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ЭтаКнига"/>
  <mc:AlternateContent xmlns:mc="http://schemas.openxmlformats.org/markup-compatibility/2006">
    <mc:Choice Requires="x15">
      <x15ac:absPath xmlns:x15ac="http://schemas.microsoft.com/office/spreadsheetml/2010/11/ac" url="C:\Users\TBG\Desktop\PKO\Actual table\11.03.2026\Финал\"/>
    </mc:Choice>
  </mc:AlternateContent>
  <xr:revisionPtr revIDLastSave="0" documentId="13_ncr:1_{BF91BA38-AAB7-4966-9F89-94828F0AACDA}" xr6:coauthVersionLast="47" xr6:coauthVersionMax="47" xr10:uidLastSave="{00000000-0000-0000-0000-000000000000}"/>
  <bookViews>
    <workbookView xWindow="5115" yWindow="3045" windowWidth="15375" windowHeight="7875" firstSheet="3" activeTab="3" xr2:uid="{00000000-000D-0000-FFFF-FFFF00000000}"/>
  </bookViews>
  <sheets>
    <sheet name="old" sheetId="6" state="hidden" r:id="rId1"/>
    <sheet name="old_Расчет" sheetId="1" state="hidden" r:id="rId2"/>
    <sheet name="2023" sheetId="7" state="hidden" r:id="rId3"/>
    <sheet name="main" sheetId="18" r:id="rId4"/>
    <sheet name="main_Расчет" sheetId="13" state="hidden" r:id="rId5"/>
    <sheet name="исключены из реестра" sheetId="26" state="hidden" r:id="rId6"/>
    <sheet name="изменения_неделя" sheetId="25" state="hidden" r:id="rId7"/>
    <sheet name="УК" sheetId="19" state="hidden" r:id="rId8"/>
    <sheet name="НАПКА" sheetId="20" state="hidden" r:id="rId9"/>
    <sheet name="риски" sheetId="17" state="hidden" r:id="rId10"/>
    <sheet name="Гендиры и даты" sheetId="9" state="hidden" r:id="rId11"/>
    <sheet name="Гендиры и даты_new" sheetId="23" state="hidden" r:id="rId12"/>
    <sheet name="Реест" sheetId="15" state="hidden" r:id="rId13"/>
    <sheet name="2024-2023" sheetId="10" state="hidden" r:id="rId14"/>
    <sheet name="Лист1" sheetId="27" state="hidden" r:id="rId15"/>
    <sheet name="огрн" sheetId="16" state="hidden" r:id="rId16"/>
    <sheet name="2022-2021" sheetId="11" state="hidden" r:id="rId17"/>
    <sheet name="2020-2019" sheetId="12" state="hidden" r:id="rId18"/>
    <sheet name="Остальные данные" sheetId="4" state="hidden" r:id="rId19"/>
    <sheet name="2024" sheetId="2" state="hidden" r:id="rId20"/>
    <sheet name="гендир" sheetId="8" state="hidden" r:id="rId21"/>
    <sheet name="Лист2" sheetId="5" state="hidden" r:id="rId22"/>
    <sheet name="Лист3" sheetId="3" state="hidden" r:id="rId23"/>
  </sheets>
  <externalReferences>
    <externalReference r:id="rId24"/>
  </externalReferences>
  <definedNames>
    <definedName name="_xlnm._FilterDatabase" localSheetId="19" hidden="1">'2024'!$A$1:$L$548</definedName>
    <definedName name="_xlnm._FilterDatabase" localSheetId="13" hidden="1">'2024-2023'!$A$2:$NY$569</definedName>
    <definedName name="_xlnm._FilterDatabase" localSheetId="3" hidden="1">main!$A$1:$AW$510</definedName>
    <definedName name="_xlnm._FilterDatabase" localSheetId="4" hidden="1">main_Расчет!$A$1:$BE$510</definedName>
    <definedName name="_xlnm._FilterDatabase" localSheetId="0" hidden="1">old!$B$2:$AW$549</definedName>
    <definedName name="_xlnm._FilterDatabase" localSheetId="1" hidden="1">old_Расчет!$A$1:$AV$548</definedName>
    <definedName name="_xlnm._FilterDatabase" localSheetId="5" hidden="1">'исключены из реестра'!$A$1:$E$656</definedName>
    <definedName name="_xlnm._FilterDatabase" localSheetId="22" hidden="1">Лист3!$A$1:$D$1</definedName>
    <definedName name="_xlnm._FilterDatabase" localSheetId="18" hidden="1">'Остальные данные'!$A$2:$HE$2</definedName>
    <definedName name="_xlnm._FilterDatabase" localSheetId="12" hidden="1">Реест!$A$1:$S$636</definedName>
    <definedName name="_xlnm._FilterDatabase" localSheetId="7" hidden="1">УК!$A$1:$B$599</definedName>
    <definedName name="ExternalData_1" localSheetId="11" hidden="1">'Гендиры и даты_new'!$A$2:$F$654</definedName>
    <definedName name="ExternalData_1" localSheetId="12" hidden="1">Реест!$B$1:$S$636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E511" i="13" l="1"/>
  <c r="AW511" i="13"/>
  <c r="BE510" i="13"/>
  <c r="BD510" i="13"/>
  <c r="BA3" i="13"/>
  <c r="BA4" i="13"/>
  <c r="BA5" i="13"/>
  <c r="BA6" i="13"/>
  <c r="BA7" i="13"/>
  <c r="BA8" i="13"/>
  <c r="BA9" i="13"/>
  <c r="BA10" i="13"/>
  <c r="BA11" i="13"/>
  <c r="BA12" i="13"/>
  <c r="BA13" i="13"/>
  <c r="BA14" i="13"/>
  <c r="BA15" i="13"/>
  <c r="BA16" i="13"/>
  <c r="BA17" i="13"/>
  <c r="BA18" i="13"/>
  <c r="BA19" i="13"/>
  <c r="BA20" i="13"/>
  <c r="BA21" i="13"/>
  <c r="BA22" i="13"/>
  <c r="BA23" i="13"/>
  <c r="BA24" i="13"/>
  <c r="BA25" i="13"/>
  <c r="BA26" i="13"/>
  <c r="BA27" i="13"/>
  <c r="BA28" i="13"/>
  <c r="BA29" i="13"/>
  <c r="BA30" i="13"/>
  <c r="BA31" i="13"/>
  <c r="BA32" i="13"/>
  <c r="BA33" i="13"/>
  <c r="BA34" i="13"/>
  <c r="BA35" i="13"/>
  <c r="BA36" i="13"/>
  <c r="BA37" i="13"/>
  <c r="BA38" i="13"/>
  <c r="BA39" i="13"/>
  <c r="BA40" i="13"/>
  <c r="BA41" i="13"/>
  <c r="BA42" i="13"/>
  <c r="BA43" i="13"/>
  <c r="BA44" i="13"/>
  <c r="BA45" i="13"/>
  <c r="BA46" i="13"/>
  <c r="BA47" i="13"/>
  <c r="BA48" i="13"/>
  <c r="BA49" i="13"/>
  <c r="BA50" i="13"/>
  <c r="BA51" i="13"/>
  <c r="BA52" i="13"/>
  <c r="BA53" i="13"/>
  <c r="BA54" i="13"/>
  <c r="BA55" i="13"/>
  <c r="BA56" i="13"/>
  <c r="BA57" i="13"/>
  <c r="BA58" i="13"/>
  <c r="BA59" i="13"/>
  <c r="BA60" i="13"/>
  <c r="BA61" i="13"/>
  <c r="BA62" i="13"/>
  <c r="BA63" i="13"/>
  <c r="BA64" i="13"/>
  <c r="BA65" i="13"/>
  <c r="BA66" i="13"/>
  <c r="BA67" i="13"/>
  <c r="BA68" i="13"/>
  <c r="BA69" i="13"/>
  <c r="BA70" i="13"/>
  <c r="BA71" i="13"/>
  <c r="BA72" i="13"/>
  <c r="BA73" i="13"/>
  <c r="BA74" i="13"/>
  <c r="BA75" i="13"/>
  <c r="BA76" i="13"/>
  <c r="BA77" i="13"/>
  <c r="BA78" i="13"/>
  <c r="BA79" i="13"/>
  <c r="BA80" i="13"/>
  <c r="BA81" i="13"/>
  <c r="BA82" i="13"/>
  <c r="BA83" i="13"/>
  <c r="BA84" i="13"/>
  <c r="BA85" i="13"/>
  <c r="BA86" i="13"/>
  <c r="BA87" i="13"/>
  <c r="BA88" i="13"/>
  <c r="BA89" i="13"/>
  <c r="BA90" i="13"/>
  <c r="BA91" i="13"/>
  <c r="BA92" i="13"/>
  <c r="BA93" i="13"/>
  <c r="BA94" i="13"/>
  <c r="BA95" i="13"/>
  <c r="BA96" i="13"/>
  <c r="BA97" i="13"/>
  <c r="BA98" i="13"/>
  <c r="BA99" i="13"/>
  <c r="BA100" i="13"/>
  <c r="BA101" i="13"/>
  <c r="BA102" i="13"/>
  <c r="BA103" i="13"/>
  <c r="BA104" i="13"/>
  <c r="BA105" i="13"/>
  <c r="BA106" i="13"/>
  <c r="BA107" i="13"/>
  <c r="BA108" i="13"/>
  <c r="BA109" i="13"/>
  <c r="BA110" i="13"/>
  <c r="BA111" i="13"/>
  <c r="BA112" i="13"/>
  <c r="BA113" i="13"/>
  <c r="BA114" i="13"/>
  <c r="BA115" i="13"/>
  <c r="BA116" i="13"/>
  <c r="BA117" i="13"/>
  <c r="BA118" i="13"/>
  <c r="BA119" i="13"/>
  <c r="BA120" i="13"/>
  <c r="BA121" i="13"/>
  <c r="BA122" i="13"/>
  <c r="BA123" i="13"/>
  <c r="BA124" i="13"/>
  <c r="BA125" i="13"/>
  <c r="BA126" i="13"/>
  <c r="BA127" i="13"/>
  <c r="BA128" i="13"/>
  <c r="BA129" i="13"/>
  <c r="BA130" i="13"/>
  <c r="BA131" i="13"/>
  <c r="BA132" i="13"/>
  <c r="BA133" i="13"/>
  <c r="BA134" i="13"/>
  <c r="BA135" i="13"/>
  <c r="BA136" i="13"/>
  <c r="BA137" i="13"/>
  <c r="BA138" i="13"/>
  <c r="BA139" i="13"/>
  <c r="BA140" i="13"/>
  <c r="BA141" i="13"/>
  <c r="BA142" i="13"/>
  <c r="BA143" i="13"/>
  <c r="BA144" i="13"/>
  <c r="BA145" i="13"/>
  <c r="BA146" i="13"/>
  <c r="BA147" i="13"/>
  <c r="BA148" i="13"/>
  <c r="BA149" i="13"/>
  <c r="BA150" i="13"/>
  <c r="BA151" i="13"/>
  <c r="BA152" i="13"/>
  <c r="BA153" i="13"/>
  <c r="BA154" i="13"/>
  <c r="BA155" i="13"/>
  <c r="BA156" i="13"/>
  <c r="BA157" i="13"/>
  <c r="BA158" i="13"/>
  <c r="BA159" i="13"/>
  <c r="BA160" i="13"/>
  <c r="BA161" i="13"/>
  <c r="BA162" i="13"/>
  <c r="BA163" i="13"/>
  <c r="BA164" i="13"/>
  <c r="BA165" i="13"/>
  <c r="BA166" i="13"/>
  <c r="BA167" i="13"/>
  <c r="BA168" i="13"/>
  <c r="BA169" i="13"/>
  <c r="BA170" i="13"/>
  <c r="BA171" i="13"/>
  <c r="BA172" i="13"/>
  <c r="BA173" i="13"/>
  <c r="BA174" i="13"/>
  <c r="BA175" i="13"/>
  <c r="BA176" i="13"/>
  <c r="BA177" i="13"/>
  <c r="BA178" i="13"/>
  <c r="BA179" i="13"/>
  <c r="BA180" i="13"/>
  <c r="BA181" i="13"/>
  <c r="BA182" i="13"/>
  <c r="BA183" i="13"/>
  <c r="BA184" i="13"/>
  <c r="BA185" i="13"/>
  <c r="BA186" i="13"/>
  <c r="BA187" i="13"/>
  <c r="BA188" i="13"/>
  <c r="BA189" i="13"/>
  <c r="BA190" i="13"/>
  <c r="BA191" i="13"/>
  <c r="BA192" i="13"/>
  <c r="BA193" i="13"/>
  <c r="BA194" i="13"/>
  <c r="BA195" i="13"/>
  <c r="BA196" i="13"/>
  <c r="BA197" i="13"/>
  <c r="BA198" i="13"/>
  <c r="BA199" i="13"/>
  <c r="BA200" i="13"/>
  <c r="BA201" i="13"/>
  <c r="BA202" i="13"/>
  <c r="BA203" i="13"/>
  <c r="BA204" i="13"/>
  <c r="BA205" i="13"/>
  <c r="BA206" i="13"/>
  <c r="BA207" i="13"/>
  <c r="BA208" i="13"/>
  <c r="BA209" i="13"/>
  <c r="BA210" i="13"/>
  <c r="BA211" i="13"/>
  <c r="BA212" i="13"/>
  <c r="BA213" i="13"/>
  <c r="BA214" i="13"/>
  <c r="BA215" i="13"/>
  <c r="BA216" i="13"/>
  <c r="BA217" i="13"/>
  <c r="BA218" i="13"/>
  <c r="BA219" i="13"/>
  <c r="BA220" i="13"/>
  <c r="BA221" i="13"/>
  <c r="BA222" i="13"/>
  <c r="BA223" i="13"/>
  <c r="BA224" i="13"/>
  <c r="BA225" i="13"/>
  <c r="BA226" i="13"/>
  <c r="BA227" i="13"/>
  <c r="BA228" i="13"/>
  <c r="BA229" i="13"/>
  <c r="BA230" i="13"/>
  <c r="BA231" i="13"/>
  <c r="BA232" i="13"/>
  <c r="BA233" i="13"/>
  <c r="BA234" i="13"/>
  <c r="BA235" i="13"/>
  <c r="BA236" i="13"/>
  <c r="BA237" i="13"/>
  <c r="BA238" i="13"/>
  <c r="BA239" i="13"/>
  <c r="BA240" i="13"/>
  <c r="BA241" i="13"/>
  <c r="BA242" i="13"/>
  <c r="BA243" i="13"/>
  <c r="BA244" i="13"/>
  <c r="BA245" i="13"/>
  <c r="BA246" i="13"/>
  <c r="BA247" i="13"/>
  <c r="BA248" i="13"/>
  <c r="BA249" i="13"/>
  <c r="BA250" i="13"/>
  <c r="BA251" i="13"/>
  <c r="BA252" i="13"/>
  <c r="BA253" i="13"/>
  <c r="BA254" i="13"/>
  <c r="BA255" i="13"/>
  <c r="BA256" i="13"/>
  <c r="BA257" i="13"/>
  <c r="BA258" i="13"/>
  <c r="BA259" i="13"/>
  <c r="BA260" i="13"/>
  <c r="BA261" i="13"/>
  <c r="BA262" i="13"/>
  <c r="BA263" i="13"/>
  <c r="BA264" i="13"/>
  <c r="BA265" i="13"/>
  <c r="BA266" i="13"/>
  <c r="BA267" i="13"/>
  <c r="BA268" i="13"/>
  <c r="BA269" i="13"/>
  <c r="BA270" i="13"/>
  <c r="BA271" i="13"/>
  <c r="BA272" i="13"/>
  <c r="BA273" i="13"/>
  <c r="BA274" i="13"/>
  <c r="BA275" i="13"/>
  <c r="BA276" i="13"/>
  <c r="BA277" i="13"/>
  <c r="BA278" i="13"/>
  <c r="BA279" i="13"/>
  <c r="BA280" i="13"/>
  <c r="BA281" i="13"/>
  <c r="BA282" i="13"/>
  <c r="BA283" i="13"/>
  <c r="BA284" i="13"/>
  <c r="BA285" i="13"/>
  <c r="BA286" i="13"/>
  <c r="BA287" i="13"/>
  <c r="BA288" i="13"/>
  <c r="BA289" i="13"/>
  <c r="BA290" i="13"/>
  <c r="BA291" i="13"/>
  <c r="BA292" i="13"/>
  <c r="BA293" i="13"/>
  <c r="BA294" i="13"/>
  <c r="BA295" i="13"/>
  <c r="BA296" i="13"/>
  <c r="BA297" i="13"/>
  <c r="BA298" i="13"/>
  <c r="BA299" i="13"/>
  <c r="BA300" i="13"/>
  <c r="BA301" i="13"/>
  <c r="BA302" i="13"/>
  <c r="BA303" i="13"/>
  <c r="BA304" i="13"/>
  <c r="BA305" i="13"/>
  <c r="BA306" i="13"/>
  <c r="BA307" i="13"/>
  <c r="BA308" i="13"/>
  <c r="BA309" i="13"/>
  <c r="BA310" i="13"/>
  <c r="BA311" i="13"/>
  <c r="BA312" i="13"/>
  <c r="BA313" i="13"/>
  <c r="BA314" i="13"/>
  <c r="BA315" i="13"/>
  <c r="BA316" i="13"/>
  <c r="BA317" i="13"/>
  <c r="BA318" i="13"/>
  <c r="BA319" i="13"/>
  <c r="BA320" i="13"/>
  <c r="BA321" i="13"/>
  <c r="BA322" i="13"/>
  <c r="BA323" i="13"/>
  <c r="BA324" i="13"/>
  <c r="BA325" i="13"/>
  <c r="BA326" i="13"/>
  <c r="BA327" i="13"/>
  <c r="BA328" i="13"/>
  <c r="BA329" i="13"/>
  <c r="BA330" i="13"/>
  <c r="BA331" i="13"/>
  <c r="BA332" i="13"/>
  <c r="BA333" i="13"/>
  <c r="BA334" i="13"/>
  <c r="BA335" i="13"/>
  <c r="BA336" i="13"/>
  <c r="BA337" i="13"/>
  <c r="BA338" i="13"/>
  <c r="BA339" i="13"/>
  <c r="BA340" i="13"/>
  <c r="BA341" i="13"/>
  <c r="BA342" i="13"/>
  <c r="BA343" i="13"/>
  <c r="BA344" i="13"/>
  <c r="BA345" i="13"/>
  <c r="BA346" i="13"/>
  <c r="BA347" i="13"/>
  <c r="BA348" i="13"/>
  <c r="BA349" i="13"/>
  <c r="BA350" i="13"/>
  <c r="BA351" i="13"/>
  <c r="BA352" i="13"/>
  <c r="BA353" i="13"/>
  <c r="BA354" i="13"/>
  <c r="BA355" i="13"/>
  <c r="BA356" i="13"/>
  <c r="BA357" i="13"/>
  <c r="BA358" i="13"/>
  <c r="BA359" i="13"/>
  <c r="BA360" i="13"/>
  <c r="BA361" i="13"/>
  <c r="BA362" i="13"/>
  <c r="BA363" i="13"/>
  <c r="BA364" i="13"/>
  <c r="BA365" i="13"/>
  <c r="BA366" i="13"/>
  <c r="BA367" i="13"/>
  <c r="BA368" i="13"/>
  <c r="BA369" i="13"/>
  <c r="BA370" i="13"/>
  <c r="BA371" i="13"/>
  <c r="BA372" i="13"/>
  <c r="BA373" i="13"/>
  <c r="BA374" i="13"/>
  <c r="BA375" i="13"/>
  <c r="BA376" i="13"/>
  <c r="BA377" i="13"/>
  <c r="BA378" i="13"/>
  <c r="BA379" i="13"/>
  <c r="BA380" i="13"/>
  <c r="BA381" i="13"/>
  <c r="BA382" i="13"/>
  <c r="BA383" i="13"/>
  <c r="BA384" i="13"/>
  <c r="BA385" i="13"/>
  <c r="BA386" i="13"/>
  <c r="BA387" i="13"/>
  <c r="BA388" i="13"/>
  <c r="BA389" i="13"/>
  <c r="BA390" i="13"/>
  <c r="BA391" i="13"/>
  <c r="BA392" i="13"/>
  <c r="BA393" i="13"/>
  <c r="BA394" i="13"/>
  <c r="BA395" i="13"/>
  <c r="BA396" i="13"/>
  <c r="BA397" i="13"/>
  <c r="BA398" i="13"/>
  <c r="BA399" i="13"/>
  <c r="BA400" i="13"/>
  <c r="BA401" i="13"/>
  <c r="BA402" i="13"/>
  <c r="BA403" i="13"/>
  <c r="BA404" i="13"/>
  <c r="BA405" i="13"/>
  <c r="BA406" i="13"/>
  <c r="BA407" i="13"/>
  <c r="BA408" i="13"/>
  <c r="BA409" i="13"/>
  <c r="BA410" i="13"/>
  <c r="BA411" i="13"/>
  <c r="BA412" i="13"/>
  <c r="BA413" i="13"/>
  <c r="BA414" i="13"/>
  <c r="BA415" i="13"/>
  <c r="BA416" i="13"/>
  <c r="BA417" i="13"/>
  <c r="BA418" i="13"/>
  <c r="BA419" i="13"/>
  <c r="BA420" i="13"/>
  <c r="BA421" i="13"/>
  <c r="BA422" i="13"/>
  <c r="BA423" i="13"/>
  <c r="BA424" i="13"/>
  <c r="BA425" i="13"/>
  <c r="BA426" i="13"/>
  <c r="BA427" i="13"/>
  <c r="BA428" i="13"/>
  <c r="BA429" i="13"/>
  <c r="BA430" i="13"/>
  <c r="BA431" i="13"/>
  <c r="BA432" i="13"/>
  <c r="BA433" i="13"/>
  <c r="BA434" i="13"/>
  <c r="BA435" i="13"/>
  <c r="BA436" i="13"/>
  <c r="BA437" i="13"/>
  <c r="BA438" i="13"/>
  <c r="BA439" i="13"/>
  <c r="BA440" i="13"/>
  <c r="BA441" i="13"/>
  <c r="BA442" i="13"/>
  <c r="BA443" i="13"/>
  <c r="BA444" i="13"/>
  <c r="BA445" i="13"/>
  <c r="BA446" i="13"/>
  <c r="BA447" i="13"/>
  <c r="BA448" i="13"/>
  <c r="BA449" i="13"/>
  <c r="BA450" i="13"/>
  <c r="BA451" i="13"/>
  <c r="BA452" i="13"/>
  <c r="BA453" i="13"/>
  <c r="BA454" i="13"/>
  <c r="BA455" i="13"/>
  <c r="BA456" i="13"/>
  <c r="BA457" i="13"/>
  <c r="BA458" i="13"/>
  <c r="BA459" i="13"/>
  <c r="BA460" i="13"/>
  <c r="BA461" i="13"/>
  <c r="BA462" i="13"/>
  <c r="BA463" i="13"/>
  <c r="BA464" i="13"/>
  <c r="BA465" i="13"/>
  <c r="BA466" i="13"/>
  <c r="BA467" i="13"/>
  <c r="BA468" i="13"/>
  <c r="BA469" i="13"/>
  <c r="BA470" i="13"/>
  <c r="BA471" i="13"/>
  <c r="BA472" i="13"/>
  <c r="BA473" i="13"/>
  <c r="BA474" i="13"/>
  <c r="BA475" i="13"/>
  <c r="BA476" i="13"/>
  <c r="BA477" i="13"/>
  <c r="BA478" i="13"/>
  <c r="BA479" i="13"/>
  <c r="BA480" i="13"/>
  <c r="BA481" i="13"/>
  <c r="BA482" i="13"/>
  <c r="BA483" i="13"/>
  <c r="BA484" i="13"/>
  <c r="BA485" i="13"/>
  <c r="BA486" i="13"/>
  <c r="BA487" i="13"/>
  <c r="BA488" i="13"/>
  <c r="BA489" i="13"/>
  <c r="BA490" i="13"/>
  <c r="BA491" i="13"/>
  <c r="BA492" i="13"/>
  <c r="BA493" i="13"/>
  <c r="BA494" i="13"/>
  <c r="BA495" i="13"/>
  <c r="BA496" i="13"/>
  <c r="BA497" i="13"/>
  <c r="BA498" i="13"/>
  <c r="BA499" i="13"/>
  <c r="BA500" i="13"/>
  <c r="BA501" i="13"/>
  <c r="BA502" i="13"/>
  <c r="BA503" i="13"/>
  <c r="BA504" i="13"/>
  <c r="BA505" i="13"/>
  <c r="BA506" i="13"/>
  <c r="BA507" i="13"/>
  <c r="BA508" i="13"/>
  <c r="BA509" i="13"/>
  <c r="BA510" i="13"/>
  <c r="BA2" i="13"/>
  <c r="AZ3" i="13"/>
  <c r="AZ4" i="13"/>
  <c r="AZ5" i="13"/>
  <c r="AZ6" i="13"/>
  <c r="AZ7" i="13"/>
  <c r="AZ8" i="13"/>
  <c r="AZ9" i="13"/>
  <c r="AZ10" i="13"/>
  <c r="AZ11" i="13"/>
  <c r="AZ12" i="13"/>
  <c r="AZ13" i="13"/>
  <c r="AZ14" i="13"/>
  <c r="AZ15" i="13"/>
  <c r="AZ16" i="13"/>
  <c r="AZ17" i="13"/>
  <c r="AZ18" i="13"/>
  <c r="AZ19" i="13"/>
  <c r="AZ20" i="13"/>
  <c r="AZ21" i="13"/>
  <c r="AZ22" i="13"/>
  <c r="AZ23" i="13"/>
  <c r="AZ24" i="13"/>
  <c r="AZ25" i="13"/>
  <c r="AZ26" i="13"/>
  <c r="AZ27" i="13"/>
  <c r="AZ28" i="13"/>
  <c r="AZ29" i="13"/>
  <c r="AZ30" i="13"/>
  <c r="AZ31" i="13"/>
  <c r="AZ32" i="13"/>
  <c r="AZ33" i="13"/>
  <c r="AZ34" i="13"/>
  <c r="AZ35" i="13"/>
  <c r="AZ36" i="13"/>
  <c r="AZ37" i="13"/>
  <c r="AZ38" i="13"/>
  <c r="AZ39" i="13"/>
  <c r="AZ40" i="13"/>
  <c r="AZ41" i="13"/>
  <c r="AZ42" i="13"/>
  <c r="AZ43" i="13"/>
  <c r="AZ44" i="13"/>
  <c r="AZ45" i="13"/>
  <c r="AZ46" i="13"/>
  <c r="AZ47" i="13"/>
  <c r="AZ48" i="13"/>
  <c r="AZ49" i="13"/>
  <c r="AZ50" i="13"/>
  <c r="AZ51" i="13"/>
  <c r="AZ52" i="13"/>
  <c r="AZ53" i="13"/>
  <c r="AZ54" i="13"/>
  <c r="AZ55" i="13"/>
  <c r="AZ56" i="13"/>
  <c r="AZ57" i="13"/>
  <c r="AZ58" i="13"/>
  <c r="AZ59" i="13"/>
  <c r="AZ60" i="13"/>
  <c r="AZ61" i="13"/>
  <c r="AZ62" i="13"/>
  <c r="AZ63" i="13"/>
  <c r="AZ64" i="13"/>
  <c r="AZ65" i="13"/>
  <c r="AZ66" i="13"/>
  <c r="AZ67" i="13"/>
  <c r="AZ68" i="13"/>
  <c r="AZ69" i="13"/>
  <c r="AZ70" i="13"/>
  <c r="AZ71" i="13"/>
  <c r="AZ72" i="13"/>
  <c r="AZ73" i="13"/>
  <c r="AZ74" i="13"/>
  <c r="AZ75" i="13"/>
  <c r="AZ76" i="13"/>
  <c r="AZ77" i="13"/>
  <c r="AZ78" i="13"/>
  <c r="AZ79" i="13"/>
  <c r="AZ80" i="13"/>
  <c r="AZ81" i="13"/>
  <c r="AZ82" i="13"/>
  <c r="AZ83" i="13"/>
  <c r="AZ84" i="13"/>
  <c r="AZ85" i="13"/>
  <c r="AZ86" i="13"/>
  <c r="AZ87" i="13"/>
  <c r="AZ88" i="13"/>
  <c r="AZ89" i="13"/>
  <c r="AZ90" i="13"/>
  <c r="AZ91" i="13"/>
  <c r="AZ92" i="13"/>
  <c r="AZ93" i="13"/>
  <c r="AZ94" i="13"/>
  <c r="AZ95" i="13"/>
  <c r="AZ96" i="13"/>
  <c r="AZ97" i="13"/>
  <c r="AZ98" i="13"/>
  <c r="AZ99" i="13"/>
  <c r="AZ100" i="13"/>
  <c r="AZ101" i="13"/>
  <c r="AZ102" i="13"/>
  <c r="AZ103" i="13"/>
  <c r="AZ104" i="13"/>
  <c r="AZ105" i="13"/>
  <c r="AZ106" i="13"/>
  <c r="AZ107" i="13"/>
  <c r="AZ108" i="13"/>
  <c r="AZ109" i="13"/>
  <c r="AZ110" i="13"/>
  <c r="AZ111" i="13"/>
  <c r="AZ112" i="13"/>
  <c r="AZ113" i="13"/>
  <c r="AZ114" i="13"/>
  <c r="AZ115" i="13"/>
  <c r="AZ116" i="13"/>
  <c r="AZ117" i="13"/>
  <c r="AZ118" i="13"/>
  <c r="AZ119" i="13"/>
  <c r="AZ120" i="13"/>
  <c r="AZ121" i="13"/>
  <c r="AZ122" i="13"/>
  <c r="AZ123" i="13"/>
  <c r="AZ124" i="13"/>
  <c r="AZ125" i="13"/>
  <c r="AZ126" i="13"/>
  <c r="AZ127" i="13"/>
  <c r="AZ128" i="13"/>
  <c r="AZ129" i="13"/>
  <c r="AZ130" i="13"/>
  <c r="AZ131" i="13"/>
  <c r="AZ132" i="13"/>
  <c r="AZ133" i="13"/>
  <c r="AZ134" i="13"/>
  <c r="AZ135" i="13"/>
  <c r="AZ136" i="13"/>
  <c r="AZ137" i="13"/>
  <c r="AZ138" i="13"/>
  <c r="AZ139" i="13"/>
  <c r="AZ140" i="13"/>
  <c r="AZ141" i="13"/>
  <c r="AZ142" i="13"/>
  <c r="AZ143" i="13"/>
  <c r="AZ144" i="13"/>
  <c r="AZ145" i="13"/>
  <c r="AZ146" i="13"/>
  <c r="AZ147" i="13"/>
  <c r="AZ148" i="13"/>
  <c r="AZ149" i="13"/>
  <c r="AZ150" i="13"/>
  <c r="AZ151" i="13"/>
  <c r="AZ152" i="13"/>
  <c r="AZ153" i="13"/>
  <c r="AZ154" i="13"/>
  <c r="AZ155" i="13"/>
  <c r="AZ156" i="13"/>
  <c r="AZ157" i="13"/>
  <c r="AZ158" i="13"/>
  <c r="AZ159" i="13"/>
  <c r="AZ160" i="13"/>
  <c r="AZ161" i="13"/>
  <c r="AZ162" i="13"/>
  <c r="AZ163" i="13"/>
  <c r="AZ164" i="13"/>
  <c r="AZ165" i="13"/>
  <c r="AZ166" i="13"/>
  <c r="AZ167" i="13"/>
  <c r="AZ168" i="13"/>
  <c r="AZ169" i="13"/>
  <c r="AZ170" i="13"/>
  <c r="AZ171" i="13"/>
  <c r="AZ172" i="13"/>
  <c r="AZ173" i="13"/>
  <c r="AZ174" i="13"/>
  <c r="AZ175" i="13"/>
  <c r="AZ176" i="13"/>
  <c r="AZ177" i="13"/>
  <c r="AZ178" i="13"/>
  <c r="AZ179" i="13"/>
  <c r="AZ180" i="13"/>
  <c r="AZ181" i="13"/>
  <c r="AZ182" i="13"/>
  <c r="AZ183" i="13"/>
  <c r="AZ184" i="13"/>
  <c r="AZ185" i="13"/>
  <c r="AZ186" i="13"/>
  <c r="AZ187" i="13"/>
  <c r="AZ188" i="13"/>
  <c r="AZ189" i="13"/>
  <c r="AZ190" i="13"/>
  <c r="AZ191" i="13"/>
  <c r="AZ192" i="13"/>
  <c r="AZ193" i="13"/>
  <c r="AZ194" i="13"/>
  <c r="AZ195" i="13"/>
  <c r="AZ196" i="13"/>
  <c r="AZ197" i="13"/>
  <c r="AZ198" i="13"/>
  <c r="AZ199" i="13"/>
  <c r="AZ200" i="13"/>
  <c r="AZ201" i="13"/>
  <c r="AZ202" i="13"/>
  <c r="AZ203" i="13"/>
  <c r="AZ204" i="13"/>
  <c r="AZ205" i="13"/>
  <c r="AZ206" i="13"/>
  <c r="AZ207" i="13"/>
  <c r="AZ208" i="13"/>
  <c r="AZ209" i="13"/>
  <c r="AZ210" i="13"/>
  <c r="AZ211" i="13"/>
  <c r="AZ212" i="13"/>
  <c r="AZ213" i="13"/>
  <c r="AZ214" i="13"/>
  <c r="AZ215" i="13"/>
  <c r="AZ216" i="13"/>
  <c r="AZ217" i="13"/>
  <c r="AZ218" i="13"/>
  <c r="AZ219" i="13"/>
  <c r="AZ220" i="13"/>
  <c r="AZ221" i="13"/>
  <c r="AZ222" i="13"/>
  <c r="AZ223" i="13"/>
  <c r="AZ224" i="13"/>
  <c r="AZ225" i="13"/>
  <c r="AZ226" i="13"/>
  <c r="AZ227" i="13"/>
  <c r="AZ228" i="13"/>
  <c r="AZ229" i="13"/>
  <c r="AZ230" i="13"/>
  <c r="AZ231" i="13"/>
  <c r="AZ232" i="13"/>
  <c r="AZ233" i="13"/>
  <c r="AZ234" i="13"/>
  <c r="AZ235" i="13"/>
  <c r="AZ236" i="13"/>
  <c r="AZ237" i="13"/>
  <c r="AZ238" i="13"/>
  <c r="AZ239" i="13"/>
  <c r="AZ240" i="13"/>
  <c r="AZ241" i="13"/>
  <c r="AZ242" i="13"/>
  <c r="AZ243" i="13"/>
  <c r="AZ244" i="13"/>
  <c r="AZ245" i="13"/>
  <c r="AZ246" i="13"/>
  <c r="AZ247" i="13"/>
  <c r="AZ248" i="13"/>
  <c r="AZ249" i="13"/>
  <c r="AZ250" i="13"/>
  <c r="AZ251" i="13"/>
  <c r="AZ252" i="13"/>
  <c r="AZ253" i="13"/>
  <c r="AZ254" i="13"/>
  <c r="AZ255" i="13"/>
  <c r="AZ256" i="13"/>
  <c r="AZ257" i="13"/>
  <c r="AZ258" i="13"/>
  <c r="AZ259" i="13"/>
  <c r="AZ260" i="13"/>
  <c r="AZ261" i="13"/>
  <c r="AZ262" i="13"/>
  <c r="AZ263" i="13"/>
  <c r="AZ264" i="13"/>
  <c r="AZ265" i="13"/>
  <c r="AZ266" i="13"/>
  <c r="AZ267" i="13"/>
  <c r="AZ268" i="13"/>
  <c r="AZ269" i="13"/>
  <c r="AZ270" i="13"/>
  <c r="AZ271" i="13"/>
  <c r="AZ272" i="13"/>
  <c r="AZ273" i="13"/>
  <c r="AZ274" i="13"/>
  <c r="AZ275" i="13"/>
  <c r="AZ276" i="13"/>
  <c r="AZ277" i="13"/>
  <c r="AZ278" i="13"/>
  <c r="AZ279" i="13"/>
  <c r="AZ280" i="13"/>
  <c r="AZ281" i="13"/>
  <c r="AZ282" i="13"/>
  <c r="AZ283" i="13"/>
  <c r="AZ284" i="13"/>
  <c r="AZ285" i="13"/>
  <c r="AZ286" i="13"/>
  <c r="AZ287" i="13"/>
  <c r="AZ288" i="13"/>
  <c r="AZ289" i="13"/>
  <c r="AZ290" i="13"/>
  <c r="AZ291" i="13"/>
  <c r="AZ292" i="13"/>
  <c r="AZ293" i="13"/>
  <c r="AZ294" i="13"/>
  <c r="AZ295" i="13"/>
  <c r="AZ296" i="13"/>
  <c r="AZ297" i="13"/>
  <c r="AZ298" i="13"/>
  <c r="AZ299" i="13"/>
  <c r="AZ300" i="13"/>
  <c r="AZ301" i="13"/>
  <c r="AZ302" i="13"/>
  <c r="AZ303" i="13"/>
  <c r="AZ304" i="13"/>
  <c r="AZ305" i="13"/>
  <c r="AZ306" i="13"/>
  <c r="AZ307" i="13"/>
  <c r="AZ308" i="13"/>
  <c r="AZ309" i="13"/>
  <c r="AZ310" i="13"/>
  <c r="AZ311" i="13"/>
  <c r="AZ312" i="13"/>
  <c r="AZ313" i="13"/>
  <c r="AZ314" i="13"/>
  <c r="AZ315" i="13"/>
  <c r="AZ316" i="13"/>
  <c r="AZ317" i="13"/>
  <c r="AZ318" i="13"/>
  <c r="AZ319" i="13"/>
  <c r="AZ320" i="13"/>
  <c r="AZ321" i="13"/>
  <c r="AZ322" i="13"/>
  <c r="AZ323" i="13"/>
  <c r="AZ324" i="13"/>
  <c r="AZ325" i="13"/>
  <c r="AZ326" i="13"/>
  <c r="AZ327" i="13"/>
  <c r="AZ328" i="13"/>
  <c r="AZ329" i="13"/>
  <c r="AZ330" i="13"/>
  <c r="AZ331" i="13"/>
  <c r="AZ332" i="13"/>
  <c r="AZ333" i="13"/>
  <c r="AZ334" i="13"/>
  <c r="AZ335" i="13"/>
  <c r="AZ336" i="13"/>
  <c r="AZ337" i="13"/>
  <c r="AZ338" i="13"/>
  <c r="AZ339" i="13"/>
  <c r="AZ340" i="13"/>
  <c r="AZ341" i="13"/>
  <c r="AZ342" i="13"/>
  <c r="AZ343" i="13"/>
  <c r="AZ344" i="13"/>
  <c r="AZ345" i="13"/>
  <c r="AZ346" i="13"/>
  <c r="AZ347" i="13"/>
  <c r="AZ348" i="13"/>
  <c r="AZ349" i="13"/>
  <c r="AZ350" i="13"/>
  <c r="AZ351" i="13"/>
  <c r="AZ352" i="13"/>
  <c r="AZ353" i="13"/>
  <c r="AZ354" i="13"/>
  <c r="AZ355" i="13"/>
  <c r="AZ356" i="13"/>
  <c r="AZ357" i="13"/>
  <c r="AZ358" i="13"/>
  <c r="AZ359" i="13"/>
  <c r="AZ360" i="13"/>
  <c r="AZ361" i="13"/>
  <c r="AZ362" i="13"/>
  <c r="AZ363" i="13"/>
  <c r="AZ364" i="13"/>
  <c r="AZ365" i="13"/>
  <c r="AZ366" i="13"/>
  <c r="AZ367" i="13"/>
  <c r="AZ368" i="13"/>
  <c r="AZ369" i="13"/>
  <c r="AZ370" i="13"/>
  <c r="AZ371" i="13"/>
  <c r="AZ372" i="13"/>
  <c r="AZ373" i="13"/>
  <c r="AZ374" i="13"/>
  <c r="AZ375" i="13"/>
  <c r="AZ376" i="13"/>
  <c r="AZ377" i="13"/>
  <c r="AZ378" i="13"/>
  <c r="AZ379" i="13"/>
  <c r="AZ380" i="13"/>
  <c r="AZ381" i="13"/>
  <c r="AZ382" i="13"/>
  <c r="AZ383" i="13"/>
  <c r="AZ384" i="13"/>
  <c r="AZ385" i="13"/>
  <c r="AZ386" i="13"/>
  <c r="AZ387" i="13"/>
  <c r="AZ388" i="13"/>
  <c r="AZ389" i="13"/>
  <c r="AZ390" i="13"/>
  <c r="AZ391" i="13"/>
  <c r="AZ392" i="13"/>
  <c r="AZ393" i="13"/>
  <c r="AZ394" i="13"/>
  <c r="AZ395" i="13"/>
  <c r="AZ396" i="13"/>
  <c r="AZ397" i="13"/>
  <c r="AZ398" i="13"/>
  <c r="AZ399" i="13"/>
  <c r="AZ400" i="13"/>
  <c r="AZ401" i="13"/>
  <c r="AZ402" i="13"/>
  <c r="AZ403" i="13"/>
  <c r="AZ404" i="13"/>
  <c r="AZ405" i="13"/>
  <c r="AZ406" i="13"/>
  <c r="AZ407" i="13"/>
  <c r="AZ408" i="13"/>
  <c r="AZ409" i="13"/>
  <c r="AZ410" i="13"/>
  <c r="AZ411" i="13"/>
  <c r="AZ412" i="13"/>
  <c r="AZ413" i="13"/>
  <c r="AZ414" i="13"/>
  <c r="AZ415" i="13"/>
  <c r="AZ416" i="13"/>
  <c r="AZ417" i="13"/>
  <c r="AZ418" i="13"/>
  <c r="AZ419" i="13"/>
  <c r="AZ420" i="13"/>
  <c r="AZ421" i="13"/>
  <c r="AZ422" i="13"/>
  <c r="AZ423" i="13"/>
  <c r="AZ424" i="13"/>
  <c r="AZ425" i="13"/>
  <c r="AZ426" i="13"/>
  <c r="AZ427" i="13"/>
  <c r="AZ428" i="13"/>
  <c r="AZ429" i="13"/>
  <c r="AZ430" i="13"/>
  <c r="AZ431" i="13"/>
  <c r="AZ432" i="13"/>
  <c r="AZ433" i="13"/>
  <c r="AZ434" i="13"/>
  <c r="AZ435" i="13"/>
  <c r="AZ436" i="13"/>
  <c r="AZ437" i="13"/>
  <c r="AZ438" i="13"/>
  <c r="AZ439" i="13"/>
  <c r="AZ440" i="13"/>
  <c r="AZ441" i="13"/>
  <c r="AZ442" i="13"/>
  <c r="AZ443" i="13"/>
  <c r="AZ444" i="13"/>
  <c r="AZ445" i="13"/>
  <c r="AZ446" i="13"/>
  <c r="AZ447" i="13"/>
  <c r="AZ448" i="13"/>
  <c r="AZ449" i="13"/>
  <c r="AZ450" i="13"/>
  <c r="AZ451" i="13"/>
  <c r="AZ452" i="13"/>
  <c r="AZ453" i="13"/>
  <c r="AZ454" i="13"/>
  <c r="AZ455" i="13"/>
  <c r="AZ456" i="13"/>
  <c r="AZ457" i="13"/>
  <c r="AZ458" i="13"/>
  <c r="AZ459" i="13"/>
  <c r="AZ460" i="13"/>
  <c r="AZ461" i="13"/>
  <c r="AZ462" i="13"/>
  <c r="AZ463" i="13"/>
  <c r="AZ464" i="13"/>
  <c r="AZ465" i="13"/>
  <c r="AZ466" i="13"/>
  <c r="AZ467" i="13"/>
  <c r="AZ468" i="13"/>
  <c r="AZ469" i="13"/>
  <c r="AZ470" i="13"/>
  <c r="AZ471" i="13"/>
  <c r="AZ472" i="13"/>
  <c r="AZ473" i="13"/>
  <c r="AZ474" i="13"/>
  <c r="AZ475" i="13"/>
  <c r="AZ476" i="13"/>
  <c r="AZ477" i="13"/>
  <c r="AZ478" i="13"/>
  <c r="AZ479" i="13"/>
  <c r="AZ480" i="13"/>
  <c r="AZ481" i="13"/>
  <c r="AZ482" i="13"/>
  <c r="AZ483" i="13"/>
  <c r="AZ484" i="13"/>
  <c r="AZ485" i="13"/>
  <c r="AZ486" i="13"/>
  <c r="AZ487" i="13"/>
  <c r="AZ488" i="13"/>
  <c r="AZ489" i="13"/>
  <c r="AZ490" i="13"/>
  <c r="AZ491" i="13"/>
  <c r="AZ492" i="13"/>
  <c r="AZ493" i="13"/>
  <c r="AZ494" i="13"/>
  <c r="AZ495" i="13"/>
  <c r="AZ496" i="13"/>
  <c r="AZ497" i="13"/>
  <c r="AZ498" i="13"/>
  <c r="AZ499" i="13"/>
  <c r="AZ500" i="13"/>
  <c r="AZ501" i="13"/>
  <c r="AZ502" i="13"/>
  <c r="AZ503" i="13"/>
  <c r="AZ504" i="13"/>
  <c r="AZ505" i="13"/>
  <c r="AZ506" i="13"/>
  <c r="AZ507" i="13"/>
  <c r="AZ508" i="13"/>
  <c r="AZ509" i="13"/>
  <c r="AZ510" i="13"/>
  <c r="AZ2" i="13"/>
  <c r="AY8" i="13"/>
  <c r="AY9" i="13"/>
  <c r="AY10" i="13"/>
  <c r="AY11" i="13"/>
  <c r="AY12" i="13"/>
  <c r="AY13" i="13"/>
  <c r="AY14" i="13"/>
  <c r="AY15" i="13"/>
  <c r="AY16" i="13"/>
  <c r="AY17" i="13"/>
  <c r="AY18" i="13"/>
  <c r="AY19" i="13"/>
  <c r="AY20" i="13"/>
  <c r="AY21" i="13"/>
  <c r="AY22" i="13"/>
  <c r="AY23" i="13"/>
  <c r="AY24" i="13"/>
  <c r="AY25" i="13"/>
  <c r="AY26" i="13"/>
  <c r="AY27" i="13"/>
  <c r="AY28" i="13"/>
  <c r="AY29" i="13"/>
  <c r="AY30" i="13"/>
  <c r="AY31" i="13"/>
  <c r="AY32" i="13"/>
  <c r="AY33" i="13"/>
  <c r="AY34" i="13"/>
  <c r="AY35" i="13"/>
  <c r="AY36" i="13"/>
  <c r="AY37" i="13"/>
  <c r="AY38" i="13"/>
  <c r="AY39" i="13"/>
  <c r="AY40" i="13"/>
  <c r="AY41" i="13"/>
  <c r="AY42" i="13"/>
  <c r="AY43" i="13"/>
  <c r="AY44" i="13"/>
  <c r="AY45" i="13"/>
  <c r="AY46" i="13"/>
  <c r="AY47" i="13"/>
  <c r="AY48" i="13"/>
  <c r="AY49" i="13"/>
  <c r="AY50" i="13"/>
  <c r="AY51" i="13"/>
  <c r="AY52" i="13"/>
  <c r="AY53" i="13"/>
  <c r="AY54" i="13"/>
  <c r="AY55" i="13"/>
  <c r="AY56" i="13"/>
  <c r="AY57" i="13"/>
  <c r="AY58" i="13"/>
  <c r="AY59" i="13"/>
  <c r="AY60" i="13"/>
  <c r="AY61" i="13"/>
  <c r="AY62" i="13"/>
  <c r="AY63" i="13"/>
  <c r="AY64" i="13"/>
  <c r="AY65" i="13"/>
  <c r="AY66" i="13"/>
  <c r="AY67" i="13"/>
  <c r="AY68" i="13"/>
  <c r="AY69" i="13"/>
  <c r="AY70" i="13"/>
  <c r="BB70" i="13" s="1"/>
  <c r="AY71" i="13"/>
  <c r="AY72" i="13"/>
  <c r="AY73" i="13"/>
  <c r="AY74" i="13"/>
  <c r="AY75" i="13"/>
  <c r="AY76" i="13"/>
  <c r="AY77" i="13"/>
  <c r="AY78" i="13"/>
  <c r="BB78" i="13" s="1"/>
  <c r="AY79" i="13"/>
  <c r="AY80" i="13"/>
  <c r="AY81" i="13"/>
  <c r="AY82" i="13"/>
  <c r="AY83" i="13"/>
  <c r="AY84" i="13"/>
  <c r="AY85" i="13"/>
  <c r="AY86" i="13"/>
  <c r="BB86" i="13" s="1"/>
  <c r="AY87" i="13"/>
  <c r="AY88" i="13"/>
  <c r="AY89" i="13"/>
  <c r="AY90" i="13"/>
  <c r="AY91" i="13"/>
  <c r="AY92" i="13"/>
  <c r="AY93" i="13"/>
  <c r="AY94" i="13"/>
  <c r="BB94" i="13" s="1"/>
  <c r="AY95" i="13"/>
  <c r="AY96" i="13"/>
  <c r="AY97" i="13"/>
  <c r="AY98" i="13"/>
  <c r="AY99" i="13"/>
  <c r="AY100" i="13"/>
  <c r="AY101" i="13"/>
  <c r="AY102" i="13"/>
  <c r="AY103" i="13"/>
  <c r="AY104" i="13"/>
  <c r="AY105" i="13"/>
  <c r="AY106" i="13"/>
  <c r="AY107" i="13"/>
  <c r="AY108" i="13"/>
  <c r="AY109" i="13"/>
  <c r="AY110" i="13"/>
  <c r="AY111" i="13"/>
  <c r="AY112" i="13"/>
  <c r="AY113" i="13"/>
  <c r="AY114" i="13"/>
  <c r="AY115" i="13"/>
  <c r="AY116" i="13"/>
  <c r="AY117" i="13"/>
  <c r="AY118" i="13"/>
  <c r="AY119" i="13"/>
  <c r="AY120" i="13"/>
  <c r="AY121" i="13"/>
  <c r="AY122" i="13"/>
  <c r="AY123" i="13"/>
  <c r="AY124" i="13"/>
  <c r="AY125" i="13"/>
  <c r="AY126" i="13"/>
  <c r="AY127" i="13"/>
  <c r="AY128" i="13"/>
  <c r="AY129" i="13"/>
  <c r="AY130" i="13"/>
  <c r="AY131" i="13"/>
  <c r="AY132" i="13"/>
  <c r="AY133" i="13"/>
  <c r="AY134" i="13"/>
  <c r="AY135" i="13"/>
  <c r="AY136" i="13"/>
  <c r="AY137" i="13"/>
  <c r="AY138" i="13"/>
  <c r="AY139" i="13"/>
  <c r="AY140" i="13"/>
  <c r="AY141" i="13"/>
  <c r="AY142" i="13"/>
  <c r="AY143" i="13"/>
  <c r="AY144" i="13"/>
  <c r="AY145" i="13"/>
  <c r="AY146" i="13"/>
  <c r="AY147" i="13"/>
  <c r="AY148" i="13"/>
  <c r="AY149" i="13"/>
  <c r="AY150" i="13"/>
  <c r="AY151" i="13"/>
  <c r="AY152" i="13"/>
  <c r="AY153" i="13"/>
  <c r="AY154" i="13"/>
  <c r="AY155" i="13"/>
  <c r="AY156" i="13"/>
  <c r="AY157" i="13"/>
  <c r="AY158" i="13"/>
  <c r="AY159" i="13"/>
  <c r="AY160" i="13"/>
  <c r="AY161" i="13"/>
  <c r="AY162" i="13"/>
  <c r="AY163" i="13"/>
  <c r="AY164" i="13"/>
  <c r="AY165" i="13"/>
  <c r="AY166" i="13"/>
  <c r="AY167" i="13"/>
  <c r="AY168" i="13"/>
  <c r="AY169" i="13"/>
  <c r="AY170" i="13"/>
  <c r="AY171" i="13"/>
  <c r="AY172" i="13"/>
  <c r="AY173" i="13"/>
  <c r="AY174" i="13"/>
  <c r="AY175" i="13"/>
  <c r="AY176" i="13"/>
  <c r="AY177" i="13"/>
  <c r="AY178" i="13"/>
  <c r="AY179" i="13"/>
  <c r="AY180" i="13"/>
  <c r="AY181" i="13"/>
  <c r="AY182" i="13"/>
  <c r="AY183" i="13"/>
  <c r="AY184" i="13"/>
  <c r="AY185" i="13"/>
  <c r="AY186" i="13"/>
  <c r="AY187" i="13"/>
  <c r="AY188" i="13"/>
  <c r="AY189" i="13"/>
  <c r="AY190" i="13"/>
  <c r="AY191" i="13"/>
  <c r="AY192" i="13"/>
  <c r="AY193" i="13"/>
  <c r="AY194" i="13"/>
  <c r="AY195" i="13"/>
  <c r="AY196" i="13"/>
  <c r="AY197" i="13"/>
  <c r="AY198" i="13"/>
  <c r="AY199" i="13"/>
  <c r="AY200" i="13"/>
  <c r="AY201" i="13"/>
  <c r="AY202" i="13"/>
  <c r="AY203" i="13"/>
  <c r="AY204" i="13"/>
  <c r="AY205" i="13"/>
  <c r="AY206" i="13"/>
  <c r="AY207" i="13"/>
  <c r="AY208" i="13"/>
  <c r="AY209" i="13"/>
  <c r="AY210" i="13"/>
  <c r="AY211" i="13"/>
  <c r="AY212" i="13"/>
  <c r="AY213" i="13"/>
  <c r="AY214" i="13"/>
  <c r="AY215" i="13"/>
  <c r="AY216" i="13"/>
  <c r="AY217" i="13"/>
  <c r="AY218" i="13"/>
  <c r="AY219" i="13"/>
  <c r="AY220" i="13"/>
  <c r="AY221" i="13"/>
  <c r="AY222" i="13"/>
  <c r="AY223" i="13"/>
  <c r="AY224" i="13"/>
  <c r="AY225" i="13"/>
  <c r="AY226" i="13"/>
  <c r="AY227" i="13"/>
  <c r="AY228" i="13"/>
  <c r="AY229" i="13"/>
  <c r="AY230" i="13"/>
  <c r="AY231" i="13"/>
  <c r="AY232" i="13"/>
  <c r="AY233" i="13"/>
  <c r="AY234" i="13"/>
  <c r="AY235" i="13"/>
  <c r="AY236" i="13"/>
  <c r="AY237" i="13"/>
  <c r="AY238" i="13"/>
  <c r="AY239" i="13"/>
  <c r="AY240" i="13"/>
  <c r="AY241" i="13"/>
  <c r="AY242" i="13"/>
  <c r="AY243" i="13"/>
  <c r="AY244" i="13"/>
  <c r="AY245" i="13"/>
  <c r="AY246" i="13"/>
  <c r="AY247" i="13"/>
  <c r="AY248" i="13"/>
  <c r="AY249" i="13"/>
  <c r="AY250" i="13"/>
  <c r="AY251" i="13"/>
  <c r="AY252" i="13"/>
  <c r="AY253" i="13"/>
  <c r="AY254" i="13"/>
  <c r="AY255" i="13"/>
  <c r="AY256" i="13"/>
  <c r="AY257" i="13"/>
  <c r="AY258" i="13"/>
  <c r="AY259" i="13"/>
  <c r="AY260" i="13"/>
  <c r="AY261" i="13"/>
  <c r="AY262" i="13"/>
  <c r="AY263" i="13"/>
  <c r="AY264" i="13"/>
  <c r="AY265" i="13"/>
  <c r="AY266" i="13"/>
  <c r="AY267" i="13"/>
  <c r="AY268" i="13"/>
  <c r="AY269" i="13"/>
  <c r="AY270" i="13"/>
  <c r="AY271" i="13"/>
  <c r="AY272" i="13"/>
  <c r="AY273" i="13"/>
  <c r="AY274" i="13"/>
  <c r="AY275" i="13"/>
  <c r="AY276" i="13"/>
  <c r="AY277" i="13"/>
  <c r="AY278" i="13"/>
  <c r="AY279" i="13"/>
  <c r="AY280" i="13"/>
  <c r="AY281" i="13"/>
  <c r="AY282" i="13"/>
  <c r="AY283" i="13"/>
  <c r="AY284" i="13"/>
  <c r="AY285" i="13"/>
  <c r="AY286" i="13"/>
  <c r="AY287" i="13"/>
  <c r="AY288" i="13"/>
  <c r="AY289" i="13"/>
  <c r="AY290" i="13"/>
  <c r="AY291" i="13"/>
  <c r="AY292" i="13"/>
  <c r="AY293" i="13"/>
  <c r="AY294" i="13"/>
  <c r="AY295" i="13"/>
  <c r="AY296" i="13"/>
  <c r="AY297" i="13"/>
  <c r="AY298" i="13"/>
  <c r="AY299" i="13"/>
  <c r="AY300" i="13"/>
  <c r="AY301" i="13"/>
  <c r="AY302" i="13"/>
  <c r="AY303" i="13"/>
  <c r="AY304" i="13"/>
  <c r="AY305" i="13"/>
  <c r="AY306" i="13"/>
  <c r="AY307" i="13"/>
  <c r="AY308" i="13"/>
  <c r="AY309" i="13"/>
  <c r="AY310" i="13"/>
  <c r="AY311" i="13"/>
  <c r="AY312" i="13"/>
  <c r="AY313" i="13"/>
  <c r="AY314" i="13"/>
  <c r="AY315" i="13"/>
  <c r="AY316" i="13"/>
  <c r="AY317" i="13"/>
  <c r="AY318" i="13"/>
  <c r="AY319" i="13"/>
  <c r="AY320" i="13"/>
  <c r="AY321" i="13"/>
  <c r="AY322" i="13"/>
  <c r="AY323" i="13"/>
  <c r="AY324" i="13"/>
  <c r="AY325" i="13"/>
  <c r="AY326" i="13"/>
  <c r="AY327" i="13"/>
  <c r="AY328" i="13"/>
  <c r="AY329" i="13"/>
  <c r="AY330" i="13"/>
  <c r="AY331" i="13"/>
  <c r="AY332" i="13"/>
  <c r="AY333" i="13"/>
  <c r="AY334" i="13"/>
  <c r="AY335" i="13"/>
  <c r="AY336" i="13"/>
  <c r="AY337" i="13"/>
  <c r="AY338" i="13"/>
  <c r="AY339" i="13"/>
  <c r="AY340" i="13"/>
  <c r="AY341" i="13"/>
  <c r="AY342" i="13"/>
  <c r="AY343" i="13"/>
  <c r="AY344" i="13"/>
  <c r="AY345" i="13"/>
  <c r="AY346" i="13"/>
  <c r="AY347" i="13"/>
  <c r="AY348" i="13"/>
  <c r="AY349" i="13"/>
  <c r="AY350" i="13"/>
  <c r="AY351" i="13"/>
  <c r="AY352" i="13"/>
  <c r="AY353" i="13"/>
  <c r="AY354" i="13"/>
  <c r="AY355" i="13"/>
  <c r="AY356" i="13"/>
  <c r="AY357" i="13"/>
  <c r="AY358" i="13"/>
  <c r="AY359" i="13"/>
  <c r="AY360" i="13"/>
  <c r="AY361" i="13"/>
  <c r="AY362" i="13"/>
  <c r="AY363" i="13"/>
  <c r="AY364" i="13"/>
  <c r="AY365" i="13"/>
  <c r="AY366" i="13"/>
  <c r="AY367" i="13"/>
  <c r="AY368" i="13"/>
  <c r="AY369" i="13"/>
  <c r="AY370" i="13"/>
  <c r="AY371" i="13"/>
  <c r="AY372" i="13"/>
  <c r="AY373" i="13"/>
  <c r="AY374" i="13"/>
  <c r="AY375" i="13"/>
  <c r="AY376" i="13"/>
  <c r="AY377" i="13"/>
  <c r="AY378" i="13"/>
  <c r="AY379" i="13"/>
  <c r="AY380" i="13"/>
  <c r="AY381" i="13"/>
  <c r="AY382" i="13"/>
  <c r="AY383" i="13"/>
  <c r="AY384" i="13"/>
  <c r="AY385" i="13"/>
  <c r="AY386" i="13"/>
  <c r="AY387" i="13"/>
  <c r="AY388" i="13"/>
  <c r="AY389" i="13"/>
  <c r="AY390" i="13"/>
  <c r="AY391" i="13"/>
  <c r="AY392" i="13"/>
  <c r="AY393" i="13"/>
  <c r="AY394" i="13"/>
  <c r="AY395" i="13"/>
  <c r="AY396" i="13"/>
  <c r="AY397" i="13"/>
  <c r="AY398" i="13"/>
  <c r="AY399" i="13"/>
  <c r="AY400" i="13"/>
  <c r="AY401" i="13"/>
  <c r="AY402" i="13"/>
  <c r="AY403" i="13"/>
  <c r="AY404" i="13"/>
  <c r="AY405" i="13"/>
  <c r="AY406" i="13"/>
  <c r="AY407" i="13"/>
  <c r="AY408" i="13"/>
  <c r="AY409" i="13"/>
  <c r="AY410" i="13"/>
  <c r="AY411" i="13"/>
  <c r="AY412" i="13"/>
  <c r="AY413" i="13"/>
  <c r="AY414" i="13"/>
  <c r="AY415" i="13"/>
  <c r="AY416" i="13"/>
  <c r="AY417" i="13"/>
  <c r="AY418" i="13"/>
  <c r="AY419" i="13"/>
  <c r="AY420" i="13"/>
  <c r="AY421" i="13"/>
  <c r="AY422" i="13"/>
  <c r="AY423" i="13"/>
  <c r="AY424" i="13"/>
  <c r="AY425" i="13"/>
  <c r="AY426" i="13"/>
  <c r="AY427" i="13"/>
  <c r="AY428" i="13"/>
  <c r="AY429" i="13"/>
  <c r="AY430" i="13"/>
  <c r="AY431" i="13"/>
  <c r="AY432" i="13"/>
  <c r="AY433" i="13"/>
  <c r="AY434" i="13"/>
  <c r="AY435" i="13"/>
  <c r="AY436" i="13"/>
  <c r="AY437" i="13"/>
  <c r="AY438" i="13"/>
  <c r="AY439" i="13"/>
  <c r="AY440" i="13"/>
  <c r="AY441" i="13"/>
  <c r="AY442" i="13"/>
  <c r="AY443" i="13"/>
  <c r="AY444" i="13"/>
  <c r="AY445" i="13"/>
  <c r="AY446" i="13"/>
  <c r="AY447" i="13"/>
  <c r="AY448" i="13"/>
  <c r="AY449" i="13"/>
  <c r="AY450" i="13"/>
  <c r="AY451" i="13"/>
  <c r="AY452" i="13"/>
  <c r="AY453" i="13"/>
  <c r="AY454" i="13"/>
  <c r="AY455" i="13"/>
  <c r="AY456" i="13"/>
  <c r="AY457" i="13"/>
  <c r="AY458" i="13"/>
  <c r="AY459" i="13"/>
  <c r="AY460" i="13"/>
  <c r="AY461" i="13"/>
  <c r="AY462" i="13"/>
  <c r="AY463" i="13"/>
  <c r="AY464" i="13"/>
  <c r="AY465" i="13"/>
  <c r="AY466" i="13"/>
  <c r="AY467" i="13"/>
  <c r="AY468" i="13"/>
  <c r="AY469" i="13"/>
  <c r="AY470" i="13"/>
  <c r="AY471" i="13"/>
  <c r="AY472" i="13"/>
  <c r="AY473" i="13"/>
  <c r="AY474" i="13"/>
  <c r="AY475" i="13"/>
  <c r="AY476" i="13"/>
  <c r="AY477" i="13"/>
  <c r="AY478" i="13"/>
  <c r="AY479" i="13"/>
  <c r="AY480" i="13"/>
  <c r="AY481" i="13"/>
  <c r="AY482" i="13"/>
  <c r="AY483" i="13"/>
  <c r="AY484" i="13"/>
  <c r="AY485" i="13"/>
  <c r="AY486" i="13"/>
  <c r="AY487" i="13"/>
  <c r="AY488" i="13"/>
  <c r="AY489" i="13"/>
  <c r="AY490" i="13"/>
  <c r="AY491" i="13"/>
  <c r="AY492" i="13"/>
  <c r="AY493" i="13"/>
  <c r="AY494" i="13"/>
  <c r="AY495" i="13"/>
  <c r="AY496" i="13"/>
  <c r="AY497" i="13"/>
  <c r="AY498" i="13"/>
  <c r="AY499" i="13"/>
  <c r="AY500" i="13"/>
  <c r="AY501" i="13"/>
  <c r="AY502" i="13"/>
  <c r="AY503" i="13"/>
  <c r="AY504" i="13"/>
  <c r="AY505" i="13"/>
  <c r="AY506" i="13"/>
  <c r="AY507" i="13"/>
  <c r="AY508" i="13"/>
  <c r="AY509" i="13"/>
  <c r="AY510" i="13"/>
  <c r="AY3" i="13"/>
  <c r="AY4" i="13"/>
  <c r="AY5" i="13"/>
  <c r="AY6" i="13"/>
  <c r="AY7" i="13"/>
  <c r="AY2" i="13"/>
  <c r="AR510" i="13"/>
  <c r="AW510" i="13" s="1"/>
  <c r="AS509" i="13"/>
  <c r="AG7" i="13"/>
  <c r="AG8" i="13"/>
  <c r="AG9" i="13"/>
  <c r="AG10" i="13"/>
  <c r="AG11" i="13"/>
  <c r="AG12" i="13"/>
  <c r="AG13" i="13"/>
  <c r="AG14" i="13"/>
  <c r="AG15" i="13"/>
  <c r="AG16" i="13"/>
  <c r="AG17" i="13"/>
  <c r="AG18" i="13"/>
  <c r="AG19" i="13"/>
  <c r="AG20" i="13"/>
  <c r="AG21" i="13"/>
  <c r="AG22" i="13"/>
  <c r="AG23" i="13"/>
  <c r="AG24" i="13"/>
  <c r="AG25" i="13"/>
  <c r="AG26" i="13"/>
  <c r="AG27" i="13"/>
  <c r="AG28" i="13"/>
  <c r="AG29" i="13"/>
  <c r="AG30" i="13"/>
  <c r="AG31" i="13"/>
  <c r="AG32" i="13"/>
  <c r="AG33" i="13"/>
  <c r="AG34" i="13"/>
  <c r="AG35" i="13"/>
  <c r="AG36" i="13"/>
  <c r="AG37" i="13"/>
  <c r="AG38" i="13"/>
  <c r="AG39" i="13"/>
  <c r="AG40" i="13"/>
  <c r="AG41" i="13"/>
  <c r="AG42" i="13"/>
  <c r="AG43" i="13"/>
  <c r="AG44" i="13"/>
  <c r="AG45" i="13"/>
  <c r="AG46" i="13"/>
  <c r="AG47" i="13"/>
  <c r="AG48" i="13"/>
  <c r="AG49" i="13"/>
  <c r="AG50" i="13"/>
  <c r="AG51" i="13"/>
  <c r="AG52" i="13"/>
  <c r="AG53" i="13"/>
  <c r="AG54" i="13"/>
  <c r="AG55" i="13"/>
  <c r="AG56" i="13"/>
  <c r="AG57" i="13"/>
  <c r="AG58" i="13"/>
  <c r="AG59" i="13"/>
  <c r="AG60" i="13"/>
  <c r="AG61" i="13"/>
  <c r="AG62" i="13"/>
  <c r="AG63" i="13"/>
  <c r="AG64" i="13"/>
  <c r="AG65" i="13"/>
  <c r="AG66" i="13"/>
  <c r="AG67" i="13"/>
  <c r="AG68" i="13"/>
  <c r="AG69" i="13"/>
  <c r="AG70" i="13"/>
  <c r="AG71" i="13"/>
  <c r="AG72" i="13"/>
  <c r="AG73" i="13"/>
  <c r="AG74" i="13"/>
  <c r="AG75" i="13"/>
  <c r="AG76" i="13"/>
  <c r="AG77" i="13"/>
  <c r="AG78" i="13"/>
  <c r="AG79" i="13"/>
  <c r="AG80" i="13"/>
  <c r="AG81" i="13"/>
  <c r="AG82" i="13"/>
  <c r="AG83" i="13"/>
  <c r="AG84" i="13"/>
  <c r="AG85" i="13"/>
  <c r="AG86" i="13"/>
  <c r="AG87" i="13"/>
  <c r="AG88" i="13"/>
  <c r="AG89" i="13"/>
  <c r="AG90" i="13"/>
  <c r="AG91" i="13"/>
  <c r="AG92" i="13"/>
  <c r="AG93" i="13"/>
  <c r="AG94" i="13"/>
  <c r="AG95" i="13"/>
  <c r="AG96" i="13"/>
  <c r="AG97" i="13"/>
  <c r="AG98" i="13"/>
  <c r="AG99" i="13"/>
  <c r="AG100" i="13"/>
  <c r="AG101" i="13"/>
  <c r="AG102" i="13"/>
  <c r="AG103" i="13"/>
  <c r="AG104" i="13"/>
  <c r="AG105" i="13"/>
  <c r="AG106" i="13"/>
  <c r="AG107" i="13"/>
  <c r="AG108" i="13"/>
  <c r="AG109" i="13"/>
  <c r="AG110" i="13"/>
  <c r="AG111" i="13"/>
  <c r="AG112" i="13"/>
  <c r="AG113" i="13"/>
  <c r="AG114" i="13"/>
  <c r="AG115" i="13"/>
  <c r="AG116" i="13"/>
  <c r="AG117" i="13"/>
  <c r="AG118" i="13"/>
  <c r="AG119" i="13"/>
  <c r="AG120" i="13"/>
  <c r="AG121" i="13"/>
  <c r="AG122" i="13"/>
  <c r="AG123" i="13"/>
  <c r="AG124" i="13"/>
  <c r="AG125" i="13"/>
  <c r="AG126" i="13"/>
  <c r="AG127" i="13"/>
  <c r="AG128" i="13"/>
  <c r="AG129" i="13"/>
  <c r="AG130" i="13"/>
  <c r="AG131" i="13"/>
  <c r="AG132" i="13"/>
  <c r="AG133" i="13"/>
  <c r="AG134" i="13"/>
  <c r="AG135" i="13"/>
  <c r="AG136" i="13"/>
  <c r="AG137" i="13"/>
  <c r="AG138" i="13"/>
  <c r="AG139" i="13"/>
  <c r="AG140" i="13"/>
  <c r="AG141" i="13"/>
  <c r="AG142" i="13"/>
  <c r="AG143" i="13"/>
  <c r="AG144" i="13"/>
  <c r="AG145" i="13"/>
  <c r="AG146" i="13"/>
  <c r="AG147" i="13"/>
  <c r="AG148" i="13"/>
  <c r="AG149" i="13"/>
  <c r="AG150" i="13"/>
  <c r="AG151" i="13"/>
  <c r="AG152" i="13"/>
  <c r="AG153" i="13"/>
  <c r="AG154" i="13"/>
  <c r="AG155" i="13"/>
  <c r="AG156" i="13"/>
  <c r="AG157" i="13"/>
  <c r="AG158" i="13"/>
  <c r="AG159" i="13"/>
  <c r="AG160" i="13"/>
  <c r="AG161" i="13"/>
  <c r="AG162" i="13"/>
  <c r="AG163" i="13"/>
  <c r="AG164" i="13"/>
  <c r="AG165" i="13"/>
  <c r="AG166" i="13"/>
  <c r="AG167" i="13"/>
  <c r="AG168" i="13"/>
  <c r="AG169" i="13"/>
  <c r="AG170" i="13"/>
  <c r="AG171" i="13"/>
  <c r="AG172" i="13"/>
  <c r="AG173" i="13"/>
  <c r="AG174" i="13"/>
  <c r="AG175" i="13"/>
  <c r="AG176" i="13"/>
  <c r="AG177" i="13"/>
  <c r="AG178" i="13"/>
  <c r="AG179" i="13"/>
  <c r="AG180" i="13"/>
  <c r="AG181" i="13"/>
  <c r="AG182" i="13"/>
  <c r="AG183" i="13"/>
  <c r="AG184" i="13"/>
  <c r="AG185" i="13"/>
  <c r="AG186" i="13"/>
  <c r="AG187" i="13"/>
  <c r="AG188" i="13"/>
  <c r="AG189" i="13"/>
  <c r="AG190" i="13"/>
  <c r="AG191" i="13"/>
  <c r="AG192" i="13"/>
  <c r="AG193" i="13"/>
  <c r="AG194" i="13"/>
  <c r="AG195" i="13"/>
  <c r="AG196" i="13"/>
  <c r="AG197" i="13"/>
  <c r="AG198" i="13"/>
  <c r="AG199" i="13"/>
  <c r="AG200" i="13"/>
  <c r="AG201" i="13"/>
  <c r="AG202" i="13"/>
  <c r="AG203" i="13"/>
  <c r="AG204" i="13"/>
  <c r="AG205" i="13"/>
  <c r="AG206" i="13"/>
  <c r="AG207" i="13"/>
  <c r="AG208" i="13"/>
  <c r="AG209" i="13"/>
  <c r="AG210" i="13"/>
  <c r="AG211" i="13"/>
  <c r="AG212" i="13"/>
  <c r="AG213" i="13"/>
  <c r="AG214" i="13"/>
  <c r="AG215" i="13"/>
  <c r="AG216" i="13"/>
  <c r="AG217" i="13"/>
  <c r="AG218" i="13"/>
  <c r="AG219" i="13"/>
  <c r="AG220" i="13"/>
  <c r="AG221" i="13"/>
  <c r="AG222" i="13"/>
  <c r="AG223" i="13"/>
  <c r="AG224" i="13"/>
  <c r="AG225" i="13"/>
  <c r="AG226" i="13"/>
  <c r="AG227" i="13"/>
  <c r="AG228" i="13"/>
  <c r="AG229" i="13"/>
  <c r="AG230" i="13"/>
  <c r="AG231" i="13"/>
  <c r="AG232" i="13"/>
  <c r="AG233" i="13"/>
  <c r="AG234" i="13"/>
  <c r="AG235" i="13"/>
  <c r="AG236" i="13"/>
  <c r="AG237" i="13"/>
  <c r="AG238" i="13"/>
  <c r="AG239" i="13"/>
  <c r="AG240" i="13"/>
  <c r="AG241" i="13"/>
  <c r="AG242" i="13"/>
  <c r="AG243" i="13"/>
  <c r="AG244" i="13"/>
  <c r="AG245" i="13"/>
  <c r="AG246" i="13"/>
  <c r="AG247" i="13"/>
  <c r="AG248" i="13"/>
  <c r="AG249" i="13"/>
  <c r="AG250" i="13"/>
  <c r="AG251" i="13"/>
  <c r="AG252" i="13"/>
  <c r="AG253" i="13"/>
  <c r="AG254" i="13"/>
  <c r="AG255" i="13"/>
  <c r="AG256" i="13"/>
  <c r="AG257" i="13"/>
  <c r="AG258" i="13"/>
  <c r="AG259" i="13"/>
  <c r="AG260" i="13"/>
  <c r="AG261" i="13"/>
  <c r="AG262" i="13"/>
  <c r="AG263" i="13"/>
  <c r="AG264" i="13"/>
  <c r="AG265" i="13"/>
  <c r="AG266" i="13"/>
  <c r="AG267" i="13"/>
  <c r="AG268" i="13"/>
  <c r="AG269" i="13"/>
  <c r="AG270" i="13"/>
  <c r="AG271" i="13"/>
  <c r="AG272" i="13"/>
  <c r="AG273" i="13"/>
  <c r="AG274" i="13"/>
  <c r="AG275" i="13"/>
  <c r="AG276" i="13"/>
  <c r="AG277" i="13"/>
  <c r="AG278" i="13"/>
  <c r="AG279" i="13"/>
  <c r="AG280" i="13"/>
  <c r="AG281" i="13"/>
  <c r="AG282" i="13"/>
  <c r="AG283" i="13"/>
  <c r="AG284" i="13"/>
  <c r="AG285" i="13"/>
  <c r="AG286" i="13"/>
  <c r="AG287" i="13"/>
  <c r="AG288" i="13"/>
  <c r="AG289" i="13"/>
  <c r="AG290" i="13"/>
  <c r="AG291" i="13"/>
  <c r="AG292" i="13"/>
  <c r="AG293" i="13"/>
  <c r="AG294" i="13"/>
  <c r="AG295" i="13"/>
  <c r="AG296" i="13"/>
  <c r="AG297" i="13"/>
  <c r="AG298" i="13"/>
  <c r="AG299" i="13"/>
  <c r="AG300" i="13"/>
  <c r="AG301" i="13"/>
  <c r="AG302" i="13"/>
  <c r="AG303" i="13"/>
  <c r="AG304" i="13"/>
  <c r="AG305" i="13"/>
  <c r="AG306" i="13"/>
  <c r="AG307" i="13"/>
  <c r="AG308" i="13"/>
  <c r="AG309" i="13"/>
  <c r="AG310" i="13"/>
  <c r="AG311" i="13"/>
  <c r="AG312" i="13"/>
  <c r="AG313" i="13"/>
  <c r="AG314" i="13"/>
  <c r="AG315" i="13"/>
  <c r="AG316" i="13"/>
  <c r="AG317" i="13"/>
  <c r="AG318" i="13"/>
  <c r="AG319" i="13"/>
  <c r="AG320" i="13"/>
  <c r="AG321" i="13"/>
  <c r="AG322" i="13"/>
  <c r="AG323" i="13"/>
  <c r="AG324" i="13"/>
  <c r="AG325" i="13"/>
  <c r="AG326" i="13"/>
  <c r="AG327" i="13"/>
  <c r="AG328" i="13"/>
  <c r="AG329" i="13"/>
  <c r="AG330" i="13"/>
  <c r="AG331" i="13"/>
  <c r="AG332" i="13"/>
  <c r="AG333" i="13"/>
  <c r="AG334" i="13"/>
  <c r="AG335" i="13"/>
  <c r="AG336" i="13"/>
  <c r="AG337" i="13"/>
  <c r="AG338" i="13"/>
  <c r="AG339" i="13"/>
  <c r="AG340" i="13"/>
  <c r="AG341" i="13"/>
  <c r="AG342" i="13"/>
  <c r="AG343" i="13"/>
  <c r="AG344" i="13"/>
  <c r="AG345" i="13"/>
  <c r="AG346" i="13"/>
  <c r="AG347" i="13"/>
  <c r="AG348" i="13"/>
  <c r="AG349" i="13"/>
  <c r="AG350" i="13"/>
  <c r="AG351" i="13"/>
  <c r="AG352" i="13"/>
  <c r="AG353" i="13"/>
  <c r="AG354" i="13"/>
  <c r="AG355" i="13"/>
  <c r="AG356" i="13"/>
  <c r="AG357" i="13"/>
  <c r="AG358" i="13"/>
  <c r="AG359" i="13"/>
  <c r="AG360" i="13"/>
  <c r="AG361" i="13"/>
  <c r="AG362" i="13"/>
  <c r="AG363" i="13"/>
  <c r="AG364" i="13"/>
  <c r="AG365" i="13"/>
  <c r="AG366" i="13"/>
  <c r="AG367" i="13"/>
  <c r="AG368" i="13"/>
  <c r="AG369" i="13"/>
  <c r="AG370" i="13"/>
  <c r="AG371" i="13"/>
  <c r="AG372" i="13"/>
  <c r="AG373" i="13"/>
  <c r="AG374" i="13"/>
  <c r="AG375" i="13"/>
  <c r="AG376" i="13"/>
  <c r="AG377" i="13"/>
  <c r="AG378" i="13"/>
  <c r="AG379" i="13"/>
  <c r="AG380" i="13"/>
  <c r="AG381" i="13"/>
  <c r="AG382" i="13"/>
  <c r="AG383" i="13"/>
  <c r="AG384" i="13"/>
  <c r="AG385" i="13"/>
  <c r="AG386" i="13"/>
  <c r="AG387" i="13"/>
  <c r="AG388" i="13"/>
  <c r="AG389" i="13"/>
  <c r="AG390" i="13"/>
  <c r="AG391" i="13"/>
  <c r="AG392" i="13"/>
  <c r="AG393" i="13"/>
  <c r="AG394" i="13"/>
  <c r="AG395" i="13"/>
  <c r="AG396" i="13"/>
  <c r="AG397" i="13"/>
  <c r="AG398" i="13"/>
  <c r="AG399" i="13"/>
  <c r="AG400" i="13"/>
  <c r="AG401" i="13"/>
  <c r="AG402" i="13"/>
  <c r="AG403" i="13"/>
  <c r="AG404" i="13"/>
  <c r="AG405" i="13"/>
  <c r="AG406" i="13"/>
  <c r="AG407" i="13"/>
  <c r="AG408" i="13"/>
  <c r="AG409" i="13"/>
  <c r="AG410" i="13"/>
  <c r="AG411" i="13"/>
  <c r="AG412" i="13"/>
  <c r="AG413" i="13"/>
  <c r="AG414" i="13"/>
  <c r="AG415" i="13"/>
  <c r="AG416" i="13"/>
  <c r="AG417" i="13"/>
  <c r="AG418" i="13"/>
  <c r="AG419" i="13"/>
  <c r="AG420" i="13"/>
  <c r="AG421" i="13"/>
  <c r="AG422" i="13"/>
  <c r="AG423" i="13"/>
  <c r="AG424" i="13"/>
  <c r="AG426" i="13"/>
  <c r="AG427" i="13"/>
  <c r="AG428" i="13"/>
  <c r="AG429" i="13"/>
  <c r="AG430" i="13"/>
  <c r="AG431" i="13"/>
  <c r="AG432" i="13"/>
  <c r="AG433" i="13"/>
  <c r="AG434" i="13"/>
  <c r="AG435" i="13"/>
  <c r="AG436" i="13"/>
  <c r="AG437" i="13"/>
  <c r="AG438" i="13"/>
  <c r="AG439" i="13"/>
  <c r="AG440" i="13"/>
  <c r="AG441" i="13"/>
  <c r="AG442" i="13"/>
  <c r="AG443" i="13"/>
  <c r="AG444" i="13"/>
  <c r="AG445" i="13"/>
  <c r="AG446" i="13"/>
  <c r="AG447" i="13"/>
  <c r="AG448" i="13"/>
  <c r="AG449" i="13"/>
  <c r="AG450" i="13"/>
  <c r="AG451" i="13"/>
  <c r="AG452" i="13"/>
  <c r="AG453" i="13"/>
  <c r="AG454" i="13"/>
  <c r="AG455" i="13"/>
  <c r="AG456" i="13"/>
  <c r="AG457" i="13"/>
  <c r="AG458" i="13"/>
  <c r="AG459" i="13"/>
  <c r="AG460" i="13"/>
  <c r="AG461" i="13"/>
  <c r="AG462" i="13"/>
  <c r="AG463" i="13"/>
  <c r="AG464" i="13"/>
  <c r="AG465" i="13"/>
  <c r="AG466" i="13"/>
  <c r="AG467" i="13"/>
  <c r="AG468" i="13"/>
  <c r="AG469" i="13"/>
  <c r="AG470" i="13"/>
  <c r="AG471" i="13"/>
  <c r="AG472" i="13"/>
  <c r="AG473" i="13"/>
  <c r="AG474" i="13"/>
  <c r="AG475" i="13"/>
  <c r="AG476" i="13"/>
  <c r="AG477" i="13"/>
  <c r="AG478" i="13"/>
  <c r="AG479" i="13"/>
  <c r="AG480" i="13"/>
  <c r="AG481" i="13"/>
  <c r="AG482" i="13"/>
  <c r="AG483" i="13"/>
  <c r="AG484" i="13"/>
  <c r="AG485" i="13"/>
  <c r="AG486" i="13"/>
  <c r="AG487" i="13"/>
  <c r="AG488" i="13"/>
  <c r="AG489" i="13"/>
  <c r="AG490" i="13"/>
  <c r="AG491" i="13"/>
  <c r="AG492" i="13"/>
  <c r="AG493" i="13"/>
  <c r="AG494" i="13"/>
  <c r="AG495" i="13"/>
  <c r="AG496" i="13"/>
  <c r="AG497" i="13"/>
  <c r="AG498" i="13"/>
  <c r="AG499" i="13"/>
  <c r="AG500" i="13"/>
  <c r="AG501" i="13"/>
  <c r="AG502" i="13"/>
  <c r="AG503" i="13"/>
  <c r="AG504" i="13"/>
  <c r="AG505" i="13"/>
  <c r="AG506" i="13"/>
  <c r="AG507" i="13"/>
  <c r="AG508" i="13"/>
  <c r="AG509" i="13"/>
  <c r="AG425" i="13"/>
  <c r="AC485" i="13"/>
  <c r="AD485" i="13"/>
  <c r="AE485" i="13"/>
  <c r="AF485" i="13"/>
  <c r="AC486" i="13"/>
  <c r="AD486" i="13"/>
  <c r="AE486" i="13"/>
  <c r="AF486" i="13"/>
  <c r="AC487" i="13"/>
  <c r="AD487" i="13"/>
  <c r="AE487" i="13"/>
  <c r="AF487" i="13"/>
  <c r="AC488" i="13"/>
  <c r="AD488" i="13"/>
  <c r="AE488" i="13"/>
  <c r="AF488" i="13"/>
  <c r="AC489" i="13"/>
  <c r="AD489" i="13"/>
  <c r="AE489" i="13"/>
  <c r="AF489" i="13"/>
  <c r="AC490" i="13"/>
  <c r="AD490" i="13"/>
  <c r="AE490" i="13"/>
  <c r="AF490" i="13"/>
  <c r="AC491" i="13"/>
  <c r="AD491" i="13"/>
  <c r="AE491" i="13"/>
  <c r="AF491" i="13"/>
  <c r="AC492" i="13"/>
  <c r="AD492" i="13"/>
  <c r="AE492" i="13"/>
  <c r="AF492" i="13"/>
  <c r="AC493" i="13"/>
  <c r="AD493" i="13"/>
  <c r="AE493" i="13"/>
  <c r="AF493" i="13"/>
  <c r="AC494" i="13"/>
  <c r="AD494" i="13"/>
  <c r="AE494" i="13"/>
  <c r="AF494" i="13"/>
  <c r="AC495" i="13"/>
  <c r="AD495" i="13"/>
  <c r="AE495" i="13"/>
  <c r="AF495" i="13"/>
  <c r="AC496" i="13"/>
  <c r="AD496" i="13"/>
  <c r="AE496" i="13"/>
  <c r="AF496" i="13"/>
  <c r="AC497" i="13"/>
  <c r="AD497" i="13"/>
  <c r="AE497" i="13"/>
  <c r="AF497" i="13"/>
  <c r="AC498" i="13"/>
  <c r="AD498" i="13"/>
  <c r="AE498" i="13"/>
  <c r="AF498" i="13"/>
  <c r="AC499" i="13"/>
  <c r="AD499" i="13"/>
  <c r="AE499" i="13"/>
  <c r="AF499" i="13"/>
  <c r="AC500" i="13"/>
  <c r="AD500" i="13"/>
  <c r="AE500" i="13"/>
  <c r="AF500" i="13"/>
  <c r="AC501" i="13"/>
  <c r="AD501" i="13"/>
  <c r="AE501" i="13"/>
  <c r="AF501" i="13"/>
  <c r="AC502" i="13"/>
  <c r="AD502" i="13"/>
  <c r="AE502" i="13"/>
  <c r="AF502" i="13"/>
  <c r="AC503" i="13"/>
  <c r="AD503" i="13"/>
  <c r="AE503" i="13"/>
  <c r="AF503" i="13"/>
  <c r="AC504" i="13"/>
  <c r="AD504" i="13"/>
  <c r="AE504" i="13"/>
  <c r="AF504" i="13"/>
  <c r="AC505" i="13"/>
  <c r="AD505" i="13"/>
  <c r="AE505" i="13"/>
  <c r="AF505" i="13"/>
  <c r="AC506" i="13"/>
  <c r="AD506" i="13"/>
  <c r="AE506" i="13"/>
  <c r="AF506" i="13"/>
  <c r="AC507" i="13"/>
  <c r="AD507" i="13"/>
  <c r="AE507" i="13"/>
  <c r="AF507" i="13"/>
  <c r="AC508" i="13"/>
  <c r="AD508" i="13"/>
  <c r="AE508" i="13"/>
  <c r="AF508" i="13"/>
  <c r="AC509" i="13"/>
  <c r="AD509" i="13"/>
  <c r="AE509" i="13"/>
  <c r="AF509" i="13"/>
  <c r="AC2" i="13"/>
  <c r="AD2" i="13"/>
  <c r="AE2" i="13"/>
  <c r="AF2" i="13"/>
  <c r="AC3" i="13"/>
  <c r="AD3" i="13"/>
  <c r="AE3" i="13"/>
  <c r="AF3" i="13"/>
  <c r="AC4" i="13"/>
  <c r="AD4" i="13"/>
  <c r="AE4" i="13"/>
  <c r="AF4" i="13"/>
  <c r="AC5" i="13"/>
  <c r="AD5" i="13"/>
  <c r="AE5" i="13"/>
  <c r="AF5" i="13"/>
  <c r="AC6" i="13"/>
  <c r="AD6" i="13"/>
  <c r="AE6" i="13"/>
  <c r="AF6" i="13"/>
  <c r="AC7" i="13"/>
  <c r="AD7" i="13"/>
  <c r="AE7" i="13"/>
  <c r="AF7" i="13"/>
  <c r="AC8" i="13"/>
  <c r="AD8" i="13"/>
  <c r="AE8" i="13"/>
  <c r="AF8" i="13"/>
  <c r="AC9" i="13"/>
  <c r="AD9" i="13"/>
  <c r="AE9" i="13"/>
  <c r="AF9" i="13"/>
  <c r="AC10" i="13"/>
  <c r="AD10" i="13"/>
  <c r="AE10" i="13"/>
  <c r="AF10" i="13"/>
  <c r="AC11" i="13"/>
  <c r="AD11" i="13"/>
  <c r="AE11" i="13"/>
  <c r="AF11" i="13"/>
  <c r="AC12" i="13"/>
  <c r="AD12" i="13"/>
  <c r="AE12" i="13"/>
  <c r="AF12" i="13"/>
  <c r="AC13" i="13"/>
  <c r="AD13" i="13"/>
  <c r="AE13" i="13"/>
  <c r="AF13" i="13"/>
  <c r="AC14" i="13"/>
  <c r="AD14" i="13"/>
  <c r="AE14" i="13"/>
  <c r="AF14" i="13"/>
  <c r="AC15" i="13"/>
  <c r="AD15" i="13"/>
  <c r="AE15" i="13"/>
  <c r="AF15" i="13"/>
  <c r="AC16" i="13"/>
  <c r="AD16" i="13"/>
  <c r="AE16" i="13"/>
  <c r="AF16" i="13"/>
  <c r="AC17" i="13"/>
  <c r="AD17" i="13"/>
  <c r="AE17" i="13"/>
  <c r="AF17" i="13"/>
  <c r="AC18" i="13"/>
  <c r="AD18" i="13"/>
  <c r="AE18" i="13"/>
  <c r="AF18" i="13"/>
  <c r="AC19" i="13"/>
  <c r="AD19" i="13"/>
  <c r="AE19" i="13"/>
  <c r="AF19" i="13"/>
  <c r="AC20" i="13"/>
  <c r="AD20" i="13"/>
  <c r="AE20" i="13"/>
  <c r="AF20" i="13"/>
  <c r="AC21" i="13"/>
  <c r="AD21" i="13"/>
  <c r="AE21" i="13"/>
  <c r="AF21" i="13"/>
  <c r="AC22" i="13"/>
  <c r="AD22" i="13"/>
  <c r="AE22" i="13"/>
  <c r="AF22" i="13"/>
  <c r="AC23" i="13"/>
  <c r="AD23" i="13"/>
  <c r="AE23" i="13"/>
  <c r="AF23" i="13"/>
  <c r="AC24" i="13"/>
  <c r="AD24" i="13"/>
  <c r="AE24" i="13"/>
  <c r="AF24" i="13"/>
  <c r="AC25" i="13"/>
  <c r="AD25" i="13"/>
  <c r="AE25" i="13"/>
  <c r="AF25" i="13"/>
  <c r="AC26" i="13"/>
  <c r="AD26" i="13"/>
  <c r="AE26" i="13"/>
  <c r="AF26" i="13"/>
  <c r="AC27" i="13"/>
  <c r="AD27" i="13"/>
  <c r="AE27" i="13"/>
  <c r="AF27" i="13"/>
  <c r="AC28" i="13"/>
  <c r="AD28" i="13"/>
  <c r="AE28" i="13"/>
  <c r="AF28" i="13"/>
  <c r="AC29" i="13"/>
  <c r="AD29" i="13"/>
  <c r="AE29" i="13"/>
  <c r="AF29" i="13"/>
  <c r="AC30" i="13"/>
  <c r="AD30" i="13"/>
  <c r="AE30" i="13"/>
  <c r="AF30" i="13"/>
  <c r="AC31" i="13"/>
  <c r="AD31" i="13"/>
  <c r="AE31" i="13"/>
  <c r="AF31" i="13"/>
  <c r="AC32" i="13"/>
  <c r="AD32" i="13"/>
  <c r="AE32" i="13"/>
  <c r="AF32" i="13"/>
  <c r="AC33" i="13"/>
  <c r="AD33" i="13"/>
  <c r="AE33" i="13"/>
  <c r="AF33" i="13"/>
  <c r="AC34" i="13"/>
  <c r="AD34" i="13"/>
  <c r="AE34" i="13"/>
  <c r="AF34" i="13"/>
  <c r="AC35" i="13"/>
  <c r="AD35" i="13"/>
  <c r="AE35" i="13"/>
  <c r="AF35" i="13"/>
  <c r="AC36" i="13"/>
  <c r="AD36" i="13"/>
  <c r="AE36" i="13"/>
  <c r="AF36" i="13"/>
  <c r="AC37" i="13"/>
  <c r="AD37" i="13"/>
  <c r="AE37" i="13"/>
  <c r="AF37" i="13"/>
  <c r="AC38" i="13"/>
  <c r="AD38" i="13"/>
  <c r="AE38" i="13"/>
  <c r="AF38" i="13"/>
  <c r="AC39" i="13"/>
  <c r="AD39" i="13"/>
  <c r="AE39" i="13"/>
  <c r="AF39" i="13"/>
  <c r="AC40" i="13"/>
  <c r="AD40" i="13"/>
  <c r="AE40" i="13"/>
  <c r="AF40" i="13"/>
  <c r="AC41" i="13"/>
  <c r="AD41" i="13"/>
  <c r="AE41" i="13"/>
  <c r="AF41" i="13"/>
  <c r="AC42" i="13"/>
  <c r="AD42" i="13"/>
  <c r="AE42" i="13"/>
  <c r="AF42" i="13"/>
  <c r="AC43" i="13"/>
  <c r="AD43" i="13"/>
  <c r="AE43" i="13"/>
  <c r="AF43" i="13"/>
  <c r="AC44" i="13"/>
  <c r="AD44" i="13"/>
  <c r="AE44" i="13"/>
  <c r="AF44" i="13"/>
  <c r="AC45" i="13"/>
  <c r="AD45" i="13"/>
  <c r="AE45" i="13"/>
  <c r="AF45" i="13"/>
  <c r="AC46" i="13"/>
  <c r="AD46" i="13"/>
  <c r="AE46" i="13"/>
  <c r="AF46" i="13"/>
  <c r="AC47" i="13"/>
  <c r="AD47" i="13"/>
  <c r="AE47" i="13"/>
  <c r="AF47" i="13"/>
  <c r="AC48" i="13"/>
  <c r="AD48" i="13"/>
  <c r="AE48" i="13"/>
  <c r="AF48" i="13"/>
  <c r="AC49" i="13"/>
  <c r="AD49" i="13"/>
  <c r="AE49" i="13"/>
  <c r="AF49" i="13"/>
  <c r="AC50" i="13"/>
  <c r="AD50" i="13"/>
  <c r="AE50" i="13"/>
  <c r="AF50" i="13"/>
  <c r="AC51" i="13"/>
  <c r="AD51" i="13"/>
  <c r="AE51" i="13"/>
  <c r="AF51" i="13"/>
  <c r="AC52" i="13"/>
  <c r="AD52" i="13"/>
  <c r="AE52" i="13"/>
  <c r="AF52" i="13"/>
  <c r="AC53" i="13"/>
  <c r="AD53" i="13"/>
  <c r="AE53" i="13"/>
  <c r="AF53" i="13"/>
  <c r="AC54" i="13"/>
  <c r="AD54" i="13"/>
  <c r="AE54" i="13"/>
  <c r="AF54" i="13"/>
  <c r="AC55" i="13"/>
  <c r="AD55" i="13"/>
  <c r="AE55" i="13"/>
  <c r="AF55" i="13"/>
  <c r="AC56" i="13"/>
  <c r="AD56" i="13"/>
  <c r="AE56" i="13"/>
  <c r="AF56" i="13"/>
  <c r="AC57" i="13"/>
  <c r="AD57" i="13"/>
  <c r="AE57" i="13"/>
  <c r="AF57" i="13"/>
  <c r="AC58" i="13"/>
  <c r="AD58" i="13"/>
  <c r="AE58" i="13"/>
  <c r="AF58" i="13"/>
  <c r="AC59" i="13"/>
  <c r="AD59" i="13"/>
  <c r="AE59" i="13"/>
  <c r="AF59" i="13"/>
  <c r="AC60" i="13"/>
  <c r="AD60" i="13"/>
  <c r="AE60" i="13"/>
  <c r="AF60" i="13"/>
  <c r="AC61" i="13"/>
  <c r="AD61" i="13"/>
  <c r="AE61" i="13"/>
  <c r="AF61" i="13"/>
  <c r="AC62" i="13"/>
  <c r="AD62" i="13"/>
  <c r="AE62" i="13"/>
  <c r="AF62" i="13"/>
  <c r="AC63" i="13"/>
  <c r="AD63" i="13"/>
  <c r="AE63" i="13"/>
  <c r="AF63" i="13"/>
  <c r="AC64" i="13"/>
  <c r="AD64" i="13"/>
  <c r="AE64" i="13"/>
  <c r="AF64" i="13"/>
  <c r="AC65" i="13"/>
  <c r="AD65" i="13"/>
  <c r="AE65" i="13"/>
  <c r="AF65" i="13"/>
  <c r="AC66" i="13"/>
  <c r="AD66" i="13"/>
  <c r="AE66" i="13"/>
  <c r="AF66" i="13"/>
  <c r="AC67" i="13"/>
  <c r="AD67" i="13"/>
  <c r="AE67" i="13"/>
  <c r="AF67" i="13"/>
  <c r="AC68" i="13"/>
  <c r="AD68" i="13"/>
  <c r="AE68" i="13"/>
  <c r="AF68" i="13"/>
  <c r="AC69" i="13"/>
  <c r="AD69" i="13"/>
  <c r="AE69" i="13"/>
  <c r="AF69" i="13"/>
  <c r="AC70" i="13"/>
  <c r="AD70" i="13"/>
  <c r="AE70" i="13"/>
  <c r="AF70" i="13"/>
  <c r="AC71" i="13"/>
  <c r="AD71" i="13"/>
  <c r="AE71" i="13"/>
  <c r="AF71" i="13"/>
  <c r="AC72" i="13"/>
  <c r="AD72" i="13"/>
  <c r="AE72" i="13"/>
  <c r="AF72" i="13"/>
  <c r="AC73" i="13"/>
  <c r="AD73" i="13"/>
  <c r="AE73" i="13"/>
  <c r="AF73" i="13"/>
  <c r="AC74" i="13"/>
  <c r="AD74" i="13"/>
  <c r="AE74" i="13"/>
  <c r="AF74" i="13"/>
  <c r="AC75" i="13"/>
  <c r="AD75" i="13"/>
  <c r="AE75" i="13"/>
  <c r="AF75" i="13"/>
  <c r="AC76" i="13"/>
  <c r="AD76" i="13"/>
  <c r="AE76" i="13"/>
  <c r="AF76" i="13"/>
  <c r="AC77" i="13"/>
  <c r="AD77" i="13"/>
  <c r="AE77" i="13"/>
  <c r="AF77" i="13"/>
  <c r="AC78" i="13"/>
  <c r="AD78" i="13"/>
  <c r="AE78" i="13"/>
  <c r="AF78" i="13"/>
  <c r="AC79" i="13"/>
  <c r="AD79" i="13"/>
  <c r="AE79" i="13"/>
  <c r="AF79" i="13"/>
  <c r="AC80" i="13"/>
  <c r="AD80" i="13"/>
  <c r="AE80" i="13"/>
  <c r="AF80" i="13"/>
  <c r="AC81" i="13"/>
  <c r="AD81" i="13"/>
  <c r="AE81" i="13"/>
  <c r="AF81" i="13"/>
  <c r="AC82" i="13"/>
  <c r="AD82" i="13"/>
  <c r="AE82" i="13"/>
  <c r="AF82" i="13"/>
  <c r="AC83" i="13"/>
  <c r="AD83" i="13"/>
  <c r="AE83" i="13"/>
  <c r="AF83" i="13"/>
  <c r="AC84" i="13"/>
  <c r="AD84" i="13"/>
  <c r="AE84" i="13"/>
  <c r="AF84" i="13"/>
  <c r="AC85" i="13"/>
  <c r="AD85" i="13"/>
  <c r="AE85" i="13"/>
  <c r="AF85" i="13"/>
  <c r="AC86" i="13"/>
  <c r="AD86" i="13"/>
  <c r="AE86" i="13"/>
  <c r="AF86" i="13"/>
  <c r="AC87" i="13"/>
  <c r="AD87" i="13"/>
  <c r="AE87" i="13"/>
  <c r="AF87" i="13"/>
  <c r="AC88" i="13"/>
  <c r="AD88" i="13"/>
  <c r="AE88" i="13"/>
  <c r="AF88" i="13"/>
  <c r="AC89" i="13"/>
  <c r="AD89" i="13"/>
  <c r="AE89" i="13"/>
  <c r="AF89" i="13"/>
  <c r="AC90" i="13"/>
  <c r="AD90" i="13"/>
  <c r="AE90" i="13"/>
  <c r="AF90" i="13"/>
  <c r="AC91" i="13"/>
  <c r="AD91" i="13"/>
  <c r="AE91" i="13"/>
  <c r="AF91" i="13"/>
  <c r="AC92" i="13"/>
  <c r="AD92" i="13"/>
  <c r="AE92" i="13"/>
  <c r="AF92" i="13"/>
  <c r="AC93" i="13"/>
  <c r="AD93" i="13"/>
  <c r="AE93" i="13"/>
  <c r="AF93" i="13"/>
  <c r="AC94" i="13"/>
  <c r="AD94" i="13"/>
  <c r="AE94" i="13"/>
  <c r="AF94" i="13"/>
  <c r="AC95" i="13"/>
  <c r="AD95" i="13"/>
  <c r="AE95" i="13"/>
  <c r="AF95" i="13"/>
  <c r="AC96" i="13"/>
  <c r="AD96" i="13"/>
  <c r="AE96" i="13"/>
  <c r="AF96" i="13"/>
  <c r="AC97" i="13"/>
  <c r="AD97" i="13"/>
  <c r="AE97" i="13"/>
  <c r="AF97" i="13"/>
  <c r="AC98" i="13"/>
  <c r="AD98" i="13"/>
  <c r="AE98" i="13"/>
  <c r="AF98" i="13"/>
  <c r="AC99" i="13"/>
  <c r="AD99" i="13"/>
  <c r="AE99" i="13"/>
  <c r="AF99" i="13"/>
  <c r="AC100" i="13"/>
  <c r="AD100" i="13"/>
  <c r="AE100" i="13"/>
  <c r="AF100" i="13"/>
  <c r="AC101" i="13"/>
  <c r="AD101" i="13"/>
  <c r="AE101" i="13"/>
  <c r="AF101" i="13"/>
  <c r="AC102" i="13"/>
  <c r="AD102" i="13"/>
  <c r="AE102" i="13"/>
  <c r="AF102" i="13"/>
  <c r="AC103" i="13"/>
  <c r="AD103" i="13"/>
  <c r="AE103" i="13"/>
  <c r="AF103" i="13"/>
  <c r="AC104" i="13"/>
  <c r="AD104" i="13"/>
  <c r="AE104" i="13"/>
  <c r="AF104" i="13"/>
  <c r="AC105" i="13"/>
  <c r="AD105" i="13"/>
  <c r="AE105" i="13"/>
  <c r="AF105" i="13"/>
  <c r="AC106" i="13"/>
  <c r="AD106" i="13"/>
  <c r="AE106" i="13"/>
  <c r="AF106" i="13"/>
  <c r="AC107" i="13"/>
  <c r="AD107" i="13"/>
  <c r="AE107" i="13"/>
  <c r="AF107" i="13"/>
  <c r="AC108" i="13"/>
  <c r="AD108" i="13"/>
  <c r="AE108" i="13"/>
  <c r="AF108" i="13"/>
  <c r="AC109" i="13"/>
  <c r="AD109" i="13"/>
  <c r="AE109" i="13"/>
  <c r="AF109" i="13"/>
  <c r="AC110" i="13"/>
  <c r="AD110" i="13"/>
  <c r="AE110" i="13"/>
  <c r="AF110" i="13"/>
  <c r="AC111" i="13"/>
  <c r="AD111" i="13"/>
  <c r="AE111" i="13"/>
  <c r="AF111" i="13"/>
  <c r="AC112" i="13"/>
  <c r="AD112" i="13"/>
  <c r="AE112" i="13"/>
  <c r="AF112" i="13"/>
  <c r="AC113" i="13"/>
  <c r="AD113" i="13"/>
  <c r="AE113" i="13"/>
  <c r="AF113" i="13"/>
  <c r="AC114" i="13"/>
  <c r="AD114" i="13"/>
  <c r="AE114" i="13"/>
  <c r="AF114" i="13"/>
  <c r="AC115" i="13"/>
  <c r="AD115" i="13"/>
  <c r="AE115" i="13"/>
  <c r="AF115" i="13"/>
  <c r="AC116" i="13"/>
  <c r="AD116" i="13"/>
  <c r="AE116" i="13"/>
  <c r="AF116" i="13"/>
  <c r="AC117" i="13"/>
  <c r="AD117" i="13"/>
  <c r="AE117" i="13"/>
  <c r="AF117" i="13"/>
  <c r="AC118" i="13"/>
  <c r="AD118" i="13"/>
  <c r="AE118" i="13"/>
  <c r="AF118" i="13"/>
  <c r="AC119" i="13"/>
  <c r="AD119" i="13"/>
  <c r="AE119" i="13"/>
  <c r="AF119" i="13"/>
  <c r="AC120" i="13"/>
  <c r="AD120" i="13"/>
  <c r="AE120" i="13"/>
  <c r="AF120" i="13"/>
  <c r="AC121" i="13"/>
  <c r="AD121" i="13"/>
  <c r="AE121" i="13"/>
  <c r="AF121" i="13"/>
  <c r="AC122" i="13"/>
  <c r="AD122" i="13"/>
  <c r="AE122" i="13"/>
  <c r="AF122" i="13"/>
  <c r="AC123" i="13"/>
  <c r="AD123" i="13"/>
  <c r="AE123" i="13"/>
  <c r="AF123" i="13"/>
  <c r="AC124" i="13"/>
  <c r="AD124" i="13"/>
  <c r="AE124" i="13"/>
  <c r="AF124" i="13"/>
  <c r="AC125" i="13"/>
  <c r="AD125" i="13"/>
  <c r="AE125" i="13"/>
  <c r="AF125" i="13"/>
  <c r="AC126" i="13"/>
  <c r="AD126" i="13"/>
  <c r="AE126" i="13"/>
  <c r="AF126" i="13"/>
  <c r="AC127" i="13"/>
  <c r="AD127" i="13"/>
  <c r="AE127" i="13"/>
  <c r="AF127" i="13"/>
  <c r="AC128" i="13"/>
  <c r="AD128" i="13"/>
  <c r="AE128" i="13"/>
  <c r="AF128" i="13"/>
  <c r="AC129" i="13"/>
  <c r="AD129" i="13"/>
  <c r="AE129" i="13"/>
  <c r="AF129" i="13"/>
  <c r="AC130" i="13"/>
  <c r="AD130" i="13"/>
  <c r="AE130" i="13"/>
  <c r="AF130" i="13"/>
  <c r="AC131" i="13"/>
  <c r="AD131" i="13"/>
  <c r="AE131" i="13"/>
  <c r="AF131" i="13"/>
  <c r="AC132" i="13"/>
  <c r="AD132" i="13"/>
  <c r="AE132" i="13"/>
  <c r="AF132" i="13"/>
  <c r="AC133" i="13"/>
  <c r="AD133" i="13"/>
  <c r="AE133" i="13"/>
  <c r="AF133" i="13"/>
  <c r="AC134" i="13"/>
  <c r="AD134" i="13"/>
  <c r="AE134" i="13"/>
  <c r="AF134" i="13"/>
  <c r="AC135" i="13"/>
  <c r="AD135" i="13"/>
  <c r="AE135" i="13"/>
  <c r="AF135" i="13"/>
  <c r="AC136" i="13"/>
  <c r="AD136" i="13"/>
  <c r="AE136" i="13"/>
  <c r="AF136" i="13"/>
  <c r="AC137" i="13"/>
  <c r="AD137" i="13"/>
  <c r="AE137" i="13"/>
  <c r="AF137" i="13"/>
  <c r="AC138" i="13"/>
  <c r="AD138" i="13"/>
  <c r="AE138" i="13"/>
  <c r="AF138" i="13"/>
  <c r="AC139" i="13"/>
  <c r="AD139" i="13"/>
  <c r="AE139" i="13"/>
  <c r="AF139" i="13"/>
  <c r="AC140" i="13"/>
  <c r="AD140" i="13"/>
  <c r="AE140" i="13"/>
  <c r="AF140" i="13"/>
  <c r="AC141" i="13"/>
  <c r="AD141" i="13"/>
  <c r="AE141" i="13"/>
  <c r="AF141" i="13"/>
  <c r="AC142" i="13"/>
  <c r="AD142" i="13"/>
  <c r="AE142" i="13"/>
  <c r="AF142" i="13"/>
  <c r="AC143" i="13"/>
  <c r="AD143" i="13"/>
  <c r="AE143" i="13"/>
  <c r="AF143" i="13"/>
  <c r="AC144" i="13"/>
  <c r="AD144" i="13"/>
  <c r="AE144" i="13"/>
  <c r="AF144" i="13"/>
  <c r="AC145" i="13"/>
  <c r="AD145" i="13"/>
  <c r="AE145" i="13"/>
  <c r="AF145" i="13"/>
  <c r="AC146" i="13"/>
  <c r="AD146" i="13"/>
  <c r="AE146" i="13"/>
  <c r="AF146" i="13"/>
  <c r="AC147" i="13"/>
  <c r="AD147" i="13"/>
  <c r="AE147" i="13"/>
  <c r="AF147" i="13"/>
  <c r="AC148" i="13"/>
  <c r="AD148" i="13"/>
  <c r="AE148" i="13"/>
  <c r="AF148" i="13"/>
  <c r="AC149" i="13"/>
  <c r="AD149" i="13"/>
  <c r="AE149" i="13"/>
  <c r="AF149" i="13"/>
  <c r="AC150" i="13"/>
  <c r="AD150" i="13"/>
  <c r="AE150" i="13"/>
  <c r="AF150" i="13"/>
  <c r="AC151" i="13"/>
  <c r="AD151" i="13"/>
  <c r="AE151" i="13"/>
  <c r="AF151" i="13"/>
  <c r="AC152" i="13"/>
  <c r="AD152" i="13"/>
  <c r="AE152" i="13"/>
  <c r="AF152" i="13"/>
  <c r="AC153" i="13"/>
  <c r="AD153" i="13"/>
  <c r="AE153" i="13"/>
  <c r="AF153" i="13"/>
  <c r="AC154" i="13"/>
  <c r="AD154" i="13"/>
  <c r="AE154" i="13"/>
  <c r="AF154" i="13"/>
  <c r="AC155" i="13"/>
  <c r="AD155" i="13"/>
  <c r="AE155" i="13"/>
  <c r="AF155" i="13"/>
  <c r="AC156" i="13"/>
  <c r="AD156" i="13"/>
  <c r="AE156" i="13"/>
  <c r="AF156" i="13"/>
  <c r="AC157" i="13"/>
  <c r="AD157" i="13"/>
  <c r="AE157" i="13"/>
  <c r="AF157" i="13"/>
  <c r="AC158" i="13"/>
  <c r="AD158" i="13"/>
  <c r="AE158" i="13"/>
  <c r="AF158" i="13"/>
  <c r="AC159" i="13"/>
  <c r="AD159" i="13"/>
  <c r="AE159" i="13"/>
  <c r="AF159" i="13"/>
  <c r="AC160" i="13"/>
  <c r="AD160" i="13"/>
  <c r="AE160" i="13"/>
  <c r="AF160" i="13"/>
  <c r="AC161" i="13"/>
  <c r="AD161" i="13"/>
  <c r="AE161" i="13"/>
  <c r="AF161" i="13"/>
  <c r="AC162" i="13"/>
  <c r="AD162" i="13"/>
  <c r="AE162" i="13"/>
  <c r="AF162" i="13"/>
  <c r="AC163" i="13"/>
  <c r="AD163" i="13"/>
  <c r="AE163" i="13"/>
  <c r="AF163" i="13"/>
  <c r="AC164" i="13"/>
  <c r="AD164" i="13"/>
  <c r="AE164" i="13"/>
  <c r="AF164" i="13"/>
  <c r="AC165" i="13"/>
  <c r="AD165" i="13"/>
  <c r="AE165" i="13"/>
  <c r="AF165" i="13"/>
  <c r="AC166" i="13"/>
  <c r="AD166" i="13"/>
  <c r="AE166" i="13"/>
  <c r="AF166" i="13"/>
  <c r="AC167" i="13"/>
  <c r="AD167" i="13"/>
  <c r="AE167" i="13"/>
  <c r="AF167" i="13"/>
  <c r="AC168" i="13"/>
  <c r="AD168" i="13"/>
  <c r="AE168" i="13"/>
  <c r="AF168" i="13"/>
  <c r="AC169" i="13"/>
  <c r="AD169" i="13"/>
  <c r="AE169" i="13"/>
  <c r="AF169" i="13"/>
  <c r="AC170" i="13"/>
  <c r="AD170" i="13"/>
  <c r="AE170" i="13"/>
  <c r="AF170" i="13"/>
  <c r="AC171" i="13"/>
  <c r="AD171" i="13"/>
  <c r="AE171" i="13"/>
  <c r="AF171" i="13"/>
  <c r="AC172" i="13"/>
  <c r="AD172" i="13"/>
  <c r="AE172" i="13"/>
  <c r="AF172" i="13"/>
  <c r="AC173" i="13"/>
  <c r="AD173" i="13"/>
  <c r="AE173" i="13"/>
  <c r="AF173" i="13"/>
  <c r="AC174" i="13"/>
  <c r="AD174" i="13"/>
  <c r="AE174" i="13"/>
  <c r="AF174" i="13"/>
  <c r="AC175" i="13"/>
  <c r="AD175" i="13"/>
  <c r="AE175" i="13"/>
  <c r="AF175" i="13"/>
  <c r="AC176" i="13"/>
  <c r="AD176" i="13"/>
  <c r="AE176" i="13"/>
  <c r="AF176" i="13"/>
  <c r="AC177" i="13"/>
  <c r="AD177" i="13"/>
  <c r="AE177" i="13"/>
  <c r="AF177" i="13"/>
  <c r="AC178" i="13"/>
  <c r="AD178" i="13"/>
  <c r="AE178" i="13"/>
  <c r="AF178" i="13"/>
  <c r="AC179" i="13"/>
  <c r="AD179" i="13"/>
  <c r="AE179" i="13"/>
  <c r="AF179" i="13"/>
  <c r="AC180" i="13"/>
  <c r="AD180" i="13"/>
  <c r="AE180" i="13"/>
  <c r="AF180" i="13"/>
  <c r="AC181" i="13"/>
  <c r="AD181" i="13"/>
  <c r="AE181" i="13"/>
  <c r="AF181" i="13"/>
  <c r="AC182" i="13"/>
  <c r="AD182" i="13"/>
  <c r="AE182" i="13"/>
  <c r="AF182" i="13"/>
  <c r="AC183" i="13"/>
  <c r="AD183" i="13"/>
  <c r="AE183" i="13"/>
  <c r="AF183" i="13"/>
  <c r="AC184" i="13"/>
  <c r="AD184" i="13"/>
  <c r="AE184" i="13"/>
  <c r="AF184" i="13"/>
  <c r="AC185" i="13"/>
  <c r="AD185" i="13"/>
  <c r="AE185" i="13"/>
  <c r="AF185" i="13"/>
  <c r="AC186" i="13"/>
  <c r="AD186" i="13"/>
  <c r="AE186" i="13"/>
  <c r="AF186" i="13"/>
  <c r="AC187" i="13"/>
  <c r="AD187" i="13"/>
  <c r="AE187" i="13"/>
  <c r="AF187" i="13"/>
  <c r="AC188" i="13"/>
  <c r="AD188" i="13"/>
  <c r="AE188" i="13"/>
  <c r="AF188" i="13"/>
  <c r="AC189" i="13"/>
  <c r="AD189" i="13"/>
  <c r="AE189" i="13"/>
  <c r="AF189" i="13"/>
  <c r="AC190" i="13"/>
  <c r="AD190" i="13"/>
  <c r="AE190" i="13"/>
  <c r="AF190" i="13"/>
  <c r="AC191" i="13"/>
  <c r="AD191" i="13"/>
  <c r="AE191" i="13"/>
  <c r="AF191" i="13"/>
  <c r="AC192" i="13"/>
  <c r="AD192" i="13"/>
  <c r="AE192" i="13"/>
  <c r="AF192" i="13"/>
  <c r="AC193" i="13"/>
  <c r="AD193" i="13"/>
  <c r="AE193" i="13"/>
  <c r="AF193" i="13"/>
  <c r="AC194" i="13"/>
  <c r="AD194" i="13"/>
  <c r="AE194" i="13"/>
  <c r="AF194" i="13"/>
  <c r="AC195" i="13"/>
  <c r="AD195" i="13"/>
  <c r="AE195" i="13"/>
  <c r="AF195" i="13"/>
  <c r="AC196" i="13"/>
  <c r="AD196" i="13"/>
  <c r="AE196" i="13"/>
  <c r="AF196" i="13"/>
  <c r="AC197" i="13"/>
  <c r="AD197" i="13"/>
  <c r="AE197" i="13"/>
  <c r="AF197" i="13"/>
  <c r="AC198" i="13"/>
  <c r="AD198" i="13"/>
  <c r="AE198" i="13"/>
  <c r="AF198" i="13"/>
  <c r="AC199" i="13"/>
  <c r="AD199" i="13"/>
  <c r="AE199" i="13"/>
  <c r="AF199" i="13"/>
  <c r="AC200" i="13"/>
  <c r="AD200" i="13"/>
  <c r="AE200" i="13"/>
  <c r="AF200" i="13"/>
  <c r="AC201" i="13"/>
  <c r="AD201" i="13"/>
  <c r="AE201" i="13"/>
  <c r="AF201" i="13"/>
  <c r="AC202" i="13"/>
  <c r="AD202" i="13"/>
  <c r="AE202" i="13"/>
  <c r="AF202" i="13"/>
  <c r="AC203" i="13"/>
  <c r="AD203" i="13"/>
  <c r="AE203" i="13"/>
  <c r="AF203" i="13"/>
  <c r="AC204" i="13"/>
  <c r="AD204" i="13"/>
  <c r="AE204" i="13"/>
  <c r="AF204" i="13"/>
  <c r="AC205" i="13"/>
  <c r="AD205" i="13"/>
  <c r="AE205" i="13"/>
  <c r="AF205" i="13"/>
  <c r="AC206" i="13"/>
  <c r="AD206" i="13"/>
  <c r="AE206" i="13"/>
  <c r="AF206" i="13"/>
  <c r="AC207" i="13"/>
  <c r="AD207" i="13"/>
  <c r="AE207" i="13"/>
  <c r="AF207" i="13"/>
  <c r="AC208" i="13"/>
  <c r="AD208" i="13"/>
  <c r="AE208" i="13"/>
  <c r="AF208" i="13"/>
  <c r="AC209" i="13"/>
  <c r="AD209" i="13"/>
  <c r="AE209" i="13"/>
  <c r="AF209" i="13"/>
  <c r="AC210" i="13"/>
  <c r="AD210" i="13"/>
  <c r="AE210" i="13"/>
  <c r="AF210" i="13"/>
  <c r="AC211" i="13"/>
  <c r="AD211" i="13"/>
  <c r="AE211" i="13"/>
  <c r="AF211" i="13"/>
  <c r="AC212" i="13"/>
  <c r="AD212" i="13"/>
  <c r="AE212" i="13"/>
  <c r="AF212" i="13"/>
  <c r="AC213" i="13"/>
  <c r="AD213" i="13"/>
  <c r="AE213" i="13"/>
  <c r="AF213" i="13"/>
  <c r="AC214" i="13"/>
  <c r="AD214" i="13"/>
  <c r="AE214" i="13"/>
  <c r="AF214" i="13"/>
  <c r="AC215" i="13"/>
  <c r="AD215" i="13"/>
  <c r="AE215" i="13"/>
  <c r="AF215" i="13"/>
  <c r="AC216" i="13"/>
  <c r="AD216" i="13"/>
  <c r="AE216" i="13"/>
  <c r="AF216" i="13"/>
  <c r="AC217" i="13"/>
  <c r="AD217" i="13"/>
  <c r="AE217" i="13"/>
  <c r="AF217" i="13"/>
  <c r="AC218" i="13"/>
  <c r="AD218" i="13"/>
  <c r="AE218" i="13"/>
  <c r="AF218" i="13"/>
  <c r="AC219" i="13"/>
  <c r="AD219" i="13"/>
  <c r="AE219" i="13"/>
  <c r="AF219" i="13"/>
  <c r="AC220" i="13"/>
  <c r="AD220" i="13"/>
  <c r="AE220" i="13"/>
  <c r="AF220" i="13"/>
  <c r="AC221" i="13"/>
  <c r="AD221" i="13"/>
  <c r="AE221" i="13"/>
  <c r="AF221" i="13"/>
  <c r="AC222" i="13"/>
  <c r="AD222" i="13"/>
  <c r="AE222" i="13"/>
  <c r="AF222" i="13"/>
  <c r="AC223" i="13"/>
  <c r="AD223" i="13"/>
  <c r="AE223" i="13"/>
  <c r="AF223" i="13"/>
  <c r="AC224" i="13"/>
  <c r="AD224" i="13"/>
  <c r="AE224" i="13"/>
  <c r="AF224" i="13"/>
  <c r="AC225" i="13"/>
  <c r="AD225" i="13"/>
  <c r="AE225" i="13"/>
  <c r="AF225" i="13"/>
  <c r="AC226" i="13"/>
  <c r="AD226" i="13"/>
  <c r="AE226" i="13"/>
  <c r="AF226" i="13"/>
  <c r="AC227" i="13"/>
  <c r="AD227" i="13"/>
  <c r="AE227" i="13"/>
  <c r="AF227" i="13"/>
  <c r="AC228" i="13"/>
  <c r="AD228" i="13"/>
  <c r="AE228" i="13"/>
  <c r="AF228" i="13"/>
  <c r="AC229" i="13"/>
  <c r="AD229" i="13"/>
  <c r="AE229" i="13"/>
  <c r="AF229" i="13"/>
  <c r="AC230" i="13"/>
  <c r="AD230" i="13"/>
  <c r="AE230" i="13"/>
  <c r="AF230" i="13"/>
  <c r="AC231" i="13"/>
  <c r="AD231" i="13"/>
  <c r="AE231" i="13"/>
  <c r="AF231" i="13"/>
  <c r="AC232" i="13"/>
  <c r="AD232" i="13"/>
  <c r="AE232" i="13"/>
  <c r="AF232" i="13"/>
  <c r="AC233" i="13"/>
  <c r="AD233" i="13"/>
  <c r="AE233" i="13"/>
  <c r="AF233" i="13"/>
  <c r="AC234" i="13"/>
  <c r="AD234" i="13"/>
  <c r="AE234" i="13"/>
  <c r="AF234" i="13"/>
  <c r="AC235" i="13"/>
  <c r="AD235" i="13"/>
  <c r="AE235" i="13"/>
  <c r="AF235" i="13"/>
  <c r="AC236" i="13"/>
  <c r="AD236" i="13"/>
  <c r="AE236" i="13"/>
  <c r="AF236" i="13"/>
  <c r="AC237" i="13"/>
  <c r="AD237" i="13"/>
  <c r="AE237" i="13"/>
  <c r="AF237" i="13"/>
  <c r="AC238" i="13"/>
  <c r="AD238" i="13"/>
  <c r="AE238" i="13"/>
  <c r="AF238" i="13"/>
  <c r="AC239" i="13"/>
  <c r="AD239" i="13"/>
  <c r="AE239" i="13"/>
  <c r="AF239" i="13"/>
  <c r="AC240" i="13"/>
  <c r="AD240" i="13"/>
  <c r="AE240" i="13"/>
  <c r="AF240" i="13"/>
  <c r="AC241" i="13"/>
  <c r="AD241" i="13"/>
  <c r="AE241" i="13"/>
  <c r="AF241" i="13"/>
  <c r="AC242" i="13"/>
  <c r="AD242" i="13"/>
  <c r="AE242" i="13"/>
  <c r="AF242" i="13"/>
  <c r="AC243" i="13"/>
  <c r="AD243" i="13"/>
  <c r="AE243" i="13"/>
  <c r="AF243" i="13"/>
  <c r="AC244" i="13"/>
  <c r="AD244" i="13"/>
  <c r="AE244" i="13"/>
  <c r="AF244" i="13"/>
  <c r="AC245" i="13"/>
  <c r="AD245" i="13"/>
  <c r="AE245" i="13"/>
  <c r="AF245" i="13"/>
  <c r="AC246" i="13"/>
  <c r="AD246" i="13"/>
  <c r="AE246" i="13"/>
  <c r="AF246" i="13"/>
  <c r="AC247" i="13"/>
  <c r="AD247" i="13"/>
  <c r="AE247" i="13"/>
  <c r="AF247" i="13"/>
  <c r="AC248" i="13"/>
  <c r="AD248" i="13"/>
  <c r="AE248" i="13"/>
  <c r="AF248" i="13"/>
  <c r="AC249" i="13"/>
  <c r="AD249" i="13"/>
  <c r="AE249" i="13"/>
  <c r="AF249" i="13"/>
  <c r="AC250" i="13"/>
  <c r="AD250" i="13"/>
  <c r="AE250" i="13"/>
  <c r="AF250" i="13"/>
  <c r="AC251" i="13"/>
  <c r="AD251" i="13"/>
  <c r="AE251" i="13"/>
  <c r="AF251" i="13"/>
  <c r="AC252" i="13"/>
  <c r="AD252" i="13"/>
  <c r="AE252" i="13"/>
  <c r="AF252" i="13"/>
  <c r="AC253" i="13"/>
  <c r="AD253" i="13"/>
  <c r="AE253" i="13"/>
  <c r="AF253" i="13"/>
  <c r="AC254" i="13"/>
  <c r="AD254" i="13"/>
  <c r="AE254" i="13"/>
  <c r="AF254" i="13"/>
  <c r="AC255" i="13"/>
  <c r="AD255" i="13"/>
  <c r="AE255" i="13"/>
  <c r="AF255" i="13"/>
  <c r="AC256" i="13"/>
  <c r="AD256" i="13"/>
  <c r="AE256" i="13"/>
  <c r="AF256" i="13"/>
  <c r="AC257" i="13"/>
  <c r="AD257" i="13"/>
  <c r="AE257" i="13"/>
  <c r="AF257" i="13"/>
  <c r="AC258" i="13"/>
  <c r="AD258" i="13"/>
  <c r="AE258" i="13"/>
  <c r="AF258" i="13"/>
  <c r="AC259" i="13"/>
  <c r="AD259" i="13"/>
  <c r="AE259" i="13"/>
  <c r="AF259" i="13"/>
  <c r="AC260" i="13"/>
  <c r="AD260" i="13"/>
  <c r="AE260" i="13"/>
  <c r="AF260" i="13"/>
  <c r="AC261" i="13"/>
  <c r="AD261" i="13"/>
  <c r="AE261" i="13"/>
  <c r="AF261" i="13"/>
  <c r="AC262" i="13"/>
  <c r="AD262" i="13"/>
  <c r="AE262" i="13"/>
  <c r="AF262" i="13"/>
  <c r="AC263" i="13"/>
  <c r="AD263" i="13"/>
  <c r="AE263" i="13"/>
  <c r="AF263" i="13"/>
  <c r="AC264" i="13"/>
  <c r="AD264" i="13"/>
  <c r="AE264" i="13"/>
  <c r="AF264" i="13"/>
  <c r="AC265" i="13"/>
  <c r="AD265" i="13"/>
  <c r="AE265" i="13"/>
  <c r="AF265" i="13"/>
  <c r="AC266" i="13"/>
  <c r="AD266" i="13"/>
  <c r="AE266" i="13"/>
  <c r="AF266" i="13"/>
  <c r="AC267" i="13"/>
  <c r="AD267" i="13"/>
  <c r="AE267" i="13"/>
  <c r="AF267" i="13"/>
  <c r="AC268" i="13"/>
  <c r="AD268" i="13"/>
  <c r="AE268" i="13"/>
  <c r="AF268" i="13"/>
  <c r="AC269" i="13"/>
  <c r="AD269" i="13"/>
  <c r="AE269" i="13"/>
  <c r="AF269" i="13"/>
  <c r="AC270" i="13"/>
  <c r="AD270" i="13"/>
  <c r="AE270" i="13"/>
  <c r="AF270" i="13"/>
  <c r="AC271" i="13"/>
  <c r="AD271" i="13"/>
  <c r="AE271" i="13"/>
  <c r="AF271" i="13"/>
  <c r="AC272" i="13"/>
  <c r="AD272" i="13"/>
  <c r="AE272" i="13"/>
  <c r="AF272" i="13"/>
  <c r="AC273" i="13"/>
  <c r="AD273" i="13"/>
  <c r="AE273" i="13"/>
  <c r="AF273" i="13"/>
  <c r="AC274" i="13"/>
  <c r="AD274" i="13"/>
  <c r="AE274" i="13"/>
  <c r="AF274" i="13"/>
  <c r="AC275" i="13"/>
  <c r="AD275" i="13"/>
  <c r="AE275" i="13"/>
  <c r="AF275" i="13"/>
  <c r="AC276" i="13"/>
  <c r="AD276" i="13"/>
  <c r="AE276" i="13"/>
  <c r="AF276" i="13"/>
  <c r="AC277" i="13"/>
  <c r="AD277" i="13"/>
  <c r="AE277" i="13"/>
  <c r="AF277" i="13"/>
  <c r="AC278" i="13"/>
  <c r="AD278" i="13"/>
  <c r="AE278" i="13"/>
  <c r="AF278" i="13"/>
  <c r="AC279" i="13"/>
  <c r="AD279" i="13"/>
  <c r="AE279" i="13"/>
  <c r="AF279" i="13"/>
  <c r="AC280" i="13"/>
  <c r="AD280" i="13"/>
  <c r="AE280" i="13"/>
  <c r="AF280" i="13"/>
  <c r="AC281" i="13"/>
  <c r="AD281" i="13"/>
  <c r="AE281" i="13"/>
  <c r="AF281" i="13"/>
  <c r="AC282" i="13"/>
  <c r="AD282" i="13"/>
  <c r="AE282" i="13"/>
  <c r="AF282" i="13"/>
  <c r="AC283" i="13"/>
  <c r="AD283" i="13"/>
  <c r="AE283" i="13"/>
  <c r="AF283" i="13"/>
  <c r="AC284" i="13"/>
  <c r="AD284" i="13"/>
  <c r="AE284" i="13"/>
  <c r="AF284" i="13"/>
  <c r="AC285" i="13"/>
  <c r="AD285" i="13"/>
  <c r="AE285" i="13"/>
  <c r="AF285" i="13"/>
  <c r="AC286" i="13"/>
  <c r="AD286" i="13"/>
  <c r="AE286" i="13"/>
  <c r="AF286" i="13"/>
  <c r="AC287" i="13"/>
  <c r="AD287" i="13"/>
  <c r="AE287" i="13"/>
  <c r="AF287" i="13"/>
  <c r="AC288" i="13"/>
  <c r="AD288" i="13"/>
  <c r="AE288" i="13"/>
  <c r="AF288" i="13"/>
  <c r="AC289" i="13"/>
  <c r="AD289" i="13"/>
  <c r="AE289" i="13"/>
  <c r="AF289" i="13"/>
  <c r="AC290" i="13"/>
  <c r="AD290" i="13"/>
  <c r="AE290" i="13"/>
  <c r="AF290" i="13"/>
  <c r="AC291" i="13"/>
  <c r="AD291" i="13"/>
  <c r="AE291" i="13"/>
  <c r="AF291" i="13"/>
  <c r="AC292" i="13"/>
  <c r="AD292" i="13"/>
  <c r="AE292" i="13"/>
  <c r="AF292" i="13"/>
  <c r="AC293" i="13"/>
  <c r="AD293" i="13"/>
  <c r="AE293" i="13"/>
  <c r="AF293" i="13"/>
  <c r="AC294" i="13"/>
  <c r="AD294" i="13"/>
  <c r="AE294" i="13"/>
  <c r="AF294" i="13"/>
  <c r="AC295" i="13"/>
  <c r="AD295" i="13"/>
  <c r="AE295" i="13"/>
  <c r="AF295" i="13"/>
  <c r="AC296" i="13"/>
  <c r="AD296" i="13"/>
  <c r="AE296" i="13"/>
  <c r="AF296" i="13"/>
  <c r="AC297" i="13"/>
  <c r="AD297" i="13"/>
  <c r="AE297" i="13"/>
  <c r="AF297" i="13"/>
  <c r="AC298" i="13"/>
  <c r="AD298" i="13"/>
  <c r="AE298" i="13"/>
  <c r="AF298" i="13"/>
  <c r="AC299" i="13"/>
  <c r="AD299" i="13"/>
  <c r="AE299" i="13"/>
  <c r="AF299" i="13"/>
  <c r="AC300" i="13"/>
  <c r="AD300" i="13"/>
  <c r="AE300" i="13"/>
  <c r="AF300" i="13"/>
  <c r="AC301" i="13"/>
  <c r="AD301" i="13"/>
  <c r="AE301" i="13"/>
  <c r="AF301" i="13"/>
  <c r="AC302" i="13"/>
  <c r="AD302" i="13"/>
  <c r="AE302" i="13"/>
  <c r="AF302" i="13"/>
  <c r="AC303" i="13"/>
  <c r="AD303" i="13"/>
  <c r="AE303" i="13"/>
  <c r="AF303" i="13"/>
  <c r="AC304" i="13"/>
  <c r="AD304" i="13"/>
  <c r="AE304" i="13"/>
  <c r="AF304" i="13"/>
  <c r="AC305" i="13"/>
  <c r="AD305" i="13"/>
  <c r="AE305" i="13"/>
  <c r="AF305" i="13"/>
  <c r="AC306" i="13"/>
  <c r="AD306" i="13"/>
  <c r="AE306" i="13"/>
  <c r="AF306" i="13"/>
  <c r="AC307" i="13"/>
  <c r="AD307" i="13"/>
  <c r="AE307" i="13"/>
  <c r="AF307" i="13"/>
  <c r="AC308" i="13"/>
  <c r="AD308" i="13"/>
  <c r="AE308" i="13"/>
  <c r="AF308" i="13"/>
  <c r="AC309" i="13"/>
  <c r="AD309" i="13"/>
  <c r="AE309" i="13"/>
  <c r="AF309" i="13"/>
  <c r="AC310" i="13"/>
  <c r="AD310" i="13"/>
  <c r="AE310" i="13"/>
  <c r="AF310" i="13"/>
  <c r="AC311" i="13"/>
  <c r="AD311" i="13"/>
  <c r="AE311" i="13"/>
  <c r="AF311" i="13"/>
  <c r="AC312" i="13"/>
  <c r="AD312" i="13"/>
  <c r="AE312" i="13"/>
  <c r="AF312" i="13"/>
  <c r="AC313" i="13"/>
  <c r="AD313" i="13"/>
  <c r="AE313" i="13"/>
  <c r="AF313" i="13"/>
  <c r="AC314" i="13"/>
  <c r="AD314" i="13"/>
  <c r="AE314" i="13"/>
  <c r="AF314" i="13"/>
  <c r="AC315" i="13"/>
  <c r="AD315" i="13"/>
  <c r="AE315" i="13"/>
  <c r="AF315" i="13"/>
  <c r="AC316" i="13"/>
  <c r="AD316" i="13"/>
  <c r="AE316" i="13"/>
  <c r="AF316" i="13"/>
  <c r="AC317" i="13"/>
  <c r="AD317" i="13"/>
  <c r="AE317" i="13"/>
  <c r="AF317" i="13"/>
  <c r="AC318" i="13"/>
  <c r="AD318" i="13"/>
  <c r="AE318" i="13"/>
  <c r="AF318" i="13"/>
  <c r="AC319" i="13"/>
  <c r="AD319" i="13"/>
  <c r="AE319" i="13"/>
  <c r="AF319" i="13"/>
  <c r="AC320" i="13"/>
  <c r="AD320" i="13"/>
  <c r="AE320" i="13"/>
  <c r="AF320" i="13"/>
  <c r="AC321" i="13"/>
  <c r="AD321" i="13"/>
  <c r="AE321" i="13"/>
  <c r="AF321" i="13"/>
  <c r="AC322" i="13"/>
  <c r="AD322" i="13"/>
  <c r="AE322" i="13"/>
  <c r="AF322" i="13"/>
  <c r="AC323" i="13"/>
  <c r="AD323" i="13"/>
  <c r="AE323" i="13"/>
  <c r="AF323" i="13"/>
  <c r="AC324" i="13"/>
  <c r="AD324" i="13"/>
  <c r="AE324" i="13"/>
  <c r="AF324" i="13"/>
  <c r="AC325" i="13"/>
  <c r="AD325" i="13"/>
  <c r="AE325" i="13"/>
  <c r="AF325" i="13"/>
  <c r="AC326" i="13"/>
  <c r="AD326" i="13"/>
  <c r="AE326" i="13"/>
  <c r="AF326" i="13"/>
  <c r="AC327" i="13"/>
  <c r="AD327" i="13"/>
  <c r="AE327" i="13"/>
  <c r="AF327" i="13"/>
  <c r="AC328" i="13"/>
  <c r="AD328" i="13"/>
  <c r="AE328" i="13"/>
  <c r="AF328" i="13"/>
  <c r="AC329" i="13"/>
  <c r="AD329" i="13"/>
  <c r="AE329" i="13"/>
  <c r="AF329" i="13"/>
  <c r="AC330" i="13"/>
  <c r="AD330" i="13"/>
  <c r="AE330" i="13"/>
  <c r="AF330" i="13"/>
  <c r="AC331" i="13"/>
  <c r="AD331" i="13"/>
  <c r="AE331" i="13"/>
  <c r="AF331" i="13"/>
  <c r="AC332" i="13"/>
  <c r="AD332" i="13"/>
  <c r="AE332" i="13"/>
  <c r="AF332" i="13"/>
  <c r="AC333" i="13"/>
  <c r="AD333" i="13"/>
  <c r="AE333" i="13"/>
  <c r="AF333" i="13"/>
  <c r="AC334" i="13"/>
  <c r="AD334" i="13"/>
  <c r="AE334" i="13"/>
  <c r="AF334" i="13"/>
  <c r="AC335" i="13"/>
  <c r="AD335" i="13"/>
  <c r="AE335" i="13"/>
  <c r="AF335" i="13"/>
  <c r="AC336" i="13"/>
  <c r="AD336" i="13"/>
  <c r="AE336" i="13"/>
  <c r="AF336" i="13"/>
  <c r="AC337" i="13"/>
  <c r="AD337" i="13"/>
  <c r="AE337" i="13"/>
  <c r="AF337" i="13"/>
  <c r="AC338" i="13"/>
  <c r="AD338" i="13"/>
  <c r="AE338" i="13"/>
  <c r="AF338" i="13"/>
  <c r="AC339" i="13"/>
  <c r="AD339" i="13"/>
  <c r="AE339" i="13"/>
  <c r="AF339" i="13"/>
  <c r="AC340" i="13"/>
  <c r="AD340" i="13"/>
  <c r="AE340" i="13"/>
  <c r="AF340" i="13"/>
  <c r="AC341" i="13"/>
  <c r="AD341" i="13"/>
  <c r="AE341" i="13"/>
  <c r="AF341" i="13"/>
  <c r="AC342" i="13"/>
  <c r="AD342" i="13"/>
  <c r="AE342" i="13"/>
  <c r="AF342" i="13"/>
  <c r="AC343" i="13"/>
  <c r="AD343" i="13"/>
  <c r="AE343" i="13"/>
  <c r="AF343" i="13"/>
  <c r="AC344" i="13"/>
  <c r="AD344" i="13"/>
  <c r="AE344" i="13"/>
  <c r="AF344" i="13"/>
  <c r="AC345" i="13"/>
  <c r="AD345" i="13"/>
  <c r="AE345" i="13"/>
  <c r="AF345" i="13"/>
  <c r="AC346" i="13"/>
  <c r="AD346" i="13"/>
  <c r="AE346" i="13"/>
  <c r="AF346" i="13"/>
  <c r="AC347" i="13"/>
  <c r="AD347" i="13"/>
  <c r="AE347" i="13"/>
  <c r="AF347" i="13"/>
  <c r="AC348" i="13"/>
  <c r="AD348" i="13"/>
  <c r="AE348" i="13"/>
  <c r="AF348" i="13"/>
  <c r="AC349" i="13"/>
  <c r="AD349" i="13"/>
  <c r="AE349" i="13"/>
  <c r="AF349" i="13"/>
  <c r="AC350" i="13"/>
  <c r="AD350" i="13"/>
  <c r="AE350" i="13"/>
  <c r="AF350" i="13"/>
  <c r="AC351" i="13"/>
  <c r="AD351" i="13"/>
  <c r="AE351" i="13"/>
  <c r="AF351" i="13"/>
  <c r="AC352" i="13"/>
  <c r="AD352" i="13"/>
  <c r="AE352" i="13"/>
  <c r="AF352" i="13"/>
  <c r="AC353" i="13"/>
  <c r="AD353" i="13"/>
  <c r="AE353" i="13"/>
  <c r="AF353" i="13"/>
  <c r="AC354" i="13"/>
  <c r="AD354" i="13"/>
  <c r="AE354" i="13"/>
  <c r="AF354" i="13"/>
  <c r="AC355" i="13"/>
  <c r="AD355" i="13"/>
  <c r="AE355" i="13"/>
  <c r="AF355" i="13"/>
  <c r="AC356" i="13"/>
  <c r="AD356" i="13"/>
  <c r="AE356" i="13"/>
  <c r="AF356" i="13"/>
  <c r="AC357" i="13"/>
  <c r="AD357" i="13"/>
  <c r="AE357" i="13"/>
  <c r="AF357" i="13"/>
  <c r="AC358" i="13"/>
  <c r="AD358" i="13"/>
  <c r="AE358" i="13"/>
  <c r="AF358" i="13"/>
  <c r="AC359" i="13"/>
  <c r="AD359" i="13"/>
  <c r="AE359" i="13"/>
  <c r="AF359" i="13"/>
  <c r="AC360" i="13"/>
  <c r="AD360" i="13"/>
  <c r="AE360" i="13"/>
  <c r="AF360" i="13"/>
  <c r="AC361" i="13"/>
  <c r="AD361" i="13"/>
  <c r="AE361" i="13"/>
  <c r="AF361" i="13"/>
  <c r="AC362" i="13"/>
  <c r="AD362" i="13"/>
  <c r="AE362" i="13"/>
  <c r="AF362" i="13"/>
  <c r="AC363" i="13"/>
  <c r="AD363" i="13"/>
  <c r="AE363" i="13"/>
  <c r="AF363" i="13"/>
  <c r="AC364" i="13"/>
  <c r="AD364" i="13"/>
  <c r="AE364" i="13"/>
  <c r="AF364" i="13"/>
  <c r="AC365" i="13"/>
  <c r="AD365" i="13"/>
  <c r="AE365" i="13"/>
  <c r="AF365" i="13"/>
  <c r="AC366" i="13"/>
  <c r="AD366" i="13"/>
  <c r="AE366" i="13"/>
  <c r="AF366" i="13"/>
  <c r="AC367" i="13"/>
  <c r="AD367" i="13"/>
  <c r="AE367" i="13"/>
  <c r="AF367" i="13"/>
  <c r="AC368" i="13"/>
  <c r="AD368" i="13"/>
  <c r="AE368" i="13"/>
  <c r="AF368" i="13"/>
  <c r="AC369" i="13"/>
  <c r="AD369" i="13"/>
  <c r="AE369" i="13"/>
  <c r="AF369" i="13"/>
  <c r="AC370" i="13"/>
  <c r="AD370" i="13"/>
  <c r="AE370" i="13"/>
  <c r="AF370" i="13"/>
  <c r="AC371" i="13"/>
  <c r="AD371" i="13"/>
  <c r="AE371" i="13"/>
  <c r="AF371" i="13"/>
  <c r="AC372" i="13"/>
  <c r="AD372" i="13"/>
  <c r="AE372" i="13"/>
  <c r="AF372" i="13"/>
  <c r="AC373" i="13"/>
  <c r="AD373" i="13"/>
  <c r="AE373" i="13"/>
  <c r="AF373" i="13"/>
  <c r="AC374" i="13"/>
  <c r="AD374" i="13"/>
  <c r="AE374" i="13"/>
  <c r="AF374" i="13"/>
  <c r="AC375" i="13"/>
  <c r="AD375" i="13"/>
  <c r="AE375" i="13"/>
  <c r="AF375" i="13"/>
  <c r="AC376" i="13"/>
  <c r="AD376" i="13"/>
  <c r="AE376" i="13"/>
  <c r="AF376" i="13"/>
  <c r="AC377" i="13"/>
  <c r="AD377" i="13"/>
  <c r="AE377" i="13"/>
  <c r="AF377" i="13"/>
  <c r="AC378" i="13"/>
  <c r="AD378" i="13"/>
  <c r="AE378" i="13"/>
  <c r="AF378" i="13"/>
  <c r="AC379" i="13"/>
  <c r="AD379" i="13"/>
  <c r="AE379" i="13"/>
  <c r="AF379" i="13"/>
  <c r="AC380" i="13"/>
  <c r="AD380" i="13"/>
  <c r="AE380" i="13"/>
  <c r="AF380" i="13"/>
  <c r="AC381" i="13"/>
  <c r="AD381" i="13"/>
  <c r="AE381" i="13"/>
  <c r="AF381" i="13"/>
  <c r="AC382" i="13"/>
  <c r="AD382" i="13"/>
  <c r="AE382" i="13"/>
  <c r="AF382" i="13"/>
  <c r="AC383" i="13"/>
  <c r="AD383" i="13"/>
  <c r="AE383" i="13"/>
  <c r="AF383" i="13"/>
  <c r="AC384" i="13"/>
  <c r="AD384" i="13"/>
  <c r="AE384" i="13"/>
  <c r="AF384" i="13"/>
  <c r="AC385" i="13"/>
  <c r="AD385" i="13"/>
  <c r="AE385" i="13"/>
  <c r="AF385" i="13"/>
  <c r="AC386" i="13"/>
  <c r="AD386" i="13"/>
  <c r="AE386" i="13"/>
  <c r="AF386" i="13"/>
  <c r="AC387" i="13"/>
  <c r="AD387" i="13"/>
  <c r="AE387" i="13"/>
  <c r="AF387" i="13"/>
  <c r="AC388" i="13"/>
  <c r="AD388" i="13"/>
  <c r="AE388" i="13"/>
  <c r="AF388" i="13"/>
  <c r="AC389" i="13"/>
  <c r="AD389" i="13"/>
  <c r="AE389" i="13"/>
  <c r="AF389" i="13"/>
  <c r="AC390" i="13"/>
  <c r="AD390" i="13"/>
  <c r="AE390" i="13"/>
  <c r="AF390" i="13"/>
  <c r="AC391" i="13"/>
  <c r="AD391" i="13"/>
  <c r="AE391" i="13"/>
  <c r="AF391" i="13"/>
  <c r="AC392" i="13"/>
  <c r="AD392" i="13"/>
  <c r="AE392" i="13"/>
  <c r="AF392" i="13"/>
  <c r="AC393" i="13"/>
  <c r="AD393" i="13"/>
  <c r="AE393" i="13"/>
  <c r="AF393" i="13"/>
  <c r="AC394" i="13"/>
  <c r="AD394" i="13"/>
  <c r="AE394" i="13"/>
  <c r="AF394" i="13"/>
  <c r="AC395" i="13"/>
  <c r="AD395" i="13"/>
  <c r="AE395" i="13"/>
  <c r="AF395" i="13"/>
  <c r="AC396" i="13"/>
  <c r="AD396" i="13"/>
  <c r="AE396" i="13"/>
  <c r="AF396" i="13"/>
  <c r="AC397" i="13"/>
  <c r="AD397" i="13"/>
  <c r="AE397" i="13"/>
  <c r="AF397" i="13"/>
  <c r="AC398" i="13"/>
  <c r="AD398" i="13"/>
  <c r="AE398" i="13"/>
  <c r="AF398" i="13"/>
  <c r="AC399" i="13"/>
  <c r="AD399" i="13"/>
  <c r="AE399" i="13"/>
  <c r="AF399" i="13"/>
  <c r="AC400" i="13"/>
  <c r="AD400" i="13"/>
  <c r="AE400" i="13"/>
  <c r="AF400" i="13"/>
  <c r="AC401" i="13"/>
  <c r="AD401" i="13"/>
  <c r="AE401" i="13"/>
  <c r="AF401" i="13"/>
  <c r="AC402" i="13"/>
  <c r="AD402" i="13"/>
  <c r="AE402" i="13"/>
  <c r="AF402" i="13"/>
  <c r="AC403" i="13"/>
  <c r="AD403" i="13"/>
  <c r="AE403" i="13"/>
  <c r="AF403" i="13"/>
  <c r="AC404" i="13"/>
  <c r="AD404" i="13"/>
  <c r="AE404" i="13"/>
  <c r="AF404" i="13"/>
  <c r="AC405" i="13"/>
  <c r="AD405" i="13"/>
  <c r="AE405" i="13"/>
  <c r="AF405" i="13"/>
  <c r="AC406" i="13"/>
  <c r="AD406" i="13"/>
  <c r="AE406" i="13"/>
  <c r="AF406" i="13"/>
  <c r="AC407" i="13"/>
  <c r="AD407" i="13"/>
  <c r="AE407" i="13"/>
  <c r="AF407" i="13"/>
  <c r="AC408" i="13"/>
  <c r="AD408" i="13"/>
  <c r="AE408" i="13"/>
  <c r="AF408" i="13"/>
  <c r="AC409" i="13"/>
  <c r="AD409" i="13"/>
  <c r="AE409" i="13"/>
  <c r="AF409" i="13"/>
  <c r="AC410" i="13"/>
  <c r="AD410" i="13"/>
  <c r="AE410" i="13"/>
  <c r="AF410" i="13"/>
  <c r="AC411" i="13"/>
  <c r="AD411" i="13"/>
  <c r="AE411" i="13"/>
  <c r="AF411" i="13"/>
  <c r="AC412" i="13"/>
  <c r="AD412" i="13"/>
  <c r="AE412" i="13"/>
  <c r="AF412" i="13"/>
  <c r="AC413" i="13"/>
  <c r="AD413" i="13"/>
  <c r="AE413" i="13"/>
  <c r="AF413" i="13"/>
  <c r="AC414" i="13"/>
  <c r="AD414" i="13"/>
  <c r="AE414" i="13"/>
  <c r="AF414" i="13"/>
  <c r="AC415" i="13"/>
  <c r="AD415" i="13"/>
  <c r="AE415" i="13"/>
  <c r="AF415" i="13"/>
  <c r="AC416" i="13"/>
  <c r="AD416" i="13"/>
  <c r="AE416" i="13"/>
  <c r="AF416" i="13"/>
  <c r="AC417" i="13"/>
  <c r="AD417" i="13"/>
  <c r="AE417" i="13"/>
  <c r="AF417" i="13"/>
  <c r="AC418" i="13"/>
  <c r="AD418" i="13"/>
  <c r="AE418" i="13"/>
  <c r="AF418" i="13"/>
  <c r="AC419" i="13"/>
  <c r="AD419" i="13"/>
  <c r="AE419" i="13"/>
  <c r="AF419" i="13"/>
  <c r="AC420" i="13"/>
  <c r="AD420" i="13"/>
  <c r="AE420" i="13"/>
  <c r="AF420" i="13"/>
  <c r="AC421" i="13"/>
  <c r="AD421" i="13"/>
  <c r="AE421" i="13"/>
  <c r="AF421" i="13"/>
  <c r="AC422" i="13"/>
  <c r="AD422" i="13"/>
  <c r="AE422" i="13"/>
  <c r="AF422" i="13"/>
  <c r="AC423" i="13"/>
  <c r="AD423" i="13"/>
  <c r="AE423" i="13"/>
  <c r="AF423" i="13"/>
  <c r="AC424" i="13"/>
  <c r="AD424" i="13"/>
  <c r="AE424" i="13"/>
  <c r="AF424" i="13"/>
  <c r="AC425" i="13"/>
  <c r="AD425" i="13"/>
  <c r="AE425" i="13"/>
  <c r="AF425" i="13"/>
  <c r="AC426" i="13"/>
  <c r="AD426" i="13"/>
  <c r="AE426" i="13"/>
  <c r="AF426" i="13"/>
  <c r="AC427" i="13"/>
  <c r="AD427" i="13"/>
  <c r="AE427" i="13"/>
  <c r="AF427" i="13"/>
  <c r="AC428" i="13"/>
  <c r="AD428" i="13"/>
  <c r="AE428" i="13"/>
  <c r="AF428" i="13"/>
  <c r="AC429" i="13"/>
  <c r="AD429" i="13"/>
  <c r="AE429" i="13"/>
  <c r="AF429" i="13"/>
  <c r="AC430" i="13"/>
  <c r="AD430" i="13"/>
  <c r="AE430" i="13"/>
  <c r="AF430" i="13"/>
  <c r="AC431" i="13"/>
  <c r="AD431" i="13"/>
  <c r="AE431" i="13"/>
  <c r="AF431" i="13"/>
  <c r="AC432" i="13"/>
  <c r="AD432" i="13"/>
  <c r="AE432" i="13"/>
  <c r="AF432" i="13"/>
  <c r="AC433" i="13"/>
  <c r="AD433" i="13"/>
  <c r="AE433" i="13"/>
  <c r="AF433" i="13"/>
  <c r="AC434" i="13"/>
  <c r="AD434" i="13"/>
  <c r="AE434" i="13"/>
  <c r="AF434" i="13"/>
  <c r="AC435" i="13"/>
  <c r="AD435" i="13"/>
  <c r="AE435" i="13"/>
  <c r="AF435" i="13"/>
  <c r="AC436" i="13"/>
  <c r="AD436" i="13"/>
  <c r="AE436" i="13"/>
  <c r="AF436" i="13"/>
  <c r="AC437" i="13"/>
  <c r="AD437" i="13"/>
  <c r="AE437" i="13"/>
  <c r="AF437" i="13"/>
  <c r="AC438" i="13"/>
  <c r="AD438" i="13"/>
  <c r="AE438" i="13"/>
  <c r="AF438" i="13"/>
  <c r="AC439" i="13"/>
  <c r="AD439" i="13"/>
  <c r="AE439" i="13"/>
  <c r="AF439" i="13"/>
  <c r="AC440" i="13"/>
  <c r="AD440" i="13"/>
  <c r="AE440" i="13"/>
  <c r="AF440" i="13"/>
  <c r="AC441" i="13"/>
  <c r="AD441" i="13"/>
  <c r="AE441" i="13"/>
  <c r="AF441" i="13"/>
  <c r="AC442" i="13"/>
  <c r="AD442" i="13"/>
  <c r="AE442" i="13"/>
  <c r="AF442" i="13"/>
  <c r="AC443" i="13"/>
  <c r="AD443" i="13"/>
  <c r="AE443" i="13"/>
  <c r="AF443" i="13"/>
  <c r="AC444" i="13"/>
  <c r="AD444" i="13"/>
  <c r="AE444" i="13"/>
  <c r="AF444" i="13"/>
  <c r="AC445" i="13"/>
  <c r="AD445" i="13"/>
  <c r="AE445" i="13"/>
  <c r="AF445" i="13"/>
  <c r="AC446" i="13"/>
  <c r="AD446" i="13"/>
  <c r="AE446" i="13"/>
  <c r="AF446" i="13"/>
  <c r="AC447" i="13"/>
  <c r="AD447" i="13"/>
  <c r="AE447" i="13"/>
  <c r="AF447" i="13"/>
  <c r="AC448" i="13"/>
  <c r="AD448" i="13"/>
  <c r="AE448" i="13"/>
  <c r="AF448" i="13"/>
  <c r="AC449" i="13"/>
  <c r="AD449" i="13"/>
  <c r="AE449" i="13"/>
  <c r="AF449" i="13"/>
  <c r="AC450" i="13"/>
  <c r="AD450" i="13"/>
  <c r="AE450" i="13"/>
  <c r="AF450" i="13"/>
  <c r="AC451" i="13"/>
  <c r="AD451" i="13"/>
  <c r="AE451" i="13"/>
  <c r="AF451" i="13"/>
  <c r="AC452" i="13"/>
  <c r="AD452" i="13"/>
  <c r="AE452" i="13"/>
  <c r="AF452" i="13"/>
  <c r="AC453" i="13"/>
  <c r="AD453" i="13"/>
  <c r="AE453" i="13"/>
  <c r="AF453" i="13"/>
  <c r="AC454" i="13"/>
  <c r="AD454" i="13"/>
  <c r="AE454" i="13"/>
  <c r="AF454" i="13"/>
  <c r="AC455" i="13"/>
  <c r="AD455" i="13"/>
  <c r="AE455" i="13"/>
  <c r="AF455" i="13"/>
  <c r="AC456" i="13"/>
  <c r="AD456" i="13"/>
  <c r="AE456" i="13"/>
  <c r="AF456" i="13"/>
  <c r="AC457" i="13"/>
  <c r="AD457" i="13"/>
  <c r="AE457" i="13"/>
  <c r="AF457" i="13"/>
  <c r="AC458" i="13"/>
  <c r="AD458" i="13"/>
  <c r="AE458" i="13"/>
  <c r="AF458" i="13"/>
  <c r="AC459" i="13"/>
  <c r="AD459" i="13"/>
  <c r="AE459" i="13"/>
  <c r="AF459" i="13"/>
  <c r="AC460" i="13"/>
  <c r="AD460" i="13"/>
  <c r="AE460" i="13"/>
  <c r="AF460" i="13"/>
  <c r="AC461" i="13"/>
  <c r="AD461" i="13"/>
  <c r="AE461" i="13"/>
  <c r="AF461" i="13"/>
  <c r="AC462" i="13"/>
  <c r="AD462" i="13"/>
  <c r="AE462" i="13"/>
  <c r="AF462" i="13"/>
  <c r="AC463" i="13"/>
  <c r="AD463" i="13"/>
  <c r="AE463" i="13"/>
  <c r="AF463" i="13"/>
  <c r="AC464" i="13"/>
  <c r="AD464" i="13"/>
  <c r="AE464" i="13"/>
  <c r="AF464" i="13"/>
  <c r="AC465" i="13"/>
  <c r="AD465" i="13"/>
  <c r="AE465" i="13"/>
  <c r="AF465" i="13"/>
  <c r="AC466" i="13"/>
  <c r="AD466" i="13"/>
  <c r="AE466" i="13"/>
  <c r="AF466" i="13"/>
  <c r="AC467" i="13"/>
  <c r="AD467" i="13"/>
  <c r="AE467" i="13"/>
  <c r="AF467" i="13"/>
  <c r="AC468" i="13"/>
  <c r="AD468" i="13"/>
  <c r="AE468" i="13"/>
  <c r="AF468" i="13"/>
  <c r="AC469" i="13"/>
  <c r="AD469" i="13"/>
  <c r="AE469" i="13"/>
  <c r="AF469" i="13"/>
  <c r="AC470" i="13"/>
  <c r="AD470" i="13"/>
  <c r="AE470" i="13"/>
  <c r="AF470" i="13"/>
  <c r="AC471" i="13"/>
  <c r="AD471" i="13"/>
  <c r="AE471" i="13"/>
  <c r="AF471" i="13"/>
  <c r="AC472" i="13"/>
  <c r="AD472" i="13"/>
  <c r="AE472" i="13"/>
  <c r="AF472" i="13"/>
  <c r="AC473" i="13"/>
  <c r="AD473" i="13"/>
  <c r="AE473" i="13"/>
  <c r="AF473" i="13"/>
  <c r="AC474" i="13"/>
  <c r="AD474" i="13"/>
  <c r="AE474" i="13"/>
  <c r="AF474" i="13"/>
  <c r="AC475" i="13"/>
  <c r="AD475" i="13"/>
  <c r="AE475" i="13"/>
  <c r="AF475" i="13"/>
  <c r="AC476" i="13"/>
  <c r="AD476" i="13"/>
  <c r="AE476" i="13"/>
  <c r="AF476" i="13"/>
  <c r="AC477" i="13"/>
  <c r="AD477" i="13"/>
  <c r="AE477" i="13"/>
  <c r="AF477" i="13"/>
  <c r="AC478" i="13"/>
  <c r="AD478" i="13"/>
  <c r="AE478" i="13"/>
  <c r="AF478" i="13"/>
  <c r="AC479" i="13"/>
  <c r="AD479" i="13"/>
  <c r="AE479" i="13"/>
  <c r="AF479" i="13"/>
  <c r="AC480" i="13"/>
  <c r="AD480" i="13"/>
  <c r="AE480" i="13"/>
  <c r="AF480" i="13"/>
  <c r="AC481" i="13"/>
  <c r="AD481" i="13"/>
  <c r="AE481" i="13"/>
  <c r="AF481" i="13"/>
  <c r="AC482" i="13"/>
  <c r="AD482" i="13"/>
  <c r="AE482" i="13"/>
  <c r="AF482" i="13"/>
  <c r="AC483" i="13"/>
  <c r="AD483" i="13"/>
  <c r="AE483" i="13"/>
  <c r="AF483" i="13"/>
  <c r="AF484" i="13"/>
  <c r="AE484" i="13"/>
  <c r="AD484" i="13"/>
  <c r="AC484" i="13"/>
  <c r="AB3" i="13"/>
  <c r="AB4" i="13"/>
  <c r="AB5" i="13"/>
  <c r="AB6" i="13"/>
  <c r="AB7" i="13"/>
  <c r="AB8" i="13"/>
  <c r="AB9" i="13"/>
  <c r="AB10" i="13"/>
  <c r="AB11" i="13"/>
  <c r="AB12" i="13"/>
  <c r="AB13" i="13"/>
  <c r="AB14" i="13"/>
  <c r="AB15" i="13"/>
  <c r="AB16" i="13"/>
  <c r="AB17" i="13"/>
  <c r="AB18" i="13"/>
  <c r="AB19" i="13"/>
  <c r="AB20" i="13"/>
  <c r="AB21" i="13"/>
  <c r="AB22" i="13"/>
  <c r="AB23" i="13"/>
  <c r="AB24" i="13"/>
  <c r="AB25" i="13"/>
  <c r="AB26" i="13"/>
  <c r="AB27" i="13"/>
  <c r="AB28" i="13"/>
  <c r="AB29" i="13"/>
  <c r="AB30" i="13"/>
  <c r="AB31" i="13"/>
  <c r="AB32" i="13"/>
  <c r="AB33" i="13"/>
  <c r="AB34" i="13"/>
  <c r="AB35" i="13"/>
  <c r="AB36" i="13"/>
  <c r="AB37" i="13"/>
  <c r="AB38" i="13"/>
  <c r="AB39" i="13"/>
  <c r="AB40" i="13"/>
  <c r="AB41" i="13"/>
  <c r="AB42" i="13"/>
  <c r="AB43" i="13"/>
  <c r="AB44" i="13"/>
  <c r="AB45" i="13"/>
  <c r="AB46" i="13"/>
  <c r="AB47" i="13"/>
  <c r="AB48" i="13"/>
  <c r="AB49" i="13"/>
  <c r="AB50" i="13"/>
  <c r="AB51" i="13"/>
  <c r="AB52" i="13"/>
  <c r="AB53" i="13"/>
  <c r="AB54" i="13"/>
  <c r="AB55" i="13"/>
  <c r="AB56" i="13"/>
  <c r="AB57" i="13"/>
  <c r="AB58" i="13"/>
  <c r="AB59" i="13"/>
  <c r="AB60" i="13"/>
  <c r="AB61" i="13"/>
  <c r="AB62" i="13"/>
  <c r="AB63" i="13"/>
  <c r="AB64" i="13"/>
  <c r="AB65" i="13"/>
  <c r="AB66" i="13"/>
  <c r="AB67" i="13"/>
  <c r="AB68" i="13"/>
  <c r="AB69" i="13"/>
  <c r="AB70" i="13"/>
  <c r="AB71" i="13"/>
  <c r="AB72" i="13"/>
  <c r="AB73" i="13"/>
  <c r="AB74" i="13"/>
  <c r="AB75" i="13"/>
  <c r="AB76" i="13"/>
  <c r="AB77" i="13"/>
  <c r="AB78" i="13"/>
  <c r="AB79" i="13"/>
  <c r="AB80" i="13"/>
  <c r="AB81" i="13"/>
  <c r="AB82" i="13"/>
  <c r="AB83" i="13"/>
  <c r="AB84" i="13"/>
  <c r="AB85" i="13"/>
  <c r="AB86" i="13"/>
  <c r="AB87" i="13"/>
  <c r="AB88" i="13"/>
  <c r="AB89" i="13"/>
  <c r="AB90" i="13"/>
  <c r="AB91" i="13"/>
  <c r="AB92" i="13"/>
  <c r="AB93" i="13"/>
  <c r="AB94" i="13"/>
  <c r="AB95" i="13"/>
  <c r="AB96" i="13"/>
  <c r="AB97" i="13"/>
  <c r="AB98" i="13"/>
  <c r="AB99" i="13"/>
  <c r="AB100" i="13"/>
  <c r="AB101" i="13"/>
  <c r="AB102" i="13"/>
  <c r="AB103" i="13"/>
  <c r="AB104" i="13"/>
  <c r="AB105" i="13"/>
  <c r="AB106" i="13"/>
  <c r="AB107" i="13"/>
  <c r="AB108" i="13"/>
  <c r="AB109" i="13"/>
  <c r="AB110" i="13"/>
  <c r="AB111" i="13"/>
  <c r="AB112" i="13"/>
  <c r="AB113" i="13"/>
  <c r="AB114" i="13"/>
  <c r="AB115" i="13"/>
  <c r="AB116" i="13"/>
  <c r="AB117" i="13"/>
  <c r="AB118" i="13"/>
  <c r="AB119" i="13"/>
  <c r="AB120" i="13"/>
  <c r="AB121" i="13"/>
  <c r="AB122" i="13"/>
  <c r="AB123" i="13"/>
  <c r="AB124" i="13"/>
  <c r="AB125" i="13"/>
  <c r="AB126" i="13"/>
  <c r="AB127" i="13"/>
  <c r="AB128" i="13"/>
  <c r="AB129" i="13"/>
  <c r="AB130" i="13"/>
  <c r="AB131" i="13"/>
  <c r="AB132" i="13"/>
  <c r="AB133" i="13"/>
  <c r="AB134" i="13"/>
  <c r="AB135" i="13"/>
  <c r="AB136" i="13"/>
  <c r="AB137" i="13"/>
  <c r="AB138" i="13"/>
  <c r="AB139" i="13"/>
  <c r="AB140" i="13"/>
  <c r="AB141" i="13"/>
  <c r="AB142" i="13"/>
  <c r="AB143" i="13"/>
  <c r="AB144" i="13"/>
  <c r="AB145" i="13"/>
  <c r="AB146" i="13"/>
  <c r="AB147" i="13"/>
  <c r="AB148" i="13"/>
  <c r="AB149" i="13"/>
  <c r="AB150" i="13"/>
  <c r="AB151" i="13"/>
  <c r="AB152" i="13"/>
  <c r="AB153" i="13"/>
  <c r="AB154" i="13"/>
  <c r="AB155" i="13"/>
  <c r="AB156" i="13"/>
  <c r="AB157" i="13"/>
  <c r="AB158" i="13"/>
  <c r="AB159" i="13"/>
  <c r="AB160" i="13"/>
  <c r="AB161" i="13"/>
  <c r="AB162" i="13"/>
  <c r="AB163" i="13"/>
  <c r="AB164" i="13"/>
  <c r="AB165" i="13"/>
  <c r="AB166" i="13"/>
  <c r="AB167" i="13"/>
  <c r="AB168" i="13"/>
  <c r="AB169" i="13"/>
  <c r="AB170" i="13"/>
  <c r="AB171" i="13"/>
  <c r="AB172" i="13"/>
  <c r="AB173" i="13"/>
  <c r="AB174" i="13"/>
  <c r="AB175" i="13"/>
  <c r="AB176" i="13"/>
  <c r="AB177" i="13"/>
  <c r="AB178" i="13"/>
  <c r="AB179" i="13"/>
  <c r="AB180" i="13"/>
  <c r="AB181" i="13"/>
  <c r="AB182" i="13"/>
  <c r="AB183" i="13"/>
  <c r="AB184" i="13"/>
  <c r="AB185" i="13"/>
  <c r="AB186" i="13"/>
  <c r="AB187" i="13"/>
  <c r="AB188" i="13"/>
  <c r="AB189" i="13"/>
  <c r="AB190" i="13"/>
  <c r="AB191" i="13"/>
  <c r="AB192" i="13"/>
  <c r="AB193" i="13"/>
  <c r="AB194" i="13"/>
  <c r="AB195" i="13"/>
  <c r="AB196" i="13"/>
  <c r="AB197" i="13"/>
  <c r="AB198" i="13"/>
  <c r="AB199" i="13"/>
  <c r="AB200" i="13"/>
  <c r="AB201" i="13"/>
  <c r="AB202" i="13"/>
  <c r="AB203" i="13"/>
  <c r="AB204" i="13"/>
  <c r="AB205" i="13"/>
  <c r="AB206" i="13"/>
  <c r="AB207" i="13"/>
  <c r="AB208" i="13"/>
  <c r="AB209" i="13"/>
  <c r="AB210" i="13"/>
  <c r="AB211" i="13"/>
  <c r="AB212" i="13"/>
  <c r="AB213" i="13"/>
  <c r="AB214" i="13"/>
  <c r="AB215" i="13"/>
  <c r="AB216" i="13"/>
  <c r="AB217" i="13"/>
  <c r="AB218" i="13"/>
  <c r="AB219" i="13"/>
  <c r="AB220" i="13"/>
  <c r="AB221" i="13"/>
  <c r="AB222" i="13"/>
  <c r="AB223" i="13"/>
  <c r="AB224" i="13"/>
  <c r="AB225" i="13"/>
  <c r="AB226" i="13"/>
  <c r="AB227" i="13"/>
  <c r="AB228" i="13"/>
  <c r="AB229" i="13"/>
  <c r="AB230" i="13"/>
  <c r="AB231" i="13"/>
  <c r="AB232" i="13"/>
  <c r="AB233" i="13"/>
  <c r="AB234" i="13"/>
  <c r="AB235" i="13"/>
  <c r="AB236" i="13"/>
  <c r="AB237" i="13"/>
  <c r="AB238" i="13"/>
  <c r="AB239" i="13"/>
  <c r="AB240" i="13"/>
  <c r="AB241" i="13"/>
  <c r="AB242" i="13"/>
  <c r="AB243" i="13"/>
  <c r="AB244" i="13"/>
  <c r="AB245" i="13"/>
  <c r="AB246" i="13"/>
  <c r="AB247" i="13"/>
  <c r="AB248" i="13"/>
  <c r="AB249" i="13"/>
  <c r="AB250" i="13"/>
  <c r="AB251" i="13"/>
  <c r="AB252" i="13"/>
  <c r="AB253" i="13"/>
  <c r="AB254" i="13"/>
  <c r="AB255" i="13"/>
  <c r="AB256" i="13"/>
  <c r="AB257" i="13"/>
  <c r="AB258" i="13"/>
  <c r="AB259" i="13"/>
  <c r="AB260" i="13"/>
  <c r="AB261" i="13"/>
  <c r="AB262" i="13"/>
  <c r="AB263" i="13"/>
  <c r="AB264" i="13"/>
  <c r="AB265" i="13"/>
  <c r="AB266" i="13"/>
  <c r="AB267" i="13"/>
  <c r="AB268" i="13"/>
  <c r="AB269" i="13"/>
  <c r="AB270" i="13"/>
  <c r="AB271" i="13"/>
  <c r="AB272" i="13"/>
  <c r="AB273" i="13"/>
  <c r="AB274" i="13"/>
  <c r="AB275" i="13"/>
  <c r="AB276" i="13"/>
  <c r="AB277" i="13"/>
  <c r="AB278" i="13"/>
  <c r="AB279" i="13"/>
  <c r="AB280" i="13"/>
  <c r="AB281" i="13"/>
  <c r="AB282" i="13"/>
  <c r="AB283" i="13"/>
  <c r="AB284" i="13"/>
  <c r="AB285" i="13"/>
  <c r="AB286" i="13"/>
  <c r="AB287" i="13"/>
  <c r="AB288" i="13"/>
  <c r="AB289" i="13"/>
  <c r="AB290" i="13"/>
  <c r="AB291" i="13"/>
  <c r="AB292" i="13"/>
  <c r="AB293" i="13"/>
  <c r="AB294" i="13"/>
  <c r="AB295" i="13"/>
  <c r="AB296" i="13"/>
  <c r="AB297" i="13"/>
  <c r="AB298" i="13"/>
  <c r="AB299" i="13"/>
  <c r="AB300" i="13"/>
  <c r="AB301" i="13"/>
  <c r="AB302" i="13"/>
  <c r="AB303" i="13"/>
  <c r="AB304" i="13"/>
  <c r="AB305" i="13"/>
  <c r="AB306" i="13"/>
  <c r="AB307" i="13"/>
  <c r="AB308" i="13"/>
  <c r="AB309" i="13"/>
  <c r="AB310" i="13"/>
  <c r="AB311" i="13"/>
  <c r="AB312" i="13"/>
  <c r="AB313" i="13"/>
  <c r="AB314" i="13"/>
  <c r="AB315" i="13"/>
  <c r="AB316" i="13"/>
  <c r="AB317" i="13"/>
  <c r="AB318" i="13"/>
  <c r="AB319" i="13"/>
  <c r="AB320" i="13"/>
  <c r="AB321" i="13"/>
  <c r="AB322" i="13"/>
  <c r="AB323" i="13"/>
  <c r="AB324" i="13"/>
  <c r="AB325" i="13"/>
  <c r="AB326" i="13"/>
  <c r="AB327" i="13"/>
  <c r="AB328" i="13"/>
  <c r="AB329" i="13"/>
  <c r="AB330" i="13"/>
  <c r="AB331" i="13"/>
  <c r="AB332" i="13"/>
  <c r="AB333" i="13"/>
  <c r="AB334" i="13"/>
  <c r="AB335" i="13"/>
  <c r="AB336" i="13"/>
  <c r="AB337" i="13"/>
  <c r="AB338" i="13"/>
  <c r="AB339" i="13"/>
  <c r="AB340" i="13"/>
  <c r="AB341" i="13"/>
  <c r="AB342" i="13"/>
  <c r="AB343" i="13"/>
  <c r="AB344" i="13"/>
  <c r="AB345" i="13"/>
  <c r="AB346" i="13"/>
  <c r="AB347" i="13"/>
  <c r="AB348" i="13"/>
  <c r="AB349" i="13"/>
  <c r="AB350" i="13"/>
  <c r="AB351" i="13"/>
  <c r="AB352" i="13"/>
  <c r="AB353" i="13"/>
  <c r="AB354" i="13"/>
  <c r="AB355" i="13"/>
  <c r="AB356" i="13"/>
  <c r="AB357" i="13"/>
  <c r="AB358" i="13"/>
  <c r="AB359" i="13"/>
  <c r="AB360" i="13"/>
  <c r="AB361" i="13"/>
  <c r="AB362" i="13"/>
  <c r="AB363" i="13"/>
  <c r="AB364" i="13"/>
  <c r="AB365" i="13"/>
  <c r="AB366" i="13"/>
  <c r="AB367" i="13"/>
  <c r="AB368" i="13"/>
  <c r="AB369" i="13"/>
  <c r="AB370" i="13"/>
  <c r="AB371" i="13"/>
  <c r="AB372" i="13"/>
  <c r="AB373" i="13"/>
  <c r="AB374" i="13"/>
  <c r="AB375" i="13"/>
  <c r="AB376" i="13"/>
  <c r="AB377" i="13"/>
  <c r="AB378" i="13"/>
  <c r="AB379" i="13"/>
  <c r="AB380" i="13"/>
  <c r="AB381" i="13"/>
  <c r="AB382" i="13"/>
  <c r="AB383" i="13"/>
  <c r="AB384" i="13"/>
  <c r="AB385" i="13"/>
  <c r="AB386" i="13"/>
  <c r="AB387" i="13"/>
  <c r="AB388" i="13"/>
  <c r="AB389" i="13"/>
  <c r="AB390" i="13"/>
  <c r="AB391" i="13"/>
  <c r="AB392" i="13"/>
  <c r="AB393" i="13"/>
  <c r="AB394" i="13"/>
  <c r="AB395" i="13"/>
  <c r="AB396" i="13"/>
  <c r="AB397" i="13"/>
  <c r="AB398" i="13"/>
  <c r="AB399" i="13"/>
  <c r="AB400" i="13"/>
  <c r="AB401" i="13"/>
  <c r="AB402" i="13"/>
  <c r="AB403" i="13"/>
  <c r="AB404" i="13"/>
  <c r="AB405" i="13"/>
  <c r="AB406" i="13"/>
  <c r="AB407" i="13"/>
  <c r="AB408" i="13"/>
  <c r="AB409" i="13"/>
  <c r="AB410" i="13"/>
  <c r="AB411" i="13"/>
  <c r="AB412" i="13"/>
  <c r="AB413" i="13"/>
  <c r="AB414" i="13"/>
  <c r="AB415" i="13"/>
  <c r="AB416" i="13"/>
  <c r="AB417" i="13"/>
  <c r="AB418" i="13"/>
  <c r="AB419" i="13"/>
  <c r="AB420" i="13"/>
  <c r="AB421" i="13"/>
  <c r="AB422" i="13"/>
  <c r="AB423" i="13"/>
  <c r="AB424" i="13"/>
  <c r="AB425" i="13"/>
  <c r="AB426" i="13"/>
  <c r="AB427" i="13"/>
  <c r="AB428" i="13"/>
  <c r="AB429" i="13"/>
  <c r="AB430" i="13"/>
  <c r="AB431" i="13"/>
  <c r="AB432" i="13"/>
  <c r="AB433" i="13"/>
  <c r="AB434" i="13"/>
  <c r="AB435" i="13"/>
  <c r="AB436" i="13"/>
  <c r="AB437" i="13"/>
  <c r="AB438" i="13"/>
  <c r="AB439" i="13"/>
  <c r="AB440" i="13"/>
  <c r="AB441" i="13"/>
  <c r="AB442" i="13"/>
  <c r="AB443" i="13"/>
  <c r="AB444" i="13"/>
  <c r="AB445" i="13"/>
  <c r="AB446" i="13"/>
  <c r="AB447" i="13"/>
  <c r="AB448" i="13"/>
  <c r="AB449" i="13"/>
  <c r="AB450" i="13"/>
  <c r="AB451" i="13"/>
  <c r="AB452" i="13"/>
  <c r="AB453" i="13"/>
  <c r="AB454" i="13"/>
  <c r="AB455" i="13"/>
  <c r="AB456" i="13"/>
  <c r="AB457" i="13"/>
  <c r="AB458" i="13"/>
  <c r="AB459" i="13"/>
  <c r="AB460" i="13"/>
  <c r="AB461" i="13"/>
  <c r="AB462" i="13"/>
  <c r="AB463" i="13"/>
  <c r="AB464" i="13"/>
  <c r="AB465" i="13"/>
  <c r="AB466" i="13"/>
  <c r="AB467" i="13"/>
  <c r="AB468" i="13"/>
  <c r="AB469" i="13"/>
  <c r="AB470" i="13"/>
  <c r="AB471" i="13"/>
  <c r="AB472" i="13"/>
  <c r="AB473" i="13"/>
  <c r="AB474" i="13"/>
  <c r="AB475" i="13"/>
  <c r="AB476" i="13"/>
  <c r="AB477" i="13"/>
  <c r="AB478" i="13"/>
  <c r="AB479" i="13"/>
  <c r="AB480" i="13"/>
  <c r="AB481" i="13"/>
  <c r="AB482" i="13"/>
  <c r="AB483" i="13"/>
  <c r="AB484" i="13"/>
  <c r="AB485" i="13"/>
  <c r="AB486" i="13"/>
  <c r="AB487" i="13"/>
  <c r="AB488" i="13"/>
  <c r="AB489" i="13"/>
  <c r="AB490" i="13"/>
  <c r="AB491" i="13"/>
  <c r="AB492" i="13"/>
  <c r="AB493" i="13"/>
  <c r="AB494" i="13"/>
  <c r="AB495" i="13"/>
  <c r="AB496" i="13"/>
  <c r="AB497" i="13"/>
  <c r="AB498" i="13"/>
  <c r="AB499" i="13"/>
  <c r="AB500" i="13"/>
  <c r="AB501" i="13"/>
  <c r="AB502" i="13"/>
  <c r="AB503" i="13"/>
  <c r="AB504" i="13"/>
  <c r="AB505" i="13"/>
  <c r="AB506" i="13"/>
  <c r="AB507" i="13"/>
  <c r="AB508" i="13"/>
  <c r="AB509" i="13"/>
  <c r="W3" i="13"/>
  <c r="X3" i="13"/>
  <c r="Y3" i="13"/>
  <c r="Z3" i="13"/>
  <c r="AA3" i="13"/>
  <c r="W4" i="13"/>
  <c r="X4" i="13"/>
  <c r="Y4" i="13"/>
  <c r="Z4" i="13"/>
  <c r="AA4" i="13"/>
  <c r="W5" i="13"/>
  <c r="X5" i="13"/>
  <c r="Y5" i="13"/>
  <c r="Z5" i="13"/>
  <c r="AA5" i="13"/>
  <c r="W6" i="13"/>
  <c r="X6" i="13"/>
  <c r="Y6" i="13"/>
  <c r="Z6" i="13"/>
  <c r="AA6" i="13"/>
  <c r="W7" i="13"/>
  <c r="X7" i="13"/>
  <c r="Y7" i="13"/>
  <c r="Z7" i="13"/>
  <c r="AA7" i="13"/>
  <c r="W8" i="13"/>
  <c r="X8" i="13"/>
  <c r="Y8" i="13"/>
  <c r="Z8" i="13"/>
  <c r="AA8" i="13"/>
  <c r="W9" i="13"/>
  <c r="X9" i="13"/>
  <c r="Y9" i="13"/>
  <c r="Z9" i="13"/>
  <c r="AA9" i="13"/>
  <c r="W10" i="13"/>
  <c r="X10" i="13"/>
  <c r="Y10" i="13"/>
  <c r="Z10" i="13"/>
  <c r="AA10" i="13"/>
  <c r="W11" i="13"/>
  <c r="X11" i="13"/>
  <c r="Y11" i="13"/>
  <c r="Z11" i="13"/>
  <c r="AA11" i="13"/>
  <c r="W12" i="13"/>
  <c r="X12" i="13"/>
  <c r="Y12" i="13"/>
  <c r="Z12" i="13"/>
  <c r="AA12" i="13"/>
  <c r="W13" i="13"/>
  <c r="X13" i="13"/>
  <c r="Y13" i="13"/>
  <c r="Z13" i="13"/>
  <c r="AA13" i="13"/>
  <c r="W14" i="13"/>
  <c r="X14" i="13"/>
  <c r="Y14" i="13"/>
  <c r="Z14" i="13"/>
  <c r="AA14" i="13"/>
  <c r="W15" i="13"/>
  <c r="X15" i="13"/>
  <c r="Y15" i="13"/>
  <c r="Z15" i="13"/>
  <c r="AA15" i="13"/>
  <c r="W16" i="13"/>
  <c r="X16" i="13"/>
  <c r="Y16" i="13"/>
  <c r="Z16" i="13"/>
  <c r="AA16" i="13"/>
  <c r="W17" i="13"/>
  <c r="X17" i="13"/>
  <c r="Y17" i="13"/>
  <c r="Z17" i="13"/>
  <c r="AA17" i="13"/>
  <c r="W18" i="13"/>
  <c r="X18" i="13"/>
  <c r="Y18" i="13"/>
  <c r="Z18" i="13"/>
  <c r="AA18" i="13"/>
  <c r="W19" i="13"/>
  <c r="X19" i="13"/>
  <c r="Y19" i="13"/>
  <c r="Z19" i="13"/>
  <c r="AA19" i="13"/>
  <c r="W20" i="13"/>
  <c r="X20" i="13"/>
  <c r="Y20" i="13"/>
  <c r="Z20" i="13"/>
  <c r="AA20" i="13"/>
  <c r="W21" i="13"/>
  <c r="X21" i="13"/>
  <c r="Y21" i="13"/>
  <c r="Z21" i="13"/>
  <c r="AA21" i="13"/>
  <c r="W22" i="13"/>
  <c r="X22" i="13"/>
  <c r="Y22" i="13"/>
  <c r="Z22" i="13"/>
  <c r="AA22" i="13"/>
  <c r="W23" i="13"/>
  <c r="X23" i="13"/>
  <c r="Y23" i="13"/>
  <c r="Z23" i="13"/>
  <c r="AA23" i="13"/>
  <c r="W24" i="13"/>
  <c r="X24" i="13"/>
  <c r="Y24" i="13"/>
  <c r="Z24" i="13"/>
  <c r="AA24" i="13"/>
  <c r="W25" i="13"/>
  <c r="X25" i="13"/>
  <c r="Y25" i="13"/>
  <c r="Z25" i="13"/>
  <c r="AA25" i="13"/>
  <c r="W26" i="13"/>
  <c r="X26" i="13"/>
  <c r="Y26" i="13"/>
  <c r="Z26" i="13"/>
  <c r="AA26" i="13"/>
  <c r="W27" i="13"/>
  <c r="X27" i="13"/>
  <c r="Y27" i="13"/>
  <c r="Z27" i="13"/>
  <c r="AA27" i="13"/>
  <c r="W28" i="13"/>
  <c r="X28" i="13"/>
  <c r="Y28" i="13"/>
  <c r="Z28" i="13"/>
  <c r="AA28" i="13"/>
  <c r="W29" i="13"/>
  <c r="X29" i="13"/>
  <c r="Y29" i="13"/>
  <c r="Z29" i="13"/>
  <c r="AA29" i="13"/>
  <c r="W30" i="13"/>
  <c r="X30" i="13"/>
  <c r="Y30" i="13"/>
  <c r="Z30" i="13"/>
  <c r="AA30" i="13"/>
  <c r="W31" i="13"/>
  <c r="X31" i="13"/>
  <c r="Y31" i="13"/>
  <c r="Z31" i="13"/>
  <c r="AA31" i="13"/>
  <c r="W32" i="13"/>
  <c r="X32" i="13"/>
  <c r="Y32" i="13"/>
  <c r="Z32" i="13"/>
  <c r="AA32" i="13"/>
  <c r="W33" i="13"/>
  <c r="X33" i="13"/>
  <c r="Y33" i="13"/>
  <c r="Z33" i="13"/>
  <c r="AA33" i="13"/>
  <c r="W34" i="13"/>
  <c r="X34" i="13"/>
  <c r="Y34" i="13"/>
  <c r="Z34" i="13"/>
  <c r="AA34" i="13"/>
  <c r="W35" i="13"/>
  <c r="X35" i="13"/>
  <c r="Y35" i="13"/>
  <c r="Z35" i="13"/>
  <c r="AA35" i="13"/>
  <c r="W36" i="13"/>
  <c r="X36" i="13"/>
  <c r="Y36" i="13"/>
  <c r="Z36" i="13"/>
  <c r="AA36" i="13"/>
  <c r="W37" i="13"/>
  <c r="X37" i="13"/>
  <c r="Y37" i="13"/>
  <c r="Z37" i="13"/>
  <c r="AA37" i="13"/>
  <c r="W38" i="13"/>
  <c r="X38" i="13"/>
  <c r="Y38" i="13"/>
  <c r="Z38" i="13"/>
  <c r="AA38" i="13"/>
  <c r="W39" i="13"/>
  <c r="X39" i="13"/>
  <c r="Y39" i="13"/>
  <c r="Z39" i="13"/>
  <c r="AA39" i="13"/>
  <c r="W40" i="13"/>
  <c r="X40" i="13"/>
  <c r="Y40" i="13"/>
  <c r="Z40" i="13"/>
  <c r="AA40" i="13"/>
  <c r="W41" i="13"/>
  <c r="X41" i="13"/>
  <c r="Y41" i="13"/>
  <c r="Z41" i="13"/>
  <c r="AA41" i="13"/>
  <c r="W42" i="13"/>
  <c r="X42" i="13"/>
  <c r="Y42" i="13"/>
  <c r="Z42" i="13"/>
  <c r="AA42" i="13"/>
  <c r="W43" i="13"/>
  <c r="X43" i="13"/>
  <c r="Y43" i="13"/>
  <c r="Z43" i="13"/>
  <c r="AA43" i="13"/>
  <c r="W44" i="13"/>
  <c r="X44" i="13"/>
  <c r="Y44" i="13"/>
  <c r="Z44" i="13"/>
  <c r="AA44" i="13"/>
  <c r="W45" i="13"/>
  <c r="X45" i="13"/>
  <c r="Y45" i="13"/>
  <c r="Z45" i="13"/>
  <c r="AA45" i="13"/>
  <c r="W46" i="13"/>
  <c r="X46" i="13"/>
  <c r="Y46" i="13"/>
  <c r="Z46" i="13"/>
  <c r="AA46" i="13"/>
  <c r="W47" i="13"/>
  <c r="X47" i="13"/>
  <c r="Y47" i="13"/>
  <c r="Z47" i="13"/>
  <c r="AA47" i="13"/>
  <c r="W48" i="13"/>
  <c r="X48" i="13"/>
  <c r="Y48" i="13"/>
  <c r="Z48" i="13"/>
  <c r="AA48" i="13"/>
  <c r="W49" i="13"/>
  <c r="X49" i="13"/>
  <c r="Y49" i="13"/>
  <c r="Z49" i="13"/>
  <c r="AA49" i="13"/>
  <c r="W50" i="13"/>
  <c r="X50" i="13"/>
  <c r="Y50" i="13"/>
  <c r="Z50" i="13"/>
  <c r="AA50" i="13"/>
  <c r="W51" i="13"/>
  <c r="X51" i="13"/>
  <c r="Y51" i="13"/>
  <c r="Z51" i="13"/>
  <c r="AA51" i="13"/>
  <c r="W52" i="13"/>
  <c r="X52" i="13"/>
  <c r="Y52" i="13"/>
  <c r="Z52" i="13"/>
  <c r="AA52" i="13"/>
  <c r="W53" i="13"/>
  <c r="X53" i="13"/>
  <c r="Y53" i="13"/>
  <c r="Z53" i="13"/>
  <c r="AA53" i="13"/>
  <c r="W54" i="13"/>
  <c r="X54" i="13"/>
  <c r="Y54" i="13"/>
  <c r="Z54" i="13"/>
  <c r="AA54" i="13"/>
  <c r="W55" i="13"/>
  <c r="X55" i="13"/>
  <c r="Y55" i="13"/>
  <c r="Z55" i="13"/>
  <c r="AA55" i="13"/>
  <c r="W56" i="13"/>
  <c r="X56" i="13"/>
  <c r="Y56" i="13"/>
  <c r="Z56" i="13"/>
  <c r="AA56" i="13"/>
  <c r="W57" i="13"/>
  <c r="X57" i="13"/>
  <c r="Y57" i="13"/>
  <c r="Z57" i="13"/>
  <c r="AA57" i="13"/>
  <c r="W58" i="13"/>
  <c r="X58" i="13"/>
  <c r="Y58" i="13"/>
  <c r="Z58" i="13"/>
  <c r="AA58" i="13"/>
  <c r="W59" i="13"/>
  <c r="X59" i="13"/>
  <c r="Y59" i="13"/>
  <c r="Z59" i="13"/>
  <c r="AA59" i="13"/>
  <c r="W60" i="13"/>
  <c r="X60" i="13"/>
  <c r="Y60" i="13"/>
  <c r="Z60" i="13"/>
  <c r="AA60" i="13"/>
  <c r="W61" i="13"/>
  <c r="X61" i="13"/>
  <c r="Y61" i="13"/>
  <c r="Z61" i="13"/>
  <c r="AA61" i="13"/>
  <c r="W62" i="13"/>
  <c r="X62" i="13"/>
  <c r="Y62" i="13"/>
  <c r="Z62" i="13"/>
  <c r="AA62" i="13"/>
  <c r="W63" i="13"/>
  <c r="X63" i="13"/>
  <c r="Y63" i="13"/>
  <c r="Z63" i="13"/>
  <c r="AA63" i="13"/>
  <c r="W64" i="13"/>
  <c r="X64" i="13"/>
  <c r="Y64" i="13"/>
  <c r="Z64" i="13"/>
  <c r="AA64" i="13"/>
  <c r="W65" i="13"/>
  <c r="X65" i="13"/>
  <c r="Y65" i="13"/>
  <c r="Z65" i="13"/>
  <c r="AA65" i="13"/>
  <c r="W66" i="13"/>
  <c r="X66" i="13"/>
  <c r="Y66" i="13"/>
  <c r="Z66" i="13"/>
  <c r="AA66" i="13"/>
  <c r="W67" i="13"/>
  <c r="X67" i="13"/>
  <c r="Y67" i="13"/>
  <c r="Z67" i="13"/>
  <c r="AA67" i="13"/>
  <c r="W68" i="13"/>
  <c r="X68" i="13"/>
  <c r="Y68" i="13"/>
  <c r="Z68" i="13"/>
  <c r="AA68" i="13"/>
  <c r="W69" i="13"/>
  <c r="X69" i="13"/>
  <c r="Y69" i="13"/>
  <c r="Z69" i="13"/>
  <c r="AA69" i="13"/>
  <c r="W70" i="13"/>
  <c r="X70" i="13"/>
  <c r="Y70" i="13"/>
  <c r="Z70" i="13"/>
  <c r="AA70" i="13"/>
  <c r="W71" i="13"/>
  <c r="X71" i="13"/>
  <c r="Y71" i="13"/>
  <c r="Z71" i="13"/>
  <c r="AA71" i="13"/>
  <c r="W72" i="13"/>
  <c r="X72" i="13"/>
  <c r="Y72" i="13"/>
  <c r="Z72" i="13"/>
  <c r="AA72" i="13"/>
  <c r="W73" i="13"/>
  <c r="X73" i="13"/>
  <c r="Y73" i="13"/>
  <c r="Z73" i="13"/>
  <c r="AA73" i="13"/>
  <c r="W74" i="13"/>
  <c r="X74" i="13"/>
  <c r="Y74" i="13"/>
  <c r="Z74" i="13"/>
  <c r="AA74" i="13"/>
  <c r="W75" i="13"/>
  <c r="X75" i="13"/>
  <c r="Y75" i="13"/>
  <c r="Z75" i="13"/>
  <c r="AA75" i="13"/>
  <c r="W76" i="13"/>
  <c r="X76" i="13"/>
  <c r="Y76" i="13"/>
  <c r="Z76" i="13"/>
  <c r="AA76" i="13"/>
  <c r="W77" i="13"/>
  <c r="X77" i="13"/>
  <c r="Y77" i="13"/>
  <c r="Z77" i="13"/>
  <c r="AA77" i="13"/>
  <c r="W78" i="13"/>
  <c r="X78" i="13"/>
  <c r="Y78" i="13"/>
  <c r="Z78" i="13"/>
  <c r="AA78" i="13"/>
  <c r="W79" i="13"/>
  <c r="X79" i="13"/>
  <c r="Y79" i="13"/>
  <c r="Z79" i="13"/>
  <c r="AA79" i="13"/>
  <c r="W80" i="13"/>
  <c r="X80" i="13"/>
  <c r="Y80" i="13"/>
  <c r="Z80" i="13"/>
  <c r="AA80" i="13"/>
  <c r="W81" i="13"/>
  <c r="X81" i="13"/>
  <c r="Y81" i="13"/>
  <c r="Z81" i="13"/>
  <c r="AA81" i="13"/>
  <c r="W82" i="13"/>
  <c r="X82" i="13"/>
  <c r="Y82" i="13"/>
  <c r="Z82" i="13"/>
  <c r="AA82" i="13"/>
  <c r="W83" i="13"/>
  <c r="X83" i="13"/>
  <c r="Y83" i="13"/>
  <c r="Z83" i="13"/>
  <c r="AA83" i="13"/>
  <c r="W84" i="13"/>
  <c r="X84" i="13"/>
  <c r="Y84" i="13"/>
  <c r="Z84" i="13"/>
  <c r="AA84" i="13"/>
  <c r="W85" i="13"/>
  <c r="X85" i="13"/>
  <c r="Y85" i="13"/>
  <c r="Z85" i="13"/>
  <c r="AA85" i="13"/>
  <c r="W86" i="13"/>
  <c r="X86" i="13"/>
  <c r="Y86" i="13"/>
  <c r="Z86" i="13"/>
  <c r="AA86" i="13"/>
  <c r="W87" i="13"/>
  <c r="X87" i="13"/>
  <c r="Y87" i="13"/>
  <c r="Z87" i="13"/>
  <c r="AA87" i="13"/>
  <c r="W88" i="13"/>
  <c r="X88" i="13"/>
  <c r="Y88" i="13"/>
  <c r="Z88" i="13"/>
  <c r="AA88" i="13"/>
  <c r="W89" i="13"/>
  <c r="X89" i="13"/>
  <c r="Y89" i="13"/>
  <c r="Z89" i="13"/>
  <c r="AA89" i="13"/>
  <c r="W90" i="13"/>
  <c r="X90" i="13"/>
  <c r="Y90" i="13"/>
  <c r="Z90" i="13"/>
  <c r="AA90" i="13"/>
  <c r="W91" i="13"/>
  <c r="X91" i="13"/>
  <c r="Y91" i="13"/>
  <c r="Z91" i="13"/>
  <c r="AA91" i="13"/>
  <c r="W92" i="13"/>
  <c r="X92" i="13"/>
  <c r="Y92" i="13"/>
  <c r="Z92" i="13"/>
  <c r="AA92" i="13"/>
  <c r="W93" i="13"/>
  <c r="X93" i="13"/>
  <c r="Y93" i="13"/>
  <c r="Z93" i="13"/>
  <c r="AA93" i="13"/>
  <c r="W94" i="13"/>
  <c r="X94" i="13"/>
  <c r="Y94" i="13"/>
  <c r="Z94" i="13"/>
  <c r="AA94" i="13"/>
  <c r="W95" i="13"/>
  <c r="X95" i="13"/>
  <c r="Y95" i="13"/>
  <c r="Z95" i="13"/>
  <c r="AA95" i="13"/>
  <c r="W96" i="13"/>
  <c r="X96" i="13"/>
  <c r="Y96" i="13"/>
  <c r="Z96" i="13"/>
  <c r="AA96" i="13"/>
  <c r="W97" i="13"/>
  <c r="X97" i="13"/>
  <c r="Y97" i="13"/>
  <c r="Z97" i="13"/>
  <c r="AA97" i="13"/>
  <c r="W98" i="13"/>
  <c r="X98" i="13"/>
  <c r="Y98" i="13"/>
  <c r="Z98" i="13"/>
  <c r="AA98" i="13"/>
  <c r="W99" i="13"/>
  <c r="X99" i="13"/>
  <c r="Y99" i="13"/>
  <c r="Z99" i="13"/>
  <c r="AA99" i="13"/>
  <c r="W100" i="13"/>
  <c r="X100" i="13"/>
  <c r="Y100" i="13"/>
  <c r="Z100" i="13"/>
  <c r="AA100" i="13"/>
  <c r="W101" i="13"/>
  <c r="X101" i="13"/>
  <c r="Y101" i="13"/>
  <c r="Z101" i="13"/>
  <c r="AA101" i="13"/>
  <c r="W102" i="13"/>
  <c r="X102" i="13"/>
  <c r="Y102" i="13"/>
  <c r="Z102" i="13"/>
  <c r="AA102" i="13"/>
  <c r="W103" i="13"/>
  <c r="X103" i="13"/>
  <c r="Y103" i="13"/>
  <c r="Z103" i="13"/>
  <c r="AA103" i="13"/>
  <c r="W104" i="13"/>
  <c r="X104" i="13"/>
  <c r="Y104" i="13"/>
  <c r="Z104" i="13"/>
  <c r="AA104" i="13"/>
  <c r="W105" i="13"/>
  <c r="X105" i="13"/>
  <c r="Y105" i="13"/>
  <c r="Z105" i="13"/>
  <c r="AA105" i="13"/>
  <c r="W106" i="13"/>
  <c r="X106" i="13"/>
  <c r="Y106" i="13"/>
  <c r="Z106" i="13"/>
  <c r="AA106" i="13"/>
  <c r="W107" i="13"/>
  <c r="X107" i="13"/>
  <c r="Y107" i="13"/>
  <c r="Z107" i="13"/>
  <c r="AA107" i="13"/>
  <c r="W108" i="13"/>
  <c r="X108" i="13"/>
  <c r="Y108" i="13"/>
  <c r="Z108" i="13"/>
  <c r="AA108" i="13"/>
  <c r="W109" i="13"/>
  <c r="X109" i="13"/>
  <c r="Y109" i="13"/>
  <c r="Z109" i="13"/>
  <c r="AA109" i="13"/>
  <c r="W110" i="13"/>
  <c r="X110" i="13"/>
  <c r="Y110" i="13"/>
  <c r="Z110" i="13"/>
  <c r="AA110" i="13"/>
  <c r="W111" i="13"/>
  <c r="X111" i="13"/>
  <c r="Y111" i="13"/>
  <c r="Z111" i="13"/>
  <c r="AA111" i="13"/>
  <c r="W112" i="13"/>
  <c r="X112" i="13"/>
  <c r="Y112" i="13"/>
  <c r="Z112" i="13"/>
  <c r="AA112" i="13"/>
  <c r="W113" i="13"/>
  <c r="X113" i="13"/>
  <c r="Y113" i="13"/>
  <c r="Z113" i="13"/>
  <c r="AA113" i="13"/>
  <c r="W114" i="13"/>
  <c r="X114" i="13"/>
  <c r="Y114" i="13"/>
  <c r="Z114" i="13"/>
  <c r="AA114" i="13"/>
  <c r="W115" i="13"/>
  <c r="X115" i="13"/>
  <c r="Y115" i="13"/>
  <c r="Z115" i="13"/>
  <c r="AA115" i="13"/>
  <c r="W116" i="13"/>
  <c r="X116" i="13"/>
  <c r="Y116" i="13"/>
  <c r="Z116" i="13"/>
  <c r="AA116" i="13"/>
  <c r="W117" i="13"/>
  <c r="X117" i="13"/>
  <c r="Y117" i="13"/>
  <c r="Z117" i="13"/>
  <c r="AA117" i="13"/>
  <c r="W118" i="13"/>
  <c r="X118" i="13"/>
  <c r="Y118" i="13"/>
  <c r="Z118" i="13"/>
  <c r="AA118" i="13"/>
  <c r="W119" i="13"/>
  <c r="X119" i="13"/>
  <c r="Y119" i="13"/>
  <c r="Z119" i="13"/>
  <c r="AA119" i="13"/>
  <c r="W120" i="13"/>
  <c r="X120" i="13"/>
  <c r="Y120" i="13"/>
  <c r="Z120" i="13"/>
  <c r="AA120" i="13"/>
  <c r="W121" i="13"/>
  <c r="X121" i="13"/>
  <c r="Y121" i="13"/>
  <c r="Z121" i="13"/>
  <c r="AA121" i="13"/>
  <c r="W122" i="13"/>
  <c r="X122" i="13"/>
  <c r="Y122" i="13"/>
  <c r="Z122" i="13"/>
  <c r="AA122" i="13"/>
  <c r="W123" i="13"/>
  <c r="X123" i="13"/>
  <c r="Y123" i="13"/>
  <c r="Z123" i="13"/>
  <c r="AA123" i="13"/>
  <c r="W124" i="13"/>
  <c r="X124" i="13"/>
  <c r="Y124" i="13"/>
  <c r="Z124" i="13"/>
  <c r="AA124" i="13"/>
  <c r="W125" i="13"/>
  <c r="X125" i="13"/>
  <c r="Y125" i="13"/>
  <c r="Z125" i="13"/>
  <c r="AA125" i="13"/>
  <c r="W126" i="13"/>
  <c r="X126" i="13"/>
  <c r="Y126" i="13"/>
  <c r="Z126" i="13"/>
  <c r="AA126" i="13"/>
  <c r="W127" i="13"/>
  <c r="X127" i="13"/>
  <c r="Y127" i="13"/>
  <c r="Z127" i="13"/>
  <c r="AA127" i="13"/>
  <c r="W128" i="13"/>
  <c r="X128" i="13"/>
  <c r="Y128" i="13"/>
  <c r="Z128" i="13"/>
  <c r="AA128" i="13"/>
  <c r="W129" i="13"/>
  <c r="X129" i="13"/>
  <c r="Y129" i="13"/>
  <c r="Z129" i="13"/>
  <c r="AA129" i="13"/>
  <c r="W130" i="13"/>
  <c r="X130" i="13"/>
  <c r="Y130" i="13"/>
  <c r="Z130" i="13"/>
  <c r="AA130" i="13"/>
  <c r="W131" i="13"/>
  <c r="X131" i="13"/>
  <c r="Y131" i="13"/>
  <c r="Z131" i="13"/>
  <c r="AA131" i="13"/>
  <c r="W132" i="13"/>
  <c r="X132" i="13"/>
  <c r="Y132" i="13"/>
  <c r="Z132" i="13"/>
  <c r="AA132" i="13"/>
  <c r="W133" i="13"/>
  <c r="X133" i="13"/>
  <c r="Y133" i="13"/>
  <c r="Z133" i="13"/>
  <c r="AA133" i="13"/>
  <c r="W134" i="13"/>
  <c r="X134" i="13"/>
  <c r="Y134" i="13"/>
  <c r="Z134" i="13"/>
  <c r="AA134" i="13"/>
  <c r="W135" i="13"/>
  <c r="X135" i="13"/>
  <c r="Y135" i="13"/>
  <c r="Z135" i="13"/>
  <c r="AA135" i="13"/>
  <c r="W136" i="13"/>
  <c r="X136" i="13"/>
  <c r="Y136" i="13"/>
  <c r="Z136" i="13"/>
  <c r="AA136" i="13"/>
  <c r="W137" i="13"/>
  <c r="X137" i="13"/>
  <c r="Y137" i="13"/>
  <c r="Z137" i="13"/>
  <c r="AA137" i="13"/>
  <c r="W138" i="13"/>
  <c r="X138" i="13"/>
  <c r="Y138" i="13"/>
  <c r="Z138" i="13"/>
  <c r="AA138" i="13"/>
  <c r="W139" i="13"/>
  <c r="X139" i="13"/>
  <c r="Y139" i="13"/>
  <c r="Z139" i="13"/>
  <c r="AA139" i="13"/>
  <c r="W140" i="13"/>
  <c r="X140" i="13"/>
  <c r="Y140" i="13"/>
  <c r="Z140" i="13"/>
  <c r="AA140" i="13"/>
  <c r="W141" i="13"/>
  <c r="X141" i="13"/>
  <c r="Y141" i="13"/>
  <c r="Z141" i="13"/>
  <c r="AA141" i="13"/>
  <c r="W142" i="13"/>
  <c r="X142" i="13"/>
  <c r="Y142" i="13"/>
  <c r="Z142" i="13"/>
  <c r="AA142" i="13"/>
  <c r="W143" i="13"/>
  <c r="X143" i="13"/>
  <c r="Y143" i="13"/>
  <c r="Z143" i="13"/>
  <c r="AA143" i="13"/>
  <c r="W144" i="13"/>
  <c r="X144" i="13"/>
  <c r="Y144" i="13"/>
  <c r="Z144" i="13"/>
  <c r="AA144" i="13"/>
  <c r="W145" i="13"/>
  <c r="X145" i="13"/>
  <c r="Y145" i="13"/>
  <c r="Z145" i="13"/>
  <c r="AA145" i="13"/>
  <c r="W146" i="13"/>
  <c r="X146" i="13"/>
  <c r="Y146" i="13"/>
  <c r="Z146" i="13"/>
  <c r="AA146" i="13"/>
  <c r="W147" i="13"/>
  <c r="X147" i="13"/>
  <c r="Y147" i="13"/>
  <c r="Z147" i="13"/>
  <c r="AA147" i="13"/>
  <c r="W148" i="13"/>
  <c r="X148" i="13"/>
  <c r="Y148" i="13"/>
  <c r="Z148" i="13"/>
  <c r="AA148" i="13"/>
  <c r="W149" i="13"/>
  <c r="X149" i="13"/>
  <c r="Y149" i="13"/>
  <c r="Z149" i="13"/>
  <c r="AA149" i="13"/>
  <c r="W150" i="13"/>
  <c r="X150" i="13"/>
  <c r="Y150" i="13"/>
  <c r="Z150" i="13"/>
  <c r="AA150" i="13"/>
  <c r="W151" i="13"/>
  <c r="X151" i="13"/>
  <c r="Y151" i="13"/>
  <c r="Z151" i="13"/>
  <c r="AA151" i="13"/>
  <c r="W152" i="13"/>
  <c r="X152" i="13"/>
  <c r="Y152" i="13"/>
  <c r="Z152" i="13"/>
  <c r="AA152" i="13"/>
  <c r="W153" i="13"/>
  <c r="X153" i="13"/>
  <c r="Y153" i="13"/>
  <c r="Z153" i="13"/>
  <c r="AA153" i="13"/>
  <c r="W154" i="13"/>
  <c r="X154" i="13"/>
  <c r="Y154" i="13"/>
  <c r="Z154" i="13"/>
  <c r="AA154" i="13"/>
  <c r="W155" i="13"/>
  <c r="X155" i="13"/>
  <c r="Y155" i="13"/>
  <c r="Z155" i="13"/>
  <c r="AA155" i="13"/>
  <c r="W156" i="13"/>
  <c r="X156" i="13"/>
  <c r="Y156" i="13"/>
  <c r="Z156" i="13"/>
  <c r="AA156" i="13"/>
  <c r="W157" i="13"/>
  <c r="X157" i="13"/>
  <c r="Y157" i="13"/>
  <c r="Z157" i="13"/>
  <c r="AA157" i="13"/>
  <c r="W158" i="13"/>
  <c r="X158" i="13"/>
  <c r="Y158" i="13"/>
  <c r="Z158" i="13"/>
  <c r="AA158" i="13"/>
  <c r="W159" i="13"/>
  <c r="X159" i="13"/>
  <c r="Y159" i="13"/>
  <c r="Z159" i="13"/>
  <c r="AA159" i="13"/>
  <c r="W160" i="13"/>
  <c r="X160" i="13"/>
  <c r="Y160" i="13"/>
  <c r="Z160" i="13"/>
  <c r="AA160" i="13"/>
  <c r="W161" i="13"/>
  <c r="X161" i="13"/>
  <c r="Y161" i="13"/>
  <c r="Z161" i="13"/>
  <c r="AA161" i="13"/>
  <c r="W162" i="13"/>
  <c r="X162" i="13"/>
  <c r="Y162" i="13"/>
  <c r="Z162" i="13"/>
  <c r="AA162" i="13"/>
  <c r="W163" i="13"/>
  <c r="X163" i="13"/>
  <c r="Y163" i="13"/>
  <c r="Z163" i="13"/>
  <c r="AA163" i="13"/>
  <c r="W164" i="13"/>
  <c r="X164" i="13"/>
  <c r="Y164" i="13"/>
  <c r="Z164" i="13"/>
  <c r="AA164" i="13"/>
  <c r="W165" i="13"/>
  <c r="X165" i="13"/>
  <c r="Y165" i="13"/>
  <c r="Z165" i="13"/>
  <c r="AA165" i="13"/>
  <c r="W166" i="13"/>
  <c r="X166" i="13"/>
  <c r="Y166" i="13"/>
  <c r="Z166" i="13"/>
  <c r="AA166" i="13"/>
  <c r="W167" i="13"/>
  <c r="X167" i="13"/>
  <c r="Y167" i="13"/>
  <c r="Z167" i="13"/>
  <c r="AA167" i="13"/>
  <c r="W168" i="13"/>
  <c r="X168" i="13"/>
  <c r="Y168" i="13"/>
  <c r="Z168" i="13"/>
  <c r="AA168" i="13"/>
  <c r="W169" i="13"/>
  <c r="X169" i="13"/>
  <c r="Y169" i="13"/>
  <c r="Z169" i="13"/>
  <c r="AA169" i="13"/>
  <c r="W170" i="13"/>
  <c r="X170" i="13"/>
  <c r="Y170" i="13"/>
  <c r="Z170" i="13"/>
  <c r="AA170" i="13"/>
  <c r="W171" i="13"/>
  <c r="X171" i="13"/>
  <c r="Y171" i="13"/>
  <c r="Z171" i="13"/>
  <c r="AA171" i="13"/>
  <c r="W172" i="13"/>
  <c r="X172" i="13"/>
  <c r="Y172" i="13"/>
  <c r="Z172" i="13"/>
  <c r="AA172" i="13"/>
  <c r="W173" i="13"/>
  <c r="X173" i="13"/>
  <c r="Y173" i="13"/>
  <c r="Z173" i="13"/>
  <c r="AA173" i="13"/>
  <c r="W174" i="13"/>
  <c r="X174" i="13"/>
  <c r="Y174" i="13"/>
  <c r="Z174" i="13"/>
  <c r="AA174" i="13"/>
  <c r="W175" i="13"/>
  <c r="X175" i="13"/>
  <c r="Y175" i="13"/>
  <c r="Z175" i="13"/>
  <c r="AA175" i="13"/>
  <c r="W176" i="13"/>
  <c r="X176" i="13"/>
  <c r="Y176" i="13"/>
  <c r="Z176" i="13"/>
  <c r="AA176" i="13"/>
  <c r="W177" i="13"/>
  <c r="X177" i="13"/>
  <c r="Y177" i="13"/>
  <c r="Z177" i="13"/>
  <c r="AA177" i="13"/>
  <c r="W178" i="13"/>
  <c r="X178" i="13"/>
  <c r="Y178" i="13"/>
  <c r="Z178" i="13"/>
  <c r="AA178" i="13"/>
  <c r="W179" i="13"/>
  <c r="X179" i="13"/>
  <c r="Y179" i="13"/>
  <c r="Z179" i="13"/>
  <c r="AA179" i="13"/>
  <c r="W180" i="13"/>
  <c r="X180" i="13"/>
  <c r="Y180" i="13"/>
  <c r="Z180" i="13"/>
  <c r="AA180" i="13"/>
  <c r="W181" i="13"/>
  <c r="X181" i="13"/>
  <c r="Y181" i="13"/>
  <c r="Z181" i="13"/>
  <c r="AA181" i="13"/>
  <c r="W182" i="13"/>
  <c r="X182" i="13"/>
  <c r="Y182" i="13"/>
  <c r="Z182" i="13"/>
  <c r="AA182" i="13"/>
  <c r="W183" i="13"/>
  <c r="X183" i="13"/>
  <c r="Y183" i="13"/>
  <c r="Z183" i="13"/>
  <c r="AA183" i="13"/>
  <c r="W184" i="13"/>
  <c r="X184" i="13"/>
  <c r="Y184" i="13"/>
  <c r="Z184" i="13"/>
  <c r="AA184" i="13"/>
  <c r="W185" i="13"/>
  <c r="X185" i="13"/>
  <c r="Y185" i="13"/>
  <c r="Z185" i="13"/>
  <c r="AA185" i="13"/>
  <c r="W186" i="13"/>
  <c r="X186" i="13"/>
  <c r="Y186" i="13"/>
  <c r="Z186" i="13"/>
  <c r="AA186" i="13"/>
  <c r="W187" i="13"/>
  <c r="X187" i="13"/>
  <c r="Y187" i="13"/>
  <c r="Z187" i="13"/>
  <c r="AA187" i="13"/>
  <c r="W188" i="13"/>
  <c r="X188" i="13"/>
  <c r="Y188" i="13"/>
  <c r="Z188" i="13"/>
  <c r="AA188" i="13"/>
  <c r="W189" i="13"/>
  <c r="X189" i="13"/>
  <c r="Y189" i="13"/>
  <c r="Z189" i="13"/>
  <c r="AA189" i="13"/>
  <c r="W190" i="13"/>
  <c r="X190" i="13"/>
  <c r="Y190" i="13"/>
  <c r="Z190" i="13"/>
  <c r="AA190" i="13"/>
  <c r="W191" i="13"/>
  <c r="X191" i="13"/>
  <c r="Y191" i="13"/>
  <c r="Z191" i="13"/>
  <c r="AA191" i="13"/>
  <c r="W192" i="13"/>
  <c r="X192" i="13"/>
  <c r="Y192" i="13"/>
  <c r="Z192" i="13"/>
  <c r="AA192" i="13"/>
  <c r="W193" i="13"/>
  <c r="X193" i="13"/>
  <c r="Y193" i="13"/>
  <c r="Z193" i="13"/>
  <c r="AA193" i="13"/>
  <c r="W194" i="13"/>
  <c r="X194" i="13"/>
  <c r="Y194" i="13"/>
  <c r="Z194" i="13"/>
  <c r="AA194" i="13"/>
  <c r="W195" i="13"/>
  <c r="X195" i="13"/>
  <c r="Y195" i="13"/>
  <c r="Z195" i="13"/>
  <c r="AA195" i="13"/>
  <c r="W196" i="13"/>
  <c r="X196" i="13"/>
  <c r="Y196" i="13"/>
  <c r="Z196" i="13"/>
  <c r="AA196" i="13"/>
  <c r="W197" i="13"/>
  <c r="X197" i="13"/>
  <c r="Y197" i="13"/>
  <c r="Z197" i="13"/>
  <c r="AA197" i="13"/>
  <c r="W198" i="13"/>
  <c r="X198" i="13"/>
  <c r="Y198" i="13"/>
  <c r="Z198" i="13"/>
  <c r="AA198" i="13"/>
  <c r="W199" i="13"/>
  <c r="X199" i="13"/>
  <c r="Y199" i="13"/>
  <c r="Z199" i="13"/>
  <c r="AA199" i="13"/>
  <c r="W200" i="13"/>
  <c r="X200" i="13"/>
  <c r="Y200" i="13"/>
  <c r="Z200" i="13"/>
  <c r="AA200" i="13"/>
  <c r="W201" i="13"/>
  <c r="X201" i="13"/>
  <c r="Y201" i="13"/>
  <c r="Z201" i="13"/>
  <c r="AA201" i="13"/>
  <c r="W202" i="13"/>
  <c r="X202" i="13"/>
  <c r="Y202" i="13"/>
  <c r="Z202" i="13"/>
  <c r="AA202" i="13"/>
  <c r="W203" i="13"/>
  <c r="X203" i="13"/>
  <c r="Y203" i="13"/>
  <c r="Z203" i="13"/>
  <c r="AA203" i="13"/>
  <c r="W204" i="13"/>
  <c r="X204" i="13"/>
  <c r="Y204" i="13"/>
  <c r="Z204" i="13"/>
  <c r="AA204" i="13"/>
  <c r="W205" i="13"/>
  <c r="X205" i="13"/>
  <c r="Y205" i="13"/>
  <c r="Z205" i="13"/>
  <c r="AA205" i="13"/>
  <c r="W206" i="13"/>
  <c r="X206" i="13"/>
  <c r="Y206" i="13"/>
  <c r="Z206" i="13"/>
  <c r="AA206" i="13"/>
  <c r="W207" i="13"/>
  <c r="X207" i="13"/>
  <c r="Y207" i="13"/>
  <c r="Z207" i="13"/>
  <c r="AA207" i="13"/>
  <c r="W208" i="13"/>
  <c r="X208" i="13"/>
  <c r="Y208" i="13"/>
  <c r="Z208" i="13"/>
  <c r="AA208" i="13"/>
  <c r="W209" i="13"/>
  <c r="X209" i="13"/>
  <c r="Y209" i="13"/>
  <c r="Z209" i="13"/>
  <c r="AA209" i="13"/>
  <c r="W210" i="13"/>
  <c r="X210" i="13"/>
  <c r="Y210" i="13"/>
  <c r="Z210" i="13"/>
  <c r="AA210" i="13"/>
  <c r="W211" i="13"/>
  <c r="X211" i="13"/>
  <c r="Y211" i="13"/>
  <c r="Z211" i="13"/>
  <c r="AA211" i="13"/>
  <c r="W212" i="13"/>
  <c r="X212" i="13"/>
  <c r="Y212" i="13"/>
  <c r="Z212" i="13"/>
  <c r="AA212" i="13"/>
  <c r="W213" i="13"/>
  <c r="X213" i="13"/>
  <c r="Y213" i="13"/>
  <c r="Z213" i="13"/>
  <c r="AA213" i="13"/>
  <c r="W214" i="13"/>
  <c r="X214" i="13"/>
  <c r="Y214" i="13"/>
  <c r="Z214" i="13"/>
  <c r="AA214" i="13"/>
  <c r="W215" i="13"/>
  <c r="X215" i="13"/>
  <c r="Y215" i="13"/>
  <c r="Z215" i="13"/>
  <c r="AA215" i="13"/>
  <c r="W216" i="13"/>
  <c r="X216" i="13"/>
  <c r="Y216" i="13"/>
  <c r="Z216" i="13"/>
  <c r="AA216" i="13"/>
  <c r="W217" i="13"/>
  <c r="X217" i="13"/>
  <c r="Y217" i="13"/>
  <c r="Z217" i="13"/>
  <c r="AA217" i="13"/>
  <c r="W218" i="13"/>
  <c r="X218" i="13"/>
  <c r="Y218" i="13"/>
  <c r="Z218" i="13"/>
  <c r="AA218" i="13"/>
  <c r="W219" i="13"/>
  <c r="X219" i="13"/>
  <c r="Y219" i="13"/>
  <c r="Z219" i="13"/>
  <c r="AA219" i="13"/>
  <c r="W220" i="13"/>
  <c r="X220" i="13"/>
  <c r="Y220" i="13"/>
  <c r="Z220" i="13"/>
  <c r="AA220" i="13"/>
  <c r="W221" i="13"/>
  <c r="X221" i="13"/>
  <c r="Y221" i="13"/>
  <c r="Z221" i="13"/>
  <c r="AA221" i="13"/>
  <c r="W222" i="13"/>
  <c r="X222" i="13"/>
  <c r="Y222" i="13"/>
  <c r="Z222" i="13"/>
  <c r="AA222" i="13"/>
  <c r="W223" i="13"/>
  <c r="X223" i="13"/>
  <c r="Y223" i="13"/>
  <c r="Z223" i="13"/>
  <c r="AA223" i="13"/>
  <c r="W224" i="13"/>
  <c r="X224" i="13"/>
  <c r="Y224" i="13"/>
  <c r="Z224" i="13"/>
  <c r="AA224" i="13"/>
  <c r="W225" i="13"/>
  <c r="X225" i="13"/>
  <c r="Y225" i="13"/>
  <c r="Z225" i="13"/>
  <c r="AA225" i="13"/>
  <c r="W226" i="13"/>
  <c r="X226" i="13"/>
  <c r="Y226" i="13"/>
  <c r="Z226" i="13"/>
  <c r="AA226" i="13"/>
  <c r="W227" i="13"/>
  <c r="X227" i="13"/>
  <c r="Y227" i="13"/>
  <c r="Z227" i="13"/>
  <c r="AA227" i="13"/>
  <c r="W228" i="13"/>
  <c r="X228" i="13"/>
  <c r="Y228" i="13"/>
  <c r="Z228" i="13"/>
  <c r="AA228" i="13"/>
  <c r="W229" i="13"/>
  <c r="X229" i="13"/>
  <c r="Y229" i="13"/>
  <c r="Z229" i="13"/>
  <c r="AA229" i="13"/>
  <c r="W230" i="13"/>
  <c r="X230" i="13"/>
  <c r="Y230" i="13"/>
  <c r="Z230" i="13"/>
  <c r="AA230" i="13"/>
  <c r="W231" i="13"/>
  <c r="X231" i="13"/>
  <c r="Y231" i="13"/>
  <c r="Z231" i="13"/>
  <c r="AA231" i="13"/>
  <c r="W232" i="13"/>
  <c r="X232" i="13"/>
  <c r="Y232" i="13"/>
  <c r="Z232" i="13"/>
  <c r="AA232" i="13"/>
  <c r="W233" i="13"/>
  <c r="X233" i="13"/>
  <c r="Y233" i="13"/>
  <c r="Z233" i="13"/>
  <c r="AA233" i="13"/>
  <c r="W234" i="13"/>
  <c r="X234" i="13"/>
  <c r="Y234" i="13"/>
  <c r="Z234" i="13"/>
  <c r="AA234" i="13"/>
  <c r="W235" i="13"/>
  <c r="X235" i="13"/>
  <c r="Y235" i="13"/>
  <c r="Z235" i="13"/>
  <c r="AA235" i="13"/>
  <c r="W236" i="13"/>
  <c r="X236" i="13"/>
  <c r="Y236" i="13"/>
  <c r="Z236" i="13"/>
  <c r="AA236" i="13"/>
  <c r="W237" i="13"/>
  <c r="X237" i="13"/>
  <c r="Y237" i="13"/>
  <c r="Z237" i="13"/>
  <c r="AA237" i="13"/>
  <c r="W238" i="13"/>
  <c r="X238" i="13"/>
  <c r="Y238" i="13"/>
  <c r="Z238" i="13"/>
  <c r="AA238" i="13"/>
  <c r="W239" i="13"/>
  <c r="X239" i="13"/>
  <c r="Y239" i="13"/>
  <c r="Z239" i="13"/>
  <c r="AA239" i="13"/>
  <c r="W240" i="13"/>
  <c r="X240" i="13"/>
  <c r="Y240" i="13"/>
  <c r="Z240" i="13"/>
  <c r="AA240" i="13"/>
  <c r="W241" i="13"/>
  <c r="X241" i="13"/>
  <c r="Y241" i="13"/>
  <c r="Z241" i="13"/>
  <c r="AA241" i="13"/>
  <c r="W242" i="13"/>
  <c r="X242" i="13"/>
  <c r="Y242" i="13"/>
  <c r="Z242" i="13"/>
  <c r="AA242" i="13"/>
  <c r="W243" i="13"/>
  <c r="X243" i="13"/>
  <c r="Y243" i="13"/>
  <c r="Z243" i="13"/>
  <c r="AA243" i="13"/>
  <c r="W244" i="13"/>
  <c r="X244" i="13"/>
  <c r="Y244" i="13"/>
  <c r="Z244" i="13"/>
  <c r="AA244" i="13"/>
  <c r="W245" i="13"/>
  <c r="X245" i="13"/>
  <c r="Y245" i="13"/>
  <c r="Z245" i="13"/>
  <c r="AA245" i="13"/>
  <c r="W246" i="13"/>
  <c r="X246" i="13"/>
  <c r="Y246" i="13"/>
  <c r="Z246" i="13"/>
  <c r="AA246" i="13"/>
  <c r="W247" i="13"/>
  <c r="X247" i="13"/>
  <c r="Y247" i="13"/>
  <c r="Z247" i="13"/>
  <c r="AA247" i="13"/>
  <c r="W248" i="13"/>
  <c r="X248" i="13"/>
  <c r="Y248" i="13"/>
  <c r="Z248" i="13"/>
  <c r="AA248" i="13"/>
  <c r="W249" i="13"/>
  <c r="X249" i="13"/>
  <c r="Y249" i="13"/>
  <c r="Z249" i="13"/>
  <c r="AA249" i="13"/>
  <c r="W250" i="13"/>
  <c r="X250" i="13"/>
  <c r="Y250" i="13"/>
  <c r="Z250" i="13"/>
  <c r="AA250" i="13"/>
  <c r="W251" i="13"/>
  <c r="X251" i="13"/>
  <c r="Y251" i="13"/>
  <c r="Z251" i="13"/>
  <c r="AA251" i="13"/>
  <c r="W252" i="13"/>
  <c r="X252" i="13"/>
  <c r="Y252" i="13"/>
  <c r="Z252" i="13"/>
  <c r="AA252" i="13"/>
  <c r="W253" i="13"/>
  <c r="X253" i="13"/>
  <c r="Y253" i="13"/>
  <c r="Z253" i="13"/>
  <c r="AA253" i="13"/>
  <c r="W254" i="13"/>
  <c r="X254" i="13"/>
  <c r="Y254" i="13"/>
  <c r="Z254" i="13"/>
  <c r="AA254" i="13"/>
  <c r="W255" i="13"/>
  <c r="X255" i="13"/>
  <c r="Y255" i="13"/>
  <c r="Z255" i="13"/>
  <c r="AA255" i="13"/>
  <c r="W256" i="13"/>
  <c r="X256" i="13"/>
  <c r="Y256" i="13"/>
  <c r="Z256" i="13"/>
  <c r="AA256" i="13"/>
  <c r="W257" i="13"/>
  <c r="X257" i="13"/>
  <c r="Y257" i="13"/>
  <c r="Z257" i="13"/>
  <c r="AA257" i="13"/>
  <c r="W258" i="13"/>
  <c r="X258" i="13"/>
  <c r="Y258" i="13"/>
  <c r="Z258" i="13"/>
  <c r="AA258" i="13"/>
  <c r="W259" i="13"/>
  <c r="X259" i="13"/>
  <c r="Y259" i="13"/>
  <c r="Z259" i="13"/>
  <c r="AA259" i="13"/>
  <c r="W260" i="13"/>
  <c r="X260" i="13"/>
  <c r="Y260" i="13"/>
  <c r="Z260" i="13"/>
  <c r="AA260" i="13"/>
  <c r="W261" i="13"/>
  <c r="X261" i="13"/>
  <c r="Y261" i="13"/>
  <c r="Z261" i="13"/>
  <c r="AA261" i="13"/>
  <c r="W262" i="13"/>
  <c r="X262" i="13"/>
  <c r="Y262" i="13"/>
  <c r="Z262" i="13"/>
  <c r="AA262" i="13"/>
  <c r="W263" i="13"/>
  <c r="X263" i="13"/>
  <c r="Y263" i="13"/>
  <c r="Z263" i="13"/>
  <c r="AA263" i="13"/>
  <c r="W264" i="13"/>
  <c r="X264" i="13"/>
  <c r="Y264" i="13"/>
  <c r="Z264" i="13"/>
  <c r="AA264" i="13"/>
  <c r="W265" i="13"/>
  <c r="X265" i="13"/>
  <c r="Y265" i="13"/>
  <c r="Z265" i="13"/>
  <c r="AA265" i="13"/>
  <c r="W266" i="13"/>
  <c r="X266" i="13"/>
  <c r="Y266" i="13"/>
  <c r="Z266" i="13"/>
  <c r="AA266" i="13"/>
  <c r="W267" i="13"/>
  <c r="X267" i="13"/>
  <c r="Y267" i="13"/>
  <c r="Z267" i="13"/>
  <c r="AA267" i="13"/>
  <c r="W268" i="13"/>
  <c r="X268" i="13"/>
  <c r="Y268" i="13"/>
  <c r="Z268" i="13"/>
  <c r="AA268" i="13"/>
  <c r="W269" i="13"/>
  <c r="X269" i="13"/>
  <c r="Y269" i="13"/>
  <c r="Z269" i="13"/>
  <c r="AA269" i="13"/>
  <c r="W270" i="13"/>
  <c r="X270" i="13"/>
  <c r="Y270" i="13"/>
  <c r="Z270" i="13"/>
  <c r="AA270" i="13"/>
  <c r="W271" i="13"/>
  <c r="X271" i="13"/>
  <c r="Y271" i="13"/>
  <c r="Z271" i="13"/>
  <c r="AA271" i="13"/>
  <c r="W272" i="13"/>
  <c r="X272" i="13"/>
  <c r="Y272" i="13"/>
  <c r="Z272" i="13"/>
  <c r="AA272" i="13"/>
  <c r="W273" i="13"/>
  <c r="X273" i="13"/>
  <c r="Y273" i="13"/>
  <c r="Z273" i="13"/>
  <c r="AA273" i="13"/>
  <c r="W274" i="13"/>
  <c r="X274" i="13"/>
  <c r="Y274" i="13"/>
  <c r="Z274" i="13"/>
  <c r="AA274" i="13"/>
  <c r="W275" i="13"/>
  <c r="X275" i="13"/>
  <c r="Y275" i="13"/>
  <c r="Z275" i="13"/>
  <c r="AA275" i="13"/>
  <c r="W276" i="13"/>
  <c r="X276" i="13"/>
  <c r="Y276" i="13"/>
  <c r="Z276" i="13"/>
  <c r="AA276" i="13"/>
  <c r="W277" i="13"/>
  <c r="X277" i="13"/>
  <c r="Y277" i="13"/>
  <c r="Z277" i="13"/>
  <c r="AA277" i="13"/>
  <c r="W278" i="13"/>
  <c r="X278" i="13"/>
  <c r="Y278" i="13"/>
  <c r="Z278" i="13"/>
  <c r="AA278" i="13"/>
  <c r="W279" i="13"/>
  <c r="X279" i="13"/>
  <c r="Y279" i="13"/>
  <c r="Z279" i="13"/>
  <c r="AA279" i="13"/>
  <c r="W280" i="13"/>
  <c r="X280" i="13"/>
  <c r="Y280" i="13"/>
  <c r="Z280" i="13"/>
  <c r="AA280" i="13"/>
  <c r="W281" i="13"/>
  <c r="X281" i="13"/>
  <c r="Y281" i="13"/>
  <c r="Z281" i="13"/>
  <c r="AA281" i="13"/>
  <c r="W282" i="13"/>
  <c r="X282" i="13"/>
  <c r="Y282" i="13"/>
  <c r="Z282" i="13"/>
  <c r="AA282" i="13"/>
  <c r="W283" i="13"/>
  <c r="X283" i="13"/>
  <c r="Y283" i="13"/>
  <c r="Z283" i="13"/>
  <c r="AA283" i="13"/>
  <c r="W284" i="13"/>
  <c r="X284" i="13"/>
  <c r="Y284" i="13"/>
  <c r="Z284" i="13"/>
  <c r="AA284" i="13"/>
  <c r="W285" i="13"/>
  <c r="X285" i="13"/>
  <c r="Y285" i="13"/>
  <c r="Z285" i="13"/>
  <c r="AA285" i="13"/>
  <c r="W286" i="13"/>
  <c r="X286" i="13"/>
  <c r="Y286" i="13"/>
  <c r="Z286" i="13"/>
  <c r="AA286" i="13"/>
  <c r="W287" i="13"/>
  <c r="X287" i="13"/>
  <c r="Y287" i="13"/>
  <c r="Z287" i="13"/>
  <c r="AA287" i="13"/>
  <c r="W288" i="13"/>
  <c r="X288" i="13"/>
  <c r="Y288" i="13"/>
  <c r="Z288" i="13"/>
  <c r="AA288" i="13"/>
  <c r="W289" i="13"/>
  <c r="X289" i="13"/>
  <c r="Y289" i="13"/>
  <c r="Z289" i="13"/>
  <c r="AA289" i="13"/>
  <c r="W290" i="13"/>
  <c r="X290" i="13"/>
  <c r="Y290" i="13"/>
  <c r="Z290" i="13"/>
  <c r="AA290" i="13"/>
  <c r="W291" i="13"/>
  <c r="X291" i="13"/>
  <c r="Y291" i="13"/>
  <c r="Z291" i="13"/>
  <c r="AA291" i="13"/>
  <c r="W292" i="13"/>
  <c r="X292" i="13"/>
  <c r="Y292" i="13"/>
  <c r="Z292" i="13"/>
  <c r="AA292" i="13"/>
  <c r="W293" i="13"/>
  <c r="X293" i="13"/>
  <c r="Y293" i="13"/>
  <c r="Z293" i="13"/>
  <c r="AA293" i="13"/>
  <c r="W294" i="13"/>
  <c r="X294" i="13"/>
  <c r="Y294" i="13"/>
  <c r="Z294" i="13"/>
  <c r="AA294" i="13"/>
  <c r="W295" i="13"/>
  <c r="X295" i="13"/>
  <c r="Y295" i="13"/>
  <c r="Z295" i="13"/>
  <c r="AA295" i="13"/>
  <c r="W296" i="13"/>
  <c r="X296" i="13"/>
  <c r="Y296" i="13"/>
  <c r="Z296" i="13"/>
  <c r="AA296" i="13"/>
  <c r="W297" i="13"/>
  <c r="X297" i="13"/>
  <c r="Y297" i="13"/>
  <c r="Z297" i="13"/>
  <c r="AA297" i="13"/>
  <c r="W298" i="13"/>
  <c r="X298" i="13"/>
  <c r="Y298" i="13"/>
  <c r="Z298" i="13"/>
  <c r="AA298" i="13"/>
  <c r="W299" i="13"/>
  <c r="X299" i="13"/>
  <c r="Y299" i="13"/>
  <c r="Z299" i="13"/>
  <c r="AA299" i="13"/>
  <c r="W300" i="13"/>
  <c r="X300" i="13"/>
  <c r="Y300" i="13"/>
  <c r="Z300" i="13"/>
  <c r="AA300" i="13"/>
  <c r="W301" i="13"/>
  <c r="X301" i="13"/>
  <c r="Y301" i="13"/>
  <c r="Z301" i="13"/>
  <c r="AA301" i="13"/>
  <c r="W302" i="13"/>
  <c r="X302" i="13"/>
  <c r="Y302" i="13"/>
  <c r="Z302" i="13"/>
  <c r="AA302" i="13"/>
  <c r="W303" i="13"/>
  <c r="X303" i="13"/>
  <c r="Y303" i="13"/>
  <c r="Z303" i="13"/>
  <c r="AA303" i="13"/>
  <c r="W304" i="13"/>
  <c r="X304" i="13"/>
  <c r="Y304" i="13"/>
  <c r="Z304" i="13"/>
  <c r="AA304" i="13"/>
  <c r="W305" i="13"/>
  <c r="X305" i="13"/>
  <c r="Y305" i="13"/>
  <c r="Z305" i="13"/>
  <c r="AA305" i="13"/>
  <c r="W306" i="13"/>
  <c r="X306" i="13"/>
  <c r="Y306" i="13"/>
  <c r="Z306" i="13"/>
  <c r="AA306" i="13"/>
  <c r="W307" i="13"/>
  <c r="X307" i="13"/>
  <c r="Y307" i="13"/>
  <c r="Z307" i="13"/>
  <c r="AA307" i="13"/>
  <c r="W308" i="13"/>
  <c r="X308" i="13"/>
  <c r="Y308" i="13"/>
  <c r="Z308" i="13"/>
  <c r="AA308" i="13"/>
  <c r="W309" i="13"/>
  <c r="X309" i="13"/>
  <c r="Y309" i="13"/>
  <c r="Z309" i="13"/>
  <c r="AA309" i="13"/>
  <c r="W310" i="13"/>
  <c r="X310" i="13"/>
  <c r="Y310" i="13"/>
  <c r="Z310" i="13"/>
  <c r="AA310" i="13"/>
  <c r="W311" i="13"/>
  <c r="X311" i="13"/>
  <c r="Y311" i="13"/>
  <c r="Z311" i="13"/>
  <c r="AA311" i="13"/>
  <c r="W312" i="13"/>
  <c r="X312" i="13"/>
  <c r="Y312" i="13"/>
  <c r="Z312" i="13"/>
  <c r="AA312" i="13"/>
  <c r="W313" i="13"/>
  <c r="X313" i="13"/>
  <c r="Y313" i="13"/>
  <c r="Z313" i="13"/>
  <c r="AA313" i="13"/>
  <c r="W314" i="13"/>
  <c r="X314" i="13"/>
  <c r="Y314" i="13"/>
  <c r="Z314" i="13"/>
  <c r="AA314" i="13"/>
  <c r="W315" i="13"/>
  <c r="X315" i="13"/>
  <c r="Y315" i="13"/>
  <c r="Z315" i="13"/>
  <c r="AA315" i="13"/>
  <c r="W316" i="13"/>
  <c r="X316" i="13"/>
  <c r="Y316" i="13"/>
  <c r="Z316" i="13"/>
  <c r="AA316" i="13"/>
  <c r="W317" i="13"/>
  <c r="X317" i="13"/>
  <c r="Y317" i="13"/>
  <c r="Z317" i="13"/>
  <c r="AA317" i="13"/>
  <c r="W318" i="13"/>
  <c r="X318" i="13"/>
  <c r="Y318" i="13"/>
  <c r="Z318" i="13"/>
  <c r="AA318" i="13"/>
  <c r="W319" i="13"/>
  <c r="X319" i="13"/>
  <c r="Y319" i="13"/>
  <c r="Z319" i="13"/>
  <c r="AA319" i="13"/>
  <c r="W320" i="13"/>
  <c r="X320" i="13"/>
  <c r="Y320" i="13"/>
  <c r="Z320" i="13"/>
  <c r="AA320" i="13"/>
  <c r="W321" i="13"/>
  <c r="X321" i="13"/>
  <c r="Y321" i="13"/>
  <c r="Z321" i="13"/>
  <c r="AA321" i="13"/>
  <c r="W322" i="13"/>
  <c r="X322" i="13"/>
  <c r="Y322" i="13"/>
  <c r="Z322" i="13"/>
  <c r="AA322" i="13"/>
  <c r="W323" i="13"/>
  <c r="X323" i="13"/>
  <c r="Y323" i="13"/>
  <c r="Z323" i="13"/>
  <c r="AA323" i="13"/>
  <c r="W324" i="13"/>
  <c r="X324" i="13"/>
  <c r="Y324" i="13"/>
  <c r="Z324" i="13"/>
  <c r="AA324" i="13"/>
  <c r="W325" i="13"/>
  <c r="X325" i="13"/>
  <c r="Y325" i="13"/>
  <c r="Z325" i="13"/>
  <c r="AA325" i="13"/>
  <c r="W326" i="13"/>
  <c r="X326" i="13"/>
  <c r="Y326" i="13"/>
  <c r="Z326" i="13"/>
  <c r="AA326" i="13"/>
  <c r="W327" i="13"/>
  <c r="X327" i="13"/>
  <c r="Y327" i="13"/>
  <c r="Z327" i="13"/>
  <c r="AA327" i="13"/>
  <c r="W328" i="13"/>
  <c r="X328" i="13"/>
  <c r="Y328" i="13"/>
  <c r="Z328" i="13"/>
  <c r="AA328" i="13"/>
  <c r="W329" i="13"/>
  <c r="X329" i="13"/>
  <c r="Y329" i="13"/>
  <c r="Z329" i="13"/>
  <c r="AA329" i="13"/>
  <c r="W330" i="13"/>
  <c r="X330" i="13"/>
  <c r="Y330" i="13"/>
  <c r="Z330" i="13"/>
  <c r="AA330" i="13"/>
  <c r="W331" i="13"/>
  <c r="X331" i="13"/>
  <c r="Y331" i="13"/>
  <c r="Z331" i="13"/>
  <c r="AA331" i="13"/>
  <c r="W332" i="13"/>
  <c r="X332" i="13"/>
  <c r="Y332" i="13"/>
  <c r="Z332" i="13"/>
  <c r="AA332" i="13"/>
  <c r="W333" i="13"/>
  <c r="X333" i="13"/>
  <c r="Y333" i="13"/>
  <c r="Z333" i="13"/>
  <c r="AA333" i="13"/>
  <c r="W334" i="13"/>
  <c r="X334" i="13"/>
  <c r="Y334" i="13"/>
  <c r="Z334" i="13"/>
  <c r="AA334" i="13"/>
  <c r="W335" i="13"/>
  <c r="X335" i="13"/>
  <c r="Y335" i="13"/>
  <c r="Z335" i="13"/>
  <c r="AA335" i="13"/>
  <c r="W336" i="13"/>
  <c r="X336" i="13"/>
  <c r="Y336" i="13"/>
  <c r="Z336" i="13"/>
  <c r="AA336" i="13"/>
  <c r="W337" i="13"/>
  <c r="X337" i="13"/>
  <c r="Y337" i="13"/>
  <c r="Z337" i="13"/>
  <c r="AA337" i="13"/>
  <c r="W338" i="13"/>
  <c r="X338" i="13"/>
  <c r="Y338" i="13"/>
  <c r="Z338" i="13"/>
  <c r="AA338" i="13"/>
  <c r="W339" i="13"/>
  <c r="X339" i="13"/>
  <c r="Y339" i="13"/>
  <c r="Z339" i="13"/>
  <c r="AA339" i="13"/>
  <c r="W340" i="13"/>
  <c r="X340" i="13"/>
  <c r="Y340" i="13"/>
  <c r="Z340" i="13"/>
  <c r="AA340" i="13"/>
  <c r="W341" i="13"/>
  <c r="X341" i="13"/>
  <c r="Y341" i="13"/>
  <c r="Z341" i="13"/>
  <c r="AA341" i="13"/>
  <c r="W342" i="13"/>
  <c r="X342" i="13"/>
  <c r="Y342" i="13"/>
  <c r="Z342" i="13"/>
  <c r="AA342" i="13"/>
  <c r="W343" i="13"/>
  <c r="X343" i="13"/>
  <c r="Y343" i="13"/>
  <c r="Z343" i="13"/>
  <c r="AA343" i="13"/>
  <c r="W344" i="13"/>
  <c r="X344" i="13"/>
  <c r="Y344" i="13"/>
  <c r="Z344" i="13"/>
  <c r="AA344" i="13"/>
  <c r="W345" i="13"/>
  <c r="X345" i="13"/>
  <c r="Y345" i="13"/>
  <c r="Z345" i="13"/>
  <c r="AA345" i="13"/>
  <c r="W346" i="13"/>
  <c r="X346" i="13"/>
  <c r="Y346" i="13"/>
  <c r="Z346" i="13"/>
  <c r="AA346" i="13"/>
  <c r="W347" i="13"/>
  <c r="X347" i="13"/>
  <c r="Y347" i="13"/>
  <c r="Z347" i="13"/>
  <c r="AA347" i="13"/>
  <c r="W348" i="13"/>
  <c r="X348" i="13"/>
  <c r="Y348" i="13"/>
  <c r="Z348" i="13"/>
  <c r="AA348" i="13"/>
  <c r="W349" i="13"/>
  <c r="X349" i="13"/>
  <c r="Y349" i="13"/>
  <c r="Z349" i="13"/>
  <c r="AA349" i="13"/>
  <c r="W350" i="13"/>
  <c r="X350" i="13"/>
  <c r="Y350" i="13"/>
  <c r="Z350" i="13"/>
  <c r="AA350" i="13"/>
  <c r="W351" i="13"/>
  <c r="X351" i="13"/>
  <c r="Y351" i="13"/>
  <c r="Z351" i="13"/>
  <c r="AA351" i="13"/>
  <c r="W352" i="13"/>
  <c r="X352" i="13"/>
  <c r="Y352" i="13"/>
  <c r="Z352" i="13"/>
  <c r="AA352" i="13"/>
  <c r="W353" i="13"/>
  <c r="X353" i="13"/>
  <c r="Y353" i="13"/>
  <c r="Z353" i="13"/>
  <c r="AA353" i="13"/>
  <c r="W354" i="13"/>
  <c r="X354" i="13"/>
  <c r="Y354" i="13"/>
  <c r="Z354" i="13"/>
  <c r="AA354" i="13"/>
  <c r="W355" i="13"/>
  <c r="X355" i="13"/>
  <c r="Y355" i="13"/>
  <c r="Z355" i="13"/>
  <c r="AA355" i="13"/>
  <c r="W356" i="13"/>
  <c r="X356" i="13"/>
  <c r="Y356" i="13"/>
  <c r="Z356" i="13"/>
  <c r="AA356" i="13"/>
  <c r="W357" i="13"/>
  <c r="X357" i="13"/>
  <c r="Y357" i="13"/>
  <c r="Z357" i="13"/>
  <c r="AA357" i="13"/>
  <c r="W358" i="13"/>
  <c r="X358" i="13"/>
  <c r="Y358" i="13"/>
  <c r="Z358" i="13"/>
  <c r="AA358" i="13"/>
  <c r="W359" i="13"/>
  <c r="X359" i="13"/>
  <c r="Y359" i="13"/>
  <c r="Z359" i="13"/>
  <c r="AA359" i="13"/>
  <c r="W360" i="13"/>
  <c r="X360" i="13"/>
  <c r="Y360" i="13"/>
  <c r="Z360" i="13"/>
  <c r="AA360" i="13"/>
  <c r="W361" i="13"/>
  <c r="X361" i="13"/>
  <c r="Y361" i="13"/>
  <c r="Z361" i="13"/>
  <c r="AA361" i="13"/>
  <c r="W362" i="13"/>
  <c r="X362" i="13"/>
  <c r="Y362" i="13"/>
  <c r="Z362" i="13"/>
  <c r="AA362" i="13"/>
  <c r="W363" i="13"/>
  <c r="X363" i="13"/>
  <c r="Y363" i="13"/>
  <c r="Z363" i="13"/>
  <c r="AA363" i="13"/>
  <c r="W364" i="13"/>
  <c r="X364" i="13"/>
  <c r="Y364" i="13"/>
  <c r="Z364" i="13"/>
  <c r="AA364" i="13"/>
  <c r="W365" i="13"/>
  <c r="X365" i="13"/>
  <c r="Y365" i="13"/>
  <c r="Z365" i="13"/>
  <c r="AA365" i="13"/>
  <c r="W366" i="13"/>
  <c r="X366" i="13"/>
  <c r="Y366" i="13"/>
  <c r="Z366" i="13"/>
  <c r="AA366" i="13"/>
  <c r="W367" i="13"/>
  <c r="X367" i="13"/>
  <c r="Y367" i="13"/>
  <c r="Z367" i="13"/>
  <c r="AA367" i="13"/>
  <c r="W368" i="13"/>
  <c r="X368" i="13"/>
  <c r="Y368" i="13"/>
  <c r="Z368" i="13"/>
  <c r="AA368" i="13"/>
  <c r="W369" i="13"/>
  <c r="X369" i="13"/>
  <c r="Y369" i="13"/>
  <c r="Z369" i="13"/>
  <c r="AA369" i="13"/>
  <c r="W370" i="13"/>
  <c r="X370" i="13"/>
  <c r="Y370" i="13"/>
  <c r="Z370" i="13"/>
  <c r="AA370" i="13"/>
  <c r="W371" i="13"/>
  <c r="X371" i="13"/>
  <c r="Y371" i="13"/>
  <c r="Z371" i="13"/>
  <c r="AA371" i="13"/>
  <c r="W372" i="13"/>
  <c r="X372" i="13"/>
  <c r="Y372" i="13"/>
  <c r="Z372" i="13"/>
  <c r="AA372" i="13"/>
  <c r="W373" i="13"/>
  <c r="X373" i="13"/>
  <c r="Y373" i="13"/>
  <c r="Z373" i="13"/>
  <c r="AA373" i="13"/>
  <c r="W374" i="13"/>
  <c r="X374" i="13"/>
  <c r="Y374" i="13"/>
  <c r="Z374" i="13"/>
  <c r="AA374" i="13"/>
  <c r="W375" i="13"/>
  <c r="X375" i="13"/>
  <c r="Y375" i="13"/>
  <c r="Z375" i="13"/>
  <c r="AA375" i="13"/>
  <c r="W376" i="13"/>
  <c r="X376" i="13"/>
  <c r="Y376" i="13"/>
  <c r="Z376" i="13"/>
  <c r="AA376" i="13"/>
  <c r="W377" i="13"/>
  <c r="X377" i="13"/>
  <c r="Y377" i="13"/>
  <c r="Z377" i="13"/>
  <c r="AA377" i="13"/>
  <c r="W378" i="13"/>
  <c r="X378" i="13"/>
  <c r="Y378" i="13"/>
  <c r="Z378" i="13"/>
  <c r="AA378" i="13"/>
  <c r="W379" i="13"/>
  <c r="X379" i="13"/>
  <c r="Y379" i="13"/>
  <c r="Z379" i="13"/>
  <c r="AA379" i="13"/>
  <c r="W380" i="13"/>
  <c r="X380" i="13"/>
  <c r="Y380" i="13"/>
  <c r="Z380" i="13"/>
  <c r="AA380" i="13"/>
  <c r="W381" i="13"/>
  <c r="X381" i="13"/>
  <c r="Y381" i="13"/>
  <c r="Z381" i="13"/>
  <c r="AA381" i="13"/>
  <c r="W382" i="13"/>
  <c r="X382" i="13"/>
  <c r="Y382" i="13"/>
  <c r="Z382" i="13"/>
  <c r="AA382" i="13"/>
  <c r="W383" i="13"/>
  <c r="X383" i="13"/>
  <c r="Y383" i="13"/>
  <c r="Z383" i="13"/>
  <c r="AA383" i="13"/>
  <c r="W384" i="13"/>
  <c r="X384" i="13"/>
  <c r="Y384" i="13"/>
  <c r="Z384" i="13"/>
  <c r="AA384" i="13"/>
  <c r="W385" i="13"/>
  <c r="X385" i="13"/>
  <c r="Y385" i="13"/>
  <c r="Z385" i="13"/>
  <c r="AA385" i="13"/>
  <c r="W386" i="13"/>
  <c r="X386" i="13"/>
  <c r="Y386" i="13"/>
  <c r="Z386" i="13"/>
  <c r="AA386" i="13"/>
  <c r="W387" i="13"/>
  <c r="X387" i="13"/>
  <c r="Y387" i="13"/>
  <c r="Z387" i="13"/>
  <c r="AA387" i="13"/>
  <c r="W388" i="13"/>
  <c r="X388" i="13"/>
  <c r="Y388" i="13"/>
  <c r="Z388" i="13"/>
  <c r="AA388" i="13"/>
  <c r="W389" i="13"/>
  <c r="X389" i="13"/>
  <c r="Y389" i="13"/>
  <c r="Z389" i="13"/>
  <c r="AA389" i="13"/>
  <c r="W390" i="13"/>
  <c r="X390" i="13"/>
  <c r="Y390" i="13"/>
  <c r="Z390" i="13"/>
  <c r="AA390" i="13"/>
  <c r="W391" i="13"/>
  <c r="X391" i="13"/>
  <c r="Y391" i="13"/>
  <c r="Z391" i="13"/>
  <c r="AA391" i="13"/>
  <c r="W392" i="13"/>
  <c r="X392" i="13"/>
  <c r="Y392" i="13"/>
  <c r="Z392" i="13"/>
  <c r="AA392" i="13"/>
  <c r="W393" i="13"/>
  <c r="X393" i="13"/>
  <c r="Y393" i="13"/>
  <c r="Z393" i="13"/>
  <c r="AA393" i="13"/>
  <c r="W394" i="13"/>
  <c r="X394" i="13"/>
  <c r="Y394" i="13"/>
  <c r="Z394" i="13"/>
  <c r="AA394" i="13"/>
  <c r="W395" i="13"/>
  <c r="X395" i="13"/>
  <c r="Y395" i="13"/>
  <c r="Z395" i="13"/>
  <c r="AA395" i="13"/>
  <c r="W396" i="13"/>
  <c r="X396" i="13"/>
  <c r="Y396" i="13"/>
  <c r="Z396" i="13"/>
  <c r="AA396" i="13"/>
  <c r="W397" i="13"/>
  <c r="X397" i="13"/>
  <c r="Y397" i="13"/>
  <c r="Z397" i="13"/>
  <c r="AA397" i="13"/>
  <c r="W398" i="13"/>
  <c r="X398" i="13"/>
  <c r="Y398" i="13"/>
  <c r="Z398" i="13"/>
  <c r="AA398" i="13"/>
  <c r="W399" i="13"/>
  <c r="X399" i="13"/>
  <c r="Y399" i="13"/>
  <c r="Z399" i="13"/>
  <c r="AA399" i="13"/>
  <c r="W400" i="13"/>
  <c r="X400" i="13"/>
  <c r="Y400" i="13"/>
  <c r="Z400" i="13"/>
  <c r="AA400" i="13"/>
  <c r="W401" i="13"/>
  <c r="X401" i="13"/>
  <c r="Y401" i="13"/>
  <c r="Z401" i="13"/>
  <c r="AA401" i="13"/>
  <c r="W402" i="13"/>
  <c r="X402" i="13"/>
  <c r="Y402" i="13"/>
  <c r="Z402" i="13"/>
  <c r="AA402" i="13"/>
  <c r="W403" i="13"/>
  <c r="X403" i="13"/>
  <c r="Y403" i="13"/>
  <c r="Z403" i="13"/>
  <c r="AA403" i="13"/>
  <c r="W404" i="13"/>
  <c r="X404" i="13"/>
  <c r="Y404" i="13"/>
  <c r="Z404" i="13"/>
  <c r="AA404" i="13"/>
  <c r="W405" i="13"/>
  <c r="X405" i="13"/>
  <c r="Y405" i="13"/>
  <c r="Z405" i="13"/>
  <c r="AA405" i="13"/>
  <c r="W406" i="13"/>
  <c r="X406" i="13"/>
  <c r="Y406" i="13"/>
  <c r="Z406" i="13"/>
  <c r="AA406" i="13"/>
  <c r="W407" i="13"/>
  <c r="X407" i="13"/>
  <c r="Y407" i="13"/>
  <c r="Z407" i="13"/>
  <c r="AA407" i="13"/>
  <c r="W408" i="13"/>
  <c r="X408" i="13"/>
  <c r="Y408" i="13"/>
  <c r="Z408" i="13"/>
  <c r="AA408" i="13"/>
  <c r="W409" i="13"/>
  <c r="X409" i="13"/>
  <c r="Y409" i="13"/>
  <c r="Z409" i="13"/>
  <c r="AA409" i="13"/>
  <c r="W410" i="13"/>
  <c r="X410" i="13"/>
  <c r="Y410" i="13"/>
  <c r="Z410" i="13"/>
  <c r="AA410" i="13"/>
  <c r="W411" i="13"/>
  <c r="X411" i="13"/>
  <c r="Y411" i="13"/>
  <c r="Z411" i="13"/>
  <c r="AA411" i="13"/>
  <c r="W412" i="13"/>
  <c r="X412" i="13"/>
  <c r="Y412" i="13"/>
  <c r="Z412" i="13"/>
  <c r="AA412" i="13"/>
  <c r="W413" i="13"/>
  <c r="X413" i="13"/>
  <c r="Y413" i="13"/>
  <c r="Z413" i="13"/>
  <c r="AA413" i="13"/>
  <c r="W414" i="13"/>
  <c r="X414" i="13"/>
  <c r="Y414" i="13"/>
  <c r="Z414" i="13"/>
  <c r="AA414" i="13"/>
  <c r="W415" i="13"/>
  <c r="X415" i="13"/>
  <c r="Y415" i="13"/>
  <c r="Z415" i="13"/>
  <c r="AA415" i="13"/>
  <c r="W416" i="13"/>
  <c r="X416" i="13"/>
  <c r="Y416" i="13"/>
  <c r="Z416" i="13"/>
  <c r="AA416" i="13"/>
  <c r="W417" i="13"/>
  <c r="X417" i="13"/>
  <c r="Y417" i="13"/>
  <c r="Z417" i="13"/>
  <c r="AA417" i="13"/>
  <c r="W418" i="13"/>
  <c r="X418" i="13"/>
  <c r="Y418" i="13"/>
  <c r="Z418" i="13"/>
  <c r="AA418" i="13"/>
  <c r="W419" i="13"/>
  <c r="X419" i="13"/>
  <c r="Y419" i="13"/>
  <c r="Z419" i="13"/>
  <c r="AA419" i="13"/>
  <c r="W420" i="13"/>
  <c r="X420" i="13"/>
  <c r="Y420" i="13"/>
  <c r="Z420" i="13"/>
  <c r="AA420" i="13"/>
  <c r="W421" i="13"/>
  <c r="X421" i="13"/>
  <c r="Y421" i="13"/>
  <c r="Z421" i="13"/>
  <c r="AA421" i="13"/>
  <c r="W422" i="13"/>
  <c r="X422" i="13"/>
  <c r="Y422" i="13"/>
  <c r="Z422" i="13"/>
  <c r="AA422" i="13"/>
  <c r="W423" i="13"/>
  <c r="X423" i="13"/>
  <c r="Y423" i="13"/>
  <c r="Z423" i="13"/>
  <c r="AA423" i="13"/>
  <c r="W424" i="13"/>
  <c r="X424" i="13"/>
  <c r="Y424" i="13"/>
  <c r="Z424" i="13"/>
  <c r="AA424" i="13"/>
  <c r="W425" i="13"/>
  <c r="X425" i="13"/>
  <c r="Y425" i="13"/>
  <c r="Z425" i="13"/>
  <c r="AA425" i="13"/>
  <c r="W426" i="13"/>
  <c r="X426" i="13"/>
  <c r="Y426" i="13"/>
  <c r="Z426" i="13"/>
  <c r="AA426" i="13"/>
  <c r="W427" i="13"/>
  <c r="X427" i="13"/>
  <c r="Y427" i="13"/>
  <c r="Z427" i="13"/>
  <c r="AA427" i="13"/>
  <c r="W428" i="13"/>
  <c r="X428" i="13"/>
  <c r="Y428" i="13"/>
  <c r="Z428" i="13"/>
  <c r="AA428" i="13"/>
  <c r="W429" i="13"/>
  <c r="X429" i="13"/>
  <c r="Y429" i="13"/>
  <c r="Z429" i="13"/>
  <c r="AA429" i="13"/>
  <c r="W430" i="13"/>
  <c r="X430" i="13"/>
  <c r="Y430" i="13"/>
  <c r="Z430" i="13"/>
  <c r="AA430" i="13"/>
  <c r="W431" i="13"/>
  <c r="X431" i="13"/>
  <c r="Y431" i="13"/>
  <c r="Z431" i="13"/>
  <c r="AA431" i="13"/>
  <c r="W432" i="13"/>
  <c r="X432" i="13"/>
  <c r="Y432" i="13"/>
  <c r="Z432" i="13"/>
  <c r="AA432" i="13"/>
  <c r="W433" i="13"/>
  <c r="X433" i="13"/>
  <c r="Y433" i="13"/>
  <c r="Z433" i="13"/>
  <c r="AA433" i="13"/>
  <c r="W434" i="13"/>
  <c r="X434" i="13"/>
  <c r="Y434" i="13"/>
  <c r="Z434" i="13"/>
  <c r="AA434" i="13"/>
  <c r="W435" i="13"/>
  <c r="X435" i="13"/>
  <c r="Y435" i="13"/>
  <c r="Z435" i="13"/>
  <c r="AA435" i="13"/>
  <c r="W436" i="13"/>
  <c r="X436" i="13"/>
  <c r="Y436" i="13"/>
  <c r="Z436" i="13"/>
  <c r="AA436" i="13"/>
  <c r="W437" i="13"/>
  <c r="X437" i="13"/>
  <c r="Y437" i="13"/>
  <c r="Z437" i="13"/>
  <c r="AA437" i="13"/>
  <c r="W438" i="13"/>
  <c r="X438" i="13"/>
  <c r="Y438" i="13"/>
  <c r="Z438" i="13"/>
  <c r="AA438" i="13"/>
  <c r="W439" i="13"/>
  <c r="X439" i="13"/>
  <c r="Y439" i="13"/>
  <c r="Z439" i="13"/>
  <c r="AA439" i="13"/>
  <c r="W440" i="13"/>
  <c r="X440" i="13"/>
  <c r="Y440" i="13"/>
  <c r="Z440" i="13"/>
  <c r="AA440" i="13"/>
  <c r="W441" i="13"/>
  <c r="X441" i="13"/>
  <c r="Y441" i="13"/>
  <c r="Z441" i="13"/>
  <c r="AA441" i="13"/>
  <c r="W442" i="13"/>
  <c r="X442" i="13"/>
  <c r="Y442" i="13"/>
  <c r="Z442" i="13"/>
  <c r="AA442" i="13"/>
  <c r="W443" i="13"/>
  <c r="X443" i="13"/>
  <c r="Y443" i="13"/>
  <c r="Z443" i="13"/>
  <c r="AA443" i="13"/>
  <c r="W444" i="13"/>
  <c r="X444" i="13"/>
  <c r="Y444" i="13"/>
  <c r="Z444" i="13"/>
  <c r="AA444" i="13"/>
  <c r="W445" i="13"/>
  <c r="X445" i="13"/>
  <c r="Y445" i="13"/>
  <c r="Z445" i="13"/>
  <c r="AA445" i="13"/>
  <c r="W446" i="13"/>
  <c r="X446" i="13"/>
  <c r="Y446" i="13"/>
  <c r="Z446" i="13"/>
  <c r="AA446" i="13"/>
  <c r="W447" i="13"/>
  <c r="X447" i="13"/>
  <c r="Y447" i="13"/>
  <c r="Z447" i="13"/>
  <c r="AA447" i="13"/>
  <c r="W448" i="13"/>
  <c r="X448" i="13"/>
  <c r="Y448" i="13"/>
  <c r="Z448" i="13"/>
  <c r="AA448" i="13"/>
  <c r="W449" i="13"/>
  <c r="X449" i="13"/>
  <c r="Y449" i="13"/>
  <c r="Z449" i="13"/>
  <c r="AA449" i="13"/>
  <c r="W450" i="13"/>
  <c r="X450" i="13"/>
  <c r="Y450" i="13"/>
  <c r="Z450" i="13"/>
  <c r="AA450" i="13"/>
  <c r="W451" i="13"/>
  <c r="X451" i="13"/>
  <c r="Y451" i="13"/>
  <c r="Z451" i="13"/>
  <c r="AA451" i="13"/>
  <c r="W452" i="13"/>
  <c r="X452" i="13"/>
  <c r="Y452" i="13"/>
  <c r="Z452" i="13"/>
  <c r="AA452" i="13"/>
  <c r="W453" i="13"/>
  <c r="X453" i="13"/>
  <c r="Y453" i="13"/>
  <c r="Z453" i="13"/>
  <c r="AA453" i="13"/>
  <c r="W454" i="13"/>
  <c r="X454" i="13"/>
  <c r="Y454" i="13"/>
  <c r="Z454" i="13"/>
  <c r="AA454" i="13"/>
  <c r="W455" i="13"/>
  <c r="X455" i="13"/>
  <c r="Y455" i="13"/>
  <c r="Z455" i="13"/>
  <c r="AA455" i="13"/>
  <c r="W456" i="13"/>
  <c r="X456" i="13"/>
  <c r="Y456" i="13"/>
  <c r="Z456" i="13"/>
  <c r="AA456" i="13"/>
  <c r="W457" i="13"/>
  <c r="X457" i="13"/>
  <c r="Y457" i="13"/>
  <c r="Z457" i="13"/>
  <c r="AA457" i="13"/>
  <c r="W458" i="13"/>
  <c r="X458" i="13"/>
  <c r="Y458" i="13"/>
  <c r="Z458" i="13"/>
  <c r="AA458" i="13"/>
  <c r="W459" i="13"/>
  <c r="X459" i="13"/>
  <c r="Y459" i="13"/>
  <c r="Z459" i="13"/>
  <c r="AA459" i="13"/>
  <c r="W460" i="13"/>
  <c r="X460" i="13"/>
  <c r="Y460" i="13"/>
  <c r="Z460" i="13"/>
  <c r="AA460" i="13"/>
  <c r="W461" i="13"/>
  <c r="X461" i="13"/>
  <c r="Y461" i="13"/>
  <c r="Z461" i="13"/>
  <c r="AA461" i="13"/>
  <c r="W462" i="13"/>
  <c r="X462" i="13"/>
  <c r="Y462" i="13"/>
  <c r="Z462" i="13"/>
  <c r="AA462" i="13"/>
  <c r="W463" i="13"/>
  <c r="X463" i="13"/>
  <c r="Y463" i="13"/>
  <c r="Z463" i="13"/>
  <c r="AA463" i="13"/>
  <c r="W464" i="13"/>
  <c r="X464" i="13"/>
  <c r="Y464" i="13"/>
  <c r="Z464" i="13"/>
  <c r="AA464" i="13"/>
  <c r="W465" i="13"/>
  <c r="X465" i="13"/>
  <c r="Y465" i="13"/>
  <c r="Z465" i="13"/>
  <c r="AA465" i="13"/>
  <c r="W466" i="13"/>
  <c r="X466" i="13"/>
  <c r="Y466" i="13"/>
  <c r="Z466" i="13"/>
  <c r="AA466" i="13"/>
  <c r="W467" i="13"/>
  <c r="X467" i="13"/>
  <c r="Y467" i="13"/>
  <c r="Z467" i="13"/>
  <c r="AA467" i="13"/>
  <c r="W468" i="13"/>
  <c r="X468" i="13"/>
  <c r="Y468" i="13"/>
  <c r="Z468" i="13"/>
  <c r="AA468" i="13"/>
  <c r="W469" i="13"/>
  <c r="X469" i="13"/>
  <c r="Y469" i="13"/>
  <c r="Z469" i="13"/>
  <c r="AA469" i="13"/>
  <c r="W470" i="13"/>
  <c r="X470" i="13"/>
  <c r="Y470" i="13"/>
  <c r="Z470" i="13"/>
  <c r="AA470" i="13"/>
  <c r="W471" i="13"/>
  <c r="X471" i="13"/>
  <c r="Y471" i="13"/>
  <c r="Z471" i="13"/>
  <c r="AA471" i="13"/>
  <c r="W472" i="13"/>
  <c r="X472" i="13"/>
  <c r="Y472" i="13"/>
  <c r="Z472" i="13"/>
  <c r="AA472" i="13"/>
  <c r="W473" i="13"/>
  <c r="X473" i="13"/>
  <c r="Y473" i="13"/>
  <c r="Z473" i="13"/>
  <c r="AA473" i="13"/>
  <c r="W474" i="13"/>
  <c r="X474" i="13"/>
  <c r="Y474" i="13"/>
  <c r="Z474" i="13"/>
  <c r="AA474" i="13"/>
  <c r="W475" i="13"/>
  <c r="X475" i="13"/>
  <c r="Y475" i="13"/>
  <c r="Z475" i="13"/>
  <c r="AA475" i="13"/>
  <c r="W476" i="13"/>
  <c r="X476" i="13"/>
  <c r="Y476" i="13"/>
  <c r="Z476" i="13"/>
  <c r="AA476" i="13"/>
  <c r="W477" i="13"/>
  <c r="X477" i="13"/>
  <c r="Y477" i="13"/>
  <c r="Z477" i="13"/>
  <c r="AA477" i="13"/>
  <c r="W478" i="13"/>
  <c r="X478" i="13"/>
  <c r="Y478" i="13"/>
  <c r="Z478" i="13"/>
  <c r="AA478" i="13"/>
  <c r="W479" i="13"/>
  <c r="X479" i="13"/>
  <c r="Y479" i="13"/>
  <c r="Z479" i="13"/>
  <c r="AA479" i="13"/>
  <c r="W480" i="13"/>
  <c r="X480" i="13"/>
  <c r="Y480" i="13"/>
  <c r="Z480" i="13"/>
  <c r="AA480" i="13"/>
  <c r="W481" i="13"/>
  <c r="X481" i="13"/>
  <c r="Y481" i="13"/>
  <c r="Z481" i="13"/>
  <c r="AA481" i="13"/>
  <c r="W482" i="13"/>
  <c r="X482" i="13"/>
  <c r="Y482" i="13"/>
  <c r="Z482" i="13"/>
  <c r="AA482" i="13"/>
  <c r="W483" i="13"/>
  <c r="X483" i="13"/>
  <c r="Y483" i="13"/>
  <c r="Z483" i="13"/>
  <c r="AA483" i="13"/>
  <c r="W484" i="13"/>
  <c r="X484" i="13"/>
  <c r="Y484" i="13"/>
  <c r="Z484" i="13"/>
  <c r="AA484" i="13"/>
  <c r="W485" i="13"/>
  <c r="X485" i="13"/>
  <c r="Y485" i="13"/>
  <c r="Z485" i="13"/>
  <c r="AA485" i="13"/>
  <c r="W486" i="13"/>
  <c r="X486" i="13"/>
  <c r="Y486" i="13"/>
  <c r="Z486" i="13"/>
  <c r="AA486" i="13"/>
  <c r="W487" i="13"/>
  <c r="X487" i="13"/>
  <c r="Y487" i="13"/>
  <c r="Z487" i="13"/>
  <c r="AA487" i="13"/>
  <c r="W488" i="13"/>
  <c r="X488" i="13"/>
  <c r="Y488" i="13"/>
  <c r="Z488" i="13"/>
  <c r="AA488" i="13"/>
  <c r="W489" i="13"/>
  <c r="X489" i="13"/>
  <c r="Y489" i="13"/>
  <c r="Z489" i="13"/>
  <c r="AA489" i="13"/>
  <c r="W490" i="13"/>
  <c r="X490" i="13"/>
  <c r="Y490" i="13"/>
  <c r="Z490" i="13"/>
  <c r="AA490" i="13"/>
  <c r="W491" i="13"/>
  <c r="X491" i="13"/>
  <c r="Y491" i="13"/>
  <c r="Z491" i="13"/>
  <c r="AA491" i="13"/>
  <c r="W492" i="13"/>
  <c r="X492" i="13"/>
  <c r="Y492" i="13"/>
  <c r="Z492" i="13"/>
  <c r="AA492" i="13"/>
  <c r="W493" i="13"/>
  <c r="X493" i="13"/>
  <c r="Y493" i="13"/>
  <c r="Z493" i="13"/>
  <c r="AA493" i="13"/>
  <c r="W494" i="13"/>
  <c r="X494" i="13"/>
  <c r="Y494" i="13"/>
  <c r="Z494" i="13"/>
  <c r="AA494" i="13"/>
  <c r="W495" i="13"/>
  <c r="X495" i="13"/>
  <c r="Y495" i="13"/>
  <c r="Z495" i="13"/>
  <c r="AA495" i="13"/>
  <c r="W496" i="13"/>
  <c r="X496" i="13"/>
  <c r="Y496" i="13"/>
  <c r="Z496" i="13"/>
  <c r="AA496" i="13"/>
  <c r="W497" i="13"/>
  <c r="X497" i="13"/>
  <c r="Y497" i="13"/>
  <c r="Z497" i="13"/>
  <c r="AA497" i="13"/>
  <c r="W498" i="13"/>
  <c r="X498" i="13"/>
  <c r="Y498" i="13"/>
  <c r="Z498" i="13"/>
  <c r="AA498" i="13"/>
  <c r="W499" i="13"/>
  <c r="X499" i="13"/>
  <c r="Y499" i="13"/>
  <c r="Z499" i="13"/>
  <c r="AA499" i="13"/>
  <c r="W500" i="13"/>
  <c r="X500" i="13"/>
  <c r="Y500" i="13"/>
  <c r="Z500" i="13"/>
  <c r="AA500" i="13"/>
  <c r="W501" i="13"/>
  <c r="X501" i="13"/>
  <c r="Y501" i="13"/>
  <c r="Z501" i="13"/>
  <c r="AA501" i="13"/>
  <c r="W502" i="13"/>
  <c r="X502" i="13"/>
  <c r="Y502" i="13"/>
  <c r="Z502" i="13"/>
  <c r="AA502" i="13"/>
  <c r="W503" i="13"/>
  <c r="X503" i="13"/>
  <c r="Y503" i="13"/>
  <c r="Z503" i="13"/>
  <c r="AA503" i="13"/>
  <c r="W504" i="13"/>
  <c r="X504" i="13"/>
  <c r="Y504" i="13"/>
  <c r="Z504" i="13"/>
  <c r="AA504" i="13"/>
  <c r="W505" i="13"/>
  <c r="X505" i="13"/>
  <c r="Y505" i="13"/>
  <c r="Z505" i="13"/>
  <c r="AA505" i="13"/>
  <c r="W506" i="13"/>
  <c r="X506" i="13"/>
  <c r="Y506" i="13"/>
  <c r="Z506" i="13"/>
  <c r="AA506" i="13"/>
  <c r="W507" i="13"/>
  <c r="X507" i="13"/>
  <c r="Y507" i="13"/>
  <c r="Z507" i="13"/>
  <c r="AA507" i="13"/>
  <c r="W508" i="13"/>
  <c r="X508" i="13"/>
  <c r="Y508" i="13"/>
  <c r="Z508" i="13"/>
  <c r="AA508" i="13"/>
  <c r="W509" i="13"/>
  <c r="X509" i="13"/>
  <c r="Y509" i="13"/>
  <c r="Z509" i="13"/>
  <c r="AA509" i="13"/>
  <c r="R3" i="13"/>
  <c r="S3" i="13"/>
  <c r="T3" i="13"/>
  <c r="U3" i="13"/>
  <c r="V3" i="13"/>
  <c r="R4" i="13"/>
  <c r="S4" i="13"/>
  <c r="T4" i="13"/>
  <c r="U4" i="13"/>
  <c r="V4" i="13"/>
  <c r="BE4" i="13" s="1"/>
  <c r="R5" i="13"/>
  <c r="S5" i="13"/>
  <c r="T5" i="13"/>
  <c r="U5" i="13"/>
  <c r="V5" i="13"/>
  <c r="BE5" i="13" s="1"/>
  <c r="R6" i="13"/>
  <c r="S6" i="13"/>
  <c r="T6" i="13"/>
  <c r="U6" i="13"/>
  <c r="V6" i="13"/>
  <c r="R7" i="13"/>
  <c r="S7" i="13"/>
  <c r="T7" i="13"/>
  <c r="U7" i="13"/>
  <c r="V7" i="13"/>
  <c r="R8" i="13"/>
  <c r="S8" i="13"/>
  <c r="T8" i="13"/>
  <c r="U8" i="13"/>
  <c r="V8" i="13"/>
  <c r="BE8" i="13" s="1"/>
  <c r="R9" i="13"/>
  <c r="S9" i="13"/>
  <c r="T9" i="13"/>
  <c r="U9" i="13"/>
  <c r="V9" i="13"/>
  <c r="BE9" i="13" s="1"/>
  <c r="R10" i="13"/>
  <c r="S10" i="13"/>
  <c r="T10" i="13"/>
  <c r="U10" i="13"/>
  <c r="V10" i="13"/>
  <c r="R11" i="13"/>
  <c r="S11" i="13"/>
  <c r="T11" i="13"/>
  <c r="U11" i="13"/>
  <c r="V11" i="13"/>
  <c r="BE11" i="13" s="1"/>
  <c r="R12" i="13"/>
  <c r="S12" i="13"/>
  <c r="T12" i="13"/>
  <c r="U12" i="13"/>
  <c r="V12" i="13"/>
  <c r="BE12" i="13" s="1"/>
  <c r="R13" i="13"/>
  <c r="S13" i="13"/>
  <c r="T13" i="13"/>
  <c r="U13" i="13"/>
  <c r="V13" i="13"/>
  <c r="BE13" i="13" s="1"/>
  <c r="R14" i="13"/>
  <c r="S14" i="13"/>
  <c r="T14" i="13"/>
  <c r="U14" i="13"/>
  <c r="V14" i="13"/>
  <c r="R15" i="13"/>
  <c r="S15" i="13"/>
  <c r="T15" i="13"/>
  <c r="U15" i="13"/>
  <c r="V15" i="13"/>
  <c r="R16" i="13"/>
  <c r="S16" i="13"/>
  <c r="T16" i="13"/>
  <c r="U16" i="13"/>
  <c r="V16" i="13"/>
  <c r="BE16" i="13" s="1"/>
  <c r="R17" i="13"/>
  <c r="S17" i="13"/>
  <c r="T17" i="13"/>
  <c r="U17" i="13"/>
  <c r="V17" i="13"/>
  <c r="BE17" i="13" s="1"/>
  <c r="R18" i="13"/>
  <c r="S18" i="13"/>
  <c r="T18" i="13"/>
  <c r="U18" i="13"/>
  <c r="V18" i="13"/>
  <c r="BE18" i="13" s="1"/>
  <c r="R19" i="13"/>
  <c r="S19" i="13"/>
  <c r="T19" i="13"/>
  <c r="U19" i="13"/>
  <c r="V19" i="13"/>
  <c r="R20" i="13"/>
  <c r="S20" i="13"/>
  <c r="T20" i="13"/>
  <c r="U20" i="13"/>
  <c r="V20" i="13"/>
  <c r="BE20" i="13" s="1"/>
  <c r="R21" i="13"/>
  <c r="S21" i="13"/>
  <c r="T21" i="13"/>
  <c r="U21" i="13"/>
  <c r="V21" i="13"/>
  <c r="BE21" i="13" s="1"/>
  <c r="R22" i="13"/>
  <c r="S22" i="13"/>
  <c r="T22" i="13"/>
  <c r="U22" i="13"/>
  <c r="V22" i="13"/>
  <c r="R23" i="13"/>
  <c r="S23" i="13"/>
  <c r="T23" i="13"/>
  <c r="U23" i="13"/>
  <c r="V23" i="13"/>
  <c r="R24" i="13"/>
  <c r="S24" i="13"/>
  <c r="T24" i="13"/>
  <c r="U24" i="13"/>
  <c r="V24" i="13"/>
  <c r="BE24" i="13" s="1"/>
  <c r="R25" i="13"/>
  <c r="S25" i="13"/>
  <c r="T25" i="13"/>
  <c r="U25" i="13"/>
  <c r="V25" i="13"/>
  <c r="BE25" i="13" s="1"/>
  <c r="R26" i="13"/>
  <c r="S26" i="13"/>
  <c r="T26" i="13"/>
  <c r="U26" i="13"/>
  <c r="V26" i="13"/>
  <c r="BE26" i="13" s="1"/>
  <c r="R27" i="13"/>
  <c r="S27" i="13"/>
  <c r="T27" i="13"/>
  <c r="U27" i="13"/>
  <c r="V27" i="13"/>
  <c r="BE27" i="13" s="1"/>
  <c r="R28" i="13"/>
  <c r="S28" i="13"/>
  <c r="T28" i="13"/>
  <c r="U28" i="13"/>
  <c r="V28" i="13"/>
  <c r="BE28" i="13" s="1"/>
  <c r="R29" i="13"/>
  <c r="S29" i="13"/>
  <c r="T29" i="13"/>
  <c r="U29" i="13"/>
  <c r="V29" i="13"/>
  <c r="BE29" i="13" s="1"/>
  <c r="R30" i="13"/>
  <c r="S30" i="13"/>
  <c r="T30" i="13"/>
  <c r="U30" i="13"/>
  <c r="V30" i="13"/>
  <c r="R31" i="13"/>
  <c r="S31" i="13"/>
  <c r="T31" i="13"/>
  <c r="U31" i="13"/>
  <c r="V31" i="13"/>
  <c r="R32" i="13"/>
  <c r="S32" i="13"/>
  <c r="T32" i="13"/>
  <c r="U32" i="13"/>
  <c r="V32" i="13"/>
  <c r="BE32" i="13" s="1"/>
  <c r="R33" i="13"/>
  <c r="S33" i="13"/>
  <c r="T33" i="13"/>
  <c r="U33" i="13"/>
  <c r="V33" i="13"/>
  <c r="BE33" i="13" s="1"/>
  <c r="R34" i="13"/>
  <c r="S34" i="13"/>
  <c r="T34" i="13"/>
  <c r="U34" i="13"/>
  <c r="V34" i="13"/>
  <c r="R35" i="13"/>
  <c r="S35" i="13"/>
  <c r="T35" i="13"/>
  <c r="U35" i="13"/>
  <c r="V35" i="13"/>
  <c r="BE35" i="13" s="1"/>
  <c r="R36" i="13"/>
  <c r="S36" i="13"/>
  <c r="T36" i="13"/>
  <c r="U36" i="13"/>
  <c r="V36" i="13"/>
  <c r="BE36" i="13" s="1"/>
  <c r="R37" i="13"/>
  <c r="S37" i="13"/>
  <c r="T37" i="13"/>
  <c r="U37" i="13"/>
  <c r="V37" i="13"/>
  <c r="BE37" i="13" s="1"/>
  <c r="R38" i="13"/>
  <c r="S38" i="13"/>
  <c r="T38" i="13"/>
  <c r="U38" i="13"/>
  <c r="V38" i="13"/>
  <c r="R39" i="13"/>
  <c r="S39" i="13"/>
  <c r="T39" i="13"/>
  <c r="U39" i="13"/>
  <c r="V39" i="13"/>
  <c r="BE39" i="13" s="1"/>
  <c r="R40" i="13"/>
  <c r="S40" i="13"/>
  <c r="T40" i="13"/>
  <c r="U40" i="13"/>
  <c r="V40" i="13"/>
  <c r="BE40" i="13" s="1"/>
  <c r="R41" i="13"/>
  <c r="S41" i="13"/>
  <c r="T41" i="13"/>
  <c r="U41" i="13"/>
  <c r="V41" i="13"/>
  <c r="BE41" i="13" s="1"/>
  <c r="R42" i="13"/>
  <c r="S42" i="13"/>
  <c r="T42" i="13"/>
  <c r="U42" i="13"/>
  <c r="V42" i="13"/>
  <c r="BE42" i="13" s="1"/>
  <c r="R43" i="13"/>
  <c r="S43" i="13"/>
  <c r="T43" i="13"/>
  <c r="U43" i="13"/>
  <c r="V43" i="13"/>
  <c r="BE43" i="13" s="1"/>
  <c r="R44" i="13"/>
  <c r="S44" i="13"/>
  <c r="T44" i="13"/>
  <c r="U44" i="13"/>
  <c r="V44" i="13"/>
  <c r="BE44" i="13" s="1"/>
  <c r="R45" i="13"/>
  <c r="S45" i="13"/>
  <c r="T45" i="13"/>
  <c r="U45" i="13"/>
  <c r="V45" i="13"/>
  <c r="BE45" i="13" s="1"/>
  <c r="R46" i="13"/>
  <c r="S46" i="13"/>
  <c r="T46" i="13"/>
  <c r="U46" i="13"/>
  <c r="V46" i="13"/>
  <c r="BE46" i="13" s="1"/>
  <c r="R47" i="13"/>
  <c r="S47" i="13"/>
  <c r="T47" i="13"/>
  <c r="U47" i="13"/>
  <c r="V47" i="13"/>
  <c r="BE47" i="13" s="1"/>
  <c r="R48" i="13"/>
  <c r="S48" i="13"/>
  <c r="T48" i="13"/>
  <c r="U48" i="13"/>
  <c r="V48" i="13"/>
  <c r="BE48" i="13" s="1"/>
  <c r="R49" i="13"/>
  <c r="S49" i="13"/>
  <c r="T49" i="13"/>
  <c r="U49" i="13"/>
  <c r="V49" i="13"/>
  <c r="BE49" i="13" s="1"/>
  <c r="R50" i="13"/>
  <c r="S50" i="13"/>
  <c r="T50" i="13"/>
  <c r="U50" i="13"/>
  <c r="V50" i="13"/>
  <c r="BE50" i="13" s="1"/>
  <c r="R51" i="13"/>
  <c r="S51" i="13"/>
  <c r="T51" i="13"/>
  <c r="U51" i="13"/>
  <c r="V51" i="13"/>
  <c r="BE51" i="13" s="1"/>
  <c r="R52" i="13"/>
  <c r="S52" i="13"/>
  <c r="T52" i="13"/>
  <c r="U52" i="13"/>
  <c r="V52" i="13"/>
  <c r="BE52" i="13" s="1"/>
  <c r="R53" i="13"/>
  <c r="S53" i="13"/>
  <c r="T53" i="13"/>
  <c r="U53" i="13"/>
  <c r="V53" i="13"/>
  <c r="BE53" i="13" s="1"/>
  <c r="R54" i="13"/>
  <c r="S54" i="13"/>
  <c r="T54" i="13"/>
  <c r="U54" i="13"/>
  <c r="V54" i="13"/>
  <c r="BE54" i="13" s="1"/>
  <c r="R55" i="13"/>
  <c r="S55" i="13"/>
  <c r="T55" i="13"/>
  <c r="U55" i="13"/>
  <c r="V55" i="13"/>
  <c r="BE55" i="13" s="1"/>
  <c r="R56" i="13"/>
  <c r="S56" i="13"/>
  <c r="T56" i="13"/>
  <c r="U56" i="13"/>
  <c r="V56" i="13"/>
  <c r="BE56" i="13" s="1"/>
  <c r="R57" i="13"/>
  <c r="S57" i="13"/>
  <c r="T57" i="13"/>
  <c r="U57" i="13"/>
  <c r="V57" i="13"/>
  <c r="BE57" i="13" s="1"/>
  <c r="R58" i="13"/>
  <c r="S58" i="13"/>
  <c r="T58" i="13"/>
  <c r="U58" i="13"/>
  <c r="V58" i="13"/>
  <c r="BE58" i="13" s="1"/>
  <c r="R59" i="13"/>
  <c r="S59" i="13"/>
  <c r="T59" i="13"/>
  <c r="U59" i="13"/>
  <c r="V59" i="13"/>
  <c r="BE59" i="13" s="1"/>
  <c r="R60" i="13"/>
  <c r="S60" i="13"/>
  <c r="T60" i="13"/>
  <c r="U60" i="13"/>
  <c r="V60" i="13"/>
  <c r="BE60" i="13" s="1"/>
  <c r="R61" i="13"/>
  <c r="S61" i="13"/>
  <c r="T61" i="13"/>
  <c r="U61" i="13"/>
  <c r="V61" i="13"/>
  <c r="BE61" i="13" s="1"/>
  <c r="R62" i="13"/>
  <c r="S62" i="13"/>
  <c r="T62" i="13"/>
  <c r="U62" i="13"/>
  <c r="V62" i="13"/>
  <c r="BE62" i="13" s="1"/>
  <c r="R63" i="13"/>
  <c r="S63" i="13"/>
  <c r="T63" i="13"/>
  <c r="U63" i="13"/>
  <c r="V63" i="13"/>
  <c r="BE63" i="13" s="1"/>
  <c r="R64" i="13"/>
  <c r="S64" i="13"/>
  <c r="T64" i="13"/>
  <c r="U64" i="13"/>
  <c r="V64" i="13"/>
  <c r="BE64" i="13" s="1"/>
  <c r="R65" i="13"/>
  <c r="S65" i="13"/>
  <c r="T65" i="13"/>
  <c r="U65" i="13"/>
  <c r="V65" i="13"/>
  <c r="BE65" i="13" s="1"/>
  <c r="R66" i="13"/>
  <c r="S66" i="13"/>
  <c r="T66" i="13"/>
  <c r="U66" i="13"/>
  <c r="V66" i="13"/>
  <c r="BE66" i="13" s="1"/>
  <c r="R67" i="13"/>
  <c r="S67" i="13"/>
  <c r="T67" i="13"/>
  <c r="U67" i="13"/>
  <c r="V67" i="13"/>
  <c r="BE67" i="13" s="1"/>
  <c r="R68" i="13"/>
  <c r="S68" i="13"/>
  <c r="T68" i="13"/>
  <c r="U68" i="13"/>
  <c r="V68" i="13"/>
  <c r="BE68" i="13" s="1"/>
  <c r="R69" i="13"/>
  <c r="S69" i="13"/>
  <c r="T69" i="13"/>
  <c r="U69" i="13"/>
  <c r="V69" i="13"/>
  <c r="BE69" i="13" s="1"/>
  <c r="R70" i="13"/>
  <c r="S70" i="13"/>
  <c r="T70" i="13"/>
  <c r="U70" i="13"/>
  <c r="V70" i="13"/>
  <c r="BE70" i="13" s="1"/>
  <c r="R71" i="13"/>
  <c r="S71" i="13"/>
  <c r="T71" i="13"/>
  <c r="U71" i="13"/>
  <c r="V71" i="13"/>
  <c r="BE71" i="13" s="1"/>
  <c r="R72" i="13"/>
  <c r="S72" i="13"/>
  <c r="T72" i="13"/>
  <c r="U72" i="13"/>
  <c r="V72" i="13"/>
  <c r="BE72" i="13" s="1"/>
  <c r="R73" i="13"/>
  <c r="S73" i="13"/>
  <c r="T73" i="13"/>
  <c r="U73" i="13"/>
  <c r="V73" i="13"/>
  <c r="BE73" i="13" s="1"/>
  <c r="R74" i="13"/>
  <c r="S74" i="13"/>
  <c r="T74" i="13"/>
  <c r="U74" i="13"/>
  <c r="V74" i="13"/>
  <c r="BE74" i="13" s="1"/>
  <c r="R75" i="13"/>
  <c r="S75" i="13"/>
  <c r="T75" i="13"/>
  <c r="U75" i="13"/>
  <c r="V75" i="13"/>
  <c r="BE75" i="13" s="1"/>
  <c r="R76" i="13"/>
  <c r="S76" i="13"/>
  <c r="T76" i="13"/>
  <c r="U76" i="13"/>
  <c r="V76" i="13"/>
  <c r="BE76" i="13" s="1"/>
  <c r="R77" i="13"/>
  <c r="S77" i="13"/>
  <c r="T77" i="13"/>
  <c r="U77" i="13"/>
  <c r="V77" i="13"/>
  <c r="BE77" i="13" s="1"/>
  <c r="R78" i="13"/>
  <c r="S78" i="13"/>
  <c r="T78" i="13"/>
  <c r="U78" i="13"/>
  <c r="V78" i="13"/>
  <c r="BE78" i="13" s="1"/>
  <c r="R79" i="13"/>
  <c r="S79" i="13"/>
  <c r="T79" i="13"/>
  <c r="U79" i="13"/>
  <c r="V79" i="13"/>
  <c r="BE79" i="13" s="1"/>
  <c r="R80" i="13"/>
  <c r="S80" i="13"/>
  <c r="T80" i="13"/>
  <c r="U80" i="13"/>
  <c r="V80" i="13"/>
  <c r="BE80" i="13" s="1"/>
  <c r="R81" i="13"/>
  <c r="S81" i="13"/>
  <c r="T81" i="13"/>
  <c r="U81" i="13"/>
  <c r="V81" i="13"/>
  <c r="BE81" i="13" s="1"/>
  <c r="R82" i="13"/>
  <c r="S82" i="13"/>
  <c r="T82" i="13"/>
  <c r="U82" i="13"/>
  <c r="V82" i="13"/>
  <c r="BE82" i="13" s="1"/>
  <c r="R83" i="13"/>
  <c r="S83" i="13"/>
  <c r="T83" i="13"/>
  <c r="U83" i="13"/>
  <c r="V83" i="13"/>
  <c r="BE83" i="13" s="1"/>
  <c r="R84" i="13"/>
  <c r="S84" i="13"/>
  <c r="T84" i="13"/>
  <c r="U84" i="13"/>
  <c r="V84" i="13"/>
  <c r="BE84" i="13" s="1"/>
  <c r="R85" i="13"/>
  <c r="S85" i="13"/>
  <c r="T85" i="13"/>
  <c r="U85" i="13"/>
  <c r="V85" i="13"/>
  <c r="BE85" i="13" s="1"/>
  <c r="R86" i="13"/>
  <c r="S86" i="13"/>
  <c r="T86" i="13"/>
  <c r="U86" i="13"/>
  <c r="V86" i="13"/>
  <c r="BE86" i="13" s="1"/>
  <c r="R87" i="13"/>
  <c r="S87" i="13"/>
  <c r="T87" i="13"/>
  <c r="U87" i="13"/>
  <c r="V87" i="13"/>
  <c r="BE87" i="13" s="1"/>
  <c r="R88" i="13"/>
  <c r="S88" i="13"/>
  <c r="T88" i="13"/>
  <c r="U88" i="13"/>
  <c r="V88" i="13"/>
  <c r="BE88" i="13" s="1"/>
  <c r="R89" i="13"/>
  <c r="S89" i="13"/>
  <c r="T89" i="13"/>
  <c r="U89" i="13"/>
  <c r="V89" i="13"/>
  <c r="BE89" i="13" s="1"/>
  <c r="R90" i="13"/>
  <c r="S90" i="13"/>
  <c r="T90" i="13"/>
  <c r="U90" i="13"/>
  <c r="V90" i="13"/>
  <c r="BE90" i="13" s="1"/>
  <c r="R91" i="13"/>
  <c r="S91" i="13"/>
  <c r="T91" i="13"/>
  <c r="U91" i="13"/>
  <c r="V91" i="13"/>
  <c r="BE91" i="13" s="1"/>
  <c r="R92" i="13"/>
  <c r="S92" i="13"/>
  <c r="T92" i="13"/>
  <c r="U92" i="13"/>
  <c r="V92" i="13"/>
  <c r="BE92" i="13" s="1"/>
  <c r="R93" i="13"/>
  <c r="S93" i="13"/>
  <c r="T93" i="13"/>
  <c r="U93" i="13"/>
  <c r="V93" i="13"/>
  <c r="BE93" i="13" s="1"/>
  <c r="R94" i="13"/>
  <c r="S94" i="13"/>
  <c r="T94" i="13"/>
  <c r="U94" i="13"/>
  <c r="V94" i="13"/>
  <c r="BE94" i="13" s="1"/>
  <c r="R95" i="13"/>
  <c r="S95" i="13"/>
  <c r="T95" i="13"/>
  <c r="U95" i="13"/>
  <c r="V95" i="13"/>
  <c r="BE95" i="13" s="1"/>
  <c r="R96" i="13"/>
  <c r="S96" i="13"/>
  <c r="T96" i="13"/>
  <c r="U96" i="13"/>
  <c r="V96" i="13"/>
  <c r="BE96" i="13" s="1"/>
  <c r="R97" i="13"/>
  <c r="S97" i="13"/>
  <c r="T97" i="13"/>
  <c r="U97" i="13"/>
  <c r="V97" i="13"/>
  <c r="BE97" i="13" s="1"/>
  <c r="R98" i="13"/>
  <c r="S98" i="13"/>
  <c r="T98" i="13"/>
  <c r="U98" i="13"/>
  <c r="V98" i="13"/>
  <c r="BE98" i="13" s="1"/>
  <c r="R99" i="13"/>
  <c r="S99" i="13"/>
  <c r="T99" i="13"/>
  <c r="U99" i="13"/>
  <c r="V99" i="13"/>
  <c r="BE99" i="13" s="1"/>
  <c r="R100" i="13"/>
  <c r="S100" i="13"/>
  <c r="T100" i="13"/>
  <c r="U100" i="13"/>
  <c r="V100" i="13"/>
  <c r="BE100" i="13" s="1"/>
  <c r="R101" i="13"/>
  <c r="S101" i="13"/>
  <c r="T101" i="13"/>
  <c r="U101" i="13"/>
  <c r="V101" i="13"/>
  <c r="BE101" i="13" s="1"/>
  <c r="R102" i="13"/>
  <c r="S102" i="13"/>
  <c r="T102" i="13"/>
  <c r="U102" i="13"/>
  <c r="V102" i="13"/>
  <c r="BE102" i="13" s="1"/>
  <c r="R103" i="13"/>
  <c r="S103" i="13"/>
  <c r="T103" i="13"/>
  <c r="U103" i="13"/>
  <c r="V103" i="13"/>
  <c r="BE103" i="13" s="1"/>
  <c r="R104" i="13"/>
  <c r="S104" i="13"/>
  <c r="T104" i="13"/>
  <c r="U104" i="13"/>
  <c r="V104" i="13"/>
  <c r="BE104" i="13" s="1"/>
  <c r="R105" i="13"/>
  <c r="S105" i="13"/>
  <c r="T105" i="13"/>
  <c r="U105" i="13"/>
  <c r="V105" i="13"/>
  <c r="BE105" i="13" s="1"/>
  <c r="R106" i="13"/>
  <c r="S106" i="13"/>
  <c r="T106" i="13"/>
  <c r="U106" i="13"/>
  <c r="V106" i="13"/>
  <c r="BE106" i="13" s="1"/>
  <c r="R107" i="13"/>
  <c r="S107" i="13"/>
  <c r="T107" i="13"/>
  <c r="U107" i="13"/>
  <c r="V107" i="13"/>
  <c r="BE107" i="13" s="1"/>
  <c r="R108" i="13"/>
  <c r="S108" i="13"/>
  <c r="T108" i="13"/>
  <c r="U108" i="13"/>
  <c r="V108" i="13"/>
  <c r="BE108" i="13" s="1"/>
  <c r="R109" i="13"/>
  <c r="S109" i="13"/>
  <c r="T109" i="13"/>
  <c r="U109" i="13"/>
  <c r="V109" i="13"/>
  <c r="BE109" i="13" s="1"/>
  <c r="R110" i="13"/>
  <c r="S110" i="13"/>
  <c r="T110" i="13"/>
  <c r="U110" i="13"/>
  <c r="V110" i="13"/>
  <c r="BE110" i="13" s="1"/>
  <c r="R111" i="13"/>
  <c r="S111" i="13"/>
  <c r="T111" i="13"/>
  <c r="U111" i="13"/>
  <c r="V111" i="13"/>
  <c r="BE111" i="13" s="1"/>
  <c r="R112" i="13"/>
  <c r="S112" i="13"/>
  <c r="T112" i="13"/>
  <c r="U112" i="13"/>
  <c r="V112" i="13"/>
  <c r="BE112" i="13" s="1"/>
  <c r="R113" i="13"/>
  <c r="S113" i="13"/>
  <c r="T113" i="13"/>
  <c r="U113" i="13"/>
  <c r="V113" i="13"/>
  <c r="BE113" i="13" s="1"/>
  <c r="R114" i="13"/>
  <c r="S114" i="13"/>
  <c r="T114" i="13"/>
  <c r="U114" i="13"/>
  <c r="V114" i="13"/>
  <c r="BE114" i="13" s="1"/>
  <c r="R115" i="13"/>
  <c r="S115" i="13"/>
  <c r="T115" i="13"/>
  <c r="U115" i="13"/>
  <c r="V115" i="13"/>
  <c r="BE115" i="13" s="1"/>
  <c r="R116" i="13"/>
  <c r="S116" i="13"/>
  <c r="T116" i="13"/>
  <c r="U116" i="13"/>
  <c r="V116" i="13"/>
  <c r="BE116" i="13" s="1"/>
  <c r="R117" i="13"/>
  <c r="S117" i="13"/>
  <c r="T117" i="13"/>
  <c r="U117" i="13"/>
  <c r="V117" i="13"/>
  <c r="BE117" i="13" s="1"/>
  <c r="R118" i="13"/>
  <c r="S118" i="13"/>
  <c r="T118" i="13"/>
  <c r="U118" i="13"/>
  <c r="V118" i="13"/>
  <c r="BE118" i="13" s="1"/>
  <c r="R119" i="13"/>
  <c r="S119" i="13"/>
  <c r="T119" i="13"/>
  <c r="U119" i="13"/>
  <c r="V119" i="13"/>
  <c r="BE119" i="13" s="1"/>
  <c r="R120" i="13"/>
  <c r="S120" i="13"/>
  <c r="T120" i="13"/>
  <c r="U120" i="13"/>
  <c r="V120" i="13"/>
  <c r="BE120" i="13" s="1"/>
  <c r="R121" i="13"/>
  <c r="S121" i="13"/>
  <c r="T121" i="13"/>
  <c r="U121" i="13"/>
  <c r="V121" i="13"/>
  <c r="BE121" i="13" s="1"/>
  <c r="R122" i="13"/>
  <c r="S122" i="13"/>
  <c r="T122" i="13"/>
  <c r="U122" i="13"/>
  <c r="V122" i="13"/>
  <c r="BE122" i="13" s="1"/>
  <c r="R123" i="13"/>
  <c r="S123" i="13"/>
  <c r="T123" i="13"/>
  <c r="U123" i="13"/>
  <c r="V123" i="13"/>
  <c r="BE123" i="13" s="1"/>
  <c r="R124" i="13"/>
  <c r="S124" i="13"/>
  <c r="T124" i="13"/>
  <c r="U124" i="13"/>
  <c r="V124" i="13"/>
  <c r="BE124" i="13" s="1"/>
  <c r="R125" i="13"/>
  <c r="S125" i="13"/>
  <c r="T125" i="13"/>
  <c r="U125" i="13"/>
  <c r="V125" i="13"/>
  <c r="BE125" i="13" s="1"/>
  <c r="R126" i="13"/>
  <c r="S126" i="13"/>
  <c r="T126" i="13"/>
  <c r="U126" i="13"/>
  <c r="V126" i="13"/>
  <c r="BE126" i="13" s="1"/>
  <c r="R127" i="13"/>
  <c r="S127" i="13"/>
  <c r="T127" i="13"/>
  <c r="U127" i="13"/>
  <c r="V127" i="13"/>
  <c r="BE127" i="13" s="1"/>
  <c r="R128" i="13"/>
  <c r="S128" i="13"/>
  <c r="T128" i="13"/>
  <c r="U128" i="13"/>
  <c r="V128" i="13"/>
  <c r="BE128" i="13" s="1"/>
  <c r="R129" i="13"/>
  <c r="S129" i="13"/>
  <c r="T129" i="13"/>
  <c r="U129" i="13"/>
  <c r="V129" i="13"/>
  <c r="BE129" i="13" s="1"/>
  <c r="R130" i="13"/>
  <c r="S130" i="13"/>
  <c r="T130" i="13"/>
  <c r="U130" i="13"/>
  <c r="V130" i="13"/>
  <c r="BE130" i="13" s="1"/>
  <c r="R131" i="13"/>
  <c r="S131" i="13"/>
  <c r="T131" i="13"/>
  <c r="U131" i="13"/>
  <c r="V131" i="13"/>
  <c r="BE131" i="13" s="1"/>
  <c r="R132" i="13"/>
  <c r="S132" i="13"/>
  <c r="T132" i="13"/>
  <c r="U132" i="13"/>
  <c r="V132" i="13"/>
  <c r="BE132" i="13" s="1"/>
  <c r="R133" i="13"/>
  <c r="S133" i="13"/>
  <c r="T133" i="13"/>
  <c r="U133" i="13"/>
  <c r="V133" i="13"/>
  <c r="BE133" i="13" s="1"/>
  <c r="R134" i="13"/>
  <c r="S134" i="13"/>
  <c r="T134" i="13"/>
  <c r="U134" i="13"/>
  <c r="V134" i="13"/>
  <c r="BE134" i="13" s="1"/>
  <c r="R135" i="13"/>
  <c r="S135" i="13"/>
  <c r="T135" i="13"/>
  <c r="U135" i="13"/>
  <c r="V135" i="13"/>
  <c r="BE135" i="13" s="1"/>
  <c r="R136" i="13"/>
  <c r="S136" i="13"/>
  <c r="T136" i="13"/>
  <c r="U136" i="13"/>
  <c r="V136" i="13"/>
  <c r="BE136" i="13" s="1"/>
  <c r="R137" i="13"/>
  <c r="S137" i="13"/>
  <c r="T137" i="13"/>
  <c r="U137" i="13"/>
  <c r="V137" i="13"/>
  <c r="BE137" i="13" s="1"/>
  <c r="R138" i="13"/>
  <c r="S138" i="13"/>
  <c r="T138" i="13"/>
  <c r="U138" i="13"/>
  <c r="V138" i="13"/>
  <c r="BE138" i="13" s="1"/>
  <c r="R139" i="13"/>
  <c r="S139" i="13"/>
  <c r="T139" i="13"/>
  <c r="U139" i="13"/>
  <c r="V139" i="13"/>
  <c r="BE139" i="13" s="1"/>
  <c r="R140" i="13"/>
  <c r="S140" i="13"/>
  <c r="T140" i="13"/>
  <c r="U140" i="13"/>
  <c r="V140" i="13"/>
  <c r="BE140" i="13" s="1"/>
  <c r="R141" i="13"/>
  <c r="S141" i="13"/>
  <c r="T141" i="13"/>
  <c r="U141" i="13"/>
  <c r="V141" i="13"/>
  <c r="BE141" i="13" s="1"/>
  <c r="R142" i="13"/>
  <c r="S142" i="13"/>
  <c r="T142" i="13"/>
  <c r="U142" i="13"/>
  <c r="V142" i="13"/>
  <c r="BE142" i="13" s="1"/>
  <c r="R143" i="13"/>
  <c r="S143" i="13"/>
  <c r="T143" i="13"/>
  <c r="U143" i="13"/>
  <c r="V143" i="13"/>
  <c r="BE143" i="13" s="1"/>
  <c r="R144" i="13"/>
  <c r="S144" i="13"/>
  <c r="T144" i="13"/>
  <c r="U144" i="13"/>
  <c r="V144" i="13"/>
  <c r="BE144" i="13" s="1"/>
  <c r="R145" i="13"/>
  <c r="S145" i="13"/>
  <c r="T145" i="13"/>
  <c r="U145" i="13"/>
  <c r="V145" i="13"/>
  <c r="BE145" i="13" s="1"/>
  <c r="R146" i="13"/>
  <c r="S146" i="13"/>
  <c r="T146" i="13"/>
  <c r="U146" i="13"/>
  <c r="V146" i="13"/>
  <c r="BE146" i="13" s="1"/>
  <c r="R147" i="13"/>
  <c r="S147" i="13"/>
  <c r="T147" i="13"/>
  <c r="U147" i="13"/>
  <c r="V147" i="13"/>
  <c r="BE147" i="13" s="1"/>
  <c r="R148" i="13"/>
  <c r="S148" i="13"/>
  <c r="T148" i="13"/>
  <c r="U148" i="13"/>
  <c r="V148" i="13"/>
  <c r="BE148" i="13" s="1"/>
  <c r="R149" i="13"/>
  <c r="S149" i="13"/>
  <c r="T149" i="13"/>
  <c r="U149" i="13"/>
  <c r="V149" i="13"/>
  <c r="BE149" i="13" s="1"/>
  <c r="R150" i="13"/>
  <c r="S150" i="13"/>
  <c r="T150" i="13"/>
  <c r="U150" i="13"/>
  <c r="V150" i="13"/>
  <c r="BE150" i="13" s="1"/>
  <c r="R151" i="13"/>
  <c r="S151" i="13"/>
  <c r="T151" i="13"/>
  <c r="U151" i="13"/>
  <c r="V151" i="13"/>
  <c r="BE151" i="13" s="1"/>
  <c r="R152" i="13"/>
  <c r="S152" i="13"/>
  <c r="T152" i="13"/>
  <c r="U152" i="13"/>
  <c r="V152" i="13"/>
  <c r="BE152" i="13" s="1"/>
  <c r="R153" i="13"/>
  <c r="S153" i="13"/>
  <c r="T153" i="13"/>
  <c r="U153" i="13"/>
  <c r="V153" i="13"/>
  <c r="BE153" i="13" s="1"/>
  <c r="R154" i="13"/>
  <c r="S154" i="13"/>
  <c r="T154" i="13"/>
  <c r="U154" i="13"/>
  <c r="V154" i="13"/>
  <c r="BE154" i="13" s="1"/>
  <c r="R155" i="13"/>
  <c r="S155" i="13"/>
  <c r="T155" i="13"/>
  <c r="U155" i="13"/>
  <c r="V155" i="13"/>
  <c r="BE155" i="13" s="1"/>
  <c r="R156" i="13"/>
  <c r="S156" i="13"/>
  <c r="T156" i="13"/>
  <c r="U156" i="13"/>
  <c r="V156" i="13"/>
  <c r="BE156" i="13" s="1"/>
  <c r="R157" i="13"/>
  <c r="S157" i="13"/>
  <c r="T157" i="13"/>
  <c r="U157" i="13"/>
  <c r="V157" i="13"/>
  <c r="BE157" i="13" s="1"/>
  <c r="R158" i="13"/>
  <c r="S158" i="13"/>
  <c r="T158" i="13"/>
  <c r="U158" i="13"/>
  <c r="V158" i="13"/>
  <c r="BE158" i="13" s="1"/>
  <c r="R159" i="13"/>
  <c r="S159" i="13"/>
  <c r="T159" i="13"/>
  <c r="U159" i="13"/>
  <c r="V159" i="13"/>
  <c r="BE159" i="13" s="1"/>
  <c r="R160" i="13"/>
  <c r="S160" i="13"/>
  <c r="T160" i="13"/>
  <c r="U160" i="13"/>
  <c r="V160" i="13"/>
  <c r="BE160" i="13" s="1"/>
  <c r="R161" i="13"/>
  <c r="S161" i="13"/>
  <c r="T161" i="13"/>
  <c r="U161" i="13"/>
  <c r="V161" i="13"/>
  <c r="BE161" i="13" s="1"/>
  <c r="R162" i="13"/>
  <c r="S162" i="13"/>
  <c r="T162" i="13"/>
  <c r="U162" i="13"/>
  <c r="V162" i="13"/>
  <c r="BE162" i="13" s="1"/>
  <c r="R163" i="13"/>
  <c r="S163" i="13"/>
  <c r="T163" i="13"/>
  <c r="U163" i="13"/>
  <c r="V163" i="13"/>
  <c r="BE163" i="13" s="1"/>
  <c r="R164" i="13"/>
  <c r="S164" i="13"/>
  <c r="T164" i="13"/>
  <c r="U164" i="13"/>
  <c r="V164" i="13"/>
  <c r="BE164" i="13" s="1"/>
  <c r="R165" i="13"/>
  <c r="S165" i="13"/>
  <c r="T165" i="13"/>
  <c r="U165" i="13"/>
  <c r="V165" i="13"/>
  <c r="BE165" i="13" s="1"/>
  <c r="R166" i="13"/>
  <c r="S166" i="13"/>
  <c r="T166" i="13"/>
  <c r="U166" i="13"/>
  <c r="V166" i="13"/>
  <c r="BE166" i="13" s="1"/>
  <c r="R167" i="13"/>
  <c r="S167" i="13"/>
  <c r="T167" i="13"/>
  <c r="U167" i="13"/>
  <c r="V167" i="13"/>
  <c r="BE167" i="13" s="1"/>
  <c r="R168" i="13"/>
  <c r="S168" i="13"/>
  <c r="T168" i="13"/>
  <c r="U168" i="13"/>
  <c r="V168" i="13"/>
  <c r="BE168" i="13" s="1"/>
  <c r="R169" i="13"/>
  <c r="S169" i="13"/>
  <c r="T169" i="13"/>
  <c r="U169" i="13"/>
  <c r="V169" i="13"/>
  <c r="BE169" i="13" s="1"/>
  <c r="R170" i="13"/>
  <c r="S170" i="13"/>
  <c r="T170" i="13"/>
  <c r="U170" i="13"/>
  <c r="V170" i="13"/>
  <c r="BE170" i="13" s="1"/>
  <c r="R171" i="13"/>
  <c r="S171" i="13"/>
  <c r="T171" i="13"/>
  <c r="U171" i="13"/>
  <c r="V171" i="13"/>
  <c r="BE171" i="13" s="1"/>
  <c r="R172" i="13"/>
  <c r="S172" i="13"/>
  <c r="T172" i="13"/>
  <c r="U172" i="13"/>
  <c r="V172" i="13"/>
  <c r="BE172" i="13" s="1"/>
  <c r="R173" i="13"/>
  <c r="S173" i="13"/>
  <c r="T173" i="13"/>
  <c r="U173" i="13"/>
  <c r="V173" i="13"/>
  <c r="BE173" i="13" s="1"/>
  <c r="R174" i="13"/>
  <c r="S174" i="13"/>
  <c r="T174" i="13"/>
  <c r="U174" i="13"/>
  <c r="V174" i="13"/>
  <c r="BE174" i="13" s="1"/>
  <c r="R175" i="13"/>
  <c r="S175" i="13"/>
  <c r="T175" i="13"/>
  <c r="U175" i="13"/>
  <c r="V175" i="13"/>
  <c r="BE175" i="13" s="1"/>
  <c r="R176" i="13"/>
  <c r="S176" i="13"/>
  <c r="T176" i="13"/>
  <c r="U176" i="13"/>
  <c r="V176" i="13"/>
  <c r="BE176" i="13" s="1"/>
  <c r="R177" i="13"/>
  <c r="S177" i="13"/>
  <c r="T177" i="13"/>
  <c r="U177" i="13"/>
  <c r="V177" i="13"/>
  <c r="BE177" i="13" s="1"/>
  <c r="R178" i="13"/>
  <c r="S178" i="13"/>
  <c r="T178" i="13"/>
  <c r="U178" i="13"/>
  <c r="V178" i="13"/>
  <c r="BE178" i="13" s="1"/>
  <c r="R179" i="13"/>
  <c r="S179" i="13"/>
  <c r="T179" i="13"/>
  <c r="U179" i="13"/>
  <c r="V179" i="13"/>
  <c r="BE179" i="13" s="1"/>
  <c r="R180" i="13"/>
  <c r="S180" i="13"/>
  <c r="T180" i="13"/>
  <c r="U180" i="13"/>
  <c r="V180" i="13"/>
  <c r="BE180" i="13" s="1"/>
  <c r="R181" i="13"/>
  <c r="S181" i="13"/>
  <c r="T181" i="13"/>
  <c r="U181" i="13"/>
  <c r="V181" i="13"/>
  <c r="BE181" i="13" s="1"/>
  <c r="R182" i="13"/>
  <c r="S182" i="13"/>
  <c r="T182" i="13"/>
  <c r="U182" i="13"/>
  <c r="V182" i="13"/>
  <c r="BE182" i="13" s="1"/>
  <c r="R183" i="13"/>
  <c r="S183" i="13"/>
  <c r="T183" i="13"/>
  <c r="U183" i="13"/>
  <c r="V183" i="13"/>
  <c r="BE183" i="13" s="1"/>
  <c r="R184" i="13"/>
  <c r="S184" i="13"/>
  <c r="T184" i="13"/>
  <c r="U184" i="13"/>
  <c r="V184" i="13"/>
  <c r="BE184" i="13" s="1"/>
  <c r="R185" i="13"/>
  <c r="S185" i="13"/>
  <c r="T185" i="13"/>
  <c r="U185" i="13"/>
  <c r="V185" i="13"/>
  <c r="BE185" i="13" s="1"/>
  <c r="R186" i="13"/>
  <c r="S186" i="13"/>
  <c r="T186" i="13"/>
  <c r="U186" i="13"/>
  <c r="V186" i="13"/>
  <c r="BE186" i="13" s="1"/>
  <c r="R187" i="13"/>
  <c r="S187" i="13"/>
  <c r="T187" i="13"/>
  <c r="U187" i="13"/>
  <c r="V187" i="13"/>
  <c r="BE187" i="13" s="1"/>
  <c r="R188" i="13"/>
  <c r="S188" i="13"/>
  <c r="T188" i="13"/>
  <c r="U188" i="13"/>
  <c r="V188" i="13"/>
  <c r="BE188" i="13" s="1"/>
  <c r="R189" i="13"/>
  <c r="S189" i="13"/>
  <c r="T189" i="13"/>
  <c r="U189" i="13"/>
  <c r="V189" i="13"/>
  <c r="BE189" i="13" s="1"/>
  <c r="R190" i="13"/>
  <c r="S190" i="13"/>
  <c r="T190" i="13"/>
  <c r="U190" i="13"/>
  <c r="V190" i="13"/>
  <c r="BE190" i="13" s="1"/>
  <c r="R191" i="13"/>
  <c r="S191" i="13"/>
  <c r="T191" i="13"/>
  <c r="U191" i="13"/>
  <c r="V191" i="13"/>
  <c r="BE191" i="13" s="1"/>
  <c r="R192" i="13"/>
  <c r="S192" i="13"/>
  <c r="T192" i="13"/>
  <c r="U192" i="13"/>
  <c r="V192" i="13"/>
  <c r="BE192" i="13" s="1"/>
  <c r="R193" i="13"/>
  <c r="S193" i="13"/>
  <c r="T193" i="13"/>
  <c r="U193" i="13"/>
  <c r="V193" i="13"/>
  <c r="BE193" i="13" s="1"/>
  <c r="R194" i="13"/>
  <c r="S194" i="13"/>
  <c r="T194" i="13"/>
  <c r="U194" i="13"/>
  <c r="V194" i="13"/>
  <c r="BE194" i="13" s="1"/>
  <c r="R195" i="13"/>
  <c r="S195" i="13"/>
  <c r="T195" i="13"/>
  <c r="U195" i="13"/>
  <c r="V195" i="13"/>
  <c r="BE195" i="13" s="1"/>
  <c r="R196" i="13"/>
  <c r="S196" i="13"/>
  <c r="T196" i="13"/>
  <c r="U196" i="13"/>
  <c r="V196" i="13"/>
  <c r="BE196" i="13" s="1"/>
  <c r="R197" i="13"/>
  <c r="S197" i="13"/>
  <c r="T197" i="13"/>
  <c r="U197" i="13"/>
  <c r="V197" i="13"/>
  <c r="BE197" i="13" s="1"/>
  <c r="R198" i="13"/>
  <c r="S198" i="13"/>
  <c r="T198" i="13"/>
  <c r="U198" i="13"/>
  <c r="V198" i="13"/>
  <c r="BE198" i="13" s="1"/>
  <c r="R199" i="13"/>
  <c r="S199" i="13"/>
  <c r="T199" i="13"/>
  <c r="U199" i="13"/>
  <c r="V199" i="13"/>
  <c r="BE199" i="13" s="1"/>
  <c r="R200" i="13"/>
  <c r="S200" i="13"/>
  <c r="T200" i="13"/>
  <c r="U200" i="13"/>
  <c r="V200" i="13"/>
  <c r="BE200" i="13" s="1"/>
  <c r="R201" i="13"/>
  <c r="S201" i="13"/>
  <c r="T201" i="13"/>
  <c r="U201" i="13"/>
  <c r="V201" i="13"/>
  <c r="BE201" i="13" s="1"/>
  <c r="R202" i="13"/>
  <c r="S202" i="13"/>
  <c r="T202" i="13"/>
  <c r="U202" i="13"/>
  <c r="V202" i="13"/>
  <c r="BE202" i="13" s="1"/>
  <c r="R203" i="13"/>
  <c r="S203" i="13"/>
  <c r="T203" i="13"/>
  <c r="U203" i="13"/>
  <c r="V203" i="13"/>
  <c r="BE203" i="13" s="1"/>
  <c r="R204" i="13"/>
  <c r="S204" i="13"/>
  <c r="T204" i="13"/>
  <c r="U204" i="13"/>
  <c r="V204" i="13"/>
  <c r="BE204" i="13" s="1"/>
  <c r="R205" i="13"/>
  <c r="S205" i="13"/>
  <c r="T205" i="13"/>
  <c r="U205" i="13"/>
  <c r="V205" i="13"/>
  <c r="BE205" i="13" s="1"/>
  <c r="R206" i="13"/>
  <c r="S206" i="13"/>
  <c r="T206" i="13"/>
  <c r="U206" i="13"/>
  <c r="V206" i="13"/>
  <c r="BE206" i="13" s="1"/>
  <c r="R207" i="13"/>
  <c r="S207" i="13"/>
  <c r="T207" i="13"/>
  <c r="U207" i="13"/>
  <c r="V207" i="13"/>
  <c r="BE207" i="13" s="1"/>
  <c r="R208" i="13"/>
  <c r="S208" i="13"/>
  <c r="T208" i="13"/>
  <c r="U208" i="13"/>
  <c r="V208" i="13"/>
  <c r="BE208" i="13" s="1"/>
  <c r="R209" i="13"/>
  <c r="S209" i="13"/>
  <c r="T209" i="13"/>
  <c r="U209" i="13"/>
  <c r="V209" i="13"/>
  <c r="BE209" i="13" s="1"/>
  <c r="R210" i="13"/>
  <c r="S210" i="13"/>
  <c r="T210" i="13"/>
  <c r="U210" i="13"/>
  <c r="V210" i="13"/>
  <c r="BE210" i="13" s="1"/>
  <c r="R211" i="13"/>
  <c r="S211" i="13"/>
  <c r="T211" i="13"/>
  <c r="U211" i="13"/>
  <c r="V211" i="13"/>
  <c r="BE211" i="13" s="1"/>
  <c r="R212" i="13"/>
  <c r="S212" i="13"/>
  <c r="T212" i="13"/>
  <c r="U212" i="13"/>
  <c r="V212" i="13"/>
  <c r="BE212" i="13" s="1"/>
  <c r="R213" i="13"/>
  <c r="S213" i="13"/>
  <c r="T213" i="13"/>
  <c r="U213" i="13"/>
  <c r="V213" i="13"/>
  <c r="BE213" i="13" s="1"/>
  <c r="R214" i="13"/>
  <c r="S214" i="13"/>
  <c r="T214" i="13"/>
  <c r="U214" i="13"/>
  <c r="V214" i="13"/>
  <c r="BE214" i="13" s="1"/>
  <c r="R215" i="13"/>
  <c r="S215" i="13"/>
  <c r="T215" i="13"/>
  <c r="U215" i="13"/>
  <c r="V215" i="13"/>
  <c r="BE215" i="13" s="1"/>
  <c r="R216" i="13"/>
  <c r="S216" i="13"/>
  <c r="T216" i="13"/>
  <c r="U216" i="13"/>
  <c r="V216" i="13"/>
  <c r="BE216" i="13" s="1"/>
  <c r="R217" i="13"/>
  <c r="S217" i="13"/>
  <c r="T217" i="13"/>
  <c r="U217" i="13"/>
  <c r="V217" i="13"/>
  <c r="BE217" i="13" s="1"/>
  <c r="R218" i="13"/>
  <c r="S218" i="13"/>
  <c r="T218" i="13"/>
  <c r="U218" i="13"/>
  <c r="V218" i="13"/>
  <c r="BE218" i="13" s="1"/>
  <c r="R219" i="13"/>
  <c r="S219" i="13"/>
  <c r="T219" i="13"/>
  <c r="U219" i="13"/>
  <c r="V219" i="13"/>
  <c r="BE219" i="13" s="1"/>
  <c r="R220" i="13"/>
  <c r="S220" i="13"/>
  <c r="T220" i="13"/>
  <c r="U220" i="13"/>
  <c r="V220" i="13"/>
  <c r="BE220" i="13" s="1"/>
  <c r="R221" i="13"/>
  <c r="S221" i="13"/>
  <c r="T221" i="13"/>
  <c r="U221" i="13"/>
  <c r="V221" i="13"/>
  <c r="BE221" i="13" s="1"/>
  <c r="R222" i="13"/>
  <c r="S222" i="13"/>
  <c r="T222" i="13"/>
  <c r="U222" i="13"/>
  <c r="V222" i="13"/>
  <c r="BE222" i="13" s="1"/>
  <c r="R223" i="13"/>
  <c r="S223" i="13"/>
  <c r="T223" i="13"/>
  <c r="U223" i="13"/>
  <c r="V223" i="13"/>
  <c r="BE223" i="13" s="1"/>
  <c r="R224" i="13"/>
  <c r="S224" i="13"/>
  <c r="T224" i="13"/>
  <c r="U224" i="13"/>
  <c r="V224" i="13"/>
  <c r="BE224" i="13" s="1"/>
  <c r="R225" i="13"/>
  <c r="S225" i="13"/>
  <c r="T225" i="13"/>
  <c r="U225" i="13"/>
  <c r="V225" i="13"/>
  <c r="BE225" i="13" s="1"/>
  <c r="R226" i="13"/>
  <c r="S226" i="13"/>
  <c r="T226" i="13"/>
  <c r="U226" i="13"/>
  <c r="V226" i="13"/>
  <c r="BE226" i="13" s="1"/>
  <c r="R227" i="13"/>
  <c r="S227" i="13"/>
  <c r="T227" i="13"/>
  <c r="U227" i="13"/>
  <c r="V227" i="13"/>
  <c r="BE227" i="13" s="1"/>
  <c r="R228" i="13"/>
  <c r="S228" i="13"/>
  <c r="T228" i="13"/>
  <c r="U228" i="13"/>
  <c r="V228" i="13"/>
  <c r="BE228" i="13" s="1"/>
  <c r="R229" i="13"/>
  <c r="S229" i="13"/>
  <c r="T229" i="13"/>
  <c r="U229" i="13"/>
  <c r="V229" i="13"/>
  <c r="BE229" i="13" s="1"/>
  <c r="R230" i="13"/>
  <c r="S230" i="13"/>
  <c r="T230" i="13"/>
  <c r="U230" i="13"/>
  <c r="V230" i="13"/>
  <c r="BE230" i="13" s="1"/>
  <c r="R231" i="13"/>
  <c r="S231" i="13"/>
  <c r="T231" i="13"/>
  <c r="U231" i="13"/>
  <c r="V231" i="13"/>
  <c r="BE231" i="13" s="1"/>
  <c r="R232" i="13"/>
  <c r="S232" i="13"/>
  <c r="T232" i="13"/>
  <c r="U232" i="13"/>
  <c r="V232" i="13"/>
  <c r="BE232" i="13" s="1"/>
  <c r="R233" i="13"/>
  <c r="S233" i="13"/>
  <c r="T233" i="13"/>
  <c r="U233" i="13"/>
  <c r="V233" i="13"/>
  <c r="BE233" i="13" s="1"/>
  <c r="R234" i="13"/>
  <c r="S234" i="13"/>
  <c r="T234" i="13"/>
  <c r="U234" i="13"/>
  <c r="V234" i="13"/>
  <c r="BE234" i="13" s="1"/>
  <c r="R235" i="13"/>
  <c r="S235" i="13"/>
  <c r="T235" i="13"/>
  <c r="U235" i="13"/>
  <c r="V235" i="13"/>
  <c r="BE235" i="13" s="1"/>
  <c r="R236" i="13"/>
  <c r="S236" i="13"/>
  <c r="T236" i="13"/>
  <c r="U236" i="13"/>
  <c r="V236" i="13"/>
  <c r="BE236" i="13" s="1"/>
  <c r="R237" i="13"/>
  <c r="S237" i="13"/>
  <c r="T237" i="13"/>
  <c r="U237" i="13"/>
  <c r="V237" i="13"/>
  <c r="BE237" i="13" s="1"/>
  <c r="R238" i="13"/>
  <c r="S238" i="13"/>
  <c r="T238" i="13"/>
  <c r="U238" i="13"/>
  <c r="V238" i="13"/>
  <c r="BE238" i="13" s="1"/>
  <c r="R239" i="13"/>
  <c r="S239" i="13"/>
  <c r="T239" i="13"/>
  <c r="U239" i="13"/>
  <c r="V239" i="13"/>
  <c r="BE239" i="13" s="1"/>
  <c r="R240" i="13"/>
  <c r="S240" i="13"/>
  <c r="T240" i="13"/>
  <c r="U240" i="13"/>
  <c r="V240" i="13"/>
  <c r="BE240" i="13" s="1"/>
  <c r="R241" i="13"/>
  <c r="S241" i="13"/>
  <c r="T241" i="13"/>
  <c r="U241" i="13"/>
  <c r="V241" i="13"/>
  <c r="BE241" i="13" s="1"/>
  <c r="R242" i="13"/>
  <c r="S242" i="13"/>
  <c r="T242" i="13"/>
  <c r="U242" i="13"/>
  <c r="V242" i="13"/>
  <c r="BE242" i="13" s="1"/>
  <c r="R243" i="13"/>
  <c r="S243" i="13"/>
  <c r="T243" i="13"/>
  <c r="U243" i="13"/>
  <c r="V243" i="13"/>
  <c r="BE243" i="13" s="1"/>
  <c r="R244" i="13"/>
  <c r="S244" i="13"/>
  <c r="T244" i="13"/>
  <c r="U244" i="13"/>
  <c r="V244" i="13"/>
  <c r="BE244" i="13" s="1"/>
  <c r="R245" i="13"/>
  <c r="S245" i="13"/>
  <c r="T245" i="13"/>
  <c r="U245" i="13"/>
  <c r="V245" i="13"/>
  <c r="BE245" i="13" s="1"/>
  <c r="R246" i="13"/>
  <c r="S246" i="13"/>
  <c r="T246" i="13"/>
  <c r="U246" i="13"/>
  <c r="V246" i="13"/>
  <c r="BE246" i="13" s="1"/>
  <c r="R247" i="13"/>
  <c r="S247" i="13"/>
  <c r="T247" i="13"/>
  <c r="U247" i="13"/>
  <c r="V247" i="13"/>
  <c r="BE247" i="13" s="1"/>
  <c r="R248" i="13"/>
  <c r="S248" i="13"/>
  <c r="T248" i="13"/>
  <c r="U248" i="13"/>
  <c r="V248" i="13"/>
  <c r="BE248" i="13" s="1"/>
  <c r="R249" i="13"/>
  <c r="S249" i="13"/>
  <c r="T249" i="13"/>
  <c r="U249" i="13"/>
  <c r="V249" i="13"/>
  <c r="BE249" i="13" s="1"/>
  <c r="R250" i="13"/>
  <c r="S250" i="13"/>
  <c r="T250" i="13"/>
  <c r="U250" i="13"/>
  <c r="V250" i="13"/>
  <c r="BE250" i="13" s="1"/>
  <c r="R251" i="13"/>
  <c r="S251" i="13"/>
  <c r="T251" i="13"/>
  <c r="U251" i="13"/>
  <c r="V251" i="13"/>
  <c r="BE251" i="13" s="1"/>
  <c r="R252" i="13"/>
  <c r="S252" i="13"/>
  <c r="T252" i="13"/>
  <c r="U252" i="13"/>
  <c r="V252" i="13"/>
  <c r="BE252" i="13" s="1"/>
  <c r="R253" i="13"/>
  <c r="S253" i="13"/>
  <c r="T253" i="13"/>
  <c r="U253" i="13"/>
  <c r="V253" i="13"/>
  <c r="BE253" i="13" s="1"/>
  <c r="R254" i="13"/>
  <c r="S254" i="13"/>
  <c r="T254" i="13"/>
  <c r="U254" i="13"/>
  <c r="V254" i="13"/>
  <c r="BE254" i="13" s="1"/>
  <c r="R255" i="13"/>
  <c r="S255" i="13"/>
  <c r="T255" i="13"/>
  <c r="U255" i="13"/>
  <c r="V255" i="13"/>
  <c r="BE255" i="13" s="1"/>
  <c r="R256" i="13"/>
  <c r="S256" i="13"/>
  <c r="T256" i="13"/>
  <c r="U256" i="13"/>
  <c r="V256" i="13"/>
  <c r="BE256" i="13" s="1"/>
  <c r="R257" i="13"/>
  <c r="S257" i="13"/>
  <c r="T257" i="13"/>
  <c r="U257" i="13"/>
  <c r="V257" i="13"/>
  <c r="BE257" i="13" s="1"/>
  <c r="R258" i="13"/>
  <c r="S258" i="13"/>
  <c r="T258" i="13"/>
  <c r="U258" i="13"/>
  <c r="V258" i="13"/>
  <c r="BE258" i="13" s="1"/>
  <c r="R259" i="13"/>
  <c r="S259" i="13"/>
  <c r="T259" i="13"/>
  <c r="U259" i="13"/>
  <c r="V259" i="13"/>
  <c r="BE259" i="13" s="1"/>
  <c r="R260" i="13"/>
  <c r="S260" i="13"/>
  <c r="T260" i="13"/>
  <c r="U260" i="13"/>
  <c r="V260" i="13"/>
  <c r="BE260" i="13" s="1"/>
  <c r="R261" i="13"/>
  <c r="S261" i="13"/>
  <c r="T261" i="13"/>
  <c r="U261" i="13"/>
  <c r="V261" i="13"/>
  <c r="BE261" i="13" s="1"/>
  <c r="R262" i="13"/>
  <c r="S262" i="13"/>
  <c r="T262" i="13"/>
  <c r="U262" i="13"/>
  <c r="V262" i="13"/>
  <c r="BE262" i="13" s="1"/>
  <c r="R263" i="13"/>
  <c r="S263" i="13"/>
  <c r="T263" i="13"/>
  <c r="U263" i="13"/>
  <c r="V263" i="13"/>
  <c r="BE263" i="13" s="1"/>
  <c r="R264" i="13"/>
  <c r="S264" i="13"/>
  <c r="T264" i="13"/>
  <c r="U264" i="13"/>
  <c r="V264" i="13"/>
  <c r="BE264" i="13" s="1"/>
  <c r="R265" i="13"/>
  <c r="S265" i="13"/>
  <c r="T265" i="13"/>
  <c r="U265" i="13"/>
  <c r="V265" i="13"/>
  <c r="BE265" i="13" s="1"/>
  <c r="R266" i="13"/>
  <c r="S266" i="13"/>
  <c r="T266" i="13"/>
  <c r="U266" i="13"/>
  <c r="V266" i="13"/>
  <c r="BE266" i="13" s="1"/>
  <c r="R267" i="13"/>
  <c r="S267" i="13"/>
  <c r="T267" i="13"/>
  <c r="U267" i="13"/>
  <c r="V267" i="13"/>
  <c r="BE267" i="13" s="1"/>
  <c r="R268" i="13"/>
  <c r="S268" i="13"/>
  <c r="T268" i="13"/>
  <c r="U268" i="13"/>
  <c r="V268" i="13"/>
  <c r="BE268" i="13" s="1"/>
  <c r="R269" i="13"/>
  <c r="S269" i="13"/>
  <c r="T269" i="13"/>
  <c r="U269" i="13"/>
  <c r="V269" i="13"/>
  <c r="BE269" i="13" s="1"/>
  <c r="R270" i="13"/>
  <c r="S270" i="13"/>
  <c r="T270" i="13"/>
  <c r="U270" i="13"/>
  <c r="V270" i="13"/>
  <c r="BE270" i="13" s="1"/>
  <c r="R271" i="13"/>
  <c r="S271" i="13"/>
  <c r="T271" i="13"/>
  <c r="U271" i="13"/>
  <c r="V271" i="13"/>
  <c r="BE271" i="13" s="1"/>
  <c r="R272" i="13"/>
  <c r="S272" i="13"/>
  <c r="T272" i="13"/>
  <c r="U272" i="13"/>
  <c r="V272" i="13"/>
  <c r="BE272" i="13" s="1"/>
  <c r="R273" i="13"/>
  <c r="S273" i="13"/>
  <c r="T273" i="13"/>
  <c r="U273" i="13"/>
  <c r="V273" i="13"/>
  <c r="BE273" i="13" s="1"/>
  <c r="R274" i="13"/>
  <c r="S274" i="13"/>
  <c r="T274" i="13"/>
  <c r="U274" i="13"/>
  <c r="V274" i="13"/>
  <c r="BE274" i="13" s="1"/>
  <c r="R275" i="13"/>
  <c r="S275" i="13"/>
  <c r="T275" i="13"/>
  <c r="U275" i="13"/>
  <c r="V275" i="13"/>
  <c r="BE275" i="13" s="1"/>
  <c r="R276" i="13"/>
  <c r="S276" i="13"/>
  <c r="T276" i="13"/>
  <c r="U276" i="13"/>
  <c r="V276" i="13"/>
  <c r="BE276" i="13" s="1"/>
  <c r="R277" i="13"/>
  <c r="S277" i="13"/>
  <c r="T277" i="13"/>
  <c r="U277" i="13"/>
  <c r="V277" i="13"/>
  <c r="BE277" i="13" s="1"/>
  <c r="R278" i="13"/>
  <c r="S278" i="13"/>
  <c r="T278" i="13"/>
  <c r="U278" i="13"/>
  <c r="V278" i="13"/>
  <c r="BE278" i="13" s="1"/>
  <c r="R279" i="13"/>
  <c r="S279" i="13"/>
  <c r="T279" i="13"/>
  <c r="U279" i="13"/>
  <c r="V279" i="13"/>
  <c r="BE279" i="13" s="1"/>
  <c r="R280" i="13"/>
  <c r="S280" i="13"/>
  <c r="T280" i="13"/>
  <c r="U280" i="13"/>
  <c r="V280" i="13"/>
  <c r="BE280" i="13" s="1"/>
  <c r="R281" i="13"/>
  <c r="S281" i="13"/>
  <c r="T281" i="13"/>
  <c r="U281" i="13"/>
  <c r="V281" i="13"/>
  <c r="BE281" i="13" s="1"/>
  <c r="R282" i="13"/>
  <c r="S282" i="13"/>
  <c r="T282" i="13"/>
  <c r="U282" i="13"/>
  <c r="V282" i="13"/>
  <c r="BE282" i="13" s="1"/>
  <c r="R283" i="13"/>
  <c r="S283" i="13"/>
  <c r="T283" i="13"/>
  <c r="U283" i="13"/>
  <c r="V283" i="13"/>
  <c r="BE283" i="13" s="1"/>
  <c r="R284" i="13"/>
  <c r="S284" i="13"/>
  <c r="T284" i="13"/>
  <c r="U284" i="13"/>
  <c r="V284" i="13"/>
  <c r="BE284" i="13" s="1"/>
  <c r="R285" i="13"/>
  <c r="S285" i="13"/>
  <c r="T285" i="13"/>
  <c r="U285" i="13"/>
  <c r="V285" i="13"/>
  <c r="BE285" i="13" s="1"/>
  <c r="R286" i="13"/>
  <c r="S286" i="13"/>
  <c r="T286" i="13"/>
  <c r="U286" i="13"/>
  <c r="V286" i="13"/>
  <c r="BE286" i="13" s="1"/>
  <c r="R287" i="13"/>
  <c r="S287" i="13"/>
  <c r="T287" i="13"/>
  <c r="U287" i="13"/>
  <c r="V287" i="13"/>
  <c r="BE287" i="13" s="1"/>
  <c r="R288" i="13"/>
  <c r="S288" i="13"/>
  <c r="T288" i="13"/>
  <c r="U288" i="13"/>
  <c r="V288" i="13"/>
  <c r="BE288" i="13" s="1"/>
  <c r="R289" i="13"/>
  <c r="S289" i="13"/>
  <c r="T289" i="13"/>
  <c r="U289" i="13"/>
  <c r="V289" i="13"/>
  <c r="BE289" i="13" s="1"/>
  <c r="R290" i="13"/>
  <c r="S290" i="13"/>
  <c r="T290" i="13"/>
  <c r="U290" i="13"/>
  <c r="V290" i="13"/>
  <c r="BE290" i="13" s="1"/>
  <c r="R291" i="13"/>
  <c r="S291" i="13"/>
  <c r="T291" i="13"/>
  <c r="U291" i="13"/>
  <c r="V291" i="13"/>
  <c r="BE291" i="13" s="1"/>
  <c r="R292" i="13"/>
  <c r="S292" i="13"/>
  <c r="T292" i="13"/>
  <c r="U292" i="13"/>
  <c r="V292" i="13"/>
  <c r="BE292" i="13" s="1"/>
  <c r="R293" i="13"/>
  <c r="S293" i="13"/>
  <c r="T293" i="13"/>
  <c r="U293" i="13"/>
  <c r="V293" i="13"/>
  <c r="BE293" i="13" s="1"/>
  <c r="R294" i="13"/>
  <c r="S294" i="13"/>
  <c r="T294" i="13"/>
  <c r="U294" i="13"/>
  <c r="V294" i="13"/>
  <c r="BE294" i="13" s="1"/>
  <c r="R295" i="13"/>
  <c r="S295" i="13"/>
  <c r="T295" i="13"/>
  <c r="U295" i="13"/>
  <c r="V295" i="13"/>
  <c r="BE295" i="13" s="1"/>
  <c r="R296" i="13"/>
  <c r="S296" i="13"/>
  <c r="T296" i="13"/>
  <c r="U296" i="13"/>
  <c r="V296" i="13"/>
  <c r="BE296" i="13" s="1"/>
  <c r="R297" i="13"/>
  <c r="S297" i="13"/>
  <c r="T297" i="13"/>
  <c r="U297" i="13"/>
  <c r="V297" i="13"/>
  <c r="BE297" i="13" s="1"/>
  <c r="R298" i="13"/>
  <c r="S298" i="13"/>
  <c r="T298" i="13"/>
  <c r="U298" i="13"/>
  <c r="V298" i="13"/>
  <c r="BE298" i="13" s="1"/>
  <c r="R299" i="13"/>
  <c r="S299" i="13"/>
  <c r="T299" i="13"/>
  <c r="U299" i="13"/>
  <c r="V299" i="13"/>
  <c r="BE299" i="13" s="1"/>
  <c r="R300" i="13"/>
  <c r="S300" i="13"/>
  <c r="T300" i="13"/>
  <c r="U300" i="13"/>
  <c r="V300" i="13"/>
  <c r="BE300" i="13" s="1"/>
  <c r="R301" i="13"/>
  <c r="S301" i="13"/>
  <c r="T301" i="13"/>
  <c r="U301" i="13"/>
  <c r="V301" i="13"/>
  <c r="BE301" i="13" s="1"/>
  <c r="R302" i="13"/>
  <c r="S302" i="13"/>
  <c r="T302" i="13"/>
  <c r="U302" i="13"/>
  <c r="V302" i="13"/>
  <c r="BE302" i="13" s="1"/>
  <c r="R303" i="13"/>
  <c r="S303" i="13"/>
  <c r="T303" i="13"/>
  <c r="U303" i="13"/>
  <c r="V303" i="13"/>
  <c r="BE303" i="13" s="1"/>
  <c r="R304" i="13"/>
  <c r="S304" i="13"/>
  <c r="T304" i="13"/>
  <c r="U304" i="13"/>
  <c r="V304" i="13"/>
  <c r="BE304" i="13" s="1"/>
  <c r="R305" i="13"/>
  <c r="S305" i="13"/>
  <c r="T305" i="13"/>
  <c r="U305" i="13"/>
  <c r="V305" i="13"/>
  <c r="BE305" i="13" s="1"/>
  <c r="R306" i="13"/>
  <c r="S306" i="13"/>
  <c r="T306" i="13"/>
  <c r="U306" i="13"/>
  <c r="V306" i="13"/>
  <c r="BE306" i="13" s="1"/>
  <c r="R307" i="13"/>
  <c r="S307" i="13"/>
  <c r="T307" i="13"/>
  <c r="U307" i="13"/>
  <c r="V307" i="13"/>
  <c r="BE307" i="13" s="1"/>
  <c r="R308" i="13"/>
  <c r="S308" i="13"/>
  <c r="T308" i="13"/>
  <c r="U308" i="13"/>
  <c r="V308" i="13"/>
  <c r="BE308" i="13" s="1"/>
  <c r="R309" i="13"/>
  <c r="S309" i="13"/>
  <c r="T309" i="13"/>
  <c r="U309" i="13"/>
  <c r="V309" i="13"/>
  <c r="BE309" i="13" s="1"/>
  <c r="R310" i="13"/>
  <c r="S310" i="13"/>
  <c r="T310" i="13"/>
  <c r="U310" i="13"/>
  <c r="V310" i="13"/>
  <c r="BE310" i="13" s="1"/>
  <c r="R311" i="13"/>
  <c r="S311" i="13"/>
  <c r="T311" i="13"/>
  <c r="U311" i="13"/>
  <c r="V311" i="13"/>
  <c r="BE311" i="13" s="1"/>
  <c r="R312" i="13"/>
  <c r="S312" i="13"/>
  <c r="T312" i="13"/>
  <c r="U312" i="13"/>
  <c r="V312" i="13"/>
  <c r="BE312" i="13" s="1"/>
  <c r="R313" i="13"/>
  <c r="S313" i="13"/>
  <c r="T313" i="13"/>
  <c r="U313" i="13"/>
  <c r="V313" i="13"/>
  <c r="BE313" i="13" s="1"/>
  <c r="R314" i="13"/>
  <c r="S314" i="13"/>
  <c r="T314" i="13"/>
  <c r="U314" i="13"/>
  <c r="V314" i="13"/>
  <c r="BE314" i="13" s="1"/>
  <c r="R315" i="13"/>
  <c r="S315" i="13"/>
  <c r="T315" i="13"/>
  <c r="U315" i="13"/>
  <c r="V315" i="13"/>
  <c r="BE315" i="13" s="1"/>
  <c r="R316" i="13"/>
  <c r="S316" i="13"/>
  <c r="T316" i="13"/>
  <c r="U316" i="13"/>
  <c r="V316" i="13"/>
  <c r="BE316" i="13" s="1"/>
  <c r="R317" i="13"/>
  <c r="S317" i="13"/>
  <c r="T317" i="13"/>
  <c r="U317" i="13"/>
  <c r="V317" i="13"/>
  <c r="BE317" i="13" s="1"/>
  <c r="R318" i="13"/>
  <c r="S318" i="13"/>
  <c r="T318" i="13"/>
  <c r="U318" i="13"/>
  <c r="V318" i="13"/>
  <c r="BE318" i="13" s="1"/>
  <c r="R319" i="13"/>
  <c r="S319" i="13"/>
  <c r="T319" i="13"/>
  <c r="U319" i="13"/>
  <c r="V319" i="13"/>
  <c r="BE319" i="13" s="1"/>
  <c r="R320" i="13"/>
  <c r="S320" i="13"/>
  <c r="T320" i="13"/>
  <c r="U320" i="13"/>
  <c r="V320" i="13"/>
  <c r="BE320" i="13" s="1"/>
  <c r="R321" i="13"/>
  <c r="S321" i="13"/>
  <c r="T321" i="13"/>
  <c r="U321" i="13"/>
  <c r="V321" i="13"/>
  <c r="BE321" i="13" s="1"/>
  <c r="R322" i="13"/>
  <c r="S322" i="13"/>
  <c r="T322" i="13"/>
  <c r="U322" i="13"/>
  <c r="V322" i="13"/>
  <c r="BE322" i="13" s="1"/>
  <c r="R323" i="13"/>
  <c r="S323" i="13"/>
  <c r="T323" i="13"/>
  <c r="U323" i="13"/>
  <c r="V323" i="13"/>
  <c r="BE323" i="13" s="1"/>
  <c r="R324" i="13"/>
  <c r="S324" i="13"/>
  <c r="T324" i="13"/>
  <c r="U324" i="13"/>
  <c r="V324" i="13"/>
  <c r="BE324" i="13" s="1"/>
  <c r="R325" i="13"/>
  <c r="S325" i="13"/>
  <c r="T325" i="13"/>
  <c r="U325" i="13"/>
  <c r="V325" i="13"/>
  <c r="BE325" i="13" s="1"/>
  <c r="R326" i="13"/>
  <c r="S326" i="13"/>
  <c r="T326" i="13"/>
  <c r="U326" i="13"/>
  <c r="V326" i="13"/>
  <c r="BE326" i="13" s="1"/>
  <c r="R327" i="13"/>
  <c r="S327" i="13"/>
  <c r="T327" i="13"/>
  <c r="U327" i="13"/>
  <c r="V327" i="13"/>
  <c r="BE327" i="13" s="1"/>
  <c r="R328" i="13"/>
  <c r="S328" i="13"/>
  <c r="T328" i="13"/>
  <c r="U328" i="13"/>
  <c r="V328" i="13"/>
  <c r="BE328" i="13" s="1"/>
  <c r="R329" i="13"/>
  <c r="S329" i="13"/>
  <c r="T329" i="13"/>
  <c r="U329" i="13"/>
  <c r="V329" i="13"/>
  <c r="BE329" i="13" s="1"/>
  <c r="R330" i="13"/>
  <c r="S330" i="13"/>
  <c r="T330" i="13"/>
  <c r="U330" i="13"/>
  <c r="V330" i="13"/>
  <c r="BE330" i="13" s="1"/>
  <c r="R331" i="13"/>
  <c r="S331" i="13"/>
  <c r="T331" i="13"/>
  <c r="U331" i="13"/>
  <c r="V331" i="13"/>
  <c r="BE331" i="13" s="1"/>
  <c r="R332" i="13"/>
  <c r="S332" i="13"/>
  <c r="T332" i="13"/>
  <c r="U332" i="13"/>
  <c r="V332" i="13"/>
  <c r="BE332" i="13" s="1"/>
  <c r="R333" i="13"/>
  <c r="S333" i="13"/>
  <c r="T333" i="13"/>
  <c r="U333" i="13"/>
  <c r="V333" i="13"/>
  <c r="BE333" i="13" s="1"/>
  <c r="R334" i="13"/>
  <c r="S334" i="13"/>
  <c r="T334" i="13"/>
  <c r="U334" i="13"/>
  <c r="V334" i="13"/>
  <c r="BE334" i="13" s="1"/>
  <c r="R335" i="13"/>
  <c r="S335" i="13"/>
  <c r="T335" i="13"/>
  <c r="U335" i="13"/>
  <c r="V335" i="13"/>
  <c r="BE335" i="13" s="1"/>
  <c r="R336" i="13"/>
  <c r="S336" i="13"/>
  <c r="T336" i="13"/>
  <c r="U336" i="13"/>
  <c r="V336" i="13"/>
  <c r="BE336" i="13" s="1"/>
  <c r="R337" i="13"/>
  <c r="S337" i="13"/>
  <c r="T337" i="13"/>
  <c r="U337" i="13"/>
  <c r="V337" i="13"/>
  <c r="BE337" i="13" s="1"/>
  <c r="R338" i="13"/>
  <c r="S338" i="13"/>
  <c r="T338" i="13"/>
  <c r="U338" i="13"/>
  <c r="V338" i="13"/>
  <c r="BE338" i="13" s="1"/>
  <c r="R339" i="13"/>
  <c r="S339" i="13"/>
  <c r="T339" i="13"/>
  <c r="U339" i="13"/>
  <c r="V339" i="13"/>
  <c r="BE339" i="13" s="1"/>
  <c r="R340" i="13"/>
  <c r="S340" i="13"/>
  <c r="T340" i="13"/>
  <c r="U340" i="13"/>
  <c r="V340" i="13"/>
  <c r="BE340" i="13" s="1"/>
  <c r="R341" i="13"/>
  <c r="S341" i="13"/>
  <c r="T341" i="13"/>
  <c r="U341" i="13"/>
  <c r="V341" i="13"/>
  <c r="BE341" i="13" s="1"/>
  <c r="R342" i="13"/>
  <c r="S342" i="13"/>
  <c r="T342" i="13"/>
  <c r="U342" i="13"/>
  <c r="V342" i="13"/>
  <c r="BE342" i="13" s="1"/>
  <c r="R343" i="13"/>
  <c r="S343" i="13"/>
  <c r="T343" i="13"/>
  <c r="U343" i="13"/>
  <c r="V343" i="13"/>
  <c r="BE343" i="13" s="1"/>
  <c r="R344" i="13"/>
  <c r="S344" i="13"/>
  <c r="T344" i="13"/>
  <c r="U344" i="13"/>
  <c r="V344" i="13"/>
  <c r="BE344" i="13" s="1"/>
  <c r="R345" i="13"/>
  <c r="S345" i="13"/>
  <c r="T345" i="13"/>
  <c r="U345" i="13"/>
  <c r="V345" i="13"/>
  <c r="BE345" i="13" s="1"/>
  <c r="R346" i="13"/>
  <c r="S346" i="13"/>
  <c r="T346" i="13"/>
  <c r="U346" i="13"/>
  <c r="V346" i="13"/>
  <c r="BE346" i="13" s="1"/>
  <c r="R347" i="13"/>
  <c r="S347" i="13"/>
  <c r="T347" i="13"/>
  <c r="U347" i="13"/>
  <c r="V347" i="13"/>
  <c r="BE347" i="13" s="1"/>
  <c r="R348" i="13"/>
  <c r="S348" i="13"/>
  <c r="T348" i="13"/>
  <c r="U348" i="13"/>
  <c r="V348" i="13"/>
  <c r="BE348" i="13" s="1"/>
  <c r="R349" i="13"/>
  <c r="S349" i="13"/>
  <c r="T349" i="13"/>
  <c r="U349" i="13"/>
  <c r="V349" i="13"/>
  <c r="BE349" i="13" s="1"/>
  <c r="R350" i="13"/>
  <c r="S350" i="13"/>
  <c r="T350" i="13"/>
  <c r="U350" i="13"/>
  <c r="V350" i="13"/>
  <c r="BE350" i="13" s="1"/>
  <c r="R351" i="13"/>
  <c r="S351" i="13"/>
  <c r="T351" i="13"/>
  <c r="U351" i="13"/>
  <c r="V351" i="13"/>
  <c r="BE351" i="13" s="1"/>
  <c r="R352" i="13"/>
  <c r="S352" i="13"/>
  <c r="T352" i="13"/>
  <c r="U352" i="13"/>
  <c r="V352" i="13"/>
  <c r="BE352" i="13" s="1"/>
  <c r="R353" i="13"/>
  <c r="S353" i="13"/>
  <c r="T353" i="13"/>
  <c r="U353" i="13"/>
  <c r="V353" i="13"/>
  <c r="BE353" i="13" s="1"/>
  <c r="R354" i="13"/>
  <c r="S354" i="13"/>
  <c r="T354" i="13"/>
  <c r="U354" i="13"/>
  <c r="V354" i="13"/>
  <c r="BE354" i="13" s="1"/>
  <c r="R355" i="13"/>
  <c r="S355" i="13"/>
  <c r="T355" i="13"/>
  <c r="U355" i="13"/>
  <c r="V355" i="13"/>
  <c r="BE355" i="13" s="1"/>
  <c r="R356" i="13"/>
  <c r="S356" i="13"/>
  <c r="T356" i="13"/>
  <c r="U356" i="13"/>
  <c r="V356" i="13"/>
  <c r="BE356" i="13" s="1"/>
  <c r="R357" i="13"/>
  <c r="S357" i="13"/>
  <c r="T357" i="13"/>
  <c r="U357" i="13"/>
  <c r="V357" i="13"/>
  <c r="BE357" i="13" s="1"/>
  <c r="R358" i="13"/>
  <c r="S358" i="13"/>
  <c r="T358" i="13"/>
  <c r="U358" i="13"/>
  <c r="V358" i="13"/>
  <c r="BE358" i="13" s="1"/>
  <c r="R359" i="13"/>
  <c r="S359" i="13"/>
  <c r="T359" i="13"/>
  <c r="U359" i="13"/>
  <c r="V359" i="13"/>
  <c r="BE359" i="13" s="1"/>
  <c r="R360" i="13"/>
  <c r="S360" i="13"/>
  <c r="T360" i="13"/>
  <c r="U360" i="13"/>
  <c r="V360" i="13"/>
  <c r="BE360" i="13" s="1"/>
  <c r="R361" i="13"/>
  <c r="S361" i="13"/>
  <c r="T361" i="13"/>
  <c r="U361" i="13"/>
  <c r="V361" i="13"/>
  <c r="BE361" i="13" s="1"/>
  <c r="R362" i="13"/>
  <c r="S362" i="13"/>
  <c r="T362" i="13"/>
  <c r="U362" i="13"/>
  <c r="V362" i="13"/>
  <c r="BE362" i="13" s="1"/>
  <c r="R363" i="13"/>
  <c r="S363" i="13"/>
  <c r="T363" i="13"/>
  <c r="U363" i="13"/>
  <c r="V363" i="13"/>
  <c r="BE363" i="13" s="1"/>
  <c r="R364" i="13"/>
  <c r="S364" i="13"/>
  <c r="T364" i="13"/>
  <c r="U364" i="13"/>
  <c r="V364" i="13"/>
  <c r="BE364" i="13" s="1"/>
  <c r="R365" i="13"/>
  <c r="S365" i="13"/>
  <c r="T365" i="13"/>
  <c r="U365" i="13"/>
  <c r="V365" i="13"/>
  <c r="BE365" i="13" s="1"/>
  <c r="R366" i="13"/>
  <c r="S366" i="13"/>
  <c r="T366" i="13"/>
  <c r="U366" i="13"/>
  <c r="V366" i="13"/>
  <c r="BE366" i="13" s="1"/>
  <c r="R367" i="13"/>
  <c r="S367" i="13"/>
  <c r="T367" i="13"/>
  <c r="U367" i="13"/>
  <c r="V367" i="13"/>
  <c r="BE367" i="13" s="1"/>
  <c r="R368" i="13"/>
  <c r="S368" i="13"/>
  <c r="T368" i="13"/>
  <c r="U368" i="13"/>
  <c r="V368" i="13"/>
  <c r="BE368" i="13" s="1"/>
  <c r="R369" i="13"/>
  <c r="S369" i="13"/>
  <c r="T369" i="13"/>
  <c r="U369" i="13"/>
  <c r="V369" i="13"/>
  <c r="BE369" i="13" s="1"/>
  <c r="R370" i="13"/>
  <c r="S370" i="13"/>
  <c r="T370" i="13"/>
  <c r="U370" i="13"/>
  <c r="V370" i="13"/>
  <c r="BE370" i="13" s="1"/>
  <c r="R371" i="13"/>
  <c r="S371" i="13"/>
  <c r="T371" i="13"/>
  <c r="U371" i="13"/>
  <c r="V371" i="13"/>
  <c r="BE371" i="13" s="1"/>
  <c r="R372" i="13"/>
  <c r="S372" i="13"/>
  <c r="T372" i="13"/>
  <c r="U372" i="13"/>
  <c r="V372" i="13"/>
  <c r="BE372" i="13" s="1"/>
  <c r="R373" i="13"/>
  <c r="S373" i="13"/>
  <c r="T373" i="13"/>
  <c r="U373" i="13"/>
  <c r="V373" i="13"/>
  <c r="BE373" i="13" s="1"/>
  <c r="R374" i="13"/>
  <c r="S374" i="13"/>
  <c r="T374" i="13"/>
  <c r="U374" i="13"/>
  <c r="V374" i="13"/>
  <c r="BE374" i="13" s="1"/>
  <c r="R375" i="13"/>
  <c r="S375" i="13"/>
  <c r="T375" i="13"/>
  <c r="U375" i="13"/>
  <c r="V375" i="13"/>
  <c r="BE375" i="13" s="1"/>
  <c r="R376" i="13"/>
  <c r="S376" i="13"/>
  <c r="T376" i="13"/>
  <c r="U376" i="13"/>
  <c r="V376" i="13"/>
  <c r="BE376" i="13" s="1"/>
  <c r="R377" i="13"/>
  <c r="S377" i="13"/>
  <c r="T377" i="13"/>
  <c r="U377" i="13"/>
  <c r="V377" i="13"/>
  <c r="BE377" i="13" s="1"/>
  <c r="R378" i="13"/>
  <c r="S378" i="13"/>
  <c r="T378" i="13"/>
  <c r="U378" i="13"/>
  <c r="V378" i="13"/>
  <c r="BE378" i="13" s="1"/>
  <c r="R379" i="13"/>
  <c r="S379" i="13"/>
  <c r="T379" i="13"/>
  <c r="U379" i="13"/>
  <c r="V379" i="13"/>
  <c r="BE379" i="13" s="1"/>
  <c r="R380" i="13"/>
  <c r="S380" i="13"/>
  <c r="T380" i="13"/>
  <c r="U380" i="13"/>
  <c r="V380" i="13"/>
  <c r="BE380" i="13" s="1"/>
  <c r="R381" i="13"/>
  <c r="S381" i="13"/>
  <c r="T381" i="13"/>
  <c r="U381" i="13"/>
  <c r="V381" i="13"/>
  <c r="BE381" i="13" s="1"/>
  <c r="R382" i="13"/>
  <c r="S382" i="13"/>
  <c r="T382" i="13"/>
  <c r="U382" i="13"/>
  <c r="V382" i="13"/>
  <c r="BE382" i="13" s="1"/>
  <c r="R383" i="13"/>
  <c r="S383" i="13"/>
  <c r="T383" i="13"/>
  <c r="U383" i="13"/>
  <c r="V383" i="13"/>
  <c r="BE383" i="13" s="1"/>
  <c r="R384" i="13"/>
  <c r="S384" i="13"/>
  <c r="T384" i="13"/>
  <c r="U384" i="13"/>
  <c r="V384" i="13"/>
  <c r="BE384" i="13" s="1"/>
  <c r="R385" i="13"/>
  <c r="S385" i="13"/>
  <c r="T385" i="13"/>
  <c r="U385" i="13"/>
  <c r="V385" i="13"/>
  <c r="BE385" i="13" s="1"/>
  <c r="R386" i="13"/>
  <c r="S386" i="13"/>
  <c r="T386" i="13"/>
  <c r="U386" i="13"/>
  <c r="V386" i="13"/>
  <c r="BE386" i="13" s="1"/>
  <c r="R387" i="13"/>
  <c r="S387" i="13"/>
  <c r="T387" i="13"/>
  <c r="U387" i="13"/>
  <c r="V387" i="13"/>
  <c r="BE387" i="13" s="1"/>
  <c r="R388" i="13"/>
  <c r="S388" i="13"/>
  <c r="T388" i="13"/>
  <c r="U388" i="13"/>
  <c r="V388" i="13"/>
  <c r="BE388" i="13" s="1"/>
  <c r="R389" i="13"/>
  <c r="S389" i="13"/>
  <c r="T389" i="13"/>
  <c r="U389" i="13"/>
  <c r="V389" i="13"/>
  <c r="BE389" i="13" s="1"/>
  <c r="R390" i="13"/>
  <c r="S390" i="13"/>
  <c r="T390" i="13"/>
  <c r="U390" i="13"/>
  <c r="V390" i="13"/>
  <c r="BE390" i="13" s="1"/>
  <c r="R391" i="13"/>
  <c r="S391" i="13"/>
  <c r="T391" i="13"/>
  <c r="U391" i="13"/>
  <c r="V391" i="13"/>
  <c r="BE391" i="13" s="1"/>
  <c r="R392" i="13"/>
  <c r="S392" i="13"/>
  <c r="T392" i="13"/>
  <c r="U392" i="13"/>
  <c r="V392" i="13"/>
  <c r="BE392" i="13" s="1"/>
  <c r="R393" i="13"/>
  <c r="S393" i="13"/>
  <c r="T393" i="13"/>
  <c r="U393" i="13"/>
  <c r="V393" i="13"/>
  <c r="BE393" i="13" s="1"/>
  <c r="R394" i="13"/>
  <c r="S394" i="13"/>
  <c r="T394" i="13"/>
  <c r="U394" i="13"/>
  <c r="V394" i="13"/>
  <c r="BE394" i="13" s="1"/>
  <c r="R395" i="13"/>
  <c r="S395" i="13"/>
  <c r="T395" i="13"/>
  <c r="U395" i="13"/>
  <c r="V395" i="13"/>
  <c r="BE395" i="13" s="1"/>
  <c r="R396" i="13"/>
  <c r="S396" i="13"/>
  <c r="T396" i="13"/>
  <c r="U396" i="13"/>
  <c r="V396" i="13"/>
  <c r="BE396" i="13" s="1"/>
  <c r="R397" i="13"/>
  <c r="S397" i="13"/>
  <c r="T397" i="13"/>
  <c r="U397" i="13"/>
  <c r="V397" i="13"/>
  <c r="BE397" i="13" s="1"/>
  <c r="R398" i="13"/>
  <c r="S398" i="13"/>
  <c r="T398" i="13"/>
  <c r="U398" i="13"/>
  <c r="V398" i="13"/>
  <c r="BE398" i="13" s="1"/>
  <c r="R399" i="13"/>
  <c r="S399" i="13"/>
  <c r="T399" i="13"/>
  <c r="U399" i="13"/>
  <c r="V399" i="13"/>
  <c r="BE399" i="13" s="1"/>
  <c r="R400" i="13"/>
  <c r="S400" i="13"/>
  <c r="T400" i="13"/>
  <c r="U400" i="13"/>
  <c r="V400" i="13"/>
  <c r="BE400" i="13" s="1"/>
  <c r="R401" i="13"/>
  <c r="S401" i="13"/>
  <c r="T401" i="13"/>
  <c r="U401" i="13"/>
  <c r="V401" i="13"/>
  <c r="BE401" i="13" s="1"/>
  <c r="R402" i="13"/>
  <c r="S402" i="13"/>
  <c r="T402" i="13"/>
  <c r="U402" i="13"/>
  <c r="V402" i="13"/>
  <c r="BE402" i="13" s="1"/>
  <c r="R403" i="13"/>
  <c r="S403" i="13"/>
  <c r="T403" i="13"/>
  <c r="U403" i="13"/>
  <c r="V403" i="13"/>
  <c r="BE403" i="13" s="1"/>
  <c r="R404" i="13"/>
  <c r="S404" i="13"/>
  <c r="T404" i="13"/>
  <c r="U404" i="13"/>
  <c r="V404" i="13"/>
  <c r="BE404" i="13" s="1"/>
  <c r="R405" i="13"/>
  <c r="S405" i="13"/>
  <c r="T405" i="13"/>
  <c r="U405" i="13"/>
  <c r="V405" i="13"/>
  <c r="BE405" i="13" s="1"/>
  <c r="R406" i="13"/>
  <c r="S406" i="13"/>
  <c r="T406" i="13"/>
  <c r="U406" i="13"/>
  <c r="V406" i="13"/>
  <c r="BE406" i="13" s="1"/>
  <c r="R407" i="13"/>
  <c r="S407" i="13"/>
  <c r="T407" i="13"/>
  <c r="U407" i="13"/>
  <c r="V407" i="13"/>
  <c r="BE407" i="13" s="1"/>
  <c r="R408" i="13"/>
  <c r="S408" i="13"/>
  <c r="T408" i="13"/>
  <c r="U408" i="13"/>
  <c r="V408" i="13"/>
  <c r="BE408" i="13" s="1"/>
  <c r="R409" i="13"/>
  <c r="S409" i="13"/>
  <c r="T409" i="13"/>
  <c r="U409" i="13"/>
  <c r="V409" i="13"/>
  <c r="BE409" i="13" s="1"/>
  <c r="R410" i="13"/>
  <c r="S410" i="13"/>
  <c r="T410" i="13"/>
  <c r="U410" i="13"/>
  <c r="V410" i="13"/>
  <c r="BE410" i="13" s="1"/>
  <c r="R411" i="13"/>
  <c r="S411" i="13"/>
  <c r="T411" i="13"/>
  <c r="U411" i="13"/>
  <c r="V411" i="13"/>
  <c r="BE411" i="13" s="1"/>
  <c r="R412" i="13"/>
  <c r="S412" i="13"/>
  <c r="T412" i="13"/>
  <c r="U412" i="13"/>
  <c r="V412" i="13"/>
  <c r="BE412" i="13" s="1"/>
  <c r="R413" i="13"/>
  <c r="S413" i="13"/>
  <c r="T413" i="13"/>
  <c r="U413" i="13"/>
  <c r="V413" i="13"/>
  <c r="BE413" i="13" s="1"/>
  <c r="R414" i="13"/>
  <c r="S414" i="13"/>
  <c r="T414" i="13"/>
  <c r="U414" i="13"/>
  <c r="V414" i="13"/>
  <c r="BE414" i="13" s="1"/>
  <c r="R415" i="13"/>
  <c r="S415" i="13"/>
  <c r="T415" i="13"/>
  <c r="U415" i="13"/>
  <c r="V415" i="13"/>
  <c r="BE415" i="13" s="1"/>
  <c r="R416" i="13"/>
  <c r="S416" i="13"/>
  <c r="T416" i="13"/>
  <c r="U416" i="13"/>
  <c r="V416" i="13"/>
  <c r="BE416" i="13" s="1"/>
  <c r="R417" i="13"/>
  <c r="S417" i="13"/>
  <c r="T417" i="13"/>
  <c r="U417" i="13"/>
  <c r="V417" i="13"/>
  <c r="BE417" i="13" s="1"/>
  <c r="R418" i="13"/>
  <c r="S418" i="13"/>
  <c r="T418" i="13"/>
  <c r="U418" i="13"/>
  <c r="V418" i="13"/>
  <c r="BE418" i="13" s="1"/>
  <c r="R419" i="13"/>
  <c r="S419" i="13"/>
  <c r="T419" i="13"/>
  <c r="U419" i="13"/>
  <c r="V419" i="13"/>
  <c r="BE419" i="13" s="1"/>
  <c r="R420" i="13"/>
  <c r="S420" i="13"/>
  <c r="T420" i="13"/>
  <c r="U420" i="13"/>
  <c r="V420" i="13"/>
  <c r="BE420" i="13" s="1"/>
  <c r="R421" i="13"/>
  <c r="S421" i="13"/>
  <c r="T421" i="13"/>
  <c r="U421" i="13"/>
  <c r="V421" i="13"/>
  <c r="BE421" i="13" s="1"/>
  <c r="R422" i="13"/>
  <c r="S422" i="13"/>
  <c r="T422" i="13"/>
  <c r="U422" i="13"/>
  <c r="V422" i="13"/>
  <c r="BE422" i="13" s="1"/>
  <c r="R423" i="13"/>
  <c r="S423" i="13"/>
  <c r="T423" i="13"/>
  <c r="U423" i="13"/>
  <c r="V423" i="13"/>
  <c r="BE423" i="13" s="1"/>
  <c r="R424" i="13"/>
  <c r="S424" i="13"/>
  <c r="T424" i="13"/>
  <c r="U424" i="13"/>
  <c r="V424" i="13"/>
  <c r="BE424" i="13" s="1"/>
  <c r="R425" i="13"/>
  <c r="S425" i="13"/>
  <c r="T425" i="13"/>
  <c r="U425" i="13"/>
  <c r="V425" i="13"/>
  <c r="BE425" i="13" s="1"/>
  <c r="R426" i="13"/>
  <c r="S426" i="13"/>
  <c r="T426" i="13"/>
  <c r="U426" i="13"/>
  <c r="V426" i="13"/>
  <c r="BE426" i="13" s="1"/>
  <c r="R427" i="13"/>
  <c r="S427" i="13"/>
  <c r="T427" i="13"/>
  <c r="U427" i="13"/>
  <c r="V427" i="13"/>
  <c r="BE427" i="13" s="1"/>
  <c r="R428" i="13"/>
  <c r="S428" i="13"/>
  <c r="T428" i="13"/>
  <c r="U428" i="13"/>
  <c r="V428" i="13"/>
  <c r="BE428" i="13" s="1"/>
  <c r="R429" i="13"/>
  <c r="S429" i="13"/>
  <c r="T429" i="13"/>
  <c r="U429" i="13"/>
  <c r="V429" i="13"/>
  <c r="BE429" i="13" s="1"/>
  <c r="R430" i="13"/>
  <c r="S430" i="13"/>
  <c r="T430" i="13"/>
  <c r="U430" i="13"/>
  <c r="V430" i="13"/>
  <c r="BE430" i="13" s="1"/>
  <c r="R431" i="13"/>
  <c r="S431" i="13"/>
  <c r="T431" i="13"/>
  <c r="U431" i="13"/>
  <c r="V431" i="13"/>
  <c r="BE431" i="13" s="1"/>
  <c r="R432" i="13"/>
  <c r="S432" i="13"/>
  <c r="T432" i="13"/>
  <c r="U432" i="13"/>
  <c r="V432" i="13"/>
  <c r="BE432" i="13" s="1"/>
  <c r="R433" i="13"/>
  <c r="S433" i="13"/>
  <c r="T433" i="13"/>
  <c r="U433" i="13"/>
  <c r="V433" i="13"/>
  <c r="BE433" i="13" s="1"/>
  <c r="R434" i="13"/>
  <c r="S434" i="13"/>
  <c r="T434" i="13"/>
  <c r="U434" i="13"/>
  <c r="V434" i="13"/>
  <c r="BE434" i="13" s="1"/>
  <c r="R435" i="13"/>
  <c r="S435" i="13"/>
  <c r="T435" i="13"/>
  <c r="U435" i="13"/>
  <c r="V435" i="13"/>
  <c r="BE435" i="13" s="1"/>
  <c r="R436" i="13"/>
  <c r="S436" i="13"/>
  <c r="T436" i="13"/>
  <c r="U436" i="13"/>
  <c r="V436" i="13"/>
  <c r="BE436" i="13" s="1"/>
  <c r="R437" i="13"/>
  <c r="S437" i="13"/>
  <c r="T437" i="13"/>
  <c r="U437" i="13"/>
  <c r="V437" i="13"/>
  <c r="BE437" i="13" s="1"/>
  <c r="R438" i="13"/>
  <c r="S438" i="13"/>
  <c r="T438" i="13"/>
  <c r="U438" i="13"/>
  <c r="V438" i="13"/>
  <c r="BE438" i="13" s="1"/>
  <c r="R439" i="13"/>
  <c r="S439" i="13"/>
  <c r="T439" i="13"/>
  <c r="U439" i="13"/>
  <c r="V439" i="13"/>
  <c r="BE439" i="13" s="1"/>
  <c r="R440" i="13"/>
  <c r="S440" i="13"/>
  <c r="T440" i="13"/>
  <c r="U440" i="13"/>
  <c r="V440" i="13"/>
  <c r="BE440" i="13" s="1"/>
  <c r="R441" i="13"/>
  <c r="S441" i="13"/>
  <c r="T441" i="13"/>
  <c r="U441" i="13"/>
  <c r="V441" i="13"/>
  <c r="BE441" i="13" s="1"/>
  <c r="R442" i="13"/>
  <c r="S442" i="13"/>
  <c r="T442" i="13"/>
  <c r="U442" i="13"/>
  <c r="V442" i="13"/>
  <c r="BE442" i="13" s="1"/>
  <c r="R443" i="13"/>
  <c r="S443" i="13"/>
  <c r="T443" i="13"/>
  <c r="U443" i="13"/>
  <c r="V443" i="13"/>
  <c r="BE443" i="13" s="1"/>
  <c r="R444" i="13"/>
  <c r="S444" i="13"/>
  <c r="T444" i="13"/>
  <c r="U444" i="13"/>
  <c r="V444" i="13"/>
  <c r="BE444" i="13" s="1"/>
  <c r="R445" i="13"/>
  <c r="S445" i="13"/>
  <c r="T445" i="13"/>
  <c r="U445" i="13"/>
  <c r="V445" i="13"/>
  <c r="BE445" i="13" s="1"/>
  <c r="R446" i="13"/>
  <c r="S446" i="13"/>
  <c r="T446" i="13"/>
  <c r="U446" i="13"/>
  <c r="V446" i="13"/>
  <c r="BE446" i="13" s="1"/>
  <c r="R447" i="13"/>
  <c r="S447" i="13"/>
  <c r="T447" i="13"/>
  <c r="U447" i="13"/>
  <c r="V447" i="13"/>
  <c r="BE447" i="13" s="1"/>
  <c r="R448" i="13"/>
  <c r="S448" i="13"/>
  <c r="T448" i="13"/>
  <c r="U448" i="13"/>
  <c r="V448" i="13"/>
  <c r="BE448" i="13" s="1"/>
  <c r="R449" i="13"/>
  <c r="S449" i="13"/>
  <c r="T449" i="13"/>
  <c r="U449" i="13"/>
  <c r="V449" i="13"/>
  <c r="BE449" i="13" s="1"/>
  <c r="R450" i="13"/>
  <c r="S450" i="13"/>
  <c r="T450" i="13"/>
  <c r="U450" i="13"/>
  <c r="V450" i="13"/>
  <c r="BE450" i="13" s="1"/>
  <c r="R451" i="13"/>
  <c r="S451" i="13"/>
  <c r="T451" i="13"/>
  <c r="U451" i="13"/>
  <c r="V451" i="13"/>
  <c r="BE451" i="13" s="1"/>
  <c r="R452" i="13"/>
  <c r="S452" i="13"/>
  <c r="T452" i="13"/>
  <c r="U452" i="13"/>
  <c r="V452" i="13"/>
  <c r="BE452" i="13" s="1"/>
  <c r="R453" i="13"/>
  <c r="S453" i="13"/>
  <c r="T453" i="13"/>
  <c r="U453" i="13"/>
  <c r="V453" i="13"/>
  <c r="BE453" i="13" s="1"/>
  <c r="R454" i="13"/>
  <c r="S454" i="13"/>
  <c r="T454" i="13"/>
  <c r="U454" i="13"/>
  <c r="V454" i="13"/>
  <c r="BE454" i="13" s="1"/>
  <c r="R455" i="13"/>
  <c r="S455" i="13"/>
  <c r="T455" i="13"/>
  <c r="U455" i="13"/>
  <c r="V455" i="13"/>
  <c r="BE455" i="13" s="1"/>
  <c r="R456" i="13"/>
  <c r="S456" i="13"/>
  <c r="T456" i="13"/>
  <c r="U456" i="13"/>
  <c r="V456" i="13"/>
  <c r="BE456" i="13" s="1"/>
  <c r="R457" i="13"/>
  <c r="S457" i="13"/>
  <c r="T457" i="13"/>
  <c r="U457" i="13"/>
  <c r="V457" i="13"/>
  <c r="BE457" i="13" s="1"/>
  <c r="R458" i="13"/>
  <c r="S458" i="13"/>
  <c r="T458" i="13"/>
  <c r="U458" i="13"/>
  <c r="V458" i="13"/>
  <c r="BE458" i="13" s="1"/>
  <c r="R459" i="13"/>
  <c r="S459" i="13"/>
  <c r="T459" i="13"/>
  <c r="U459" i="13"/>
  <c r="V459" i="13"/>
  <c r="BE459" i="13" s="1"/>
  <c r="R460" i="13"/>
  <c r="S460" i="13"/>
  <c r="T460" i="13"/>
  <c r="U460" i="13"/>
  <c r="V460" i="13"/>
  <c r="BE460" i="13" s="1"/>
  <c r="R461" i="13"/>
  <c r="S461" i="13"/>
  <c r="T461" i="13"/>
  <c r="U461" i="13"/>
  <c r="V461" i="13"/>
  <c r="BE461" i="13" s="1"/>
  <c r="R462" i="13"/>
  <c r="S462" i="13"/>
  <c r="T462" i="13"/>
  <c r="U462" i="13"/>
  <c r="V462" i="13"/>
  <c r="BE462" i="13" s="1"/>
  <c r="R463" i="13"/>
  <c r="S463" i="13"/>
  <c r="T463" i="13"/>
  <c r="U463" i="13"/>
  <c r="V463" i="13"/>
  <c r="BE463" i="13" s="1"/>
  <c r="R464" i="13"/>
  <c r="S464" i="13"/>
  <c r="T464" i="13"/>
  <c r="U464" i="13"/>
  <c r="V464" i="13"/>
  <c r="BE464" i="13" s="1"/>
  <c r="R465" i="13"/>
  <c r="S465" i="13"/>
  <c r="T465" i="13"/>
  <c r="U465" i="13"/>
  <c r="V465" i="13"/>
  <c r="BE465" i="13" s="1"/>
  <c r="R466" i="13"/>
  <c r="S466" i="13"/>
  <c r="T466" i="13"/>
  <c r="U466" i="13"/>
  <c r="V466" i="13"/>
  <c r="BE466" i="13" s="1"/>
  <c r="R467" i="13"/>
  <c r="S467" i="13"/>
  <c r="T467" i="13"/>
  <c r="U467" i="13"/>
  <c r="V467" i="13"/>
  <c r="BE467" i="13" s="1"/>
  <c r="R468" i="13"/>
  <c r="S468" i="13"/>
  <c r="T468" i="13"/>
  <c r="U468" i="13"/>
  <c r="V468" i="13"/>
  <c r="BE468" i="13" s="1"/>
  <c r="R469" i="13"/>
  <c r="S469" i="13"/>
  <c r="T469" i="13"/>
  <c r="U469" i="13"/>
  <c r="V469" i="13"/>
  <c r="BE469" i="13" s="1"/>
  <c r="R470" i="13"/>
  <c r="S470" i="13"/>
  <c r="T470" i="13"/>
  <c r="U470" i="13"/>
  <c r="V470" i="13"/>
  <c r="BE470" i="13" s="1"/>
  <c r="R471" i="13"/>
  <c r="S471" i="13"/>
  <c r="T471" i="13"/>
  <c r="U471" i="13"/>
  <c r="V471" i="13"/>
  <c r="BE471" i="13" s="1"/>
  <c r="R472" i="13"/>
  <c r="S472" i="13"/>
  <c r="T472" i="13"/>
  <c r="U472" i="13"/>
  <c r="V472" i="13"/>
  <c r="BE472" i="13" s="1"/>
  <c r="R473" i="13"/>
  <c r="S473" i="13"/>
  <c r="T473" i="13"/>
  <c r="U473" i="13"/>
  <c r="V473" i="13"/>
  <c r="BE473" i="13" s="1"/>
  <c r="R474" i="13"/>
  <c r="S474" i="13"/>
  <c r="T474" i="13"/>
  <c r="U474" i="13"/>
  <c r="V474" i="13"/>
  <c r="BE474" i="13" s="1"/>
  <c r="R475" i="13"/>
  <c r="S475" i="13"/>
  <c r="T475" i="13"/>
  <c r="U475" i="13"/>
  <c r="V475" i="13"/>
  <c r="BE475" i="13" s="1"/>
  <c r="R476" i="13"/>
  <c r="S476" i="13"/>
  <c r="T476" i="13"/>
  <c r="U476" i="13"/>
  <c r="V476" i="13"/>
  <c r="BE476" i="13" s="1"/>
  <c r="R477" i="13"/>
  <c r="S477" i="13"/>
  <c r="T477" i="13"/>
  <c r="U477" i="13"/>
  <c r="V477" i="13"/>
  <c r="BE477" i="13" s="1"/>
  <c r="R478" i="13"/>
  <c r="S478" i="13"/>
  <c r="T478" i="13"/>
  <c r="U478" i="13"/>
  <c r="V478" i="13"/>
  <c r="BE478" i="13" s="1"/>
  <c r="R479" i="13"/>
  <c r="S479" i="13"/>
  <c r="T479" i="13"/>
  <c r="U479" i="13"/>
  <c r="V479" i="13"/>
  <c r="BE479" i="13" s="1"/>
  <c r="R480" i="13"/>
  <c r="S480" i="13"/>
  <c r="T480" i="13"/>
  <c r="U480" i="13"/>
  <c r="V480" i="13"/>
  <c r="BE480" i="13" s="1"/>
  <c r="R481" i="13"/>
  <c r="S481" i="13"/>
  <c r="T481" i="13"/>
  <c r="U481" i="13"/>
  <c r="V481" i="13"/>
  <c r="BE481" i="13" s="1"/>
  <c r="R482" i="13"/>
  <c r="S482" i="13"/>
  <c r="T482" i="13"/>
  <c r="U482" i="13"/>
  <c r="V482" i="13"/>
  <c r="BE482" i="13" s="1"/>
  <c r="R483" i="13"/>
  <c r="S483" i="13"/>
  <c r="T483" i="13"/>
  <c r="U483" i="13"/>
  <c r="V483" i="13"/>
  <c r="BE483" i="13" s="1"/>
  <c r="R484" i="13"/>
  <c r="S484" i="13"/>
  <c r="T484" i="13"/>
  <c r="U484" i="13"/>
  <c r="V484" i="13"/>
  <c r="BE484" i="13" s="1"/>
  <c r="R485" i="13"/>
  <c r="S485" i="13"/>
  <c r="T485" i="13"/>
  <c r="U485" i="13"/>
  <c r="V485" i="13"/>
  <c r="BE485" i="13" s="1"/>
  <c r="R486" i="13"/>
  <c r="S486" i="13"/>
  <c r="T486" i="13"/>
  <c r="U486" i="13"/>
  <c r="V486" i="13"/>
  <c r="BE486" i="13" s="1"/>
  <c r="R487" i="13"/>
  <c r="S487" i="13"/>
  <c r="T487" i="13"/>
  <c r="U487" i="13"/>
  <c r="V487" i="13"/>
  <c r="BE487" i="13" s="1"/>
  <c r="R488" i="13"/>
  <c r="S488" i="13"/>
  <c r="T488" i="13"/>
  <c r="U488" i="13"/>
  <c r="V488" i="13"/>
  <c r="BE488" i="13" s="1"/>
  <c r="R489" i="13"/>
  <c r="S489" i="13"/>
  <c r="T489" i="13"/>
  <c r="U489" i="13"/>
  <c r="V489" i="13"/>
  <c r="BE489" i="13" s="1"/>
  <c r="R490" i="13"/>
  <c r="S490" i="13"/>
  <c r="T490" i="13"/>
  <c r="U490" i="13"/>
  <c r="V490" i="13"/>
  <c r="BE490" i="13" s="1"/>
  <c r="R491" i="13"/>
  <c r="S491" i="13"/>
  <c r="T491" i="13"/>
  <c r="U491" i="13"/>
  <c r="V491" i="13"/>
  <c r="BE491" i="13" s="1"/>
  <c r="R492" i="13"/>
  <c r="S492" i="13"/>
  <c r="T492" i="13"/>
  <c r="U492" i="13"/>
  <c r="V492" i="13"/>
  <c r="BE492" i="13" s="1"/>
  <c r="R493" i="13"/>
  <c r="S493" i="13"/>
  <c r="T493" i="13"/>
  <c r="U493" i="13"/>
  <c r="V493" i="13"/>
  <c r="BE493" i="13" s="1"/>
  <c r="R494" i="13"/>
  <c r="S494" i="13"/>
  <c r="T494" i="13"/>
  <c r="U494" i="13"/>
  <c r="V494" i="13"/>
  <c r="BE494" i="13" s="1"/>
  <c r="R495" i="13"/>
  <c r="S495" i="13"/>
  <c r="T495" i="13"/>
  <c r="U495" i="13"/>
  <c r="V495" i="13"/>
  <c r="BE495" i="13" s="1"/>
  <c r="R496" i="13"/>
  <c r="S496" i="13"/>
  <c r="T496" i="13"/>
  <c r="U496" i="13"/>
  <c r="V496" i="13"/>
  <c r="BE496" i="13" s="1"/>
  <c r="R497" i="13"/>
  <c r="S497" i="13"/>
  <c r="T497" i="13"/>
  <c r="U497" i="13"/>
  <c r="V497" i="13"/>
  <c r="BE497" i="13" s="1"/>
  <c r="R498" i="13"/>
  <c r="S498" i="13"/>
  <c r="T498" i="13"/>
  <c r="U498" i="13"/>
  <c r="V498" i="13"/>
  <c r="BE498" i="13" s="1"/>
  <c r="R499" i="13"/>
  <c r="S499" i="13"/>
  <c r="T499" i="13"/>
  <c r="U499" i="13"/>
  <c r="V499" i="13"/>
  <c r="BE499" i="13" s="1"/>
  <c r="R500" i="13"/>
  <c r="S500" i="13"/>
  <c r="T500" i="13"/>
  <c r="U500" i="13"/>
  <c r="V500" i="13"/>
  <c r="BE500" i="13" s="1"/>
  <c r="R501" i="13"/>
  <c r="S501" i="13"/>
  <c r="T501" i="13"/>
  <c r="U501" i="13"/>
  <c r="V501" i="13"/>
  <c r="BE501" i="13" s="1"/>
  <c r="R502" i="13"/>
  <c r="S502" i="13"/>
  <c r="T502" i="13"/>
  <c r="U502" i="13"/>
  <c r="V502" i="13"/>
  <c r="BE502" i="13" s="1"/>
  <c r="R503" i="13"/>
  <c r="S503" i="13"/>
  <c r="T503" i="13"/>
  <c r="U503" i="13"/>
  <c r="V503" i="13"/>
  <c r="BE503" i="13" s="1"/>
  <c r="R504" i="13"/>
  <c r="S504" i="13"/>
  <c r="T504" i="13"/>
  <c r="U504" i="13"/>
  <c r="V504" i="13"/>
  <c r="BE504" i="13" s="1"/>
  <c r="R505" i="13"/>
  <c r="S505" i="13"/>
  <c r="T505" i="13"/>
  <c r="U505" i="13"/>
  <c r="V505" i="13"/>
  <c r="BE505" i="13" s="1"/>
  <c r="R506" i="13"/>
  <c r="S506" i="13"/>
  <c r="T506" i="13"/>
  <c r="U506" i="13"/>
  <c r="V506" i="13"/>
  <c r="BE506" i="13" s="1"/>
  <c r="R507" i="13"/>
  <c r="S507" i="13"/>
  <c r="T507" i="13"/>
  <c r="U507" i="13"/>
  <c r="V507" i="13"/>
  <c r="BE507" i="13" s="1"/>
  <c r="R508" i="13"/>
  <c r="S508" i="13"/>
  <c r="T508" i="13"/>
  <c r="U508" i="13"/>
  <c r="V508" i="13"/>
  <c r="BE508" i="13" s="1"/>
  <c r="R509" i="13"/>
  <c r="S509" i="13"/>
  <c r="T509" i="13"/>
  <c r="U509" i="13"/>
  <c r="V509" i="13"/>
  <c r="BE509" i="13" s="1"/>
  <c r="V2" i="13"/>
  <c r="BE2" i="13" s="1"/>
  <c r="U2" i="13"/>
  <c r="T2" i="13"/>
  <c r="S2" i="13"/>
  <c r="R2" i="13"/>
  <c r="AH506" i="13"/>
  <c r="AI506" i="13"/>
  <c r="AJ506" i="13"/>
  <c r="AK506" i="13"/>
  <c r="AL506" i="13"/>
  <c r="AM506" i="13"/>
  <c r="AN506" i="13"/>
  <c r="AO506" i="13"/>
  <c r="AP506" i="13"/>
  <c r="AQ506" i="13"/>
  <c r="AH507" i="13"/>
  <c r="AI507" i="13"/>
  <c r="AJ507" i="13"/>
  <c r="AK507" i="13"/>
  <c r="AL507" i="13"/>
  <c r="AM507" i="13"/>
  <c r="AN507" i="13"/>
  <c r="AO507" i="13"/>
  <c r="AP507" i="13"/>
  <c r="AQ507" i="13"/>
  <c r="AH508" i="13"/>
  <c r="AI508" i="13"/>
  <c r="AJ508" i="13"/>
  <c r="AK508" i="13"/>
  <c r="AL508" i="13"/>
  <c r="AM508" i="13"/>
  <c r="AN508" i="13"/>
  <c r="AO508" i="13"/>
  <c r="AP508" i="13"/>
  <c r="AQ508" i="13"/>
  <c r="AH509" i="13"/>
  <c r="AI509" i="13"/>
  <c r="AJ509" i="13"/>
  <c r="AK509" i="13"/>
  <c r="AL509" i="13"/>
  <c r="AM509" i="13"/>
  <c r="AN509" i="13"/>
  <c r="AO509" i="13"/>
  <c r="AP509" i="13"/>
  <c r="AQ509" i="13"/>
  <c r="L509" i="13"/>
  <c r="L506" i="13"/>
  <c r="L507" i="13"/>
  <c r="L508" i="13"/>
  <c r="F506" i="13"/>
  <c r="F507" i="13"/>
  <c r="F508" i="13"/>
  <c r="F509" i="13"/>
  <c r="E506" i="13"/>
  <c r="E507" i="13"/>
  <c r="E508" i="13"/>
  <c r="E509" i="13"/>
  <c r="E505" i="13"/>
  <c r="D506" i="13"/>
  <c r="D507" i="13"/>
  <c r="D508" i="13"/>
  <c r="D509" i="13"/>
  <c r="C506" i="13"/>
  <c r="C507" i="13"/>
  <c r="C508" i="13"/>
  <c r="C509" i="13"/>
  <c r="D3" i="26"/>
  <c r="D4" i="26"/>
  <c r="D5"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8"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D641" i="26"/>
  <c r="D642" i="26"/>
  <c r="D643" i="26"/>
  <c r="D644" i="26"/>
  <c r="D645" i="26"/>
  <c r="D646" i="26"/>
  <c r="D647" i="26"/>
  <c r="D648" i="26"/>
  <c r="D649" i="26"/>
  <c r="D650" i="26"/>
  <c r="D651" i="26"/>
  <c r="D652" i="26"/>
  <c r="D653" i="26"/>
  <c r="D654" i="26"/>
  <c r="D655" i="26"/>
  <c r="D656" i="26"/>
  <c r="D2" i="26"/>
  <c r="C656" i="26"/>
  <c r="C655" i="26"/>
  <c r="C654" i="26"/>
  <c r="C653" i="26"/>
  <c r="C652" i="26"/>
  <c r="C651" i="26"/>
  <c r="C650" i="26"/>
  <c r="C649" i="26"/>
  <c r="C648" i="26"/>
  <c r="C647" i="26"/>
  <c r="C646" i="26"/>
  <c r="C645" i="26"/>
  <c r="C644" i="26"/>
  <c r="C643" i="26"/>
  <c r="C642" i="26"/>
  <c r="C641" i="26"/>
  <c r="C640" i="26"/>
  <c r="C639" i="26"/>
  <c r="C638" i="26"/>
  <c r="C637" i="26"/>
  <c r="C636" i="26"/>
  <c r="C635" i="26"/>
  <c r="C634" i="26"/>
  <c r="C633" i="26"/>
  <c r="C632" i="26"/>
  <c r="C631" i="26"/>
  <c r="C630" i="26"/>
  <c r="C629" i="26"/>
  <c r="C628" i="26"/>
  <c r="C627" i="26"/>
  <c r="C626" i="26"/>
  <c r="C625" i="26"/>
  <c r="C624" i="26"/>
  <c r="C623" i="26"/>
  <c r="C622" i="26"/>
  <c r="C621" i="26"/>
  <c r="C620" i="26"/>
  <c r="C619" i="26"/>
  <c r="C618" i="26"/>
  <c r="C617" i="26"/>
  <c r="C616" i="26"/>
  <c r="C615" i="26"/>
  <c r="C614" i="26"/>
  <c r="C613" i="26"/>
  <c r="C612" i="26"/>
  <c r="C611" i="26"/>
  <c r="C610" i="26"/>
  <c r="C609" i="26"/>
  <c r="C608" i="26"/>
  <c r="C607" i="26"/>
  <c r="C606" i="26"/>
  <c r="C605" i="26"/>
  <c r="C604" i="26"/>
  <c r="C603" i="26"/>
  <c r="C602" i="26"/>
  <c r="C601" i="26"/>
  <c r="C600" i="26"/>
  <c r="C599" i="26"/>
  <c r="C598" i="26"/>
  <c r="C597" i="26"/>
  <c r="C596" i="26"/>
  <c r="C595" i="26"/>
  <c r="C594" i="26"/>
  <c r="C593" i="26"/>
  <c r="C592" i="26"/>
  <c r="C591" i="26"/>
  <c r="C590" i="26"/>
  <c r="C589" i="26"/>
  <c r="C588" i="26"/>
  <c r="C587" i="26"/>
  <c r="C586" i="26"/>
  <c r="C585" i="26"/>
  <c r="C584" i="26"/>
  <c r="C583" i="26"/>
  <c r="C582" i="26"/>
  <c r="C581" i="26"/>
  <c r="C580" i="26"/>
  <c r="C579" i="26"/>
  <c r="C578" i="26"/>
  <c r="C577" i="26"/>
  <c r="C576" i="26"/>
  <c r="C575" i="26"/>
  <c r="C574" i="26"/>
  <c r="C573" i="26"/>
  <c r="C572" i="26"/>
  <c r="C571" i="26"/>
  <c r="C570" i="26"/>
  <c r="C569" i="26"/>
  <c r="C568" i="26"/>
  <c r="C567" i="26"/>
  <c r="C566" i="26"/>
  <c r="C565" i="26"/>
  <c r="C564" i="26"/>
  <c r="C563" i="26"/>
  <c r="C562" i="26"/>
  <c r="C561" i="26"/>
  <c r="C560" i="26"/>
  <c r="C559" i="26"/>
  <c r="C558" i="26"/>
  <c r="C557" i="26"/>
  <c r="C556" i="26"/>
  <c r="C555" i="26"/>
  <c r="C554" i="26"/>
  <c r="C553" i="26"/>
  <c r="C552" i="26"/>
  <c r="C551" i="26"/>
  <c r="C550" i="26"/>
  <c r="C549" i="26"/>
  <c r="C548" i="26"/>
  <c r="C547" i="26"/>
  <c r="C546" i="26"/>
  <c r="C545" i="26"/>
  <c r="C544" i="26"/>
  <c r="C543" i="26"/>
  <c r="C542" i="26"/>
  <c r="C541" i="26"/>
  <c r="C540" i="26"/>
  <c r="C539" i="26"/>
  <c r="C538" i="26"/>
  <c r="C537" i="26"/>
  <c r="C536" i="26"/>
  <c r="C535" i="26"/>
  <c r="C534" i="26"/>
  <c r="C533" i="26"/>
  <c r="C532" i="26"/>
  <c r="C531" i="26"/>
  <c r="C530" i="26"/>
  <c r="C529" i="26"/>
  <c r="C528" i="26"/>
  <c r="C527" i="26"/>
  <c r="C526" i="26"/>
  <c r="C525" i="26"/>
  <c r="C524" i="26"/>
  <c r="C523" i="26"/>
  <c r="C522" i="26"/>
  <c r="C521" i="26"/>
  <c r="C520" i="26"/>
  <c r="C519" i="26"/>
  <c r="C518" i="26"/>
  <c r="C517" i="26"/>
  <c r="C516" i="26"/>
  <c r="C515" i="26"/>
  <c r="C514" i="26"/>
  <c r="C513" i="26"/>
  <c r="C512" i="26"/>
  <c r="C511" i="26"/>
  <c r="C510" i="26"/>
  <c r="C509" i="26"/>
  <c r="C508" i="26"/>
  <c r="C507" i="26"/>
  <c r="C506" i="26"/>
  <c r="C505" i="26"/>
  <c r="C504" i="26"/>
  <c r="C503" i="26"/>
  <c r="C502" i="26"/>
  <c r="C501" i="26"/>
  <c r="C500" i="26"/>
  <c r="C499" i="26"/>
  <c r="C498" i="26"/>
  <c r="C497" i="26"/>
  <c r="C496" i="26"/>
  <c r="C495" i="26"/>
  <c r="C494" i="26"/>
  <c r="C493" i="26"/>
  <c r="C492" i="26"/>
  <c r="C491" i="26"/>
  <c r="C490" i="26"/>
  <c r="C489" i="26"/>
  <c r="C488" i="26"/>
  <c r="C487" i="26"/>
  <c r="C486" i="26"/>
  <c r="C485" i="26"/>
  <c r="C484" i="26"/>
  <c r="C483" i="26"/>
  <c r="C482" i="26"/>
  <c r="C481" i="26"/>
  <c r="C480" i="26"/>
  <c r="C479" i="26"/>
  <c r="C478" i="26"/>
  <c r="C477" i="26"/>
  <c r="C476" i="26"/>
  <c r="C475" i="26"/>
  <c r="C474" i="26"/>
  <c r="C473" i="26"/>
  <c r="C472" i="26"/>
  <c r="C471" i="26"/>
  <c r="C470" i="26"/>
  <c r="C469" i="26"/>
  <c r="C468" i="26"/>
  <c r="C467" i="26"/>
  <c r="C466" i="26"/>
  <c r="C465" i="26"/>
  <c r="C464" i="26"/>
  <c r="C463" i="26"/>
  <c r="C462" i="26"/>
  <c r="C461" i="26"/>
  <c r="C460" i="26"/>
  <c r="C459" i="26"/>
  <c r="C458" i="26"/>
  <c r="C457" i="26"/>
  <c r="C456" i="26"/>
  <c r="C455" i="26"/>
  <c r="C454" i="26"/>
  <c r="C453" i="26"/>
  <c r="C452" i="26"/>
  <c r="C451" i="26"/>
  <c r="C450" i="26"/>
  <c r="C449" i="26"/>
  <c r="C448" i="26"/>
  <c r="C447" i="26"/>
  <c r="C446" i="26"/>
  <c r="C445" i="26"/>
  <c r="C444" i="26"/>
  <c r="C443" i="26"/>
  <c r="C442" i="26"/>
  <c r="C441" i="26"/>
  <c r="C440" i="26"/>
  <c r="C439" i="26"/>
  <c r="C438" i="26"/>
  <c r="C437" i="26"/>
  <c r="C436" i="26"/>
  <c r="C435" i="26"/>
  <c r="C434" i="26"/>
  <c r="C433" i="26"/>
  <c r="C432" i="26"/>
  <c r="C431" i="26"/>
  <c r="C430" i="26"/>
  <c r="C429" i="26"/>
  <c r="C428" i="26"/>
  <c r="C427" i="26"/>
  <c r="C426" i="26"/>
  <c r="C425" i="26"/>
  <c r="C424" i="26"/>
  <c r="C423" i="26"/>
  <c r="C422" i="26"/>
  <c r="C421" i="26"/>
  <c r="C420" i="26"/>
  <c r="C419" i="26"/>
  <c r="C418" i="26"/>
  <c r="C417" i="26"/>
  <c r="C416" i="26"/>
  <c r="C415" i="26"/>
  <c r="C414" i="26"/>
  <c r="C413" i="26"/>
  <c r="C412" i="26"/>
  <c r="C411" i="26"/>
  <c r="C410" i="26"/>
  <c r="C409" i="26"/>
  <c r="C408" i="26"/>
  <c r="C407" i="26"/>
  <c r="C406" i="26"/>
  <c r="C405" i="26"/>
  <c r="C404" i="26"/>
  <c r="C403" i="26"/>
  <c r="C402" i="26"/>
  <c r="C401" i="26"/>
  <c r="C400" i="26"/>
  <c r="C399" i="26"/>
  <c r="C398" i="26"/>
  <c r="C397" i="26"/>
  <c r="C396" i="26"/>
  <c r="C395" i="26"/>
  <c r="C394" i="26"/>
  <c r="C393" i="26"/>
  <c r="C392" i="26"/>
  <c r="C391" i="26"/>
  <c r="C390" i="26"/>
  <c r="C389" i="26"/>
  <c r="C388" i="26"/>
  <c r="C387" i="26"/>
  <c r="C386" i="26"/>
  <c r="C385" i="26"/>
  <c r="C384" i="26"/>
  <c r="C383" i="26"/>
  <c r="C382" i="26"/>
  <c r="C381" i="26"/>
  <c r="C380" i="26"/>
  <c r="C379" i="26"/>
  <c r="C378" i="26"/>
  <c r="C377" i="26"/>
  <c r="C376" i="26"/>
  <c r="C375" i="26"/>
  <c r="C374" i="26"/>
  <c r="C373" i="26"/>
  <c r="C372" i="26"/>
  <c r="C371" i="26"/>
  <c r="C370" i="26"/>
  <c r="C369" i="26"/>
  <c r="C368" i="26"/>
  <c r="C367" i="26"/>
  <c r="C366" i="26"/>
  <c r="C365" i="26"/>
  <c r="C364" i="26"/>
  <c r="C363" i="26"/>
  <c r="C362" i="26"/>
  <c r="C361" i="26"/>
  <c r="C360" i="26"/>
  <c r="C359" i="26"/>
  <c r="C358" i="26"/>
  <c r="C357" i="26"/>
  <c r="C356" i="26"/>
  <c r="C355" i="26"/>
  <c r="C354" i="26"/>
  <c r="C353" i="26"/>
  <c r="C352" i="26"/>
  <c r="C351" i="26"/>
  <c r="C350" i="26"/>
  <c r="C349" i="26"/>
  <c r="C348" i="26"/>
  <c r="C347" i="26"/>
  <c r="C346" i="26"/>
  <c r="C345" i="26"/>
  <c r="C344" i="26"/>
  <c r="C343" i="26"/>
  <c r="C342" i="26"/>
  <c r="C341" i="26"/>
  <c r="C340" i="26"/>
  <c r="C339" i="26"/>
  <c r="C338" i="26"/>
  <c r="C337" i="26"/>
  <c r="C336" i="26"/>
  <c r="C335" i="26"/>
  <c r="C334" i="26"/>
  <c r="C333" i="26"/>
  <c r="C332" i="26"/>
  <c r="C331" i="26"/>
  <c r="C330" i="26"/>
  <c r="C329" i="26"/>
  <c r="C328" i="26"/>
  <c r="C327" i="26"/>
  <c r="C326" i="26"/>
  <c r="C325" i="26"/>
  <c r="C324" i="26"/>
  <c r="C323" i="26"/>
  <c r="C322" i="26"/>
  <c r="C321" i="26"/>
  <c r="C320" i="26"/>
  <c r="C319" i="26"/>
  <c r="C318" i="26"/>
  <c r="C317" i="26"/>
  <c r="C316" i="26"/>
  <c r="C315" i="26"/>
  <c r="C314" i="26"/>
  <c r="C313" i="26"/>
  <c r="C312" i="26"/>
  <c r="C311" i="26"/>
  <c r="C310" i="26"/>
  <c r="C309" i="26"/>
  <c r="C308" i="26"/>
  <c r="C307" i="26"/>
  <c r="C306" i="26"/>
  <c r="C305" i="26"/>
  <c r="C304" i="26"/>
  <c r="C303" i="26"/>
  <c r="C302" i="26"/>
  <c r="C301" i="26"/>
  <c r="C300" i="26"/>
  <c r="C299" i="26"/>
  <c r="C298" i="26"/>
  <c r="C297" i="26"/>
  <c r="C296" i="26"/>
  <c r="C295" i="26"/>
  <c r="C294" i="26"/>
  <c r="C293" i="26"/>
  <c r="C292" i="26"/>
  <c r="C291" i="26"/>
  <c r="C290" i="26"/>
  <c r="C289" i="26"/>
  <c r="C288" i="26"/>
  <c r="C287" i="26"/>
  <c r="C286" i="26"/>
  <c r="C285" i="26"/>
  <c r="C284" i="26"/>
  <c r="C283" i="26"/>
  <c r="C282" i="26"/>
  <c r="C281" i="26"/>
  <c r="C280" i="26"/>
  <c r="C279" i="26"/>
  <c r="C278" i="26"/>
  <c r="C277" i="26"/>
  <c r="C276" i="26"/>
  <c r="C275" i="26"/>
  <c r="C274" i="26"/>
  <c r="C273" i="26"/>
  <c r="C272" i="26"/>
  <c r="C271" i="26"/>
  <c r="C270" i="26"/>
  <c r="C269" i="26"/>
  <c r="C268" i="26"/>
  <c r="C267" i="26"/>
  <c r="C266" i="26"/>
  <c r="C265" i="26"/>
  <c r="C264" i="26"/>
  <c r="C263" i="26"/>
  <c r="C262" i="26"/>
  <c r="C261" i="26"/>
  <c r="C260" i="26"/>
  <c r="C259" i="26"/>
  <c r="C258" i="26"/>
  <c r="C257" i="26"/>
  <c r="C256" i="26"/>
  <c r="C255" i="26"/>
  <c r="C254" i="26"/>
  <c r="C253" i="26"/>
  <c r="C252" i="26"/>
  <c r="C251" i="26"/>
  <c r="C250" i="26"/>
  <c r="C249" i="26"/>
  <c r="C248" i="26"/>
  <c r="C247" i="26"/>
  <c r="C246" i="26"/>
  <c r="C245" i="26"/>
  <c r="C244" i="26"/>
  <c r="C243" i="26"/>
  <c r="C242" i="26"/>
  <c r="C241" i="26"/>
  <c r="C240" i="26"/>
  <c r="C239" i="26"/>
  <c r="C238" i="26"/>
  <c r="C237" i="26"/>
  <c r="C236" i="26"/>
  <c r="C235" i="26"/>
  <c r="C234" i="26"/>
  <c r="C233" i="26"/>
  <c r="C232" i="26"/>
  <c r="C231" i="26"/>
  <c r="C230" i="26"/>
  <c r="C229" i="26"/>
  <c r="C228" i="26"/>
  <c r="C227" i="26"/>
  <c r="C226" i="26"/>
  <c r="C225" i="26"/>
  <c r="C224" i="26"/>
  <c r="C223" i="26"/>
  <c r="C222" i="26"/>
  <c r="C221" i="26"/>
  <c r="C220" i="26"/>
  <c r="C219" i="26"/>
  <c r="C218" i="26"/>
  <c r="C217" i="26"/>
  <c r="C216" i="26"/>
  <c r="C215" i="26"/>
  <c r="C214" i="26"/>
  <c r="C213" i="26"/>
  <c r="C212" i="26"/>
  <c r="C211" i="26"/>
  <c r="C210" i="26"/>
  <c r="C209" i="26"/>
  <c r="C208" i="26"/>
  <c r="C207" i="26"/>
  <c r="C206" i="26"/>
  <c r="C205" i="26"/>
  <c r="C204" i="26"/>
  <c r="C203" i="26"/>
  <c r="C202" i="26"/>
  <c r="C201" i="26"/>
  <c r="C200" i="26"/>
  <c r="C199" i="26"/>
  <c r="C198" i="26"/>
  <c r="C197" i="26"/>
  <c r="C196" i="26"/>
  <c r="C195" i="26"/>
  <c r="C194" i="26"/>
  <c r="C193" i="26"/>
  <c r="C192" i="26"/>
  <c r="C191" i="26"/>
  <c r="C190" i="26"/>
  <c r="C189" i="26"/>
  <c r="C188" i="26"/>
  <c r="C187" i="26"/>
  <c r="C186" i="26"/>
  <c r="C185" i="26"/>
  <c r="C184" i="26"/>
  <c r="C183" i="26"/>
  <c r="C182" i="26"/>
  <c r="C181" i="26"/>
  <c r="C180" i="26"/>
  <c r="C179" i="26"/>
  <c r="C178" i="26"/>
  <c r="C177" i="26"/>
  <c r="C176" i="26"/>
  <c r="C175" i="26"/>
  <c r="C174" i="26"/>
  <c r="C173" i="26"/>
  <c r="C172" i="26"/>
  <c r="C171" i="26"/>
  <c r="C170" i="26"/>
  <c r="C169" i="26"/>
  <c r="C168" i="26"/>
  <c r="C167" i="26"/>
  <c r="C166" i="26"/>
  <c r="C165" i="26"/>
  <c r="C164" i="26"/>
  <c r="C163" i="26"/>
  <c r="C162" i="26"/>
  <c r="C161" i="26"/>
  <c r="C160" i="26"/>
  <c r="C159" i="26"/>
  <c r="C158" i="26"/>
  <c r="C157" i="26"/>
  <c r="C156" i="26"/>
  <c r="C155" i="26"/>
  <c r="C154" i="26"/>
  <c r="C153" i="26"/>
  <c r="C152" i="26"/>
  <c r="C151" i="26"/>
  <c r="C150" i="26"/>
  <c r="C149" i="26"/>
  <c r="C148" i="26"/>
  <c r="C147" i="26"/>
  <c r="C146" i="26"/>
  <c r="C145" i="26"/>
  <c r="C144" i="26"/>
  <c r="C143" i="26"/>
  <c r="C142" i="26"/>
  <c r="C141" i="26"/>
  <c r="C140" i="26"/>
  <c r="C139" i="26"/>
  <c r="C138" i="26"/>
  <c r="C137" i="26"/>
  <c r="C136" i="26"/>
  <c r="C135" i="26"/>
  <c r="C134" i="26"/>
  <c r="C133" i="26"/>
  <c r="C132" i="26"/>
  <c r="C131" i="26"/>
  <c r="C130" i="26"/>
  <c r="C129" i="26"/>
  <c r="C128" i="26"/>
  <c r="C127" i="26"/>
  <c r="C126" i="26"/>
  <c r="C125" i="26"/>
  <c r="C124" i="26"/>
  <c r="C123" i="26"/>
  <c r="C122" i="26"/>
  <c r="C121" i="26"/>
  <c r="C120" i="26"/>
  <c r="C119" i="26"/>
  <c r="C118" i="26"/>
  <c r="C117" i="26"/>
  <c r="C116" i="26"/>
  <c r="C115" i="26"/>
  <c r="C114" i="26"/>
  <c r="C113" i="26"/>
  <c r="C112" i="26"/>
  <c r="C111" i="26"/>
  <c r="C110" i="26"/>
  <c r="C109" i="26"/>
  <c r="C108" i="26"/>
  <c r="C107" i="26"/>
  <c r="C106" i="26"/>
  <c r="C105" i="26"/>
  <c r="C104" i="26"/>
  <c r="C103" i="26"/>
  <c r="C102" i="26"/>
  <c r="C101" i="26"/>
  <c r="C100" i="26"/>
  <c r="C99" i="26"/>
  <c r="C98" i="26"/>
  <c r="C97" i="26"/>
  <c r="C96" i="26"/>
  <c r="C95" i="26"/>
  <c r="C94" i="26"/>
  <c r="C93" i="26"/>
  <c r="C92" i="26"/>
  <c r="C91" i="26"/>
  <c r="C90" i="26"/>
  <c r="C89" i="26"/>
  <c r="C88" i="26"/>
  <c r="C87" i="26"/>
  <c r="C86" i="26"/>
  <c r="C85" i="26"/>
  <c r="C84" i="26"/>
  <c r="C83" i="26"/>
  <c r="C82" i="26"/>
  <c r="C81" i="26"/>
  <c r="C80" i="26"/>
  <c r="C79" i="26"/>
  <c r="C78" i="26"/>
  <c r="C77" i="26"/>
  <c r="C76" i="26"/>
  <c r="C75" i="26"/>
  <c r="C74" i="26"/>
  <c r="C73" i="26"/>
  <c r="C72" i="26"/>
  <c r="C71" i="26"/>
  <c r="C70" i="26"/>
  <c r="C69" i="26"/>
  <c r="C68" i="26"/>
  <c r="C67" i="26"/>
  <c r="C66" i="26"/>
  <c r="C65" i="26"/>
  <c r="C64" i="26"/>
  <c r="C63" i="26"/>
  <c r="C62" i="26"/>
  <c r="C61" i="26"/>
  <c r="C60" i="26"/>
  <c r="C59" i="26"/>
  <c r="C58" i="26"/>
  <c r="C57" i="26"/>
  <c r="C56" i="26"/>
  <c r="C55" i="26"/>
  <c r="C54" i="26"/>
  <c r="C53" i="26"/>
  <c r="C52" i="26"/>
  <c r="C51" i="26"/>
  <c r="C50" i="26"/>
  <c r="C49" i="26"/>
  <c r="C48" i="26"/>
  <c r="C47" i="26"/>
  <c r="C46" i="26"/>
  <c r="C45" i="26"/>
  <c r="C44" i="26"/>
  <c r="C43" i="26"/>
  <c r="C42" i="26"/>
  <c r="C41" i="26"/>
  <c r="C40" i="26"/>
  <c r="C39" i="26"/>
  <c r="C38" i="26"/>
  <c r="C37" i="26"/>
  <c r="C36" i="26"/>
  <c r="C35" i="26"/>
  <c r="C34" i="26"/>
  <c r="C33" i="26"/>
  <c r="C32" i="26"/>
  <c r="C31" i="26"/>
  <c r="C30" i="26"/>
  <c r="C29" i="26"/>
  <c r="C28" i="26"/>
  <c r="C27" i="26"/>
  <c r="C26" i="26"/>
  <c r="C25" i="26"/>
  <c r="C24" i="26"/>
  <c r="C23" i="26"/>
  <c r="C22" i="26"/>
  <c r="C21" i="26"/>
  <c r="C20" i="26"/>
  <c r="C19" i="26"/>
  <c r="C18" i="26"/>
  <c r="C17" i="26"/>
  <c r="C16" i="26"/>
  <c r="C15" i="26"/>
  <c r="C14" i="26"/>
  <c r="C13" i="26"/>
  <c r="C12" i="26"/>
  <c r="C11" i="26"/>
  <c r="C10" i="26"/>
  <c r="C9" i="26"/>
  <c r="C8" i="26"/>
  <c r="C7" i="26"/>
  <c r="C6" i="26"/>
  <c r="C5" i="26"/>
  <c r="C4" i="26"/>
  <c r="C3" i="26"/>
  <c r="C2" i="26"/>
  <c r="M502" i="13"/>
  <c r="M503" i="13"/>
  <c r="M504" i="13"/>
  <c r="L500" i="13"/>
  <c r="L501" i="13"/>
  <c r="L502" i="13"/>
  <c r="L503" i="13"/>
  <c r="L504" i="13"/>
  <c r="L505" i="13"/>
  <c r="L499" i="13"/>
  <c r="AT500" i="13"/>
  <c r="AT501" i="13"/>
  <c r="AT502" i="13"/>
  <c r="AT503" i="13"/>
  <c r="AT504" i="13"/>
  <c r="AT505" i="13"/>
  <c r="AT499" i="13"/>
  <c r="AS500" i="13"/>
  <c r="AS501" i="13"/>
  <c r="AS502" i="13"/>
  <c r="AS503" i="13"/>
  <c r="AS504" i="13"/>
  <c r="AS505" i="13"/>
  <c r="AS499" i="13"/>
  <c r="AH499" i="13"/>
  <c r="AI499" i="13"/>
  <c r="AJ499" i="13"/>
  <c r="AK499" i="13"/>
  <c r="AL499" i="13"/>
  <c r="AM499" i="13"/>
  <c r="AN499" i="13"/>
  <c r="AO499" i="13"/>
  <c r="AP499" i="13"/>
  <c r="AQ499" i="13"/>
  <c r="AH500" i="13"/>
  <c r="AI500" i="13"/>
  <c r="AJ500" i="13"/>
  <c r="AK500" i="13"/>
  <c r="AL500" i="13"/>
  <c r="AM500" i="13"/>
  <c r="AN500" i="13"/>
  <c r="AO500" i="13"/>
  <c r="AP500" i="13"/>
  <c r="AQ500" i="13"/>
  <c r="AH501" i="13"/>
  <c r="AI501" i="13"/>
  <c r="AJ501" i="13"/>
  <c r="AK501" i="13"/>
  <c r="AL501" i="13"/>
  <c r="AM501" i="13"/>
  <c r="AN501" i="13"/>
  <c r="AO501" i="13"/>
  <c r="AP501" i="13"/>
  <c r="AQ501" i="13"/>
  <c r="AH502" i="13"/>
  <c r="AI502" i="13"/>
  <c r="AJ502" i="13"/>
  <c r="AK502" i="13"/>
  <c r="AL502" i="13"/>
  <c r="AM502" i="13"/>
  <c r="AN502" i="13"/>
  <c r="AO502" i="13"/>
  <c r="AP502" i="13"/>
  <c r="AQ502" i="13"/>
  <c r="AH503" i="13"/>
  <c r="AI503" i="13"/>
  <c r="AJ503" i="13"/>
  <c r="AK503" i="13"/>
  <c r="AL503" i="13"/>
  <c r="AM503" i="13"/>
  <c r="AN503" i="13"/>
  <c r="AO503" i="13"/>
  <c r="AP503" i="13"/>
  <c r="AQ503" i="13"/>
  <c r="AH504" i="13"/>
  <c r="AI504" i="13"/>
  <c r="AJ504" i="13"/>
  <c r="AK504" i="13"/>
  <c r="AL504" i="13"/>
  <c r="AM504" i="13"/>
  <c r="AN504" i="13"/>
  <c r="AO504" i="13"/>
  <c r="AP504" i="13"/>
  <c r="AQ504" i="13"/>
  <c r="AH505" i="13"/>
  <c r="AI505" i="13"/>
  <c r="AJ505" i="13"/>
  <c r="AK505" i="13"/>
  <c r="AL505" i="13"/>
  <c r="AM505" i="13"/>
  <c r="AN505" i="13"/>
  <c r="AO505" i="13"/>
  <c r="AP505" i="13"/>
  <c r="AQ505" i="13"/>
  <c r="K3" i="23"/>
  <c r="K4" i="23"/>
  <c r="K5" i="23"/>
  <c r="K6" i="23"/>
  <c r="K7" i="23"/>
  <c r="K8" i="23"/>
  <c r="K9" i="23"/>
  <c r="K10" i="23"/>
  <c r="K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212" i="23"/>
  <c r="K213" i="23"/>
  <c r="K214" i="23"/>
  <c r="K215" i="23"/>
  <c r="K216" i="23"/>
  <c r="K217" i="23"/>
  <c r="K218" i="23"/>
  <c r="K219" i="23"/>
  <c r="K220" i="23"/>
  <c r="K221" i="23"/>
  <c r="K222" i="23"/>
  <c r="K223" i="23"/>
  <c r="K224" i="23"/>
  <c r="K225" i="23"/>
  <c r="K226" i="23"/>
  <c r="K227" i="23"/>
  <c r="K228" i="23"/>
  <c r="K229" i="23"/>
  <c r="K230" i="23"/>
  <c r="K231" i="23"/>
  <c r="K232" i="23"/>
  <c r="K233" i="23"/>
  <c r="K234" i="23"/>
  <c r="K235" i="23"/>
  <c r="K236" i="23"/>
  <c r="K237" i="23"/>
  <c r="K238" i="23"/>
  <c r="K239" i="23"/>
  <c r="K240" i="23"/>
  <c r="K241" i="23"/>
  <c r="K242" i="23"/>
  <c r="K243" i="23"/>
  <c r="K244" i="23"/>
  <c r="K245" i="23"/>
  <c r="K246" i="23"/>
  <c r="K247" i="23"/>
  <c r="K248" i="23"/>
  <c r="K249" i="23"/>
  <c r="K250" i="23"/>
  <c r="K251" i="23"/>
  <c r="K252" i="23"/>
  <c r="K253" i="23"/>
  <c r="K254" i="23"/>
  <c r="K255" i="23"/>
  <c r="K256" i="23"/>
  <c r="K257" i="23"/>
  <c r="K258" i="23"/>
  <c r="K259" i="23"/>
  <c r="K260" i="23"/>
  <c r="K261" i="23"/>
  <c r="K262" i="23"/>
  <c r="K263" i="23"/>
  <c r="K264" i="23"/>
  <c r="K265" i="23"/>
  <c r="K266" i="23"/>
  <c r="K267" i="23"/>
  <c r="K268" i="23"/>
  <c r="K269" i="23"/>
  <c r="K270" i="23"/>
  <c r="K271" i="23"/>
  <c r="K272" i="23"/>
  <c r="K273" i="23"/>
  <c r="K274" i="23"/>
  <c r="K275" i="23"/>
  <c r="K276" i="23"/>
  <c r="K277" i="23"/>
  <c r="K278" i="23"/>
  <c r="K279" i="23"/>
  <c r="K280" i="23"/>
  <c r="K281" i="23"/>
  <c r="K282" i="23"/>
  <c r="K283" i="23"/>
  <c r="K284" i="23"/>
  <c r="K285" i="23"/>
  <c r="K286" i="23"/>
  <c r="K287" i="23"/>
  <c r="K288" i="23"/>
  <c r="K289" i="23"/>
  <c r="K290" i="23"/>
  <c r="K291" i="23"/>
  <c r="K292" i="23"/>
  <c r="K293" i="23"/>
  <c r="K294" i="23"/>
  <c r="K295" i="23"/>
  <c r="K296" i="23"/>
  <c r="K297" i="23"/>
  <c r="K298" i="23"/>
  <c r="K299" i="23"/>
  <c r="K300" i="23"/>
  <c r="K301" i="23"/>
  <c r="K302" i="23"/>
  <c r="K303" i="23"/>
  <c r="K304" i="23"/>
  <c r="K305" i="23"/>
  <c r="K306" i="23"/>
  <c r="K307" i="23"/>
  <c r="K308" i="23"/>
  <c r="K309" i="23"/>
  <c r="K310" i="23"/>
  <c r="K311" i="23"/>
  <c r="K312" i="23"/>
  <c r="K313" i="23"/>
  <c r="K314" i="23"/>
  <c r="K315" i="23"/>
  <c r="K316" i="23"/>
  <c r="K317" i="23"/>
  <c r="K318" i="23"/>
  <c r="K319" i="23"/>
  <c r="K320" i="23"/>
  <c r="K321" i="23"/>
  <c r="K322" i="23"/>
  <c r="K323" i="23"/>
  <c r="K324" i="23"/>
  <c r="K325" i="23"/>
  <c r="K326" i="23"/>
  <c r="K327" i="23"/>
  <c r="K328" i="23"/>
  <c r="K329" i="23"/>
  <c r="K330" i="23"/>
  <c r="K331" i="23"/>
  <c r="K332" i="23"/>
  <c r="K333" i="23"/>
  <c r="K334" i="23"/>
  <c r="K335" i="23"/>
  <c r="K336" i="23"/>
  <c r="K337" i="23"/>
  <c r="K338" i="23"/>
  <c r="K339" i="23"/>
  <c r="K340" i="23"/>
  <c r="K341" i="23"/>
  <c r="K342" i="23"/>
  <c r="K343" i="23"/>
  <c r="K344" i="23"/>
  <c r="K345" i="23"/>
  <c r="K346" i="23"/>
  <c r="K347" i="23"/>
  <c r="K348" i="23"/>
  <c r="K349" i="23"/>
  <c r="K350" i="23"/>
  <c r="K351" i="23"/>
  <c r="K352" i="23"/>
  <c r="K353" i="23"/>
  <c r="K354" i="23"/>
  <c r="K355" i="23"/>
  <c r="K356" i="23"/>
  <c r="K357" i="23"/>
  <c r="K358" i="23"/>
  <c r="K359" i="23"/>
  <c r="K360" i="23"/>
  <c r="K361" i="23"/>
  <c r="K362" i="23"/>
  <c r="K363" i="23"/>
  <c r="K364" i="23"/>
  <c r="K365" i="23"/>
  <c r="K366" i="23"/>
  <c r="K367" i="23"/>
  <c r="K368" i="23"/>
  <c r="K369" i="23"/>
  <c r="K370" i="23"/>
  <c r="K371" i="23"/>
  <c r="K372" i="23"/>
  <c r="K373" i="23"/>
  <c r="K374" i="23"/>
  <c r="K375" i="23"/>
  <c r="K376" i="23"/>
  <c r="K377" i="23"/>
  <c r="K378" i="23"/>
  <c r="K379" i="23"/>
  <c r="K380" i="23"/>
  <c r="K381" i="23"/>
  <c r="K382" i="23"/>
  <c r="K383" i="23"/>
  <c r="K384" i="23"/>
  <c r="K385" i="23"/>
  <c r="K386" i="23"/>
  <c r="K387" i="23"/>
  <c r="K388" i="23"/>
  <c r="K389" i="23"/>
  <c r="K390" i="23"/>
  <c r="K391" i="23"/>
  <c r="K392" i="23"/>
  <c r="K393" i="23"/>
  <c r="K394" i="23"/>
  <c r="K395" i="23"/>
  <c r="K396" i="23"/>
  <c r="K397" i="23"/>
  <c r="K398" i="23"/>
  <c r="K399" i="23"/>
  <c r="K400" i="23"/>
  <c r="K401" i="23"/>
  <c r="K402" i="23"/>
  <c r="K403" i="23"/>
  <c r="K404" i="23"/>
  <c r="K405" i="23"/>
  <c r="K406" i="23"/>
  <c r="K407" i="23"/>
  <c r="K408" i="23"/>
  <c r="K409" i="23"/>
  <c r="K410" i="23"/>
  <c r="K411" i="23"/>
  <c r="K412" i="23"/>
  <c r="K413" i="23"/>
  <c r="K414" i="23"/>
  <c r="K415" i="23"/>
  <c r="K416" i="23"/>
  <c r="K417" i="23"/>
  <c r="K418" i="23"/>
  <c r="K419" i="23"/>
  <c r="K420" i="23"/>
  <c r="K421" i="23"/>
  <c r="K422" i="23"/>
  <c r="K423" i="23"/>
  <c r="K424" i="23"/>
  <c r="K425" i="23"/>
  <c r="K426" i="23"/>
  <c r="K427" i="23"/>
  <c r="K428" i="23"/>
  <c r="K429" i="23"/>
  <c r="K430" i="23"/>
  <c r="K431" i="23"/>
  <c r="K432" i="23"/>
  <c r="K433" i="23"/>
  <c r="K434" i="23"/>
  <c r="K435" i="23"/>
  <c r="K436" i="23"/>
  <c r="K437" i="23"/>
  <c r="K438" i="23"/>
  <c r="K439" i="23"/>
  <c r="K440" i="23"/>
  <c r="K441" i="23"/>
  <c r="K442" i="23"/>
  <c r="K443" i="23"/>
  <c r="K444" i="23"/>
  <c r="K445" i="23"/>
  <c r="K446" i="23"/>
  <c r="K447" i="23"/>
  <c r="K448" i="23"/>
  <c r="K449" i="23"/>
  <c r="K450" i="23"/>
  <c r="K451" i="23"/>
  <c r="K452" i="23"/>
  <c r="K453" i="23"/>
  <c r="K454" i="23"/>
  <c r="K455" i="23"/>
  <c r="K456" i="23"/>
  <c r="K457" i="23"/>
  <c r="K458" i="23"/>
  <c r="K459" i="23"/>
  <c r="K460" i="23"/>
  <c r="K461" i="23"/>
  <c r="K462" i="23"/>
  <c r="K463" i="23"/>
  <c r="K464" i="23"/>
  <c r="K465" i="23"/>
  <c r="K466" i="23"/>
  <c r="K467" i="23"/>
  <c r="K468" i="23"/>
  <c r="K469" i="23"/>
  <c r="K470" i="23"/>
  <c r="K471" i="23"/>
  <c r="K472" i="23"/>
  <c r="K473" i="23"/>
  <c r="K474" i="23"/>
  <c r="K475" i="23"/>
  <c r="K476" i="23"/>
  <c r="K477" i="23"/>
  <c r="K478" i="23"/>
  <c r="K479" i="23"/>
  <c r="K480" i="23"/>
  <c r="K481" i="23"/>
  <c r="K482" i="23"/>
  <c r="K483" i="23"/>
  <c r="K484" i="23"/>
  <c r="K485" i="23"/>
  <c r="K486" i="23"/>
  <c r="K487" i="23"/>
  <c r="K488" i="23"/>
  <c r="K489" i="23"/>
  <c r="K490" i="23"/>
  <c r="K491" i="23"/>
  <c r="K492" i="23"/>
  <c r="K493" i="23"/>
  <c r="K494" i="23"/>
  <c r="K495" i="23"/>
  <c r="K496" i="23"/>
  <c r="K497" i="23"/>
  <c r="K498" i="23"/>
  <c r="K499" i="23"/>
  <c r="K500" i="23"/>
  <c r="K501" i="23"/>
  <c r="K502" i="23"/>
  <c r="K503" i="23"/>
  <c r="K504" i="23"/>
  <c r="K505" i="23"/>
  <c r="K506" i="23"/>
  <c r="K507" i="23"/>
  <c r="K508" i="23"/>
  <c r="K509" i="23"/>
  <c r="K510" i="23"/>
  <c r="K511" i="23"/>
  <c r="K512" i="23"/>
  <c r="K513" i="23"/>
  <c r="K514" i="23"/>
  <c r="K515" i="23"/>
  <c r="K516" i="23"/>
  <c r="K517" i="23"/>
  <c r="K518" i="23"/>
  <c r="K519" i="23"/>
  <c r="K520" i="23"/>
  <c r="K521" i="23"/>
  <c r="K522" i="23"/>
  <c r="K523" i="23"/>
  <c r="K524" i="23"/>
  <c r="K525" i="23"/>
  <c r="K526" i="23"/>
  <c r="K527" i="23"/>
  <c r="K528" i="23"/>
  <c r="K529" i="23"/>
  <c r="K530" i="23"/>
  <c r="K531" i="23"/>
  <c r="K532" i="23"/>
  <c r="K533" i="23"/>
  <c r="K534" i="23"/>
  <c r="K535" i="23"/>
  <c r="K536" i="23"/>
  <c r="K537" i="23"/>
  <c r="K538" i="23"/>
  <c r="K539" i="23"/>
  <c r="K540" i="23"/>
  <c r="K541" i="23"/>
  <c r="K542" i="23"/>
  <c r="K543" i="23"/>
  <c r="K544" i="23"/>
  <c r="K545" i="23"/>
  <c r="K546" i="23"/>
  <c r="K547" i="23"/>
  <c r="K548" i="23"/>
  <c r="K549" i="23"/>
  <c r="K550" i="23"/>
  <c r="K551" i="23"/>
  <c r="K552" i="23"/>
  <c r="K553" i="23"/>
  <c r="K554" i="23"/>
  <c r="K555" i="23"/>
  <c r="K556" i="23"/>
  <c r="K557" i="23"/>
  <c r="K558" i="23"/>
  <c r="K559" i="23"/>
  <c r="K560" i="23"/>
  <c r="K561" i="23"/>
  <c r="K562" i="23"/>
  <c r="K563" i="23"/>
  <c r="K564" i="23"/>
  <c r="K565" i="23"/>
  <c r="K566" i="23"/>
  <c r="K567" i="23"/>
  <c r="K568" i="23"/>
  <c r="K569" i="23"/>
  <c r="K570" i="23"/>
  <c r="K571" i="23"/>
  <c r="K572" i="23"/>
  <c r="K573" i="23"/>
  <c r="K574" i="23"/>
  <c r="K575" i="23"/>
  <c r="K576" i="23"/>
  <c r="K577" i="23"/>
  <c r="K578" i="23"/>
  <c r="K579" i="23"/>
  <c r="K580" i="23"/>
  <c r="K581" i="23"/>
  <c r="K582" i="23"/>
  <c r="K583" i="23"/>
  <c r="K584" i="23"/>
  <c r="K585" i="23"/>
  <c r="K586" i="23"/>
  <c r="K587" i="23"/>
  <c r="K588" i="23"/>
  <c r="K589" i="23"/>
  <c r="K590" i="23"/>
  <c r="K591" i="23"/>
  <c r="K592" i="23"/>
  <c r="K593" i="23"/>
  <c r="K594" i="23"/>
  <c r="K595" i="23"/>
  <c r="K596" i="23"/>
  <c r="K597" i="23"/>
  <c r="K598" i="23"/>
  <c r="K599" i="23"/>
  <c r="K600" i="23"/>
  <c r="K601" i="23"/>
  <c r="K602" i="23"/>
  <c r="K603" i="23"/>
  <c r="K604" i="23"/>
  <c r="K605" i="23"/>
  <c r="K606" i="23"/>
  <c r="K607" i="23"/>
  <c r="K608" i="23"/>
  <c r="K609" i="23"/>
  <c r="K610" i="23"/>
  <c r="K611" i="23"/>
  <c r="K612" i="23"/>
  <c r="K613" i="23"/>
  <c r="K614" i="23"/>
  <c r="K615" i="23"/>
  <c r="K616" i="23"/>
  <c r="K617" i="23"/>
  <c r="K618" i="23"/>
  <c r="K619" i="23"/>
  <c r="K620" i="23"/>
  <c r="K621" i="23"/>
  <c r="K622" i="23"/>
  <c r="K623" i="23"/>
  <c r="K624" i="23"/>
  <c r="K625" i="23"/>
  <c r="K626" i="23"/>
  <c r="K627" i="23"/>
  <c r="K628" i="23"/>
  <c r="K629" i="23"/>
  <c r="K630" i="23"/>
  <c r="K631" i="23"/>
  <c r="K632" i="23"/>
  <c r="K633" i="23"/>
  <c r="K634" i="23"/>
  <c r="K635" i="23"/>
  <c r="K636" i="23"/>
  <c r="K637" i="23"/>
  <c r="K638" i="23"/>
  <c r="K639" i="23"/>
  <c r="K640" i="23"/>
  <c r="K641" i="23"/>
  <c r="K642" i="23"/>
  <c r="K643" i="23"/>
  <c r="K644" i="23"/>
  <c r="K645" i="23"/>
  <c r="K646" i="23"/>
  <c r="K647" i="23"/>
  <c r="K648" i="23"/>
  <c r="K649" i="23"/>
  <c r="K650" i="23"/>
  <c r="K651" i="23"/>
  <c r="K652" i="23"/>
  <c r="K653" i="23"/>
  <c r="K654" i="23"/>
  <c r="H3" i="23"/>
  <c r="H4" i="23"/>
  <c r="H5" i="23"/>
  <c r="H6" i="23"/>
  <c r="H7" i="23"/>
  <c r="H8" i="23"/>
  <c r="H9" i="23"/>
  <c r="H10" i="23"/>
  <c r="H11" i="23"/>
  <c r="H12" i="23"/>
  <c r="H13" i="23"/>
  <c r="H14" i="23"/>
  <c r="H15" i="23"/>
  <c r="H16" i="23"/>
  <c r="H17" i="23"/>
  <c r="H18" i="23"/>
  <c r="H19" i="23"/>
  <c r="H20" i="23"/>
  <c r="H21" i="23"/>
  <c r="H22" i="23"/>
  <c r="H23" i="23"/>
  <c r="H24" i="23"/>
  <c r="H25" i="23"/>
  <c r="H26" i="23"/>
  <c r="H27" i="23"/>
  <c r="H28" i="23"/>
  <c r="H29" i="23"/>
  <c r="H30" i="23"/>
  <c r="H31" i="23"/>
  <c r="H32" i="23"/>
  <c r="H33" i="23"/>
  <c r="H34" i="23"/>
  <c r="H35" i="23"/>
  <c r="H36" i="23"/>
  <c r="H37" i="23"/>
  <c r="H38" i="23"/>
  <c r="H39" i="23"/>
  <c r="H40" i="23"/>
  <c r="H41" i="23"/>
  <c r="H42" i="23"/>
  <c r="H43" i="23"/>
  <c r="H44" i="23"/>
  <c r="H45" i="23"/>
  <c r="H46" i="23"/>
  <c r="H47" i="23"/>
  <c r="H48" i="23"/>
  <c r="H49" i="23"/>
  <c r="H50" i="23"/>
  <c r="H51" i="23"/>
  <c r="H52" i="23"/>
  <c r="H53" i="23"/>
  <c r="H54" i="23"/>
  <c r="H55" i="23"/>
  <c r="H56" i="23"/>
  <c r="H57" i="23"/>
  <c r="H58" i="23"/>
  <c r="H59" i="23"/>
  <c r="H60" i="23"/>
  <c r="H61" i="23"/>
  <c r="H62" i="23"/>
  <c r="H63" i="23"/>
  <c r="H64" i="23"/>
  <c r="H65" i="23"/>
  <c r="H66" i="23"/>
  <c r="H67" i="23"/>
  <c r="H68" i="23"/>
  <c r="H69" i="23"/>
  <c r="H70" i="23"/>
  <c r="H71" i="23"/>
  <c r="H72" i="23"/>
  <c r="H73" i="23"/>
  <c r="H74" i="23"/>
  <c r="H75" i="23"/>
  <c r="H76" i="23"/>
  <c r="H77" i="23"/>
  <c r="H78" i="23"/>
  <c r="H79" i="23"/>
  <c r="H80" i="23"/>
  <c r="H81" i="23"/>
  <c r="H82" i="23"/>
  <c r="H83" i="23"/>
  <c r="H84" i="23"/>
  <c r="H85" i="23"/>
  <c r="H86" i="23"/>
  <c r="H87" i="23"/>
  <c r="H88" i="23"/>
  <c r="H89" i="23"/>
  <c r="H90" i="23"/>
  <c r="H91" i="23"/>
  <c r="H92" i="23"/>
  <c r="H93" i="23"/>
  <c r="H94" i="23"/>
  <c r="H95" i="23"/>
  <c r="H96" i="23"/>
  <c r="H97" i="23"/>
  <c r="H98" i="23"/>
  <c r="H99" i="23"/>
  <c r="H100" i="23"/>
  <c r="H101" i="23"/>
  <c r="H102" i="23"/>
  <c r="H103" i="23"/>
  <c r="H104" i="23"/>
  <c r="H105" i="23"/>
  <c r="H106" i="23"/>
  <c r="H107" i="23"/>
  <c r="H108" i="23"/>
  <c r="H109" i="23"/>
  <c r="H110" i="23"/>
  <c r="H111" i="23"/>
  <c r="H112" i="23"/>
  <c r="H113" i="23"/>
  <c r="H114" i="23"/>
  <c r="H115" i="23"/>
  <c r="H116" i="23"/>
  <c r="H117" i="23"/>
  <c r="H118" i="23"/>
  <c r="H119" i="23"/>
  <c r="H120" i="23"/>
  <c r="H121" i="23"/>
  <c r="H122" i="23"/>
  <c r="H123" i="23"/>
  <c r="H124" i="23"/>
  <c r="H125" i="23"/>
  <c r="H126" i="23"/>
  <c r="H127" i="23"/>
  <c r="H128" i="23"/>
  <c r="H129" i="23"/>
  <c r="H130" i="23"/>
  <c r="H131" i="23"/>
  <c r="H132" i="23"/>
  <c r="H133" i="23"/>
  <c r="H134" i="23"/>
  <c r="H135" i="23"/>
  <c r="H136" i="23"/>
  <c r="H137" i="23"/>
  <c r="H138" i="23"/>
  <c r="H139" i="23"/>
  <c r="H140" i="23"/>
  <c r="H141" i="23"/>
  <c r="H142" i="23"/>
  <c r="H143" i="23"/>
  <c r="H144" i="23"/>
  <c r="H145" i="23"/>
  <c r="H146" i="23"/>
  <c r="H147" i="23"/>
  <c r="H148" i="23"/>
  <c r="H149" i="23"/>
  <c r="H150" i="23"/>
  <c r="H151" i="23"/>
  <c r="H152" i="23"/>
  <c r="H153" i="23"/>
  <c r="H154" i="23"/>
  <c r="H155" i="23"/>
  <c r="H156" i="23"/>
  <c r="H157" i="23"/>
  <c r="H158" i="23"/>
  <c r="H159" i="23"/>
  <c r="H160" i="23"/>
  <c r="H161" i="23"/>
  <c r="H162" i="23"/>
  <c r="H163" i="23"/>
  <c r="H164" i="23"/>
  <c r="H165" i="23"/>
  <c r="H166" i="23"/>
  <c r="H167" i="23"/>
  <c r="H168" i="23"/>
  <c r="H169" i="23"/>
  <c r="H170" i="23"/>
  <c r="H171" i="23"/>
  <c r="H172" i="23"/>
  <c r="H173" i="23"/>
  <c r="H174" i="23"/>
  <c r="H175" i="23"/>
  <c r="H176" i="23"/>
  <c r="H177" i="23"/>
  <c r="H178" i="23"/>
  <c r="H179" i="23"/>
  <c r="H180" i="23"/>
  <c r="H181" i="23"/>
  <c r="H182" i="23"/>
  <c r="H183" i="23"/>
  <c r="H184" i="23"/>
  <c r="H185" i="23"/>
  <c r="H186" i="23"/>
  <c r="H187" i="23"/>
  <c r="H188" i="23"/>
  <c r="H189" i="23"/>
  <c r="H190" i="23"/>
  <c r="H191" i="23"/>
  <c r="H192" i="23"/>
  <c r="H193" i="23"/>
  <c r="H194" i="23"/>
  <c r="H195" i="23"/>
  <c r="H196" i="23"/>
  <c r="H197" i="23"/>
  <c r="H198" i="23"/>
  <c r="H199" i="23"/>
  <c r="H200" i="23"/>
  <c r="H201" i="23"/>
  <c r="H202" i="23"/>
  <c r="H203" i="23"/>
  <c r="H204" i="23"/>
  <c r="H205" i="23"/>
  <c r="H206" i="23"/>
  <c r="H207" i="23"/>
  <c r="H208" i="23"/>
  <c r="H209" i="23"/>
  <c r="H210" i="23"/>
  <c r="H211" i="23"/>
  <c r="H212" i="23"/>
  <c r="H213" i="23"/>
  <c r="H214" i="23"/>
  <c r="H215" i="23"/>
  <c r="H216" i="23"/>
  <c r="H217" i="23"/>
  <c r="H218" i="23"/>
  <c r="H219" i="23"/>
  <c r="H220" i="23"/>
  <c r="H221" i="23"/>
  <c r="H222" i="23"/>
  <c r="H223" i="23"/>
  <c r="H224" i="23"/>
  <c r="H225" i="23"/>
  <c r="H226" i="23"/>
  <c r="H227" i="23"/>
  <c r="H228" i="23"/>
  <c r="H229" i="23"/>
  <c r="H230" i="23"/>
  <c r="H231" i="23"/>
  <c r="H232" i="23"/>
  <c r="H233" i="23"/>
  <c r="H234" i="23"/>
  <c r="H235" i="23"/>
  <c r="H236" i="23"/>
  <c r="H237" i="23"/>
  <c r="H238" i="23"/>
  <c r="H239" i="23"/>
  <c r="H240" i="23"/>
  <c r="H241" i="23"/>
  <c r="H242" i="23"/>
  <c r="H243" i="23"/>
  <c r="H244" i="23"/>
  <c r="H245" i="23"/>
  <c r="H246" i="23"/>
  <c r="H247" i="23"/>
  <c r="H248" i="23"/>
  <c r="H249" i="23"/>
  <c r="H250" i="23"/>
  <c r="H251" i="23"/>
  <c r="H252" i="23"/>
  <c r="H253" i="23"/>
  <c r="H254" i="23"/>
  <c r="H255" i="23"/>
  <c r="H256" i="23"/>
  <c r="H257" i="23"/>
  <c r="H258" i="23"/>
  <c r="H259" i="23"/>
  <c r="H260" i="23"/>
  <c r="H261" i="23"/>
  <c r="H262" i="23"/>
  <c r="H263" i="23"/>
  <c r="H264" i="23"/>
  <c r="H265" i="23"/>
  <c r="H266" i="23"/>
  <c r="H267" i="23"/>
  <c r="H268" i="23"/>
  <c r="H269" i="23"/>
  <c r="H270" i="23"/>
  <c r="H271" i="23"/>
  <c r="H272" i="23"/>
  <c r="H273" i="23"/>
  <c r="H274" i="23"/>
  <c r="H275" i="23"/>
  <c r="H276" i="23"/>
  <c r="H277" i="23"/>
  <c r="H278" i="23"/>
  <c r="H279" i="23"/>
  <c r="H280" i="23"/>
  <c r="H281" i="23"/>
  <c r="H282" i="23"/>
  <c r="H283" i="23"/>
  <c r="H284" i="23"/>
  <c r="H285" i="23"/>
  <c r="H286" i="23"/>
  <c r="H287" i="23"/>
  <c r="H288" i="23"/>
  <c r="H289" i="23"/>
  <c r="H290" i="23"/>
  <c r="H291" i="23"/>
  <c r="H292" i="23"/>
  <c r="H293" i="23"/>
  <c r="H294" i="23"/>
  <c r="H295" i="23"/>
  <c r="H296" i="23"/>
  <c r="H297" i="23"/>
  <c r="H298" i="23"/>
  <c r="H299" i="23"/>
  <c r="H300" i="23"/>
  <c r="H301" i="23"/>
  <c r="H302" i="23"/>
  <c r="H303" i="23"/>
  <c r="H304" i="23"/>
  <c r="H305" i="23"/>
  <c r="H306" i="23"/>
  <c r="H307" i="23"/>
  <c r="H308" i="23"/>
  <c r="H309" i="23"/>
  <c r="H310" i="23"/>
  <c r="H311" i="23"/>
  <c r="H312" i="23"/>
  <c r="H313" i="23"/>
  <c r="H314" i="23"/>
  <c r="H315" i="23"/>
  <c r="H316" i="23"/>
  <c r="H317" i="23"/>
  <c r="H318" i="23"/>
  <c r="H319" i="23"/>
  <c r="H320" i="23"/>
  <c r="H321" i="23"/>
  <c r="H322" i="23"/>
  <c r="H323" i="23"/>
  <c r="H324" i="23"/>
  <c r="H325" i="23"/>
  <c r="H326" i="23"/>
  <c r="H327" i="23"/>
  <c r="H328" i="23"/>
  <c r="H329" i="23"/>
  <c r="H330" i="23"/>
  <c r="H331" i="23"/>
  <c r="H332" i="23"/>
  <c r="H333" i="23"/>
  <c r="H334" i="23"/>
  <c r="H335" i="23"/>
  <c r="H336" i="23"/>
  <c r="H337" i="23"/>
  <c r="H338" i="23"/>
  <c r="H339" i="23"/>
  <c r="H340" i="23"/>
  <c r="H341" i="23"/>
  <c r="H342" i="23"/>
  <c r="H343" i="23"/>
  <c r="H344" i="23"/>
  <c r="H345" i="23"/>
  <c r="H346" i="23"/>
  <c r="H347" i="23"/>
  <c r="H348" i="23"/>
  <c r="H349" i="23"/>
  <c r="H350" i="23"/>
  <c r="H351" i="23"/>
  <c r="H352" i="23"/>
  <c r="H353" i="23"/>
  <c r="H354" i="23"/>
  <c r="H355" i="23"/>
  <c r="H356" i="23"/>
  <c r="H357" i="23"/>
  <c r="H358" i="23"/>
  <c r="H359" i="23"/>
  <c r="H360" i="23"/>
  <c r="H361" i="23"/>
  <c r="H362" i="23"/>
  <c r="H363" i="23"/>
  <c r="H364" i="23"/>
  <c r="H365" i="23"/>
  <c r="H366" i="23"/>
  <c r="H367" i="23"/>
  <c r="H368" i="23"/>
  <c r="H369" i="23"/>
  <c r="H370" i="23"/>
  <c r="H371" i="23"/>
  <c r="H372" i="23"/>
  <c r="H373" i="23"/>
  <c r="H374" i="23"/>
  <c r="H375" i="23"/>
  <c r="H376" i="23"/>
  <c r="H377" i="23"/>
  <c r="H378" i="23"/>
  <c r="H379" i="23"/>
  <c r="H380" i="23"/>
  <c r="H381" i="23"/>
  <c r="H382" i="23"/>
  <c r="H383" i="23"/>
  <c r="H384" i="23"/>
  <c r="H385" i="23"/>
  <c r="H386" i="23"/>
  <c r="H387" i="23"/>
  <c r="H388" i="23"/>
  <c r="H389" i="23"/>
  <c r="H390" i="23"/>
  <c r="H391" i="23"/>
  <c r="H392" i="23"/>
  <c r="H393" i="23"/>
  <c r="H394" i="23"/>
  <c r="H395" i="23"/>
  <c r="H396" i="23"/>
  <c r="H397" i="23"/>
  <c r="H398" i="23"/>
  <c r="H399" i="23"/>
  <c r="H400" i="23"/>
  <c r="H401" i="23"/>
  <c r="H402" i="23"/>
  <c r="H403" i="23"/>
  <c r="H404" i="23"/>
  <c r="H405" i="23"/>
  <c r="H406" i="23"/>
  <c r="H407" i="23"/>
  <c r="H408" i="23"/>
  <c r="H409" i="23"/>
  <c r="H410" i="23"/>
  <c r="H411" i="23"/>
  <c r="H412" i="23"/>
  <c r="H413" i="23"/>
  <c r="H414" i="23"/>
  <c r="H415" i="23"/>
  <c r="H416" i="23"/>
  <c r="H417" i="23"/>
  <c r="H418" i="23"/>
  <c r="H419" i="23"/>
  <c r="H420" i="23"/>
  <c r="H421" i="23"/>
  <c r="H422" i="23"/>
  <c r="H423" i="23"/>
  <c r="H424" i="23"/>
  <c r="H425" i="23"/>
  <c r="H426" i="23"/>
  <c r="H427" i="23"/>
  <c r="H428" i="23"/>
  <c r="H429" i="23"/>
  <c r="H430" i="23"/>
  <c r="H431" i="23"/>
  <c r="H432" i="23"/>
  <c r="H433" i="23"/>
  <c r="H434" i="23"/>
  <c r="H435" i="23"/>
  <c r="H436" i="23"/>
  <c r="H437" i="23"/>
  <c r="H438" i="23"/>
  <c r="H439" i="23"/>
  <c r="H440" i="23"/>
  <c r="H441" i="23"/>
  <c r="H442" i="23"/>
  <c r="H443" i="23"/>
  <c r="H444" i="23"/>
  <c r="H445" i="23"/>
  <c r="H446" i="23"/>
  <c r="H447" i="23"/>
  <c r="H448" i="23"/>
  <c r="H449" i="23"/>
  <c r="H450" i="23"/>
  <c r="H451" i="23"/>
  <c r="H452" i="23"/>
  <c r="H453" i="23"/>
  <c r="H454" i="23"/>
  <c r="H455" i="23"/>
  <c r="H456" i="23"/>
  <c r="H457" i="23"/>
  <c r="H458" i="23"/>
  <c r="H459" i="23"/>
  <c r="H460" i="23"/>
  <c r="H461" i="23"/>
  <c r="H462" i="23"/>
  <c r="H463" i="23"/>
  <c r="H464" i="23"/>
  <c r="H465" i="23"/>
  <c r="H466" i="23"/>
  <c r="H467" i="23"/>
  <c r="H468" i="23"/>
  <c r="H469" i="23"/>
  <c r="H470" i="23"/>
  <c r="H471" i="23"/>
  <c r="H472" i="23"/>
  <c r="H473" i="23"/>
  <c r="H474" i="23"/>
  <c r="H475" i="23"/>
  <c r="H476" i="23"/>
  <c r="H477" i="23"/>
  <c r="H478" i="23"/>
  <c r="H479" i="23"/>
  <c r="H480" i="23"/>
  <c r="H481" i="23"/>
  <c r="H482" i="23"/>
  <c r="H483" i="23"/>
  <c r="H484" i="23"/>
  <c r="H485" i="23"/>
  <c r="H486" i="23"/>
  <c r="H487" i="23"/>
  <c r="H488" i="23"/>
  <c r="H489" i="23"/>
  <c r="H490" i="23"/>
  <c r="H491" i="23"/>
  <c r="H492" i="23"/>
  <c r="H493" i="23"/>
  <c r="H494" i="23"/>
  <c r="H495" i="23"/>
  <c r="H496" i="23"/>
  <c r="H497" i="23"/>
  <c r="H498" i="23"/>
  <c r="H499" i="23"/>
  <c r="H500" i="23"/>
  <c r="H501" i="23"/>
  <c r="H502" i="23"/>
  <c r="H503" i="23"/>
  <c r="H504" i="23"/>
  <c r="H505" i="23"/>
  <c r="H506" i="23"/>
  <c r="H507" i="23"/>
  <c r="H508" i="23"/>
  <c r="H509" i="23"/>
  <c r="H510" i="23"/>
  <c r="H511" i="23"/>
  <c r="H512" i="23"/>
  <c r="H513" i="23"/>
  <c r="H514" i="23"/>
  <c r="H515" i="23"/>
  <c r="H516" i="23"/>
  <c r="H517" i="23"/>
  <c r="H518" i="23"/>
  <c r="H519" i="23"/>
  <c r="H520" i="23"/>
  <c r="H521" i="23"/>
  <c r="H522" i="23"/>
  <c r="H523" i="23"/>
  <c r="H524" i="23"/>
  <c r="H525" i="23"/>
  <c r="H526" i="23"/>
  <c r="H527" i="23"/>
  <c r="H528" i="23"/>
  <c r="H529" i="23"/>
  <c r="H530" i="23"/>
  <c r="H531" i="23"/>
  <c r="H532" i="23"/>
  <c r="H533" i="23"/>
  <c r="H534" i="23"/>
  <c r="H535" i="23"/>
  <c r="H536" i="23"/>
  <c r="H537" i="23"/>
  <c r="H538" i="23"/>
  <c r="H539" i="23"/>
  <c r="H540" i="23"/>
  <c r="H541" i="23"/>
  <c r="H542" i="23"/>
  <c r="H543" i="23"/>
  <c r="H544" i="23"/>
  <c r="H545" i="23"/>
  <c r="H546" i="23"/>
  <c r="H547" i="23"/>
  <c r="H548" i="23"/>
  <c r="H549" i="23"/>
  <c r="H550" i="23"/>
  <c r="H551" i="23"/>
  <c r="H552" i="23"/>
  <c r="H553" i="23"/>
  <c r="H554" i="23"/>
  <c r="H555" i="23"/>
  <c r="H556" i="23"/>
  <c r="H557" i="23"/>
  <c r="H558" i="23"/>
  <c r="H559" i="23"/>
  <c r="H560" i="23"/>
  <c r="H561" i="23"/>
  <c r="H562" i="23"/>
  <c r="H563" i="23"/>
  <c r="H564" i="23"/>
  <c r="H565" i="23"/>
  <c r="H566" i="23"/>
  <c r="H567" i="23"/>
  <c r="H568" i="23"/>
  <c r="H569" i="23"/>
  <c r="H570" i="23"/>
  <c r="H571" i="23"/>
  <c r="H572" i="23"/>
  <c r="H573" i="23"/>
  <c r="H574" i="23"/>
  <c r="H575" i="23"/>
  <c r="H576" i="23"/>
  <c r="H577" i="23"/>
  <c r="H578" i="23"/>
  <c r="H579" i="23"/>
  <c r="H580" i="23"/>
  <c r="H581" i="23"/>
  <c r="H582" i="23"/>
  <c r="H583" i="23"/>
  <c r="H584" i="23"/>
  <c r="H585" i="23"/>
  <c r="H586" i="23"/>
  <c r="H587" i="23"/>
  <c r="H588" i="23"/>
  <c r="H589" i="23"/>
  <c r="H590" i="23"/>
  <c r="H591" i="23"/>
  <c r="H592" i="23"/>
  <c r="H593" i="23"/>
  <c r="H594" i="23"/>
  <c r="H595" i="23"/>
  <c r="H596" i="23"/>
  <c r="H597" i="23"/>
  <c r="H598" i="23"/>
  <c r="H599" i="23"/>
  <c r="H600" i="23"/>
  <c r="H601" i="23"/>
  <c r="H602" i="23"/>
  <c r="H603" i="23"/>
  <c r="H604" i="23"/>
  <c r="H605" i="23"/>
  <c r="H606" i="23"/>
  <c r="H607" i="23"/>
  <c r="H608" i="23"/>
  <c r="H609" i="23"/>
  <c r="H610" i="23"/>
  <c r="H611" i="23"/>
  <c r="H612" i="23"/>
  <c r="H613" i="23"/>
  <c r="H614" i="23"/>
  <c r="H615" i="23"/>
  <c r="H616" i="23"/>
  <c r="H617" i="23"/>
  <c r="H618" i="23"/>
  <c r="H619" i="23"/>
  <c r="H620" i="23"/>
  <c r="H621" i="23"/>
  <c r="H622" i="23"/>
  <c r="H623" i="23"/>
  <c r="H624" i="23"/>
  <c r="H625" i="23"/>
  <c r="H626" i="23"/>
  <c r="H627" i="23"/>
  <c r="H628" i="23"/>
  <c r="H629" i="23"/>
  <c r="H630" i="23"/>
  <c r="H631" i="23"/>
  <c r="H632" i="23"/>
  <c r="H633" i="23"/>
  <c r="H634" i="23"/>
  <c r="H635" i="23"/>
  <c r="H636" i="23"/>
  <c r="H637" i="23"/>
  <c r="H638" i="23"/>
  <c r="H639" i="23"/>
  <c r="H640" i="23"/>
  <c r="H641" i="23"/>
  <c r="H642" i="23"/>
  <c r="H643" i="23"/>
  <c r="H644" i="23"/>
  <c r="H645" i="23"/>
  <c r="H646" i="23"/>
  <c r="H647" i="23"/>
  <c r="H648" i="23"/>
  <c r="H649" i="23"/>
  <c r="H650" i="23"/>
  <c r="H651" i="23"/>
  <c r="H652" i="23"/>
  <c r="H653" i="23"/>
  <c r="H654" i="23"/>
  <c r="G4" i="23"/>
  <c r="G5" i="23"/>
  <c r="G6" i="23"/>
  <c r="G7" i="23"/>
  <c r="G9" i="23"/>
  <c r="G11" i="23"/>
  <c r="G14" i="23"/>
  <c r="G15" i="23"/>
  <c r="G16" i="23"/>
  <c r="G17" i="23"/>
  <c r="G18" i="23"/>
  <c r="G19" i="23"/>
  <c r="G20" i="23"/>
  <c r="G21" i="23"/>
  <c r="G23" i="23"/>
  <c r="G24" i="23"/>
  <c r="G25" i="23"/>
  <c r="G26" i="23"/>
  <c r="G27" i="23"/>
  <c r="G29" i="23"/>
  <c r="G30" i="23"/>
  <c r="G33" i="23"/>
  <c r="G34" i="23"/>
  <c r="G39" i="23"/>
  <c r="G40" i="23"/>
  <c r="G41" i="23"/>
  <c r="G42" i="23"/>
  <c r="G43" i="23"/>
  <c r="G47" i="23"/>
  <c r="G49" i="23"/>
  <c r="G50" i="23"/>
  <c r="G52" i="23"/>
  <c r="G55" i="23"/>
  <c r="G58" i="23"/>
  <c r="G60" i="23"/>
  <c r="G63" i="23"/>
  <c r="G64" i="23"/>
  <c r="G65" i="23"/>
  <c r="G70" i="23"/>
  <c r="G71" i="23"/>
  <c r="G72" i="23"/>
  <c r="G73" i="23"/>
  <c r="G74" i="23"/>
  <c r="G75" i="23"/>
  <c r="G76" i="23"/>
  <c r="G77" i="23"/>
  <c r="G78" i="23"/>
  <c r="G79" i="23"/>
  <c r="G80" i="23"/>
  <c r="G81" i="23"/>
  <c r="G82" i="23"/>
  <c r="G83" i="23"/>
  <c r="G85" i="23"/>
  <c r="G88" i="23"/>
  <c r="G89" i="23"/>
  <c r="G90" i="23"/>
  <c r="G91" i="23"/>
  <c r="G92" i="23"/>
  <c r="G93" i="23"/>
  <c r="G94" i="23"/>
  <c r="G95" i="23"/>
  <c r="G96" i="23"/>
  <c r="G97" i="23"/>
  <c r="G99" i="23"/>
  <c r="G100" i="23"/>
  <c r="G101" i="23"/>
  <c r="G104" i="23"/>
  <c r="G105" i="23"/>
  <c r="G106" i="23"/>
  <c r="G107" i="23"/>
  <c r="G108" i="23"/>
  <c r="G110" i="23"/>
  <c r="G112" i="23"/>
  <c r="G113" i="23"/>
  <c r="G114" i="23"/>
  <c r="G115" i="23"/>
  <c r="G117" i="23"/>
  <c r="G118" i="23"/>
  <c r="G120" i="23"/>
  <c r="G121" i="23"/>
  <c r="G122" i="23"/>
  <c r="G124" i="23"/>
  <c r="G125" i="23"/>
  <c r="G126" i="23"/>
  <c r="G127" i="23"/>
  <c r="G129" i="23"/>
  <c r="G130" i="23"/>
  <c r="G131" i="23"/>
  <c r="G133" i="23"/>
  <c r="G134" i="23"/>
  <c r="G139" i="23"/>
  <c r="G140" i="23"/>
  <c r="G141" i="23"/>
  <c r="G142" i="23"/>
  <c r="G146" i="23"/>
  <c r="G147" i="23"/>
  <c r="G148" i="23"/>
  <c r="G149" i="23"/>
  <c r="G150" i="23"/>
  <c r="G151" i="23"/>
  <c r="G153" i="23"/>
  <c r="G155" i="23"/>
  <c r="G157" i="23"/>
  <c r="G158" i="23"/>
  <c r="G159" i="23"/>
  <c r="G160" i="23"/>
  <c r="G161" i="23"/>
  <c r="G162" i="23"/>
  <c r="G164" i="23"/>
  <c r="G165" i="23"/>
  <c r="G166" i="23"/>
  <c r="G167" i="23"/>
  <c r="G169" i="23"/>
  <c r="G171" i="23"/>
  <c r="G172" i="23"/>
  <c r="G175" i="23"/>
  <c r="G177" i="23"/>
  <c r="G178" i="23"/>
  <c r="G179" i="23"/>
  <c r="G180" i="23"/>
  <c r="G181" i="23"/>
  <c r="G182" i="23"/>
  <c r="G183" i="23"/>
  <c r="G184" i="23"/>
  <c r="G185" i="23"/>
  <c r="G187" i="23"/>
  <c r="G188" i="23"/>
  <c r="G190" i="23"/>
  <c r="G191" i="23"/>
  <c r="G192" i="23"/>
  <c r="G193" i="23"/>
  <c r="G194" i="23"/>
  <c r="G196" i="23"/>
  <c r="G197" i="23"/>
  <c r="G198" i="23"/>
  <c r="G199" i="23"/>
  <c r="G200" i="23"/>
  <c r="G202" i="23"/>
  <c r="G203" i="23"/>
  <c r="G204" i="23"/>
  <c r="G205" i="23"/>
  <c r="G207" i="23"/>
  <c r="G208" i="23"/>
  <c r="G209" i="23"/>
  <c r="G211" i="23"/>
  <c r="G212" i="23"/>
  <c r="G214" i="23"/>
  <c r="G216" i="23"/>
  <c r="G222" i="23"/>
  <c r="G223" i="23"/>
  <c r="G224" i="23"/>
  <c r="G225" i="23"/>
  <c r="G227" i="23"/>
  <c r="G228" i="23"/>
  <c r="G229" i="23"/>
  <c r="G230" i="23"/>
  <c r="G233" i="23"/>
  <c r="G234" i="23"/>
  <c r="G235" i="23"/>
  <c r="G236" i="23"/>
  <c r="G237" i="23"/>
  <c r="G238" i="23"/>
  <c r="G243" i="23"/>
  <c r="G244" i="23"/>
  <c r="G245" i="23"/>
  <c r="G246" i="23"/>
  <c r="G250" i="23"/>
  <c r="G251" i="23"/>
  <c r="G253" i="23"/>
  <c r="G254" i="23"/>
  <c r="G255" i="23"/>
  <c r="G256" i="23"/>
  <c r="G257" i="23"/>
  <c r="G258" i="23"/>
  <c r="G259" i="23"/>
  <c r="G260" i="23"/>
  <c r="G263" i="23"/>
  <c r="G264" i="23"/>
  <c r="G265" i="23"/>
  <c r="G266" i="23"/>
  <c r="G269" i="23"/>
  <c r="G270" i="23"/>
  <c r="G271" i="23"/>
  <c r="G272" i="23"/>
  <c r="G273" i="23"/>
  <c r="G275" i="23"/>
  <c r="G276" i="23"/>
  <c r="G277" i="23"/>
  <c r="G278" i="23"/>
  <c r="G280" i="23"/>
  <c r="G281" i="23"/>
  <c r="G282" i="23"/>
  <c r="G283" i="23"/>
  <c r="G284" i="23"/>
  <c r="G285" i="23"/>
  <c r="G286" i="23"/>
  <c r="G287" i="23"/>
  <c r="G288" i="23"/>
  <c r="G289" i="23"/>
  <c r="G291" i="23"/>
  <c r="G292" i="23"/>
  <c r="G293" i="23"/>
  <c r="G294" i="23"/>
  <c r="G297" i="23"/>
  <c r="G299" i="23"/>
  <c r="G300" i="23"/>
  <c r="G301" i="23"/>
  <c r="G302" i="23"/>
  <c r="G303" i="23"/>
  <c r="G304" i="23"/>
  <c r="G305" i="23"/>
  <c r="G306" i="23"/>
  <c r="G307" i="23"/>
  <c r="G309" i="23"/>
  <c r="G310" i="23"/>
  <c r="G311" i="23"/>
  <c r="G312" i="23"/>
  <c r="G313" i="23"/>
  <c r="G314" i="23"/>
  <c r="G315" i="23"/>
  <c r="G316" i="23"/>
  <c r="G317" i="23"/>
  <c r="G318" i="23"/>
  <c r="G319" i="23"/>
  <c r="G320" i="23"/>
  <c r="G321" i="23"/>
  <c r="G323" i="23"/>
  <c r="G325" i="23"/>
  <c r="G326" i="23"/>
  <c r="G328" i="23"/>
  <c r="G329" i="23"/>
  <c r="G330" i="23"/>
  <c r="G333" i="23"/>
  <c r="G335" i="23"/>
  <c r="G338" i="23"/>
  <c r="G339" i="23"/>
  <c r="G340" i="23"/>
  <c r="G341" i="23"/>
  <c r="G342" i="23"/>
  <c r="G344" i="23"/>
  <c r="G346" i="23"/>
  <c r="G347" i="23"/>
  <c r="G348" i="23"/>
  <c r="G350" i="23"/>
  <c r="G352" i="23"/>
  <c r="G353" i="23"/>
  <c r="G354" i="23"/>
  <c r="G355" i="23"/>
  <c r="G356" i="23"/>
  <c r="G357" i="23"/>
  <c r="G359" i="23"/>
  <c r="G361" i="23"/>
  <c r="G362" i="23"/>
  <c r="G363" i="23"/>
  <c r="G364" i="23"/>
  <c r="G365" i="23"/>
  <c r="G366" i="23"/>
  <c r="G367" i="23"/>
  <c r="G368" i="23"/>
  <c r="G370" i="23"/>
  <c r="G372" i="23"/>
  <c r="G373" i="23"/>
  <c r="G374" i="23"/>
  <c r="G375" i="23"/>
  <c r="G376" i="23"/>
  <c r="G377" i="23"/>
  <c r="G378" i="23"/>
  <c r="G379" i="23"/>
  <c r="G380" i="23"/>
  <c r="G381" i="23"/>
  <c r="G382" i="23"/>
  <c r="G383" i="23"/>
  <c r="G384" i="23"/>
  <c r="G385" i="23"/>
  <c r="G386" i="23"/>
  <c r="G387" i="23"/>
  <c r="G388" i="23"/>
  <c r="G389" i="23"/>
  <c r="G390" i="23"/>
  <c r="G391" i="23"/>
  <c r="G392" i="23"/>
  <c r="G393" i="23"/>
  <c r="G394" i="23"/>
  <c r="G395" i="23"/>
  <c r="G396" i="23"/>
  <c r="G398" i="23"/>
  <c r="G399" i="23"/>
  <c r="G400" i="23"/>
  <c r="G401" i="23"/>
  <c r="G402" i="23"/>
  <c r="G403" i="23"/>
  <c r="G404" i="23"/>
  <c r="G405" i="23"/>
  <c r="G406" i="23"/>
  <c r="G407" i="23"/>
  <c r="G408" i="23"/>
  <c r="G410" i="23"/>
  <c r="G411" i="23"/>
  <c r="G412" i="23"/>
  <c r="G413" i="23"/>
  <c r="G415" i="23"/>
  <c r="G416" i="23"/>
  <c r="G418" i="23"/>
  <c r="G419" i="23"/>
  <c r="G420" i="23"/>
  <c r="G421" i="23"/>
  <c r="G422" i="23"/>
  <c r="G423" i="23"/>
  <c r="G425" i="23"/>
  <c r="G426" i="23"/>
  <c r="G427" i="23"/>
  <c r="G428" i="23"/>
  <c r="G429" i="23"/>
  <c r="G431" i="23"/>
  <c r="G432" i="23"/>
  <c r="G433" i="23"/>
  <c r="G434" i="23"/>
  <c r="G436" i="23"/>
  <c r="G437" i="23"/>
  <c r="G438" i="23"/>
  <c r="G439" i="23"/>
  <c r="G441" i="23"/>
  <c r="G443" i="23"/>
  <c r="G444" i="23"/>
  <c r="G445" i="23"/>
  <c r="G446" i="23"/>
  <c r="G447" i="23"/>
  <c r="G448" i="23"/>
  <c r="G450" i="23"/>
  <c r="G451" i="23"/>
  <c r="G454" i="23"/>
  <c r="G455" i="23"/>
  <c r="G456" i="23"/>
  <c r="G457" i="23"/>
  <c r="G458" i="23"/>
  <c r="G460" i="23"/>
  <c r="G463" i="23"/>
  <c r="G464" i="23"/>
  <c r="G465" i="23"/>
  <c r="G466" i="23"/>
  <c r="G467" i="23"/>
  <c r="G468" i="23"/>
  <c r="G469" i="23"/>
  <c r="G470" i="23"/>
  <c r="G471" i="23"/>
  <c r="G472" i="23"/>
  <c r="G473" i="23"/>
  <c r="G474" i="23"/>
  <c r="G475" i="23"/>
  <c r="G477" i="23"/>
  <c r="G478" i="23"/>
  <c r="G479" i="23"/>
  <c r="G480" i="23"/>
  <c r="G482" i="23"/>
  <c r="G484" i="23"/>
  <c r="G485" i="23"/>
  <c r="G486" i="23"/>
  <c r="G487" i="23"/>
  <c r="G488" i="23"/>
  <c r="G489" i="23"/>
  <c r="G490" i="23"/>
  <c r="G491" i="23"/>
  <c r="G492" i="23"/>
  <c r="G493" i="23"/>
  <c r="G494" i="23"/>
  <c r="G495" i="23"/>
  <c r="G496" i="23"/>
  <c r="G497" i="23"/>
  <c r="G498" i="23"/>
  <c r="G499" i="23"/>
  <c r="G500" i="23"/>
  <c r="G501" i="23"/>
  <c r="G502" i="23"/>
  <c r="G503" i="23"/>
  <c r="G504" i="23"/>
  <c r="G505" i="23"/>
  <c r="G506" i="23"/>
  <c r="G507" i="23"/>
  <c r="G508" i="23"/>
  <c r="G509" i="23"/>
  <c r="G510" i="23"/>
  <c r="G511" i="23"/>
  <c r="G512" i="23"/>
  <c r="G513" i="23"/>
  <c r="G514" i="23"/>
  <c r="G515" i="23"/>
  <c r="G516" i="23"/>
  <c r="G517" i="23"/>
  <c r="G518" i="23"/>
  <c r="G519" i="23"/>
  <c r="G520" i="23"/>
  <c r="G521" i="23"/>
  <c r="G523" i="23"/>
  <c r="G524" i="23"/>
  <c r="G525" i="23"/>
  <c r="G526" i="23"/>
  <c r="G527" i="23"/>
  <c r="G528" i="23"/>
  <c r="G529" i="23"/>
  <c r="G530" i="23"/>
  <c r="G531" i="23"/>
  <c r="G532" i="23"/>
  <c r="G533" i="23"/>
  <c r="G534" i="23"/>
  <c r="G535" i="23"/>
  <c r="G536" i="23"/>
  <c r="G537" i="23"/>
  <c r="G538" i="23"/>
  <c r="G539" i="23"/>
  <c r="G540" i="23"/>
  <c r="G541" i="23"/>
  <c r="G542" i="23"/>
  <c r="G543" i="23"/>
  <c r="G544" i="23"/>
  <c r="G545" i="23"/>
  <c r="G546" i="23"/>
  <c r="G547" i="23"/>
  <c r="G548" i="23"/>
  <c r="G549" i="23"/>
  <c r="G550" i="23"/>
  <c r="G551" i="23"/>
  <c r="G552" i="23"/>
  <c r="G553" i="23"/>
  <c r="G554" i="23"/>
  <c r="G555" i="23"/>
  <c r="G556" i="23"/>
  <c r="G557" i="23"/>
  <c r="G558" i="23"/>
  <c r="G559" i="23"/>
  <c r="G560" i="23"/>
  <c r="G561" i="23"/>
  <c r="G562" i="23"/>
  <c r="G563" i="23"/>
  <c r="G564" i="23"/>
  <c r="G565" i="23"/>
  <c r="G566" i="23"/>
  <c r="G567" i="23"/>
  <c r="G568" i="23"/>
  <c r="G569" i="23"/>
  <c r="G570" i="23"/>
  <c r="G571" i="23"/>
  <c r="G572" i="23"/>
  <c r="G573" i="23"/>
  <c r="G574" i="23"/>
  <c r="G575" i="23"/>
  <c r="G576" i="23"/>
  <c r="G577" i="23"/>
  <c r="G578" i="23"/>
  <c r="G579" i="23"/>
  <c r="G580" i="23"/>
  <c r="G581" i="23"/>
  <c r="G582" i="23"/>
  <c r="G583" i="23"/>
  <c r="G584" i="23"/>
  <c r="G585" i="23"/>
  <c r="G586" i="23"/>
  <c r="G587" i="23"/>
  <c r="G588" i="23"/>
  <c r="G589" i="23"/>
  <c r="G590" i="23"/>
  <c r="G591" i="23"/>
  <c r="G592" i="23"/>
  <c r="G593" i="23"/>
  <c r="G594" i="23"/>
  <c r="G595" i="23"/>
  <c r="G596" i="23"/>
  <c r="G597" i="23"/>
  <c r="G598" i="23"/>
  <c r="G599" i="23"/>
  <c r="G600" i="23"/>
  <c r="G601" i="23"/>
  <c r="G602" i="23"/>
  <c r="G603" i="23"/>
  <c r="G604" i="23"/>
  <c r="G605" i="23"/>
  <c r="G606" i="23"/>
  <c r="G607" i="23"/>
  <c r="G608" i="23"/>
  <c r="G609" i="23"/>
  <c r="G610" i="23"/>
  <c r="G611" i="23"/>
  <c r="G612" i="23"/>
  <c r="G614" i="23"/>
  <c r="G616" i="23"/>
  <c r="G617" i="23"/>
  <c r="G618" i="23"/>
  <c r="G621" i="23"/>
  <c r="G623" i="23"/>
  <c r="G624" i="23"/>
  <c r="G625" i="23"/>
  <c r="G628" i="23"/>
  <c r="G629" i="23"/>
  <c r="G630" i="23"/>
  <c r="G631" i="23"/>
  <c r="G634" i="23"/>
  <c r="G636" i="23"/>
  <c r="M3" i="23"/>
  <c r="M4" i="23"/>
  <c r="M5" i="23"/>
  <c r="M6" i="23"/>
  <c r="M7" i="23"/>
  <c r="M8" i="23"/>
  <c r="M9" i="23"/>
  <c r="M10" i="23"/>
  <c r="M11" i="23"/>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212" i="23"/>
  <c r="M213" i="23"/>
  <c r="M214" i="23"/>
  <c r="M215" i="23"/>
  <c r="M216" i="23"/>
  <c r="M217" i="23"/>
  <c r="M218" i="23"/>
  <c r="M219" i="23"/>
  <c r="M220" i="23"/>
  <c r="M221" i="23"/>
  <c r="M222" i="23"/>
  <c r="M223" i="23"/>
  <c r="M224" i="23"/>
  <c r="M225" i="23"/>
  <c r="M226" i="23"/>
  <c r="M227" i="23"/>
  <c r="M228" i="23"/>
  <c r="M229" i="23"/>
  <c r="M230" i="23"/>
  <c r="M231" i="23"/>
  <c r="M232" i="23"/>
  <c r="M233" i="23"/>
  <c r="M234" i="23"/>
  <c r="M235" i="23"/>
  <c r="M236" i="23"/>
  <c r="M237" i="23"/>
  <c r="M238" i="23"/>
  <c r="M239" i="23"/>
  <c r="M240" i="23"/>
  <c r="M241" i="23"/>
  <c r="M242" i="23"/>
  <c r="M243" i="23"/>
  <c r="M244" i="23"/>
  <c r="M245" i="23"/>
  <c r="M246" i="23"/>
  <c r="M247" i="23"/>
  <c r="M248" i="23"/>
  <c r="M249" i="23"/>
  <c r="M250" i="23"/>
  <c r="M251" i="23"/>
  <c r="M252" i="23"/>
  <c r="M253" i="23"/>
  <c r="M254" i="23"/>
  <c r="M255" i="23"/>
  <c r="M256" i="23"/>
  <c r="M257" i="23"/>
  <c r="M258" i="23"/>
  <c r="M259" i="23"/>
  <c r="M260" i="23"/>
  <c r="M261" i="23"/>
  <c r="M262" i="23"/>
  <c r="M263" i="23"/>
  <c r="M264" i="23"/>
  <c r="M265" i="23"/>
  <c r="M266" i="23"/>
  <c r="M267" i="23"/>
  <c r="M268" i="23"/>
  <c r="M269" i="23"/>
  <c r="M270" i="23"/>
  <c r="M271" i="23"/>
  <c r="M272" i="23"/>
  <c r="M273" i="23"/>
  <c r="M274" i="23"/>
  <c r="M275" i="23"/>
  <c r="M276" i="23"/>
  <c r="M277" i="23"/>
  <c r="M278" i="23"/>
  <c r="M279" i="23"/>
  <c r="M280" i="23"/>
  <c r="M281" i="23"/>
  <c r="M282" i="23"/>
  <c r="M283" i="23"/>
  <c r="M284" i="23"/>
  <c r="M285" i="23"/>
  <c r="M286" i="23"/>
  <c r="M287" i="23"/>
  <c r="M288" i="23"/>
  <c r="M289" i="23"/>
  <c r="M290" i="23"/>
  <c r="M291" i="23"/>
  <c r="M292" i="23"/>
  <c r="M293" i="23"/>
  <c r="M294" i="23"/>
  <c r="M295" i="23"/>
  <c r="M296" i="23"/>
  <c r="M297" i="23"/>
  <c r="M298" i="23"/>
  <c r="M299" i="23"/>
  <c r="M300" i="23"/>
  <c r="M301" i="23"/>
  <c r="M302" i="23"/>
  <c r="M303" i="23"/>
  <c r="M304" i="23"/>
  <c r="M305" i="23"/>
  <c r="M306" i="23"/>
  <c r="M307" i="23"/>
  <c r="M308" i="23"/>
  <c r="M309" i="23"/>
  <c r="M310" i="23"/>
  <c r="M311" i="23"/>
  <c r="M312" i="23"/>
  <c r="M313" i="23"/>
  <c r="M314" i="23"/>
  <c r="M315" i="23"/>
  <c r="M316" i="23"/>
  <c r="M317" i="23"/>
  <c r="M318" i="23"/>
  <c r="M319" i="23"/>
  <c r="M320" i="23"/>
  <c r="M321" i="23"/>
  <c r="M322" i="23"/>
  <c r="M323" i="23"/>
  <c r="M324" i="23"/>
  <c r="M325" i="23"/>
  <c r="M326" i="23"/>
  <c r="M327" i="23"/>
  <c r="M328" i="23"/>
  <c r="M329" i="23"/>
  <c r="M330" i="23"/>
  <c r="M331" i="23"/>
  <c r="M332" i="23"/>
  <c r="M333" i="23"/>
  <c r="M334" i="23"/>
  <c r="M335" i="23"/>
  <c r="M336" i="23"/>
  <c r="M337" i="23"/>
  <c r="M338" i="23"/>
  <c r="M339" i="23"/>
  <c r="M340" i="23"/>
  <c r="M341" i="23"/>
  <c r="M342" i="23"/>
  <c r="M343" i="23"/>
  <c r="M344" i="23"/>
  <c r="M345" i="23"/>
  <c r="M346" i="23"/>
  <c r="M347" i="23"/>
  <c r="M348" i="23"/>
  <c r="M349" i="23"/>
  <c r="M350" i="23"/>
  <c r="M351" i="23"/>
  <c r="M352" i="23"/>
  <c r="M353" i="23"/>
  <c r="M354" i="23"/>
  <c r="M355" i="23"/>
  <c r="M356" i="23"/>
  <c r="M357" i="23"/>
  <c r="M358" i="23"/>
  <c r="M359" i="23"/>
  <c r="M360" i="23"/>
  <c r="M361" i="23"/>
  <c r="M362" i="23"/>
  <c r="M363" i="23"/>
  <c r="M364" i="23"/>
  <c r="M365" i="23"/>
  <c r="M366" i="23"/>
  <c r="M367" i="23"/>
  <c r="M368" i="23"/>
  <c r="M369" i="23"/>
  <c r="M370" i="23"/>
  <c r="M371" i="23"/>
  <c r="M372" i="23"/>
  <c r="M373" i="23"/>
  <c r="M374" i="23"/>
  <c r="M375" i="23"/>
  <c r="M376" i="23"/>
  <c r="M377" i="23"/>
  <c r="M378" i="23"/>
  <c r="M379" i="23"/>
  <c r="M380" i="23"/>
  <c r="M381" i="23"/>
  <c r="M382" i="23"/>
  <c r="M383" i="23"/>
  <c r="M384" i="23"/>
  <c r="M385" i="23"/>
  <c r="M386" i="23"/>
  <c r="M387" i="23"/>
  <c r="M388" i="23"/>
  <c r="M389" i="23"/>
  <c r="M390" i="23"/>
  <c r="M391" i="23"/>
  <c r="M392" i="23"/>
  <c r="M393" i="23"/>
  <c r="M394" i="23"/>
  <c r="M395" i="23"/>
  <c r="M396" i="23"/>
  <c r="M397" i="23"/>
  <c r="M398" i="23"/>
  <c r="M399" i="23"/>
  <c r="M400" i="23"/>
  <c r="M401" i="23"/>
  <c r="M402" i="23"/>
  <c r="M403" i="23"/>
  <c r="M404" i="23"/>
  <c r="M405" i="23"/>
  <c r="M406" i="23"/>
  <c r="M407" i="23"/>
  <c r="M408" i="23"/>
  <c r="M409" i="23"/>
  <c r="M410" i="23"/>
  <c r="M411" i="23"/>
  <c r="M412" i="23"/>
  <c r="M413" i="23"/>
  <c r="M414" i="23"/>
  <c r="M415" i="23"/>
  <c r="M416" i="23"/>
  <c r="M417" i="23"/>
  <c r="M418" i="23"/>
  <c r="M419" i="23"/>
  <c r="M420" i="23"/>
  <c r="M421" i="23"/>
  <c r="M422" i="23"/>
  <c r="M423" i="23"/>
  <c r="M424" i="23"/>
  <c r="M425" i="23"/>
  <c r="M426" i="23"/>
  <c r="M427" i="23"/>
  <c r="M428" i="23"/>
  <c r="M429" i="23"/>
  <c r="M430" i="23"/>
  <c r="M431" i="23"/>
  <c r="M432" i="23"/>
  <c r="M433" i="23"/>
  <c r="M434" i="23"/>
  <c r="M435" i="23"/>
  <c r="M436" i="23"/>
  <c r="M437" i="23"/>
  <c r="M438" i="23"/>
  <c r="M439" i="23"/>
  <c r="M440" i="23"/>
  <c r="M441" i="23"/>
  <c r="M442" i="23"/>
  <c r="M443" i="23"/>
  <c r="M444" i="23"/>
  <c r="M445" i="23"/>
  <c r="M446" i="23"/>
  <c r="M447" i="23"/>
  <c r="M448" i="23"/>
  <c r="M449" i="23"/>
  <c r="M450" i="23"/>
  <c r="M451" i="23"/>
  <c r="M452" i="23"/>
  <c r="M453" i="23"/>
  <c r="M454" i="23"/>
  <c r="M455" i="23"/>
  <c r="M456" i="23"/>
  <c r="M457" i="23"/>
  <c r="M458" i="23"/>
  <c r="M459" i="23"/>
  <c r="M460" i="23"/>
  <c r="M461" i="23"/>
  <c r="M462" i="23"/>
  <c r="M463" i="23"/>
  <c r="M464" i="23"/>
  <c r="M465" i="23"/>
  <c r="M466" i="23"/>
  <c r="M467" i="23"/>
  <c r="M468" i="23"/>
  <c r="M469" i="23"/>
  <c r="M470" i="23"/>
  <c r="M471" i="23"/>
  <c r="M472" i="23"/>
  <c r="M473" i="23"/>
  <c r="M474" i="23"/>
  <c r="M475" i="23"/>
  <c r="M476" i="23"/>
  <c r="M477" i="23"/>
  <c r="M478" i="23"/>
  <c r="M479" i="23"/>
  <c r="M480" i="23"/>
  <c r="M481" i="23"/>
  <c r="M482" i="23"/>
  <c r="M483" i="23"/>
  <c r="M484" i="23"/>
  <c r="M485" i="23"/>
  <c r="M486" i="23"/>
  <c r="M487" i="23"/>
  <c r="M488" i="23"/>
  <c r="M489" i="23"/>
  <c r="M490" i="23"/>
  <c r="M491" i="23"/>
  <c r="M492" i="23"/>
  <c r="M493" i="23"/>
  <c r="M494" i="23"/>
  <c r="M495" i="23"/>
  <c r="M496" i="23"/>
  <c r="M497" i="23"/>
  <c r="M498" i="23"/>
  <c r="M499" i="23"/>
  <c r="M500" i="23"/>
  <c r="M501" i="23"/>
  <c r="M502" i="23"/>
  <c r="M503" i="23"/>
  <c r="M504" i="23"/>
  <c r="M505" i="23"/>
  <c r="M506" i="23"/>
  <c r="M507" i="23"/>
  <c r="M508" i="23"/>
  <c r="M509" i="23"/>
  <c r="M510" i="23"/>
  <c r="M511" i="23"/>
  <c r="M512" i="23"/>
  <c r="M513" i="23"/>
  <c r="M514" i="23"/>
  <c r="M515" i="23"/>
  <c r="M516" i="23"/>
  <c r="M517" i="23"/>
  <c r="M518" i="23"/>
  <c r="M519" i="23"/>
  <c r="M520" i="23"/>
  <c r="M521" i="23"/>
  <c r="M522" i="23"/>
  <c r="M523" i="23"/>
  <c r="M524" i="23"/>
  <c r="M525" i="23"/>
  <c r="M526" i="23"/>
  <c r="M527" i="23"/>
  <c r="M528" i="23"/>
  <c r="M529" i="23"/>
  <c r="M530" i="23"/>
  <c r="M531" i="23"/>
  <c r="M532" i="23"/>
  <c r="M533" i="23"/>
  <c r="M534" i="23"/>
  <c r="M535" i="23"/>
  <c r="M536" i="23"/>
  <c r="M537" i="23"/>
  <c r="M538" i="23"/>
  <c r="M539" i="23"/>
  <c r="M540" i="23"/>
  <c r="M541" i="23"/>
  <c r="M542" i="23"/>
  <c r="M543" i="23"/>
  <c r="M544" i="23"/>
  <c r="M545" i="23"/>
  <c r="M546" i="23"/>
  <c r="M547" i="23"/>
  <c r="M548" i="23"/>
  <c r="M549" i="23"/>
  <c r="M550" i="23"/>
  <c r="M551" i="23"/>
  <c r="M552" i="23"/>
  <c r="M553" i="23"/>
  <c r="M554" i="23"/>
  <c r="M555" i="23"/>
  <c r="M556" i="23"/>
  <c r="M557" i="23"/>
  <c r="M558" i="23"/>
  <c r="M559" i="23"/>
  <c r="M560" i="23"/>
  <c r="M561" i="23"/>
  <c r="M562" i="23"/>
  <c r="M563" i="23"/>
  <c r="M564" i="23"/>
  <c r="M565" i="23"/>
  <c r="M566" i="23"/>
  <c r="M567" i="23"/>
  <c r="M568" i="23"/>
  <c r="M569" i="23"/>
  <c r="M570" i="23"/>
  <c r="M571" i="23"/>
  <c r="M572" i="23"/>
  <c r="M573" i="23"/>
  <c r="M574" i="23"/>
  <c r="M575" i="23"/>
  <c r="M576" i="23"/>
  <c r="M577" i="23"/>
  <c r="M578" i="23"/>
  <c r="M579" i="23"/>
  <c r="M580" i="23"/>
  <c r="M581" i="23"/>
  <c r="M582" i="23"/>
  <c r="M583" i="23"/>
  <c r="M584" i="23"/>
  <c r="M585" i="23"/>
  <c r="M586" i="23"/>
  <c r="M587" i="23"/>
  <c r="M588" i="23"/>
  <c r="M589" i="23"/>
  <c r="M590" i="23"/>
  <c r="M591" i="23"/>
  <c r="M592" i="23"/>
  <c r="M593" i="23"/>
  <c r="M594" i="23"/>
  <c r="M595" i="23"/>
  <c r="M596" i="23"/>
  <c r="M597" i="23"/>
  <c r="M598" i="23"/>
  <c r="M599" i="23"/>
  <c r="M600" i="23"/>
  <c r="M601" i="23"/>
  <c r="M602" i="23"/>
  <c r="M603" i="23"/>
  <c r="M604" i="23"/>
  <c r="M605" i="23"/>
  <c r="M606" i="23"/>
  <c r="M607" i="23"/>
  <c r="M608" i="23"/>
  <c r="M609" i="23"/>
  <c r="M610" i="23"/>
  <c r="M611" i="23"/>
  <c r="M612" i="23"/>
  <c r="M613" i="23"/>
  <c r="M614" i="23"/>
  <c r="M615" i="23"/>
  <c r="M616" i="23"/>
  <c r="M617" i="23"/>
  <c r="M618" i="23"/>
  <c r="M619" i="23"/>
  <c r="M620" i="23"/>
  <c r="M621" i="23"/>
  <c r="M622" i="23"/>
  <c r="M623" i="23"/>
  <c r="M624" i="23"/>
  <c r="M625" i="23"/>
  <c r="M626" i="23"/>
  <c r="M627" i="23"/>
  <c r="M628" i="23"/>
  <c r="M629" i="23"/>
  <c r="M630" i="23"/>
  <c r="M631" i="23"/>
  <c r="M632" i="23"/>
  <c r="M633" i="23"/>
  <c r="M634" i="23"/>
  <c r="M635" i="23"/>
  <c r="M636" i="23"/>
  <c r="M637" i="23"/>
  <c r="M638" i="23"/>
  <c r="M639" i="23"/>
  <c r="M640" i="23"/>
  <c r="M641" i="23"/>
  <c r="M642" i="23"/>
  <c r="M643" i="23"/>
  <c r="M644" i="23"/>
  <c r="M645" i="23"/>
  <c r="M646" i="23"/>
  <c r="M647" i="23"/>
  <c r="M648" i="23"/>
  <c r="M649" i="23"/>
  <c r="M650" i="23"/>
  <c r="M651" i="23"/>
  <c r="M652" i="23"/>
  <c r="M653" i="23"/>
  <c r="M654" i="23"/>
  <c r="L3" i="23"/>
  <c r="L4" i="23"/>
  <c r="L5" i="23"/>
  <c r="L6" i="23"/>
  <c r="L7" i="23"/>
  <c r="L8" i="23"/>
  <c r="L9" i="23"/>
  <c r="L10" i="23"/>
  <c r="L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212" i="23"/>
  <c r="L213" i="23"/>
  <c r="L214" i="23"/>
  <c r="L215" i="23"/>
  <c r="L216" i="23"/>
  <c r="L217" i="23"/>
  <c r="L218" i="23"/>
  <c r="L219" i="23"/>
  <c r="L220" i="23"/>
  <c r="L221" i="23"/>
  <c r="L222" i="23"/>
  <c r="L223" i="23"/>
  <c r="L224" i="23"/>
  <c r="L225" i="23"/>
  <c r="L226" i="23"/>
  <c r="L227" i="23"/>
  <c r="L228" i="23"/>
  <c r="L229" i="23"/>
  <c r="L230" i="23"/>
  <c r="L231" i="23"/>
  <c r="L232" i="23"/>
  <c r="L233" i="23"/>
  <c r="L234" i="23"/>
  <c r="L235" i="23"/>
  <c r="L236" i="23"/>
  <c r="L237" i="23"/>
  <c r="L238" i="23"/>
  <c r="L239" i="23"/>
  <c r="L240" i="23"/>
  <c r="L241" i="23"/>
  <c r="L242" i="23"/>
  <c r="L243" i="23"/>
  <c r="L244" i="23"/>
  <c r="L245" i="23"/>
  <c r="L246" i="23"/>
  <c r="L247" i="23"/>
  <c r="L248" i="23"/>
  <c r="L249" i="23"/>
  <c r="L250" i="23"/>
  <c r="L251" i="23"/>
  <c r="L252" i="23"/>
  <c r="L253" i="23"/>
  <c r="L254" i="23"/>
  <c r="L255" i="23"/>
  <c r="L256" i="23"/>
  <c r="L257" i="23"/>
  <c r="L258" i="23"/>
  <c r="L259" i="23"/>
  <c r="L260" i="23"/>
  <c r="L261" i="23"/>
  <c r="L262" i="23"/>
  <c r="L263" i="23"/>
  <c r="L264" i="23"/>
  <c r="L265" i="23"/>
  <c r="L266" i="23"/>
  <c r="L267" i="23"/>
  <c r="L268" i="23"/>
  <c r="L269" i="23"/>
  <c r="L270" i="23"/>
  <c r="L271" i="23"/>
  <c r="L272" i="23"/>
  <c r="L273" i="23"/>
  <c r="L274" i="23"/>
  <c r="L275" i="23"/>
  <c r="L276" i="23"/>
  <c r="L277" i="23"/>
  <c r="L278" i="23"/>
  <c r="L279" i="23"/>
  <c r="L280" i="23"/>
  <c r="L281" i="23"/>
  <c r="L282" i="23"/>
  <c r="L283" i="23"/>
  <c r="L284" i="23"/>
  <c r="L285" i="23"/>
  <c r="L286" i="23"/>
  <c r="L287" i="23"/>
  <c r="L288" i="23"/>
  <c r="L289" i="23"/>
  <c r="L290" i="23"/>
  <c r="L291" i="23"/>
  <c r="L292" i="23"/>
  <c r="L293" i="23"/>
  <c r="L294" i="23"/>
  <c r="L295" i="23"/>
  <c r="L296" i="23"/>
  <c r="L297" i="23"/>
  <c r="L298" i="23"/>
  <c r="L299" i="23"/>
  <c r="L300" i="23"/>
  <c r="L301" i="23"/>
  <c r="L302" i="23"/>
  <c r="L303" i="23"/>
  <c r="L304" i="23"/>
  <c r="L305" i="23"/>
  <c r="L306" i="23"/>
  <c r="L307" i="23"/>
  <c r="L308" i="23"/>
  <c r="L309" i="23"/>
  <c r="L310" i="23"/>
  <c r="L311" i="23"/>
  <c r="L312" i="23"/>
  <c r="L313" i="23"/>
  <c r="L314" i="23"/>
  <c r="L315" i="23"/>
  <c r="L316" i="23"/>
  <c r="L317" i="23"/>
  <c r="L318" i="23"/>
  <c r="L319" i="23"/>
  <c r="L320" i="23"/>
  <c r="L321" i="23"/>
  <c r="L322" i="23"/>
  <c r="L323" i="23"/>
  <c r="L324" i="23"/>
  <c r="L325" i="23"/>
  <c r="L326" i="23"/>
  <c r="L327" i="23"/>
  <c r="L328" i="23"/>
  <c r="L329" i="23"/>
  <c r="L330" i="23"/>
  <c r="L331" i="23"/>
  <c r="L332" i="23"/>
  <c r="L333" i="23"/>
  <c r="L334" i="23"/>
  <c r="L335" i="23"/>
  <c r="L336" i="23"/>
  <c r="L337" i="23"/>
  <c r="L338" i="23"/>
  <c r="L339" i="23"/>
  <c r="L340" i="23"/>
  <c r="L341" i="23"/>
  <c r="L342" i="23"/>
  <c r="L343" i="23"/>
  <c r="L344" i="23"/>
  <c r="L345" i="23"/>
  <c r="L346" i="23"/>
  <c r="L347" i="23"/>
  <c r="L348" i="23"/>
  <c r="L349" i="23"/>
  <c r="L350" i="23"/>
  <c r="L351" i="23"/>
  <c r="L352" i="23"/>
  <c r="L353" i="23"/>
  <c r="L354" i="23"/>
  <c r="L355" i="23"/>
  <c r="L356" i="23"/>
  <c r="L357" i="23"/>
  <c r="L358" i="23"/>
  <c r="L359" i="23"/>
  <c r="L360" i="23"/>
  <c r="L361" i="23"/>
  <c r="L362" i="23"/>
  <c r="L363" i="23"/>
  <c r="L364" i="23"/>
  <c r="L365" i="23"/>
  <c r="L366" i="23"/>
  <c r="L367" i="23"/>
  <c r="L368" i="23"/>
  <c r="L369" i="23"/>
  <c r="L370" i="23"/>
  <c r="L371" i="23"/>
  <c r="L372" i="23"/>
  <c r="L373" i="23"/>
  <c r="L374" i="23"/>
  <c r="L375" i="23"/>
  <c r="L376" i="23"/>
  <c r="L377" i="23"/>
  <c r="L378" i="23"/>
  <c r="L379" i="23"/>
  <c r="L380" i="23"/>
  <c r="L381" i="23"/>
  <c r="L382" i="23"/>
  <c r="L383" i="23"/>
  <c r="L384" i="23"/>
  <c r="L385" i="23"/>
  <c r="L386" i="23"/>
  <c r="L387" i="23"/>
  <c r="L388" i="23"/>
  <c r="L389" i="23"/>
  <c r="L390" i="23"/>
  <c r="L391" i="23"/>
  <c r="L392" i="23"/>
  <c r="L393" i="23"/>
  <c r="L394" i="23"/>
  <c r="L395" i="23"/>
  <c r="L396" i="23"/>
  <c r="L397" i="23"/>
  <c r="L398" i="23"/>
  <c r="L399" i="23"/>
  <c r="L400" i="23"/>
  <c r="L401" i="23"/>
  <c r="L402" i="23"/>
  <c r="L403" i="23"/>
  <c r="L404" i="23"/>
  <c r="L405" i="23"/>
  <c r="L406" i="23"/>
  <c r="L407" i="23"/>
  <c r="L408" i="23"/>
  <c r="L409" i="23"/>
  <c r="L410" i="23"/>
  <c r="L411" i="23"/>
  <c r="L412" i="23"/>
  <c r="L413" i="23"/>
  <c r="L414" i="23"/>
  <c r="L415" i="23"/>
  <c r="L416" i="23"/>
  <c r="L417" i="23"/>
  <c r="L418" i="23"/>
  <c r="L419" i="23"/>
  <c r="L420" i="23"/>
  <c r="L421" i="23"/>
  <c r="L422" i="23"/>
  <c r="L423" i="23"/>
  <c r="L424" i="23"/>
  <c r="L425" i="23"/>
  <c r="L426" i="23"/>
  <c r="L427" i="23"/>
  <c r="L428" i="23"/>
  <c r="L429" i="23"/>
  <c r="L430" i="23"/>
  <c r="L431" i="23"/>
  <c r="L432" i="23"/>
  <c r="L433" i="23"/>
  <c r="L434" i="23"/>
  <c r="L435" i="23"/>
  <c r="L436" i="23"/>
  <c r="L437" i="23"/>
  <c r="L438" i="23"/>
  <c r="L439" i="23"/>
  <c r="L440" i="23"/>
  <c r="L441" i="23"/>
  <c r="L442" i="23"/>
  <c r="L443" i="23"/>
  <c r="L444" i="23"/>
  <c r="L445" i="23"/>
  <c r="L446" i="23"/>
  <c r="L447" i="23"/>
  <c r="L448" i="23"/>
  <c r="L449" i="23"/>
  <c r="L450" i="23"/>
  <c r="L451" i="23"/>
  <c r="L452" i="23"/>
  <c r="L453" i="23"/>
  <c r="L454" i="23"/>
  <c r="L455" i="23"/>
  <c r="L456" i="23"/>
  <c r="L457" i="23"/>
  <c r="L458" i="23"/>
  <c r="L459" i="23"/>
  <c r="L460" i="23"/>
  <c r="L461" i="23"/>
  <c r="L462" i="23"/>
  <c r="L463" i="23"/>
  <c r="L464" i="23"/>
  <c r="L465" i="23"/>
  <c r="L466" i="23"/>
  <c r="L467" i="23"/>
  <c r="L468" i="23"/>
  <c r="L469" i="23"/>
  <c r="L470" i="23"/>
  <c r="L471" i="23"/>
  <c r="L472" i="23"/>
  <c r="L473" i="23"/>
  <c r="L474" i="23"/>
  <c r="L475" i="23"/>
  <c r="L476" i="23"/>
  <c r="L477" i="23"/>
  <c r="L478" i="23"/>
  <c r="L479" i="23"/>
  <c r="L480" i="23"/>
  <c r="L481" i="23"/>
  <c r="L482" i="23"/>
  <c r="L483" i="23"/>
  <c r="L484" i="23"/>
  <c r="L485" i="23"/>
  <c r="L486" i="23"/>
  <c r="L487" i="23"/>
  <c r="L488" i="23"/>
  <c r="L489" i="23"/>
  <c r="L490" i="23"/>
  <c r="L491" i="23"/>
  <c r="L492" i="23"/>
  <c r="L493" i="23"/>
  <c r="L494" i="23"/>
  <c r="L495" i="23"/>
  <c r="L496" i="23"/>
  <c r="L497" i="23"/>
  <c r="L498" i="23"/>
  <c r="L499" i="23"/>
  <c r="L500" i="23"/>
  <c r="L501" i="23"/>
  <c r="L502" i="23"/>
  <c r="L503" i="23"/>
  <c r="L504" i="23"/>
  <c r="L505" i="23"/>
  <c r="L506" i="23"/>
  <c r="L507" i="23"/>
  <c r="L508" i="23"/>
  <c r="L509" i="23"/>
  <c r="L510" i="23"/>
  <c r="L511" i="23"/>
  <c r="L512" i="23"/>
  <c r="L513" i="23"/>
  <c r="L514" i="23"/>
  <c r="L515" i="23"/>
  <c r="L516" i="23"/>
  <c r="L517" i="23"/>
  <c r="L518" i="23"/>
  <c r="L519" i="23"/>
  <c r="L520" i="23"/>
  <c r="L521" i="23"/>
  <c r="L522" i="23"/>
  <c r="L523" i="23"/>
  <c r="L524" i="23"/>
  <c r="L525" i="23"/>
  <c r="L526" i="23"/>
  <c r="L527" i="23"/>
  <c r="L528" i="23"/>
  <c r="L529" i="23"/>
  <c r="L530" i="23"/>
  <c r="L531" i="23"/>
  <c r="L532" i="23"/>
  <c r="L533" i="23"/>
  <c r="L534" i="23"/>
  <c r="L535" i="23"/>
  <c r="L536" i="23"/>
  <c r="L537" i="23"/>
  <c r="L538" i="23"/>
  <c r="L539" i="23"/>
  <c r="L540" i="23"/>
  <c r="L541" i="23"/>
  <c r="L542" i="23"/>
  <c r="L543" i="23"/>
  <c r="L544" i="23"/>
  <c r="L545" i="23"/>
  <c r="L546" i="23"/>
  <c r="L547" i="23"/>
  <c r="L548" i="23"/>
  <c r="L549" i="23"/>
  <c r="L550" i="23"/>
  <c r="L551" i="23"/>
  <c r="L552" i="23"/>
  <c r="L553" i="23"/>
  <c r="L554" i="23"/>
  <c r="L555" i="23"/>
  <c r="L556" i="23"/>
  <c r="L557" i="23"/>
  <c r="L558" i="23"/>
  <c r="L559" i="23"/>
  <c r="L560" i="23"/>
  <c r="L561" i="23"/>
  <c r="L562" i="23"/>
  <c r="L563" i="23"/>
  <c r="L564" i="23"/>
  <c r="L565" i="23"/>
  <c r="L566" i="23"/>
  <c r="L567" i="23"/>
  <c r="L568" i="23"/>
  <c r="L569" i="23"/>
  <c r="L570" i="23"/>
  <c r="L571" i="23"/>
  <c r="L572" i="23"/>
  <c r="L573" i="23"/>
  <c r="L574" i="23"/>
  <c r="L575" i="23"/>
  <c r="L576" i="23"/>
  <c r="L577" i="23"/>
  <c r="L578" i="23"/>
  <c r="L579" i="23"/>
  <c r="L580" i="23"/>
  <c r="L581" i="23"/>
  <c r="L582" i="23"/>
  <c r="L583" i="23"/>
  <c r="L584" i="23"/>
  <c r="L585" i="23"/>
  <c r="L586" i="23"/>
  <c r="L587" i="23"/>
  <c r="L588" i="23"/>
  <c r="L589" i="23"/>
  <c r="L590" i="23"/>
  <c r="L591" i="23"/>
  <c r="L592" i="23"/>
  <c r="L593" i="23"/>
  <c r="L594" i="23"/>
  <c r="L595" i="23"/>
  <c r="L596" i="23"/>
  <c r="L597" i="23"/>
  <c r="L598" i="23"/>
  <c r="L599" i="23"/>
  <c r="L600" i="23"/>
  <c r="L601" i="23"/>
  <c r="L602" i="23"/>
  <c r="L603" i="23"/>
  <c r="L604" i="23"/>
  <c r="L605" i="23"/>
  <c r="L606" i="23"/>
  <c r="L607" i="23"/>
  <c r="L608" i="23"/>
  <c r="L609" i="23"/>
  <c r="L610" i="23"/>
  <c r="L611" i="23"/>
  <c r="L612" i="23"/>
  <c r="L613" i="23"/>
  <c r="L614" i="23"/>
  <c r="L615" i="23"/>
  <c r="L616" i="23"/>
  <c r="L617" i="23"/>
  <c r="L618" i="23"/>
  <c r="L619" i="23"/>
  <c r="L620" i="23"/>
  <c r="L621" i="23"/>
  <c r="L622" i="23"/>
  <c r="L623" i="23"/>
  <c r="L624" i="23"/>
  <c r="L625" i="23"/>
  <c r="L626" i="23"/>
  <c r="L627" i="23"/>
  <c r="L628" i="23"/>
  <c r="L629" i="23"/>
  <c r="L630" i="23"/>
  <c r="L631" i="23"/>
  <c r="L632" i="23"/>
  <c r="L633" i="23"/>
  <c r="L634" i="23"/>
  <c r="L635" i="23"/>
  <c r="L636" i="23"/>
  <c r="L637" i="23"/>
  <c r="L638" i="23"/>
  <c r="L639" i="23"/>
  <c r="L640" i="23"/>
  <c r="L641" i="23"/>
  <c r="L642" i="23"/>
  <c r="L643" i="23"/>
  <c r="L644" i="23"/>
  <c r="L645" i="23"/>
  <c r="L646" i="23"/>
  <c r="L647" i="23"/>
  <c r="L648" i="23"/>
  <c r="L649" i="23"/>
  <c r="L650" i="23"/>
  <c r="L651" i="23"/>
  <c r="L652" i="23"/>
  <c r="L653" i="23"/>
  <c r="L654" i="23"/>
  <c r="J3" i="23"/>
  <c r="J4" i="23"/>
  <c r="J5" i="23"/>
  <c r="J6" i="23"/>
  <c r="J7" i="23"/>
  <c r="J8" i="23"/>
  <c r="J9" i="23"/>
  <c r="J10" i="23"/>
  <c r="J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212" i="23"/>
  <c r="J213" i="23"/>
  <c r="J214" i="23"/>
  <c r="J215" i="23"/>
  <c r="J216" i="23"/>
  <c r="J217" i="23"/>
  <c r="J218" i="23"/>
  <c r="J219" i="23"/>
  <c r="J220" i="23"/>
  <c r="J221" i="23"/>
  <c r="J222" i="23"/>
  <c r="J223" i="23"/>
  <c r="J224" i="23"/>
  <c r="J225" i="23"/>
  <c r="J226" i="23"/>
  <c r="J227" i="23"/>
  <c r="J228" i="23"/>
  <c r="J229" i="23"/>
  <c r="J230" i="23"/>
  <c r="J231" i="23"/>
  <c r="J232" i="23"/>
  <c r="J233" i="23"/>
  <c r="J234" i="23"/>
  <c r="J235" i="23"/>
  <c r="J236" i="23"/>
  <c r="J237" i="23"/>
  <c r="J238" i="23"/>
  <c r="J239" i="23"/>
  <c r="J240" i="23"/>
  <c r="J241" i="23"/>
  <c r="J242" i="23"/>
  <c r="J243" i="23"/>
  <c r="J244" i="23"/>
  <c r="J245" i="23"/>
  <c r="J246" i="23"/>
  <c r="J247" i="23"/>
  <c r="J248" i="23"/>
  <c r="J249" i="23"/>
  <c r="J250" i="23"/>
  <c r="J251" i="23"/>
  <c r="J252" i="23"/>
  <c r="J253" i="23"/>
  <c r="J254" i="23"/>
  <c r="J255" i="23"/>
  <c r="J256" i="23"/>
  <c r="J257" i="23"/>
  <c r="J258" i="23"/>
  <c r="J259" i="23"/>
  <c r="J260" i="23"/>
  <c r="J261" i="23"/>
  <c r="J262" i="23"/>
  <c r="J263" i="23"/>
  <c r="J264" i="23"/>
  <c r="J265" i="23"/>
  <c r="J266" i="23"/>
  <c r="J267" i="23"/>
  <c r="J268" i="23"/>
  <c r="J269" i="23"/>
  <c r="J270" i="23"/>
  <c r="J271" i="23"/>
  <c r="J272" i="23"/>
  <c r="J273" i="23"/>
  <c r="J274" i="23"/>
  <c r="J275" i="23"/>
  <c r="J276" i="23"/>
  <c r="J277" i="23"/>
  <c r="J278" i="23"/>
  <c r="J279" i="23"/>
  <c r="J280" i="23"/>
  <c r="J281" i="23"/>
  <c r="J282" i="23"/>
  <c r="J283" i="23"/>
  <c r="J284" i="23"/>
  <c r="J285" i="23"/>
  <c r="J286" i="23"/>
  <c r="J287" i="23"/>
  <c r="J288" i="23"/>
  <c r="J289" i="23"/>
  <c r="J290" i="23"/>
  <c r="J291" i="23"/>
  <c r="J292" i="23"/>
  <c r="J293" i="23"/>
  <c r="J294" i="23"/>
  <c r="J295" i="23"/>
  <c r="J296" i="23"/>
  <c r="J297" i="23"/>
  <c r="J298" i="23"/>
  <c r="J299" i="23"/>
  <c r="J300" i="23"/>
  <c r="J301" i="23"/>
  <c r="J302" i="23"/>
  <c r="J303" i="23"/>
  <c r="J304" i="23"/>
  <c r="J305" i="23"/>
  <c r="J306" i="23"/>
  <c r="J307" i="23"/>
  <c r="J308" i="23"/>
  <c r="J309" i="23"/>
  <c r="J310" i="23"/>
  <c r="J311" i="23"/>
  <c r="J312" i="23"/>
  <c r="J313" i="23"/>
  <c r="J314" i="23"/>
  <c r="J315" i="23"/>
  <c r="J316" i="23"/>
  <c r="J317" i="23"/>
  <c r="J318" i="23"/>
  <c r="J319" i="23"/>
  <c r="J320" i="23"/>
  <c r="J321" i="23"/>
  <c r="J322" i="23"/>
  <c r="J323" i="23"/>
  <c r="J324" i="23"/>
  <c r="J325" i="23"/>
  <c r="J326" i="23"/>
  <c r="J327" i="23"/>
  <c r="J328" i="23"/>
  <c r="J329" i="23"/>
  <c r="J330" i="23"/>
  <c r="J331" i="23"/>
  <c r="J332" i="23"/>
  <c r="J333" i="23"/>
  <c r="J334" i="23"/>
  <c r="J335" i="23"/>
  <c r="J336" i="23"/>
  <c r="J337" i="23"/>
  <c r="J338" i="23"/>
  <c r="J339" i="23"/>
  <c r="J340" i="23"/>
  <c r="J341" i="23"/>
  <c r="J342" i="23"/>
  <c r="J343" i="23"/>
  <c r="J344" i="23"/>
  <c r="J345" i="23"/>
  <c r="J346" i="23"/>
  <c r="J347" i="23"/>
  <c r="J348" i="23"/>
  <c r="J349" i="23"/>
  <c r="J350" i="23"/>
  <c r="J351" i="23"/>
  <c r="J352" i="23"/>
  <c r="J353" i="23"/>
  <c r="J354" i="23"/>
  <c r="J355" i="23"/>
  <c r="J356" i="23"/>
  <c r="J357" i="23"/>
  <c r="J358" i="23"/>
  <c r="J359" i="23"/>
  <c r="J360" i="23"/>
  <c r="J361" i="23"/>
  <c r="J362" i="23"/>
  <c r="J363" i="23"/>
  <c r="J364" i="23"/>
  <c r="J365" i="23"/>
  <c r="J366" i="23"/>
  <c r="J367" i="23"/>
  <c r="J368" i="23"/>
  <c r="J369" i="23"/>
  <c r="J370" i="23"/>
  <c r="J371" i="23"/>
  <c r="J372" i="23"/>
  <c r="J373" i="23"/>
  <c r="J374" i="23"/>
  <c r="J375" i="23"/>
  <c r="J376" i="23"/>
  <c r="J377" i="23"/>
  <c r="J378" i="23"/>
  <c r="J379" i="23"/>
  <c r="J380" i="23"/>
  <c r="J381" i="23"/>
  <c r="J382" i="23"/>
  <c r="J383" i="23"/>
  <c r="J384" i="23"/>
  <c r="J385" i="23"/>
  <c r="J386" i="23"/>
  <c r="J387" i="23"/>
  <c r="J388" i="23"/>
  <c r="J389" i="23"/>
  <c r="J390" i="23"/>
  <c r="J391" i="23"/>
  <c r="J392" i="23"/>
  <c r="J393" i="23"/>
  <c r="J394" i="23"/>
  <c r="J395" i="23"/>
  <c r="J396" i="23"/>
  <c r="J397" i="23"/>
  <c r="J398" i="23"/>
  <c r="J399" i="23"/>
  <c r="J400" i="23"/>
  <c r="J401" i="23"/>
  <c r="J402" i="23"/>
  <c r="J403" i="23"/>
  <c r="J404" i="23"/>
  <c r="J405" i="23"/>
  <c r="J406" i="23"/>
  <c r="J407" i="23"/>
  <c r="J408" i="23"/>
  <c r="J409" i="23"/>
  <c r="J410" i="23"/>
  <c r="J411" i="23"/>
  <c r="J412" i="23"/>
  <c r="J413" i="23"/>
  <c r="J414" i="23"/>
  <c r="J415" i="23"/>
  <c r="J416" i="23"/>
  <c r="J417" i="23"/>
  <c r="J418" i="23"/>
  <c r="J419" i="23"/>
  <c r="J420" i="23"/>
  <c r="J421" i="23"/>
  <c r="J422" i="23"/>
  <c r="J423" i="23"/>
  <c r="J424" i="23"/>
  <c r="J425" i="23"/>
  <c r="J426" i="23"/>
  <c r="J427" i="23"/>
  <c r="J428" i="23"/>
  <c r="J429" i="23"/>
  <c r="J430" i="23"/>
  <c r="J431" i="23"/>
  <c r="J432" i="23"/>
  <c r="J433" i="23"/>
  <c r="J434" i="23"/>
  <c r="J435" i="23"/>
  <c r="J436" i="23"/>
  <c r="J437" i="23"/>
  <c r="J438" i="23"/>
  <c r="J439" i="23"/>
  <c r="J440" i="23"/>
  <c r="J441" i="23"/>
  <c r="J442" i="23"/>
  <c r="J443" i="23"/>
  <c r="J444" i="23"/>
  <c r="J445" i="23"/>
  <c r="J446" i="23"/>
  <c r="J447" i="23"/>
  <c r="J448" i="23"/>
  <c r="J449" i="23"/>
  <c r="J450" i="23"/>
  <c r="J451" i="23"/>
  <c r="J452" i="23"/>
  <c r="J453" i="23"/>
  <c r="J454" i="23"/>
  <c r="J455" i="23"/>
  <c r="J456" i="23"/>
  <c r="J457" i="23"/>
  <c r="J458" i="23"/>
  <c r="J459" i="23"/>
  <c r="J460" i="23"/>
  <c r="J461" i="23"/>
  <c r="J462" i="23"/>
  <c r="J463" i="23"/>
  <c r="J464" i="23"/>
  <c r="J465" i="23"/>
  <c r="J466" i="23"/>
  <c r="J467" i="23"/>
  <c r="J468" i="23"/>
  <c r="J469" i="23"/>
  <c r="J470" i="23"/>
  <c r="J471" i="23"/>
  <c r="J472" i="23"/>
  <c r="J473" i="23"/>
  <c r="J474" i="23"/>
  <c r="J475" i="23"/>
  <c r="J476" i="23"/>
  <c r="J477" i="23"/>
  <c r="J478" i="23"/>
  <c r="J479" i="23"/>
  <c r="J480" i="23"/>
  <c r="J481" i="23"/>
  <c r="J482" i="23"/>
  <c r="J483" i="23"/>
  <c r="J484" i="23"/>
  <c r="J485" i="23"/>
  <c r="J486" i="23"/>
  <c r="J487" i="23"/>
  <c r="J488" i="23"/>
  <c r="J489" i="23"/>
  <c r="J490" i="23"/>
  <c r="J491" i="23"/>
  <c r="J492" i="23"/>
  <c r="J493" i="23"/>
  <c r="J494" i="23"/>
  <c r="J495" i="23"/>
  <c r="J496" i="23"/>
  <c r="J497" i="23"/>
  <c r="J498" i="23"/>
  <c r="J499" i="23"/>
  <c r="J500" i="23"/>
  <c r="J501" i="23"/>
  <c r="J502" i="23"/>
  <c r="J503" i="23"/>
  <c r="J504" i="23"/>
  <c r="J505" i="23"/>
  <c r="J506" i="23"/>
  <c r="J507" i="23"/>
  <c r="J508" i="23"/>
  <c r="J509" i="23"/>
  <c r="J510" i="23"/>
  <c r="J511" i="23"/>
  <c r="J512" i="23"/>
  <c r="J513" i="23"/>
  <c r="J514" i="23"/>
  <c r="J515" i="23"/>
  <c r="J516" i="23"/>
  <c r="J517" i="23"/>
  <c r="J518" i="23"/>
  <c r="J519" i="23"/>
  <c r="J520" i="23"/>
  <c r="J521" i="23"/>
  <c r="J522" i="23"/>
  <c r="J523" i="23"/>
  <c r="J524" i="23"/>
  <c r="J525" i="23"/>
  <c r="J526" i="23"/>
  <c r="J527" i="23"/>
  <c r="J528" i="23"/>
  <c r="J529" i="23"/>
  <c r="J530" i="23"/>
  <c r="J531" i="23"/>
  <c r="J532" i="23"/>
  <c r="J533" i="23"/>
  <c r="J534" i="23"/>
  <c r="J535" i="23"/>
  <c r="J536" i="23"/>
  <c r="J537" i="23"/>
  <c r="J538" i="23"/>
  <c r="J539" i="23"/>
  <c r="J540" i="23"/>
  <c r="J541" i="23"/>
  <c r="J542" i="23"/>
  <c r="J543" i="23"/>
  <c r="J544" i="23"/>
  <c r="J545" i="23"/>
  <c r="J546" i="23"/>
  <c r="J547" i="23"/>
  <c r="J548" i="23"/>
  <c r="J549" i="23"/>
  <c r="J550" i="23"/>
  <c r="J551" i="23"/>
  <c r="J552" i="23"/>
  <c r="J553" i="23"/>
  <c r="J554" i="23"/>
  <c r="J555" i="23"/>
  <c r="J556" i="23"/>
  <c r="J557" i="23"/>
  <c r="J558" i="23"/>
  <c r="J559" i="23"/>
  <c r="J560" i="23"/>
  <c r="J561" i="23"/>
  <c r="J562" i="23"/>
  <c r="J563" i="23"/>
  <c r="J564" i="23"/>
  <c r="J565" i="23"/>
  <c r="J566" i="23"/>
  <c r="J567" i="23"/>
  <c r="J568" i="23"/>
  <c r="J569" i="23"/>
  <c r="J570" i="23"/>
  <c r="J571" i="23"/>
  <c r="J572" i="23"/>
  <c r="J573" i="23"/>
  <c r="J574" i="23"/>
  <c r="J575" i="23"/>
  <c r="J576" i="23"/>
  <c r="J577" i="23"/>
  <c r="J578" i="23"/>
  <c r="J579" i="23"/>
  <c r="J580" i="23"/>
  <c r="J581" i="23"/>
  <c r="J582" i="23"/>
  <c r="J583" i="23"/>
  <c r="J584" i="23"/>
  <c r="J585" i="23"/>
  <c r="J586" i="23"/>
  <c r="J587" i="23"/>
  <c r="J588" i="23"/>
  <c r="J589" i="23"/>
  <c r="J590" i="23"/>
  <c r="J591" i="23"/>
  <c r="J592" i="23"/>
  <c r="J593" i="23"/>
  <c r="J594" i="23"/>
  <c r="J595" i="23"/>
  <c r="J596" i="23"/>
  <c r="J597" i="23"/>
  <c r="J598" i="23"/>
  <c r="J599" i="23"/>
  <c r="J600" i="23"/>
  <c r="J601" i="23"/>
  <c r="J602" i="23"/>
  <c r="J603" i="23"/>
  <c r="J604" i="23"/>
  <c r="J605" i="23"/>
  <c r="J606" i="23"/>
  <c r="J607" i="23"/>
  <c r="J608" i="23"/>
  <c r="J609" i="23"/>
  <c r="J610" i="23"/>
  <c r="J611" i="23"/>
  <c r="J612" i="23"/>
  <c r="J613" i="23"/>
  <c r="J614" i="23"/>
  <c r="J615" i="23"/>
  <c r="J616" i="23"/>
  <c r="J617" i="23"/>
  <c r="J618" i="23"/>
  <c r="J619" i="23"/>
  <c r="J620" i="23"/>
  <c r="J621" i="23"/>
  <c r="J622" i="23"/>
  <c r="J623" i="23"/>
  <c r="J624" i="23"/>
  <c r="J625" i="23"/>
  <c r="J626" i="23"/>
  <c r="J627" i="23"/>
  <c r="J628" i="23"/>
  <c r="J629" i="23"/>
  <c r="J630" i="23"/>
  <c r="J631" i="23"/>
  <c r="J632" i="23"/>
  <c r="J633" i="23"/>
  <c r="J634" i="23"/>
  <c r="J635" i="23"/>
  <c r="J636" i="23"/>
  <c r="J637" i="23"/>
  <c r="J638" i="23"/>
  <c r="J639" i="23"/>
  <c r="J640" i="23"/>
  <c r="J641" i="23"/>
  <c r="J642" i="23"/>
  <c r="J643" i="23"/>
  <c r="J644" i="23"/>
  <c r="J645" i="23"/>
  <c r="J646" i="23"/>
  <c r="J647" i="23"/>
  <c r="J648" i="23"/>
  <c r="J649" i="23"/>
  <c r="J650" i="23"/>
  <c r="J651" i="23"/>
  <c r="J652" i="23"/>
  <c r="J653" i="23"/>
  <c r="J654" i="23"/>
  <c r="I3" i="23"/>
  <c r="I4" i="23"/>
  <c r="I5" i="23"/>
  <c r="I6" i="23"/>
  <c r="I7" i="23"/>
  <c r="I8" i="23"/>
  <c r="I9" i="23"/>
  <c r="I10" i="23"/>
  <c r="I11" i="23"/>
  <c r="I12" i="23"/>
  <c r="I13" i="23"/>
  <c r="I14" i="23"/>
  <c r="I15" i="23"/>
  <c r="I16" i="23"/>
  <c r="I17" i="23"/>
  <c r="I18" i="23"/>
  <c r="I19" i="23"/>
  <c r="I20" i="23"/>
  <c r="I21" i="23"/>
  <c r="I22" i="23"/>
  <c r="I23" i="23"/>
  <c r="I24" i="23"/>
  <c r="I25" i="23"/>
  <c r="I26" i="23"/>
  <c r="I27" i="23"/>
  <c r="I28" i="23"/>
  <c r="I29" i="23"/>
  <c r="I30" i="23"/>
  <c r="I31" i="23"/>
  <c r="I32" i="23"/>
  <c r="I33" i="23"/>
  <c r="I34" i="23"/>
  <c r="I35" i="23"/>
  <c r="I36" i="23"/>
  <c r="I37" i="23"/>
  <c r="I38" i="23"/>
  <c r="I39" i="23"/>
  <c r="I40" i="23"/>
  <c r="I41" i="23"/>
  <c r="I42" i="23"/>
  <c r="I43" i="23"/>
  <c r="I44" i="23"/>
  <c r="I45" i="23"/>
  <c r="I46" i="23"/>
  <c r="I47" i="23"/>
  <c r="I48" i="23"/>
  <c r="I49" i="23"/>
  <c r="I50" i="23"/>
  <c r="I51" i="23"/>
  <c r="I52" i="23"/>
  <c r="I53" i="23"/>
  <c r="I54" i="23"/>
  <c r="I55" i="23"/>
  <c r="I56" i="23"/>
  <c r="I57" i="23"/>
  <c r="I58" i="23"/>
  <c r="I59" i="23"/>
  <c r="I60" i="23"/>
  <c r="I61" i="23"/>
  <c r="I62" i="23"/>
  <c r="I63" i="23"/>
  <c r="I64" i="23"/>
  <c r="I65" i="23"/>
  <c r="I66" i="23"/>
  <c r="I67" i="23"/>
  <c r="I68" i="23"/>
  <c r="I69" i="23"/>
  <c r="I70" i="23"/>
  <c r="I71" i="23"/>
  <c r="I72" i="23"/>
  <c r="I73" i="23"/>
  <c r="I74" i="23"/>
  <c r="I75" i="23"/>
  <c r="I76" i="23"/>
  <c r="I77" i="23"/>
  <c r="I78" i="23"/>
  <c r="I79" i="23"/>
  <c r="I80" i="23"/>
  <c r="I81" i="23"/>
  <c r="I82" i="23"/>
  <c r="I83" i="23"/>
  <c r="I84" i="23"/>
  <c r="I85" i="23"/>
  <c r="I86" i="23"/>
  <c r="I87" i="23"/>
  <c r="I88" i="23"/>
  <c r="I89" i="23"/>
  <c r="I90" i="23"/>
  <c r="I91" i="23"/>
  <c r="I92" i="23"/>
  <c r="I93" i="23"/>
  <c r="I94" i="23"/>
  <c r="I95" i="23"/>
  <c r="I96" i="23"/>
  <c r="I97" i="23"/>
  <c r="I98" i="23"/>
  <c r="I99" i="23"/>
  <c r="I100" i="23"/>
  <c r="I101" i="23"/>
  <c r="I102" i="23"/>
  <c r="I103" i="23"/>
  <c r="I104" i="23"/>
  <c r="I105" i="23"/>
  <c r="I106" i="23"/>
  <c r="I107" i="23"/>
  <c r="I108" i="23"/>
  <c r="I109" i="23"/>
  <c r="I110" i="23"/>
  <c r="I111" i="23"/>
  <c r="I112" i="23"/>
  <c r="I113" i="23"/>
  <c r="I114" i="23"/>
  <c r="I115" i="23"/>
  <c r="I116" i="23"/>
  <c r="I117" i="23"/>
  <c r="I118" i="23"/>
  <c r="I119" i="23"/>
  <c r="I120" i="23"/>
  <c r="I121" i="23"/>
  <c r="I122" i="23"/>
  <c r="I123" i="23"/>
  <c r="I124" i="23"/>
  <c r="I125" i="23"/>
  <c r="I126" i="23"/>
  <c r="I127" i="23"/>
  <c r="I128" i="23"/>
  <c r="I129" i="23"/>
  <c r="I130" i="23"/>
  <c r="I131" i="23"/>
  <c r="I132" i="23"/>
  <c r="I133" i="23"/>
  <c r="I134" i="23"/>
  <c r="I135" i="23"/>
  <c r="I136" i="23"/>
  <c r="I137" i="23"/>
  <c r="I138" i="23"/>
  <c r="I139" i="23"/>
  <c r="I140" i="23"/>
  <c r="I141" i="23"/>
  <c r="I142" i="23"/>
  <c r="I143" i="23"/>
  <c r="I144" i="23"/>
  <c r="I145" i="23"/>
  <c r="I146" i="23"/>
  <c r="I147" i="23"/>
  <c r="I148" i="23"/>
  <c r="I149" i="23"/>
  <c r="I150" i="23"/>
  <c r="I151" i="23"/>
  <c r="I152" i="23"/>
  <c r="I153" i="23"/>
  <c r="I154" i="23"/>
  <c r="I155" i="23"/>
  <c r="I156" i="23"/>
  <c r="I157" i="23"/>
  <c r="I158" i="23"/>
  <c r="I159" i="23"/>
  <c r="I160" i="23"/>
  <c r="I161" i="23"/>
  <c r="I162" i="23"/>
  <c r="I163" i="23"/>
  <c r="I164" i="23"/>
  <c r="I165" i="23"/>
  <c r="I166" i="23"/>
  <c r="I167" i="23"/>
  <c r="I168" i="23"/>
  <c r="I169" i="23"/>
  <c r="I170" i="23"/>
  <c r="I171" i="23"/>
  <c r="I172" i="23"/>
  <c r="I173" i="23"/>
  <c r="I174" i="23"/>
  <c r="I175" i="23"/>
  <c r="I176" i="23"/>
  <c r="I177" i="23"/>
  <c r="I178" i="23"/>
  <c r="I179" i="23"/>
  <c r="I180" i="23"/>
  <c r="I181" i="23"/>
  <c r="I182" i="23"/>
  <c r="I183" i="23"/>
  <c r="I184" i="23"/>
  <c r="I185" i="23"/>
  <c r="I186" i="23"/>
  <c r="I187" i="23"/>
  <c r="I188" i="23"/>
  <c r="I189" i="23"/>
  <c r="I190" i="23"/>
  <c r="I191" i="23"/>
  <c r="I192" i="23"/>
  <c r="I193" i="23"/>
  <c r="I194" i="23"/>
  <c r="I195" i="23"/>
  <c r="I196" i="23"/>
  <c r="I197" i="23"/>
  <c r="I198" i="23"/>
  <c r="I199" i="23"/>
  <c r="I200" i="23"/>
  <c r="I201" i="23"/>
  <c r="I202" i="23"/>
  <c r="I203" i="23"/>
  <c r="I204" i="23"/>
  <c r="I205" i="23"/>
  <c r="I206" i="23"/>
  <c r="I207" i="23"/>
  <c r="I208" i="23"/>
  <c r="I209" i="23"/>
  <c r="I210" i="23"/>
  <c r="I211" i="23"/>
  <c r="I212" i="23"/>
  <c r="I213" i="23"/>
  <c r="I214" i="23"/>
  <c r="I215" i="23"/>
  <c r="I216" i="23"/>
  <c r="I217" i="23"/>
  <c r="I218" i="23"/>
  <c r="I219" i="23"/>
  <c r="I220" i="23"/>
  <c r="I221" i="23"/>
  <c r="I222" i="23"/>
  <c r="I223" i="23"/>
  <c r="I224" i="23"/>
  <c r="I225" i="23"/>
  <c r="I226" i="23"/>
  <c r="I227" i="23"/>
  <c r="I228" i="23"/>
  <c r="I229" i="23"/>
  <c r="I230" i="23"/>
  <c r="I231" i="23"/>
  <c r="I232" i="23"/>
  <c r="I233" i="23"/>
  <c r="I234" i="23"/>
  <c r="I235" i="23"/>
  <c r="I236" i="23"/>
  <c r="I237" i="23"/>
  <c r="I238" i="23"/>
  <c r="I239" i="23"/>
  <c r="I240" i="23"/>
  <c r="I241" i="23"/>
  <c r="I242" i="23"/>
  <c r="I243" i="23"/>
  <c r="I244" i="23"/>
  <c r="I245" i="23"/>
  <c r="I246" i="23"/>
  <c r="I247" i="23"/>
  <c r="I248" i="23"/>
  <c r="I249" i="23"/>
  <c r="I250" i="23"/>
  <c r="I251" i="23"/>
  <c r="I252" i="23"/>
  <c r="I253" i="23"/>
  <c r="I254" i="23"/>
  <c r="I255" i="23"/>
  <c r="I256" i="23"/>
  <c r="I257" i="23"/>
  <c r="I258" i="23"/>
  <c r="I259" i="23"/>
  <c r="I260" i="23"/>
  <c r="I261" i="23"/>
  <c r="I262" i="23"/>
  <c r="I263" i="23"/>
  <c r="I264" i="23"/>
  <c r="I265" i="23"/>
  <c r="I266" i="23"/>
  <c r="I267" i="23"/>
  <c r="I268" i="23"/>
  <c r="I269" i="23"/>
  <c r="I270" i="23"/>
  <c r="I271" i="23"/>
  <c r="I272" i="23"/>
  <c r="I273" i="23"/>
  <c r="I274" i="23"/>
  <c r="I275" i="23"/>
  <c r="I276" i="23"/>
  <c r="I277" i="23"/>
  <c r="I278" i="23"/>
  <c r="I279" i="23"/>
  <c r="I280" i="23"/>
  <c r="I281" i="23"/>
  <c r="I282" i="23"/>
  <c r="I283" i="23"/>
  <c r="I284" i="23"/>
  <c r="I285" i="23"/>
  <c r="I286" i="23"/>
  <c r="I287" i="23"/>
  <c r="I288" i="23"/>
  <c r="I289" i="23"/>
  <c r="I290" i="23"/>
  <c r="I291" i="23"/>
  <c r="I292" i="23"/>
  <c r="I293" i="23"/>
  <c r="I294" i="23"/>
  <c r="I295" i="23"/>
  <c r="I296" i="23"/>
  <c r="I297" i="23"/>
  <c r="I298" i="23"/>
  <c r="I299" i="23"/>
  <c r="I300" i="23"/>
  <c r="I301" i="23"/>
  <c r="I302" i="23"/>
  <c r="I303" i="23"/>
  <c r="I304" i="23"/>
  <c r="I305" i="23"/>
  <c r="I306" i="23"/>
  <c r="I307" i="23"/>
  <c r="I308" i="23"/>
  <c r="I309" i="23"/>
  <c r="I310" i="23"/>
  <c r="I311" i="23"/>
  <c r="I312" i="23"/>
  <c r="I313" i="23"/>
  <c r="I314" i="23"/>
  <c r="I315" i="23"/>
  <c r="I316" i="23"/>
  <c r="I317" i="23"/>
  <c r="I318" i="23"/>
  <c r="I319" i="23"/>
  <c r="I320" i="23"/>
  <c r="I321" i="23"/>
  <c r="I322" i="23"/>
  <c r="I323" i="23"/>
  <c r="I324" i="23"/>
  <c r="I325" i="23"/>
  <c r="I326" i="23"/>
  <c r="I327" i="23"/>
  <c r="I328" i="23"/>
  <c r="I329" i="23"/>
  <c r="I330" i="23"/>
  <c r="I331" i="23"/>
  <c r="I332" i="23"/>
  <c r="I333" i="23"/>
  <c r="I334" i="23"/>
  <c r="I335" i="23"/>
  <c r="I336" i="23"/>
  <c r="I337" i="23"/>
  <c r="I338" i="23"/>
  <c r="I339" i="23"/>
  <c r="I340" i="23"/>
  <c r="I341" i="23"/>
  <c r="I342" i="23"/>
  <c r="I343" i="23"/>
  <c r="I344" i="23"/>
  <c r="I345" i="23"/>
  <c r="I346" i="23"/>
  <c r="I347" i="23"/>
  <c r="I348" i="23"/>
  <c r="I349" i="23"/>
  <c r="I350" i="23"/>
  <c r="I351" i="23"/>
  <c r="I352" i="23"/>
  <c r="I353" i="23"/>
  <c r="I354" i="23"/>
  <c r="I355" i="23"/>
  <c r="I356" i="23"/>
  <c r="I357" i="23"/>
  <c r="I358" i="23"/>
  <c r="I359" i="23"/>
  <c r="I360" i="23"/>
  <c r="I361" i="23"/>
  <c r="I362" i="23"/>
  <c r="I363" i="23"/>
  <c r="I364" i="23"/>
  <c r="I365" i="23"/>
  <c r="I366" i="23"/>
  <c r="I367" i="23"/>
  <c r="I368" i="23"/>
  <c r="I369" i="23"/>
  <c r="I370" i="23"/>
  <c r="I371" i="23"/>
  <c r="I372" i="23"/>
  <c r="I373" i="23"/>
  <c r="I374" i="23"/>
  <c r="I375" i="23"/>
  <c r="I376" i="23"/>
  <c r="I377" i="23"/>
  <c r="I378" i="23"/>
  <c r="I379" i="23"/>
  <c r="I380" i="23"/>
  <c r="I381" i="23"/>
  <c r="I382" i="23"/>
  <c r="I383" i="23"/>
  <c r="I384" i="23"/>
  <c r="I385" i="23"/>
  <c r="I386" i="23"/>
  <c r="I387" i="23"/>
  <c r="I388" i="23"/>
  <c r="I389" i="23"/>
  <c r="I390" i="23"/>
  <c r="I391" i="23"/>
  <c r="I392" i="23"/>
  <c r="I393" i="23"/>
  <c r="I394" i="23"/>
  <c r="I395" i="23"/>
  <c r="I396" i="23"/>
  <c r="I397" i="23"/>
  <c r="I398" i="23"/>
  <c r="I399" i="23"/>
  <c r="I400" i="23"/>
  <c r="I401" i="23"/>
  <c r="I402" i="23"/>
  <c r="I403" i="23"/>
  <c r="I404" i="23"/>
  <c r="I405" i="23"/>
  <c r="I406" i="23"/>
  <c r="I407" i="23"/>
  <c r="I408" i="23"/>
  <c r="I409" i="23"/>
  <c r="I410" i="23"/>
  <c r="I411" i="23"/>
  <c r="I412" i="23"/>
  <c r="I413" i="23"/>
  <c r="I414" i="23"/>
  <c r="I415" i="23"/>
  <c r="I416" i="23"/>
  <c r="I417" i="23"/>
  <c r="I418" i="23"/>
  <c r="I419" i="23"/>
  <c r="I420" i="23"/>
  <c r="I421" i="23"/>
  <c r="I422" i="23"/>
  <c r="I423" i="23"/>
  <c r="I424" i="23"/>
  <c r="I425" i="23"/>
  <c r="I426" i="23"/>
  <c r="I427" i="23"/>
  <c r="I428" i="23"/>
  <c r="I429" i="23"/>
  <c r="I430" i="23"/>
  <c r="I431" i="23"/>
  <c r="I432" i="23"/>
  <c r="I433" i="23"/>
  <c r="I434" i="23"/>
  <c r="I435" i="23"/>
  <c r="I436" i="23"/>
  <c r="I437" i="23"/>
  <c r="I438" i="23"/>
  <c r="I439" i="23"/>
  <c r="I440" i="23"/>
  <c r="I441" i="23"/>
  <c r="I442" i="23"/>
  <c r="I443" i="23"/>
  <c r="I444" i="23"/>
  <c r="I445" i="23"/>
  <c r="I446" i="23"/>
  <c r="I447" i="23"/>
  <c r="I448" i="23"/>
  <c r="I449" i="23"/>
  <c r="I450" i="23"/>
  <c r="I451" i="23"/>
  <c r="I452" i="23"/>
  <c r="I453" i="23"/>
  <c r="I454" i="23"/>
  <c r="I455" i="23"/>
  <c r="I456" i="23"/>
  <c r="I457" i="23"/>
  <c r="I458" i="23"/>
  <c r="I459" i="23"/>
  <c r="I460" i="23"/>
  <c r="I461" i="23"/>
  <c r="I462" i="23"/>
  <c r="I463" i="23"/>
  <c r="I464" i="23"/>
  <c r="I465" i="23"/>
  <c r="I466" i="23"/>
  <c r="I467" i="23"/>
  <c r="I468" i="23"/>
  <c r="I469" i="23"/>
  <c r="I470" i="23"/>
  <c r="I471" i="23"/>
  <c r="I472" i="23"/>
  <c r="I473" i="23"/>
  <c r="I474" i="23"/>
  <c r="I475" i="23"/>
  <c r="I476" i="23"/>
  <c r="I477" i="23"/>
  <c r="I478" i="23"/>
  <c r="I479" i="23"/>
  <c r="I480" i="23"/>
  <c r="I481" i="23"/>
  <c r="I482" i="23"/>
  <c r="I483" i="23"/>
  <c r="I484" i="23"/>
  <c r="I485" i="23"/>
  <c r="I486" i="23"/>
  <c r="I487" i="23"/>
  <c r="I488" i="23"/>
  <c r="I489" i="23"/>
  <c r="I490" i="23"/>
  <c r="I491" i="23"/>
  <c r="I492" i="23"/>
  <c r="I493" i="23"/>
  <c r="I494" i="23"/>
  <c r="I495" i="23"/>
  <c r="I496" i="23"/>
  <c r="I497" i="23"/>
  <c r="I498" i="23"/>
  <c r="I499" i="23"/>
  <c r="I500" i="23"/>
  <c r="I501" i="23"/>
  <c r="I502" i="23"/>
  <c r="I503" i="23"/>
  <c r="I504" i="23"/>
  <c r="I505" i="23"/>
  <c r="I506" i="23"/>
  <c r="I507" i="23"/>
  <c r="I508" i="23"/>
  <c r="I509" i="23"/>
  <c r="I510" i="23"/>
  <c r="I511" i="23"/>
  <c r="I512" i="23"/>
  <c r="I513" i="23"/>
  <c r="I514" i="23"/>
  <c r="I515" i="23"/>
  <c r="I516" i="23"/>
  <c r="I517" i="23"/>
  <c r="I518" i="23"/>
  <c r="I519" i="23"/>
  <c r="I520" i="23"/>
  <c r="I521" i="23"/>
  <c r="I522" i="23"/>
  <c r="I523" i="23"/>
  <c r="I524" i="23"/>
  <c r="I525" i="23"/>
  <c r="I526" i="23"/>
  <c r="I527" i="23"/>
  <c r="I528" i="23"/>
  <c r="I529" i="23"/>
  <c r="I530" i="23"/>
  <c r="I531" i="23"/>
  <c r="I532" i="23"/>
  <c r="I533" i="23"/>
  <c r="I534" i="23"/>
  <c r="I535" i="23"/>
  <c r="I536" i="23"/>
  <c r="I537" i="23"/>
  <c r="I538" i="23"/>
  <c r="I539" i="23"/>
  <c r="I540" i="23"/>
  <c r="I541" i="23"/>
  <c r="I542" i="23"/>
  <c r="I543" i="23"/>
  <c r="I544" i="23"/>
  <c r="I545" i="23"/>
  <c r="I546" i="23"/>
  <c r="I547" i="23"/>
  <c r="I548" i="23"/>
  <c r="I549" i="23"/>
  <c r="I550" i="23"/>
  <c r="I551" i="23"/>
  <c r="I552" i="23"/>
  <c r="I553" i="23"/>
  <c r="I554" i="23"/>
  <c r="I555" i="23"/>
  <c r="I556" i="23"/>
  <c r="I557" i="23"/>
  <c r="I558" i="23"/>
  <c r="I559" i="23"/>
  <c r="I560" i="23"/>
  <c r="I561" i="23"/>
  <c r="I562" i="23"/>
  <c r="I563" i="23"/>
  <c r="I564" i="23"/>
  <c r="I565" i="23"/>
  <c r="I566" i="23"/>
  <c r="I567" i="23"/>
  <c r="I568" i="23"/>
  <c r="I569" i="23"/>
  <c r="I570" i="23"/>
  <c r="I571" i="23"/>
  <c r="I572" i="23"/>
  <c r="I573" i="23"/>
  <c r="I574" i="23"/>
  <c r="I575" i="23"/>
  <c r="I576" i="23"/>
  <c r="I577" i="23"/>
  <c r="I578" i="23"/>
  <c r="I579" i="23"/>
  <c r="I580" i="23"/>
  <c r="I581" i="23"/>
  <c r="I582" i="23"/>
  <c r="I583" i="23"/>
  <c r="I584" i="23"/>
  <c r="I585" i="23"/>
  <c r="I586" i="23"/>
  <c r="I587" i="23"/>
  <c r="I588" i="23"/>
  <c r="I589" i="23"/>
  <c r="I590" i="23"/>
  <c r="I591" i="23"/>
  <c r="I592" i="23"/>
  <c r="I593" i="23"/>
  <c r="I594" i="23"/>
  <c r="I595" i="23"/>
  <c r="I596" i="23"/>
  <c r="I597" i="23"/>
  <c r="I598" i="23"/>
  <c r="I599" i="23"/>
  <c r="I600" i="23"/>
  <c r="I601" i="23"/>
  <c r="I602" i="23"/>
  <c r="I603" i="23"/>
  <c r="I604" i="23"/>
  <c r="I605" i="23"/>
  <c r="I606" i="23"/>
  <c r="I607" i="23"/>
  <c r="I608" i="23"/>
  <c r="I609" i="23"/>
  <c r="I610" i="23"/>
  <c r="I611" i="23"/>
  <c r="I612" i="23"/>
  <c r="I613" i="23"/>
  <c r="I614" i="23"/>
  <c r="I615" i="23"/>
  <c r="I616" i="23"/>
  <c r="I617" i="23"/>
  <c r="I618" i="23"/>
  <c r="I619" i="23"/>
  <c r="I620" i="23"/>
  <c r="I621" i="23"/>
  <c r="I622" i="23"/>
  <c r="I623" i="23"/>
  <c r="I624" i="23"/>
  <c r="I625" i="23"/>
  <c r="I626" i="23"/>
  <c r="I627" i="23"/>
  <c r="I628" i="23"/>
  <c r="I629" i="23"/>
  <c r="I630" i="23"/>
  <c r="I631" i="23"/>
  <c r="I632" i="23"/>
  <c r="I633" i="23"/>
  <c r="I634" i="23"/>
  <c r="I635" i="23"/>
  <c r="I636" i="23"/>
  <c r="I637" i="23"/>
  <c r="I638" i="23"/>
  <c r="I639" i="23"/>
  <c r="I640" i="23"/>
  <c r="I641" i="23"/>
  <c r="I642" i="23"/>
  <c r="I643" i="23"/>
  <c r="I644" i="23"/>
  <c r="I645" i="23"/>
  <c r="I646" i="23"/>
  <c r="I647" i="23"/>
  <c r="I648" i="23"/>
  <c r="I649" i="23"/>
  <c r="I650" i="23"/>
  <c r="I651" i="23"/>
  <c r="I652" i="23"/>
  <c r="I653" i="23"/>
  <c r="I654" i="23"/>
  <c r="E500" i="13"/>
  <c r="E501" i="13"/>
  <c r="E502" i="13"/>
  <c r="E503" i="13"/>
  <c r="E504" i="13"/>
  <c r="E499" i="13"/>
  <c r="D500" i="13"/>
  <c r="D501" i="13"/>
  <c r="D502" i="13"/>
  <c r="D503" i="13"/>
  <c r="D504" i="13"/>
  <c r="D505" i="13"/>
  <c r="D499" i="13"/>
  <c r="F500" i="13"/>
  <c r="F501" i="13"/>
  <c r="F502" i="13"/>
  <c r="F503" i="13"/>
  <c r="F504" i="13"/>
  <c r="F505" i="13"/>
  <c r="F499" i="13"/>
  <c r="C500" i="13"/>
  <c r="C501" i="13"/>
  <c r="C502" i="13"/>
  <c r="C503" i="13"/>
  <c r="C504" i="13"/>
  <c r="C505" i="13"/>
  <c r="C499" i="13"/>
  <c r="AU498" i="13"/>
  <c r="AS498" i="13"/>
  <c r="AQ498" i="13"/>
  <c r="AJ498" i="13"/>
  <c r="AK498" i="13"/>
  <c r="AL498" i="13"/>
  <c r="AM498" i="13"/>
  <c r="AN498" i="13"/>
  <c r="AO498" i="13"/>
  <c r="AP498" i="13"/>
  <c r="AH498" i="13"/>
  <c r="AI498" i="13"/>
  <c r="M498" i="13"/>
  <c r="X2" i="13"/>
  <c r="W2" i="13"/>
  <c r="AA2" i="13"/>
  <c r="Z2" i="13"/>
  <c r="Y2" i="13"/>
  <c r="AU3" i="13"/>
  <c r="AU4" i="13"/>
  <c r="AU5" i="13"/>
  <c r="AU6" i="13"/>
  <c r="AU7" i="13"/>
  <c r="AU8" i="13"/>
  <c r="AU9" i="13"/>
  <c r="AU10" i="13"/>
  <c r="AU11" i="13"/>
  <c r="AU12" i="13"/>
  <c r="AU13" i="13"/>
  <c r="AU14" i="13"/>
  <c r="AU15" i="13"/>
  <c r="AU16" i="13"/>
  <c r="AU17" i="13"/>
  <c r="AU18" i="13"/>
  <c r="AU19" i="13"/>
  <c r="AU20" i="13"/>
  <c r="AU21" i="13"/>
  <c r="AU22" i="13"/>
  <c r="AU23" i="13"/>
  <c r="AU24" i="13"/>
  <c r="AU25" i="13"/>
  <c r="AU26" i="13"/>
  <c r="AU27" i="13"/>
  <c r="AU28" i="13"/>
  <c r="AU29" i="13"/>
  <c r="AU30" i="13"/>
  <c r="AU31" i="13"/>
  <c r="AU32" i="13"/>
  <c r="AU33" i="13"/>
  <c r="AU34" i="13"/>
  <c r="AU35" i="13"/>
  <c r="AU36" i="13"/>
  <c r="AU37" i="13"/>
  <c r="AU38" i="13"/>
  <c r="AU39" i="13"/>
  <c r="AU40" i="13"/>
  <c r="AU41" i="13"/>
  <c r="AU42" i="13"/>
  <c r="AU43" i="13"/>
  <c r="AU44" i="13"/>
  <c r="AU45" i="13"/>
  <c r="AU46" i="13"/>
  <c r="AU47" i="13"/>
  <c r="AU48" i="13"/>
  <c r="AU49" i="13"/>
  <c r="AU50" i="13"/>
  <c r="AU51" i="13"/>
  <c r="AU52" i="13"/>
  <c r="AU53" i="13"/>
  <c r="AU54" i="13"/>
  <c r="AU55" i="13"/>
  <c r="AU56" i="13"/>
  <c r="AU57" i="13"/>
  <c r="AU58" i="13"/>
  <c r="AU59" i="13"/>
  <c r="AU60" i="13"/>
  <c r="AU61" i="13"/>
  <c r="AU62" i="13"/>
  <c r="AU63" i="13"/>
  <c r="AU64" i="13"/>
  <c r="AU65" i="13"/>
  <c r="AU66" i="13"/>
  <c r="AU67" i="13"/>
  <c r="AU68" i="13"/>
  <c r="AU69" i="13"/>
  <c r="AU70" i="13"/>
  <c r="AU71" i="13"/>
  <c r="AU72" i="13"/>
  <c r="AU73" i="13"/>
  <c r="AU74" i="13"/>
  <c r="AU75" i="13"/>
  <c r="AU76" i="13"/>
  <c r="AU77" i="13"/>
  <c r="AU78" i="13"/>
  <c r="AU79" i="13"/>
  <c r="AU80" i="13"/>
  <c r="AU81" i="13"/>
  <c r="AU82" i="13"/>
  <c r="AU83" i="13"/>
  <c r="AU84" i="13"/>
  <c r="AU85" i="13"/>
  <c r="AU86" i="13"/>
  <c r="AU87" i="13"/>
  <c r="AU88" i="13"/>
  <c r="AU89" i="13"/>
  <c r="AU90" i="13"/>
  <c r="AU91" i="13"/>
  <c r="AU92" i="13"/>
  <c r="AU93" i="13"/>
  <c r="AU94" i="13"/>
  <c r="AU95" i="13"/>
  <c r="AU96" i="13"/>
  <c r="AU97" i="13"/>
  <c r="AU98" i="13"/>
  <c r="AU99" i="13"/>
  <c r="AU100" i="13"/>
  <c r="AU101" i="13"/>
  <c r="AU102" i="13"/>
  <c r="AU103" i="13"/>
  <c r="AU104" i="13"/>
  <c r="AU105" i="13"/>
  <c r="AU106" i="13"/>
  <c r="AU107" i="13"/>
  <c r="AU108" i="13"/>
  <c r="AU109" i="13"/>
  <c r="AU110" i="13"/>
  <c r="AU111" i="13"/>
  <c r="AU112" i="13"/>
  <c r="AU113" i="13"/>
  <c r="AU114" i="13"/>
  <c r="AU115" i="13"/>
  <c r="AU116" i="13"/>
  <c r="AU117" i="13"/>
  <c r="AU118" i="13"/>
  <c r="AU119" i="13"/>
  <c r="AU120" i="13"/>
  <c r="AU121" i="13"/>
  <c r="AU122" i="13"/>
  <c r="AU123" i="13"/>
  <c r="AU124" i="13"/>
  <c r="AU125" i="13"/>
  <c r="AU126" i="13"/>
  <c r="AU127" i="13"/>
  <c r="AU128" i="13"/>
  <c r="AU129" i="13"/>
  <c r="AU130" i="13"/>
  <c r="AU131" i="13"/>
  <c r="AU132" i="13"/>
  <c r="AU133" i="13"/>
  <c r="AU134" i="13"/>
  <c r="AU135" i="13"/>
  <c r="AU136" i="13"/>
  <c r="AU137" i="13"/>
  <c r="AU138" i="13"/>
  <c r="AU139" i="13"/>
  <c r="AU140" i="13"/>
  <c r="AU141" i="13"/>
  <c r="AU142" i="13"/>
  <c r="AU143" i="13"/>
  <c r="AU144" i="13"/>
  <c r="AU145" i="13"/>
  <c r="AU146" i="13"/>
  <c r="AU147" i="13"/>
  <c r="AU148" i="13"/>
  <c r="AU149" i="13"/>
  <c r="AU150" i="13"/>
  <c r="AU151" i="13"/>
  <c r="AU152" i="13"/>
  <c r="AU153" i="13"/>
  <c r="AU154" i="13"/>
  <c r="AU155" i="13"/>
  <c r="AU156" i="13"/>
  <c r="AU157" i="13"/>
  <c r="AU158" i="13"/>
  <c r="AU159" i="13"/>
  <c r="AU160" i="13"/>
  <c r="AU161" i="13"/>
  <c r="AU162" i="13"/>
  <c r="AU163" i="13"/>
  <c r="AU164" i="13"/>
  <c r="AU165" i="13"/>
  <c r="AU166" i="13"/>
  <c r="AU167" i="13"/>
  <c r="AU168" i="13"/>
  <c r="AU169" i="13"/>
  <c r="AU170" i="13"/>
  <c r="AU171" i="13"/>
  <c r="AU172" i="13"/>
  <c r="AU173" i="13"/>
  <c r="AU174" i="13"/>
  <c r="AU175" i="13"/>
  <c r="AU176" i="13"/>
  <c r="AU177" i="13"/>
  <c r="AU178" i="13"/>
  <c r="AU179" i="13"/>
  <c r="AU180" i="13"/>
  <c r="AU181" i="13"/>
  <c r="AU182" i="13"/>
  <c r="AU183" i="13"/>
  <c r="AU184" i="13"/>
  <c r="AU185" i="13"/>
  <c r="AU186" i="13"/>
  <c r="AU187" i="13"/>
  <c r="AU188" i="13"/>
  <c r="AU189" i="13"/>
  <c r="AU190" i="13"/>
  <c r="AU191" i="13"/>
  <c r="AU192" i="13"/>
  <c r="AU193" i="13"/>
  <c r="AU194" i="13"/>
  <c r="AU195" i="13"/>
  <c r="AU196" i="13"/>
  <c r="AU197" i="13"/>
  <c r="AU198" i="13"/>
  <c r="AU199" i="13"/>
  <c r="AU200" i="13"/>
  <c r="AU201" i="13"/>
  <c r="AU202" i="13"/>
  <c r="AU203" i="13"/>
  <c r="AU204" i="13"/>
  <c r="AU205" i="13"/>
  <c r="AU206" i="13"/>
  <c r="AU207" i="13"/>
  <c r="AU208" i="13"/>
  <c r="AU209" i="13"/>
  <c r="AU210" i="13"/>
  <c r="AU211" i="13"/>
  <c r="AU212" i="13"/>
  <c r="AU213" i="13"/>
  <c r="AU214" i="13"/>
  <c r="AU215" i="13"/>
  <c r="AU216" i="13"/>
  <c r="AU217" i="13"/>
  <c r="AU218" i="13"/>
  <c r="AU219" i="13"/>
  <c r="AU220" i="13"/>
  <c r="AU221" i="13"/>
  <c r="AU222" i="13"/>
  <c r="AU223" i="13"/>
  <c r="AU224" i="13"/>
  <c r="AU225" i="13"/>
  <c r="AU226" i="13"/>
  <c r="AU227" i="13"/>
  <c r="AU228" i="13"/>
  <c r="AU229" i="13"/>
  <c r="AU230" i="13"/>
  <c r="AU231" i="13"/>
  <c r="AU232" i="13"/>
  <c r="AU233" i="13"/>
  <c r="AU234" i="13"/>
  <c r="AU235" i="13"/>
  <c r="AU236" i="13"/>
  <c r="AU237" i="13"/>
  <c r="AU238" i="13"/>
  <c r="AU239" i="13"/>
  <c r="AU240" i="13"/>
  <c r="AU241" i="13"/>
  <c r="AU242" i="13"/>
  <c r="AU243" i="13"/>
  <c r="AU244" i="13"/>
  <c r="AU245" i="13"/>
  <c r="AU246" i="13"/>
  <c r="AU247" i="13"/>
  <c r="AU248" i="13"/>
  <c r="AU249" i="13"/>
  <c r="AU250" i="13"/>
  <c r="AU251" i="13"/>
  <c r="AU252" i="13"/>
  <c r="AU253" i="13"/>
  <c r="AU254" i="13"/>
  <c r="AU255" i="13"/>
  <c r="AU256" i="13"/>
  <c r="AU257" i="13"/>
  <c r="AU258" i="13"/>
  <c r="AU259" i="13"/>
  <c r="AU260" i="13"/>
  <c r="AU261" i="13"/>
  <c r="AU262" i="13"/>
  <c r="AU263" i="13"/>
  <c r="AU264" i="13"/>
  <c r="AU265" i="13"/>
  <c r="AU266" i="13"/>
  <c r="AU267" i="13"/>
  <c r="AU268" i="13"/>
  <c r="AU269" i="13"/>
  <c r="AU270" i="13"/>
  <c r="AU272" i="13"/>
  <c r="AU273" i="13"/>
  <c r="AU274" i="13"/>
  <c r="AU275" i="13"/>
  <c r="AU276" i="13"/>
  <c r="AU277" i="13"/>
  <c r="AU278" i="13"/>
  <c r="AU279" i="13"/>
  <c r="AU280" i="13"/>
  <c r="AU281" i="13"/>
  <c r="AU282" i="13"/>
  <c r="AU283" i="13"/>
  <c r="AU284" i="13"/>
  <c r="AU285" i="13"/>
  <c r="AU286" i="13"/>
  <c r="AU287" i="13"/>
  <c r="AU288" i="13"/>
  <c r="AU289" i="13"/>
  <c r="AU290" i="13"/>
  <c r="AU291" i="13"/>
  <c r="AU292" i="13"/>
  <c r="AU293" i="13"/>
  <c r="AU294" i="13"/>
  <c r="AU295" i="13"/>
  <c r="AU296" i="13"/>
  <c r="AU297" i="13"/>
  <c r="AU298" i="13"/>
  <c r="AU299" i="13"/>
  <c r="AU300" i="13"/>
  <c r="AU301" i="13"/>
  <c r="AU302" i="13"/>
  <c r="AU303" i="13"/>
  <c r="AU304" i="13"/>
  <c r="AU305" i="13"/>
  <c r="AU306" i="13"/>
  <c r="AU307" i="13"/>
  <c r="AU308" i="13"/>
  <c r="AU309" i="13"/>
  <c r="AU310" i="13"/>
  <c r="AU311" i="13"/>
  <c r="AU312" i="13"/>
  <c r="AU313" i="13"/>
  <c r="AU314" i="13"/>
  <c r="AU315" i="13"/>
  <c r="AU316" i="13"/>
  <c r="AU317" i="13"/>
  <c r="AU318" i="13"/>
  <c r="AU319" i="13"/>
  <c r="AU320" i="13"/>
  <c r="AU321" i="13"/>
  <c r="AU322" i="13"/>
  <c r="AU323" i="13"/>
  <c r="AU324" i="13"/>
  <c r="AU325" i="13"/>
  <c r="AU326" i="13"/>
  <c r="AU327" i="13"/>
  <c r="AU328" i="13"/>
  <c r="AU329" i="13"/>
  <c r="AU330" i="13"/>
  <c r="AU331" i="13"/>
  <c r="AU332" i="13"/>
  <c r="AU333" i="13"/>
  <c r="AU334" i="13"/>
  <c r="AU335" i="13"/>
  <c r="AU336" i="13"/>
  <c r="AU337" i="13"/>
  <c r="AU338" i="13"/>
  <c r="AU339" i="13"/>
  <c r="AU340" i="13"/>
  <c r="AU341" i="13"/>
  <c r="AU342" i="13"/>
  <c r="AU343" i="13"/>
  <c r="AU344" i="13"/>
  <c r="AU345" i="13"/>
  <c r="AU346" i="13"/>
  <c r="AU347" i="13"/>
  <c r="AU348" i="13"/>
  <c r="AU349" i="13"/>
  <c r="AU350" i="13"/>
  <c r="AU351" i="13"/>
  <c r="AU352" i="13"/>
  <c r="AU353" i="13"/>
  <c r="AU354" i="13"/>
  <c r="AU355" i="13"/>
  <c r="AU356" i="13"/>
  <c r="AU357" i="13"/>
  <c r="AU358" i="13"/>
  <c r="AU359" i="13"/>
  <c r="AU360" i="13"/>
  <c r="AU361" i="13"/>
  <c r="AU362" i="13"/>
  <c r="AU363" i="13"/>
  <c r="AU364" i="13"/>
  <c r="AU365" i="13"/>
  <c r="AU366" i="13"/>
  <c r="AU367" i="13"/>
  <c r="AU368" i="13"/>
  <c r="AU369" i="13"/>
  <c r="AU370" i="13"/>
  <c r="AU371" i="13"/>
  <c r="AU372" i="13"/>
  <c r="AU373" i="13"/>
  <c r="AU374" i="13"/>
  <c r="AU375" i="13"/>
  <c r="AU376" i="13"/>
  <c r="AU377" i="13"/>
  <c r="AU378" i="13"/>
  <c r="AU379" i="13"/>
  <c r="AU380" i="13"/>
  <c r="AU381" i="13"/>
  <c r="AU382" i="13"/>
  <c r="AU383" i="13"/>
  <c r="AU384" i="13"/>
  <c r="AU385" i="13"/>
  <c r="AU386" i="13"/>
  <c r="AU387" i="13"/>
  <c r="AU388" i="13"/>
  <c r="AU389" i="13"/>
  <c r="AU390" i="13"/>
  <c r="AU391" i="13"/>
  <c r="AU392" i="13"/>
  <c r="AU393" i="13"/>
  <c r="AU394" i="13"/>
  <c r="AU395" i="13"/>
  <c r="AU396" i="13"/>
  <c r="AU397" i="13"/>
  <c r="AU398" i="13"/>
  <c r="AU399" i="13"/>
  <c r="AU400" i="13"/>
  <c r="AU401" i="13"/>
  <c r="AU402" i="13"/>
  <c r="AU403" i="13"/>
  <c r="AU404" i="13"/>
  <c r="AU405" i="13"/>
  <c r="AU406" i="13"/>
  <c r="AU407" i="13"/>
  <c r="AU408" i="13"/>
  <c r="AU409" i="13"/>
  <c r="AU410" i="13"/>
  <c r="AU411" i="13"/>
  <c r="AU412" i="13"/>
  <c r="AU413" i="13"/>
  <c r="AU414" i="13"/>
  <c r="AU415" i="13"/>
  <c r="AU416" i="13"/>
  <c r="AU417" i="13"/>
  <c r="AU418" i="13"/>
  <c r="AU419" i="13"/>
  <c r="AU420" i="13"/>
  <c r="AU421" i="13"/>
  <c r="AU422" i="13"/>
  <c r="AU423" i="13"/>
  <c r="AU424" i="13"/>
  <c r="AU425" i="13"/>
  <c r="AU426" i="13"/>
  <c r="AU427" i="13"/>
  <c r="AU428" i="13"/>
  <c r="AU429" i="13"/>
  <c r="AU430" i="13"/>
  <c r="AU431" i="13"/>
  <c r="AU432" i="13"/>
  <c r="AU433" i="13"/>
  <c r="AU434" i="13"/>
  <c r="AU435" i="13"/>
  <c r="AU436" i="13"/>
  <c r="AU437" i="13"/>
  <c r="AU438" i="13"/>
  <c r="AU439" i="13"/>
  <c r="AU440" i="13"/>
  <c r="AU441" i="13"/>
  <c r="AU442" i="13"/>
  <c r="AU443" i="13"/>
  <c r="AU444" i="13"/>
  <c r="AU445" i="13"/>
  <c r="AU446" i="13"/>
  <c r="AU447" i="13"/>
  <c r="AU448" i="13"/>
  <c r="AU449" i="13"/>
  <c r="AU450" i="13"/>
  <c r="AU451" i="13"/>
  <c r="AU452" i="13"/>
  <c r="AU453" i="13"/>
  <c r="AU454" i="13"/>
  <c r="AU455" i="13"/>
  <c r="AU456" i="13"/>
  <c r="AU457" i="13"/>
  <c r="AU458" i="13"/>
  <c r="AU459" i="13"/>
  <c r="AU460" i="13"/>
  <c r="AU461" i="13"/>
  <c r="AU462" i="13"/>
  <c r="AU463" i="13"/>
  <c r="AU464" i="13"/>
  <c r="AU465" i="13"/>
  <c r="AU466" i="13"/>
  <c r="AU467" i="13"/>
  <c r="AU468" i="13"/>
  <c r="AU469" i="13"/>
  <c r="AU470" i="13"/>
  <c r="AU471" i="13"/>
  <c r="AU472" i="13"/>
  <c r="AU473" i="13"/>
  <c r="AU474" i="13"/>
  <c r="AU475" i="13"/>
  <c r="AU476" i="13"/>
  <c r="AU477" i="13"/>
  <c r="AU478" i="13"/>
  <c r="AU479" i="13"/>
  <c r="AU480" i="13"/>
  <c r="AU481" i="13"/>
  <c r="AU482" i="13"/>
  <c r="AU483" i="13"/>
  <c r="AU484" i="13"/>
  <c r="AU485" i="13"/>
  <c r="AU486" i="13"/>
  <c r="AU487" i="13"/>
  <c r="AU488" i="13"/>
  <c r="AU489" i="13"/>
  <c r="AU490" i="13"/>
  <c r="AU491" i="13"/>
  <c r="AU492" i="13"/>
  <c r="AU493" i="13"/>
  <c r="AU494" i="13"/>
  <c r="AU495" i="13"/>
  <c r="AU496" i="13"/>
  <c r="AU497" i="13"/>
  <c r="AU2" i="13"/>
  <c r="AT3" i="1"/>
  <c r="AT4" i="1"/>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T127" i="1"/>
  <c r="AT128" i="1"/>
  <c r="AT129" i="1"/>
  <c r="AT130" i="1"/>
  <c r="AT131" i="1"/>
  <c r="AT132" i="1"/>
  <c r="AT133" i="1"/>
  <c r="AT134" i="1"/>
  <c r="AT135" i="1"/>
  <c r="AT136" i="1"/>
  <c r="AT137" i="1"/>
  <c r="AT138" i="1"/>
  <c r="AT139" i="1"/>
  <c r="AT140" i="1"/>
  <c r="AT141" i="1"/>
  <c r="AT142" i="1"/>
  <c r="AT143" i="1"/>
  <c r="AT144" i="1"/>
  <c r="AT145" i="1"/>
  <c r="AT146" i="1"/>
  <c r="AT147" i="1"/>
  <c r="AT148" i="1"/>
  <c r="AT149" i="1"/>
  <c r="AT150" i="1"/>
  <c r="AT151" i="1"/>
  <c r="AT152" i="1"/>
  <c r="AT153" i="1"/>
  <c r="AT154" i="1"/>
  <c r="AT155" i="1"/>
  <c r="AT156" i="1"/>
  <c r="AT157" i="1"/>
  <c r="AT158" i="1"/>
  <c r="AT159" i="1"/>
  <c r="AT160" i="1"/>
  <c r="AT161" i="1"/>
  <c r="AT162" i="1"/>
  <c r="AT163" i="1"/>
  <c r="AT164" i="1"/>
  <c r="AT165" i="1"/>
  <c r="AT166" i="1"/>
  <c r="AT167" i="1"/>
  <c r="AT168" i="1"/>
  <c r="AT169" i="1"/>
  <c r="AT170" i="1"/>
  <c r="AT171" i="1"/>
  <c r="AT172" i="1"/>
  <c r="AT173" i="1"/>
  <c r="AT174" i="1"/>
  <c r="AT175" i="1"/>
  <c r="AT176" i="1"/>
  <c r="AT177" i="1"/>
  <c r="AT178" i="1"/>
  <c r="AT179" i="1"/>
  <c r="AT180" i="1"/>
  <c r="AT181" i="1"/>
  <c r="AT182" i="1"/>
  <c r="AT183" i="1"/>
  <c r="AT184" i="1"/>
  <c r="AT185" i="1"/>
  <c r="AT186" i="1"/>
  <c r="AT187" i="1"/>
  <c r="AT188" i="1"/>
  <c r="AT189" i="1"/>
  <c r="AT190" i="1"/>
  <c r="AT191" i="1"/>
  <c r="AT192" i="1"/>
  <c r="AT193" i="1"/>
  <c r="AT194" i="1"/>
  <c r="AT195" i="1"/>
  <c r="AT196" i="1"/>
  <c r="AT197" i="1"/>
  <c r="AT198" i="1"/>
  <c r="AT199" i="1"/>
  <c r="AT200" i="1"/>
  <c r="AT201" i="1"/>
  <c r="AT202" i="1"/>
  <c r="AT203" i="1"/>
  <c r="AT204" i="1"/>
  <c r="AT205" i="1"/>
  <c r="AT206" i="1"/>
  <c r="AT207" i="1"/>
  <c r="AT208" i="1"/>
  <c r="AT209" i="1"/>
  <c r="AT210" i="1"/>
  <c r="AT211" i="1"/>
  <c r="AT212" i="1"/>
  <c r="AT213" i="1"/>
  <c r="AT214" i="1"/>
  <c r="AT215" i="1"/>
  <c r="AT216" i="1"/>
  <c r="AT217" i="1"/>
  <c r="AT218" i="1"/>
  <c r="AT219" i="1"/>
  <c r="AT220" i="1"/>
  <c r="AT221" i="1"/>
  <c r="AT222" i="1"/>
  <c r="AT223" i="1"/>
  <c r="AT224" i="1"/>
  <c r="AT225" i="1"/>
  <c r="AT226" i="1"/>
  <c r="AT227" i="1"/>
  <c r="AT228" i="1"/>
  <c r="AT229" i="1"/>
  <c r="AT230" i="1"/>
  <c r="AT231" i="1"/>
  <c r="AT232" i="1"/>
  <c r="AT233" i="1"/>
  <c r="AT234" i="1"/>
  <c r="AT235" i="1"/>
  <c r="AT236" i="1"/>
  <c r="AT237" i="1"/>
  <c r="AT238" i="1"/>
  <c r="AT239" i="1"/>
  <c r="AT240" i="1"/>
  <c r="AT241" i="1"/>
  <c r="AT242" i="1"/>
  <c r="AT243" i="1"/>
  <c r="AT244" i="1"/>
  <c r="AT245" i="1"/>
  <c r="AT246" i="1"/>
  <c r="AT247" i="1"/>
  <c r="AT248" i="1"/>
  <c r="AT249" i="1"/>
  <c r="AT250" i="1"/>
  <c r="AT251" i="1"/>
  <c r="AT252" i="1"/>
  <c r="AT253" i="1"/>
  <c r="AT254" i="1"/>
  <c r="AT255" i="1"/>
  <c r="AT256" i="1"/>
  <c r="AT257" i="1"/>
  <c r="AT258" i="1"/>
  <c r="AT259" i="1"/>
  <c r="AT260" i="1"/>
  <c r="AT261" i="1"/>
  <c r="AT262" i="1"/>
  <c r="AT263" i="1"/>
  <c r="AT264" i="1"/>
  <c r="AT265" i="1"/>
  <c r="AT266" i="1"/>
  <c r="AT267" i="1"/>
  <c r="AT268" i="1"/>
  <c r="AT269" i="1"/>
  <c r="AT270" i="1"/>
  <c r="AT271" i="1"/>
  <c r="AT272" i="1"/>
  <c r="AT273" i="1"/>
  <c r="AT274" i="1"/>
  <c r="AT275" i="1"/>
  <c r="AT276" i="1"/>
  <c r="AT277" i="1"/>
  <c r="AT278" i="1"/>
  <c r="AT279" i="1"/>
  <c r="AT280" i="1"/>
  <c r="AT281" i="1"/>
  <c r="AT282" i="1"/>
  <c r="AT283" i="1"/>
  <c r="AT284" i="1"/>
  <c r="AT285" i="1"/>
  <c r="AT286" i="1"/>
  <c r="AT287" i="1"/>
  <c r="AT288" i="1"/>
  <c r="AT289" i="1"/>
  <c r="AT290" i="1"/>
  <c r="AT291" i="1"/>
  <c r="AT292" i="1"/>
  <c r="AT293" i="1"/>
  <c r="AT294" i="1"/>
  <c r="AT295" i="1"/>
  <c r="AT296" i="1"/>
  <c r="AT297" i="1"/>
  <c r="AT298" i="1"/>
  <c r="AT299" i="1"/>
  <c r="AT300" i="1"/>
  <c r="AT301" i="1"/>
  <c r="AT302" i="1"/>
  <c r="AT303" i="1"/>
  <c r="AT304" i="1"/>
  <c r="AT305" i="1"/>
  <c r="AT306" i="1"/>
  <c r="AT307" i="1"/>
  <c r="AT308" i="1"/>
  <c r="AT309" i="1"/>
  <c r="AT310" i="1"/>
  <c r="AT311" i="1"/>
  <c r="AT312" i="1"/>
  <c r="AT313" i="1"/>
  <c r="AT314" i="1"/>
  <c r="AT315" i="1"/>
  <c r="AT316" i="1"/>
  <c r="AT317" i="1"/>
  <c r="AT318" i="1"/>
  <c r="AT319" i="1"/>
  <c r="AT320" i="1"/>
  <c r="AT321" i="1"/>
  <c r="AT322" i="1"/>
  <c r="AT323" i="1"/>
  <c r="AT324" i="1"/>
  <c r="AT325" i="1"/>
  <c r="AT326" i="1"/>
  <c r="AT327" i="1"/>
  <c r="AT328" i="1"/>
  <c r="AT329" i="1"/>
  <c r="AT330" i="1"/>
  <c r="AT331" i="1"/>
  <c r="AT332" i="1"/>
  <c r="AT333" i="1"/>
  <c r="AT334" i="1"/>
  <c r="AT335" i="1"/>
  <c r="AT336" i="1"/>
  <c r="AT337" i="1"/>
  <c r="AT338" i="1"/>
  <c r="AT339" i="1"/>
  <c r="AT340" i="1"/>
  <c r="AT341" i="1"/>
  <c r="AT342" i="1"/>
  <c r="AT343" i="1"/>
  <c r="AT344" i="1"/>
  <c r="AT345" i="1"/>
  <c r="AT346" i="1"/>
  <c r="AT347" i="1"/>
  <c r="AT348" i="1"/>
  <c r="AT349" i="1"/>
  <c r="AT350" i="1"/>
  <c r="AT351" i="1"/>
  <c r="AT352" i="1"/>
  <c r="AT353" i="1"/>
  <c r="AT354" i="1"/>
  <c r="AT355" i="1"/>
  <c r="AT356" i="1"/>
  <c r="AT357" i="1"/>
  <c r="AT358" i="1"/>
  <c r="AT359" i="1"/>
  <c r="AT360" i="1"/>
  <c r="AT361" i="1"/>
  <c r="AT362" i="1"/>
  <c r="AT363" i="1"/>
  <c r="AT364" i="1"/>
  <c r="AT365" i="1"/>
  <c r="AT366" i="1"/>
  <c r="AT367" i="1"/>
  <c r="AT368" i="1"/>
  <c r="AT369" i="1"/>
  <c r="AT370" i="1"/>
  <c r="AT371" i="1"/>
  <c r="AT372" i="1"/>
  <c r="AT373" i="1"/>
  <c r="AT374" i="1"/>
  <c r="AT375" i="1"/>
  <c r="AT376" i="1"/>
  <c r="AT377" i="1"/>
  <c r="AT378" i="1"/>
  <c r="AT379" i="1"/>
  <c r="AT380" i="1"/>
  <c r="AT381" i="1"/>
  <c r="AT382" i="1"/>
  <c r="AT383" i="1"/>
  <c r="AT384" i="1"/>
  <c r="AT385" i="1"/>
  <c r="AT386" i="1"/>
  <c r="AT387" i="1"/>
  <c r="AT388" i="1"/>
  <c r="AT389" i="1"/>
  <c r="AT390" i="1"/>
  <c r="AT391" i="1"/>
  <c r="AT392" i="1"/>
  <c r="AT393" i="1"/>
  <c r="AT394" i="1"/>
  <c r="AT395" i="1"/>
  <c r="AT396" i="1"/>
  <c r="AT397" i="1"/>
  <c r="AT398" i="1"/>
  <c r="AT399" i="1"/>
  <c r="AT400" i="1"/>
  <c r="AT401" i="1"/>
  <c r="AT402" i="1"/>
  <c r="AT403" i="1"/>
  <c r="AT404" i="1"/>
  <c r="AT405" i="1"/>
  <c r="AT406" i="1"/>
  <c r="AT407" i="1"/>
  <c r="AT408" i="1"/>
  <c r="AT409" i="1"/>
  <c r="AT410" i="1"/>
  <c r="AT411" i="1"/>
  <c r="AT412" i="1"/>
  <c r="AT413" i="1"/>
  <c r="AT414" i="1"/>
  <c r="AT415" i="1"/>
  <c r="AT416" i="1"/>
  <c r="AT417" i="1"/>
  <c r="AT418" i="1"/>
  <c r="AT419" i="1"/>
  <c r="AT420" i="1"/>
  <c r="AT421" i="1"/>
  <c r="AT422" i="1"/>
  <c r="AT423" i="1"/>
  <c r="AT424" i="1"/>
  <c r="AT425" i="1"/>
  <c r="AT426" i="1"/>
  <c r="AT427" i="1"/>
  <c r="AT428" i="1"/>
  <c r="AT429" i="1"/>
  <c r="AT430" i="1"/>
  <c r="AT431" i="1"/>
  <c r="AT432" i="1"/>
  <c r="AT433" i="1"/>
  <c r="AT434" i="1"/>
  <c r="AT435" i="1"/>
  <c r="AT436" i="1"/>
  <c r="AT437" i="1"/>
  <c r="AT438" i="1"/>
  <c r="AT439" i="1"/>
  <c r="AT440" i="1"/>
  <c r="AT441" i="1"/>
  <c r="AT442" i="1"/>
  <c r="AT443" i="1"/>
  <c r="AT444" i="1"/>
  <c r="AT445" i="1"/>
  <c r="AT446" i="1"/>
  <c r="AT447" i="1"/>
  <c r="AT448" i="1"/>
  <c r="AT449" i="1"/>
  <c r="AT450" i="1"/>
  <c r="AT451" i="1"/>
  <c r="AT452" i="1"/>
  <c r="AT453" i="1"/>
  <c r="AT454" i="1"/>
  <c r="AT455" i="1"/>
  <c r="AT456" i="1"/>
  <c r="AT457" i="1"/>
  <c r="AT458" i="1"/>
  <c r="AT459" i="1"/>
  <c r="AT460" i="1"/>
  <c r="AT461" i="1"/>
  <c r="AT462" i="1"/>
  <c r="AT463" i="1"/>
  <c r="AT464" i="1"/>
  <c r="AT465" i="1"/>
  <c r="AT466" i="1"/>
  <c r="AT467" i="1"/>
  <c r="AT468" i="1"/>
  <c r="AT469" i="1"/>
  <c r="AT470" i="1"/>
  <c r="AT471" i="1"/>
  <c r="AT472" i="1"/>
  <c r="AT473" i="1"/>
  <c r="AT474" i="1"/>
  <c r="AT475" i="1"/>
  <c r="AT476" i="1"/>
  <c r="AT477" i="1"/>
  <c r="AT478" i="1"/>
  <c r="AT479" i="1"/>
  <c r="AT480" i="1"/>
  <c r="AT481" i="1"/>
  <c r="AT482" i="1"/>
  <c r="AT483" i="1"/>
  <c r="AT484" i="1"/>
  <c r="AT485" i="1"/>
  <c r="AT486" i="1"/>
  <c r="AT487" i="1"/>
  <c r="AT488" i="1"/>
  <c r="AT489" i="1"/>
  <c r="AT490" i="1"/>
  <c r="AT491" i="1"/>
  <c r="AT492" i="1"/>
  <c r="AT493" i="1"/>
  <c r="AT494" i="1"/>
  <c r="AT495" i="1"/>
  <c r="AT496" i="1"/>
  <c r="AT497" i="1"/>
  <c r="AT498" i="1"/>
  <c r="AT499" i="1"/>
  <c r="AT500" i="1"/>
  <c r="AT501" i="1"/>
  <c r="AT502" i="1"/>
  <c r="AT503" i="1"/>
  <c r="AT504" i="1"/>
  <c r="AT505" i="1"/>
  <c r="AT506" i="1"/>
  <c r="AT507" i="1"/>
  <c r="AT508" i="1"/>
  <c r="AT509" i="1"/>
  <c r="AT510" i="1"/>
  <c r="AT511" i="1"/>
  <c r="AT512" i="1"/>
  <c r="AT513" i="1"/>
  <c r="AT514" i="1"/>
  <c r="AT515" i="1"/>
  <c r="AT516" i="1"/>
  <c r="AT517" i="1"/>
  <c r="AT518" i="1"/>
  <c r="AT519" i="1"/>
  <c r="AT520" i="1"/>
  <c r="AT521" i="1"/>
  <c r="AT522" i="1"/>
  <c r="AT523" i="1"/>
  <c r="AT524" i="1"/>
  <c r="AT525" i="1"/>
  <c r="AT526" i="1"/>
  <c r="AT527" i="1"/>
  <c r="AT528" i="1"/>
  <c r="AT529" i="1"/>
  <c r="AT530" i="1"/>
  <c r="AT531" i="1"/>
  <c r="AT532" i="1"/>
  <c r="AT533" i="1"/>
  <c r="AT534" i="1"/>
  <c r="AT535" i="1"/>
  <c r="AT536" i="1"/>
  <c r="AT537" i="1"/>
  <c r="AT538" i="1"/>
  <c r="AT539" i="1"/>
  <c r="AT540" i="1"/>
  <c r="AT541" i="1"/>
  <c r="AT542" i="1"/>
  <c r="AT543" i="1"/>
  <c r="AT544" i="1"/>
  <c r="AT545" i="1"/>
  <c r="AT546" i="1"/>
  <c r="AT547" i="1"/>
  <c r="AT548" i="1"/>
  <c r="AT2" i="1"/>
  <c r="M387" i="13"/>
  <c r="M3" i="13"/>
  <c r="M4" i="13"/>
  <c r="M5" i="13"/>
  <c r="M6" i="13"/>
  <c r="M7" i="13"/>
  <c r="M8" i="13"/>
  <c r="M9" i="13"/>
  <c r="M10" i="13"/>
  <c r="M11"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79" i="13"/>
  <c r="M80" i="13"/>
  <c r="M81" i="13"/>
  <c r="M82" i="13"/>
  <c r="M83" i="13"/>
  <c r="M84" i="13"/>
  <c r="M85" i="13"/>
  <c r="M86" i="13"/>
  <c r="M87" i="13"/>
  <c r="M88" i="13"/>
  <c r="M89" i="13"/>
  <c r="M90" i="13"/>
  <c r="M91" i="13"/>
  <c r="M92" i="13"/>
  <c r="M93" i="13"/>
  <c r="M94" i="13"/>
  <c r="M95" i="13"/>
  <c r="M96" i="13"/>
  <c r="M97" i="13"/>
  <c r="M98" i="13"/>
  <c r="M99" i="13"/>
  <c r="M100" i="13"/>
  <c r="M101" i="13"/>
  <c r="M102" i="13"/>
  <c r="M103" i="13"/>
  <c r="M104" i="13"/>
  <c r="M105" i="13"/>
  <c r="M106" i="13"/>
  <c r="M107" i="13"/>
  <c r="M108" i="13"/>
  <c r="M109" i="13"/>
  <c r="M110" i="13"/>
  <c r="M111" i="13"/>
  <c r="M112" i="13"/>
  <c r="M113" i="13"/>
  <c r="M114" i="13"/>
  <c r="M115" i="13"/>
  <c r="M116" i="13"/>
  <c r="M117" i="13"/>
  <c r="M118" i="13"/>
  <c r="M119" i="13"/>
  <c r="M120" i="13"/>
  <c r="M121" i="13"/>
  <c r="M122" i="13"/>
  <c r="M123" i="13"/>
  <c r="M124" i="13"/>
  <c r="M125" i="13"/>
  <c r="M126" i="13"/>
  <c r="M127" i="13"/>
  <c r="M128" i="13"/>
  <c r="M129" i="13"/>
  <c r="M130" i="13"/>
  <c r="M131" i="13"/>
  <c r="M132" i="13"/>
  <c r="M133" i="13"/>
  <c r="M134" i="13"/>
  <c r="M135" i="13"/>
  <c r="M136" i="13"/>
  <c r="M137" i="13"/>
  <c r="M138" i="13"/>
  <c r="M139" i="13"/>
  <c r="M140" i="13"/>
  <c r="M141" i="13"/>
  <c r="M142" i="13"/>
  <c r="M143" i="13"/>
  <c r="M144" i="13"/>
  <c r="M145" i="13"/>
  <c r="M146" i="13"/>
  <c r="M147" i="13"/>
  <c r="M148" i="13"/>
  <c r="M149" i="13"/>
  <c r="M150" i="13"/>
  <c r="M151" i="13"/>
  <c r="M152" i="13"/>
  <c r="M153" i="13"/>
  <c r="M154" i="13"/>
  <c r="M155" i="13"/>
  <c r="M156" i="13"/>
  <c r="M157" i="13"/>
  <c r="M158" i="13"/>
  <c r="M159" i="13"/>
  <c r="M160" i="13"/>
  <c r="M161" i="13"/>
  <c r="M162" i="13"/>
  <c r="M163" i="13"/>
  <c r="M164" i="13"/>
  <c r="M165" i="13"/>
  <c r="M166" i="13"/>
  <c r="M167" i="13"/>
  <c r="M168" i="13"/>
  <c r="M169" i="13"/>
  <c r="M170" i="13"/>
  <c r="M171" i="13"/>
  <c r="M172" i="13"/>
  <c r="M173" i="13"/>
  <c r="M174" i="13"/>
  <c r="M175" i="13"/>
  <c r="M176" i="13"/>
  <c r="M177" i="13"/>
  <c r="M178" i="13"/>
  <c r="M179" i="13"/>
  <c r="M180" i="13"/>
  <c r="M181" i="13"/>
  <c r="M182" i="13"/>
  <c r="M183" i="13"/>
  <c r="M184" i="13"/>
  <c r="M185" i="13"/>
  <c r="M186" i="13"/>
  <c r="M187" i="13"/>
  <c r="M188" i="13"/>
  <c r="M189" i="13"/>
  <c r="M190" i="13"/>
  <c r="M191" i="13"/>
  <c r="M192" i="13"/>
  <c r="M193" i="13"/>
  <c r="M194" i="13"/>
  <c r="M195" i="13"/>
  <c r="M196" i="13"/>
  <c r="M197" i="13"/>
  <c r="M198" i="13"/>
  <c r="M199" i="13"/>
  <c r="M200" i="13"/>
  <c r="M201" i="13"/>
  <c r="M202" i="13"/>
  <c r="M203" i="13"/>
  <c r="M204" i="13"/>
  <c r="M205" i="13"/>
  <c r="M206" i="13"/>
  <c r="M207" i="13"/>
  <c r="M208" i="13"/>
  <c r="M209" i="13"/>
  <c r="M210" i="13"/>
  <c r="M211" i="13"/>
  <c r="M212" i="13"/>
  <c r="M213" i="13"/>
  <c r="M214" i="13"/>
  <c r="M215" i="13"/>
  <c r="M216" i="13"/>
  <c r="M217" i="13"/>
  <c r="M218" i="13"/>
  <c r="M219" i="13"/>
  <c r="M220" i="13"/>
  <c r="M221" i="13"/>
  <c r="M222" i="13"/>
  <c r="M223" i="13"/>
  <c r="M224" i="13"/>
  <c r="M225" i="13"/>
  <c r="M226" i="13"/>
  <c r="M227" i="13"/>
  <c r="M228" i="13"/>
  <c r="M229" i="13"/>
  <c r="M230" i="13"/>
  <c r="M231" i="13"/>
  <c r="M232" i="13"/>
  <c r="M233" i="13"/>
  <c r="M234" i="13"/>
  <c r="M235" i="13"/>
  <c r="M236" i="13"/>
  <c r="M237" i="13"/>
  <c r="M238" i="13"/>
  <c r="M239" i="13"/>
  <c r="M240" i="13"/>
  <c r="M241" i="13"/>
  <c r="M242" i="13"/>
  <c r="M243" i="13"/>
  <c r="M244" i="13"/>
  <c r="M245" i="13"/>
  <c r="M246" i="13"/>
  <c r="M247" i="13"/>
  <c r="M248" i="13"/>
  <c r="M249" i="13"/>
  <c r="M250" i="13"/>
  <c r="M251" i="13"/>
  <c r="M252" i="13"/>
  <c r="M253" i="13"/>
  <c r="M254" i="13"/>
  <c r="M255" i="13"/>
  <c r="M256" i="13"/>
  <c r="M257" i="13"/>
  <c r="M258" i="13"/>
  <c r="M259" i="13"/>
  <c r="M260" i="13"/>
  <c r="M261" i="13"/>
  <c r="M262" i="13"/>
  <c r="M263" i="13"/>
  <c r="M264" i="13"/>
  <c r="M265" i="13"/>
  <c r="M266" i="13"/>
  <c r="M267" i="13"/>
  <c r="M268" i="13"/>
  <c r="M269" i="13"/>
  <c r="M270" i="13"/>
  <c r="M271" i="13"/>
  <c r="M272" i="13"/>
  <c r="M274" i="13"/>
  <c r="M275" i="13"/>
  <c r="M276" i="13"/>
  <c r="M277" i="13"/>
  <c r="M278" i="13"/>
  <c r="M279" i="13"/>
  <c r="M280" i="13"/>
  <c r="M281" i="13"/>
  <c r="M282" i="13"/>
  <c r="M283" i="13"/>
  <c r="M284" i="13"/>
  <c r="M285" i="13"/>
  <c r="M286" i="13"/>
  <c r="M287" i="13"/>
  <c r="M288" i="13"/>
  <c r="M289" i="13"/>
  <c r="M290" i="13"/>
  <c r="M291" i="13"/>
  <c r="M292" i="13"/>
  <c r="M293" i="13"/>
  <c r="M294" i="13"/>
  <c r="M295" i="13"/>
  <c r="M296" i="13"/>
  <c r="M297" i="13"/>
  <c r="M298" i="13"/>
  <c r="M299" i="13"/>
  <c r="M300" i="13"/>
  <c r="M301" i="13"/>
  <c r="M302" i="13"/>
  <c r="M303" i="13"/>
  <c r="M304" i="13"/>
  <c r="M305" i="13"/>
  <c r="M306" i="13"/>
  <c r="M307" i="13"/>
  <c r="M308" i="13"/>
  <c r="M309" i="13"/>
  <c r="M310" i="13"/>
  <c r="M311" i="13"/>
  <c r="M312" i="13"/>
  <c r="M313" i="13"/>
  <c r="M314" i="13"/>
  <c r="M315" i="13"/>
  <c r="M316" i="13"/>
  <c r="M317" i="13"/>
  <c r="M318" i="13"/>
  <c r="M319" i="13"/>
  <c r="M320" i="13"/>
  <c r="M321" i="13"/>
  <c r="M322" i="13"/>
  <c r="M323" i="13"/>
  <c r="M324" i="13"/>
  <c r="M325" i="13"/>
  <c r="M326" i="13"/>
  <c r="M327" i="13"/>
  <c r="M328" i="13"/>
  <c r="M329" i="13"/>
  <c r="M330" i="13"/>
  <c r="M331" i="13"/>
  <c r="M332" i="13"/>
  <c r="M333" i="13"/>
  <c r="M334" i="13"/>
  <c r="M335" i="13"/>
  <c r="M336" i="13"/>
  <c r="M337" i="13"/>
  <c r="M338" i="13"/>
  <c r="M339" i="13"/>
  <c r="M340" i="13"/>
  <c r="M341" i="13"/>
  <c r="M342" i="13"/>
  <c r="M343" i="13"/>
  <c r="M344" i="13"/>
  <c r="M345" i="13"/>
  <c r="M346" i="13"/>
  <c r="M347" i="13"/>
  <c r="M348" i="13"/>
  <c r="M349" i="13"/>
  <c r="M350" i="13"/>
  <c r="M351" i="13"/>
  <c r="M352" i="13"/>
  <c r="M353" i="13"/>
  <c r="M354" i="13"/>
  <c r="M355" i="13"/>
  <c r="M356" i="13"/>
  <c r="M357" i="13"/>
  <c r="M358" i="13"/>
  <c r="M359" i="13"/>
  <c r="M360" i="13"/>
  <c r="M361" i="13"/>
  <c r="M362" i="13"/>
  <c r="M363" i="13"/>
  <c r="M364" i="13"/>
  <c r="M365" i="13"/>
  <c r="M366" i="13"/>
  <c r="M367" i="13"/>
  <c r="M368" i="13"/>
  <c r="M369" i="13"/>
  <c r="M370" i="13"/>
  <c r="M371" i="13"/>
  <c r="M372" i="13"/>
  <c r="M373" i="13"/>
  <c r="M374" i="13"/>
  <c r="M375" i="13"/>
  <c r="M376" i="13"/>
  <c r="M377" i="13"/>
  <c r="M378" i="13"/>
  <c r="M379" i="13"/>
  <c r="M380" i="13"/>
  <c r="M381" i="13"/>
  <c r="M382" i="13"/>
  <c r="M383" i="13"/>
  <c r="M384" i="13"/>
  <c r="M385" i="13"/>
  <c r="M386" i="13"/>
  <c r="M388" i="13"/>
  <c r="M389" i="13"/>
  <c r="M390" i="13"/>
  <c r="M391" i="13"/>
  <c r="M392" i="13"/>
  <c r="M393" i="13"/>
  <c r="M394" i="13"/>
  <c r="M395" i="13"/>
  <c r="M396" i="13"/>
  <c r="M397" i="13"/>
  <c r="M398" i="13"/>
  <c r="M399" i="13"/>
  <c r="M400" i="13"/>
  <c r="M401" i="13"/>
  <c r="M402" i="13"/>
  <c r="M403" i="13"/>
  <c r="M404" i="13"/>
  <c r="M405" i="13"/>
  <c r="M406" i="13"/>
  <c r="M407" i="13"/>
  <c r="M408" i="13"/>
  <c r="M409" i="13"/>
  <c r="M410" i="13"/>
  <c r="M411" i="13"/>
  <c r="M412" i="13"/>
  <c r="M413" i="13"/>
  <c r="M414" i="13"/>
  <c r="M415" i="13"/>
  <c r="M416" i="13"/>
  <c r="M417" i="13"/>
  <c r="M418" i="13"/>
  <c r="M419" i="13"/>
  <c r="M420" i="13"/>
  <c r="M421" i="13"/>
  <c r="M422" i="13"/>
  <c r="M423" i="13"/>
  <c r="M424" i="13"/>
  <c r="M425" i="13"/>
  <c r="M426" i="13"/>
  <c r="M427" i="13"/>
  <c r="M428" i="13"/>
  <c r="M429" i="13"/>
  <c r="M430" i="13"/>
  <c r="M431" i="13"/>
  <c r="M432" i="13"/>
  <c r="M433" i="13"/>
  <c r="M434" i="13"/>
  <c r="M435" i="13"/>
  <c r="M436" i="13"/>
  <c r="M437" i="13"/>
  <c r="M438" i="13"/>
  <c r="M439" i="13"/>
  <c r="M440" i="13"/>
  <c r="M441" i="13"/>
  <c r="M442" i="13"/>
  <c r="M443" i="13"/>
  <c r="M444" i="13"/>
  <c r="M445" i="13"/>
  <c r="M446" i="13"/>
  <c r="M447" i="13"/>
  <c r="M448" i="13"/>
  <c r="M449" i="13"/>
  <c r="M450" i="13"/>
  <c r="M451" i="13"/>
  <c r="M452" i="13"/>
  <c r="M453" i="13"/>
  <c r="M454" i="13"/>
  <c r="M455" i="13"/>
  <c r="M456" i="13"/>
  <c r="M457" i="13"/>
  <c r="M458" i="13"/>
  <c r="M459" i="13"/>
  <c r="M460" i="13"/>
  <c r="M461" i="13"/>
  <c r="M462" i="13"/>
  <c r="M463" i="13"/>
  <c r="M464" i="13"/>
  <c r="M465" i="13"/>
  <c r="M466" i="13"/>
  <c r="M467" i="13"/>
  <c r="M468" i="13"/>
  <c r="M469" i="13"/>
  <c r="M470" i="13"/>
  <c r="M471" i="13"/>
  <c r="M472" i="13"/>
  <c r="M473" i="13"/>
  <c r="M474" i="13"/>
  <c r="M475" i="13"/>
  <c r="M476" i="13"/>
  <c r="M477" i="13"/>
  <c r="M478" i="13"/>
  <c r="M479" i="13"/>
  <c r="M480" i="13"/>
  <c r="M481" i="13"/>
  <c r="M482" i="13"/>
  <c r="M483" i="13"/>
  <c r="M484" i="13"/>
  <c r="M485" i="13"/>
  <c r="M486" i="13"/>
  <c r="M487" i="13"/>
  <c r="M488" i="13"/>
  <c r="M489" i="13"/>
  <c r="M490" i="13"/>
  <c r="M491" i="13"/>
  <c r="M492" i="13"/>
  <c r="M493" i="13"/>
  <c r="M494" i="13"/>
  <c r="M495" i="13"/>
  <c r="M496" i="13"/>
  <c r="M497" i="13"/>
  <c r="M2" i="13"/>
  <c r="AG3" i="13"/>
  <c r="AH3" i="13"/>
  <c r="AI3" i="13"/>
  <c r="AJ3" i="13"/>
  <c r="AK3" i="13"/>
  <c r="AV3" i="13" s="1"/>
  <c r="AL3" i="13"/>
  <c r="AM3" i="13"/>
  <c r="AN3" i="13"/>
  <c r="AO3" i="13"/>
  <c r="AP3" i="13"/>
  <c r="AQ3" i="13"/>
  <c r="AS3" i="13"/>
  <c r="AT3" i="13"/>
  <c r="AG4" i="13"/>
  <c r="AH4" i="13"/>
  <c r="AI4" i="13"/>
  <c r="AJ4" i="13"/>
  <c r="AK4" i="13"/>
  <c r="AV4" i="13" s="1"/>
  <c r="AL4" i="13"/>
  <c r="AM4" i="13"/>
  <c r="AN4" i="13"/>
  <c r="AO4" i="13"/>
  <c r="AP4" i="13"/>
  <c r="AQ4" i="13"/>
  <c r="AS4" i="13"/>
  <c r="AT4" i="13"/>
  <c r="AG5" i="13"/>
  <c r="AH5" i="13"/>
  <c r="AI5" i="13"/>
  <c r="AJ5" i="13"/>
  <c r="AK5" i="13"/>
  <c r="AV5" i="13" s="1"/>
  <c r="AL5" i="13"/>
  <c r="AM5" i="13"/>
  <c r="AN5" i="13"/>
  <c r="AO5" i="13"/>
  <c r="AP5" i="13"/>
  <c r="AQ5" i="13"/>
  <c r="AS5" i="13"/>
  <c r="AT5" i="13"/>
  <c r="AG6" i="13"/>
  <c r="AH6" i="13"/>
  <c r="AI6" i="13"/>
  <c r="AJ6" i="13"/>
  <c r="AK6" i="13"/>
  <c r="AV6" i="13" s="1"/>
  <c r="AL6" i="13"/>
  <c r="AM6" i="13"/>
  <c r="AN6" i="13"/>
  <c r="AO6" i="13"/>
  <c r="AP6" i="13"/>
  <c r="AQ6" i="13"/>
  <c r="AS6" i="13"/>
  <c r="AT6" i="13"/>
  <c r="AH7" i="13"/>
  <c r="AI7" i="13"/>
  <c r="AJ7" i="13"/>
  <c r="AK7" i="13"/>
  <c r="AV7" i="13" s="1"/>
  <c r="AL7" i="13"/>
  <c r="AM7" i="13"/>
  <c r="AN7" i="13"/>
  <c r="AO7" i="13"/>
  <c r="AP7" i="13"/>
  <c r="AQ7" i="13"/>
  <c r="AS7" i="13"/>
  <c r="AT7" i="13"/>
  <c r="AH8" i="13"/>
  <c r="AI8" i="13"/>
  <c r="AJ8" i="13"/>
  <c r="AK8" i="13"/>
  <c r="AV8" i="13" s="1"/>
  <c r="AL8" i="13"/>
  <c r="AM8" i="13"/>
  <c r="AN8" i="13"/>
  <c r="AO8" i="13"/>
  <c r="AP8" i="13"/>
  <c r="AQ8" i="13"/>
  <c r="AS8" i="13"/>
  <c r="AT8" i="13"/>
  <c r="AH9" i="13"/>
  <c r="AI9" i="13"/>
  <c r="AJ9" i="13"/>
  <c r="AK9" i="13"/>
  <c r="AV9" i="13" s="1"/>
  <c r="AL9" i="13"/>
  <c r="AM9" i="13"/>
  <c r="AN9" i="13"/>
  <c r="AO9" i="13"/>
  <c r="AP9" i="13"/>
  <c r="AQ9" i="13"/>
  <c r="AS9" i="13"/>
  <c r="AT9" i="13"/>
  <c r="AH10" i="13"/>
  <c r="AI10" i="13"/>
  <c r="AJ10" i="13"/>
  <c r="AK10" i="13"/>
  <c r="AL10" i="13"/>
  <c r="AM10" i="13"/>
  <c r="AN10" i="13"/>
  <c r="AO10" i="13"/>
  <c r="AP10" i="13"/>
  <c r="AQ10" i="13"/>
  <c r="AS10" i="13"/>
  <c r="AT10" i="13"/>
  <c r="AH11" i="13"/>
  <c r="AI11" i="13"/>
  <c r="AJ11" i="13"/>
  <c r="AK11" i="13"/>
  <c r="AV11" i="13" s="1"/>
  <c r="AL11" i="13"/>
  <c r="AM11" i="13"/>
  <c r="AN11" i="13"/>
  <c r="AO11" i="13"/>
  <c r="AP11" i="13"/>
  <c r="AQ11" i="13"/>
  <c r="AS11" i="13"/>
  <c r="AT11" i="13"/>
  <c r="AH12" i="13"/>
  <c r="AI12" i="13"/>
  <c r="AJ12" i="13"/>
  <c r="AK12" i="13"/>
  <c r="AV12" i="13" s="1"/>
  <c r="AL12" i="13"/>
  <c r="AM12" i="13"/>
  <c r="AN12" i="13"/>
  <c r="AO12" i="13"/>
  <c r="AP12" i="13"/>
  <c r="AQ12" i="13"/>
  <c r="AS12" i="13"/>
  <c r="AT12" i="13"/>
  <c r="AH13" i="13"/>
  <c r="AI13" i="13"/>
  <c r="AJ13" i="13"/>
  <c r="AK13" i="13"/>
  <c r="AL13" i="13"/>
  <c r="AM13" i="13"/>
  <c r="AN13" i="13"/>
  <c r="AO13" i="13"/>
  <c r="AP13" i="13"/>
  <c r="AQ13" i="13"/>
  <c r="AS13" i="13"/>
  <c r="AT13" i="13"/>
  <c r="AH14" i="13"/>
  <c r="AI14" i="13"/>
  <c r="AJ14" i="13"/>
  <c r="AK14" i="13"/>
  <c r="AL14" i="13"/>
  <c r="AM14" i="13"/>
  <c r="AN14" i="13"/>
  <c r="AO14" i="13"/>
  <c r="AP14" i="13"/>
  <c r="AQ14" i="13"/>
  <c r="AS14" i="13"/>
  <c r="AT14" i="13"/>
  <c r="AH15" i="13"/>
  <c r="AI15" i="13"/>
  <c r="AJ15" i="13"/>
  <c r="AK15" i="13"/>
  <c r="AV15" i="13" s="1"/>
  <c r="AL15" i="13"/>
  <c r="AM15" i="13"/>
  <c r="AN15" i="13"/>
  <c r="AO15" i="13"/>
  <c r="AP15" i="13"/>
  <c r="AQ15" i="13"/>
  <c r="AS15" i="13"/>
  <c r="AT15" i="13"/>
  <c r="AH16" i="13"/>
  <c r="AI16" i="13"/>
  <c r="AJ16" i="13"/>
  <c r="AK16" i="13"/>
  <c r="AV16" i="13" s="1"/>
  <c r="AL16" i="13"/>
  <c r="AM16" i="13"/>
  <c r="AN16" i="13"/>
  <c r="AO16" i="13"/>
  <c r="AP16" i="13"/>
  <c r="AQ16" i="13"/>
  <c r="AS16" i="13"/>
  <c r="AT16" i="13"/>
  <c r="AH17" i="13"/>
  <c r="AI17" i="13"/>
  <c r="AJ17" i="13"/>
  <c r="AK17" i="13"/>
  <c r="AV17" i="13" s="1"/>
  <c r="AL17" i="13"/>
  <c r="AM17" i="13"/>
  <c r="AN17" i="13"/>
  <c r="AO17" i="13"/>
  <c r="AP17" i="13"/>
  <c r="AQ17" i="13"/>
  <c r="AS17" i="13"/>
  <c r="AT17" i="13"/>
  <c r="AH18" i="13"/>
  <c r="AI18" i="13"/>
  <c r="AJ18" i="13"/>
  <c r="AK18" i="13"/>
  <c r="AL18" i="13"/>
  <c r="AM18" i="13"/>
  <c r="AN18" i="13"/>
  <c r="AO18" i="13"/>
  <c r="AP18" i="13"/>
  <c r="AQ18" i="13"/>
  <c r="AS18" i="13"/>
  <c r="AT18" i="13"/>
  <c r="AH19" i="13"/>
  <c r="AI19" i="13"/>
  <c r="AJ19" i="13"/>
  <c r="AK19" i="13"/>
  <c r="AV19" i="13" s="1"/>
  <c r="AL19" i="13"/>
  <c r="AM19" i="13"/>
  <c r="AN19" i="13"/>
  <c r="AO19" i="13"/>
  <c r="AP19" i="13"/>
  <c r="AQ19" i="13"/>
  <c r="AS19" i="13"/>
  <c r="AT19" i="13"/>
  <c r="AH20" i="13"/>
  <c r="AI20" i="13"/>
  <c r="AJ20" i="13"/>
  <c r="AK20" i="13"/>
  <c r="AV20" i="13" s="1"/>
  <c r="AL20" i="13"/>
  <c r="AM20" i="13"/>
  <c r="AN20" i="13"/>
  <c r="AO20" i="13"/>
  <c r="AP20" i="13"/>
  <c r="AQ20" i="13"/>
  <c r="AS20" i="13"/>
  <c r="AT20" i="13"/>
  <c r="AH21" i="13"/>
  <c r="AI21" i="13"/>
  <c r="AJ21" i="13"/>
  <c r="AK21" i="13"/>
  <c r="AL21" i="13"/>
  <c r="AM21" i="13"/>
  <c r="AN21" i="13"/>
  <c r="AO21" i="13"/>
  <c r="AP21" i="13"/>
  <c r="AQ21" i="13"/>
  <c r="AS21" i="13"/>
  <c r="AT21" i="13"/>
  <c r="AH22" i="13"/>
  <c r="AI22" i="13"/>
  <c r="AJ22" i="13"/>
  <c r="AK22" i="13"/>
  <c r="AL22" i="13"/>
  <c r="AM22" i="13"/>
  <c r="AN22" i="13"/>
  <c r="AO22" i="13"/>
  <c r="AP22" i="13"/>
  <c r="AQ22" i="13"/>
  <c r="AS22" i="13"/>
  <c r="AT22" i="13"/>
  <c r="AH23" i="13"/>
  <c r="AI23" i="13"/>
  <c r="AJ23" i="13"/>
  <c r="AK23" i="13"/>
  <c r="AV23" i="13" s="1"/>
  <c r="AL23" i="13"/>
  <c r="AM23" i="13"/>
  <c r="AN23" i="13"/>
  <c r="AO23" i="13"/>
  <c r="AP23" i="13"/>
  <c r="AQ23" i="13"/>
  <c r="AS23" i="13"/>
  <c r="AT23" i="13"/>
  <c r="AH24" i="13"/>
  <c r="AI24" i="13"/>
  <c r="AJ24" i="13"/>
  <c r="AK24" i="13"/>
  <c r="AV24" i="13" s="1"/>
  <c r="AL24" i="13"/>
  <c r="AM24" i="13"/>
  <c r="AN24" i="13"/>
  <c r="AO24" i="13"/>
  <c r="AP24" i="13"/>
  <c r="AQ24" i="13"/>
  <c r="AS24" i="13"/>
  <c r="AT24" i="13"/>
  <c r="AH25" i="13"/>
  <c r="AI25" i="13"/>
  <c r="AJ25" i="13"/>
  <c r="AK25" i="13"/>
  <c r="AL25" i="13"/>
  <c r="AM25" i="13"/>
  <c r="AN25" i="13"/>
  <c r="AO25" i="13"/>
  <c r="AP25" i="13"/>
  <c r="AQ25" i="13"/>
  <c r="AS25" i="13"/>
  <c r="AT25" i="13"/>
  <c r="AH26" i="13"/>
  <c r="AI26" i="13"/>
  <c r="AJ26" i="13"/>
  <c r="AK26" i="13"/>
  <c r="AL26" i="13"/>
  <c r="AM26" i="13"/>
  <c r="AN26" i="13"/>
  <c r="AO26" i="13"/>
  <c r="AP26" i="13"/>
  <c r="AQ26" i="13"/>
  <c r="AS26" i="13"/>
  <c r="AT26" i="13"/>
  <c r="AH27" i="13"/>
  <c r="AI27" i="13"/>
  <c r="AJ27" i="13"/>
  <c r="AK27" i="13"/>
  <c r="AL27" i="13"/>
  <c r="AM27" i="13"/>
  <c r="AN27" i="13"/>
  <c r="AO27" i="13"/>
  <c r="AP27" i="13"/>
  <c r="AQ27" i="13"/>
  <c r="AS27" i="13"/>
  <c r="AT27" i="13"/>
  <c r="AH28" i="13"/>
  <c r="AI28" i="13"/>
  <c r="AJ28" i="13"/>
  <c r="AK28" i="13"/>
  <c r="AV28" i="13" s="1"/>
  <c r="AL28" i="13"/>
  <c r="AM28" i="13"/>
  <c r="AN28" i="13"/>
  <c r="AO28" i="13"/>
  <c r="AP28" i="13"/>
  <c r="AQ28" i="13"/>
  <c r="AS28" i="13"/>
  <c r="AT28" i="13"/>
  <c r="AH29" i="13"/>
  <c r="AI29" i="13"/>
  <c r="AJ29" i="13"/>
  <c r="AK29" i="13"/>
  <c r="AV29" i="13" s="1"/>
  <c r="AL29" i="13"/>
  <c r="AM29" i="13"/>
  <c r="AN29" i="13"/>
  <c r="AO29" i="13"/>
  <c r="AP29" i="13"/>
  <c r="AQ29" i="13"/>
  <c r="AS29" i="13"/>
  <c r="AT29" i="13"/>
  <c r="AH30" i="13"/>
  <c r="AI30" i="13"/>
  <c r="AJ30" i="13"/>
  <c r="AK30" i="13"/>
  <c r="AL30" i="13"/>
  <c r="AM30" i="13"/>
  <c r="AN30" i="13"/>
  <c r="AO30" i="13"/>
  <c r="AP30" i="13"/>
  <c r="AQ30" i="13"/>
  <c r="AS30" i="13"/>
  <c r="AT30" i="13"/>
  <c r="AH31" i="13"/>
  <c r="AI31" i="13"/>
  <c r="AJ31" i="13"/>
  <c r="AK31" i="13"/>
  <c r="AL31" i="13"/>
  <c r="AM31" i="13"/>
  <c r="AN31" i="13"/>
  <c r="AO31" i="13"/>
  <c r="AP31" i="13"/>
  <c r="AQ31" i="13"/>
  <c r="AS31" i="13"/>
  <c r="AT31" i="13"/>
  <c r="AH32" i="13"/>
  <c r="AI32" i="13"/>
  <c r="AJ32" i="13"/>
  <c r="AK32" i="13"/>
  <c r="AV32" i="13" s="1"/>
  <c r="AL32" i="13"/>
  <c r="AM32" i="13"/>
  <c r="AN32" i="13"/>
  <c r="AO32" i="13"/>
  <c r="AP32" i="13"/>
  <c r="AQ32" i="13"/>
  <c r="AS32" i="13"/>
  <c r="AT32" i="13"/>
  <c r="AH33" i="13"/>
  <c r="AI33" i="13"/>
  <c r="AJ33" i="13"/>
  <c r="AK33" i="13"/>
  <c r="AL33" i="13"/>
  <c r="AM33" i="13"/>
  <c r="AN33" i="13"/>
  <c r="AO33" i="13"/>
  <c r="AP33" i="13"/>
  <c r="AQ33" i="13"/>
  <c r="AS33" i="13"/>
  <c r="AT33" i="13"/>
  <c r="AH34" i="13"/>
  <c r="AI34" i="13"/>
  <c r="AJ34" i="13"/>
  <c r="AK34" i="13"/>
  <c r="AL34" i="13"/>
  <c r="AM34" i="13"/>
  <c r="AN34" i="13"/>
  <c r="AO34" i="13"/>
  <c r="AP34" i="13"/>
  <c r="AQ34" i="13"/>
  <c r="AS34" i="13"/>
  <c r="AT34" i="13"/>
  <c r="AH35" i="13"/>
  <c r="AI35" i="13"/>
  <c r="AJ35" i="13"/>
  <c r="AK35" i="13"/>
  <c r="AV35" i="13" s="1"/>
  <c r="AL35" i="13"/>
  <c r="AM35" i="13"/>
  <c r="AN35" i="13"/>
  <c r="AO35" i="13"/>
  <c r="AP35" i="13"/>
  <c r="AQ35" i="13"/>
  <c r="AS35" i="13"/>
  <c r="AT35" i="13"/>
  <c r="AH36" i="13"/>
  <c r="AI36" i="13"/>
  <c r="AJ36" i="13"/>
  <c r="AK36" i="13"/>
  <c r="AL36" i="13"/>
  <c r="AM36" i="13"/>
  <c r="AN36" i="13"/>
  <c r="AO36" i="13"/>
  <c r="AP36" i="13"/>
  <c r="AQ36" i="13"/>
  <c r="AS36" i="13"/>
  <c r="AT36" i="13"/>
  <c r="AH37" i="13"/>
  <c r="AI37" i="13"/>
  <c r="AJ37" i="13"/>
  <c r="AK37" i="13"/>
  <c r="AL37" i="13"/>
  <c r="AM37" i="13"/>
  <c r="AN37" i="13"/>
  <c r="AO37" i="13"/>
  <c r="AP37" i="13"/>
  <c r="AQ37" i="13"/>
  <c r="AS37" i="13"/>
  <c r="AT37" i="13"/>
  <c r="AH38" i="13"/>
  <c r="AI38" i="13"/>
  <c r="AJ38" i="13"/>
  <c r="AK38" i="13"/>
  <c r="AL38" i="13"/>
  <c r="AM38" i="13"/>
  <c r="AN38" i="13"/>
  <c r="AO38" i="13"/>
  <c r="AP38" i="13"/>
  <c r="AQ38" i="13"/>
  <c r="AS38" i="13"/>
  <c r="AT38" i="13"/>
  <c r="AH39" i="13"/>
  <c r="AI39" i="13"/>
  <c r="AJ39" i="13"/>
  <c r="AK39" i="13"/>
  <c r="AV39" i="13" s="1"/>
  <c r="AL39" i="13"/>
  <c r="AM39" i="13"/>
  <c r="AN39" i="13"/>
  <c r="AO39" i="13"/>
  <c r="AP39" i="13"/>
  <c r="AQ39" i="13"/>
  <c r="AS39" i="13"/>
  <c r="AT39" i="13"/>
  <c r="AH40" i="13"/>
  <c r="AI40" i="13"/>
  <c r="AJ40" i="13"/>
  <c r="AK40" i="13"/>
  <c r="AV40" i="13" s="1"/>
  <c r="AL40" i="13"/>
  <c r="AM40" i="13"/>
  <c r="AN40" i="13"/>
  <c r="AO40" i="13"/>
  <c r="AP40" i="13"/>
  <c r="AQ40" i="13"/>
  <c r="AS40" i="13"/>
  <c r="AT40" i="13"/>
  <c r="AH41" i="13"/>
  <c r="AI41" i="13"/>
  <c r="AJ41" i="13"/>
  <c r="AK41" i="13"/>
  <c r="AL41" i="13"/>
  <c r="AM41" i="13"/>
  <c r="AN41" i="13"/>
  <c r="AO41" i="13"/>
  <c r="AP41" i="13"/>
  <c r="AQ41" i="13"/>
  <c r="AS41" i="13"/>
  <c r="AT41" i="13"/>
  <c r="AH42" i="13"/>
  <c r="AI42" i="13"/>
  <c r="AJ42" i="13"/>
  <c r="AK42" i="13"/>
  <c r="AL42" i="13"/>
  <c r="AM42" i="13"/>
  <c r="AN42" i="13"/>
  <c r="AO42" i="13"/>
  <c r="AP42" i="13"/>
  <c r="AQ42" i="13"/>
  <c r="AS42" i="13"/>
  <c r="AT42" i="13"/>
  <c r="AH43" i="13"/>
  <c r="AI43" i="13"/>
  <c r="AJ43" i="13"/>
  <c r="AK43" i="13"/>
  <c r="AV43" i="13" s="1"/>
  <c r="AL43" i="13"/>
  <c r="AM43" i="13"/>
  <c r="AN43" i="13"/>
  <c r="AO43" i="13"/>
  <c r="AP43" i="13"/>
  <c r="AQ43" i="13"/>
  <c r="AS43" i="13"/>
  <c r="AT43" i="13"/>
  <c r="AH44" i="13"/>
  <c r="AI44" i="13"/>
  <c r="AJ44" i="13"/>
  <c r="AK44" i="13"/>
  <c r="AL44" i="13"/>
  <c r="AM44" i="13"/>
  <c r="AN44" i="13"/>
  <c r="AO44" i="13"/>
  <c r="AP44" i="13"/>
  <c r="AQ44" i="13"/>
  <c r="AS44" i="13"/>
  <c r="AT44" i="13"/>
  <c r="AH45" i="13"/>
  <c r="AI45" i="13"/>
  <c r="AJ45" i="13"/>
  <c r="AK45" i="13"/>
  <c r="AV45" i="13" s="1"/>
  <c r="AL45" i="13"/>
  <c r="AM45" i="13"/>
  <c r="AN45" i="13"/>
  <c r="AO45" i="13"/>
  <c r="AP45" i="13"/>
  <c r="AQ45" i="13"/>
  <c r="AS45" i="13"/>
  <c r="AT45" i="13"/>
  <c r="AH46" i="13"/>
  <c r="AI46" i="13"/>
  <c r="AJ46" i="13"/>
  <c r="AK46" i="13"/>
  <c r="AL46" i="13"/>
  <c r="AM46" i="13"/>
  <c r="AN46" i="13"/>
  <c r="AO46" i="13"/>
  <c r="AP46" i="13"/>
  <c r="AQ46" i="13"/>
  <c r="AS46" i="13"/>
  <c r="AT46" i="13"/>
  <c r="AH47" i="13"/>
  <c r="AI47" i="13"/>
  <c r="AJ47" i="13"/>
  <c r="AK47" i="13"/>
  <c r="AV47" i="13" s="1"/>
  <c r="AL47" i="13"/>
  <c r="AM47" i="13"/>
  <c r="AN47" i="13"/>
  <c r="AO47" i="13"/>
  <c r="AP47" i="13"/>
  <c r="AQ47" i="13"/>
  <c r="AS47" i="13"/>
  <c r="AT47" i="13"/>
  <c r="AH48" i="13"/>
  <c r="AI48" i="13"/>
  <c r="AJ48" i="13"/>
  <c r="AK48" i="13"/>
  <c r="AL48" i="13"/>
  <c r="AM48" i="13"/>
  <c r="AN48" i="13"/>
  <c r="AO48" i="13"/>
  <c r="AP48" i="13"/>
  <c r="AQ48" i="13"/>
  <c r="AS48" i="13"/>
  <c r="AT48" i="13"/>
  <c r="AH49" i="13"/>
  <c r="AI49" i="13"/>
  <c r="AJ49" i="13"/>
  <c r="AK49" i="13"/>
  <c r="AV49" i="13" s="1"/>
  <c r="AL49" i="13"/>
  <c r="AM49" i="13"/>
  <c r="AN49" i="13"/>
  <c r="AO49" i="13"/>
  <c r="AP49" i="13"/>
  <c r="AQ49" i="13"/>
  <c r="AS49" i="13"/>
  <c r="AT49" i="13"/>
  <c r="AH50" i="13"/>
  <c r="AI50" i="13"/>
  <c r="AJ50" i="13"/>
  <c r="AK50" i="13"/>
  <c r="AL50" i="13"/>
  <c r="AM50" i="13"/>
  <c r="AN50" i="13"/>
  <c r="AO50" i="13"/>
  <c r="AP50" i="13"/>
  <c r="AQ50" i="13"/>
  <c r="AS50" i="13"/>
  <c r="AT50" i="13"/>
  <c r="AH51" i="13"/>
  <c r="AI51" i="13"/>
  <c r="AJ51" i="13"/>
  <c r="AK51" i="13"/>
  <c r="AL51" i="13"/>
  <c r="AM51" i="13"/>
  <c r="AN51" i="13"/>
  <c r="AO51" i="13"/>
  <c r="AP51" i="13"/>
  <c r="AQ51" i="13"/>
  <c r="AS51" i="13"/>
  <c r="AT51" i="13"/>
  <c r="AH52" i="13"/>
  <c r="AI52" i="13"/>
  <c r="AJ52" i="13"/>
  <c r="AK52" i="13"/>
  <c r="AL52" i="13"/>
  <c r="AM52" i="13"/>
  <c r="AN52" i="13"/>
  <c r="AO52" i="13"/>
  <c r="AP52" i="13"/>
  <c r="AQ52" i="13"/>
  <c r="AS52" i="13"/>
  <c r="AT52" i="13"/>
  <c r="AH53" i="13"/>
  <c r="AI53" i="13"/>
  <c r="AJ53" i="13"/>
  <c r="AK53" i="13"/>
  <c r="AL53" i="13"/>
  <c r="AM53" i="13"/>
  <c r="AN53" i="13"/>
  <c r="AO53" i="13"/>
  <c r="AP53" i="13"/>
  <c r="AQ53" i="13"/>
  <c r="AS53" i="13"/>
  <c r="AT53" i="13"/>
  <c r="AH54" i="13"/>
  <c r="AI54" i="13"/>
  <c r="AJ54" i="13"/>
  <c r="AK54" i="13"/>
  <c r="AL54" i="13"/>
  <c r="AM54" i="13"/>
  <c r="AN54" i="13"/>
  <c r="AO54" i="13"/>
  <c r="AP54" i="13"/>
  <c r="AQ54" i="13"/>
  <c r="AS54" i="13"/>
  <c r="AT54" i="13"/>
  <c r="AH55" i="13"/>
  <c r="AI55" i="13"/>
  <c r="AJ55" i="13"/>
  <c r="AK55" i="13"/>
  <c r="AV55" i="13" s="1"/>
  <c r="AL55" i="13"/>
  <c r="AM55" i="13"/>
  <c r="AN55" i="13"/>
  <c r="AO55" i="13"/>
  <c r="AP55" i="13"/>
  <c r="AQ55" i="13"/>
  <c r="AS55" i="13"/>
  <c r="AT55" i="13"/>
  <c r="AH56" i="13"/>
  <c r="AI56" i="13"/>
  <c r="AJ56" i="13"/>
  <c r="AK56" i="13"/>
  <c r="AL56" i="13"/>
  <c r="AM56" i="13"/>
  <c r="AN56" i="13"/>
  <c r="AO56" i="13"/>
  <c r="AP56" i="13"/>
  <c r="AQ56" i="13"/>
  <c r="AS56" i="13"/>
  <c r="AT56" i="13"/>
  <c r="AH57" i="13"/>
  <c r="AI57" i="13"/>
  <c r="AJ57" i="13"/>
  <c r="AK57" i="13"/>
  <c r="AL57" i="13"/>
  <c r="AM57" i="13"/>
  <c r="AN57" i="13"/>
  <c r="AO57" i="13"/>
  <c r="AP57" i="13"/>
  <c r="AQ57" i="13"/>
  <c r="AS57" i="13"/>
  <c r="AT57" i="13"/>
  <c r="AH58" i="13"/>
  <c r="AI58" i="13"/>
  <c r="AJ58" i="13"/>
  <c r="AK58" i="13"/>
  <c r="AL58" i="13"/>
  <c r="AM58" i="13"/>
  <c r="AN58" i="13"/>
  <c r="AO58" i="13"/>
  <c r="AP58" i="13"/>
  <c r="AQ58" i="13"/>
  <c r="AS58" i="13"/>
  <c r="AT58" i="13"/>
  <c r="AH59" i="13"/>
  <c r="AI59" i="13"/>
  <c r="AJ59" i="13"/>
  <c r="AK59" i="13"/>
  <c r="AV59" i="13" s="1"/>
  <c r="AL59" i="13"/>
  <c r="AM59" i="13"/>
  <c r="AN59" i="13"/>
  <c r="AO59" i="13"/>
  <c r="AP59" i="13"/>
  <c r="AQ59" i="13"/>
  <c r="AS59" i="13"/>
  <c r="AT59" i="13"/>
  <c r="AH60" i="13"/>
  <c r="AI60" i="13"/>
  <c r="AJ60" i="13"/>
  <c r="AK60" i="13"/>
  <c r="AL60" i="13"/>
  <c r="AM60" i="13"/>
  <c r="AN60" i="13"/>
  <c r="AO60" i="13"/>
  <c r="AP60" i="13"/>
  <c r="AQ60" i="13"/>
  <c r="AS60" i="13"/>
  <c r="AT60" i="13"/>
  <c r="AH61" i="13"/>
  <c r="AI61" i="13"/>
  <c r="AJ61" i="13"/>
  <c r="AK61" i="13"/>
  <c r="AV61" i="13" s="1"/>
  <c r="AL61" i="13"/>
  <c r="AM61" i="13"/>
  <c r="AN61" i="13"/>
  <c r="AO61" i="13"/>
  <c r="AP61" i="13"/>
  <c r="AQ61" i="13"/>
  <c r="AS61" i="13"/>
  <c r="AT61" i="13"/>
  <c r="AH62" i="13"/>
  <c r="AI62" i="13"/>
  <c r="AJ62" i="13"/>
  <c r="AK62" i="13"/>
  <c r="AL62" i="13"/>
  <c r="AM62" i="13"/>
  <c r="AN62" i="13"/>
  <c r="AO62" i="13"/>
  <c r="AP62" i="13"/>
  <c r="AQ62" i="13"/>
  <c r="AS62" i="13"/>
  <c r="AT62" i="13"/>
  <c r="AH63" i="13"/>
  <c r="AI63" i="13"/>
  <c r="AJ63" i="13"/>
  <c r="AK63" i="13"/>
  <c r="AL63" i="13"/>
  <c r="AM63" i="13"/>
  <c r="AN63" i="13"/>
  <c r="AO63" i="13"/>
  <c r="AP63" i="13"/>
  <c r="AQ63" i="13"/>
  <c r="AS63" i="13"/>
  <c r="AT63" i="13"/>
  <c r="AH64" i="13"/>
  <c r="AI64" i="13"/>
  <c r="AJ64" i="13"/>
  <c r="AK64" i="13"/>
  <c r="AL64" i="13"/>
  <c r="AM64" i="13"/>
  <c r="AN64" i="13"/>
  <c r="AO64" i="13"/>
  <c r="AP64" i="13"/>
  <c r="AQ64" i="13"/>
  <c r="AS64" i="13"/>
  <c r="AT64" i="13"/>
  <c r="AH65" i="13"/>
  <c r="AI65" i="13"/>
  <c r="AJ65" i="13"/>
  <c r="AK65" i="13"/>
  <c r="AV65" i="13" s="1"/>
  <c r="AL65" i="13"/>
  <c r="AM65" i="13"/>
  <c r="AN65" i="13"/>
  <c r="AO65" i="13"/>
  <c r="AP65" i="13"/>
  <c r="AQ65" i="13"/>
  <c r="AS65" i="13"/>
  <c r="AT65" i="13"/>
  <c r="AH66" i="13"/>
  <c r="AI66" i="13"/>
  <c r="AJ66" i="13"/>
  <c r="AK66" i="13"/>
  <c r="AL66" i="13"/>
  <c r="AM66" i="13"/>
  <c r="AN66" i="13"/>
  <c r="AO66" i="13"/>
  <c r="AP66" i="13"/>
  <c r="AQ66" i="13"/>
  <c r="AS66" i="13"/>
  <c r="AT66" i="13"/>
  <c r="AH67" i="13"/>
  <c r="AI67" i="13"/>
  <c r="AJ67" i="13"/>
  <c r="AK67" i="13"/>
  <c r="AL67" i="13"/>
  <c r="AM67" i="13"/>
  <c r="AN67" i="13"/>
  <c r="AO67" i="13"/>
  <c r="AP67" i="13"/>
  <c r="AQ67" i="13"/>
  <c r="AS67" i="13"/>
  <c r="AT67" i="13"/>
  <c r="AH68" i="13"/>
  <c r="AI68" i="13"/>
  <c r="AJ68" i="13"/>
  <c r="AK68" i="13"/>
  <c r="AL68" i="13"/>
  <c r="AM68" i="13"/>
  <c r="AN68" i="13"/>
  <c r="AO68" i="13"/>
  <c r="AP68" i="13"/>
  <c r="AQ68" i="13"/>
  <c r="AS68" i="13"/>
  <c r="AT68" i="13"/>
  <c r="AH69" i="13"/>
  <c r="AI69" i="13"/>
  <c r="AJ69" i="13"/>
  <c r="AK69" i="13"/>
  <c r="AL69" i="13"/>
  <c r="AM69" i="13"/>
  <c r="AN69" i="13"/>
  <c r="AO69" i="13"/>
  <c r="AP69" i="13"/>
  <c r="AQ69" i="13"/>
  <c r="AS69" i="13"/>
  <c r="AT69" i="13"/>
  <c r="AH70" i="13"/>
  <c r="AI70" i="13"/>
  <c r="AJ70" i="13"/>
  <c r="AK70" i="13"/>
  <c r="AL70" i="13"/>
  <c r="AM70" i="13"/>
  <c r="AN70" i="13"/>
  <c r="AO70" i="13"/>
  <c r="AP70" i="13"/>
  <c r="AQ70" i="13"/>
  <c r="AS70" i="13"/>
  <c r="AT70" i="13"/>
  <c r="AH71" i="13"/>
  <c r="AI71" i="13"/>
  <c r="AJ71" i="13"/>
  <c r="AK71" i="13"/>
  <c r="AV71" i="13" s="1"/>
  <c r="AL71" i="13"/>
  <c r="AM71" i="13"/>
  <c r="AN71" i="13"/>
  <c r="AO71" i="13"/>
  <c r="AP71" i="13"/>
  <c r="AQ71" i="13"/>
  <c r="AS71" i="13"/>
  <c r="AT71" i="13"/>
  <c r="AH72" i="13"/>
  <c r="AI72" i="13"/>
  <c r="AJ72" i="13"/>
  <c r="AK72" i="13"/>
  <c r="AL72" i="13"/>
  <c r="AM72" i="13"/>
  <c r="AN72" i="13"/>
  <c r="AO72" i="13"/>
  <c r="AP72" i="13"/>
  <c r="AQ72" i="13"/>
  <c r="AS72" i="13"/>
  <c r="AT72" i="13"/>
  <c r="AH73" i="13"/>
  <c r="AI73" i="13"/>
  <c r="AJ73" i="13"/>
  <c r="AK73" i="13"/>
  <c r="AL73" i="13"/>
  <c r="AM73" i="13"/>
  <c r="AN73" i="13"/>
  <c r="AO73" i="13"/>
  <c r="AP73" i="13"/>
  <c r="AQ73" i="13"/>
  <c r="AS73" i="13"/>
  <c r="AT73" i="13"/>
  <c r="AH74" i="13"/>
  <c r="AI74" i="13"/>
  <c r="AJ74" i="13"/>
  <c r="AK74" i="13"/>
  <c r="AL74" i="13"/>
  <c r="AM74" i="13"/>
  <c r="AN74" i="13"/>
  <c r="AO74" i="13"/>
  <c r="AP74" i="13"/>
  <c r="AQ74" i="13"/>
  <c r="AS74" i="13"/>
  <c r="AT74" i="13"/>
  <c r="AH75" i="13"/>
  <c r="AI75" i="13"/>
  <c r="AJ75" i="13"/>
  <c r="AK75" i="13"/>
  <c r="AL75" i="13"/>
  <c r="AM75" i="13"/>
  <c r="AN75" i="13"/>
  <c r="AO75" i="13"/>
  <c r="AP75" i="13"/>
  <c r="AQ75" i="13"/>
  <c r="AS75" i="13"/>
  <c r="AT75" i="13"/>
  <c r="AH76" i="13"/>
  <c r="AI76" i="13"/>
  <c r="AJ76" i="13"/>
  <c r="AK76" i="13"/>
  <c r="AL76" i="13"/>
  <c r="AM76" i="13"/>
  <c r="AN76" i="13"/>
  <c r="AO76" i="13"/>
  <c r="AP76" i="13"/>
  <c r="AQ76" i="13"/>
  <c r="AS76" i="13"/>
  <c r="AT76" i="13"/>
  <c r="AH77" i="13"/>
  <c r="AI77" i="13"/>
  <c r="AJ77" i="13"/>
  <c r="AK77" i="13"/>
  <c r="AL77" i="13"/>
  <c r="AM77" i="13"/>
  <c r="AN77" i="13"/>
  <c r="AO77" i="13"/>
  <c r="AP77" i="13"/>
  <c r="AQ77" i="13"/>
  <c r="AS77" i="13"/>
  <c r="AT77" i="13"/>
  <c r="AH78" i="13"/>
  <c r="AI78" i="13"/>
  <c r="AJ78" i="13"/>
  <c r="AK78" i="13"/>
  <c r="AL78" i="13"/>
  <c r="AM78" i="13"/>
  <c r="AN78" i="13"/>
  <c r="AO78" i="13"/>
  <c r="AP78" i="13"/>
  <c r="AQ78" i="13"/>
  <c r="AS78" i="13"/>
  <c r="AT78" i="13"/>
  <c r="AH79" i="13"/>
  <c r="AI79" i="13"/>
  <c r="AJ79" i="13"/>
  <c r="AK79" i="13"/>
  <c r="AL79" i="13"/>
  <c r="AM79" i="13"/>
  <c r="AN79" i="13"/>
  <c r="AO79" i="13"/>
  <c r="AP79" i="13"/>
  <c r="AQ79" i="13"/>
  <c r="AS79" i="13"/>
  <c r="AT79" i="13"/>
  <c r="AH80" i="13"/>
  <c r="AI80" i="13"/>
  <c r="AJ80" i="13"/>
  <c r="AK80" i="13"/>
  <c r="AL80" i="13"/>
  <c r="AM80" i="13"/>
  <c r="AN80" i="13"/>
  <c r="AO80" i="13"/>
  <c r="AP80" i="13"/>
  <c r="AQ80" i="13"/>
  <c r="AS80" i="13"/>
  <c r="AT80" i="13"/>
  <c r="AH81" i="13"/>
  <c r="AI81" i="13"/>
  <c r="AJ81" i="13"/>
  <c r="AK81" i="13"/>
  <c r="AV81" i="13" s="1"/>
  <c r="AL81" i="13"/>
  <c r="AM81" i="13"/>
  <c r="AN81" i="13"/>
  <c r="AO81" i="13"/>
  <c r="AP81" i="13"/>
  <c r="AQ81" i="13"/>
  <c r="AS81" i="13"/>
  <c r="AT81" i="13"/>
  <c r="AH82" i="13"/>
  <c r="AI82" i="13"/>
  <c r="AJ82" i="13"/>
  <c r="AK82" i="13"/>
  <c r="AL82" i="13"/>
  <c r="AM82" i="13"/>
  <c r="AN82" i="13"/>
  <c r="AO82" i="13"/>
  <c r="AP82" i="13"/>
  <c r="AQ82" i="13"/>
  <c r="AS82" i="13"/>
  <c r="AT82" i="13"/>
  <c r="AH83" i="13"/>
  <c r="AI83" i="13"/>
  <c r="AJ83" i="13"/>
  <c r="AK83" i="13"/>
  <c r="AL83" i="13"/>
  <c r="AM83" i="13"/>
  <c r="AN83" i="13"/>
  <c r="AO83" i="13"/>
  <c r="AP83" i="13"/>
  <c r="AQ83" i="13"/>
  <c r="AS83" i="13"/>
  <c r="AT83" i="13"/>
  <c r="AH84" i="13"/>
  <c r="AI84" i="13"/>
  <c r="AJ84" i="13"/>
  <c r="AK84" i="13"/>
  <c r="AL84" i="13"/>
  <c r="AM84" i="13"/>
  <c r="AN84" i="13"/>
  <c r="AO84" i="13"/>
  <c r="AP84" i="13"/>
  <c r="AQ84" i="13"/>
  <c r="AS84" i="13"/>
  <c r="AT84" i="13"/>
  <c r="AH85" i="13"/>
  <c r="AI85" i="13"/>
  <c r="AJ85" i="13"/>
  <c r="AK85" i="13"/>
  <c r="AV85" i="13" s="1"/>
  <c r="AL85" i="13"/>
  <c r="AM85" i="13"/>
  <c r="AN85" i="13"/>
  <c r="AO85" i="13"/>
  <c r="AP85" i="13"/>
  <c r="AQ85" i="13"/>
  <c r="AS85" i="13"/>
  <c r="AT85" i="13"/>
  <c r="AH86" i="13"/>
  <c r="AI86" i="13"/>
  <c r="AJ86" i="13"/>
  <c r="AK86" i="13"/>
  <c r="AL86" i="13"/>
  <c r="AM86" i="13"/>
  <c r="AN86" i="13"/>
  <c r="AO86" i="13"/>
  <c r="AP86" i="13"/>
  <c r="AQ86" i="13"/>
  <c r="AS86" i="13"/>
  <c r="AT86" i="13"/>
  <c r="AH87" i="13"/>
  <c r="AI87" i="13"/>
  <c r="AJ87" i="13"/>
  <c r="AK87" i="13"/>
  <c r="AL87" i="13"/>
  <c r="AM87" i="13"/>
  <c r="AN87" i="13"/>
  <c r="AO87" i="13"/>
  <c r="AP87" i="13"/>
  <c r="AQ87" i="13"/>
  <c r="AS87" i="13"/>
  <c r="AT87" i="13"/>
  <c r="AH88" i="13"/>
  <c r="AI88" i="13"/>
  <c r="AJ88" i="13"/>
  <c r="AK88" i="13"/>
  <c r="AL88" i="13"/>
  <c r="AM88" i="13"/>
  <c r="AN88" i="13"/>
  <c r="AO88" i="13"/>
  <c r="AP88" i="13"/>
  <c r="AQ88" i="13"/>
  <c r="AS88" i="13"/>
  <c r="AT88" i="13"/>
  <c r="AH89" i="13"/>
  <c r="AI89" i="13"/>
  <c r="AJ89" i="13"/>
  <c r="AK89" i="13"/>
  <c r="AL89" i="13"/>
  <c r="AM89" i="13"/>
  <c r="AN89" i="13"/>
  <c r="AO89" i="13"/>
  <c r="AP89" i="13"/>
  <c r="AQ89" i="13"/>
  <c r="AS89" i="13"/>
  <c r="AT89" i="13"/>
  <c r="AH90" i="13"/>
  <c r="AI90" i="13"/>
  <c r="AJ90" i="13"/>
  <c r="AK90" i="13"/>
  <c r="AL90" i="13"/>
  <c r="AM90" i="13"/>
  <c r="AN90" i="13"/>
  <c r="AO90" i="13"/>
  <c r="AP90" i="13"/>
  <c r="AQ90" i="13"/>
  <c r="AS90" i="13"/>
  <c r="AT90" i="13"/>
  <c r="AH91" i="13"/>
  <c r="AI91" i="13"/>
  <c r="AJ91" i="13"/>
  <c r="AK91" i="13"/>
  <c r="AL91" i="13"/>
  <c r="AM91" i="13"/>
  <c r="AN91" i="13"/>
  <c r="AO91" i="13"/>
  <c r="AP91" i="13"/>
  <c r="AQ91" i="13"/>
  <c r="AS91" i="13"/>
  <c r="AT91" i="13"/>
  <c r="AH92" i="13"/>
  <c r="AI92" i="13"/>
  <c r="AJ92" i="13"/>
  <c r="AK92" i="13"/>
  <c r="AL92" i="13"/>
  <c r="AM92" i="13"/>
  <c r="AN92" i="13"/>
  <c r="AO92" i="13"/>
  <c r="AP92" i="13"/>
  <c r="AQ92" i="13"/>
  <c r="AS92" i="13"/>
  <c r="AT92" i="13"/>
  <c r="AH93" i="13"/>
  <c r="AI93" i="13"/>
  <c r="AJ93" i="13"/>
  <c r="AK93" i="13"/>
  <c r="AV93" i="13" s="1"/>
  <c r="AL93" i="13"/>
  <c r="AM93" i="13"/>
  <c r="AN93" i="13"/>
  <c r="AO93" i="13"/>
  <c r="AP93" i="13"/>
  <c r="AQ93" i="13"/>
  <c r="AS93" i="13"/>
  <c r="AT93" i="13"/>
  <c r="AH94" i="13"/>
  <c r="AI94" i="13"/>
  <c r="AJ94" i="13"/>
  <c r="AK94" i="13"/>
  <c r="AL94" i="13"/>
  <c r="AM94" i="13"/>
  <c r="AN94" i="13"/>
  <c r="AO94" i="13"/>
  <c r="AP94" i="13"/>
  <c r="AQ94" i="13"/>
  <c r="AS94" i="13"/>
  <c r="AT94" i="13"/>
  <c r="AH95" i="13"/>
  <c r="AI95" i="13"/>
  <c r="AJ95" i="13"/>
  <c r="AK95" i="13"/>
  <c r="AL95" i="13"/>
  <c r="AM95" i="13"/>
  <c r="AN95" i="13"/>
  <c r="AO95" i="13"/>
  <c r="AP95" i="13"/>
  <c r="AQ95" i="13"/>
  <c r="AS95" i="13"/>
  <c r="AT95" i="13"/>
  <c r="AH96" i="13"/>
  <c r="AI96" i="13"/>
  <c r="AJ96" i="13"/>
  <c r="AK96" i="13"/>
  <c r="AL96" i="13"/>
  <c r="AM96" i="13"/>
  <c r="AN96" i="13"/>
  <c r="AO96" i="13"/>
  <c r="AP96" i="13"/>
  <c r="AQ96" i="13"/>
  <c r="AS96" i="13"/>
  <c r="AT96" i="13"/>
  <c r="AH97" i="13"/>
  <c r="AI97" i="13"/>
  <c r="AJ97" i="13"/>
  <c r="AK97" i="13"/>
  <c r="AL97" i="13"/>
  <c r="AM97" i="13"/>
  <c r="AN97" i="13"/>
  <c r="AO97" i="13"/>
  <c r="AP97" i="13"/>
  <c r="AQ97" i="13"/>
  <c r="AS97" i="13"/>
  <c r="AT97" i="13"/>
  <c r="AH98" i="13"/>
  <c r="AI98" i="13"/>
  <c r="AJ98" i="13"/>
  <c r="AK98" i="13"/>
  <c r="AL98" i="13"/>
  <c r="AM98" i="13"/>
  <c r="AN98" i="13"/>
  <c r="AO98" i="13"/>
  <c r="AP98" i="13"/>
  <c r="AQ98" i="13"/>
  <c r="AS98" i="13"/>
  <c r="AT98" i="13"/>
  <c r="AH99" i="13"/>
  <c r="AI99" i="13"/>
  <c r="AJ99" i="13"/>
  <c r="AK99" i="13"/>
  <c r="AL99" i="13"/>
  <c r="AM99" i="13"/>
  <c r="AN99" i="13"/>
  <c r="AO99" i="13"/>
  <c r="AP99" i="13"/>
  <c r="AQ99" i="13"/>
  <c r="AS99" i="13"/>
  <c r="AT99" i="13"/>
  <c r="AH100" i="13"/>
  <c r="AI100" i="13"/>
  <c r="AJ100" i="13"/>
  <c r="AK100" i="13"/>
  <c r="AL100" i="13"/>
  <c r="AM100" i="13"/>
  <c r="AN100" i="13"/>
  <c r="AO100" i="13"/>
  <c r="AP100" i="13"/>
  <c r="AQ100" i="13"/>
  <c r="AS100" i="13"/>
  <c r="AT100" i="13"/>
  <c r="AH101" i="13"/>
  <c r="AI101" i="13"/>
  <c r="AJ101" i="13"/>
  <c r="AK101" i="13"/>
  <c r="AV101" i="13" s="1"/>
  <c r="AL101" i="13"/>
  <c r="AM101" i="13"/>
  <c r="AN101" i="13"/>
  <c r="AO101" i="13"/>
  <c r="AP101" i="13"/>
  <c r="AQ101" i="13"/>
  <c r="AS101" i="13"/>
  <c r="AT101" i="13"/>
  <c r="AH102" i="13"/>
  <c r="AI102" i="13"/>
  <c r="AJ102" i="13"/>
  <c r="AK102" i="13"/>
  <c r="AL102" i="13"/>
  <c r="AM102" i="13"/>
  <c r="AN102" i="13"/>
  <c r="AO102" i="13"/>
  <c r="AP102" i="13"/>
  <c r="AQ102" i="13"/>
  <c r="AS102" i="13"/>
  <c r="AT102" i="13"/>
  <c r="AH103" i="13"/>
  <c r="AI103" i="13"/>
  <c r="AJ103" i="13"/>
  <c r="AK103" i="13"/>
  <c r="AL103" i="13"/>
  <c r="AM103" i="13"/>
  <c r="AN103" i="13"/>
  <c r="AO103" i="13"/>
  <c r="AP103" i="13"/>
  <c r="AQ103" i="13"/>
  <c r="AS103" i="13"/>
  <c r="AT103" i="13"/>
  <c r="AH104" i="13"/>
  <c r="AI104" i="13"/>
  <c r="AJ104" i="13"/>
  <c r="AK104" i="13"/>
  <c r="AL104" i="13"/>
  <c r="AM104" i="13"/>
  <c r="AN104" i="13"/>
  <c r="AO104" i="13"/>
  <c r="AP104" i="13"/>
  <c r="AQ104" i="13"/>
  <c r="AS104" i="13"/>
  <c r="AT104" i="13"/>
  <c r="AH105" i="13"/>
  <c r="AI105" i="13"/>
  <c r="AJ105" i="13"/>
  <c r="AK105" i="13"/>
  <c r="AL105" i="13"/>
  <c r="AM105" i="13"/>
  <c r="AN105" i="13"/>
  <c r="AO105" i="13"/>
  <c r="AP105" i="13"/>
  <c r="AQ105" i="13"/>
  <c r="AS105" i="13"/>
  <c r="AT105" i="13"/>
  <c r="AH106" i="13"/>
  <c r="AI106" i="13"/>
  <c r="AJ106" i="13"/>
  <c r="AK106" i="13"/>
  <c r="AL106" i="13"/>
  <c r="AM106" i="13"/>
  <c r="AN106" i="13"/>
  <c r="AO106" i="13"/>
  <c r="AP106" i="13"/>
  <c r="AQ106" i="13"/>
  <c r="AS106" i="13"/>
  <c r="AT106" i="13"/>
  <c r="AH107" i="13"/>
  <c r="AI107" i="13"/>
  <c r="AJ107" i="13"/>
  <c r="AK107" i="13"/>
  <c r="AL107" i="13"/>
  <c r="AM107" i="13"/>
  <c r="AN107" i="13"/>
  <c r="AO107" i="13"/>
  <c r="AP107" i="13"/>
  <c r="AQ107" i="13"/>
  <c r="AS107" i="13"/>
  <c r="AT107" i="13"/>
  <c r="AH108" i="13"/>
  <c r="AI108" i="13"/>
  <c r="AJ108" i="13"/>
  <c r="AK108" i="13"/>
  <c r="AL108" i="13"/>
  <c r="AM108" i="13"/>
  <c r="AN108" i="13"/>
  <c r="AO108" i="13"/>
  <c r="AP108" i="13"/>
  <c r="AQ108" i="13"/>
  <c r="AS108" i="13"/>
  <c r="AT108" i="13"/>
  <c r="AH109" i="13"/>
  <c r="AI109" i="13"/>
  <c r="AJ109" i="13"/>
  <c r="AK109" i="13"/>
  <c r="AL109" i="13"/>
  <c r="AM109" i="13"/>
  <c r="AN109" i="13"/>
  <c r="AO109" i="13"/>
  <c r="AP109" i="13"/>
  <c r="AQ109" i="13"/>
  <c r="AS109" i="13"/>
  <c r="AT109" i="13"/>
  <c r="AH110" i="13"/>
  <c r="AI110" i="13"/>
  <c r="AJ110" i="13"/>
  <c r="AK110" i="13"/>
  <c r="AL110" i="13"/>
  <c r="AM110" i="13"/>
  <c r="AN110" i="13"/>
  <c r="AO110" i="13"/>
  <c r="AP110" i="13"/>
  <c r="AQ110" i="13"/>
  <c r="AS110" i="13"/>
  <c r="AT110" i="13"/>
  <c r="AH111" i="13"/>
  <c r="AI111" i="13"/>
  <c r="AJ111" i="13"/>
  <c r="AK111" i="13"/>
  <c r="AL111" i="13"/>
  <c r="AM111" i="13"/>
  <c r="AN111" i="13"/>
  <c r="AO111" i="13"/>
  <c r="AP111" i="13"/>
  <c r="AQ111" i="13"/>
  <c r="AS111" i="13"/>
  <c r="AT111" i="13"/>
  <c r="AH112" i="13"/>
  <c r="AI112" i="13"/>
  <c r="AJ112" i="13"/>
  <c r="AK112" i="13"/>
  <c r="AL112" i="13"/>
  <c r="AM112" i="13"/>
  <c r="AN112" i="13"/>
  <c r="AO112" i="13"/>
  <c r="AP112" i="13"/>
  <c r="AQ112" i="13"/>
  <c r="AS112" i="13"/>
  <c r="AT112" i="13"/>
  <c r="AH113" i="13"/>
  <c r="AI113" i="13"/>
  <c r="AJ113" i="13"/>
  <c r="AK113" i="13"/>
  <c r="AL113" i="13"/>
  <c r="AM113" i="13"/>
  <c r="AN113" i="13"/>
  <c r="AO113" i="13"/>
  <c r="AP113" i="13"/>
  <c r="AQ113" i="13"/>
  <c r="AS113" i="13"/>
  <c r="AT113" i="13"/>
  <c r="AH114" i="13"/>
  <c r="AI114" i="13"/>
  <c r="AJ114" i="13"/>
  <c r="AK114" i="13"/>
  <c r="AL114" i="13"/>
  <c r="AM114" i="13"/>
  <c r="AN114" i="13"/>
  <c r="AO114" i="13"/>
  <c r="AP114" i="13"/>
  <c r="AQ114" i="13"/>
  <c r="AS114" i="13"/>
  <c r="AT114" i="13"/>
  <c r="AH115" i="13"/>
  <c r="AI115" i="13"/>
  <c r="AJ115" i="13"/>
  <c r="AK115" i="13"/>
  <c r="AL115" i="13"/>
  <c r="AM115" i="13"/>
  <c r="AN115" i="13"/>
  <c r="AO115" i="13"/>
  <c r="AP115" i="13"/>
  <c r="AQ115" i="13"/>
  <c r="AS115" i="13"/>
  <c r="AT115" i="13"/>
  <c r="AH116" i="13"/>
  <c r="AI116" i="13"/>
  <c r="AJ116" i="13"/>
  <c r="AK116" i="13"/>
  <c r="AL116" i="13"/>
  <c r="AM116" i="13"/>
  <c r="AN116" i="13"/>
  <c r="AO116" i="13"/>
  <c r="AP116" i="13"/>
  <c r="AQ116" i="13"/>
  <c r="AS116" i="13"/>
  <c r="AT116" i="13"/>
  <c r="AH117" i="13"/>
  <c r="AI117" i="13"/>
  <c r="AJ117" i="13"/>
  <c r="AK117" i="13"/>
  <c r="AL117" i="13"/>
  <c r="AM117" i="13"/>
  <c r="AN117" i="13"/>
  <c r="AO117" i="13"/>
  <c r="AP117" i="13"/>
  <c r="AQ117" i="13"/>
  <c r="AS117" i="13"/>
  <c r="AT117" i="13"/>
  <c r="AH118" i="13"/>
  <c r="AI118" i="13"/>
  <c r="AJ118" i="13"/>
  <c r="AK118" i="13"/>
  <c r="AL118" i="13"/>
  <c r="AM118" i="13"/>
  <c r="AN118" i="13"/>
  <c r="AO118" i="13"/>
  <c r="AP118" i="13"/>
  <c r="AQ118" i="13"/>
  <c r="AS118" i="13"/>
  <c r="AT118" i="13"/>
  <c r="AH119" i="13"/>
  <c r="AI119" i="13"/>
  <c r="AJ119" i="13"/>
  <c r="AK119" i="13"/>
  <c r="AL119" i="13"/>
  <c r="AM119" i="13"/>
  <c r="AN119" i="13"/>
  <c r="AO119" i="13"/>
  <c r="AP119" i="13"/>
  <c r="AQ119" i="13"/>
  <c r="AS119" i="13"/>
  <c r="AT119" i="13"/>
  <c r="AH120" i="13"/>
  <c r="AI120" i="13"/>
  <c r="AJ120" i="13"/>
  <c r="AK120" i="13"/>
  <c r="AL120" i="13"/>
  <c r="AM120" i="13"/>
  <c r="AN120" i="13"/>
  <c r="AO120" i="13"/>
  <c r="AP120" i="13"/>
  <c r="AQ120" i="13"/>
  <c r="AS120" i="13"/>
  <c r="AT120" i="13"/>
  <c r="AH121" i="13"/>
  <c r="AI121" i="13"/>
  <c r="AJ121" i="13"/>
  <c r="AK121" i="13"/>
  <c r="AL121" i="13"/>
  <c r="AM121" i="13"/>
  <c r="AN121" i="13"/>
  <c r="AO121" i="13"/>
  <c r="AP121" i="13"/>
  <c r="AQ121" i="13"/>
  <c r="AS121" i="13"/>
  <c r="AT121" i="13"/>
  <c r="AH122" i="13"/>
  <c r="AI122" i="13"/>
  <c r="AJ122" i="13"/>
  <c r="AK122" i="13"/>
  <c r="AL122" i="13"/>
  <c r="AM122" i="13"/>
  <c r="AN122" i="13"/>
  <c r="AO122" i="13"/>
  <c r="AP122" i="13"/>
  <c r="AQ122" i="13"/>
  <c r="AS122" i="13"/>
  <c r="AT122" i="13"/>
  <c r="AH123" i="13"/>
  <c r="AI123" i="13"/>
  <c r="AJ123" i="13"/>
  <c r="AK123" i="13"/>
  <c r="AL123" i="13"/>
  <c r="AM123" i="13"/>
  <c r="AN123" i="13"/>
  <c r="AO123" i="13"/>
  <c r="AP123" i="13"/>
  <c r="AQ123" i="13"/>
  <c r="AS123" i="13"/>
  <c r="AT123" i="13"/>
  <c r="AH124" i="13"/>
  <c r="AI124" i="13"/>
  <c r="AJ124" i="13"/>
  <c r="AK124" i="13"/>
  <c r="AL124" i="13"/>
  <c r="AM124" i="13"/>
  <c r="AN124" i="13"/>
  <c r="AO124" i="13"/>
  <c r="AP124" i="13"/>
  <c r="AQ124" i="13"/>
  <c r="AS124" i="13"/>
  <c r="AT124" i="13"/>
  <c r="AH125" i="13"/>
  <c r="AI125" i="13"/>
  <c r="AJ125" i="13"/>
  <c r="AK125" i="13"/>
  <c r="AL125" i="13"/>
  <c r="AM125" i="13"/>
  <c r="AN125" i="13"/>
  <c r="AO125" i="13"/>
  <c r="AP125" i="13"/>
  <c r="AQ125" i="13"/>
  <c r="AS125" i="13"/>
  <c r="AT125" i="13"/>
  <c r="AH126" i="13"/>
  <c r="AI126" i="13"/>
  <c r="AJ126" i="13"/>
  <c r="AK126" i="13"/>
  <c r="AL126" i="13"/>
  <c r="AM126" i="13"/>
  <c r="AN126" i="13"/>
  <c r="AO126" i="13"/>
  <c r="AP126" i="13"/>
  <c r="AQ126" i="13"/>
  <c r="AS126" i="13"/>
  <c r="AT126" i="13"/>
  <c r="AH127" i="13"/>
  <c r="AI127" i="13"/>
  <c r="AJ127" i="13"/>
  <c r="AK127" i="13"/>
  <c r="AL127" i="13"/>
  <c r="AM127" i="13"/>
  <c r="AN127" i="13"/>
  <c r="AO127" i="13"/>
  <c r="AP127" i="13"/>
  <c r="AQ127" i="13"/>
  <c r="AS127" i="13"/>
  <c r="AT127" i="13"/>
  <c r="AH128" i="13"/>
  <c r="AI128" i="13"/>
  <c r="AJ128" i="13"/>
  <c r="AK128" i="13"/>
  <c r="AL128" i="13"/>
  <c r="AM128" i="13"/>
  <c r="AN128" i="13"/>
  <c r="AO128" i="13"/>
  <c r="AP128" i="13"/>
  <c r="AQ128" i="13"/>
  <c r="AS128" i="13"/>
  <c r="AT128" i="13"/>
  <c r="AH129" i="13"/>
  <c r="AI129" i="13"/>
  <c r="AJ129" i="13"/>
  <c r="AK129" i="13"/>
  <c r="AL129" i="13"/>
  <c r="AM129" i="13"/>
  <c r="AN129" i="13"/>
  <c r="AO129" i="13"/>
  <c r="AP129" i="13"/>
  <c r="AQ129" i="13"/>
  <c r="AS129" i="13"/>
  <c r="AT129" i="13"/>
  <c r="AH130" i="13"/>
  <c r="AI130" i="13"/>
  <c r="AJ130" i="13"/>
  <c r="AK130" i="13"/>
  <c r="AL130" i="13"/>
  <c r="AM130" i="13"/>
  <c r="AN130" i="13"/>
  <c r="AO130" i="13"/>
  <c r="AP130" i="13"/>
  <c r="AQ130" i="13"/>
  <c r="AS130" i="13"/>
  <c r="AT130" i="13"/>
  <c r="AH131" i="13"/>
  <c r="AI131" i="13"/>
  <c r="AJ131" i="13"/>
  <c r="AK131" i="13"/>
  <c r="AL131" i="13"/>
  <c r="AM131" i="13"/>
  <c r="AN131" i="13"/>
  <c r="AO131" i="13"/>
  <c r="AP131" i="13"/>
  <c r="AQ131" i="13"/>
  <c r="AS131" i="13"/>
  <c r="AT131" i="13"/>
  <c r="AH132" i="13"/>
  <c r="AI132" i="13"/>
  <c r="AJ132" i="13"/>
  <c r="AK132" i="13"/>
  <c r="AL132" i="13"/>
  <c r="AM132" i="13"/>
  <c r="AN132" i="13"/>
  <c r="AO132" i="13"/>
  <c r="AP132" i="13"/>
  <c r="AQ132" i="13"/>
  <c r="AS132" i="13"/>
  <c r="AT132" i="13"/>
  <c r="AH133" i="13"/>
  <c r="AI133" i="13"/>
  <c r="AJ133" i="13"/>
  <c r="AK133" i="13"/>
  <c r="AL133" i="13"/>
  <c r="AM133" i="13"/>
  <c r="AN133" i="13"/>
  <c r="AO133" i="13"/>
  <c r="AP133" i="13"/>
  <c r="AQ133" i="13"/>
  <c r="AS133" i="13"/>
  <c r="AT133" i="13"/>
  <c r="AH134" i="13"/>
  <c r="AI134" i="13"/>
  <c r="AJ134" i="13"/>
  <c r="AK134" i="13"/>
  <c r="AL134" i="13"/>
  <c r="AM134" i="13"/>
  <c r="AN134" i="13"/>
  <c r="AO134" i="13"/>
  <c r="AP134" i="13"/>
  <c r="AQ134" i="13"/>
  <c r="AS134" i="13"/>
  <c r="AT134" i="13"/>
  <c r="AH135" i="13"/>
  <c r="AI135" i="13"/>
  <c r="AJ135" i="13"/>
  <c r="AK135" i="13"/>
  <c r="AL135" i="13"/>
  <c r="AM135" i="13"/>
  <c r="AN135" i="13"/>
  <c r="AO135" i="13"/>
  <c r="AP135" i="13"/>
  <c r="AQ135" i="13"/>
  <c r="AS135" i="13"/>
  <c r="AT135" i="13"/>
  <c r="AH136" i="13"/>
  <c r="AI136" i="13"/>
  <c r="AJ136" i="13"/>
  <c r="AK136" i="13"/>
  <c r="AL136" i="13"/>
  <c r="AM136" i="13"/>
  <c r="AN136" i="13"/>
  <c r="AO136" i="13"/>
  <c r="AP136" i="13"/>
  <c r="AQ136" i="13"/>
  <c r="AS136" i="13"/>
  <c r="AT136" i="13"/>
  <c r="AH137" i="13"/>
  <c r="AI137" i="13"/>
  <c r="AJ137" i="13"/>
  <c r="AK137" i="13"/>
  <c r="AL137" i="13"/>
  <c r="AM137" i="13"/>
  <c r="AN137" i="13"/>
  <c r="AO137" i="13"/>
  <c r="AP137" i="13"/>
  <c r="AQ137" i="13"/>
  <c r="AS137" i="13"/>
  <c r="AT137" i="13"/>
  <c r="AH138" i="13"/>
  <c r="AI138" i="13"/>
  <c r="AJ138" i="13"/>
  <c r="AK138" i="13"/>
  <c r="AL138" i="13"/>
  <c r="AM138" i="13"/>
  <c r="AN138" i="13"/>
  <c r="AO138" i="13"/>
  <c r="AP138" i="13"/>
  <c r="AQ138" i="13"/>
  <c r="AS138" i="13"/>
  <c r="AT138" i="13"/>
  <c r="AH139" i="13"/>
  <c r="AI139" i="13"/>
  <c r="AJ139" i="13"/>
  <c r="AK139" i="13"/>
  <c r="AL139" i="13"/>
  <c r="AM139" i="13"/>
  <c r="AN139" i="13"/>
  <c r="AO139" i="13"/>
  <c r="AP139" i="13"/>
  <c r="AQ139" i="13"/>
  <c r="AS139" i="13"/>
  <c r="AT139" i="13"/>
  <c r="AH140" i="13"/>
  <c r="AI140" i="13"/>
  <c r="AJ140" i="13"/>
  <c r="AK140" i="13"/>
  <c r="AL140" i="13"/>
  <c r="AM140" i="13"/>
  <c r="AN140" i="13"/>
  <c r="AO140" i="13"/>
  <c r="AP140" i="13"/>
  <c r="AQ140" i="13"/>
  <c r="AS140" i="13"/>
  <c r="AT140" i="13"/>
  <c r="AH141" i="13"/>
  <c r="AI141" i="13"/>
  <c r="AJ141" i="13"/>
  <c r="AK141" i="13"/>
  <c r="AL141" i="13"/>
  <c r="AM141" i="13"/>
  <c r="AN141" i="13"/>
  <c r="AO141" i="13"/>
  <c r="AP141" i="13"/>
  <c r="AQ141" i="13"/>
  <c r="AS141" i="13"/>
  <c r="AT141" i="13"/>
  <c r="AH142" i="13"/>
  <c r="AI142" i="13"/>
  <c r="AJ142" i="13"/>
  <c r="AK142" i="13"/>
  <c r="AL142" i="13"/>
  <c r="AM142" i="13"/>
  <c r="AN142" i="13"/>
  <c r="AO142" i="13"/>
  <c r="AP142" i="13"/>
  <c r="AQ142" i="13"/>
  <c r="AS142" i="13"/>
  <c r="AT142" i="13"/>
  <c r="AH143" i="13"/>
  <c r="AI143" i="13"/>
  <c r="AJ143" i="13"/>
  <c r="AK143" i="13"/>
  <c r="AL143" i="13"/>
  <c r="AM143" i="13"/>
  <c r="AN143" i="13"/>
  <c r="AO143" i="13"/>
  <c r="AP143" i="13"/>
  <c r="AQ143" i="13"/>
  <c r="AS143" i="13"/>
  <c r="AT143" i="13"/>
  <c r="AH144" i="13"/>
  <c r="AI144" i="13"/>
  <c r="AJ144" i="13"/>
  <c r="AK144" i="13"/>
  <c r="AL144" i="13"/>
  <c r="AM144" i="13"/>
  <c r="AN144" i="13"/>
  <c r="AO144" i="13"/>
  <c r="AP144" i="13"/>
  <c r="AQ144" i="13"/>
  <c r="AS144" i="13"/>
  <c r="AT144" i="13"/>
  <c r="AH145" i="13"/>
  <c r="AI145" i="13"/>
  <c r="AJ145" i="13"/>
  <c r="AK145" i="13"/>
  <c r="AL145" i="13"/>
  <c r="AM145" i="13"/>
  <c r="AN145" i="13"/>
  <c r="AO145" i="13"/>
  <c r="AP145" i="13"/>
  <c r="AQ145" i="13"/>
  <c r="AS145" i="13"/>
  <c r="AT145" i="13"/>
  <c r="AH146" i="13"/>
  <c r="AI146" i="13"/>
  <c r="AJ146" i="13"/>
  <c r="AK146" i="13"/>
  <c r="AL146" i="13"/>
  <c r="AM146" i="13"/>
  <c r="AN146" i="13"/>
  <c r="AO146" i="13"/>
  <c r="AP146" i="13"/>
  <c r="AQ146" i="13"/>
  <c r="AS146" i="13"/>
  <c r="AT146" i="13"/>
  <c r="AH147" i="13"/>
  <c r="AI147" i="13"/>
  <c r="AJ147" i="13"/>
  <c r="AK147" i="13"/>
  <c r="AL147" i="13"/>
  <c r="AM147" i="13"/>
  <c r="AN147" i="13"/>
  <c r="AO147" i="13"/>
  <c r="AP147" i="13"/>
  <c r="AQ147" i="13"/>
  <c r="AS147" i="13"/>
  <c r="AT147" i="13"/>
  <c r="AH148" i="13"/>
  <c r="AI148" i="13"/>
  <c r="AJ148" i="13"/>
  <c r="AK148" i="13"/>
  <c r="AL148" i="13"/>
  <c r="AM148" i="13"/>
  <c r="AN148" i="13"/>
  <c r="AO148" i="13"/>
  <c r="AP148" i="13"/>
  <c r="AQ148" i="13"/>
  <c r="AS148" i="13"/>
  <c r="AT148" i="13"/>
  <c r="AH149" i="13"/>
  <c r="AI149" i="13"/>
  <c r="AJ149" i="13"/>
  <c r="AK149" i="13"/>
  <c r="AV149" i="13" s="1"/>
  <c r="AL149" i="13"/>
  <c r="AM149" i="13"/>
  <c r="AN149" i="13"/>
  <c r="AO149" i="13"/>
  <c r="AP149" i="13"/>
  <c r="AQ149" i="13"/>
  <c r="AS149" i="13"/>
  <c r="AT149" i="13"/>
  <c r="AH150" i="13"/>
  <c r="AI150" i="13"/>
  <c r="AJ150" i="13"/>
  <c r="AK150" i="13"/>
  <c r="AL150" i="13"/>
  <c r="AM150" i="13"/>
  <c r="AN150" i="13"/>
  <c r="AO150" i="13"/>
  <c r="AP150" i="13"/>
  <c r="AQ150" i="13"/>
  <c r="AS150" i="13"/>
  <c r="AT150" i="13"/>
  <c r="AH151" i="13"/>
  <c r="AI151" i="13"/>
  <c r="AJ151" i="13"/>
  <c r="AK151" i="13"/>
  <c r="AL151" i="13"/>
  <c r="AM151" i="13"/>
  <c r="AN151" i="13"/>
  <c r="AO151" i="13"/>
  <c r="AP151" i="13"/>
  <c r="AQ151" i="13"/>
  <c r="AS151" i="13"/>
  <c r="AT151" i="13"/>
  <c r="AH152" i="13"/>
  <c r="AI152" i="13"/>
  <c r="AJ152" i="13"/>
  <c r="AK152" i="13"/>
  <c r="AL152" i="13"/>
  <c r="AM152" i="13"/>
  <c r="AN152" i="13"/>
  <c r="AO152" i="13"/>
  <c r="AP152" i="13"/>
  <c r="AQ152" i="13"/>
  <c r="AS152" i="13"/>
  <c r="AT152" i="13"/>
  <c r="AH153" i="13"/>
  <c r="AI153" i="13"/>
  <c r="AJ153" i="13"/>
  <c r="AK153" i="13"/>
  <c r="AL153" i="13"/>
  <c r="AM153" i="13"/>
  <c r="AN153" i="13"/>
  <c r="AO153" i="13"/>
  <c r="AP153" i="13"/>
  <c r="AQ153" i="13"/>
  <c r="AS153" i="13"/>
  <c r="AT153" i="13"/>
  <c r="AH154" i="13"/>
  <c r="AI154" i="13"/>
  <c r="AJ154" i="13"/>
  <c r="AK154" i="13"/>
  <c r="AL154" i="13"/>
  <c r="AM154" i="13"/>
  <c r="AN154" i="13"/>
  <c r="AO154" i="13"/>
  <c r="AP154" i="13"/>
  <c r="AQ154" i="13"/>
  <c r="AS154" i="13"/>
  <c r="AT154" i="13"/>
  <c r="AH155" i="13"/>
  <c r="AI155" i="13"/>
  <c r="AJ155" i="13"/>
  <c r="AK155" i="13"/>
  <c r="AL155" i="13"/>
  <c r="AM155" i="13"/>
  <c r="AN155" i="13"/>
  <c r="AO155" i="13"/>
  <c r="AP155" i="13"/>
  <c r="AQ155" i="13"/>
  <c r="AS155" i="13"/>
  <c r="AT155" i="13"/>
  <c r="AH156" i="13"/>
  <c r="AI156" i="13"/>
  <c r="AJ156" i="13"/>
  <c r="AK156" i="13"/>
  <c r="AL156" i="13"/>
  <c r="AM156" i="13"/>
  <c r="AN156" i="13"/>
  <c r="AO156" i="13"/>
  <c r="AP156" i="13"/>
  <c r="AQ156" i="13"/>
  <c r="AS156" i="13"/>
  <c r="AT156" i="13"/>
  <c r="AH157" i="13"/>
  <c r="AI157" i="13"/>
  <c r="AJ157" i="13"/>
  <c r="AK157" i="13"/>
  <c r="AL157" i="13"/>
  <c r="AM157" i="13"/>
  <c r="AN157" i="13"/>
  <c r="AO157" i="13"/>
  <c r="AP157" i="13"/>
  <c r="AQ157" i="13"/>
  <c r="AS157" i="13"/>
  <c r="AT157" i="13"/>
  <c r="AH158" i="13"/>
  <c r="AI158" i="13"/>
  <c r="AJ158" i="13"/>
  <c r="AK158" i="13"/>
  <c r="AL158" i="13"/>
  <c r="AM158" i="13"/>
  <c r="AN158" i="13"/>
  <c r="AO158" i="13"/>
  <c r="AP158" i="13"/>
  <c r="AQ158" i="13"/>
  <c r="AS158" i="13"/>
  <c r="AT158" i="13"/>
  <c r="AH159" i="13"/>
  <c r="AI159" i="13"/>
  <c r="AJ159" i="13"/>
  <c r="AK159" i="13"/>
  <c r="AL159" i="13"/>
  <c r="AM159" i="13"/>
  <c r="AN159" i="13"/>
  <c r="AO159" i="13"/>
  <c r="AP159" i="13"/>
  <c r="AQ159" i="13"/>
  <c r="AS159" i="13"/>
  <c r="AT159" i="13"/>
  <c r="AH160" i="13"/>
  <c r="AI160" i="13"/>
  <c r="AJ160" i="13"/>
  <c r="AK160" i="13"/>
  <c r="AL160" i="13"/>
  <c r="AM160" i="13"/>
  <c r="AN160" i="13"/>
  <c r="AO160" i="13"/>
  <c r="AP160" i="13"/>
  <c r="AQ160" i="13"/>
  <c r="AS160" i="13"/>
  <c r="AT160" i="13"/>
  <c r="AH161" i="13"/>
  <c r="AI161" i="13"/>
  <c r="AJ161" i="13"/>
  <c r="AK161" i="13"/>
  <c r="AL161" i="13"/>
  <c r="AM161" i="13"/>
  <c r="AN161" i="13"/>
  <c r="AO161" i="13"/>
  <c r="AP161" i="13"/>
  <c r="AQ161" i="13"/>
  <c r="AS161" i="13"/>
  <c r="AT161" i="13"/>
  <c r="AH162" i="13"/>
  <c r="AI162" i="13"/>
  <c r="AJ162" i="13"/>
  <c r="AK162" i="13"/>
  <c r="AL162" i="13"/>
  <c r="AM162" i="13"/>
  <c r="AN162" i="13"/>
  <c r="AO162" i="13"/>
  <c r="AP162" i="13"/>
  <c r="AQ162" i="13"/>
  <c r="AS162" i="13"/>
  <c r="AT162" i="13"/>
  <c r="AH163" i="13"/>
  <c r="AI163" i="13"/>
  <c r="AJ163" i="13"/>
  <c r="AK163" i="13"/>
  <c r="AL163" i="13"/>
  <c r="AM163" i="13"/>
  <c r="AN163" i="13"/>
  <c r="AO163" i="13"/>
  <c r="AP163" i="13"/>
  <c r="AQ163" i="13"/>
  <c r="AS163" i="13"/>
  <c r="AT163" i="13"/>
  <c r="AH164" i="13"/>
  <c r="AI164" i="13"/>
  <c r="AJ164" i="13"/>
  <c r="AK164" i="13"/>
  <c r="AL164" i="13"/>
  <c r="AM164" i="13"/>
  <c r="AN164" i="13"/>
  <c r="AO164" i="13"/>
  <c r="AP164" i="13"/>
  <c r="AQ164" i="13"/>
  <c r="AS164" i="13"/>
  <c r="AT164" i="13"/>
  <c r="AH165" i="13"/>
  <c r="AI165" i="13"/>
  <c r="AJ165" i="13"/>
  <c r="AK165" i="13"/>
  <c r="AL165" i="13"/>
  <c r="AM165" i="13"/>
  <c r="AN165" i="13"/>
  <c r="AO165" i="13"/>
  <c r="AP165" i="13"/>
  <c r="AQ165" i="13"/>
  <c r="AS165" i="13"/>
  <c r="AT165" i="13"/>
  <c r="AH166" i="13"/>
  <c r="AI166" i="13"/>
  <c r="AJ166" i="13"/>
  <c r="AK166" i="13"/>
  <c r="AL166" i="13"/>
  <c r="AM166" i="13"/>
  <c r="AN166" i="13"/>
  <c r="AO166" i="13"/>
  <c r="AP166" i="13"/>
  <c r="AQ166" i="13"/>
  <c r="AS166" i="13"/>
  <c r="AT166" i="13"/>
  <c r="AH167" i="13"/>
  <c r="AI167" i="13"/>
  <c r="AJ167" i="13"/>
  <c r="AK167" i="13"/>
  <c r="AL167" i="13"/>
  <c r="AM167" i="13"/>
  <c r="AN167" i="13"/>
  <c r="AO167" i="13"/>
  <c r="AP167" i="13"/>
  <c r="AQ167" i="13"/>
  <c r="AS167" i="13"/>
  <c r="AT167" i="13"/>
  <c r="AH168" i="13"/>
  <c r="AI168" i="13"/>
  <c r="AJ168" i="13"/>
  <c r="AK168" i="13"/>
  <c r="AL168" i="13"/>
  <c r="AM168" i="13"/>
  <c r="AN168" i="13"/>
  <c r="AO168" i="13"/>
  <c r="AP168" i="13"/>
  <c r="AQ168" i="13"/>
  <c r="AS168" i="13"/>
  <c r="AT168" i="13"/>
  <c r="AH169" i="13"/>
  <c r="AI169" i="13"/>
  <c r="AJ169" i="13"/>
  <c r="AK169" i="13"/>
  <c r="AL169" i="13"/>
  <c r="AM169" i="13"/>
  <c r="AN169" i="13"/>
  <c r="AO169" i="13"/>
  <c r="AP169" i="13"/>
  <c r="AQ169" i="13"/>
  <c r="AS169" i="13"/>
  <c r="AT169" i="13"/>
  <c r="AH170" i="13"/>
  <c r="AI170" i="13"/>
  <c r="AJ170" i="13"/>
  <c r="AK170" i="13"/>
  <c r="AL170" i="13"/>
  <c r="AM170" i="13"/>
  <c r="AN170" i="13"/>
  <c r="AO170" i="13"/>
  <c r="AP170" i="13"/>
  <c r="AQ170" i="13"/>
  <c r="AS170" i="13"/>
  <c r="AT170" i="13"/>
  <c r="AH171" i="13"/>
  <c r="AI171" i="13"/>
  <c r="AJ171" i="13"/>
  <c r="AK171" i="13"/>
  <c r="AL171" i="13"/>
  <c r="AM171" i="13"/>
  <c r="AN171" i="13"/>
  <c r="AO171" i="13"/>
  <c r="AP171" i="13"/>
  <c r="AQ171" i="13"/>
  <c r="AS171" i="13"/>
  <c r="AT171" i="13"/>
  <c r="AH172" i="13"/>
  <c r="AI172" i="13"/>
  <c r="AJ172" i="13"/>
  <c r="AK172" i="13"/>
  <c r="AL172" i="13"/>
  <c r="AM172" i="13"/>
  <c r="AN172" i="13"/>
  <c r="AO172" i="13"/>
  <c r="AP172" i="13"/>
  <c r="AQ172" i="13"/>
  <c r="AS172" i="13"/>
  <c r="AT172" i="13"/>
  <c r="AH173" i="13"/>
  <c r="AI173" i="13"/>
  <c r="AJ173" i="13"/>
  <c r="AK173" i="13"/>
  <c r="AL173" i="13"/>
  <c r="AM173" i="13"/>
  <c r="AN173" i="13"/>
  <c r="AO173" i="13"/>
  <c r="AP173" i="13"/>
  <c r="AQ173" i="13"/>
  <c r="AS173" i="13"/>
  <c r="AT173" i="13"/>
  <c r="AH174" i="13"/>
  <c r="AI174" i="13"/>
  <c r="AJ174" i="13"/>
  <c r="AK174" i="13"/>
  <c r="AL174" i="13"/>
  <c r="AM174" i="13"/>
  <c r="AN174" i="13"/>
  <c r="AO174" i="13"/>
  <c r="AP174" i="13"/>
  <c r="AQ174" i="13"/>
  <c r="AS174" i="13"/>
  <c r="AT174" i="13"/>
  <c r="AH175" i="13"/>
  <c r="AI175" i="13"/>
  <c r="AJ175" i="13"/>
  <c r="AK175" i="13"/>
  <c r="AL175" i="13"/>
  <c r="AM175" i="13"/>
  <c r="AN175" i="13"/>
  <c r="AO175" i="13"/>
  <c r="AP175" i="13"/>
  <c r="AQ175" i="13"/>
  <c r="AS175" i="13"/>
  <c r="AT175" i="13"/>
  <c r="AH176" i="13"/>
  <c r="AI176" i="13"/>
  <c r="AJ176" i="13"/>
  <c r="AK176" i="13"/>
  <c r="AL176" i="13"/>
  <c r="AM176" i="13"/>
  <c r="AN176" i="13"/>
  <c r="AO176" i="13"/>
  <c r="AP176" i="13"/>
  <c r="AQ176" i="13"/>
  <c r="AS176" i="13"/>
  <c r="AT176" i="13"/>
  <c r="AH177" i="13"/>
  <c r="AI177" i="13"/>
  <c r="AJ177" i="13"/>
  <c r="AK177" i="13"/>
  <c r="AL177" i="13"/>
  <c r="AM177" i="13"/>
  <c r="AN177" i="13"/>
  <c r="AO177" i="13"/>
  <c r="AP177" i="13"/>
  <c r="AQ177" i="13"/>
  <c r="AS177" i="13"/>
  <c r="AT177" i="13"/>
  <c r="AH178" i="13"/>
  <c r="AI178" i="13"/>
  <c r="AJ178" i="13"/>
  <c r="AK178" i="13"/>
  <c r="AL178" i="13"/>
  <c r="AM178" i="13"/>
  <c r="AN178" i="13"/>
  <c r="AO178" i="13"/>
  <c r="AP178" i="13"/>
  <c r="AQ178" i="13"/>
  <c r="AS178" i="13"/>
  <c r="AT178" i="13"/>
  <c r="AH179" i="13"/>
  <c r="AI179" i="13"/>
  <c r="AJ179" i="13"/>
  <c r="AK179" i="13"/>
  <c r="AL179" i="13"/>
  <c r="AM179" i="13"/>
  <c r="AN179" i="13"/>
  <c r="AO179" i="13"/>
  <c r="AP179" i="13"/>
  <c r="AQ179" i="13"/>
  <c r="AS179" i="13"/>
  <c r="AT179" i="13"/>
  <c r="AH180" i="13"/>
  <c r="AI180" i="13"/>
  <c r="AJ180" i="13"/>
  <c r="AK180" i="13"/>
  <c r="AL180" i="13"/>
  <c r="AM180" i="13"/>
  <c r="AN180" i="13"/>
  <c r="AO180" i="13"/>
  <c r="AP180" i="13"/>
  <c r="AQ180" i="13"/>
  <c r="AS180" i="13"/>
  <c r="AT180" i="13"/>
  <c r="AH181" i="13"/>
  <c r="AI181" i="13"/>
  <c r="AJ181" i="13"/>
  <c r="AK181" i="13"/>
  <c r="AL181" i="13"/>
  <c r="AM181" i="13"/>
  <c r="AN181" i="13"/>
  <c r="AO181" i="13"/>
  <c r="AP181" i="13"/>
  <c r="AQ181" i="13"/>
  <c r="AS181" i="13"/>
  <c r="AT181" i="13"/>
  <c r="AH182" i="13"/>
  <c r="AI182" i="13"/>
  <c r="AJ182" i="13"/>
  <c r="AK182" i="13"/>
  <c r="AL182" i="13"/>
  <c r="AM182" i="13"/>
  <c r="AN182" i="13"/>
  <c r="AO182" i="13"/>
  <c r="AP182" i="13"/>
  <c r="AQ182" i="13"/>
  <c r="AS182" i="13"/>
  <c r="AT182" i="13"/>
  <c r="AH183" i="13"/>
  <c r="AI183" i="13"/>
  <c r="AJ183" i="13"/>
  <c r="AK183" i="13"/>
  <c r="AL183" i="13"/>
  <c r="AM183" i="13"/>
  <c r="AN183" i="13"/>
  <c r="AO183" i="13"/>
  <c r="AP183" i="13"/>
  <c r="AQ183" i="13"/>
  <c r="AS183" i="13"/>
  <c r="AT183" i="13"/>
  <c r="AH184" i="13"/>
  <c r="AI184" i="13"/>
  <c r="AJ184" i="13"/>
  <c r="AK184" i="13"/>
  <c r="AL184" i="13"/>
  <c r="AM184" i="13"/>
  <c r="AN184" i="13"/>
  <c r="AO184" i="13"/>
  <c r="AP184" i="13"/>
  <c r="AQ184" i="13"/>
  <c r="AS184" i="13"/>
  <c r="AT184" i="13"/>
  <c r="AH185" i="13"/>
  <c r="AI185" i="13"/>
  <c r="AJ185" i="13"/>
  <c r="AK185" i="13"/>
  <c r="AL185" i="13"/>
  <c r="AM185" i="13"/>
  <c r="AN185" i="13"/>
  <c r="AO185" i="13"/>
  <c r="AP185" i="13"/>
  <c r="AQ185" i="13"/>
  <c r="AS185" i="13"/>
  <c r="AT185" i="13"/>
  <c r="AH186" i="13"/>
  <c r="AI186" i="13"/>
  <c r="AJ186" i="13"/>
  <c r="AK186" i="13"/>
  <c r="AL186" i="13"/>
  <c r="AM186" i="13"/>
  <c r="AN186" i="13"/>
  <c r="AO186" i="13"/>
  <c r="AP186" i="13"/>
  <c r="AQ186" i="13"/>
  <c r="AS186" i="13"/>
  <c r="AT186" i="13"/>
  <c r="AH187" i="13"/>
  <c r="AI187" i="13"/>
  <c r="AJ187" i="13"/>
  <c r="AK187" i="13"/>
  <c r="AL187" i="13"/>
  <c r="AM187" i="13"/>
  <c r="AN187" i="13"/>
  <c r="AO187" i="13"/>
  <c r="AP187" i="13"/>
  <c r="AQ187" i="13"/>
  <c r="AS187" i="13"/>
  <c r="AT187" i="13"/>
  <c r="AH188" i="13"/>
  <c r="AI188" i="13"/>
  <c r="AJ188" i="13"/>
  <c r="AK188" i="13"/>
  <c r="AL188" i="13"/>
  <c r="AM188" i="13"/>
  <c r="AN188" i="13"/>
  <c r="AO188" i="13"/>
  <c r="AP188" i="13"/>
  <c r="AQ188" i="13"/>
  <c r="AS188" i="13"/>
  <c r="AT188" i="13"/>
  <c r="AH189" i="13"/>
  <c r="AI189" i="13"/>
  <c r="AJ189" i="13"/>
  <c r="AK189" i="13"/>
  <c r="AL189" i="13"/>
  <c r="AM189" i="13"/>
  <c r="AN189" i="13"/>
  <c r="AO189" i="13"/>
  <c r="AP189" i="13"/>
  <c r="AQ189" i="13"/>
  <c r="AS189" i="13"/>
  <c r="AT189" i="13"/>
  <c r="AH190" i="13"/>
  <c r="AI190" i="13"/>
  <c r="AJ190" i="13"/>
  <c r="AK190" i="13"/>
  <c r="AL190" i="13"/>
  <c r="AM190" i="13"/>
  <c r="AN190" i="13"/>
  <c r="AO190" i="13"/>
  <c r="AP190" i="13"/>
  <c r="AQ190" i="13"/>
  <c r="AS190" i="13"/>
  <c r="AT190" i="13"/>
  <c r="AH191" i="13"/>
  <c r="AI191" i="13"/>
  <c r="AJ191" i="13"/>
  <c r="AK191" i="13"/>
  <c r="AL191" i="13"/>
  <c r="AM191" i="13"/>
  <c r="AN191" i="13"/>
  <c r="AO191" i="13"/>
  <c r="AP191" i="13"/>
  <c r="AQ191" i="13"/>
  <c r="AS191" i="13"/>
  <c r="AT191" i="13"/>
  <c r="AH192" i="13"/>
  <c r="AI192" i="13"/>
  <c r="AJ192" i="13"/>
  <c r="AK192" i="13"/>
  <c r="AL192" i="13"/>
  <c r="AM192" i="13"/>
  <c r="AN192" i="13"/>
  <c r="AO192" i="13"/>
  <c r="AP192" i="13"/>
  <c r="AQ192" i="13"/>
  <c r="AS192" i="13"/>
  <c r="AT192" i="13"/>
  <c r="AH193" i="13"/>
  <c r="AI193" i="13"/>
  <c r="AJ193" i="13"/>
  <c r="AK193" i="13"/>
  <c r="AL193" i="13"/>
  <c r="AM193" i="13"/>
  <c r="AN193" i="13"/>
  <c r="AO193" i="13"/>
  <c r="AP193" i="13"/>
  <c r="AQ193" i="13"/>
  <c r="AS193" i="13"/>
  <c r="AT193" i="13"/>
  <c r="AH194" i="13"/>
  <c r="AI194" i="13"/>
  <c r="AJ194" i="13"/>
  <c r="AK194" i="13"/>
  <c r="AL194" i="13"/>
  <c r="AM194" i="13"/>
  <c r="AN194" i="13"/>
  <c r="AO194" i="13"/>
  <c r="AP194" i="13"/>
  <c r="AQ194" i="13"/>
  <c r="AS194" i="13"/>
  <c r="AT194" i="13"/>
  <c r="AH195" i="13"/>
  <c r="AI195" i="13"/>
  <c r="AJ195" i="13"/>
  <c r="AK195" i="13"/>
  <c r="AL195" i="13"/>
  <c r="AM195" i="13"/>
  <c r="AN195" i="13"/>
  <c r="AO195" i="13"/>
  <c r="AP195" i="13"/>
  <c r="AQ195" i="13"/>
  <c r="AS195" i="13"/>
  <c r="AT195" i="13"/>
  <c r="AH196" i="13"/>
  <c r="AI196" i="13"/>
  <c r="AJ196" i="13"/>
  <c r="AK196" i="13"/>
  <c r="AL196" i="13"/>
  <c r="AM196" i="13"/>
  <c r="AN196" i="13"/>
  <c r="AO196" i="13"/>
  <c r="AP196" i="13"/>
  <c r="AQ196" i="13"/>
  <c r="AS196" i="13"/>
  <c r="AT196" i="13"/>
  <c r="AH197" i="13"/>
  <c r="AI197" i="13"/>
  <c r="AJ197" i="13"/>
  <c r="AK197" i="13"/>
  <c r="AL197" i="13"/>
  <c r="AM197" i="13"/>
  <c r="AN197" i="13"/>
  <c r="AO197" i="13"/>
  <c r="AP197" i="13"/>
  <c r="AQ197" i="13"/>
  <c r="AS197" i="13"/>
  <c r="AT197" i="13"/>
  <c r="AH198" i="13"/>
  <c r="AI198" i="13"/>
  <c r="AJ198" i="13"/>
  <c r="AK198" i="13"/>
  <c r="AL198" i="13"/>
  <c r="AM198" i="13"/>
  <c r="AN198" i="13"/>
  <c r="AO198" i="13"/>
  <c r="AP198" i="13"/>
  <c r="AQ198" i="13"/>
  <c r="AS198" i="13"/>
  <c r="AT198" i="13"/>
  <c r="AH199" i="13"/>
  <c r="AI199" i="13"/>
  <c r="AJ199" i="13"/>
  <c r="AK199" i="13"/>
  <c r="AL199" i="13"/>
  <c r="AM199" i="13"/>
  <c r="AN199" i="13"/>
  <c r="AO199" i="13"/>
  <c r="AP199" i="13"/>
  <c r="AQ199" i="13"/>
  <c r="AS199" i="13"/>
  <c r="AT199" i="13"/>
  <c r="AH200" i="13"/>
  <c r="AI200" i="13"/>
  <c r="AJ200" i="13"/>
  <c r="AK200" i="13"/>
  <c r="AL200" i="13"/>
  <c r="AM200" i="13"/>
  <c r="AN200" i="13"/>
  <c r="AO200" i="13"/>
  <c r="AP200" i="13"/>
  <c r="AQ200" i="13"/>
  <c r="AS200" i="13"/>
  <c r="AT200" i="13"/>
  <c r="AH201" i="13"/>
  <c r="AI201" i="13"/>
  <c r="AJ201" i="13"/>
  <c r="AK201" i="13"/>
  <c r="AL201" i="13"/>
  <c r="AM201" i="13"/>
  <c r="AN201" i="13"/>
  <c r="AO201" i="13"/>
  <c r="AP201" i="13"/>
  <c r="AQ201" i="13"/>
  <c r="AS201" i="13"/>
  <c r="AT201" i="13"/>
  <c r="AH202" i="13"/>
  <c r="AI202" i="13"/>
  <c r="AJ202" i="13"/>
  <c r="AK202" i="13"/>
  <c r="AL202" i="13"/>
  <c r="AM202" i="13"/>
  <c r="AN202" i="13"/>
  <c r="AO202" i="13"/>
  <c r="AP202" i="13"/>
  <c r="AQ202" i="13"/>
  <c r="AS202" i="13"/>
  <c r="AT202" i="13"/>
  <c r="AH203" i="13"/>
  <c r="AI203" i="13"/>
  <c r="AJ203" i="13"/>
  <c r="AK203" i="13"/>
  <c r="AL203" i="13"/>
  <c r="AM203" i="13"/>
  <c r="AN203" i="13"/>
  <c r="AO203" i="13"/>
  <c r="AP203" i="13"/>
  <c r="AQ203" i="13"/>
  <c r="AS203" i="13"/>
  <c r="AT203" i="13"/>
  <c r="AH204" i="13"/>
  <c r="AI204" i="13"/>
  <c r="AJ204" i="13"/>
  <c r="AK204" i="13"/>
  <c r="AL204" i="13"/>
  <c r="AM204" i="13"/>
  <c r="AN204" i="13"/>
  <c r="AO204" i="13"/>
  <c r="AP204" i="13"/>
  <c r="AQ204" i="13"/>
  <c r="AS204" i="13"/>
  <c r="AT204" i="13"/>
  <c r="AH205" i="13"/>
  <c r="AI205" i="13"/>
  <c r="AJ205" i="13"/>
  <c r="AK205" i="13"/>
  <c r="AL205" i="13"/>
  <c r="AM205" i="13"/>
  <c r="AN205" i="13"/>
  <c r="AO205" i="13"/>
  <c r="AP205" i="13"/>
  <c r="AQ205" i="13"/>
  <c r="AS205" i="13"/>
  <c r="AT205" i="13"/>
  <c r="AH206" i="13"/>
  <c r="AI206" i="13"/>
  <c r="AJ206" i="13"/>
  <c r="AK206" i="13"/>
  <c r="AL206" i="13"/>
  <c r="AM206" i="13"/>
  <c r="AN206" i="13"/>
  <c r="AO206" i="13"/>
  <c r="AP206" i="13"/>
  <c r="AQ206" i="13"/>
  <c r="AS206" i="13"/>
  <c r="AT206" i="13"/>
  <c r="AH207" i="13"/>
  <c r="AI207" i="13"/>
  <c r="AJ207" i="13"/>
  <c r="AK207" i="13"/>
  <c r="AL207" i="13"/>
  <c r="AM207" i="13"/>
  <c r="AN207" i="13"/>
  <c r="AO207" i="13"/>
  <c r="AP207" i="13"/>
  <c r="AQ207" i="13"/>
  <c r="AS207" i="13"/>
  <c r="AT207" i="13"/>
  <c r="AH208" i="13"/>
  <c r="AI208" i="13"/>
  <c r="AJ208" i="13"/>
  <c r="AK208" i="13"/>
  <c r="AL208" i="13"/>
  <c r="AM208" i="13"/>
  <c r="AN208" i="13"/>
  <c r="AO208" i="13"/>
  <c r="AP208" i="13"/>
  <c r="AQ208" i="13"/>
  <c r="AS208" i="13"/>
  <c r="AT208" i="13"/>
  <c r="AH209" i="13"/>
  <c r="AI209" i="13"/>
  <c r="AJ209" i="13"/>
  <c r="AK209" i="13"/>
  <c r="AL209" i="13"/>
  <c r="AM209" i="13"/>
  <c r="AN209" i="13"/>
  <c r="AO209" i="13"/>
  <c r="AP209" i="13"/>
  <c r="AQ209" i="13"/>
  <c r="AS209" i="13"/>
  <c r="AT209" i="13"/>
  <c r="AH210" i="13"/>
  <c r="AI210" i="13"/>
  <c r="AJ210" i="13"/>
  <c r="AK210" i="13"/>
  <c r="AL210" i="13"/>
  <c r="AM210" i="13"/>
  <c r="AN210" i="13"/>
  <c r="AO210" i="13"/>
  <c r="AP210" i="13"/>
  <c r="AQ210" i="13"/>
  <c r="AS210" i="13"/>
  <c r="AT210" i="13"/>
  <c r="AH211" i="13"/>
  <c r="AI211" i="13"/>
  <c r="AJ211" i="13"/>
  <c r="AK211" i="13"/>
  <c r="AL211" i="13"/>
  <c r="AM211" i="13"/>
  <c r="AN211" i="13"/>
  <c r="AO211" i="13"/>
  <c r="AP211" i="13"/>
  <c r="AQ211" i="13"/>
  <c r="AS211" i="13"/>
  <c r="AT211" i="13"/>
  <c r="AH212" i="13"/>
  <c r="AI212" i="13"/>
  <c r="AJ212" i="13"/>
  <c r="AK212" i="13"/>
  <c r="AL212" i="13"/>
  <c r="AM212" i="13"/>
  <c r="AN212" i="13"/>
  <c r="AO212" i="13"/>
  <c r="AP212" i="13"/>
  <c r="AQ212" i="13"/>
  <c r="AS212" i="13"/>
  <c r="AT212" i="13"/>
  <c r="AH213" i="13"/>
  <c r="AI213" i="13"/>
  <c r="AJ213" i="13"/>
  <c r="AK213" i="13"/>
  <c r="AL213" i="13"/>
  <c r="AM213" i="13"/>
  <c r="AN213" i="13"/>
  <c r="AO213" i="13"/>
  <c r="AP213" i="13"/>
  <c r="AQ213" i="13"/>
  <c r="AS213" i="13"/>
  <c r="AT213" i="13"/>
  <c r="AH214" i="13"/>
  <c r="AI214" i="13"/>
  <c r="AJ214" i="13"/>
  <c r="AK214" i="13"/>
  <c r="AL214" i="13"/>
  <c r="AM214" i="13"/>
  <c r="AN214" i="13"/>
  <c r="AO214" i="13"/>
  <c r="AP214" i="13"/>
  <c r="AQ214" i="13"/>
  <c r="AS214" i="13"/>
  <c r="AT214" i="13"/>
  <c r="AH215" i="13"/>
  <c r="AI215" i="13"/>
  <c r="AJ215" i="13"/>
  <c r="AK215" i="13"/>
  <c r="AL215" i="13"/>
  <c r="AM215" i="13"/>
  <c r="AN215" i="13"/>
  <c r="AO215" i="13"/>
  <c r="AP215" i="13"/>
  <c r="AQ215" i="13"/>
  <c r="AS215" i="13"/>
  <c r="AT215" i="13"/>
  <c r="AH216" i="13"/>
  <c r="AI216" i="13"/>
  <c r="AJ216" i="13"/>
  <c r="AK216" i="13"/>
  <c r="AL216" i="13"/>
  <c r="AM216" i="13"/>
  <c r="AN216" i="13"/>
  <c r="AO216" i="13"/>
  <c r="AP216" i="13"/>
  <c r="AQ216" i="13"/>
  <c r="AS216" i="13"/>
  <c r="AT216" i="13"/>
  <c r="AH217" i="13"/>
  <c r="AI217" i="13"/>
  <c r="AJ217" i="13"/>
  <c r="AK217" i="13"/>
  <c r="AL217" i="13"/>
  <c r="AM217" i="13"/>
  <c r="AN217" i="13"/>
  <c r="AO217" i="13"/>
  <c r="AP217" i="13"/>
  <c r="AQ217" i="13"/>
  <c r="AS217" i="13"/>
  <c r="AT217" i="13"/>
  <c r="AH218" i="13"/>
  <c r="AI218" i="13"/>
  <c r="AJ218" i="13"/>
  <c r="AK218" i="13"/>
  <c r="AL218" i="13"/>
  <c r="AM218" i="13"/>
  <c r="AN218" i="13"/>
  <c r="AO218" i="13"/>
  <c r="AP218" i="13"/>
  <c r="AQ218" i="13"/>
  <c r="AS218" i="13"/>
  <c r="AT218" i="13"/>
  <c r="AH219" i="13"/>
  <c r="AI219" i="13"/>
  <c r="AJ219" i="13"/>
  <c r="AK219" i="13"/>
  <c r="AL219" i="13"/>
  <c r="AM219" i="13"/>
  <c r="AN219" i="13"/>
  <c r="AO219" i="13"/>
  <c r="AP219" i="13"/>
  <c r="AQ219" i="13"/>
  <c r="AS219" i="13"/>
  <c r="AT219" i="13"/>
  <c r="AH220" i="13"/>
  <c r="AI220" i="13"/>
  <c r="AJ220" i="13"/>
  <c r="AK220" i="13"/>
  <c r="AL220" i="13"/>
  <c r="AM220" i="13"/>
  <c r="AN220" i="13"/>
  <c r="AO220" i="13"/>
  <c r="AP220" i="13"/>
  <c r="AQ220" i="13"/>
  <c r="AS220" i="13"/>
  <c r="AT220" i="13"/>
  <c r="AH221" i="13"/>
  <c r="AI221" i="13"/>
  <c r="AJ221" i="13"/>
  <c r="AK221" i="13"/>
  <c r="AL221" i="13"/>
  <c r="AM221" i="13"/>
  <c r="AN221" i="13"/>
  <c r="AO221" i="13"/>
  <c r="AP221" i="13"/>
  <c r="AQ221" i="13"/>
  <c r="AS221" i="13"/>
  <c r="AT221" i="13"/>
  <c r="AH222" i="13"/>
  <c r="AI222" i="13"/>
  <c r="AJ222" i="13"/>
  <c r="AK222" i="13"/>
  <c r="AL222" i="13"/>
  <c r="AM222" i="13"/>
  <c r="AN222" i="13"/>
  <c r="AO222" i="13"/>
  <c r="AP222" i="13"/>
  <c r="AQ222" i="13"/>
  <c r="AS222" i="13"/>
  <c r="AT222" i="13"/>
  <c r="AH223" i="13"/>
  <c r="AI223" i="13"/>
  <c r="AJ223" i="13"/>
  <c r="AK223" i="13"/>
  <c r="AL223" i="13"/>
  <c r="AM223" i="13"/>
  <c r="AN223" i="13"/>
  <c r="AO223" i="13"/>
  <c r="AP223" i="13"/>
  <c r="AQ223" i="13"/>
  <c r="AS223" i="13"/>
  <c r="AT223" i="13"/>
  <c r="AH224" i="13"/>
  <c r="AI224" i="13"/>
  <c r="AJ224" i="13"/>
  <c r="AK224" i="13"/>
  <c r="AL224" i="13"/>
  <c r="AM224" i="13"/>
  <c r="AN224" i="13"/>
  <c r="AO224" i="13"/>
  <c r="AP224" i="13"/>
  <c r="AQ224" i="13"/>
  <c r="AS224" i="13"/>
  <c r="AT224" i="13"/>
  <c r="AH225" i="13"/>
  <c r="AI225" i="13"/>
  <c r="AJ225" i="13"/>
  <c r="AK225" i="13"/>
  <c r="AL225" i="13"/>
  <c r="AM225" i="13"/>
  <c r="AN225" i="13"/>
  <c r="AO225" i="13"/>
  <c r="AP225" i="13"/>
  <c r="AQ225" i="13"/>
  <c r="AS225" i="13"/>
  <c r="AT225" i="13"/>
  <c r="AH226" i="13"/>
  <c r="AI226" i="13"/>
  <c r="AJ226" i="13"/>
  <c r="AK226" i="13"/>
  <c r="AL226" i="13"/>
  <c r="AM226" i="13"/>
  <c r="AN226" i="13"/>
  <c r="AO226" i="13"/>
  <c r="AP226" i="13"/>
  <c r="AQ226" i="13"/>
  <c r="AS226" i="13"/>
  <c r="AT226" i="13"/>
  <c r="AH227" i="13"/>
  <c r="AI227" i="13"/>
  <c r="AJ227" i="13"/>
  <c r="AK227" i="13"/>
  <c r="AL227" i="13"/>
  <c r="AM227" i="13"/>
  <c r="AN227" i="13"/>
  <c r="AO227" i="13"/>
  <c r="AP227" i="13"/>
  <c r="AQ227" i="13"/>
  <c r="AS227" i="13"/>
  <c r="AT227" i="13"/>
  <c r="AH228" i="13"/>
  <c r="AI228" i="13"/>
  <c r="AJ228" i="13"/>
  <c r="AK228" i="13"/>
  <c r="AL228" i="13"/>
  <c r="AM228" i="13"/>
  <c r="AN228" i="13"/>
  <c r="AO228" i="13"/>
  <c r="AP228" i="13"/>
  <c r="AQ228" i="13"/>
  <c r="AS228" i="13"/>
  <c r="AT228" i="13"/>
  <c r="AH229" i="13"/>
  <c r="AI229" i="13"/>
  <c r="AJ229" i="13"/>
  <c r="AK229" i="13"/>
  <c r="AL229" i="13"/>
  <c r="AM229" i="13"/>
  <c r="AN229" i="13"/>
  <c r="AO229" i="13"/>
  <c r="AP229" i="13"/>
  <c r="AQ229" i="13"/>
  <c r="AS229" i="13"/>
  <c r="AT229" i="13"/>
  <c r="AH230" i="13"/>
  <c r="AI230" i="13"/>
  <c r="AJ230" i="13"/>
  <c r="AK230" i="13"/>
  <c r="AL230" i="13"/>
  <c r="AM230" i="13"/>
  <c r="AN230" i="13"/>
  <c r="AO230" i="13"/>
  <c r="AP230" i="13"/>
  <c r="AQ230" i="13"/>
  <c r="AS230" i="13"/>
  <c r="AT230" i="13"/>
  <c r="AH231" i="13"/>
  <c r="AI231" i="13"/>
  <c r="AJ231" i="13"/>
  <c r="AK231" i="13"/>
  <c r="AL231" i="13"/>
  <c r="AM231" i="13"/>
  <c r="AN231" i="13"/>
  <c r="AO231" i="13"/>
  <c r="AP231" i="13"/>
  <c r="AQ231" i="13"/>
  <c r="AS231" i="13"/>
  <c r="AT231" i="13"/>
  <c r="AH232" i="13"/>
  <c r="AI232" i="13"/>
  <c r="AJ232" i="13"/>
  <c r="AK232" i="13"/>
  <c r="AL232" i="13"/>
  <c r="AM232" i="13"/>
  <c r="AN232" i="13"/>
  <c r="AO232" i="13"/>
  <c r="AP232" i="13"/>
  <c r="AQ232" i="13"/>
  <c r="AS232" i="13"/>
  <c r="AT232" i="13"/>
  <c r="AH233" i="13"/>
  <c r="AI233" i="13"/>
  <c r="AJ233" i="13"/>
  <c r="AK233" i="13"/>
  <c r="AL233" i="13"/>
  <c r="AM233" i="13"/>
  <c r="AN233" i="13"/>
  <c r="AO233" i="13"/>
  <c r="AP233" i="13"/>
  <c r="AQ233" i="13"/>
  <c r="AS233" i="13"/>
  <c r="AT233" i="13"/>
  <c r="AH234" i="13"/>
  <c r="AI234" i="13"/>
  <c r="AJ234" i="13"/>
  <c r="AK234" i="13"/>
  <c r="AL234" i="13"/>
  <c r="AM234" i="13"/>
  <c r="AN234" i="13"/>
  <c r="AO234" i="13"/>
  <c r="AP234" i="13"/>
  <c r="AQ234" i="13"/>
  <c r="AS234" i="13"/>
  <c r="AT234" i="13"/>
  <c r="AH235" i="13"/>
  <c r="AI235" i="13"/>
  <c r="AJ235" i="13"/>
  <c r="AK235" i="13"/>
  <c r="AL235" i="13"/>
  <c r="AM235" i="13"/>
  <c r="AN235" i="13"/>
  <c r="AO235" i="13"/>
  <c r="AP235" i="13"/>
  <c r="AQ235" i="13"/>
  <c r="AS235" i="13"/>
  <c r="AT235" i="13"/>
  <c r="AH236" i="13"/>
  <c r="AI236" i="13"/>
  <c r="AJ236" i="13"/>
  <c r="AK236" i="13"/>
  <c r="AL236" i="13"/>
  <c r="AM236" i="13"/>
  <c r="AN236" i="13"/>
  <c r="AO236" i="13"/>
  <c r="AP236" i="13"/>
  <c r="AQ236" i="13"/>
  <c r="AS236" i="13"/>
  <c r="AT236" i="13"/>
  <c r="AH237" i="13"/>
  <c r="AI237" i="13"/>
  <c r="AJ237" i="13"/>
  <c r="AK237" i="13"/>
  <c r="AL237" i="13"/>
  <c r="AM237" i="13"/>
  <c r="AN237" i="13"/>
  <c r="AO237" i="13"/>
  <c r="AP237" i="13"/>
  <c r="AQ237" i="13"/>
  <c r="AS237" i="13"/>
  <c r="AT237" i="13"/>
  <c r="AH238" i="13"/>
  <c r="AI238" i="13"/>
  <c r="AJ238" i="13"/>
  <c r="AK238" i="13"/>
  <c r="AL238" i="13"/>
  <c r="AM238" i="13"/>
  <c r="AN238" i="13"/>
  <c r="AO238" i="13"/>
  <c r="AP238" i="13"/>
  <c r="AQ238" i="13"/>
  <c r="AS238" i="13"/>
  <c r="AT238" i="13"/>
  <c r="AH239" i="13"/>
  <c r="AI239" i="13"/>
  <c r="AJ239" i="13"/>
  <c r="AK239" i="13"/>
  <c r="AL239" i="13"/>
  <c r="AM239" i="13"/>
  <c r="AN239" i="13"/>
  <c r="AO239" i="13"/>
  <c r="AP239" i="13"/>
  <c r="AQ239" i="13"/>
  <c r="AS239" i="13"/>
  <c r="AT239" i="13"/>
  <c r="AH240" i="13"/>
  <c r="AI240" i="13"/>
  <c r="AJ240" i="13"/>
  <c r="AK240" i="13"/>
  <c r="AL240" i="13"/>
  <c r="AM240" i="13"/>
  <c r="AN240" i="13"/>
  <c r="AO240" i="13"/>
  <c r="AP240" i="13"/>
  <c r="AQ240" i="13"/>
  <c r="AS240" i="13"/>
  <c r="AT240" i="13"/>
  <c r="AH241" i="13"/>
  <c r="AI241" i="13"/>
  <c r="AJ241" i="13"/>
  <c r="AK241" i="13"/>
  <c r="AL241" i="13"/>
  <c r="AM241" i="13"/>
  <c r="AN241" i="13"/>
  <c r="AO241" i="13"/>
  <c r="AP241" i="13"/>
  <c r="AQ241" i="13"/>
  <c r="AS241" i="13"/>
  <c r="AT241" i="13"/>
  <c r="AH242" i="13"/>
  <c r="AI242" i="13"/>
  <c r="AJ242" i="13"/>
  <c r="AK242" i="13"/>
  <c r="AL242" i="13"/>
  <c r="AM242" i="13"/>
  <c r="AN242" i="13"/>
  <c r="AO242" i="13"/>
  <c r="AP242" i="13"/>
  <c r="AQ242" i="13"/>
  <c r="AS242" i="13"/>
  <c r="AT242" i="13"/>
  <c r="AH243" i="13"/>
  <c r="AI243" i="13"/>
  <c r="AJ243" i="13"/>
  <c r="AK243" i="13"/>
  <c r="AL243" i="13"/>
  <c r="AM243" i="13"/>
  <c r="AN243" i="13"/>
  <c r="AO243" i="13"/>
  <c r="AP243" i="13"/>
  <c r="AQ243" i="13"/>
  <c r="AS243" i="13"/>
  <c r="AT243" i="13"/>
  <c r="AH244" i="13"/>
  <c r="AI244" i="13"/>
  <c r="AJ244" i="13"/>
  <c r="AK244" i="13"/>
  <c r="AL244" i="13"/>
  <c r="AM244" i="13"/>
  <c r="AN244" i="13"/>
  <c r="AO244" i="13"/>
  <c r="AP244" i="13"/>
  <c r="AQ244" i="13"/>
  <c r="AS244" i="13"/>
  <c r="AT244" i="13"/>
  <c r="AH245" i="13"/>
  <c r="AI245" i="13"/>
  <c r="AJ245" i="13"/>
  <c r="AK245" i="13"/>
  <c r="AL245" i="13"/>
  <c r="AM245" i="13"/>
  <c r="AN245" i="13"/>
  <c r="AO245" i="13"/>
  <c r="AP245" i="13"/>
  <c r="AQ245" i="13"/>
  <c r="AS245" i="13"/>
  <c r="AT245" i="13"/>
  <c r="AH246" i="13"/>
  <c r="AI246" i="13"/>
  <c r="AJ246" i="13"/>
  <c r="AK246" i="13"/>
  <c r="AL246" i="13"/>
  <c r="AM246" i="13"/>
  <c r="AN246" i="13"/>
  <c r="AO246" i="13"/>
  <c r="AP246" i="13"/>
  <c r="AQ246" i="13"/>
  <c r="AS246" i="13"/>
  <c r="AT246" i="13"/>
  <c r="AH247" i="13"/>
  <c r="AI247" i="13"/>
  <c r="AJ247" i="13"/>
  <c r="AK247" i="13"/>
  <c r="AL247" i="13"/>
  <c r="AM247" i="13"/>
  <c r="AN247" i="13"/>
  <c r="AO247" i="13"/>
  <c r="AP247" i="13"/>
  <c r="AQ247" i="13"/>
  <c r="AS247" i="13"/>
  <c r="AT247" i="13"/>
  <c r="AH248" i="13"/>
  <c r="AI248" i="13"/>
  <c r="AJ248" i="13"/>
  <c r="AK248" i="13"/>
  <c r="AL248" i="13"/>
  <c r="AM248" i="13"/>
  <c r="AN248" i="13"/>
  <c r="AO248" i="13"/>
  <c r="AP248" i="13"/>
  <c r="AQ248" i="13"/>
  <c r="AS248" i="13"/>
  <c r="AT248" i="13"/>
  <c r="AH249" i="13"/>
  <c r="AI249" i="13"/>
  <c r="AJ249" i="13"/>
  <c r="AK249" i="13"/>
  <c r="AL249" i="13"/>
  <c r="AM249" i="13"/>
  <c r="AN249" i="13"/>
  <c r="AO249" i="13"/>
  <c r="AP249" i="13"/>
  <c r="AQ249" i="13"/>
  <c r="AS249" i="13"/>
  <c r="AT249" i="13"/>
  <c r="AH250" i="13"/>
  <c r="AI250" i="13"/>
  <c r="AJ250" i="13"/>
  <c r="AK250" i="13"/>
  <c r="AL250" i="13"/>
  <c r="AM250" i="13"/>
  <c r="AN250" i="13"/>
  <c r="AO250" i="13"/>
  <c r="AP250" i="13"/>
  <c r="AQ250" i="13"/>
  <c r="AS250" i="13"/>
  <c r="AT250" i="13"/>
  <c r="AH251" i="13"/>
  <c r="AI251" i="13"/>
  <c r="AJ251" i="13"/>
  <c r="AK251" i="13"/>
  <c r="AL251" i="13"/>
  <c r="AM251" i="13"/>
  <c r="AN251" i="13"/>
  <c r="AO251" i="13"/>
  <c r="AP251" i="13"/>
  <c r="AQ251" i="13"/>
  <c r="AS251" i="13"/>
  <c r="AT251" i="13"/>
  <c r="AH252" i="13"/>
  <c r="AI252" i="13"/>
  <c r="AJ252" i="13"/>
  <c r="AK252" i="13"/>
  <c r="AL252" i="13"/>
  <c r="AM252" i="13"/>
  <c r="AN252" i="13"/>
  <c r="AO252" i="13"/>
  <c r="AP252" i="13"/>
  <c r="AQ252" i="13"/>
  <c r="AS252" i="13"/>
  <c r="AT252" i="13"/>
  <c r="AH253" i="13"/>
  <c r="AI253" i="13"/>
  <c r="AJ253" i="13"/>
  <c r="AK253" i="13"/>
  <c r="AL253" i="13"/>
  <c r="AM253" i="13"/>
  <c r="AN253" i="13"/>
  <c r="AO253" i="13"/>
  <c r="AP253" i="13"/>
  <c r="AQ253" i="13"/>
  <c r="AS253" i="13"/>
  <c r="AT253" i="13"/>
  <c r="AH254" i="13"/>
  <c r="AI254" i="13"/>
  <c r="AJ254" i="13"/>
  <c r="AK254" i="13"/>
  <c r="AL254" i="13"/>
  <c r="AM254" i="13"/>
  <c r="AN254" i="13"/>
  <c r="AO254" i="13"/>
  <c r="AP254" i="13"/>
  <c r="AQ254" i="13"/>
  <c r="AS254" i="13"/>
  <c r="AT254" i="13"/>
  <c r="AH255" i="13"/>
  <c r="AI255" i="13"/>
  <c r="AJ255" i="13"/>
  <c r="AK255" i="13"/>
  <c r="AL255" i="13"/>
  <c r="AM255" i="13"/>
  <c r="AN255" i="13"/>
  <c r="AO255" i="13"/>
  <c r="AP255" i="13"/>
  <c r="AQ255" i="13"/>
  <c r="AS255" i="13"/>
  <c r="AT255" i="13"/>
  <c r="AH256" i="13"/>
  <c r="AI256" i="13"/>
  <c r="AJ256" i="13"/>
  <c r="AK256" i="13"/>
  <c r="AL256" i="13"/>
  <c r="AM256" i="13"/>
  <c r="AN256" i="13"/>
  <c r="AO256" i="13"/>
  <c r="AP256" i="13"/>
  <c r="AQ256" i="13"/>
  <c r="AS256" i="13"/>
  <c r="AT256" i="13"/>
  <c r="AH257" i="13"/>
  <c r="AI257" i="13"/>
  <c r="AJ257" i="13"/>
  <c r="AK257" i="13"/>
  <c r="AL257" i="13"/>
  <c r="AM257" i="13"/>
  <c r="AN257" i="13"/>
  <c r="AO257" i="13"/>
  <c r="AP257" i="13"/>
  <c r="AQ257" i="13"/>
  <c r="AS257" i="13"/>
  <c r="AT257" i="13"/>
  <c r="AH258" i="13"/>
  <c r="AI258" i="13"/>
  <c r="AJ258" i="13"/>
  <c r="AK258" i="13"/>
  <c r="AL258" i="13"/>
  <c r="AM258" i="13"/>
  <c r="AN258" i="13"/>
  <c r="AO258" i="13"/>
  <c r="AP258" i="13"/>
  <c r="AQ258" i="13"/>
  <c r="AS258" i="13"/>
  <c r="AT258" i="13"/>
  <c r="AH259" i="13"/>
  <c r="AI259" i="13"/>
  <c r="AJ259" i="13"/>
  <c r="AK259" i="13"/>
  <c r="AL259" i="13"/>
  <c r="AM259" i="13"/>
  <c r="AN259" i="13"/>
  <c r="AO259" i="13"/>
  <c r="AP259" i="13"/>
  <c r="AQ259" i="13"/>
  <c r="AS259" i="13"/>
  <c r="AT259" i="13"/>
  <c r="AH260" i="13"/>
  <c r="AI260" i="13"/>
  <c r="AJ260" i="13"/>
  <c r="AK260" i="13"/>
  <c r="AL260" i="13"/>
  <c r="AM260" i="13"/>
  <c r="AN260" i="13"/>
  <c r="AO260" i="13"/>
  <c r="AP260" i="13"/>
  <c r="AQ260" i="13"/>
  <c r="AS260" i="13"/>
  <c r="AT260" i="13"/>
  <c r="AH261" i="13"/>
  <c r="AI261" i="13"/>
  <c r="AJ261" i="13"/>
  <c r="AK261" i="13"/>
  <c r="AL261" i="13"/>
  <c r="AM261" i="13"/>
  <c r="AN261" i="13"/>
  <c r="AO261" i="13"/>
  <c r="AP261" i="13"/>
  <c r="AQ261" i="13"/>
  <c r="AS261" i="13"/>
  <c r="AT261" i="13"/>
  <c r="AH262" i="13"/>
  <c r="AI262" i="13"/>
  <c r="AJ262" i="13"/>
  <c r="AK262" i="13"/>
  <c r="AL262" i="13"/>
  <c r="AM262" i="13"/>
  <c r="AN262" i="13"/>
  <c r="AO262" i="13"/>
  <c r="AP262" i="13"/>
  <c r="AQ262" i="13"/>
  <c r="AS262" i="13"/>
  <c r="AT262" i="13"/>
  <c r="AH263" i="13"/>
  <c r="AI263" i="13"/>
  <c r="AJ263" i="13"/>
  <c r="AK263" i="13"/>
  <c r="AL263" i="13"/>
  <c r="AM263" i="13"/>
  <c r="AN263" i="13"/>
  <c r="AO263" i="13"/>
  <c r="AP263" i="13"/>
  <c r="AQ263" i="13"/>
  <c r="AS263" i="13"/>
  <c r="AT263" i="13"/>
  <c r="AH264" i="13"/>
  <c r="AI264" i="13"/>
  <c r="AJ264" i="13"/>
  <c r="AK264" i="13"/>
  <c r="AL264" i="13"/>
  <c r="AM264" i="13"/>
  <c r="AN264" i="13"/>
  <c r="AO264" i="13"/>
  <c r="AP264" i="13"/>
  <c r="AQ264" i="13"/>
  <c r="AS264" i="13"/>
  <c r="AT264" i="13"/>
  <c r="AH265" i="13"/>
  <c r="AI265" i="13"/>
  <c r="AJ265" i="13"/>
  <c r="AK265" i="13"/>
  <c r="AL265" i="13"/>
  <c r="AM265" i="13"/>
  <c r="AN265" i="13"/>
  <c r="AO265" i="13"/>
  <c r="AP265" i="13"/>
  <c r="AQ265" i="13"/>
  <c r="AS265" i="13"/>
  <c r="AT265" i="13"/>
  <c r="AH266" i="13"/>
  <c r="AI266" i="13"/>
  <c r="AJ266" i="13"/>
  <c r="AK266" i="13"/>
  <c r="AL266" i="13"/>
  <c r="AM266" i="13"/>
  <c r="AN266" i="13"/>
  <c r="AO266" i="13"/>
  <c r="AP266" i="13"/>
  <c r="AQ266" i="13"/>
  <c r="AS266" i="13"/>
  <c r="AT266" i="13"/>
  <c r="AH267" i="13"/>
  <c r="AI267" i="13"/>
  <c r="AJ267" i="13"/>
  <c r="AK267" i="13"/>
  <c r="AL267" i="13"/>
  <c r="AM267" i="13"/>
  <c r="AN267" i="13"/>
  <c r="AO267" i="13"/>
  <c r="AP267" i="13"/>
  <c r="AQ267" i="13"/>
  <c r="AS267" i="13"/>
  <c r="AT267" i="13"/>
  <c r="AH268" i="13"/>
  <c r="AI268" i="13"/>
  <c r="AJ268" i="13"/>
  <c r="AK268" i="13"/>
  <c r="AL268" i="13"/>
  <c r="AM268" i="13"/>
  <c r="AN268" i="13"/>
  <c r="AO268" i="13"/>
  <c r="AP268" i="13"/>
  <c r="AQ268" i="13"/>
  <c r="AS268" i="13"/>
  <c r="AT268" i="13"/>
  <c r="AH269" i="13"/>
  <c r="AI269" i="13"/>
  <c r="AJ269" i="13"/>
  <c r="AK269" i="13"/>
  <c r="AL269" i="13"/>
  <c r="AM269" i="13"/>
  <c r="AN269" i="13"/>
  <c r="AO269" i="13"/>
  <c r="AP269" i="13"/>
  <c r="AQ269" i="13"/>
  <c r="AS269" i="13"/>
  <c r="AT269" i="13"/>
  <c r="AH270" i="13"/>
  <c r="AI270" i="13"/>
  <c r="AJ270" i="13"/>
  <c r="AK270" i="13"/>
  <c r="AL270" i="13"/>
  <c r="AM270" i="13"/>
  <c r="AN270" i="13"/>
  <c r="AO270" i="13"/>
  <c r="AP270" i="13"/>
  <c r="AQ270" i="13"/>
  <c r="AS270" i="13"/>
  <c r="AT270" i="13"/>
  <c r="AH271" i="13"/>
  <c r="AI271" i="13"/>
  <c r="AJ271" i="13"/>
  <c r="AK271" i="13"/>
  <c r="AL271" i="13"/>
  <c r="AM271" i="13"/>
  <c r="AN271" i="13"/>
  <c r="AO271" i="13"/>
  <c r="AP271" i="13"/>
  <c r="AQ271" i="13"/>
  <c r="AS271" i="13"/>
  <c r="AT271" i="13"/>
  <c r="AH272" i="13"/>
  <c r="AI272" i="13"/>
  <c r="AJ272" i="13"/>
  <c r="AK272" i="13"/>
  <c r="AL272" i="13"/>
  <c r="AM272" i="13"/>
  <c r="AN272" i="13"/>
  <c r="AO272" i="13"/>
  <c r="AP272" i="13"/>
  <c r="AQ272" i="13"/>
  <c r="AS272" i="13"/>
  <c r="AT272" i="13"/>
  <c r="AH273" i="13"/>
  <c r="AI273" i="13"/>
  <c r="AJ273" i="13"/>
  <c r="AK273" i="13"/>
  <c r="AL273" i="13"/>
  <c r="AM273" i="13"/>
  <c r="AN273" i="13"/>
  <c r="AO273" i="13"/>
  <c r="AP273" i="13"/>
  <c r="AQ273" i="13"/>
  <c r="AS273" i="13"/>
  <c r="AT273" i="13"/>
  <c r="AH274" i="13"/>
  <c r="AI274" i="13"/>
  <c r="AJ274" i="13"/>
  <c r="AK274" i="13"/>
  <c r="AL274" i="13"/>
  <c r="AM274" i="13"/>
  <c r="AN274" i="13"/>
  <c r="AO274" i="13"/>
  <c r="AP274" i="13"/>
  <c r="AQ274" i="13"/>
  <c r="AS274" i="13"/>
  <c r="AT274" i="13"/>
  <c r="AH275" i="13"/>
  <c r="AI275" i="13"/>
  <c r="AJ275" i="13"/>
  <c r="AK275" i="13"/>
  <c r="AL275" i="13"/>
  <c r="AM275" i="13"/>
  <c r="AN275" i="13"/>
  <c r="AO275" i="13"/>
  <c r="AP275" i="13"/>
  <c r="AQ275" i="13"/>
  <c r="AS275" i="13"/>
  <c r="AT275" i="13"/>
  <c r="AH276" i="13"/>
  <c r="AI276" i="13"/>
  <c r="AJ276" i="13"/>
  <c r="AK276" i="13"/>
  <c r="AL276" i="13"/>
  <c r="AM276" i="13"/>
  <c r="AN276" i="13"/>
  <c r="AO276" i="13"/>
  <c r="AP276" i="13"/>
  <c r="AQ276" i="13"/>
  <c r="AS276" i="13"/>
  <c r="AT276" i="13"/>
  <c r="AH277" i="13"/>
  <c r="AI277" i="13"/>
  <c r="AJ277" i="13"/>
  <c r="AK277" i="13"/>
  <c r="AL277" i="13"/>
  <c r="AM277" i="13"/>
  <c r="AN277" i="13"/>
  <c r="AO277" i="13"/>
  <c r="AP277" i="13"/>
  <c r="AQ277" i="13"/>
  <c r="AS277" i="13"/>
  <c r="AT277" i="13"/>
  <c r="AH278" i="13"/>
  <c r="AI278" i="13"/>
  <c r="AJ278" i="13"/>
  <c r="AK278" i="13"/>
  <c r="AL278" i="13"/>
  <c r="AM278" i="13"/>
  <c r="AN278" i="13"/>
  <c r="AO278" i="13"/>
  <c r="AP278" i="13"/>
  <c r="AQ278" i="13"/>
  <c r="AS278" i="13"/>
  <c r="AT278" i="13"/>
  <c r="AH279" i="13"/>
  <c r="AI279" i="13"/>
  <c r="AJ279" i="13"/>
  <c r="AK279" i="13"/>
  <c r="AL279" i="13"/>
  <c r="AM279" i="13"/>
  <c r="AN279" i="13"/>
  <c r="AO279" i="13"/>
  <c r="AP279" i="13"/>
  <c r="AQ279" i="13"/>
  <c r="AS279" i="13"/>
  <c r="AT279" i="13"/>
  <c r="AH280" i="13"/>
  <c r="AI280" i="13"/>
  <c r="AJ280" i="13"/>
  <c r="AK280" i="13"/>
  <c r="AL280" i="13"/>
  <c r="AM280" i="13"/>
  <c r="AN280" i="13"/>
  <c r="AO280" i="13"/>
  <c r="AP280" i="13"/>
  <c r="AQ280" i="13"/>
  <c r="AS280" i="13"/>
  <c r="AT280" i="13"/>
  <c r="AH281" i="13"/>
  <c r="AI281" i="13"/>
  <c r="AJ281" i="13"/>
  <c r="AK281" i="13"/>
  <c r="AL281" i="13"/>
  <c r="AM281" i="13"/>
  <c r="AN281" i="13"/>
  <c r="AO281" i="13"/>
  <c r="AP281" i="13"/>
  <c r="AQ281" i="13"/>
  <c r="AS281" i="13"/>
  <c r="AT281" i="13"/>
  <c r="AH282" i="13"/>
  <c r="AI282" i="13"/>
  <c r="AJ282" i="13"/>
  <c r="AK282" i="13"/>
  <c r="AL282" i="13"/>
  <c r="AM282" i="13"/>
  <c r="AN282" i="13"/>
  <c r="AO282" i="13"/>
  <c r="AP282" i="13"/>
  <c r="AQ282" i="13"/>
  <c r="AS282" i="13"/>
  <c r="AT282" i="13"/>
  <c r="AH283" i="13"/>
  <c r="AI283" i="13"/>
  <c r="AJ283" i="13"/>
  <c r="AK283" i="13"/>
  <c r="AL283" i="13"/>
  <c r="AM283" i="13"/>
  <c r="AN283" i="13"/>
  <c r="AO283" i="13"/>
  <c r="AP283" i="13"/>
  <c r="AQ283" i="13"/>
  <c r="AS283" i="13"/>
  <c r="AT283" i="13"/>
  <c r="AH284" i="13"/>
  <c r="AI284" i="13"/>
  <c r="AJ284" i="13"/>
  <c r="AK284" i="13"/>
  <c r="AL284" i="13"/>
  <c r="AM284" i="13"/>
  <c r="AN284" i="13"/>
  <c r="AO284" i="13"/>
  <c r="AP284" i="13"/>
  <c r="AQ284" i="13"/>
  <c r="AS284" i="13"/>
  <c r="AT284" i="13"/>
  <c r="AH285" i="13"/>
  <c r="AI285" i="13"/>
  <c r="AJ285" i="13"/>
  <c r="AK285" i="13"/>
  <c r="AL285" i="13"/>
  <c r="AM285" i="13"/>
  <c r="AN285" i="13"/>
  <c r="AO285" i="13"/>
  <c r="AP285" i="13"/>
  <c r="AQ285" i="13"/>
  <c r="AS285" i="13"/>
  <c r="AT285" i="13"/>
  <c r="AH286" i="13"/>
  <c r="AI286" i="13"/>
  <c r="AJ286" i="13"/>
  <c r="AK286" i="13"/>
  <c r="AL286" i="13"/>
  <c r="AM286" i="13"/>
  <c r="AN286" i="13"/>
  <c r="AO286" i="13"/>
  <c r="AP286" i="13"/>
  <c r="AQ286" i="13"/>
  <c r="AS286" i="13"/>
  <c r="AT286" i="13"/>
  <c r="AH287" i="13"/>
  <c r="AI287" i="13"/>
  <c r="AJ287" i="13"/>
  <c r="AK287" i="13"/>
  <c r="AL287" i="13"/>
  <c r="AM287" i="13"/>
  <c r="AN287" i="13"/>
  <c r="AO287" i="13"/>
  <c r="AP287" i="13"/>
  <c r="AQ287" i="13"/>
  <c r="AS287" i="13"/>
  <c r="AT287" i="13"/>
  <c r="AH288" i="13"/>
  <c r="AI288" i="13"/>
  <c r="AJ288" i="13"/>
  <c r="AK288" i="13"/>
  <c r="AL288" i="13"/>
  <c r="AM288" i="13"/>
  <c r="AN288" i="13"/>
  <c r="AO288" i="13"/>
  <c r="AP288" i="13"/>
  <c r="AQ288" i="13"/>
  <c r="AS288" i="13"/>
  <c r="AT288" i="13"/>
  <c r="AH289" i="13"/>
  <c r="AI289" i="13"/>
  <c r="AJ289" i="13"/>
  <c r="AK289" i="13"/>
  <c r="AL289" i="13"/>
  <c r="AM289" i="13"/>
  <c r="AN289" i="13"/>
  <c r="AO289" i="13"/>
  <c r="AP289" i="13"/>
  <c r="AQ289" i="13"/>
  <c r="AS289" i="13"/>
  <c r="AT289" i="13"/>
  <c r="AH290" i="13"/>
  <c r="AI290" i="13"/>
  <c r="AJ290" i="13"/>
  <c r="AK290" i="13"/>
  <c r="AL290" i="13"/>
  <c r="AM290" i="13"/>
  <c r="AN290" i="13"/>
  <c r="AO290" i="13"/>
  <c r="AP290" i="13"/>
  <c r="AQ290" i="13"/>
  <c r="AS290" i="13"/>
  <c r="AT290" i="13"/>
  <c r="AH291" i="13"/>
  <c r="AI291" i="13"/>
  <c r="AJ291" i="13"/>
  <c r="AK291" i="13"/>
  <c r="AL291" i="13"/>
  <c r="AM291" i="13"/>
  <c r="AN291" i="13"/>
  <c r="AO291" i="13"/>
  <c r="AP291" i="13"/>
  <c r="AQ291" i="13"/>
  <c r="AS291" i="13"/>
  <c r="AT291" i="13"/>
  <c r="AH292" i="13"/>
  <c r="AI292" i="13"/>
  <c r="AJ292" i="13"/>
  <c r="AK292" i="13"/>
  <c r="AL292" i="13"/>
  <c r="AM292" i="13"/>
  <c r="AN292" i="13"/>
  <c r="AO292" i="13"/>
  <c r="AP292" i="13"/>
  <c r="AQ292" i="13"/>
  <c r="AS292" i="13"/>
  <c r="AT292" i="13"/>
  <c r="AH293" i="13"/>
  <c r="AI293" i="13"/>
  <c r="AJ293" i="13"/>
  <c r="AK293" i="13"/>
  <c r="AL293" i="13"/>
  <c r="AM293" i="13"/>
  <c r="AN293" i="13"/>
  <c r="AO293" i="13"/>
  <c r="AP293" i="13"/>
  <c r="AQ293" i="13"/>
  <c r="AS293" i="13"/>
  <c r="AT293" i="13"/>
  <c r="AH294" i="13"/>
  <c r="AI294" i="13"/>
  <c r="AJ294" i="13"/>
  <c r="AK294" i="13"/>
  <c r="AL294" i="13"/>
  <c r="AM294" i="13"/>
  <c r="AN294" i="13"/>
  <c r="AO294" i="13"/>
  <c r="AP294" i="13"/>
  <c r="AQ294" i="13"/>
  <c r="AS294" i="13"/>
  <c r="AT294" i="13"/>
  <c r="AH295" i="13"/>
  <c r="AI295" i="13"/>
  <c r="AJ295" i="13"/>
  <c r="AK295" i="13"/>
  <c r="AL295" i="13"/>
  <c r="AM295" i="13"/>
  <c r="AN295" i="13"/>
  <c r="AO295" i="13"/>
  <c r="AP295" i="13"/>
  <c r="AQ295" i="13"/>
  <c r="AS295" i="13"/>
  <c r="AT295" i="13"/>
  <c r="AH296" i="13"/>
  <c r="AI296" i="13"/>
  <c r="AJ296" i="13"/>
  <c r="AK296" i="13"/>
  <c r="AL296" i="13"/>
  <c r="AM296" i="13"/>
  <c r="AN296" i="13"/>
  <c r="AO296" i="13"/>
  <c r="AP296" i="13"/>
  <c r="AQ296" i="13"/>
  <c r="AS296" i="13"/>
  <c r="AT296" i="13"/>
  <c r="AH297" i="13"/>
  <c r="AI297" i="13"/>
  <c r="AJ297" i="13"/>
  <c r="AK297" i="13"/>
  <c r="AL297" i="13"/>
  <c r="AM297" i="13"/>
  <c r="AN297" i="13"/>
  <c r="AO297" i="13"/>
  <c r="AP297" i="13"/>
  <c r="AQ297" i="13"/>
  <c r="AS297" i="13"/>
  <c r="AT297" i="13"/>
  <c r="AH298" i="13"/>
  <c r="AI298" i="13"/>
  <c r="AJ298" i="13"/>
  <c r="AK298" i="13"/>
  <c r="AL298" i="13"/>
  <c r="AM298" i="13"/>
  <c r="AN298" i="13"/>
  <c r="AO298" i="13"/>
  <c r="AP298" i="13"/>
  <c r="AQ298" i="13"/>
  <c r="AS298" i="13"/>
  <c r="AT298" i="13"/>
  <c r="AH299" i="13"/>
  <c r="AI299" i="13"/>
  <c r="AJ299" i="13"/>
  <c r="AK299" i="13"/>
  <c r="AL299" i="13"/>
  <c r="AM299" i="13"/>
  <c r="AN299" i="13"/>
  <c r="AO299" i="13"/>
  <c r="AP299" i="13"/>
  <c r="AQ299" i="13"/>
  <c r="AS299" i="13"/>
  <c r="AT299" i="13"/>
  <c r="AH300" i="13"/>
  <c r="AI300" i="13"/>
  <c r="AJ300" i="13"/>
  <c r="AK300" i="13"/>
  <c r="AL300" i="13"/>
  <c r="AM300" i="13"/>
  <c r="AN300" i="13"/>
  <c r="AO300" i="13"/>
  <c r="AP300" i="13"/>
  <c r="AQ300" i="13"/>
  <c r="AS300" i="13"/>
  <c r="AT300" i="13"/>
  <c r="AH301" i="13"/>
  <c r="AI301" i="13"/>
  <c r="AJ301" i="13"/>
  <c r="AK301" i="13"/>
  <c r="AL301" i="13"/>
  <c r="AM301" i="13"/>
  <c r="AN301" i="13"/>
  <c r="AO301" i="13"/>
  <c r="AP301" i="13"/>
  <c r="AQ301" i="13"/>
  <c r="AS301" i="13"/>
  <c r="AT301" i="13"/>
  <c r="AH302" i="13"/>
  <c r="AI302" i="13"/>
  <c r="AJ302" i="13"/>
  <c r="AK302" i="13"/>
  <c r="AL302" i="13"/>
  <c r="AM302" i="13"/>
  <c r="AN302" i="13"/>
  <c r="AO302" i="13"/>
  <c r="AP302" i="13"/>
  <c r="AQ302" i="13"/>
  <c r="AS302" i="13"/>
  <c r="AT302" i="13"/>
  <c r="AH303" i="13"/>
  <c r="AI303" i="13"/>
  <c r="AJ303" i="13"/>
  <c r="AK303" i="13"/>
  <c r="AL303" i="13"/>
  <c r="AM303" i="13"/>
  <c r="AN303" i="13"/>
  <c r="AO303" i="13"/>
  <c r="AP303" i="13"/>
  <c r="AQ303" i="13"/>
  <c r="AS303" i="13"/>
  <c r="AT303" i="13"/>
  <c r="AH304" i="13"/>
  <c r="AI304" i="13"/>
  <c r="AJ304" i="13"/>
  <c r="AK304" i="13"/>
  <c r="AL304" i="13"/>
  <c r="AM304" i="13"/>
  <c r="AN304" i="13"/>
  <c r="AO304" i="13"/>
  <c r="AP304" i="13"/>
  <c r="AQ304" i="13"/>
  <c r="AS304" i="13"/>
  <c r="AT304" i="13"/>
  <c r="AH305" i="13"/>
  <c r="AI305" i="13"/>
  <c r="AJ305" i="13"/>
  <c r="AK305" i="13"/>
  <c r="AL305" i="13"/>
  <c r="AM305" i="13"/>
  <c r="AN305" i="13"/>
  <c r="AO305" i="13"/>
  <c r="AP305" i="13"/>
  <c r="AQ305" i="13"/>
  <c r="AS305" i="13"/>
  <c r="AT305" i="13"/>
  <c r="AH306" i="13"/>
  <c r="AI306" i="13"/>
  <c r="AJ306" i="13"/>
  <c r="AK306" i="13"/>
  <c r="AL306" i="13"/>
  <c r="AM306" i="13"/>
  <c r="AN306" i="13"/>
  <c r="AO306" i="13"/>
  <c r="AP306" i="13"/>
  <c r="AQ306" i="13"/>
  <c r="AS306" i="13"/>
  <c r="AT306" i="13"/>
  <c r="AH307" i="13"/>
  <c r="AI307" i="13"/>
  <c r="AJ307" i="13"/>
  <c r="AK307" i="13"/>
  <c r="AL307" i="13"/>
  <c r="AM307" i="13"/>
  <c r="AN307" i="13"/>
  <c r="AO307" i="13"/>
  <c r="AP307" i="13"/>
  <c r="AQ307" i="13"/>
  <c r="AS307" i="13"/>
  <c r="AT307" i="13"/>
  <c r="AH308" i="13"/>
  <c r="AI308" i="13"/>
  <c r="AJ308" i="13"/>
  <c r="AK308" i="13"/>
  <c r="AL308" i="13"/>
  <c r="AM308" i="13"/>
  <c r="AN308" i="13"/>
  <c r="AO308" i="13"/>
  <c r="AP308" i="13"/>
  <c r="AQ308" i="13"/>
  <c r="AS308" i="13"/>
  <c r="AT308" i="13"/>
  <c r="AH309" i="13"/>
  <c r="AI309" i="13"/>
  <c r="AJ309" i="13"/>
  <c r="AK309" i="13"/>
  <c r="AL309" i="13"/>
  <c r="AM309" i="13"/>
  <c r="AN309" i="13"/>
  <c r="AO309" i="13"/>
  <c r="AP309" i="13"/>
  <c r="AQ309" i="13"/>
  <c r="AS309" i="13"/>
  <c r="AT309" i="13"/>
  <c r="AH310" i="13"/>
  <c r="AI310" i="13"/>
  <c r="AJ310" i="13"/>
  <c r="AK310" i="13"/>
  <c r="AL310" i="13"/>
  <c r="AM310" i="13"/>
  <c r="AN310" i="13"/>
  <c r="AO310" i="13"/>
  <c r="AP310" i="13"/>
  <c r="AQ310" i="13"/>
  <c r="AS310" i="13"/>
  <c r="AT310" i="13"/>
  <c r="AH311" i="13"/>
  <c r="AI311" i="13"/>
  <c r="AJ311" i="13"/>
  <c r="AK311" i="13"/>
  <c r="AL311" i="13"/>
  <c r="AM311" i="13"/>
  <c r="AN311" i="13"/>
  <c r="AO311" i="13"/>
  <c r="AP311" i="13"/>
  <c r="AQ311" i="13"/>
  <c r="AS311" i="13"/>
  <c r="AT311" i="13"/>
  <c r="AH312" i="13"/>
  <c r="AI312" i="13"/>
  <c r="AJ312" i="13"/>
  <c r="AK312" i="13"/>
  <c r="AL312" i="13"/>
  <c r="AM312" i="13"/>
  <c r="AN312" i="13"/>
  <c r="AO312" i="13"/>
  <c r="AP312" i="13"/>
  <c r="AQ312" i="13"/>
  <c r="AS312" i="13"/>
  <c r="AT312" i="13"/>
  <c r="AH313" i="13"/>
  <c r="AI313" i="13"/>
  <c r="AJ313" i="13"/>
  <c r="AK313" i="13"/>
  <c r="AL313" i="13"/>
  <c r="AM313" i="13"/>
  <c r="AN313" i="13"/>
  <c r="AO313" i="13"/>
  <c r="AP313" i="13"/>
  <c r="AQ313" i="13"/>
  <c r="AS313" i="13"/>
  <c r="AT313" i="13"/>
  <c r="AH314" i="13"/>
  <c r="AI314" i="13"/>
  <c r="AJ314" i="13"/>
  <c r="AK314" i="13"/>
  <c r="AL314" i="13"/>
  <c r="AM314" i="13"/>
  <c r="AN314" i="13"/>
  <c r="AO314" i="13"/>
  <c r="AP314" i="13"/>
  <c r="AQ314" i="13"/>
  <c r="AS314" i="13"/>
  <c r="AT314" i="13"/>
  <c r="AH315" i="13"/>
  <c r="AI315" i="13"/>
  <c r="AJ315" i="13"/>
  <c r="AK315" i="13"/>
  <c r="AL315" i="13"/>
  <c r="AM315" i="13"/>
  <c r="AN315" i="13"/>
  <c r="AO315" i="13"/>
  <c r="AP315" i="13"/>
  <c r="AQ315" i="13"/>
  <c r="AS315" i="13"/>
  <c r="AT315" i="13"/>
  <c r="AH316" i="13"/>
  <c r="AI316" i="13"/>
  <c r="AJ316" i="13"/>
  <c r="AK316" i="13"/>
  <c r="AL316" i="13"/>
  <c r="AM316" i="13"/>
  <c r="AN316" i="13"/>
  <c r="AO316" i="13"/>
  <c r="AP316" i="13"/>
  <c r="AQ316" i="13"/>
  <c r="AS316" i="13"/>
  <c r="AT316" i="13"/>
  <c r="AH317" i="13"/>
  <c r="AI317" i="13"/>
  <c r="AJ317" i="13"/>
  <c r="AK317" i="13"/>
  <c r="AL317" i="13"/>
  <c r="AM317" i="13"/>
  <c r="AN317" i="13"/>
  <c r="AO317" i="13"/>
  <c r="AP317" i="13"/>
  <c r="AQ317" i="13"/>
  <c r="AS317" i="13"/>
  <c r="AT317" i="13"/>
  <c r="AH318" i="13"/>
  <c r="AI318" i="13"/>
  <c r="AJ318" i="13"/>
  <c r="AK318" i="13"/>
  <c r="AL318" i="13"/>
  <c r="AM318" i="13"/>
  <c r="AN318" i="13"/>
  <c r="AO318" i="13"/>
  <c r="AP318" i="13"/>
  <c r="AQ318" i="13"/>
  <c r="AS318" i="13"/>
  <c r="AT318" i="13"/>
  <c r="AH319" i="13"/>
  <c r="AI319" i="13"/>
  <c r="AJ319" i="13"/>
  <c r="AK319" i="13"/>
  <c r="AL319" i="13"/>
  <c r="AM319" i="13"/>
  <c r="AN319" i="13"/>
  <c r="AO319" i="13"/>
  <c r="AP319" i="13"/>
  <c r="AQ319" i="13"/>
  <c r="AS319" i="13"/>
  <c r="AT319" i="13"/>
  <c r="AH320" i="13"/>
  <c r="AI320" i="13"/>
  <c r="AJ320" i="13"/>
  <c r="AK320" i="13"/>
  <c r="AL320" i="13"/>
  <c r="AM320" i="13"/>
  <c r="AN320" i="13"/>
  <c r="AO320" i="13"/>
  <c r="AP320" i="13"/>
  <c r="AQ320" i="13"/>
  <c r="AS320" i="13"/>
  <c r="AT320" i="13"/>
  <c r="AH321" i="13"/>
  <c r="AI321" i="13"/>
  <c r="AJ321" i="13"/>
  <c r="AK321" i="13"/>
  <c r="AL321" i="13"/>
  <c r="AM321" i="13"/>
  <c r="AN321" i="13"/>
  <c r="AO321" i="13"/>
  <c r="AP321" i="13"/>
  <c r="AQ321" i="13"/>
  <c r="AS321" i="13"/>
  <c r="AT321" i="13"/>
  <c r="AH322" i="13"/>
  <c r="AI322" i="13"/>
  <c r="AJ322" i="13"/>
  <c r="AK322" i="13"/>
  <c r="AL322" i="13"/>
  <c r="AM322" i="13"/>
  <c r="AN322" i="13"/>
  <c r="AO322" i="13"/>
  <c r="AP322" i="13"/>
  <c r="AQ322" i="13"/>
  <c r="AS322" i="13"/>
  <c r="AT322" i="13"/>
  <c r="AH323" i="13"/>
  <c r="AI323" i="13"/>
  <c r="AJ323" i="13"/>
  <c r="AK323" i="13"/>
  <c r="AL323" i="13"/>
  <c r="AM323" i="13"/>
  <c r="AN323" i="13"/>
  <c r="AO323" i="13"/>
  <c r="AP323" i="13"/>
  <c r="AQ323" i="13"/>
  <c r="AS323" i="13"/>
  <c r="AT323" i="13"/>
  <c r="AH324" i="13"/>
  <c r="AI324" i="13"/>
  <c r="AJ324" i="13"/>
  <c r="AK324" i="13"/>
  <c r="AL324" i="13"/>
  <c r="AM324" i="13"/>
  <c r="AN324" i="13"/>
  <c r="AO324" i="13"/>
  <c r="AP324" i="13"/>
  <c r="AQ324" i="13"/>
  <c r="AS324" i="13"/>
  <c r="AT324" i="13"/>
  <c r="AH325" i="13"/>
  <c r="AI325" i="13"/>
  <c r="AJ325" i="13"/>
  <c r="AK325" i="13"/>
  <c r="AL325" i="13"/>
  <c r="AM325" i="13"/>
  <c r="AN325" i="13"/>
  <c r="AO325" i="13"/>
  <c r="AP325" i="13"/>
  <c r="AQ325" i="13"/>
  <c r="AS325" i="13"/>
  <c r="AT325" i="13"/>
  <c r="AH326" i="13"/>
  <c r="AI326" i="13"/>
  <c r="AJ326" i="13"/>
  <c r="AK326" i="13"/>
  <c r="AL326" i="13"/>
  <c r="AM326" i="13"/>
  <c r="AN326" i="13"/>
  <c r="AO326" i="13"/>
  <c r="AP326" i="13"/>
  <c r="AQ326" i="13"/>
  <c r="AS326" i="13"/>
  <c r="AT326" i="13"/>
  <c r="AH327" i="13"/>
  <c r="AI327" i="13"/>
  <c r="AJ327" i="13"/>
  <c r="AK327" i="13"/>
  <c r="AL327" i="13"/>
  <c r="AM327" i="13"/>
  <c r="AN327" i="13"/>
  <c r="AO327" i="13"/>
  <c r="AP327" i="13"/>
  <c r="AQ327" i="13"/>
  <c r="AS327" i="13"/>
  <c r="AT327" i="13"/>
  <c r="AH328" i="13"/>
  <c r="AI328" i="13"/>
  <c r="AJ328" i="13"/>
  <c r="AK328" i="13"/>
  <c r="AL328" i="13"/>
  <c r="AM328" i="13"/>
  <c r="AN328" i="13"/>
  <c r="AO328" i="13"/>
  <c r="AP328" i="13"/>
  <c r="AQ328" i="13"/>
  <c r="AS328" i="13"/>
  <c r="AT328" i="13"/>
  <c r="AH329" i="13"/>
  <c r="AI329" i="13"/>
  <c r="AJ329" i="13"/>
  <c r="AK329" i="13"/>
  <c r="AL329" i="13"/>
  <c r="AM329" i="13"/>
  <c r="AN329" i="13"/>
  <c r="AO329" i="13"/>
  <c r="AP329" i="13"/>
  <c r="AQ329" i="13"/>
  <c r="AS329" i="13"/>
  <c r="AT329" i="13"/>
  <c r="AH330" i="13"/>
  <c r="AI330" i="13"/>
  <c r="AJ330" i="13"/>
  <c r="AK330" i="13"/>
  <c r="AL330" i="13"/>
  <c r="AM330" i="13"/>
  <c r="AN330" i="13"/>
  <c r="AO330" i="13"/>
  <c r="AP330" i="13"/>
  <c r="AQ330" i="13"/>
  <c r="AS330" i="13"/>
  <c r="AT330" i="13"/>
  <c r="AH331" i="13"/>
  <c r="AI331" i="13"/>
  <c r="AJ331" i="13"/>
  <c r="AK331" i="13"/>
  <c r="AL331" i="13"/>
  <c r="AM331" i="13"/>
  <c r="AN331" i="13"/>
  <c r="AO331" i="13"/>
  <c r="AP331" i="13"/>
  <c r="AQ331" i="13"/>
  <c r="AS331" i="13"/>
  <c r="AT331" i="13"/>
  <c r="AH332" i="13"/>
  <c r="AI332" i="13"/>
  <c r="AJ332" i="13"/>
  <c r="AK332" i="13"/>
  <c r="AL332" i="13"/>
  <c r="AM332" i="13"/>
  <c r="AN332" i="13"/>
  <c r="AO332" i="13"/>
  <c r="AP332" i="13"/>
  <c r="AQ332" i="13"/>
  <c r="AS332" i="13"/>
  <c r="AT332" i="13"/>
  <c r="AH333" i="13"/>
  <c r="AI333" i="13"/>
  <c r="AJ333" i="13"/>
  <c r="AK333" i="13"/>
  <c r="AL333" i="13"/>
  <c r="AM333" i="13"/>
  <c r="AN333" i="13"/>
  <c r="AO333" i="13"/>
  <c r="AP333" i="13"/>
  <c r="AQ333" i="13"/>
  <c r="AS333" i="13"/>
  <c r="AT333" i="13"/>
  <c r="AH334" i="13"/>
  <c r="AI334" i="13"/>
  <c r="AJ334" i="13"/>
  <c r="AK334" i="13"/>
  <c r="AL334" i="13"/>
  <c r="AM334" i="13"/>
  <c r="AN334" i="13"/>
  <c r="AO334" i="13"/>
  <c r="AP334" i="13"/>
  <c r="AQ334" i="13"/>
  <c r="AS334" i="13"/>
  <c r="AT334" i="13"/>
  <c r="AH335" i="13"/>
  <c r="AI335" i="13"/>
  <c r="AJ335" i="13"/>
  <c r="AK335" i="13"/>
  <c r="AL335" i="13"/>
  <c r="AM335" i="13"/>
  <c r="AN335" i="13"/>
  <c r="AO335" i="13"/>
  <c r="AP335" i="13"/>
  <c r="AQ335" i="13"/>
  <c r="AS335" i="13"/>
  <c r="AT335" i="13"/>
  <c r="AH336" i="13"/>
  <c r="AI336" i="13"/>
  <c r="AJ336" i="13"/>
  <c r="AK336" i="13"/>
  <c r="AL336" i="13"/>
  <c r="AM336" i="13"/>
  <c r="AN336" i="13"/>
  <c r="AO336" i="13"/>
  <c r="AP336" i="13"/>
  <c r="AQ336" i="13"/>
  <c r="AS336" i="13"/>
  <c r="AT336" i="13"/>
  <c r="AH337" i="13"/>
  <c r="AI337" i="13"/>
  <c r="AJ337" i="13"/>
  <c r="AK337" i="13"/>
  <c r="AL337" i="13"/>
  <c r="AM337" i="13"/>
  <c r="AN337" i="13"/>
  <c r="AO337" i="13"/>
  <c r="AP337" i="13"/>
  <c r="AQ337" i="13"/>
  <c r="AS337" i="13"/>
  <c r="AT337" i="13"/>
  <c r="AH338" i="13"/>
  <c r="AI338" i="13"/>
  <c r="AJ338" i="13"/>
  <c r="AK338" i="13"/>
  <c r="AL338" i="13"/>
  <c r="AM338" i="13"/>
  <c r="AN338" i="13"/>
  <c r="AO338" i="13"/>
  <c r="AP338" i="13"/>
  <c r="AQ338" i="13"/>
  <c r="AS338" i="13"/>
  <c r="AT338" i="13"/>
  <c r="AH339" i="13"/>
  <c r="AI339" i="13"/>
  <c r="AJ339" i="13"/>
  <c r="AK339" i="13"/>
  <c r="AL339" i="13"/>
  <c r="AM339" i="13"/>
  <c r="AN339" i="13"/>
  <c r="AO339" i="13"/>
  <c r="AP339" i="13"/>
  <c r="AQ339" i="13"/>
  <c r="AS339" i="13"/>
  <c r="AT339" i="13"/>
  <c r="AH340" i="13"/>
  <c r="AI340" i="13"/>
  <c r="AJ340" i="13"/>
  <c r="AK340" i="13"/>
  <c r="AL340" i="13"/>
  <c r="AM340" i="13"/>
  <c r="AN340" i="13"/>
  <c r="AO340" i="13"/>
  <c r="AP340" i="13"/>
  <c r="AQ340" i="13"/>
  <c r="AS340" i="13"/>
  <c r="AT340" i="13"/>
  <c r="AH341" i="13"/>
  <c r="AI341" i="13"/>
  <c r="AJ341" i="13"/>
  <c r="AK341" i="13"/>
  <c r="AL341" i="13"/>
  <c r="AM341" i="13"/>
  <c r="AN341" i="13"/>
  <c r="AO341" i="13"/>
  <c r="AP341" i="13"/>
  <c r="AQ341" i="13"/>
  <c r="AS341" i="13"/>
  <c r="AT341" i="13"/>
  <c r="AH342" i="13"/>
  <c r="AI342" i="13"/>
  <c r="AJ342" i="13"/>
  <c r="AK342" i="13"/>
  <c r="AL342" i="13"/>
  <c r="AM342" i="13"/>
  <c r="AN342" i="13"/>
  <c r="AO342" i="13"/>
  <c r="AP342" i="13"/>
  <c r="AQ342" i="13"/>
  <c r="AS342" i="13"/>
  <c r="AT342" i="13"/>
  <c r="AH343" i="13"/>
  <c r="AI343" i="13"/>
  <c r="AJ343" i="13"/>
  <c r="AK343" i="13"/>
  <c r="AL343" i="13"/>
  <c r="AM343" i="13"/>
  <c r="AN343" i="13"/>
  <c r="AO343" i="13"/>
  <c r="AP343" i="13"/>
  <c r="AQ343" i="13"/>
  <c r="AS343" i="13"/>
  <c r="AT343" i="13"/>
  <c r="AH344" i="13"/>
  <c r="AI344" i="13"/>
  <c r="AJ344" i="13"/>
  <c r="AK344" i="13"/>
  <c r="AL344" i="13"/>
  <c r="AM344" i="13"/>
  <c r="AN344" i="13"/>
  <c r="AO344" i="13"/>
  <c r="AP344" i="13"/>
  <c r="AQ344" i="13"/>
  <c r="AS344" i="13"/>
  <c r="AT344" i="13"/>
  <c r="AH345" i="13"/>
  <c r="AI345" i="13"/>
  <c r="AJ345" i="13"/>
  <c r="AK345" i="13"/>
  <c r="AL345" i="13"/>
  <c r="AM345" i="13"/>
  <c r="AN345" i="13"/>
  <c r="AO345" i="13"/>
  <c r="AP345" i="13"/>
  <c r="AQ345" i="13"/>
  <c r="AS345" i="13"/>
  <c r="AT345" i="13"/>
  <c r="AH346" i="13"/>
  <c r="AI346" i="13"/>
  <c r="AJ346" i="13"/>
  <c r="AK346" i="13"/>
  <c r="AL346" i="13"/>
  <c r="AM346" i="13"/>
  <c r="AN346" i="13"/>
  <c r="AO346" i="13"/>
  <c r="AP346" i="13"/>
  <c r="AQ346" i="13"/>
  <c r="AS346" i="13"/>
  <c r="AT346" i="13"/>
  <c r="AH347" i="13"/>
  <c r="AI347" i="13"/>
  <c r="AJ347" i="13"/>
  <c r="AK347" i="13"/>
  <c r="AL347" i="13"/>
  <c r="AM347" i="13"/>
  <c r="AN347" i="13"/>
  <c r="AO347" i="13"/>
  <c r="AP347" i="13"/>
  <c r="AQ347" i="13"/>
  <c r="AS347" i="13"/>
  <c r="AT347" i="13"/>
  <c r="AH348" i="13"/>
  <c r="AI348" i="13"/>
  <c r="AJ348" i="13"/>
  <c r="AK348" i="13"/>
  <c r="AL348" i="13"/>
  <c r="AM348" i="13"/>
  <c r="AN348" i="13"/>
  <c r="AO348" i="13"/>
  <c r="AP348" i="13"/>
  <c r="AQ348" i="13"/>
  <c r="AS348" i="13"/>
  <c r="AT348" i="13"/>
  <c r="AH349" i="13"/>
  <c r="AI349" i="13"/>
  <c r="AJ349" i="13"/>
  <c r="AK349" i="13"/>
  <c r="AL349" i="13"/>
  <c r="AM349" i="13"/>
  <c r="AN349" i="13"/>
  <c r="AO349" i="13"/>
  <c r="AP349" i="13"/>
  <c r="AQ349" i="13"/>
  <c r="AS349" i="13"/>
  <c r="AT349" i="13"/>
  <c r="AH350" i="13"/>
  <c r="AI350" i="13"/>
  <c r="AJ350" i="13"/>
  <c r="AK350" i="13"/>
  <c r="AL350" i="13"/>
  <c r="AM350" i="13"/>
  <c r="AN350" i="13"/>
  <c r="AO350" i="13"/>
  <c r="AP350" i="13"/>
  <c r="AQ350" i="13"/>
  <c r="AS350" i="13"/>
  <c r="AT350" i="13"/>
  <c r="AH351" i="13"/>
  <c r="AI351" i="13"/>
  <c r="AJ351" i="13"/>
  <c r="AK351" i="13"/>
  <c r="AL351" i="13"/>
  <c r="AM351" i="13"/>
  <c r="AN351" i="13"/>
  <c r="AO351" i="13"/>
  <c r="AP351" i="13"/>
  <c r="AQ351" i="13"/>
  <c r="AS351" i="13"/>
  <c r="AT351" i="13"/>
  <c r="AH352" i="13"/>
  <c r="AI352" i="13"/>
  <c r="AJ352" i="13"/>
  <c r="AK352" i="13"/>
  <c r="AL352" i="13"/>
  <c r="AM352" i="13"/>
  <c r="AN352" i="13"/>
  <c r="AO352" i="13"/>
  <c r="AP352" i="13"/>
  <c r="AQ352" i="13"/>
  <c r="AS352" i="13"/>
  <c r="AT352" i="13"/>
  <c r="AH353" i="13"/>
  <c r="AI353" i="13"/>
  <c r="AJ353" i="13"/>
  <c r="AK353" i="13"/>
  <c r="AL353" i="13"/>
  <c r="AM353" i="13"/>
  <c r="AN353" i="13"/>
  <c r="AO353" i="13"/>
  <c r="AP353" i="13"/>
  <c r="AQ353" i="13"/>
  <c r="AS353" i="13"/>
  <c r="AT353" i="13"/>
  <c r="AH354" i="13"/>
  <c r="AI354" i="13"/>
  <c r="AJ354" i="13"/>
  <c r="AK354" i="13"/>
  <c r="AL354" i="13"/>
  <c r="AM354" i="13"/>
  <c r="AN354" i="13"/>
  <c r="AO354" i="13"/>
  <c r="AP354" i="13"/>
  <c r="AQ354" i="13"/>
  <c r="AS354" i="13"/>
  <c r="AT354" i="13"/>
  <c r="AH355" i="13"/>
  <c r="AI355" i="13"/>
  <c r="AJ355" i="13"/>
  <c r="AK355" i="13"/>
  <c r="AL355" i="13"/>
  <c r="AM355" i="13"/>
  <c r="AN355" i="13"/>
  <c r="AO355" i="13"/>
  <c r="AP355" i="13"/>
  <c r="AQ355" i="13"/>
  <c r="AS355" i="13"/>
  <c r="AT355" i="13"/>
  <c r="AH356" i="13"/>
  <c r="AI356" i="13"/>
  <c r="AJ356" i="13"/>
  <c r="AK356" i="13"/>
  <c r="AL356" i="13"/>
  <c r="AM356" i="13"/>
  <c r="AN356" i="13"/>
  <c r="AO356" i="13"/>
  <c r="AP356" i="13"/>
  <c r="AQ356" i="13"/>
  <c r="AS356" i="13"/>
  <c r="AT356" i="13"/>
  <c r="AH357" i="13"/>
  <c r="AI357" i="13"/>
  <c r="AJ357" i="13"/>
  <c r="AK357" i="13"/>
  <c r="AL357" i="13"/>
  <c r="AM357" i="13"/>
  <c r="AN357" i="13"/>
  <c r="AO357" i="13"/>
  <c r="AP357" i="13"/>
  <c r="AQ357" i="13"/>
  <c r="AS357" i="13"/>
  <c r="AT357" i="13"/>
  <c r="AH358" i="13"/>
  <c r="AI358" i="13"/>
  <c r="AJ358" i="13"/>
  <c r="AK358" i="13"/>
  <c r="AL358" i="13"/>
  <c r="AM358" i="13"/>
  <c r="AN358" i="13"/>
  <c r="AO358" i="13"/>
  <c r="AP358" i="13"/>
  <c r="AQ358" i="13"/>
  <c r="AS358" i="13"/>
  <c r="AT358" i="13"/>
  <c r="AH359" i="13"/>
  <c r="AI359" i="13"/>
  <c r="AJ359" i="13"/>
  <c r="AK359" i="13"/>
  <c r="AL359" i="13"/>
  <c r="AM359" i="13"/>
  <c r="AN359" i="13"/>
  <c r="AO359" i="13"/>
  <c r="AP359" i="13"/>
  <c r="AQ359" i="13"/>
  <c r="AS359" i="13"/>
  <c r="AT359" i="13"/>
  <c r="AH360" i="13"/>
  <c r="AI360" i="13"/>
  <c r="AJ360" i="13"/>
  <c r="AK360" i="13"/>
  <c r="AL360" i="13"/>
  <c r="AM360" i="13"/>
  <c r="AN360" i="13"/>
  <c r="AO360" i="13"/>
  <c r="AP360" i="13"/>
  <c r="AQ360" i="13"/>
  <c r="AS360" i="13"/>
  <c r="AT360" i="13"/>
  <c r="AH361" i="13"/>
  <c r="AI361" i="13"/>
  <c r="AJ361" i="13"/>
  <c r="AK361" i="13"/>
  <c r="AL361" i="13"/>
  <c r="AM361" i="13"/>
  <c r="AN361" i="13"/>
  <c r="AO361" i="13"/>
  <c r="AP361" i="13"/>
  <c r="AQ361" i="13"/>
  <c r="AS361" i="13"/>
  <c r="AT361" i="13"/>
  <c r="AH362" i="13"/>
  <c r="AI362" i="13"/>
  <c r="AJ362" i="13"/>
  <c r="AK362" i="13"/>
  <c r="AL362" i="13"/>
  <c r="AM362" i="13"/>
  <c r="AN362" i="13"/>
  <c r="AO362" i="13"/>
  <c r="AP362" i="13"/>
  <c r="AQ362" i="13"/>
  <c r="AS362" i="13"/>
  <c r="AT362" i="13"/>
  <c r="AH363" i="13"/>
  <c r="AI363" i="13"/>
  <c r="AJ363" i="13"/>
  <c r="AK363" i="13"/>
  <c r="AL363" i="13"/>
  <c r="AM363" i="13"/>
  <c r="AN363" i="13"/>
  <c r="AO363" i="13"/>
  <c r="AP363" i="13"/>
  <c r="AQ363" i="13"/>
  <c r="AS363" i="13"/>
  <c r="AT363" i="13"/>
  <c r="AH364" i="13"/>
  <c r="AI364" i="13"/>
  <c r="AJ364" i="13"/>
  <c r="AK364" i="13"/>
  <c r="AL364" i="13"/>
  <c r="AM364" i="13"/>
  <c r="AN364" i="13"/>
  <c r="AO364" i="13"/>
  <c r="AP364" i="13"/>
  <c r="AQ364" i="13"/>
  <c r="AS364" i="13"/>
  <c r="AT364" i="13"/>
  <c r="AH365" i="13"/>
  <c r="AI365" i="13"/>
  <c r="AJ365" i="13"/>
  <c r="AK365" i="13"/>
  <c r="AL365" i="13"/>
  <c r="AM365" i="13"/>
  <c r="AN365" i="13"/>
  <c r="AO365" i="13"/>
  <c r="AP365" i="13"/>
  <c r="AQ365" i="13"/>
  <c r="AS365" i="13"/>
  <c r="AT365" i="13"/>
  <c r="AH366" i="13"/>
  <c r="AI366" i="13"/>
  <c r="AJ366" i="13"/>
  <c r="AK366" i="13"/>
  <c r="AL366" i="13"/>
  <c r="AM366" i="13"/>
  <c r="AN366" i="13"/>
  <c r="AO366" i="13"/>
  <c r="AP366" i="13"/>
  <c r="AQ366" i="13"/>
  <c r="AS366" i="13"/>
  <c r="AT366" i="13"/>
  <c r="AH367" i="13"/>
  <c r="AI367" i="13"/>
  <c r="AJ367" i="13"/>
  <c r="AK367" i="13"/>
  <c r="AL367" i="13"/>
  <c r="AM367" i="13"/>
  <c r="AN367" i="13"/>
  <c r="AO367" i="13"/>
  <c r="AP367" i="13"/>
  <c r="AQ367" i="13"/>
  <c r="AS367" i="13"/>
  <c r="AT367" i="13"/>
  <c r="AH368" i="13"/>
  <c r="AI368" i="13"/>
  <c r="AJ368" i="13"/>
  <c r="AK368" i="13"/>
  <c r="AL368" i="13"/>
  <c r="AM368" i="13"/>
  <c r="AN368" i="13"/>
  <c r="AO368" i="13"/>
  <c r="AP368" i="13"/>
  <c r="AQ368" i="13"/>
  <c r="AS368" i="13"/>
  <c r="AT368" i="13"/>
  <c r="AH369" i="13"/>
  <c r="AI369" i="13"/>
  <c r="AJ369" i="13"/>
  <c r="AK369" i="13"/>
  <c r="AL369" i="13"/>
  <c r="AM369" i="13"/>
  <c r="AN369" i="13"/>
  <c r="AO369" i="13"/>
  <c r="AP369" i="13"/>
  <c r="AQ369" i="13"/>
  <c r="AS369" i="13"/>
  <c r="AT369" i="13"/>
  <c r="AH370" i="13"/>
  <c r="AI370" i="13"/>
  <c r="AJ370" i="13"/>
  <c r="AK370" i="13"/>
  <c r="AL370" i="13"/>
  <c r="AM370" i="13"/>
  <c r="AN370" i="13"/>
  <c r="AO370" i="13"/>
  <c r="AP370" i="13"/>
  <c r="AQ370" i="13"/>
  <c r="AS370" i="13"/>
  <c r="AT370" i="13"/>
  <c r="AH371" i="13"/>
  <c r="AI371" i="13"/>
  <c r="AJ371" i="13"/>
  <c r="AK371" i="13"/>
  <c r="AL371" i="13"/>
  <c r="AM371" i="13"/>
  <c r="AN371" i="13"/>
  <c r="AO371" i="13"/>
  <c r="AP371" i="13"/>
  <c r="AQ371" i="13"/>
  <c r="AS371" i="13"/>
  <c r="AT371" i="13"/>
  <c r="AH372" i="13"/>
  <c r="AI372" i="13"/>
  <c r="AJ372" i="13"/>
  <c r="AK372" i="13"/>
  <c r="AL372" i="13"/>
  <c r="AM372" i="13"/>
  <c r="AN372" i="13"/>
  <c r="AO372" i="13"/>
  <c r="AP372" i="13"/>
  <c r="AQ372" i="13"/>
  <c r="AS372" i="13"/>
  <c r="AT372" i="13"/>
  <c r="AH373" i="13"/>
  <c r="AI373" i="13"/>
  <c r="AJ373" i="13"/>
  <c r="AK373" i="13"/>
  <c r="AL373" i="13"/>
  <c r="AM373" i="13"/>
  <c r="AN373" i="13"/>
  <c r="AO373" i="13"/>
  <c r="AP373" i="13"/>
  <c r="AQ373" i="13"/>
  <c r="AS373" i="13"/>
  <c r="AT373" i="13"/>
  <c r="AH374" i="13"/>
  <c r="AI374" i="13"/>
  <c r="AJ374" i="13"/>
  <c r="AK374" i="13"/>
  <c r="AL374" i="13"/>
  <c r="AM374" i="13"/>
  <c r="AN374" i="13"/>
  <c r="AO374" i="13"/>
  <c r="AP374" i="13"/>
  <c r="AQ374" i="13"/>
  <c r="AS374" i="13"/>
  <c r="AT374" i="13"/>
  <c r="AH375" i="13"/>
  <c r="AI375" i="13"/>
  <c r="AJ375" i="13"/>
  <c r="AK375" i="13"/>
  <c r="AL375" i="13"/>
  <c r="AM375" i="13"/>
  <c r="AN375" i="13"/>
  <c r="AO375" i="13"/>
  <c r="AP375" i="13"/>
  <c r="AQ375" i="13"/>
  <c r="AS375" i="13"/>
  <c r="AT375" i="13"/>
  <c r="AH376" i="13"/>
  <c r="AI376" i="13"/>
  <c r="AJ376" i="13"/>
  <c r="AK376" i="13"/>
  <c r="AL376" i="13"/>
  <c r="AM376" i="13"/>
  <c r="AN376" i="13"/>
  <c r="AO376" i="13"/>
  <c r="AP376" i="13"/>
  <c r="AQ376" i="13"/>
  <c r="AS376" i="13"/>
  <c r="AT376" i="13"/>
  <c r="AH377" i="13"/>
  <c r="AI377" i="13"/>
  <c r="AJ377" i="13"/>
  <c r="AK377" i="13"/>
  <c r="AL377" i="13"/>
  <c r="AM377" i="13"/>
  <c r="AN377" i="13"/>
  <c r="AO377" i="13"/>
  <c r="AP377" i="13"/>
  <c r="AQ377" i="13"/>
  <c r="AS377" i="13"/>
  <c r="AT377" i="13"/>
  <c r="AH378" i="13"/>
  <c r="AI378" i="13"/>
  <c r="AJ378" i="13"/>
  <c r="AK378" i="13"/>
  <c r="AL378" i="13"/>
  <c r="AM378" i="13"/>
  <c r="AN378" i="13"/>
  <c r="AO378" i="13"/>
  <c r="AP378" i="13"/>
  <c r="AQ378" i="13"/>
  <c r="AS378" i="13"/>
  <c r="AT378" i="13"/>
  <c r="AH379" i="13"/>
  <c r="AI379" i="13"/>
  <c r="AJ379" i="13"/>
  <c r="AK379" i="13"/>
  <c r="AL379" i="13"/>
  <c r="AM379" i="13"/>
  <c r="AN379" i="13"/>
  <c r="AO379" i="13"/>
  <c r="AP379" i="13"/>
  <c r="AQ379" i="13"/>
  <c r="AS379" i="13"/>
  <c r="AT379" i="13"/>
  <c r="AH380" i="13"/>
  <c r="AI380" i="13"/>
  <c r="AJ380" i="13"/>
  <c r="AK380" i="13"/>
  <c r="AL380" i="13"/>
  <c r="AM380" i="13"/>
  <c r="AN380" i="13"/>
  <c r="AO380" i="13"/>
  <c r="AP380" i="13"/>
  <c r="AQ380" i="13"/>
  <c r="AS380" i="13"/>
  <c r="AT380" i="13"/>
  <c r="AH381" i="13"/>
  <c r="AI381" i="13"/>
  <c r="AJ381" i="13"/>
  <c r="AK381" i="13"/>
  <c r="AL381" i="13"/>
  <c r="AM381" i="13"/>
  <c r="AN381" i="13"/>
  <c r="AO381" i="13"/>
  <c r="AP381" i="13"/>
  <c r="AQ381" i="13"/>
  <c r="AS381" i="13"/>
  <c r="AT381" i="13"/>
  <c r="AH382" i="13"/>
  <c r="AI382" i="13"/>
  <c r="AJ382" i="13"/>
  <c r="AK382" i="13"/>
  <c r="AL382" i="13"/>
  <c r="AM382" i="13"/>
  <c r="AN382" i="13"/>
  <c r="AO382" i="13"/>
  <c r="AP382" i="13"/>
  <c r="AQ382" i="13"/>
  <c r="AS382" i="13"/>
  <c r="AT382" i="13"/>
  <c r="AH383" i="13"/>
  <c r="AI383" i="13"/>
  <c r="AJ383" i="13"/>
  <c r="AK383" i="13"/>
  <c r="AL383" i="13"/>
  <c r="AM383" i="13"/>
  <c r="AN383" i="13"/>
  <c r="AO383" i="13"/>
  <c r="AP383" i="13"/>
  <c r="AQ383" i="13"/>
  <c r="AS383" i="13"/>
  <c r="AT383" i="13"/>
  <c r="AH384" i="13"/>
  <c r="AI384" i="13"/>
  <c r="AJ384" i="13"/>
  <c r="AK384" i="13"/>
  <c r="AL384" i="13"/>
  <c r="AM384" i="13"/>
  <c r="AN384" i="13"/>
  <c r="AO384" i="13"/>
  <c r="AP384" i="13"/>
  <c r="AQ384" i="13"/>
  <c r="AS384" i="13"/>
  <c r="AT384" i="13"/>
  <c r="AH385" i="13"/>
  <c r="AI385" i="13"/>
  <c r="AJ385" i="13"/>
  <c r="AK385" i="13"/>
  <c r="AL385" i="13"/>
  <c r="AM385" i="13"/>
  <c r="AN385" i="13"/>
  <c r="AO385" i="13"/>
  <c r="AP385" i="13"/>
  <c r="AQ385" i="13"/>
  <c r="AS385" i="13"/>
  <c r="AT385" i="13"/>
  <c r="AH386" i="13"/>
  <c r="AI386" i="13"/>
  <c r="AJ386" i="13"/>
  <c r="AK386" i="13"/>
  <c r="AL386" i="13"/>
  <c r="AM386" i="13"/>
  <c r="AN386" i="13"/>
  <c r="AO386" i="13"/>
  <c r="AP386" i="13"/>
  <c r="AQ386" i="13"/>
  <c r="AS386" i="13"/>
  <c r="AT386" i="13"/>
  <c r="AH387" i="13"/>
  <c r="AI387" i="13"/>
  <c r="AJ387" i="13"/>
  <c r="AK387" i="13"/>
  <c r="AL387" i="13"/>
  <c r="AM387" i="13"/>
  <c r="AN387" i="13"/>
  <c r="AO387" i="13"/>
  <c r="AP387" i="13"/>
  <c r="AQ387" i="13"/>
  <c r="AS387" i="13"/>
  <c r="AT387" i="13"/>
  <c r="AH388" i="13"/>
  <c r="AI388" i="13"/>
  <c r="AJ388" i="13"/>
  <c r="AK388" i="13"/>
  <c r="AL388" i="13"/>
  <c r="AM388" i="13"/>
  <c r="AN388" i="13"/>
  <c r="AO388" i="13"/>
  <c r="AP388" i="13"/>
  <c r="AQ388" i="13"/>
  <c r="AS388" i="13"/>
  <c r="AT388" i="13"/>
  <c r="AH389" i="13"/>
  <c r="AI389" i="13"/>
  <c r="AJ389" i="13"/>
  <c r="AK389" i="13"/>
  <c r="AL389" i="13"/>
  <c r="AM389" i="13"/>
  <c r="AN389" i="13"/>
  <c r="AO389" i="13"/>
  <c r="AP389" i="13"/>
  <c r="AQ389" i="13"/>
  <c r="AS389" i="13"/>
  <c r="AT389" i="13"/>
  <c r="AH390" i="13"/>
  <c r="AI390" i="13"/>
  <c r="AJ390" i="13"/>
  <c r="AK390" i="13"/>
  <c r="AL390" i="13"/>
  <c r="AM390" i="13"/>
  <c r="AN390" i="13"/>
  <c r="AO390" i="13"/>
  <c r="AP390" i="13"/>
  <c r="AQ390" i="13"/>
  <c r="AS390" i="13"/>
  <c r="AT390" i="13"/>
  <c r="AH391" i="13"/>
  <c r="AI391" i="13"/>
  <c r="AJ391" i="13"/>
  <c r="AK391" i="13"/>
  <c r="AL391" i="13"/>
  <c r="AM391" i="13"/>
  <c r="AN391" i="13"/>
  <c r="AO391" i="13"/>
  <c r="AP391" i="13"/>
  <c r="AQ391" i="13"/>
  <c r="AS391" i="13"/>
  <c r="AT391" i="13"/>
  <c r="AH392" i="13"/>
  <c r="AI392" i="13"/>
  <c r="AJ392" i="13"/>
  <c r="AK392" i="13"/>
  <c r="AL392" i="13"/>
  <c r="AM392" i="13"/>
  <c r="AN392" i="13"/>
  <c r="AO392" i="13"/>
  <c r="AP392" i="13"/>
  <c r="AQ392" i="13"/>
  <c r="AS392" i="13"/>
  <c r="AT392" i="13"/>
  <c r="AH393" i="13"/>
  <c r="AI393" i="13"/>
  <c r="AJ393" i="13"/>
  <c r="AK393" i="13"/>
  <c r="AL393" i="13"/>
  <c r="AM393" i="13"/>
  <c r="AN393" i="13"/>
  <c r="AO393" i="13"/>
  <c r="AP393" i="13"/>
  <c r="AQ393" i="13"/>
  <c r="AS393" i="13"/>
  <c r="AT393" i="13"/>
  <c r="AH394" i="13"/>
  <c r="AI394" i="13"/>
  <c r="AJ394" i="13"/>
  <c r="AK394" i="13"/>
  <c r="AL394" i="13"/>
  <c r="AM394" i="13"/>
  <c r="AN394" i="13"/>
  <c r="AO394" i="13"/>
  <c r="AP394" i="13"/>
  <c r="AQ394" i="13"/>
  <c r="AS394" i="13"/>
  <c r="AT394" i="13"/>
  <c r="AH395" i="13"/>
  <c r="AI395" i="13"/>
  <c r="AJ395" i="13"/>
  <c r="AK395" i="13"/>
  <c r="AL395" i="13"/>
  <c r="AM395" i="13"/>
  <c r="AN395" i="13"/>
  <c r="AO395" i="13"/>
  <c r="AP395" i="13"/>
  <c r="AQ395" i="13"/>
  <c r="AS395" i="13"/>
  <c r="AT395" i="13"/>
  <c r="AH396" i="13"/>
  <c r="AI396" i="13"/>
  <c r="AJ396" i="13"/>
  <c r="AK396" i="13"/>
  <c r="AL396" i="13"/>
  <c r="AM396" i="13"/>
  <c r="AN396" i="13"/>
  <c r="AO396" i="13"/>
  <c r="AP396" i="13"/>
  <c r="AQ396" i="13"/>
  <c r="AS396" i="13"/>
  <c r="AT396" i="13"/>
  <c r="AH397" i="13"/>
  <c r="AI397" i="13"/>
  <c r="AJ397" i="13"/>
  <c r="AK397" i="13"/>
  <c r="AL397" i="13"/>
  <c r="AM397" i="13"/>
  <c r="AN397" i="13"/>
  <c r="AO397" i="13"/>
  <c r="AP397" i="13"/>
  <c r="AQ397" i="13"/>
  <c r="AS397" i="13"/>
  <c r="AT397" i="13"/>
  <c r="AH398" i="13"/>
  <c r="AI398" i="13"/>
  <c r="AJ398" i="13"/>
  <c r="AK398" i="13"/>
  <c r="AL398" i="13"/>
  <c r="AM398" i="13"/>
  <c r="AN398" i="13"/>
  <c r="AO398" i="13"/>
  <c r="AP398" i="13"/>
  <c r="AQ398" i="13"/>
  <c r="AS398" i="13"/>
  <c r="AT398" i="13"/>
  <c r="AH399" i="13"/>
  <c r="AI399" i="13"/>
  <c r="AJ399" i="13"/>
  <c r="AK399" i="13"/>
  <c r="AL399" i="13"/>
  <c r="AM399" i="13"/>
  <c r="AN399" i="13"/>
  <c r="AO399" i="13"/>
  <c r="AP399" i="13"/>
  <c r="AQ399" i="13"/>
  <c r="AS399" i="13"/>
  <c r="AT399" i="13"/>
  <c r="AH400" i="13"/>
  <c r="AI400" i="13"/>
  <c r="AJ400" i="13"/>
  <c r="AK400" i="13"/>
  <c r="AL400" i="13"/>
  <c r="AM400" i="13"/>
  <c r="AN400" i="13"/>
  <c r="AO400" i="13"/>
  <c r="AP400" i="13"/>
  <c r="AQ400" i="13"/>
  <c r="AS400" i="13"/>
  <c r="AT400" i="13"/>
  <c r="AH401" i="13"/>
  <c r="AI401" i="13"/>
  <c r="AJ401" i="13"/>
  <c r="AK401" i="13"/>
  <c r="AL401" i="13"/>
  <c r="AM401" i="13"/>
  <c r="AN401" i="13"/>
  <c r="AO401" i="13"/>
  <c r="AP401" i="13"/>
  <c r="AQ401" i="13"/>
  <c r="AS401" i="13"/>
  <c r="AT401" i="13"/>
  <c r="AH402" i="13"/>
  <c r="AI402" i="13"/>
  <c r="AJ402" i="13"/>
  <c r="AK402" i="13"/>
  <c r="AL402" i="13"/>
  <c r="AM402" i="13"/>
  <c r="AN402" i="13"/>
  <c r="AO402" i="13"/>
  <c r="AP402" i="13"/>
  <c r="AQ402" i="13"/>
  <c r="AS402" i="13"/>
  <c r="AT402" i="13"/>
  <c r="AH403" i="13"/>
  <c r="AI403" i="13"/>
  <c r="AJ403" i="13"/>
  <c r="AK403" i="13"/>
  <c r="AL403" i="13"/>
  <c r="AM403" i="13"/>
  <c r="AN403" i="13"/>
  <c r="AO403" i="13"/>
  <c r="AP403" i="13"/>
  <c r="AQ403" i="13"/>
  <c r="AS403" i="13"/>
  <c r="AT403" i="13"/>
  <c r="AH404" i="13"/>
  <c r="AI404" i="13"/>
  <c r="AJ404" i="13"/>
  <c r="AK404" i="13"/>
  <c r="AL404" i="13"/>
  <c r="AM404" i="13"/>
  <c r="AN404" i="13"/>
  <c r="AO404" i="13"/>
  <c r="AP404" i="13"/>
  <c r="AQ404" i="13"/>
  <c r="AS404" i="13"/>
  <c r="AT404" i="13"/>
  <c r="AH405" i="13"/>
  <c r="AI405" i="13"/>
  <c r="AJ405" i="13"/>
  <c r="AK405" i="13"/>
  <c r="AL405" i="13"/>
  <c r="AM405" i="13"/>
  <c r="AN405" i="13"/>
  <c r="AO405" i="13"/>
  <c r="AP405" i="13"/>
  <c r="AQ405" i="13"/>
  <c r="AS405" i="13"/>
  <c r="AT405" i="13"/>
  <c r="AH406" i="13"/>
  <c r="AI406" i="13"/>
  <c r="AJ406" i="13"/>
  <c r="AK406" i="13"/>
  <c r="AL406" i="13"/>
  <c r="AM406" i="13"/>
  <c r="AN406" i="13"/>
  <c r="AO406" i="13"/>
  <c r="AP406" i="13"/>
  <c r="AQ406" i="13"/>
  <c r="AS406" i="13"/>
  <c r="AT406" i="13"/>
  <c r="AH407" i="13"/>
  <c r="AI407" i="13"/>
  <c r="AJ407" i="13"/>
  <c r="AK407" i="13"/>
  <c r="AL407" i="13"/>
  <c r="AM407" i="13"/>
  <c r="AN407" i="13"/>
  <c r="AO407" i="13"/>
  <c r="AP407" i="13"/>
  <c r="AQ407" i="13"/>
  <c r="AS407" i="13"/>
  <c r="AT407" i="13"/>
  <c r="AH408" i="13"/>
  <c r="AI408" i="13"/>
  <c r="AJ408" i="13"/>
  <c r="AK408" i="13"/>
  <c r="AL408" i="13"/>
  <c r="AM408" i="13"/>
  <c r="AN408" i="13"/>
  <c r="AO408" i="13"/>
  <c r="AP408" i="13"/>
  <c r="AQ408" i="13"/>
  <c r="AS408" i="13"/>
  <c r="AT408" i="13"/>
  <c r="AH409" i="13"/>
  <c r="AI409" i="13"/>
  <c r="AJ409" i="13"/>
  <c r="AK409" i="13"/>
  <c r="AL409" i="13"/>
  <c r="AM409" i="13"/>
  <c r="AN409" i="13"/>
  <c r="AO409" i="13"/>
  <c r="AP409" i="13"/>
  <c r="AQ409" i="13"/>
  <c r="AS409" i="13"/>
  <c r="AT409" i="13"/>
  <c r="AH410" i="13"/>
  <c r="AI410" i="13"/>
  <c r="AJ410" i="13"/>
  <c r="AK410" i="13"/>
  <c r="AL410" i="13"/>
  <c r="AM410" i="13"/>
  <c r="AN410" i="13"/>
  <c r="AO410" i="13"/>
  <c r="AP410" i="13"/>
  <c r="AQ410" i="13"/>
  <c r="AS410" i="13"/>
  <c r="AT410" i="13"/>
  <c r="AH411" i="13"/>
  <c r="AI411" i="13"/>
  <c r="AJ411" i="13"/>
  <c r="AK411" i="13"/>
  <c r="AL411" i="13"/>
  <c r="AM411" i="13"/>
  <c r="AN411" i="13"/>
  <c r="AO411" i="13"/>
  <c r="AP411" i="13"/>
  <c r="AQ411" i="13"/>
  <c r="AS411" i="13"/>
  <c r="AT411" i="13"/>
  <c r="AH412" i="13"/>
  <c r="AI412" i="13"/>
  <c r="AJ412" i="13"/>
  <c r="AK412" i="13"/>
  <c r="AL412" i="13"/>
  <c r="AM412" i="13"/>
  <c r="AN412" i="13"/>
  <c r="AO412" i="13"/>
  <c r="AP412" i="13"/>
  <c r="AQ412" i="13"/>
  <c r="AS412" i="13"/>
  <c r="AT412" i="13"/>
  <c r="AH413" i="13"/>
  <c r="AI413" i="13"/>
  <c r="AJ413" i="13"/>
  <c r="AK413" i="13"/>
  <c r="AL413" i="13"/>
  <c r="AM413" i="13"/>
  <c r="AN413" i="13"/>
  <c r="AO413" i="13"/>
  <c r="AP413" i="13"/>
  <c r="AQ413" i="13"/>
  <c r="AS413" i="13"/>
  <c r="AT413" i="13"/>
  <c r="AH414" i="13"/>
  <c r="AI414" i="13"/>
  <c r="AJ414" i="13"/>
  <c r="AK414" i="13"/>
  <c r="AL414" i="13"/>
  <c r="AM414" i="13"/>
  <c r="AN414" i="13"/>
  <c r="AO414" i="13"/>
  <c r="AP414" i="13"/>
  <c r="AQ414" i="13"/>
  <c r="AS414" i="13"/>
  <c r="AT414" i="13"/>
  <c r="AH415" i="13"/>
  <c r="AI415" i="13"/>
  <c r="AJ415" i="13"/>
  <c r="AK415" i="13"/>
  <c r="AL415" i="13"/>
  <c r="AM415" i="13"/>
  <c r="AN415" i="13"/>
  <c r="AO415" i="13"/>
  <c r="AP415" i="13"/>
  <c r="AQ415" i="13"/>
  <c r="AS415" i="13"/>
  <c r="AT415" i="13"/>
  <c r="AH416" i="13"/>
  <c r="AI416" i="13"/>
  <c r="AJ416" i="13"/>
  <c r="AK416" i="13"/>
  <c r="AL416" i="13"/>
  <c r="AM416" i="13"/>
  <c r="AN416" i="13"/>
  <c r="AO416" i="13"/>
  <c r="AP416" i="13"/>
  <c r="AQ416" i="13"/>
  <c r="AS416" i="13"/>
  <c r="AT416" i="13"/>
  <c r="AH417" i="13"/>
  <c r="AI417" i="13"/>
  <c r="AJ417" i="13"/>
  <c r="AK417" i="13"/>
  <c r="AL417" i="13"/>
  <c r="AM417" i="13"/>
  <c r="AN417" i="13"/>
  <c r="AO417" i="13"/>
  <c r="AP417" i="13"/>
  <c r="AQ417" i="13"/>
  <c r="AS417" i="13"/>
  <c r="AT417" i="13"/>
  <c r="AH418" i="13"/>
  <c r="AI418" i="13"/>
  <c r="AJ418" i="13"/>
  <c r="AK418" i="13"/>
  <c r="AL418" i="13"/>
  <c r="AM418" i="13"/>
  <c r="AN418" i="13"/>
  <c r="AO418" i="13"/>
  <c r="AP418" i="13"/>
  <c r="AQ418" i="13"/>
  <c r="AS418" i="13"/>
  <c r="AT418" i="13"/>
  <c r="AH419" i="13"/>
  <c r="AI419" i="13"/>
  <c r="AJ419" i="13"/>
  <c r="AK419" i="13"/>
  <c r="AL419" i="13"/>
  <c r="AM419" i="13"/>
  <c r="AN419" i="13"/>
  <c r="AO419" i="13"/>
  <c r="AP419" i="13"/>
  <c r="AQ419" i="13"/>
  <c r="AS419" i="13"/>
  <c r="AT419" i="13"/>
  <c r="AH420" i="13"/>
  <c r="AI420" i="13"/>
  <c r="AJ420" i="13"/>
  <c r="AK420" i="13"/>
  <c r="AL420" i="13"/>
  <c r="AM420" i="13"/>
  <c r="AN420" i="13"/>
  <c r="AO420" i="13"/>
  <c r="AP420" i="13"/>
  <c r="AQ420" i="13"/>
  <c r="AS420" i="13"/>
  <c r="AT420" i="13"/>
  <c r="AH421" i="13"/>
  <c r="AI421" i="13"/>
  <c r="AJ421" i="13"/>
  <c r="AK421" i="13"/>
  <c r="AL421" i="13"/>
  <c r="AM421" i="13"/>
  <c r="AN421" i="13"/>
  <c r="AO421" i="13"/>
  <c r="AP421" i="13"/>
  <c r="AQ421" i="13"/>
  <c r="AS421" i="13"/>
  <c r="AT421" i="13"/>
  <c r="AH422" i="13"/>
  <c r="AI422" i="13"/>
  <c r="AJ422" i="13"/>
  <c r="AK422" i="13"/>
  <c r="AL422" i="13"/>
  <c r="AM422" i="13"/>
  <c r="AN422" i="13"/>
  <c r="AO422" i="13"/>
  <c r="AP422" i="13"/>
  <c r="AQ422" i="13"/>
  <c r="AS422" i="13"/>
  <c r="AT422" i="13"/>
  <c r="AH423" i="13"/>
  <c r="AI423" i="13"/>
  <c r="AJ423" i="13"/>
  <c r="AK423" i="13"/>
  <c r="AL423" i="13"/>
  <c r="AM423" i="13"/>
  <c r="AN423" i="13"/>
  <c r="AO423" i="13"/>
  <c r="AP423" i="13"/>
  <c r="AQ423" i="13"/>
  <c r="AS423" i="13"/>
  <c r="AT423" i="13"/>
  <c r="AH424" i="13"/>
  <c r="AI424" i="13"/>
  <c r="AJ424" i="13"/>
  <c r="AK424" i="13"/>
  <c r="AL424" i="13"/>
  <c r="AM424" i="13"/>
  <c r="AN424" i="13"/>
  <c r="AO424" i="13"/>
  <c r="AP424" i="13"/>
  <c r="AQ424" i="13"/>
  <c r="AS424" i="13"/>
  <c r="AT424" i="13"/>
  <c r="AH425" i="13"/>
  <c r="AI425" i="13"/>
  <c r="AJ425" i="13"/>
  <c r="AK425" i="13"/>
  <c r="AL425" i="13"/>
  <c r="AM425" i="13"/>
  <c r="AN425" i="13"/>
  <c r="AO425" i="13"/>
  <c r="AP425" i="13"/>
  <c r="AQ425" i="13"/>
  <c r="AS425" i="13"/>
  <c r="AT425" i="13"/>
  <c r="AH426" i="13"/>
  <c r="AI426" i="13"/>
  <c r="AJ426" i="13"/>
  <c r="AK426" i="13"/>
  <c r="AL426" i="13"/>
  <c r="AM426" i="13"/>
  <c r="AN426" i="13"/>
  <c r="AO426" i="13"/>
  <c r="AP426" i="13"/>
  <c r="AQ426" i="13"/>
  <c r="AS426" i="13"/>
  <c r="AT426" i="13"/>
  <c r="AH427" i="13"/>
  <c r="AI427" i="13"/>
  <c r="AJ427" i="13"/>
  <c r="AK427" i="13"/>
  <c r="AL427" i="13"/>
  <c r="AM427" i="13"/>
  <c r="AN427" i="13"/>
  <c r="AO427" i="13"/>
  <c r="AP427" i="13"/>
  <c r="AQ427" i="13"/>
  <c r="AS427" i="13"/>
  <c r="AT427" i="13"/>
  <c r="AH428" i="13"/>
  <c r="AI428" i="13"/>
  <c r="AJ428" i="13"/>
  <c r="AK428" i="13"/>
  <c r="AL428" i="13"/>
  <c r="AM428" i="13"/>
  <c r="AN428" i="13"/>
  <c r="AO428" i="13"/>
  <c r="AP428" i="13"/>
  <c r="AQ428" i="13"/>
  <c r="AS428" i="13"/>
  <c r="AT428" i="13"/>
  <c r="AH429" i="13"/>
  <c r="AI429" i="13"/>
  <c r="AJ429" i="13"/>
  <c r="AK429" i="13"/>
  <c r="AL429" i="13"/>
  <c r="AM429" i="13"/>
  <c r="AN429" i="13"/>
  <c r="AO429" i="13"/>
  <c r="AP429" i="13"/>
  <c r="AQ429" i="13"/>
  <c r="AS429" i="13"/>
  <c r="AT429" i="13"/>
  <c r="AH430" i="13"/>
  <c r="AI430" i="13"/>
  <c r="AJ430" i="13"/>
  <c r="AK430" i="13"/>
  <c r="AL430" i="13"/>
  <c r="AM430" i="13"/>
  <c r="AN430" i="13"/>
  <c r="AO430" i="13"/>
  <c r="AP430" i="13"/>
  <c r="AQ430" i="13"/>
  <c r="AS430" i="13"/>
  <c r="AT430" i="13"/>
  <c r="AH431" i="13"/>
  <c r="AI431" i="13"/>
  <c r="AJ431" i="13"/>
  <c r="AK431" i="13"/>
  <c r="AL431" i="13"/>
  <c r="AM431" i="13"/>
  <c r="AN431" i="13"/>
  <c r="AO431" i="13"/>
  <c r="AP431" i="13"/>
  <c r="AQ431" i="13"/>
  <c r="AS431" i="13"/>
  <c r="AT431" i="13"/>
  <c r="AH432" i="13"/>
  <c r="AI432" i="13"/>
  <c r="AJ432" i="13"/>
  <c r="AK432" i="13"/>
  <c r="AL432" i="13"/>
  <c r="AM432" i="13"/>
  <c r="AN432" i="13"/>
  <c r="AO432" i="13"/>
  <c r="AP432" i="13"/>
  <c r="AQ432" i="13"/>
  <c r="AS432" i="13"/>
  <c r="AT432" i="13"/>
  <c r="AH433" i="13"/>
  <c r="AI433" i="13"/>
  <c r="AJ433" i="13"/>
  <c r="AK433" i="13"/>
  <c r="AL433" i="13"/>
  <c r="AM433" i="13"/>
  <c r="AN433" i="13"/>
  <c r="AO433" i="13"/>
  <c r="AP433" i="13"/>
  <c r="AQ433" i="13"/>
  <c r="AS433" i="13"/>
  <c r="AT433" i="13"/>
  <c r="AH434" i="13"/>
  <c r="AI434" i="13"/>
  <c r="AJ434" i="13"/>
  <c r="AK434" i="13"/>
  <c r="AL434" i="13"/>
  <c r="AM434" i="13"/>
  <c r="AN434" i="13"/>
  <c r="AO434" i="13"/>
  <c r="AP434" i="13"/>
  <c r="AQ434" i="13"/>
  <c r="AS434" i="13"/>
  <c r="AT434" i="13"/>
  <c r="AH435" i="13"/>
  <c r="AI435" i="13"/>
  <c r="AJ435" i="13"/>
  <c r="AK435" i="13"/>
  <c r="AL435" i="13"/>
  <c r="AM435" i="13"/>
  <c r="AN435" i="13"/>
  <c r="AO435" i="13"/>
  <c r="AP435" i="13"/>
  <c r="AQ435" i="13"/>
  <c r="AS435" i="13"/>
  <c r="AT435" i="13"/>
  <c r="AH436" i="13"/>
  <c r="AI436" i="13"/>
  <c r="AJ436" i="13"/>
  <c r="AK436" i="13"/>
  <c r="AL436" i="13"/>
  <c r="AM436" i="13"/>
  <c r="AN436" i="13"/>
  <c r="AO436" i="13"/>
  <c r="AP436" i="13"/>
  <c r="AQ436" i="13"/>
  <c r="AS436" i="13"/>
  <c r="AT436" i="13"/>
  <c r="AH437" i="13"/>
  <c r="AI437" i="13"/>
  <c r="AJ437" i="13"/>
  <c r="AK437" i="13"/>
  <c r="AL437" i="13"/>
  <c r="AM437" i="13"/>
  <c r="AN437" i="13"/>
  <c r="AO437" i="13"/>
  <c r="AP437" i="13"/>
  <c r="AQ437" i="13"/>
  <c r="AS437" i="13"/>
  <c r="AT437" i="13"/>
  <c r="AH438" i="13"/>
  <c r="AI438" i="13"/>
  <c r="AJ438" i="13"/>
  <c r="AK438" i="13"/>
  <c r="AL438" i="13"/>
  <c r="AM438" i="13"/>
  <c r="AN438" i="13"/>
  <c r="AO438" i="13"/>
  <c r="AP438" i="13"/>
  <c r="AQ438" i="13"/>
  <c r="AS438" i="13"/>
  <c r="AT438" i="13"/>
  <c r="AH439" i="13"/>
  <c r="AI439" i="13"/>
  <c r="AJ439" i="13"/>
  <c r="AK439" i="13"/>
  <c r="AL439" i="13"/>
  <c r="AM439" i="13"/>
  <c r="AN439" i="13"/>
  <c r="AO439" i="13"/>
  <c r="AP439" i="13"/>
  <c r="AQ439" i="13"/>
  <c r="AS439" i="13"/>
  <c r="AT439" i="13"/>
  <c r="AH440" i="13"/>
  <c r="AI440" i="13"/>
  <c r="AJ440" i="13"/>
  <c r="AK440" i="13"/>
  <c r="AL440" i="13"/>
  <c r="AM440" i="13"/>
  <c r="AN440" i="13"/>
  <c r="AO440" i="13"/>
  <c r="AP440" i="13"/>
  <c r="AQ440" i="13"/>
  <c r="AS440" i="13"/>
  <c r="AT440" i="13"/>
  <c r="AH441" i="13"/>
  <c r="AI441" i="13"/>
  <c r="AJ441" i="13"/>
  <c r="AK441" i="13"/>
  <c r="AL441" i="13"/>
  <c r="AM441" i="13"/>
  <c r="AN441" i="13"/>
  <c r="AO441" i="13"/>
  <c r="AP441" i="13"/>
  <c r="AQ441" i="13"/>
  <c r="AS441" i="13"/>
  <c r="AT441" i="13"/>
  <c r="AH442" i="13"/>
  <c r="AI442" i="13"/>
  <c r="AJ442" i="13"/>
  <c r="AK442" i="13"/>
  <c r="AL442" i="13"/>
  <c r="AM442" i="13"/>
  <c r="AN442" i="13"/>
  <c r="AO442" i="13"/>
  <c r="AP442" i="13"/>
  <c r="AQ442" i="13"/>
  <c r="AS442" i="13"/>
  <c r="AT442" i="13"/>
  <c r="AH443" i="13"/>
  <c r="AI443" i="13"/>
  <c r="AJ443" i="13"/>
  <c r="AK443" i="13"/>
  <c r="AL443" i="13"/>
  <c r="AM443" i="13"/>
  <c r="AN443" i="13"/>
  <c r="AO443" i="13"/>
  <c r="AP443" i="13"/>
  <c r="AQ443" i="13"/>
  <c r="AS443" i="13"/>
  <c r="AT443" i="13"/>
  <c r="AH444" i="13"/>
  <c r="AI444" i="13"/>
  <c r="AJ444" i="13"/>
  <c r="AK444" i="13"/>
  <c r="AL444" i="13"/>
  <c r="AM444" i="13"/>
  <c r="AN444" i="13"/>
  <c r="AO444" i="13"/>
  <c r="AP444" i="13"/>
  <c r="AQ444" i="13"/>
  <c r="AS444" i="13"/>
  <c r="AT444" i="13"/>
  <c r="AH445" i="13"/>
  <c r="AI445" i="13"/>
  <c r="AJ445" i="13"/>
  <c r="AK445" i="13"/>
  <c r="AL445" i="13"/>
  <c r="AM445" i="13"/>
  <c r="AN445" i="13"/>
  <c r="AO445" i="13"/>
  <c r="AP445" i="13"/>
  <c r="AQ445" i="13"/>
  <c r="AS445" i="13"/>
  <c r="AT445" i="13"/>
  <c r="AH446" i="13"/>
  <c r="AI446" i="13"/>
  <c r="AJ446" i="13"/>
  <c r="AK446" i="13"/>
  <c r="AL446" i="13"/>
  <c r="AM446" i="13"/>
  <c r="AN446" i="13"/>
  <c r="AO446" i="13"/>
  <c r="AP446" i="13"/>
  <c r="AQ446" i="13"/>
  <c r="AS446" i="13"/>
  <c r="AT446" i="13"/>
  <c r="AH447" i="13"/>
  <c r="AI447" i="13"/>
  <c r="AJ447" i="13"/>
  <c r="AK447" i="13"/>
  <c r="AL447" i="13"/>
  <c r="AM447" i="13"/>
  <c r="AN447" i="13"/>
  <c r="AO447" i="13"/>
  <c r="AP447" i="13"/>
  <c r="AQ447" i="13"/>
  <c r="AS447" i="13"/>
  <c r="AT447" i="13"/>
  <c r="AH448" i="13"/>
  <c r="AI448" i="13"/>
  <c r="AJ448" i="13"/>
  <c r="AK448" i="13"/>
  <c r="AL448" i="13"/>
  <c r="AM448" i="13"/>
  <c r="AN448" i="13"/>
  <c r="AO448" i="13"/>
  <c r="AP448" i="13"/>
  <c r="AQ448" i="13"/>
  <c r="AS448" i="13"/>
  <c r="AT448" i="13"/>
  <c r="AH449" i="13"/>
  <c r="AI449" i="13"/>
  <c r="AJ449" i="13"/>
  <c r="AK449" i="13"/>
  <c r="AL449" i="13"/>
  <c r="AM449" i="13"/>
  <c r="AN449" i="13"/>
  <c r="AO449" i="13"/>
  <c r="AP449" i="13"/>
  <c r="AQ449" i="13"/>
  <c r="AS449" i="13"/>
  <c r="AT449" i="13"/>
  <c r="AH450" i="13"/>
  <c r="AI450" i="13"/>
  <c r="AJ450" i="13"/>
  <c r="AK450" i="13"/>
  <c r="AL450" i="13"/>
  <c r="AM450" i="13"/>
  <c r="AN450" i="13"/>
  <c r="AO450" i="13"/>
  <c r="AP450" i="13"/>
  <c r="AQ450" i="13"/>
  <c r="AS450" i="13"/>
  <c r="AT450" i="13"/>
  <c r="AH451" i="13"/>
  <c r="AI451" i="13"/>
  <c r="AJ451" i="13"/>
  <c r="AK451" i="13"/>
  <c r="AL451" i="13"/>
  <c r="AM451" i="13"/>
  <c r="AN451" i="13"/>
  <c r="AO451" i="13"/>
  <c r="AP451" i="13"/>
  <c r="AQ451" i="13"/>
  <c r="AS451" i="13"/>
  <c r="AT451" i="13"/>
  <c r="AH452" i="13"/>
  <c r="AI452" i="13"/>
  <c r="AJ452" i="13"/>
  <c r="AK452" i="13"/>
  <c r="AL452" i="13"/>
  <c r="AM452" i="13"/>
  <c r="AN452" i="13"/>
  <c r="AO452" i="13"/>
  <c r="AP452" i="13"/>
  <c r="AQ452" i="13"/>
  <c r="AS452" i="13"/>
  <c r="AT452" i="13"/>
  <c r="AH453" i="13"/>
  <c r="AI453" i="13"/>
  <c r="AJ453" i="13"/>
  <c r="AK453" i="13"/>
  <c r="AL453" i="13"/>
  <c r="AM453" i="13"/>
  <c r="AN453" i="13"/>
  <c r="AO453" i="13"/>
  <c r="AP453" i="13"/>
  <c r="AQ453" i="13"/>
  <c r="AS453" i="13"/>
  <c r="AT453" i="13"/>
  <c r="AH454" i="13"/>
  <c r="AI454" i="13"/>
  <c r="AJ454" i="13"/>
  <c r="AK454" i="13"/>
  <c r="AL454" i="13"/>
  <c r="AM454" i="13"/>
  <c r="AN454" i="13"/>
  <c r="AO454" i="13"/>
  <c r="AP454" i="13"/>
  <c r="AQ454" i="13"/>
  <c r="AS454" i="13"/>
  <c r="AT454" i="13"/>
  <c r="AH455" i="13"/>
  <c r="AI455" i="13"/>
  <c r="AJ455" i="13"/>
  <c r="AK455" i="13"/>
  <c r="AL455" i="13"/>
  <c r="AM455" i="13"/>
  <c r="AN455" i="13"/>
  <c r="AO455" i="13"/>
  <c r="AP455" i="13"/>
  <c r="AQ455" i="13"/>
  <c r="AS455" i="13"/>
  <c r="AT455" i="13"/>
  <c r="AH456" i="13"/>
  <c r="AI456" i="13"/>
  <c r="AJ456" i="13"/>
  <c r="AK456" i="13"/>
  <c r="AL456" i="13"/>
  <c r="AM456" i="13"/>
  <c r="AN456" i="13"/>
  <c r="AO456" i="13"/>
  <c r="AP456" i="13"/>
  <c r="AQ456" i="13"/>
  <c r="AS456" i="13"/>
  <c r="AT456" i="13"/>
  <c r="AH457" i="13"/>
  <c r="AI457" i="13"/>
  <c r="AJ457" i="13"/>
  <c r="AK457" i="13"/>
  <c r="AL457" i="13"/>
  <c r="AM457" i="13"/>
  <c r="AN457" i="13"/>
  <c r="AO457" i="13"/>
  <c r="AP457" i="13"/>
  <c r="AQ457" i="13"/>
  <c r="AS457" i="13"/>
  <c r="AT457" i="13"/>
  <c r="AH458" i="13"/>
  <c r="AI458" i="13"/>
  <c r="AJ458" i="13"/>
  <c r="AK458" i="13"/>
  <c r="AL458" i="13"/>
  <c r="AM458" i="13"/>
  <c r="AN458" i="13"/>
  <c r="AO458" i="13"/>
  <c r="AP458" i="13"/>
  <c r="AQ458" i="13"/>
  <c r="AS458" i="13"/>
  <c r="AT458" i="13"/>
  <c r="AH459" i="13"/>
  <c r="AI459" i="13"/>
  <c r="AJ459" i="13"/>
  <c r="AK459" i="13"/>
  <c r="AL459" i="13"/>
  <c r="AM459" i="13"/>
  <c r="AN459" i="13"/>
  <c r="AO459" i="13"/>
  <c r="AP459" i="13"/>
  <c r="AQ459" i="13"/>
  <c r="AS459" i="13"/>
  <c r="AT459" i="13"/>
  <c r="AH460" i="13"/>
  <c r="AI460" i="13"/>
  <c r="AJ460" i="13"/>
  <c r="AK460" i="13"/>
  <c r="AL460" i="13"/>
  <c r="AM460" i="13"/>
  <c r="AN460" i="13"/>
  <c r="AO460" i="13"/>
  <c r="AP460" i="13"/>
  <c r="AQ460" i="13"/>
  <c r="AS460" i="13"/>
  <c r="AT460" i="13"/>
  <c r="AH461" i="13"/>
  <c r="AI461" i="13"/>
  <c r="AJ461" i="13"/>
  <c r="AK461" i="13"/>
  <c r="AL461" i="13"/>
  <c r="AM461" i="13"/>
  <c r="AN461" i="13"/>
  <c r="AO461" i="13"/>
  <c r="AP461" i="13"/>
  <c r="AQ461" i="13"/>
  <c r="AS461" i="13"/>
  <c r="AT461" i="13"/>
  <c r="AH462" i="13"/>
  <c r="AI462" i="13"/>
  <c r="AJ462" i="13"/>
  <c r="AK462" i="13"/>
  <c r="AL462" i="13"/>
  <c r="AM462" i="13"/>
  <c r="AN462" i="13"/>
  <c r="AO462" i="13"/>
  <c r="AP462" i="13"/>
  <c r="AQ462" i="13"/>
  <c r="AS462" i="13"/>
  <c r="AT462" i="13"/>
  <c r="AH463" i="13"/>
  <c r="AI463" i="13"/>
  <c r="AJ463" i="13"/>
  <c r="AK463" i="13"/>
  <c r="AL463" i="13"/>
  <c r="AM463" i="13"/>
  <c r="AN463" i="13"/>
  <c r="AO463" i="13"/>
  <c r="AP463" i="13"/>
  <c r="AQ463" i="13"/>
  <c r="AS463" i="13"/>
  <c r="AT463" i="13"/>
  <c r="AH464" i="13"/>
  <c r="AI464" i="13"/>
  <c r="AJ464" i="13"/>
  <c r="AK464" i="13"/>
  <c r="AL464" i="13"/>
  <c r="AM464" i="13"/>
  <c r="AN464" i="13"/>
  <c r="AO464" i="13"/>
  <c r="AP464" i="13"/>
  <c r="AQ464" i="13"/>
  <c r="AS464" i="13"/>
  <c r="AT464" i="13"/>
  <c r="AH465" i="13"/>
  <c r="AI465" i="13"/>
  <c r="AJ465" i="13"/>
  <c r="AK465" i="13"/>
  <c r="AL465" i="13"/>
  <c r="AM465" i="13"/>
  <c r="AN465" i="13"/>
  <c r="AO465" i="13"/>
  <c r="AP465" i="13"/>
  <c r="AQ465" i="13"/>
  <c r="AS465" i="13"/>
  <c r="AT465" i="13"/>
  <c r="AH466" i="13"/>
  <c r="AI466" i="13"/>
  <c r="AJ466" i="13"/>
  <c r="AK466" i="13"/>
  <c r="AL466" i="13"/>
  <c r="AM466" i="13"/>
  <c r="AN466" i="13"/>
  <c r="AO466" i="13"/>
  <c r="AP466" i="13"/>
  <c r="AQ466" i="13"/>
  <c r="AS466" i="13"/>
  <c r="AT466" i="13"/>
  <c r="AH467" i="13"/>
  <c r="AI467" i="13"/>
  <c r="AJ467" i="13"/>
  <c r="AK467" i="13"/>
  <c r="AL467" i="13"/>
  <c r="AM467" i="13"/>
  <c r="AN467" i="13"/>
  <c r="AO467" i="13"/>
  <c r="AP467" i="13"/>
  <c r="AQ467" i="13"/>
  <c r="AS467" i="13"/>
  <c r="AT467" i="13"/>
  <c r="AH468" i="13"/>
  <c r="AI468" i="13"/>
  <c r="AJ468" i="13"/>
  <c r="AK468" i="13"/>
  <c r="AL468" i="13"/>
  <c r="AM468" i="13"/>
  <c r="AN468" i="13"/>
  <c r="AO468" i="13"/>
  <c r="AP468" i="13"/>
  <c r="AQ468" i="13"/>
  <c r="AS468" i="13"/>
  <c r="AT468" i="13"/>
  <c r="AH469" i="13"/>
  <c r="AI469" i="13"/>
  <c r="AJ469" i="13"/>
  <c r="AK469" i="13"/>
  <c r="AL469" i="13"/>
  <c r="AM469" i="13"/>
  <c r="AN469" i="13"/>
  <c r="AO469" i="13"/>
  <c r="AP469" i="13"/>
  <c r="AQ469" i="13"/>
  <c r="AS469" i="13"/>
  <c r="AT469" i="13"/>
  <c r="AH470" i="13"/>
  <c r="AI470" i="13"/>
  <c r="AJ470" i="13"/>
  <c r="AK470" i="13"/>
  <c r="AL470" i="13"/>
  <c r="AM470" i="13"/>
  <c r="AN470" i="13"/>
  <c r="AO470" i="13"/>
  <c r="AP470" i="13"/>
  <c r="AQ470" i="13"/>
  <c r="AS470" i="13"/>
  <c r="AT470" i="13"/>
  <c r="AH471" i="13"/>
  <c r="AI471" i="13"/>
  <c r="AJ471" i="13"/>
  <c r="AK471" i="13"/>
  <c r="AL471" i="13"/>
  <c r="AM471" i="13"/>
  <c r="AN471" i="13"/>
  <c r="AO471" i="13"/>
  <c r="AP471" i="13"/>
  <c r="AQ471" i="13"/>
  <c r="AS471" i="13"/>
  <c r="AT471" i="13"/>
  <c r="AH472" i="13"/>
  <c r="AI472" i="13"/>
  <c r="AJ472" i="13"/>
  <c r="AK472" i="13"/>
  <c r="AL472" i="13"/>
  <c r="AM472" i="13"/>
  <c r="AN472" i="13"/>
  <c r="AO472" i="13"/>
  <c r="AP472" i="13"/>
  <c r="AQ472" i="13"/>
  <c r="AS472" i="13"/>
  <c r="AT472" i="13"/>
  <c r="AH473" i="13"/>
  <c r="AI473" i="13"/>
  <c r="AJ473" i="13"/>
  <c r="AK473" i="13"/>
  <c r="AL473" i="13"/>
  <c r="AM473" i="13"/>
  <c r="AN473" i="13"/>
  <c r="AO473" i="13"/>
  <c r="AP473" i="13"/>
  <c r="AQ473" i="13"/>
  <c r="AS473" i="13"/>
  <c r="AT473" i="13"/>
  <c r="AH474" i="13"/>
  <c r="AI474" i="13"/>
  <c r="AJ474" i="13"/>
  <c r="AK474" i="13"/>
  <c r="AL474" i="13"/>
  <c r="AM474" i="13"/>
  <c r="AN474" i="13"/>
  <c r="AO474" i="13"/>
  <c r="AP474" i="13"/>
  <c r="AQ474" i="13"/>
  <c r="AS474" i="13"/>
  <c r="AT474" i="13"/>
  <c r="AH475" i="13"/>
  <c r="AI475" i="13"/>
  <c r="AJ475" i="13"/>
  <c r="AK475" i="13"/>
  <c r="AL475" i="13"/>
  <c r="AM475" i="13"/>
  <c r="AN475" i="13"/>
  <c r="AO475" i="13"/>
  <c r="AP475" i="13"/>
  <c r="AQ475" i="13"/>
  <c r="AS475" i="13"/>
  <c r="AT475" i="13"/>
  <c r="AH476" i="13"/>
  <c r="AI476" i="13"/>
  <c r="AJ476" i="13"/>
  <c r="AK476" i="13"/>
  <c r="AL476" i="13"/>
  <c r="AM476" i="13"/>
  <c r="AN476" i="13"/>
  <c r="AO476" i="13"/>
  <c r="AP476" i="13"/>
  <c r="AQ476" i="13"/>
  <c r="AS476" i="13"/>
  <c r="AT476" i="13"/>
  <c r="AH477" i="13"/>
  <c r="AI477" i="13"/>
  <c r="AJ477" i="13"/>
  <c r="AK477" i="13"/>
  <c r="AL477" i="13"/>
  <c r="AM477" i="13"/>
  <c r="AN477" i="13"/>
  <c r="AO477" i="13"/>
  <c r="AP477" i="13"/>
  <c r="AQ477" i="13"/>
  <c r="AS477" i="13"/>
  <c r="AT477" i="13"/>
  <c r="AH478" i="13"/>
  <c r="AI478" i="13"/>
  <c r="AJ478" i="13"/>
  <c r="AK478" i="13"/>
  <c r="AL478" i="13"/>
  <c r="AM478" i="13"/>
  <c r="AN478" i="13"/>
  <c r="AO478" i="13"/>
  <c r="AP478" i="13"/>
  <c r="AQ478" i="13"/>
  <c r="AS478" i="13"/>
  <c r="AT478" i="13"/>
  <c r="AH479" i="13"/>
  <c r="AI479" i="13"/>
  <c r="AJ479" i="13"/>
  <c r="AK479" i="13"/>
  <c r="AL479" i="13"/>
  <c r="AM479" i="13"/>
  <c r="AN479" i="13"/>
  <c r="AO479" i="13"/>
  <c r="AP479" i="13"/>
  <c r="AQ479" i="13"/>
  <c r="AS479" i="13"/>
  <c r="AT479" i="13"/>
  <c r="AH480" i="13"/>
  <c r="AI480" i="13"/>
  <c r="AJ480" i="13"/>
  <c r="AK480" i="13"/>
  <c r="AL480" i="13"/>
  <c r="AM480" i="13"/>
  <c r="AN480" i="13"/>
  <c r="AO480" i="13"/>
  <c r="AP480" i="13"/>
  <c r="AQ480" i="13"/>
  <c r="AS480" i="13"/>
  <c r="AT480" i="13"/>
  <c r="AH481" i="13"/>
  <c r="AI481" i="13"/>
  <c r="AJ481" i="13"/>
  <c r="AK481" i="13"/>
  <c r="AL481" i="13"/>
  <c r="AM481" i="13"/>
  <c r="AN481" i="13"/>
  <c r="AO481" i="13"/>
  <c r="AP481" i="13"/>
  <c r="AQ481" i="13"/>
  <c r="AS481" i="13"/>
  <c r="AT481" i="13"/>
  <c r="AH482" i="13"/>
  <c r="AI482" i="13"/>
  <c r="AJ482" i="13"/>
  <c r="AK482" i="13"/>
  <c r="AL482" i="13"/>
  <c r="AM482" i="13"/>
  <c r="AN482" i="13"/>
  <c r="AO482" i="13"/>
  <c r="AP482" i="13"/>
  <c r="AQ482" i="13"/>
  <c r="AS482" i="13"/>
  <c r="AT482" i="13"/>
  <c r="AH483" i="13"/>
  <c r="AI483" i="13"/>
  <c r="AJ483" i="13"/>
  <c r="AK483" i="13"/>
  <c r="AL483" i="13"/>
  <c r="AM483" i="13"/>
  <c r="AN483" i="13"/>
  <c r="AO483" i="13"/>
  <c r="AP483" i="13"/>
  <c r="AQ483" i="13"/>
  <c r="AS483" i="13"/>
  <c r="AT483" i="13"/>
  <c r="AH484" i="13"/>
  <c r="AI484" i="13"/>
  <c r="AJ484" i="13"/>
  <c r="AK484" i="13"/>
  <c r="AL484" i="13"/>
  <c r="AM484" i="13"/>
  <c r="AN484" i="13"/>
  <c r="AO484" i="13"/>
  <c r="AP484" i="13"/>
  <c r="AQ484" i="13"/>
  <c r="AS484" i="13"/>
  <c r="AT484" i="13"/>
  <c r="AH485" i="13"/>
  <c r="AI485" i="13"/>
  <c r="AJ485" i="13"/>
  <c r="AK485" i="13"/>
  <c r="AL485" i="13"/>
  <c r="AM485" i="13"/>
  <c r="AN485" i="13"/>
  <c r="AO485" i="13"/>
  <c r="AP485" i="13"/>
  <c r="AQ485" i="13"/>
  <c r="AS485" i="13"/>
  <c r="AT485" i="13"/>
  <c r="AH486" i="13"/>
  <c r="AI486" i="13"/>
  <c r="AJ486" i="13"/>
  <c r="AK486" i="13"/>
  <c r="AL486" i="13"/>
  <c r="AM486" i="13"/>
  <c r="AN486" i="13"/>
  <c r="AO486" i="13"/>
  <c r="AP486" i="13"/>
  <c r="AQ486" i="13"/>
  <c r="AS486" i="13"/>
  <c r="AT486" i="13"/>
  <c r="AH487" i="13"/>
  <c r="AI487" i="13"/>
  <c r="AJ487" i="13"/>
  <c r="AK487" i="13"/>
  <c r="AL487" i="13"/>
  <c r="AM487" i="13"/>
  <c r="AN487" i="13"/>
  <c r="AO487" i="13"/>
  <c r="AP487" i="13"/>
  <c r="AQ487" i="13"/>
  <c r="AS487" i="13"/>
  <c r="AT487" i="13"/>
  <c r="AH488" i="13"/>
  <c r="AI488" i="13"/>
  <c r="AJ488" i="13"/>
  <c r="AK488" i="13"/>
  <c r="AL488" i="13"/>
  <c r="AM488" i="13"/>
  <c r="AN488" i="13"/>
  <c r="AO488" i="13"/>
  <c r="AP488" i="13"/>
  <c r="AQ488" i="13"/>
  <c r="AS488" i="13"/>
  <c r="AT488" i="13"/>
  <c r="AH489" i="13"/>
  <c r="AI489" i="13"/>
  <c r="AJ489" i="13"/>
  <c r="AK489" i="13"/>
  <c r="AL489" i="13"/>
  <c r="AM489" i="13"/>
  <c r="AN489" i="13"/>
  <c r="AO489" i="13"/>
  <c r="AP489" i="13"/>
  <c r="AQ489" i="13"/>
  <c r="AS489" i="13"/>
  <c r="AT489" i="13"/>
  <c r="AH490" i="13"/>
  <c r="AI490" i="13"/>
  <c r="AJ490" i="13"/>
  <c r="AK490" i="13"/>
  <c r="AL490" i="13"/>
  <c r="AM490" i="13"/>
  <c r="AN490" i="13"/>
  <c r="AO490" i="13"/>
  <c r="AP490" i="13"/>
  <c r="AQ490" i="13"/>
  <c r="AS490" i="13"/>
  <c r="AT490" i="13"/>
  <c r="AH491" i="13"/>
  <c r="AI491" i="13"/>
  <c r="AJ491" i="13"/>
  <c r="AK491" i="13"/>
  <c r="AL491" i="13"/>
  <c r="AM491" i="13"/>
  <c r="AN491" i="13"/>
  <c r="AO491" i="13"/>
  <c r="AP491" i="13"/>
  <c r="AQ491" i="13"/>
  <c r="AS491" i="13"/>
  <c r="AT491" i="13"/>
  <c r="AH492" i="13"/>
  <c r="AI492" i="13"/>
  <c r="AJ492" i="13"/>
  <c r="AK492" i="13"/>
  <c r="AL492" i="13"/>
  <c r="AM492" i="13"/>
  <c r="AN492" i="13"/>
  <c r="AO492" i="13"/>
  <c r="AP492" i="13"/>
  <c r="AQ492" i="13"/>
  <c r="AS492" i="13"/>
  <c r="AT492" i="13"/>
  <c r="AH493" i="13"/>
  <c r="AI493" i="13"/>
  <c r="AJ493" i="13"/>
  <c r="AK493" i="13"/>
  <c r="AL493" i="13"/>
  <c r="AM493" i="13"/>
  <c r="AN493" i="13"/>
  <c r="AO493" i="13"/>
  <c r="AP493" i="13"/>
  <c r="AQ493" i="13"/>
  <c r="AS493" i="13"/>
  <c r="AT493" i="13"/>
  <c r="AH494" i="13"/>
  <c r="AI494" i="13"/>
  <c r="AJ494" i="13"/>
  <c r="AK494" i="13"/>
  <c r="AL494" i="13"/>
  <c r="AM494" i="13"/>
  <c r="AN494" i="13"/>
  <c r="AO494" i="13"/>
  <c r="AP494" i="13"/>
  <c r="AQ494" i="13"/>
  <c r="AS494" i="13"/>
  <c r="AT494" i="13"/>
  <c r="AH495" i="13"/>
  <c r="AI495" i="13"/>
  <c r="AJ495" i="13"/>
  <c r="AK495" i="13"/>
  <c r="AL495" i="13"/>
  <c r="AM495" i="13"/>
  <c r="AN495" i="13"/>
  <c r="AO495" i="13"/>
  <c r="AP495" i="13"/>
  <c r="AQ495" i="13"/>
  <c r="AS495" i="13"/>
  <c r="AT495" i="13"/>
  <c r="AH496" i="13"/>
  <c r="AI496" i="13"/>
  <c r="AJ496" i="13"/>
  <c r="AK496" i="13"/>
  <c r="AL496" i="13"/>
  <c r="AM496" i="13"/>
  <c r="AN496" i="13"/>
  <c r="AO496" i="13"/>
  <c r="AP496" i="13"/>
  <c r="AQ496" i="13"/>
  <c r="AS496" i="13"/>
  <c r="AT496" i="13"/>
  <c r="AH497" i="13"/>
  <c r="AI497" i="13"/>
  <c r="AJ497" i="13"/>
  <c r="AK497" i="13"/>
  <c r="AL497" i="13"/>
  <c r="AM497" i="13"/>
  <c r="AN497" i="13"/>
  <c r="AO497" i="13"/>
  <c r="AP497" i="13"/>
  <c r="AQ497" i="13"/>
  <c r="AS497" i="13"/>
  <c r="AT497" i="13"/>
  <c r="AT2" i="13"/>
  <c r="AQ2" i="13"/>
  <c r="AK2" i="13"/>
  <c r="AJ2" i="13"/>
  <c r="AI2" i="13"/>
  <c r="AH2" i="13"/>
  <c r="AG2" i="13"/>
  <c r="AB2" i="13"/>
  <c r="AS2" i="13"/>
  <c r="AP2" i="13"/>
  <c r="AO2" i="13"/>
  <c r="AN2" i="13"/>
  <c r="AM2" i="13"/>
  <c r="AL2" i="13"/>
  <c r="AR4" i="13"/>
  <c r="AR5" i="13"/>
  <c r="AR8" i="13"/>
  <c r="AR9" i="13"/>
  <c r="BC9" i="13" s="1"/>
  <c r="AR12" i="13"/>
  <c r="AR13" i="13"/>
  <c r="AR17" i="13"/>
  <c r="AR18" i="13"/>
  <c r="BC18" i="13" s="1"/>
  <c r="AR20" i="13"/>
  <c r="AR21" i="13"/>
  <c r="AR25" i="13"/>
  <c r="AR28" i="13"/>
  <c r="BC28" i="13" s="1"/>
  <c r="AR29" i="13"/>
  <c r="AR32" i="13"/>
  <c r="AR33" i="13"/>
  <c r="AR51" i="13"/>
  <c r="BC51" i="13" s="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3" i="1"/>
  <c r="G4" i="1"/>
  <c r="G5" i="1"/>
  <c r="G6" i="1"/>
  <c r="G7" i="1"/>
  <c r="G8" i="1"/>
  <c r="G9" i="1"/>
  <c r="G2"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3" i="1"/>
  <c r="J4" i="1"/>
  <c r="J5" i="1"/>
  <c r="J6" i="1"/>
  <c r="J7" i="1"/>
  <c r="J8" i="1"/>
  <c r="J9" i="1"/>
  <c r="J10" i="1"/>
  <c r="J11" i="1"/>
  <c r="J12" i="1"/>
  <c r="J13" i="1"/>
  <c r="J14" i="1"/>
  <c r="J15" i="1"/>
  <c r="J16" i="1"/>
  <c r="J17" i="1"/>
  <c r="J18" i="1"/>
  <c r="J19" i="1"/>
  <c r="J20" i="1"/>
  <c r="J21" i="1"/>
  <c r="J22" i="1"/>
  <c r="J23" i="1"/>
  <c r="J2"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3" i="1"/>
  <c r="I4" i="1"/>
  <c r="I5" i="1"/>
  <c r="I6" i="1"/>
  <c r="I7" i="1"/>
  <c r="I2" i="1"/>
  <c r="G219" i="23" l="1"/>
  <c r="AR31" i="13"/>
  <c r="BE31" i="13"/>
  <c r="AR23" i="13"/>
  <c r="BE23" i="13"/>
  <c r="AR19" i="13"/>
  <c r="BE19" i="13"/>
  <c r="AR15" i="13"/>
  <c r="BC15" i="13" s="1"/>
  <c r="BE15" i="13"/>
  <c r="AR7" i="13"/>
  <c r="BE7" i="13"/>
  <c r="AR3" i="13"/>
  <c r="BE3" i="13"/>
  <c r="BD484" i="13"/>
  <c r="AR38" i="13"/>
  <c r="BE38" i="13"/>
  <c r="AR34" i="13"/>
  <c r="BC34" i="13" s="1"/>
  <c r="BE34" i="13"/>
  <c r="AR30" i="13"/>
  <c r="BE30" i="13"/>
  <c r="AR22" i="13"/>
  <c r="BC22" i="13" s="1"/>
  <c r="BE22" i="13"/>
  <c r="AR14" i="13"/>
  <c r="BE14" i="13"/>
  <c r="AR10" i="13"/>
  <c r="AW10" i="13" s="1"/>
  <c r="BE10" i="13"/>
  <c r="AR6" i="13"/>
  <c r="BE6" i="13"/>
  <c r="BD483" i="13"/>
  <c r="BD482" i="13"/>
  <c r="BD481" i="13"/>
  <c r="BD480" i="13"/>
  <c r="BD479" i="13"/>
  <c r="BD478" i="13"/>
  <c r="BD477" i="13"/>
  <c r="BD476" i="13"/>
  <c r="BD475" i="13"/>
  <c r="BD474" i="13"/>
  <c r="BD473" i="13"/>
  <c r="BD472" i="13"/>
  <c r="BD471" i="13"/>
  <c r="BD470" i="13"/>
  <c r="BD469" i="13"/>
  <c r="BD468" i="13"/>
  <c r="BD467" i="13"/>
  <c r="BD466" i="13"/>
  <c r="BD465" i="13"/>
  <c r="BD464" i="13"/>
  <c r="BD463" i="13"/>
  <c r="BD462" i="13"/>
  <c r="BD461" i="13"/>
  <c r="BD460" i="13"/>
  <c r="BD459" i="13"/>
  <c r="BD458" i="13"/>
  <c r="BD457" i="13"/>
  <c r="BD456" i="13"/>
  <c r="BD455" i="13"/>
  <c r="BD454" i="13"/>
  <c r="BD453" i="13"/>
  <c r="BD452" i="13"/>
  <c r="BD451" i="13"/>
  <c r="BD450" i="13"/>
  <c r="BD449" i="13"/>
  <c r="BD448" i="13"/>
  <c r="BD447" i="13"/>
  <c r="BD446" i="13"/>
  <c r="BD445" i="13"/>
  <c r="BD444" i="13"/>
  <c r="BD443" i="13"/>
  <c r="BD442" i="13"/>
  <c r="BD441" i="13"/>
  <c r="BD440" i="13"/>
  <c r="BD439" i="13"/>
  <c r="BD438" i="13"/>
  <c r="BD437" i="13"/>
  <c r="BD436" i="13"/>
  <c r="BD435" i="13"/>
  <c r="BD434" i="13"/>
  <c r="BD433" i="13"/>
  <c r="BD432" i="13"/>
  <c r="BD431" i="13"/>
  <c r="BD430" i="13"/>
  <c r="BD429" i="13"/>
  <c r="BD428" i="13"/>
  <c r="BD427" i="13"/>
  <c r="BD426" i="13"/>
  <c r="BD425" i="13"/>
  <c r="BD424" i="13"/>
  <c r="BD423" i="13"/>
  <c r="BD422" i="13"/>
  <c r="BD421" i="13"/>
  <c r="BD420" i="13"/>
  <c r="BD419" i="13"/>
  <c r="BD418" i="13"/>
  <c r="BD417" i="13"/>
  <c r="BD416" i="13"/>
  <c r="BD415" i="13"/>
  <c r="BD414" i="13"/>
  <c r="BD413" i="13"/>
  <c r="BD412" i="13"/>
  <c r="BD411" i="13"/>
  <c r="BD410" i="13"/>
  <c r="BD409" i="13"/>
  <c r="BD408" i="13"/>
  <c r="BD407" i="13"/>
  <c r="BD406" i="13"/>
  <c r="BD405" i="13"/>
  <c r="BD404" i="13"/>
  <c r="BD403" i="13"/>
  <c r="BD402" i="13"/>
  <c r="BD401" i="13"/>
  <c r="BD400" i="13"/>
  <c r="BD399" i="13"/>
  <c r="BD398" i="13"/>
  <c r="BD397" i="13"/>
  <c r="BD396" i="13"/>
  <c r="BD395" i="13"/>
  <c r="BD394" i="13"/>
  <c r="BD393" i="13"/>
  <c r="BD392" i="13"/>
  <c r="BD391" i="13"/>
  <c r="BD390" i="13"/>
  <c r="BD389" i="13"/>
  <c r="BD388" i="13"/>
  <c r="BD387" i="13"/>
  <c r="BD386" i="13"/>
  <c r="BD385" i="13"/>
  <c r="BD384" i="13"/>
  <c r="BD383" i="13"/>
  <c r="BD382" i="13"/>
  <c r="BD381" i="13"/>
  <c r="BD380" i="13"/>
  <c r="BD379" i="13"/>
  <c r="BD378" i="13"/>
  <c r="BD377" i="13"/>
  <c r="BD376" i="13"/>
  <c r="BD375" i="13"/>
  <c r="BD374" i="13"/>
  <c r="BD373" i="13"/>
  <c r="BD372" i="13"/>
  <c r="BD371" i="13"/>
  <c r="BD370" i="13"/>
  <c r="BD369" i="13"/>
  <c r="BD368" i="13"/>
  <c r="BD367" i="13"/>
  <c r="BD366" i="13"/>
  <c r="BD365" i="13"/>
  <c r="BD364" i="13"/>
  <c r="BD363" i="13"/>
  <c r="BD362" i="13"/>
  <c r="BD361" i="13"/>
  <c r="BD360" i="13"/>
  <c r="BD359" i="13"/>
  <c r="BD358" i="13"/>
  <c r="BD357" i="13"/>
  <c r="BD356" i="13"/>
  <c r="BD355" i="13"/>
  <c r="BD354" i="13"/>
  <c r="BD353" i="13"/>
  <c r="BD352" i="13"/>
  <c r="BD351" i="13"/>
  <c r="BD350" i="13"/>
  <c r="BD349" i="13"/>
  <c r="BD348" i="13"/>
  <c r="BD347" i="13"/>
  <c r="BD346" i="13"/>
  <c r="BD345" i="13"/>
  <c r="BD344" i="13"/>
  <c r="BD343" i="13"/>
  <c r="BD342" i="13"/>
  <c r="BD341" i="13"/>
  <c r="BD340" i="13"/>
  <c r="BD339" i="13"/>
  <c r="BD338" i="13"/>
  <c r="BD337" i="13"/>
  <c r="BD336" i="13"/>
  <c r="BD335" i="13"/>
  <c r="BD334" i="13"/>
  <c r="BD333" i="13"/>
  <c r="BD332" i="13"/>
  <c r="BD331" i="13"/>
  <c r="BD330" i="13"/>
  <c r="BD329" i="13"/>
  <c r="BD328" i="13"/>
  <c r="BD327" i="13"/>
  <c r="BD326" i="13"/>
  <c r="BD325" i="13"/>
  <c r="BD324" i="13"/>
  <c r="BD323" i="13"/>
  <c r="BD322" i="13"/>
  <c r="BD321" i="13"/>
  <c r="BD320" i="13"/>
  <c r="BD319" i="13"/>
  <c r="BD318" i="13"/>
  <c r="BD317" i="13"/>
  <c r="BD316" i="13"/>
  <c r="BD315" i="13"/>
  <c r="BD314" i="13"/>
  <c r="BD313" i="13"/>
  <c r="BD312" i="13"/>
  <c r="BD311" i="13"/>
  <c r="BD310" i="13"/>
  <c r="BD309" i="13"/>
  <c r="BD308" i="13"/>
  <c r="BD307" i="13"/>
  <c r="BD306" i="13"/>
  <c r="BD305" i="13"/>
  <c r="BD304" i="13"/>
  <c r="BD303" i="13"/>
  <c r="BD302" i="13"/>
  <c r="BD301" i="13"/>
  <c r="BD300" i="13"/>
  <c r="BD299" i="13"/>
  <c r="BD298" i="13"/>
  <c r="BD297" i="13"/>
  <c r="BD296" i="13"/>
  <c r="BD295" i="13"/>
  <c r="BD294" i="13"/>
  <c r="BD293" i="13"/>
  <c r="BD292" i="13"/>
  <c r="BD291" i="13"/>
  <c r="BD290" i="13"/>
  <c r="BD289" i="13"/>
  <c r="BD288" i="13"/>
  <c r="BD287" i="13"/>
  <c r="BD286" i="13"/>
  <c r="BD285" i="13"/>
  <c r="BD284" i="13"/>
  <c r="BD283" i="13"/>
  <c r="BD282" i="13"/>
  <c r="BD281" i="13"/>
  <c r="BD280" i="13"/>
  <c r="BD279" i="13"/>
  <c r="BD278" i="13"/>
  <c r="BD277" i="13"/>
  <c r="BD276" i="13"/>
  <c r="BD275" i="13"/>
  <c r="BD274" i="13"/>
  <c r="BD273" i="13"/>
  <c r="BD272" i="13"/>
  <c r="BD271" i="13"/>
  <c r="BD270" i="13"/>
  <c r="BD269" i="13"/>
  <c r="BD268" i="13"/>
  <c r="BD267" i="13"/>
  <c r="BD266" i="13"/>
  <c r="BD265" i="13"/>
  <c r="BD264" i="13"/>
  <c r="BD263" i="13"/>
  <c r="BD262" i="13"/>
  <c r="BD261" i="13"/>
  <c r="BD260" i="13"/>
  <c r="BD259" i="13"/>
  <c r="BD258" i="13"/>
  <c r="BD257" i="13"/>
  <c r="BD256" i="13"/>
  <c r="BD255" i="13"/>
  <c r="BD254" i="13"/>
  <c r="BD253" i="13"/>
  <c r="BD252" i="13"/>
  <c r="BD251" i="13"/>
  <c r="BD250" i="13"/>
  <c r="BD249" i="13"/>
  <c r="BD248" i="13"/>
  <c r="BD247" i="13"/>
  <c r="BD246" i="13"/>
  <c r="BD245" i="13"/>
  <c r="BD244" i="13"/>
  <c r="BD243" i="13"/>
  <c r="BD242" i="13"/>
  <c r="BD241" i="13"/>
  <c r="BD240" i="13"/>
  <c r="BD239" i="13"/>
  <c r="BD238" i="13"/>
  <c r="BD237" i="13"/>
  <c r="BD236" i="13"/>
  <c r="BD235" i="13"/>
  <c r="BD234" i="13"/>
  <c r="BD233" i="13"/>
  <c r="BD232" i="13"/>
  <c r="BD231" i="13"/>
  <c r="BD230" i="13"/>
  <c r="BD229" i="13"/>
  <c r="BD228" i="13"/>
  <c r="BD227" i="13"/>
  <c r="BD226" i="13"/>
  <c r="BD225" i="13"/>
  <c r="BD224" i="13"/>
  <c r="BD223" i="13"/>
  <c r="BD222" i="13"/>
  <c r="BD221" i="13"/>
  <c r="BD220" i="13"/>
  <c r="BD219" i="13"/>
  <c r="BD218" i="13"/>
  <c r="BD217" i="13"/>
  <c r="BD216" i="13"/>
  <c r="BD215" i="13"/>
  <c r="BD214" i="13"/>
  <c r="BD213" i="13"/>
  <c r="BD212" i="13"/>
  <c r="BD211" i="13"/>
  <c r="BD210" i="13"/>
  <c r="BD209" i="13"/>
  <c r="BD208" i="13"/>
  <c r="BD207" i="13"/>
  <c r="BD206" i="13"/>
  <c r="BD205" i="13"/>
  <c r="BD204" i="13"/>
  <c r="BD203" i="13"/>
  <c r="BD202" i="13"/>
  <c r="BD201" i="13"/>
  <c r="BD200" i="13"/>
  <c r="BD199" i="13"/>
  <c r="BD198" i="13"/>
  <c r="BD197" i="13"/>
  <c r="BD196" i="13"/>
  <c r="BD195" i="13"/>
  <c r="BD194" i="13"/>
  <c r="BD193" i="13"/>
  <c r="BD192" i="13"/>
  <c r="BD191" i="13"/>
  <c r="BD190" i="13"/>
  <c r="BD189" i="13"/>
  <c r="BD188" i="13"/>
  <c r="BD187" i="13"/>
  <c r="BD186" i="13"/>
  <c r="BD185" i="13"/>
  <c r="BD184" i="13"/>
  <c r="BD183" i="13"/>
  <c r="BD182" i="13"/>
  <c r="BD181" i="13"/>
  <c r="BD180" i="13"/>
  <c r="BD179" i="13"/>
  <c r="BD178" i="13"/>
  <c r="BD177" i="13"/>
  <c r="BD176" i="13"/>
  <c r="BD175" i="13"/>
  <c r="BD174" i="13"/>
  <c r="BD173" i="13"/>
  <c r="BD172" i="13"/>
  <c r="BD171" i="13"/>
  <c r="BD170" i="13"/>
  <c r="BD169" i="13"/>
  <c r="BD168" i="13"/>
  <c r="BD167" i="13"/>
  <c r="BD166" i="13"/>
  <c r="BD165" i="13"/>
  <c r="BD164" i="13"/>
  <c r="BD163" i="13"/>
  <c r="BD162" i="13"/>
  <c r="BD161" i="13"/>
  <c r="BD160" i="13"/>
  <c r="BD159" i="13"/>
  <c r="BD158" i="13"/>
  <c r="BD157" i="13"/>
  <c r="BD156" i="13"/>
  <c r="BD155" i="13"/>
  <c r="BD154" i="13"/>
  <c r="BD153" i="13"/>
  <c r="BD152" i="13"/>
  <c r="BD151" i="13"/>
  <c r="BD150" i="13"/>
  <c r="BD149" i="13"/>
  <c r="BD148" i="13"/>
  <c r="BD147" i="13"/>
  <c r="BD146" i="13"/>
  <c r="BD145" i="13"/>
  <c r="BD144" i="13"/>
  <c r="BD143" i="13"/>
  <c r="BD142" i="13"/>
  <c r="BD141" i="13"/>
  <c r="BD140" i="13"/>
  <c r="BD139" i="13"/>
  <c r="BD138" i="13"/>
  <c r="BD137" i="13"/>
  <c r="BD136" i="13"/>
  <c r="BD135" i="13"/>
  <c r="BD134" i="13"/>
  <c r="BD133" i="13"/>
  <c r="BD132" i="13"/>
  <c r="BD131" i="13"/>
  <c r="BD130" i="13"/>
  <c r="BD129" i="13"/>
  <c r="BD128" i="13"/>
  <c r="BD127" i="13"/>
  <c r="BD126" i="13"/>
  <c r="BD125" i="13"/>
  <c r="BD124" i="13"/>
  <c r="BD123" i="13"/>
  <c r="BD122" i="13"/>
  <c r="BD121" i="13"/>
  <c r="BD120" i="13"/>
  <c r="BD119" i="13"/>
  <c r="BD118" i="13"/>
  <c r="BD117" i="13"/>
  <c r="BD116" i="13"/>
  <c r="BD115" i="13"/>
  <c r="BD114" i="13"/>
  <c r="BD113" i="13"/>
  <c r="BD112" i="13"/>
  <c r="BD111" i="13"/>
  <c r="BD110" i="13"/>
  <c r="BD109" i="13"/>
  <c r="BD108" i="13"/>
  <c r="BD107" i="13"/>
  <c r="BD106" i="13"/>
  <c r="BD105" i="13"/>
  <c r="BD104" i="13"/>
  <c r="BD103" i="13"/>
  <c r="BD102" i="13"/>
  <c r="BD101" i="13"/>
  <c r="BB2" i="13"/>
  <c r="BB507" i="13"/>
  <c r="BB503" i="13"/>
  <c r="BB499" i="13"/>
  <c r="BB495" i="13"/>
  <c r="BB491" i="13"/>
  <c r="BB487" i="13"/>
  <c r="BB483" i="13"/>
  <c r="BB479" i="13"/>
  <c r="BB475" i="13"/>
  <c r="BB471" i="13"/>
  <c r="BB467" i="13"/>
  <c r="BB463" i="13"/>
  <c r="BB459" i="13"/>
  <c r="BB455" i="13"/>
  <c r="BB451" i="13"/>
  <c r="BB447" i="13"/>
  <c r="BB443" i="13"/>
  <c r="BB439" i="13"/>
  <c r="BB435" i="13"/>
  <c r="BB431" i="13"/>
  <c r="BB427" i="13"/>
  <c r="BB423" i="13"/>
  <c r="BB419" i="13"/>
  <c r="BB415" i="13"/>
  <c r="BB411" i="13"/>
  <c r="BB407" i="13"/>
  <c r="BB403" i="13"/>
  <c r="BB399" i="13"/>
  <c r="BB395" i="13"/>
  <c r="BB391" i="13"/>
  <c r="BB387" i="13"/>
  <c r="BB383" i="13"/>
  <c r="BB379" i="13"/>
  <c r="BB375" i="13"/>
  <c r="BB371" i="13"/>
  <c r="BB367" i="13"/>
  <c r="BB363" i="13"/>
  <c r="BB359" i="13"/>
  <c r="BB355" i="13"/>
  <c r="BB351" i="13"/>
  <c r="BB347" i="13"/>
  <c r="BB343" i="13"/>
  <c r="BB339" i="13"/>
  <c r="BB335" i="13"/>
  <c r="BB331" i="13"/>
  <c r="BB327" i="13"/>
  <c r="BB323" i="13"/>
  <c r="BB319" i="13"/>
  <c r="BB315" i="13"/>
  <c r="BB311" i="13"/>
  <c r="BB307" i="13"/>
  <c r="BB303" i="13"/>
  <c r="BB299" i="13"/>
  <c r="BB295" i="13"/>
  <c r="BB291" i="13"/>
  <c r="BB287" i="13"/>
  <c r="BB283" i="13"/>
  <c r="BB279" i="13"/>
  <c r="BB275" i="13"/>
  <c r="BB271" i="13"/>
  <c r="BB267" i="13"/>
  <c r="BB263" i="13"/>
  <c r="BB259" i="13"/>
  <c r="BB255" i="13"/>
  <c r="BB251" i="13"/>
  <c r="BB247" i="13"/>
  <c r="BB243" i="13"/>
  <c r="BB239" i="13"/>
  <c r="BB235" i="13"/>
  <c r="BB231" i="13"/>
  <c r="BB227" i="13"/>
  <c r="BB223" i="13"/>
  <c r="BB219" i="13"/>
  <c r="BB215" i="13"/>
  <c r="BB211" i="13"/>
  <c r="BB207" i="13"/>
  <c r="BB203" i="13"/>
  <c r="BB199" i="13"/>
  <c r="BB195" i="13"/>
  <c r="BB191" i="13"/>
  <c r="BB187" i="13"/>
  <c r="BB183" i="13"/>
  <c r="BB179" i="13"/>
  <c r="BB175" i="13"/>
  <c r="BB171" i="13"/>
  <c r="BB167" i="13"/>
  <c r="BB163" i="13"/>
  <c r="BB159" i="13"/>
  <c r="BB155" i="13"/>
  <c r="BB151" i="13"/>
  <c r="BD100" i="13"/>
  <c r="BD99" i="13"/>
  <c r="BD98" i="13"/>
  <c r="BD97" i="13"/>
  <c r="BD96" i="13"/>
  <c r="BD95" i="13"/>
  <c r="BD94" i="13"/>
  <c r="BD93" i="13"/>
  <c r="BD92" i="13"/>
  <c r="BD91" i="13"/>
  <c r="BD90" i="13"/>
  <c r="BD89" i="13"/>
  <c r="BD88" i="13"/>
  <c r="BD87" i="13"/>
  <c r="BD86" i="13"/>
  <c r="BD85" i="13"/>
  <c r="BD84" i="13"/>
  <c r="BD83" i="13"/>
  <c r="BD82" i="13"/>
  <c r="BD81" i="13"/>
  <c r="BD80" i="13"/>
  <c r="BD79" i="13"/>
  <c r="BD78" i="13"/>
  <c r="BD77" i="13"/>
  <c r="BD76" i="13"/>
  <c r="BD75" i="13"/>
  <c r="BD74" i="13"/>
  <c r="BD73" i="13"/>
  <c r="BD72" i="13"/>
  <c r="BD71" i="13"/>
  <c r="BD70" i="13"/>
  <c r="BD69" i="13"/>
  <c r="BD68" i="13"/>
  <c r="BD67" i="13"/>
  <c r="BD66" i="13"/>
  <c r="BD65" i="13"/>
  <c r="BD64" i="13"/>
  <c r="BD63" i="13"/>
  <c r="BD62" i="13"/>
  <c r="BD61" i="13"/>
  <c r="BD60" i="13"/>
  <c r="BD59" i="13"/>
  <c r="BD58" i="13"/>
  <c r="BD57" i="13"/>
  <c r="BD56" i="13"/>
  <c r="BD55" i="13"/>
  <c r="BD54" i="13"/>
  <c r="BD53" i="13"/>
  <c r="BD52" i="13"/>
  <c r="BD51" i="13"/>
  <c r="BD50" i="13"/>
  <c r="BD49" i="13"/>
  <c r="BD48" i="13"/>
  <c r="BD47" i="13"/>
  <c r="BD46" i="13"/>
  <c r="BD45" i="13"/>
  <c r="BD44" i="13"/>
  <c r="BD43" i="13"/>
  <c r="BD42" i="13"/>
  <c r="BD41" i="13"/>
  <c r="BD40" i="13"/>
  <c r="BD39" i="13"/>
  <c r="BD38" i="13"/>
  <c r="BD37" i="13"/>
  <c r="BD36" i="13"/>
  <c r="BD35" i="13"/>
  <c r="BD34" i="13"/>
  <c r="BD33" i="13"/>
  <c r="BD32" i="13"/>
  <c r="BD31" i="13"/>
  <c r="BD30" i="13"/>
  <c r="BD29" i="13"/>
  <c r="BD28" i="13"/>
  <c r="BD27" i="13"/>
  <c r="BD26" i="13"/>
  <c r="BD25" i="13"/>
  <c r="BD24" i="13"/>
  <c r="BD23" i="13"/>
  <c r="BD22" i="13"/>
  <c r="BD21" i="13"/>
  <c r="BD20" i="13"/>
  <c r="BD19" i="13"/>
  <c r="BD18" i="13"/>
  <c r="BD17" i="13"/>
  <c r="BD16" i="13"/>
  <c r="BD15" i="13"/>
  <c r="BD14" i="13"/>
  <c r="BD13" i="13"/>
  <c r="BD12" i="13"/>
  <c r="BD11" i="13"/>
  <c r="BD10" i="13"/>
  <c r="BD9" i="13"/>
  <c r="BD8" i="13"/>
  <c r="BD7" i="13"/>
  <c r="BD6" i="13"/>
  <c r="BD5" i="13"/>
  <c r="BD4" i="13"/>
  <c r="BD3" i="13"/>
  <c r="BD2" i="13"/>
  <c r="BD509" i="13"/>
  <c r="BD508" i="13"/>
  <c r="BD507" i="13"/>
  <c r="BD506" i="13"/>
  <c r="BD505" i="13"/>
  <c r="BD504" i="13"/>
  <c r="BD503" i="13"/>
  <c r="BD502" i="13"/>
  <c r="BD501" i="13"/>
  <c r="BD500" i="13"/>
  <c r="BD499" i="13"/>
  <c r="BD498" i="13"/>
  <c r="BD497" i="13"/>
  <c r="BD496" i="13"/>
  <c r="BD495" i="13"/>
  <c r="BD494" i="13"/>
  <c r="BD493" i="13"/>
  <c r="BD492" i="13"/>
  <c r="BD491" i="13"/>
  <c r="BD490" i="13"/>
  <c r="BD489" i="13"/>
  <c r="BD488" i="13"/>
  <c r="BD487" i="13"/>
  <c r="BD486" i="13"/>
  <c r="BD485" i="13"/>
  <c r="BB110" i="13"/>
  <c r="BB102" i="13"/>
  <c r="BB510" i="13"/>
  <c r="BB506" i="13"/>
  <c r="BB502" i="13"/>
  <c r="BB498" i="13"/>
  <c r="BB494" i="13"/>
  <c r="BB490" i="13"/>
  <c r="BB486" i="13"/>
  <c r="BB482" i="13"/>
  <c r="BB478" i="13"/>
  <c r="BB474" i="13"/>
  <c r="BB470" i="13"/>
  <c r="BB466" i="13"/>
  <c r="BB462" i="13"/>
  <c r="BB458" i="13"/>
  <c r="BB454" i="13"/>
  <c r="BB450" i="13"/>
  <c r="BB446" i="13"/>
  <c r="BB442" i="13"/>
  <c r="BB438" i="13"/>
  <c r="BB434" i="13"/>
  <c r="BB430" i="13"/>
  <c r="BB426" i="13"/>
  <c r="BB422" i="13"/>
  <c r="BB418" i="13"/>
  <c r="BB414" i="13"/>
  <c r="BB410" i="13"/>
  <c r="BB406" i="13"/>
  <c r="BB402" i="13"/>
  <c r="BB398" i="13"/>
  <c r="BB394" i="13"/>
  <c r="BB390" i="13"/>
  <c r="BB386" i="13"/>
  <c r="BB382" i="13"/>
  <c r="BB378" i="13"/>
  <c r="BB374" i="13"/>
  <c r="BB370" i="13"/>
  <c r="BB366" i="13"/>
  <c r="BB362" i="13"/>
  <c r="BB358" i="13"/>
  <c r="BB354" i="13"/>
  <c r="BB350" i="13"/>
  <c r="BB346" i="13"/>
  <c r="BB342" i="13"/>
  <c r="BB338" i="13"/>
  <c r="BB148" i="13"/>
  <c r="BB144" i="13"/>
  <c r="BB140" i="13"/>
  <c r="BB136" i="13"/>
  <c r="BB132" i="13"/>
  <c r="BB128" i="13"/>
  <c r="BB124" i="13"/>
  <c r="BB120" i="13"/>
  <c r="BB116" i="13"/>
  <c r="BB112" i="13"/>
  <c r="BB108" i="13"/>
  <c r="BB104" i="13"/>
  <c r="BB100" i="13"/>
  <c r="BB96" i="13"/>
  <c r="BB92" i="13"/>
  <c r="BB88" i="13"/>
  <c r="BB84" i="13"/>
  <c r="BB80" i="13"/>
  <c r="BB76" i="13"/>
  <c r="BB72" i="13"/>
  <c r="BB68" i="13"/>
  <c r="BB64" i="13"/>
  <c r="BB60" i="13"/>
  <c r="BB56" i="13"/>
  <c r="BB52" i="13"/>
  <c r="BB48" i="13"/>
  <c r="BB44" i="13"/>
  <c r="BB40" i="13"/>
  <c r="BB36" i="13"/>
  <c r="BB32" i="13"/>
  <c r="BB28" i="13"/>
  <c r="BB24" i="13"/>
  <c r="BB20" i="13"/>
  <c r="BB16" i="13"/>
  <c r="BB12" i="13"/>
  <c r="BB8" i="13"/>
  <c r="BC8" i="13"/>
  <c r="BC17" i="13"/>
  <c r="BC32" i="13"/>
  <c r="BC21" i="13"/>
  <c r="BC13" i="13"/>
  <c r="BC5" i="13"/>
  <c r="AV30" i="13"/>
  <c r="AV22" i="13"/>
  <c r="AV14" i="13"/>
  <c r="AW14" i="13" s="1"/>
  <c r="AV10" i="13"/>
  <c r="AV498" i="13"/>
  <c r="BC33" i="13"/>
  <c r="BC25" i="13"/>
  <c r="BC29" i="13"/>
  <c r="BC20" i="13"/>
  <c r="BC12" i="13"/>
  <c r="BC4" i="13"/>
  <c r="AV506" i="13"/>
  <c r="BB4" i="13"/>
  <c r="BB334" i="13"/>
  <c r="BB330" i="13"/>
  <c r="BB326" i="13"/>
  <c r="BB322" i="13"/>
  <c r="BB318" i="13"/>
  <c r="BB314" i="13"/>
  <c r="BB310" i="13"/>
  <c r="BB306" i="13"/>
  <c r="BB302" i="13"/>
  <c r="BB298" i="13"/>
  <c r="BB294" i="13"/>
  <c r="BB290" i="13"/>
  <c r="BB286" i="13"/>
  <c r="BB282" i="13"/>
  <c r="BB278" i="13"/>
  <c r="BB274" i="13"/>
  <c r="BB270" i="13"/>
  <c r="BB266" i="13"/>
  <c r="BB262" i="13"/>
  <c r="BB258" i="13"/>
  <c r="BB254" i="13"/>
  <c r="BB250" i="13"/>
  <c r="BB246" i="13"/>
  <c r="BB242" i="13"/>
  <c r="BB238" i="13"/>
  <c r="BB234" i="13"/>
  <c r="BB230" i="13"/>
  <c r="BB226" i="13"/>
  <c r="BB222" i="13"/>
  <c r="BB218" i="13"/>
  <c r="BB214" i="13"/>
  <c r="BB210" i="13"/>
  <c r="BB206" i="13"/>
  <c r="BB202" i="13"/>
  <c r="BB198" i="13"/>
  <c r="BB194" i="13"/>
  <c r="BB190" i="13"/>
  <c r="BB186" i="13"/>
  <c r="BB182" i="13"/>
  <c r="BB178" i="13"/>
  <c r="BB174" i="13"/>
  <c r="BB170" i="13"/>
  <c r="BB166" i="13"/>
  <c r="BB162" i="13"/>
  <c r="BB158" i="13"/>
  <c r="BB154" i="13"/>
  <c r="BB150" i="13"/>
  <c r="BB147" i="13"/>
  <c r="BB143" i="13"/>
  <c r="BB139" i="13"/>
  <c r="BB135" i="13"/>
  <c r="BB131" i="13"/>
  <c r="BB127" i="13"/>
  <c r="BB123" i="13"/>
  <c r="BB119" i="13"/>
  <c r="BB115" i="13"/>
  <c r="BB111" i="13"/>
  <c r="BB107" i="13"/>
  <c r="BB103" i="13"/>
  <c r="BB99" i="13"/>
  <c r="BB95" i="13"/>
  <c r="BB91" i="13"/>
  <c r="BB87" i="13"/>
  <c r="BB83" i="13"/>
  <c r="BB79" i="13"/>
  <c r="BB75" i="13"/>
  <c r="BB71" i="13"/>
  <c r="BB67" i="13"/>
  <c r="BB63" i="13"/>
  <c r="BB59" i="13"/>
  <c r="BB55" i="13"/>
  <c r="BB51" i="13"/>
  <c r="BB47" i="13"/>
  <c r="BB43" i="13"/>
  <c r="BB39" i="13"/>
  <c r="BB35" i="13"/>
  <c r="BB31" i="13"/>
  <c r="BB27" i="13"/>
  <c r="BB23" i="13"/>
  <c r="BB19" i="13"/>
  <c r="BB15" i="13"/>
  <c r="BB11" i="13"/>
  <c r="BB7" i="13"/>
  <c r="BB3" i="13"/>
  <c r="BB509" i="13"/>
  <c r="BB505" i="13"/>
  <c r="BB501" i="13"/>
  <c r="BB497" i="13"/>
  <c r="BB493" i="13"/>
  <c r="BB489" i="13"/>
  <c r="BB485" i="13"/>
  <c r="BB481" i="13"/>
  <c r="BB477" i="13"/>
  <c r="BB473" i="13"/>
  <c r="BB469" i="13"/>
  <c r="BB465" i="13"/>
  <c r="BB461" i="13"/>
  <c r="BB457" i="13"/>
  <c r="BB453" i="13"/>
  <c r="BB449" i="13"/>
  <c r="BB445" i="13"/>
  <c r="BB441" i="13"/>
  <c r="BB437" i="13"/>
  <c r="BB433" i="13"/>
  <c r="BB429" i="13"/>
  <c r="BB425" i="13"/>
  <c r="BB421" i="13"/>
  <c r="BB417" i="13"/>
  <c r="BB413" i="13"/>
  <c r="BB409" i="13"/>
  <c r="BB405" i="13"/>
  <c r="BB401" i="13"/>
  <c r="BB397" i="13"/>
  <c r="BB393" i="13"/>
  <c r="BB389" i="13"/>
  <c r="BB385" i="13"/>
  <c r="BB381" i="13"/>
  <c r="BB377" i="13"/>
  <c r="BB373" i="13"/>
  <c r="BB369" i="13"/>
  <c r="BB365" i="13"/>
  <c r="BB361" i="13"/>
  <c r="BB357" i="13"/>
  <c r="BB353" i="13"/>
  <c r="BB349" i="13"/>
  <c r="BB345" i="13"/>
  <c r="BB341" i="13"/>
  <c r="BB337" i="13"/>
  <c r="BB333" i="13"/>
  <c r="BB329" i="13"/>
  <c r="BB325" i="13"/>
  <c r="BB321" i="13"/>
  <c r="BB317" i="13"/>
  <c r="BB313" i="13"/>
  <c r="BB309" i="13"/>
  <c r="BB305" i="13"/>
  <c r="BB301" i="13"/>
  <c r="BB297" i="13"/>
  <c r="BB293" i="13"/>
  <c r="BB289" i="13"/>
  <c r="BB285" i="13"/>
  <c r="BB281" i="13"/>
  <c r="BB277" i="13"/>
  <c r="BB273" i="13"/>
  <c r="BB269" i="13"/>
  <c r="BB265" i="13"/>
  <c r="BB261" i="13"/>
  <c r="BB257" i="13"/>
  <c r="BB253" i="13"/>
  <c r="BB249" i="13"/>
  <c r="BB245" i="13"/>
  <c r="BB241" i="13"/>
  <c r="BB237" i="13"/>
  <c r="BB233" i="13"/>
  <c r="BB229" i="13"/>
  <c r="BB225" i="13"/>
  <c r="BB221" i="13"/>
  <c r="BB217" i="13"/>
  <c r="BB213" i="13"/>
  <c r="BB209" i="13"/>
  <c r="BB205" i="13"/>
  <c r="BB201" i="13"/>
  <c r="BB197" i="13"/>
  <c r="BB193" i="13"/>
  <c r="BB189" i="13"/>
  <c r="BB185" i="13"/>
  <c r="BB181" i="13"/>
  <c r="BB177" i="13"/>
  <c r="BB173" i="13"/>
  <c r="BB169" i="13"/>
  <c r="BB165" i="13"/>
  <c r="BB161" i="13"/>
  <c r="BB157" i="13"/>
  <c r="BB153" i="13"/>
  <c r="BB146" i="13"/>
  <c r="BB142" i="13"/>
  <c r="BB138" i="13"/>
  <c r="BB134" i="13"/>
  <c r="BB130" i="13"/>
  <c r="BB126" i="13"/>
  <c r="BB122" i="13"/>
  <c r="BB118" i="13"/>
  <c r="BB114" i="13"/>
  <c r="BB106" i="13"/>
  <c r="BB98" i="13"/>
  <c r="BB90" i="13"/>
  <c r="BB82" i="13"/>
  <c r="BB74" i="13"/>
  <c r="BB66" i="13"/>
  <c r="BB508" i="13"/>
  <c r="BB504" i="13"/>
  <c r="BB500" i="13"/>
  <c r="BB496" i="13"/>
  <c r="BB492" i="13"/>
  <c r="BB488" i="13"/>
  <c r="BB484" i="13"/>
  <c r="BB480" i="13"/>
  <c r="BB476" i="13"/>
  <c r="BB472" i="13"/>
  <c r="BB468" i="13"/>
  <c r="BB464" i="13"/>
  <c r="BB460" i="13"/>
  <c r="BB456" i="13"/>
  <c r="BB452" i="13"/>
  <c r="BB448" i="13"/>
  <c r="BB444" i="13"/>
  <c r="BB440" i="13"/>
  <c r="BB436" i="13"/>
  <c r="BB432" i="13"/>
  <c r="BB428" i="13"/>
  <c r="BB424" i="13"/>
  <c r="BB420" i="13"/>
  <c r="BB416" i="13"/>
  <c r="BB412" i="13"/>
  <c r="BB408" i="13"/>
  <c r="BB404" i="13"/>
  <c r="BB400" i="13"/>
  <c r="BB396" i="13"/>
  <c r="BB392" i="13"/>
  <c r="BB388" i="13"/>
  <c r="BB384" i="13"/>
  <c r="BB380" i="13"/>
  <c r="BB376" i="13"/>
  <c r="BB372" i="13"/>
  <c r="BB368" i="13"/>
  <c r="BB364" i="13"/>
  <c r="BB360" i="13"/>
  <c r="BB356" i="13"/>
  <c r="BB352" i="13"/>
  <c r="BB348" i="13"/>
  <c r="BB344" i="13"/>
  <c r="BB340" i="13"/>
  <c r="BB336" i="13"/>
  <c r="BB332" i="13"/>
  <c r="BB328" i="13"/>
  <c r="BB324" i="13"/>
  <c r="BB320" i="13"/>
  <c r="BB316" i="13"/>
  <c r="BB312" i="13"/>
  <c r="BB308" i="13"/>
  <c r="BB304" i="13"/>
  <c r="BB300" i="13"/>
  <c r="BB296" i="13"/>
  <c r="BB292" i="13"/>
  <c r="BB288" i="13"/>
  <c r="BB284" i="13"/>
  <c r="BB280" i="13"/>
  <c r="BB276" i="13"/>
  <c r="BB272" i="13"/>
  <c r="BB268" i="13"/>
  <c r="BB264" i="13"/>
  <c r="BB260" i="13"/>
  <c r="BB256" i="13"/>
  <c r="BB252" i="13"/>
  <c r="BB248" i="13"/>
  <c r="BB244" i="13"/>
  <c r="BB240" i="13"/>
  <c r="BB236" i="13"/>
  <c r="BB232" i="13"/>
  <c r="BB228" i="13"/>
  <c r="BB224" i="13"/>
  <c r="BB220" i="13"/>
  <c r="BB216" i="13"/>
  <c r="BB212" i="13"/>
  <c r="BB208" i="13"/>
  <c r="BB204" i="13"/>
  <c r="BB200" i="13"/>
  <c r="BB196" i="13"/>
  <c r="BB192" i="13"/>
  <c r="BB188" i="13"/>
  <c r="BB184" i="13"/>
  <c r="BB180" i="13"/>
  <c r="BB176" i="13"/>
  <c r="BB172" i="13"/>
  <c r="BB168" i="13"/>
  <c r="BB164" i="13"/>
  <c r="BB160" i="13"/>
  <c r="BB156" i="13"/>
  <c r="BB152" i="13"/>
  <c r="BB149" i="13"/>
  <c r="BB145" i="13"/>
  <c r="BB141" i="13"/>
  <c r="BB137" i="13"/>
  <c r="BB133" i="13"/>
  <c r="BB129" i="13"/>
  <c r="BB125" i="13"/>
  <c r="BB121" i="13"/>
  <c r="BB117" i="13"/>
  <c r="BB113" i="13"/>
  <c r="BC31" i="13"/>
  <c r="BC23" i="13"/>
  <c r="BC19" i="13"/>
  <c r="BC7" i="13"/>
  <c r="BC3" i="13"/>
  <c r="BC38" i="13"/>
  <c r="BC30" i="13"/>
  <c r="BC14" i="13"/>
  <c r="BC6" i="13"/>
  <c r="BB62" i="13"/>
  <c r="BB58" i="13"/>
  <c r="BB54" i="13"/>
  <c r="BB50" i="13"/>
  <c r="BB46" i="13"/>
  <c r="BB42" i="13"/>
  <c r="BB38" i="13"/>
  <c r="BB34" i="13"/>
  <c r="BB30" i="13"/>
  <c r="BB26" i="13"/>
  <c r="BB22" i="13"/>
  <c r="BB18" i="13"/>
  <c r="BB14" i="13"/>
  <c r="BB10" i="13"/>
  <c r="BB6" i="13"/>
  <c r="BB109" i="13"/>
  <c r="BB105" i="13"/>
  <c r="BB101" i="13"/>
  <c r="BB97" i="13"/>
  <c r="BB93" i="13"/>
  <c r="BB89" i="13"/>
  <c r="BB85" i="13"/>
  <c r="BB81" i="13"/>
  <c r="BB77" i="13"/>
  <c r="BB73" i="13"/>
  <c r="BB69" i="13"/>
  <c r="BB65" i="13"/>
  <c r="BB61" i="13"/>
  <c r="BB57" i="13"/>
  <c r="BB53" i="13"/>
  <c r="BB49" i="13"/>
  <c r="BB45" i="13"/>
  <c r="BB41" i="13"/>
  <c r="BB37" i="13"/>
  <c r="BB33" i="13"/>
  <c r="BB29" i="13"/>
  <c r="BB25" i="13"/>
  <c r="BB21" i="13"/>
  <c r="BB17" i="13"/>
  <c r="BB13" i="13"/>
  <c r="BB9" i="13"/>
  <c r="BB5" i="13"/>
  <c r="BC510" i="13"/>
  <c r="AV509" i="13"/>
  <c r="AV507" i="13"/>
  <c r="AV508" i="13"/>
  <c r="AV504" i="13"/>
  <c r="AV502" i="13"/>
  <c r="AV500" i="13"/>
  <c r="AV505" i="13"/>
  <c r="AV503" i="13"/>
  <c r="AV501" i="13"/>
  <c r="AV499" i="13"/>
  <c r="AR509" i="13"/>
  <c r="BC509" i="13" s="1"/>
  <c r="AR507" i="13"/>
  <c r="BC507" i="13" s="1"/>
  <c r="AW32" i="13"/>
  <c r="AR506" i="13"/>
  <c r="BC506" i="13" s="1"/>
  <c r="AR508" i="13"/>
  <c r="BC508" i="13" s="1"/>
  <c r="AR45" i="13"/>
  <c r="AV106" i="13"/>
  <c r="AV80" i="13"/>
  <c r="AV60" i="13"/>
  <c r="AV56" i="13"/>
  <c r="AV54" i="13"/>
  <c r="AV48" i="13"/>
  <c r="AV88" i="13"/>
  <c r="AV86" i="13"/>
  <c r="AV82" i="13"/>
  <c r="AV72" i="13"/>
  <c r="AV52" i="13"/>
  <c r="AV50" i="13"/>
  <c r="AV46" i="13"/>
  <c r="AV44" i="13"/>
  <c r="AV36" i="13"/>
  <c r="AR67" i="13"/>
  <c r="BC67" i="13" s="1"/>
  <c r="AR35" i="13"/>
  <c r="AR36" i="13"/>
  <c r="BC36" i="13" s="1"/>
  <c r="AR40" i="13"/>
  <c r="AV179" i="13"/>
  <c r="AV175" i="13"/>
  <c r="AR48" i="13"/>
  <c r="BC48" i="13" s="1"/>
  <c r="AR55" i="13"/>
  <c r="AR43" i="13"/>
  <c r="BC43" i="13" s="1"/>
  <c r="AR26" i="13"/>
  <c r="BC26" i="13" s="1"/>
  <c r="AW17" i="13"/>
  <c r="G45" i="23"/>
  <c r="AV223" i="13"/>
  <c r="AR58" i="13"/>
  <c r="BC58" i="13" s="1"/>
  <c r="G476" i="23"/>
  <c r="G449" i="23"/>
  <c r="G414" i="23"/>
  <c r="G369" i="23"/>
  <c r="G332" i="23"/>
  <c r="G322" i="23"/>
  <c r="G298" i="23"/>
  <c r="G268" i="23"/>
  <c r="G242" i="23"/>
  <c r="G189" i="23"/>
  <c r="G145" i="23"/>
  <c r="G68" i="23"/>
  <c r="G59" i="23"/>
  <c r="G54" i="23"/>
  <c r="G32" i="23"/>
  <c r="AR74" i="13"/>
  <c r="BC74" i="13" s="1"/>
  <c r="AW23" i="13"/>
  <c r="AW7" i="13"/>
  <c r="AW3" i="13"/>
  <c r="G483" i="23"/>
  <c r="G452" i="23"/>
  <c r="G417" i="23"/>
  <c r="G409" i="23"/>
  <c r="G360" i="23"/>
  <c r="G345" i="23"/>
  <c r="G337" i="23"/>
  <c r="G267" i="23"/>
  <c r="G240" i="23"/>
  <c r="G221" i="23"/>
  <c r="G210" i="23"/>
  <c r="G176" i="23"/>
  <c r="G156" i="23"/>
  <c r="G152" i="23"/>
  <c r="G144" i="23"/>
  <c r="G119" i="23"/>
  <c r="G67" i="23"/>
  <c r="G48" i="23"/>
  <c r="G38" i="23"/>
  <c r="G31" i="23"/>
  <c r="G22" i="23"/>
  <c r="G462" i="23"/>
  <c r="G424" i="23"/>
  <c r="G371" i="23"/>
  <c r="G324" i="23"/>
  <c r="G308" i="23"/>
  <c r="G295" i="23"/>
  <c r="G279" i="23"/>
  <c r="G262" i="23"/>
  <c r="G249" i="23"/>
  <c r="G239" i="23"/>
  <c r="G213" i="23"/>
  <c r="G195" i="23"/>
  <c r="G168" i="23"/>
  <c r="G138" i="23"/>
  <c r="G132" i="23"/>
  <c r="G66" i="23"/>
  <c r="G62" i="23"/>
  <c r="G57" i="23"/>
  <c r="G51" i="23"/>
  <c r="G13" i="23"/>
  <c r="G635" i="23"/>
  <c r="G481" i="23"/>
  <c r="G442" i="23"/>
  <c r="G343" i="23"/>
  <c r="G290" i="23"/>
  <c r="G261" i="23"/>
  <c r="G247" i="23"/>
  <c r="G217" i="23"/>
  <c r="G186" i="23"/>
  <c r="G154" i="23"/>
  <c r="G136" i="23"/>
  <c r="G86" i="23"/>
  <c r="G69" i="23"/>
  <c r="AV366" i="13"/>
  <c r="AV324" i="13"/>
  <c r="AV309" i="13"/>
  <c r="AV300" i="13"/>
  <c r="AV285" i="13"/>
  <c r="AV271" i="13"/>
  <c r="AV246" i="13"/>
  <c r="AV222" i="13"/>
  <c r="AV220" i="13"/>
  <c r="AV216" i="13"/>
  <c r="AV187" i="13"/>
  <c r="AV185" i="13"/>
  <c r="AV183" i="13"/>
  <c r="AV151" i="13"/>
  <c r="AV148" i="13"/>
  <c r="AV142" i="13"/>
  <c r="AV123" i="13"/>
  <c r="AV109" i="13"/>
  <c r="AV107" i="13"/>
  <c r="AV103" i="13"/>
  <c r="AV97" i="13"/>
  <c r="AV69" i="13"/>
  <c r="AW28" i="13"/>
  <c r="AW19" i="13"/>
  <c r="AW12" i="13"/>
  <c r="AW8" i="13"/>
  <c r="AW5" i="13"/>
  <c r="AW20" i="13"/>
  <c r="AW6" i="13"/>
  <c r="AV362" i="13"/>
  <c r="AV298" i="13"/>
  <c r="AV267" i="13"/>
  <c r="AV263" i="13"/>
  <c r="AV254" i="13"/>
  <c r="AV236" i="13"/>
  <c r="AV232" i="13"/>
  <c r="AV226" i="13"/>
  <c r="AV224" i="13"/>
  <c r="AV207" i="13"/>
  <c r="AV203" i="13"/>
  <c r="AV200" i="13"/>
  <c r="AV192" i="13"/>
  <c r="AV177" i="13"/>
  <c r="AV169" i="13"/>
  <c r="AV166" i="13"/>
  <c r="AV157" i="13"/>
  <c r="AV155" i="13"/>
  <c r="AV153" i="13"/>
  <c r="AV144" i="13"/>
  <c r="AV131" i="13"/>
  <c r="AV105" i="13"/>
  <c r="AW43" i="13"/>
  <c r="AW30" i="13"/>
  <c r="AW22" i="13"/>
  <c r="AW15" i="13"/>
  <c r="AW4" i="13"/>
  <c r="AR504" i="13"/>
  <c r="BC504" i="13" s="1"/>
  <c r="AR502" i="13"/>
  <c r="BC502" i="13" s="1"/>
  <c r="AR500" i="13"/>
  <c r="BC500" i="13" s="1"/>
  <c r="AR57" i="13"/>
  <c r="BC57" i="13" s="1"/>
  <c r="AW29" i="13"/>
  <c r="AW9" i="13"/>
  <c r="AV378" i="13"/>
  <c r="AV368" i="13"/>
  <c r="AV291" i="13"/>
  <c r="AV279" i="13"/>
  <c r="AV273" i="13"/>
  <c r="AV269" i="13"/>
  <c r="AV244" i="13"/>
  <c r="AV201" i="13"/>
  <c r="AV171" i="13"/>
  <c r="AV161" i="13"/>
  <c r="AV134" i="13"/>
  <c r="AV116" i="13"/>
  <c r="AV75" i="13"/>
  <c r="AR505" i="13"/>
  <c r="BC505" i="13" s="1"/>
  <c r="AR503" i="13"/>
  <c r="BC503" i="13" s="1"/>
  <c r="AR501" i="13"/>
  <c r="BC501" i="13" s="1"/>
  <c r="AR499" i="13"/>
  <c r="AR42" i="13"/>
  <c r="BC42" i="13" s="1"/>
  <c r="G620" i="23"/>
  <c r="AV482" i="13"/>
  <c r="AV400" i="13"/>
  <c r="AV296" i="13"/>
  <c r="AV292" i="13"/>
  <c r="AV270" i="13"/>
  <c r="AV227" i="13"/>
  <c r="AV217" i="13"/>
  <c r="AV208" i="13"/>
  <c r="AV195" i="13"/>
  <c r="AV182" i="13"/>
  <c r="AV170" i="13"/>
  <c r="AV162" i="13"/>
  <c r="AV160" i="13"/>
  <c r="AV154" i="13"/>
  <c r="AV87" i="13"/>
  <c r="G37" i="23"/>
  <c r="AR85" i="13"/>
  <c r="AR66" i="13"/>
  <c r="BC66" i="13" s="1"/>
  <c r="AV451" i="13"/>
  <c r="AV429" i="13"/>
  <c r="AV399" i="13"/>
  <c r="AV387" i="13"/>
  <c r="AV322" i="13"/>
  <c r="AV312" i="13"/>
  <c r="AV290" i="13"/>
  <c r="AV264" i="13"/>
  <c r="AV255" i="13"/>
  <c r="AV253" i="13"/>
  <c r="AV247" i="13"/>
  <c r="AV239" i="13"/>
  <c r="AV237" i="13"/>
  <c r="AV234" i="13"/>
  <c r="AV191" i="13"/>
  <c r="AV188" i="13"/>
  <c r="AV168" i="13"/>
  <c r="AV167" i="13"/>
  <c r="AV158" i="13"/>
  <c r="AV145" i="13"/>
  <c r="AV143" i="13"/>
  <c r="AV137" i="13"/>
  <c r="AV126" i="13"/>
  <c r="AV120" i="13"/>
  <c r="AV117" i="13"/>
  <c r="AV110" i="13"/>
  <c r="AV98" i="13"/>
  <c r="AV94" i="13"/>
  <c r="AV76" i="13"/>
  <c r="AR498" i="13"/>
  <c r="BC498" i="13" s="1"/>
  <c r="AR77" i="13"/>
  <c r="BC77" i="13" s="1"/>
  <c r="AR65" i="13"/>
  <c r="G648" i="23"/>
  <c r="AV467" i="13"/>
  <c r="AV453" i="13"/>
  <c r="AV327" i="13"/>
  <c r="AV318" i="13"/>
  <c r="AV301" i="13"/>
  <c r="AV294" i="13"/>
  <c r="AV278" i="13"/>
  <c r="AV274" i="13"/>
  <c r="AV257" i="13"/>
  <c r="AV233" i="13"/>
  <c r="AV231" i="13"/>
  <c r="AV228" i="13"/>
  <c r="AV221" i="13"/>
  <c r="AV219" i="13"/>
  <c r="AV215" i="13"/>
  <c r="AV212" i="13"/>
  <c r="AV206" i="13"/>
  <c r="AV150" i="13"/>
  <c r="AV146" i="13"/>
  <c r="AV135" i="13"/>
  <c r="AV130" i="13"/>
  <c r="AV124" i="13"/>
  <c r="AV115" i="13"/>
  <c r="AV112" i="13"/>
  <c r="AV96" i="13"/>
  <c r="AV83" i="13"/>
  <c r="AV68" i="13"/>
  <c r="AV53" i="13"/>
  <c r="AV2" i="13"/>
  <c r="G652" i="23"/>
  <c r="G644" i="23"/>
  <c r="G640" i="23"/>
  <c r="G632" i="23"/>
  <c r="G440" i="23"/>
  <c r="G336" i="23"/>
  <c r="G296" i="23"/>
  <c r="G252" i="23"/>
  <c r="G248" i="23"/>
  <c r="G232" i="23"/>
  <c r="G220" i="23"/>
  <c r="G128" i="23"/>
  <c r="G116" i="23"/>
  <c r="G84" i="23"/>
  <c r="G56" i="23"/>
  <c r="G44" i="23"/>
  <c r="G36" i="23"/>
  <c r="G28" i="23"/>
  <c r="G12" i="23"/>
  <c r="G8" i="23"/>
  <c r="AR56" i="13"/>
  <c r="BC56" i="13" s="1"/>
  <c r="G651" i="23"/>
  <c r="G647" i="23"/>
  <c r="G643" i="23"/>
  <c r="G639" i="23"/>
  <c r="G627" i="23"/>
  <c r="G619" i="23"/>
  <c r="G615" i="23"/>
  <c r="G459" i="23"/>
  <c r="G435" i="23"/>
  <c r="G351" i="23"/>
  <c r="G331" i="23"/>
  <c r="G327" i="23"/>
  <c r="G231" i="23"/>
  <c r="G215" i="23"/>
  <c r="G163" i="23"/>
  <c r="G143" i="23"/>
  <c r="G135" i="23"/>
  <c r="G123" i="23"/>
  <c r="G111" i="23"/>
  <c r="G103" i="23"/>
  <c r="G87" i="23"/>
  <c r="G35" i="23"/>
  <c r="G3" i="23"/>
  <c r="AR44" i="13"/>
  <c r="BC44" i="13" s="1"/>
  <c r="G654" i="23"/>
  <c r="G650" i="23"/>
  <c r="G646" i="23"/>
  <c r="G642" i="23"/>
  <c r="G638" i="23"/>
  <c r="G626" i="23"/>
  <c r="G622" i="23"/>
  <c r="G522" i="23"/>
  <c r="G430" i="23"/>
  <c r="G358" i="23"/>
  <c r="G334" i="23"/>
  <c r="G274" i="23"/>
  <c r="G226" i="23"/>
  <c r="G218" i="23"/>
  <c r="G206" i="23"/>
  <c r="G174" i="23"/>
  <c r="G170" i="23"/>
  <c r="G102" i="23"/>
  <c r="G98" i="23"/>
  <c r="G46" i="23"/>
  <c r="G10" i="23"/>
  <c r="G653" i="23"/>
  <c r="G649" i="23"/>
  <c r="G645" i="23"/>
  <c r="G641" i="23"/>
  <c r="G637" i="23"/>
  <c r="G633" i="23"/>
  <c r="G613" i="23"/>
  <c r="G461" i="23"/>
  <c r="G453" i="23"/>
  <c r="G397" i="23"/>
  <c r="G349" i="23"/>
  <c r="G241" i="23"/>
  <c r="G201" i="23"/>
  <c r="G173" i="23"/>
  <c r="G137" i="23"/>
  <c r="G109" i="23"/>
  <c r="G61" i="23"/>
  <c r="G53" i="23"/>
  <c r="AV337" i="13"/>
  <c r="AV356" i="13"/>
  <c r="AV341" i="13"/>
  <c r="AR128" i="13"/>
  <c r="BC128" i="13" s="1"/>
  <c r="AR125" i="13"/>
  <c r="BC125" i="13" s="1"/>
  <c r="AR61" i="13"/>
  <c r="AR54" i="13"/>
  <c r="AR134" i="13"/>
  <c r="BC134" i="13" s="1"/>
  <c r="AR93" i="13"/>
  <c r="AR46" i="13"/>
  <c r="BC46" i="13" s="1"/>
  <c r="AR75" i="13"/>
  <c r="BC75" i="13" s="1"/>
  <c r="AV218" i="13"/>
  <c r="AV307" i="13"/>
  <c r="AV303" i="13"/>
  <c r="AV299" i="13"/>
  <c r="AV293" i="13"/>
  <c r="AR148" i="13"/>
  <c r="BC148" i="13" s="1"/>
  <c r="AR69" i="13"/>
  <c r="BC69" i="13" s="1"/>
  <c r="AR50" i="13"/>
  <c r="BC50" i="13" s="1"/>
  <c r="AV355" i="13"/>
  <c r="AV348" i="13"/>
  <c r="AV344" i="13"/>
  <c r="AV164" i="13"/>
  <c r="AV159" i="13"/>
  <c r="AV416" i="13"/>
  <c r="AV396" i="13"/>
  <c r="AV384" i="13"/>
  <c r="AV261" i="13"/>
  <c r="AV95" i="13"/>
  <c r="AV472" i="13"/>
  <c r="AV194" i="13"/>
  <c r="AV113" i="13"/>
  <c r="AR301" i="13"/>
  <c r="BC301" i="13" s="1"/>
  <c r="AR274" i="13"/>
  <c r="BC274" i="13" s="1"/>
  <c r="AR228" i="13"/>
  <c r="BC228" i="13" s="1"/>
  <c r="AR206" i="13"/>
  <c r="BC206" i="13" s="1"/>
  <c r="AR193" i="13"/>
  <c r="BC193" i="13" s="1"/>
  <c r="AR174" i="13"/>
  <c r="BC174" i="13" s="1"/>
  <c r="AR152" i="13"/>
  <c r="BC152" i="13" s="1"/>
  <c r="AR127" i="13"/>
  <c r="BC127" i="13" s="1"/>
  <c r="AR120" i="13"/>
  <c r="AR90" i="13"/>
  <c r="BC90" i="13" s="1"/>
  <c r="AR68" i="13"/>
  <c r="BC68" i="13" s="1"/>
  <c r="AR49" i="13"/>
  <c r="AR270" i="13"/>
  <c r="BC270" i="13" s="1"/>
  <c r="AR247" i="13"/>
  <c r="BC247" i="13" s="1"/>
  <c r="AR186" i="13"/>
  <c r="BC186" i="13" s="1"/>
  <c r="AR137" i="13"/>
  <c r="BC137" i="13" s="1"/>
  <c r="AR72" i="13"/>
  <c r="BC72" i="13" s="1"/>
  <c r="AR16" i="13"/>
  <c r="AR2" i="13"/>
  <c r="BC2" i="13" s="1"/>
  <c r="AR216" i="13"/>
  <c r="BC216" i="13" s="1"/>
  <c r="AR203" i="13"/>
  <c r="BC203" i="13" s="1"/>
  <c r="AR200" i="13"/>
  <c r="BC200" i="13" s="1"/>
  <c r="AR179" i="13"/>
  <c r="BC179" i="13" s="1"/>
  <c r="AR169" i="13"/>
  <c r="BC169" i="13" s="1"/>
  <c r="AR163" i="13"/>
  <c r="BC163" i="13" s="1"/>
  <c r="AR136" i="13"/>
  <c r="BC136" i="13" s="1"/>
  <c r="AR133" i="13"/>
  <c r="BC133" i="13" s="1"/>
  <c r="AR113" i="13"/>
  <c r="AR103" i="13"/>
  <c r="BC103" i="13" s="1"/>
  <c r="AR101" i="13"/>
  <c r="AR95" i="13"/>
  <c r="BC95" i="13" s="1"/>
  <c r="AR86" i="13"/>
  <c r="BC86" i="13" s="1"/>
  <c r="AR79" i="13"/>
  <c r="BC79" i="13" s="1"/>
  <c r="AR71" i="13"/>
  <c r="AV367" i="13"/>
  <c r="AV360" i="13"/>
  <c r="AV313" i="13"/>
  <c r="AV281" i="13"/>
  <c r="AV277" i="13"/>
  <c r="AV225" i="13"/>
  <c r="AR286" i="13"/>
  <c r="BC286" i="13" s="1"/>
  <c r="AR225" i="13"/>
  <c r="BC225" i="13" s="1"/>
  <c r="AR221" i="13"/>
  <c r="BC221" i="13" s="1"/>
  <c r="AR190" i="13"/>
  <c r="BC190" i="13" s="1"/>
  <c r="AR180" i="13"/>
  <c r="BC180" i="13" s="1"/>
  <c r="AR156" i="13"/>
  <c r="BC156" i="13" s="1"/>
  <c r="AR130" i="13"/>
  <c r="AR106" i="13"/>
  <c r="BC106" i="13" s="1"/>
  <c r="AR64" i="13"/>
  <c r="BC64" i="13" s="1"/>
  <c r="AR60" i="13"/>
  <c r="AR220" i="13"/>
  <c r="BC220" i="13" s="1"/>
  <c r="AR209" i="13"/>
  <c r="BC209" i="13" s="1"/>
  <c r="AR164" i="13"/>
  <c r="BC164" i="13" s="1"/>
  <c r="AR140" i="13"/>
  <c r="BC140" i="13" s="1"/>
  <c r="AR129" i="13"/>
  <c r="BC129" i="13" s="1"/>
  <c r="AR123" i="13"/>
  <c r="BC123" i="13" s="1"/>
  <c r="AR59" i="13"/>
  <c r="AV480" i="13"/>
  <c r="AR27" i="13"/>
  <c r="BC27" i="13" s="1"/>
  <c r="AR11" i="13"/>
  <c r="AV432" i="13"/>
  <c r="AV430" i="13"/>
  <c r="AV424" i="13"/>
  <c r="AV334" i="13"/>
  <c r="AV331" i="13"/>
  <c r="AV317" i="13"/>
  <c r="AV315" i="13"/>
  <c r="AV211" i="13"/>
  <c r="AV181" i="13"/>
  <c r="AV147" i="13"/>
  <c r="AV141" i="13"/>
  <c r="AV139" i="13"/>
  <c r="AV136" i="13"/>
  <c r="AV125" i="13"/>
  <c r="AV79" i="13"/>
  <c r="AV78" i="13"/>
  <c r="AR278" i="13"/>
  <c r="AR266" i="13"/>
  <c r="BC266" i="13" s="1"/>
  <c r="AR262" i="13"/>
  <c r="BC262" i="13" s="1"/>
  <c r="AR259" i="13"/>
  <c r="BC259" i="13" s="1"/>
  <c r="AR255" i="13"/>
  <c r="BC255" i="13" s="1"/>
  <c r="AR251" i="13"/>
  <c r="BC251" i="13" s="1"/>
  <c r="AR214" i="13"/>
  <c r="BC214" i="13" s="1"/>
  <c r="AR210" i="13"/>
  <c r="BC210" i="13" s="1"/>
  <c r="AR197" i="13"/>
  <c r="BC197" i="13" s="1"/>
  <c r="AR182" i="13"/>
  <c r="BC182" i="13" s="1"/>
  <c r="AR170" i="13"/>
  <c r="BC170" i="13" s="1"/>
  <c r="AR124" i="13"/>
  <c r="AR117" i="13"/>
  <c r="BC117" i="13" s="1"/>
  <c r="AR110" i="13"/>
  <c r="BC110" i="13" s="1"/>
  <c r="AR98" i="13"/>
  <c r="BC98" i="13" s="1"/>
  <c r="AR83" i="13"/>
  <c r="AR41" i="13"/>
  <c r="BC41" i="13" s="1"/>
  <c r="AR213" i="13"/>
  <c r="BC213" i="13" s="1"/>
  <c r="AR196" i="13"/>
  <c r="BC196" i="13" s="1"/>
  <c r="AR192" i="13"/>
  <c r="BC192" i="13" s="1"/>
  <c r="AR185" i="13"/>
  <c r="BC185" i="13" s="1"/>
  <c r="AR177" i="13"/>
  <c r="AR159" i="13"/>
  <c r="BC159" i="13" s="1"/>
  <c r="AR151" i="13"/>
  <c r="BC151" i="13" s="1"/>
  <c r="AR144" i="13"/>
  <c r="BC144" i="13" s="1"/>
  <c r="AR119" i="13"/>
  <c r="BC119" i="13" s="1"/>
  <c r="AR116" i="13"/>
  <c r="BC116" i="13" s="1"/>
  <c r="AR105" i="13"/>
  <c r="BC105" i="13" s="1"/>
  <c r="AR97" i="13"/>
  <c r="BC97" i="13" s="1"/>
  <c r="AV484" i="13"/>
  <c r="AV456" i="13"/>
  <c r="AV440" i="13"/>
  <c r="AV439" i="13"/>
  <c r="AV437" i="13"/>
  <c r="AV436" i="13"/>
  <c r="AV380" i="13"/>
  <c r="AV372" i="13"/>
  <c r="AV250" i="13"/>
  <c r="AV242" i="13"/>
  <c r="AR482" i="13"/>
  <c r="AR378" i="13"/>
  <c r="BC378" i="13" s="1"/>
  <c r="AR324" i="13"/>
  <c r="BC324" i="13" s="1"/>
  <c r="AR285" i="13"/>
  <c r="BC285" i="13" s="1"/>
  <c r="AR250" i="13"/>
  <c r="BC250" i="13" s="1"/>
  <c r="AR489" i="13"/>
  <c r="BC489" i="13" s="1"/>
  <c r="AR481" i="13"/>
  <c r="BC481" i="13" s="1"/>
  <c r="AR381" i="13"/>
  <c r="BC381" i="13" s="1"/>
  <c r="AR365" i="13"/>
  <c r="BC365" i="13" s="1"/>
  <c r="AR330" i="13"/>
  <c r="BC330" i="13" s="1"/>
  <c r="AR327" i="13"/>
  <c r="BC327" i="13" s="1"/>
  <c r="AR296" i="13"/>
  <c r="BC296" i="13" s="1"/>
  <c r="AR253" i="13"/>
  <c r="BC253" i="13" s="1"/>
  <c r="AR227" i="13"/>
  <c r="AR223" i="13"/>
  <c r="BC223" i="13" s="1"/>
  <c r="AR212" i="13"/>
  <c r="BC212" i="13" s="1"/>
  <c r="AR208" i="13"/>
  <c r="BC208" i="13" s="1"/>
  <c r="AR184" i="13"/>
  <c r="BC184" i="13" s="1"/>
  <c r="AR162" i="13"/>
  <c r="BC162" i="13" s="1"/>
  <c r="AR150" i="13"/>
  <c r="BC150" i="13" s="1"/>
  <c r="AR149" i="13"/>
  <c r="AR132" i="13"/>
  <c r="BC132" i="13" s="1"/>
  <c r="AR122" i="13"/>
  <c r="BC122" i="13" s="1"/>
  <c r="AR100" i="13"/>
  <c r="BC100" i="13" s="1"/>
  <c r="AR94" i="13"/>
  <c r="BC94" i="13" s="1"/>
  <c r="AR78" i="13"/>
  <c r="BC78" i="13" s="1"/>
  <c r="AR414" i="13"/>
  <c r="BC414" i="13" s="1"/>
  <c r="AR273" i="13"/>
  <c r="BC273" i="13" s="1"/>
  <c r="AR269" i="13"/>
  <c r="BC269" i="13" s="1"/>
  <c r="AR493" i="13"/>
  <c r="BC493" i="13" s="1"/>
  <c r="AR465" i="13"/>
  <c r="BC465" i="13" s="1"/>
  <c r="AR337" i="13"/>
  <c r="BC337" i="13" s="1"/>
  <c r="AR333" i="13"/>
  <c r="BC333" i="13" s="1"/>
  <c r="AR312" i="13"/>
  <c r="BC312" i="13" s="1"/>
  <c r="AR288" i="13"/>
  <c r="BC288" i="13" s="1"/>
  <c r="AR284" i="13"/>
  <c r="BC284" i="13" s="1"/>
  <c r="AR276" i="13"/>
  <c r="BC276" i="13" s="1"/>
  <c r="AR272" i="13"/>
  <c r="BC272" i="13" s="1"/>
  <c r="AR257" i="13"/>
  <c r="BC257" i="13" s="1"/>
  <c r="AR245" i="13"/>
  <c r="BC245" i="13" s="1"/>
  <c r="AR229" i="13"/>
  <c r="BC229" i="13" s="1"/>
  <c r="AR219" i="13"/>
  <c r="BC219" i="13" s="1"/>
  <c r="AR215" i="13"/>
  <c r="BC215" i="13" s="1"/>
  <c r="AR205" i="13"/>
  <c r="AR195" i="13"/>
  <c r="AR188" i="13"/>
  <c r="AR178" i="13"/>
  <c r="BC178" i="13" s="1"/>
  <c r="AR176" i="13"/>
  <c r="BC176" i="13" s="1"/>
  <c r="AR167" i="13"/>
  <c r="BC167" i="13" s="1"/>
  <c r="AR158" i="13"/>
  <c r="BC158" i="13" s="1"/>
  <c r="AR154" i="13"/>
  <c r="BC154" i="13" s="1"/>
  <c r="AR146" i="13"/>
  <c r="BC146" i="13" s="1"/>
  <c r="AR139" i="13"/>
  <c r="AR112" i="13"/>
  <c r="BC112" i="13" s="1"/>
  <c r="AR81" i="13"/>
  <c r="AR70" i="13"/>
  <c r="BC70" i="13" s="1"/>
  <c r="AR62" i="13"/>
  <c r="BC62" i="13" s="1"/>
  <c r="AR24" i="13"/>
  <c r="AV496" i="13"/>
  <c r="AR452" i="13"/>
  <c r="BC452" i="13" s="1"/>
  <c r="AR444" i="13"/>
  <c r="BC444" i="13" s="1"/>
  <c r="AR436" i="13"/>
  <c r="BC436" i="13" s="1"/>
  <c r="AR428" i="13"/>
  <c r="BC428" i="13" s="1"/>
  <c r="AR396" i="13"/>
  <c r="BC396" i="13" s="1"/>
  <c r="AR388" i="13"/>
  <c r="BC388" i="13" s="1"/>
  <c r="AR384" i="13"/>
  <c r="BC384" i="13" s="1"/>
  <c r="AR360" i="13"/>
  <c r="BC360" i="13" s="1"/>
  <c r="AR343" i="13"/>
  <c r="BC343" i="13" s="1"/>
  <c r="AR336" i="13"/>
  <c r="BC336" i="13" s="1"/>
  <c r="AR315" i="13"/>
  <c r="BC315" i="13" s="1"/>
  <c r="AR308" i="13"/>
  <c r="BC308" i="13" s="1"/>
  <c r="AR295" i="13"/>
  <c r="BC295" i="13" s="1"/>
  <c r="AR287" i="13"/>
  <c r="BC287" i="13" s="1"/>
  <c r="AR283" i="13"/>
  <c r="BC283" i="13" s="1"/>
  <c r="AR279" i="13"/>
  <c r="BC279" i="13" s="1"/>
  <c r="AR271" i="13"/>
  <c r="BC271" i="13" s="1"/>
  <c r="AR267" i="13"/>
  <c r="BC267" i="13" s="1"/>
  <c r="AR263" i="13"/>
  <c r="BC263" i="13" s="1"/>
  <c r="AR238" i="13"/>
  <c r="BC238" i="13" s="1"/>
  <c r="AR226" i="13"/>
  <c r="BC226" i="13" s="1"/>
  <c r="AR218" i="13"/>
  <c r="AR211" i="13"/>
  <c r="BC211" i="13" s="1"/>
  <c r="AR207" i="13"/>
  <c r="AR201" i="13"/>
  <c r="BC201" i="13" s="1"/>
  <c r="AR194" i="13"/>
  <c r="BC194" i="13" s="1"/>
  <c r="AR183" i="13"/>
  <c r="BC183" i="13" s="1"/>
  <c r="AR171" i="13"/>
  <c r="AR161" i="13"/>
  <c r="BC161" i="13" s="1"/>
  <c r="AR490" i="13"/>
  <c r="BC490" i="13" s="1"/>
  <c r="AR289" i="13"/>
  <c r="BC289" i="13" s="1"/>
  <c r="AR281" i="13"/>
  <c r="BC281" i="13" s="1"/>
  <c r="AR258" i="13"/>
  <c r="BC258" i="13" s="1"/>
  <c r="AR246" i="13"/>
  <c r="BC246" i="13" s="1"/>
  <c r="AR453" i="13"/>
  <c r="BC453" i="13" s="1"/>
  <c r="AR413" i="13"/>
  <c r="BC413" i="13" s="1"/>
  <c r="AR377" i="13"/>
  <c r="BC377" i="13" s="1"/>
  <c r="AR351" i="13"/>
  <c r="BC351" i="13" s="1"/>
  <c r="AR320" i="13"/>
  <c r="BC320" i="13" s="1"/>
  <c r="AR316" i="13"/>
  <c r="BC316" i="13" s="1"/>
  <c r="AR305" i="13"/>
  <c r="BC305" i="13" s="1"/>
  <c r="AR302" i="13"/>
  <c r="BC302" i="13" s="1"/>
  <c r="AR292" i="13"/>
  <c r="BC292" i="13" s="1"/>
  <c r="AR264" i="13"/>
  <c r="BC264" i="13" s="1"/>
  <c r="AR239" i="13"/>
  <c r="BC239" i="13" s="1"/>
  <c r="AR202" i="13"/>
  <c r="BC202" i="13" s="1"/>
  <c r="AR191" i="13"/>
  <c r="BC191" i="13" s="1"/>
  <c r="AR168" i="13"/>
  <c r="AR115" i="13"/>
  <c r="BC115" i="13" s="1"/>
  <c r="AR108" i="13"/>
  <c r="BC108" i="13" s="1"/>
  <c r="AR104" i="13"/>
  <c r="BC104" i="13" s="1"/>
  <c r="AR96" i="13"/>
  <c r="BC96" i="13" s="1"/>
  <c r="AR89" i="13"/>
  <c r="BC89" i="13" s="1"/>
  <c r="AR47" i="13"/>
  <c r="AV497" i="13"/>
  <c r="AV489" i="13"/>
  <c r="AR448" i="13"/>
  <c r="BC448" i="13" s="1"/>
  <c r="AR440" i="13"/>
  <c r="BC440" i="13" s="1"/>
  <c r="AR432" i="13"/>
  <c r="AR424" i="13"/>
  <c r="BC424" i="13" s="1"/>
  <c r="AR420" i="13"/>
  <c r="BC420" i="13" s="1"/>
  <c r="AR412" i="13"/>
  <c r="BC412" i="13" s="1"/>
  <c r="AR392" i="13"/>
  <c r="BC392" i="13" s="1"/>
  <c r="AR380" i="13"/>
  <c r="BC380" i="13" s="1"/>
  <c r="AR376" i="13"/>
  <c r="BC376" i="13" s="1"/>
  <c r="AR368" i="13"/>
  <c r="BC368" i="13" s="1"/>
  <c r="AR364" i="13"/>
  <c r="BC364" i="13" s="1"/>
  <c r="AR356" i="13"/>
  <c r="AR347" i="13"/>
  <c r="BC347" i="13" s="1"/>
  <c r="AR339" i="13"/>
  <c r="BC339" i="13" s="1"/>
  <c r="AR332" i="13"/>
  <c r="BC332" i="13" s="1"/>
  <c r="AR326" i="13"/>
  <c r="BC326" i="13" s="1"/>
  <c r="AR319" i="13"/>
  <c r="BC319" i="13" s="1"/>
  <c r="AR311" i="13"/>
  <c r="BC311" i="13" s="1"/>
  <c r="AR298" i="13"/>
  <c r="BC298" i="13" s="1"/>
  <c r="AR291" i="13"/>
  <c r="BC291" i="13" s="1"/>
  <c r="AR275" i="13"/>
  <c r="BC275" i="13" s="1"/>
  <c r="AR260" i="13"/>
  <c r="BC260" i="13" s="1"/>
  <c r="AR256" i="13"/>
  <c r="BC256" i="13" s="1"/>
  <c r="AR252" i="13"/>
  <c r="BC252" i="13" s="1"/>
  <c r="AR248" i="13"/>
  <c r="BC248" i="13" s="1"/>
  <c r="AR244" i="13"/>
  <c r="BC244" i="13" s="1"/>
  <c r="AR241" i="13"/>
  <c r="BC241" i="13" s="1"/>
  <c r="AR232" i="13"/>
  <c r="BC232" i="13" s="1"/>
  <c r="AR222" i="13"/>
  <c r="BC222" i="13" s="1"/>
  <c r="AR198" i="13"/>
  <c r="BC198" i="13" s="1"/>
  <c r="AR187" i="13"/>
  <c r="BC187" i="13" s="1"/>
  <c r="AR175" i="13"/>
  <c r="BC175" i="13" s="1"/>
  <c r="AR166" i="13"/>
  <c r="BC166" i="13" s="1"/>
  <c r="AR157" i="13"/>
  <c r="BC157" i="13" s="1"/>
  <c r="AR153" i="13"/>
  <c r="BC153" i="13" s="1"/>
  <c r="AR142" i="13"/>
  <c r="BC142" i="13" s="1"/>
  <c r="AR138" i="13"/>
  <c r="BC138" i="13" s="1"/>
  <c r="AR366" i="13"/>
  <c r="BC366" i="13" s="1"/>
  <c r="AR309" i="13"/>
  <c r="BC309" i="13" s="1"/>
  <c r="AR300" i="13"/>
  <c r="BC300" i="13" s="1"/>
  <c r="AR297" i="13"/>
  <c r="BC297" i="13" s="1"/>
  <c r="AR265" i="13"/>
  <c r="BC265" i="13" s="1"/>
  <c r="AV492" i="13"/>
  <c r="AV455" i="13"/>
  <c r="AV452" i="13"/>
  <c r="AV445" i="13"/>
  <c r="AV444" i="13"/>
  <c r="AV389" i="13"/>
  <c r="AV385" i="13"/>
  <c r="AV329" i="13"/>
  <c r="AV306" i="13"/>
  <c r="AV297" i="13"/>
  <c r="AV282" i="13"/>
  <c r="AV265" i="13"/>
  <c r="AV210" i="13"/>
  <c r="AV198" i="13"/>
  <c r="AV180" i="13"/>
  <c r="AV163" i="13"/>
  <c r="AV140" i="13"/>
  <c r="AV122" i="13"/>
  <c r="AV77" i="13"/>
  <c r="AV73" i="13"/>
  <c r="AV67" i="13"/>
  <c r="AV37" i="13"/>
  <c r="AV34" i="13"/>
  <c r="AV13" i="13"/>
  <c r="AW13" i="13" s="1"/>
  <c r="AR88" i="13"/>
  <c r="AR84" i="13"/>
  <c r="BC84" i="13" s="1"/>
  <c r="AR80" i="13"/>
  <c r="BC80" i="13" s="1"/>
  <c r="AR73" i="13"/>
  <c r="AV483" i="13"/>
  <c r="AV477" i="13"/>
  <c r="AV476" i="13"/>
  <c r="AV470" i="13"/>
  <c r="AV464" i="13"/>
  <c r="AV431" i="13"/>
  <c r="AV428" i="13"/>
  <c r="AV421" i="13"/>
  <c r="AV420" i="13"/>
  <c r="AV414" i="13"/>
  <c r="AV408" i="13"/>
  <c r="AV388" i="13"/>
  <c r="AV379" i="13"/>
  <c r="AV354" i="13"/>
  <c r="AV342" i="13"/>
  <c r="AV328" i="13"/>
  <c r="AV302" i="13"/>
  <c r="AV295" i="13"/>
  <c r="AV289" i="13"/>
  <c r="AV266" i="13"/>
  <c r="AV260" i="13"/>
  <c r="AV258" i="13"/>
  <c r="AV248" i="13"/>
  <c r="AV156" i="13"/>
  <c r="AV129" i="13"/>
  <c r="AV127" i="13"/>
  <c r="AV119" i="13"/>
  <c r="AV114" i="13"/>
  <c r="AV90" i="13"/>
  <c r="AV64" i="13"/>
  <c r="AV63" i="13"/>
  <c r="AV33" i="13"/>
  <c r="AW33" i="13" s="1"/>
  <c r="AR121" i="13"/>
  <c r="BC121" i="13" s="1"/>
  <c r="AR114" i="13"/>
  <c r="BC114" i="13" s="1"/>
  <c r="AR111" i="13"/>
  <c r="BC111" i="13" s="1"/>
  <c r="AR107" i="13"/>
  <c r="BC107" i="13" s="1"/>
  <c r="AR102" i="13"/>
  <c r="BC102" i="13" s="1"/>
  <c r="AR99" i="13"/>
  <c r="BC99" i="13" s="1"/>
  <c r="AR495" i="13"/>
  <c r="BC495" i="13" s="1"/>
  <c r="AR487" i="13"/>
  <c r="BC487" i="13" s="1"/>
  <c r="AR310" i="13"/>
  <c r="BC310" i="13" s="1"/>
  <c r="AR307" i="13"/>
  <c r="BC307" i="13" s="1"/>
  <c r="AR303" i="13"/>
  <c r="BC303" i="13" s="1"/>
  <c r="AR294" i="13"/>
  <c r="AR290" i="13"/>
  <c r="BC290" i="13" s="1"/>
  <c r="AR282" i="13"/>
  <c r="BC282" i="13" s="1"/>
  <c r="AR243" i="13"/>
  <c r="BC243" i="13" s="1"/>
  <c r="AR237" i="13"/>
  <c r="BC237" i="13" s="1"/>
  <c r="AR234" i="13"/>
  <c r="BC234" i="13" s="1"/>
  <c r="AR231" i="13"/>
  <c r="BC231" i="13" s="1"/>
  <c r="AR217" i="13"/>
  <c r="BC217" i="13" s="1"/>
  <c r="AR204" i="13"/>
  <c r="BC204" i="13" s="1"/>
  <c r="AR165" i="13"/>
  <c r="BC165" i="13" s="1"/>
  <c r="AR160" i="13"/>
  <c r="BC160" i="13" s="1"/>
  <c r="AR145" i="13"/>
  <c r="BC145" i="13" s="1"/>
  <c r="AR141" i="13"/>
  <c r="BC141" i="13" s="1"/>
  <c r="AR92" i="13"/>
  <c r="BC92" i="13" s="1"/>
  <c r="AR87" i="13"/>
  <c r="BC87" i="13" s="1"/>
  <c r="AR76" i="13"/>
  <c r="BC76" i="13" s="1"/>
  <c r="AR53" i="13"/>
  <c r="BC53" i="13" s="1"/>
  <c r="AV471" i="13"/>
  <c r="AV468" i="13"/>
  <c r="AV461" i="13"/>
  <c r="AV460" i="13"/>
  <c r="AV454" i="13"/>
  <c r="AV448" i="13"/>
  <c r="AV446" i="13"/>
  <c r="AV415" i="13"/>
  <c r="AV412" i="13"/>
  <c r="AV405" i="13"/>
  <c r="AV404" i="13"/>
  <c r="AV398" i="13"/>
  <c r="AV392" i="13"/>
  <c r="AV376" i="13"/>
  <c r="AV373" i="13"/>
  <c r="AV369" i="13"/>
  <c r="AV335" i="13"/>
  <c r="AV321" i="13"/>
  <c r="AV310" i="13"/>
  <c r="AV256" i="13"/>
  <c r="AV213" i="13"/>
  <c r="AV209" i="13"/>
  <c r="AV104" i="13"/>
  <c r="AR485" i="13"/>
  <c r="BC485" i="13" s="1"/>
  <c r="AR477" i="13"/>
  <c r="AR473" i="13"/>
  <c r="BC473" i="13" s="1"/>
  <c r="AR469" i="13"/>
  <c r="BC469" i="13" s="1"/>
  <c r="AR461" i="13"/>
  <c r="BC461" i="13" s="1"/>
  <c r="AR457" i="13"/>
  <c r="BC457" i="13" s="1"/>
  <c r="AR449" i="13"/>
  <c r="BC449" i="13" s="1"/>
  <c r="AR445" i="13"/>
  <c r="AR441" i="13"/>
  <c r="BC441" i="13" s="1"/>
  <c r="AR437" i="13"/>
  <c r="AR433" i="13"/>
  <c r="BC433" i="13" s="1"/>
  <c r="AR429" i="13"/>
  <c r="BC429" i="13" s="1"/>
  <c r="AR425" i="13"/>
  <c r="BC425" i="13" s="1"/>
  <c r="AR421" i="13"/>
  <c r="BC421" i="13" s="1"/>
  <c r="AR417" i="13"/>
  <c r="BC417" i="13" s="1"/>
  <c r="AR409" i="13"/>
  <c r="BC409" i="13" s="1"/>
  <c r="AR405" i="13"/>
  <c r="BC405" i="13" s="1"/>
  <c r="AR401" i="13"/>
  <c r="BC401" i="13" s="1"/>
  <c r="AR397" i="13"/>
  <c r="BC397" i="13" s="1"/>
  <c r="AR393" i="13"/>
  <c r="BC393" i="13" s="1"/>
  <c r="AR389" i="13"/>
  <c r="BC389" i="13" s="1"/>
  <c r="AR385" i="13"/>
  <c r="BC385" i="13" s="1"/>
  <c r="AR373" i="13"/>
  <c r="BC373" i="13" s="1"/>
  <c r="AR369" i="13"/>
  <c r="BC369" i="13" s="1"/>
  <c r="AR361" i="13"/>
  <c r="BC361" i="13" s="1"/>
  <c r="AR357" i="13"/>
  <c r="BC357" i="13" s="1"/>
  <c r="AR348" i="13"/>
  <c r="BC348" i="13" s="1"/>
  <c r="AR344" i="13"/>
  <c r="BC344" i="13" s="1"/>
  <c r="AR340" i="13"/>
  <c r="BC340" i="13" s="1"/>
  <c r="AR299" i="13"/>
  <c r="BC299" i="13" s="1"/>
  <c r="AR280" i="13"/>
  <c r="BC280" i="13" s="1"/>
  <c r="AR268" i="13"/>
  <c r="BC268" i="13" s="1"/>
  <c r="AR249" i="13"/>
  <c r="BC249" i="13" s="1"/>
  <c r="AR233" i="13"/>
  <c r="BC233" i="13" s="1"/>
  <c r="AR199" i="13"/>
  <c r="BC199" i="13" s="1"/>
  <c r="AR172" i="13"/>
  <c r="BC172" i="13" s="1"/>
  <c r="AR143" i="13"/>
  <c r="BC143" i="13" s="1"/>
  <c r="AR135" i="13"/>
  <c r="AR126" i="13"/>
  <c r="BC126" i="13" s="1"/>
  <c r="AR118" i="13"/>
  <c r="BC118" i="13" s="1"/>
  <c r="AV488" i="13"/>
  <c r="AR497" i="13"/>
  <c r="BC497" i="13" s="1"/>
  <c r="AR484" i="13"/>
  <c r="BC484" i="13" s="1"/>
  <c r="AR472" i="13"/>
  <c r="BC472" i="13" s="1"/>
  <c r="AR468" i="13"/>
  <c r="BC468" i="13" s="1"/>
  <c r="AR456" i="13"/>
  <c r="BC456" i="13" s="1"/>
  <c r="AR416" i="13"/>
  <c r="BC416" i="13" s="1"/>
  <c r="AR408" i="13"/>
  <c r="BC408" i="13" s="1"/>
  <c r="AR404" i="13"/>
  <c r="BC404" i="13" s="1"/>
  <c r="AR400" i="13"/>
  <c r="BC400" i="13" s="1"/>
  <c r="AR372" i="13"/>
  <c r="BC372" i="13" s="1"/>
  <c r="AR354" i="13"/>
  <c r="BC354" i="13" s="1"/>
  <c r="AR323" i="13"/>
  <c r="BC323" i="13" s="1"/>
  <c r="AR304" i="13"/>
  <c r="BC304" i="13" s="1"/>
  <c r="AR235" i="13"/>
  <c r="BC235" i="13" s="1"/>
  <c r="AR181" i="13"/>
  <c r="BC181" i="13" s="1"/>
  <c r="AR131" i="13"/>
  <c r="BC131" i="13" s="1"/>
  <c r="AR91" i="13"/>
  <c r="BC91" i="13" s="1"/>
  <c r="AR488" i="13"/>
  <c r="BC488" i="13" s="1"/>
  <c r="AR476" i="13"/>
  <c r="BC476" i="13" s="1"/>
  <c r="AR464" i="13"/>
  <c r="AR491" i="13"/>
  <c r="BC491" i="13" s="1"/>
  <c r="AR479" i="13"/>
  <c r="BC479" i="13" s="1"/>
  <c r="AR471" i="13"/>
  <c r="BC471" i="13" s="1"/>
  <c r="AR459" i="13"/>
  <c r="BC459" i="13" s="1"/>
  <c r="AR455" i="13"/>
  <c r="AR451" i="13"/>
  <c r="BC451" i="13" s="1"/>
  <c r="AR443" i="13"/>
  <c r="BC443" i="13" s="1"/>
  <c r="AR435" i="13"/>
  <c r="BC435" i="13" s="1"/>
  <c r="AR427" i="13"/>
  <c r="BC427" i="13" s="1"/>
  <c r="AR415" i="13"/>
  <c r="BC415" i="13" s="1"/>
  <c r="AR403" i="13"/>
  <c r="BC403" i="13" s="1"/>
  <c r="AR395" i="13"/>
  <c r="BC395" i="13" s="1"/>
  <c r="AR387" i="13"/>
  <c r="BC387" i="13" s="1"/>
  <c r="AR379" i="13"/>
  <c r="BC379" i="13" s="1"/>
  <c r="AR371" i="13"/>
  <c r="BC371" i="13" s="1"/>
  <c r="AR363" i="13"/>
  <c r="BC363" i="13" s="1"/>
  <c r="AR353" i="13"/>
  <c r="BC353" i="13" s="1"/>
  <c r="AR346" i="13"/>
  <c r="BC346" i="13" s="1"/>
  <c r="AR342" i="13"/>
  <c r="BC342" i="13" s="1"/>
  <c r="AR329" i="13"/>
  <c r="BC329" i="13" s="1"/>
  <c r="AR318" i="13"/>
  <c r="AR314" i="13"/>
  <c r="BC314" i="13" s="1"/>
  <c r="AR496" i="13"/>
  <c r="BC496" i="13" s="1"/>
  <c r="AR492" i="13"/>
  <c r="AR480" i="13"/>
  <c r="BC480" i="13" s="1"/>
  <c r="AR460" i="13"/>
  <c r="BC460" i="13" s="1"/>
  <c r="AR483" i="13"/>
  <c r="BC483" i="13" s="1"/>
  <c r="AR475" i="13"/>
  <c r="BC475" i="13" s="1"/>
  <c r="AR467" i="13"/>
  <c r="BC467" i="13" s="1"/>
  <c r="AR463" i="13"/>
  <c r="BC463" i="13" s="1"/>
  <c r="AR447" i="13"/>
  <c r="BC447" i="13" s="1"/>
  <c r="AR439" i="13"/>
  <c r="AR431" i="13"/>
  <c r="AR423" i="13"/>
  <c r="BC423" i="13" s="1"/>
  <c r="AR419" i="13"/>
  <c r="BC419" i="13" s="1"/>
  <c r="AR411" i="13"/>
  <c r="BC411" i="13" s="1"/>
  <c r="AR407" i="13"/>
  <c r="BC407" i="13" s="1"/>
  <c r="AR399" i="13"/>
  <c r="BC399" i="13" s="1"/>
  <c r="AR391" i="13"/>
  <c r="BC391" i="13" s="1"/>
  <c r="AR383" i="13"/>
  <c r="BC383" i="13" s="1"/>
  <c r="AR375" i="13"/>
  <c r="BC375" i="13" s="1"/>
  <c r="AR367" i="13"/>
  <c r="AR359" i="13"/>
  <c r="BC359" i="13" s="1"/>
  <c r="AR350" i="13"/>
  <c r="BC350" i="13" s="1"/>
  <c r="AR338" i="13"/>
  <c r="BC338" i="13" s="1"/>
  <c r="AR335" i="13"/>
  <c r="BC335" i="13" s="1"/>
  <c r="AR325" i="13"/>
  <c r="BC325" i="13" s="1"/>
  <c r="AR322" i="13"/>
  <c r="BC322" i="13" s="1"/>
  <c r="AR494" i="13"/>
  <c r="BC494" i="13" s="1"/>
  <c r="AR486" i="13"/>
  <c r="BC486" i="13" s="1"/>
  <c r="AR478" i="13"/>
  <c r="BC478" i="13" s="1"/>
  <c r="AR474" i="13"/>
  <c r="BC474" i="13" s="1"/>
  <c r="AR470" i="13"/>
  <c r="BC470" i="13" s="1"/>
  <c r="AR466" i="13"/>
  <c r="BC466" i="13" s="1"/>
  <c r="AR462" i="13"/>
  <c r="BC462" i="13" s="1"/>
  <c r="AR458" i="13"/>
  <c r="BC458" i="13" s="1"/>
  <c r="AR454" i="13"/>
  <c r="BC454" i="13" s="1"/>
  <c r="AR450" i="13"/>
  <c r="BC450" i="13" s="1"/>
  <c r="AR446" i="13"/>
  <c r="AR442" i="13"/>
  <c r="BC442" i="13" s="1"/>
  <c r="AR438" i="13"/>
  <c r="BC438" i="13" s="1"/>
  <c r="AR434" i="13"/>
  <c r="BC434" i="13" s="1"/>
  <c r="AR430" i="13"/>
  <c r="BC430" i="13" s="1"/>
  <c r="AR426" i="13"/>
  <c r="BC426" i="13" s="1"/>
  <c r="AR422" i="13"/>
  <c r="BC422" i="13" s="1"/>
  <c r="AR418" i="13"/>
  <c r="BC418" i="13" s="1"/>
  <c r="AR410" i="13"/>
  <c r="BC410" i="13" s="1"/>
  <c r="AR406" i="13"/>
  <c r="BC406" i="13" s="1"/>
  <c r="AR402" i="13"/>
  <c r="BC402" i="13" s="1"/>
  <c r="AR398" i="13"/>
  <c r="BC398" i="13" s="1"/>
  <c r="AR394" i="13"/>
  <c r="BC394" i="13" s="1"/>
  <c r="AR390" i="13"/>
  <c r="BC390" i="13" s="1"/>
  <c r="AR386" i="13"/>
  <c r="BC386" i="13" s="1"/>
  <c r="AR382" i="13"/>
  <c r="BC382" i="13" s="1"/>
  <c r="AR374" i="13"/>
  <c r="BC374" i="13" s="1"/>
  <c r="AR370" i="13"/>
  <c r="BC370" i="13" s="1"/>
  <c r="AR362" i="13"/>
  <c r="BC362" i="13" s="1"/>
  <c r="AR358" i="13"/>
  <c r="BC358" i="13" s="1"/>
  <c r="AR355" i="13"/>
  <c r="BC355" i="13" s="1"/>
  <c r="AR352" i="13"/>
  <c r="BC352" i="13" s="1"/>
  <c r="AR349" i="13"/>
  <c r="BC349" i="13" s="1"/>
  <c r="AR345" i="13"/>
  <c r="BC345" i="13" s="1"/>
  <c r="AR341" i="13"/>
  <c r="BC341" i="13" s="1"/>
  <c r="AR334" i="13"/>
  <c r="BC334" i="13" s="1"/>
  <c r="AR331" i="13"/>
  <c r="BC331" i="13" s="1"/>
  <c r="AR328" i="13"/>
  <c r="BC328" i="13" s="1"/>
  <c r="AR321" i="13"/>
  <c r="BC321" i="13" s="1"/>
  <c r="AR317" i="13"/>
  <c r="BC317" i="13" s="1"/>
  <c r="AR313" i="13"/>
  <c r="AR306" i="13"/>
  <c r="BC306" i="13" s="1"/>
  <c r="AR293" i="13"/>
  <c r="BC293" i="13" s="1"/>
  <c r="AR277" i="13"/>
  <c r="BC277" i="13" s="1"/>
  <c r="AR261" i="13"/>
  <c r="BC261" i="13" s="1"/>
  <c r="AR254" i="13"/>
  <c r="BC254" i="13" s="1"/>
  <c r="AR242" i="13"/>
  <c r="BC242" i="13" s="1"/>
  <c r="AR240" i="13"/>
  <c r="BC240" i="13" s="1"/>
  <c r="AR236" i="13"/>
  <c r="AR230" i="13"/>
  <c r="BC230" i="13" s="1"/>
  <c r="AR224" i="13"/>
  <c r="BC224" i="13" s="1"/>
  <c r="AR189" i="13"/>
  <c r="BC189" i="13" s="1"/>
  <c r="AV491" i="13"/>
  <c r="AV490" i="13"/>
  <c r="AV479" i="13"/>
  <c r="AV478" i="13"/>
  <c r="AV469" i="13"/>
  <c r="AV463" i="13"/>
  <c r="AV462" i="13"/>
  <c r="AV447" i="13"/>
  <c r="AV383" i="13"/>
  <c r="AV382" i="13"/>
  <c r="AV377" i="13"/>
  <c r="AV371" i="13"/>
  <c r="AV370" i="13"/>
  <c r="AR173" i="13"/>
  <c r="BC173" i="13" s="1"/>
  <c r="AR155" i="13"/>
  <c r="BC155" i="13" s="1"/>
  <c r="AR147" i="13"/>
  <c r="BC147" i="13" s="1"/>
  <c r="AR109" i="13"/>
  <c r="BC109" i="13" s="1"/>
  <c r="AR82" i="13"/>
  <c r="AR63" i="13"/>
  <c r="BC63" i="13" s="1"/>
  <c r="AR52" i="13"/>
  <c r="AR37" i="13"/>
  <c r="BC37" i="13" s="1"/>
  <c r="AV493" i="13"/>
  <c r="AV487" i="13"/>
  <c r="AV486" i="13"/>
  <c r="AV481" i="13"/>
  <c r="AV475" i="13"/>
  <c r="AV474" i="13"/>
  <c r="AV465" i="13"/>
  <c r="AV459" i="13"/>
  <c r="AV458" i="13"/>
  <c r="AV449" i="13"/>
  <c r="AV443" i="13"/>
  <c r="AV442" i="13"/>
  <c r="AV433" i="13"/>
  <c r="AV427" i="13"/>
  <c r="AV426" i="13"/>
  <c r="AV417" i="13"/>
  <c r="AV411" i="13"/>
  <c r="AV410" i="13"/>
  <c r="AV401" i="13"/>
  <c r="AV395" i="13"/>
  <c r="AV394" i="13"/>
  <c r="AV359" i="13"/>
  <c r="AV438" i="13"/>
  <c r="AV423" i="13"/>
  <c r="AV422" i="13"/>
  <c r="AV413" i="13"/>
  <c r="AV407" i="13"/>
  <c r="AV406" i="13"/>
  <c r="AV397" i="13"/>
  <c r="AV391" i="13"/>
  <c r="AV390" i="13"/>
  <c r="AV381" i="13"/>
  <c r="AV361" i="13"/>
  <c r="AR39" i="13"/>
  <c r="AV495" i="13"/>
  <c r="AV494" i="13"/>
  <c r="AV485" i="13"/>
  <c r="AV473" i="13"/>
  <c r="AV466" i="13"/>
  <c r="AV457" i="13"/>
  <c r="AV450" i="13"/>
  <c r="AV441" i="13"/>
  <c r="AV435" i="13"/>
  <c r="AV434" i="13"/>
  <c r="AV425" i="13"/>
  <c r="AV419" i="13"/>
  <c r="AV418" i="13"/>
  <c r="AV409" i="13"/>
  <c r="AV403" i="13"/>
  <c r="AV402" i="13"/>
  <c r="AV393" i="13"/>
  <c r="AV386" i="13"/>
  <c r="AV365" i="13"/>
  <c r="AV364" i="13"/>
  <c r="AV375" i="13"/>
  <c r="AV374" i="13"/>
  <c r="AV363" i="13"/>
  <c r="AV357" i="13"/>
  <c r="AV353" i="13"/>
  <c r="AV352" i="13"/>
  <c r="AV326" i="13"/>
  <c r="AV320" i="13"/>
  <c r="AV314" i="13"/>
  <c r="AV308" i="13"/>
  <c r="AV288" i="13"/>
  <c r="AV280" i="13"/>
  <c r="AV268" i="13"/>
  <c r="AV262" i="13"/>
  <c r="AV251" i="13"/>
  <c r="AV235" i="13"/>
  <c r="AV350" i="13"/>
  <c r="AV349" i="13"/>
  <c r="AV345" i="13"/>
  <c r="AV338" i="13"/>
  <c r="AV325" i="13"/>
  <c r="AV323" i="13"/>
  <c r="AV316" i="13"/>
  <c r="AV304" i="13"/>
  <c r="AV286" i="13"/>
  <c r="AV245" i="13"/>
  <c r="AV241" i="13"/>
  <c r="AV358" i="13"/>
  <c r="AV351" i="13"/>
  <c r="AV346" i="13"/>
  <c r="AV319" i="13"/>
  <c r="AV305" i="13"/>
  <c r="AV284" i="13"/>
  <c r="AV276" i="13"/>
  <c r="AV259" i="13"/>
  <c r="AV252" i="13"/>
  <c r="AV243" i="13"/>
  <c r="AV230" i="13"/>
  <c r="AV204" i="13"/>
  <c r="AV173" i="13"/>
  <c r="AV165" i="13"/>
  <c r="AV132" i="13"/>
  <c r="AV238" i="13"/>
  <c r="AV214" i="13"/>
  <c r="AV197" i="13"/>
  <c r="AV196" i="13"/>
  <c r="AV190" i="13"/>
  <c r="AV189" i="13"/>
  <c r="AV176" i="13"/>
  <c r="AV172" i="13"/>
  <c r="AV152" i="13"/>
  <c r="AV133" i="13"/>
  <c r="AV229" i="13"/>
  <c r="AV184" i="13"/>
  <c r="AV178" i="13"/>
  <c r="AV102" i="13"/>
  <c r="AV100" i="13"/>
  <c r="AV91" i="13"/>
  <c r="AV89" i="13"/>
  <c r="AV74" i="13"/>
  <c r="AV66" i="13"/>
  <c r="AV51" i="13"/>
  <c r="AW51" i="13" s="1"/>
  <c r="AV41" i="13"/>
  <c r="AV25" i="13"/>
  <c r="AW25" i="13" s="1"/>
  <c r="AV111" i="13"/>
  <c r="AV108" i="13"/>
  <c r="AV92" i="13"/>
  <c r="AV57" i="13"/>
  <c r="AV31" i="13"/>
  <c r="AW31" i="13" s="1"/>
  <c r="AV26" i="13"/>
  <c r="AV121" i="13"/>
  <c r="AV118" i="13"/>
  <c r="AV99" i="13"/>
  <c r="AV84" i="13"/>
  <c r="AV62" i="13"/>
  <c r="AV42" i="13"/>
  <c r="AV38" i="13"/>
  <c r="AW38" i="13" s="1"/>
  <c r="AV21" i="13"/>
  <c r="AW21" i="13" s="1"/>
  <c r="AV347" i="13"/>
  <c r="AV343" i="13"/>
  <c r="AV340" i="13"/>
  <c r="AV336" i="13"/>
  <c r="AV333" i="13"/>
  <c r="AV311" i="13"/>
  <c r="AV283" i="13"/>
  <c r="AV275" i="13"/>
  <c r="AV249" i="13"/>
  <c r="AV240" i="13"/>
  <c r="AV272" i="13"/>
  <c r="AV339" i="13"/>
  <c r="AV332" i="13"/>
  <c r="AV330" i="13"/>
  <c r="AV287" i="13"/>
  <c r="AV205" i="13"/>
  <c r="AV202" i="13"/>
  <c r="AV199" i="13"/>
  <c r="AV193" i="13"/>
  <c r="AV174" i="13"/>
  <c r="AV186" i="13"/>
  <c r="AV128" i="13"/>
  <c r="AV70" i="13"/>
  <c r="AV58" i="13"/>
  <c r="AW58" i="13" s="1"/>
  <c r="AV138" i="13"/>
  <c r="AV27" i="13"/>
  <c r="AV18" i="13"/>
  <c r="AW18" i="13" s="1"/>
  <c r="AV507" i="1"/>
  <c r="AV513" i="1"/>
  <c r="AV516" i="1"/>
  <c r="AV517" i="1"/>
  <c r="AV522" i="1"/>
  <c r="AV523" i="1"/>
  <c r="AV541" i="1"/>
  <c r="AV543" i="1"/>
  <c r="AV2" i="1"/>
  <c r="AQ3" i="1"/>
  <c r="AV3" i="1" s="1"/>
  <c r="AQ4" i="1"/>
  <c r="AV4" i="1" s="1"/>
  <c r="AQ5" i="1"/>
  <c r="AV5" i="1" s="1"/>
  <c r="AQ6" i="1"/>
  <c r="AV6" i="1" s="1"/>
  <c r="AQ7" i="1"/>
  <c r="AV7" i="1" s="1"/>
  <c r="AQ8" i="1"/>
  <c r="AV8" i="1" s="1"/>
  <c r="AQ9" i="1"/>
  <c r="AV9" i="1" s="1"/>
  <c r="AQ10" i="1"/>
  <c r="AV10" i="1" s="1"/>
  <c r="AQ11" i="1"/>
  <c r="AV11" i="1" s="1"/>
  <c r="AQ12" i="1"/>
  <c r="AV12" i="1" s="1"/>
  <c r="AQ13" i="1"/>
  <c r="AV13" i="1" s="1"/>
  <c r="AQ14" i="1"/>
  <c r="AV14" i="1" s="1"/>
  <c r="AQ15" i="1"/>
  <c r="AV15" i="1" s="1"/>
  <c r="AQ16" i="1"/>
  <c r="AV16" i="1" s="1"/>
  <c r="AQ17" i="1"/>
  <c r="AV17" i="1" s="1"/>
  <c r="AQ18" i="1"/>
  <c r="AV18" i="1" s="1"/>
  <c r="AQ19" i="1"/>
  <c r="AV19" i="1" s="1"/>
  <c r="AQ20" i="1"/>
  <c r="AV20" i="1" s="1"/>
  <c r="AQ21" i="1"/>
  <c r="AV21" i="1" s="1"/>
  <c r="AQ22" i="1"/>
  <c r="AV22" i="1" s="1"/>
  <c r="AQ23" i="1"/>
  <c r="AV23" i="1" s="1"/>
  <c r="AQ24" i="1"/>
  <c r="AV24" i="1" s="1"/>
  <c r="AQ25" i="1"/>
  <c r="AV25" i="1" s="1"/>
  <c r="AQ26" i="1"/>
  <c r="AV26" i="1" s="1"/>
  <c r="AQ27" i="1"/>
  <c r="AV27" i="1" s="1"/>
  <c r="AQ28" i="1"/>
  <c r="AV28" i="1" s="1"/>
  <c r="AQ29" i="1"/>
  <c r="AV29" i="1" s="1"/>
  <c r="AQ30" i="1"/>
  <c r="AV30" i="1" s="1"/>
  <c r="AQ31" i="1"/>
  <c r="AV31" i="1" s="1"/>
  <c r="AQ32" i="1"/>
  <c r="AV32" i="1" s="1"/>
  <c r="AQ33" i="1"/>
  <c r="AV33" i="1" s="1"/>
  <c r="AQ34" i="1"/>
  <c r="AV34" i="1" s="1"/>
  <c r="AQ35" i="1"/>
  <c r="AV35" i="1" s="1"/>
  <c r="AQ36" i="1"/>
  <c r="AV36" i="1" s="1"/>
  <c r="AQ37" i="1"/>
  <c r="AV37" i="1" s="1"/>
  <c r="AQ38" i="1"/>
  <c r="AV38" i="1" s="1"/>
  <c r="AQ39" i="1"/>
  <c r="AV39" i="1" s="1"/>
  <c r="AQ40" i="1"/>
  <c r="AV40" i="1" s="1"/>
  <c r="AQ41" i="1"/>
  <c r="AV41" i="1" s="1"/>
  <c r="AQ42" i="1"/>
  <c r="AV42" i="1" s="1"/>
  <c r="AQ43" i="1"/>
  <c r="AV43" i="1" s="1"/>
  <c r="AQ44" i="1"/>
  <c r="AV44" i="1" s="1"/>
  <c r="AQ45" i="1"/>
  <c r="AV45" i="1" s="1"/>
  <c r="AQ46" i="1"/>
  <c r="AV46" i="1" s="1"/>
  <c r="AQ47" i="1"/>
  <c r="AV47" i="1" s="1"/>
  <c r="AQ48" i="1"/>
  <c r="AV48" i="1" s="1"/>
  <c r="AQ49" i="1"/>
  <c r="AV49" i="1" s="1"/>
  <c r="AQ50" i="1"/>
  <c r="AV50" i="1" s="1"/>
  <c r="AQ51" i="1"/>
  <c r="AV51" i="1" s="1"/>
  <c r="AQ52" i="1"/>
  <c r="AV52" i="1" s="1"/>
  <c r="AQ53" i="1"/>
  <c r="AV53" i="1" s="1"/>
  <c r="AQ54" i="1"/>
  <c r="AV54" i="1" s="1"/>
  <c r="AQ55" i="1"/>
  <c r="AV55" i="1" s="1"/>
  <c r="AQ56" i="1"/>
  <c r="AV56" i="1" s="1"/>
  <c r="AQ57" i="1"/>
  <c r="AV57" i="1" s="1"/>
  <c r="AQ58" i="1"/>
  <c r="AV58" i="1" s="1"/>
  <c r="AQ59" i="1"/>
  <c r="AV59" i="1" s="1"/>
  <c r="AQ60" i="1"/>
  <c r="AV60" i="1" s="1"/>
  <c r="AQ61" i="1"/>
  <c r="AV61" i="1" s="1"/>
  <c r="AQ62" i="1"/>
  <c r="AV62" i="1" s="1"/>
  <c r="AQ63" i="1"/>
  <c r="AV63" i="1" s="1"/>
  <c r="AQ64" i="1"/>
  <c r="AV64" i="1" s="1"/>
  <c r="AQ65" i="1"/>
  <c r="AV65" i="1" s="1"/>
  <c r="AQ66" i="1"/>
  <c r="AV66" i="1" s="1"/>
  <c r="AQ67" i="1"/>
  <c r="AV67" i="1" s="1"/>
  <c r="AQ68" i="1"/>
  <c r="AV68" i="1" s="1"/>
  <c r="AQ69" i="1"/>
  <c r="AV69" i="1" s="1"/>
  <c r="AQ70" i="1"/>
  <c r="AV70" i="1" s="1"/>
  <c r="AQ71" i="1"/>
  <c r="AV71" i="1" s="1"/>
  <c r="AQ72" i="1"/>
  <c r="AV72" i="1" s="1"/>
  <c r="AQ73" i="1"/>
  <c r="AV73" i="1" s="1"/>
  <c r="AQ74" i="1"/>
  <c r="AV74" i="1" s="1"/>
  <c r="AQ75" i="1"/>
  <c r="AV75" i="1" s="1"/>
  <c r="AQ76" i="1"/>
  <c r="AV76" i="1" s="1"/>
  <c r="AQ77" i="1"/>
  <c r="AV77" i="1" s="1"/>
  <c r="AQ78" i="1"/>
  <c r="AV78" i="1" s="1"/>
  <c r="AQ79" i="1"/>
  <c r="AV79" i="1" s="1"/>
  <c r="AQ80" i="1"/>
  <c r="AV80" i="1" s="1"/>
  <c r="AQ81" i="1"/>
  <c r="AV81" i="1" s="1"/>
  <c r="AQ82" i="1"/>
  <c r="AV82" i="1" s="1"/>
  <c r="AQ83" i="1"/>
  <c r="AV83" i="1" s="1"/>
  <c r="AQ84" i="1"/>
  <c r="AV84" i="1" s="1"/>
  <c r="AQ85" i="1"/>
  <c r="AV85" i="1" s="1"/>
  <c r="AQ86" i="1"/>
  <c r="AV86" i="1" s="1"/>
  <c r="AQ87" i="1"/>
  <c r="AV87" i="1" s="1"/>
  <c r="AQ88" i="1"/>
  <c r="AV88" i="1" s="1"/>
  <c r="AQ89" i="1"/>
  <c r="AV89" i="1" s="1"/>
  <c r="AQ90" i="1"/>
  <c r="AV90" i="1" s="1"/>
  <c r="AQ91" i="1"/>
  <c r="AV91" i="1" s="1"/>
  <c r="AQ92" i="1"/>
  <c r="AV92" i="1" s="1"/>
  <c r="AQ93" i="1"/>
  <c r="AV93" i="1" s="1"/>
  <c r="AQ94" i="1"/>
  <c r="AV94" i="1" s="1"/>
  <c r="AQ95" i="1"/>
  <c r="AV95" i="1" s="1"/>
  <c r="AQ96" i="1"/>
  <c r="AV96" i="1" s="1"/>
  <c r="AQ97" i="1"/>
  <c r="AV97" i="1" s="1"/>
  <c r="AQ98" i="1"/>
  <c r="AV98" i="1" s="1"/>
  <c r="AQ99" i="1"/>
  <c r="AV99" i="1" s="1"/>
  <c r="AQ100" i="1"/>
  <c r="AV100" i="1" s="1"/>
  <c r="AQ101" i="1"/>
  <c r="AV101" i="1" s="1"/>
  <c r="AQ102" i="1"/>
  <c r="AV102" i="1" s="1"/>
  <c r="AQ103" i="1"/>
  <c r="AV103" i="1" s="1"/>
  <c r="AQ104" i="1"/>
  <c r="AV104" i="1" s="1"/>
  <c r="AQ105" i="1"/>
  <c r="AV105" i="1" s="1"/>
  <c r="AQ106" i="1"/>
  <c r="AV106" i="1" s="1"/>
  <c r="AQ107" i="1"/>
  <c r="AV107" i="1" s="1"/>
  <c r="AQ108" i="1"/>
  <c r="AV108" i="1" s="1"/>
  <c r="AQ109" i="1"/>
  <c r="AV109" i="1" s="1"/>
  <c r="AQ110" i="1"/>
  <c r="AV110" i="1" s="1"/>
  <c r="AQ111" i="1"/>
  <c r="AV111" i="1" s="1"/>
  <c r="AQ112" i="1"/>
  <c r="AV112" i="1" s="1"/>
  <c r="AQ113" i="1"/>
  <c r="AV113" i="1" s="1"/>
  <c r="AQ114" i="1"/>
  <c r="AV114" i="1" s="1"/>
  <c r="AQ115" i="1"/>
  <c r="AV115" i="1" s="1"/>
  <c r="AQ116" i="1"/>
  <c r="AV116" i="1" s="1"/>
  <c r="AQ117" i="1"/>
  <c r="AV117" i="1" s="1"/>
  <c r="AQ118" i="1"/>
  <c r="AV118" i="1" s="1"/>
  <c r="AQ119" i="1"/>
  <c r="AV119" i="1" s="1"/>
  <c r="AQ120" i="1"/>
  <c r="AV120" i="1" s="1"/>
  <c r="AQ121" i="1"/>
  <c r="AV121" i="1" s="1"/>
  <c r="AQ122" i="1"/>
  <c r="AV122" i="1" s="1"/>
  <c r="AQ123" i="1"/>
  <c r="AV123" i="1" s="1"/>
  <c r="AQ124" i="1"/>
  <c r="AV124" i="1" s="1"/>
  <c r="AQ125" i="1"/>
  <c r="AV125" i="1" s="1"/>
  <c r="AQ126" i="1"/>
  <c r="AV126" i="1" s="1"/>
  <c r="AQ127" i="1"/>
  <c r="AV127" i="1" s="1"/>
  <c r="AQ128" i="1"/>
  <c r="AV128" i="1" s="1"/>
  <c r="AQ129" i="1"/>
  <c r="AV129" i="1" s="1"/>
  <c r="AQ130" i="1"/>
  <c r="AV130" i="1" s="1"/>
  <c r="AQ131" i="1"/>
  <c r="AV131" i="1" s="1"/>
  <c r="AQ132" i="1"/>
  <c r="AV132" i="1" s="1"/>
  <c r="AQ133" i="1"/>
  <c r="AV133" i="1" s="1"/>
  <c r="AQ134" i="1"/>
  <c r="AV134" i="1" s="1"/>
  <c r="AQ135" i="1"/>
  <c r="AV135" i="1" s="1"/>
  <c r="AQ136" i="1"/>
  <c r="AV136" i="1" s="1"/>
  <c r="AQ137" i="1"/>
  <c r="AV137" i="1" s="1"/>
  <c r="AQ138" i="1"/>
  <c r="AV138" i="1" s="1"/>
  <c r="AQ139" i="1"/>
  <c r="AV139" i="1" s="1"/>
  <c r="AQ140" i="1"/>
  <c r="AV140" i="1" s="1"/>
  <c r="AQ141" i="1"/>
  <c r="AV141" i="1" s="1"/>
  <c r="AQ142" i="1"/>
  <c r="AV142" i="1" s="1"/>
  <c r="AQ143" i="1"/>
  <c r="AV143" i="1" s="1"/>
  <c r="AQ144" i="1"/>
  <c r="AV144" i="1" s="1"/>
  <c r="AQ145" i="1"/>
  <c r="AV145" i="1" s="1"/>
  <c r="AQ146" i="1"/>
  <c r="AV146" i="1" s="1"/>
  <c r="AQ147" i="1"/>
  <c r="AV147" i="1" s="1"/>
  <c r="AQ148" i="1"/>
  <c r="AV148" i="1" s="1"/>
  <c r="AQ149" i="1"/>
  <c r="AV149" i="1" s="1"/>
  <c r="AQ150" i="1"/>
  <c r="AV150" i="1" s="1"/>
  <c r="AQ151" i="1"/>
  <c r="AV151" i="1" s="1"/>
  <c r="AQ152" i="1"/>
  <c r="AV152" i="1" s="1"/>
  <c r="AQ153" i="1"/>
  <c r="AV153" i="1" s="1"/>
  <c r="AQ154" i="1"/>
  <c r="AV154" i="1" s="1"/>
  <c r="AQ155" i="1"/>
  <c r="AV155" i="1" s="1"/>
  <c r="AQ156" i="1"/>
  <c r="AV156" i="1" s="1"/>
  <c r="AQ157" i="1"/>
  <c r="AV157" i="1" s="1"/>
  <c r="AQ158" i="1"/>
  <c r="AV158" i="1" s="1"/>
  <c r="AQ159" i="1"/>
  <c r="AV159" i="1" s="1"/>
  <c r="AQ160" i="1"/>
  <c r="AV160" i="1" s="1"/>
  <c r="AQ161" i="1"/>
  <c r="AV161" i="1" s="1"/>
  <c r="AQ162" i="1"/>
  <c r="AV162" i="1" s="1"/>
  <c r="AQ163" i="1"/>
  <c r="AV163" i="1" s="1"/>
  <c r="AQ164" i="1"/>
  <c r="AV164" i="1" s="1"/>
  <c r="AQ165" i="1"/>
  <c r="AV165" i="1" s="1"/>
  <c r="AQ166" i="1"/>
  <c r="AV166" i="1" s="1"/>
  <c r="AQ167" i="1"/>
  <c r="AV167" i="1" s="1"/>
  <c r="AQ168" i="1"/>
  <c r="AV168" i="1" s="1"/>
  <c r="AQ169" i="1"/>
  <c r="AV169" i="1" s="1"/>
  <c r="AQ170" i="1"/>
  <c r="AV170" i="1" s="1"/>
  <c r="AQ171" i="1"/>
  <c r="AV171" i="1" s="1"/>
  <c r="AQ172" i="1"/>
  <c r="AV172" i="1" s="1"/>
  <c r="AQ173" i="1"/>
  <c r="AV173" i="1" s="1"/>
  <c r="AQ174" i="1"/>
  <c r="AV174" i="1" s="1"/>
  <c r="AQ175" i="1"/>
  <c r="AV175" i="1" s="1"/>
  <c r="AQ176" i="1"/>
  <c r="AV176" i="1" s="1"/>
  <c r="AQ177" i="1"/>
  <c r="AV177" i="1" s="1"/>
  <c r="AQ178" i="1"/>
  <c r="AV178" i="1" s="1"/>
  <c r="AQ179" i="1"/>
  <c r="AV179" i="1" s="1"/>
  <c r="AQ180" i="1"/>
  <c r="AV180" i="1" s="1"/>
  <c r="AQ181" i="1"/>
  <c r="AV181" i="1" s="1"/>
  <c r="AQ182" i="1"/>
  <c r="AV182" i="1" s="1"/>
  <c r="AQ183" i="1"/>
  <c r="AV183" i="1" s="1"/>
  <c r="AQ184" i="1"/>
  <c r="AV184" i="1" s="1"/>
  <c r="AQ185" i="1"/>
  <c r="AV185" i="1" s="1"/>
  <c r="AQ186" i="1"/>
  <c r="AV186" i="1" s="1"/>
  <c r="AQ187" i="1"/>
  <c r="AV187" i="1" s="1"/>
  <c r="AQ188" i="1"/>
  <c r="AV188" i="1" s="1"/>
  <c r="AQ189" i="1"/>
  <c r="AV189" i="1" s="1"/>
  <c r="AQ190" i="1"/>
  <c r="AV190" i="1" s="1"/>
  <c r="AQ191" i="1"/>
  <c r="AV191" i="1" s="1"/>
  <c r="AQ192" i="1"/>
  <c r="AV192" i="1" s="1"/>
  <c r="AQ193" i="1"/>
  <c r="AV193" i="1" s="1"/>
  <c r="AQ194" i="1"/>
  <c r="AV194" i="1" s="1"/>
  <c r="AQ195" i="1"/>
  <c r="AV195" i="1" s="1"/>
  <c r="AQ196" i="1"/>
  <c r="AV196" i="1" s="1"/>
  <c r="AQ197" i="1"/>
  <c r="AV197" i="1" s="1"/>
  <c r="AQ198" i="1"/>
  <c r="AV198" i="1" s="1"/>
  <c r="AQ199" i="1"/>
  <c r="AV199" i="1" s="1"/>
  <c r="AQ200" i="1"/>
  <c r="AV200" i="1" s="1"/>
  <c r="AQ201" i="1"/>
  <c r="AV201" i="1" s="1"/>
  <c r="AQ202" i="1"/>
  <c r="AV202" i="1" s="1"/>
  <c r="AQ203" i="1"/>
  <c r="AV203" i="1" s="1"/>
  <c r="AQ204" i="1"/>
  <c r="AV204" i="1" s="1"/>
  <c r="AQ205" i="1"/>
  <c r="AV205" i="1" s="1"/>
  <c r="AQ206" i="1"/>
  <c r="AV206" i="1" s="1"/>
  <c r="AQ207" i="1"/>
  <c r="AV207" i="1" s="1"/>
  <c r="AQ208" i="1"/>
  <c r="AV208" i="1" s="1"/>
  <c r="AQ209" i="1"/>
  <c r="AV209" i="1" s="1"/>
  <c r="AQ210" i="1"/>
  <c r="AV210" i="1" s="1"/>
  <c r="AQ211" i="1"/>
  <c r="AV211" i="1" s="1"/>
  <c r="AQ212" i="1"/>
  <c r="AV212" i="1" s="1"/>
  <c r="AQ213" i="1"/>
  <c r="AV213" i="1" s="1"/>
  <c r="AQ214" i="1"/>
  <c r="AV214" i="1" s="1"/>
  <c r="AQ215" i="1"/>
  <c r="AV215" i="1" s="1"/>
  <c r="AQ216" i="1"/>
  <c r="AV216" i="1" s="1"/>
  <c r="AQ217" i="1"/>
  <c r="AV217" i="1" s="1"/>
  <c r="AQ218" i="1"/>
  <c r="AV218" i="1" s="1"/>
  <c r="AQ219" i="1"/>
  <c r="AV219" i="1" s="1"/>
  <c r="AQ220" i="1"/>
  <c r="AV220" i="1" s="1"/>
  <c r="AQ221" i="1"/>
  <c r="AV221" i="1" s="1"/>
  <c r="AQ222" i="1"/>
  <c r="AV222" i="1" s="1"/>
  <c r="AQ223" i="1"/>
  <c r="AV223" i="1" s="1"/>
  <c r="AQ224" i="1"/>
  <c r="AV224" i="1" s="1"/>
  <c r="AQ225" i="1"/>
  <c r="AV225" i="1" s="1"/>
  <c r="AQ226" i="1"/>
  <c r="AV226" i="1" s="1"/>
  <c r="AQ227" i="1"/>
  <c r="AV227" i="1" s="1"/>
  <c r="AQ228" i="1"/>
  <c r="AV228" i="1" s="1"/>
  <c r="AQ229" i="1"/>
  <c r="AV229" i="1" s="1"/>
  <c r="AQ230" i="1"/>
  <c r="AV230" i="1" s="1"/>
  <c r="AQ231" i="1"/>
  <c r="AV231" i="1" s="1"/>
  <c r="AQ232" i="1"/>
  <c r="AV232" i="1" s="1"/>
  <c r="AQ233" i="1"/>
  <c r="AV233" i="1" s="1"/>
  <c r="AQ234" i="1"/>
  <c r="AV234" i="1" s="1"/>
  <c r="AQ235" i="1"/>
  <c r="AV235" i="1" s="1"/>
  <c r="AQ236" i="1"/>
  <c r="AV236" i="1" s="1"/>
  <c r="AQ237" i="1"/>
  <c r="AV237" i="1" s="1"/>
  <c r="AQ238" i="1"/>
  <c r="AV238" i="1" s="1"/>
  <c r="AQ239" i="1"/>
  <c r="AV239" i="1" s="1"/>
  <c r="AQ240" i="1"/>
  <c r="AV240" i="1" s="1"/>
  <c r="AQ241" i="1"/>
  <c r="AV241" i="1" s="1"/>
  <c r="AQ242" i="1"/>
  <c r="AV242" i="1" s="1"/>
  <c r="AQ243" i="1"/>
  <c r="AV243" i="1" s="1"/>
  <c r="AQ244" i="1"/>
  <c r="AV244" i="1" s="1"/>
  <c r="AQ245" i="1"/>
  <c r="AV245" i="1" s="1"/>
  <c r="AQ246" i="1"/>
  <c r="AV246" i="1" s="1"/>
  <c r="AQ247" i="1"/>
  <c r="AV247" i="1" s="1"/>
  <c r="AQ248" i="1"/>
  <c r="AV248" i="1" s="1"/>
  <c r="AQ249" i="1"/>
  <c r="AV249" i="1" s="1"/>
  <c r="AQ250" i="1"/>
  <c r="AV250" i="1" s="1"/>
  <c r="AQ251" i="1"/>
  <c r="AV251" i="1" s="1"/>
  <c r="AQ252" i="1"/>
  <c r="AV252" i="1" s="1"/>
  <c r="AQ253" i="1"/>
  <c r="AV253" i="1" s="1"/>
  <c r="AQ254" i="1"/>
  <c r="AV254" i="1" s="1"/>
  <c r="AQ255" i="1"/>
  <c r="AV255" i="1" s="1"/>
  <c r="AQ256" i="1"/>
  <c r="AV256" i="1" s="1"/>
  <c r="AQ257" i="1"/>
  <c r="AV257" i="1" s="1"/>
  <c r="AQ258" i="1"/>
  <c r="AV258" i="1" s="1"/>
  <c r="AQ259" i="1"/>
  <c r="AV259" i="1" s="1"/>
  <c r="AQ260" i="1"/>
  <c r="AV260" i="1" s="1"/>
  <c r="AQ261" i="1"/>
  <c r="AV261" i="1" s="1"/>
  <c r="AQ262" i="1"/>
  <c r="AV262" i="1" s="1"/>
  <c r="AQ263" i="1"/>
  <c r="AV263" i="1" s="1"/>
  <c r="AQ264" i="1"/>
  <c r="AV264" i="1" s="1"/>
  <c r="AQ265" i="1"/>
  <c r="AV265" i="1" s="1"/>
  <c r="AQ266" i="1"/>
  <c r="AV266" i="1" s="1"/>
  <c r="AQ267" i="1"/>
  <c r="AV267" i="1" s="1"/>
  <c r="AQ268" i="1"/>
  <c r="AV268" i="1" s="1"/>
  <c r="AQ269" i="1"/>
  <c r="AV269" i="1" s="1"/>
  <c r="AQ270" i="1"/>
  <c r="AV270" i="1" s="1"/>
  <c r="AQ271" i="1"/>
  <c r="AV271" i="1" s="1"/>
  <c r="AQ272" i="1"/>
  <c r="AV272" i="1" s="1"/>
  <c r="AQ273" i="1"/>
  <c r="AV273" i="1" s="1"/>
  <c r="AQ274" i="1"/>
  <c r="AV274" i="1" s="1"/>
  <c r="AQ275" i="1"/>
  <c r="AV275" i="1" s="1"/>
  <c r="AQ276" i="1"/>
  <c r="AV276" i="1" s="1"/>
  <c r="AQ277" i="1"/>
  <c r="AV277" i="1" s="1"/>
  <c r="AQ278" i="1"/>
  <c r="AV278" i="1" s="1"/>
  <c r="AQ279" i="1"/>
  <c r="AV279" i="1" s="1"/>
  <c r="AQ280" i="1"/>
  <c r="AV280" i="1" s="1"/>
  <c r="AQ281" i="1"/>
  <c r="AV281" i="1" s="1"/>
  <c r="AQ282" i="1"/>
  <c r="AV282" i="1" s="1"/>
  <c r="AQ283" i="1"/>
  <c r="AV283" i="1" s="1"/>
  <c r="AQ284" i="1"/>
  <c r="AV284" i="1" s="1"/>
  <c r="AQ285" i="1"/>
  <c r="AV285" i="1" s="1"/>
  <c r="AQ286" i="1"/>
  <c r="AV286" i="1" s="1"/>
  <c r="AQ287" i="1"/>
  <c r="AV287" i="1" s="1"/>
  <c r="AQ288" i="1"/>
  <c r="AV288" i="1" s="1"/>
  <c r="AQ289" i="1"/>
  <c r="AV289" i="1" s="1"/>
  <c r="AQ290" i="1"/>
  <c r="AV290" i="1" s="1"/>
  <c r="AQ291" i="1"/>
  <c r="AV291" i="1" s="1"/>
  <c r="AQ292" i="1"/>
  <c r="AV292" i="1" s="1"/>
  <c r="AQ293" i="1"/>
  <c r="AV293" i="1" s="1"/>
  <c r="AQ294" i="1"/>
  <c r="AV294" i="1" s="1"/>
  <c r="AQ295" i="1"/>
  <c r="AV295" i="1" s="1"/>
  <c r="AQ296" i="1"/>
  <c r="AV296" i="1" s="1"/>
  <c r="AQ297" i="1"/>
  <c r="AV297" i="1" s="1"/>
  <c r="AQ298" i="1"/>
  <c r="AV298" i="1" s="1"/>
  <c r="AQ299" i="1"/>
  <c r="AV299" i="1" s="1"/>
  <c r="AQ300" i="1"/>
  <c r="AV300" i="1" s="1"/>
  <c r="AQ301" i="1"/>
  <c r="AV301" i="1" s="1"/>
  <c r="AQ302" i="1"/>
  <c r="AV302" i="1" s="1"/>
  <c r="AQ303" i="1"/>
  <c r="AV303" i="1" s="1"/>
  <c r="AQ304" i="1"/>
  <c r="AV304" i="1" s="1"/>
  <c r="AQ305" i="1"/>
  <c r="AV305" i="1" s="1"/>
  <c r="AQ306" i="1"/>
  <c r="AV306" i="1" s="1"/>
  <c r="AQ307" i="1"/>
  <c r="AV307" i="1" s="1"/>
  <c r="AQ308" i="1"/>
  <c r="AV308" i="1" s="1"/>
  <c r="AQ309" i="1"/>
  <c r="AV309" i="1" s="1"/>
  <c r="AQ310" i="1"/>
  <c r="AV310" i="1" s="1"/>
  <c r="AQ311" i="1"/>
  <c r="AV311" i="1" s="1"/>
  <c r="AQ312" i="1"/>
  <c r="AV312" i="1" s="1"/>
  <c r="AQ313" i="1"/>
  <c r="AV313" i="1" s="1"/>
  <c r="AQ314" i="1"/>
  <c r="AV314" i="1" s="1"/>
  <c r="AQ315" i="1"/>
  <c r="AV315" i="1" s="1"/>
  <c r="AQ316" i="1"/>
  <c r="AV316" i="1" s="1"/>
  <c r="AQ317" i="1"/>
  <c r="AV317" i="1" s="1"/>
  <c r="AQ318" i="1"/>
  <c r="AV318" i="1" s="1"/>
  <c r="AQ319" i="1"/>
  <c r="AV319" i="1" s="1"/>
  <c r="AQ320" i="1"/>
  <c r="AV320" i="1" s="1"/>
  <c r="AQ321" i="1"/>
  <c r="AV321" i="1" s="1"/>
  <c r="AQ322" i="1"/>
  <c r="AV322" i="1" s="1"/>
  <c r="AQ323" i="1"/>
  <c r="AV323" i="1" s="1"/>
  <c r="AQ324" i="1"/>
  <c r="AV324" i="1" s="1"/>
  <c r="AQ325" i="1"/>
  <c r="AV325" i="1" s="1"/>
  <c r="AQ326" i="1"/>
  <c r="AV326" i="1" s="1"/>
  <c r="AQ327" i="1"/>
  <c r="AV327" i="1" s="1"/>
  <c r="AQ328" i="1"/>
  <c r="AV328" i="1" s="1"/>
  <c r="AQ329" i="1"/>
  <c r="AV329" i="1" s="1"/>
  <c r="AQ330" i="1"/>
  <c r="AV330" i="1" s="1"/>
  <c r="AQ331" i="1"/>
  <c r="AV331" i="1" s="1"/>
  <c r="AQ332" i="1"/>
  <c r="AV332" i="1" s="1"/>
  <c r="AQ333" i="1"/>
  <c r="AV333" i="1" s="1"/>
  <c r="AQ334" i="1"/>
  <c r="AV334" i="1" s="1"/>
  <c r="AQ335" i="1"/>
  <c r="AV335" i="1" s="1"/>
  <c r="AQ336" i="1"/>
  <c r="AV336" i="1" s="1"/>
  <c r="AQ337" i="1"/>
  <c r="AV337" i="1" s="1"/>
  <c r="AQ338" i="1"/>
  <c r="AV338" i="1" s="1"/>
  <c r="AQ339" i="1"/>
  <c r="AV339" i="1" s="1"/>
  <c r="AQ340" i="1"/>
  <c r="AV340" i="1" s="1"/>
  <c r="AQ341" i="1"/>
  <c r="AV341" i="1" s="1"/>
  <c r="AQ342" i="1"/>
  <c r="AV342" i="1" s="1"/>
  <c r="AQ343" i="1"/>
  <c r="AV343" i="1" s="1"/>
  <c r="AQ344" i="1"/>
  <c r="AV344" i="1" s="1"/>
  <c r="AQ345" i="1"/>
  <c r="AV345" i="1" s="1"/>
  <c r="AQ346" i="1"/>
  <c r="AV346" i="1" s="1"/>
  <c r="AQ347" i="1"/>
  <c r="AV347" i="1" s="1"/>
  <c r="AQ348" i="1"/>
  <c r="AV348" i="1" s="1"/>
  <c r="AQ349" i="1"/>
  <c r="AV349" i="1" s="1"/>
  <c r="AQ350" i="1"/>
  <c r="AV350" i="1" s="1"/>
  <c r="AQ351" i="1"/>
  <c r="AV351" i="1" s="1"/>
  <c r="AQ352" i="1"/>
  <c r="AV352" i="1" s="1"/>
  <c r="AQ353" i="1"/>
  <c r="AV353" i="1" s="1"/>
  <c r="AQ354" i="1"/>
  <c r="AV354" i="1" s="1"/>
  <c r="AQ355" i="1"/>
  <c r="AV355" i="1" s="1"/>
  <c r="AQ356" i="1"/>
  <c r="AV356" i="1" s="1"/>
  <c r="AQ357" i="1"/>
  <c r="AV357" i="1" s="1"/>
  <c r="AQ358" i="1"/>
  <c r="AV358" i="1" s="1"/>
  <c r="AQ359" i="1"/>
  <c r="AV359" i="1" s="1"/>
  <c r="AQ360" i="1"/>
  <c r="AV360" i="1" s="1"/>
  <c r="AQ361" i="1"/>
  <c r="AV361" i="1" s="1"/>
  <c r="AQ362" i="1"/>
  <c r="AV362" i="1" s="1"/>
  <c r="AQ363" i="1"/>
  <c r="AV363" i="1" s="1"/>
  <c r="AQ364" i="1"/>
  <c r="AV364" i="1" s="1"/>
  <c r="AQ365" i="1"/>
  <c r="AV365" i="1" s="1"/>
  <c r="AQ366" i="1"/>
  <c r="AV366" i="1" s="1"/>
  <c r="AQ367" i="1"/>
  <c r="AV367" i="1" s="1"/>
  <c r="AQ368" i="1"/>
  <c r="AV368" i="1" s="1"/>
  <c r="AQ369" i="1"/>
  <c r="AV369" i="1" s="1"/>
  <c r="AQ370" i="1"/>
  <c r="AV370" i="1" s="1"/>
  <c r="AQ371" i="1"/>
  <c r="AV371" i="1" s="1"/>
  <c r="AQ372" i="1"/>
  <c r="AV372" i="1" s="1"/>
  <c r="AQ373" i="1"/>
  <c r="AV373" i="1" s="1"/>
  <c r="AQ374" i="1"/>
  <c r="AV374" i="1" s="1"/>
  <c r="AQ375" i="1"/>
  <c r="AV375" i="1" s="1"/>
  <c r="AQ376" i="1"/>
  <c r="AV376" i="1" s="1"/>
  <c r="AQ377" i="1"/>
  <c r="AV377" i="1" s="1"/>
  <c r="AQ378" i="1"/>
  <c r="AV378" i="1" s="1"/>
  <c r="AQ379" i="1"/>
  <c r="AV379" i="1" s="1"/>
  <c r="AQ380" i="1"/>
  <c r="AV380" i="1" s="1"/>
  <c r="AQ381" i="1"/>
  <c r="AV381" i="1" s="1"/>
  <c r="AQ382" i="1"/>
  <c r="AV382" i="1" s="1"/>
  <c r="AQ383" i="1"/>
  <c r="AV383" i="1" s="1"/>
  <c r="AQ384" i="1"/>
  <c r="AV384" i="1" s="1"/>
  <c r="AQ385" i="1"/>
  <c r="AV385" i="1" s="1"/>
  <c r="AQ386" i="1"/>
  <c r="AV386" i="1" s="1"/>
  <c r="AQ387" i="1"/>
  <c r="AV387" i="1" s="1"/>
  <c r="AQ388" i="1"/>
  <c r="AV388" i="1" s="1"/>
  <c r="AQ389" i="1"/>
  <c r="AV389" i="1" s="1"/>
  <c r="AQ390" i="1"/>
  <c r="AV390" i="1" s="1"/>
  <c r="AQ391" i="1"/>
  <c r="AV391" i="1" s="1"/>
  <c r="AQ392" i="1"/>
  <c r="AV392" i="1" s="1"/>
  <c r="AQ393" i="1"/>
  <c r="AV393" i="1" s="1"/>
  <c r="AQ394" i="1"/>
  <c r="AV394" i="1" s="1"/>
  <c r="AQ395" i="1"/>
  <c r="AV395" i="1" s="1"/>
  <c r="AQ396" i="1"/>
  <c r="AV396" i="1" s="1"/>
  <c r="AQ397" i="1"/>
  <c r="AV397" i="1" s="1"/>
  <c r="AQ398" i="1"/>
  <c r="AV398" i="1" s="1"/>
  <c r="AQ399" i="1"/>
  <c r="AV399" i="1" s="1"/>
  <c r="AQ400" i="1"/>
  <c r="AV400" i="1" s="1"/>
  <c r="AQ401" i="1"/>
  <c r="AV401" i="1" s="1"/>
  <c r="AQ402" i="1"/>
  <c r="AV402" i="1" s="1"/>
  <c r="AQ403" i="1"/>
  <c r="AV403" i="1" s="1"/>
  <c r="AQ404" i="1"/>
  <c r="AV404" i="1" s="1"/>
  <c r="AQ405" i="1"/>
  <c r="AV405" i="1" s="1"/>
  <c r="AQ406" i="1"/>
  <c r="AV406" i="1" s="1"/>
  <c r="AQ407" i="1"/>
  <c r="AV407" i="1" s="1"/>
  <c r="AQ408" i="1"/>
  <c r="AV408" i="1" s="1"/>
  <c r="AQ409" i="1"/>
  <c r="AV409" i="1" s="1"/>
  <c r="AQ410" i="1"/>
  <c r="AV410" i="1" s="1"/>
  <c r="AQ411" i="1"/>
  <c r="AV411" i="1" s="1"/>
  <c r="AQ412" i="1"/>
  <c r="AV412" i="1" s="1"/>
  <c r="AQ413" i="1"/>
  <c r="AV413" i="1" s="1"/>
  <c r="AQ414" i="1"/>
  <c r="AV414" i="1" s="1"/>
  <c r="AQ415" i="1"/>
  <c r="AV415" i="1" s="1"/>
  <c r="AQ416" i="1"/>
  <c r="AV416" i="1" s="1"/>
  <c r="AQ417" i="1"/>
  <c r="AV417" i="1" s="1"/>
  <c r="AQ418" i="1"/>
  <c r="AV418" i="1" s="1"/>
  <c r="AQ419" i="1"/>
  <c r="AV419" i="1" s="1"/>
  <c r="AQ420" i="1"/>
  <c r="AV420" i="1" s="1"/>
  <c r="AQ421" i="1"/>
  <c r="AV421" i="1" s="1"/>
  <c r="AQ422" i="1"/>
  <c r="AV422" i="1" s="1"/>
  <c r="AQ423" i="1"/>
  <c r="AV423" i="1" s="1"/>
  <c r="AQ424" i="1"/>
  <c r="AV424" i="1" s="1"/>
  <c r="AQ425" i="1"/>
  <c r="AV425" i="1" s="1"/>
  <c r="AQ426" i="1"/>
  <c r="AV426" i="1" s="1"/>
  <c r="AQ427" i="1"/>
  <c r="AV427" i="1" s="1"/>
  <c r="AQ428" i="1"/>
  <c r="AV428" i="1" s="1"/>
  <c r="AQ429" i="1"/>
  <c r="AV429" i="1" s="1"/>
  <c r="AQ430" i="1"/>
  <c r="AV430" i="1" s="1"/>
  <c r="AQ431" i="1"/>
  <c r="AV431" i="1" s="1"/>
  <c r="AQ432" i="1"/>
  <c r="AV432" i="1" s="1"/>
  <c r="AQ433" i="1"/>
  <c r="AV433" i="1" s="1"/>
  <c r="AQ434" i="1"/>
  <c r="AV434" i="1" s="1"/>
  <c r="AQ435" i="1"/>
  <c r="AV435" i="1" s="1"/>
  <c r="AQ436" i="1"/>
  <c r="AV436" i="1" s="1"/>
  <c r="AQ437" i="1"/>
  <c r="AV437" i="1" s="1"/>
  <c r="AQ438" i="1"/>
  <c r="AV438" i="1" s="1"/>
  <c r="AQ439" i="1"/>
  <c r="AV439" i="1" s="1"/>
  <c r="AQ440" i="1"/>
  <c r="AV440" i="1" s="1"/>
  <c r="AQ441" i="1"/>
  <c r="AV441" i="1" s="1"/>
  <c r="AQ442" i="1"/>
  <c r="AV442" i="1" s="1"/>
  <c r="AQ443" i="1"/>
  <c r="AV443" i="1" s="1"/>
  <c r="AW34" i="13" l="1"/>
  <c r="AW507" i="13"/>
  <c r="AW509" i="13"/>
  <c r="BC313" i="13"/>
  <c r="AW313" i="13"/>
  <c r="AW508" i="13"/>
  <c r="AW506" i="13"/>
  <c r="BC205" i="13"/>
  <c r="AW205" i="13"/>
  <c r="BC10" i="13"/>
  <c r="AW130" i="13"/>
  <c r="BC130" i="13"/>
  <c r="AW54" i="13"/>
  <c r="BC54" i="13"/>
  <c r="AW236" i="13"/>
  <c r="BC236" i="13"/>
  <c r="AW431" i="13"/>
  <c r="BC431" i="13"/>
  <c r="AW318" i="13"/>
  <c r="BC318" i="13"/>
  <c r="AW455" i="13"/>
  <c r="BC455" i="13"/>
  <c r="AW135" i="13"/>
  <c r="BC135" i="13"/>
  <c r="AW437" i="13"/>
  <c r="BC437" i="13"/>
  <c r="AW477" i="13"/>
  <c r="BC477" i="13"/>
  <c r="AW356" i="13"/>
  <c r="BC356" i="13"/>
  <c r="AW168" i="13"/>
  <c r="BC168" i="13"/>
  <c r="AW171" i="13"/>
  <c r="BC171" i="13"/>
  <c r="AW207" i="13"/>
  <c r="BC207" i="13"/>
  <c r="AW81" i="13"/>
  <c r="BC81" i="13"/>
  <c r="AW177" i="13"/>
  <c r="BC177" i="13"/>
  <c r="AW60" i="13"/>
  <c r="BC60" i="13"/>
  <c r="AW71" i="13"/>
  <c r="BC71" i="13"/>
  <c r="AW101" i="13"/>
  <c r="BC101" i="13"/>
  <c r="AW16" i="13"/>
  <c r="BC16" i="13"/>
  <c r="AW61" i="13"/>
  <c r="BC61" i="13"/>
  <c r="AW65" i="13"/>
  <c r="BC65" i="13"/>
  <c r="AW502" i="13"/>
  <c r="AW55" i="13"/>
  <c r="BC55" i="13"/>
  <c r="AW45" i="13"/>
  <c r="BC45" i="13"/>
  <c r="AW446" i="13"/>
  <c r="BC446" i="13"/>
  <c r="AW445" i="13"/>
  <c r="BC445" i="13"/>
  <c r="AW294" i="13"/>
  <c r="BC294" i="13"/>
  <c r="AW218" i="13"/>
  <c r="BC218" i="13"/>
  <c r="AW52" i="13"/>
  <c r="BC52" i="13"/>
  <c r="AW439" i="13"/>
  <c r="BC439" i="13"/>
  <c r="AW492" i="13"/>
  <c r="BC492" i="13"/>
  <c r="AW464" i="13"/>
  <c r="BC464" i="13"/>
  <c r="AW88" i="13"/>
  <c r="BC88" i="13"/>
  <c r="AW432" i="13"/>
  <c r="BC432" i="13"/>
  <c r="AW24" i="13"/>
  <c r="BC24" i="13"/>
  <c r="AW188" i="13"/>
  <c r="BC188" i="13"/>
  <c r="AW227" i="13"/>
  <c r="BC227" i="13"/>
  <c r="AW278" i="13"/>
  <c r="BC278" i="13"/>
  <c r="AW59" i="13"/>
  <c r="BC59" i="13"/>
  <c r="AW120" i="13"/>
  <c r="BC120" i="13"/>
  <c r="AW93" i="13"/>
  <c r="BC93" i="13"/>
  <c r="AW85" i="13"/>
  <c r="BC85" i="13"/>
  <c r="AW499" i="13"/>
  <c r="BC499" i="13"/>
  <c r="AW40" i="13"/>
  <c r="BC40" i="13"/>
  <c r="AW139" i="13"/>
  <c r="BC139" i="13"/>
  <c r="AW195" i="13"/>
  <c r="BC195" i="13"/>
  <c r="AW149" i="13"/>
  <c r="BC149" i="13"/>
  <c r="AW482" i="13"/>
  <c r="BC482" i="13"/>
  <c r="AW83" i="13"/>
  <c r="BC83" i="13"/>
  <c r="AW124" i="13"/>
  <c r="BC124" i="13"/>
  <c r="AW11" i="13"/>
  <c r="BC11" i="13"/>
  <c r="AW113" i="13"/>
  <c r="BC113" i="13"/>
  <c r="AW49" i="13"/>
  <c r="BC49" i="13"/>
  <c r="AW39" i="13"/>
  <c r="BC39" i="13"/>
  <c r="AW73" i="13"/>
  <c r="BC73" i="13"/>
  <c r="AW47" i="13"/>
  <c r="BC47" i="13"/>
  <c r="AW82" i="13"/>
  <c r="BC82" i="13"/>
  <c r="AW367" i="13"/>
  <c r="BC367" i="13"/>
  <c r="AW35" i="13"/>
  <c r="BC35" i="13"/>
  <c r="AW274" i="13"/>
  <c r="AW300" i="13"/>
  <c r="AW142" i="13"/>
  <c r="AW175" i="13"/>
  <c r="AW46" i="13"/>
  <c r="AW80" i="13"/>
  <c r="AW223" i="13"/>
  <c r="AW72" i="13"/>
  <c r="AW106" i="13"/>
  <c r="AW44" i="13"/>
  <c r="AW48" i="13"/>
  <c r="AW331" i="13"/>
  <c r="AW387" i="13"/>
  <c r="AW400" i="13"/>
  <c r="AW231" i="13"/>
  <c r="AW307" i="13"/>
  <c r="AW264" i="13"/>
  <c r="AW279" i="13"/>
  <c r="AW154" i="13"/>
  <c r="AW26" i="13"/>
  <c r="AW232" i="13"/>
  <c r="AW309" i="13"/>
  <c r="AW187" i="13"/>
  <c r="AW148" i="13"/>
  <c r="AW67" i="13"/>
  <c r="AW298" i="13"/>
  <c r="AW36" i="13"/>
  <c r="AW86" i="13"/>
  <c r="AW56" i="13"/>
  <c r="AW179" i="13"/>
  <c r="AW50" i="13"/>
  <c r="AW215" i="13"/>
  <c r="AW327" i="13"/>
  <c r="AW182" i="13"/>
  <c r="AW500" i="13"/>
  <c r="AW155" i="13"/>
  <c r="AW246" i="13"/>
  <c r="AW267" i="13"/>
  <c r="AW105" i="13"/>
  <c r="AW169" i="13"/>
  <c r="AW107" i="13"/>
  <c r="AW201" i="13"/>
  <c r="AW116" i="13"/>
  <c r="AW63" i="13"/>
  <c r="AW341" i="13"/>
  <c r="AW394" i="13"/>
  <c r="AW476" i="13"/>
  <c r="AW408" i="13"/>
  <c r="AW429" i="13"/>
  <c r="AW490" i="13"/>
  <c r="AW167" i="13"/>
  <c r="AW209" i="13"/>
  <c r="AW137" i="13"/>
  <c r="AW206" i="13"/>
  <c r="AW503" i="13"/>
  <c r="AW438" i="13"/>
  <c r="AW353" i="13"/>
  <c r="AW401" i="13"/>
  <c r="AW465" i="13"/>
  <c r="AW362" i="13"/>
  <c r="AW233" i="13"/>
  <c r="AW385" i="13"/>
  <c r="AW160" i="13"/>
  <c r="AW424" i="13"/>
  <c r="AW238" i="13"/>
  <c r="AW428" i="13"/>
  <c r="AW162" i="13"/>
  <c r="AW110" i="13"/>
  <c r="AW156" i="13"/>
  <c r="AW225" i="13"/>
  <c r="AW200" i="13"/>
  <c r="AW247" i="13"/>
  <c r="AW69" i="13"/>
  <c r="AW109" i="13"/>
  <c r="AW338" i="13"/>
  <c r="AW467" i="13"/>
  <c r="AW299" i="13"/>
  <c r="AW282" i="13"/>
  <c r="AW114" i="13"/>
  <c r="AW291" i="13"/>
  <c r="AW380" i="13"/>
  <c r="AW96" i="13"/>
  <c r="AW360" i="13"/>
  <c r="AW257" i="13"/>
  <c r="AW324" i="13"/>
  <c r="AW57" i="13"/>
  <c r="AW74" i="13"/>
  <c r="AW277" i="13"/>
  <c r="AW334" i="13"/>
  <c r="AW322" i="13"/>
  <c r="AW411" i="13"/>
  <c r="AW475" i="13"/>
  <c r="AW329" i="13"/>
  <c r="AW404" i="13"/>
  <c r="AW468" i="13"/>
  <c r="AW249" i="13"/>
  <c r="AW405" i="13"/>
  <c r="AW141" i="13"/>
  <c r="AW290" i="13"/>
  <c r="AW153" i="13"/>
  <c r="AW332" i="13"/>
  <c r="AW191" i="13"/>
  <c r="AW292" i="13"/>
  <c r="AW453" i="13"/>
  <c r="AW183" i="13"/>
  <c r="AW211" i="13"/>
  <c r="AW263" i="13"/>
  <c r="AW315" i="13"/>
  <c r="AW384" i="13"/>
  <c r="AW436" i="13"/>
  <c r="AW158" i="13"/>
  <c r="AW219" i="13"/>
  <c r="AW312" i="13"/>
  <c r="AW378" i="13"/>
  <c r="AW97" i="13"/>
  <c r="AW144" i="13"/>
  <c r="AW185" i="13"/>
  <c r="AW180" i="13"/>
  <c r="AW103" i="13"/>
  <c r="AW203" i="13"/>
  <c r="AW270" i="13"/>
  <c r="AW301" i="13"/>
  <c r="AW317" i="13"/>
  <c r="AW395" i="13"/>
  <c r="AW435" i="13"/>
  <c r="AW459" i="13"/>
  <c r="AW131" i="13"/>
  <c r="AW414" i="13"/>
  <c r="AW143" i="13"/>
  <c r="AW53" i="13"/>
  <c r="AW165" i="13"/>
  <c r="AW112" i="13"/>
  <c r="AW184" i="13"/>
  <c r="AW117" i="13"/>
  <c r="AW255" i="13"/>
  <c r="AW504" i="13"/>
  <c r="AW224" i="13"/>
  <c r="AW430" i="13"/>
  <c r="AW462" i="13"/>
  <c r="AW478" i="13"/>
  <c r="AW325" i="13"/>
  <c r="AW483" i="13"/>
  <c r="AW496" i="13"/>
  <c r="AW443" i="13"/>
  <c r="AW181" i="13"/>
  <c r="AW354" i="13"/>
  <c r="AW472" i="13"/>
  <c r="AW172" i="13"/>
  <c r="AW369" i="13"/>
  <c r="AW393" i="13"/>
  <c r="AW409" i="13"/>
  <c r="AW76" i="13"/>
  <c r="AW237" i="13"/>
  <c r="AW366" i="13"/>
  <c r="AW157" i="13"/>
  <c r="AW244" i="13"/>
  <c r="AW368" i="13"/>
  <c r="AW302" i="13"/>
  <c r="AW269" i="13"/>
  <c r="AW94" i="13"/>
  <c r="AW151" i="13"/>
  <c r="AW192" i="13"/>
  <c r="AW123" i="13"/>
  <c r="AW216" i="13"/>
  <c r="AW134" i="13"/>
  <c r="AW501" i="13"/>
  <c r="AW254" i="13"/>
  <c r="AW306" i="13"/>
  <c r="AW328" i="13"/>
  <c r="AW398" i="13"/>
  <c r="AW418" i="13"/>
  <c r="AW434" i="13"/>
  <c r="AW466" i="13"/>
  <c r="AW486" i="13"/>
  <c r="AW335" i="13"/>
  <c r="AW399" i="13"/>
  <c r="AW463" i="13"/>
  <c r="AW314" i="13"/>
  <c r="AW451" i="13"/>
  <c r="AW416" i="13"/>
  <c r="AW484" i="13"/>
  <c r="AW126" i="13"/>
  <c r="AW348" i="13"/>
  <c r="AW373" i="13"/>
  <c r="AW417" i="13"/>
  <c r="AW87" i="13"/>
  <c r="AW217" i="13"/>
  <c r="AW243" i="13"/>
  <c r="AW303" i="13"/>
  <c r="AW495" i="13"/>
  <c r="AW166" i="13"/>
  <c r="AW222" i="13"/>
  <c r="AW115" i="13"/>
  <c r="AW239" i="13"/>
  <c r="AW161" i="13"/>
  <c r="AW226" i="13"/>
  <c r="AW271" i="13"/>
  <c r="AW343" i="13"/>
  <c r="AW146" i="13"/>
  <c r="AW337" i="13"/>
  <c r="AW273" i="13"/>
  <c r="AW100" i="13"/>
  <c r="AW212" i="13"/>
  <c r="AW296" i="13"/>
  <c r="AW285" i="13"/>
  <c r="AW98" i="13"/>
  <c r="AW170" i="13"/>
  <c r="AW220" i="13"/>
  <c r="AW95" i="13"/>
  <c r="AW228" i="13"/>
  <c r="AW75" i="13"/>
  <c r="AW383" i="13"/>
  <c r="AW427" i="13"/>
  <c r="AW469" i="13"/>
  <c r="AW204" i="13"/>
  <c r="AW310" i="13"/>
  <c r="AW111" i="13"/>
  <c r="AW326" i="13"/>
  <c r="AW320" i="13"/>
  <c r="AW289" i="13"/>
  <c r="AW287" i="13"/>
  <c r="AW178" i="13"/>
  <c r="AW288" i="13"/>
  <c r="AW132" i="13"/>
  <c r="AW365" i="13"/>
  <c r="AW41" i="13"/>
  <c r="AW210" i="13"/>
  <c r="AW259" i="13"/>
  <c r="AW163" i="13"/>
  <c r="AW193" i="13"/>
  <c r="AW128" i="13"/>
  <c r="AW491" i="13"/>
  <c r="AW323" i="13"/>
  <c r="AW450" i="13"/>
  <c r="AW419" i="13"/>
  <c r="AW363" i="13"/>
  <c r="AW397" i="13"/>
  <c r="AW449" i="13"/>
  <c r="AW392" i="13"/>
  <c r="AW336" i="13"/>
  <c r="AW272" i="13"/>
  <c r="AW381" i="13"/>
  <c r="AW214" i="13"/>
  <c r="AW262" i="13"/>
  <c r="AW286" i="13"/>
  <c r="AW127" i="13"/>
  <c r="AW410" i="13"/>
  <c r="AW280" i="13"/>
  <c r="AW359" i="13"/>
  <c r="AW447" i="13"/>
  <c r="AW433" i="13"/>
  <c r="AW364" i="13"/>
  <c r="AW351" i="13"/>
  <c r="AW349" i="13"/>
  <c r="AW386" i="13"/>
  <c r="AW470" i="13"/>
  <c r="AW423" i="13"/>
  <c r="AW460" i="13"/>
  <c r="AW342" i="13"/>
  <c r="AW403" i="13"/>
  <c r="AW235" i="13"/>
  <c r="AW118" i="13"/>
  <c r="AW421" i="13"/>
  <c r="AW248" i="13"/>
  <c r="AW339" i="13"/>
  <c r="AW412" i="13"/>
  <c r="AW305" i="13"/>
  <c r="AW444" i="13"/>
  <c r="AW62" i="13"/>
  <c r="AW391" i="13"/>
  <c r="AW473" i="13"/>
  <c r="AW487" i="13"/>
  <c r="AW402" i="13"/>
  <c r="AW422" i="13"/>
  <c r="AW454" i="13"/>
  <c r="AW494" i="13"/>
  <c r="AW371" i="13"/>
  <c r="AW471" i="13"/>
  <c r="AW372" i="13"/>
  <c r="AW357" i="13"/>
  <c r="AW275" i="13"/>
  <c r="AW440" i="13"/>
  <c r="AW108" i="13"/>
  <c r="AW388" i="13"/>
  <c r="AW498" i="13"/>
  <c r="AW229" i="13"/>
  <c r="AW276" i="13"/>
  <c r="AW493" i="13"/>
  <c r="AW150" i="13"/>
  <c r="AW481" i="13"/>
  <c r="AW196" i="13"/>
  <c r="AW251" i="13"/>
  <c r="AW266" i="13"/>
  <c r="AW79" i="13"/>
  <c r="AW136" i="13"/>
  <c r="AW152" i="13"/>
  <c r="AW173" i="13"/>
  <c r="AW293" i="13"/>
  <c r="AW321" i="13"/>
  <c r="AW370" i="13"/>
  <c r="AW390" i="13"/>
  <c r="AW406" i="13"/>
  <c r="AW426" i="13"/>
  <c r="AW442" i="13"/>
  <c r="AW458" i="13"/>
  <c r="AW474" i="13"/>
  <c r="AW375" i="13"/>
  <c r="AW407" i="13"/>
  <c r="AW480" i="13"/>
  <c r="AW346" i="13"/>
  <c r="AW379" i="13"/>
  <c r="AW415" i="13"/>
  <c r="AW479" i="13"/>
  <c r="AW488" i="13"/>
  <c r="AW456" i="13"/>
  <c r="AW497" i="13"/>
  <c r="AW199" i="13"/>
  <c r="AW268" i="13"/>
  <c r="AW344" i="13"/>
  <c r="AW361" i="13"/>
  <c r="AW389" i="13"/>
  <c r="AW425" i="13"/>
  <c r="AW441" i="13"/>
  <c r="AW461" i="13"/>
  <c r="AW485" i="13"/>
  <c r="AW145" i="13"/>
  <c r="AW234" i="13"/>
  <c r="AW297" i="13"/>
  <c r="AW252" i="13"/>
  <c r="AW319" i="13"/>
  <c r="AW347" i="13"/>
  <c r="AW376" i="13"/>
  <c r="AW420" i="13"/>
  <c r="AW448" i="13"/>
  <c r="AW89" i="13"/>
  <c r="AW202" i="13"/>
  <c r="AW316" i="13"/>
  <c r="AW413" i="13"/>
  <c r="AW281" i="13"/>
  <c r="AW283" i="13"/>
  <c r="AW396" i="13"/>
  <c r="AW452" i="13"/>
  <c r="AW70" i="13"/>
  <c r="AW176" i="13"/>
  <c r="AW245" i="13"/>
  <c r="AW284" i="13"/>
  <c r="AW333" i="13"/>
  <c r="AW78" i="13"/>
  <c r="AW122" i="13"/>
  <c r="AW208" i="13"/>
  <c r="AW253" i="13"/>
  <c r="AW330" i="13"/>
  <c r="AW489" i="13"/>
  <c r="AW213" i="13"/>
  <c r="AW197" i="13"/>
  <c r="AW27" i="13"/>
  <c r="AW221" i="13"/>
  <c r="AW2" i="13"/>
  <c r="AW186" i="13"/>
  <c r="AW174" i="13"/>
  <c r="AW125" i="13"/>
  <c r="AW505" i="13"/>
  <c r="AW240" i="13"/>
  <c r="AW340" i="13"/>
  <c r="AW457" i="13"/>
  <c r="AW265" i="13"/>
  <c r="AW311" i="13"/>
  <c r="AW377" i="13"/>
  <c r="AW258" i="13"/>
  <c r="AW308" i="13"/>
  <c r="AW242" i="13"/>
  <c r="AW352" i="13"/>
  <c r="AW350" i="13"/>
  <c r="AW304" i="13"/>
  <c r="AW121" i="13"/>
  <c r="AW84" i="13"/>
  <c r="AW138" i="13"/>
  <c r="AW194" i="13"/>
  <c r="AW129" i="13"/>
  <c r="AW37" i="13"/>
  <c r="AW230" i="13"/>
  <c r="AW355" i="13"/>
  <c r="AW374" i="13"/>
  <c r="AW91" i="13"/>
  <c r="AW92" i="13"/>
  <c r="AW99" i="13"/>
  <c r="AW198" i="13"/>
  <c r="AW241" i="13"/>
  <c r="AW256" i="13"/>
  <c r="AW250" i="13"/>
  <c r="AW119" i="13"/>
  <c r="AW159" i="13"/>
  <c r="AW140" i="13"/>
  <c r="AW68" i="13"/>
  <c r="AW147" i="13"/>
  <c r="AW189" i="13"/>
  <c r="AW261" i="13"/>
  <c r="AW345" i="13"/>
  <c r="AW358" i="13"/>
  <c r="AW382" i="13"/>
  <c r="AW102" i="13"/>
  <c r="AW260" i="13"/>
  <c r="AW104" i="13"/>
  <c r="AW295" i="13"/>
  <c r="AW164" i="13"/>
  <c r="AW64" i="13"/>
  <c r="AW190" i="13"/>
  <c r="AW133" i="13"/>
  <c r="AW90" i="13"/>
  <c r="AW77" i="13"/>
  <c r="AW66" i="13"/>
  <c r="AW42" i="13"/>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444" i="1"/>
  <c r="AO445" i="1"/>
  <c r="AO446" i="1"/>
  <c r="AO447" i="1"/>
  <c r="AO448" i="1"/>
  <c r="AO449" i="1"/>
  <c r="AO450" i="1"/>
  <c r="AO451" i="1"/>
  <c r="AO452" i="1"/>
  <c r="AO453" i="1"/>
  <c r="AO454" i="1"/>
  <c r="AO455" i="1"/>
  <c r="AO456" i="1"/>
  <c r="AO457" i="1"/>
  <c r="AO458" i="1"/>
  <c r="AO459" i="1"/>
  <c r="AO460" i="1"/>
  <c r="AO461" i="1"/>
  <c r="AO462" i="1"/>
  <c r="AO463" i="1"/>
  <c r="AO464" i="1"/>
  <c r="AO465" i="1"/>
  <c r="AO466" i="1"/>
  <c r="AO467" i="1"/>
  <c r="AO468" i="1"/>
  <c r="AO469" i="1"/>
  <c r="AO470" i="1"/>
  <c r="AO471" i="1"/>
  <c r="AO472" i="1"/>
  <c r="AO473" i="1"/>
  <c r="AO474" i="1"/>
  <c r="AO475" i="1"/>
  <c r="AO476" i="1"/>
  <c r="AO477" i="1"/>
  <c r="AO478" i="1"/>
  <c r="AO479" i="1"/>
  <c r="AO480" i="1"/>
  <c r="AO481" i="1"/>
  <c r="AO482" i="1"/>
  <c r="AO483" i="1"/>
  <c r="AO484" i="1"/>
  <c r="AO485" i="1"/>
  <c r="AO486" i="1"/>
  <c r="AO487" i="1"/>
  <c r="AO488" i="1"/>
  <c r="AO489" i="1"/>
  <c r="AO490" i="1"/>
  <c r="AO491" i="1"/>
  <c r="AO492" i="1"/>
  <c r="AO493" i="1"/>
  <c r="AO494" i="1"/>
  <c r="AO495" i="1"/>
  <c r="AO496" i="1"/>
  <c r="AO497" i="1"/>
  <c r="AO498" i="1"/>
  <c r="AO499" i="1"/>
  <c r="AO500" i="1"/>
  <c r="AO501" i="1"/>
  <c r="AO502" i="1"/>
  <c r="AO503" i="1"/>
  <c r="AO504" i="1"/>
  <c r="AO505" i="1"/>
  <c r="AO506" i="1"/>
  <c r="AO507" i="1"/>
  <c r="AO508" i="1"/>
  <c r="AO509" i="1"/>
  <c r="AO510" i="1"/>
  <c r="AO511" i="1"/>
  <c r="AO512" i="1"/>
  <c r="AO513" i="1"/>
  <c r="AO514" i="1"/>
  <c r="AO515" i="1"/>
  <c r="AO516" i="1"/>
  <c r="AO517" i="1"/>
  <c r="AO518" i="1"/>
  <c r="AO519" i="1"/>
  <c r="AO520" i="1"/>
  <c r="AO521" i="1"/>
  <c r="AO522" i="1"/>
  <c r="AO523" i="1"/>
  <c r="AO524" i="1"/>
  <c r="AO525" i="1"/>
  <c r="AO526" i="1"/>
  <c r="AO527" i="1"/>
  <c r="AO528" i="1"/>
  <c r="AO529" i="1"/>
  <c r="AO530" i="1"/>
  <c r="AO531" i="1"/>
  <c r="AO532" i="1"/>
  <c r="AO533" i="1"/>
  <c r="AO534" i="1"/>
  <c r="AO535" i="1"/>
  <c r="AO536" i="1"/>
  <c r="AO537" i="1"/>
  <c r="AO538" i="1"/>
  <c r="AO539" i="1"/>
  <c r="AO540" i="1"/>
  <c r="AO541" i="1"/>
  <c r="AO542" i="1"/>
  <c r="AO543" i="1"/>
  <c r="AO544" i="1"/>
  <c r="AO545" i="1"/>
  <c r="AO546" i="1"/>
  <c r="AO547" i="1"/>
  <c r="AO548" i="1"/>
  <c r="AO444" i="1"/>
  <c r="AJ445" i="1"/>
  <c r="AU445" i="1" s="1"/>
  <c r="AJ446" i="1"/>
  <c r="AU446" i="1" s="1"/>
  <c r="AJ447" i="1"/>
  <c r="AU447" i="1" s="1"/>
  <c r="AJ448" i="1"/>
  <c r="AU448" i="1" s="1"/>
  <c r="AJ449" i="1"/>
  <c r="AU449" i="1" s="1"/>
  <c r="AJ450" i="1"/>
  <c r="AU450" i="1" s="1"/>
  <c r="AJ451" i="1"/>
  <c r="AU451" i="1" s="1"/>
  <c r="AJ452" i="1"/>
  <c r="AU452" i="1" s="1"/>
  <c r="AJ453" i="1"/>
  <c r="AU453" i="1" s="1"/>
  <c r="AJ454" i="1"/>
  <c r="AU454" i="1" s="1"/>
  <c r="AJ455" i="1"/>
  <c r="AU455" i="1" s="1"/>
  <c r="AJ456" i="1"/>
  <c r="AU456" i="1" s="1"/>
  <c r="AJ457" i="1"/>
  <c r="AU457" i="1" s="1"/>
  <c r="AJ458" i="1"/>
  <c r="AU458" i="1" s="1"/>
  <c r="AJ459" i="1"/>
  <c r="AU459" i="1" s="1"/>
  <c r="AJ460" i="1"/>
  <c r="AU460" i="1" s="1"/>
  <c r="AJ461" i="1"/>
  <c r="AU461" i="1" s="1"/>
  <c r="AJ462" i="1"/>
  <c r="AU462" i="1" s="1"/>
  <c r="AJ463" i="1"/>
  <c r="AU463" i="1" s="1"/>
  <c r="AJ464" i="1"/>
  <c r="AU464" i="1" s="1"/>
  <c r="AJ465" i="1"/>
  <c r="AU465" i="1" s="1"/>
  <c r="AJ466" i="1"/>
  <c r="AU466" i="1" s="1"/>
  <c r="AJ467" i="1"/>
  <c r="AU467" i="1" s="1"/>
  <c r="AJ468" i="1"/>
  <c r="AU468" i="1" s="1"/>
  <c r="AJ469" i="1"/>
  <c r="AU469" i="1" s="1"/>
  <c r="AJ470" i="1"/>
  <c r="AU470" i="1" s="1"/>
  <c r="AJ471" i="1"/>
  <c r="AU471" i="1" s="1"/>
  <c r="AJ472" i="1"/>
  <c r="AU472" i="1" s="1"/>
  <c r="AJ473" i="1"/>
  <c r="AU473" i="1" s="1"/>
  <c r="AJ474" i="1"/>
  <c r="AU474" i="1" s="1"/>
  <c r="AJ475" i="1"/>
  <c r="AU475" i="1" s="1"/>
  <c r="AJ476" i="1"/>
  <c r="AU476" i="1" s="1"/>
  <c r="AJ477" i="1"/>
  <c r="AU477" i="1" s="1"/>
  <c r="AJ478" i="1"/>
  <c r="AU478" i="1" s="1"/>
  <c r="AJ479" i="1"/>
  <c r="AU479" i="1" s="1"/>
  <c r="AJ480" i="1"/>
  <c r="AU480" i="1" s="1"/>
  <c r="AJ481" i="1"/>
  <c r="AU481" i="1" s="1"/>
  <c r="AJ482" i="1"/>
  <c r="AU482" i="1" s="1"/>
  <c r="AJ483" i="1"/>
  <c r="AU483" i="1" s="1"/>
  <c r="AJ484" i="1"/>
  <c r="AU484" i="1" s="1"/>
  <c r="AJ485" i="1"/>
  <c r="AU485" i="1" s="1"/>
  <c r="AJ486" i="1"/>
  <c r="AU486" i="1" s="1"/>
  <c r="AJ487" i="1"/>
  <c r="AU487" i="1" s="1"/>
  <c r="AJ488" i="1"/>
  <c r="AU488" i="1" s="1"/>
  <c r="AJ489" i="1"/>
  <c r="AU489" i="1" s="1"/>
  <c r="AJ490" i="1"/>
  <c r="AU490" i="1" s="1"/>
  <c r="AJ491" i="1"/>
  <c r="AU491" i="1" s="1"/>
  <c r="AJ492" i="1"/>
  <c r="AU492" i="1" s="1"/>
  <c r="AJ493" i="1"/>
  <c r="AU493" i="1" s="1"/>
  <c r="AJ494" i="1"/>
  <c r="AU494" i="1" s="1"/>
  <c r="AJ495" i="1"/>
  <c r="AU495" i="1" s="1"/>
  <c r="AJ496" i="1"/>
  <c r="AU496" i="1" s="1"/>
  <c r="AJ497" i="1"/>
  <c r="AU497" i="1" s="1"/>
  <c r="AJ498" i="1"/>
  <c r="AU498" i="1" s="1"/>
  <c r="AJ499" i="1"/>
  <c r="AU499" i="1" s="1"/>
  <c r="AJ500" i="1"/>
  <c r="AU500" i="1" s="1"/>
  <c r="AJ501" i="1"/>
  <c r="AU501" i="1" s="1"/>
  <c r="AJ502" i="1"/>
  <c r="AU502" i="1" s="1"/>
  <c r="AJ503" i="1"/>
  <c r="AU503" i="1" s="1"/>
  <c r="AJ504" i="1"/>
  <c r="AU504" i="1" s="1"/>
  <c r="AJ505" i="1"/>
  <c r="AU505" i="1" s="1"/>
  <c r="AJ506" i="1"/>
  <c r="AU506" i="1" s="1"/>
  <c r="AJ507" i="1"/>
  <c r="AU507" i="1" s="1"/>
  <c r="AJ508" i="1"/>
  <c r="AU508" i="1" s="1"/>
  <c r="AJ509" i="1"/>
  <c r="AU509" i="1" s="1"/>
  <c r="AJ510" i="1"/>
  <c r="AU510" i="1" s="1"/>
  <c r="AJ511" i="1"/>
  <c r="AU511" i="1" s="1"/>
  <c r="AJ512" i="1"/>
  <c r="AU512" i="1" s="1"/>
  <c r="AJ513" i="1"/>
  <c r="AU513" i="1" s="1"/>
  <c r="AJ514" i="1"/>
  <c r="AU514" i="1" s="1"/>
  <c r="AJ515" i="1"/>
  <c r="AU515" i="1" s="1"/>
  <c r="AJ516" i="1"/>
  <c r="AU516" i="1" s="1"/>
  <c r="AJ517" i="1"/>
  <c r="AU517" i="1" s="1"/>
  <c r="AJ518" i="1"/>
  <c r="AU518" i="1" s="1"/>
  <c r="AJ519" i="1"/>
  <c r="AU519" i="1" s="1"/>
  <c r="AJ520" i="1"/>
  <c r="AU520" i="1" s="1"/>
  <c r="AJ521" i="1"/>
  <c r="AU521" i="1" s="1"/>
  <c r="AJ522" i="1"/>
  <c r="AU522" i="1" s="1"/>
  <c r="AJ523" i="1"/>
  <c r="AU523" i="1" s="1"/>
  <c r="AJ524" i="1"/>
  <c r="AU524" i="1" s="1"/>
  <c r="AJ525" i="1"/>
  <c r="AU525" i="1" s="1"/>
  <c r="AJ526" i="1"/>
  <c r="AU526" i="1" s="1"/>
  <c r="AJ527" i="1"/>
  <c r="AU527" i="1" s="1"/>
  <c r="AJ528" i="1"/>
  <c r="AU528" i="1" s="1"/>
  <c r="AJ529" i="1"/>
  <c r="AU529" i="1" s="1"/>
  <c r="AJ530" i="1"/>
  <c r="AU530" i="1" s="1"/>
  <c r="AJ531" i="1"/>
  <c r="AU531" i="1" s="1"/>
  <c r="AJ532" i="1"/>
  <c r="AU532" i="1" s="1"/>
  <c r="AJ533" i="1"/>
  <c r="AU533" i="1" s="1"/>
  <c r="AJ534" i="1"/>
  <c r="AU534" i="1" s="1"/>
  <c r="AJ535" i="1"/>
  <c r="AU535" i="1" s="1"/>
  <c r="AJ536" i="1"/>
  <c r="AU536" i="1" s="1"/>
  <c r="AJ537" i="1"/>
  <c r="AU537" i="1" s="1"/>
  <c r="AJ538" i="1"/>
  <c r="AU538" i="1" s="1"/>
  <c r="AJ539" i="1"/>
  <c r="AU539" i="1" s="1"/>
  <c r="AJ540" i="1"/>
  <c r="AU540" i="1" s="1"/>
  <c r="AJ541" i="1"/>
  <c r="AU541" i="1" s="1"/>
  <c r="AJ542" i="1"/>
  <c r="AU542" i="1" s="1"/>
  <c r="AJ543" i="1"/>
  <c r="AU543" i="1" s="1"/>
  <c r="AJ544" i="1"/>
  <c r="AU544" i="1" s="1"/>
  <c r="AJ545" i="1"/>
  <c r="AU545" i="1" s="1"/>
  <c r="AJ546" i="1"/>
  <c r="AU546" i="1" s="1"/>
  <c r="AJ547" i="1"/>
  <c r="AU547" i="1" s="1"/>
  <c r="AJ548" i="1"/>
  <c r="AU548" i="1" s="1"/>
  <c r="AJ444" i="1"/>
  <c r="AU444" i="1" s="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445" i="1"/>
  <c r="AE446" i="1"/>
  <c r="AE447" i="1"/>
  <c r="AE448" i="1"/>
  <c r="AE449" i="1"/>
  <c r="AE450" i="1"/>
  <c r="AE451" i="1"/>
  <c r="AE452" i="1"/>
  <c r="AE453" i="1"/>
  <c r="AE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444" i="1"/>
  <c r="U454" i="1"/>
  <c r="AQ454" i="1" s="1"/>
  <c r="U455" i="1"/>
  <c r="AQ455" i="1" s="1"/>
  <c r="U456" i="1"/>
  <c r="AQ456" i="1" s="1"/>
  <c r="U457" i="1"/>
  <c r="AQ457" i="1" s="1"/>
  <c r="U458" i="1"/>
  <c r="AQ458" i="1" s="1"/>
  <c r="U459" i="1"/>
  <c r="AQ459" i="1" s="1"/>
  <c r="U460" i="1"/>
  <c r="AQ460" i="1" s="1"/>
  <c r="U461" i="1"/>
  <c r="AQ461" i="1" s="1"/>
  <c r="U462" i="1"/>
  <c r="AQ462" i="1" s="1"/>
  <c r="U463" i="1"/>
  <c r="AQ463" i="1" s="1"/>
  <c r="U464" i="1"/>
  <c r="AQ464" i="1" s="1"/>
  <c r="U465" i="1"/>
  <c r="AQ465" i="1" s="1"/>
  <c r="U466" i="1"/>
  <c r="AQ466" i="1" s="1"/>
  <c r="U467" i="1"/>
  <c r="AQ467" i="1" s="1"/>
  <c r="U468" i="1"/>
  <c r="AQ468" i="1" s="1"/>
  <c r="U469" i="1"/>
  <c r="AQ469" i="1" s="1"/>
  <c r="U470" i="1"/>
  <c r="AQ470" i="1" s="1"/>
  <c r="U471" i="1"/>
  <c r="AQ471" i="1" s="1"/>
  <c r="U472" i="1"/>
  <c r="AQ472" i="1" s="1"/>
  <c r="U473" i="1"/>
  <c r="AQ473" i="1" s="1"/>
  <c r="U474" i="1"/>
  <c r="AQ474" i="1" s="1"/>
  <c r="U475" i="1"/>
  <c r="AQ475" i="1" s="1"/>
  <c r="U476" i="1"/>
  <c r="AQ476" i="1" s="1"/>
  <c r="U477" i="1"/>
  <c r="AQ477" i="1" s="1"/>
  <c r="U478" i="1"/>
  <c r="AQ478" i="1" s="1"/>
  <c r="U479" i="1"/>
  <c r="AQ479" i="1" s="1"/>
  <c r="U480" i="1"/>
  <c r="AQ480" i="1" s="1"/>
  <c r="U481" i="1"/>
  <c r="AQ481" i="1" s="1"/>
  <c r="U482" i="1"/>
  <c r="AQ482" i="1" s="1"/>
  <c r="U483" i="1"/>
  <c r="AQ483" i="1" s="1"/>
  <c r="U484" i="1"/>
  <c r="AQ484" i="1" s="1"/>
  <c r="U485" i="1"/>
  <c r="AQ485" i="1" s="1"/>
  <c r="U486" i="1"/>
  <c r="AQ486" i="1" s="1"/>
  <c r="U487" i="1"/>
  <c r="AQ487" i="1" s="1"/>
  <c r="U488" i="1"/>
  <c r="AQ488" i="1" s="1"/>
  <c r="U489" i="1"/>
  <c r="AQ489" i="1" s="1"/>
  <c r="U490" i="1"/>
  <c r="AQ490" i="1" s="1"/>
  <c r="U491" i="1"/>
  <c r="AQ491" i="1" s="1"/>
  <c r="U492" i="1"/>
  <c r="AQ492" i="1" s="1"/>
  <c r="U493" i="1"/>
  <c r="AQ493" i="1" s="1"/>
  <c r="U494" i="1"/>
  <c r="AQ494" i="1" s="1"/>
  <c r="U495" i="1"/>
  <c r="AQ495" i="1" s="1"/>
  <c r="U496" i="1"/>
  <c r="AQ496" i="1" s="1"/>
  <c r="U497" i="1"/>
  <c r="AQ497" i="1" s="1"/>
  <c r="U498" i="1"/>
  <c r="AQ498" i="1" s="1"/>
  <c r="U499" i="1"/>
  <c r="AQ499" i="1" s="1"/>
  <c r="U500" i="1"/>
  <c r="AQ500" i="1" s="1"/>
  <c r="U501" i="1"/>
  <c r="AQ501" i="1" s="1"/>
  <c r="U502" i="1"/>
  <c r="AQ502" i="1" s="1"/>
  <c r="U503" i="1"/>
  <c r="AQ503" i="1" s="1"/>
  <c r="U504" i="1"/>
  <c r="AQ504" i="1" s="1"/>
  <c r="U505" i="1"/>
  <c r="AQ505" i="1" s="1"/>
  <c r="U506" i="1"/>
  <c r="AQ506" i="1" s="1"/>
  <c r="U507" i="1"/>
  <c r="AQ507" i="1" s="1"/>
  <c r="U508" i="1"/>
  <c r="AQ508" i="1" s="1"/>
  <c r="U509" i="1"/>
  <c r="AQ509" i="1" s="1"/>
  <c r="U510" i="1"/>
  <c r="AQ510" i="1" s="1"/>
  <c r="U511" i="1"/>
  <c r="AQ511" i="1" s="1"/>
  <c r="U512" i="1"/>
  <c r="AQ512" i="1" s="1"/>
  <c r="U513" i="1"/>
  <c r="AQ513" i="1" s="1"/>
  <c r="U514" i="1"/>
  <c r="AQ514" i="1" s="1"/>
  <c r="U515" i="1"/>
  <c r="AQ515" i="1" s="1"/>
  <c r="U516" i="1"/>
  <c r="AQ516" i="1" s="1"/>
  <c r="U517" i="1"/>
  <c r="AQ517" i="1" s="1"/>
  <c r="U518" i="1"/>
  <c r="AQ518" i="1" s="1"/>
  <c r="U519" i="1"/>
  <c r="AQ519" i="1" s="1"/>
  <c r="U520" i="1"/>
  <c r="AQ520" i="1" s="1"/>
  <c r="U521" i="1"/>
  <c r="AQ521" i="1" s="1"/>
  <c r="U522" i="1"/>
  <c r="AQ522" i="1" s="1"/>
  <c r="U523" i="1"/>
  <c r="AQ523" i="1" s="1"/>
  <c r="U524" i="1"/>
  <c r="AQ524" i="1" s="1"/>
  <c r="U525" i="1"/>
  <c r="AQ525" i="1" s="1"/>
  <c r="U526" i="1"/>
  <c r="AQ526" i="1" s="1"/>
  <c r="U527" i="1"/>
  <c r="AQ527" i="1" s="1"/>
  <c r="U528" i="1"/>
  <c r="AQ528" i="1" s="1"/>
  <c r="U529" i="1"/>
  <c r="AQ529" i="1" s="1"/>
  <c r="U530" i="1"/>
  <c r="AQ530" i="1" s="1"/>
  <c r="U531" i="1"/>
  <c r="AQ531" i="1" s="1"/>
  <c r="U532" i="1"/>
  <c r="AQ532" i="1" s="1"/>
  <c r="U533" i="1"/>
  <c r="AQ533" i="1" s="1"/>
  <c r="U534" i="1"/>
  <c r="AQ534" i="1" s="1"/>
  <c r="U535" i="1"/>
  <c r="AQ535" i="1" s="1"/>
  <c r="U536" i="1"/>
  <c r="AQ536" i="1" s="1"/>
  <c r="U537" i="1"/>
  <c r="AQ537" i="1" s="1"/>
  <c r="U538" i="1"/>
  <c r="AQ538" i="1" s="1"/>
  <c r="U539" i="1"/>
  <c r="AQ539" i="1" s="1"/>
  <c r="U540" i="1"/>
  <c r="AQ540" i="1" s="1"/>
  <c r="U541" i="1"/>
  <c r="AQ541" i="1" s="1"/>
  <c r="U542" i="1"/>
  <c r="AQ542" i="1" s="1"/>
  <c r="U543" i="1"/>
  <c r="AQ543" i="1" s="1"/>
  <c r="U544" i="1"/>
  <c r="AQ544" i="1" s="1"/>
  <c r="U545" i="1"/>
  <c r="AQ545" i="1" s="1"/>
  <c r="U546" i="1"/>
  <c r="AQ546" i="1" s="1"/>
  <c r="U547" i="1"/>
  <c r="AQ547" i="1" s="1"/>
  <c r="U548" i="1"/>
  <c r="AQ548" i="1" s="1"/>
  <c r="U445" i="1"/>
  <c r="AQ445" i="1" s="1"/>
  <c r="U446" i="1"/>
  <c r="AQ446" i="1" s="1"/>
  <c r="U447" i="1"/>
  <c r="AQ447" i="1" s="1"/>
  <c r="AV447" i="1" s="1"/>
  <c r="U448" i="1"/>
  <c r="AQ448" i="1" s="1"/>
  <c r="U449" i="1"/>
  <c r="AQ449" i="1" s="1"/>
  <c r="U450" i="1"/>
  <c r="AQ450" i="1" s="1"/>
  <c r="U451" i="1"/>
  <c r="AQ451" i="1" s="1"/>
  <c r="AV451" i="1" s="1"/>
  <c r="U452" i="1"/>
  <c r="AQ452" i="1" s="1"/>
  <c r="U453" i="1"/>
  <c r="AQ453" i="1" s="1"/>
  <c r="U444" i="1"/>
  <c r="AQ444" i="1" s="1"/>
  <c r="AV452" i="1" l="1"/>
  <c r="AV448" i="1"/>
  <c r="AV548" i="1"/>
  <c r="AV544" i="1"/>
  <c r="AV540" i="1"/>
  <c r="AV536" i="1"/>
  <c r="AV532" i="1"/>
  <c r="AV528" i="1"/>
  <c r="AV524" i="1"/>
  <c r="AV520" i="1"/>
  <c r="AV512" i="1"/>
  <c r="AV508" i="1"/>
  <c r="AV504" i="1"/>
  <c r="AV500" i="1"/>
  <c r="AV496" i="1"/>
  <c r="AV492" i="1"/>
  <c r="AV488" i="1"/>
  <c r="AV484" i="1"/>
  <c r="AV480" i="1"/>
  <c r="AV476" i="1"/>
  <c r="AV472" i="1"/>
  <c r="AV468" i="1"/>
  <c r="AV464" i="1"/>
  <c r="AV460" i="1"/>
  <c r="AV456" i="1"/>
  <c r="AV547" i="1"/>
  <c r="AV539" i="1"/>
  <c r="AV535" i="1"/>
  <c r="AV531" i="1"/>
  <c r="AV527" i="1"/>
  <c r="AV519" i="1"/>
  <c r="AV515" i="1"/>
  <c r="AV511" i="1"/>
  <c r="AV503" i="1"/>
  <c r="AV499" i="1"/>
  <c r="AV495" i="1"/>
  <c r="AV491" i="1"/>
  <c r="AV487" i="1"/>
  <c r="AV483" i="1"/>
  <c r="AV479" i="1"/>
  <c r="AV475" i="1"/>
  <c r="AV471" i="1"/>
  <c r="AV467" i="1"/>
  <c r="AV463" i="1"/>
  <c r="AV459" i="1"/>
  <c r="AV455" i="1"/>
  <c r="AV530" i="1"/>
  <c r="AV444" i="1"/>
  <c r="AV453" i="1"/>
  <c r="AV449" i="1"/>
  <c r="AV445" i="1"/>
  <c r="AV545" i="1"/>
  <c r="AV537" i="1"/>
  <c r="AV533" i="1"/>
  <c r="AV529" i="1"/>
  <c r="AV525" i="1"/>
  <c r="AV521" i="1"/>
  <c r="AV509" i="1"/>
  <c r="AV505" i="1"/>
  <c r="AV501" i="1"/>
  <c r="AV497" i="1"/>
  <c r="AV493" i="1"/>
  <c r="AV489" i="1"/>
  <c r="AV485" i="1"/>
  <c r="AV481" i="1"/>
  <c r="AV477" i="1"/>
  <c r="AV473" i="1"/>
  <c r="AV469" i="1"/>
  <c r="AV465" i="1"/>
  <c r="AV461" i="1"/>
  <c r="AV457" i="1"/>
  <c r="AV450" i="1"/>
  <c r="AV446" i="1"/>
  <c r="AV546" i="1"/>
  <c r="AV542" i="1"/>
  <c r="AV538" i="1"/>
  <c r="AV534" i="1"/>
  <c r="AV526" i="1"/>
  <c r="AV518" i="1"/>
  <c r="AV514" i="1"/>
  <c r="AV510" i="1"/>
  <c r="AV506" i="1"/>
  <c r="AV502" i="1"/>
  <c r="AV498" i="1"/>
  <c r="AV494" i="1"/>
  <c r="AV490" i="1"/>
  <c r="AV486" i="1"/>
  <c r="AV482" i="1"/>
  <c r="AV478" i="1"/>
  <c r="AV474" i="1"/>
  <c r="AV470" i="1"/>
  <c r="AV466" i="1"/>
  <c r="AV462" i="1"/>
  <c r="AV458" i="1"/>
  <c r="AV454" i="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2"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2" i="2"/>
  <c r="H3" i="2"/>
  <c r="H4" i="2"/>
  <c r="H5" i="2"/>
  <c r="H6" i="2"/>
  <c r="H7" i="2"/>
  <c r="H8" i="2"/>
  <c r="H9" i="2"/>
  <c r="H10" i="2"/>
  <c r="H11" i="2"/>
  <c r="D20" i="2"/>
  <c r="D18" i="2"/>
  <c r="D14" i="2"/>
  <c r="D35" i="2"/>
  <c r="D45" i="2"/>
  <c r="D80" i="2"/>
  <c r="D162" i="2"/>
  <c r="D119" i="2"/>
  <c r="D122" i="2"/>
  <c r="D520" i="2"/>
  <c r="D521" i="2"/>
  <c r="D171" i="2"/>
  <c r="D82" i="2"/>
  <c r="D123" i="2"/>
  <c r="D272" i="2"/>
  <c r="D219" i="2"/>
  <c r="D191" i="2"/>
  <c r="D306" i="2"/>
  <c r="D260" i="2"/>
  <c r="D209" i="2"/>
  <c r="D146" i="2"/>
  <c r="D210" i="2"/>
  <c r="D216" i="2"/>
  <c r="D293" i="2"/>
  <c r="D203" i="2"/>
  <c r="D522" i="2"/>
  <c r="D278" i="2"/>
  <c r="D262" i="2"/>
  <c r="D523" i="2"/>
  <c r="D307" i="2"/>
  <c r="D297" i="2"/>
  <c r="D471" i="2"/>
  <c r="D408" i="2"/>
  <c r="D147" i="2"/>
  <c r="D353" i="2"/>
  <c r="D311" i="2"/>
  <c r="D362" i="2"/>
  <c r="D390" i="2"/>
  <c r="D524" i="2"/>
  <c r="D435" i="2"/>
  <c r="D340" i="2"/>
  <c r="D525" i="2"/>
  <c r="D526" i="2"/>
  <c r="D366" i="2"/>
  <c r="D313" i="2"/>
  <c r="D429" i="2"/>
  <c r="D355" i="2"/>
  <c r="D347" i="2"/>
  <c r="D527" i="2"/>
  <c r="D397" i="2"/>
  <c r="D416" i="2"/>
  <c r="D477" i="2"/>
  <c r="D528" i="2"/>
  <c r="D462" i="2"/>
  <c r="D255" i="2"/>
  <c r="D529" i="2"/>
  <c r="D530" i="2"/>
  <c r="D531" i="2"/>
  <c r="D532" i="2"/>
  <c r="D533" i="2"/>
  <c r="D534" i="2"/>
  <c r="D535" i="2"/>
  <c r="D200" i="2"/>
  <c r="D536" i="2"/>
  <c r="D537" i="2"/>
  <c r="D538" i="2"/>
  <c r="D539" i="2"/>
  <c r="D540" i="2"/>
  <c r="D541" i="2"/>
  <c r="D542" i="2"/>
  <c r="D543" i="2"/>
  <c r="D544" i="2"/>
  <c r="D392" i="2"/>
  <c r="D545" i="2"/>
  <c r="D546" i="2"/>
  <c r="D417" i="2"/>
  <c r="D547" i="2"/>
  <c r="D548" i="2"/>
  <c r="D198" i="2"/>
  <c r="D21" i="2"/>
  <c r="F88" i="2" l="1"/>
  <c r="G88" i="2" s="1"/>
  <c r="F89" i="2"/>
  <c r="G89" i="2" s="1"/>
  <c r="F90" i="2"/>
  <c r="G90" i="2" s="1"/>
  <c r="F91" i="2"/>
  <c r="G91" i="2" s="1"/>
  <c r="F92" i="2"/>
  <c r="G92" i="2" s="1"/>
  <c r="F93" i="2"/>
  <c r="G93" i="2" s="1"/>
  <c r="F94" i="2"/>
  <c r="G94" i="2" s="1"/>
  <c r="F95" i="2"/>
  <c r="G95" i="2" s="1"/>
  <c r="F96" i="2"/>
  <c r="G96" i="2" s="1"/>
  <c r="F97" i="2"/>
  <c r="G97" i="2" s="1"/>
  <c r="F98" i="2"/>
  <c r="G98" i="2" s="1"/>
  <c r="F99" i="2"/>
  <c r="G99" i="2" s="1"/>
  <c r="F100" i="2"/>
  <c r="G100" i="2" s="1"/>
  <c r="F101" i="2"/>
  <c r="G101" i="2" s="1"/>
  <c r="F102" i="2"/>
  <c r="G102" i="2" s="1"/>
  <c r="F103" i="2"/>
  <c r="G103" i="2" s="1"/>
  <c r="F104" i="2"/>
  <c r="G104" i="2" s="1"/>
  <c r="F105" i="2"/>
  <c r="G105" i="2" s="1"/>
  <c r="F106" i="2"/>
  <c r="G106" i="2" s="1"/>
  <c r="F107" i="2"/>
  <c r="G107" i="2" s="1"/>
  <c r="F108" i="2"/>
  <c r="G108" i="2" s="1"/>
  <c r="F109" i="2"/>
  <c r="G109" i="2" s="1"/>
  <c r="F110" i="2"/>
  <c r="G110" i="2" s="1"/>
  <c r="F111" i="2"/>
  <c r="G111" i="2" s="1"/>
  <c r="F112" i="2"/>
  <c r="G112" i="2" s="1"/>
  <c r="F113" i="2"/>
  <c r="G113" i="2" s="1"/>
  <c r="F114" i="2"/>
  <c r="G114" i="2" s="1"/>
  <c r="F115" i="2"/>
  <c r="G115" i="2" s="1"/>
  <c r="F116" i="2"/>
  <c r="G116" i="2" s="1"/>
  <c r="F117" i="2"/>
  <c r="G117" i="2" s="1"/>
  <c r="F118" i="2"/>
  <c r="G118" i="2" s="1"/>
  <c r="F120" i="2"/>
  <c r="G120" i="2" s="1"/>
  <c r="F121" i="2"/>
  <c r="G121" i="2" s="1"/>
  <c r="F124" i="2"/>
  <c r="G124" i="2" s="1"/>
  <c r="F125" i="2"/>
  <c r="G125" i="2" s="1"/>
  <c r="F126" i="2"/>
  <c r="G126" i="2" s="1"/>
  <c r="F127" i="2"/>
  <c r="G127" i="2" s="1"/>
  <c r="F128" i="2"/>
  <c r="G128" i="2" s="1"/>
  <c r="F129" i="2"/>
  <c r="G129" i="2" s="1"/>
  <c r="F130" i="2"/>
  <c r="G130" i="2" s="1"/>
  <c r="F131" i="2"/>
  <c r="G131" i="2" s="1"/>
  <c r="F132" i="2"/>
  <c r="G132" i="2" s="1"/>
  <c r="F133" i="2"/>
  <c r="G133" i="2" s="1"/>
  <c r="F134" i="2"/>
  <c r="G134" i="2" s="1"/>
  <c r="F135" i="2"/>
  <c r="G135" i="2" s="1"/>
  <c r="F136" i="2"/>
  <c r="G136" i="2" s="1"/>
  <c r="F137" i="2"/>
  <c r="G137" i="2" s="1"/>
  <c r="F138" i="2"/>
  <c r="G138" i="2" s="1"/>
  <c r="F139" i="2"/>
  <c r="G139" i="2" s="1"/>
  <c r="F140" i="2"/>
  <c r="G140" i="2" s="1"/>
  <c r="F141" i="2"/>
  <c r="G141" i="2" s="1"/>
  <c r="F142" i="2"/>
  <c r="G142" i="2" s="1"/>
  <c r="F143" i="2"/>
  <c r="G143" i="2" s="1"/>
  <c r="F144" i="2"/>
  <c r="G144" i="2" s="1"/>
  <c r="F145" i="2"/>
  <c r="G145" i="2" s="1"/>
  <c r="F148" i="2"/>
  <c r="G148" i="2" s="1"/>
  <c r="F149" i="2"/>
  <c r="G149" i="2" s="1"/>
  <c r="F150" i="2"/>
  <c r="G150" i="2" s="1"/>
  <c r="F151" i="2"/>
  <c r="G151" i="2" s="1"/>
  <c r="F152" i="2"/>
  <c r="G152" i="2" s="1"/>
  <c r="F153" i="2"/>
  <c r="G153" i="2" s="1"/>
  <c r="F154" i="2"/>
  <c r="G154" i="2" s="1"/>
  <c r="F155" i="2"/>
  <c r="G155" i="2" s="1"/>
  <c r="F156" i="2"/>
  <c r="G156" i="2" s="1"/>
  <c r="F157" i="2"/>
  <c r="G157" i="2" s="1"/>
  <c r="F158" i="2"/>
  <c r="G158" i="2" s="1"/>
  <c r="F159" i="2"/>
  <c r="G159" i="2" s="1"/>
  <c r="F160" i="2"/>
  <c r="G160" i="2" s="1"/>
  <c r="F161" i="2"/>
  <c r="G161" i="2" s="1"/>
  <c r="F163" i="2"/>
  <c r="G163" i="2" s="1"/>
  <c r="F164" i="2"/>
  <c r="G164" i="2" s="1"/>
  <c r="F165" i="2"/>
  <c r="G165" i="2" s="1"/>
  <c r="F166" i="2"/>
  <c r="G166" i="2" s="1"/>
  <c r="F167" i="2"/>
  <c r="G167" i="2" s="1"/>
  <c r="F168" i="2"/>
  <c r="G168" i="2" s="1"/>
  <c r="F169" i="2"/>
  <c r="G169" i="2" s="1"/>
  <c r="F170" i="2"/>
  <c r="G170" i="2" s="1"/>
  <c r="F172" i="2"/>
  <c r="G172" i="2" s="1"/>
  <c r="F173" i="2"/>
  <c r="G173" i="2" s="1"/>
  <c r="F174" i="2"/>
  <c r="G174" i="2" s="1"/>
  <c r="F175" i="2"/>
  <c r="G175" i="2" s="1"/>
  <c r="F176" i="2"/>
  <c r="G176" i="2" s="1"/>
  <c r="F177" i="2"/>
  <c r="G177" i="2" s="1"/>
  <c r="F178" i="2"/>
  <c r="G178" i="2" s="1"/>
  <c r="F179" i="2"/>
  <c r="G179" i="2" s="1"/>
  <c r="F180" i="2"/>
  <c r="G180" i="2" s="1"/>
  <c r="F181" i="2"/>
  <c r="G181" i="2" s="1"/>
  <c r="F182" i="2"/>
  <c r="G182" i="2" s="1"/>
  <c r="F183" i="2"/>
  <c r="G183" i="2" s="1"/>
  <c r="F184" i="2"/>
  <c r="G184" i="2" s="1"/>
  <c r="F185" i="2"/>
  <c r="G185" i="2" s="1"/>
  <c r="F186" i="2"/>
  <c r="G186" i="2" s="1"/>
  <c r="F187" i="2"/>
  <c r="G187" i="2" s="1"/>
  <c r="F188" i="2"/>
  <c r="G188" i="2" s="1"/>
  <c r="F189" i="2"/>
  <c r="G189" i="2" s="1"/>
  <c r="F190" i="2"/>
  <c r="G190" i="2" s="1"/>
  <c r="F192" i="2"/>
  <c r="G192" i="2" s="1"/>
  <c r="F193" i="2"/>
  <c r="G193" i="2" s="1"/>
  <c r="F194" i="2"/>
  <c r="G194" i="2" s="1"/>
  <c r="F195" i="2"/>
  <c r="G195" i="2" s="1"/>
  <c r="F196" i="2"/>
  <c r="G196" i="2" s="1"/>
  <c r="F197" i="2"/>
  <c r="G197" i="2" s="1"/>
  <c r="F199" i="2"/>
  <c r="G199" i="2" s="1"/>
  <c r="F201" i="2"/>
  <c r="G201" i="2" s="1"/>
  <c r="F202" i="2"/>
  <c r="G202" i="2" s="1"/>
  <c r="F204" i="2"/>
  <c r="G204" i="2" s="1"/>
  <c r="F205" i="2"/>
  <c r="G205" i="2" s="1"/>
  <c r="F206" i="2"/>
  <c r="G206" i="2" s="1"/>
  <c r="F207" i="2"/>
  <c r="G207" i="2" s="1"/>
  <c r="F208" i="2"/>
  <c r="G208" i="2" s="1"/>
  <c r="F211" i="2"/>
  <c r="G211" i="2" s="1"/>
  <c r="F212" i="2"/>
  <c r="G212" i="2" s="1"/>
  <c r="F213" i="2"/>
  <c r="G213" i="2" s="1"/>
  <c r="F214" i="2"/>
  <c r="G214" i="2" s="1"/>
  <c r="F215" i="2"/>
  <c r="G215" i="2" s="1"/>
  <c r="F217" i="2"/>
  <c r="G217" i="2" s="1"/>
  <c r="F218" i="2"/>
  <c r="G218" i="2" s="1"/>
  <c r="F220" i="2"/>
  <c r="G220" i="2" s="1"/>
  <c r="F221" i="2"/>
  <c r="G221" i="2" s="1"/>
  <c r="F222" i="2"/>
  <c r="G222" i="2" s="1"/>
  <c r="F223" i="2"/>
  <c r="G223" i="2" s="1"/>
  <c r="F224" i="2"/>
  <c r="G224" i="2" s="1"/>
  <c r="F225" i="2"/>
  <c r="G225" i="2" s="1"/>
  <c r="F226" i="2"/>
  <c r="G226" i="2" s="1"/>
  <c r="F227" i="2"/>
  <c r="G227" i="2" s="1"/>
  <c r="F228" i="2"/>
  <c r="G228" i="2" s="1"/>
  <c r="F229" i="2"/>
  <c r="G229" i="2" s="1"/>
  <c r="F230" i="2"/>
  <c r="G230" i="2" s="1"/>
  <c r="F231" i="2"/>
  <c r="G231" i="2" s="1"/>
  <c r="F232" i="2"/>
  <c r="G232" i="2" s="1"/>
  <c r="F233" i="2"/>
  <c r="G233" i="2" s="1"/>
  <c r="F234" i="2"/>
  <c r="G234" i="2" s="1"/>
  <c r="F235" i="2"/>
  <c r="G235" i="2" s="1"/>
  <c r="F236" i="2"/>
  <c r="G236" i="2" s="1"/>
  <c r="F237" i="2"/>
  <c r="G237" i="2" s="1"/>
  <c r="F238" i="2"/>
  <c r="G238" i="2" s="1"/>
  <c r="F239" i="2"/>
  <c r="G239" i="2" s="1"/>
  <c r="F240" i="2"/>
  <c r="G240" i="2" s="1"/>
  <c r="F241" i="2"/>
  <c r="G241" i="2" s="1"/>
  <c r="F242" i="2"/>
  <c r="G242" i="2" s="1"/>
  <c r="F243" i="2"/>
  <c r="G243" i="2" s="1"/>
  <c r="F244" i="2"/>
  <c r="G244" i="2" s="1"/>
  <c r="F245" i="2"/>
  <c r="G245" i="2" s="1"/>
  <c r="F246" i="2"/>
  <c r="G246" i="2" s="1"/>
  <c r="F247" i="2"/>
  <c r="G247" i="2" s="1"/>
  <c r="F248" i="2"/>
  <c r="G248" i="2" s="1"/>
  <c r="F249" i="2"/>
  <c r="G249" i="2" s="1"/>
  <c r="F250" i="2"/>
  <c r="G250" i="2" s="1"/>
  <c r="F251" i="2"/>
  <c r="G251" i="2" s="1"/>
  <c r="F252" i="2"/>
  <c r="G252" i="2" s="1"/>
  <c r="F253" i="2"/>
  <c r="G253" i="2" s="1"/>
  <c r="F254" i="2"/>
  <c r="G254" i="2" s="1"/>
  <c r="F256" i="2"/>
  <c r="G256" i="2" s="1"/>
  <c r="F257" i="2"/>
  <c r="G257" i="2" s="1"/>
  <c r="F258" i="2"/>
  <c r="G258" i="2" s="1"/>
  <c r="F259" i="2"/>
  <c r="G259" i="2" s="1"/>
  <c r="F261" i="2"/>
  <c r="G261" i="2" s="1"/>
  <c r="F263" i="2"/>
  <c r="G263" i="2" s="1"/>
  <c r="F264" i="2"/>
  <c r="G264" i="2" s="1"/>
  <c r="F265" i="2"/>
  <c r="G265" i="2" s="1"/>
  <c r="F266" i="2"/>
  <c r="G266" i="2" s="1"/>
  <c r="F267" i="2"/>
  <c r="G267" i="2" s="1"/>
  <c r="F268" i="2"/>
  <c r="G268" i="2" s="1"/>
  <c r="F269" i="2"/>
  <c r="G269" i="2" s="1"/>
  <c r="F270" i="2"/>
  <c r="G270" i="2" s="1"/>
  <c r="F271" i="2"/>
  <c r="G271" i="2" s="1"/>
  <c r="F273" i="2"/>
  <c r="G273" i="2" s="1"/>
  <c r="F274" i="2"/>
  <c r="G274" i="2" s="1"/>
  <c r="F275" i="2"/>
  <c r="G275" i="2" s="1"/>
  <c r="F276" i="2"/>
  <c r="G276" i="2" s="1"/>
  <c r="F277" i="2"/>
  <c r="G277" i="2" s="1"/>
  <c r="F279" i="2"/>
  <c r="G279" i="2" s="1"/>
  <c r="F280" i="2"/>
  <c r="G280" i="2" s="1"/>
  <c r="F281" i="2"/>
  <c r="G281" i="2" s="1"/>
  <c r="F282" i="2"/>
  <c r="G282" i="2" s="1"/>
  <c r="F283" i="2"/>
  <c r="G283" i="2" s="1"/>
  <c r="F284" i="2"/>
  <c r="G284" i="2" s="1"/>
  <c r="F285" i="2"/>
  <c r="G285" i="2" s="1"/>
  <c r="F286" i="2"/>
  <c r="G286" i="2" s="1"/>
  <c r="F287" i="2"/>
  <c r="G287" i="2" s="1"/>
  <c r="F288" i="2"/>
  <c r="G288" i="2" s="1"/>
  <c r="F289" i="2"/>
  <c r="G289" i="2" s="1"/>
  <c r="F290" i="2"/>
  <c r="G290" i="2" s="1"/>
  <c r="F291" i="2"/>
  <c r="G291" i="2" s="1"/>
  <c r="F292" i="2"/>
  <c r="G292" i="2" s="1"/>
  <c r="F294" i="2"/>
  <c r="G294" i="2" s="1"/>
  <c r="F295" i="2"/>
  <c r="G295" i="2" s="1"/>
  <c r="F296" i="2"/>
  <c r="G296" i="2" s="1"/>
  <c r="F298" i="2"/>
  <c r="G298" i="2" s="1"/>
  <c r="F299" i="2"/>
  <c r="G299" i="2" s="1"/>
  <c r="F300" i="2"/>
  <c r="G300" i="2" s="1"/>
  <c r="F301" i="2"/>
  <c r="G301" i="2" s="1"/>
  <c r="F302" i="2"/>
  <c r="G302" i="2" s="1"/>
  <c r="F303" i="2"/>
  <c r="G303" i="2" s="1"/>
  <c r="F304" i="2"/>
  <c r="G304" i="2" s="1"/>
  <c r="F305" i="2"/>
  <c r="G305" i="2" s="1"/>
  <c r="F308" i="2"/>
  <c r="G308" i="2" s="1"/>
  <c r="F309" i="2"/>
  <c r="G309" i="2" s="1"/>
  <c r="F310" i="2"/>
  <c r="G310" i="2" s="1"/>
  <c r="F312" i="2"/>
  <c r="G312" i="2" s="1"/>
  <c r="F314" i="2"/>
  <c r="G314" i="2" s="1"/>
  <c r="F315" i="2"/>
  <c r="G315" i="2" s="1"/>
  <c r="F316" i="2"/>
  <c r="G316" i="2" s="1"/>
  <c r="F317" i="2"/>
  <c r="G317" i="2" s="1"/>
  <c r="F318" i="2"/>
  <c r="G318" i="2" s="1"/>
  <c r="F319" i="2"/>
  <c r="G319" i="2" s="1"/>
  <c r="F320" i="2"/>
  <c r="G320" i="2" s="1"/>
  <c r="F321" i="2"/>
  <c r="G321" i="2" s="1"/>
  <c r="F322" i="2"/>
  <c r="G322" i="2" s="1"/>
  <c r="F323" i="2"/>
  <c r="G323" i="2" s="1"/>
  <c r="F324" i="2"/>
  <c r="G324" i="2" s="1"/>
  <c r="F325" i="2"/>
  <c r="G325" i="2" s="1"/>
  <c r="F326" i="2"/>
  <c r="G326" i="2" s="1"/>
  <c r="F327" i="2"/>
  <c r="G327" i="2" s="1"/>
  <c r="F328" i="2"/>
  <c r="G328" i="2" s="1"/>
  <c r="F329" i="2"/>
  <c r="G329" i="2" s="1"/>
  <c r="F330" i="2"/>
  <c r="G330" i="2" s="1"/>
  <c r="F331" i="2"/>
  <c r="G331" i="2" s="1"/>
  <c r="F332" i="2"/>
  <c r="G332" i="2" s="1"/>
  <c r="F333" i="2"/>
  <c r="G333" i="2" s="1"/>
  <c r="F334" i="2"/>
  <c r="G334" i="2" s="1"/>
  <c r="F335" i="2"/>
  <c r="G335" i="2" s="1"/>
  <c r="F336" i="2"/>
  <c r="G336" i="2" s="1"/>
  <c r="F337" i="2"/>
  <c r="G337" i="2" s="1"/>
  <c r="F338" i="2"/>
  <c r="G338" i="2" s="1"/>
  <c r="F339" i="2"/>
  <c r="G339" i="2" s="1"/>
  <c r="F341" i="2"/>
  <c r="G341" i="2" s="1"/>
  <c r="F342" i="2"/>
  <c r="G342" i="2" s="1"/>
  <c r="F343" i="2"/>
  <c r="G343" i="2" s="1"/>
  <c r="F344" i="2"/>
  <c r="G344" i="2" s="1"/>
  <c r="F345" i="2"/>
  <c r="G345" i="2" s="1"/>
  <c r="F346" i="2"/>
  <c r="G346" i="2" s="1"/>
  <c r="F348" i="2"/>
  <c r="G348" i="2" s="1"/>
  <c r="F349" i="2"/>
  <c r="G349" i="2" s="1"/>
  <c r="F350" i="2"/>
  <c r="G350" i="2" s="1"/>
  <c r="F351" i="2"/>
  <c r="G351" i="2" s="1"/>
  <c r="F352" i="2"/>
  <c r="G352" i="2" s="1"/>
  <c r="F354" i="2"/>
  <c r="G354" i="2" s="1"/>
  <c r="F356" i="2"/>
  <c r="G356" i="2" s="1"/>
  <c r="F357" i="2"/>
  <c r="G357" i="2" s="1"/>
  <c r="F358" i="2"/>
  <c r="G358" i="2" s="1"/>
  <c r="F359" i="2"/>
  <c r="G359" i="2" s="1"/>
  <c r="F360" i="2"/>
  <c r="G360" i="2" s="1"/>
  <c r="F361" i="2"/>
  <c r="G361" i="2" s="1"/>
  <c r="F363" i="2"/>
  <c r="G363" i="2" s="1"/>
  <c r="F364" i="2"/>
  <c r="G364" i="2" s="1"/>
  <c r="F365" i="2"/>
  <c r="G365" i="2" s="1"/>
  <c r="F367" i="2"/>
  <c r="G367" i="2" s="1"/>
  <c r="F368" i="2"/>
  <c r="G368" i="2" s="1"/>
  <c r="F369" i="2"/>
  <c r="G369" i="2" s="1"/>
  <c r="F370" i="2"/>
  <c r="G370" i="2" s="1"/>
  <c r="F371" i="2"/>
  <c r="G371" i="2" s="1"/>
  <c r="F372" i="2"/>
  <c r="G372" i="2" s="1"/>
  <c r="F373" i="2"/>
  <c r="G373" i="2" s="1"/>
  <c r="F374" i="2"/>
  <c r="G374" i="2" s="1"/>
  <c r="F375" i="2"/>
  <c r="G375" i="2" s="1"/>
  <c r="F376" i="2"/>
  <c r="G376" i="2" s="1"/>
  <c r="F377" i="2"/>
  <c r="G377" i="2" s="1"/>
  <c r="F378" i="2"/>
  <c r="G378" i="2" s="1"/>
  <c r="F379" i="2"/>
  <c r="G379" i="2" s="1"/>
  <c r="F380" i="2"/>
  <c r="G380" i="2" s="1"/>
  <c r="F381" i="2"/>
  <c r="G381" i="2" s="1"/>
  <c r="F382" i="2"/>
  <c r="G382" i="2" s="1"/>
  <c r="F383" i="2"/>
  <c r="G383" i="2" s="1"/>
  <c r="F384" i="2"/>
  <c r="G384" i="2" s="1"/>
  <c r="F385" i="2"/>
  <c r="G385" i="2" s="1"/>
  <c r="F386" i="2"/>
  <c r="G386" i="2" s="1"/>
  <c r="F387" i="2"/>
  <c r="G387" i="2" s="1"/>
  <c r="F388" i="2"/>
  <c r="G388" i="2" s="1"/>
  <c r="F389" i="2"/>
  <c r="G389" i="2" s="1"/>
  <c r="F391" i="2"/>
  <c r="G391" i="2" s="1"/>
  <c r="F393" i="2"/>
  <c r="G393" i="2" s="1"/>
  <c r="F394" i="2"/>
  <c r="G394" i="2" s="1"/>
  <c r="F395" i="2"/>
  <c r="G395" i="2" s="1"/>
  <c r="F396" i="2"/>
  <c r="G396" i="2" s="1"/>
  <c r="F398" i="2"/>
  <c r="G398" i="2" s="1"/>
  <c r="F399" i="2"/>
  <c r="G399" i="2" s="1"/>
  <c r="F400" i="2"/>
  <c r="G400" i="2" s="1"/>
  <c r="F401" i="2"/>
  <c r="G401" i="2" s="1"/>
  <c r="F402" i="2"/>
  <c r="G402" i="2" s="1"/>
  <c r="F403" i="2"/>
  <c r="G403" i="2" s="1"/>
  <c r="F404" i="2"/>
  <c r="G404" i="2" s="1"/>
  <c r="F405" i="2"/>
  <c r="G405" i="2" s="1"/>
  <c r="F406" i="2"/>
  <c r="G406" i="2" s="1"/>
  <c r="F407" i="2"/>
  <c r="G407" i="2" s="1"/>
  <c r="F409" i="2"/>
  <c r="G409" i="2" s="1"/>
  <c r="F410" i="2"/>
  <c r="G410" i="2" s="1"/>
  <c r="F411" i="2"/>
  <c r="G411" i="2" s="1"/>
  <c r="F412" i="2"/>
  <c r="G412" i="2" s="1"/>
  <c r="F413" i="2"/>
  <c r="G413" i="2" s="1"/>
  <c r="F414" i="2"/>
  <c r="G414" i="2" s="1"/>
  <c r="F415" i="2"/>
  <c r="G415" i="2" s="1"/>
  <c r="F418" i="2"/>
  <c r="G418" i="2" s="1"/>
  <c r="F419" i="2"/>
  <c r="G419" i="2" s="1"/>
  <c r="F420" i="2"/>
  <c r="G420" i="2" s="1"/>
  <c r="F421" i="2"/>
  <c r="G421" i="2" s="1"/>
  <c r="F422" i="2"/>
  <c r="G422" i="2" s="1"/>
  <c r="F423" i="2"/>
  <c r="G423" i="2" s="1"/>
  <c r="F424" i="2"/>
  <c r="G424" i="2" s="1"/>
  <c r="F425" i="2"/>
  <c r="G425" i="2" s="1"/>
  <c r="F426" i="2"/>
  <c r="G426" i="2" s="1"/>
  <c r="F427" i="2"/>
  <c r="G427" i="2" s="1"/>
  <c r="F428" i="2"/>
  <c r="G428" i="2" s="1"/>
  <c r="F430" i="2"/>
  <c r="G430" i="2" s="1"/>
  <c r="F431" i="2"/>
  <c r="G431" i="2" s="1"/>
  <c r="F432" i="2"/>
  <c r="G432" i="2" s="1"/>
  <c r="F433" i="2"/>
  <c r="G433" i="2" s="1"/>
  <c r="F434" i="2"/>
  <c r="G434" i="2" s="1"/>
  <c r="F436" i="2"/>
  <c r="G436" i="2" s="1"/>
  <c r="F437" i="2"/>
  <c r="G437" i="2" s="1"/>
  <c r="F438" i="2"/>
  <c r="G438" i="2" s="1"/>
  <c r="F439" i="2"/>
  <c r="G439" i="2" s="1"/>
  <c r="F440" i="2"/>
  <c r="G440" i="2" s="1"/>
  <c r="F441" i="2"/>
  <c r="G441" i="2" s="1"/>
  <c r="F442" i="2"/>
  <c r="G442" i="2" s="1"/>
  <c r="F443" i="2"/>
  <c r="G443" i="2" s="1"/>
  <c r="F444" i="2"/>
  <c r="G444" i="2" s="1"/>
  <c r="F445" i="2"/>
  <c r="G445" i="2" s="1"/>
  <c r="F446" i="2"/>
  <c r="G446" i="2" s="1"/>
  <c r="F447" i="2"/>
  <c r="G447" i="2" s="1"/>
  <c r="F448" i="2"/>
  <c r="G448" i="2" s="1"/>
  <c r="F449" i="2"/>
  <c r="G449" i="2" s="1"/>
  <c r="F450" i="2"/>
  <c r="G450" i="2" s="1"/>
  <c r="F451" i="2"/>
  <c r="G451" i="2" s="1"/>
  <c r="F452" i="2"/>
  <c r="G452" i="2" s="1"/>
  <c r="F453" i="2"/>
  <c r="G453" i="2" s="1"/>
  <c r="F454" i="2"/>
  <c r="G454" i="2" s="1"/>
  <c r="F455" i="2"/>
  <c r="G455" i="2" s="1"/>
  <c r="F456" i="2"/>
  <c r="G456" i="2" s="1"/>
  <c r="F457" i="2"/>
  <c r="G457" i="2" s="1"/>
  <c r="F458" i="2"/>
  <c r="G458" i="2" s="1"/>
  <c r="F459" i="2"/>
  <c r="G459" i="2" s="1"/>
  <c r="F460" i="2"/>
  <c r="G460" i="2" s="1"/>
  <c r="F461" i="2"/>
  <c r="G461" i="2" s="1"/>
  <c r="F463" i="2"/>
  <c r="G463" i="2" s="1"/>
  <c r="F464" i="2"/>
  <c r="G464" i="2" s="1"/>
  <c r="F465" i="2"/>
  <c r="G465" i="2" s="1"/>
  <c r="F466" i="2"/>
  <c r="G466" i="2" s="1"/>
  <c r="F467" i="2"/>
  <c r="G467" i="2" s="1"/>
  <c r="F468" i="2"/>
  <c r="G468" i="2" s="1"/>
  <c r="F469" i="2"/>
  <c r="G469" i="2" s="1"/>
  <c r="F470" i="2"/>
  <c r="G470" i="2" s="1"/>
  <c r="F472" i="2"/>
  <c r="G472" i="2" s="1"/>
  <c r="F473" i="2"/>
  <c r="G473" i="2" s="1"/>
  <c r="F474" i="2"/>
  <c r="G474" i="2" s="1"/>
  <c r="F475" i="2"/>
  <c r="G475" i="2" s="1"/>
  <c r="F476" i="2"/>
  <c r="G476" i="2" s="1"/>
  <c r="F478" i="2"/>
  <c r="G478" i="2" s="1"/>
  <c r="F479" i="2"/>
  <c r="G479" i="2" s="1"/>
  <c r="F480" i="2"/>
  <c r="G480" i="2" s="1"/>
  <c r="F481" i="2"/>
  <c r="G481" i="2" s="1"/>
  <c r="F482" i="2"/>
  <c r="G482" i="2" s="1"/>
  <c r="F483" i="2"/>
  <c r="G483" i="2" s="1"/>
  <c r="F484" i="2"/>
  <c r="G484" i="2" s="1"/>
  <c r="F485" i="2"/>
  <c r="G485" i="2" s="1"/>
  <c r="F486" i="2"/>
  <c r="G486" i="2" s="1"/>
  <c r="F487" i="2"/>
  <c r="G487" i="2" s="1"/>
  <c r="F488" i="2"/>
  <c r="G488" i="2" s="1"/>
  <c r="F489" i="2"/>
  <c r="G489" i="2" s="1"/>
  <c r="F490" i="2"/>
  <c r="G490" i="2" s="1"/>
  <c r="F491" i="2"/>
  <c r="G491" i="2" s="1"/>
  <c r="F492" i="2"/>
  <c r="G492" i="2" s="1"/>
  <c r="F493" i="2"/>
  <c r="G493" i="2" s="1"/>
  <c r="F494" i="2"/>
  <c r="G494" i="2" s="1"/>
  <c r="F20" i="2"/>
  <c r="G20" i="2" s="1"/>
  <c r="F18" i="2"/>
  <c r="G18" i="2" s="1"/>
  <c r="F14" i="2"/>
  <c r="G14" i="2" s="1"/>
  <c r="F21" i="2"/>
  <c r="G21" i="2" s="1"/>
  <c r="F495" i="2"/>
  <c r="G495" i="2" s="1"/>
  <c r="F35" i="2"/>
  <c r="G35" i="2" s="1"/>
  <c r="F45" i="2"/>
  <c r="G45" i="2" s="1"/>
  <c r="F80" i="2"/>
  <c r="G80" i="2" s="1"/>
  <c r="F162" i="2"/>
  <c r="G162" i="2" s="1"/>
  <c r="F119" i="2"/>
  <c r="G119" i="2" s="1"/>
  <c r="F122" i="2"/>
  <c r="G122" i="2" s="1"/>
  <c r="F520" i="2"/>
  <c r="G520" i="2" s="1"/>
  <c r="F521" i="2"/>
  <c r="G521" i="2" s="1"/>
  <c r="F171" i="2"/>
  <c r="G171" i="2" s="1"/>
  <c r="F82" i="2"/>
  <c r="G82" i="2" s="1"/>
  <c r="F123" i="2"/>
  <c r="G123" i="2" s="1"/>
  <c r="F272" i="2"/>
  <c r="G272" i="2" s="1"/>
  <c r="F219" i="2"/>
  <c r="G219" i="2" s="1"/>
  <c r="F191" i="2"/>
  <c r="G191" i="2" s="1"/>
  <c r="F306" i="2"/>
  <c r="G306" i="2" s="1"/>
  <c r="F260" i="2"/>
  <c r="G260" i="2" s="1"/>
  <c r="F209" i="2"/>
  <c r="G209" i="2" s="1"/>
  <c r="F146" i="2"/>
  <c r="G146" i="2" s="1"/>
  <c r="F210" i="2"/>
  <c r="G210" i="2" s="1"/>
  <c r="F216" i="2"/>
  <c r="G216" i="2" s="1"/>
  <c r="F496" i="2"/>
  <c r="G496" i="2" s="1"/>
  <c r="F293" i="2"/>
  <c r="G293" i="2" s="1"/>
  <c r="F203" i="2"/>
  <c r="G203" i="2" s="1"/>
  <c r="F522" i="2"/>
  <c r="G522" i="2" s="1"/>
  <c r="F278" i="2"/>
  <c r="G278" i="2" s="1"/>
  <c r="F262" i="2"/>
  <c r="G262" i="2" s="1"/>
  <c r="F523" i="2"/>
  <c r="G523" i="2" s="1"/>
  <c r="F307" i="2"/>
  <c r="G307" i="2" s="1"/>
  <c r="F297" i="2"/>
  <c r="G297" i="2" s="1"/>
  <c r="F471" i="2"/>
  <c r="G471" i="2" s="1"/>
  <c r="F408" i="2"/>
  <c r="G408" i="2" s="1"/>
  <c r="F147" i="2"/>
  <c r="G147" i="2" s="1"/>
  <c r="F353" i="2"/>
  <c r="G353" i="2" s="1"/>
  <c r="F311" i="2"/>
  <c r="G311" i="2" s="1"/>
  <c r="F362" i="2"/>
  <c r="G362" i="2" s="1"/>
  <c r="F390" i="2"/>
  <c r="G390" i="2" s="1"/>
  <c r="F524" i="2"/>
  <c r="G524" i="2" s="1"/>
  <c r="F435" i="2"/>
  <c r="G435" i="2" s="1"/>
  <c r="F340" i="2"/>
  <c r="G340" i="2" s="1"/>
  <c r="F525" i="2"/>
  <c r="G525" i="2" s="1"/>
  <c r="F526" i="2"/>
  <c r="G526" i="2" s="1"/>
  <c r="F366" i="2"/>
  <c r="G366" i="2" s="1"/>
  <c r="F313" i="2"/>
  <c r="G313" i="2" s="1"/>
  <c r="F429" i="2"/>
  <c r="G429" i="2" s="1"/>
  <c r="F355" i="2"/>
  <c r="G355" i="2" s="1"/>
  <c r="F347" i="2"/>
  <c r="G347" i="2" s="1"/>
  <c r="F527" i="2"/>
  <c r="G527" i="2" s="1"/>
  <c r="F397" i="2"/>
  <c r="G397" i="2" s="1"/>
  <c r="F416" i="2"/>
  <c r="G416" i="2" s="1"/>
  <c r="F497" i="2"/>
  <c r="G497" i="2" s="1"/>
  <c r="F477" i="2"/>
  <c r="G477" i="2" s="1"/>
  <c r="F528" i="2"/>
  <c r="G528" i="2" s="1"/>
  <c r="F498" i="2"/>
  <c r="G498" i="2" s="1"/>
  <c r="F462" i="2"/>
  <c r="G462" i="2" s="1"/>
  <c r="F499" i="2"/>
  <c r="G499" i="2" s="1"/>
  <c r="F500" i="2"/>
  <c r="G500" i="2" s="1"/>
  <c r="F255" i="2"/>
  <c r="G255" i="2" s="1"/>
  <c r="F529" i="2"/>
  <c r="G529" i="2" s="1"/>
  <c r="F501" i="2"/>
  <c r="G501" i="2" s="1"/>
  <c r="F502" i="2"/>
  <c r="G502" i="2" s="1"/>
  <c r="F530" i="2"/>
  <c r="G530" i="2" s="1"/>
  <c r="F531" i="2"/>
  <c r="G531" i="2" s="1"/>
  <c r="F532" i="2"/>
  <c r="G532" i="2" s="1"/>
  <c r="F533" i="2"/>
  <c r="G533" i="2" s="1"/>
  <c r="F503" i="2"/>
  <c r="G503" i="2" s="1"/>
  <c r="F534" i="2"/>
  <c r="G534" i="2" s="1"/>
  <c r="F504" i="2"/>
  <c r="G504" i="2" s="1"/>
  <c r="F505" i="2"/>
  <c r="G505" i="2" s="1"/>
  <c r="F506" i="2"/>
  <c r="G506" i="2" s="1"/>
  <c r="F535" i="2"/>
  <c r="G535" i="2" s="1"/>
  <c r="F507" i="2"/>
  <c r="G507" i="2" s="1"/>
  <c r="F200" i="2"/>
  <c r="G200" i="2" s="1"/>
  <c r="F536" i="2"/>
  <c r="G536" i="2" s="1"/>
  <c r="F508" i="2"/>
  <c r="G508" i="2" s="1"/>
  <c r="F509" i="2"/>
  <c r="G509" i="2" s="1"/>
  <c r="F537" i="2"/>
  <c r="G537" i="2" s="1"/>
  <c r="F538" i="2"/>
  <c r="G538" i="2" s="1"/>
  <c r="F539" i="2"/>
  <c r="G539" i="2" s="1"/>
  <c r="F540" i="2"/>
  <c r="G540" i="2" s="1"/>
  <c r="F541" i="2"/>
  <c r="G541" i="2" s="1"/>
  <c r="F542" i="2"/>
  <c r="G542" i="2" s="1"/>
  <c r="F543" i="2"/>
  <c r="G543" i="2" s="1"/>
  <c r="F510" i="2"/>
  <c r="G510" i="2" s="1"/>
  <c r="F544" i="2"/>
  <c r="G544" i="2" s="1"/>
  <c r="F511" i="2"/>
  <c r="G511" i="2" s="1"/>
  <c r="F392" i="2"/>
  <c r="G392" i="2" s="1"/>
  <c r="F512" i="2"/>
  <c r="G512" i="2" s="1"/>
  <c r="F545" i="2"/>
  <c r="G545" i="2" s="1"/>
  <c r="F513" i="2"/>
  <c r="G513" i="2" s="1"/>
  <c r="F546" i="2"/>
  <c r="G546" i="2" s="1"/>
  <c r="F417" i="2"/>
  <c r="G417" i="2" s="1"/>
  <c r="F547" i="2"/>
  <c r="G547" i="2" s="1"/>
  <c r="F514" i="2"/>
  <c r="G514" i="2" s="1"/>
  <c r="F548" i="2"/>
  <c r="G548" i="2" s="1"/>
  <c r="F515" i="2"/>
  <c r="G515" i="2" s="1"/>
  <c r="F198" i="2"/>
  <c r="G198" i="2" s="1"/>
  <c r="F516" i="2"/>
  <c r="G516" i="2" s="1"/>
  <c r="F517" i="2"/>
  <c r="G517" i="2" s="1"/>
  <c r="F518" i="2"/>
  <c r="G518" i="2" s="1"/>
  <c r="F519" i="2"/>
  <c r="G519" i="2" s="1"/>
  <c r="F15" i="2"/>
  <c r="G15" i="2" s="1"/>
  <c r="F16" i="2"/>
  <c r="G16" i="2" s="1"/>
  <c r="F17" i="2"/>
  <c r="G17" i="2" s="1"/>
  <c r="F19" i="2"/>
  <c r="G19" i="2" s="1"/>
  <c r="F22" i="2"/>
  <c r="G22" i="2" s="1"/>
  <c r="F23" i="2"/>
  <c r="G23" i="2" s="1"/>
  <c r="F24" i="2"/>
  <c r="G24" i="2" s="1"/>
  <c r="F25" i="2"/>
  <c r="G25" i="2" s="1"/>
  <c r="F26" i="2"/>
  <c r="G26" i="2" s="1"/>
  <c r="F27" i="2"/>
  <c r="G27" i="2" s="1"/>
  <c r="F28" i="2"/>
  <c r="G28" i="2" s="1"/>
  <c r="F29" i="2"/>
  <c r="G29" i="2" s="1"/>
  <c r="F30" i="2"/>
  <c r="G30" i="2" s="1"/>
  <c r="F31" i="2"/>
  <c r="G31" i="2" s="1"/>
  <c r="F32" i="2"/>
  <c r="G32" i="2" s="1"/>
  <c r="F33" i="2"/>
  <c r="G33" i="2" s="1"/>
  <c r="F34" i="2"/>
  <c r="G34" i="2" s="1"/>
  <c r="F36" i="2"/>
  <c r="G36" i="2" s="1"/>
  <c r="F37" i="2"/>
  <c r="G37" i="2" s="1"/>
  <c r="F38" i="2"/>
  <c r="G38" i="2" s="1"/>
  <c r="F39" i="2"/>
  <c r="G39" i="2" s="1"/>
  <c r="F40" i="2"/>
  <c r="G40" i="2" s="1"/>
  <c r="F41" i="2"/>
  <c r="G41" i="2" s="1"/>
  <c r="F42" i="2"/>
  <c r="G42" i="2" s="1"/>
  <c r="F43" i="2"/>
  <c r="G43" i="2" s="1"/>
  <c r="F44" i="2"/>
  <c r="G44" i="2" s="1"/>
  <c r="F46" i="2"/>
  <c r="G46" i="2" s="1"/>
  <c r="F47" i="2"/>
  <c r="G47" i="2" s="1"/>
  <c r="F48" i="2"/>
  <c r="G48" i="2" s="1"/>
  <c r="F49" i="2"/>
  <c r="G49" i="2" s="1"/>
  <c r="F50" i="2"/>
  <c r="G50" i="2" s="1"/>
  <c r="F51" i="2"/>
  <c r="G51" i="2" s="1"/>
  <c r="F52" i="2"/>
  <c r="G52" i="2" s="1"/>
  <c r="F53" i="2"/>
  <c r="G53" i="2" s="1"/>
  <c r="F54" i="2"/>
  <c r="G54" i="2" s="1"/>
  <c r="F55" i="2"/>
  <c r="G55" i="2" s="1"/>
  <c r="F56" i="2"/>
  <c r="G56" i="2" s="1"/>
  <c r="F57" i="2"/>
  <c r="G57" i="2" s="1"/>
  <c r="F58" i="2"/>
  <c r="G58" i="2" s="1"/>
  <c r="F59" i="2"/>
  <c r="G59" i="2" s="1"/>
  <c r="F60" i="2"/>
  <c r="G60" i="2" s="1"/>
  <c r="F61" i="2"/>
  <c r="G61" i="2" s="1"/>
  <c r="F62" i="2"/>
  <c r="G62" i="2" s="1"/>
  <c r="F63" i="2"/>
  <c r="G63" i="2" s="1"/>
  <c r="F64" i="2"/>
  <c r="G64" i="2" s="1"/>
  <c r="F65" i="2"/>
  <c r="G65" i="2" s="1"/>
  <c r="F66" i="2"/>
  <c r="G66" i="2" s="1"/>
  <c r="F67" i="2"/>
  <c r="G67" i="2" s="1"/>
  <c r="F68" i="2"/>
  <c r="G68" i="2" s="1"/>
  <c r="F69" i="2"/>
  <c r="G69" i="2" s="1"/>
  <c r="F70" i="2"/>
  <c r="G70" i="2" s="1"/>
  <c r="F71" i="2"/>
  <c r="G71" i="2" s="1"/>
  <c r="F72" i="2"/>
  <c r="G72" i="2" s="1"/>
  <c r="F73" i="2"/>
  <c r="G73" i="2" s="1"/>
  <c r="F74" i="2"/>
  <c r="G74" i="2" s="1"/>
  <c r="F75" i="2"/>
  <c r="G75" i="2" s="1"/>
  <c r="F76" i="2"/>
  <c r="G76" i="2" s="1"/>
  <c r="F77" i="2"/>
  <c r="G77" i="2" s="1"/>
  <c r="F78" i="2"/>
  <c r="G78" i="2" s="1"/>
  <c r="F79" i="2"/>
  <c r="G79" i="2" s="1"/>
  <c r="F81" i="2"/>
  <c r="G81" i="2" s="1"/>
  <c r="F83" i="2"/>
  <c r="G83" i="2" s="1"/>
  <c r="F84" i="2"/>
  <c r="G84" i="2" s="1"/>
  <c r="F85" i="2"/>
  <c r="G85" i="2" s="1"/>
  <c r="F86" i="2"/>
  <c r="G86" i="2" s="1"/>
  <c r="F87" i="2"/>
  <c r="G87" i="2" s="1"/>
  <c r="F8" i="2"/>
  <c r="G8" i="2" s="1"/>
  <c r="F9" i="2"/>
  <c r="G9" i="2" s="1"/>
  <c r="F10" i="2"/>
  <c r="G10" i="2" s="1"/>
  <c r="F11" i="2"/>
  <c r="G11" i="2" s="1"/>
  <c r="F12" i="2"/>
  <c r="G12" i="2" s="1"/>
  <c r="F13" i="2"/>
  <c r="G13" i="2" s="1"/>
  <c r="F3" i="2"/>
  <c r="G3" i="2" s="1"/>
  <c r="F4" i="2"/>
  <c r="G4" i="2" s="1"/>
  <c r="F5" i="2"/>
  <c r="G5" i="2" s="1"/>
  <c r="F6" i="2"/>
  <c r="G6" i="2" s="1"/>
  <c r="F7" i="2"/>
  <c r="G7" i="2" s="1"/>
  <c r="F2" i="2"/>
  <c r="G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38A125-EDC8-4C4F-88FA-5CCB9F61D08B}" keepAlive="1" name="Запрос — data-20250519-structure-20241227" description="Соединение с запросом &quot;data-20250519-structure-20241227&quot; в книге." type="5" refreshedVersion="8" background="1" saveData="1">
    <dbPr connection="Provider=Microsoft.Mashup.OleDb.1;Data Source=$Workbook$;Location=data-20250519-structure-20241227;Extended Properties=&quot;&quot;" command="SELECT * FROM [data-20250519-structure-20241227]"/>
  </connection>
  <connection id="2" xr16:uid="{80C701CD-2C81-46B7-AC22-52F3BF89FA5A}" keepAlive="1" name="Запрос — Sheet1" description="Соединение с запросом &quot;Sheet1&quot; в книге."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<sst xmlns="http://schemas.openxmlformats.org/spreadsheetml/2006/main" count="69205" uniqueCount="23753">
  <si>
    <t>inn</t>
  </si>
  <si>
    <t>id</t>
  </si>
  <si>
    <t>name</t>
  </si>
  <si>
    <t xml:space="preserve"> ogrn </t>
  </si>
  <si>
    <t xml:space="preserve"> name_light </t>
  </si>
  <si>
    <t>date_register</t>
  </si>
  <si>
    <t>working_years</t>
  </si>
  <si>
    <t>napka</t>
  </si>
  <si>
    <t>founder</t>
  </si>
  <si>
    <t>director</t>
  </si>
  <si>
    <t>adress</t>
  </si>
  <si>
    <t>capital</t>
  </si>
  <si>
    <t xml:space="preserve"> income2020 </t>
  </si>
  <si>
    <t xml:space="preserve"> income2021 </t>
  </si>
  <si>
    <t xml:space="preserve"> income2022 </t>
  </si>
  <si>
    <t xml:space="preserve">income2023 </t>
  </si>
  <si>
    <t xml:space="preserve"> cost2020 </t>
  </si>
  <si>
    <t xml:space="preserve"> cost2021 </t>
  </si>
  <si>
    <t xml:space="preserve"> cost2022 </t>
  </si>
  <si>
    <t xml:space="preserve"> cost2023 </t>
  </si>
  <si>
    <t xml:space="preserve"> profit2020 </t>
  </si>
  <si>
    <t xml:space="preserve"> profit2021 </t>
  </si>
  <si>
    <t xml:space="preserve"> profit2022 </t>
  </si>
  <si>
    <t xml:space="preserve"> profit2023 </t>
  </si>
  <si>
    <t xml:space="preserve"> invest2020 </t>
  </si>
  <si>
    <t xml:space="preserve"> invest2021 </t>
  </si>
  <si>
    <t xml:space="preserve"> invest2022 </t>
  </si>
  <si>
    <t xml:space="preserve"> invest2023 </t>
  </si>
  <si>
    <t xml:space="preserve"> receivable2020 </t>
  </si>
  <si>
    <t xml:space="preserve"> receivable2021 </t>
  </si>
  <si>
    <t xml:space="preserve"> receivable2022 </t>
  </si>
  <si>
    <t xml:space="preserve"> receivable2023 </t>
  </si>
  <si>
    <t xml:space="preserve"> loan </t>
  </si>
  <si>
    <t>grow_income_2019_2023</t>
  </si>
  <si>
    <t>risk_fssp</t>
  </si>
  <si>
    <t>site</t>
  </si>
  <si>
    <t>logo</t>
  </si>
  <si>
    <t>temp_grow_2019_2023</t>
  </si>
  <si>
    <t>description</t>
  </si>
  <si>
    <t>Общество с ограниченной ответственностью Профессиональная коллекторская организация «Сентинел Кредит Менеджмент»</t>
  </si>
  <si>
    <t>ООО ПКО «СКМ»</t>
  </si>
  <si>
    <t xml:space="preserve">                      </t>
  </si>
  <si>
    <t>ДУДА ИГОРЬ ВИКТОРОВИЧ</t>
  </si>
  <si>
    <t>121151, Москва, Тараса Шевченко, 23А</t>
  </si>
  <si>
    <t>Да</t>
  </si>
  <si>
    <t>Значительный</t>
  </si>
  <si>
    <t>sentinelcredit.ru</t>
  </si>
  <si>
    <t>image024</t>
  </si>
  <si>
    <t>Общество с ограниченной ответственностью Профессиональная коллекторская организация «АктивБизнесКонсалт»</t>
  </si>
  <si>
    <t>ООО ПКО «АБК»</t>
  </si>
  <si>
    <t>КОЛОСКОВ МАКСИМ ВИКТОРОВИЧ</t>
  </si>
  <si>
    <t>117997, Москва г, ул Вавилова, 19</t>
  </si>
  <si>
    <t>Низкий</t>
  </si>
  <si>
    <t>activebc.ru</t>
  </si>
  <si>
    <t>image041</t>
  </si>
  <si>
    <t>Непубличное акционерное общество Профессиональная коллекторская организация «Первое клиентское бюро»</t>
  </si>
  <si>
    <t>НАО ПКО «ПКБ»</t>
  </si>
  <si>
    <t>КЛЕКОВКИН НИКОЛАЙ ИГОРЕВИЧ</t>
  </si>
  <si>
    <t>Москва г, км Киевское шоссе 22-й (п Московский), 6, 1</t>
  </si>
  <si>
    <t>pkbonline.ru</t>
  </si>
  <si>
    <t>image060</t>
  </si>
  <si>
    <t xml:space="preserve">Общество с ограниченной ответственностью Профессиональная коллекторская организация НСВ
</t>
  </si>
  <si>
    <t>ООО ПКО НСВ</t>
  </si>
  <si>
    <t xml:space="preserve"> ОБЩЕСТВО С ОГРАНИЧЕННОЙ ОТВЕТСТВЕННОСТЬЮ "АВТОМАТИЗИРОВАННЫЕ ГОЛОСОВЫЕ СИСТЕМЫ"  НЕПУБЛИЧНОЕ АКЦИОНЕРНОЕ ОБЩЕСТВО ПРОФЕССИОНАЛЬНАЯ КОЛЛЕКТОРСКАЯ ОРГАНИЗАЦИЯ "ПЕРВОЕ КЛИЕНТСКОЕ БЮРО"                     </t>
  </si>
  <si>
    <t>ВИНОГРАДОВ АРТУР АЛЕКСЕЕВИЧ</t>
  </si>
  <si>
    <t>108811, Москва г, км Киевское шоссе 22-й (п Московский), 6, 1</t>
  </si>
  <si>
    <t>nrservice.ru</t>
  </si>
  <si>
    <t>image200</t>
  </si>
  <si>
    <t>Акционерное общество Профессиональная коллекторская организация «Финансовое Агентство по Сбору Платежей»</t>
  </si>
  <si>
    <t>АО ПКО «ФАСП»</t>
  </si>
  <si>
    <t xml:space="preserve">                        </t>
  </si>
  <si>
    <t>ДАВЫМОКА СЕРГЕЙ ВЯЧЕСЛАВОВИЧ</t>
  </si>
  <si>
    <t>121151, Москва г, наб Тараса Шевченко, 23А, пом. 1Н/5</t>
  </si>
  <si>
    <t>Нет</t>
  </si>
  <si>
    <t/>
  </si>
  <si>
    <t>fasp.ru</t>
  </si>
  <si>
    <t>image157</t>
  </si>
  <si>
    <t>Общество с ограниченной ответственностью «Центр ЮСБ-М»</t>
  </si>
  <si>
    <t>ООО «Центр ЮСБ-М»</t>
  </si>
  <si>
    <t xml:space="preserve">                       </t>
  </si>
  <si>
    <t>117335, Москва г, Вавилова ул, дом 79, корпус 1, офис 4</t>
  </si>
  <si>
    <t>usb0m.ru</t>
  </si>
  <si>
    <t>image1001</t>
  </si>
  <si>
    <t>Общество с ограниченной ответственностью «Профессиональная коллекторская организация «М.Б.А. Финансы»</t>
  </si>
  <si>
    <t>ООО «ПКО «М.Б.А. Финансы»</t>
  </si>
  <si>
    <t xml:space="preserve"> ТОВАРИЩЕСТВО С ОГРАНИЧЕННОЙ ОТВЕТСТВЕННОСТЬЮ "КОЛЛЕКТОРСКОЕ АГЕНТСТВО "М.Б.А. ФИНАНСЫ"                      </t>
  </si>
  <si>
    <t>ВАХАТА ФЕДОР</t>
  </si>
  <si>
    <t>115280, Москва г, ул Мастеркова, 4, Эт 15 Пом I Ком 35</t>
  </si>
  <si>
    <t>mbafin.ru</t>
  </si>
  <si>
    <t>image044</t>
  </si>
  <si>
    <t>Общество с ограниченной ответственностью «Центр ЮСБ»</t>
  </si>
  <si>
    <t>ООО «Центр ЮСБ»</t>
  </si>
  <si>
    <t xml:space="preserve"> СЕРГЕЕВА ГАЛИНА ЕВГЕНЬЕВНА                        </t>
  </si>
  <si>
    <t>СЕРГЕЕВА ГАЛИНА ЕВГЕНЬЕВНА</t>
  </si>
  <si>
    <t>117335, Москва г, Вавилова ул, дом 79, корпус 1</t>
  </si>
  <si>
    <t>usbcollector.ru</t>
  </si>
  <si>
    <t>Общество с ограниченной ответственностью  Профессиональная коллекторская организация
«ГК Финансовые услуги»</t>
  </si>
  <si>
    <t>ООО ПКО «ГК ФИН»</t>
  </si>
  <si>
    <t xml:space="preserve"> ГАЛИЦКИХ ГРИГОРИЙ АЛЕКСАНДРОВИЧ                        </t>
  </si>
  <si>
    <t>ФИЛАТОВА НАТАЛЬЯ ДМИТРИЕВНА</t>
  </si>
  <si>
    <t>610017, Кировская обл, г Киров, ул Горбачева, Д.62, пом. 29</t>
  </si>
  <si>
    <t>gk0fin.ru</t>
  </si>
  <si>
    <t>image072</t>
  </si>
  <si>
    <t>Общество с ограниченной ответственностью Профессиональная коллекторская организация Траст»</t>
  </si>
  <si>
    <t>ООО «ПКО Траст»</t>
  </si>
  <si>
    <t xml:space="preserve"> Долюк Андрей Николаевич  САМБУДАГВА КСЕНИЯ ПАВЛОВНА                     </t>
  </si>
  <si>
    <t>Долюк Андрей Николаевич</t>
  </si>
  <si>
    <t>665801, Иркутская обл, г.о. Ангарское, г Ангарск, кв-л 252, стр. 19, д.офис 202</t>
  </si>
  <si>
    <t>catrust.ru</t>
  </si>
  <si>
    <t>image019</t>
  </si>
  <si>
    <t>Общество с ограниченной ответственностью «Профессиональная коллекторская организация Траст-Западная Сибирь»</t>
  </si>
  <si>
    <t>ООО «ПКО Траст-Западная Сибирь»</t>
  </si>
  <si>
    <t xml:space="preserve"> Долюк Андрей Николаевич  САМБУДАГВА КСЕНИЯ ПАВЛОВНА                       </t>
  </si>
  <si>
    <t>665801, Иркутская обл, г.о. Ангарское, г Ангарск, кв-л 252, стр. 19, офис 203</t>
  </si>
  <si>
    <t>trust0zs.ru</t>
  </si>
  <si>
    <t>image299</t>
  </si>
  <si>
    <t>Общество с ограниченной ответственностью «Профессиональная коллекторская организация Управляющая компания Траст»</t>
  </si>
  <si>
    <t>ООО «ПКО Управляющая компания Траст»</t>
  </si>
  <si>
    <t>665801, Иркутская обл, г.о. Ангарское, г Ангарск, кв-л 252, стр. 19, д.офис 207</t>
  </si>
  <si>
    <t>trust0uk.ru</t>
  </si>
  <si>
    <t>image300</t>
  </si>
  <si>
    <t>Общество с ограниченной ответственностью «Профессиональная коллекторская организация Компания Траст»</t>
  </si>
  <si>
    <t>ООО « ПКО Компания Траст»</t>
  </si>
  <si>
    <t>665801, Иркутская обл, г.о. Ангарское, г Ангарск, кв-л 252, стр. 19, офис 208</t>
  </si>
  <si>
    <t>trust0k.ru</t>
  </si>
  <si>
    <t>image301</t>
  </si>
  <si>
    <t>Общество с ограниченной ответственностью Профессиональная коллекторская организация «Долговое агентство «Центр кредитной безопасности»</t>
  </si>
  <si>
    <t>ООО ПКО «ДА-ЦКБ»</t>
  </si>
  <si>
    <t xml:space="preserve"> ТУРЖАНСКИЙ ДМИТРИЙ БОРИСОВИЧ                        </t>
  </si>
  <si>
    <t>ТУРЖАНСКИЙ ДМИТРИЙ БОРИСОВИЧ</t>
  </si>
  <si>
    <t>Московская область, Сергиево-Посадский, Сергиев Посад г, Московское ш, д. № 6, пом. 1, 141304</t>
  </si>
  <si>
    <t>dackb.ru</t>
  </si>
  <si>
    <t>image046</t>
  </si>
  <si>
    <t>Общество с ограниченной ответственностью Профессиональная коллекторская организация «Филберт»</t>
  </si>
  <si>
    <t>ООО ПКО «Филберт»</t>
  </si>
  <si>
    <t>ИВАНОВ АНДРЕЙ БОРИСОВИЧ</t>
  </si>
  <si>
    <t>198095, Санкт-Петербург г, Маршала Говорова ул, дом № 35, корпус 5, лит. Ж</t>
  </si>
  <si>
    <t>filbert.su;
Filbert.pro</t>
  </si>
  <si>
    <t>image004</t>
  </si>
  <si>
    <t>Общество с ограниченной ответственностью Профессиональная коллекторская организация «Бюро кредитной безопасности «РУССКОЛЛЕКТОР»</t>
  </si>
  <si>
    <t>ООО ПКО "Бюро кредитной безопасности «РУССКОЛЛЕКТОР»</t>
  </si>
  <si>
    <t xml:space="preserve"> КОМПАНИЯ СМАРТИВИЗМ ЛИМИТЕД                        </t>
  </si>
  <si>
    <t>СИМОНЕНКО АНАСТАСИЯ ЮРЬЕВНА</t>
  </si>
  <si>
    <t>129515, Город Москва, вн.тер. г. Муниципальный Округ Останкинский, ул Академика Королева, дом 13, строение 1, этаж 2 КОМ 14 ПОМ II</t>
  </si>
  <si>
    <t>russcollector.ru</t>
  </si>
  <si>
    <t>image226</t>
  </si>
  <si>
    <t>Общество с ограниченной ответственностью «Агентство Региональная организация по сбору долгов»</t>
  </si>
  <si>
    <t>ООО «Агентство Р.О.С.долгЪ»</t>
  </si>
  <si>
    <t xml:space="preserve"> ОБЩЕСТВО С ОГРАНИЧЕННОЙ ОТВЕТСТВЕННОСТЬЮ "МЭС-РАЗВИТИЕ"                        </t>
  </si>
  <si>
    <t>ЖЕЛЕЗНОВ АНДРЕЙ ВЯЧЕСЛАВОВИЧ</t>
  </si>
  <si>
    <t>121069, Город Москва, ул. Поварская, дом 31/29, помещение VI, комната 3</t>
  </si>
  <si>
    <t>rosdolg.com</t>
  </si>
  <si>
    <t>image145</t>
  </si>
  <si>
    <t>Общество с ограниченной ответственностью Профессиональная коллекторская организация «Столичное агентство по возврату долгов»</t>
  </si>
  <si>
    <t>ООО ПКО «Столичное АВД»</t>
  </si>
  <si>
    <t xml:space="preserve"> КУРИЛО ДАРЬЯ ИГОРЕВНА  ПЛОХОВ АРТЕМ ВАЛЕРЬЕВИЧ  ЦАЦУА ДАВИД ВЛАДИМИРОВИЧ                    </t>
  </si>
  <si>
    <t>ЦАЦУА ДАВИД ВЛАДИМИРОВИЧ</t>
  </si>
  <si>
    <t>107564, Москва г, ул Краснобогатырская, 2, 2, 5</t>
  </si>
  <si>
    <t>stcollector.ru</t>
  </si>
  <si>
    <t>image083</t>
  </si>
  <si>
    <t>Общество с ограниченной ответственностью «Профессиональная коллекторская организация «Кредит Инкасо Рус»</t>
  </si>
  <si>
    <t>ООО «ПКО «Кредит Инкасо Рус»</t>
  </si>
  <si>
    <t xml:space="preserve"> ЯНУШКЕВИЧ ВИКТОР ГЕНРИХОВИЧ  АКЦИОНЕРНОЕ ОБЩЕСТВО "КРЕДИТ ИНКАСО ПОРТФОЛИО ИНВЕСТМЕНТС (ЛЮКСЕМБУРГ")                     </t>
  </si>
  <si>
    <t>СТРЕЛКОВСКАЯ АЛЛА-МАРИЯ АДАМОВНА</t>
  </si>
  <si>
    <t>127273, Москва г, Березовая аллея, дом № 5А, строение 7, помещение 4</t>
  </si>
  <si>
    <t>Высокий</t>
  </si>
  <si>
    <t>kredytinkaso.ru</t>
  </si>
  <si>
    <t>image055</t>
  </si>
  <si>
    <t>Общество с ограниченной ответственностью Профессиональная коллекторская организация «Кредитэкспресс Финанс»</t>
  </si>
  <si>
    <t>ООО ПКО «КЭФ»</t>
  </si>
  <si>
    <t xml:space="preserve"> ЧАСТНОЕ ОБЩЕСТВО С ОГРАНИЧЕННОЙ ОТВЕТСТВЕННОСТЬЮ "КРЕДИТ ЭКСПРЕСС ГРУПП Б.В."  СВЕА ИНКАССО АКТИБОЛАГ                     </t>
  </si>
  <si>
    <t>СЕМЕНДУЕВ ВИКТОР АЛЕКСАНДРОВИЧ</t>
  </si>
  <si>
    <t>127055, Москва г, вн.тер.г. муниципальный округ Тверской, ул Бутырский Вал, д. 68/70, стр. 1, помещ. 1, комната 44</t>
  </si>
  <si>
    <t>creditexpress.ru</t>
  </si>
  <si>
    <t>image289</t>
  </si>
  <si>
    <t>Общество с ограниченной ответственностью Профессиональная коллекторская организация «Феникс»</t>
  </si>
  <si>
    <t>ООО ПКО «Феникс»</t>
  </si>
  <si>
    <t xml:space="preserve"> АКЦИОНЕРНОЕ ОБЩЕСТВО "ТБАНК"  МЕЖДУНАРОДНАЯ КОМПАНИЯ ПУБЛИЧНОЕ АКЦИОНЕРНОЕ ОБЩЕСТВО "Т-ТЕХНОЛОГИИ"                     </t>
  </si>
  <si>
    <t>ФЕКЛИСОВ ИВАН ВЛАДИМИРОВИЧ</t>
  </si>
  <si>
    <t>127287, Москва г, Хуторская 2-Я ул, дом 38А, строение 26</t>
  </si>
  <si>
    <t>phoenix0ca.ru</t>
  </si>
  <si>
    <t>image002</t>
  </si>
  <si>
    <t>Общество с ограниченной ответственностью Профессиональная коллекторская организация  «ЭВЕРЕСТ»</t>
  </si>
  <si>
    <t>ООО ПКО «ЭВЕРЕСТ»</t>
  </si>
  <si>
    <t xml:space="preserve"> АРХИПОВ ПАВЕЛ СЕРГЕЕВИЧ  АРСЕНТЬЕВ ЕВГЕНИЙ ВАЛЕРЬЕВИЧ  ЧЕРНЫШОВ ДМИТРИЙ СЕРГЕЕВИЧ                      </t>
  </si>
  <si>
    <t>ЧЕРНЫШОВ ДМИТРИЙ СЕРГЕЕВИЧ</t>
  </si>
  <si>
    <t>109147, Москва г, ул Марксистская, 34, 8</t>
  </si>
  <si>
    <t>everestcollect.ru</t>
  </si>
  <si>
    <t>image217</t>
  </si>
  <si>
    <t>Общество с ограниченной ответственностью «Профессиональная коллекторская организация «Камелот»</t>
  </si>
  <si>
    <t>ООО «ПКО «Камелот»</t>
  </si>
  <si>
    <t xml:space="preserve"> ХАРИСОВ АРТЕМ ФАНУСОВИЧ  ЛИЗУНОВ СЕРГЕЙ ЕВГЕНЬЕВИЧ                       </t>
  </si>
  <si>
    <t>ЛИЗУНОВ СЕРГЕЙ ЕВГЕНЬЕВИЧ</t>
  </si>
  <si>
    <t>614015, Пермский край, г. Пермь, ул. Монастырская, дом 14, квартира 200</t>
  </si>
  <si>
    <t>kamelotperm.ru</t>
  </si>
  <si>
    <t>image005</t>
  </si>
  <si>
    <t>Общество с ограниченной ответственностью Профессиональная коллекторская организация «Агентство юридического взыскания и сопровождения»</t>
  </si>
  <si>
    <t>ООО ПКО «Агентство ЮВС»</t>
  </si>
  <si>
    <t xml:space="preserve"> ШПЕТЕР СЕРГЕЙ ЭДУАРДОВИЧ  АШАХАНОВ РУСЛАН ИСАЕВИЧ  ГАЛУШКО ЛЮДМИЛА ПЕТРОВНА                      </t>
  </si>
  <si>
    <t>ШПЕТЕР СЕРГЕЙ ЭДУАРДОВИЧ</t>
  </si>
  <si>
    <t>614016, Пермский край, г Пермь, ул Краснофлотская, Дом 28</t>
  </si>
  <si>
    <t>lcs0agency.ru</t>
  </si>
  <si>
    <t>image138</t>
  </si>
  <si>
    <t>Общество с ограниченной ответственностью 
«Л-КОЛЛЕКШН»</t>
  </si>
  <si>
    <t>ООО «ЛК»</t>
  </si>
  <si>
    <t xml:space="preserve"> Лазаревич Игорь Семёнович                        </t>
  </si>
  <si>
    <t>ЛАЗАРЕВИЧ ИГОРЬ СЕМЁНОВИЧ</t>
  </si>
  <si>
    <t>643 61,,ТАГАНРОГ Г,,ТЕРГЕНЕВСКИЙ ПЕР,34,,2, 347927</t>
  </si>
  <si>
    <t>kalazer.ru</t>
  </si>
  <si>
    <t>image248</t>
  </si>
  <si>
    <t>Общество с ограниченной ответственностью «П.Р.Е.С.К.О.»</t>
  </si>
  <si>
    <t>ООО «П.Р.Е.С.К.О.»</t>
  </si>
  <si>
    <t xml:space="preserve"> ПИПИНЬШ ДМИТРИЙ                        </t>
  </si>
  <si>
    <t>БАЦУН ЕКАТЕРИНА ИГОРЕВНА</t>
  </si>
  <si>
    <t>344002, Ростовская обл, г Ростов-на-Дону, ул Московская, 55а, Помещ. 1б</t>
  </si>
  <si>
    <t>prescogroup.com.ru</t>
  </si>
  <si>
    <t>Общество с ограниченной ответственностью «Профессиональная коллекторская организация «НОРД КОЛЛЕКТ»</t>
  </si>
  <si>
    <t>ООО «ПКО «НОРД КОЛЛЕКТ»</t>
  </si>
  <si>
    <t xml:space="preserve"> ЛУКАШ ОЛЬГА ВАСИЛЬЕВНА                        </t>
  </si>
  <si>
    <t>ПРИМЕНКО ИВАН ПЕТРОВИЧ</t>
  </si>
  <si>
    <t>194044, Санкт-Петербург г, вн.тер.г. муниципальный округ Сампсониевское, пр-кт Финляндский, д. 4, литера А, офис 209</t>
  </si>
  <si>
    <t>nordcollect.ru</t>
  </si>
  <si>
    <t>image156</t>
  </si>
  <si>
    <t>Общество с ограниченной ответственностью Профессиональная коллекторская организация «ВИНГО»</t>
  </si>
  <si>
    <t>ООО ПКО «ВИНГО»</t>
  </si>
  <si>
    <t xml:space="preserve"> КОМПИЛА ЛИМИТЕД                        </t>
  </si>
  <si>
    <t>ЕРМИЛОВ МИХАИЛ ВЯЧЕСЛАВОВИЧ</t>
  </si>
  <si>
    <t>117420, Москва г, ул Профсоюзная, 57, 7-II-6</t>
  </si>
  <si>
    <t>wingocollect.ru</t>
  </si>
  <si>
    <t>image237</t>
  </si>
  <si>
    <t>Общество с ограниченной ответственностью «КОНСТАНТА»</t>
  </si>
  <si>
    <t>ООО «КОНСТАНТА»</t>
  </si>
  <si>
    <t xml:space="preserve"> КИРИЛЛОВА ДАРЬЯ МИХАЙЛОВНА                        </t>
  </si>
  <si>
    <t>ЛАРИОНОВА НАДЕЖДА АНАТОЛЬЕВНА</t>
  </si>
  <si>
    <t>195043, Санкт-Петербург г, Рябовское ш, дом № 120, литера А, помещение 210</t>
  </si>
  <si>
    <t>sk2.su</t>
  </si>
  <si>
    <t>Общество с ограниченной ответственностью «Профессиональная Коллекторская Организация «Сила Права»</t>
  </si>
  <si>
    <t>ООО «ПКО «СП»</t>
  </si>
  <si>
    <t xml:space="preserve"> Бревдо Михаил Григорьевич  САВИНОВ АЛЕКСАНДР ВАСИЛЬЕВИЧ                       </t>
  </si>
  <si>
    <t>Бревдо Михаил Григорьевич</t>
  </si>
  <si>
    <t>344013, Ростовская обл, г Ростов-на-Дону, ул Мечникова, 39в</t>
  </si>
  <si>
    <t>dolgrostov.ru</t>
  </si>
  <si>
    <t>image081</t>
  </si>
  <si>
    <t>Общество с ограниченной ответственностью профессиональная коллекторская организация «Бэтта»</t>
  </si>
  <si>
    <t>ООО ПКО «Бэтта»</t>
  </si>
  <si>
    <t xml:space="preserve"> АНТИФЬЕВ АЛЕКСАНДР НИКОЛАЕВИЧ                        </t>
  </si>
  <si>
    <t>АНТИФЬЕВ АЛЕКСАНДР НИКОЛАЕВИЧ</t>
  </si>
  <si>
    <t>603155, Нижегородская обл, Нижний Новгород г, Ковалихинская ул, дом 72, квартира 71</t>
  </si>
  <si>
    <t>betta0nn.ru</t>
  </si>
  <si>
    <t>image189</t>
  </si>
  <si>
    <t>Общество с ограниченной ответственностью Профессиональная коллекторская организация «Премьер Авто»</t>
  </si>
  <si>
    <t>ООО ПКО «Премьер Авто»</t>
  </si>
  <si>
    <t xml:space="preserve"> ЗОЛОТУХИНА ГАЛИНА СТЕПАНОВНА                        </t>
  </si>
  <si>
    <t>ЗОЛОТУХИНА ГАЛИНА СТЕПАНОВНА</t>
  </si>
  <si>
    <t>690001, Приморский край, г. Владивосток, ул.Светланская, д.85, Х</t>
  </si>
  <si>
    <t>premier25.ru</t>
  </si>
  <si>
    <t>image198</t>
  </si>
  <si>
    <t>Общество с ограниченной ответственностью «профессиональная коллекторская организация «АГЕНТСТВО ФИНАНСОВОЙ И ПРАВОВОЙ БЕЗОПАСНОСТИ»</t>
  </si>
  <si>
    <t>ООО «ПКО «АФПБ»</t>
  </si>
  <si>
    <t xml:space="preserve"> ТРОШКИН РОМАН АНАТОЛЬЕВИЧ  ЗИНЧЕНКО АНДРЕЙ АЛЕКСАНДРОВИЧ                       </t>
  </si>
  <si>
    <t>РЫБКИН ПАВЕЛ СЕРГЕЕВИЧ</t>
  </si>
  <si>
    <t>195009, Санкт-Петербург г, Кондратьевский пр-кт, дом 2, литера Л, офис 300</t>
  </si>
  <si>
    <t>afpb.agency</t>
  </si>
  <si>
    <t>image302</t>
  </si>
  <si>
    <t>Общество с ограниченной ответственностью «Профессиональная коллекторская организация «Лайф»</t>
  </si>
  <si>
    <t>ООО ПКО «Лайф»</t>
  </si>
  <si>
    <t xml:space="preserve"> СИМАНОВ МАКСИМ ВАЛЕНТИНОВИЧ                        </t>
  </si>
  <si>
    <t>ЛАДЫГИН МИХАИЛ ЕВГЕНЬЕВИЧ</t>
  </si>
  <si>
    <t>440000, Пензенская обл, Пенза г, Пушкина ул, дом 3, офис 506</t>
  </si>
  <si>
    <t>CFB2012.ru</t>
  </si>
  <si>
    <t>image179</t>
  </si>
  <si>
    <t>Общество с ограниченной ответственностью «Компания региональный Долговой Центр»</t>
  </si>
  <si>
    <t>ООО «КРДЦ»</t>
  </si>
  <si>
    <t>153013, Ивановская обл, г Иваново, ул Панина, 16а Дом</t>
  </si>
  <si>
    <t>regiondolg.ru</t>
  </si>
  <si>
    <t>image274</t>
  </si>
  <si>
    <t>Общество с ограниченной ответственностью Профессиональная коллекторская организация «ЦКБ-Финанс»</t>
  </si>
  <si>
    <t>ООО ПКО «ЦКБ-Финанс»</t>
  </si>
  <si>
    <t xml:space="preserve"> РУМЯНЦЕВ СЕРГЕЙ ЕВГЕНЬЕВИЧ                        </t>
  </si>
  <si>
    <t>РУМЯНЦЕВ СЕРГЕЙ ЕВГЕНЬЕВИЧ</t>
  </si>
  <si>
    <t>141371, Московская обл, Сергиево-Посадский р-н, Хотьково г, Майолик ул, дом № 6</t>
  </si>
  <si>
    <t>debtpatrol.ru</t>
  </si>
  <si>
    <t>image068</t>
  </si>
  <si>
    <t>Общество с ограниченной ответственностью Профессиональная коллекторская организация «БВД</t>
  </si>
  <si>
    <t>ООО ПКО «БВД»</t>
  </si>
  <si>
    <t xml:space="preserve"> КОРСУНОВ ИГОРЬ ВЛАДИМИРОВИЧ  ГОЛДЫРЕВ РОМАН ЮРЬЕВИЧ                       </t>
  </si>
  <si>
    <t>ТУРГАНОВА НАТАЛЬЯ ЕВГЕНЬЕВНА</t>
  </si>
  <si>
    <t>655017, г. Абакан, ул. Чертыгашева, д. 77, кв. 44Н</t>
  </si>
  <si>
    <t>bvd19.ru</t>
  </si>
  <si>
    <t>image119</t>
  </si>
  <si>
    <t>Общество с ограниченной ответственностью «Финколлект»</t>
  </si>
  <si>
    <t>ООО «Быстроденьги ФК»</t>
  </si>
  <si>
    <t xml:space="preserve"> ПРОВКИН ЮРИЙ ИГОРЕВИЧ  ГОРОДЕЦКИЙ АЛЕКСАНДР РАФАИЛОВИЧ  АКЦИОНЕРНОЕ ОБЩЕСТВО «ФИНАНСОВЫЕ ПАРТНЕРЫ»                      </t>
  </si>
  <si>
    <t>ВЕСОВЩУК СЕРГЕЙ ДМИТРИЕВИЧ</t>
  </si>
  <si>
    <t>г. Москва, вн.тер.г. муниципальный округ Хамовники, ул. Малая Пироговская, д. 14, стр. 1, ЭТАЖ/ПОМЕЩ. 3/2, 119435</t>
  </si>
  <si>
    <t>fincollect.ru</t>
  </si>
  <si>
    <t>Общество с ограниченной ответственностью Профессиональная коллекторская организация «Юридическая компания  «Группа СВС»</t>
  </si>
  <si>
    <t>ООО ПКО «ЮК «Группа СВС»</t>
  </si>
  <si>
    <t xml:space="preserve"> ВИЛЬЧКОВСКИЙ АЛЕКСАНДР ИВАНОВИЧ  ШУДЛОВСКИЙ АНДРЕЙ АЛЕКСАНДРОВИЧ  КАЗАНКОВ ДЕНИС СЕРГЕЕВИЧ                      </t>
  </si>
  <si>
    <t>ВИЛЬЧКОВСКИЙ АЛЕКСАНДР ИВАНОВИЧ</t>
  </si>
  <si>
    <t>115114, Москва г, наб Дербеневская, 11, Эт 9 Пом Б</t>
  </si>
  <si>
    <t>uk0svs.ru</t>
  </si>
  <si>
    <t>image242</t>
  </si>
  <si>
    <t>Общество с ограниченной ответственностью Профессиональная коллекторская организация «ЭОС»</t>
  </si>
  <si>
    <t>ООО ПКО «ЭОС»</t>
  </si>
  <si>
    <t xml:space="preserve"> ЗАВЬЯЛОВА ЕЛЕНА МИХАЙЛОВНА  КОМПАНИЯ С ОГРАНИЧЕННОЙ ОТВЕТСТВЕННОСТЬЮ ЭОС ХОЛДИНГ ГМБХ  КОМПАНИЯ С ОГРАНИЧЕННОЙ ОТВЕТСТВЕННОСТЬЮ ЭОС ИНТЕРНАЦИОНАЛЬ БЕТАЙЛИГУНГС-ФЕРВАЛЬТУНГСГЕЗЕЛЛЬШАФТ МБХ                    </t>
  </si>
  <si>
    <t>ДМИТРАКОВ АНТОН АЛЕКСАНДРОВИЧ</t>
  </si>
  <si>
    <t>117105, Москва г, вн.тер. г. муниципальный округ Нагорный, ш Варшавское, д. 26, этаж 2, ч. нежил. помещ. 8</t>
  </si>
  <si>
    <t>oooeos.ru</t>
  </si>
  <si>
    <t>image017</t>
  </si>
  <si>
    <t>Общество с ограниченной ответственностью «Проф коллекшн»</t>
  </si>
  <si>
    <t>ООО «Проф коллекшн»</t>
  </si>
  <si>
    <t xml:space="preserve"> АСТАШКИН АНДРЕЙ ВЛАДИМИРОВИЧ                        </t>
  </si>
  <si>
    <t>ПОДОСИНОВИК ДЕНИС СТАНИСЛАВОВИЧ</t>
  </si>
  <si>
    <t>350058, Краснодарский край, г Краснодар, ул им. Селезнева, 204/2, Е24</t>
  </si>
  <si>
    <t>prof0collection.ru</t>
  </si>
  <si>
    <t>image257</t>
  </si>
  <si>
    <t>Общество с ограниченной ответственностью «МИНДОЛГ»</t>
  </si>
  <si>
    <t>ООО «МИНДОЛГ»</t>
  </si>
  <si>
    <t xml:space="preserve"> ЖИВОЙ ВЛАДИМИР ВАСИЛЬЕВИЧ  МАКАРОВ АЛЕКСЕЙ ЮРЬЕВИЧ                       </t>
  </si>
  <si>
    <t>ЖИВОЙ ВЛАДИМИР ВАСИЛЬЕВИЧ</t>
  </si>
  <si>
    <t>121099, Москва г, Композиторская ул, дом 17, офис 407</t>
  </si>
  <si>
    <t>mindolg.com</t>
  </si>
  <si>
    <t>image037</t>
  </si>
  <si>
    <t>Общество с ограниченной ответственностью Профессиональная коллекторская организация «Центр исполнения судебных решений»</t>
  </si>
  <si>
    <t>ООО ПКО «Центр исполнения судебных решений»</t>
  </si>
  <si>
    <t xml:space="preserve"> РЕЧИЦКАЯ ЕЛЕНА АНАТОЛЬЕВНА  СЕРЕБРЯКОВА ВАСИЛИНА КОНСТАНТИНОВНА                       </t>
  </si>
  <si>
    <t>СЕРЕБРЯКОВА ВАСИЛИНА КОНСТАНТИНОВНА</t>
  </si>
  <si>
    <t>115114, Москва г, Дербеневская наб, дом № 11, помещение 81, офис 1А-504</t>
  </si>
  <si>
    <t>cisrlaw.com</t>
  </si>
  <si>
    <t>image063</t>
  </si>
  <si>
    <t>Общество с ограниченной ответственностью Профессиональная коллекторская организация «Вела»</t>
  </si>
  <si>
    <t>ООО ПКО «Вела»</t>
  </si>
  <si>
    <t xml:space="preserve"> БРЕВНОВ ВИТАЛИЙ ВЛАДИМИРОВИЧ  ФЕФИЛОВ ДМИТРИЙ ВИКТОРОВИЧ                       </t>
  </si>
  <si>
    <t>БРЕВНОВ ВИТАЛИЙ ВЛАДИМИРОВИЧ</t>
  </si>
  <si>
    <t>614030, 59, Пермь, Кабельщиков, дом № 6</t>
  </si>
  <si>
    <t>vela0perm.ru</t>
  </si>
  <si>
    <t>Общество с ограниченной ответственностью «ЭйБиСи Финанс»</t>
  </si>
  <si>
    <t>ООО «ЭйБиСи Финанс»</t>
  </si>
  <si>
    <t xml:space="preserve"> ЧЕБОТАРЕВА ЕЛЕНА ВАЛЕРЬЕВНА  ДЕНИСОВА АНАСТАСИЯ ВЛАДИМИРОВНА  ДЕНИСОВ МАКСИМ ВЛАДИМИРОВИЧ                      </t>
  </si>
  <si>
    <t>Чеботарев Алексей Викторович</t>
  </si>
  <si>
    <t>195279, Санкт-Петербург г, Революции ш, дом 69, литер А, ПОМ 46Н,48Н,50Н,54Н,55Н ОФ231</t>
  </si>
  <si>
    <t>abc0fin.com</t>
  </si>
  <si>
    <t>image303</t>
  </si>
  <si>
    <t>Общество с ограниченной ответственностью Профессиональная коллекторская организация «Правовой Центр «ОДА»</t>
  </si>
  <si>
    <t>ООО ПКО «Правовой центр «ОДА»</t>
  </si>
  <si>
    <t xml:space="preserve"> ФИЛИППОВ АНАТОЛИЙ АЛЕКСЕЕВИЧ  ЦУКАНОВА ЕЛЕНА ВЛАДИМИРОВНА                       </t>
  </si>
  <si>
    <t>ФИЛИППОВ АНАТОЛИЙ АЛЕКСЕЕВИЧ</t>
  </si>
  <si>
    <t>460000, Оренбургская область, г Оренбург, ул Гая, д. 3</t>
  </si>
  <si>
    <t>oda56.ru</t>
  </si>
  <si>
    <t>image105</t>
  </si>
  <si>
    <t>Общество с ограниченной ответственностью «Агентство правовых услуг»</t>
  </si>
  <si>
    <t>ООО «АПУ»</t>
  </si>
  <si>
    <t xml:space="preserve"> КОЛЕСНИКОВ ВЛАДИМИР СЕРГЕЕВИЧ                        </t>
  </si>
  <si>
    <t>КОЛЕСНИКОВ ВЛАДИМИР СЕРГЕЕВИЧ</t>
  </si>
  <si>
    <t>344091, Ростовская обл, г Ростов-на-Дону, ул Малиновского, 3д, Этаж/офис 3/26</t>
  </si>
  <si>
    <t>Общество с ограниченной ответственностью «Профессиональная коллекторская организация «Авантаж»</t>
  </si>
  <si>
    <t>ООО «ПКО «Авантаж»</t>
  </si>
  <si>
    <t xml:space="preserve"> Пшеницын Сергей Анатольевич                      </t>
  </si>
  <si>
    <t>Пшеницын Сергей Анатольевич</t>
  </si>
  <si>
    <t>620073, Свердловская обл, г Екатеринбург, ул Крестинского, 53б</t>
  </si>
  <si>
    <t>LLC0Avantage.ru</t>
  </si>
  <si>
    <t>image261</t>
  </si>
  <si>
    <t>Общество с ограниченной ответственностью Профессиональная коллекторская организация «ЛЕКС»</t>
  </si>
  <si>
    <t>ООО ПКО «ЛЕКС»</t>
  </si>
  <si>
    <t xml:space="preserve"> КУЧИНОВ ВЛАДИСЛАВ ВЛАДИМИРОВИЧ                        </t>
  </si>
  <si>
    <t>КУЧИНОВ ВЛАДИСЛАВ ВЛАДИМИРОВИЧ</t>
  </si>
  <si>
    <t>170006, г.Тверь, ул.Брагина, д.6А, оф.307</t>
  </si>
  <si>
    <t>sodeistvie0tv.ru</t>
  </si>
  <si>
    <t>image146</t>
  </si>
  <si>
    <t>Общество с ограниченной ответственностью Профессиональная коллекторская организация «УралДолгНадзор»</t>
  </si>
  <si>
    <t>ООО ПКО «УДН»</t>
  </si>
  <si>
    <t>Респ. Башкортостан, г.о. город Уфа, г. Уфа, ул. Рихарда Зорге, Д. 34, КВ. 19, 450059</t>
  </si>
  <si>
    <t>Общество с ограниченной ответственностью «Профессиональная коллекторская организация «ИЛМА»</t>
  </si>
  <si>
    <t>ООО «ПКО «ИЛМА»</t>
  </si>
  <si>
    <t xml:space="preserve"> КАСЬЯНОВА АГАТА АЛЕКСЕЕВНА  БУХТОЯРОВА ЕКАТЕРИНА АЛЕКСАНДРОВНА                       </t>
  </si>
  <si>
    <t>БУХТОЯРОВА ЕКАТЕРИНА АЛЕКСАНДРОВНА</t>
  </si>
  <si>
    <t>г. Петрозаводск, р-н Центр, ул. Гоголя, д. 58, ЭТАЖ 2, 185035</t>
  </si>
  <si>
    <t xml:space="preserve"> dolgovoeagentstvo.ru</t>
  </si>
  <si>
    <t>Общество с ограниченной ответственностью «ФИНСОЮЗ АКТИВ ЮГ»</t>
  </si>
  <si>
    <t>ООО «ФИНСОЮЗ АКТИВ ЮГ»</t>
  </si>
  <si>
    <t xml:space="preserve"> ЯКУШЕВ ИГОРЬ ВЛАДИМИРОВИЧ                        </t>
  </si>
  <si>
    <t>ЯКУШЕВ ИГОРЬ ВЛАДИМИРОВИЧ</t>
  </si>
  <si>
    <t>344091, Ростовская обл, г Ростов-на-Дону, ул Малиновского, 3, 41</t>
  </si>
  <si>
    <t>finsoyuz.ru</t>
  </si>
  <si>
    <t>image304</t>
  </si>
  <si>
    <t>Общество с ограниченной ответственностью «ПРОГРЕСС СЕРВИС»</t>
  </si>
  <si>
    <t>ООО «ПРОГРЕСС СЕРВИС»</t>
  </si>
  <si>
    <t>ГУБА ЕЛЕНА ВАЛЕРЬЕВНА</t>
  </si>
  <si>
    <t>426009, Удмуртская Респ, г Ижевск, ул Ухтомского, 24, Этаж 1 офис 21</t>
  </si>
  <si>
    <t>progres0servis.ru</t>
  </si>
  <si>
    <t>Общество с ограниченной ответственностью «ПРИОРИТЕТ»</t>
  </si>
  <si>
    <t>ООО «ПРИОРИТЕТ»</t>
  </si>
  <si>
    <t xml:space="preserve"> ГОРЬКОВЕЦ АРТЕМ АЛЕКСАНДРОВИЧ                        </t>
  </si>
  <si>
    <t>ГОРЬКОВЕЦ АРТЕМ АЛЕКСАНДРОВИЧ</t>
  </si>
  <si>
    <t>344033, Ростовская обл, г Ростов-на-Дону, ул Магнитогорская, 1б, 41</t>
  </si>
  <si>
    <t>prioritet0org.ru</t>
  </si>
  <si>
    <t>Общество с ограниченной ответственностью «ПЕРСОНАЛ АКТИВ ПЛЮС ЮГ»</t>
  </si>
  <si>
    <t>ООО «ПЕРСОНАЛ АКТИВ ПЛЮС ЮГ»</t>
  </si>
  <si>
    <t xml:space="preserve"> ПОЛИВАНОВ АЛЕКСАНДР НИКОЛАЕВИЧ                        </t>
  </si>
  <si>
    <t>ПОЛИВАНОВ АЛЕКСАНДР НИКОЛАЕВИЧ</t>
  </si>
  <si>
    <t>358000, Калмыкия Респ, г Элиста, ул В.И.Ленина, 240, 414</t>
  </si>
  <si>
    <t>personalaktiv.ru</t>
  </si>
  <si>
    <t>Общество с ограниченной ответственностью «Профессиональная коллекторская организация КОНТРОЛЬ»</t>
  </si>
  <si>
    <t>ООО «ПКО КОНТРОЛЬ»</t>
  </si>
  <si>
    <t xml:space="preserve"> ЖИХОРОВ ДМИТРИЙ АНАТОЛЬЕВИЧ                        </t>
  </si>
  <si>
    <t>ЖИХОРОВ ДМИТРИЙ АНАТОЛЬЕВИЧ</t>
  </si>
  <si>
    <t>358000, Калмыкия Респ, г Элиста, ул В.И.Ленина, 240, 306</t>
  </si>
  <si>
    <t>ooo0kontrol.com</t>
  </si>
  <si>
    <t>image235</t>
  </si>
  <si>
    <t>Общество с ограниченной ответственностью «Профессиональная коллекторская организация «Долговое агентство ВЕРУС»</t>
  </si>
  <si>
    <t>ООО «ПКО «Долговое агентство ВЕРУС»</t>
  </si>
  <si>
    <t xml:space="preserve"> Карцев Роман Владимирович                        </t>
  </si>
  <si>
    <t>Карцев Роман Владимирович</t>
  </si>
  <si>
    <t>109382, Москва г, ул Судакова, 10, офис 213</t>
  </si>
  <si>
    <t>daverus.ru</t>
  </si>
  <si>
    <t>image206</t>
  </si>
  <si>
    <t>Общество с ограниченной ответственностью Профессиональная коллекторская организация «Стратегия»</t>
  </si>
  <si>
    <t>ООО ПКО «Стратегия»</t>
  </si>
  <si>
    <t xml:space="preserve"> МУСЛИМОВ ПЁТР ВЛАДИМИРОВИЧ  ПОПОКИН ВЛАДИСЛАВ ЮРЬЕВИЧ                       </t>
  </si>
  <si>
    <t>ВОРОНИН ДМИТРИЙ ИГОРЕВИЧ</t>
  </si>
  <si>
    <t>111033, Москва г, Золоторожский Вал ул, дом № 11, строение 21, этаж 4, помещение V, комната 409</t>
  </si>
  <si>
    <t>strategiya.msk.ru</t>
  </si>
  <si>
    <t>Общество с ограниченной ответственностью Коллекторское агентство «Диалог-Финанс»</t>
  </si>
  <si>
    <t>ООО КА «Диалог-Финанс»</t>
  </si>
  <si>
    <t>Карачаево-Черкесская Респ, г Черкесск, ул Ставропольская, 40а, 1-3</t>
  </si>
  <si>
    <t>Общество с ограниченной ответственностью «Профессиональная коллекторская организация «Группа СВС»</t>
  </si>
  <si>
    <t>ООО «ПКО «Группа СВС»</t>
  </si>
  <si>
    <t xml:space="preserve"> СТАРОДУБОВ СЕРГЕЙ ВЯЧЕСЛАВОВИЧ                        </t>
  </si>
  <si>
    <t>СТАРОДУБОВ СЕРГЕЙ ВЯЧЕСЛАВОВИЧ</t>
  </si>
  <si>
    <t>г. Москва, ул. Верхоянская, д. 18, к. 2, кв. 2, 129344</t>
  </si>
  <si>
    <t>svs0group.ru</t>
  </si>
  <si>
    <t>image130</t>
  </si>
  <si>
    <t>Общество с ограниченной ответственностью Профессиональная коллекторская организация «РегионКонсалт»</t>
  </si>
  <si>
    <t>ООО ПКО «РегионКонсалт»</t>
  </si>
  <si>
    <t xml:space="preserve"> НИКИТИН ВЛАДИМИР ВЛАДИМИРОВИЧ                        </t>
  </si>
  <si>
    <t>НИКИТИН ВЛАДИМИР ВЛАДИМИРОВИЧ</t>
  </si>
  <si>
    <t>117218, Москва г, ул Кржижановского, 15, 5, 208</t>
  </si>
  <si>
    <t>regionc.ru</t>
  </si>
  <si>
    <t>image190</t>
  </si>
  <si>
    <t>Общество с ограниченной ответственностью «Профессиональная коллекторская организация «Форвард»»</t>
  </si>
  <si>
    <t>ООО «ПКО «Форвард»</t>
  </si>
  <si>
    <t xml:space="preserve"> ОСИПОВ ИЛЬЯ ИГОРЕВИЧ  БАЙБОРОДИНА МАРИНА НИКОЛАЕВНА  СТЕПАНОВ ИВАН АЛЕКСАНДРОВИЧ  ВАВИЛОВ ЮРИЙ ВИКТОРОВИЧ  ВАСИЛЬЕВА ОЛЬГА СЕРГЕЕВНА                     </t>
  </si>
  <si>
    <t>СТЕПАНОВ ИВАН АЛЕКСАНДРОВИЧ</t>
  </si>
  <si>
    <t>630099, Новосибирская обл, г.о. город Новосибирск, г Новосибирск, ул Урицкого, д. 21, кв. 7, 9, 10, 11, 12, 13, 14, 15, 16</t>
  </si>
  <si>
    <t>caforward.ru</t>
  </si>
  <si>
    <t>image279</t>
  </si>
  <si>
    <t>Общество с ограниченной ответственностью  «Профессиональная коллекторская организация «Триада»</t>
  </si>
  <si>
    <t>ООО «ПКО «Триада»</t>
  </si>
  <si>
    <t xml:space="preserve"> ФЕДОРОВ ОЛЕГ АНАТОЛЬЕВИЧ                        </t>
  </si>
  <si>
    <t>ФЕДОРОВ ОЛЕГ АНАТОЛЬЕВИЧ</t>
  </si>
  <si>
    <t>г. Саратов, ул. им Пугачева Е.И., д. 54/62, пом. 3, 410056</t>
  </si>
  <si>
    <t>avdtriada.ru</t>
  </si>
  <si>
    <t>image111</t>
  </si>
  <si>
    <t>Общество с ограниченной ответственностью «Профессиональная коллекторская организация «Легал Коллекшн»</t>
  </si>
  <si>
    <t>ООО «Профессиональная коллекторская организация «Легал Коллекшн»</t>
  </si>
  <si>
    <t xml:space="preserve"> ГЛЕБОВА ЮЛИЯ ВАЛЕРЬЕВНА  ЧЕРНОВ ВАЛЕРИЙ ВАЛЕРЬЯНОВЧИЧ  ФИРСОВА КСЕНИЯ ВАЛЕРЬЕВНА                      </t>
  </si>
  <si>
    <t>ГЛЕБОВА ЮЛИЯ ВАЛЕРЬЕВНА</t>
  </si>
  <si>
    <t>443079, Самарская обл, Самара г, Революционная ул, дом № 111, этаж 1, офис 8</t>
  </si>
  <si>
    <t>legalc.ru</t>
  </si>
  <si>
    <t>image178</t>
  </si>
  <si>
    <t xml:space="preserve"> Общество с ограниченной ответственностью профессиональная коллекторская организация «ЖилКомИнкасо-Нижний Новгород"</t>
  </si>
  <si>
    <t>ООО ПКО «ЖКИ-НН»</t>
  </si>
  <si>
    <t xml:space="preserve"> ЛИСОВА ЮЛИЯ ВИКТОРОВНА                        </t>
  </si>
  <si>
    <t>ПЕРЕПЛЁТЧИКОВ ИЛЬЯ МИХАЙЛОВИЧ</t>
  </si>
  <si>
    <t>603005, Нижегородская обл, Нижний Новгород г, Пискунова ул, дом 21/2, офис 31</t>
  </si>
  <si>
    <t>zhki0nn.ru</t>
  </si>
  <si>
    <t>image177</t>
  </si>
  <si>
    <t>Общество с ограниченной ответственностью профессиональная коллекторская организация «Мегасах»</t>
  </si>
  <si>
    <t>ООО ПКО «Мегасах»</t>
  </si>
  <si>
    <t xml:space="preserve"> ПАВЛЮТИН СЕРГЕЙ СЕРГЕЕВИЧ  ПЕРЕДКОВ СЕРГЕЙ АЛЕКСАНДРОВИЧ                       </t>
  </si>
  <si>
    <t>ПАВЛЮТИН СЕРГЕЙ СЕРГЕЕВИЧ</t>
  </si>
  <si>
    <t>г. Южно-Сахалинск, Коммунистический пр-кт, д. 49, ОФИС 408А, 693020</t>
  </si>
  <si>
    <t>megasakh.ru</t>
  </si>
  <si>
    <t>image122</t>
  </si>
  <si>
    <t>Общество с ограниченной ответственностью «Профессиональная коллекторская организация «Агентство по работе с долгами»</t>
  </si>
  <si>
    <t>ООО «ПКО «АРД»</t>
  </si>
  <si>
    <t xml:space="preserve"> КОРОТКОВ МАКСИМ ВАЛЕРЬЕВИЧ                        </t>
  </si>
  <si>
    <t>КОРОТКОВ МАКСИМ ВАЛЕРЬЕВИЧ</t>
  </si>
  <si>
    <t>153022, Ивановская область, г.о. Иваново, г Иваново, ул Богдана Хмельницкого, дом 83, офис 5</t>
  </si>
  <si>
    <t>ard0iv.ru</t>
  </si>
  <si>
    <t>image230</t>
  </si>
  <si>
    <t xml:space="preserve"> Общество с ограниченной ответственностью Профессиональная коллекторская организация «Специализированное Агентство Аналитики и Безопасноти»</t>
  </si>
  <si>
    <t>ООО ПКО «СААБ»</t>
  </si>
  <si>
    <t xml:space="preserve"> НЕФЕДОВ МИХАИЛ ГЕННАДЬЕВИЧ  АБДУЛЛИН РИНАТ ШАМИЛЬЕВИЧ                       </t>
  </si>
  <si>
    <t>ШАРПОВ СЕРГЕЙ ВИКТОРОВИЧ</t>
  </si>
  <si>
    <t>603087, Нижегородская область, г. Нижний Новгород, ш. Казанское, дом 10, корпус 3, помещение 2</t>
  </si>
  <si>
    <t>ooosaab.ru</t>
  </si>
  <si>
    <t>image016</t>
  </si>
  <si>
    <t>Общество с ограниченной ответственностью Профессиональная коллекторская организация «Агентство Финансового Контроля"</t>
  </si>
  <si>
    <t>ООО ПКО «АФК»</t>
  </si>
  <si>
    <t xml:space="preserve"> АБДУЛЛИН РИНАТ ШАМИЛЬЕВИЧ  Нефедов Михаил Геннадьевич                     </t>
  </si>
  <si>
    <t>oooafk.ru</t>
  </si>
  <si>
    <t>image011</t>
  </si>
  <si>
    <t>Общество с ограниченной ответственностью Профессиональная коллекторская организация «Национальное агентство по сбору долгов»</t>
  </si>
  <si>
    <t>ООО ПКО «НАСД»</t>
  </si>
  <si>
    <t xml:space="preserve"> СМОРЧКОВ ГАЯРЬ НИКОЛАЕВИЧ                        </t>
  </si>
  <si>
    <t>СМОРЧКОВ ГАЯРЬ НИКОЛАЕВИЧ</t>
  </si>
  <si>
    <t>г. Москва, ул. Писцовая, д. 16, к. 2, 127287</t>
  </si>
  <si>
    <t>nasd.su</t>
  </si>
  <si>
    <t>image181</t>
  </si>
  <si>
    <t>Общество с ограниченной ответственностью «ПЕРСПЕКТИВА»</t>
  </si>
  <si>
    <t>ООО «ПЕРСПЕКТИВА»</t>
  </si>
  <si>
    <t xml:space="preserve"> ГУБА ЕЛЕНА ВАЛЕРЬЕВНА                        </t>
  </si>
  <si>
    <t>295034, Крым Респ, г Симферополь, пр-кт Кирова, 29/1, 416-А</t>
  </si>
  <si>
    <t>перспектива.click</t>
  </si>
  <si>
    <t>image293</t>
  </si>
  <si>
    <t>Общество с ограниченной ответственностью «Профессиональная коллекторская организация «Агентство банковского возврата»</t>
  </si>
  <si>
    <t>ООО Профессиональная коллекторская организация «АБВ»</t>
  </si>
  <si>
    <t xml:space="preserve"> ЧЕРНОМЫРДИН ИЛЬЯ ВАСИЛЬЕВИЧ                        </t>
  </si>
  <si>
    <t>ГРИГОРОВ МАКСИМ НИКОЛАЕВИЧ</t>
  </si>
  <si>
    <t>119119, Москва г, пр-кт Ленинский, 42, К. 1_2_3, Э/Пом/Ком 1/I/88</t>
  </si>
  <si>
    <t>abv0collection.ru</t>
  </si>
  <si>
    <t>image194</t>
  </si>
  <si>
    <t xml:space="preserve"> Общество с ограниченной ответственностью Профессиональная коллекторская организация «Югорское коллекторское агентство»</t>
  </si>
  <si>
    <t>ООО ПКО «Югория»</t>
  </si>
  <si>
    <t xml:space="preserve"> ДОЛЖЕНКОВ СЕРГЕЙ ВЛАДИМИРОВИЧ                        </t>
  </si>
  <si>
    <t>ДОЛЖЕНКОВ СЕРГЕЙ ВЛАДИМИРОВИЧ</t>
  </si>
  <si>
    <t>620075, Свердловская обл, г Екатеринбург, ул Горького, 63, 226</t>
  </si>
  <si>
    <t>ugra0collector.ru</t>
  </si>
  <si>
    <t>image027</t>
  </si>
  <si>
    <t xml:space="preserve">Общество с ограниченной ответственностью Профессиональная коллекторская организация «АРС ФИНАНС» </t>
  </si>
  <si>
    <t>ООО ПКО «АРС ФИНАНС»</t>
  </si>
  <si>
    <t xml:space="preserve"> МАСЛЕННИКОВА ЕКАТЕРИНА АНАТОЛЬЕВНА                        </t>
  </si>
  <si>
    <t>ЛЫСЕНКО АЛЕКСАНДР АЛЕКСАНДРОВИЧ</t>
  </si>
  <si>
    <t>620014, Свердловская обл, г Екатеринбург, ул Добролюбова, 16, 717</t>
  </si>
  <si>
    <t>arsfinance.ru</t>
  </si>
  <si>
    <t>image110</t>
  </si>
  <si>
    <t>Общество с ограниченной ответственностью «Коллекторское агентство «Регион»</t>
  </si>
  <si>
    <t>ООО КА «Регион»</t>
  </si>
  <si>
    <t xml:space="preserve"> ПАНЧЕНКО КОНСТАНТИН НИКОЛАЕВИЧ                        </t>
  </si>
  <si>
    <t>ПАНЧЕНКО КОНСТАНТИН НИКОЛАЕВИЧ</t>
  </si>
  <si>
    <t>625002, Тюменская обл, г.о. город Тюмень, г Тюмень, ул Комсомольская, д. 49, офис 401</t>
  </si>
  <si>
    <t>region0collector.ru</t>
  </si>
  <si>
    <t>image205</t>
  </si>
  <si>
    <t>Общество с ограниченной ответственностью профессиональная коллекторская организация «СпецСнаб71»</t>
  </si>
  <si>
    <t>ООО ПКО «СпецСнаб71»</t>
  </si>
  <si>
    <t xml:space="preserve"> САЗОНОВ СЕРГЕЙ ВЛАДИМИРОВИЧ                        </t>
  </si>
  <si>
    <t>САЗОНОВ СЕРГЕЙ ВЛАДИМИРОВИЧ</t>
  </si>
  <si>
    <t>390000, Рязанская область, г.о. город Рязань, г Рязань, ул Урицкого, д. 46, д.помещ. Н 48</t>
  </si>
  <si>
    <t>specsnab71.ru</t>
  </si>
  <si>
    <t>image136</t>
  </si>
  <si>
    <t xml:space="preserve"> Общество с ограниченной ответственностью профессиональная коллекторская организация «Платан»</t>
  </si>
  <si>
    <t>ООО ПКО «Платан»</t>
  </si>
  <si>
    <t xml:space="preserve"> ИСАЕВА ГАЛИЯ ПАВЛОВНА  СИТАЛИЕВ АХАТ ШАКИРОВИЧ                       </t>
  </si>
  <si>
    <t>СИТАЛИЕВ АХАТ ШАКИРОВИЧ</t>
  </si>
  <si>
    <t>413100, Саратовская обл, Энгельс г, Строителей пр-т 82</t>
  </si>
  <si>
    <t>platan64.ru</t>
  </si>
  <si>
    <t>image022</t>
  </si>
  <si>
    <t>Общество с ограниченной ответственностью Профессиональная коллекторская организация «Региональная Служба Взыскания»</t>
  </si>
  <si>
    <t>ООО ПКО «РСВ»</t>
  </si>
  <si>
    <t xml:space="preserve"> ОБЩЕСТВО С ОГРАНИЧЕННОЙ ОТВЕТСТВЕННОСТЬЮ ПРОФЕССИОНАЛЬНАЯ КОЛЛЕКТОРСКАЯ ОРГАНИЗАЦИЯ "СТОЛИЧНАЯ СЕРВИСНАЯ КОМПАНИЯ"  СВЕА ЭКОНОМИ САЙПРУС ЛИМИТЕД                     </t>
  </si>
  <si>
    <t>ПАДОШ БАЛАЖ</t>
  </si>
  <si>
    <t>127055, Москва, Бутырский Вал, дом № 68/70, стр. 1, этаж 2, помещение I, комната №4</t>
  </si>
  <si>
    <t>rsvcollection.ru</t>
  </si>
  <si>
    <t>image020</t>
  </si>
  <si>
    <t>Общество с ограниченной ответственностью Профессиональная коллекторская организация «Аргумент»</t>
  </si>
  <si>
    <t>ООО ПКО «Аргумент»</t>
  </si>
  <si>
    <t>450068, Башкортостан Респ, г Уфа, ул Коммунаров, 66, 2</t>
  </si>
  <si>
    <t>Общество с ограниченной ответственностью профессиональная коллекторская организация «Колизей»</t>
  </si>
  <si>
    <t>ООО ПКО «Колизей»</t>
  </si>
  <si>
    <t xml:space="preserve"> ГОНЧАРОВСКИЙ СТАНИСЛАВ РУСЛАНОВИЧ                        </t>
  </si>
  <si>
    <t>САЛЬНИКОВ ГРИГОРИЙ НИКОЛАЕВИЧ</t>
  </si>
  <si>
    <t>660017, г. Красноярск, пр-кт Мира, д. 94, пом. 501</t>
  </si>
  <si>
    <t>kolizey24.ru</t>
  </si>
  <si>
    <t>image096</t>
  </si>
  <si>
    <t>Общество с ограниченной ответственностью Профессиональная коллекторская организация «Центр ЮСБ ЮФО»</t>
  </si>
  <si>
    <t>ООО ПКО «Центр ЮСБ ЮФО»</t>
  </si>
  <si>
    <t xml:space="preserve"> ЧЕРНОВ АЛЕКСЕЙ ЮРЬЕВИЧ  КОВАЛЕВ КОНСТАНТИН ГЕННАДИЕВИЧ                       </t>
  </si>
  <si>
    <t>ЧЕРНОВ АЛЕКСЕЙ ЮРЬЕВИЧ</t>
  </si>
  <si>
    <t>350911, Краснодарский край, Краснодар г, Трамвайная ул, дом № 25, оф.9</t>
  </si>
  <si>
    <t>usbufo.ru</t>
  </si>
  <si>
    <t>image197</t>
  </si>
  <si>
    <t>Общество с ограниченной ответственностью Профессиональная коллекторская организация «Экспресс-Кредит»</t>
  </si>
  <si>
    <t>ООО ПКО «Экспресс-Кредит»</t>
  </si>
  <si>
    <t xml:space="preserve"> ОБУХОВА ГУЛЬНАРА ЗАЙНУЛЛОВНА  ВЕРЦИНСКИЙ МИХАИЛ СЕРГЕЕВИЧ                       </t>
  </si>
  <si>
    <t>ОБУХОВА ГУЛЬНАРА ЗАЙНУЛЛОВНА</t>
  </si>
  <si>
    <t>628404, Ханты-Мансийский автономный округ - Югра, г Сургут, ул Григория Кукуевицкого, д. 15, кв. 305</t>
  </si>
  <si>
    <t>expresskd.ru</t>
  </si>
  <si>
    <t>image097</t>
  </si>
  <si>
    <t>Общество с ограниченной ответственностью «Профессиональная коллекторская организация «Юридические технологии»</t>
  </si>
  <si>
    <t>ООО «ПКО «ЮрТех»</t>
  </si>
  <si>
    <t xml:space="preserve"> РОДИН АНДРЕЙ ВИКТОРОВИЧ  КУНЩИКОВ ВЛАДИМИР ВАЛЕРЬЕВИЧ                       </t>
  </si>
  <si>
    <t>РОДИН АНДРЕЙ ВИКТОРОВИЧ</t>
  </si>
  <si>
    <t>620034, Свердловская область, г.о. Город Екатеринбург, г Екатеринбург, ул Бебеля, дом 108</t>
  </si>
  <si>
    <t>urteh0ekb.ru</t>
  </si>
  <si>
    <t>image214</t>
  </si>
  <si>
    <t>Общество с ограниченной ответственностью «Профессиональная коллекторская организация «Правовая защита»</t>
  </si>
  <si>
    <t>ООО «ПКО «Правовая защита»</t>
  </si>
  <si>
    <t xml:space="preserve"> СМЕЛОВ СЕРГЕЙ БОРИСОВИЧ  РОМАНОВА ОЛЬГА СЕРГЕЕВНА                       </t>
  </si>
  <si>
    <t>РОМАНОВА ОЛЬГА СЕРГЕЕВНА</t>
  </si>
  <si>
    <t>443080, Самарская обл, г Самара, ул Революционная, 70, 3, 25</t>
  </si>
  <si>
    <t>pravza.com</t>
  </si>
  <si>
    <t>image155</t>
  </si>
  <si>
    <t xml:space="preserve"> Общество с ограниченной ответственностью профессиональная коллекторская организация «ДОЛГОВОЕ АГЕНТСТВО «ФЕМИДА»</t>
  </si>
  <si>
    <t>ООО ПКО «ДА «ФЕМИДА»</t>
  </si>
  <si>
    <t xml:space="preserve"> ОБЩЕСТВО С ОГРАНИЧЕННОЙ ОТВЕТСТВЕННОСТЬЮ "ДЗП-РАЗВИТИЕ"                        </t>
  </si>
  <si>
    <t>КАРТАШОВА ОЛЬГА ВЛАДИМИРОВНА</t>
  </si>
  <si>
    <t>197374, Город Санкт-Петербург, ул. Мебельная, дом 12, корпус 1, литер А, помещение 55-Н, офис 420</t>
  </si>
  <si>
    <t>dafemida.ru</t>
  </si>
  <si>
    <t>image175</t>
  </si>
  <si>
    <t>Общество с ограниченной ответственностью «Профессиональная коллекторская организация «АКЦЕПТ»</t>
  </si>
  <si>
    <t>ООО «ПКО «АКЦЕПТ»</t>
  </si>
  <si>
    <t xml:space="preserve"> МАКСИМОВА МАРИЯ ГЕННАДЬЕВНА  КОРЧАГИН МАРК ЮЛИАНОВИЧ  ЧЕРВЯКОВ ВИКТОР НИКОЛАЕВИЧ  ВЕНГЛИНСКАЯ НАТАЛЬЯ ИГОРЕВНА                    </t>
  </si>
  <si>
    <t>ЧЕРВЯКОВ ВИКТОР НИКОЛАЕВИЧ</t>
  </si>
  <si>
    <t>140180, Московская обл, Жуковский г, Гагарина ул, дом № 85 В, помещение 1</t>
  </si>
  <si>
    <t>accept0debts.ru</t>
  </si>
  <si>
    <t>image161</t>
  </si>
  <si>
    <t>Общество с ограниченной ответственностью «Профессиональная коллекторская организация «Партнёр-НСК»</t>
  </si>
  <si>
    <t>ООО «ПКО «Партнёр-НСК»</t>
  </si>
  <si>
    <t xml:space="preserve"> ПОЛОМОШНОВ ИЛЬЯ ВЛАДИМИРОВИЧ  ЕСАЕВ СЕРГЕЙ ДМИТРИЕВИЧ  МИШИН ВЯЧЕСЛАВ ВЛАДИМИРОВИЧ                      </t>
  </si>
  <si>
    <t>ЕСАЕВ СЕРГЕЙ ДМИТРИЕВИЧ</t>
  </si>
  <si>
    <t>633010, Новосибирская обл, г Бердск, ул Вокзальная, 26, 106</t>
  </si>
  <si>
    <t>partner0group.org</t>
  </si>
  <si>
    <t>image263</t>
  </si>
  <si>
    <t>Общество с ограниченной ответственностью Профессиональная коллекторская организация «Юридический центр «Мегаполис Консалт и Сервис»</t>
  </si>
  <si>
    <t>ООО ПКО «Юридический центр «МКС»</t>
  </si>
  <si>
    <t xml:space="preserve"> ФИЛИППОВ ВЛАДИМИР НИКОЛАЕВИЧ  КИСЛОВ АЛЕКСЕЙ АНАТОЛЬЕВИЧ                       </t>
  </si>
  <si>
    <t>КИСЛОВ АЛЕКСЕЙ АНАТОЛЬЕВИЧ</t>
  </si>
  <si>
    <t>400117, Волгоградская область, г.о. Город-Герой Волгоград, г Волгоград, ул Им. Землячки, дом 66А, офис 106</t>
  </si>
  <si>
    <t>ucmks.ru</t>
  </si>
  <si>
    <t>image139</t>
  </si>
  <si>
    <t>Общество с ограниченной ответственностью «Профессиональная коллекторская организация «Кредит Коллект»</t>
  </si>
  <si>
    <t>ООО ПКО «Кредит Коллект»</t>
  </si>
  <si>
    <t xml:space="preserve"> ЧЕЛЫШЕВ ИЛЬЯ НИКОЛАЕВИЧ  СТЕПАНОВ ЕВГЕНИЙ ВЛАДИМИРОВИЧ                       </t>
  </si>
  <si>
    <t>ФРОЛОВА НАДЕЖДА АДОЛЬФОВНА</t>
  </si>
  <si>
    <t>155908, Ивановская обл, Шуйский р-н, Шуя г, Свердлова ул, дом 104, квартира 90</t>
  </si>
  <si>
    <t>kreditkollekt.ru</t>
  </si>
  <si>
    <t>image164</t>
  </si>
  <si>
    <t>Общество с ограниченной ответственностью Профессиональная коллекторская организация  «АВРОРА Консалт»</t>
  </si>
  <si>
    <t>ООО ПКО «АВРОРА Консалт»</t>
  </si>
  <si>
    <t xml:space="preserve"> КУРЫШЕВА ВИКТОРИЯ НИКОЛАЕВНА                        </t>
  </si>
  <si>
    <t>КОЖЕВНИКОВ АНТОН АЛЕКСЕЕВИЧ</t>
  </si>
  <si>
    <t>124482, Москва г, Зеленоград г, Савёлкинский проезд, дом 4, помещение XXI, комната 4, офис 4е</t>
  </si>
  <si>
    <t>avrora0consult.ru</t>
  </si>
  <si>
    <t>image107</t>
  </si>
  <si>
    <t>Общество с ограниченной ответственностью «КВЕСТОР»</t>
  </si>
  <si>
    <t>ООО «КВЕСТОР»</t>
  </si>
  <si>
    <t xml:space="preserve"> ФИЛАТОВ ДАНИЛ АНАТОЛЬЕВИЧ                        </t>
  </si>
  <si>
    <t>ГЛАГОЛЕВ РОМАН АНАТОЛЬЕВИЧ</t>
  </si>
  <si>
    <t>125252, Москва г, вн.тер.г. муниципальный округ Хорошевский, ул Авиаконструктора Микояна, д. 12, помещ. Б</t>
  </si>
  <si>
    <t xml:space="preserve">info@kvestor.org </t>
  </si>
  <si>
    <t>Общество с ограниченной ответственностью «Профессиональная коллекторская организация «Горизонт»</t>
  </si>
  <si>
    <t>ООО «ПКО «Горизонт»</t>
  </si>
  <si>
    <t xml:space="preserve"> ВОЛКОВ СЕРГЕЙ ВИКТОРОВИЧ                        </t>
  </si>
  <si>
    <t>ВОЛКОВ СЕРГЕЙ ВИКТОРОВИЧ</t>
  </si>
  <si>
    <t>603138, Нижегородская обл, Нижний Новгород г, Краснодонцев ул, дом № 21, корпус 2, квартира 76</t>
  </si>
  <si>
    <t>pravo0horizont.ru</t>
  </si>
  <si>
    <t>image277</t>
  </si>
  <si>
    <t>Общество с ограниченной ответственностью Профессиональная коллекторская организация «Возврат»</t>
  </si>
  <si>
    <t>ООО ПКО «Возврат»</t>
  </si>
  <si>
    <t xml:space="preserve"> ЯНОЧКИН ИВАН ЮРЬЕВИЧ                        </t>
  </si>
  <si>
    <t>ЯНОЧКИН ИВАН ЮРЬЕВИЧ</t>
  </si>
  <si>
    <t>620073, Свердловская обл., Екатеринбург г., Крестинского ул., строение 46А, офис 708</t>
  </si>
  <si>
    <t>kavozvrat.ru</t>
  </si>
  <si>
    <t>image173</t>
  </si>
  <si>
    <t>Общество с ограниченной ответственностью Профессиональная коллекторская организация «Эксперт-Финанс»</t>
  </si>
  <si>
    <t>ООО ПКО «Эксперт-Финанс»</t>
  </si>
  <si>
    <t xml:space="preserve"> ПАУТОВ АНДРЕЙ АЛЕКСАНДРОВИЧ                        </t>
  </si>
  <si>
    <t>ПАУТОВ АНДРЕЙ АЛЕКСАНДРОВИЧ</t>
  </si>
  <si>
    <t>117303, Город Москва, вн.тер. г. Муниципальный Округ Зюзино, ул Малая Юшуньская, дом 1, корпус 1, помещение 1/Ц</t>
  </si>
  <si>
    <t>dolg24.ru</t>
  </si>
  <si>
    <t>image009</t>
  </si>
  <si>
    <t>Общество с ограниченной ответственностью Профессиональная коллекторская организация «МФИ Коллекшн»</t>
  </si>
  <si>
    <t>ООО ПКО «МФИ Коллекшн»</t>
  </si>
  <si>
    <t xml:space="preserve"> ВИНОГРАДОВ КОНСТАНТИН ВЯЧЕСЛАВОВИЧ  МАРТЫНОВ ВИКТОР АЛЕКСЕЕВИЧ  ОБЩЕСТВО С ОГРАНИЧЕННОЙ ОТВЕТСТВЕННОСТЬЮ "КЕРДОС"                      </t>
  </si>
  <si>
    <t>МАРТЫНОВ ВИКТОР АЛЕКСЕЕВИЧ</t>
  </si>
  <si>
    <t>150000, Ярославская обл, Ярославль г, Большая Октябрьская ул, дом № 29, офис 335</t>
  </si>
  <si>
    <t>мфи0коллекшн.рф</t>
  </si>
  <si>
    <t>image182</t>
  </si>
  <si>
    <t>Общество с ограниченной ответственностью профессиональная коллекторская организация «ЮГ-КОЛЛЕКШН»</t>
  </si>
  <si>
    <t>ООО «ПКО «ЮГ-КОЛЛЕКШН»</t>
  </si>
  <si>
    <t xml:space="preserve"> ХАЧАТУРЬЯНЦ КАРИНЭ ВАГАНОВНА  Лукин Дмитрий Константинович                       </t>
  </si>
  <si>
    <t>Лукин Дмитрий Константинович</t>
  </si>
  <si>
    <t>344056, Ростовская обл, г Ростов-на-Дону, ул Белорусская, 44/71, 1</t>
  </si>
  <si>
    <t>юг0коллекшн.рф</t>
  </si>
  <si>
    <t>image099</t>
  </si>
  <si>
    <t>Общество с ограниченной ответственностью «Профессиональная коллекторская организация «ЖИЛИЩНИК-ПРО»</t>
  </si>
  <si>
    <t>ООО «ПКО «ЖИЛИЩНИК-ПРО»</t>
  </si>
  <si>
    <t xml:space="preserve"> ОВЧАР ТАТЬЯНА ЕГОРОВНА                        </t>
  </si>
  <si>
    <t>МИХАЛЕВА НАТАЛЬЯ АЛЕКСЕЕВНА</t>
  </si>
  <si>
    <t>142116, Московская область, г.о. Подольск, г Подольск, ул Лобачева, дом 13, офис 425</t>
  </si>
  <si>
    <t>долганет.рф</t>
  </si>
  <si>
    <t>image282</t>
  </si>
  <si>
    <t>Общество с ограниченной ответственностью Служба безопасности «Цербер»</t>
  </si>
  <si>
    <t>ООО СБ «Цербер»</t>
  </si>
  <si>
    <t xml:space="preserve"> ОРЛОВ СЕРГЕЙ АЛЕКСАНДРОВИЧ                        </t>
  </si>
  <si>
    <t>ОРЛОВ СЕРГЕЙ АЛЕКСАНДРОВИЧ</t>
  </si>
  <si>
    <t>620000, Свердловская обл, г Екатеринбург, ул Розы Люксембург, 22, 306</t>
  </si>
  <si>
    <t>sbcerber.ru</t>
  </si>
  <si>
    <t>Общество с ограниченной ответственностью «Профессиональная коллекторская организация «Редут»</t>
  </si>
  <si>
    <t>ООО «ПКО «Редут»</t>
  </si>
  <si>
    <t xml:space="preserve"> САДЫКОВА АЛИНА АЗАТОВНА                        </t>
  </si>
  <si>
    <t>ГАТТАРОВ РИНАТ САМАТОВИЧ</t>
  </si>
  <si>
    <t>420021, Татарстан Респ, Казань г, Братьев Петряевых ул, дом № 5, помещение 407</t>
  </si>
  <si>
    <t>redut16.ru</t>
  </si>
  <si>
    <t>image233</t>
  </si>
  <si>
    <t>Общество с ограниченной ответственностью «профессиональная коллекторская организация «Балтийская Служба Взыскания»</t>
  </si>
  <si>
    <t>ООО «ПКО «БСВ»</t>
  </si>
  <si>
    <t xml:space="preserve"> УМЕРОВ ЭМИЛЬ ГАРИЕВИЧ  ЗИНЧЕНКО АНДРЕЙ АЛЕКСАНДРОВИЧ                       </t>
  </si>
  <si>
    <t>УМЕРОВ ЭМИЛЬ ГАРИЕВИЧ</t>
  </si>
  <si>
    <t>195009, Санкт-Петербург г, Кондратьевский пр-кт, дом № 2, литера Л, помещение 302</t>
  </si>
  <si>
    <t>baltsv.ru</t>
  </si>
  <si>
    <t>image053</t>
  </si>
  <si>
    <t>Общество с ограниченной ответственностью Профессиональная коллекторская организация «Партнер-Финанс»</t>
  </si>
  <si>
    <t>ООО ПКО «Партнер-Финанс»</t>
  </si>
  <si>
    <t xml:space="preserve"> КУДРЯКОВ АЛЕКСЕЙ ЕВГЕНЬЕВИЧ                        </t>
  </si>
  <si>
    <t>КУДРЯКОВ АЛЕКСЕЙ ЕВГЕНЬЕВИЧ</t>
  </si>
  <si>
    <t>150062, Ярославская область, г Ярославль, ул Космонавтов, д. 11, помещ. 2.9</t>
  </si>
  <si>
    <t>info@pfinance24.ru</t>
  </si>
  <si>
    <t>Общество с ограниченной ответственностью Профессиональная коллекторская организация  "Юридическая Практика"</t>
  </si>
  <si>
    <t>ООО ПКО "Юр-Практика"</t>
  </si>
  <si>
    <t xml:space="preserve"> КОРОВИН МАКСИМ АНАТОЛЬЕВИЧ                        </t>
  </si>
  <si>
    <t>КОРОВИН МАКСИМ АНАТОЛЬЕВИЧ</t>
  </si>
  <si>
    <t>614058, Пермский край, г Пермь, ул Пожарная, 18, 3</t>
  </si>
  <si>
    <t>yur0praktika.ru</t>
  </si>
  <si>
    <t>Общество с ограниченной ответственностью Профессиональная коллекторская организация «Гироскоп»</t>
  </si>
  <si>
    <t>ООО ПКО «Гироскоп»</t>
  </si>
  <si>
    <t xml:space="preserve"> КОРОЛЬКОВ АЛЕКСАНДР ИВАНОВИЧ                        </t>
  </si>
  <si>
    <t>ЗАХАРОВ ТИМОФЕЙ ВАЛЕРЬЕВИЧ</t>
  </si>
  <si>
    <t>428024, Чувашская Республика - Чувашия, Чебоксары г, Хевешская ул, дом № 1, строение А, офис 207</t>
  </si>
  <si>
    <t>gskop.ru</t>
  </si>
  <si>
    <t>image034</t>
  </si>
  <si>
    <t>Общество с ограниченной ответственностью Профессиональная коллекторская организация «ГНК-Инвест»</t>
  </si>
  <si>
    <t>ООО ПКО «ГНК-Инвест»</t>
  </si>
  <si>
    <t xml:space="preserve"> КОРОБЕЙНИКОВ АЛЕКСАНДР ВЛАДИМИРОВИЧ  БАРАНОВА ЕЛЕНА АЛЕКСЕЕВНА  КОРОБЕЙНИКОВ АЛЕКСАНДР ВЛАДИМИРОВИЧ                      </t>
  </si>
  <si>
    <t>БАРАНОВА ЕЛЕНА АЛЕКСЕЕВНА</t>
  </si>
  <si>
    <t>426003, Удмуртская Респ, Ижевск г, Красноармейская ул, дом № 61, оф.27</t>
  </si>
  <si>
    <t>gnkinvest.ru</t>
  </si>
  <si>
    <t>image112</t>
  </si>
  <si>
    <t>Публичное акционерное общество «РИТМ-ФИНАНС»</t>
  </si>
  <si>
    <t>ПАО «РИТМ-ФИНАНС»</t>
  </si>
  <si>
    <t>МАКСИМОВА МАРИНА ВЛАДИМИРОВНА</t>
  </si>
  <si>
    <t>117452, Город Москва, вн.тер. г. Муниципальный Округ Зюзино, ул Азовская, дом 24, корпус 3, помещение 2/2</t>
  </si>
  <si>
    <t>rythmfinance.ru</t>
  </si>
  <si>
    <t>image210</t>
  </si>
  <si>
    <t>Общество с ограниченной ответственностью «Профессиональная коллекторская организация «Партнер»</t>
  </si>
  <si>
    <t>ООО «ПКО «Партнер»</t>
  </si>
  <si>
    <t xml:space="preserve"> ПЕТРОВ СЕРГЕЙ ГЕННАДЬЕВИЧ                        </t>
  </si>
  <si>
    <t>ПЕТРОВ СЕРГЕЙ ГЕННАДЬЕВИЧ</t>
  </si>
  <si>
    <t>618270, Пермский край, Гремячинск г, Свердлова ул, дом 7</t>
  </si>
  <si>
    <t>59partner.ru</t>
  </si>
  <si>
    <t>image101</t>
  </si>
  <si>
    <t>Общество с ограниченной ответственностью «Профессиональная коллекторская организация «Агентство Судебного Взыскания»</t>
  </si>
  <si>
    <t>ООО «ПКО «АСВ»</t>
  </si>
  <si>
    <t xml:space="preserve"> ОБЩЕСТВО С ОГРАНИЧЕННОЙ ОТВЕТСТВЕННОСТЬЮ "АСВ.УПРАВЛЕНИЕ"                        </t>
  </si>
  <si>
    <t>БОГОМОЛОВ МАКСИМ ВЛАДИМИРОВИЧ</t>
  </si>
  <si>
    <t>194044, город Санкт-Петербург, вн.тер. г. Муниципальный Округ Сампсониевское, пр-кт Большой Сампсониевский, дом 28, корпус 2, литера Д, офис 642</t>
  </si>
  <si>
    <t>legalcollection.ru</t>
  </si>
  <si>
    <t>image204</t>
  </si>
  <si>
    <t>Общество с ограниченной ответственностью «Профессиональная коллекторская организация «Стоунхедж»</t>
  </si>
  <si>
    <t>ООО «ПКО «Стоунхедж»</t>
  </si>
  <si>
    <t xml:space="preserve"> НАСРЕТДИНОВ РУСТЕМ ЗАКИРОВИЧ                        </t>
  </si>
  <si>
    <t>НАСРЕТДИНОВ РУСТЕМ ЗАКИРОВИЧ</t>
  </si>
  <si>
    <t>107023, Москва г, Семеновский пер, дом № 15</t>
  </si>
  <si>
    <t>svdolg.com</t>
  </si>
  <si>
    <t>image236</t>
  </si>
  <si>
    <t>Общество с ограниченной ответственностью «Система Малого Кредитования»</t>
  </si>
  <si>
    <t>ООО «Система Малого Кредитования»</t>
  </si>
  <si>
    <t xml:space="preserve"> ШЕВЫРЕВ ИЛЬЯ МИХАЙЛОВИЧ                        </t>
  </si>
  <si>
    <t>ШЕВЫРЕВ ИЛЬЯ МИХАЙЛОВИЧ</t>
  </si>
  <si>
    <t>344004, Ростовская обл, г Ростов-на-Дону, пл Рабочая, 25, Этаж 1, 2</t>
  </si>
  <si>
    <t>uzajmy.ru</t>
  </si>
  <si>
    <t>Общество с ограниченной ответственностью Профессиональная коллекторская организация «Легал Плюс»</t>
  </si>
  <si>
    <t>ООО ПКО «Легал Плюс»</t>
  </si>
  <si>
    <t xml:space="preserve"> ДМИТРИЕВА ГУЗЕЛЬ АЛЬФАТОВНА                        </t>
  </si>
  <si>
    <t>ДМИТРИЕВА ГУЗЕЛЬ АЛЬФАТОВНА</t>
  </si>
  <si>
    <t>614068, Пермский край, г Пермь, ул Окулова, 75, 2, 215</t>
  </si>
  <si>
    <t>legal0plus.ru</t>
  </si>
  <si>
    <t>image140</t>
  </si>
  <si>
    <t>Общество с ограниченной ответственностью Профессиональная коллекторская организация «Центр эффективного взыскания»</t>
  </si>
  <si>
    <t>ООО ПКО «Центр эффективного взыскания»</t>
  </si>
  <si>
    <t xml:space="preserve"> СЕРГЕЕВ СЕРГЕЙ МИХАЙЛОВИЧ                        </t>
  </si>
  <si>
    <t>ИГОШИН РОМАН АЛЕКСАНДРОВИЧ</t>
  </si>
  <si>
    <t>109316, Москва г, Волгоградский пр-кт, дом 35, помещение 409</t>
  </si>
  <si>
    <t>collectorcev.ru</t>
  </si>
  <si>
    <t>image260</t>
  </si>
  <si>
    <t>Общество с ограниченной ответственностью «Объединенное коллекторское агентство»</t>
  </si>
  <si>
    <t>ООО «ОКА»</t>
  </si>
  <si>
    <t xml:space="preserve"> СЛОБОДЕНЮК ДМИТРИЙ ВЛАДИМИРОВИЧ                        </t>
  </si>
  <si>
    <t>СЛОБОДЕНЮК ДМИТРИЙ ВЛАДИМИРОВИЧ</t>
  </si>
  <si>
    <t>443045, Самарская обл, Самара г, Революционная ул, дом № 76, литера B7, комната 4</t>
  </si>
  <si>
    <t>collectors63.ru</t>
  </si>
  <si>
    <t>Общество с ограниченной ответственностью «Профессиональное коллекторское бюро»</t>
  </si>
  <si>
    <t>ООО «Профессиональное Коллекторское Бюро»</t>
  </si>
  <si>
    <t xml:space="preserve"> ГАНЕЛИН ВЛАДИСЛАВ ДМИТРИЕВИЧ                         </t>
  </si>
  <si>
    <t>ГАНЕЛИН ВЛАДИСЛАВ ДМИТРИЕВИЧ</t>
  </si>
  <si>
    <t>143404, Московская обл, г.о. Красногорск, г Красногорск, ул Парковая, д. 1, кв. эт/пом цоколь/5</t>
  </si>
  <si>
    <t>prof0coll.ru</t>
  </si>
  <si>
    <t>Общество с ограниченной ответственностью «Альтима»</t>
  </si>
  <si>
    <t>ООО «Альтима»</t>
  </si>
  <si>
    <t xml:space="preserve"> СОЦЕНКО ИГОРЬ ИВАНОВИЧ                        </t>
  </si>
  <si>
    <t>СОЦЕНКО ИГОРЬ ИВАНОВИЧ</t>
  </si>
  <si>
    <t>111024, город Москва, вн.тер. г. Муниципальный Округ Лефортово, ул Авиамоторная, дом 55, корпус 31, этаж 3, помещение 3516</t>
  </si>
  <si>
    <t>altima0debt.ru</t>
  </si>
  <si>
    <t>Общество с ограниченной ответственностью «Профессиональная коллекторская организация «Право»</t>
  </si>
  <si>
    <t>ООО «ПКО «Право»</t>
  </si>
  <si>
    <t xml:space="preserve"> БОРИСКИНА ТАМАРА НИКОЛАЕВНА                        </t>
  </si>
  <si>
    <t>ХАХУЛИН ДМИТРИЙ ИГОРЕВИЧ</t>
  </si>
  <si>
    <t>440020, Пензенская обл, г Пенза, ул Володарского, стр. 23</t>
  </si>
  <si>
    <t>оооправо.рф</t>
  </si>
  <si>
    <t>image114</t>
  </si>
  <si>
    <t>Общество с ограниченной ответственностью Профессиональная коллекторская организация «Вин Лэвел Капитал»</t>
  </si>
  <si>
    <t>ООО ПКО «Вин Лэвел Капитал»</t>
  </si>
  <si>
    <t xml:space="preserve"> ЧЕРЮНОВ ДМИТРИЙ ВИКТОРОВИЧ  КАРИМОВ РАДИК МИНИЗАХИДОВИЧ                       </t>
  </si>
  <si>
    <t>КАРИМОВ РАДИК МИНИЗАХИДОВИЧ</t>
  </si>
  <si>
    <t>423823, Татарстан респ, г.о. городской округ город Набережные Челны, г Набережные Челны, пр-кт Сююмбике, д. 40, помещ. 54,55</t>
  </si>
  <si>
    <t xml:space="preserve"> winlevel.ru</t>
  </si>
  <si>
    <t>image150</t>
  </si>
  <si>
    <t>Общество с ограниченной ответственностью Профессиональная коллекторская организация «Интер-Прайм»</t>
  </si>
  <si>
    <t>ООО ПКО «Интер-Прайм»</t>
  </si>
  <si>
    <t xml:space="preserve"> КУРЕНКОВА АНАСТАСИЯ СЕРГЕЕВНА                        </t>
  </si>
  <si>
    <t>КУРЕНКОВА АНАСТАСИЯ СЕРГЕЕВНА</t>
  </si>
  <si>
    <t>127015, Москва г, Новодмитровская Б. ул, дом 23, строение 3</t>
  </si>
  <si>
    <t>Inter0prime.org</t>
  </si>
  <si>
    <t>image151</t>
  </si>
  <si>
    <t>Общество с ограниченной ответственностью Профессиональная коллекторская организация «РМК-Коллектинг»</t>
  </si>
  <si>
    <t>ООО ПКО «РМК-Коллектинг»</t>
  </si>
  <si>
    <t xml:space="preserve"> МОРОЗОВ АЛЕКСАНДР АЛЕКСАНДРОВИЧ  КУРОШ ПАВЕЛ ЯНОВИЧ                       </t>
  </si>
  <si>
    <t>МОРОЗОВ АЛЕКСАНДР АЛЕКСАНДРОВИЧ</t>
  </si>
  <si>
    <t>123007, Город Москва, вн.тер. г. Муниципальный Округ Хорошевский, ш Хорошёвское, дом 35, корпус 1, помещение 7</t>
  </si>
  <si>
    <t>rmc0collecting.ru</t>
  </si>
  <si>
    <t>image128</t>
  </si>
  <si>
    <t>Общество с ограниченной ответственностью «Центр взыскания»</t>
  </si>
  <si>
    <t>ООО «Центр взыскания»</t>
  </si>
  <si>
    <t xml:space="preserve"> ТУЧКОВ АНАТОЛИЙ ПЕТРОВИЧ                        </t>
  </si>
  <si>
    <t>ТУЧКОВ АНАТОЛИЙ ПЕТРОВИЧ</t>
  </si>
  <si>
    <t>119180, Москва г, пер Старомонетный, 14, стр 2, пом. 4</t>
  </si>
  <si>
    <t>centrvziska.com</t>
  </si>
  <si>
    <t>image275</t>
  </si>
  <si>
    <t>Общество с ограниченной ответственностью «ДАГ+»</t>
  </si>
  <si>
    <t>ООО «ДАГ+»</t>
  </si>
  <si>
    <t xml:space="preserve"> МЯГКОВ АНДРЕЙ СЕРГЕЕВИЧ  ТОНГУЗОВА ЛИЛИЯ МИХАЙЛОВНА                       </t>
  </si>
  <si>
    <t>ТОНГУЗОВА ЛИЛИЯ МИХАЙЛОВНА</t>
  </si>
  <si>
    <t>г. Казань, ул. Юлиуса Фучика, д. 90А, кв. 335, 420140</t>
  </si>
  <si>
    <t>rudag.ru</t>
  </si>
  <si>
    <t>Общество с ограниченной ответственностью «Профессиональная коллекторская организация «НБК»</t>
  </si>
  <si>
    <t>ООО «ПКО «НБК»</t>
  </si>
  <si>
    <t xml:space="preserve"> КАЛЫГИН СЕРГЕЙ ОЛЕГОВИЧ  НОВИКОВ СЕРГЕЙ АНАТОЛЬЕВИЧ                       </t>
  </si>
  <si>
    <t>КАЛЫГИН СЕРГЕЙ ОЛЕГОВИЧ</t>
  </si>
  <si>
    <t>610001, Кировская обл, Киров г, Красина ул, дом № 5, корпус 4</t>
  </si>
  <si>
    <t>zakon43.ru</t>
  </si>
  <si>
    <t>image149</t>
  </si>
  <si>
    <t>Общество с ограниченной ответственностью Профессиональная коллекторская организация «Урало-Сибирский расчетно-долговой центр»</t>
  </si>
  <si>
    <t>ООО ПКО «Урало-Сибирский расчетно-долговой центр»</t>
  </si>
  <si>
    <t xml:space="preserve"> ВЕРШИНИН ДМИТРИЙ ФЕДОРОВИЧ  ЗАВЬЯЛОВА ЕЛЕНА ВИКТОРОВНА                       </t>
  </si>
  <si>
    <t>ВЕРШИНИН ДМИТРИЙ ФЕДОРОВИЧ</t>
  </si>
  <si>
    <t>620026, Свердловская обл, Екатеринбург г, Куйбышева ул, дом 48Г, квартира 17</t>
  </si>
  <si>
    <t>usrdc.ru</t>
  </si>
  <si>
    <t>image067</t>
  </si>
  <si>
    <t>Общество с ограниченной ответственностью профессиональная коллекторская организация «Межрегиональный консалтинговый центр»</t>
  </si>
  <si>
    <t>ООО ПКО «МКЦ»</t>
  </si>
  <si>
    <t xml:space="preserve"> КОЛЕСНИКОВА МАРИНА СЕРГЕЕВНА                        </t>
  </si>
  <si>
    <t>КОЛЕСНИКОВА МАРИНА СЕРГЕЕВНА</t>
  </si>
  <si>
    <t>355003, Ставропольский край, г Ставрополь, ул Дзержинского, 160, 177</t>
  </si>
  <si>
    <t>mkc0collection.ru</t>
  </si>
  <si>
    <t>image225</t>
  </si>
  <si>
    <t>Общество с ограниченной ответственностью профессиональная коллекторская организация «Кредитный Арбитр»</t>
  </si>
  <si>
    <t>ООО ПКО «Кредитный Арбитр»</t>
  </si>
  <si>
    <t xml:space="preserve"> АВЕРИН АЛЕКСЕЙ НИКОЛАЕВИЧ  СКОСАРЕВ АЛЕКСЕЙ АЛЕКСАНДРОВИЧ                       </t>
  </si>
  <si>
    <t>АВЕРИН АЛЕКСЕЙ НИКОЛАЕВИЧ</t>
  </si>
  <si>
    <t>392000, Тамбовская обл, Тамбов г, Базарная ул, дом № 107А</t>
  </si>
  <si>
    <t>ka0tmb.ru</t>
  </si>
  <si>
    <t>image098</t>
  </si>
  <si>
    <t>Общество с ограниченной ответственностью «Профессиональная коллекторская организация «Вальтер и партнеры»</t>
  </si>
  <si>
    <t>ООО «ПКО «Вальтер и партнеры»</t>
  </si>
  <si>
    <t xml:space="preserve"> БУТЫРСКАЯ ОКСАНА ЮРЬЕВНА  КОРНЕЕВ АЛЕКСАНДР ВИКТОРОВИЧ                       </t>
  </si>
  <si>
    <t>БУТЫРСКАЯ ОКСАНА ЮРЬЕВНА</t>
  </si>
  <si>
    <t>143005, Московская область, г.о. Одинцовский, г Одинцово, ш Можайское, дом 80Б, этаж 3, ОФИС 306</t>
  </si>
  <si>
    <t>valter0collect.ru</t>
  </si>
  <si>
    <t>image100</t>
  </si>
  <si>
    <t>Общество с ограниченной ответственностью профессиональная коллекторская организация «Коллекторское агентство «Северная столица»</t>
  </si>
  <si>
    <t>ООО ПКО «КА Северная столица»</t>
  </si>
  <si>
    <t xml:space="preserve"> МАТВЕЕВ РОМАН АНДРЕЕВИЧ  СМОЛЯНОВ АЛЕКСЕЙ ЮРЬЕВИЧ  ЕРЕМИН АЛЕКСЕЙ БОРИСОВИЧ                      </t>
  </si>
  <si>
    <t>ТЕРЕЩЕНКО ЛЮБОВЬ ДАВИДОВНА</t>
  </si>
  <si>
    <t>Санкт-Петербург г,,,,Торжковская ул,5,А,13-Н, 197342</t>
  </si>
  <si>
    <t xml:space="preserve"> kass.spb.ru</t>
  </si>
  <si>
    <t>image229</t>
  </si>
  <si>
    <t>Общество с ограниченной ответственностью «Бизнес-Альянс»</t>
  </si>
  <si>
    <t>ООО «Бизнес-Альянс»</t>
  </si>
  <si>
    <t xml:space="preserve"> ОБОЛЕНСКИЙ СЕРГЕЙ ВЛАДИМИРОВИЧ  АКАЕВ ВЛАДИМИР МОВЛИДОВИЧ                       </t>
  </si>
  <si>
    <t>ОБОЛЕНСКИЙ СЕРГЕЙ ВЛАДИМИРОВИЧ</t>
  </si>
  <si>
    <t>105118, Москва г, вн.тер.г. муниципальный округ Соколиная гора, ул Кирпичная, д. 20, стр. 7</t>
  </si>
  <si>
    <t>https://bizalyans.ru/</t>
  </si>
  <si>
    <t>image134</t>
  </si>
  <si>
    <t>Общество с ограниченной ответственностью Профессиональная коллекторская организация «АНТЕЙ»</t>
  </si>
  <si>
    <t>ООО ПКО «АНТЕЙ»</t>
  </si>
  <si>
    <t xml:space="preserve"> ТУМАШОВ АЛЕКСАНДР АЛЕКСАНДРОВИЧ  ЧАПУРИН ДМИТРИЙ ВАСИЛЬЕВИЧ                       </t>
  </si>
  <si>
    <t>ЧАПУРИН ДМИТРИЙ ВАСИЛЬЕВИЧ</t>
  </si>
  <si>
    <t>117105, Москва г, ш Варшавское, 16, 1, Эт1 Пом.II Ком. 1-9</t>
  </si>
  <si>
    <t>antey0collection.com</t>
  </si>
  <si>
    <t>image187</t>
  </si>
  <si>
    <t>Общество с ограниченной ответственностью Коллекторское агентство «Реверс»</t>
  </si>
  <si>
    <t>ООО Коллекторское агентство «Реверс»</t>
  </si>
  <si>
    <t xml:space="preserve"> БАДАНИНА ИРИНА АЛЕКСАНДРОВНА  ПАВЛОВ СЕРГЕЙ ЮРЬЕВИЧ                       </t>
  </si>
  <si>
    <t>БАДАНИНА ИРИНА АЛЕКСАНДРОВНА</t>
  </si>
  <si>
    <t>170001, Тверская обл, Тверь г, Спартака ул, дом № 42, офис 6</t>
  </si>
  <si>
    <t>revers0tver.ru</t>
  </si>
  <si>
    <t>Общество с ограниченной ответственностью Профессиональная коллекторская организация  «Фабула»</t>
  </si>
  <si>
    <t>ООО ПКО «Фабула»</t>
  </si>
  <si>
    <t xml:space="preserve"> ОБЩЕСТВО С ОГРАНИЧЕННОЙ ОТВЕТСТВЕННОСТЬЮ "ЛЕГАЛАЙТ"                        </t>
  </si>
  <si>
    <t>ДИЯНОВ РАДИК РАШИДОВИЧ</t>
  </si>
  <si>
    <t>420044, Татарстан Респ, Казань г, Ямашева пр-кт, дом № 36Д, офис 15</t>
  </si>
  <si>
    <t>kafabula.ru</t>
  </si>
  <si>
    <t>image036</t>
  </si>
  <si>
    <t>Общество с ограниченной ответственностью «Сириус-Трейд»</t>
  </si>
  <si>
    <t>ООО «Сириус-Трейд»</t>
  </si>
  <si>
    <t xml:space="preserve"> РОЩИН НИКОЛАЙ ВИКТОРОВИЧ  ГУТ РОМАН ВЯЧЕСЛАВОВИЧ                       </t>
  </si>
  <si>
    <t>ЕРОМА ОЛЕСЯ МИХАЙЛОВНА</t>
  </si>
  <si>
    <t>Московская обл., г. Одинцово, дп. Лесной Городок, ул. Школьная, д. 2, кв. 401, 143080</t>
  </si>
  <si>
    <t>serioustrade.ru</t>
  </si>
  <si>
    <t>image123</t>
  </si>
  <si>
    <t xml:space="preserve">Общество с ограниченной ответственностью Профессиональная коллекторская организация «ОЛАНД» </t>
  </si>
  <si>
    <t>ООО ПКО «ОЛАНД»</t>
  </si>
  <si>
    <t xml:space="preserve"> НЕБАБИН РОМАН ВИКТОРОВИЧ                        </t>
  </si>
  <si>
    <t>НЕБАБИН РОМАН ВИКТОРОВИЧ</t>
  </si>
  <si>
    <t>614015, Пермский край, г Пермь, ул Монастырская, 61, 525</t>
  </si>
  <si>
    <t>oland59.ru</t>
  </si>
  <si>
    <t>image059</t>
  </si>
  <si>
    <t>Общество с ограниченной ответственностью Профессиональная коллекторская организация «Инкас Коллект»</t>
  </si>
  <si>
    <t>ООО ПКО «Инкас Коллект»</t>
  </si>
  <si>
    <t xml:space="preserve"> Киселёв Игорь Васильевич                        </t>
  </si>
  <si>
    <t>ФАРДЗИНОВ АЛЕКСАНДР АЛЕКСАНДРОВИЧ</t>
  </si>
  <si>
    <t>428022, Чувашская Республика - Чувашия, г Чебоксары, ул 50 лет Октября, д. 4, помещ. 3</t>
  </si>
  <si>
    <t>incollect.ru</t>
  </si>
  <si>
    <t>image208</t>
  </si>
  <si>
    <t>Общество с ограниченной ответственностью Профессиональная коллекторская организация «Столичная Сервисная Компания»</t>
  </si>
  <si>
    <t>ООО ПКО «ССК»</t>
  </si>
  <si>
    <t xml:space="preserve"> ОБЩЕСТВО С ОГРАНИЧЕННОЙ ОТВЕТСТВЕННОСТЬЮ ПРОФЕССИОНАЛЬНАЯ КОЛЛЕКТОРСКАЯ ОРГАНИЗАЦИЯ "РЕГИОНАЛЬНАЯ СЛУЖБА ВЗЫСКАНИЯ"  КОМПАНИЯ С ОГРАНИЧЕННОЙ ОТВЕТСТВЕННОСТЬЮ СВЕА ЭКОНОМИ САЙПРУС ЛИМИТЕД                     </t>
  </si>
  <si>
    <t>МОХНАЧЕВ ДМИТРИЙ ВЯЧЕСЛАВОВИЧ</t>
  </si>
  <si>
    <t>121609, Москва г, б-р Осенний, 23, Помещ. 1 Ком. 20</t>
  </si>
  <si>
    <t>csc.msk.ru</t>
  </si>
  <si>
    <t>image012</t>
  </si>
  <si>
    <t>Общество с ограниченной ответственностью профессиональная коллекторская организация «АйДи Коллект»</t>
  </si>
  <si>
    <t>ООО ПКО «АйДи Коллект»</t>
  </si>
  <si>
    <t xml:space="preserve"> ВАСИЛЬЕВ АЛЕКСАНДР АЛЕКСАНДРОВИЧ  ОБЩЕСТВО С ОГРАНИЧЕННОЙ ОТВЕТСТВЕННОСТЬЮ "ОНЛАЙН МИКРОФИНАНС"  ОБЩЕСТВО С ОГРАНИЧЕННОЙ ОТВЕТСТВЕННОСТЬЮ "ФИНТЕХ ГРУПП"                    </t>
  </si>
  <si>
    <t>ВАСИЛЬЕВ АЛЕКСАНДР АЛЕКСАНДРОВИЧ</t>
  </si>
  <si>
    <t>121096, Москва г, ул. Василисы Кожиной, дом 1, офис Д13</t>
  </si>
  <si>
    <t>idcollect.ru</t>
  </si>
  <si>
    <t>image043</t>
  </si>
  <si>
    <t>Общество с ограниченной ответственностью профессиональная коллекторская организация «ССПВ»</t>
  </si>
  <si>
    <t>ООО ПКО «ССПВ»</t>
  </si>
  <si>
    <t xml:space="preserve"> ТЕН ИННА ВЛАДИМИРОВНА  СОЛТУС СЕРГЕЙ БОРИСОВИЧ                       </t>
  </si>
  <si>
    <t>СОЛТУС СЕРГЕЙ БОРИСОВИЧ</t>
  </si>
  <si>
    <t>630108, Новосибирская обл, г Новосибирск, ул Станционная, 30а, 901</t>
  </si>
  <si>
    <t>sspv.pro</t>
  </si>
  <si>
    <t>image219</t>
  </si>
  <si>
    <t>Общество с ограниченной ответственностью профессиональная коллекторская организация Юридическая фирма «НЕРИС»</t>
  </si>
  <si>
    <t>ООО ПКО ЮФ «НЕРИС»</t>
  </si>
  <si>
    <t xml:space="preserve"> ДЬЯЧКОВ ВИТАЛИЙ ВАЛЕНТИНОВИЧ  БОРИСОВ АЛЕКСАНДР ВАЛЕРЬЕВИЧ  БОРИСОВ АНДРЕЙ АЛЕКСАНДРОВИЧ                      </t>
  </si>
  <si>
    <t>СУМЕНКО СЕРГЕЙ АЛЕКСАНДРОВИЧ</t>
  </si>
  <si>
    <t>394006, Воронежская обл, г.о. город Воронеж, г Воронеж, ул 20-летия Октября, д. 90Б, офис 414</t>
  </si>
  <si>
    <t>нерис.рф</t>
  </si>
  <si>
    <t>image238</t>
  </si>
  <si>
    <t>Общество с ограниченной ответственностью «Прайм Коллекшен»</t>
  </si>
  <si>
    <t>ООО «Прайм Коллекшен»</t>
  </si>
  <si>
    <t>Москва г, ш.Дмитровское, д.100, стр.2ПОМ.4506, кв.05, 127247</t>
  </si>
  <si>
    <t>primecollection.ru</t>
  </si>
  <si>
    <t>Общество с ограниченной ответственностью «Центр Прогресс»</t>
  </si>
  <si>
    <t>ООО «Центр Прогресс»</t>
  </si>
  <si>
    <t xml:space="preserve"> АМЫШЕВА ИРИНА АЛЕКСАНДРОВНА                        </t>
  </si>
  <si>
    <t>ГАЙДАЕНКО ДМИТРИЙ ИВАНОВИЧ</t>
  </si>
  <si>
    <t>109316, город Москва, вн.тер. г. Муниципальный Округ Южнопортовый, пр-кт Волгоградский, дом 26, строение 1, этаж 8, комната 811</t>
  </si>
  <si>
    <t>cprogress.ru</t>
  </si>
  <si>
    <t>image209</t>
  </si>
  <si>
    <t>Общество с ограниченной ответственностью Профессиональная коллекторская организация «КредитКонсалт»</t>
  </si>
  <si>
    <t>ООО ПКО «КредитКонсалт»</t>
  </si>
  <si>
    <t xml:space="preserve"> ЩЕРБАКОВА ЕКАТЕРИНА ВЛАДИМИРОВНА                        </t>
  </si>
  <si>
    <t>ЩЕРБАКОВА ЕКАТЕРИНА ВЛАДИМИРОВНА</t>
  </si>
  <si>
    <t>109377, Москва г, вн.тер.г. муниципальный округ Рязанский, пр-кт Рязанский, д. 32, к. 3, этаж 5, офис 513</t>
  </si>
  <si>
    <t>creditconsalt.ru</t>
  </si>
  <si>
    <t>image296</t>
  </si>
  <si>
    <t>Общество с ограниченной ответственностью Профессиональная коллекторская организация «АЛЬФА»</t>
  </si>
  <si>
    <t>ООО ПКО «АЛЬФА»</t>
  </si>
  <si>
    <t xml:space="preserve"> ТИЛЕЖИНСКИЙ КОНСТАНТИН ВЯЧЕСЛАВОВИЧ  ЗУДИН СЕРГЕЙ АНДРЕЕВИЧ  ШВЕДКОВА ОЛЬГА ВЛАДИМИРОВНА                      </t>
  </si>
  <si>
    <t>ЗУДИН СЕРГЕЙ АНДРЕЕВИЧ</t>
  </si>
  <si>
    <t>129346, Город Москва, вн.тер. г. Муниципальный Округ Лосиноостровский, ул Изумрудная, дом 18, этаж 5, ПОМЕЩ.XIII, комната 20, ОФИС 5Р</t>
  </si>
  <si>
    <t>alfacollection.ru</t>
  </si>
  <si>
    <t>image167</t>
  </si>
  <si>
    <t>Общество с ограниченной ответственностью Профессиональная коллекторская организация «ДЕМОКРИТ»</t>
  </si>
  <si>
    <t>ООО ПКО «ДЕМОКРИТ»</t>
  </si>
  <si>
    <t xml:space="preserve"> ВАНЕЕВ МАКСИМ АЛЕКСАНДРОВИЧ  КАШИН ВАДИМ ВЛАДИМИРОВИЧ                       </t>
  </si>
  <si>
    <t>ВАНЕЕВ МАКСИМ АЛЕКСАНДРОВИЧ</t>
  </si>
  <si>
    <t>620110, Свердловская область, г.о. Город Екатеринбург, г Екатеринбург, ул Краснолесья, дом 30, квартира 149</t>
  </si>
  <si>
    <t>demokrit.su</t>
  </si>
  <si>
    <t>image074</t>
  </si>
  <si>
    <t>Общество с ограниченной ответственностью «Сибирь консалтинг групп»</t>
  </si>
  <si>
    <t>ООО «СКГ»</t>
  </si>
  <si>
    <t xml:space="preserve"> ДЕНИСОВ ДЕНИС ГРИГОРЬЕВИЧ                        </t>
  </si>
  <si>
    <t>ДЕНИСОВ ДЕНИС ГРИГОРЬЕВИЧ</t>
  </si>
  <si>
    <t>630102, Новосибирская обл, г Новосибирск, ул Восход, 20, 15</t>
  </si>
  <si>
    <t>scgroup.su</t>
  </si>
  <si>
    <t>image305</t>
  </si>
  <si>
    <t>Общество с ограниченной ответственностью Профессиональная коллекторская организация «Гранд Капитал»</t>
  </si>
  <si>
    <t>ООО ПКО «Гранд Капитал»</t>
  </si>
  <si>
    <t>670031, Бурятия Респ, г.Улан-Удэ, ул.Бабушкина, д.34, корп.5</t>
  </si>
  <si>
    <t>Общество с ограниченной ответственностью профессиональная коллекторская организация «Защита»</t>
  </si>
  <si>
    <t>ООО ПКО «Защита»</t>
  </si>
  <si>
    <t xml:space="preserve"> ПАВЛОВА НАДЕЖДА ВЛАДИМИРОВНА                        </t>
  </si>
  <si>
    <t>ПАВЛОВА НАДЕЖДА ВЛАДИМИРОВНА</t>
  </si>
  <si>
    <t>413100, Саратовская область, м.р-н Энгельсский, г.п. Город Энгельс, г Энгельс, ул Пролетарская, дом 1, офис 31</t>
  </si>
  <si>
    <t>zashchita64.ru</t>
  </si>
  <si>
    <t>image120</t>
  </si>
  <si>
    <t>Общество с ограниченной ответственностью ПРОФЕССИОНАЛЬНАЯ КОЛЛЕКТОРСКАЯ ОРГАНИЗАЦИЯ «СЕВИНКОМ»</t>
  </si>
  <si>
    <t>ООО ПКО «СЕВИНКОМ»</t>
  </si>
  <si>
    <t xml:space="preserve"> ПЕТРИК АЛЕКСЕЙ ВЛАДИМИРОВИЧ                        </t>
  </si>
  <si>
    <t>ПЕТРИК АЛЕКСЕЙ ВЛАДИМИРОВИЧ</t>
  </si>
  <si>
    <t>г. Чита, ул. Чкалова, д. 158, помещение 34А, 672007</t>
  </si>
  <si>
    <t>севинком. рф</t>
  </si>
  <si>
    <t>image065</t>
  </si>
  <si>
    <t>Общество с ограниченной ответственностью Профессиональная Коллекторская Организация «ЭВАЗ Консалтинг»</t>
  </si>
  <si>
    <t>ООО ПКО «ЭВАЗ Консалтинг»</t>
  </si>
  <si>
    <t xml:space="preserve"> ГУСЕР МАКС АЛЕКСЕЕВИЧ                        </t>
  </si>
  <si>
    <t>ГУСЕР МАКС АЛЕКСЕЕВИЧ</t>
  </si>
  <si>
    <t>454090, Челябинская обл, Челябинск г, Ленина пр-кт, д. № 21В, оф. 713</t>
  </si>
  <si>
    <t>Uca074.ru</t>
  </si>
  <si>
    <t>image288</t>
  </si>
  <si>
    <t>Общество с ограниченной ответственностью «Единый расчетно-кассовый центр»</t>
  </si>
  <si>
    <t>ООО «ЕРКЦ»</t>
  </si>
  <si>
    <t xml:space="preserve"> ШВЕМЛЕР АРТЁМ АЛЕКСАНДРОВИЧ                        </t>
  </si>
  <si>
    <t>БЕСЕДА ЕВГЕНИЯ СЕРГЕЕВНА</t>
  </si>
  <si>
    <t>662202, Красноярский край, г.Назарово, ул.Арбузова, д.83, 17</t>
  </si>
  <si>
    <t>naz0erkz.ru</t>
  </si>
  <si>
    <t>Общество с ограниченой ответственностью «Профессиональная коллекторская организация «СБР ЮГ»</t>
  </si>
  <si>
    <t>ООО «ПКО «СБР ЮГ»</t>
  </si>
  <si>
    <t xml:space="preserve"> ВАТАЕВА АНЖЕЛА САБИРОВНА                        </t>
  </si>
  <si>
    <t>ВАТАЕВА АНЖЕЛА САБИРОВНА</t>
  </si>
  <si>
    <t>355003, Ставропольский край, г Ставрополь, ул Дзержинского, 160, 396</t>
  </si>
  <si>
    <t>ooo0sbr0yug.ru</t>
  </si>
  <si>
    <t>image180</t>
  </si>
  <si>
    <t>Общество с ограниченной ответственностью профессиональная коллекторская организация «ЮРАРТ»</t>
  </si>
  <si>
    <t>ООО ПКО «ЮРАРТ»</t>
  </si>
  <si>
    <t xml:space="preserve"> НИКУЛЬШИНА НАТАЛИЯ ВАСИЛЬЕВНА                        </t>
  </si>
  <si>
    <t>НИКУЛЬШИНА НАТАЛИЯ ВАСИЛЬЕВНА</t>
  </si>
  <si>
    <t>394088, Воронежская область, г.о. Город Воронеж, г Воронеж, ул Владимира Невского, дом 19А, квартира 224</t>
  </si>
  <si>
    <t>urart0vrn.com</t>
  </si>
  <si>
    <t>image266</t>
  </si>
  <si>
    <t>Общество с ограниченной ответственностью Профессиональная коллекторская организация «Кондор»</t>
  </si>
  <si>
    <t>ООО ПКО «Кондор»</t>
  </si>
  <si>
    <t xml:space="preserve"> ЮШИН МИХАИЛ СЕРГЕЕВИЧ                        </t>
  </si>
  <si>
    <t>ЮШИН МИХАИЛ СЕРГЕЕВИЧ</t>
  </si>
  <si>
    <t>677000, г.Якутск, ул.Пояркова, д.20, к.1, кв.88</t>
  </si>
  <si>
    <t>pko0kondor.ru</t>
  </si>
  <si>
    <t>image256</t>
  </si>
  <si>
    <t xml:space="preserve">Общество с ограниченной ответственностью Профессиональная коллекторская организация «Юридическое Агентство «Иск-Трейд»
</t>
  </si>
  <si>
    <t>ООО ПКО «ЮАИТ»</t>
  </si>
  <si>
    <t xml:space="preserve"> КУЗНЕЦОВ МАКСИМ ВАДИМОВИЧ                        </t>
  </si>
  <si>
    <t>КУЗНЕЦОВ МАКСИМ ВАДИМОВИЧ</t>
  </si>
  <si>
    <t>119049, Москва г, Ленинский пр-кт, дом № 6, строение 7, офис 2</t>
  </si>
  <si>
    <t>isk0trade.com</t>
  </si>
  <si>
    <t>image028</t>
  </si>
  <si>
    <t>Общество с ограниченной ответственностью Профессиональная коллекторская организация «Долгофф»</t>
  </si>
  <si>
    <t>ООО ПКО «Долгофф»</t>
  </si>
  <si>
    <t xml:space="preserve"> БОСАНЬКО ЮРИЙ СЕРГЕЕВИЧ  ГАВРЮКОВ ДМИТРИЙ БОРИСОВИЧ                       </t>
  </si>
  <si>
    <t>БОСАНЬКО АНДРЕЙ ЮРЬЕВИЧ</t>
  </si>
  <si>
    <t>127030, Москва г, Долгоруковская, дом № 35</t>
  </si>
  <si>
    <t>collector0dolgoff.ru</t>
  </si>
  <si>
    <t>image144</t>
  </si>
  <si>
    <t>Общество с ограниченной ответственностью «Профессиональная коллекторская организация Миктум»</t>
  </si>
  <si>
    <t>ООО «ПКО Миктум»</t>
  </si>
  <si>
    <t xml:space="preserve"> ОБЩЕСТВО С ОГРАНИЧЕННОЙ ОТВЕТСТВЕННОСТЬЮ "МАРУСЯ"  ОБЩЕСТВО С ОГРАНИЧЕННОЙ ОТВЕТСТВЕННОСТЬЮ "РСМ"                       </t>
  </si>
  <si>
    <t>ЯРОШЕНКО АРТЕМИЙ ВЛАДИМИРОВИЧ</t>
  </si>
  <si>
    <t>127273, Москва г, Сухаревская М. пл, дом 12, этаж 6, помещение XIX комната 4</t>
  </si>
  <si>
    <t>miktum.ru</t>
  </si>
  <si>
    <t>image125</t>
  </si>
  <si>
    <t>Общество с ограниченной ответственностью профессиональная коллекторская организация «АЛЬЯНС ГРУПП»</t>
  </si>
  <si>
    <t>ООО ПКО «АЛЬЯНС ГРУПП»</t>
  </si>
  <si>
    <t xml:space="preserve"> ЛЫСЕНКО ИГОРЬ ВЛАДИМИРОВИЧ  ПРОКОФЬЕВ ЕГОР ДЕНИСОВИЧ  ПРОКОФЬЕВА ЕЛЕНА ВАЛЕНТИНОВНА                      </t>
  </si>
  <si>
    <t>ПРОКОФЬЕВА ЕЛЕНА ВАЛЕНТИНОВНА</t>
  </si>
  <si>
    <t>г. Воронеж, Московский пр-кт, д. 117В, 394077</t>
  </si>
  <si>
    <t>alliancegroup0vrn.ru</t>
  </si>
  <si>
    <t>image239</t>
  </si>
  <si>
    <t>Общество с ограниченной ответственностью «Профессиональная коллекторская организация «Лидер»</t>
  </si>
  <si>
    <t>ООО «ПКО «Лидер»</t>
  </si>
  <si>
    <t xml:space="preserve"> ЦЫМБАРЕВИЧ КРИСТИНА ВЯЧЕСЛАВОВНА  БРАГИНЦЕВА ЕЛЕНА АЛЕКСАНДРОВНА  ЦЫМБАРЕВИЧ КРИСТИНА ВЯЧЕСЛАВОВНА                      </t>
  </si>
  <si>
    <t>ЦЫМБАРЕВИЧ ЕВГЕНИЙ СЕРГЕЕВИЧ</t>
  </si>
  <si>
    <t>Волгоградская обл., г.о. город-герой Волгоград, г. Волгоград, ул. им. Циолковского, д. 39, ЭТАЖ 1, 400074</t>
  </si>
  <si>
    <t>partnervlg.ru</t>
  </si>
  <si>
    <t>Общество с ограниченной ответственностью Профессиональная коллекторская организация «Агентство по урегулированию споров»</t>
  </si>
  <si>
    <t>ООО ПКО «АУС»</t>
  </si>
  <si>
    <t xml:space="preserve"> АКСЕНОВА СВЕТЛАНА ПЕТРОВНА                        </t>
  </si>
  <si>
    <t>АКСЕНОВ ЕВГЕНИЙ НИКОЛАЕВИЧ</t>
  </si>
  <si>
    <t>614031, г.Пермь, ул.Костычева, д.17, кв.47</t>
  </si>
  <si>
    <t>agentsporov.ru</t>
  </si>
  <si>
    <t>image201</t>
  </si>
  <si>
    <t>Общество с ограниченной ответственностью «Агентство взысканий»</t>
  </si>
  <si>
    <t>ООО «Агентство взысканий»</t>
  </si>
  <si>
    <t xml:space="preserve"> ИВЛЕВА НАТАЛИЯ АЛЕКСАНДРОВНА                        </t>
  </si>
  <si>
    <t>ГОДЕЛЮК АЛЕКСЕЙ АЛЕКСАНДРОВИЧ</t>
  </si>
  <si>
    <t>394036, Воронежская обл, Воронеж г, Сакко и Ванцетти ул, дом № 78А, офис 1</t>
  </si>
  <si>
    <t>agent0v.ru</t>
  </si>
  <si>
    <t>Общество с ограниченной ответственностью Профессиональная коллекторская организация «Центр Правовой Поддержки»</t>
  </si>
  <si>
    <t>ООО ПКО «Центр Правовой Поддержки»</t>
  </si>
  <si>
    <t xml:space="preserve"> ЧИРКОВ КИРИЛЛ НИКОЛАЕВИЧ                        </t>
  </si>
  <si>
    <t>ЧИРКОВ КИРИЛЛ НИКОЛАЕВИЧ</t>
  </si>
  <si>
    <t>426057, Удмуртская Респ, г Ижевск, ул Красногеройская, 14, 79</t>
  </si>
  <si>
    <t>tspp18.ru</t>
  </si>
  <si>
    <t>image193</t>
  </si>
  <si>
    <t>Общество с ограниченной ответственностью профессиональная коллекторская организация «Сатис Консалтинг»</t>
  </si>
  <si>
    <t>ООО ПКО «СКЛ»</t>
  </si>
  <si>
    <t>344016, Ростовская область, г Ростов-на-Дону, ул Буровая, зд. 46</t>
  </si>
  <si>
    <t>satisconsulting.ru</t>
  </si>
  <si>
    <t>image091</t>
  </si>
  <si>
    <t>Общество с ограниченной ответственностью «Долговой консалтинг — агентство сбора коммунальных платежей</t>
  </si>
  <si>
    <t>ООО «Долговой консалтинг — АСКП»</t>
  </si>
  <si>
    <t xml:space="preserve"> ХИМЧЕНКО АЛЕКСЕЙ НИКОЛАЕВИЧ  АЛЕФИРЕНКО АЛЕКСЕЙ МИХАЙЛОВИЧ                       </t>
  </si>
  <si>
    <t>АЛЕФИРЕНКО АЛЕКСЕЙ МИХАЙЛОВИЧ</t>
  </si>
  <si>
    <t>628408, Ханты-Мансийский Автономный округ - Югра ао, город Сургут, Сургут г, Сергея Безверхова ул, дом 4/4</t>
  </si>
  <si>
    <t>dk0askp.ru</t>
  </si>
  <si>
    <t>Общество с ограниченной ответственностью «Профессиональная коллекторская организация Центр Альтернативного Финансирования»</t>
  </si>
  <si>
    <t>ООО «ПКО Центр Альтернативного Финансирования»</t>
  </si>
  <si>
    <t xml:space="preserve"> СИНЯКОВ ВЛАДИМИР ИВАНОВИЧ                        </t>
  </si>
  <si>
    <t>СИНЯКОВ ВЛАДИМИР ИВАНОВИЧ</t>
  </si>
  <si>
    <t>305000, Курская область, г.о. Город Курск, г Курск, ул Марата, дом 21, этаж 2, помещение I</t>
  </si>
  <si>
    <t>alternativacentr.ru</t>
  </si>
  <si>
    <t>image056</t>
  </si>
  <si>
    <t>Общество с ограниченной ответственностью Профессиональная коллекторская организация «КАЙТ ГРУПП»</t>
  </si>
  <si>
    <t>ООО ПКО «КАЙТ ГРУПП»</t>
  </si>
  <si>
    <t xml:space="preserve"> КОВАЛЕНКО ГЕОРГИЙ АНАТОЛЬЕВИЧ                        </t>
  </si>
  <si>
    <t>КОВАЛЕНКО ГЕОРГИЙ АНАТОЛЬЕВИЧ</t>
  </si>
  <si>
    <t>г. Владивосток, ул. Светланская, д. 55В, 690091</t>
  </si>
  <si>
    <t>кайтгрупп.рф</t>
  </si>
  <si>
    <t>image227</t>
  </si>
  <si>
    <t>Общество с ограниченной ответственностью профессиональная коллекторская организация «Арглегал»</t>
  </si>
  <si>
    <t>ООО ПКО «Арглегал»</t>
  </si>
  <si>
    <t xml:space="preserve"> ЗУБЧЕНКОВ АРТЕМ ВЛАДИМИРОВИЧ                        </t>
  </si>
  <si>
    <t>ЗУБЧЕНКОВА ЕЛЕНА ВАСИЛЬЕВНА</t>
  </si>
  <si>
    <t>660049, Красноярский край, г Красноярск, ул Карла Маркса, д. 95, к. 1, офис 320</t>
  </si>
  <si>
    <t>argumlegal.ru</t>
  </si>
  <si>
    <t>image218</t>
  </si>
  <si>
    <t>Общество с ограниченной ответственностью Профессиональная коллекторская организация «КПА Групп»</t>
  </si>
  <si>
    <t>ООО ПКО «КПА Групп»</t>
  </si>
  <si>
    <t xml:space="preserve"> КАШИНА ИРИНА ПАВЛОВНА                        </t>
  </si>
  <si>
    <t>КАШИНА ИРИНА ПАВЛОВНА</t>
  </si>
  <si>
    <t>603014, Нижегородская обл, г Нижний Новгород, ул Коминтерна, 14, 52</t>
  </si>
  <si>
    <t>kpagrupp.ru</t>
  </si>
  <si>
    <t>image220</t>
  </si>
  <si>
    <t>Общество с ограниченной ответственностью «Центр финансовых решений»</t>
  </si>
  <si>
    <t>ООО «Центр финансовых решений»</t>
  </si>
  <si>
    <t xml:space="preserve"> ОЛЬШАНСКИЙ ДЕНИС ВЯЧЕСЛАВОВИЧ                        </t>
  </si>
  <si>
    <t>ОЛЬШАНСКИЙ ДЕНИС ВЯЧЕСЛАВОВИЧ</t>
  </si>
  <si>
    <t>125464, Москва г, ш Волоколамское, 142, 2/1</t>
  </si>
  <si>
    <t>cfr.moscow</t>
  </si>
  <si>
    <t>image231</t>
  </si>
  <si>
    <t>Общество с ограниченной ответственностью «Кобрин»</t>
  </si>
  <si>
    <t>ООО «Кобрин»</t>
  </si>
  <si>
    <t xml:space="preserve"> ОБЩЕСТВО С ОГРАНИЧЕННОЙ ОТВЕТСТВЕННОСТЬЮ МИКРОКРЕДИТНАЯ КОМПАНИЯ "ТИАРА"  ОБЩЕСТВО С ОГРАНИЧЕННОЙ ОТВЕТСТВЕННОСТЬЮ "НОВОСИБИРСКАЯ ИНВЕСТИЦИОННАЯ КОМПАНИЯ"  ОБЩЕСТВО С ОГРАНИЧЕННОЙ ОТВЕТСТВЕННОСТЬЮ МИКРОКРЕДИТНАЯ КОМПАНИЯ "ХАКАССКОЕ КРЕДИТНОЕ АГЕНТСТВО"  ОБЩЕСТВО С ОГРАНИЧЕННОЙ ОТВЕТСТВЕННОСТЬЮ МИКРОКРЕДИТНАЯ КОМПАНИЯ "ТОМСКОЕ ФИНАНСОВОЕ АГЕНТСТВО"  ОБЩЕСТВО С ОГРАНИЧЕННОЙ ОТВЕТСТВЕННОСТЬЮ МИКРОКРЕДИТНАЯ КОМПАНИЯ "РУССКИЕ ФИНАНСЫ"  ОБЩЕСТВО С ОГРАНИЧЕННОЙ ОТВЕТСТВЕННОСТЬЮ МИКРОКРЕДИТНАЯ КОМПАНИЯ "ГОРНО-АЛТАЙСКОЕ КРЕДИТНОЕ АГЕНТСТВО"   ОБЩЕСТВО С ОГРАНИЧЕННОЙ ОТВЕТСТВЕННОСТЬЮ "РУССКИЕ ФИНАНСЫ СИБИРЬ"   ОБЩЕСТВО С ОГРАНИЧЕННОЙ ОТВЕТСТВЕННОСТЬЮ МИКРОКРЕДИТНАЯ КОМПАНИЯ "РЕГИОНАЛЬНОЕ КРЕДИТНОЕ АГЕНТСТВО"                   </t>
  </si>
  <si>
    <t>ТИЩЕНКО ИРИНА СЕРГЕЕВНА</t>
  </si>
  <si>
    <t>630055, Новосибирская обл, г Новосибирск, ул Мусы Джалиля, 3/1, 15</t>
  </si>
  <si>
    <t>gneushevnv@kobrin54.ru</t>
  </si>
  <si>
    <t>Общество с ограниченной ответственностью Юридический центр «Бизнес. Недвижимость. Право» (профессиональная коллекторская организация)</t>
  </si>
  <si>
    <t>ООО ЮЦ «Б.Н.П.» (ПКО)</t>
  </si>
  <si>
    <t xml:space="preserve"> ПОЛУХИН ОЛЕГ ВЛАДИМИРОВИЧ                        </t>
  </si>
  <si>
    <t>ФЕДОСЕЕВ ВИКТОР ВАСИЛЬЕВИЧ</t>
  </si>
  <si>
    <t>643,394036,36,,Воронеж г,,Революции пр-кт,1,В,406</t>
  </si>
  <si>
    <t>Средний</t>
  </si>
  <si>
    <t>bepaid.ru</t>
  </si>
  <si>
    <t>image244</t>
  </si>
  <si>
    <t>Общество с ограниченной ответственностью профессиональная коллекторская организация «Правовой центр Черноземья»</t>
  </si>
  <si>
    <t>ООО ПКО «Правовой центр Черноземья»</t>
  </si>
  <si>
    <t xml:space="preserve"> ЯНОВСКИЙ ЮРИЙ ВЛАДИМИРОВИЧ                        </t>
  </si>
  <si>
    <t>ЯНОВСКИЙ ЮРИЙ ВЛАДИМИРОВИЧ</t>
  </si>
  <si>
    <t>305023, Курская обл, Курск г, Прогонная 1-я ул, дом № 1, офис 206</t>
  </si>
  <si>
    <t>pc0chernozemya.ru</t>
  </si>
  <si>
    <t>image192</t>
  </si>
  <si>
    <t>Общество с ограниченной ответственностью Профессиональная коллекторская организация «Юрисконсульт»</t>
  </si>
  <si>
    <t>ООО ПКО «Юрисконсульт»</t>
  </si>
  <si>
    <t xml:space="preserve"> ПЛЕТНЕВ ВЛАДИМИР ВАСИЛЬЕВИЧ                        </t>
  </si>
  <si>
    <t>ШУВЕРОВА ДАРЬЯ ДМИТРИЕВНА</t>
  </si>
  <si>
    <t>394055, Воронежская обл, г Воронеж, ул Депутатская, д. 11А, помещ. X, офис 8</t>
  </si>
  <si>
    <t>oooyuriskonsult@mail.ru</t>
  </si>
  <si>
    <t>Общество с ограниченной ответственностью Профессиональная коллекторская организация «Экспресс Коллекшн»</t>
  </si>
  <si>
    <t>ООО ПКО «Экспресс Коллекшн»</t>
  </si>
  <si>
    <t xml:space="preserve"> ЧИРКОВ КОНСТАНТИН НИКОЛАЕВИЧ  ЗАЙЦЕВ СЕРГЕЙ ВЛАДИМИРОВИЧ                       </t>
  </si>
  <si>
    <t>ЧИРКОВ КОНСТАНТИН НИКОЛАЕВИЧ</t>
  </si>
  <si>
    <t>426006, Удмуртская Респ, г Ижевск, проезд им Дерябина, 3, 314</t>
  </si>
  <si>
    <t>collect118.ru</t>
  </si>
  <si>
    <t>Общество с ограниченной ответственностью Профессиональная коллекторская организация «ФинЭффект»</t>
  </si>
  <si>
    <t>ООО ПКО «ФинЭффект»</t>
  </si>
  <si>
    <t xml:space="preserve"> ОМЯЛЬЕВ АНДРЕЙ АНАТОЛЬЕВИЧ                        </t>
  </si>
  <si>
    <t>ОМЯЛЬЕВ АНДРЕЙ АНАТОЛЬЕВИЧ</t>
  </si>
  <si>
    <t>603000, Нижегородская обл, Нижний Новгород г, Холодный пер, дом № 7, оф.3</t>
  </si>
  <si>
    <t>fineff.ru</t>
  </si>
  <si>
    <t>image174</t>
  </si>
  <si>
    <t>Общество с ограниченной ответственностью профессиональная коллекторская организация «Центр профессионального взыскания»</t>
  </si>
  <si>
    <t>ООО ПКО «Центр профессионального взыскания»</t>
  </si>
  <si>
    <t xml:space="preserve"> ЯКОВЛЕВА ЕЛЕНА АЛЕКСАНДРОВНА                        </t>
  </si>
  <si>
    <t>ЯКОВЛЕВА ЕЛЕНА АЛЕКСАНДРОВНА</t>
  </si>
  <si>
    <t>630007, Новосибирская обл, г Новосибирск, ул Коммунистическая, 35, 1</t>
  </si>
  <si>
    <t>zentrv.ru</t>
  </si>
  <si>
    <t>image152</t>
  </si>
  <si>
    <t>Общество с ограниченной ответственностью Профессиональная коллекторская организация «Гранит Плюс»</t>
  </si>
  <si>
    <t>ООО ПКО «Гранит Плюс»</t>
  </si>
  <si>
    <t xml:space="preserve"> БЕЛЯЕВ ГРИГОРИЙ АЛЕКСАНДРОВИЧ  БИЯНОВ ВИТАЛИЙ ЮРЬЕВИЧ                       </t>
  </si>
  <si>
    <t>БЕЛЯЕВ ГРИГОРИЙ АЛЕКСАНДРОВИЧ</t>
  </si>
  <si>
    <t>Удмуртская Респ., г. Глазов, ул. Юкаменская, д. 39, кв. 1, 427627</t>
  </si>
  <si>
    <t>granit.plus</t>
  </si>
  <si>
    <t>image143</t>
  </si>
  <si>
    <t>Общество с ограниченной ответственностью Профессиональная коллекторская организация «ВИП-КОЛЛЕКШН»</t>
  </si>
  <si>
    <t>ООО ПКО «ВИП-К»</t>
  </si>
  <si>
    <t xml:space="preserve"> НАЗАРОВ СТАНИСЛАВ АЛЕКСАНДРОВИЧ                        </t>
  </si>
  <si>
    <t>ГРИШИН ВАДИМ АНАТОЛЬЕВИЧ</t>
  </si>
  <si>
    <t>350072, Краснодарский край, г.о. Город Краснодар, г Краснодар, ул Московская, дом 81/1, комната 419</t>
  </si>
  <si>
    <t>вип0к.рф</t>
  </si>
  <si>
    <t>image049</t>
  </si>
  <si>
    <t>Общество с ограниченной ответственностью профессиональная коллекторская организация«Долг-контроль»</t>
  </si>
  <si>
    <t>ООО ПКО «Долг-контроль»</t>
  </si>
  <si>
    <t xml:space="preserve"> ЧЕРКАСОВ АЛЕКСАНДР НИКОЛАЕВИЧ  КАРПОВА ЕЛЕНА СТЕПАНОВНА                       </t>
  </si>
  <si>
    <t>ЧЕРКАСОВ АЛЕКСАНДР НИКОЛАЕВИЧ</t>
  </si>
  <si>
    <t>660022, Красноярский край, Красноярск г, Партизана Железняка ул, дом № 18, офис 521</t>
  </si>
  <si>
    <t>dolgkontol.ru</t>
  </si>
  <si>
    <t>image010</t>
  </si>
  <si>
    <t>Общество с ограниченной ответственностью «Профессиональная коллекторская организация «Юридическая безопасность бизнеса»</t>
  </si>
  <si>
    <t>ООО «ПКО «ЮББ»</t>
  </si>
  <si>
    <t xml:space="preserve"> ЛАВРОВА ОЛЬГА ИГОРЕВНА                        </t>
  </si>
  <si>
    <t>ЛАВРОВА ОЛЬГА ИГОРЕВНА</t>
  </si>
  <si>
    <t>197110, Город Санкт-Петербург, пр-кт Левашовский, дом 12, литер А, комната 356</t>
  </si>
  <si>
    <t>ubbltd.ru</t>
  </si>
  <si>
    <t>image221</t>
  </si>
  <si>
    <t>Общество с ограниченной ответственностью «профессиональная коллекторская организация «Главколлект»</t>
  </si>
  <si>
    <t>ООО «профессиональная коллекторская организация «Главколлект»</t>
  </si>
  <si>
    <t xml:space="preserve"> БОТКИН СЕРГЕЙ НИКОЛАЕВИЧ                        </t>
  </si>
  <si>
    <t>МИРОНОВА МАРИНА ВИКТОРОВНА</t>
  </si>
  <si>
    <t>г. Санкт-Петербург, ул. Ломаная, 196006</t>
  </si>
  <si>
    <t>glavkollekt.ru</t>
  </si>
  <si>
    <t>image292</t>
  </si>
  <si>
    <t>Общество с ограниченной ответственностью «Юридическая фирма «Гошин Групп»</t>
  </si>
  <si>
    <t>ООО «ЮФ «Гошин Групп»</t>
  </si>
  <si>
    <t xml:space="preserve"> ГОШИН АЛЕКСАНДР ВИКТОРОВИЧ                        </t>
  </si>
  <si>
    <t>ГОШИН АЛЕКСАНДР ВИКТОРОВИЧ</t>
  </si>
  <si>
    <t>127051, Москва г, пер Каретный Б, 24, 2, Пом./Каб. 4/2</t>
  </si>
  <si>
    <t>goshin.ru</t>
  </si>
  <si>
    <t>image080</t>
  </si>
  <si>
    <t>Общество с ограниченной ответственностью «Профессиональная коллекторская организация Юнона»</t>
  </si>
  <si>
    <t>ООО «ПКО Юнона»</t>
  </si>
  <si>
    <t>195027, Город Санкт-Петербург, ул Магнитогорская, д. 23, к. 1, литера А, офис 332</t>
  </si>
  <si>
    <t>iunona.su</t>
  </si>
  <si>
    <t>Общество с ограниченной ответственностью «Первая коллекторская компания»</t>
  </si>
  <si>
    <t>ООО «Первая коллекторская компания»</t>
  </si>
  <si>
    <t xml:space="preserve"> ТИМОШЕНКО ВИКТОРИЯ СЕРГЕЕВНА                        </t>
  </si>
  <si>
    <t>УСЕНКО ЕВГЕНИЙ ЛЕОНИДОВИЧ</t>
  </si>
  <si>
    <t>Астраханская обл., Икрянинский м.р-н, с.п. Икрянинский сельсовет, с. Икряное, ул. Мира, д. 63, КВ. 3, 416370</t>
  </si>
  <si>
    <t>1collector30@gmail.com</t>
  </si>
  <si>
    <t>Общество с ограниченной ответственностью Профессиональная Коллекторская Организация «БУСТЭР»</t>
  </si>
  <si>
    <t>ООО ПКО «БУСТЭР»</t>
  </si>
  <si>
    <t xml:space="preserve"> ПАЩЕНКО МАКСИМ ГРИГОРЬЕВИЧ                        </t>
  </si>
  <si>
    <t>КАШИРИН ДМИТРИЙ АНАТОЛЬЕВИЧ</t>
  </si>
  <si>
    <t>630099, Новосибирская обл, Новосибирск г, Советская ул, дом 12, этаж 2</t>
  </si>
  <si>
    <t>boostr.ru</t>
  </si>
  <si>
    <t>image295</t>
  </si>
  <si>
    <t>Общество с ограниченной ответственностью Профессиональная коллекторская организация «Пойдём!»</t>
  </si>
  <si>
    <t>ООО ПКО «Пойдём!»</t>
  </si>
  <si>
    <t>630005, Новосибирская обл, г Новосибирск, ул Фрунзе, д. 49/3, офис 9</t>
  </si>
  <si>
    <t>legalcollector.ru</t>
  </si>
  <si>
    <t>image131</t>
  </si>
  <si>
    <t>Общество с ограниченной ответственностью  «Юридическая компания «Легист»</t>
  </si>
  <si>
    <t>ООО «ЮК «Легист»</t>
  </si>
  <si>
    <t xml:space="preserve"> ТКАЧЕВА ЮЛИЯ СЕРГЕЕВНА  ОБЩЕСТВО С ОГРАНИЧЕННОЙ ОТВЕТСТВЕННОСТЬЮ "АНДЕРРАЙТЕР"                       </t>
  </si>
  <si>
    <t>БАДИНА ЕЛЕНА ГРИГОРЬЕВНА</t>
  </si>
  <si>
    <t>111024, город Москва, вн.тер. г. Муниципальный Округ Лефортово, ул 2-Я Кабельная, дом 2, строение 3, этаж 3, помещение XXI, КОМ. 11</t>
  </si>
  <si>
    <t>uklegist.ru</t>
  </si>
  <si>
    <t>Общество с ограниченной ответственностью  «Профессиональная коллекторская организация «Голиаф»</t>
  </si>
  <si>
    <t>ООО ПКО «Голиаф»</t>
  </si>
  <si>
    <t xml:space="preserve"> КОТЕЛЬНИКОВ ГЕОРГИЙ ВИКТОРОВИЧ  ЧЕПЕЛЕВ ЛЕОНИД ЮРЬЕВИЧ                       </t>
  </si>
  <si>
    <t>КОТЕЛЬНИКОВ ГЕОРГИЙ ВИКТОРОВИЧ</t>
  </si>
  <si>
    <t>620000, Свердловская область, г.о. город Екатеринбург, г Екатеринбург, ул Мамина-Сибиряка, стр. 101, помещ. 5.17</t>
  </si>
  <si>
    <t>ka0goliaf.ru</t>
  </si>
  <si>
    <t>image124</t>
  </si>
  <si>
    <t>Общество с ограниченной ответственностью  «Группа компаний «Юрфининвест»</t>
  </si>
  <si>
    <t>ООО «ГК «Юрфининвест»</t>
  </si>
  <si>
    <t>115088, Москва г, 2-Я Машиностроения ул, дом 17, строение 1, этаж 2, помещение I, комната 63, офис 60</t>
  </si>
  <si>
    <t>gk0ufi.ru</t>
  </si>
  <si>
    <t>Общество с ограниченной ответственностью «Профессиональная коллекторская организация «БизнесКонсалтингГрупп»</t>
  </si>
  <si>
    <t>ООО «ПКО «БКГ»</t>
  </si>
  <si>
    <t xml:space="preserve"> ПОЛОЗКОВ ЕВГЕНИЙ ДМИТРИЕВИЧ  ВАХАТА ФЕДОР                       </t>
  </si>
  <si>
    <t>ПОЛОЗКОВ ЕВГЕНИЙ ДМИТРИЕВИЧ</t>
  </si>
  <si>
    <t>121087, Москва г, Барклая ул, дом № 6, строение 5, офис 23Д, этаж 5</t>
  </si>
  <si>
    <t>bcg0collect.ru</t>
  </si>
  <si>
    <t>image015</t>
  </si>
  <si>
    <t>Общество с ограниченной ответственностью «Долговое бюро»</t>
  </si>
  <si>
    <t>ООО «Долговое бюро»</t>
  </si>
  <si>
    <t xml:space="preserve"> ЩУКИН ВЯЧЕСЛАВ ВЛАДИМИРОВИЧ                        </t>
  </si>
  <si>
    <t>ЩУКИН ВЯЧЕСЛАВ ВЛАДИМИРОВИЧ</t>
  </si>
  <si>
    <t>628417, Ханты-Мансийский Автономный округ - Югра АО, г Сургут, пр-кт Ленина, 21, 519</t>
  </si>
  <si>
    <t>dolgovoeburo.ru</t>
  </si>
  <si>
    <t>Общество с ограниченной ответственностью профессиональная коллекторская организация «Невская Финансовая Компания»</t>
  </si>
  <si>
    <t>ООО ПКО «Невская Финансовая Компания»</t>
  </si>
  <si>
    <t xml:space="preserve"> СМОЛОКУРОВ АЛЕКСЕЙ БОРИСОВИЧ                        </t>
  </si>
  <si>
    <t>СМОЛОКУРОВ АЛЕКСЕЙ БОРИСОВИЧ</t>
  </si>
  <si>
    <t>191186, Город Санкт-Петербург, ул Миллионная, д. 38, литера А, кв. 9</t>
  </si>
  <si>
    <t>nfcompany.ru</t>
  </si>
  <si>
    <t>image258</t>
  </si>
  <si>
    <t>Общество с ограниченной ответственностью «Эникомп»</t>
  </si>
  <si>
    <t>ООО «Эникомп»</t>
  </si>
  <si>
    <t xml:space="preserve"> МАЛЫШЕВ СЕРГЕЙ ЕВГЕНЬЕВИЧ                        </t>
  </si>
  <si>
    <t>МАЛЫШЕВ СЕРГЕЙ ЕВГЕНЬЕВИЧ</t>
  </si>
  <si>
    <t>125284, Москва г, пр-кт Ленинградский, 31А, 1, 1/2</t>
  </si>
  <si>
    <t>dolgrf.ru</t>
  </si>
  <si>
    <t>image294</t>
  </si>
  <si>
    <t>Общество с ограниченной ответственностью Профессиональная коллекторская организация «Нэйва»</t>
  </si>
  <si>
    <t>ООО ПКО «Нэйва»</t>
  </si>
  <si>
    <t xml:space="preserve"> КИУШКИНА НАТАЛЬЯ ВАДИМОВНА  ИВАНОЧКИН ИЛЬЯ БОРИСОВИЧ  МАКСАКОВА АННА ИГОРЕВНА  МЯГКОВА ОЛЬГА ВИКТОРОВНА  МАНЕРНОВА СВЕТЛАНА ОЛЕГОВНА  МИРОНОВА ТАТЬЯНА АЛЕКСЕЕВНА   КОСТИНА АЛЛА ВЛАДИМИРОВНА   ЦВЕТКОВ АЛЕКСЕЙ ВЛАДИМИРОВИЧ                </t>
  </si>
  <si>
    <t>ИВАНОЧКИН ИЛЬЯ БОРИСОВИЧ</t>
  </si>
  <si>
    <t>117218, Москва г, ул Кржижановского, 15, 5, 402</t>
  </si>
  <si>
    <t>нэйва.рф</t>
  </si>
  <si>
    <t>image108</t>
  </si>
  <si>
    <t>Акционерное общество Профессиональная коллекторская организация «Центр Долгового Управления»</t>
  </si>
  <si>
    <t>АО ПКО «ЦДУ»</t>
  </si>
  <si>
    <t>ЯМПОЛЬСКАЯ ЕЛЕНА АЛЕКСАНДРОВНА</t>
  </si>
  <si>
    <t>117420, Москва г, ул Намёткина, 15, Эт 1 Пом I Ком 01-06</t>
  </si>
  <si>
    <t>gkcdu.ru</t>
  </si>
  <si>
    <t>image031</t>
  </si>
  <si>
    <t>Общество с ограниченной ответственностью профессиональная коллекторская организация «Агентство Консул-КМВ»</t>
  </si>
  <si>
    <t>ООО ПКО «Агентство Консул-КМВ»</t>
  </si>
  <si>
    <t xml:space="preserve"> ГРИЦАЕВ СЕРГЕЙ ВИКТОРОВИЧ  ГОНЧАРОВ ИГОРЬ НИКОЛАЕВИЧ  КУЛИЕВ ЭДУАРД ВЛАДИМИРОВИЧ  БАТАЛИН ВИТАЛИЙ АЛЕКСАНДРОВИЧ                    </t>
  </si>
  <si>
    <t>КУЛИЕВ ЭДУАРД ВЛАДИМИРОВИЧ</t>
  </si>
  <si>
    <t>357500, Ставропольский край, Пятигорск г, Оранжерейный проезд, дом № 14, помещение 50Б</t>
  </si>
  <si>
    <t>kmv0konsul.ru</t>
  </si>
  <si>
    <t>image212</t>
  </si>
  <si>
    <t>Общество с ограниченной ответственностью Профессиональная коллекторская организация «СВД»</t>
  </si>
  <si>
    <t>ООО ПКО «СВД»</t>
  </si>
  <si>
    <t xml:space="preserve"> КОЛПАКОВ ВЛАДИСЛАВ ЮРЬЕВИЧ  ОБЩЕСТВО С ОГРАНИЧЕННОЙ ОТВЕТСТВЕННОСТЬЮ "АГЕНТСТВО+"                       </t>
  </si>
  <si>
    <t>МЯКИШЕВ ИВАН ВЛАДИМИРОВИЧ</t>
  </si>
  <si>
    <t>426008, Удмуртская Респ, г Ижевск, ул Пушкинская, 266, 302</t>
  </si>
  <si>
    <t>svd18.ru</t>
  </si>
  <si>
    <t>image249</t>
  </si>
  <si>
    <t>Общество с ограниченной ответственностью «Профессиональная коллекторская организация «ИнБГ-Право»</t>
  </si>
  <si>
    <t>ООО «ПКО «ИнБГ-Право»</t>
  </si>
  <si>
    <t xml:space="preserve"> МОРОЗОВ КИРИЛЛ ВАДИМОВИЧ                        </t>
  </si>
  <si>
    <t>МОРОЗОВ КИРИЛЛ ВАДИМОВИЧ</t>
  </si>
  <si>
    <t>644099, Омская обл, г Омск, ул Красногвардейская, 49</t>
  </si>
  <si>
    <t>inbg0pravo.ru</t>
  </si>
  <si>
    <t>image129</t>
  </si>
  <si>
    <t>Общество с ограниченной ответственностью Профессиональная коллекторская организация «Консалтинг и Инвестиции»</t>
  </si>
  <si>
    <t>ООО ПКО «Консалтинг и Инвестиции»</t>
  </si>
  <si>
    <t xml:space="preserve"> ШАФИГУЛИН ИЛЬНУР ЭРИКОВИЧ  КОМПАНИЯ С ОГРАНИЧЕННОЙ ОТВЕТСТВЕННОСТЬЮ "БАУНВЕЙЛ ХОЛДИНГ ЛИМИТЕД"                     </t>
  </si>
  <si>
    <t>ШАФИГУЛИН ИЛЬНУР ЭРИКОВИЧ</t>
  </si>
  <si>
    <t>420073, Татарстан Респ, г.Казань, ул.Шуртыгина, д.24, 6</t>
  </si>
  <si>
    <t>consult0investments.ru</t>
  </si>
  <si>
    <t>image283</t>
  </si>
  <si>
    <t>Общество с ограниченной ответственностью Профессиональная коллекторская организация «21 век»</t>
  </si>
  <si>
    <t>ООО Профессиональная коллекторская организация «21 век»</t>
  </si>
  <si>
    <t xml:space="preserve"> МУРТАЗИНА ТАТЬЯНА ГЕННАДЬЕВНА                        </t>
  </si>
  <si>
    <t>МУРТАЗИНА ТАТЬЯНА ГЕННАДЬЕВНА</t>
  </si>
  <si>
    <t>426057, Удмуртская Респ, г Ижевск, ул Бородина, 21, 409а</t>
  </si>
  <si>
    <t>dolg18.ru</t>
  </si>
  <si>
    <t>image035</t>
  </si>
  <si>
    <t>Общество с ограниченной ответственностью Профессиональная коллекторская организация «А.Сторм»</t>
  </si>
  <si>
    <t>ООО ПКО «А.Сторм»</t>
  </si>
  <si>
    <t xml:space="preserve"> ЗАЙЦЕВ АЛЕКСЕЙ ВЛАДИМИРОВИЧ                        </t>
  </si>
  <si>
    <t>ЗАЙЦЕВ АЛЕКСЕЙ ВЛАДИМИРОВИЧ</t>
  </si>
  <si>
    <t>121596, Город Москва, вн.тер. г. Муниципальный Округ Можайский, ул Горбунова, дом 2, строение 3, этаж 8 ПОМ II КОМ 4</t>
  </si>
  <si>
    <t>storm0security.ru</t>
  </si>
  <si>
    <t>image103</t>
  </si>
  <si>
    <t>Общество с ограниченной ответственностью профессиональная коллекторская организация «Долговой Консультант»</t>
  </si>
  <si>
    <t>ООО ПКО «ДОК»</t>
  </si>
  <si>
    <t xml:space="preserve"> АКСЁНОВ ДЕНИС АЛЕКСАНДРОВИЧ  ОБЩЕСТВО С ОГРАНИЧЕННОЙ ОТВЕТСТВЕННОСТЬЮ "ФИНАНСОВЫЕ РЕШЕНИЯ"                       </t>
  </si>
  <si>
    <t>АКСЁНОВ ДЕНИС АЛЕКСАНДРОВИЧ</t>
  </si>
  <si>
    <t>192019, г.Санкт-Петербург, ул.Профессора Качалова, д.7, корп.лите А, 16-Н/711</t>
  </si>
  <si>
    <t>dolgcons.ru</t>
  </si>
  <si>
    <t>image079</t>
  </si>
  <si>
    <t>Общество с ограниченной ответственностью «Профессиональная коллекторская организация «САРМАТ»</t>
  </si>
  <si>
    <t>ООО «ПКО «САРМАТ»</t>
  </si>
  <si>
    <t xml:space="preserve"> АГИБАЛОВ АЛЕКСАНДР АНАТОЛЬЕВИЧ  ЖОСАН АЛЕКСАНДР ГРИГОРЬЕВИЧ                       </t>
  </si>
  <si>
    <t>ЖОСАН АЛЕКСАНДР ГРИГОРЬЕВИЧ</t>
  </si>
  <si>
    <t>143402, Московская обл, Красногорск г, Переулок Оптический, дом 1А, этаж 2, помещение VIII</t>
  </si>
  <si>
    <t>sarmat.top</t>
  </si>
  <si>
    <t>image039</t>
  </si>
  <si>
    <t>Общество с ограниченной ответственностью Профессиональная коллекторская организация «СоберЛик»</t>
  </si>
  <si>
    <t>ООО ПКО «СоберЛик»</t>
  </si>
  <si>
    <t xml:space="preserve"> ВЕТОШКИН АНТОН ВЯЧЕСЛАВОВИЧ  КОЩЕЕВ АНДРЕЙ ВАЛЕРЬЕВИЧ  ЕРОФЕЕВ РОМАН АНАТОЛЬЕВИЧ                      </t>
  </si>
  <si>
    <t>КОЩЕЕВ АНДРЕЙ ВАЛЕРЬЕВИЧ</t>
  </si>
  <si>
    <t>614000, Пермский край, г Пермь, ул Газеты Звезда, 13</t>
  </si>
  <si>
    <t>соберлик.рф</t>
  </si>
  <si>
    <t>image095</t>
  </si>
  <si>
    <t>Общество с ограниченной ответственностью профессиональная коллекторская организация «Центр помощи по взысканию задолженности»</t>
  </si>
  <si>
    <t>ООО ПКО «Центр помощи по взысканию задолженности»</t>
  </si>
  <si>
    <t xml:space="preserve"> ЧУВАШОВ СТАНИСЛАВ ВЯЧЕСЛАВОВИЧ  ПОДЛЕВСКИХ МАТВЕЙ СЕРГЕЕВИЧ                       </t>
  </si>
  <si>
    <t>ЧУВАШОВ СТАНИСЛАВ ВЯЧЕСЛАВОВИЧ</t>
  </si>
  <si>
    <t>г. Киров, ул. Розы Люксембург, д. 30, кв. 405, 610004</t>
  </si>
  <si>
    <t>долгикиров.com</t>
  </si>
  <si>
    <t>image264</t>
  </si>
  <si>
    <t>Общество с ограниченной ответственностью профессиональная коллекторская организация Агентство «Экономической Безопасности»</t>
  </si>
  <si>
    <t>ООО ПКО «АЭБ»</t>
  </si>
  <si>
    <t xml:space="preserve"> ШТАБ НАДЕЖДА ПРОКОПЬЕВНА                        </t>
  </si>
  <si>
    <t>ШТАБ ВИТАЛИЙ ВЛАДИМИРОВИЧ</t>
  </si>
  <si>
    <t>656058, г.Барнаул, ул.Попова, д.139, кв.36</t>
  </si>
  <si>
    <t>aeb22agency.ru</t>
  </si>
  <si>
    <t>image078</t>
  </si>
  <si>
    <t>Общество с ограниченной ответственностью «Профессиональная коллекторская организация «Изи Коллекшн Инвестмент»</t>
  </si>
  <si>
    <t>ООО «ПКО «ИКОИ»</t>
  </si>
  <si>
    <t xml:space="preserve"> ДМИТРИЕВ ВЛАДИМИР АНДРЕЕВИЧ  КАРМАЗИН РУСЛАН ЕВГЕНЬЕВИЧ  КОСТЮКЕВИЧ ВИТАЛИЙ ЮРЬЕВИЧ  СЫРАЧЕТДИНОВ РЕНАТ НАИЛЕВИЧ                    </t>
  </si>
  <si>
    <t>СЫРАЧЕТДИНОВ РЕНАТ НАИЛЕВИЧ</t>
  </si>
  <si>
    <t>127566, Москва г, Алтуфьевское ш, дом № 48, корпус 1, этаж 3, помещение I</t>
  </si>
  <si>
    <t>easycoi.ru</t>
  </si>
  <si>
    <t>image137</t>
  </si>
  <si>
    <t>Общество с ограниченной ответственностью «Правовой центр «Паритет»</t>
  </si>
  <si>
    <t>ООО «Правовой центр «Паритет»</t>
  </si>
  <si>
    <t xml:space="preserve"> БАБАРИН ЮРИЙ ВИКТОРОВИЧ  ОБЩЕСТВО С ОГРАНИЧЕННОЙ ОТВЕТСТВЕННОСТЬЮ "АБС ХОЛДИНГ"                     </t>
  </si>
  <si>
    <t>ПЕТРУШИН СЕРГЕЙ ВАСИЛЬЕВИЧ</t>
  </si>
  <si>
    <t>117638, Москва г, ул Одесская, 2, 1/2</t>
  </si>
  <si>
    <t>centreparitet.ru</t>
  </si>
  <si>
    <t>image286</t>
  </si>
  <si>
    <t>Общество с ограниченной ответственностью «Светлый путь»</t>
  </si>
  <si>
    <t>ООО «Светлый путь»</t>
  </si>
  <si>
    <t xml:space="preserve"> ЛАШЕР АЛЕКСАНДР ИЛЬИЧ                        </t>
  </si>
  <si>
    <t>ЛАШЕР АЛЕКСАНДР ИЛЬИЧ</t>
  </si>
  <si>
    <t>г. Санкт-Петербург, ул. 4-я Советская, д. 40, оф. 12, эт. 2, 191024</t>
  </si>
  <si>
    <t>hypothecs.ru</t>
  </si>
  <si>
    <t>Общество с ограниченной ответственностью «Гарант»</t>
  </si>
  <si>
    <t>ООО «Гарант»</t>
  </si>
  <si>
    <t xml:space="preserve"> ДАНИЛИНА МАРГАРИТА СЕРГЕЕВНА                        </t>
  </si>
  <si>
    <t>ШВАКОВА ЮЛИЯ ВЛАДИМИРОВНА</t>
  </si>
  <si>
    <t>141109, Московская обл, г Щёлково, ул Космодемьянская, 10а, 8</t>
  </si>
  <si>
    <t>garant0recovery.ru</t>
  </si>
  <si>
    <t>image117</t>
  </si>
  <si>
    <t>Общество с ограниченной ответственностью Профессиональная коллекторская организация «ВладФинанс»</t>
  </si>
  <si>
    <t>ООО ПКО «ВладФинанс»</t>
  </si>
  <si>
    <t xml:space="preserve"> ХИЖНЯКОВ МАКСИМ ЮРЬЕВИЧ                        </t>
  </si>
  <si>
    <t>ХИЖНЯКОВ МАКСИМ ЮРЬЕВИЧ</t>
  </si>
  <si>
    <t>119002, город Москва, пер. Малый Власьевский, дом 6, этаж 1, помещение .IV, комната .6</t>
  </si>
  <si>
    <t>vladfinans.ru</t>
  </si>
  <si>
    <t>image199</t>
  </si>
  <si>
    <t>Общество с ограниченной ответственностью профессиональная коллекторская организация «Зевс»</t>
  </si>
  <si>
    <t>ООО ПКО «Зевс»</t>
  </si>
  <si>
    <t xml:space="preserve"> СТАРИКОВ КОНСТАНТИН ВАЛЕРЬЕВИЧ                        </t>
  </si>
  <si>
    <t>СТАРИКОВ КОНСТАНТИН ВАЛЕРЬЕВИЧ</t>
  </si>
  <si>
    <t>625003, Тюменская обл, Тюмень г, Ленина ул, д. № 2,  А кв. 1</t>
  </si>
  <si>
    <t>zevs0tmn.ru</t>
  </si>
  <si>
    <t>image090</t>
  </si>
  <si>
    <t>Общество с ограниченной ответственностью «Профессиональная коллекторская организация «Альтафинанс»</t>
  </si>
  <si>
    <t>ООО «ПКО «Альтафинанс»</t>
  </si>
  <si>
    <t xml:space="preserve"> МОТОРИН СЕРГЕЙ СЕРГЕЕВИЧ                        </t>
  </si>
  <si>
    <t>МОТОРИН СЕРГЕЙ СЕРГЕЕВИЧ</t>
  </si>
  <si>
    <t>117630, Москва г, ш Старокалужское, 62, Этаж 2 Помещ. 2</t>
  </si>
  <si>
    <t>altafinance.ru</t>
  </si>
  <si>
    <t>image158</t>
  </si>
  <si>
    <t>Общество с ограниченной ответственностью «профессиональная коллекторская организация «Инари»</t>
  </si>
  <si>
    <t>ООО «ПКО «Инари»</t>
  </si>
  <si>
    <t xml:space="preserve"> ГЛУХОВА ТАЯ ВИКТОРОВНА                        </t>
  </si>
  <si>
    <t>НОВИКОВА ТАМАРА АНАТОЛЬЕВНА</t>
  </si>
  <si>
    <t>192029, Город Санкт-Петербург, вн.тер. г. Муниципальный Округ Невская Застава, пр-кт Большой Смоленский, дом 2, литера А, помещение 417</t>
  </si>
  <si>
    <t>inarispb.ru</t>
  </si>
  <si>
    <t>image169</t>
  </si>
  <si>
    <t>Общество с ограниченной ответственностью  «Капитал»</t>
  </si>
  <si>
    <t>ООО «Капитал»</t>
  </si>
  <si>
    <t xml:space="preserve"> ГЛАЗМАН ДЕНИС ЯКОВЛЕВИЧ                        </t>
  </si>
  <si>
    <t>БЕРЕСТОВА НАТАЛЬЯ ПАВЛОВНА</t>
  </si>
  <si>
    <t>426069, Удмуртская Респ, г Ижевск, ул Нижняя, 18</t>
  </si>
  <si>
    <t>kapitaludm.ru</t>
  </si>
  <si>
    <t>Общество с ограниченной ответственностью «Центр АвтоФинансовых технологий»</t>
  </si>
  <si>
    <t>ООО «ЦАФТ»</t>
  </si>
  <si>
    <t>196084, Санкт-Петербург г, ул Черниговская, д. 8, литера А, помещ. 29Н, 81Н</t>
  </si>
  <si>
    <t>caftauto.ru</t>
  </si>
  <si>
    <t>Общество с ограниченной ответственности «АЕ ГРУПП»</t>
  </si>
  <si>
    <t>ООО «АЕГ»</t>
  </si>
  <si>
    <t xml:space="preserve"> ВЕЛЬМОЖКО НАТАЛЬЯ АЛЕКСАНДРОВНА                        </t>
  </si>
  <si>
    <t>ВЕЛЬМОЖКО АЛЕКСАНДР ЮРЬЕВИЧ</t>
  </si>
  <si>
    <t>460052, Оренбургская обл, Оренбург г, Автомобилистов ул, дом 2/2, помещение 6</t>
  </si>
  <si>
    <t>https://kredita.net/spravochnik/kollektory0ae0grupp/</t>
  </si>
  <si>
    <t>image168</t>
  </si>
  <si>
    <t>Общество с ограниченной ответственностью ственностью Профессиональная коллекторская организация «Верное решение»</t>
  </si>
  <si>
    <t>ООО ПКО «Верное решение»</t>
  </si>
  <si>
    <t xml:space="preserve"> ЗАРУДЕЙСКИЙ АЛЕКСАНДР СЕРГЕЕВИЧ                        </t>
  </si>
  <si>
    <t>ЗАРУДЕЙСКИЙ АЛЕКСАНДР СЕРГЕЕВИЧ</t>
  </si>
  <si>
    <t>420059, Республика Татарстан (Татарстан), г.о. Город Казань, г Казань, ул Оренбургский Тракт, дом 20, офис 312</t>
  </si>
  <si>
    <t>kgvernoe.ru</t>
  </si>
  <si>
    <t>image281</t>
  </si>
  <si>
    <t>Общество с ограниченной ответственностью Профессиональная коллекторская организация  «Норд Стар»</t>
  </si>
  <si>
    <t>ООО ПКО «Норд Стар»</t>
  </si>
  <si>
    <t xml:space="preserve"> ТИТОВ АЛЕКСЕЙ ВАЛЕРЬЕВИЧ                        </t>
  </si>
  <si>
    <t>РАКИЕРУ АННА АЛЕКСАНДРОВНА</t>
  </si>
  <si>
    <t>115114, Город Москва, вн.тер. г. Муниципальный Округ Даниловский, наб Дербеневская, дом 7, строение 2, этаж 2 ПОМ I КОМ 41</t>
  </si>
  <si>
    <t>ka0nordstar.ru</t>
  </si>
  <si>
    <t>image127</t>
  </si>
  <si>
    <t>Общество с ограниченной ответственностью «Профессиональная коллекторская организация «Верум»</t>
  </si>
  <si>
    <t>ООО «ПКО «Верум»</t>
  </si>
  <si>
    <t xml:space="preserve"> САЛЕЕВ ЯРОСЛАВ СТАНИСЛАВОВИЧ                        </t>
  </si>
  <si>
    <t>ХУСАИНОВ АРТУР АЙРАТОВИЧ</t>
  </si>
  <si>
    <t>420059, Татарстан Респ, г Казань, ул Оренбургский Тракт, 24в, 1006</t>
  </si>
  <si>
    <t>verumcollect.ru</t>
  </si>
  <si>
    <t>image228</t>
  </si>
  <si>
    <t>Общество с ограниченной ответственностью Профессиональная коллекторская организация «Кировская Финансовая Компания»</t>
  </si>
  <si>
    <t>ООО ПКО «КФК»</t>
  </si>
  <si>
    <t xml:space="preserve"> УСТЮГОВА ЕКАТЕРИНА ЕВГЕНЬЕВНА                        </t>
  </si>
  <si>
    <t>УСТЮГОВА ЕКАТЕРИНА ЕВГЕНЬЕВНА</t>
  </si>
  <si>
    <t>610002, г. Киров, ул. Урицкого/Орловская, д. 20/10, кв. 1007</t>
  </si>
  <si>
    <t xml:space="preserve"> www.kfcompany.org</t>
  </si>
  <si>
    <t>image141</t>
  </si>
  <si>
    <t>Общество с ограниченной ответственностью «Профессиональная коллекторская организация «Центр урегулирования долга»</t>
  </si>
  <si>
    <t>ООО ПКО «ЦУД»</t>
  </si>
  <si>
    <t xml:space="preserve"> КИСЛОВА ЕКАТЕРИНА АЛЕКСАНДРОВНА                        </t>
  </si>
  <si>
    <t>КИСЛОВА ЕКАТЕРИНА АЛЕКСАНДРОВНА</t>
  </si>
  <si>
    <t>г. Белгород, Народный б-р, д. 70, ОФИС 688, 308009</t>
  </si>
  <si>
    <t>cudolg.ru</t>
  </si>
  <si>
    <t>image246</t>
  </si>
  <si>
    <t>Общество с ограниченной ответственностью профессиональная коллекторская организация «Айса»</t>
  </si>
  <si>
    <t>ООО ПКО «Айса»</t>
  </si>
  <si>
    <t xml:space="preserve"> ГОРОШКИН ЕВГЕНИЙ ВЛАДИМИРОВИЧ                        </t>
  </si>
  <si>
    <t>ГОРОШКИН ЕВГЕНИЙ ВЛАДИМИРОВИЧ</t>
  </si>
  <si>
    <t>643,614990,59,,Пермь г,,Героев Хасана ул,9,,17/1</t>
  </si>
  <si>
    <t>айса.рф</t>
  </si>
  <si>
    <t>image250</t>
  </si>
  <si>
    <t>Общество с ограниченной ответственностью профессиональная коллекторская организация
«Генезис»</t>
  </si>
  <si>
    <t>ООО ПКО «Генезис»</t>
  </si>
  <si>
    <t xml:space="preserve"> СУХАНОВ ДМИТРИЙ ОЛЕГОВИЧ                        </t>
  </si>
  <si>
    <t>СУХАНОВ ДМИТРИЙ ОЛЕГОВИЧ</t>
  </si>
  <si>
    <t>Тамбовская обл, г.о. город Тамбов, г Тамбов, ул Советская, д. 191, офис 333</t>
  </si>
  <si>
    <t>tkbgenezis68.ru</t>
  </si>
  <si>
    <t>image196</t>
  </si>
  <si>
    <t>Общество с ограниченной
ответственностью «Профессиональная коллекторская организация
«Алтай»</t>
  </si>
  <si>
    <t>ООО ПКО «Алтай»</t>
  </si>
  <si>
    <t xml:space="preserve"> МОШКИН СЕРГЕЙ ИВАНОВИЧ                        </t>
  </si>
  <si>
    <t>ЧЕБАНОВСКАЯ ЮЛИЯ ГЕННАДЬЕВНА</t>
  </si>
  <si>
    <t>656067, Алтайский край, г.Барнаул, ул.Попова, д.220Б</t>
  </si>
  <si>
    <t>altaicollector.ru</t>
  </si>
  <si>
    <t>image223</t>
  </si>
  <si>
    <t>Общество с ограниченной ответственностью Профессиональная коллекторская организация
«Юристъ»</t>
  </si>
  <si>
    <t>ООО ПКО «Юристъ»</t>
  </si>
  <si>
    <t>450078, г.Уфа, пр-кт.Салавата Юлаева, д.59</t>
  </si>
  <si>
    <t>Общество с ограниченной  ответственностью Профессиональная коллекторская организация «Юридическая компания «Уна Лекс»</t>
  </si>
  <si>
    <t>ООО ПКО «Юридическая компания «Уна Лекс»</t>
  </si>
  <si>
    <t xml:space="preserve"> КОРЯЗИН АНДРЕЙ СЕРГЕЕВИЧ  ФАРАФОНОВА ПОЛИНА ЕВГЕНЬЕВНА                       </t>
  </si>
  <si>
    <t>КОРЯЗИН АНДРЕЙ СЕРГЕЕВИЧ</t>
  </si>
  <si>
    <t>150040, Ярославская область, г.о. Город Ярославль, г Ярославль, пр-кт Октября, здание 56/2, офис 310</t>
  </si>
  <si>
    <t>unalex.ru</t>
  </si>
  <si>
    <t>image184</t>
  </si>
  <si>
    <t>Общество с ограниченной ответственностью «Юридическая компания № 1»</t>
  </si>
  <si>
    <t>ООО «Юридическая компания № 1»</t>
  </si>
  <si>
    <t>г. Самара, ул. Мориса Тореза, д. 1А, кв. 513, 443093</t>
  </si>
  <si>
    <t>legalcompany63.com</t>
  </si>
  <si>
    <t>Общество с ограниченной ответственностью «Профессиональная коллекторская организация «Акцепт-Краснодар»</t>
  </si>
  <si>
    <t>ООО «ПКО «Акцепт-Краснодар»</t>
  </si>
  <si>
    <t xml:space="preserve"> ЯМНИКОВ ВЛАДИМИР АНАТОЛЬЕВИЧ  ОБЩЕСТВО С ОГРАНИЧЕННОЙ ОТВЕТСТВЕННОСТЬЮ "ПРОФЕССИОНАЛЬНАЯ КОЛЛЕКТОРСКАЯ ОРГАНИЗАЦИЯ "АКЦЕПТ"                       </t>
  </si>
  <si>
    <t>ЯМНИКОВ ВЛАДИМИР АНАТОЛЬЕВИЧ</t>
  </si>
  <si>
    <t>350015, Краснодарский край, г Краснодар, ул Кузнечная, 37, 302</t>
  </si>
  <si>
    <t>accept0krasnodar.ru</t>
  </si>
  <si>
    <t>image278</t>
  </si>
  <si>
    <t>Общество с ограниченной ответственностью Профессиональная коллекторская организация «Юридический центр Защита»</t>
  </si>
  <si>
    <t>ООО ПКО «ЮЦ Защита»</t>
  </si>
  <si>
    <t xml:space="preserve"> СУРОТКИНА ИРИНА КОНСТАНТИНОВНА  Лосевский Сергей Сергеевич                       </t>
  </si>
  <si>
    <t>Лосевский Сергей Сергеевич</t>
  </si>
  <si>
    <t>119192, Москва г, ул Мосфильмовская, д. 74Б, этаж 24, апартамент/ком 01-24/3</t>
  </si>
  <si>
    <t>uczt.ru</t>
  </si>
  <si>
    <t>image104</t>
  </si>
  <si>
    <t>Общество с ограниченной ответственностью Профессиональная коллекторская организация «Рестант»</t>
  </si>
  <si>
    <t>ООО ПКО «Рестант»</t>
  </si>
  <si>
    <t xml:space="preserve"> ВЕРШИНИН ВЛАДИСЛАВ ДМИТРИЕВИЧ                        </t>
  </si>
  <si>
    <t>ВЕРШИНИН ВЛАДИСЛАВ ДМИТРИЕВИЧ</t>
  </si>
  <si>
    <t>620014, Свердловская обл, Городской округ город Екатеринбург, Шейнкмана ул, дом № 32, корпус А, офис 101</t>
  </si>
  <si>
    <t>restant.ru</t>
  </si>
  <si>
    <t>Общество с ограниченной ответственностью Профессиональная коллекторская организация «Региональное Бюро Взысканий»</t>
  </si>
  <si>
    <t>ООО ПКО «РБВ»</t>
  </si>
  <si>
    <t>633209, Новосибирская обл, г Искитим, ул Пушкина, 24</t>
  </si>
  <si>
    <t>рбв54.рф</t>
  </si>
  <si>
    <t>image191</t>
  </si>
  <si>
    <t>Общество с ограниченной ответственностью «Профессиональная коллекторская организация «Вектор»</t>
  </si>
  <si>
    <t>ООО «ПКО «Вектор»</t>
  </si>
  <si>
    <t xml:space="preserve"> КОНДРАТЬЕВ ЕВГЕНИЙ ФЕДОРОВИЧ                        </t>
  </si>
  <si>
    <t>КОНДРАТЬЕВ ЕВГЕНИЙ ФЕДОРОВИЧ</t>
  </si>
  <si>
    <t>428034, Чувашская Республика - Чувашия, г Чебоксары, пр-кт Московский, д. 19, к. 5, офис 16</t>
  </si>
  <si>
    <t>вектор21.рф</t>
  </si>
  <si>
    <t>image021</t>
  </si>
  <si>
    <t>Общество с ограниченной ответственностью «Профессиональная коллекторская организация БАСТИОН»</t>
  </si>
  <si>
    <t>ООО «ПКО БАСТИОН»</t>
  </si>
  <si>
    <t xml:space="preserve"> СКРИПКА ЮЛИЯ СЕРГЕЕВНА                        </t>
  </si>
  <si>
    <t>СКРИПКА ЮЛИЯ СЕРГЕЕВНА</t>
  </si>
  <si>
    <t>426009, Удмуртская Респ, г Ижевск, ул Ухтомского, 24, 29</t>
  </si>
  <si>
    <t>ooo0bastion.ru</t>
  </si>
  <si>
    <t>image298</t>
  </si>
  <si>
    <t>Общество с ограниченной ответственностью «Профессиональная коллекторская организация «АРМ-КАПИТАЛ»</t>
  </si>
  <si>
    <t>ООО «Профессиональная коллекторская организация «АРМ-КАПИТАЛ»</t>
  </si>
  <si>
    <t>344004, Ростовская обл, г Ростов-на-Дону, пл Рабочая, 25, Этаж 1, 1</t>
  </si>
  <si>
    <t>arm0capital.ru</t>
  </si>
  <si>
    <t>image170</t>
  </si>
  <si>
    <t>Общество с ограниченной ответственностью ПРОФЕССИОНАЛЬНАЯ КОЛЛЕКТОРСКАЯ ОРГАНИЗАЦИЯ «АРТЕ ГРУПП»</t>
  </si>
  <si>
    <t>ООО ПКО «АРТЕ ГРУПП»</t>
  </si>
  <si>
    <t xml:space="preserve"> ЛАПКИН ВЛАДИМИР ВИКТОРОВИЧ                        </t>
  </si>
  <si>
    <t>ЛАПКИН ВЛАДИМИР ВИКТОРОВИЧ</t>
  </si>
  <si>
    <t>603093, Нижегородская область, г. Нижний Новгород, ул. Родионова, дом 27, квартира 66</t>
  </si>
  <si>
    <t>artegrupp.ru</t>
  </si>
  <si>
    <t>image115</t>
  </si>
  <si>
    <t>Общество с ограниченной ответственностью «Профессиональная коллекторская организация «Аламо Коллект»</t>
  </si>
  <si>
    <t>ООО «ПКО «Аламо Коллект»</t>
  </si>
  <si>
    <t xml:space="preserve"> ГАЛЫШЕВ ВАСИЛИЙ ИВАНОВИЧ  ШМЕЛЕВА ЕКАТЕРИНА АЛЕКСАНДРОВНА                       </t>
  </si>
  <si>
    <t>СМИРНОВ ИГОРЬ ВЛАДИМИРОВИЧ</t>
  </si>
  <si>
    <t>428031, Чувашская Республика - Чувашия, г.о. Город Чебоксары, г Чебоксары, ул Ленинского Комсомола, дом 25, корпус 1, помещение 10.04</t>
  </si>
  <si>
    <t>alamo0collect.ru</t>
  </si>
  <si>
    <t>image084</t>
  </si>
  <si>
    <t>Общество с ограниченной ответственностью «Профессиональная коллекторская организация «Колибри-КЭПитал»</t>
  </si>
  <si>
    <t>ООО «ПКО «Колибри-КЭПитал»</t>
  </si>
  <si>
    <t xml:space="preserve"> МЕЛЬНИКОВ НИКОЛАЙ АЛЕКСАНДРОВИЧ  МЕЛЬНИКОВА АЛЕКСАНДРА АНАТОЛЬЕВНА  КОРОТКОВА ЮЛИЯ АНДРЕЕВНА                      </t>
  </si>
  <si>
    <t>МЕЛЬНИКОВ НИКОЛАЙ АЛЕКСАНДРОВИЧ</t>
  </si>
  <si>
    <t>618540, Пермский край, Соликамск г, Калийная ул, д. № 91, оф. 310</t>
  </si>
  <si>
    <t>colibrica.ru</t>
  </si>
  <si>
    <t>image271</t>
  </si>
  <si>
    <t>Общество с ограниченной ответственностью Профессиональная Коллекторская Организация «Центр Поддержки Бизнеса»</t>
  </si>
  <si>
    <t>ООО ПКО «Центр Поддержки Бизнеса»</t>
  </si>
  <si>
    <t xml:space="preserve"> ХИХЛАТАЯ АЛИНА СЕРГЕЕВНА                        </t>
  </si>
  <si>
    <t>РОЖНЁВА ИРИНА АЛЕКСАНДРОВНА</t>
  </si>
  <si>
    <t>665835, Иркутская обл, г Ангарск, кв-л 84, 21, 116</t>
  </si>
  <si>
    <t>cpb38.ru</t>
  </si>
  <si>
    <t>image284</t>
  </si>
  <si>
    <t>Общество с ограниченной ответственностью «Профессиональная коллекторская организация «Поволжский центр урегулирования убытков»</t>
  </si>
  <si>
    <t>ООО «ПКО «ПЦУУ»</t>
  </si>
  <si>
    <t xml:space="preserve"> НАГАЕВ РОМАН ИБРАГИМОВИЧ                        </t>
  </si>
  <si>
    <t>БЕСТУЖЕВ АЛЕКСЕЙ ЕВГЕНЬЕВИЧ</t>
  </si>
  <si>
    <t>643,400048,34,,Волгоград г,,им маршала Г.К.Жукова пр-кт,135,,</t>
  </si>
  <si>
    <t>ptsu34.ru</t>
  </si>
  <si>
    <t>image087</t>
  </si>
  <si>
    <t>Общество с ограниченной ответственностью  «Кредо Финанс»</t>
  </si>
  <si>
    <t>ООО «Кредо Финанс»</t>
  </si>
  <si>
    <t xml:space="preserve"> ФЕДЮКОВ ВЛАДИМИР КОНСТАНТИНОВИЧ                        </t>
  </si>
  <si>
    <t>ФЕДЮКОВ ВЛАДИМИР КОНСТАНТИНОВИЧ</t>
  </si>
  <si>
    <t>123290, Москва г, Ермакова Роща ул, дом 7Б, строение 6, офис 3/9</t>
  </si>
  <si>
    <t>crfinance.ru</t>
  </si>
  <si>
    <t>Общество с ограниченной ответственностью Коллекторское агентство «Стандарт»</t>
  </si>
  <si>
    <t>ООО КА «Стандарт»</t>
  </si>
  <si>
    <t xml:space="preserve"> ЧИГАРЕВ НИКОЛАЙ НИКОЛАЕВИЧ  ОБЩЕСТВО С ОГРАНИЧЕННОЙ ОТВЕТСТВЕННОСТЬЮ "КАСКАД"                       </t>
  </si>
  <si>
    <t>ЧИГАРЕВ НИКОЛАЙ НИКОЛАЕВИЧ</t>
  </si>
  <si>
    <t>115054, Москва г, вн.тер.г. Замоскворечье, пер 5-й Монетчиковский, д. 16, этаж 0, помещ. II, ком. 2, офис 51</t>
  </si>
  <si>
    <t>https://kas.cash/</t>
  </si>
  <si>
    <t>Общество с ограниченной ответственностью Профессиональная коллекторская организация «Долговые Инвестиции»</t>
  </si>
  <si>
    <t>ООО ПКО «Долговые Инвестиции»</t>
  </si>
  <si>
    <t xml:space="preserve"> СМИРНОВ АЛЕКСЕЙ ВАСИЛЬЕВИЧ                        </t>
  </si>
  <si>
    <t>ФЕКЛИСТОВ ПАВЕЛ АНАТОЛЬЕВИЧ</t>
  </si>
  <si>
    <t>117420, Москва г, 15</t>
  </si>
  <si>
    <t>debt0invest.ru</t>
  </si>
  <si>
    <t>image276</t>
  </si>
  <si>
    <t>Общество с ограниченной ответственностью «Профессиональная коллекторская организация «Альянс Поволжье»</t>
  </si>
  <si>
    <t>ООО ПКО «Альянс Поволжье»</t>
  </si>
  <si>
    <t xml:space="preserve"> АБУЗЯРОВ МАРАТ РАДИКОВИЧ  УФИМЦЕВ АЛЕКСЕЙ МАРСОВИЧ                       </t>
  </si>
  <si>
    <t>ФОМИНА ТАТЬЯНА ВЛАДИМИРОВНА</t>
  </si>
  <si>
    <t>г. Чебоксары, ул. Афанасьева, д. 8, оф. 206, 428018</t>
  </si>
  <si>
    <t>ап21.рф</t>
  </si>
  <si>
    <t>image018</t>
  </si>
  <si>
    <t>Общество с ограниченной ответственностью «Профессиональная коллекторская организация  «Автоматизированные Бизнес Системы»</t>
  </si>
  <si>
    <t>ООО «ПКО «АБС»</t>
  </si>
  <si>
    <t xml:space="preserve"> ФОМИЧЕВ АЛЕКСАНДР ВИКТОРОВИЧ                        </t>
  </si>
  <si>
    <t>ФОМИЧЕВ АЛЕКСАНДР ВИКТОРОВИЧ</t>
  </si>
  <si>
    <t>115114, Москва г, муниципальный округ Даниловский, 1-й Дербеневский пер, дом 5, этаж 1, помещение II, комната 23,25</t>
  </si>
  <si>
    <t>abs0dolg.ru</t>
  </si>
  <si>
    <t>image188</t>
  </si>
  <si>
    <t>Общество с ограниченной ответственность «РУССКАЯ КОРОНА»</t>
  </si>
  <si>
    <t>ООО «РУССКАЯ КОРОНА»</t>
  </si>
  <si>
    <t xml:space="preserve"> ЕФИМОВА СВЕТЛАНА БОРИСОВНА                        </t>
  </si>
  <si>
    <t>ШАРОВА ЕЛЕНА ВИКТОРОВНА</t>
  </si>
  <si>
    <t>г. Рязань, Славянский пр-кт</t>
  </si>
  <si>
    <t>ruskorona.ru</t>
  </si>
  <si>
    <t>Общество с ограниченной ответственностью Профессиональная коллекторская организация «Бюро судебного взыскания»</t>
  </si>
  <si>
    <t>ООО ПКО «БСВ»</t>
  </si>
  <si>
    <t xml:space="preserve"> КОРНИЛОВ СТАНИСЛАВ ЮРЬЕВИЧ                        </t>
  </si>
  <si>
    <t>ЛУКЬЯНОВ ДЕНИС ВЛАДИМИРОВИЧ</t>
  </si>
  <si>
    <t>г. Новосибирск, ул. Добролюбова, д. 10/2, 630009</t>
  </si>
  <si>
    <t>bsv0nsk.ru</t>
  </si>
  <si>
    <t>image153</t>
  </si>
  <si>
    <t>Общество с ограниченной ответственностью «Профессиональная коллекторская организация «Национальная Фабрика Ипотеки»</t>
  </si>
  <si>
    <t>ООО «ПКО «Национальная Фабрика Ипотеки»</t>
  </si>
  <si>
    <t xml:space="preserve"> "МОСКОВСКИЙ КРЕДИТНЫЙ БАНК" (ПУБЛИЧНОЕ АКЦИОНЕРНОЕ ОБЩЕСТВО)                      </t>
  </si>
  <si>
    <t>ИСЕЕВ РУСЛАН МАРАТОВИЧ</t>
  </si>
  <si>
    <t>107140, Москва г, ул Красносельская Верхн., 11А, 1, 2/2/45</t>
  </si>
  <si>
    <t>ipoteka24.ru</t>
  </si>
  <si>
    <t>image142</t>
  </si>
  <si>
    <t>Общество с ограниченной ответственностью Профессиональная коллекторская организация «СмартЗадолженность»</t>
  </si>
  <si>
    <t>ООО ПКО «СмартЗадолженность»</t>
  </si>
  <si>
    <t xml:space="preserve"> БОЧКАРЕВ ПАВЕЛ МИХАЙЛОВИЧ  САЛТЫКОВ КОНСТАНТИН НИКОЛАЕВИЧ                       </t>
  </si>
  <si>
    <t>САЛТЫКОВ КОНСТАНТИН НИКОЛАЕВИЧ</t>
  </si>
  <si>
    <t>426073, Удмуртская Респ, г Ижевск, ул Союзная, 75, 1</t>
  </si>
  <si>
    <t>smartdolg.ru</t>
  </si>
  <si>
    <t>image154</t>
  </si>
  <si>
    <t>Общество с ограниченной ответственностью «Профессиональная коллекторская организация «Сибиряк Плюс»</t>
  </si>
  <si>
    <t>ООО «ПКО «Сибиряк Плюс»</t>
  </si>
  <si>
    <t xml:space="preserve"> КУРДЮКОВ СЕРГЕЙ АЛЕКСАНДРОВИЧ  ИППОЛИТОВ МИХАИЛ ВЛАДИМИРОВИЧ                       </t>
  </si>
  <si>
    <t>КУРДЮКОВ СЕРГЕЙ АЛЕКСАНДРОВИЧ</t>
  </si>
  <si>
    <t>г. Новосибирск, ул. Никитина, д. 20, эт 3, ОФИС 307, 630009</t>
  </si>
  <si>
    <t>sibiryak0plus.com</t>
  </si>
  <si>
    <t>image082</t>
  </si>
  <si>
    <t>Общество с ограниченной ответственностью Профессиональная коллекторская организация «Интек»</t>
  </si>
  <si>
    <t>ООО ПКО «Интек»</t>
  </si>
  <si>
    <t xml:space="preserve"> ТЕЛЯТНИКОВ ИГОРЬ НИКОЛАЕВИЧ                        </t>
  </si>
  <si>
    <t>ШВИДЧЕНКО ИЗАБЕЛЬ ИГОРЕВНА</t>
  </si>
  <si>
    <t>Краснодарский край, г.о. город Краснодар, г. Краснодар, ул. им. Селезнева, д. 4/3, ПОМЕЩ. 54/1, 350075</t>
  </si>
  <si>
    <t>intek23.ru</t>
  </si>
  <si>
    <t>Общество с ограниченной ответственностью Профессиональная коллекторская организация «Патриот»</t>
  </si>
  <si>
    <t>ООО ПКО «Патриот»</t>
  </si>
  <si>
    <t xml:space="preserve"> КОЛЕСНИКОВ РОМАН АЛЕКСЕЕВИЧ                        </t>
  </si>
  <si>
    <t>КОЛЕСНИКОВ РОМАН АЛЕКСЕЕВИЧ</t>
  </si>
  <si>
    <t>620034, Свердловская область, г. Екатеринбург, ул. Колмогорова, строение 3, офис 601</t>
  </si>
  <si>
    <t>капатриот.рф</t>
  </si>
  <si>
    <t>image280</t>
  </si>
  <si>
    <t>Общество с ограниченной ответственностью «Вектор Белгород»</t>
  </si>
  <si>
    <t>ООО «Вектор Белгород»</t>
  </si>
  <si>
    <t xml:space="preserve"> ПОЛОЗКОВ АНДРЕЙ ВЛАДИМИРОВИЧ                        </t>
  </si>
  <si>
    <t>ПОЛОЗКОВ АНДРЕЙ ВЛАДИМИРОВИЧ</t>
  </si>
  <si>
    <t>308014, Белгородская обл, г Белгород, ул Попова, 58, 206</t>
  </si>
  <si>
    <t>вектор31.рф</t>
  </si>
  <si>
    <t>image032</t>
  </si>
  <si>
    <t>Общество с ограниченной ответственностью Профессиональная коллекторская организация «Московское Агентство Судебного Взыскания»</t>
  </si>
  <si>
    <t>ООО ПКО «МАСВ»</t>
  </si>
  <si>
    <t xml:space="preserve"> СИНЕВ ЮРИЙ ЮРЬЕВИЧ                        </t>
  </si>
  <si>
    <t>СИНЕВ ЮРИЙ ЮРЬЕВИЧ</t>
  </si>
  <si>
    <t>111677, Москва г, ул Рождественская, 14, Этаж 1</t>
  </si>
  <si>
    <t>mosasv.ru</t>
  </si>
  <si>
    <t>image029</t>
  </si>
  <si>
    <t>Общество с ограниченной ответственностью Профессиональная коллекторская организация «Дебит Коллекшн»</t>
  </si>
  <si>
    <t>ООО ПКО «ДЕКОЛЛ»</t>
  </si>
  <si>
    <t xml:space="preserve"> КОЛЬЦЮК МАКСИМ ВЛАДИМИРОВИЧ  МАЛАХОВ СЕРГЕЙ АНДРЕЕВИЧ                       </t>
  </si>
  <si>
    <t>КОЛЬЦЮК МАКСИМ ВЛАДИМИРОВИЧ</t>
  </si>
  <si>
    <t>643,300041,71,,Тула г,,Пушкинская ул,23,,1</t>
  </si>
  <si>
    <t>dekoll.ru</t>
  </si>
  <si>
    <t>image265</t>
  </si>
  <si>
    <t>Общество с ограниченной ответственностью  «Профессиональная коллекторская организация» «ДС Логистик»</t>
  </si>
  <si>
    <t>ООО ПКО «ДС Логистик»</t>
  </si>
  <si>
    <t xml:space="preserve"> КАПЛУН СЕРГЕЙ МАРКОВИЧ  СИЗОВ ДМИТРИЙ ВЛАДИМИРОВИЧ                       </t>
  </si>
  <si>
    <t>СИЗОВ ДМИТРИЙ ВЛАДИМИРОВИЧ</t>
  </si>
  <si>
    <t>г. Иваново, ул. Марии Рябининой, д. 5, кв. 2, 153012</t>
  </si>
  <si>
    <t>dslogistik.ru</t>
  </si>
  <si>
    <t>image262</t>
  </si>
  <si>
    <t>Общество с ограниченной ответственностью «КОМПАНИЯ ВОСТОК»</t>
  </si>
  <si>
    <t>ООО «КОМПАНИЯ ВОСТОК»</t>
  </si>
  <si>
    <t>680000, Хабаровский край, г Хабаровск, ул Мухина, 12, 1</t>
  </si>
  <si>
    <t>vostok.pw</t>
  </si>
  <si>
    <t>image088</t>
  </si>
  <si>
    <t>Общество с ограниченной ответственностью Профессиональная коллекторская организация «СИТ»</t>
  </si>
  <si>
    <t>ООО ПКО «СИТ»</t>
  </si>
  <si>
    <t xml:space="preserve"> ГАСКАРОВ РУСТЕМ АНАСОВИЧ                        </t>
  </si>
  <si>
    <t>ГАСКАРОВ РУСТЕМ АНАСОВИЧ</t>
  </si>
  <si>
    <t>426011, Удмуртская Респ, Ижевск, ул Холмогорова, д. 11Б, этаж 4, офис 7</t>
  </si>
  <si>
    <t>sitcollector.ru</t>
  </si>
  <si>
    <t>image135</t>
  </si>
  <si>
    <t>Общество с ограниченной ответственностью «Профессиональная коллекторская организация «Решение»</t>
  </si>
  <si>
    <t>ООО «ПКО «Решение»</t>
  </si>
  <si>
    <t xml:space="preserve"> ЖОРИН ГЕННАДИЙ АНАТОЛЬЕВИЧ                        </t>
  </si>
  <si>
    <t>ЖОРИН ГЕННАДИЙ АНАТОЛЬЕВИЧ</t>
  </si>
  <si>
    <t>248016, Калужская область, г.о. Город Калуга, г Калуга, ул Карла Либкнехта, дом 29, строение 12 ОФИС 6</t>
  </si>
  <si>
    <t>ооо0решение.рф</t>
  </si>
  <si>
    <t>image215</t>
  </si>
  <si>
    <t>Общество с ограниченной ответственностью «Профессиональная коллекторская организация «Рублёв-Финанс»</t>
  </si>
  <si>
    <t>ООО «ПКО «Рублёв-Финанс»</t>
  </si>
  <si>
    <t>121087, Москва г,  Багратионовский пр-д, 7, 20В, 517</t>
  </si>
  <si>
    <t>rublev0finance.ru</t>
  </si>
  <si>
    <t>image297</t>
  </si>
  <si>
    <t>Общество с ограниченной ответственностью «РБ-КОНСАЛТ»</t>
  </si>
  <si>
    <t>ООО «РБ-КОНСАЛТ»</t>
  </si>
  <si>
    <t xml:space="preserve"> АХМАДОВ ТУРПАЛ-АЛИ МУХОДИНОВИЧ                        </t>
  </si>
  <si>
    <t>АХМАДОВ ТУРПАЛ-АЛИ МУХОДИНОВИЧ</t>
  </si>
  <si>
    <t>364014, Чеченская Респ, Грозный г, Тверская ул, дом № 15, офис 2</t>
  </si>
  <si>
    <t>rb0konsalt.ru</t>
  </si>
  <si>
    <t>image089</t>
  </si>
  <si>
    <t>Общество с ограниченной ответственностью Профессиональная коллекторская организация «Брокер-КА»</t>
  </si>
  <si>
    <t>ООО ПКО «Брокер-КА»</t>
  </si>
  <si>
    <t xml:space="preserve"> СОКОЛОВА АННА ГЕННАДЬЕВНА  ОБЩЕСТВО С ОГРАНИЧЕННОЙ ОТВЕТСТВЕННОСТЬЮ "БРОКЕР"                       </t>
  </si>
  <si>
    <t>ДОРОШЕНКО ТАТЬЯНА СЕРГЕЕВНА</t>
  </si>
  <si>
    <t>426008, Удмуртская Респ, г Ижевск, ул Пушкинская, 266, 407</t>
  </si>
  <si>
    <t>broker0ka.ru</t>
  </si>
  <si>
    <t>image070</t>
  </si>
  <si>
    <t>Общество с ограниченной ответственностью Профессиональная коллекторская организация «Технология-комфорт»</t>
  </si>
  <si>
    <t>ООО ПКО «Технология-комфорт»</t>
  </si>
  <si>
    <t>670000, Бурятия Респ, г Улан-Удэ, ул Борсоева, 33а, 207</t>
  </si>
  <si>
    <t>Общество с ограниченной ответственностью  «Профессиональная коллекторская организация «Валькирия»</t>
  </si>
  <si>
    <t>ООО «ПКО «Валькирия»</t>
  </si>
  <si>
    <t xml:space="preserve"> ШАМАНАЕВА НАТАЛИЯ НИКОЛАЕВНА                        </t>
  </si>
  <si>
    <t>ШУМКОВА ДАРЬЯ СЕРГЕЕВНА</t>
  </si>
  <si>
    <t>г. Казань, ул. Васильченко, зд. 1, к. 2, оф. 228, пом. 1001, 420095</t>
  </si>
  <si>
    <t>valkiriya24.ru</t>
  </si>
  <si>
    <t>image064</t>
  </si>
  <si>
    <t>Общество с ограниченной ответственностью Профессиональная коллекторская организация Территория диалога»</t>
  </si>
  <si>
    <t>ООО ПКО Территория диалога»</t>
  </si>
  <si>
    <t xml:space="preserve"> АРУТЮНЯН ВАГАН АНДРАНИКОВИЧ                        </t>
  </si>
  <si>
    <t>АРУТЮНЯН ВАГАН АНДРАНИКОВИЧ</t>
  </si>
  <si>
    <t>123290, Москва г, туп 1-й Магистральный, 5а, 39/1</t>
  </si>
  <si>
    <t>sudcollect.ru</t>
  </si>
  <si>
    <t>image047</t>
  </si>
  <si>
    <t>Общество с ограниченной ответственностью «Профессиональная коллекторская организация «Центр Финансовой помощи»</t>
  </si>
  <si>
    <t>ООО «ПКО «ЦФП»</t>
  </si>
  <si>
    <t xml:space="preserve"> ГАВРИЛОВ ИГОРЬ ВЛАДИМИРОВИЧ  ОБЩЕСТВО С ОГРАНИЧЕННОЙ ОТВЕТСТВЕННОСТЬЮ"АИГ КОНСАЛТ"                       </t>
  </si>
  <si>
    <t>СУРАЕВА ТАТЬЯНА ЭММАНУИЛОВНА</t>
  </si>
  <si>
    <t>191144, Санкт-Петербург г, 8-Я Советская ул, дом 48, литер А, помещение 14-Н, офис 7</t>
  </si>
  <si>
    <t>finhelpcenter.ru</t>
  </si>
  <si>
    <t>image287</t>
  </si>
  <si>
    <t>Общество с ограниченной ответственности Профессиональная коллекторская организация «Вернём»</t>
  </si>
  <si>
    <t>ООО ПКО «Вернём»</t>
  </si>
  <si>
    <t xml:space="preserve"> ЛУЦЫК АНДРЕЙ ГРИГОРЬЕВИЧ  ЖАЛНИНА ДАРЬЯ АЛЕКСАНДРОВНА  СТЕРЖАНОВ АЛЕКСЕЙ ЕВГЕНЬЕВИЧ                      </t>
  </si>
  <si>
    <t>ИВАНОВСКИЙ ПАВЕЛ ВЛАДИМИРОВИЧ</t>
  </si>
  <si>
    <t>650992, Кемеровская область - Кузбасс, г.о. Кемеровский, г Кемерово, ул 50 лет Октября, д. 11, ком. 818</t>
  </si>
  <si>
    <t>вернём.рф</t>
  </si>
  <si>
    <t>image240</t>
  </si>
  <si>
    <t>Общество с ограниченной ответственностью Профессиональная коллекторская организация «ЭНЕРГИЯ»</t>
  </si>
  <si>
    <t>ООО ПКО «ЭНЕРГИЯ»</t>
  </si>
  <si>
    <t xml:space="preserve"> ВЕТОШКИН ДМИТРИЙ СЕРГЕЕВИЧ  ДЗЮБА ВЛАДИМИР ВЛАДИМИРОВИЧ  ПРИХОДСКАЯ ЖАННА АЛЕКСАНДРОВНА                      </t>
  </si>
  <si>
    <t>ДЗЮБА ВЛАДИМИР ВЛАДИМИРОВИЧ</t>
  </si>
  <si>
    <t>690105, г. Владивосток, ул. Бородинская, д. 46/50</t>
  </si>
  <si>
    <t>salreyngr.wixsite.com/collector25</t>
  </si>
  <si>
    <t>image186</t>
  </si>
  <si>
    <t>Общество с ограниченной ответственностью Профессиональная коллекторская организация «Агентство по возврату долгов»</t>
  </si>
  <si>
    <t>ООО ПКО «АВД»</t>
  </si>
  <si>
    <t xml:space="preserve"> МИРОШНИЧЕНКО ОКСАНА ЕВГЕНЬЕВНА                        </t>
  </si>
  <si>
    <t>МИРОШНИЧЕНКО ОКСАНА ЕВГЕНЬЕВНА</t>
  </si>
  <si>
    <t>153002, Ивановская обл, Иваново г, Ленина пр-кт, дом № 92, офис 65</t>
  </si>
  <si>
    <t>avdolg.ru</t>
  </si>
  <si>
    <t>image202</t>
  </si>
  <si>
    <t>Общество с ограниченной ответственностью  Профессиональная коллекторская организация «Организация по работе с проблемной задолженностью»</t>
  </si>
  <si>
    <t>ООО ПКО «ОРПЗ»</t>
  </si>
  <si>
    <t xml:space="preserve"> ЕЛИЗАРОВ АЛЕКСЕЙ МИХАЙЛОВИЧ  ВОРОЖЕЙКИНА ЕЛЕНА СТАНИСЛАВОВНА  ИППОЛИТОВА ВАЛЕНТИНА ВЛАДИМИРОВНА                      </t>
  </si>
  <si>
    <t>ЕЛИЗАРОВ АЛЕКСЕЙ МИХАЙЛОВИЧ</t>
  </si>
  <si>
    <t>620085, г. Екатеринбург, ул. Титова, стр. 19, ОФИС 202</t>
  </si>
  <si>
    <t>orpz.ru</t>
  </si>
  <si>
    <t>image121</t>
  </si>
  <si>
    <t>Общество с ограниченной ответственностью профессиональная коллекторская организация «Владимирское правовое агентство»</t>
  </si>
  <si>
    <t>ООО ПКО «ВПА»</t>
  </si>
  <si>
    <t xml:space="preserve"> ФЕКЛИН АЛЕКСЕЙ АЛЕКСАНДРОВИЧ  ДЕНИСОВ ИЛЬЯ ВЯЧЕСЛАВОВИЧ                       </t>
  </si>
  <si>
    <t>ДЕНИСОВ ИЛЬЯ ВЯЧЕСЛАВОВИЧ</t>
  </si>
  <si>
    <t>600021, г. Владимир, ул. Красноармейская, д. 43Б, кв. 6</t>
  </si>
  <si>
    <t>vpa33.ru</t>
  </si>
  <si>
    <t>image013</t>
  </si>
  <si>
    <t>Общество с ограниченной ответственностью Профессиональная коллекторская организация «Эксперт Сибирь»</t>
  </si>
  <si>
    <t>ООО ПКО «Эксперт Сибирь»</t>
  </si>
  <si>
    <t xml:space="preserve"> ГОРБУНОВА МАРИЯ ВАЛЕРЬЕВНА  ШАЙМУХАМЕТОВА ЗУЛЬФИЯ ФЛЮРОВНА                       </t>
  </si>
  <si>
    <t>ЛАРИОНОВА НАТАЛЬЯ АНАТОЛЬЕВНА</t>
  </si>
  <si>
    <t>426008, Удмуртская Респ, г Ижевск, ул Карла Маркса, 268, Помещ. 1-4</t>
  </si>
  <si>
    <t>credittex.ru</t>
  </si>
  <si>
    <t>image058</t>
  </si>
  <si>
    <t>Общество с ограниченной ответственностью «Профессиональная коллекторская организация «РХС Инвест»</t>
  </si>
  <si>
    <t>ООО «ПКО «РХС Инвест»</t>
  </si>
  <si>
    <t xml:space="preserve"> СУНЦОВА АНАСТАСИЯ ВЛАДИМИРОВНА                        </t>
  </si>
  <si>
    <t>СУНЦОВА АНАСТАСИЯ ВЛАДИМИРОВНА</t>
  </si>
  <si>
    <t>610007, Кировская обл, Киров г, Ленина ул, дом 193, корпус 1, квартира 22</t>
  </si>
  <si>
    <t>www.рхсинвест.рф</t>
  </si>
  <si>
    <t>image026</t>
  </si>
  <si>
    <t>Общество с ограниченной ответственностью «БП-Финанс»</t>
  </si>
  <si>
    <t>ООО «БП-Финанс»</t>
  </si>
  <si>
    <t xml:space="preserve"> ВЕДИЛИН ВЛАДИМИР МИХАЙЛОВИЧ                        </t>
  </si>
  <si>
    <t>ВЕДИЛИН ВЛАДИМИР МИХАЙЛОВИЧ</t>
  </si>
  <si>
    <t>398043, Липецкая обл, Липецк г, Валентины Терешковой ул, дом 32/3, помещение 5</t>
  </si>
  <si>
    <t>bp0finans.ru</t>
  </si>
  <si>
    <t>Общество с ограниченной ответственностью «Профессиональная коллекторская организация «Центр юридических решений»</t>
  </si>
  <si>
    <t>ООО «ПКО «ЦЮР»</t>
  </si>
  <si>
    <t xml:space="preserve"> БЕЛЯКОВ АЛЕКСАНДР ВАЛЕРЬЕВИЧ                        </t>
  </si>
  <si>
    <t>КАРПОВА ОЛЬГА АЛЕКСАНДРОВНА</t>
  </si>
  <si>
    <t>644043, Омская Область, г.о. Город Омск, г Омск, ул Фрунзе, дом 1, корпус 4, помещение 49П</t>
  </si>
  <si>
    <t>tsurr.ru</t>
  </si>
  <si>
    <t>image148</t>
  </si>
  <si>
    <t>Общество с ограниченной ответственностью Профессиональная коллекторская организация  «Вербоконнект»</t>
  </si>
  <si>
    <t>ООО ПКО «Вербоконнект»</t>
  </si>
  <si>
    <t xml:space="preserve"> МИХМЕЛЬ ПАВЕЛ СЕРГЕЕВИЧ                        </t>
  </si>
  <si>
    <t>МИХМЕЛЬ ПАВЕЛ СЕРГЕЕВИЧ</t>
  </si>
  <si>
    <t>verboconnect.ru</t>
  </si>
  <si>
    <t>image243</t>
  </si>
  <si>
    <t>Общество с ограниченной ответственностью профессиональная коллекторская организация «Карат»</t>
  </si>
  <si>
    <t>ООО ПКО «Карат»</t>
  </si>
  <si>
    <t xml:space="preserve"> Быков Максим Романович                        </t>
  </si>
  <si>
    <t>КОРНЕЕВ ОЛЕГ ВИКТОРОВИЧ</t>
  </si>
  <si>
    <t>625051, Тюменская обл, г Тюмень, ул 30 лет Победы, д. 89, офис 204</t>
  </si>
  <si>
    <t>karat0collector.ru</t>
  </si>
  <si>
    <t>image045</t>
  </si>
  <si>
    <t>Общество с ограниченной ответственностью Профессиональная коллекторская организация «АСТКОЛЛЕКТ ГРУПП»</t>
  </si>
  <si>
    <t>ООО ПКО «АК ГРУПП»</t>
  </si>
  <si>
    <t xml:space="preserve"> МАМУТОВА ТАТЬЯНА МИХАЙЛОВНА  КОЛЫМАЖНОВ МАКСИМ ЮРЬЕВИЧ  ГОРЯНИНА ОКСАНА ВАСИЛЬЕВНА  ФИЛАТОВ ИГОРЬ НИКОЛАЕВИЧ                    </t>
  </si>
  <si>
    <t>ГОРЯНИНА ОКСАНА ВАСИЛЬЕВНА</t>
  </si>
  <si>
    <t>414000, Астраханская обл, Астрахань г, Бабушкина ул, дом № 60, литера Б, офис 11</t>
  </si>
  <si>
    <t>astkg.ru</t>
  </si>
  <si>
    <t>image172</t>
  </si>
  <si>
    <t>Общество с ограниченной ответственностью профессиональная коллекторская организация «Профессиональное управление долгами»</t>
  </si>
  <si>
    <t>ООО ПКО «ПУД»</t>
  </si>
  <si>
    <t>344041, г. Ростов-на-Дону, ул. Доватора, д. 142А//37</t>
  </si>
  <si>
    <t>pyd.su</t>
  </si>
  <si>
    <t>image171</t>
  </si>
  <si>
    <t>Общество с ограниченной ответственностью профессиональная коллекторская организация «Киберникс»</t>
  </si>
  <si>
    <t>ООО ПКО «Киберникс»</t>
  </si>
  <si>
    <t xml:space="preserve"> БОРИСОВ АЛЕКСЕЙ НИКОЛАЕВИЧ                        </t>
  </si>
  <si>
    <t>БОРИСОВ АЛЕКСЕЙ НИКОЛАЕВИЧ</t>
  </si>
  <si>
    <t>428024, г. Чебоксары, пр-кт Мира, д. 9, кв. 222А</t>
  </si>
  <si>
    <t>kibernix.ru</t>
  </si>
  <si>
    <t>image162</t>
  </si>
  <si>
    <t>Общество с ограниченной ответственностью профессиональная коллекторская организация «Смарт Коллекшн»</t>
  </si>
  <si>
    <t>ООО ПКО «Смарт Коллекшн»</t>
  </si>
  <si>
    <t xml:space="preserve"> СКВОРЦОВ АЛЕКСАНДР ВАЛЕНТИНОВИЧ                        </t>
  </si>
  <si>
    <t>КРАСНОЩЕКОВ АНТОН ПАВЛОВИЧ</t>
  </si>
  <si>
    <t>672002, Забайкальский край, г. Чита, Кастринская, д. 3, помещ. А</t>
  </si>
  <si>
    <t>smartcoll.ru</t>
  </si>
  <si>
    <t>image306</t>
  </si>
  <si>
    <t>Общество с ограниченной ответственностью «Профессиональная коллекторская организация «Трэк»</t>
  </si>
  <si>
    <t>ООО «ПКО «Трэк»</t>
  </si>
  <si>
    <t xml:space="preserve"> АНТРОПОВ ИГОРЬ ВЛАДИМИРОВИЧ  ОБЩЕСТВО С ОГРАНИЧЕННОЙ ОТВЕТСТВЕННОСТЬЮ "ЮФ "ЮРИНФОРМ"                       </t>
  </si>
  <si>
    <t>АНТРОПОВ ИГОРЬ ВЛАДИМИРОВИЧ</t>
  </si>
  <si>
    <t>400005, Волгоградская обл, Волгоград г, им В.И.Ленина пр-кт, дом 86, офис 7/6/701</t>
  </si>
  <si>
    <t>ka0traсk.ru</t>
  </si>
  <si>
    <t>Общество с ограниченной ответственностью «Профессиональная коллекторская организация СТАБИЛЬНОСТЬ БИЗНЕСА»</t>
  </si>
  <si>
    <t>ООО «ПКО СТАБИЛЬНОСТЬ БИЗНЕСА»</t>
  </si>
  <si>
    <t xml:space="preserve"> ИЛЬЧУК ЮРИЙ АЛЕКСАНДРОВИЧ                        </t>
  </si>
  <si>
    <t>ИЛЬЧУК ЮРИЙ АЛЕКСАНДРОВИЧ</t>
  </si>
  <si>
    <t>410004, Саратовская обл, г Саратов, ул им Чернышевского Н.Г., 60/62, 804</t>
  </si>
  <si>
    <t>sbdebt.ru</t>
  </si>
  <si>
    <t>image126</t>
  </si>
  <si>
    <t>Общество с ограниченной ответственностью «Профессиональная коллекторская организация «Айсберг»</t>
  </si>
  <si>
    <t>ООО «ПКО «Айсберг»</t>
  </si>
  <si>
    <t xml:space="preserve"> САХАПОВ ДАМИР ЗУФЕРОВИЧ  ПЛЕХАНОВ СЕРГЕЙ АНДРЕЕВИЧ  МУРАТШИН ДИНАР МАРАТОВИЧ                      </t>
  </si>
  <si>
    <t>МУРАТШИН ДИНАР МАРАТОВИЧ</t>
  </si>
  <si>
    <t>420111, Татарстан респ., Казань г., Чернышевского ул, дом 30Б, офис 18Ц</t>
  </si>
  <si>
    <t>айсберг0коллект.рф</t>
  </si>
  <si>
    <t>image086</t>
  </si>
  <si>
    <t>Общество с ограниченной ответственностью Профессиональная коллекторская организация «Право онлайн»</t>
  </si>
  <si>
    <t>ООО ПКО «Право онлайн»</t>
  </si>
  <si>
    <t xml:space="preserve"> ЕЛИСЕЕВ АЛЕКСЕЙ АНДРЕЕВИЧ  ТРАХАЧЁВ СЕРГЕЙ ВАЛЕРЬЕВИЧ  ВОЛКОВ ПАВЕЛ АЛЕКСАНДРОВИЧ  КРАВЦОВА НАТАЛЬЯ НИКОЛАЕВНА  ЕВСТИФЕЕВА ЮЛИЯ ЕВГЕНЬЕВНА                     </t>
  </si>
  <si>
    <t>ТЕЛЯТНИКОВА ЕЛЕНА ВАСИЛЬЕВНА</t>
  </si>
  <si>
    <t>630005, Новосибирская область, Новосибирск, Фрунзе, д. 88, этаж 2, офис 21</t>
  </si>
  <si>
    <t>pvonline.ru</t>
  </si>
  <si>
    <t>image057</t>
  </si>
  <si>
    <t>Общество с ограниченной ответственностью «Профессиональная коллекторская организация «Центр независимых гарантий»</t>
  </si>
  <si>
    <t>ООО «ПКО «ЦНГ»</t>
  </si>
  <si>
    <t xml:space="preserve"> БУХ ВЛАДИСЛАВ АРТУРОВИЧ                        </t>
  </si>
  <si>
    <t>БУХ ВЛАДИСЛАВ АРТУРОВИЧ</t>
  </si>
  <si>
    <t>656006, Алтайский край, г Барнаул, ул Малахова, д. 154, помещ. 28/1</t>
  </si>
  <si>
    <t>ooocng.ru</t>
  </si>
  <si>
    <t>image252</t>
  </si>
  <si>
    <t>Общество с ограниченной ответственностью Профессиональная коллекторская организация «СЕГМЕНТ»</t>
  </si>
  <si>
    <t>ООО «ПКО» СЕГМЕНТ»</t>
  </si>
  <si>
    <t xml:space="preserve"> ГЕРАСИМЕНКО ДЕНИС АЛЕКСАНДРОВИЧ                        </t>
  </si>
  <si>
    <t>МЕЛЬКОВ ПАВЕЛ МИХАЙЛОВИЧ</t>
  </si>
  <si>
    <t>150002, Ярославская область, г.о. Город Ярославль, г Ярославль, ул Будкина, дом 7, офис 3</t>
  </si>
  <si>
    <t>pkosegment.ru</t>
  </si>
  <si>
    <t>image259</t>
  </si>
  <si>
    <t>Общество с ограниченной ответственностью «Династия»</t>
  </si>
  <si>
    <t>ООО «Династия»</t>
  </si>
  <si>
    <t>450052, Башкортостан Респ, г Уфа, ул Гоголя, 72, Офис 4 Этаж Мансардный</t>
  </si>
  <si>
    <t>Общество с ограниченной ответственностью «СБ-Консалт»</t>
  </si>
  <si>
    <t>ООО «СБ-Консалт»</t>
  </si>
  <si>
    <t xml:space="preserve"> Зурушев Абубакар Бадрудиевич                        </t>
  </si>
  <si>
    <t>Зурушев Абубакар Бадрудиевич</t>
  </si>
  <si>
    <t>364024, Чеченская Республика, г Грозный, ул Им С.Ш.Лорсанова, д. 10, кабинет 202</t>
  </si>
  <si>
    <t>sberkonsalt.ru</t>
  </si>
  <si>
    <t>Общество с ограниченной ответственностью «Сервис Рефинанс.ру»</t>
  </si>
  <si>
    <t>ООО «Сервис Рефинанс.ру»</t>
  </si>
  <si>
    <t xml:space="preserve"> ГЛАДКОВА ЛАРИСА НИКОЛАЕВНА                        </t>
  </si>
  <si>
    <t>ГЛАДКОВА ЛАРИСА НИКОЛАЕВНА</t>
  </si>
  <si>
    <t>117638, Город Москва, вн.тер.г. муниципальный округ Зюзино, ул Одесская, д. 2</t>
  </si>
  <si>
    <t>refinanse.ru</t>
  </si>
  <si>
    <t>Общество с ограниченной ответственностью «ПРОФЕССИОНАЛЬНАЯ КОЛЛЕКТОРСКАЯ ОРГАНИЗАЦИЯ «АКТИВ+»</t>
  </si>
  <si>
    <t>ООО «ПКО «АКТИВ+»</t>
  </si>
  <si>
    <t xml:space="preserve"> КИРИЛЛОВА КСЕНИЯ ЮРЬЕВНА                        </t>
  </si>
  <si>
    <t>БИСИНГАЛИЕВ ВЛАДИМИР АХМЕДЬЯРОВИЧ</t>
  </si>
  <si>
    <t>400119, Волгоградская область, г.о. город-герой Волгоград, г Волгоград, ул Авиаторская, д. 1б, офис 4</t>
  </si>
  <si>
    <t>activplyus.ru</t>
  </si>
  <si>
    <t>image042</t>
  </si>
  <si>
    <t>Общество с ограниченной ответственностью Профессиональная коллекторская организация «Омега»</t>
  </si>
  <si>
    <t>ООО ПКО «Омега»</t>
  </si>
  <si>
    <t xml:space="preserve"> КУУЛАР СВЕТЛАНА ЕГОРОВНА  БАДЫ АЭЛИТА САРЫГ-ООЛОВНА                       </t>
  </si>
  <si>
    <t>БАДЫ АЭЛИТА САРЫГ-ООЛОВНА</t>
  </si>
  <si>
    <t>667010, Тыва Респ, г Кызыл, ул Московская, 24, Этаж 2, 11б</t>
  </si>
  <si>
    <t>omega0collector.ru</t>
  </si>
  <si>
    <t>image272</t>
  </si>
  <si>
    <t>Общество с ограниченной ответственностью Профессиональная коллекторская организация «Центр Фискального содействия субъектам предпринимательства»</t>
  </si>
  <si>
    <t>ООО ПКО «Центр Фискального содействия субъектам предпринимательства»</t>
  </si>
  <si>
    <t xml:space="preserve"> ОШКОДЕР МИХАИЛ СЕРГЕЕВИЧ  ИОНОВ ИГОРЬ НИКОЛАЕВИЧ                       </t>
  </si>
  <si>
    <t>ОШКОДЕР АЛЕКСАНДР СЕРГЕЕВИЧ</t>
  </si>
  <si>
    <t>г. Нижний Новгород, ул. Стрелка, д. 4, пом. П, ком. 204</t>
  </si>
  <si>
    <t>cfssp.ru</t>
  </si>
  <si>
    <t>image268</t>
  </si>
  <si>
    <t>Общество с ограниченной ответственностью
Профессиональная коллекторская организация «РимБорсо»</t>
  </si>
  <si>
    <t>ООО ПКО «РБР»</t>
  </si>
  <si>
    <t xml:space="preserve"> ТРАНИ ВИНЧЕНЦО                        </t>
  </si>
  <si>
    <t>БАЗЮКИН ДМИТРИЙ ВАЛЕРИЕВИЧ</t>
  </si>
  <si>
    <t>107023, Москва г, вн.тер.г. муниципальный округ Преображенское, ул Электрозаводская, д. 24, стр. 1, этаж 4, ком. 401</t>
  </si>
  <si>
    <t>rim0borso.ru</t>
  </si>
  <si>
    <t>image216</t>
  </si>
  <si>
    <t>Общество с ограниченной ответственностью Профессиональная коллекторская организация «Здравый смысл»</t>
  </si>
  <si>
    <t>ООО ПКО «Здравый смысл»</t>
  </si>
  <si>
    <t xml:space="preserve"> КАЗАНОВ МИХАИЛ АЛЕКСАНДРОВИЧ                        </t>
  </si>
  <si>
    <t>КАЗАНОВ МИХАИЛ АЛЕКСАНДРОВИЧ</t>
  </si>
  <si>
    <t>350051, Краснодарский край, г Краснодар, ул Рашпилевская, 321, А, Офис 6</t>
  </si>
  <si>
    <t>comsen0llc.com</t>
  </si>
  <si>
    <t>image165</t>
  </si>
  <si>
    <t>Общество с ограниченной ответственность «Капитоль Кредит»</t>
  </si>
  <si>
    <t>ООО «Капитоль Кредит»</t>
  </si>
  <si>
    <t xml:space="preserve"> САЛЬНИКОВА КСЕНИЯ АЛЕКСАНДРОВНА                        </t>
  </si>
  <si>
    <t>САЛЬНИКОВА КСЕНИЯ АЛЕКСАНДРОВНА</t>
  </si>
  <si>
    <t>625000, Тюменская обл, г.Тюмень, ул.Герцена, д.64, 806</t>
  </si>
  <si>
    <t>kapitol72.ru</t>
  </si>
  <si>
    <t>image147</t>
  </si>
  <si>
    <t>Общество с ограниченной ответственностью профессиональная коллекторская организация «Многофункциональное консалтинговое объединение»</t>
  </si>
  <si>
    <t>ООО ПКО «МКО»</t>
  </si>
  <si>
    <t xml:space="preserve"> ВОРОНКОВА МАРИНА ИВАНОВНА                        </t>
  </si>
  <si>
    <t>ВОРОНКОВА АЛЁНА ГЕННАДЬЕВНА</t>
  </si>
  <si>
    <t>355013, Ставропольский край, г.о. Город Ставрополь, г Ставрополь, ул Мимоз, дом 16, офис 1А</t>
  </si>
  <si>
    <t>mko0yug.ru</t>
  </si>
  <si>
    <t>image160</t>
  </si>
  <si>
    <t>Общество с ограниченной ответственностью «Профессиональная коллекторская организация «Бюро взыскания «Правёж»</t>
  </si>
  <si>
    <t>ООО «ПКО «БВ «Правёж»</t>
  </si>
  <si>
    <t xml:space="preserve"> БРИНЗЕВИЧ НАТАЛЬЯ КОНСТАНТИНОВНА  ЗАКАТИЙ СЕРГЕЙ ВЛАДИМИРОВИЧ                       </t>
  </si>
  <si>
    <t>БРИНЗЕВИЧ НАТАЛЬЯ КОНСТАНТИНОВНА</t>
  </si>
  <si>
    <t>432045, Ульяновская обл, г Ульяновск, ш Московское, 40а, Строение 4</t>
  </si>
  <si>
    <t>bv0pravezh.ru</t>
  </si>
  <si>
    <t>image006</t>
  </si>
  <si>
    <t>Общество с ограниченной ответственностью «Коллекшн Консалт»</t>
  </si>
  <si>
    <t>ООО «Коллекшн Консалт»</t>
  </si>
  <si>
    <t>г. Белгород, Народный б-р, д. 79, оф. 514, 308009</t>
  </si>
  <si>
    <t>Общество с ограниченной ответственностью «Профессиональная коллекторская организация ККБ»</t>
  </si>
  <si>
    <t>ООО «ПКО ККБ»</t>
  </si>
  <si>
    <t xml:space="preserve"> МАКСИМОВ СЕРГЕЙ ЮРЬЕВИЧ                        </t>
  </si>
  <si>
    <t>МАКСИМОВ АРТЕМИЙ СЕРГЕЕВИЧ</t>
  </si>
  <si>
    <t>350005, Краснодарский край, Краснодар г, Кореновская ул, дом 2, корпус 4, помещение 41717</t>
  </si>
  <si>
    <t>colburo.ru</t>
  </si>
  <si>
    <t>image290</t>
  </si>
  <si>
    <t>Общество с ограниченной ответственностью «Профессиональная коллекторская организация «Финансово-правовая компания»</t>
  </si>
  <si>
    <t>ООО ПКО «ФПК»</t>
  </si>
  <si>
    <t xml:space="preserve"> ИВАНОВА ЕЛЕНА НИКОЛАЕВНА  КАЗАКОВ ВАСИЛИЙ НИКОЛАЕВИЧ                       </t>
  </si>
  <si>
    <t>КАЗАКОВА ЕКАТЕРИНА АНАТОЛЬЕВНА</t>
  </si>
  <si>
    <t>428024, Чувашская Республика - Чувашия, г Чебоксары, пр-кт Мира, д. 90, к. 1, офис 305</t>
  </si>
  <si>
    <t>fpk21.ru</t>
  </si>
  <si>
    <t>image073</t>
  </si>
  <si>
    <t>Общество с ограниченной ответственностью «Профессиональная коллекторская организация «Столичный экспресс»</t>
  </si>
  <si>
    <t>ООО «Профессиональная коллекторская организация «Столичный экспресс»</t>
  </si>
  <si>
    <t xml:space="preserve"> ЗЛОБИН ДМИТРИЙ ВАЛЕРЬЕВИЧ                        </t>
  </si>
  <si>
    <t>ЗЛОБИН ДМИТРИЙ ВАЛЕРЬЕВИЧ</t>
  </si>
  <si>
    <t>650025, Кемеровская область - Кузбасс, Кемерово г, Ленина пр-кт, дом 1, квартира 102</t>
  </si>
  <si>
    <t>stolichnyexpress.ru</t>
  </si>
  <si>
    <t>image166</t>
  </si>
  <si>
    <t>Общество с ограниченной ответственностью Профессиональная коллекторская организация «Стимул»</t>
  </si>
  <si>
    <t>ООО ПКО «Стимул»</t>
  </si>
  <si>
    <t xml:space="preserve"> МИХАЙЛОВ ИГОРЬ АНАТОЛЬЕВИЧ                        </t>
  </si>
  <si>
    <t>МУРЗАБЕКОВ АСКЕР ХАБИЛОВИЧ</t>
  </si>
  <si>
    <t>г. Йошкар-Ола, ул. Панфилова, д. 41, кв. 705, 424008</t>
  </si>
  <si>
    <t>стимул12.рф</t>
  </si>
  <si>
    <t>image014</t>
  </si>
  <si>
    <t>Общество с ограниченной ответственностью  Профессиональная коллекторская организация «ДоброЗайм»</t>
  </si>
  <si>
    <t>ООО ПКО «ДоброЗайм»</t>
  </si>
  <si>
    <t xml:space="preserve"> МОИСЕЕВ АНТОН ВИКТОРОВИЧ                        </t>
  </si>
  <si>
    <t>ВАСИЛЬЕВА АМИРА АНАТОЛЬЕВНА</t>
  </si>
  <si>
    <t>119180, Москва г, пер Старомонетный, 14, 2, 6-2</t>
  </si>
  <si>
    <t>pko0dbrz.ru</t>
  </si>
  <si>
    <t>image054</t>
  </si>
  <si>
    <t>Общество с ограниченной ответственностью Профессиональная коллекторская организация «Агентство правовой помощи «Ключ»</t>
  </si>
  <si>
    <t>ООО ПКО «Ключ»</t>
  </si>
  <si>
    <t xml:space="preserve"> МОЗГОВОЙ ЛЕОНТИЙ СЕРГЕЕВИЧ                        </t>
  </si>
  <si>
    <t>МОЗГОВОЙ ЛЕОНТИЙ СЕРГЕЕВИЧ</t>
  </si>
  <si>
    <t>Воронежская обл., г. Павловск, ул. 40 лет Октября, д. 1, 396420</t>
  </si>
  <si>
    <t>finkluch.ru</t>
  </si>
  <si>
    <t>image253</t>
  </si>
  <si>
    <t>ООО «АГЕНТСТВО РЕСТРУКТУРИЗАЦИИ ДОЛГОВЫХ ОБЯЗАТЕЛЬСТВ»</t>
  </si>
  <si>
    <t>ООО «АРДО»</t>
  </si>
  <si>
    <t xml:space="preserve"> КУКЛИН БОРИС ГРИГОРЬЕВИЧ                        </t>
  </si>
  <si>
    <t>КУКЛИН БОРИС ГРИГОРЬЕВИЧ</t>
  </si>
  <si>
    <t>236010, Калининградская обл, Калининград г, Вагоностроительная ул, дом № 3-5, литера VI, кабинет 7</t>
  </si>
  <si>
    <t>ardo.su</t>
  </si>
  <si>
    <t>Общество с ограниченной ответственностью Профессиональная коллекторская организация «ЮККА»</t>
  </si>
  <si>
    <t>ООО ПКО «ЮККА»</t>
  </si>
  <si>
    <t xml:space="preserve"> БОЙКО ОЛЬГА НИКОЛАЕВНА                        </t>
  </si>
  <si>
    <t>КРАСНОЩЕКОВА АЛЕКСАНДРА ВЛАДИМИРОВНА</t>
  </si>
  <si>
    <t>413111, Саратовская обл, м.р-н Энгельсский, г.п. городское поселение город Энгельс, г Энгельс, пр-кт Строителей, д. 7а, офис 512</t>
  </si>
  <si>
    <t>юкка64.рф</t>
  </si>
  <si>
    <t>image008</t>
  </si>
  <si>
    <t>Общество с ограниченной ответственностью «Контакт»</t>
  </si>
  <si>
    <t>ООО «Контакт»</t>
  </si>
  <si>
    <t>БАЗАНОВ АРТЕМ АРКАДЬЕВИЧ</t>
  </si>
  <si>
    <t>630091, Новосибирская область, г Новосибирск, ул Советская, д. 64/1</t>
  </si>
  <si>
    <t>info@kontakt-bryansk.ru</t>
  </si>
  <si>
    <t>Общество с ограниченной ответственностью Профессиональная коллекторская организация «СТАБЭКС ГРУПП»</t>
  </si>
  <si>
    <t>ООО ПКО «СТАБЭКС ГРУПП»</t>
  </si>
  <si>
    <t xml:space="preserve"> ТРУБНИКОВ МАКСИМ НИКОЛАЕВИЧ                        </t>
  </si>
  <si>
    <t>ТРУБНИКОВ МАКСИМ НИКОЛАЕВИЧ</t>
  </si>
  <si>
    <t>614039, Пермский край, г Пермь, ул Сибирская, 47а, 500</t>
  </si>
  <si>
    <t>stabex.com</t>
  </si>
  <si>
    <t>image106</t>
  </si>
  <si>
    <t>Общество с ограниченной ответственностью профессиональная коллекторская организация «Юридическая компания «Бюро кредитных решений»</t>
  </si>
  <si>
    <t>ООО ПКО «ЮК «БКР»</t>
  </si>
  <si>
    <t xml:space="preserve"> СИМАКИН ИВАН ВИКТОРОВИЧ  ПОЛУДАРЬЕВ КИРИЛЛ ИВАНОВИЧ  НЕНАШЕВ ЮРИЙ ВЛАДИМИРОВИЧ                      </t>
  </si>
  <si>
    <t>СИМАКИН ИВАН ВИКТОРОВИЧ</t>
  </si>
  <si>
    <t>400066, Волгоградская область, г.о. Город-Герой Волгоград, г Волгоград, ул Донецкая, дом 16, этаж 3, комната 303</t>
  </si>
  <si>
    <t>uk0bkr.ru</t>
  </si>
  <si>
    <t>image211</t>
  </si>
  <si>
    <t>Общество с ограниченной ответственностью Профессиональная коллекторская организация  «ПРОФИТ»</t>
  </si>
  <si>
    <t>ООО ПКО «ПРОФИТ»</t>
  </si>
  <si>
    <t xml:space="preserve"> КНЯЗЕВ ВАЛЕРИЙ НИКОЛАЕВИЧ                        </t>
  </si>
  <si>
    <t>ЧУВИЛИНА ЕЛЕНА ПЕТРОВНА</t>
  </si>
  <si>
    <t>430016, Мордовия респ, г.о. городской округ Саранск, г Саранск, ул Терешковой, д. 7А, помещ. 602А</t>
  </si>
  <si>
    <t>profit02020.ru</t>
  </si>
  <si>
    <t>image203</t>
  </si>
  <si>
    <t>Общество с ограниченной ответственностью Профессиональная коллекторская организация «Алькрим Плюс»</t>
  </si>
  <si>
    <t>ООО ПКО «Алькрим Плюс»</t>
  </si>
  <si>
    <t xml:space="preserve"> ШАРАЕВ АЙРАТ АМИРЗЯНОВИЧ                        </t>
  </si>
  <si>
    <t>ШАРАЕВ АЙРАТ АМИРЗЯНОВИЧ</t>
  </si>
  <si>
    <t>432071, г. Ульяновск, ул. Гончарова, д. 27, кв. 405</t>
  </si>
  <si>
    <t>www.alkrim.ru</t>
  </si>
  <si>
    <t>image076</t>
  </si>
  <si>
    <t>Общество с ограниченной ответственностью «Профессиональная коллекторская организация «ЮКАНКО»</t>
  </si>
  <si>
    <t>ООО ПКО «ЮКАНКО»</t>
  </si>
  <si>
    <t xml:space="preserve"> ЧЕРЕПКОВ ВАСИЛИЙ НИКОЛАЕВИЧ  ГЛУШКОВ АЛЕКСАНДР НИКОЛАЕВИЧ                       </t>
  </si>
  <si>
    <t>ГЛУШКОВ АЛЕКСАНДР НИКОЛАЕВИЧ</t>
  </si>
  <si>
    <t>429960, Чувашская Республика - Чувашия, г. Новочебоксарск, ул. Строителей, д. 62, кв. 62</t>
  </si>
  <si>
    <t>ykanko.ru</t>
  </si>
  <si>
    <t>Общество с ограниченной ответственностью «ПРОФЕССИОНАЛЬНАЯ КОЛЛЕКТОРСКАЯ ОРГАНИЗАЦИЯ РПСК»</t>
  </si>
  <si>
    <t>ООО «ПРОФЕССИОНАЛЬНАЯ КОЛЛЕКТОРСКАЯ ОРГАНИЗАЦИЯ РПСК»</t>
  </si>
  <si>
    <t xml:space="preserve"> ПЛЯСЕНКО НАТАЛЬЯ АЛЕКСАНДРОВНА                        </t>
  </si>
  <si>
    <t>ПЛЯСЕНКО НАТАЛЬЯ АЛЕКСАНДРОВНА</t>
  </si>
  <si>
    <t>170100, Тверская обл, Тверь г, Симеоновская ул, дом № 39, офис 303</t>
  </si>
  <si>
    <t>рпск.рф</t>
  </si>
  <si>
    <t>Общество с ограниченной ответственностью профессиональная коллекторская организация «РусДолгЪ-КМВ»</t>
  </si>
  <si>
    <t>ООО ПКО «РусДолгЪ-КМВ»,</t>
  </si>
  <si>
    <t xml:space="preserve"> АНДРЕЕВА НАДЕЖДА ВАСИЛЬЕВНА  ВЕТОШКИНА ИННА ГЕОРГИЕВНА  ПОЛЯНСКАЯ ЮЛИЯ ВЯЧЕСЛАВОВНА  МАЛЫШЕВА СВЕТЛАНА НИКОЛАЕВНА  ХАЛИН РОМАН АНАТОЛЬЕВИЧ                   </t>
  </si>
  <si>
    <t>АНДРЕЕВА НАДЕЖДА ВАСИЛЬЕВНА</t>
  </si>
  <si>
    <t>357340, Ставропольский край, г. Лермонтов, ул. Матвиенко, дом 1</t>
  </si>
  <si>
    <t>rusdolg0kmv.ru</t>
  </si>
  <si>
    <t>image159</t>
  </si>
  <si>
    <t>Общество с ограниченной ответственностью «Профессиональная коллекторская организация «РефундНЧ»</t>
  </si>
  <si>
    <t>ООО «ПКО «РефундНЧ»</t>
  </si>
  <si>
    <t xml:space="preserve"> ЛАТЫПОВ ХАЛИЛ ХАМИДУЛЛОВИЧ                        </t>
  </si>
  <si>
    <t>САЛАХОВА АЛИНА МИНЗАГИДОВНА</t>
  </si>
  <si>
    <t>423822, Татарстан респ, Набережные Челны г, Набережночелнинский пр-кт, дом № 21, офис 506</t>
  </si>
  <si>
    <t>вернутьдолг.рф</t>
  </si>
  <si>
    <t>image069</t>
  </si>
  <si>
    <t>Общество с ограниченной ответственностью Профессиональная коллекторская организация «Защита Онлайн»</t>
  </si>
  <si>
    <t>ООО ПКО «Защита Онлайн»</t>
  </si>
  <si>
    <t xml:space="preserve"> ВОЛКОВ ПАВЕЛ АЛЕКСАНДРОВИЧ  ТРАХАЧЁВ СЕРГЕЙ ВАЛЕРЬЕВИЧ  ШИН ЕГОР БОРИСОВИЧ  ЕВСТИФЕЕВА ЮЛИЯ ЕВГЕНЬЕВНА  ЕЛИСЕЕВ АЛЕКСЕЙ АНДРЕЕВИЧ  НЕПОМНЯЩАЯ СОФЬЯ АЛИБЕКОВНА   САЗОНОВ ИВАН ВИКТОРОВИЧ   ЕВТЯГИНА ОЛЬГА ВЛАДИМИРОВНА   ЗОТКИН ВАЛЕРИЙ АЛЕКСАНДРОВИЧ   ЗАГРЕБЕЛЬНЫЙ ДЕНИС АЛЕКСАНДРОВИЧ   КОУРОВ ТИМОФЕЙ АНАТОЛЬЕВИЧ   ШАРАПОВ КОНСТАНТИН АЛЕКСАНДРОВИЧ        </t>
  </si>
  <si>
    <t>ЗАГРЕБЕЛЬНЫЙ ДЕНИС АЛЕКСАНДРОВИЧ</t>
  </si>
  <si>
    <t>630005, Новосибирская обл, г Новосибирск, ул Фрунзе, д. 88, этаж 3, офис 31</t>
  </si>
  <si>
    <t>https://zonline.ru/</t>
  </si>
  <si>
    <t>image234</t>
  </si>
  <si>
    <t>Общество с ограниченной ответственностью Профессиональная коллекторская организация «Профинанс Групп»</t>
  </si>
  <si>
    <t>ООО ПКО «ПФГ»</t>
  </si>
  <si>
    <t xml:space="preserve"> МОХОВИКОВ ДЕНИС МАКСИМОВИЧ  БУГАКОВА ЕКАТЕРИНА МАКСИМОВНА  ЧИРКИНА ОКСАНА ВЛАДИМИРОВНА  АНДРЕЕВ АНДРЕЙ ВАЛЕРИЕВИЧ  КЛУШИН МАКСИМ АЛЕКСАНДРОВИЧ                   </t>
  </si>
  <si>
    <t>САКИНОВ АРТЁМ ЭРНСТОВИЧ</t>
  </si>
  <si>
    <t>117452, Город Москва, вн.тер. г. Муниципальный Округ Зюзино, б-р Черноморский, дом 17, корпус 1, помещение 5/2/4</t>
  </si>
  <si>
    <t>profinansgroup.ru</t>
  </si>
  <si>
    <t>image254</t>
  </si>
  <si>
    <t>Общество с ограниченной ответственностью «Юрист Центр»</t>
  </si>
  <si>
    <t>ООО «ПКО «ЮЦ»</t>
  </si>
  <si>
    <t xml:space="preserve"> ПАСЫНКОВ АНДРЕЙ АЛЕКСАНДРОВИЧ                        </t>
  </si>
  <si>
    <t>ПАСЫНКОВ АНДРЕЙ АЛЕКСАНДРОВИЧ</t>
  </si>
  <si>
    <t>Коми Респ, Сыктывкар, Октябрьский проспект, д. № 170, кв. 128</t>
  </si>
  <si>
    <t xml:space="preserve">www.юристцентр11.рф </t>
  </si>
  <si>
    <t>image061</t>
  </si>
  <si>
    <t>Общество с ограниченной ответственностью Профессиональная коллекторская организация «ДЖИ ТИ КОЛЛЕКШН ГРУПП»</t>
  </si>
  <si>
    <t>ООО ПКО «ДЖИ ТИ»</t>
  </si>
  <si>
    <t>Чувашская Республика - Чувашия, Чебоксары, Маркса К., д. 52, стр. 2, помещ. 4</t>
  </si>
  <si>
    <t>gtcollection.ru</t>
  </si>
  <si>
    <t>image085</t>
  </si>
  <si>
    <t>Общество с ограниченной ответственностью «профессиональная коллекторская организация «Красная звезда»</t>
  </si>
  <si>
    <t>ООО «ПКО «Красная звезда»</t>
  </si>
  <si>
    <t xml:space="preserve"> СИБИРЦЕВ ЕВГЕНИЙ АНАТОЛЬЕВИЧ  ЛОПАНИЦЫН АЛЕКСАНДР ВАЛЕРЬЕВИЧ  КОТОВ ЕФИМ ВЛАДИМИРОВИЧ                      </t>
  </si>
  <si>
    <t>КОТОВ ЕФИМ ВЛАДИМИРОВИЧ</t>
  </si>
  <si>
    <t>198095, Санкт-Петербург г, Стачек пл, дом 9, строение 1, пом/офис 129-Н/406</t>
  </si>
  <si>
    <t>krzvezda.ru</t>
  </si>
  <si>
    <t>image255</t>
  </si>
  <si>
    <t>Общество с ограниченной ответственностью Профессиональная коллекторская организация «ЦДУ Инвест»</t>
  </si>
  <si>
    <t>ООО ПКО «ЦДУ Инвест»</t>
  </si>
  <si>
    <t xml:space="preserve"> КРЕММЕЛЬ АЛЕКСАНДР ВЛАДИМИРОВИЧ  АКЦИОНЕРНОЕ ОБЩЕСТВО ПРОФЕССИОНАЛЬНАЯ КОЛЛЕКТОРСКАЯ ОРГАНИЗАЦИЯ "ЦЕНТР ДОЛГОВОГО УПРАВЛЕНИЯ"                       </t>
  </si>
  <si>
    <t>СМИРНОВ АЛЕКСЕЙ ВАСИЛЬЕВИЧ</t>
  </si>
  <si>
    <t>117420, Москва г, ул Намёткина, 15, Эт/Пом/Ком 1/I/12</t>
  </si>
  <si>
    <t>cdu0invest.ru</t>
  </si>
  <si>
    <t>image308</t>
  </si>
  <si>
    <t>Общество с ограниченной ответственностью «Коллекторское Агенство «Щит»</t>
  </si>
  <si>
    <t>ООО «Коллекторское Агенство «Щит»</t>
  </si>
  <si>
    <t xml:space="preserve"> ЖУРАВЛЕВ ДМИТРИЙ ДМИТРИЕВИЧ                        </t>
  </si>
  <si>
    <t>ЖУРАВЛЕВ ДМИТРИЙ ДМИТРИЕВИЧ</t>
  </si>
  <si>
    <t>117452, Москва г, ул Азовская, 35, 3ПI , Эт2Ч Ком №7</t>
  </si>
  <si>
    <t xml:space="preserve">shield0agency.ru </t>
  </si>
  <si>
    <t>Общество с ограниченной ответственностью «Профессиональная коллекторская организация «Коллект Солюшенс»</t>
  </si>
  <si>
    <t>ООО «ПКО «Коллект Солюшенс»</t>
  </si>
  <si>
    <t xml:space="preserve"> БОЯРОВ АНДРЕЙ ВЛАДИМИРОВИЧ                        </t>
  </si>
  <si>
    <t>БОЯРОВ АНДРЕЙ ВЛАДИМИРОВИЧ</t>
  </si>
  <si>
    <t>111558, Город Москва, пр-кт Свободный, д. 21/2, помещ. 1/1</t>
  </si>
  <si>
    <t>scollect.ru</t>
  </si>
  <si>
    <t>image062</t>
  </si>
  <si>
    <t>Общество с ограниченной ответственностью Профессиональная коллекторская организация «Мой юрист капитал»</t>
  </si>
  <si>
    <t>ООО ПКО «Мой юрист капитал»</t>
  </si>
  <si>
    <t xml:space="preserve"> УЧУВАТКИН ДМИТРИЙ ИГОРЕВИЧ  ШКОДА ВАДИМ ПЕТРОВИЧ                       </t>
  </si>
  <si>
    <t>ШКОДА ВАДИМ ПЕТРОВИЧ</t>
  </si>
  <si>
    <t>618546, Пермский край, г.о. Соликамский, г Соликамск, пр-кт Ленина, дом 30, квартира 103</t>
  </si>
  <si>
    <t>mlcapital.ru</t>
  </si>
  <si>
    <t>image116</t>
  </si>
  <si>
    <t>Общество с ограниченной ответственностью профессиональная коллекторская организация «ПДП ГРУПП»</t>
  </si>
  <si>
    <t>ООО ПКО «ПДП ГРУПП»</t>
  </si>
  <si>
    <t xml:space="preserve"> ЗУБ СОФИЯ ВЛАДИМИРОВНА                        </t>
  </si>
  <si>
    <t>ЗУБ СОФИЯ ВЛАДИМИРОВНА</t>
  </si>
  <si>
    <t>656038, Алтайский край, г Барнаул, пр-кт Комсомольский, 120, 104</t>
  </si>
  <si>
    <t>pdpgrupp.ru</t>
  </si>
  <si>
    <t>image185</t>
  </si>
  <si>
    <t>Общество с ограниченной ответственностью Профессиональная коллекторская организация «Финэкс»</t>
  </si>
  <si>
    <t>ООО ПКО «Финэкс»</t>
  </si>
  <si>
    <t xml:space="preserve"> ЯЧМЕНЁВА ОКСАНА ВАЛЕРЬЕВНА                        </t>
  </si>
  <si>
    <t>ЯЧМЕНЁВА ОКСАНА ВАЛЕРЬЕВНА</t>
  </si>
  <si>
    <t>119180, Город Москва, вн.тер. г. Муниципальный Округ Якиманка, ул Большая Полянка, дом 51А/9, э/пом/к/оф 8/I/1/А5М</t>
  </si>
  <si>
    <t>finexlegal.ru</t>
  </si>
  <si>
    <t>image163</t>
  </si>
  <si>
    <t>Общество с ограниченной ответственностью профессиональная коллекторская организация «Центр юридических и финансовых услуг»</t>
  </si>
  <si>
    <t>ООО ПКО «ЦЮФУ»</t>
  </si>
  <si>
    <t xml:space="preserve"> ДУГУР-СЮРЮН ВЛАДИМИР МОНГУШЕВИЧ                        </t>
  </si>
  <si>
    <t>СЕМЕНОВ АНДРЕЙ ВЛАДИМИРОВИЧ</t>
  </si>
  <si>
    <t>667000, Тыва Респ, г Кызыл, ул Новостроек, 1</t>
  </si>
  <si>
    <t>center0collector.ru</t>
  </si>
  <si>
    <t>image133</t>
  </si>
  <si>
    <t>Общество с ограниченной ответственностью Профессиональная коллекторская организация «ДВ Капитал»</t>
  </si>
  <si>
    <t>ООО ПКО «ДВК»</t>
  </si>
  <si>
    <t xml:space="preserve"> КОРЕНЬКОВ НИКИТА ВЛАДИМИРОВИЧ  ШУМЕЙКО АЛЕКСАНДР АЛЕКСАНДРОВИЧ                       </t>
  </si>
  <si>
    <t>ЛАРИЧЕВ НИКИТА СЕРГЕЕВИЧ</t>
  </si>
  <si>
    <t>690091, Приморский край, Владивосток г, Светланская ул, дом 51, офис 3</t>
  </si>
  <si>
    <t>dv0capital.ru</t>
  </si>
  <si>
    <t>image270</t>
  </si>
  <si>
    <t>Общество с ограниченной ответственностью Профессиональная коллекторская организация «Агентство К «Примирение»</t>
  </si>
  <si>
    <t>ООО ПКО «Агентство К «Примирение»</t>
  </si>
  <si>
    <t xml:space="preserve"> КНЯЖЕЦКИЙ ВЛАДИМИР АНДРЕЕВИЧ                        </t>
  </si>
  <si>
    <t>КНЯЖЕЦКИЙ ВЛАДИМИР АНДРЕЕВИЧ</t>
  </si>
  <si>
    <t>196128, Город Санкт-Петербург, ул. Кузнецовская, дом 11, литер А, помещение 31-Н, офис 2, комната 7</t>
  </si>
  <si>
    <t>kprimirenie.ru</t>
  </si>
  <si>
    <t>image093</t>
  </si>
  <si>
    <t>Общество с ограниченной ответственностью «Профессиональная коллекторская организация «Поволжское агентство по взысканию долгов»</t>
  </si>
  <si>
    <t>ООО «ПКО «Поволжское агентство по взысканию долгов»</t>
  </si>
  <si>
    <t xml:space="preserve"> ПОЛИКАРПОВ АНАТОЛИЙ НИКОЛАЕВИЧ                        </t>
  </si>
  <si>
    <t>ПОЛИКАРПОВ АНАТОЛИЙ НИКОЛАЕВИЧ</t>
  </si>
  <si>
    <t>429170, Чувашская Республика - Чувашия, с. Шемурша, ул. Ленина, д. 27А</t>
  </si>
  <si>
    <t>павд.рф</t>
  </si>
  <si>
    <t>Общество с ограниченной ответственностью Профессиональная Коллекторская Организация «Альфа»</t>
  </si>
  <si>
    <t>ООО ПКО «Альфа»</t>
  </si>
  <si>
    <t xml:space="preserve"> АРСЕНТЬЕВ ЕВГЕНИЙ ВАЛЕРЬЕВИЧ                        </t>
  </si>
  <si>
    <t>АРСЕНТЬЕВ ЕВГЕНИЙ ВАЛЕРЬЕВИЧ</t>
  </si>
  <si>
    <t>143402, Московская область, г.о. Красногорск, г Красногорск, ул Пионерская, дом 10, помещение 1 КОМН 2</t>
  </si>
  <si>
    <t>alfa.credit</t>
  </si>
  <si>
    <t>image132</t>
  </si>
  <si>
    <t>Общество с ограниченной ответственностью Профессиональная коллекторская организация «МКС»</t>
  </si>
  <si>
    <t>ООО ПКО «МКС»</t>
  </si>
  <si>
    <t xml:space="preserve"> ЖИТОМИРСКИЙ ЕВГЕНИЙ ЕВГЕНЬЕВИЧ                        </t>
  </si>
  <si>
    <t>ЖИТОМИРСКИЙ ЕВГЕНИЙ ЕВГЕНЬЕВИЧ</t>
  </si>
  <si>
    <t>241013, Брянская обл, г Брянск, ул Ульянова, 103, 11</t>
  </si>
  <si>
    <t>mks32.ru</t>
  </si>
  <si>
    <t>image176</t>
  </si>
  <si>
    <t>Общество с ограниченной ответственностью «Профессиональная коллекторская организация «Статус»</t>
  </si>
  <si>
    <t>ООО «ПКО «Статус»</t>
  </si>
  <si>
    <t xml:space="preserve"> АГАПОВА ТАТЬЯНА АЛЕКСАНДРОВНА                        </t>
  </si>
  <si>
    <t>АГАПОВА ТАТЬЯНА АЛЕКСАНДРОВНА</t>
  </si>
  <si>
    <t>Оренбургская обл., г.о. город Оренбург, г. Оренбург, ул. Расковой, влд. 10А, 460036</t>
  </si>
  <si>
    <t>k0a0c.ru</t>
  </si>
  <si>
    <t>image051</t>
  </si>
  <si>
    <t>Общество с ограниченной ответственностью «Профессиональная коллекторская организация «Цербер»</t>
  </si>
  <si>
    <t>ООО «ПКО «Цербер»</t>
  </si>
  <si>
    <t xml:space="preserve"> КРАСНОБАЕВ АЛЕКСАНДР ВИКТОРОВИЧ  ТИХОНОВ ДЕНИС ЮРЬЕВИЧ                       </t>
  </si>
  <si>
    <t>ТИХОНОВ ДЕНИС ЮРЬЕВИЧ</t>
  </si>
  <si>
    <t>127576, Москва г, Илимская ул, дом 2, помещение XIII комн 1 оф 53</t>
  </si>
  <si>
    <t>kacerber.ru</t>
  </si>
  <si>
    <t>image040</t>
  </si>
  <si>
    <t>Акционерное общество «Профессиональная коллекторская организация «Инвест Групп»</t>
  </si>
  <si>
    <t>АО «Профессиональная коллекторская организация «Инвест Групп»</t>
  </si>
  <si>
    <t>198206, Город Санкт-Петербург, вн.тер. г. Муниципальный Округ Сосновая Поляна, ш Петергофское, дом 73, литера Т, помещение 1-Н, офис 17/4 РАБОЧЕЕ МЕСТО 3</t>
  </si>
  <si>
    <t>invest0gr.ru.com</t>
  </si>
  <si>
    <t>Общество с ограниченной ответственностью «Профессиональная коллекторская организация «Аскалон»</t>
  </si>
  <si>
    <t>ООО «ПКО «Аскалон»</t>
  </si>
  <si>
    <t xml:space="preserve"> АКСЕНОВ АЛЕКСЕЙ АЛЕКСАНДРОВИЧ                        </t>
  </si>
  <si>
    <t>АКСЕНОВ АЛЕКСЕЙ АЛЕКСАНДРОВИЧ</t>
  </si>
  <si>
    <t>628403, Ханты-Мансийский Автономный округ - Югра, г.о. Сургут, г Сургут, ул 30 лет Победы, зд. 44А, офис 8/1</t>
  </si>
  <si>
    <t>dolgi72.ru</t>
  </si>
  <si>
    <t>image025</t>
  </si>
  <si>
    <t>Общество с ограниченной ответственностью профессиональная коллекторская организация «Андрушонок и Партнеры»</t>
  </si>
  <si>
    <t>ООО ПКО «Андрушонок и Партнеры»</t>
  </si>
  <si>
    <t xml:space="preserve"> АНДРУШОНОК АРТЕМ АЛЬБЕРТОВИЧ                        </t>
  </si>
  <si>
    <t>АНДРУШОНОК НАТАЛЬЯ АНАТОЛЬЕВНА</t>
  </si>
  <si>
    <t>Респ. Хакасия, г.о. город Абакан, г. Абакан, ул. Маршала Жукова, двлд. 46, КАБИНЕТ 214, 655003</t>
  </si>
  <si>
    <t>andrushonok.ru</t>
  </si>
  <si>
    <t>image092</t>
  </si>
  <si>
    <t>Общество с ограниченной ответственностью Профессиональная Коллекторская Организация «Бустер.Ру»</t>
  </si>
  <si>
    <t>ООО ПКО «Бустер.Ру»</t>
  </si>
  <si>
    <t>ПАТРИКЕЕВ ЯРОСЛАВ ВАЛЕРЬЕВИЧ</t>
  </si>
  <si>
    <t>630099, Новосибирская область, г Новосибирск, ул Советская, д. 23</t>
  </si>
  <si>
    <t>ca0mir.ru</t>
  </si>
  <si>
    <t>Общество с ограниченной ответственностью Профессиональная коллекторская организация «АСТРА ФИНАНС»</t>
  </si>
  <si>
    <t>ООО ПКО «АСТРА ФИНАНС»</t>
  </si>
  <si>
    <t xml:space="preserve"> ЖУКОВ ВАЛЕРИЙ ИВАНОВИЧ  ЖУКОВ АНДРЕЙ ВАЛЕРЬЕВИЧ                       </t>
  </si>
  <si>
    <t>ЖУКОВ АНДРЕЙ ВАЛЕРЬЕВИЧ</t>
  </si>
  <si>
    <t>624132, Свердловская область, г.о. Новоуральский, г Новоуральск, ул Фрунзе, зд. 5</t>
  </si>
  <si>
    <t>astrafin.ru</t>
  </si>
  <si>
    <t>image309</t>
  </si>
  <si>
    <t>Общество с ограниченной ответственностью Профессиональная коллекторская организация «Интел коллект»</t>
  </si>
  <si>
    <t>ООО ПКО «Интел коллект»</t>
  </si>
  <si>
    <t>МИКРОФИНАНСОВАЯ КОМПАНИЯ "ЛАЙМ-ЗАЙМ" (ОБЩЕСТВО С ОГРАНИЧЕННОЙ ОТВЕТСТВЕННОСТЬЮ)</t>
  </si>
  <si>
    <t>ПОЛЕТАЕВ ТИМОФЕЙ ОЛЕГОВИЧ</t>
  </si>
  <si>
    <t>630102, Новосибирская обл, г Новосибирск, ул Восход, д. 20, офис 14</t>
  </si>
  <si>
    <t>intelcollect.ru</t>
  </si>
  <si>
    <t>image310</t>
  </si>
  <si>
    <t>Общество с ограниченной ответственностью «Профессиональная коллекторская организация ВПК-Капитал»</t>
  </si>
  <si>
    <t>ООО «ПКО ВПК-Капитал»</t>
  </si>
  <si>
    <t xml:space="preserve"> ВАХАТОВА МАРИЯ МИХАЙЛОВНА  ЮРКИВ ЕВГЕНИЯ АНАТОЛЬЕВНА  КАДЫШЕВ РОМАН ИВАНОВИЧ                      </t>
  </si>
  <si>
    <t>КАДЫШЕВ РОМАН ИВАНОВИЧ</t>
  </si>
  <si>
    <t>153012, Ивановская обл, г Иваново, ул Марии Рябининой, 5, 2</t>
  </si>
  <si>
    <t>vpk0capital.ru</t>
  </si>
  <si>
    <t>image311</t>
  </si>
  <si>
    <t>Общество с ограниченной ответственностью Профессиональная коллекторская организация «Гарнет-Финанс»</t>
  </si>
  <si>
    <t>ООО ПКО «Гарнет-Финанс»</t>
  </si>
  <si>
    <t>boostcollect.ru</t>
  </si>
  <si>
    <t>image312</t>
  </si>
  <si>
    <t>Общество с ограниченной ответственностью «Консалт Плюс»</t>
  </si>
  <si>
    <t>ООО «Консалт Плюс»</t>
  </si>
  <si>
    <t>115088, город Москва, ул. Шарикоподшипниковская, дом 4, корпус 3Б, ЭТ 1 ПОМ II КОМ 15,16,20-24</t>
  </si>
  <si>
    <t>consaltplusmsk.ru</t>
  </si>
  <si>
    <t>image313</t>
  </si>
  <si>
    <t>Общество с ограниченной ответственностью «Профессиональная коллекторская организация Финансовая группа «Альтернатива»</t>
  </si>
  <si>
    <t>ООО «ПКО ФГ «Альтернатива»</t>
  </si>
  <si>
    <t>Нижегородская обл, Нижний Новгород г, Комсомольское ш, дом 5, помещение 7, офис 412</t>
  </si>
  <si>
    <t>fg0alt.ru</t>
  </si>
  <si>
    <t>Общество с ограниченной ответственностью Профессиональная коллекторская организация «Тристар»</t>
  </si>
  <si>
    <t>ООО ПКО «Тристар»</t>
  </si>
  <si>
    <t>105064, Москва г, Земляной Вал ул, дом 36, офис 504</t>
  </si>
  <si>
    <t>tristar0kollector.ru</t>
  </si>
  <si>
    <t>image314</t>
  </si>
  <si>
    <t>Общество с ограниченной ответственностью Профессиональная коллекторская организация «ЭВЕНТУС»</t>
  </si>
  <si>
    <t>ООО ПКО «ЭВЕНТУС»</t>
  </si>
  <si>
    <t>426030, Удмуртская Респ, г Ижевск, ул Пазелинская, 2а</t>
  </si>
  <si>
    <t>18eventus.ru</t>
  </si>
  <si>
    <t>image315</t>
  </si>
  <si>
    <t>Общество с ограниченной ответственностью Профессиональная коллекторская организация «ЕвАрти»</t>
  </si>
  <si>
    <t>ООО ПКО «ЕвАрти»</t>
  </si>
  <si>
    <t xml:space="preserve"> ФИЛАТОВ СЕРГЕЙ ВЛАДИМИРОВИЧ                        </t>
  </si>
  <si>
    <t>ФИЛАТОВ СЕРГЕЙ ВЛАДИМИРОВИЧ</t>
  </si>
  <si>
    <t>455017, Челябинская обл, г Магнитогорск, ул Советская, 40, 2</t>
  </si>
  <si>
    <t>evarti.ru</t>
  </si>
  <si>
    <t>image316</t>
  </si>
  <si>
    <t>Общество с ограниченной ответственностью Профессиональная коллекторская организация  «Автомани»</t>
  </si>
  <si>
    <t>ООО ПКО «Автомани»</t>
  </si>
  <si>
    <t xml:space="preserve"> ОГАНЕСЯН АРТУР АЛЕКСАНДРОВИЧ                        </t>
  </si>
  <si>
    <t>ПЕТРОВ ИВАН АНАТОЛЬЕВИЧ</t>
  </si>
  <si>
    <t>г. Волгоград, ул. Авторемонтная, д. 10А, кв. 1, 400048</t>
  </si>
  <si>
    <t>am0collector.ru</t>
  </si>
  <si>
    <t>image317</t>
  </si>
  <si>
    <t>Общество с ограниченной ответственностью Профессиональная коллекторская организация «АБР-Групп»</t>
  </si>
  <si>
    <t>ООО ПКО «АБР-Групп»</t>
  </si>
  <si>
    <t xml:space="preserve"> МЕЛАНЬИНА ВАЛЕРИЯ ВЯЧЕСЛАВОВНА  ОБЩЕСТВО С ОГРАНИЧЕННОЙ ОТВЕТСТВЕННОСТЬЮ "КАСМ"                       </t>
  </si>
  <si>
    <t>ЗЮЗИНА ИРИНА ВЯЧЕСЛАВОВНА</t>
  </si>
  <si>
    <t>443099, Самарская область, г Самара, ул Фрунзе, д. 72, офис 11</t>
  </si>
  <si>
    <t>abrgryp.ru</t>
  </si>
  <si>
    <t>image318</t>
  </si>
  <si>
    <t>Общество с ограниченной ответственностью «Профессиональная коллекторская организация «Антарес»</t>
  </si>
  <si>
    <t>ООО «ПКО «Антарес»</t>
  </si>
  <si>
    <t xml:space="preserve"> АНДРЮШИН ЕВГЕНИЙ ГЕННАДЬЕВИЧ                        </t>
  </si>
  <si>
    <t>БАРИНОВА ОКСАНА СЕРГЕЕВНА</t>
  </si>
  <si>
    <t>Респ. Мордовия, г.о. Саранск, г. Саранск, ул. Гагарина, д. 99А, ОФИС 203, 430027</t>
  </si>
  <si>
    <t>kb0antares.ru</t>
  </si>
  <si>
    <t>image319</t>
  </si>
  <si>
    <t>Общество с ограниченной ответственностью «Профессиональная коллекторская организация «Альфа-Легион»</t>
  </si>
  <si>
    <t>ООО «ПКО «Альфа-Легион»</t>
  </si>
  <si>
    <t xml:space="preserve"> ФИЛИППОВА ТАТЬЯНА АЛЕКСАНДРОВНА                        </t>
  </si>
  <si>
    <t>ФИЛИППОВА ТАТЬЯНА АЛЕКСАНДРОВНА</t>
  </si>
  <si>
    <t>г. Москва, Старокалужское ш., Д. 62, ЭТАЖ 3 ПОМЕЩ. 332, 117630</t>
  </si>
  <si>
    <t>pko0alfalegion.ru</t>
  </si>
  <si>
    <t>image320</t>
  </si>
  <si>
    <t>Общество с ограниченной ответственностью Профессиональная коллекторская организация «АРКА»</t>
  </si>
  <si>
    <t>ООО ПКО «АРКА»</t>
  </si>
  <si>
    <t xml:space="preserve"> ЛЕВОЧКИН МИХАИЛ СЕРГЕЕВИЧ                        </t>
  </si>
  <si>
    <t>ЛЕВОЧКИН МИХАИЛ СЕРГЕЕВИЧ</t>
  </si>
  <si>
    <t>150036, Ярославская обл, Ярославский р-н, Мологино д, 4-я Изумрудная ул, дом 36</t>
  </si>
  <si>
    <t>pkoarka.ru</t>
  </si>
  <si>
    <t>image321</t>
  </si>
  <si>
    <t>Общество с ограниченной ответственностью Профессиональная коллекторская организация «Гамаль»</t>
  </si>
  <si>
    <t>ООО ПКО «Гамаль»</t>
  </si>
  <si>
    <t xml:space="preserve"> ИСУПОВА ДИНАРА ШАМИЛЕВНА  СУЛТАНОВ ЭЛЬМИР ГАБДУЛМАЗИТОВИЧ                       </t>
  </si>
  <si>
    <t>СУЛТАНОВ ЭЛЬМИР ГАБДУЛМАЗИТОВИЧ</t>
  </si>
  <si>
    <t>420111, Татарстан респ, Казань г, Островского ул, дом № 35а, офис 214</t>
  </si>
  <si>
    <t>гамаль.рф</t>
  </si>
  <si>
    <t>image322</t>
  </si>
  <si>
    <t>Общество с ограниченной ответственностью Профессиональная коллекторская организация «РУСФИНАЛЬЯНС»</t>
  </si>
  <si>
    <t>ООО ПКО «РУСФИНАЛЬЯНС»</t>
  </si>
  <si>
    <t xml:space="preserve"> ЗИГЕЛЬ СИЛЬВИО                        </t>
  </si>
  <si>
    <t>КАРАСЕВ ВЛАДИМИР НИКОЛАЕВИЧ</t>
  </si>
  <si>
    <t>248002, Калужская область, г. Калуга, ул. Болдина, здание 71, офис 213</t>
  </si>
  <si>
    <t>rus0finalyans.ru</t>
  </si>
  <si>
    <t>image323</t>
  </si>
  <si>
    <t>Общество с ограниченной ответственностью «Профессиональная коллекторская организация «СЛУЖБА АКТИВНОГО ВЗЫСКАНИЯ»</t>
  </si>
  <si>
    <t>ООО «ПКО «САВ»</t>
  </si>
  <si>
    <t xml:space="preserve"> ШАРИПОВА НАИЛЯ РИНАТОВНА                        </t>
  </si>
  <si>
    <t>ШАРИПОВА НАИЛЯ РИНАТОВНА</t>
  </si>
  <si>
    <t>630089, Новосибирская обл, Новосибирск г, Бориса Богаткова ул, дом № 248А, офис 13</t>
  </si>
  <si>
    <t>ooo0sav.ru</t>
  </si>
  <si>
    <t>image324</t>
  </si>
  <si>
    <t>Общество с ограниченной ответственностью Профессиональная коллекторская организация «Сопровождение плюс»</t>
  </si>
  <si>
    <t>ООО ПКО «Сопровождение плюс»</t>
  </si>
  <si>
    <t xml:space="preserve"> БЕССОНОВ ВИТАЛИЙ АЛЕКСАНДРОВИЧ                        </t>
  </si>
  <si>
    <t>ЛАНКИН АЛЕКСАНДР МИХАЙЛОВИЧ</t>
  </si>
  <si>
    <t>630521, Новосибирская обл, р-н Новосибирский, п Тулинский, ул Центральная, 9а</t>
  </si>
  <si>
    <t>splus0nsk.ru</t>
  </si>
  <si>
    <t>image326</t>
  </si>
  <si>
    <t>Общество с ограниченной ответственностью Профессиональная коллекторская организация «Резон-АНС»</t>
  </si>
  <si>
    <t>ООО ПКО «Резон-АНС»</t>
  </si>
  <si>
    <t xml:space="preserve"> ТЕСЕЛКИНА КИРА СЕРГЕЕВНА                        </t>
  </si>
  <si>
    <t>ТЕСЕЛКИНА КИРА СЕРГЕЕВНА</t>
  </si>
  <si>
    <t>108824, Город Москва, вн.тер.г. поселение Рязановское, ул Логинова, Дом 7, Корпус 2, помещ. 5Н</t>
  </si>
  <si>
    <t>rezon0ans64.ru</t>
  </si>
  <si>
    <t>image327</t>
  </si>
  <si>
    <t>Общество с ограниченной ответственностью профессиональная коллекторская организация «Коллекторское Бюро 911»</t>
  </si>
  <si>
    <t>ООО ПКО «КБ 911»</t>
  </si>
  <si>
    <t xml:space="preserve"> БОКАРЕВ ДМИТРИЙ БОРИСОВИЧ  КУРУНИН ДМИТРИЙ ВИКТОРОВИЧ                       </t>
  </si>
  <si>
    <t>БАРАНЧИКОВ ГЕННАДИЙ НИКОЛАЕВИЧ</t>
  </si>
  <si>
    <t>Московская обл., г.о. Истра, д. Андреевское, ул. Луговая, д. 69, 143500</t>
  </si>
  <si>
    <t>kb911.su</t>
  </si>
  <si>
    <t>image329</t>
  </si>
  <si>
    <t>Общество с ограниченной ответственностью Профессиональная коллекторская организация СИРИУС»</t>
  </si>
  <si>
    <t>ООО ПКО «СИРИУС»</t>
  </si>
  <si>
    <t xml:space="preserve"> ПАНТЮХИНА ЛЮБОВЬ ВАСИЛЬЕВНА                        </t>
  </si>
  <si>
    <t>ПАНТЮХИНА ЛЮБОВЬ ВАСИЛЬЕВНА</t>
  </si>
  <si>
    <t>426006, Удмуртская Респ, Ижевск г, Им Дерябина проезд, д. № 3, оф. 402</t>
  </si>
  <si>
    <t>cfr0sirius.ru</t>
  </si>
  <si>
    <t>image330</t>
  </si>
  <si>
    <t>Общество с ограниченной ответственностью Профессиональная коллекторская организация «Грифон»</t>
  </si>
  <si>
    <t>ООО ПКО «Грифон»</t>
  </si>
  <si>
    <t xml:space="preserve"> ЗАЙЦЕВ СЕРГЕЙ ВЛАДИМИРОВИЧ                        </t>
  </si>
  <si>
    <t>КАРАТУНОВ АЛЕКСЕЙ ЮРЬЕВИЧ</t>
  </si>
  <si>
    <t>426008, Удмуртская Респ, г Ижевск, ул Пушкинская, 246, 10</t>
  </si>
  <si>
    <t>grif0on.ru</t>
  </si>
  <si>
    <t>image331</t>
  </si>
  <si>
    <t>Общество с ограниченной ответственностью «Профессиональная коллекторская организация «Долг Консалтинг»</t>
  </si>
  <si>
    <t>ООО «ПКО «Долг Консалтинг»</t>
  </si>
  <si>
    <t xml:space="preserve"> НЕНЕВ РОМАН ВЛАДИМИРОВИЧ                        </t>
  </si>
  <si>
    <t>НЕНЕВ РОМАН ВЛАДИМИРОВИЧ</t>
  </si>
  <si>
    <t>167000, Республика Коми, г.о. Сыктывкар, г Сыктывкар, ул Первомайская, строение 70, офис 403</t>
  </si>
  <si>
    <t>www.dolgconsalting.ru</t>
  </si>
  <si>
    <t>image333</t>
  </si>
  <si>
    <t>Общество с ограниченной ответственностью ПРОФЕССИОНАЛЬНАЯ КОЛЛЕКТОРСКАЯ ОРГАНИЗАЦИЯ «ЭНЕРГИЯ»</t>
  </si>
  <si>
    <t xml:space="preserve"> ИБЛИЯМИНОВА ТАТЬЯНА ГЕННАДИЕВНА                        </t>
  </si>
  <si>
    <t>ИБЛИЯМИНОВА ТАТЬЯНА ГЕННАДИЕВНА</t>
  </si>
  <si>
    <t>400078, Волгоградская обл, Волгоград г., пр. им.Ленина, дом 100, офис 4.17</t>
  </si>
  <si>
    <t>urictenergy.ru</t>
  </si>
  <si>
    <t>image334</t>
  </si>
  <si>
    <t>Общество с ограниченной ответственностью «Профессиональная коллекторская организация «Синара партнер»</t>
  </si>
  <si>
    <t>ООО  «ПКО «Синара партнер»</t>
  </si>
  <si>
    <t xml:space="preserve"> АКЦИОНЕРНОЕ ОБЩЕСТВО БАНК СИНАРА                        </t>
  </si>
  <si>
    <t>КИСЛЯКОВ АЛЕКСЕЙ ВЛАДИМИРОВИЧ</t>
  </si>
  <si>
    <t>620026, Свердловская обл, г Екатеринбург, ул Куйбышева, стр. 58, офис 203</t>
  </si>
  <si>
    <t>lcc0partner.ru</t>
  </si>
  <si>
    <t>image336</t>
  </si>
  <si>
    <t>Общество с ограниченной ответственностью «Профессиональная коллекторская организация «Бизнес содействие консалт»</t>
  </si>
  <si>
    <t>ООО «ПКО «БСК»</t>
  </si>
  <si>
    <t xml:space="preserve"> АКЦИОНЕРНОЕ ОБЩЕСТВО "ВЕСТЕЛКОМ"  АКЦИОНЕРНОЕ ОБЩЕСТВО"АМТ"                       </t>
  </si>
  <si>
    <t>ОСИНЦЕВ АНТОН МИХАЙЛОВИЧ</t>
  </si>
  <si>
    <t>115172, Москва г, ул Гончарная, 30, 1</t>
  </si>
  <si>
    <t>bsk0agency.ru</t>
  </si>
  <si>
    <t>image337</t>
  </si>
  <si>
    <t>«Профессиональная коллекторская организация» Общество с ограниченной ответственностью «Юридическая Финзащита»</t>
  </si>
  <si>
    <t>«ПКО» ООО «Юридическая Финзащита»</t>
  </si>
  <si>
    <t xml:space="preserve"> ДЕРЕВНИН ОЛЕГ ВЛАДИМИРОВИЧ                        </t>
  </si>
  <si>
    <t>Деревнина Марина Павловна</t>
  </si>
  <si>
    <t>Удмуртская Респ., г.о. город Ижевск, г. Ижевск, ул. Пушкинская, Д. 169, КВ. 22, 426076</t>
  </si>
  <si>
    <t>yuridfinans.ru</t>
  </si>
  <si>
    <t>image338</t>
  </si>
  <si>
    <t>Общество с ограниченной ответственностью «РЕГОЛА»</t>
  </si>
  <si>
    <t>ООО «РЕГОЛА»</t>
  </si>
  <si>
    <t xml:space="preserve"> ПРОКОПЬЕВ АЛЕКСАНДР ВАЛЕРЬЕВИЧ                        </t>
  </si>
  <si>
    <t>ПРОКОПЬЕВ АЛЕКСАНДР ВАЛЕРЬЕВИЧ</t>
  </si>
  <si>
    <t>620057, Свердловская обл, г Екатеринбург, ул Фрезеровщиков, 78, 71</t>
  </si>
  <si>
    <t>regolaek.ru</t>
  </si>
  <si>
    <t>Общество с ограниченной ответственностью  Профессиональная коллекторская организация «Удача»</t>
  </si>
  <si>
    <t>ООО ПКО «Удача»</t>
  </si>
  <si>
    <t xml:space="preserve"> ФОМИНА ЕЛЕНА ГЕОРГИЕВНА                        </t>
  </si>
  <si>
    <t>ФОМИНА ЕЛЕНА ГЕОРГИЕВНА</t>
  </si>
  <si>
    <t>428027, Чувашская Республика - Чувашия, г Чебоксары, ул Хузангая, 14, 211</t>
  </si>
  <si>
    <t>udaca.ru</t>
  </si>
  <si>
    <t>image339</t>
  </si>
  <si>
    <t>Общество с ограниченной ответственностью профессиональная коллекторская организация «Финансовая компания «Конгломерат»</t>
  </si>
  <si>
    <t>ООО ПКО «ФК «Конгломерат»</t>
  </si>
  <si>
    <t xml:space="preserve"> ПЯТЕРИКОВ АНДРЕЙ ОЛЕГОВИЧ                        </t>
  </si>
  <si>
    <t>ПЯТЕРИКОВА ЕЛЕНА ВИТАЛЬЕВНА</t>
  </si>
  <si>
    <t>603000, Нижегородская обл, Нижний Новгород г, Звездинка ул, дом 20А, помещение 2, этаж 1</t>
  </si>
  <si>
    <t>fk0conglomerate.ru</t>
  </si>
  <si>
    <t>image340</t>
  </si>
  <si>
    <t>Общество с ограниченной ответственностью «Профессиональная коллекторская организация «Результат»</t>
  </si>
  <si>
    <t>ООО «Профессиональная коллекторская организация «Результат»</t>
  </si>
  <si>
    <t xml:space="preserve"> КОРЧЕВСКИЙ СТАНИСЛАВ ЮРЬЕВИЧ                        </t>
  </si>
  <si>
    <t>КОРЧЕВСКИЙ СТАНИСЛАВ ЮРЬЕВИЧ</t>
  </si>
  <si>
    <t>127015, Москва г, вн.тер.г. муниципальный округ Бутырский, ул Новодмитровская, д. 2, к. 2, этаж 19, офис 1</t>
  </si>
  <si>
    <t>resultat.cash</t>
  </si>
  <si>
    <t>image341</t>
  </si>
  <si>
    <t>Общество с ограниченной ответственностью Профессиональная коллекторская организация «Агентство по реструктуризации долгов»</t>
  </si>
  <si>
    <t>ООО ПКО «АРСД»</t>
  </si>
  <si>
    <t xml:space="preserve"> НИКОЛАЕВ НИКОЛАЙ СТАЛЬЕВИЧ  АКЦИОНЕРНОЕ ОБЩЕСТВО "КОМДРАГМЕТАЛЛ" РЕСПУБЛИКИ САХА (ЯКУТИЯ)                       </t>
  </si>
  <si>
    <t>НИКОЛАЕВ НИКОЛАЙ СТАЛЬЕВИЧ</t>
  </si>
  <si>
    <t>677000, Республика Саха (Якутия), г.о. Город Якутск, г Якутск, ул Кирова, дом 12, кабинет 3052</t>
  </si>
  <si>
    <t>arsd0ykt.ru</t>
  </si>
  <si>
    <t>image343</t>
  </si>
  <si>
    <t>Общество с ограниченной ответственностью «Финансовая перспектива»</t>
  </si>
  <si>
    <t>ООО «Финансовая перспектива»</t>
  </si>
  <si>
    <t xml:space="preserve"> ИВАНОВ РОМАН ВАСИЛЬЕВИЧ                        </t>
  </si>
  <si>
    <t>БОГУСЛАВСКИЙ ДМИТРИЙ ГЕОРГИЕВИЧ</t>
  </si>
  <si>
    <t>454092, Челябинская обл, г Челябинск, ул Елькина, 79</t>
  </si>
  <si>
    <t>finpersp.ru</t>
  </si>
  <si>
    <t>Общество с ограниченной ответственностью Профессиональная коллекторская организация «Гольфстрим-Р»</t>
  </si>
  <si>
    <t>ООО ПКО «Гольфстрим-Р»</t>
  </si>
  <si>
    <t xml:space="preserve"> ТОПКАЕВ РОБЕРТ АНАТОЛЬЕВИЧ  СИРОТА ГЕОРГИЙ ВИТАЛЬЕВИЧ  ЛИТВАК ИГОРЬ МАРКОВИЧ                      </t>
  </si>
  <si>
    <t>ПОБОЖАЯ ИРИНА ВАЛЕРЬЕВНА</t>
  </si>
  <si>
    <t>125009, Москва г, пер Большой Кисловский, д. 4, стр. 3, этаж 1, помещ. 22</t>
  </si>
  <si>
    <t>golfstream0r.ru</t>
  </si>
  <si>
    <t>image344</t>
  </si>
  <si>
    <t>Общество с ограниченной ответственностью профессиональная коллекторская организация «Эксперт»</t>
  </si>
  <si>
    <t>ООО ПКО «Эксперт»</t>
  </si>
  <si>
    <t xml:space="preserve"> РОЖКОВ СЕРГЕЙ ВЛАДИМИРОВИЧ                        </t>
  </si>
  <si>
    <t>РОЖКОВ СЕРГЕЙ ВЛАДИМИРОВИЧ</t>
  </si>
  <si>
    <t>660020, Красноярский край, Красноярск г, Спандаряна ул, дом 13, помещение 15</t>
  </si>
  <si>
    <t>collector24.ru</t>
  </si>
  <si>
    <t>image345</t>
  </si>
  <si>
    <t>Общество с ограниченной ответственностью «НИКА»</t>
  </si>
  <si>
    <t>ООО «НИКА»</t>
  </si>
  <si>
    <t>670000, Бурятия Респ, г Улан-Удэ, ул Борсоева, 33а, 201</t>
  </si>
  <si>
    <t>Общество с ограниченной ответственностью профессиональная коллекторская организация «Премьер»</t>
  </si>
  <si>
    <t>ООО ПКО «Премьер»</t>
  </si>
  <si>
    <t xml:space="preserve"> АМИНОВ РАВИЛЬ ЭДУАРДОВИЧ                        </t>
  </si>
  <si>
    <t>РЫЖЕНКО ЕВГЕНИЙ ВЛАДИМИРОВИЧ</t>
  </si>
  <si>
    <t>344092, Ростовская обл, г. Ростов-На-Дону, пр-кт Королева, д. 7/19, офис 601</t>
  </si>
  <si>
    <t>prcll.ru</t>
  </si>
  <si>
    <t>image346</t>
  </si>
  <si>
    <t>Общество с ограниченной ответственностью профессиональная коллекторская организация «ЮГ-ПАРТНЁРС»</t>
  </si>
  <si>
    <t>ООО «ПКО «ЮГ-ПАРТНЁРС»</t>
  </si>
  <si>
    <t xml:space="preserve"> ЛУКИН ДМИТРИЙ КОНСТАНТИНОВИЧ                        </t>
  </si>
  <si>
    <t>vopros_partners@collecshn.ru</t>
  </si>
  <si>
    <t>Общество с ограниченной ответственностью «Профессиональная коллекторская организация Единая Служба Взыскания»</t>
  </si>
  <si>
    <t>ООО «ПКО ЕСВ»</t>
  </si>
  <si>
    <t xml:space="preserve"> МИИРОВ МОИСЕЙ ЛАЗАРЕВИЧ  РИВКИН АЛЕКСЕЙ МИХАЙЛОВИЧ                       </t>
  </si>
  <si>
    <t>ИЗМАЙЛОВ АНДРЕЙ РУСТЯМОВИЧ</t>
  </si>
  <si>
    <t>107031, Москва г, ул Неглинная, 14, 1А, Помещение 1/3</t>
  </si>
  <si>
    <t>center0invest.com</t>
  </si>
  <si>
    <t>Общество с ограниченной ответственностью «Профессиональная коллекторская организация «СИКУРА»</t>
  </si>
  <si>
    <t>ООО «ПКО «СИКУРА»</t>
  </si>
  <si>
    <t xml:space="preserve"> АФОНИН АНДРЕЙ СЕРГЕЕВИЧ                        </t>
  </si>
  <si>
    <t>БАРДЕНКОВ АЛЕКСАНДР ЛЬВОВИЧ</t>
  </si>
  <si>
    <t>143512, Московская обл, г Истра, д Духанино, тер. КП Духанино-4, 120, Помещение 27</t>
  </si>
  <si>
    <t>sikura.ru</t>
  </si>
  <si>
    <t>image348</t>
  </si>
  <si>
    <t>Общество с ограниченной ответственностью Профессиональная коллекторская организация «МИР»</t>
  </si>
  <si>
    <t>ООО ПКО «МИР»</t>
  </si>
  <si>
    <t xml:space="preserve"> КАТАЕВ ПЕТР ВИКТОРОВИЧ  МАКАРОВА АЛЕНА ПАВЛОВНА                       </t>
  </si>
  <si>
    <t>КАТАЕВ ПЕТР ВИКТОРОВИЧ</t>
  </si>
  <si>
    <t>620014, Свердловская обл, г Екатеринбург, ул Шейнкмана, 32а, 404</t>
  </si>
  <si>
    <t>ooomir196.ru</t>
  </si>
  <si>
    <t>image349</t>
  </si>
  <si>
    <t>Общество с ограниченной ответственностью «Профессиональная коллекторская организация «Аркан»</t>
  </si>
  <si>
    <t>ООО «ПКО «Аркан»</t>
  </si>
  <si>
    <t xml:space="preserve"> МИХЕЙКИН АЛЕКСАНДР АЛЕКСАНДРОВИЧ                        </t>
  </si>
  <si>
    <t>МИХЕЙКИН АЛЕКСАНДР АЛЕКСАНДРОВИЧ</t>
  </si>
  <si>
    <t>643,428010,21,,Чебоксары г,,Щорса ул,4А,,</t>
  </si>
  <si>
    <t xml:space="preserve"> arkan21.ru</t>
  </si>
  <si>
    <t>Общество с ограниченной ответственностью «Черноморинвест»</t>
  </si>
  <si>
    <t>ООО «Черноморинвест»</t>
  </si>
  <si>
    <t xml:space="preserve"> ПЕРЕВЕРЗЕВ АРТЕМ ИВАНОВИЧ                        </t>
  </si>
  <si>
    <t>ПЕРЕВЕРЗЕВ АРТЕМ ИВАНОВИЧ</t>
  </si>
  <si>
    <t>350901, Краснодарский край, г Краснодар, ул им. 40-летия Победы, 144/4, 19</t>
  </si>
  <si>
    <t>chernomorinvest.ru</t>
  </si>
  <si>
    <t>Общество с ограниченной ответственностью «Профессиональная коллекторская организация «ФинТраст»</t>
  </si>
  <si>
    <t>ООО «ПКО «ФинТраст»</t>
  </si>
  <si>
    <t xml:space="preserve"> Шалимов Константин Викторович                        </t>
  </si>
  <si>
    <t>ШАЛИМОВ КОНСТАНТИН ВИКТОРОВИЧ</t>
  </si>
  <si>
    <t>620026, Свердловская обл, г Екатеринбург, ул Куйбышева, 95, 405</t>
  </si>
  <si>
    <t>cafintrust.ru</t>
  </si>
  <si>
    <t>image350</t>
  </si>
  <si>
    <t>Акционерное общество «Смарт Финансы»</t>
  </si>
  <si>
    <t>АО «СФ»</t>
  </si>
  <si>
    <t>МАТВЕЕВ ВАСИЛИЙ СЕРГЕЕВИЧ</t>
  </si>
  <si>
    <t>111033, Москва г., Золоторожский Вал ул., д. 11, строение 26, офис А61/13</t>
  </si>
  <si>
    <t>smartfinansi.ru</t>
  </si>
  <si>
    <t>image352</t>
  </si>
  <si>
    <t>Общество с ограниченной ответственностью «Коллекторское агенство «Вернуть долги»</t>
  </si>
  <si>
    <t>ООО «Коллекторское агенство «Вернуть долги»</t>
  </si>
  <si>
    <t xml:space="preserve"> РАДЮК АЛЕКСЕЙ ИВАНОВИЧ                        </t>
  </si>
  <si>
    <t>ТЕСЛЕНКО ИРИНА СЕРГЕЕВНА</t>
  </si>
  <si>
    <t>123557, город Москва, вн.тер. г. Муниципальный Округ Пресненский, пер Электрический, дом 3/10, строение 1, помещение 1Н/6</t>
  </si>
  <si>
    <t>verdolg.ru</t>
  </si>
  <si>
    <t>image353</t>
  </si>
  <si>
    <t>Общество с ограниченной ответственностью Профессиональная коллекторская организация «Анелан»</t>
  </si>
  <si>
    <t>ООО ПКО «Анелан»</t>
  </si>
  <si>
    <t xml:space="preserve"> ЯКУНИНА ЕЛЕНА СЕРГЕЕВНА  ПЕТРОВСКАЯ ЕКАТЕРИНА ОЛЕГОВНА                       </t>
  </si>
  <si>
    <t>ЯКУНИНА ЕЛЕНА СЕРГЕЕВНА</t>
  </si>
  <si>
    <t>142150, Москва г, Краснопахорское п, Былово с, Клёны ул, дом № 101</t>
  </si>
  <si>
    <t>anelan.ru</t>
  </si>
  <si>
    <t>image354</t>
  </si>
  <si>
    <t>Общество с ограниченной ответственностью профессиональная коллекторская организация «ФиЛнекст»</t>
  </si>
  <si>
    <t>ООО ПКО «ФиЛнекст»</t>
  </si>
  <si>
    <t xml:space="preserve"> ПОДДУБНЫЙ АНТОН ГЕОРГИЕВИЧ  ФИЛОНЕНКО ЮРИЙ СЕРГЕЕВИЧ                       </t>
  </si>
  <si>
    <t>ФИЛОНЕНКО ЮРИЙ СЕРГЕЕВИЧ</t>
  </si>
  <si>
    <t>344038, Ростовская обл, г Ростов-на-Дону, ул Нансена, 103м, 5</t>
  </si>
  <si>
    <t>cafilnext.ru</t>
  </si>
  <si>
    <t>image355</t>
  </si>
  <si>
    <t>Общество с ограниченной ответственностью «Профессиональная коллекторская организация  «Диалог»</t>
  </si>
  <si>
    <t>ООО «ПКО «Диалог»</t>
  </si>
  <si>
    <t xml:space="preserve"> РАКАМЧУК ДМИТРИЙ АНАТОЛЬЕВИЧ                        </t>
  </si>
  <si>
    <t>РАКАМЧУК ДМИТРИЙ АНАТОЛЬЕВИЧ</t>
  </si>
  <si>
    <t>167000, Республика Коми, г.о. Сыктывкар, г Сыктывкар, ул Бабушкина, дом 19, помещение 7</t>
  </si>
  <si>
    <t>https://dialog0komi.ru</t>
  </si>
  <si>
    <t>Акционерное общество Профессиональная коллекторская организация «Юридическое Бюро ФАКТОРИУС»</t>
  </si>
  <si>
    <t>АО ПКО «Юридическое Бюро ФАКТОРИУС»</t>
  </si>
  <si>
    <t>АВЕРИН АЛЕКСЕЙ ВЛАДИМИРОВИЧ</t>
  </si>
  <si>
    <t>115093, Москва г, пер Партийный, 1, К. 57 стр. 1, 313</t>
  </si>
  <si>
    <t>factoriys.ru</t>
  </si>
  <si>
    <t>image356</t>
  </si>
  <si>
    <t>Общество с ограниченной ответственностью Профессиональная коллекторская организация «Юридическая компания «Легата»</t>
  </si>
  <si>
    <t>ООО ПКО «ЮК «Легата»</t>
  </si>
  <si>
    <t xml:space="preserve"> КОВИНЕНКО АЛЕКСЕЙ ВИКТОРОВИЧ                        </t>
  </si>
  <si>
    <t>КОВИНЕНКО АЛЕКСЕЙ ВИКТОРОВИЧ</t>
  </si>
  <si>
    <t>115419, Москва г, проезд 2-й Рощинский, 8, 2, Э/Пом/Ком. 2/X/1</t>
  </si>
  <si>
    <t>легата.рус</t>
  </si>
  <si>
    <t>image357</t>
  </si>
  <si>
    <t>Общество с ограниченной ответственностью «Профессиональная коллекторская организация «Финансовая независимость»</t>
  </si>
  <si>
    <t>ООО «ПКО «Финансовая независимость»</t>
  </si>
  <si>
    <t xml:space="preserve"> НЕВОЛИН МИХАИЛ ВАЛЕНТИНОВИЧ  ИЛЬИН АЛЕКСАНДР ЮРЬЕВИЧ  КОНДАРИН ВЛАДИМИР НИКОЛАЕВИЧ  ИЛЬИНА МАРИЯ ЮРЬЕВНА                    </t>
  </si>
  <si>
    <t>НЕВОЛИН МИХАИЛ ВАЛЕНТИНОВИЧ</t>
  </si>
  <si>
    <t>603076, Нижегородская обл., Нижний Новгород г., Ленина пр-кт, дом 36, комната 140</t>
  </si>
  <si>
    <t>freefinans.ru</t>
  </si>
  <si>
    <t>image358</t>
  </si>
  <si>
    <t>Общество с ограниченной ответственностью Профессиональная коллекторская организация «Пони»</t>
  </si>
  <si>
    <t>ООО ПКО «Пони»</t>
  </si>
  <si>
    <t xml:space="preserve"> ЛУЦЫК АНДРЕЙ ГРИГОРЬЕВИЧ  ЖАЛНИН МИХАИЛ НИКОЛАЕВИЧ                       </t>
  </si>
  <si>
    <t>ЖАЛНИН МИХАИЛ НИКОЛАЕВИЧ</t>
  </si>
  <si>
    <t>650000, Кемеровская область - Кузбасс, г.о. Кемеровский, г Кемерово, ул 50 лет Октября, стр. 11, помещ. 607</t>
  </si>
  <si>
    <t xml:space="preserve">elcollect.ru </t>
  </si>
  <si>
    <t>image360</t>
  </si>
  <si>
    <t>Общество с ограниченной ответственностью Профессиональная коллекторская организация «Правовой консалтинг»</t>
  </si>
  <si>
    <t>ООО ПКО «Правовой консалтинг»</t>
  </si>
  <si>
    <t xml:space="preserve"> ВАН ЧУНВЭНЬ                        </t>
  </si>
  <si>
    <t>ЛОМОВ ИВАН ВИКТОРОВИЧ</t>
  </si>
  <si>
    <t>683002, г.Петропавловск-Камчатский, ул.Виталия Кручины, д.6, кв.36</t>
  </si>
  <si>
    <t>consult41.ru</t>
  </si>
  <si>
    <t>Общество с ограниченной ответственностью профессиональная коллекторская организация «Талион»</t>
  </si>
  <si>
    <t>ООО ПКО «Талион»</t>
  </si>
  <si>
    <t xml:space="preserve"> ШАШИН СЕРГЕЙ АНАТОЛЬЕВИЧ  СОКОЛОВ НИКОЛАЙ СЕРГЕЕВИЧ  ООРЖАК АНДРЕЙ ХЕРЕЛОВИЧ                      </t>
  </si>
  <si>
    <t>СТУЧИЛИН АЛЕКСЕЙ МИХАЙЛОВИЧ</t>
  </si>
  <si>
    <t>660077, Красноярский край, г.о. Город Красноярск, г Красноярск, ул Авиаторов, здание 5, этаж 4, ПОМЕЩ. 325</t>
  </si>
  <si>
    <t>talion.expert</t>
  </si>
  <si>
    <t>image361</t>
  </si>
  <si>
    <t>Общество с ограниченной ответственностью профессиональная коллекторская организация «К2»</t>
  </si>
  <si>
    <t>ООО ПКО «К2»</t>
  </si>
  <si>
    <t xml:space="preserve"> НИГМАТОВА МАРИЯ ВИКТОРОВНА  ЯРЫГИН АНДРЕЙ ВАСИЛЬЕВИЧ                       </t>
  </si>
  <si>
    <t>ГАЛИУЛЛИН ЭДУАРД ШАМИЛЬЕВИЧ</t>
  </si>
  <si>
    <t>413100, Саратовская обл, г Энгельс, ул Льва Кассиля, д. 47, офис 209</t>
  </si>
  <si>
    <t>к2.com</t>
  </si>
  <si>
    <t>Общество с ограниченной ответственностью Профессиональная коллекторская организация Межрегиональный центр взыскания «ВИН»</t>
  </si>
  <si>
    <t>ООО ПКО МЦ «ВИН»</t>
  </si>
  <si>
    <t xml:space="preserve"> ВАСИЛЬЕВА АНАСТАСИЯ ИГОРЕВНА                        </t>
  </si>
  <si>
    <t>АЛЕКСЕЕНКО ЕКАТЕРИНА КОНСТАНТИНОВНА</t>
  </si>
  <si>
    <t>350002, Краснодарский край, г Краснодар, ул Северная, 353, 406</t>
  </si>
  <si>
    <t>мц0вин.рф</t>
  </si>
  <si>
    <t>image363</t>
  </si>
  <si>
    <t>Общество с ограниченной ответственностью «Профессиональная коллекторская организация «Киберколлект»</t>
  </si>
  <si>
    <t>ООО «ПКО «Киберколлект»</t>
  </si>
  <si>
    <t xml:space="preserve"> БАБУШКИН ВАЛЕРИЙ ЕВГЕНЬЕВИЧ                        </t>
  </si>
  <si>
    <t>КАЗАК ЕКАТЕРИНА НИКОЛАЕВНА</t>
  </si>
  <si>
    <t>420043, Республика Татарстан (Татарстан), г Казань, ул Вишневского, д. 22, помещ. 9</t>
  </si>
  <si>
    <t>cybercollect.ru</t>
  </si>
  <si>
    <t>image364</t>
  </si>
  <si>
    <t>Акционерное общество «Технологии Бизнеса»</t>
  </si>
  <si>
    <t>АО «Технологии Бизнеса»</t>
  </si>
  <si>
    <t>119121, город Москва, вн.тер. г. Муниципальный Округ Хамовники, пер 2-Й Вражский, дом 1, корпус 1, помещение 1/1</t>
  </si>
  <si>
    <t>info@ao-tb.ru</t>
  </si>
  <si>
    <t>Общество с ограниченной ответственностью Профессиональная коллекторская организация «Юридическая Компания «НЕВИС»</t>
  </si>
  <si>
    <t>ООО ПКО «ЮК «НЕВИС»</t>
  </si>
  <si>
    <t xml:space="preserve"> ДЬЯЧЕНКО СЕРГЕЙ АЛЕКСАНДРОВИЧ                        </t>
  </si>
  <si>
    <t>ДЬЯЧЕНКО СЕРГЕЙ АЛЕКСАНДРОВИЧ</t>
  </si>
  <si>
    <t>г. Чебоксары, ул. Афанасьева, д. 8, 428000 офис 302</t>
  </si>
  <si>
    <t>mail@uknevis.ru</t>
  </si>
  <si>
    <t>Общество с ограниченной ответственностью «ИнтИнвест»</t>
  </si>
  <si>
    <t>ООО «ИнтИнвест»</t>
  </si>
  <si>
    <t xml:space="preserve"> ПЕРЕХОЖЕВ АЛЕКСЕЙ АЛЕКСАНДРОВИЧ                        </t>
  </si>
  <si>
    <t>ПЕРЕХОЖЕВ АЛЕКСЕЙ АЛЕКСАНДРОВИЧ</t>
  </si>
  <si>
    <t>Новосибирская обл., г.о. город Новосибирск, г. Новосибирск, ул. Фабричная, д. 4, ОФИС 412, 630007</t>
  </si>
  <si>
    <t>intcollect.ru</t>
  </si>
  <si>
    <t>Общество с ограниченной ответственностью Профессиональная коллекторская организация «Конструктив»</t>
  </si>
  <si>
    <t>ООО ПКО «Конструктив»</t>
  </si>
  <si>
    <t xml:space="preserve"> САПОВ ДЕНИС СЕРГЕЕВИЧ  ГУБАНОВ НИКОЛАЙ ВАЛЕРЬЕВИЧ  ШАХОВ АЛЕКСЕЙ ВИКТОРОВИЧ  ИВАНСКАЯ ЕВГЕНИЯ ЮРЬЕВНА                    </t>
  </si>
  <si>
    <t>ИВАНСКАЯ ЕВГЕНИЯ ЮРЬЕВНА</t>
  </si>
  <si>
    <t>150030, Ярославская область, г.о. Город Ярославль, г Ярославль, пр-кт Московский, дом 119, корпус 2, помещение 5</t>
  </si>
  <si>
    <t>konstruktiv76.ru</t>
  </si>
  <si>
    <t>image366</t>
  </si>
  <si>
    <t>ООО «Профессиональная коллекторская организация «Финансовое урегулирование»</t>
  </si>
  <si>
    <t>ООО «ПКО «Финур»</t>
  </si>
  <si>
    <t xml:space="preserve"> РОМАНОВА БЕЛЛА ВЛАДИМИРОВНА                        </t>
  </si>
  <si>
    <t>РОМАНОВА БЕЛЛА ВЛАДИМИРОВНА</t>
  </si>
  <si>
    <t>123557, Город Москва, вн.тер.г. муниципальный округ Пресненский, пер Электрический, д. 3/10, стр. 3, этаж 4, помещ. 4, ком. 1</t>
  </si>
  <si>
    <t>pkofinur.ru</t>
  </si>
  <si>
    <t>image368</t>
  </si>
  <si>
    <t>Общество с ограниченной ответственностью Профессиональная коллекторская организация "Агентство кредитных решений»</t>
  </si>
  <si>
    <t>ООО ПКО «АКР»</t>
  </si>
  <si>
    <t xml:space="preserve"> ОБЩЕСТВО С ОГРАНИЧЕННОЙ ОТВЕТСТВЕННОСТЬЮ "РЕАЛЬНЫЕ ИНВЕСТИЦИИ"                        </t>
  </si>
  <si>
    <t>МАРШИНИН ДЕНИС ВЛАДИМИРОВИЧ</t>
  </si>
  <si>
    <t>129090, Москва г, пер Ботанический, 5, Этаж 5 Помещ. XV/Ком. 17к</t>
  </si>
  <si>
    <t>csa.com.ru</t>
  </si>
  <si>
    <t>image007</t>
  </si>
  <si>
    <t>Общество с ограниченной ответственностью Профессиональная коллекторская организация «Сибирское коллекторское агентство»</t>
  </si>
  <si>
    <t>ООО ПКО «СКА»</t>
  </si>
  <si>
    <t>ДОЛГИХ ЮЛИЯ ВЛАДИМИРОВНА</t>
  </si>
  <si>
    <t>г. Новосибирск, ул. Дуси Ковальчук, д. 250, кв. 202, 630082</t>
  </si>
  <si>
    <t>Sib0collector.ru</t>
  </si>
  <si>
    <t>image369</t>
  </si>
  <si>
    <t>Общество с ограниченной ответственностью Профессиональная коллекторская организация «Новый Взгляд»</t>
  </si>
  <si>
    <t>ООО «ПКО «Новый Взгляд»</t>
  </si>
  <si>
    <t xml:space="preserve"> ЖУБАТКАНОВ АДИЛ БАУЫРЖАНОВИЧ                        </t>
  </si>
  <si>
    <t>ЖУБАТКАНОВ АДИЛ БАУЫРЖАНОВИЧ</t>
  </si>
  <si>
    <t>614067, Пермский край, г Пермь, ул Машинистов, 49/9, 214</t>
  </si>
  <si>
    <t>новыйвзгляд59.рф</t>
  </si>
  <si>
    <t>image370</t>
  </si>
  <si>
    <t>Общество с ограниченной ответственностью «Профессиональная коллекторская организация «Хитен»</t>
  </si>
  <si>
    <t>ООО «Профессиональная коллекторская организация «Хитен»</t>
  </si>
  <si>
    <t xml:space="preserve"> ГАЙСИН МАЛИК ФАВЗАВИЕВИЧ  ОБЩЕСТВО С ОГРАНИЧЕННОЙ ОТВЕТСТВЕННОСТЬЮ "КОРОНА ТЭХЕТ"                       </t>
  </si>
  <si>
    <t>ГАЙСИН АЙДАН МАЛИК</t>
  </si>
  <si>
    <t>620026, Свердловская обл, г Екатеринбург, ул Куйбышева, 60, 18а</t>
  </si>
  <si>
    <t>khuiten.com</t>
  </si>
  <si>
    <t>image371</t>
  </si>
  <si>
    <t>Общество с ограниченной ответственностью Профессиональная коллекторская организация «Гарант40»</t>
  </si>
  <si>
    <t>ООО ПКО «Гарант40»</t>
  </si>
  <si>
    <t xml:space="preserve"> ДОРОГОВ АНТОН АЛЕКСАНДРОВИЧ  ДОРОГОВА МАРИНА АЛЕКСАНДРОВНА                       </t>
  </si>
  <si>
    <t>ДОРОГОВ АНТОН АЛЕКСАНДРОВИЧ</t>
  </si>
  <si>
    <t>248032, Калужская область, г.о. Город Калуга, г Калуга, ул 5 Линия, дом 1, этаж 0, ОФИС 3</t>
  </si>
  <si>
    <t>garant0kaluga.ru</t>
  </si>
  <si>
    <t>image372</t>
  </si>
  <si>
    <t>Общество с 
ограниченной 
ответственностью Профессиональная коллекторская организация
«Эксперт Центр»</t>
  </si>
  <si>
    <t>ООО ПКО «Эксперт Центр»</t>
  </si>
  <si>
    <t>ЧЕЧИНА ЕЛЕНА СЕРГЕЕВНА</t>
  </si>
  <si>
    <t>630091, Новосибирская область, г.о. город Новосибирск, г Новосибирск, ул Советская, д. 64/1</t>
  </si>
  <si>
    <t>ka0expert.ru</t>
  </si>
  <si>
    <t>image373</t>
  </si>
  <si>
    <t>Общество с ограниченной ответственностью Профессиональная коллекторская организация «Вива Коллект»</t>
  </si>
  <si>
    <t>ООО ПКО «Вива Коллект»</t>
  </si>
  <si>
    <t xml:space="preserve"> МИРОНЧИК РОМАН БОРИСОВИЧ  ВЛАСОВ ДМИТРИЙ ВИКТОРОВИЧ  МОСКАЛЕНКО АНДРЕЙ СЕРГЕЕВИЧ  МУРЗИН АЛЕКСЕЙ ВАЛЕРЬЕВИЧ  ПАЦКО ОЛЕСЯ АЛЕКСАНДРОВНА                   </t>
  </si>
  <si>
    <t>ХАЗИЕВ АЗАТ РАМИЛЕВИЧ</t>
  </si>
  <si>
    <t>117218, Москва г, ул Кржижановского, 29, 2, Этаж 2 Помещ VIII</t>
  </si>
  <si>
    <t>vivacollect.ru</t>
  </si>
  <si>
    <t>image374</t>
  </si>
  <si>
    <t>Общество с ограниченной ответственностью «Профессиональная коллекторская организация КРЕПОСТЬ»</t>
  </si>
  <si>
    <t>ООО ПКО «КРЕПОСТЬ»</t>
  </si>
  <si>
    <t xml:space="preserve"> КРИВЕЦ КОНСТАНТИН ЕВГЕНЬЕВИЧ                        </t>
  </si>
  <si>
    <t>КРИВЕЦ КОНСТАНТИН ЕВГЕНЬЕВИЧ</t>
  </si>
  <si>
    <t>358000, Калмыкия Респ, г Элиста, ул В.И.Ленина, 240, 3021</t>
  </si>
  <si>
    <t>KREPOST0KA.RU</t>
  </si>
  <si>
    <t>image375</t>
  </si>
  <si>
    <t xml:space="preserve">Общество с ограниченной ответственностью «Профессиональная коллекторская организация «Медиация» </t>
  </si>
  <si>
    <t>ООО «ПКО «Медиация»</t>
  </si>
  <si>
    <t xml:space="preserve"> УВАРОВА ТАТЬЯНА ВИКТОРОВНА  БУРМАНОВ БОРИС АНАТОЛЬЕВИЧ                       </t>
  </si>
  <si>
    <t>РЫЧКОВА НАТАЛЬЯ ВАЛЕРЬЕВНА</t>
  </si>
  <si>
    <t>191123, Санкт-Петербург г, Захарьевская ул, дом 15, литера А, помещение 7Н</t>
  </si>
  <si>
    <t>mediaciaspb.ru</t>
  </si>
  <si>
    <t>image376</t>
  </si>
  <si>
    <t>«Профессиональная коллекторская организация общество с ограниченной ответственностью «Центр корпоративной безопасности»</t>
  </si>
  <si>
    <t>ПКО ООО « ЦКБ»</t>
  </si>
  <si>
    <t xml:space="preserve"> УСМАНОВ ВЯЧЕСЛАВ ВАЛЕРЬЕВИЧ  ГОНОШИЛИН АНАТОЛИЙ НИКОЛАЕВИЧ                       </t>
  </si>
  <si>
    <t>ШТОКОЛЕНКО НИКОЛАЙ МИХАЙЛОВИЧ</t>
  </si>
  <si>
    <t>Оренбургская обл., г.о. город Оренбург, г. Оренбург, пр-д Автоматики, д. 10/3, ОФИС 2, 460048</t>
  </si>
  <si>
    <t>цкб56.рф</t>
  </si>
  <si>
    <t>image377</t>
  </si>
  <si>
    <t>Общество с ограниченной ответственностью «Профессиональная коллекторская организация «Орбита»</t>
  </si>
  <si>
    <t>ООО «ПКО «Орбита»</t>
  </si>
  <si>
    <t xml:space="preserve"> КУДРЯКОВА АЛЕНА ВЛАДИМИРОВНА                        </t>
  </si>
  <si>
    <t>150062, Ярославская область, г.о. Город Ярославль, г Ярославль, ул Космонавтов, дом 11, помещение КО.2.5</t>
  </si>
  <si>
    <t>pkoorbita.ru</t>
  </si>
  <si>
    <t>image378</t>
  </si>
  <si>
    <t>Общество с ограниченной ответственностью «Профессиональная коллекторская организация «ТАНТАЛ»</t>
  </si>
  <si>
    <t>ООО «ПКО «ТАНТАЛ»</t>
  </si>
  <si>
    <t xml:space="preserve"> ПИКАЛОВ ЮРИЙ ЮРЬЕВИЧ                        </t>
  </si>
  <si>
    <t>ПИКАЛОВ ЮРИЙ ЮРЬЕВИЧ</t>
  </si>
  <si>
    <t>630089, Новосибирская область, г. Новосибирск, ул. Бориса Богаткова, дом 248А, офис 10</t>
  </si>
  <si>
    <t>pko0tantal.ru</t>
  </si>
  <si>
    <t>Общество с ограниченной ответственностью Профессиональная коллекторская организация «Агентство финансовых решений»</t>
  </si>
  <si>
    <t>ООО ПКО «Агентство финансовых решений»</t>
  </si>
  <si>
    <t xml:space="preserve"> ПАРУНОВ АЛЕКСЕЙ ВИКТОРОВИЧ                        </t>
  </si>
  <si>
    <t>РУЗИНА ДАРЬЯ АНДРЕЕВНА</t>
  </si>
  <si>
    <t>г. Новосибирск, ул. Шевченко, д. 15/1, этаж 4, помещение 20, 630102</t>
  </si>
  <si>
    <t>info@ka-afr.ru</t>
  </si>
  <si>
    <t>Общество с ограниченной ответственностью «Инфорс-Право»</t>
  </si>
  <si>
    <t>ООО «Инфорс-Право»</t>
  </si>
  <si>
    <t xml:space="preserve"> ВАРЛЫГИН ЕВГЕНИЙ ВАЛЕРЬЕВИЧ                        </t>
  </si>
  <si>
    <t>ВАРЛЫГИН ЕВГЕНИЙ ВАЛЕРЬЕВИЧ</t>
  </si>
  <si>
    <t>109341, Москва г, ул Люблинская, 151, Этаж 2 Помещ. 201</t>
  </si>
  <si>
    <t>enfpv.ru</t>
  </si>
  <si>
    <t>Общество с ограниченной ответственностью «Профессиональная коллекторская организация «ЮРИДИЧЕСКАЯ СЛУЖБА ВЗЫСКАНИЯ»</t>
  </si>
  <si>
    <t>ООО ПКО «ЮСВ»</t>
  </si>
  <si>
    <t xml:space="preserve"> ОБЩЕСТВО С ОГРАНИЧЕННОЙ ОТВЕТСТВЕННОСТЬЮ "ФИНБРИДЖ"                        </t>
  </si>
  <si>
    <t>ХАЛАИМ ДАРЬЯ ВЛАДИМИРОВНА</t>
  </si>
  <si>
    <t>344091, Ростовская обл, г Ростов-на-Дону, ул Малиновского, 3, 25</t>
  </si>
  <si>
    <t>inf@usv-ka.ru</t>
  </si>
  <si>
    <t>Общество с ограниченной ответственностью «Профессиональная коллекторская организация СИНГЛ»</t>
  </si>
  <si>
    <t>ООО «ПКО СИНГЛ»</t>
  </si>
  <si>
    <t xml:space="preserve"> МАЛЫХИНА СВЕТЛАНА АНДРЕЕВНА                        </t>
  </si>
  <si>
    <t>МАЛЫХИНА СВЕТЛАНА АНДРЕЕВНА</t>
  </si>
  <si>
    <t>309518, Белгородская обл, г Старый Оскол, ул Ватутина, 1, 915</t>
  </si>
  <si>
    <t>singl0ka.ru</t>
  </si>
  <si>
    <t>image380</t>
  </si>
  <si>
    <t>Общество с ограниченной ответственностью «Профессиональная коллекторская организация ДолгЛимит»</t>
  </si>
  <si>
    <t>ООО «ПКО ДолгЛимит»</t>
  </si>
  <si>
    <t xml:space="preserve"> КАЙГОРОДЦЕВА ЮЛИЯ СЕРГЕЕВНА                        </t>
  </si>
  <si>
    <t>КАЙГОРОДЦЕВА ЮЛИЯ СЕРГЕЕВНА</t>
  </si>
  <si>
    <t>620102, Свердловская обл, г Екатеринбург, ул Ясная, 22б, Этаж 2 Помещ. 7</t>
  </si>
  <si>
    <t>DOLG0LIMIT.ru</t>
  </si>
  <si>
    <t>image381</t>
  </si>
  <si>
    <t>Общество с ограниченной ответственностью Профессиональная коллекторская организация «Современные коллекторские решения»</t>
  </si>
  <si>
    <t>ООО ПКО «СКР»</t>
  </si>
  <si>
    <t xml:space="preserve"> ТАВРАСОВ ИГОРЬ ВЛАДИМИРОВИЧ  ВАСИЛЬЕВА ТАТЬЯНА ВЯЧЕСЛАВОВНА                       </t>
  </si>
  <si>
    <t>АЛЬ-ДАВУД ВЛАДИМИР САИДОВИЧ</t>
  </si>
  <si>
    <t>Чувашская Республика - Чувашия, г.о. город Чебоксары, г. Чебоксары, ул. Текстильщиков, Зд. 8, ОФИС 304, 428000</t>
  </si>
  <si>
    <t>skr21.ru</t>
  </si>
  <si>
    <t>image382</t>
  </si>
  <si>
    <t>Общество  с ограниченной ответственностью Профессиональная коллекторская организация «Авангард»</t>
  </si>
  <si>
    <t>ООО ПКО «Авангард»</t>
  </si>
  <si>
    <t xml:space="preserve"> КАМЕНСКИЙ СЕРГЕЙ ИГОРЕВИЧ                        </t>
  </si>
  <si>
    <t>КАМЕНСКИЙ СЕРГЕЙ ИГОРЕВИЧ</t>
  </si>
  <si>
    <t>620014, Свердловская обл, г Екатеринбург, пр-кт Ленина, 24/8, 541</t>
  </si>
  <si>
    <t>AVANGARD66.PRO</t>
  </si>
  <si>
    <t>image383</t>
  </si>
  <si>
    <t>Общество с ограниченной ответственностью профессиональная коллекторская организация «Межрегиональный Долговой Центр»</t>
  </si>
  <si>
    <t>ООО ПКО «МДЦ»</t>
  </si>
  <si>
    <t xml:space="preserve"> КОМИССАРОВ СЕРГЕЙ АЛЕКСАНДРОВИЧ  ГЕРАСИМОВА ВИКТОРИЯ СЕРГЕЕВНА  КАМЬЯНОВА НАТАЛЬЯ НИКОЛАЕВНА  ОПАЛЬКО ЕЛЕНА СЕРГЕЕВНА  ЛАДНЮК ИЛЬЯ ОЛЕГОВИЧ                   </t>
  </si>
  <si>
    <t>ЛАДНЮК ИЛЬЯ ОЛЕГОВИЧ</t>
  </si>
  <si>
    <t>410031, Саратовская Область, г.о. Город Саратов, г Саратов, ул Комсомольская, дом 52</t>
  </si>
  <si>
    <t>Llc0idc.ru</t>
  </si>
  <si>
    <t>image385</t>
  </si>
  <si>
    <t xml:space="preserve">Общество с ограниченной ответственностью «ПРОФЕССИОНАЛЬНАЯ КОЛЛЕКТОРСКАЯ ОРГАНИЗАЦИЯ ЦЕНТР ПРАВОВОГО СОДЕЙСТВИЯ»
</t>
  </si>
  <si>
    <t>ООО « ПКО ЦПС»</t>
  </si>
  <si>
    <t xml:space="preserve"> ЛЫТКИН ИВАН АЛЕКСАНДРОВИЧ                        </t>
  </si>
  <si>
    <t>ЛЫТКИН ИВАН АЛЕКСАНДРОВИЧ</t>
  </si>
  <si>
    <t>344065, Ростовская обл, г Ростов-на-Дону, ул Троллейбусная, 24/2в, Этаж 8, 16</t>
  </si>
  <si>
    <t>cps0pko.ru</t>
  </si>
  <si>
    <t>image386</t>
  </si>
  <si>
    <t>Общество с ограниченной ответственностью «ПРОФЕССИОНАЛЬНАЯ КОЛЛЕКТОРСКАЯ ОРГАНИЗАЦИЯ «АРРИАРС»</t>
  </si>
  <si>
    <t>ООО «ПКО «АРРИАРС»</t>
  </si>
  <si>
    <t xml:space="preserve"> КИРСАНОВА ЛЮДМИЛА КУЗЬМИНИЧНА  КАЗАКОВ ОЛЕГ ОЛЕГОВИЧ  ЧЕРЕДНИК ВАДИМ ВИКТОРОВИЧ                      </t>
  </si>
  <si>
    <t>ЧЕРЕДНИК ВАДИМ ВИКТОРОВИЧ</t>
  </si>
  <si>
    <t>Волгоградская обл, историческая, д. № 181</t>
  </si>
  <si>
    <t>arriars.ru</t>
  </si>
  <si>
    <t>Общество с ограниченной ответственностью Профессиональная коллекторская организация «Волга»</t>
  </si>
  <si>
    <t>ООО ПКО «Волга»</t>
  </si>
  <si>
    <t xml:space="preserve"> АНУФРИЕВ ЕВГЕНИЙ НИКОЛАЕВИЧ  РУБЦОВА ЕКАТЕРИНА АНАТОЛЬЕВНА  БЫКОВ АЛЕКСАНДР ВЕНИАМИНОВИЧ                      </t>
  </si>
  <si>
    <t>БЫКОВ АЛЕКСАНДР ВЕНИАМИНОВИЧ</t>
  </si>
  <si>
    <t>Чувашская Республика - Чувашия, г.о. город Чебоксары, г. Чебоксары, ул. Т.Кривова, д. 4, ОФИС 304, 428034</t>
  </si>
  <si>
    <t>collectvolga.ru</t>
  </si>
  <si>
    <t>image387</t>
  </si>
  <si>
    <t>Общество с ограниченной ответственностью « Профессиональная коллекторская организация Лира»</t>
  </si>
  <si>
    <t>ООО ПКО «Лира»</t>
  </si>
  <si>
    <t xml:space="preserve"> МАКСИМЕНКО ВЛАДИМИР СЕРГЕЕВИЧ                        </t>
  </si>
  <si>
    <t>МАКСИМЕНКО ВЛАДИМИР СЕРГЕЕВИЧ</t>
  </si>
  <si>
    <t>305004, Курская обл, г Курск, ул Садовая, 10а, Этаж 2 Помещ. 26</t>
  </si>
  <si>
    <t>lira0ka.ru</t>
  </si>
  <si>
    <t>image388</t>
  </si>
  <si>
    <t>Общество с ограниченной ответственностью Профессиональная коллекторская организация «КА Финур»</t>
  </si>
  <si>
    <t>ООО ПКО «КА Финур»</t>
  </si>
  <si>
    <t xml:space="preserve"> СИТНОВ МАКСИМ ВАЛЕРЬЕВИЧ  МАЛАХОВ АЛЕКСАНДР ВЛАДИМИРОВИЧ                       </t>
  </si>
  <si>
    <t>СИТНОВ МАКСИМ ВАЛЕРЬЕВИЧ</t>
  </si>
  <si>
    <t>129329, Москва г, ул Вересковая, д. 10, этаж 1, помещ. I, ком. 10</t>
  </si>
  <si>
    <t>kafinur.ru</t>
  </si>
  <si>
    <t>image389</t>
  </si>
  <si>
    <t>Общество с ограниченной ответственностью профессиональная коллекторская организация «СПВ»</t>
  </si>
  <si>
    <t>ООО ПКО «СПВ»</t>
  </si>
  <si>
    <t xml:space="preserve"> САДОВСКИЙ АЛЕКСАНДР МИХАЙЛОВИЧ                        </t>
  </si>
  <si>
    <t>ЖУЛЕНКОВА ЮЛИЯ ВЛАДИМИРОВНА</t>
  </si>
  <si>
    <t>Нижегородская область,городской округ Нижний Новгород, г.Нижний Новгород, ул. Добролюбова, д.2/28 пои П4</t>
  </si>
  <si>
    <t>spv0c.ru</t>
  </si>
  <si>
    <t>image391</t>
  </si>
  <si>
    <t>Общество с ограниченной ответственностью «Профессиональная коллекторская организация «Модус Вивенди»</t>
  </si>
  <si>
    <t>ООО «ПКО «Модус Вивенди»</t>
  </si>
  <si>
    <t xml:space="preserve"> СВЕТОВИДОВ АЛЕКСАНДР ВАЛЕРЬЕВИЧ                        </t>
  </si>
  <si>
    <t>КРИВОНОГОВ ИГОРЬ СЕРГЕЕВИЧ</t>
  </si>
  <si>
    <t>123112, Москва г, наб Пресненская, 12, Этаж 40 офис 2м</t>
  </si>
  <si>
    <t>modus0vivendi.ru</t>
  </si>
  <si>
    <t>image392</t>
  </si>
  <si>
    <t>Общество с ограниченной ответственностью профессиональная коллекторская организация
«О-КАНЭ»</t>
  </si>
  <si>
    <t>ООО ПКО «О-КАНЭ»</t>
  </si>
  <si>
    <t xml:space="preserve"> ЛАГОЙДА АННА АЛЕКСАНДРОВНА                        </t>
  </si>
  <si>
    <t>ЛАГОЙДА АННА АЛЕКСАНДРОВНА</t>
  </si>
  <si>
    <t>693020, Сахалинская обл, г Южно-Сахалинск, ул Чехова, д. 68</t>
  </si>
  <si>
    <t>okane65.ru</t>
  </si>
  <si>
    <t>image393</t>
  </si>
  <si>
    <t>Общество с ограниченной ответственностью Профессиональная коллекторская организация «Аврора»</t>
  </si>
  <si>
    <t>ООО ПКО «Аврора»</t>
  </si>
  <si>
    <t xml:space="preserve"> ФЕДЧЕНКО СВЕТЛАНА ГРИГОРЬЕВНА                        </t>
  </si>
  <si>
    <t>ГЛАДКОВА ЮЛИЯ ВИКТОРОВНА</t>
  </si>
  <si>
    <t>350075, Краснодарский край, г.о. Город Краснодар, г Краснодар, ул Им. Селезнева, дом 4/14, помещение 24</t>
  </si>
  <si>
    <t>auroralex.net</t>
  </si>
  <si>
    <t>image394</t>
  </si>
  <si>
    <t>Общество с ограниченной ответственностью профессиональная коллекторская организация «ТОРОС»</t>
  </si>
  <si>
    <t>ООО ПКО «ТОРОС»</t>
  </si>
  <si>
    <t>ЛОСЕВ ДМИТРИЙ АЛЕКСЕЕВИЧ</t>
  </si>
  <si>
    <t>443086, Самарская обл, г.о. Самара, вн.р-н Октябрьский, г Самара, ул Ерошевского, д. 3, офис 1А</t>
  </si>
  <si>
    <t>toros163.ru</t>
  </si>
  <si>
    <t>image395</t>
  </si>
  <si>
    <t>Общество с ограниченной ответственностью «Профессиональная коллекторская организация «Финансовая Служба Контроля Платежей»</t>
  </si>
  <si>
    <t>ООО ПКО «ФСКП»</t>
  </si>
  <si>
    <t xml:space="preserve"> ФЕДОТОВ АЛЕКСЕЙ АНДРЕЕВИЧ  ПАВЛОВ АЛЕКСЕЙ ГЕОРГИЕВИЧ  КАПИТОНОВ АЛЕКСЕЙ ВАДИМОВИЧ                      </t>
  </si>
  <si>
    <t>ШИНИН АЛЕКСЕЙ АНДРЕЕВИЧ</t>
  </si>
  <si>
    <t>г. Иваново</t>
  </si>
  <si>
    <t>fskp0dolg.ru</t>
  </si>
  <si>
    <t>image396</t>
  </si>
  <si>
    <t>Общество с ограниченной ответственностью Профессиональная коллекторская организация "БЮРО ПРОБЛЕМНЫХ АКТИВОВ"</t>
  </si>
  <si>
    <t>ООО ПКО " БПА"</t>
  </si>
  <si>
    <t xml:space="preserve"> КУРОЧКА ИЛЬЯ ВЛАДИМИРОВИЧ  ПРОКШИН ИВАН ВЛАДИМИРОВИЧ  ГОРОДНИЧЕВ ПАВЕЛ ВЛАДИМИРОВИЧ                      </t>
  </si>
  <si>
    <t>КУРОЧКА ИЛЬЯ ВЛАДИМИРОВИЧ</t>
  </si>
  <si>
    <t>163000, Архангельская область, г.о. Город Архангельск, г Архангельск, пр-кт Чумбарова-Лучинского, дом 41, офис 1</t>
  </si>
  <si>
    <t>бюропроблемныхактивов.рф</t>
  </si>
  <si>
    <t>image397</t>
  </si>
  <si>
    <t>Общество с ограниченной ответственностью Профессиональная коллекторская организация «Максимум»</t>
  </si>
  <si>
    <t>ООО ПКО «Максимум»</t>
  </si>
  <si>
    <t xml:space="preserve"> ЦЁМА ДАНИЛ НИКОЛАЕВИЧ                        </t>
  </si>
  <si>
    <t>ЦЁМА ДАНИЛ НИКОЛАЕВИЧ</t>
  </si>
  <si>
    <t>150064, Ярославская область, г.о. Город Ярославль, г Ярославль, ул Панина, дом 12В, офис 7</t>
  </si>
  <si>
    <t>maximum0ka.ru</t>
  </si>
  <si>
    <t>image113</t>
  </si>
  <si>
    <t>Общество с ограниченной ответственностью профессиональная коллекторская организация «Межрегиональный центр финансовой безопасности»</t>
  </si>
  <si>
    <t>ООО ПКО «МЦФБ»</t>
  </si>
  <si>
    <t xml:space="preserve"> КОТЛЯКОВА МАРИНА АНАТОЛИЕВНА                        </t>
  </si>
  <si>
    <t>КОТЛЯКОВА МАРИНА АНАТОЛИЕВНА</t>
  </si>
  <si>
    <t>143003, Московская область, г.о. Одинцовский, г Одинцово, ул Маршала Бирюзова, д. 13, помещ. 68К</t>
  </si>
  <si>
    <t>мцфб24.рф</t>
  </si>
  <si>
    <t>image398</t>
  </si>
  <si>
    <t>Общество с ограниченной ответственностью Профессиональная коллекторская организация «ГАЛ»</t>
  </si>
  <si>
    <t>ООО ПКО «ГАЛ»</t>
  </si>
  <si>
    <t xml:space="preserve"> КРАЙНЮКОВА ВАЛЕНТИНА ПАВЛОВНА                        </t>
  </si>
  <si>
    <t>КРАЙНЮКОВА ВАЛЕНТИНА ПАВЛОВНА</t>
  </si>
  <si>
    <t>350049, Краснодарский край, г.о. Город Краснодар, г Краснодар, ул Красных Партизан, дом 222, офис 205</t>
  </si>
  <si>
    <t>galfin.ru</t>
  </si>
  <si>
    <t>Общество с ограниченной ответственностью Профессиональная коллекторская организация «Бикэш»</t>
  </si>
  <si>
    <t>ООО ПКО «Бикэш»</t>
  </si>
  <si>
    <t xml:space="preserve"> ГРЕБЁНКИНА ТАТЬЯНА МИХАЙЛОВНА                        </t>
  </si>
  <si>
    <t>ГРЕБЁНКИНА ТАТЬЯНА МИХАЙЛОВНА</t>
  </si>
  <si>
    <t>443080, Самарская обл, г Самара, ул Революционная, 70, 1, 407</t>
  </si>
  <si>
    <t>be0cash.ru</t>
  </si>
  <si>
    <t>image399</t>
  </si>
  <si>
    <t>Общество с ограниченной ответственностью «Честное коллекторское агентство»</t>
  </si>
  <si>
    <t>ООО «ЧеКА»</t>
  </si>
  <si>
    <t xml:space="preserve"> ШУВАКИНА МАРИЯ АРКАДЬЕВНА  ИЛЬИНА ЕВГЕНИЯ НИКОЛАЕВНА                       </t>
  </si>
  <si>
    <t>ШУВАКИНА МАРИЯ АРКАДЬЕВНА</t>
  </si>
  <si>
    <t>660062, Красноярский край, г Красноярск, ул Высотная, 2, 4, Пом. 4 оф 212</t>
  </si>
  <si>
    <t>faircollect.ru</t>
  </si>
  <si>
    <t>Общество с ограниченной ответственностью «Владимирский региональный юридический центр»</t>
  </si>
  <si>
    <t>ООО «ВРЮЦ»</t>
  </si>
  <si>
    <t xml:space="preserve"> ВАРЛАМОВА ОЛЬГА АЛЕКСАНДРОВНА  РУБИС ДМИТРИЙ ВЛАДИМИРОВИЧ                       </t>
  </si>
  <si>
    <t>РУБИС ДМИТРИЙ ВЛАДИМИРОВИЧ</t>
  </si>
  <si>
    <t>600017, Владимирская обл, г Владимир, ул Мира, 22, Этаж 1 Помещ. 26</t>
  </si>
  <si>
    <t>врюц.рф</t>
  </si>
  <si>
    <t>image400</t>
  </si>
  <si>
    <t>Общество  с ограниченной ответственностью Профессиональная коллекторская организация «Эдикт»</t>
  </si>
  <si>
    <t>ООО «ПКО «Эдикт»</t>
  </si>
  <si>
    <t xml:space="preserve"> АЛЕКСАНДРОВ АНАТОЛИЙ ВИКТОРОВИЧ  ЖАВОРОНКОВ АЛЕКСАНДР СЕРГЕЕВИЧ                       </t>
  </si>
  <si>
    <t>ЖАВОРОНКОВ АЛЕКСАНДР СЕРГЕЕВИЧ</t>
  </si>
  <si>
    <t>643,620034,66,,Екатеринбург г,,Колмогорова ул,3,,610</t>
  </si>
  <si>
    <t>ка0эдикт.рф</t>
  </si>
  <si>
    <t>image401</t>
  </si>
  <si>
    <t>Общество с ограниченной ответственностью «Профессиональная коллекторская организация «Маршал»</t>
  </si>
  <si>
    <t>ООО «ПКО «Маршал»</t>
  </si>
  <si>
    <t xml:space="preserve"> БОЛДУЕВ АЛЕКСЕЙ ВЛАДИМИРОВИЧ  СИМАХИН ДМИТРИЙ БОРИСОВИЧ  СТРЕЛЬЦОВ ВАЛЕРИЙ ВЛАДИМИРОВИЧ  СЕРГЕЕВА ДИАНА АЛЕКСАНДРОВНА                    </t>
  </si>
  <si>
    <t>СЕРГЕЕВ СЕРГЕЙ АЛЕКСАНДРОВИЧ</t>
  </si>
  <si>
    <t>127055, Город Москва, вн.тер. г. Муниципальный Округ Марьина Роща, ул Образцова, дом 14, помещение 1Д/1</t>
  </si>
  <si>
    <t>kbmarshal.ru</t>
  </si>
  <si>
    <t>image402</t>
  </si>
  <si>
    <t>Общество  с ограниченной ответственностью «Профессиональная коллекторская организация  «Бизнес перспектива»</t>
  </si>
  <si>
    <t>ООО «ПКО «Бизнес перспектива»</t>
  </si>
  <si>
    <t xml:space="preserve"> ВАСИЛЬЕВ ВЛАДИСЛАВ РОМАНОВИЧ                        </t>
  </si>
  <si>
    <t>ВАСИЛЬЕВ ВЛАДИСЛАВ РОМАНОВИЧ</t>
  </si>
  <si>
    <t>620062, Свердловская обл, г Екатеринбург, ул Гагарина, 8, 504</t>
  </si>
  <si>
    <t>bpcollection.ru</t>
  </si>
  <si>
    <t>image403</t>
  </si>
  <si>
    <t>Общество с ограниченной ответственностью Профессиональная коллекторская организация «ТОР»</t>
  </si>
  <si>
    <t>ООО ПКО «ТОР»</t>
  </si>
  <si>
    <t xml:space="preserve"> ИНЮШИН КИРИЛЛ АНАТОЛЬЕВИЧ                        </t>
  </si>
  <si>
    <t>ВЕНГЛИНСКИЙ АЛЕКСАНДР ЛЬВОВИЧ</t>
  </si>
  <si>
    <t>300025, Тульская область, г Тула, пр-кт Ленина, дом 102, корпус 4, офис 410, этаж 4</t>
  </si>
  <si>
    <t>torrf.ru</t>
  </si>
  <si>
    <t>image404</t>
  </si>
  <si>
    <t>Общество с ограниченной ответственностью «Финансовые системы»</t>
  </si>
  <si>
    <t>ООО «Финансовые системы»</t>
  </si>
  <si>
    <t xml:space="preserve"> РЫБИН ВИКТОР ЗАХАРОВИЧ                        </t>
  </si>
  <si>
    <t>РЫБИН ВИКТОР ЗАХАРОВИЧ</t>
  </si>
  <si>
    <t>г. Белгород, Народный б-р, д. 79, ОФИС 526А, 308009</t>
  </si>
  <si>
    <t>finsistem.ru</t>
  </si>
  <si>
    <t>image405</t>
  </si>
  <si>
    <t>Общество с ограниченной ответственностью Профессиональная коллекторская организация «БазисИнвест»</t>
  </si>
  <si>
    <t>ООО ПКО «БазисИнвест»</t>
  </si>
  <si>
    <t xml:space="preserve"> СЕМЕНОВ СТАНИСЛАВ ГЕОРГИЕВИЧ                        </t>
  </si>
  <si>
    <t>САВЕНКОВА ОЛЬГА ГЕННАДЬЕВНА</t>
  </si>
  <si>
    <t>117105, Москва г, ш Варшавское, 1а, ОФИС А3м</t>
  </si>
  <si>
    <t>bazisinvest.com</t>
  </si>
  <si>
    <t>Общество с ограниченной ответственностью «Центр урегулирования задолженностей»</t>
  </si>
  <si>
    <t>ООО «ЦУЗ»</t>
  </si>
  <si>
    <t xml:space="preserve"> ЛИПНИК ГРИГОРИЙ ЛЕОНИДОВИЧ  ЗАЙЦЕВ МАКСИМ ВЛАДИМИРОВИЧ  ОБЩЕСТВО С ОГРАНИЧЕННОЙ ОТВЕТСТВЕННОСТЬЮ "ИНВЕСТ КОНСАЛТИНГ"                      </t>
  </si>
  <si>
    <t>ЗАЙЦЕВ МАКСИМ ВЛАДИМИРОВИЧ</t>
  </si>
  <si>
    <t>125284, Город Москва, Беговой вн.тер.г. муниципальный округ, пр-кт Ленинградский, д. 31, стр. 3</t>
  </si>
  <si>
    <t>tsyz.ru</t>
  </si>
  <si>
    <t>image406</t>
  </si>
  <si>
    <t>Общество с ограниченной ответственностью Служба экономической безопасности «Альянс»</t>
  </si>
  <si>
    <t>ООО СЭБ «Альянс»</t>
  </si>
  <si>
    <t xml:space="preserve"> СОЧНЕВ ИГОРЬ АЛЕКСАНДРОВИЧ                        </t>
  </si>
  <si>
    <t>СОЧНЕВ ИГОРЬ АЛЕКСАНДРОВИЧ</t>
  </si>
  <si>
    <t>115280, Москва г, вн.тер.г. муниципальный округ Даниловский, ул Ленинская Слобода, д. 19, стр. 1, офис 307, помещ. 57, этаж 3</t>
  </si>
  <si>
    <t>seb0alliance.ru</t>
  </si>
  <si>
    <t>image407</t>
  </si>
  <si>
    <t>Общество с ограниченной ответственностью «Профессиональная коллекторская организация Залог-финанс»</t>
  </si>
  <si>
    <t>ООО «ПКО Залог-финанс»</t>
  </si>
  <si>
    <t>ПРИХОДЬКО МАКСИМ ВЛАДИМИРОВИЧ</t>
  </si>
  <si>
    <t>zalogfin.ru</t>
  </si>
  <si>
    <t>image409</t>
  </si>
  <si>
    <t>Общество с ограниченной ответственностью Профессиональная Коллекторская организация «Компания Урал Дебт»</t>
  </si>
  <si>
    <t>ООО ПКО «Компания Урал Дебт»</t>
  </si>
  <si>
    <t xml:space="preserve"> СИДОРОВА НАДЕЖДА ЮРЬЕВНА                        </t>
  </si>
  <si>
    <t>СИДОРОВ ВАЛЕРИЙ НИКОЛАЕВИЧ</t>
  </si>
  <si>
    <t>Челябинская обл., Копейский г.о., г. Копейск, ул. Калинина, д. 15Б, пом. 5, ПОМЕЩ. 5, 456610</t>
  </si>
  <si>
    <t>ural0debt.ru</t>
  </si>
  <si>
    <t>image410</t>
  </si>
  <si>
    <t>Общество с ограниченной ответственностью
«Профессиональная коллекторская организация Альянс»</t>
  </si>
  <si>
    <t>ООО «ПКО Альянс»</t>
  </si>
  <si>
    <t xml:space="preserve"> ТИМЧЕНКО МАКСИМ ИВАНОВИЧ                        </t>
  </si>
  <si>
    <t>БОЧКАРЁВ МИХАИЛ ВИКТОРОВИЧ</t>
  </si>
  <si>
    <t>115191, Москва г, ПЕР. ДУХОВСКОЙ, д. № 17, стр. 15, оф. 132</t>
  </si>
  <si>
    <t>vzyskanie0alyans.ru</t>
  </si>
  <si>
    <t>image411</t>
  </si>
  <si>
    <t>Общество с ограниченной
ответственностью Профессиональная коллекторская организация
«Кредит Клаб.Консалт»</t>
  </si>
  <si>
    <t>ООО ПКО «КК.Консалт»</t>
  </si>
  <si>
    <t xml:space="preserve"> ФАРЛЕНКОВ АЛЕКСАНДР СЕРГЕЕВИЧ                        </t>
  </si>
  <si>
    <t>САДОВОЙ МИХАИЛ ВАДИМОВИЧ</t>
  </si>
  <si>
    <t>620000, Свердловская обл, г Екатеринбург, ул Малышева, 51, 2507</t>
  </si>
  <si>
    <t>KK0KONSALT.RU</t>
  </si>
  <si>
    <t>image412</t>
  </si>
  <si>
    <t>Общество с ограниченной
ответственностью Профессиональная коллекторская организация
«Агентство судебного
взыскания-Регион»</t>
  </si>
  <si>
    <t>ООО ПКО «АСВ-Регион»</t>
  </si>
  <si>
    <t>367027, Республика Дагестан, г Махачкала, ул Магомедтагирова, д. 161, литера Е, офис 303</t>
  </si>
  <si>
    <t>https://asbregion.tilda.ws/</t>
  </si>
  <si>
    <t>image413</t>
  </si>
  <si>
    <t>Общество с ограниченной
ответственностью
«Профессиональная коллекторская организация  «Центурион»</t>
  </si>
  <si>
    <t>ООО ПКО «Центурион»</t>
  </si>
  <si>
    <t xml:space="preserve"> КОТОВ АНДРЕЙ ВЛАДИМИРОВИЧ                        </t>
  </si>
  <si>
    <t>ЦЫПРУШ ОЛЕГ ЕВГЕНЬЕВИЧ</t>
  </si>
  <si>
    <t>109004, Г.Москва, вн.тер. г. Муниципальный Округ Таганский, ул Николоямская, дом 40/22, строение 4, этаж 1, офис 115</t>
  </si>
  <si>
    <t>centuryon.ru</t>
  </si>
  <si>
    <t>image414</t>
  </si>
  <si>
    <t>Общество с ограниченной
ответственностью Профессиональная коллекторская организация 
«ЭкоФинансы»</t>
  </si>
  <si>
    <t>ООО ПКО «ЭкоФинансы»</t>
  </si>
  <si>
    <t xml:space="preserve"> ТИМОШЕНКО СЕРГЕЙ АЛЕКСАНДРОВИЧ                        </t>
  </si>
  <si>
    <t>ТИМОШЕНКО СЕРГЕЙ АЛЕКСАНДРОВИЧ</t>
  </si>
  <si>
    <t>650004, Кемеровская область - Кузбасс, г.о. Кемеровский, г Кемерово, ул Соборная, дом 12, помещение 1</t>
  </si>
  <si>
    <t>ecofinance.group</t>
  </si>
  <si>
    <t>image415</t>
  </si>
  <si>
    <t>Общество с ограниченной
ответственностью «Профессиональная коллекторская организация
«Апгрейд-Финанс»</t>
  </si>
  <si>
    <t>ООО « ПКО «Апгрейд-Финанс»</t>
  </si>
  <si>
    <t xml:space="preserve"> ЗОЛОТАРЕВ ВАДИМ ВИКТОРОВИЧ                        </t>
  </si>
  <si>
    <t>ЗОЛОТАРЕВ ВАДИМ ВИКТОРОВИЧ</t>
  </si>
  <si>
    <t>г. Орёл, ул. Максима Горького, д. 63а, 302040</t>
  </si>
  <si>
    <t>апгрейдфинанс.рф</t>
  </si>
  <si>
    <t>image416</t>
  </si>
  <si>
    <t>Общество с ограниченной ответственностью Профессиональная коллекторская организация «Современная коллекторская компания»</t>
  </si>
  <si>
    <t>ООО ПКО «СКК»</t>
  </si>
  <si>
    <t>450047, Республика Башкортостан, г.о. Город Уфа, г Уфа, ул Айская, дом 39, помещение 1, помещение 107</t>
  </si>
  <si>
    <t>Общество с ограниченной ответственностью «профессиональная коллекторская организация «Гамма»</t>
  </si>
  <si>
    <t>ООО «ПКО «Гамма»</t>
  </si>
  <si>
    <t xml:space="preserve"> ПАШКЕВИЧ СЕРГЕЙ ЭДУАРДОВИЧ                        </t>
  </si>
  <si>
    <t>ПАШКЕВИЧ СЕРГЕЙ ЭДУАРДОВИЧ</t>
  </si>
  <si>
    <t>191119, Санкт-Петербург г, вн.тер.г. муниципальный округ Владимирский округ, ул Тюшина, д. 8, литера А, помещ. 2-Н, помещ. 1.1.</t>
  </si>
  <si>
    <t>kagamma.ru</t>
  </si>
  <si>
    <t>image417</t>
  </si>
  <si>
    <t>Общество с ограниченной ответственностью Профессиональная коллекторская организация «ЭС Консалт Менеджмент»</t>
  </si>
  <si>
    <t>ООО ПКО «ЭС КМ»</t>
  </si>
  <si>
    <t xml:space="preserve"> КОШЕЛЕВ ЮРИЙ ВАЛЕНТИНОВИЧ                        </t>
  </si>
  <si>
    <t>КОШЕЛЕВ ЮРИЙ ВАЛЕНТИНОВИЧ</t>
  </si>
  <si>
    <t>440068, Пензенская обл, г.о. город Пенза, г Пенза, ул Перспективная, стр. 7, помещ. 2</t>
  </si>
  <si>
    <t>skonsalt.ru</t>
  </si>
  <si>
    <t>image418</t>
  </si>
  <si>
    <t>Общество с ограниченной ответственностью Профессиональная коллекторская организация «Служба защиты активов»</t>
  </si>
  <si>
    <t>ООО ПКО «СЗА»</t>
  </si>
  <si>
    <t xml:space="preserve"> СОЛОВЬЁВ ПАВЕЛ АЛЕКСЕЕВИЧ                        </t>
  </si>
  <si>
    <t>ПАНФИЛОВ КОНСТАНТИН ЮРЬЕВИЧ</t>
  </si>
  <si>
    <t>350000, Краснодарский край, г Краснодар, ул Коммунаров, Дом 76, офис 365/2</t>
  </si>
  <si>
    <t>szacollect.ru</t>
  </si>
  <si>
    <t>image118</t>
  </si>
  <si>
    <t>Общество с ограниченной ответственностью Профессиональная коллекторская организация «Национальное агентство по взысканию задолженности»</t>
  </si>
  <si>
    <t>ООО ПКО «НАВЗ»</t>
  </si>
  <si>
    <t xml:space="preserve"> ЛУКАШИН АЛЕКСАНДР ВЛАДИМИРОВИЧ  ПОТЕМКИН МАКСИМ ГЕННАДИЕВИЧ                       </t>
  </si>
  <si>
    <t>КУСАНОВ АЛЕКСАНДР СЕРГЕЕВИЧ</t>
  </si>
  <si>
    <t>108826, Москва г, п Сосенское, п Коммунарка, ул Потаповская Роща, 2, 1, 1-3а</t>
  </si>
  <si>
    <t>navzgroup.ru</t>
  </si>
  <si>
    <t>Акционерное общество «Профессиональная коллекторская организация «АТАКОР. Антикризисное управление»</t>
  </si>
  <si>
    <t>АО «ПКО «АТАКОР. Антикризисное управление»</t>
  </si>
  <si>
    <t>ЕВТУХОВ ВИКТОР ЮРЬЕВИЧ</t>
  </si>
  <si>
    <t>125080, Москва г, Волоколамское ш, дом № 1, строение 1, этаж 5, помещение IV, комната 30Б, офис 53</t>
  </si>
  <si>
    <t>atakor.ru</t>
  </si>
  <si>
    <t>image419</t>
  </si>
  <si>
    <t>Общество с ограниченной ответственностью «Стоун»</t>
  </si>
  <si>
    <t>ООО «Стоун»</t>
  </si>
  <si>
    <t xml:space="preserve"> ТЫРИН НИКИТА АЛЕКСАНДРОВИЧ                        </t>
  </si>
  <si>
    <t>ТЫРИН НИКИТА АЛЕКСАНДРОВИЧ</t>
  </si>
  <si>
    <t>117624, Москва г, вн.тер.г. муниципальный округ Южное Бутово, ул Изюмская, д. 37, к. 2, помещ. XII, ком. 1-2</t>
  </si>
  <si>
    <t>ca0stone.ru</t>
  </si>
  <si>
    <t>image291</t>
  </si>
  <si>
    <t>Общество с ограниченной ответственностью Профессиональная коллекторская организация «Тайм Коллекшн»</t>
  </si>
  <si>
    <t>ООО ПКО «Тайм Коллекшн»</t>
  </si>
  <si>
    <t xml:space="preserve"> АРТАМОНОВ РОМАН ВАСИЛЬЕВИЧ                        </t>
  </si>
  <si>
    <t>АРТАМОНОВ РОМАН ВАСИЛЬЕВИЧ</t>
  </si>
  <si>
    <t>428034, Чувашская Республика - Чувашия, г Чебоксары, ул Университетская, д. 36, помещ. 1</t>
  </si>
  <si>
    <t>teamcollect.ru</t>
  </si>
  <si>
    <t>image420</t>
  </si>
  <si>
    <t>Общество с ограниченной ответственностью
«ЮК Омега групп»</t>
  </si>
  <si>
    <t>ООО «ЮК Омега групп»</t>
  </si>
  <si>
    <t xml:space="preserve"> АЛИМОВ ИЛЬДАР ХАЛИТОВИЧ  ШАРКОВ ТИМОФЕЙ ВЛАДИМИРОВИЧ                       </t>
  </si>
  <si>
    <t>АЛИМОВ ИЛЬДАР ХАЛИТОВИЧ</t>
  </si>
  <si>
    <t>105523, Москва г, Щёлковское ш, дом 92, корпус 6, квартира 5</t>
  </si>
  <si>
    <t>dolgi0omega.ru</t>
  </si>
  <si>
    <t>image422</t>
  </si>
  <si>
    <t>Общество с ограниченной ответственностью «ПРОМ-ТОРГ»</t>
  </si>
  <si>
    <t>ООО «ПРОМ-ТОРГ»</t>
  </si>
  <si>
    <t xml:space="preserve"> ЖУРБИНА ЕКАТЕРИНА ЮРЬЕВНА                        </t>
  </si>
  <si>
    <t>ЖОСАН АНДРЕЙ ЮРЬЕВИЧ</t>
  </si>
  <si>
    <t>117246, Москва г, Научный проезд, дом № 17, этаж 14, помещение 34А</t>
  </si>
  <si>
    <t>prom0torg.info</t>
  </si>
  <si>
    <t>image423</t>
  </si>
  <si>
    <t>Общество с ограниченной ответственностью профессиональная коллекторская организация  «Юстива»</t>
  </si>
  <si>
    <t>ООО ПКО «Юстива»</t>
  </si>
  <si>
    <t xml:space="preserve"> ПРИХОДЬКО ДМИТРИЙ АНДРЕЕВИЧ                        </t>
  </si>
  <si>
    <t>443086, Самарская область, г.о. Самара, вн.р-н Октябрьский, г Самара, ул Ерошевского, дом 3, офис 12</t>
  </si>
  <si>
    <t>bit07.ru</t>
  </si>
  <si>
    <t>image424</t>
  </si>
  <si>
    <t>Общество с ограниченной ответственностью Профессиональная коллекторская организация «МАРК»</t>
  </si>
  <si>
    <t>ООО ПКО «МАРК»</t>
  </si>
  <si>
    <t xml:space="preserve"> ЗАТРИМАЙЛОВА ЯНА ЮРЬЕВНА                        </t>
  </si>
  <si>
    <t>ФАХРУТДИНОВ АЙРАТ МАНСУРОВИЧ</t>
  </si>
  <si>
    <t>630099, Новосибирская обл, г.о. город Новосибирск, г Новосибирск, ул Орджоникидзе, д. 47, офис 106</t>
  </si>
  <si>
    <t>redmark.pro</t>
  </si>
  <si>
    <t>image425</t>
  </si>
  <si>
    <t>Общество с ограниченной ответственностью «Профессиональная коллекторская организация «ЭквИта-Капитал»</t>
  </si>
  <si>
    <t>ООО «ПКО «ЭквИта-Капитал»</t>
  </si>
  <si>
    <t xml:space="preserve"> ПОПОВ СЕРГЕЙ АНАТОЛЬЕВИЧ                        </t>
  </si>
  <si>
    <t>ПОПОВ СЕРГЕЙ АНАТОЛЬЕВИЧ</t>
  </si>
  <si>
    <t>119530, Город Москва, вн.тер.г. муниципальный округ Очаково-Матвеевское, ш. Очаковское, д. 34, помещ. 24/6</t>
  </si>
  <si>
    <t>ekvitakapital.ru</t>
  </si>
  <si>
    <t>Общество с ограниченной ответственностью Профессиональная коллекторская организация «Атмосфера»</t>
  </si>
  <si>
    <t>ООО ПКО «Атмосфера»</t>
  </si>
  <si>
    <t xml:space="preserve"> ПАРХОМЕНКО АЛЕКСЕЙ СЕРГЕЕВИЧ                        </t>
  </si>
  <si>
    <t>ПАРХОМЕНКО АЛЕКСЕЙ СЕРГЕЕВИЧ</t>
  </si>
  <si>
    <t>620062, Свердловская обл, г Екатеринбург, пр-кт Ленина, 97а, 432</t>
  </si>
  <si>
    <t>DOLGI66.RU</t>
  </si>
  <si>
    <t>image426</t>
  </si>
  <si>
    <t>Общество с ограниченной ответственностью Профессиональная коллекторская организация
«ВИЛДОН ИНВЕСТМЕНТ»</t>
  </si>
  <si>
    <t>ООО ПКО «ВИЛДОН ИНВЕСТМЕНТ»</t>
  </si>
  <si>
    <t xml:space="preserve"> ПАДОШ БАЛАЖ  ЦЕИ ХОЛДИНГ ГМБХ                       </t>
  </si>
  <si>
    <t>КОРЕЛОВ ДАВИД АПОЛЛОНОВИЧ</t>
  </si>
  <si>
    <t>115280, Москва г, Ленинская Слобода ул, дом № 19, комната 21У</t>
  </si>
  <si>
    <t>wildon.ru</t>
  </si>
  <si>
    <t>image427</t>
  </si>
  <si>
    <t>Общество с ограниченной ответственностью Профессиональная коллекторская организация "ЯРД»</t>
  </si>
  <si>
    <t>ООО ПКО «ЯРД»</t>
  </si>
  <si>
    <t xml:space="preserve"> ЯКОВЕНКО НИКОЛАЙ ИВАНОВИЧ                        </t>
  </si>
  <si>
    <t>ЯКОВЕНКО НИКОЛАЙ ИВАНОВИЧ</t>
  </si>
  <si>
    <t>143800, Московская обл, рп Лотошино, ул Школьная, 26, Помещ. 1</t>
  </si>
  <si>
    <t>yard0invest.com</t>
  </si>
  <si>
    <t>image428</t>
  </si>
  <si>
    <t>Общество с ограниченной ответственностью Профессиональная коллекторская организация
«ДЕКСТФИН»</t>
  </si>
  <si>
    <t>ООО ПКО «ДЕКСТФИН»</t>
  </si>
  <si>
    <t xml:space="preserve"> СОЛНЦЕВ ГЕННАДИЙ ВИКТОРОВИЧ                        </t>
  </si>
  <si>
    <t>СОЛНЦЕВ ГЕННАДИЙ ВИКТОРОВИЧ</t>
  </si>
  <si>
    <t>115280, Москва г, ул Ленинская Слобода, 19, 1, 31б</t>
  </si>
  <si>
    <t xml:space="preserve">dextfin.ru </t>
  </si>
  <si>
    <t>Общество с ограниченной ответственностью Профессиональная коллекторская организация «Агентство юридических и консалтинговых решений»</t>
  </si>
  <si>
    <t>ООО ПКО «Агентство юридических и консалтинговых решений»</t>
  </si>
  <si>
    <t xml:space="preserve"> САТАЕВ РУСЛАН ФАРИДОВИЧ                        </t>
  </si>
  <si>
    <t>САТАЕВ РУСЛАН ФАРИДОВИЧ</t>
  </si>
  <si>
    <t>443110, Самарская область, г.о. Самара, вн.р-н Октябрьский, г Самара, ул Ново-Садовая, дом 17, комната 30</t>
  </si>
  <si>
    <t>aflacs.ru</t>
  </si>
  <si>
    <t>Общество с ограниченной ответственностью Профессиональная коллекторская организация «Артель сейм»</t>
  </si>
  <si>
    <t>ООО ПКО «Артель сейм»</t>
  </si>
  <si>
    <t xml:space="preserve"> КАРГИНА ИРИНА ВЛАДИМИРОВНА                        </t>
  </si>
  <si>
    <t>КАРГИНА ИРИНА ВЛАДИМИРОВНА</t>
  </si>
  <si>
    <t>150049, Ярославская обл, г.Ярославль, проезд.Мышкинский, д.10, пом. 118</t>
  </si>
  <si>
    <t>ARTELSEIM.RU</t>
  </si>
  <si>
    <t>image429</t>
  </si>
  <si>
    <t>Общество с ограниченной ответственностью
«Доверие Лигал Солюшнз»</t>
  </si>
  <si>
    <t>ООО «Доверие Лигал Солюшнз»</t>
  </si>
  <si>
    <t xml:space="preserve"> ДЯЧУК ЕКАТЕРИНА НИКОЛАЕВНА                        </t>
  </si>
  <si>
    <t>ДЯЧУК ЕКАТЕРИНА НИКОЛАЕВНА</t>
  </si>
  <si>
    <t>117342, Москва г, ул Бутлерова, д. 17Б, помещ. 60Ж/11/2, офис 7</t>
  </si>
  <si>
    <t>dovlegalsolutions.ru</t>
  </si>
  <si>
    <t>image430</t>
  </si>
  <si>
    <t>Общество с ограниченной ответственностью Профессиональная коллекторская организация «Саммит»</t>
  </si>
  <si>
    <t>ООО ПКО «Саммит»</t>
  </si>
  <si>
    <t>БУРОВА ВЕРОНИКА АЛЕКСАНДРОВНА</t>
  </si>
  <si>
    <t>119180, Москва г, пер Старомонетный, 14, 2, 5-6</t>
  </si>
  <si>
    <t>pkosummit.ru</t>
  </si>
  <si>
    <t>image269</t>
  </si>
  <si>
    <t>Общество с ограниченной ответственностью Профессиональная коллекторская организация
«ТИМ ФИНАНСНН»</t>
  </si>
  <si>
    <t>ООО ПКО «ТИМ ФИНАНСНН»</t>
  </si>
  <si>
    <t xml:space="preserve"> ТРОНИН ДМИТРИЙ ВЛАДИМИРОВИЧ  МЯСНИКОВ ВИКТОР АЛЕКСАНДРОВИЧ  ТРОНИН ДМИТРИЙ ВЛАДИМИРОВИЧ                      </t>
  </si>
  <si>
    <t>МЯСНИКОВ ВИКТОР АЛЕКСАНДРОВИЧ</t>
  </si>
  <si>
    <t>603081, Нижегородская область, г.о. Город Нижний Новгород, г Нижний Новгород, ул Нартова, дом 29, квартира 16</t>
  </si>
  <si>
    <t>team0fin.ru</t>
  </si>
  <si>
    <t>image431</t>
  </si>
  <si>
    <t>Общество с ограниченной ответственностью «Профессиональная коллекторская организация СОЛ»</t>
  </si>
  <si>
    <t>ООО «ПКО СОЛ»</t>
  </si>
  <si>
    <t xml:space="preserve"> ВАНЯН ЛАРИСА КАРЕНОВНА                        </t>
  </si>
  <si>
    <t>ВАНЯН ЛАРИСА КАРЕНОВНА</t>
  </si>
  <si>
    <t>344082, Ростовская обл, г Ростов-на-Дону, пер Халтуринский, 4, 25</t>
  </si>
  <si>
    <t>ka0sol.ru</t>
  </si>
  <si>
    <t>image432</t>
  </si>
  <si>
    <t>Общество с ограниченной ответственностью «Коллекторское агентство «Шамиль и партнеры»</t>
  </si>
  <si>
    <t>ООО «КА «ШИП»</t>
  </si>
  <si>
    <t xml:space="preserve"> ДУВАЛО ДАНИИЛ АНДРЕЕВИЧ                        </t>
  </si>
  <si>
    <t>ЛАРЬКИНА ВИКТОРИЯ МИХАЙЛОВНА</t>
  </si>
  <si>
    <t>Тверская обл., г.о. город Тверь, г. Тверь, ул. Андрея Дементьева, д. 3, ОФ. 801, 170100</t>
  </si>
  <si>
    <t>ka0ship.ru</t>
  </si>
  <si>
    <t>image433</t>
  </si>
  <si>
    <t>Общество с ограниченной ответственностью «Профессиональная коллекторская организация «Адмирал»</t>
  </si>
  <si>
    <t>ООО «ПКО «Адмирал»</t>
  </si>
  <si>
    <t xml:space="preserve"> ГОЛЫНА ЕЛЕНА АЛЕКСАНДРОВНА                        </t>
  </si>
  <si>
    <t>КАРТАШОВА ЛЮДМИЛА ВИКТОРОВНА</t>
  </si>
  <si>
    <t>123290, Город Москва, вн.тер.г. муниципальный округ Хорошевский, туп 1-й Магистральный, д. 11, стр. 1</t>
  </si>
  <si>
    <t>kbadmiral.ru</t>
  </si>
  <si>
    <t>image434</t>
  </si>
  <si>
    <t>Общество с ограниченной ответственностью профессиональная коллекторская организация «ЦЕССИОНАРИЙ С-З»</t>
  </si>
  <si>
    <t>ООО ПКО «ЦЕССИОНАРИЙ С-З»</t>
  </si>
  <si>
    <t xml:space="preserve"> АТАЕВ МИХАИЛ АННАМУХАММЕТОВИЧ                        </t>
  </si>
  <si>
    <t>АТАЕВ МИХАИЛ АННАМУХАММЕТОВИЧ</t>
  </si>
  <si>
    <t>199155, город Санкт-Петербург, вн.тер. г. Муниципальный Округ Остров Декабристов, ул Уральская, дом 2, строение 1, помещение 12-Н, ОФИС 11</t>
  </si>
  <si>
    <t>цессионарий.рус</t>
  </si>
  <si>
    <t>image435</t>
  </si>
  <si>
    <t>Общество с ограниченной ответственностью « Профессиональная коллекторская организация «Межрегиональное долговое агентство»</t>
  </si>
  <si>
    <t>ООО «ПКО «МДА»</t>
  </si>
  <si>
    <t xml:space="preserve"> БОРЩЁВ ОЛЕГ АЛЕКСАНДРОВИЧ  ЧЕПУРНОЙ ЕВГЕНИЙ НИКОЛАЕВИЧ  ГАЛЕЧЯН ГЕОРГИЙ АРАРАТОВИЧ                      </t>
  </si>
  <si>
    <t>БОРЩЁВ ОЛЕГ АЛЕКСАНДРОВИЧ</t>
  </si>
  <si>
    <t>643,,64,,Саратов г,,Советская ул,25 А,,</t>
  </si>
  <si>
    <t>debt0agency.ru</t>
  </si>
  <si>
    <t>image436</t>
  </si>
  <si>
    <t>Общество с ограниченной ответственностью «Профессиональная коллекторская организация «Монолит»</t>
  </si>
  <si>
    <t>ООО «ПКО «Монолит»</t>
  </si>
  <si>
    <t xml:space="preserve"> МУХУТДИНОВ ЭМИЛЬ ИРЕКОВИЧ  АХТЯМОВ АЛЬБЕРТ МАРАТОВИЧ  СИРАЗЕВ РЕНАТ ИЛЬГИЗОВИЧ  САБИРОВ МАРАТ АЛМАСОВИЧ                    </t>
  </si>
  <si>
    <t>АРКАДЬЕВ АЛЕКСАНДР ОЛЕГОВИЧ</t>
  </si>
  <si>
    <t>423822, Татарстан Респ, г Набережные Челны, пр-кт Набережночелнинский, 84</t>
  </si>
  <si>
    <t>monolitcollector.ru</t>
  </si>
  <si>
    <t>image437</t>
  </si>
  <si>
    <t>Общество с ограниченной ответственностью «Профессиональная коллекторская организация «Балтийский центр консультаций»</t>
  </si>
  <si>
    <t>ООО «ПКО «БЦК»</t>
  </si>
  <si>
    <t xml:space="preserve"> ГЛАДЫШЕВ ВЛАДИМИР НИКОЛАЕВИЧ                        </t>
  </si>
  <si>
    <t>ГЛАДЫШЕВ ВЛАДИМИР НИКОЛАЕВИЧ</t>
  </si>
  <si>
    <t>193230, город Санкт-Петербург, вн.тер. г. Муниципальный Округ № 54, ул Крыленко, дом 2, строение 1, квартира 53</t>
  </si>
  <si>
    <t xml:space="preserve"> bck0spb.ru </t>
  </si>
  <si>
    <t>Общество с ограниченной ответственностью Профессиональная коллекторская организация «Центр судебного взыскания»</t>
  </si>
  <si>
    <t>ООО ПКО «ЦСВ»</t>
  </si>
  <si>
    <t xml:space="preserve"> ГЛУХОВ ИВАН ЮРЬЕВИЧ  ЕРМОЛАЕВ АНДРЕЙ АЛИКОВИЧ                       </t>
  </si>
  <si>
    <t>ЕРМОЛАЕВ АНДРЕЙ АЛИКОВИЧ</t>
  </si>
  <si>
    <t>Чувашская Республика - Чувашия, г.о. город Чебоксары, г. Чебоксары, пр-кт Тракторостроителей, Д. 63/21, КВ. 138, 428028</t>
  </si>
  <si>
    <t>цсв21.рф</t>
  </si>
  <si>
    <t>image438</t>
  </si>
  <si>
    <t>Общество с ограниченной ответственностью Профессиональная коллекторская организация «СФТ»</t>
  </si>
  <si>
    <t>ООО ПКО «СФТ»</t>
  </si>
  <si>
    <t xml:space="preserve"> МИГРАНОВ РУСТАМ АНВАРОВИЧ                        </t>
  </si>
  <si>
    <t>ХАЙРУЛЛИН ТИМУР ИРЕКОВИЧ</t>
  </si>
  <si>
    <t>614000, Пермский край, г Пермь, ул Советская, 94, 6</t>
  </si>
  <si>
    <t>SFT0K.RU</t>
  </si>
  <si>
    <t>image439</t>
  </si>
  <si>
    <t>Общество с ограниченной ответственностью Профессиональная коллекторская организация "КВАНТ»</t>
  </si>
  <si>
    <t>ООО ПКО «КВАНТ»</t>
  </si>
  <si>
    <t xml:space="preserve"> ЛАЙША ЮРИЙ ВИТАЛЬЕВИЧ                        </t>
  </si>
  <si>
    <t>ЛАЙША ЮРИЙ ВИТАЛЬЕВИЧ</t>
  </si>
  <si>
    <t>143005, Московская область, г.о. Одинцовский, г Одинцово, ш Можайское, дом 80Б, офис 205</t>
  </si>
  <si>
    <t>quantcollect.ru</t>
  </si>
  <si>
    <t>image441</t>
  </si>
  <si>
    <t>Общество с ограниченной ответственностью Профессиональная коллекторская организация «Диджитал Груп»</t>
  </si>
  <si>
    <t>ООО ПКО «ДГ»</t>
  </si>
  <si>
    <t xml:space="preserve"> ГОНУС АЛЕКСЕЙ ВЛАДИМИРОВИЧ  ДУДА ИГОРЬ ВИКТОРОВИЧ                       </t>
  </si>
  <si>
    <t>САВИНОВ АЛЕКСАНДР АЛЕКСАНДРОВИЧ</t>
  </si>
  <si>
    <t>123022, Город Москва, вн.тер. г. Муниципальный Округ Пресненский, ул 2-Я Звенигородская, дом 13, строение 43, помещение 1/1</t>
  </si>
  <si>
    <t>digital0group.tech</t>
  </si>
  <si>
    <t>image443</t>
  </si>
  <si>
    <t>Общество с ограниченной ответственностью Профессиональная коллекторская организация «Дата Коллект»</t>
  </si>
  <si>
    <t>ООО ПКО «Дата Коллект»</t>
  </si>
  <si>
    <t xml:space="preserve"> ПРОВКИН ИГОРЬ ЮРЬЕВИЧ  АРТАЕВ АНДРЕЙ ДМИТРИЕВИЧ  ПРОВКИН ЮРИЙ ИГОРЕВИЧ  АКЦИОНЕРНОЕ ОБЩЕСТВО "ИНВЕСТИЦИОННЫЙ ХОЛДИНГ "СМ"                    </t>
  </si>
  <si>
    <t>ОДИНЦОВА ТАТЬЯНА АЛЕКСАНДРОВНА</t>
  </si>
  <si>
    <t>603022, Нижегородская обл, г Нижний Новгород, ул Тимирязева, 15, 2, П408</t>
  </si>
  <si>
    <t>datacollectors.ru</t>
  </si>
  <si>
    <t>image445</t>
  </si>
  <si>
    <t>Общество с ограниченной ответственностью ПРОФЕССИОНАЛЬНАЯ КОЛЛЕКТОРСКАЯ ОРГАНИЗАЦИЯ "ПРАВИЛЬНЫЙ ВЫБОР"</t>
  </si>
  <si>
    <t>ООО ПКО "ПРАВИЛЬНЫЙ ВЫБОР"</t>
  </si>
  <si>
    <t xml:space="preserve"> ОБЩЕСТВО С ОГРАНИЧЕННОЙ ОТВЕТСТВЕННОСТЬЮ МИКРОКРЕДИТНАЯ КОМПАНИЯ "ЦЕНТРОФИНАНС ГРУПП"                        </t>
  </si>
  <si>
    <t>ЗАХАРЧЕНКО СЕРГЕЙ АЛЕКСЕЕВИЧ</t>
  </si>
  <si>
    <t>164514, Архангельская обл, Северодвинск г, Карла Маркса ул, дом № 46, оф. 404</t>
  </si>
  <si>
    <t>prav0vibor.ru</t>
  </si>
  <si>
    <t>image446</t>
  </si>
  <si>
    <t>Общество с ограниченной ответственностью ПРОФЕССИОНАЛЬНАЯ КОЛЛЕКТОРСКАЯ ОРГАНИЗАЦИЯ «БАЛТИЙСКИЙ КОЛЛЕКТОР»</t>
  </si>
  <si>
    <t>ООО «ПКО «БАЛТИЙСКИЙ КОЛЛЕКТОР»</t>
  </si>
  <si>
    <t xml:space="preserve"> СЕМЕНОВА ЛЮДМИЛА ВАЛЕРЯНОВНА                        </t>
  </si>
  <si>
    <t>СЕМЕНОВА ЛЮДМИЛА ВАЛЕРЯНОВНА</t>
  </si>
  <si>
    <t>Чувашская Республика - Чувашия, г.о. город Чебоксары, г. Чебоксары, пер. Бабушкина, д. 9, ПОМЕЩ. 2, ОФ. 1, 428003</t>
  </si>
  <si>
    <t xml:space="preserve"> balcol.ru</t>
  </si>
  <si>
    <t>image447</t>
  </si>
  <si>
    <t>Общество с ограниченной ответственностью Профессиональная Коллекторская организация «Фрейр»</t>
  </si>
  <si>
    <t>ООО ПКО «Фрейр»</t>
  </si>
  <si>
    <t xml:space="preserve"> РЯБОВ МАКСИМ АНДРЕЕВИЧ                        </t>
  </si>
  <si>
    <t>РЯБОВ МАКСИМ АНДРЕЕВИЧ</t>
  </si>
  <si>
    <t>Челябинская обл., Златоустовский г.о., г. Златоуст, ул. им. Е.И.Пугачева, д. 10, КВ. 73, 456205</t>
  </si>
  <si>
    <t>freyr.su</t>
  </si>
  <si>
    <t>image448</t>
  </si>
  <si>
    <t>Общество с ограниченной ответственностью Профессиональная коллекторская организация «Каста Групп»</t>
  </si>
  <si>
    <t>ООО ПКО «Каста Групп»</t>
  </si>
  <si>
    <t xml:space="preserve"> СТАРИКОВ СЕРГЕЙ ВЯЧЕСЛАВОВИЧ  КАТАЕВ АНДРЕЙ ВЛАДИМИРОВИЧ                       </t>
  </si>
  <si>
    <t>КАСУМОВ САХИБ СУЛЕЙМАНОВИЧ</t>
  </si>
  <si>
    <t>г. Пенза, ул. Мира, д. 44А, ОФИС 216, 440046</t>
  </si>
  <si>
    <t xml:space="preserve">Долги58.рф
</t>
  </si>
  <si>
    <t>image449</t>
  </si>
  <si>
    <t>Общество с ограниченной ответственностью профессиональная коллекторская организация «Финансовый омбудсмен»</t>
  </si>
  <si>
    <t>ООО ПКО «Финансовый омбудсмен»</t>
  </si>
  <si>
    <t xml:space="preserve"> УТИН МАКСИМ ВИКТОРОВИЧ                        </t>
  </si>
  <si>
    <t>ВОЕВОДИНА ЕЛЕНА ИВАНОВНА</t>
  </si>
  <si>
    <t>355003, Ставропольский край, г Ставрополь, ул Дзержинского, 160, 172</t>
  </si>
  <si>
    <t>info@fin-ombudsmen.ru</t>
  </si>
  <si>
    <t>Общество с ограниченной ответственностью Профессиональная коллекторская организация «Базовые инвестиции»</t>
  </si>
  <si>
    <t>ООО ПКО «БИ»</t>
  </si>
  <si>
    <t xml:space="preserve"> ПАСТУХОВ МИХАИЛ ИВАНОВИЧ  БЕЛОБРЫКИН РОМАН ВИКТОРОВИЧ                       </t>
  </si>
  <si>
    <t>ПАСТУХОВ МИХАИЛ ИВАНОВИЧ</t>
  </si>
  <si>
    <t>г. Пермь, ул. Куйбышева, д. 71, 614016</t>
  </si>
  <si>
    <t>mediatorinfo.ru</t>
  </si>
  <si>
    <t>image451</t>
  </si>
  <si>
    <t>Общество с ограниченной ответственностью «Профессиональная коллекторская организация
«Правовой центр Лидер»</t>
  </si>
  <si>
    <t>ООО «ПКО «Правовой центр Лидер»</t>
  </si>
  <si>
    <t xml:space="preserve"> ЕГОРОВА ВИКТОРИЯ ВАЛЕРЬЕВНА                        </t>
  </si>
  <si>
    <t>ЕГОРОВА ВИКТОРИЯ ВАЛЕРЬЕВНА</t>
  </si>
  <si>
    <t>117570, г. Москва, ул. Чертановская, д. 48, к. 2, Корпус 2, КВАРТИРА 503 КОМ 2</t>
  </si>
  <si>
    <t>ooopcl.ru</t>
  </si>
  <si>
    <t>image452</t>
  </si>
  <si>
    <t>Общество с ограниченной ответственностью «Профессиональная коллекторская организация
«Первая Гильдия Ростовщиков»</t>
  </si>
  <si>
    <t>ООО «ПКО «Первая Гильдия Ростовщиков»</t>
  </si>
  <si>
    <t xml:space="preserve"> ГЛУХОВА ЭЛЬВИРА САЛАВАТОВНА                        </t>
  </si>
  <si>
    <t>ГЛУХОВА ЭЛЬВИРА САЛАВАТОВНА</t>
  </si>
  <si>
    <t>115172, Москва г, Котельническая наб, дом 25, строение 1, офис 15</t>
  </si>
  <si>
    <t>dolgi0pgr.ru</t>
  </si>
  <si>
    <t>image453</t>
  </si>
  <si>
    <t>Общество с ограниченной ответственностью Профессиональная коллекторская организация «Содействие коллект»</t>
  </si>
  <si>
    <t>ООО ПКО «Содействие коллект»</t>
  </si>
  <si>
    <t xml:space="preserve"> КИРЬЯНОВ ВИКТОР НИКОЛАЕВИЧ                        </t>
  </si>
  <si>
    <t>УСКОВА ИРИНА СЕРГЕЕВНА</t>
  </si>
  <si>
    <t>150518, Ярославская обл, р-н Ярославский, п Красный Бор, ул Большая Заозерная, 35, 49</t>
  </si>
  <si>
    <t>легальныйметод.рф</t>
  </si>
  <si>
    <t>Общество с ограниченной ответственностью «ПРОФЕССИОНАЛЬНАЯ КОЛЛЕКТОРСКАЯ ОРГАНИЗАЦИЯ «АСВ.УСЛУГИ»</t>
  </si>
  <si>
    <t>ООО «ПКО «АСВ.УСЛУГИ»</t>
  </si>
  <si>
    <t xml:space="preserve"> САННИКОВА ДАРЬЯ АЛЕКСАНДРОВНА                        </t>
  </si>
  <si>
    <t>ЕРМОЛЬЕВА ЕКАТЕРИНА ВИКТОРОВНА</t>
  </si>
  <si>
    <t>188640, Ленинградская область, м.р-н Всеволожский, г.п. Всеволожское, г Всеволожск, ул Социалистическая, д. 114А, офис 302</t>
  </si>
  <si>
    <t>ASV0USLUGI.RU</t>
  </si>
  <si>
    <t>image454</t>
  </si>
  <si>
    <t>Общество с ограниченной ответственностью Профессиональная коллекторская организация «Эгида»</t>
  </si>
  <si>
    <t>ООО ПКО «Эгида»</t>
  </si>
  <si>
    <t xml:space="preserve"> БЕЛОУСОВА ДАРЬЯ ДМИТРИЕВНА  ХМЫРОВА РАИСА ВАСИЛЬЕВНА                       </t>
  </si>
  <si>
    <t>НЕСТЕРОВА АНАСТАСИЯ АЛЕКСАНДРОВНА</t>
  </si>
  <si>
    <t>Саратовская область, м.р-н Энгельсский, г.п. Город Энгельс, г Энгельс, ул Промышленная, дом 3, офис 308</t>
  </si>
  <si>
    <t>egida64.ru</t>
  </si>
  <si>
    <t>image455</t>
  </si>
  <si>
    <t>Общество с ограниченной ответственностью Профессиональная коллекторская организация «ЗОРГ»</t>
  </si>
  <si>
    <t>ООО ПКО «ЗОРГ»</t>
  </si>
  <si>
    <t xml:space="preserve"> ЗУБКОВ СЕРГЕЙ АЛЕКСАНДРОВИЧ                        </t>
  </si>
  <si>
    <t>ЗУБКОВ СЕРГЕЙ АЛЕКСАНДРОВИЧ</t>
  </si>
  <si>
    <t>358004, Республика Калмыкия, г.о. город Элиста, г Элиста, ул Физкультурная, д. 25, помещ. 1</t>
  </si>
  <si>
    <t>zorg.org.ru</t>
  </si>
  <si>
    <t>image457</t>
  </si>
  <si>
    <t>Общество с ограниченной ответственностью Профессиональная коллекторская организация «Кремлин Групп»</t>
  </si>
  <si>
    <t>ООО ПКО «К-Групп»</t>
  </si>
  <si>
    <t xml:space="preserve"> ОБЩЕСТВО С ОГРАНИЧЕННОЙ ОТВЕТСТВЕННОСТЬЮ "ЮРЛАЙН"                        </t>
  </si>
  <si>
    <t>КАРЗАКОВА АНГЕЛИНА ВАЛЕРИЕВНА</t>
  </si>
  <si>
    <t>125124, Город Москва, вн.тер. г. Муниципальный Округ Беговой, ул 5-Я Ямского Поля, дом 7, корпус 2, помещение 1А</t>
  </si>
  <si>
    <t>k0gr.ru</t>
  </si>
  <si>
    <t>image458</t>
  </si>
  <si>
    <t>Акционерное общество «Профессиональная коллекторская организация «РЦБ»</t>
  </si>
  <si>
    <t>АО «ПКО «РЦБ»</t>
  </si>
  <si>
    <t>САФАРЯН БОРИС АЛЕНОВИЧ</t>
  </si>
  <si>
    <t>117152, Город Москва, вн.тер.г. муниципальный округ Донской, пр-кт Севастопольский, д. 9, к. 2, помещ. ll/2А</t>
  </si>
  <si>
    <t>rcb0collect.ru</t>
  </si>
  <si>
    <t>image459</t>
  </si>
  <si>
    <t>Общество с ограниченной ответственностью ПРОФЕССИОНАЛЬНАЯ КОЛЛЕКТОРСКАЯ ОРГАНИЗАЦИЯ «БК»</t>
  </si>
  <si>
    <t>ООО ПКО «БК»</t>
  </si>
  <si>
    <t xml:space="preserve"> БИРЮКОВА КСЕНИЯ ВЛАДИМИРОВНА                        </t>
  </si>
  <si>
    <t>БИРЮКОВА КСЕНИЯ ВЛАДИМИРОВНА</t>
  </si>
  <si>
    <t>400005, Волгоградская обл, г Волгоград, ул Советская, 28, 4</t>
  </si>
  <si>
    <t>bk.org.ru</t>
  </si>
  <si>
    <t>image460</t>
  </si>
  <si>
    <t>Общество с ограниченной ответственностью «Профессиональная коллекторская организация «Справедливость»</t>
  </si>
  <si>
    <t>ООО «ПКО Справедливость»</t>
  </si>
  <si>
    <t xml:space="preserve"> КУЛУМБЕГОВ ГЕОРГИЙ ТОРЕЗОВИЧ                        </t>
  </si>
  <si>
    <t>КУЛУМБЕГОВ ГЕОРГИЙ ТОРЕЗОВИЧ</t>
  </si>
  <si>
    <t xml:space="preserve"> kaspravedlivost.ru</t>
  </si>
  <si>
    <t>Общество с ограниченной ответственностью «Профессиональная коллекторская организация «Доверие»</t>
  </si>
  <si>
    <t>ООО «ПКО «Доверие»</t>
  </si>
  <si>
    <t xml:space="preserve"> РАМОНОВА ДИАНА АХСАРБЕКОВНА                        </t>
  </si>
  <si>
    <t>РАМОНОВА ДИАНА АХСАРБЕКОВНА</t>
  </si>
  <si>
    <t>121357, город Москва, вн.тер. г. Муниципальный Округ Можайский, ул Верейская, дом 17</t>
  </si>
  <si>
    <t xml:space="preserve">uadoverie.ru </t>
  </si>
  <si>
    <t>Общество с ограниченной ответственностью «Профессиональная коллекторская организация «Морган»</t>
  </si>
  <si>
    <t>ООО ПКО «Морган»</t>
  </si>
  <si>
    <t xml:space="preserve"> МАТВЕЕВ ИВАН СЕРГЕЕВИЧ                        </t>
  </si>
  <si>
    <t>МАТВЕЕВ ИВАН СЕРГЕЕВИЧ</t>
  </si>
  <si>
    <t>г. Чебоксары, ул. Энгельса, д. 18, 428003</t>
  </si>
  <si>
    <t>info@e-morgan.ru</t>
  </si>
  <si>
    <t>Общество с ограниченной ответственностью Профессиональная коллекторская организация «МАЯК КОЛЛЕКТ»</t>
  </si>
  <si>
    <t>ООО ПКО «МАЯК КОЛЛЕКТ»</t>
  </si>
  <si>
    <t xml:space="preserve"> КОМОВИЧ АЛЕКСАНДР ВЯЧЕСЛАВОВИЧ  КОЗЛОВ РУСЛАН НИКОЛАЕВИЧ  ШАТИЛОВ АНДРЕЙ ВЛАДИМИРОВИЧ                      </t>
  </si>
  <si>
    <t>КОМОВИЧ АЛЕКСАНДР ВЯЧЕСЛАВОВИЧ</t>
  </si>
  <si>
    <t>620014, Свердловская обл, г Екатеринбург, ул Малышева, 19, 1205</t>
  </si>
  <si>
    <t>mayak0kollekt.ru</t>
  </si>
  <si>
    <t>image462</t>
  </si>
  <si>
    <t>Общество с ограниченной ответственностью Профессиональная коллекторская организация «Кредитный оздоровитель»</t>
  </si>
  <si>
    <t>ООО ПКО «Кредитный оздоровитель»</t>
  </si>
  <si>
    <t xml:space="preserve"> БАВЫКИН МИХАИЛ АЛЕКСАНДРОВИЧ                        </t>
  </si>
  <si>
    <t>БАВЫКИН МИХАИЛ АЛЕКСАНДРОВИЧ</t>
  </si>
  <si>
    <t>115191, Москва г, ул Малая Тульская, д. 2/1, к. 5</t>
  </si>
  <si>
    <t>oookolaw.ru</t>
  </si>
  <si>
    <t>Обществ с ограниченной ответственностью Профессиональная коллекторская организация «Фридом-Инвест»</t>
  </si>
  <si>
    <t>ООО ПКО «Фридом-Инвест»</t>
  </si>
  <si>
    <t xml:space="preserve"> ГОРОХОВИКОВА НИНА ПЕТРОВНА                        </t>
  </si>
  <si>
    <t>ГОРОХОВИКОВА НИНА ПЕТРОВНА</t>
  </si>
  <si>
    <t>г. Новосибирск, Красный пр-кт, Д. 79/1, ОФИС 413, 630049</t>
  </si>
  <si>
    <t>free0inv.ru</t>
  </si>
  <si>
    <t>image463</t>
  </si>
  <si>
    <t>Общество с ограниченной ответственностью Профессиональная коллекторская организация «Ваш долг»</t>
  </si>
  <si>
    <t>ООО ПКО «Ваш долг»</t>
  </si>
  <si>
    <t xml:space="preserve"> КАЛЁНОВА ЕКАТЕРИНА ВЛАДИМИРОВНА                        </t>
  </si>
  <si>
    <t>КАЛЁНОВА ЕКАТЕРИНА ВЛАДИМИРОВНА</t>
  </si>
  <si>
    <t>117545, Москва г, ул Дорожная, 8, 1</t>
  </si>
  <si>
    <t>vash0dolg.ru</t>
  </si>
  <si>
    <t>image464</t>
  </si>
  <si>
    <t>Общество
с ограниченной
ответственностью профессиональная коллекторская организация
«ПрофиКоллект»</t>
  </si>
  <si>
    <t>ООО ПКО «ПрофиКоллект»</t>
  </si>
  <si>
    <t xml:space="preserve"> КОСТИНА ОЛЬГА СЕРГЕЕВНА                         </t>
  </si>
  <si>
    <t>КОСТИНА ОЛЬГА СЕРГЕЕВНА</t>
  </si>
  <si>
    <t>г. Оренбург, ул. Орская, д. 14, 460035</t>
  </si>
  <si>
    <t>profikollekt@mail.ru</t>
  </si>
  <si>
    <t>Общество с ограниченной ответственностью профессиональная коллекторская организация «Куратор»</t>
  </si>
  <si>
    <t>ООО ПКО «Куратор»</t>
  </si>
  <si>
    <t xml:space="preserve"> КАМЕНСКАЯ АННА ВЯЧЕСЛАВОВНА                        </t>
  </si>
  <si>
    <t>КАМЕНСКАЯ АННА ВЯЧЕСЛАВОВНА</t>
  </si>
  <si>
    <t>443086, Самарская область, г.о. Самара, вн.р-н Октябрьский, г Самара, ул Ерошевского, дом 3, офис 10</t>
  </si>
  <si>
    <t>qurator.ru</t>
  </si>
  <si>
    <t>image466</t>
  </si>
  <si>
    <t>Общество с ограниченной ответственностью «Профессиональная коллекторская организация «Санколлект»</t>
  </si>
  <si>
    <t>ООО «ПКО «Санколлект»</t>
  </si>
  <si>
    <t xml:space="preserve"> БЕГЛАРЯН НАРИНЕ СЕРГЕЕВНА  БРЫЗГАЛОВА СВЕТЛАНА ВИКТОРОВНА                       </t>
  </si>
  <si>
    <t>БРЫЗГАЛОВА СВЕТЛАНА ВИКТОРОВНА</t>
  </si>
  <si>
    <t>183038, Мурманская обл, г Мурманск, ул Траловая, 38, 6</t>
  </si>
  <si>
    <t>suncollekt.ru</t>
  </si>
  <si>
    <t>Общество с ограниченной ответственностью профессиональная коллекторская организация «ТЛГ»</t>
  </si>
  <si>
    <t>ООО ПКО «ТЛГ»</t>
  </si>
  <si>
    <t xml:space="preserve"> ФИРСОВ СТАНИСЛАВ ВИКТОРОВИЧ  ГУДИЛИН ИВАН ВАСИЛЬЕВИЧ  ЛОБУНЕЦ ЮРИЙ НИКОЛАЕВИЧ  ГАВРИКОВ ИВАН ВЛАДИМИРОВИЧ                    </t>
  </si>
  <si>
    <t>ГАВРИКОВ ИВАН ВЛАДИМИРОВИЧ</t>
  </si>
  <si>
    <t>300000, г.Тула обл, Каминского, д. 6/36, литер Л, офис 2</t>
  </si>
  <si>
    <t>dialogtl.ru</t>
  </si>
  <si>
    <t>image467</t>
  </si>
  <si>
    <t>Общество с ограниченной ответственностью «Профессиональная коллекторская организация «Финэква»</t>
  </si>
  <si>
    <t>ООО «ПКО «Финэква»</t>
  </si>
  <si>
    <t xml:space="preserve"> ОБЩЕСТВО С ОГРАНИЧЕННОЙ ОТВЕТСТВЕННОСТЬЮ "ЭКВАНТА"                        </t>
  </si>
  <si>
    <t>ТАЗЕЕВ РУСТЕМ ИЛЬГИЗОВИЧ</t>
  </si>
  <si>
    <t>432071, Ульяновская область, г.о. Город Ульяновск, г Ульяновск, ул Карла Маркса, дом 13А, корпус 1, помещ./этаж 47/3</t>
  </si>
  <si>
    <t>fineqva.ru</t>
  </si>
  <si>
    <t>image468</t>
  </si>
  <si>
    <t>Общество с ограниченной ответственностью «Профессиональная коллекторская организация «Негосударственный судебный исполнитель»</t>
  </si>
  <si>
    <t>ООО «Профессиональная коллекторская организация «НСИ»</t>
  </si>
  <si>
    <t xml:space="preserve"> БОРИСОВ ПАВЕЛ ЮРЬЕВИЧ                        </t>
  </si>
  <si>
    <t>БОРИСОВ ПАВЕЛ ЮРЬЕВИЧ</t>
  </si>
  <si>
    <t>398059, Липецкая обл, г Липецк, пл Коммунальная, 9, Помещ. 4 литера А офис 506-7</t>
  </si>
  <si>
    <t>collector0rus.ru</t>
  </si>
  <si>
    <t>image469</t>
  </si>
  <si>
    <t>Общество с ограниченной ответственностью Профессиональная коллекторская организация «Айва»</t>
  </si>
  <si>
    <t>ООО ПКО «Айва»</t>
  </si>
  <si>
    <t>367000, Республика Дагестан, г.о. город Махачкала, вн.р-н Советский район, г Махачкала, ул Дзержинского, д. 17, к. Б, этаж 2, офис 29</t>
  </si>
  <si>
    <t xml:space="preserve">Общество с ограниченной ответственностью Профессиональная коллекторская организация «РБ Коллект»
</t>
  </si>
  <si>
    <t>ООО ПКО «РБ Коллект»</t>
  </si>
  <si>
    <t xml:space="preserve"> АКЦИОНЕРНОЕ ОБЩЕСТВО "ТБАНК"                        </t>
  </si>
  <si>
    <t>АТАЯН СЕРГЕЙ РОБЕРТОВИЧ</t>
  </si>
  <si>
    <t>125445, Москва г, вн.тер.г. муниципальный округ Ховрино, ул Смольная, д. 22, помещ. 1/1</t>
  </si>
  <si>
    <t xml:space="preserve">rbcollect.ru </t>
  </si>
  <si>
    <t>image470</t>
  </si>
  <si>
    <t>Общество с ограниченной ответственностью Профессиональная коллекторская организация «ЗАЙМ ЭКСПРЕСС»</t>
  </si>
  <si>
    <t>ООО ПКО «ЗАЙМ ЭКСПРЕСС»</t>
  </si>
  <si>
    <t xml:space="preserve"> КОРОБЕЙНИКОВ АНТОН ВЛАДИМИРОВИЧ                        </t>
  </si>
  <si>
    <t>СОКОЛОВ ПАВЕЛ ВАЛЕРЬЕВИЧ</t>
  </si>
  <si>
    <t>Удмуртская Респ., г.о. город Воткинск, г. Воткинск, ул. Кирова, Д. 70, ПОМЕЩ. 18, 427440</t>
  </si>
  <si>
    <t>zaimvot.ru</t>
  </si>
  <si>
    <t>image471</t>
  </si>
  <si>
    <t>Общество с ограниченной ответственностью «Профессиональная коллекторская организация «ХАРД»</t>
  </si>
  <si>
    <t>ООО «ПКО «ХАРД»</t>
  </si>
  <si>
    <t xml:space="preserve"> БРЕВНОВ ВИТАЛИЙ ВЛАДИМИРОВИЧ                      </t>
  </si>
  <si>
    <t>358007, Калмыкия Респ, г Элиста, мкр 1, 35а, 23</t>
  </si>
  <si>
    <t>Общество с ограниченной ответственностью «Профессиональная коллекторская организация «СОФТ»</t>
  </si>
  <si>
    <t>ООО «ПКО «СОФТ»</t>
  </si>
  <si>
    <t>358007, Калмыкия Респ, г Элиста, мкр 1, 35а, 22</t>
  </si>
  <si>
    <t>http://pkosoft.ru/</t>
  </si>
  <si>
    <t>image472</t>
  </si>
  <si>
    <t>Общество с ограниченной ответственностью Профессиональная коллекторская организация «Надежда-18»</t>
  </si>
  <si>
    <t>ООО ПКО «Надежда-18»</t>
  </si>
  <si>
    <t xml:space="preserve"> СОЛОНИЦЫНА ИРИНА ВИКТОРОВНА                        </t>
  </si>
  <si>
    <t>СОЛОНИЦЫНА ИРИНА ВИКТОРОВНА</t>
  </si>
  <si>
    <t>427960, Удмуртская Респ, г Сарапул, ул Советская, 10, 2</t>
  </si>
  <si>
    <t>твоидолги.рф</t>
  </si>
  <si>
    <t>image473</t>
  </si>
  <si>
    <t>Общество с ограниченной ответственностью профессиональная коллекторская организация «Контур»</t>
  </si>
  <si>
    <t>ООО ПКО «Контур»</t>
  </si>
  <si>
    <t xml:space="preserve"> БЭР ИРИНА ПАВЛОВНА                        </t>
  </si>
  <si>
    <t>БЭР ИРИНА ПАВЛОВНА</t>
  </si>
  <si>
    <t>443093, Самарская область, г.о. Самара, вн.р-н Железнодорожный, г Самара, ул Мориса Тореза, дом 1А, офис 511</t>
  </si>
  <si>
    <t>kontur7.ru</t>
  </si>
  <si>
    <t>image474</t>
  </si>
  <si>
    <t>Общество с ограниченной ответственностью Профессиональная коллекторская организация «Восход»</t>
  </si>
  <si>
    <t>ООО ПКО «Восход»</t>
  </si>
  <si>
    <t xml:space="preserve"> МЕСТНИКОВ АНДРЕЙ ДАНИЛОВИЧ                        </t>
  </si>
  <si>
    <t>ДЕЛАХОВ ЕВГЕНИЙ АФАНАСЬЕВИЧ</t>
  </si>
  <si>
    <t>г. Якутск, ул. Петра Алексеева, д. 21, кв. 2, 677000</t>
  </si>
  <si>
    <t>vsxd.ru</t>
  </si>
  <si>
    <t>image475</t>
  </si>
  <si>
    <t>Общество с ограниченной ответственностью Профессиональная коллекторская организация «Управляющая компания «Ф»»</t>
  </si>
  <si>
    <t>ООО ПКО «Управляющая компания «Ф»»</t>
  </si>
  <si>
    <t xml:space="preserve"> ЧУМАКОВ АРТЁМ ВИТАЛЬЕВИЧ                        </t>
  </si>
  <si>
    <t>ВОЗНЕСЕНСКАЯ ЮЛИАНА ДМИТРИЕВНА</t>
  </si>
  <si>
    <t>123001, город Москва, вн.тер. г. Муниципальный Округ Пресненский, пер Трёхпрудный, дом 11/13, строение 2, помещение 4/1</t>
  </si>
  <si>
    <t>fmc0collector.ru</t>
  </si>
  <si>
    <t>image476</t>
  </si>
  <si>
    <t>Общество с ограниченной ответственностью Профессиональная коллекторская организация «ВИВ»</t>
  </si>
  <si>
    <t>ООО ПКО «ВИВ»</t>
  </si>
  <si>
    <t xml:space="preserve"> ВАХРУШЕВ АНДРЕЙ ВИКТОРОВИЧ  РЫЖОВ СЕРГЕЙ ЕВГЕНЬЕВИЧ                       </t>
  </si>
  <si>
    <t>ВАШКОВСКИЙ АЛЕКСАНДР АЛЕКСАНДРОВИЧ</t>
  </si>
  <si>
    <t>427848, Удмуртская Республика, р-н Киясовский, с Подгорное, ул Ленина, д. 59, кв. 2</t>
  </si>
  <si>
    <t>kaviv.ru</t>
  </si>
  <si>
    <t>image479</t>
  </si>
  <si>
    <t>Общество с ограниченной ответственностью профессиональная коллекторская организация «Лекс и Партнёры»</t>
  </si>
  <si>
    <t>ООО ПКО «Лекс и Партнёры»</t>
  </si>
  <si>
    <t xml:space="preserve"> АНТИПОВА ГАЛИНА АЛЕКСАНДРОВНА                        </t>
  </si>
  <si>
    <t>САМОЙЛОВИЧ ЮРИЙ АЛЕКСЕЕВИЧ</t>
  </si>
  <si>
    <t>Сахалинская обл., г.о. город Южно-Сахалинск, г. Южно-Сахалинск, ул. Комсомольская, Д. 245В, КВ. 1, 693023</t>
  </si>
  <si>
    <t>lex65.ru</t>
  </si>
  <si>
    <t>image480</t>
  </si>
  <si>
    <t>Общество с ограниченной ответственностью профессиональная коллекторская организация «Самлер»</t>
  </si>
  <si>
    <t>ООО «Самлер»</t>
  </si>
  <si>
    <t xml:space="preserve"> ПРИВАЛОВА ЛЮБОВЬ АЛЕКСЕЕВНА  ПЕРЕТОКИН МИХАИЛ НИКОЛАЕВИЧ                      </t>
  </si>
  <si>
    <t>ПЕРЕТОКИН МИХАИЛ НИКОЛАЕВИЧ</t>
  </si>
  <si>
    <t>630559, Новосибирская область, г рп Кольцово, ул Технопарковая, д5, кв247</t>
  </si>
  <si>
    <t>samler.ru</t>
  </si>
  <si>
    <t>image481</t>
  </si>
  <si>
    <t>Общество с ограниченной ответственностью «Профессиональная коллекторская организация «Финотека»</t>
  </si>
  <si>
    <t>ООО «ПКО «Финотека»</t>
  </si>
  <si>
    <t xml:space="preserve"> БАБУШКИНА ИРИНА ВАЛЕРЬЕВНА                        </t>
  </si>
  <si>
    <t>БАБУШКИНА ИРИНА ВАЛЕРЬЕВНА</t>
  </si>
  <si>
    <t>420097, Татарстан респ., Казань г., Зинина ул., дом 9/23, офис 28</t>
  </si>
  <si>
    <t>пко0финотека.рф</t>
  </si>
  <si>
    <t>image484</t>
  </si>
  <si>
    <t xml:space="preserve">Общество с ограниченной ответственностью «Профессиональная коллекторская организация «Крокс-М»
</t>
  </si>
  <si>
    <t>ООО «ПКО «Крокс-М»</t>
  </si>
  <si>
    <t xml:space="preserve"> КАСИМОВСКИЙ СЕРГЕЙ ВЛАДИМИРОВИЧ                        </t>
  </si>
  <si>
    <t>КАСИМОВСКИЙ СЕРГЕЙ ВЛАДИМИРОВИЧ</t>
  </si>
  <si>
    <t>108820, Город Москва, п Мосрентген, км Киевское ш 21-й, д. 3, стр. 1, помещ. 2/8</t>
  </si>
  <si>
    <t>krocs0m.ru</t>
  </si>
  <si>
    <t>image485</t>
  </si>
  <si>
    <t>Общество с ограниченной ответственностью «ПРОФЕССИОНАЛЬНАЯ КОЛЛЕКТОРСКАЯ ОРГАНИЗАЦИЯ ВОКСИС»</t>
  </si>
  <si>
    <t>ООО «ПКО ВОКСИС»</t>
  </si>
  <si>
    <t xml:space="preserve"> МОСУНОВ АЛЕКСЕЙ АЛЕКСАНДРОВИЧ  ВОЛОСНИКОВ РОМАН РОМАНОВИЧ  СААКЯН НАРЕК ГАРНИКОВИЧ  ЗАЙЦЕВ ПАВЕЛ АЛЕКСАНДРОВИЧ  МЕЖДУНАРОДНАЯ КОМПАНИЯ АКЦИОНЕРНОЕ ОБЩЕСТВО "ВОКСИС"                   </t>
  </si>
  <si>
    <t>ВОЛОСНИКОВ РОМАН РОМАНОВИЧ</t>
  </si>
  <si>
    <t>620075, Свердловская обл, г Екатеринбург, ул Розы Люксембург, 19 ЭТАЖ 3</t>
  </si>
  <si>
    <t>voxyscollect.ru</t>
  </si>
  <si>
    <t>image486</t>
  </si>
  <si>
    <t>Общество с ограниченной ответственностью "Профессиональная коллекторская организация «ЖЭУ 9"</t>
  </si>
  <si>
    <t>ООО ПКО «ЖЭУ 9»</t>
  </si>
  <si>
    <t xml:space="preserve"> АНУФРИЕВ ВАЛЕНТИН АНТОНОВИЧ                        </t>
  </si>
  <si>
    <t>АНУФРИЕВ АНТОН ВАЛЕРИЕВИЧ</t>
  </si>
  <si>
    <t>Респ. Коми, г. Сыктывкар, ул. Первомайская, д. 149, пом. 321, 167000</t>
  </si>
  <si>
    <t>dolg9.ru</t>
  </si>
  <si>
    <t>image487</t>
  </si>
  <si>
    <t>Общество с ограниченной ответственностью профессиональная коллекторская организация «Центр Правовых Услуг»</t>
  </si>
  <si>
    <t>ООО ПКО ЦПУ</t>
  </si>
  <si>
    <t>г. Владимир, ул. Красноармейская, д. 43Б, оф. 6, пом. 1, 600021</t>
  </si>
  <si>
    <t xml:space="preserve">cpu33.ru </t>
  </si>
  <si>
    <t>image488</t>
  </si>
  <si>
    <t>Общество с ограниченной ответственностью  «Профессиональная коллекторская организация ТАЛААН»</t>
  </si>
  <si>
    <t>ООО «ПКО ТАЛААН»</t>
  </si>
  <si>
    <t xml:space="preserve"> ШУМОВ АНДРЕЙ ВЯЧЕСЛАВОВИЧ  ФЕКЛИН АЛЕКСЕЙ АЛЕКСАНДРОВИЧ                       </t>
  </si>
  <si>
    <t>ФЕКЛИН АЛЕКСЕЙ АЛЕКСАНДРОВИЧ</t>
  </si>
  <si>
    <t>670042, Бурятия Респ, г Улан-Удэ, ул Тобольская, 153</t>
  </si>
  <si>
    <t>https://talaan03.ru/</t>
  </si>
  <si>
    <t>image489</t>
  </si>
  <si>
    <t xml:space="preserve">Общество с ограниченной ответственностью «Профессиональная коллекторская организация «Астрент» </t>
  </si>
  <si>
    <t>ООО «ПКО «Астрент»</t>
  </si>
  <si>
    <t xml:space="preserve"> РАЗАХАНОВ ЭЛЬНУР РАСИМ ОГЛЫ                       </t>
  </si>
  <si>
    <t>РАЗАХАНОВ ЭЛЬНУР РАСИМ ОГЛЫ</t>
  </si>
  <si>
    <t>643,630007,54,,Новосибирск г,,Красный пр-кт,14,,3</t>
  </si>
  <si>
    <t>astrent0nsk.ru</t>
  </si>
  <si>
    <t>image490</t>
  </si>
  <si>
    <t>Общество с ограниченной ответственностью профессиональная коллекторская организация информационно-консалтинговый центр «Правило»</t>
  </si>
  <si>
    <t>ООО ПКО ИКЦ «Правило»</t>
  </si>
  <si>
    <t xml:space="preserve"> КВАСОВ МАКСИМ СЕРГЕЕВИЧ  СИМОНОВА ЮЛИЯ ВЛАДИМИРОВНА                       </t>
  </si>
  <si>
    <t>СИМОНОВА ЮЛИЯ ВЛАДИМИРОВНА</t>
  </si>
  <si>
    <t>355037, Ставропольский край, г.о. Город Ставрополь, г Ставрополь, ул Доваторцев, дом 30Б</t>
  </si>
  <si>
    <t>Ikc0pravilo.ru</t>
  </si>
  <si>
    <t>image492</t>
  </si>
  <si>
    <t>Общество с ограниченной ответственностью Профессиональная коллекторская организация «Центр финансово-юридического консалтинга»</t>
  </si>
  <si>
    <t>ООО ПКО «ЦФК»</t>
  </si>
  <si>
    <t xml:space="preserve"> КАРАГОДИНА ОЛЬГА НИКОЛАЕВНА                        </t>
  </si>
  <si>
    <t>КАРАГОДИНА ОЛЬГА НИКОЛАЕВНА</t>
  </si>
  <si>
    <t>355029, Ставропольский край, г.о. Город Ставрополь, г Ставрополь, ул Ленина, дом 375, квартира 36</t>
  </si>
  <si>
    <t>cfk0collection.ru</t>
  </si>
  <si>
    <t>Общество с ограниченной ответственностью Профессиональная коллекторская организация «Сервисный ипотечный агент»</t>
  </si>
  <si>
    <t>ООО ПКО «СИА»</t>
  </si>
  <si>
    <t xml:space="preserve"> ОДЕГОВ РОМАН ВЛАДИМИРОВИЧ                        </t>
  </si>
  <si>
    <t>ОДЕГОВ РОМАН ВЛАДИМИРОВИЧ</t>
  </si>
  <si>
    <t>119285, Москва г, км МЖД Киевское 5-й, 1, 1</t>
  </si>
  <si>
    <t>siagent.ru</t>
  </si>
  <si>
    <t>image493</t>
  </si>
  <si>
    <t>Общество с ограниченной ответственностью «Профессиональная коллекторская организация «Фонд развития инфраструктурных проектов»</t>
  </si>
  <si>
    <t>ООО «ПКО «ФРИП»</t>
  </si>
  <si>
    <t xml:space="preserve"> ВАСИЛЬЕВ МАКСИМ ВЛАДИМИРОВИЧ                        </t>
  </si>
  <si>
    <t>ВАСИЛЬЕВ МАКСИМ ВЛАДИМИРОВИЧ</t>
  </si>
  <si>
    <t>г. Казань, ул. Промысловая, д. 5, ПОМЕЩ. 1005 ОФИС 10, 420054</t>
  </si>
  <si>
    <t>fondrazvitiya2mail</t>
  </si>
  <si>
    <t>Общество с ограниченной ответственностью Профессиональная коллекторская организация «БЗ-групп»</t>
  </si>
  <si>
    <t>ООО ПКО «БЗ-групп»</t>
  </si>
  <si>
    <t xml:space="preserve"> НИКОЛАЕВА НАТАЛИЯ ЯКОВЛЕВНА                      </t>
  </si>
  <si>
    <t>МОКРУШИН АНТОН СЕРГЕЕВИЧ</t>
  </si>
  <si>
    <t>г. Уфа, ул. Комсомольская, д. 148, 450096</t>
  </si>
  <si>
    <t>info@bzaimy.com</t>
  </si>
  <si>
    <t>Общество с ограниченной ответственностью «Профессиональная коллекторская организация «Юридический центр Савари»</t>
  </si>
  <si>
    <t>ООО «ПКО «ЮЦ Савари»</t>
  </si>
  <si>
    <t xml:space="preserve"> САВАРИ КРИСТИНА ПАВЛОВНА  САВАРИ ВЛАДИСЛАВ ДМИТРИЕВИЧ                       </t>
  </si>
  <si>
    <t>САВАРИ ВЛАДИСЛАВ ДМИТРИЕВИЧ</t>
  </si>
  <si>
    <t>123056, Москва г, Кондратьевский Б. пер, дом № 4, строение 1, квартира 104</t>
  </si>
  <si>
    <t xml:space="preserve">ucsavari@mail.ru </t>
  </si>
  <si>
    <t>Общество с ограниченной ответственностью «Профессиональная коллекторская организация «ХОРОШИЙ ГОД»</t>
  </si>
  <si>
    <t>ООО «ПКО «ХОРОШИЙ ГОД»</t>
  </si>
  <si>
    <t xml:space="preserve"> ЖИЛЬЦОВ ВЛАДИМИР ИГОРЕВИЧ                        </t>
  </si>
  <si>
    <t>ЖИЛЬЦОВ ВЛАДИМИР ИГОРЕВИЧ</t>
  </si>
  <si>
    <t>109428, Москва г, Рязанский пр-кт, дом № 30/15, офис 206/3</t>
  </si>
  <si>
    <t xml:space="preserve">pcogoodyear@mail.ru </t>
  </si>
  <si>
    <t>Общество с ограниченной ответственностью «Профессиональная коллекторская организация «Инвестиционная компания РАНТЬЕ»</t>
  </si>
  <si>
    <t>ООО «ПКО «ИК РАНТЬЕ»</t>
  </si>
  <si>
    <t xml:space="preserve"> ФОМИН АЛЕКСЕЙ НИКОЛАЕВИЧ                        </t>
  </si>
  <si>
    <t>ФОМИН АЛЕКСЕЙ НИКОЛАЕВИЧ</t>
  </si>
  <si>
    <t>109443, Москва г, Юных Ленинцев ул, дом № 89, корпус 1, этаж/комната цоколь/3</t>
  </si>
  <si>
    <t>R5003399@yandex.ru</t>
  </si>
  <si>
    <t>Общество с ограниченной ответственностью Профессиональная Коллекторская организация «Уральский дом»</t>
  </si>
  <si>
    <t>ООО ПКО «Уральский дом»</t>
  </si>
  <si>
    <t xml:space="preserve"> ГАРБУЗОВ ЕВГЕНИЙ ДМИТРИЕВИЧ                        </t>
  </si>
  <si>
    <t>ГОРБАЧУК МАРИНА АЛЕКСАНДРОВНА</t>
  </si>
  <si>
    <t>454008, Челябинская обл, Челябинск г, Комсомольский пр-кт, дом № 14, офис 401</t>
  </si>
  <si>
    <t>pkoud@mail.rup</t>
  </si>
  <si>
    <t>Общество с ограниченной ответственностью Профессиональная коллекторская организация «АлтайТендер-Консалтинг»</t>
  </si>
  <si>
    <t>OOO ПКО «АлтайТендер-Консалтинг»</t>
  </si>
  <si>
    <t xml:space="preserve"> КУЗОВЛЕВ АЛЕКСАНДР МИХАЙЛОВИЧ                        </t>
  </si>
  <si>
    <t>КУЗОВЛЕВ АЛЕКСАНДР МИХАЙЛОВИЧ</t>
  </si>
  <si>
    <t>656043, Алтайский край, г.Барнаул, Красноармейский пр-т, д.15, 16</t>
  </si>
  <si>
    <t>paucfo22kam@yandex.ru</t>
  </si>
  <si>
    <t>Общество с ограниченной ответственностью Профессиональная коллекторская организация «Союз»</t>
  </si>
  <si>
    <t>ООО ПКО «Союз»</t>
  </si>
  <si>
    <t xml:space="preserve"> ФЕОФИЛАКТОВ ВЛАДИМИР ВЛАДИМИРОВИЧ                        </t>
  </si>
  <si>
    <t>ФЕОФИЛАКТОВ ВЛАДИМИР ВЛАДИМИРОВИЧ</t>
  </si>
  <si>
    <t>г. Ижевск, ул. им Петрова, д. 51, офис 3 426068</t>
  </si>
  <si>
    <t xml:space="preserve">unionv18@yandex.ru </t>
  </si>
  <si>
    <t>income2024</t>
  </si>
  <si>
    <t xml:space="preserve"> cost2024</t>
  </si>
  <si>
    <t xml:space="preserve"> profit2024</t>
  </si>
  <si>
    <t xml:space="preserve"> invest2024</t>
  </si>
  <si>
    <t xml:space="preserve"> receivable2024</t>
  </si>
  <si>
    <t>Рейтинг 2023</t>
  </si>
  <si>
    <t>Рейтинг 2024</t>
  </si>
  <si>
    <t>fullName</t>
  </si>
  <si>
    <t>kpp</t>
  </si>
  <si>
    <t>address</t>
  </si>
  <si>
    <t>okved2_name</t>
  </si>
  <si>
    <t>okopf_name</t>
  </si>
  <si>
    <t>okfs_name</t>
  </si>
  <si>
    <t>okpo</t>
  </si>
  <si>
    <t>current1105</t>
  </si>
  <si>
    <t>previous1105</t>
  </si>
  <si>
    <t>2024 год Нематериальные активы</t>
  </si>
  <si>
    <t>2023 год Нематериальные активы</t>
  </si>
  <si>
    <t>2024 год Результаты исследований и разработок</t>
  </si>
  <si>
    <t>2023 год Результаты исследований и разработок</t>
  </si>
  <si>
    <t>2024 год Нематериальные поисковые активы</t>
  </si>
  <si>
    <t>2023 год Нематериальные поисковые активы</t>
  </si>
  <si>
    <t>2024 год Материальные поисковые активы</t>
  </si>
  <si>
    <t>2023 год Материальные поисковые активы</t>
  </si>
  <si>
    <t>2024 год Основные средства</t>
  </si>
  <si>
    <t>2023 год Основные средства</t>
  </si>
  <si>
    <t>2024 год Доходные вложения в материальные ценности</t>
  </si>
  <si>
    <t>2023 год Доходные вложения в материальные ценности</t>
  </si>
  <si>
    <t>2024 год Долгосрочные финансовые вложения</t>
  </si>
  <si>
    <t>2023 год Долгосрочные финансовые вложения</t>
  </si>
  <si>
    <t>2024 год Отложенные налоговые активы</t>
  </si>
  <si>
    <t>2023 год Отложенные налоговые активы</t>
  </si>
  <si>
    <t>2024 год Прочие внеоборотные активы</t>
  </si>
  <si>
    <t>2023 год Прочие внеоборотные активы</t>
  </si>
  <si>
    <t>2024 год Итого по разделу I</t>
  </si>
  <si>
    <t>2023 год Итого по разделу I</t>
  </si>
  <si>
    <t>2024 год Запасы</t>
  </si>
  <si>
    <t>2023 год Запасы</t>
  </si>
  <si>
    <t>current1215</t>
  </si>
  <si>
    <t>previous1215</t>
  </si>
  <si>
    <t>2024 год Налог на добавленную стоимость по приобретенным ценностям</t>
  </si>
  <si>
    <t>2023 год Налог на добавленную стоимость по приобретенным ценностям</t>
  </si>
  <si>
    <t>2024 год Дебиторская задолженность</t>
  </si>
  <si>
    <t>2023 год Дебиторская задолженность</t>
  </si>
  <si>
    <t>2024 год Финансовые вложения (за исключением денежных эквивалентов)</t>
  </si>
  <si>
    <t>2023 год Финансовые вложения (за исключением денежных эквивалентов)</t>
  </si>
  <si>
    <t>2024 год Денежные средства и денежные эквиваленты</t>
  </si>
  <si>
    <t>2023 год Денежные средства и денежные эквиваленты</t>
  </si>
  <si>
    <t>2024 год Прочие оборотные активы</t>
  </si>
  <si>
    <t>2023 год Прочие оборотные активы</t>
  </si>
  <si>
    <t>2024 год Итого по разделу II</t>
  </si>
  <si>
    <t>2023 год Итого по разделу II</t>
  </si>
  <si>
    <t>2024 год Уставный капитал</t>
  </si>
  <si>
    <t>2023 год Уставный капитал</t>
  </si>
  <si>
    <t>2024 год Собственные акции, выкупленные у акционеров</t>
  </si>
  <si>
    <t>2023 год Собственные акции, выкупленные у акционеров</t>
  </si>
  <si>
    <t>2024 год Переоценка внеоборотных активов</t>
  </si>
  <si>
    <t>2023 год Переоценка внеоборотных активов</t>
  </si>
  <si>
    <t>2024 год Добавочный капитал (без переоценки)</t>
  </si>
  <si>
    <t>2023 год Добавочный капитал (без переоценки)</t>
  </si>
  <si>
    <t>2024 год Резервный капитал</t>
  </si>
  <si>
    <t>2023 год Резервный капитал</t>
  </si>
  <si>
    <t>2024 год Нераспределенная прибыль (непокрытый убыток)</t>
  </si>
  <si>
    <t>2023 год Нераспределенная прибыль (непокрытый убыток)</t>
  </si>
  <si>
    <t>2024 год Итого по разделу III</t>
  </si>
  <si>
    <t>2023 год Итого по разделу III</t>
  </si>
  <si>
    <t>current13301</t>
  </si>
  <si>
    <t>previous13301</t>
  </si>
  <si>
    <t>2024 год Долгосрочные заемные средства</t>
  </si>
  <si>
    <t>2023 год Долгосрочные заемные средства</t>
  </si>
  <si>
    <t>2024 год Отложенные налоговые обязательства</t>
  </si>
  <si>
    <t>2023 год Отложенные налоговые обязательства</t>
  </si>
  <si>
    <t>2024 год Оценочные обязательства</t>
  </si>
  <si>
    <t>2023 год Оценочные обязательства</t>
  </si>
  <si>
    <t>2024 год Прочие обязательства</t>
  </si>
  <si>
    <t>2023 год Прочие обязательства</t>
  </si>
  <si>
    <t>2024 год Итого по разделу IV</t>
  </si>
  <si>
    <t>2023 год Итого по разделу IV</t>
  </si>
  <si>
    <t>2024 год Краткосрочные заемные средства</t>
  </si>
  <si>
    <t>2023 год Краткосрочные заемные средства</t>
  </si>
  <si>
    <t>2024 год Кредиторская задолженность</t>
  </si>
  <si>
    <t>2023 год Кредиторская задолженность</t>
  </si>
  <si>
    <t>2024 год Доходы будущих периодов</t>
  </si>
  <si>
    <t>2023 год Доходы будущих периодов</t>
  </si>
  <si>
    <t>2024 год Итого по разделу V</t>
  </si>
  <si>
    <t>2023 год Итого по разделу V</t>
  </si>
  <si>
    <t>2024 год Баланс</t>
  </si>
  <si>
    <t>2023 год Баланс</t>
  </si>
  <si>
    <t>invest2024</t>
  </si>
  <si>
    <t>invest2023</t>
  </si>
  <si>
    <t>receivable2024</t>
  </si>
  <si>
    <t>receivable2023</t>
  </si>
  <si>
    <t>loan</t>
  </si>
  <si>
    <t>2024 год Управленческие расходы</t>
  </si>
  <si>
    <t>2023 год Управленческие расходы</t>
  </si>
  <si>
    <t>2024 год Прибыль (убыток) от продаж</t>
  </si>
  <si>
    <t>2023 год Прибыль (убыток) от продаж</t>
  </si>
  <si>
    <t>2024 год Проценты к получению</t>
  </si>
  <si>
    <t>2023 год Проценты к получению</t>
  </si>
  <si>
    <t>2024 год Проценты к уплате</t>
  </si>
  <si>
    <t>2023 год Проценты к уплате</t>
  </si>
  <si>
    <t>2024 год Прочие доходы</t>
  </si>
  <si>
    <t>2023 год Прочие доходы</t>
  </si>
  <si>
    <t>2024 год Прочие расходы</t>
  </si>
  <si>
    <t>2023 год Прочие расходы</t>
  </si>
  <si>
    <t>2024 год Прибыль (убыток) до налогообложения</t>
  </si>
  <si>
    <t>2023 год Прибыль (убыток) до налогообложения</t>
  </si>
  <si>
    <t>2024 год Налог на прибыль</t>
  </si>
  <si>
    <t>2023 год Налог на прибыль</t>
  </si>
  <si>
    <t>2024 год Чистая прибыль(убыток)</t>
  </si>
  <si>
    <t>2023 год Чистая прибыль(убыток)</t>
  </si>
  <si>
    <t>2024 год в т.ч. текущий налог на прибыль</t>
  </si>
  <si>
    <t>2023 год в т.ч. текущий налог на прибыль</t>
  </si>
  <si>
    <t>2024 год Совокупный финансовый результат периода</t>
  </si>
  <si>
    <t>2023 год Совокупный финансовый результат периода</t>
  </si>
  <si>
    <t>2024 год Выручка</t>
  </si>
  <si>
    <t>2023 год Выручка</t>
  </si>
  <si>
    <t>2024 год Себестоимость продаж</t>
  </si>
  <si>
    <t>2023 год Себестоимость продаж</t>
  </si>
  <si>
    <t>2024 год Валовая прибыль (убыток)</t>
  </si>
  <si>
    <t>2023 год Валовая прибыль (убыток)</t>
  </si>
  <si>
    <t>cost2024</t>
  </si>
  <si>
    <t>profit2024</t>
  </si>
  <si>
    <t>income2023</t>
  </si>
  <si>
    <t>cost2023</t>
  </si>
  <si>
    <t>profit2023</t>
  </si>
  <si>
    <t>Уставный капитал Величина капитала на 31 декабря года предшествующего предыдущему</t>
  </si>
  <si>
    <t>Добавочный капитал Величина капитала на 31 декабря года предшествующего предыдущему</t>
  </si>
  <si>
    <t>Нераспределенная прибыль (непокрытый убыток) Величина капитала на 31 декабря года предшествующего предыдущему</t>
  </si>
  <si>
    <t>Итого Величина капитала на 31 декабря года предшествующего предыдущему</t>
  </si>
  <si>
    <t>Уставный капитал Корректировка в связи с изменением учетной политики</t>
  </si>
  <si>
    <t>Нераспределенная прибыль (непокрытый убыток) Корректировка в связи с изменением учетной политики</t>
  </si>
  <si>
    <t>Итого Корректировка в связи с изменением учетной политики</t>
  </si>
  <si>
    <t>Нераспределенная прибыль (непокрытый убыток) Чистая прибыль (убыток)</t>
  </si>
  <si>
    <t>Итого Чистая прибыль (убыток)</t>
  </si>
  <si>
    <t>Уставный капитал Корректировка в связи с исправлением ошибок</t>
  </si>
  <si>
    <t>Нераспределенная прибыль (непокрытый убыток) Корректировка в связи с исправлением ошибок</t>
  </si>
  <si>
    <t>Итого Корректировка в связи с исправлением ошибок</t>
  </si>
  <si>
    <t>Нераспределенная прибыль (непокрытый убыток) Дивиденды</t>
  </si>
  <si>
    <t>Итого Дивиденды</t>
  </si>
  <si>
    <t>Уставный капитал Величина капитала на 31 декабря предыдущего года</t>
  </si>
  <si>
    <t>Добавочный капитал Величина капитала на 31 декабря предыдущего года</t>
  </si>
  <si>
    <t>Нераспределенная прибыль (непокрытый убыток) Величина капитала на 31 декабря предыдущего года</t>
  </si>
  <si>
    <t>Итого Величина капитала на 31 декабря предыдущего года</t>
  </si>
  <si>
    <t xml:space="preserve">Уставный капитал Увеличение капитала всего </t>
  </si>
  <si>
    <t xml:space="preserve">Нераспределенная прибыль (непокрытый убыток) Увеличение капитала всего </t>
  </si>
  <si>
    <t xml:space="preserve">Итого Увеличение капитала всего </t>
  </si>
  <si>
    <t xml:space="preserve">Уставный капитал Уменьшение капитала всего </t>
  </si>
  <si>
    <t xml:space="preserve">Нераспределенная прибыль (непокрытый убыток) Уменьшение капитала всего </t>
  </si>
  <si>
    <t xml:space="preserve">Итого Уменьшение капитала всего </t>
  </si>
  <si>
    <t>Нераспределенная прибыль (непокрытый убыток) дивиденды</t>
  </si>
  <si>
    <t>Итого дивиденды</t>
  </si>
  <si>
    <t>Уставный капитал Величина капитала на 31 декабря отчетного года</t>
  </si>
  <si>
    <t>Добавочный капитал Величина капитала на 31 декабря отчетного года</t>
  </si>
  <si>
    <t>Нераспределенная прибыль (непокрытый убыток) Величина капитала на 31 декабря отчетного года</t>
  </si>
  <si>
    <t>Итого Величина капитала на 31 декабря отчетного года</t>
  </si>
  <si>
    <t>За счет чистой прибыли (убытка) Капитал всего до корректировок</t>
  </si>
  <si>
    <t>За счет иных факторов Капитал всего до корректировок</t>
  </si>
  <si>
    <t>2023 год Капитал всего до корректировок</t>
  </si>
  <si>
    <t>За счет чистой прибыли (убытка) Капитал - всего после корректировок</t>
  </si>
  <si>
    <t>За счет иных факторов Капитал - всего после корректировок</t>
  </si>
  <si>
    <t>2023 год Капитал - всего после корректировок</t>
  </si>
  <si>
    <t>За счет чистой прибыли (убытка) До корректировок</t>
  </si>
  <si>
    <t>За счет иных факторов До корректировок</t>
  </si>
  <si>
    <t>2023 год До корректировок</t>
  </si>
  <si>
    <t>За счет чистой прибыли (убытка) Нераспределенная прибыль корректировка в связи с исправлением ошибок</t>
  </si>
  <si>
    <t>За счет иных факторов Нераспределенная прибыль корректировка в связи с исправлением ошибок</t>
  </si>
  <si>
    <t>2023 год Нераспределенная прибыль корректировка в связи с исправлением ошибок</t>
  </si>
  <si>
    <t>2024 год Чистые активы</t>
  </si>
  <si>
    <t>2023 год Чистые активы</t>
  </si>
  <si>
    <t>2024 год Поступления - всего</t>
  </si>
  <si>
    <t>2023 год Поступления - всего</t>
  </si>
  <si>
    <t>2024 год От продажи продукции товаров работ и услуг</t>
  </si>
  <si>
    <t>2023 год От продажи продукции товаров работ и услуг</t>
  </si>
  <si>
    <t>2024 год От перепродажи финансовых вложений</t>
  </si>
  <si>
    <t>2023 год От перепродажи финансовых вложений</t>
  </si>
  <si>
    <t>2024 год Прочие поступления</t>
  </si>
  <si>
    <t>2023 год Прочие поступления</t>
  </si>
  <si>
    <t>2024 год Платежи - всего</t>
  </si>
  <si>
    <t>2023 год Платежи - всего</t>
  </si>
  <si>
    <t>2024 год Поставщикам (подрядчикам) за сырье материалы работы услуги</t>
  </si>
  <si>
    <t>2023 год Поставщикам (подрядчикам) за сырье материалы работы услуги</t>
  </si>
  <si>
    <t>2024 год В связи с оплатой труда работников</t>
  </si>
  <si>
    <t>2023 год В связи с оплатой труда работников</t>
  </si>
  <si>
    <t>2024 год Процентов по долговым обязательствам</t>
  </si>
  <si>
    <t>2023 год Процентов по долговым обязательствам</t>
  </si>
  <si>
    <t>2024 год Налога на прибыль организаций</t>
  </si>
  <si>
    <t>2023 год Налога на прибыль организаций</t>
  </si>
  <si>
    <t>2024 год Прочие платежи</t>
  </si>
  <si>
    <t>2024 год Сальдо денежных потоков от текущих операций</t>
  </si>
  <si>
    <t>2023 год Сальдо денежных потоков от текущих операций</t>
  </si>
  <si>
    <t>2024 год От возврата предоставленных займов от продажи долговых ценных бумаг (прав требования денежных средств к другим лицам)</t>
  </si>
  <si>
    <t>2023 год От возврата предоставленных займов от продажи долговых ценных бумаг (прав требования денежных средств к другим лицам)</t>
  </si>
  <si>
    <t>2024 год Дивидендов процентов по долговым финансовым вложениям и аналогичных поступлений от долевого участия в других организациях</t>
  </si>
  <si>
    <t>2023 год Дивидендов процентов по долговым финансовым вложениям и аналогичных поступлений от долевого участия в других организациях</t>
  </si>
  <si>
    <t>2024 год В связи с приобретением долговых ценных бумаг (прав требования денежных средств к другим лицам) предоставление займов другим лицам</t>
  </si>
  <si>
    <t>2023 год В связи с приобретением долговых ценных бумаг (прав требования денежных средств к другим лицам) предоставление займов другим лицам</t>
  </si>
  <si>
    <t>2024 год Сальдо денежных потоков от инвестиционных операций</t>
  </si>
  <si>
    <t>2023 год Сальдо денежных потоков от инвестиционных операций</t>
  </si>
  <si>
    <t>2024 год Получение кредитов и займов</t>
  </si>
  <si>
    <t>2023 год Получение кредитов и займов</t>
  </si>
  <si>
    <t>2024 год На уплату дивидендов и иных платежей по распределению прибыли в пользу собственников (участников)</t>
  </si>
  <si>
    <t>2023 год На уплату дивидендов и иных платежей по распределению прибыли в пользу собственников (участников)</t>
  </si>
  <si>
    <t>2024 год В связи с погашением (выкупом) векселей и других долговых ценных бумаг возврат кредитов и займов</t>
  </si>
  <si>
    <t>2023 год В связи с погашением (выкупом) векселей и других долговых ценных бумаг возврат кредитов и займов</t>
  </si>
  <si>
    <t>2024 год Сальдо денежных потоков от финансовых операций</t>
  </si>
  <si>
    <t>2023 год Сальдо денежных потоков от финансовых операций</t>
  </si>
  <si>
    <t>2024 год Сальдо денежных потоков за период</t>
  </si>
  <si>
    <t>2023 год Сальдо денежных потоков за период</t>
  </si>
  <si>
    <t>2024 год Остаток денежных средств и денежных эквивалентов на начало периода</t>
  </si>
  <si>
    <t>2023 год Остаток денежных средств и денежных эквивалентов на начало периода</t>
  </si>
  <si>
    <t>2024 год Остаток денежных средств и денежных эквивалентов на конец периода</t>
  </si>
  <si>
    <t>2023 год Остаток денежных средств и денежных эквивалентов на конец периода</t>
  </si>
  <si>
    <t>2024 год Величина влияния изменений курса иностранной валюты по отношению к рублю</t>
  </si>
  <si>
    <t>2023 год Величина влияния изменений курса иностранной валюты по отношению к рублю</t>
  </si>
  <si>
    <t>2024 год Остаток средств на начало периода</t>
  </si>
  <si>
    <t>2024 год Остаток средств на конец периода</t>
  </si>
  <si>
    <t>2024 год Прочее</t>
  </si>
  <si>
    <t>2023 год Прочее</t>
  </si>
  <si>
    <t>2023 год Прочие платежи</t>
  </si>
  <si>
    <t>2024 год Отложенный налог на прибыль</t>
  </si>
  <si>
    <t>2023 год Отложенный налог на прибыль</t>
  </si>
  <si>
    <t>Резерв Величина капитала на 31 декабря года предшествующего предыдущему</t>
  </si>
  <si>
    <t>Резерв Величина капитала на 31 декабря предыдущего года</t>
  </si>
  <si>
    <t>Резерв Величина капитала на 31 декабря отчетного года</t>
  </si>
  <si>
    <t>2024 год От продажи акций других организаций (долей участия)</t>
  </si>
  <si>
    <t>Нераспределенная прибыль (непокрытый убыток) убыток</t>
  </si>
  <si>
    <t>Итого убыток</t>
  </si>
  <si>
    <t>2024 год Коммерческие расходы</t>
  </si>
  <si>
    <t>2023 год Коммерческие расходы</t>
  </si>
  <si>
    <t>unallocated3221</t>
  </si>
  <si>
    <t>total3221</t>
  </si>
  <si>
    <t>2024 год Результат от переоценки внеоборотных активов, не включаемый в чистую прибыль (убыток) периода</t>
  </si>
  <si>
    <t>2023 год Результат от переоценки внеоборотных активов, не включаемый в чистую прибыль (убыток) периода</t>
  </si>
  <si>
    <t>Добавочный капитал Корректировка в связи с изменением учетной политики</t>
  </si>
  <si>
    <t>Добавочный капитал Переоценка внеоборотных активов</t>
  </si>
  <si>
    <t>Итого Переоценка внеоборотных активов</t>
  </si>
  <si>
    <t xml:space="preserve">Добавочный капитал Увеличение капитала всего </t>
  </si>
  <si>
    <t>2024 год Доходы от участия в других организациях</t>
  </si>
  <si>
    <t>total3313</t>
  </si>
  <si>
    <t>authorized3314</t>
  </si>
  <si>
    <t>total3314</t>
  </si>
  <si>
    <t>authorized3315</t>
  </si>
  <si>
    <t>Уставный капитал Реорганизация юридического лица</t>
  </si>
  <si>
    <t>Итого Реорганизация юридического лица</t>
  </si>
  <si>
    <t>total3322</t>
  </si>
  <si>
    <t>Итого расходы, относящиеся непосредственно на уменьшение капитала</t>
  </si>
  <si>
    <t>Уставный капитал уменьшение номинальной стоимости акций</t>
  </si>
  <si>
    <t>Итого уменьшение номинальной стоимости акций</t>
  </si>
  <si>
    <t>Уставный капитал уменьшение количества акций</t>
  </si>
  <si>
    <t>Итого уменьшение количества акций</t>
  </si>
  <si>
    <t>Уставный капитал реорганизация юридического лица</t>
  </si>
  <si>
    <t>Итого реорганизация юридического лица</t>
  </si>
  <si>
    <t>2024 год Арендных платежей лицензионных платежей роялти комиссионных и иных аналогичных платежей</t>
  </si>
  <si>
    <t>2023 год Арендных платежей лицензионных платежей роялти комиссионных и иных аналогичных платежей</t>
  </si>
  <si>
    <t>2024 год От продажи внеоборотных активов (кроме финансовых вложений)</t>
  </si>
  <si>
    <t>2024 год В связи с приобретением созданием модернизацией реконструкцией и подготовкой к использованию внеоборотных активов</t>
  </si>
  <si>
    <t>2024 год В связи с приобретением акций других организаций (долей участия)</t>
  </si>
  <si>
    <t>2024 год Процентов по долговым обязательствам включаемым в стоимость инвестиционного актива</t>
  </si>
  <si>
    <t>2024 год Денежных вкладов собственников (участников)</t>
  </si>
  <si>
    <t>2024 год От выпуска акций увеличения долей участия</t>
  </si>
  <si>
    <t>2024 год От выпуска облигаций векселей и других долговых ценных бумаг</t>
  </si>
  <si>
    <t>2024 год Собственникам (участникам) в связи с выкупом у них акций (долей участия) организации или их выходом из состава участников</t>
  </si>
  <si>
    <t>Добавочный капитал Корректировка в связи с исправлением ошибок</t>
  </si>
  <si>
    <t>Резерв Корректировка в связи с исправлением ошибок</t>
  </si>
  <si>
    <t>additional3222</t>
  </si>
  <si>
    <t>unallocated3222</t>
  </si>
  <si>
    <t>total3222</t>
  </si>
  <si>
    <t>additional3223</t>
  </si>
  <si>
    <t>unallocated3223</t>
  </si>
  <si>
    <t>total3223</t>
  </si>
  <si>
    <t>authorized3224</t>
  </si>
  <si>
    <t>total3224</t>
  </si>
  <si>
    <t>authorized3225</t>
  </si>
  <si>
    <t>total3225</t>
  </si>
  <si>
    <t xml:space="preserve">Добавочный капитал Уменьшение капитала всего </t>
  </si>
  <si>
    <t xml:space="preserve">Резерв Уменьшение капитала всего </t>
  </si>
  <si>
    <t>additional3322</t>
  </si>
  <si>
    <t>unallocated3322</t>
  </si>
  <si>
    <t>Добавочный капитал расходы, относящиеся непосредственно на уменьшение капитала</t>
  </si>
  <si>
    <t>Нераспределенная прибыль (непокрытый убыток) расходы, относящиеся непосредственно на уменьшение капитала</t>
  </si>
  <si>
    <t>2023 год В связи с приобретением созданием модернизацией реконструкцией и подготовкой к использованию внеоборотных активов</t>
  </si>
  <si>
    <t>2023 год В связи с приобретением акций других организаций (долей участия)</t>
  </si>
  <si>
    <t>2023 год Процентов по долговым обязательствам включаемым в стоимость инвестиционного актива</t>
  </si>
  <si>
    <t>2023 год Собственникам (участникам) в связи с выкупом у них акций (долей участия) организации или их выходом из состава участников</t>
  </si>
  <si>
    <t>2023 год Остаток средств на начало периода</t>
  </si>
  <si>
    <t>2023 год Остаток средств на конец периода</t>
  </si>
  <si>
    <t>2023 год Доходы от участия в других организациях</t>
  </si>
  <si>
    <t>2024 год Результат от прочих операций, не включаемый в чистую прибыль (убыток) периода</t>
  </si>
  <si>
    <t>2023 год Результат от прочих операций, не включаемый в чистую прибыль (убыток) периода</t>
  </si>
  <si>
    <t>2024 год Налог на прибыль от операций, результат которых не включается в чистую прибыль (убыток) периода</t>
  </si>
  <si>
    <t>2023 год Налог на прибыль от операций, результат которых не включается в чистую прибыль (убыток) периода</t>
  </si>
  <si>
    <t>2024 год Справочно Базовая прибыль (убыток) на акцию</t>
  </si>
  <si>
    <t>2023 год Справочно Базовая прибыль (убыток) на акцию</t>
  </si>
  <si>
    <t>2024 год Разводненная прибыль (убыток) на акцию</t>
  </si>
  <si>
    <t>2023 год Разводненная прибыль (убыток) на акцию</t>
  </si>
  <si>
    <t>Общество с ограниченной ответственностью «Профессиональная коллекторская организация «Коллект Солюшенс».</t>
  </si>
  <si>
    <t>772001001</t>
  </si>
  <si>
    <t>Предоставление прочих финансовых услуг, кроме услуг по страхованию и пенсионному обеспечению, не включенных в другие группировки</t>
  </si>
  <si>
    <t>Общества с ограниченной ответственностью</t>
  </si>
  <si>
    <t>Частная собственность</t>
  </si>
  <si>
    <t>0147761204</t>
  </si>
  <si>
    <t>Общество с ограниченной ответственностью "ПРОФЕССИОНАЛЬНАЯ КОЛЛЕКТОРСКАЯ ОРГАНИЗАЦИЯ "КРЕДИТОР"</t>
  </si>
  <si>
    <t>770501001</t>
  </si>
  <si>
    <t>Деятельность агентств по сбору платежей и бюро кредитной информации</t>
  </si>
  <si>
    <t>36306766</t>
  </si>
  <si>
    <t>ОБЩЕСТВО С ОГРАНИЧЕННОЙ ОТВЕТСТВЕННОСТЬЮ ПРОФЕССИОНАЛЬНАЯ КОЛЛЕКТОРСКАЯ ОРГАНИЗАЦИЯ "ЭКСПРЕСС-КРЕДИТ"</t>
  </si>
  <si>
    <t>860201001</t>
  </si>
  <si>
    <t>628404, Ханты-Мансийский Автономный округ - Югра АО, г Сургут, ул Григория Кукуевицкого, 15, 305</t>
  </si>
  <si>
    <t>92234390</t>
  </si>
  <si>
    <t>Общество с ограниченной ответственностью Профессиональная Коллекторская организация "Гарнет-Финанс"</t>
  </si>
  <si>
    <t>772701001</t>
  </si>
  <si>
    <t>117303, Москва г, ул Малая Юшуньская, д 1, к 1, 1/Ц</t>
  </si>
  <si>
    <t>34107614</t>
  </si>
  <si>
    <t>Общество с ограниченной ответственностью "МинДолг"</t>
  </si>
  <si>
    <t>770401001</t>
  </si>
  <si>
    <t>119019, Город Москва, вн.тер. г. Муниципальный Округ Арбат, ул Арбат, дом 6/2, помещение 2/1/4</t>
  </si>
  <si>
    <t>91540759</t>
  </si>
  <si>
    <t>ОБЩЕСТВО С ОГРАНИЧЕННОЙ ОТВЕТСТВЕННОСТЬЮ ПРОФЕССИОНАЛЬНАЯ КОЛЛЕКТОРСКАЯ ОРГАНИЗАЦИЯ "ЭКСПЕРТ-ФИНАНС"</t>
  </si>
  <si>
    <t>117303, Москва г, ул Малая Юшуньская, 1, 1, 1/Ц</t>
  </si>
  <si>
    <t>83901516</t>
  </si>
  <si>
    <t>Общество с ограниченной ответственностью "ДИНАСТИЯ"</t>
  </si>
  <si>
    <t>027401001</t>
  </si>
  <si>
    <t>Деятельность информационных служб прочая, не включенная в другие группировки</t>
  </si>
  <si>
    <t>33654886</t>
  </si>
  <si>
    <t>Общество с ограниченной ответственностью "Профессиональная Коллекторская организация "Бк""</t>
  </si>
  <si>
    <t>344401001</t>
  </si>
  <si>
    <t>400005, Волгоградская обл, г Волгоград, ул Советская, д 28, кв 4</t>
  </si>
  <si>
    <t>Деятельность по предоставлению прочих вспомогательных услуг для бизнеса, не включенная в другие группировки</t>
  </si>
  <si>
    <t>53113419</t>
  </si>
  <si>
    <t>Общество с ограниченной ответственностью "ПРОФЕССИОНАЛЬНАЯ КОЛЛЕКТОРСКАЯ ОРГАНИЗАЦИЯ"СЛУЖБА АКТИВНОГО ВЗЫСКАНИЯ"</t>
  </si>
  <si>
    <t>540101001</t>
  </si>
  <si>
    <t>11847314</t>
  </si>
  <si>
    <t>ОБЩЕСТВО С ОГРАНИЧЕННОЙ ОТВЕТСТВЕННОСТЬЮ  "ПРОФЕССИОНАЛЬНАЯ КОЛЛЕКТОРСКАЯ ОРГАНИЗАЦИЯ "ПРАВОВАЯ ЗАЩИТА"</t>
  </si>
  <si>
    <t>631601001</t>
  </si>
  <si>
    <t>33551376</t>
  </si>
  <si>
    <t>Общество с ограниченной ответственностью ПРОФЕССИОНАЛЬНАЯ КОЛЛЕКТОРСКАЯ ОРГАНИЗАЦИЯ "ЮРИДИЧЕСКОЕ АГЕНТСТВО "ИСК-ТРЕЙД"</t>
  </si>
  <si>
    <t>115114, г. Москва, ул Летниковская, д. 10, корп. 4, кв. 8/7</t>
  </si>
  <si>
    <t>29240570</t>
  </si>
  <si>
    <t>Публичное акционерное общество профессиональная коллекторская организация "РИТМ-ФИНАНС"</t>
  </si>
  <si>
    <t>117452, Город Москва, ул Азовская, д. 24, к. 3, помещ. 2/2</t>
  </si>
  <si>
    <t>Публичные акционерные общества</t>
  </si>
  <si>
    <t>40064783</t>
  </si>
  <si>
    <t>Общество с ограниченной ответственностью "ПКО "Группа СВС""</t>
  </si>
  <si>
    <t>771601001</t>
  </si>
  <si>
    <t>129344, Москва г, Верхоянская ул, дом № 18, корпус 2, помещение 2, оф.141</t>
  </si>
  <si>
    <t>Деятельность в области права</t>
  </si>
  <si>
    <t>14137984</t>
  </si>
  <si>
    <t>Общество с ограниченной ответственностью Профессиональная коллекторская организация "Кредитный Арбитр"</t>
  </si>
  <si>
    <t>682901001</t>
  </si>
  <si>
    <t>г. Тамбов, ул. Пионерская, д. 18, кв. 62, 392012</t>
  </si>
  <si>
    <t>24613776</t>
  </si>
  <si>
    <t>Общество с ограниченной ответственностью Профессиональная Коллекторская Организация "БУСТЭР"</t>
  </si>
  <si>
    <t>540601001</t>
  </si>
  <si>
    <t>28067158</t>
  </si>
  <si>
    <t>ООО  ПКО "Патриот"</t>
  </si>
  <si>
    <t>665801001</t>
  </si>
  <si>
    <t>620034, Свердловская область, г. Екатерибург, ул. Колмогорова, строение 3, офис 601</t>
  </si>
  <si>
    <t>69045022</t>
  </si>
  <si>
    <t>Общество с ограниченной ответственностью Профессиональная Коллекторская Организация  "ГРАНИТ ПЛЮС"</t>
  </si>
  <si>
    <t>183701001</t>
  </si>
  <si>
    <t>29965238</t>
  </si>
  <si>
    <t>Общество с ограниченной ответственностью ПРОФЕССИОНАЛЬНАЯ КОЛЛЕКТОРСКАЯ ОРГАНИЗАЦИЯ "АГЕНТСТВО К "ПРИМИРЕНИЕ"</t>
  </si>
  <si>
    <t>781001001</t>
  </si>
  <si>
    <t>196128, Город Санкт-Петербург, вн.тер. г. Муниципальный Округ Новоизмайловское, ул Кузнецовская, дом 11, литера А, помещение 40Н</t>
  </si>
  <si>
    <t>33939502</t>
  </si>
  <si>
    <t>ОБЩЕСТВО С ОГРАНИЧЕННОЙ ОТВЕТСТВЕННОСТЬЮ "ПРОФЕССИОНАЛЬНАЯ КОЛЛЕКТОРСКАЯ ОРГАНИЗАЦИЯ "ФИНАНСОВО-ПРАВОВАЯ КОМПАНИЯ"</t>
  </si>
  <si>
    <t>213001001</t>
  </si>
  <si>
    <t>41436034</t>
  </si>
  <si>
    <t>Общество с ограниченной ответственностью ПРОФЕССИОНАЛЬНАЯ КОЛЛЕКТОРСКАЯ ОРГАНИЗАЦИЯ "АРТЕ ГРУПП"</t>
  </si>
  <si>
    <t>526001001</t>
  </si>
  <si>
    <t>31642749</t>
  </si>
  <si>
    <t>ОБЩЕСТВО С ОГРАНИЧЕННОЙ ОТВЕТСТВЕННОСТЬЮ ПРОФЕССИОНАЛЬНАЯ КОЛЛЕКТОРСКАЯ ОРГАНИЗАЦИЯ "НАЦИОНАЛЬНОЕ АГЕНТСТВО ПО СБОРУ ДОЛГОВ"</t>
  </si>
  <si>
    <t>771401001</t>
  </si>
  <si>
    <t>64462028</t>
  </si>
  <si>
    <t>Общество с ограниченной ответственностью ПРОФЕССИОНАЛЬНАЯ КОЛЛЕКТОРСКАЯ ОРГАНИЗАЦИЯ "ТАЛИОН"</t>
  </si>
  <si>
    <t>246501001</t>
  </si>
  <si>
    <t>60157089</t>
  </si>
  <si>
    <t>Общество с ограниченной ответственностью "ПРОФЕССИОНАЛЬНАЯ КОЛЛЕКТОРСКАЯ ОРГАНИЗАЦИЯ "ВЕРНОЕ РЕШЕНИЕ"</t>
  </si>
  <si>
    <t>165901001</t>
  </si>
  <si>
    <t>89177599</t>
  </si>
  <si>
    <t>Общество с ограниченной ответственностью Профессиональная коллекторская организация "СИТ"</t>
  </si>
  <si>
    <t>183101001</t>
  </si>
  <si>
    <t>59181327</t>
  </si>
  <si>
    <t>Акционерное общество "Юридическое Бюро Факториус"</t>
  </si>
  <si>
    <t>770601001</t>
  </si>
  <si>
    <t>119049, Москва г, ул Коровий Вал, д 7 стр 1, помещ. 9Н/2</t>
  </si>
  <si>
    <t>Непубличные акционерные общества</t>
  </si>
  <si>
    <t>46696998</t>
  </si>
  <si>
    <t>ООО "ПКО "КОЛИБРИ-КЭПИТАЛ"</t>
  </si>
  <si>
    <t>591901001</t>
  </si>
  <si>
    <t>Пермский край, г. Соликамск, ул. Северная, д. 46, кв. 69, 618547</t>
  </si>
  <si>
    <t>35265516</t>
  </si>
  <si>
    <t>Общество с ограниченной ответственностью профессиональная коллекторская организация "ЭДИКТ"</t>
  </si>
  <si>
    <t>45209393</t>
  </si>
  <si>
    <t>ОБЩЕСТВО С ОГРАНИЧЕННОЙ ОТВЕТСТВЕННОСТЬЮ "ПРОФЕССИОНАЛЬНАЯ КОЛЛЕКТОРСКАЯ ОРГАНИЗАЦИЯ "ФИНАНСОВАЯ СЛУЖБА КОНТРОЛЯ ПЛАТЕЖЕЙ"</t>
  </si>
  <si>
    <t>370201001</t>
  </si>
  <si>
    <t>Ивановская обл., г.о. Иваново, г. Иваново, ул. Наговицыной-Икрянистовой, д. 6, ОФИС 603, 153003</t>
  </si>
  <si>
    <t>Прочие юридические лица, являющиеся коммерческими организациями</t>
  </si>
  <si>
    <t>78370040</t>
  </si>
  <si>
    <t>ОБЩЕСТВО С ОГРАНИЧЕННОЙ ОТВЕТСТВЕННОСТЬЮ СЛУЖБА ЭКОНОМИЧЕСКОЙ БЕЗОПАСНОСТИ "АЛЬЯНС"</t>
  </si>
  <si>
    <t>772501001</t>
  </si>
  <si>
    <t>48090298</t>
  </si>
  <si>
    <t>ООО ПКО  "АЛЬЯНС ГРУПП"</t>
  </si>
  <si>
    <t>366201001</t>
  </si>
  <si>
    <t>ВОРОНЕЖСКАЯ ОБЛАСТЬ, Г ВОРОНЕЖ, УЛ ХОЛЬЗУНОВА, Д. 4, ПОМЕЩ. 3/1, 394068</t>
  </si>
  <si>
    <t>44740198</t>
  </si>
  <si>
    <t>Общество с ограниченной ответственностью "ПРОФЕССИОНАЛЬНАЯ КОЛЛЕКТОРСКАЯ ОРГАНИЗАЦИЯ "АГЕНТСТВО БАНКОВСКОГО ВОЗВРАТА"</t>
  </si>
  <si>
    <t>773601001</t>
  </si>
  <si>
    <t>119119, Москва г, Ленинский пр-кт, дом 42, корпус 1_2_3, этаж 1, помещение I, комната 88</t>
  </si>
  <si>
    <t>98895069</t>
  </si>
  <si>
    <t>Общество с ограниченной ответственностью Профессиональная Коллекторская организация "Легал Плюс"</t>
  </si>
  <si>
    <t>590201001</t>
  </si>
  <si>
    <t>614068, Пермский край, г Пермь, ул Окулова, зд 75, к 2</t>
  </si>
  <si>
    <t>06899527</t>
  </si>
  <si>
    <t>Общество с ограниченной ответственностью ПРОФЕССИОНАЛЬНАЯ КОЛЛЕКТОРСКАЯ ОРГАНИЗАЦИЯ "УПРАВЛЯЮЩАЯ КОМПАНИЯ "Ф""</t>
  </si>
  <si>
    <t>771001001</t>
  </si>
  <si>
    <t>ОБЩЕСТВО С ОГРАНИЧЕННОЙ ОТВЕТСТВЕННОСТЬЮ "ПРОФЕССИОНАЛЬНАЯ КОЛЛЕКТОРСКАЯ ОРГАНИЗАЦИЯ "АРКАН"</t>
  </si>
  <si>
    <t>г. Чебоксары, пр-кт И.Я.Яковлева, Д. 3, Литера А, ПОМЕЩ. 2, 428020</t>
  </si>
  <si>
    <t>61920140</t>
  </si>
  <si>
    <t>Общество с ограниченной ответственностью Профессиональная коллекторская организация "Кировская Финансовая Компания"</t>
  </si>
  <si>
    <t>434501001</t>
  </si>
  <si>
    <t>32864179</t>
  </si>
  <si>
    <t>Общество с ограниченной ответственностью "ПРОФЕССИОНАЛЬНАЯ КОЛЛЕКТОРСКАЯ ОРГАНИЗАЦИЯ "ХАРД""</t>
  </si>
  <si>
    <t>080001001</t>
  </si>
  <si>
    <t>358007, Республика Калмыкия, г.о. Город Элиста, г Элиста, мкр 1, дом 35А, помещение 23</t>
  </si>
  <si>
    <t>Общество с ограниченной ответственностью Профессиональная Коллекторская организация "Ка Финур"</t>
  </si>
  <si>
    <t>129329, Москва г, ул Вересковая, д 10</t>
  </si>
  <si>
    <t>60052500</t>
  </si>
  <si>
    <t>Общество с ограниченной ответственностью ПРОФЕССИОНАЛЬНАЯ КОЛЛЕКТОРСКАЯ ОРГАНИЗАЦИЯ "БЮРО КРЕДИТНОЙ БЕЗОПАСНОСТИ "РУССКОЛЛЕКТОР"</t>
  </si>
  <si>
    <t>771701001</t>
  </si>
  <si>
    <t>93457198</t>
  </si>
  <si>
    <t>ОБЩЕСТВО С ОГРАНИЧЕННОЙ ОТВЕТСТВЕННОСТЬЮ "ПРОФЕССИОНАЛЬНАЯ КОЛЛЕКТОРСКАЯ ОРГАНИЗАЦИЯ "СПРАВЕДЛИВОСТЬ"</t>
  </si>
  <si>
    <t>ОБЩЕСТВО С ОГРАНИЧЕННОЙ ОТВЕТСТВЕННОСТЬЮ "ПРОФЕССИОНАЛЬНАЯ КОЛЛЕКТОРСКАЯ ОРГАНИЗАЦИЯ "ДОВЕРИЕ"</t>
  </si>
  <si>
    <t>773101001</t>
  </si>
  <si>
    <t>121357, Город Москва, вн.тер.г. муниципальный округ Можайский, ул Верейская, д. 17</t>
  </si>
  <si>
    <t>Общество с ограниченной ответственностью "ПРОФЕССИОНАЛЬНАЯ КОЛЛЕКТОРСКАЯ ОРГАНИЗАЦИЯ "АГЕНТСТВО ПО РАБОТЕ С ДОЛГАМИ"</t>
  </si>
  <si>
    <t>Ивановская обл., г.о. Иваново, г. Иваново, ул. Богдана Хмельницкого, д. 83, ОФИС 5, 153022</t>
  </si>
  <si>
    <t>60674667</t>
  </si>
  <si>
    <t>Общество с ограниченной ответственностью Профессиональная коллекторская организация "ПРОФИТ"</t>
  </si>
  <si>
    <t>132701001</t>
  </si>
  <si>
    <t>05830893</t>
  </si>
  <si>
    <t>ОБЩЕСТВО С ОГРАНИЧЕННОЙ ОТВЕТСТВЕННОСТЬЮ ПРОФЕССИОНАЛЬНАЯ КОЛЛЕКТОРСКАЯ ОРГАНИЗАЦИЯ "ТЕРРИТОРИЯ ДИАЛОГА"</t>
  </si>
  <si>
    <t>40147262</t>
  </si>
  <si>
    <t>ОБЩЕСТВО С ОГРАНИЧЕННОЙ ОТВЕТСТВЕННОСТЬЮ "МИР"</t>
  </si>
  <si>
    <t>667101001</t>
  </si>
  <si>
    <t>620014, Свердловская обл, г Екатеринбург, ул Шейнкмана, стр 32а, 404</t>
  </si>
  <si>
    <t>32325040</t>
  </si>
  <si>
    <t>ОБЩЕСТВО С ОГРАНИЧЕННОЙ ОТВЕТСТВЕННОСТЬЮ ПРОФЕССИОНАЛЬНАЯ КОЛЛЕКТОРСКАЯ ОРГАНИЗАЦИЯ "ЮРИДИЧЕСКИЙ ЦЕНТР ЗАЩИТА"</t>
  </si>
  <si>
    <t>772901001</t>
  </si>
  <si>
    <t>Общество с ограниченной ответственностью  "Долговой консалтинг-агентство сбора коммунальных платежей"</t>
  </si>
  <si>
    <t>32122992</t>
  </si>
  <si>
    <t>Общество с ограниченной ответственностью "ФИНАНСОВАЯ ПЕРСПЕКТИВА"</t>
  </si>
  <si>
    <t>745101001</t>
  </si>
  <si>
    <t>454092, Челябинская область, г Челябинск, ул Елькина, д. 79</t>
  </si>
  <si>
    <t>ОБЩЕСТВО С ОГРАНИЧЕННОЙ ОТВЕТСТВЕННОСТЬЮ ПРОФЕССИОНАЛЬНАЯ КОЛЛЕКТОРСКАЯ ОРГАНИЗАЦИЯ "ЦЕНТР ПОМОЩИ ПО ВЗЫСКАНИЮ ЗАДОЛЖЕННОСТИ"</t>
  </si>
  <si>
    <t>32860336</t>
  </si>
  <si>
    <t>Общество с ограниченной ответственностью "КОЛЛЕКТОРСКОЕ АГЕНТСТВО "ВЕРНУТЬ ДОЛГИ"</t>
  </si>
  <si>
    <t>770901001</t>
  </si>
  <si>
    <t>105064, Город Москва, вн.тер. г. Муниципальный Округ Басманный, пер Яковоапостольский, дом 17, помещение 1/П</t>
  </si>
  <si>
    <t>47716697</t>
  </si>
  <si>
    <t>Общество с ограниченной ответственностью Профессиональная Коллекторская организация "Владимирский Региональный Юридический Центр"</t>
  </si>
  <si>
    <t>332801001</t>
  </si>
  <si>
    <t>600017, Владимирская обл, г Владимир, ул Мира, д 22, Этаж 1 Помещ. 26</t>
  </si>
  <si>
    <t>86014690</t>
  </si>
  <si>
    <t>ОБЩЕСТВО С ОГРАНИЧЕННОЙ ОТВЕТСТВЕННОСТЬЮ "ПРОФЕССИОНАЛЬНАЯ КОЛЛЕКТОРСКАЯ ОРГАНИЗАЦИЯ "АЛЬФА-ЛЕГИОН"</t>
  </si>
  <si>
    <t>772801001</t>
  </si>
  <si>
    <t>46146430</t>
  </si>
  <si>
    <t>Общество с ограниченной ответственностью "Профессиональная коллекторская организация "АПГРЕЙД-ФИНАНС"</t>
  </si>
  <si>
    <t>570001001</t>
  </si>
  <si>
    <t>Общество с ограниченной ответственностью "Проф Коллекшн"</t>
  </si>
  <si>
    <t>631101001</t>
  </si>
  <si>
    <t>443093, Самарская обл, г Самара, ул Мориса Тореза, д 21, кв 52</t>
  </si>
  <si>
    <t>40041999</t>
  </si>
  <si>
    <t>Общество с ограниченной ответственностью "АЛЬТИМА"</t>
  </si>
  <si>
    <t>772201001</t>
  </si>
  <si>
    <t>05051054</t>
  </si>
  <si>
    <t>ОБЩЕСТВО С ОГРАНИЧЕННОЙ ОТВЕТСТВЕННОСТЬЮ "АГЕНТСТВО РЕСТРУКТУРИЗАЦИИ ДОЛГОВЫХ ОБЯЗАТЕЛЬСТВ"</t>
  </si>
  <si>
    <t>390601001</t>
  </si>
  <si>
    <t>236010, Калининградская обл, г Калининград, ул Вагоностроительная, 3-5, VI, 7</t>
  </si>
  <si>
    <t>39500316</t>
  </si>
  <si>
    <t>Общество с ограниченной ответственностью "Профессиональная коллекторская организация Горизонт"</t>
  </si>
  <si>
    <t>525601001</t>
  </si>
  <si>
    <t>09442202</t>
  </si>
  <si>
    <t>Общество с ограниченной ответственностью "ПРОФЕССИОНАЛЬНАЯ КОЛЛЕКТОРСКАЯ ОРГАНИЗАЦИЯ  БАЛТИЙСКИЙ ЦЕНТР КОНСУЛЬТАЦИЙ"</t>
  </si>
  <si>
    <t>781101001</t>
  </si>
  <si>
    <t>57877266</t>
  </si>
  <si>
    <t>Общество с ограниченной ответственностью "Объединенное коллекторское агентство"</t>
  </si>
  <si>
    <t>98026860</t>
  </si>
  <si>
    <t>ОБЩЕСТВО С ОГРАНИЧЕННОЙ ОТВЕТСТВЕННОСТЬЮ "ПКО"АЛЬТАФИНАНС"</t>
  </si>
  <si>
    <t>117630, Москва г, ш Старокалужское, д 62, помещ. 1/3</t>
  </si>
  <si>
    <t>34676571</t>
  </si>
  <si>
    <t>312301001</t>
  </si>
  <si>
    <t>35291979</t>
  </si>
  <si>
    <t>ОБЩЕСТВО С ОГРАНИЧЕННОЙ ОТВЕТСТВЕННОСТЬЮ "КОЛЛЕКТОРСКОЕ АГЕНТСТВО "ЩИТ"</t>
  </si>
  <si>
    <t>43468305</t>
  </si>
  <si>
    <t>ОБЩЕСТВО С ОГРАНИЧЕННОЙ ОТВЕТСТВЕННОСТЬЮ ПРОФЕССИОНАЛЬНАЯ КОЛЛЕКТОРСКАЯ ОРГАНИЗАЦИЯ "ЦЕНТР ПОДДЕРЖКИ БИЗНЕСА"</t>
  </si>
  <si>
    <t>384901001</t>
  </si>
  <si>
    <t>664007, Иркутская обл, г Иркутск, ул Горная, д 24, 19</t>
  </si>
  <si>
    <t>61131242</t>
  </si>
  <si>
    <t>ОБЩЕСТВО С ОГРАНИЧЕННОЙ ОТВЕТСТВЕННОСТЬЮ "ПЕРСПЕКТИВА"</t>
  </si>
  <si>
    <t>910201001</t>
  </si>
  <si>
    <t>05549854</t>
  </si>
  <si>
    <t>ОБЩЕСТВО С ОГРАНИЧЕННОЙ ОТВЕТСТВЕННОСТЬЮ "РУССКАЯ КОРОНА"</t>
  </si>
  <si>
    <t>623001001</t>
  </si>
  <si>
    <t>33663678</t>
  </si>
  <si>
    <t>Общество с ограниченной ответственностью "Персонал Актив Плюс Юг"</t>
  </si>
  <si>
    <t>Деятельность холдинговых компаний</t>
  </si>
  <si>
    <t>01582760</t>
  </si>
  <si>
    <t>ОБЩЕСТВО С ОГРАНИЧЕННОЙ ОТВЕТСТВЕННОСТЬЮ "СМК"</t>
  </si>
  <si>
    <t>616201001</t>
  </si>
  <si>
    <t>68752987</t>
  </si>
  <si>
    <t>ООО Коллекторское агентство "РЕВЕРС"</t>
  </si>
  <si>
    <t>695001001</t>
  </si>
  <si>
    <t>86766390</t>
  </si>
  <si>
    <t>ОБЩЕСТВО С ОГРАНИЧЕННОЙ ОТВЕТСТВЕННОСТЬЮ "ПРОФЕССИОНАЛЬНАЯ КОЛЛЕКТОРСКАЯ ОРГАНИЗАЦИЯ ФИНАНСОВАЯ ГРУППА "АЛЬТЕРНАТИВА"</t>
  </si>
  <si>
    <t>525701001</t>
  </si>
  <si>
    <t>45414064</t>
  </si>
  <si>
    <t>ОБЩЕСТВО С ОГРАНИЧЕННОЙ ОТВЕТСТВЕННОСТЬЮ "ФРЕЙР"</t>
  </si>
  <si>
    <t>740401001</t>
  </si>
  <si>
    <t>55489175</t>
  </si>
  <si>
    <t>ОБЩЕСТВО С ОГРАНИЧЕННОЙ ОТВЕТСТВЕННОСТЬЮ ПРОФЕССИОНАЛЬНАЯ КОЛЛЕКТОРСКАЯ ОРГАНИЗАЦИЯ "ФРИДОМ-ИНВЕСТ"</t>
  </si>
  <si>
    <t>540201001</t>
  </si>
  <si>
    <t>Новосибирская обл., г.о. город Новосибирск, г. Новосибирск, ул. Дачная, зд. 60а, ПОМЕЩ. 208, 630082</t>
  </si>
  <si>
    <t>32384686</t>
  </si>
  <si>
    <t>Общество с ограниченной ответственностью Профессиональное Коллекторское Агенство ВИВ</t>
  </si>
  <si>
    <t>183801001</t>
  </si>
  <si>
    <t>60155393</t>
  </si>
  <si>
    <t>ОБЩЕСТВО С ОГРАНИЧЕННОЙ ОТВЕТСТВЕННОСТЬЮ "КОБРИН"</t>
  </si>
  <si>
    <t>540801001</t>
  </si>
  <si>
    <t>630055, Новосибирская обл, г Новосибирск, ул Мусы Джалиля, д 3/1, 15</t>
  </si>
  <si>
    <t>02665821</t>
  </si>
  <si>
    <t>ОБЩЕСТВО С ОГРАНИЧЕННОЙ ОТВЕТСТВЕННОСТЬЮ ПРОФЕССИОНАЛЬНАЯ КОЛЛЕКТОРСКАЯ ОРГАНИЗАЦИЯ "ЮРИСКОНСУЛЬТ"</t>
  </si>
  <si>
    <t>366601001</t>
  </si>
  <si>
    <t>394054, Воронежская область, г.о. город Воронеж, г Воронеж, мкр. Жилой массив Олимпийский, д. 17, кв. 924</t>
  </si>
  <si>
    <t>26495571</t>
  </si>
  <si>
    <t>ОБЩЕСТВО С ОГРАНИЧЕННОЙ ОТВЕТСТВЕННОСТЬЮ "ПЕРВАЯ КОЛЛЕКТОРСКАЯ КОМПАНИЯ"</t>
  </si>
  <si>
    <t>302501001</t>
  </si>
  <si>
    <t>19742365</t>
  </si>
  <si>
    <t>ОБЩЕСТВО С ОГРАНИЧЕННОЙ ОТВЕТСТВЕННОСТЬЮ "ПКО "ЮГ-ПАРТНЁРС"</t>
  </si>
  <si>
    <t>616601001</t>
  </si>
  <si>
    <t>344056, Ростовская обл, г Ростов-на-Дону, ул Белорусская, д 44/71, 1</t>
  </si>
  <si>
    <t>91991918</t>
  </si>
  <si>
    <t>Общество с ограниченной ответственностью Профессиональная Коллекторская организация "Финансовый Омбудсмен"</t>
  </si>
  <si>
    <t>263401001</t>
  </si>
  <si>
    <t>355003, Ставропольский край, г Ставрополь, ул Дзержинского, д 160</t>
  </si>
  <si>
    <t>22007089</t>
  </si>
  <si>
    <t>ОБЩЕСТВО С ОГРАНИЧЕННОЙ ОТВЕТСТВЕННОСТЬЮ "ПРОФЕССИОНАЛЬНАЯ КОЛЛЕКТОРСКАЯ ОРГАНИЗАЦИЯ "МОРГАН"</t>
  </si>
  <si>
    <t>46777610</t>
  </si>
  <si>
    <t>Общество с ограниченной ответственностью профессиональная коллекторская организация "Союз"</t>
  </si>
  <si>
    <t>184001001</t>
  </si>
  <si>
    <t>426000, Удмуртская Респ, Ижевск г, им Петрова ул, дом № 51, оф.3</t>
  </si>
  <si>
    <t>Общество с ограниченной ответственностью "ФИЛНЕКСТ"</t>
  </si>
  <si>
    <t>616501001</t>
  </si>
  <si>
    <t>45750187</t>
  </si>
  <si>
    <t>Общество с ограниченной ответственностью Профессиональная коллекторская организация "Резон-АНС"</t>
  </si>
  <si>
    <t>775101001</t>
  </si>
  <si>
    <t>05036577</t>
  </si>
  <si>
    <t>ООО ПКО "СКМ"</t>
  </si>
  <si>
    <t>785250001</t>
  </si>
  <si>
    <t>121151, Москва г, наб Тараса Шевченко, д 23А</t>
  </si>
  <si>
    <t>60277133</t>
  </si>
  <si>
    <t>Общество с ограниченной ответственностью Профессиональная Коллекторская организация "Цду Инвест"</t>
  </si>
  <si>
    <t>88425724</t>
  </si>
  <si>
    <t>Общество с ограниченной ответственностью "Профессиональная коллекторская организация Юнона"</t>
  </si>
  <si>
    <t>780601001</t>
  </si>
  <si>
    <t>195027, Город Санкт-Петербург, ул Магнитогорская, д. 23, к. 1, литера А, офис 332, ком. 43-Н</t>
  </si>
  <si>
    <t>05098133</t>
  </si>
  <si>
    <t>Прорыв 2024</t>
  </si>
  <si>
    <t>Топ 10</t>
  </si>
  <si>
    <t>Топ 100 - 300</t>
  </si>
  <si>
    <t>Топ 300 - 500</t>
  </si>
  <si>
    <t>Топ 10 - 50</t>
  </si>
  <si>
    <t>Топ 50 - 100</t>
  </si>
  <si>
    <t>ОБЩЕСТВО С ОГРАНИЧЕННОЙ ОТВЕТСТВЕННОСТЬЮ "ПРОФЕССИОНАЛЬНАЯ КОЛЛЕКТОРСКАЯ ОРГАНИЗАЦИЯ "ФИНТРАСТ"</t>
  </si>
  <si>
    <t>668501001</t>
  </si>
  <si>
    <t>63362193</t>
  </si>
  <si>
    <t xml:space="preserve">119049, Москва г, вн.тер.г. муниципальный округ Якиманка, ул Коровий Вал, д. 7, стр. 1,  помещ. 9Н/2, </t>
  </si>
  <si>
    <t>ОБЩЕСТВО С ОГРАНИЧЕННОЙ ОТВЕТСТВЕННОСТЬЮ ПРОФЕССИОНАЛЬНАЯ КОЛЛЕКТОРСКАЯ ОРГАНИЗАЦИЯ "ЗОРГ"</t>
  </si>
  <si>
    <t>ОБЩЕСТВО С ОГРАНИЧЕННОЙ ОТВЕТСТВЕННОСТЬЮ ПРОФЕССИОНАЛЬНАЯ КОЛЛЕКТОРСКАЯ ОРГАНИЗАЦИЯ "АЙВА"</t>
  </si>
  <si>
    <t>057201001</t>
  </si>
  <si>
    <t>367000, Республика Дагестан, г.о. город Махачкала, вн.р-н Советский район, г Махачкала, ул Дзержинского, д. 17, к. Б, офис 804</t>
  </si>
  <si>
    <t>ООО «ПКО Траст» зарегистрировано по адресу: 665801, Иркутская обл, г.о. Ангарское, г Ангарск, кв-л 252, стр. 19, д.офис 202. Генеральным директором является Долюк Андрей Николаевич. Рост доходов компании за 5 лет: 278,8%. Рост финансовых активов компании за 5 лет: 350,69%. Объем заемных средств компании на конец 2024 года: 463656 тыс. руб. ФССП присвоил Низкий уровень риска для данного ПКО.</t>
  </si>
  <si>
    <t>ООО «ПКО Управляющая компания Траст» зарегистрировано по адресу: 665801, Иркутская обл, г.о. Ангарское, г Ангарск, кв-л 252, стр. 19, д.офис 207. Генеральным директором является Долюк Андрей Николаевич. Рост доходов компании за 5 лет: 185,5%. Рост финансовых активов компании за 5 лет: 302,79%. Объем заемных средств компании на конец 2024 года: 37031 тыс. руб. ФССП присвоил Низкий уровень риска для данного ПКО.</t>
  </si>
  <si>
    <t>ООО «ПКО Траст-Западная Сибирь» зарегистрировано по адресу: 665801, Иркутская обл, г.о. Ангарское, г Ангарск, кв-л 252, стр. 19, офис 203. Генеральным директором является Долюк Андрей Николаевич. Рост доходов компании за 5 лет: 80,8%. Рост финансовых активов компании за 5 лет: 191,34%.</t>
  </si>
  <si>
    <t>ООО «ПКО «СП» зарегистрировано по адресу: 344013, Ростовская обл, г Ростов-на-Дону, ул Мечникова, 39в. Генеральным директором является Бревдо Михаил Григорьевич. Рост доходов компании за 5 лет: 214,6%. Объем заемных средств компании на конец 2024 года: 8454 тыс. руб. ФССП присвоил Низкий уровень риска для данного ПКО.</t>
  </si>
  <si>
    <t>ООО «ПКО «Авантаж» зарегистрировано по адресу: 620073, Свердловская обл, г Екатеринбург, ул Крестинского, 53б. Генеральным директором является Пшеницын Сергей Анатольевич. Рост доходов компании за 5 лет: 203,5%. Рост финансовых активов компании за 5 лет: 201,06%. Объем заемных средств компании на конец 2024 года: 258310 тыс. руб. ФССП присвоил Низкий уровень риска для данного ПКО.</t>
  </si>
  <si>
    <t>ООО «ПКО «ЮГ-КОЛЛЕКШН» зарегистрировано по адресу: 344056, Ростовская обл, г Ростов-на-Дону, ул Белорусская, 44/71, 1. Генеральным директором является Лукин Дмитрий Константинович. Рост доходов компании за 5 лет: 118,8%. Рост финансовых активов компании за 5 лет: 68,42%. Объем заемных средств компании на конец 2024 года: 36885 тыс. руб. ФССП присвоил Низкий уровень риска для данного ПКО.</t>
  </si>
  <si>
    <t>ООО «ЭйБиСи Финанс» зарегистрировано по адресу: 195279, Санкт-Петербург г, Революции ш, дом 69, литер А, ПОМ 46Н,48Н,50Н,54Н,55Н ОФ231. Генеральным директором является Чеботарев Алексей Викторович. Рост доходов компании за 5 лет: 216,7%.</t>
  </si>
  <si>
    <t>ООО «ПКО «Долговое агентство ВЕРУС» зарегистрировано по адресу: 109382, Москва г, ул Судакова, 10, офис 213. Генеральным директором является Карцев Роман Владимирович. Рост доходов компании за 5 лет: 387%. Объем заемных средств компании на конец 2024 года: 2129 тыс. руб. ФССП присвоил Низкий уровень риска для данного ПКО.</t>
  </si>
  <si>
    <t>«ПКО» ООО «Юридическая Финзащита» зарегистрировано по адресу: Удмуртская Респ., г.о. город Ижевск, г. Ижевск, ул. Пушкинская, Д. 169, КВ. 22, 426076. Генеральным директором является Деревнина Марина Павловна. Рост доходов компании за 5 лет: 49,9%. Объем заемных средств компании на конец 2024 года: 332 тыс. руб. ФССП присвоил Низкий уровень риска для данного ПКО.</t>
  </si>
  <si>
    <t>ООО «СБ-Консалт» зарегистрировано по адресу: 364024, Чеченская Республика, г Грозный, ул Им С.Ш.Лорсанова, д. 10, кабинет 202. Генеральным директором является Зурушев Абубакар Бадрудиевич. Рост доходов компании за 5 лет: 74,9%. Объем заемных средств компании на конец 2024 года: 27269 тыс. руб. ФССП присвоил Низкий уровень риска для данного ПКО.</t>
  </si>
  <si>
    <t>ООО ПКО «ЮЦ Защита» зарегистрировано по адресу: 119192, Москва г, ул Мосфильмовская, д. 74Б, этаж 24, апартамент/ком 01-24/3. Генеральным директором является Лосевский Сергей Сергеевич. Рост доходов компании за 5 лет: 127,2%. Объем заемных средств компании на конец 2024 года: 18618 тыс. руб. ФССП присвоил Низкий уровень риска для данного ПКО.</t>
  </si>
  <si>
    <t>ООО «Профессиональное Коллекторское Бюро» зарегистрировано по адресу: 143404, Московская обл, г.о. Красногорск, г Красногорск, ул Парковая, д. 1, кв. эт/пом цоколь/5. Генеральным директором является ГАНЕЛИН ВЛАДИСЛАВ ДМИТРИЕВИЧ. ФССП присвоил Низкий уровень риска для данного ПКО.</t>
  </si>
  <si>
    <t>ООО «РУССКАЯ КОРОНА» зарегистрировано по адресу: г. Рязань, Славянский пр-кт. Генеральным директором является ШАРОВА ЕЛЕНА ВИКТОРОВНА. ФССП присвоил Низкий уровень риска для данного ПКО.</t>
  </si>
  <si>
    <t>ООО «Система Малого Кредитования» зарегистрировано по адресу: 344004, Ростовская обл, г Ростов-на-Дону, пл Рабочая, 25, Этаж 1, 2. Генеральным директором является ШЕВЫРЕВ ИЛЬЯ МИХАЙЛОВИЧ.</t>
  </si>
  <si>
    <t>ООО «Первая коллекторская компания» зарегистрировано по адресу: Астраханская обл., Икрянинский м.р-н, с.п. Икрянинский сельсовет, с. Икряное, ул. Мира, д. 63, КВ. 3, 416370. Генеральным директором является УСЕНКО ЕВГЕНИЙ ЛЕОНИДОВИЧ. Объем заемных средств компании на конец 2024 года: 3986 тыс. руб.</t>
  </si>
  <si>
    <t>ООО «ПКО «ЮГ-ПАРТНЁРС» зарегистрировано по адресу: 344056, Ростовская обл, г Ростов-на-Дону, ул Белорусская, 44/71, 1. Генеральным директором является Лукин Дмитрий Константинович. Объем заемных средств компании на конец 2024 года: 28804 тыс. руб.</t>
  </si>
  <si>
    <t>ООО ПКО «Финансовый омбудсмен» зарегистрировано по адресу: 355003, Ставропольский край, г Ставрополь, ул Дзержинского, 160, 172. Генеральным директором является ВОЕВОДИНА ЕЛЕНА ИВАНОВНА.</t>
  </si>
  <si>
    <t>ООО ПКО «Морган» зарегистрировано по адресу: г. Чебоксары, ул. Энгельса, д. 18, 428003. Генеральным директором является МАТВЕЕВ ИВАН СЕРГЕЕВИЧ.</t>
  </si>
  <si>
    <t>ООО ПКО «Союз» зарегистрировано по адресу: г. Ижевск, ул. им Петрова, д. 51, офис 3 426068. Генеральным директором является ФЕОФИЛАКТОВ ВЛАДИМИР ВЛАДИМИРОВИЧ.</t>
  </si>
  <si>
    <t>ООО ПКО «РБВ» зарегистрировано по адресу: 633209, Новосибирская обл, г Искитим, ул Пушкина, 24</t>
  </si>
  <si>
    <t>ООО ПКО «ДЖИ ТИ» зарегистрировано по адресу: Чувашская Республика - Чувашия, Чебоксары, Маркса К., д. 52, стр. 2, помещ. 4</t>
  </si>
  <si>
    <t>ООО ПКО «СКЛ» зарегистрировано по адресу: 344016, Ростовская область, г Ростов-на-Дону, ул Буровая, зд. 46</t>
  </si>
  <si>
    <t>ООО «Консалт Плюс» зарегистрировано по адресу: 115088, город Москва, ул. Шарикоподшипниковская, дом 4, корпус 3Б, ЭТ 1 ПОМ II КОМ 15,16,20-24</t>
  </si>
  <si>
    <t>ООО «ПКО «Рублёв-Финанс» зарегистрировано по адресу: 121087, Москва г,  Багратионовский пр-д, 7, 20В, 517</t>
  </si>
  <si>
    <t>ООО ПКО «Тристар» зарегистрировано по адресу: 105064, Москва г, Земляной Вал ул, дом 36, офис 504</t>
  </si>
  <si>
    <t>ООО «Юридическая компания № 1» зарегистрировано по адресу: г. Самара, ул. Мориса Тореза, д. 1А, кв. 513, 443093</t>
  </si>
  <si>
    <t>ООО ПКО ЦПУ зарегистрировано по адресу: г. Владимир, ул. Красноармейская, д. 43Б, оф. 6, пом. 1, 600021</t>
  </si>
  <si>
    <t>ООО ПКО «Технология-комфорт» зарегистрировано по адресу: 670000, Бурятия Респ, г Улан-Удэ, ул Борсоева, 33а, 207</t>
  </si>
  <si>
    <t>ООО ПКО «ЭВЕНТУС» зарегистрировано по адресу: 426030, Удмуртская Респ, г Ижевск, ул Пазелинская, 2а</t>
  </si>
  <si>
    <t>ООО «КРДЦ» зарегистрировано по адресу: 153013, Ивановская обл, г Иваново, ул Панина, 16а Дом</t>
  </si>
  <si>
    <t>ООО «ГК «Юрфининвест» зарегистрировано по адресу: 115088, Москва г, 2-Я Машиностроения ул, дом 17, строение 1, этаж 2, помещение I, комната 63, офис 60</t>
  </si>
  <si>
    <t>ООО «Центр ЮСБ-М» зарегистрировано по адресу: 117335, Москва г, Вавилова ул, дом 79, корпус 1, офис 4</t>
  </si>
  <si>
    <t>ООО «Прайм Коллекшен» зарегистрировано по адресу: Москва г, ш.Дмитровское, д.100, стр.2ПОМ.4506, кв.05, 127247</t>
  </si>
  <si>
    <t>АО «Профессиональная коллекторская организация «Инвест Групп» зарегистрировано по адресу: 198206, Город Санкт-Петербург, вн.тер. г. Муниципальный Округ Сосновая Поляна, ш Петергофское, дом 73, литера Т, помещение 1-Н, офис 17/4 РАБОЧЕЕ МЕСТО 3</t>
  </si>
  <si>
    <t>ООО «ЦАФТ» зарегистрировано по адресу: 196084, Санкт-Петербург г, ул Черниговская, д. 8, литера А, помещ. 29Н, 81Н</t>
  </si>
  <si>
    <t>ООО «ПКО ФГ «Альтернатива» зарегистрировано по адресу: Нижегородская обл, Нижний Новгород г, Комсомольское ш, дом 5, помещение 7, офис 412</t>
  </si>
  <si>
    <t>ООО «Коллекшн Консалт» зарегистрировано по адресу: г. Белгород, Народный б-р, д. 79, оф. 514, 308009</t>
  </si>
  <si>
    <t>АО «Технологии Бизнеса» зарегистрировано по адресу: 119121, город Москва, вн.тер. г. Муниципальный Округ Хамовники, пер 2-Й Вражский, дом 1, корпус 1, помещение 1/1</t>
  </si>
  <si>
    <t>agent</t>
  </si>
  <si>
    <t>raiting_get_a</t>
  </si>
  <si>
    <t>cess</t>
  </si>
  <si>
    <t>raiting_get_c</t>
  </si>
  <si>
    <t>ogrn</t>
  </si>
  <si>
    <t>name_light</t>
  </si>
  <si>
    <t>income2019</t>
  </si>
  <si>
    <t>income2020</t>
  </si>
  <si>
    <t>income2021</t>
  </si>
  <si>
    <t>income2022</t>
  </si>
  <si>
    <t>cost2019</t>
  </si>
  <si>
    <t>cost2020</t>
  </si>
  <si>
    <t>cost2021</t>
  </si>
  <si>
    <t>cost2022</t>
  </si>
  <si>
    <t>profit2019</t>
  </si>
  <si>
    <t>profit2020</t>
  </si>
  <si>
    <t>profit2021</t>
  </si>
  <si>
    <t>profit2022</t>
  </si>
  <si>
    <t>invest2019</t>
  </si>
  <si>
    <t>invest2020</t>
  </si>
  <si>
    <t>invest2021</t>
  </si>
  <si>
    <t>invest2022</t>
  </si>
  <si>
    <t>receivable2019</t>
  </si>
  <si>
    <t>receivable2020</t>
  </si>
  <si>
    <t>receivable2021</t>
  </si>
  <si>
    <t>receivable2022</t>
  </si>
  <si>
    <t>НАО ПКО «ПКБ» зарегистрировано по адресу: Москва г, км Киевское шоссе 22-й (п Московский), 6, 1. Генеральным директором является КЛЕКОВКИН НИКОЛАЙ ИГОРЕВИЧ. Рост доходов компании за 5 лет: 169%. Рост финансовых активов компании за 5 лет: 373%. Объем заемных средств компании на конец 2024 года: 6852491 тыс. руб. ФССП присвоил Низкий уровень риска для данного ПКО.</t>
  </si>
  <si>
    <t>ООО ПКО «Феникс» зарегистрировано по адресу: 127287, Москва г, Хуторская 2-Я ул, дом 38А, строение 26. Генеральным директором является ФЕКЛИСОВ ИВАН ВЛАДИМИРОВИЧ. Рост доходов компании за 5 лет: 222%. Рост финансовых активов компании за 5 лет: 140%. Объем заемных средств компании на конец 2024 года: 1682305 тыс. руб. ФССП присвоил Высокий уровень риска для данного ПКО.</t>
  </si>
  <si>
    <t>ООО ПКО «ЭОС» зарегистрировано по адресу: 117105, Москва г, вн.тер. г. муниципальный округ Нагорный, ш Варшавское, д. 26, этаж 2, ч. нежил. помещ. 8. Генеральным директором является ДМИТРАКОВ АНТОН АЛЕКСАНДРОВИЧ. Рост доходов компании за 5 лет: 250%. Рост финансовых активов компании за 5 лет: 383%. Объем заемных средств компании на конец 2024 года: 4837676 тыс. руб. ФССП присвоил Низкий уровень риска для данного ПКО.</t>
  </si>
  <si>
    <t>ООО «ПКО «Национальная Фабрика Ипотеки» зарегистрировано по адресу: 107140, Москва г, ул Красносельская Верхн., 11А, 1, 2/2/45. Генеральным директором является ИСЕЕВ РУСЛАН МАРАТОВИЧ. Рост доходов компании за 5 лет: 94%. Рост финансовых активов компании за 5 лет: 289%. Объем заемных средств компании на конец 2024 года: 12394857 тыс. руб. ФССП присвоил Низкий уровень риска для данного ПКО.</t>
  </si>
  <si>
    <t>ООО ПКО «АйДи Коллект» зарегистрировано по адресу: 121096, Москва г, ул. Василисы Кожиной, дом 1, офис Д13. Генеральным директором является ВАСИЛЬЕВ АЛЕКСАНДР АЛЕКСАНДРОВИЧ. Рост доходов компании за 5 лет: 4308%. Рост финансовых активов компании за 5 лет: 13160%. Объем заемных средств компании на конец 2024 года: 12191290 тыс. руб. ФССП присвоил Низкий уровень риска для данного ПКО.</t>
  </si>
  <si>
    <t>ООО «ПКО «ФинТраст» зарегистрировано по адресу: 620026, Свердловская обл, г Екатеринбург, ул Куйбышева, 95, 405. Генеральным директором является ШАЛИМОВ КОНСТАНТИН ВИКТОРОВИЧ. Рост доходов компании за 5 лет: 828047%. Рост финансовых активов компании за 5 лет: 863%. Объем заемных средств компании на конец 2024 года: 8345504 тыс. руб.</t>
  </si>
  <si>
    <t>ООО ПКО «РСВ» зарегистрировано по адресу: 127055, Москва, Бутырский Вал, дом № 68/70, стр. 1, этаж 2, помещение I, комната №4. Генеральным директором является ПАДОШ БАЛАЖ. Рост доходов компании за 5 лет: 950%. Рост финансовых активов компании за 5 лет: 908%. Объем заемных средств компании на конец 2024 года: 2968876 тыс. руб. ФССП присвоил Высокий уровень риска для данного ПКО.</t>
  </si>
  <si>
    <t>ООО ПКО «Филберт» зарегистрировано по адресу: 198095, Санкт-Петербург г, Маршала Говорова ул, дом № 35, корпус 5, лит. Ж. Генеральным директором является ИВАНОВ АНДРЕЙ БОРИСОВИЧ. Рост доходов компании за 5 лет: 411%. Рост финансовых активов компании за 5 лет: 363%. Объем заемных средств компании на конец 2024 года: 2045370 тыс. руб. ФССП присвоил Значительный уровень риска для данного ПКО.</t>
  </si>
  <si>
    <t>ООО ПКО «Право онлайн» зарегистрировано по адресу: 630005, Новосибирская область, Новосибирск, Фрунзе, д. 88, этаж 2, офис 21. Генеральным директором является ТЕЛЯТНИКОВА ЕЛЕНА ВАСИЛЬЕВНА. Рост доходов компании за 5 лет: 5292%. Рост финансовых активов компании за 5 лет: 4467%. Объем заемных средств компании на конец 2024 года: 2188689 тыс. руб. ФССП присвоил Низкий уровень риска для данного ПКО.</t>
  </si>
  <si>
    <t>АО ПКО «ЦДУ» зарегистрировано по адресу: 117420, Москва г, ул Намёткина, 15, Эт 1 Пом I Ком 01-06. Генеральным директором является ЯМПОЛЬСКАЯ ЕЛЕНА АЛЕКСАНДРОВНА. Рост доходов компании за 5 лет: 1199%. Рост финансовых активов компании за 5 лет: 2020%. ФССП присвоил Низкий уровень риска для данного ПКО.</t>
  </si>
  <si>
    <t>ООО «ПКО Траст» зарегистрировано по адресу: 665801, Иркутская обл, г.о. Ангарское, г Ангарск, кв-л 252, стр. 19, д.офис 202. Генеральным директором является Долюк Андрей Николаевич. Рост доходов компании за 5 лет: 343%. Рост финансовых активов компании за 5 лет: 427%. Объем заемных средств компании на конец 2024 года: 460330 тыс. руб. ФССП присвоил Низкий уровень риска для данного ПКО.</t>
  </si>
  <si>
    <t>ООО ПКО «СКМ» зарегистрировано по адресу: 121151, Москва, Тараса Шевченко, 23А. Генеральным директором является ДУДА ИГОРЬ ВИКТОРОВИЧ. Рост доходов компании за 5 лет: 15%. Рост финансовых активов компании за 5 лет: 57%. Объем заемных средств компании на конец 2024 года: 100175 тыс. руб. ФССП присвоил Значительный уровень риска для данного ПКО.</t>
  </si>
  <si>
    <t>ООО ПКО «АБК» зарегистрировано по адресу: 117997, Москва г, ул Вавилова, 19. Генеральным директором является КОЛОСКОВ МАКСИМ ВИКТОРОВИЧ. Рост доходов компании за 5 лет: 173%. Рост финансовых активов компании за 5 лет: 417%. Объем заемных средств компании на конец 2024 года: 1199652 тыс. руб. ФССП присвоил Низкий уровень риска для данного ПКО.</t>
  </si>
  <si>
    <t>ООО «ПКО «М.Б.А. Финансы» зарегистрировано по адресу: 115280, Москва г, ул Мастеркова, 4, Эт 15 Пом I Ком 35. Генеральным директором является ВАХАТА ФЕДОР. Рост доходов компании за 5 лет: 240%. Рост финансовых активов компании за 5 лет: 171%. Объем заемных средств компании на конец 2024 года: 478305 тыс. руб. ФССП присвоил Значительный уровень риска для данного ПКО.</t>
  </si>
  <si>
    <t>ООО ПКО «ДА «ФЕМИДА» зарегистрировано по адресу: 197374, Город Санкт-Петербург, ул. Мебельная, дом 12, корпус 1, литер А, помещение 55-Н, офис 420. Генеральным директором является КАРТАШОВА ОЛЬГА ВЛАДИМИРОВНА. Рост доходов компании за 5 лет: 800%. Рост финансовых активов компании за 5 лет: 445%. Объем заемных средств компании на конец 2024 года: 1918 тыс. руб. ФССП присвоил Низкий уровень риска для данного ПКО.</t>
  </si>
  <si>
    <t>ООО ПКО «Столичное АВД» зарегистрировано по адресу: 107564, Москва г, ул Краснобогатырская, 2, 2, 5. Генеральным директором является ЦАЦУА ДАВИД ВЛАДИМИРОВИЧ. Рост доходов компании за 5 лет: 448%. Рост финансовых активов компании за 5 лет: 679%. Объем заемных средств компании на конец 2024 года: 63942 тыс. руб. ФССП присвоил Низкий уровень риска для данного ПКО.</t>
  </si>
  <si>
    <t>ООО ПКО «ЦДУ Инвест» зарегистрировано по адресу: 117420, Москва г, ул Намёткина, 15, Эт/Пом/Ком 1/I/12. Генеральным директором является СМИРНОВ АЛЕКСЕЙ ВАСИЛЬЕВИЧ. Рост доходов компании за 5 лет: 6618%. Рост финансовых активов компании за 5 лет: 34302%. Объем заемных средств компании на конец 2024 года: 69000 тыс. руб.</t>
  </si>
  <si>
    <t>ООО «ПКО Юнона» зарегистрировано по адресу: 195027, Город Санкт-Петербург, ул Магнитогорская, д. 23, к. 1, литера А, офис 332. Генеральным директором является ЛАРИОНОВА НАДЕЖДА АНАТОЛЬЕВНА. Рост доходов компании за 5 лет: 164%. Рост финансовых активов компании за 5 лет: 351%. Объем заемных средств компании на конец 2024 года: 28955 тыс. руб. ФССП присвоил Низкий уровень риска для данного ПКО.</t>
  </si>
  <si>
    <t>ООО «ПКО «АСВ» зарегистрировано по адресу: 194044, город Санкт-Петербург, вн.тер. г. Муниципальный Округ Сампсониевское, пр-кт Большой Сампсониевский, дом 28, корпус 2, литера Д, офис 642. Генеральным директором является БОГОМОЛОВ МАКСИМ ВЛАДИМИРОВИЧ. Рост доходов компании за 5 лет: 879%. Рост финансовых активов компании за 5 лет: 1999%. Объем заемных средств компании на конец 2024 года: 1681581 тыс. руб. ФССП присвоил Низкий уровень риска для данного ПКО.</t>
  </si>
  <si>
    <t>ООО ПКО «Фабула» зарегистрировано по адресу: 420044, Татарстан Респ, Казань г, Ямашева пр-кт, дом № 36Д, офис 15. Генеральным директором является ДИЯНОВ РАДИК РАШИДОВИЧ. Рост доходов компании за 5 лет: 444%. Рост финансовых активов компании за 5 лет: 464%. ФССП присвоил Низкий уровень риска для данного ПКО.</t>
  </si>
  <si>
    <t>ООО «ПКО Управляющая компания Траст» зарегистрировано по адресу: 665801, Иркутская обл, г.о. Ангарское, г Ангарск, кв-л 252, стр. 19, д.офис 207. Генеральным директором является Долюк Андрей Николаевич. Рост доходов компании за 5 лет: 283%. Рост финансовых активов компании за 5 лет: 271%. ФССП присвоил Низкий уровень риска для данного ПКО.</t>
  </si>
  <si>
    <t>ООО ПКО «АВРОРА Консалт» зарегистрировано по адресу: 124482, Москва г, Зеленоград г, Савёлкинский проезд, дом 4, помещение XXI, комната 4, офис 4е. Генеральным директором является КОЖЕВНИКОВ АНТОН АЛЕКСЕЕВИЧ. Рост доходов компании за 5 лет: 1741%. Рост финансовых активов компании за 5 лет: 148%. Объем заемных средств компании на конец 2024 года: 3150 тыс. руб. ФССП присвоил Низкий уровень риска для данного ПКО.</t>
  </si>
  <si>
    <t>ООО ПКО «Вернём» зарегистрировано по адресу: 650992, Кемеровская область - Кузбасс, г.о. Кемеровский, г Кемерово, ул 50 лет Октября, д. 11, ком. 818. Генеральным директором является ИВАНОВСКИЙ ПАВЕЛ ВЛАДИМИРОВИЧ. Рост доходов компании за 5 лет: 1163%. Рост финансовых активов компании за 5 лет: 332%. Объем заемных средств компании на конец 2024 года: 1490099 тыс. руб.</t>
  </si>
  <si>
    <t>ООО ПКО «АКР» зарегистрировано по адресу: 129090, Москва г, пер Ботанический, 5, Этаж 5 Помещ. XV/Ком. 17к. Генеральным директором является МАРШИНИН ДЕНИС ВЛАДИМИРОВИЧ. Рост доходов компании за 5 лет: 540%. Рост финансовых активов компании за 5 лет: 125%. Объем заемных средств компании на конец 2024 года: 82962 тыс. руб. ФССП присвоил Низкий уровень риска для данного ПКО.</t>
  </si>
  <si>
    <t>ООО ПКО «Гольфстрим-Р» зарегистрировано по адресу: 125009, Москва г, пер Большой Кисловский, д. 4, стр. 3, этаж 1, помещ. 22. Генеральным директором является ПОБОЖАЯ ИРИНА ВАЛЕРЬЕВНА. Рост доходов компании за 5 лет: 2794%. Рост финансовых активов компании за 5 лет: 546%. Объем заемных средств компании на конец 2024 года: 499994 тыс. руб.</t>
  </si>
  <si>
    <t>ООО «ПКО ВПК-Капитал» зарегистрировано по адресу: 153012, Ивановская обл, г Иваново, ул Марии Рябининой, 5, 2. Генеральным директором является КАДЫШЕВ РОМАН ИВАНОВИЧ. Рост доходов компании за 5 лет: 2387%. Рост финансовых активов компании за 5 лет: 2263%. Объем заемных средств компании на конец 2024 года: 147125 тыс. руб. ФССП присвоил Низкий уровень риска для данного ПКО.</t>
  </si>
  <si>
    <t>ООО ПКО «ССК» зарегистрировано по адресу: 121609, Москва г, б-р Осенний, 23, Помещ. 1 Ком. 20. Генеральным директором является МОХНАЧЕВ ДМИТРИЙ ВЯЧЕСЛАВОВИЧ. Рост доходов компании за 5 лет: 232%. Рост финансовых активов компании за 5 лет: 642%. Объем заемных средств компании на конец 2024 года: 836486 тыс. руб. ФССП присвоил Низкий уровень риска для данного ПКО.</t>
  </si>
  <si>
    <t>ООО ПКО НСВ зарегистрировано по адресу: 108811, Москва г, км Киевское шоссе 22-й (п Московский), 6, 1. Генеральным директором является ВИНОГРАДОВ АРТУР АЛЕКСЕЕВИЧ. Рост доходов компании за 5 лет: 61%. Рост финансовых активов компании за 5 лет: 20%. ФССП присвоил Низкий уровень риска для данного ПКО.</t>
  </si>
  <si>
    <t>ООО ПКО «КЭФ» зарегистрировано по адресу: 127055, Москва г, вн.тер.г. муниципальный округ Тверской, ул Бутырский Вал, д. 68/70, стр. 1, помещ. 1, комната 44. Генеральным директором является СЕМЕНДУЕВ ВИКТОР АЛЕКСАНДРОВИЧ. Рост доходов компании за 5 лет: 156%. Рост финансовых активов компании за 5 лет: 126%.</t>
  </si>
  <si>
    <t>АО ПКО «ФАСП» зарегистрировано по адресу: 121151, Москва г, наб Тараса Шевченко, 23А, пом. 1Н/5. Генеральным директором является ДАВЫМОКА СЕРГЕЙ ВЯЧЕСЛАВОВИЧ. Рост доходов компании за 5 лет: 60%. Рост финансовых активов компании за 5 лет: 26%. ФССП присвоил Низкий уровень риска для данного ПКО.</t>
  </si>
  <si>
    <t>ООО «ПКО «Коллект Солюшенс» зарегистрировано по адресу: 111558, Город Москва, пр-кт Свободный, д. 21/2, помещ. 1/1. Генеральным директором является БОЯРОВ АНДРЕЙ ВЛАДИМИРОВИЧ. Рост доходов компании за 5 лет: 641298%. Рост финансовых активов компании за 5 лет: 2344%. Объем заемных средств компании на конец 2024 года: 908202 тыс. руб. ФССП присвоил Низкий уровень риска для данного ПКО.</t>
  </si>
  <si>
    <t>ООО «ПКО «Редут» зарегистрировано по адресу: 420021, Татарстан Респ, Казань г, Братьев Петряевых ул, дом № 5, помещение 407. Генеральным директором является ГАТТАРОВ РИНАТ САМАТОВИЧ. Рост доходов компании за 5 лет: 95%. Рост финансовых активов компании за 5 лет: 8%. Объем заемных средств компании на конец 2024 года: 11758 тыс. руб. ФССП присвоил Низкий уровень риска для данного ПКО.</t>
  </si>
  <si>
    <t>ООО ПКО «Вин Лэвел Капитал» зарегистрировано по адресу: 423823, Татарстан респ, г.о. городской округ город Набережные Челны, г Набережные Челны, пр-кт Сююмбике, д. 40, помещ. 54,55. Генеральным директором является КАРИМОВ РАДИК МИНИЗАХИДОВИЧ. Рост доходов компании за 5 лет: 551%. Рост финансовых активов компании за 5 лет: 7686%. Объем заемных средств компании на конец 2024 года: 1030317 тыс. руб. ФССП присвоил Низкий уровень риска для данного ПКО.</t>
  </si>
  <si>
    <t>ООО ПКО «АФК» зарегистрировано по адресу: 603087, Нижегородская область, г. Нижний Новгород, ш. Казанское, дом 10, корпус 3, помещение 2. Генеральным директором является ШАРПОВ СЕРГЕЙ ВИКТОРОВИЧ. Рост доходов компании за 5 лет: 96%. Рост финансовых активов компании за 5 лет: 79%. ФССП присвоил Низкий уровень риска для данного ПКО.</t>
  </si>
  <si>
    <t>ООО ПКО «БСВ» зарегистрировано по адресу: г. Новосибирск, ул. Добролюбова, д. 10/2, 630009. Генеральным директором является ЛУКЬЯНОВ ДЕНИС ВЛАДИМИРОВИЧ. Рост доходов компании за 5 лет: 464%. Рост финансовых активов компании за 5 лет: 245%. Объем заемных средств компании на конец 2024 года: 10000 тыс. руб. ФССП присвоил Низкий уровень риска для данного ПКО.</t>
  </si>
  <si>
    <t>ООО ПКО «СпецСнаб71» зарегистрировано по адресу: 390000, Рязанская область, г.о. город Рязань, г Рязань, ул Урицкого, д. 46, д.помещ. Н 48. Генеральным директором является САЗОНОВ СЕРГЕЙ ВЛАДИМИРОВИЧ. Рост доходов компании за 5 лет: 198%. Рост финансовых активов компании за 5 лет: 58%. Объем заемных средств компании на конец 2024 года: 472465 тыс. руб. ФССП присвоил Значительный уровень риска для данного ПКО.</t>
  </si>
  <si>
    <t>ООО ПКО «Защита Онлайн» зарегистрировано по адресу: 630005, Новосибирская обл, г Новосибирск, ул Фрунзе, д. 88, этаж 3, офис 31. Генеральным директором является ЗАГРЕБЕЛЬНЫЙ ДЕНИС АЛЕКСАНДРОВИЧ. Рост доходов компании за 5 лет: 693%. Рост финансовых активов компании за 5 лет: 2079%. Объем заемных средств компании на конец 2024 года: 1060923 тыс. руб. ФССП присвоил Низкий уровень риска для данного ПКО.</t>
  </si>
  <si>
    <t>ООО «ПКО СОЛ» зарегистрировано по адресу: 344082, Ростовская обл, г Ростов-на-Дону, пер Халтуринский, 4, 25. Генеральным директором является ВАНЯН ЛАРИСА КАРЕНОВНА. Рост доходов компании за 5 лет: 25212%. Рост финансовых активов компании за 5 лет: 1762743%. Объем заемных средств компании на конец 2024 года: 196490 тыс. руб. ФССП присвоил Низкий уровень риска для данного ПКО.</t>
  </si>
  <si>
    <t>ООО «Агентство Р.О.С.долгЪ» зарегистрировано по адресу: 121069, Город Москва, ул. Поварская, дом 31/29, помещение VI, комната 3. Генеральным директором является ЖЕЛЕЗНОВ АНДРЕЙ ВЯЧЕСЛАВОВИЧ. Рост доходов компании за 5 лет: 336%. Рост финансовых активов компании за 5 лет: 145%. Объем заемных средств компании на конец 2024 года: 19162 тыс. руб. ФССП присвоил Низкий уровень риска для данного ПКО.</t>
  </si>
  <si>
    <t>ООО ПКО «Интел коллект» зарегистрировано по адресу: 630102, Новосибирская обл, г Новосибирск, ул Восход, д. 20, офис 14. Генеральным директором является ПОЛЕТАЕВ ТИМОФЕЙ ОЛЕГОВИЧ. Рост доходов компании за 5 лет: 66806%. Рост финансовых активов компании за 5 лет: 16907%. Объем заемных средств компании на конец 2024 года: 176154 тыс. руб. ФССП присвоил Низкий уровень риска для данного ПКО.</t>
  </si>
  <si>
    <t>ООО ПКО «СААБ» зарегистрировано по адресу: 603087, Нижегородская область, г. Нижний Новгород, ш. Казанское, дом 10, корпус 3, помещение 2. Генеральным директором является ШАРПОВ СЕРГЕЙ ВИКТОРОВИЧ. Рост доходов компании за 5 лет: 117%. Рост финансовых активов компании за 5 лет: 173%. ФССП присвоил Низкий уровень риска для данного ПКО.</t>
  </si>
  <si>
    <t>ООО «ПКО Траст-Западная Сибирь» зарегистрировано по адресу: 665801, Иркутская обл, г.о. Ангарское, г Ангарск, кв-л 252, стр. 19, офис 203. Генеральным директором является Долюк Андрей Николаевич. Рост доходов компании за 5 лет: 106%. Рост финансовых активов компании за 5 лет: 109%.</t>
  </si>
  <si>
    <t>ООО ПКО «ЭВЕРЕСТ» зарегистрировано по адресу: 109147, Москва г, ул Марксистская, 34, 8. Генеральным директором является ЧЕРНЫШОВ ДМИТРИЙ СЕРГЕЕВИЧ. Рост доходов компании за 5 лет: 208%. Рост финансовых активов компании за 5 лет: 263%.</t>
  </si>
  <si>
    <t>ООО «Правовой центр «Паритет» зарегистрировано по адресу: 117638, Москва г, ул Одесская, 2, 1/2. Генеральным директором является ПЕТРУШИН СЕРГЕЙ ВАСИЛЬЕВИЧ. Рост доходов компании за 5 лет: 60%. Рост финансовых активов компании за 5 лет: 29%. Объем заемных средств компании на конец 2024 года: 45870 тыс. руб. ФССП присвоил Низкий уровень риска для данного ПКО.</t>
  </si>
  <si>
    <t>ООО « ПКО Компания Траст» зарегистрировано по адресу: 665801, Иркутская обл, г.о. Ангарское, г Ангарск, кв-л 252, стр. 19, офис 208. Генеральным директором является Долюк Андрей Николаевич. Рост доходов компании за 5 лет: 120%. Рост финансовых активов компании за 5 лет: 71%. ФССП присвоил Низкий уровень риска для данного ПКО.</t>
  </si>
  <si>
    <t>ООО ПКО «Долг-контроль» зарегистрировано по адресу: 660022, Красноярский край, Красноярск г, Партизана Железняка ул, дом № 18, офис 521. Генеральным директором является ЧЕРКАСОВ АЛЕКСАНДР НИКОЛАЕВИЧ. Рост доходов компании за 5 лет: 643%. Рост финансовых активов компании за 5 лет: 330%. ФССП присвоил Низкий уровень риска для данного ПКО.</t>
  </si>
  <si>
    <t>ООО ПКО «ДОК» зарегистрировано по адресу: 192019, г.Санкт-Петербург, ул.Профессора Качалова, д.7, корп.лите А, 16-Н/711. Генеральным директором является АКСЁНОВ ДЕНИС АЛЕКСАНДРОВИЧ. Рост доходов компании за 5 лет: 173%. Рост финансовых активов компании за 5 лет: 137%. Объем заемных средств компании на конец 2024 года: 77000 тыс. руб. ФССП присвоил Низкий уровень риска для данного ПКО.</t>
  </si>
  <si>
    <t>ООО «ПКО СИНГЛ» зарегистрировано по адресу: 309518, Белгородская обл, г Старый Оскол, ул Ватутина, 1, 915. Генеральным директором является МАЛЫХИНА СВЕТЛАНА АНДРЕЕВНА. Рост доходов компании за 5 лет: 124068%. Рост финансовых активов компании за 5 лет: 4326843%.</t>
  </si>
  <si>
    <t>ООО ПКО «РБР» зарегистрировано по адресу: 107023, Москва г, вн.тер.г. муниципальный округ Преображенское, ул Электрозаводская, д. 24, стр. 1, этаж 4, ком. 401. Генеральным директором является БАЗЮКИН ДМИТРИЙ ВАЛЕРИЕВИЧ. Рост доходов компании за 5 лет: 614%. Рост финансовых активов компании за 5 лет: 1086%. Объем заемных средств компании на конец 2024 года: 36871 тыс. руб. ФССП присвоил Низкий уровень риска для данного ПКО.</t>
  </si>
  <si>
    <t>ООО «ПКО «Кредит Инкасо Рус» зарегистрировано по адресу: 127273, Москва г, Березовая аллея, дом № 5А, строение 7, помещение 4. Генеральным директором является СТРЕЛКОВСКАЯ АЛЛА-МАРИЯ АДАМОВНА. Рост доходов компании за 5 лет: 65%. Рост финансовых активов компании за 5 лет: 140%. ФССП присвоил Высокий уровень риска для данного ПКО.</t>
  </si>
  <si>
    <t>ООО  «ПКО «Синара партнер» зарегистрировано по адресу: 620026, Свердловская обл, г Екатеринбург, ул Куйбышева, стр. 58, офис 203. Генеральным директором является КИСЛЯКОВ АЛЕКСЕЙ ВЛАДИМИРОВИЧ. Рост доходов компании за 5 лет: 990144%. Рост финансовых активов компании за 5 лет: 39%. ФССП присвоил Низкий уровень риска для данного ПКО.</t>
  </si>
  <si>
    <t>ООО ПКО «Лира» зарегистрировано по адресу: 305004, Курская обл, г Курск, ул Садовая, 10а, Этаж 2 Помещ. 26. Генеральным директором является МАКСИМЕНКО ВЛАДИМИР СЕРГЕЕВИЧ. Рост доходов компании за 5 лет: 49610%. Рост финансовых активов компании за 5 лет: 4680600%. ФССП присвоил Низкий уровень риска для данного ПКО.</t>
  </si>
  <si>
    <t>ООО «ПКО «Первая Гильдия Ростовщиков» зарегистрировано по адресу: 115172, Москва г, Котельническая наб, дом 25, строение 1, офис 15. Генеральным директором является ГЛУХОВА ЭЛЬВИРА САЛАВАТОВНА. Рост доходов компании за 5 лет: 3496%. Рост финансовых активов компании за 5 лет: 17836%. Объем заемных средств компании на конец 2024 года: 151889 тыс. руб. ФССП присвоил Низкий уровень риска для данного ПКО.</t>
  </si>
  <si>
    <t>ООО ПКО «МАЯК КОЛЛЕКТ» зарегистрировано по адресу: 620014, Свердловская обл, г Екатеринбург, ул Малышева, 19, 1205. Генеральным директором является КОМОВИЧ АЛЕКСАНДР ВЯЧЕСЛАВОВИЧ. Объем заемных средств компании на конец 2024 года: 9686 тыс. руб. ФССП присвоил Низкий уровень риска для данного ПКО.</t>
  </si>
  <si>
    <t>ООО «ПКО «Камелот» зарегистрировано по адресу: 614015, Пермский край, г. Пермь, ул. Монастырская, дом 14, квартира 200. Генеральным директором является ЛИЗУНОВ СЕРГЕЙ ЕВГЕНЬЕВИЧ. Рост доходов компании за 5 лет: 2260%. Рост финансовых активов компании за 5 лет: 3925%. Объем заемных средств компании на конец 2024 года: 1143 тыс. руб.</t>
  </si>
  <si>
    <t>ООО «ЭйБиСи Финанс» зарегистрировано по адресу: 195279, Санкт-Петербург г, Революции ш, дом 69, литер А, ПОМ 46Н,48Н,50Н,54Н,55Н ОФ231. Генеральным директором является Чеботарев Алексей Викторович. Рост доходов компании за 5 лет: 207%. Рост финансовых активов компании за 5 лет: 140%.</t>
  </si>
  <si>
    <t>ООО «КОНСТАНТА» зарегистрировано по адресу: 195043, Санкт-Петербург г, Рябовское ш, дом № 120, литера А, помещение 210. Генеральным директором является ЛАРИОНОВА НАДЕЖДА АНАТОЛЬЕВНА. Рост доходов компании за 5 лет: 53%. Рост финансовых активов компании за 5 лет: 207%. ФССП присвоил Низкий уровень риска для данного ПКО.</t>
  </si>
  <si>
    <t>ООО ПКО «Нэйва» зарегистрировано по адресу: 117218, Москва г, ул Кржижановского, 15, 5, 402. Генеральным директором является ИВАНОЧКИН ИЛЬЯ БОРИСОВИЧ. Рост доходов компании за 5 лет: 175%. Рост финансовых активов компании за 5 лет: 185%. Объем заемных средств компании на конец 2024 года: 15881 тыс. руб. ФССП присвоил Низкий уровень риска для данного ПКО.</t>
  </si>
  <si>
    <t>ООО ПКО «ДЕКСТФИН» зарегистрировано по адресу: 115280, Москва г, ул Ленинская Слобода, 19, 1, 31б. Генеральным директором является СОЛНЦЕВ ГЕННАДИЙ ВИКТОРОВИЧ. Рост доходов компании за 5 лет: 2710%. Рост финансовых активов компании за 5 лет: 98%. Объем заемных средств компании на конец 2024 года: 53003 тыс. руб. ФССП присвоил Низкий уровень риска для данного ПКО.</t>
  </si>
  <si>
    <t>ООО «ПКО «БВ «Правёж» зарегистрировано по адресу: 432045, Ульяновская обл, г Ульяновск, ш Московское, 40а, Строение 4. Генеральным директором является БРИНЗЕВИЧ НАТАЛЬЯ КОНСТАНТИНОВНА. Рост доходов компании за 5 лет: 1230%. Рост финансовых активов компании за 5 лет: 1003%. Объем заемных средств компании на конец 2024 года: 193066 тыс. руб. ФССП присвоил Низкий уровень риска для данного ПКО.</t>
  </si>
  <si>
    <t>ООО ПКО «Экспресс-Кредит» зарегистрировано по адресу: 628404, Ханты-Мансийский автономный округ - Югра, г Сургут, ул Григория Кукуевицкого, д. 15, кв. 305. Генеральным директором является ОБУХОВА ГУЛЬНАРА ЗАЙНУЛЛОВНА. Рост доходов компании за 5 лет: 218%. Рост финансовых активов компании за 5 лет: 151%. ФССП присвоил Низкий уровень риска для данного ПКО.</t>
  </si>
  <si>
    <t>ООО «ПКО «НБК» зарегистрировано по адресу: 610001, Кировская обл, Киров г, Красина ул, дом № 5, корпус 4. Генеральным директором является КАЛЫГИН СЕРГЕЙ ОЛЕГОВИЧ. Рост доходов компании за 5 лет: 163%. Рост финансовых активов компании за 5 лет: 753%. Объем заемных средств компании на конец 2024 года: 30114 тыс. руб. ФССП присвоил Низкий уровень риска для данного ПКО.</t>
  </si>
  <si>
    <t>ООО «ПКО «СП» зарегистрировано по адресу: 344013, Ростовская обл, г Ростов-на-Дону, ул Мечникова, 39в. Генеральным директором является Бревдо Михаил Григорьевич. Рост доходов компании за 5 лет: 295%. Рост финансовых активов компании за 5 лет: 134%. Объем заемных средств компании на конец 2024 года: 7908 тыс. руб. ФССП присвоил Низкий уровень риска для данного ПКО.</t>
  </si>
  <si>
    <t>ООО «ПКО ДолгЛимит» зарегистрировано по адресу: 620102, Свердловская обл, г Екатеринбург, ул Ясная, 22б, Этаж 2 Помещ. 7. Генеральным директором является КАЙГОРОДЦЕВА ЮЛИЯ СЕРГЕЕВНА. Рост доходов компании за 5 лет: 107952%. Рост финансовых активов компании за 5 лет: 6279100%. Объем заемных средств компании на конец 2024 года: 26128 тыс. руб. ФССП присвоил Низкий уровень риска для данного ПКО.</t>
  </si>
  <si>
    <t>ООО «Вектор Белгород» зарегистрировано по адресу: 308014, Белгородская обл, г Белгород, ул Попова, 58, 206. Генеральным директором является ПОЛОЗКОВ АНДРЕЙ ВЛАДИМИРОВИЧ. Рост доходов компании за 5 лет: 293%. Рост финансовых активов компании за 5 лет: 646%. Объем заемных средств компании на конец 2024 года: 2000 тыс. руб. ФССП присвоил Низкий уровень риска для данного ПКО.</t>
  </si>
  <si>
    <t>ООО ПКО «ТОРОС» зарегистрировано по адресу: 443086, Самарская обл, г.о. Самара, вн.р-н Октябрьский, г Самара, ул Ерошевского, д. 3, офис 1А. Генеральным директором является ЛОСЕВ ДМИТРИЙ АЛЕКСЕЕВИЧ. Рост доходов компании за 5 лет: 359%. Рост финансовых активов компании за 5 лет: 136%. Объем заемных средств компании на конец 2024 года: 152589 тыс. руб. ФССП присвоил Низкий уровень риска для данного ПКО.</t>
  </si>
  <si>
    <t>ООО ПКО «АЛЬФА» зарегистрировано по адресу: 129346, Город Москва, вн.тер. г. Муниципальный Округ Лосиноостровский, ул Изумрудная, дом 18, этаж 5, ПОМЕЩ.XIII, комната 20, ОФИС 5Р. Генеральным директором является ЗУДИН СЕРГЕЙ АНДРЕЕВИЧ. Рост доходов компании за 5 лет: 23454%. Рост финансовых активов компании за 5 лет: 303%. Объем заемных средств компании на конец 2024 года: 3333 тыс. руб. ФССП присвоил Низкий уровень риска для данного ПКО.</t>
  </si>
  <si>
    <t>ООО ПКО «Бустер.Ру» зарегистрировано по адресу: 630099, Новосибирская область, г Новосибирск, ул Советская, д. 23. Генеральным директором является ПАТРИКЕЕВ ЯРОСЛАВ ВАЛЕРЬЕВИЧ. Рост доходов компании за 5 лет: 2665%. Рост финансовых активов компании за 5 лет: 657%. Объем заемных средств компании на конец 2024 года: 55235 тыс. руб. ФССП присвоил Низкий уровень риска для данного ПКО.</t>
  </si>
  <si>
    <t>ООО ПКО «Экспресс Коллекшн» зарегистрировано по адресу: 426006, Удмуртская Респ, г Ижевск, проезд им Дерябина, 3, 314. Генеральным директором является ЧИРКОВ КОНСТАНТИН НИКОЛАЕВИЧ. Рост доходов компании за 5 лет: 328%. Рост финансовых активов компании за 5 лет: 333%. Объем заемных средств компании на конец 2024 года: 7991 тыс. руб. ФССП присвоил Низкий уровень риска для данного ПКО.</t>
  </si>
  <si>
    <t>ООО ПКО «КРЕПОСТЬ» зарегистрировано по адресу: 358000, Калмыкия Респ, г Элиста, ул В.И.Ленина, 240, 3021. Генеральным директором является КРИВЕЦ КОНСТАНТИН ЕВГЕНЬЕВИЧ. Рост доходов компании за 5 лет: 509%. Рост финансовых активов компании за 5 лет: 303%. Объем заемных средств компании на конец 2024 года: 5206 тыс. руб. ФССП присвоил Низкий уровень риска для данного ПКО.</t>
  </si>
  <si>
    <t>ООО ПКО «Голиаф» зарегистрировано по адресу: 620000, Свердловская область, г.о. город Екатеринбург, г Екатеринбург, ул Мамина-Сибиряка, стр. 101, помещ. 5.17. Генеральным директором является КОТЕЛЬНИКОВ ГЕОРГИЙ ВИКТОРОВИЧ. Рост доходов компании за 5 лет: 1537%. Рост финансовых активов компании за 5 лет: 1075%. Объем заемных средств компании на конец 2024 года: 72958 тыс. руб.</t>
  </si>
  <si>
    <t>ООО ПКО «Премьер» зарегистрировано по адресу: 344092, Ростовская обл, г. Ростов-На-Дону, пр-кт Королева, д. 7/19, офис 601. Генеральным директором является РЫЖЕНКО ЕВГЕНИЙ ВЛАДИМИРОВИЧ. Рост доходов компании за 5 лет: 1016970%. Рост финансовых активов компании за 5 лет: 1776042%. Объем заемных средств компании на конец 2024 года: 1084 тыс. руб. ФССП присвоил Низкий уровень риска для данного ПКО.</t>
  </si>
  <si>
    <t>ООО ПКО «МДЦ» зарегистрировано по адресу: 410031, Саратовская Область, г.о. Город Саратов, г Саратов, ул Комсомольская, дом 52. Генеральным директором является ЛАДНЮК ИЛЬЯ ОЛЕГОВИЧ. Рост доходов компании за 5 лет: 12%. Рост финансовых активов компании за 5 лет: 28%. Объем заемных средств компании на конец 2024 года: 12852 тыс. руб. ФССП присвоил Низкий уровень риска для данного ПКО.</t>
  </si>
  <si>
    <t>ООО ПКО «Пойдём!» зарегистрировано по адресу: 630005, Новосибирская обл, г Новосибирск, ул Фрунзе, д. 49/3, офис 9. Генеральным директором является КАШИРИН ДМИТРИЙ АНАТОЛЬЕВИЧ. Рост доходов компании за 5 лет: 324%. Рост финансовых активов компании за 5 лет: 538%. ФССП присвоил Низкий уровень риска для данного ПКО.</t>
  </si>
  <si>
    <t>ООО «Быстроденьги ФК» зарегистрировано по адресу: г. Москва, вн.тер.г. муниципальный округ Хамовники, ул. Малая Пироговская, д. 14, стр. 1, ЭТАЖ/ПОМЕЩ. 3/2, 119435. Генеральным директором является ВЕСОВЩУК СЕРГЕЙ ДМИТРИЕВИЧ. Рост доходов компании за 5 лет: 302%. Рост финансовых активов компании за 5 лет: 232%. Объем заемных средств компании на конец 2024 года: 481331 тыс. руб. ФССП присвоил Низкий уровень риска для данного ПКО.</t>
  </si>
  <si>
    <t>ООО ПКО «Платан» зарегистрировано по адресу: 413100, Саратовская обл, Энгельс г, Строителей пр-т 82. Генеральным директором является СИТАЛИЕВ АХАТ ШАКИРОВИЧ. Рост доходов компании за 5 лет: 230%. Рост финансовых активов компании за 5 лет: 176%. ФССП присвоил Низкий уровень риска для данного ПКО.</t>
  </si>
  <si>
    <t>ООО ПКО «МФИ Коллекшн» зарегистрировано по адресу: 150000, Ярославская обл, Ярославль г, Большая Октябрьская ул, дом № 29, офис 335. Генеральным директором является МАРТЫНОВ ВИКТОР АЛЕКСЕЕВИЧ. Рост доходов компании за 5 лет: 828%. Рост финансовых активов компании за 5 лет: 331%. Объем заемных средств компании на конец 2024 года: 2230 тыс. руб. ФССП присвоил Низкий уровень риска для данного ПКО.</t>
  </si>
  <si>
    <t>ООО ПКО «СКК» зарегистрировано по адресу: 450047, Республика Башкортостан, г.о. Город Уфа, г Уфа, ул Айская, дом 39, помещение 1, помещение 107. Генеральным директором является ЗОЛОТАРЕВ ВАДИМ ВИКТОРОВИЧ. Рост доходов компании за 5 лет: 239%. Рост финансовых активов компании за 5 лет: 438%. Объем заемных средств компании на конец 2024 года: 531 тыс. руб. ФССП присвоил Низкий уровень риска для данного ПКО.</t>
  </si>
  <si>
    <t>ООО ПКО «ДоброЗайм» зарегистрировано по адресу: 119180, Москва г, пер Старомонетный, 14, 2, 6-2. Генеральным директором является ВАСИЛЬЕВА АМИРА АНАТОЛЬЕВНА. Рост доходов компании за 5 лет: 2741%. Рост финансовых активов компании за 5 лет: 454%. Объем заемных средств компании на конец 2024 года: 69762 тыс. руб. ФССП присвоил Низкий уровень риска для данного ПКО.</t>
  </si>
  <si>
    <t>ООО «Гарант» зарегистрировано по адресу: 141109, Московская обл, г Щёлково, ул Космодемьянская, 10а, 8. Генеральным директором является ШВАКОВА ЮЛИЯ ВЛАДИМИРОВНА. Рост доходов компании за 5 лет: 519%. Рост финансовых активов компании за 5 лет: 2447%. ФССП присвоил Низкий уровень риска для данного ПКО.</t>
  </si>
  <si>
    <t>ООО «профессиональная коллекторская организация «Главколлект» зарегистрировано по адресу: г. Санкт-Петербург, ул. Ломаная, 196006. Генеральным директором является МИРОНОВА МАРИНА ВИКТОРОВНА. Рост доходов компании за 5 лет: 135%. Рост финансовых активов компании за 5 лет: 158%. ФССП присвоил Низкий уровень риска для данного ПКО.</t>
  </si>
  <si>
    <t>ООО «ПКО Центр Альтернативного Финансирования» зарегистрировано по адресу: 305000, Курская область, г.о. Город Курск, г Курск, ул Марата, дом 21, этаж 2, помещение I. Генеральным директором является СИНЯКОВ ВЛАДИМИР ИВАНОВИЧ. Рост доходов компании за 5 лет: 831%. Рост финансовых активов компании за 5 лет: 594%. ФССП присвоил Низкий уровень риска для данного ПКО.</t>
  </si>
  <si>
    <t>ООО ПКО «АРС ФИНАНС» зарегистрировано по адресу: 620014, Свердловская обл, г Екатеринбург, ул Добролюбова, 16, 717. Генеральным директором является ЛЫСЕНКО АЛЕКСАНДР АЛЕКСАНДРОВИЧ. Рост доходов компании за 5 лет: 153%. Рост финансовых активов компании за 5 лет: 371%. ФССП присвоил Низкий уровень риска для данного ПКО.</t>
  </si>
  <si>
    <t>ООО ПКО «СПВ» зарегистрировано по адресу: Нижегородская область,городской округ Нижний Новгород, г.Нижний Новгород, ул. Добролюбова, д.2/28 пои П4. Генеральным директором является ЖУЛЕНКОВА ЮЛИЯ ВЛАДИМИРОВНА. Рост доходов компании за 5 лет: 622107%. Рост финансовых активов компании за 5 лет: 558935%. Объем заемных средств компании на конец 2024 года: 83064 тыс. руб. ФССП присвоил Низкий уровень риска для данного ПКО.</t>
  </si>
  <si>
    <t>ООО ПКО ЮФ «НЕРИС» зарегистрировано по адресу: 394006, Воронежская обл, г.о. город Воронеж, г Воронеж, ул 20-летия Октября, д. 90Б, офис 414. Генеральным директором является СУМЕНКО СЕРГЕЙ АЛЕКСАНДРОВИЧ. Рост доходов компании за 5 лет: 406%. Рост финансовых активов компании за 5 лет: 391%. Объем заемных средств компании на конец 2024 года: 590 тыс. руб. ФССП присвоил Высокий уровень риска для данного ПКО.</t>
  </si>
  <si>
    <t>ООО ПКО «СВД» зарегистрировано по адресу: 426008, Удмуртская Респ, г Ижевск, ул Пушкинская, 266, 302. Генеральным директором является МЯКИШЕВ ИВАН ВЛАДИМИРОВИЧ. Рост доходов компании за 5 лет: 91%. Рост финансовых активов компании за 5 лет: 109%. Объем заемных средств компании на конец 2024 года: 187512 тыс. руб.</t>
  </si>
  <si>
    <t>ООО ПКО «Югория» зарегистрировано по адресу: 620075, Свердловская обл, г Екатеринбург, ул Горького, 63, 226. Генеральным директором является ДОЛЖЕНКОВ СЕРГЕЙ ВЛАДИМИРОВИЧ. Рост доходов компании за 5 лет: 118%. Рост финансовых активов компании за 5 лет: 48%. ФССП присвоил Низкий уровень риска для данного ПКО.</t>
  </si>
  <si>
    <t>ООО «ПРИОРИТЕТ» зарегистрировано по адресу: 344033, Ростовская обл, г Ростов-на-Дону, ул Магнитогорская, 1б, 41. Генеральным директором является ГОРЬКОВЕЦ АРТЕМ АЛЕКСАНДРОВИЧ. Рост доходов компании за 5 лет: 119%. Рост финансовых активов компании за 5 лет: 90%.</t>
  </si>
  <si>
    <t>ООО ПКО «МКЦ» зарегистрировано по адресу: 355003, Ставропольский край, г Ставрополь, ул Дзержинского, 160, 177. Генеральным директором является КОЛЕСНИКОВА МАРИНА СЕРГЕЕВНА. Рост доходов компании за 5 лет: 3019%. Рост финансовых активов компании за 5 лет: 930%. Объем заемных средств компании на конец 2024 года: 140877 тыс. руб. ФССП присвоил Низкий уровень риска для данного ПКО.</t>
  </si>
  <si>
    <t>ООО ПКО «Гарнет-Финанс» зарегистрировано по адресу: 117303, Город Москва, вн.тер. г. Муниципальный Округ Зюзино, ул Малая Юшуньская, дом 1, корпус 1, помещение 1/Ц. Генеральным директором является ПАУТОВ АНДРЕЙ АЛЕКСАНДРОВИЧ. Рост доходов компании за 5 лет: 2173%. Рост финансовых активов компании за 5 лет: 5502%. Объем заемных средств компании на конец 2024 года: 440766 тыс. руб. ФССП присвоил Низкий уровень риска для данного ПКО.</t>
  </si>
  <si>
    <t>ООО ПКО «Брокер-КА» зарегистрировано по адресу: 426008, Удмуртская Респ, г Ижевск, ул Пушкинская, 266, 407. Генеральным директором является ДОРОШЕНКО ТАТЬЯНА СЕРГЕЕВНА. Рост доходов компании за 5 лет: 137%. Рост финансовых активов компании за 5 лет: 41%. Объем заемных средств компании на конец 2024 года: 325812 тыс. руб. ФССП присвоил Низкий уровень риска для данного ПКО.</t>
  </si>
  <si>
    <t>ООО ПКО «Эксперт Сибирь» зарегистрировано по адресу: 426008, Удмуртская Респ, г Ижевск, ул Карла Маркса, 268, Помещ. 1-4. Генеральным директором является ЛАРИОНОВА НАТАЛЬЯ АНАТОЛЬЕВНА. Рост доходов компании за 5 лет: 1224%. Рост финансовых активов компании за 5 лет: 711%. ФССП присвоил Низкий уровень риска для данного ПКО.</t>
  </si>
  <si>
    <t>ООО ПКО «Стратегия» зарегистрировано по адресу: 111033, Москва г, Золоторожский Вал ул, дом № 11, строение 21, этаж 4, помещение V, комната 409. Генеральным директором является ВОРОНИН ДМИТРИЙ ИГОРЕВИЧ. Рост доходов компании за 5 лет: 455%. Рост финансовых активов компании за 5 лет: 210%. ФССП присвоил Низкий уровень риска для данного ПКО.</t>
  </si>
  <si>
    <t>ООО «ПКО «Аскалон» зарегистрировано по адресу: 628403, Ханты-Мансийский Автономный округ - Югра, г.о. Сургут, г Сургут, ул 30 лет Победы, зд. 44А, офис 8/1. Генеральным директором является АКСЕНОВ АЛЕКСЕЙ АЛЕКСАНДРОВИЧ. Рост доходов компании за 5 лет: 1411%. Рост финансовых активов компании за 5 лет: 4162%. Объем заемных средств компании на конец 2024 года: 275832 тыс. руб. ФССП присвоил Низкий уровень риска для данного ПКО.</t>
  </si>
  <si>
    <t>ООО «АЕГ» зарегистрировано по адресу: 460052, Оренбургская обл, Оренбург г, Автомобилистов ул, дом 2/2, помещение 6. Генеральным директором является ВЕЛЬМОЖКО АЛЕКСАНДР ЮРЬЕВИЧ. Рост доходов компании за 5 лет: 256%. Рост финансовых активов компании за 5 лет: 865%. Объем заемных средств компании на конец 2024 года: 50460 тыс. руб. ФССП присвоил Низкий уровень риска для данного ПКО.</t>
  </si>
  <si>
    <t>ООО «ПКО «Цербер» зарегистрировано по адресу: 127576, Москва г, Илимская ул, дом 2, помещение XIII комн 1 оф 53. Генеральным директором является ТИХОНОВ ДЕНИС ЮРЬЕВИЧ. Рост доходов компании за 5 лет: 163%. Рост финансовых активов компании за 5 лет: 757%. Объем заемных средств компании на конец 2024 года: 35 тыс. руб.</t>
  </si>
  <si>
    <t>ООО ПКО «Юстива» зарегистрировано по адресу: 443086, Самарская область, г.о. Самара, вн.р-н Октябрьский, г Самара, ул Ерошевского, дом 3, офис 12. Генеральным директором является РЫЖЕНКО ЕВГЕНИЙ ВЛАДИМИРОВИЧ. Объем заемных средств компании на конец 2024 года: 58018 тыс. руб. ФССП присвоил Низкий уровень риска для данного ПКО.</t>
  </si>
  <si>
    <t>ООО ПКО «ЮК «Группа СВС» зарегистрировано по адресу: 115114, Москва г, наб Дербеневская, 11, Эт 9 Пом Б. Генеральным директором является ВИЛЬЧКОВСКИЙ АЛЕКСАНДР ИВАНОВИЧ. Рост доходов компании за 5 лет: 252%. Рост финансовых активов компании за 5 лет: 369%. ФССП присвоил Низкий уровень риска для данного ПКО.</t>
  </si>
  <si>
    <t>ООО ПКО «Интер-Прайм» зарегистрировано по адресу: 127015, Москва г, Новодмитровская Б. ул, дом 23, строение 3. Генеральным директором является КУРЕНКОВА АНАСТАСИЯ СЕРГЕЕВНА. Рост доходов компании за 5 лет: 148%. Рост финансовых активов компании за 5 лет: 371%. ФССП присвоил Значительный уровень риска для данного ПКО.</t>
  </si>
  <si>
    <t>ООО «ПКО «Право» зарегистрировано по адресу: 440020, Пензенская обл, г Пенза, ул Володарского, стр. 23. Генеральным директором является ХАХУЛИН ДМИТРИЙ ИГОРЕВИЧ. Рост доходов компании за 5 лет: 173%. Рост финансовых активов компании за 5 лет: 172%. ФССП присвоил Низкий уровень риска для данного ПКО.</t>
  </si>
  <si>
    <t>ООО «ПКО «ЮГ-КОЛЛЕКШН» зарегистрировано по адресу: 344056, Ростовская обл, г Ростов-на-Дону, ул Белорусская, 44/71, 1. Генеральным директором является Лукин Дмитрий Константинович. Рост доходов компании за 5 лет: 191%. Рост финансовых активов компании за 5 лет: 8%. Объем заемных средств компании на конец 2024 года: 10652 тыс. руб. ФССП присвоил Низкий уровень риска для данного ПКО.</t>
  </si>
  <si>
    <t>ООО «МИНДОЛГ» зарегистрировано по адресу: 121099, Москва г, Композиторская ул, дом 17, офис 407. Генеральным директором является ЖИВОЙ ВЛАДИМИР ВАСИЛЬЕВИЧ. Рост доходов компании за 5 лет: 311%. Рост финансовых активов компании за 5 лет: 238%. Объем заемных средств компании на конец 2024 года: 28418 тыс. руб. ФССП присвоил Низкий уровень риска для данного ПКО.</t>
  </si>
  <si>
    <t>ООО ПКО «Эксперт Центр» зарегистрировано по адресу: 630091, Новосибирская область, г.о. город Новосибирск, г Новосибирск, ул Советская, д. 64/1. Генеральным директором является ЧЕЧИНА ЕЛЕНА СЕРГЕЕВНА. Рост доходов компании за 5 лет: 410%. Рост финансовых активов компании за 5 лет: 1255%. ФССП присвоил Низкий уровень риска для данного ПКО.</t>
  </si>
  <si>
    <t>ООО ПКО «РМК-Коллектинг» зарегистрировано по адресу: 123007, Город Москва, вн.тер. г. Муниципальный Округ Хорошевский, ш Хорошёвское, дом 35, корпус 1, помещение 7. Генеральным директором является МОРОЗОВ АЛЕКСАНДР АЛЕКСАНДРОВИЧ. Рост доходов компании за 5 лет: 293%. Рост финансовых активов компании за 5 лет: 170%. ФССП присвоил Низкий уровень риска для данного ПКО.</t>
  </si>
  <si>
    <t>ООО ПКО «СЗА» зарегистрировано по адресу: 350000, Краснодарский край, г Краснодар, ул Коммунаров, Дом 76, офис 365/2. Генеральным директором является ПАНФИЛОВ КОНСТАНТИН ЮРЬЕВИЧ. Рост доходов компании за 5 лет: 4173%. Рост финансовых активов компании за 5 лет: 74%.</t>
  </si>
  <si>
    <t>ООО ПКО «Долговые Инвестиции» зарегистрировано по адресу: 117420, Москва г, 15. Генеральным директором является ФЕКЛИСТОВ ПАВЕЛ АНАТОЛЬЕВИЧ. Рост доходов компании за 5 лет: 79%. Рост финансовых активов компании за 5 лет: 83%.</t>
  </si>
  <si>
    <t>ООО ПКО «ГНК-Инвест» зарегистрировано по адресу: 426003, Удмуртская Респ, Ижевск г, Красноармейская ул, дом № 61, оф.27. Генеральным директором является БАРАНОВА ЕЛЕНА АЛЕКСЕЕВНА. Рост доходов компании за 5 лет: 273%. Рост финансовых активов компании за 5 лет: 237%. Объем заемных средств компании на конец 2024 года: 42046 тыс. руб. ФССП присвоил Низкий уровень риска для данного ПКО.</t>
  </si>
  <si>
    <t>ООО «ПКО КОНТРОЛЬ» зарегистрировано по адресу: 358000, Калмыкия Респ, г Элиста, ул В.И.Ленина, 240, 306. Генеральным директором является ЖИХОРОВ ДМИТРИЙ АНАТОЛЬЕВИЧ. Рост доходов компании за 5 лет: 100%. Рост финансовых активов компании за 5 лет: 91%. ФССП присвоил Низкий уровень риска для данного ПКО.</t>
  </si>
  <si>
    <t>ООО ПКО «Эксперт-Финанс» зарегистрировано по адресу: 117303, Город Москва, вн.тер. г. Муниципальный Округ Зюзино, ул Малая Юшуньская, дом 1, корпус 1, помещение 1/Ц. Генеральным директором является ПАУТОВ АНДРЕЙ АЛЕКСАНДРОВИЧ. Рост доходов компании за 5 лет: 131%. Рост финансовых активов компании за 5 лет: 17%. Объем заемных средств компании на конец 2024 года: 74852 тыс. руб. ФССП присвоил Низкий уровень риска для данного ПКО.</t>
  </si>
  <si>
    <t>ООО «ПКО «ИКОИ» зарегистрировано по адресу: 127566, Москва г, Алтуфьевское ш, дом № 48, корпус 1, этаж 3, помещение I. Генеральным директором является СЫРАЧЕТДИНОВ РЕНАТ НАИЛЕВИЧ. Рост доходов компании за 5 лет: 2200%. Рост финансовых активов компании за 5 лет: 495%. ФССП присвоил Низкий уровень риска для данного ПКО.</t>
  </si>
  <si>
    <t>ООО ПКО «Правовой центр «ОДА» зарегистрировано по адресу: 460000, Оренбургская область, г Оренбург, ул Гая, д. 3. Генеральным директором является ФИЛИППОВ АНАТОЛИЙ АЛЕКСЕЕВИЧ. Рост доходов компании за 5 лет: 9%. Рост финансовых активов компании за 5 лет: 35%. Объем заемных средств компании на конец 2024 года: 23153 тыс. руб. ФССП присвоил Низкий уровень риска для данного ПКО.</t>
  </si>
  <si>
    <t>ООО «ПКО «Авантаж» зарегистрировано по адресу: 620073, Свердловская обл, г Екатеринбург, ул Крестинского, 53б. Генеральным директором является Пшеницын Сергей Анатольевич. Рост доходов компании за 5 лет: 150%. Рост финансовых активов компании за 5 лет: 163%. Объем заемных средств компании на конец 2024 года: 331216 тыс. руб. ФССП присвоил Низкий уровень риска для данного ПКО.</t>
  </si>
  <si>
    <t>ООО ПКО «СКА» зарегистрировано по адресу: г. Новосибирск, ул. Дуси Ковальчук, д. 250, кв. 202, 630082. Генеральным директором является ДОЛГИХ ЮЛИЯ ВЛАДИМИРОВНА. Рост доходов компании за 5 лет: 135%. Рост финансовых активов компании за 5 лет: 33%. ФССП присвоил Низкий уровень риска для данного ПКО.</t>
  </si>
  <si>
    <t>ООО «Династия» зарегистрировано по адресу: 450052, Башкортостан Респ, г Уфа, ул Гоголя, 72, Офис 4 Этаж Мансардный. Генеральным директором является МЕЛЬКОВ ПАВЕЛ МИХАЙЛОВИЧ. Рост доходов компании за 5 лет: 755425%. Рост финансовых активов компании за 5 лет: 4546%. Объем заемных средств компании на конец 2024 года: 447478 тыс. руб.</t>
  </si>
  <si>
    <t>ООО ПКО «Премьер Авто» зарегистрировано по адресу: 690001, Приморский край, г. Владивосток, ул.Светланская, д.85, Х. Генеральным директором является ЗОЛОТУХИНА ГАЛИНА СТЕПАНОВНА. Рост доходов компании за 5 лет: 344%. Рост финансовых активов компании за 5 лет: 166%. ФССП присвоил Низкий уровень риска для данного ПКО.</t>
  </si>
  <si>
    <t>ООО ПКО «Мегасах» зарегистрировано по адресу: г. Южно-Сахалинск, Коммунистический пр-кт, д. 49, ОФИС 408А, 693020. Генеральным директором является ПАВЛЮТИН СЕРГЕЙ СЕРГЕЕВИЧ. Рост доходов компании за 5 лет: 338%. Рост финансовых активов компании за 5 лет: 273%. Объем заемных средств компании на конец 2024 года: 100 тыс. руб. ФССП присвоил Низкий уровень риска для данного ПКО.</t>
  </si>
  <si>
    <t>ООО «ПКО «ЦФП» зарегистрировано по адресу: 191144, Санкт-Петербург г, 8-Я Советская ул, дом 48, литер А, помещение 14-Н, офис 7. Генеральным директором является СУРАЕВА ТАТЬЯНА ЭММАНУИЛОВНА. Рост доходов компании за 5 лет: 4110%. Рост финансовых активов компании за 5 лет: 223%. Объем заемных средств компании на конец 2024 года: 18000 тыс. руб.</t>
  </si>
  <si>
    <t>ООО ПКО «БК» зарегистрировано по адресу: 400005, Волгоградская обл, г Волгоград, ул Советская, 28, 4. Генеральным директором является БИРЮКОВА КСЕНИЯ ВЛАДИМИРОВНА. Объем заемных средств компании на конец 2024 года: 9125 тыс. руб. ФССП присвоил Низкий уровень риска для данного ПКО.</t>
  </si>
  <si>
    <t>ООО ПКО «Центр профессионального взыскания» зарегистрировано по адресу: 630007, Новосибирская обл, г Новосибирск, ул Коммунистическая, 35, 1. Генеральным директором является ЯКОВЛЕВА ЕЛЕНА АЛЕКСАНДРОВНА. Рост доходов компании за 5 лет: 2131%. Рост финансовых активов компании за 5 лет: 400%. Объем заемных средств компании на конец 2024 года: 5467 тыс. руб. ФССП присвоил Низкий уровень риска для данного ПКО.</t>
  </si>
  <si>
    <t>ООО «ПКО «АКЦЕПТ» зарегистрировано по адресу: 140180, Московская обл, Жуковский г, Гагарина ул, дом № 85 В, помещение 1. Генеральным директором является ЧЕРВЯКОВ ВИКТОР НИКОЛАЕВИЧ. Рост доходов компании за 5 лет: 236%. Рост финансовых активов компании за 5 лет: 126%. Объем заемных средств компании на конец 2024 года: 11095 тыс. руб. ФССП присвоил Низкий уровень риска для данного ПКО.</t>
  </si>
  <si>
    <t>ООО ПКО «Инкас Коллект» зарегистрировано по адресу: 428022, Чувашская Республика - Чувашия, г Чебоксары, ул 50 лет Октября, д. 4, помещ. 3. Генеральным директором является ФАРДЗИНОВ АЛЕКСАНДР АЛЕКСАНДРОВИЧ. Рост доходов компании за 5 лет: 178%. Рост финансовых активов компании за 5 лет: 169%. Объем заемных средств компании на конец 2024 года: 5538 тыс. руб. ФССП присвоил Низкий уровень риска для данного ПКО.</t>
  </si>
  <si>
    <t>ООО «ПКО «Киберколлект» зарегистрировано по адресу: 420043, Республика Татарстан (Татарстан), г Казань, ул Вишневского, д. 22, помещ. 9. Генеральным директором является КАЗАК ЕКАТЕРИНА НИКОЛАЕВНА. Рост доходов компании за 5 лет: 2846108%. Рост финансовых активов компании за 5 лет: 1216805%. Объем заемных средств компании на конец 2024 года: 722968 тыс. руб. ФССП присвоил Значительный уровень риска для данного ПКО.</t>
  </si>
  <si>
    <t>ООО «ПКО «ИЛМА» зарегистрировано по адресу: г. Петрозаводск, р-н Центр, ул. Гоголя, д. 58, ЭТАЖ 2, 185035. Генеральным директором является БУХТОЯРОВА ЕКАТЕРИНА АЛЕКСАНДРОВНА. Рост доходов компании за 5 лет: 238%. Рост финансовых активов компании за 5 лет: 285%. Объем заемных средств компании на конец 2024 года: 2600 тыс. руб. ФССП присвоил Низкий уровень риска для данного ПКО.</t>
  </si>
  <si>
    <t>ООО Профессиональная коллекторская организация «21 век» зарегистрировано по адресу: 426057, Удмуртская Респ, г Ижевск, ул Бородина, 21, 409а. Генеральным директором является МУРТАЗИНА ТАТЬЯНА ГЕННАДЬЕВНА. Рост доходов компании за 5 лет: 1879%. Рост финансовых активов компании за 5 лет: 917%. Объем заемных средств компании на конец 2024 года: 21 тыс. руб. ФССП присвоил Низкий уровень риска для данного ПКО.</t>
  </si>
  <si>
    <t>ООО ПКО «РегионКонсалт» зарегистрировано по адресу: 117218, Москва г, ул Кржижановского, 15, 5, 208. Генеральным директором является НИКИТИН ВЛАДИМИР ВЛАДИМИРОВИЧ. Рост доходов компании за 5 лет: 54%. Рост финансовых активов компании за 5 лет: 64%. Объем заемных средств компании на конец 2024 года: 20726 тыс. руб. ФССП присвоил Низкий уровень риска для данного ПКО.</t>
  </si>
  <si>
    <t>ООО ПКО «ВИЛДОН ИНВЕСТМЕНТ» зарегистрировано по адресу: 115280, Москва г, Ленинская Слобода ул, дом № 19, комната 21У. Генеральным директором является КОРЕЛОВ ДАВИД АПОЛЛОНОВИЧ. Рост доходов компании за 5 лет: 204%. Рост финансовых активов компании за 5 лет: 116%. ФССП присвоил Низкий уровень риска для данного ПКО.</t>
  </si>
  <si>
    <t>ООО «ПКО «БКГ» зарегистрировано по адресу: 121087, Москва г, Барклая ул, дом № 6, строение 5, офис 23Д, этаж 5. Генеральным директором является ПОЛОЗКОВ ЕВГЕНИЙ ДМИТРИЕВИЧ. Рост доходов компании за 5 лет: 87%. Рост финансовых активов компании за 5 лет: 67%. Объем заемных средств компании на конец 2024 года: 1019 тыс. руб. ФССП присвоил Низкий уровень риска для данного ПКО.</t>
  </si>
  <si>
    <t>ООО ПКО «Конструктив» зарегистрировано по адресу: 150030, Ярославская область, г.о. Город Ярославль, г Ярославль, пр-кт Московский, дом 119, корпус 2, помещение 5. Генеральным директором является ИВАНСКАЯ ЕВГЕНИЯ ЮРЬЕВНА. Рост доходов компании за 5 лет: 1122%. Рост финансовых активов компании за 5 лет: 112%. Объем заемных средств компании на конец 2024 года: 50 тыс. руб. ФССП присвоил Низкий уровень риска для данного ПКО.</t>
  </si>
  <si>
    <t>ООО ПКО «Зевс» зарегистрировано по адресу: 625003, Тюменская обл, Тюмень г, Ленина ул, д. № 2,  А кв. 1. Генеральным директором является СТАРИКОВ КОНСТАНТИН ВАЛЕРЬЕВИЧ. Рост доходов компании за 5 лет: 445%. Рост финансовых активов компании за 5 лет: 180%. Объем заемных средств компании на конец 2024 года: 150 тыс. руб. ФССП присвоил Низкий уровень риска для данного ПКО.</t>
  </si>
  <si>
    <t>ООО ПКО «Агентство ЮВС» зарегистрировано по адресу: 614016, Пермский край, г Пермь, ул Краснофлотская, Дом 28. Генеральным директором является ШПЕТЕР СЕРГЕЙ ЭДУАРДОВИЧ. Рост доходов компании за 5 лет: 196%. Рост финансовых активов компании за 5 лет: 525%. ФССП присвоил Низкий уровень риска для данного ПКО.</t>
  </si>
  <si>
    <t>ООО ПКО «Гироскоп» зарегистрировано по адресу: 428024, Чувашская Республика - Чувашия, Чебоксары г, Хевешская ул, дом № 1, строение А, офис 207. Генеральным директором является ЗАХАРОВ ТИМОФЕЙ ВАЛЕРЬЕВИЧ. Рост доходов компании за 5 лет: 248%. Рост финансовых активов компании за 5 лет: 72%. ФССП присвоил Низкий уровень риска для данного ПКО.</t>
  </si>
  <si>
    <t>ООО «ПКО «Форвард» зарегистрировано по адресу: 630099, Новосибирская обл, г.о. город Новосибирск, г Новосибирск, ул Урицкого, д. 21, кв. 7, 9, 10, 11, 12, 13, 14, 15, 16. Генеральным директором является СТЕПАНОВ ИВАН АЛЕКСАНДРОВИЧ. Рост доходов компании за 5 лет: 28%. Рост финансовых активов компании за 5 лет: 11%. Объем заемных средств компании на конец 2024 года: 7265 тыс. руб. ФССП присвоил Низкий уровень риска для данного ПКО.</t>
  </si>
  <si>
    <t>ООО ПКО «СИРИУС» зарегистрировано по адресу: 426006, Удмуртская Респ, Ижевск г, Им Дерябина проезд, д. № 3, оф. 402. Генеральным директором является ПАНТЮХИНА ЛЮБОВЬ ВАСИЛЬЕВНА. Рост доходов компании за 5 лет: 6174%. Рост финансовых активов компании за 5 лет: 3550%. Объем заемных средств компании на конец 2024 года: 38261 тыс. руб. ФССП присвоил Низкий уровень риска для данного ПКО.</t>
  </si>
  <si>
    <t>ООО «ПКО «АБС» зарегистрировано по адресу: 115114, Москва г, муниципальный округ Даниловский, 1-й Дербеневский пер, дом 5, этаж 1, помещение II, комната 23,25. Генеральным директором является ФОМИЧЕВ АЛЕКСАНДР ВИКТОРОВИЧ. Рост доходов компании за 5 лет: 139%. Рост финансовых активов компании за 5 лет: 4817%. Объем заемных средств компании на конец 2024 года: 42000 тыс. руб. ФССП присвоил Низкий уровень риска для данного ПКО.</t>
  </si>
  <si>
    <t>ООО КА «Регион» зарегистрировано по адресу: 625002, Тюменская обл, г.о. город Тюмень, г Тюмень, ул Комсомольская, д. 49, офис 401. Генеральным директором является ПАНЧЕНКО КОНСТАНТИН НИКОЛАЕВИЧ. Рост доходов компании за 5 лет: 187%. Рост финансовых активов компании за 5 лет: 49%. Объем заемных средств компании на конец 2024 года: 939 тыс. руб. ФССП присвоил Низкий уровень риска для данного ПКО.</t>
  </si>
  <si>
    <t>ООО ПКО «Кредит Коллект» зарегистрировано по адресу: 155908, Ивановская обл, Шуйский р-н, Шуя г, Свердлова ул, дом 104, квартира 90. Генеральным директором является ФРОЛОВА НАДЕЖДА АДОЛЬФОВНА. Рост доходов компании за 5 лет: 725%. Рост финансовых активов компании за 5 лет: 13%. Объем заемных средств компании на конец 2024 года: 30086 тыс. руб. ФССП присвоил Низкий уровень риска для данного ПКО.</t>
  </si>
  <si>
    <t>ООО ПКО «ОЛАНД» зарегистрировано по адресу: 614015, Пермский край, г Пермь, ул Монастырская, 61, 525. Генеральным директором является НЕБАБИН РОМАН ВИКТОРОВИЧ. Рост доходов компании за 5 лет: 336%. Рост финансовых активов компании за 5 лет: 176%. Объем заемных средств компании на конец 2024 года: 12570 тыс. руб. ФССП присвоил Низкий уровень риска для данного ПКО.</t>
  </si>
  <si>
    <t>ООО ПКО «ЮК «БКР» зарегистрировано по адресу: 400066, Волгоградская область, г.о. Город-Герой Волгоград, г Волгоград, ул Донецкая, дом 16, этаж 3, комната 303. Генеральным директором является СИМАКИН ИВАН ВИКТОРОВИЧ. Рост доходов компании за 5 лет: 6549%. Рост финансовых активов компании за 5 лет: 2400%. Объем заемных средств компании на конец 2024 года: 6883 тыс. руб. ФССП присвоил Низкий уровень риска для данного ПКО.</t>
  </si>
  <si>
    <t>ООО «Финансовые системы» зарегистрировано по адресу: г. Белгород, Народный б-р, д. 79, ОФИС 526А, 308009. Генеральным директором является РЫБИН ВИКТОР ЗАХАРОВИЧ. Рост финансовых активов компании за 5 лет: 1472%. Объем заемных средств компании на конец 2024 года: 15839 тыс. руб. ФССП присвоил Низкий уровень риска для данного ПКО.</t>
  </si>
  <si>
    <t>ООО ПКО " БПА" зарегистрировано по адресу: 163000, Архангельская область, г.о. Город Архангельск, г Архангельск, пр-кт Чумбарова-Лучинского, дом 41, офис 1. Генеральным директором является КУРОЧКА ИЛЬЯ ВЛАДИМИРОВИЧ. Рост доходов компании за 5 лет: 390%. Рост финансовых активов компании за 5 лет: 909%. Объем заемных средств компании на конец 2024 года: 8086 тыс. руб. ФССП присвоил Низкий уровень риска для данного ПКО.</t>
  </si>
  <si>
    <t>ООО ПКО «Вива Коллект» зарегистрировано по адресу: 117218, Москва г, ул Кржижановского, 29, 2, Этаж 2 Помещ VIII. Генеральным директором является ХАЗИЕВ АЗАТ РАМИЛЕВИЧ. Рост доходов компании за 5 лет: 3114%. Рост финансовых активов компании за 5 лет: 276%. Объем заемных средств компании на конец 2024 года: 454320 тыс. руб. ФССП присвоил Высокий уровень риска для данного ПКО.</t>
  </si>
  <si>
    <t>ООО «ПКО «САВ» зарегистрировано по адресу: 630089, Новосибирская обл, Новосибирск г, Бориса Богаткова ул, дом № 248А, офис 13. Генеральным директором является ШАРИПОВА НАИЛЯ РИНАТОВНА. Рост доходов компании за 5 лет: 695%. Рост финансовых активов компании за 5 лет: 5206%. ФССП присвоил Низкий уровень риска для данного ПКО.</t>
  </si>
  <si>
    <t>ООО ПКО «Возврат» зарегистрировано по адресу: 620073, Свердловская обл., Екатеринбург г., Крестинского ул., строение 46А, офис 708. Генеральным директором является ЯНОЧКИН ИВАН ЮРЬЕВИЧ. Рост доходов компании за 5 лет: 839%. Рост финансовых активов компании за 5 лет: 1%. Объем заемных средств компании на конец 2024 года: 20924 тыс. руб. ФССП присвоил Низкий уровень риска для данного ПКО.</t>
  </si>
  <si>
    <t>ООО ПКО «Центурион» зарегистрировано по адресу: 109004, Г.Москва, вн.тер. г. Муниципальный Округ Таганский, ул Николоямская, дом 40/22, строение 4, этаж 1, офис 115. Генеральным директором является ЦЫПРУШ ОЛЕГ ЕВГЕНЬЕВИЧ. Рост доходов компании за 5 лет: 453%. Рост финансовых активов компании за 5 лет: 153%. Объем заемных средств компании на конец 2024 года: 318407 тыс. руб. ФССП присвоил Низкий уровень риска для данного ПКО.</t>
  </si>
  <si>
    <t>ООО «ПКО «Правовая защита» зарегистрировано по адресу: 443080, Самарская обл, г Самара, ул Революционная, 70, 3, 25. Генеральным директором является РОМАНОВА ОЛЬГА СЕРГЕЕВНА. Рост доходов компании за 5 лет: 211%. Рост финансовых активов компании за 5 лет: 193%. Объем заемных средств компании на конец 2024 года: 4807 тыс. руб. ФССП присвоил Низкий уровень риска для данного ПКО.</t>
  </si>
  <si>
    <t>АО «ПКО «АТАКОР. Антикризисное управление» зарегистрировано по адресу: 125080, Москва г, Волоколамское ш, дом № 1, строение 1, этаж 5, помещение IV, комната 30Б, офис 53. Генеральным директором является ЕВТУХОВ ВИКТОР ЮРЬЕВИЧ. Рост доходов компании за 5 лет: 335%. Рост финансовых активов компании за 5 лет: 2592%. Объем заемных средств компании на конец 2024 года: 56268 тыс. руб. ФССП присвоил Низкий уровень риска для данного ПКО.</t>
  </si>
  <si>
    <t>ООО «ПКО» СЕГМЕНТ» зарегистрировано по адресу: 150002, Ярославская область, г.о. Город Ярославль, г Ярославль, ул Будкина, дом 7, офис 3. Генеральным директором является МЕЛЬКОВ ПАВЕЛ МИХАЙЛОВИЧ. Рост доходов компании за 5 лет: 5094%. Рост финансовых активов компании за 5 лет: 242%. Объем заемных средств компании на конец 2024 года: 14683 тыс. руб. ФССП присвоил Низкий уровень риска для данного ПКО.</t>
  </si>
  <si>
    <t>ООО ПКО «ДЕМОКРИТ» зарегистрировано по адресу: 620110, Свердловская область, г.о. Город Екатеринбург, г Екатеринбург, ул Краснолесья, дом 30, квартира 149. Генеральным директором является ВАНЕЕВ МАКСИМ АЛЕКСАНДРОВИЧ. Рост доходов компании за 5 лет: 891%. Рост финансовых активов компании за 5 лет: 239%. ФССП присвоил Низкий уровень риска для данного ПКО.</t>
  </si>
  <si>
    <t>ООО «ПКО «САРМАТ» зарегистрировано по адресу: 143402, Московская обл, Красногорск г, Переулок Оптический, дом 1А, этаж 2, помещение VIII. Генеральным директором является ЖОСАН АЛЕКСАНДР ГРИГОРЬЕВИЧ. Рост доходов компании за 5 лет: 86%. Рост финансовых активов компании за 5 лет: 740%. Объем заемных средств компании на конец 2024 года: 12356 тыс. руб. ФССП присвоил Низкий уровень риска для данного ПКО.</t>
  </si>
  <si>
    <t>ООО ПКО «ЮАИТ» зарегистрировано по адресу: 119049, Москва г, Ленинский пр-кт, дом № 6, строение 7, офис 2. Генеральным директором является КУЗНЕЦОВ МАКСИМ ВАДИМОВИЧ. Рост доходов компании за 5 лет: 185%. Рост финансовых активов компании за 5 лет: 514%. Объем заемных средств компании на конец 2024 года: 19392 тыс. руб. ФССП присвоил Низкий уровень риска для данного ПКО.</t>
  </si>
  <si>
    <t>ООО ПКО «А.Сторм» зарегистрировано по адресу: 121596, Город Москва, вн.тер. г. Муниципальный Округ Можайский, ул Горбунова, дом 2, строение 3, этаж 8 ПОМ II КОМ 4. Генеральным директором является ЗАЙЦЕВ АЛЕКСЕЙ ВЛАДИМИРОВИЧ. Рост доходов компании за 5 лет: 358%. Рост финансовых активов компании за 5 лет: 3117%. ФССП присвоил Низкий уровень риска для данного ПКО.</t>
  </si>
  <si>
    <t>ООО «ПКО «Маршал» зарегистрировано по адресу: 127055, Город Москва, вн.тер. г. Муниципальный Округ Марьина Роща, ул Образцова, дом 14, помещение 1Д/1. Генеральным директором является СЕРГЕЕВ СЕРГЕЙ АЛЕКСАНДРОВИЧ. Рост доходов компании за 5 лет: 205%. Рост финансовых активов компании за 5 лет: 102%. Объем заемных средств компании на конец 2024 года: 219477 тыс. руб. ФССП присвоил Низкий уровень риска для данного ПКО.</t>
  </si>
  <si>
    <t>ООО «ФИНСОЮЗ АКТИВ ЮГ» зарегистрировано по адресу: 344091, Ростовская обл, г Ростов-на-Дону, ул Малиновского, 3, 41. Генеральным директором является ЯКУШЕВ ИГОРЬ ВЛАДИМИРОВИЧ. Рост доходов компании за 5 лет: -185%. Рост финансовых активов компании за 5 лет: 132%. Объем заемных средств компании на конец 2024 года: 38 тыс. руб.</t>
  </si>
  <si>
    <t>ООО «ЮФ «Гошин Групп» зарегистрировано по адресу: 127051, Москва г, пер Каретный Б, 24, 2, Пом./Каб. 4/2. Генеральным директором является ГОШИН АЛЕКСАНДР ВИКТОРОВИЧ. Рост доходов компании за 5 лет: 71%. Рост финансовых активов компании за 5 лет: 332%. Объем заемных средств компании на конец 2024 года: 47238 тыс. руб. ФССП присвоил Низкий уровень риска для данного ПКО.</t>
  </si>
  <si>
    <t>ООО «ПКО «Сибиряк Плюс» зарегистрировано по адресу: г. Новосибирск, ул. Никитина, д. 20, эт 3, ОФИС 307, 630009. Генеральным директором является КУРДЮКОВ СЕРГЕЙ АЛЕКСАНДРОВИЧ. Рост доходов компании за 5 лет: 4026%. Рост финансовых активов компании за 5 лет: 8%. Объем заемных средств компании на конец 2024 года: 3900 тыс. руб. ФССП присвоил Низкий уровень риска для данного ПКО.</t>
  </si>
  <si>
    <t>ООО ПКО «АУС» зарегистрировано по адресу: 614031, г.Пермь, ул.Костычева, д.17, кв.47. Генеральным директором является АКСЕНОВ ЕВГЕНИЙ НИКОЛАЕВИЧ. Рост доходов компании за 5 лет: 470%. Рост финансовых активов компании за 5 лет: 197%. ФССП присвоил Высокий уровень риска для данного ПКО.</t>
  </si>
  <si>
    <t>ООО «Бизнес-Альянс» зарегистрировано по адресу: 105118, Москва г, вн.тер.г. муниципальный округ Соколиная гора, ул Кирпичная, д. 20, стр. 7. Генеральным директором является ОБОЛЕНСКИЙ СЕРГЕЙ ВЛАДИМИРОВИЧ. Рост доходов компании за 5 лет: 37%. Рост финансовых активов компании за 5 лет: 18%. ФССП присвоил Низкий уровень риска для данного ПКО.</t>
  </si>
  <si>
    <t>ООО ПКО «ССПВ» зарегистрировано по адресу: 630108, Новосибирская обл, г Новосибирск, ул Станционная, 30а, 901. Генеральным директором является СОЛТУС СЕРГЕЙ БОРИСОВИЧ. Рост доходов компании за 5 лет: 193%. Рост финансовых активов компании за 5 лет: 145%. Объем заемных средств компании на конец 2024 года: 9547 тыс. руб. ФССП присвоил Низкий уровень риска для данного ПКО.</t>
  </si>
  <si>
    <t>ООО ПКО «Юридическая компания «Уна Лекс» зарегистрировано по адресу: 150040, Ярославская область, г.о. Город Ярославль, г Ярославль, пр-кт Октября, здание 56/2, офис 310. Генеральным директором является КОРЯЗИН АНДРЕЙ СЕРГЕЕВИЧ. Рост доходов компании за 5 лет: 118%. Рост финансовых активов компании за 5 лет: 38%. Объем заемных средств компании на конец 2024 года: 7167 тыс. руб. ФССП присвоил Низкий уровень риска для данного ПКО.</t>
  </si>
  <si>
    <t>ООО ПКО «ФинЭффект» зарегистрировано по адресу: 603000, Нижегородская обл, Нижний Новгород г, Холодный пер, дом № 7, оф.3. Генеральным директором является ОМЯЛЬЕВ АНДРЕЙ АНАТОЛЬЕВИЧ. Рост доходов компании за 5 лет: 282%. Рост финансовых активов компании за 5 лет: 555%. Объем заемных средств компании на конец 2024 года: 48699 тыс. руб. ФССП присвоил Низкий уровень риска для данного ПКО.</t>
  </si>
  <si>
    <t>ПАО «РИТМ-ФИНАНС» зарегистрировано по адресу: 117452, Город Москва, вн.тер. г. Муниципальный Округ Зюзино, ул Азовская, дом 24, корпус 3, помещение 2/2. Генеральным директором является МАКСИМОВА МАРИНА ВЛАДИМИРОВНА. Рост доходов компании за 5 лет: 31%. Рост финансовых активов компании за 5 лет: 107%. Объем заемных средств компании на конец 2024 года: 152440 тыс. руб. ФССП присвоил Низкий уровень риска для данного ПКО.</t>
  </si>
  <si>
    <t>ООО «ПКО «Группа СВС» зарегистрировано по адресу: г. Москва, ул. Верхоянская, д. 18, к. 2, кв. 2, 129344. Генеральным директором является СТАРОДУБОВ СЕРГЕЙ ВЯЧЕСЛАВОВИЧ. Рост доходов компании за 5 лет: 126%. Рост финансовых активов компании за 5 лет: 163%. ФССП присвоил Низкий уровень риска для данного ПКО.</t>
  </si>
  <si>
    <t>ООО «ПКО ЕСВ» зарегистрировано по адресу: 107031, Москва г, ул Неглинная, 14, 1А, Помещение 1/3. Генеральным директором является ИЗМАЙЛОВ АНДРЕЙ РУСТЯМОВИЧ. Рост доходов компании за 5 лет: 1244%. Рост финансовых активов компании за 5 лет: 313%. Объем заемных средств компании на конец 2024 года: 60207 тыс. руб. ФССП присвоил Низкий уровень риска для данного ПКО.</t>
  </si>
  <si>
    <t>ООО ПКО «АРКА» зарегистрировано по адресу: 150036, Ярославская обл, Ярославский р-н, Мологино д, 4-я Изумрудная ул, дом 36. Генеральным директором является ЛЕВОЧКИН МИХАИЛ СЕРГЕЕВИЧ. Рост доходов компании за 5 лет: 26989%. Рост финансовых активов компании за 5 лет: 332%. Объем заемных средств компании на конец 2024 года: 9725 тыс. руб. ФССП присвоил Низкий уровень риска для данного ПКО.</t>
  </si>
  <si>
    <t>ООО «Профессиональная коллекторская организация «Легал Коллекшн» зарегистрировано по адресу: 443079, Самарская обл, Самара г, Революционная ул, дом № 111, этаж 1, офис 8. Генеральным директором является ГЛЕБОВА ЮЛИЯ ВАЛЕРЬЕВНА. Рост доходов компании за 5 лет: 181%. Рост финансовых активов компании за 5 лет: 419%. Объем заемных средств компании на конец 2024 года: 15105 тыс. руб. ФССП присвоил Низкий уровень риска для данного ПКО.</t>
  </si>
  <si>
    <t>ООО «ЮК Омега групп» зарегистрировано по адресу: 105523, Москва г, Щёлковское ш, дом 92, корпус 6, квартира 5. Генеральным директором является АЛИМОВ ИЛЬДАР ХАЛИТОВИЧ. Рост доходов компании за 5 лет: 22906%. Рост финансовых активов компании за 5 лет: 32357%. ФССП присвоил Низкий уровень риска для данного ПКО.</t>
  </si>
  <si>
    <t>ООО ПКО «ЮККА» зарегистрировано по адресу: 413111, Саратовская обл, м.р-н Энгельсский, г.п. городское поселение город Энгельс, г Энгельс, пр-кт Строителей, д. 7а, офис 512. Генеральным директором является КРАСНОЩЕКОВА АЛЕКСАНДРА ВЛАДИМИРОВНА. Рост доходов компании за 5 лет: 367%. Рост финансовых активов компании за 5 лет: 205%. ФССП присвоил Низкий уровень риска для данного ПКО.</t>
  </si>
  <si>
    <t>ООО ПКО «ЯРД» зарегистрировано по адресу: 143800, Московская обл, рп Лотошино, ул Школьная, 26, Помещ. 1. Генеральным директором является ЯКОВЕНКО НИКОЛАЙ ИВАНОВИЧ. Рост доходов компании за 5 лет: 16190%. Рост финансовых активов компании за 5 лет: 2111%. Объем заемных средств компании на конец 2024 года: 25925 тыс. руб. ФССП присвоил Низкий уровень риска для данного ПКО.</t>
  </si>
  <si>
    <t>ООО ПКО «Норд Стар» зарегистрировано по адресу: 115114, Город Москва, вн.тер. г. Муниципальный Округ Даниловский, наб Дербеневская, дом 7, строение 2, этаж 2 ПОМ I КОМ 41. Генеральным директором является РАКИЕРУ АННА АЛЕКСАНДРОВНА. Рост доходов компании за 5 лет: 99%. Рост финансовых активов компании за 5 лет: 92%. ФССП присвоил Низкий уровень риска для данного ПКО.</t>
  </si>
  <si>
    <t>ООО «Профессиональная коллекторская организация «Результат» зарегистрировано по адресу: 127015, Москва г, вн.тер.г. муниципальный округ Бутырский, ул Новодмитровская, д. 2, к. 2, этаж 19, офис 1. Генеральным директором является КОРЧЕВСКИЙ СТАНИСЛАВ ЮРЬЕВИЧ. Рост доходов компании за 5 лет: 1163%. Рост финансовых активов компании за 5 лет: 200%. ФССП присвоил Низкий уровень риска для данного ПКО.</t>
  </si>
  <si>
    <t>ООО ПКО «ВПА» зарегистрировано по адресу: 600021, г. Владимир, ул. Красноармейская, д. 43Б, кв. 6. Генеральным директором является ДЕНИСОВ ИЛЬЯ ВЯЧЕСЛАВОВИЧ. Рост доходов компании за 5 лет: 191%. Рост финансовых активов компании за 5 лет: 424%. ФССП присвоил Низкий уровень риска для данного ПКО.</t>
  </si>
  <si>
    <t>ООО ПКО «КА Северная столица» зарегистрировано по адресу: Санкт-Петербург г,,,,Торжковская ул,5,А,13-Н, 197342. Генеральным директором является ТЕРЕЩЕНКО ЛЮБОВЬ ДАВИДОВНА. Рост доходов компании за 5 лет: 2849%. Рост финансовых активов компании за 5 лет: 332%. ФССП присвоил Низкий уровень риска для данного ПКО.</t>
  </si>
  <si>
    <t>ООО ПКО «МАРК» зарегистрировано по адресу: 630099, Новосибирская обл, г.о. город Новосибирск, г Новосибирск, ул Орджоникидзе, д. 47, офис 106. Генеральным директором является ФАХРУТДИНОВ АЙРАТ МАНСУРОВИЧ. Рост доходов компании за 5 лет: 34551%. Рост финансовых активов компании за 5 лет: 165%. ФССП присвоил Низкий уровень риска для данного ПКО.</t>
  </si>
  <si>
    <t>ООО ПКО «ЮРАРТ» зарегистрировано по адресу: 394088, Воронежская область, г.о. Город Воронеж, г Воронеж, ул Владимира Невского, дом 19А, квартира 224. Генеральным директором является НИКУЛЬШИНА НАТАЛИЯ ВАСИЛЬЕВНА. Рост доходов компании за 5 лет: 222%. Рост финансовых активов компании за 5 лет: 217%. Объем заемных средств компании на конец 2024 года: 26121 тыс. руб. ФССП присвоил Низкий уровень риска для данного ПКО.</t>
  </si>
  <si>
    <t>ООО ПКО «Урало-Сибирский расчетно-долговой центр» зарегистрировано по адресу: 620026, Свердловская обл, Екатеринбург г, Куйбышева ул, дом 48Г, квартира 17. Генеральным директором является ВЕРШИНИН ДМИТРИЙ ФЕДОРОВИЧ. Рост доходов компании за 5 лет: 164%. Рост финансовых активов компании за 5 лет: 343%. Объем заемных средств компании на конец 2024 года: 20219 тыс. руб. ФССП присвоил Низкий уровень риска для данного ПКО.</t>
  </si>
  <si>
    <t>ООО «ПКО «Лидер» зарегистрировано по адресу: Волгоградская обл., г.о. город-герой Волгоград, г. Волгоград, ул. им. Циолковского, д. 39, ЭТАЖ 1, 400074. Генеральным директором является ЦЫМБАРЕВИЧ ЕВГЕНИЙ СЕРГЕЕВИЧ. Рост доходов компании за 5 лет: 253%. Рост финансовых активов компании за 5 лет: 184%. Объем заемных средств компании на конец 2024 года: 10838 тыс. руб. ФССП присвоил Низкий уровень риска для данного ПКО.</t>
  </si>
  <si>
    <t>ООО ПКО «Арглегал» зарегистрировано по адресу: 660049, Красноярский край, г Красноярск, ул Карла Маркса, д. 95, к. 1, офис 320. Генеральным директором является ЗУБЧЕНКОВА ЕЛЕНА ВАСИЛЬЕВНА. Рост доходов компании за 5 лет: 202%. Рост финансовых активов компании за 5 лет: 255%. Объем заемных средств компании на конец 2024 года: 1333 тыс. руб. ФССП присвоил Высокий уровень риска для данного ПКО.</t>
  </si>
  <si>
    <t>ООО «ПКО «Аламо Коллект» зарегистрировано по адресу: 428031, Чувашская Республика - Чувашия, г.о. Город Чебоксары, г Чебоксары, ул Ленинского Комсомола, дом 25, корпус 1, помещение 10.04. Генеральным директором является СМИРНОВ ИГОРЬ ВЛАДИМИРОВИЧ. Рост доходов компании за 5 лет: 1787%. Рост финансовых активов компании за 5 лет: 700%. Объем заемных средств компании на конец 2024 года: 20591 тыс. руб. ФССП присвоил Значительный уровень риска для данного ПКО.</t>
  </si>
  <si>
    <t>ООО «ПКО «Правовой центр Лидер» зарегистрировано по адресу: 117570, г. Москва, ул. Чертановская, д. 48, к. 2, Корпус 2, КВАРТИРА 503 КОМ 2. Генеральным директором является ЕГОРОВА ВИКТОРИЯ ВАЛЕРЬЕВНА. Рост доходов компании за 5 лет: 2118%. Рост финансовых активов компании за 5 лет: 321%. Объем заемных средств компании на конец 2024 года: 12100 тыс. руб. ФССП присвоил Низкий уровень риска для данного ПКО.</t>
  </si>
  <si>
    <t>ООО ПКО «Стимул» зарегистрировано по адресу: г. Йошкар-Ола, ул. Панфилова, д. 41, кв. 705, 424008. Генеральным директором является МУРЗАБЕКОВ АСКЕР ХАБИЛОВИЧ. Рост доходов компании за 5 лет: 1273%. Рост финансовых активов компании за 5 лет: 205%. ФССП присвоил Низкий уровень риска для данного ПКО.</t>
  </si>
  <si>
    <t>ООО ПКО «Альянс Поволжье» зарегистрировано по адресу: г. Чебоксары, ул. Афанасьева, д. 8, оф. 206, 428018. Генеральным директором является ФОМИНА ТАТЬЯНА ВЛАДИМИРОВНА. Рост доходов компании за 5 лет: 65%. Рост финансовых активов компании за 5 лет: 73%. ФССП присвоил Низкий уровень риска для данного ПКО.</t>
  </si>
  <si>
    <t>ООО «ПКО «Антарес» зарегистрировано по адресу: Респ. Мордовия, г.о. Саранск, г. Саранск, ул. Гагарина, д. 99А, ОФИС 203, 430027. Генеральным директором является БАРИНОВА ОКСАНА СЕРГЕЕВНА. Рост доходов компании за 5 лет: 1174%. Рост финансовых активов компании за 5 лет: 158427%. Объем заемных средств компании на конец 2024 года: 2164 тыс. руб. ФССП присвоил Низкий уровень риска для данного ПКО.</t>
  </si>
  <si>
    <t>ООО ПКО «Кредитный Арбитр» зарегистрировано по адресу: 392000, Тамбовская обл, Тамбов г, Базарная ул, дом № 107А. Генеральным директором является АВЕРИН АЛЕКСЕЙ НИКОЛАЕВИЧ. Рост доходов компании за 5 лет: 406%. Рост финансовых активов компании за 5 лет: 162%. Объем заемных средств компании на конец 2024 года: 2720 тыс. руб. ФССП присвоил Низкий уровень риска для данного ПКО.</t>
  </si>
  <si>
    <t>ООО ПКО «Здравый смысл» зарегистрировано по адресу: 350051, Краснодарский край, г Краснодар, ул Рашпилевская, 321, А, Офис 6. Генеральным директором является КАЗАНОВ МИХАИЛ АЛЕКСАНДРОВИЧ. Рост доходов компании за 5 лет: 2203%. Рост финансовых активов компании за 5 лет: 290%. Объем заемных средств компании на конец 2024 года: 28540 тыс. руб. ФССП присвоил Низкий уровень риска для данного ПКО.</t>
  </si>
  <si>
    <t>ООО ПКО «Смарт Коллекшн» зарегистрировано по адресу: 672002, Забайкальский край, г. Чита, Кастринская, д. 3, помещ. А. Генеральным директором является КРАСНОЩЕКОВ АНТОН ПАВЛОВИЧ. Рост доходов компании за 5 лет: 2202%. Рост финансовых активов компании за 5 лет: 1204%. Объем заемных средств компании на конец 2024 года: 28195 тыс. руб.</t>
  </si>
  <si>
    <t>ООО ПКО «ПФГ» зарегистрировано по адресу: 117452, Город Москва, вн.тер. г. Муниципальный Округ Зюзино, б-р Черноморский, дом 17, корпус 1, помещение 5/2/4. Генеральным директором является САКИНОВ АРТЁМ ЭРНСТОВИЧ. Рост доходов компании за 5 лет: 13368%. Рост финансовых активов компании за 5 лет: 4027%. Объем заемных средств компании на конец 2024 года: 4726 тыс. руб. ФССП присвоил Низкий уровень риска для данного ПКО.</t>
  </si>
  <si>
    <t>ООО ПКО «Бэтта» зарегистрировано по адресу: 603155, Нижегородская обл, Нижний Новгород г, Ковалихинская ул, дом 72, квартира 71. Генеральным директором является АНТИФЬЕВ АЛЕКСАНДР НИКОЛАЕВИЧ. Рост доходов компании за 5 лет: 58%. Рост финансовых активов компании за 5 лет: 137%. Объем заемных средств компании на конец 2024 года: 3 тыс. руб. ФССП присвоил Низкий уровень риска для данного ПКО.</t>
  </si>
  <si>
    <t>ООО ПКО «Центр исполнения судебных решений» зарегистрировано по адресу: 115114, Москва г, Дербеневская наб, дом № 11, помещение 81, офис 1А-504. Генеральным директором является СЕРЕБРЯКОВА ВАСИЛИНА КОНСТАНТИНОВНА. Рост доходов компании за 5 лет: 137%. Рост финансовых активов компании за 5 лет: 896%. ФССП присвоил Низкий уровень риска для данного ПКО.</t>
  </si>
  <si>
    <t>ООО «Центр финансовых решений» зарегистрировано по адресу: 125464, Москва г, ш Волоколамское, 142, 2/1. Генеральным директором является ОЛЬШАНСКИЙ ДЕНИС ВЯЧЕСЛАВОВИЧ. Рост доходов компании за 5 лет: 68%. Рост финансовых активов компании за 5 лет: 135%. Объем заемных средств компании на конец 2024 года: 4899 тыс. руб. ФССП присвоил Низкий уровень риска для данного ПКО.</t>
  </si>
  <si>
    <t>ООО ПКО «БУСТЭР» зарегистрировано по адресу: 630099, Новосибирская обл, Новосибирск г, Советская ул, дом 12, этаж 2. Генеральным директором является КАШИРИН ДМИТРИЙ АНАТОЛЬЕВИЧ. Рост доходов компании за 5 лет: 106%. Рост финансовых активов компании за 5 лет: 136%. Объем заемных средств компании на конец 2024 года: 48454 тыс. руб.</t>
  </si>
  <si>
    <t>ООО ПКО «ДА-ЦКБ» зарегистрировано по адресу: Московская область, Сергиево-Посадский, Сергиев Посад г, Московское ш, д. № 6, пом. 1, 141304. Генеральным директором является ТУРЖАНСКИЙ ДМИТРИЙ БОРИСОВИЧ. Рост доходов компании за 5 лет: 33%. Рост финансовых активов компании за 5 лет: 101%. ФССП присвоил Низкий уровень риска для данного ПКО.</t>
  </si>
  <si>
    <t>ООО ПКО МЦ «ВИН» зарегистрировано по адресу: 350002, Краснодарский край, г Краснодар, ул Северная, 353, 406. Генеральным директором является АЛЕКСЕЕНКО ЕКАТЕРИНА КОНСТАНТИНОВНА. Рост доходов компании за 5 лет: 3169%. Рост финансовых активов компании за 5 лет: 464%. ФССП присвоил Низкий уровень риска для данного ПКО.</t>
  </si>
  <si>
    <t>ООО ПКО «Саммит» зарегистрировано по адресу: 119180, Москва г, пер Старомонетный, 14, 2, 5-6. Генеральным директором является БУРОВА ВЕРОНИКА АЛЕКСАНДРОВНА. Рост доходов компании за 5 лет: 24657%. Рост финансовых активов компании за 5 лет: 137%. ФССП присвоил Низкий уровень риска для данного ПКО.</t>
  </si>
  <si>
    <t>ООО «ПКО Миктум» зарегистрировано по адресу: 127273, Москва г, Сухаревская М. пл, дом 12, этаж 6, помещение XIX комната 4. Генеральным директором является ЯРОШЕНКО АРТЕМИЙ ВЛАДИМИРОВИЧ. Рост доходов компании за 5 лет: 27%. Рост финансовых активов компании за 5 лет: 82%. ФССП присвоил Низкий уровень риска для данного ПКО.</t>
  </si>
  <si>
    <t>ООО ПКО «Бикэш» зарегистрировано по адресу: 443080, Самарская обл, г Самара, ул Революционная, 70, 1, 407. Генеральным директором является ГРЕБЁНКИНА ТАТЬЯНА МИХАЙЛОВНА. Рост доходов компании за 5 лет: 197%. Рост финансовых активов компании за 5 лет: 120%. ФССП присвоил Низкий уровень риска для данного ПКО.</t>
  </si>
  <si>
    <t>ООО ПКО «Защита» зарегистрировано по адресу: 413100, Саратовская область, м.р-н Энгельсский, г.п. Город Энгельс, г Энгельс, ул Пролетарская, дом 1, офис 31. Генеральным директором является ПАВЛОВА НАДЕЖДА ВЛАДИМИРОВНА. Рост доходов компании за 5 лет: 470%. Рост финансовых активов компании за 5 лет: 205%. Объем заемных средств компании на конец 2024 года: 4754 тыс. руб. ФССП присвоил Низкий уровень риска для данного ПКО.</t>
  </si>
  <si>
    <t>ООО ПКО «Патриот» зарегистрировано по адресу: 620034, Свердловская область, г. Екатеринбург, ул. Колмогорова, строение 3, офис 601. Генеральным директором является КОЛЕСНИКОВ РОМАН АЛЕКСЕЕВИЧ. Рост доходов компании за 5 лет: 1686%. Рост финансовых активов компании за 5 лет: 9%. ФССП присвоил Низкий уровень риска для данного ПКО.</t>
  </si>
  <si>
    <t>ООО ПКО «ЖКИ-НН» зарегистрировано по адресу: 603005, Нижегородская обл, Нижний Новгород г, Пискунова ул, дом 21/2, офис 31. Генеральным директором является ПЕРЕПЛЁТЧИКОВ ИЛЬЯ МИХАЙЛОВИЧ. Рост доходов компании за 5 лет: 197%. Рост финансовых активов компании за 5 лет: 101%. Объем заемных средств компании на конец 2024 года: 6094 тыс. руб.</t>
  </si>
  <si>
    <t>ООО ЮЦ «Б.Н.П.» (ПКО) зарегистрировано по адресу: 643,394036,36,,Воронеж г,,Революции пр-кт,1,В,406. Генеральным директором является ФЕДОСЕЕВ ВИКТОР ВАСИЛЬЕВИЧ. Рост доходов компании за 5 лет: 87%. Рост финансовых активов компании за 5 лет: 298%. Объем заемных средств компании на конец 2024 года: 44500 тыс. руб. ФССП присвоил Средний уровень риска для данного ПКО.</t>
  </si>
  <si>
    <t>ООО ПКО «Гранит Плюс» зарегистрировано по адресу: Удмуртская Респ., г. Глазов, ул. Юкаменская, д. 39, кв. 1, 427627. Генеральным директором является БЕЛЯЕВ ГРИГОРИЙ АЛЕКСАНДРОВИЧ. Рост доходов компании за 5 лет: 1608%. Рост финансовых активов компании за 5 лет: 244%. Объем заемных средств компании на конец 2024 года: 20319 тыс. руб. ФССП присвоил Низкий уровень риска для данного ПКО.</t>
  </si>
  <si>
    <t>ООО ПКО «ЦЕССИОНАРИЙ С-З» зарегистрировано по адресу: 199155, город Санкт-Петербург, вн.тер. г. Муниципальный Округ Остров Декабристов, ул Уральская, дом 2, строение 1, помещение 12-Н, ОФИС 11. Генеральным директором является АТАЕВ МИХАИЛ АННАМУХАММЕТОВИЧ. Объем заемных средств компании на конец 2024 года: 940 тыс. руб. ФССП присвоил Низкий уровень риска для данного ПКО.</t>
  </si>
  <si>
    <t>ООО ПКО «Агентство К «Примирение» зарегистрировано по адресу: 196128, Город Санкт-Петербург, ул. Кузнецовская, дом 11, литер А, помещение 31-Н, офис 2, комната 7. Генеральным директором является КНЯЖЕЦКИЙ ВЛАДИМИР АНДРЕЕВИЧ. Рост доходов компании за 5 лет: 3534%. Рост финансовых активов компании за 5 лет: 170%. Объем заемных средств компании на конец 2024 года: 10864 тыс. руб. ФССП присвоил Низкий уровень риска для данного ПКО.</t>
  </si>
  <si>
    <t>ООО ПКО «ФПК» зарегистрировано по адресу: 428024, Чувашская Республика - Чувашия, г Чебоксары, пр-кт Мира, д. 90, к. 1, офис 305. Генеральным директором является КАЗАКОВА ЕКАТЕРИНА АНАТОЛЬЕВНА. Рост доходов компании за 5 лет: 657%. Рост финансовых активов компании за 5 лет: 70%. Объем заемных средств компании на конец 2024 года: 1034 тыс. руб. ФССП присвоил Низкий уровень риска для данного ПКО.</t>
  </si>
  <si>
    <t>ООО ПКО «Сопровождение плюс» зарегистрировано по адресу: 630521, Новосибирская обл, р-н Новосибирский, п Тулинский, ул Центральная, 9а. Генеральным директором является ЛАНКИН АЛЕКСАНДР МИХАЙЛОВИЧ. Рост доходов компании за 5 лет: 172%. Рост финансовых активов компании за 5 лет: 1689%. ФССП присвоил Низкий уровень риска для данного ПКО.</t>
  </si>
  <si>
    <t>ООО ПКО «Ключ» зарегистрировано по адресу: Воронежская обл., г. Павловск, ул. 40 лет Октября, д. 1, 396420. Генеральным директором является МОЗГОВОЙ ЛЕОНТИЙ СЕРГЕЕВИЧ. Рост доходов компании за 5 лет: 57%. Рост финансовых активов компании за 5 лет: 788%. ФССП присвоил Низкий уровень риска для данного ПКО.</t>
  </si>
  <si>
    <t>ООО ПКО «К2» зарегистрировано по адресу: 413100, Саратовская обл, г Энгельс, ул Льва Кассиля, д. 47, офис 209. Генеральным директором является ГАЛИУЛЛИН ЭДУАРД ШАМИЛЬЕВИЧ. Рост доходов компании за 5 лет: 245%. Рост финансовых активов компании за 5 лет: 390%. ФССП присвоил Низкий уровень риска для данного ПКО.</t>
  </si>
  <si>
    <t>ООО «ПКО «ЖИЛИЩНИК-ПРО» зарегистрировано по адресу: 142116, Московская область, г.о. Подольск, г Подольск, ул Лобачева, дом 13, офис 425. Генеральным директором является МИХАЛЕВА НАТАЛЬЯ АЛЕКСЕЕВНА. Рост доходов компании за 5 лет: 110%. Рост финансовых активов компании за 5 лет: 244%. Объем заемных средств компании на конец 2024 года: 3645 тыс. руб.</t>
  </si>
  <si>
    <t>ООО «ПКО «ИнБГ-Право» зарегистрировано по адресу: 644099, Омская обл, г Омск, ул Красногвардейская, 49. Генеральным директором является МОРОЗОВ КИРИЛЛ ВАДИМОВИЧ. Рост доходов компании за 5 лет: 238%. Рост финансовых активов компании за 5 лет: 165%. Объем заемных средств компании на конец 2024 года: 8979 тыс. руб. ФССП присвоил Низкий уровень риска для данного ПКО.</t>
  </si>
  <si>
    <t>ООО «ПКО «АКТИВ+» зарегистрировано по адресу: 400119, Волгоградская область, г.о. город-герой Волгоград, г Волгоград, ул Авиаторская, д. 1б, офис 4. Генеральным директором является БИСИНГАЛИЕВ ВЛАДИМИР АХМЕДЬЯРОВИЧ. Рост доходов компании за 5 лет: 239%. Рост финансовых активов компании за 5 лет: 1825%. ФССП присвоил Значительный уровень риска для данного ПКО.</t>
  </si>
  <si>
    <t>ООО ПКО «Аргумент» зарегистрировано по адресу: 450068, Башкортостан Респ, г Уфа, ул Коммунаров, 66, 2. Генеральным директором является ПАДОШ БАЛАЖ. Рост доходов компании за 5 лет: 40%. Рост финансовых активов компании за 5 лет: 180%. Объем заемных средств компании на конец 2024 года: 16119 тыс. руб. ФССП присвоил Низкий уровень риска для данного ПКО.</t>
  </si>
  <si>
    <t>ООО «Сириус-Трейд» зарегистрировано по адресу: Московская обл., г. Одинцово, дп. Лесной Городок, ул. Школьная, д. 2, кв. 401, 143080. Генеральным директором является ЕРОМА ОЛЕСЯ МИХАЙЛОВНА. Рост доходов компании за 5 лет: 10%. Рост финансовых активов компании за 5 лет: 16%. ФССП присвоил Низкий уровень риска для данного ПКО.</t>
  </si>
  <si>
    <t>ООО ПКО «ГК ФИН» зарегистрировано по адресу: 610017, Кировская обл, г Киров, ул Горбачева, Д.62, пом. 29. Генеральным директором является ФИЛАТОВА НАТАЛЬЯ ДМИТРИЕВНА. Рост доходов компании за 5 лет: 34%. Рост финансовых активов компании за 5 лет: 81%. ФССП присвоил Низкий уровень риска для данного ПКО.</t>
  </si>
  <si>
    <t>ООО ПКО «СФТ» зарегистрировано по адресу: 614000, Пермский край, г Пермь, ул Советская, 94, 6. Генеральным директором является ХАЙРУЛЛИН ТИМУР ИРЕКОВИЧ. Объем заемных средств компании на конец 2024 года: 5651 тыс. руб. ФССП присвоил Низкий уровень риска для данного ПКО.</t>
  </si>
  <si>
    <t>ООО «ПКО «Партнер» зарегистрировано по адресу: 618270, Пермский край, Гремячинск г, Свердлова ул, дом 7. Генеральным директором является ПЕТРОВ СЕРГЕЙ ГЕННАДЬЕВИЧ. Рост доходов компании за 5 лет: 510%. Рост финансовых активов компании за 5 лет: 184%.</t>
  </si>
  <si>
    <t>ООО «ПКО «Долговое агентство ВЕРУС» зарегистрировано по адресу: 109382, Москва г, ул Судакова, 10, офис 213. Генеральным директором является Карцев Роман Владимирович. Рост доходов компании за 5 лет: 171%. Рост финансовых активов компании за 5 лет: 85%. Объем заемных средств компании на конец 2024 года: 4168 тыс. руб. ФССП присвоил Низкий уровень риска для данного ПКО.</t>
  </si>
  <si>
    <t>ООО «ПКО «БСВ» зарегистрировано по адресу: 195009, Санкт-Петербург г, Кондратьевский пр-кт, дом № 2, литера Л, помещение 302. Генеральным директором является УМЕРОВ ЭМИЛЬ ГАРИЕВИЧ. Рост доходов компании за 5 лет: 270%. Рост финансовых активов компании за 5 лет: 121%. ФССП присвоил Низкий уровень риска для данного ПКО.</t>
  </si>
  <si>
    <t>ООО ПКО «ЮКАНКО» зарегистрировано по адресу: 429960, Чувашская Республика - Чувашия, г. Новочебоксарск, ул. Строителей, д. 62, кв. 62. Генеральным директором является ГЛУШКОВ АЛЕКСАНДР НИКОЛАЕВИЧ. Рост доходов компании за 5 лет: 104%. Рост финансовых активов компании за 5 лет: 326%. Объем заемных средств компании на конец 2024 года: 7397 тыс. руб. ФССП присвоил Низкий уровень риска для данного ПКО.</t>
  </si>
  <si>
    <t>ООО ПКО «АРТЕ ГРУПП» зарегистрировано по адресу: 603093, Нижегородская область, г. Нижний Новгород, ул. Родионова, дом 27, квартира 66. Генеральным директором является ЛАПКИН ВЛАДИМИР ВИКТОРОВИЧ. Рост доходов компании за 5 лет: 842%. Рост финансовых активов компании за 5 лет: 321%. Объем заемных средств компании на конец 2024 года: 42 тыс. руб. ФССП присвоил Низкий уровень риска для данного ПКО.</t>
  </si>
  <si>
    <t>ООО ПКО «БВД» зарегистрировано по адресу: 655017, г. Абакан, ул. Чертыгашева, д. 77, кв. 44Н. Генеральным директором является ТУРГАНОВА НАТАЛЬЯ ЕВГЕНЬЕВНА. Рост доходов компании за 5 лет: 281%. Рост финансовых активов компании за 5 лет: 22%. Объем заемных средств компании на конец 2024 года: 12629 тыс. руб. ФССП присвоил Низкий уровень риска для данного ПКО.</t>
  </si>
  <si>
    <t>ООО «ПКО «РефундНЧ» зарегистрировано по адресу: 423822, Татарстан респ, Набережные Челны г, Набережночелнинский пр-кт, дом № 21, офис 506. Генеральным директором является САЛАХОВА АЛИНА МИНЗАГИДОВНА. Рост доходов компании за 5 лет: 95%. Рост финансовых активов компании за 5 лет: 20%. ФССП присвоил Низкий уровень риска для данного ПКО.</t>
  </si>
  <si>
    <t>ООО ПКО «ОРПЗ» зарегистрировано по адресу: 620085, г. Екатеринбург, ул. Титова, стр. 19, ОФИС 202. Генеральным директором является ЕЛИЗАРОВ АЛЕКСЕЙ МИХАЙЛОВИЧ. Рост доходов компании за 5 лет: 2810%. Рост финансовых активов компании за 5 лет: 417%. Объем заемных средств компании на конец 2024 года: 12782 тыс. руб. ФССП присвоил Низкий уровень риска для данного ПКО.</t>
  </si>
  <si>
    <t>ООО ПКО «АНТЕЙ» зарегистрировано по адресу: 117105, Москва г, ш Варшавское, 16, 1, Эт1 Пом.II Ком. 1-9. Генеральным директором является ЧАПУРИН ДМИТРИЙ ВАСИЛЬЕВИЧ. Рост доходов компании за 5 лет: 123%. Рост финансовых активов компании за 5 лет: 160%. ФССП присвоил Низкий уровень риска для данного ПКО.</t>
  </si>
  <si>
    <t>ООО ПКО «ДЕКОЛЛ» зарегистрировано по адресу: 643,300041,71,,Тула г,,Пушкинская ул,23,,1. Генеральным директором является КОЛЬЦЮК МАКСИМ ВЛАДИМИРОВИЧ. Рост доходов компании за 5 лет: 197%. Рост финансовых активов компании за 5 лет: 73%. Объем заемных средств компании на конец 2024 года: 31127 тыс. руб. ФССП присвоил Низкий уровень риска для данного ПКО.</t>
  </si>
  <si>
    <t>ООО ПКО «МАСВ» зарегистрировано по адресу: 111677, Москва г, ул Рождественская, 14, Этаж 1. Генеральным директором является СИНЕВ ЮРИЙ ЮРЬЕВИЧ. Рост доходов компании за 5 лет: 246%. Рост финансовых активов компании за 5 лет: 78%. Объем заемных средств компании на конец 2024 года: 940 тыс. руб. ФССП присвоил Низкий уровень риска для данного ПКО.</t>
  </si>
  <si>
    <t>ООО «ПКО СТАБИЛЬНОСТЬ БИЗНЕСА» зарегистрировано по адресу: 410004, Саратовская обл, г Саратов, ул им Чернышевского Н.Г., 60/62, 804. Генеральным директором является ИЛЬЧУК ЮРИЙ АЛЕКСАНДРОВИЧ. Рост доходов компании за 5 лет: 2116%. Рост финансовых активов компании за 5 лет: 3463%. Объем заемных средств компании на конец 2024 года: 4100 тыс. руб. ФССП присвоил Низкий уровень риска для данного ПКО.</t>
  </si>
  <si>
    <t>ООО ПКО «Киберникс» зарегистрировано по адресу: 428024, г. Чебоксары, пр-кт Мира, д. 9, кв. 222А. Генеральным директором является БОРИСОВ АЛЕКСЕЙ НИКОЛАЕВИЧ. Рост доходов компании за 5 лет: 423%. Рост финансовых активов компании за 5 лет: 168%. ФССП присвоил Низкий уровень риска для данного ПКО.</t>
  </si>
  <si>
    <t>ООО ПКО «РБ Коллект» зарегистрировано по адресу: 125445, Москва г, вн.тер.г. муниципальный округ Ховрино, ул Смольная, д. 22, помещ. 1/1. Генеральным директором является АТАЯН СЕРГЕЙ РОБЕРТОВИЧ. Рост доходов компании за 5 лет: 127%. Рост финансовых активов компании за 5 лет: 1400%. ФССП присвоил Низкий уровень риска для данного ПКО.</t>
  </si>
  <si>
    <t>ООО «ИнтИнвест» зарегистрировано по адресу: Новосибирская обл., г.о. город Новосибирск, г. Новосибирск, ул. Фабричная, д. 4, ОФИС 412, 630007. Генеральным директором является ПЕРЕХОЖЕВ АЛЕКСЕЙ АЛЕКСАНДРОВИЧ. Рост доходов компании за 5 лет: 7%. Рост финансовых активов компании за 5 лет: 3%. Объем заемных средств компании на конец 2024 года: 3498 тыс. руб. ФССП присвоил Высокий уровень риска для данного ПКО.</t>
  </si>
  <si>
    <t>ООО «КА «ШИП» зарегистрировано по адресу: Тверская обл., г.о. город Тверь, г. Тверь, ул. Андрея Дементьева, д. 3, ОФ. 801, 170100. Генеральным директором является ЛАРЬКИНА ВИКТОРИЯ МИХАЙЛОВНА. Рост доходов компании за 5 лет: 415%. Рост финансовых активов компании за 5 лет: 1629%. ФССП присвоил Низкий уровень риска для данного ПКО.</t>
  </si>
  <si>
    <t>ООО «ПРОМ-ТОРГ» зарегистрировано по адресу: 117246, Москва г, Научный проезд, дом № 17, этаж 14, помещение 34А. Генеральным директором является ЖОСАН АНДРЕЙ ЮРЬЕВИЧ. Рост доходов компании за 5 лет: 27%. Рост финансовых активов компании за 5 лет: 64%. ФССП присвоил Низкий уровень риска для данного ПКО.</t>
  </si>
  <si>
    <t>ООО ПКО «Тайм Коллекшн» зарегистрировано по адресу: 428034, Чувашская Республика - Чувашия, г Чебоксары, ул Университетская, д. 36, помещ. 1. Генеральным директором является АРТАМОНОВ РОМАН ВАСИЛЬЕВИЧ. Рост доходов компании за 5 лет: 20%. Рост финансовых активов компании за 5 лет: 102%. Объем заемных средств компании на конец 2024 года: 8016 тыс. руб. ФССП присвоил Низкий уровень риска для данного ПКО.</t>
  </si>
  <si>
    <t>ООО ПКО «Юристъ» зарегистрировано по адресу: 450078, г.Уфа, пр-кт.Салавата Юлаева, д.59. Генеральным директором является ЧЕБАНОВСКАЯ ЮЛИЯ ГЕННАДЬЕВНА. Рост доходов компании за 5 лет: 301%. Рост финансовых активов компании за 5 лет: 716%. ФССП присвоил Низкий уровень риска для данного ПКО.</t>
  </si>
  <si>
    <t>ООО ПКО «НАСД» зарегистрировано по адресу: г. Москва, ул. Писцовая, д. 16, к. 2, 127287. Генеральным директором является СМОРЧКОВ ГАЯРЬ НИКОЛАЕВИЧ. Рост доходов компании за 5 лет: 89%. Рост финансовых активов компании за 5 лет: 108%. ФССП присвоил Низкий уровень риска для данного ПКО.</t>
  </si>
  <si>
    <t>ООО ПКО «Долгофф» зарегистрировано по адресу: 127030, Москва г, Долгоруковская, дом № 35. Генеральным директором является БОСАНЬКО АНДРЕЙ ЮРЬЕВИЧ. Рост доходов компании за 5 лет: 104%. Рост финансовых активов компании за 5 лет: 156%. Объем заемных средств компании на конец 2024 года: 9700 тыс. руб. ФССП присвоил Низкий уровень риска для данного ПКО.</t>
  </si>
  <si>
    <t>ООО ПКО «Талион» зарегистрировано по адресу: 660077, Красноярский край, г.о. Город Красноярск, г Красноярск, ул Авиаторов, здание 5, этаж 4, ПОМЕЩ. 325. Генеральным директором является СТУЧИЛИН АЛЕКСЕЙ МИХАЙЛОВИЧ. Рост доходов компании за 5 лет: 421%. Рост финансовых активов компании за 5 лет: 4884%. Объем заемных средств компании на конец 2024 года: 14809 тыс. руб. ФССП присвоил Низкий уровень риска для данного ПКО.</t>
  </si>
  <si>
    <t>ООО ПКО «ВИП-К» зарегистрировано по адресу: 350072, Краснодарский край, г.о. Город Краснодар, г Краснодар, ул Московская, дом 81/1, комната 419. Генеральным директором является ГРИШИН ВАДИМ АНАТОЛЬЕВИЧ. Рост доходов компании за 5 лет: 123%. Рост финансовых активов компании за 5 лет: 47%. Объем заемных средств компании на конец 2024 года: 56 тыс. руб. ФССП присвоил Низкий уровень риска для данного ПКО.</t>
  </si>
  <si>
    <t>ООО ПКО «Верное решение» зарегистрировано по адресу: 420059, Республика Татарстан (Татарстан), г.о. Город Казань, г Казань, ул Оренбургский Тракт, дом 20, офис 312. Генеральным директором является ЗАРУДЕЙСКИЙ АЛЕКСАНДР СЕРГЕЕВИЧ. Рост доходов компании за 5 лет: 118%. Рост финансовых активов компании за 5 лет: 179%. Объем заемных средств компании на конец 2024 года: 1503 тыс. руб. ФССП присвоил Низкий уровень риска для данного ПКО.</t>
  </si>
  <si>
    <t>ООО ПКО «СЕВИНКОМ» зарегистрировано по адресу: г. Чита, ул. Чкалова, д. 158, помещение 34А, 672007. Генеральным директором является ПЕТРИК АЛЕКСЕЙ ВЛАДИМИРОВИЧ. Рост доходов компании за 5 лет: 259%. Рост финансовых активов компании за 5 лет: 410%. Объем заемных средств компании на конец 2024 года: 6700 тыс. руб. ФССП присвоил Низкий уровень риска для данного ПКО.</t>
  </si>
  <si>
    <t>ООО ПКО «ФиЛнекст» зарегистрировано по адресу: 344038, Ростовская обл, г Ростов-на-Дону, ул Нансена, 103м, 5. Генеральным директором является ФИЛОНЕНКО ЮРИЙ СЕРГЕЕВИЧ. Рост доходов компании за 5 лет: 7659%. Рост финансовых активов компании за 5 лет: 146911%. Объем заемных средств компании на конец 2024 года: 7595 тыс. руб. ФССП присвоил Низкий уровень риска для данного ПКО.</t>
  </si>
  <si>
    <t>ООО ПКО «СИТ» зарегистрировано по адресу: 426011, Удмуртская Респ, Ижевск, ул Холмогорова, д. 11Б, этаж 4, офис 7. Генеральным директором является ГАСКАРОВ РУСТЕМ АНАСОВИЧ. Рост доходов компании за 5 лет: 1853%. Рост финансовых активов компании за 5 лет: 1269%. ФССП присвоил Низкий уровень риска для данного ПКО.</t>
  </si>
  <si>
    <t>ООО «ПКО «ПЦУУ» зарегистрировано по адресу: 643,400048,34,,Волгоград г,,им маршала Г.К.Жукова пр-кт,135,,. Генеральным директором является БЕСТУЖЕВ АЛЕКСЕЙ ЕВГЕНЬЕВИЧ. Рост доходов компании за 5 лет: 277%. Рост финансовых активов компании за 5 лет: 158%. ФССП присвоил Низкий уровень риска для данного ПКО.</t>
  </si>
  <si>
    <t>АО ПКО «Юридическое Бюро ФАКТОРИУС» зарегистрировано по адресу: 115093, Москва г, пер Партийный, 1, К. 57 стр. 1, 313. Генеральным директором является АВЕРИН АЛЕКСЕЙ ВЛАДИМИРОВИЧ. Рост доходов компании за 5 лет: 2654%. Рост финансовых активов компании за 5 лет: 218%. Объем заемных средств компании на конец 2024 года: 41761 тыс. руб. ФССП присвоил Низкий уровень риска для данного ПКО.</t>
  </si>
  <si>
    <t>ООО ПКО "Юр-Практика" зарегистрировано по адресу: 614058, Пермский край, г Пермь, ул Пожарная, 18, 3. Генеральным директором является КОРОВИН МАКСИМ АНАТОЛЬЕВИЧ. Рост доходов компании за 5 лет: 299%. Рост финансовых активов компании за 5 лет: 141%. Объем заемных средств компании на конец 2024 года: 2708 тыс. руб. ФССП присвоил Низкий уровень риска для данного ПКО.</t>
  </si>
  <si>
    <t>ООО «ПКО «АСВ.УСЛУГИ» зарегистрировано по адресу: 188640, Ленинградская область, м.р-н Всеволожский, г.п. Всеволожское, г Всеволожск, ул Социалистическая, д. 114А, офис 302. Генеральным директором является ЕРМОЛЬЕВА ЕКАТЕРИНА ВИКТОРОВНА. ФССП присвоил Низкий уровень риска для данного ПКО.</t>
  </si>
  <si>
    <t>ООО ПКО «КредитКонсалт» зарегистрировано по адресу: 109377, Москва г, вн.тер.г. муниципальный округ Рязанский, пр-кт Рязанский, д. 32, к. 3, этаж 5, офис 513. Генеральным директором является ЩЕРБАКОВА ЕКАТЕРИНА ВЛАДИМИРОВНА. Рост доходов компании за 5 лет: 248%. Рост финансовых активов компании за 5 лет: 102%. Объем заемных средств компании на конец 2024 года: 4182 тыс. руб. ФССП присвоил Низкий уровень риска для данного ПКО.</t>
  </si>
  <si>
    <t>ООО «ПКО «Колибри-КЭПитал» зарегистрировано по адресу: 618540, Пермский край, Соликамск г, Калийная ул, д. № 91, оф. 310. Генеральным директором является МЕЛЬНИКОВ НИКОЛАЙ АЛЕКСАНДРОВИЧ. Рост доходов компании за 5 лет: 91%. Рост финансовых активов компании за 5 лет: 565%. Объем заемных средств компании на конец 2024 года: 27378 тыс. руб. ФССП присвоил Низкий уровень риска для данного ПКО.</t>
  </si>
  <si>
    <t>ООО ПКО «Интек» зарегистрировано по адресу: Краснодарский край, г.о. город Краснодар, г. Краснодар, ул. им. Селезнева, д. 4/3, ПОМЕЩ. 54/1, 350075. Генеральным директором является ШВИДЧЕНКО ИЗАБЕЛЬ ИГОРЕВНА. Рост доходов компании за 5 лет: 40161%. Рост финансовых активов компании за 5 лет: 185%. Объем заемных средств компании на конец 2024 года: 1068 тыс. руб. ФССП присвоил Низкий уровень риска для данного ПКО.</t>
  </si>
  <si>
    <t>ООО ПКО «Грифон» зарегистрировано по адресу: 426008, Удмуртская Респ, г Ижевск, ул Пушкинская, 246, 10. Генеральным директором является КАРАТУНОВ АЛЕКСЕЙ ЮРЬЕВИЧ. Рост доходов компании за 5 лет: 182%. Рост финансовых активов компании за 5 лет: 2157%. ФССП присвоил Низкий уровень риска для данного ПКО.</t>
  </si>
  <si>
    <t>ООО «ПКО Альянс» зарегистрировано по адресу: 115191, Москва г, ПЕР. ДУХОВСКОЙ, д. № 17, стр. 15, оф. 132. Генеральным директором является БОЧКАРЁВ МИХАИЛ ВИКТОРОВИЧ. Рост доходов компании за 5 лет: 2023%. Рост финансовых активов компании за 5 лет: 305%. ФССП присвоил Низкий уровень риска для данного ПКО.</t>
  </si>
  <si>
    <t>ООО «Доверие Лигал Солюшнз» зарегистрировано по адресу: 117342, Москва г, ул Бутлерова, д. 17Б, помещ. 60Ж/11/2, офис 7. Генеральным директором является ДЯЧУК ЕКАТЕРИНА НИКОЛАЕВНА. Рост доходов компании за 5 лет: 10054%. Рост финансовых активов компании за 5 лет: 954%. Объем заемных средств компании на конец 2024 года: 67554 тыс. руб. ФССП присвоил Низкий уровень риска для данного ПКО.</t>
  </si>
  <si>
    <t>ООО ПКО «ПУД» зарегистрировано по адресу: 344041, г. Ростов-на-Дону, ул. Доватора, д. 142А//37. Генеральным директором является ГОРЯНИНА ОКСАНА ВАСИЛЬЕВНА. Рост доходов компании за 5 лет: 279%. Рост финансовых активов компании за 5 лет: 432%. Объем заемных средств компании на конец 2024 года: 3 тыс. руб. ФССП присвоил Низкий уровень риска для данного ПКО.</t>
  </si>
  <si>
    <t>ООО ПКО «ДГ» зарегистрировано по адресу: 123022, Город Москва, вн.тер. г. Муниципальный Округ Пресненский, ул 2-Я Звенигородская, дом 13, строение 43, помещение 1/1. Генеральным директором является САВИНОВ АЛЕКСАНДР АЛЕКСАНДРОВИЧ. Объем заемных средств компании на конец 2024 года: 206803 тыс. руб. ФССП присвоил Низкий уровень риска для данного ПКО.</t>
  </si>
  <si>
    <t>ООО «ПКО «Айсберг» зарегистрировано по адресу: 420111, Татарстан респ., Казань г., Чернышевского ул, дом 30Б, офис 18Ц. Генеральным директором является МУРАТШИН ДИНАР МАРАТОВИЧ. Рост доходов компании за 5 лет: 420%. Рост финансовых активов компании за 5 лет: 108%. Объем заемных средств компании на конец 2024 года: 2245 тыс. руб. ФССП присвоил Низкий уровень риска для данного ПКО.</t>
  </si>
  <si>
    <t>ООО «ПКО «Эдикт» зарегистрировано по адресу: 643,620034,66,,Екатеринбург г,,Колмогорова ул,3,,610. Генеральным директором является ЖАВОРОНКОВ АЛЕКСАНДР СЕРГЕЕВИЧ. Рост доходов компании за 5 лет: 39%. Рост финансовых активов компании за 5 лет: 93%. ФССП присвоил Низкий уровень риска для данного ПКО.</t>
  </si>
  <si>
    <t>ООО «ПКО «РХС Инвест» зарегистрировано по адресу: 610007, Кировская обл, Киров г, Ленина ул, дом 193, корпус 1, квартира 22. Генеральным директором является СУНЦОВА АНАСТАСИЯ ВЛАДИМИРОВНА. Рост доходов компании за 5 лет: 12726%. Рост финансовых активов компании за 5 лет: 659%. Объем заемных средств компании на конец 2024 года: 5398 тыс. руб. ФССП присвоил Низкий уровень риска для данного ПКО.</t>
  </si>
  <si>
    <t>ООО ПКО «ЭкоФинансы» зарегистрировано по адресу: 650004, Кемеровская область - Кузбасс, г.о. Кемеровский, г Кемерово, ул Соборная, дом 12, помещение 1. Генеральным директором является ТИМОШЕНКО СЕРГЕЙ АЛЕКСАНДРОВИЧ. Рост доходов компании за 5 лет: 106%. Рост финансовых активов компании за 5 лет: 140%. Объем заемных средств компании на конец 2024 года: 3851 тыс. руб. ФССП присвоил Низкий уровень риска для данного ПКО.</t>
  </si>
  <si>
    <t>ООО ПКО «Генезис» зарегистрировано по адресу: Тамбовская обл, г.о. город Тамбов, г Тамбов, ул Советская, д. 191, офис 333. Генеральным директором является СУХАНОВ ДМИТРИЙ ОЛЕГОВИЧ. Рост доходов компании за 5 лет: 49%. Рост финансовых активов компании за 5 лет: 780%. Объем заемных средств компании на конец 2024 года: 1216 тыс. руб. ФССП присвоил Низкий уровень риска для данного ПКО.</t>
  </si>
  <si>
    <t>ООО ПКО «Айса» зарегистрировано по адресу: 643,614990,59,,Пермь г,,Героев Хасана ул,9,,17/1. Генеральным директором является ГОРОШКИН ЕВГЕНИЙ ВЛАДИМИРОВИЧ. Рост доходов компании за 5 лет: 71%. Рост финансовых активов компании за 5 лет: 101%. ФССП присвоил Низкий уровень риска для данного ПКО.</t>
  </si>
  <si>
    <t>ООО «Центр Прогресс» зарегистрировано по адресу: 109316, город Москва, вн.тер. г. Муниципальный Округ Южнопортовый, пр-кт Волгоградский, дом 26, строение 1, этаж 8, комната 811. Генеральным директором является ГАЙДАЕНКО ДМИТРИЙ ИВАНОВИЧ. Рост доходов компании за 5 лет: 134%. Рост финансовых активов компании за 5 лет: 129%. ФССП присвоил Низкий уровень риска для данного ПКО.</t>
  </si>
  <si>
    <t>ООО «ЦУЗ» зарегистрировано по адресу: 125284, Город Москва, Беговой вн.тер.г. муниципальный округ, пр-кт Ленинградский, д. 31, стр. 3. Генеральным директором является ЗАЙЦЕВ МАКСИМ ВЛАДИМИРОВИЧ. Рост доходов компании за 5 лет: 598%. Рост финансовых активов компании за 5 лет: 186%. ФССП присвоил Низкий уровень риска для данного ПКО.</t>
  </si>
  <si>
    <t>ООО «ПКО «НОРД КОЛЛЕКТ» зарегистрировано по адресу: 194044, Санкт-Петербург г, вн.тер.г. муниципальный округ Сампсониевское, пр-кт Финляндский, д. 4, литера А, офис 209. Генеральным директором является ПРИМЕНКО ИВАН ПЕТРОВИЧ. Рост доходов компании за 5 лет: 190%. Рост финансовых активов компании за 5 лет: 149%. Объем заемных средств компании на конец 2024 года: 12741 тыс. руб. ФССП присвоил Низкий уровень риска для данного ПКО.</t>
  </si>
  <si>
    <t>ООО «ПКО «Вектор» зарегистрировано по адресу: 428034, Чувашская Республика - Чувашия, г Чебоксары, пр-кт Московский, д. 19, к. 5, офис 16. Генеральным директором является КОНДРАТЬЕВ ЕВГЕНИЙ ФЕДОРОВИЧ. Рост доходов компании за 5 лет: 6778%. Объем заемных средств компании на конец 2024 года: 15175 тыс. руб. ФССП присвоил Низкий уровень риска для данного ПКО.</t>
  </si>
  <si>
    <t>ООО «ПКО БАСТИОН» зарегистрировано по адресу: 426009, Удмуртская Респ, г Ижевск, ул Ухтомского, 24, 29. Генеральным директором является СКРИПКА ЮЛИЯ СЕРГЕЕВНА. Рост доходов компании за 5 лет: 116%. Рост финансовых активов компании за 5 лет: 69%. Объем заемных средств компании на конец 2024 года: 230376 тыс. руб. ФССП присвоил Низкий уровень риска для данного ПКО.</t>
  </si>
  <si>
    <t>ООО «ПКО «Триада» зарегистрировано по адресу: г. Саратов, ул. им Пугачева Е.И., д. 54/62, пом. 3, 410056. Генеральным директором является ФЕДОРОВ ОЛЕГ АНАТОЛЬЕВИЧ. Рост доходов компании за 5 лет: 289%. Рост финансовых активов компании за 5 лет: 208%. ФССП присвоил Низкий уровень риска для данного ПКО.</t>
  </si>
  <si>
    <t>ООО ПКО «Вела» зарегистрировано по адресу: 614030, 59, Пермь, Кабельщиков, дом № 6. Генеральным директором является БРЕВНОВ ВИТАЛИЙ ВЛАДИМИРОВИЧ. Рост доходов компании за 5 лет: 101%. Рост финансовых активов компании за 5 лет: 139%. Объем заемных средств компании на конец 2024 года: 13878 тыс. руб. ФССП присвоил Низкий уровень риска для данного ПКО.</t>
  </si>
  <si>
    <t>ООО «ПКО «АФПБ» зарегистрировано по адресу: 195009, Санкт-Петербург г, Кондратьевский пр-кт, дом 2, литера Л, офис 300. Генеральным директором является РЫБКИН ПАВЕЛ СЕРГЕЕВИЧ. Рост доходов компании за 5 лет: 52%. Рост финансовых активов компании за 5 лет: 90%. Объем заемных средств компании на конец 2024 года: 1279 тыс. руб.</t>
  </si>
  <si>
    <t>ООО «ПКО «Орбита» зарегистрировано по адресу: 150062, Ярославская область, г.о. Город Ярославль, г Ярославль, ул Космонавтов, дом 11, помещение КО.2.5. Генеральным директором является КУДРЯКОВ АЛЕКСЕЙ ЕВГЕНЬЕВИЧ. Рост доходов компании за 5 лет: 158%. Рост финансовых активов компании за 5 лет: 214%. Объем заемных средств компании на конец 2024 года: 10355 тыс. руб. ФССП присвоил Низкий уровень риска для данного ПКО.</t>
  </si>
  <si>
    <t>ООО ПКО «ЛЕКС» зарегистрировано по адресу: 170006, г.Тверь, ул.Брагина, д.6А, оф.307. Генеральным директором является КУЧИНОВ ВЛАДИСЛАВ ВЛАДИМИРОВИЧ. Рост доходов компании за 5 лет: 220%. Рост финансовых активов компании за 5 лет: 132%. ФССП присвоил Низкий уровень риска для данного ПКО.</t>
  </si>
  <si>
    <t>ООО ПКО «ФСКП» зарегистрировано по адресу: г. Иваново. Генеральным директором является ШИНИН АЛЕКСЕЙ АНДРЕЕВИЧ. Рост доходов компании за 5 лет: 108%. Рост финансовых активов компании за 5 лет: 84%.</t>
  </si>
  <si>
    <t>ООО ПКО «РусДолгЪ-КМВ», зарегистрировано по адресу: 357340, Ставропольский край, г. Лермонтов, ул. Матвиенко, дом 1. Генеральным директором является АНДРЕЕВА НАДЕЖДА ВАСИЛЬЕВНА. Рост доходов компании за 5 лет: 7558%. Рост финансовых активов компании за 5 лет: 697%. Объем заемных средств компании на конец 2024 года: 12139 тыс. руб. ФССП присвоил Низкий уровень риска для данного ПКО.</t>
  </si>
  <si>
    <t>ООО «ПКО «Трэк» зарегистрировано по адресу: 400005, Волгоградская обл, Волгоград г, им В.И.Ленина пр-кт, дом 86, офис 7/6/701. Генеральным директором является АНТРОПОВ ИГОРЬ ВЛАДИМИРОВИЧ. Рост доходов компании за 5 лет: 31077%. Рост финансовых активов компании за 5 лет: 944367%. Объем заемных средств компании на конец 2024 года: 681 тыс. руб. ФССП присвоил Низкий уровень риска для данного ПКО.</t>
  </si>
  <si>
    <t>ООО ПКО «Анелан» зарегистрировано по адресу: 142150, Москва г, Краснопахорское п, Былово с, Клёны ул, дом № 101. Генеральным директором является ЯКУНИНА ЕЛЕНА СЕРГЕЕВНА. Рост доходов компании за 5 лет: 95%. Рост финансовых активов компании за 5 лет: 82%. Объем заемных средств компании на конец 2024 года: 1919 тыс. руб. ФССП присвоил Низкий уровень риска для данного ПКО.</t>
  </si>
  <si>
    <t>ООО «ПКО «БСК» зарегистрировано по адресу: 115172, Москва г, ул Гончарная, 30, 1. Генеральным директором является ОСИНЦЕВ АНТОН МИХАЙЛОВИЧ. Рост доходов компании за 5 лет: 728%. Рост финансовых активов компании за 5 лет: 41%. ФССП присвоил Низкий уровень риска для данного ПКО.</t>
  </si>
  <si>
    <t>ООО «ПКО «Гамма» зарегистрировано по адресу: 191119, Санкт-Петербург г, вн.тер.г. муниципальный округ Владимирский округ, ул Тюшина, д. 8, литера А, помещ. 2-Н, помещ. 1.1.. Генеральным директором является ПАШКЕВИЧ СЕРГЕЙ ЭДУАРДОВИЧ. Рост доходов компании за 5 лет: 1745%. Рост финансовых активов компании за 5 лет: 592%. ФССП присвоил Низкий уровень риска для данного ПКО.</t>
  </si>
  <si>
    <t>ООО «ПКО «Бизнес перспектива» зарегистрировано по адресу: 620062, Свердловская обл, г Екатеринбург, ул Гагарина, 8, 504. Генеральным директором является ВАСИЛЬЕВ ВЛАДИСЛАВ РОМАНОВИЧ. Рост доходов компании за 5 лет: 1250%. Рост финансовых активов компании за 5 лет: 367%. ФССП присвоил Низкий уровень риска для данного ПКО.</t>
  </si>
  <si>
    <t>ООО ПКО «Ваш долг» зарегистрировано по адресу: 117545, Москва г, ул Дорожная, 8, 1. Генеральным директором является КАЛЁНОВА ЕКАТЕРИНА ВЛАДИМИРОВНА. ФССП присвоил Низкий уровень риска для данного ПКО.</t>
  </si>
  <si>
    <t>ООО «Сервис Рефинанс.ру» зарегистрировано по адресу: 117638, Город Москва, вн.тер.г. муниципальный округ Зюзино, ул Одесская, д. 2. Генеральным директором является ГЛАДКОВА ЛАРИСА НИКОЛАЕВНА. Рост доходов компании за 5 лет: 619%. Рост финансовых активов компании за 5 лет: 503%. Объем заемных средств компании на конец 2024 года: 19714 тыс. руб. ФССП присвоил Низкий уровень риска для данного ПКО.</t>
  </si>
  <si>
    <t>ООО ПКО «Алькрим Плюс» зарегистрировано по адресу: 432071, г. Ульяновск, ул. Гончарова, д. 27, кв. 405. Генеральным директором является ШАРАЕВ АЙРАТ АМИРЗЯНОВИЧ. Рост доходов компании за 5 лет: 265%. Рост финансовых активов компании за 5 лет: 126%. Объем заемных средств компании на конец 2024 года: 1000 тыс. руб. ФССП присвоил Низкий уровень риска для данного ПКО.</t>
  </si>
  <si>
    <t>ООО ПКО «Кондор» зарегистрировано по адресу: 677000, г.Якутск, ул.Пояркова, д.20, к.1, кв.88. Генеральным директором является ЮШИН МИХАИЛ СЕРГЕЕВИЧ. Рост доходов компании за 5 лет: 226%. Рост финансовых активов компании за 5 лет: 349%. Объем заемных средств компании на конец 2024 года: 4815 тыс. руб.</t>
  </si>
  <si>
    <t>ООО «СКГ» зарегистрировано по адресу: 630102, Новосибирская обл, г Новосибирск, ул Восход, 20, 15. Генеральным директором является ДЕНИСОВ ДЕНИС ГРИГОРЬЕВИЧ. Рост доходов компании за 5 лет: 8%. Рост финансовых активов компании за 5 лет: 45%. Объем заемных средств компании на конец 2024 года: 8482 тыс. руб.</t>
  </si>
  <si>
    <t>ООО ПКО «ВладФинанс» зарегистрировано по адресу: 119002, город Москва, пер. Малый Власьевский, дом 6, этаж 1, помещение .IV, комната .6. Генеральным директором является ХИЖНЯКОВ МАКСИМ ЮРЬЕВИЧ. Рост доходов компании за 5 лет: 14%. Рост финансовых активов компании за 5 лет: 9%. Объем заемных средств компании на конец 2024 года: 51533 тыс. руб.</t>
  </si>
  <si>
    <t>ООО СЭБ «Альянс» зарегистрировано по адресу: 115280, Москва г, вн.тер.г. муниципальный округ Даниловский, ул Ленинская Слобода, д. 19, стр. 1, офис 307, помещ. 57, этаж 3. Генеральным директором является СОЧНЕВ ИГОРЬ АЛЕКСАНДРОВИЧ. Рост доходов компании за 5 лет: 7712%. Рост финансовых активов компании за 5 лет: 387%. ФССП присвоил Низкий уровень риска для данного ПКО.</t>
  </si>
  <si>
    <t>ООО «ЮК «Легист» зарегистрировано по адресу: 111024, город Москва, вн.тер. г. Муниципальный Округ Лефортово, ул 2-Я Кабельная, дом 2, строение 3, этаж 3, помещение XXI, КОМ. 11. Генеральным директором является БАДИНА ЕЛЕНА ГРИГОРЬЕВНА. Рост доходов компании за 5 лет: 1383%. Рост финансовых активов компании за 5 лет: 3150%. Объем заемных средств компании на конец 2024 года: 3556 тыс. руб. ФССП присвоил Низкий уровень риска для данного ПКО.</t>
  </si>
  <si>
    <t>АО «ПКО «РЦБ» зарегистрировано по адресу: 117152, Город Москва, вн.тер.г. муниципальный округ Донской, пр-кт Севастопольский, д. 9, к. 2, помещ. ll/2А. Генеральным директором является САФАРЯН БОРИС АЛЕНОВИЧ. Объем заемных средств компании на конец 2024 года: 1300 тыс. руб. ФССП присвоил Низкий уровень риска для данного ПКО.</t>
  </si>
  <si>
    <t>ООО «Стоун» зарегистрировано по адресу: 117624, Москва г, вн.тер.г. муниципальный округ Южное Бутово, ул Изюмская, д. 37, к. 2, помещ. XII, ком. 1-2. Генеральным директором является ТЫРИН НИКИТА АЛЕКСАНДРОВИЧ. Рост доходов компании за 5 лет: 652%. Рост финансовых активов компании за 5 лет: 284%. Объем заемных средств компании на конец 2024 года: 5000 тыс. руб. ФССП присвоил Низкий уровень риска для данного ПКО.</t>
  </si>
  <si>
    <t>ООО «РБ-КОНСАЛТ» зарегистрировано по адресу: 364014, Чеченская Респ, Грозный г, Тверская ул, дом № 15, офис 2. Генеральным директором является АХМАДОВ ТУРПАЛ-АЛИ МУХОДИНОВИЧ. Рост доходов компании за 5 лет: 10035%. Рост финансовых активов компании за 5 лет: 90%. ФССП присвоил Низкий уровень риска для данного ПКО.</t>
  </si>
  <si>
    <t>ООО ПКО «АЛЬЯНС ГРУПП» зарегистрировано по адресу: г. Воронеж, Московский пр-кт, д. 117В, 394077. Генеральным директором является ПРОКОФЬЕВА ЕЛЕНА ВАЛЕНТИНОВНА. Рост доходов компании за 5 лет: 34%. Рост финансовых активов компании за 5 лет: 134%. Объем заемных средств компании на конец 2024 года: 200 тыс. руб.</t>
  </si>
  <si>
    <t>ООО ПКО «Центр Правовой Поддержки» зарегистрировано по адресу: 426057, Удмуртская Респ, г Ижевск, ул Красногеройская, 14, 79. Генеральным директором является ЧИРКОВ КИРИЛЛ НИКОЛАЕВИЧ. Рост доходов компании за 5 лет: 95%. Рост финансовых активов компании за 5 лет: 347%. Объем заемных средств компании на конец 2024 года: 18743 тыс. руб. ФССП присвоил Низкий уровень риска для данного ПКО.</t>
  </si>
  <si>
    <t>ООО Профессиональная коллекторская организация «АБВ» зарегистрировано по адресу: 119119, Москва г, пр-кт Ленинский, 42, К. 1_2_3, Э/Пом/Ком 1/I/88. Генеральным директором является ГРИГОРОВ МАКСИМ НИКОЛАЕВИЧ. Рост доходов компании за 5 лет: 166%. Рост финансовых активов компании за 5 лет: 212%. Объем заемных средств компании на конец 2024 года: -2150 тыс. руб. ФССП присвоил Низкий уровень риска для данного ПКО.</t>
  </si>
  <si>
    <t>ООО ПКО «СоберЛик» зарегистрировано по адресу: 614000, Пермский край, г Пермь, ул Газеты Звезда, 13. Генеральным директором является КОЩЕЕВ АНДРЕЙ ВАЛЕРЬЕВИЧ. Рост доходов компании за 5 лет: 272%. Рост финансовых активов компании за 5 лет: 332%. Объем заемных средств компании на конец 2024 года: 2526 тыс. руб.</t>
  </si>
  <si>
    <t>ООО ПКО «Легал Плюс» зарегистрировано по адресу: 614068, Пермский край, г Пермь, ул Окулова, 75, 2, 215. Генеральным директором является ДМИТРИЕВА ГУЗЕЛЬ АЛЬФАТОВНА. Рост доходов компании за 5 лет: 315%. Рост финансовых активов компании за 5 лет: 88%. Объем заемных средств компании на конец 2024 года: 3869 тыс. руб. ФССП присвоил Низкий уровень риска для данного ПКО.</t>
  </si>
  <si>
    <t>ООО ПКО «Карат» зарегистрировано по адресу: 625051, Тюменская обл, г Тюмень, ул 30 лет Победы, д. 89, офис 204. Генеральным директором является КОРНЕЕВ ОЛЕГ ВИКТОРОВИЧ. Рост доходов компании за 5 лет: 124%. Рост финансовых активов компании за 5 лет: 139%. Объем заемных средств компании на конец 2024 года: 11570 тыс. руб. ФССП присвоил Высокий уровень риска для данного ПКО.</t>
  </si>
  <si>
    <t>ООО ПКО «Центр ЮСБ ЮФО» зарегистрировано по адресу: 350911, Краснодарский край, Краснодар г, Трамвайная ул, дом № 25, оф.9. Генеральным директором является ЧЕРНОВ АЛЕКСЕЙ ЮРЬЕВИЧ. Рост доходов компании за 5 лет: 191%. Рост финансовых активов компании за 5 лет: 169%. Объем заемных средств компании на конец 2024 года: 2657 тыс. руб. ФССП присвоил Низкий уровень риска для данного ПКО.</t>
  </si>
  <si>
    <t>ООО ПКО «МКС» зарегистрировано по адресу: 241013, Брянская обл, г Брянск, ул Ульянова, 103, 11. Генеральным директором является ЖИТОМИРСКИЙ ЕВГЕНИЙ ЕВГЕНЬЕВИЧ. Рост доходов компании за 5 лет: 235%. Рост финансовых активов компании за 5 лет: 103%. ФССП присвоил Высокий уровень риска для данного ПКО.</t>
  </si>
  <si>
    <t>ООО «Профессиональная коллекторская организация «Хитен» зарегистрировано по адресу: 620026, Свердловская обл, г Екатеринбург, ул Куйбышева, 60, 18а. Генеральным директором является ГАЙСИН АЙДАН МАЛИК. Рост доходов компании за 5 лет: 348%. Рост финансовых активов компании за 5 лет: 5462%. ФССП присвоил Низкий уровень риска для данного ПКО.</t>
  </si>
  <si>
    <t>ООО ПКО «Юридический центр «МКС» зарегистрировано по адресу: 400117, Волгоградская область, г.о. Город-Герой Волгоград, г Волгоград, ул Им. Землячки, дом 66А, офис 106. Генеральным директором является КИСЛОВ АЛЕКСЕЙ АНАТОЛЬЕВИЧ. Рост доходов компании за 5 лет: 54%. Рост финансовых активов компании за 5 лет: 93%. Объем заемных средств компании на конец 2024 года: 15186 тыс. руб. ФССП присвоил Низкий уровень риска для данного ПКО.</t>
  </si>
  <si>
    <t>ООО «ПРОГРЕСС СЕРВИС» зарегистрировано по адресу: 426009, Удмуртская Респ, г Ижевск, ул Ухтомского, 24, Этаж 1 офис 21. Генеральным директором является ГУБА ЕЛЕНА ВАЛЕРЬЕВНА. Рост доходов компании за 5 лет: 15%. Рост финансовых активов компании за 5 лет: 98%. Объем заемных средств компании на конец 2024 года: 26421 тыс. руб.</t>
  </si>
  <si>
    <t>ООО ПКО «Управляющая компания «Ф»» зарегистрировано по адресу: 123001, город Москва, вн.тер. г. Муниципальный Округ Пресненский, пер Трёхпрудный, дом 11/13, строение 2, помещение 4/1. Генеральным директором является ВОЗНЕСЕНСКАЯ ЮЛИАНА ДМИТРИЕВНА. ФССП присвоил Низкий уровень риска для данного ПКО.</t>
  </si>
  <si>
    <t>ООО «ПКО «ЮрТех» зарегистрировано по адресу: 620034, Свердловская область, г.о. Город Екатеринбург, г Екатеринбург, ул Бебеля, дом 108. Генеральным директором является РОДИН АНДРЕЙ ВИКТОРОВИЧ. Рост доходов компании за 5 лет: 251%. Рост финансовых активов компании за 5 лет: 16%. ФССП присвоил Низкий уровень риска для данного ПКО.</t>
  </si>
  <si>
    <t>ООО ПКО «ФК «Конгломерат» зарегистрировано по адресу: 603000, Нижегородская обл, Нижний Новгород г, Звездинка ул, дом 20А, помещение 2, этаж 1. Генеральным директором является ПЯТЕРИКОВА ЕЛЕНА ВИТАЛЬЕВНА. Рост доходов компании за 5 лет: 1080%. Рост финансовых активов компании за 5 лет: 133%. Объем заемных средств компании на конец 2024 года: 22133 тыс. руб. ФССП присвоил Низкий уровень риска для данного ПКО.</t>
  </si>
  <si>
    <t>ООО «ПКО «Аркан» зарегистрировано по адресу: 643,428010,21,,Чебоксары г,,Щорса ул,4А,,. Генеральным директором является МИХЕЙКИН АЛЕКСАНДР АЛЕКСАНДРОВИЧ. Рост доходов компании за 5 лет: 133%. Рост финансовых активов компании за 5 лет: 346%. Объем заемных средств компании на конец 2024 года: 3947 тыс. руб. ФССП присвоил Низкий уровень риска для данного ПКО.</t>
  </si>
  <si>
    <t>ООО ПКО «Лайф» зарегистрировано по адресу: 440000, Пензенская обл, Пенза г, Пушкина ул, дом 3, офис 506. Генеральным директором является ЛАДЫГИН МИХАИЛ ЕВГЕНЬЕВИЧ. Рост доходов компании за 5 лет: 26%. Рост финансовых активов компании за 5 лет: 94%. ФССП присвоил Низкий уровень риска для данного ПКО.</t>
  </si>
  <si>
    <t>ООО ПКО «КФК» зарегистрировано по адресу: 610002, г. Киров, ул. Урицкого/Орловская, д. 20/10, кв. 1007. Генеральным директором является УСТЮГОВА ЕКАТЕРИНА ЕВГЕНЬЕВНА. Рост доходов компании за 5 лет: 493%. Рост финансовых активов компании за 5 лет: 135%. ФССП присвоил Низкий уровень риска для данного ПКО.</t>
  </si>
  <si>
    <t>ООО КА «Диалог-Финанс» зарегистрировано по адресу: Карачаево-Черкесская Респ, г Черкесск, ул Ставропольская, 40а, 1-3. Генеральным директором является ВОРОНИН ДМИТРИЙ ИГОРЕВИЧ. Рост доходов компании за 5 лет: 176%. Рост финансовых активов компании за 5 лет: 149%. ФССП присвоил Низкий уровень риска для данного ПКО.</t>
  </si>
  <si>
    <t>ООО «ПКО «ТАНТАЛ» зарегистрировано по адресу: 630089, Новосибирская область, г. Новосибирск, ул. Бориса Богаткова, дом 248А, офис 10. Генеральным директором является ПИКАЛОВ ЮРИЙ ЮРЬЕВИЧ. Рост доходов компании за 5 лет: 115%. Рост финансовых активов компании за 5 лет: 1713%. ФССП присвоил Низкий уровень риска для данного ПКО.</t>
  </si>
  <si>
    <t>ООО ПКО «Центр Фискального содействия субъектам предпринимательства» зарегистрировано по адресу: г. Нижний Новгород, ул. Стрелка, д. 4, пом. П, ком. 204. Генеральным директором является ОШКОДЕР АЛЕКСАНДР СЕРГЕЕВИЧ. Рост доходов компании за 5 лет: 124%. Рост финансовых активов компании за 5 лет: 140%. Объем заемных средств компании на конец 2024 года: 64 тыс. руб. ФССП присвоил Низкий уровень риска для данного ПКО.</t>
  </si>
  <si>
    <t>ООО ПКО «Удача» зарегистрировано по адресу: 428027, Чувашская Республика - Чувашия, г Чебоксары, ул Хузангая, 14, 211. Генеральным директором является ФОМИНА ЕЛЕНА ГЕОРГИЕВНА. Рост доходов компании за 5 лет: 152700%. Рост финансовых активов компании за 5 лет: 1334%. Объем заемных средств компании на конец 2024 года: 4010 тыс. руб.</t>
  </si>
  <si>
    <t>ООО «ПКО «ХАРД» зарегистрировано по адресу: 358007, Калмыкия Респ, г Элиста, мкр 1, 35а, 23. Генеральным директором является БРЕВНОВ ВИТАЛИЙ ВЛАДИМИРОВИЧ. Объем заемных средств компании на конец 2024 года: 271 тыс. руб. ФССП присвоил Низкий уровень риска для данного ПКО.</t>
  </si>
  <si>
    <t>ООО «ПКО «СОФТ» зарегистрировано по адресу: 358007, Калмыкия Респ, г Элиста, мкр 1, 35а, 22. Генеральным директором является БРЕВНОВ ВИТАЛИЙ ВЛАДИМИРОВИЧ. Объем заемных средств компании на конец 2024 года: 271 тыс. руб. ФССП присвоил Низкий уровень риска для данного ПКО.</t>
  </si>
  <si>
    <t>ООО «Центр ЮСБ» зарегистрировано по адресу: 117335, Москва г, Вавилова ул, дом 79, корпус 1. Генеральным директором является СЕРГЕЕВА ГАЛИНА ЕВГЕНЬЕВНА. Рост доходов компании за 5 лет: 59%. Рост финансовых активов компании за 5 лет: 53%. ФССП присвоил Низкий уровень риска для данного ПКО.</t>
  </si>
  <si>
    <t>ООО «ПКО «БАЛТИЙСКИЙ КОЛЛЕКТОР» зарегистрировано по адресу: Чувашская Республика - Чувашия, г.о. город Чебоксары, г. Чебоксары, пер. Бабушкина, д. 9, ПОМЕЩ. 2, ОФ. 1, 428003. Генеральным директором является СЕМЕНОВА ЛЮДМИЛА ВАЛЕРЯНОВНА. Рост доходов компании за 5 лет: 122%. Рост финансовых активов компании за 5 лет: 224%. Объем заемных средств компании на конец 2024 года: 3657 тыс. руб. ФССП присвоил Низкий уровень риска для данного ПКО.</t>
  </si>
  <si>
    <t>ООО ПКО «КА Финур» зарегистрировано по адресу: 129329, Москва г, ул Вересковая, д. 10, этаж 1, помещ. I, ком. 10. Генеральным директором является СИТНОВ МАКСИМ ВАЛЕРЬЕВИЧ. Рост доходов компании за 5 лет: 2213%. Рост финансовых активов компании за 5 лет: 267%. Объем заемных средств компании на конец 2024 года: 1223 тыс. руб. ФССП присвоил Значительный уровень риска для данного ПКО.</t>
  </si>
  <si>
    <t>ООО «Эникомп» зарегистрировано по адресу: 125284, Москва г, пр-кт Ленинградский, 31А, 1, 1/2. Генеральным директором является МАЛЫШЕВ СЕРГЕЙ ЕВГЕНЬЕВИЧ. Рост доходов компании за 5 лет: 31%. Рост финансовых активов компании за 5 лет: 9%. Объем заемных средств компании на конец 2024 года: 8558 тыс. руб.</t>
  </si>
  <si>
    <t>ООО «Капитоль Кредит» зарегистрировано по адресу: 625000, Тюменская обл, г.Тюмень, ул.Герцена, д.64, 806. Генеральным директором является САЛЬНИКОВА КСЕНИЯ АЛЕКСАНДРОВНА. Рост доходов компании за 5 лет: 136%. Рост финансовых активов компании за 5 лет: 27%. ФССП присвоил Низкий уровень риска для данного ПКО.</t>
  </si>
  <si>
    <t>ООО ПКО "Бюро кредитной безопасности «РУССКОЛЛЕКТОР» зарегистрировано по адресу: 129515, Город Москва, вн.тер. г. Муниципальный Округ Останкинский, ул Академика Королева, дом 13, строение 1, этаж 2 КОМ 14 ПОМ II. Генеральным директором является СИМОНЕНКО АНАСТАСИЯ ЮРЬЕВНА. Рост доходов компании за 5 лет: 34%. Рост финансовых активов компании за 5 лет: 124%. ФССП присвоил Низкий уровень риска для данного ПКО.</t>
  </si>
  <si>
    <t>ООО «ПКО Справедливость» зарегистрировано по адресу: 123290, Город Москва, вн.тер.г. муниципальный округ Хорошевский, туп 1-й Магистральный, д. 11, стр. 1. Генеральным директором является КУЛУМБЕГОВ ГЕОРГИЙ ТОРЕЗОВИЧ. Объем заемных средств компании на конец 2024 года: 299 тыс. руб. ФССП присвоил Низкий уровень риска для данного ПКО.</t>
  </si>
  <si>
    <t>ООО «ПКО «Доверие» зарегистрировано по адресу: 121357, город Москва, вн.тер. г. Муниципальный Округ Можайский, ул Верейская, дом 17. Генеральным директором является РАМОНОВА ДИАНА АХСАРБЕКОВНА. Объем заемных средств компании на конец 2024 года: 292 тыс. руб. ФССП присвоил Низкий уровень риска для данного ПКО.</t>
  </si>
  <si>
    <t>ООО ПКО «ЕвАрти» зарегистрировано по адресу: 455017, Челябинская обл, г Магнитогорск, ул Советская, 40, 2. Генеральным директором является ФИЛАТОВ СЕРГЕЙ ВЛАДИМИРОВИЧ. Рост доходов компании за 5 лет: 251%. Рост финансовых активов компании за 5 лет: 4850%. Объем заемных средств компании на конец 2024 года: 6647 тыс. руб. ФССП присвоил Низкий уровень риска для данного ПКО.</t>
  </si>
  <si>
    <t>ООО ПКО «Компания Урал Дебт» зарегистрировано по адресу: Челябинская обл., Копейский г.о., г. Копейск, ул. Калинина, д. 15Б, пом. 5, ПОМЕЩ. 5, 456610. Генеральным директором является СИДОРОВ ВАЛЕРИЙ НИКОЛАЕВИЧ. Рост доходов компании за 5 лет: 629%. Рост финансовых активов компании за 5 лет: 190%. ФССП присвоил Низкий уровень риска для данного ПКО.</t>
  </si>
  <si>
    <t>ООО «Капитал» зарегистрировано по адресу: 426069, Удмуртская Респ, г Ижевск, ул Нижняя, 18. Генеральным директором является БЕРЕСТОВА НАТАЛЬЯ ПАВЛОВНА. Рост доходов компании за 5 лет: 237%. Рост финансовых активов компании за 5 лет: 33%. Объем заемных средств компании на конец 2024 года: 250 тыс. руб. ФССП присвоил Низкий уровень риска для данного ПКО.</t>
  </si>
  <si>
    <t>«ПКО» ООО «Юридическая Финзащита» зарегистрировано по адресу: Удмуртская Респ., г.о. город Ижевск, г. Ижевск, ул. Пушкинская, Д. 169, КВ. 22, 426076. Генеральным директором является Деревнина Марина Павловна. Рост доходов компании за 5 лет: 58%. Рост финансовых активов компании за 5 лет: 128%. Объем заемных средств компании на конец 2024 года: 3062 тыс. руб. ФССП присвоил Низкий уровень риска для данного ПКО.</t>
  </si>
  <si>
    <t>ООО «ПКО «Верум» зарегистрировано по адресу: 420059, Татарстан Респ, г Казань, ул Оренбургский Тракт, 24в, 1006. Генеральным директором является ХУСАИНОВ АРТУР АЙРАТОВИЧ. Рост доходов компании за 5 лет: 287%. Рост финансовых активов компании за 5 лет: 55%. Объем заемных средств компании на конец 2024 года: 10724 тыс. руб. ФССП присвоил Низкий уровень риска для данного ПКО.</t>
  </si>
  <si>
    <t>ООО ПКО «ЭНЕРГИЯ» зарегистрировано по адресу: 400078, Волгоградская обл, Волгоград г., пр. им.Ленина, дом 100, офис 4.17. Генеральным директором является ИБЛИЯМИНОВА ТАТЬЯНА ГЕННАДИЕВНА. Рост доходов компании за 5 лет: 916%. Рост финансовых активов компании за 5 лет: 5937440%. Объем заемных средств компании на конец 2024 года: 5200 тыс. руб. ФССП присвоил Низкий уровень риска для данного ПКО.</t>
  </si>
  <si>
    <t>ООО ПКО «Омега» зарегистрировано по адресу: 667010, Тыва Респ, г Кызыл, ул Московская, 24, Этаж 2, 11б. Генеральным директором является БАДЫ АЭЛИТА САРЫГ-ООЛОВНА. Рост доходов компании за 5 лет: 6%. Рост финансовых активов компании за 5 лет: 120%. Объем заемных средств компании на конец 2024 года: 10518 тыс. руб. ФССП присвоил Низкий уровень риска для данного ПКО.</t>
  </si>
  <si>
    <t>ООО «ПКО «Долг Консалтинг» зарегистрировано по адресу: 167000, Республика Коми, г.о. Сыктывкар, г Сыктывкар, ул Первомайская, строение 70, офис 403. Генеральным директором является НЕНЕВ РОМАН ВЛАДИМИРОВИЧ. Рост доходов компании за 5 лет: 92%. Рост финансовых активов компании за 5 лет: 1120%. Объем заемных средств компании на конец 2024 года: 13503 тыс. руб. ФССП присвоил Низкий уровень риска для данного ПКО.</t>
  </si>
  <si>
    <t>ООО ПКО «Андрушонок и Партнеры» зарегистрировано по адресу: Респ. Хакасия, г.о. город Абакан, г. Абакан, ул. Маршала Жукова, двлд. 46, КАБИНЕТ 214, 655003. Генеральным директором является АНДРУШОНОК НАТАЛЬЯ АНАТОЛЬЕВНА. Рост доходов компании за 5 лет: 3536%. Рост финансовых активов компании за 5 лет: 170%. Объем заемных средств компании на конец 2024 года: 2306 тыс. руб. ФССП присвоил Низкий уровень риска для данного ПКО.</t>
  </si>
  <si>
    <t>ООО ПКО «ВИНГО» зарегистрировано по адресу: 117420, Москва г, ул Профсоюзная, 57, 7-II-6. Генеральным директором является ЕРМИЛОВ МИХАИЛ ВЯЧЕСЛАВОВИЧ. Рост доходов компании за 5 лет: 5%. Рост финансовых активов компании за 5 лет: 105%. ФССП присвоил Низкий уровень риска для данного ПКО.</t>
  </si>
  <si>
    <t>ООО ПКО «ЮК «Легата» зарегистрировано по адресу: 115419, Москва г, проезд 2-й Рощинский, 8, 2, Э/Пом/Ком. 2/X/1. Генеральным директором является КОВИНЕНКО АЛЕКСЕЙ ВИКТОРОВИЧ. Рост доходов компании за 5 лет: 410%. Рост финансовых активов компании за 5 лет: 5681%. ФССП присвоил Низкий уровень риска для данного ПКО.</t>
  </si>
  <si>
    <t>ООО ПКО «Гранд Капитал» зарегистрировано по адресу: 670031, Бурятия Респ, г.Улан-Удэ, ул.Бабушкина, д.34, корп.5. Генеральным директором является ДЕНИСОВ ДЕНИС ГРИГОРЬЕВИЧ. Рост доходов компании за 5 лет: 149%. ФССП присвоил Низкий уровень риска для данного ПКО.</t>
  </si>
  <si>
    <t>ООО ПКО «АК ГРУПП» зарегистрировано по адресу: 414000, Астраханская обл, Астрахань г, Бабушкина ул, дом № 60, литера Б, офис 11. Генеральным директором является ГОРЯНИНА ОКСАНА ВАСИЛЬЕВНА. Рост доходов компании за 5 лет: 1400%. Рост финансовых активов компании за 5 лет: 686%. Объем заемных средств компании на конец 2024 года: 47 тыс. руб. ФССП присвоил Низкий уровень риска для данного ПКО.</t>
  </si>
  <si>
    <t>ООО ПКО «ЦКБ-Финанс» зарегистрировано по адресу: 141371, Московская обл, Сергиево-Посадский р-н, Хотьково г, Майолик ул, дом № 6. Генеральным директором является РУМЯНЦЕВ СЕРГЕЙ ЕВГЕНЬЕВИЧ. Рост доходов компании за 5 лет: 79%. Рост финансовых активов компании за 5 лет: 112%. ФССП присвоил Низкий уровень риска для данного ПКО.</t>
  </si>
  <si>
    <t>ООО ПКО «БазисИнвест» зарегистрировано по адресу: 117105, Москва г, ш Варшавское, 1а, ОФИС А3м. Генеральным директором является САВЕНКОВА ОЛЬГА ГЕННАДЬЕВНА. Рост доходов компании за 5 лет: 198%. Рост финансовых активов компании за 5 лет: 203%. Объем заемных средств компании на конец 2024 года: 2267 тыс. руб. ФССП присвоил Низкий уровень риска для данного ПКО.</t>
  </si>
  <si>
    <t>ООО «ПКО «ЦЮР» зарегистрировано по адресу: 644043, Омская Область, г.о. Город Омск, г Омск, ул Фрунзе, дом 1, корпус 4, помещение 49П. Генеральным директором является КАРПОВА ОЛЬГА АЛЕКСАНДРОВНА. Рост доходов компании за 5 лет: 47%. Рост финансовых активов компании за 5 лет: 155%. Объем заемных средств компании на конец 2024 года: 6339 тыс. руб. ФССП присвоил Низкий уровень риска для данного ПКО.</t>
  </si>
  <si>
    <t>ООО «Профессиональная коллекторская организация «Столичный экспресс» зарегистрировано по адресу: 650025, Кемеровская область - Кузбасс, Кемерово г, Ленина пр-кт, дом 1, квартира 102. Генеральным директором является ЗЛОБИН ДМИТРИЙ ВАЛЕРЬЕВИЧ. Рост доходов компании за 5 лет: 456%. ФССП присвоил Низкий уровень риска для данного ПКО.</t>
  </si>
  <si>
    <t>ООО «ПКО «АРД» зарегистрировано по адресу: 153022, Ивановская область, г.о. Иваново, г Иваново, ул Богдана Хмельницкого, дом 83, офис 5. Генеральным директором является КОРОТКОВ МАКСИМ ВАЛЕРЬЕВИЧ. Рост доходов компании за 5 лет: 64%. Рост финансовых активов компании за 5 лет: 141%. Объем заемных средств компании на конец 2024 года: 2242 тыс. руб. ФССП присвоил Низкий уровень риска для данного ПКО.</t>
  </si>
  <si>
    <t>ООО ПКО «АРСД» зарегистрировано по адресу: 677000, Республика Саха (Якутия), г.о. Город Якутск, г Якутск, ул Кирова, дом 12, кабинет 3052. Генеральным директором является НИКОЛАЕВ НИКОЛАЙ СТАЛЬЕВИЧ. Рост доходов компании за 5 лет: 3038%. Рост финансовых активов компании за 5 лет: 369%. Объем заемных средств компании на конец 2024 года: 10310 тыс. руб. ФССП присвоил Низкий уровень риска для данного ПКО.</t>
  </si>
  <si>
    <t>ООО ПКО «ЭНЕРГИЯ» зарегистрировано по адресу: 690105, г. Владивосток, ул. Бородинская, д. 46/50. Генеральным директором является ДЗЮБА ВЛАДИМИР ВЛАДИМИРОВИЧ. Рост доходов компании за 5 лет: 12218%. Рост финансовых активов компании за 5 лет: 285%. Объем заемных средств компании на конец 2024 года: 10999 тыс. руб. ФССП присвоил Низкий уровень риска для данного ПКО.</t>
  </si>
  <si>
    <t>ООО ПКО «КБ 911» зарегистрировано по адресу: Московская обл., г.о. Истра, д. Андреевское, ул. Луговая, д. 69, 143500. Генеральным директором является БАРАНЧИКОВ ГЕННАДИЙ НИКОЛАЕВИЧ. Рост доходов компании за 5 лет: 72%. Рост финансовых активов компании за 5 лет: 293764%. ФССП присвоил Низкий уровень риска для данного ПКО.</t>
  </si>
  <si>
    <t>ООО ПКО «ПРОФИТ» зарегистрировано по адресу: 430016, Мордовия респ, г.о. городской округ Саранск, г Саранск, ул Терешковой, д. 7А, помещ. 602А. Генеральным директором является ЧУВИЛИНА ЕЛЕНА ПЕТРОВНА. Рост доходов компании за 5 лет: 952%. Рост финансовых активов компании за 5 лет: 188183%. Объем заемных средств компании на конец 2024 года: 12786 тыс. руб. ФССП присвоил Средний уровень риска для данного ПКО.</t>
  </si>
  <si>
    <t>ООО ПКО «КПА Групп» зарегистрировано по адресу: 603014, Нижегородская обл, г Нижний Новгород, ул Коминтерна, 14, 52. Генеральным директором является КАШИНА ИРИНА ПАВЛОВНА. Рост доходов компании за 5 лет: 159%. Рост финансовых активов компании за 5 лет: 90%. Объем заемных средств компании на конец 2024 года: 3319 тыс. руб. ФССП присвоил Низкий уровень риска для данного ПКО.</t>
  </si>
  <si>
    <t>ООО «ПКО «Статус» зарегистрировано по адресу: Оренбургская обл., г.о. город Оренбург, г. Оренбург, ул. Расковой, влд. 10А, 460036. Генеральным директором является АГАПОВА ТАТЬЯНА АЛЕКСАНДРОВНА. Рост доходов компании за 5 лет: 146%. Рост финансовых активов компании за 5 лет: 96%. Объем заемных средств компании на конец 2024 года: 1078 тыс. руб. ФССП присвоил Низкий уровень риска для данного ПКО.</t>
  </si>
  <si>
    <t>ООО «ПКО Залог-финанс» зарегистрировано по адресу: 426009, Удмуртская Респ, г Ижевск, ул Ухтомского, 24, 29. Генеральным директором является ПРИХОДЬКО МАКСИМ ВЛАДИМИРОВИЧ. Рост доходов компании за 5 лет: 32%. Рост финансовых активов компании за 5 лет: 3420%. Объем заемных средств компании на конец 2024 года: 154 тыс. руб. ФССП присвоил Низкий уровень риска для данного ПКО.</t>
  </si>
  <si>
    <t>ООО ПКО «ДС Логистик» зарегистрировано по адресу: г. Иваново, ул. Марии Рябининой, д. 5, кв. 2, 153012. Генеральным директором является СИЗОВ ДМИТРИЙ ВЛАДИМИРОВИЧ. Рост доходов компании за 5 лет: 209%. Рост финансовых активов компании за 5 лет: 139%. Объем заемных средств компании на конец 2024 года: 573 тыс. руб.</t>
  </si>
  <si>
    <t>ООО ПКО «АЭБ» зарегистрировано по адресу: 656058, г.Барнаул, ул.Попова, д.139, кв.36. Генеральным директором является ШТАБ ВИТАЛИЙ ВЛАДИМИРОВИЧ. Рост доходов компании за 5 лет: 16%. Рост финансовых активов компании за 5 лет: 141%. Объем заемных средств компании на конец 2024 года: 700 тыс. руб. ФССП присвоил Низкий уровень риска для данного ПКО.</t>
  </si>
  <si>
    <t>ООО «ПКО «Вальтер и партнеры» зарегистрировано по адресу: 143005, Московская область, г.о. Одинцовский, г Одинцово, ш Можайское, дом 80Б, этаж 3, ОФИС 306. Генеральным директором является БУТЫРСКАЯ ОКСАНА ЮРЬЕВНА. Рост доходов компании за 5 лет: 93%. Рост финансовых активов компании за 5 лет: 143%. Объем заемных средств компании на конец 2024 года: 2879 тыс. руб. ФССП присвоил Низкий уровень риска для данного ПКО.</t>
  </si>
  <si>
    <t>ООО ПКО «АСТРА ФИНАНС» зарегистрировано по адресу: 624132, Свердловская область, г.о. Новоуральский, г Новоуральск, ул Фрунзе, зд. 5. Генеральным директором является ЖУКОВ АНДРЕЙ ВАЛЕРЬЕВИЧ. Рост доходов компании за 5 лет: 147%. Рост финансовых активов компании за 5 лет: 159%. Объем заемных средств компании на конец 2024 года: 1010 тыс. руб. ФССП присвоил Низкий уровень риска для данного ПКО.</t>
  </si>
  <si>
    <t>ООО «ПКО «ЮЦ» зарегистрировано по адресу: Коми Респ, Сыктывкар, Октябрьский проспект, д. № 170, кв. 128. Генеральным директором является ПАСЫНКОВ АНДРЕЙ АЛЕКСАНДРОВИЧ. Рост доходов компании за 5 лет: 197%. Рост финансовых активов компании за 5 лет: 396%. ФССП присвоил Низкий уровень риска для данного ПКО.</t>
  </si>
  <si>
    <t>ООО «ПКО ККБ» зарегистрировано по адресу: 350005, Краснодарский край, Краснодар г, Кореновская ул, дом 2, корпус 4, помещение 41717. Генеральным директором является МАКСИМОВ АРТЕМИЙ СЕРГЕЕВИЧ. Рост доходов компании за 5 лет: 64%. Рост финансовых активов компании за 5 лет: 115%. Объем заемных средств компании на конец 2024 года: 420 тыс. руб. ФССП присвоил Высокий уровень риска для данного ПКО.</t>
  </si>
  <si>
    <t>ООО ПКО «Финэкс» зарегистрировано по адресу: 119180, Город Москва, вн.тер. г. Муниципальный Округ Якиманка, ул Большая Полянка, дом 51А/9, э/пом/к/оф 8/I/1/А5М. Генеральным директором является ЯЧМЕНЁВА ОКСАНА ВАЛЕРЬЕВНА. Рост доходов компании за 5 лет: 68%. Рост финансовых активов компании за 5 лет: 163%. ФССП присвоил Низкий уровень риска для данного ПКО.</t>
  </si>
  <si>
    <t>ООО ПКО «ПДП ГРУПП» зарегистрировано по адресу: 656038, Алтайский край, г Барнаул, пр-кт Комсомольский, 120, 104. Генеральным директором является ЗУБ СОФИЯ ВЛАДИМИРОВНА. Рост доходов компании за 5 лет: 24%. Рост финансовых активов компании за 5 лет: 219%. ФССП присвоил Низкий уровень риска для данного ПКО.</t>
  </si>
  <si>
    <t>ООО «ПКО «СБР ЮГ» зарегистрировано по адресу: 355003, Ставропольский край, г Ставрополь, ул Дзержинского, 160, 396. Генеральным директором является ВАТАЕВА АНЖЕЛА САБИРОВНА. Рост доходов компании за 5 лет: 47%. Рост финансовых активов компании за 5 лет: 773%. ФССП присвоил Низкий уровень риска для данного ПКО.</t>
  </si>
  <si>
    <t>ООО ПКО Территория диалога» зарегистрировано по адресу: 123290, Москва г, туп 1-й Магистральный, 5а, 39/1. Генеральным директором является АРУТЮНЯН ВАГАН АНДРАНИКОВИЧ. Рост доходов компании за 5 лет: 39%. Рост финансовых активов компании за 5 лет: 130%. ФССП присвоил Низкий уровень риска для данного ПКО.</t>
  </si>
  <si>
    <t>ООО ПКО «МИР» зарегистрировано по адресу: 620014, Свердловская обл, г Екатеринбург, ул Шейнкмана, 32а, 404. Генеральным директором является КАТАЕВ ПЕТР ВИКТОРОВИЧ. Рост доходов компании за 5 лет: 202%. Рост финансовых активов компании за 5 лет: 118%. Объем заемных средств компании на конец 2024 года: 205 тыс. руб. ФССП присвоил Низкий уровень риска для данного ПКО.</t>
  </si>
  <si>
    <t>ООО ПКО «Восход» зарегистрировано по адресу: г. Якутск, ул. Петра Алексеева, д. 21, кв. 2, 677000. Генеральным директором является ДЕЛАХОВ ЕВГЕНИЙ АФАНАСЬЕВИЧ. Рост доходов компании за 5 лет: 27%. Рост финансовых активов компании за 5 лет: 40%. ФССП присвоил Низкий уровень риска для данного ПКО.</t>
  </si>
  <si>
    <t>ООО ПКО «ЭВАЗ Консалтинг» зарегистрировано по адресу: 454090, Челябинская обл, Челябинск г, Ленина пр-кт, д. № 21В, оф. 713. Генеральным директором является ГУСЕР МАКС АЛЕКСЕЕВИЧ. Рост доходов компании за 5 лет: 299%. Рост финансовых активов компании за 5 лет: 74%. ФССП присвоил Высокий уровень риска для данного ПКО.</t>
  </si>
  <si>
    <t>ООО «ПКО «Финансовая независимость» зарегистрировано по адресу: 603076, Нижегородская обл., Нижний Новгород г., Ленина пр-кт, дом 36, комната 140. Генеральным директором является НЕВОЛИН МИХАИЛ ВАЛЕНТИНОВИЧ. Рост доходов компании за 5 лет: 350%. Рост финансовых активов компании за 5 лет: 201%. Объем заемных средств компании на конец 2024 года: 3652 тыс. руб. ФССП присвоил Низкий уровень риска для данного ПКО.</t>
  </si>
  <si>
    <t>ООО «Агентство взысканий» зарегистрировано по адресу: 394036, Воронежская обл, Воронеж г, Сакко и Ванцетти ул, дом № 78А, офис 1. Генеральным директором является ГОДЕЛЮК АЛЕКСЕЙ АЛЕКСАНДРОВИЧ. Рост доходов компании за 5 лет: 58%. Рост финансовых активов компании за 5 лет: 111%. ФССП присвоил Низкий уровень риска для данного ПКО.</t>
  </si>
  <si>
    <t>ООО ПКО «О-КАНЭ» зарегистрировано по адресу: 693020, Сахалинская обл, г Южно-Сахалинск, ул Чехова, д. 68. Генеральным директором является ЛАГОЙДА АННА АЛЕКСАНДРОВНА. Рост доходов компании за 5 лет: 367%. Рост финансовых активов компании за 5 лет: 8533%. Объем заемных средств компании на конец 2024 года: 9113 тыс. руб. ФССП присвоил Низкий уровень риска для данного ПКО.</t>
  </si>
  <si>
    <t>ООО «ПКО «Красная звезда» зарегистрировано по адресу: 198095, Санкт-Петербург г, Стачек пл, дом 9, строение 1, пом/офис 129-Н/406. Генеральным директором является КОТОВ ЕФИМ ВЛАДИМИРОВИЧ. Рост доходов компании за 5 лет: 20111%. Рост финансовых активов компании за 5 лет: 341%. Объем заемных средств компании на конец 2024 года: 100 тыс. руб. ФССП присвоил Низкий уровень риска для данного ПКО.</t>
  </si>
  <si>
    <t>ООО ПКО «ЮЦ Защита» зарегистрировано по адресу: 119192, Москва г, ул Мосфильмовская, д. 74Б, этаж 24, апартамент/ком 01-24/3. Генеральным директором является Лосевский Сергей Сергеевич. Рост доходов компании за 5 лет: 98%. Рост финансовых активов компании за 5 лет: 272%. Объем заемных средств компании на конец 2024 года: 10248 тыс. руб. ФССП присвоил Низкий уровень риска для данного ПКО.</t>
  </si>
  <si>
    <t>ООО «ПКО «Партнёр-НСК» зарегистрировано по адресу: 633010, Новосибирская обл, г Бердск, ул Вокзальная, 26, 106. Генеральным директором является ЕСАЕВ СЕРГЕЙ ДМИТРИЕВИЧ. Рост доходов компании за 5 лет: 261%. Рост финансовых активов компании за 5 лет: 87%. Объем заемных средств компании на конец 2024 года: 210 тыс. руб.</t>
  </si>
  <si>
    <t>ООО «ПКО «Валькирия» зарегистрировано по адресу: г. Казань, ул. Васильченко, зд. 1, к. 2, оф. 228, пом. 1001, 420095. Генеральным директором является ШУМКОВА ДАРЬЯ СЕРГЕЕВНА. Рост доходов компании за 5 лет: 472%. Рост финансовых активов компании за 5 лет: 197%. Объем заемных средств компании на конец 2024 года: 15 тыс. руб. ФССП присвоил Низкий уровень риска для данного ПКО.</t>
  </si>
  <si>
    <t>ООО ПКО «Резон-АНС» зарегистрировано по адресу: 108824, Город Москва, вн.тер.г. поселение Рязановское, ул Логинова, Дом 7, Корпус 2, помещ. 5Н. Генеральным директором является ТЕСЕЛКИНА КИРА СЕРГЕЕВНА. Рост доходов компании за 5 лет: 43%. Рост финансовых активов компании за 5 лет: 438595%. Объем заемных средств компании на конец 2024 года: -2484 тыс. руб. ФССП присвоил Низкий уровень риска для данного ПКО.</t>
  </si>
  <si>
    <t>ООО «Долговой консалтинг — АСКП» зарегистрировано по адресу: 628408, Ханты-Мансийский Автономный округ - Югра ао, город Сургут, Сургут г, Сергея Безверхова ул, дом 4/4. Генеральным директором является АЛЕФИРЕНКО АЛЕКСЕЙ МИХАЙЛОВИЧ. Рост доходов компании за 5 лет: 10%. Рост финансовых активов компании за 5 лет: 47%. Объем заемных средств компании на конец 2024 года: 110 тыс. руб. ФССП присвоил Низкий уровень риска для данного ПКО.</t>
  </si>
  <si>
    <t>ООО ПКО «СТАБЭКС ГРУПП» зарегистрировано по адресу: 614039, Пермский край, г Пермь, ул Сибирская, 47а, 500. Генеральным директором является ТРУБНИКОВ МАКСИМ НИКОЛАЕВИЧ. Рост доходов компании за 5 лет: 1477%. Рост финансовых активов компании за 5 лет: 97%. Объем заемных средств компании на конец 2024 года: 1785 тыс. руб. ФССП присвоил Низкий уровень риска для данного ПКО.</t>
  </si>
  <si>
    <t>ООО ПКО «Агентство Консул-КМВ» зарегистрировано по адресу: 357500, Ставропольский край, Пятигорск г, Оранжерейный проезд, дом № 14, помещение 50Б. Генеральным директором является КУЛИЕВ ЭДУАРД ВЛАДИМИРОВИЧ. Рост доходов компании за 5 лет: 30%. Рост финансовых активов компании за 5 лет: 195%. Объем заемных средств компании на конец 2024 года: 5001 тыс. руб. ФССП присвоил Низкий уровень риска для данного ПКО.</t>
  </si>
  <si>
    <t>ООО «Финансовая перспектива» зарегистрировано по адресу: 454092, Челябинская обл, г Челябинск, ул Елькина, 79. Генеральным директором является БОГУСЛАВСКИЙ ДМИТРИЙ ГЕОРГИЕВИЧ. Рост доходов компании за 5 лет: 54%. Рост финансовых активов компании за 5 лет: 18%. ФССП присвоил Низкий уровень риска для данного ПКО.</t>
  </si>
  <si>
    <t>ООО ПКО «Агентство юридических и консалтинговых решений» зарегистрировано по адресу: 443110, Самарская область, г.о. Самара, вн.р-н Октябрьский, г Самара, ул Ново-Садовая, дом 17, комната 30. Генеральным директором является САТАЕВ РУСЛАН ФАРИДОВИЧ. Рост доходов компании за 5 лет: 2994%. Рост финансовых активов компании за 5 лет: 155%. Объем заемных средств компании на конец 2024 года: 1 тыс. руб. ФССП присвоил Низкий уровень риска для данного ПКО.</t>
  </si>
  <si>
    <t>ООО «ПКО «Медиация» зарегистрировано по адресу: 191123, Санкт-Петербург г, Захарьевская ул, дом 15, литера А, помещение 7Н. Генеральным директором является РЫЧКОВА НАТАЛЬЯ ВАЛЕРЬЕВНА. Рост доходов компании за 5 лет: 18%. Рост финансовых активов компании за 5 лет: 104%. ФССП присвоил Высокий уровень риска для данного ПКО.</t>
  </si>
  <si>
    <t>ООО ПКО «Авангард» зарегистрировано по адресу: 620014, Свердловская обл, г Екатеринбург, пр-кт Ленина, 24/8, 541. Генеральным директором является КАМЕНСКИЙ СЕРГЕЙ ИГОРЕВИЧ. Рост доходов компании за 5 лет: 1498%. Рост финансовых активов компании за 5 лет: 304700%. Объем заемных средств компании на конец 2024 года: 6700 тыс. руб. ФССП присвоил Низкий уровень риска для данного ПКО.</t>
  </si>
  <si>
    <t>ООО ПКО «Эксперт» зарегистрировано по адресу: 660020, Красноярский край, Красноярск г, Спандаряна ул, дом 13, помещение 15. Генеральным директором является РОЖКОВ СЕРГЕЙ ВЛАДИМИРОВИЧ. Рост доходов компании за 5 лет: 2838%. Рост финансовых активов компании за 5 лет: 5%. ФССП присвоил Низкий уровень риска для данного ПКО.</t>
  </si>
  <si>
    <t>ООО ПКО «МКО» зарегистрировано по адресу: 355013, Ставропольский край, г.о. Город Ставрополь, г Ставрополь, ул Мимоз, дом 16, офис 1А. Генеральным директором является ВОРОНКОВА АЛЁНА ГЕННАДЬЕВНА. Рост доходов компании за 5 лет: 1153%. Рост финансовых активов компании за 5 лет: 162%. ФССП присвоил Низкий уровень риска для данного ПКО.</t>
  </si>
  <si>
    <t>ООО «ПКО «ЦНГ» зарегистрировано по адресу: 656006, Алтайский край, г Барнаул, ул Малахова, д. 154, помещ. 28/1. Генеральным директором является БУХ ВЛАДИСЛАВ АРТУРОВИЧ. Рост доходов компании за 5 лет: 702%. Рост финансовых активов компании за 5 лет: 392%. Объем заемных средств компании на конец 2024 года: 2591 тыс. руб. ФССП присвоил Низкий уровень риска для данного ПКО.</t>
  </si>
  <si>
    <t>ООО ПКО «Колизей» зарегистрировано по адресу: 660017, г. Красноярск, пр-кт Мира, д. 94, пом. 501. Генеральным директором является САЛЬНИКОВ ГРИГОРИЙ НИКОЛАЕВИЧ. Рост доходов компании за 5 лет: 26%. Рост финансовых активов компании за 5 лет: 105%. Объем заемных средств компании на конец 2024 года: 18146 тыс. руб. ФССП присвоил Низкий уровень риска для данного ПКО.</t>
  </si>
  <si>
    <t>ООО ПКО «Кредитный оздоровитель» зарегистрировано по адресу: 115191, Москва г, ул Малая Тульская, д. 2/1, к. 5. Генеральным директором является БАВЫКИН МИХАИЛ АЛЕКСАНДРОВИЧ. ФССП присвоил Низкий уровень риска для данного ПКО.</t>
  </si>
  <si>
    <t>ООО «ПКО «Диалог» зарегистрировано по адресу: 167000, Республика Коми, г.о. Сыктывкар, г Сыктывкар, ул Бабушкина, дом 19, помещение 7. Генеральным директором является РАКАМЧУК ДМИТРИЙ АНАТОЛЬЕВИЧ. Рост доходов компании за 5 лет: 9%. Рост финансовых активов компании за 5 лет: 1502%. Объем заемных средств компании на конец 2024 года: 10485 тыс. руб. ФССП присвоил Низкий уровень риска для данного ПКО.</t>
  </si>
  <si>
    <t>ООО «ПКО «Стоунхедж» зарегистрировано по адресу: 107023, Москва г, Семеновский пер, дом № 15. Генеральным директором является НАСРЕТДИНОВ РУСТЕМ ЗАКИРОВИЧ. Рост доходов компании за 5 лет: 38%. Рост финансовых активов компании за 5 лет: 108%. Объем заемных средств компании на конец 2024 года: 20 тыс. руб. ФССП присвоил Низкий уровень риска для данного ПКО.</t>
  </si>
  <si>
    <t>ООО «КОМПАНИЯ ВОСТОК» зарегистрировано по адресу: 680000, Хабаровский край, г Хабаровск, ул Мухина, 12, 1. Генеральным директором является СИЗОВ ДМИТРИЙ ВЛАДИМИРОВИЧ. Рост доходов компании за 5 лет: 464%. Рост финансовых активов компании за 5 лет: 105%. ФССП присвоил Низкий уровень риска для данного ПКО.</t>
  </si>
  <si>
    <t>ООО ПКО «СИА» зарегистрировано по адресу: 119285, Москва г, км МЖД Киевское 5-й, 1, 1. Генеральным директором является ОДЕГОВ РОМАН ВЛАДИМИРОВИЧ. Объем заемных средств компании на конец 2024 года: 300 тыс. руб. ФССП присвоил Низкий уровень риска для данного ПКО.</t>
  </si>
  <si>
    <t>ООО ПКО «Алтай» зарегистрировано по адресу: 656067, Алтайский край, г.Барнаул, ул.Попова, д.220Б. Генеральным директором является ЧЕБАНОВСКАЯ ЮЛИЯ ГЕННАДЬЕВНА. Рост доходов компании за 5 лет: 53%. Рост финансовых активов компании за 5 лет: 54%. Объем заемных средств компании на конец 2024 года: 439 тыс. руб. ФССП присвоил Низкий уровень риска для данного ПКО.</t>
  </si>
  <si>
    <t>ООО ПКО «Центр помощи по взысканию задолженности» зарегистрировано по адресу: г. Киров, ул. Розы Люксембург, д. 30, кв. 405, 610004. Генеральным директором является ЧУВАШОВ СТАНИСЛАВ ВЯЧЕСЛАВОВИЧ. Рост доходов компании за 5 лет: 7%. Рост финансовых активов компании за 5 лет: 200%. Объем заемных средств компании на конец 2024 года: 11150 тыс. руб. ФССП присвоил Высокий уровень риска для данного ПКО.</t>
  </si>
  <si>
    <t>ООО «ПКО «Решение» зарегистрировано по адресу: 248016, Калужская область, г.о. Город Калуга, г Калуга, ул Карла Либкнехта, дом 29, строение 12 ОФИС 6. Генеральным директором является ЖОРИН ГЕННАДИЙ АНАТОЛЬЕВИЧ. Рост доходов компании за 5 лет: 1330%. Рост финансовых активов компании за 5 лет: 236%. Объем заемных средств компании на конец 2024 года: 1986 тыс. руб. ФССП присвоил Низкий уровень риска для данного ПКО.</t>
  </si>
  <si>
    <t>ООО «Инфорс-Право» зарегистрировано по адресу: 109341, Москва г, ул Люблинская, 151, Этаж 2 Помещ. 201. Генеральным директором является ВАРЛЫГИН ЕВГЕНИЙ ВАЛЕРЬЕВИЧ. Рост доходов компании за 5 лет: 200%. Рост финансовых активов компании за 5 лет: 8929%. ФССП присвоил Низкий уровень риска для данного ПКО.</t>
  </si>
  <si>
    <t>АО «СФ» зарегистрировано по адресу: 111033, Москва г., Золоторожский Вал ул., д. 11, строение 26, офис А61/13. Генеральным директором является МАТВЕЕВ ВАСИЛИЙ СЕРГЕЕВИЧ. Рост доходов компании за 5 лет: 266%. Рост финансовых активов компании за 5 лет: 883%. ФССП присвоил Низкий уровень риска для данного ПКО.</t>
  </si>
  <si>
    <t>ООО «Коллекторское агенство «Вернуть долги» зарегистрировано по адресу: 123557, город Москва, вн.тер. г. Муниципальный Округ Пресненский, пер Электрический, дом 3/10, строение 1, помещение 1Н/6. Генеральным директором является ТЕСЛЕНКО ИРИНА СЕРГЕЕВНА. Рост доходов компании за 5 лет: 83%. Рост финансовых активов компании за 5 лет: 109%. Объем заемных средств компании на конец 2024 года: 32364 тыс. руб. ФССП присвоил Низкий уровень риска для данного ПКО.</t>
  </si>
  <si>
    <t>ООО «ВРЮЦ» зарегистрировано по адресу: 600017, Владимирская обл, г Владимир, ул Мира, 22, Этаж 1 Помещ. 26. Генеральным директором является РУБИС ДМИТРИЙ ВЛАДИМИРОВИЧ. Рост доходов компании за 5 лет: 528%. Рост финансовых активов компании за 5 лет: 2410%.</t>
  </si>
  <si>
    <t>ООО ПКО «ТОР» зарегистрировано по адресу: 300025, Тульская область, г Тула, пр-кт Ленина, дом 102, корпус 4, офис 410, этаж 4. Генеральным директором является ВЕНГЛИНСКИЙ АЛЕКСАНДР ЛЬВОВИЧ. Рост доходов компании за 5 лет: 235%. Рост финансовых активов компании за 5 лет: 270%. Объем заемных средств компании на конец 2024 года: 10400 тыс. руб. ФССП присвоил Низкий уровень риска для данного ПКО.</t>
  </si>
  <si>
    <t>ООО ПКО ИКЦ «Правило» зарегистрировано по адресу: 355037, Ставропольский край, г.о. Город Ставрополь, г Ставрополь, ул Доваторцев, дом 30Б. Генеральным директором является СИМОНОВА ЮЛИЯ ВЛАДИМИРОВНА. ФССП присвоил Низкий уровень риска для данного ПКО.</t>
  </si>
  <si>
    <t>ООО ПКО «Центр эффективного взыскания» зарегистрировано по адресу: 109316, Москва г, Волгоградский пр-кт, дом 35, помещение 409. Генеральным директором является ИГОШИН РОМАН АЛЕКСАНДРОВИЧ. Рост доходов компании за 5 лет: 61%. Рост финансовых активов компании за 5 лет: 91%. ФССП присвоил Низкий уровень риска для данного ПКО.</t>
  </si>
  <si>
    <t>ООО «ПКО ВОКСИС» зарегистрировано по адресу: 620075, Свердловская обл, г Екатеринбург, ул Розы Люксембург, 19 ЭТАЖ 3. Генеральным директором является ВОЛОСНИКОВ РОМАН РОМАНОВИЧ. Рост доходов компании за 5 лет: 85%. Рост финансовых активов компании за 5 лет: 18%. Объем заемных средств компании на конец 2024 года: 5803 тыс. руб. ФССП присвоил Низкий уровень риска для данного ПКО.</t>
  </si>
  <si>
    <t>ООО ПКО «КК.Консалт» зарегистрировано по адресу: 620000, Свердловская обл, г Екатеринбург, ул Малышева, 51, 2507. Генеральным директором является САДОВОЙ МИХАИЛ ВАДИМОВИЧ. Рост доходов компании за 5 лет: 68%. Рост финансовых активов компании за 5 лет: 235%. Объем заемных средств компании на конец 2024 года: 41500 тыс. руб. ФССП присвоил Низкий уровень риска для данного ПКО.</t>
  </si>
  <si>
    <t>ООО «СБ-Консалт» зарегистрировано по адресу: 364024, Чеченская Республика, г Грозный, ул Им С.Ш.Лорсанова, д. 10, кабинет 202. Генеральным директором является Зурушев Абубакар Бадрудиевич. Рост доходов компании за 5 лет: 93%. Рост финансовых активов компании за 5 лет: 109%. Объем заемных средств компании на конец 2024 года: 27269 тыс. руб. ФССП присвоил Низкий уровень риска для данного ПКО.</t>
  </si>
  <si>
    <t>ООО «БП-Финанс» зарегистрировано по адресу: 398043, Липецкая обл, Липецк г, Валентины Терешковой ул, дом 32/3, помещение 5. Генеральным директором является ВЕДИЛИН ВЛАДИМИР МИХАЙЛОВИЧ. Рост доходов компании за 5 лет: 79%. Рост финансовых активов компании за 5 лет: 47%. ФССП присвоил Низкий уровень риска для данного ПКО.</t>
  </si>
  <si>
    <t>ООО ПКО «Автомани» зарегистрировано по адресу: г. Волгоград, ул. Авторемонтная, д. 10А, кв. 1, 400048. Генеральным директором является ПЕТРОВ ИВАН АНАТОЛЬЕВИЧ. Рост доходов компании за 5 лет: 69%. Рост финансовых активов компании за 5 лет: 85%. Объем заемных средств компании на конец 2024 года: 30200 тыс. руб. ФССП присвоил Низкий уровень риска для данного ПКО.</t>
  </si>
  <si>
    <t>ООО ПКО «Гамаль» зарегистрировано по адресу: 420111, Татарстан респ, Казань г, Островского ул, дом № 35а, офис 214. Генеральным директором является СУЛТАНОВ ЭЛЬМИР ГАБДУЛМАЗИТОВИЧ. Рост доходов компании за 5 лет: 205%. Рост финансовых активов компании за 5 лет: 792%. ФССП присвоил Низкий уровень риска для данного ПКО.</t>
  </si>
  <si>
    <t>ООО ПКО «КАЙТ ГРУПП» зарегистрировано по адресу: г. Владивосток, ул. Светланская, д. 55В, 690091. Генеральным директором является КОВАЛЕНКО ГЕОРГИЙ АНАТОЛЬЕВИЧ. Рост доходов компании за 5 лет: 69%. Рост финансовых активов компании за 5 лет: 116%. Объем заемных средств компании на конец 2024 года: 5700 тыс. руб. ФССП присвоил Низкий уровень риска для данного ПКО.</t>
  </si>
  <si>
    <t>ООО «ПКО «ЮББ» зарегистрировано по адресу: 197110, Город Санкт-Петербург, пр-кт Левашовский, дом 12, литер А, комната 356. Генеральным директором является ЛАВРОВА ОЛЬГА ИГОРЕВНА. Рост доходов компании за 5 лет: 39%. Рост финансовых активов компании за 5 лет: 17%. ФССП присвоил Низкий уровень риска для данного ПКО.</t>
  </si>
  <si>
    <t>ООО «ПКО «Монолит» зарегистрировано по адресу: 423822, Татарстан Респ, г Набережные Челны, пр-кт Набережночелнинский, 84. Генеральным директором является АРКАДЬЕВ АЛЕКСАНДР ОЛЕГОВИЧ. Рост доходов компании за 5 лет: 61%. Рост финансовых активов компании за 5 лет: 31%. ФССП присвоил Низкий уровень риска для данного ПКО.</t>
  </si>
  <si>
    <t>ООО ПКО «Пони» зарегистрировано по адресу: 650000, Кемеровская область - Кузбасс, г.о. Кемеровский, г Кемерово, ул 50 лет Октября, стр. 11, помещ. 607. Генеральным директором является ЖАЛНИН МИХАИЛ НИКОЛАЕВИЧ. Рост финансовых активов компании за 5 лет: 612%. Объем заемных средств компании на конец 2024 года: 52734 тыс. руб. ФССП присвоил Низкий уровень риска для данного ПКО.</t>
  </si>
  <si>
    <t>ООО ПКО «Консалтинг и Инвестиции» зарегистрировано по адресу: 420073, Татарстан Респ, г.Казань, ул.Шуртыгина, д.24, 6. Генеральным директором является ШАФИГУЛИН ИЛЬНУР ЭРИКОВИЧ. Рост доходов компании за 5 лет: 2%. Рост финансовых активов компании за 5 лет: 46%. Объем заемных средств компании на конец 2024 года: 327241 тыс. руб. ФССП присвоил Низкий уровень риска для данного ПКО.</t>
  </si>
  <si>
    <t>ООО ПКО «Мой юрист капитал» зарегистрировано по адресу: 618546, Пермский край, г.о. Соликамский, г Соликамск, пр-кт Ленина, дом 30, квартира 103. Генеральным директором является ШКОДА ВАДИМ ПЕТРОВИЧ. Рост доходов компании за 5 лет: 5832%. Рост финансовых активов компании за 5 лет: 136%. Объем заемных средств компании на конец 2024 года: 5505 тыс. руб. ФССП присвоил Низкий уровень риска для данного ПКО.</t>
  </si>
  <si>
    <t>ООО ПКО «АВД» зарегистрировано по адресу: 153002, Ивановская обл, Иваново г, Ленина пр-кт, дом № 92, офис 65. Генеральным директором является МИРОШНИЧЕНКО ОКСАНА ЕВГЕНЬЕВНА. Рост доходов компании за 5 лет: 118%. Рост финансовых активов компании за 5 лет: 125%. Объем заемных средств компании на конец 2024 года: 447 тыс. руб. ФССП присвоил Низкий уровень риска для данного ПКО.</t>
  </si>
  <si>
    <t>ООО «ПКО «Альфа-Легион» зарегистрировано по адресу: г. Москва, Старокалужское ш., Д. 62, ЭТАЖ 3 ПОМЕЩ. 332, 117630. Генеральным директором является ФИЛИППОВА ТАТЬЯНА АЛЕКСАНДРОВНА. Рост доходов компании за 5 лет: 31%. Рост финансовых активов компании за 5 лет: 119%. ФССП присвоил Низкий уровень риска для данного ПКО.</t>
  </si>
  <si>
    <t>ООО ПКО «Рестант» зарегистрировано по адресу: 620014, Свердловская обл, Городской округ город Екатеринбург, Шейнкмана ул, дом № 32, корпус А, офис 101. Генеральным директором является ВЕРШИНИН ВЛАДИСЛАВ ДМИТРИЕВИЧ. Рост доходов компании за 5 лет: 11497%. Рост финансовых активов компании за 5 лет: 3706%. Объем заемных средств компании на конец 2024 года: 4542 тыс. руб. ФССП присвоил Низкий уровень риска для данного ПКО.</t>
  </si>
  <si>
    <t>ООО ПКО "ПРАВИЛЬНЫЙ ВЫБОР" зарегистрировано по адресу: 164514, Архангельская обл, Северодвинск г, Карла Маркса ул, дом № 46, оф. 404. Генеральным директором является ЗАХАРЧЕНКО СЕРГЕЙ АЛЕКСЕЕВИЧ. Рост доходов компании за 5 лет: 19%. Рост финансовых активов компании за 5 лет: 195%. ФССП присвоил Низкий уровень риска для данного ПКО.</t>
  </si>
  <si>
    <t>ООО « ПКО ЦПС» зарегистрировано по адресу: 344065, Ростовская обл, г Ростов-на-Дону, ул Троллейбусная, 24/2в, Этаж 8, 16. Генеральным директором является ЛЫТКИН ИВАН АЛЕКСАНДРОВИЧ. Рост доходов компании за 5 лет: 498%. Рост финансовых активов компании за 5 лет: 112%. Объем заемных средств компании на конец 2024 года: 61767 тыс. руб. ФССП присвоил Низкий уровень риска для данного ПКО.</t>
  </si>
  <si>
    <t>ООО «ДАГ+» зарегистрировано по адресу: г. Казань, ул. Юлиуса Фучика, д. 90А, кв. 335, 420140. Генеральным директором является ТОНГУЗОВА ЛИЛИЯ МИХАЙЛОВНА. Рост доходов компании за 5 лет: 52%. Рост финансовых активов компании за 5 лет: 118%. ФССП присвоил Низкий уровень риска для данного ПКО.</t>
  </si>
  <si>
    <t>ООО «ПКО «Модус Вивенди» зарегистрировано по адресу: 123112, Москва г, наб Пресненская, 12, Этаж 40 офис 2м. Генеральным директором является КРИВОНОГОВ ИГОРЬ СЕРГЕЕВИЧ. Рост доходов компании за 5 лет: 107%. Рост финансовых активов компании за 5 лет: 3557%. Объем заемных средств компании на конец 2024 года: 163 тыс. руб. ФССП присвоил Низкий уровень риска для данного ПКО.</t>
  </si>
  <si>
    <t>ПКО ООО « ЦКБ» зарегистрировано по адресу: Оренбургская обл., г.о. город Оренбург, г. Оренбург, пр-д Автоматики, д. 10/3, ОФИС 2, 460048. Генеральным директором является ШТОКОЛЕНКО НИКОЛАЙ МИХАЙЛОВИЧ. Рост доходов компании за 5 лет: 129%. Рост финансовых активов компании за 5 лет: 163%. Объем заемных средств компании на конец 2024 года: 301 тыс. руб. ФССП присвоил Низкий уровень риска для данного ПКО.</t>
  </si>
  <si>
    <t>ООО ПКО «Правовой центр Черноземья» зарегистрировано по адресу: 305023, Курская обл, Курск г, Прогонная 1-я ул, дом № 1, офис 206. Генеральным директором является ЯНОВСКИЙ ЮРИЙ ВЛАДИМИРОВИЧ. Рост доходов компании за 5 лет: 808%. Рост финансовых активов компании за 5 лет: 88%. ФССП присвоил Низкий уровень риска для данного ПКО.</t>
  </si>
  <si>
    <t>ООО «ПКО «Инари» зарегистрировано по адресу: 192029, Город Санкт-Петербург, вн.тер. г. Муниципальный Округ Невская Застава, пр-кт Большой Смоленский, дом 2, литера А, помещение 417. Генеральным директором является НОВИКОВА ТАМАРА АНАТОЛЬЕВНА. Рост доходов компании за 5 лет: 39%. Рост финансовых активов компании за 5 лет: 103%. ФССП присвоил Низкий уровень риска для данного ПКО.</t>
  </si>
  <si>
    <t>ООО ПКО «Волга» зарегистрировано по адресу: Чувашская Республика - Чувашия, г.о. город Чебоксары, г. Чебоксары, ул. Т.Кривова, д. 4, ОФИС 304, 428034. Генеральным директором является БЫКОВ АЛЕКСАНДР ВЕНИАМИНОВИЧ. Рост доходов компании за 5 лет: 1391%. Рост финансовых активов компании за 5 лет: 89%. Объем заемных средств компании на конец 2024 года: 1500 тыс. руб. ФССП присвоил Низкий уровень риска для данного ПКО.</t>
  </si>
  <si>
    <t>ООО «РЕГОЛА» зарегистрировано по адресу: 620057, Свердловская обл, г Екатеринбург, ул Фрезеровщиков, 78, 71. Генеральным директором является ПРОКОПЬЕВ АЛЕКСАНДР ВАЛЕРЬЕВИЧ. Рост доходов компании за 5 лет: 11%. Рост финансовых активов компании за 5 лет: 361104%. Объем заемных средств компании на конец 2024 года: 3766 тыс. руб. ФССП присвоил Низкий уровень риска для данного ПКО.</t>
  </si>
  <si>
    <t>ООО КА «Стандарт» зарегистрировано по адресу: 115054, Москва г, вн.тер.г. Замоскворечье, пер 5-й Монетчиковский, д. 16, этаж 0, помещ. II, ком. 2, офис 51. Генеральным директором является ЧИГАРЕВ НИКОЛАЙ НИКОЛАЕВИЧ. Рост доходов компании за 5 лет: 3%. Рост финансовых активов компании за 5 лет: 58%. ФССП присвоил Низкий уровень риска для данного ПКО.</t>
  </si>
  <si>
    <t>ООО «ПКО «Финотека» зарегистрировано по адресу: 420097, Татарстан респ., Казань г., Зинина ул., дом 9/23, офис 28. Генеральным директором является БАБУШКИНА ИРИНА ВАЛЕРЬЕВНА. Рост доходов компании за 5 лет: 2267%. Рост финансовых активов компании за 5 лет: 10%. Объем заемных средств компании на конец 2024 года: 22145 тыс. руб. ФССП присвоил Низкий уровень риска для данного ПКО.</t>
  </si>
  <si>
    <t>ООО ПКО «ДВК» зарегистрировано по адресу: 690091, Приморский край, Владивосток г, Светланская ул, дом 51, офис 3. Генеральным директором является ЛАРИЧЕВ НИКИТА СЕРГЕЕВИЧ. Рост финансовых активов компании за 5 лет: 110%. Объем заемных средств компании на конец 2024 года: 1429 тыс. руб. ФССП присвоил Низкий уровень риска для данного ПКО.</t>
  </si>
  <si>
    <t>ООО «Кредо Финанс» зарегистрировано по адресу: 123290, Москва г, Ермакова Роща ул, дом 7Б, строение 6, офис 3/9. Генеральным директором является ФЕДЮКОВ ВЛАДИМИР КОНСТАНТИНОВИЧ. Рост доходов компании за 5 лет: 443%. Рост финансовых активов компании за 5 лет: 107%. Объем заемных средств компании на конец 2024 года: 1984 тыс. руб. ФССП присвоил Высокий уровень риска для данного ПКО.</t>
  </si>
  <si>
    <t>ООО «ПКО «ЭквИта-Капитал» зарегистрировано по адресу: 119530, Город Москва, вн.тер.г. муниципальный округ Очаково-Матвеевское, ш. Очаковское, д. 34, помещ. 24/6. Генеральным директором является ПОПОВ СЕРГЕЙ АНАТОЛЬЕВИЧ. Рост доходов компании за 5 лет: 1601%. Рост финансовых активов компании за 5 лет: 209%. Объем заемных средств компании на конец 2024 года: 7869 тыс. руб. ФССП присвоил Низкий уровень риска для данного ПКО.</t>
  </si>
  <si>
    <t>ООО «ПКО «Адмирал» зарегистрировано по адресу: 123290, Город Москва, вн.тер.г. муниципальный округ Хорошевский, туп 1-й Магистральный, д. 11, стр. 1. Генеральным директором является КАРТАШОВА ЛЮДМИЛА ВИКТОРОВНА. Рост доходов компании за 5 лет: 8793%. Рост финансовых активов компании за 5 лет: 9460%. Объем заемных средств компании на конец 2024 года: 137404 тыс. руб. ФССП присвоил Низкий уровень риска для данного ПКО.</t>
  </si>
  <si>
    <t>ООО ПКО «СмартЗадолженность» зарегистрировано по адресу: 426073, Удмуртская Респ, г Ижевск, ул Союзная, 75, 1. Генеральным директором является САЛТЫКОВ КОНСТАНТИН НИКОЛАЕВИЧ. Рост доходов компании за 5 лет: 1990%. Рост финансовых активов компании за 5 лет: 793%. Объем заемных средств компании на конец 2024 года: 2250 тыс. руб. ФССП присвоил Низкий уровень риска для данного ПКО.</t>
  </si>
  <si>
    <t>ООО «ПКО «СИКУРА» зарегистрировано по адресу: 143512, Московская обл, г Истра, д Духанино, тер. КП Духанино-4, 120, Помещение 27. Генеральным директором является БАРДЕНКОВ АЛЕКСАНДР ЛЬВОВИЧ. Рост доходов компании за 5 лет: 10%. Рост финансовых активов компании за 5 лет: 106%. ФССП присвоил Низкий уровень риска для данного ПКО.</t>
  </si>
  <si>
    <t>ООО «П.Р.Е.С.К.О.» зарегистрировано по адресу: 344002, Ростовская обл, г Ростов-на-Дону, ул Московская, 55а, Помещ. 1б. Генеральным директором является БАЦУН ЕКАТЕРИНА ИГОРЕВНА. Рост доходов компании за 5 лет: 21%. Рост финансовых активов компании за 5 лет: 808%. ФССП присвоил Низкий уровень риска для данного ПКО.</t>
  </si>
  <si>
    <t>ООО « ПКО «Апгрейд-Финанс» зарегистрировано по адресу: г. Орёл, ул. Максима Горького, д. 63а, 302040. Генеральным директором является ЗОЛОТАРЕВ ВАДИМ ВИКТОРОВИЧ. Рост финансовых активов компании за 5 лет: 347%. Объем заемных средств компании на конец 2024 года: 33477 тыс. руб. ФССП присвоил Низкий уровень риска для данного ПКО.</t>
  </si>
  <si>
    <t>ООО «ПРОФЕССИОНАЛЬНАЯ КОЛЛЕКТОРСКАЯ ОРГАНИЗАЦИЯ РПСК» зарегистрировано по адресу: 170100, Тверская обл, Тверь г, Симеоновская ул, дом № 39, офис 303. Генеральным директором является ПЛЯСЕНКО НАТАЛЬЯ АЛЕКСАНДРОВНА. Рост доходов компании за 5 лет: 98%. Рост финансовых активов компании за 5 лет: 98%. Объем заемных средств компании на конец 2024 года: 338 тыс. руб. ФССП присвоил Низкий уровень риска для данного ПКО.</t>
  </si>
  <si>
    <t>ООО ПКО «Атмосфера» зарегистрировано по адресу: 620062, Свердловская обл, г Екатеринбург, пр-кт Ленина, 97а, 432. Генеральным директором является ПАРХОМЕНКО АЛЕКСЕЙ СЕРГЕЕВИЧ. Рост доходов компании за 5 лет: 281%. Рост финансовых активов компании за 5 лет: 109%. Объем заемных средств компании на конец 2024 года: 3500 тыс. руб. ФССП присвоил Низкий уровень риска для данного ПКО.</t>
  </si>
  <si>
    <t>ООО «Проф коллекшн» зарегистрировано по адресу: 350058, Краснодарский край, г Краснодар, ул им. Селезнева, 204/2, Е24. Генеральным директором является ПОДОСИНОВИК ДЕНИС СТАНИСЛАВОВИЧ. Рост доходов компании за 5 лет: 11%. Рост финансовых активов компании за 5 лет: 89%. Объем заемных средств компании на конец 2024 года: 8250 тыс. руб. ФССП присвоил Низкий уровень риска для данного ПКО.</t>
  </si>
  <si>
    <t>ООО «ПКО «Поволжское агентство по взысканию долгов» зарегистрировано по адресу: 429170, Чувашская Республика - Чувашия, с. Шемурша, ул. Ленина, д. 27А. Генеральным директором является ПОЛИКАРПОВ АНАТОЛИЙ НИКОЛАЕВИЧ. Рост доходов компании за 5 лет: 3419%. Рост финансовых активов компании за 5 лет: 129%. Объем заемных средств компании на конец 2024 года: 5991 тыс. руб. ФССП присвоил Низкий уровень риска для данного ПКО.</t>
  </si>
  <si>
    <t>ООО ПКО «ГАЛ» зарегистрировано по адресу: 350049, Краснодарский край, г.о. Город Краснодар, г Краснодар, ул Красных Партизан, дом 222, офис 205. Генеральным директором является КРАЙНЮКОВА ВАЛЕНТИНА ПАВЛОВНА. Рост доходов компании за 5 лет: 559%. Объем заемных средств компании на конец 2024 года: 808 тыс. руб. ФССП присвоил Низкий уровень риска для данного ПКО.</t>
  </si>
  <si>
    <t>ООО ПКО «Альфа» зарегистрировано по адресу: 143402, Московская область, г.о. Красногорск, г Красногорск, ул Пионерская, дом 10, помещение 1 КОМН 2. Генеральным директором является АРСЕНТЬЕВ ЕВГЕНИЙ ВАЛЕРЬЕВИЧ. Рост доходов компании за 5 лет: 11%. Рост финансовых активов компании за 5 лет: 102%. Объем заемных средств компании на конец 2024 года: 70 тыс. руб. ФССП присвоил Низкий уровень риска для данного ПКО.</t>
  </si>
  <si>
    <t>ООО «Профессиональная коллекторская организация «АРМ-КАПИТАЛ» зарегистрировано по адресу: 344004, Ростовская обл, г Ростов-на-Дону, пл Рабочая, 25, Этаж 1, 1. Генеральным директором является ШЕВЫРЕВ ИЛЬЯ МИХАЙЛОВИЧ. Рост доходов компании за 5 лет: 344%. Рост финансовых активов компании за 5 лет: 55%. Объем заемных средств компании на конец 2024 года: 8241 тыс. руб. ФССП присвоил Низкий уровень риска для данного ПКО.</t>
  </si>
  <si>
    <t>ООО ПКО «Невская Финансовая Компания» зарегистрировано по адресу: 191186, Город Санкт-Петербург, ул Миллионная, д. 38, литера А, кв. 9. Генеральным директором является СМОЛОКУРОВ АЛЕКСЕЙ БОРИСОВИЧ. Рост доходов компании за 5 лет: 27%. Рост финансовых активов компании за 5 лет: 83%. ФССП присвоил Низкий уровень риска для данного ПКО.</t>
  </si>
  <si>
    <t>ООО ПКО «Вербоконнект» зарегистрировано по адресу: 108811, Москва г, км Киевское шоссе 22-й (п Московский), 6, 1. Генеральным директором является МИХМЕЛЬ ПАВЕЛ СЕРГЕЕВИЧ. Рост доходов компании за 5 лет: 3%. Рост финансовых активов компании за 5 лет: 233%. ФССП присвоил Низкий уровень риска для данного ПКО.</t>
  </si>
  <si>
    <t>ООО ПКО «ЦФК» зарегистрировано по адресу: 355029, Ставропольский край, г.о. Город Ставрополь, г Ставрополь, ул Ленина, дом 375, квартира 36. Генеральным директором является КАРАГОДИНА ОЛЬГА НИКОЛАЕВНА. Объем заемных средств компании на конец 2024 года: 1796 тыс. руб. ФССП присвоил Низкий уровень риска для данного ПКО.</t>
  </si>
  <si>
    <t>ООО «НИКА» зарегистрировано по адресу: 670000, Бурятия Респ, г Улан-Удэ, ул Борсоева, 33а, 201. Генеральным директором является РОЖКОВ СЕРГЕЙ ВЛАДИМИРОВИЧ. Рост доходов компании за 5 лет: 115%. Рост финансовых активов компании за 5 лет: 139%. Объем заемных средств компании на конец 2024 года: 120 тыс. руб. ФССП присвоил Низкий уровень риска для данного ПКО.</t>
  </si>
  <si>
    <t>ООО ПКО «Аврора» зарегистрировано по адресу: 350075, Краснодарский край, г.о. Город Краснодар, г Краснодар, ул Им. Селезнева, дом 4/14, помещение 24. Генеральным директором является ГЛАДКОВА ЮЛИЯ ВИКТОРОВНА. Рост доходов компании за 5 лет: 649%. Рост финансовых активов компании за 5 лет: 64%. Объем заемных средств компании на конец 2024 года: 2687 тыс. руб. ФССП присвоил Низкий уровень риска для данного ПКО.</t>
  </si>
  <si>
    <t>ООО ПКО «АСВ-Регион» зарегистрировано по адресу: 367027, Республика Дагестан, г Махачкала, ул Магомедтагирова, д. 161, литера Е, офис 303. Генеральным директором является САДОВОЙ МИХАИЛ ВАДИМОВИЧ. Рост доходов компании за 5 лет: 1314%. Рост финансовых активов компании за 5 лет: 1337%. Объем заемных средств компании на конец 2024 года: 6624 тыс. руб. ФССП присвоил Низкий уровень риска для данного ПКО.</t>
  </si>
  <si>
    <t>ООО ПКО «ЖЭУ 9» зарегистрировано по адресу: Респ. Коми, г. Сыктывкар, ул. Первомайская, д. 149, пом. 321, 167000. Генеральным директором является АНУФРИЕВ АНТОН ВАЛЕРИЕВИЧ. Рост доходов компании за 5 лет: 13%. Рост финансовых активов компании за 5 лет: 83%. ФССП присвоил Низкий уровень риска для данного ПКО.</t>
  </si>
  <si>
    <t>ООО ПКО «ЭС КМ» зарегистрировано по адресу: 440068, Пензенская обл, г.о. город Пенза, г Пенза, ул Перспективная, стр. 7, помещ. 2. Генеральным директором является КОШЕЛЕВ ЮРИЙ ВАЛЕНТИНОВИЧ. Рост доходов компании за 5 лет: 10197%. Рост финансовых активов компании за 5 лет: 192652%. Объем заемных средств компании на конец 2024 года: 3625 тыс. руб. ФССП присвоил Низкий уровень риска для данного ПКО.</t>
  </si>
  <si>
    <t>ООО ПКО «ТИМ ФИНАНСНН» зарегистрировано по адресу: 603081, Нижегородская область, г.о. Город Нижний Новгород, г Нижний Новгород, ул Нартова, дом 29, квартира 16. Генеральным директором является МЯСНИКОВ ВИКТОР АЛЕКСАНДРОВИЧ. Рост финансовых активов компании за 5 лет: 107%. Объем заемных средств компании на конец 2024 года: 722 тыс. руб. ФССП присвоил Низкий уровень риска для данного ПКО.</t>
  </si>
  <si>
    <t>ООО ПКО «ЦЮФУ» зарегистрировано по адресу: 667000, Тыва Респ, г Кызыл, ул Новостроек, 1. Генеральным директором является СЕМЕНОВ АНДРЕЙ ВЛАДИМИРОВИЧ. Рост доходов компании за 5 лет: 19%. Рост финансовых активов компании за 5 лет: 365%. ФССП присвоил Низкий уровень риска для данного ПКО.</t>
  </si>
  <si>
    <t>ООО «ПКО «Акцепт-Краснодар» зарегистрировано по адресу: 350015, Краснодарский край, г Краснодар, ул Кузнечная, 37, 302. Генеральным директором является ЯМНИКОВ ВЛАДИМИР АНАТОЛЬЕВИЧ. Рост доходов компании за 5 лет: 32%. Рост финансовых активов компании за 5 лет: 90%. Объем заемных средств компании на конец 2024 года: 2942 тыс. руб.</t>
  </si>
  <si>
    <t>ООО ПКО «НАВЗ» зарегистрировано по адресу: 108826, Москва г, п Сосенское, п Коммунарка, ул Потаповская Роща, 2, 1, 1-3а. Генеральным директором является КУСАНОВ АЛЕКСАНДР СЕРГЕЕВИЧ. Рост доходов компании за 5 лет: 6775%. Рост финансовых активов компании за 5 лет: 1006%. ФССП присвоил Низкий уровень риска для данного ПКО.</t>
  </si>
  <si>
    <t>ООО «ПКО «Финур» зарегистрировано по адресу: 123557, Город Москва, вн.тер.г. муниципальный округ Пресненский, пер Электрический, д. 3/10, стр. 3, этаж 4, помещ. 4, ком. 1. Генеральным директором является РОМАНОВА БЕЛЛА ВЛАДИМИРОВНА. Рост доходов компании за 5 лет: 12%. Рост финансовых активов компании за 5 лет: 198%. Объем заемных средств компании на конец 2024 года: 2871 тыс. руб. ФССП присвоил Низкий уровень риска для данного ПКО.</t>
  </si>
  <si>
    <t>ООО ПКО «Надежда-18» зарегистрировано по адресу: 427960, Удмуртская Респ, г Сарапул, ул Советская, 10, 2. Генеральным директором является СОЛОНИЦЫНА ИРИНА ВИКТОРОВНА. Рост финансовых активов компании за 5 лет: 48%. ФССП присвоил Низкий уровень риска для данного ПКО.</t>
  </si>
  <si>
    <t>ООО ПКО «Гарант40» зарегистрировано по адресу: 248032, Калужская область, г.о. Город Калуга, г Калуга, ул 5 Линия, дом 1, этаж 0, ОФИС 3. Генеральным директором является ДОРОГОВ АНТОН АЛЕКСАНДРОВИЧ. Рост доходов компании за 5 лет: 2927%. Рост финансовых активов компании за 5 лет: 14279%. ФССП присвоил Низкий уровень риска для данного ПКО.</t>
  </si>
  <si>
    <t>ООО «Профессиональная коллекторская организация «НСИ» зарегистрировано по адресу: 398059, Липецкая обл, г Липецк, пл Коммунальная, 9, Помещ. 4 литера А офис 506-7. Генеральным директором является БОРИСОВ ПАВЕЛ ЮРЬЕВИЧ. ФССП присвоил Низкий уровень риска для данного ПКО.</t>
  </si>
  <si>
    <t>ООО ПКО «УДН» зарегистрировано по адресу: Респ. Башкортостан, г.о. город Уфа, г. Уфа, ул. Рихарда Зорге, Д. 34, КВ. 19, 450059. Генеральным директором является КУЧИНОВ ВЛАДИСЛАВ ВЛАДИМИРОВИЧ. Рост доходов компании за 5 лет: 8%. Рост финансовых активов компании за 5 лет: 95%. ФССП присвоил Низкий уровень риска для данного ПКО.</t>
  </si>
  <si>
    <t>ООО ПКО «СКР» зарегистрировано по адресу: Чувашская Республика - Чувашия, г.о. город Чебоксары, г. Чебоксары, ул. Текстильщиков, Зд. 8, ОФИС 304, 428000. Генеральным директором является АЛЬ-ДАВУД ВЛАДИМИР САИДОВИЧ. Рост доходов компании за 5 лет: 7%. Рост финансовых активов компании за 5 лет: 126%. Объем заемных средств компании на конец 2024 года: 3178 тыс. руб. ФССП присвоил Низкий уровень риска для данного ПКО.</t>
  </si>
  <si>
    <t>ООО «Центр взыскания» зарегистрировано по адресу: 119180, Москва г, пер Старомонетный, 14, стр 2, пом. 4. Генеральным директором является ТУЧКОВ АНАТОЛИЙ ПЕТРОВИЧ. Рост финансовых активов компании за 5 лет: 5%. ФССП присвоил Низкий уровень риска для данного ПКО.</t>
  </si>
  <si>
    <t>ООО «ПКО «АРРИАРС» зарегистрировано по адресу: Волгоградская обл, историческая, д. № 181. Генеральным директором является ЧЕРЕДНИК ВАДИМ ВИКТОРОВИЧ. Рост доходов компании за 5 лет: 2%. Рост финансовых активов компании за 5 лет: 2525%. Объем заемных средств компании на конец 2024 года: 4490 тыс. руб. ФССП присвоил Низкий уровень риска для данного ПКО.</t>
  </si>
  <si>
    <t>ООО ПКО «БИ» зарегистрировано по адресу: г. Пермь, ул. Куйбышева, д. 71, 614016. Генеральным директором является ПАСТУХОВ МИХАИЛ ИВАНОВИЧ. Рост доходов компании за 5 лет: 95%. Рост финансовых активов компании за 5 лет: 167%. ФССП присвоил Низкий уровень риска для данного ПКО.</t>
  </si>
  <si>
    <t>ООО «ЛК» зарегистрировано по адресу: 643 61,,ТАГАНРОГ Г,,ТЕРГЕНЕВСКИЙ ПЕР,34,,2, 347927. Генеральным директором является ЛАЗАРЕВИЧ ИГОРЬ СЕМЁНОВИЧ. Рост доходов компании за 5 лет: 35%. Рост финансовых активов компании за 5 лет: 90%. Объем заемных средств компании на конец 2024 года: 450 тыс. руб.</t>
  </si>
  <si>
    <t>ООО «Альтима» зарегистрировано по адресу: 111024, город Москва, вн.тер. г. Муниципальный Округ Лефортово, ул Авиамоторная, дом 55, корпус 31, этаж 3, помещение 3516. Генеральным директором является СОЦЕНКО ИГОРЬ ИВАНОВИЧ. Рост финансовых активов компании за 5 лет: 55%. Объем заемных средств компании на конец 2024 года: 207285 тыс. руб. ФССП присвоил Низкий уровень риска для данного ПКО.</t>
  </si>
  <si>
    <t>ООО «ПКО «МДА» зарегистрировано по адресу: 643,,64,,Саратов г,,Советская ул,25 А,,. Генеральным директором является БОРЩЁВ ОЛЕГ АЛЕКСАНДРОВИЧ. Рост доходов компании за 5 лет: 4%. Рост финансовых активов компании за 5 лет: 72%. Объем заемных средств компании на конец 2024 года: 4237 тыс. руб. ФССП присвоил Низкий уровень риска для данного ПКО.</t>
  </si>
  <si>
    <t>ООО «АРДО» зарегистрировано по адресу: 236010, Калининградская обл, Калининград г, Вагоностроительная ул, дом № 3-5, литера VI, кабинет 7. Генеральным директором является КУКЛИН БОРИС ГРИГОРЬЕВИЧ. Рост доходов компании за 5 лет: 1%. Рост финансовых активов компании за 5 лет: 100%. ФССП присвоил Низкий уровень риска для данного ПКО.</t>
  </si>
  <si>
    <t>ООО «ПКО «Горизонт» зарегистрировано по адресу: 603138, Нижегородская обл, Нижний Новгород г, Краснодонцев ул, дом № 21, корпус 2, квартира 76. Генеральным директором является ВОЛКОВ СЕРГЕЙ ВИКТОРОВИЧ. Рост доходов компании за 5 лет: 1%. Рост финансовых активов компании за 5 лет: 1220%. ФССП присвоил Низкий уровень риска для данного ПКО.</t>
  </si>
  <si>
    <t>ООО «ПКО «БЦК» зарегистрировано по адресу: 193230, город Санкт-Петербург, вн.тер. г. Муниципальный Округ № 54, ул Крыленко, дом 2, строение 1, квартира 53. Генеральным директором является ГЛАДЫШЕВ ВЛАДИМИР НИКОЛАЕВИЧ. Объем заемных средств компании на конец 2024 года: 2650 тыс. руб. ФССП присвоил Низкий уровень риска для данного ПКО.</t>
  </si>
  <si>
    <t>ООО ПКО «Эгида» зарегистрировано по адресу: Саратовская область, м.р-н Энгельсский, г.п. Город Энгельс, г Энгельс, ул Промышленная, дом 3, офис 308. Генеральным директором является НЕСТЕРОВА АНАСТАСИЯ АЛЕКСАНДРОВНА. Объем заемных средств компании на конец 2024 года: 350 тыс. руб. ФССП присвоил Низкий уровень риска для данного ПКО.</t>
  </si>
  <si>
    <t>ООО «ОКА» зарегистрировано по адресу: 443045, Самарская обл, Самара г, Революционная ул, дом № 76, литера B7, комната 4. Генеральным директором является СЛОБОДЕНЮК ДМИТРИЙ ВЛАДИМИРОВИЧ. Рост финансовых активов компании за 5 лет: 106%. ФССП присвоил Низкий уровень риска для данного ПКО.</t>
  </si>
  <si>
    <t>ООО ПКО «РУСФИНАЛЬЯНС» зарегистрировано по адресу: 248002, Калужская область, г. Калуга, ул. Болдина, здание 71, офис 213. Генеральным директором является КАРАСЕВ ВЛАДИМИР НИКОЛАЕВИЧ. Рост доходов компании за 5 лет: 8%. Рост финансовых активов компании за 5 лет: 6466%. Объем заемных средств компании на конец 2024 года: 1664 тыс. руб. ФССП присвоил Низкий уровень риска для данного ПКО.</t>
  </si>
  <si>
    <t>ООО «Самлер» зарегистрировано по адресу: 630559, Новосибирская область, г рп Кольцово, ул Технопарковая, д5, кв247. Генеральным директором является ПЕРЕТОКИН МИХАИЛ НИКОЛАЕВИЧ. ФССП присвоил Низкий уровень риска для данного ПКО.</t>
  </si>
  <si>
    <t>ООО «ЧеКА» зарегистрировано по адресу: 660062, Красноярский край, г Красноярск, ул Высотная, 2, 4, Пом. 4 оф 212. Генеральным директором является ШУВАКИНА МАРИЯ АРКАДЬЕВНА. Рост финансовых активов компании за 5 лет: 1362%. Объем заемных средств компании на конец 2024 года: 1778 тыс. руб. ФССП присвоил Низкий уровень риска для данного ПКО.</t>
  </si>
  <si>
    <t>ООО ПКО «Контур» зарегистрировано по адресу: 443093, Самарская область, г.о. Самара, вн.р-н Железнодорожный, г Самара, ул Мориса Тореза, дом 1А, офис 511. Генеральным директором является БЭР ИРИНА ПАВЛОВНА. Объем заемных средств компании на конец 2024 года: 2455 тыс. руб. ФССП присвоил Низкий уровень риска для данного ПКО.</t>
  </si>
  <si>
    <t>ООО ПКО «Максимум» зарегистрировано по адресу: 150064, Ярославская область, г.о. Город Ярославль, г Ярославль, ул Панина, дом 12В, офис 7. Генеральным директором является ЦЁМА ДАНИЛ НИКОЛАЕВИЧ. Рост доходов компании за 5 лет: 499%. Рост финансовых активов компании за 5 лет: 202%. Объем заемных средств компании на конец 2024 года: 4580 тыс. руб. ФССП присвоил Низкий уровень риска для данного ПКО.</t>
  </si>
  <si>
    <t>ООО «ПКО «Альтафинанс» зарегистрировано по адресу: 117630, Москва г, ш Старокалужское, 62, Этаж 2 Помещ. 2. Генеральным директором является МОТОРИН СЕРГЕЙ СЕРГЕЕВИЧ. Рост финансовых активов компании за 5 лет: 108%. Объем заемных средств компании на конец 2024 года: 2580 тыс. руб. ФССП присвоил Значительный уровень риска для данного ПКО.</t>
  </si>
  <si>
    <t>ООО ПКО «ЦУД» зарегистрировано по адресу: г. Белгород, Народный б-р, д. 70, ОФИС 688, 308009. Генеральным директором является КИСЛОВА ЕКАТЕРИНА АЛЕКСАНДРОВНА. Рост финансовых активов компании за 5 лет: 326%. ФССП присвоил Низкий уровень риска для данного ПКО.</t>
  </si>
  <si>
    <t>ООО «Коллекторское Агенство «Щит» зарегистрировано по адресу: 117452, Москва г, ул Азовская, 35, 3ПI , Эт2Ч Ком №7. Генеральным директором является ЖУРАВЛЕВ ДМИТРИЙ ДМИТРИЕВИЧ. Рост финансовых активов компании за 5 лет: 120%. Объем заемных средств компании на конец 2024 года: 623 тыс. руб. ФССП присвоил Низкий уровень риска для данного ПКО.</t>
  </si>
  <si>
    <t>ООО СБ «Цербер» зарегистрировано по адресу: 620000, Свердловская обл, г Екатеринбург, ул Розы Люксембург, 22, 306. Генеральным директором является ОРЛОВ СЕРГЕЙ АЛЕКСАНДРОВИЧ. Рост финансовых активов компании за 5 лет: 59%.</t>
  </si>
  <si>
    <t>ООО ПКО «Центр Поддержки Бизнеса» зарегистрировано по адресу: 665835, Иркутская обл, г Ангарск, кв-л 84, 21, 116. Генеральным директором является РОЖНЁВА ИРИНА АЛЕКСАНДРОВНА. Рост финансовых активов компании за 5 лет: 1144%. ФССП присвоил Низкий уровень риска для данного ПКО.</t>
  </si>
  <si>
    <t>ООО «ПЕРСПЕКТИВА» зарегистрировано по адресу: 295034, Крым Респ, г Симферополь, пр-кт Кирова, 29/1, 416-А. Генеральным директором является ГУБА ЕЛЕНА ВАЛЕРЬЕВНА. Рост финансовых активов компании за 5 лет: 17%. ФССП присвоил Низкий уровень риска для данного ПКО.</t>
  </si>
  <si>
    <t>ООО «ПЕРСОНАЛ АКТИВ ПЛЮС ЮГ» зарегистрировано по адресу: 358000, Калмыкия Респ, г Элиста, ул В.И.Ленина, 240, 414. Генеральным директором является ПОЛИВАНОВ АЛЕКСАНДР НИКОЛАЕВИЧ. Рост доходов компании за 5 лет: 631%. Рост финансовых активов компании за 5 лет: 76%. Объем заемных средств компании на конец 2024 года: 1598 тыс. руб.</t>
  </si>
  <si>
    <t>ООО Коллекторское агентство «Реверс» зарегистрировано по адресу: 170001, Тверская обл, Тверь г, Спартака ул, дом № 42, офис 6. Генеральным директором является БАДАНИНА ИРИНА АЛЕКСАНДРОВНА. Рост финансовых активов компании за 5 лет: 91%.</t>
  </si>
  <si>
    <t>ООО «ЕРКЦ» зарегистрировано по адресу: 662202, Красноярский край, г.Назарово, ул.Арбузова, д.83, 17. Генеральным директором является БЕСЕДА ЕВГЕНИЯ СЕРГЕЕВНА. Рост доходов компании за 5 лет: 55%. Рост финансовых активов компании за 5 лет: 61%.</t>
  </si>
  <si>
    <t>ООО «Долговое бюро» зарегистрировано по адресу: 628417, Ханты-Мансийский Автономный округ - Югра АО, г Сургут, пр-кт Ленина, 21, 519. Генеральным директором является ЩУКИН ВЯЧЕСЛАВ ВЛАДИМИРОВИЧ. Рост доходов компании за 5 лет: 93%. Рост финансовых активов компании за 5 лет: 478%. Объем заемных средств компании на конец 2024 года: 32 тыс. руб.</t>
  </si>
  <si>
    <t>ООО «Светлый путь» зарегистрировано по адресу: г. Санкт-Петербург, ул. 4-я Советская, д. 40, оф. 12, эт. 2, 191024. Генеральным директором является ЛАШЕР АЛЕКСАНДР ИЛЬИЧ. Рост доходов компании за 5 лет: 748%. Рост финансовых активов компании за 5 лет: 142%. Объем заемных средств компании на конец 2024 года: 600 тыс. руб.</t>
  </si>
  <si>
    <t>ООО ПКО «АБР-Групп» зарегистрировано по адресу: 443099, Самарская область, г Самара, ул Фрунзе, д. 72, офис 11. Генеральным директором является ЗЮЗИНА ИРИНА ВЯЧЕСЛАВОВНА. Рост доходов компании за 5 лет: 1504%. Рост финансовых активов компании за 5 лет: 130%. Объем заемных средств компании на конец 2024 года: 3400 тыс. руб. ФССП присвоил Низкий уровень риска для данного ПКО.</t>
  </si>
  <si>
    <t>ООО «Черноморинвест» зарегистрировано по адресу: 350901, Краснодарский край, г Краснодар, ул им. 40-летия Победы, 144/4, 19. Генеральным директором является ПЕРЕВЕРЗЕВ АРТЕМ ИВАНОВИЧ. Рост финансовых активов компании за 5 лет: 108%. Объем заемных средств компании на конец 2024 года: 7811 тыс. руб. ФССП присвоил Низкий уровень риска для данного ПКО.</t>
  </si>
  <si>
    <t>ООО ПКО «Правовой консалтинг» зарегистрировано по адресу: 683002, г.Петропавловск-Камчатский, ул.Виталия Кручины, д.6, кв.36. Генеральным директором является ЛОМОВ ИВАН ВИКТОРОВИЧ. Объем заемных средств компании на конец 2024 года: 11800 тыс. руб. ФССП присвоил Низкий уровень риска для данного ПКО.</t>
  </si>
  <si>
    <t>ООО «ПКО «Новый Взгляд» зарегистрировано по адресу: 614067, Пермский край, г Пермь, ул Машинистов, 49/9, 214. Генеральным директором является ЖУБАТКАНОВ АДИЛ БАУЫРЖАНОВИЧ. Рост финансовых активов компании за 5 лет: 100%.</t>
  </si>
  <si>
    <t>ООО ПКО «МЦФБ» зарегистрировано по адресу: 143003, Московская область, г.о. Одинцовский, г Одинцово, ул Маршала Бирюзова, д. 13, помещ. 68К. Генеральным директором является КОТЛЯКОВА МАРИНА АНАТОЛИЕВНА. Рост доходов компании за 5 лет: 1%. Рост финансовых активов компании за 5 лет: 31%. Объем заемных средств компании на конец 2024 года: 1816 тыс. руб. ФССП присвоил Низкий уровень риска для данного ПКО.</t>
  </si>
  <si>
    <t>ООО ПКО «Артель сейм» зарегистрировано по адресу: 150049, Ярославская обл, г.Ярославль, проезд.Мышкинский, д.10, пом. 118. Генеральным директором является КАРГИНА ИРИНА ВЛАДИМИРОВНА. Рост финансовых активов компании за 5 лет: 181%. Объем заемных средств компании на конец 2024 года: 10329 тыс. руб. ФССП присвоил Низкий уровень риска для данного ПКО.</t>
  </si>
  <si>
    <t>ООО ПКО «ЦСВ» зарегистрировано по адресу: Чувашская Республика - Чувашия, г.о. город Чебоксары, г. Чебоксары, пр-кт Тракторостроителей, Д. 63/21, КВ. 138, 428028. Генеральным директором является ЕРМОЛАЕВ АНДРЕЙ АЛИКОВИЧ. Объем заемных средств компании на конец 2024 года: 19885 тыс. руб. ФССП присвоил Низкий уровень риска для данного ПКО.</t>
  </si>
  <si>
    <t>ООО ПКО «КВАНТ» зарегистрировано по адресу: 143005, Московская область, г.о. Одинцовский, г Одинцово, ш Можайское, дом 80Б, офис 205. Генеральным директором является ЛАЙША ЮРИЙ ВИТАЛЬЕВИЧ. Объем заемных средств компании на конец 2024 года: 95 тыс. руб. ФССП присвоил Низкий уровень риска для данного ПКО.</t>
  </si>
  <si>
    <t>ООО ПКО «Дата Коллект» зарегистрировано по адресу: 603022, Нижегородская обл, г Нижний Новгород, ул Тимирязева, 15, 2, П408. Генеральным директором является ОДИНЦОВА ТАТЬЯНА АЛЕКСАНДРОВНА. ФССП присвоил Низкий уровень риска для данного ПКО.</t>
  </si>
  <si>
    <t>ООО ПКО «Фрейр» зарегистрировано по адресу: Челябинская обл., Златоустовский г.о., г. Златоуст, ул. им. Е.И.Пугачева, д. 10, КВ. 73, 456205. Генеральным директором является РЯБОВ МАКСИМ АНДРЕЕВИЧ. Объем заемных средств компании на конец 2024 года: 620 тыс. руб. ФССП присвоил Высокий уровень риска для данного ПКО.</t>
  </si>
  <si>
    <t>ООО ПКО «Каста Групп» зарегистрировано по адресу: г. Пенза, ул. Мира, д. 44А, ОФИС 216, 440046. Генеральным директором является КАСУМОВ САХИБ СУЛЕЙМАНОВИЧ. Рост финансовых активов компании за 5 лет: 102%. Объем заемных средств компании на конец 2024 года: 892 тыс. руб. ФССП присвоил Низкий уровень риска для данного ПКО.</t>
  </si>
  <si>
    <t>ООО ПКО «Содействие коллект» зарегистрировано по адресу: 150518, Ярославская обл, р-н Ярославский, п Красный Бор, ул Большая Заозерная, 35, 49. Генеральным директором является УСКОВА ИРИНА СЕРГЕЕВНА. ФССП присвоил Низкий уровень риска для данного ПКО.</t>
  </si>
  <si>
    <t>ООО ПКО «ЗОРГ» зарегистрировано по адресу: 358004, Республика Калмыкия, г.о. город Элиста, г Элиста, ул Физкультурная, д. 25, помещ. 1. Генеральным директором является ЗУБКОВ СЕРГЕЙ АЛЕКСАНДРОВИЧ. ФССП присвоил Низкий уровень риска для данного ПКО.</t>
  </si>
  <si>
    <t>ООО ПКО «К-Групп» зарегистрировано по адресу: 125124, Город Москва, вн.тер. г. Муниципальный Округ Беговой, ул 5-Я Ямского Поля, дом 7, корпус 2, помещение 1А. Генеральным директором является КАРЗАКОВА АНГЕЛИНА ВАЛЕРИЕВНА. Объем заемных средств компании на конец 2024 года: 21 тыс. руб. ФССП присвоил Низкий уровень риска для данного ПКО.</t>
  </si>
  <si>
    <t>ООО ПКО «Фридом-Инвест» зарегистрировано по адресу: г. Новосибирск, Красный пр-кт, Д. 79/1, ОФИС 413, 630049. Генеральным директором является ГОРОХОВИКОВА НИНА ПЕТРОВНА. Рост финансовых активов компании за 5 лет: 44%. ФССП присвоил Низкий уровень риска для данного ПКО.</t>
  </si>
  <si>
    <t>ООО ПКО «Куратор» зарегистрировано по адресу: 443086, Самарская область, г.о. Самара, вн.р-н Октябрьский, г Самара, ул Ерошевского, дом 3, офис 10. Генеральным директором является КАМЕНСКАЯ АННА ВЯЧЕСЛАВОВНА. Объем заемных средств компании на конец 2024 года: 917 тыс. руб. ФССП присвоил Низкий уровень риска для данного ПКО.</t>
  </si>
  <si>
    <t>ООО «ПКО «Санколлект» зарегистрировано по адресу: 183038, Мурманская обл, г Мурманск, ул Траловая, 38, 6. Генеральным директором является БРЫЗГАЛОВА СВЕТЛАНА ВИКТОРОВНА. Объем заемных средств компании на конец 2024 года: 34600 тыс. руб. ФССП присвоил Низкий уровень риска для данного ПКО.</t>
  </si>
  <si>
    <t>ООО ПКО «ТЛГ» зарегистрировано по адресу: 300000, г.Тула обл, Каминского, д. 6/36, литер Л, офис 2. Генеральным директором является ГАВРИКОВ ИВАН ВЛАДИМИРОВИЧ. Рост доходов компании за 5 лет: 2%. Объем заемных средств компании на конец 2024 года: 4908 тыс. руб. ФССП присвоил Низкий уровень риска для данного ПКО.</t>
  </si>
  <si>
    <t>ООО «ПКО «Финэква» зарегистрировано по адресу: 432071, Ульяновская область, г.о. Город Ульяновск, г Ульяновск, ул Карла Маркса, дом 13А, корпус 1, помещ./этаж 47/3. Генеральным директором является ТАЗЕЕВ РУСТЕМ ИЛЬГИЗОВИЧ. ФССП присвоил Низкий уровень риска для данного ПКО.</t>
  </si>
  <si>
    <t>ООО ПКО «Айва» зарегистрировано по адресу: 367000, Республика Дагестан, г.о. город Махачкала, вн.р-н Советский район, г Махачкала, ул Дзержинского, д. 17, к. Б, этаж 2, офис 29. Генеральным директором является БОРИСОВ ПАВЕЛ ЮРЬЕВИЧ. Объем заемных средств компании на конец 2024 года: 23096 тыс. руб. ФССП присвоил Низкий уровень риска для данного ПКО.</t>
  </si>
  <si>
    <t>ООО ПКО «ЗАЙМ ЭКСПРЕСС» зарегистрировано по адресу: Удмуртская Респ., г.о. город Воткинск, г. Воткинск, ул. Кирова, Д. 70, ПОМЕЩ. 18, 427440. Генеральным директором является СОКОЛОВ ПАВЕЛ ВАЛЕРЬЕВИЧ. Объем заемных средств компании на конец 2024 года: 960 тыс. руб. ФССП присвоил Низкий уровень риска для данного ПКО.</t>
  </si>
  <si>
    <t>ООО ПКО «ВИВ» зарегистрировано по адресу: 427848, Удмуртская Республика, р-н Киясовский, с Подгорное, ул Ленина, д. 59, кв. 2. Генеральным директором является ВАШКОВСКИЙ АЛЕКСАНДР АЛЕКСАНДРОВИЧ. Рост финансовых активов компании за 5 лет: 151%. Объем заемных средств компании на конец 2024 года: 3364 тыс. руб. ФССП присвоил Низкий уровень риска для данного ПКО.</t>
  </si>
  <si>
    <t>ООО ПКО «Лекс и Партнёры» зарегистрировано по адресу: Сахалинская обл., г.о. город Южно-Сахалинск, г. Южно-Сахалинск, ул. Комсомольская, Д. 245В, КВ. 1, 693023. Генеральным директором является САМОЙЛОВИЧ ЮРИЙ АЛЕКСЕЕВИЧ. ФССП присвоил Низкий уровень риска для данного ПКО.</t>
  </si>
  <si>
    <t>ООО «ПКО «Крокс-М» зарегистрировано по адресу: 108820, Город Москва, п Мосрентген, км Киевское ш 21-й, д. 3, стр. 1, помещ. 2/8. Генеральным директором является КАСИМОВСКИЙ СЕРГЕЙ ВЛАДИМИРОВИЧ. Объем заемных средств компании на конец 2024 года: 1834 тыс. руб. ФССП присвоил Низкий уровень риска для данного ПКО.</t>
  </si>
  <si>
    <t>ООО «ПКО ТАЛААН» зарегистрировано по адресу: 670042, Бурятия Респ, г Улан-Удэ, ул Тобольская, 153. Генеральным директором является ФЕКЛИН АЛЕКСЕЙ АЛЕКСАНДРОВИЧ. Объем заемных средств компании на конец 2024 года: 2584 тыс. руб. ФССП присвоил Низкий уровень риска для данного ПКО.</t>
  </si>
  <si>
    <t>ООО «ПКО «Астрент» зарегистрировано по адресу: 643,630007,54,,Новосибирск г,,Красный пр-кт,14,,3. Генеральным директором является РАЗАХАНОВ ЭЛЬНУР РАСИМ ОГЛЫ. ФССП присвоил Низкий уровень риска для данного ПКО.</t>
  </si>
  <si>
    <t>ООО «АПУ» зарегистрировано по адресу: 344091, Ростовская обл, г Ростов-на-Дону, ул Малиновского, 3д, Этаж/офис 3/26. Генеральным директором является КОЛЕСНИКОВ ВЛАДИМИР СЕРГЕЕВИЧ. Рост доходов компании за 5 лет: 8%. Рост финансовых активов компании за 5 лет: 268%. Объем заемных средств компании на конец 2024 года: 93730 тыс. руб.</t>
  </si>
  <si>
    <t>ООО «КВЕСТОР» зарегистрировано по адресу: 125252, Москва г, вн.тер.г. муниципальный округ Хорошевский, ул Авиаконструктора Микояна, д. 12, помещ. Б. Генеральным директором является ГЛАГОЛЕВ РОМАН АНАТОЛЬЕВИЧ. Рост доходов компании за 5 лет: 861%. Рост финансовых активов компании за 5 лет: 517%. Объем заемных средств компании на конец 2024 года: 161632 тыс. руб.</t>
  </si>
  <si>
    <t>ООО ПКО «Партнер-Финанс» зарегистрировано по адресу: 150062, Ярославская область, г Ярославль, ул Космонавтов, д. 11, помещ. 2.9. Генеральным директором является КУДРЯКОВ АЛЕКСЕЙ ЕВГЕНЬЕВИЧ. Рост доходов компании за 5 лет: 61%. Рост финансовых активов компании за 5 лет: 11%. Объем заемных средств компании на конец 2024 года: 63366 тыс. руб.</t>
  </si>
  <si>
    <t>ООО «Кобрин» зарегистрировано по адресу: 630055, Новосибирская обл, г Новосибирск, ул Мусы Джалиля, 3/1, 15. Генеральным директором является ТИЩЕНКО ИРИНА СЕРГЕЕВНА. Рост финансовых активов компании за 5 лет: 100%. Объем заемных средств компании на конец 2024 года: 16989 тыс. руб.</t>
  </si>
  <si>
    <t>ООО ПКО «Юрисконсульт» зарегистрировано по адресу: 394055, Воронежская обл, г Воронеж, ул Депутатская, д. 11А, помещ. X, офис 8. Генеральным директором является ШУВЕРОВА ДАРЬЯ ДМИТРИЕВНА. Рост доходов компании за 5 лет: 1044%. Рост финансовых активов компании за 5 лет: 855%. Объем заемных средств компании на конец 2024 года: 8185 тыс. руб.</t>
  </si>
  <si>
    <t>ООО «Контакт» зарегистрировано по адресу: 630091, Новосибирская область, г Новосибирск, ул Советская, д. 64/1. Генеральным директором является БАЗАНОВ АРТЕМ АРКАДЬЕВИЧ. Рост доходов компании за 5 лет: 93%. Рост финансовых активов компании за 5 лет: 52%.</t>
  </si>
  <si>
    <t>ООО «ПКО «ЮГ-ПАРТНЁРС» зарегистрировано по адресу: 344056, Ростовская обл, г Ростов-на-Дону, ул Белорусская, 44/71, 1. Генеральным директором является Лукин Дмитрий Константинович. Рост финансовых активов компании за 5 лет: 249%. Объем заемных средств компании на конец 2024 года: 22975 тыс. руб.</t>
  </si>
  <si>
    <t>ООО ПКО «ЮК «НЕВИС» зарегистрировано по адресу: г. Чебоксары, ул. Афанасьева, д. 8, 428000 офис 302. Генеральным директором является ДЬЯЧЕНКО СЕРГЕЙ АЛЕКСАНДРОВИЧ. Рост доходов компании за 5 лет: 287%. Рост финансовых активов компании за 5 лет: 180%.</t>
  </si>
  <si>
    <t>ООО ПКО «Агентство финансовых решений» зарегистрировано по адресу: г. Новосибирск, ул. Шевченко, д. 15/1, этаж 4, помещение 20, 630102. Генеральным директором является РУЗИНА ДАРЬЯ АНДРЕЕВНА. Рост доходов компании за 5 лет: 224%. Рост финансовых активов компании за 5 лет: 14236%. Объем заемных средств компании на конец 2024 года: 7508 тыс. руб.</t>
  </si>
  <si>
    <t>ООО ПКО «ЮСВ» зарегистрировано по адресу: 344091, Ростовская обл, г Ростов-на-Дону, ул Малиновского, 3, 25. Генеральным директором является ХАЛАИМ ДАРЬЯ ВЛАДИМИРОВНА. Рост доходов компании за 5 лет: 816%. Рост финансовых активов компании за 5 лет: 3226%. Объем заемных средств компании на конец 2024 года: 428391 тыс. руб.</t>
  </si>
  <si>
    <t>ООО ПКО «ПрофиКоллект» зарегистрировано по адресу: г. Оренбург, ул. Орская, д. 14, 460035. Генеральным директором является КОСТИНА ОЛЬГА СЕРГЕЕВНА. Рост финансовых активов компании за 5 лет: 100%. Объем заемных средств компании на конец 2024 года: 149 тыс. руб.</t>
  </si>
  <si>
    <t>ООО «ПКО «ФРИП» зарегистрировано по адресу: г. Казань, ул. Промысловая, д. 5, ПОМЕЩ. 1005 ОФИС 10, 420054. Генеральным директором является ВАСИЛЬЕВ МАКСИМ ВЛАДИМИРОВИЧ. Рост доходов компании за 5 лет: 244%. Рост финансовых активов компании за 5 лет: 1955%. Объем заемных средств компании на конец 2024 года: 1230 тыс. руб.</t>
  </si>
  <si>
    <t>ООО ПКО «БЗ-групп» зарегистрировано по адресу: г. Уфа, ул. Комсомольская, д. 148, 450096. Генеральным директором является МОКРУШИН АНТОН СЕРГЕЕВИЧ. Рост доходов компании за 5 лет: 11905%. Рост финансовых активов компании за 5 лет: 23%.</t>
  </si>
  <si>
    <t>ООО «ПКО «ЮЦ Савари» зарегистрировано по адресу: 123056, Москва г, Кондратьевский Б. пер, дом № 4, строение 1, квартира 104. Генеральным директором является САВАРИ ВЛАДИСЛАВ ДМИТРИЕВИЧ. Рост доходов компании за 5 лет: 51906%. Рост финансовых активов компании за 5 лет: 112%.</t>
  </si>
  <si>
    <t>ООО «ПКО «ХОРОШИЙ ГОД» зарегистрировано по адресу: 109428, Москва г, Рязанский пр-кт, дом № 30/15, офис 206/3. Генеральным директором является ЖИЛЬЦОВ ВЛАДИМИР ИГОРЕВИЧ. Рост доходов компании за 5 лет: 113%. Рост финансовых активов компании за 5 лет: 98%.</t>
  </si>
  <si>
    <t>ООО «ПКО «ИК РАНТЬЕ» зарегистрировано по адресу: 109443, Москва г, Юных Ленинцев ул, дом № 89, корпус 1, этаж/комната цоколь/3. Генеральным директором является ФОМИН АЛЕКСЕЙ НИКОЛАЕВИЧ. Рост доходов компании за 5 лет: 739%. Рост финансовых активов компании за 5 лет: 5559%. Объем заемных средств компании на конец 2024 года: 11 тыс. руб.</t>
  </si>
  <si>
    <t>ООО ПКО «Уральский дом» зарегистрировано по адресу: 454008, Челябинская обл, Челябинск г, Комсомольский пр-кт, дом № 14, офис 401. Генеральным директором является ГОРБАЧУК МАРИНА АЛЕКСАНДРОВНА. Рост доходов компании за 5 лет: 1%. Рост финансовых активов компании за 5 лет: 2%.</t>
  </si>
  <si>
    <t>OOO ПКО «АлтайТендер-Консалтинг» зарегистрировано по адресу: 656043, Алтайский край, г.Барнаул, Красноармейский пр-т, д.15, 16. Генеральным директором является КУЗОВЛЕВ АЛЕКСАНДР МИХАЙЛОВИЧ. Рост доходов компании за 5 лет: 53%. Рост финансовых активов компании за 5 лет: 96%. Объем заемных средств компании на конец 2024 года: 5350 тыс. руб.</t>
  </si>
  <si>
    <t>Ген. директор</t>
  </si>
  <si>
    <t>Учредитель</t>
  </si>
  <si>
    <t>Клековкин Николай Игоревич</t>
  </si>
  <si>
    <t>Феклисов Иван Владимирович</t>
  </si>
  <si>
    <t>Акционерное Общество, "ТБАНК", Международная Компания Публичное Акционерное Общество, "Т-ТЕХНОЛОГИИ"</t>
  </si>
  <si>
    <t>Васильев Александр Александрович</t>
  </si>
  <si>
    <t>Васильев Александр Александрович, Общество С Ограниченной Ответственностью, "ОНЛАЙН МИКРОФИНАНС", Общество С Ограниченной Ответственностью, "ФИНТЕХ ГРУПП"</t>
  </si>
  <si>
    <t>Дмитраков Антон Александрович</t>
  </si>
  <si>
    <t>Завьялова Елена Михайловна, Компания С Ограниченной Ответственностью Эос Холдинг Гмбх, Компания С Ограниченной Ответственностью Эос Интернациональ Бетайлигунгс-фервальтунгсгезелльшафт Мбх</t>
  </si>
  <si>
    <t>Исеев Руслан Маратович</t>
  </si>
  <si>
    <t>"МОСКОВСКИЙ КРЕДИТНЫЙ БАНК", (публичное Акционерное Общество)</t>
  </si>
  <si>
    <t>Телятникова Елена Васильевна</t>
  </si>
  <si>
    <t>Волков Павел Александрович, Кравцова Наталья Николаевна, Евстифеева Юлия Евгеньевна, Кобяков Владислав Юрьевич, Елисеев Алексей Андреевич, Трахачёв Сергей Валерьевич</t>
  </si>
  <si>
    <t>Иванов Андрей Борисович</t>
  </si>
  <si>
    <t>Медведева Ольга Владимировна</t>
  </si>
  <si>
    <t>Общество С Ограниченной Ответственностью Профессиональная Коллекторская Организация, "СТОЛИЧНАЯ СЕРВИСНАЯ КОМПАНИЯ", Свеа Экономи Сайпрус Лимитед</t>
  </si>
  <si>
    <t>Ямпольская Елена Александровна</t>
  </si>
  <si>
    <t>Долюк Андрей Николаевич, Самбудагва Ксения Павловна</t>
  </si>
  <si>
    <t>Карташова Ольга Владимировна</t>
  </si>
  <si>
    <t>Общество С Ограниченной Ответственностью, "ДЗП-РАЗВИТИЕ"</t>
  </si>
  <si>
    <t>Вахата Федор</t>
  </si>
  <si>
    <t>Товарищество С Ограниченной Ответственностью, "КОЛЛЕКТОРСКОЕ АГЕНТСТВО ", М.б.а. Финансы"</t>
  </si>
  <si>
    <t>Смирнов Алексей Васильевич</t>
  </si>
  <si>
    <t>Креммель Александр Владимирович, Акционерное Общество Профессиональная Коллекторская Организация, "ЦЕНТР ДОЛГОВОГО УПРАВЛЕНИЯ"</t>
  </si>
  <si>
    <t>Богомолов Максим Владимирович</t>
  </si>
  <si>
    <t>Общество С Ограниченной Ответственностью, "АСВ.УПРАВЛЕНИЕ"</t>
  </si>
  <si>
    <t>Колосков Максим Викторович</t>
  </si>
  <si>
    <t>Загребельный Денис Александрович</t>
  </si>
  <si>
    <t>Волков Павел Александрович, Шин Егор Борисович, Евстифеева Юлия Евгеньевна, Елисеев Алексей Андреевич, Кобяков Владислав Юрьевич, Непомнящая Софья Алибековна, Сазонов Иван Викторович, Евтягина Ольга Владимировна, Зоткин Валерий Александрович, Загребельный Денис Александрович, Коуров Тимофей Анатольевич, Шарапов Константин Александрович, Трахачёв Сергей Валерьевич</t>
  </si>
  <si>
    <t>Дуда Игорь Викторович</t>
  </si>
  <si>
    <t>Диянов Радик Рашидович</t>
  </si>
  <si>
    <t>Общество С Ограниченной Ответственностью, "ЛЕГАЛАЙТ"</t>
  </si>
  <si>
    <t>Шалимов Константин Викторович</t>
  </si>
  <si>
    <t>Ларионова Надежда Анатольевна</t>
  </si>
  <si>
    <t>Семенов Виктор Минаевич</t>
  </si>
  <si>
    <t>Ивановский Павел Владимирович</t>
  </si>
  <si>
    <t>Луцык Андрей Григорьевич, Жалнина Дарья Александровна, Стержанов Алексей Евгеньевич</t>
  </si>
  <si>
    <t>Гаттаров Ринат Саматович</t>
  </si>
  <si>
    <t>Садыкова Алина Азатовна</t>
  </si>
  <si>
    <t>Ванян Лариса Кареновна</t>
  </si>
  <si>
    <t>Кадышев Роман Иванович</t>
  </si>
  <si>
    <t>Вахатова Мария Михайловна, Юркив Евгения Анатольевна, Кадышев Роман Иванович</t>
  </si>
  <si>
    <t>Лизунов Сергей Евгеньевич</t>
  </si>
  <si>
    <t>Харисов Артем Фанусович, Лизунов Сергей Евгеньевич</t>
  </si>
  <si>
    <t>Полетаев Тимофей Олегович</t>
  </si>
  <si>
    <t>Микрофинансовая Компания, "ЛАЙМ-ЗАЙМ", (общество С Ограниченной Ответственностью)</t>
  </si>
  <si>
    <t>Казак Екатерина Николаевна</t>
  </si>
  <si>
    <t>Бабушкин Валерий Евгеньевич</t>
  </si>
  <si>
    <t>Семендуев Виктор Александрович</t>
  </si>
  <si>
    <t>Частное Общество С Ограниченной Ответственностью, "КРЕДИТ ЭКСПРЕСС ГРУПП Б.В.", Свеа Инкассо Актиболаг</t>
  </si>
  <si>
    <t>Аксенов Алексей Александрович</t>
  </si>
  <si>
    <t>Виноградов Артур Алексеевич</t>
  </si>
  <si>
    <t>Общество С Ограниченной Ответственностью, "АВТОМАТИЗИРОВАННЫЕ ГОЛОСОВЫЕ СИСТЕМЫ", Непубличное Акционерное Общество Профессиональная Коллекторская Организация, "ПЕРВОЕ КЛИЕНТСКОЕ БЮРО"</t>
  </si>
  <si>
    <t>Лукьянов Денис Владимирович</t>
  </si>
  <si>
    <t>Корнилов Станислав Юрьевич</t>
  </si>
  <si>
    <t>Давымока Сергей Вячеславович</t>
  </si>
  <si>
    <t>Бояров Андрей Владимирович</t>
  </si>
  <si>
    <t>Спасенная Алена Олеговна</t>
  </si>
  <si>
    <t>Общество С Ограниченной Ответственностью, "ФИНБРИДЖ"</t>
  </si>
  <si>
    <t>Хазиев Азат Рамилевич</t>
  </si>
  <si>
    <t>Мирончик Роман Борисович, Власов Дмитрий Викторович, Москаленко Андрей Сергеевич, Мурзин Алексей Валерьевич, Пацко Олеся Александровна</t>
  </si>
  <si>
    <t>Цыпруш Олег Евгеньевич</t>
  </si>
  <si>
    <t>Котов Андрей Владимирович</t>
  </si>
  <si>
    <t>Мохначев Дмитрий Вячеславович</t>
  </si>
  <si>
    <t>Общество С Ограниченной Ответственностью Профессиональная Коллекторская Организация, "РЕГИОНАЛЬНАЯ СЛУЖБА ВЗЫСКАНИЯ", Компания С Ограниченной Ответственностью Свеа Экономи Сайпрус Лимитед</t>
  </si>
  <si>
    <t>Цацуа Давид Владимирович</t>
  </si>
  <si>
    <t>Курило Дарья Игоревна, Плохов Артем Валерьевич, Цацуа Давид Владимирович</t>
  </si>
  <si>
    <t>Шарпов Сергей Викторович</t>
  </si>
  <si>
    <t>Абдуллин Ринат Шамильевич, Нефедов Михаил Геннадьевич</t>
  </si>
  <si>
    <t>Нефедов Михаил Геннадьевич, Абдуллин Ринат Шамильевич</t>
  </si>
  <si>
    <t>Сазонов Сергей Владимирович</t>
  </si>
  <si>
    <t>Маршинин Денис Владимирович</t>
  </si>
  <si>
    <t>Общество С Ограниченной Ответственностью, "РЕАЛЬНЫЕ ИНВЕСТИЦИИ"</t>
  </si>
  <si>
    <t>Глухова Эльвира Салаватовна</t>
  </si>
  <si>
    <t>Мякишев Иван Владимирович</t>
  </si>
  <si>
    <t>Колпаков Владислав Юрьевич, Общество С Ограниченной Ответственностью, "АГЕНТСТВО+"</t>
  </si>
  <si>
    <t>Черкасов Александр Николаевич</t>
  </si>
  <si>
    <t>Черкасов Александр Николаевич, Карпова Елена Степановна</t>
  </si>
  <si>
    <t>Железнов Андрей Вячеславович</t>
  </si>
  <si>
    <t>Общество С Ограниченной Ответственностью, "МЭС-РАЗВИТИЕ"</t>
  </si>
  <si>
    <t>Калыгин Сергей Олегович</t>
  </si>
  <si>
    <t>Калыгин Сергей Олегович, Новиков Сергей Анатольевич</t>
  </si>
  <si>
    <t>Кожевников Антон Алексеевич</t>
  </si>
  <si>
    <t>Курышева Виктория Николаевна</t>
  </si>
  <si>
    <t>Базюкин Дмитрий Валериевич</t>
  </si>
  <si>
    <t>Трани Винченцо</t>
  </si>
  <si>
    <t>Венедиктов Олег Вениаминович</t>
  </si>
  <si>
    <t>Общество С Ограниченной Ответственностью Профессиональная Коллекторская Организация, "АЙДИ КОЛЛЕКТ"</t>
  </si>
  <si>
    <t>Иваночкин Илья Борисович</t>
  </si>
  <si>
    <t>Киушкина Наталья Вадимовна, Иваночкин Илья Борисович, Максакова Анна Игоревна, Мягкова Ольга Викторовна, Манернова Светлана Олеговна, Князев Александр Юрьевич, Миронова Татьяна Алексеевна, Костина Алла Владимировна, Цветков Алексей Владимирович</t>
  </si>
  <si>
    <t>Чернышов Дмитрий Сергеевич</t>
  </si>
  <si>
    <t>Архипов Павел Сергеевич, Арсентьев Евгений Валерьевич, Чернышов Дмитрий Сергеевич</t>
  </si>
  <si>
    <t>Кисляков Алексей Владимирович</t>
  </si>
  <si>
    <t>Акционерное Общество Банк Синара</t>
  </si>
  <si>
    <t>Зудин Сергей Андреевич</t>
  </si>
  <si>
    <t>Тилежинский Константин Вячеславович, Зудин Сергей Андреевич, Шведкова Ольга Владимировна</t>
  </si>
  <si>
    <t>Бэр Ирина Павловна</t>
  </si>
  <si>
    <t>Чирков Константин Николаевич</t>
  </si>
  <si>
    <t>Чирков Константин Николаевич, Зайцев Сергей Владимирович</t>
  </si>
  <si>
    <t>Каменская Анна Вячеславовна</t>
  </si>
  <si>
    <t>Аксёнов Денис Александрович</t>
  </si>
  <si>
    <t>Аксёнов Денис Александрович, Общество С Ограниченной Ответственностью, "ФИНАНСОВЫЕ РЕШЕНИЯ"</t>
  </si>
  <si>
    <t>Котельников Георгий Викторович</t>
  </si>
  <si>
    <t>Котельников Георгий Викторович, Чепелев Леонид Юрьевич</t>
  </si>
  <si>
    <t>Колесникова Марина Сергеевна</t>
  </si>
  <si>
    <t>Калёнова Екатерина Владимировна</t>
  </si>
  <si>
    <t>Бринзевич Наталья Константиновна</t>
  </si>
  <si>
    <t>Бринзевич Наталья Константиновна, Закатий Сергей Владимирович</t>
  </si>
  <si>
    <t>Селиверстова Екатерина Владимировна</t>
  </si>
  <si>
    <t>Пащенко Максим Григорьевич</t>
  </si>
  <si>
    <t>Морозов Александр Александрович</t>
  </si>
  <si>
    <t>Морозов Александр Александрович, Курош Павел Янович</t>
  </si>
  <si>
    <t>Рузина Дарья Андреевна</t>
  </si>
  <si>
    <t>Парунов Алексей Викторович</t>
  </si>
  <si>
    <t>Васильева Амира Анатольевна</t>
  </si>
  <si>
    <t>Моисеев Антон Викторович</t>
  </si>
  <si>
    <t>Синяков Владимир Иванович</t>
  </si>
  <si>
    <t>Алимов Ильдар Халитович</t>
  </si>
  <si>
    <t>Алимов Ильдар Халитович, Шарков Тимофей Владимирович</t>
  </si>
  <si>
    <t>Бревдо Михаил Григорьевич, Савинов Александр Васильевич</t>
  </si>
  <si>
    <t>Феклистов Павел Анатольевич</t>
  </si>
  <si>
    <t>Яковлева Елена Александровна</t>
  </si>
  <si>
    <t>Панфилов Константин Юрьевич</t>
  </si>
  <si>
    <t>Соловьёв Павел Алексеевич</t>
  </si>
  <si>
    <t>Решетин Андрей Валентинович</t>
  </si>
  <si>
    <t>Газецкий Владислав Валериевич, Решетин Андрей Валентинович</t>
  </si>
  <si>
    <t>Ткаченко Максим Сергеевич</t>
  </si>
  <si>
    <t>Аминов Равиль Эдуардович</t>
  </si>
  <si>
    <t>Обухова Гульнара Зайнулловна</t>
  </si>
  <si>
    <t>Обухова Гульнара Зайнулловна, Верцинский Михаил Сергеевич</t>
  </si>
  <si>
    <t>Швакова Юлия Владимировна</t>
  </si>
  <si>
    <t>Данилина Маргарита Сергеевна</t>
  </si>
  <si>
    <t>Романова Ольга Сергеевна</t>
  </si>
  <si>
    <t>Смелов Сергей Борисович, Романова Ольга Сергеевна</t>
  </si>
  <si>
    <t>Каримов Радик Минизахидович</t>
  </si>
  <si>
    <t>Черюнов Дмитрий Викторович, Каримов Радик Минизахидович</t>
  </si>
  <si>
    <t>Столярова Дарья Владимировна</t>
  </si>
  <si>
    <t>Приходько Дмитрий Андреевич</t>
  </si>
  <si>
    <t>Одинцова Татьяна Александровна</t>
  </si>
  <si>
    <t>Провкин Игорь Юрьевич, Артаев Андрей Дмитриевич, Провкин Юрий Игоревич, Акционерное Общество, "ИНВЕСТИЦИОННЫЙ ХОЛДИНГ ", См"</t>
  </si>
  <si>
    <t>Жихоров Дмитрий Анатольевич</t>
  </si>
  <si>
    <t>Солнцев Геннадий Викторович</t>
  </si>
  <si>
    <t>Савинов Александр Александрович</t>
  </si>
  <si>
    <t>Гонус Алексей Владимирович, Дуда Игорь Викторович</t>
  </si>
  <si>
    <t>Ермольева Екатерина Викторовна</t>
  </si>
  <si>
    <t>Санникова Дарья Александровна</t>
  </si>
  <si>
    <t>Суменко Сергей Александрович</t>
  </si>
  <si>
    <t>Дьячков Виталий Валентинович, Борисов Александр Валерьевич, Борисов Андрей Александрович</t>
  </si>
  <si>
    <t>Левочкин Михаил Сергеевич</t>
  </si>
  <si>
    <t>Тихонов Денис Юрьевич</t>
  </si>
  <si>
    <t>Краснобаев Александр Викторович, Тихонов Денис Юрьевич</t>
  </si>
  <si>
    <t>Атаян Сергей Робертович</t>
  </si>
  <si>
    <t>Акционерное Общество, "ТБАНК"</t>
  </si>
  <si>
    <t>Кислицин Александр Сергеевич</t>
  </si>
  <si>
    <t>Березов Михаил Юрьевич, Воейков Владимир Евгеньевич, Столчнева Анна Юрьевна, Рябова Инна Борисовна, Бацева Екатерина Сергеевна</t>
  </si>
  <si>
    <t>Жубатканов Адил Бауыржанович</t>
  </si>
  <si>
    <t>Миронова Марина Викторовна</t>
  </si>
  <si>
    <t>Боткин Сергей Николаевич</t>
  </si>
  <si>
    <t>Лысенко Александр Александрович</t>
  </si>
  <si>
    <t>Масленникова Екатерина Анатольевна</t>
  </si>
  <si>
    <t>Ситалиев Ахат Шакирович</t>
  </si>
  <si>
    <t>Исаева Галия Павловна, Ситалиев Ахат Шакирович</t>
  </si>
  <si>
    <t>Вельможко Александр Юрьевич</t>
  </si>
  <si>
    <t>Вельможко Наталья Александровна</t>
  </si>
  <si>
    <t>Филиппов Анатолий Алексеевич</t>
  </si>
  <si>
    <t>Филиппов Анатолий Алексеевич, Цуканова Елена Владимировна</t>
  </si>
  <si>
    <t>Ларионова Наталья Анатольевна</t>
  </si>
  <si>
    <t>Горбунова Мария Валерьевна, Шаймухаметова Зульфия Флюровна</t>
  </si>
  <si>
    <t>Пантюхина Любовь Васильевна</t>
  </si>
  <si>
    <t>Баранова Елена Алексеевна</t>
  </si>
  <si>
    <t>Коробейников Александр Владимирович, Баранова Елена Алексеевна, Коробейников Александр Владимирович</t>
  </si>
  <si>
    <t>Зюзина Ирина Вячеславовна</t>
  </si>
  <si>
    <t>Меланьина Валерия Вячеславовна, Общество С Ограниченной Ответственностью, "КАСМ"</t>
  </si>
  <si>
    <t>Вильчковский Александр Иванович</t>
  </si>
  <si>
    <t>Шудловский Андрей Александрович, Казанков Денис Сергеевич, Вильчковский Александр Иванович</t>
  </si>
  <si>
    <t>Золотухина Галина Степановна</t>
  </si>
  <si>
    <t>Куренкова Анастасия Сергеевна</t>
  </si>
  <si>
    <t>Сырачетдинов Ренат Наилевич</t>
  </si>
  <si>
    <t>Дмитриев Владимир Андреевич, Кармазин Руслан Евгеньевич, Костюкевич Виталий Юрьевич, Сырачетдинов Ренат Наилевич</t>
  </si>
  <si>
    <t>Шпетер Сергей Эдуардович</t>
  </si>
  <si>
    <t>Шпетер Сергей Эдуардович, Ашаханов Руслан Исаевич, Галушко Людмила Петровна</t>
  </si>
  <si>
    <t>Ванеев Максим Александрович</t>
  </si>
  <si>
    <t>Ванеев Максим Александрович, Кашин Вадим Владимирович</t>
  </si>
  <si>
    <t>Кайгородцева Юлия Сергеевна</t>
  </si>
  <si>
    <t>Панченко Константин Николаевич</t>
  </si>
  <si>
    <t>Заболотная Вереника Вячеславовна</t>
  </si>
  <si>
    <t>Степанов Иван Александрович</t>
  </si>
  <si>
    <t>Осипов Илья Игоревич, Байбородина Марина Николаевна, Степанов Иван Александрович, Вавилов Юрий Викторович, Васильева Ольга Сергеевна, Общество С Ограниченной Ответственностью, "ЦЕНТРАЛЬНАЯ КОМПАНИЯ"</t>
  </si>
  <si>
    <t>Живой Владимир Васильевич</t>
  </si>
  <si>
    <t>Живой Владимир Васильевич, Макаров Алексей Юрьевич</t>
  </si>
  <si>
    <t>Сакинов Артём Эрнстович</t>
  </si>
  <si>
    <t>Моховиков Денис Максимович, Бугакова Екатерина Максимовна, Чиркина Оксана Владимировна, Андреев Андрей Валериевич, Клушин Максим Александрович</t>
  </si>
  <si>
    <t>Ходасевич Марина Алексеевна</t>
  </si>
  <si>
    <t>Гимранов Тимур Маратович, Ходасевич Марина Алексеевна</t>
  </si>
  <si>
    <t>Паутов Андрей Александрович</t>
  </si>
  <si>
    <t>Кузнецов Максим Вадимович</t>
  </si>
  <si>
    <t>Атаев Михаил Аннамухамметович</t>
  </si>
  <si>
    <t>Одегов Роман Владимирович</t>
  </si>
  <si>
    <t>Хачатурьянц Каринэ Вагановна, Лукин Дмитрий Константинович</t>
  </si>
  <si>
    <t>Горьковец Артем Александрович</t>
  </si>
  <si>
    <t>Павлютин Сергей Сергеевич</t>
  </si>
  <si>
    <t>Жуленкова Юлия Владимировна</t>
  </si>
  <si>
    <t>Садовский Александр Михайлович</t>
  </si>
  <si>
    <t>Захаров Тимофей Валерьевич</t>
  </si>
  <si>
    <t>Корольков Александр Иванович</t>
  </si>
  <si>
    <t>Корчевский Станислав Юрьевич</t>
  </si>
  <si>
    <t>Муртазина Татьяна Геннадьевна</t>
  </si>
  <si>
    <t>Фомичев Александр Викторович</t>
  </si>
  <si>
    <t>Долженков Сергей Владимирович</t>
  </si>
  <si>
    <t>Измайлов Андрей Рустямович</t>
  </si>
  <si>
    <t>Мииров Моисей Лазаревич, Ривкин Алексей Михайлович</t>
  </si>
  <si>
    <t>Долгих Юлия Владимировна</t>
  </si>
  <si>
    <t>Евтухов Виктор Юрьевич</t>
  </si>
  <si>
    <t>Бухтоярова Екатерина Александровна</t>
  </si>
  <si>
    <t>Касьянова Агата Алексеевна, Бухтоярова Екатерина Александровна</t>
  </si>
  <si>
    <t>Василенко Александр Сергеевич</t>
  </si>
  <si>
    <t>Василенко Екатерина Валерьевна, Пономаренко Надежда Николаевна, Пономаренко Валерий Анатольевич</t>
  </si>
  <si>
    <t>Кривец Константин Евгеньевич</t>
  </si>
  <si>
    <t>Солоницына Ирина Викторовна</t>
  </si>
  <si>
    <t>Стариков Константин Валерьевич</t>
  </si>
  <si>
    <t>Хахулин Дмитрий Игоревич</t>
  </si>
  <si>
    <t>Борискина Тамара Николаевна</t>
  </si>
  <si>
    <t>Глебова Юлия Валерьевна</t>
  </si>
  <si>
    <t>Глебова Юлия Валерьевна, Чернов Валерий Валерьяновчич, Фирсова Ксения Валерьевна</t>
  </si>
  <si>
    <t>Курочка Илья Владимирович</t>
  </si>
  <si>
    <t>Курочка Илья Владимирович, Прокшин Иван Владимирович, Городничев Павел Владимирович</t>
  </si>
  <si>
    <t>Княжецкий Владимир Андреевич</t>
  </si>
  <si>
    <t>Григоров Максим Николаевич</t>
  </si>
  <si>
    <t>Черномырдин Илья Васильевич</t>
  </si>
  <si>
    <t>Никитин Владимир Владимирович</t>
  </si>
  <si>
    <t>Общество С Ограниченной Ответственностью Профессиональная Коллекторская Организация, "НЭЙВА"</t>
  </si>
  <si>
    <t>Оболенский Сергей Владимирович</t>
  </si>
  <si>
    <t>Оболенский Сергей Владимирович, Акаев Владимир Мовлидович</t>
  </si>
  <si>
    <t>Сураева Татьяна Эммануиловна</t>
  </si>
  <si>
    <t>Гаврилов Игорь Владимирович, Общество С Ограниченной Ответственностью, "АИГ КОНСАЛТ"</t>
  </si>
  <si>
    <t>Солтус Сергей Борисович</t>
  </si>
  <si>
    <t>Тен Инна Владимировна, Солтус Сергей Борисович</t>
  </si>
  <si>
    <t>Небабин Роман Викторович</t>
  </si>
  <si>
    <t>Ларькина Виктория Михайловна</t>
  </si>
  <si>
    <t>Дувало Даниил Андреевич</t>
  </si>
  <si>
    <t>Волосников Роман Романович</t>
  </si>
  <si>
    <t>Волосников Роман Романович, Саакян Нарек Гарникович, Николаев Игорь Викторович, Зайцев Павел Александрович, Мосунов Алексей Александрович, Международная Компания Акционерное Общество, "ВОКСИС"</t>
  </si>
  <si>
    <t>Червяков Виктор Николаевич</t>
  </si>
  <si>
    <t>Максимова Мария Геннадьевна, Корчагин Марк Юлианович, Червяков Виктор Николаевич, Венглинская Наталья Игоревна</t>
  </si>
  <si>
    <t>Иванская Евгения Юрьевна</t>
  </si>
  <si>
    <t>Сапов Денис Сергеевич, Губанов Николай Валерьевич, Шахов Алексей Викторович, Иванская Евгения Юрьевна</t>
  </si>
  <si>
    <t>Зайцев Алексей Владимирович</t>
  </si>
  <si>
    <t>Бурова Вероника Александровна</t>
  </si>
  <si>
    <t>Петрушин Сергей Васильевич</t>
  </si>
  <si>
    <t>Бабарин Юрий Викторович, Общество С Ограниченной Ответственностью, "АБС ХОЛДИНГ"</t>
  </si>
  <si>
    <t>Сергеев Сергей Александрович</t>
  </si>
  <si>
    <t>Сергеева Диана Александровна, Болдуев Алексей Владимирович</t>
  </si>
  <si>
    <t>Омяльев Андрей Анатольевич</t>
  </si>
  <si>
    <t>Чеботарева Елена Валерьевна, Денисова Анастасия Владимировна, Денисов Максим Владимирович</t>
  </si>
  <si>
    <t>Федосеев Виктор Васильевич</t>
  </si>
  <si>
    <t>Полухин Олег Владимирович</t>
  </si>
  <si>
    <t>Воронин Дмитрий Игоревич</t>
  </si>
  <si>
    <t>Муслимов Пётр Владимирович, Попокин Владислав Юрьевич</t>
  </si>
  <si>
    <t>Попов Сергей Анатольевич</t>
  </si>
  <si>
    <t>Ермолаев Андрей Аликович</t>
  </si>
  <si>
    <t>Глухов Иван Юрьевич, Ермолаев Андрей Аликович</t>
  </si>
  <si>
    <t>Лашер Александр Ильич</t>
  </si>
  <si>
    <t>Курдюков Сергей Александрович</t>
  </si>
  <si>
    <t>Курдюков Сергей Александрович, Ипполитов Михаил Владимирович</t>
  </si>
  <si>
    <t>Шарипова Наиля Ринатовна</t>
  </si>
  <si>
    <t>Муратшин Динар Маратович</t>
  </si>
  <si>
    <t>Сахапов Дамир Зуферович, Плеханов Сергей Андреевич, Муратшин Динар Маратович</t>
  </si>
  <si>
    <t>Аксенов Евгений Николаевич</t>
  </si>
  <si>
    <t>Аксенова Светлана Петровна</t>
  </si>
  <si>
    <t>Гребёнкина Татьяна Михайловна</t>
  </si>
  <si>
    <t>Яночкин Иван Юрьевич</t>
  </si>
  <si>
    <t>Мельков Павел Михайлович</t>
  </si>
  <si>
    <t>Герасименко Денис Александрович</t>
  </si>
  <si>
    <t>Корязин Андрей Сергеевич</t>
  </si>
  <si>
    <t>Корязин Андрей Сергеевич, Фарафонова Полина Евгеньевна</t>
  </si>
  <si>
    <t>Краснощекова Александра Владимировна</t>
  </si>
  <si>
    <t>Бойко Ольга Николаевна</t>
  </si>
  <si>
    <t>Бадина Елена Григорьевна</t>
  </si>
  <si>
    <t>Ткачева Юлия Сергеевна, Общество С Ограниченной Ответственностью, "АНДЕРРАЙТЕР"</t>
  </si>
  <si>
    <t>Денисов Илья Вячеславович</t>
  </si>
  <si>
    <t>Феклин Алексей Александрович, Денисов Илья Вячеславович</t>
  </si>
  <si>
    <t>Весовщук Сергей Дмитриевич</t>
  </si>
  <si>
    <t>Провкин Юрий Игоревич, Городецкий Александр Рафаилович, Акционерное Общество «финансовые Партнеры»</t>
  </si>
  <si>
    <t>Корелов Давид Аполлонович</t>
  </si>
  <si>
    <t>Падош Балаж, Цеи Холдинг Гмбх</t>
  </si>
  <si>
    <t>Алексеенко Екатерина Константиновна</t>
  </si>
  <si>
    <t>Васильева Анастасия Игоревна</t>
  </si>
  <si>
    <t>Смирнов Игорь Владимирович</t>
  </si>
  <si>
    <t>Галышев Василий Иванович, Шмелева Екатерина Александровна</t>
  </si>
  <si>
    <t>Симакин Иван Викторович</t>
  </si>
  <si>
    <t>Симакин Иван Викторович, Полударьев Кирилл Иванович, Ненашев Юрий Владимирович</t>
  </si>
  <si>
    <t>Фардзинов Александр Александрович</t>
  </si>
  <si>
    <t>Киселёв Игорь Васильевич</t>
  </si>
  <si>
    <t>Черкасова Наталья Ильинична</t>
  </si>
  <si>
    <t>Цымбаревич Евгений Сергеевич</t>
  </si>
  <si>
    <t>Цымбаревич Кристина Вячеславовна, Брагинцева Елена Александровна, Цымбаревич Кристина Вячеславовна</t>
  </si>
  <si>
    <t>Полозков Евгений Дмитриевич</t>
  </si>
  <si>
    <t>Кудрявцев Иван Михайлович, Шарифьянов Даниил Радисович</t>
  </si>
  <si>
    <t>Егорова Виктория Валерьевна</t>
  </si>
  <si>
    <t>Аверин Алексей Николаевич</t>
  </si>
  <si>
    <t>Аверин Алексей Николаевич, Скосарев Алексей Александрович</t>
  </si>
  <si>
    <t>Ольшанский Денис Вячеславович</t>
  </si>
  <si>
    <t>Приходько Максим Владимирович</t>
  </si>
  <si>
    <t>Скрипка Юлия Сергеевна</t>
  </si>
  <si>
    <t>Андреева Надежда Васильевна</t>
  </si>
  <si>
    <t>Андреева Надежда Васильевна, Ветошкина Инна Георгиевна, Полянская Юлия Вячеславовна, Малышева Светлана Николаевна, Халин Роман Анатольевич</t>
  </si>
  <si>
    <t>Максименко Владимир Сергеевич</t>
  </si>
  <si>
    <t>Фахрутдинов Айрат Мансурович</t>
  </si>
  <si>
    <t>Затримайлова Яна Юрьевна</t>
  </si>
  <si>
    <t>Воеводина Елена Ивановна</t>
  </si>
  <si>
    <t>Утин Максим Викторович</t>
  </si>
  <si>
    <t>Вершинин Дмитрий Федорович</t>
  </si>
  <si>
    <t>Вершинин Дмитрий Федорович, Завьялова Елена Викторовна</t>
  </si>
  <si>
    <t>Кислова Екатерина Александровна</t>
  </si>
  <si>
    <t>Карташова Людмила Викторовна</t>
  </si>
  <si>
    <t>Голына Елена Александровна</t>
  </si>
  <si>
    <t>Хайруллин Тимур Ирекович</t>
  </si>
  <si>
    <t>Мигранов Рустам Анварович</t>
  </si>
  <si>
    <t>Стучилин Алексей Михайлович</t>
  </si>
  <si>
    <t>Шашин Сергей Анатольевич, Соколов Николай Сергеевич</t>
  </si>
  <si>
    <t>Брызгалова Светлана Викторовна</t>
  </si>
  <si>
    <t>Бегларян Нарине Сергеевна, Брызгалова Светлана Викторовна</t>
  </si>
  <si>
    <t>Васильев Владислав Романович</t>
  </si>
  <si>
    <t>Тазеев Рустем Ильгизович</t>
  </si>
  <si>
    <t>Общество С Ограниченной Ответственностью, "ЭКВАНТА"</t>
  </si>
  <si>
    <t>Терещенко Любовь Давидовна</t>
  </si>
  <si>
    <t>Матвеев Роман Андреевич, Смолянов Алексей Юрьевич, Еремин Алексей Борисович</t>
  </si>
  <si>
    <t>Фролова Надежда Адольфовна</t>
  </si>
  <si>
    <t>Челышев Илья Николаевич, Степанов Евгений Владимирович</t>
  </si>
  <si>
    <t>Беляев Григорий Александрович</t>
  </si>
  <si>
    <t>Беляев Григорий Александрович, Биянов Виталий Юрьевич</t>
  </si>
  <si>
    <t>Казакова Екатерина Анатольевна</t>
  </si>
  <si>
    <t>Иванова Елена Николаевна, Казаков Василий Николаевич</t>
  </si>
  <si>
    <t>Каменский Сергей Игоревич</t>
  </si>
  <si>
    <t>Павлова Надежда Владимировна</t>
  </si>
  <si>
    <t>Казанов Михаил Александрович</t>
  </si>
  <si>
    <t>Гошин Александр Викторович</t>
  </si>
  <si>
    <t>Синев Юрий Юрьевич</t>
  </si>
  <si>
    <t>Лапкин Владимир Викторович</t>
  </si>
  <si>
    <t>Зубченкова Елена Васильевна</t>
  </si>
  <si>
    <t>Зубченков Артем Владимирович</t>
  </si>
  <si>
    <t>Семенова Людмила Валеряновна</t>
  </si>
  <si>
    <t>Стародубов Сергей Вячеславович</t>
  </si>
  <si>
    <t>Филатова Наталья Дмитриевна</t>
  </si>
  <si>
    <t>Галицких Григорий Александрович</t>
  </si>
  <si>
    <t>Кольцюк Максим Владимирович</t>
  </si>
  <si>
    <t>Кольцюк Максим Владимирович, Малахов Сергей Андреевич</t>
  </si>
  <si>
    <t>Лосев Дмитрий Алексеевич</t>
  </si>
  <si>
    <t>Петров Сергей Геннадьевич</t>
  </si>
  <si>
    <t>Ярошенко Артемий Владимирович</t>
  </si>
  <si>
    <t>Общество С Ограниченной Ответственностью, "МАРУСЯ", Общество С Ограниченной Ответственностью, "РСМ"</t>
  </si>
  <si>
    <t>Елизаров Алексей Михайлович</t>
  </si>
  <si>
    <t>Елизаров Алексей Михайлович, Ворожейкина Елена Станиславовна, Ипполитова Валентина Владимировна</t>
  </si>
  <si>
    <t>Галиуллин Эдуард Шамильевич</t>
  </si>
  <si>
    <t>Нигматова Мария Викторовна, Ярыгин Андрей Васильевич</t>
  </si>
  <si>
    <t>Бисингалиев Владимир Ахмедьярович</t>
  </si>
  <si>
    <t>Кириллова Ксения Юрьевна</t>
  </si>
  <si>
    <t>Осинцев Антон Михайлович</t>
  </si>
  <si>
    <t>Акционерное Общество, "ВЕСТЕЛКОМ", Акционерное Общество, "АМТ"</t>
  </si>
  <si>
    <t>Ильчук Юрий Александрович</t>
  </si>
  <si>
    <t>Цёма Данил Николаевич</t>
  </si>
  <si>
    <t>Чигарев Николай Николаевич</t>
  </si>
  <si>
    <t>Чигарев Николай Николаевич, Общество С Ограниченной Ответственностью, "КАСКАД"</t>
  </si>
  <si>
    <t>Бессонов Виталий Александрович</t>
  </si>
  <si>
    <t>Хохлов Виталий Владиславович</t>
  </si>
  <si>
    <t>Волохов Андрей Леонидович, Муслимов Асламбек Назарбекович</t>
  </si>
  <si>
    <t>Сидоров Валерий Николаевич</t>
  </si>
  <si>
    <t>Сидорова Надежда Юрьевна</t>
  </si>
  <si>
    <t>Мозговой Леонтий Сергеевич</t>
  </si>
  <si>
    <t>Петрик Алексей Владимирович</t>
  </si>
  <si>
    <t>Сунцова Анастасия Владимировна</t>
  </si>
  <si>
    <t>Антифьев Александр Николаевич</t>
  </si>
  <si>
    <t>Ракиеру Анна Александровна</t>
  </si>
  <si>
    <t>Титов Алексей Валерьевич</t>
  </si>
  <si>
    <t>Иблияминова Татьяна Геннадиевна</t>
  </si>
  <si>
    <t>Кудряков Алексей Евгеньевич</t>
  </si>
  <si>
    <t>Пятерикова Елена Витальевна</t>
  </si>
  <si>
    <t>Пятериков Андрей Олегович</t>
  </si>
  <si>
    <t>Щербакова Екатерина Владимировна</t>
  </si>
  <si>
    <t>Морозов Кирилл Вадимович</t>
  </si>
  <si>
    <t>Борисов Алексей Николаевич</t>
  </si>
  <si>
    <t>Михалева Наталья Алексеевна</t>
  </si>
  <si>
    <t>Овчар Татьяна Егоровна</t>
  </si>
  <si>
    <t>Чапурин Дмитрий Васильевич</t>
  </si>
  <si>
    <t>Тумашов Александр Александрович, Чапурин Дмитрий Васильевич</t>
  </si>
  <si>
    <t>Ерома Олеся Михайловна</t>
  </si>
  <si>
    <t>Рощин Николай Викторович, Гут Роман Вячеславович</t>
  </si>
  <si>
    <t>Салахова Алина Минзагидовна</t>
  </si>
  <si>
    <t>Латыпов Халил Хамидуллович</t>
  </si>
  <si>
    <t>Туржанский Дмитрий Борисович</t>
  </si>
  <si>
    <t>Швидченко Изабель Игоревна</t>
  </si>
  <si>
    <t>Телятников Игорь Николаевич</t>
  </si>
  <si>
    <t>Босанько Андрей Юрьевич</t>
  </si>
  <si>
    <t>Босанько Юрий Сергеевич, Гаврюков Дмитрий Борисович</t>
  </si>
  <si>
    <t>Золотарев Вадим Викторович</t>
  </si>
  <si>
    <t>Лыткин Иван Александрович</t>
  </si>
  <si>
    <t>Переплётчиков Илья Михайлович</t>
  </si>
  <si>
    <t>Лисова Юлия Викторовна</t>
  </si>
  <si>
    <t>Фомина Татьяна Владимировна</t>
  </si>
  <si>
    <t>Абузяров Марат Радикович, Уфимцев Алексей Марсович</t>
  </si>
  <si>
    <t>Хижняков Максим Юрьевич</t>
  </si>
  <si>
    <t>Колесников Роман Алексеевич</t>
  </si>
  <si>
    <t>Пашкевич Сергей Эдуардович</t>
  </si>
  <si>
    <t>Аверин Алексей Владимирович</t>
  </si>
  <si>
    <t>Ладнюк Илья Олегович</t>
  </si>
  <si>
    <t>Комиссаров Сергей Александрович, Герасимова Виктория Сергеевна, Камьянова Наталья Николаевна, Опалько Елена Сергеевна, Ладнюк Илья Олегович</t>
  </si>
  <si>
    <t>Гришин Вадим Анатольевич</t>
  </si>
  <si>
    <t>Назаров Станислав Александрович</t>
  </si>
  <si>
    <t>Яковенко Николай Иванович</t>
  </si>
  <si>
    <t>Солощенко Дмитрий Владимирович</t>
  </si>
  <si>
    <t>Беседа Евгения Сергеевна</t>
  </si>
  <si>
    <t>Швемлер Артём Александрович</t>
  </si>
  <si>
    <t>Галиахметов Ренат Закирович</t>
  </si>
  <si>
    <t>Зайцев Сергей Владимирович</t>
  </si>
  <si>
    <t>Карагодина Ольга Николаевна</t>
  </si>
  <si>
    <t>Турганова Наталья Евгеньевна</t>
  </si>
  <si>
    <t>Корсунов Игорь Владимирович</t>
  </si>
  <si>
    <t>Коровин Максим Анатольевич</t>
  </si>
  <si>
    <t>Максимова Марина Владимировна</t>
  </si>
  <si>
    <t>Горошкин Евгений Владимирович</t>
  </si>
  <si>
    <t>Суханов Дмитрий Олегович</t>
  </si>
  <si>
    <t>Умеров Эмиль Гариевич</t>
  </si>
  <si>
    <t>Умеров Эмиль Гариевич, Зинченко Андрей Александрович</t>
  </si>
  <si>
    <t>Бревнов Виталий Владимирович</t>
  </si>
  <si>
    <t>Бревнов Виталий Владимирович, Фефилов Дмитрий Викторович</t>
  </si>
  <si>
    <t>Никульшина Наталия Васильевна</t>
  </si>
  <si>
    <t>Гаскаров Рустем Анасович</t>
  </si>
  <si>
    <t>Гайсин Айдан Малик</t>
  </si>
  <si>
    <t>Гайсин Малик Фавзавиевич, Общество С Ограниченной Ответственностью, "КОРОНА ТЭХЕТ"</t>
  </si>
  <si>
    <t>Кондратьев Евгений Федорович</t>
  </si>
  <si>
    <t>Зайцев Максим Владимирович</t>
  </si>
  <si>
    <t>Липник Григорий Леонидович, Зайцев Максим Владимирович, Общество С Ограниченной Ответственностью, "ИНВЕСТ КОНСАЛТИНГ"</t>
  </si>
  <si>
    <t>Кудрякова Алена Владимировна</t>
  </si>
  <si>
    <t>Венглинский Александр Львович</t>
  </si>
  <si>
    <t>Инюшин Кирилл Анатольевич</t>
  </si>
  <si>
    <t>Жосан Александр Григорьевич</t>
  </si>
  <si>
    <t>Агибалов Александр Анатольевич, Жосан Александр Григорьевич</t>
  </si>
  <si>
    <t>Рыбкин Павел Сергеевич</t>
  </si>
  <si>
    <t>Трошкин Роман Анатольевич, Зинченко Андрей Александрович</t>
  </si>
  <si>
    <t>Бестужев Алексей Евгеньевич</t>
  </si>
  <si>
    <t>Нагаев Роман Ибрагимович</t>
  </si>
  <si>
    <t>Глушков Александр Николаевич</t>
  </si>
  <si>
    <t>Черепков Василий Николаевич, Глушков Александр Николаевич</t>
  </si>
  <si>
    <t>Кошелев Юрий Валентинович</t>
  </si>
  <si>
    <t>Федоров Олег Анатольевич</t>
  </si>
  <si>
    <t>Каплан Илья Михайлович</t>
  </si>
  <si>
    <t>Федорова Ирина Владимировна, Каплан Илья Михайлович</t>
  </si>
  <si>
    <t>Соколов Павел Валерьевич</t>
  </si>
  <si>
    <t>Коробейников Антон Владимирович</t>
  </si>
  <si>
    <t>Карпова Ольга Александровна</t>
  </si>
  <si>
    <t>Беляков Александр Валерьевич</t>
  </si>
  <si>
    <t>Сморчков Гаярь Николаевич</t>
  </si>
  <si>
    <t>Савари Владислав Дмитриевич</t>
  </si>
  <si>
    <t>Савари Кристина Павловна, Савари Владислав Дмитриевич</t>
  </si>
  <si>
    <t>Баринова Оксана Сергеевна</t>
  </si>
  <si>
    <t>Андрюшин Евгений Геннадьевич</t>
  </si>
  <si>
    <t>Кощеев Андрей Валерьевич</t>
  </si>
  <si>
    <t>Ветошкин Антон Вячеславович, Кощеев Андрей Валерьевич, Ерофеев Роман Анатольевич</t>
  </si>
  <si>
    <t>Шинин Алексей Андреевич</t>
  </si>
  <si>
    <t>Федотов Алексей Андреевич, Павлов Алексей Георгиевич, Капитонов Алексей Вадимович</t>
  </si>
  <si>
    <t>Кузовлев Александр Михайлович</t>
  </si>
  <si>
    <t>Применко Иван Петрович</t>
  </si>
  <si>
    <t>Лукаш Ольга Васильевна</t>
  </si>
  <si>
    <t>Садовой Михаил Вадимович</t>
  </si>
  <si>
    <t>Фарленков Александр Сергеевич</t>
  </si>
  <si>
    <t>Гладкова Лариса Николаевна</t>
  </si>
  <si>
    <t>Ахмадов Турпал-али Муходинович</t>
  </si>
  <si>
    <t>Чернов Алексей Юрьевич</t>
  </si>
  <si>
    <t>Чернов Алексей Юрьевич, Ковалев Константин Геннадиевич</t>
  </si>
  <si>
    <t>Лагойда Анна Александровна</t>
  </si>
  <si>
    <t>Юшин Михаил Сергеевич</t>
  </si>
  <si>
    <t>Каширин Дмитрий Анатольевич</t>
  </si>
  <si>
    <t>Жаворонков Александр Сергеевич</t>
  </si>
  <si>
    <t>Александров Анатолий Викторович, Жаворонков Александр Сергеевич</t>
  </si>
  <si>
    <t>Тырин Никита Александрович</t>
  </si>
  <si>
    <t>Якунина Елена Сергеевна</t>
  </si>
  <si>
    <t>Якунина Елена Сергеевна, Петровская Екатерина Олеговна</t>
  </si>
  <si>
    <t>Филатов Сергей Владимирович</t>
  </si>
  <si>
    <t>Вознесенская Юлиана Дмитриевна</t>
  </si>
  <si>
    <t>Чумаков Артём Витальевич</t>
  </si>
  <si>
    <t>Комович Александр Вячеславович</t>
  </si>
  <si>
    <t>Комович Александр Вячеславович, Козлов Руслан Николаевич, Шатилов Андрей Владимирович</t>
  </si>
  <si>
    <t>Чувилина Елена Петровна</t>
  </si>
  <si>
    <t>Князев Валерий Николаевич</t>
  </si>
  <si>
    <t>Чирков Кирилл Николаевич</t>
  </si>
  <si>
    <t>Ненев Роман Владимирович</t>
  </si>
  <si>
    <t>Бочкарёв Михаил Викторович</t>
  </si>
  <si>
    <t>Тимченко Максим Иванович</t>
  </si>
  <si>
    <t>Аминова Рузиля Файрушиновна</t>
  </si>
  <si>
    <t>Кучинов Владислав Владимирович</t>
  </si>
  <si>
    <t>Родин Андрей Викторович</t>
  </si>
  <si>
    <t>Родин Андрей Викторович, Кунщиков Владимир Валерьевич</t>
  </si>
  <si>
    <t>Деревнин Олег Владимирович</t>
  </si>
  <si>
    <t>Делахов Евгений Афанасьевич</t>
  </si>
  <si>
    <t>Местников Андрей Данилович</t>
  </si>
  <si>
    <t>Мурзабеков Аскер Хабилович</t>
  </si>
  <si>
    <t>Михайлов Игорь Анатольевич</t>
  </si>
  <si>
    <t>Рожков Сергей Владимирович</t>
  </si>
  <si>
    <t>Фомина Елена Георгиевна</t>
  </si>
  <si>
    <t>Житомирский Евгений Евгеньевич</t>
  </si>
  <si>
    <t>Феклин Алексей Александрович</t>
  </si>
  <si>
    <t>Шумов Андрей Вячеславович, Феклин Алексей Александрович</t>
  </si>
  <si>
    <t>Кашина Ирина Павловна</t>
  </si>
  <si>
    <t>Злобин Дмитрий Валерьевич</t>
  </si>
  <si>
    <t>Зуб София Владимировна</t>
  </si>
  <si>
    <t>Ермилов Михаил Вячеславович</t>
  </si>
  <si>
    <t>Компила Лимитед</t>
  </si>
  <si>
    <t>Корнеев Олег Викторович</t>
  </si>
  <si>
    <t>Быков Максим Романович</t>
  </si>
  <si>
    <t>Кислов Алексей Анатольевич</t>
  </si>
  <si>
    <t>Филиппов Владимир Николаевич, Кислов Алексей Анатольевич</t>
  </si>
  <si>
    <t>Берестова Наталья Павловна</t>
  </si>
  <si>
    <t>Глазман Денис Яковлевич</t>
  </si>
  <si>
    <t>Андрушонок Наталья Анатольевна</t>
  </si>
  <si>
    <t>Андрушонок Артем Альбертович</t>
  </si>
  <si>
    <t>Хусаинов Артур Айратович</t>
  </si>
  <si>
    <t>Салеев Ярослав Станиславович</t>
  </si>
  <si>
    <t>Ошкодер Александр Сергеевич</t>
  </si>
  <si>
    <t>Ошкодер Михаил Сергеевич, Ионов Игорь Николаевич</t>
  </si>
  <si>
    <t>Симонова Юлия Владимировна</t>
  </si>
  <si>
    <t>Квасов Максим Сергеевич, Симонова Юлия Владимировна</t>
  </si>
  <si>
    <t>Симоненко Анастасия Юрьевна</t>
  </si>
  <si>
    <t>Компания Смартивизм Лимитед</t>
  </si>
  <si>
    <t>Котов Ефим Владимирович</t>
  </si>
  <si>
    <t>Сибирцев Евгений Анатольевич, Лопаницын Александр Валерьевич, Котов Ефим Владимирович</t>
  </si>
  <si>
    <t>Ковиненко Алексей Викторович</t>
  </si>
  <si>
    <t>Карзакова Ангелина Валериевна</t>
  </si>
  <si>
    <t>Общество С Ограниченной Ответственностью, "ЮРЛАЙН"</t>
  </si>
  <si>
    <t>Гайдаенко Дмитрий Иванович</t>
  </si>
  <si>
    <t>Амышева Ирина Александровна</t>
  </si>
  <si>
    <t>Тимошенко Сергей Александрович</t>
  </si>
  <si>
    <t>Суроткина Ирина Константиновна, Лосевский Сергей Сергеевич</t>
  </si>
  <si>
    <t>Рычкова Наталья Валерьевна</t>
  </si>
  <si>
    <t>Уварова Татьяна Викторовна, Бурманов Борис Анатольевич</t>
  </si>
  <si>
    <t>Горбачук Марина Александровна</t>
  </si>
  <si>
    <t>Гарбузов Евгений Дмитриевич</t>
  </si>
  <si>
    <t>Артамонов Роман Васильевич</t>
  </si>
  <si>
    <t>Серебрякова Василина Константиновна</t>
  </si>
  <si>
    <t>Речицкая Елена Анатольевна, Серебрякова Василина Константиновна</t>
  </si>
  <si>
    <t>Кулиев Эдуард Владимирович</t>
  </si>
  <si>
    <t>Грицаев Сергей Викторович, Гончаров Игорь Николаевич, Кулиев Эдуард Владимирович, Баталин Виталий Александрович</t>
  </si>
  <si>
    <t>Дмитриева Гузель Альфатовна</t>
  </si>
  <si>
    <t>Жосан Андрей Юрьевич</t>
  </si>
  <si>
    <t>Журбина Екатерина Юрьевна</t>
  </si>
  <si>
    <t>Катаев Петр Викторович</t>
  </si>
  <si>
    <t>Катаев Петр Викторович, Макарова Алена Павловна</t>
  </si>
  <si>
    <t>Денисов Денис Григорьевич</t>
  </si>
  <si>
    <t>Ракамчук Дмитрий Анатольевич</t>
  </si>
  <si>
    <t>Дзюба Владимир Владимирович</t>
  </si>
  <si>
    <t>Ветошкин Дмитрий Сергеевич, Дзюба Владимир Владимирович, Приходская Жанна Александровна</t>
  </si>
  <si>
    <t>Воронкова Алёна Геннадьевна</t>
  </si>
  <si>
    <t>Воронкова Марина Ивановна</t>
  </si>
  <si>
    <t>Горянина Оксана Васильевна</t>
  </si>
  <si>
    <t>Мамутова Татьяна Михайловна, Колымажнов Максим Юрьевич, Горянина Оксана Васильевна, Филатов Игорь Николаевич</t>
  </si>
  <si>
    <t>Баранчиков Геннадий Николаевич</t>
  </si>
  <si>
    <t>Бокарев Дмитрий Борисович, Курунин Дмитрий Викторович</t>
  </si>
  <si>
    <t>Михейкин Александр Александрович</t>
  </si>
  <si>
    <t>Сизов Дмитрий Владимирович</t>
  </si>
  <si>
    <t>Каплун Сергей Маркович, Сизов Дмитрий Владимирович</t>
  </si>
  <si>
    <t>Борисов Павел Юрьевич</t>
  </si>
  <si>
    <t>Коротков Максим Валерьевич</t>
  </si>
  <si>
    <t>Пастухов Михаил Иванович</t>
  </si>
  <si>
    <t>Пастухов Михаил Иванович, Белобрыкин Роман Викторович</t>
  </si>
  <si>
    <t>Бутырская Оксана Юрьевна</t>
  </si>
  <si>
    <t>Бутырская Оксана Юрьевна, Корнеев Александр Викторович</t>
  </si>
  <si>
    <t>Пасынков Андрей Александрович</t>
  </si>
  <si>
    <t>Бавыкин Михаил Александрович</t>
  </si>
  <si>
    <t>Ускова Ирина Сергеевна</t>
  </si>
  <si>
    <t>Кирьянов Виктор Николаевич</t>
  </si>
  <si>
    <t>Неволин Михаил Валентинович</t>
  </si>
  <si>
    <t>Неволин Михаил Валентинович, Ильин Александр Юрьевич, Кондарин Владимир Николаевич, Ильина Мария Юрьевна</t>
  </si>
  <si>
    <t>Каргина Ирина Владимировна</t>
  </si>
  <si>
    <t>Мясников Виктор Александрович</t>
  </si>
  <si>
    <t>Тронин Дмитрий Владимирович, Мясников Виктор Александрович, Тронин Дмитрий Владимирович</t>
  </si>
  <si>
    <t>Мартынов Виктор Алексеевич</t>
  </si>
  <si>
    <t>Виноградов Константин Вячеславович, Мартынов Виктор Алексеевич, Общество С Ограниченной Ответственностью, "КЕРДОС"</t>
  </si>
  <si>
    <t>Гусер Макс Алексеевич</t>
  </si>
  <si>
    <t>Бух Владислав Артурович</t>
  </si>
  <si>
    <t>Максимов Сергей Юрьевич</t>
  </si>
  <si>
    <t>Антропов Игорь Владимирович</t>
  </si>
  <si>
    <t>Антропов Игорь Владимирович, Общество С Ограниченной Ответственностью, "ЮФ ", Юринформ"</t>
  </si>
  <si>
    <t>Саенко Ирина Евгеньевна</t>
  </si>
  <si>
    <t>Колесникова Татьяна Ивановна</t>
  </si>
  <si>
    <t>Бабушкина Ирина Валерьевна</t>
  </si>
  <si>
    <t>Савенкова Ольга Геннадьевна</t>
  </si>
  <si>
    <t>Семенов Станислав Георгиевич</t>
  </si>
  <si>
    <t>Жуков Андрей Валерьевич</t>
  </si>
  <si>
    <t>Жуков Валерий Иванович, Жуков Андрей Валерьевич</t>
  </si>
  <si>
    <t>Бады Аэлита Сарыг-ооловна</t>
  </si>
  <si>
    <t>Куулар Светлана Егоровна, Бады Аэлита Сарыг-ооловна</t>
  </si>
  <si>
    <t>Шумкова Дарья Сергеевна</t>
  </si>
  <si>
    <t>Шаманаева Наталия Николаевна</t>
  </si>
  <si>
    <t>Дячук Екатерина Николаевна</t>
  </si>
  <si>
    <t>Пархоменко Алексей Сергеевич</t>
  </si>
  <si>
    <t>Устюгова Екатерина Евгеньевна</t>
  </si>
  <si>
    <t>Агапова Татьяна Александровна</t>
  </si>
  <si>
    <t>Гороховикова Нина Петровна</t>
  </si>
  <si>
    <t>Шараев Айрат Амирзянович</t>
  </si>
  <si>
    <t>Жильцов Владимир Игоревич</t>
  </si>
  <si>
    <t>Быков Александр Вениаминович</t>
  </si>
  <si>
    <t>Ануфриев Евгений Николаевич, Рубцова Екатерина Анатольевна, Быков Александр Вениаминович</t>
  </si>
  <si>
    <t>Тучков Анатолий Петрович</t>
  </si>
  <si>
    <t>Богуславский Дмитрий Георгиевич</t>
  </si>
  <si>
    <t>Иванов Роман Васильевич</t>
  </si>
  <si>
    <t>Ладыгин Михаил Евгеньевич</t>
  </si>
  <si>
    <t>Симанов Максим Валентинович</t>
  </si>
  <si>
    <t>Коваленко Георгий Анатольевич</t>
  </si>
  <si>
    <t>Жорин Геннадий Анатольевич</t>
  </si>
  <si>
    <t>Губа Елена Валерьевна</t>
  </si>
  <si>
    <t>Колесников Владимир Сергеевич</t>
  </si>
  <si>
    <t>Сатаев Руслан Фаридович</t>
  </si>
  <si>
    <t>Меликян Шоган Араратовна</t>
  </si>
  <si>
    <t>Пикалов Юрий Юрьевич</t>
  </si>
  <si>
    <t>Ячменёва Оксана Валерьевна</t>
  </si>
  <si>
    <t>Салтыков Константин Николаевич</t>
  </si>
  <si>
    <t>Бочкарев Павел Михайлович, Салтыков Константин Николаевич</t>
  </si>
  <si>
    <t>Прокофьева Елена Валентиновна</t>
  </si>
  <si>
    <t>Прокофьев Егор Денисович, Прокофьева Елена Валентиновна, Лысенко Игорь Владимирович</t>
  </si>
  <si>
    <t>Штаб Виталий Владимирович</t>
  </si>
  <si>
    <t>Штаб Надежда Прокопьевна</t>
  </si>
  <si>
    <t>Аркадьев Александр Олегович</t>
  </si>
  <si>
    <t>Мухутдинов Эмиль Ирекович, Ахтямов Альберт Маратович, Сиразев Ренат Ильгизович, Сабиров Марат Алмасович</t>
  </si>
  <si>
    <t>Трубников Максим Николаевич</t>
  </si>
  <si>
    <t>Насретдинов Рустем Закирович</t>
  </si>
  <si>
    <t>Есаев Сергей Дмитриевич</t>
  </si>
  <si>
    <t>Мишин Вячеслав Владимирович, Есаев Сергей Дмитриевич</t>
  </si>
  <si>
    <t>Мирошниченко Оксана Евгеньевна</t>
  </si>
  <si>
    <t>Краснощеков Антон Павлович</t>
  </si>
  <si>
    <t>Скворцов Александр Валентинович</t>
  </si>
  <si>
    <t>Чувашов Станислав Вячеславович</t>
  </si>
  <si>
    <t>Чувашов Станислав Вячеславович, Подлевских Матвей Сергеевич</t>
  </si>
  <si>
    <t>Шуверова Дарья Дмитриевна</t>
  </si>
  <si>
    <t>Плетнев Владимир Васильевич</t>
  </si>
  <si>
    <t>Годелюк Алексей Александрович</t>
  </si>
  <si>
    <t>Ивлева Наталия Александровна</t>
  </si>
  <si>
    <t>Захарченко Сергей Алексеевич</t>
  </si>
  <si>
    <t>Общество С Ограниченной Ответственностью Микрокредитная Компания, "ЦЕНТРОФИНАНС ГРУПП"</t>
  </si>
  <si>
    <t>Романова Белла Владимировна</t>
  </si>
  <si>
    <t>Малышев Сергей Евгеньевич</t>
  </si>
  <si>
    <t>Штоколенко Николай Михайлович</t>
  </si>
  <si>
    <t>Усманов Вячеслав Валерьевич, Гоношилин Анатолий Николаевич</t>
  </si>
  <si>
    <t>Чебановская Юлия Геннадьевна</t>
  </si>
  <si>
    <t>Мошкин Сергей Иванович</t>
  </si>
  <si>
    <t>Костина Ольга Сергеевна</t>
  </si>
  <si>
    <t>Костина Ольга Сергеевна, Штрафов</t>
  </si>
  <si>
    <t>Аль-давуд Владимир Саидович</t>
  </si>
  <si>
    <t>Таврасов Игорь Владимирович, Васильева Татьяна Вячеславовна</t>
  </si>
  <si>
    <t>Петров Иван Анатольевич</t>
  </si>
  <si>
    <t>Оганесян Артур Александрович</t>
  </si>
  <si>
    <t>Жданова Надежда Андреевна</t>
  </si>
  <si>
    <t>Сальникова Ксения Александровна</t>
  </si>
  <si>
    <t>Арутюнян Ваган Андраникович</t>
  </si>
  <si>
    <t>Афанасьев Денис Евгеньевич</t>
  </si>
  <si>
    <t>Ведилин Владимир Михайлович</t>
  </si>
  <si>
    <t>Новикова Тамара Анатольевна</t>
  </si>
  <si>
    <t>Глухова Тая Викторовна</t>
  </si>
  <si>
    <t>Игошин Роман Александрович</t>
  </si>
  <si>
    <t>Сергеев Сергей Михайлович</t>
  </si>
  <si>
    <t>Николаев Николай Стальевич</t>
  </si>
  <si>
    <t>Николаев Николай Стальевич, Акционерное Общество, "КОМДРАГМЕТАЛЛ", Республики Саха (якутия)</t>
  </si>
  <si>
    <t>Малахов Александр Владимирович</t>
  </si>
  <si>
    <t>Вершинин Владислав Дмитриевич</t>
  </si>
  <si>
    <t>Нестерова Анастасия Александровна</t>
  </si>
  <si>
    <t>Белоусова Дарья Дмитриевна, Хмырова Раиса Васильевна</t>
  </si>
  <si>
    <t>Лайша Юрий Витальевич</t>
  </si>
  <si>
    <t>Касимовский Сергей Владимирович</t>
  </si>
  <si>
    <t>Сальников Григорий Николаевич</t>
  </si>
  <si>
    <t>Гончаровский Станислав Русланович</t>
  </si>
  <si>
    <t>Васильев Максим Владимирович</t>
  </si>
  <si>
    <t>Сафарян Борис Аленович</t>
  </si>
  <si>
    <t>Гладкова Юлия Викторовна</t>
  </si>
  <si>
    <t>Федченко Светлана Григорьевна</t>
  </si>
  <si>
    <t>Тонгузова Лилия Михайловна</t>
  </si>
  <si>
    <t>Мягков Андрей Сергеевич, Тонгузова Лилия Михайловна</t>
  </si>
  <si>
    <t>Матвеев Василий Сергеевич</t>
  </si>
  <si>
    <t>Потемкин Максим Геннадиевич</t>
  </si>
  <si>
    <t>Лукашин Александр Владимирович, Потемкин Максим Геннадиевич</t>
  </si>
  <si>
    <t>Касумов Сахиб Сулейманович</t>
  </si>
  <si>
    <t>Стариков Сергей Вячеславович, Катаев Андрей Владимирович</t>
  </si>
  <si>
    <t>Шкода Вадим Петрович</t>
  </si>
  <si>
    <t>Учуваткин Дмитрий Игоревич, Шкода Вадим Петрович</t>
  </si>
  <si>
    <t>Ларичев Никита Сергеевич</t>
  </si>
  <si>
    <t>Кореньков Никита Владимирович, Шумейко Александр Александрович</t>
  </si>
  <si>
    <t>Якушев Игорь Владимирович</t>
  </si>
  <si>
    <t>Яновский Юрий Владимирович</t>
  </si>
  <si>
    <t>Кривоногов Игорь Сергеевич</t>
  </si>
  <si>
    <t>Световидов Александр Валерьевич</t>
  </si>
  <si>
    <t>Султанов Эльмир Габдулмазитович</t>
  </si>
  <si>
    <t>Исупова Динара Шамилевна, Султанов Эльмир Габдулмазитович</t>
  </si>
  <si>
    <t>Арсентьев Евгений Валерьевич</t>
  </si>
  <si>
    <t>Михмель Павел Сергеевич</t>
  </si>
  <si>
    <t>Переверзев Артем Иванович</t>
  </si>
  <si>
    <t>Новиков Сергей Анатольевич</t>
  </si>
  <si>
    <t>Филиппова Татьяна Александровна</t>
  </si>
  <si>
    <t>Поликарпов Анатолий Николаевич</t>
  </si>
  <si>
    <t>Гавриков Иван Владимирович</t>
  </si>
  <si>
    <t>Фирсов Станислав Викторович, Гудилин Иван Васильевич, Лобунец Юрий Николаевич, Гавриков Иван Владимирович</t>
  </si>
  <si>
    <t>Щукин Вячеслав Владимирович</t>
  </si>
  <si>
    <t>Дорошенко Татьяна Сергеевна</t>
  </si>
  <si>
    <t>Соколова Анна Геннадьевна, Общество С Ограниченной Ответственностью, "БРОКЕР"</t>
  </si>
  <si>
    <t>Бацун Екатерина Игоревна</t>
  </si>
  <si>
    <t>Пипиньш Дмитрий</t>
  </si>
  <si>
    <t>Румянцев Сергей Евгеньевич</t>
  </si>
  <si>
    <t>Самойлов Дмитрий Павлович</t>
  </si>
  <si>
    <t>Сочнев Игорь Александрович</t>
  </si>
  <si>
    <t>Шевырев Илья Михайлович</t>
  </si>
  <si>
    <t>Смолокуров Алексей Борисович</t>
  </si>
  <si>
    <t>Барденков Александр Львович</t>
  </si>
  <si>
    <t>Афонин Андрей Сергеевич</t>
  </si>
  <si>
    <t>Крайнюкова Валентина Павловна</t>
  </si>
  <si>
    <t>Тесленко Ирина Сергеевна</t>
  </si>
  <si>
    <t>Радюк Алексей Иванович</t>
  </si>
  <si>
    <t>Семенов Андрей Владимирович</t>
  </si>
  <si>
    <t>Дугур-сюрюн Владимир Монгушевич</t>
  </si>
  <si>
    <t>Ануфриев Антон Валериевич</t>
  </si>
  <si>
    <t>Ануфриев Валентин Антонович</t>
  </si>
  <si>
    <t>Шафигулин Ильнур Эрикович</t>
  </si>
  <si>
    <t>Шафигулин Ильнур Эрикович, Компания С Ограниченной Ответственностью, "БАУНВЕЙЛ ХОЛДИНГ ЛИМИТЕД"</t>
  </si>
  <si>
    <t>Разаханов Эльнур Расим Оглы</t>
  </si>
  <si>
    <t>Фомин Алексей Николаевич</t>
  </si>
  <si>
    <t>Ямников Владимир Анатольевич</t>
  </si>
  <si>
    <t>Ямников Владимир Анатольевич, Общество С Ограниченной Ответственностью, "ПРОФЕССИОНАЛЬНАЯ КОЛЛЕКТОРСКАЯ ОРГАНИЗАЦИЯ ", Акцепт"</t>
  </si>
  <si>
    <t>Дорогов Антон Александрович</t>
  </si>
  <si>
    <t>Дорогов Антон Александрович, Дорогова Марина Александровна</t>
  </si>
  <si>
    <t>Перетокин Михаил Николаевич</t>
  </si>
  <si>
    <t>Привалова Любовь Алексеевна, Перетокин Михаил Николаевич</t>
  </si>
  <si>
    <t>Лазаревич Игорь Семёнович</t>
  </si>
  <si>
    <t>Борщёв Олег Александрович</t>
  </si>
  <si>
    <t>Борщёв Олег Александрович, Чепурной Евгений Николаевич, Галечян Георгий Араратович</t>
  </si>
  <si>
    <t>Орлов Сергей Александрович</t>
  </si>
  <si>
    <t>Сергеева Галина Евгеньевна</t>
  </si>
  <si>
    <t>Малыхина Светлана Андреевна</t>
  </si>
  <si>
    <t>Жалнин Михаил Николаевич</t>
  </si>
  <si>
    <t>Луцык Андрей Григорьевич, Жалнин Михаил Николаевич</t>
  </si>
  <si>
    <t>Самойлович Юрий Алексеевич</t>
  </si>
  <si>
    <t>Антипова Галина Александровна</t>
  </si>
  <si>
    <t>Побожая Ирина Валерьевна</t>
  </si>
  <si>
    <t>Топкаев Роберт Анатольевич, Сирота Георгий Витальевич, Литвак Игорь Маркович</t>
  </si>
  <si>
    <t>Перехожев Алексей Александрович</t>
  </si>
  <si>
    <t>Варлыгин Евгений Валерьевич</t>
  </si>
  <si>
    <t>Семёнов Максим Валерьевич</t>
  </si>
  <si>
    <t>Лаврова Ольга Игоревна</t>
  </si>
  <si>
    <t>Прокопьев Александр Валерьевич</t>
  </si>
  <si>
    <t>Федюков Владимир Константинович</t>
  </si>
  <si>
    <t>Чередник Вадим Викторович</t>
  </si>
  <si>
    <t>Казаков Олег Олегович, Сабиров Салават Рифович</t>
  </si>
  <si>
    <t>Карасев Владимир Николаевич</t>
  </si>
  <si>
    <t>Зигель Сильвио</t>
  </si>
  <si>
    <t>Ганелин Владислав Дмитриевич</t>
  </si>
  <si>
    <t>Ганелин Владислав Дмитриевич, Штрафов</t>
  </si>
  <si>
    <t>Ломов Иван Викторович</t>
  </si>
  <si>
    <t>Ван Чунвэнь</t>
  </si>
  <si>
    <t>Зубков Сергей Александрович</t>
  </si>
  <si>
    <t>Глаголев Роман Анатольевич</t>
  </si>
  <si>
    <t>Филатов Данил Анатольевич</t>
  </si>
  <si>
    <t>Матвеев Иван Сергеевич</t>
  </si>
  <si>
    <t>Феофилактов Владимир Владимирович</t>
  </si>
  <si>
    <t>Филоненко Юрий Сергеевич</t>
  </si>
  <si>
    <t>Поддубный Антон Георгиевич, Филоненко Юрий Сергеевич</t>
  </si>
  <si>
    <t>Теселкина Кира Сергеевна</t>
  </si>
  <si>
    <t>Бирюкова Ксения Владимировна</t>
  </si>
  <si>
    <t>Зарудейский Александр Сергеевич</t>
  </si>
  <si>
    <t>Мельников Николай Александрович</t>
  </si>
  <si>
    <t>Мельников Николай Александрович, Мельникова Александра Анатольевна, Короткова Юлия Андреевна</t>
  </si>
  <si>
    <t>Кулумбегов Георгий Торезович</t>
  </si>
  <si>
    <t>Рамонова Диана Ахсарбековна</t>
  </si>
  <si>
    <t>Алефиренко Алексей Михайлович</t>
  </si>
  <si>
    <t>Химченко Алексей Николаевич, Алефиренко Алексей Михайлович</t>
  </si>
  <si>
    <t>Рубис Дмитрий Владимирович</t>
  </si>
  <si>
    <t>Варламова Ольга Александровна, Рубис Дмитрий Владимирович</t>
  </si>
  <si>
    <t>Подосиновик Денис Станиславович</t>
  </si>
  <si>
    <t>Асташкин Андрей Владимирович</t>
  </si>
  <si>
    <t>Соценко Игорь Иванович</t>
  </si>
  <si>
    <t>Куклин Борис Григорьевич</t>
  </si>
  <si>
    <t>Волков Сергей Викторович</t>
  </si>
  <si>
    <t>Гладышев Владимир Николаевич</t>
  </si>
  <si>
    <t>Слободенюк Дмитрий Владимирович</t>
  </si>
  <si>
    <t>Моторин Сергей Сергеевич</t>
  </si>
  <si>
    <t>Журавлев Дмитрий Дмитриевич</t>
  </si>
  <si>
    <t>Рожнёва Ирина Александровна</t>
  </si>
  <si>
    <t>Хихлатая Алина Сергеевна</t>
  </si>
  <si>
    <t>Шарова Елена Викторовна</t>
  </si>
  <si>
    <t>Ефимова Светлана Борисовна</t>
  </si>
  <si>
    <t>Поливанов Александр Николаевич</t>
  </si>
  <si>
    <t>Баданина Ирина Александровна</t>
  </si>
  <si>
    <t>Баданина Ирина Александровна, Павлов Сергей Юрьевич</t>
  </si>
  <si>
    <t>Чернов Никита Александрович</t>
  </si>
  <si>
    <t>Рябов Максим Андреевич</t>
  </si>
  <si>
    <t>Вашковский Александр Александрович</t>
  </si>
  <si>
    <t>Вахрушев Андрей Викторович, Рыжов Сергей Евгеньевич</t>
  </si>
  <si>
    <t>Тищенко Ирина Сергеевна</t>
  </si>
  <si>
    <t>Общество С Ограниченной Ответственностью Микрокредитная Компания, "ТИАРА", Общество С Ограниченной Ответственностью, "НОВОСИБИРСКАЯ ИНВЕСТИЦИОННАЯ КОМПАНИЯ", Общество С Ограниченной Ответственностью Микрокредитная Компания, "ХАКАССКОЕ КРЕДИТНОЕ АГЕНТСТВО", Общество С Ограниченной Ответственностью Микрокредитная Компания, "ТОМСКОЕ ФИНАНСОВОЕ АГЕНТСТВО", Общество С Ограниченной Ответственностью Микрокредитная Компания, "РУССКИЕ ФИНАНСЫ", Общество С Ограниченной Ответственностью, "КУЗБАССКОЕ КРЕДИТНОЕ АГЕНТСТВО", Общество С Ограниченной Ответственностью Микрокредитная Компания, "ГОРНО-АЛТАЙСКОЕ КРЕДИТНОЕ АГЕНТСТВО", Общество С Ограниченной Ответственностью, "РУССКИЕ ФИНАНСЫ СИБИРЬ", Общество С Ограниченной Ответственностью Микрокредитная Компания, "РЕГИОНАЛЬНОЕ КРЕДИТНОЕ АГЕНТСТВО", Штрафов</t>
  </si>
  <si>
    <t>Усенко Евгений Леонидович</t>
  </si>
  <si>
    <t>Тимошенко Виктория Сергеевна</t>
  </si>
  <si>
    <t>ИНН</t>
  </si>
  <si>
    <t>НАО ПКО «ПКБ» зарегистрировано по адресу: Москва г, км Киевское шоссе 22-й (п Московский), 6, 1. Генеральным директором является Клековкин Николай Игоревич. Рост доходов компании за 5 лет: 183,68%. Рост финансовых активов компании за 5 лет: 298,03%. Объем заемных средств компании на конец 2024 года: 12919181 тыс. руб. ФССП присвоил Низкий уровень риска для данного ПКО.</t>
  </si>
  <si>
    <t>ООО ПКО «Феникс» зарегистрировано по адресу: 127287, Москва г, Хуторская 2-Я ул, дом 38А, строение 26. Генеральным директором является Феклисов Иван Владимирович. Рост доходов компании за 5 лет: 165,7%. Рост финансовых активов компании за 5 лет: 222%. Объем заемных средств компании на конец 2024 года: 2378544 тыс. руб. ФССП присвоил Высокий уровень риска для данного ПКО.</t>
  </si>
  <si>
    <t>ООО ПКО «АйДи Коллект» зарегистрировано по адресу: 121096, Москва г, ул. Василисы Кожиной, дом 1, офис Д13. Генеральным директором является Васильев Александр Александрович. Рост доходов компании за 5 лет: 1781,3%. Рост финансовых активов компании за 5 лет: 1667,65%. Объем заемных средств компании на конец 2024 года: 13646924 тыс. руб. ФССП присвоил Низкий уровень риска для данного ПКО.</t>
  </si>
  <si>
    <t>ООО ПКО «ЭОС» зарегистрировано по адресу: 117105, Москва г, вн.тер. г. муниципальный округ Нагорный, ш Варшавское, д. 26, этаж 2, ч. нежил. помещ. 8. Генеральным директором является Дмитраков Антон Александрович. Рост доходов компании за 5 лет: 153,8%. Рост финансовых активов компании за 5 лет: 209,75%. Объем заемных средств компании на конец 2024 года: 5081951 тыс. руб. ФССП присвоил Низкий уровень риска для данного ПКО.</t>
  </si>
  <si>
    <t>ООО «ПКО «Национальная Фабрика Ипотеки» зарегистрировано по адресу: 107140, Москва г, ул Красносельская Верхн., 11А, 1, 2/2/45. Генеральным директором является Исеев Руслан Маратович. Рост доходов компании за 5 лет: 98,6%. Рост финансовых активов компании за 5 лет: 220,08%. Объем заемных средств компании на конец 2024 года: 14942793 тыс. руб. ФССП присвоил Низкий уровень риска для данного ПКО.</t>
  </si>
  <si>
    <t>ООО ПКО «Право онлайн» зарегистрировано по адресу: 630005, Новосибирская область, Новосибирск, Фрунзе, д. 88, этаж 2, офис 21. Генеральным директором является Телятникова Елена Васильевна. Рост доходов компании за 5 лет: 3312,3%. Рост финансовых активов компании за 5 лет: 608,13%. Объем заемных средств компании на конец 2024 года: 4008607 тыс. руб. ФССП присвоил Низкий уровень риска для данного ПКО.</t>
  </si>
  <si>
    <t>ООО ПКО «Филберт» зарегистрировано по адресу: 198095, Санкт-Петербург г, Маршала Говорова ул, дом № 35, корпус 5, лит. Ж. Генеральным директором является Иванов Андрей Борисович. Рост доходов компании за 5 лет: 347,3%. Рост финансовых активов компании за 5 лет: 347,33%. Объем заемных средств компании на конец 2024 года: 2536194 тыс. руб. ФССП присвоил Значительный уровень риска для данного ПКО.</t>
  </si>
  <si>
    <t>ООО ПКО «РСВ» зарегистрировано по адресу: 127055, Москва, Бутырский Вал, дом № 68/70, стр. 1, этаж 2, помещение I, комната №4. Генеральным директором является Медведева Ольга Владимировна. Рост доходов компании за 5 лет: 566,9%. Рост финансовых активов компании за 5 лет: 402,04%. Объем заемных средств компании на конец 2024 года: 3181681 тыс. руб. ФССП присвоил Высокий уровень риска для данного ПКО.</t>
  </si>
  <si>
    <t>АО ПКО «ЦДУ» зарегистрировано по адресу: 117420, Москва г, ул Намёткина, 15, Эт 1 Пом I Ком 01-06. Генеральным директором является Ямпольская Елена Александровна. Рост доходов компании за 5 лет: 710%. Рост финансовых активов компании за 5 лет: 1272,83%. ФССП присвоил Низкий уровень риска для данного ПКО.</t>
  </si>
  <si>
    <t>ООО ПКО «ДА «ФЕМИДА» зарегистрировано по адресу: 197374, Город Санкт-Петербург, ул. Мебельная, дом 12, корпус 1, литер А, помещение 55-Н, офис 420. Генеральным директором является Карташова Ольга Владимировна. Рост доходов компании за 5 лет: 2291,1%. Рост финансовых активов компании за 5 лет: 828,74%. Объем заемных средств компании на конец 2024 года: 137577 тыс. руб. ФССП присвоил Низкий уровень риска для данного ПКО.</t>
  </si>
  <si>
    <t>ООО «ПКО «М.Б.А. Финансы» зарегистрировано по адресу: 115280, Москва г, ул Мастеркова, 4, Эт 15 Пом I Ком 35. Генеральным директором является Вахата Федор. Рост доходов компании за 5 лет: 252,5%. Рост финансовых активов компании за 5 лет: 216,79%. Объем заемных средств компании на конец 2024 года: 365873 тыс. руб. ФССП присвоил Значительный уровень риска для данного ПКО.</t>
  </si>
  <si>
    <t>ООО «ПКО «АСВ» зарегистрировано по адресу: 194044, город Санкт-Петербург, вн.тер. г. Муниципальный Округ Сампсониевское, пр-кт Большой Сампсониевский, дом 28, корпус 2, литера Д, офис 642. Генеральным директором является Богомолов Максим Владимирович. Рост доходов компании за 5 лет: 482,2%. Рост финансовых активов компании за 5 лет: 1041,57%. Объем заемных средств компании на конец 2024 года: 2217172 тыс. руб. ФССП присвоил Низкий уровень риска для данного ПКО.</t>
  </si>
  <si>
    <t>ООО ПКО «АБК» зарегистрировано по адресу: 117997, Москва г, ул Вавилова, 19. Генеральным директором является Колосков Максим Викторович. Рост доходов компании за 5 лет: 159,1%. Рост финансовых активов компании за 5 лет: 637,55%. Объем заемных средств компании на конец 2024 года: 2350687 тыс. руб. ФССП присвоил Низкий уровень риска для данного ПКО.</t>
  </si>
  <si>
    <t>ООО ПКО «Защита Онлайн» зарегистрировано по адресу: 630005, Новосибирская обл, г Новосибирск, ул Фрунзе, д. 88, этаж 3, офис 31. Генеральным директором является Загребельный Денис Александрович. Рост доходов компании за 5 лет: 1534,5%. Рост финансовых активов компании за 5 лет: 182,87%. Объем заемных средств компании на конец 2024 года: 1677758 тыс. руб. ФССП присвоил Низкий уровень риска для данного ПКО.</t>
  </si>
  <si>
    <t>ООО ПКО «Фабула» зарегистрировано по адресу: 420044, Татарстан Респ, Казань г, Ямашева пр-кт, дом № 36Д, офис 15. Генеральным директором является Диянов Радик Рашидович. Рост доходов компании за 5 лет: 366,6%. Рост финансовых активов компании за 5 лет: 716,58%. ФССП присвоил Низкий уровень риска для данного ПКО.</t>
  </si>
  <si>
    <t>ООО ПКО «Вернём» зарегистрировано по адресу: 650992, Кемеровская область - Кузбасс, г.о. Кемеровский, г Кемерово, ул 50 лет Октября, д. 11, ком. 818. Генеральным директором является Ивановский Павел Владимирович. Рост доходов компании за 5 лет: 515,1%. Рост финансовых активов компании за 5 лет: 203,25%. Объем заемных средств компании на конец 2024 года: 1586580 тыс. руб.</t>
  </si>
  <si>
    <t>ООО «ПКО «Редут» зарегистрировано по адресу: 420021, Татарстан Респ, Казань г, Братьев Петряевых ул, дом № 5, помещение 407. Генеральным директором является Гаттаров Ринат Саматович. Рост доходов компании за 5 лет: 201,8%. Рост финансовых активов компании за 5 лет: 114,61%. Объем заемных средств компании на конец 2024 года: 7456 тыс. руб. ФССП присвоил Низкий уровень риска для данного ПКО.</t>
  </si>
  <si>
    <t>ООО «ПКО СОЛ» зарегистрировано по адресу: 344082, Ростовская обл, г Ростов-на-Дону, пер Халтуринский, 4, 25. Генеральным директором является Ванян Лариса Кареновна. Рост доходов компании за 5 лет: 67303%. Рост финансовых активов компании за 5 лет: 302,64%. Объем заемных средств компании на конец 2024 года: 181610 тыс. руб. ФССП присвоил Низкий уровень риска для данного ПКО.</t>
  </si>
  <si>
    <t>ООО «ПКО ВПК-Капитал» зарегистрировано по адресу: 153012, Ивановская обл, г Иваново, ул Марии Рябининой, 5, 2. Генеральным директором является Кадышев Роман Иванович. Рост доходов компании за 5 лет: 3819,8%. Рост финансовых активов компании за 5 лет: 2752,76%. Объем заемных средств компании на конец 2024 года: 205768 тыс. руб. ФССП присвоил Низкий уровень риска для данного ПКО.</t>
  </si>
  <si>
    <t>ООО «ПКО «Камелот» зарегистрировано по адресу: 614015, Пермский край, г. Пермь, ул. Монастырская, дом 14, квартира 200. Генеральным директором является Лизунов Сергей Евгеньевич. Рост доходов компании за 5 лет: 511,5%. Объем заемных средств компании на конец 2024 года: 5659 тыс. руб.</t>
  </si>
  <si>
    <t>ООО ПКО «Интел коллект» зарегистрировано по адресу: 630102, Новосибирская обл, г Новосибирск, ул Восход, д. 20, офис 14. Генеральным директором является Полетаев Тимофей Олегович. Рост доходов компании за 5 лет: 170350,7%. Рост финансовых активов компании за 5 лет: 30065,08%. Объем заемных средств компании на конец 2024 года: 414784 тыс. руб. ФССП присвоил Низкий уровень риска для данного ПКО.</t>
  </si>
  <si>
    <t>ООО «ПКО «Киберколлект» зарегистрировано по адресу: 420043, Республика Татарстан (Татарстан), г Казань, ул Вишневского, д. 22, помещ. 9. Генеральным директором является Казак Екатерина Николаевна. Рост доходов компании за 5 лет: 938432,7%. Рост финансовых активов компании за 5 лет: 4261186,84%. Объем заемных средств компании на конец 2024 года: 1704387 тыс. руб. ФССП присвоил Значительный уровень риска для данного ПКО.</t>
  </si>
  <si>
    <t>ООО ПКО «КЭФ» зарегистрировано по адресу: 127055, Москва г, вн.тер.г. муниципальный округ Тверской, ул Бутырский Вал, д. 68/70, стр. 1, помещ. 1, комната 44. Генеральным директором является Семендуев Виктор Александрович. Рост доходов компании за 5 лет: 187,3%.</t>
  </si>
  <si>
    <t>ООО «ПКО «Аскалон» зарегистрировано по адресу: 628403, Ханты-Мансийский Автономный округ - Югра, г.о. Сургут, г Сургут, ул 30 лет Победы, зд. 44А, офис 8/1. Генеральным директором является Аксенов Алексей Александрович. Рост доходов компании за 5 лет: 7537%. Рост финансовых активов компании за 5 лет: 30000%. Объем заемных средств компании на конец 2024 года: 576284 тыс. руб. ФССП присвоил Низкий уровень риска для данного ПКО.</t>
  </si>
  <si>
    <t>ООО ПКО НСВ зарегистрировано по адресу: 108811, Москва г, км Киевское шоссе 22-й (п Московский), 6, 1. Генеральным директором является Виноградов Артур Алексеевич. Рост доходов компании за 5 лет: 98,5%. Рост финансовых активов компании за 5 лет: 3,83%. ФССП присвоил Низкий уровень риска для данного ПКО.</t>
  </si>
  <si>
    <t>ООО ПКО «БСВ» зарегистрировано по адресу: г. Новосибирск, ул. Добролюбова, д. 10/2, 630009. Генеральным директором является Лукьянов Денис Владимирович. Рост доходов компании за 5 лет: 445,9%. Рост финансовых активов компании за 5 лет: 233,18%. Объем заемных средств компании на конец 2024 года: 76417 тыс. руб. ФССП присвоил Низкий уровень риска для данного ПКО.</t>
  </si>
  <si>
    <t>АО ПКО «ФАСП» зарегистрировано по адресу: 121151, Москва г, наб Тараса Шевченко, 23А, пом. 1Н/5. Генеральным директором является Давымока Сергей Вячеславович. Рост доходов компании за 5 лет: 73,5%. Рост финансовых активов компании за 5 лет: 34,79%. ФССП присвоил Низкий уровень риска для данного ПКО.</t>
  </si>
  <si>
    <t>ООО ПКО «ЮСВ» зарегистрировано по адресу: 344091, Ростовская обл, г Ростов-на-Дону, ул Малиновского, 3, 25. Генеральным директором является Спасенная Алена Олеговна. Рост доходов компании за 5 лет: 3606%. Рост финансовых активов компании за 5 лет: 8419,98%. Объем заемных средств компании на конец 2024 года: 940402 тыс. руб.</t>
  </si>
  <si>
    <t>ООО ПКО «Вива Коллект» зарегистрировано по адресу: 117218, Москва г, ул Кржижановского, 29, 2, Этаж 2 Помещ VIII. Генеральным директором является Хазиев Азат Рамилевич. Рост доходов компании за 5 лет: 13020,7%. Рост финансовых активов компании за 5 лет: 542,96%. Объем заемных средств компании на конец 2024 года: 787650 тыс. руб. ФССП присвоил Высокий уровень риска для данного ПКО.</t>
  </si>
  <si>
    <t>ООО ПКО «Центурион» зарегистрировано по адресу: 109004, Г.Москва, вн.тер. г. Муниципальный Округ Таганский, ул Николоямская, дом 40/22, строение 4, этаж 1, офис 115. Генеральным директором является Цыпруш Олег Евгеньевич. Рост доходов компании за 5 лет: 2492,6%. Объем заемных средств компании на конец 2024 года: 234068 тыс. руб. ФССП присвоил Низкий уровень риска для данного ПКО.</t>
  </si>
  <si>
    <t>ООО ПКО «ССК» зарегистрировано по адресу: 121609, Москва г, б-р Осенний, 23, Помещ. 1 Ком. 20. Генеральным директором является Мохначев Дмитрий Вячеславович. Рост доходов компании за 5 лет: 149,2%. Рост финансовых активов компании за 5 лет: 565,79%. Объем заемных средств компании на конец 2024 года: 801048 тыс. руб. ФССП присвоил Низкий уровень риска для данного ПКО.</t>
  </si>
  <si>
    <t>ООО ПКО «Столичное АВД» зарегистрировано по адресу: 107564, Москва г, ул Краснобогатырская, 2, 2, 5. Генеральным директором является Цацуа Давид Владимирович. Рост доходов компании за 5 лет: 55,7%. Рост финансовых активов компании за 5 лет: 513,68%. Объем заемных средств компании на конец 2024 года: 1607 тыс. руб. ФССП присвоил Низкий уровень риска для данного ПКО.</t>
  </si>
  <si>
    <t>ООО ПКО «АФК» зарегистрировано по адресу: 603087, Нижегородская область, г. Нижний Новгород, ш. Казанское, дом 10, корпус 3, помещение 2. Генеральным директором является Шарпов Сергей Викторович. Рост доходов компании за 5 лет: 85%. Рост финансовых активов компании за 5 лет: 4,07%. ФССП присвоил Низкий уровень риска для данного ПКО.</t>
  </si>
  <si>
    <t>ООО ПКО «СААБ» зарегистрировано по адресу: 603087, Нижегородская область, г. Нижний Новгород, ш. Казанское, дом 10, корпус 3, помещение 2. Генеральным директором является Шарпов Сергей Викторович. Рост доходов компании за 5 лет: 137,3%. Рост финансовых активов компании за 5 лет: 64,58%. ФССП присвоил Низкий уровень риска для данного ПКО.</t>
  </si>
  <si>
    <t>ООО ПКО «СпецСнаб71» зарегистрировано по адресу: 390000, Рязанская область, г.о. город Рязань, г Рязань, ул Урицкого, д. 46, д.помещ. Н 48. Генеральным директором является Сазонов Сергей Владимирович. Рост доходов компании за 5 лет: 158,4%. Рост финансовых активов компании за 5 лет: 35,05%. Объем заемных средств компании на конец 2024 года: 220728 тыс. руб. ФССП присвоил Значительный уровень риска для данного ПКО.</t>
  </si>
  <si>
    <t>ООО ПКО «АКР» зарегистрировано по адресу: 129090, Москва г, пер Ботанический, 5, Этаж 5 Помещ. XV/Ком. 17к. Генеральным директором является Маршинин Денис Владимирович. Рост доходов компании за 5 лет: 260,4%. Рост финансовых активов компании за 5 лет: 72,12%. Объем заемных средств компании на конец 2024 года: 53183 тыс. руб. ФССП присвоил Низкий уровень риска для данного ПКО.</t>
  </si>
  <si>
    <t>ООО ПКО «СВД» зарегистрировано по адресу: 426008, Удмуртская Респ, г Ижевск, ул Пушкинская, 266, 302. Генеральным директором является Мякишев Иван Владимирович. Рост доходов компании за 5 лет: 163,9%. Рост финансовых активов компании за 5 лет: 31,21%. Объем заемных средств компании на конец 2024 года: 122258 тыс. руб.</t>
  </si>
  <si>
    <t>ООО ПКО «Долг-контроль» зарегистрировано по адресу: 660022, Красноярский край, Красноярск г, Партизана Железняка ул, дом № 18, офис 521. Генеральным директором является Черкасов Александр Николаевич. Рост доходов компании за 5 лет: 383,6%. Рост финансовых активов компании за 5 лет: 162,77%. ФССП присвоил Низкий уровень риска для данного ПКО.</t>
  </si>
  <si>
    <t>ООО «Агентство Р.О.С.долгЪ» зарегистрировано по адресу: 121069, Город Москва, ул. Поварская, дом 31/29, помещение VI, комната 3. Генеральным директором является Железнов Андрей Вячеславович. Рост доходов компании за 5 лет: 181,8%. Рост финансовых активов компании за 5 лет: 38,04%. Объем заемных средств компании на конец 2024 года: 10350 тыс. руб. ФССП присвоил Низкий уровень риска для данного ПКО.</t>
  </si>
  <si>
    <t>ООО «ПКО «НБК» зарегистрировано по адресу: 610001, Кировская обл, Киров г, Красина ул, дом № 5, корпус 4. Генеральным директором является Калыгин Сергей Олегович. Рост доходов компании за 5 лет: 259,9%. Рост финансовых активов компании за 5 лет: 100,4%. Объем заемных средств компании на конец 2024 года: 244347 тыс. руб. ФССП присвоил Низкий уровень риска для данного ПКО.</t>
  </si>
  <si>
    <t>ООО ПКО «АВРОРА Консалт» зарегистрировано по адресу: 124482, Москва г, Зеленоград г, Савёлкинский проезд, дом 4, помещение XXI, комната 4, офис 4е. Генеральным директором является Кожевников Антон Алексеевич. Рост доходов компании за 5 лет: 288,2%. Рост финансовых активов компании за 5 лет: 172,13%. Объем заемных средств компании на конец 2024 года: 4310 тыс. руб. ФССП присвоил Низкий уровень риска для данного ПКО.</t>
  </si>
  <si>
    <t>ООО ПКО «РБР» зарегистрировано по адресу: 107023, Москва г, вн.тер.г. муниципальный округ Преображенское, ул Электрозаводская, д. 24, стр. 1, этаж 4, ком. 401. Генеральным директором является Базюкин Дмитрий Валериевич. Рост доходов компании за 5 лет: 807,6%. Рост финансовых активов компании за 5 лет: 180618,37%. Объем заемных средств компании на конец 2024 года: 64185 тыс. руб. ФССП присвоил Низкий уровень риска для данного ПКО.</t>
  </si>
  <si>
    <t>ООО «Финансовые системы» зарегистрировано по адресу: г. Белгород, Народный б-р, д. 79, ОФИС 526А, 308009. Генеральным директором является Венедиктов Олег Вениаминович. Рост доходов компании за 5 лет: 408,6%. Рост финансовых активов компании за 5 лет: 1407,64%. Объем заемных средств компании на конец 2024 года: 44475 тыс. руб. ФССП присвоил Низкий уровень риска для данного ПКО.</t>
  </si>
  <si>
    <t>ООО ПКО «Нэйва» зарегистрировано по адресу: 117218, Москва г, ул Кржижановского, 15, 5, 402. Генеральным директором является Иваночкин Илья Борисович. Рост доходов компании за 5 лет: 174,6%. Рост финансовых активов компании за 5 лет: 71,38%. Объем заемных средств компании на конец 2024 года: 15917 тыс. руб. ФССП присвоил Низкий уровень риска для данного ПКО.</t>
  </si>
  <si>
    <t>ООО ПКО «ЭВЕРЕСТ» зарегистрировано по адресу: 109147, Москва г, ул Марксистская, 34, 8. Генеральным директором является Чернышов Дмитрий Сергеевич. Рост доходов компании за 5 лет: 174,5%.</t>
  </si>
  <si>
    <t>ООО  «ПКО «Синара партнер» зарегистрировано по адресу: 620026, Свердловская обл, г Екатеринбург, ул Куйбышева, стр. 58, офис 203. Генеральным директором является Кисляков Алексей Владимирович. Рост доходов компании за 5 лет: 785067,4%. Рост финансовых активов компании за 5 лет: 1397,57%. ФССП присвоил Низкий уровень риска для данного ПКО.</t>
  </si>
  <si>
    <t>ООО ПКО «АЛЬФА» зарегистрировано по адресу: 129346, Город Москва, вн.тер. г. Муниципальный Округ Лосиноостровский, ул Изумрудная, дом 18, этаж 5, ПОМЕЩ.XIII, комната 20, ОФИС 5Р. Генеральным директором является Зудин Сергей Андреевич. Рост доходов компании за 5 лет: 129,3%. Рост финансовых активов компании за 5 лет: 0,15%. Объем заемных средств компании на конец 2024 года: 37534 тыс. руб. ФССП присвоил Низкий уровень риска для данного ПКО.</t>
  </si>
  <si>
    <t>ООО ПКО «Контур» зарегистрировано по адресу: 443093, Самарская область, г.о. Самара, вн.р-н Железнодорожный, г Самара, ул Мориса Тореза, дом 1А, офис 511. Генеральным директором является Бэр Ирина Павловна. Рост доходов компании за 5 лет: 31745000%. Рост финансовых активов компании за 5 лет: 6759,24%. Объем заемных средств компании на конец 2024 года: 35220 тыс. руб. ФССП присвоил Низкий уровень риска для данного ПКО.</t>
  </si>
  <si>
    <t>ООО ПКО «Экспресс Коллекшн» зарегистрировано по адресу: 426006, Удмуртская Респ, г Ижевск, проезд им Дерябина, 3, 314. Генеральным директором является Чирков Константин Николаевич. Рост доходов компании за 5 лет: 414,1%. Рост финансовых активов компании за 5 лет: 313,92%. ФССП присвоил Низкий уровень риска для данного ПКО.</t>
  </si>
  <si>
    <t>ООО ПКО «Куратор» зарегистрировано по адресу: 443086, Самарская область, г.о. Самара, вн.р-н Октябрьский, г Самара, ул Ерошевского, дом 3, офис 10. Генеральным директором является Каменская Анна Вячеславовна. ФССП присвоил Низкий уровень риска для данного ПКО.</t>
  </si>
  <si>
    <t>ООО ПКО «ДОК» зарегистрировано по адресу: 192019, г.Санкт-Петербург, ул.Профессора Качалова, д.7, корп.лите А, 16-Н/711. Генеральным директором является Аксёнов Денис Александрович. Рост доходов компании за 5 лет: 88,6%. Рост финансовых активов компании за 5 лет: 165,81%. Объем заемных средств компании на конец 2024 года: 277000 тыс. руб. ФССП присвоил Низкий уровень риска для данного ПКО.</t>
  </si>
  <si>
    <t>ООО ПКО «Голиаф» зарегистрировано по адресу: 620000, Свердловская область, г.о. город Екатеринбург, г Екатеринбург, ул Мамина-Сибиряка, стр. 101, помещ. 5.17. Генеральным директором является Котельников Георгий Викторович. Рост доходов компании за 5 лет: 835,3%. Рост финансовых активов компании за 5 лет: 1296,97%. Объем заемных средств компании на конец 2024 года: 45115 тыс. руб.</t>
  </si>
  <si>
    <t>ООО ПКО «МКЦ» зарегистрировано по адресу: 355003, Ставропольский край, г Ставрополь, ул Дзержинского, 160, 177. Генеральным директором является Колесникова Марина Сергеевна. Рост доходов компании за 5 лет: 2111,9%. Рост финансовых активов компании за 5 лет: 3023,47%. Объем заемных средств компании на конец 2024 года: 98506 тыс. руб. ФССП присвоил Низкий уровень риска для данного ПКО.</t>
  </si>
  <si>
    <t>ООО ПКО «Ваш долг» зарегистрировано по адресу: 117545, Москва г, ул Дорожная, 8, 1. Генеральным директором является Калёнова Екатерина Владимировна. Рост доходов компании за 5 лет: 1540,9%. ФССП присвоил Низкий уровень риска для данного ПКО.</t>
  </si>
  <si>
    <t>ООО « ПКО Компания Траст» зарегистрировано по адресу: 665801, Иркутская обл, г.о. Ангарское, г Ангарск, кв-л 252, стр. 19, офис 208. Генеральным директором является Калёнова Екатерина Владимировна. Рост доходов компании за 5 лет: 85,9%. Рост финансовых активов компании за 5 лет: 98,42%. ФССП присвоил Низкий уровень риска для данного ПКО.</t>
  </si>
  <si>
    <t>ООО «ПКО «Кредит Инкасо Рус» зарегистрировано по адресу: 127273, Москва г, Березовая аллея, дом № 5А, строение 7, помещение 4. Генеральным директором является Долюк Андрей Николаевич. Рост доходов компании за 5 лет: 54,9%. Рост финансовых активов компании за 5 лет: 163,77%. ФССП присвоил Высокий уровень риска для данного ПКО.</t>
  </si>
  <si>
    <t>ООО «ПКО «БВ «Правёж» зарегистрировано по адресу: 432045, Ульяновская обл, г Ульяновск, ш Московское, 40а, Строение 4. Генеральным директором является Бринзевич Наталья Константиновна. Рост доходов компании за 5 лет: 1314,9%. Объем заемных средств компании на конец 2024 года: 163556 тыс. руб. ФССП присвоил Низкий уровень риска для данного ПКО.</t>
  </si>
  <si>
    <t>ООО ПКО «Бустер.Ру» зарегистрировано по адресу: 630099, Новосибирская область, г Новосибирск, ул Советская, д. 23. Генеральным директором является Селиверстова Екатерина Владимировна. Рост доходов компании за 5 лет: 3204,7%. Рост финансовых активов компании за 5 лет: 6170,82%. Объем заемных средств компании на конец 2024 года: 200040 тыс. руб. ФССП присвоил Низкий уровень риска для данного ПКО.</t>
  </si>
  <si>
    <t>ООО ПКО «РМК-Коллектинг» зарегистрировано по адресу: 123007, Город Москва, вн.тер. г. Муниципальный Округ Хорошевский, ш Хорошёвское, дом 35, корпус 1, помещение 7. Генеральным директором является Морозов Александр Александрович. Рост доходов компании за 5 лет: 210,2%. ФССП присвоил Низкий уровень риска для данного ПКО.</t>
  </si>
  <si>
    <t>ООО ПКО «Агентство финансовых решений» зарегистрировано по адресу: г. Новосибирск, ул. Шевченко, д. 15/1, этаж 4, помещение 20, 630102. Генеральным директором является Рузина Дарья Андреевна. Рост доходов компании за 5 лет: 1865,4%.</t>
  </si>
  <si>
    <t>ООО ПКО «ДоброЗайм» зарегистрировано по адресу: 119180, Москва г, пер Старомонетный, 14, 2, 6-2. Генеральным директором является Васильева Амира Анатольевна. Рост доходов компании за 5 лет: 13154,6%. Рост финансовых активов компании за 5 лет: 253,24%. Объем заемных средств компании на конец 2024 года: 54329 тыс. руб. ФССП присвоил Низкий уровень риска для данного ПКО.</t>
  </si>
  <si>
    <t>ООО «ПКО Центр Альтернативного Финансирования» зарегистрировано по адресу: 305000, Курская область, г.о. Город Курск, г Курск, ул Марата, дом 21, этаж 2, помещение I. Генеральным директором является Синяков Владимир Иванович. Рост доходов компании за 5 лет: 548,1%. Объем заемных средств компании на конец 2024 года: 191309 тыс. руб. ФССП присвоил Низкий уровень риска для данного ПКО.</t>
  </si>
  <si>
    <t>ООО «ЮК Омега групп» зарегистрировано по адресу: 105523, Москва г, Щёлковское ш, дом 92, корпус 6, квартира 5. Генеральным директором является Алимов Ильдар Халитович. Рост доходов компании за 5 лет: 25698,4%. ФССП присвоил Низкий уровень риска для данного ПКО.</t>
  </si>
  <si>
    <t>ООО ПКО «Долговые Инвестиции» зарегистрировано по адресу: 117420, Москва г, 15. Генеральным директором является Феклистов Павел Анатольевич. Рост доходов компании за 5 лет: 183,2%. Рост финансовых активов компании за 5 лет: 185062,86%.</t>
  </si>
  <si>
    <t>ООО ПКО «Центр профессионального взыскания» зарегистрировано по адресу: 630007, Новосибирская обл, г Новосибирск, ул Коммунистическая, 35, 1. Генеральным директором является Яковлева Елена Александровна. Рост доходов компании за 5 лет: 2780,7%. Объем заемных средств компании на конец 2024 года: 294 тыс. руб. ФССП присвоил Низкий уровень риска для данного ПКО.</t>
  </si>
  <si>
    <t>ООО ПКО «СЗА» зарегистрировано по адресу: 350000, Краснодарский край, г Краснодар, ул Коммунаров, Дом 76, офис 365/2. Генеральным директором является Панфилов Константин Юрьевич. Рост доходов компании за 5 лет: 360,1%. Рост финансовых активов компании за 5 лет: 252,01%. Объем заемных средств компании на конец 2024 года: 155641 тыс. руб.</t>
  </si>
  <si>
    <t>ООО ПКО «РБВ» зарегистрировано по адресу: 633209, Новосибирская обл, г Искитим, ул Пушкина, 24. Генеральным директором является Решетин Андрей Валентинович. Рост доходов компании за 5 лет: 1828,4%. ФССП присвоил Низкий уровень риска для данного ПКО.</t>
  </si>
  <si>
    <t>ООО ПКО «Премьер» зарегистрировано по адресу: 344092, Ростовская обл, г. Ростов-На-Дону, пр-кт Королева, д. 7/19, офис 601. Генеральным директором является Ткаченко Максим Сергеевич. Рост доходов компании за 5 лет: 1077485%. Рост финансовых активов компании за 5 лет: 344,96%. Объем заемных средств компании на конец 2024 года: 1084 тыс. руб. ФССП присвоил Низкий уровень риска для данного ПКО.</t>
  </si>
  <si>
    <t>ООО «Гарант» зарегистрировано по адресу: 141109, Московская обл, г Щёлково, ул Космодемьянская, 10а, 8. Генеральным директором является Швакова Юлия Владимировна. Рост доходов компании за 5 лет: 458,9%. ФССП присвоил Низкий уровень риска для данного ПКО.</t>
  </si>
  <si>
    <t>ООО ПКО «Вин Лэвел Капитал» зарегистрировано по адресу: 423823, Татарстан респ, г.о. городской округ город Набережные Челны, г Набережные Челны, пр-кт Сююмбике, д. 40, помещ. 54,55. Генеральным директором является Каримов Радик Минизахидович. Рост доходов компании за 5 лет: 124,1%. Рост финансовых активов компании за 5 лет: 26149,75%. Объем заемных средств компании на конец 2024 года: 580605 тыс. руб. ФССП присвоил Низкий уровень риска для данного ПКО.</t>
  </si>
  <si>
    <t>ООО ПКО «Юстива» зарегистрировано по адресу: 443086, Самарская область, г.о. Самара, вн.р-н Октябрьский, г Самара, ул Ерошевского, дом 3, офис 12. Генеральным директором является Столярова Дарья Владимировна. Рост доходов компании за 5 лет: 125,5%. Рост финансовых активов компании за 5 лет: 3,09%. ФССП присвоил Низкий уровень риска для данного ПКО.</t>
  </si>
  <si>
    <t>ООО ПКО «Дата Коллект» зарегистрировано по адресу: 603022, Нижегородская обл, г Нижний Новгород, ул Тимирязева, 15, 2, П408. Генеральным директором является Одинцова Татьяна Александровна. Рост доходов компании за 5 лет: 63680,9%. Рост финансовых активов компании за 5 лет: 946,91%. ФССП присвоил Низкий уровень риска для данного ПКО.</t>
  </si>
  <si>
    <t>ООО «ПКО КОНТРОЛЬ» зарегистрировано по адресу: 358000, Калмыкия Респ, г Элиста, ул В.И.Ленина, 240, 306. Генеральным директором является Жихоров Дмитрий Анатольевич. Рост доходов компании за 5 лет: 492,2%. Рост финансовых активов компании за 5 лет: 1297,01%. ФССП присвоил Низкий уровень риска для данного ПКО.</t>
  </si>
  <si>
    <t>ООО ПКО «ДЕКСТФИН» зарегистрировано по адресу: 115280, Москва г, ул Ленинская Слобода, 19, 1, 31б. Генеральным директором является Солнцев Геннадий Викторович. Рост доходов компании за 5 лет: 2032,7%. ФССП присвоил Низкий уровень риска для данного ПКО.</t>
  </si>
  <si>
    <t>ООО ПКО «ДГ» зарегистрировано по адресу: 123022, Город Москва, вн.тер. г. Муниципальный Округ Пресненский, ул 2-Я Звенигородская, дом 13, строение 43, помещение 1/1. Генеральным директором является Савинов Александр Александрович. Рост доходов компании за 5 лет: 788,2%. Объем заемных средств компании на конец 2024 года: 39500 тыс. руб. ФССП присвоил Низкий уровень риска для данного ПКО.</t>
  </si>
  <si>
    <t>ООО «ПКО «АСВ.УСЛУГИ» зарегистрировано по адресу: 188640, Ленинградская область, м.р-н Всеволожский, г.п. Всеволожское, г Всеволожск, ул Социалистическая, д. 114А, офис 302. Генеральным директором является Ермольева Екатерина Викторовна. Рост доходов компании за 5 лет: 719,3%. Объем заемных средств компании на конец 2024 года: 41000 тыс. руб. ФССП присвоил Низкий уровень риска для данного ПКО.</t>
  </si>
  <si>
    <t>ООО ПКО ЮФ «НЕРИС» зарегистрировано по адресу: 394006, Воронежская обл, г.о. город Воронеж, г Воронеж, ул 20-летия Октября, д. 90Б, офис 414. Генеральным директором является Суменко Сергей Александрович. Рост доходов компании за 5 лет: 200%. Рост финансовых активов компании за 5 лет: 0,11%. Объем заемных средств компании на конец 2024 года: 22872 тыс. руб. ФССП присвоил Высокий уровень риска для данного ПКО.</t>
  </si>
  <si>
    <t>ООО ПКО «АРКА» зарегистрировано по адресу: 150036, Ярославская обл, Ярославский р-н, Мологино д, 4-я Изумрудная ул, дом 36. Генеральным директором является Левочкин Михаил Сергеевич. Рост доходов компании за 5 лет: 51867,5%. Рост финансовых активов компании за 5 лет: 2872%. Объем заемных средств компании на конец 2024 года: 31728 тыс. руб. ФССП присвоил Низкий уровень риска для данного ПКО.</t>
  </si>
  <si>
    <t>ООО «ПКО «Цербер» зарегистрировано по адресу: 127576, Москва г, Илимская ул, дом 2, помещение XIII комн 1 оф 53. Генеральным директором является Тихонов Денис Юрьевич. Рост доходов компании за 5 лет: 183,5%. Объем заемных средств компании на конец 2024 года: 35 тыс. руб.</t>
  </si>
  <si>
    <t>ООО ПКО «РБ Коллект» зарегистрировано по адресу: 125445, Москва г, вн.тер.г. муниципальный округ Ховрино, ул Смольная, д. 22, помещ. 1/1. Генеральным директором является Атаян Сергей Робертович. Рост доходов компании за 5 лет: 383,9%. Рост финансовых активов компании за 5 лет: 122,03%. ФССП присвоил Низкий уровень риска для данного ПКО.</t>
  </si>
  <si>
    <t>ООО ПКО «Пойдём!» зарегистрировано по адресу: 630005, Новосибирская обл, г Новосибирск, ул Фрунзе, д. 49/3, офис 9. Генеральным директором является Кислицин Александр Сергеевич. Рост доходов компании за 5 лет: 166,3%. ФССП присвоил Низкий уровень риска для данного ПКО.</t>
  </si>
  <si>
    <t>ООО «ПКО «Новый Взгляд» зарегистрировано по адресу: 614067, Пермский край, г Пермь, ул Машинистов, 49/9, 214. Генеральным директором является Жубатканов Адил Бауыржанович. Объем заемных средств компании на конец 2024 года: 15000 тыс. руб.</t>
  </si>
  <si>
    <t>ООО «профессиональная коллекторская организация «Главколлект» зарегистрировано по адресу: г. Санкт-Петербург, ул. Ломаная, 196006. Генеральным директором является Миронова Марина Викторовна. Рост доходов компании за 5 лет: 123,3%. Рост финансовых активов компании за 5 лет: 315,21%. ФССП присвоил Низкий уровень риска для данного ПКО.</t>
  </si>
  <si>
    <t>ООО ПКО «АРС ФИНАНС» зарегистрировано по адресу: 620014, Свердловская обл, г Екатеринбург, ул Добролюбова, 16, 717. Генеральным директором является Лысенко Александр Александрович. Рост доходов компании за 5 лет: 90,2%. ФССП присвоил Низкий уровень риска для данного ПКО.</t>
  </si>
  <si>
    <t>ООО ПКО «Платан» зарегистрировано по адресу: 413100, Саратовская обл, Энгельс г, Строителей пр-т 82. Генеральным директором является Ситалиев Ахат Шакирович. Рост доходов компании за 5 лет: 129,5%. Рост финансовых активов компании за 5 лет: 150,64%. ФССП присвоил Низкий уровень риска для данного ПКО.</t>
  </si>
  <si>
    <t>ООО «АЕГ» зарегистрировано по адресу: 460052, Оренбургская обл, Оренбург г, Автомобилистов ул, дом 2/2, помещение 6. Генеральным директором является Вельможко Александр Юрьевич. Рост доходов компании за 5 лет: 445,3%. Рост финансовых активов компании за 5 лет: 593,3%. Объем заемных средств компании на конец 2024 года: 21314 тыс. руб. ФССП присвоил Низкий уровень риска для данного ПКО.</t>
  </si>
  <si>
    <t>ООО ПКО «Правовой центр «ОДА» зарегистрировано по адресу: 460000, Оренбургская область, г Оренбург, ул Гая, д. 3. Генеральным директором является Филиппов Анатолий Алексеевич. Рост доходов компании за 5 лет: 5,6%. Рост финансовых активов компании за 5 лет: 2472,06%. Объем заемных средств компании на конец 2024 года: 19417 тыс. руб. ФССП присвоил Низкий уровень риска для данного ПКО.</t>
  </si>
  <si>
    <t>ООО ПКО «Эксперт Сибирь» зарегистрировано по адресу: 426008, Удмуртская Респ, г Ижевск, ул Карла Маркса, 268, Помещ. 1-4. Генеральным директором является Ларионова Наталья Анатольевна. Рост доходов компании за 5 лет: 551,4%. ФССП присвоил Низкий уровень риска для данного ПКО.</t>
  </si>
  <si>
    <t>ООО ПКО «СИРИУС» зарегистрировано по адресу: 426006, Удмуртская Респ, Ижевск г, Им Дерябина проезд, д. № 3, оф. 402. Генеральным директором является Пантюхина Любовь Васильевна. Рост доходов компании за 5 лет: 4974,5%. Рост финансовых активов компании за 5 лет: 4338,92%. Объем заемных средств компании на конец 2024 года: 24093 тыс. руб. ФССП присвоил Низкий уровень риска для данного ПКО.</t>
  </si>
  <si>
    <t>ООО «КОНСТАНТА» зарегистрировано по адресу: 195043, Санкт-Петербург г, Рябовское ш, дом № 120, литера А, помещение 210. Генеральным директором является Ларионова Надежда Анатольевна. Рост доходов компании за 5 лет: 35,2%. Рост финансовых активов компании за 5 лет: 59,23%. ФССП присвоил Низкий уровень риска для данного ПКО.</t>
  </si>
  <si>
    <t>ООО ПКО «ГНК-Инвест» зарегистрировано по адресу: 426003, Удмуртская Респ, Ижевск г, Красноармейская ул, дом № 61, оф.27. Генеральным директором является Баранова Елена Алексеевна. Рост доходов компании за 5 лет: 241,2%. Рост финансовых активов компании за 5 лет: 14,7%. Объем заемных средств компании на конец 2024 года: 80346 тыс. руб. ФССП присвоил Низкий уровень риска для данного ПКО.</t>
  </si>
  <si>
    <t>ООО ПКО «АБР-Групп» зарегистрировано по адресу: 443099, Самарская область, г Самара, ул Фрунзе, д. 72, офис 11. Генеральным директором является Зюзина Ирина Вячеславовна. Рост доходов компании за 5 лет: 1850,2%. Рост финансовых активов компании за 5 лет: 116,07%. Объем заемных средств компании на конец 2024 года: 870 тыс. руб. ФССП присвоил Низкий уровень риска для данного ПКО.</t>
  </si>
  <si>
    <t>ООО ПКО «ЮК «Группа СВС» зарегистрировано по адресу: 115114, Москва г, наб Дербеневская, 11, Эт 9 Пом Б. Генеральным директором является Вильчковский Александр Иванович. Рост доходов компании за 5 лет: 126,3%. ФССП присвоил Низкий уровень риска для данного ПКО.</t>
  </si>
  <si>
    <t>ООО ПКО «СКК» зарегистрировано по адресу: 450047, Республика Башкортостан, г.о. Город Уфа, г Уфа, ул Айская, дом 39, помещение 1, помещение 107. Генеральным директором является Вильчковский Александр Иванович. Рост доходов компании за 5 лет: 244,4%. ФССП присвоил Низкий уровень риска для данного ПКО.</t>
  </si>
  <si>
    <t>ООО ПКО «Премьер Авто» зарегистрировано по адресу: 690001, Приморский край, г. Владивосток, ул.Светланская, д.85, Х. Генеральным директором является Золотухина Галина Степановна. Рост доходов компании за 5 лет: 284,3%. ФССП присвоил Низкий уровень риска для данного ПКО.</t>
  </si>
  <si>
    <t>ООО ПКО «Интер-Прайм» зарегистрировано по адресу: 127015, Москва г, Новодмитровская Б. ул, дом 23, строение 3. Генеральным директором является Куренкова Анастасия Сергеевна. Рост доходов компании за 5 лет: 141,2%. Рост финансовых активов компании за 5 лет: 266,13%. ФССП присвоил Значительный уровень риска для данного ПКО.</t>
  </si>
  <si>
    <t>ООО «ПКО «ИКОИ» зарегистрировано по адресу: 127566, Москва г, Алтуфьевское ш, дом № 48, корпус 1, этаж 3, помещение I. Генеральным директором является Сырачетдинов Ренат Наилевич. Рост доходов компании за 5 лет: 928,7%. ФССП присвоил Низкий уровень риска для данного ПКО.</t>
  </si>
  <si>
    <t>ООО ПКО «Агентство ЮВС» зарегистрировано по адресу: 614016, Пермский край, г Пермь, ул Краснофлотская, Дом 28. Генеральным директором является Шпетер Сергей Эдуардович. Рост доходов компании за 5 лет: 169,9%. Рост финансовых активов компании за 5 лет: 308,06%. ФССП присвоил Низкий уровень риска для данного ПКО.</t>
  </si>
  <si>
    <t>ООО ПКО «ДЕМОКРИТ» зарегистрировано по адресу: 620110, Свердловская область, г.о. Город Екатеринбург, г Екатеринбург, ул Краснолесья, дом 30, квартира 149. Генеральным директором является Ванеев Максим Александрович. Рост доходов компании за 5 лет: 901,5%. ФССП присвоил Низкий уровень риска для данного ПКО.</t>
  </si>
  <si>
    <t>ООО «ПКО ДолгЛимит» зарегистрировано по адресу: 620102, Свердловская обл, г Екатеринбург, ул Ясная, 22б, Этаж 2 Помещ. 7. Генеральным директором является Кайгородцева Юлия Сергеевна. Рост доходов компании за 5 лет: 34324,8%. Рост финансовых активов компании за 5 лет: 1060,55%. Объем заемных средств компании на конец 2024 года: 9938 тыс. руб. ФССП присвоил Низкий уровень риска для данного ПКО.</t>
  </si>
  <si>
    <t>ООО КА «Регион» зарегистрировано по адресу: 625002, Тюменская обл, г.о. город Тюмень, г Тюмень, ул Комсомольская, д. 49, офис 401. Генеральным директором является Панченко Константин Николаевич. Рост доходов компании за 5 лет: 87,6%. Объем заемных средств компании на конец 2024 года: 657 тыс. руб. ФССП присвоил Низкий уровень риска для данного ПКО.</t>
  </si>
  <si>
    <t>ООО «Вектор Белгород» зарегистрировано по адресу: 308014, Белгородская обл, г Белгород, ул Попова, 58, 206. Генеральным директором является Заболотная Вереника Вячеславовна. Рост доходов компании за 5 лет: 58,2%. Объем заемных средств компании на конец 2024 года: 2258 тыс. руб. ФССП присвоил Низкий уровень риска для данного ПКО.</t>
  </si>
  <si>
    <t>ООО «ПКО «Форвард» зарегистрировано по адресу: 630099, Новосибирская обл, г.о. город Новосибирск, г Новосибирск, ул Урицкого, д. 21, кв. 7, 9, 10, 11, 12, 13, 14, 15, 16. Генеральным директором является Степанов Иван Александрович. Рост доходов компании за 5 лет: 46,8%. Рост финансовых активов компании за 5 лет: 15,55%. Объем заемных средств компании на конец 2024 года: 11000 тыс. руб. ФССП присвоил Низкий уровень риска для данного ПКО.</t>
  </si>
  <si>
    <t>ООО ПКО «ПФГ» зарегистрировано по адресу: 117452, Город Москва, вн.тер. г. Муниципальный Округ Зюзино, б-р Черноморский, дом 17, корпус 1, помещение 5/2/4. Генеральным директором является Сакинов Артём Эрнстович. Рост доходов компании за 5 лет: 40413,5%. Объем заемных средств компании на конец 2024 года: 5262 тыс. руб. ФССП присвоил Низкий уровень риска для данного ПКО.</t>
  </si>
  <si>
    <t>ООО ПКО «ДЖИ ТИ» зарегистрировано по адресу: Чувашская Республика - Чувашия, Чебоксары, Маркса К., д. 52, стр. 2, помещ. 4. Генеральным директором является Ходасевич Марина Алексеевна. Рост доходов компании за 5 лет: 1542,4%. Объем заемных средств компании на конец 2024 года: 5945 тыс. руб. ФССП присвоил Низкий уровень риска для данного ПКО.</t>
  </si>
  <si>
    <t>ООО ПКО «ЦЕССИОНАРИЙ С-З» зарегистрировано по адресу: 199155, город Санкт-Петербург, вн.тер. г. Муниципальный Округ Остров Декабристов, ул Уральская, дом 2, строение 1, помещение 12-Н, ОФИС 11. Генеральным директором является Атаев Михаил Аннамухамметович. Рост доходов компании за 5 лет: 341,8%. Рост финансовых активов компании за 5 лет: 100%. Объем заемных средств компании на конец 2024 года: 30 тыс. руб. ФССП присвоил Низкий уровень риска для данного ПКО.</t>
  </si>
  <si>
    <t>ООО ПКО «СИА» зарегистрировано по адресу: 119285, Москва г, км МЖД Киевское 5-й, 1, 1. Генеральным директором является Одегов Роман Владимирович. Рост доходов компании за 5 лет: 2243,3%. ФССП присвоил Низкий уровень риска для данного ПКО.</t>
  </si>
  <si>
    <t>ООО «ПРИОРИТЕТ» зарегистрировано по адресу: 344033, Ростовская обл, г Ростов-на-Дону, ул Магнитогорская, 1б, 41. Генеральным директором является Горьковец Артем Александрович. Рост доходов компании за 5 лет: 119,5%. Рост финансовых активов компании за 5 лет: 532,15%.</t>
  </si>
  <si>
    <t>ООО ПКО «Мегасах» зарегистрировано по адресу: г. Южно-Сахалинск, Коммунистический пр-кт, д. 49, ОФИС 408А, 693020. Генеральным директором является Павлютин Сергей Сергеевич. Рост доходов компании за 5 лет: 291,2%. Рост финансовых активов компании за 5 лет: 2,63%. ФССП присвоил Низкий уровень риска для данного ПКО.</t>
  </si>
  <si>
    <t>ООО ПКО «СПВ» зарегистрировано по адресу: Нижегородская область,городской округ Нижний Новгород, г.Нижний Новгород, ул. Добролюбова, д.2/28 пои П4. Генеральным директором является Жуленкова Юлия Владимировна. Рост доходов компании за 5 лет: 425324,1%. Рост финансовых активов компании за 5 лет: 30,51%. Объем заемных средств компании на конец 2024 года: 34178 тыс. руб. ФССП присвоил Низкий уровень риска для данного ПКО.</t>
  </si>
  <si>
    <t>ООО ПКО «Гироскоп» зарегистрировано по адресу: 428024, Чувашская Республика - Чувашия, Чебоксары г, Хевешская ул, дом № 1, строение А, офис 207. Генеральным директором является Захаров Тимофей Валерьевич. Рост доходов компании за 5 лет: 182,8%. ФССП присвоил Низкий уровень риска для данного ПКО.</t>
  </si>
  <si>
    <t>ООО «Профессиональная коллекторская организация «Результат» зарегистрировано по адресу: 127015, Москва г, вн.тер.г. муниципальный округ Бутырский, ул Новодмитровская, д. 2, к. 2, этаж 19, офис 1. Генеральным директором является Корчевский Станислав Юрьевич. Рост доходов компании за 5 лет: 2533,7%. Рост финансовых активов компании за 5 лет: 238,94%. Объем заемных средств компании на конец 2024 года: 113523 тыс. руб. ФССП присвоил Низкий уровень риска для данного ПКО.</t>
  </si>
  <si>
    <t>ООО Профессиональная коллекторская организация «21 век» зарегистрировано по адресу: 426057, Удмуртская Респ, г Ижевск, ул Бородина, 21, 409а. Генеральным директором является Муртазина Татьяна Геннадьевна. Рост доходов компании за 5 лет: 570%. Объем заемных средств компании на конец 2024 года: 21 тыс. руб. ФССП присвоил Низкий уровень риска для данного ПКО.</t>
  </si>
  <si>
    <t>ООО «ПКО «АБС» зарегистрировано по адресу: 115114, Москва г, муниципальный округ Даниловский, 1-й Дербеневский пер, дом 5, этаж 1, помещение II, комната 23,25. Генеральным директором является Фомичев Александр Викторович. Рост доходов компании за 5 лет: 139,8%. Объем заемных средств компании на конец 2024 года: 42000 тыс. руб. ФССП присвоил Низкий уровень риска для данного ПКО.</t>
  </si>
  <si>
    <t>ООО ПКО «Югория» зарегистрировано по адресу: 620075, Свердловская обл, г Екатеринбург, ул Горького, 63, 226. Генеральным директором является Долженков Сергей Владимирович. Рост доходов компании за 5 лет: 56,5%. ФССП присвоил Низкий уровень риска для данного ПКО.</t>
  </si>
  <si>
    <t>ООО «ПКО ЕСВ» зарегистрировано по адресу: 107031, Москва г, ул Неглинная, 14, 1А, Помещение 1/3. Генеральным директором является Измайлов Андрей Рустямович. Рост доходов компании за 5 лет: 360,2%. Объем заемных средств компании на конец 2024 года: 65113 тыс. руб. ФССП присвоил Низкий уровень риска для данного ПКО.</t>
  </si>
  <si>
    <t>ООО ПКО «СКА» зарегистрировано по адресу: г. Новосибирск, ул. Дуси Ковальчук, д. 250, кв. 202, 630082. Генеральным директором является Долгих Юлия Владимировна. Рост доходов компании за 5 лет: 361,4%. ФССП присвоил Низкий уровень риска для данного ПКО.</t>
  </si>
  <si>
    <t>АО «ПКО «АТАКОР. Антикризисное управление» зарегистрировано по адресу: 125080, Москва г, Волоколамское ш, дом № 1, строение 1, этаж 5, помещение IV, комната 30Б, офис 53. Генеральным директором является Евтухов Виктор Юрьевич. Рост доходов компании за 5 лет: 231,5%. Объем заемных средств компании на конец 2024 года: 48570 тыс. руб. ФССП присвоил Низкий уровень риска для данного ПКО.</t>
  </si>
  <si>
    <t>ООО «ПКО «ИЛМА» зарегистрировано по адресу: г. Петрозаводск, р-н Центр, ул. Гоголя, д. 58, ЭТАЖ 2, 185035. Генеральным директором является Бухтоярова Екатерина Александровна. Рост доходов компании за 5 лет: 175,8%. Рост финансовых активов компании за 5 лет: 344,8%. Объем заемных средств компании на конец 2024 года: 27486 тыс. руб. ФССП присвоил Низкий уровень риска для данного ПКО.</t>
  </si>
  <si>
    <t>ООО ПКО «СКЛ» зарегистрировано по адресу: 344016, Ростовская область, г Ростов-на-Дону, ул Буровая, зд. 46. Генеральным директором является Василенко Александр Сергеевич. Рост доходов компании за 5 лет: 411,8%. ФССП присвоил Низкий уровень риска для данного ПКО.</t>
  </si>
  <si>
    <t>ООО ПКО «КРЕПОСТЬ» зарегистрировано по адресу: 358000, Калмыкия Респ, г Элиста, ул В.И.Ленина, 240, 3021. Генеральным директором является Кривец Константин Евгеньевич. Рост доходов компании за 5 лет: 199%. Объем заемных средств компании на конец 2024 года: 135450 тыс. руб. ФССП присвоил Низкий уровень риска для данного ПКО.</t>
  </si>
  <si>
    <t>ООО ПКО «Надежда-18» зарегистрировано по адресу: 427960, Удмуртская Респ, г Сарапул, ул Советская, 10, 2. Генеральным директором является Солоницына Ирина Викторовна. Объем заемных средств компании на конец 2024 года: 1083 тыс. руб. ФССП присвоил Низкий уровень риска для данного ПКО.</t>
  </si>
  <si>
    <t>ООО ПКО «Зевс» зарегистрировано по адресу: 625003, Тюменская обл, Тюмень г, Ленина ул, д. № 2,  А кв. 1. Генеральным директором является Стариков Константин Валерьевич. Рост доходов компании за 5 лет: 288,2%. ФССП присвоил Низкий уровень риска для данного ПКО.</t>
  </si>
  <si>
    <t>ООО «ПКО «Право» зарегистрировано по адресу: 440020, Пензенская обл, г Пенза, ул Володарского, стр. 23. Генеральным директором является Хахулин Дмитрий Игоревич. Рост доходов компании за 5 лет: 157,2%. Рост финансовых активов компании за 5 лет: 20%. Объем заемных средств компании на конец 2024 года: 7078 тыс. руб. ФССП присвоил Низкий уровень риска для данного ПКО.</t>
  </si>
  <si>
    <t>ООО «Профессиональная коллекторская организация «Легал Коллекшн» зарегистрировано по адресу: 443079, Самарская обл, Самара г, Революционная ул, дом № 111, этаж 1, офис 8. Генеральным директором является Глебова Юлия Валерьевна. Рост доходов компании за 5 лет: 270,3%. Рост финансовых активов компании за 5 лет: 142,39%. Объем заемных средств компании на конец 2024 года: 105 тыс. руб. ФССП присвоил Низкий уровень риска для данного ПКО.</t>
  </si>
  <si>
    <t>ООО ПКО " БПА" зарегистрировано по адресу: 163000, Архангельская область, г.о. Город Архангельск, г Архангельск, пр-кт Чумбарова-Лучинского, дом 41, офис 1. Генеральным директором является Курочка Илья Владимирович. Рост доходов компании за 5 лет: 605%. Объем заемных средств компании на конец 2024 года: 10531 тыс. руб. ФССП присвоил Низкий уровень риска для данного ПКО.</t>
  </si>
  <si>
    <t>ООО ПКО «РегионКонсалт» зарегистрировано по адресу: 117218, Москва г, ул Кржижановского, 15, 5, 208. Генеральным директором является Никитин Владимир Владимирович. Рост доходов компании за 5 лет: 124,4%. Рост финансовых активов компании за 5 лет: 33,89%. Объем заемных средств компании на конец 2024 года: 20721 тыс. руб. ФССП присвоил Низкий уровень риска для данного ПКО.</t>
  </si>
  <si>
    <t>ООО «Бизнес-Альянс» зарегистрировано по адресу: 105118, Москва г, вн.тер.г. муниципальный округ Соколиная гора, ул Кирпичная, д. 20, стр. 7. Генеральным директором является Оболенский Сергей Владимирович. Рост доходов компании за 5 лет: 76,7%. Рост финансовых активов компании за 5 лет: 3072615,93%. Объем заемных средств компании на конец 2024 года: 8892229 тыс. руб. ФССП присвоил Низкий уровень риска для данного ПКО.</t>
  </si>
  <si>
    <t>ООО «ПКО «ЦФП» зарегистрировано по адресу: 191144, Санкт-Петербург г, 8-Я Советская ул, дом 48, литер А, помещение 14-Н, офис 7. Генеральным директором является Сураева Татьяна Эммануиловна. Рост доходов компании за 5 лет: 222,1%. Объем заемных средств компании на конец 2024 года: 17000 тыс. руб.</t>
  </si>
  <si>
    <t>ООО ПКО «ССПВ» зарегистрировано по адресу: 630108, Новосибирская обл, г Новосибирск, ул Станционная, 30а, 901. Генеральным директором является Солтус Сергей Борисович. Рост доходов компании за 5 лет: 308,9%. Объем заемных средств компании на конец 2024 года: 36176 тыс. руб. ФССП присвоил Низкий уровень риска для данного ПКО.</t>
  </si>
  <si>
    <t>ООО ПКО «ОЛАНД» зарегистрировано по адресу: 614015, Пермский край, г Пермь, ул Монастырская, 61, 525. Генеральным директором является Небабин Роман Викторович. Рост доходов компании за 5 лет: 279,2%. Объем заемных средств компании на конец 2024 года: 3663 тыс. руб. ФССП присвоил Низкий уровень риска для данного ПКО.</t>
  </si>
  <si>
    <t>ООО «КА «ШИП» зарегистрировано по адресу: Тверская обл., г.о. город Тверь, г. Тверь, ул. Андрея Дементьева, д. 3, ОФ. 801, 170100. Генеральным директором является Ларькина Виктория Михайловна. Рост доходов компании за 5 лет: 1110,5%. Рост финансовых активов компании за 5 лет: 1534,73%. Объем заемных средств компании на конец 2024 года: 14447 тыс. руб. ФССП присвоил Низкий уровень риска для данного ПКО.</t>
  </si>
  <si>
    <t>ООО «ПКО ВОКСИС» зарегистрировано по адресу: 620075, Свердловская обл, г Екатеринбург, ул Розы Люксембург, 19 ЭТАЖ 3. Генеральным директором является Волосников Роман Романович. Рост доходов компании за 5 лет: 1877,9%. Рост финансовых активов компании за 5 лет: 555,88%. Объем заемных средств компании на конец 2024 года: 745906 тыс. руб. ФССП присвоил Низкий уровень риска для данного ПКО.</t>
  </si>
  <si>
    <t>ООО «ПКО «АКЦЕПТ» зарегистрировано по адресу: 140180, Московская обл, Жуковский г, Гагарина ул, дом № 85 В, помещение 1. Генеральным директором является Червяков Виктор Николаевич. Рост доходов компании за 5 лет: 211,2%. Рост финансовых активов компании за 5 лет: 197,27%. Объем заемных средств компании на конец 2024 года: 28615 тыс. руб. ФССП присвоил Низкий уровень риска для данного ПКО.</t>
  </si>
  <si>
    <t>ООО ПКО «Конструктив» зарегистрировано по адресу: 150030, Ярославская область, г.о. Город Ярославль, г Ярославль, пр-кт Московский, дом 119, корпус 2, помещение 5. Генеральным директором является Иванская Евгения Юрьевна. Рост доходов компании за 5 лет: 674,2%. ФССП присвоил Низкий уровень риска для данного ПКО.</t>
  </si>
  <si>
    <t>ООО ПКО «А.Сторм» зарегистрировано по адресу: 121596, Город Москва, вн.тер. г. Муниципальный Округ Можайский, ул Горбунова, дом 2, строение 3, этаж 8 ПОМ II КОМ 4. Генеральным директором является Зайцев Алексей Владимирович. Рост доходов компании за 5 лет: 116,5%. Рост финансовых активов компании за 5 лет: 76,34%. ФССП присвоил Низкий уровень риска для данного ПКО.</t>
  </si>
  <si>
    <t>ООО ПКО «Саммит» зарегистрировано по адресу: 119180, Москва г, пер Старомонетный, 14, 2, 5-6. Генеральным директором является Бурова Вероника Александровна. Рост доходов компании за 5 лет: 55633,7%. Рост финансовых активов компании за 5 лет: 2089,18%. ФССП присвоил Низкий уровень риска для данного ПКО.</t>
  </si>
  <si>
    <t>ООО «Правовой центр «Паритет» зарегистрировано по адресу: 117638, Москва г, ул Одесская, 2, 1/2. Генеральным директором является Петрушин Сергей Васильевич. Рост доходов компании за 5 лет: 10%. Рост финансовых активов компании за 5 лет: 5,4%. Объем заемных средств компании на конец 2024 года: 49052 тыс. руб. ФССП присвоил Низкий уровень риска для данного ПКО.</t>
  </si>
  <si>
    <t>ООО «ПКО «Маршал» зарегистрировано по адресу: 127055, Город Москва, вн.тер. г. Муниципальный Округ Марьина Роща, ул Образцова, дом 14, помещение 1Д/1. Генеральным директором является Сергеев Сергей Александрович. Рост доходов компании за 5 лет: 277,9%. Объем заемных средств компании на конец 2024 года: 197777 тыс. руб. ФССП присвоил Низкий уровень риска для данного ПКО.</t>
  </si>
  <si>
    <t>ООО ПКО «ФинЭффект» зарегистрировано по адресу: 603000, Нижегородская обл, Нижний Новгород г, Холодный пер, дом № 7, оф.3. Генеральным директором является Омяльев Андрей Анатольевич. Рост доходов компании за 5 лет: 355%. Объем заемных средств компании на конец 2024 года: 46299 тыс. руб. ФССП присвоил Низкий уровень риска для данного ПКО.</t>
  </si>
  <si>
    <t>ООО ЮЦ «Б.Н.П.» (ПКО) зарегистрировано по адресу: 643,394036,36,,Воронеж г,,Революции пр-кт,1,В,406. Генеральным директором является Федосеев Виктор Васильевич. Рост доходов компании за 5 лет: 453%. ФССП присвоил Средний уровень риска для данного ПКО.</t>
  </si>
  <si>
    <t>ООО ПКО «Стратегия» зарегистрировано по адресу: 111033, Москва г, Золоторожский Вал ул, дом № 11, строение 21, этаж 4, помещение V, комната 409. Генеральным директором является Воронин Дмитрий Игоревич. Рост доходов компании за 5 лет: 178,5%. ФССП присвоил Низкий уровень риска для данного ПКО.</t>
  </si>
  <si>
    <t>ООО «ПКО «ЭквИта-Капитал» зарегистрировано по адресу: 119530, Город Москва, вн.тер.г. муниципальный округ Очаково-Матвеевское, ш. Очаковское, д. 34, помещ. 24/6. Генеральным директором является Попов Сергей Анатольевич. Рост доходов компании за 5 лет: 12799,5%. ФССП присвоил Низкий уровень риска для данного ПКО.</t>
  </si>
  <si>
    <t>ООО ПКО «ЦСВ» зарегистрировано по адресу: Чувашская Республика - Чувашия, г.о. город Чебоксары, г. Чебоксары, пр-кт Тракторостроителей, Д. 63/21, КВ. 138, 428028. Генеральным директором является Ермолаев Андрей Аликович. Рост доходов компании за 5 лет: 263,2%. Объем заемных средств компании на конец 2024 года: 8522 тыс. руб. ФССП присвоил Низкий уровень риска для данного ПКО.</t>
  </si>
  <si>
    <t>ООО «Светлый путь» зарегистрировано по адресу: г. Санкт-Петербург, ул. 4-я Советская, д. 40, оф. 12, эт. 2, 191024. Генеральным директором является Лашер Александр Ильич. Рост доходов компании за 5 лет: 1924,5%. Рост финансовых активов компании за 5 лет: 104,13%. Объем заемных средств компании на конец 2024 года: 600 тыс. руб.</t>
  </si>
  <si>
    <t>ООО ПКО «Эксперт Центр» зарегистрировано по адресу: 630091, Новосибирская область, г.о. город Новосибирск, г Новосибирск, ул Советская, д. 64/1. Генеральным директором является Долгих Юлия Владимировна. Рост доходов компании за 5 лет: 514,6%. ФССП присвоил Низкий уровень риска для данного ПКО.</t>
  </si>
  <si>
    <t>ООО «ПКО «Сибиряк Плюс» зарегистрировано по адресу: г. Новосибирск, ул. Никитина, д. 20, эт 3, ОФИС 307, 630009. Генеральным директором является Курдюков Сергей Александрович. Рост доходов компании за 5 лет: 895,3%. ФССП присвоил Низкий уровень риска для данного ПКО.</t>
  </si>
  <si>
    <t>ООО «ПКО «Айсберг» зарегистрировано по адресу: 420111, Татарстан респ., Казань г., Чернышевского ул, дом 30Б, офис 18Ц. Генеральным директором является Муратшин Динар Маратович. Рост доходов компании за 5 лет: 2075,1%. Рост финансовых активов компании за 5 лет: 55,56%. Объем заемных средств компании на конец 2024 года: 3751 тыс. руб. ФССП присвоил Низкий уровень риска для данного ПКО.</t>
  </si>
  <si>
    <t>ООО ПКО «АУС» зарегистрировано по адресу: 614031, г.Пермь, ул.Костычева, д.17, кв.47. Генеральным директором является Аксенов Евгений Николаевич. Рост доходов компании за 5 лет: 346,7%. Рост финансовых активов компании за 5 лет: 141,33%. ФССП присвоил Высокий уровень риска для данного ПКО.</t>
  </si>
  <si>
    <t>ООО ПКО «Бикэш» зарегистрировано по адресу: 443080, Самарская обл, г Самара, ул Революционная, 70, 1, 407. Генеральным директором является Гребёнкина Татьяна Михайловна. Рост доходов компании за 5 лет: 452,6%. ФССП присвоил Низкий уровень риска для данного ПКО.</t>
  </si>
  <si>
    <t>ООО ПКО «Возврат» зарегистрировано по адресу: 620073, Свердловская обл., Екатеринбург г., Крестинского ул., строение 46А, офис 708. Генеральным директором является Яночкин Иван Юрьевич. Рост доходов компании за 5 лет: 692%. Объем заемных средств компании на конец 2024 года: 10363 тыс. руб. ФССП присвоил Низкий уровень риска для данного ПКО.</t>
  </si>
  <si>
    <t>ООО «ПКО» СЕГМЕНТ» зарегистрировано по адресу: 150002, Ярославская область, г.о. Город Ярославль, г Ярославль, ул Будкина, дом 7, офис 3. Генеральным директором является Мельков Павел Михайлович. Рост доходов компании за 5 лет: 200,4%. Рост финансовых активов компании за 5 лет: 210,99%. Объем заемных средств компании на конец 2024 года: 9349 тыс. руб. ФССП присвоил Низкий уровень риска для данного ПКО.</t>
  </si>
  <si>
    <t>ООО ПКО «Юридическая компания «Уна Лекс» зарегистрировано по адресу: 150040, Ярославская область, г.о. Город Ярославль, г Ярославль, пр-кт Октября, здание 56/2, офис 310. Генеральным директором является Корязин Андрей Сергеевич. Рост доходов компании за 5 лет: 209,3%. Рост финансовых активов компании за 5 лет: 237,35%. Объем заемных средств компании на конец 2024 года: 5167 тыс. руб. ФССП присвоил Низкий уровень риска для данного ПКО.</t>
  </si>
  <si>
    <t>ООО ПКО «ЮККА» зарегистрировано по адресу: 413111, Саратовская обл, м.р-н Энгельсский, г.п. городское поселение город Энгельс, г Энгельс, пр-кт Строителей, д. 7а, офис 512. Генеральным директором является Краснощекова Александра Владимировна. Рост доходов компании за 5 лет: 427%. ФССП присвоил Низкий уровень риска для данного ПКО.</t>
  </si>
  <si>
    <t>ООО «ЮК «Легист» зарегистрировано по адресу: 111024, город Москва, вн.тер. г. Муниципальный Округ Лефортово, ул 2-Я Кабельная, дом 2, строение 3, этаж 3, помещение XXI, КОМ. 11. Генеральным директором является Бадина Елена Григорьевна. Рост доходов компании за 5 лет: 35504,3%. Рост финансовых активов компании за 5 лет: 4324,09%. Объем заемных средств компании на конец 2024 года: 1 тыс. руб. ФССП присвоил Низкий уровень риска для данного ПКО.</t>
  </si>
  <si>
    <t>ООО ПКО «ВПА» зарегистрировано по адресу: 600021, г. Владимир, ул. Красноармейская, д. 43Б, кв. 6. Генеральным директором является Денисов Илья Вячеславович. Рост доходов компании за 5 лет: 219,1%. Рост финансовых активов компании за 5 лет: 270,69%. ФССП присвоил Низкий уровень риска для данного ПКО.</t>
  </si>
  <si>
    <t>ООО «Быстроденьги ФК» зарегистрировано по адресу: г. Москва, вн.тер.г. муниципальный округ Хамовники, ул. Малая Пироговская, д. 14, стр. 1, ЭТАЖ/ПОМЕЩ. 3/2, 119435. Генеральным директором является Весовщук Сергей Дмитриевич. Рост доходов компании за 5 лет: 1921%. Рост финансовых активов компании за 5 лет: 103,85%. Объем заемных средств компании на конец 2024 года: 75111 тыс. руб. ФССП присвоил Низкий уровень риска для данного ПКО.</t>
  </si>
  <si>
    <t>ООО ПКО «ВИЛДОН ИНВЕСТМЕНТ» зарегистрировано по адресу: 115280, Москва г, Ленинская Слобода ул, дом № 19, комната 21У. Генеральным директором является Корелов Давид Аполлонович. Рост доходов компании за 5 лет: 972,5%. Рост финансовых активов компании за 5 лет: 77,22%. ФССП присвоил Низкий уровень риска для данного ПКО.</t>
  </si>
  <si>
    <t>ООО ПКО МЦ «ВИН» зарегистрировано по адресу: 350002, Краснодарский край, г Краснодар, ул Северная, 353, 406. Генеральным директором является Алексеенко Екатерина Константиновна. Рост доходов компании за 5 лет: 1553,3%. Объем заемных средств компании на конец 2024 года: 8068 тыс. руб. ФССП присвоил Низкий уровень риска для данного ПКО.</t>
  </si>
  <si>
    <t>ООО «ПКО «Аламо Коллект» зарегистрировано по адресу: 428031, Чувашская Республика - Чувашия, г.о. Город Чебоксары, г Чебоксары, ул Ленинского Комсомола, дом 25, корпус 1, помещение 10.04. Генеральным директором является Смирнов Игорь Владимирович. Рост доходов компании за 5 лет: 193,2%. Объем заемных средств компании на конец 2024 года: 9416 тыс. руб. ФССП присвоил Значительный уровень риска для данного ПКО.</t>
  </si>
  <si>
    <t>ООО ПКО «ЮК «БКР» зарегистрировано по адресу: 400066, Волгоградская область, г.о. Город-Герой Волгоград, г Волгоград, ул Донецкая, дом 16, этаж 3, комната 303. Генеральным директором является Симакин Иван Викторович. Рост доходов компании за 5 лет: 4553,4%. Рост финансовых активов компании за 5 лет: 152,37%. Объем заемных средств компании на конец 2024 года: 23968 тыс. руб. ФССП присвоил Низкий уровень риска для данного ПКО.</t>
  </si>
  <si>
    <t>ООО ПКО «Инкас Коллект» зарегистрировано по адресу: 428022, Чувашская Республика - Чувашия, г Чебоксары, ул 50 лет Октября, д. 4, помещ. 3. Генеральным директором является Фардзинов Александр Александрович. Рост доходов компании за 5 лет: 71,6%. Рост финансовых активов компании за 5 лет: 180,48%. Объем заемных средств компании на конец 2024 года: 3407 тыс. руб. ФССП присвоил Низкий уровень риска для данного ПКО.</t>
  </si>
  <si>
    <t>ООО «Консалт Плюс» зарегистрировано по адресу: 115088, город Москва, ул. Шарикоподшипниковская, дом 4, корпус 3Б, ЭТ 1 ПОМ II КОМ 15,16,20-24. Генеральным директором является Черкасова Наталья Ильинична. Рост доходов компании за 5 лет: 248,1%. Объем заемных средств компании на конец 2024 года: 8365 тыс. руб. ФССП присвоил Низкий уровень риска для данного ПКО.</t>
  </si>
  <si>
    <t>ООО «ПКО «Лидер» зарегистрировано по адресу: Волгоградская обл., г.о. город-герой Волгоград, г. Волгоград, ул. им. Циолковского, д. 39, ЭТАЖ 1, 400074. Генеральным директором является Цымбаревич Евгений Сергеевич. Рост доходов компании за 5 лет: 218,6%. Объем заемных средств компании на конец 2024 года: 9342 тыс. руб. ФССП присвоил Низкий уровень риска для данного ПКО.</t>
  </si>
  <si>
    <t>ООО «ПКО «БКГ» зарегистрировано по адресу: 121087, Москва г, Барклая ул, дом № 6, строение 5, офис 23Д, этаж 5. Генеральным директором является Полозков Евгений Дмитриевич. Рост доходов компании за 5 лет: 55,1%. Рост финансовых активов компании за 5 лет: 248,43%. Объем заемных средств компании на конец 2024 года: 1019 тыс. руб. ФССП присвоил Низкий уровень риска для данного ПКО.</t>
  </si>
  <si>
    <t>ООО «ПКО «Правовой центр Лидер» зарегистрировано по адресу: 117570, г. Москва, ул. Чертановская, д. 48, к. 2, Корпус 2, КВАРТИРА 503 КОМ 2. Генеральным директором является Егорова Виктория Валерьевна. Рост доходов компании за 5 лет: 2581,5%. ФССП присвоил Низкий уровень риска для данного ПКО.</t>
  </si>
  <si>
    <t>ООО «Центр финансовых решений» зарегистрировано по адресу: 125464, Москва г, ш Волоколамское, 142, 2/1. Генеральным директором является Ольшанский Денис Вячеславович. Рост доходов компании за 5 лет: 78,2%. Объем заемных средств компании на конец 2024 года: 1877 тыс. руб. ФССП присвоил Низкий уровень риска для данного ПКО.</t>
  </si>
  <si>
    <t>ООО «ПКО Залог-финанс» зарегистрировано по адресу: 426009, Удмуртская Респ, г Ижевск, ул Ухтомского, 24, 29. Генеральным директором является Приходько Максим Владимирович. Рост доходов компании за 5 лет: 531,1%. Рост финансовых активов компании за 5 лет: 65,44%. Объем заемных средств компании на конец 2024 года: 170 тыс. руб. ФССП присвоил Низкий уровень риска для данного ПКО.</t>
  </si>
  <si>
    <t>ООО ПКО «РусДолгЪ-КМВ», зарегистрировано по адресу: 357340, Ставропольский край, г. Лермонтов, ул. Матвиенко, дом 1. Генеральным директором является Андреева Надежда Васильевна. Рост доходов компании за 5 лет: 20792,7%. Объем заемных средств компании на конец 2024 года: 16014 тыс. руб. ФССП присвоил Низкий уровень риска для данного ПКО.</t>
  </si>
  <si>
    <t>ООО ПКО «Лира» зарегистрировано по адресу: 305004, Курская обл, г Курск, ул Садовая, 10а, Этаж 2 Помещ. 26. Генеральным директором является Максименко Владимир Сергеевич. Рост доходов компании за 5 лет: 5118,5%. Рост финансовых активов компании за 5 лет: 235,71%. ФССП присвоил Низкий уровень риска для данного ПКО.</t>
  </si>
  <si>
    <t>ООО ПКО «МАРК» зарегистрировано по адресу: 630099, Новосибирская обл, г.о. город Новосибирск, г Новосибирск, ул Орджоникидзе, д. 47, офис 106. Генеральным директором является Фахрутдинов Айрат Мансурович. Рост доходов компании за 5 лет: 33498,7%. ФССП присвоил Низкий уровень риска для данного ПКО.</t>
  </si>
  <si>
    <t>ООО ПКО «Урало-Сибирский расчетно-долговой центр» зарегистрировано по адресу: 620026, Свердловская обл, Екатеринбург г, Куйбышева ул, дом 48Г, квартира 17. Генеральным директором является Вершинин Дмитрий Федорович. Рост доходов компании за 5 лет: 178,8%. Объем заемных средств компании на конец 2024 года: 35816 тыс. руб. ФССП присвоил Низкий уровень риска для данного ПКО.</t>
  </si>
  <si>
    <t>ООО «ПКО «Адмирал» зарегистрировано по адресу: 123290, Город Москва, вн.тер.г. муниципальный округ Хорошевский, туп 1-й Магистральный, д. 11, стр. 1. Генеральным директором является Карташова Людмила Викторовна. Рост доходов компании за 5 лет: 421,7%. Объем заемных средств компании на конец 2024 года: 142356 тыс. руб. ФССП присвоил Низкий уровень риска для данного ПКО.</t>
  </si>
  <si>
    <t>ООО ПКО «СФТ» зарегистрировано по адресу: 614000, Пермский край, г Пермь, ул Советская, 94, 6. Генеральным директором является Хайруллин Тимур Ирекович. Рост доходов компании за 5 лет: 117,7%. Рост финансовых активов компании за 5 лет: 235,55%. Объем заемных средств компании на конец 2024 года: 83305 тыс. руб. ФССП присвоил Низкий уровень риска для данного ПКО.</t>
  </si>
  <si>
    <t>ООО «ПКО «Санколлект» зарегистрировано по адресу: 183038, Мурманская обл, г Мурманск, ул Траловая, 38, 6. Генеральным директором является Брызгалова Светлана Викторовна. Рост доходов компании за 5 лет: 2225,3%. Объем заемных средств компании на конец 2024 года: 331283 тыс. руб. ФССП присвоил Низкий уровень риска для данного ПКО.</t>
  </si>
  <si>
    <t>ООО «ПКО «Бизнес перспектива» зарегистрировано по адресу: 620062, Свердловская обл, г Екатеринбург, ул Гагарина, 8, 504. Генеральным директором является Васильев Владислав Романович. Рост доходов компании за 5 лет: 3384,7%. Рост финансовых активов компании за 5 лет: 1,42%. ФССП присвоил Низкий уровень риска для данного ПКО.</t>
  </si>
  <si>
    <t>ООО «ПКО «Финэква» зарегистрировано по адресу: 432071, Ульяновская область, г.о. Город Ульяновск, г Ульяновск, ул Карла Маркса, дом 13А, корпус 1, помещ./этаж 47/3. Генеральным директором является Тазеев Рустем Ильгизович. Рост финансовых активов компании за 5 лет: 4232,57%. Объем заемных средств компании на конец 2024 года: 521021 тыс. руб. ФССП присвоил Низкий уровень риска для данного ПКО.</t>
  </si>
  <si>
    <t>ООО ПКО «КА Северная столица» зарегистрировано по адресу: Санкт-Петербург г,,,,Торжковская ул,5,А,13-Н, 197342. Генеральным директором является Терещенко Любовь Давидовна. Рост доходов компании за 5 лет: 84,2%. Рост финансовых активов компании за 5 лет: 170,89%. ФССП присвоил Низкий уровень риска для данного ПКО.</t>
  </si>
  <si>
    <t>ООО ПКО «Кредит Коллект» зарегистрировано по адресу: 155908, Ивановская обл, Шуйский р-н, Шуя г, Свердлова ул, дом 104, квартира 90. Генеральным директором является Фролова Надежда Адольфовна. Рост доходов компании за 5 лет: 220,9%. Рост финансовых активов компании за 5 лет: 495,44%. Объем заемных средств компании на конец 2024 года: 32918 тыс. руб. ФССП присвоил Низкий уровень риска для данного ПКО.</t>
  </si>
  <si>
    <t>ООО ПКО «Авангард» зарегистрировано по адресу: 620014, Свердловская обл, г Екатеринбург, пр-кт Ленина, 24/8, 541. Генеральным директором является Каменский Сергей Игоревич. Рост доходов компании за 5 лет: 2525,9%. Объем заемных средств компании на конец 2024 года: 2300 тыс. руб. ФССП присвоил Низкий уровень риска для данного ПКО.</t>
  </si>
  <si>
    <t>ООО ПКО «Защита» зарегистрировано по адресу: 413100, Саратовская область, м.р-н Энгельсский, г.п. Город Энгельс, г Энгельс, ул Пролетарская, дом 1, офис 31. Генеральным директором является Павлова Надежда Владимировна. Рост доходов компании за 5 лет: 318,6%. Рост финансовых активов компании за 5 лет: 349,3%. Объем заемных средств компании на конец 2024 года: 4754 тыс. руб. ФССП присвоил Низкий уровень риска для данного ПКО.</t>
  </si>
  <si>
    <t>ООО ПКО «Здравый смысл» зарегистрировано по адресу: 350051, Краснодарский край, г Краснодар, ул Рашпилевская, 321, А, Офис 6. Генеральным директором является Казанов Михаил Александрович. Рост доходов компании за 5 лет: 2135,9%. Рост финансовых активов компании за 5 лет: 311,99%. Объем заемных средств компании на конец 2024 года: 7600 тыс. руб. ФССП присвоил Низкий уровень риска для данного ПКО.</t>
  </si>
  <si>
    <t>ООО «ЮФ «Гошин Групп» зарегистрировано по адресу: 127051, Москва г, пер Каретный Б, 24, 2, Пом./Каб. 4/2. Генеральным директором является Гошин Александр Викторович. Рост доходов компании за 5 лет: 50%. Объем заемных средств компании на конец 2024 года: 13888 тыс. руб. ФССП присвоил Низкий уровень риска для данного ПКО.</t>
  </si>
  <si>
    <t>ООО ПКО «МАСВ» зарегистрировано по адресу: 111677, Москва г, ул Рождественская, 14, Этаж 1. Генеральным директором является Синев Юрий Юрьевич. Рост доходов компании за 5 лет: 215,4%. Объем заемных средств компании на конец 2024 года: 1640 тыс. руб. ФССП присвоил Низкий уровень риска для данного ПКО.</t>
  </si>
  <si>
    <t>ООО ПКО «Арглегал» зарегистрировано по адресу: 660049, Красноярский край, г Красноярск, ул Карла Маркса, д. 95, к. 1, офис 320. Генеральным директором является Зубченкова Елена Васильевна. Рост доходов компании за 5 лет: 90,4%. ФССП присвоил Высокий уровень риска для данного ПКО.</t>
  </si>
  <si>
    <t>ООО «ПКО «БАЛТИЙСКИЙ КОЛЛЕКТОР» зарегистрировано по адресу: Чувашская Республика - Чувашия, г.о. город Чебоксары, г. Чебоксары, пер. Бабушкина, д. 9, ПОМЕЩ. 2, ОФ. 1, 428003. Генеральным директором является Семенова Людмила Валеряновна. Рост доходов компании за 5 лет: 329,6%. Объем заемных средств компании на конец 2024 года: 9085 тыс. руб. ФССП присвоил Низкий уровень риска для данного ПКО.</t>
  </si>
  <si>
    <t>ООО ПКО «ГК ФИН» зарегистрировано по адресу: 610017, Кировская обл, г Киров, ул Горбачева, Д.62, пом. 29. Генеральным директором является Филатова Наталья Дмитриевна. Рост доходов компании за 5 лет: 38,5%. Рост финансовых активов компании за 5 лет: 0,13%. ФССП присвоил Низкий уровень риска для данного ПКО.</t>
  </si>
  <si>
    <t>ООО ПКО «ДЕКОЛЛ» зарегистрировано по адресу: 643,300041,71,,Тула г,,Пушкинская ул,23,,1. Генеральным директором является Кольцюк Максим Владимирович. Рост доходов компании за 5 лет: 212,9%. Объем заемных средств компании на конец 2024 года: 28256 тыс. руб. ФССП присвоил Низкий уровень риска для данного ПКО.</t>
  </si>
  <si>
    <t>ООО ПКО «ТОРОС» зарегистрировано по адресу: 443086, Самарская обл, г.о. Самара, вн.р-н Октябрьский, г Самара, ул Ерошевского, д. 3, офис 1А. Генеральным директором является Лосев Дмитрий Алексеевич. Рост доходов компании за 5 лет: 54,1%. Рост финансовых активов компании за 5 лет: 20,1%. ФССП присвоил Низкий уровень риска для данного ПКО.</t>
  </si>
  <si>
    <t>ООО «ПКО «Партнер» зарегистрировано по адресу: 618270, Пермский край, Гремячинск г, Свердлова ул, дом 7. Генеральным директором является Петров Сергей Геннадьевич. Рост доходов компании за 5 лет: 401,8%. Рост финансовых активов компании за 5 лет: 339,96%.</t>
  </si>
  <si>
    <t>ООО «ПКО Миктум» зарегистрировано по адресу: 127273, Москва г, Сухаревская М. пл, дом 12, этаж 6, помещение XIX комната 4. Генеральным директором является Ярошенко Артемий Владимирович. Рост доходов компании за 5 лет: 66,1%. Рост финансовых активов компании за 5 лет: 118,59%. ФССП присвоил Низкий уровень риска для данного ПКО.</t>
  </si>
  <si>
    <t>ООО ПКО «ОРПЗ» зарегистрировано по адресу: 620085, г. Екатеринбург, ул. Титова, стр. 19, ОФИС 202. Генеральным директором является Елизаров Алексей Михайлович. Рост доходов компании за 5 лет: 554,7%. Объем заемных средств компании на конец 2024 года: 16472 тыс. руб. ФССП присвоил Низкий уровень риска для данного ПКО.</t>
  </si>
  <si>
    <t>ООО ПКО «К2» зарегистрировано по адресу: 413100, Саратовская обл, г Энгельс, ул Льва Кассиля, д. 47, офис 209. Генеральным директором является Галиуллин Эдуард Шамильевич. Рост доходов компании за 5 лет: 250,6%. ФССП присвоил Низкий уровень риска для данного ПКО.</t>
  </si>
  <si>
    <t>ООО «ПКО «АКТИВ+» зарегистрировано по адресу: 400119, Волгоградская область, г.о. город-герой Волгоград, г Волгоград, ул Авиаторская, д. 1б, офис 4. Генеральным директором является Бисингалиев Владимир Ахмедьярович. Рост доходов компании за 5 лет: 351,3%. ФССП присвоил Значительный уровень риска для данного ПКО.</t>
  </si>
  <si>
    <t>ООО «ПКО «БСК» зарегистрировано по адресу: 115172, Москва г, ул Гончарная, 30, 1. Генеральным директором является Осинцев Антон Михайлович. Рост доходов компании за 5 лет: 1354,3%. ФССП присвоил Низкий уровень риска для данного ПКО.</t>
  </si>
  <si>
    <t>ООО «ПКО СТАБИЛЬНОСТЬ БИЗНЕСА» зарегистрировано по адресу: 410004, Саратовская обл, г Саратов, ул им Чернышевского Н.Г., 60/62, 804. Генеральным директором является Ильчук Юрий Александрович. Рост доходов компании за 5 лет: 2359%. Рост финансовых активов компании за 5 лет: 256,49%. ФССП присвоил Низкий уровень риска для данного ПКО.</t>
  </si>
  <si>
    <t>ООО ПКО «Максимум» зарегистрировано по адресу: 150064, Ярославская область, г.о. Город Ярославль, г Ярославль, ул Панина, дом 12В, офис 7. Генеральным директором является Цёма Данил Николаевич. Рост доходов компании за 5 лет: 855,4%. Рост финансовых активов компании за 5 лет: 685,35%. Объем заемных средств компании на конец 2024 года: 2642 тыс. руб. ФССП присвоил Низкий уровень риска для данного ПКО.</t>
  </si>
  <si>
    <t>ООО КА «Стандарт» зарегистрировано по адресу: 115054, Москва г, вн.тер.г. Замоскворечье, пер 5-й Монетчиковский, д. 16, этаж 0, помещ. II, ком. 2, офис 51. Генеральным директором является Чигарев Николай Николаевич. Рост доходов компании за 5 лет: 37,1%. Рост финансовых активов компании за 5 лет: 5249,4%. Объем заемных средств компании на конец 2024 года: 3262 тыс. руб. ФССП присвоил Низкий уровень риска для данного ПКО.</t>
  </si>
  <si>
    <t>ООО ПКО «Сопровождение плюс» зарегистрировано по адресу: 630521, Новосибирская обл, р-н Новосибирский, п Тулинский, ул Центральная, 9а. Генеральным директором является Бессонов Виталий Александрович. Рост доходов компании за 5 лет: 270,3%. ФССП присвоил Низкий уровень риска для данного ПКО.</t>
  </si>
  <si>
    <t>ООО «ПКО «Рублёв-Финанс» зарегистрировано по адресу: 121087, Москва г,  Багратионовский пр-д, 7, 20В, 517. Генеральным директором является Хохлов Виталий Владиславович. Рост доходов компании за 5 лет: 107,8%. Рост финансовых активов компании за 5 лет: 116,31%. Объем заемных средств компании на конец 2024 года: 130966 тыс. руб. ФССП присвоил Низкий уровень риска для данного ПКО.</t>
  </si>
  <si>
    <t>ООО ПКО «Компания Урал Дебт» зарегистрировано по адресу: Челябинская обл., Копейский г.о., г. Копейск, ул. Калинина, д. 15Б, пом. 5, ПОМЕЩ. 5, 456610. Генеральным директором является Сидоров Валерий Николаевич. Рост доходов компании за 5 лет: 457,3%. Рост финансовых активов компании за 5 лет: 207,17%. ФССП присвоил Низкий уровень риска для данного ПКО.</t>
  </si>
  <si>
    <t>ООО ПКО «Ключ» зарегистрировано по адресу: Воронежская обл., г. Павловск, ул. 40 лет Октября, д. 1, 396420. Генеральным директором является Мозговой Леонтий Сергеевич. Рост доходов компании за 5 лет: 51,8%. ФССП присвоил Низкий уровень риска для данного ПКО.</t>
  </si>
  <si>
    <t>ООО ПКО «СЕВИНКОМ» зарегистрировано по адресу: г. Чита, ул. Чкалова, д. 158, помещение 34А, 672007. Генеральным директором является Петрик Алексей Владимирович. Рост доходов компании за 5 лет: 279,7%. Рост финансовых активов компании за 5 лет: 293,3%. Объем заемных средств компании на конец 2024 года: 4000 тыс. руб. ФССП присвоил Низкий уровень риска для данного ПКО.</t>
  </si>
  <si>
    <t>ООО ПКО «Аргумент» зарегистрировано по адресу: 450068, Башкортостан Респ, г Уфа, ул Коммунаров, 66, 2. Генеральным директором является Петрик Алексей Владимирович. Рост доходов компании за 5 лет: 41,1%. Объем заемных средств компании на конец 2024 года: 10919 тыс. руб. ФССП присвоил Низкий уровень риска для данного ПКО.</t>
  </si>
  <si>
    <t>ООО «ПКО «РХС Инвест» зарегистрировано по адресу: 610007, Кировская обл, Киров г, Ленина ул, дом 193, корпус 1, квартира 22. Генеральным директором является Сунцова Анастасия Владимировна. Рост доходов компании за 5 лет: 557,7%. Объем заемных средств компании на конец 2024 года: 15400 тыс. руб. ФССП присвоил Низкий уровень риска для данного ПКО.</t>
  </si>
  <si>
    <t>ООО ПКО «Бэтта» зарегистрировано по адресу: 603155, Нижегородская обл, Нижний Новгород г, Ковалихинская ул, дом 72, квартира 71. Генеральным директором является Антифьев Александр Николаевич. Рост доходов компании за 5 лет: 61,1%. Объем заемных средств компании на конец 2024 года: 3 тыс. руб. ФССП присвоил Низкий уровень риска для данного ПКО.</t>
  </si>
  <si>
    <t>ООО ПКО «Норд Стар» зарегистрировано по адресу: 115114, Город Москва, вн.тер. г. Муниципальный Округ Даниловский, наб Дербеневская, дом 7, строение 2, этаж 2 ПОМ I КОМ 41. Генеральным директором является Ракиеру Анна Александровна. Рост доходов компании за 5 лет: 63,2%. Рост финансовых активов компании за 5 лет: 52,31%. ФССП присвоил Низкий уровень риска для данного ПКО.</t>
  </si>
  <si>
    <t>ООО ПКО «ЭНЕРГИЯ» зарегистрировано по адресу: 400078, Волгоградская обл, Волгоград г., пр. им.Ленина, дом 100, офис 4.17. Генеральным директором является Иблияминова Татьяна Геннадиевна. Рост доходов компании за 5 лет: 1197,5%. Рост финансовых активов компании за 5 лет: 26644,64%. Объем заемных средств компании на конец 2024 года: 5215 тыс. руб. ФССП присвоил Низкий уровень риска для данного ПКО.</t>
  </si>
  <si>
    <t>ООО ПКО «Партнер-Финанс» зарегистрировано по адресу: 150062, Ярославская область, г Ярославль, ул Космонавтов, д. 11, помещ. 2.9. Генеральным директором является Кудряков Алексей Евгеньевич. Рост доходов компании за 5 лет: 65,7%. Рост финансовых активов компании за 5 лет: 248,9%. Объем заемных средств компании на конец 2024 года: 60464 тыс. руб.</t>
  </si>
  <si>
    <t>ООО ПКО «ФК «Конгломерат» зарегистрировано по адресу: 603000, Нижегородская обл, Нижний Новгород г, Звездинка ул, дом 20А, помещение 2, этаж 1. Генеральным директором является Пятерикова Елена Витальевна. Рост доходов компании за 5 лет: 1328,6%. Рост финансовых активов компании за 5 лет: 169,81%. Объем заемных средств компании на конец 2024 года: 24979 тыс. руб. ФССП присвоил Низкий уровень риска для данного ПКО.</t>
  </si>
  <si>
    <t>ООО ПКО «КредитКонсалт» зарегистрировано по адресу: 109377, Москва г, вн.тер.г. муниципальный округ Рязанский, пр-кт Рязанский, д. 32, к. 3, этаж 5, офис 513. Генеральным директором является Щербакова Екатерина Владимировна. Рост доходов компании за 5 лет: 278,5%. Объем заемных средств компании на конец 2024 года: 19388 тыс. руб. ФССП присвоил Низкий уровень риска для данного ПКО.</t>
  </si>
  <si>
    <t>ООО «ПКО «ИнБГ-Право» зарегистрировано по адресу: 644099, Омская обл, г Омск, ул Красногвардейская, 49. Генеральным директором является Морозов Кирилл Вадимович. Рост доходов компании за 5 лет: 119%. Рост финансовых активов компании за 5 лет: 191,73%. Объем заемных средств компании на конец 2024 года: 15974 тыс. руб. ФССП присвоил Низкий уровень риска для данного ПКО.</t>
  </si>
  <si>
    <t>ООО ПКО «Киберникс» зарегистрировано по адресу: 428024, г. Чебоксары, пр-кт Мира, д. 9, кв. 222А. Генеральным директором является Борисов Алексей Николаевич. Рост доходов компании за 5 лет: 353,1%. Рост финансовых активов компании за 5 лет: 246,47%. ФССП присвоил Низкий уровень риска для данного ПКО.</t>
  </si>
  <si>
    <t>ООО «ПКО «ЖИЛИЩНИК-ПРО» зарегистрировано по адресу: 142116, Московская область, г.о. Подольск, г Подольск, ул Лобачева, дом 13, офис 425. Генеральным директором является Михалева Наталья Алексеевна. Рост доходов компании за 5 лет: 62,7%. Рост финансовых активов компании за 5 лет: 167,98%. Объем заемных средств компании на конец 2024 года: 350 тыс. руб.</t>
  </si>
  <si>
    <t>ООО ПКО «БЗ-групп» зарегистрировано по адресу: г. Уфа, ул. Комсомольская, д. 148, 450096. Генеральным директором является Михалева Наталья Алексеевна. Рост доходов компании за 5 лет: 2490,4%. Рост финансовых активов компании за 5 лет: 31,58%.</t>
  </si>
  <si>
    <t>ООО ПКО «АНТЕЙ» зарегистрировано по адресу: 117105, Москва г, ш Варшавское, 16, 1, Эт1 Пом.II Ком. 1-9. Генеральным директором является Чапурин Дмитрий Васильевич. Рост доходов компании за 5 лет: 155,1%. Объем заемных средств компании на конец 2024 года: 1075 тыс. руб. ФССП присвоил Низкий уровень риска для данного ПКО.</t>
  </si>
  <si>
    <t>ООО «Сириус-Трейд» зарегистрировано по адресу: Московская обл., г. Одинцово, дп. Лесной Городок, ул. Школьная, д. 2, кв. 401, 143080. Генеральным директором является Ерома Олеся Михайловна. Рост доходов компании за 5 лет: 4,3%. Рост финансовых активов компании за 5 лет: 9,22%. Объем заемных средств компании на конец 2024 года: 289 тыс. руб. ФССП присвоил Низкий уровень риска для данного ПКО.</t>
  </si>
  <si>
    <t>ООО «ПКО «РефундНЧ» зарегистрировано по адресу: 423822, Татарстан респ, Набережные Челны г, Набережночелнинский пр-кт, дом № 21, офис 506. Генеральным директором является Салахова Алина Минзагидовна. Рост доходов компании за 5 лет: 112,1%. ФССП присвоил Низкий уровень риска для данного ПКО.</t>
  </si>
  <si>
    <t>ООО ПКО «ДА-ЦКБ» зарегистрировано по адресу: Московская область, Сергиево-Посадский, Сергиев Посад г, Московское ш, д. № 6, пом. 1, 141304. Генеральным директором является Туржанский Дмитрий Борисович. Рост доходов компании за 5 лет: 29,7%. ФССП присвоил Низкий уровень риска для данного ПКО.</t>
  </si>
  <si>
    <t>ООО ПКО «Интек» зарегистрировано по адресу: Краснодарский край, г.о. город Краснодар, г. Краснодар, ул. им. Селезнева, д. 4/3, ПОМЕЩ. 54/1, 350075. Генеральным директором является Швидченко Изабель Игоревна. Рост доходов компании за 5 лет: 454,3%. Рост финансовых активов компании за 5 лет: 114,47%. Объем заемных средств компании на конец 2024 года: 526 тыс. руб. ФССП присвоил Низкий уровень риска для данного ПКО.</t>
  </si>
  <si>
    <t>ООО ПКО «Долгофф» зарегистрировано по адресу: 127030, Москва г, Долгоруковская, дом № 35. Генеральным директором является Босанько Андрей Юрьевич. Рост доходов компании за 5 лет: 92,8%. Объем заемных средств компании на конец 2024 года: 2830 тыс. руб. ФССП присвоил Низкий уровень риска для данного ПКО.</t>
  </si>
  <si>
    <t>ООО « ПКО ЦПС» зарегистрировано по адресу: 344065, Ростовская обл, г Ростов-на-Дону, ул Троллейбусная, 24/2в, Этаж 8, 16. Генеральным директором является Лыткин Иван Александрович. Рост доходов компании за 5 лет: 4192%. Объем заемных средств компании на конец 2024 года: 84562 тыс. руб. ФССП присвоил Низкий уровень риска для данного ПКО.</t>
  </si>
  <si>
    <t>ООО ПКО «ЖКИ-НН» зарегистрировано по адресу: 603005, Нижегородская обл, Нижний Новгород г, Пискунова ул, дом 21/2, офис 31. Генеральным директором является Переплётчиков Илья Михайлович. Рост доходов компании за 5 лет: 132,5%. Объем заемных средств компании на конец 2024 года: 7944 тыс. руб.</t>
  </si>
  <si>
    <t>ООО ПКО «Альянс Поволжье» зарегистрировано по адресу: г. Чебоксары, ул. Афанасьева, д. 8, оф. 206, 428018. Генеральным директором является Фомина Татьяна Владимировна. Рост доходов компании за 5 лет: 44,3%. ФССП присвоил Низкий уровень риска для данного ПКО.</t>
  </si>
  <si>
    <t>ООО ПКО «ВладФинанс» зарегистрировано по адресу: 119002, город Москва, пер. Малый Власьевский, дом 6, этаж 1, помещение .IV, комната .6. Генеральным директором является Хижняков Максим Юрьевич. Рост доходов компании за 5 лет: 67,5%. Объем заемных средств компании на конец 2024 года: 29710 тыс. руб.</t>
  </si>
  <si>
    <t>ООО «ПКО «Гамма» зарегистрировано по адресу: 191119, Санкт-Петербург г, вн.тер.г. муниципальный округ Владимирский округ, ул Тюшина, д. 8, литера А, помещ. 2-Н, помещ. 1.1.. Генеральным директором является Пашкевич Сергей Эдуардович. Рост доходов компании за 5 лет: 2544,6%. Рост финансовых активов компании за 5 лет: 1448,06%. Объем заемных средств компании на конец 2024 года: 52655 тыс. руб. ФССП присвоил Низкий уровень риска для данного ПКО.</t>
  </si>
  <si>
    <t>ООО ПКО «МДЦ» зарегистрировано по адресу: 410031, Саратовская Область, г.о. Город Саратов, г Саратов, ул Комсомольская, дом 52. Генеральным директором является Ладнюк Илья Олегович. Рост доходов компании за 5 лет: 53,7%. Объем заемных средств компании на конец 2024 года: 14989 тыс. руб. ФССП присвоил Низкий уровень риска для данного ПКО.</t>
  </si>
  <si>
    <t>ООО ПКО «ВИП-К» зарегистрировано по адресу: 350072, Краснодарский край, г.о. Город Краснодар, г Краснодар, ул Московская, дом 81/1, комната 419. Генеральным директором является Гришин Вадим Анатольевич. Рост доходов компании за 5 лет: 111,5%. Рост финансовых активов компании за 5 лет: 25,23%. Объем заемных средств компании на конец 2024 года: 56 тыс. руб. ФССП присвоил Низкий уровень риска для данного ПКО.</t>
  </si>
  <si>
    <t>ООО ПКО «ЯРД» зарегистрировано по адресу: 143800, Московская обл, рп Лотошино, ул Школьная, 26, Помещ. 1. Генеральным директором является Яковенко Николай Иванович. Рост доходов компании за 5 лет: 253590%. Рост финансовых активов компании за 5 лет: 198,44%. Объем заемных средств компании на конец 2024 года: 32533 тыс. руб. ФССП присвоил Низкий уровень риска для данного ПКО.</t>
  </si>
  <si>
    <t>ООО ПКО «ПУД» зарегистрировано по адресу: 344041, г. Ростов-на-Дону, ул. Доватора, д. 142А//37. Генеральным директором является Солощенко Дмитрий Владимирович. Рост доходов компании за 5 лет: 66,5%. ФССП присвоил Низкий уровень риска для данного ПКО.</t>
  </si>
  <si>
    <t>ООО «ЕРКЦ» зарегистрировано по адресу: 662202, Красноярский край, г.Назарово, ул.Арбузова, д.83, 17. Генеральным директором является Беседа Евгения Сергеевна. Рост доходов компании за 5 лет: 69,1%.</t>
  </si>
  <si>
    <t>ООО ПКО «Грифон» зарегистрировано по адресу: 426008, Удмуртская Респ, г Ижевск, ул Пушкинская, 246, 10. Генеральным директором является Галиахметов Ренат Закирович. Рост доходов компании за 5 лет: 166,7%. Рост финансовых активов компании за 5 лет: 203,13%. ФССП присвоил Низкий уровень риска для данного ПКО.</t>
  </si>
  <si>
    <t>ООО ПКО «ЦФК» зарегистрировано по адресу: 355029, Ставропольский край, г.о. Город Ставрополь, г Ставрополь, ул Ленина, дом 375, квартира 36. Генеральным директором является Карагодина Ольга Николаевна. Рост доходов компании за 5 лет: 2176,2%. ФССП присвоил Низкий уровень риска для данного ПКО.</t>
  </si>
  <si>
    <t>ООО ПКО «БВД» зарегистрировано по адресу: 655017, г. Абакан, ул. Чертыгашева, д. 77, кв. 44Н. Генеральным директором является Турганова Наталья Евгеньевна. Рост доходов компании за 5 лет: 141,5%. Рост финансовых активов компании за 5 лет: 2,93%. Объем заемных средств компании на конец 2024 года: 7668 тыс. руб. ФССП присвоил Низкий уровень риска для данного ПКО.</t>
  </si>
  <si>
    <t>ООО ПКО "Юр-Практика" зарегистрировано по адресу: 614058, Пермский край, г Пермь, ул Пожарная, 18, 3. Генеральным директором является Коровин Максим Анатольевич. Рост доходов компании за 5 лет: 216,4%. Рост финансовых активов компании за 5 лет: 551,45%. Объем заемных средств компании на конец 2024 года: 890 тыс. руб. ФССП присвоил Низкий уровень риска для данного ПКО.</t>
  </si>
  <si>
    <t>ООО ПКО «Айса» зарегистрировано по адресу: 643,614990,59,,Пермь г,,Героев Хасана ул,9,,17/1. Генеральным директором является Горошкин Евгений Владимирович. Рост доходов компании за 5 лет: 64,7%. ФССП присвоил Низкий уровень риска для данного ПКО.</t>
  </si>
  <si>
    <t>ООО ПКО «Генезис» зарегистрировано по адресу: Тамбовская обл, г.о. город Тамбов, г Тамбов, ул Советская, д. 191, офис 333. Генеральным директором является Суханов Дмитрий Олегович. Рост доходов компании за 5 лет: 4346%. Рост финансовых активов компании за 5 лет: 96,84%. Объем заемных средств компании на конец 2024 года: 795 тыс. руб. ФССП присвоил Низкий уровень риска для данного ПКО.</t>
  </si>
  <si>
    <t>ООО «ПКО «БСВ» зарегистрировано по адресу: 195009, Санкт-Петербург г, Кондратьевский пр-кт, дом № 2, литера Л, помещение 302. Генеральным директором является Умеров Эмиль Гариевич. Рост доходов компании за 5 лет: 167,3%. Рост финансовых активов компании за 5 лет: 100%. ФССП присвоил Низкий уровень риска для данного ПКО.</t>
  </si>
  <si>
    <t>ООО ПКО «Вела» зарегистрировано по адресу: 614030, 59, Пермь, Кабельщиков, дом № 6. Генеральным директором является Бревнов Виталий Владимирович. Рост доходов компании за 5 лет: 135,9%. Объем заемных средств компании на конец 2024 года: 9115 тыс. руб. ФССП присвоил Низкий уровень риска для данного ПКО.</t>
  </si>
  <si>
    <t>ООО ПКО «ЮРАРТ» зарегистрировано по адресу: 394088, Воронежская область, г.о. Город Воронеж, г Воронеж, ул Владимира Невского, дом 19А, квартира 224. Генеральным директором является Никульшина Наталия Васильевна. Рост доходов компании за 5 лет: 73,1%. Объем заемных средств компании на конец 2024 года: 20875 тыс. руб. ФССП присвоил Низкий уровень риска для данного ПКО.</t>
  </si>
  <si>
    <t>ООО «Профессиональная коллекторская организация «Хитен» зарегистрировано по адресу: 620026, Свердловская обл, г Екатеринбург, ул Куйбышева, 60, 18а. Генеральным директором является Гайсин Айдан Малик. Рост доходов компании за 5 лет: 350,9%. ФССП присвоил Низкий уровень риска для данного ПКО.</t>
  </si>
  <si>
    <t>ООО «ПКО «Вектор» зарегистрировано по адресу: 428034, Чувашская Республика - Чувашия, г Чебоксары, пр-кт Московский, д. 19, к. 5, офис 16. Генеральным директором является Кондратьев Евгений Федорович. Рост доходов компании за 5 лет: 823%. Объем заемных средств компании на конец 2024 года: 24178 тыс. руб. ФССП присвоил Низкий уровень риска для данного ПКО.</t>
  </si>
  <si>
    <t>ООО «ЦУЗ» зарегистрировано по адресу: 125284, Город Москва, Беговой вн.тер.г. муниципальный округ, пр-кт Ленинградский, д. 31, стр. 3. Генеральным директором является Зайцев Максим Владимирович. Рост доходов компании за 5 лет: 593,3%. Объем заемных средств компании на конец 2024 года: 128812 тыс. руб. ФССП присвоил Низкий уровень риска для данного ПКО.</t>
  </si>
  <si>
    <t>ООО «ПКО «Орбита» зарегистрировано по адресу: 150062, Ярославская область, г.о. Город Ярославль, г Ярославль, ул Космонавтов, дом 11, помещение КО.2.5. Генеральным директором является Кудряков Алексей Евгеньевич. Рост доходов компании за 5 лет: 176,8%. Рост финансовых активов компании за 5 лет: 12,68%. Объем заемных средств компании на конец 2024 года: 10839 тыс. руб. ФССП присвоил Низкий уровень риска для данного ПКО.</t>
  </si>
  <si>
    <t>ООО ПКО «ТОР» зарегистрировано по адресу: 300025, Тульская область, г Тула, пр-кт Ленина, дом 102, корпус 4, офис 410, этаж 4. Генеральным директором является Венглинский Александр Львович. Рост доходов компании за 5 лет: 1292,1%. Рост финансовых активов компании за 5 лет: 79,08%. Объем заемных средств компании на конец 2024 года: 57100 тыс. руб. ФССП присвоил Низкий уровень риска для данного ПКО.</t>
  </si>
  <si>
    <t>ООО «ПКО «САРМАТ» зарегистрировано по адресу: 143402, Московская обл, Красногорск г, Переулок Оптический, дом 1А, этаж 2, помещение VIII. Генеральным директором является Жосан Александр Григорьевич. Рост доходов компании за 5 лет: 569,7%. Объем заемных средств компании на конец 2024 года: 9767 тыс. руб. ФССП присвоил Низкий уровень риска для данного ПКО.</t>
  </si>
  <si>
    <t>ООО «ПКО «АФПБ» зарегистрировано по адресу: 195009, Санкт-Петербург г, Кондратьевский пр-кт, дом 2, литера Л, офис 300. Генеральным директором является Рыбкин Павел Сергеевич. Рост доходов компании за 5 лет: 82,8%. Рост финансовых активов компании за 5 лет: 100%. Объем заемных средств компании на конец 2024 года: 1421 тыс. руб.</t>
  </si>
  <si>
    <t>ООО «ПКО «ПЦУУ» зарегистрировано по адресу: 643,400048,34,,Волгоград г,,им маршала Г.К.Жукова пр-кт,135,,. Генеральным директором является Бестужев Алексей Евгеньевич. Рост доходов компании за 5 лет: 72,7%. ФССП присвоил Низкий уровень риска для данного ПКО.</t>
  </si>
  <si>
    <t>ООО ПКО «ЮКАНКО» зарегистрировано по адресу: 429960, Чувашская Республика - Чувашия, г. Новочебоксарск, ул. Строителей, д. 62, кв. 62. Генеральным директором является Глушков Александр Николаевич. Рост доходов компании за 5 лет: 61,7%. Объем заемных средств компании на конец 2024 года: 6881 тыс. руб. ФССП присвоил Низкий уровень риска для данного ПКО.</t>
  </si>
  <si>
    <t>ООО ПКО «ЭС КМ» зарегистрировано по адресу: 440068, Пензенская обл, г.о. город Пенза, г Пенза, ул Перспективная, стр. 7, помещ. 2. Генеральным директором является Кошелев Юрий Валентинович. Рост доходов компании за 5 лет: 10149%. Рост финансовых активов компании за 5 лет: 3015,87%. Объем заемных средств компании на конец 2024 года: 2756 тыс. руб. ФССП присвоил Низкий уровень риска для данного ПКО.</t>
  </si>
  <si>
    <t>ООО «ПКО «Триада» зарегистрировано по адресу: г. Саратов, ул. им Пугачева Е.И., д. 54/62, пом. 3, 410056. Генеральным директором является Федоров Олег Анатольевич. Рост доходов компании за 5 лет: 257,4%. Рост финансовых активов компании за 5 лет: 474,81%. ФССП присвоил Низкий уровень риска для данного ПКО.</t>
  </si>
  <si>
    <t>ООО ПКО «Тристар» зарегистрировано по адресу: 105064, Москва г, Земляной Вал ул, дом 36, офис 504. Генеральным директором является Каплан Илья Михайлович. Рост доходов компании за 5 лет: 159,5%. ФССП присвоил Низкий уровень риска для данного ПКО.</t>
  </si>
  <si>
    <t>ООО ПКО «ЗАЙМ ЭКСПРЕСС» зарегистрировано по адресу: Удмуртская Респ., г.о. город Воткинск, г. Воткинск, ул. Кирова, Д. 70, ПОМЕЩ. 18, 427440. Генеральным директором является Соколов Павел Валерьевич. Объем заемных средств компании на конец 2024 года: 39059 тыс. руб. ФССП присвоил Низкий уровень риска для данного ПКО.</t>
  </si>
  <si>
    <t>ООО «ПКО «ЦЮР» зарегистрировано по адресу: 644043, Омская Область, г.о. Город Омск, г Омск, ул Фрунзе, дом 1, корпус 4, помещение 49П. Генеральным директором является Карпова Ольга Александровна. Рост доходов компании за 5 лет: 154,2%. Рост финансовых активов компании за 5 лет: 55,36%. Объем заемных средств компании на конец 2024 года: 6736 тыс. руб. ФССП присвоил Низкий уровень риска для данного ПКО.</t>
  </si>
  <si>
    <t>ООО «ПКО «ЮЦ Савари» зарегистрировано по адресу: 123056, Москва г, Кондратьевский Б. пер, дом № 4, строение 1, квартира 104. Генеральным директором является Савари Владислав Дмитриевич. Рост доходов компании за 5 лет: 2443,3%. Объем заемных средств компании на конец 2024 года: 75 тыс. руб.</t>
  </si>
  <si>
    <t>ООО «ПКО «Антарес» зарегистрировано по адресу: Респ. Мордовия, г.о. Саранск, г. Саранск, ул. Гагарина, д. 99А, ОФИС 203, 430027. Генеральным директором является Баринова Оксана Сергеевна. Рост доходов компании за 5 лет: 461%. Рост финансовых активов компании за 5 лет: 177,17%. Объем заемных средств компании на конец 2024 года: 78 тыс. руб. ФССП присвоил Низкий уровень риска для данного ПКО.</t>
  </si>
  <si>
    <t>ООО ПКО «СоберЛик» зарегистрировано по адресу: 614000, Пермский край, г Пермь, ул Газеты Звезда, 13. Генеральным директором является Кощеев Андрей Валерьевич. Рост доходов компании за 5 лет: 202,5%. Рост финансовых активов компании за 5 лет: 157,49%. Объем заемных средств компании на конец 2024 года: 915 тыс. руб.</t>
  </si>
  <si>
    <t>OOO ПКО «АлтайТендер-Консалтинг» зарегистрировано по адресу: 656043, Алтайский край, г.Барнаул, Красноармейский пр-т, д.15, 16. Генеральным директором является Кузовлев Александр Михайлович. Рост доходов компании за 5 лет: 1149,9%. Рост финансовых активов компании за 5 лет: 2326,76%. Объем заемных средств компании на конец 2024 года: 750 тыс. руб.</t>
  </si>
  <si>
    <t>ООО «ПКО «НОРД КОЛЛЕКТ» зарегистрировано по адресу: 194044, Санкт-Петербург г, вн.тер.г. муниципальный округ Сампсониевское, пр-кт Финляндский, д. 4, литера А, офис 209. Генеральным директором является Применко Иван Петрович. Рост доходов компании за 5 лет: 46,5%. Объем заемных средств компании на конец 2024 года: 12741 тыс. руб. ФССП присвоил Низкий уровень риска для данного ПКО.</t>
  </si>
  <si>
    <t>ООО ПКО «КК.Консалт» зарегистрировано по адресу: 620000, Свердловская обл, г Екатеринбург, ул Малышева, 51, 2507. Генеральным директором является Садовой Михаил Вадимович. Рост доходов компании за 5 лет: 128,7%. Рост финансовых активов компании за 5 лет: 281,66%. Объем заемных средств компании на конец 2024 года: 58563 тыс. руб. ФССП присвоил Низкий уровень риска для данного ПКО.</t>
  </si>
  <si>
    <t>ООО «Сервис Рефинанс.ру» зарегистрировано по адресу: 117638, Город Москва, вн.тер.г. муниципальный округ Зюзино, ул Одесская, д. 2. Генеральным директором является Гладкова Лариса Николаевна. Рост доходов компании за 5 лет: 588,3%. Объем заемных средств компании на конец 2024 года: 17761 тыс. руб. ФССП присвоил Низкий уровень риска для данного ПКО.</t>
  </si>
  <si>
    <t>ООО «РБ-КОНСАЛТ» зарегистрировано по адресу: 364014, Чеченская Респ, Грозный г, Тверская ул, дом № 15, офис 2. Генеральным директором является Ахмадов Турпал-али Муходинович. Рост доходов компании за 5 лет: 128,8%. Рост финансовых активов компании за 5 лет: 552,9%. ФССП присвоил Низкий уровень риска для данного ПКО.</t>
  </si>
  <si>
    <t>ООО ПКО «Центр ЮСБ ЮФО» зарегистрировано по адресу: 350911, Краснодарский край, Краснодар г, Трамвайная ул, дом № 25, оф.9. Генеральным директором является Чернов Алексей Юрьевич. Рост доходов компании за 5 лет: 223,2%. Объем заемных средств компании на конец 2024 года: 162 тыс. руб. ФССП присвоил Низкий уровень риска для данного ПКО.</t>
  </si>
  <si>
    <t>ООО ПКО «О-КАНЭ» зарегистрировано по адресу: 693020, Сахалинская обл, г Южно-Сахалинск, ул Чехова, д. 68. Генеральным директором является Лагойда Анна Александровна. Рост доходов компании за 5 лет: 782,1%. Объем заемных средств компании на конец 2024 года: 7646 тыс. руб. ФССП присвоил Низкий уровень риска для данного ПКО.</t>
  </si>
  <si>
    <t>ООО ПКО «Кондор» зарегистрировано по адресу: 677000, г.Якутск, ул.Пояркова, д.20, к.1, кв.88. Генеральным директором является Юшин Михаил Сергеевич. Рост доходов компании за 5 лет: 271,4%. Рост финансовых активов компании за 5 лет: 34,2%. Объем заемных средств компании на конец 2024 года: 3118 тыс. руб.</t>
  </si>
  <si>
    <t>ООО «Стоун» зарегистрировано по адресу: 117624, Москва г, вн.тер.г. муниципальный округ Южное Бутово, ул Изюмская, д. 37, к. 2, помещ. XII, ком. 1-2. Генеральным директором является Тырин Никита Александрович. Рост доходов компании за 5 лет: 603,2%. Объем заемных средств компании на конец 2024 года: 2900 тыс. руб. ФССП присвоил Низкий уровень риска для данного ПКО.</t>
  </si>
  <si>
    <t>ООО ПКО «Анелан» зарегистрировано по адресу: 142150, Москва г, Краснопахорское п, Былово с, Клёны ул, дом № 101. Генеральным директором является Якунина Елена Сергеевна. Рост доходов компании за 5 лет: 87,3%. Рост финансовых активов компании за 5 лет: 23,61%. ФССП присвоил Низкий уровень риска для данного ПКО.</t>
  </si>
  <si>
    <t>ООО ПКО «ЕвАрти» зарегистрировано по адресу: 455017, Челябинская обл, г Магнитогорск, ул Советская, 40, 2. Генеральным директором является Филатов Сергей Владимирович. Рост доходов компании за 5 лет: 241,7%. Объем заемных средств компании на конец 2024 года: 4930 тыс. руб. ФССП присвоил Низкий уровень риска для данного ПКО.</t>
  </si>
  <si>
    <t>ООО ПКО «МАЯК КОЛЛЕКТ» зарегистрировано по адресу: 620014, Свердловская обл, г Екатеринбург, ул Малышева, 19, 1205. Генеральным директором является Комович Александр Вячеславович. Рост доходов компании за 5 лет: 5,1%. Рост финансовых активов компании за 5 лет: 179,07%. Объем заемных средств компании на конец 2024 года: 22058 тыс. руб. ФССП присвоил Низкий уровень риска для данного ПКО.</t>
  </si>
  <si>
    <t>ООО ПКО «Центр Правовой Поддержки» зарегистрировано по адресу: 426057, Удмуртская Респ, г Ижевск, ул Красногеройская, 14, 79. Генеральным директором является Чирков Кирилл Николаевич. Рост доходов компании за 5 лет: 84,9%. Объем заемных средств компании на конец 2024 года: 17965 тыс. руб. ФССП присвоил Низкий уровень риска для данного ПКО.</t>
  </si>
  <si>
    <t>ООО «ПКО «Долг Консалтинг» зарегистрировано по адресу: 167000, Республика Коми, г.о. Сыктывкар, г Сыктывкар, ул Первомайская, строение 70, офис 403. Генеральным директором является Ненев Роман Владимирович. Рост доходов компании за 5 лет: 118,7%. Объем заемных средств компании на конец 2024 года: 7593 тыс. руб. ФССП присвоил Низкий уровень риска для данного ПКО.</t>
  </si>
  <si>
    <t>ООО «ПКО Альянс» зарегистрировано по адресу: 115191, Москва г, ПЕР. ДУХОВСКОЙ, д. № 17, стр. 15, оф. 132. Генеральным директором является Бочкарёв Михаил Викторович. Рост доходов компании за 5 лет: 588%. Рост финансовых активов компании за 5 лет: 1416,54%. ФССП присвоил Низкий уровень риска для данного ПКО.</t>
  </si>
  <si>
    <t>ООО «Юридическая компания № 1» зарегистрировано по адресу: г. Самара, ул. Мориса Тореза, д. 1А, кв. 513, 443093. Генеральным директором является Аминова Рузиля Файрушиновна. Рост доходов компании за 5 лет: 34,8%. Рост финансовых активов компании за 5 лет: 49%. ФССП присвоил Низкий уровень риска для данного ПКО.</t>
  </si>
  <si>
    <t>ООО ПКО «ЛЕКС» зарегистрировано по адресу: 170006, г.Тверь, ул.Брагина, д.6А, оф.307. Генеральным директором является Кучинов Владислав Владимирович. Рост доходов компании за 5 лет: 158,3%. ФССП присвоил Низкий уровень риска для данного ПКО.</t>
  </si>
  <si>
    <t>ООО «ПКО «ЮрТех» зарегистрировано по адресу: 620034, Свердловская область, г.о. Город Екатеринбург, г Екатеринбург, ул Бебеля, дом 108. Генеральным директором является Родин Андрей Викторович. Рост доходов компании за 5 лет: 138,4%. ФССП присвоил Низкий уровень риска для данного ПКО.</t>
  </si>
  <si>
    <t>ООО ПКО «Восход» зарегистрировано по адресу: г. Якутск, ул. Петра Алексеева, д. 21, кв. 2, 677000. Генеральным директором является Делахов Евгений Афанасьевич. Рост доходов компании за 5 лет: 92,3%. ФССП присвоил Низкий уровень риска для данного ПКО.</t>
  </si>
  <si>
    <t>ООО ПКО «Стимул» зарегистрировано по адресу: г. Йошкар-Ола, ул. Панфилова, д. 41, кв. 705, 424008. Генеральным директором является Мурзабеков Аскер Хабилович. Рост доходов компании за 5 лет: 40,1%. ФССП присвоил Низкий уровень риска для данного ПКО.</t>
  </si>
  <si>
    <t>ООО ПКО «Эксперт» зарегистрировано по адресу: 660020, Красноярский край, Красноярск г, Спандаряна ул, дом 13, помещение 15. Генеральным директором является Рожков Сергей Владимирович. Рост доходов компании за 5 лет: 5627,9%. ФССП присвоил Низкий уровень риска для данного ПКО.</t>
  </si>
  <si>
    <t>ООО ПКО «Удача» зарегистрировано по адресу: 428027, Чувашская Республика - Чувашия, г Чебоксары, ул Хузангая, 14, 211. Генеральным директором является Фомина Елена Георгиевна. Рост доходов компании за 5 лет: 160237,5%. Рост финансовых активов компании за 5 лет: 1035,44%. Объем заемных средств компании на конец 2024 года: 186 тыс. руб.</t>
  </si>
  <si>
    <t>ООО ПКО «МКС» зарегистрировано по адресу: 241013, Брянская обл, г Брянск, ул Ульянова, 103, 11. Генеральным директором является Житомирский Евгений Евгеньевич. Рост доходов компании за 5 лет: 251,9%. ФССП присвоил Высокий уровень риска для данного ПКО.</t>
  </si>
  <si>
    <t>ООО ПКО ЦПУ зарегистрировано по адресу: г. Владимир, ул. Красноармейская, д. 43Б, оф. 6, пом. 1, 600021. Генеральным директором является Феклин Алексей Александрович. Рост доходов компании за 5 лет: 290,4%. Рост финансовых активов компании за 5 лет: 455,88%. Объем заемных средств компании на конец 2024 года: 22890 тыс. руб. ФССП присвоил Низкий уровень риска для данного ПКО.</t>
  </si>
  <si>
    <t>ООО ПКО «КПА Групп» зарегистрировано по адресу: 603014, Нижегородская обл, г Нижний Новгород, ул Коминтерна, 14, 52. Генеральным директором является Кашина Ирина Павловна. Рост доходов компании за 5 лет: 209,7%. Объем заемных средств компании на конец 2024 года: 920 тыс. руб. ФССП присвоил Низкий уровень риска для данного ПКО.</t>
  </si>
  <si>
    <t>ООО «Профессиональная коллекторская организация «Столичный экспресс» зарегистрировано по адресу: 650025, Кемеровская область - Кузбасс, Кемерово г, Ленина пр-кт, дом 1, квартира 102. Генеральным директором является Злобин Дмитрий Валерьевич. Рост доходов компании за 5 лет: 565,7%. ФССП присвоил Низкий уровень риска для данного ПКО.</t>
  </si>
  <si>
    <t>ООО «ПКО «СОФТ» зарегистрировано по адресу: 358007, Калмыкия Респ, г Элиста, мкр 1, 35а, 22. Генеральным директором является Злобин Дмитрий Валерьевич. Рост доходов компании за 5 лет: 98%. ФССП присвоил Низкий уровень риска для данного ПКО.</t>
  </si>
  <si>
    <t>ООО ПКО «ПДП ГРУПП» зарегистрировано по адресу: 656038, Алтайский край, г Барнаул, пр-кт Комсомольский, 120, 104. Генеральным директором является Зуб София Владимировна. Рост доходов компании за 5 лет: 192,9%. ФССП присвоил Низкий уровень риска для данного ПКО.</t>
  </si>
  <si>
    <t>ООО ПКО «ВИНГО» зарегистрировано по адресу: 117420, Москва г, ул Профсоюзная, 57, 7-II-6. Генеральным директором является Ермилов Михаил Вячеславович. Рост доходов компании за 5 лет: 7,6%. Рост финансовых активов компании за 5 лет: 99,49%. ФССП присвоил Низкий уровень риска для данного ПКО.</t>
  </si>
  <si>
    <t>ООО ПКО «Карат» зарегистрировано по адресу: 625051, Тюменская обл, г Тюмень, ул 30 лет Победы, д. 89, офис 204. Генеральным директором является Корнеев Олег Викторович. Рост доходов компании за 5 лет: 82,3%. Рост финансовых активов компании за 5 лет: 133,07%. Объем заемных средств компании на конец 2024 года: 11490 тыс. руб. ФССП присвоил Высокий уровень риска для данного ПКО.</t>
  </si>
  <si>
    <t>ООО ПКО «Юридический центр «МКС» зарегистрировано по адресу: 400117, Волгоградская область, г.о. Город-Герой Волгоград, г Волгоград, ул Им. Землячки, дом 66А, офис 106. Генеральным директором является Кислов Алексей Анатольевич. Рост доходов компании за 5 лет: 77,7%. Объем заемных средств компании на конец 2024 года: 11414 тыс. руб. ФССП присвоил Низкий уровень риска для данного ПКО.</t>
  </si>
  <si>
    <t>ООО «Капитал» зарегистрировано по адресу: 426069, Удмуртская Респ, г Ижевск, ул Нижняя, 18. Генеральным директором является Берестова Наталья Павловна. Рост доходов компании за 5 лет: 56,2%. Объем заемных средств компании на конец 2024 года: 250 тыс. руб. ФССП присвоил Низкий уровень риска для данного ПКО.</t>
  </si>
  <si>
    <t>ООО ПКО «Андрушонок и Партнеры» зарегистрировано по адресу: Респ. Хакасия, г.о. город Абакан, г. Абакан, ул. Маршала Жукова, двлд. 46, КАБИНЕТ 214, 655003. Генеральным директором является Андрушонок Наталья Анатольевна. Рост доходов компании за 5 лет: 3754,5%. Рост финансовых активов компании за 5 лет: 183,28%. Объем заемных средств компании на конец 2024 года: 921 тыс. руб. ФССП присвоил Низкий уровень риска для данного ПКО.</t>
  </si>
  <si>
    <t>ООО «ПКО БАСТИОН» зарегистрировано по адресу: 426009, Удмуртская Респ, г Ижевск, ул Ухтомского, 24, 29. Генеральным директором является Скрипка Юлия Сергеевна. Рост доходов компании за 5 лет: 78,6%. Рост финансовых активов компании за 5 лет: 40,26%. Объем заемных средств компании на конец 2024 года: 249038 тыс. руб. ФССП присвоил Низкий уровень риска для данного ПКО.</t>
  </si>
  <si>
    <t>ООО «ПКО «Верум» зарегистрировано по адресу: 420059, Татарстан Респ, г Казань, ул Оренбургский Тракт, 24в, 1006. Генеральным директором является Хусаинов Артур Айратович. Рост доходов компании за 5 лет: 185,8%. Рост финансовых активов компании за 5 лет: 496,68%. Объем заемных средств компании на конец 2024 года: 8210 тыс. руб. ФССП присвоил Низкий уровень риска для данного ПКО.</t>
  </si>
  <si>
    <t>ООО ПКО «Центр Фискального содействия субъектам предпринимательства» зарегистрировано по адресу: г. Нижний Новгород, ул. Стрелка, д. 4, пом. П, ком. 204. Генеральным директором является Ошкодер Александр Сергеевич. Рост доходов компании за 5 лет: 594,8%. Рост финансовых активов компании за 5 лет: 99,4%. Объем заемных средств компании на конец 2024 года: 64 тыс. руб. ФССП присвоил Низкий уровень риска для данного ПКО.</t>
  </si>
  <si>
    <t>ООО ПКО ИКЦ «Правило» зарегистрировано по адресу: 355037, Ставропольский край, г.о. Город Ставрополь, г Ставрополь, ул Доваторцев, дом 30Б. Генеральным директором является Симонова Юлия Владимировна. Рост доходов компании за 5 лет: 248,1%. Рост финансовых активов компании за 5 лет: 203,37%. Объем заемных средств компании на конец 2024 года: 79 тыс. руб. ФССП присвоил Низкий уровень риска для данного ПКО.</t>
  </si>
  <si>
    <t>ООО «ПКО «Красная звезда» зарегистрировано по адресу: 198095, Санкт-Петербург г, Стачек пл, дом 9, строение 1, пом/офис 129-Н/406. Генеральным директором является Котов Ефим Владимирович. Рост доходов компании за 5 лет: 31562,9%. Рост финансовых активов компании за 5 лет: 1,64%. Объем заемных средств компании на конец 2024 года: 1005 тыс. руб. ФССП присвоил Низкий уровень риска для данного ПКО.</t>
  </si>
  <si>
    <t>ООО ПКО «Юристъ» зарегистрировано по адресу: 450078, г.Уфа, пр-кт.Салавата Юлаева, д.59. Генеральным директором является Котов Ефим Владимирович. Рост доходов компании за 5 лет: 64%. ФССП присвоил Низкий уровень риска для данного ПКО.</t>
  </si>
  <si>
    <t>ООО ПКО «ЮК «Легата» зарегистрировано по адресу: 115419, Москва г, проезд 2-й Рощинский, 8, 2, Э/Пом/Ком. 2/X/1. Генеральным директором является Ковиненко Алексей Викторович. Рост доходов компании за 5 лет: 73%. Рост финансовых активов компании за 5 лет: 104,73%. Объем заемных средств компании на конец 2024 года: 2196 тыс. руб. ФССП присвоил Низкий уровень риска для данного ПКО.</t>
  </si>
  <si>
    <t>ООО ПКО «К-Групп» зарегистрировано по адресу: 125124, Город Москва, вн.тер. г. Муниципальный Округ Беговой, ул 5-Я Ямского Поля, дом 7, корпус 2, помещение 1А. Генеральным директором является Карзакова Ангелина Валериевна. Рост доходов компании за 5 лет: 2201,6%. Рост финансовых активов компании за 5 лет: 399,34%. Объем заемных средств компании на конец 2024 года: 21 тыс. руб. ФССП присвоил Низкий уровень риска для данного ПКО.</t>
  </si>
  <si>
    <t>ООО «Центр Прогресс» зарегистрировано по адресу: 109316, город Москва, вн.тер. г. Муниципальный Округ Южнопортовый, пр-кт Волгоградский, дом 26, строение 1, этаж 8, комната 811. Генеральным директором является Гайдаенко Дмитрий Иванович. Рост доходов компании за 5 лет: 12,8%. Рост финансовых активов компании за 5 лет: 39,01%. ФССП присвоил Низкий уровень риска для данного ПКО.</t>
  </si>
  <si>
    <t>ООО ПКО «ЭкоФинансы» зарегистрировано по адресу: 650004, Кемеровская область - Кузбасс, г.о. Кемеровский, г Кемерово, ул Соборная, дом 12, помещение 1. Генеральным директором является Тимошенко Сергей Александрович. Рост доходов компании за 5 лет: 82,3%. Объем заемных средств компании на конец 2024 года: 3892 тыс. руб. ФССП присвоил Низкий уровень риска для данного ПКО.</t>
  </si>
  <si>
    <t>ООО «ПКО «Медиация» зарегистрировано по адресу: 191123, Санкт-Петербург г, Захарьевская ул, дом 15, литера А, помещение 7Н. Генеральным директором является Рычкова Наталья Валерьевна. Рост доходов компании за 5 лет: 112,1%. ФССП присвоил Высокий уровень риска для данного ПКО.</t>
  </si>
  <si>
    <t>ООО ПКО «Уральский дом» зарегистрировано по адресу: 454008, Челябинская обл, Челябинск г, Комсомольский пр-кт, дом № 14, офис 401. Генеральным директором является Горбачук Марина Александровна. Рост доходов компании за 5 лет: 7424,4%. Объем заемных средств компании на конец 2024 года: 140 тыс. руб.</t>
  </si>
  <si>
    <t>ООО ПКО «Тайм Коллекшн» зарегистрировано по адресу: 428034, Чувашская Республика - Чувашия, г Чебоксары, ул Университетская, д. 36, помещ. 1. Генеральным директором является Артамонов Роман Васильевич. Рост доходов компании за 5 лет: 38,6%. Рост финансовых активов компании за 5 лет: 106,02%. Объем заемных средств компании на конец 2024 года: 1839 тыс. руб. ФССП присвоил Низкий уровень риска для данного ПКО.</t>
  </si>
  <si>
    <t>ООО ПКО «Центр исполнения судебных решений» зарегистрировано по адресу: 115114, Москва г, Дербеневская наб, дом № 11, помещение 81, офис 1А-504. Генеральным директором является Серебрякова Василина Константиновна. Рост доходов компании за 5 лет: 23,2%. ФССП присвоил Низкий уровень риска для данного ПКО.</t>
  </si>
  <si>
    <t>ООО ПКО «Агентство Консул-КМВ» зарегистрировано по адресу: 357500, Ставропольский край, Пятигорск г, Оранжерейный проезд, дом № 14, помещение 50Б. Генеральным директором является Кулиев Эдуард Владимирович. Рост доходов компании за 5 лет: 536,7%. ФССП присвоил Низкий уровень риска для данного ПКО.</t>
  </si>
  <si>
    <t>ООО «ПРОМ-ТОРГ» зарегистрировано по адресу: 117246, Москва г, Научный проезд, дом № 17, этаж 14, помещение 34А. Генеральным директором является Жосан Андрей Юрьевич. Рост доходов компании за 5 лет: 24,5%. Рост финансовых активов компании за 5 лет: 100%. ФССП присвоил Низкий уровень риска для данного ПКО.</t>
  </si>
  <si>
    <t>ООО «СКГ» зарегистрировано по адресу: 630102, Новосибирская обл, г Новосибирск, ул Восход, 20, 15. Генеральным директором является Денисов Денис Григорьевич. Рост доходов компании за 5 лет: 6,5%. Объем заемных средств компании на конец 2024 года: 2011 тыс. руб.</t>
  </si>
  <si>
    <t>ООО «ПКО «Диалог» зарегистрировано по адресу: 167000, Республика Коми, г.о. Сыктывкар, г Сыктывкар, ул Бабушкина, дом 19, помещение 7. Генеральным директором является Ракамчук Дмитрий Анатольевич. Рост доходов компании за 5 лет: 14,8%. Объем заемных средств компании на конец 2024 года: 5485 тыс. руб. ФССП присвоил Низкий уровень риска для данного ПКО.</t>
  </si>
  <si>
    <t>ООО ПКО «ЭНЕРГИЯ» зарегистрировано по адресу: 690105, г. Владивосток, ул. Бородинская, д. 46/50. Генеральным директором является Дзюба Владимир Владимирович. Рост доходов компании за 5 лет: 777,9%. Рост финансовых активов компании за 5 лет: 1755,81%. Объем заемных средств компании на конец 2024 года: 10999 тыс. руб. ФССП присвоил Низкий уровень риска для данного ПКО.</t>
  </si>
  <si>
    <t>ООО ПКО «МКО» зарегистрировано по адресу: 355013, Ставропольский край, г.о. Город Ставрополь, г Ставрополь, ул Мимоз, дом 16, офис 1А. Генеральным директором является Воронкова Алёна Геннадьевна. Рост доходов компании за 5 лет: 1326,3%. Рост финансовых активов компании за 5 лет: 87,07%. ФССП присвоил Низкий уровень риска для данного ПКО.</t>
  </si>
  <si>
    <t>ООО ПКО «АК ГРУПП» зарегистрировано по адресу: 414000, Астраханская обл, Астрахань г, Бабушкина ул, дом № 60, литера Б, офис 11. Генеральным директором является Горянина Оксана Васильевна. Рост доходов компании за 5 лет: 1229,2%. ФССП присвоил Низкий уровень риска для данного ПКО.</t>
  </si>
  <si>
    <t>ООО ПКО «КБ 911» зарегистрировано по адресу: Московская обл., г.о. Истра, д. Андреевское, ул. Луговая, д. 69, 143500. Генеральным директором является Баранчиков Геннадий Николаевич. Рост доходов компании за 5 лет: 208,9%. Рост финансовых активов компании за 5 лет: 19,12%. ФССП присвоил Низкий уровень риска для данного ПКО.</t>
  </si>
  <si>
    <t>ООО ПКО «Технология-комфорт» зарегистрировано по адресу: 670000, Бурятия Респ, г Улан-Удэ, ул Борсоева, 33а, 207. Генеральным директором является Михейкин Александр Александрович. Рост доходов компании за 5 лет: 170,8%. Объем заемных средств компании на конец 2024 года: 581 тыс. руб. ФССП присвоил Низкий уровень риска для данного ПКО.</t>
  </si>
  <si>
    <t>ООО ПКО «ДС Логистик» зарегистрировано по адресу: г. Иваново, ул. Марии Рябининой, д. 5, кв. 2, 153012. Генеральным директором является Сизов Дмитрий Владимирович. Рост доходов компании за 5 лет: 173,8%. Рост финансовых активов компании за 5 лет: 99,95%. Объем заемных средств компании на конец 2024 года: 260 тыс. руб.</t>
  </si>
  <si>
    <t>ООО «Профессиональная коллекторская организация «НСИ» зарегистрировано по адресу: 398059, Липецкая обл, г Липецк, пл Коммунальная, 9, Помещ. 4 литера А офис 506-7. Генеральным директором является Борисов Павел Юрьевич. Рост доходов компании за 5 лет: 1662,9%. ФССП присвоил Низкий уровень риска для данного ПКО.</t>
  </si>
  <si>
    <t>ООО ПКО «БИ» зарегистрировано по адресу: г. Пермь, ул. Куйбышева, д. 71, 614016. Генеральным директором является Пастухов Михаил Иванович. Рост доходов компании за 5 лет: 1429%. ФССП присвоил Низкий уровень риска для данного ПКО.</t>
  </si>
  <si>
    <t>ООО «ПКО «Вальтер и партнеры» зарегистрировано по адресу: 143005, Московская область, г.о. Одинцовский, г Одинцово, ш Можайское, дом 80Б, этаж 3, ОФИС 306. Генеральным директором является Бутырская Оксана Юрьевна. Рост доходов компании за 5 лет: 103%. Объем заемных средств компании на конец 2024 года: 268 тыс. руб. ФССП присвоил Низкий уровень риска для данного ПКО.</t>
  </si>
  <si>
    <t>ООО «ПКО «ЮЦ» зарегистрировано по адресу: Коми Респ, Сыктывкар, Октябрьский проспект, д. № 170, кв. 128. Генеральным директором является Пасынков Андрей Александрович. Рост доходов компании за 5 лет: 198,4%. ФССП присвоил Низкий уровень риска для данного ПКО.</t>
  </si>
  <si>
    <t>ООО ПКО «Кредитный оздоровитель» зарегистрировано по адресу: 115191, Москва г, ул Малая Тульская, д. 2/1, к. 5. Генеральным директором является Бавыкин Михаил Александрович. Рост доходов компании за 5 лет: 47%. ФССП присвоил Низкий уровень риска для данного ПКО.</t>
  </si>
  <si>
    <t>ООО ПКО «Содействие коллект» зарегистрировано по адресу: 150518, Ярославская обл, р-н Ярославский, п Красный Бор, ул Большая Заозерная, 35, 49. Генеральным директором является Ускова Ирина Сергеевна. Объем заемных средств компании на конец 2024 года: 8496 тыс. руб. ФССП присвоил Низкий уровень риска для данного ПКО.</t>
  </si>
  <si>
    <t>ООО «ПКО «Финансовая независимость» зарегистрировано по адресу: 603076, Нижегородская обл., Нижний Новгород г., Ленина пр-кт, дом 36, комната 140. Генеральным директором является Неволин Михаил Валентинович. Рост доходов компании за 5 лет: 431%. ФССП присвоил Низкий уровень риска для данного ПКО.</t>
  </si>
  <si>
    <t>ООО ПКО «Артель сейм» зарегистрировано по адресу: 150049, Ярославская обл, г.Ярославль, проезд.Мышкинский, д.10, пом. 118. Генеральным директором является Каргина Ирина Владимировна. Объем заемных средств компании на конец 2024 года: 24338 тыс. руб. ФССП присвоил Низкий уровень риска для данного ПКО.</t>
  </si>
  <si>
    <t>ООО ПКО «ТИМ ФИНАНСНН» зарегистрировано по адресу: 603081, Нижегородская область, г.о. Город Нижний Новгород, г Нижний Новгород, ул Нартова, дом 29, квартира 16. Генеральным директором является Мясников Виктор Александрович. Рост доходов компании за 5 лет: 926,4%. Рост финансовых активов компании за 5 лет: 310,69%. ФССП присвоил Низкий уровень риска для данного ПКО.</t>
  </si>
  <si>
    <t>ООО ПКО «МФИ Коллекшн» зарегистрировано по адресу: 150000, Ярославская обл, Ярославль г, Большая Октябрьская ул, дом № 29, офис 335. Генеральным директором является Мартынов Виктор Алексеевич. Рост доходов компании за 5 лет: 29,4%. Объем заемных средств компании на конец 2024 года: 2255 тыс. руб. ФССП присвоил Низкий уровень риска для данного ПКО.</t>
  </si>
  <si>
    <t>ООО КА «Диалог-Финанс» зарегистрировано по адресу: Карачаево-Черкесская Респ, г Черкесск, ул Ставропольская, 40а, 1-3. Генеральным директором является Мартынов Виктор Алексеевич. Рост доходов компании за 5 лет: 101%. Рост финансовых активов компании за 5 лет: 68,91%. ФССП присвоил Низкий уровень риска для данного ПКО.</t>
  </si>
  <si>
    <t>ООО ПКО «ЭВАЗ Консалтинг» зарегистрировано по адресу: 454090, Челябинская обл, Челябинск г, Ленина пр-кт, д. № 21В, оф. 713. Генеральным директором является Гусер Макс Алексеевич. Рост доходов компании за 5 лет: 311,2%. Рост финансовых активов компании за 5 лет: 14,71%. ФССП присвоил Высокий уровень риска для данного ПКО.</t>
  </si>
  <si>
    <t>ООО «ПКО «ЦНГ» зарегистрировано по адресу: 656006, Алтайский край, г Барнаул, ул Малахова, д. 154, помещ. 28/1. Генеральным директором является Бух Владислав Артурович. Рост доходов компании за 5 лет: 456,6%. Рост финансовых активов компании за 5 лет: 253,28%. Объем заемных средств компании на конец 2024 года: 2974 тыс. руб. ФССП присвоил Низкий уровень риска для данного ПКО.</t>
  </si>
  <si>
    <t>ООО «ПКО ККБ» зарегистрировано по адресу: 350005, Краснодарский край, Краснодар г, Кореновская ул, дом 2, корпус 4, помещение 41717. Генеральным директором является Максимов Сергей Юрьевич. Рост доходов компании за 5 лет: 749,6%. Объем заемных средств компании на конец 2024 года: 420 тыс. руб. ФССП присвоил Высокий уровень риска для данного ПКО.</t>
  </si>
  <si>
    <t>ООО «ПКО «Трэк» зарегистрировано по адресу: 400005, Волгоградская обл, Волгоград г, им В.И.Ленина пр-кт, дом 86, офис 7/6/701. Генеральным директором является Антропов Игорь Владимирович. Рост доходов компании за 5 лет: 12386,7%. Объем заемных средств компании на конец 2024 года: 544 тыс. руб. ФССП присвоил Низкий уровень риска для данного ПКО.</t>
  </si>
  <si>
    <t>ООО «ПКО «СБР ЮГ» зарегистрировано по адресу: 355003, Ставропольский край, г Ставрополь, ул Дзержинского, 160, 396. Генеральным директором является Саенко Ирина Евгеньевна. Рост доходов компании за 5 лет: 58,5%. ФССП присвоил Низкий уровень риска для данного ПКО.</t>
  </si>
  <si>
    <t>ООО «ПКО «Финотека» зарегистрировано по адресу: 420097, Татарстан респ., Казань г., Зинина ул., дом 9/23, офис 28. Генеральным директором является Бабушкина Ирина Валерьевна. Рост доходов компании за 5 лет: 3643,2%. Объем заемных средств компании на конец 2024 года: 16491 тыс. руб. ФССП присвоил Низкий уровень риска для данного ПКО.</t>
  </si>
  <si>
    <t>ООО ПКО «Гранд Капитал» зарегистрировано по адресу: 670031, Бурятия Респ, г.Улан-Удэ, ул.Бабушкина, д.34, корп.5. Генеральным директором является Бабушкина Ирина Валерьевна. Рост доходов компании за 5 лет: 134%. ФССП присвоил Низкий уровень риска для данного ПКО.</t>
  </si>
  <si>
    <t>ООО ПКО «БазисИнвест» зарегистрировано по адресу: 117105, Москва г, ш Варшавское, 1а, ОФИС А3м. Генеральным директором является Савенкова Ольга Геннадьевна. Рост доходов компании за 5 лет: 133%. Рост финансовых активов компании за 5 лет: 116,97%. Объем заемных средств компании на конец 2024 года: 1386 тыс. руб. ФССП присвоил Низкий уровень риска для данного ПКО.</t>
  </si>
  <si>
    <t>ООО ПКО «АСТРА ФИНАНС» зарегистрировано по адресу: 624132, Свердловская область, г.о. Новоуральский, г Новоуральск, ул Фрунзе, зд. 5. Генеральным директором является Жуков Андрей Валерьевич. Рост доходов компании за 5 лет: 389,6%. Объем заемных средств компании на конец 2024 года: 1010 тыс. руб. ФССП присвоил Низкий уровень риска для данного ПКО.</t>
  </si>
  <si>
    <t>ООО ПКО «Омега» зарегистрировано по адресу: 667010, Тыва Респ, г Кызыл, ул Московская, 24, Этаж 2, 11б. Генеральным директором является Бады Аэлита Сарыг-ооловна. Рост доходов компании за 5 лет: 3,4%. Объем заемных средств компании на конец 2024 года: 4634 тыс. руб. ФССП присвоил Низкий уровень риска для данного ПКО.</t>
  </si>
  <si>
    <t>ООО «ПКО «Валькирия» зарегистрировано по адресу: г. Казань, ул. Васильченко, зд. 1, к. 2, оф. 228, пом. 1001, 420095. Генеральным директором является Шумкова Дарья Сергеевна. Рост доходов компании за 5 лет: 92,2%. Рост финансовых активов компании за 5 лет: 183,38%. Объем заемных средств компании на конец 2024 года: 15 тыс. руб. ФССП присвоил Низкий уровень риска для данного ПКО.</t>
  </si>
  <si>
    <t>ООО «Доверие Лигал Солюшнз» зарегистрировано по адресу: 117342, Москва г, ул Бутлерова, д. 17Б, помещ. 60Ж/11/2, офис 7. Генеральным директором является Дячук Екатерина Николаевна. Рост доходов компании за 5 лет: 2691,2%. Объем заемных средств компании на конец 2024 года: 71854 тыс. руб. ФССП присвоил Низкий уровень риска для данного ПКО.</t>
  </si>
  <si>
    <t>ООО ПКО «Атмосфера» зарегистрировано по адресу: 620062, Свердловская обл, г Екатеринбург, пр-кт Ленина, 97а, 432. Генеральным директором является Пархоменко Алексей Сергеевич. Рост доходов компании за 5 лет: 374%. Объем заемных средств компании на конец 2024 года: 2086 тыс. руб. ФССП присвоил Низкий уровень риска для данного ПКО.</t>
  </si>
  <si>
    <t>ООО «ПКО «Статус» зарегистрировано по адресу: Оренбургская обл., г.о. город Оренбург, г. Оренбург, ул. Расковой, влд. 10А, 460036. Генеральным директором является Агапова Татьяна Александровна. Рост доходов компании за 5 лет: 44,2%. Объем заемных средств компании на конец 2024 года: 1200 тыс. руб. ФССП присвоил Низкий уровень риска для данного ПКО.</t>
  </si>
  <si>
    <t>ООО ПКО «Алькрим Плюс» зарегистрировано по адресу: 432071, г. Ульяновск, ул. Гончарова, д. 27, кв. 405. Генеральным директором является Шараев Айрат Амирзянович. Рост доходов компании за 5 лет: 101,7%. ФССП присвоил Низкий уровень риска для данного ПКО.</t>
  </si>
  <si>
    <t>ООО «ПКО «ХОРОШИЙ ГОД» зарегистрировано по адресу: 109428, Москва г, Рязанский пр-кт, дом № 30/15, офис 206/3. Генеральным директором является Жильцов Владимир Игоревич. Рост доходов компании за 5 лет: 86,7%. Объем заемных средств компании на конец 2024 года: 2400 тыс. руб.</t>
  </si>
  <si>
    <t>ООО ПКО «Волга» зарегистрировано по адресу: Чувашская Республика - Чувашия, г.о. город Чебоксары, г. Чебоксары, ул. Т.Кривова, д. 4, ОФИС 304, 428034. Генеральным директором является Быков Александр Вениаминович. Рост доходов компании за 5 лет: 2981,9%. Объем заемных средств компании на конец 2024 года: 372 тыс. руб. ФССП присвоил Низкий уровень риска для данного ПКО.</t>
  </si>
  <si>
    <t>ООО «Центр взыскания» зарегистрировано по адресу: 119180, Москва г, пер Старомонетный, 14, стр 2, пом. 4. Генеральным директором является Тучков Анатолий Петрович. Рост доходов компании за 5 лет: 3,8%. ФССП присвоил Низкий уровень риска для данного ПКО.</t>
  </si>
  <si>
    <t>ООО ПКО «Лайф» зарегистрировано по адресу: 440000, Пензенская обл, Пенза г, Пушкина ул, дом 3, офис 506. Генеральным директором является Ладыгин Михаил Евгеньевич. Рост доходов компании за 5 лет: 18,5%. Рост финансовых активов компании за 5 лет: 95,18%. ФССП присвоил Низкий уровень риска для данного ПКО.</t>
  </si>
  <si>
    <t>ООО ПКО «КАЙТ ГРУПП» зарегистрировано по адресу: г. Владивосток, ул. Светланская, д. 55В, 690091. Генеральным директором является Коваленко Георгий Анатольевич. Рост доходов компании за 5 лет: 123,8%. Рост финансовых активов компании за 5 лет: 100,83%. Объем заемных средств компании на конец 2024 года: 5700 тыс. руб. ФССП присвоил Низкий уровень риска для данного ПКО.</t>
  </si>
  <si>
    <t>ООО «ПКО «Решение» зарегистрировано по адресу: 248016, Калужская область, г.о. Город Калуга, г Калуга, ул Карла Либкнехта, дом 29, строение 12 ОФИС 6. Генеральным директором является Жорин Геннадий Анатольевич. Рост доходов компании за 5 лет: 163,9%. Объем заемных средств компании на конец 2024 года: 1986 тыс. руб. ФССП присвоил Низкий уровень риска для данного ПКО.</t>
  </si>
  <si>
    <t>ООО «ПРОГРЕСС СЕРВИС» зарегистрировано по адресу: 426009, Удмуртская Респ, г Ижевск, ул Ухтомского, 24, Этаж 1 офис 21. Генеральным директором является Губа Елена Валерьевна. Рост доходов компании за 5 лет: 6,5%. Рост финансовых активов компании за 5 лет: 6,17%. Объем заемных средств компании на конец 2024 года: 31667 тыс. руб.</t>
  </si>
  <si>
    <t>ООО ПКО «Агентство юридических и консалтинговых решений» зарегистрировано по адресу: 443110, Самарская область, г.о. Самара, вн.р-н Октябрьский, г Самара, ул Ново-Садовая, дом 17, комната 30. Генеральным директором является Сатаев Руслан Фаридович. Рост доходов компании за 5 лет: 2628,6%. Объем заемных средств компании на конец 2024 года: 1 тыс. руб. ФССП присвоил Низкий уровень риска для данного ПКО.</t>
  </si>
  <si>
    <t>ООО ПКО «ЭВЕНТУС» зарегистрировано по адресу: 426030, Удмуртская Респ, г Ижевск, ул Пазелинская, 2а. Генеральным директором является Меликян Шоган Араратовна. Рост доходов компании за 5 лет: 101,9%. Рост финансовых активов компании за 5 лет: 291,65%. Объем заемных средств компании на конец 2024 года: 1203 тыс. руб. ФССП присвоил Низкий уровень риска для данного ПКО.</t>
  </si>
  <si>
    <t>ООО «ПКО «ТАНТАЛ» зарегистрировано по адресу: 630089, Новосибирская область, г. Новосибирск, ул. Бориса Богаткова, дом 248А, офис 10. Генеральным директором является Пикалов Юрий Юрьевич. Рост доходов компании за 5 лет: 55,3%. ФССП присвоил Низкий уровень риска для данного ПКО.</t>
  </si>
  <si>
    <t>ООО ПКО «Финэкс» зарегистрировано по адресу: 119180, Город Москва, вн.тер. г. Муниципальный Округ Якиманка, ул Большая Полянка, дом 51А/9, э/пом/к/оф 8/I/1/А5М. Генеральным директором является Ячменёва Оксана Валерьевна. Рост доходов компании за 5 лет: 44,3%. ФССП присвоил Низкий уровень риска для данного ПКО.</t>
  </si>
  <si>
    <t>ООО ПКО «СмартЗадолженность» зарегистрировано по адресу: 426073, Удмуртская Респ, г Ижевск, ул Союзная, 75, 1. Генеральным директором является Салтыков Константин Николаевич. Рост доходов компании за 5 лет: 3630,3%. Объем заемных средств компании на конец 2024 года: 815 тыс. руб. ФССП присвоил Низкий уровень риска для данного ПКО.</t>
  </si>
  <si>
    <t>ООО ПКО «АЭБ» зарегистрировано по адресу: 656058, г.Барнаул, ул.Попова, д.139, кв.36. Генеральным директором является Штаб Виталий Владимирович. Рост доходов компании за 5 лет: 9,2%. Объем заемных средств компании на конец 2024 года: 2300 тыс. руб. ФССП присвоил Низкий уровень риска для данного ПКО.</t>
  </si>
  <si>
    <t>ООО «ПКО «Монолит» зарегистрировано по адресу: 423822, Татарстан Респ, г Набережные Челны, пр-кт Набережночелнинский, 84. Генеральным директором является Аркадьев Александр Олегович. Рост доходов компании за 5 лет: 95,4%. Рост финансовых активов компании за 5 лет: 31,63%. Объем заемных средств компании на конец 2024 года: 401 тыс. руб. ФССП присвоил Низкий уровень риска для данного ПКО.</t>
  </si>
  <si>
    <t>ООО ПКО «СТАБЭКС ГРУПП» зарегистрировано по адресу: 614039, Пермский край, г Пермь, ул Сибирская, 47а, 500. Генеральным директором является Трубников Максим Николаевич. Рост доходов компании за 5 лет: 1100,4%. Объем заемных средств компании на конец 2024 года: 448 тыс. руб. ФССП присвоил Низкий уровень риска для данного ПКО.</t>
  </si>
  <si>
    <t>ООО «ПКО «Стоунхедж» зарегистрировано по адресу: 107023, Москва г, Семеновский пер, дом № 15. Генеральным директором является Насретдинов Рустем Закирович. Рост доходов компании за 5 лет: 63%. Объем заемных средств компании на конец 2024 года: 20 тыс. руб. ФССП присвоил Низкий уровень риска для данного ПКО.</t>
  </si>
  <si>
    <t>ООО «ПКО «Партнёр-НСК» зарегистрировано по адресу: 633010, Новосибирская обл, г Бердск, ул Вокзальная, 26, 106. Генеральным директором является Есаев Сергей Дмитриевич. Рост доходов компании за 5 лет: 237,9%.</t>
  </si>
  <si>
    <t>ООО ПКО «АВД» зарегистрировано по адресу: 153002, Ивановская обл, Иваново г, Ленина пр-кт, дом № 92, офис 65. Генеральным директором является Мирошниченко Оксана Евгеньевна. Рост доходов компании за 5 лет: 120%. Объем заемных средств компании на конец 2024 года: 75 тыс. руб. ФССП присвоил Низкий уровень риска для данного ПКО.</t>
  </si>
  <si>
    <t>ООО ПКО «Смарт Коллекшн» зарегистрировано по адресу: 672002, Забайкальский край, г. Чита, Кастринская, д. 3, помещ. А. Генеральным директором является Краснощеков Антон Павлович. Рост доходов компании за 5 лет: 226%. Объем заемных средств компании на конец 2024 года: 20699 тыс. руб.</t>
  </si>
  <si>
    <t>ООО «Агентство взысканий» зарегистрировано по адресу: 394036, Воронежская обл, Воронеж г, Сакко и Ванцетти ул, дом № 78А, офис 1. Генеральным директором является Годелюк Алексей Александрович. Рост доходов компании за 5 лет: 51,4%. ФССП присвоил Низкий уровень риска для данного ПКО.</t>
  </si>
  <si>
    <t>ООО ПКО "ПРАВИЛЬНЫЙ ВЫБОР" зарегистрировано по адресу: 164514, Архангельская обл, Северодвинск г, Карла Маркса ул, дом № 46, оф. 404. Генеральным директором является Захарченко Сергей Алексеевич. Рост доходов компании за 5 лет: 43,1%. Рост финансовых активов компании за 5 лет: 106,8%. ФССП присвоил Низкий уровень риска для данного ПКО.</t>
  </si>
  <si>
    <t>ООО «ПКО «Финур» зарегистрировано по адресу: 123557, Город Москва, вн.тер.г. муниципальный округ Пресненский, пер Электрический, д. 3/10, стр. 3, этаж 4, помещ. 4, ком. 1. Генеральным директором является Романова Белла Владимировна. Рост доходов компании за 5 лет: 30,4%. Объем заемных средств компании на конец 2024 года: 3085 тыс. руб. ФССП присвоил Низкий уровень риска для данного ПКО.</t>
  </si>
  <si>
    <t>ООО «Эникомп» зарегистрировано по адресу: 125284, Москва г, пр-кт Ленинградский, 31А, 1, 1/2. Генеральным директором является Малышев Сергей Евгеньевич. Рост доходов компании за 5 лет: 4,4%. Объем заемных средств компании на конец 2024 года: 10314 тыс. руб.</t>
  </si>
  <si>
    <t>ПКО ООО « ЦКБ» зарегистрировано по адресу: Оренбургская обл., г.о. город Оренбург, г. Оренбург, пр-д Автоматики, д. 10/3, ОФИС 2, 460048. Генеральным директором является Штоколенко Николай Михайлович. Рост доходов компании за 5 лет: 156,3%. Объем заемных средств компании на конец 2024 года: 453 тыс. руб. ФССП присвоил Низкий уровень риска для данного ПКО.</t>
  </si>
  <si>
    <t>ООО ПКО «Алтай» зарегистрировано по адресу: 656067, Алтайский край, г.Барнаул, ул.Попова, д.220Б. Генеральным директором является Чебановская Юлия Геннадьевна. Рост доходов компании за 5 лет: 64,1%. Рост финансовых активов компании за 5 лет: 83,77%. Объем заемных средств компании на конец 2024 года: 439 тыс. руб. ФССП присвоил Низкий уровень риска для данного ПКО.</t>
  </si>
  <si>
    <t>ООО ПКО «ПрофиКоллект» зарегистрировано по адресу: г. Оренбург, ул. Орская, д. 14, 460035. Генеральным директором является Костина Ольга Сергеевна. Объем заемных средств компании на конец 2024 года: 12 тыс. руб.</t>
  </si>
  <si>
    <t>ООО ПКО «СКР» зарегистрировано по адресу: Чувашская Республика - Чувашия, г.о. город Чебоксары, г. Чебоксары, ул. Текстильщиков, Зд. 8, ОФИС 304, 428000. Генеральным директором является Аль-давуд Владимир Саидович. Рост доходов компании за 5 лет: 34,2%. Рост финансовых активов компании за 5 лет: 88,51%. Объем заемных средств компании на конец 2024 года: 1759 тыс. руб. ФССП присвоил Низкий уровень риска для данного ПКО.</t>
  </si>
  <si>
    <t>ООО ПКО «Автомани» зарегистрировано по адресу: г. Волгоград, ул. Авторемонтная, д. 10А, кв. 1, 400048. Генеральным директором является Петров Иван Анатольевич. Рост доходов компании за 5 лет: 77,4%. Объем заемных средств компании на конец 2024 года: 27700 тыс. руб. ФССП присвоил Низкий уровень риска для данного ПКО.</t>
  </si>
  <si>
    <t>ООО «Капитоль Кредит» зарегистрировано по адресу: 625000, Тюменская обл, г.Тюмень, ул.Герцена, д.64, 806. Генеральным директором является Жданова Надежда Андреевна. Рост доходов компании за 5 лет: 12,7%. Рост финансовых активов компании за 5 лет: 10,17%. ФССП присвоил Низкий уровень риска для данного ПКО.</t>
  </si>
  <si>
    <t>ООО «КОМПАНИЯ ВОСТОК» зарегистрировано по адресу: 680000, Хабаровский край, г Хабаровск, ул Мухина, 12, 1. Генеральным директором является Афанасьев Денис Евгеньевич. Рост доходов компании за 5 лет: 83,5%. Рост финансовых активов компании за 5 лет: 100%. ФССП присвоил Низкий уровень риска для данного ПКО.</t>
  </si>
  <si>
    <t>ООО «БП-Финанс» зарегистрировано по адресу: 398043, Липецкая обл, Липецк г, Валентины Терешковой ул, дом 32/3, помещение 5. Генеральным директором является Ведилин Владимир Михайлович. Рост доходов компании за 5 лет: 53,3%. ФССП присвоил Низкий уровень риска для данного ПКО.</t>
  </si>
  <si>
    <t>ООО «ПКО «Инари» зарегистрировано по адресу: 192029, Город Санкт-Петербург, вн.тер. г. Муниципальный Округ Невская Застава, пр-кт Большой Смоленский, дом 2, литера А, помещение 417. Генеральным директором является Новикова Тамара Анатольевна. Рост доходов компании за 5 лет: 42,8%. Рост финансовых активов компании за 5 лет: 230%. ФССП присвоил Низкий уровень риска для данного ПКО.</t>
  </si>
  <si>
    <t>ООО ПКО «Центр эффективного взыскания» зарегистрировано по адресу: 109316, Москва г, Волгоградский пр-кт, дом 35, помещение 409. Генеральным директором является Игошин Роман Александрович. Рост доходов компании за 5 лет: 41,4%. ФССП присвоил Низкий уровень риска для данного ПКО.</t>
  </si>
  <si>
    <t>ООО ПКО «АРСД» зарегистрировано по адресу: 677000, Республика Саха (Якутия), г.о. Город Якутск, г Якутск, ул Кирова, дом 12, кабинет 3052. Генеральным директором является Николаев Николай Стальевич. Рост доходов компании за 5 лет: 1203,1%. Объем заемных средств компании на конец 2024 года: 11395 тыс. руб. ФССП присвоил Низкий уровень риска для данного ПКО.</t>
  </si>
  <si>
    <t>ООО ПКО «Рестант» зарегистрировано по адресу: 620014, Свердловская обл, Городской округ город Екатеринбург, Шейнкмана ул, дом № 32, корпус А, офис 101. Генеральным директором является Вершинин Владислав Дмитриевич. Рост доходов компании за 5 лет: 838,4%. Рост финансовых активов компании за 5 лет: 800,67%. Объем заемных средств компании на конец 2024 года: 6780 тыс. руб. ФССП присвоил Низкий уровень риска для данного ПКО.</t>
  </si>
  <si>
    <t>ООО ПКО «Эгида» зарегистрировано по адресу: Саратовская область, м.р-н Энгельсский, г.п. Город Энгельс, г Энгельс, ул Промышленная, дом 3, офис 308. Генеральным директором является Нестерова Анастасия Александровна. Рост доходов компании за 5 лет: 294,4%. Рост финансовых активов компании за 5 лет: 100%. Объем заемных средств компании на конец 2024 года: 350 тыс. руб. ФССП присвоил Низкий уровень риска для данного ПКО.</t>
  </si>
  <si>
    <t>ООО ПКО «КВАНТ» зарегистрировано по адресу: 143005, Московская область, г.о. Одинцовский, г Одинцово, ш Можайское, дом 80Б, офис 205. Генеральным директором является Лайша Юрий Витальевич. Рост доходов компании за 5 лет: 401,9%. ФССП присвоил Низкий уровень риска для данного ПКО.</t>
  </si>
  <si>
    <t>ООО «ПКО «Крокс-М» зарегистрировано по адресу: 108820, Город Москва, п Мосрентген, км Киевское ш 21-й, д. 3, стр. 1, помещ. 2/8. Генеральным директором является Касимовский Сергей Владимирович. Рост доходов компании за 5 лет: 2,9%. Объем заемных средств компании на конец 2024 года: 6046 тыс. руб. ФССП присвоил Низкий уровень риска для данного ПКО.</t>
  </si>
  <si>
    <t>ООО ПКО «Колизей» зарегистрировано по адресу: 660017, г. Красноярск, пр-кт Мира, д. 94, пом. 501. Генеральным директором является Сальников Григорий Николаевич. Рост доходов компании за 5 лет: 24,1%. Объем заемных средств компании на конец 2024 года: 18146 тыс. руб. ФССП присвоил Низкий уровень риска для данного ПКО.</t>
  </si>
  <si>
    <t>ООО «ПКО «ФРИП» зарегистрировано по адресу: г. Казань, ул. Промысловая, д. 5, ПОМЕЩ. 1005 ОФИС 10, 420054. Генеральным директором является Васильев Максим Владимирович. Рост доходов компании за 5 лет: 138,6%. Рост финансовых активов компании за 5 лет: 85,06%. Объем заемных средств компании на конец 2024 года: 1691 тыс. руб.</t>
  </si>
  <si>
    <t>АО «ПКО «РЦБ» зарегистрировано по адресу: 117152, Город Москва, вн.тер.г. муниципальный округ Донской, пр-кт Севастопольский, д. 9, к. 2, помещ. ll/2А. Генеральным директором является Сафарян Борис Аленович. Рост доходов компании за 5 лет: 12,3%. Объем заемных средств компании на конец 2024 года: 1390 тыс. руб. ФССП присвоил Низкий уровень риска для данного ПКО.</t>
  </si>
  <si>
    <t>ООО ПКО «Аврора» зарегистрировано по адресу: 350075, Краснодарский край, г.о. Город Краснодар, г Краснодар, ул Им. Селезнева, дом 4/14, помещение 24. Генеральным директором является Гладкова Юлия Викторовна. Рост доходов компании за 5 лет: 1173,3%. Рост финансовых активов компании за 5 лет: 145,33%. Объем заемных средств компании на конец 2024 года: 4200 тыс. руб. ФССП присвоил Низкий уровень риска для данного ПКО.</t>
  </si>
  <si>
    <t>ООО «ДАГ+» зарегистрировано по адресу: г. Казань, ул. Юлиуса Фучика, д. 90А, кв. 335, 420140. Генеральным директором является Тонгузова Лилия Михайловна. Рост доходов компании за 5 лет: 35,3%. Рост финансовых активов компании за 5 лет: 100%. ФССП присвоил Низкий уровень риска для данного ПКО.</t>
  </si>
  <si>
    <t>АО «СФ» зарегистрировано по адресу: 111033, Москва г., Золоторожский Вал ул., д. 11, строение 26, офис А61/13. Генеральным директором является Матвеев Василий Сергеевич. Рост доходов компании за 5 лет: 128,2%. Рост финансовых активов компании за 5 лет: 0,37%. ФССП присвоил Низкий уровень риска для данного ПКО.</t>
  </si>
  <si>
    <t>ООО ПКО «НАВЗ» зарегистрировано по адресу: 108826, Москва г, п Сосенское, п Коммунарка, ул Потаповская Роща, 2, 1, 1-3а. Генеральным директором является Потемкин Максим Геннадиевич. Рост доходов компании за 5 лет: 15383,3%. Рост финансовых активов компании за 5 лет: 36,33%. ФССП присвоил Низкий уровень риска для данного ПКО.</t>
  </si>
  <si>
    <t>ООО «ПРОФЕССИОНАЛЬНАЯ КОЛЛЕКТОРСКАЯ ОРГАНИЗАЦИЯ РПСК» зарегистрировано по адресу: 170100, Тверская обл, Тверь г, Симеоновская ул, дом № 39, офис 303</t>
  </si>
  <si>
    <t>ООО ПКО «Каста Групп» зарегистрировано по адресу: г. Пенза, ул. Мира, д. 44А, ОФИС 216, 440046. Генеральным директором является Касумов Сахиб Сулейманович. Объем заемных средств компании на конец 2024 года: 901 тыс. руб. ФССП присвоил Низкий уровень риска для данного ПКО.</t>
  </si>
  <si>
    <t>ООО «ЧеКА» зарегистрировано по адресу: 660062, Красноярский край, г Красноярск, ул Высотная, 2, 4, Пом. 4 оф 212</t>
  </si>
  <si>
    <t>ООО ПКО «Мой юрист капитал» зарегистрировано по адресу: 618546, Пермский край, г.о. Соликамский, г Соликамск, пр-кт Ленина, дом 30, квартира 103. Генеральным директором является Шкода Вадим Петрович. Рост доходов компании за 5 лет: 2801,7%. Объем заемных средств компании на конец 2024 года: 4755 тыс. руб. ФССП присвоил Низкий уровень риска для данного ПКО.</t>
  </si>
  <si>
    <t>ООО ПКО «ДВК» зарегистрировано по адресу: 690091, Приморский край, Владивосток г, Светланская ул, дом 51, офис 3. Генеральным директором является Ларичев Никита Сергеевич. Рост доходов компании за 5 лет: 65,7%. Объем заемных средств компании на конец 2024 года: 1560 тыс. руб. ФССП присвоил Низкий уровень риска для данного ПКО.</t>
  </si>
  <si>
    <t>ООО ПКО «МЦФБ» зарегистрировано по адресу: 143003, Московская область, г.о. Одинцовский, г Одинцово, ул Маршала Бирюзова, д. 13, помещ. 68К</t>
  </si>
  <si>
    <t>ООО «ФИНСОЮЗ АКТИВ ЮГ» зарегистрировано по адресу: 344091, Ростовская обл, г Ростов-на-Дону, ул Малиновского, 3, 41</t>
  </si>
  <si>
    <t>ООО «НИКА» зарегистрировано по адресу: 670000, Бурятия Респ, г Улан-Удэ, ул Борсоева, 33а, 201. Генеральным директором является Якушев Игорь Владимирович. Рост доходов компании за 5 лет: 104,3%. ФССП присвоил Низкий уровень риска для данного ПКО.</t>
  </si>
  <si>
    <t>ООО ПКО «Правовой центр Черноземья» зарегистрировано по адресу: 305023, Курская обл, Курск г, Прогонная 1-я ул, дом № 1, офис 206. Генеральным директором является Яновский Юрий Владимирович. Рост доходов компании за 5 лет: 7450%. Рост финансовых активов компании за 5 лет: 112,73%. ФССП присвоил Низкий уровень риска для данного ПКО.</t>
  </si>
  <si>
    <t>ООО «ПКО «Модус Вивенди» зарегистрировано по адресу: 123112, Москва г, наб Пресненская, 12, Этаж 40 офис 2м. Генеральным директором является Кривоногов Игорь Сергеевич. Рост доходов компании за 5 лет: 49,3%. Рост финансовых активов компании за 5 лет: 150,25%. Объем заемных средств компании на конец 2024 года: 64030 тыс. руб. ФССП присвоил Низкий уровень риска для данного ПКО.</t>
  </si>
  <si>
    <t>ООО ПКО «Гамаль» зарегистрировано по адресу: 420111, Татарстан респ, Казань г, Островского ул, дом № 35а, офис 214. Генеральным директором является Султанов Эльмир Габдулмазитович. Рост доходов компании за 5 лет: 120%. ФССП присвоил Низкий уровень риска для данного ПКО.</t>
  </si>
  <si>
    <t>ООО ПКО «Альфа» зарегистрировано по адресу: 143402, Московская область, г.о. Красногорск, г Красногорск, ул Пионерская, дом 10, помещение 1 КОМН 2. Генеральным директором является Арсентьев Евгений Валерьевич. Рост доходов компании за 5 лет: 10,7%. Рост финансовых активов компании за 5 лет: 101,35%. Объем заемных средств компании на конец 2024 года: 70 тыс. руб. ФССП присвоил Низкий уровень риска для данного ПКО.</t>
  </si>
  <si>
    <t>ООО ПКО «Вербоконнект» зарегистрировано по адресу: 108811, Москва г, км Киевское шоссе 22-й (п Московский), 6, 1. Генеральным директором является Михмель Павел Сергеевич. Рост доходов компании за 5 лет: 5,9%. Рост финансовых активов компании за 5 лет: 204,69%. ФССП присвоил Низкий уровень риска для данного ПКО.</t>
  </si>
  <si>
    <t>ООО «Черноморинвест» зарегистрировано по адресу: 350901, Краснодарский край, г Краснодар, ул им. 40-летия Победы, 144/4, 19. Генеральным директором является Переверзев Артем Иванович. Рост доходов компании за 5 лет: 12540%. Рост финансовых активов компании за 5 лет: 100%. Объем заемных средств компании на конец 2024 года: 7811 тыс. руб. ФССП присвоил Низкий уровень риска для данного ПКО.</t>
  </si>
  <si>
    <t>ООО ПКО «ЮК «НЕВИС» зарегистрировано по адресу: г. Чебоксары, ул. Афанасьева, д. 8, 428000 офис 302. Генеральным директором является Новиков Сергей Анатольевич. Рост доходов компании за 5 лет: 214,9%. Объем заемных средств компании на конец 2024 года: 2236 тыс. руб.</t>
  </si>
  <si>
    <t>ООО «ПКО ТАЛААН» зарегистрировано по адресу: 670042, Бурятия Респ, г Улан-Удэ, ул Тобольская, 153. Генеральным директором является Филиппова Татьяна Александровна. Объем заемных средств компании на конец 2024 года: 12090 тыс. руб. ФССП присвоил Низкий уровень риска для данного ПКО.</t>
  </si>
  <si>
    <t>ООО «ПКО «Поволжское агентство по взысканию долгов» зарегистрировано по адресу: 429170, Чувашская Республика - Чувашия, с. Шемурша, ул. Ленина, д. 27А. Генеральным директором является Поликарпов Анатолий Николаевич. Рост доходов компании за 5 лет: 2439,6%. Рост финансовых активов компании за 5 лет: 133,89%. Объем заемных средств компании на конец 2024 года: 5591 тыс. руб. ФССП присвоил Низкий уровень риска для данного ПКО.</t>
  </si>
  <si>
    <t>ООО ПКО «ТЛГ» зарегистрировано по адресу: 300000, г.Тула обл, Каминского, д. 6/36, литер Л, офис 2. Генеральным директором является Гавриков Иван Владимирович. Рост доходов компании за 5 лет: 317,5%. Рост финансовых активов компании за 5 лет: 90,91%. Объем заемных средств компании на конец 2024 года: 4908 тыс. руб. ФССП присвоил Низкий уровень риска для данного ПКО.</t>
  </si>
  <si>
    <t>ООО «Долговое бюро» зарегистрировано по адресу: 628417, Ханты-Мансийский Автономный округ - Югра АО, г Сургут, пр-кт Ленина, 21, 519. Генеральным директором является Щукин Вячеслав Владимирович. Рост доходов компании за 5 лет: 12,7%. Объем заемных средств компании на конец 2024 года: 140 тыс. руб.</t>
  </si>
  <si>
    <t>ООО ПКО «Брокер-КА» зарегистрировано по адресу: 426008, Удмуртская Респ, г Ижевск, ул Пушкинская, 266, 407. Генеральным директором является Дорошенко Татьяна Сергеевна. Рост доходов компании за 5 лет: 1%. Рост финансовых активов компании за 5 лет: 14,77%. Объем заемных средств компании на конец 2024 года: 323194 тыс. руб. ФССП присвоил Низкий уровень риска для данного ПКО.</t>
  </si>
  <si>
    <t>ООО «П.Р.Е.С.К.О.» зарегистрировано по адресу: 344002, Ростовская обл, г Ростов-на-Дону, ул Московская, 55а, Помещ. 1б. Генеральным директором является Бацун Екатерина Игоревна. Рост доходов компании за 5 лет: 12,5%. Рост финансовых активов компании за 5 лет: 100%. ФССП присвоил Низкий уровень риска для данного ПКО.</t>
  </si>
  <si>
    <t>ООО ПКО «ЦКБ-Финанс» зарегистрировано по адресу: 141371, Московская обл, Сергиево-Посадский р-н, Хотьково г, Майолик ул, дом № 6. Генеральным директором является Румянцев Сергей Евгеньевич. Рост доходов компании за 5 лет: 8,7%. ФССП присвоил Низкий уровень риска для данного ПКО.</t>
  </si>
  <si>
    <t>ООО «Контакт» зарегистрировано по адресу: 630091, Новосибирская область, г Новосибирск, ул Советская, д. 64/1. Генеральным директором является Самойлов Дмитрий Павлович. Рост доходов компании за 5 лет: 1,3%.</t>
  </si>
  <si>
    <t>ООО «Профессиональная коллекторская организация «АРМ-КАПИТАЛ» зарегистрировано по адресу: 344004, Ростовская обл, г Ростов-на-Дону, пл Рабочая, 25, Этаж 1, 1. Генеральным директором является Шевырев Илья Михайлович. Рост доходов компании за 5 лет: 26,5%. Объем заемных средств компании на конец 2024 года: 5541 тыс. руб. ФССП присвоил Низкий уровень риска для данного ПКО.</t>
  </si>
  <si>
    <t>ООО ПКО «Невская Финансовая Компания» зарегистрировано по адресу: 191186, Город Санкт-Петербург, ул Миллионная, д. 38, литера А, кв. 9. Генеральным директором является Смолокуров Алексей Борисович. Рост доходов компании за 5 лет: 27%. ФССП присвоил Низкий уровень риска для данного ПКО.</t>
  </si>
  <si>
    <t>ООО «АПУ» зарегистрировано по адресу: 344091, Ростовская обл, г Ростов-на-Дону, ул Малиновского, 3д, Этаж/офис 3/26. Генеральным директором является Колесников Владимир Сергеевич. Рост доходов компании за 5 лет: 0,4%. Рост финансовых активов компании за 5 лет: 70,95%. Объем заемных средств компании на конец 2024 года: 93730 тыс. руб.</t>
  </si>
  <si>
    <t>ООО «ПКО «СИКУРА» зарегистрировано по адресу: 143512, Московская обл, г Истра, д Духанино, тер. КП Духанино-4, 120, Помещение 27. Генеральным директором является Барденков Александр Львович. Рост доходов компании за 5 лет: 17,2%. ФССП присвоил Низкий уровень риска для данного ПКО.</t>
  </si>
  <si>
    <t>ООО ПКО «ГАЛ» зарегистрировано по адресу: 350049, Краснодарский край, г.о. Город Краснодар, г Краснодар, ул Красных Партизан, дом 222, офис 205. Генеральным директором является Крайнюкова Валентина Павловна. Рост доходов компании за 5 лет: 250,4%. Объем заемных средств компании на конец 2024 года: 808 тыс. руб. ФССП присвоил Низкий уровень риска для данного ПКО.</t>
  </si>
  <si>
    <t>ООО ПКО «ЦЮФУ» зарегистрировано по адресу: 667000, Тыва Респ, г Кызыл, ул Новостроек, 1. Генеральным директором является Семенов Андрей Владимирович. Рост доходов компании за 5 лет: 12,9%. Рост финансовых активов компании за 5 лет: 364,77%. ФССП присвоил Низкий уровень риска для данного ПКО.</t>
  </si>
  <si>
    <t>ООО ПКО «УДН» зарегистрировано по адресу: Респ. Башкортостан, г.о. город Уфа, г. Уфа, ул. Рихарда Зорге, Д. 34, КВ. 19, 450059. Генеральным директором является Семенов Андрей Владимирович. Рост доходов компании за 5 лет: 22%. ФССП присвоил Низкий уровень риска для данного ПКО.</t>
  </si>
  <si>
    <t>ООО ПКО «ЖЭУ 9» зарегистрировано по адресу: Респ. Коми, г. Сыктывкар, ул. Первомайская, д. 149, пом. 321, 167000. Генеральным директором является Ануфриев Антон Валериевич. Рост доходов компании за 5 лет: 5,2%. ФССП присвоил Низкий уровень риска для данного ПКО.</t>
  </si>
  <si>
    <t>ООО ПКО «Консалтинг и Инвестиции» зарегистрировано по адресу: 420073, Татарстан Респ, г.Казань, ул.Шуртыгина, д.24, 6. Генеральным директором является Шафигулин Ильнур Эрикович. Рост доходов компании за 5 лет: 0,6%. Рост финансовых активов компании за 5 лет: 85,22%. Объем заемных средств компании на конец 2024 года: 334771 тыс. руб. ФССП присвоил Низкий уровень риска для данного ПКО.</t>
  </si>
  <si>
    <t>ООО «ПКО «Астрент» зарегистрировано по адресу: 643,630007,54,,Новосибирск г,,Красный пр-кт,14,,3. Генеральным директором является Разаханов Эльнур Расим Оглы. Объем заемных средств компании на конец 2024 года: 4728 тыс. руб. ФССП присвоил Низкий уровень риска для данного ПКО.</t>
  </si>
  <si>
    <t>ООО «ПКО «ИК РАНТЬЕ» зарегистрировано по адресу: 109443, Москва г, Юных Ленинцев ул, дом № 89, корпус 1, этаж/комната цоколь/3. Генеральным директором является Фомин Алексей Николаевич. Рост доходов компании за 5 лет: 58,8%. Объем заемных средств компании на конец 2024 года: 11 тыс. руб.</t>
  </si>
  <si>
    <t>ООО «ПКО «Акцепт-Краснодар» зарегистрировано по адресу: 350015, Краснодарский край, г Краснодар, ул Кузнечная, 37, 302. Генеральным директором является Ямников Владимир Анатольевич. Рост доходов компании за 5 лет: 108,3%. Объем заемных средств компании на конец 2024 года: 3770 тыс. руб.</t>
  </si>
  <si>
    <t>ООО ПКО «Гарант40» зарегистрировано по адресу: 248032, Калужская область, г.о. Город Калуга, г Калуга, ул 5 Линия, дом 1, этаж 0, ОФИС 3. Генеральным директором является Дорогов Антон Александрович. Рост доходов компании за 5 лет: 20,7%. ФССП присвоил Низкий уровень риска для данного ПКО.</t>
  </si>
  <si>
    <t>ООО «Самлер» зарегистрировано по адресу: 630559, Новосибирская область, г рп Кольцово, ул Технопарковая, д5, кв247. Генеральным директором является Перетокин Михаил Николаевич. Рост доходов компании за 5 лет: 1566,7%. Объем заемных средств компании на конец 2024 года: 30 тыс. руб. ФССП присвоил Низкий уровень риска для данного ПКО.</t>
  </si>
  <si>
    <t>ООО «ЛК» зарегистрировано по адресу: 643 61,,ТАГАНРОГ Г,,ТЕРГЕНЕВСКИЙ ПЕР,34,,2, 347927. Генеральным директором является Лазаревич Игорь Семёнович. Рост доходов компании за 5 лет: 5,3%. Объем заемных средств компании на конец 2024 года: 463 тыс. руб.</t>
  </si>
  <si>
    <t>ООО «ПКО «МДА» зарегистрировано по адресу: 643,,64,,Саратов г,,Советская ул,25 А,,. Генеральным директором является Борщёв Олег Александрович. Рост доходов компании за 5 лет: 1%. Объем заемных средств компании на конец 2024 года: 4237 тыс. руб. ФССП присвоил Низкий уровень риска для данного ПКО.</t>
  </si>
  <si>
    <t>ООО ПКО «АСВ-Регион» зарегистрировано по адресу: 367027, Республика Дагестан, г Махачкала, ул Магомедтагирова, д. 161, литера Е, офис 303. Генеральным директором является Борщёв Олег Александрович. Рост доходов компании за 5 лет: 31,3%. Объем заемных средств компании на конец 2024 года: 6604 тыс. руб. ФССП присвоил Низкий уровень риска для данного ПКО.</t>
  </si>
  <si>
    <t>ООО СБ «Цербер» зарегистрировано по адресу: 620000, Свердловская обл, г Екатеринбург, ул Розы Люксембург, 22, 306. Генеральным директором является Орлов Сергей Александрович. Рост доходов компании за 5 лет: 0,8%.</t>
  </si>
  <si>
    <t>ООО «Центр ЮСБ» зарегистрировано по адресу: 117335, Москва г, Вавилова ул, дом 79, корпус 1. Генеральным директором является Сергеева Галина Евгеньевна. Рост финансовых активов компании за 5 лет: 48,92%. Объем заемных средств компании на конец 2024 года: 2 тыс. руб. ФССП присвоил Низкий уровень риска для данного ПКО.</t>
  </si>
  <si>
    <t>ООО «ПКО СИНГЛ» зарегистрировано по адресу: 309518, Белгородская обл, г Старый Оскол, ул Ватутина, 1, 915. Генеральным директором является Малыхина Светлана Андреевна. Рост доходов компании за 5 лет: 0,8%. Рост финансовых активов компании за 5 лет: 716,95%.</t>
  </si>
  <si>
    <t>ООО ПКО «Пони» зарегистрировано по адресу: 650000, Кемеровская область - Кузбасс, г.о. Кемеровский, г Кемерово, ул 50 лет Октября, стр. 11, помещ. 607. Генеральным директором является Жалнин Михаил Николаевич. Рост доходов компании за 5 лет: 0,1%. Рост финансовых активов компании за 5 лет: 1328,05%. Объем заемных средств компании на конец 2024 года: 95356 тыс. руб. ФССП присвоил Низкий уровень риска для данного ПКО.</t>
  </si>
  <si>
    <t>ООО ПКО «Лекс и Партнёры» зарегистрировано по адресу: Сахалинская обл., г.о. город Южно-Сахалинск, г. Южно-Сахалинск, ул. Комсомольская, Д. 245В, КВ. 1, 693023. Генеральным директором является Самойлович Юрий Алексеевич. Объем заемных средств компании на конец 2024 года: 2409 тыс. руб. ФССП присвоил Низкий уровень риска для данного ПКО.</t>
  </si>
  <si>
    <t>ООО «ПКО «ФинТраст» зарегистрировано по адресу: 620026, Свердловская обл, г Екатеринбург, ул Куйбышева, 95, 405. Генеральным директором является Шалимов Константин Викторович. Рост доходов компании за 5 лет: 39,1%. Рост финансовых активов компании за 5 лет: 125,72%. Объем заемных средств компании на конец 2024 года: 10012498 тыс. руб.</t>
  </si>
  <si>
    <t>ООО ПКО «СКМ» зарегистрировано по адресу: 121151, Москва, Тараса Шевченко, 23А. Генеральным директором является Дуда Игорь Викторович. Рост доходов компании за 5 лет: 165,7%. Рост финансовых активов компании за 5 лет: 188,64%. Объем заемных средств компании на конец 2024 года: 837000 тыс. руб. ФССП присвоил Значительный уровень риска для данного ПКО.</t>
  </si>
  <si>
    <t>ООО ПКО «ЦДУ Инвест» зарегистрировано по адресу: 117420, Москва г, ул Намёткина, 15, Эт/Пом/Ком 1/I/12. Генеральным директором является Смирнов Алексей Васильевич. Рост доходов компании за 5 лет: 2163,7%. Рост финансовых активов компании за 5 лет: 4299200%. Объем заемных средств компании на конец 2024 года: 234000 тыс. руб.</t>
  </si>
  <si>
    <t>ООО «ПКО Юнона» зарегистрировано по адресу: 195027, Город Санкт-Петербург, ул Магнитогорская, д. 23, к. 1, литера А, офис 332. Генеральным директором является Ларионова Надежда Анатольевна. Рост доходов компании за 5 лет: 206,1%. Рост финансовых активов компании за 5 лет: 526,44%. Объем заемных средств компании на конец 2024 года: 79648 тыс. руб. ФССП присвоил Низкий уровень риска для данного ПКО.</t>
  </si>
  <si>
    <t>ООО ПКО «Гольфстрим-Р» зарегистрировано по адресу: 125009, Москва г, пер Большой Кисловский, д. 4, стр. 3, этаж 1, помещ. 22. Генеральным директором является Побожая Ирина Валерьевна.</t>
  </si>
  <si>
    <t>ООО «ПКО «Коллект Солюшенс» зарегистрировано по адресу: 111558, Город Москва, пр-кт Свободный, д. 21/2, помещ. 1/1. Генеральным директором является Бояров Андрей Владимирович. Рост доходов компании за 5 лет: 633064%. Рост финансовых активов компании за 5 лет: 2060,01%. Объем заемных средств компании на конец 2024 года: 985557 тыс. руб. ФССП присвоил Низкий уровень риска для данного ПКО.</t>
  </si>
  <si>
    <t>ООО «ПКО «Первая Гильдия Ростовщиков» зарегистрировано по адресу: 115172, Москва г, Котельническая наб, дом 25, строение 1, офис 15. Генеральным директором является Глухова Эльвира Салаватовна. Рост доходов компании за 5 лет: 5441,5%. Рост финансовых активов компании за 5 лет: 547,57%. Объем заемных средств компании на конец 2024 года: 342765 тыс. руб. ФССП присвоил Низкий уровень риска для данного ПКО.</t>
  </si>
  <si>
    <t>ООО ПКО «Экспресс-Кредит» зарегистрировано по адресу: 628404, Ханты-Мансийский автономный округ - Югра, г Сургут, ул Григория Кукуевицкого, д. 15, кв. 305. Генеральным директором является Обухова Гульнара Зайнулловна. Рост доходов компании за 5 лет: 158,9%. Рост финансовых активов компании за 5 лет: 22,8%. ФССП присвоил Низкий уровень риска для данного ПКО.</t>
  </si>
  <si>
    <t>ООО ПКО «Гарнет-Финанс» зарегистрировано по адресу: 117303, Город Москва, вн.тер. г. Муниципальный Округ Зюзино, ул Малая Юшуньская, дом 1, корпус 1, помещение 1/Ц. Генеральным директором является Паутов Андрей Александрович. Рост доходов компании за 5 лет: 102,1%. Объем заемных средств компании на конец 2024 года: 569890 тыс. руб. ФССП присвоил Низкий уровень риска для данного ПКО.</t>
  </si>
  <si>
    <t>ООО «МИНДОЛГ» зарегистрировано по адресу: 121099, Москва г, Композиторская ул, дом 17, офис 407. Генеральным директором является Живой Владимир Васильевич. Рост доходов компании за 5 лет: 120,1%. ФССП присвоил Низкий уровень риска для данного ПКО.</t>
  </si>
  <si>
    <t>ООО ПКО «Эксперт-Финанс» зарегистрировано по адресу: 117303, Город Москва, вн.тер. г. Муниципальный Округ Зюзино, ул Малая Юшуньская, дом 1, корпус 1, помещение 1/Ц. Генеральным директором является Паутов Андрей Александрович. Рост доходов компании за 5 лет: 129,2%. Рост финансовых активов компании за 5 лет: 0,02%. Объем заемных средств компании на конец 2024 года: 88366 тыс. руб. ФССП присвоил Низкий уровень риска для данного ПКО.</t>
  </si>
  <si>
    <t>ООО «Династия» зарегистрировано по адресу: 450052, Башкортостан Респ, г Уфа, ул Гоголя, 72, Офис 4 Этаж Мансардный. Генеральным директором является Теселкина Кира Сергеевна.</t>
  </si>
  <si>
    <t>ООО ПКО «БК» зарегистрировано по адресу: 400005, Волгоградская обл, г Волгоград, ул Советская, 28, 4. Генеральным директором является Бирюкова Ксения Владимировна. Объем заемных средств компании на конец 2024 года: 9091 тыс. руб. ФССП присвоил Низкий уровень риска для данного ПКО.</t>
  </si>
  <si>
    <t>ООО «ПКО «САВ» зарегистрировано по адресу: 630089, Новосибирская обл, Новосибирск г, Бориса Богаткова ул, дом № 248А, офис 13. Генеральным директором является Шарипова Наиля Ринатовна. Рост доходов компании за 5 лет: 586,6%. ФССП присвоил Низкий уровень риска для данного ПКО.</t>
  </si>
  <si>
    <t>ООО «ПКО «Правовая защита» зарегистрировано по адресу: 443080, Самарская обл, г Самара, ул Революционная, 70, 3, 25. Генеральным директором является Романова Ольга Сергеевна. Рост доходов компании за 5 лет: 400%. Рост финансовых активов компании за 5 лет: 68,75%. ФССП присвоил Низкий уровень риска для данного ПКО.</t>
  </si>
  <si>
    <t>ООО ПКО «ЮАИТ» зарегистрировано по адресу: 119049, Москва г, Ленинский пр-кт, дом № 6, строение 7, офис 2. Генеральным директором является Кузнецов Максим Вадимович. Рост доходов компании за 5 лет: 271%. Объем заемных средств компании на конец 2024 года: 122775 тыс. руб. ФССП присвоил Низкий уровень риска для данного ПКО.</t>
  </si>
  <si>
    <t>ПАО «РИТМ-ФИНАНС» зарегистрировано по адресу: 117452, Город Москва, вн.тер. г. Муниципальный Округ Зюзино, ул Азовская, дом 24, корпус 3, помещение 2/2. Генеральным директором является Максимова Марина Владимировна. Рост доходов компании за 5 лет: 14,8%. Рост финансовых активов компании за 5 лет: 123,89%. Объем заемных средств компании на конец 2024 года: 166053 тыс. руб. ФССП присвоил Низкий уровень риска для данного ПКО.</t>
  </si>
  <si>
    <t>ООО «ПКО «Группа СВС» зарегистрировано по адресу: г. Москва, ул. Верхоянская, д. 18, к. 2, кв. 2, 129344. Генеральным директором является Стародубов Сергей Вячеславович. Рост доходов компании за 5 лет: 78,9%. ФССП присвоил Низкий уровень риска для данного ПКО.</t>
  </si>
  <si>
    <t>ООО ПКО «Кредитный Арбитр» зарегистрировано по адресу: 392000, Тамбовская обл, Тамбов г, Базарная ул, дом № 107А. Генеральным директором является Аверин Алексей Николаевич. Рост доходов компании за 5 лет: 373,4%. Объем заемных средств компании на конец 2024 года: 1871 тыс. руб. ФССП присвоил Низкий уровень риска для данного ПКО.</t>
  </si>
  <si>
    <t>ООО ПКО «БУСТЭР» зарегистрировано по адресу: 630099, Новосибирская обл, Новосибирск г, Советская ул, дом 12, этаж 2. Генеральным директором является Каширин Дмитрий Анатольевич. Рост доходов компании за 5 лет: 21,5%. Рост финансовых активов компании за 5 лет: 43,14%. Объем заемных средств компании на конец 2024 года: 37530 тыс. руб.</t>
  </si>
  <si>
    <t>ООО ПКО «Патриот» зарегистрировано по адресу: 620034, Свердловская область, г. Екатеринбург, ул. Колмогорова, строение 3, офис 601. Генеральным директором является Колесников Роман Алексеевич. Рост доходов компании за 5 лет: 12%. Рост финансовых активов компании за 5 лет: 191,45%. ФССП присвоил Низкий уровень риска для данного ПКО.</t>
  </si>
  <si>
    <t>ООО ПКО «Гранит Плюс» зарегистрировано по адресу: Удмуртская Респ., г. Глазов, ул. Юкаменская, д. 39, кв. 1, 427627. Генеральным директором является Беляев Григорий Александрович. Рост доходов компании за 5 лет: 2119,6%. Объем заемных средств компании на конец 2024 года: 1779 тыс. руб. ФССП присвоил Низкий уровень риска для данного ПКО.</t>
  </si>
  <si>
    <t>ООО ПКО «Агентство К «Примирение» зарегистрировано по адресу: 196128, Город Санкт-Петербург, ул. Кузнецовская, дом 11, литер А, помещение 31-Н, офис 2, комната 7. Генеральным директором является Княжецкий Владимир Андреевич. Рост доходов компании за 5 лет: 15233,6%. Объем заемных средств компании на конец 2024 года: 10350 тыс. руб. ФССП присвоил Низкий уровень риска для данного ПКО.</t>
  </si>
  <si>
    <t>ООО ПКО «ФПК» зарегистрировано по адресу: 428024, Чувашская Республика - Чувашия, г Чебоксары, пр-кт Мира, д. 90, к. 1, офис 305. Генеральным директором является Казакова Екатерина Анатольевна. Рост доходов компании за 5 лет: 776,8%. Объем заемных средств компании на конец 2024 года: 34 тыс. руб. ФССП присвоил Низкий уровень риска для данного ПКО.</t>
  </si>
  <si>
    <t>ООО ПКО «АРТЕ ГРУПП» зарегистрировано по адресу: 603093, Нижегородская область, г. Нижний Новгород, ул. Родионова, дом 27, квартира 66. Генеральным директором является Лапкин Владимир Викторович. Рост доходов компании за 5 лет: 1018,3%. Рост финансовых активов компании за 5 лет: 1226,67%. Объем заемных средств компании на конец 2024 года: 42 тыс. руб. ФССП присвоил Низкий уровень риска для данного ПКО.</t>
  </si>
  <si>
    <t>ООО «ИнтИнвест» зарегистрировано по адресу: Новосибирская обл., г.о. город Новосибирск, г. Новосибирск, ул. Фабричная, д. 4, ОФИС 412, 630007. Генеральным директором является Перехожев Алексей Александрович. ФССП присвоил Высокий уровень риска для данного ПКО.</t>
  </si>
  <si>
    <t>ООО ПКО «НАСД» зарегистрировано по адресу: г. Москва, ул. Писцовая, д. 16, к. 2, 127287. Генеральным директором является Сморчков Гаярь Николаевич. Рост доходов компании за 5 лет: 39,3%. Рост финансовых активов компании за 5 лет: 132,47%. ФССП присвоил Низкий уровень риска для данного ПКО.</t>
  </si>
  <si>
    <t>ООО ПКО «Талион» зарегистрировано по адресу: 660077, Красноярский край, г.о. Город Красноярск, г Красноярск, ул Авиаторов, здание 5, этаж 4, ПОМЕЩ. 325. Генеральным директором является Стучилин Алексей Михайлович. Рост доходов компании за 5 лет: 589,9%. Объем заемных средств компании на конец 2024 года: 20000 тыс. руб. ФССП присвоил Низкий уровень риска для данного ПКО.</t>
  </si>
  <si>
    <t>ООО ПКО «Верное решение» зарегистрировано по адресу: 420059, Республика Татарстан (Татарстан), г.о. Город Казань, г Казань, ул Оренбургский Тракт, дом 20, офис 312. Генеральным директором является Зарудейский Александр Сергеевич. Рост финансовых активов компании за 5 лет: 168,76%. Объем заемных средств компании на конец 2024 года: 134 тыс. руб. ФССП присвоил Низкий уровень риска для данного ПКО.</t>
  </si>
  <si>
    <t>ООО ПКО «СИТ» зарегистрировано по адресу: 426011, Удмуртская Респ, Ижевск, ул Холмогорова, д. 11Б, этаж 4, офис 7. Генеральным директором является Гаскаров Рустем Анасович. Рост доходов компании за 5 лет: 2554%. Рост финансовых активов компании за 5 лет: 8822,73%. ФССП присвоил Низкий уровень риска для данного ПКО.</t>
  </si>
  <si>
    <t>АО ПКО «Юридическое Бюро ФАКТОРИУС» зарегистрировано по адресу: 115093, Москва г, пер Партийный, 1, К. 57 стр. 1, 313. Генеральным директором является Аверин Алексей Владимирович. Рост доходов компании за 5 лет: 5184,4%. Объем заемных средств компании на конец 2024 года: 58634 тыс. руб. ФССП присвоил Низкий уровень риска для данного ПКО.</t>
  </si>
  <si>
    <t>ООО «ПКО «Колибри-КЭПитал» зарегистрировано по адресу: 618540, Пермский край, Соликамск г, Калийная ул, д. № 91, оф. 310. Генеральным директором является Мельников Николай Александрович. ФССП присвоил Низкий уровень риска для данного ПКО.</t>
  </si>
  <si>
    <t>ООО «ПКО «Эдикт» зарегистрировано по адресу: 643,620034,66,,Екатеринбург г,,Колмогорова ул,3,,610. Генеральным директором является Жаворонков Александр Сергеевич. Рост доходов компании за 5 лет: 40%. Рост финансовых активов компании за 5 лет: 301,85%. Объем заемных средств компании на конец 2024 года: 3875 тыс. руб. ФССП присвоил Низкий уровень риска для данного ПКО.</t>
  </si>
  <si>
    <t>ООО ПКО «ФСКП» зарегистрировано по адресу: г. Иваново. Генеральным директором является Шинин Алексей Андреевич. Рост доходов компании за 5 лет: 100,5%.</t>
  </si>
  <si>
    <t>ООО СЭБ «Альянс» зарегистрировано по адресу: 115280, Москва г, вн.тер.г. муниципальный округ Даниловский, ул Ленинская Слобода, д. 19, стр. 1, офис 307, помещ. 57, этаж 3. Генеральным директором является Сочнев Игорь Александрович. Рост доходов компании за 5 лет: 314,5%. Рост финансовых активов компании за 5 лет: 353,23%. Объем заемных средств компании на конец 2024 года: 5967 тыс. руб. ФССП присвоил Низкий уровень риска для данного ПКО.</t>
  </si>
  <si>
    <t>ООО ПКО «АЛЬЯНС ГРУПП» зарегистрировано по адресу: г. Воронеж, Московский пр-кт, д. 117В, 394077. Генеральным директором является Прокофьева Елена Валентиновна. Рост доходов компании за 5 лет: 35,8%. Рост финансовых активов компании за 5 лет: 96,68%. Объем заемных средств компании на конец 2024 года: 500 тыс. руб.</t>
  </si>
  <si>
    <t>ООО Профессиональная коллекторская организация «АБВ» зарегистрировано по адресу: 119119, Москва г, пр-кт Ленинский, 42, К. 1_2_3, Э/Пом/Ком 1/I/88. Генеральным директором является Григоров Максим Николаевич. Рост доходов компании за 5 лет: 161,8%. Объем заемных средств компании на конец 2024 года: -2150 тыс. руб. ФССП присвоил Низкий уровень риска для данного ПКО.</t>
  </si>
  <si>
    <t>ООО ПКО «Легал Плюс» зарегистрировано по адресу: 614068, Пермский край, г Пермь, ул Окулова, 75, 2, 215. Генеральным директором является Дмитриева Гузель Альфатовна. Рост доходов компании за 5 лет: 183,3%. Объем заемных средств компании на конец 2024 года: 2785 тыс. руб. ФССП присвоил Низкий уровень риска для данного ПКО.</t>
  </si>
  <si>
    <t>ООО ПКО «Управляющая компания «Ф»» зарегистрировано по адресу: 123001, город Москва, вн.тер. г. Муниципальный Округ Пресненский, пер Трёхпрудный, дом 11/13, строение 2, помещение 4/1. Генеральным директором является Вознесенская Юлиана Дмитриевна. Рост доходов компании за 5 лет: 112,3%. Рост финансовых активов компании за 5 лет: 111,89%. ФССП присвоил Низкий уровень риска для данного ПКО.</t>
  </si>
  <si>
    <t>ООО «ПКО «Аркан» зарегистрировано по адресу: 643,428010,21,,Чебоксары г,,Щорса ул,4А,,. Генеральным директором является Михейкин Александр Александрович. Рост доходов компании за 5 лет: 228,4%. ФССП присвоил Низкий уровень риска для данного ПКО.</t>
  </si>
  <si>
    <t>ООО ПКО «КФК» зарегистрировано по адресу: 610002, г. Киров, ул. Урицкого/Орловская, д. 20/10, кв. 1007. Генеральным директором является Устюгова Екатерина Евгеньевна. Рост доходов компании за 5 лет: 108,2%. Рост финансовых активов компании за 5 лет: 116,5%. ФССП присвоил Низкий уровень риска для данного ПКО.</t>
  </si>
  <si>
    <t>ООО «ПКО «ХАРД» зарегистрировано по адресу: 358007, Калмыкия Респ, г Элиста, мкр 1, 35а, 23. Генеральным директором является Мельников Николай Александрович. Объем заемных средств компании на конец 2024 года: 391 тыс. руб. ФССП присвоил Низкий уровень риска для данного ПКО.</t>
  </si>
  <si>
    <t>ООО ПКО «КА Финур» зарегистрировано по адресу: 129329, Москва г, ул Вересковая, д. 10, этаж 1, помещ. I, ком. 10. Генеральным директором является Малахов Александр Владимирович. Рост доходов компании за 5 лет: 505,4%. Объем заемных средств компании на конец 2024 года: 615 тыс. руб. ФССП присвоил Значительный уровень риска для данного ПКО.</t>
  </si>
  <si>
    <t>ООО ПКО "Бюро кредитной безопасности «РУССКОЛЛЕКТОР» зарегистрировано по адресу: 129515, Город Москва, вн.тер. г. Муниципальный Округ Останкинский, ул Академика Королева, дом 13, строение 1, этаж 2 КОМ 14 ПОМ II. Генеральным директором является Симоненко Анастасия Юрьевна. Рост доходов компании за 5 лет: 7,8%. Рост финансовых активов компании за 5 лет: 100,51%. Объем заемных средств компании на конец 2024 года: -972 тыс. руб. ФССП присвоил Низкий уровень риска для данного ПКО.</t>
  </si>
  <si>
    <t>ООО «ПКО Справедливость» зарегистрировано по адресу: 123290, Город Москва, вн.тер.г. муниципальный округ Хорошевский, туп 1-й Магистральный, д. 11, стр. 1. Генеральным директором является Кулумбегов Георгий Торезович. Объем заемных средств компании на конец 2024 года: 335 тыс. руб. ФССП присвоил Низкий уровень риска для данного ПКО.</t>
  </si>
  <si>
    <t>ООО «ПКО «Доверие» зарегистрировано по адресу: 121357, город Москва, вн.тер. г. Муниципальный Округ Можайский, ул Верейская, дом 17. Генеральным директором является Рамонова Диана Ахсарбековна. Объем заемных средств компании на конец 2024 года: 877 тыс. руб. ФССП присвоил Низкий уровень риска для данного ПКО.</t>
  </si>
  <si>
    <t>ООО «ПКО «АРД» зарегистрировано по адресу: 153022, Ивановская область, г.о. Иваново, г Иваново, ул Богдана Хмельницкого, дом 83, офис 5. Генеральным директором является Коротков Максим Валерьевич. Рост доходов компании за 5 лет: 37,6%. Объем заемных средств компании на конец 2024 года: 2072 тыс. руб. ФССП присвоил Низкий уровень риска для данного ПКО.</t>
  </si>
  <si>
    <t>ООО ПКО «ПРОФИТ» зарегистрировано по адресу: 430016, Мордовия респ, г.о. городской округ Саранск, г Саранск, ул Терешковой, д. 7А, помещ. 602А. Генеральным директором является Чувилина Елена Петровна. Рост доходов компании за 5 лет: 1378,5%. Рост финансовых активов компании за 5 лет: 55,74%. Объем заемных средств компании на конец 2024 года: 3870 тыс. руб. ФССП присвоил Средний уровень риска для данного ПКО.</t>
  </si>
  <si>
    <t>ООО ПКО Территория диалога» зарегистрировано по адресу: 123290, Москва г, туп 1-й Магистральный, 5а, 39/1. Генеральным директором является Арутюнян Ваган Андраникович. Рост доходов компании за 5 лет: 14,3%. Рост финансовых активов компании за 5 лет: 6823,47%. ФССП присвоил Низкий уровень риска для данного ПКО.</t>
  </si>
  <si>
    <t>ООО ПКО «МИР» зарегистрировано по адресу: 620014, Свердловская обл, г Екатеринбург, ул Шейнкмана, 32а, 404. Генеральным директором является Катаев Петр Викторович. Рост доходов компании за 5 лет: 250,6%. Рост финансовых активов компании за 5 лет: 100%. Объем заемных средств компании на конец 2024 года: 265 тыс. руб. ФССП присвоил Низкий уровень риска для данного ПКО.</t>
  </si>
  <si>
    <t>ООО «Долговой консалтинг — АСКП» зарегистрировано по адресу: 628408, Ханты-Мансийский Автономный округ - Югра ао, город Сургут, Сургут г, Сергея Безверхова ул, дом 4/4. Генеральным директором является Алефиренко Алексей Михайлович. Объем заемных средств компании на конец 2024 года: 110 тыс. руб. ФССП присвоил Низкий уровень риска для данного ПКО.</t>
  </si>
  <si>
    <t>ООО «Финансовая перспектива» зарегистрировано по адресу: 454092, Челябинская обл, г Челябинск, ул Елькина, 79. Генеральным директором является Богуславский Дмитрий Георгиевич. Рост доходов компании за 5 лет: 67,4%. ФССП присвоил Низкий уровень риска для данного ПКО.</t>
  </si>
  <si>
    <t>ООО ПКО «Центр помощи по взысканию задолженности» зарегистрировано по адресу: г. Киров, ул. Розы Люксембург, д. 30, кв. 405, 610004. Генеральным директором является Чувашов Станислав Вячеславович. Рост доходов компании за 5 лет: 2,4%. Объем заемных средств компании на конец 2024 года: 11150 тыс. руб. ФССП присвоил Высокий уровень риска для данного ПКО.</t>
  </si>
  <si>
    <t>ООО «Инфорс-Право» зарегистрировано по адресу: 109341, Москва г, ул Люблинская, 151, Этаж 2 Помещ. 201. Генеральным директором является Варлыгин Евгений Валерьевич. ФССП присвоил Низкий уровень риска для данного ПКО.</t>
  </si>
  <si>
    <t>ООО «Коллекторское агенство «Вернуть долги» зарегистрировано по адресу: 123557, город Москва, вн.тер. г. Муниципальный Округ Пресненский, пер Электрический, дом 3/10, строение 1, помещение 1Н/6. Генеральным директором является Тесленко Ирина Сергеевна. Рост доходов компании за 5 лет: 215,6%. Объем заемных средств компании на конец 2024 года: 32782 тыс. руб. ФССП присвоил Низкий уровень риска для данного ПКО.</t>
  </si>
  <si>
    <t>ООО «ВРЮЦ» зарегистрировано по адресу: 600017, Владимирская обл, г Владимир, ул Мира, 22, Этаж 1 Помещ. 26. Генеральным директором является Рубис Дмитрий Владимирович. Рост финансовых активов компании за 5 лет: 113,02%.</t>
  </si>
  <si>
    <t>ООО «ПКО «ЮББ» зарегистрировано по адресу: 197110, Город Санкт-Петербург, пр-кт Левашовский, дом 12, литер А, комната 356. Генеральным директором является Семёнов Максим Валерьевич. ФССП присвоил Низкий уровень риска для данного ПКО.</t>
  </si>
  <si>
    <t>ООО «ПКО «Альфа-Легион» зарегистрировано по адресу: г. Москва, Старокалужское ш., Д. 62, ЭТАЖ 3 ПОМЕЩ. 332, 117630. Генеральным директором является Филиппова Татьяна Александровна. Рост доходов компании за 5 лет: 11%. ФССП присвоил Низкий уровень риска для данного ПКО.</t>
  </si>
  <si>
    <t>ООО «РЕГОЛА» зарегистрировано по адресу: 620057, Свердловская обл, г Екатеринбург, ул Фрезеровщиков, 78, 71. Генеральным директором является Прокопьев Александр Валерьевич. ФССП присвоил Низкий уровень риска для данного ПКО.</t>
  </si>
  <si>
    <t>ООО «Кредо Финанс» зарегистрировано по адресу: 123290, Москва г, Ермакова Роща ул, дом 7Б, строение 6, офис 3/9. Генеральным директором является Федюков Владимир Константинович. ФССП присвоил Высокий уровень риска для данного ПКО.</t>
  </si>
  <si>
    <t>ООО « ПКО «Апгрейд-Финанс» зарегистрировано по адресу: г. Орёл, ул. Максима Горького, д. 63а, 302040. Генеральным директором является Золотарев Вадим Викторович. Рост доходов компании за 5 лет: 1380,8%. Объем заемных средств компании на конец 2024 года: 40110 тыс. руб. ФССП присвоил Низкий уровень риска для данного ПКО.</t>
  </si>
  <si>
    <t>ООО «Проф коллекшн» зарегистрировано по адресу: 350058, Краснодарский край, г Краснодар, ул им. Селезнева, 204/2, Е24. Генеральным директором является Подосиновик Денис Станиславович. ФССП присвоил Низкий уровень риска для данного ПКО.</t>
  </si>
  <si>
    <t>ООО «ПКО «АРРИАРС» зарегистрировано по адресу: Волгоградская обл, историческая, д. № 181. Генеральным директором является Чередник Вадим Викторович. ФССП присвоил Низкий уровень риска для данного ПКО.</t>
  </si>
  <si>
    <t>ООО «Альтима» зарегистрировано по адресу: 111024, город Москва, вн.тер. г. Муниципальный Округ Лефортово, ул Авиамоторная, дом 55, корпус 31, этаж 3, помещение 3516. Генеральным директором является Соценко Игорь Иванович. Рост финансовых активов компании за 5 лет: 59,39%. Объем заемных средств компании на конец 2024 года: 207285 тыс. руб. ФССП присвоил Низкий уровень риска для данного ПКО.</t>
  </si>
  <si>
    <t>ООО «АРДО» зарегистрировано по адресу: 236010, Калининградская обл, Калининград г, Вагоностроительная ул, дом № 3-5, литера VI, кабинет 7. Генеральным директором является Куклин Борис Григорьевич. ФССП присвоил Низкий уровень риска для данного ПКО.</t>
  </si>
  <si>
    <t>ООО «ПКО «Горизонт» зарегистрировано по адресу: 603138, Нижегородская обл, Нижний Новгород г, Краснодонцев ул, дом № 21, корпус 2, квартира 76. Генеральным директором является Волков Сергей Викторович. ФССП присвоил Низкий уровень риска для данного ПКО.</t>
  </si>
  <si>
    <t>ООО «ПКО «БЦК» зарегистрировано по адресу: 193230, город Санкт-Петербург, вн.тер. г. Муниципальный Округ № 54, ул Крыленко, дом 2, строение 1, квартира 53. Генеральным директором является Гладышев Владимир Николаевич. Объем заемных средств компании на конец 2024 года: 1758 тыс. руб. ФССП присвоил Низкий уровень риска для данного ПКО.</t>
  </si>
  <si>
    <t>ООО «ОКА» зарегистрировано по адресу: 443045, Самарская обл, Самара г, Революционная ул, дом № 76, литера B7, комната 4. Генеральным директором является Слободенюк Дмитрий Владимирович. ФССП присвоил Низкий уровень риска для данного ПКО.</t>
  </si>
  <si>
    <t>ООО ПКО «РУСФИНАЛЬЯНС» зарегистрировано по адресу: 248002, Калужская область, г. Калуга, ул. Болдина, здание 71, офис 213. Генеральным директором является Карасев Владимир Николаевич. ФССП присвоил Низкий уровень риска для данного ПКО.</t>
  </si>
  <si>
    <t>ООО «ПКО «Альтафинанс» зарегистрировано по адресу: 117630, Москва г, ш Старокалужское, 62, Этаж 2 Помещ. 2. Генеральным директором является Моторин Сергей Сергеевич. Рост финансовых активов компании за 5 лет: 124,58%. Объем заемных средств компании на конец 2024 года: 7325 тыс. руб. ФССП присвоил Значительный уровень риска для данного ПКО.</t>
  </si>
  <si>
    <t>ООО «Профессиональное Коллекторское Бюро» зарегистрировано по адресу: 143404, Московская обл, г.о. Красногорск, г Красногорск, ул Парковая, д. 1, кв. эт/пом цоколь/5. Генеральным директором является Ганелин Владислав Дмитриевич. ФССП присвоил Низкий уровень риска для данного ПКО.</t>
  </si>
  <si>
    <t>ООО ПКО «ЦУД» зарегистрировано по адресу: г. Белгород, Народный б-р, д. 70, ОФИС 688, 308009. Генеральным директором является Кислова Екатерина Александровна. ФССП присвоил Низкий уровень риска для данного ПКО.</t>
  </si>
  <si>
    <t>ООО «Коллекторское Агенство «Щит» зарегистрировано по адресу: 117452, Москва г, ул Азовская, 35, 3ПI , Эт2Ч Ком №7. Генеральным директором является Журавлев Дмитрий Дмитриевич. Объем заемных средств компании на конец 2024 года: 623 тыс. руб. ФССП присвоил Низкий уровень риска для данного ПКО.</t>
  </si>
  <si>
    <t>ООО ПКО «Центр Поддержки Бизнеса» зарегистрировано по адресу: 665835, Иркутская обл, г Ангарск, кв-л 84, 21, 116. Генеральным директором является Рожнёва Ирина Александровна. Рост финансовых активов компании за 5 лет: 120,89%. ФССП присвоил Низкий уровень риска для данного ПКО.</t>
  </si>
  <si>
    <t>ООО «ПЕРСПЕКТИВА» зарегистрировано по адресу: 295034, Крым Респ, г Симферополь, пр-кт Кирова, 29/1, 416-А. Генеральным директором является Губа Елена Валерьевна. Рост финансовых активов компании за 5 лет: 3075,47%. ФССП присвоил Низкий уровень риска для данного ПКО.</t>
  </si>
  <si>
    <t>ООО «РУССКАЯ КОРОНА» зарегистрировано по адресу: г. Рязань, Славянский пр-кт. Генеральным директором является Шарова Елена Викторовна. ФССП присвоил Низкий уровень риска для данного ПКО.</t>
  </si>
  <si>
    <t>ООО «ПЕРСОНАЛ АКТИВ ПЛЮС ЮГ» зарегистрировано по адресу: 358000, Калмыкия Респ, г Элиста, ул В.И.Ленина, 240, 414. Генеральным директором является Поливанов Александр Николаевич. Рост финансовых активов компании за 5 лет: 40,15%. Объем заемных средств компании на конец 2024 года: 1598 тыс. руб.</t>
  </si>
  <si>
    <t>ООО «Система Малого Кредитования» зарегистрировано по адресу: 344004, Ростовская обл, г Ростов-на-Дону, пл Рабочая, 25, Этаж 1, 2. Генеральным директором является Шевырев Илья Михайлович.</t>
  </si>
  <si>
    <t>ООО Коллекторское агентство «Реверс» зарегистрировано по адресу: 170001, Тверская обл, Тверь г, Спартака ул, дом № 42, офис 6. Генеральным директором является Баданина Ирина Александровна.</t>
  </si>
  <si>
    <t>ООО «ПКО ФГ «Альтернатива» зарегистрировано по адресу: Нижегородская обл, Нижний Новгород г, Комсомольское ш, дом 5, помещение 7, офис 412. Генеральным директором является Чернов Никита Александрович. Объем заемных средств компании на конец 2024 года: 2004 тыс. руб. ФССП присвоил Низкий уровень риска для данного ПКО.</t>
  </si>
  <si>
    <t>ООО ПКО «Правовой консалтинг» зарегистрировано по адресу: 683002, г.Петропавловск-Камчатский, ул.Виталия Кручины, д.6, кв.36. Генеральным директором является Ломов Иван Викторович. ФССП присвоил Низкий уровень риска для данного ПКО.</t>
  </si>
  <si>
    <t>ООО ПКО «Фрейр» зарегистрировано по адресу: Челябинская обл., Златоустовский г.о., г. Златоуст, ул. им. Е.И.Пугачева, д. 10, КВ. 73, 456205. Генеральным директором является Рябов Максим Андреевич. Объем заемных средств компании на конец 2024 года: 1636 тыс. руб. ФССП присвоил Высокий уровень риска для данного ПКО.</t>
  </si>
  <si>
    <t>ООО ПКО «ЗОРГ» зарегистрировано по адресу: 358004, Республика Калмыкия, г.о. город Элиста, г Элиста, ул Физкультурная, д. 25, помещ. 1. Генеральным директором является Зубков Сергей Александрович. Рост доходов компании за 5 лет: 0,3%. Рост финансовых активов компании за 5 лет: 1,06%. ФССП присвоил Низкий уровень риска для данного ПКО.</t>
  </si>
  <si>
    <t>ООО ПКО «Фридом-Инвест» зарегистрировано по адресу: г. Новосибирск, Красный пр-кт, Д. 79/1, ОФИС 413, 630049. Генеральным директором является Гороховикова Нина Петровна. Рост доходов компании за 5 лет: 8828,2%. Рост финансовых активов компании за 5 лет: 893,03%. Объем заемных средств компании на конец 2024 года: 2494 тыс. руб. ФССП присвоил Низкий уровень риска для данного ПКО.</t>
  </si>
  <si>
    <t>ООО ПКО «Айва» зарегистрировано по адресу: 367000, Республика Дагестан, г.о. город Махачкала, вн.р-н Советский район, г Махачкала, ул Дзержинского, д. 17, к. Б, этаж 2, офис 29. Генеральным директором является Зубков Сергей Александрович. Рост доходов компании за 5 лет: 950,4%. Рост финансовых активов компании за 5 лет: 0,52%. Объем заемных средств компании на конец 2024 года: 116 тыс. руб. ФССП присвоил Низкий уровень риска для данного ПКО.</t>
  </si>
  <si>
    <t>ООО ПКО «ВИВ» зарегистрировано по адресу: 427848, Удмуртская Республика, р-н Киясовский, с Подгорное, ул Ленина, д. 59, кв. 2. Генеральным директором является Вашковский Александр Александрович. Рост финансовых активов компании за 5 лет: 150,99%. Объем заемных средств компании на конец 2024 года: 13756 тыс. руб. ФССП присвоил Низкий уровень риска для данного ПКО.</t>
  </si>
  <si>
    <t>ООО «КВЕСТОР» зарегистрировано по адресу: 125252, Москва г, вн.тер.г. муниципальный округ Хорошевский, ул Авиаконструктора Микояна, д. 12, помещ. Б. Генеральным директором является Глаголев Роман Анатольевич.</t>
  </si>
  <si>
    <t>ООО «Кобрин» зарегистрировано по адресу: 630055, Новосибирская обл, г Новосибирск, ул Мусы Джалиля, 3/1, 15. Генеральным директором является Тищенко Ирина Сергеевна.</t>
  </si>
  <si>
    <t>ООО ПКО «Юрисконсульт» зарегистрировано по адресу: 394055, Воронежская обл, г Воронеж, ул Депутатская, д. 11А, помещ. X, офис 8. Генеральным директором является Шуверова Дарья Дмитриевна. Рост доходов компании за 5 лет: 101,7%. Объем заемных средств компании на конец 2024 года: 11139 тыс. руб.</t>
  </si>
  <si>
    <t>ООО «Первая коллекторская компания» зарегистрировано по адресу: Астраханская обл., Икрянинский м.р-н, с.п. Икрянинский сельсовет, с. Икряное, ул. Мира, д. 63, КВ. 3, 416370. Генеральным директором является Усенко Евгений Леонидович. Объем заемных средств компании на конец 2024 года: 3986 тыс. руб.</t>
  </si>
  <si>
    <t>ООО ПКО «Финансовый омбудсмен» зарегистрировано по адресу: 355003, Ставропольский край, г Ставрополь, ул Дзержинского, 160, 172. Генеральным директором является Воеводина Елена Ивановна.</t>
  </si>
  <si>
    <t>ООО ПКО «Морган» зарегистрировано по адресу: г. Чебоксары, ул. Энгельса, д. 18, 428003. Генеральным директором является Матвеев Иван Сергеевич.</t>
  </si>
  <si>
    <t>ООО ПКО «Союз» зарегистрировано по адресу: г. Ижевск, ул. им Петрова, д. 51, офис 3 426068. Генеральным директором является Феофилактов Владимир Владимирович.</t>
  </si>
  <si>
    <t>ООО ПКО «ФиЛнекст» зарегистрировано по адресу: 344038, Ростовская обл, г Ростов-на-Дону, ул Нансена, 103м, 5. Генеральным директором является Филоненко Юрий Сергеевич. Рост доходов компании за 5 лет: -693,7%. Объем заемных средств компании на конец 2024 года: 4090 тыс. руб. ФССП присвоил Низкий уровень риска для данного ПКО.</t>
  </si>
  <si>
    <t>ООО ПКО «Резон-АНС» зарегистрировано по адресу: 108824, Город Москва, вн.тер.г. поселение Рязановское, ул Логинова, Дом 7, Корпус 2, помещ. 5Н. Генеральным директором является Теселкина Кира Сергеевна. Рост доходов компании за 5 лет: -2544%. Объем заемных средств компании на конец 2024 года: -3441 тыс. руб. ФССП присвоил Низкий уровень риска для данного ПКО.</t>
  </si>
  <si>
    <t>Token</t>
  </si>
  <si>
    <t>Company_Names</t>
  </si>
  <si>
    <t>company.html?token=92EF5B59C2EDF69662868A4862A985D06AB16C231E5717228AF5B266015EA3D8EFC7D6560E73FCA7EEB4C4E41B8D16CB0E6CA238F47A5BA980CB41C68A6F0CB5</t>
  </si>
  <si>
    <t>БАРИНОВА ОКСАНА СЕРГЕЕВНА, 1, АНДРЮШИН ЕВГЕНИЙ ГЕННАДЬЕВИЧ, 1, Уплаченная сумма, Доход, Расход</t>
  </si>
  <si>
    <t>company.html?token=AA28682951BFC2E4875072CEF210956E729101B7ED1720ABE94A52FCE7FA02EB3B9697870B5C7E9D498B8D665C429C128C64881ACB1979A9104F97960324E0DE</t>
  </si>
  <si>
    <t>ФИЛИППОВА ТАТЬЯНА АЛЕКСАНДРОВНА, 1, ФИЛИППОВА ТАТЬЯНА АЛЕКСАНДРОВНА, 1, Уплаченная сумма, Доход, Расход</t>
  </si>
  <si>
    <t>company.html?token=AE8DC6BACF7C2A4144350B24D5AA9D7D5DF21D7803BFCC46FAD889589CD61CDB7C1E1D58FCE67A391D9DF435149C8B62A459818B5E0281D0665751D6FF891694</t>
  </si>
  <si>
    <t>ЛЕВОЧКИН МИХАИЛ СЕРГЕЕВИЧ, 2, ЛЕВОЧКИН МИХАИЛ СЕРГЕЕВИЧ, 2, Уплаченная сумма, Доход, Расход</t>
  </si>
  <si>
    <t>company.html?token=7455604CFFDA7F64C84592A53140AC162C104ECD378605D47DC1A62E1426BB247406CF5ADB97F8E9FDC04107A7E13152AD7725BCCCF6C026A7EBD9514F24B3C6</t>
  </si>
  <si>
    <t>СУЛТАНОВ ЭЛЬМИР ГАБДУЛМАЗИТОВИЧ, 1, ИСУПОВА ДИНАРА ШАМИЛЕВНА, 1, СУЛТАНОВ ЭЛЬМИР ГАБДУЛМАЗИТОВИЧ, 4, Общая сумма, Уплаченная сумма, Доход, Расход</t>
  </si>
  <si>
    <t>company.html?token=F4321240CAA2AF48A533ADF12B71FD78E12029BB2828C995E4E4E180C49195D913145FE6A8408F54C919676B02BCEE84</t>
  </si>
  <si>
    <t>КАРАСЕВ ВЛАДИМИР НИКОЛАЕВИЧ, 4, ЗИГЕЛЬ СИЛЬВИО, 4, Уплаченная сумма</t>
  </si>
  <si>
    <t>company.html?token=7B15695D80296922D93E462E9405560D78E8254494BBF12A27839332A61AEB66596BF25763CCCF38D5C0AEFAF036BE5DFFC383B1DEC7E863E474615CEE3736BE</t>
  </si>
  <si>
    <t>ШАРИПОВА НАИЛЯ РИНАТОВНА, 1, ШАРИПОВА НАИЛЯ РИНАТОВНА, 2, Уплаченная сумма, Доход, Расход</t>
  </si>
  <si>
    <t>company.html?token=2685A1EDC4654455B04DCCCF2213F35A927C7E4F8A74E80114F2DE83DD4C77927C4F29CBEDD758F293FCF151031A9F9F</t>
  </si>
  <si>
    <t>БЕССОНОВ ВИТАЛИЙ АЛЕКСАНДРОВИЧ, 1, БЕССОНОВ ВИТАЛИЙ АЛЕКСАНДРОВИЧ, 1, Уплаченная сумма, Доход, Расход</t>
  </si>
  <si>
    <t>company.html?token=446B144ACC6FB49F94C5C0D0223F34983BFB7FB509765AA0FF14DF40B0B0683B90472C6F05BC2CF0B98B4C81AB3A9CFF7F583115CC3FC90F7E656046626678A9</t>
  </si>
  <si>
    <t>ТЕСЕЛКИНА КИРА СЕРГЕЕВНА, 2, ТЕСЕЛКИНА КИРА СЕРГЕЕВНА, 2, Уплаченная сумма, Доход, Расход</t>
  </si>
  <si>
    <t>company.html?token=EA99222FD6C6DC86044311BD97E3C62EA93F54F34F84A04A0CAB88F0E5D624B7C26910C43354566058F50EFCF88CB892</t>
  </si>
  <si>
    <t>БАРАНЧИКОВ ГЕННАДИЙ НИКОЛАЕВИЧ, 1, БОКАРЕВ ДМИТРИЙ БОРИСОВИЧ, 1, КУРУНИН ДМИТРИЙ ВИКТОРОВИЧ, 2, Уплаченная сумма, Доход, Расход</t>
  </si>
  <si>
    <t>company.html?token=432EAF3D36703D974D2FBBB1B52CB983BA954ACA4DBE4FB98E7F6905BC9F187217C2B64F220D6A31BEEFD85A38D4FF58F0905EE66DD6B35D927C331BC8C1E709</t>
  </si>
  <si>
    <t>ПАНТЮХИНА ЛЮБОВЬ ВАСИЛЬЕВНА, 3, ПАНТЮХИНА ЛЮБОВЬ ВАСИЛЬЕВНА, 3, Уплаченная сумма, Доход, Расход</t>
  </si>
  <si>
    <t>company.html?token=A6077D15B521403801EAFEECD5F8FA7705A621DB865F64C22799FA9CE4B6724254BF71B3E78D725853649B9FFE2C8BEDF388586F2F3DE258CC375E0464C36139</t>
  </si>
  <si>
    <t>ГАЛИАХМЕТОВ РЕНАТ ЗАКИРОВИЧ, 1, ЗАЙЦЕВ СЕРГЕЙ ВЛАДИМИРОВИЧ, 6, Уплаченная сумма, Доход, Расход</t>
  </si>
  <si>
    <t>company.html?token=8C0AFB4B9E9263F7B8612D2EC8FFAEC88AE5BC5867CABEE2D5E1E862BB9F0972319B723166F282B4876A5326D0111C40</t>
  </si>
  <si>
    <t>НЕНЕВ РОМАН ВЛАДИМИРОВИЧ, 1, НЕНЕВ РОМАН ВЛАДИМИРОВИЧ, 2, Уплаченная сумма, Доход, Расход</t>
  </si>
  <si>
    <t>company.html?token=9BADCFB589C2BAC36C1664F97D6AE87BDC688E6C871BC9A751A56179924122907F583115CC3FC90F7E656046626678A9</t>
  </si>
  <si>
    <t>ИБЛИЯМИНОВА ТАТЬЯНА ГЕННАДИЕВНА, 3, ИБЛИЯМИНОВА ТАТЬЯНА ГЕННАДИЕВНА, 3, Уплаченная сумма, Доход, Расход</t>
  </si>
  <si>
    <t>company.html?token=C8FC734451D4A71A620D47276B718D7AF7C56091C42641A32D30DB2E7E805E357F937344B6156C4C8C1FA745336E121E4317BE583ED03EAB0B7D9141E8A92ACE</t>
  </si>
  <si>
    <t>КИСЛЯКОВ АЛЕКСЕЙ ВЛАДИМИРОВИЧ, 1, АКЦИОНЕРНОЕ ОБЩЕСТВО БАНК СИНАРА, 4, Уплаченная сумма, Доход, Расход</t>
  </si>
  <si>
    <t>company.html?token=C0553C57BD645D586A6EC0D1599B8E5552D636F5523E3413114A2DD99CD85BF43123A3B25F95F85FA78429B8C9FBD35CCBF34DCDDE48A7F361387620B74C7966327DB37E51C655A3A2980D028CBE2109</t>
  </si>
  <si>
    <t>ОСИНЦЕВ АНТОН МИХАЙЛОВИЧ, 1, АКЦИОНЕРНОЕ ОБЩЕСТВО "ВЕСТЕЛКОМ", 27, АКЦИОНЕРНОЕ ОБЩЕСТВО"АМТ", 22, Уплаченная сумма, Доход, Расход</t>
  </si>
  <si>
    <t>company.html?token=89B699A3D957961C3460068E24B47A096B7D37EC5ACEE52CFD6DB0B682DA7F3BF388586F2F3DE258CC375E0464C36139</t>
  </si>
  <si>
    <t>Деревнина Марина Павловна, 1, ДЕРЕВНИН ОЛЕГ ВЛАДИМИРОВИЧ, 2, Уплаченная сумма, Доход, Расход</t>
  </si>
  <si>
    <t>company.html?token=F739CAA8127E0051C04F4320739494B56642DD592575262D6EEA9CA78E39127F9C1C4B927BC5135B98EE065915960188FBED3CA5860B70C71F8579BD41D5A3C4</t>
  </si>
  <si>
    <t>ПРОКОПЬЕВ АЛЕКСАНДР ВАЛЕРЬЕВИЧ, 3, ПРОКОПЬЕВ АЛЕКСАНДР ВАЛЕРЬЕВИЧ, 2, Уплаченная сумма, Доход, Расход</t>
  </si>
  <si>
    <t>company.html?token=7981734FBD9DF10BFBC1E7638082010894161AA5906113F945E58703B877B9A3EFA35FB621F31210389C282EB1C8C44C</t>
  </si>
  <si>
    <t>ФОМИНА ЕЛЕНА ГЕОРГИЕВНА, 1, ФОМИНА ЕЛЕНА ГЕОРГИЕВНА, 1, Уплаченная сумма, Доход, Расход</t>
  </si>
  <si>
    <t>company.html?token=7532C3627F9CDD14FCAD62510778CF65524E96593B0DCADE23695097B50FE0F30CE2A472CBAD52785A38942CE35DD8AA</t>
  </si>
  <si>
    <t>ПЯТЕРИКОВА ЕЛЕНА ВИТАЛЬЕВНА, 1, ПЯТЕРИКОВ АНДРЕЙ ОЛЕГОВИЧ, 1, Уплаченная сумма, Доход, Расход</t>
  </si>
  <si>
    <t>company.html?token=8CB5DB0D6094597E49F6266935BD6A797ABA974E5F03D84495A2DEA9BEF0E02E754B5427722B17470E702F7854028A2FA459818B5E0281D0665751D6FF891694</t>
  </si>
  <si>
    <t>КОРЧЕВСКИЙ СТАНИСЛАВ ЮРЬЕВИЧ, 2, КОРЧЕВСКИЙ СТАНИСЛАВ ЮРЬЕВИЧ, 2, Уплаченная сумма, Доход, Расход</t>
  </si>
  <si>
    <t>company.html?token=7767DF64DF9864C7DDB824060F9F8804EC55D1863E04D7FAA8866693CC46A06D086D87BAAB69E4D8B2E5A51BA234A84F</t>
  </si>
  <si>
    <t>НИКОЛАЕВ НИКОЛАЙ СТАЛЬЕВИЧ, 1, НИКОЛАЕВ НИКОЛАЙ СТАЛЬЕВИЧ, 1, АКЦИОНЕРНОЕ ОБЩЕСТВО "КОМДРАГМЕТАЛЛ" РЕСПУБЛИКИ САХА (ЯКУТИЯ), 10, Уплаченная сумма, Доход, Расход</t>
  </si>
  <si>
    <t>company.html?token=86680E8A723DBBE1CBB9832EB6F8F64A9ECF0BEDD4CC0C308B1B35E8670BA6F8AD09B5B6E3BF38F67A3F6DA9EB771245</t>
  </si>
  <si>
    <t>БОГУСЛАВСКИЙ ДМИТРИЙ ГЕОРГИЕВИЧ, 1, ИВАНОВ РОМАН ВАСИЛЬЕВИЧ, 2, Уплаченная сумма, Доход, Расход</t>
  </si>
  <si>
    <t>company.html?token=6E9E1451AF0C8C4A08BF29B1092F388CE354F38CFD6A2005DEAA3367B3C01E7DBC1D97EB06E1B83A3588A33C424F6487F388586F2F3DE258CC375E0464C36139</t>
  </si>
  <si>
    <t>ПОБОЖАЯ ИРИНА ВАЛЕРЬЕВНА, 2, ТОПКАЕВ РОБЕРТ АНАТОЛЬЕВИЧ, 4, СИРОТА ГЕОРГИЙ ВИТАЛЬЕВИЧ, 1, ЛИТВАК ИГОРЬ МАРКОВИЧ, 1, Уплаченная сумма</t>
  </si>
  <si>
    <t>company.html?token=752CB2B0401A0B93915F09DABE5FA33D87CCAD529BF3DBD9DAC3118B25CA5C8BC524CF780CBA2F339FA9EE001B04C029</t>
  </si>
  <si>
    <t>РОЖКОВ СЕРГЕЙ ВЛАДИМИРОВИЧ, 3, РОЖКОВ СЕРГЕЙ ВЛАДИМИРОВИЧ, 3, Уплаченная сумма, Доход, Расход</t>
  </si>
  <si>
    <t>company.html?token=F6B49A189E6153B6E0559FB29AC2FDFAEC6418224FD288BD286F496D0A7DA71F086D87BAAB69E4D8B2E5A51BA234A84F</t>
  </si>
  <si>
    <t>ТКАЧЕНКО МАКСИМ СЕРГЕЕВИЧ, 1, АМИНОВ РАВИЛЬ ЭДУАРДОВИЧ, 4, Уплаченная сумма, Доход, Расход</t>
  </si>
  <si>
    <t>company.html?token=A22752A0CE7FBD47A057C93C094956FEC1EA75FC63D193CF7C0849FD111C16E16AA82280D527F47A5DCBDDAF89E28A3A</t>
  </si>
  <si>
    <t>Лукин Дмитрий Константинович, 5, ЛУКИН ДМИТРИЙ КОНСТАНТИНОВИЧ, 4, Общая сумма, Уплаченная сумма, Доход, Расход</t>
  </si>
  <si>
    <t>company.html?token=103D0B47AB64794F172CCEAD0014AD8AA1B0F6CC80BCEE341B83409F24BEA3798C64881ACB1979A9104F97960324E0DE</t>
  </si>
  <si>
    <t>ИЗМАЙЛОВ АНДРЕЙ РУСТЯМОВИЧ, 1, МИИРОВ МОИСЕЙ ЛАЗАРЕВИЧ, 1, РИВКИН АЛЕКСЕЙ МИХАЙЛОВИЧ, 4, Общая сумма, Уплаченная сумма, Доход, Расход</t>
  </si>
  <si>
    <t>company.html?token=C4DFC8802D8E4046159D1CC6B44C2F15E459130BC885AA521E8A5EADC1500FC90E6CA238F47A5BA980CB41C68A6F0CB5</t>
  </si>
  <si>
    <t>БАРДЕНКОВ АЛЕКСАНДР ЛЬВОВИЧ, 2, АФОНИН АНДРЕЙ СЕРГЕЕВИЧ, 1, Общая сумма, Уплаченная сумма, Доход, Расход</t>
  </si>
  <si>
    <t>company.html?token=25770258E3FDE740285CA94DE93D4F1C10DE027C1D742E50336451A086768EFAF388586F2F3DE258CC375E0464C36139</t>
  </si>
  <si>
    <t>КАТАЕВ ПЕТР ВИКТОРОВИЧ, 3, КАТАЕВ ПЕТР ВИКТОРОВИЧ, 2, МАКАРОВА АЛЕНА ПАВЛОВНА, 1, Уплаченная сумма, Доход, Расход</t>
  </si>
  <si>
    <t>company.html?token=C377DBCDD50DD75182C81A20812ABAFF898300619E19B6B6034F27CBAA76E5EEEEDD0E7ACBE1888263E4BDE20BAC28D8</t>
  </si>
  <si>
    <t>МИХЕЙКИН АЛЕКСАНДР АЛЕКСАНДРОВИЧ, 1, МИХЕЙКИН АЛЕКСАНДР АЛЕКСАНДРОВИЧ, 1, Уплаченная сумма, Доход, Расход</t>
  </si>
  <si>
    <t>company.html?token=9E0D82037AE69F7DA378539D1F9DAE17992B36BF5D02B3D8E2769484BBA8139E3297FFAFA4184A7A80A82A9A559F3C610C8B4AE2BADCAF738DE76FE46596F638</t>
  </si>
  <si>
    <t>ПЕРЕВЕРЗЕВ АРТЕМ ИВАНОВИЧ, 1, ПЕРЕВЕРЗЕВ АРТЕМ ИВАНОВИЧ, 2, Общая сумма, Уплаченная сумма, Доход, Расход</t>
  </si>
  <si>
    <t>company.html?token=8D04C34428780B4CC6633E9358393208D3A2061B8CDE8C3C99DAC2882092B144BBFB1D6B94C1D4CADF8B88F8AB4349A9EFA35FB621F31210389C282EB1C8C44C</t>
  </si>
  <si>
    <t>ШАЛИМОВ КОНСТАНТИН ВИКТОРОВИЧ, 1, Шалимов Константин Викторович, 2, Уплаченная сумма, Доход, Расход</t>
  </si>
  <si>
    <t>company.html?token=9C7F0AA2FD97E6D67BC9673FDC9757A3F5E34B690A4D8FBDA274164213D9FABBC81D2DBA310AA2B8B516BB1828AC79E4</t>
  </si>
  <si>
    <t>МАТВЕЕВ ВАСИЛИЙ СЕРГЕЕВИЧ, 1, Уплаченная сумма, Доход, Расход</t>
  </si>
  <si>
    <t>company.html?token=463CCCFDEC0C6BD5A1A4A007B1B366D8709787030BA6C4AB943A438F451D63E54E52570BDEC2BF748500688DF8A859C8F388586F2F3DE258CC375E0464C36139</t>
  </si>
  <si>
    <t>ТЕСЛЕНКО ИРИНА СЕРГЕЕВНА, 2, РАДЮК АЛЕКСЕЙ ИВАНОВИЧ, 2, Уплаченная сумма, Доход, Расход</t>
  </si>
  <si>
    <t>company.html?token=E66D4A862F5C213E706013CDBAFB3204161BC96B87C87BFA9CDF4D3EB55CF40CE1EABEA1F80CEBD094925998A5A57967</t>
  </si>
  <si>
    <t>ЯКУНИНА ЕЛЕНА СЕРГЕЕВНА, 3, ЯКУНИНА ЕЛЕНА СЕРГЕЕВНА, 3, ПЕТРОВСКАЯ ЕКАТЕРИНА ОЛЕГОВНА, 1, Уплаченная сумма, Доход, Расход</t>
  </si>
  <si>
    <t>company.html?token=CDFBE76AC3852DE3DAB9255CC88E4384BB4332675B3A63671510372CA95878BDAD09B5B6E3BF38F67A3F6DA9EB771245</t>
  </si>
  <si>
    <t>ФИЛОНЕНКО ЮРИЙ СЕРГЕЕВИЧ, 3, ПОДДУБНЫЙ АНТОН ГЕОРГИЕВИЧ, 1, ФИЛОНЕНКО ЮРИЙ СЕРГЕЕВИЧ, 3, Уплаченная сумма, Доход, Расход</t>
  </si>
  <si>
    <t>company.html?token=549ADA4FB1D71436E551AF330F2FD3BA87D6B6812D7FF0A988F9BBCDF6E8803BABAEC13731DE9FC96A395EDBABD63950327DB37E51C655A3A2980D028CBE2109</t>
  </si>
  <si>
    <t>РАКАМЧУК ДМИТРИЙ АНАТОЛЬЕВИЧ, 1, РАКАМЧУК ДМИТРИЙ АНАТОЛЬЕВИЧ, 1, Уплаченная сумма, Доход, Расход</t>
  </si>
  <si>
    <t>company.html?token=B1DE1A9CC294DF478A9ABA8E713684070C8A3817955937B8E127E59C75AF4B531AD69A186653CF917D2F4372B4038D068C64881ACB1979A9104F97960324E0DE</t>
  </si>
  <si>
    <t>ЕЛИСЕЕВА НАДЕЖДА АНДРЕЕВНА, 1, ЕЛИСЕЕВА НАДЕЖДА АНДРЕЕВНА, 1, КАРЕВА ЕЛЕНА АНАТОЛЬЕВНА, 1</t>
  </si>
  <si>
    <t>Елисеева Надежда Андреевна</t>
  </si>
  <si>
    <t>Елисеева Надежда Андреевна, Карева Елена Анатольевна</t>
  </si>
  <si>
    <t>company.html?token=35FC84C91C45F792916B14CC440342F8A4620532BC2E809DEF01FE248528B43F863B70C1013B9FCE88CA489D6443C6E674C728CF6741AEF7E07BC2A05F7BCCEA</t>
  </si>
  <si>
    <t>АВЕРИН АЛЕКСЕЙ ВЛАДИМИРОВИЧ, 3, Общая сумма, Уплаченная сумма, Доход, Расход</t>
  </si>
  <si>
    <t>company.html?token=2F11C66481F3794C01C407A85289BF5803586236AE916F15FA4612DD1A687CCCA2404C183F813BEE2E66F89239963949327DB37E51C655A3A2980D028CBE2109</t>
  </si>
  <si>
    <t>КОВИНЕНКО АЛЕКСЕЙ ВИКТОРОВИЧ, 3, КОВИНЕНКО АЛЕКСЕЙ ВИКТОРОВИЧ, 2, Уплаченная сумма, Доход, Расход</t>
  </si>
  <si>
    <t>company.html?token=BD958043A2A7902CDF78BA8700AB0E4FC7FE68919063E609BDE1EC5C837C7D44B3653F2E363DE5FBC9E0A53B8A88FD3DA459818B5E0281D0665751D6FF891694</t>
  </si>
  <si>
    <t>НЕВОЛИН МИХАИЛ ВАЛЕНТИНОВИЧ, 1, НЕВОЛИН МИХАИЛ ВАЛЕНТИНОВИЧ, 1, ИЛЬИН АЛЕКСАНДР ЮРЬЕВИЧ, 3, КОНДАРИН ВЛАДИМИР НИКОЛАЕВИЧ, 1, ИЛЬИНА МАРИЯ ЮРЬЕВНА, 4, Уплаченная сумма, Доход, Расход</t>
  </si>
  <si>
    <t>company.html?token=9F155C9DBFB9627374CA07CBB1FEA2EC7B75A89916CD720CB937DE764E63E3FBA8FEE0593991DED87881E9BBF8E3C4667F583115CC3FC90F7E656046626678A9</t>
  </si>
  <si>
    <t>ЖАЛНИН МИХАИЛ НИКОЛАЕВИЧ, 2, ЛУЦЫК АНДРЕЙ ГРИГОРЬЕВИЧ, 6, ЖАЛНИН МИХАИЛ НИКОЛАЕВИЧ, 2, Уплаченная сумма, Доход, Расход</t>
  </si>
  <si>
    <t>company.html?token=EF8EDCCA62FDA7E0D84F5EDC494C7158DC4236A243E5AD286587BC9BD0F0C9EB02644FD510C7006DAB193519EF2C2DFE31BC14E3BE9CF7B21F1736145DEF175C</t>
  </si>
  <si>
    <t>ЛОМОВ ИВАН ВИКТОРОВИЧ, 1, ВАН ЧУНВЭНЬ, 3, Общая сумма, Уплаченная сумма</t>
  </si>
  <si>
    <t>company.html?token=1CF925A40CC6E4ED8D4CA93481D1BC31D31F40A204A95DBAEE61AE187929AB92ACFADF3F5F486C42BF07BF7EF62E3186C26910C43354566058F50EFCF88CB892</t>
  </si>
  <si>
    <t>СТУЧИЛИН АЛЕКСЕЙ МИХАЙЛОВИЧ, 1, ШАШИН СЕРГЕЙ АНАТОЛЬЕВИЧ, 1, СОКОЛОВ НИКОЛАЙ СЕРГЕЕВИЧ, 1, Уплаченная сумма, Доход, Расход</t>
  </si>
  <si>
    <t>company.html?token=49377D023A0216C224D5A54FC34713691AD2DE0D9DA26A56814AB661BEC559733D30E2ED076355296709DBCB38967304846682F41EEC21EE2D6212617CB52270</t>
  </si>
  <si>
    <t>ГАЛИУЛЛИН ЭДУАРД ШАМИЛЬЕВИЧ, 1, НИГМАТОВА МАРИЯ ВИКТОРОВНА, 1, ЯРЫГИН АНДРЕЙ ВАСИЛЬЕВИЧ, 1, Уплаченная сумма, Доход, Расход</t>
  </si>
  <si>
    <t>company.html?token=7F3A06134533EFCF48E857A1D9B84892FAA24737EAD47E1800656BE5B5B04001259EB1A7490E4B45BBE1F2EC0AB75164</t>
  </si>
  <si>
    <t>АЛЕКСЕЕНКО ЕКАТЕРИНА КОНСТАНТИНОВНА, 1, ВАСИЛЬЕВА АНАСТАСИЯ ИГОРЕВНА, 1, Уплаченная сумма, Доход, Расход</t>
  </si>
  <si>
    <t>company.html?token=1231328682DE4BB2A023FF60E5C716B031AD10FC73E693C4CA7895EE5FABBDE3086D87BAAB69E4D8B2E5A51BA234A84F</t>
  </si>
  <si>
    <t>КАЗАК ЕКАТЕРИНА НИКОЛАЕВНА, 2, БАБУШКИН ВАЛЕРИЙ ЕВГЕНЬЕВИЧ, 3, Уплаченная сумма, Доход, Расход</t>
  </si>
  <si>
    <t>company.html?token=0E2B4C27FAD95188ADFD2499CE54515A0D7A2EF30D799C083A8F521D033E8EC6DAE8FD04DC605DF01F49FDE60C883D150E6CA238F47A5BA980CB41C68A6F0CB5</t>
  </si>
  <si>
    <t>НОВИКОВ СЕРГЕЙ АНАТОЛЬЕВИЧ, 7, НОВИКОВ СЕРГЕЙ АНАТОЛЬЕВИЧ, 8, Уплаченная сумма, Доход, Расход</t>
  </si>
  <si>
    <t>company.html?token=D355BA55864B97F33FAB946230F080560001CD86937A10436D1542B54AF9D872086D87BAAB69E4D8B2E5A51BA234A84F</t>
  </si>
  <si>
    <t>ПЕРЕХОЖЕВ АЛЕКСЕЙ АЛЕКСАНДРОВИЧ, 1, ПЕРЕХОЖЕВ АЛЕКСЕЙ АЛЕКСАНДРОВИЧ, 1, Общая сумма, Уплаченная сумма, Доход, Расход</t>
  </si>
  <si>
    <t>company.html?token=599720123E61FC418DCD3DD8E0EA4AE48DB4E287E6CC0A316833695AC599E1027F9504E052F579DA72E7912D063B24D171E176A12007D858ED550444D27AB1CF</t>
  </si>
  <si>
    <t>ИВАНСКАЯ ЕВГЕНИЯ ЮРЬЕВНА, 1, САПОВ ДЕНИС СЕРГЕЕВИЧ, 1, ГУБАНОВ НИКОЛАЙ ВАЛЕРЬЕВИЧ, 1, ШАХОВ АЛЕКСЕЙ ВИКТОРОВИЧ, 1, ИВАНСКАЯ ЕВГЕНИЯ ЮРЬЕВНА, 1, Уплаченная сумма, Доход, Расход</t>
  </si>
  <si>
    <t>company.html?token=0B64E914433177D288FBF43F24799C3966CDC07B2E8CDEEA5E17935CEB73BDE13AF2A6E4DCA0DB04A1863D35B1A4309DF388586F2F3DE258CC375E0464C36139</t>
  </si>
  <si>
    <t>РОМАНОВА БЕЛЛА ВЛАДИМИРОВНА, 1, РОМАНОВА БЕЛЛА ВЛАДИМИРОВНА, 1, Уплаченная сумма, Доход, Расход</t>
  </si>
  <si>
    <t>company.html?token=0EEF28DBE8E6A9C2FE44949C23B2C5F0D3F186757205DF1E624A20DEF33B96B70E6CA238F47A5BA980CB41C68A6F0CB5</t>
  </si>
  <si>
    <t>МАРШИНИН ДЕНИС ВЛАДИМИРОВИЧ, 1, ОБЩЕСТВО С ОГРАНИЧЕННОЙ ОТВЕТСТВЕННОСТЬЮ "РЕАЛЬНЫЕ ИНВЕСТИЦИИ", 1, Уплаченная сумма, Доход, Расход</t>
  </si>
  <si>
    <t>company.html?token=C02D68E34AC6C6EBC0B526F6C916D4A1009D8432D2D2A497AA30EC193A7434D25FAC6E24C0C8FDED25E3F0B06F2C2F30259EB1A7490E4B45BBE1F2EC0AB75164</t>
  </si>
  <si>
    <t>ДОЛГИХ ЮЛИЯ ВЛАДИМИРОВНА, 3, КОРНИЛОВ СТАНИСЛАВ ЮРЬЕВИЧ, 22, Уплаченная сумма, Доход, Расход</t>
  </si>
  <si>
    <t>company.html?token=A2717DAAC76A14F2201AA621E2B9A059A3A56E3A8CF833B34BBEC29CBBCBC94BF927809621D9D102501EFD0E4C792075</t>
  </si>
  <si>
    <t>ЖУБАТКАНОВ АДИЛ БАУЫРЖАНОВИЧ, 3, ЖУБАТКАНОВ АДИЛ БАУЫРЖАНОВИЧ, 3, Уплаченная сумма, Доход, Расход</t>
  </si>
  <si>
    <t>company.html?token=F190F0934C2B97ABE9FF14E8C5D932EAFB6BFA7676A05319D0201B368F7904F6268A67F795D5A109D2C230BA3FBA4064</t>
  </si>
  <si>
    <t>ГАЙСИН АЙДАН МАЛИК, 10, ГАЙСИН МАЛИК ФАВЗАВИЕВИЧ, 23, ОБЩЕСТВО С ОГРАНИЧЕННОЙ ОТВЕТСТВЕННОСТЬЮ "КОРОНА ТЭХЕТ", 12, Уплаченная сумма, Доход, Расход</t>
  </si>
  <si>
    <t>company.html?token=A94254C39BD1E7D958D02B8E175BDF888FBC207F9D4B99ECFE083224108F120994B7453668D68B5B2B2F1CA5C623E55D</t>
  </si>
  <si>
    <t>ДОРОГОВ АНТОН АЛЕКСАНДРОВИЧ, 2, ДОРОГОВ АНТОН АЛЕКСАНДРОВИЧ, 2, ДОРОГОВА МАРИНА АЛЕКСАНДРОВНА, 1, Уплаченная сумма, Доход, Расход</t>
  </si>
  <si>
    <t>company.html?token=C12D02A8CE712507062282E722BD8A5D5630443EDDAFC1D0A80CF8F2A14CD9CE59A680FA53ED3C4D4B315EB197909D5096127A2F76974ED87E5D5ED15C129897</t>
  </si>
  <si>
    <t>company.html?token=851864FD2E15EB0909B7939FAB03611B0F6B9EAD83D0959BD7A799A2C259054BE24597139C8960503079210F387791AAEFA35FB621F31210389C282EB1C8C44C</t>
  </si>
  <si>
    <t>ХАЗИЕВ АЗАТ РАМИЛЕВИЧ, 1, МИРОНЧИК РОМАН БОРИСОВИЧ, 21, ВЛАСОВ ДМИТРИЙ ВИКТОРОВИЧ, 2, МОСКАЛЕНКО АНДРЕЙ СЕРГЕЕВИЧ, 2, МУРЗИН АЛЕКСЕЙ ВАЛЕРЬЕВИЧ, 2, ПАЦКО ОЛЕСЯ АЛЕКСАНДРОВНА, 2, Уплаченная сумма, Доход, Расход</t>
  </si>
  <si>
    <t>company.html?token=02875018A1F9BD563B7A78EC766E149809D9256947E167A3A946A38ACFC90594D9F96A767B53E9E77B7224E70FA2B658C26910C43354566058F50EFCF88CB892</t>
  </si>
  <si>
    <t>КРИВЕЦ КОНСТАНТИН ЕВГЕНЬЕВИЧ, 1, КРИВЕЦ КОНСТАНТИН ЕВГЕНЬЕВИЧ, 1, Уплаченная сумма, Доход, Расход</t>
  </si>
  <si>
    <t>company.html?token=F2F7A177CA7296B48FEC406185B535673E77A728FA0988ACD5B0447402057733AD09B5B6E3BF38F67A3F6DA9EB771245</t>
  </si>
  <si>
    <t>РЫЧКОВА НАТАЛЬЯ ВАЛЕРЬЕВНА, 1, УВАРОВА ТАТЬЯНА ВИКТОРОВНА, 1, БУРМАНОВ БОРИС АНАТОЛЬЕВИЧ, 1, Уплаченная сумма, Доход, Расход</t>
  </si>
  <si>
    <t>company.html?token=180E6C891639664FACAE005262E5276DB7EE792DD9B3146534E80802C29B79E6029CFB1E52334DA681EB17EB1ADF2A607F583115CC3FC90F7E656046626678A9</t>
  </si>
  <si>
    <t>ШТОКОЛЕНКО НИКОЛАЙ МИХАЙЛОВИЧ, 1, УСМАНОВ ВЯЧЕСЛАВ ВАЛЕРЬЕВИЧ, 2, ГОНОШИЛИН АНАТОЛИЙ НИКОЛАЕВИЧ, 3, Уплаченная сумма, Доход, Расход</t>
  </si>
  <si>
    <t>company.html?token=3A75FFD4149BD98F931EF9F09429BB309AC84425F65D7B1AB0AD3B23AF7E6140E56296605BFD177FBDBB6DA5D3FD368390CDCC36B2E468535303E933364934F9</t>
  </si>
  <si>
    <t>КУДРЯКОВ АЛЕКСЕЙ ЕВГЕНЬЕВИЧ, 2, КУДРЯКОВА АЛЕНА ВЛАДИМИРОВНА, 1, Уплаченная сумма, Доход, Расход</t>
  </si>
  <si>
    <t>company.html?token=77897FD3F6A318AFDC661D129B0C06C86A8FBE21371C8680B371D2C823BE3DD4EFA35FB621F31210389C282EB1C8C44C</t>
  </si>
  <si>
    <t>ПИКАЛОВ ЮРИЙ ЮРЬЕВИЧ, 4, ПИКАЛОВ ЮРИЙ ЮРЬЕВИЧ, 5, Уплаченная сумма, Доход, Расход</t>
  </si>
  <si>
    <t>company.html?token=82B0399FBE832DA1649F994ACB05D86AB49E7718B9748BD39B41A8AB5EF4D7F111F7ACD06F263D00AEAA7784DA2DF815A459818B5E0281D0665751D6FF891694</t>
  </si>
  <si>
    <t>РУЗИНА ДАРЬЯ АНДРЕЕВНА, 1, ПАРУНОВ АЛЕКСЕЙ ВИКТОРОВИЧ, 1, Уплаченная сумма, Доход, Расход</t>
  </si>
  <si>
    <t>company.html?token=34F6C91A15A9A606847E99B4BA8B14E461124D51603B9B756D248C30D42E6731591D9972D26FD0BB0B0F256800258834A45830CB7F09821A41D9687F0639BBFE</t>
  </si>
  <si>
    <t>ВАРЛЫГИН ЕВГЕНИЙ ВАЛЕРЬЕВИЧ, 6, ВАРЛЫГИН ЕВГЕНИЙ ВАЛЕРЬЕВИЧ, 5, Уплаченная сумма</t>
  </si>
  <si>
    <t>company.html?token=F10E3CCB3EB643530BB9EFF40B9098C8B9B3FA2A774B5BC213C407883C8A5D38EFA35FB621F31210389C282EB1C8C44C</t>
  </si>
  <si>
    <t>СПАСЕННАЯ АЛЕНА ОЛЕГОВНА, 1, ОБЩЕСТВО С ОГРАНИЧЕННОЙ ОТВЕТСТВЕННОСТЬЮ "ФИНБРИДЖ", 10, Уплаченная сумма, Доход, Расход</t>
  </si>
  <si>
    <t>company.html?token=F399FF83A09230901262750CA7B7639152CEEB28FE4C15E01DE42307D3A4947DC26910C43354566058F50EFCF88CB892</t>
  </si>
  <si>
    <t>КОВАЛЕНКО КИРИЛЛ ГЕОРГИЕВИЧ, 4, КОВАЛЕНКО КИРИЛЛ ГЕОРГИЕВИЧ, 4</t>
  </si>
  <si>
    <t>Коваленко Кирилл Георгиевич</t>
  </si>
  <si>
    <t>company.html?token=3FA05219EC9780BCD8422E9CF0FBA88685643304AC5C4BA48529B3081EACC37E13145FE6A8408F54C919676B02BCEE84</t>
  </si>
  <si>
    <t>МАЛЫХИНА СВЕТЛАНА АНДРЕЕВНА, 1, МАЛЫХИНА СВЕТЛАНА АНДРЕЕВНА, 1, Уплаченная сумма, Доход, Расход</t>
  </si>
  <si>
    <t>company.html?token=398BD6FEEF80E781B5C17E52046229908B73401A39E88063492227F012530804A459818B5E0281D0665751D6FF891694</t>
  </si>
  <si>
    <t>КАЙГОРОДЦЕВА ЮЛИЯ СЕРГЕЕВНА, 1, КАЙГОРОДЦЕВА ЮЛИЯ СЕРГЕЕВНА, 1, Уплаченная сумма, Доход, Расход</t>
  </si>
  <si>
    <t>company.html?token=AFC22CBA37AB07373FFA0B02D355AA7E50BE7A9A2F9DA30F21218FB934D487377F583115CC3FC90F7E656046626678A9</t>
  </si>
  <si>
    <t>АЛЬ-ДАВУД ВЛАДИМИР САИДОВИЧ, 2, ТАВРАСОВ ИГОРЬ ВЛАДИМИРОВИЧ, 1, ВАСИЛЬЕВА ТАТЬЯНА ВЯЧЕСЛАВОВНА, 1, Уплаченная сумма, Доход, Расход</t>
  </si>
  <si>
    <t>company.html?token=759B44013C99C03B9BCDB759DB55782C05BD990454287D27497EBD1542CB2DBB8C64881ACB1979A9104F97960324E0DE</t>
  </si>
  <si>
    <t>КАМЕНСКИЙ СЕРГЕЙ ИГОРЕВИЧ, 1, КАМЕНСКИЙ СЕРГЕЙ ИГОРЕВИЧ, 1, Общая сумма, Уплаченная сумма, Доход, Расход</t>
  </si>
  <si>
    <t>company.html?token=9C543BB10C5DA9E4E40C8ACDEBFD62A8C8CA60EB89145AA02825EAF5F91B287FB43B40C4D4F9323F90982724FA108BEE086D87BAAB69E4D8B2E5A51BA234A84F</t>
  </si>
  <si>
    <t>ЛАДНЮК ИЛЬЯ ОЛЕГОВИЧ, 1, КОМИССАРОВ СЕРГЕЙ АЛЕКСАНДРОВИЧ, 1, ГЕРАСИМОВА ВИКТОРИЯ СЕРГЕЕВНА, 1, КАМЬЯНОВА НАТАЛЬЯ НИКОЛАЕВНА, 1, ОПАЛЬКО ЕЛЕНА СЕРГЕЕВНА, 1, ЛАДНЮК ИЛЬЯ ОЛЕГОВИЧ, 1, Уплаченная сумма, Доход, Расход</t>
  </si>
  <si>
    <t>company.html?token=0B2244106461FCF40D718A1D9838445F39DA851A7F343BDE4D4980B382B5C3BA41EC0FB6930A8BB574C04E1C8971A2359541910AFBA36C5B4442BB89E40171A0</t>
  </si>
  <si>
    <t>ЛЫТКИН ИВАН АЛЕКСАНДРОВИЧ, 1, ЛЫТКИН ИВАН АЛЕКСАНДРОВИЧ, 1, Уплаченная сумма, Доход, Расход</t>
  </si>
  <si>
    <t>company.html?token=6B282AEC0A21F5670E0EB89F31F9391F9590D990C679DDD9039F7E826D7265DA259EB1A7490E4B45BBE1F2EC0AB75164</t>
  </si>
  <si>
    <t>КАЗАКОВ ОЛЕГ ОЛЕГОВИЧ, 1, САБИРОВ САЛАВАТ РИФОВИЧ, 3, КАЗАКОВ ОЛЕГ ОЛЕГОВИЧ, 1, Уплаченная сумма, Доход, Расход</t>
  </si>
  <si>
    <t>Казаков Олег Олегович</t>
  </si>
  <si>
    <t>Сабиров Салават Рифович, Казаков Олег Олегович</t>
  </si>
  <si>
    <t>company.html?token=6E66221467E91D68655299D7D6E5F3C97D5324B6EEB9533E51F64B4203E556E87538F9BBE644D3E7111044336F30EE3085FE4F67D4BC3029AE84AA930009FE26</t>
  </si>
  <si>
    <t>БЫКОВ АЛЕКСАНДР ВЕНИАМИНОВИЧ, 1, АНУФРИЕВ ЕВГЕНИЙ НИКОЛАЕВИЧ, 1, РУБЦОВА ЕКАТЕРИНА АНАТОЛЬЕВНА, 1, БЫКОВ АЛЕКСАНДР ВЕНИАМИНОВИЧ, 2, Уплаченная сумма, Доход, Расход</t>
  </si>
  <si>
    <t>company.html?token=8A40C194AD3415647EA728EFA1C28F0563F0CB6CDAC5198D223E257B0E04E419086D87BAAB69E4D8B2E5A51BA234A84F</t>
  </si>
  <si>
    <t>МАКСИМЕНКО ВЛАДИМИР СЕРГЕЕВИЧ, 1, МАКСИМЕНКО ВЛАДИМИР СЕРГЕЕВИЧ, 1, Уплаченная сумма, Доход, Расход</t>
  </si>
  <si>
    <t>company.html?token=3B6EF401C823AFBD5B809506D81375B4010D495EAEF6FC8A9B8B1469CB67B5E3086D87BAAB69E4D8B2E5A51BA234A84F</t>
  </si>
  <si>
    <t>МАЛАХОВ АЛЕКСАНДР ВЛАДИМИРОВИЧ, 2, МАЛАХОВ АЛЕКСАНДР ВЛАДИМИРОВИЧ, 2, Уплаченная сумма, Доход, Расход</t>
  </si>
  <si>
    <t>company.html?token=21452A22EEDC2E8D5FE80E7B5438097C65F262065D40030BAF50A5534F990245E8D7F9AFA03937B92ED0C5C5969E0D2C</t>
  </si>
  <si>
    <t>ЖУЛЕНКОВА ЮЛИЯ ВЛАДИМИРОВНА, 1, САДОВСКИЙ АЛЕКСАНДР МИХАЙЛОВИЧ, 2, Уплаченная сумма, Доход, Расход</t>
  </si>
  <si>
    <t>company.html?token=6D652AE1DD8186EF3B55077609BB459C965FB1725A136D70C1D64DA898F7C5CBDA7EF320E617387D17B427F659DBC13FAD7725BCCCF6C026A7EBD9514F24B3C6</t>
  </si>
  <si>
    <t>КРИВОНОГОВ ИГОРЬ СЕРГЕЕВИЧ, 2, СВЕТОВИДОВ АЛЕКСАНДР ВАЛЕРЬЕВИЧ, 3, Уплаченная сумма, Доход, Расход</t>
  </si>
  <si>
    <t>company.html?token=740635DEA3506FFD860A497DAE694CF0C788062A7B26497157EBAD3905E07AF64B4D53CECFC76ED290330D44F089258B327DB37E51C655A3A2980D028CBE2109</t>
  </si>
  <si>
    <t>ЛАГОЙДА АННА АЛЕКСАНДРОВНА, 2, ЛАГОЙДА АННА АЛЕКСАНДРОВНА, 1, Общая сумма, Уплаченная сумма, Доход, Расход</t>
  </si>
  <si>
    <t>company.html?token=95932E1F17AE0667E0E00BC71E581AA5F62DCF9A4B98F106A2FED830B13B24C7AE897F66787B7BDDB4BCB2784F6C8CB568C40B124164F32CA85508A07E9A4E39</t>
  </si>
  <si>
    <t>ГЛАДКОВА ЮЛИЯ ВИКТОРОВНА, 1, ФЕДЧЕНКО СВЕТЛАНА ГРИГОРЬЕВНА, 1, Уплаченная сумма, Доход, Расход</t>
  </si>
  <si>
    <t>company.html?token=74A2DFAC9E53B67C94DAD467DB5B4DB950DC69531B0A8E264D7D061E9F92B9713963F4482ABEA952698BB7DB14793807E3492DAAA512E3F0F778F1A53C9E71D6</t>
  </si>
  <si>
    <t>ЛОСЕВ ДМИТРИЙ АЛЕКСЕЕВИЧ, 2, АМИНОВ РАВИЛЬ ЭДУАРДОВИЧ, 4, Уплаченная сумма, Доход, Расход</t>
  </si>
  <si>
    <t>company.html?token=C2D61D9FA2213D9A041E001581B501E2828F6086CA098E64384B7CEE777C641BDC33602785BAF35F1BF678BB2BBDD7C8EFA35FB621F31210389C282EB1C8C44C</t>
  </si>
  <si>
    <t>ШИНИН АЛЕКСЕЙ АНДРЕЕВИЧ, 1, ФЕДОТОВ АЛЕКСЕЙ АНДРЕЕВИЧ, 3, ПАВЛОВ АЛЕКСЕЙ ГЕОРГИЕВИЧ, 1, КАПИТОНОВ АЛЕКСЕЙ ВАДИМОВИЧ, 3, Уплаченная сумма, Доход, Расход</t>
  </si>
  <si>
    <t>company.html?token=36598959E896110DE1318994A8CED92FC4B80ECB160A4F7102BDEE4D8ED2B809BD697556464CEB422C3C7D053FD38520</t>
  </si>
  <si>
    <t>КУРОЧКА ИЛЬЯ ВЛАДИМИРОВИЧ, 1, КУРОЧКА ИЛЬЯ ВЛАДИМИРОВИЧ, 1, ПРОКШИН ИВАН ВЛАДИМИРОВИЧ, 3, ГОРОДНИЧЕВ ПАВЕЛ ВЛАДИМИРОВИЧ, 1, Уплаченная сумма, Доход, Расход</t>
  </si>
  <si>
    <t>company.html?token=001DBD06839DFC5AECD17B0C469030A9A37B168F9624704012143E12620027A58835D79014786102BE1C9402F4FDC3F3AD09B5B6E3BF38F67A3F6DA9EB771245</t>
  </si>
  <si>
    <t>ЦЁМА ДАНИЛ НИКОЛАЕВИЧ, 1, ЦЁМА ДАНИЛ НИКОЛАЕВИЧ, 1, Уплаченная сумма, Доход, Расход</t>
  </si>
  <si>
    <t>company.html?token=653E9AB9F06A2D545D17CD41DC405EA2CA71E49DD064DAD39644FAD1E13F907B50755BE61B6DBDB9E4685103F6ED0A4A</t>
  </si>
  <si>
    <t>КОТЛЯКОВА МАРИНА АНАТОЛИЕВНА, 1, КОТЛЯКОВА МАРИНА АНАТОЛИЕВНА, 1, Уплаченная сумма, Доход, Расход</t>
  </si>
  <si>
    <t>Котлякова Марина Анатолиевна</t>
  </si>
  <si>
    <t>company.html?token=2BA578E2EB1D87D1D4E0E0AE4AB85CFA2922DABFA3239474FA1719F58002DE5973428FFB146ED9A9FA258C50512B9361</t>
  </si>
  <si>
    <t>КРАЙНЮКОВА ВАЛЕНТИНА ПАВЛОВНА, 1, КРАЙНЮКОВА ВАЛЕНТИНА ПАВЛОВНА, 1, Уплаченная сумма, Доход, Расход</t>
  </si>
  <si>
    <t>company.html?token=BFEDDD2FB22E2E842220F0E448EAC5DD07AA5C3AB9616329F830872855ED8D7CC26910C43354566058F50EFCF88CB892</t>
  </si>
  <si>
    <t>ГРЕБЁНКИНА ТАТЬЯНА МИХАЙЛОВНА, 1, ГРЕБЁНКИНА ТАТЬЯНА МИХАЙЛОВНА, 1, Уплаченная сумма, Доход, Расход</t>
  </si>
  <si>
    <t>company.html?token=B48592A47F5DBFC1C9B6E1B79E06412D8438C8CD0366F950F7311BFFF3AD30F7C26910C43354566058F50EFCF88CB892</t>
  </si>
  <si>
    <t>ШУВАКИНА МАРИЯ АРКАДЬЕВНА, 1, ШУВАКИНА МАРИЯ АРКАДЬЕВНА, 1, ИЛЬИНА ЕВГЕНИЯ НИКОЛАЕВНА, 1, Уплаченная сумма, Доход, Расход</t>
  </si>
  <si>
    <t>Шувакина Мария Аркадьевна</t>
  </si>
  <si>
    <t>Шувакина Мария Аркадьевна, Ильина Евгения Николаевна</t>
  </si>
  <si>
    <t>company.html?token=5BD9A19EB95F312B3AB2F86922E66C0D7E6EA0CCE5E092F975F95FECE4BC7A017AE0E1AC66FE36CBA56C113245890B9A</t>
  </si>
  <si>
    <t>РУБИС ДМИТРИЙ ВЛАДИМИРОВИЧ, 7, ВАРЛАМОВА ОЛЬГА АЛЕКСАНДРОВНА, 1, РУБИС ДМИТРИЙ ВЛАДИМИРОВИЧ, 6, Общая сумма, Уплаченная сумма, Доход, Расход</t>
  </si>
  <si>
    <t>company.html?token=A5A54C880931225106D1B3DECC15B4F20E317F67821ED3A5D9380B9C038B825E0E6CA238F47A5BA980CB41C68A6F0CB5</t>
  </si>
  <si>
    <t>ЖАВОРОНКОВ АЛЕКСАНДР СЕРГЕЕВИЧ, 2, АЛЕКСАНДРОВ АНАТОЛИЙ ВИКТОРОВИЧ, 1, ЖАВОРОНКОВ АЛЕКСАНДР СЕРГЕЕВИЧ, 2, Уплаченная сумма, Доход, Расход</t>
  </si>
  <si>
    <t>company.html?token=90E2C40C0B9E34C2D1FBB8F0170C1F3D103E80EAD16B2B4B09C83A589957D6668C64881ACB1979A9104F97960324E0DE</t>
  </si>
  <si>
    <t>СЕРГЕЕВ СЕРГЕЙ АЛЕКСАНДРОВИЧ, 1, СЕРГЕЕВА ДИАНА АЛЕКСАНДРОВНА, 1, БОЛДУЕВ АЛЕКСЕЙ ВЛАДИМИРОВИЧ, 1, Уплаченная сумма, Доход, Расход</t>
  </si>
  <si>
    <t>company.html?token=5E8EA0803243641CE8BF823125D8AB09E7DA0D2C4E7FB1131C527E0552744116FAD2EADBC8E73563CBFDC5ACAB4BBF207F583115CC3FC90F7E656046626678A9</t>
  </si>
  <si>
    <t>ВАСИЛЬЕВ ВЛАДИСЛАВ РОМАНОВИЧ, 2, ВАСИЛЬЕВ ВЛАДИСЛАВ РОМАНОВИЧ, 2, Уплаченная сумма, Доход, Расход</t>
  </si>
  <si>
    <t>company.html?token=73B444F7D3D9B373A34AF2F8ED45E16C184539B2B584F6FAC7281EBF394F2B2EEFA35FB621F31210389C282EB1C8C44C</t>
  </si>
  <si>
    <t>ВЕНГЛИНСКИЙ АЛЕКСАНДР ЛЬВОВИЧ, 1, ИНЮШИН КИРИЛЛ АНАТОЛЬЕВИЧ, 5, Уплаченная сумма, Доход, Расход</t>
  </si>
  <si>
    <t>company.html?token=CEAFC038D0B5C47F814AF93392A86B9EB6ED3FB114127DE135D9A223BBA7B6C96AB29C6BE9DF3675B83455E85CD2082CC26910C43354566058F50EFCF88CB892</t>
  </si>
  <si>
    <t>ВЕНЕДИКТОВ ОЛЕГ ВЕНИАМИНОВИЧ, 1, ОБЩЕСТВО С ОГРАНИЧЕННОЙ ОТВЕТСТВЕННОСТЬЮ ПРОФЕССИОНАЛЬНАЯ КОЛЛЕКТОРСКАЯ ОРГАНИЗАЦИЯ "АЙДИ КОЛЛЕКТ", 2, Уплаченная сумма, Доход, Расход</t>
  </si>
  <si>
    <t>company.html?token=F2616A60CE48A34344B8DD9C31392BCB90E38EE020E35E671AB10293C2A27FF1CE6F793BAE0E9F4213C83EA9B8AB5CA6</t>
  </si>
  <si>
    <t>САВЕНКОВА ОЛЬГА ГЕННАДЬЕВНА, 1, СЕМЕНОВ СТАНИСЛАВ ГЕОРГИЕВИЧ, 1, Уплаченная сумма, Доход, Расход</t>
  </si>
  <si>
    <t>company.html?token=AE9D6C79217894A6737F50742AFC8021BCF85EB1EFE8C40E22F73A3975F82951E5FF30120C2AF877680625B5C67F9DF2729DC9F71354540C44E1159EB2442C89</t>
  </si>
  <si>
    <t>ЗАЙЦЕВ МАКСИМ ВЛАДИМИРОВИЧ, 4, ЛИПНИК ГРИГОРИЙ ЛЕОНИДОВИЧ, 10, ЗАЙЦЕВ МАКСИМ ВЛАДИМИРОВИЧ, 7, ОБЩЕСТВО С ОГРАНИЧЕННОЙ ОТВЕТСТВЕННОСТЬЮ "ИНВЕСТ КОНСАЛТИНГ", 1, Уплаченная сумма, Доход, Расход</t>
  </si>
  <si>
    <t>company.html?token=C0600C22A6F286AFBDD79AB4B17A6126A93E59010BA7C3EA0BAEFCEA4D38DF4AB1D8374E0D5FAD52EB98D1D91E3DB3A5</t>
  </si>
  <si>
    <t>СОЧНЕВ ИГОРЬ АЛЕКСАНДРОВИЧ, 1, СОЧНЕВ ИГОРЬ АЛЕКСАНДРОВИЧ, 1, Уплаченная сумма, Доход, Расход</t>
  </si>
  <si>
    <t>company.html?token=8E9A023309DCFB11DF138EBACEE6D83BC860DFAFCB1683B759E7373AB8D36148C26910C43354566058F50EFCF88CB892</t>
  </si>
  <si>
    <t>company.html?token=EE6C6967F3474DAD2BD0E5704FCC16275292AED15348D8B757379256BBA9B22E22C1E98948CCE0AA19943238EAFB83470E6CA238F47A5BA980CB41C68A6F0CB5</t>
  </si>
  <si>
    <t>СИДОРОВ ВАЛЕРИЙ НИКОЛАЕВИЧ, 1, СИДОРОВА НАДЕЖДА ЮРЬЕВНА, 1, Уплаченная сумма, Доход, Расход</t>
  </si>
  <si>
    <t>company.html?token=D736ECAE437A1626F1DE7D3F3CC07DD5B2A30D05D3B88964ADB668B2593E546BF65A9D2C9023F50048A43192AF277DAE8C64881ACB1979A9104F97960324E0DE</t>
  </si>
  <si>
    <t>БОЧКАРЁВ МИХАИЛ ВИКТОРОВИЧ, 3, ТИМЧЕНКО МАКСИМ ИВАНОВИЧ, 2, Уплаченная сумма, Доход, Расход</t>
  </si>
  <si>
    <t>company.html?token=8E4EAF13DE6D443E316DC570462AA34453400695F3D6263EEDB38228CA083F468C64881ACB1979A9104F97960324E0DE</t>
  </si>
  <si>
    <t>САДОВОЙ МИХАИЛ ВАДИМОВИЧ, 1, ФАРЛЕНКОВ АЛЕКСАНДР СЕРГЕЕВИЧ, 2, Уплаченная сумма, Доход, Расход</t>
  </si>
  <si>
    <t>company.html?token=0F5ED4843A864720A67496805964BD28CB0AC3A520BE807AB8097A769CFADAF6B538C7BCDD7351178636A93BCB9C6307A459818B5E0281D0665751D6FF891694</t>
  </si>
  <si>
    <t>ЦЫПРУШ ОЛЕГ ЕВГЕНЬЕВИЧ, 2, КОТОВ АНДРЕЙ ВЛАДИМИРОВИЧ, 3, Уплаченная сумма, Доход, Расход</t>
  </si>
  <si>
    <t>company.html?token=F530EB11CE51FF68F9584DDBDCB3A80044169F9D7EBF00E9D7AF71A9CCF9F1D6EF2FD384BF88116438CE79D12EEF9B6A327DB37E51C655A3A2980D028CBE2109</t>
  </si>
  <si>
    <t>МАЛЬЦЕВ АЛЕКСЕЙ АЛЕКСАНДРОВИЧ, 1, МАЛЬЦЕВ АЛЕКСЕЙ АЛЕКСАНДРОВИЧ, 1, ТИМОШЕНКО СЕРГЕЙ АЛЕКСАНДРОВИЧ, 1, Уплаченная сумма, Доход, Расход</t>
  </si>
  <si>
    <t>Мальцев Алексей Александрович</t>
  </si>
  <si>
    <t>Мальцев Алексей Александрович, Тимошенко Сергей Александрович</t>
  </si>
  <si>
    <t>company.html?token=F9483CD2AC780D1A592370862B4A3940A720F81E54E2E226E05A2AB4F8F32DD17F583115CC3FC90F7E656046626678A9</t>
  </si>
  <si>
    <t>ЗОЛОТАРЕВ ВАДИМ ВИКТОРОВИЧ, 2, ЗОЛОТАРЕВ ВАДИМ ВИКТОРОВИЧ, 3, Уплаченная сумма, Доход, Расход</t>
  </si>
  <si>
    <t>company.html?token=C9AA9AD4AB83EBDCE2FFD170AD0C895EB29261EBB8350A5F8F6C507D9E36308493632B07A25E98BD4ED221C29E17825947A3C35B298A14E0309532F0705CA521327DB37E51C655A3A2980D028CBE2109</t>
  </si>
  <si>
    <t>ПАШКЕВИЧ СЕРГЕЙ ЭДУАРДОВИЧ, 1, ПАШКЕВИЧ СЕРГЕЙ ЭДУАРДОВИЧ, 1, Уплаченная сумма, Доход, Расход</t>
  </si>
  <si>
    <t>company.html?token=8C96C98E6676D728DFA0F5C572FA4BAF0EE49D9D1A8E7411A48F85F1D8CE90B5EFA35FB621F31210389C282EB1C8C44C</t>
  </si>
  <si>
    <t>КОШЕЛЕВ ЮРИЙ ВАЛЕНТИНОВИЧ, 1, КОШЕЛЕВ ЮРИЙ ВАЛЕНТИНОВИЧ, 1, Уплаченная сумма, Доход, Расход</t>
  </si>
  <si>
    <t>company.html?token=7E66586398A63336D8090287286A3A74946292C559584FF6C6341C961EC5E772ACCECE8A7E9E909A99F0851A383DC637</t>
  </si>
  <si>
    <t>ПАНФИЛОВ КОНСТАНТИН ЮРЬЕВИЧ, 1, СОЛОВЬЁВ ПАВЕЛ АЛЕКСЕЕВИЧ, 1, Уплаченная сумма, Доход, Расход</t>
  </si>
  <si>
    <t>company.html?token=C8372FEEABCBAC8FC6EFAFA3558D11488B5CEDCB041AF242D772EE4D9564E59E19EC357D61A026172DBFD3E98B1EABEDBAC005C62A75B553620F0A8C0325A788</t>
  </si>
  <si>
    <t>ПОТЕМКИН МАКСИМ ГЕННАДИЕВИЧ, 7, ЛУКАШИН АЛЕКСАНДР ВЛАДИМИРОВИЧ, 1, ПОТЕМКИН МАКСИМ ГЕННАДИЕВИЧ, 7, Уплаченная сумма, Доход, Расход</t>
  </si>
  <si>
    <t>company.html?token=9A740E649628E2B7F41D50C23A82BD63D52DE3E5B8A40321B5A20551381CB3782F53995AF6B29CB47DF5B7A15B2759C6</t>
  </si>
  <si>
    <t>ЕВТУХОВ ВИКТОР ЮРЬЕВИЧ, 3, Уплаченная сумма, Доход, Расход</t>
  </si>
  <si>
    <t>company.html?token=F5F59AC39DF57A18A504607C58884A241E343B97A18E390148928284C4419A372C1A0829774239995D6AC879DB363578A2029FBE10360615F7B70C2C55F7F3BA</t>
  </si>
  <si>
    <t>ТЫРИН НИКИТА АЛЕКСАНДРОВИЧ, 1, ТЫРИН НИКИТА АЛЕКСАНДРОВИЧ, 1, Уплаченная сумма, Доход, Расход</t>
  </si>
  <si>
    <t>company.html?token=AC77CF9E1355C7CEDA6CFCDBF3EAE5D3C00198ED52CCF795A1224D3444A69B87CFB9E5EECBE478FB167C80E3D1072D1DC26910C43354566058F50EFCF88CB892</t>
  </si>
  <si>
    <t>АРТАМОНОВ РОМАН ВАСИЛЬЕВИЧ, 1, АРТАМОНОВ РОМАН ВАСИЛЬЕВИЧ, 1, Уплаченная сумма, Доход, Расход</t>
  </si>
  <si>
    <t>company.html?token=36B257AE56EB048584FCD224B2EE296532B7925389562794BCF4A7F6A176837490CDCC36B2E468535303E933364934F9</t>
  </si>
  <si>
    <t>АЛИМОВ ИЛЬДАР ХАЛИТОВИЧ, 2, АЛИМОВ ИЛЬДАР ХАЛИТОВИЧ, 2, ШАРКОВ ТИМОФЕЙ ВЛАДИМИРОВИЧ, 3, Уплаченная сумма, Доход, Расход</t>
  </si>
  <si>
    <t>company.html?token=EE65D6965AD13088E38EAD469532DD3E35452AC20C19CD47C0B50BE05D2972350E6CA238F47A5BA980CB41C68A6F0CB5</t>
  </si>
  <si>
    <t>ЖОСАН АНДРЕЙ ЮРЬЕВИЧ, 1, ЖУРБИНА ЕКАТЕРИНА ЮРЬЕВНА, 1, Уплаченная сумма, Доход, Расход</t>
  </si>
  <si>
    <t>company.html?token=7306BD437498F09FC11FEBB3230C1498D4D38534E121A2DB4300E19A1AFA9B3A086D87BAAB69E4D8B2E5A51BA234A84F</t>
  </si>
  <si>
    <t>СТОЛЯРОВА ДАРЬЯ ВЛАДИМИРОВНА, 1, ПРИХОДЬКО ДМИТРИЙ АНДРЕЕВИЧ, 2, Уплаченная сумма, Доход, Расход</t>
  </si>
  <si>
    <t>company.html?token=3AB6A4CCC392079E482391844D76AB7149326D75C50E6D1BEDE08E96116732B2347D302921BE9DFB5A609FEA1A04C76BEFA35FB621F31210389C282EB1C8C44C</t>
  </si>
  <si>
    <t>ФАХРУТДИНОВ АЙРАТ МАНСУРОВИЧ, 1, ЗАТРИМАЙЛОВА ЯНА ЮРЬЕВНА, 4, Уплаченная сумма, Доход, Расход</t>
  </si>
  <si>
    <t>company.html?token=B40EDEAEFF5DEE6D97382D790067AD00CB2E11174BBCCD5344A81F98EA4C898FC26910C43354566058F50EFCF88CB892</t>
  </si>
  <si>
    <t>ПОПОВ СЕРГЕЙ АНАТОЛЬЕВИЧ, 1, ПОПОВ СЕРГЕЙ АНАТОЛЬЕВИЧ, 1, Уплаченная сумма, Доход, Расход</t>
  </si>
  <si>
    <t>company.html?token=F3EFFF73C03B3D2BCC093CBB7F9C6A9F8563367C66A8FF55C12ACBB9A51C487D90DA49CA661A0FE0249DCE5AC89D326D0E6CA238F47A5BA980CB41C68A6F0CB5</t>
  </si>
  <si>
    <t>ПАРХОМЕНКО АЛЕКСЕЙ СЕРГЕЕВИЧ, 4, ПАРХОМЕНКО АЛЕКСЕЙ СЕРГЕЕВИЧ, 2, Уплаченная сумма, Доход, Расход</t>
  </si>
  <si>
    <t>company.html?token=1B12D0C4728DB890DF6249942F2B3C2A589EAEFD09D44BBDD048721732156EB1F70EC17B57FFD41823DA8245B4F9BA82EFA35FB621F31210389C282EB1C8C44C</t>
  </si>
  <si>
    <t>ЕВЛАШОВА НАТАЛЬЯ ДМИТРИЕВНА, 1, ПАДОШ БАЛАЖ, 1, ЦЕИ ХОЛДИНГ ГМБХ, 1, Уплаченная сумма, Доход, Расход</t>
  </si>
  <si>
    <t>Евлашова Наталья Дмитриевна</t>
  </si>
  <si>
    <t>company.html?token=07132060AA6C661856CC399A08CB02FC540FC62961692216AACFBA96C078F2B9EFA35FB621F31210389C282EB1C8C44C</t>
  </si>
  <si>
    <t>ЯКОВЕНКО НИКОЛАЙ ИВАНОВИЧ, 3, ЯКОВЕНКО НИКОЛАЙ ИВАНОВИЧ, 2, Уплаченная сумма, Доход, Расход</t>
  </si>
  <si>
    <t>company.html?token=22973EDB853F129BBD67E2461C49FEF72887A8931C1532EFBCFD5DFBA3C56EDEF388586F2F3DE258CC375E0464C36139</t>
  </si>
  <si>
    <t>СОЛНЦЕВ ГЕННАДИЙ ВИКТОРОВИЧ, 2, СОЛНЦЕВ ГЕННАДИЙ ВИКТОРОВИЧ, 2, Уплаченная сумма, Доход, Расход</t>
  </si>
  <si>
    <t>company.html?token=66EC979BDFF602355CA68AA5246869665C6990F2CD588F3326775ABDDCBE4011F388586F2F3DE258CC375E0464C36139</t>
  </si>
  <si>
    <t>САТАЕВ РУСЛАН ФАРИДОВИЧ, 1, САТАЕВ РУСЛАН ФАРИДОВИЧ, 1, Общая сумма, Уплаченная сумма, Доход, Расход</t>
  </si>
  <si>
    <t>company.html?token=C924D14F719E983E798D000A19F08EB410387A04BC09C98A34430A31ED655D2A891CA78BF552CEA6D5D7B6A2B3DC50C16DD8A0D590DBA20218BFAEA0DF049717327DB37E51C655A3A2980D028CBE2109</t>
  </si>
  <si>
    <t>КАРГИНА ИРИНА ВЛАДИМИРОВНА, 1, КАРГИНА ИРИНА ВЛАДИМИРОВНА, 1, Уплаченная сумма, Доход, Расход</t>
  </si>
  <si>
    <t>company.html?token=DCAC6EC5EDEFBDB69D56D0BF9E4F93896760D0943A3EFD790580E89BE1ACA958FBF613FE66E21723933EBD2314481CDA7913DEA68E66824D345F170C0C144379</t>
  </si>
  <si>
    <t>ДЯЧУК ЕКАТЕРИНА НИКОЛАЕВНА, 1, ДЯЧУК ЕКАТЕРИНА НИКОЛАЕВНА, 1, Уплаченная сумма, Доход, Расход</t>
  </si>
  <si>
    <t>company.html?token=29769FC833BB14DF8CECC693E5975411289C040115D1EE578E219E20040E63B460A4736DEB15980630FD76A99245CFD7F388586F2F3DE258CC375E0464C36139</t>
  </si>
  <si>
    <t>БУРОВА ВЕРОНИКА АЛЕКСАНДРОВНА, 1, МОИСЕЕВ АНТОН ВИКТОРОВИЧ, 7, Уплаченная сумма, Доход, Расход</t>
  </si>
  <si>
    <t>company.html?token=873468675B88CB47E0E49CD169EA6199EDCFCE8C1D0AB515FB57CA208D67004DDD38A7F14C384980D65BA00CF9C5A9E1EFA35FB621F31210389C282EB1C8C44C</t>
  </si>
  <si>
    <t>ЦЫПРУШ ОЛЕГ ЕВГЕНЬЕВИЧ, 2, КОТОВА ЛАРИСА ЮРЬЕВНА, 1</t>
  </si>
  <si>
    <t>Котова Лариса Юрьевна</t>
  </si>
  <si>
    <t>company.html?token=906AE5F2C4671AF87CD62321C654AFF2A2FABA6E831AA7F140CF131E5C8233DC609470D63DC02B483CE3FDB09EBCCF9CA459818B5E0281D0665751D6FF891694</t>
  </si>
  <si>
    <t>МЯСНИКОВ ВИКТОР АЛЕКСАНДРОВИЧ, 1, ТРОНИН ДМИТРИЙ ВЛАДИМИРОВИЧ, 1, МЯСНИКОВ ВИКТОР АЛЕКСАНДРОВИЧ, 1, ТРОНИН ДМИТРИЙ ВЛАДИМИРОВИЧ, 1, Уплаченная сумма, Доход, Расход</t>
  </si>
  <si>
    <t>company.html?token=E6EBCAF5A7F28C3B922220B952986D8D4C77B41C62AF756025239000C8A5B7D27F583115CC3FC90F7E656046626678A9</t>
  </si>
  <si>
    <t>ВАНЯН ЛАРИСА КАРЕНОВНА, 1, ВАНЯН ЛАРИСА КАРЕНОВНА, 1, Уплаченная сумма, Доход, Расход</t>
  </si>
  <si>
    <t>company.html?token=703B0173241C90770ACED0FD3F447F2DDF22B52EB5511E4A817707E4400FEC36DEBE3E76C6D27B1E18587346CDCBAD09CD668C5FD6F398A64294FA93A6834760</t>
  </si>
  <si>
    <t>ЛАРЬКИНА ВИКТОРИЯ МИХАЙЛОВНА, 1, ДУВАЛО ДАНИИЛ АНДРЕЕВИЧ, 1, Уплаченная сумма, Доход, Расход</t>
  </si>
  <si>
    <t>company.html?token=ED3BD5267171D61EB8329CEDE53D3EE7226753DC95563AB18E8FD0782E2914C78964935389BBE91099D84272F37989D0EFA35FB621F31210389C282EB1C8C44C</t>
  </si>
  <si>
    <t>КАРТАШОВА ЛЮДМИЛА ВИКТОРОВНА, 1, ГОЛЫНА ЕЛЕНА АЛЕКСАНДРОВНА, 4, Уплаченная сумма, Доход, Расход</t>
  </si>
  <si>
    <t>company.html?token=ADAD445AD9DD25FBC634850BE2C36E99A79F24BF7029943667433F965AEC69B7B9D6CD2FA17A22E6D1B79E2DCBFAD7E4F388586F2F3DE258CC375E0464C36139</t>
  </si>
  <si>
    <t>АТАЕВ МИХАИЛ АННАМУХАММЕТОВИЧ, 1, БАЛАШОВ АЛЕКСАНДР АНДРЕЕВИЧ, 2, Уплаченная сумма, Доход, Расход</t>
  </si>
  <si>
    <t>Балашов Александр Андреевич</t>
  </si>
  <si>
    <t>company.html?token=0BCB6E244FE59CD17D6415FD1C94C5AE791060B8BC6DA9144AD9D2D22B3F4B04D9DACDB31F96DD17014BC0F6887C789A7F583115CC3FC90F7E656046626678A9</t>
  </si>
  <si>
    <t>БОРЩЁВ ОЛЕГ АЛЕКСАНДРОВИЧ, 17, БОРЩЁВ ОЛЕГ АЛЕКСАНДРОВИЧ, 4, ЧЕПУРНОЙ ЕВГЕНИЙ НИКОЛАЕВИЧ, 5, ГАЛЕЧЯН ГЕОРГИЙ АРАРАТОВИЧ, 3, Уплаченная сумма, Доход, Расход</t>
  </si>
  <si>
    <t>company.html?token=1CCC4E94975B1DF170D582B8CD13C69E3D1F602F891B4E6BBBFB1BBB25A8EA92DBC6151A88CB03530E757395BCAADE8EEFA35FB621F31210389C282EB1C8C44C</t>
  </si>
  <si>
    <t>АРКАДЬЕВ АЛЕКСАНДР ОЛЕГОВИЧ, 1, МУХУТДИНОВ ЭМИЛЬ ИРЕКОВИЧ, 10, АХТЯМОВ АЛЬБЕРТ МАРАТОВИЧ, 10, СИРАЗЕВ РЕНАТ ИЛЬГИЗОВИЧ, 14, САБИРОВ МАРАТ АЛМАСОВИЧ, 14, Уплаченная сумма, Доход, Расход</t>
  </si>
  <si>
    <t>company.html?token=33F6F9461F7FE7C54FCF4F85C94A6F47653EB4506D8B0EEE13E94013AE70C1CB8C64881ACB1979A9104F97960324E0DE</t>
  </si>
  <si>
    <t>ГЛАДЫШЕВ ВЛАДИМИР НИКОЛАЕВИЧ, 1, ГЛАДЫШЕВ ВЛАДИМИР НИКОЛАЕВИЧ, 1, Уплаченная сумма, Доход, Расход</t>
  </si>
  <si>
    <t>company.html?token=9B062D7E0536D5156ACD2FBA51E2D2FF73F4440E2DC701105853FCFDE2F74808DBB6CFAACA3755C03E88244E29C6D95C327DB37E51C655A3A2980D028CBE2109</t>
  </si>
  <si>
    <t>ЕРМОЛАЕВ АНДРЕЙ АЛИКОВИЧ, 1, ГЛУХОВ ИВАН ЮРЬЕВИЧ, 2, ЕРМОЛАЕВ АНДРЕЙ АЛИКОВИЧ, 2, Уплаченная сумма, Доход, Расход</t>
  </si>
  <si>
    <t>company.html?token=26D7921374F2DB3A65BC2F4D69974C302DEBAAA9B14046A0700CC867431CCA37086D87BAAB69E4D8B2E5A51BA234A84F</t>
  </si>
  <si>
    <t>ХАЙРУЛЛИН ТИМУР ИРЕКОВИЧ, 1, МИГРАНОВ РУСТАМ АНВАРОВИЧ, 5, Уплаченная сумма, Доход, Расход</t>
  </si>
  <si>
    <t>company.html?token=4BC0B25E78C8A5EA2F04084264286045589A077CA311184BB0373BADF575ABDF1D3D8F598AB9A9A0F6B18ED34A0DF5490E6CA238F47A5BA980CB41C68A6F0CB5</t>
  </si>
  <si>
    <t>ЛАЙША ЮРИЙ ВИТАЛЬЕВИЧ, 1, ЛАЙША ЮРИЙ ВИТАЛЬЕВИЧ, 1, Уплаченная сумма, Доход, Расход</t>
  </si>
  <si>
    <t>company.html?token=42C64733716DA9608E5028C1A9C727B56885EC8ADA16C25C03859776D06730098C64881ACB1979A9104F97960324E0DE</t>
  </si>
  <si>
    <t>САВИНОВ АЛЕКСАНДР АЛЕКСАНДРОВИЧ, 1, ГОНУС АЛЕКСЕЙ ВЛАДИМИРОВИЧ, 3, ДУДА ИГОРЬ ВИКТОРОВИЧ, 2, Уплаченная сумма, Доход, Расход</t>
  </si>
  <si>
    <t>company.html?token=4939A94BBB1DCAC603F0B153B336A95CAD6D33501344D4784AC6BBEE55EBA2E3F1064726230CF02D87B52C005BC4819EF388586F2F3DE258CC375E0464C36139</t>
  </si>
  <si>
    <t>ОДИНЦОВА ТАТЬЯНА АЛЕКСАНДРОВНА, 1, ПРОВКИН ИГОРЬ ЮРЬЕВИЧ, 2, АРТАЕВ АНДРЕЙ ДМИТРИЕВИЧ, 2, ПРОВКИН ЮРИЙ ИГОРЕВИЧ, 7, АКЦИОНЕРНОЕ ОБЩЕСТВО "ИНВЕСТИЦИОННЫЙ ХОЛДИНГ "СМ", 1, Уплаченная сумма, Доход, Расход</t>
  </si>
  <si>
    <t>company.html?token=10E128E761F9D64B2E187D52AF0177D3C3268363FF3E89110FCECCE2157E0719327DB37E51C655A3A2980D028CBE2109</t>
  </si>
  <si>
    <t>ЗАХАРЧЕНКО СЕРГЕЙ АЛЕКСЕЕВИЧ, 1, ОБЩЕСТВО С ОГРАНИЧЕННОЙ ОТВЕТСТВЕННОСТЬЮ МИКРОКРЕДИТНАЯ КОМПАНИЯ "ЦЕНТРОФИНАНС ГРУПП", 3, Уплаченная сумма, Доход, Расход</t>
  </si>
  <si>
    <t>company.html?token=F7FA98E5E7B8FD38361A1E0F3A4D9A4568981AD399FBF9E9F93C2FD835B17E9C7873CAC88C07D7DD3F2DE47344A123EB086D87BAAB69E4D8B2E5A51BA234A84F</t>
  </si>
  <si>
    <t>СЕМЕНОВА ЛЮДМИЛА ВАЛЕРЯНОВНА, 1, СЕМЕНОВА ЛЮДМИЛА ВАЛЕРЯНОВНА, 2, Уплаченная сумма, Доход, Расход</t>
  </si>
  <si>
    <t>company.html?token=171166E5A408F70B727EEA5A7DD6F3090292B59F7A3FE6E6B7EF3E45C59961D05D9D11240449DEF6A208688AA98DDE7CC26910C43354566058F50EFCF88CB892</t>
  </si>
  <si>
    <t>РЯБОВ МАКСИМ АНДРЕЕВИЧ, 1, РЯБОВ МАКСИМ АНДРЕЕВИЧ, 1, Уплаченная сумма, Доход, Расход</t>
  </si>
  <si>
    <t>company.html?token=AF95B4C301D609DF91B22C331248762B34F274BEC09EBB7BE77CD5ABD7216579D82C000F44E07046072C86C6A59411F40E6CA238F47A5BA980CB41C68A6F0CB5</t>
  </si>
  <si>
    <t>КАСУМОВ САХИБ СУЛЕЙМАНОВИЧ, 1, СТАРИКОВ СЕРГЕЙ ВЯЧЕСЛАВОВИЧ, 3, КАТАЕВ АНДРЕЙ ВЛАДИМИРОВИЧ, 3, Уплаченная сумма, Доход, Расход</t>
  </si>
  <si>
    <t>company.html?token=124909785678BB2E3B6CB00EDED41A433CE3B09E705A1E9699AD48549FBFF127B31EAADDCA9C7F55355BDEC813E8CB42D394245EA31DFC88CBE5F73395CCB063</t>
  </si>
  <si>
    <t>ВОЕВОДИНА ЕЛЕНА ИВАНОВНА, 1, УТИН МАКСИМ ВИКТОРОВИЧ, 1, Уплаченная сумма, Доход, Расход</t>
  </si>
  <si>
    <t>company.html?token=ECEB21213D533A4CD9B25420066B04AC27E94790874BBA98A537DB3C80847DEFD99F97985DBEC7ED6E804FEA5F57A987</t>
  </si>
  <si>
    <t>ПАСТУХОВ МИХАИЛ ИВАНОВИЧ, 1, ПАСТУХОВ МИХАИЛ ИВАНОВИЧ, 2, БЕЛОБРЫКИН РОМАН ВИКТОРОВИЧ, 1, Уплаченная сумма, Доход, Расход</t>
  </si>
  <si>
    <t>company.html?token=7C506F87C6953D816B6DE2A4CCA2A66F08A90AB67E5F5075FD4B56EE52D8CA0F0E6CA238F47A5BA980CB41C68A6F0CB5</t>
  </si>
  <si>
    <t>ЕГОРОВА ВИКТОРИЯ ВАЛЕРЬЕВНА, 1, ЕГОРОВА ВИКТОРИЯ ВАЛЕРЬЕВНА, 1, Уплаченная сумма, Доход, Расход</t>
  </si>
  <si>
    <t>company.html?token=24D0C8578CA7634A020723BF71B6C1D2959949A108BAE6C8058018BF2B803C4DF388586F2F3DE258CC375E0464C36139</t>
  </si>
  <si>
    <t>ГЛУХОВА ЭЛЬВИРА САЛАВАТОВНА, 1, ГЛУХОВА ЭЛЬВИРА САЛАВАТОВНА, 3, Уплаченная сумма, Доход, Расход</t>
  </si>
  <si>
    <t>company.html?token=F3F834E327C63BCE7CC0F0AEDEF57B76313DEF013E36D0BE93590AC8F8F3BA3F12DAB22337BF0C5A9193EF134894B8960E6CA238F47A5BA980CB41C68A6F0CB5</t>
  </si>
  <si>
    <t>УСКОВА ИРИНА СЕРГЕЕВНА, 1, КИРЬЯНОВ ВИКТОР НИКОЛАЕВИЧ, 2, Уплаченная сумма, Доход, Расход</t>
  </si>
  <si>
    <t>company.html?token=E348DEFB71F1FFB1698B65BD031C0619D962916FD09E164F515350B0FB79D9540E6CA238F47A5BA980CB41C68A6F0CB5</t>
  </si>
  <si>
    <t>ЕРМОЛЬЕВА ЕКАТЕРИНА ВИКТОРОВНА, 2, САННИКОВА ДАРЬЯ АЛЕКСАНДРОВНА, 1, Уплаченная сумма, Доход, Расход</t>
  </si>
  <si>
    <t>company.html?token=60CD4C5664D178245032A77FC6E637F93990E680DF783EAD49754BE8E2584DD502476D31052201BD69B6EE25CEDC4E68AD09B5B6E3BF38F67A3F6DA9EB771245</t>
  </si>
  <si>
    <t>НЕСТЕРОВА АНАСТАСИЯ АЛЕКСАНДРОВНА, 1, БЕЛОУСОВА ДАРЬЯ ДМИТРИЕВНА, 1, ХМЫРОВА РАИСА ВАСИЛЬЕВНА, 1, Уплаченная сумма, Доход, Расход</t>
  </si>
  <si>
    <t>company.html?token=AF4498F93B35B3EA2673B77BD56FE25E72C8CD98C70A3F358061FB7129CF0B65EFA35FB621F31210389C282EB1C8C44C</t>
  </si>
  <si>
    <t>ЗУБКОВ СЕРГЕЙ АЛЕКСАНДРОВИЧ, 1, ЗУБКОВ СЕРГЕЙ АЛЕКСАНДРОВИЧ, 1, Уплаченная сумма, Доход, Расход</t>
  </si>
  <si>
    <t>company.html?token=E49F3A61206069E56BF80D5AF44A60C4ABC0D18A3DDD042C41B56D6D27B9E54BEFA35FB621F31210389C282EB1C8C44C</t>
  </si>
  <si>
    <t>КАРЗАКОВА АНГЕЛИНА ВАЛЕРИЕВНА, 1, ОБЩЕСТВО С ОГРАНИЧЕННОЙ ОТВЕТСТВЕННОСТЬЮ "ЮРЛАЙН", 1, Уплаченная сумма, Доход, Расход</t>
  </si>
  <si>
    <t>company.html?token=859D5F03AF2445F077F1C226EABF31C48F9B6AF418D385B74B91B4A1B42B2CCD7F2CD8867B6C25079EFBA545CFE43406</t>
  </si>
  <si>
    <t>САФАРЯН БОРИС АЛЕНОВИЧ, 1, Уплаченная сумма, Доход, Расход</t>
  </si>
  <si>
    <t>company.html?token=75905233A649174B5826F5DF5172B1C9115CE4AECA46E6230FB21B2F303AE57794B7453668D68B5B2B2F1CA5C623E55D</t>
  </si>
  <si>
    <t>БИРЮКОВА КСЕНИЯ ВЛАДИМИРОВНА, 1, БИРЮКОВА КСЕНИЯ ВЛАДИМИРОВНА, 1, Уплаченная сумма, Доход, Расход</t>
  </si>
  <si>
    <t>company.html?token=95F75C21349F4211ED49F7516E13362F7CC14B98F288B27A5401C44084BDA1FC21AC7988A8AE58A5199013D34C9C714E086D87BAAB69E4D8B2E5A51BA234A84F</t>
  </si>
  <si>
    <t>КУЗНЕЦОВ АЛЕКСЕЙ ВИКТОРОВИЧ, 1, КУЗНЕЦОВ АЛЕКСЕЙ ВИКТОРОВИЧ, 1, Уплаченная сумма, Доход, Расход</t>
  </si>
  <si>
    <t>Кузнецов Алексей Викторович</t>
  </si>
  <si>
    <t>company.html?token=9629018FFDABCBBA7C594A3FEC18AB9DC1BF433ADCC6E35F72034231A0E3958565AA211DFAECC38079655C8228315346D4012E8048FDC97280CEDD7602D68A71</t>
  </si>
  <si>
    <t>РИВКИН АЛЕКСЕЙ МИХАЙЛОВИЧ, 3, ОБЩЕСТВО С ОГРАНИЧЕННОЙ ОТВЕТСТВЕННОСТЬЮ "РЕКОЛЛ КОРП", 1, Доход, Расход</t>
  </si>
  <si>
    <t>Ривкин Алексей Михайлович</t>
  </si>
  <si>
    <t>Общество С Ограниченной Ответственностью, "РЕКОЛЛ КОРП"</t>
  </si>
  <si>
    <t>company.html?token=E39380B2FF59117EFC62CB883E0912EA2D76360BB7BD00D48A56B6ECEB9492F5B6193490730BEF26CAC2F634E57D9AAB086D87BAAB69E4D8B2E5A51BA234A84F</t>
  </si>
  <si>
    <t>РОГОВ ИЛЬЯ МИХАЙЛОВИЧ, 1, РОГОВ ИЛЬЯ МИХАЙЛОВИЧ, 1, Доход, Расход</t>
  </si>
  <si>
    <t>Рогов Илья Михайлович</t>
  </si>
  <si>
    <t>company.html?token=829552482BB456D5A90A438BB8A61785507B4D16DB2303AECE75CC80BB616BB522E63DCE47610F2B9889ACADEB671082A459818B5E0281D0665751D6FF891694</t>
  </si>
  <si>
    <t>ВАСИЛЬЕВ МАКСИМ ВЛАДИМИРОВИЧ, 5, ВАСИЛЬЕВ МАКСИМ ВЛАДИМИРОВИЧ, 3, Уплаченная сумма, Доход, Расход</t>
  </si>
  <si>
    <t>company.html?token=FCC62DB609ACBBFF3CD76EFA9D7D90F49A11C8B42E775F353B29D9CDF24978BAF388586F2F3DE258CC375E0464C36139</t>
  </si>
  <si>
    <t>МОКРУШИН АНТОН СЕРГЕЕВИЧ, 1, НИКОЛАЕВА НАТАЛИЯ ЯКОВЛЕВНА, 1, Доход, Расход</t>
  </si>
  <si>
    <t>Мокрушин Антон Сергеевич</t>
  </si>
  <si>
    <t>Николаева Наталия Яковлевна</t>
  </si>
  <si>
    <t>company.html?token=D76EFE330CAF493A39D7A68BEFAD9B33CD85DAC55F40682F76ED3E3A9983E406914EAF415EF09C4411001C48F6CB78F47F583115CC3FC90F7E656046626678A9</t>
  </si>
  <si>
    <t>САВАРИ ВЛАДИСЛАВ ДМИТРИЕВИЧ, 1, САВАРИ КРИСТИНА ПАВЛОВНА, 2, САВАРИ ВЛАДИСЛАВ ДМИТРИЕВИЧ, 1, Уплаченная сумма, Доход, Расход</t>
  </si>
  <si>
    <t>company.html?token=30E64A7C661CEF76A1583A723F377C9B283C45234FD66A8AB0C0D9C28864877BF388586F2F3DE258CC375E0464C36139</t>
  </si>
  <si>
    <t>ПОДКОЛЗИНА СВЕТЛАНА ПАВЛОВНА, 1, ПОДКОЛЗИНА СВЕТЛАНА ПАВЛОВНА, 2, Доход, Расход</t>
  </si>
  <si>
    <t>Подколзина Светлана Павловна</t>
  </si>
  <si>
    <t>company.html?token=A0F481677558109E7BBB55C7BBE39DD0167C92876E61A68AC115374B86983D75086D87BAAB69E4D8B2E5A51BA234A84F</t>
  </si>
  <si>
    <t>УСИЕВИЧ НАТАЛЬЯ БОРИСОВНА, 1, ТАРАСОВА ЕЛЕНА АНАТОЛЬЕВНА, 3, Доход, Расход</t>
  </si>
  <si>
    <t>Усиевич Наталья Борисовна</t>
  </si>
  <si>
    <t>Тарасова Елена Анатольевна</t>
  </si>
  <si>
    <t>company.html?token=43F9D2A32A1BD5CAC8544118170615638D9DBFC05F6C6DA4023DFED67079AACBDB250C3EB04DC7DE306758278691382D0E6CA238F47A5BA980CB41C68A6F0CB5</t>
  </si>
  <si>
    <t>ЖИЛЬЦОВ ВЛАДИМИР ИГОРЕВИЧ, 1, ЖИЛЬЦОВ ВЛАДИМИР ИГОРЕВИЧ, 1, Уплаченная сумма, Доход, Расход</t>
  </si>
  <si>
    <t>company.html?token=82A3CCEE305A9E9005D74C857F0E307CC60571787BAC5ACE270814ADB807F32592AEA68DFB24181A57D4C54A7554E641D47ED4C30A6546ADBB7F29EF98079905</t>
  </si>
  <si>
    <t>ТРЕГУБОВА КСЕНИЯ ВЛАДИМИРОВНА, 1, СЕРЕБРЯКОВА ЕКАТЕРИНА ПАВЛОВНА, 1, Доход, Расход</t>
  </si>
  <si>
    <t>Трегубова Ксения Владимировна</t>
  </si>
  <si>
    <t>Серебрякова Екатерина Павловна</t>
  </si>
  <si>
    <t>company.html?token=00FBC0CC62F525AE6D8E5614AC202EEC745E83B55AF2C2DC5408DAEEDC4D95D1DB8CD7C4B07F0220A44DFA89335376ADAD09B5B6E3BF38F67A3F6DA9EB771245</t>
  </si>
  <si>
    <t>ГАСАНОВА ЭСМИРА АСИМОВНА, 1, ГАСАНОВА ЭСМИРА АСИМОВНА, 2, Доход, Расход</t>
  </si>
  <si>
    <t>Гасанова Эсмира Асимовна</t>
  </si>
  <si>
    <t>company.html?token=F1E9B712646EDF49D7552E6860F1D4A460397CB4EC3D3CF47FA7FA18BEA4F22CCABD43150CF7B57AC724C0E1872444AC327DB37E51C655A3A2980D028CBE2109</t>
  </si>
  <si>
    <t>ФОМИН АЛЕКСЕЙ НИКОЛАЕВИЧ, 1, ФОМИН АЛЕКСЕЙ НИКОЛАЕВИЧ, 1, Уплаченная сумма, Доход, Расход</t>
  </si>
  <si>
    <t>company.html?token=57CBBCF73209BD168A18124226121B1786E9E254BD3241F8A9C14D15493ABA135DEBB4B78D26186EE1DD5E8A3BA9A327086D87BAAB69E4D8B2E5A51BA234A84F</t>
  </si>
  <si>
    <t>ДОЛЖИКОВ ДЕНИС ВИКТОРОВИЧ, 1, БОЧЕВЕРОВ МИХАИЛ ГРИГОРЬЕВИЧ, 1, ВЛАСОВ ЕГОР ИВАНОВИЧ, 2, СОЛОВЬЕВА ЮЛИЯ НИКОЛАЕВНА, 2, ОБЩЕСТВО С ОГРАНИЧЕННОЙ ОТВЕТСТВЕННОСТЬЮ "ГЛАНИКА", 4, Доход, Расход</t>
  </si>
  <si>
    <t>Должиков Денис Викторович</t>
  </si>
  <si>
    <t>Бочеверов Михаил Григорьевич, Власов Егор Иванович, Соловьева Юлия Николаевна, Общество С Ограниченной Ответственностью, "ГЛАНИКА"</t>
  </si>
  <si>
    <t>company.html?token=3ED743B9CAA72CAAA81B3E59C706CF47A5B4C6D84F0E446131FAC9F075229C4C0B5689D4FDF9187F694CEC2E68A5AC53</t>
  </si>
  <si>
    <t>СМИРНОВ АНТОН НИКОЛАЕВИЧ, 1, ОБЩЕСТВО С ОГРАНИЧЕННОЙ ОТВЕТСТВЕННОСТЬЮ "РУССКИЙ СТАНДАРТ-ИНВЕСТ", 3, Доход, Расход</t>
  </si>
  <si>
    <t>Смирнов Антон Николаевич</t>
  </si>
  <si>
    <t>Общество С Ограниченной Ответственностью, "РУССКИЙ СТАНДАРТ-ИНВЕСТ"</t>
  </si>
  <si>
    <t>company.html?token=F5846E37CF32DB8C94DC5DC13E256573AC8CD13940FC1501031372DB97A17B86C26910C43354566058F50EFCF88CB892</t>
  </si>
  <si>
    <t>ЧУХРАЕВ АЛЕКСАНДР АЛЕКСАНДРОВИЧ, 1, ЧУХРАЕВ АЛЕКСАНДР АЛЕКСАНДРОВИЧ, 1, Доход, Расход</t>
  </si>
  <si>
    <t>Чухраев Александр Александрович</t>
  </si>
  <si>
    <t>company.html?token=23EB31170C6BDAD220D730FF7596386BB4E49A9ABB1EAC659E7516B44CD1393141405ED344D4984B5CA01CA920133AE3C26910C43354566058F50EFCF88CB892</t>
  </si>
  <si>
    <t>ЛАЗАРЕВ МАКСИМ АЛЕКСАНДРОВИЧ, 1, ПУБЛИЧНОЕ АКЦИОНЕРНОЕ ОБЩЕСТВО МИКРОФИНАНСОВАЯ КОМПАНИЯ "ЗАЙМЕР", 4, Доход, Расход</t>
  </si>
  <si>
    <t>Лазарев Максим Александрович</t>
  </si>
  <si>
    <t>Публичное Акционерное Общество Микрофинансовая Компания, "ЗАЙМЕР"</t>
  </si>
  <si>
    <t>company.html?token=ACC930F5DD38FFFDD037A5A29EF36779FAADA50406373D0B6AA3DC85AC4EC9A00E6CA238F47A5BA980CB41C68A6F0CB5</t>
  </si>
  <si>
    <t>КОСЬЯНЕНКО АНАСТАСИЯ АНАТОЛЬЕВНА, 1, КОСЬЯНЕНКО АНАСТАСИЯ АНАТОЛЬЕВНА, 1, Доход, Расход</t>
  </si>
  <si>
    <t>Косьяненко Анастасия Анатольевна</t>
  </si>
  <si>
    <t>company.html?token=41138816DFD0C76D091B23EB5A1C9A1BC68466BDF6D99CBBBA0C36FED9673863CA7CE12A9D09DB73196FB2519D6E34CAF388586F2F3DE258CC375E0464C36139</t>
  </si>
  <si>
    <t>ГОРБАЧУК МАРИНА АЛЕКСАНДРОВНА, 1, ГАРБУЗОВ ЕВГЕНИЙ ДМИТРИЕВИЧ, 1, Уплаченная сумма, Доход, Расход</t>
  </si>
  <si>
    <t>company.html?token=596A7F20DF90F5A024F64366388FCEA9D21C2212BF437B65D3C479D552AA5B3247621375E93FD251E79F1AB828D4A412897856738681C22A836A269D4453641E</t>
  </si>
  <si>
    <t>КУЗОВЛЕВ АЛЕКСАНДР МИХАЙЛОВИЧ, 1, КУЗОВЛЕВ АЛЕКСАНДР МИХАЙЛОВИЧ, 1, Уплаченная сумма, Доход, Расход</t>
  </si>
  <si>
    <t>company.html?token=D20ACA754CD16A6D356D9463D0E4C9913E4D4A7174985AED870285E649A357DD4F3989919CE4BF848097C1AB184569B9F2A8EEDFDBDDD0E1F8BABC5B2E494701</t>
  </si>
  <si>
    <t>АВДЕЕВА ЖАННА ВАЛЕРЬЕВНА, 2, БОРЫШ ВЛАДИСЛАВ ВЛАДИМИРОВИЧ, 6, Доход, Расход</t>
  </si>
  <si>
    <t>Авдеева Жанна Валерьевна</t>
  </si>
  <si>
    <t>Борыш Владислав Владимирович</t>
  </si>
  <si>
    <t>company.html?token=B01EF8C2EF112C20302BF446E184F53A2C0E0D0C9FA474F24E33E5693E26AF2978C9BDA248ADBDE634DDC24B1AE10ABBC26910C43354566058F50EFCF88CB892</t>
  </si>
  <si>
    <t>ШИШКОВА ВИКТОРИЯ МИХАЙЛОВНА, 1, КУКУШКИН ДЕНИС ИГОРЕВИЧ, 1, ОБЩЕСТВО С ОГРАНИЧЕННОЙ ОТВЕТСТВЕННОСТЬЮ "БРИЗ", 1, ОБЩЕСТВО С ОГРАНИЧЕННОЙ ОТВЕТСТВЕННОСТЬЮ "ЮРИДИЧЕСКАЯ КОНСУЛЬТАЦИЯ", 1</t>
  </si>
  <si>
    <t>Шишкова Виктория Михайловна</t>
  </si>
  <si>
    <t>Кукушкин Денис Игоревич, Общество С Ограниченной Ответственностью, "БРИЗ", Общество С Ограниченной Ответственностью, "ЮРИДИЧЕСКАЯ КОНСУЛЬТАЦИЯ"</t>
  </si>
  <si>
    <t>company.html?token=93471566FF5A75509D4E1E21C37DEF8507D093172FB7501632A5202F6E1F2828D429F77EA034CC460CC5837333BF38F3</t>
  </si>
  <si>
    <t>ФЕОФИЛАКТОВ ВЛАДИМИР ВЛАДИМИРОВИЧ, 2, ФЕОФИЛАКТОВ ВЛАДИМИР ВЛАДИМИРОВИЧ, 1, Уплаченная сумма, Доход, Расход</t>
  </si>
  <si>
    <t>company.html?token=74143A041C9548E376D0CFBEE50F5C7B2F428EE1C71CF9F4A65C56A962A9029075F7DC7F36C4135B887FAE5123A3115DC26910C43354566058F50EFCF88CB892</t>
  </si>
  <si>
    <t>АГАФОНОВ АЛЕКСАНДР ВЯЧЕСЛАВОВИЧ, 2, СЕМЕНОВ СЕРГЕЙ АНДРЕЕВИЧ, 4</t>
  </si>
  <si>
    <t>Агафонов Александр Вячеславович</t>
  </si>
  <si>
    <t>Семенов Сергей Андреевич</t>
  </si>
  <si>
    <t>company.html?token=0AE6EFF2057930DFE157FBD33CFC6C9DE6868636D9A7DB6B4C5A9701FA545719776E8780BEFCF4A35DA198EBED74E745C26910C43354566058F50EFCF88CB892</t>
  </si>
  <si>
    <t>МИНАЕВА ТАТЬЯНА СЕРГЕЕВНА, 2, ШИШКИН МИХАИЛ ЛЬВОВИЧ, 6, Доход, Расход</t>
  </si>
  <si>
    <t>Минаева Татьяна Сергеевна</t>
  </si>
  <si>
    <t>Шишкин Михаил Львович</t>
  </si>
  <si>
    <t>company.html?token=BAB6956329F3F2EA5F21DF0943A5542C396E9554476B2F4BE00E9864AA2BEACC27D4661E354752E8E177781553E31706BF384E1F436171AC624C3935386DF9CA327DB37E51C655A3A2980D028CBE2109</t>
  </si>
  <si>
    <t>Корнаков Владимир Викторович</t>
  </si>
  <si>
    <t>company.html?token=28272E260C965C1598E644820F37CCBBAAE3C8BA851B0BB2ECDA49A592E6B174C17B69BB0BDE7DA2C0746EDD4257ACDC</t>
  </si>
  <si>
    <t>МИХАЙЛУСЕНКО АЛЕКСЕЙ ВАЛЕРЬЕВИЧ, 1, ШАДРИН ОЛЕГ ОЛЕГОВИЧ, 2, Доход, Расход</t>
  </si>
  <si>
    <t>Михайлусенко Алексей Валерьевич</t>
  </si>
  <si>
    <t>Шадрин Олег Олегович</t>
  </si>
  <si>
    <t>company.html?token=E23C9C65C556FB12FAE6C60ACABE12AB5766B6400A5BB50E477BBCEA4C642C95EFA35FB621F31210389C282EB1C8C44C</t>
  </si>
  <si>
    <t>КИЛЬДЯКОВА НАДЕЖДА ВЯЧЕСЛАВОВНА, 1, КИЛЬДЯКОВА НАДЕЖДА ВЯЧЕСЛАВОВНА, 1</t>
  </si>
  <si>
    <t>Кильдякова Надежда Вячеславовна</t>
  </si>
  <si>
    <t>company.html?token=34D5AED6B3892970896B2C16FF6F17237E6682E56057907CB001DE57EBD01066FF68A800B85EC3136706C1EF7799A5748C64881ACB1979A9104F97960324E0DE</t>
  </si>
  <si>
    <t>ПАШКОВА НАДЕЖДА МИХАЙЛОВНА, 2, ПАШКОВА НАДЕЖДА МИХАЙЛОВНА, 2</t>
  </si>
  <si>
    <t>Пашкова Надежда Михайловна</t>
  </si>
  <si>
    <t>company.html?token=FFDE729FD82E03271F04C607C745B857804B502781AA7F706BC6A05E2378DB47A459818B5E0281D0665751D6FF891694</t>
  </si>
  <si>
    <t>СУМЕНКО СЕРГЕЙ АЛЕКСАНДРОВИЧ, 4, СУМЕНКО СЕРГЕЙ АЛЕКСАНДРОВИЧ, 2, Доход, Расход</t>
  </si>
  <si>
    <t>company.html?token=60DCD318DCF1C5C454A9080F1AEC017AB418B253D5D350142DBB051EF95E180538B3D50A0BAD69F144C3E0CEF34A2890086D87BAAB69E4D8B2E5A51BA234A84F</t>
  </si>
  <si>
    <t>СИТНОВ ИЛЬЯ АЛЕКСАНДРОВИЧ, 1</t>
  </si>
  <si>
    <t>Ситнов Илья Александрович</t>
  </si>
  <si>
    <t>company.html?token=639CC48FB957397CAF4E0EF00635D1D154F8F990958160BF755CDA8313212EC7A459818B5E0281D0665751D6FF891694</t>
  </si>
  <si>
    <t>СОРОКИНА ЕЛЕНА АРКАДЬЕВНА, 2, ИГНАТЬЕВА НАТАЛЬЯ ИГОРЕВНА, 1, СОРОКИНА ЕЛЕНА АРКАДЬЕВНА, 1, ОБЩЕСТВО С ОГРАНИЧЕННОЙ ОТВЕТСТВЕННОСТЬЮ "ОХРАННОЕ АГЕНТСТВО ФОРТ", 1, Доход, Расход</t>
  </si>
  <si>
    <t>Сорокина Елена Аркадьевна</t>
  </si>
  <si>
    <t>Игнатьева Наталья Игоревна, Сорокина Елена Аркадьевна, Общество С Ограниченной Ответственностью, "ОХРАННОЕ АГЕНТСТВО ФОРТ"</t>
  </si>
  <si>
    <t>company.html?token=C3AB119260B035C2EFEF1AE0EBC42F66FE38D5F72C66F39D53BD6795FC14D808AFC461B18EC042EACCE9AF4441F4919B</t>
  </si>
  <si>
    <t>ЛЯМКИН КИРИЛЛ ЮРЬЕВИЧ, 4, ЛЯМКИН КИРИЛЛ ЮРЬЕВИЧ, 3, ЧИНДЯЙКИН АЛЕКСЕЙ АЛЕКСАНДРОВИЧ, 1, РОМАНОВ СЕРГЕЙ НИКОЛАЕВИЧ, 1, Доход, Расход</t>
  </si>
  <si>
    <t>Лямкин Кирилл Юрьевич</t>
  </si>
  <si>
    <t>Лямкин Кирилл Юрьевич, Чиндяйкин Алексей Александрович, Романов Сергей Николаевич</t>
  </si>
  <si>
    <t>company.html?token=CFD94E846A6318E36CD5E628472781E8F3FFD273FD46E942E0C6DBB2C91C4B3AA459818B5E0281D0665751D6FF891694</t>
  </si>
  <si>
    <t>МОКРОУСОВ АЛЕКСАНДР АЛЕКСАНДРОВИЧ, 1, МОКРОУСОВ АЛЕКСАНДР АЛЕКСАНДРОВИЧ, 3, СУВОРОВ МАКСИМ МИХАЙЛОВИЧ, 1, ПАТОРОВА ВИКТОРИЯ МИХАЙЛОВНА, 1, Доход, Расход</t>
  </si>
  <si>
    <t>Мокроусов Александр Александрович</t>
  </si>
  <si>
    <t>Мокроусов Александр Александрович, Суворов Максим Михайлович, Паторова Виктория Михайловна</t>
  </si>
  <si>
    <t>company.html?token=89593EF0AD95B1AD4FEEB53EF1FD038B613A0FC445757FCADBDFBE370CEB68B81276E307A27E0B36541310340EC2BB5CAD09B5B6E3BF38F67A3F6DA9EB771245</t>
  </si>
  <si>
    <t>ЗАХАРОВ АНДРЕЙ ВЛАДИМИРОВИЧ, 1, КОРНИЛОВ СТАНИСЛАВ ЮРЬЕВИЧ, 22</t>
  </si>
  <si>
    <t>Захаров Андрей Владимирович</t>
  </si>
  <si>
    <t>company.html?token=DCA81A1FDF945C6BFA5A395255DABE59C788E0F2E85AE3D773255A7842DA695EBF05893E3AB6944024CD438BF00967A8A459818B5E0281D0665751D6FF891694</t>
  </si>
  <si>
    <t>РЫБАКОВА ЛЮДМИЛА ВИКТОРОВНА, 1, КОСТЕРИН ЕВГЕНИЙ МИХАЙЛОВИЧ, 2</t>
  </si>
  <si>
    <t>Рыбакова Людмила Викторовна</t>
  </si>
  <si>
    <t>Костерин Евгений Михайлович</t>
  </si>
  <si>
    <t>company.html?token=5350CDE63B2368429009FC4246B52ECAA9198505388D3482A13F66B606C6CB426E0A4A3AD01EDC907533C3B74E67613D15D177C7D37FEFFBE96F654E26410557</t>
  </si>
  <si>
    <t>ВОРОБЬЕВ СЕРГЕЙ СЕРГЕЕВИЧ, 1, ЛИТВИН АЛЕКСЕЙ ВЛАДИМИРОВИЧ, 1, Общая сумма, Уплаченная сумма, Доход, Расход</t>
  </si>
  <si>
    <t>Воробьев Сергей Сергеевич</t>
  </si>
  <si>
    <t>Литвин Алексей Владимирович</t>
  </si>
  <si>
    <t>company.html?token=8B5EDD6AE8ABE6B75B15F2E4441E74678BA242544CC2186AA8DA39A63041613E226525CE77C8326C57F6B03F48EC745548C8DA53AA8DD8EC26E2059B815FD9CB</t>
  </si>
  <si>
    <t>ТЮЛИН АЛЕКСАНДР ПАВЛОВИЧ, 1, ТЮЛИН АЛЕКСАНДР ПАВЛОВИЧ, 1, Уплаченная сумма, Доход, Расход</t>
  </si>
  <si>
    <t>Тюлин Александр Павлович</t>
  </si>
  <si>
    <t>company.html?token=6D517A523AB9E5BC22CA55E8B282918CAA9C9D037F318756F6C3C3A7ACA08A4AEF173AD30292871C3CDBB69FAD839605AAD59334154C44A1CA70C5375E718461</t>
  </si>
  <si>
    <t>КИРИЧЕНКО ИРИНА СЕРГЕЕВНА, 1, КУЛЬКОВ МИХАИЛ АЛЕКСАНДРОВИЧ, 2, Уплаченная сумма, Доход, Расход</t>
  </si>
  <si>
    <t>Кириченко Ирина Сергеевна</t>
  </si>
  <si>
    <t>Кульков Михаил Александрович</t>
  </si>
  <si>
    <t>company.html?token=8EEFF2AECD5C045A42CB28FC50FD835F83410949C1F63EFD896F83DBCEAB790830248AC4F17C85D153F88D93228B2C50F388586F2F3DE258CC375E0464C36139</t>
  </si>
  <si>
    <t>КОРЕПАНОВ ДАНИЛА ВЛАДИМИРОВИЧ, 2, МАМАЕВ АЛЕКСАНДР НИКОЛАЕВИЧ, 2, Доход, Расход</t>
  </si>
  <si>
    <t>Корепанов Данила Владимирович</t>
  </si>
  <si>
    <t>Мамаев Александр Николаевич</t>
  </si>
  <si>
    <t>company.html?token=16D61DA8C169107CF5672E439F0CDE04C805A4CE147A38C044CA219C8B4469B65059B857DC30CF29394012562EF41092DF7DBCADF2812136CC051F68701D97F9327DB37E51C655A3A2980D028CBE2109</t>
  </si>
  <si>
    <t>КАЛАШНИКОВ ВЛАДИМИР АЛЕКСАНДРОВИЧ, 1, КАЛАШНИКОВ ВЛАДИМИР АЛЕКСАНДРОВИЧ, 1, КУДРИН ДАНИИЛ ВЛАДИМИРОВИЧ, 1, МАКАРЕНКО АНТОН ВЛАДИМИРОВИЧ, 1, ЛЕБЕДЕВА СВЕТЛАНА АНДРЕЕВНА, 1</t>
  </si>
  <si>
    <t>Калашников Владимир Александрович</t>
  </si>
  <si>
    <t>Калашников Владимир Александрович, Кудрин Даниил Владимирович, Макаренко Антон Владимирович, Лебедева Светлана Андреевна</t>
  </si>
  <si>
    <t>company.html?token=12FA3F169D2C4A55D23CB7CC8D73BCD3646C78E58BE468ECE108B3BB4C59D3FDF388586F2F3DE258CC375E0464C36139</t>
  </si>
  <si>
    <t>КАШАВАЯ ТАТЬЯНА ВАДИМОВНА, 1, КАШАВАЯ ТАТЬЯНА ВАДИМОВНА, 1</t>
  </si>
  <si>
    <t>Кашавая Татьяна Вадимовна</t>
  </si>
  <si>
    <t>company.html?token=0E037BC89962F876C8BE0910001A966C1248C4224FFBFECD988464439ACC265291B0A287B53D6E816B9EF3E5C8E7AF8B</t>
  </si>
  <si>
    <t>БУЛГАНИН АЛЕКСАНДР СЕРГЕЕВИЧ, 1, БУЛГАНИН АЛЕКСАНДР СЕРГЕЕВИЧ, 1, Уплаченная сумма, Доход, Расход</t>
  </si>
  <si>
    <t>Булганин Александр Сергеевич</t>
  </si>
  <si>
    <t>company.html?token=129607EAEAC283E552FA1FA17CF293437CEF4DFD79D8695916AB122CAC4488BFF7FEECD981FE020FAA8DEB5C3D054478</t>
  </si>
  <si>
    <t>ЕРОМА ОЛЕСЯ МИХАЙЛОВНА, 1, РОЩИН НИКОЛАЙ ВИКТОРОВИЧ, 4, ГУТ РОМАН ВЯЧЕСЛАВОВИЧ, 1, Уплаченная сумма, Доход, Расход</t>
  </si>
  <si>
    <t>company.html?token=9D5A3AA594BA60BB4AEE629F03CE02B6BBF911759425F3F12010A3CC0F6E6BF5086D87BAAB69E4D8B2E5A51BA234A84F</t>
  </si>
  <si>
    <t>ГЕРАСИМОВ АЛЕКСАНДР АНАТОЛЬЕВИЧ, 1, АРСАЕВ МУРАТ МАГАРБИЕВИЧ, 1, АДАМЯН ДАРЬЯ НИКОЛАЕВНА, 1, Уплаченная сумма, Доход, Расход</t>
  </si>
  <si>
    <t>Герасимов Александр Анатольевич</t>
  </si>
  <si>
    <t>Арсаев Мурат Магарбиевич, Адамян Дарья Николаевна</t>
  </si>
  <si>
    <t>company.html?token=01FB5C976B2CC898465BC7EA934B66FE66EFFF8013B42A76A6353431ADC994B1EAB3DF946050209D4B22360A1C86A5AEAB5A1D63A1CA9BE418D5F8692FE8CC3C</t>
  </si>
  <si>
    <t>ДУДА ИГОРЬ ВИКТОРОВИЧ, 1</t>
  </si>
  <si>
    <t>company.html?token=390062743779CF7815FE2F9B9ED16E26AFB7B41B0C204825413D36A39F41D1E0807F10914ED0BF8E26498D3FFD6905501FF2E8F2A03DC8F4E6E714B32F241433</t>
  </si>
  <si>
    <t>КОЛОСКОВ МАКСИМ ВИКТОРОВИЧ, 2</t>
  </si>
  <si>
    <t>company.html?token=D987A64B1A19AE7E48ED06F8F4932D5342DF416DA50339FD4DB31EC9975612B18C64881ACB1979A9104F97960324E0DE</t>
  </si>
  <si>
    <t>КЛЕКОВКИН НИКОЛАЙ ИГОРЕВИЧ, 1</t>
  </si>
  <si>
    <t>company.html?token=6F1C4B2EEABEA8D1257787E1C62F05DB67B6596A3CC560AE56E4E91D7D5097D0086D87BAAB69E4D8B2E5A51BA234A84F</t>
  </si>
  <si>
    <t>ВИНОГРАДОВ АРТУР АЛЕКСЕЕВИЧ, 1, ОБЩЕСТВО С ОГРАНИЧЕННОЙ ОТВЕТСТВЕННОСТЬЮ "АВТОМАТИЗИРОВАННЫЕ ГОЛОСОВЫЕ СИСТЕМЫ", 1, НЕПУБЛИЧНОЕ АКЦИОНЕРНОЕ ОБЩЕСТВО ПРОФЕССИОНАЛЬНАЯ КОЛЛЕКТОРСКАЯ ОРГАНИЗАЦИЯ "ПЕРВОЕ КЛИЕНТСКОЕ БЮРО", 3</t>
  </si>
  <si>
    <t>company.html?token=1754080995683A58AD48ECAF5CAE0973387172C9050D24AA535A08055856FFF12F0705E9CC694874E2685152E2C42E72327DB37E51C655A3A2980D028CBE2109</t>
  </si>
  <si>
    <t>ДАВЫМОКА СЕРГЕЙ ВЯЧЕСЛАВОВИЧ, 2, Уплаченная сумма, Доход, Расход</t>
  </si>
  <si>
    <t>company.html?token=058DED6AD2E9CF8EDDD638056500D12D218E028F7BB14E4EE0CC845B50CCFC38D6DBED99D0F96CAC8DDEE5D0A3F9E98FC26910C43354566058F50EFCF88CB892</t>
  </si>
  <si>
    <t>ВАХАТА ФЕДОР, 1, ТОВАРИЩЕСТВО С ОГРАНИЧЕННОЙ ОТВЕТСТВЕННОСТЬЮ "КОЛЛЕКТОРСКОЕ АГЕНТСТВО "М.Б.А. ФИНАНСЫ", 1</t>
  </si>
  <si>
    <t>company.html?token=C2ECAEDDC5C69BC89C9A0F51C3769B7E55DFF83E32972F0E31B22AB9BAD2C7D2F12DE003D994FFBF00BE3AC012102AAF</t>
  </si>
  <si>
    <t>СЕРГЕЕВА ГАЛИНА ЕВГЕНЬЕВНА, 2, СЕРГЕЕВА ГАЛИНА ЕВГЕНЬЕВНА, 2, Уплаченная сумма, Доход, Расход</t>
  </si>
  <si>
    <t>company.html?token=CD60A283D4BCA0BDDC520F50B8A40F8192B3D522695F634D62CB52FD1B27E2D6EFA35FB621F31210389C282EB1C8C44C</t>
  </si>
  <si>
    <t>ФИЛАТОВА НАТАЛЬЯ ДМИТРИЕВНА, 2, ГАЛИЦКИХ ГРИГОРИЙ АЛЕКСАНДРОВИЧ, 1, Уплаченная сумма, Доход, Расход</t>
  </si>
  <si>
    <t>company.html?token=5365988EB35A9278EBB174AE15F6EA2A6E5C46B069FD16ACA25F5ABA9B51C1A173DA34F6EB2D201565A64CD6EE2211F3AD09B5B6E3BF38F67A3F6DA9EB771245</t>
  </si>
  <si>
    <t>Долюк Андрей Николаевич, 10, Долюк Андрей Николаевич, 9, САМБУДАГВА КСЕНИЯ ПАВЛОВНА, 5</t>
  </si>
  <si>
    <t>company.html?token=54F9DC51933FF43CE00141D4395CD82BC1D420ED001A65A78FF4F9E9DB5EE3201A884682BDCEFFD3CDFADCEAC0EFCE5177544708F0D9B97E54A907DC5C7BC733</t>
  </si>
  <si>
    <t>Долюк Андрей Николаевич, 10, Долюк Андрей Николаевич, 9, САМБУДАГВА КСЕНИЯ ПАВЛОВНА, 5, Уплаченная сумма, Доход, Расход</t>
  </si>
  <si>
    <t>company.html?token=867C9670C689D2EC862D5D417A8DEE3F518BE0359DA434937506A83077F4965C3FC2620E25C0A097F0277E4B55103D69F388586F2F3DE258CC375E0464C36139</t>
  </si>
  <si>
    <t>company.html?token=BBCB0820E8275AE8CEE796DF130D3EBF877013BA80FE7F67618C85CA6B6DA758A459818B5E0281D0665751D6FF891694</t>
  </si>
  <si>
    <t>company.html?token=A77FC46047BBBC60A7A9E4CECC31231D3AD6BB6474CF606BC700620B7932D911C26910C43354566058F50EFCF88CB892</t>
  </si>
  <si>
    <t>ТУРЖАНСКИЙ ДМИТРИЙ БОРИСОВИЧ, 2, ТУРЖАНСКИЙ ДМИТРИЙ БОРИСОВИЧ, 3, Общая сумма, Уплаченная сумма, Доход, Расход</t>
  </si>
  <si>
    <t>company.html?token=F231AF3ACAEDB9125E92240EEDC849AE29A7C439592606486F44515AFBBF3CE08A4D1C53329E8F2EA4CC6E537D46835B5099981F2C742C6BC49FF1D4B6730812</t>
  </si>
  <si>
    <t>ИВАНОВ АНДРЕЙ БОРИСОВИЧ, 2</t>
  </si>
  <si>
    <t>company.html?token=092CC1DE43B5563E6234B66C1D953778AD86662614DAFA81E7F3991904CDD52A50755BE61B6DBDB9E4685103F6ED0A4A</t>
  </si>
  <si>
    <t>БОБРОВА СВЕТЛАНА НИКОЛАЕВНА, 1, КОМПАНИЯ СМАРТИВИЗМ ЛИМИТЕД, 1, Уплаченная сумма, Доход, Расход</t>
  </si>
  <si>
    <t>Боброва Светлана Николаевна</t>
  </si>
  <si>
    <t>company.html?token=FA7538BDA4F3B655758568D20FF7B7BDF8B96F4A134A79FED52E143A46D49ACEB7D79879705C55B0C0E2CB5402110F1C99A07E5B031DAB16718A755F9C353664</t>
  </si>
  <si>
    <t>ЖЕЛЕЗНОВ АНДРЕЙ ВЯЧЕСЛАВОВИЧ, 2, ОБЩЕСТВО С ОГРАНИЧЕННОЙ ОТВЕТСТВЕННОСТЬЮ "МЭС-РАЗВИТИЕ", 8, Уплаченная сумма, Доход, Расход</t>
  </si>
  <si>
    <t>company.html?token=1AFC5CFBDEA7877EFA81156D7D87E680686E28884CE039BE6B49C67D7231F3CA0210DEFE29C1F86CD12A16B6037BC36B</t>
  </si>
  <si>
    <t>ЦАЦУА ДАВИД ВЛАДИМИРОВИЧ, 1, ПЛОХОВ АРТЕМ ВАЛЕРЬЕВИЧ, 5, ЦАЦУА ДАВИД ВЛАДИМИРОВИЧ, 2, КУРИЛО ДАРЬЯ ИГОРЕВНА, 2</t>
  </si>
  <si>
    <t>Плохов Артем Валерьевич, Цацуа Давид Владимирович, Курило Дарья Игоревна</t>
  </si>
  <si>
    <t>company.html?token=AAD2B0A57A8538174FD02A6A79157E4892F7884BDF5638F1E13D52CBA91FAB079DDCEBC451878DF6FE302ADEFB78C2A24EF295A6B98B67E280DEA5F02D00DB1C</t>
  </si>
  <si>
    <t>СТРЕЛКОВСКАЯ АЛЛА-МАРИЯ АДАМОВНА, 3, БЕНГЕР ЕКАТЕРИНА ЛЬВОВНА, 4, АКЦИОНЕРНОЕ ОБЩЕСТВО "КРЕДИТ ИНКАСО ПОРТФОЛИО ИНВЕСТМЕНТС (ЛЮКСЕМБУРГ"), 1</t>
  </si>
  <si>
    <t>Стрелковская Алла-мария Адамовна</t>
  </si>
  <si>
    <t>Бенгер Екатерина Львовна, Акционерное Общество, "КРЕДИТ ИНКАСО ПОРТФОЛИО ИНВЕСТМЕНТС (ЛЮКСЕМБУРГ", )</t>
  </si>
  <si>
    <t>company.html?token=5C1A179DC83637889A8A6C3D3904FBD7912D5C355258031B78F9FD8858DB4EF6EB2C7105152B7BFBB4855C65896CFA9B</t>
  </si>
  <si>
    <t>СЕМЕНДУЕВ ВИКТОР АЛЕКСАНДРОВИЧ, 2, ЧАСТНОЕ ОБЩЕСТВО С ОГРАНИЧЕННОЙ ОТВЕТСТВЕННОСТЬЮ "КРЕДИТ ЭКСПРЕСС ГРУПП Б.В.", 4, СВЕА ИНКАССО АКТИБОЛАГ, 1</t>
  </si>
  <si>
    <t>company.html?token=1DE30138763B985324F11020FB6D6FCEB9AFE087D774F58338A8C376898848F8145AA626EF8E0AD5C72B78CEEA7609EF6E39945B507C96DA1AFB65D80F278272</t>
  </si>
  <si>
    <t>ФЕКЛИСОВ ИВАН ВЛАДИМИРОВИЧ, 1, АКЦИОНЕРНОЕ ОБЩЕСТВО "ТБАНК", 22, МЕЖДУНАРОДНАЯ КОМПАНИЯ ПУБЛИЧНОЕ АКЦИОНЕРНОЕ ОБЩЕСТВО "Т-ТЕХНОЛОГИИ", 9</t>
  </si>
  <si>
    <t>company.html?token=581B2A90F4B7C7F598671818BF74AD63A2F36D91E0243792DE74EE21820E781E1A35346BE59AFC04B44E504C14176B9B</t>
  </si>
  <si>
    <t>ЧЕРНЫШОВ ДМИТРИЙ СЕРГЕЕВИЧ, 1, АРХИПОВ ПАВЕЛ СЕРГЕЕВИЧ, 1, АРСЕНТЬЕВ ЕВГЕНИЙ ВАЛЕРЬЕВИЧ, 2, ЧЕРНЫШОВ ДМИТРИЙ СЕРГЕЕВИЧ, 1, Уплаченная сумма, Доход, Расход</t>
  </si>
  <si>
    <t>company.html?token=2D697B21DFD718D96945C8465F51589A52170FF40095D3601E2D481829F20C6CEFA35FB621F31210389C282EB1C8C44C</t>
  </si>
  <si>
    <t>ВОРОБЬЕВА МАРИНА ТАРАСОВНА, 14, Лысенко Владислав Игоревич, 1, Общая сумма, Уплаченная сумма</t>
  </si>
  <si>
    <t>Воробьева Марина Тарасовна</t>
  </si>
  <si>
    <t>Лысенко Владислав Игоревич</t>
  </si>
  <si>
    <t>company.html?token=8FCDCFB8559740939B774D177ECE251AD36E5F561138B3EC6AEAE59B5006A29C90CDCC36B2E468535303E933364934F9</t>
  </si>
  <si>
    <t>ЛИЗУНОВ СЕРГЕЙ ЕВГЕНЬЕВИЧ, 2, ХАРИСОВ АРТЕМ ФАНУСОВИЧ, 2, ЛИЗУНОВ СЕРГЕЙ ЕВГЕНЬЕВИЧ, 2, Уплаченная сумма, Доход, Расход</t>
  </si>
  <si>
    <t>company.html?token=81588F15E4CDE68F0E10A2D6BF11EC6454FA94250C4AEC68F56BF9A606972FD383FEDA39479F9060FFC049C702A26F4E0CE2A472CBAD52785A38942CE35DD8AA</t>
  </si>
  <si>
    <t>ШПЕТЕР СЕРГЕЙ ЭДУАРДОВИЧ, 1, ШПЕТЕР СЕРГЕЙ ЭДУАРДОВИЧ, 1, АШАХАНОВ РУСЛАН ИСАЕВИЧ, 2, ГАЛУШКО ЛЮДМИЛА ПЕТРОВНА, 1, Уплаченная сумма, Доход, Расход</t>
  </si>
  <si>
    <t>company.html?token=CD25B9C9E7D615880543EC08D5B9EE989535CCBA8DCC0CD5982043ECA1AC21365AA708C0F6C30D28CFEA4CF78D9EEA83</t>
  </si>
  <si>
    <t>ЛАЗАРЕВИЧ ИГОРЬ СЕМЁНОВИЧ, 2, Лазаревич Игорь Семёнович, 2, Уплаченная сумма, Доход, Расход</t>
  </si>
  <si>
    <t>company.html?token=1156CFB2397425523FB9A32C7BE7F8C86FF3B9AF71207D576D5E6C06A5DC82EC0E6CA238F47A5BA980CB41C68A6F0CB5</t>
  </si>
  <si>
    <t>БАЦУН ЕКАТЕРИНА ИГОРЕВНА, 1, ПИПИНЬШ ДМИТРИЙ, 1, Общая сумма, Уплаченная сумма, Доход, Расход</t>
  </si>
  <si>
    <t>company.html?token=0E65EA49FA28B7C65E241C44F09C8F3CE34527A6CF70D518AC562F40051A8AF3AD09B5B6E3BF38F67A3F6DA9EB771245</t>
  </si>
  <si>
    <t>ПРИМЕНКО ИВАН ПЕТРОВИЧ, 1, ЛУКАШ ОЛЬГА ВАСИЛЬЕВНА, 1, Уплаченная сумма, Доход, Расход</t>
  </si>
  <si>
    <t>company.html?token=441710385AA16A32C90E77DC9B389DF2583B0C4F111ACE42E01E1D41E48A3C05F388586F2F3DE258CC375E0464C36139</t>
  </si>
  <si>
    <t>ЕРМИЛОВ МИХАИЛ ВЯЧЕСЛАВОВИЧ, 1, КОМПИЛА ЛИМИТЕД, 1, Уплаченная сумма, Доход, Расход</t>
  </si>
  <si>
    <t>company.html?token=6AC150CE352E127488A11511033FC0B3607A52BD78D97F46D85A276B008BA6BDD571624AEFC0E06EB43AE9D690A3F0383CC5AF91E7C0AD7F2A9FCF0E33AD14F0</t>
  </si>
  <si>
    <t>ЛАРИОНОВА НАДЕЖДА АНАТОЛЬЕВНА, 3, СЕМЕНОВ ВИКТОР МИНАЕВИЧ, 3, Уплаченная сумма, Доход, Расход</t>
  </si>
  <si>
    <t>company.html?token=D4D0F691AA002EFCB9CA7EECD45292D844F1BD4A4D0F00794ADA8E8FD738A9AB</t>
  </si>
  <si>
    <t>Бревдо Михаил Григорьевич, 1, Бревдо Михаил Григорьевич, 3, САВИНОВ АЛЕКСАНДР ВАСИЛЬЕВИЧ, 1, Уплаченная сумма, Доход, Расход</t>
  </si>
  <si>
    <t>company.html?token=6DB61E54731148AC8280BFFCC928375738B9D5A3246DCE4DDC5369899262E4DFAD09B5B6E3BF38F67A3F6DA9EB771245</t>
  </si>
  <si>
    <t>АНТИФЬЕВ АЛЕКСАНДР НИКОЛАЕВИЧ, 1, АНТИФЬЕВ АЛЕКСАНДР НИКОЛАЕВИЧ, 1, Уплаченная сумма, Доход, Расход</t>
  </si>
  <si>
    <t>company.html?token=8050EFCCCD98A0A64B19FEC3D568F0A9C5B611D1CAEF5D7B35B3C0F73CFC6850C6EDC3ED1E186A76734F48B74EF8731B</t>
  </si>
  <si>
    <t>ЗОЛОТУХИНА ГАЛИНА СТЕПАНОВНА, 1, ЗОЛОТУХИНА ГАЛИНА СТЕПАНОВНА, 1, Уплаченная сумма, Доход, Расход</t>
  </si>
  <si>
    <t>company.html?token=890E55886A79B4128D88172417001389335B16738519339C123E9006D65063FD0E6CA238F47A5BA980CB41C68A6F0CB5</t>
  </si>
  <si>
    <t>РЫБКИН ПАВЕЛ СЕРГЕЕВИЧ, 1, ТРОШКИН РОМАН АНАТОЛЬЕВИЧ, 1, ЗИНЧЕНКО АНДРЕЙ АЛЕКСАНДРОВИЧ, 2, Уплаченная сумма, Доход, Расход</t>
  </si>
  <si>
    <t>company.html?token=B017F82F15B6D478296D3B24E888067A3E2C095FB172D0CA29EBF010D808C86F1A365E47F339143F9424B34D13BE108E4FDBE210C928962566832DDBFFB9877C</t>
  </si>
  <si>
    <t>ЛАДЫГИН МИХАИЛ ЕВГЕНЬЕВИЧ, 1, СИМАНОВ МАКСИМ ВАЛЕНТИНОВИЧ, 1, Уплаченная сумма, Доход, Расход</t>
  </si>
  <si>
    <t>company.html?token=1CBF486C5F870A76119273AA3EA75700F54744269DD11C5588BA7BADDA04EECCEFA35FB621F31210389C282EB1C8C44C</t>
  </si>
  <si>
    <t>РУМЯНЦЕВ СЕРГЕЙ ЕВГЕНЬЕВИЧ, 1, РУМЯНЦЕВ СЕРГЕЙ ЕВГЕНЬЕВИЧ, 1, Уплаченная сумма, Доход, Расход</t>
  </si>
  <si>
    <t>company.html?token=3340E8424DCC081295DDAD00CD658F9C9873142AB5C57025EE1C68B03C19152344887DF00543C3CEBDD8DAA916B99E8C0E6CA238F47A5BA980CB41C68A6F0CB5</t>
  </si>
  <si>
    <t>ТУРГАНОВА НАТАЛЬЯ ЕВГЕНЬЕВНА, 1, КОРСУНОВ ИГОРЬ ВЛАДИМИРОВИЧ, 2, Уплаченная сумма, Доход, Расход</t>
  </si>
  <si>
    <t>company.html?token=9DED01BA9746390786AD45C8F10705A923F4F0057C0C6D32DD2AC98E24CCBB8F3ADA3465D963ECC7762DC0EF393FEC1C</t>
  </si>
  <si>
    <t>ВЕСОВЩУК СЕРГЕЙ ДМИТРИЕВИЧ, 2, ПРОВКИН ЮРИЙ ИГОРЕВИЧ, 7, ГОРОДЕЦКИЙ АЛЕКСАНДР РАФАИЛОВИЧ, 3, АКЦИОНЕРНОЕ ОБЩЕСТВО «ФИНАНСОВЫЕ ПАРТНЕРЫ», 1, Уплаченная сумма, Доход, Расход</t>
  </si>
  <si>
    <t>company.html?token=32A5EAA606560D079907A79E9AC573538227D47CB1F0FDD01152331C669FFC81086D87BAAB69E4D8B2E5A51BA234A84F</t>
  </si>
  <si>
    <t>ВИЛЬЧКОВСКИЙ АЛЕКСАНДР ИВАНОВИЧ, 1, ШУДЛОВСКИЙ АНДРЕЙ АЛЕКСАНДРОВИЧ, 1, КАЗАНКОВ ДЕНИС СЕРГЕЕВИЧ, 1, ВИЛЬЧКОВСКИЙ АЛЕКСАНДР ИВАНОВИЧ, 1, Уплаченная сумма, Доход, Расход</t>
  </si>
  <si>
    <t>company.html?token=0FBD935059EAD2ECAC7233DC186E8771B1A944A8AE9FDFFB117CFA308F6E81ECF40CBC3DEA81F77621A6A7F4701FDC550E6CA238F47A5BA980CB41C68A6F0CB5</t>
  </si>
  <si>
    <t>ДМИТРАКОВ АНТОН АЛЕКСАНДРОВИЧ, 1, ЗАВЬЯЛОВА ЕЛЕНА МИХАЙЛОВНА, 1, КОМПАНИЯ С ОГРАНИЧЕННОЙ ОТВЕТСТВЕННОСТЬЮ ЭОС ХОЛДИНГ ГМБХ, 1, КОМПАНИЯ С ОГРАНИЧЕННОЙ ОТВЕТСТВЕННОСТЬЮ ЭОС ИНТЕРНАЦИОНАЛЬ БЕТАЙЛИГУНГС-ФЕРВАЛЬТУНГСГЕЗЕЛЛЬШАФТ МБХ, 1</t>
  </si>
  <si>
    <t>company.html?token=3BACA7058B25AF24401B52865F896F34C5ABE24C6078A312BAC7EA901D74CF5FEFA35FB621F31210389C282EB1C8C44C</t>
  </si>
  <si>
    <t>ПОДОСИНОВИК ДЕНИС СТАНИСЛАВОВИЧ, 1, АСТАШКИН АНДРЕЙ ВЛАДИМИРОВИЧ, 2, Уплаченная сумма, Доход, Расход</t>
  </si>
  <si>
    <t>company.html?token=65F48E233D45B36DDC63D829E63BFDD5494C374C673E14119EB43C81E71C5C09EFA35FB621F31210389C282EB1C8C44C</t>
  </si>
  <si>
    <t>ЖИВОЙ ВЛАДИМИР ВАСИЛЬЕВИЧ, 4, ЖИВОЙ ВЛАДИМИР ВАСИЛЬЕВИЧ, 5, МАКАРОВ АЛЕКСЕЙ ЮРЬЕВИЧ, 3, Общая сумма, Уплаченная сумма, Доход, Расход</t>
  </si>
  <si>
    <t>company.html?token=9AAF75C404CE8FF581F65F5315618D0B8DB9761C617465CE744347C94BEF60A674E408A2118AC33D2B90981B2CBCAC1B7F583115CC3FC90F7E656046626678A9</t>
  </si>
  <si>
    <t>МАЛЮЦКАЯ НАТАЛЬЯ ВИКТОРОВНА, 1, КАТАМАДЗЕ ЛОЛИТА ПЕТРОВНА, 1, Уплаченная сумма</t>
  </si>
  <si>
    <t>Малюцкая Наталья Викторовна</t>
  </si>
  <si>
    <t>Катамадзе Лолита Петровна</t>
  </si>
  <si>
    <t>company.html?token=B951BAFB319842E4E343B4F38785F559FEA9DB0FB68DDE52030692B82E9BC2B3A1A1AADEDEBBABEA011C108484DF3C9AA459818B5E0281D0665751D6FF891694</t>
  </si>
  <si>
    <t>СЕРЕБРЯКОВА ВАСИЛИНА КОНСТАНТИНОВНА, 1, РЕЧИЦКАЯ ЕЛЕНА АНАТОЛЬЕВНА, 1, СЕРЕБРЯКОВА ВАСИЛИНА КОНСТАНТИНОВНА, 1, Уплаченная сумма, Доход, Расход</t>
  </si>
  <si>
    <t>company.html?token=A4D569C34C68B5C813A08466D5105B199E4EB6867A7DB130BC776C783D63637D8EC40B6CAB8DDD1BB1B29D277D4270F9</t>
  </si>
  <si>
    <t>БРЕВНОВ ВИТАЛИЙ ВЛАДИМИРОВИЧ, 5, БРЕВНОВ ВИТАЛИЙ ВЛАДИМИРОВИЧ, 2, ФЕФИЛОВ ДМИТРИЙ ВИКТОРОВИЧ, 1, Уплаченная сумма, Доход, Расход</t>
  </si>
  <si>
    <t>company.html?token=3F47D2DF5A821CE714EE5F65F17F52F01416A90EA77609437BB92CF41F702EC9FED9E6FAB0B97D7C66403775A7D23BE60E6CA238F47A5BA980CB41C68A6F0CB5</t>
  </si>
  <si>
    <t>Чеботарев Алексей Викторович, 3, ЧЕБОТАРЕВА ЕЛЕНА ВАЛЕРЬЕВНА, 2, ДЕНИСОВА АНАСТАСИЯ ВЛАДИМИРОВНА, 1, ДЕНИСОВ МАКСИМ ВЛАДИМИРОВИЧ, 2, Уплаченная сумма, Доход, Расход</t>
  </si>
  <si>
    <t>company.html?token=0EF8184AC443FB4DD7D5A33FDD72147B7EC187E23449E12C8C4D2824564CE853CA033C3B69724F86A1B503D8268A56B3F388586F2F3DE258CC375E0464C36139</t>
  </si>
  <si>
    <t>ФИЛИППОВ АНАТОЛИЙ АЛЕКСЕЕВИЧ, 1, ФИЛИППОВ АНАТОЛИЙ АЛЕКСЕЕВИЧ, 1, ЦУКАНОВА ЕЛЕНА ВЛАДИМИРОВНА, 1, Уплаченная сумма, Доход, Расход</t>
  </si>
  <si>
    <t>company.html?token=0CB29A15FCEB62ACE9CB4484B1FCD9A0D74A53E67B3706FA624C4CDD2C2ED71BF55CF1FE67CEDECB8F626559C907DC06</t>
  </si>
  <si>
    <t>КОЛЕСНИКОВ ВЛАДИМИР СЕРГЕЕВИЧ, 5, КОЛЕСНИКОВ ВЛАДИМИР СЕРГЕЕВИЧ, 6, Уплаченная сумма, Доход, Расход</t>
  </si>
  <si>
    <t>company.html?token=44BDD85A7D6EC99B589772DAF284D9F4365CFDAB7CE6EACECCBB2C8222570679F303603101CD82129E69460D8E21BE44</t>
  </si>
  <si>
    <t>Пшеницын Сергей Анатольевич, 2, Пшеницын Сергей Анатольевич, 2</t>
  </si>
  <si>
    <t>company.html?token=2B88EC3E3E5731119624ECA12FE4D3EDDFC6461A4AFD8D2228789D82EF9D35367A2A396E55F844B1D3F4B5619DB44054F97C9A94FF6412124AE15CEC4802E4DD</t>
  </si>
  <si>
    <t>КАШКИН ЕВГЕНИЙ АЛЕКСЕЕВИЧ, 1, КАШКИНА НАТАЛЬЯ ВАЛЕРЬЕВНА, 1, КАШКИН ЕВГЕНИЙ АЛЕКСЕЕВИЧ, 1, Общая сумма, Уплаченная сумма</t>
  </si>
  <si>
    <t>Кашкин Евгений Алексеевич</t>
  </si>
  <si>
    <t>Кашкина Наталья Валерьевна, Кашкин Евгений Алексеевич</t>
  </si>
  <si>
    <t>company.html?token=B09A315C42017172ED160D9CB746043EB91174E0EBD12B159FB38A60B77CE23E8C64881ACB1979A9104F97960324E0DE</t>
  </si>
  <si>
    <t>ГРИГОРЬЕВА МАРИЯ СЕРГЕЕВНА, 1, ГРИГОРЬЕВА МАРИЯ СЕРГЕЕВНА, 1, Уплаченная сумма, Доход, Расход</t>
  </si>
  <si>
    <t>Григорьева Мария Сергеевна</t>
  </si>
  <si>
    <t>company.html?token=4FA363A5C7264312E582E6B6A7E157F5741286E28E0EDBC2C0D78EFA3AFE3AC2F3199CFDE5250B94B81609B78468BECD327DB37E51C655A3A2980D028CBE2109</t>
  </si>
  <si>
    <t>КУЧИНОВ ВЛАДИСЛАВ ВЛАДИМИРОВИЧ, 2, КУЧИНОВ ВЛАДИСЛАВ ВЛАДИМИРОВИЧ, 2, Уплаченная сумма, Доход, Расход</t>
  </si>
  <si>
    <t>company.html?token=91105D99D84CA392D0D5768794B3CCFD1C14C16D96F41894B667532A150AB6E3B20AF582E338C043C5DEC620238F0E620A72AE5790B4CC10E143C54351356E72</t>
  </si>
  <si>
    <t>БУХТОЯРОВА ЕКАТЕРИНА АЛЕКСАНДРОВНА, 1, КАСЬЯНОВА АГАТА АЛЕКСЕЕВНА, 1, БУХТОЯРОВА ЕКАТЕРИНА АЛЕКСАНДРОВНА, 1, Уплаченная сумма, Доход, Расход</t>
  </si>
  <si>
    <t>company.html?token=34EE3627DC5C9FF01FCB34947372125574C43522438EA91FE30461E48003E626197FA7FB449545A893A17B09548EBC96086D87BAAB69E4D8B2E5A51BA234A84F</t>
  </si>
  <si>
    <t>ЯКУШЕВ ИГОРЬ ВЛАДИМИРОВИЧ, 1, ЯКУШЕВ ИГОРЬ ВЛАДИМИРОВИЧ, 1, Уплаченная сумма, Доход, Расход</t>
  </si>
  <si>
    <t>company.html?token=050479D8B6F30CD5DFBCDA824C6EA60B5C029C1AB53AF38E91294A279A888FE65201723106AF62B1E8F43F5BD9E10DF8</t>
  </si>
  <si>
    <t>ГУБА ЕЛЕНА ВАЛЕРЬЕВНА, 2, КОЛЕСНИКОВ ВЛАДИМИР СЕРГЕЕВИЧ, 6, Уплаченная сумма, Доход, Расход</t>
  </si>
  <si>
    <t>company.html?token=D90254946B4FF35EC4E936A9720B5AAD5A45C888C9B9BA53B9C40F362A02208F906E568C55571D270316ACC5B5304F238076F231E4C87048E5F9546779CFF0B3</t>
  </si>
  <si>
    <t>ГОРЬКОВЕЦ АРТЕМ АЛЕКСАНДРОВИЧ, 1, ГОРЬКОВЕЦ АРТЕМ АЛЕКСАНДРОВИЧ, 1, Уплаченная сумма, Доход, Расход</t>
  </si>
  <si>
    <t>company.html?token=693FA5B3A0BC173092706697DE170DE9DBA1677E73F436A24253276ED7398AE4FA4D2220A7B1456CB0A3752293AA2F38</t>
  </si>
  <si>
    <t>ПОЛИВАНОВ АЛЕКСАНДР НИКОЛАЕВИЧ, 1, ПОЛИВАНОВ АЛЕКСАНДР НИКОЛАЕВИЧ, 1, Уплаченная сумма, Доход, Расход</t>
  </si>
  <si>
    <t>company.html?token=E79E337195BFDBB5447A9A774DA51570398346F770943085068D7EEC79734011C91822466303D8DE5F00C6F66367B98F8C64881ACB1979A9104F97960324E0DE</t>
  </si>
  <si>
    <t>ЖИХОРОВ ДМИТРИЙ АНАТОЛЬЕВИЧ, 1, ЖИХОРОВ ДМИТРИЙ АНАТОЛЬЕВИЧ, 1, Уплаченная сумма, Доход, Расход</t>
  </si>
  <si>
    <t>company.html?token=0423506E4D85370284948BE0E7F43DCF7BE3685E9857B3AB5889D481F15279C4AEC00DE7739E428BE6280D39827C410608BE372F7E8BF6CD863893143A7F340E</t>
  </si>
  <si>
    <t>КАРЦЕВ РОМАН ВЛАДИМИРОВИЧ, 2, КАРЦЕВ РОМАН ВЛАДИМИРОВИЧ, 2, Уплаченная сумма, Доход, Расход</t>
  </si>
  <si>
    <t>company.html?token=32E5A8B075B2618967B300BF10C1775A3999A44CC1913C123FBCB97596DD6945AD09B5B6E3BF38F67A3F6DA9EB771245</t>
  </si>
  <si>
    <t>ВОРОНИН ДМИТРИЙ ИГОРЕВИЧ, 1, МУСЛИМОВ ПЁТР ВЛАДИМИРОВИЧ, 1, ПОПОКИН ВЛАДИСЛАВ ЮРЬЕВИЧ, 2, Уплаченная сумма, Доход, Расход</t>
  </si>
  <si>
    <t>company.html?token=BDCB1289465B3BCA370179CA974A6014694305CEC0514AE55486ECC1607308529D0F7D1485CFA22342BABD988126B536970435F27375FFB3A51FFBFC4D5770AF</t>
  </si>
  <si>
    <t>СТАРОДУБОВ СЕРГЕЙ ВЯЧЕСЛАВОВИЧ, 2, СТАРОДУБОВ СЕРГЕЙ ВЯЧЕСЛАВОВИЧ, 2, Уплаченная сумма, Доход, Расход</t>
  </si>
  <si>
    <t>company.html?token=8D04984CFDDB5514E46144FA46B4F155B3C0F520C13E8665834BC7ED4E35DB48CD0C2E9EFF29CC069D30EC75214F4229DEC4BC82BFEE8696FED67DB2EC7DAB8A</t>
  </si>
  <si>
    <t>НИКИТИН ВЛАДИМИР ВЛАДИМИРОВИЧ, 2, ОБЩЕСТВО С ОГРАНИЧЕННОЙ ОТВЕТСТВЕННОСТЬЮ ПРОФЕССИОНАЛЬНАЯ КОЛЛЕКТОРСКАЯ ОРГАНИЗАЦИЯ "НЭЙВА", 5, Уплаченная сумма, Доход, Расход</t>
  </si>
  <si>
    <t>company.html?token=74FE66700C2341E897BAC335CDE0041FEDE5C481A066193B2E29F6C5B7597C40196913652E691E6D1A910EFFEB7C1C55EFA35FB621F31210389C282EB1C8C44C</t>
  </si>
  <si>
    <t>СТЕПАНОВ ИВАН АЛЕКСАНДРОВИЧ, 2, ОСИПОВ ИЛЬЯ ИГОРЕВИЧ, 2, БАЙБОРОДИНА МАРИНА НИКОЛАЕВНА, 1, СТЕПАНОВ ИВАН АЛЕКСАНДРОВИЧ, 1, ВАВИЛОВ ЮРИЙ ВИКТОРОВИЧ, 6, ВАСИЛЬЕВА ОЛЬГА СЕРГЕЕВНА, 1, ОБЩЕСТВО С ОГРАНИЧЕННОЙ ОТВЕТСТВЕННОСТЬЮ "ЦЕНТРАЛЬНАЯ КОМПАНИЯ", 10, Уплаченная сумма, Доход, Расход</t>
  </si>
  <si>
    <t>company.html?token=5D64254B41C1A02D0D523C4614FF0517C246C6DD06E51BB90586121E356A73757D2E1D382A542F823CBFB96FE031F77B</t>
  </si>
  <si>
    <t>ФЕДОРОВ ОЛЕГ АНАТОЛЬЕВИЧ, 2, ФЕДОРОВ ОЛЕГ АНАТОЛЬЕВИЧ, 2, Уплаченная сумма, Доход, Расход</t>
  </si>
  <si>
    <t>company.html?token=23CA4C27FEA886BD87D49464F302DD4D7C01B8C908E8E213F3760A9AF487F1218315375B0298FB2C548856333789949B67231AC97C3C6D45A59D167387F313B0</t>
  </si>
  <si>
    <t>ГЛЕБОВА ЮЛИЯ ВАЛЕРЬЕВНА, 1, ГЛЕБОВА ЮЛИЯ ВАЛЕРЬЕВНА, 1, ЧЕРНОВ ВАЛЕРИЙ ВАЛЕРЬЯНОВЧИЧ, 1, ФИРСОВА КСЕНИЯ ВАЛЕРЬЕВНА, 2, Уплаченная сумма, Доход, Расход</t>
  </si>
  <si>
    <t>company.html?token=6FA5BAB35FCE7B586F264860632003EB1839A52F375D1E6FB79D95BB1ABBEC17E1A5475420B69AE2A02A123ABABD7598086D87BAAB69E4D8B2E5A51BA234A84F</t>
  </si>
  <si>
    <t>ПЕРЕПЛЁТЧИКОВ ИЛЬЯ МИХАЙЛОВИЧ, 2, ЛИСОВА ЮЛИЯ ВИКТОРОВНА, 4, Уплаченная сумма, Доход, Расход</t>
  </si>
  <si>
    <t>company.html?token=5DA699DCE0C46577DFD51CAC377CD5ECF5ECBEBA80280212A78823F12186CF8717B0FD0B7CE5AC548569FBE686009C4D327DB37E51C655A3A2980D028CBE2109</t>
  </si>
  <si>
    <t>ПАВЛЮТИН СЕРГЕЙ СЕРГЕЕВИЧ, 1, ПАВЛЮТИН СЕРГЕЙ СЕРГЕЕВИЧ, 3, Уплаченная сумма, Доход, Расход</t>
  </si>
  <si>
    <t>company.html?token=F329DF465B98B922AA5E82D6DFD2BA9769CCE2917E11E04B0696CF0F4EAA159D9B995E82A1BEE1D53CC6E77E984B4F7550755BE61B6DBDB9E4685103F6ED0A4A</t>
  </si>
  <si>
    <t>КОРОТКОВ МАКСИМ ВАЛЕРЬЕВИЧ, 1, КОРОТКОВ МАКСИМ ВАЛЕРЬЕВИЧ, 1, Уплаченная сумма, Доход, Расход</t>
  </si>
  <si>
    <t>company.html?token=2EEEBE79BEBB8DF6C117357B4C2304E585B8092039F3CC57BE7FC920FE067C1A0E6CA238F47A5BA980CB41C68A6F0CB5</t>
  </si>
  <si>
    <t>ШАРПОВ СЕРГЕЙ ВИКТОРОВИЧ, 2, НЕФЕДОВ МИХАИЛ ГЕННАДЬЕВИЧ, 4, АБДУЛЛИН РИНАТ ШАМИЛЬЕВИЧ, 3, Уплаченная сумма, Доход, Расход</t>
  </si>
  <si>
    <t>company.html?token=D57FB3455627310CD116F6DA7A8E8E55F7A5341BC530D15DFB055E2E396CA033CC3CFC352E52C0AAA8A4F06B238B4A040E6CA238F47A5BA980CB41C68A6F0CB5</t>
  </si>
  <si>
    <t>ШАРПОВ СЕРГЕЙ ВИКТОРОВИЧ, 2, АБДУЛЛИН РИНАТ ШАМИЛЬЕВИЧ, 3, Нефедов Михаил Геннадьевич, 4</t>
  </si>
  <si>
    <t>company.html?token=FB011D52A01CF686ADA9937D02671F840A1B9FA23BF57696F31F57C7B158FC6043B7EFEEBC687A48410A30E6CCD6BC170E6CA238F47A5BA980CB41C68A6F0CB5</t>
  </si>
  <si>
    <t>СМОРЧКОВ ГАЯРЬ НИКОЛАЕВИЧ, 1, СМОРЧКОВ ГАЯРЬ НИКОЛАЕВИЧ, 1, Уплаченная сумма, Доход, Расход</t>
  </si>
  <si>
    <t>company.html?token=D6A2986C839BCE77F9C5C4F7FFC463CD0E2E7B2BEDB67458F299BA02C6E81D4CF388586F2F3DE258CC375E0464C36139</t>
  </si>
  <si>
    <t>ГУБА ЕЛЕНА ВАЛЕРЬЕВНА, 2, ГУБА ЕЛЕНА ВАЛЕРЬЕВНА, 1, Уплаченная сумма, Доход, Расход</t>
  </si>
  <si>
    <t>company.html?token=38291CC77C563618611DD040FD2990231743EECC4ADA037C7B1596F811EEC32BCFD10019FF7012FC06520968C50E8FC5B935B1CF43D8BDC26F284567D5911E6A</t>
  </si>
  <si>
    <t>ЕРМАКОВ ИЛЬЯ НИКОЛАЕВИЧ, 1, КОМПАНИЯ "ФАСТЕРОН ВЕНЧЕРС ИНК." (FASTERON VENTURES INC.), 1, Общая сумма, Уплаченная сумма</t>
  </si>
  <si>
    <t>Ермаков Илья Николаевич</t>
  </si>
  <si>
    <t>Компания, "ФАСТЕРОН ВЕНЧЕРС ИНК.", (fasteron Ventures Inc.)</t>
  </si>
  <si>
    <t>company.html?token=B7FA7B4B5C1D17F04B64670CDB8097FABAF02DEDF2DB24F805F640D3261ADF2ECD13AE4F1FDB13587C511380977ADA04EFA35FB621F31210389C282EB1C8C44C</t>
  </si>
  <si>
    <t>ГРИГОРОВ МАКСИМ НИКОЛАЕВИЧ, 1, ЧЕРНОМЫРДИН ИЛЬЯ ВАСИЛЬЕВИЧ, 1, Общая сумма, Уплаченная сумма, Доход, Расход</t>
  </si>
  <si>
    <t>company.html?token=15DCEEF1335A9D05D511692BAA44A7DC595B937AA46688B88EBE5305BE45BEF31BDFA4CDF36F472E7D5330CE430805F60E38D103FD0068A87206DA0AAB8D605D</t>
  </si>
  <si>
    <t>ДОЛЖЕНКОВ СЕРГЕЙ ВЛАДИМИРОВИЧ, 2, ДОЛЖЕНКОВ СЕРГЕЙ ВЛАДИМИРОВИЧ, 3, Уплаченная сумма, Доход, Расход</t>
  </si>
  <si>
    <t>company.html?token=1ADB59366811E41D595ED9BDE8285BFFA294C690F57A09864FED6298128C0AB6086D87BAAB69E4D8B2E5A51BA234A84F</t>
  </si>
  <si>
    <t>ЛЫСЕНКО АЛЕКСАНДР АЛЕКСАНДРОВИЧ, 1, МАСЛЕННИКОВА ЕКАТЕРИНА АНАТОЛЬЕВНА, 4, Уплаченная сумма, Доход, Расход</t>
  </si>
  <si>
    <t>company.html?token=8D585DEFEC38896C3A9443D5C0C99FD582CF73AD23C2C3B8445EF4D5F876B52F20E8758CFE8BBFE007C5250346F04FCD</t>
  </si>
  <si>
    <t>ПАНЧЕНКО КОНСТАНТИН НИКОЛАЕВИЧ, 1, ПАНЧЕНКО КОНСТАНТИН НИКОЛАЕВИЧ, 1, Уплаченная сумма, Доход, Расход</t>
  </si>
  <si>
    <t>company.html?token=F5F3F5F6384D62B8F2F4CAC7D861AFB9180FC8FAB58E563506440F70CF8CF30DC26910C43354566058F50EFCF88CB892</t>
  </si>
  <si>
    <t>САЗОНОВ СЕРГЕЙ ВЛАДИМИРОВИЧ, 1, САЗОНОВ СЕРГЕЙ ВЛАДИМИРОВИЧ, 1, Уплаченная сумма, Доход, Расход</t>
  </si>
  <si>
    <t>company.html?token=3AFE57463818B9B932A62FCB4CEFD96F65B1F212DEF92193F34FBE7E8BCF24D1F518EB65C60BAFC5DB1913916E845735086D87BAAB69E4D8B2E5A51BA234A84F</t>
  </si>
  <si>
    <t>СИТАЛИЕВ АХАТ ШАКИРОВИЧ, 1, ИСАЕВА ГАЛИЯ ПАВЛОВНА, 1, СИТАЛИЕВ АХАТ ШАКИРОВИЧ, 1, Уплаченная сумма, Доход, Расход</t>
  </si>
  <si>
    <t>company.html?token=3C74E74B1B7C9A42BC719B665516AE5E304860E8A2B0A615B59584DBDA6AAB9F0E6CA238F47A5BA980CB41C68A6F0CB5</t>
  </si>
  <si>
    <t>МЕДВЕДЕВА ОЛЬГА ВЛАДИМИРОВНА, 1, ОБЩЕСТВО С ОГРАНИЧЕННОЙ ОТВЕТСТВЕННОСТЬЮ ПРОФЕССИОНАЛЬНАЯ КОЛЛЕКТОРСКАЯ ОРГАНИЗАЦИЯ "СТОЛИЧНАЯ СЕРВИСНАЯ КОМПАНИЯ", 1, СВЕА ЭКОНОМИ САЙПРУС ЛИМИТЕД, 2</t>
  </si>
  <si>
    <t>company.html?token=AE65445EE6358C804C7035C4E3EB769FD4185CE83165455B110AB6B76C97AF5B6EEC74249559399BE2EB0155FFB81359A459818B5E0281D0665751D6FF891694</t>
  </si>
  <si>
    <t>САЛЬНИКОВ ГРИГОРИЙ НИКОЛАЕВИЧ, 2, ГОНЧАРОВСКИЙ СТАНИСЛАВ РУСЛАНОВИЧ, 2, Уплаченная сумма, Доход, Расход</t>
  </si>
  <si>
    <t>company.html?token=7CF05C674524D7365626F7755538CC2C929C2173FCEC751303A650446F86A455A459818B5E0281D0665751D6FF891694</t>
  </si>
  <si>
    <t>ЧЕРНОВ АЛЕКСЕЙ ЮРЬЕВИЧ, 2, ЧЕРНОВ АЛЕКСЕЙ ЮРЬЕВИЧ, 2, КОВАЛЕВ КОНСТАНТИН ГЕННАДИЕВИЧ, 2, Уплаченная сумма, Доход, Расход</t>
  </si>
  <si>
    <t>company.html?token=6EFA729B975EF97B525008F27B2F4E364F4B4F20911E91744BB9CB334B1271CE0704E62A782F04D7E52803E3A5A5C62E</t>
  </si>
  <si>
    <t>ЕРЕМЕНКО АННА ГЕННАДЬЕВНА, 2, ГОРДИЕВСКИЙ МИХАИЛ ВИКТОРОВИЧ, 1, Общая сумма, Общая сумма штрафов, Уплаченная сумма</t>
  </si>
  <si>
    <t>Еременко Анна Геннадьевна</t>
  </si>
  <si>
    <t>Гордиевский Михаил Викторович, Штрафов</t>
  </si>
  <si>
    <t>company.html?token=E0A368495734EF1832E6CC7039B6281B3964CB5663D7D11E03976309FCD871934453FB36249E51B4B69C0CF6065705A2</t>
  </si>
  <si>
    <t>ОБУХОВА ГУЛЬНАРА ЗАЙНУЛЛОВНА, 1, ВЕРЦИНСКИЙ МИХАИЛ СЕРГЕЕВИЧ, 2, ОБУХОВА ГУЛЬНАРА ЗАЙНУЛЛОВНА, 1, Уплаченная сумма, Доход, Расход</t>
  </si>
  <si>
    <t>Верцинский Михаил Сергеевич, Обухова Гульнара Зайнулловна</t>
  </si>
  <si>
    <t>company.html?token=59CD3036C8F5FD951C4797E3C62CAC0B891E7ACE9CC31FC9C70DCD0A1BD0962A459A64F7D1D33CE119C6BB74E8DA5822</t>
  </si>
  <si>
    <t>РОДИН АНДРЕЙ ВИКТОРОВИЧ, 1, РОДИН АНДРЕЙ ВИКТОРОВИЧ, 2, КУНЩИКОВ ВЛАДИМИР ВАЛЕРЬЕВИЧ, 2, Уплаченная сумма, Доход, Расход</t>
  </si>
  <si>
    <t>company.html?token=A3FCF6459C35F8FA3C5542F0C150426846AA00C1A89EFA6375477F856CE21053D2DBD3A835D2C880BFCDCE29898670BE</t>
  </si>
  <si>
    <t>РОМАНОВА ОЛЬГА СЕРГЕЕВНА, 1, СМЕЛОВ СЕРГЕЙ БОРИСОВИЧ, 3, РОМАНОВА ОЛЬГА СЕРГЕЕВНА, 2, Уплаченная сумма, Доход, Расход</t>
  </si>
  <si>
    <t>company.html?token=572D98D5A604AA8D3F67A0C3CA8266B4C521CACADE8F7482F20C9B708ADD224EA6161D17AAAFF1587D77541EB21D61D9A459818B5E0281D0665751D6FF891694</t>
  </si>
  <si>
    <t>КАРТАШОВА ОЛЬГА ВЛАДИМИРОВНА, 1, ОБЩЕСТВО С ОГРАНИЧЕННОЙ ОТВЕТСТВЕННОСТЬЮ "ДЗП-РАЗВИТИЕ", 5, Уплаченная сумма, Доход, Расход</t>
  </si>
  <si>
    <t>company.html?token=2315FE3C7B5B31B14D0A0943CD662318F64CD2AB29BD09188460EC36027F45057F583115CC3FC90F7E656046626678A9</t>
  </si>
  <si>
    <t>ЧЕРВЯКОВ ВИКТОР НИКОЛАЕВИЧ, 1, МАКСИМОВА МАРИЯ ГЕННАДЬЕВНА, 1, КОРЧАГИН МАРК ЮЛИАНОВИЧ, 1, ЧЕРВЯКОВ ВИКТОР НИКОЛАЕВИЧ, 1, ВЕНГЛИНСКАЯ НАТАЛЬЯ ИГОРЕВНА, 1, Уплаченная сумма, Доход, Расход</t>
  </si>
  <si>
    <t>company.html?token=3111D43D6E61BA9561C2F329D625BE071608393FF7E8EE0F0ADB8FD780D85341B22AAC2AEB986223B6A9907B4CA1B35AFE556B42935A599EC6C5A8062A96DD89</t>
  </si>
  <si>
    <t>ЕСАЕВ СЕРГЕЙ ДМИТРИЕВИЧ, 2, МИШИН ВЯЧЕСЛАВ ВЛАДИМИРОВИЧ, 2, ЕСАЕВ СЕРГЕЙ ДМИТРИЕВИЧ, 2, Уплаченная сумма, Доход, Расход</t>
  </si>
  <si>
    <t>company.html?token=A9B69E374C64A7BA0B95DB44FE112EC49F46872A7AAAB03F9544DC31625426870467DCBE707318E4433695BBF454D0DA</t>
  </si>
  <si>
    <t>КИСЛОВ АЛЕКСЕЙ АНАТОЛЬЕВИЧ, 1, ФИЛИППОВ ВЛАДИМИР НИКОЛАЕВИЧ, 1, КИСЛОВ АЛЕКСЕЙ АНАТОЛЬЕВИЧ, 1, Уплаченная сумма, Доход, Расход</t>
  </si>
  <si>
    <t>company.html?token=40EBCD4733C6B3F67948A477D92CA07B60DE930B170A48866EE0756A19C8A01CA36AE26E504E355B0072A7A05251441C8C64881ACB1979A9104F97960324E0DE</t>
  </si>
  <si>
    <t>ФРОЛОВА НАДЕЖДА АДОЛЬФОВНА, 2, ЧЕЛЫШЕВ ИЛЬЯ НИКОЛАЕВИЧ, 2, СТЕПАНОВ ЕВГЕНИЙ ВЛАДИМИРОВИЧ, 1, Уплаченная сумма, Доход, Расход</t>
  </si>
  <si>
    <t>company.html?token=E02CFC1EE21A4FA76414ABF2838670FAFB899B643C039BA5DC53B98E683B6C22657B05319900F84F59B3F056CF34B15A327DB37E51C655A3A2980D028CBE2109</t>
  </si>
  <si>
    <t>РАМОНОВА ДИАНА АХСАРБЕКОВНА, 1, РАМОНОВА ДИАНА АХСАРБЕКОВНА, 1, Уплаченная сумма, Доход, Расход</t>
  </si>
  <si>
    <t>company.html?token=A89D0BF1B8B30CB65E127FAFE0975E943A073DAD5D1C9FB34C62ACEB9C90DABC8C64881ACB1979A9104F97960324E0DE</t>
  </si>
  <si>
    <t>МАТВЕЕВ ИВАН СЕРГЕЕВИЧ, 1, МАТВЕЕВ ИВАН СЕРГЕЕВИЧ, 1, Уплаченная сумма, Доход, Расход</t>
  </si>
  <si>
    <t>company.html?token=8D8842B73D3E8062F8BD584BEE608AAC14DFC6F2620A99D873FEBF1ED3B009B9886E1E82F7779FC5960C41E40BB579661848959863BA82730C47490CC51CCA09</t>
  </si>
  <si>
    <t>КОМОВИЧ АЛЕКСАНДР ВЯЧЕСЛАВОВИЧ, 1, КОМОВИЧ АЛЕКСАНДР ВЯЧЕСЛАВОВИЧ, 1, КОЗЛОВ РУСЛАН НИКОЛАЕВИЧ, 3, ШАТИЛОВ АНДРЕЙ ВЛАДИМИРОВИЧ, 5, Уплаченная сумма, Доход, Расход</t>
  </si>
  <si>
    <t>company.html?token=9270E5EEB0D791F2F1F81E8AADCF77A854C14865BB9692E54D7726F94C235F2FC26910C43354566058F50EFCF88CB892</t>
  </si>
  <si>
    <t>БАВЫКИН МИХАИЛ АЛЕКСАНДРОВИЧ, 1, БАВЫКИН МИХАИЛ АЛЕКСАНДРОВИЧ, 1, Уплаченная сумма, Доход, Расход</t>
  </si>
  <si>
    <t>company.html?token=BCD453E7BBFF6E9803C75529CB58851089C0057F46762ACCF9314D923120083F7C08B20AA3818AEB49406A84AEAB2716A459818B5E0281D0665751D6FF891694</t>
  </si>
  <si>
    <t>ГОРОХОВИКОВА НИНА ПЕТРОВНА, 1, ГОРОХОВИКОВА НИНА ПЕТРОВНА, 1, Уплаченная сумма, Доход, Расход</t>
  </si>
  <si>
    <t>company.html?token=0A681C5AA115764ED254B04B730050E6BB6480172F03148FF0DED91B980E3A127F583115CC3FC90F7E656046626678A9</t>
  </si>
  <si>
    <t>КАЛЁНОВА ЕКАТЕРИНА ВЛАДИМИРОВНА, 1, КАЛЁНОВА ЕКАТЕРИНА ВЛАДИМИРОВНА, 1, Уплаченная сумма, Доход, Расход</t>
  </si>
  <si>
    <t>company.html?token=57CF26BDFFE90C20BA5AC72EE1130C1073DC82C92D0DB0D7557C1BD6924F50188C64881ACB1979A9104F97960324E0DE</t>
  </si>
  <si>
    <t>КОСТИНА ОЛЬГА СЕРГЕЕВНА, 1, КОСТИНА ОЛЬГА СЕРГЕЕВНА, 1, Общая сумма штрафов, Уплаченная сумма, Доход, Расход</t>
  </si>
  <si>
    <t>company.html?token=27788FDE975AD40ED82F1BAC502A574D073D8F17EBF8E14183B7939B48BE1344AE74BAC3D09CACC9B918D9EE0DD45C6AAD09B5B6E3BF38F67A3F6DA9EB771245</t>
  </si>
  <si>
    <t>КАМЕНСКАЯ АННА ВЯЧЕСЛАВОВНА, 1, КАМЕНСКАЯ АННА ВЯЧЕСЛАВОВНА, 1, Уплаченная сумма, Доход, Расход</t>
  </si>
  <si>
    <t>company.html?token=7BB243E7A5AAA883F08CE2964E5D877E030F83CA76628B467AC28A034967A95EDA0D4EB847E0507EF0F0729D1EAAF6DDEFA35FB621F31210389C282EB1C8C44C</t>
  </si>
  <si>
    <t>БРЫЗГАЛОВА СВЕТЛАНА ВИКТОРОВНА, 1, БЕГЛАРЯН НАРИНЕ СЕРГЕЕВНА, 1, БРЫЗГАЛОВА СВЕТЛАНА ВИКТОРОВНА, 1, Уплаченная сумма, Доход, Расход</t>
  </si>
  <si>
    <t>company.html?token=7F9B472637DE0695B81B1BCE363AB57F20F8038BC3A7D812C097BDEEFCB0ECD608A87C2F8A74CB28D37AC74FB35B7A47AD09B5B6E3BF38F67A3F6DA9EB771245</t>
  </si>
  <si>
    <t>ГАВРИКОВ ИВАН ВЛАДИМИРОВИЧ, 2, ФИРСОВ СТАНИСЛАВ ВИКТОРОВИЧ, 1, ГУДИЛИН ИВАН ВАСИЛЬЕВИЧ, 2, ЛОБУНЕЦ ЮРИЙ НИКОЛАЕВИЧ, 2, ГАВРИКОВ ИВАН ВЛАДИМИРОВИЧ, 2, Уплаченная сумма, Доход, Расход</t>
  </si>
  <si>
    <t>company.html?token=F9270653D605222CFDBFAC57108A6B2F32AC295D97B44F210AB00065E24B2541F80F0EF9CB2FDABA31F1034F1D2269D678A4EA1633D29F4BEC9986B6836853BA</t>
  </si>
  <si>
    <t>ТАЗЕЕВ РУСТЕМ ИЛЬГИЗОВИЧ, 1, ОБЩЕСТВО С ОГРАНИЧЕННОЙ ОТВЕТСТВЕННОСТЬЮ "ЭКВАНТА", 6, Уплаченная сумма, Доход, Расход</t>
  </si>
  <si>
    <t>company.html?token=000B759F808387158EF14EE1A8BFAAF19932703E9B53126125FC4FCA36B3EF4CEFA35FB621F31210389C282EB1C8C44C</t>
  </si>
  <si>
    <t>БОРИСОВ ПАВЕЛ ЮРЬЕВИЧ, 1, БОРИСОВ ПАВЕЛ ЮРЬЕВИЧ, 1, Общая сумма, Доход, Расход</t>
  </si>
  <si>
    <t>company.html?token=FB3822157A5532599A9591B54156626B82959B298833AED241A479F61478D13FD844FFC5D066D8EA967BBB6E015BB650327DB37E51C655A3A2980D028CBE2109</t>
  </si>
  <si>
    <t>АТАЯН СЕРГЕЙ РОБЕРТОВИЧ, 1, АКЦИОНЕРНОЕ ОБЩЕСТВО "ТБАНК", 22, Уплаченная сумма, Доход, Расход</t>
  </si>
  <si>
    <t>company.html?token=EB843F3CC1D7AC22E0CD650A7BC68F527C6C83FB5DF6C21DDCBFF450EA9E5352B302F6AAF40C7C72CC683F5241E80222EFA35FB621F31210389C282EB1C8C44C</t>
  </si>
  <si>
    <t>СОКОЛОВ ПАВЕЛ ВАЛЕРЬЕВИЧ, 2, КОРОБЕЙНИКОВ АНТОН ВЛАДИМИРОВИЧ, 2, Уплаченная сумма, Доход, Расход</t>
  </si>
  <si>
    <t>company.html?token=E816FC9A8C13F4E7552DD4E9C81A55BADAB54171935B3492EE8471688717C80EDA714EAD9E70E57800D208000A769853086D87BAAB69E4D8B2E5A51BA234A84F</t>
  </si>
  <si>
    <t>БРЕВНОВ ВИТАЛИЙ ВЛАДИМИРОВИЧ, 5, БРЕВНОВ ВИТАЛИЙ ВЛАДИМИРОВИЧ, 2, Доход, Расход</t>
  </si>
  <si>
    <t>company.html?token=0C8B235A366FCCB5643BC00C06EAB75CFD9B23EA66373D9826B26D36A352FB6CC26910C43354566058F50EFCF88CB892</t>
  </si>
  <si>
    <t>СОЛОНИЦЫНА ИРИНА ВИКТОРОВНА, 1, СОЛОНИЦЫНА ИРИНА ВИКТОРОВНА, 1, Общая сумма, Уплаченная сумма, Доход, Расход</t>
  </si>
  <si>
    <t>company.html?token=C093D9F4D385F937986AD1FFBDA65B741DC85B01BE935CAB950A53C198BADF4D39B30BF1BCCAD25DC727C8B5A9FA7DAD0E6CA238F47A5BA980CB41C68A6F0CB5</t>
  </si>
  <si>
    <t>БЭР ИРИНА ПАВЛОВНА, 1, БЭР ИРИНА ПАВЛОВНА, 1, Уплаченная сумма, Доход, Расход</t>
  </si>
  <si>
    <t>company.html?token=407E27DB7E15265B37CEE360A1F43B557A099BCB3F10988EC93D0A23CFAF06F0F0E57F3F58FBC775EF4A47CAAD6913276B471FF768B15E822204AACF45FE12A8</t>
  </si>
  <si>
    <t>ДЕЛАХОВ ЕВГЕНИЙ АФАНАСЬЕВИЧ, 5, МЕСТНИКОВ АНДРЕЙ ДАНИЛОВИЧ, 4, Уплаченная сумма, Доход, Расход</t>
  </si>
  <si>
    <t>company.html?token=F9B704CF5490405FD79D46E6D8CF8B66D7E040426AE8B05708F690AA5E5ABFF18C64881ACB1979A9104F97960324E0DE</t>
  </si>
  <si>
    <t>ВОЗНЕСЕНСКАЯ ЮЛИАНА ДМИТРИЕВНА, 1, ЧУМАКОВ АРТЁМ ВИТАЛЬЕВИЧ, 5, Общая сумма, Уплаченная сумма, Доход, Расход</t>
  </si>
  <si>
    <t>company.html?token=4BDB1100A436DEC6A94DEA950657CA693CBB814F20B4592EC673C740C047D29D3DADF71EE39C4612949C5A12DECD4A4420DF246D374645FC196C431D89A66D82327DB37E51C655A3A2980D028CBE2109</t>
  </si>
  <si>
    <t>САГИТОВА ДИАНА РОМАНОВНА, 1, ОБЩЕСТВО С ОГРАНИЧЕННОЙ ОТВЕТСТВЕННОСТЬЮ "СИМЕКС ПРО КОНСАЛТИНГ КРУШЕВАЦ", 1, Доход, Расход</t>
  </si>
  <si>
    <t>Сагитова Диана Романовна</t>
  </si>
  <si>
    <t>Общество С Ограниченной Ответственностью, "СИМЕКС ПРО КОНСАЛТИНГ КРУШЕВАЦ"</t>
  </si>
  <si>
    <t>company.html?token=1AE5317941D04F38A9C7D98EF3C569442BA6C131840685AE9865D4F44CFFA9FCC0F7D2ECC34EABBB12D00B97D66172F0086D87BAAB69E4D8B2E5A51BA234A84F</t>
  </si>
  <si>
    <t>ВАШКОВСКИЙ АЛЕКСАНДР АЛЕКСАНДРОВИЧ, 2, ВАХРУШЕВ АНДРЕЙ ВИКТОРОВИЧ, 1, РЫЖОВ СЕРГЕЙ ЕВГЕНЬЕВИЧ, 2, Общая сумма, Уплаченная сумма, Доход, Расход</t>
  </si>
  <si>
    <t>company.html?token=119FAA5716D5BA316271B528D6B11F1A8EFD6D136362817C64F209976A93F9F7EFA35FB621F31210389C282EB1C8C44C</t>
  </si>
  <si>
    <t>САМОЙЛОВИЧ ЮРИЙ АЛЕКСЕЕВИЧ, 3, АНТИПОВА ГАЛИНА АЛЕКСАНДРОВНА, 3, Уплаченная сумма, Доход, Расход</t>
  </si>
  <si>
    <t>company.html?token=CD9C2326DAC672491F75212447C961AFF320608A2EC232BC35761F339FAF63DF81906146B1972A06CD8E1ECD3EB537BD6937D06FC2925F4E088EE02C1A5C2678</t>
  </si>
  <si>
    <t>ПЕРЕТОКИН МИХАИЛ НИКОЛАЕВИЧ, 1, ПРИВАЛОВА ЛЮБОВЬ АЛЕКСЕЕВНА, 1, ПЕРЕТОКИН МИХАИЛ НИКОЛАЕВИЧ, 1, Доход, Расход</t>
  </si>
  <si>
    <t>company.html?token=1442E3219C7CBAE16D1A6EFC1491CF5ECB1533403D5AA32B6357D43209A664274B4C36F7B75EA5E706DF291D904829F6327DB37E51C655A3A2980D028CBE2109</t>
  </si>
  <si>
    <t>ЯЗЫКОВ АЛЕКСАНДР СЕРГЕЕВИЧ, 1, ПЕТРОВ АЛЕКСЕЙ ВЯЧЕСЛАВОВИЧ, 1, ОБЩЕСТВО С ОГРАНИЧЕННОЙ ОТВЕТСТВЕННОСТЬЮ МИКРОКРЕДИТНАЯ КОМПАНИЯ "РУСИНТЕРФИНАНС", 2, Доход, Расход</t>
  </si>
  <si>
    <t>Языков Александр Сергеевич</t>
  </si>
  <si>
    <t>Петров Алексей Вячеславович, Общество С Ограниченной Ответственностью Микрокредитная Компания, "РУСИНТЕРФИНАНС"</t>
  </si>
  <si>
    <t>company.html?token=8C9FC68F478B7FCFB26BBCBEBBDECAECE25764EA46CD33545DC1F34B70E7C6444901B8BBA065909898FA9ECC7FA8FB47EFA35FB621F31210389C282EB1C8C44C</t>
  </si>
  <si>
    <t>КАРИМОВ РАДИК МИНИЗАХИДОВИЧ, 4, ЧЕРЮНОВ ДМИТРИЙ ВИКТОРОВИЧ, 3, КАРИМОВ РАДИК МИНИЗАХИДОВИЧ, 7, Доход, Расход</t>
  </si>
  <si>
    <t>company.html?token=0DCAFB23EED927F3EE0E5B850860A16AA53CB23265AC7597C489C315667588AC2613CC70FCCBFE699E1725C4005D5C33</t>
  </si>
  <si>
    <t>БАБУШКИНА ИРИНА ВАЛЕРЬЕВНА, 1, БАБУШКИНА ИРИНА ВАЛЕРЬЕВНА, 1, Уплаченная сумма, Доход, Расход</t>
  </si>
  <si>
    <t>company.html?token=F5F461FF817E2FD2033B596D05D4BAEE67C8333F359909DC3FC4D62A7CCEDC591FCB127D91AC0DA55D6B02A4075055E9327DB37E51C655A3A2980D028CBE2109</t>
  </si>
  <si>
    <t>КАСИМОВСКИЙ СЕРГЕЙ ВЛАДИМИРОВИЧ, 1, КАСИМОВСКИЙ СЕРГЕЙ ВЛАДИМИРОВИЧ, 1, Уплаченная сумма, Доход, Расход</t>
  </si>
  <si>
    <t>company.html?token=79990C361B7EFF713473AD69C8B3BFC449F13DA67E2A36C897FB25A11BC1FDA5A459818B5E0281D0665751D6FF891694</t>
  </si>
  <si>
    <t>ВОЛОСНИКОВ РОМАН РОМАНОВИЧ, 1, ВОЛОСНИКОВ РОМАН РОМАНОВИЧ, 1, СААКЯН НАРЕК ГАРНИКОВИЧ, 1, НИКОЛАЕВ ИГОРЬ ВИКТОРОВИЧ, 1, ЗАЙЦЕВ ПАВЕЛ АЛЕКСАНДРОВИЧ, 3, МОСУНОВ АЛЕКСЕЙ АЛЕКСАНДРОВИЧ, 5, МЕЖДУНАРОДНАЯ КОМПАНИЯ АКЦИОНЕРНОЕ ОБЩЕСТВО "ВОКСИС", 3, Уплаченная сумма, Доход, Расход</t>
  </si>
  <si>
    <t>company.html?token=A7392DAB4620077580EA4081166F5A1CA98B241F21A53F8F446E49A371E85A5487BF67492865A86A9A31E0D010F732A9</t>
  </si>
  <si>
    <t>БУРНАЕВА МАРИЯ ВИКТОРОВНА, 1, Доход, Расход</t>
  </si>
  <si>
    <t>Бурнаева Мария Викторовна</t>
  </si>
  <si>
    <t>company.html?token=7F560D801F0F66FF0EC4650143E1676A266F367BCFBC77118B327652710216DE9781018357A62F54E25CE9181F6F8895B19E309CF0A36AF5258AD3AEC1926B0B</t>
  </si>
  <si>
    <t>АНУФРИЕВ АНТОН ВАЛЕРИЕВИЧ, 10, АНУФРИЕВ ВАЛЕНТИН АНТОНОВИЧ, 1, Уплаченная сумма, Доход, Расход</t>
  </si>
  <si>
    <t>company.html?token=641332A53E251B9F4DC5E0712C4C580ECECF84C50ADBA70C38B81FC1E1D42FB8C8A8EF12F75D66EC2B79B9F23D4B1B800E6CA238F47A5BA980CB41C68A6F0CB5</t>
  </si>
  <si>
    <t>ФЕКЛИН АЛЕКСЕЙ АЛЕКСАНДРОВИЧ, 2, ШУМОВ АНДРЕЙ ВЯЧЕСЛАВОВИЧ, 2, ФЕКЛИН АЛЕКСЕЙ АЛЕКСАНДРОВИЧ, 3, Уплаченная сумма, Доход, Расход</t>
  </si>
  <si>
    <t>company.html?token=02A9AC8AC957EC403B8EA6D7F820CD3A64F8FC0826F9F65D813E58D1A227AFF116264A8B12BA8CC2259EFADDED00337A0E6CA238F47A5BA980CB41C68A6F0CB5</t>
  </si>
  <si>
    <t>СОНИН ВИКТОР СЕРГЕЕВИЧ, 1, ГОЛОВАНОВ ПЕТР СЕРГЕЕВИЧ, 9, Доход, Расход</t>
  </si>
  <si>
    <t>Сонин Виктор Сергеевич</t>
  </si>
  <si>
    <t>Голованов Петр Сергеевич</t>
  </si>
  <si>
    <t>company.html?token=B3D578A5457E0EB13D6C5C41C75DFB45A9FCA80ADBE6892530B7E3C0D74133211F2E322955F825453BFDBF825804546E7F583115CC3FC90F7E656046626678A9</t>
  </si>
  <si>
    <t>РАЗАХАНОВ ЭЛЬНУР РАСИМ ОГЛЫ, 1, РАЗАХАНОВ ЭЛЬНУР РАСИМ ОГЛЫ, 1, Доход, Расход</t>
  </si>
  <si>
    <t>company.html?token=441F83E3284EEC32A3FB8B64245B2B311AE845CEAD5195368D117E19760DBBA8D6C58DB962BE811BE6CA1117E12152C4AD09B5B6E3BF38F67A3F6DA9EB771245</t>
  </si>
  <si>
    <t>СИМОНОВА ЮЛИЯ ВЛАДИМИРОВНА, 2, КВАСОВ МАКСИМ СЕРГЕЕВИЧ, 1, СИМОНОВА ЮЛИЯ ВЛАДИМИРОВНА, 1, Уплаченная сумма, Доход, Расход</t>
  </si>
  <si>
    <t>company.html?token=9C88F8CFEE2D76D6EF263EE4FA0E058028F9803903A19392DB997DFB690E69C03449A9F86F05CB8560627B574846FFAC086D87BAAB69E4D8B2E5A51BA234A84F</t>
  </si>
  <si>
    <t>КАРАГОДИНА ОЛЬГА НИКОЛАЕВНА, 1, КАРАГОДИНА ОЛЬГА НИКОЛАЕВНА, 1, Уплаченная сумма, Доход, Расход</t>
  </si>
  <si>
    <t>company.html?token=011D4318201201CA3DDCFC0035C9D583382FF599BCFAFEEAFD6450B57A64D67C8C64881ACB1979A9104F97960324E0DE</t>
  </si>
  <si>
    <t>ОДЕГОВ РОМАН ВЛАДИМИРОВИЧ, 2, ОДЕГОВ РОМАН ВЛАДИМИРОВИЧ, 3, Уплаченная сумма, Доход, Расход</t>
  </si>
  <si>
    <t>company.html?token=3EEF788364E5075A72645ABCCBAB2498FB833F68154395769A5DF8E33DB7AB6B00106A986A106BECB5893DBB130194D9327DB37E51C655A3A2980D028CBE2109</t>
  </si>
  <si>
    <t>КОЖЕВНИКОВ АНТОН АЛЕКСЕЕВИЧ, 1, КУРЫШЕВА ВИКТОРИЯ НИКОЛАЕВНА, 1, Уплаченная сумма, Доход, Расход</t>
  </si>
  <si>
    <t>company.html?token=DB1FB504F5909436A89F4EC4BEB6BBBA81AB1DFF210555F33C64BDE5AD0762E7C26910C43354566058F50EFCF88CB892</t>
  </si>
  <si>
    <t>ГЛАГОЛЕВ РОМАН АНАТОЛЬЕВИЧ, 10, ФИЛАТОВ ДАНИЛ АНАТОЛЬЕВИЧ, 2, Уплаченная сумма</t>
  </si>
  <si>
    <t>company.html?token=492BFF99BD84ADD1B03236F0D5716141FC0239A724D8DFD408D88B95127BCE4876B5A2834239527B65CA5CBF0A83D69CA459818B5E0281D0665751D6FF891694</t>
  </si>
  <si>
    <t>ВОЛКОВ СЕРГЕЙ ВИКТОРОВИЧ, 2, ВОЛКОВ СЕРГЕЙ ВИКТОРОВИЧ, 3, Уплаченная сумма, Доход, Расход</t>
  </si>
  <si>
    <t>company.html?token=EF3E08E31BD2BF0DC59F9A9F86CE28C71891D97D608CC2C785E7099BBF0CD7B66B1C9AE06624AAD078832CFF54C93501</t>
  </si>
  <si>
    <t>ЯНОЧКИН ИВАН ЮРЬЕВИЧ, 2, ЯНОЧКИН ИВАН ЮРЬЕВИЧ, 2, Уплаченная сумма, Доход, Расход</t>
  </si>
  <si>
    <t>company.html?token=D12C51D679F453C092BD7A076B1C6AF4655BEF3E4138636FA484787E7C00E68D379BFF2ECA6C0A62525D3E418A6F5CBFAD09B5B6E3BF38F67A3F6DA9EB771245</t>
  </si>
  <si>
    <t>ПАУТОВ АНДРЕЙ АЛЕКСАНДРОВИЧ, 3, ПАУТОВ АНДРЕЙ АЛЕКСАНДРОВИЧ, 2, Общая сумма, Уплаченная сумма</t>
  </si>
  <si>
    <t>company.html?token=BD98EBC500DEA7E71E88745B266439A14811F01A2B6014803CD9A8FAA8C94F3E3D9109B1A6095AB706C56A4412B8F0B30CE2A472CBAD52785A38942CE35DD8AA</t>
  </si>
  <si>
    <t>МАРТЫНОВ ВИКТОР АЛЕКСЕЕВИЧ, 2, ВИНОГРАДОВ КОНСТАНТИН ВЯЧЕСЛАВОВИЧ, 2, МАРТЫНОВ ВИКТОР АЛЕКСЕЕВИЧ, 2, ОБЩЕСТВО С ОГРАНИЧЕННОЙ ОТВЕТСТВЕННОСТЬЮ "КЕРДОС", 1, Уплаченная сумма, Доход, Расход</t>
  </si>
  <si>
    <t>company.html?token=22ABBD9785A9346F6C162E19FDC5F5DDF7A13BCA6A49F0E01380E9CF200EB9C4765B7ECCC09539340E8E9FA1D724F9A5</t>
  </si>
  <si>
    <t>РАМАЗАНОВА ЭЛЬЗА РАМИЛЕВНА, 1, РАМАЗАНОВА ЭЛЬЗА РАМИЛЕВНА, 1, Уплаченная сумма</t>
  </si>
  <si>
    <t>Рамазанова Эльза Рамилевна</t>
  </si>
  <si>
    <t>company.html?token=45667A1C6B149DF362288D509307C4F91C2AC351D61FE3DB148526E22FED6807086D87BAAB69E4D8B2E5A51BA234A84F</t>
  </si>
  <si>
    <t>Лукин Дмитрий Константинович, 5, ХАЧАТУРЬЯНЦ КАРИНЭ ВАГАНОВНА, 5, Лукин Дмитрий Константинович, 4, Общая сумма, Уплаченная сумма, Доход, Расход</t>
  </si>
  <si>
    <t>company.html?token=8CA4F540C2D0FE952FC7B436EFFF87092C8280F5D16814176687629AC8EFFF5CCD34201D59DFE37DBB59CA5872E2742FAD09B5B6E3BF38F67A3F6DA9EB771245</t>
  </si>
  <si>
    <t>МИХАЛЕВА НАТАЛЬЯ АЛЕКСЕЕВНА, 1, ОВЧАР ТАТЬЯНА ЕГОРОВНА, 1, Уплаченная сумма, Доход, Расход</t>
  </si>
  <si>
    <t>company.html?token=1185B4149D477A275E73D4996A294A5674D9F37B2D8A0B6A3715655FF85055E3A2029FBE10360615F7B70C2C55F7F3BA</t>
  </si>
  <si>
    <t>ОРЛОВ СЕРГЕЙ АЛЕКСАНДРОВИЧ, 3, ОРЛОВ СЕРГЕЙ АЛЕКСАНДРОВИЧ, 2, Общая сумма, Уплаченная сумма, Доход, Расход</t>
  </si>
  <si>
    <t>company.html?token=B04CC08E15928C50287EA1CD48A04959FB51CD3C3617A2C82189E7EB9C74CF761DA9A630F22C1986BEDFD22948E46388</t>
  </si>
  <si>
    <t>ГАТТАРОВ РИНАТ САМАТОВИЧ, 1, САДЫКОВА АЛИНА АЗАТОВНА, 3, Уплаченная сумма, Доход, Расход</t>
  </si>
  <si>
    <t>company.html?token=8FC97A1292FE75465196A8C21859ADB63F0BC39EB4BD4A5A42084385CBBBBDE7138301426A5D005542DF861887A623536C28360E3B86F16965991040D7151EEE</t>
  </si>
  <si>
    <t>УМЕРОВ ЭМИЛЬ ГАРИЕВИЧ, 1, УМЕРОВ ЭМИЛЬ ГАРИЕВИЧ, 1, ЗИНЧЕНКО АНДРЕЙ АЛЕКСАНДРОВИЧ, 2, Уплаченная сумма, Доход, Расход</t>
  </si>
  <si>
    <t>company.html?token=F35EA9342197EE9B895DA2EBB075CB22C41BDBF001A826C8E630910EB6E57BFA327DB37E51C655A3A2980D028CBE2109</t>
  </si>
  <si>
    <t>КУДРЯКОВ АЛЕКСЕЙ ЕВГЕНЬЕВИЧ, 2, КУДРЯКОВ АЛЕКСЕЙ ЕВГЕНЬЕВИЧ, 1, Уплаченная сумма, Доход, Расход</t>
  </si>
  <si>
    <t>company.html?token=492E65ECE2ECBACD931A358D2A12CC294998B6BDA56A9BB4A28AD0BAB8E5FF9FF6BF2A9DA3A7997522DE65523A388B538F488FB01939892843AB5188A24401D7</t>
  </si>
  <si>
    <t>КОРОВИН МАКСИМ АНАТОЛЬЕВИЧ, 1, КОРОВИН МАКСИМ АНАТОЛЬЕВИЧ, 1, Уплаченная сумма, Доход, Расход</t>
  </si>
  <si>
    <t>company.html?token=A37190D00704CBE846062F01B9D20D72A03140ADD853E0A71CD3246735D855473704A3FF124FD93857E935C335A44C30A459818B5E0281D0665751D6FF891694</t>
  </si>
  <si>
    <t>ЗАХАРОВ ТИМОФЕЙ ВАЛЕРЬЕВИЧ, 2, КОРОЛЬКОВ АЛЕКСАНДР ИВАНОВИЧ, 3, Уплаченная сумма, Доход, Расход</t>
  </si>
  <si>
    <t>company.html?token=A396648E05DD56EDA23ACE6D9C44F899CF2B7C1D4F487B15FC7992FECFEA7105D18A55D8698F8782D6F6335EA9ED1B95</t>
  </si>
  <si>
    <t>БАРАНОВА ЕЛЕНА АЛЕКСЕЕВНА, 2, КОРОБЕЙНИКОВ АЛЕКСАНДР ВЛАДИМИРОВИЧ, 5, БАРАНОВА ЕЛЕНА АЛЕКСЕЕВНА, 1, КОРОБЕЙНИКОВ АЛЕКСАНДР ВЛАДИМИРОВИЧ, 4, Уплаченная сумма, Доход, Расход</t>
  </si>
  <si>
    <t>company.html?token=749F0A1155AE1387D93D3BDAAE89699F1B0012F0080DF7849D05BAA791FB35BF4942E07FD87FD345B893AD8FFF69AB6B0E6CA238F47A5BA980CB41C68A6F0CB5</t>
  </si>
  <si>
    <t>МАКСИМОВА МАРИНА ВЛАДИМИРОВНА, 1, Уплаченная сумма, Доход, Расход</t>
  </si>
  <si>
    <t>company.html?token=2F3A17256D59E1A63945B5E5E527EB731A31C5E1397CC381085B91F6A1814E81327DB37E51C655A3A2980D028CBE2109</t>
  </si>
  <si>
    <t>ПЕТРОВ СЕРГЕЙ ГЕННАДЬЕВИЧ, 2, ПЕТРОВ СЕРГЕЙ ГЕННАДЬЕВИЧ, 3, Уплаченная сумма, Доход, Расход</t>
  </si>
  <si>
    <t>company.html?token=35FBA1C138A0CD6339ACD9CA7A9A635C8EB53EBDE64767DDC4DC77717390F13EEAD4E56C7EC26004330853BD5E91EABDA459818B5E0281D0665751D6FF891694</t>
  </si>
  <si>
    <t>БОГОМОЛОВ МАКСИМ ВЛАДИМИРОВИЧ, 5, ОБЩЕСТВО С ОГРАНИЧЕННОЙ ОТВЕТСТВЕННОСТЬЮ "АСВ.УПРАВЛЕНИЕ", 2, Уплаченная сумма, Доход, Расход</t>
  </si>
  <si>
    <t>company.html?token=7570EF91730AC185E3B202B5AA6F4D2E8B713F2D81BD8FB366ACD3AC25D82D3F1E2AAD2D492E019C36DB3052AA4C92A3086D87BAAB69E4D8B2E5A51BA234A84F</t>
  </si>
  <si>
    <t>НАСРЕТДИНОВ РУСТЕМ ЗАКИРОВИЧ, 4, НАСРЕТДИНОВ РУСТЕМ ЗАКИРОВИЧ, 6, Уплаченная сумма, Доход, Расход</t>
  </si>
  <si>
    <t>company.html?token=0BF8B69502D2AE4EAC6450398C5494A6F91FFC92F5044283CF45F41426FEF1E88D2E8D884CCC2BAF11B250D7D44B8C8813145FE6A8408F54C919676B02BCEE84</t>
  </si>
  <si>
    <t>ШЕВЫРЕВ ИЛЬЯ МИХАЙЛОВИЧ, 2, ШЕВЫРЕВ ИЛЬЯ МИХАЙЛОВИЧ, 2, Уплаченная сумма, Доход, Расход</t>
  </si>
  <si>
    <t>company.html?token=16225CC9EBF81B115D56F5B6D56A3AF287B6743FC69FCF31DD81F1938B357BC2948FEE2F7D66B8761E9DFC16E50CF9DF352EA0BEE0299243401CCB01C2563609327DB37E51C655A3A2980D028CBE2109</t>
  </si>
  <si>
    <t>ДМИТРИЕВА ГУЗЕЛЬ АЛЬФАТОВНА, 1, ДМИТРИЕВА ГУЗЕЛЬ АЛЬФАТОВНА, 1, Уплаченная сумма, Доход, Расход</t>
  </si>
  <si>
    <t>company.html?token=F3F61492F10E9237D28278CE987FD2199BC2FE562B186A7C317C584B905E48911D4C21FF21824A0C002BF58AE3B7133A7F583115CC3FC90F7E656046626678A9</t>
  </si>
  <si>
    <t>ИГОШИН РОМАН АЛЕКСАНДРОВИЧ, 2, СЕРГЕЕВ СЕРГЕЙ МИХАЙЛОВИЧ, 1, Уплаченная сумма, Доход, Расход</t>
  </si>
  <si>
    <t>company.html?token=1EA713E5CC229135A90D988D04BB2DD1345DF3D5BEC58C7E9B45798358BE3339E9B06DB02B2862F0CC250ED6F2B502CBF388586F2F3DE258CC375E0464C36139</t>
  </si>
  <si>
    <t>СЛОБОДЕНЮК ДМИТРИЙ ВЛАДИМИРОВИЧ, 2, СЛОБОДЕНЮК ДМИТРИЙ ВЛАДИМИРОВИЧ, 3, Уплаченная сумма, Доход, Расход</t>
  </si>
  <si>
    <t>company.html?token=9B03EECA6F9EB112042FA608AAABC4640C3AA3E232CBC4D836D3282EB5BE21AC38DFE7F72C33AE85304A2C5854C50725</t>
  </si>
  <si>
    <t>ГАНЕЛИН ВЛАДИСЛАВ ДМИТРИЕВИЧ, 2, ГАНЕЛИН ВЛАДИСЛАВ ДМИТРИЕВИЧ, 1, Общая сумма, Общая сумма штрафов, Уплаченная сумма</t>
  </si>
  <si>
    <t>company.html?token=01E20B77B7F08ED49DE95CD524E027DAE7FE47F82D4956F29A235743F8F0F61B50755BE61B6DBDB9E4685103F6ED0A4A</t>
  </si>
  <si>
    <t>СОЦЕНКО ИГОРЬ ИВАНОВИЧ, 1, СОЦЕНКО ИГОРЬ ИВАНОВИЧ, 1, Общая сумма, Уплаченная сумма, Доход, Расход</t>
  </si>
  <si>
    <t>company.html?token=D2074B083DA2FB7ECA2D9B8DECA5F1A245700FCB83D9F614898ADA7DD438031E64E88F5E646197D50EED7B51E3A257D43C17E9358EBC495CB0DE88FEFF14FADB</t>
  </si>
  <si>
    <t>ХАХУЛИН ДМИТРИЙ ИГОРЕВИЧ, 1, БОРИСКИНА ТАМАРА НИКОЛАЕВНА, 2, Уплаченная сумма, Доход, Расход</t>
  </si>
  <si>
    <t>company.html?token=D11D1BAAD90013A0B85BEC7F907C9BB297AB6FC8B6BB0B7E551458CBC72ECFEA327DB37E51C655A3A2980D028CBE2109</t>
  </si>
  <si>
    <t>КАРИМОВ РАДИК МИНИЗАХИДОВИЧ, 4, ЧЕРЮНОВ ДМИТРИЙ ВИКТОРОВИЧ, 3, КАРИМОВ РАДИК МИНИЗАХИДОВИЧ, 7, Уплаченная сумма, Доход, Расход</t>
  </si>
  <si>
    <t>company.html?token=3CDEB0BBF85BA8E9101A9BC98EBE39B685464EF9BED6992FDB752B9366EF7B03A459818B5E0281D0665751D6FF891694</t>
  </si>
  <si>
    <t>КУРЕНКОВА АНАСТАСИЯ СЕРГЕЕВНА, 1, КУРЕНКОВА АНАСТАСИЯ СЕРГЕЕВНА, 1, Уплаченная сумма, Доход, Расход</t>
  </si>
  <si>
    <t>company.html?token=AF7222479B628042FA395D1FE0ACE7C3E9FB06A71FA38969FE7528F9CF2DD8D89A972F9039BAC23ADC126C74C21F4887327DB37E51C655A3A2980D028CBE2109</t>
  </si>
  <si>
    <t>МОРОЗОВ АЛЕКСАНДР АЛЕКСАНДРОВИЧ, 2, МОРОЗОВ АЛЕКСАНДР АЛЕКСАНДРОВИЧ, 3, КУРОШ ПАВЕЛ ЯНОВИЧ, 1, Уплаченная сумма, Доход, Расход</t>
  </si>
  <si>
    <t>company.html?token=A8E3EB2B6781AC2C1AD74C2D0B78514263D197DF91E1C986E46A1CADB79B39110F0DAFAB27CBA16F76ED8ED308B9D0E4F388586F2F3DE258CC375E0464C36139</t>
  </si>
  <si>
    <t>КУЛИКОВ МИХАИЛ ЮРЬЕВИЧ, 2, ЕМЕЛЬЯНОВА ТАТЬЯНА НИКОЛАЕВНА, 1, ОБЩЕСТВО С ОГРАНИЧЕННОЙ ОТВЕТСТВЕННОСТЬЮ "ФИНАНС-ДА", 1, Уплаченная сумма</t>
  </si>
  <si>
    <t>Куликов Михаил Юрьевич</t>
  </si>
  <si>
    <t>Емельянова Татьяна Николаевна, Общество С Ограниченной Ответственностью, "ФИНАНС-ДА"</t>
  </si>
  <si>
    <t>company.html?token=6EA0A36E50C8BDE44E91D596479B21EC3CB541063C48A8CF617D8C7DF3507A0F8C64881ACB1979A9104F97960324E0DE</t>
  </si>
  <si>
    <t>ТУЧКОВ АНАТОЛИЙ ПЕТРОВИЧ, 1, ТУЧКОВ АНАТОЛИЙ ПЕТРОВИЧ, 1, Уплаченная сумма, Доход, Расход</t>
  </si>
  <si>
    <t>company.html?token=8AB1D68577CCF8A1CCE8D2816E4E096BCA0F59CEED7919C0345A94ABAED195467F80A74B27B71F7837DF6057B3F2C3C7B332977375C2B6651E48A31B16E00260</t>
  </si>
  <si>
    <t>ТОНГУЗОВА ЛИЛИЯ МИХАЙЛОВНА, 2, МЯГКОВ АНДРЕЙ СЕРГЕЕВИЧ, 2, ТОНГУЗОВА ЛИЛИЯ МИХАЙЛОВНА, 2, Уплаченная сумма, Доход, Расход</t>
  </si>
  <si>
    <t>company.html?token=2C3AC905135137809E453538125833F9894CAC07889FCAA48E35CB8DF8FD7E86783F7906EBEF3DA59881C521311F5B290E6CA238F47A5BA980CB41C68A6F0CB5</t>
  </si>
  <si>
    <t>КАЛЫГИН СЕРГЕЙ ОЛЕГОВИЧ, 3, КАЛЫГИН СЕРГЕЙ ОЛЕГОВИЧ, 8, НОВИКОВ СЕРГЕЙ АНАТОЛЬЕВИЧ, 8, Общая сумма, Уплаченная сумма, Доход, Расход</t>
  </si>
  <si>
    <t>company.html?token=826532027EB5B65EF3F71A205CD4B505300FE89110BD91B97FA78BC2DCB5548AAE96507FF6394C615158A49F6E724CC18C64881ACB1979A9104F97960324E0DE</t>
  </si>
  <si>
    <t>ВЕРШИНИН ДМИТРИЙ ФЕДОРОВИЧ, 3, ВЕРШИНИН ДМИТРИЙ ФЕДОРОВИЧ, 4, ЗАВЬЯЛОВА ЕЛЕНА ВИКТОРОВНА, 2, Уплаченная сумма, Доход, Расход</t>
  </si>
  <si>
    <t>company.html?token=3D232A40F011BF48BC97D950CE85941D1ED34EFC627DE046009476374636C59B8BEF68D904ECD0D4C188379EEF88B8B00E6CA238F47A5BA980CB41C68A6F0CB5</t>
  </si>
  <si>
    <t>КОЛЕСНИКОВА МАРИНА СЕРГЕЕВНА, 1, КОЛЕСНИКОВА МАРИНА СЕРГЕЕВНА, 2, Уплаченная сумма, Доход, Расход</t>
  </si>
  <si>
    <t>company.html?token=682E737452CEBCB122C4B4465E63AE1FB099A977121E375AC5288F97F5E0BB3086F443B3FA3C414E2CC7A239F2DDFB5BF388586F2F3DE258CC375E0464C36139</t>
  </si>
  <si>
    <t>АВЕРИН АЛЕКСЕЙ НИКОЛАЕВИЧ, 1, АВЕРИН АЛЕКСЕЙ НИКОЛАЕВИЧ, 1, СКОСАРЕВ АЛЕКСЕЙ АЛЕКСАНДРОВИЧ, 1, Уплаченная сумма, Доход, Расход</t>
  </si>
  <si>
    <t>company.html?token=B5E38A163AADC72AEDC781483675C214FD2C2439960DF40F02532FE709718BF9C26910C43354566058F50EFCF88CB892</t>
  </si>
  <si>
    <t>БУТЫРСКАЯ ОКСАНА ЮРЬЕВНА, 3, БУТЫРСКАЯ ОКСАНА ЮРЬЕВНА, 2, КОРНЕЕВ АЛЕКСАНДР ВИКТОРОВИЧ, 3, Общая сумма, Уплаченная сумма, Доход, Расход</t>
  </si>
  <si>
    <t>company.html?token=AE2F9077E5C40212C9C323293B2DBBEA891B6826F3DD17F31D9C0D0B5EE082D5DA2A89CDB20DCDF55B3C382117AB930390CDCC36B2E468535303E933364934F9</t>
  </si>
  <si>
    <t>ТЕРЕЩЕНКО ЛЮБОВЬ ДАВИДОВНА, 1, МАТВЕЕВ РОМАН АНДРЕЕВИЧ, 2, СМОЛЯНОВ АЛЕКСЕЙ ЮРЬЕВИЧ, 3, ЕРЕМИН АЛЕКСЕЙ БОРИСОВИЧ, 3, Уплаченная сумма, Доход, Расход</t>
  </si>
  <si>
    <t>company.html?token=2C72D52CD486129E0A1131E7F57360750283B101A7402EB6E58E8A52782010AFAD09B5B6E3BF38F67A3F6DA9EB771245</t>
  </si>
  <si>
    <t>ОБОЛЕНСКИЙ СЕРГЕЙ ВЛАДИМИРОВИЧ, 2, ОБОЛЕНСКИЙ СЕРГЕЙ ВЛАДИМИРОВИЧ, 1, АКАЕВ ВЛАДИМИР МОВЛИДОВИЧ, 1, Уплаченная сумма, Доход, Расход</t>
  </si>
  <si>
    <t>company.html?token=5AD0F2F446DE513245A4896292D742FFA27624D94841D76167D11754F8EC2E74E5A4E8B39BF63F705736805A8EA07B8C</t>
  </si>
  <si>
    <t>ЧАПУРИН ДМИТРИЙ ВАСИЛЬЕВИЧ, 5, ТУМАШОВ АЛЕКСАНДР АЛЕКСАНДРОВИЧ, 4, ЧАПУРИН ДМИТРИЙ ВАСИЛЬЕВИЧ, 5, Уплаченная сумма, Доход, Расход</t>
  </si>
  <si>
    <t>company.html?token=E21E75513734F7BFD49211C5C46260139EEAA4D8662C61D654D0D25FF2F9175AF388586F2F3DE258CC375E0464C36139</t>
  </si>
  <si>
    <t>БАДАНИНА ИРИНА АЛЕКСАНДРОВНА, 1, БАДАНИНА ИРИНА АЛЕКСАНДРОВНА, 1, ПАВЛОВ СЕРГЕЙ ЮРЬЕВИЧ, 2, Уплаченная сумма, Доход, Расход</t>
  </si>
  <si>
    <t>company.html?token=C220952D21DB3901818458923BEB54E2A305D1DEBC52F4B3CFB98F534C7B212AAD09B5B6E3BF38F67A3F6DA9EB771245</t>
  </si>
  <si>
    <t>ДИЯНОВ РАДИК РАШИДОВИЧ, 4, ОБЩЕСТВО С ОГРАНИЧЕННОЙ ОТВЕТСТВЕННОСТЬЮ "ЛЕГАЛАЙТ", 7, Уплаченная сумма, Доход, Расход</t>
  </si>
  <si>
    <t>company.html?token=A2830666B641B49CA0F66452FD095302221A98053C3DC8EE482D6343395B898534FC3124F241E62BB10B0799FC19B651A39898CB649414E8C1D8BE8D6778629A</t>
  </si>
  <si>
    <t>company.html?token=4CDF02A982B3990DBC1E4CAC494F205A3C5496F8BEF6E7B2FC8C47EB6CE4CF71F388586F2F3DE258CC375E0464C36139</t>
  </si>
  <si>
    <t>НЕБАБИН РОМАН ВИКТОРОВИЧ, 2, НЕБАБИН РОМАН ВИКТОРОВИЧ, 2, Уплаченная сумма, Доход, Расход</t>
  </si>
  <si>
    <t>company.html?token=4FD541570987BE89517D1B10FB20DBF9A21E5CF798E023AA4600E88DA62665F7B13898324BC5EDD68D64FA7D5DFBEAF2086D87BAAB69E4D8B2E5A51BA234A84F</t>
  </si>
  <si>
    <t>ФАРДЗИНОВ АЛЕКСАНДР АЛЕКСАНДРОВИЧ, 1, Киселёв Игорь Васильевич, 21, Уплаченная сумма, Доход, Расход</t>
  </si>
  <si>
    <t>company.html?token=3BEAF1A4814078B06CBBE1F6A15F73F36D24536FF02162E131E183A86560B4881E64A82F091ADDF392A34848EC1ACE285C8786A977AAE77B6552A1C929BE62BC</t>
  </si>
  <si>
    <t>МОХНАЧЕВ ДМИТРИЙ ВЯЧЕСЛАВОВИЧ, 1, ОБЩЕСТВО С ОГРАНИЧЕННОЙ ОТВЕТСТВЕННОСТЬЮ ПРОФЕССИОНАЛЬНАЯ КОЛЛЕКТОРСКАЯ ОРГАНИЗАЦИЯ "РЕГИОНАЛЬНАЯ СЛУЖБА ВЗЫСКАНИЯ", 1, КОМПАНИЯ С ОГРАНИЧЕННОЙ ОТВЕТСТВЕННОСТЬЮ СВЕА ЭКОНОМИ САЙПРУС ЛИМИТЕД, 2</t>
  </si>
  <si>
    <t>company.html?token=8B37BF6984E559B58785B0972DDF7596F1E8F3B0AD83A2C4E036444F7685DCD1086D87BAAB69E4D8B2E5A51BA234A84F</t>
  </si>
  <si>
    <t>ВАСИЛЬЕВ АЛЕКСАНДР АЛЕКСАНДРОВИЧ, 1, ВАСИЛЬЕВ АЛЕКСАНДР АЛЕКСАНДРОВИЧ, 1, ОБЩЕСТВО С ОГРАНИЧЕННОЙ ОТВЕТСТВЕННОСТЬЮ "ОНЛАЙН МИКРОФИНАНС", 1, ОБЩЕСТВО С ОГРАНИЧЕННОЙ ОТВЕТСТВЕННОСТЬЮ "ФИНТЕХ ГРУПП", 3</t>
  </si>
  <si>
    <t>company.html?token=FDFB849E7888E0984FFA7A4A9A0173D5A6E2CC87452AD4049980B8281E5885A6E42AB2DA052434C242CC9DEBC3BA75CC</t>
  </si>
  <si>
    <t>СОЛТУС СЕРГЕЙ БОРИСОВИЧ, 2, ТЕН ИННА ВЛАДИМИРОВНА, 3, СОЛТУС СЕРГЕЙ БОРИСОВИЧ, 4, Уплаченная сумма, Доход, Расход</t>
  </si>
  <si>
    <t>company.html?token=9131F589A9DE87D0982AFC485B12B7D89ABF2CDD6685F9FCD492307CD7114FEC1E3E5A71E7B94D8CDB1B6638A42B9133EFA35FB621F31210389C282EB1C8C44C</t>
  </si>
  <si>
    <t>СУМЕНКО СЕРГЕЙ АЛЕКСАНДРОВИЧ, 4, ДЬЯЧКОВ ВИТАЛИЙ ВАЛЕНТИНОВИЧ, 5, БОРИСОВ АЛЕКСАНДР ВАЛЕРЬЕВИЧ, 9, БОРИСОВ АНДРЕЙ АЛЕКСАНДРОВИЧ, 7, Уплаченная сумма, Доход, Расход</t>
  </si>
  <si>
    <t>company.html?token=EB1465153137E7A08698F59BF49549BB3FECCABA9F0E29B8265CBC0CCF434C9194DD57CB8ACD5E24C96ACE226CD8EDAE6215F42D44D9CFA56EB0CBC9B2ED215D</t>
  </si>
  <si>
    <t>ГАЙДАЕНКО ДМИТРИЙ ИВАНОВИЧ, 1, АМЫШЕВА ИРИНА АЛЕКСАНДРОВНА, 1, Уплаченная сумма, Доход, Расход</t>
  </si>
  <si>
    <t>company.html?token=E3C67AA561ACDFA4ED51827DD900CF8A2C28597EB9883FEDAE000174F0D53657AE2092D0C6C5A527B1AF6A3F7E0CCAE8DE00563027A8D9258655B3151C2A1537</t>
  </si>
  <si>
    <t>ЩЕРБАКОВА ЕКАТЕРИНА ВЛАДИМИРОВНА, 1, ЩЕРБАКОВА ЕКАТЕРИНА ВЛАДИМИРОВНА, 1, Уплаченная сумма, Доход, Расход</t>
  </si>
  <si>
    <t>company.html?token=211838EF546AF571A99EA46637949E6D54266FE5D33530125CD784ABFC1E38AAAD09B5B6E3BF38F67A3F6DA9EB771245</t>
  </si>
  <si>
    <t>ЗУДИН СЕРГЕЙ АНДРЕЕВИЧ, 1, ТИЛЕЖИНСКИЙ КОНСТАНТИН ВЯЧЕСЛАВОВИЧ, 4, ЗУДИН СЕРГЕЙ АНДРЕЕВИЧ, 1, ШВЕДКОВА ОЛЬГА ВЛАДИМИРОВНА, 1, Уплаченная сумма, Доход, Расход</t>
  </si>
  <si>
    <t>company.html?token=DA9FC3197AE724D64A46DFEC4C28FA13249960A069C50A6A0AC44BCA4FD9E1C000ED793A4EC63320B593523DC78B0F98086D87BAAB69E4D8B2E5A51BA234A84F</t>
  </si>
  <si>
    <t>ВАНЕЕВ МАКСИМ АЛЕКСАНДРОВИЧ, 1, ВАНЕЕВ МАКСИМ АЛЕКСАНДРОВИЧ, 1, КАШИН ВАДИМ ВЛАДИМИРОВИЧ, 1, Уплаченная сумма, Доход, Расход</t>
  </si>
  <si>
    <t>company.html?token=AE82C9ED48B7D2D3FFE9B385079888D4A304890506D9287C64B18B5EA443DE7C327DB37E51C655A3A2980D028CBE2109</t>
  </si>
  <si>
    <t>ДЕНИСОВ ДЕНИС ГРИГОРЬЕВИЧ, 1, ДЕНИСОВ ДЕНИС ГРИГОРЬЕВИЧ, 1, Уплаченная сумма, Доход, Расход</t>
  </si>
  <si>
    <t>company.html?token=33D75F19761C9D60682A15F69CF074056E05226570CDEC262ABF0F4399B5539991CD5780CB5AE01AB8242D05F7F3F6ED2AA8566919F33C06EFF3BBC7BBA0A5E9</t>
  </si>
  <si>
    <t>ПАВЛОВА НАДЕЖДА ВЛАДИМИРОВНА, 2, ПАВЛОВА НАДЕЖДА ВЛАДИМИРОВНА, 2, Уплаченная сумма, Доход, Расход</t>
  </si>
  <si>
    <t>company.html?token=30295BD04F01054280D70A224512E4ECFC702BDC3C4CC5732AC27EA4878FF5B3424B985FF8DFFDDC47E3624256B13613B67CAFBCF729C75F88F5A9A0C73B680A</t>
  </si>
  <si>
    <t>ПЕТРИК АЛЕКСЕЙ ВЛАДИМИРОВИЧ, 2, ПЕТРИК АЛЕКСЕЙ ВЛАДИМИРОВИЧ, 1, Уплаченная сумма, Доход, Расход</t>
  </si>
  <si>
    <t>company.html?token=4381FB819FC5DB35763E05792F5F3D97B72FFBBF6746A9BFB62C55614FD119732C24B62B73D2CC1849BDEF9793E5AFF67F583115CC3FC90F7E656046626678A9</t>
  </si>
  <si>
    <t>ЧЕРДАНЦЕВ АЛЕКСЕЙ ВИТАЛЬЕВИЧ, 1, ЧЕРДАНЦЕВ АЛЕКСЕЙ ВИТАЛЬЕВИЧ, 1, Уплаченная сумма</t>
  </si>
  <si>
    <t>Черданцев Алексей Витальевич</t>
  </si>
  <si>
    <t>company.html?token=CC1AFB1361AD3587BBE728D91BE54CD74E437ED68F75CAD359D8363FF3328C5EEFA35FB621F31210389C282EB1C8C44C</t>
  </si>
  <si>
    <t>ГУСЕР МАКС АЛЕКСЕЕВИЧ, 3, ГУСЕР МАКС АЛЕКСЕЕВИЧ, 3, Уплаченная сумма, Доход, Расход</t>
  </si>
  <si>
    <t>company.html?token=74002C2DB43B9A42B316157E98C591245645070176A3F222A96A0E3992EA7390F885284A1E7DBF5EF14E43C57B0DC1A67AE0E1AC66FE36CBA56C113245890B9A</t>
  </si>
  <si>
    <t>БЕСЕДА ЕВГЕНИЯ СЕРГЕЕВНА, 1, ШВЕМЛЕР АРТЁМ АЛЕКСАНДРОВИЧ, 10, Уплаченная сумма, Доход, Расход</t>
  </si>
  <si>
    <t>company.html?token=AE9A01A90D693D55FB5235D0AA567990482578501707C973DC784F8524BFA155C8723EF1D7B66A31088BF7A8DABFCCADF388586F2F3DE258CC375E0464C36139</t>
  </si>
  <si>
    <t>САЕНКО ИРИНА ЕВГЕНЬЕВНА, 1, КОЛЕСНИКОВА ТАТЬЯНА ИВАНОВНА, 1, Уплаченная сумма, Доход, Расход</t>
  </si>
  <si>
    <t>company.html?token=CBB62B34837C762F247243402594315E9774B1238270C310F50149E6E63EEB941212729C95E31D168F00961F1BDADEB1F303603101CD82129E69460D8E21BE44</t>
  </si>
  <si>
    <t>НИКУЛЬШИНА НАТАЛИЯ ВАСИЛЬЕВНА, 1, НИКУЛЬШИНА НАТАЛИЯ ВАСИЛЬЕВНА, 2, Общая сумма, Уплаченная сумма, Доход, Расход</t>
  </si>
  <si>
    <t>company.html?token=5B213CBDC0B7CCC5C52C7BBECE8F26B65303BE9B8B5EFA31B3DB6B11D034B91FEFA35FB621F31210389C282EB1C8C44C</t>
  </si>
  <si>
    <t>ЮШИН МИХАИЛ СЕРГЕЕВИЧ, 3, ЮШИН МИХАИЛ СЕРГЕЕВИЧ, 3, Уплаченная сумма, Доход, Расход</t>
  </si>
  <si>
    <t>company.html?token=695C1F062E57F47CBC50C3925AE131C30A8D6A86534CB7224FB3872F284CD537C197864590673F36E274CF7D85362311B09022986711DDCC9D17F482B470699F</t>
  </si>
  <si>
    <t>КУЗНЕЦОВ МАКСИМ ВАДИМОВИЧ, 3, КУЗНЕЦОВ МАКСИМ ВАДИМОВИЧ, 4, Уплаченная сумма, Доход, Расход</t>
  </si>
  <si>
    <t>company.html?token=243F6D3AA4001D54914F1BC49E26D1F84F910BA578EB550D8974510F201E9CCA9F97DF8D86674368C1A4D3E423B3F67AAD09B5B6E3BF38F67A3F6DA9EB771245</t>
  </si>
  <si>
    <t>БОСАНЬКО АНДРЕЙ ЮРЬЕВИЧ, 2, БОСАНЬКО ЮРИЙ СЕРГЕЕВИЧ, 1, ГАВРЮКОВ ДМИТРИЙ БОРИСОВИЧ, 2, Уплаченная сумма, Доход, Расход</t>
  </si>
  <si>
    <t>company.html?token=B57CE4FF0D61E3FA608EFAF6C167321482954C8EF90F3A3BBD8C4E54660738AC0A07AC3A9DF4794F14A1B59750C02FF8C26910C43354566058F50EFCF88CB892</t>
  </si>
  <si>
    <t>ЯРОШЕНКО АРТЕМИЙ ВЛАДИМИРОВИЧ, 1, ОБЩЕСТВО С ОГРАНИЧЕННОЙ ОТВЕТСТВЕННОСТЬЮ "МАРУСЯ", 3, ОБЩЕСТВО С ОГРАНИЧЕННОЙ ОТВЕТСТВЕННОСТЬЮ "РСМ", 7, Уплаченная сумма, Доход, Расход</t>
  </si>
  <si>
    <t>company.html?token=BBA498E6E9CF9B3695C77C5F22736B932820958FC0A643B9944DCF8EF10342ADF5D4D3F83F6313FDF210C904B859DF98AD09B5B6E3BF38F67A3F6DA9EB771245</t>
  </si>
  <si>
    <t>ПРОКОФЬЕВА ЕЛЕНА ВАЛЕНТИНОВНА, 2, ПРОКОФЬЕВ ЕГОР ДЕНИСОВИЧ, 3, ПРОКОФЬЕВА ЕЛЕНА ВАЛЕНТИНОВНА, 2, ЛЫСЕНКО ИГОРЬ ВЛАДИМИРОВИЧ, 1, Уплаченная сумма, Доход, Расход</t>
  </si>
  <si>
    <t>company.html?token=DEC6CF717AB67A17F0A0841BDD9007A8DB11123D4EC68512BB39CC9461F3F612D206393704966D3E3B6DAD37C45037DE</t>
  </si>
  <si>
    <t>ЦЫМБАРЕВИЧ ЕВГЕНИЙ СЕРГЕЕВИЧ, 1, ЦЫМБАРЕВИЧ КРИСТИНА ВЯЧЕСЛАВОВНА, 1, БРАГИНЦЕВА ЕЛЕНА АЛЕКСАНДРОВНА, 1, ЦЫМБАРЕВИЧ КРИСТИНА ВЯЧЕСЛАВОВНА, 1, Уплаченная сумма, Доход, Расход</t>
  </si>
  <si>
    <t>company.html?token=B6883A8F006BBB80305DEEB71D7C2754A0F2B641DCDF928E0B0C4D4A5BA25BC0EFA35FB621F31210389C282EB1C8C44C</t>
  </si>
  <si>
    <t>АКСЕНОВ ЕВГЕНИЙ НИКОЛАЕВИЧ, 1, АКСЕНОВА СВЕТЛАНА ПЕТРОВНА, 1, Уплаченная сумма, Доход, Расход</t>
  </si>
  <si>
    <t>company.html?token=31BF31CC4E3D2E8A0A05FD70EA211F562088F1F8EC7D6FC03DAD85A64FE582CCA459818B5E0281D0665751D6FF891694</t>
  </si>
  <si>
    <t>ГОДЕЛЮК АЛЕКСЕЙ АЛЕКСАНДРОВИЧ, 2, ИВЛЕВА НАТАЛИЯ АЛЕКСАНДРОВНА, 1, Уплаченная сумма, Доход, Расход</t>
  </si>
  <si>
    <t>company.html?token=BC98163047B1627054C7427612BE2C79E01454F1887121432A7772C84F4C27ECFE556B42935A599EC6C5A8062A96DD89</t>
  </si>
  <si>
    <t>ЧИРКОВ КИРИЛЛ НИКОЛАЕВИЧ, 1, ЧИРКОВ КИРИЛЛ НИКОЛАЕВИЧ, 3, Общая сумма, Уплаченная сумма, Доход, Расход</t>
  </si>
  <si>
    <t>company.html?token=F5E8504E14F04491CF33F002EDDC2B0BDF3062E42CCCA508A3C9D73F7A153E0F5FAD3B23532E56D143516CCDCD0A05B6A459818B5E0281D0665751D6FF891694</t>
  </si>
  <si>
    <t>ВАСИЛЕНКО АЛЕКСАНДР СЕРГЕЕВИЧ, 1, ВАСИЛЕНКО ЕКАТЕРИНА ВАЛЕРЬЕВНА, 1, ПОНОМАРЕНКО НАДЕЖДА НИКОЛАЕВНА, 1, ПОНОМАРЕНКО ВАЛЕРИЙ АНАТОЛЬЕВИЧ, 2, Уплаченная сумма, Доход, Расход</t>
  </si>
  <si>
    <t>company.html?token=C7BE705BA2FC143FAA791A943BC776CD7EF48DF4C95EBF388B2F1490C4F761E957B3C0006EC1DAF67EE2B36D404871D5AD09B5B6E3BF38F67A3F6DA9EB771245</t>
  </si>
  <si>
    <t>АЛЕФИРЕНКО АЛЕКСЕЙ МИХАЙЛОВИЧ, 4, ХИМЧЕНКО АЛЕКСЕЙ НИКОЛАЕВИЧ, 4, АЛЕФИРЕНКО АЛЕКСЕЙ МИХАЙЛОВИЧ, 4, Общая сумма, Уплаченная сумма, Доход, Расход</t>
  </si>
  <si>
    <t>company.html?token=248E6B68DFD0E6985365EBEA34714571CE02CABE129E5CC105696AB420F5848DA459818B5E0281D0665751D6FF891694</t>
  </si>
  <si>
    <t>СИНЯКОВ ВЛАДИМИР ИВАНОВИЧ, 1, СИНЯКОВ ВЛАДИМИР ИВАНОВИЧ, 1, Уплаченная сумма, Доход, Расход</t>
  </si>
  <si>
    <t>company.html?token=B6DC5FFAEA23E064D7D53BCD909F7EEA07913F3B527AD40E76F78C4F1FBC28E2BF58BAC2EFA2189E89CBD3F5F095C3A8A459818B5E0281D0665751D6FF891694</t>
  </si>
  <si>
    <t>КОВАЛЕНКО ГЕОРГИЙ АНАТОЛЬЕВИЧ, 2, КОВАЛЕНКО ГЕОРГИЙ АНАТОЛЬЕВИЧ, 2, Уплаченная сумма, Доход, Расход</t>
  </si>
  <si>
    <t>company.html?token=3D10D5CBC75D811BD2B129997FAF4EAFB75F3FC8AA9219DC1B5785131F4E6FC59633706048F1035DA4BABC9E5C7D2472086D87BAAB69E4D8B2E5A51BA234A84F</t>
  </si>
  <si>
    <t>ЗУБЧЕНКОВА ЕЛЕНА ВАСИЛЬЕВНА, 1, ЗУБЧЕНКОВ АРТЕМ ВЛАДИМИРОВИЧ, 4, Уплаченная сумма, Доход, Расход</t>
  </si>
  <si>
    <t>company.html?token=E3421EB6EBBC94DF44BEF5FAF05F7E27C5E98AA5C1A0AD43CC7B8ADF26B35C3B</t>
  </si>
  <si>
    <t>КАШИНА ИРИНА ПАВЛОВНА, 1, КАШИНА ИРИНА ПАВЛОВНА, 1, Уплаченная сумма, Доход, Расход</t>
  </si>
  <si>
    <t>company.html?token=00E616EDA1678DD0F50E6E2B2B9CB7F63F042DF6F7EB6A0C5061D3D0B71753148C64881ACB1979A9104F97960324E0DE</t>
  </si>
  <si>
    <t>ОЛЬШАНСКИЙ ДЕНИС ВЯЧЕСЛАВОВИЧ, 1, ОЛЬШАНСКИЙ ДЕНИС ВЯЧЕСЛАВОВИЧ, 3, Уплаченная сумма, Доход, Расход</t>
  </si>
  <si>
    <t>company.html?token=6A07B1FD8B0711510C913BBB945F63A883F38C8EF559E59F4C06268391A22216C26910C43354566058F50EFCF88CB892</t>
  </si>
  <si>
    <t>ТИЩЕНКО ИРИНА СЕРГЕЕВНА, 8, ОБЩЕСТВО С ОГРАНИЧЕННОЙ ОТВЕТСТВЕННОСТЬЮ "НОВОСИБИРСКАЯ ИНВЕСТИЦИОННАЯ КОМПАНИЯ", 1, Общая сумма, Общая сумма штрафов, Уплаченная сумма, Доход, Расход</t>
  </si>
  <si>
    <t>Общество С Ограниченной Ответственностью, "НОВОСИБИРСКАЯ ИНВЕСТИЦИОННАЯ КОМПАНИЯ", Штрафов</t>
  </si>
  <si>
    <t>company.html?token=8985CA6E7EB3F0EAAFC38C657FB63D44D03092A30E7A2C1455ED60BD6CC0C2020E6CA238F47A5BA980CB41C68A6F0CB5</t>
  </si>
  <si>
    <t>ФЕДОСЕЕВ ВИКТОР ВАСИЛЬЕВИЧ, 1, ПОЛУХИН ОЛЕГ ВЛАДИМИРОВИЧ, 9, Уплаченная сумма, Доход, Расход</t>
  </si>
  <si>
    <t>company.html?token=B4786F85FF4A1F00FBD801BCEE633F2E2628CA3755A94C58D6DFD4D7F55AC530811B5C170AB04F15E944B4DDA0CC8848</t>
  </si>
  <si>
    <t>ЯНОВСКИЙ ЮРИЙ ВЛАДИМИРОВИЧ, 1, ЯНОВСКИЙ ЮРИЙ ВЛАДИМИРОВИЧ, 1, Уплаченная сумма, Доход, Расход</t>
  </si>
  <si>
    <t>company.html?token=7FA55EDE19217DFC17EAF15B62C829CE63FC20109F7727DE7A019B73CA81CAB72B740754C80982018FC43C725CC858C8E33B63A9675EB86281553465E81C1581</t>
  </si>
  <si>
    <t>ПЛЕТНЕВ ВЛАДИМИР ВАСИЛЬЕВИЧ, 1, ПЛЕТНЕВ ВЛАДИМИР ВАСИЛЬЕВИЧ, 1, Уплаченная сумма, Доход, Расход</t>
  </si>
  <si>
    <t>company.html?token=A6D8115F5954CB794B0753DAC3B27968CC2A90A08115302FA012B27FBEFBEA13A459818B5E0281D0665751D6FF891694</t>
  </si>
  <si>
    <t>ЧИРКОВ КОНСТАНТИН НИКОЛАЕВИЧ, 3, ЧИРКОВ КОНСТАНТИН НИКОЛАЕВИЧ, 5, ЗАЙЦЕВ СЕРГЕЙ ВЛАДИМИРОВИЧ, 6, Уплаченная сумма, Доход, Расход</t>
  </si>
  <si>
    <t>company.html?token=EA994FC8C04136DD5A2DE362B8A272376EC20A9418819A369C7A82F0A0521FA10BF47D23F271972595A283F9A041A604208EA088CDEB5FA58A0C72ABAED401A4</t>
  </si>
  <si>
    <t>ОМЯЛЬЕВ АНДРЕЙ АНАТОЛЬЕВИЧ, 5, ОМЯЛЬЕВ АНДРЕЙ АНАТОЛЬЕВИЧ, 5, Уплаченная сумма, Доход, Расход</t>
  </si>
  <si>
    <t>company.html?token=AAA3C3CBB4DD2E587F82F899806897850C478F1CAD439709C45196987B31CBB4086D87BAAB69E4D8B2E5A51BA234A84F</t>
  </si>
  <si>
    <t>ЯКОВЛЕВА ЕЛЕНА АЛЕКСАНДРОВНА, 2, ЯКОВЛЕВА ЕЛЕНА АЛЕКСАНДРОВНА, 2, Уплаченная сумма, Доход, Расход</t>
  </si>
  <si>
    <t>company.html?token=95EDF1F5544124C61EAE511B1E08171CB964880628FBBB8BF246A08C16988FCC90CDCC36B2E468535303E933364934F9</t>
  </si>
  <si>
    <t>БЕЛЯЕВ ГРИГОРИЙ АЛЕКСАНДРОВИЧ, 2, БЕЛЯЕВ ГРИГОРИЙ АЛЕКСАНДРОВИЧ, 4, БИЯНОВ ВИТАЛИЙ ЮРЬЕВИЧ, 3, Уплаченная сумма, Доход, Расход</t>
  </si>
  <si>
    <t>company.html?token=1B2B6C87A7B33D61E1FD1CB58E145391CDFB608F6B3C55FC90A95A21EBE8ACC778FA2F00114DBD1B22C03C91F4A49759C503B9A2FC3762BE6EF98D75AF3B97A3327DB37E51C655A3A2980D028CBE2109</t>
  </si>
  <si>
    <t>ГРИШИН ВАДИМ АНАТОЛЬЕВИЧ, 1, НАЗАРОВ СТАНИСЛАВ АЛЕКСАНДРОВИЧ, 1, Уплаченная сумма, Доход, Расход</t>
  </si>
  <si>
    <t>company.html?token=CDB9E8ADBBCA8D468559DC79AFC38D83F116E250368DF92A36814938FC248B5C327DB37E51C655A3A2980D028CBE2109</t>
  </si>
  <si>
    <t>ЧЕРКАСОВ АЛЕКСАНДР НИКОЛАЕВИЧ, 1, ЧЕРКАСОВ АЛЕКСАНДР НИКОЛАЕВИЧ, 1, КАРПОВА ЕЛЕНА СТЕПАНОВНА, 1, Уплаченная сумма, Доход, Расход</t>
  </si>
  <si>
    <t>company.html?token=1A6C900CE99EB09985A83F16003B53F82A9503BEE754E237FD0D1CEE01EC4DFF935BAED93680DE5F22913FCEA7F8C4E8A459818B5E0281D0665751D6FF891694</t>
  </si>
  <si>
    <t>СЕМЁНОВ МАКСИМ ВАЛЕРЬЕВИЧ, 2, СЕМЁНОВ МАКСИМ ВАЛЕРЬЕВИЧ, 2, ЛАВРОВА ОЛЬГА ИГОРЕВНА, 2, Уплаченная сумма</t>
  </si>
  <si>
    <t>Семёнов Максим Валерьевич, Лаврова Ольга Игоревна</t>
  </si>
  <si>
    <t>company.html?token=F67A211F864C269AE011DBE2F4F097EA9B9774D17806FBEBCCF926D80D7C8495754D042619889B2CB0670075348775567ECDEA9BCB4CB0A326E982BA9F2F143E327DB37E51C655A3A2980D028CBE2109</t>
  </si>
  <si>
    <t>МИРОНОВА МАРИНА ВИКТОРОВНА, 1, БОТКИН СЕРГЕЙ НИКОЛАЕВИЧ, 1, Уплаченная сумма, Доход, Расход</t>
  </si>
  <si>
    <t>company.html?token=A2C409D73E91365694335FD59587A7C43232112540EE3CAC056A263866EA3A06C6FF41836FE81C9167EA0C196D5B1060</t>
  </si>
  <si>
    <t>ГОШИН АЛЕКСАНДР ВИКТОРОВИЧ, 2, ГОШИН АЛЕКСАНДР ВИКТОРОВИЧ, 3, Общая сумма, Уплаченная сумма, Доход, Расход</t>
  </si>
  <si>
    <t>company.html?token=53798DFCB354B9BA943C59D97F05F8517D9FB0BEE00F185E5180AE1CD193D8920E6CA238F47A5BA980CB41C68A6F0CB5</t>
  </si>
  <si>
    <t>company.html?token=1CEBDC6C6EE7619EB4076E7C9A5B15A87FCA34246B013621508036B62DCD8EE9C7D300A9111D815BFD833B97AA248366086D87BAAB69E4D8B2E5A51BA234A84F</t>
  </si>
  <si>
    <t>УСЕНКО ЕВГЕНИЙ ЛЕОНИДОВИЧ, 3, ТИМОШЕНКО ВИКТОРИЯ СЕРГЕЕВНА, 1, Общая сумма, Уплаченная сумма, Доход, Расход</t>
  </si>
  <si>
    <t>company.html?token=23173DC44417241D924FAD57B2E0FECF66E54FAC9088BA5C1414CECE62DE0BD2A459818B5E0281D0665751D6FF891694</t>
  </si>
  <si>
    <t>КАШИРИН ДМИТРИЙ АНАТОЛЬЕВИЧ, 1, ПАЩЕНКО МАКСИМ ГРИГОРЬЕВИЧ, 6, Уплаченная сумма, Доход, Расход</t>
  </si>
  <si>
    <t>company.html?token=B777B70EBFCF2AC09D0744FE1E6F08D465BF116B70F3C485D520E0FD4FB0FA148C64881ACB1979A9104F97960324E0DE</t>
  </si>
  <si>
    <t>КИСЛИЦИН АЛЕКСАНДР СЕРГЕЕВИЧ, 1, БЕРЕЗОВ МИХАИЛ ЮРЬЕВИЧ, 3, ВОЕЙКОВ ВЛАДИМИР ЕВГЕНЬЕВИЧ, 3, СТОЛЧНЕВА АННА ЮРЬЕВНА, 1, РЯБОВА ИННА БОРИСОВНА, 2, БАЦЕВА ЕКАТЕРИНА СЕРГЕЕВНА, 2, Уплаченная сумма, Доход, Расход</t>
  </si>
  <si>
    <t>company.html?token=F9220E8D9B04FD47AB93E7ABA25C146B72F05F88D1427F004B191D39241CDFD2F388586F2F3DE258CC375E0464C36139</t>
  </si>
  <si>
    <t>БАДИНА ЕЛЕНА ГРИГОРЬЕВНА, 2, ТКАЧЕВА ЮЛИЯ СЕРГЕЕВНА, 2, ОБЩЕСТВО С ОГРАНИЧЕННОЙ ОТВЕТСТВЕННОСТЬЮ "АНДЕРРАЙТЕР", 1, Уплаченная сумма, Доход, Расход</t>
  </si>
  <si>
    <t>company.html?token=A5AB903AA2DE3688A2DE6B7967201AE2A2722235D1E22C7C6E5D2685B9A828D901AC2C3BEC5A2E9F324B2235C21E9020EFA35FB621F31210389C282EB1C8C44C</t>
  </si>
  <si>
    <t>КОТЕЛЬНИКОВ ГЕОРГИЙ ВИКТОРОВИЧ, 2, КОТЕЛЬНИКОВ ГЕОРГИЙ ВИКТОРОВИЧ, 2, ЧЕПЕЛЕВ ЛЕОНИД ЮРЬЕВИЧ, 2, Уплаченная сумма, Доход, Расход</t>
  </si>
  <si>
    <t>company.html?token=AC03D5BF43F29A52E46B31C21CACF30DED549D23C3A8C3CF62E0ECA2D86007BB110FA2335A7C6CAFB84458CFDEFE7EF6E9884FC9EF3DA56E173DD37F612F2447</t>
  </si>
  <si>
    <t>ШАРИФЬЯНОВ ДАНИИЛ РАДИСОВИЧ, 1, КУДРЯВЦЕВ ИВАН МИХАЙЛОВИЧ, 1, ШАРИФЬЯНОВ ДАНИИЛ РАДИСОВИЧ, 1, Уплаченная сумма, Доход, Расход</t>
  </si>
  <si>
    <t>Шарифьянов Даниил Радисович</t>
  </si>
  <si>
    <t>company.html?token=EF24656D2933C069DCE28FAC2DE0E77698DE532313A67187D86860AB3F5F054BAD09B5B6E3BF38F67A3F6DA9EB771245</t>
  </si>
  <si>
    <t>ЩУКИН ВЯЧЕСЛАВ ВЛАДИМИРОВИЧ, 2, ЩУКИН ВЯЧЕСЛАВ ВЛАДИМИРОВИЧ, 2, Уплаченная сумма, Доход, Расход</t>
  </si>
  <si>
    <t>company.html?token=CF22353600222A4E48C9BD6DFA24C91FEDC1290AECFD43C448AB4D932DE532B661AEC67EC065F6B300AE8F85E2A8BA5C0E6CA238F47A5BA980CB41C68A6F0CB5</t>
  </si>
  <si>
    <t>ПОКРОВСКАЯ АЛЕКСАНДРА ВИКТОРОВНА, 1, ПОКРОВСКАЯ АЛЕКСАНДРА ВИКТОРОВНА, 1, Уплаченная сумма</t>
  </si>
  <si>
    <t>Покровская Александра Викторовна</t>
  </si>
  <si>
    <t>company.html?token=6D7FC92090872294665638B20228D2BED1795FAAEFF41BCA673783E844E01F8FA9D469BF432B20591BF6392D4AACBCF94059B52607CE31FF4D4372E6479D6ED5</t>
  </si>
  <si>
    <t>СМОЛОКУРОВ АЛЕКСЕЙ БОРИСОВИЧ, 2, СМОЛОКУРОВ АЛЕКСЕЙ БОРИСОВИЧ, 3, Уплаченная сумма, Доход, Расход</t>
  </si>
  <si>
    <t>company.html?token=3A5B323B40564323FD899DECC612E0245F1E6E7954884232D7C33CC4D9A1CB53BE542A6ACDFC767502D78DD3006A484CD8F812D6998F76B0473F951CFE760E4F</t>
  </si>
  <si>
    <t>МАЛЫШЕВ СЕРГЕЙ ЕВГЕНЬЕВИЧ, 2, МАЛЫШЕВ СЕРГЕЙ ЕВГЕНЬЕВИЧ, 2, Уплаченная сумма, Доход, Расход</t>
  </si>
  <si>
    <t>company.html?token=3839D4FDA87736AE1447EF44989CA11D703F2339261824C9CF8CE0B0ECADC19A5D054019DC6DB6ABD0A5A3A0DF4D61E57ADD77624FF036BF2D701E9039F75937</t>
  </si>
  <si>
    <t>ИВАНОЧКИН ИЛЬЯ БОРИСОВИЧ, 2, КИУШКИНА НАТАЛЬЯ ВАДИМОВНА, 1, ИВАНОЧКИН ИЛЬЯ БОРИСОВИЧ, 1, МАКСАКОВА АННА ИГОРЕВНА, 1, МЯГКОВА ОЛЬГА ВИКТОРОВНА, 1, МАНЕРНОВА СВЕТЛАНА ОЛЕГОВНА, 1, КНЯЗЕВ АЛЕКСАНДР ЮРЬЕВИЧ, 1, МИРОНОВА ТАТЬЯНА АЛЕКСЕЕВНА, 1, КОСТИНА АЛЛА ВЛАДИМИРОВНА, 1, ЦВЕТКОВ АЛЕКСЕЙ ВЛАДИМИРОВИЧ, 1, Уплаченная сумма, Доход, Расход</t>
  </si>
  <si>
    <t>company.html?token=EBFBBE34E96D4178CBCA04ABA35BC2BCB489E7738BB7696378C30485356946F9BC85E0B98CBFD650800D1CD4A6D2B2ED</t>
  </si>
  <si>
    <t>ЯМПОЛЬСКАЯ ЕЛЕНА АЛЕКСАНДРОВНА, 1</t>
  </si>
  <si>
    <t>company.html?token=3520BCF5C840422CCC01F146AEA19F6D438384EE780E149E3301DD49E3B72C718C64881ACB1979A9104F97960324E0DE</t>
  </si>
  <si>
    <t>КУЛИЕВ ЭДУАРД ВЛАДИМИРОВИЧ, 1, ГРИЦАЕВ СЕРГЕЙ ВИКТОРОВИЧ, 1, ГОНЧАРОВ ИГОРЬ НИКОЛАЕВИЧ, 2, КУЛИЕВ ЭДУАРД ВЛАДИМИРОВИЧ, 1, БАТАЛИН ВИТАЛИЙ АЛЕКСАНДРОВИЧ, 1, Уплаченная сумма, Доход, Расход</t>
  </si>
  <si>
    <t>company.html?token=CA1BD3F2E5C8B688359DE2A2B3A1CF9E3E0A51369BA97C7EECBC47808B16BB7A6C1CBB68BF32B648B3A8406B5A0776C6EFA35FB621F31210389C282EB1C8C44C</t>
  </si>
  <si>
    <t>МЯКИШЕВ ИВАН ВЛАДИМИРОВИЧ, 3, КОЛПАКОВ ВЛАДИСЛАВ ЮРЬЕВИЧ, 3, ОБЩЕСТВО С ОГРАНИЧЕННОЙ ОТВЕТСТВЕННОСТЬЮ "АГЕНТСТВО+", 2, Уплаченная сумма, Доход, Расход</t>
  </si>
  <si>
    <t>company.html?token=822015A43DA9D5C75DD1FB42463FB47D1FB99A34D67D06424570EC4A9A24FD65F3CE84602A5AFC1F845B4D7601E3E45EAD09B5B6E3BF38F67A3F6DA9EB771245</t>
  </si>
  <si>
    <t>МОРОЗОВ КИРИЛЛ ВАДИМОВИЧ, 1, МОРОЗОВ КИРИЛЛ ВАДИМОВИЧ, 2, Уплаченная сумма, Доход, Расход</t>
  </si>
  <si>
    <t>company.html?token=74EFFA581AA605F276563DB6D0ABAAD94990B085878C2CFCDEF13DFCB042C2B67F583115CC3FC90F7E656046626678A9</t>
  </si>
  <si>
    <t>ШАФИГУЛИН ИЛЬНУР ЭРИКОВИЧ, 1, ШАФИГУЛИН ИЛЬНУР ЭРИКОВИЧ, 1, КОМПАНИЯ С ОГРАНИЧЕННОЙ ОТВЕТСТВЕННОСТЬЮ "БАУНВЕЙЛ ХОЛДИНГ ЛИМИТЕД", 1</t>
  </si>
  <si>
    <t>company.html?token=F8A2604F578B48287958B325AA00B169FD6FC3D74CF854178F076C57F5010034086D87BAAB69E4D8B2E5A51BA234A84F</t>
  </si>
  <si>
    <t>МУРТАЗИНА ТАТЬЯНА ГЕННАДЬЕВНА, 1, МУРТАЗИНА ТАТЬЯНА ГЕННАДЬЕВНА, 1, Уплаченная сумма, Доход, Расход</t>
  </si>
  <si>
    <t>company.html?token=79A46316ADD6C9B082F2BC480329FCF2A5703BBEC4158ED3D332401B69D0361D138CBC93D0B0528C3215A6A40406CB347F583115CC3FC90F7E656046626678A9</t>
  </si>
  <si>
    <t>ЗАЙЦЕВ АЛЕКСЕЙ ВЛАДИМИРОВИЧ, 1, ЗАЙЦЕВ АЛЕКСЕЙ ВЛАДИМИРОВИЧ, 1, Уплаченная сумма, Доход, Расход</t>
  </si>
  <si>
    <t>company.html?token=3C7B561354A30F91CFFBB1AD9ABD4CDBE8EA831FB8343407174C0279D92A07CC3062EB81EFFE1B400AFF3F2CFD432E85F55CF1FE67CEDECB8F626559C907DC06</t>
  </si>
  <si>
    <t>АКСЁНОВ ДЕНИС АЛЕКСАНДРОВИЧ, 1, АКСЁНОВ ДЕНИС АЛЕКСАНДРОВИЧ, 1, ОБЩЕСТВО С ОГРАНИЧЕННОЙ ОТВЕТСТВЕННОСТЬЮ "ФИНАНСОВЫЕ РЕШЕНИЯ", 1, Уплаченная сумма, Доход, Расход</t>
  </si>
  <si>
    <t>company.html?token=369542F6CB63DD0E4833925A7FA36EA9CF815C8A3E144CD8E4DE652682AEFFAF2619309FE0402184807B2EA7EE55998B</t>
  </si>
  <si>
    <t>ЖОСАН АЛЕКСАНДР ГРИГОРЬЕВИЧ, 1, АГИБАЛОВ АЛЕКСАНДР АНАТОЛЬЕВИЧ, 1, ЖОСАН АЛЕКСАНДР ГРИГОРЬЕВИЧ, 1, Уплаченная сумма, Доход, Расход</t>
  </si>
  <si>
    <t>company.html?token=BC7E2F70913517B248A89B1699499A8FC4BE9CE072B931AA0A5436B5118DDE81751BC9EDAD68736914154B51DEF407407F583115CC3FC90F7E656046626678A9</t>
  </si>
  <si>
    <t>КОЩЕЕВ АНДРЕЙ ВАЛЕРЬЕВИЧ, 1, ВЕТОШКИН АНТОН ВЯЧЕСЛАВОВИЧ, 2, КОЩЕЕВ АНДРЕЙ ВАЛЕРЬЕВИЧ, 2, ЕРОФЕЕВ РОМАН АНАТОЛЬЕВИЧ, 2, Уплаченная сумма, Доход, Расход</t>
  </si>
  <si>
    <t>company.html?token=6613C07FE245C0CDC6DDD5ADFD345CB713CECF5EECC372E5F0A69924AF8341D699BC7DBDAA6FE60AD525B61E0C19804A7BC6888FA012119B68F9F984B1E65B63</t>
  </si>
  <si>
    <t>ЧУВАШОВ СТАНИСЛАВ ВЯЧЕСЛАВОВИЧ, 2, ЧУВАШОВ СТАНИСЛАВ ВЯЧЕСЛАВОВИЧ, 1, ПОДЛЕВСКИХ МАТВЕЙ СЕРГЕЕВИЧ, 1, Общая сумма, Уплаченная сумма, Доход, Расход</t>
  </si>
  <si>
    <t>company.html?token=E9D9EF19DD706FB49F921D5FF87A01CBE886D47A0BB7411180116A49076AB86E086D87BAAB69E4D8B2E5A51BA234A84F</t>
  </si>
  <si>
    <t>ШТАБ ВИТАЛИЙ ВЛАДИМИРОВИЧ, 3, ШТАБ НАДЕЖДА ПРОКОПЬЕВНА, 2, Уплаченная сумма, Доход, Расход</t>
  </si>
  <si>
    <t>company.html?token=58B5037FFAC715032DCDC4BA3657C9B8D9AF5016845CE4D3A66681A172ECF1C5086D87BAAB69E4D8B2E5A51BA234A84F</t>
  </si>
  <si>
    <t>СЫРАЧЕТДИНОВ РЕНАТ НАИЛЕВИЧ, 1, ДМИТРИЕВ ВЛАДИМИР АНДРЕЕВИЧ, 1, КАРМАЗИН РУСЛАН ЕВГЕНЬЕВИЧ, 1, КОСТЮКЕВИЧ ВИТАЛИЙ ЮРЬЕВИЧ, 1, СЫРАЧЕТДИНОВ РЕНАТ НАИЛЕВИЧ, 1, Уплаченная сумма, Доход, Расход</t>
  </si>
  <si>
    <t>company.html?token=CDC9BAFA6FF345D2FE18A7D9F693AA157E12D0666152F2AC525FE52BC27B89DCF388586F2F3DE258CC375E0464C36139</t>
  </si>
  <si>
    <t>ПЕТРУШИН СЕРГЕЙ ВАСИЛЬЕВИЧ, 2, БАБАРИН ЮРИЙ ВИКТОРОВИЧ, 1, ОБЩЕСТВО С ОГРАНИЧЕННОЙ ОТВЕТСТВЕННОСТЬЮ "АБС ХОЛДИНГ", 1, Доход, Расход</t>
  </si>
  <si>
    <t>company.html?token=77F489816C3A76646024D5719CD54A6A504A9C3D9EFD5DE4F45054C1CEA3B89A3DD3BB8F4474A357231AF22B7FDC7D6A</t>
  </si>
  <si>
    <t>ЛАШЕР АЛЕКСАНДР ИЛЬИЧ, 3, ЛАШЕР АЛЕКСАНДР ИЛЬИЧ, 3, Уплаченная сумма, Доход, Расход</t>
  </si>
  <si>
    <t>company.html?token=59B9226817BBF70954D4C3A135025AA514640464311649EEFA287501111A1523A459818B5E0281D0665751D6FF891694</t>
  </si>
  <si>
    <t>БАТУРИН АРТУР ВИКТОРОВИЧ, 1, БАТУРИН АРТУР ВИКТОРОВИЧ, 1, Уплаченная сумма</t>
  </si>
  <si>
    <t>Батурин Артур Викторович</t>
  </si>
  <si>
    <t>company.html?token=5AF940EDD5F44F76621704732C0BB4F0E97DE8B81A21BA0C4B4C9BF0DB6B461DB421DE0E1291CDA706683C2CA5EAAC5C</t>
  </si>
  <si>
    <t>ШВАКОВА ЮЛИЯ ВЛАДИМИРОВНА, 2, ДАНИЛИНА МАРГАРИТА СЕРГЕЕВНА, 1, Уплаченная сумма, Доход, Расход</t>
  </si>
  <si>
    <t>company.html?token=28932DAA385947B57E52B26FA56F89D6E7B60ACC339B4C04618DDAAFFEA4CEA60E6CA238F47A5BA980CB41C68A6F0CB5</t>
  </si>
  <si>
    <t>ХИЖНЯКОВ МАКСИМ ЮРЬЕВИЧ, 2, ХИЖНЯКОВ МАКСИМ ЮРЬЕВИЧ, 2, Уплаченная сумма, Доход, Расход</t>
  </si>
  <si>
    <t>company.html?token=B354217AC35220AE68C3C33A16A5865DD0E702D4BBD109EE8A2B451B27C20B16CC6DFC237D3CDC5040071EBD4E0EF2988C64881ACB1979A9104F97960324E0DE</t>
  </si>
  <si>
    <t>СТАРИКОВ КОНСТАНТИН ВАЛЕРЬЕВИЧ, 1, СТАРИКОВ КОНСТАНТИН ВАЛЕРЬЕВИЧ, 3, Уплаченная сумма, Доход, Расход</t>
  </si>
  <si>
    <t>company.html?token=9982B6C2FEA532397DFACF4FC823AFC997E0002C30062928072286278FE95EB039D5983C02EF99B252ECF53D74E557DDAD09B5B6E3BF38F67A3F6DA9EB771245</t>
  </si>
  <si>
    <t>МОТОРИН СЕРГЕЙ СЕРГЕЕВИЧ, 1, МОТОРИН СЕРГЕЙ СЕРГЕЕВИЧ, 1, Уплаченная сумма, Доход, Расход</t>
  </si>
  <si>
    <t>company.html?token=25379EE37973BFDD7DBE439E257B80674FBDC20CA810F230404FCF3A3DE955FC327DB37E51C655A3A2980D028CBE2109</t>
  </si>
  <si>
    <t>НОВИКОВА ТАМАРА АНАТОЛЬЕВНА, 1, ГЛУХОВА ТАЯ ВИКТОРОВНА, 2, Уплаченная сумма, Доход, Расход</t>
  </si>
  <si>
    <t>company.html?token=D21D1762D801B2066564D2D1D510C2055BCE52CD1634F88A6A5CEEF6DD9C4A58EFA35FB621F31210389C282EB1C8C44C</t>
  </si>
  <si>
    <t>БЕРЕСТОВА НАТАЛЬЯ ПАВЛОВНА, 1, ГЛАЗМАН ДЕНИС ЯКОВЛЕВИЧ, 1, Уплаченная сумма, Доход, Расход</t>
  </si>
  <si>
    <t>company.html?token=1B8A59F2FFE02B250474536A051C67365BF5BB30890C264A4900FABF7BEA9E15E677095CA75EAE77F5D5C9D72E9598BDAFF826C9F48D4C826319BD5EA2E2C857327DB37E51C655A3A2980D028CBE2109</t>
  </si>
  <si>
    <t>ВЕЛЬМОЖКО АЛЕКСАНДР ЮРЬЕВИЧ, 4, ВЕЛЬМОЖКО НАТАЛЬЯ АЛЕКСАНДРОВНА, 1, Общая сумма, Уплаченная сумма, Доход, Расход</t>
  </si>
  <si>
    <t>company.html?token=0954BC4DC5F907074BA49CDB76D9323B3B34E5591D4334C1EB47C9BFBF914987A459818B5E0281D0665751D6FF891694</t>
  </si>
  <si>
    <t>ЗАРУДЕЙСКИЙ АЛЕКСАНДР СЕРГЕЕВИЧ, 2, ЗАРУДЕЙСКИЙ АЛЕКСАНДР СЕРГЕЕВИЧ, 4, Уплаченная сумма, Доход, Расход</t>
  </si>
  <si>
    <t>company.html?token=9EF20EF0DF254E5CF0C1BF7A7071A357862424AE725CD4570A9A9530B27E3D9BEFA35FB621F31210389C282EB1C8C44C</t>
  </si>
  <si>
    <t>РАКИЕРУ АННА АЛЕКСАНДРОВНА, 1, ТИТОВ АЛЕКСЕЙ ВАЛЕРЬЕВИЧ, 1, Уплаченная сумма, Доход, Расход</t>
  </si>
  <si>
    <t>company.html?token=15C3698A4D34499B285337CBC1A534B0D24CDF08B3D830D6339D6B03CCE2F72A1702D7FD7AB6A7201B7B777E5DC86477B366227BF7ECEAE1C02838ED8522919C</t>
  </si>
  <si>
    <t>ХУСАИНОВ АРТУР АЙРАТОВИЧ, 2, САЛЕЕВ ЯРОСЛАВ СТАНИСЛАВОВИЧ, 4, Уплаченная сумма, Доход, Расход</t>
  </si>
  <si>
    <t>company.html?token=77A5E552DFA7535BB3F8E6C40A1CADE9BB0477CBA1621F30B46E6A2DF1E573BB514EB9844F986026F6DF15CDF3417C3C</t>
  </si>
  <si>
    <t>УСТЮГОВА ЕКАТЕРИНА ЕВГЕНЬЕВНА, 1, УСТЮГОВА ЕКАТЕРИНА ЕВГЕНЬЕВНА, 1, Уплаченная сумма, Доход, Расход</t>
  </si>
  <si>
    <t>company.html?token=6055CFCBC9B9ACFB30F14D3B8937370FAE7706C824F23F8501F3DA9CB38EA3653EBF53FE29190A2899D7DD114BD20D0A327DB37E51C655A3A2980D028CBE2109</t>
  </si>
  <si>
    <t>ЯРОШОВА ЕКАТЕРИНА ВИКТОРОВНА, 1, КИСЛОВА ЕКАТЕРИНА АЛЕКСАНДРОВНА, 1, Уплаченная сумма, Доход, Расход</t>
  </si>
  <si>
    <t>Ярошова Екатерина Викторовна</t>
  </si>
  <si>
    <t>company.html?token=D25B70D34B5C51977E321942B3550AAD6D13FF3D7D74B1633A3F60381E2797B950B6D1130D28C4E8E8D91FF4208A2C16EE52C0CD031B3048A79721D02C526870</t>
  </si>
  <si>
    <t>ГОРОШКИН ЕВГЕНИЙ ВЛАДИМИРОВИЧ, 1, ГОРОШКИН ЕВГЕНИЙ ВЛАДИМИРОВИЧ, 1, Уплаченная сумма, Доход, Расход</t>
  </si>
  <si>
    <t>company.html?token=E79911C19F6438C4236CA64F3EDC634366EE34B50FC48E504365B03A4FE2782C9497415075456FA68A511B61B13122B5C26910C43354566058F50EFCF88CB892</t>
  </si>
  <si>
    <t>СУХАНОВ ДМИТРИЙ ОЛЕГОВИЧ, 1, СУХАНОВ ДМИТРИЙ ОЛЕГОВИЧ, 1, Уплаченная сумма, Доход, Расход</t>
  </si>
  <si>
    <t>company.html?token=89B46F6C955BC0B8AE8EE8193B30965B76257331B28A4E8BDB88E0650A46B3779B8B658718D447C6DD11B16C62C2A4E83D8A2C9C3211EAB8D4902C8D006B9FBA</t>
  </si>
  <si>
    <t>ЧЕБАНОВСКАЯ ЮЛИЯ ГЕННАДЬЕВНА, 2, МОШКИН СЕРГЕЙ ИВАНОВИЧ, 1, Уплаченная сумма, Доход, Расход</t>
  </si>
  <si>
    <t>company.html?token=FE5D1F84349033C5DA68C98C25C61D414692045E362883C4CAE117C4A3D0AB411EB52D3D0B66D2B522FC9C8E4B786BFE0E6CA238F47A5BA980CB41C68A6F0CB5</t>
  </si>
  <si>
    <t>КОРЯЗИН АНДРЕЙ СЕРГЕЕВИЧ, 1, КОРЯЗИН АНДРЕЙ СЕРГЕЕВИЧ, 1, ФАРАФОНОВА ПОЛИНА ЕВГЕНЬЕВНА, 1, Уплаченная сумма, Доход, Расход</t>
  </si>
  <si>
    <t>company.html?token=F09B43A299B6F7E0F14AFCA663053E8234A755BDB6084C806152F1A322C8A746C26910C43354566058F50EFCF88CB892</t>
  </si>
  <si>
    <t>АМИНОВА РУЗИЛЯ ФАЙРУШИНОВНА, 1, АМИНОВ РАВИЛЬ ЭДУАРДОВИЧ, 4, Уплаченная сумма, Доход, Расход</t>
  </si>
  <si>
    <t>company.html?token=DDCC1A0349B52B3185C39FD16A6CA2908D9A4AFADA62D3FD24B84554D805F4778A0FC7D8731D528D46FF4384470A4F38BECC58C893FA8C5BFCC8DDA6C1679806</t>
  </si>
  <si>
    <t>ЯМНИКОВ ВЛАДИМИР АНАТОЛЬЕВИЧ, 4, ЯМНИКОВ ВЛАДИМИР АНАТОЛЬЕВИЧ, 2, ОБЩЕСТВО С ОГРАНИЧЕННОЙ ОТВЕТСТВЕННОСТЬЮ "ПРОФЕССИОНАЛЬНАЯ КОЛЛЕКТОРСКАЯ ОРГАНИЗАЦИЯ "АКЦЕПТ", 1, Уплаченная сумма, Доход, Расход</t>
  </si>
  <si>
    <t>company.html?token=FECB30895F9389DBEFE03AB5E1CB0E76F68C2376A36B06A47194EAB15B4E438EF456D6EE2CBC362175409F3B1989413C6226001A37F529391234385D9220425D</t>
  </si>
  <si>
    <t>Лосевский Сергей Сергеевич, 3, СУРОТКИНА ИРИНА КОНСТАНТИНОВНА, 2, Лосевский Сергей Сергеевич, 4, Уплаченная сумма, Доход, Расход</t>
  </si>
  <si>
    <t>company.html?token=514725FF09076C3DA27163B351B4C1C6CC984B350C3F985550A95603B351CF6165841AF120E8F539E57B1D51DEBB38C4919A331C4E7EB172FBAB3073604C628B</t>
  </si>
  <si>
    <t>ВЕРШИНИН ВЛАДИСЛАВ ДМИТРИЕВИЧ, 1, ВЕРШИНИН ВЛАДИСЛАВ ДМИТРИЕВИЧ, 2, Уплаченная сумма, Доход, Расход</t>
  </si>
  <si>
    <t>company.html?token=4857F75B9B7C0448B47A68546091758BFD96ED65B19E05A86F003C83E0C2D36B805144548B1181A95A665D78B03F694F</t>
  </si>
  <si>
    <t>РЕШЕТИН АНДРЕЙ ВАЛЕНТИНОВИЧ, 1, ГАЗЕЦКИЙ ВЛАДИСЛАВ ВАЛЕРИЕВИЧ, 1, РЕШЕТИН АНДРЕЙ ВАЛЕНТИНОВИЧ, 1, Уплаченная сумма, Доход, Расход</t>
  </si>
  <si>
    <t>company.html?token=FB18799759823EAD1CE657492B9B2AA4C38A807E6C0AE7B73DB324F278531F95EFA35FB621F31210389C282EB1C8C44C</t>
  </si>
  <si>
    <t>КОНДРАТЬЕВ ЕВГЕНИЙ ФЕДОРОВИЧ, 1, КОНДРАТЬЕВ ЕВГЕНИЙ ФЕДОРОВИЧ, 1, Уплаченная сумма, Доход, Расход</t>
  </si>
  <si>
    <t>company.html?token=85C638EE4088E57C988C7DC3DC8B6883EED1E1AE9FD6B651A3ACCFEFC8BF0197BECC58C893FA8C5BFCC8DDA6C1679806</t>
  </si>
  <si>
    <t>СКРИПКА ЮЛИЯ СЕРГЕЕВНА, 1, СКРИПКА ЮЛИЯ СЕРГЕЕВНА, 2, Уплаченная сумма, Доход, Расход</t>
  </si>
  <si>
    <t>company.html?token=DAA21E011279EF0CAD2CB6BFDD9F714F7B65A268A02211F8E309DAE4E008EEA3F388586F2F3DE258CC375E0464C36139</t>
  </si>
  <si>
    <t>company.html?token=0E4EA31B50D16E0F23A168A138A072EA7180CA5EAA9F387ABE4624A18B5EFD116CFDBBF505DC117B23C6F78E3945C2DCF388586F2F3DE258CC375E0464C36139</t>
  </si>
  <si>
    <t>ЛАПКИН ВЛАДИМИР ВИКТОРОВИЧ, 2, ЛАПКИН ВЛАДИМИР ВИКТОРОВИЧ, 2, Уплаченная сумма, Доход, Расход</t>
  </si>
  <si>
    <t>company.html?token=F313F4DCD8D2CF0BC6C4A80ACBD9E9D2DC67191D6C188E7648BF4502A8E17D5C086D87BAAB69E4D8B2E5A51BA234A84F</t>
  </si>
  <si>
    <t>СМИРНОВ ИГОРЬ ВЛАДИМИРОВИЧ, 1, ГАЛЫШЕВ ВАСИЛИЙ ИВАНОВИЧ, 1, ШМЕЛЕВА ЕКАТЕРИНА АЛЕКСАНДРОВНА, 1, Уплаченная сумма, Доход, Расход</t>
  </si>
  <si>
    <t>company.html?token=BF74BB6B83EF99F56FA5B0F66E3732CC73E0E5F9C89F1F15EFDE263C97C3CBF9EFA35FB621F31210389C282EB1C8C44C</t>
  </si>
  <si>
    <t>МЕЛЬНИКОВ НИКОЛАЙ АЛЕКСАНДРОВИЧ, 1, МЕЛЬНИКОВ НИКОЛАЙ АЛЕКСАНДРОВИЧ, 2, МЕЛЬНИКОВА АЛЕКСАНДРА АНАТОЛЬЕВНА, 3, КОРОТКОВА ЮЛИЯ АНДРЕЕВНА, 2, Общая сумма, Уплаченная сумма, Доход, Расход</t>
  </si>
  <si>
    <t>company.html?token=E014209B6B239BB146E84ACAD1E1A0837ADA63D4EEF5E7CF86BE21DBC83F4629C26910C43354566058F50EFCF88CB892</t>
  </si>
  <si>
    <t>ХИХЛАТАЯ АЛИНА СЕРГЕЕВНА, 1, ХИХЛАТАЯ АЛИНА СЕРГЕЕВНА, 1, Уплаченная сумма, Доход, Расход</t>
  </si>
  <si>
    <t>company.html?token=89F7BFDAD3861A063645D9C805C669E666BEB02161096BE8A48359AEFC5E364C04D9B01FF0BF88AF4DC4A052A2401E2E6166AC3EA11F5EA1A1374C879B3078C1</t>
  </si>
  <si>
    <t>БЕСТУЖЕВ АЛЕКСЕЙ ЕВГЕНЬЕВИЧ, 1, НАГАЕВ РОМАН ИБРАГИМОВИЧ, 1, Уплаченная сумма, Доход, Расход</t>
  </si>
  <si>
    <t>company.html?token=9E1C7622B41BF2F4A43647D149357F30560D9EB76F3A2E9AED71590CDE2DA54DAD0098A76BBCB46625D308269E2401497B61691CF9EA21DBE0007AF6FF00C6CF327DB37E51C655A3A2980D028CBE2109</t>
  </si>
  <si>
    <t>ФЕДЮКОВ ВЛАДИМИР КОНСТАНТИНОВИЧ, 1, ФЕДЮКОВ ВЛАДИМИР КОНСТАНТИНОВИЧ, 1, Уплаченная сумма</t>
  </si>
  <si>
    <t>company.html?token=6F1C060BD487A914E27D9FE9F5365F04A3FA28AD0CD7C0B7D7848902CE0457205BC80FBCF26B7D3AEB3CBB9161C30EAEEFA35FB621F31210389C282EB1C8C44C</t>
  </si>
  <si>
    <t>ЧИГАРЕВ НИКОЛАЙ НИКОЛАЕВИЧ, 2, ЧИГАРЕВ НИКОЛАЙ НИКОЛАЕВИЧ, 2, ОБЩЕСТВО С ОГРАНИЧЕННОЙ ОТВЕТСТВЕННОСТЬЮ "КАСКАД", 1, Уплаченная сумма, Доход, Расход</t>
  </si>
  <si>
    <t>company.html?token=FA49A04801B05027C4F290325B5C9AE190922A415762DAB1FE6D8808ADB7A76FAD09B5B6E3BF38F67A3F6DA9EB771245</t>
  </si>
  <si>
    <t>ФЕКЛИСТОВ ПАВЕЛ АНАТОЛЬЕВИЧ, 5, СМИРНОВ АЛЕКСЕЙ ВАСИЛЬЕВИЧ, 3, Уплаченная сумма, Доход, Расход</t>
  </si>
  <si>
    <t>company.html?token=3235B03CEC7E4B3B49B8C9E8A68148DB16549CEFC41F2401F7C891DB96A422D4D525921E9378093C39719E5191CDCEEA327DB37E51C655A3A2980D028CBE2109</t>
  </si>
  <si>
    <t>ФОМИНА ТАТЬЯНА ВЛАДИМИРОВНА, 1, АБУЗЯРОВ МАРАТ РАДИКОВИЧ, 3, УФИМЦЕВ АЛЕКСЕЙ МАРСОВИЧ, 5, Уплаченная сумма, Доход, Расход</t>
  </si>
  <si>
    <t>company.html?token=42AFFCC4EF40CD7DC160C2E325D744814088C75ADFC0F941D9697E5F444F004D0BC9C690F2A799123076397B4315B9E3ADBABA096CEE945A1369F61B9DB725C1</t>
  </si>
  <si>
    <t>ФОМИЧЕВ АЛЕКСАНДР ВИКТОРОВИЧ, 1, ФОМИЧЕВ АЛЕКСАНДР ВИКТОРОВИЧ, 1, Уплаченная сумма, Доход, Расход</t>
  </si>
  <si>
    <t>company.html?token=41CD36DD222C425F5A9FB6017E23AD3BCF0C571B4FE9D2AC814A32A0395ADC3F0CE2A472CBAD52785A38942CE35DD8AA</t>
  </si>
  <si>
    <t>ШАРОВА ЕЛЕНА ВИКТОРОВНА, 1, ЕФИМОВА СВЕТЛАНА БОРИСОВНА, 1, Общая сумма, Уплаченная сумма, Доход, Расход</t>
  </si>
  <si>
    <t>company.html?token=1619208CC5FA7D96D36755ECB69700171A326DB233D2C5D7069F71845FE8C5DCAD09B5B6E3BF38F67A3F6DA9EB771245</t>
  </si>
  <si>
    <t>ЛУКЬЯНОВ ДЕНИС ВЛАДИМИРОВИЧ, 1, КОРНИЛОВ СТАНИСЛАВ ЮРЬЕВИЧ, 22, Уплаченная сумма, Доход, Расход</t>
  </si>
  <si>
    <t>company.html?token=CB82DCE2BF121A93CB00F0529C9F29A1D7D87480E4F237A15492C62F6D42B4E6E534F5F527F859C9F6D4A27E1B3AEBA3</t>
  </si>
  <si>
    <t>ИСЕЕВ РУСЛАН МАРАТОВИЧ, 1, "МОСКОВСКИЙ КРЕДИТНЫЙ БАНК" (ПУБЛИЧНОЕ АКЦИОНЕРНОЕ ОБЩЕСТВО), 3</t>
  </si>
  <si>
    <t>company.html?token=879D5652FD97DDAEDC95AE05725FECFA083B14FF94CB738AF622B865A0CEE0B8EFE132427F7732BA2B3233AFFB8C8E60</t>
  </si>
  <si>
    <t>САЛТЫКОВ КОНСТАНТИН НИКОЛАЕВИЧ, 1, БОЧКАРЕВ ПАВЕЛ МИХАЙЛОВИЧ, 1, САЛТЫКОВ КОНСТАНТИН НИКОЛАЕВИЧ, 1, Уплаченная сумма, Доход, Расход</t>
  </si>
  <si>
    <t>company.html?token=9F90E48916658085E021FAE3429C2F563B1674924BDEAEF9F348C56FEFFFF11CA459818B5E0281D0665751D6FF891694</t>
  </si>
  <si>
    <t>КУРДЮКОВ СЕРГЕЙ АЛЕКСАНДРОВИЧ, 2, КУРДЮКОВ СЕРГЕЙ АЛЕКСАНДРОВИЧ, 2, ИППОЛИТОВ МИХАИЛ ВЛАДИМИРОВИЧ, 1, Уплаченная сумма, Доход, Расход</t>
  </si>
  <si>
    <t>company.html?token=337DDC06312E4E67BB9B9A754E643A7EA422E7223EA7BAD880EAB7E10AE75A72BECC58C893FA8C5BFCC8DDA6C1679806</t>
  </si>
  <si>
    <t>ШВИДЧЕНКО ИЗАБЕЛЬ ИГОРЕВНА, 1, ТЕЛЯТНИКОВ ИГОРЬ НИКОЛАЕВИЧ, 1, Уплаченная сумма, Доход, Расход</t>
  </si>
  <si>
    <t>company.html?token=A09764ECB8F70D211EE6B504158AF4B5745338C3AE1C4D92FFC5A11B1A6F0165A99C4A6FAB43030F030780669A0A6399665A3DA249F08E2434EFA1EEC95586BD</t>
  </si>
  <si>
    <t>КОЛЕСНИКОВ РОМАН АЛЕКСЕЕВИЧ, 1, КОЛЕСНИКОВ РОМАН АЛЕКСЕЕВИЧ, 2, Общая сумма, Уплаченная сумма, Доход, Расход</t>
  </si>
  <si>
    <t>company.html?token=5B5ABD418FEC9C0726FEB6D7A762FA94A812CFAAD0FD1FD983EF0E8EB1706E057AE0E1AC66FE36CBA56C113245890B9A</t>
  </si>
  <si>
    <t>ЗАБОЛОТНАЯ ВЕРЕНИКА ВЯЧЕСЛАВОВНА, 1, ЗАБОЛОТНАЯ ВЕРЕНИКА ВЯЧЕСЛАВОВНА, 1, Уплаченная сумма, Доход, Расход</t>
  </si>
  <si>
    <t>company.html?token=A05EADD4467653F0EB215255D01769BEA29A48FC2F90D9AC1BDFC5CC152115AD0E6CA238F47A5BA980CB41C68A6F0CB5</t>
  </si>
  <si>
    <t>СИНЕВ ЮРИЙ ЮРЬЕВИЧ, 2, СИНЕВ ЮРИЙ ЮРЬЕВИЧ, 2, Уплаченная сумма, Доход, Расход</t>
  </si>
  <si>
    <t>company.html?token=E4AA1C6CC985E7C595D9CABB1E8D0849ABEC8F11757F4023636B86C685B5F5A718B55ECE624ECBBA453CAFD4525FB456</t>
  </si>
  <si>
    <t>КОЛЬЦЮК МАКСИМ ВЛАДИМИРОВИЧ, 1, КОЛЬЦЮК МАКСИМ ВЛАДИМИРОВИЧ, 1, МАЛАХОВ СЕРГЕЙ АНДРЕЕВИЧ, 4, Уплаченная сумма, Доход, Расход</t>
  </si>
  <si>
    <t>company.html?token=5BD567AC63DF8427C47F10348EC098A773E8F1B4A8AFCF13E24CA4EB7B860560A242B1E24842D9F38029750D6DDFB51F7F583115CC3FC90F7E656046626678A9</t>
  </si>
  <si>
    <t>СИЗОВ ДМИТРИЙ ВЛАДИМИРОВИЧ, 3, КАПЛУН СЕРГЕЙ МАРКОВИЧ, 1, СИЗОВ ДМИТРИЙ ВЛАДИМИРОВИЧ, 2, Уплаченная сумма, Доход, Расход</t>
  </si>
  <si>
    <t>company.html?token=7601BC901732CFB78B47BABD502D5FC5533AA4091691E857081B42EF026FFB2E70CE5B4F28E6C6FB8CA5C199D831BC60</t>
  </si>
  <si>
    <t>АФАНАСЬЕВ ДЕНИС ЕВГЕНЬЕВИЧ, 1, АФАНАСЬЕВ ДЕНИС ЕВГЕНЬЕВИЧ, 1, Уплаченная сумма, Доход, Расход</t>
  </si>
  <si>
    <t>company.html?token=51B68D3A0C7BB6CD88DD80FA43C30DE53215F78173F889A2874D9552B104196D327DB37E51C655A3A2980D028CBE2109</t>
  </si>
  <si>
    <t>ГАСКАРОВ РУСТЕМ АНАСОВИЧ, 1, ГАСКАРОВ РУСТЕМ АНАСОВИЧ, 4, Уплаченная сумма, Доход, Расход</t>
  </si>
  <si>
    <t>company.html?token=F24F58A8682540DC503A291E25242DC5DEC5D68BCAE5F261212DF9D415A3649E628CF739086DEBA545C28CF8D790F20277C423D79AF13E30F25E7103DC3AAE98</t>
  </si>
  <si>
    <t>ЖОРИН ГЕННАДИЙ АНАТОЛЬЕВИЧ, 2, ЖОРИН ГЕННАДИЙ АНАТОЛЬЕВИЧ, 1, Уплаченная сумма, Доход, Расход</t>
  </si>
  <si>
    <t>company.html?token=F800ACAA32414A41689D34B494C63CFFE648277DBD7935C169D57C9CBC7B7EACF388586F2F3DE258CC375E0464C36139</t>
  </si>
  <si>
    <t>ХОХЛОВ ВИТАЛИЙ ВЛАДИСЛАВОВИЧ, 2, ВОЛОХОВ АНДРЕЙ ЛЕОНИДОВИЧ, 3, МУСЛИМОВ АСЛАМБЕК НАЗАРБЕКОВИЧ, 1, Уплаченная сумма, Доход, Расход</t>
  </si>
  <si>
    <t>company.html?token=FDEBCF4DEE1C7D19C7CACE3155C1EB98977DDB64C424B82BD618E77A8A96F9822F8388E70F18C8D6C9D9D0959266DC44C26910C43354566058F50EFCF88CB892</t>
  </si>
  <si>
    <t>АХМАДОВ ТУРПАЛ-АЛИ МУХОДИНОВИЧ, 1, АХМАДОВ ТУРПАЛ-АЛИ МУХОДИНОВИЧ, 1, Уплаченная сумма, Доход, Расход</t>
  </si>
  <si>
    <t>company.html?token=4072995BF91A6072997F856CCEFDF98AD2EFBF68FF5575E8B874E2CB5A53FDEB5FD3A4B0A2B5D9C29F3E7B86D5BDE11EC26910C43354566058F50EFCF88CB892</t>
  </si>
  <si>
    <t>ДОРОШЕНКО ТАТЬЯНА СЕРГЕЕВНА, 1, СОКОЛОВА АННА ГЕННАДЬЕВНА, 1, ОБЩЕСТВО С ОГРАНИЧЕННОЙ ОТВЕТСТВЕННОСТЬЮ "БРОКЕР", 2, Уплаченная сумма, Доход, Расход</t>
  </si>
  <si>
    <t>company.html?token=B511AF8CBBE7BD9E2FFCFE037CAEB3CBE9019813AC9F19EA59C595D19AA5D7886E0FD42D91FDC697C436DD245EFF824DEFA35FB621F31210389C282EB1C8C44C</t>
  </si>
  <si>
    <t>Уплаченная сумма</t>
  </si>
  <si>
    <t>Чуркеева Лариса Николаевна</t>
  </si>
  <si>
    <t>Колесникова Валентина Николаевна</t>
  </si>
  <si>
    <t>company.html?token=FF825F5B46B3240E445B08FB13D5592A074014B4E21433637F77B47B999F84A5DC1A2461FC9C492612D28CB5B4F09F7C327DB37E51C655A3A2980D028CBE2109</t>
  </si>
  <si>
    <t>ШУМКОВА ДАРЬЯ СЕРГЕЕВНА, 1, ПОДОПЛЕЛОВ НИКОЛАЙ ВАЛЕРЬЕВИЧ, 1, Уплаченная сумма, Доход, Расход</t>
  </si>
  <si>
    <t>Подоплелов Николай Валерьевич</t>
  </si>
  <si>
    <t>company.html?token=9BCC91ACD94AD7AAE5D3A77BF1B7E0CC6429DA2D4C6A803D653D7CB77702CD394226E4570B532F3D26AE5B5C6D392BC9</t>
  </si>
  <si>
    <t>АРУТЮНЯН ВАГАН АНДРАНИКОВИЧ, 1, АРУТЮНЯН ВАГАН АНДРАНИКОВИЧ, 1, Уплаченная сумма</t>
  </si>
  <si>
    <t>company.html?token=96A29693007C96D4142136D550D6573A87EEA839410DAF29B4E99C47D147E02BC05910FC284C59FD775332497A72D73B</t>
  </si>
  <si>
    <t>СУРАЕВА ТАТЬЯНА ЭММАНУИЛОВНА, 1, ГАВРИЛОВ ИГОРЬ ВЛАДИМИРОВИЧ, 9, ОБЩЕСТВО С ОГРАНИЧЕННОЙ ОТВЕТСТВЕННОСТЬЮ"АИГ КОНСАЛТ", 1, Уплаченная сумма, Доход, Расход</t>
  </si>
  <si>
    <t>company.html?token=ACED5166557FC6F6B1072C3866C323EADC1DD6EFC7D4451EFDA9A6222CCB47DFA827111E860D132252D1F1CC95C7C7E1F6E42E4F78D289EAD8753A631D03F954</t>
  </si>
  <si>
    <t>ИВАНОВСКИЙ ПАВЕЛ ВЛАДИМИРОВИЧ, 1, ЛУЦЫК АНДРЕЙ ГРИГОРЬЕВИЧ, 6, ЖАЛНИНА ДАРЬЯ АЛЕКСАНДРОВНА, 3, СТЕРЖАНОВ АЛЕКСЕЙ ЕВГЕНЬЕВИЧ, 6, Уплаченная сумма, Доход, Расход</t>
  </si>
  <si>
    <t>company.html?token=72B621386CF2D4CA3D4885170F66DF7A4E874A547328850A930CA1A4F8619A04A459818B5E0281D0665751D6FF891694</t>
  </si>
  <si>
    <t>ДЗЮБА ВЛАДИМИР ВЛАДИМИРОВИЧ, 4, ВЕТОШКИН ДМИТРИЙ СЕРГЕЕВИЧ, 4, ДЗЮБА ВЛАДИМИР ВЛАДИМИРОВИЧ, 5, ПРИХОДСКАЯ ЖАННА АЛЕКСАНДРОВНА, 2, Уплаченная сумма, Доход, Расход</t>
  </si>
  <si>
    <t>company.html?token=63C07C52C281610B9E345A342E9524D5EC01295C185F0FD372E3B30A6868FB65EFA35FB621F31210389C282EB1C8C44C</t>
  </si>
  <si>
    <t>МИРОШНИЧЕНКО ОКСАНА ЕВГЕНЬЕВНА, 1, МИРОШНИЧЕНКО ОКСАНА ЕВГЕНЬЕВНА, 1, Уплаченная сумма, Доход, Расход</t>
  </si>
  <si>
    <t>company.html?token=6A9937777540BA38D2EA3CD50F0DEBF03A583226D417BFF3FFE3CD7928258016FD96BD8D00B97C138EA6919CEAE420DEC26910C43354566058F50EFCF88CB892</t>
  </si>
  <si>
    <t>ЕЛИЗАРОВ АЛЕКСЕЙ МИХАЙЛОВИЧ, 2, ЕЛИЗАРОВ АЛЕКСЕЙ МИХАЙЛОВИЧ, 2, ВОРОЖЕЙКИНА ЕЛЕНА СТАНИСЛАВОВНА, 1, ИППОЛИТОВА ВАЛЕНТИНА ВЛАДИМИРОВНА, 1, Уплаченная сумма, Доход, Расход</t>
  </si>
  <si>
    <t>company.html?token=274CD6D9CBCCAF4304053124220411EC1B4A8B3F174F145BB1463617B9BF4D0D0E6CA238F47A5BA980CB41C68A6F0CB5</t>
  </si>
  <si>
    <t>ДЕНИСОВ ИЛЬЯ ВЯЧЕСЛАВОВИЧ, 1, ФЕКЛИН АЛЕКСЕЙ АЛЕКСАНДРОВИЧ, 3, ДЕНИСОВ ИЛЬЯ ВЯЧЕСЛАВОВИЧ, 1, Уплаченная сумма, Доход, Расход</t>
  </si>
  <si>
    <t>company.html?token=82F74E8801B95204198D62A6D4BC465A558314302A0A90CD1C2DCAC8C4466C36F8075DD39677118ADD04FD636BC83896</t>
  </si>
  <si>
    <t>ЛАРИОНОВА НАТАЛЬЯ АНАТОЛЬЕВНА, 2, ГОРБУНОВА МАРИЯ ВАЛЕРЬЕВНА, 2, ШАЙМУХАМЕТОВА ЗУЛЬФИЯ ФЛЮРОВНА, 2, Уплаченная сумма, Доход, Расход</t>
  </si>
  <si>
    <t>company.html?token=98016316EDF64FA28B7DAB624DE8B6C5B5552CC805C1E3BA91AA465F7836C2CFC3D63BF0B65CDA0AA84DAC9F913FE903327DB37E51C655A3A2980D028CBE2109</t>
  </si>
  <si>
    <t>СУНЦОВА АНАСТАСИЯ ВЛАДИМИРОВНА, 1, СУНЦОВА АНАСТАСИЯ ВЛАДИМИРОВНА, 1, Уплаченная сумма, Доход, Расход</t>
  </si>
  <si>
    <t>company.html?token=3311197A05AE1EDB6870A2F192C42504F8D60E962EA7EA12201ADF9639DF414931BDFF6A5E47881E861BFC5F2383BEBDA9B1A5F689B957B75609886A78B121E2</t>
  </si>
  <si>
    <t>ВЕДИЛИН ВЛАДИМИР МИХАЙЛОВИЧ, 1, ВЕДИЛИН ВЛАДИМИР МИХАЙЛОВИЧ, 1, Уплаченная сумма, Доход, Расход</t>
  </si>
  <si>
    <t>company.html?token=364067BCE6BF060BE093DD9F7F23962F545597C073D4D8A154A383BE1B2E5C357F583115CC3FC90F7E656046626678A9</t>
  </si>
  <si>
    <t>КАРПОВА ОЛЬГА АЛЕКСАНДРОВНА, 2, БЕЛЯКОВ АЛЕКСАНДР ВАЛЕРЬЕВИЧ, 2, Уплаченная сумма, Доход, Расход</t>
  </si>
  <si>
    <t>company.html?token=596A2BF2CE5F22278C00F9B639EAC4599E2567EEC1F2F36DFA6F289BE03184838C64881ACB1979A9104F97960324E0DE</t>
  </si>
  <si>
    <t>МИХМЕЛЬ ПАВЕЛ СЕРГЕЕВИЧ, 1, МИХМЕЛЬ ПАВЕЛ СЕРГЕЕВИЧ, 1, Уплаченная сумма, Доход, Расход</t>
  </si>
  <si>
    <t>company.html?token=661D6D772595FF90DD16CC111590A9CAE20365C926FBD76187369969BA4EB305C8993CC216FAF646675ACDCF806D0901086D87BAAB69E4D8B2E5A51BA234A84F</t>
  </si>
  <si>
    <t>КОРНЕЕВ ОЛЕГ ВИКТОРОВИЧ, 2, Быков Максим Романович, 5, Уплаченная сумма, Доход, Расход</t>
  </si>
  <si>
    <t>company.html?token=70337F83B7B1D57EE59A43054FD054CAC120E0F6405A51D6B1B27AADB1DA355AF388586F2F3DE258CC375E0464C36139</t>
  </si>
  <si>
    <t>ГОРЯНИНА ОКСАНА ВАСИЛЬЕВНА, 1, МАМУТОВА ТАТЬЯНА МИХАЙЛОВНА, 1, КОЛЫМАЖНОВ МАКСИМ ЮРЬЕВИЧ, 1, ГОРЯНИНА ОКСАНА ВАСИЛЬЕВНА, 1, ФИЛАТОВ ИГОРЬ НИКОЛАЕВИЧ, 1, Уплаченная сумма, Доход, Расход</t>
  </si>
  <si>
    <t>company.html?token=7DD5C11750E6D0CEEAC8F10341D44ADF2EAEA81110140F3FE41D037A1EB725A54EB8F60E5837BF383A4507FF9BD1A9618C64881ACB1979A9104F97960324E0DE</t>
  </si>
  <si>
    <t>СОЛОЩЕНКО ДМИТРИЙ ВЛАДИМИРОВИЧ, 2, СОЛОЩЕНКО ДМИТРИЙ ВЛАДИМИРОВИЧ, 2, Уплаченная сумма, Доход, Расход</t>
  </si>
  <si>
    <t>company.html?token=BB02B99E3143D0F9F4B87E0BE1B7B835170C233BEB9886875804FC75265C5774327DB37E51C655A3A2980D028CBE2109</t>
  </si>
  <si>
    <t>БОРИСОВ АЛЕКСЕЙ НИКОЛАЕВИЧ, 1, БОРИСОВ АЛЕКСЕЙ НИКОЛАЕВИЧ, 1, Уплаченная сумма, Доход, Расход</t>
  </si>
  <si>
    <t>company.html?token=E7EF6B19856AB051E7D42B7135316EBD2ADB9D7B1C816426EAFE613DAE4C0E8E3A45009A540CB150C9E43055983A950254DF2ADD41AC2B8AB2F885AF42926710</t>
  </si>
  <si>
    <t>КРАСНОЩЕКОВ АНТОН ПАВЛОВИЧ, 1, СКВОРЦОВ АЛЕКСАНДР ВАЛЕНТИНОВИЧ, 4, Уплаченная сумма, Доход, Расход</t>
  </si>
  <si>
    <t>company.html?token=9B0327060B022E5124DF913728E4323E8603B62960756D351A34D4BCB433C543C528E9CA715370DF40830C8EFCA3A8FE086D87BAAB69E4D8B2E5A51BA234A84F</t>
  </si>
  <si>
    <t>АНТРОПОВ ИГОРЬ ВЛАДИМИРОВИЧ, 5, АНТРОПОВ ИГОРЬ ВЛАДИМИРОВИЧ, 7, ОБЩЕСТВО С ОГРАНИЧЕННОЙ ОТВЕТСТВЕННОСТЬЮ "ЮФ "ЮРИНФОРМ", 1, Уплаченная сумма, Доход, Расход</t>
  </si>
  <si>
    <t>company.html?token=6C572A71F45E503F0B04D14552262E5B39D012C9AA2E9E3EF0D35313DBBD2493574702A6199D6BFB62F0BBAF5D59CDA534B9300A5BE3288A7275D95DAD7FBF15</t>
  </si>
  <si>
    <t>ИЛЬЧУК ЮРИЙ АЛЕКСАНДРОВИЧ, 1, ИЛЬЧУК ЮРИЙ АЛЕКСАНДРОВИЧ, 1, Уплаченная сумма, Доход, Расход</t>
  </si>
  <si>
    <t>company.html?token=8CC57745E95B5D54B46CE8993A6CB63E1286F3CE7C16D5D0AC7BD9C8769046F0C5085345FCD3D4E51BC34A81092BFCF0A459818B5E0281D0665751D6FF891694</t>
  </si>
  <si>
    <t>МУРАТШИН ДИНАР МАРАТОВИЧ, 1, САХАПОВ ДАМИР ЗУФЕРОВИЧ, 1, ПЛЕХАНОВ СЕРГЕЙ АНДРЕЕВИЧ, 1, МУРАТШИН ДИНАР МАРАТОВИЧ, 1, Уплаченная сумма, Доход, Расход</t>
  </si>
  <si>
    <t>company.html?token=82FBE9BF8AF16377225247D25CDDAC5C2BAFC11BAA3660DF72CAE1247829F33A4B74AF2F9D98379E5CDCF41936731CAEA459818B5E0281D0665751D6FF891694</t>
  </si>
  <si>
    <t>ТЕЛЯТНИКОВА ЕЛЕНА ВАСИЛЬЕВНА, 1, ВОЛКОВ ПАВЕЛ АЛЕКСАНДРОВИЧ, 4, КРАВЦОВА НАТАЛЬЯ НИКОЛАЕВНА, 2, ЕВСТИФЕЕВА ЮЛИЯ ЕВГЕНЬЕВНА, 4, КОБЯКОВ ВЛАДИСЛАВ ЮРЬЕВИЧ, 9, ЕЛИСЕЕВ АЛЕКСЕЙ АНДРЕЕВИЧ, 4, ТРАХАЧЁВ СЕРГЕЙ ВАЛЕРЬЕВИЧ, 7, Общая сумма, Уплаченная сумма, Доход, Расход</t>
  </si>
  <si>
    <t>company.html?token=F31E287645198093F92183E234CA10CE7C3716A501F07AFFE3DC7D7D748B4456DC917D0AB579E8E01A862AE5D055ED4FEDCBC7996F8F9BCC75767A674B7D247A</t>
  </si>
  <si>
    <t>БУХ ВЛАДИСЛАВ АРТУРОВИЧ, 4, БУХ ВЛАДИСЛАВ АРТУРОВИЧ, 3, Уплаченная сумма, Доход, Расход</t>
  </si>
  <si>
    <t>company.html?token=73E4861B00A7110B3E2E7761754531E95344318F63F4446A05B850B3EB94487C086D87BAAB69E4D8B2E5A51BA234A84F</t>
  </si>
  <si>
    <t>МЕЛЬКОВ ПАВЕЛ МИХАЙЛОВИЧ, 1, ГЕРАСИМЕНКО ДЕНИС АЛЕКСАНДРОВИЧ, 3, Уплаченная сумма, Доход, Расход</t>
  </si>
  <si>
    <t>company.html?token=FE2CC2910C872CAD49A7B5900A745BAF2E3C745E9A7DDF8096437E209927EA8C376944BC3B3E9BD62437F51DBDCFFBD536D98C9CA643EDD11AFEA4885C058782</t>
  </si>
  <si>
    <t>Зурушев Абубакар Бадрудиевич, 1, Зурушев Абубакар Бадрудиевич, 1, Уплаченная сумма, Доход, Расход</t>
  </si>
  <si>
    <t>company.html?token=974CE8D85AC27D261B5409A9D4A51E439CE99053D83657EE4BB756C561B0267AF388586F2F3DE258CC375E0464C36139</t>
  </si>
  <si>
    <t>ГЛАДКОВА ЛАРИСА НИКОЛАЕВНА, 2, ГЛАДКОВА ЛАРИСА НИКОЛАЕВНА, 1, Общая сумма, Уплаченная сумма, Доход, Расход</t>
  </si>
  <si>
    <t>company.html?token=A3F3F445CE4B9E6FB5083324E3453A6977E43F94320F6B19334EF5C7C27240E2940A75CAC302BFB443AB80ED5C02C8F9A459818B5E0281D0665751D6FF891694</t>
  </si>
  <si>
    <t>БИСИНГАЛИЕВ ВЛАДИМИР АХМЕДЬЯРОВИЧ, 1, КИРИЛЛОВА КСЕНИЯ ЮРЬЕВНА, 1, Уплаченная сумма, Доход, Расход</t>
  </si>
  <si>
    <t>company.html?token=591A082BF395B0E3D8F9C4377F3F68E800682CE7EDB7C9B272B923B2FA1D13E64817A8A78410C35772F8C40CD6E6CBDFC26910C43354566058F50EFCF88CB892</t>
  </si>
  <si>
    <t>БАДЫ АЭЛИТА САРЫГ-ООЛОВНА, 1, КУУЛАР СВЕТЛАНА ЕГОРОВНА, 1, БАДЫ АЭЛИТА САРЫГ-ООЛОВНА, 2, Уплаченная сумма, Доход, Расход</t>
  </si>
  <si>
    <t>company.html?token=2145D3902540D322083BEFADAEF0877FE10503DCEE7F94636F9340FE29F210B191F1D20787B720519FAF41060BE52CD38C64881ACB1979A9104F97960324E0DE</t>
  </si>
  <si>
    <t>ОШКОДЕР АЛЕКСАНДР СЕРГЕЕВИЧ, 1, ОШКОДЕР МИХАИЛ СЕРГЕЕВИЧ, 1, ИОНОВ ИГОРЬ НИКОЛАЕВИЧ, 1, Уплаченная сумма, Доход, Расход</t>
  </si>
  <si>
    <t>company.html?token=00C0E1EEA0E1535EF14811850090F13205F6A504984A9902351D65E0A190234438A647E677424678E788DAAB4E9E4B90327DB37E51C655A3A2980D028CBE2109</t>
  </si>
  <si>
    <t>БАЗЮКИН ДМИТРИЙ ВАЛЕРИЕВИЧ, 1, ТРАНИ ВИНЧЕНЦО, 14, Уплаченная сумма, Доход, Расход</t>
  </si>
  <si>
    <t>company.html?token=AF52B1601C90D4A46B8C4C54606B60A56329A75E27A87314E1B068E5842B3497970150864D334D32EDF9D5030A0ED6C7</t>
  </si>
  <si>
    <t>КАЗАНОВ МИХАИЛ АЛЕКСАНДРОВИЧ, 2, КАЗАНОВ МИХАИЛ АЛЕКСАНДРОВИЧ, 3, Уплаченная сумма, Доход, Расход</t>
  </si>
  <si>
    <t>company.html?token=1F3B3672750519FC11183622089DF7390842D5856AF3E21DC2166E2E0909B14CEFA35FB621F31210389C282EB1C8C44C</t>
  </si>
  <si>
    <t>ЖДАНОВА НАДЕЖДА АНДРЕЕВНА, 2, САЛЬНИКОВА КСЕНИЯ АЛЕКСАНДРОВНА, 1, Общая сумма, Уплаченная сумма, Доход, Расход</t>
  </si>
  <si>
    <t>company.html?token=A995452A2598D42E18669BE564BBA3346ABEBDED298C4AA29BDEE7F11106CF2C6F200E05048B498FB50EB999E208E961AD09B5B6E3BF38F67A3F6DA9EB771245</t>
  </si>
  <si>
    <t>ВОРОНКОВА АЛЁНА ГЕННАДЬЕВНА, 1, ВОРОНКОВА МАРИНА ИВАНОВНА, 1, Уплаченная сумма, Доход, Расход</t>
  </si>
  <si>
    <t>company.html?token=7F926456419A13256218710076E80917043CF5402CA01F6F12B4EC39655BD4FCB9BE439BAFFAD8960DBC142FB60AF557EFA35FB621F31210389C282EB1C8C44C</t>
  </si>
  <si>
    <t>ЛЯПКОВА НАТАЛИЯ ВЯЧЕСЛАВОВНА, 1, КООПЕРАТИВ ПОТРЕБИТЕЛЬСКОЕ ОБЩЕСТВО "ЮНИОН ФИНАНС", 8, Уплаченная сумма</t>
  </si>
  <si>
    <t>Ляпкова Наталия Вячеславовна</t>
  </si>
  <si>
    <t>Кооператив Потребительское Общество, "ЮНИОН ФИНАНС"</t>
  </si>
  <si>
    <t>company.html?token=B6F5C6E3ECA21142B8A62AF8BFC590C13E26E016E2F0F1034E654D27C790B875859D3000394CE6D0C3D94CD342C1F14D96C8EE563798F4860A4605A9EE0E4D77327DB37E51C655A3A2980D028CBE2109</t>
  </si>
  <si>
    <t>БРИНЗЕВИЧ НАТАЛЬЯ КОНСТАНТИНОВНА, 2, БРИНЗЕВИЧ НАТАЛЬЯ КОНСТАНТИНОВНА, 3, ЗАКАТИЙ СЕРГЕЙ ВЛАДИМИРОВИЧ, 1, Общая сумма, Уплаченная сумма, Доход, Расход</t>
  </si>
  <si>
    <t>company.html?token=324EC9D67631335B6E4BACE4AE7E143C535F690BFFBB344F1FE0A2298D6CDB532C4139B9651F07B677CC166E7E34DA868C64881ACB1979A9104F97960324E0DE</t>
  </si>
  <si>
    <t>МАКСИМОВ СЕРГЕЙ ЮРЬЕВИЧ, 1, МАКСИМОВ СЕРГЕЙ ЮРЬЕВИЧ, 1, Уплаченная сумма, Доход, Расход</t>
  </si>
  <si>
    <t>company.html?token=80387F4DE8C65F13096DA2DD895488934249694A8824E4D3FA4FCB42A8BF3C378BEEA70010839F47C709B2378DE27C6D</t>
  </si>
  <si>
    <t>КАЗАКОВА ЕКАТЕРИНА АНАТОЛЬЕВНА, 1, ИВАНОВА ЕЛЕНА НИКОЛАЕВНА, 1, КАЗАКОВ ВАСИЛИЙ НИКОЛАЕВИЧ, 1, Уплаченная сумма, Доход, Расход</t>
  </si>
  <si>
    <t>company.html?token=73B438CBC5F5B9DEB8E8B30BCE2FCE839C9A844E10BE03DA890A66C674E5A1BE133151ABB6682E49CF5A52B899E7512A</t>
  </si>
  <si>
    <t>ЗЛОБИН ДМИТРИЙ ВАЛЕРЬЕВИЧ, 1, ЗЛОБИН ДМИТРИЙ ВАЛЕРЬЕВИЧ, 1, Уплаченная сумма, Доход, Расход</t>
  </si>
  <si>
    <t>company.html?token=84C28C35E299156B7A0EC58EB1675F4F9EA7645F416AB0F22E1F71E74E23224BA2029FBE10360615F7B70C2C55F7F3BA</t>
  </si>
  <si>
    <t>МУРЗАБЕКОВ АСКЕР ХАБИЛОВИЧ, 1, МИХАЙЛОВ ИГОРЬ АНАТОЛЬЕВИЧ, 2, Уплаченная сумма, Доход, Расход</t>
  </si>
  <si>
    <t>company.html?token=7771B34C50C0A463BED8732AD0FE8EC2715274C2F7F3F16B4258774A48372D91559A5D36BCF64CC8C0D53C3838EC12EE7F583115CC3FC90F7E656046626678A9</t>
  </si>
  <si>
    <t>ВАСИЛЬЕВА АМИРА АНАТОЛЬЕВНА, 1, МОИСЕЕВ АНТОН ВИКТОРОВИЧ, 7, Уплаченная сумма, Доход, Расход</t>
  </si>
  <si>
    <t>company.html?token=5742190635F00570EB137E50835C6B439C481346B7126789A5032CBB70FAFD7216EAFBBBB8D411A7E117E8F9CF433FFF7B7C1DA9F6621EFFB651E14782226504</t>
  </si>
  <si>
    <t>МОЗГОВОЙ ЛЕОНТИЙ СЕРГЕЕВИЧ, 1, МОЗГОВОЙ ЛЕОНТИЙ СЕРГЕЕВИЧ, 1, Уплаченная сумма, Доход, Расход</t>
  </si>
  <si>
    <t>company.html?token=FAB761BBA7E71B8F9D30B3D7A35F34C7A17B936582FC5D7DD4A31D639D445ECE44ECE37DCD3DE3EF198E47C0F968F7C1AD09B5B6E3BF38F67A3F6DA9EB771245</t>
  </si>
  <si>
    <t>КУКЛИН БОРИС ГРИГОРЬЕВИЧ, 2, КУКЛИН БОРИС ГРИГОРЬЕВИЧ, 9, Уплаченная сумма, Доход, Расход</t>
  </si>
  <si>
    <t>company.html?token=658DCBDE1D96AFCF218275A7BF270988A29BC1CAF80355462C63F9CE15FF65476D79012DE43C8D924B8A36A87C5D7395EFA35FB621F31210389C282EB1C8C44C</t>
  </si>
  <si>
    <t>КРАСНОЩЕКОВА АЛЕКСАНДРА ВЛАДИМИРОВНА, 1, БОЙКО ОЛЬГА НИКОЛАЕВНА, 1, Уплаченная сумма, Доход, Расход</t>
  </si>
  <si>
    <t>company.html?token=85BD6EA4CD7DF47FB0138BA0973472F1FC6C980A8C939A599C829191563DF6B249E7F6362189122C4795197186E9E318086D87BAAB69E4D8B2E5A51BA234A84F</t>
  </si>
  <si>
    <t>САМОЙЛОВ ДМИТРИЙ ПАВЛОВИЧ, 1, КОРНИЛОВ СТАНИСЛАВ ЮРЬЕВИЧ, 22, Уплаченная сумма, Доход, Расход</t>
  </si>
  <si>
    <t>company.html?token=E5468AF47821A996CC4DF9EB6E1564A4BF2CEA8B0D5B9BE13F2B9759B8CEC773C9F1F10CBE962757E0C40FCBC883D6ED</t>
  </si>
  <si>
    <t>ТРУБНИКОВ МАКСИМ НИКОЛАЕВИЧ, 3, ТРУБНИКОВ МАКСИМ НИКОЛАЕВИЧ, 7, Уплаченная сумма, Доход, Расход</t>
  </si>
  <si>
    <t>company.html?token=796F8955358C3A3FAD9484229AB5BD94DDB5EFF530116BE13EB4F4D74154645C8E983C6CF24727FDA64B4ED9998E3327DDD66A326426DDA0773DCBCC76CCCD6A</t>
  </si>
  <si>
    <t>СИМАКИН ИВАН ВИКТОРОВИЧ, 2, СИМАКИН ИВАН ВИКТОРОВИЧ, 2, ПОЛУДАРЬЕВ КИРИЛЛ ИВАНОВИЧ, 2, НЕНАШЕВ ЮРИЙ ВЛАДИМИРОВИЧ, 3, Уплаченная сумма, Доход, Расход</t>
  </si>
  <si>
    <t>company.html?token=4F802D2EA15E8FA4AEAD56F0EE11569698292A1F786A2CBD2C34C746A514F4B046DBDD358217CA9ABE336F779D7844DE8C64881ACB1979A9104F97960324E0DE</t>
  </si>
  <si>
    <t>ЧУВИЛИНА ЕЛЕНА ПЕТРОВНА, 1, КНЯЗЕВ ВАЛЕРИЙ НИКОЛАЕВИЧ, 5, Уплаченная сумма, Доход, Расход</t>
  </si>
  <si>
    <t>company.html?token=06FB90EB6916801648556606047CC0EA298592888108A6E4375222D086E1C75E0E6CA238F47A5BA980CB41C68A6F0CB5</t>
  </si>
  <si>
    <t>ШАРАЕВ АЙРАТ АМИРЗЯНОВИЧ, 3, ШАРАЕВ АЙРАТ АМИРЗЯНОВИЧ, 4, Уплаченная сумма, Доход, Расход</t>
  </si>
  <si>
    <t>company.html?token=1528C6884914325DD2AEEAB1F085D5B16934D9E6B785079C8DAC728BDAD33007A459818B5E0281D0665751D6FF891694</t>
  </si>
  <si>
    <t>ГЛУШКОВ АЛЕКСАНДР НИКОЛАЕВИЧ, 1, ЧЕРЕПКОВ ВАСИЛИЙ НИКОЛАЕВИЧ, 2, ГЛУШКОВ АЛЕКСАНДР НИКОЛАЕВИЧ, 1, Уплаченная сумма, Доход, Расход</t>
  </si>
  <si>
    <t>company.html?token=8E64E5A3918AF23E33199ACF70ED4B284D9D4633667DEB97BEB45DBE655C3E7AF83F88FB8421C4F6C2200BB332D477282472C54BF3C2D1D87736EBEEF005F7BC</t>
  </si>
  <si>
    <t>ПЛЯСЕНКО НАТАЛЬЯ АЛЕКСАНДРОВНА, 1, ПЛЯСЕНКО НАТАЛЬЯ АЛЕКСАНДРОВНА, 1, Уплаченная сумма, Доход, Расход</t>
  </si>
  <si>
    <t>Плясенко Наталья Александровна</t>
  </si>
  <si>
    <t>company.html?token=5EA1AC0B181413ADBE452C005B2EDCEDFFBA08B0F9CE999A46E0389693A3B03A01EAD7174CE3B82E0345ABE7EB55F841A459818B5E0281D0665751D6FF891694</t>
  </si>
  <si>
    <t>АНДРЕЕВА НАДЕЖДА ВАСИЛЬЕВНА, 1, АНДРЕЕВА НАДЕЖДА ВАСИЛЬЕВНА, 1, ВЕТОШКИНА ИННА ГЕОРГИЕВНА, 1, ПОЛЯНСКАЯ ЮЛИЯ ВЯЧЕСЛАВОВНА, 2, МАЛЫШЕВА СВЕТЛАНА НИКОЛАЕВНА, 1, ХАЛИН РОМАН АНАТОЛЬЕВИЧ, 1, Уплаченная сумма, Доход, Расход</t>
  </si>
  <si>
    <t>company.html?token=20E546F1019C8F7FEC41B05927C7DC95425BA962B73BFC85FC06E7764751680A1381C2B9CFBCE644BC45155D3AC23264EFA35FB621F31210389C282EB1C8C44C</t>
  </si>
  <si>
    <t>САЛАХОВА АЛИНА МИНЗАГИДОВНА, 1, ЛАТЫПОВ ХАЛИЛ ХАМИДУЛЛОВИЧ, 2, Уплаченная сумма, Доход, Расход</t>
  </si>
  <si>
    <t>company.html?token=E4170D13707FCB49E06C0782696D04617476D21B35F0FBC5B3280BF89983EA22D70153EB1BA37938B78C2F325602683B0E6CA238F47A5BA980CB41C68A6F0CB5</t>
  </si>
  <si>
    <t>ЗАГРЕБЕЛЬНЫЙ ДЕНИС АЛЕКСАНДРОВИЧ, 1, ВОЛКОВ ПАВЕЛ АЛЕКСАНДРОВИЧ, 4, ЕВСТИФЕЕВА ЮЛИЯ ЕВГЕНЬЕВНА, 4, ЕЛИСЕЕВ АЛЕКСЕЙ АНДРЕЕВИЧ, 4, КОБЯКОВ ВЛАДИСЛАВ ЮРЬЕВИЧ, 9, НЕПОМНЯЩАЯ СОФЬЯ АЛИБЕКОВНА, 2, САЗОНОВ ИВАН ВИКТОРОВИЧ, 2, ЕВТЯГИНА ОЛЬГА ВЛАДИМИРОВНА, 2, ЗОТКИН ВАЛЕРИЙ АЛЕКСАНДРОВИЧ, 3, ЗАГРЕБЕЛЬНЫЙ ДЕНИС АЛЕКСАНДРОВИЧ, 1, КОУРОВ ТИМОФЕЙ АНАТОЛЬЕВИЧ, 2, ШАРАПОВ КОНСТАНТИН АЛЕКСАНДРОВИЧ, 1, ТРАХАЧЁВ СЕРГЕЙ ВАЛЕРЬЕВИЧ, 7, ШИН ЕГОР БОРИСОВИЧ, 3, Уплаченная сумма, Доход, Расход</t>
  </si>
  <si>
    <t>Волков Павел Александрович, Евстифеева Юлия Евгеньевна, Елисеев Алексей Андреевич, Кобяков Владислав Юрьевич, Непомнящая Софья Алибековна, Сазонов Иван Викторович, Евтягина Ольга Владимировна, Зоткин Валерий Александрович, Загребельный Денис Александрович, Коуров Тимофей Анатольевич, Шарапов Константин Александрович, Трахачёв Сергей Валерьевич, Шин Егор Борисович</t>
  </si>
  <si>
    <t>company.html?token=747DF601551271F93C38BCCE44DB1CB7C7C4FBCE0987BD75749E3C80EF89EC1985D6D747CCB01063BCF7C82E5955FB4D674FEC70646497A9CBD97AD98C00055F</t>
  </si>
  <si>
    <t>САКИНОВ АРТЁМ ЭРНСТОВИЧ, 1, МОХОВИКОВ ДЕНИС МАКСИМОВИЧ, 1, БУГАКОВА ЕКАТЕРИНА МАКСИМОВНА, 1, ЧИРКИНА ОКСАНА ВЛАДИМИРОВНА, 1, АНДРЕЕВ АНДРЕЙ ВАЛЕРИЕВИЧ, 1, КЛУШИН МАКСИМ АЛЕКСАНДРОВИЧ, 1, Уплаченная сумма, Доход, Расход</t>
  </si>
  <si>
    <t>company.html?token=B1B2F5747CFA5965FB78DF2B3A07EC885E53A88E025288332833180381A9724AD746D9FEFC878808BAE181B9353708E0327DB37E51C655A3A2980D028CBE2109</t>
  </si>
  <si>
    <t>ПАСЫНКОВ АНДРЕЙ АЛЕКСАНДРОВИЧ, 1, ПАСЫНКОВ АНДРЕЙ АЛЕКСАНДРОВИЧ, 4, Уплаченная сумма, Доход, Расход</t>
  </si>
  <si>
    <t>company.html?token=21D3B5EF06E7004929D7EDC168E4FFB91A87585220841F35CA72A691730405BEF388586F2F3DE258CC375E0464C36139</t>
  </si>
  <si>
    <t>company.html?token=AF4C2DD1CCF86A2CBD9271E16560E8B88B3E82697309842907FD536EE908E4EDEB0F97826B2B3C0A3BB9B2D352473748EFA35FB621F31210389C282EB1C8C44C</t>
  </si>
  <si>
    <t>ХОДАСЕВИЧ МАРИНА АЛЕКСЕЕВНА, 1, ГИМРАНОВ ТИМУР МАРАТОВИЧ, 2, ХОДАСЕВИЧ МАРИНА АЛЕКСЕЕВНА, 1, Уплаченная сумма, Доход, Расход</t>
  </si>
  <si>
    <t>company.html?token=D997682BD85E71A96FFF407C5344FFF12B68E3EBECA837CBC39757E5533C3E971F57BBD1648E7D759522D3B70171B5DC0E6CA238F47A5BA980CB41C68A6F0CB5</t>
  </si>
  <si>
    <t>КОТОВ ЕФИМ ВЛАДИМИРОВИЧ, 2, СИБИРЦЕВ ЕВГЕНИЙ АНАТОЛЬЕВИЧ, 1, ЛОПАНИЦЫН АЛЕКСАНДР ВАЛЕРЬЕВИЧ, 1, КОТОВ ЕФИМ ВЛАДИМИРОВИЧ, 2, Уплаченная сумма, Доход, Расход</t>
  </si>
  <si>
    <t>company.html?token=194A510CBECBE619A36A6AA3DEB4F755034A58800BA70379E643CDE18008F218C26910C43354566058F50EFCF88CB892</t>
  </si>
  <si>
    <t>КРЕММЕЛЬ АЛЕКСАНДР ВЛАДИМИРОВИЧ, 1, КРЕММЕЛЬ АЛЕКСАНДР ВЛАДИМИРОВИЧ, 1, АКЦИОНЕРНОЕ ОБЩЕСТВО ПРОФЕССИОНАЛЬНАЯ КОЛЛЕКТОРСКАЯ ОРГАНИЗАЦИЯ "ЦЕНТР ДОЛГОВОГО УПРАВЛЕНИЯ", 2, Уплаченная сумма, Доход, Расход</t>
  </si>
  <si>
    <t>Креммель Александр Владимирович</t>
  </si>
  <si>
    <t>company.html?token=CD67F5CDDFE52FE3307B3EF26F6F42FF925875944F6D8CD042D8F47C33750E10A459818B5E0281D0665751D6FF891694</t>
  </si>
  <si>
    <t>ЖУРАВЛЕВ ДМИТРИЙ ДМИТРИЕВИЧ, 1, ЖУРАВЛЕВ ДМИТРИЙ ДМИТРИЕВИЧ, 1, Уплаченная сумма, Доход, Расход</t>
  </si>
  <si>
    <t>company.html?token=27345986009E259E2D8BFAB6CE3BD32FAB8BD882E306B8670CC0D410F992A3E36BCEC494A9B9B88B404F3F7D3FA6B43B327DB37E51C655A3A2980D028CBE2109</t>
  </si>
  <si>
    <t>БОЯРОВ АНДРЕЙ ВЛАДИМИРОВИЧ, 2, БОЯРОВ АНДРЕЙ ВЛАДИМИРОВИЧ, 1, Уплаченная сумма, Доход, Расход</t>
  </si>
  <si>
    <t>company.html?token=B2AB81C1D732A3E8B10EBD6775D75DCF67DC7BCF7BA87AC953758EE6DD4E8CE0BBE43D3913895B960E21423534769B86</t>
  </si>
  <si>
    <t>ШКОДА ВАДИМ ПЕТРОВИЧ, 3, УЧУВАТКИН ДМИТРИЙ ИГОРЕВИЧ, 1, ШКОДА ВАДИМ ПЕТРОВИЧ, 4, Уплаченная сумма, Доход, Расход</t>
  </si>
  <si>
    <t>company.html?token=B137314F7E302926FE00EAE51E9CBBDF5F76ECA53C2CD1C2C767773BC23161AAA0C6CF282AEF82B5E9391596BB06DB3B327DB37E51C655A3A2980D028CBE2109</t>
  </si>
  <si>
    <t>ЗУБ СОФИЯ ВЛАДИМИРОВНА, 1, ЗУБ СОФИЯ ВЛАДИМИРОВНА, 1, Уплаченная сумма, Доход, Расход</t>
  </si>
  <si>
    <t>company.html?token=C8681D7B942AB7314BA8C7D7DDF3D04D26CB0DD178518962809AF5053F73632A0722CFE6DF48A041B1062811A6442A7C</t>
  </si>
  <si>
    <t>ЯЧМЕНЁВА ОКСАНА ВАЛЕРЬЕВНА, 1, ЯЧМЕНЁВА ОКСАНА ВАЛЕРЬЕВНА, 1, Уплаченная сумма, Доход, Расход</t>
  </si>
  <si>
    <t>company.html?token=7647406D909B49CA1A34C6FFBEF69BE0181345720DBA5EB844AB656EC47DACB7B9EF499426F4845394065F225130FB3FA459818B5E0281D0665751D6FF891694</t>
  </si>
  <si>
    <t>СЕМЕНОВ АНДРЕЙ ВЛАДИМИРОВИЧ, 2, ДУГУР-СЮРЮН ВЛАДИМИР МОНГУШЕВИЧ, 2, Общая сумма, Уплаченная сумма, Доход, Расход</t>
  </si>
  <si>
    <t>company.html?token=528BCAA7FAA4806B150FDED5F6A663FE8D9DA57FEEE62CA60D8A9EA79F854B7321FCC01677DDDB4ABBF8C4E3D4BB2AA8086D87BAAB69E4D8B2E5A51BA234A84F</t>
  </si>
  <si>
    <t>СМОЛИК КИРИЛЛ МИХАЙЛОВИЧ, 2, КОРЕНЬКОВ НИКИТА ВЛАДИМИРОВИЧ, 1, ШУМЕЙКО АЛЕКСАНДР АЛЕКСАНДРОВИЧ, 1, Общая сумма, Уплаченная сумма, Доход, Расход</t>
  </si>
  <si>
    <t>Смолик Кирилл Михайлович</t>
  </si>
  <si>
    <t>company.html?token=29D4E256B983F2296ACCB69A5C619F36AEE1E060635583FCADC2CAB890298FEEC6C5E58B9F5E792BE7491A5C0703AEE7AFF826C9F48D4C826319BD5EA2E2C857327DB37E51C655A3A2980D028CBE2109</t>
  </si>
  <si>
    <t>company.html?token=E3D8EACE833B5A7D1C3303143276ECB4DB0B7AE9B1ECEB8D6CE32A8A9C8B7001160BA7333018738055EBC0F3C4D784EAEFA35FB621F31210389C282EB1C8C44C</t>
  </si>
  <si>
    <t>КНЯЖЕЦКИЙ ВЛАДИМИР АНДРЕЕВИЧ, 4, КНЯЖЕЦКИЙ ВЛАДИМИР АНДРЕЕВИЧ, 4, Уплаченная сумма, Доход, Расход</t>
  </si>
  <si>
    <t>company.html?token=13E3E9F68E132A4FBAB2C22921CE310ECCB186C7B1B3938CB47843A7DBFBC4FFE62E13D7DDABCC29B901E2031F288E38086D87BAAB69E4D8B2E5A51BA234A84F</t>
  </si>
  <si>
    <t>ПОЛИКАРПОВ АНАТОЛИЙ НИКОЛАЕВИЧ, 1, ПОЛИКАРПОВ АНАТОЛИЙ НИКОЛАЕВИЧ, 1, Уплаченная сумма, Доход, Расход</t>
  </si>
  <si>
    <t>company.html?token=BA1B6D40C893066BB6E7EE9152961FB2FA4C129F071BDD8E4F6C0239A7C06AFB75E8C37BF3A9AA6C017C7DBD0855DE8A</t>
  </si>
  <si>
    <t>АРСЕНТЬЕВ ЕВГЕНИЙ ВАЛЕРЬЕВИЧ, 1, АРСЕНТЬЕВ ЕВГЕНИЙ ВАЛЕРЬЕВИЧ, 2, Уплаченная сумма, Доход, Расход</t>
  </si>
  <si>
    <t>company.html?token=70EDD8D33731BFD60C32AAEF908BB6C0A8F92EACF6216C093B01CCD7B80CCB30407E87F6239848AC6284E3E98BBBDE87</t>
  </si>
  <si>
    <t>ЖИТОМИРСКИЙ ЕВГЕНИЙ ЕВГЕНЬЕВИЧ, 1, ЖИТОМИРСКИЙ ЕВГЕНИЙ ЕВГЕНЬЕВИЧ, 1, Уплаченная сумма, Доход, Расход</t>
  </si>
  <si>
    <t>company.html?token=A0611A509A8904B4ACB60A5E693568F3B2D08ED5C11DD182E75B819C6075F65B0E6CA238F47A5BA980CB41C68A6F0CB5</t>
  </si>
  <si>
    <t>АГАПОВА ТАТЬЯНА АЛЕКСАНДРОВНА, 2, АГАПОВА ТАТЬЯНА АЛЕКСАНДРОВНА, 2, Уплаченная сумма, Доход, Расход</t>
  </si>
  <si>
    <t>company.html?token=6B6CED71908A03D3589DE0FE0DC190EC05358631B023B9E5E83BEAF9BD1E4C80F388586F2F3DE258CC375E0464C36139</t>
  </si>
  <si>
    <t>ТИХОНОВ ДЕНИС ЮРЬЕВИЧ, 3, КРАСНОБАЕВ АЛЕКСАНДР ВИКТОРОВИЧ, 2, ТИХОНОВ ДЕНИС ЮРЬЕВИЧ, 3, Уплаченная сумма, Доход, Расход</t>
  </si>
  <si>
    <t>company.html?token=D49E3EF3561CB6C4536C984D3135941FC6699C0B088D6B360BAA1CEC3CFAA3AC008D713275146C6F43E3C980F5DDFFF4CC89AA6C065FEF2C6FA8D6CC953994EA</t>
  </si>
  <si>
    <t>МАЛЬЦЕВ АРТЕМ ВЛАДИМИРОВИЧ, 1, МАЛЬЦЕВ АРТЕМ ВЛАДИМИРОВИЧ, 1, Доход, Расход</t>
  </si>
  <si>
    <t>Мальцев Артем Владимирович</t>
  </si>
  <si>
    <t>company.html?token=BFDB5AB037C287B603A7880D8C626392469D34241DAED4239EFE8D912783E6943317C95D243EC94D559D55413D75625EA459818B5E0281D0665751D6FF891694</t>
  </si>
  <si>
    <t>АКСЕНОВ АЛЕКСЕЙ АЛЕКСАНДРОВИЧ, 1, АКСЕНОВ АЛЕКСЕЙ АЛЕКСАНДРОВИЧ, 1, Уплаченная сумма, Доход, Расход</t>
  </si>
  <si>
    <t>company.html?token=22BA26C3FF7BF233CA5FCB75146F2DBC39DACFB45D281F4B00E9291A22888F7FECC58E31B0E8C9F2833B11D447FB87BCBECC58C893FA8C5BFCC8DDA6C1679806</t>
  </si>
  <si>
    <t>АНДРУШОНОК НАТАЛЬЯ АНАТОЛЬЕВНА, 1, АНДРУШОНОК АРТЕМ АЛЬБЕРТОВИЧ, 2, Уплаченная сумма, Доход, Расход</t>
  </si>
  <si>
    <t>company.html?token=7DB22583DE3117AC1E6D988BE8650C0CFC27B34D34E1848B7BFEEA0756EFD4FC24167A0EE7909C3FBACECDAA4A1A992B0E6CA238F47A5BA980CB41C68A6F0CB5</t>
  </si>
  <si>
    <t>СЕЛИВЕРСТОВА ЕКАТЕРИНА ВЛАДИМИРОВНА, 1, ПАЩЕНКО МАКСИМ ГРИГОРЬЕВИЧ, 6, Уплаченная сумма, Доход, Расход</t>
  </si>
  <si>
    <t>company.html?token=5A6EE22F684EF6EDB9DBE577E732B0783BF379907A657FB07AF12C5BFD371D78ED790D295B2DCECF914487301782B25C327DB37E51C655A3A2980D028CBE2109</t>
  </si>
  <si>
    <t>ЖУКОВ АНДРЕЙ ВАЛЕРЬЕВИЧ, 5, ЖУКОВ ВАЛЕРИЙ ИВАНОВИЧ, 6, ЖУКОВ АНДРЕЙ ВАЛЕРЬЕВИЧ, 6, Уплаченная сумма, Доход, Расход</t>
  </si>
  <si>
    <t>company.html?token=D40CFC79CF2EFB145FFCE7C77EECB1E97E0FC9AB790724C2F6827CC781A5D003DB0B5AA8DA386ED8F15AB20AEB9115DCC26910C43354566058F50EFCF88CB892</t>
  </si>
  <si>
    <t>КАДЫШЕВ РОМАН ИВАНОВИЧ, 1, ВАХАТОВА МАРИЯ МИХАЙЛОВНА, 2, ЮРКИВ ЕВГЕНИЯ АНАТОЛЬЕВНА, 2, КАДЫШЕВ РОМАН ИВАНОВИЧ, 2, Уплаченная сумма, Доход, Расход</t>
  </si>
  <si>
    <t>company.html?token=4A72B1F20BAC5D44AF7B497B6870AAD0B15BEAC5DA46BDEC24AA7C6FDDB85117EFA35FB621F31210389C282EB1C8C44C</t>
  </si>
  <si>
    <t>ПАУТОВ АНДРЕЙ АЛЕКСАНДРОВИЧ, 3, ПАУТОВ АНДРЕЙ АЛЕКСАНДРОВИЧ, 2, Общая сумма, Уплаченная сумма, Доход, Расход</t>
  </si>
  <si>
    <t>company.html?token=6E457A317AC701127E5336DBBAFFDB7F30F12828BAE41C1D57638E4303BA6146327DB37E51C655A3A2980D028CBE2109</t>
  </si>
  <si>
    <t>ЧЕРКАСОВА НАТАЛЬЯ ИЛЬИНИЧНА, 1, ЧЕРКАСОВА НАТАЛЬЯ ИЛЬИНИЧНА, 1, Уплаченная сумма, Доход, Расход</t>
  </si>
  <si>
    <t>company.html?token=A219EFF384857E3285748346AE3BB474A176598A4AC96AD95FD38CBD0481A47C2C77BC36550B2FCAB55B62DEE60FD0D83F8A1DAC9AE28D7A6035C84182D332B2</t>
  </si>
  <si>
    <t>ЧЕРНОВ НИКИТА АЛЕКСАНДРОВИЧ, 2, ЧЕРНОВ НИКИТА АЛЕКСАНДРОВИЧ, 2, Уплаченная сумма, Доход, Расход</t>
  </si>
  <si>
    <t>company.html?token=20FBF4BE0024E3812F2E4DACC0BC461767C58834DA3699A8B06FE0FD5B4EEC75A459818B5E0281D0665751D6FF891694</t>
  </si>
  <si>
    <t>КАПЛАН ИЛЬЯ МИХАЙЛОВИЧ, 1, ФЕДОРОВА ИРИНА ВЛАДИМИРОВНА, 1, КАПЛАН ИЛЬЯ МИХАЙЛОВИЧ, 1, Уплаченная сумма, Доход, Расход</t>
  </si>
  <si>
    <t>company.html?token=418C0AA8C45A4835261E51F8F9A1D1D936A6099AA7CE063660D084072E4518DD96127A2F76974ED87E5D5ED15C129897</t>
  </si>
  <si>
    <t>МЕЛИКЯН ШОГАН АРАРАТОВНА, 1, МЕЛИКЯН ШОГАН АРАРАТОВНА, 1, Уплаченная сумма, Доход, Расход</t>
  </si>
  <si>
    <t>company.html?token=8A69232D8A7050D3C8BCC99B7A8FB91EF72CC59B20E2CD1FA614B21DCCA595910E384ACFC1BAF6768B8D4F127844C8058EC40B6CAB8DDD1BB1B29D277D4270F9</t>
  </si>
  <si>
    <t>ФИЛАТОВ СЕРГЕЙ ВЛАДИМИРОВИЧ, 2, ФИЛАТОВ СЕРГЕЙ ВЛАДИМИРОВИЧ, 2, Уплаченная сумма, Доход, Расход</t>
  </si>
  <si>
    <t>company.html?token=2239D599C16A576FE4F46E6724D9EA1B7E633A90174492AC3C12133F7CC08CBAED72B6B543777259B0E37B8AC362EBA3</t>
  </si>
  <si>
    <t>ПЕТРОВ ИВАН АНАТОЛЬЕВИЧ, 1, ОГАНЕСЯН АРТУР АЛЕКСАНДРОВИЧ, 2, Уплаченная сумма, Доход, Расход</t>
  </si>
  <si>
    <t>company.html?token=CDE58D2BC8E5C23307508868537AAA533B51116BC8474BDDBE71D82C649B6FE79899109CFD92BF4D8BBD5C8FC9A6871E</t>
  </si>
  <si>
    <t>ЗЮЗИНА ИРИНА ВЯЧЕСЛАВОВНА, 2, МЕЛАНЬИНА ВАЛЕРИЯ ВЯЧЕСЛАВОВНА, 2, ОБЩЕСТВО С ОГРАНИЧЕННОЙ ОТВЕТСТВЕННОСТЬЮ "КАСМ", 1, Уплаченная сумма, Доход, Расход</t>
  </si>
  <si>
    <t>company.html?token=859515664F3C02FF354B75610D2D1455A09A46879F4BCB528530EF0222366A3A086D87BAAB69E4D8B2E5A51BA234A84F</t>
  </si>
  <si>
    <t>2020-10-01</t>
  </si>
  <si>
    <t>2020-10-22</t>
  </si>
  <si>
    <t>2020-04-28</t>
  </si>
  <si>
    <t>2019-08-20</t>
  </si>
  <si>
    <t>2020-07-16</t>
  </si>
  <si>
    <t>2014-04-14</t>
  </si>
  <si>
    <t>2014-07-24</t>
  </si>
  <si>
    <t>2024-01-22</t>
  </si>
  <si>
    <t>2018-08-23</t>
  </si>
  <si>
    <t>2018-07-27</t>
  </si>
  <si>
    <t>2020-10-26</t>
  </si>
  <si>
    <t>2020-03-17</t>
  </si>
  <si>
    <t>2019-11-08</t>
  </si>
  <si>
    <t>2020-06-26</t>
  </si>
  <si>
    <t>2014-10-29</t>
  </si>
  <si>
    <t>2019-06-21</t>
  </si>
  <si>
    <t>2020-10-19</t>
  </si>
  <si>
    <t>2020-11-19</t>
  </si>
  <si>
    <t>2020-06-30</t>
  </si>
  <si>
    <t>2019-10-04</t>
  </si>
  <si>
    <t>2015-06-30</t>
  </si>
  <si>
    <t>2018-05-18</t>
  </si>
  <si>
    <t>2019-07-03</t>
  </si>
  <si>
    <t>2018-10-09</t>
  </si>
  <si>
    <t>2019-12-23</t>
  </si>
  <si>
    <t>2011-06-30</t>
  </si>
  <si>
    <t>2010-10-28</t>
  </si>
  <si>
    <t>2020-07-27</t>
  </si>
  <si>
    <t>2018-08-07</t>
  </si>
  <si>
    <t>2009-06-03</t>
  </si>
  <si>
    <t>2020-08-25</t>
  </si>
  <si>
    <t>2009-09-14</t>
  </si>
  <si>
    <t>2021-03-24</t>
  </si>
  <si>
    <t>2015-08-05</t>
  </si>
  <si>
    <t>2020-09-24</t>
  </si>
  <si>
    <t>2021-03-01</t>
  </si>
  <si>
    <t>Нет данных</t>
  </si>
  <si>
    <t>2020-12-15</t>
  </si>
  <si>
    <t>2011-11-01</t>
  </si>
  <si>
    <t>2021-04-07</t>
  </si>
  <si>
    <t>2010-08-27</t>
  </si>
  <si>
    <t>2017-08-21</t>
  </si>
  <si>
    <t>2021-05-28</t>
  </si>
  <si>
    <t>2021-02-18</t>
  </si>
  <si>
    <t>2019-05-23</t>
  </si>
  <si>
    <t>2016-06-23</t>
  </si>
  <si>
    <t>2021-04-26</t>
  </si>
  <si>
    <t>2021-01-13</t>
  </si>
  <si>
    <t>2017-05-25</t>
  </si>
  <si>
    <t>2017-12-28</t>
  </si>
  <si>
    <t>2018-10-04</t>
  </si>
  <si>
    <t>2017-09-27</t>
  </si>
  <si>
    <t>2020-02-19</t>
  </si>
  <si>
    <t>2012-05-12</t>
  </si>
  <si>
    <t>2021-05-12</t>
  </si>
  <si>
    <t>2021-06-17</t>
  </si>
  <si>
    <t>2012-07-18</t>
  </si>
  <si>
    <t>2016-12-26</t>
  </si>
  <si>
    <t>2019-02-21</t>
  </si>
  <si>
    <t>2019-07-11</t>
  </si>
  <si>
    <t>2024-07-03</t>
  </si>
  <si>
    <t>2021-06-18</t>
  </si>
  <si>
    <t>2025-01-16</t>
  </si>
  <si>
    <t>2021-05-20</t>
  </si>
  <si>
    <t>2021-04-13</t>
  </si>
  <si>
    <t>2019-07-29</t>
  </si>
  <si>
    <t>2021-11-02</t>
  </si>
  <si>
    <t>2017-03-16</t>
  </si>
  <si>
    <t>2023-12-07</t>
  </si>
  <si>
    <t>2021-10-21</t>
  </si>
  <si>
    <t>2021-05-31</t>
  </si>
  <si>
    <t>2021-05-13</t>
  </si>
  <si>
    <t>2021-07-27</t>
  </si>
  <si>
    <t>2021-08-27</t>
  </si>
  <si>
    <t>2021-05-27</t>
  </si>
  <si>
    <t>2021-11-03</t>
  </si>
  <si>
    <t>2021-04-21</t>
  </si>
  <si>
    <t>2021-05-05</t>
  </si>
  <si>
    <t>2021-07-21</t>
  </si>
  <si>
    <t>2021-08-18</t>
  </si>
  <si>
    <t>2021-12-28</t>
  </si>
  <si>
    <t>2008-07-15</t>
  </si>
  <si>
    <t>2020-08-11</t>
  </si>
  <si>
    <t>2021-12-21</t>
  </si>
  <si>
    <t>2021-11-26</t>
  </si>
  <si>
    <t>2020-10-23</t>
  </si>
  <si>
    <t>2021-04-12</t>
  </si>
  <si>
    <t>2020-01-22</t>
  </si>
  <si>
    <t>2020-09-28</t>
  </si>
  <si>
    <t>2022-01-17</t>
  </si>
  <si>
    <t>2015-10-01</t>
  </si>
  <si>
    <t>2017-05-05</t>
  </si>
  <si>
    <t>2021-06-04</t>
  </si>
  <si>
    <t>2017-12-29</t>
  </si>
  <si>
    <t>2020-01-13</t>
  </si>
  <si>
    <t>2022-04-13</t>
  </si>
  <si>
    <t>2022-05-06</t>
  </si>
  <si>
    <t>2022-05-12</t>
  </si>
  <si>
    <t>2022-01-28</t>
  </si>
  <si>
    <t>2022-04-04</t>
  </si>
  <si>
    <t>2021-12-01</t>
  </si>
  <si>
    <t>2024-04-08</t>
  </si>
  <si>
    <t>2021-07-15</t>
  </si>
  <si>
    <t>2016-07-25</t>
  </si>
  <si>
    <t>2022-07-20</t>
  </si>
  <si>
    <t>2022-08-08</t>
  </si>
  <si>
    <t>2019-07-19</t>
  </si>
  <si>
    <t>2015-07-29</t>
  </si>
  <si>
    <t>2022-01-10</t>
  </si>
  <si>
    <t>2020-03-10</t>
  </si>
  <si>
    <t>2022-06-30</t>
  </si>
  <si>
    <t>2022-08-24</t>
  </si>
  <si>
    <t>2018-10-26</t>
  </si>
  <si>
    <t>2022-07-11</t>
  </si>
  <si>
    <t>2021-06-08</t>
  </si>
  <si>
    <t>2022-09-27</t>
  </si>
  <si>
    <t>2022-09-02</t>
  </si>
  <si>
    <t>2022-11-21</t>
  </si>
  <si>
    <t>2022-09-21</t>
  </si>
  <si>
    <t>2021-04-19</t>
  </si>
  <si>
    <t>2022-06-17</t>
  </si>
  <si>
    <t>2023-02-07</t>
  </si>
  <si>
    <t>2014-10-21</t>
  </si>
  <si>
    <t>2012-06-27</t>
  </si>
  <si>
    <t>2023-02-15</t>
  </si>
  <si>
    <t>2023-03-22</t>
  </si>
  <si>
    <t>2023-04-06</t>
  </si>
  <si>
    <t>2023-02-14</t>
  </si>
  <si>
    <t>2023-04-18</t>
  </si>
  <si>
    <t>2013-10-23</t>
  </si>
  <si>
    <t>2022-04-06</t>
  </si>
  <si>
    <t>2022-08-12</t>
  </si>
  <si>
    <t>2015-05-06</t>
  </si>
  <si>
    <t>2013-07-24</t>
  </si>
  <si>
    <t>2019-06-05</t>
  </si>
  <si>
    <t>2019-02-25</t>
  </si>
  <si>
    <t>2023-04-10</t>
  </si>
  <si>
    <t>2023-02-28</t>
  </si>
  <si>
    <t>2023-05-02</t>
  </si>
  <si>
    <t>2023-07-26</t>
  </si>
  <si>
    <t>2023-04-05</t>
  </si>
  <si>
    <t>2022-09-30</t>
  </si>
  <si>
    <t>2023-08-21</t>
  </si>
  <si>
    <t>2023-05-12</t>
  </si>
  <si>
    <t>2024-02-20</t>
  </si>
  <si>
    <t>2024-03-28</t>
  </si>
  <si>
    <t>2021-06-30</t>
  </si>
  <si>
    <t>2024-05-06</t>
  </si>
  <si>
    <t>2012-02-15</t>
  </si>
  <si>
    <t>2018-02-12</t>
  </si>
  <si>
    <t>2024-04-26</t>
  </si>
  <si>
    <t>2024-05-15</t>
  </si>
  <si>
    <t>2010-04-12</t>
  </si>
  <si>
    <t>2024-02-22</t>
  </si>
  <si>
    <t>2024-06-07</t>
  </si>
  <si>
    <t>2014-11-12</t>
  </si>
  <si>
    <t>2024-07-08</t>
  </si>
  <si>
    <t>2024-07-16</t>
  </si>
  <si>
    <t>2024-03-26</t>
  </si>
  <si>
    <t>2024-06-18</t>
  </si>
  <si>
    <t>2024-07-09</t>
  </si>
  <si>
    <t>2024-06-11</t>
  </si>
  <si>
    <t>2015-12-07</t>
  </si>
  <si>
    <t>2014-11-05</t>
  </si>
  <si>
    <t>2024-09-02</t>
  </si>
  <si>
    <t>2015-10-27</t>
  </si>
  <si>
    <t>2024-09-17</t>
  </si>
  <si>
    <t>2024-08-15</t>
  </si>
  <si>
    <t>2024-10-07</t>
  </si>
  <si>
    <t>2024-10-22</t>
  </si>
  <si>
    <t>2024-04-03</t>
  </si>
  <si>
    <t>2024-12-19</t>
  </si>
  <si>
    <t>2024-09-10</t>
  </si>
  <si>
    <t>2009-02-09</t>
  </si>
  <si>
    <t>2018-04-04</t>
  </si>
  <si>
    <t>2023-06-20</t>
  </si>
  <si>
    <t>2023-08-01</t>
  </si>
  <si>
    <t>2024-11-27</t>
  </si>
  <si>
    <t>2012-06-04</t>
  </si>
  <si>
    <t>2009-11-30</t>
  </si>
  <si>
    <t>2021-12-09</t>
  </si>
  <si>
    <t>2009-07-30</t>
  </si>
  <si>
    <t>2013-04-29</t>
  </si>
  <si>
    <t>2009-02-03</t>
  </si>
  <si>
    <t>2005-08-31</t>
  </si>
  <si>
    <t>2004-08-09</t>
  </si>
  <si>
    <t>2009-03-31</t>
  </si>
  <si>
    <t>2024-03-14</t>
  </si>
  <si>
    <t>2016-04-14</t>
  </si>
  <si>
    <t>2006-08-16</t>
  </si>
  <si>
    <t>2014-02-12</t>
  </si>
  <si>
    <t>2010-07-14</t>
  </si>
  <si>
    <t>2010-05-11</t>
  </si>
  <si>
    <t>2007-07-20</t>
  </si>
  <si>
    <t>2010-08-04</t>
  </si>
  <si>
    <t>2006-02-03</t>
  </si>
  <si>
    <t>2009-04-03</t>
  </si>
  <si>
    <t>2005-03-11</t>
  </si>
  <si>
    <t>2003-09-26</t>
  </si>
  <si>
    <t>2012-11-28</t>
  </si>
  <si>
    <t>2014-08-12</t>
  </si>
  <si>
    <t>2014-01-28</t>
  </si>
  <si>
    <t>2019-11-26</t>
  </si>
  <si>
    <t>2006-05-30</t>
  </si>
  <si>
    <t>2009-05-20</t>
  </si>
  <si>
    <t>2014-06-20</t>
  </si>
  <si>
    <t>2016-01-15</t>
  </si>
  <si>
    <t>2012-09-26</t>
  </si>
  <si>
    <t>2014-02-17</t>
  </si>
  <si>
    <t>2006-01-27</t>
  </si>
  <si>
    <t>2006-10-13</t>
  </si>
  <si>
    <t>2014-08-06</t>
  </si>
  <si>
    <t>2007-03-29</t>
  </si>
  <si>
    <t>2012-08-31</t>
  </si>
  <si>
    <t>2011-11-21</t>
  </si>
  <si>
    <t>2011-11-03</t>
  </si>
  <si>
    <t>2025-02-24</t>
  </si>
  <si>
    <t>2009-02-10</t>
  </si>
  <si>
    <t>2007-07-19</t>
  </si>
  <si>
    <t>2024-05-24</t>
  </si>
  <si>
    <t>2011-05-04</t>
  </si>
  <si>
    <t>2024-12-11</t>
  </si>
  <si>
    <t>2019-02-20</t>
  </si>
  <si>
    <t>2014-08-13</t>
  </si>
  <si>
    <t>2011-11-22</t>
  </si>
  <si>
    <t>2008-01-25</t>
  </si>
  <si>
    <t>2025-02-04</t>
  </si>
  <si>
    <t>2014-01-31</t>
  </si>
  <si>
    <t>2024-12-18</t>
  </si>
  <si>
    <t>2018-07-10</t>
  </si>
  <si>
    <t>2008-12-08</t>
  </si>
  <si>
    <t>2008-12-23</t>
  </si>
  <si>
    <t>2009-02-25</t>
  </si>
  <si>
    <t>2015-12-25</t>
  </si>
  <si>
    <t>2015-12-18</t>
  </si>
  <si>
    <t>2015-11-19</t>
  </si>
  <si>
    <t>2015-12-05</t>
  </si>
  <si>
    <t>2014-05-19</t>
  </si>
  <si>
    <t>2009-02-13</t>
  </si>
  <si>
    <t>2014-12-11</t>
  </si>
  <si>
    <t>2003-03-13</t>
  </si>
  <si>
    <t>2008-10-22</t>
  </si>
  <si>
    <t>2008-03-25</t>
  </si>
  <si>
    <t>2016-04-06</t>
  </si>
  <si>
    <t>2010-11-15</t>
  </si>
  <si>
    <t>2016-02-11</t>
  </si>
  <si>
    <t>2009-08-18</t>
  </si>
  <si>
    <t>2015-05-26</t>
  </si>
  <si>
    <t>2013-04-23</t>
  </si>
  <si>
    <t>2009-12-07</t>
  </si>
  <si>
    <t>2016-11-14</t>
  </si>
  <si>
    <t>2016-11-02</t>
  </si>
  <si>
    <t>2006-12-07</t>
  </si>
  <si>
    <t>2009-07-16</t>
  </si>
  <si>
    <t>2015-10-06</t>
  </si>
  <si>
    <t>2014-10-16</t>
  </si>
  <si>
    <t>2014-07-18</t>
  </si>
  <si>
    <t>2012-10-29</t>
  </si>
  <si>
    <t>2012-08-10</t>
  </si>
  <si>
    <t>2008-04-24</t>
  </si>
  <si>
    <t>2013-05-20</t>
  </si>
  <si>
    <t>2007-10-19</t>
  </si>
  <si>
    <t>2019-04-08</t>
  </si>
  <si>
    <t>2011-08-09</t>
  </si>
  <si>
    <t>2014-08-25</t>
  </si>
  <si>
    <t>2014-09-08</t>
  </si>
  <si>
    <t>2014-03-21</t>
  </si>
  <si>
    <t>2005-12-26</t>
  </si>
  <si>
    <t>2008-11-12</t>
  </si>
  <si>
    <t>2016-07-05</t>
  </si>
  <si>
    <t>2015-09-22</t>
  </si>
  <si>
    <t>2023-05-25</t>
  </si>
  <si>
    <t>2020-12-22</t>
  </si>
  <si>
    <t>2023-08-14</t>
  </si>
  <si>
    <t>2011-12-09</t>
  </si>
  <si>
    <t>2018-08-13</t>
  </si>
  <si>
    <t>2023-09-13</t>
  </si>
  <si>
    <t>2019-11-28</t>
  </si>
  <si>
    <t>2023-06-27</t>
  </si>
  <si>
    <t>2023-04-27</t>
  </si>
  <si>
    <t>2022-08-05</t>
  </si>
  <si>
    <t>2023-08-25</t>
  </si>
  <si>
    <t>2023-07-05</t>
  </si>
  <si>
    <t>2022-12-01</t>
  </si>
  <si>
    <t>2020-07-29</t>
  </si>
  <si>
    <t>2023-06-21</t>
  </si>
  <si>
    <t>2023-11-02</t>
  </si>
  <si>
    <t>2023-09-11</t>
  </si>
  <si>
    <t>2023-09-07</t>
  </si>
  <si>
    <t>2014-10-28</t>
  </si>
  <si>
    <t>2016-04-27</t>
  </si>
  <si>
    <t>2023-06-15</t>
  </si>
  <si>
    <t>2023-11-10</t>
  </si>
  <si>
    <t>2023-07-27</t>
  </si>
  <si>
    <t>2023-10-06</t>
  </si>
  <si>
    <t>2024-01-10</t>
  </si>
  <si>
    <t>2012-01-24</t>
  </si>
  <si>
    <t>2023-09-26</t>
  </si>
  <si>
    <t>2004-05-06</t>
  </si>
  <si>
    <t>2024-01-15</t>
  </si>
  <si>
    <t>2014-11-07</t>
  </si>
  <si>
    <t>2016-01-27</t>
  </si>
  <si>
    <t>2024-02-26</t>
  </si>
  <si>
    <t>2023-12-06</t>
  </si>
  <si>
    <t>2023-07-21</t>
  </si>
  <si>
    <t>2023-06-07</t>
  </si>
  <si>
    <t>2023-06-14</t>
  </si>
  <si>
    <t>2015-07-31</t>
  </si>
  <si>
    <t>2024-04-27</t>
  </si>
  <si>
    <t>2012-05-02</t>
  </si>
  <si>
    <t>2012-04-28</t>
  </si>
  <si>
    <t>2007-12-05</t>
  </si>
  <si>
    <t>2013-11-26</t>
  </si>
  <si>
    <t>2025-02-05</t>
  </si>
  <si>
    <t>2013-06-14</t>
  </si>
  <si>
    <t>2015-07-01</t>
  </si>
  <si>
    <t>2017-03-23</t>
  </si>
  <si>
    <t>2014-09-22</t>
  </si>
  <si>
    <t>2015-07-15</t>
  </si>
  <si>
    <t>2006-10-17</t>
  </si>
  <si>
    <t>2010-09-24</t>
  </si>
  <si>
    <t>2014-11-06</t>
  </si>
  <si>
    <t>2015-03-18</t>
  </si>
  <si>
    <t>2015-03-04</t>
  </si>
  <si>
    <t>2010-12-22</t>
  </si>
  <si>
    <t>2017-02-28</t>
  </si>
  <si>
    <t>2014-05-08</t>
  </si>
  <si>
    <t>2012-05-30</t>
  </si>
  <si>
    <t>2020-09-01</t>
  </si>
  <si>
    <t>2024-03-21</t>
  </si>
  <si>
    <t>2022-04-20</t>
  </si>
  <si>
    <t>2010-10-05</t>
  </si>
  <si>
    <t>2013-03-01</t>
  </si>
  <si>
    <t>2017-02-16</t>
  </si>
  <si>
    <t>2007-07-30</t>
  </si>
  <si>
    <t>2004-03-12</t>
  </si>
  <si>
    <t>2017-04-14</t>
  </si>
  <si>
    <t>2016-01-21</t>
  </si>
  <si>
    <t>2015-09-07</t>
  </si>
  <si>
    <t>2017-06-23</t>
  </si>
  <si>
    <t>2016-08-10</t>
  </si>
  <si>
    <t>2008-07-08</t>
  </si>
  <si>
    <t>2015-09-09</t>
  </si>
  <si>
    <t>2016-05-04</t>
  </si>
  <si>
    <t>2016-03-11</t>
  </si>
  <si>
    <t>2011-06-16</t>
  </si>
  <si>
    <t>2017-04-07</t>
  </si>
  <si>
    <t>2016-12-02</t>
  </si>
  <si>
    <t>2017-04-03</t>
  </si>
  <si>
    <t>2017-06-09</t>
  </si>
  <si>
    <t>2008-07-21</t>
  </si>
  <si>
    <t>2017-05-30</t>
  </si>
  <si>
    <t>2017-08-18</t>
  </si>
  <si>
    <t>2017-08-24</t>
  </si>
  <si>
    <t>2017-10-09</t>
  </si>
  <si>
    <t>2012-05-15</t>
  </si>
  <si>
    <t>2005-08-24</t>
  </si>
  <si>
    <t>2002-12-05</t>
  </si>
  <si>
    <t>2013-03-22</t>
  </si>
  <si>
    <t>2014-12-04</t>
  </si>
  <si>
    <t>2017-08-14</t>
  </si>
  <si>
    <t>2016-09-28</t>
  </si>
  <si>
    <t>2014-03-28</t>
  </si>
  <si>
    <t>2009-08-04</t>
  </si>
  <si>
    <t>2010-02-25</t>
  </si>
  <si>
    <t>2016-01-12</t>
  </si>
  <si>
    <t>2008-10-17</t>
  </si>
  <si>
    <t>2014-08-01</t>
  </si>
  <si>
    <t>2017-10-31</t>
  </si>
  <si>
    <t>2016-09-16</t>
  </si>
  <si>
    <t>2015-02-11</t>
  </si>
  <si>
    <t>2014-10-06</t>
  </si>
  <si>
    <t>2014-10-02</t>
  </si>
  <si>
    <t>2015-07-07</t>
  </si>
  <si>
    <t>2012-04-27</t>
  </si>
  <si>
    <t>2016-09-06</t>
  </si>
  <si>
    <t>2022-07-28</t>
  </si>
  <si>
    <t>2002-10-16</t>
  </si>
  <si>
    <t>2015-02-26</t>
  </si>
  <si>
    <t>2013-11-19</t>
  </si>
  <si>
    <t>2014-07-17</t>
  </si>
  <si>
    <t>2017-03-20</t>
  </si>
  <si>
    <t>2018-01-30</t>
  </si>
  <si>
    <t>2013-12-12</t>
  </si>
  <si>
    <t>2010-10-22</t>
  </si>
  <si>
    <t>2017-12-05</t>
  </si>
  <si>
    <t>2016-10-17</t>
  </si>
  <si>
    <t>2022-04-30</t>
  </si>
  <si>
    <t>2018-03-27</t>
  </si>
  <si>
    <t>2017-12-08</t>
  </si>
  <si>
    <t>2016-08-31</t>
  </si>
  <si>
    <t>2017-10-05</t>
  </si>
  <si>
    <t>2015-06-01</t>
  </si>
  <si>
    <t>2018-05-07</t>
  </si>
  <si>
    <t>2018-04-16</t>
  </si>
  <si>
    <t>2018-03-13</t>
  </si>
  <si>
    <t>2010-04-01</t>
  </si>
  <si>
    <t>2016-07-13</t>
  </si>
  <si>
    <t>2008-11-11</t>
  </si>
  <si>
    <t>2017-10-11</t>
  </si>
  <si>
    <t>2018-07-26</t>
  </si>
  <si>
    <t>2023-09-04</t>
  </si>
  <si>
    <t>2015-05-22</t>
  </si>
  <si>
    <t>2013-07-18</t>
  </si>
  <si>
    <t>2013-05-31</t>
  </si>
  <si>
    <t>2020-08-28</t>
  </si>
  <si>
    <t>2018-04-26</t>
  </si>
  <si>
    <t>2014-12-21</t>
  </si>
  <si>
    <t>2014-03-31</t>
  </si>
  <si>
    <t>2010-06-02</t>
  </si>
  <si>
    <t>2016-05-10</t>
  </si>
  <si>
    <t>2013-04-30</t>
  </si>
  <si>
    <t>2015-09-16</t>
  </si>
  <si>
    <t>2024-09-04</t>
  </si>
  <si>
    <t>2016-02-09</t>
  </si>
  <si>
    <t>2013-11-07</t>
  </si>
  <si>
    <t>2014-11-14</t>
  </si>
  <si>
    <t>2018-11-29</t>
  </si>
  <si>
    <t>2014-12-22</t>
  </si>
  <si>
    <t>2016-04-21</t>
  </si>
  <si>
    <t>2008-10-16</t>
  </si>
  <si>
    <t>2017-10-17</t>
  </si>
  <si>
    <t>2015-08-27</t>
  </si>
  <si>
    <t>2014-04-11</t>
  </si>
  <si>
    <t>2018-12-27</t>
  </si>
  <si>
    <t>2019-01-31</t>
  </si>
  <si>
    <t>2015-12-09</t>
  </si>
  <si>
    <t>2006-08-01</t>
  </si>
  <si>
    <t>2019-02-11</t>
  </si>
  <si>
    <t>2016-11-08</t>
  </si>
  <si>
    <t>2007-10-05</t>
  </si>
  <si>
    <t>2016-06-24</t>
  </si>
  <si>
    <t>2013-06-05</t>
  </si>
  <si>
    <t>2014-07-11</t>
  </si>
  <si>
    <t>2018-11-13</t>
  </si>
  <si>
    <t>2022-10-10</t>
  </si>
  <si>
    <t>2019-03-28</t>
  </si>
  <si>
    <t>2015-08-03</t>
  </si>
  <si>
    <t>2018-08-29</t>
  </si>
  <si>
    <t>2009-06-11</t>
  </si>
  <si>
    <t>2014-03-17</t>
  </si>
  <si>
    <t>2008-04-03</t>
  </si>
  <si>
    <t>2024-01-06</t>
  </si>
  <si>
    <t>2025-02-03</t>
  </si>
  <si>
    <t>2017-09-06</t>
  </si>
  <si>
    <t>2019-03-07</t>
  </si>
  <si>
    <t>2018-12-28</t>
  </si>
  <si>
    <t>2010-10-13</t>
  </si>
  <si>
    <t>2016-05-05</t>
  </si>
  <si>
    <t>2012-03-28</t>
  </si>
  <si>
    <t>2018-11-06</t>
  </si>
  <si>
    <t>2013-10-07</t>
  </si>
  <si>
    <t>2002-09-23</t>
  </si>
  <si>
    <t>2007-05-02</t>
  </si>
  <si>
    <t>2017-04-20</t>
  </si>
  <si>
    <t>2019-04-04</t>
  </si>
  <si>
    <t>2012-12-24</t>
  </si>
  <si>
    <t>2019-04-10</t>
  </si>
  <si>
    <t>2019-06-13</t>
  </si>
  <si>
    <t>2019-01-28</t>
  </si>
  <si>
    <t>2013-01-28</t>
  </si>
  <si>
    <t>2016-03-09</t>
  </si>
  <si>
    <t>2018-02-01</t>
  </si>
  <si>
    <t>2016-04-07</t>
  </si>
  <si>
    <t>2019-07-26</t>
  </si>
  <si>
    <t>2015-08-25</t>
  </si>
  <si>
    <t>2017-10-02</t>
  </si>
  <si>
    <t>2013-02-13</t>
  </si>
  <si>
    <t>2014-10-20</t>
  </si>
  <si>
    <t>2005-04-18</t>
  </si>
  <si>
    <t>2010-01-26</t>
  </si>
  <si>
    <t>2024-03-27</t>
  </si>
  <si>
    <t>2019-08-12</t>
  </si>
  <si>
    <t>2015-11-03</t>
  </si>
  <si>
    <t>2017-07-28</t>
  </si>
  <si>
    <t>2019-03-14</t>
  </si>
  <si>
    <t>2015-06-24</t>
  </si>
  <si>
    <t>2018-10-15</t>
  </si>
  <si>
    <t>2015-04-02</t>
  </si>
  <si>
    <t>2019-10-09</t>
  </si>
  <si>
    <t>2014-06-05</t>
  </si>
  <si>
    <t>2018-06-07</t>
  </si>
  <si>
    <t>2019-11-12</t>
  </si>
  <si>
    <t>2019-11-11</t>
  </si>
  <si>
    <t>2019-10-14</t>
  </si>
  <si>
    <t>2025-02-13</t>
  </si>
  <si>
    <t>2019-09-02</t>
  </si>
  <si>
    <t>2022-08-09</t>
  </si>
  <si>
    <t>2020-01-10</t>
  </si>
  <si>
    <t>2019-09-05</t>
  </si>
  <si>
    <t>2018-02-02</t>
  </si>
  <si>
    <t>2019-05-15</t>
  </si>
  <si>
    <t>2019-05-13</t>
  </si>
  <si>
    <t>2020-02-05</t>
  </si>
  <si>
    <t>2024-03-15</t>
  </si>
  <si>
    <t>2020-01-09</t>
  </si>
  <si>
    <t>2020-03-03</t>
  </si>
  <si>
    <t>2016-11-25</t>
  </si>
  <si>
    <t>2015-07-10</t>
  </si>
  <si>
    <t>2020-03-13</t>
  </si>
  <si>
    <t>2016-11-18</t>
  </si>
  <si>
    <t>2014-05-15</t>
  </si>
  <si>
    <t>2019-06-26</t>
  </si>
  <si>
    <t>2014-06-11</t>
  </si>
  <si>
    <t>2019-07-31</t>
  </si>
  <si>
    <t>2014-09-30</t>
  </si>
  <si>
    <t>2020-02-18</t>
  </si>
  <si>
    <t>2020-06-22</t>
  </si>
  <si>
    <t>2019-12-31</t>
  </si>
  <si>
    <t>2017-10-30</t>
  </si>
  <si>
    <t>2018-10-30</t>
  </si>
  <si>
    <t>2020-02-26</t>
  </si>
  <si>
    <t>2020-06-01</t>
  </si>
  <si>
    <t>2006-02-08</t>
  </si>
  <si>
    <t>2014-06-30</t>
  </si>
  <si>
    <t>2024-05-13</t>
  </si>
  <si>
    <t>2019-11-15</t>
  </si>
  <si>
    <t>2016-11-17</t>
  </si>
  <si>
    <t>2002-11-25</t>
  </si>
  <si>
    <t>2020-01-16</t>
  </si>
  <si>
    <t>2020-03-02</t>
  </si>
  <si>
    <t>2011-01-13</t>
  </si>
  <si>
    <t>2020-07-02</t>
  </si>
  <si>
    <t>2014-09-04</t>
  </si>
  <si>
    <t>2019-04-16</t>
  </si>
  <si>
    <t>Data</t>
  </si>
  <si>
    <t>За счет чистой прибыли (убытка) Капитал изменение в связи с изменением учетной политики</t>
  </si>
  <si>
    <t>За счет иных факторов Капитал изменение в связи с изменением учетной политики</t>
  </si>
  <si>
    <t>2023 год Капитал изменение в связи с изменением учетной политики</t>
  </si>
  <si>
    <t>За счет чистой прибыли (убытка) Нераспределенная прибыль корректировка в связи с изменением учетной политики</t>
  </si>
  <si>
    <t>За счет иных факторов Нераспределенная прибыль корректировка в связи с изменением учетной политики</t>
  </si>
  <si>
    <t>2023 год Нераспределенная прибыль корректировка в связи с изменением учетной политики</t>
  </si>
  <si>
    <t>За счет чистой прибыли (убытка) до корректировок</t>
  </si>
  <si>
    <t>За счет иных факторов до корректировок</t>
  </si>
  <si>
    <t>2023 год до корректировок</t>
  </si>
  <si>
    <t>За счет чистой прибыли (убытка) после корректировок</t>
  </si>
  <si>
    <t>За счет иных факторов после корректировок</t>
  </si>
  <si>
    <t>2023 год после корректировок</t>
  </si>
  <si>
    <t>Собственные акции выкупленные у акционеровВеличина капитала на 31 декабря года предшествующего предыдущему</t>
  </si>
  <si>
    <t>Собственные акции выкупленные у акционеровВеличина капитала на 31 декабря предыдущего года</t>
  </si>
  <si>
    <t>Собственные акции выкупленные у акционеровВеличина капитала на 31 декабря отчетного года</t>
  </si>
  <si>
    <t>2023 год От продажи внеоборотных активов (кроме финансовых вложений)</t>
  </si>
  <si>
    <t>Резерв Иные изменения - всего</t>
  </si>
  <si>
    <t>Нераспределенная прибыль (непокрытый убыток) Иные изменения - всего</t>
  </si>
  <si>
    <t>За счет чистой прибыли (убытка) исправлением ошибок</t>
  </si>
  <si>
    <t>За счет иных факторов исправлением ошибок</t>
  </si>
  <si>
    <t>2023 год исправлением ошибок</t>
  </si>
  <si>
    <t>unallocated3213</t>
  </si>
  <si>
    <t>total3213</t>
  </si>
  <si>
    <t>2023 год Денежных вкладов собственников (участников)</t>
  </si>
  <si>
    <t>Собственные акции выкупленные у акционеровКорректировка в связи с изменением учетной политики</t>
  </si>
  <si>
    <t>Резерв Корректировка в связи с изменением учетной политики</t>
  </si>
  <si>
    <t>Нераспределенная прибыль (непокрытый убыток) Переоценка внеоборотных активов</t>
  </si>
  <si>
    <t>additional3213</t>
  </si>
  <si>
    <t>authorized3214</t>
  </si>
  <si>
    <t>redeemed3214</t>
  </si>
  <si>
    <t>total3214</t>
  </si>
  <si>
    <t>authorized3215</t>
  </si>
  <si>
    <t>redeemed3215</t>
  </si>
  <si>
    <t>additional3215</t>
  </si>
  <si>
    <t>unallocated3215</t>
  </si>
  <si>
    <t>Собственные акции выкупленные у акционеровРеорганизация юридического лица</t>
  </si>
  <si>
    <t>Добавочный капитал Реорганизация юридического лица</t>
  </si>
  <si>
    <t>Нераспределенная прибыль (непокрытый убыток) Реорганизация юридического лица</t>
  </si>
  <si>
    <t>Собственные акции выкупленные у акционеровКорректировка в связи с исправлением ошибок</t>
  </si>
  <si>
    <t>redeemed3224</t>
  </si>
  <si>
    <t>additional3224</t>
  </si>
  <si>
    <t>unallocated3224</t>
  </si>
  <si>
    <t>redeemed3225</t>
  </si>
  <si>
    <t>additional3225</t>
  </si>
  <si>
    <t>unallocated3225</t>
  </si>
  <si>
    <t>authorized3226</t>
  </si>
  <si>
    <t>redeemed3226</t>
  </si>
  <si>
    <t>additional3226</t>
  </si>
  <si>
    <t>reserve3226</t>
  </si>
  <si>
    <t>unallocated3226</t>
  </si>
  <si>
    <t>total3226</t>
  </si>
  <si>
    <t xml:space="preserve">Собственные акции выкупленные у акционеровУвеличение капитала всего </t>
  </si>
  <si>
    <t xml:space="preserve">Резерв Увеличение капитала всего </t>
  </si>
  <si>
    <t>additional3313</t>
  </si>
  <si>
    <t>unallocated3313</t>
  </si>
  <si>
    <t>redeemed3314</t>
  </si>
  <si>
    <t>additional3314</t>
  </si>
  <si>
    <t>redeemed3315</t>
  </si>
  <si>
    <t>additional3315</t>
  </si>
  <si>
    <t>unallocated3315</t>
  </si>
  <si>
    <t>Резерв Реорганизация юридического лица</t>
  </si>
  <si>
    <t xml:space="preserve">Собственные акции выкупленные у акционеровУменьшение капитала всего </t>
  </si>
  <si>
    <t>Собственные акции выкупленные у акционеровуменьшение номинальной стоимости акций</t>
  </si>
  <si>
    <t>Добавочный капитал уменьшение номинальной стоимости акций</t>
  </si>
  <si>
    <t>Нераспределенная прибыль (непокрытый убыток) уменьшение номинальной стоимости акций</t>
  </si>
  <si>
    <t>Собственные акции выкупленные у акционеровуменьшение количества акций</t>
  </si>
  <si>
    <t>Добавочный капитал уменьшение количества акций</t>
  </si>
  <si>
    <t>Нераспределенная прибыль (непокрытый убыток) уменьшение количества акций</t>
  </si>
  <si>
    <t>Собственные акции выкупленные у акционеровреорганизация юридического лица</t>
  </si>
  <si>
    <t>Добавочный капитал реорганизация юридического лица</t>
  </si>
  <si>
    <t>Резерв реорганизация юридического лица</t>
  </si>
  <si>
    <t>Нераспределенная прибыль (непокрытый убыток) реорганизация юридического лица</t>
  </si>
  <si>
    <t>Добавочный капитал Иные изменения за счет операций с собственниками (за исключением дивидендов) - всего</t>
  </si>
  <si>
    <t>Резерв Иные изменения за счет операций с собственниками (за исключением дивидендов) - всего</t>
  </si>
  <si>
    <t>Нераспределенная прибыль (непокрытый убыток) Иные изменения за счет операций с собственниками (за исключением дивидендов) - всего</t>
  </si>
  <si>
    <t>2023 год От продажи акций других организаций (долей участия)</t>
  </si>
  <si>
    <t>2023 год От выпуска акций увеличения долей участия</t>
  </si>
  <si>
    <t>2023 год От выпуска облигаций векселей и других долговых ценных бумаг</t>
  </si>
  <si>
    <t>2024 год Прибыль от приносящей доход деятельности</t>
  </si>
  <si>
    <t>2023 год Прибыль от приносящей доход деятельности</t>
  </si>
  <si>
    <t>2024 год Прочие</t>
  </si>
  <si>
    <t>2023 год Прочие</t>
  </si>
  <si>
    <t>2024 год Поступило средств - всего</t>
  </si>
  <si>
    <t>2023 год Поступило средств - всего</t>
  </si>
  <si>
    <t>2024 год Расходы на целевые мероприятия</t>
  </si>
  <si>
    <t>2023 год Расходы на целевые мероприятия</t>
  </si>
  <si>
    <t>2024 год Расходы на содержание аппарата управления</t>
  </si>
  <si>
    <t>2023 год Расходы на содержание аппарата управления</t>
  </si>
  <si>
    <t>2024 год Приобретение основных средств инвентаря и иного имущества</t>
  </si>
  <si>
    <t>2023 год Приобретение основных средств инвентаря и иного имущества</t>
  </si>
  <si>
    <t>2024 год Использовано (израсходовано) средств - всего</t>
  </si>
  <si>
    <t>2023 год Использовано (израсходовано) средств - всего</t>
  </si>
  <si>
    <t>additional3214</t>
  </si>
  <si>
    <t>Добавочный капитал Величина капитала на 31 декабря предыдущего года после корректировки</t>
  </si>
  <si>
    <t>Резерв Величина капитала на 31 декабря предыдущего года после корректировки</t>
  </si>
  <si>
    <t>Нераспределенная прибыль (непокрытый убыток) Величина капитала на 31 декабря предыдущего года после корректировки</t>
  </si>
  <si>
    <t>Общество с ограниченной ответственностью "Активбизнесконсалт"</t>
  </si>
  <si>
    <t>117997, Москва г, ул Вавилова, д 19</t>
  </si>
  <si>
    <t>17521909</t>
  </si>
  <si>
    <t>НЕПУБЛИЧНОЕ АКЦИОНЕРНОЕ ОБЩЕСТВО ПРОФЕССИОНАЛЬНАЯ КОЛЛЕКТОРСКАЯ ОРГАНИЗАЦИЯ «ПЕРВОЕ КЛИЕНТСКОЕ БЮРО»</t>
  </si>
  <si>
    <t>108811, Москва г,  22-й км (Киевское ш.), двлд 6 стр 1</t>
  </si>
  <si>
    <t>Совместная частная и иностранная собственность</t>
  </si>
  <si>
    <t>77275351</t>
  </si>
  <si>
    <t>Общество с ограниченной ответственностью Профессиональная коллекторская организация НСВ</t>
  </si>
  <si>
    <t>78370206</t>
  </si>
  <si>
    <t>АКЦИОНЕРНОЕ ОБЩЕСТВО ПРОФЕССИОНАЛЬНАЯ КОЛЛЕКТОРСКАЯ ОРГАНИЗАЦИЯ "ФИНАНСОВОЕ АГЕНТСТВО ПО СБОРУ ПЛАТЕЖЕЙ"</t>
  </si>
  <si>
    <t xml:space="preserve">129085, Москва г, вн.тер.г. муниципальный округ Останкинский, пр-кт Мира, д. 105, стр. 1, помещение 1/1, </t>
  </si>
  <si>
    <t>73854313</t>
  </si>
  <si>
    <t>ОБЩЕСТВО С ОГРАНИЧЕННОЙ ОТВЕТСТВЕННОСТЬЮ "ПРОФЕССИОНАЛЬНАЯ КОЛЛЕКТОРСКАЯ ОРГАНИЗАЦИЯ "М.Б.А. ФИНАНСЫ"</t>
  </si>
  <si>
    <t>Собственность иностранных юридических лиц</t>
  </si>
  <si>
    <t>60511575</t>
  </si>
  <si>
    <t>Общество с ограниченной ответственностью "ЦЕНТР ЮРИДИЧЕСКОГО СОПРОВОЖДЕНИЯ БИЗНЕСА"</t>
  </si>
  <si>
    <t>59856067</t>
  </si>
  <si>
    <t>ООО ПКО «ГК Финансовые услуги»</t>
  </si>
  <si>
    <t>09884414</t>
  </si>
  <si>
    <t>Общество с ограниченной ответственностью "Профессиональная коллекторская организация ТРАСТ"</t>
  </si>
  <si>
    <t>665801, Иркутская обл, г.о. Ангарское, г Ангарск, кв-л 252, стр. 19, офис 202</t>
  </si>
  <si>
    <t>97683052</t>
  </si>
  <si>
    <t>Общество с ограниченной ответственностью "Профессиональная коллекторская организация ТРАСТ-ЗАПАДНАЯ СИБИРЬ"</t>
  </si>
  <si>
    <t>380101001</t>
  </si>
  <si>
    <t>22867768</t>
  </si>
  <si>
    <t>Общество с ограниченной ответственностью "Профессиональная коллекторская организация Управляющая компания Траст"</t>
  </si>
  <si>
    <t>665801, Иркутская обл, г.о. Ангарское, г Ангарск, кв-л 252, стр. 19, офис 207</t>
  </si>
  <si>
    <t>Деятельность в области права и бухгалтерского учета</t>
  </si>
  <si>
    <t>64883505</t>
  </si>
  <si>
    <t>Общество с ограниченной ответственностью "Профессиональная коллекторская организация Компания Траст"</t>
  </si>
  <si>
    <t>64870603</t>
  </si>
  <si>
    <t>Общество с ограниченной ответственностью ПРОФЕССИОНАЛЬНАЯ КОЛЛЕКТОРСКАЯ ОРГАНИЗАЦИЯ "ДОЛГОВОЕ АГЕНТСТВО "ЦЕНТР КРЕДИТНОЙ БЕЗОПАСНОСТИ"</t>
  </si>
  <si>
    <t>504201001</t>
  </si>
  <si>
    <t>141304, Московская область, г. Сергиев Посад, ш. Московское, дом 6, помещение 1</t>
  </si>
  <si>
    <t>81652405</t>
  </si>
  <si>
    <t>Общество с ограниченной ответственностью Профессиональная коллекторская организация "Филберт"</t>
  </si>
  <si>
    <t>780501001</t>
  </si>
  <si>
    <t>67453490</t>
  </si>
  <si>
    <t>Общество с ограниченной ответственностью "АГЕНТСТВО РЕГИОНАЛЬНАЯ ОРГАНИЗАЦИЯ ПО СБОРУ ДОЛГОВ"</t>
  </si>
  <si>
    <t>125252, Город Москва, вн.тер.г. муниципальный округ Хорошевский, ул Авиаконструктора Микояна, д. 12, помещ. 12/3</t>
  </si>
  <si>
    <t>60517270</t>
  </si>
  <si>
    <t>ОБЩЕСТВО С ОГРАНИЧЕННОЙ ОТВЕТСТВЕННОСТЬЮ ПРОФЕССИОНАЛЬНАЯ КОЛЛЕКТОРСКАЯ ОРГАНИЗАЦИЯ "СТОЛИЧНОЕ АГЕНТСТВО ПО ВОЗВРАТУ ДОЛГОВ"</t>
  </si>
  <si>
    <t>771801001</t>
  </si>
  <si>
    <t>76573307</t>
  </si>
  <si>
    <t>ОБЩЕСТВО С ОГРАНИЧЕННОЙ ОТВЕТСТВЕННОСТЬЮ "ПРОФЕССИОНАЛЬНАЯ КОЛЛЕКТОРСКАЯ ОРГАНИЗАЦИЯ "КРЕДИТ ИНКАСО РУС"</t>
  </si>
  <si>
    <t>771501001</t>
  </si>
  <si>
    <t>70408375</t>
  </si>
  <si>
    <t>Общество с ограниченной ответственностью Профессиональная коллекторская организация "Кредитэкспресс Финанс"</t>
  </si>
  <si>
    <t>16549159</t>
  </si>
  <si>
    <t>ООО "ПКО "ФЕНИКС"</t>
  </si>
  <si>
    <t>127287, Город Москва, вн.тер. г. Муниципальный Округ Савеловский, ул Хуторская 2-Я, дом 38А, строение 26</t>
  </si>
  <si>
    <t>16676122</t>
  </si>
  <si>
    <t>ООО ПКО "ЭВЕРЕСТ"</t>
  </si>
  <si>
    <t>109147, Москва г, ул Марксистская, д 34, к 8</t>
  </si>
  <si>
    <t>Управление финансовыми рынками</t>
  </si>
  <si>
    <t>27541712</t>
  </si>
  <si>
    <t>Общество с ограниченной ответственностью "ПРОФЕССИОНАЛЬНАЯ КОЛЛЕКТОРСКАЯ ОРГАНИЗАЦИЯ КАМЕЛОТ"</t>
  </si>
  <si>
    <t>614000, Пермский край, д. 38, г. Пермь, ул. Ленина, офис 307</t>
  </si>
  <si>
    <t>98054453</t>
  </si>
  <si>
    <t>Общество с ограниченной ответственностью ПРОФЕССИОНАЛЬНАЯ КОЛЛЕКТОРСКАЯ ОРГАНИЗАЦИЯ "АГЕНТСТВО ЮРИДИЧЕСКОГО ВЗЫСКАНИЯ И СОПРОВОЖДЕНИЯ"</t>
  </si>
  <si>
    <t>590401001</t>
  </si>
  <si>
    <t>93984561</t>
  </si>
  <si>
    <t>ОБЩЕСТВО С ОГРАНИЧЕННОЙ ОТВЕТСТВЕННОСТЬЮ "Л-КОЛЛЕКШН"</t>
  </si>
  <si>
    <t>615401001</t>
  </si>
  <si>
    <t>89245065</t>
  </si>
  <si>
    <t>Общество с ограниченной ответственностью "П.Р.Е.С.К.О."</t>
  </si>
  <si>
    <t>616401001</t>
  </si>
  <si>
    <t>344002, Ростовская обл, г Ростов-на-Дону, ул Московская, д. 55а, помещ. 1Б,1В,1Г,2</t>
  </si>
  <si>
    <t>17423650</t>
  </si>
  <si>
    <t>Общество с ограниченной ответственностью "Профессиональная коллекторская организация "НОРД КОЛЛЕКТ"</t>
  </si>
  <si>
    <t>780201001</t>
  </si>
  <si>
    <t>Общество с ограниченной ответственностью Профессиональная коллекторская организация "ВИНГО"</t>
  </si>
  <si>
    <t>117420, Москва г, Профсоюзная ул, дом 57, офис ЭТАЖ 4, помещение III, комната 114</t>
  </si>
  <si>
    <t>11577642</t>
  </si>
  <si>
    <t>Общество с ограниченной ответственностью "Константа"</t>
  </si>
  <si>
    <t>23102944</t>
  </si>
  <si>
    <t>Общество с ограниченной ответственностью "Профессиональная Коллекторская организация "Сила Права"</t>
  </si>
  <si>
    <t>79233569</t>
  </si>
  <si>
    <t>Общество с ограниченной ответственностью ПРОФЕССИОНАЛЬНАЯ КОЛЛЕКТОРСКАЯ ОРГАНИЗАЦИЯ "БЭТТА"</t>
  </si>
  <si>
    <t>603155, Нижегородская область, г.о. Город Нижний Новгород, г Нижний Новгород, ул Ковалихинская, дом 72, квартира 71</t>
  </si>
  <si>
    <t>ОБЩЕСТВО С ОГРАНИЧЕННОЙ ОТВЕТСТВЕННОСТЬЮ ПРОФЕССИОНАЛЬНАЯ КОЛЛЕКТОРСКАЯ ОРГАНИЗАЦИЯ "ПРЕМЬЕР АВТО"</t>
  </si>
  <si>
    <t>253601001</t>
  </si>
  <si>
    <t>Приморский край, Владивостокский г.о., г. Владивосток, ул. Светланская, д. 85, ПОМЕЩ. Х, 690001</t>
  </si>
  <si>
    <t>33626921</t>
  </si>
  <si>
    <t>Общества с ограниченной ответственностью «Профессиональная коллекторская организация «Агентство Финансовой и Правовой Безопасности»</t>
  </si>
  <si>
    <t>780401001</t>
  </si>
  <si>
    <t>80482237</t>
  </si>
  <si>
    <t>ОБЩЕСТВО С ОГРАНИЧЕННОЙ ОТВЕТСТВЕННОСТЬЮ "ПРОФЕССИОНАЛЬНАЯ КОЛЛЕКТОРСКАЯ ОРГАНИЗАЦИЯ "ЛАЙФ"</t>
  </si>
  <si>
    <t>583601001</t>
  </si>
  <si>
    <t>09499550</t>
  </si>
  <si>
    <t>Общество с ограниченной ответственностью ПРОФЕССИОНАЛЬНАЯ КОЛЛЕКТОРСКАЯ ОРГАНИЗАЦИЯ "ЦКБ-ФИНАНС"</t>
  </si>
  <si>
    <t>141371, Московская область, г.о. Сергиево-Посадский, г Хотьково, ул Майолик, дом 6</t>
  </si>
  <si>
    <t>37521426</t>
  </si>
  <si>
    <t>ОБЩЕСТВО С ОГРАНИЧЕННОЙ ОТВЕТСТВЕННОСТЬЮ ПРОФЕССИОНАЛЬНАЯ КОЛЛЕКТОРСКАЯ ОРГАНИЗАЦИЯ "БВД"</t>
  </si>
  <si>
    <t>190101001</t>
  </si>
  <si>
    <t>655017, Хакасия Респ, Абакан г, Чертыгашева ул, дом 77, помещение 44Н</t>
  </si>
  <si>
    <t>30362692</t>
  </si>
  <si>
    <t>ОБЩЕСТВО С ОГРАНИЧЕННОЙ ОТВЕТСТВЕННОСТЬЮ "ЭКВАНТА"</t>
  </si>
  <si>
    <t>773001001</t>
  </si>
  <si>
    <t>г. Москва, вн.тер.г. Муниципальный округ Филевский парк, ул. Барклая, д. 6, стр. 5, помещ. 23П/4, 121087</t>
  </si>
  <si>
    <t>Деятельность по оказанию услуг в области бухгалтерского учета</t>
  </si>
  <si>
    <t>25238808</t>
  </si>
  <si>
    <t>Общество с ограниченной ответственностью Профессиональная Коллекторская организация "Юридическая Компания "Группа Свс"</t>
  </si>
  <si>
    <t>60446558</t>
  </si>
  <si>
    <t>Общество с ограниченной ответственностью Профессиональная Коллекторская Организация "ЭОС" (ООО ПКО «ЭОС»)</t>
  </si>
  <si>
    <t>81520365</t>
  </si>
  <si>
    <t>ОБЩЕСТВО С ОГРАНИЧЕННОЙ ОТВЕТСТВЕННОСТЬЮ "ЦЕНТР ИСПОЛНЕНИЯ СУДЕБНЫХ РЕШЕНИЙ"</t>
  </si>
  <si>
    <t>99599798</t>
  </si>
  <si>
    <t>ПРОФЕССИОНАЛЬНАЯ КОЛЛЕКТОРСКАЯ ОРГАНИЗАЦИЯ "ВЕЛА"</t>
  </si>
  <si>
    <t>590701001</t>
  </si>
  <si>
    <t>Общество с ограниченной ответственностью "ЭЙБИСИ ФИНАНС"</t>
  </si>
  <si>
    <t>30665671</t>
  </si>
  <si>
    <t>Общество с ограниченной ответственностью Профессиональная коллекторская организация "Правовой Центр "ОДА"</t>
  </si>
  <si>
    <t>561001001</t>
  </si>
  <si>
    <t>84501871</t>
  </si>
  <si>
    <t>Общество с ограниченной ответственностью "Сатурн"</t>
  </si>
  <si>
    <t>358000, Калмыкия Респ, г Элиста, ул В.И.Ленина, 240, 914</t>
  </si>
  <si>
    <t>Деятельность консультативная и работы в области компьютерных технологий</t>
  </si>
  <si>
    <t>12149552</t>
  </si>
  <si>
    <t>ОБЩЕСТВО С ОГРАНИЧЕННОЙ ОТВЕТСТВЕННОСТЬЮ "ПРОФЕССИОНАЛЬНАЯ КОЛЛЕКТОРСКАЯ ОРГАНИЗАЦИЯ "АВАНТАЖ"</t>
  </si>
  <si>
    <t>667901001</t>
  </si>
  <si>
    <t>87839369</t>
  </si>
  <si>
    <t>Общество с ограниченной ответственностью "ИНВЕСТ КАПИТАЛ"</t>
  </si>
  <si>
    <t>111024, Москва г, 2-Я Энтузиастов ул, д. № 5, корп. 40, пом. 15/4</t>
  </si>
  <si>
    <t>Вложения в ценные бумаги</t>
  </si>
  <si>
    <t>62952981</t>
  </si>
  <si>
    <t>ООО ПКО "ЛЕКС"</t>
  </si>
  <si>
    <t>89285047</t>
  </si>
  <si>
    <t>Общество с ограниченной ответственностью "УралДолгНадзор"</t>
  </si>
  <si>
    <t>027801001</t>
  </si>
  <si>
    <t>88128417</t>
  </si>
  <si>
    <t>Общество с ограниченной ответственностью "Профессиональная коллектроская организация "Илма"</t>
  </si>
  <si>
    <t>100101001</t>
  </si>
  <si>
    <t>89664885</t>
  </si>
  <si>
    <t>Общество с ограниченной ответственностью "ФИНСОЮЗ АКТИВ ЮГ"</t>
  </si>
  <si>
    <t>616801001</t>
  </si>
  <si>
    <t>344091, Ростовская обл, г Ростов-на-Дону, ул Малиновского, влд. 3, помещ. 41</t>
  </si>
  <si>
    <t>01582748</t>
  </si>
  <si>
    <t>Общество с ограниченной ответственностью "ПРОГРЕСС СЕРВИС"</t>
  </si>
  <si>
    <t>184101001</t>
  </si>
  <si>
    <t>426009, Удмуртская Респ, г Ижевск, ул Ухтомского, д. 24, этаж 1, офис 21</t>
  </si>
  <si>
    <t>01581134</t>
  </si>
  <si>
    <t>Общество с ограниченной ответственностью "ПРИОРИТЕТ"</t>
  </si>
  <si>
    <t>344033, Ростовская обл, Ростов-на-Дону г, Магнитогорская ул, дом 1Б, комната 41</t>
  </si>
  <si>
    <t>01578132</t>
  </si>
  <si>
    <t>Общество с ограниченной ответственностью "Профессиональная Коллекторская организация Контроль"</t>
  </si>
  <si>
    <t>01580028</t>
  </si>
  <si>
    <t>Общество с ограниченной ответственностью" Профессиональная коллекторская организация  "Долговое Агентство "Верус"</t>
  </si>
  <si>
    <t>772301001</t>
  </si>
  <si>
    <t>109382, Москва г, Судакова ул, дом № 10, офис 213</t>
  </si>
  <si>
    <t>29911998</t>
  </si>
  <si>
    <t>Общество с ограниченной ответственностью Профессиональная коллекторская организация  "СТРАТЕГИЯ"</t>
  </si>
  <si>
    <t>60412111</t>
  </si>
  <si>
    <t>ОБЩЕСТВО С ОГРАНИЧЕННОЙ ОТВЕТСТВЕННОСТЬЮ ПРОФЕССИОНАЛЬНАЯ КОЛЛЕКТОРСКАЯ ОРГАНИЗАЦИЯ "ДИАЛОГ-ФИНАНС"</t>
  </si>
  <si>
    <t>091601001</t>
  </si>
  <si>
    <t>369001, Карачаево-Черкесская Респ, г Черкесск, ул Ставропольская, зд 40А, 1-3</t>
  </si>
  <si>
    <t>24446031</t>
  </si>
  <si>
    <t>Общество с ограниченной ответственностью Профессиональная коллекторская организация "РегионКонсалт"</t>
  </si>
  <si>
    <t>117218, Москва г, ул Кржижановского, д 15, к 5, офис 208</t>
  </si>
  <si>
    <t>88431682</t>
  </si>
  <si>
    <t>Общество с ограниченной ответственностью "Профессиональная коллекторская организация "ФОРВАРД""</t>
  </si>
  <si>
    <t>540701001</t>
  </si>
  <si>
    <t>47175770</t>
  </si>
  <si>
    <t>ОБЩЕСТВО С ОГРАНИЧЕННОЙ ОТВЕТСТВЕННОСТЬЮ "ПРОФЕССИОНАЛЬНАЯ КОЛЛЕКТОРСКАЯ ОРГАНИЗАЦИЯ "ТРИАДА"</t>
  </si>
  <si>
    <t>645501001</t>
  </si>
  <si>
    <t>82673763</t>
  </si>
  <si>
    <t>ООО "Легал Коллекшн"</t>
  </si>
  <si>
    <t>г. Самара, ул. Революционная, д. 111, оф. 8, эт. 1, 443079</t>
  </si>
  <si>
    <t>02062353</t>
  </si>
  <si>
    <t>ООО Профессиональная коллекторская организация "ЖилКомИнкасо-Нижний Новгород"</t>
  </si>
  <si>
    <t>68709069</t>
  </si>
  <si>
    <t>ОБЩЕСТВО С ОГРАНИЧЕННОЙ ОТВЕТСТВЕННОСТЬЮ ПРОФЕССИОНАЛЬНАЯ КОЛЛЕКТОРСКАЯ ОРГАНИЗАЦИЯ "МЕГАСАХ"</t>
  </si>
  <si>
    <t>650101001</t>
  </si>
  <si>
    <t>Сахалинская обл., г.о. город Южно-Сахалинск, г. Южно-Сахалинск, ул. Алексея Максимовича Горького, д. 23, 693023</t>
  </si>
  <si>
    <t>14081746</t>
  </si>
  <si>
    <t>Общество с ограниченной ответственностью ПРОФЕССИОНАЛЬНАЯ КОЛЛЕКТОРСКАЯ ОРГАНИЗАЦИЯ "СПЕЦИАЛИЗИРОВАННОЕ АГЕНТСТВО АНАЛИТИКИ И БЕЗОПАСНОСТИ"</t>
  </si>
  <si>
    <t>Общественные движения</t>
  </si>
  <si>
    <t>62223093</t>
  </si>
  <si>
    <t>Общество с ограниченной ответственностью ПРОФЕССИОНАЛЬНАЯ КОЛЛЕКТОРСКАЯ ОРГАНИЗАЦИЯ "АГЕНТСТВО ФИНАНСОВОГО КОНТРОЛЯ"</t>
  </si>
  <si>
    <t>17450463</t>
  </si>
  <si>
    <t>Общество с ограниченной ответственностью Профессиональная Коллекторская организация "Югория"</t>
  </si>
  <si>
    <t>63382451</t>
  </si>
  <si>
    <t>ОБЩЕСТВО С ОГРАНИЧЕННОЙ ОТВЕТСТВЕННОСТЬЮ ПРОФЕССИОНАЛЬНАЯ КОЛЛЕКТОРСКАЯ ОРГАНИЗАЦИЯ "АРС ФИНАНС"</t>
  </si>
  <si>
    <t>620014, Свердловская обл, г Екатеринбург, ул Добролюбова, стр 16, 717</t>
  </si>
  <si>
    <t>41750434</t>
  </si>
  <si>
    <t>ОБЩЕСТВО С ОГРАНИЧЕННОЙ ОТВЕТСТВЕННОСТЬЮ ПРОФЕССИОНАЛЬНАЯ КОЛЛЕКТОРСКАЯ ОРГАНИЗАЦИЯ "РЕГИОН"</t>
  </si>
  <si>
    <t>720301001</t>
  </si>
  <si>
    <t>33594670</t>
  </si>
  <si>
    <t>Общество с ограниченной ответственностью профессиональная коллекторская организация "СпецСнаб71"</t>
  </si>
  <si>
    <t>623401001</t>
  </si>
  <si>
    <t>390037, Рязанская область, г.о. город Рязань, г Рязань, ул Большая, д. 106, помещ. Н 11</t>
  </si>
  <si>
    <t>Индивидуальные предприниматели</t>
  </si>
  <si>
    <t>26703880</t>
  </si>
  <si>
    <t>Общество с ограниченной ответственностью Профессиональная коллекторская организация "Платан"</t>
  </si>
  <si>
    <t>644901001</t>
  </si>
  <si>
    <t>37809601</t>
  </si>
  <si>
    <t>Общество с ограниченной ответственностью Профессиональная коллекторская организация "Региональная Служба Взыскания"</t>
  </si>
  <si>
    <t>11378760</t>
  </si>
  <si>
    <t>ОБЩЕСТВО С ОГРАНИЧЕННОЙ ОТВЕТСТВЕННОСТЬЮ ПРОФЕССИОНАЛЬНАЯ КОЛЛЕКТОРСКАЯ ОРГАНИЗАЦИЯ  "АРГУМЕНТ"</t>
  </si>
  <si>
    <t>027701001</t>
  </si>
  <si>
    <t>450055, Башкортостан Респ, г Уфа, ул Российская, д 22, офис 3</t>
  </si>
  <si>
    <t>86137027</t>
  </si>
  <si>
    <t>ОБЩЕСТВО С ОГРАНИЧЕННОЙ ОТВЕТСТВЕННОСТЬЮ ПРОФЕССИОНАЛЬНАЯ КОЛЛЕКТОРСКАЯ ОРГАНИЗАЦИЯ "КОЛИЗЕЙ"</t>
  </si>
  <si>
    <t>246601001</t>
  </si>
  <si>
    <t>21879095</t>
  </si>
  <si>
    <t>Общество с ограниченной ответственностью Профессиональная коллекторская организация "Центр ЮСБ ЮФО"</t>
  </si>
  <si>
    <t>231201001</t>
  </si>
  <si>
    <t>82784899</t>
  </si>
  <si>
    <t xml:space="preserve">628404, Ханты-Мансийский Автономный округ - Югра АО, г.о. Сургут, г Сургут, ул Григория Кукуевицкого, д. 15, кв. 305, </t>
  </si>
  <si>
    <t>Общество с ограниченной ответственностью "ПРОФЕССИОНАЛЬНАЯ КОЛЛЕКТОРСКАЯ ОРГАНИЗАЦИЯ "ЮРИДИЧЕСКИЕ ТЕХНОЛОГИИ"</t>
  </si>
  <si>
    <t>41728771</t>
  </si>
  <si>
    <t>ОБЩЕСТВО С ОГРАНИЧЕННОЙ ОТВЕТСТВЕННОСТЬЮ ПРОФЕССИОНАЛЬНАЯ КОЛЛЕКТОРСКАЯ ОРГАНИЗАЦИЯ "ДОЛГОВОЕ АГЕНТСТВО "ФЕМИДА"</t>
  </si>
  <si>
    <t>781401001</t>
  </si>
  <si>
    <t>35515350</t>
  </si>
  <si>
    <t>Общество с ограниченной ответственностью "Профессиональная коллекторская организация "АКЦЕПТ"</t>
  </si>
  <si>
    <t>504001001</t>
  </si>
  <si>
    <t>79408046</t>
  </si>
  <si>
    <t>ООО "КА "ПАРТНЕР-НСК"</t>
  </si>
  <si>
    <t>544501001</t>
  </si>
  <si>
    <t>633010, Новосибирская обл, г Бердск, ул Вокзальная, д 26, 106</t>
  </si>
  <si>
    <t>86971233</t>
  </si>
  <si>
    <t>Общество с ограниченной ответственностью ПРОФЕССИОНАЛЬНАЯ КОЛЛЕКТОРСКАЯ ОРГАНИЗАЦИЯ "ЮРИДИЧЕСКИЙ ЦЕНТР "МЕГАПОЛИС КОНСАЛТ И СЕРВИС"</t>
  </si>
  <si>
    <t>344301001</t>
  </si>
  <si>
    <t>03399244</t>
  </si>
  <si>
    <t>Общество с ограниченной ответственностью Профессиональная коллекторская организация "Кредит Коллект"</t>
  </si>
  <si>
    <t>370601001</t>
  </si>
  <si>
    <t>55138010</t>
  </si>
  <si>
    <t>Общество с ограниченной ответственностью профессиональная коллекторская организация "АВРОРА КОНСАЛТ"</t>
  </si>
  <si>
    <t>773501001</t>
  </si>
  <si>
    <t>17089458</t>
  </si>
  <si>
    <t>Общество с ограниченной ответственностью ПРОФЕССИОНАЛЬНАЯ КОЛЛЕКТОРСКАЯ ОРГАНИЗАЦИЯ "ВОЗВРАТ"</t>
  </si>
  <si>
    <t>09043436</t>
  </si>
  <si>
    <t>Общество с ограниченной ответственностью ПРОФЕССИОНАЛЬНАЯ КОЛЛЕКТОРСКАЯ ОРГАНИЗАЦИЯ "МФИ КОЛЛЕКШН"</t>
  </si>
  <si>
    <t>760401001</t>
  </si>
  <si>
    <t>150000, Ярославская область, г. Ярославль, ул. Большая Октябрьская, дом 29, офис 335</t>
  </si>
  <si>
    <t>ОБЩЕСТВО С ОГРАНИЧЕННОЙ ОТВЕТСТВЕННОСТЬЮ "ПРОФЕССИОНАЛЬНАЯ КОЛЛЕКТОРСКАЯ ОРГАНИЗАЦИЯ "ЮГ-КОЛЛЕКШН"</t>
  </si>
  <si>
    <t>12167975</t>
  </si>
  <si>
    <t>Общество с ограниченной ответственностью "ПРОФЕССИОНАЛЬНАЯ КОЛЛЕКТОРСКАЯ ОРГАНИЗАЦИЯ "ЖИЛИЩНИК-ПРО"</t>
  </si>
  <si>
    <t>503601001</t>
  </si>
  <si>
    <t>01371885</t>
  </si>
  <si>
    <t>Общество с ограниченной ответственностью "Решение"</t>
  </si>
  <si>
    <t>620000, Свердловская обл, г Екатеринбург, ул Розы Люксембург, стр 22, 306</t>
  </si>
  <si>
    <t>92917918</t>
  </si>
  <si>
    <t>Общество с ограниченной ответственностью "Профессиональная коллекторская организация "Редут"</t>
  </si>
  <si>
    <t>12217450</t>
  </si>
  <si>
    <t>Общество с ограниченной ответственностью "ПКО "БСВ""</t>
  </si>
  <si>
    <t>05428228</t>
  </si>
  <si>
    <t>Общество с ограниченной ответственностью ПРОФЕССИОНАЛЬНАЯ КОЛЛЕКТОРСКАЯ ОРГАНИЗАЦИЯ "ПАРТНЕР-ФИНАНС"</t>
  </si>
  <si>
    <t>760601001</t>
  </si>
  <si>
    <t>150062, Ярославская область, г.о. Город Ярославль, г Ярославль, ул Космонавтов, дом 11, помещение КО.2.9</t>
  </si>
  <si>
    <t>39164217</t>
  </si>
  <si>
    <t>Общество с ограниченной ответственностью Профессиональная Коллекторская Организация "ЮРИДИЧЕСКАЯ ПРАКТИКА"</t>
  </si>
  <si>
    <t>590301001</t>
  </si>
  <si>
    <t>614058, Пермский край, г Пермь, ул Пожарная, д 18, 3</t>
  </si>
  <si>
    <t>44844130</t>
  </si>
  <si>
    <t>Общество с ограниченной ответственностью Профессиональная коллекторская организация "Гироскоп"</t>
  </si>
  <si>
    <t>94089744</t>
  </si>
  <si>
    <t>ОБЩЕСТВО С ОГРАНИЧЕННОЙ ОТВЕТСТВЕННОСТЬЮ ПРОФЕССИОНАЛЬНАЯ КОЛЛЕКТОРСКАЯ ОРГАНИЗАЦИЯ "ГНК-ИНВЕСТ"</t>
  </si>
  <si>
    <t>68253327</t>
  </si>
  <si>
    <t>ОБЩЕСТВО С ОГРАНИЧЕННОЙ ОТВЕТСТВЕННОСТЬЮ "ПРОФЕССИОНАЛЬНАЯ КОЛЛЕКТОРСКАЯ ОРГАНИЗАЦИЯ "ПАРТНЕР"</t>
  </si>
  <si>
    <t>592101001</t>
  </si>
  <si>
    <t>Пермский край, Губахинский м.о., г. Гремячинск, ул. Свердлова, д. 7, 618270</t>
  </si>
  <si>
    <t>40904591</t>
  </si>
  <si>
    <t>Общество с ограниченной ответственностью "Профессиональная коллекторская организация "Агентство судебного взыскания"</t>
  </si>
  <si>
    <t>01015110</t>
  </si>
  <si>
    <t>Общество с ограниченной ответственностью "Профессиональная коллекторская организация "Стоунхедж"</t>
  </si>
  <si>
    <t>771901001</t>
  </si>
  <si>
    <t>47284005</t>
  </si>
  <si>
    <t>Общество с ограниченной ответственностью ПРОФЕССИОНАЛЬНАЯ КОЛЛЕКТОРСКАЯ ОРГАНИЗАЦИЯ "ЦЕНТР ЭФФЕКТИВНОГО ВЗЫСКАНИЯ"</t>
  </si>
  <si>
    <t>109316, Город Москва, вн.тер. г. Муниципальный Округ Нижегородский, пр-кт Волгоградский, дом 35, этаж 4, помещение 409</t>
  </si>
  <si>
    <t>29915401</t>
  </si>
  <si>
    <t>ОБЩЕСТВО С ОГРАНИЧЕННОЙ ОТВЕТСТВЕННОСТЬЮ "ПРОФЕССИОНАЛЬНАЯ КОЛЛЕКТОРСКАЯ ОРГАНИЗАЦИЯ "ПРАВО"</t>
  </si>
  <si>
    <t>23995557</t>
  </si>
  <si>
    <t>Общество с ограниченной ответственностью Профессиональная коллекторская организация "ВИН ЛЭВЕЛ КАПИТАЛ"</t>
  </si>
  <si>
    <t>165001001</t>
  </si>
  <si>
    <t>423815, Республика Татарстан (Татарстан), г.о. город Набережные Челны, г Набережные Челны, пр-кт им Вахитова, д. 20Б</t>
  </si>
  <si>
    <t>74590230</t>
  </si>
  <si>
    <t>ОБЩЕСТВО С ОГРАНИЧЕННОЙ ОТВЕТСТВЕННОСТЬЮ ПРОФЕССИОНАЛЬНАЯ КОЛЛЕКТОРСКАЯ ОРГАНИЗАЦИЯ "ИНТЕР-ПРАЙМ"</t>
  </si>
  <si>
    <t>68114330</t>
  </si>
  <si>
    <t>Общество с ограниченной ответственностью ПРОФЕССИОНАЛЬНАЯ КОЛЛЕКТОРСКАЯ ОРГАНИЗАЦИЯ "РМК-КОЛЛЕКТИНГ"</t>
  </si>
  <si>
    <t>52448655</t>
  </si>
  <si>
    <t>Общество с ограниченной ответственностью "Центр Взыскания"</t>
  </si>
  <si>
    <t>119180, Москва г, пер Старомонетный, 14, 2, 4</t>
  </si>
  <si>
    <t>17228291</t>
  </si>
  <si>
    <t>Общество с ограниченной ответственностью "ДАГ+"</t>
  </si>
  <si>
    <t>166001001</t>
  </si>
  <si>
    <t>06789684</t>
  </si>
  <si>
    <t>ОБЩЕСТВО С ОГРАНИЧЕННОЙ ОТВЕТСТВЕННОСТЬЮ "ПРОФЕССИОНАЛЬНАЯ КОЛЛЕКТОРСКАЯ ОРГАНИЗАЦИЯ "НБК"</t>
  </si>
  <si>
    <t>98492503</t>
  </si>
  <si>
    <t>ОБЩЕСТВО С ОГРАНИЧЕННОЙ ОТВЕТСТВЕННОСТЬЮ ПРОФЕССИОНАЛЬНАЯ КОЛЛЕКТОРСКАЯ ОРГАНИЗАЦИЯ "УРАЛО-СИБИРСКИЙ РАСЧЕТНО-ДОЛГОВОЙ ЦЕНТР"</t>
  </si>
  <si>
    <t>72392721</t>
  </si>
  <si>
    <t>ОБЩЕСТВО С ОГРАНИЧЕННОЙ ОТВЕТСТВЕННОСТЬЮ ПРОФЕССИОНАЛЬНАЯ КОЛЛЕКТОРСКАЯ ОРГАНИЗАЦИЯ "МЕЖРЕГИОНАЛЬНЫЙ КОНСАЛТИНГОВЫЙ ЦЕНТР"</t>
  </si>
  <si>
    <t>15187300</t>
  </si>
  <si>
    <t>Общество с ограниченной ответственностью "ПКО "ВАЛЬТЕР И ПАРТНЕРЫ"</t>
  </si>
  <si>
    <t>503201001</t>
  </si>
  <si>
    <t>40374093</t>
  </si>
  <si>
    <t>ОБЩЕСТВО С ОГРАНИЧЕННОЙ ОТВЕТСТВЕННОСТЬЮ ПРОФЕССИОНАЛЬНАЯ КОЛЛЕКТОРСКАЯ ОРГАНИЗАЦИЯ "КОЛЛЕКТОРСКОЕ АГЕНТСТВО "СЕВЕРНАЯ СТОЛИЦА"</t>
  </si>
  <si>
    <t>16106350</t>
  </si>
  <si>
    <t>Общество с ограниченной ответственностью "БИЗНЕС-АЛЬЯНС"</t>
  </si>
  <si>
    <t>03919287</t>
  </si>
  <si>
    <t>ОБЩЕСТВО С ОГРАНИЧЕННОЙ ОТВЕТСТВЕННОСТЬЮ ПРОФЕССИОНАЛЬНАЯ КОЛЛЕКТОРСКАЯ ОРГАНИЗАЦИЯ "АНТЕЙ"</t>
  </si>
  <si>
    <t>772601001</t>
  </si>
  <si>
    <t>117105, Москва г, муниципальный округ Донской, Варшавское ш, дом 16, корпус 1, этаж 1, помещение II, комната 1-9</t>
  </si>
  <si>
    <t>40027538</t>
  </si>
  <si>
    <t>Общество с ограниченной ответственностью Профессиональная коллекторская организация "Фабула"</t>
  </si>
  <si>
    <t>165701001</t>
  </si>
  <si>
    <t>01570308</t>
  </si>
  <si>
    <t>Общество с ограниченной ответственностью профессиональная коллекторская организация "Сириус-Трейд"</t>
  </si>
  <si>
    <t>143080, Московская область, г.о. Одинцовский, дп Лесной Городок, ул Школьная, Дом 1, пом 17</t>
  </si>
  <si>
    <t>61400630</t>
  </si>
  <si>
    <t>ОБЩЕСТВО С ОГРАНИЧЕННОЙ ОТВЕТСТВЕННОСТЬЮ  ПРОФЕССИОНАЛЬНАЯ КОЛЛЕКТОРСКАЯ ОРГАНИЗАЦИЯ "ОЛАНД"</t>
  </si>
  <si>
    <t>02333958</t>
  </si>
  <si>
    <t>Общество с ограниченной ответственностью профессиональная коллекторская организация "Инкасс Коллект"</t>
  </si>
  <si>
    <t>г. Чебоксары, ул. 50 лет Октября, д. 4, пом. 3, 428022</t>
  </si>
  <si>
    <t>00682063</t>
  </si>
  <si>
    <t>Общество с ограниченной ответственностью ПРОФЕССИОНАЛЬНАЯ КОЛЛЕКТОРСКАЯ ОРГАНИЗАЦИЯ "СТОЛИЧНАЯ СЕРВИСНАЯ КОМПАНИЯ"</t>
  </si>
  <si>
    <t>121609, Москва г, б-р Осенний, д 23</t>
  </si>
  <si>
    <t>78499986</t>
  </si>
  <si>
    <t>Общество с ограниченной ответственностью Профессиональная коллекторская организация "АЙДИ КОЛЛЕКТ"</t>
  </si>
  <si>
    <t>15139815</t>
  </si>
  <si>
    <t>Общество с ограниченной ответственностью Профессиональная Коллекторская Организация "ССПВ"</t>
  </si>
  <si>
    <t>540401001</t>
  </si>
  <si>
    <t>05832691</t>
  </si>
  <si>
    <t>Общество с ограниченной ответственностью профессиональная коллекторская организация юридическая фирма «НЕРИС»</t>
  </si>
  <si>
    <t>366401001</t>
  </si>
  <si>
    <t>13434711</t>
  </si>
  <si>
    <t>Общество с ограниченной ответственностью "ЦЕНТР ПРОГРЕСС"</t>
  </si>
  <si>
    <t>109316, Город Москва, вн.тер. г. Муниципальный Округ Южнопортовый, пр-кт Волгоградский, дом 26, строение 1, этаж 8, комната 811</t>
  </si>
  <si>
    <t>15959820</t>
  </si>
  <si>
    <t>ООО ПКО "КРЕДИТКОНСАЛТ"</t>
  </si>
  <si>
    <t>772101001</t>
  </si>
  <si>
    <t>87602673</t>
  </si>
  <si>
    <t>Общество с ограниченной ответственностью ПРОФЕССИОНАЛЬНАЯ КОЛЛЕКТОРСКАЯ ОРГАНИЗАЦИЯ "АЛЬФА"</t>
  </si>
  <si>
    <t>15824215</t>
  </si>
  <si>
    <t>Общество с ограниченной ответственностью ПРОФЕССИОНАЛЬНАЯ КОЛЛЕКТОРСКАЯ ОРГАНИЗАЦИЯ "ДЕМОКРИТ"</t>
  </si>
  <si>
    <t>620110, Свердловская область, г.о. Город Екатеринбург, г Екатеринбург, ул Чкалова, дом 239, квартира 299</t>
  </si>
  <si>
    <t>19235562</t>
  </si>
  <si>
    <t>ОБЩЕСТВО С ОГРАНИЧЕННОЙ ОТВЕТСТВЕННОСТЬЮ "СИБИРЬ КОНСАЛТИНГ ГРУПП"</t>
  </si>
  <si>
    <t>540501001</t>
  </si>
  <si>
    <t>630102, Новосибирская обл, г Новосибирск, ул Сакко и Ванцетти, 31/1</t>
  </si>
  <si>
    <t>34499695</t>
  </si>
  <si>
    <t>ОБЩЕСТВО С ОГРАНИЧЕННОЙ ОТВЕТСТВЕННОСТЬЮ ПРОФЕССИОНАЛЬНАЯ КОЛЛЕКТОРСКАЯ ОРГАНИЗАЦИЯ "ГРАНД КАПИТАЛ"</t>
  </si>
  <si>
    <t>032301001</t>
  </si>
  <si>
    <t>г. Улан-Удэ, ул. Бабушкина, д. 34, к. 5, 670031</t>
  </si>
  <si>
    <t>11527466</t>
  </si>
  <si>
    <t>Общество с ограниченной ответственностью ПРОФЕССИОНАЛЬНАЯ КОЛЛЕКТОРСКАЯ ОРГАНИЗАЦИЯ "ЗАЩИТА"</t>
  </si>
  <si>
    <t>ООО "СЕВИНКОМ"</t>
  </si>
  <si>
    <t>753601001</t>
  </si>
  <si>
    <t>12618917</t>
  </si>
  <si>
    <t>ОБЩЕСТВО С ОГРАНИЧЕННОЙ ОТВЕТСТВЕННОСТЬЮ ПКО "ЭВАЗ КОНСАЛТИНГ"</t>
  </si>
  <si>
    <t>745301001</t>
  </si>
  <si>
    <t>454080, Челябинская обл, г Челябинск, ул Энгельса, д 26А, помещ 20/1</t>
  </si>
  <si>
    <t>21524285</t>
  </si>
  <si>
    <t>Общество с ограниченной ответственностью "Единый расчетно-кассовый центр"</t>
  </si>
  <si>
    <t>245601001</t>
  </si>
  <si>
    <t>662202, Красноярский край, г. Назарово, ул. Арбузова, д. 83, кв. 17</t>
  </si>
  <si>
    <t>21853741</t>
  </si>
  <si>
    <t>Общество с ограниченной ответственностью "Профессиональная Коллекторская организация "Сбр-Юг"</t>
  </si>
  <si>
    <t>21991638</t>
  </si>
  <si>
    <t>Общество с ограниченной ответственностью ПРОФЕССИОНАЛЬНАЯ КОЛЛЕКТОРСКАЯ ОРГАНИЗАЦИЯ "ЮРАРТ"</t>
  </si>
  <si>
    <t>19179711</t>
  </si>
  <si>
    <t>Общество с ограниченной ответственностью "Кондор Плюс"</t>
  </si>
  <si>
    <t>143501001</t>
  </si>
  <si>
    <t>04741779</t>
  </si>
  <si>
    <t>Общество с ограниченной ответственностью Профессиональная коллекторская организация "Долгофф"</t>
  </si>
  <si>
    <t>770701001</t>
  </si>
  <si>
    <t>62660178</t>
  </si>
  <si>
    <t>Общество с ограниченной ответственностью "ПРОФЕССИОНАЛЬНАЯ КОЛЛЕКТОРСКАЯ ОРГАНИЗАЦИЯ МИКТУМ"</t>
  </si>
  <si>
    <t>115184, Город Москва, вн.тер.г. муниципальный округ Замоскворечье, пер Средний Овчинниковский, д. 12, помещ. 1/5</t>
  </si>
  <si>
    <t>65223188</t>
  </si>
  <si>
    <t>Общество с ограниченной ответственностью "Профессиональная коллекторская организация "Лидер""</t>
  </si>
  <si>
    <t>346001001</t>
  </si>
  <si>
    <t>88935359</t>
  </si>
  <si>
    <t>Общество с ограниченной ответственностью Профессиональная Коллекторская организация "Агентство по Урегулированию Споров"</t>
  </si>
  <si>
    <t>35217888</t>
  </si>
  <si>
    <t>Общество с ограниченной ответственностью "АГЕНТСТВО ВЗЫСКАНИЙ"</t>
  </si>
  <si>
    <t>20029997</t>
  </si>
  <si>
    <t>Общество с ограниченной ответственностью "Центр Правовой Поддержки"</t>
  </si>
  <si>
    <t>04574488</t>
  </si>
  <si>
    <t>Общество с ограниченной ответственностью профессиональная коллекторская организация "Сатис Консалтинг"</t>
  </si>
  <si>
    <t>27148819</t>
  </si>
  <si>
    <t>ОБЩЕСТВО С ОГРАНИЧЕННОЙ ОТВЕТСТВЕННОСТЬЮ "ПРОФЕССИОНАЛЬНАЯ КОЛЛЕКТОРСКАЯ ОРГАНИЗАЦИЯ ЦЕНТР АЛЬТЕРНАТИВНОГО ФИНАНСИРОВАНИЯ"</t>
  </si>
  <si>
    <t>463201001</t>
  </si>
  <si>
    <t>21829820</t>
  </si>
  <si>
    <t>ООО ПКО "КАЙТ ГРУПП"</t>
  </si>
  <si>
    <t>29764043</t>
  </si>
  <si>
    <t>ОБЩЕСТВО С ОГРАНИЧЕННОЙ ОТВЕТСТВЕННОСТЬЮ ПРОФЕССИОНАЛЬНАЯ КОЛЛЕКТОРСКАЯ ОРГАНИЗАЦИЯ "АРГЛЕГАЛ"</t>
  </si>
  <si>
    <t>660049, Красноярский край, г Красноярск, ул Карла Маркса, д 95, к 1, Помещ. 83 Комната320</t>
  </si>
  <si>
    <t>39715181</t>
  </si>
  <si>
    <t>ООО ПКО "КПА ГРУПП"</t>
  </si>
  <si>
    <t>525901001</t>
  </si>
  <si>
    <t>09440858</t>
  </si>
  <si>
    <t>ОБЩЕСТВО С ОГРАНИЧЕННОЙ ОТВЕТСТВЕННОСТЬЮ "ЦЕНТР ФИНАНСОВЫХ РЕШЕНИЙ"</t>
  </si>
  <si>
    <t>773301001</t>
  </si>
  <si>
    <t>04418943</t>
  </si>
  <si>
    <t>Общество с ограниченной ответственностью  Юридический центр "Бизнес.Недвижимость.Право"(Профессиональная коллекторская  организация)</t>
  </si>
  <si>
    <t>59560556</t>
  </si>
  <si>
    <t>Общество с ограниченной ответственностью профессиональная коллекторская организация  "Правовой центр Черноземья"</t>
  </si>
  <si>
    <t>11088854</t>
  </si>
  <si>
    <t>Общество с ограниченной ответственностью Профессиональная Коллекторская организация "Экспресс Коллекшн"</t>
  </si>
  <si>
    <t>183201001</t>
  </si>
  <si>
    <t>29969704</t>
  </si>
  <si>
    <t>Общество с ограниченной ответственностью Профессиональная коллекторская организация "ФинЭффект"</t>
  </si>
  <si>
    <t>42411585</t>
  </si>
  <si>
    <t>ОБЩЕСТВО С ОГРАНИЧЕННОЙ ОТВЕТСТВЕННОСТЬЮ ПРОФЕССИОНАЛЬНАЯ КОЛЛЕКТОРСКАЯ ОРГАНИЗАЦИЯ  "ЦЕНТР ПРОФЕССИОНАЛЬНОГО ВЗЫСКАНИЯ"</t>
  </si>
  <si>
    <t>Консультирование по вопросам коммерческой деятельности и управления</t>
  </si>
  <si>
    <t>10715125</t>
  </si>
  <si>
    <t>Общество с ограниченной ответственностью ПРОФЕССИОНАЛЬНАЯ КОЛЛЕКТОРСКАЯ ОРГАНИЗАЦИЯ "ВИП-КОЛЛЕКШН"</t>
  </si>
  <si>
    <t>231101001</t>
  </si>
  <si>
    <t>24742485</t>
  </si>
  <si>
    <t>ОБЩЕСТВО С ОГРАНИЧЕННОЙ ОТВЕТСТВЕННОСТЬЮ ПРОФЕССИОНАЛЬНАЯ КОЛЛЕКТОРСКАЯ ОРГАНИЗАЦИЯ "ДОЛГ-КОНТРОЛЬ"</t>
  </si>
  <si>
    <t>21940762</t>
  </si>
  <si>
    <t>Общество с ограниченной ответственностью "ПРОФЕССИОНАЛЬНАЯ КОЛЛЕКТОРСКАЯ ОРГАНИЗАЦИЯ "ГЛАВКОЛЛЕКТ"</t>
  </si>
  <si>
    <t>196006, Город Санкт-Петербург, ул. Заставская, дом 15, литер В, помещение 5-Н</t>
  </si>
  <si>
    <t>ОБЩЕСТВО С ОГРАНИЧЕННОЙ ОТВЕТСТВЕННОСТЬЮ "ЮРИДИЧЕСКАЯ ФИРМА "ГОШИН ГРУПП"</t>
  </si>
  <si>
    <t>37242583</t>
  </si>
  <si>
    <t>Общество с ограниченной ответственностью Профессиональная коллекторская организация "Пойдём!"</t>
  </si>
  <si>
    <t>20491572</t>
  </si>
  <si>
    <t>Общество с ограниченной ответственностью "ЮК "ЛОГИСТ"</t>
  </si>
  <si>
    <t>111024, Город Москва, вн.тер. г. Муниципальный Округ Лефортово, ул 2-Я Кабельная, дом 2, строение 3, этаж 3, помещение XXI, КОМ. 11</t>
  </si>
  <si>
    <t>04347491</t>
  </si>
  <si>
    <t>ОБЩЕСТВО С ОГРАНИЧЕННОЙ ОТВЕТСТВЕННОСТЬЮ "ПРОФЕССИОНАЛЬНАЯ КОЛЛЕКТОРСКАЯ ОРГАНИЗАЦИЯ "ГОЛИАФ"</t>
  </si>
  <si>
    <t>667001001</t>
  </si>
  <si>
    <t>19736436</t>
  </si>
  <si>
    <t>ОБЩЕСТВО С ОГРАНИЧЕННОЙ ОТВЕТСТВЕННОСТЬЮ "ПРОФЕССИОНАЛЬНАЯ КОЛЛЕКТОРСКАЯ ОРГАНИЗАЦИЯ БИЗНЕСКОНСАЛТИНГГРУПП"</t>
  </si>
  <si>
    <t>121087, Москва г, ул Барклая, 6, 5, Ком. 23д</t>
  </si>
  <si>
    <t>45405059</t>
  </si>
  <si>
    <t>ОБЩЕСТВО С ОГРАНИЧЕННОЙ ОТВЕТСТВЕННОСТЬЮ МНОГОПРОФИЛЬНАЯ КОМПАНИЯ "ДВИЖЕНИЕ"</t>
  </si>
  <si>
    <t>Деятельность стоянок для транспортных средств</t>
  </si>
  <si>
    <t>28545089</t>
  </si>
  <si>
    <t>Общество с ограниченной ответственностью Профессиональная Коллекторская Организация "Невская Финансовая Компания"</t>
  </si>
  <si>
    <t>784101001</t>
  </si>
  <si>
    <t>27289320</t>
  </si>
  <si>
    <t>ОБЩЕСТВО С ОГРАНИЧЕННОЙ ОТВЕТСТВЕННОСТЬЮ "ЭНИКОМП"</t>
  </si>
  <si>
    <t>125284, Москва г, пр-кт Ленинградский, 1/2</t>
  </si>
  <si>
    <t>65364931</t>
  </si>
  <si>
    <t>Общество с ограниченной ответственностью Профессиональная коллекторская организация "Нэйва"</t>
  </si>
  <si>
    <t>117218, Москва г, ул Кржижановского, д 15, к 5, 402</t>
  </si>
  <si>
    <t>03517011</t>
  </si>
  <si>
    <t>Акционерное общество Профессиональная Коллекторская организация "Центр Долгового Управления"</t>
  </si>
  <si>
    <t>117420, Москва г, ул Намёткина, д 15, Эт 1 Пом I Ком 01-06</t>
  </si>
  <si>
    <t>89472252</t>
  </si>
  <si>
    <t>Общество с ограниченной ответственностью "АГЕНТСТВО КОНСУЛ-КМВ"</t>
  </si>
  <si>
    <t>263201001</t>
  </si>
  <si>
    <t>357502, Ставропольский край, г.о. Город-Курорт Пятигорск, г Пятигорск, проезд Оранжерейный, дом 14, помещение 50Б</t>
  </si>
  <si>
    <t>19812901</t>
  </si>
  <si>
    <t>ОБЩЕСТВО С ОГРАНИЧЕННОЙ ОТВЕТСТВЕННОСТЬЮ ПРОФЕССИОНАЛЬНАЯ КОЛЛЕКТОРСКАЯ ОРГАНИЗАЦИЯ"СВД"</t>
  </si>
  <si>
    <t>32072449</t>
  </si>
  <si>
    <t>ООО "ПКО "ИНБГ-ПРАВО"</t>
  </si>
  <si>
    <t>550301001</t>
  </si>
  <si>
    <t>644099, Омская обл, г Омск, ул Красногвардейская, д 49</t>
  </si>
  <si>
    <t>78800629</t>
  </si>
  <si>
    <t>ООО "ПКО Консалтинг и Инвестиции"</t>
  </si>
  <si>
    <t>643 16,,КАЗАНЬ Г,,ШУРТЫГИНА УЛ,24,,6, 420073</t>
  </si>
  <si>
    <t>93050278</t>
  </si>
  <si>
    <t>ОБЩЕСТВО С ОГРАНИЧЕННОЙ ОТВЕТСТВЕННОСТЬЮ ПРОФЕССИОНАЛЬНАЯ КОЛЛЕКТОРСКАЯ ОРГАНИЗАЦИЯ "21 ВЕК"</t>
  </si>
  <si>
    <t>24479065</t>
  </si>
  <si>
    <t>Общество с ограниченной ответственностью ПРОФЕССИОНАЛЬНАЯ КОЛЛЕКТОРСКАЯ ОРГАНИЗАЦИЯ "А.СТОРМ"</t>
  </si>
  <si>
    <t>17633703</t>
  </si>
  <si>
    <t>Общество с ограниченной ответственностью Профессиональная коллекторская организация «Долговой Консультант»</t>
  </si>
  <si>
    <t>г. Санкт-Петербург, ул. Профессора Качалова, д.7, литер А, пом. 16-Н, оф.711, 192019</t>
  </si>
  <si>
    <t>32401597</t>
  </si>
  <si>
    <t>ОБЩЕСТВО С ОГРАНИЧЕННОЙ ОТВЕТСТВЕННОСТЬЮ "ПРОФЕССИОНАЛЬНАЯ КОЛЛЕКТОРСКАЯ ОРГАНИЗАЦИЯ "САРМАТ"</t>
  </si>
  <si>
    <t>502401001</t>
  </si>
  <si>
    <t>28399601</t>
  </si>
  <si>
    <t>ОБЩЕСТВО С ОГРАНИЧЕННОЙ ОТВЕТСТВЕННОСТЬЮ ПРОФЕССИОНАЛЬНАЯ КОЛЛЕКТОРСКАЯ ОРГАНИЗАЦИЯ "СОБЕРЛИК"</t>
  </si>
  <si>
    <t>36436534</t>
  </si>
  <si>
    <t>Общество с ограниченной ответственностью ПРОФЕССИОНАЛЬНАЯ КОЛЛЕКТОРСКАЯ ОРГАНИЗАЦИЯ АГЕНТСТВО "ЭКОНОМИЧЕСКОЙ БЕЗОПАСНОСТИ"</t>
  </si>
  <si>
    <t>222201001</t>
  </si>
  <si>
    <t>67108600</t>
  </si>
  <si>
    <t>Общество с ограниченной ответственностью "ПРОФЕССИОНАЛЬНАЯ КОЛЛЕКТОРСКАЯ ОРГАНИЗАЦИЯ "ИЗИ КОЛЛЕКШН ИНВЕСТМЕНТ"</t>
  </si>
  <si>
    <t>02388505</t>
  </si>
  <si>
    <t>Общество с ограниченной ответственностью "Правовой Центр "Паритет"</t>
  </si>
  <si>
    <t>17528768</t>
  </si>
  <si>
    <t>ОБЩЕСТВО С ОГРАНИЧЕННОЙ ОТВЕТСТВЕННОСТЬЮ "СПЕЦИАЛИЗИРОВАННАЯ СЛУЖБА РИТУАЛЬНЫХ УСЛУГ"</t>
  </si>
  <si>
    <t>784201001</t>
  </si>
  <si>
    <t>Организация похорон и представление связанных с ними услуг</t>
  </si>
  <si>
    <t>27452569</t>
  </si>
  <si>
    <t>ОБЩЕСТВО С ОГРАНИЧЕННОЙ ОТВЕТСТВЕННОСТЬЮ "ГАРАНТ"</t>
  </si>
  <si>
    <t>505001001</t>
  </si>
  <si>
    <t>23480793</t>
  </si>
  <si>
    <t>Общество с ограниченной ответственностью ПРОФЕССИОНАЛЬНАЯ КОЛЛЕКТОРСКАЯ ОРГАНИЗАЦИЯ "ВЛАДФИНАНС"</t>
  </si>
  <si>
    <t>119002, Город Москва, вн.тер. г. Муниципальный Округ Хамовники, пер Малый Власьевский, дом 6, этаж 1, ПОМ.IV, КОМН.6</t>
  </si>
  <si>
    <t>Деятельность вспомогательная прочая в сфере финансовых услуг, кроме страхования и пенсионного обеспечения</t>
  </si>
  <si>
    <t>18987685</t>
  </si>
  <si>
    <t>Общество с ограниченной ответственностью профессиональная коллекторская организация "Зевс"</t>
  </si>
  <si>
    <t>625003, Тюменская обл, Тюмень г, Ленина ул, дом № 2, корпус А, Кабинет 1</t>
  </si>
  <si>
    <t>34442695</t>
  </si>
  <si>
    <t>Общество с ограниченной ответственностью "ПРОФЕССИОНАЛЬНАЯ КОЛЛЕКТОРСКАЯ ОРГАНИЗАЦИЯ "ИНАРИ"</t>
  </si>
  <si>
    <t>192029, Город Санкт-Петербург, пр-кт Большой Смоленский, дом 2, помещение 417</t>
  </si>
  <si>
    <t>94644844</t>
  </si>
  <si>
    <t>ОБЩЕСТВО С ОГРАНИЧЕННОЙ ОТВЕТСТВЕННОСТЬЮ "КАПИТАЛ"</t>
  </si>
  <si>
    <t>г. Ижевск, ул. Нижняя, д. 18, ОФИС 202А, 426069</t>
  </si>
  <si>
    <t>02144826</t>
  </si>
  <si>
    <t>Общество с ограниченной ответственностью "Профессиональная коллекторская организация  "АЕ ГРУПП"</t>
  </si>
  <si>
    <t>560901001</t>
  </si>
  <si>
    <t>19203622</t>
  </si>
  <si>
    <t>Общество с ограниченной ответственностью ПРОФЕССИОНАЛЬНАЯ КОЛЛЕКТОРСКАЯ ОРГАНИЗАЦИЯ "НОРД СТАР"</t>
  </si>
  <si>
    <t>Общество с ограниченной ответственностью "Профессиональная коллекторская организация Верум"</t>
  </si>
  <si>
    <t>420059, Татарстан Респ, г Казань, ул Оренбургский Тракт, д 24В, 1006</t>
  </si>
  <si>
    <t>01552204</t>
  </si>
  <si>
    <t>Общество с ограниченной ответственностью профессиональная коллекторская организация "Айса"</t>
  </si>
  <si>
    <t>35289072</t>
  </si>
  <si>
    <t>Общество с ограниченной ответственностью Профессиональная коллекторская организация "Генезис"</t>
  </si>
  <si>
    <t>392030, Тамбовская область, г.о. город Тамбов, г Тамбов, ш Моршанское, д. 23Д</t>
  </si>
  <si>
    <t>35737859</t>
  </si>
  <si>
    <t>ОБЩЕСТВО С ОГРАНИЧЕННОЙ ОТВЕТСТВЕННОСТЬЮ "ПРОФЕССИОНАЛЬНАЯ КОЛЛЕКТОРСКАЯ ОРГАНИЗАЦИЯ АЛТАЙ"</t>
  </si>
  <si>
    <t>г. Барнаул, ул. Попова, д. 220Б, 656067</t>
  </si>
  <si>
    <t>33996782</t>
  </si>
  <si>
    <t>Общество с ограниченной ответственностью ПКО "Юристъ"</t>
  </si>
  <si>
    <t>97949372</t>
  </si>
  <si>
    <t>Общество с ограниченной ответственностью ПРОФЕССИОНАЛЬНАЯ КОЛЛЕКТОРСКАЯ ОРГАНИЗАЦИЯ ЮРИДИЧЕСКАЯ КОМПАНИЯ "УНА ЛЕКС"</t>
  </si>
  <si>
    <t>150040, Ярославская область, г. Ярославль, пр-кт Октября, дом 56, офис 310</t>
  </si>
  <si>
    <t>Общество с ограниченной ответственностью "ЮРИДИЧЕСКАЯ КОМПАНИЯ № 1"</t>
  </si>
  <si>
    <t>05542214</t>
  </si>
  <si>
    <t>Общество с ограниченной ответственностью "Профессиональная Коллекторская организация Акцепт-Краснодар"</t>
  </si>
  <si>
    <t>231001001</t>
  </si>
  <si>
    <t>82779674</t>
  </si>
  <si>
    <t>Общество с ограниченной Ответсвенностью Профессиональная Коллекторская организация "Рестант"</t>
  </si>
  <si>
    <t>620078, Свердловская область, Екатеринбург, Лодыгина, д. 8, кв.153</t>
  </si>
  <si>
    <t>15040181</t>
  </si>
  <si>
    <t>Общество с ограниченной ответственностью Профессиональная Коллекторская организация "Региональное Бюро Взысканий"</t>
  </si>
  <si>
    <t>544601001</t>
  </si>
  <si>
    <t>633209, Новосибирская обл, г Искитим, ул Пушкина, д 24</t>
  </si>
  <si>
    <t>41369243</t>
  </si>
  <si>
    <t>ОБЩЕСТВО С ОГРАНИЧЕННОЙ ОТВЕТСТВЕННОСТЬЮ "ПРОФЕССИОНАЛЬНАЯ КОЛЛЕКТОРСКАЯ ОРГАНИЗАЦИЯ ВЕКТОР"</t>
  </si>
  <si>
    <t>36325315</t>
  </si>
  <si>
    <t>Общество с ограниченной ответственностью "Профессиональная Коллекторская организация Бастион"</t>
  </si>
  <si>
    <t>24234300</t>
  </si>
  <si>
    <t>Общество с ограниченной ответственностью "Профессиональная Коллекторская организация "Арм-Капитал"</t>
  </si>
  <si>
    <t>27196422</t>
  </si>
  <si>
    <t>Общество с ограниченной ответственностью "Профессиональная коллекторская организация "Аламо Коллект"</t>
  </si>
  <si>
    <t>34145075</t>
  </si>
  <si>
    <t>ООО "ПКО "ПЦУУ"</t>
  </si>
  <si>
    <t>22495002</t>
  </si>
  <si>
    <t>ОБЩЕСТВО С ОГРАНИЧЕННОЙ ОТВЕТСТВЕННОСТЬЮ КОЛЛЕКТОРСКОЕ АГЕНТСТВО “СТАНДАРТ”</t>
  </si>
  <si>
    <t>18414280</t>
  </si>
  <si>
    <t>ОБЩЕСТВО С ОГРАНИЧЕННОЙ ОТВЕТСТВЕННОСТЬЮ ПРОФЕССИОНАЛЬНАЯ КОЛЛЕКТОРСКАЯ ОРГАНИЗАЦИЯ "ДОЛГОВЫЕ ИНВЕСТИЦИИ"</t>
  </si>
  <si>
    <t>61742342</t>
  </si>
  <si>
    <t>ОБЩЕСТВО С ОГРАНИЧЕННОЙ ОТВЕТСТВЕННОСТЬЮ ПРОФЕССИОНАЛЬНАЯ КОЛЛЕКТОРСКАЯ ОРГАНИЗАЦИЯ "АЛЬЯНС ПОВОЛЖЬЕ"</t>
  </si>
  <si>
    <t>24339134</t>
  </si>
  <si>
    <t>ОБЩЕСТВО С ОГРАНИЧЕННОЙ ОТВЕТСТВЕННОСТЬЮ "ПРОФЕССИОНАЛЬНАЯ КОЛЛЕКТОРСКАЯ ОРГАНИЗАЦИЯ "АВТОМАТИЗИРОВАННЫЕ БИЗНЕС СИСТЕМЫ"</t>
  </si>
  <si>
    <t>109028, Город Москва, вн.тер.г. муниципальный округ Таганский, наб Серебряническая, д. 29</t>
  </si>
  <si>
    <t>85733945</t>
  </si>
  <si>
    <t>Общество с ограниченной ответственностью Профессиональная Коллекторская организация "Бюро Судебного Взыскания"</t>
  </si>
  <si>
    <t>630101, Новосибирская обл, г Новосибирск, ул Добролюбова, д 10/2</t>
  </si>
  <si>
    <t>38753021</t>
  </si>
  <si>
    <t>Общество с ограниченной ответственностью "ПРОФЕССИОНАЛЬНАЯ КОЛЛЕКТОРСКАЯ ОРГАНИЗАЦИЯ "НАЦИОНАЛЬНАЯ ФАБРИКА ИПОТЕКИ"</t>
  </si>
  <si>
    <t>770801001</t>
  </si>
  <si>
    <t>19425535</t>
  </si>
  <si>
    <t>ОБЩЕСТВО С ОГРАНИЧЕННОЙ ОТВЕТСТВЕННОСТЬЮ ПРОФЕССИОНАЛЬНАЯ КОЛЛЕКТОРСКАЯ ОРГАНИЗАЦИЯ "СМАРТЗАДОЛЖЕННОСТЬ"</t>
  </si>
  <si>
    <t>90097546</t>
  </si>
  <si>
    <t>ОБЩЕСТВО С ОГРАНИЧЕННОЙ ОТВЕТСТВЕННОСТЬЮ ПРОФЕССИОНАЛЬНАЯ КОЛЛЕКТОРСКАЯ ОРГАНИЗАЦИЯ "СИБИРЯК ПЛЮС"</t>
  </si>
  <si>
    <t>35313161</t>
  </si>
  <si>
    <t>Общество с ограниченной ответственностью Профессиональная коллекторская организация "ИНТЕК"</t>
  </si>
  <si>
    <t>36574722</t>
  </si>
  <si>
    <t>Общество с ограниченной ответственностью "Профессиональная Коллекторская организация "Вектор Белгород"</t>
  </si>
  <si>
    <t>02329052</t>
  </si>
  <si>
    <t>Общество с ограниченной ответственностью Профессиональная Коллекторская организация "Московское Агентство Судебного Взыскания"</t>
  </si>
  <si>
    <t>37590686</t>
  </si>
  <si>
    <t>ОБЩЕСТВО С ОГРАНИЧЕННОЙ ОТВЕТСТВЕННОСТЬЮ "ПРОФЕССИОНАЛЬНАЯ КОЛЛЕКТОРСКАЯ ОРГАНИЗАЦИЯ "ДЕБИТ КОЛЛЕКШН"</t>
  </si>
  <si>
    <t>710701001</t>
  </si>
  <si>
    <t>г. Тула, ул. Пушкинская, д. 23, офис 1 300041</t>
  </si>
  <si>
    <t>34050434</t>
  </si>
  <si>
    <t>Общество с ограниченной ответственностью ПРОФЕССИОНАЛЬНАЯ КОЛЛЕКТОРСКАЯ ОРГАНИЗАЦИЯ  "ДС Логистик"</t>
  </si>
  <si>
    <t>153012, Ивановская обл, г Иваново, ул Марии Рябининой, д. 5, офис 2</t>
  </si>
  <si>
    <t>26483906</t>
  </si>
  <si>
    <t>ОБЩЕСТВО С ОГРАНИЧЕННОЙ ОТВЕТСТВЕННОСТЬЮ "КОМПАНИЯ ВОСТОК"</t>
  </si>
  <si>
    <t>272101001</t>
  </si>
  <si>
    <t>40937610</t>
  </si>
  <si>
    <t>ООО "ПКО "РЕШЕНИЕ"</t>
  </si>
  <si>
    <t>402901001</t>
  </si>
  <si>
    <t>10847157</t>
  </si>
  <si>
    <t>ОБЩЕСТВО С ОГРАНИЧЕННОЙ ОТВЕТСТВЕННОСТЬЮ "ПРОФЕССИОНАЛЬНАЯ КОЛЛЕКТОРСКАЯ ОРГАНИЗАЦИЯ "РУБЛЕВ-ФИНАНС"</t>
  </si>
  <si>
    <t>121087, Москва г,  Багратионовский пр-д, д 7, к 20В, 517</t>
  </si>
  <si>
    <t>80833101</t>
  </si>
  <si>
    <t>Общество с ограниченной ответственностью «Профессиональная коллекторская организация «РБ-КОНСАЛТ»</t>
  </si>
  <si>
    <t>201401001</t>
  </si>
  <si>
    <t>ОБЩЕСТВО С ОГРАНИЧЕННОЙ ОТВЕТСТВЕННОСТЬЮ ПРОФЕССИОНАЛЬНАЯ КОЛЛЕКТОРСКАЯ ОРГАНИЗАЦИЯ "БРОКЕР-КА"</t>
  </si>
  <si>
    <t>81045326</t>
  </si>
  <si>
    <t>ОБЩЕСТВО С ОГРАНИЧЕННОЙ ОТВЕТСТВЕННОСТЬЮ "ТЕХНОЛОГИЯ-КОМФОРТ"</t>
  </si>
  <si>
    <t>032601001</t>
  </si>
  <si>
    <t>670000, Бурятия Респ, г Улан-Удэ, ул Борсоева, 33А, 207</t>
  </si>
  <si>
    <t>38626469</t>
  </si>
  <si>
    <t>ОБЩЕСТВО С ОГРАНИЧЕННОЙ ОТВЕТСТВЕННОСТЬЮ ПРОФЕССИОНАЛЬНАЯ КОЛЛЕКТОРСКАЯ ОРГАНИЗАЦИЯ "ВАЛЬКИРИЯ"</t>
  </si>
  <si>
    <t>165801001</t>
  </si>
  <si>
    <t>81123463</t>
  </si>
  <si>
    <t>Общество с ограниченной ответственностью "Профессиональная коллекторская организация "Центр Финансовой Помощи"</t>
  </si>
  <si>
    <t>35758584</t>
  </si>
  <si>
    <t>Общество с ограниченной ответственностью профессиональная коллекторская организация "Вернём"</t>
  </si>
  <si>
    <t>420501001</t>
  </si>
  <si>
    <t>11948328</t>
  </si>
  <si>
    <t>ОБЩЕСТВО С ОГРАНИЧЕННОЙ ОТВЕТСТВЕННОСТЬЮ ПРОФЕССИОНАЛЬНАЯ КОЛЛЕКТОРСКАЯ ОРГАНИЗАЦИЯ "ЭНЕРГИЯ"</t>
  </si>
  <si>
    <t>254301001</t>
  </si>
  <si>
    <t>г. Владивосток, ул. Бородинская, д. 46/50, 690105</t>
  </si>
  <si>
    <t>00128214</t>
  </si>
  <si>
    <t>Общество с ограниченной ответственностью Профессиональная коллекторская организация "АГЕНТСТВО ПО ВОЗВРАТУ ДОЛГОВ"</t>
  </si>
  <si>
    <t>153002, г.Иваново, пр-кт Ленина, д.92, кв.65</t>
  </si>
  <si>
    <t>24774154</t>
  </si>
  <si>
    <t>Общество с ограниченной ответственностью ПРОФЕССИОНАЛЬНАЯ КОЛЛЕКТОРСКАЯ ОРГАНИЗАЦИЯ "ОРГАНИЗАЦИЯ ПО РАБОТЕ С ПРОБЛЕМНОЙ ЗАДОЛЖЕННОСТЬЮ"</t>
  </si>
  <si>
    <t>Свердловская обл., г.о. город Екатеринбург, г. Екатеринбург, ул. Черняховского, стр. 86, ОФИС 306, 620010</t>
  </si>
  <si>
    <t>39932346</t>
  </si>
  <si>
    <t>Общество с ограниченной ответственностью Профессиональная Коллекторская Организация "Владимирское правовое агентство"</t>
  </si>
  <si>
    <t>332701001</t>
  </si>
  <si>
    <t>91014338</t>
  </si>
  <si>
    <t>Общество с ограниченной ответственностью Профессиональная Коллекторская организация "Эксперт Сибирь"</t>
  </si>
  <si>
    <t>426008, Удмуртская Респ, г Ижевск, ул Карла Маркса, д 268, Помещ. 1-4</t>
  </si>
  <si>
    <t>01813107</t>
  </si>
  <si>
    <t>Общество с ограниченной ответственностью "РХС ИНВЕСТ"</t>
  </si>
  <si>
    <t>40832437</t>
  </si>
  <si>
    <t>Общество с ограниченной ответственностью "БП-ФИНАНС"</t>
  </si>
  <si>
    <t>482601001</t>
  </si>
  <si>
    <t>42109745</t>
  </si>
  <si>
    <t>ОБЩЕСТВО С ОГРАНИЧЕННОЙ ОТВЕТСТВЕННОСТЬЮ "ПРОФЕССИОНАЛЬНАЯ КОЛЛЕКТОРСКАЯ ОРГАНИЗАЦИЯ "ЦЕНТР ЮРИДИЧЕСКИХ РЕШЕНИЙ"</t>
  </si>
  <si>
    <t>Омская обл., г.о. город Омск, г. Омск, пр-кт Карла Маркса, д. 32, ПОМЕЩ. 9/7П, 644042</t>
  </si>
  <si>
    <t>19703112</t>
  </si>
  <si>
    <t>ОБЩЕСТВО С ОГРАНИЧЕННОЙ ОТВЕТСТВЕННОСТЬЮ ПРОФЕССИОНАЛЬНАЯ КОЛЛЕКТОРСКАЯ ОРГАНИЗАЦИЯ ВЕРБОКОННЕКТ</t>
  </si>
  <si>
    <t>11322652</t>
  </si>
  <si>
    <t>Общество с ограниченной ответственностью Профессиональная коллекторская организация "Карат"</t>
  </si>
  <si>
    <t>Общество с ограниченной ответственностью "АК ГРУПП"</t>
  </si>
  <si>
    <t>301501001</t>
  </si>
  <si>
    <t>40517983</t>
  </si>
  <si>
    <t>ОБЩЕСТВО С ОГРАНИЧЕННОЙ ОТВЕТСТВЕННОСТЬЮ ПРОФЕССИОНАЛЬНАЯ КОЛЛЕКТОРСКАЯ ОРГАНИЗАЦИЯ "ПРОФЕССИОНАЛЬНОЕ УПРАВЛЕНИЕ ДОЛГАМИ"</t>
  </si>
  <si>
    <t>344041, Ростовская обл, Ростов-на-Дону г, Доватора ул, дом № 142А/37</t>
  </si>
  <si>
    <t>76924066</t>
  </si>
  <si>
    <t>ОБЩЕСТВО С ОГРАНИЧЕННОЙ ОТВЕТСТВЕННОСТЬЮ ПРОФЕССИОНАЛЬНАЯ КОЛЛЕКТОРСКАЯ ОРГАНИЗАЦИЯ "КИБЕРНИКС"</t>
  </si>
  <si>
    <t>61935414</t>
  </si>
  <si>
    <t>Общество с ограниченной ответственностью Профессиональная Коллекторская организация "Смарт Коллекшн"</t>
  </si>
  <si>
    <t>672000, Забайкальский край, г Чита, ул Анохина, д 120а, кв 1</t>
  </si>
  <si>
    <t>20407442</t>
  </si>
  <si>
    <t>Общество с ограниченной ответственностью "Профессиональная Коллекторская Организация "Трэк"</t>
  </si>
  <si>
    <t>345901001</t>
  </si>
  <si>
    <t>ОБЩЕСТВО С ОГРАНИЧЕННОЙ ОТВЕТСТВЕННОСТЬЮ "СТАБИЛЬНОСТЬ БИЗНЕСА"</t>
  </si>
  <si>
    <t>645401001</t>
  </si>
  <si>
    <t>12241921</t>
  </si>
  <si>
    <t>Общество с ограниченной ответственностью "Профессиональная коллекторская организация "Айсберг"</t>
  </si>
  <si>
    <t>165501001</t>
  </si>
  <si>
    <t>19034533</t>
  </si>
  <si>
    <t>Общество с ограниченной ответственностью профессиональная коллекторская организация "ПРАВО ОНЛАЙН"</t>
  </si>
  <si>
    <t>36680772</t>
  </si>
  <si>
    <t>Общество с ограниченной ответственностью "ПРОФЕССИОНАЛЬНАЯ КОЛЛЕКТОРСКАЯ ОРГАНИЗАЦИЯ "ЦЕНТР НЕЗАВИСИМЫХ ГАРАНТИЙ"</t>
  </si>
  <si>
    <t>222101001</t>
  </si>
  <si>
    <t>32243299</t>
  </si>
  <si>
    <t>Общество с ограниченной ответственностью ПРОФЕССИОНАЛЬНАЯ КОЛЛЕКТОРСКАЯ ОРГАНИЗАЦИЯ "СЕГМЕНТ"</t>
  </si>
  <si>
    <t>150002, Ярославская обл, г Ярославль, ул Будкина, д. 7, офис 3</t>
  </si>
  <si>
    <t>36289803</t>
  </si>
  <si>
    <t>Общество с ограниченной ответственностью "ПКО "СБ-КОНСАЛТ"</t>
  </si>
  <si>
    <t>13073650</t>
  </si>
  <si>
    <t>ОБЩЕСТВО С ОГРАНИЧЕННОЙ ОТВЕСТВЕННОСТЬЮ "СЕРВИС РЕФИНАНС.РУ"</t>
  </si>
  <si>
    <t>Деятельность информационных агентств</t>
  </si>
  <si>
    <t>Общество с ограниченной ответственностью "Профессиональная Коллекторская Организация "АКТИВ+"</t>
  </si>
  <si>
    <t>22425237</t>
  </si>
  <si>
    <t>ООО ПКО "ОМЕГА"</t>
  </si>
  <si>
    <t>170101001</t>
  </si>
  <si>
    <t>г. Кызыл, ул. Московская, Д. 24, Этаж 2, ОФИС 11Б, 667010</t>
  </si>
  <si>
    <t>28779404</t>
  </si>
  <si>
    <t>Общество с ограниченной ответственностью "Центр Фискального содействия субъектам предпринимательства"</t>
  </si>
  <si>
    <t>42157690</t>
  </si>
  <si>
    <t>Общество с ограниченной ответственностью Профессиональная коллекторская организация "РимБорсо"</t>
  </si>
  <si>
    <t>42117578</t>
  </si>
  <si>
    <t>ОБЩЕСТВО С ОГРАНИЧЕННОЙ ОТВЕТСТВЕННОСТЬЮ ПРОФЕССИОНАЛЬНАЯ КОЛЛЕКТОРСКАЯ ОРГАНИЗАЦИЯ "ЗДРАВЫЙ СМЫСЛ"</t>
  </si>
  <si>
    <t>230801001</t>
  </si>
  <si>
    <t>68007255</t>
  </si>
  <si>
    <t>ОБЩЕСТВО С ОГРАНИЧЕННОЙ ОТВЕТСТВЕННОСТЬЮ "КАПИТОЛЬ КРЕДИТ"</t>
  </si>
  <si>
    <t>г. Тюмень, ул. Герцена, д. 64, кв. 806, 625000</t>
  </si>
  <si>
    <t>02363014</t>
  </si>
  <si>
    <t>Общество с ограниченной ответственностью ПРОФЕССИОНАЛЬНАЯ КОЛЛЕКТОРСКАЯ ОРГАНИЗАЦИЯ "МНОГОФУНКЦИОНАЛЬНОЕ КОНСАЛТИНГОВОЕ ОБЪЕДИНЕНИЕ"</t>
  </si>
  <si>
    <t>41348057</t>
  </si>
  <si>
    <t>Общество с ограниченной ответственностью "Профессиональная Коллекторская организация "Бюро Взыскания "Правёж"</t>
  </si>
  <si>
    <t>732701001</t>
  </si>
  <si>
    <t>432045, Ульяновская обл, г Ульяновск, ш Московское, д 40А, Строение 4; офис 202</t>
  </si>
  <si>
    <t>42983293</t>
  </si>
  <si>
    <t>Общество с ограниченной ответственностью "Профессиональная коллекторская организация ККБ"</t>
  </si>
  <si>
    <t>36313306</t>
  </si>
  <si>
    <t>Общество с ограниченной ответственностью "ПРОФЕССИОНАЛЬНАЯ КОЛЛЕКТОРСКАЯ ОРГАНИЗАЦИЯ "СТОЛИЧНЫЙ ЭКСПРЕСС"</t>
  </si>
  <si>
    <t>94205323</t>
  </si>
  <si>
    <t>ООО ПКО "Стимул"</t>
  </si>
  <si>
    <t>121501001</t>
  </si>
  <si>
    <t>09992090</t>
  </si>
  <si>
    <t>ОБЩЕСТВО С ОГРАНИЧЕННОЙ ОТВЕТСТВЕННОСТЬЮ ПРОФЕССИОНАЛЬНАЯ КОЛЛЕКТОРСКАЯ ОРГАНИЗАЦИЯ "ДОБРОЗАЙМ"</t>
  </si>
  <si>
    <t>39557658</t>
  </si>
  <si>
    <t>Общество с ограниченной ответственностью «Профессиональная коллекторская организация «Агентство правовой помощи «Ключ»</t>
  </si>
  <si>
    <t>362001001</t>
  </si>
  <si>
    <t>39505555</t>
  </si>
  <si>
    <t>43325959</t>
  </si>
  <si>
    <t>ООО "КОНТАКТ"</t>
  </si>
  <si>
    <t>38838415</t>
  </si>
  <si>
    <t>ОБЩЕСТВО С ОГРАНИЧЕННОЙ ОТВЕТСТВЕННОСТЬЮ "СТАБЭКС ГРУПП"</t>
  </si>
  <si>
    <t>614039, Пермский край, г Пермь, ул Сибирская, д 47а, 500</t>
  </si>
  <si>
    <t>42972119</t>
  </si>
  <si>
    <t>ОБЩЕСТВО С ОГРАНИЧЕННОЙ ОТВЕТСТВЕННООСТЬЮ ПРОФЕССИОНАЛЬНАЯ КОЛЛЕКТОРСКАЯ ОРГАНИЗАЦИЯ "ЮРИДИЧЕСКАЯ КОМПАНИЯ "БЮРО КРЕДИТНЫХ РЕШЕНИЙ"</t>
  </si>
  <si>
    <t>г. Волгоград, ул. Донецкая, д. 16, ком. 303, эт. 3, 400066</t>
  </si>
  <si>
    <t>45098893</t>
  </si>
  <si>
    <t>Общество с ограниченной ответственностью Профессиональная коллекторская организация "Алькрим Плюс"</t>
  </si>
  <si>
    <t>732501001</t>
  </si>
  <si>
    <t>432071, Ульяновская обл, г Ульяновск, ул Гончарова, д. 27, кабинет 405</t>
  </si>
  <si>
    <t>25249858</t>
  </si>
  <si>
    <t>Общество с ограниченной ответственностью "ЮКАНКО"</t>
  </si>
  <si>
    <t>212401001</t>
  </si>
  <si>
    <t>43772641</t>
  </si>
  <si>
    <t>05647456</t>
  </si>
  <si>
    <t>Общество с ограниченной ответственностью профессиональная коллекторская организация "РУСДОЛГЪ-КМВ"</t>
  </si>
  <si>
    <t>262901001</t>
  </si>
  <si>
    <t>43642565</t>
  </si>
  <si>
    <t>Общество с ограниченной ответственностью "Профессиональная коллекторская организация "РефундНЧ"</t>
  </si>
  <si>
    <t>54445193</t>
  </si>
  <si>
    <t>Общество с ограниченной ответственностью профессиональная коллекторская организация "ЗАЩИТА ОНЛАЙН"</t>
  </si>
  <si>
    <t>36284438</t>
  </si>
  <si>
    <t>Общество с ограниченной ответственностью ПРОФЕССИОНАЛЬНАЯ КОЛЛЕКТОРСКАЯ ОРГАНИЗАЦИЯ "ПРОФИНАНС ГРУПП"</t>
  </si>
  <si>
    <t>40419306</t>
  </si>
  <si>
    <t>Общество с ограниченной ответственностью "Юрист Центр"</t>
  </si>
  <si>
    <t>110101001</t>
  </si>
  <si>
    <t>12893842</t>
  </si>
  <si>
    <t>Общество с ограниченной ответственностью Профессиональная коллекторская организация "ДЖИ ТИ КОЛЛЕКШН ГРУПП"</t>
  </si>
  <si>
    <t>772401001</t>
  </si>
  <si>
    <t>117105, г. Москва, Варшавское ш., д. 35, стр. 1</t>
  </si>
  <si>
    <t>40948329</t>
  </si>
  <si>
    <t>Общество с ограниченной ответственностью "Профессиональная коллекторская организация "КРАСНАЯ ЗВЕЗДА"</t>
  </si>
  <si>
    <t>42961883</t>
  </si>
  <si>
    <t>Общество с ограниченной ответственностью ПРОФЕССИОНАЛЬНАЯ КОЛЛЕКТОРСКАЯ ОРГАНИЗАЦИЯ "МОЙ ЮРИСТ КАПИТАЛ"</t>
  </si>
  <si>
    <t>65188291</t>
  </si>
  <si>
    <t>ОБЩЕСТВО С ОГРАНИЧЕННОЙ ОТВЕТСТВЕННОСТЬЮ "ПДП ГРУПП"</t>
  </si>
  <si>
    <t>222401001</t>
  </si>
  <si>
    <t>656038, Алтайский край, г Барнаул, пр-кт Комсомольский, д 120, 104</t>
  </si>
  <si>
    <t>21439326</t>
  </si>
  <si>
    <t>Общество с ограниченной ответственностью ПРОФЕССИОНАЛЬНАЯ КОЛЛЕКТОРСКАЯ ОРГАНИЗАЦИЯ "ФИНЭКС"</t>
  </si>
  <si>
    <t>42977281</t>
  </si>
  <si>
    <t>Общество с ограниченной ответственностью Профессиональная Коллекторская организация Центр Юридических и Финансовых Услуг</t>
  </si>
  <si>
    <t>667004, Тыва Респ, г Кызыл, ул Новостроек, д 1</t>
  </si>
  <si>
    <t>20024592</t>
  </si>
  <si>
    <t>Общество с ограниченной ответственностью профессиональная коллекторская организация "ДВ Капитал"</t>
  </si>
  <si>
    <t>39898365</t>
  </si>
  <si>
    <t>Общество с ограниченной ответственностью "ПКО "ПАВД"</t>
  </si>
  <si>
    <t>211701001</t>
  </si>
  <si>
    <t>429170, Чувашская Республика - Чувашия, Шемуршинский р-н, Шемурша с, Ленина ул, дом 27А</t>
  </si>
  <si>
    <t>ОБЩЕСТВО С ОГРАНИЧЕННОЙ ОТВЕТСТВЕННОСТЬЮ ПРОФЕССИОНАЛЬНАЯ КОЛЛЕКТОРСКАЯ ОРГАНИЗАЦИЯ "АЛЬФА"</t>
  </si>
  <si>
    <t>143402, Московская обл, г Красногорск, ул Пионерская, 10, Помещ. 1 комн 2</t>
  </si>
  <si>
    <t>44344887</t>
  </si>
  <si>
    <t>ОБЩЕСТВО С ОГРАНИЧЕННОЙ ОТВЕТСТВЕННОСТЬЮ ПРОФЕССИОНАЛЬНАЯ КОЛЛЕКТОРСКАЯ ОРГАНИЗАЦИЯ "МКС"</t>
  </si>
  <si>
    <t>325701001</t>
  </si>
  <si>
    <t>93374443</t>
  </si>
  <si>
    <t>ОБЩЕСТВО С ОГРАНИЧЕННОЙ ОТВЕТСТВЕННОСТЬЮ "ПРОФЕССИОНАЛЬНАЯ КОЛЛЕКТОРСКАЯ ОРГАНИЗАЦИЯ "СТАТУС"</t>
  </si>
  <si>
    <t>561201001</t>
  </si>
  <si>
    <t>г. Оренбург, ул. Расковой, влд. 10А, 460018</t>
  </si>
  <si>
    <t>04473528</t>
  </si>
  <si>
    <t>Общество с ограниченной ответственностью "Профессиональная коллекторская организация "Цербер"</t>
  </si>
  <si>
    <t>117342, Город Москва, вн.тер.г. муниципальный округ Коньково, ул Бутлерова, д. 17, помещ. 95/3</t>
  </si>
  <si>
    <t>18694612</t>
  </si>
  <si>
    <t>Акционерное общество "Профессиональная Коллекторская организация "Инвест Групп"</t>
  </si>
  <si>
    <t>780701001</t>
  </si>
  <si>
    <t>198206, Санкт-Петербург г, ш Петергофское, д 73 литера Т, помещ 1-Н</t>
  </si>
  <si>
    <t>93003422</t>
  </si>
  <si>
    <t>ОБЩЕСТВО С ОГРАНИЧЕННОЙ ОТВЕТСТВЕННОСТЬЮ "ПРОФЕССИОНАЛЬНАЯ КОЛЛЕКТОРСКАЯ ОРГАНИЗАЦИЯ "АСКАЛОН"</t>
  </si>
  <si>
    <t>42210059</t>
  </si>
  <si>
    <t>ОБЩЕСТВО С ОГРАНИЧЕННОЙ ОТВЕТСТВЕННОСТЬЮ ПРОФЕССИОНАЛЬНАЯ КОЛЛЕКТОРСКАЯ ОРГАНИЗАЦИЯ "АНДРУШОНОК И ПАРТНЕРЫ"</t>
  </si>
  <si>
    <t>05615700</t>
  </si>
  <si>
    <t>Общество с ограниченной ответственностью Профессиональная Коллекторская Организация "Бустер.Ру"</t>
  </si>
  <si>
    <t>43806618</t>
  </si>
  <si>
    <t>Общество с ограниченой ответственностью Профессиональная коллекторская организация "Астра Финанс"</t>
  </si>
  <si>
    <t>668201001</t>
  </si>
  <si>
    <t>Аренда и управление собственным или арендованным недвижимым имуществом</t>
  </si>
  <si>
    <t>55799094</t>
  </si>
  <si>
    <t>Общество с ограниченной ответственностью Профессиональная коллекторская организация "ИНТЕЛ КОЛЛЕКТ"</t>
  </si>
  <si>
    <t>630099, Новосибирская область, г Новосибирск, ул Максима Горького, д. 24</t>
  </si>
  <si>
    <t>43073475</t>
  </si>
  <si>
    <t>Общество с ограниченной ответственностью "ПРОФЕССИОНАЛЬНАЯ КОЛЛЕКТОРСКАЯ ОРГАНИЗАЦИЯ ВПК-КАПИТАЛ"</t>
  </si>
  <si>
    <t>153000, Ивановская обл, г Иваново, ул Красногвардейская, д 3, 3001</t>
  </si>
  <si>
    <t>43666689</t>
  </si>
  <si>
    <t>Общество с ограниченной ответственностью "КОНСАЛТ ПЛЮС"</t>
  </si>
  <si>
    <t>115088, Город Москва, ул Шарикоподшипниковская, дом 4, корпус 3Б, ЭТ 1 ПОМ II КОМ 15,16,20-24</t>
  </si>
  <si>
    <t>40149568</t>
  </si>
  <si>
    <t>Общество с ограниченной ответственностью ПРОФЕССИОНАЛЬНАЯ КОЛЛЕКТОРСКАЯ ОРГАНИЗАЦИЯ "ТРИСТАР"</t>
  </si>
  <si>
    <t>105064, Город Москва, вн.тер. г. Муниципальный Округ Басманный, ул Земляной Вал, дом 36, офис 504</t>
  </si>
  <si>
    <t>69681083</t>
  </si>
  <si>
    <t>ОБЩЕСТВО С ОГРАНИЧЕННОЙ ОТВЕТСТВЕННОСТЬЮ ПРОФЕССИОНАЛЬНАЯ КОЛЛЕКТОРСКАЯ ОРГАНИЗАЦИЯ "ЭВЕНТУС"</t>
  </si>
  <si>
    <t>13069849</t>
  </si>
  <si>
    <t>ОБЩЕСТВО С ОГРАНИЧЕННОЙ ОТВЕТСТВЕННОСТЬЮ ПРОФЕССИОНАЛЬНАЯ КОЛЛЕКТОРСКАЯ ОРГАНИЗАЦИЯ "ЕВАРТИ"</t>
  </si>
  <si>
    <t>745601001</t>
  </si>
  <si>
    <t>455017, Челябинская обл, г Магнитогорск, ул Советская, д 40, 2</t>
  </si>
  <si>
    <t>44597231</t>
  </si>
  <si>
    <t>ООО ПКО "АВТОМАНИ"</t>
  </si>
  <si>
    <t>22444482</t>
  </si>
  <si>
    <t>Общество с ограниченной ответственностью ПРОФЕССИОНАЛЬНАЯ КОЛЛЕКТОРСКАЯ ОРГАНИЗАЦИЯ "АБР-ГРУПП"</t>
  </si>
  <si>
    <t>631701001</t>
  </si>
  <si>
    <t>39101639</t>
  </si>
  <si>
    <t>Общество с ограниченной ответственностью "ПРОФЕССИОНАЛЬНАЯ КОЛЛЕКТОРСКАЯ ОРГАНИЗАЦИЯ АНТАРЕС"</t>
  </si>
  <si>
    <t>130001001</t>
  </si>
  <si>
    <t>45820568</t>
  </si>
  <si>
    <t>Общество с ограниченной ответственностью ПРОФЕССИОНАЛЬНАЯ КОЛЛЕКТОРСКАЯ ОРГАНИЗАЦИЯ "АРКА"</t>
  </si>
  <si>
    <t>762701001</t>
  </si>
  <si>
    <t>44156358</t>
  </si>
  <si>
    <t>Общество с ограниченной ответственностью "Профессиональная коллекторская организация "ГАМАЛЬ"</t>
  </si>
  <si>
    <t>41243186</t>
  </si>
  <si>
    <t>ОБЩЕСТВО С ОГРАНИЧЕННОЙ ОТВЕТСТВЕННОСТЬЮ ПРОФЕССИОНАЛЬНАЯ КОЛЛЕКТОРСКАЯ ОРГАНИЗАЦИЯ "СОПРОВОЖДЕНИЕ ПЛЮС"</t>
  </si>
  <si>
    <t>543301001</t>
  </si>
  <si>
    <t>630521, Новосибирская обл, р-н Новосибирский, п Тулинский, ул Центральная, д 9А</t>
  </si>
  <si>
    <t>35551848</t>
  </si>
  <si>
    <t>Общество с ограниченной ответственностью ПРОФЕССИОНАЛЬНАЯ КОЛЛЕКТОРСКАЯ ОРГАНИЗАЦИЯ "КОЛЛЕКТОРСКОЕ БЮРО 911"</t>
  </si>
  <si>
    <t>501701001</t>
  </si>
  <si>
    <t>44836165</t>
  </si>
  <si>
    <t>Общество с ограниченной ответственностью Профессиональная коллекторская организация "СИРИУС"</t>
  </si>
  <si>
    <t>426006, Удмуртская Респ, Ижевск г, Им Дерябина проезд, дом 3, офис 402</t>
  </si>
  <si>
    <t>32598944</t>
  </si>
  <si>
    <t>Общество с ограниченной ответственностью Профессиональная Коллекторская организация "Грифон"</t>
  </si>
  <si>
    <t>426006, Удмуртская Респ, г Ижевск, проезд им Дерябина, зд 3</t>
  </si>
  <si>
    <t>32089533</t>
  </si>
  <si>
    <t>Общество с ограниченной ответственностью "ПРОФЕССИОНАЛЬНАЯ КОЛЛЕКТОРСКАЯ ОРГАНИЗАЦИЯ "ДОЛГ КОНСАЛТИНГ""</t>
  </si>
  <si>
    <t>46169750</t>
  </si>
  <si>
    <t>ООО "ПКО "Энергия"</t>
  </si>
  <si>
    <t>10501714</t>
  </si>
  <si>
    <t>Общество с ограниченной ответственностью "Профессиональная коллекторская организация "Синара Партнер"</t>
  </si>
  <si>
    <t>620026, Свердловская обл, г Екатеринбург, ул Куйбышева, стр 58, 203</t>
  </si>
  <si>
    <t>42083945</t>
  </si>
  <si>
    <t>Общество с ограниченной ответственностью Профессиональная Коллекторская организация "Бизнес Содействие Консалт"</t>
  </si>
  <si>
    <t>115172, Москва г, ул Гончарная, д 30 стр 1</t>
  </si>
  <si>
    <t>44576095</t>
  </si>
  <si>
    <t>ПРОФЕССИОНАЛЬНАЯ КОЛЛЕКТОРСКАЯ ОРГАНИЗАЦИЯ "ОБЩЕСТВО С ОГРАНИЧЕННОЙ ОТВЕТСТВЕННОСТЬЮ "ЮРИДИЧЕСКАЯ ФИНЗАЩИТА"</t>
  </si>
  <si>
    <t>426057, Удмуртская Респ, Ижевск г, Удмуртская, дом № 141</t>
  </si>
  <si>
    <t>29987435</t>
  </si>
  <si>
    <t>ОБЩЕСТВО С ОГРАНИЧЕННОЙ ОТВЕТСТВЕННОСТЬЮ "РЕГОЛА"</t>
  </si>
  <si>
    <t>668601001</t>
  </si>
  <si>
    <t>г. Екатеринбург, ул. Фрезеровщиков, д. 78, КВ. 71, 620057</t>
  </si>
  <si>
    <t>49598405</t>
  </si>
  <si>
    <t>Общество с ограниченной ответственностью Профессиональная Коллекторская организация "Удача"</t>
  </si>
  <si>
    <t>428027, Чувашская Республика - Чувашия, г Чебоксары, ул Хузангая, д 14, 211</t>
  </si>
  <si>
    <t>46082724</t>
  </si>
  <si>
    <t>Общество с ограниченной ответственностью профессиональная коллекторская организация "Финансовая компания "Конгломерат"</t>
  </si>
  <si>
    <t>46457124</t>
  </si>
  <si>
    <t>Общество с ограниченной ответственностью "ПРОФЕССИОНАЛЬНАЯ КОЛЛЕКТОРСКАЯ ОРГАНИЗАЦИЯ "РЕЗУЛЬТАТ"</t>
  </si>
  <si>
    <t>37282186</t>
  </si>
  <si>
    <t>Общество с ограниченной ответственностью ПРОФЕССИОНАЛЬНАЯ КОЛЛЕКТОРСКАЯ ОРГАНИЗАЦИЯ "АГЕНТСТВО ПО РЕСТРУКТУРИЗАЦИИ ДОЛГОВ"</t>
  </si>
  <si>
    <t>94205518</t>
  </si>
  <si>
    <t>Общество с ограниченной ответственностью профессиональная коллекторская организация "Эксперт"</t>
  </si>
  <si>
    <t>30478911</t>
  </si>
  <si>
    <t>ОБЩЕСТВО С ОГРАНИЧЕННОЙ ОТВЕТСТВЕННОСТЬЮ "НИКА"</t>
  </si>
  <si>
    <t>33401607</t>
  </si>
  <si>
    <t>Общество с ограниченной ответственностью профессиональная коллекторская организация "ПРЕМЬЕР"</t>
  </si>
  <si>
    <t>616101001</t>
  </si>
  <si>
    <t>42814627</t>
  </si>
  <si>
    <t>Общество с ограниченной ответственностью "ПРОФЕССИОНАЛЬНАЯ КОЛЛЕКТОРСКАЯ ОРГАНИЗАЦИЯ ЕДИНАЯ СЛУЖБА ВЗЫСКАНИЯ"</t>
  </si>
  <si>
    <t>770201001</t>
  </si>
  <si>
    <t>Город Москва, вн.тер. г. Муниципальный Округ Мещанский, ул Неглинная, дом 14, строение 1А, помещение 1/3</t>
  </si>
  <si>
    <t>68902381</t>
  </si>
  <si>
    <t>ОБЩЕСТВО С ОГРАНИЧЕННОЙ ОТВЕТСТВЕННОСТЬЮ "ПРОФЕССИОНАЛЬНАЯ КОЛЛЕКТОРСКАЯ ОРГАНИЗАЦИЯ "СИКУРА"</t>
  </si>
  <si>
    <t>44948094</t>
  </si>
  <si>
    <t>Общество с ограниченной ответственностью "Черноморинвест"</t>
  </si>
  <si>
    <t>46044267</t>
  </si>
  <si>
    <t>Акционерное общество "СМАРТ ФИНАНСЫ"</t>
  </si>
  <si>
    <t>46178513</t>
  </si>
  <si>
    <t>Общество с ограниченной ответственностью Профессиональная Коллекторская организация "Анелан"</t>
  </si>
  <si>
    <t>142150, Москва г, п Краснопахорское, с Былово, ул Клёны, 101</t>
  </si>
  <si>
    <t>47261268</t>
  </si>
  <si>
    <t>Общество с ограниченной ответственностью "ПРОФЕССИОНАЛЬНАЯ КОЛЛЕКТОРСКАЯ ОРГАНИЗАЦИЯ "ДИАЛОГ"</t>
  </si>
  <si>
    <t>167000, Республика Коми, г.о. Сыктывкар, г Сыктывкар, ул Первомайская, строение 92, офис 318</t>
  </si>
  <si>
    <t>ОБЩЕСТВО С ОГРАНИЧЕННОЙ ОТВЕТСТВЕННОСТЬЮ ПРОФЕССИОНАЛЬНАЯ КОЛЛЕКТОРСКАЯ ОРГАНИЗАЦИЯ "ЮРИДИЧЕСКАЯ КОМПАНИЯ "ЛЕГАТА"</t>
  </si>
  <si>
    <t>37186376</t>
  </si>
  <si>
    <t>ОБЩЕСТВО С ОГРАНИЧЕННОЙ ОТВЕТСТВЕННОСТЬЮ "ПРОФЕССИОНАЛЬНАЯ КОЛЛЕКТОРСКАЯ ОРГАНИЗАЦИЯ "ФИНАНСОВАЯ НЕЗАВИСИМОСТЬ"</t>
  </si>
  <si>
    <t>525801001</t>
  </si>
  <si>
    <t>603076,Нижегородская обл,,,,,,,,д.НИЖЕГОРОДСКАЯ ОБЛАСТЬ</t>
  </si>
  <si>
    <t>54924901</t>
  </si>
  <si>
    <t>Общество с ограниченной ответственностью профессиональная коллекторская организация "Пони"</t>
  </si>
  <si>
    <t>67691290</t>
  </si>
  <si>
    <t>Общество с ограниченной ответственностью Профессиональная коллекторская организация "К2"</t>
  </si>
  <si>
    <t>47234018</t>
  </si>
  <si>
    <t>ОБЩЕСТВО С ОГРАНИЧЕННОЙ ОТВЕТСТВЕННОСТЬЮ ПРОФЕССИОНАЛЬНАЯ КОЛЛЕКТОРСКАЯ ОРГАНИЗАЦИЯ МЕЖРЕГИОНАЛЬНЫЙ ЦЕНТР ВЗЫСКАНИЯ "ВИН"</t>
  </si>
  <si>
    <t>39677303</t>
  </si>
  <si>
    <t>ОБЩЕСТВО С ОГРАНИЧЕННОЙ ОТВЕТСТВЕННОСТЬЮ "ПРОФЕССИОНАЛЬНАЯ КОЛЛЕКТОРСКАЯ ОРГАНИЗАЦИЯ "КИБЕРКОЛЛЕКТ"</t>
  </si>
  <si>
    <t>03254497</t>
  </si>
  <si>
    <t>ОБЩЕСТВО С ОГРАНИЧЕННОЙ ОТВЕТСТВЕННОСТЬЮ ПРОФЕССИОНАЛЬНАЯ КОЛЛЕКТОРСКАЯ ОРГАНИЗАЦИЯ "ЮРИДИЧЕСКАЯ КОМПАНИЯ "НЕВИС"</t>
  </si>
  <si>
    <t>г. Чебоксары, ул. Афанасьева, д. 8, ПОМЕЩ. 2 ОФИС 302, 428000</t>
  </si>
  <si>
    <t>98862118</t>
  </si>
  <si>
    <t>ОБЩЕСТВО С ОГРАНИЧЕННОЙ ОТВЕТСТВЕННОСТЬЮ "ИНТИНВЕСТ"</t>
  </si>
  <si>
    <t>Новосибирская обл., г.о. город Новосибирск, г. Новосибирск, ул. Бориса Богаткова, д. 63/2, 630008</t>
  </si>
  <si>
    <t>09563383</t>
  </si>
  <si>
    <t>ОБЩЕСТВО С ОГРАНИЧЕННОЙ ОТВЕТСТВЕННОСТЬЮ ПРОФЕССИОНАЛЬНАЯ КОЛЛЕКТОРСКАЯ ОРГАНИЗАЦИЯ «КОНСТРУКТИВ»</t>
  </si>
  <si>
    <t>15769054</t>
  </si>
  <si>
    <t>Общество с ограниченной ответственностью "ПКО "ФИНУР"</t>
  </si>
  <si>
    <t>770301001</t>
  </si>
  <si>
    <t>54902704</t>
  </si>
  <si>
    <t>Общество с ограниченной ответственностью Профессиональная Коллекторская организация "Агентство Кредитных Решений"</t>
  </si>
  <si>
    <t xml:space="preserve">129090, Москва г, вн.тер.г. муниципальный округ Мещанский, пер Ботанический, д. 5, кв. Этаж 5 Помещ. XV/Ком. 17к, </t>
  </si>
  <si>
    <t>47368187</t>
  </si>
  <si>
    <t>Общество с ограниченной ответственностью профессиональная коллекторская организация "Сибирское коллекторское агентство"</t>
  </si>
  <si>
    <t>630102, Новосибирская область, г Новосибирск, Обская, д. 2</t>
  </si>
  <si>
    <t>30367229</t>
  </si>
  <si>
    <t>Общество с ограниченной ответственностью Профессиональная Коллекторская организация "Новый Взгляд"</t>
  </si>
  <si>
    <t>614067, Пермский край, г Пермь, ул Машинистов, д 49/9, 214</t>
  </si>
  <si>
    <t>33373495</t>
  </si>
  <si>
    <t>Общество с ограниченной ответственностью "Профессиональная Коллекторская организация "Хитен"</t>
  </si>
  <si>
    <t>620043, Свердловская обл, г Екатеринбург, ул Черкасская</t>
  </si>
  <si>
    <t>19643025</t>
  </si>
  <si>
    <t>Общество с ограниченной ответственностью ПРОФЕССИОНАЛЬНАЯ КОЛЛЕКТОРСКАЯ ОРГАНИЗАЦИЯ "ГАРАНТ40"</t>
  </si>
  <si>
    <t>85824412</t>
  </si>
  <si>
    <t>ОБЩЕСТВО С ОГРАНИЧЕННОЙ ОТВЕТСТВЕННОСТЬЮ ПРОФЕССИОНАЛЬНАЯ КОЛЛЕКТОРСКАЯ ОРГАНИЗАЦИЯ "ЭКСПЕРТ ЦЕНТР"</t>
  </si>
  <si>
    <t>12618596</t>
  </si>
  <si>
    <t>ООО ПКО "ВИВА КОЛЛЕКТ"</t>
  </si>
  <si>
    <t>117218, Москва г, ул Кржижановского, 29, 2, этаж 2</t>
  </si>
  <si>
    <t>60046971</t>
  </si>
  <si>
    <t>Общество с ограниченной ответственностью "Профессиональная Коллекторская организация Крепость"</t>
  </si>
  <si>
    <t>52495548</t>
  </si>
  <si>
    <t>Общество с ограниченной ответственностью "ПРОФЕССИОНАЛЬНАЯ КОЛЛЕКТОРСКАЯ ОРГАНИЗАЦИЯ "МЕДИАЦИЯ"</t>
  </si>
  <si>
    <t>191123, Город Санкт-Петербург, ул. Захарьевская, дом 15, литер А, помещение 7Н</t>
  </si>
  <si>
    <t>09672468</t>
  </si>
  <si>
    <t>ПРОФЕССИОНАЛЬНАЯ КОЛЛЕКТОРСКАЯ ОРГАНИЗАЦИЯ ОБЩЕСТВО С ОГРАНИЧЕННОЙ ОТВЕТСТВЕННОСТЬЮ "ЦЕНТР КОРПОРАТИВНОЙ БЕЗОПАСНОСТИ"</t>
  </si>
  <si>
    <t>06162962</t>
  </si>
  <si>
    <t>Общество с ограниченной ответственностью ПРОФЕССИОНАЛЬНАЯ КОЛЛЕКТОРСКАЯ ОРГАНИЗАЦИЯ "ОРБИТА"</t>
  </si>
  <si>
    <t>760301001</t>
  </si>
  <si>
    <t>36281807</t>
  </si>
  <si>
    <t>Общество с ограниченной ответственностью "Профессиональная Коллекторская организация "Тантал"</t>
  </si>
  <si>
    <t>630089, Новосибирская обл, г Новосибирск, ул Бориса Богаткова, зд 248а</t>
  </si>
  <si>
    <t>40644925</t>
  </si>
  <si>
    <t>ОБЩЕСТВО С ОГРАНИЧЕННОЙ ОТВЕТСТВЕННОСТЬЮ ПРОФЕССИОНАЛЬНАЯ КОЛЛЕКТОРСКАЯ ОРГАНИЗАЦИЯ "АГЕНТСТВО ФИНАНСОВЫХ РЕШЕНИЙ"</t>
  </si>
  <si>
    <t>630102, НОВОСИБИРСКАЯ ОБЛАСТЬ, Г.О. ГОРОД НОВОСИБИРСК, Г НОВОСИБИРСК, УЛ БОРИСА БОГАТКОВА, Д. 22</t>
  </si>
  <si>
    <t>11076532</t>
  </si>
  <si>
    <t>Общество с ограниченной ответственностью "Профессиональная Коллекторская организация Юридическая Служба Взыскания"</t>
  </si>
  <si>
    <t>344101, Ростовская обл, г Ростов-на-Дону, ул Ленинградская, 7, 25</t>
  </si>
  <si>
    <t>48782420</t>
  </si>
  <si>
    <t>Общество с ограниченной ответственностью "Профессиональная коллекторская организация СИНГЛ"</t>
  </si>
  <si>
    <t>312801001</t>
  </si>
  <si>
    <t>309518, Белгородская обл, г.о. городской округ Старооскольский, г Старый Оскол, ул Ватутина, д. 1, офис 915</t>
  </si>
  <si>
    <t>52491852</t>
  </si>
  <si>
    <t>Общество с ограниченной ответственностью "Профессиональная коллекторская организация ДолгЛимит"</t>
  </si>
  <si>
    <t>620102, Свердловская область, г.о. город Екатеринбург, г Екатеринбург, ул Ясная, д. 22-б, этаж 2, помещ. 7</t>
  </si>
  <si>
    <t>60093367</t>
  </si>
  <si>
    <t>ОБЩЕСТВО С ОГРАНИЧЕННОЙ ОТВЕТСТВЕННОСТЬЮ ПРОФЕССИОНАЛЬНАЯ КОЛЛЕКТОРСКАЯ ОРГАНИЗАЦИЯ "СОВРЕМЕННЫЕ КОЛЛЕКТОРСКИЕ РЕШЕНИЯ"</t>
  </si>
  <si>
    <t>55191211</t>
  </si>
  <si>
    <t>ОБЩЕСТВО С ОГРАНИЧЕННОЙ ОТВЕТСТВЕННОСТЬЮ ПРОФЕССИОНАЛЬНАЯ КОЛЛЕКТОРСКАЯ ОРГАНИЗАЦИЯ "АВАНГАРД"</t>
  </si>
  <si>
    <t>94653168</t>
  </si>
  <si>
    <t>Общество с ограниченной ответственностью "МЕЖРЕГИОНАЛЬНЫЙ ДОЛГОВОЙ ЦЕНТР"</t>
  </si>
  <si>
    <t>645001001</t>
  </si>
  <si>
    <t>Общество с ограниченной ответственностью "ПРОФЕССИОНАЛЬНАЯ КОЛЛЕКТОРСКАЯ ОРГАНИЗАЦИЯ ЦЕНТР ПРАВОВОГО СОДЕЙСТВИЯ"</t>
  </si>
  <si>
    <t>344065, Ростовская область, г Ростов-на-Дону, ул Троллейбусная, зд. 24/2в, офис 816</t>
  </si>
  <si>
    <t>27221491</t>
  </si>
  <si>
    <t>Общество с ограниченной ответственностью "Профессиональная Коллекторская организация "Арриарс"</t>
  </si>
  <si>
    <t xml:space="preserve">400075, Волгоградская обл, г.о. город-герой Волгоград, г Волгоград, ул Историческая, д. 181,  3.5, </t>
  </si>
  <si>
    <t>76987204</t>
  </si>
  <si>
    <t>ОБЩЕСТВО С ОГРАНИЧЕННОЙ ОТВЕТСТВЕННОСТЬЮ ПРОФЕССИОНАЛЬНАЯ КОЛЛЕКТОРСКАЯ ОРГАНИЗАЦИЯ "ВОЛГА"</t>
  </si>
  <si>
    <t>Чувашская Республика - Чувашия, г.о. город Чебоксары, г. Чебоксары, ул. Текстильщиков, зд. 8, ОФИС 216, 428000</t>
  </si>
  <si>
    <t>55132527</t>
  </si>
  <si>
    <t>Общество с ограниченной ответственностью "Профессиональная коллекторская организация ЛИРА"</t>
  </si>
  <si>
    <t>305004, Курская обл, г Курск, ул Садовая, д. 10А, этаж 2, помещ. № 26</t>
  </si>
  <si>
    <t>60177549</t>
  </si>
  <si>
    <t>Общество с ограниченной ответственностью профессиональная коллекторская организация"СПВ"</t>
  </si>
  <si>
    <t>Общество с ограниченной ответственностью "Профессиональная Коллекторская организация "Модус Вивенди"</t>
  </si>
  <si>
    <t>55877687</t>
  </si>
  <si>
    <t>Общество с ограниченной ответственностью профессиональная коллекторская организация "О-КАНЭ"</t>
  </si>
  <si>
    <t>295023, Республика Крым, г Симферополь, ул Бориса Хохлова, д. 90/92</t>
  </si>
  <si>
    <t>Общество с ограниченной ответственностью ПРОФЕССИОНАЛЬНАЯ КОЛЛЕКТОРСКАЯ ОРГАНИЗАЦИЯ "АВРОРА"</t>
  </si>
  <si>
    <t>350010, Краснодарский край, г Краснодар, ул Зиповская, д. 8, помещ. 201</t>
  </si>
  <si>
    <t>Общество с ограниченной ответственностью "ТОРОС"</t>
  </si>
  <si>
    <t>443086, Самарская область, г Самара, ул Ерошевского, д. 3, этаж 4, кабинет № 2</t>
  </si>
  <si>
    <t>49212558</t>
  </si>
  <si>
    <t>Общество с ограниченной ответственностью ПРОФЕССИОНАЛЬНАЯ КОЛЛЕКТОРСКАЯ ОРГАНИЗАЦИЯ "БЮРО ПРОБЛЕМНЫХ АКТИВОВ"</t>
  </si>
  <si>
    <t>290101001</t>
  </si>
  <si>
    <t>163000, Архангельская область, г.о. Город Архангельск, г Архангельск, пр-кт Троицкий, дом 106, строение 1</t>
  </si>
  <si>
    <t>60019678</t>
  </si>
  <si>
    <t>Общество с ограниченной ответственностью ПРОФЕССИОНАЛЬНАЯ КОЛЛЕКТОРСКАЯ ОРГАНИЗАЦИЯ "МАКСИМУМ"</t>
  </si>
  <si>
    <t>ОБЩЕСТВО С ОГРАНИЧЕННОЙ ОТВЕТСТВЕННОСТЬЮ ПРОФЕССИОНАЛЬНАЯ КОЛЛЕКТОРСКАЯ ОРГАНИЗАЦИЯ "МЕЖРЕГИОНАЛЬНЫЙ ЦЕНТР ФИНАНСОВОЙ БЕЗОПАСНОСТИ"</t>
  </si>
  <si>
    <t>Общество с ограниченной ответственностью ПРОФЕССИОНАЛЬНАЯ КОЛЛЕКТОРСКАЯ ОРГАНИЗАЦИЯ "ГАЛ"</t>
  </si>
  <si>
    <t>350020, Краснодарский край, г.о. Город Краснодар, г Краснодар, ул Коммунаров, дом 237/1, помещение 4</t>
  </si>
  <si>
    <t>Общество с ограниченной ответственностью "Профессиональная Коллекторская организация "Бикэш"</t>
  </si>
  <si>
    <t>443080, Самарская обл, г Самара, ул Революционная, д 70 литера 1, 407</t>
  </si>
  <si>
    <t>58657041</t>
  </si>
  <si>
    <t>Общество с ограниченной ответственностью "Ю-КОММЕРЦ"</t>
  </si>
  <si>
    <t>660048, Красноярский край, г.о. Город Красноярск, г Красноярск, ул Караульная, здание 9Г, офис 1-01</t>
  </si>
  <si>
    <t>Торговля оптовая автомобильными деталями, узлами и принадлежностями, кроме деятельности агентов</t>
  </si>
  <si>
    <t>Общество с ограниченной ответственностью "ПРОФЕССИОНАЛЬНАЯ КОЛЛЕКТОРСКАЯ ОРГАНИЗАЦИЯ "МАРШАЛ"</t>
  </si>
  <si>
    <t>93246113</t>
  </si>
  <si>
    <t>ОБЩЕСТВО С ОГРАНИЧЕННОЙ ОТВЕТСТВЕННОСТЬЮ "ПРОФЕССИОНАЛЬНАЯ КОЛЛЕКТОРСКАЯ ОРГАНИЗАЦИЯ "БИЗНЕС ПЕРСПЕКТИВА"</t>
  </si>
  <si>
    <t>620000, Свердловская обл, г Екатеринбург, ул Мамина-Сибиряка, д 104, помещ. 1-8</t>
  </si>
  <si>
    <t>72815564</t>
  </si>
  <si>
    <t>Общество с ограниченной ответственностью "ПРОФЕССИОНАЛЬНАЯ КОЛЛЕКТОРСКАЯ ОРГАНИЗАЦИЯ "ТОР"</t>
  </si>
  <si>
    <t>710401001</t>
  </si>
  <si>
    <t>46154731</t>
  </si>
  <si>
    <t>Общество с ограниченной ответственностью Профессиональная коллекторская организация "Финансовые системы"</t>
  </si>
  <si>
    <t>308009, Белгородская область, г.о. город Белгород, г Белгород, б-р Народный, д. 79, офис 630</t>
  </si>
  <si>
    <t>54989906</t>
  </si>
  <si>
    <t>ОБЩЕСТВО С ОГРАНИЧЕННОЙ ОТВЕТСТВЕННОСТЬЮ ПРОФЕССИОНАЛЬНАЯ КОЛЛЕКТОРСКАЯ ОРГАНИЗАЦИЯ "БАЗИСИНВЕСТ"</t>
  </si>
  <si>
    <t>43153671</t>
  </si>
  <si>
    <t>Общество с ограниченной ответственностью "Центр урегулирования задолженностей"</t>
  </si>
  <si>
    <t>38385534</t>
  </si>
  <si>
    <t>Общество с ограниченной ответственностью "Профессиональная Коллекторская организация Залог-Финанс"</t>
  </si>
  <si>
    <t>00999274</t>
  </si>
  <si>
    <t>ОБЩЕСТВО С ОГРАНИЧЕННОЙ ОТВЕТСТВЕННОСТЬЮ ПРОФЕССИОНАЛЬНАЯ КОЛЛЕКТОРСКАЯ ОРГАНИЗАЦИЯ "КОМПАНИЯ УРАЛ ДЕБТ"</t>
  </si>
  <si>
    <t>743001001</t>
  </si>
  <si>
    <t>14727059</t>
  </si>
  <si>
    <t>Общество с ограниченной ответственностью "ПКО Альянс"</t>
  </si>
  <si>
    <t>115191, Москва г, ДОНСКОЙ. ВН.ТЕР.Г.МУНИЦИПАЛЬНЫЙ ОКРУГ, ДУХОВСКОЙ ПЕР., д. 17, стр. 15, офис 132</t>
  </si>
  <si>
    <t>50356908</t>
  </si>
  <si>
    <t>ОБЩЕСТВО С ОГРАНИЧЕННОЙ ОТВЕТСТВЕННОСТЬЮ ПРОФЕССИОНАЛЬНАЯ КОЛЛЕКТОРСКАЯ ОРГАНИЗАЦИЯ "КРЕДИТ КЛАБ.КОНСАЛТ"</t>
  </si>
  <si>
    <t>22615297</t>
  </si>
  <si>
    <t>Общество с ограниченной ответственностью Профессиональная Коллекторская организация "Агентство солидарного взыскания - Регион"</t>
  </si>
  <si>
    <t>057301001</t>
  </si>
  <si>
    <t>42991329</t>
  </si>
  <si>
    <t>ОБЩЕСТВО С ОГРАНИЧЕННОЙ ОТВЕТСТВЕННОСТЬЮ "ПРОФЕССИОНАЛЬНАЯ КОЛЛЕКТОРСКАЯ ОРГАНИЗАЦИЯ"ЦЕНТУРИОН"</t>
  </si>
  <si>
    <t>109004, Москва г, ул Николоямская, 40/22, 4, Этаж 1 офис 115</t>
  </si>
  <si>
    <t>55643707</t>
  </si>
  <si>
    <t>ОБЩЕСТВО С ОГРАНИЧЕННОЙ ОТВЕТСТВЕННОСТЬЮ ПРОФЕССИОНАЛЬНАЯ КОЛЛЕКТОРСКАЯ ОРГАНИЗАЦИЯ "ЭКОФИНАНСЫ"</t>
  </si>
  <si>
    <t>58736332</t>
  </si>
  <si>
    <t>Общество с ограниченной ответственностью Профессиональная коллекторская организация "СОВРЕМЕННАЯ КОЛЛЕКТОРСКАЯ КОМПАНИЯ"</t>
  </si>
  <si>
    <t>Общество с ограниченной ответственностью "Профессиональная коллекторская организация "Гамма"</t>
  </si>
  <si>
    <t>784001001</t>
  </si>
  <si>
    <t>55449477</t>
  </si>
  <si>
    <t>Общество с ограниченной ответственностью ПРОФЕССИОНАЛЬНАЯ КОЛЛЕКТОРСКАЯ ОРГАНИЗАЦИЯ "ЭС КОНСАЛТ МЕНЕДЖМЕНТ"</t>
  </si>
  <si>
    <t>583701001</t>
  </si>
  <si>
    <t>54652443</t>
  </si>
  <si>
    <t>Общество с ограниченной ответственностью ПРОФЕССИОНАЛЬНАЯ КОЛЛЕКТОРСКАЯ ОРГАНИЗАЦИЯ "СЛУЖБА ЗАЩИТЫ АКТИВОВ"</t>
  </si>
  <si>
    <t>350000, Краснодарский край, г.о. город Краснодар, г Краснодар, ул Коммунаров, д. 76, офис 365/2</t>
  </si>
  <si>
    <t>06109815</t>
  </si>
  <si>
    <t>Общество с ограниченной ответственностью Профессиональная Коллекторская организация "Национальное Агентство по Взысканию Задолженности"</t>
  </si>
  <si>
    <t>108826, Москва г, п Коммунарка, ул Потаповская Роща, 2, 1, Этаж/Помещ. Подвальный/1-3а</t>
  </si>
  <si>
    <t>53882655</t>
  </si>
  <si>
    <t>Акционерное общество " ПРОФЕССИОНАЛЬНАЯ КОЛЛЕКТОРСКАЯ ОРГАНИЗАЦИЯ "АТАКОР. АНТИКРИЗИСНОЕ УПРАВЛЕНИЕ"</t>
  </si>
  <si>
    <t>774301001</t>
  </si>
  <si>
    <t>03660748</t>
  </si>
  <si>
    <t>ОБЩЕСТВО С ОГРАНИЧЕННОЙ ОТВЕТСТВЕННОСТЬЮ "ПРОФЕССИОНАЛЬНАЯ КОЛЛЕКТОРСКАЯ ОРГАНИЗАЦИЯ "СТОУН"</t>
  </si>
  <si>
    <t>70812292</t>
  </si>
  <si>
    <t>ОБЩЕСТВО С ОГРАНИЧЕННОЙ ОТВЕТСТВЕННОСТЬЮ ПРОФЕССИОНАЛЬНАЯ КОЛЛЕКТОРСКАЯ ОРГАНИЗАЦИЯ "ТАЙМ КОЛЛЕКШН"</t>
  </si>
  <si>
    <t>78663204</t>
  </si>
  <si>
    <t>Общество с ограниченной ответственностью "ЮК ОМЕГА ГРУПП"</t>
  </si>
  <si>
    <t>40771635</t>
  </si>
  <si>
    <t>Общество с ограниченной ответственностью "ПРОМ-ТОРГ"</t>
  </si>
  <si>
    <t>46852122</t>
  </si>
  <si>
    <t>Общество с ограниченной ответственностью профессиональная коллекторская организация "ЮСТИВА"</t>
  </si>
  <si>
    <t>72849178</t>
  </si>
  <si>
    <t>Общество с ограниченной ответственностью Профессиональная Коллекторская организация "Марк"</t>
  </si>
  <si>
    <t>630099, Новосибирская обл, г Новосибирск, ул Орджоникидзе, 47, 106</t>
  </si>
  <si>
    <t>43733724</t>
  </si>
  <si>
    <t>ОБЩЕСТВО С ОГРАНИЧЕННОЙ ОТВЕТСТВЕННОСТЬЮ "ПРОФЕССИОНАЛЬНАЯ КОЛЛЕКТОРСКАЯ ОРГАНИЗАЦИЯ "ЭКВИТА-КАПИТАЛ"</t>
  </si>
  <si>
    <t>56467827</t>
  </si>
  <si>
    <t>ОБЩЕСТВО С ОГРАНИЧЕННОЙ ОТВЕТСТВЕННОСТЬЮ ПРОФЕССИОНАЛЬНАЯ КОЛЛЕКТОРСКАЯ ОРГАНИЗАЦИЯ "АТМОСФЕРА"</t>
  </si>
  <si>
    <t>76513682</t>
  </si>
  <si>
    <t>Общество с ограниченной ответственностью Профессиональная коллекторская организация "ВИЛДОН ИНВЕСТМЕНТ"</t>
  </si>
  <si>
    <t>03548448</t>
  </si>
  <si>
    <t>ОБЩЕСТВО С ОГРАНИЧЕННОЙ ОТВЕТСТВЕННОСТЬЮ ПРОФЕССИОНАЛЬНАЯ КОЛЛЕКТОРСКАЯ ОРГАНИЗАЦИЯ "ЯРД"</t>
  </si>
  <si>
    <t>507101001</t>
  </si>
  <si>
    <t>143800, Московская обл, пгт. Лотошино, ул Школьная, д 26, Помещ. 1</t>
  </si>
  <si>
    <t>33893711</t>
  </si>
  <si>
    <t>ОБЩЕСТВО С ОГРАНИЧЕННОЙ ОТВЕТСТВЕННОСТЬЮ "ДЕКСТФИН"</t>
  </si>
  <si>
    <t>115280, Москва г, ул Ленинская Слобода, 19, 1</t>
  </si>
  <si>
    <t>Деятельность по предоставлению консультационных услуг по вопросам финансового посредничества</t>
  </si>
  <si>
    <t>58400336</t>
  </si>
  <si>
    <t>Общество с ограниченной ответственностью "ПРОФЕССИОНАЛЬНАЯ КОЛЛЕКТОРСКАЯ ОРГАНИЗАЦИЯ АГЕНТСТВО ЮРИДИЧЕСКИХ И КОНСАЛТИНГОВЫХ РЕШЕНИЙ"</t>
  </si>
  <si>
    <t>51017083</t>
  </si>
  <si>
    <t>Общество с ограниченной ответственностью ПРОФЕССИОНАЛЬНАЯ КОЛЛЕКТОРСКАЯ ОРГАНИЗАЦИЯ "АРТЕЛЬ СЕЙМ"</t>
  </si>
  <si>
    <t>150049, Ярославская область, г.о. Город Ярославль, г Ярославль, проезд Мышкинский, дом 10, помещение 118</t>
  </si>
  <si>
    <t>49803087</t>
  </si>
  <si>
    <t>Общество с ограниченной ответственностью "ПРОФЕССИОНАЛЬНАЯ КОЛЛЕКТОРСКАЯ ОРГАНИЗАЦИЯ ДОВЕРИЕ ЛИГАЛ СОЛЮШНЗ"</t>
  </si>
  <si>
    <t>45902000</t>
  </si>
  <si>
    <t>ОБЩЕСТВО С ОГРАНИЧЕННОЙ ОТВЕТСТВЕННОСТЬЮ ПРОФЕССИОНАЛЬНАЯ КОЛЛЕКТОРСКАЯ ОРГАНИЗАЦИЯ "САММИТ"</t>
  </si>
  <si>
    <t>Общество с ограниченной ответственностью "ТИМ ФИНАНСНН"</t>
  </si>
  <si>
    <t>526201001</t>
  </si>
  <si>
    <t>603081, Нижегородская область, г.о. город Нижний Новгород, г Нижний Новгород, ул Нартова, д. 29, кв. 16</t>
  </si>
  <si>
    <t>Общество с ограниченной ответственностью "Профессиональная Коллекторская организация Сол"</t>
  </si>
  <si>
    <t>79044288</t>
  </si>
  <si>
    <t>Общество с ограниченной ответственностью "ПРОФЕССИОНАЛЬНАЯ КОЛЛЕКТОРСКАЯ ОРГАНИЗАЦИЯ "ШАМИЛЬ И ПАРТНЕРЫ"</t>
  </si>
  <si>
    <t>55063453</t>
  </si>
  <si>
    <t>ОБЩЕСТВО С ОГРАНИЧЕННОЙ ОТВЕТСТВЕННОСТЬЮ "ПРОФЕССИОНАЛЬНАЯ КОЛЛЕКТОРСКАЯ ОРГАНИЗАЦИЯ "АДМИРАЛ"</t>
  </si>
  <si>
    <t>49088087</t>
  </si>
  <si>
    <t>Общество с ограниченной ответственностью профессиональная коллекторская организация "ЦЕССИОНАРИЙ С-З"</t>
  </si>
  <si>
    <t>780101001</t>
  </si>
  <si>
    <t>ООО  ПКО "МДА"</t>
  </si>
  <si>
    <t>26859033</t>
  </si>
  <si>
    <t>ООО "ПРОФЕССИОНАЛЬНАЯ КОЛЛЕКТОРСКАЯ ОРГАНИЗАЦИЯ "МОНОЛИТ"</t>
  </si>
  <si>
    <t>423822, Татарстан Респ, г Набережные Челны, пр-кт Набережночелнинский, 84, офис №21</t>
  </si>
  <si>
    <t>12966436</t>
  </si>
  <si>
    <t>ООО ПКО "ЦСВ"</t>
  </si>
  <si>
    <t>210001001</t>
  </si>
  <si>
    <t>Чувашская республика - Чувашия</t>
  </si>
  <si>
    <t>83939950</t>
  </si>
  <si>
    <t>Общество с ограниченной ответственностью Профессиональная Коллекторская организация "Современные Финансовые Технологии"</t>
  </si>
  <si>
    <t>73549099</t>
  </si>
  <si>
    <t>Общество с ограниченной ответственностью ПРОФЕССИОНАЛЬНАЯ КОЛЛЕКТОРСКАЯ ОРГАНИЗАЦИЯ "КВАНТ"</t>
  </si>
  <si>
    <t>93874252</t>
  </si>
  <si>
    <t>Общество с ограниченной ответственностью ПРОФЕССИОНАЛЬНАЯ КОЛЛЕКТОРСКАЯ ОРГАНИЗАЦИЯ "ДИДЖИТАЛ ГРУП"</t>
  </si>
  <si>
    <t>123022, Город Москва, вн.тер.г. муниципальный округ Пресненский, ул 2-я Звенигородская, д. 13, стр. 43, помещ. 2/1</t>
  </si>
  <si>
    <t>97387170</t>
  </si>
  <si>
    <t>ОБЩЕСТВО С ОГРАНИЧЕННОЙ ОТВЕТСТВЕННОСТЬЮ ПРОФЕССИОНАЛЬНАЯ КОЛЛЕКТОРСКАЯ ОРГАНИЗАЦИЯ "ДАТА КОЛЛЕКТ"</t>
  </si>
  <si>
    <t>54336724</t>
  </si>
  <si>
    <t>ОБЩЕСТВО С ОГРАНИЧЕННОЙ ОТВЕТСТВЕННОСТЬЮ ПРОФЕССИОНАЛЬНАЯ КОЛЛЕКТОРСКАЯ ОРГАНИЗАЦИЯ "ПРАВИЛЬНЫЙ ВЫБОР"</t>
  </si>
  <si>
    <t>290201001</t>
  </si>
  <si>
    <t>22196274</t>
  </si>
  <si>
    <t>ОБЩЕСТВО С ОГРАНИЧЕННОЙ ОТВЕТСТВЕННОСТЬЮ "ПРОФЕССИОНАЛЬНАЯ КОЛЛЕКТОРСКАЯ ОРГАНИЗАЦИЯ "БАЛТИЙСКИЙ КОЛЛЕКТОР"</t>
  </si>
  <si>
    <t>72184493</t>
  </si>
  <si>
    <t>Общество с ограниченной ответственностью "Каста групп"</t>
  </si>
  <si>
    <t>440046, Пензенская обл, г Пенза, ул Мира, д. 44А, кв. офис 216</t>
  </si>
  <si>
    <t>49643488</t>
  </si>
  <si>
    <t>ОБЩЕСТВО С ОГРАНИЧЕННОЙ ОТВЕТСТВЕННОСТЬЮ ПРОФЕССИОНАЛЬНАЯ КОЛЛЕКТОРСКАЯ ОРГАНИЗАЦИЯ "БАЗОВЫЕ ИНВЕСТИЦИИ"</t>
  </si>
  <si>
    <t>24095459</t>
  </si>
  <si>
    <t>ОБЩЕСТВО С ОГРАНИЧЕННОЙ ОТВЕТСТВЕННОСТЬЮ "ПРОФЕССИОНАЛЬНАЯ КОЛЛЕКТОРСКАЯ ОРГАНИЗАЦИЯ "ПРАВОВОЙ ЦЕНТР ЛИДЕР"</t>
  </si>
  <si>
    <t>40115090</t>
  </si>
  <si>
    <t>Общество с ограниченной ответственностью профессиональная коллекторская организация "Содействие коллект"</t>
  </si>
  <si>
    <t>180001001</t>
  </si>
  <si>
    <t>427960, Удмуртская Республика, г Сарапул, Гагарина ул, д. 26, кв. 1</t>
  </si>
  <si>
    <t>94988466</t>
  </si>
  <si>
    <t>Общество с ограниченной ответственностью "Профессиональная коллекторская организация "АСВ.УСЛУГИ"</t>
  </si>
  <si>
    <t>470601001</t>
  </si>
  <si>
    <t>93840023</t>
  </si>
  <si>
    <t>Общество с ограниченной ответственностью ПРОФЕССИОНАЛЬНАЯ КОЛЛЕКТОРСКАЯ ОРГАНИЗАЦИЯ "ЭГИДА"</t>
  </si>
  <si>
    <t>Общество с ограниченной ответственностью ПРОФЕССИОНАЛЬНАЯ КОЛЛЕКТОРСКАЯ ОРГАНИЗАЦИЯ "КРЕМЛИН ГРУПП"</t>
  </si>
  <si>
    <t>62498275</t>
  </si>
  <si>
    <t>Акционерное общество "Профессиональная коллекторская организация "РЦБ""</t>
  </si>
  <si>
    <t>75597576</t>
  </si>
  <si>
    <t>Общество с ограниченной ответственностью Профессиональная коллекторская организация "Маяк Коллект"</t>
  </si>
  <si>
    <t>620014, Свердловская область, г Екатеринбург, ул Малышева, д. 19, офис 2313</t>
  </si>
  <si>
    <t>98782359</t>
  </si>
  <si>
    <t>Общество с ограниченной ответственностью Профессиональная Коллекторская Организация "Кредитный Оздоровитель"</t>
  </si>
  <si>
    <t>ОБЩЕСТВО С ОГРАНИЧЕННОЙ ОТВЕТСТВЕННОСТЬЮ "ВАШ ДОЛГ"</t>
  </si>
  <si>
    <t>141100, Московская обл, г Щёлково, ул Комарова</t>
  </si>
  <si>
    <t>83197431</t>
  </si>
  <si>
    <t>ОБЩЕСТВО С ОГРАНИЧЕННОЙ ОТВЕТСТВЕННОСТЬЮ ПРОФЕССИОНАЛЬНАЯ КОЛЛЕКТОРСКАЯ ОРГАНИЗАЦИЯ "ПРОФИКОЛЛЕКТ"</t>
  </si>
  <si>
    <t>561101001</t>
  </si>
  <si>
    <t>42391612</t>
  </si>
  <si>
    <t>Общество с ограниченной ответственностью  ПРОФЕССИОНАЛЬНАЯ КОЛЛЕКТОРСКАЯ ОРГАНИЗАЦИЯ "КУРАТОР"</t>
  </si>
  <si>
    <t>54368305</t>
  </si>
  <si>
    <t>Общество с ограниченной ответственностью "Профессиональная Коллекторская организация "Санколлект"</t>
  </si>
  <si>
    <t>519001001</t>
  </si>
  <si>
    <t>54128736</t>
  </si>
  <si>
    <t>Общество с ограниченной ответственностью ПРОФЕССИОНАЛЬНАЯ КОЛЛЕКТОРСКАЯ ОРГАНИЗАЦИЯ "ТЛГ"</t>
  </si>
  <si>
    <t>710001001</t>
  </si>
  <si>
    <t>300000, Тульская область, г.о. Город Тула, г Тула, ул Каминского, дом 6/36, офис 2, ЭТАЖ 2, ЛИТЕР Л</t>
  </si>
  <si>
    <t>73248305</t>
  </si>
  <si>
    <t>Общество с ограниченной ответственностью "ПРОФЕССИОНАЛЬНАЯ КОЛЛЕКТОРСКАЯ ОРГАНИЗАЦИЯ "ФИНЭКВА"</t>
  </si>
  <si>
    <t>730001001</t>
  </si>
  <si>
    <t>Ульяновская обл., г.о. город Ульяновск, г. Ульяновск, ул. Карла Маркса, Д. 13А, К. 1, ПОМЕЩ./ЭТАЖ 47/3, 432071</t>
  </si>
  <si>
    <t>48652679</t>
  </si>
  <si>
    <t>Общество с ограниченной ответственностью "Профессиональная Коллекторская организация "Негосударственный Судебный Исполнитель""</t>
  </si>
  <si>
    <t>480001001</t>
  </si>
  <si>
    <t>398050, Липецкая обл, г Липецк, пл Им. Г.В. Плеханова, 1б, 5</t>
  </si>
  <si>
    <t>56315164</t>
  </si>
  <si>
    <t>ОБЩЕСТВО С ОГРАНИЧЕННОЙ ОТВЕТСТВЕННОСТЬЮ ПРОФЕССИОНАЛЬНАЯ КОЛЛЕКТОРСКАЯ ОРГАНИЗАЦИЯ "РБ КОЛЛЕКТ"</t>
  </si>
  <si>
    <t>125445, Москва г, ул Смольная, д 22, помещ 1/1</t>
  </si>
  <si>
    <t>44999810</t>
  </si>
  <si>
    <t>Общество с ограниченной ответственностью профессиональная коллекторская организация "Займ Экспресс"</t>
  </si>
  <si>
    <t>54279582</t>
  </si>
  <si>
    <t>ОБЩЕСТВО С ОГРАНИЧЕННОЙ ОТВЕТСТВЕННОСТЬЮ ПРОФЕССИОНАЛЬНАЯ КОЛЛЕКТОРСКАЯ ОРГАНИЗАЦИЯ "АЛЬБЕРО"</t>
  </si>
  <si>
    <t>614094, Пермский край, г.о. Пермский, г Пермь, ул Горняков, д. 6, кв. 16</t>
  </si>
  <si>
    <t>Общество с ограниченной ответственностью "Профессиональная коллекторская организация "СОФТ""</t>
  </si>
  <si>
    <t>358007, Республика Калмыкия, г Элиста, мкр 1, д. 35А, помещ. 22</t>
  </si>
  <si>
    <t>58026257</t>
  </si>
  <si>
    <t>Общество с ограниченной ответственностью Профессиональная коллекторская организация "Надежда-18"</t>
  </si>
  <si>
    <t>29988707</t>
  </si>
  <si>
    <t>Общество с ограниченной ответственностью  ПРОФЕССИОНАЛЬНАЯ КОЛЛЕКТОРСКАЯ ОРГАНИЗАЦИЯ "КОНТУР"</t>
  </si>
  <si>
    <t>54368133</t>
  </si>
  <si>
    <t>Общество с ограниченнной ответственностью профессиональная коллекторская организация "Восход"</t>
  </si>
  <si>
    <t>02257915</t>
  </si>
  <si>
    <t>Общество с ограниченной ответственностью "Профессиональная Коллекторская организация "А1""</t>
  </si>
  <si>
    <t>400074, Волгоградская обл, г Волгоград, ул Рабоче-Крестьянская, д 48, помещ. 6-8</t>
  </si>
  <si>
    <t>70087379</t>
  </si>
  <si>
    <t>Общество с ограниченной ответственностью ПРОФЕССИОНАЛЬНАЯ КОЛЛЕКТОРСКАЯ ОРГАНИЗАЦИЯ "ЛЕКС И ПАРТНЁРЫ"</t>
  </si>
  <si>
    <t>650001001</t>
  </si>
  <si>
    <t>693023, Сахалинская область, г.о. Город Южно-Сахалинск, г Южно-Сахалинск, ул Комсомольская, дом 245В, квартира 1</t>
  </si>
  <si>
    <t>Общество с ограниченной ответственностью профессиональная коллекторская организация "Самлер"</t>
  </si>
  <si>
    <t>541001001</t>
  </si>
  <si>
    <t>630559, Новосибирская область, г.о. рабочий поселок Кольцово, рп Кольцово, ул Технопарковая, д. 5, кв. 247</t>
  </si>
  <si>
    <t>97248250</t>
  </si>
  <si>
    <t>Общество с ограниченной ответственностью Профессиональная Коллекторская организация "Русинтерколлект"</t>
  </si>
  <si>
    <t>547301001</t>
  </si>
  <si>
    <t>630055, Новосибирская обл, г Новосибирск, ул Гнесиных, 10/1</t>
  </si>
  <si>
    <t>75007586</t>
  </si>
  <si>
    <t>Общество с ограниченной ответственностью "ПРОФЕССИОНАЛЬНАЯ КОЛЛЕКТОРСКАЯ ОРГАНИЗАЦИЯ "ДЕБТ КОЛЛЕКТ"</t>
  </si>
  <si>
    <t>423815, Татарстан Респ, г.о. Город Набережные Челны, г Набережные Челны, пр-кт Им Вахитова, д. 20Б</t>
  </si>
  <si>
    <t>96866187</t>
  </si>
  <si>
    <t>Общество с ограниченной ответственностью "ПКО "ФИНОТЕКА""</t>
  </si>
  <si>
    <t>Общество с ограниченной ответственностью "ПРОФЕССИОНАЛЬНАЯ КОЛЛЕКТОРСКАЯ ОРГАНИЗАЦИЯ КРОКС-М"</t>
  </si>
  <si>
    <t>109004, Город Москва, вн.тер.г. муниципальный округ Таганский, пер Большой Дровяной, д. 6</t>
  </si>
  <si>
    <t>Общество с ограниченной ответственностью "Профессиональная Коллекторская организация Воксис"</t>
  </si>
  <si>
    <t>400050, Волгоградская обл, г Волгоград, ул им. Рокоссовского, 62, 19</t>
  </si>
  <si>
    <t>72909414</t>
  </si>
  <si>
    <t>ОБЩЕСТВО С ОГРАНИЧЕННОЙ ОТВЕТСТВЕННОСТЬЮ ПРОФЕССИОНАЛЬНАЯ КОЛЛЕКТОРСКАЯ ОРГАНИЗАЦИЯ "ЭРГОН"</t>
  </si>
  <si>
    <t>Новосибирская обл., г.о. город Новосибирск, г. Новосибирск, ул. Линейная, зд. 28, ПОМЕЩ. 311А, 630049</t>
  </si>
  <si>
    <t>73324070</t>
  </si>
  <si>
    <t>ОБЩЕСТВО С ОГРАНИЧЕННОЙ ОТВЕТСТВЕННОСТЬЮ ПРОФЕССИОНАЛЬНАЯ КОЛЛЕКТОРСКАЯ ОРГАНИЗАЦИЯ "ЖИЛИЩНО-ЭКСПЛУАТАЦИОННЫЙ УЧАСТОК 9"</t>
  </si>
  <si>
    <t>16933461</t>
  </si>
  <si>
    <t>Общество с ограниченной ответственностью пофессиональная коллекторская организация "ЦЕНТР ПРАВОВЫХ УСЛУГ"</t>
  </si>
  <si>
    <t>32921523</t>
  </si>
  <si>
    <t>Общество с ограниченной ответственностью "ПРОФЕССИОНАЛЬНАЯ КОЛЛЕКТОРСКАЯ ОРГАНИЗАЦИЯ ТАЛААН"</t>
  </si>
  <si>
    <t>030001001</t>
  </si>
  <si>
    <t>670033, Республика Бурятия, г.о. Город Улан-Удэ, г Улан-Удэ, ул Жердева, здание 90Д, офис 1</t>
  </si>
  <si>
    <t>54243213</t>
  </si>
  <si>
    <t>Общество с ограниченной ответственностью "ПРОФЕССИОНАЛЬНАЯ КОЛЛЕКТОРСКАЯ ОРГАНИЗАЦИЯ "ЗАЙМ-КОЛЛЕКТ"</t>
  </si>
  <si>
    <t>603093, Нижегородская область, г.о. Город Нижний Новгород, г Нижний Новгород, ул Ковровская, дом 21А, помещение 2</t>
  </si>
  <si>
    <t>50507388</t>
  </si>
  <si>
    <t>ОБЩЕСТВО С ОГРАНИЧЕННОЙ ОТВЕТСТВЕННОСТЬЮ "ПРОФЕССИОНАЛЬНАЯ КОЛЛЕКТОРСКАЯ ОРГАНИЗАЦИЯ "АСТРЕНТ"</t>
  </si>
  <si>
    <t>630007, Новосибирская обл, г Новосибирск, ул Фабричная, 4</t>
  </si>
  <si>
    <t>98782266</t>
  </si>
  <si>
    <t>ОБЩЕСТВО С ОГРАНИЧЕННОЙ ОТВЕТСТВЕННОСТЬЮ ПРОФЕССИОНАЛЬНАЯ КОЛЛЕКТОРСКАЯ ОРГАНИЗАЦИЯ ИНФОРМАЦИОННО-КОНСАЛТИНГОВЫЙ ЦЕНТР "ПРАВИЛО"</t>
  </si>
  <si>
    <t>263501001</t>
  </si>
  <si>
    <t>53391130</t>
  </si>
  <si>
    <t>Общество с ограниченной ответственностью ПРОФЕССИОНАЛЬНАЯ КОЛЛЕКТОРСКАЯ ОРГАНИЗАЦИЯ "ЦЕНТР ФИНАНСОВО-ЮРИДИЧЕСКОГО КОНСАЛТИНГА"</t>
  </si>
  <si>
    <t>355035, Ставропольский край, г.о. Город Ставрополь, г Ставрополь, ул Ленина, дом 392</t>
  </si>
  <si>
    <t>Общество с ограниченной ответственностью ПРОФЕССИОНАЛЬНАЯ КОЛЛЕКТОРСКАЯ ОРГАНИЗАЦИЯ "СЕРВИСНЫЙ ИПОТЕЧНЫЙ АГЕНТ"</t>
  </si>
  <si>
    <t>119285, Город Москва, вн.тер. г. Муниципальный Округ Раменки, км Мжд Киевское 5-Й, дом 1, строение 1</t>
  </si>
  <si>
    <t>Общество с ограниченной ответственностью "ПРОФЕССИОНАЛЬНАЯ КОЛЛЕКТОРСКАЯ ОРГАНИЗАЦИЯ "ХГФ"</t>
  </si>
  <si>
    <t>618547, Пермский край, г.о. Соликамский, г Соликамск, ул Володарского, дом 12, квартира 40</t>
  </si>
  <si>
    <t>97589293</t>
  </si>
  <si>
    <t>Общество с ограниченной ответственностью "Профессиональная коллекторская организация ЭРА"</t>
  </si>
  <si>
    <t>603140, Нижегородская область, г Нижний Новгород, пр-кт Ленина, д. 16б, помещ. 513</t>
  </si>
  <si>
    <t>ОБЩЕСТВО С ОГРАНИЧЕННОЙ ОТВЕТСТВЕННОСТЬЮ "ФОНД РАЗВИТИЯ ИНФРАСТРУКТУРНЫХ ПРОЕКТОВ"</t>
  </si>
  <si>
    <t>48260727</t>
  </si>
  <si>
    <t>ОБЩЕСТВО С ОГРАНИЧЕННОЙ ОТВЕТСТВЕННОСТЬЮ ПРОФЕССИОНАЛЬНАЯ КОЛЛЕКТОРСКАЯ ОРГАНИЗАЦИЯ "ДОЛГАМ.НЕТ"</t>
  </si>
  <si>
    <t>191123, Город Санкт-Петербург, вн.тер. г. Муниципальный Округ Смольнинское, ул Чайковского, дом 40, литера А, помещение 8-Н, офис № 2</t>
  </si>
  <si>
    <t>ООО ПКО "БЗ-групп"</t>
  </si>
  <si>
    <t>027601001</t>
  </si>
  <si>
    <t>38472256</t>
  </si>
  <si>
    <t>ОБЩЕСТВО С ОГРАНИЧЕННОЙ ОТВЕТСТВЕННОСТЬЮ "ПРОФЕССИОНАЛЬНАЯ КОЛЛЕКТОРСКАЯ ОРГАНИЗАЦИЯ "ЮРИДИЧЕСКИЙ ЦЕНТР САВАРИ"</t>
  </si>
  <si>
    <t>Общество с ограниченной ответственностью "ПРОФЕССИОНАЛЬНАЯ КОЛЛЕКТОРСКАЯ ОРГАНИЗАЦИЯ "АГЕНТСТВО ПО ВОЗВРАТУ ЗАДОЛЖЕННОСТИ""</t>
  </si>
  <si>
    <t>355035, Ставропольский край, г.о. Город Ставрополь, г Ставрополь, пр-кт Кулакова, дом 8Б</t>
  </si>
  <si>
    <t>ООО «Профессиональная коллекторская организация «АвтоФинансовые Технологии»</t>
  </si>
  <si>
    <t>199106, Город Санкт-Петербург, вн.тер.г. муниципальный округ Гавань, пр-кт Средний В.О., д. 88, литера А, помещ. 40-Н, офис 704</t>
  </si>
  <si>
    <t>Общество с ограниченной ответственностью "Профессиональная Коллекторская организация "Хороший Год"</t>
  </si>
  <si>
    <t>109428, Москва г, пр-кт Рязанский, 30/15, 206/3</t>
  </si>
  <si>
    <t>65355168</t>
  </si>
  <si>
    <t>Общество с ограниченной ответственностью "ПРОФЕССИОНАЛЬНАЯ КОЛЛЕКТОРСКАЯ ОРГАНИЗАЦИЯ "СИСТЕМА КОЛЛЕКТ"</t>
  </si>
  <si>
    <t>344096, Ростовская область, г.о. Город Ростов-На-Дону, г Ростов-На-Дону, пр-кт Королева, здание 7/19, офис 608</t>
  </si>
  <si>
    <t>53583668</t>
  </si>
  <si>
    <t>Общество с ограниченной ответственностью "ПРОФЕССИОНАЛЬНАЯ КОЛЛЕКТОРСКАЯ ОРГАНИЗАЦИЯ "ЛЕГАЛ ГРУПП""</t>
  </si>
  <si>
    <t>115573, Город Москва, вн.тер.г. муниципальный округ Зябликово, проезд Ореховый, д. 39, к. 2, кв. 449</t>
  </si>
  <si>
    <t>Общество с ограниченной ответственностью «Профессиональная коллекторская организация «Инвестиционная Компания Рантье»</t>
  </si>
  <si>
    <t>Деятельность зрелищно-развлекательная прочая, не включенная в другие группировки</t>
  </si>
  <si>
    <t>29426429</t>
  </si>
  <si>
    <t>ОБЩЕСТВО С ОГРАНИЧЕННОЙ ОТВЕТСТВЕННОСТЬЮ ПРОФЕССИОНАЛЬНАЯ КОЛЛЕКТОРСКАЯ ОРГАНИЗАЦИЯ "БИКЛЕВЕР КОЛЛЕКТ"</t>
  </si>
  <si>
    <t>105318, Москва г, ул Ткацкая, д 11</t>
  </si>
  <si>
    <t>57118862</t>
  </si>
  <si>
    <t>Общество с ограниченной ответственностью Профессиональная Коллекторская организация "Медиатор"</t>
  </si>
  <si>
    <t>107061, Москва г, пл Преображенская, 8</t>
  </si>
  <si>
    <t>77252232</t>
  </si>
  <si>
    <t>ООО "ПРОФЕССИОНАЛЬНАЯ КОЛЛЕКТОРСКАЯ ОРГАНИЗАЦИЯ "ФИН СПЕЦ БЮРО""</t>
  </si>
  <si>
    <t>Респ. Бурятия, г.о. город Улан-Удэ, г. Улан-Удэ, ул. 3-й уч-к Дивизионная, д. 836, КВ. 58, 670004</t>
  </si>
  <si>
    <t>85646548</t>
  </si>
  <si>
    <t>Общество с ограниченной ответственностью "ПРОФЕССИОНАЛЬНАЯ КОЛЛЕКТОРСКАЯ ОРГАНИЗАЦИЯ " ДИОГЕН "</t>
  </si>
  <si>
    <t>355011, Ставропольский край, г.о. город Ставрополь, г Ставрополь, ул Пирогова, д. 94</t>
  </si>
  <si>
    <t>ОБЩЕСТВО С ОГРАНИЧЕННОЙ ОТВЕТСТВЕННОСТЬЮ ПРОФЕССИОНАЛЬНАЯ КОЛЛЕКТОРСКАЯ ОРГАНИЗАЦИЯ "ПРОФИ"</t>
  </si>
  <si>
    <t>650000, Кемеровская область - Кузбасс обл, г Кемерово, пр-кт Советский, 2/7</t>
  </si>
  <si>
    <t>80810993</t>
  </si>
  <si>
    <t>Общество с ограниченной ответственностью "ПРОФЕССИОНАЛЬНАЯ КОЛЛЕКТОРСКАЯ ОРГАНИЗАЦИЯ "ИНТЕГРАЛ"</t>
  </si>
  <si>
    <t>400078, Волгоградская область, г.о. Город-Герой Волгоград, г Волгоград, пр-кт Им. В.И. Ленина, дом 98, офис 418</t>
  </si>
  <si>
    <t>Общество с ограниченной ответственностью Профессиональная Коллекторская организация "Уральский Дом"</t>
  </si>
  <si>
    <t>744801001</t>
  </si>
  <si>
    <t>454008, Челябинская область, г Челябинск, пр-кт Комсомольский, д. 14, офис 401</t>
  </si>
  <si>
    <t>ОБЩЕСТВО С ОГРАНИЧЕННОЙ ОТВЕТСТВЕННОСТЬЮ ПРОФЕССИОНАЛЬНАЯ КОЛЛЕКТОРСКАЯ ОРГАНИЗАЦИЯ "АЛТАЙТЕНДЕР-КОНСАЛТИНГ"</t>
  </si>
  <si>
    <t>222501001</t>
  </si>
  <si>
    <t>г. Барнаул, Красноармейский пр-кт, д. 15, кв. 16, 656043</t>
  </si>
  <si>
    <t>31480703</t>
  </si>
  <si>
    <t>Общество с ограниченной ответственностью Профессиональная Коллекторская организация "Б-Коллект"</t>
  </si>
  <si>
    <t>630007, Новосибирская обл, г Новосибирск, ул Коммунистическая, 35, 3</t>
  </si>
  <si>
    <t>78144740</t>
  </si>
  <si>
    <t>Общество с ограниченной ответственностью "ПРОФЕССИОНАЛЬНАЯ КОЛЛЕКТОРСКАЯ ОРГАНИЗАЦИЯ "ПЭЙБЭК"</t>
  </si>
  <si>
    <t>119021, Город Москва, вн.тер. г. Муниципальный Округ Хамовники, пер Оболенский, дом 9, корпус 3, помещение 2/П</t>
  </si>
  <si>
    <t>51489675</t>
  </si>
  <si>
    <t>Общество с ограниченной ответственностью "ПРОФЕССИОНАЛЬНАЯ КОЛЛЕКТОРСКАЯ ОРГАНИЗАЦИЯ "ФИНПРАВСЕКЬЮРИТИ"</t>
  </si>
  <si>
    <t>129090, Город Москва, вн.тер. г. Муниципальный Округ Красносельский, пер Грохольский, дом 29, корпус 1</t>
  </si>
  <si>
    <t>Общество с ограниченной ответственностью Профессиональная Коллекторская организация "Блицфинанс"</t>
  </si>
  <si>
    <t>427960, Удмуртская Респ, г Сарапул, ул Советская, 17а</t>
  </si>
  <si>
    <t>53466388</t>
  </si>
  <si>
    <t>ОБЩЕСТВО С ОГРАНИЧЕННОЙ ОТВЕТСТВЕННОСТЬЮ ПРОФЕССИОНАЛЬНАЯ КОЛЛЕКТОРСКАЯ ОРГАНИЗАЦИЯ "ФКС"</t>
  </si>
  <si>
    <t>366501001</t>
  </si>
  <si>
    <t>Воронежская обл., г.о. город Воронеж, г. Воронеж, ул. 20-летия Октября, д. 90Б, ОФИС 412, 394006</t>
  </si>
  <si>
    <t>81575165</t>
  </si>
  <si>
    <t>Общество с ограниченной ответственностью "ПРОФЕССИОНАЛЬНАЯ КОЛЛЕКТОРСКАЯ ОРГАНИЗАЦИЯ "БЭСТ ИНВЕСТ КОНСАЛТИНГ"</t>
  </si>
  <si>
    <t>107078, Город Москва, вн.тер. г. Муниципальный Округ Красносельский, проезд Красноворотский, дом 3, строение 1, помещение 1/М</t>
  </si>
  <si>
    <t>Общество с ограниченной ответственностью Профессиональная Коллекторская организация "Сигма-Коллект"</t>
  </si>
  <si>
    <t>428000, Чувашская Республика - Чувашия, г Чебоксары, ул Афанасьева, 8, 302</t>
  </si>
  <si>
    <t>72801190</t>
  </si>
  <si>
    <t>ОБЩЕСТВО С ОГРАНИЧЕННОЙ ОТВЕТСТВЕННОСТЬЮ ПРОФЕССИОНАЛЬНАЯ КОЛЛЕКТОРСКАЯ ОРГАНИЗАЦИЯ "РУГЕВИТ"</t>
  </si>
  <si>
    <t>111020, Москва г, ул Сторожевая, д 40, 3ц</t>
  </si>
  <si>
    <t>86250999</t>
  </si>
  <si>
    <t>Общество с ограниченной ответственностью "БИЗНЕС АРЕНДА"</t>
  </si>
  <si>
    <t>630001, г.Новосибирск, ул.Дуси Ковальчук, д.1</t>
  </si>
  <si>
    <t>Аренда и управление собственным или арендованным нежилым недвижимым имуществом</t>
  </si>
  <si>
    <t>60804868</t>
  </si>
  <si>
    <t>ОБЩЕСТВО С ОГРАНИЧЕННОЙ ОТВЕТСТВЕННОСТЬЮ ПРОФЕССИОНАЛЬНАЯ КОЛЛЕКТОРСКАЯ ОРГАНИЗАЦИЯ "ХАБЕР"</t>
  </si>
  <si>
    <t>125212, Москва г, б-р Кронштадтский, д 7А, 1/1</t>
  </si>
  <si>
    <t>28154590</t>
  </si>
  <si>
    <t>ОБЩЕСТВО С ОГРАНИЧЕННОЙ ОТВЕТСТВЕННОСТЬЮ ПРОФЕССИОНАЛЬНАЯ КОЛЛЕКТОРСКАЯ ОРГАНИЗАЦИЯ "ФИНДОЛГ"</t>
  </si>
  <si>
    <t>603022, Нижегородская обл, г Нижний Новгород, ул Тимирязева, д 15, к 2, помещ П33</t>
  </si>
  <si>
    <t>54243791</t>
  </si>
  <si>
    <t>ОБЩЕСТВО С ОГРАНИЧЕННОЙ ОТВЕТСТВЕННОСТЬЮ ПРОФЕССИОНАЛЬНАЯ КОЛЛЕКТОРСКАЯ ОРГАНИЗАЦИЯ "ИНКРЕДИТ"</t>
  </si>
  <si>
    <t>700001001</t>
  </si>
  <si>
    <t>Томская обл., г.о. город Томск, г. Томск, ул. Кулева, Д. 24, ОФИС 302, 634034</t>
  </si>
  <si>
    <t>57505949</t>
  </si>
  <si>
    <t>Общество с ограниченной ответственностью "ПРОФЕССИОНАЛЬНАЯ КОЛЛЕКТОРСКАЯ ОРГАНИЗАЦИЯ "ЦЕНТР ВЗЫСКАНИЯ"</t>
  </si>
  <si>
    <t>191015, Город Санкт-Петербург, вн.тер. г. Муниципальный Округ Смольнинское, ул Шпалерная, дом 54/2, литера А, офис 416</t>
  </si>
  <si>
    <t>Общество с ограниченной ответственностью Профессиональная коллекторская организация "Правозащитник"</t>
  </si>
  <si>
    <t>526301001</t>
  </si>
  <si>
    <t>603000, Нижегородская обл, г Нижний Новгород, ул Ильинская, д. 41, этаж 2, офис 2</t>
  </si>
  <si>
    <t>09449977</t>
  </si>
  <si>
    <t>ООО "ЮЦ "ЭТАЛОН"</t>
  </si>
  <si>
    <t>143001, Московская область, г г. Одинцово, ул. Сколковская, д. 5а, кв. 492</t>
  </si>
  <si>
    <t>48764639</t>
  </si>
  <si>
    <t>2022 год Нематериальные активы</t>
  </si>
  <si>
    <t>2021 год Нематериальные активы</t>
  </si>
  <si>
    <t>2022 год Результаты исследований и разработок</t>
  </si>
  <si>
    <t>2021 год Результаты исследований и разработок</t>
  </si>
  <si>
    <t>2022 год Нематериальные поисковые активы</t>
  </si>
  <si>
    <t>2021 год Нематериальные поисковые активы</t>
  </si>
  <si>
    <t>2022 год Материальные поисковые активы</t>
  </si>
  <si>
    <t>2021 год Материальные поисковые активы</t>
  </si>
  <si>
    <t>2022 год Основные средства</t>
  </si>
  <si>
    <t>2021 год Основные средства</t>
  </si>
  <si>
    <t>2022 год Доходные вложения в материальные ценности</t>
  </si>
  <si>
    <t>2021 год Доходные вложения в материальные ценности</t>
  </si>
  <si>
    <t>2022 год Долгосрочные финансовые вложения</t>
  </si>
  <si>
    <t>2021 год Долгосрочные финансовые вложения</t>
  </si>
  <si>
    <t>2022 год Отложенные налоговые активы</t>
  </si>
  <si>
    <t>2021 год Отложенные налоговые активы</t>
  </si>
  <si>
    <t>2022 год Прочие внеоборотные активы</t>
  </si>
  <si>
    <t>2021 год Прочие внеоборотные активы</t>
  </si>
  <si>
    <t>2022 год Итого по разделу I</t>
  </si>
  <si>
    <t>2021 год Итого по разделу I</t>
  </si>
  <si>
    <t>2022 год Запасы</t>
  </si>
  <si>
    <t>2021 год Запасы</t>
  </si>
  <si>
    <t>2022 год Налог на добавленную стоимость по приобретенным ценностям</t>
  </si>
  <si>
    <t>2021 год Налог на добавленную стоимость по приобретенным ценностям</t>
  </si>
  <si>
    <t>2022 год Дебиторская задолженность</t>
  </si>
  <si>
    <t>2021 год Дебиторская задолженность</t>
  </si>
  <si>
    <t>2022 год Финансовые вложения (за исключением денежных эквивалентов)</t>
  </si>
  <si>
    <t>2021 год Финансовые вложения (за исключением денежных эквивалентов)</t>
  </si>
  <si>
    <t>2022 год Денежные средства и денежные эквиваленты</t>
  </si>
  <si>
    <t>2021 год Денежные средства и денежные эквиваленты</t>
  </si>
  <si>
    <t>2022 год Прочие оборотные активы</t>
  </si>
  <si>
    <t>2021 год Прочие оборотные активы</t>
  </si>
  <si>
    <t>2022 год Итого по разделу II</t>
  </si>
  <si>
    <t>2021 год Итого по разделу II</t>
  </si>
  <si>
    <t>2022 год Уставный капитал</t>
  </si>
  <si>
    <t>2021 год Уставный капитал</t>
  </si>
  <si>
    <t>2022 год Собственные акции, выкупленные у акционеров</t>
  </si>
  <si>
    <t>2021 год Собственные акции, выкупленные у акционеров</t>
  </si>
  <si>
    <t>2022 год Переоценка внеоборотных активов</t>
  </si>
  <si>
    <t>2021 год Переоценка внеоборотных активов</t>
  </si>
  <si>
    <t>2022 год Добавочный капитал (без переоценки)</t>
  </si>
  <si>
    <t>2021 год Добавочный капитал (без переоценки)</t>
  </si>
  <si>
    <t>2022 год Резервный капитал</t>
  </si>
  <si>
    <t>2021 год Резервный капитал</t>
  </si>
  <si>
    <t>2022 год Нераспределенная прибыль (непокрытый убыток)</t>
  </si>
  <si>
    <t>2021 год Нераспределенная прибыль (непокрытый убыток)</t>
  </si>
  <si>
    <t>2022 год Итого по разделу III</t>
  </si>
  <si>
    <t>2021 год Итого по разделу III</t>
  </si>
  <si>
    <t>2022 год Долгосрочные заемные средства</t>
  </si>
  <si>
    <t>2021 год Долгосрочные заемные средства</t>
  </si>
  <si>
    <t>2022 год Отложенные налоговые обязательства</t>
  </si>
  <si>
    <t>2021 год Отложенные налоговые обязательства</t>
  </si>
  <si>
    <t>2022 год Оценочные обязательства</t>
  </si>
  <si>
    <t>2021 год Оценочные обязательства</t>
  </si>
  <si>
    <t>2022 год Прочие обязательства</t>
  </si>
  <si>
    <t>2021 год Прочие обязательства</t>
  </si>
  <si>
    <t>2022 год Итого по разделу IV</t>
  </si>
  <si>
    <t>2021 год Итого по разделу IV</t>
  </si>
  <si>
    <t>2022 год Краткосрочные заемные средства</t>
  </si>
  <si>
    <t>2021 год Краткосрочные заемные средства</t>
  </si>
  <si>
    <t>2022 год Кредиторская задолженность</t>
  </si>
  <si>
    <t>2021 год Кредиторская задолженность</t>
  </si>
  <si>
    <t>2022 год Доходы будущих периодов</t>
  </si>
  <si>
    <t>2021 год Доходы будущих периодов</t>
  </si>
  <si>
    <t>2022 год Итого по разделу V</t>
  </si>
  <si>
    <t>2021 год Итого по разделу V</t>
  </si>
  <si>
    <t>2022 год Баланс</t>
  </si>
  <si>
    <t>2021 год Баланс</t>
  </si>
  <si>
    <t>2022 год Управленческие расходы</t>
  </si>
  <si>
    <t>2021 год Управленческие расходы</t>
  </si>
  <si>
    <t>2022 год Прибыль (убыток) от продаж</t>
  </si>
  <si>
    <t>2021 год Прибыль (убыток) от продаж</t>
  </si>
  <si>
    <t>2022 год Проценты к получению</t>
  </si>
  <si>
    <t>2021 год Проценты к получению</t>
  </si>
  <si>
    <t>2022 год Проценты к уплате</t>
  </si>
  <si>
    <t>2021 год Проценты к уплате</t>
  </si>
  <si>
    <t>2022 год Прочие доходы</t>
  </si>
  <si>
    <t>2021 год Прочие доходы</t>
  </si>
  <si>
    <t>2022 год Прочие расходы</t>
  </si>
  <si>
    <t>2021 год Прочие расходы</t>
  </si>
  <si>
    <t>2022 год Прибыль (убыток) до налогообложения</t>
  </si>
  <si>
    <t>2021 год Прибыль (убыток) до налогообложения</t>
  </si>
  <si>
    <t>2022 год Налог на прибыль</t>
  </si>
  <si>
    <t>2021 год Налог на прибыль</t>
  </si>
  <si>
    <t>2022 год Чистая прибыль(убыток)</t>
  </si>
  <si>
    <t>2021 год Чистая прибыль(убыток)</t>
  </si>
  <si>
    <t>2022 год в т.ч. текущий налог на прибыль</t>
  </si>
  <si>
    <t>2021 год в т.ч. текущий налог на прибыль</t>
  </si>
  <si>
    <t>2022 год Отложенный налог на прибыль</t>
  </si>
  <si>
    <t>2021 год Отложенный налог на прибыль</t>
  </si>
  <si>
    <t>2022 год Совокупный финансовый результат периода</t>
  </si>
  <si>
    <t>2021 год Совокупный финансовый результат периода</t>
  </si>
  <si>
    <t>2022 год Выручка</t>
  </si>
  <si>
    <t>2021 год Выручка</t>
  </si>
  <si>
    <t>2022 год Себестоимость продаж</t>
  </si>
  <si>
    <t>2021 год Себестоимость продаж</t>
  </si>
  <si>
    <t>2022 год Валовая прибыль (убыток)</t>
  </si>
  <si>
    <t>2021 год Валовая прибыль (убыток)</t>
  </si>
  <si>
    <t>2021 год Капитал всего до корректировок</t>
  </si>
  <si>
    <t>2021 год Капитал изменение в связи с изменением учетной политики</t>
  </si>
  <si>
    <t>2021 год Капитал - всего после корректировок</t>
  </si>
  <si>
    <t>2021 год До корректировок</t>
  </si>
  <si>
    <t>2021 год Нераспределенная прибыль корректировка в связи с изменением учетной политики</t>
  </si>
  <si>
    <t>2021 год Нераспределенная прибыль корректировка в связи с исправлением ошибок</t>
  </si>
  <si>
    <t>2021 год до корректировок</t>
  </si>
  <si>
    <t>2021 год после корректировок</t>
  </si>
  <si>
    <t>2022 год Чистые активы</t>
  </si>
  <si>
    <t>2021 год Чистые активы</t>
  </si>
  <si>
    <t>2022 год Поступления - всего</t>
  </si>
  <si>
    <t>2021 год Поступления - всего</t>
  </si>
  <si>
    <t>2022 год От продажи продукции товаров работ и услуг</t>
  </si>
  <si>
    <t>2021 год От продажи продукции товаров работ и услуг</t>
  </si>
  <si>
    <t>2022 год От перепродажи финансовых вложений</t>
  </si>
  <si>
    <t>2021 год От перепродажи финансовых вложений</t>
  </si>
  <si>
    <t>2022 год Прочие поступления</t>
  </si>
  <si>
    <t>2021 год Прочие поступления</t>
  </si>
  <si>
    <t>2022 год Платежи - всего</t>
  </si>
  <si>
    <t>2021 год Платежи - всего</t>
  </si>
  <si>
    <t>2022 год Поставщикам (подрядчикам) за сырье материалы работы услуги</t>
  </si>
  <si>
    <t>2021 год Поставщикам (подрядчикам) за сырье материалы работы услуги</t>
  </si>
  <si>
    <t>2022 год В связи с оплатой труда работников</t>
  </si>
  <si>
    <t>2021 год В связи с оплатой труда работников</t>
  </si>
  <si>
    <t>2022 год Процентов по долговым обязательствам</t>
  </si>
  <si>
    <t>2021 год Процентов по долговым обязательствам</t>
  </si>
  <si>
    <t>2022 год Налога на прибыль организаций</t>
  </si>
  <si>
    <t>2021 год Налога на прибыль организаций</t>
  </si>
  <si>
    <t>2022 год Прочие платежи</t>
  </si>
  <si>
    <t>2021 год Прочие платежи</t>
  </si>
  <si>
    <t>2022 год Сальдо денежных потоков от текущих операций</t>
  </si>
  <si>
    <t>2021 год Сальдо денежных потоков от текущих операций</t>
  </si>
  <si>
    <t>2022 год От продажи внеоборотных активов (кроме финансовых вложений)</t>
  </si>
  <si>
    <t>2021 год От продажи внеоборотных активов (кроме финансовых вложений)</t>
  </si>
  <si>
    <t>2022 год В связи с приобретением созданием модернизацией реконструкцией и подготовкой к использованию внеоборотных активов</t>
  </si>
  <si>
    <t>2021 год В связи с приобретением созданием модернизацией реконструкцией и подготовкой к использованию внеоборотных активов</t>
  </si>
  <si>
    <t>2022 год Сальдо денежных потоков от инвестиционных операций</t>
  </si>
  <si>
    <t>2021 год Сальдо денежных потоков от инвестиционных операций</t>
  </si>
  <si>
    <t>2022 год В связи с погашением (выкупом) векселей и других долговых ценных бумаг возврат кредитов и займов</t>
  </si>
  <si>
    <t>2021 год В связи с погашением (выкупом) векселей и других долговых ценных бумаг возврат кредитов и займов</t>
  </si>
  <si>
    <t>2022 год Сальдо денежных потоков от финансовых операций</t>
  </si>
  <si>
    <t>2021 год Сальдо денежных потоков от финансовых операций</t>
  </si>
  <si>
    <t>2022 год Сальдо денежных потоков за период</t>
  </si>
  <si>
    <t>2021 год Сальдо денежных потоков за период</t>
  </si>
  <si>
    <t>2022 год Остаток денежных средств и денежных эквивалентов на начало периода</t>
  </si>
  <si>
    <t>2021 год Остаток денежных средств и денежных эквивалентов на начало периода</t>
  </si>
  <si>
    <t>2022 год Остаток денежных средств и денежных эквивалентов на конец периода</t>
  </si>
  <si>
    <t>2021 год Остаток денежных средств и денежных эквивалентов на конец периода</t>
  </si>
  <si>
    <t>2022 год Остаток средств на начало периода</t>
  </si>
  <si>
    <t>2022 год Остаток средств на конец периода</t>
  </si>
  <si>
    <t>2022 год Прочее</t>
  </si>
  <si>
    <t>2021 год Прочее</t>
  </si>
  <si>
    <t>2022 год Результат от прочих операций, не включаемый в чистую прибыль (убыток) периода</t>
  </si>
  <si>
    <t>2021 год Результат от прочих операций, не включаемый в чистую прибыль (убыток) периода</t>
  </si>
  <si>
    <t>2022 год Арендных платежей лицензионных платежей роялти комиссионных и иных аналогичных платежей</t>
  </si>
  <si>
    <t>2021 год Арендных платежей лицензионных платежей роялти комиссионных и иных аналогичных платежей</t>
  </si>
  <si>
    <t>2022 год От возврата предоставленных займов от продажи долговых ценных бумаг (прав требования денежных средств к другим лицам)</t>
  </si>
  <si>
    <t>2022 год В связи с приобретением долговых ценных бумаг (прав требования денежных средств к другим лицам) предоставление займов другим лицам</t>
  </si>
  <si>
    <t>2021 год В связи с приобретением долговых ценных бумаг (прав требования денежных средств к другим лицам) предоставление займов другим лицам</t>
  </si>
  <si>
    <t>2022 год Получение кредитов и займов</t>
  </si>
  <si>
    <t>2021 год Получение кредитов и займов</t>
  </si>
  <si>
    <t>2022 год На уплату дивидендов и иных платежей по распределению прибыли в пользу собственников (участников)</t>
  </si>
  <si>
    <t>2021 год На уплату дивидендов и иных платежей по распределению прибыли в пользу собственников (участников)</t>
  </si>
  <si>
    <t>2022 год Величина влияния изменений курса иностранной валюты по отношению к рублю</t>
  </si>
  <si>
    <t>2021 год Величина влияния изменений курса иностранной валюты по отношению к рублю</t>
  </si>
  <si>
    <t>2022 год Справочно Базовая прибыль (убыток) на акцию</t>
  </si>
  <si>
    <t>2021 год Справочно Базовая прибыль (убыток) на акцию</t>
  </si>
  <si>
    <t>2022 год Дивидендов процентов по долговым финансовым вложениям и аналогичных поступлений от долевого участия в других организациях</t>
  </si>
  <si>
    <t>2021 год Дивидендов процентов по долговым финансовым вложениям и аналогичных поступлений от долевого участия в других организациях</t>
  </si>
  <si>
    <t>2022 год От выпуска облигаций векселей и других долговых ценных бумаг</t>
  </si>
  <si>
    <t>2021 год От выпуска облигаций векселей и других долговых ценных бумаг</t>
  </si>
  <si>
    <t>2021 год От возврата предоставленных займов от продажи долговых ценных бумаг (прав требования денежных средств к другим лицам)</t>
  </si>
  <si>
    <t>2022 год В связи с приобретением акций других организаций (долей участия)</t>
  </si>
  <si>
    <t>2021 год В связи с приобретением акций других организаций (долей участия)</t>
  </si>
  <si>
    <t>2022 год Коммерческие расходы</t>
  </si>
  <si>
    <t>2021 год Коммерческие расходы</t>
  </si>
  <si>
    <t>2022 год Доходы от участия в других организациях</t>
  </si>
  <si>
    <t>2021 год Доходы от участия в других организациях</t>
  </si>
  <si>
    <t>2022 год Результат от переоценки внеоборотных активов, не включаемый в чистую прибыль (убыток) периода</t>
  </si>
  <si>
    <t>2021 год Результат от переоценки внеоборотных активов, не включаемый в чистую прибыль (убыток) периода</t>
  </si>
  <si>
    <t>2022 год Налог на прибыль от операций, результат которых не включается в чистую прибыль (убыток) периода</t>
  </si>
  <si>
    <t>2021 год Налог на прибыль от операций, результат которых не включается в чистую прибыль (убыток) периода</t>
  </si>
  <si>
    <t>2022 год Разводненная прибыль (убыток) на акцию</t>
  </si>
  <si>
    <t>2021 год Разводненная прибыль (убыток) на акцию</t>
  </si>
  <si>
    <t>2021 год Остаток средств на начало периода</t>
  </si>
  <si>
    <t>2022 год Прибыль от приносящей доход деятельности</t>
  </si>
  <si>
    <t>2021 год Прибыль от приносящей доход деятельности</t>
  </si>
  <si>
    <t>2022 год Прочие</t>
  </si>
  <si>
    <t>2022 год Поступило средств - всего</t>
  </si>
  <si>
    <t>2021 год Поступило средств - всего</t>
  </si>
  <si>
    <t>2022 год Расходы на целевые мероприятия</t>
  </si>
  <si>
    <t>2021 год Расходы на целевые мероприятия</t>
  </si>
  <si>
    <t>2022 год Расходы на содержание аппарата управления</t>
  </si>
  <si>
    <t>2021 год Расходы на содержание аппарата управления</t>
  </si>
  <si>
    <t>2022 год Приобретение основных средств инвентаря и иного имущества</t>
  </si>
  <si>
    <t>2021 год Приобретение основных средств инвентаря и иного имущества</t>
  </si>
  <si>
    <t>2021 год Прочие</t>
  </si>
  <si>
    <t>2022 год Использовано (израсходовано) средств - всего</t>
  </si>
  <si>
    <t>2021 год Использовано (израсходовано) средств - всего</t>
  </si>
  <si>
    <t>2021 год Остаток средств на конец периода</t>
  </si>
  <si>
    <t>2022 год Денежных вкладов собственников (участников)</t>
  </si>
  <si>
    <t>2022 год От продажи акций других организаций (долей участия)</t>
  </si>
  <si>
    <t>2022 год Процентов по долговым обязательствам включаемым в стоимость инвестиционного актива</t>
  </si>
  <si>
    <t>2022 год От выпуска акций увеличения долей участия</t>
  </si>
  <si>
    <t>2022 год Собственникам (участникам) в связи с выкупом у них акций (долей участия) организации или их выходом из состава участников</t>
  </si>
  <si>
    <t>2021 год Процентов по долговым обязательствам включаемым в стоимость инвестиционного актива</t>
  </si>
  <si>
    <t>2021 год Денежных вкладов собственников (участников)</t>
  </si>
  <si>
    <t>2021 год исправлением ошибок</t>
  </si>
  <si>
    <t>2021 год От продажи акций других организаций (долей участия)</t>
  </si>
  <si>
    <t>2021 год От выпуска акций увеличения долей участия</t>
  </si>
  <si>
    <t>2021 год Собственникам (участникам) в связи с выкупом у них акций (долей участия) организации или их выходом из состава участников</t>
  </si>
  <si>
    <t>2020 год Нематериальные активы</t>
  </si>
  <si>
    <t>2019 год Нематериальные активы</t>
  </si>
  <si>
    <t>2020 год Результаты исследований и разработок</t>
  </si>
  <si>
    <t>2019 год Результаты исследований и разработок</t>
  </si>
  <si>
    <t>2020 год Нематериальные поисковые активы</t>
  </si>
  <si>
    <t>2019 год Нематериальные поисковые активы</t>
  </si>
  <si>
    <t>2020 год Материальные поисковые активы</t>
  </si>
  <si>
    <t>2019 год Материальные поисковые активы</t>
  </si>
  <si>
    <t>2020 год Основные средства</t>
  </si>
  <si>
    <t>2019 год Основные средства</t>
  </si>
  <si>
    <t>2020 год Доходные вложения в материальные ценности</t>
  </si>
  <si>
    <t>2019 год Доходные вложения в материальные ценности</t>
  </si>
  <si>
    <t>2020 год Долгосрочные финансовые вложения</t>
  </si>
  <si>
    <t>2019 год Долгосрочные финансовые вложения</t>
  </si>
  <si>
    <t>2020 год Отложенные налоговые активы</t>
  </si>
  <si>
    <t>2019 год Отложенные налоговые активы</t>
  </si>
  <si>
    <t>2020 год Прочие внеоборотные активы</t>
  </si>
  <si>
    <t>2019 год Прочие внеоборотные активы</t>
  </si>
  <si>
    <t>2020 год Итого по разделу I</t>
  </si>
  <si>
    <t>2019 год Итого по разделу I</t>
  </si>
  <si>
    <t>2020 год Запасы</t>
  </si>
  <si>
    <t>2019 год Запасы</t>
  </si>
  <si>
    <t>2020 год Налог на добавленную стоимость по приобретенным ценностям</t>
  </si>
  <si>
    <t>2019 год Налог на добавленную стоимость по приобретенным ценностям</t>
  </si>
  <si>
    <t>2020 год Дебиторская задолженность</t>
  </si>
  <si>
    <t>2019 год Дебиторская задолженность</t>
  </si>
  <si>
    <t>2020 год Финансовые вложения (за исключением денежных эквивалентов)</t>
  </si>
  <si>
    <t>2019 год Финансовые вложения (за исключением денежных эквивалентов)</t>
  </si>
  <si>
    <t>2020 год Денежные средства и денежные эквиваленты</t>
  </si>
  <si>
    <t>2019 год Денежные средства и денежные эквиваленты</t>
  </si>
  <si>
    <t>2020 год Прочие оборотные активы</t>
  </si>
  <si>
    <t>2019 год Прочие оборотные активы</t>
  </si>
  <si>
    <t>2020 год Итого по разделу II</t>
  </si>
  <si>
    <t>2019 год Итого по разделу II</t>
  </si>
  <si>
    <t>2020 год Уставный капитал</t>
  </si>
  <si>
    <t>2019 год Уставный капитал</t>
  </si>
  <si>
    <t>2020 год Собственные акции, выкупленные у акционеров</t>
  </si>
  <si>
    <t>2019 год Собственные акции, выкупленные у акционеров</t>
  </si>
  <si>
    <t>2020 год Переоценка внеоборотных активов</t>
  </si>
  <si>
    <t>2019 год Переоценка внеоборотных активов</t>
  </si>
  <si>
    <t>2020 год Добавочный капитал (без переоценки)</t>
  </si>
  <si>
    <t>2019 год Добавочный капитал (без переоценки)</t>
  </si>
  <si>
    <t>2020 год Резервный капитал</t>
  </si>
  <si>
    <t>2019 год Резервный капитал</t>
  </si>
  <si>
    <t>2020 год Нераспределенная прибыль (непокрытый убыток)</t>
  </si>
  <si>
    <t>2019 год Нераспределенная прибыль (непокрытый убыток)</t>
  </si>
  <si>
    <t>2020 год Итого по разделу III</t>
  </si>
  <si>
    <t>2019 год Итого по разделу III</t>
  </si>
  <si>
    <t>2020 год Долгосрочные заемные средства</t>
  </si>
  <si>
    <t>2019 год Долгосрочные заемные средства</t>
  </si>
  <si>
    <t>2020 год Отложенные налоговые обязательства</t>
  </si>
  <si>
    <t>2019 год Отложенные налоговые обязательства</t>
  </si>
  <si>
    <t>2020 год Оценочные обязательства</t>
  </si>
  <si>
    <t>2019 год Оценочные обязательства</t>
  </si>
  <si>
    <t>2020 год Прочие обязательства</t>
  </si>
  <si>
    <t>2019 год Прочие обязательства</t>
  </si>
  <si>
    <t>2020 год Итого по разделу IV</t>
  </si>
  <si>
    <t>2019 год Итого по разделу IV</t>
  </si>
  <si>
    <t>2020 год Краткосрочные заемные средства</t>
  </si>
  <si>
    <t>2019 год Краткосрочные заемные средства</t>
  </si>
  <si>
    <t>2020 год Кредиторская задолженность</t>
  </si>
  <si>
    <t>2019 год Кредиторская задолженность</t>
  </si>
  <si>
    <t>2020 год Доходы будущих периодов</t>
  </si>
  <si>
    <t>2019 год Доходы будущих периодов</t>
  </si>
  <si>
    <t>2020 год Итого по разделу V</t>
  </si>
  <si>
    <t>2019 год Итого по разделу V</t>
  </si>
  <si>
    <t>2020 год Баланс</t>
  </si>
  <si>
    <t>2019 год Баланс</t>
  </si>
  <si>
    <t>2020 год Управленческие расходы</t>
  </si>
  <si>
    <t>2019 год Управленческие расходы</t>
  </si>
  <si>
    <t>2020 год Прибыль (убыток) от продаж</t>
  </si>
  <si>
    <t>2019 год Прибыль (убыток) от продаж</t>
  </si>
  <si>
    <t>2020 год Проценты к получению</t>
  </si>
  <si>
    <t>2019 год Проценты к получению</t>
  </si>
  <si>
    <t>2020 год Проценты к уплате</t>
  </si>
  <si>
    <t>2019 год Проценты к уплате</t>
  </si>
  <si>
    <t>2020 год Прочие доходы</t>
  </si>
  <si>
    <t>2019 год Прочие доходы</t>
  </si>
  <si>
    <t>2020 год Прочие расходы</t>
  </si>
  <si>
    <t>2019 год Прочие расходы</t>
  </si>
  <si>
    <t>2020 год Прибыль (убыток) до налогообложения</t>
  </si>
  <si>
    <t>2019 год Прибыль (убыток) до налогообложения</t>
  </si>
  <si>
    <t>2020 год Налог на прибыль</t>
  </si>
  <si>
    <t>2019 год Налог на прибыль</t>
  </si>
  <si>
    <t>2020 год Чистая прибыль(убыток)</t>
  </si>
  <si>
    <t>2019 год Чистая прибыль(убыток)</t>
  </si>
  <si>
    <t>2020 год в т.ч. текущий налог на прибыль</t>
  </si>
  <si>
    <t>2019 год в т.ч. текущий налог на прибыль</t>
  </si>
  <si>
    <t>2020 год Отложенный налог на прибыль</t>
  </si>
  <si>
    <t>2019 год Отложенный налог на прибыль</t>
  </si>
  <si>
    <t>2020 год Прочее</t>
  </si>
  <si>
    <t>2020 год Совокупный финансовый результат периода</t>
  </si>
  <si>
    <t>2019 год Совокупный финансовый результат периода</t>
  </si>
  <si>
    <t>2020 год Выручка</t>
  </si>
  <si>
    <t>2019 год Выручка</t>
  </si>
  <si>
    <t>2020 год Себестоимость продаж</t>
  </si>
  <si>
    <t>2019 год Себестоимость продаж</t>
  </si>
  <si>
    <t>2020 год Валовая прибыль (убыток)</t>
  </si>
  <si>
    <t>2019 год Валовая прибыль (убыток)</t>
  </si>
  <si>
    <t>2019 год Капитал всего до корректировок</t>
  </si>
  <si>
    <t>2019 год исправлением ошибок</t>
  </si>
  <si>
    <t>2019 год Капитал - всего после корректировок</t>
  </si>
  <si>
    <t>2019 год До корректировок</t>
  </si>
  <si>
    <t>2019 год Нераспределенная прибыль корректировка в связи с исправлением ошибок</t>
  </si>
  <si>
    <t>2020 год Чистые активы</t>
  </si>
  <si>
    <t>2019 год Чистые активы</t>
  </si>
  <si>
    <t>2020 год Поступления - всего</t>
  </si>
  <si>
    <t>2019 год Поступления - всего</t>
  </si>
  <si>
    <t>2020 год От продажи продукции товаров работ и услуг</t>
  </si>
  <si>
    <t>2019 год От продажи продукции товаров работ и услуг</t>
  </si>
  <si>
    <t>2020 год От перепродажи финансовых вложений</t>
  </si>
  <si>
    <t>2019 год От перепродажи финансовых вложений</t>
  </si>
  <si>
    <t>2020 год Прочие поступления</t>
  </si>
  <si>
    <t>2019 год Прочие поступления</t>
  </si>
  <si>
    <t>2020 год Платежи - всего</t>
  </si>
  <si>
    <t>2019 год Платежи - всего</t>
  </si>
  <si>
    <t>2020 год Поставщикам (подрядчикам) за сырье материалы работы услуги</t>
  </si>
  <si>
    <t>2019 год Поставщикам (подрядчикам) за сырье материалы работы услуги</t>
  </si>
  <si>
    <t>2020 год В связи с оплатой труда работников</t>
  </si>
  <si>
    <t>2019 год В связи с оплатой труда работников</t>
  </si>
  <si>
    <t>2020 год Процентов по долговым обязательствам</t>
  </si>
  <si>
    <t>2019 год Процентов по долговым обязательствам</t>
  </si>
  <si>
    <t>2020 год Налога на прибыль организаций</t>
  </si>
  <si>
    <t>2019 год Налога на прибыль организаций</t>
  </si>
  <si>
    <t>2020 год Прочие платежи</t>
  </si>
  <si>
    <t>2019 год Прочие платежи</t>
  </si>
  <si>
    <t>2020 год Сальдо денежных потоков от текущих операций</t>
  </si>
  <si>
    <t>2019 год Сальдо денежных потоков от текущих операций</t>
  </si>
  <si>
    <t>2020 год От продажи внеоборотных активов (кроме финансовых вложений)</t>
  </si>
  <si>
    <t>2020 год В связи с приобретением созданием модернизацией реконструкцией и подготовкой к использованию внеоборотных активов</t>
  </si>
  <si>
    <t>2019 год В связи с приобретением созданием модернизацией реконструкцией и подготовкой к использованию внеоборотных активов</t>
  </si>
  <si>
    <t>2020 год Сальдо денежных потоков от инвестиционных операций</t>
  </si>
  <si>
    <t>2019 год Сальдо денежных потоков от инвестиционных операций</t>
  </si>
  <si>
    <t>2020 год Получение кредитов и займов</t>
  </si>
  <si>
    <t>2019 год Получение кредитов и займов</t>
  </si>
  <si>
    <t>2020 год В связи с погашением (выкупом) векселей и других долговых ценных бумаг возврат кредитов и займов</t>
  </si>
  <si>
    <t>2019 год В связи с погашением (выкупом) векселей и других долговых ценных бумаг возврат кредитов и займов</t>
  </si>
  <si>
    <t>2020 год Сальдо денежных потоков от финансовых операций</t>
  </si>
  <si>
    <t>2019 год Сальдо денежных потоков от финансовых операций</t>
  </si>
  <si>
    <t>2020 год Сальдо денежных потоков за период</t>
  </si>
  <si>
    <t>2019 год Сальдо денежных потоков за период</t>
  </si>
  <si>
    <t>2020 год Остаток денежных средств и денежных эквивалентов на начало периода</t>
  </si>
  <si>
    <t>2019 год Остаток денежных средств и денежных эквивалентов на начало периода</t>
  </si>
  <si>
    <t>2020 год Остаток денежных средств и денежных эквивалентов на конец периода</t>
  </si>
  <si>
    <t>2019 год Остаток денежных средств и денежных эквивалентов на конец периода</t>
  </si>
  <si>
    <t>2020 год Остаток средств на начало периода</t>
  </si>
  <si>
    <t>2020 год Остаток средств на конец периода</t>
  </si>
  <si>
    <t>2019 год Капитал изменение в связи с изменением учетной политики</t>
  </si>
  <si>
    <t>2019 год Нераспределенная прибыль корректировка в связи с изменением учетной политики</t>
  </si>
  <si>
    <t>2019 год до корректировок</t>
  </si>
  <si>
    <t>2019 год после корректировок</t>
  </si>
  <si>
    <t>2020 год Арендных платежей лицензионных платежей роялти комиссионных и иных аналогичных платежей</t>
  </si>
  <si>
    <t>2019 год Арендных платежей лицензионных платежей роялти комиссионных и иных аналогичных платежей</t>
  </si>
  <si>
    <t>2020 год Дивидендов процентов по долговым финансовым вложениям и аналогичных поступлений от долевого участия в других организациях</t>
  </si>
  <si>
    <t>2019 год Дивидендов процентов по долговым финансовым вложениям и аналогичных поступлений от долевого участия в других организациях</t>
  </si>
  <si>
    <t>2020 год В связи с приобретением долговых ценных бумаг (прав требования денежных средств к другим лицам) предоставление займов другим лицам</t>
  </si>
  <si>
    <t>2019 год В связи с приобретением долговых ценных бумаг (прав требования денежных средств к другим лицам) предоставление займов другим лицам</t>
  </si>
  <si>
    <t>2020 год На уплату дивидендов и иных платежей по распределению прибыли в пользу собственников (участников)</t>
  </si>
  <si>
    <t>2019 год На уплату дивидендов и иных платежей по распределению прибыли в пользу собственников (участников)</t>
  </si>
  <si>
    <t>2020 год Величина влияния изменений курса иностранной валюты по отношению к рублю</t>
  </si>
  <si>
    <t>2019 год Величина влияния изменений курса иностранной валюты по отношению к рублю</t>
  </si>
  <si>
    <t>2019 год От продажи внеоборотных активов (кроме финансовых вложений)</t>
  </si>
  <si>
    <t>2020 год От возврата предоставленных займов от продажи долговых ценных бумаг (прав требования денежных средств к другим лицам)</t>
  </si>
  <si>
    <t>2019 год От возврата предоставленных займов от продажи долговых ценных бумаг (прав требования денежных средств к другим лицам)</t>
  </si>
  <si>
    <t>2020 год От выпуска облигаций векселей и других долговых ценных бумаг</t>
  </si>
  <si>
    <t>2020 год Справочно Базовая прибыль (убыток) на акцию</t>
  </si>
  <si>
    <t>2019 год Справочно Базовая прибыль (убыток) на акцию</t>
  </si>
  <si>
    <t>2020 год В связи с приобретением акций других организаций (долей участия)</t>
  </si>
  <si>
    <t>2019 год В связи с приобретением акций других организаций (долей участия)</t>
  </si>
  <si>
    <t>2020 год Коммерческие расходы</t>
  </si>
  <si>
    <t>2020 год Доходы от участия в других организациях</t>
  </si>
  <si>
    <t>2020 год Процентов по долговым обязательствам включаемым в стоимость инвестиционного актива</t>
  </si>
  <si>
    <t>2019 год Прочее</t>
  </si>
  <si>
    <t>2019 год Доходы от участия в других организациях</t>
  </si>
  <si>
    <t>2020 год От продажи акций других организаций (долей участия)</t>
  </si>
  <si>
    <t>2019 год От продажи акций других организаций (долей участия)</t>
  </si>
  <si>
    <t>2019 год Коммерческие расходы</t>
  </si>
  <si>
    <t>2020 год Денежных вкладов собственников (участников)</t>
  </si>
  <si>
    <t>2019 год Денежных вкладов собственников (участников)</t>
  </si>
  <si>
    <t>2020 год Собственникам (участникам) в связи с выкупом у них акций (долей участия) организации или их выходом из состава участников</t>
  </si>
  <si>
    <t>2019 год Остаток средств на начало периода</t>
  </si>
  <si>
    <t>2020 год Целевые взносы</t>
  </si>
  <si>
    <t>2020 год Прибыль от приносящей доход деятельности</t>
  </si>
  <si>
    <t>2019 год Прибыль от приносящей доход деятельности</t>
  </si>
  <si>
    <t>2020 год Прочие</t>
  </si>
  <si>
    <t>2020 год Поступило средств - всего</t>
  </si>
  <si>
    <t>2019 год Поступило средств - всего</t>
  </si>
  <si>
    <t>2020 год Расходы на целевые мероприятия</t>
  </si>
  <si>
    <t>2020 год Расходы на содержание аппарата управления</t>
  </si>
  <si>
    <t>2019 год Расходы на содержание аппарата управления</t>
  </si>
  <si>
    <t>2020 год Приобретение основных средств инвентаря и иного имущества</t>
  </si>
  <si>
    <t>2019 год Приобретение основных средств инвентаря и иного имущества</t>
  </si>
  <si>
    <t>2019 год Прочие</t>
  </si>
  <si>
    <t>2020 год Использовано (израсходовано) средств - всего</t>
  </si>
  <si>
    <t>2019 год Использовано (израсходовано) средств - всего</t>
  </si>
  <si>
    <t>2019 год Остаток средств на конец периода</t>
  </si>
  <si>
    <t>2020 год Результат от переоценки внеоборотных активов, не включаемый в чистую прибыль (убыток) периода</t>
  </si>
  <si>
    <t>2020 год От выпуска акций увеличения долей участия</t>
  </si>
  <si>
    <t>2019 год От выпуска акций увеличения долей участия</t>
  </si>
  <si>
    <t>2019 год Процентов по долговым обязательствам включаемым в стоимость инвестиционного актива</t>
  </si>
  <si>
    <t>2019 год Результат от переоценки внеоборотных активов, не включаемый в чистую прибыль (убыток) периода</t>
  </si>
  <si>
    <t>Column1</t>
  </si>
  <si>
    <t>Column2</t>
  </si>
  <si>
    <t>Column3</t>
  </si>
  <si>
    <t>Column4</t>
  </si>
  <si>
    <t>Column5</t>
  </si>
  <si>
    <t>Column6</t>
  </si>
  <si>
    <t>Column7</t>
  </si>
  <si>
    <t>Column8</t>
  </si>
  <si>
    <t>Column9</t>
  </si>
  <si>
    <t>Column10</t>
  </si>
  <si>
    <t>Column11</t>
  </si>
  <si>
    <t>Registration number</t>
  </si>
  <si>
    <t>Date and number of the decision</t>
  </si>
  <si>
    <t>The complete and reduced name</t>
  </si>
  <si>
    <t>OGRN, INN</t>
  </si>
  <si>
    <t>Information on compulsory liability insurance contracts for causing losses to the debtor</t>
  </si>
  <si>
    <t>The address</t>
  </si>
  <si>
    <t>Address of the website</t>
  </si>
  <si>
    <t>Email address</t>
  </si>
  <si>
    <t>Restrictions on the methods of interaction, the period of validity of the restriction</t>
  </si>
  <si>
    <t>Decision date about an exception of information</t>
  </si>
  <si>
    <t>Risk category of harm (damage)</t>
  </si>
  <si>
    <t>1/16/77000-КЛ</t>
  </si>
  <si>
    <t xml:space="preserve">29.12.2016, 1/16/77000-СЗ </t>
  </si>
  <si>
    <t>АО «АльфаСтрахование», период действия договора с 15.01.2025 по 14.01.2026</t>
  </si>
  <si>
    <t>123376, г. Москва, вн.тер.г. муниципальный округ Дорогомилово, наб. Тараса Шевченко, д. 23А, помещ. 1</t>
  </si>
  <si>
    <t xml:space="preserve">info@sentinelcredit.ru </t>
  </si>
  <si>
    <t>2/16/77000-КЛ</t>
  </si>
  <si>
    <t>29.12.2016, 2/16/77000-СЗ</t>
  </si>
  <si>
    <t>СПАО «Ингосстрах», период действия договора с 05.02.2025 по 04.02.2026</t>
  </si>
  <si>
    <t>117997, г. Москва, ул. Вавилова, д. 19</t>
  </si>
  <si>
    <t>info@activebc.ru</t>
  </si>
  <si>
    <t>3/16/77000-КЛ</t>
  </si>
  <si>
    <t xml:space="preserve">29.12.2016, 3/16/77000-СЗ </t>
  </si>
  <si>
    <t>СПАО «Ингосстрах», период действия договора с 24.04.2025 по 23.04.2026</t>
  </si>
  <si>
    <t>108811, г. Москва, пос. Московский, км 22-й, (Киевское ш.), двлд. 6, стр.1</t>
  </si>
  <si>
    <t xml:space="preserve">info@pkbonline.ru </t>
  </si>
  <si>
    <t>4/16/77000-КЛ</t>
  </si>
  <si>
    <t>29.12.2016, 4/16/77000-СЗ</t>
  </si>
  <si>
    <t>108811, г. Москва, вн.тер.г. муниципальный округ Солнцево ш. Киевское, км 22-й, двлд. 6, стр. 1</t>
  </si>
  <si>
    <t xml:space="preserve">inform@NRService.ru </t>
  </si>
  <si>
    <t>5/16/77000-КЛ</t>
  </si>
  <si>
    <t>29.12.2016, 5/16/77000-СЗ</t>
  </si>
  <si>
    <t>ОАО «АльфаСтрахование», период действия договора с 16.12.2016 по 15.12.2017</t>
  </si>
  <si>
    <t>127576, г. Москва, ул. Илимская, д. 5, корп. 2</t>
  </si>
  <si>
    <t>credfinagency.ru</t>
  </si>
  <si>
    <t xml:space="preserve">office@credfinagency.ru </t>
  </si>
  <si>
    <t>13.04.2017, 77922/17/120183-КЛ</t>
  </si>
  <si>
    <t>6/16/77000-КЛ</t>
  </si>
  <si>
    <t xml:space="preserve">29.12.2016, 6/16/77000-СЗ </t>
  </si>
  <si>
    <t>АО «АльфаСтрахование», период действия договора с 10.08.2024 по 09.08.2025</t>
  </si>
  <si>
    <t>129085, г. Москва, вн.тер.г. муниципальный округ Останкинский, пр-т Мира, д. 105, стр.1, помещ. 1/1</t>
  </si>
  <si>
    <t>info@fasp.ru</t>
  </si>
  <si>
    <t>7/16/77000-КЛ</t>
  </si>
  <si>
    <t>29.12.2016, 7/16/77000-СЗ</t>
  </si>
  <si>
    <t>ООО СК «Уралсиб Страхование», период действия договора с 31.07.2023 по 30.07.2024</t>
  </si>
  <si>
    <t>117335, г. Москва, ул. Вавилова, д. 79, корп. 1, офис 4</t>
  </si>
  <si>
    <t>usb-m.ru</t>
  </si>
  <si>
    <t>sna@usb-collector.ru</t>
  </si>
  <si>
    <t>31.08.2023, 77922/23/1597741-НК</t>
  </si>
  <si>
    <t>8/16/77000-КЛ</t>
  </si>
  <si>
    <t>29.12.2016, 8/16/77000-СЗ</t>
  </si>
  <si>
    <t>СПАО «Ингосстрах», период действия договора с 01.01.2025 до 31.12.2025</t>
  </si>
  <si>
    <t>115280, г. Москва, ул. Мастеркова, д. 4, этаж 15, помещ. I, ком. 35</t>
  </si>
  <si>
    <t xml:space="preserve">support@mbafin.ru </t>
  </si>
  <si>
    <t>9/16/77000-КЛ</t>
  </si>
  <si>
    <t>29.12.2016, 9/16/77000-СЗ</t>
  </si>
  <si>
    <t>ООО СК «Уралсиб Страхование», период действия договора с 01.06.2018 по 31.05.2019</t>
  </si>
  <si>
    <t>127473, г. Москва, ул. Краснопролетарская, д. 16, стр. 2</t>
  </si>
  <si>
    <t>sequoia.ru</t>
  </si>
  <si>
    <t>mail@sequoia.ru</t>
  </si>
  <si>
    <t>28.11.2018, 1220</t>
  </si>
  <si>
    <t>10/16/77000-КЛ</t>
  </si>
  <si>
    <t>29.12.2016, 10/16/77000-СЗ</t>
  </si>
  <si>
    <t>ООО СК «Уралсиб Страхование», период действия договора с 23.05.2023 по 22.05.2024</t>
  </si>
  <si>
    <t>client@usb-collector.ru</t>
  </si>
  <si>
    <t>08.11.2023, 77922/23/3408011-НК</t>
  </si>
  <si>
    <t>1/17/43000-КЛ</t>
  </si>
  <si>
    <t>09.01.2017, 43918/17/20-СЖ</t>
  </si>
  <si>
    <t>АО «АльфаСтрахование», период действия договора с 11.12.2024 по 10.12.2025</t>
  </si>
  <si>
    <t>610017, Кировская область, г. Киров, ул. Горбачева, д. 62, помещ. 29</t>
  </si>
  <si>
    <t>gk-fin.ru</t>
  </si>
  <si>
    <t>vopros@gk-fin.ru</t>
  </si>
  <si>
    <t>1/17/38000-ГР</t>
  </si>
  <si>
    <t>11.01.2017, 38918/17/2033-ТМ</t>
  </si>
  <si>
    <t>СПАО «Ингосстрах», период действия договора с 01.01.2025 по 31.12.2025</t>
  </si>
  <si>
    <t>665801, Иркутская область, г.о. Ангарский, г. Ангарск, Квартал 252, стр. 19, офис 202</t>
  </si>
  <si>
    <t>trust@catrust.ru</t>
  </si>
  <si>
    <t>2/17/38000-ГР</t>
  </si>
  <si>
    <t>11.01.2017, 38918/17/2034-ТМ</t>
  </si>
  <si>
    <t>665801, Иркутская область, г.о. Ангарский, г. Ангарск, Квартал 252, стр. 19, офис 203</t>
  </si>
  <si>
    <t>trust-zs.ru</t>
  </si>
  <si>
    <t>3/17/38000-ГР</t>
  </si>
  <si>
    <t>11.01.2017, 38918/17/2035-ТМ</t>
  </si>
  <si>
    <t>665801, Иркутская область, г.о. Ангарский, г. Ангарск, Квартал 252, стр. 19, офис 207</t>
  </si>
  <si>
    <t>trust-uk.ru</t>
  </si>
  <si>
    <t>4/17/38000-ГР</t>
  </si>
  <si>
    <t>11.01.2017, 38918/17/2036-ТМ</t>
  </si>
  <si>
    <t>665801, Иркутская область, г.о. Ангарский, г. Ангарск, Квартал 252, стр. 19, офис 208</t>
  </si>
  <si>
    <t>trust-k.ru</t>
  </si>
  <si>
    <t>1/17/50000-КЛ</t>
  </si>
  <si>
    <t>11.01.2017, 50904/17/520-ЛН</t>
  </si>
  <si>
    <t>ПАО СК «Росгосстрах», период действия договора с 29.12.2023 по 28.12.2024</t>
  </si>
  <si>
    <t>141304, Московская область, Сергиево-Посадский район, г. Сергиево-Посад, Московское ш., д. 6</t>
  </si>
  <si>
    <t>info@dackb.ru</t>
  </si>
  <si>
    <t>1/17/78002-КЛ</t>
  </si>
  <si>
    <t>11.01.2017, 78922/17/3720-АЛ</t>
  </si>
  <si>
    <t>АО «АльфаСтрахование», период действия договора с 24.08.2023 по 23.08.2024</t>
  </si>
  <si>
    <t>198028, г. Санкт-Петербург, ул. Маршала Говорова, д. 35, корп. 5,  лит. Ж</t>
  </si>
  <si>
    <t>filbert.su</t>
  </si>
  <si>
    <t>debt@filbert.pro</t>
  </si>
  <si>
    <t>1/17/77000-КЛ</t>
  </si>
  <si>
    <t>12.01.2017, 1/17/77000-СЗ</t>
  </si>
  <si>
    <t>СПАО «Ингосстрах», период действия договора с 15.03.2024 по 14.03.2025</t>
  </si>
  <si>
    <t>129515, г. Москва, ул. Академика Королева, д. 13, стр. 1, эт. 2, ком. 14, помещ. II</t>
  </si>
  <si>
    <t>info@russcollector.ru</t>
  </si>
  <si>
    <t>2/17/77000-КЛ</t>
  </si>
  <si>
    <t>12.01.2017, 2/17/77000-СЗ</t>
  </si>
  <si>
    <t>ООО «Абсолют Страхование», период действия договора с 01.01.2025 по 31.12.2025</t>
  </si>
  <si>
    <t>125252, г. Москва, вн.тер.г. муниципальный округ Хорошевский, ул. Авиаконструктора Микояна, д. 12, помещ. 12/3</t>
  </si>
  <si>
    <t xml:space="preserve">info@rosdolg.com zapros@rosdolg.su </t>
  </si>
  <si>
    <t>3/17/77000-КЛ</t>
  </si>
  <si>
    <t>12.01.2017, 3/17/77000-СЗ</t>
  </si>
  <si>
    <t>ООО «Абсолют Страхование», период действия договора с 30.03.2025 по 29.03.2026</t>
  </si>
  <si>
    <t>107564, г. Москва, ул. Краснобогатырская, д. 2, стр. 2, помещ. 5</t>
  </si>
  <si>
    <t>avdcc@stcollector.ru Info@stcollector.ru</t>
  </si>
  <si>
    <t>4/17/77000-КЛ</t>
  </si>
  <si>
    <t>12.01.2017, 4/17/77000-СЗ</t>
  </si>
  <si>
    <t>ООО «Абсолют Страхование», период действия договора с 20.12.2024 по 19.12.2025</t>
  </si>
  <si>
    <t>127273, г. Москва, Березовая аллея, д. 5А, стр. 7, помещ. 4</t>
  </si>
  <si>
    <t>office_moscow@kredytinkaso.ru</t>
  </si>
  <si>
    <t>5/17/77000-КЛ</t>
  </si>
  <si>
    <t>12.01.2017, 5/17/77000-СЗ</t>
  </si>
  <si>
    <t>ПАО СК «Росгосстрах», период действия договора с 29.03.2025 по 28.03.2027</t>
  </si>
  <si>
    <t>127055, г. Москва, вн.тер.г. муниципальный округ Тверской, Бутырский Вал, д. 68/70, стр. 1, этаж 4, помещ. I, ком. 44</t>
  </si>
  <si>
    <t>legal@creditexpress.ru</t>
  </si>
  <si>
    <t>6/17/77000-КЛ</t>
  </si>
  <si>
    <t>12.01.2017, 6/17/77000-СЗ</t>
  </si>
  <si>
    <t>СПАО «Ингосстрах», период действия договора с 29.12.2024 по 28.12.2025</t>
  </si>
  <si>
    <t>127287, г. Москва, ул. 2-я Хуторская, д. 38 а, стр. 26</t>
  </si>
  <si>
    <t>phoenix-ca.ru</t>
  </si>
  <si>
    <t>claim@phoenix-ca.ru</t>
  </si>
  <si>
    <t>7/17/77000-КЛ</t>
  </si>
  <si>
    <t>12.01.2017, 7/17/77000-СЗ</t>
  </si>
  <si>
    <t>ООО «Страховой дом «БСД», период действия договора с 28.12.2024 по 27.12.2025</t>
  </si>
  <si>
    <t>109147, г. Москва, ул. Марксистская, д. 34, корп. 8, помещ. 2</t>
  </si>
  <si>
    <t xml:space="preserve">contact@everestcollect.ru </t>
  </si>
  <si>
    <t>8/17/77000-КЛ</t>
  </si>
  <si>
    <t>12.01.2017, 8/17/77000-СЗ</t>
  </si>
  <si>
    <t>АО АСК «Инвестстрах», период действия договора с 29.12.2017 по 28.12.2018</t>
  </si>
  <si>
    <t>241050, Брянская область, г. Брянск, Проезд Центральный, стр. 5/1, офис 1</t>
  </si>
  <si>
    <t>czfinance.ru</t>
  </si>
  <si>
    <t>contact-rt@czfinance.ru</t>
  </si>
  <si>
    <t>22.01.2019, 322906/19/819-ВО</t>
  </si>
  <si>
    <t>1/17/59000-КЛ</t>
  </si>
  <si>
    <t>12.01.2017, 59922/17/573-ИК</t>
  </si>
  <si>
    <t>ООО «Уралсиб Страхование», период действия договора с 30.04.2024 по 29.04.2027</t>
  </si>
  <si>
    <t>614000, Пермский край, г. Пермь, ул. Ленина, д. 38, офис 307</t>
  </si>
  <si>
    <t>kamelot.al@mail.ru</t>
  </si>
  <si>
    <t>2/17/59000-КЛ</t>
  </si>
  <si>
    <t>12.01.2017, 59922/17/569-ИК</t>
  </si>
  <si>
    <t>СПАО «Ингосстрах», период действия договора с 15.01.2025 по 14.01.2026</t>
  </si>
  <si>
    <t>614000, Пермский край, г. Пермь, ул. Краснофлотская, д. 28</t>
  </si>
  <si>
    <t>lcs-agency.ru</t>
  </si>
  <si>
    <t>mail@lcs-agency.ru</t>
  </si>
  <si>
    <t>2/17/61000-КЛ</t>
  </si>
  <si>
    <t>13.01.2017, 61918/17/2529-ЮР</t>
  </si>
  <si>
    <t>АО «АльфаСтрахование», период действия договора с 17.04.2018 по 16.04.2019</t>
  </si>
  <si>
    <t>347900, Ростовская область, г. Таганрог, Пер. Тургеневский, д. 34, кв. 2</t>
  </si>
  <si>
    <t>09.04.2019, 61919/19/21709-ЕК</t>
  </si>
  <si>
    <t>1/17/61000-КЛ</t>
  </si>
  <si>
    <t>13.01.2017, 61918/17/2527-ЮР</t>
  </si>
  <si>
    <t>ООО «Абсолют Страхование», период действия договора с 26.04.2022 по 25.04.2023</t>
  </si>
  <si>
    <t>344002, Ростовская область, г. Ростов-на-Дону, ул. Московская, д. 55А, помещ. 1Б, 1В, 1Г, 2</t>
  </si>
  <si>
    <t>10.02.2023, 61922/22/14219-ЕК</t>
  </si>
  <si>
    <t>2/17/78000-КЛ</t>
  </si>
  <si>
    <t>18.01.2017, 78922/17/3721-АЛ</t>
  </si>
  <si>
    <t>ООО «Зетта Страхование», период действия договора с 19.12.2024 по 18.12.2025</t>
  </si>
  <si>
    <t>194044, г. Санкт-Петербург, пр. Финляндский, д. 4, лит. А, помещ. 14-Н-627-629, офис 209</t>
  </si>
  <si>
    <t>legal@nordcollect.ru</t>
  </si>
  <si>
    <t>9/17/77000-КЛ</t>
  </si>
  <si>
    <t>18.01.2017, 9/17/77000-СЗ</t>
  </si>
  <si>
    <t>ПАО СК «Росгосстрах», период действия договора с 24.02.2025 по 23.02.2026</t>
  </si>
  <si>
    <t>117420, г. Москва, ул. Профсоюзная, д. 57, офис эт. 4, помещ. III, ком. 114</t>
  </si>
  <si>
    <t>moscow@primocollect.ru</t>
  </si>
  <si>
    <t>10/17/77000-КЛ</t>
  </si>
  <si>
    <t>18.01.2017, 10/17/77000-СЗ</t>
  </si>
  <si>
    <t>СПАО «Ингосстрах», период действия договора с 29.12.2016 по 28.12.2017</t>
  </si>
  <si>
    <t>123060, г. Москва, ул. Расплетина, д. 13, помещ. IIа</t>
  </si>
  <si>
    <t>yb-m.ru</t>
  </si>
  <si>
    <t>21.12.2017, 77922/17/197462-СЗ</t>
  </si>
  <si>
    <t>11/17/77000-КЛ</t>
  </si>
  <si>
    <t>18.01.2017, 11/17/77000-СЗ</t>
  </si>
  <si>
    <t>ООО «Зетта Страхование», период действия договора с 13.01.2022 по 12.01.2023</t>
  </si>
  <si>
    <t>107078, г. Москва, вн. тер. г. муниципальный округ Красносельский, пер. Орликов, д. 5, стр. 2, эт. 7, помещ. 34, офис В</t>
  </si>
  <si>
    <t>dcmkb.ru</t>
  </si>
  <si>
    <t>10.04.2023, 83963/23/598908-НК</t>
  </si>
  <si>
    <t>1/17/16000-КЛ</t>
  </si>
  <si>
    <t>20.01.2017, 16905/17/2551-РИ</t>
  </si>
  <si>
    <t>ОАО «АльфаСтрахование», период действия договора с 11.01.2017 по 12.01.2018</t>
  </si>
  <si>
    <t>420021, Республика Татарстан г. Казань, ул. Ахтямова, д. 1, этаж 2, помещ. 4А</t>
  </si>
  <si>
    <t>svredut.ru</t>
  </si>
  <si>
    <t>info@svredut.ru</t>
  </si>
  <si>
    <t>06.07.2017, 16922/17/28113-РИ</t>
  </si>
  <si>
    <t>3/17/78000-КЛ</t>
  </si>
  <si>
    <t>23.01.2017, 78922/17/3722-АЛ</t>
  </si>
  <si>
    <t xml:space="preserve">ООО СК «Экип», период действия договора с 27.12.2017 по 26.12.2018 </t>
  </si>
  <si>
    <t>195043, г. Санкт-Петербург, Рябовское шоссе, д. 120, лит. А, помещ. 210</t>
  </si>
  <si>
    <t>glazkova@constantdolr.ru</t>
  </si>
  <si>
    <t>07.05.2018, 204</t>
  </si>
  <si>
    <t>3/17/61000-КЛ</t>
  </si>
  <si>
    <t>25.01.2017, 61918/17/2549-ЮР</t>
  </si>
  <si>
    <t>АО «АльфаСтрахование», период действия договора с 01.01.2025 по 31.12.2025</t>
  </si>
  <si>
    <t>344013, Ростовская область, г. Ростов-на-Дону, ул. Мечникова, д. 39В</t>
  </si>
  <si>
    <t>sp@dolgrostov.ru</t>
  </si>
  <si>
    <t>1/17/52000-КЛ</t>
  </si>
  <si>
    <t>25.01.2017, 52922/17/1922-ИК</t>
  </si>
  <si>
    <t>ООО «Зетта Страхование», период действия договора с 28.03.2025 по 27.03.2026</t>
  </si>
  <si>
    <t>603005, Нижегородская область, г. Нижний Новгород, ул. Ковалихинская, д. 72, кв. 71</t>
  </si>
  <si>
    <t>betta-nn.ru</t>
  </si>
  <si>
    <t>Info@betta-nn.ru</t>
  </si>
  <si>
    <t>1/17/25000-КЛ</t>
  </si>
  <si>
    <t>25.01.2017, 25918/17/2200-АК</t>
  </si>
  <si>
    <t>690001, Приморский край, г. Владивосток ул. Светланская, д. 85, помещ. X</t>
  </si>
  <si>
    <t xml:space="preserve"> corp@premier25.ru</t>
  </si>
  <si>
    <t>4/17/78000-КЛ</t>
  </si>
  <si>
    <t>26.01.2017, 78922/17/3723-АЛ</t>
  </si>
  <si>
    <t>СПАО «Ингосстрах», период действия договора с 07.04.2024 по 06.04.2025</t>
  </si>
  <si>
    <t>195009, г. Санкт-Петербург, просп. Кондратьевский, д. 2, литер Л, офис 301</t>
  </si>
  <si>
    <t>mail@afpb.ru</t>
  </si>
  <si>
    <t>1/ 17/ 58000- КЛ</t>
  </si>
  <si>
    <t>26.01.2017, 58906/17990-ЕП</t>
  </si>
  <si>
    <t>440000, Пензенская область г. Пенза, ул. Пушкина, д. 3, офис 506</t>
  </si>
  <si>
    <t>info@cfb2012.ru</t>
  </si>
  <si>
    <t>1/17/37000-КЛ</t>
  </si>
  <si>
    <t>27.01.2017, 37901/17/1210-СД</t>
  </si>
  <si>
    <t>СПАО «Ингосстрах», период действия договора с 01.01.2023 по 31.12.2023</t>
  </si>
  <si>
    <t>153000, Ивановская область, г. Иваново, ул. Степанова, д. 17</t>
  </si>
  <si>
    <t>regiondolg@mail.ru</t>
  </si>
  <si>
    <t>29.12.2023, 37907/23/41694-АЧ</t>
  </si>
  <si>
    <t>2/17/50000-КЛ</t>
  </si>
  <si>
    <t>31.01.2017, 50904/17/3966-СЩ</t>
  </si>
  <si>
    <t>ПАО СК «Росгосстрах», период действия договора с 17.01.2024 по 16.01.2025</t>
  </si>
  <si>
    <t>141304, Московская область, Сергиево-Посадский район, г. Хотьково, ул. Майолик, д.6</t>
  </si>
  <si>
    <t>gkh@debtpatrol.ru</t>
  </si>
  <si>
    <t>24.02.2025, 50922/25/60137-СБ</t>
  </si>
  <si>
    <t>1/17/34000-КЛ</t>
  </si>
  <si>
    <t>31.01.2017, 34918/17/3794-ВЗ</t>
  </si>
  <si>
    <t>ОАО «АльфаСтрахование», период действия договора с 01.01.2018 по 31.12.2018</t>
  </si>
  <si>
    <t>400074, Волгоградская область, г. Волгоград, ул. Барикадная, д. 1, ком. 20</t>
  </si>
  <si>
    <t>generalcg.ru</t>
  </si>
  <si>
    <t xml:space="preserve">info@generalcg.ru </t>
  </si>
  <si>
    <t>26.08.2019, 34922/19/38119-ВЕ</t>
  </si>
  <si>
    <t>1/17/19000-КЛ</t>
  </si>
  <si>
    <t>01.02.2017, 19907/17/1341-ИК</t>
  </si>
  <si>
    <t>ООО СК «Уралсиб Страхование», период действия договора с 21.05.2024 по 20.05.2025</t>
  </si>
  <si>
    <t>655017, Республика Хакасия, г. Абакан, ул. Чертыгашева, д. 77, помещ. 44Н</t>
  </si>
  <si>
    <t>ngv@bvd19.ru</t>
  </si>
  <si>
    <t>1/17/73000-КЛ</t>
  </si>
  <si>
    <t>02.02.2017, 73922/17/2596-АТ</t>
  </si>
  <si>
    <t>СПАО «Ингосстрах», период действия договора с 01.01.2018 по 31.12.2018</t>
  </si>
  <si>
    <t>432001, Ульяновская область, г. Ульяновск, ул. Карла Маркса, д. 13 А, корп. 1</t>
  </si>
  <si>
    <t>info@fincollect.ru</t>
  </si>
  <si>
    <t>09.11.2018, 322</t>
  </si>
  <si>
    <t>12/17/77000-КЛ</t>
  </si>
  <si>
    <t>02.02.2017, 77922/17/945531-СЗ</t>
  </si>
  <si>
    <t>АО «АльфаСтрахование», период действия договора с 31.03.2025 по 30.03.2026</t>
  </si>
  <si>
    <t>115114, г. Москва, Дербеневская наб., д. 11, этаж 9, помещ. Б</t>
  </si>
  <si>
    <t>uk-svs.ru</t>
  </si>
  <si>
    <t>info@uk-svs.ru</t>
  </si>
  <si>
    <t>13/17/77000-КЛ</t>
  </si>
  <si>
    <t>02.02.2017, 77922/17/945533-СЗ</t>
  </si>
  <si>
    <t>АО «АльфаСтрахование», период действия договора с 01.03.2025 по 29.02.2026</t>
  </si>
  <si>
    <t>117105, г. Москва, вн.тер.г. муниципальный округ Нагорный, Варшавское шоссе, д. 26, этаж 2, ч. нежил. помещ. 8</t>
  </si>
  <si>
    <t xml:space="preserve">eos@oooeos.ru info@eos-solutions.ru </t>
  </si>
  <si>
    <t>14/17/77000-КЛ</t>
  </si>
  <si>
    <t>02.02.2017, 77922/17/945532-СЗ</t>
  </si>
  <si>
    <t>ООО «Зетта Страхование», период действия договора с 01.11.2022 по 31.10.2023</t>
  </si>
  <si>
    <t>354037, Краснодарский край, г. Сочи, пер. Виноградный, д. 2А, офис 12</t>
  </si>
  <si>
    <t>prof-collection.ru</t>
  </si>
  <si>
    <t>info@prof-collection.ru</t>
  </si>
  <si>
    <t>04.07.2023, 325</t>
  </si>
  <si>
    <t>15/17/77000-КЛ</t>
  </si>
  <si>
    <t>02.02.2017, 77922/17/945530-СЗ</t>
  </si>
  <si>
    <t>ООО «Абсолют Страхование», период действия договора с 17.01.2025 по 16.01.2026</t>
  </si>
  <si>
    <t>119019, г. Москва, вн.тер.г. муниципальный округ Арбат, ул. Арбат, д. 6/2, этаж 4, помещ. 2/1/4</t>
  </si>
  <si>
    <t>info@mindolg.com</t>
  </si>
  <si>
    <t>16/17/77000-КЛ</t>
  </si>
  <si>
    <t>02.02.2017, 77922/17/945528-СЗ</t>
  </si>
  <si>
    <t>ООО «Зетта Страхование», период действия договора с 01.09.2021 по 31.08.2022</t>
  </si>
  <si>
    <t>105120, г. Москва, Мельницкий пер., д. 1, ком. 2В</t>
  </si>
  <si>
    <t>delta-m.net</t>
  </si>
  <si>
    <t>29.08.2022, 77922/22/8513217-СЗ</t>
  </si>
  <si>
    <t>17/17/77000-КЛ</t>
  </si>
  <si>
    <t>02.02.2017, 77922/17945526-СЗ</t>
  </si>
  <si>
    <t>ООО «Абсолют Страхование», период действия договора с 30.04.2024 по 29.04.2025</t>
  </si>
  <si>
    <t>115114, г. Москва, Дербеневская наб., д. 11, помещ. 81, офис 1А-504</t>
  </si>
  <si>
    <t>info@cisrlaw.com</t>
  </si>
  <si>
    <t>06.09.2024, 77922/24/430009-НК</t>
  </si>
  <si>
    <t>3/17/59000-КЛ</t>
  </si>
  <si>
    <t>06.02.2017, 59922/17/4259-ИК</t>
  </si>
  <si>
    <t>СПАО «Ингосстрах», период действия договора с 17.01.2025 по 16.01.2026</t>
  </si>
  <si>
    <t>614030, Пермский край, г. Пермь, ул. Кабельщиков, д. 6</t>
  </si>
  <si>
    <t>vela-perm.ru</t>
  </si>
  <si>
    <t>vela_perm@mail.ru</t>
  </si>
  <si>
    <t>5/17/78000-КЛ</t>
  </si>
  <si>
    <t>06.02.2017, 78922/17/10669-АЛ</t>
  </si>
  <si>
    <t>СПАО «Ингосстрах», период действия договора с 01.01.2022 по 31.12.2022</t>
  </si>
  <si>
    <t>195027, г. Санкт-Петербург, вн.тер.г. муниципальный округ Большая Охта, пр-т Шаумяна, д. 4, корп. 1, литера А, помещ. 3-Н, офис 315</t>
  </si>
  <si>
    <t>clevercollect.ru</t>
  </si>
  <si>
    <t>info@dca.ru</t>
  </si>
  <si>
    <t>16.06.2023, 78922/23/773087-АЛ</t>
  </si>
  <si>
    <t>6/17/78000-КЛ</t>
  </si>
  <si>
    <t>07.02.2017, 78922/17/10726-АЛ</t>
  </si>
  <si>
    <t>ООО «Страховая компания «Орбита», срок действия договора с 01.01.2019 по 31.12.2019</t>
  </si>
  <si>
    <t>195279, г. Санкт-Петербург, ш. Революции д. 69 лит. А, офис 222</t>
  </si>
  <si>
    <t>abc-fin.com</t>
  </si>
  <si>
    <t> info@abc-fin.com </t>
  </si>
  <si>
    <t>30.04.2019, 78922/19/20859-АЛ</t>
  </si>
  <si>
    <t>1/17/56000-КЛ</t>
  </si>
  <si>
    <t>07.02.2017, 56922/17/1919-АО</t>
  </si>
  <si>
    <t>АО «АльфаСтрахование», период действия договора с 16.01.2025 по 15.01.2026</t>
  </si>
  <si>
    <t>460000, Оренбургская область, г. Оренбург, ул. Гая, д. 3</t>
  </si>
  <si>
    <t>center@oda56.ru</t>
  </si>
  <si>
    <t>4/17/61000-КЛ</t>
  </si>
  <si>
    <t>07.02.2017, 61919/17/4309-ЮР</t>
  </si>
  <si>
    <t>АО «Акционерная СК «РОСМЕД», период действия договора с 01.01.2017 по 31.12.2017</t>
  </si>
  <si>
    <t>344091, Ростовская область, г. Ростов-на-Дону, ул. Малиновского, д. 3Д, офис 31</t>
  </si>
  <si>
    <t>ag-pu.ru</t>
  </si>
  <si>
    <t>10.01.2018, 61919/18/194-ЮР</t>
  </si>
  <si>
    <t>1/17/66000-КЛ</t>
  </si>
  <si>
    <t>08.02.2017, 66922/17/4827-ВО</t>
  </si>
  <si>
    <t>СПАО «Ингосстрах», период действия договора с 30.12.2024 по 29.12.2025</t>
  </si>
  <si>
    <t>620073, Свердловская область, г. Екатеринбург, ул. Крестинского, д. 53Б</t>
  </si>
  <si>
    <t>LLC-Avantage.ru</t>
  </si>
  <si>
    <t>LLC-Avantage@mail.ru</t>
  </si>
  <si>
    <t>18/17/77000-КЛ</t>
  </si>
  <si>
    <t>09.02.2017, 77922/17/951142-СЗ</t>
  </si>
  <si>
    <t>ООО «Зетта Страхование», период действия договора с 15.01.2018 по 14.01.2019</t>
  </si>
  <si>
    <t>115088, г. Москва, ул. Угрешская, д. 2, стр. 2, ком. 16, 23, офис В</t>
  </si>
  <si>
    <t>contrust-cm.ru</t>
  </si>
  <si>
    <t>12.12.2018, 77922/18/146549-СЗ</t>
  </si>
  <si>
    <t>7/17/78000-КЛ</t>
  </si>
  <si>
    <t>10.02.2017, 78922/17/11245-АЛ</t>
  </si>
  <si>
    <t>АО «АльфаСтрахование», период действия договора с 01.01.2018 по 31.12.2018</t>
  </si>
  <si>
    <t>197101, г. Санкт-Петербург, ул. Дивенская, д. 1, лит. А</t>
  </si>
  <si>
    <t>kitkapital.ru</t>
  </si>
  <si>
    <t>info@kitkapital.ru</t>
  </si>
  <si>
    <t xml:space="preserve">13.11.2018, 78922/18/40205-АЛ </t>
  </si>
  <si>
    <t>1/17/69000-КЛ</t>
  </si>
  <si>
    <t>10.02.2017, 699007/17/2599-МС</t>
  </si>
  <si>
    <t>ООО «Абсолют Страхование», период действия договора с 16.01.2025 по 15.01.2026</t>
  </si>
  <si>
    <t>170006, Тверская область, г. Тверь, ул. Брагина, д. 6А, офис 307</t>
  </si>
  <si>
    <t>pkolex.ru</t>
  </si>
  <si>
    <t>info@sodeistvie-tv.ru</t>
  </si>
  <si>
    <t>1/17/02000-КЛ</t>
  </si>
  <si>
    <t>13.02.2017, 02922/17/3758 -ИМ</t>
  </si>
  <si>
    <t>СПАО «Ингосстрах», период действия договора с 24.01.2025 по 23.01.2026</t>
  </si>
  <si>
    <t>450059,, Республика Башкортостан, г.о. город Уфа, г. Уфа, ул. Рихарда Зорге, д. 34, кв. 19</t>
  </si>
  <si>
    <t>uraldolgnadzor.ru</t>
  </si>
  <si>
    <t>uraldolgnadzor@yandex.ru</t>
  </si>
  <si>
    <t>1/17/10000-КЛ</t>
  </si>
  <si>
    <t>13.02.2017, 10907/17/2508-АГ</t>
  </si>
  <si>
    <t>АО «Зетта Страхование», период действия договора с 20.12.2024 по 19.12.2025</t>
  </si>
  <si>
    <t>185035, Республика Карелия, г. Петрозаводск, ул. Гоголя, д. 58, 2 этаж</t>
  </si>
  <si>
    <t>sud@ilma.me</t>
  </si>
  <si>
    <t>1/17/82000-КЛ</t>
  </si>
  <si>
    <t>13.02.2017, 82906/17/2275-ЮЧ</t>
  </si>
  <si>
    <t>ООО «ИНКОР Страхование», период действия договора с 12.01.2018 по 11.01.2019</t>
  </si>
  <si>
    <t>295034, Республика Крым, г. Симферополь, просп. Кирова, д. 29/1, офис 413-Б</t>
  </si>
  <si>
    <t>info@finsoyuz.ru</t>
  </si>
  <si>
    <t>28.08.2018, 82906/18/16129-ИР</t>
  </si>
  <si>
    <t>2/17/82000-КЛ</t>
  </si>
  <si>
    <t>13.02.2017, 82906/17/2276-ЮЧ</t>
  </si>
  <si>
    <t>АО «Акционерная СК «РОСМЕД», период действия с 12.01.2017 по 11.01.2018</t>
  </si>
  <si>
    <t>295000, Республика Крым, г. Симферополь, ул. Петропавловская, д. 3, офис 314</t>
  </si>
  <si>
    <t>progres-servis.ru</t>
  </si>
  <si>
    <t>info@progress-srv.ru</t>
  </si>
  <si>
    <t>06.03.2018, 82906/18/3824-ИР</t>
  </si>
  <si>
    <t>3/17/82000-КЛ</t>
  </si>
  <si>
    <t>13.02.2017, 82906/17/2277-ЮЧ</t>
  </si>
  <si>
    <t>ООО «Абсолют Страхование», период действия договора с 25.03.2021 по 24.03.2022</t>
  </si>
  <si>
    <t>344033, Ростовская область, г.о. г. Ростов-на-Дону, г. Ростов-на-Дону, ул. Магнитогорская, д. 1Б, ком. 41</t>
  </si>
  <si>
    <t>prioritet-org.ru</t>
  </si>
  <si>
    <t>28.07.2021, 61922/21/75320-МЧ</t>
  </si>
  <si>
    <t>4/17/82000-КЛ</t>
  </si>
  <si>
    <t>13.02.2017, 82906/17/2278-ЮЧ</t>
  </si>
  <si>
    <t>АО «Акционерная страховая компания «РОСМЕД», период действия договора с 12.01.2017 по 11.01.2018</t>
  </si>
  <si>
    <t>info@personalaktiv.ru</t>
  </si>
  <si>
    <t>20.02.2018, 82906/18/2813-ИР</t>
  </si>
  <si>
    <t>5/17/82000-КЛ</t>
  </si>
  <si>
    <t>13.02.2017, 82906/17/2280-ЮЧ</t>
  </si>
  <si>
    <t>ПАО СК «Росгосстрах», период действия договора с 25.03.2025 по 24.03.2026</t>
  </si>
  <si>
    <t>358000, Республика Калмыкия, г.о. город Элиста, г. Элиста, ул. В.И. Ленина, д. 240, офис 306</t>
  </si>
  <si>
    <t>ooo-kontrol.com</t>
  </si>
  <si>
    <t>info@ooo-kontrol.com</t>
  </si>
  <si>
    <t>20/17/77000-КЛ</t>
  </si>
  <si>
    <t>14.02.2017, 77922/17/97890-СЗ</t>
  </si>
  <si>
    <t>ООО «Абсолют Страхование», период действия договора с 23.03.2025 по 22.03.2026</t>
  </si>
  <si>
    <t>109382, г. Москва, ул. Судакова, д. 10, офис 213</t>
  </si>
  <si>
    <t xml:space="preserve">vozvrat@daverus.ru </t>
  </si>
  <si>
    <t>19/17/77000-КЛ</t>
  </si>
  <si>
    <t>14.02.2017, 77922/17/97840-СЗ</t>
  </si>
  <si>
    <t>ООО «Зетта Страхование», период действия договора с 14.09.2024 по 13.09.2025</t>
  </si>
  <si>
    <t>111033, г. Москва, вн.тер.г. муниципальный округ Лефортово, ул. Золоторожский вал, д. 11, стр. 21, этаж 4, помещ./оф. V, ком. 409</t>
  </si>
  <si>
    <t>info@strategiya.msk.ru</t>
  </si>
  <si>
    <t>1/17/09000-КЛ</t>
  </si>
  <si>
    <t>15.02.2017, 09907/17/1421-РУ</t>
  </si>
  <si>
    <t>СПАО «Ингосстрах», период действия договора с 26.01.2025 по 25.01.2026</t>
  </si>
  <si>
    <t>369000, Карачаево-Черкесская Республика, г. Черкесск, ул. Ставропольская, д. 40-А, офис 1-3</t>
  </si>
  <si>
    <t>kadialogfinans.umi.ru</t>
  </si>
  <si>
    <t>kadialogfinans@mail.ru</t>
  </si>
  <si>
    <t>21/17/77000-КЛ</t>
  </si>
  <si>
    <t>15.02.2017, 77922/17/96159-СЗ</t>
  </si>
  <si>
    <t>СПАО «Ингосстрах», период действия договора с 26.03.2025 по 25.03.2026</t>
  </si>
  <si>
    <t>129344, г. Москва, ул. Верхоянская, д. 18, корп. 2, помещ. 2, офис 141</t>
  </si>
  <si>
    <t>svs-group.ru</t>
  </si>
  <si>
    <t>info@svs-group.ru</t>
  </si>
  <si>
    <t>22/17/77000-КЛ</t>
  </si>
  <si>
    <t>15.02.2017, 77922/17/96182-СЗ</t>
  </si>
  <si>
    <t>ПАО СК «Росгосстрах», период действия договора с 25.01.2025 по 24.01.2026</t>
  </si>
  <si>
    <t>117218, г. Москва, ул. Кржижановского, д. 15, корп. 5, офис 208</t>
  </si>
  <si>
    <t>info@regionc.ru</t>
  </si>
  <si>
    <t>1/17/54000-КЛ</t>
  </si>
  <si>
    <t>17.02.2017, 54922/17/4318-ВЭ</t>
  </si>
  <si>
    <t>СПАО «Ингосстрах», период действия договора с 19.01.2025 по 18.01.2026</t>
  </si>
  <si>
    <t>630099, Новосибирская область, г.о. город Новосибирск, г. Новосибирск, ул. Урицкого, д. 21, этаж 3, помещ. 7,9,10,11,12,13,14,15,16</t>
  </si>
  <si>
    <t>dolg.info@caforward.ru</t>
  </si>
  <si>
    <t>1/17/64000-КЛ</t>
  </si>
  <si>
    <t>17.02.2017, 64922/17/6460-ОТ</t>
  </si>
  <si>
    <t>АО «АльфаСтрахование», период действия договора с 01.02.2025 по 31.01.2026</t>
  </si>
  <si>
    <t>410056, Саратовская область, г. Саратов, ул. им. Пугачева Е.И., д. 54/62, лит. Г, помещ. 3</t>
  </si>
  <si>
    <t>avd_triada@mail.ru</t>
  </si>
  <si>
    <t>1/17/63000-КЛ</t>
  </si>
  <si>
    <t>20.02.2017, 63922/17/6377-ВК</t>
  </si>
  <si>
    <t>ООО «Абсолют Страхование», период действия договора с 11.05.2023 по 10.05.2024</t>
  </si>
  <si>
    <t>443079, Самарская область, г. Самара, ул. Революциионная, д. 111, этаж 1</t>
  </si>
  <si>
    <t>valeriy.chernov@legalc.ru</t>
  </si>
  <si>
    <t>2/17/52000-КЛ</t>
  </si>
  <si>
    <t>20.02.2017, 52922/17/4725 -АЛ</t>
  </si>
  <si>
    <t>ООО «Зетта Страхование», период действия договора с 01.01.2024 по 31.12.2025</t>
  </si>
  <si>
    <t>603005, Нижегородская область, г. Нижний Новгород, ул. Пискунова, д. 21/2, помещ. 31</t>
  </si>
  <si>
    <t>zhki-nn.ru</t>
  </si>
  <si>
    <t>SolomenkovaEL@yandex.ru</t>
  </si>
  <si>
    <t>1/17/6500-КЛ</t>
  </si>
  <si>
    <t>20.02.2017, 65907/17/2827-ДС</t>
  </si>
  <si>
    <t>АО «АльфаСтрахование», период действия договора с 20.01.2025 по 19.01.2026</t>
  </si>
  <si>
    <t>693023, Сахалинская область, г. Южно-Сахалинск, ул. Алексея Максимовича Горького, д. 23</t>
  </si>
  <si>
    <t>office@megasakh.ru</t>
  </si>
  <si>
    <t>2/17/37000-КЛ</t>
  </si>
  <si>
    <t>21.02.2017, 37901/17/2283-НТ</t>
  </si>
  <si>
    <t>ООО «Зетта Страхование», период действия договора с 30.01.2025 по 29.01.2026</t>
  </si>
  <si>
    <t>153000, Ивановская область г. Иваново, ул. Богдана Хмельницкого, д. 83, офис 5</t>
  </si>
  <si>
    <t>ard-iv.ru</t>
  </si>
  <si>
    <t>Аrd-ivanovo@mail.ru</t>
  </si>
  <si>
    <t>3/17/52000-КЛ</t>
  </si>
  <si>
    <t>22.02.2017, 52922/17/5098 -ИК</t>
  </si>
  <si>
    <t xml:space="preserve">САО «ВСК», период действия договора с 21.10.2024 по 20.10.2027 </t>
  </si>
  <si>
    <t>603087, Нижегородская область, г. Нижний Новгород, ул. Казанское шоссе, д. 10, корп.3, офис 2</t>
  </si>
  <si>
    <t>Info@zaosaab.ru</t>
  </si>
  <si>
    <t>4/17/52000-КЛ</t>
  </si>
  <si>
    <t>22.02.2017, 52922/17/51000 -ИК</t>
  </si>
  <si>
    <t>САО «ВСК», период действия договора с 13.01.2024 по 12.01.2027</t>
  </si>
  <si>
    <t>603087, Нижегородская область, г. Нижний Новгород, Казанское шоссе, д. 10, корп.3, офис 2</t>
  </si>
  <si>
    <t>Info@oooafk.ru</t>
  </si>
  <si>
    <t>5/17/52000-КЛ</t>
  </si>
  <si>
    <t>01.03.2017, 52922/17/5566-ИК</t>
  </si>
  <si>
    <t>СПАО «Ингосстрах», период действия договора с 06.02.2018 по 05.02.2019</t>
  </si>
  <si>
    <t>603022, Нижегородская область, г. Нижний Новгород, ул. Тимирязева, д. 15, корп. 2, офис 302</t>
  </si>
  <si>
    <t>adebt.ru</t>
  </si>
  <si>
    <t xml:space="preserve">ald@debt.ru </t>
  </si>
  <si>
    <t>17.01.2019, 33</t>
  </si>
  <si>
    <t>23/17/77000-КЛ</t>
  </si>
  <si>
    <t>01.03.2017, 77922/17/99844-СЗ</t>
  </si>
  <si>
    <t>АО «Совкомбанк страхование», период действия договора с 21.02.2025 по 20.02.2026</t>
  </si>
  <si>
    <t xml:space="preserve">127287, г. Москва, ул. Писцовая, д. 16, корп. 2, этаж 1, помещ. 1,3, комн. 1-18 </t>
  </si>
  <si>
    <t>info@nasd.su</t>
  </si>
  <si>
    <t>6/17/82000-КЛ</t>
  </si>
  <si>
    <t>06.03.2017, 82906/17/3299-ЮЧ</t>
  </si>
  <si>
    <t>ООО «Росгосстрах», период действия договора с 25.03.2023 по 24.03.2024</t>
  </si>
  <si>
    <t>295034, Республика Крым, г. Симферополь, просп. Кирова, д. 29/1, офис 416-А</t>
  </si>
  <si>
    <t>xn@80adiapl6abiko.click</t>
  </si>
  <si>
    <t>06.07.2023, 82907/23/30694-ЮМ</t>
  </si>
  <si>
    <t>24/17/77000-КЛ</t>
  </si>
  <si>
    <t>07.03.2017, 77922/17/103701-СЗ</t>
  </si>
  <si>
    <t>ООО СК «Уралсиб Страхование», период действия договора с 21.02.2020 по 19.02.2021</t>
  </si>
  <si>
    <t>123298, г. Москва, ул. Хорошевская 3-я, д. 13, корп. 1, помещ. 5, 6</t>
  </si>
  <si>
    <t>collective.msk.ru</t>
  </si>
  <si>
    <t>02.12.2022, 77922/22/9617596-ВК</t>
  </si>
  <si>
    <t>25/17/77000-КЛ</t>
  </si>
  <si>
    <t>07.03.2017, 77922/17/103700-СЗ</t>
  </si>
  <si>
    <t>АО «Совкомбанк страхование», период действия договора с 22.02.2025 по 21.02.2026</t>
  </si>
  <si>
    <t>119119, г. Москва, просп. Ленинский, д. 42, корп 1,2,3, этаж 1, помещ. I, ком. 88</t>
  </si>
  <si>
    <t>abv-collection.ru</t>
  </si>
  <si>
    <t>info@abv-collection.ru</t>
  </si>
  <si>
    <t>2/17/66000-КЛ</t>
  </si>
  <si>
    <t>10.03.2017, 66922/17/10315-ВО</t>
  </si>
  <si>
    <t>СПАО «Ингосстрах», период действия договора с 30.01.2025 по 29.01.2026</t>
  </si>
  <si>
    <t>620075, Свердловская область, г. Екатеринбург, ул. Горького, д. 63, офис 226</t>
  </si>
  <si>
    <t>ugra-collector.ru</t>
  </si>
  <si>
    <t>agency@ugra-collector.ru</t>
  </si>
  <si>
    <t>3/17/66000-КЛ</t>
  </si>
  <si>
    <t>10.03.2017, 66922/17/10316-ВО</t>
  </si>
  <si>
    <t>СПАО «Ингосстрах», период действия договора с 25.01.2025 по 24.01.2026</t>
  </si>
  <si>
    <t>620014, Свердловская область, г. Екатеринбург, ул. Добролюбова, д. 16, офис 717</t>
  </si>
  <si>
    <t>legal@arsfinance.ru</t>
  </si>
  <si>
    <t>1/17/86000-КЛ</t>
  </si>
  <si>
    <t>14.03.2017, 1/17/86000-ИФ</t>
  </si>
  <si>
    <t>СПАО «Ингосстрах», период действия договора с 17.02.2025 по 16.02.2026</t>
  </si>
  <si>
    <t>625002, Тюменская область, г.о. город Тюмень, ул. Комсомольская, д. 49, офис 401</t>
  </si>
  <si>
    <t>region-collector.ru</t>
  </si>
  <si>
    <t>agency@region-col.ru</t>
  </si>
  <si>
    <t>1/17/62000-КЛ</t>
  </si>
  <si>
    <t>14.03.2017, 62907/17/2730-ОБ</t>
  </si>
  <si>
    <t>390037, Рязанская область, г. Рязань, ул. Большая, д. 106, помещ. Н11</t>
  </si>
  <si>
    <t>info@specsnab71.ru</t>
  </si>
  <si>
    <t>2/17/64000-КЛ</t>
  </si>
  <si>
    <t>15.03.2017, 64922/17/11963-ОТ</t>
  </si>
  <si>
    <t>АО «АльфаСтрахование», период действия договора с 10.02.2025 по 09.02.2026</t>
  </si>
  <si>
    <t>413116, Саратовская область, г. Энгельс, просп. Строителей, д. 82</t>
  </si>
  <si>
    <t>direct@platan64.ru</t>
  </si>
  <si>
    <t>26/17/77000-КЛ</t>
  </si>
  <si>
    <t>14.03.2017, 77000/17/105799-НБ</t>
  </si>
  <si>
    <t>ПАО СК «Росгосстрах», период действия договора с 21.02.2025 по 20.02.2027</t>
  </si>
  <si>
    <t>127055, г. Москва, ул. Бутырский Вал, д. 68/70, стр. 1, этаж 2, помещ. 1, ком. 4</t>
  </si>
  <si>
    <t xml:space="preserve">legal@rsvcollection.ru </t>
  </si>
  <si>
    <t>2/17/02000-КЛ</t>
  </si>
  <si>
    <t>16.03.2017, 02922/17/7331-ЛК</t>
  </si>
  <si>
    <t>АО «АльфаСтрахование», период действия договора с 21.07.2024 по 20.07.2025</t>
  </si>
  <si>
    <t xml:space="preserve">450055, Республика Башкортостан, г.о. город Уфа г. Уфа, ул. Российская, д. 22, офис. 3 </t>
  </si>
  <si>
    <t>kollektor-rus.ru</t>
  </si>
  <si>
    <t>kollektor-rus@mail.ru</t>
  </si>
  <si>
    <t>1/17/24000-КЛ</t>
  </si>
  <si>
    <t>17.03.2017, 24922/17/9717-ЕЛ</t>
  </si>
  <si>
    <t>660017, Красноярский край, г. Красноярск, просп. Мира, д. 94, помещ. 501, офис 3</t>
  </si>
  <si>
    <t>oookolizei01@yandex.ru</t>
  </si>
  <si>
    <t>1/17/23000-КЛ</t>
  </si>
  <si>
    <t>17.03.2017, 23922/17/15917-АК</t>
  </si>
  <si>
    <t>АО «Совкомбанк страхование», период действия договора с 23.02.2025 по 22.02.2026</t>
  </si>
  <si>
    <t>350911, Краснодарский край, г. Краснодар, ул. Трамвайная, д. 25, офис 9</t>
  </si>
  <si>
    <t>info@usbufo.ru</t>
  </si>
  <si>
    <t>2/17/23000-КЛ</t>
  </si>
  <si>
    <t>17.03.2017, 23922/17/15916-АК</t>
  </si>
  <si>
    <t xml:space="preserve">СПАО «Ингосстрах», период действия договора с 05.06.2018 по 04.06.2019 </t>
  </si>
  <si>
    <t>350020, Краснодарский край, г. Краснодар, ул. Красная, д. 139, л. А2, помещ. 21</t>
  </si>
  <si>
    <t>Collector-nep.ru</t>
  </si>
  <si>
    <t>director@collector-nep.ru</t>
  </si>
  <si>
    <t>18.04.2019, 23922/19/59549-ДТ</t>
  </si>
  <si>
    <t>2/17/86000-КЛ</t>
  </si>
  <si>
    <t>20.03.2017, 86922/17/5132-ИФ</t>
  </si>
  <si>
    <t>СПАО «Ингосстрах», период действия договора с 28.01.2025 по 27.01.2026</t>
  </si>
  <si>
    <t>628404, ХМАО-Югра, г. Сургут, ул. Григория Кукуевицкого, д. 15, офис 305</t>
  </si>
  <si>
    <t>info@expresskd.ru</t>
  </si>
  <si>
    <t>4/17/66000-КЛ</t>
  </si>
  <si>
    <t>20.03.2017, 66922/17/11649-ВО</t>
  </si>
  <si>
    <t>СПАО «Ингосстрах», период действия договора с 23.01.2025 по 22.01.2026</t>
  </si>
  <si>
    <t>620034, Свердловская область, г. Екатеринбург, ул. Бебеля, д. 108, кв. 50</t>
  </si>
  <si>
    <t>urteh-ekb.ru</t>
  </si>
  <si>
    <t>av.rodin@bk.ru</t>
  </si>
  <si>
    <t>2/17/63000-КЛ</t>
  </si>
  <si>
    <t>22.03.2017, 63922/17/10027-ВК</t>
  </si>
  <si>
    <t>СПАО «Ингосстрах», период действия договора с 18.01.2025 по 17.01.2026</t>
  </si>
  <si>
    <t>443080, Самарская область, г.о. Самара, г. Самара, вн. р-н Октябрьский, ул. Революционная, д. 70, литера 3, помещ. 25</t>
  </si>
  <si>
    <t>pzsamara@gmail.com</t>
  </si>
  <si>
    <t>27/17/77000-КЛ</t>
  </si>
  <si>
    <t>21.03.2017, 77922/17/109617-СЗ</t>
  </si>
  <si>
    <t>ООО СК «Уралсиб Страхование», период действия договора с 05.02.2018 по 04.02.2019</t>
  </si>
  <si>
    <t>127015, г. Москва, ул. Большая Новодмитровская, д. 23, стр. 6</t>
  </si>
  <si>
    <t>pfbcollection.ru</t>
  </si>
  <si>
    <t>27.09.2019, 1101</t>
  </si>
  <si>
    <t>28/17/77000-КЛ</t>
  </si>
  <si>
    <t>21.03.2017, 77922/17/109616-СЗ</t>
  </si>
  <si>
    <t xml:space="preserve">СПАО «Ингосстрах», период действия договора с 22.02.2017 по 21.02.2018 </t>
  </si>
  <si>
    <t>125130, г. Москва, Старопетровский проезд, д. 7А, стр. 25, офис 2</t>
  </si>
  <si>
    <t>loggcollection.ru</t>
  </si>
  <si>
    <t>19.07.2018, 77922/18/72445-СЗ</t>
  </si>
  <si>
    <t>8/17/78000-КЛ</t>
  </si>
  <si>
    <t>27.03.2017, 78922/17/28216-ВГ</t>
  </si>
  <si>
    <t>ООО «Абсолют Страхование», период действия договора с 30.04.2025 по 29.04.2026</t>
  </si>
  <si>
    <t>197374, г. Санкт-Петербург, ул. Мебельная, д. 12, корп. 1, литер А, помещ. 55-Н, офис 420</t>
  </si>
  <si>
    <t>info@dafemida.ru</t>
  </si>
  <si>
    <t>3/17/50000-КЛ</t>
  </si>
  <si>
    <t>29.03.2017, 50922/17/34354-СЩ</t>
  </si>
  <si>
    <t>АО «Совкомбанк страхование», период действия договора с 15.03.2025 по 14.03.2026</t>
  </si>
  <si>
    <t>140180, Московская область, г. Жуковский, ул. Гагарина, д. 85В, помещ. 1</t>
  </si>
  <si>
    <t>accept-debts.ru</t>
  </si>
  <si>
    <t>accept@scoring-accept.ru</t>
  </si>
  <si>
    <t>2/17/54000-КЛ</t>
  </si>
  <si>
    <t>30.03.2017, 54922/17/8982-ЭБ</t>
  </si>
  <si>
    <t>АО «Совкомбанк страхование», период действия договора с 25.03.2025 по 24.03.2026</t>
  </si>
  <si>
    <t>633010, Новосибирская область, г. Бердск, ул. Вокзальная, д. 26, офис 106</t>
  </si>
  <si>
    <t>partner-group.org</t>
  </si>
  <si>
    <t>manager@partner-group.org</t>
  </si>
  <si>
    <t>2/17/34000-КЛ</t>
  </si>
  <si>
    <t>31.03.2017, 34918/17/13503-ВЗ</t>
  </si>
  <si>
    <t>СПАО «Ингосстрах», период действия договора с 22.03.2025 по 21.03.2026</t>
  </si>
  <si>
    <t>400117, Волгоградская область, г. Волгоград, ул. им. Землячки, д. 66 А, офис 106</t>
  </si>
  <si>
    <t>utist@ucmks.ru</t>
  </si>
  <si>
    <t>3/17/37000-КЛ</t>
  </si>
  <si>
    <t>04.04.2017, 37907/17/4481-НТ</t>
  </si>
  <si>
    <t>ООО «Зетта Страхование», период действия договора с 01.03.2025 по 28.02.2026</t>
  </si>
  <si>
    <t>155900, Ивановская область, г. Шуя, ул. Свердлова, д. 104, кв. 90</t>
  </si>
  <si>
    <t>Kredit-kollekt@mail.ru</t>
  </si>
  <si>
    <t>29/17/77000-КЛ</t>
  </si>
  <si>
    <t>05.04.2017, 77922/17/116001-СЗ</t>
  </si>
  <si>
    <t>АО «АльфаСтрахование», период действия договора с 05.02.2018 по 04.02.2019</t>
  </si>
  <si>
    <t>123022, г. Москва, ул. 2-я Звенигородская, д. 13, стр. 15</t>
  </si>
  <si>
    <t>algo.msk.ru</t>
  </si>
  <si>
    <t>19.09.2018, 77922/18/100667-НБ</t>
  </si>
  <si>
    <t>30/17/77000-КЛ</t>
  </si>
  <si>
    <t>05.04.2017, 77922/17/115997-СЗ</t>
  </si>
  <si>
    <t>ООО СК «Гелиос», период действия договора с 01.01.2025 по 31.12.2025</t>
  </si>
  <si>
    <t>124482, г. Москва, вн. тер. г. муниципальный округ Савелки, г. Зеленоград, Савёлкинский проезд, д. 4, помещ. 4/21</t>
  </si>
  <si>
    <t>avrora-consult.ru</t>
  </si>
  <si>
    <t>avrora-consult@mail.ru</t>
  </si>
  <si>
    <t>31/17/77000-КЛ</t>
  </si>
  <si>
    <t>05.04.2017, 77922/17/116002-СЗ</t>
  </si>
  <si>
    <t>АО «АбсолютСтрахование», период действия договора с 30.04.2023 по 29.04.2024</t>
  </si>
  <si>
    <t>119334, г. Москва, вн. тер. г. муниципальный округ Хорошевский, ул. Авиаконструктора Микояна, д.12, этаж 4, помещ. Б</t>
  </si>
  <si>
    <t>kvestor.org</t>
  </si>
  <si>
    <t>05.06.2024, 77922/24/2207187-НК</t>
  </si>
  <si>
    <t>6/17/52000-КЛ</t>
  </si>
  <si>
    <t>06.04.2017, 52922/17/9237-ИК</t>
  </si>
  <si>
    <t>603138, Нижегородская область, г. Нижний Новгород, ул. Краснодонцев, д. 21, корп. 2, кв. 76</t>
  </si>
  <si>
    <t>pravo-horizont.ru</t>
  </si>
  <si>
    <t>horizont-pravo@mail.ru</t>
  </si>
  <si>
    <t>5/17/66000-КЛ</t>
  </si>
  <si>
    <t>11.04.2017, 66922/17/15597-ЕС</t>
  </si>
  <si>
    <t>СПАО «Ингосстрах», период действия договора с 16.01.2025 по 15.01.2026</t>
  </si>
  <si>
    <t>620073, Свердловская область, г. Екатеринбург, ул. Крестинского, стр. 46А, офис 708</t>
  </si>
  <si>
    <t>info@kavozvrat.ru</t>
  </si>
  <si>
    <t>1/17/76000-КЛ</t>
  </si>
  <si>
    <t>11.04.2017, 76907/17/6518-ЮА</t>
  </si>
  <si>
    <t>АО «Абсолют Страхование», период действия договора с 08.02.2025 по 07.02.2026</t>
  </si>
  <si>
    <t>117303, г. Москва, вн.тер.г. муниципальный округ Зюзино, ул. Малая Юшуньская, д. 1, корп. 1, помещ. 1/Ц</t>
  </si>
  <si>
    <t>info@dolg24.ru</t>
  </si>
  <si>
    <t>2/17/76000-КЛ</t>
  </si>
  <si>
    <t>11.04.2017, 76907/17/6519-ЮА</t>
  </si>
  <si>
    <t>АО «АльфаСтрахование», период действия договора с 22.01.2025 по 21.01.2026</t>
  </si>
  <si>
    <t>150000, Ярославская область, г. Ярославль, ул. Большая Октябрьская, д. 29, офис 335</t>
  </si>
  <si>
    <t>PKO-MFICOLLECTION.RU</t>
  </si>
  <si>
    <t>mficollection@mail.ru</t>
  </si>
  <si>
    <t>6/17/66000-КЛ</t>
  </si>
  <si>
    <t>13.04.2017, 66922/17/16171-ЕС</t>
  </si>
  <si>
    <t>ОАО «АльфаСтрахование», период действия договора с 20.01.2017 по 19.01.2018</t>
  </si>
  <si>
    <t>620036, Свердловская область, г. Екатеринбург, пос. Мичуринский, ул. Широкореченская, д. 6</t>
  </si>
  <si>
    <t>gcvd.su</t>
  </si>
  <si>
    <t>09.02.2018, 66922/18/4914-ВО</t>
  </si>
  <si>
    <t>5/17/61000-КЛ</t>
  </si>
  <si>
    <t>13.04.2017, 61919/17/15087-ЮР</t>
  </si>
  <si>
    <t>344056, Ростовская область, г. Ростов-на-Дону, ул. Белорусская, д. 44/71, офис 1</t>
  </si>
  <si>
    <t>юг-коллекшн.рф</t>
  </si>
  <si>
    <t>vopros@collecshn.ru</t>
  </si>
  <si>
    <t>4/17/50000-КЛ</t>
  </si>
  <si>
    <t>19.04.2017, 50922/17/38656-СЩ</t>
  </si>
  <si>
    <t>ООО «Зетта Страхование», период действия договора с 30.04.2025 по 29.04.2026</t>
  </si>
  <si>
    <t>142116, Московская область, г. Подольск, ул. Лобачева, д. 13, офис 425</t>
  </si>
  <si>
    <t>dolganetgkh@mail.ru</t>
  </si>
  <si>
    <t>7/17/66000-КЛ</t>
  </si>
  <si>
    <t>21.04.2017, 66922/17/17665-ЕС</t>
  </si>
  <si>
    <t>ООО «Ингосстрах», период действия договора с 20.03.2022 по 19.03.2023</t>
  </si>
  <si>
    <t>620144, Свердловская область, г. Екатеринбург, ул. Куйбышева, д. 55, офис 402</t>
  </si>
  <si>
    <t>bush@sbcerber.ru</t>
  </si>
  <si>
    <t>28.08.2023, 66922/23/1287429-ОХ</t>
  </si>
  <si>
    <t>2/17/16000-КЛ</t>
  </si>
  <si>
    <t>28.04.2017, 16906/17/17687-РИ</t>
  </si>
  <si>
    <t>СПАО «Ингосстрах», период действия договора с 05.04.2025 по 04.04.2026</t>
  </si>
  <si>
    <t>420021, Республика Татарстан г. Казань, ул. Братьев Петряевых, д. 5, помещ. 407</t>
  </si>
  <si>
    <t>info@redut16.ru</t>
  </si>
  <si>
    <t>9/17/78000-КЛ</t>
  </si>
  <si>
    <t>28.04.2017, 78922/17/48427-ВГ</t>
  </si>
  <si>
    <t>СПАО «Ингосстрах», период действия договора с 15.02.2025 по 14.02.2026</t>
  </si>
  <si>
    <t>195009, г. Санкт-Петербург, просп. Кондратьевский, д. 2, лит. Л, помещ. 302</t>
  </si>
  <si>
    <t>info@baltsv.ru</t>
  </si>
  <si>
    <t>3/17/76000-КЛ</t>
  </si>
  <si>
    <t>10.05.2017, 76907/17/8176-ЮА</t>
  </si>
  <si>
    <t>АО «Совкомбанк страхование», период действия договора с 25.01.2025 по 24.01.2026</t>
  </si>
  <si>
    <t>150062, Ярославская область, г.о. город Ярославль, г. Ярославль, ул. Космонавтов, д. 11, пом. ко. 2.9</t>
  </si>
  <si>
    <t>pfinance24.ru</t>
  </si>
  <si>
    <t>32/17/77000-КЛ</t>
  </si>
  <si>
    <t>10.05.2017, 77922/17/131314-СЗ</t>
  </si>
  <si>
    <t>СПАО «Ингосстрах», период действия договора с 12.04.2020 по 11.04.2021</t>
  </si>
  <si>
    <t>105066, г. Москва, ул. Спартаковская, д. 19, стр. 3А, этаж 1, помещ. 118, офис 3Т</t>
  </si>
  <si>
    <t>jure.ru</t>
  </si>
  <si>
    <t>09.04.2021, 77922/21/761776-СЗ</t>
  </si>
  <si>
    <t>4/17/59000-КЛ</t>
  </si>
  <si>
    <t>11.05.2017, 59922/17/18031-ИК</t>
  </si>
  <si>
    <t>ООО «Зетта Страхование», период действия договора с 24.04.2025 по 23.04.2026</t>
  </si>
  <si>
    <t>614000, Пермский край, г. Пермь, ул. Пожарная, 18, офис 3</t>
  </si>
  <si>
    <t>yur-praktika.ru</t>
  </si>
  <si>
    <t>yur-praktik@yandex.ru</t>
  </si>
  <si>
    <t>1/17/21000-КЛ</t>
  </si>
  <si>
    <t>26.05.2017, 21906/17/8428-АИ</t>
  </si>
  <si>
    <t>ООО «Абсолют Страхование», период действия договора с 05.02.2025 по 04.02.2026</t>
  </si>
  <si>
    <t>428024, Чувашская Республика — Чувашия, г. Чебоксары, ул. Хевешская, д. 1А, офис 207</t>
  </si>
  <si>
    <t>info@gskop.ru</t>
  </si>
  <si>
    <t>1/17/18000-КЛ</t>
  </si>
  <si>
    <t>29.05.2017, 18907/17/9119-ИН</t>
  </si>
  <si>
    <t xml:space="preserve">426003, Удмуртская Республика, г. Ижевск, ул. Красноармейская, д. 61,офис 27 </t>
  </si>
  <si>
    <t>908423@gnk18.ru</t>
  </si>
  <si>
    <t>33/17/77000-КЛ</t>
  </si>
  <si>
    <t>29.05.2017, 77922/17138773-СЗ</t>
  </si>
  <si>
    <t>АО«Совкомбанк Страхование», период действия договора с 19.01.2025 по 18.01.2026</t>
  </si>
  <si>
    <t>117452, г. Москва, вн.тер.г. муниципальный округ Зюзино, ул. Азовская, д. 24, корп. 3, помещ. 2/2</t>
  </si>
  <si>
    <t>contact@rythmfinance.ru zapros@rythmfinance.ru</t>
  </si>
  <si>
    <t>6/17/38000-КЛ</t>
  </si>
  <si>
    <t>31.05.2017, 38922/17/14412-ТМ</t>
  </si>
  <si>
    <t>СПАО «Ингосстрах», период действия договора с 22.05.2017 по 21.05.2018</t>
  </si>
  <si>
    <t>665719, Иркутская область, г. Братск, ж/р Центральный, ул. Советская, д. 20, помещ.1001</t>
  </si>
  <si>
    <t>asd-bars.ru</t>
  </si>
  <si>
    <t>26.06.2018, 38922/18/19899-ТМ</t>
  </si>
  <si>
    <t>5/17/59000-КЛ</t>
  </si>
  <si>
    <t>06.06.2017, 59922/17/22358-ИК</t>
  </si>
  <si>
    <t>618270, Пермский край, г. Гремячинск, ул. Свердлова, д. 7</t>
  </si>
  <si>
    <t>info@59partner.ru</t>
  </si>
  <si>
    <t>10/17/78000-КЛ</t>
  </si>
  <si>
    <t>09.06.2017, 78922/17/53109-ВГ</t>
  </si>
  <si>
    <t>АО «Абсолют Страхование», период действия договора с 24.11.2024 по 23.11.2025</t>
  </si>
  <si>
    <t>194044, г. Санкт-Петербург, вн.тер.г. муниципальный округ Сампсониевское, просп. Большой Сампсониевский, д. 28, к. 2, лит. Д, офис 642</t>
  </si>
  <si>
    <t>info@legalca.ru</t>
  </si>
  <si>
    <t>34/17/77000-КЛ</t>
  </si>
  <si>
    <t>15.06.2017, 77922/17/144101-СЗ</t>
  </si>
  <si>
    <t>АО «Зетта Страхование», период действия договора с 01.01.2025 по 31.12.2025</t>
  </si>
  <si>
    <t>107023, г. Москва, пер. Семеновский, д. 15, помещ. 1, комн. 21</t>
  </si>
  <si>
    <t>hiv@svdolg.com</t>
  </si>
  <si>
    <t>6/17/61000-КЛ</t>
  </si>
  <si>
    <t>19.06.2017, 61919/17/26108-ЮР</t>
  </si>
  <si>
    <t>ООО «ИНКОР Страхование», период действия договора с 04.04.2019 по 03.05.2019</t>
  </si>
  <si>
    <t>344011, Ростовская область, г. Ростов-на-Дону, ул. Текучева, д.162 а, ком. 1А</t>
  </si>
  <si>
    <t>26.04.2019, 61919/19/25436-ЕК</t>
  </si>
  <si>
    <t>6/17/59000-КЛ</t>
  </si>
  <si>
    <t>22.06.2017, 59922/17/24829-ОН</t>
  </si>
  <si>
    <t>ООО СК «Уралсиб Страхование», период действия договора с 22.05.2024 по 21.05.2025</t>
  </si>
  <si>
    <t xml:space="preserve">614064, Пермский край, г.Пермь, ул. Окулова, зд. 75, к. 2, офис 215 </t>
  </si>
  <si>
    <t>legal-plus.ru</t>
  </si>
  <si>
    <t>Legal-plus.perm@yandex.ru</t>
  </si>
  <si>
    <t>35/17/77000-КЛ</t>
  </si>
  <si>
    <t>06.07.2017, 77922/17/151820-НБ</t>
  </si>
  <si>
    <t>АО «ЗеттаСтрахование», период действия договора с 12.01.2025 по 11.01.2026</t>
  </si>
  <si>
    <t>109316, г. Москва, вн.тер.г. муниципальный округ Нижегородский, Волгоградский просп., д. 35, этаж 4, помещ. 409</t>
  </si>
  <si>
    <t>pyur-cev@bk.ru</t>
  </si>
  <si>
    <t>4/17/63000-КЛ</t>
  </si>
  <si>
    <t>10.07.2017, 63922/17/24860-ВК</t>
  </si>
  <si>
    <t>ООО «Абсолют Страхование», период действия договора с 27.03.2022 по 26.03.2023</t>
  </si>
  <si>
    <t>443100, Самарская область, г. Самара, ул. Галактионовская, д. 150, ком. 502</t>
  </si>
  <si>
    <t>collector-diplomat.ru</t>
  </si>
  <si>
    <t>notarius163@gmail.com</t>
  </si>
  <si>
    <t>24.05.2023, № 313</t>
  </si>
  <si>
    <t>3/17/63000-КЛ</t>
  </si>
  <si>
    <t>10.07.2017, 63922/17/24859-ВК</t>
  </si>
  <si>
    <t>СПАО «Ингосстрах», период действия договора с 01.06.2022 по 31.05.2023</t>
  </si>
  <si>
    <t>443069, Самарская область, г. Самара, ул. Революционная, д. 76, лит. В7, этаж 2, ком. 4</t>
  </si>
  <si>
    <t xml:space="preserve">lilia8200912@mail.ru </t>
  </si>
  <si>
    <t>26.06.2024, 63922/24/407791-ЗМ</t>
  </si>
  <si>
    <t>5/17/50000-КЛ</t>
  </si>
  <si>
    <t>12.07.2017, 50922/17/54503-СЩ</t>
  </si>
  <si>
    <t>ООО «Абсолют Страхование», период действия договора с 22.05.2021 по 21.05.2022</t>
  </si>
  <si>
    <t>143404, Московская область, г. Красногорск, ул. Парковая, д. 1, этаж цоколь, помещ. 5</t>
  </si>
  <si>
    <t>prof-coll.ru</t>
  </si>
  <si>
    <t>info@profcoll.ru</t>
  </si>
  <si>
    <t>30.03.2022, 50922/59441-НК</t>
  </si>
  <si>
    <t>36/17/77000-КЛ</t>
  </si>
  <si>
    <t>13.07.2017, 77922/17/153850-СГ</t>
  </si>
  <si>
    <t>ООО «Зетта Страхование», период действия договора с 30.01.2022 по 29.01.2023</t>
  </si>
  <si>
    <t>109316, г. Москва, вн.тер.г. муниципальный округ Лефортово, ул. Авиамоторная, д. 55, к. 31, этаж 3, помещ. 3516</t>
  </si>
  <si>
    <t>altima-debt.ru</t>
  </si>
  <si>
    <t>30.01.2023, 77922/23/15039-НК</t>
  </si>
  <si>
    <t>2/17/ 58000- КЛ</t>
  </si>
  <si>
    <t>19.07.2017, 58906/17/9987-ЕП</t>
  </si>
  <si>
    <t>ООО «Абсолют Страхование», период действия договора с 30.04.2025 до 29.04.2026</t>
  </si>
  <si>
    <t xml:space="preserve">440020, Пензенская область, г. Пенза, ул. Володарского, стр. 23 </t>
  </si>
  <si>
    <t>ooopravo58@mail.ru</t>
  </si>
  <si>
    <t>3/17/16000-КЛ</t>
  </si>
  <si>
    <t>20.07.2017, 16922/17/30103-РИ</t>
  </si>
  <si>
    <t>СПАО «Ингосстрах», период действия договора с 16.05.2024 по 15.05.2025</t>
  </si>
  <si>
    <t>423815, Республика Татарстан г. Набережные Челны, пр-т. им. Вахитова, д. 20Б</t>
  </si>
  <si>
    <t>support@winlevel.ru</t>
  </si>
  <si>
    <t>37/17/77000-КЛ</t>
  </si>
  <si>
    <t>27.07.2017, 77922/17/153044-СЗ</t>
  </si>
  <si>
    <t>СПАО «Ингосстрах», период действия договора с 01.03.2025 по 29.02.2026</t>
  </si>
  <si>
    <t>127015, г. Москва, ул. Б. Новодмитровская, д. 23, стр. 3</t>
  </si>
  <si>
    <t>Inter-prime.org</t>
  </si>
  <si>
    <t>info@Inter-prime.org</t>
  </si>
  <si>
    <t>38/17/77000-КЛ</t>
  </si>
  <si>
    <t>03.08.2017, 77922/17/160301-НБ</t>
  </si>
  <si>
    <t>ООО «Абсолют Страхование», период действия договора с 14.02.2025 по 13.02.2026</t>
  </si>
  <si>
    <t xml:space="preserve">123007, г. Москва, Хорошёвское шоссе, д. 35, корп. 1, помещ. 7 </t>
  </si>
  <si>
    <t>rmc-collecting.ru</t>
  </si>
  <si>
    <t xml:space="preserve">amorozov@rmc-collecting.ru </t>
  </si>
  <si>
    <t>39/17/77000-КЛ</t>
  </si>
  <si>
    <t>10.08.2017, 77922/17/162804-СЗ</t>
  </si>
  <si>
    <t>ООО «АльфаСтрахование», период действия договора с 05.08.2021 по 04.08.2022</t>
  </si>
  <si>
    <t>127254, г. Москва, ул. Огородный проезд, д. 14, этаж 4, комн. 423</t>
  </si>
  <si>
    <t>centrsv.ru</t>
  </si>
  <si>
    <t>03.11.2022, 77922/22/9242291-СЗ</t>
  </si>
  <si>
    <t>40/17/77000-КЛ</t>
  </si>
  <si>
    <t>10.08.2017, 77922/17/162815-СЗ</t>
  </si>
  <si>
    <t>СПАО «Ингосстрах», период действия договора с 27.12.2019 по 26.12.2020</t>
  </si>
  <si>
    <t>119180, г. Москва, пер. Старомонетный, д. 14, стр. 2, помещ. 4</t>
  </si>
  <si>
    <t>26.01.2021, 77922/21/603391-СЗ</t>
  </si>
  <si>
    <t>4/17/16000-КЛ</t>
  </si>
  <si>
    <t>15.08.2017, 16922/17/33874-РИ</t>
  </si>
  <si>
    <t>СПАО «Ингосстрах», период действия договора с 01.08.2023 по 31.07.2024</t>
  </si>
  <si>
    <t>420140, Республика Татарстан, г.о.город Казань, г. Казань, ул. Сибирский Тракт, д. 38В, к.2, помещ. 1039, офис 480</t>
  </si>
  <si>
    <t>mdm@rudag.ru</t>
  </si>
  <si>
    <t>11.01.2024, 16922/24/260-АЗ</t>
  </si>
  <si>
    <t>2/17/43000-КЛ</t>
  </si>
  <si>
    <t>18.08.2017, 43918/17/12582-СШ</t>
  </si>
  <si>
    <t>АО «АльфаСтрахование», период действия договора с 25.01.2025 по 24.01.2026</t>
  </si>
  <si>
    <t>610001, Кировская область, г. Киров, ул. Красина, д. 5, корп. 4</t>
  </si>
  <si>
    <t>INFO@PKONBK.RU</t>
  </si>
  <si>
    <t>8/17/66000-КЛ</t>
  </si>
  <si>
    <t>23.08.2017, 66922/17/37438-ВО</t>
  </si>
  <si>
    <t>СПАО «Ингосстрах», период действия договора с 07.08.2024 по 06.08.2025</t>
  </si>
  <si>
    <t>620026, Свердловская область, г. Екатеринбург, ул. Куйбышева, д. 48Г, кв. 17</t>
  </si>
  <si>
    <t>info@usrdc.ru</t>
  </si>
  <si>
    <t>1/17/26000-КЛ</t>
  </si>
  <si>
    <t>04.09.2017, 26919/17/27070-НК</t>
  </si>
  <si>
    <t>АО «Совкомбанк страхование», период действия договора с 15.08.2024 по 14.08.2025</t>
  </si>
  <si>
    <t>355003, Ставропольский край, г. Ставрополь, ул. Дзержинского, д. 160, помещ. 177</t>
  </si>
  <si>
    <t>mkc-collection.ru</t>
  </si>
  <si>
    <t>info@mkc-collection.ru</t>
  </si>
  <si>
    <t>1/17/68000-КЛ</t>
  </si>
  <si>
    <t>11.09.2017, 68906/17/9477-ОЯ</t>
  </si>
  <si>
    <t xml:space="preserve">СПАО «Ингосстрах», период действия договора с 04.09.2024 по 03.09.2025 </t>
  </si>
  <si>
    <t>392000, Тамбовская область, г. Тамбов, ул. Пионерская, д. 18, помещ. 62</t>
  </si>
  <si>
    <t>ka-tmb.ru</t>
  </si>
  <si>
    <t>kr.arbitr@mail.ru</t>
  </si>
  <si>
    <t>41/17/77000-КЛ</t>
  </si>
  <si>
    <t>14.09.2017, 77922/17/170995-НБ</t>
  </si>
  <si>
    <t>АО «Совкомбанк страхование», период действия договора с 19.03.2025 по 18.03.2026</t>
  </si>
  <si>
    <t>143005, Московская область, г. Одинцово, Можайское шоссе, стр. 80Б, оф. 306</t>
  </si>
  <si>
    <t>valter-collect.ru</t>
  </si>
  <si>
    <t>valter.comp@mail.ru</t>
  </si>
  <si>
    <t>11/17/78000-КЛ</t>
  </si>
  <si>
    <t>19.09.2017, 78922/17/74219-АЛ</t>
  </si>
  <si>
    <t>СПАО «Ингосстрах», период действия договора с 14.08.2024 по 13.08.2025</t>
  </si>
  <si>
    <t>197342, г. Санкт-Петербург, вн. территория г. Муниципальный округ Ланское, ул. Торжковская, д.5, лит. А, помещ. 13-Н, комн. 104, офис 408</t>
  </si>
  <si>
    <t>info@kass.spb.ru</t>
  </si>
  <si>
    <t>42/17/77000-КЛ</t>
  </si>
  <si>
    <t>21.09.2017, 77922/17/172647-СЗ</t>
  </si>
  <si>
    <t>СПАО «Ингосстрах», период действия договора с 15.06.2024 по 14.06.2025</t>
  </si>
  <si>
    <t>105118, г. Москва, вн.тер.г. муниципальный округ Соколиная Гора, ул. Кирпичная, д. 20, стр. 7</t>
  </si>
  <si>
    <t>biznes-alyans.ru</t>
  </si>
  <si>
    <t>info@biznes-alyans.ru</t>
  </si>
  <si>
    <t>16.05.2025, 77922/25/93151-НК</t>
  </si>
  <si>
    <t>43/17/77000-КЛ</t>
  </si>
  <si>
    <t>21.09.2017, 77922/17/172648-СЗ</t>
  </si>
  <si>
    <t>АО «Совкомбанк страхование», период действия договора с 05.02.2024 по 04.02.2025</t>
  </si>
  <si>
    <t>117105, г. Москва, вн.тер.г. муниципальный округ Донской, ш. Варшавское, д. 16, корп.1, этаж 1, помещ. II, ком. 1-9</t>
  </si>
  <si>
    <t>antey-collection.com</t>
  </si>
  <si>
    <t>info@antey-collection.com</t>
  </si>
  <si>
    <t>2/17/69000-КЛ</t>
  </si>
  <si>
    <t>25.09.2017, 69907/17/17478-АТ</t>
  </si>
  <si>
    <t>ПАО «Ингосстрах», период действия договора C 18.09.2018 по 17.09.2019</t>
  </si>
  <si>
    <t>170001, Тверская область, г. Тверь, ул. Спартака, д. 42, помещ. 6</t>
  </si>
  <si>
    <t>revers-tver.ru</t>
  </si>
  <si>
    <t>badaninserg@yandex.ru</t>
  </si>
  <si>
    <t>25.04.2019, 69907/19/9238-НС</t>
  </si>
  <si>
    <t>5/17/16000-КЛ</t>
  </si>
  <si>
    <t>26.09.2017, 16922/17/40513-ИБ</t>
  </si>
  <si>
    <t>СПАО «Ингосстрах», период действия договора с 21.08.2024 по 20.08.2025</t>
  </si>
  <si>
    <t>421044, Республика Татарстан г. Казань, пр. Ямашева, д. 36д, офис 15</t>
  </si>
  <si>
    <t>nm@5kapitalov.ru</t>
  </si>
  <si>
    <t>1/17/28000-КЛ</t>
  </si>
  <si>
    <t>09.10.2017, 28907/17/23496377-ЛМ</t>
  </si>
  <si>
    <t>СПАО «Ингосстрах», период действия договора с 01.01.2021 по 31.12.2021</t>
  </si>
  <si>
    <t>630082, Новосибирская область, г. Новосибирск, ул. Дуси Ковальчук, д. 250, помещ. 202</t>
  </si>
  <si>
    <t>serious@serioustrade.ru</t>
  </si>
  <si>
    <t>26.04.2021, 246</t>
  </si>
  <si>
    <t>7/17/59000-КЛ</t>
  </si>
  <si>
    <t>09.10.2017, 59922/17/41495-ИК</t>
  </si>
  <si>
    <t>АО «АльфаСтрахование», период действия договора с 18.09.2024 по 17.09.2025</t>
  </si>
  <si>
    <t>614000, Пермский край, г.о. Пермский, г. Пермь, ул. Монастырская, д. 61, офис 525</t>
  </si>
  <si>
    <t>olandperm@yandex.ru</t>
  </si>
  <si>
    <t>2/17/21000-КЛ</t>
  </si>
  <si>
    <t>10.10.2017, 21906/17/16400-АИ</t>
  </si>
  <si>
    <t>СПАО «Ингосстрах», период действия договора с 27.01.2025 по 26.01.2026</t>
  </si>
  <si>
    <t>428022, Чувашская Республика — Чувашия, г.о. город Чебоксары, г. Чебоксары, ул. 50 лет Октября, д. 4, помещ. 3</t>
  </si>
  <si>
    <t>fssp@incollect.ru</t>
  </si>
  <si>
    <t>44/17/77000-КЛ</t>
  </si>
  <si>
    <t>12.10.2017, 77922/17/177522-СЗ</t>
  </si>
  <si>
    <t>АО «АльфаСтрахование», период действия договора с 01.06.2024 по 31.05.2025</t>
  </si>
  <si>
    <t>121609, г. Москва, вн.тер.г. муниципальный округ Крылатское, бульвар Осенний, д. 23</t>
  </si>
  <si>
    <t>capitalca.ru</t>
  </si>
  <si>
    <t>CapitalCA@svea-cca.ru</t>
  </si>
  <si>
    <t>45/17/77000-КЛ</t>
  </si>
  <si>
    <t>12.10.2017, 77922/17/177524-СЗ</t>
  </si>
  <si>
    <t>ПАО СК «Росгосстрах», период действия договора с 26.06.2024 по 25.06.2025</t>
  </si>
  <si>
    <t>121096, г. Москва, ул. Василисы Кожиной, д. 1, офис Д13.</t>
  </si>
  <si>
    <t>info@idcollect.ru</t>
  </si>
  <si>
    <t>3/17/54000-КЛ</t>
  </si>
  <si>
    <t>12.10.2017, 54922/17/35608-ВЭ</t>
  </si>
  <si>
    <t xml:space="preserve">630108, Новосибирская область, г. Новосибирск, ул. Станционная, д. 30А, каб. 901 </t>
  </si>
  <si>
    <t>sspv@sspv.pro</t>
  </si>
  <si>
    <t>1/17/36000-КЛ</t>
  </si>
  <si>
    <t>30.10.2017, 36906/17/33877-ВП</t>
  </si>
  <si>
    <t>СПАО «Ингосстрах», период действия договора с 12.10.2024 по 11.10.2025</t>
  </si>
  <si>
    <t>394006, Воронежская область, г. Воронеж, ул. 20-летия Октября, д. 90 Б, офис 414</t>
  </si>
  <si>
    <t>neris-vrn@mail.ru</t>
  </si>
  <si>
    <t>46/17/77000-КЛ</t>
  </si>
  <si>
    <t>16.11.2017, 77922/17/186846-СЗ</t>
  </si>
  <si>
    <t>СПАО «Ингосстрах», период действия договора с 27.03.2022 по 26.03.2023</t>
  </si>
  <si>
    <t>127247, г. Москва, Дмитровское шоссе, д. 100, стр. 2, этаж 5, помещ. 4506</t>
  </si>
  <si>
    <t>14.04.2023, 77922/23/618608-НК</t>
  </si>
  <si>
    <t>12/17/78000-КЛ</t>
  </si>
  <si>
    <t>22.11.2017, 78922/17/81888-ВГ</t>
  </si>
  <si>
    <t>ООО «Зетта Страхование», период действия договора с 25.12.2024 по 24.12.2025</t>
  </si>
  <si>
    <t>123557, г. Москва, вн.тер.г. муниципальный округ Южнопортовый, пр-т Волгоградский, д. 26, стр. 1, этаж 8, ком. 811</t>
  </si>
  <si>
    <t>centr-progress@outlook.com</t>
  </si>
  <si>
    <t>47/17/77000-КЛ</t>
  </si>
  <si>
    <t>23.11.2017, 77922/17/189151-СЗ</t>
  </si>
  <si>
    <t>ООО «Абсолют Страхование», период действия договора с 17.10.2024 по 16.10.2025</t>
  </si>
  <si>
    <t>109428, г. Москва, вн. тер. г. муниципальный округ Рязанский, просп. Рязанский, д. 8А, стр. 14, помещ. 1/11</t>
  </si>
  <si>
    <t>creditconsalt08@mail.ru</t>
  </si>
  <si>
    <t>48/17/77000-КЛ</t>
  </si>
  <si>
    <t>23.11.2017, 77922/17/189156-СЗ</t>
  </si>
  <si>
    <t>ООО «Зетта Страхование», период действия договора с 08.09.2024 по 07.09.2025</t>
  </si>
  <si>
    <t>129346, г. Москва, вн.тер.г. муниципальный округ Лосиноостровский, ул. Изумрудная, д. 18, этаж 5, помещ. XIII, ком. 20</t>
  </si>
  <si>
    <t>info@alfacollection.ru</t>
  </si>
  <si>
    <t>9/17/66000-КЛ</t>
  </si>
  <si>
    <t>23.11.2017, 66922/17/51063-ВО</t>
  </si>
  <si>
    <t>ООО «Зетта Страхование», период действия договора с 10.11.2024 по 09.11.2025</t>
  </si>
  <si>
    <t>620110, Свердловская область, г. Екатеринбург, ул. Чкалова, д. 239, кв. 299</t>
  </si>
  <si>
    <t>ooo-demokrit@yandex.ru</t>
  </si>
  <si>
    <t>4/17/54000-КЛ</t>
  </si>
  <si>
    <t>08.12.2017, 54922/17/43027-ВЭ</t>
  </si>
  <si>
    <t xml:space="preserve">СПАО «Ингосстрах», период действия договора с 11.09.2018 по 10.09.2019 </t>
  </si>
  <si>
    <t>630102, Новосибирская область, г. Новосибирск, ул. Нижегородская, д. 6А, офис 401</t>
  </si>
  <si>
    <t>zapros@scgroup.su</t>
  </si>
  <si>
    <t>28.08.2019, 678</t>
  </si>
  <si>
    <t>7/17/38000-КЛ</t>
  </si>
  <si>
    <t>08.12.2017, 38922/17/37823-ТМ</t>
  </si>
  <si>
    <t>СПАО «Ингосстрах», период действия договора с 27.10.2024 по 26.10.2025</t>
  </si>
  <si>
    <t>670031, Республика Бурятия, г. Улан-Удэ, ул. Бабушкина, офис 306</t>
  </si>
  <si>
    <t>ka-grandkapital.ru</t>
  </si>
  <si>
    <t>grand.kapital.17@mail.ru</t>
  </si>
  <si>
    <t>1/17/31000-КЛ</t>
  </si>
  <si>
    <t>11.12.2017, 31907/17/19672-ПМ</t>
  </si>
  <si>
    <t xml:space="preserve">ООО «Абсолют Страхование», период действия договора с 24.02.2021 по 23.02.2022 </t>
  </si>
  <si>
    <t>308012, Белгородская область, г. Белгород, ул. Костюкова, д. 34-В, офис 302</t>
  </si>
  <si>
    <t>консолидейшн.рф</t>
  </si>
  <si>
    <t>04.04.2025, 31907/25/11901-ДК</t>
  </si>
  <si>
    <t>3/17/64000-КЛ</t>
  </si>
  <si>
    <t>15.12.2017, 64922/17/46490-ИР</t>
  </si>
  <si>
    <t>АО «АльфаСтрахование», период действия договора с 15.11.2024 по 14.11.2025</t>
  </si>
  <si>
    <t>413100, Саратовская область, г. Энгельс, ул. Пролетарская, д. 1, офис 31</t>
  </si>
  <si>
    <t>ooozashitaooo@yandex.ru</t>
  </si>
  <si>
    <t>1/17/75000-КЛ</t>
  </si>
  <si>
    <t>20.12.2017, 75907/17/29569-БД</t>
  </si>
  <si>
    <t>672040, Забайкальский край, г. Чита, ул. Ватутина, д. 20, кв. 79</t>
  </si>
  <si>
    <t>sevincom@yandex.ru</t>
  </si>
  <si>
    <t>7/17/52000-КЛ</t>
  </si>
  <si>
    <t>20.12.2017, 52922/17/357788-ИК</t>
  </si>
  <si>
    <t>СПАО «Ингосстрах», период действия договора с 20.11.2018 по 19.11.2019</t>
  </si>
  <si>
    <t xml:space="preserve">603000, Нижегородская область, г. Нижний Новгород, ул. Белинского, д. 9/1, помещ. П 7 </t>
  </si>
  <si>
    <t>centrum-nn.ru</t>
  </si>
  <si>
    <t>info@centrum-nn.ru</t>
  </si>
  <si>
    <t>09.10.2019, 52922/19/54836-ЛМ</t>
  </si>
  <si>
    <t>3/17/34000-КЛ</t>
  </si>
  <si>
    <t>22.12.2017, 34918/17/63765-ВЗ</t>
  </si>
  <si>
    <t xml:space="preserve">СПАО «Ингосстрах», период действия договора с 25.12.2019 по 24.12.2020 </t>
  </si>
  <si>
    <t>400001, Волгоградская область, г. Волгоград, ул. им. Циолковского, д. 9А, этаж 2, помещ. 6.1</t>
  </si>
  <si>
    <t>Leader-ecv.ru</t>
  </si>
  <si>
    <t>info@ecv-vlg.ru</t>
  </si>
  <si>
    <t>03.02.2021, 34922/21/30642-ЮБ</t>
  </si>
  <si>
    <t>1/17/74000-КЛ</t>
  </si>
  <si>
    <t>27.12.2017, 74910/17/46118-АС</t>
  </si>
  <si>
    <t>ООО «Зетта Страхование», период действия договора с 31.12.2023 по 30.12.2024</t>
  </si>
  <si>
    <t>454091, Челябинская область, г.о. Челябинск, г. Челябинск, ул. Энгельса, д. 26А, помещ. 20/1</t>
  </si>
  <si>
    <t>Uca-74.ru</t>
  </si>
  <si>
    <t xml:space="preserve">info@uca-74.ru </t>
  </si>
  <si>
    <t>2/17/24000-КЛ</t>
  </si>
  <si>
    <t>28.12.2017, 24922/17/52606-ЕЛ</t>
  </si>
  <si>
    <t>СПАО «Ингосстрах», период действия договора с 21.12.2018 по 20.12.2019</t>
  </si>
  <si>
    <t>662200, Красноярский край, г. Назарово, ул. Арбузова, д. 83, помещ. 17</t>
  </si>
  <si>
    <t>naz-erkz.ru</t>
  </si>
  <si>
    <t>naz-erkz@yandex.ru</t>
  </si>
  <si>
    <t>19.02.2020, 24922/20/13296-ВВ</t>
  </si>
  <si>
    <t>2/17/26000-КЛ</t>
  </si>
  <si>
    <t>10.01.2018, 26919/18/211-МЗ</t>
  </si>
  <si>
    <t>АО «АльфаСтрахование», период действий договора с 10.01.2025 по 09.01.2026</t>
  </si>
  <si>
    <t>355003, Ставропольский край, г. Ставрополь, ул. Дзержинского, д. 160</t>
  </si>
  <si>
    <t>ooo-sbr-yug.ru</t>
  </si>
  <si>
    <t>sber-director@mail.ru</t>
  </si>
  <si>
    <t>1/18/36000-КЛ</t>
  </si>
  <si>
    <t>16.01.2018, 906/18/802-РП</t>
  </si>
  <si>
    <t>АО «АльфаСтрахование», период действий договора с 18.12.2024 по 17.12.2025</t>
  </si>
  <si>
    <t>394088, Воронежская область, г. Воронеж, ул. Владимира Невского, д. 19А, кв. 224</t>
  </si>
  <si>
    <t>urart-vrn.com</t>
  </si>
  <si>
    <t>urart-vrn@mail.ru</t>
  </si>
  <si>
    <t>1/18/14000-КЛ</t>
  </si>
  <si>
    <t>18.01.2018, 14907/18/724-НГ</t>
  </si>
  <si>
    <t>ООО «Абсолют Страхование», период действия договора с 30.11.2024 по 29.11.2025</t>
  </si>
  <si>
    <t>677000, Республика Саха (Якутия), г. Якутск, ул. Пояркова, д. 20, корп. 1, кв. 88</t>
  </si>
  <si>
    <t>pko-kondor.ru</t>
  </si>
  <si>
    <t>kondorplyus14@mail.ru</t>
  </si>
  <si>
    <t>1/18/77000-КЛ</t>
  </si>
  <si>
    <t>25.01.2018, 77922/18/195285-МН</t>
  </si>
  <si>
    <t>ООО «Абсолют Страхование», период действия договора с 10.02.2025 по 09.02.2026</t>
  </si>
  <si>
    <t>115114, г. Москва, вн.тер.г.муниципальный округ Замоскворечье, ул. Летниковская, д. 10, стр. 4, помещ. 8/7</t>
  </si>
  <si>
    <t>isk-trade.com</t>
  </si>
  <si>
    <t>ISK-TRADE@yandex.ru</t>
  </si>
  <si>
    <t>2/18/77000-КЛ</t>
  </si>
  <si>
    <t>25.01.2018, 77922/18/195284-МН</t>
  </si>
  <si>
    <t>ООО «Абсолют Страхование», период действия договора с 08.02.2025 по 07.02.2026</t>
  </si>
  <si>
    <t>127030, г. Москва, ул. Долгоруковская, д. 35</t>
  </si>
  <si>
    <t>collector-dolgoff.ru</t>
  </si>
  <si>
    <t>boss@dfpg.ru</t>
  </si>
  <si>
    <t>3/18/77000-КЛ</t>
  </si>
  <si>
    <t>25.01.2018, 77922/18/195286-МН</t>
  </si>
  <si>
    <t>ООО «РСО «Евроинс», период действия договора с 10.11.2024 по 09.11.2025</t>
  </si>
  <si>
    <t>127051, г. Москва, вн.тер.г.муниципальный округ Замоскворечье, пер. Средний Овчинниковский, д. 12, помещ. 1/5</t>
  </si>
  <si>
    <t>mail@miktum.ru</t>
  </si>
  <si>
    <t>2/18/36000-КЛ</t>
  </si>
  <si>
    <t>30.01.2018, 36906/18/2640-СЯ</t>
  </si>
  <si>
    <t>ООО «Абсолют Страхование», период действия договора с 13.10.2024 по 12.10.2025</t>
  </si>
  <si>
    <t>394068, Воронежская область, г. Воронеж, ул. Хользунова, д. 4, помещ. 3/1</t>
  </si>
  <si>
    <t>alliancegroup-vrn.ru</t>
  </si>
  <si>
    <t>610-116@mail.ru</t>
  </si>
  <si>
    <t>1/18/34000-КЛ</t>
  </si>
  <si>
    <t>31.01.2018, 34918/18/3528-ЮБ</t>
  </si>
  <si>
    <t>ООО РСО «Евроинс», период действия договора с 20.01.2025 по 19.01.2026</t>
  </si>
  <si>
    <t>400074, Волгоргадская область, г.о. город-герой Волгоград, г. Волгоград, ул. им. Циолковского, д. 39, этаж 1</t>
  </si>
  <si>
    <t>andomino34@yandex.ru</t>
  </si>
  <si>
    <t>1/18/59000-КЛ</t>
  </si>
  <si>
    <t>31.01.2018, 59922/18/4119-ИК</t>
  </si>
  <si>
    <t>СПАО «Ингосстрах», период действия договора с 22.01.2025 по 21.01.2027</t>
  </si>
  <si>
    <t>614031, Пермский край, г. Пермь, ул. Костычева, д. 17, кв. 47</t>
  </si>
  <si>
    <t>agentsporov@yandex.ru</t>
  </si>
  <si>
    <t>3/18/36000-КЛ</t>
  </si>
  <si>
    <t>07.02.2018, 36906/18/3679-РП</t>
  </si>
  <si>
    <t>АО «АльфаСтрахование», период действия договора с 05.12.2022 по 04.12.2023</t>
  </si>
  <si>
    <t>394036, Воронежская область, г. Воронеж, ул. Сакко и Ванцетти, д. 78А, офис 1</t>
  </si>
  <si>
    <t>agent-v.ru</t>
  </si>
  <si>
    <t>info@agent-v.ru</t>
  </si>
  <si>
    <t>30.06.2023, 36907/23/35512-РП</t>
  </si>
  <si>
    <t>1/18/18000-КЛ</t>
  </si>
  <si>
    <t>13.02.2018, 18907/18/2786-ИН</t>
  </si>
  <si>
    <t>АО «АльфаСтрахование», период действия договора с 07.02.2025 по 06.02.2026</t>
  </si>
  <si>
    <t>426057, Удмуртская Республика, г. Ижевск, ул. Красногеройская, д. 14, офис 79</t>
  </si>
  <si>
    <t>kiriller111@mail.ru</t>
  </si>
  <si>
    <t>1/18/61000-КЛ</t>
  </si>
  <si>
    <t>12.02.2018, 61919/18/6246-ЮР</t>
  </si>
  <si>
    <t>ПАО СК «Рососстрах», период действия договора с 25.12.2024 по 24.12.2025</t>
  </si>
  <si>
    <t>344016, Ростовская область, г. Ростов-на-Дону, ул. Буровая, зд. 46</t>
  </si>
  <si>
    <t>satis.consulting@yandex.ru</t>
  </si>
  <si>
    <t>1/18/86000-КЛ</t>
  </si>
  <si>
    <t>20.02.2018, 86922/18/4332-ОА</t>
  </si>
  <si>
    <t>СПАО «Ингосстрах», период действия договора с 10.01.2023 по 09.01.2024</t>
  </si>
  <si>
    <t>628408, ХМАО-Югра, г. Сургут, ул. Сергея Безверхова, д. 4/4, помещ. 5</t>
  </si>
  <si>
    <t>dk-askp.ru</t>
  </si>
  <si>
    <t>askp86@mail.ru</t>
  </si>
  <si>
    <t>17.01.2024, 86922/24/1406-ЕЛ</t>
  </si>
  <si>
    <t>1/18/46000-КЛ</t>
  </si>
  <si>
    <t>20.02.2018, 46907/18/2998-ИВ</t>
  </si>
  <si>
    <t>СПАО «Ингосстрах», период действия договора с 12.01.2025 по 11.01.2026</t>
  </si>
  <si>
    <t>305000, Курская область, г.о. город Курск, г. Курск, ул. Марата, д. 21, этаж 2, помещ. I</t>
  </si>
  <si>
    <t>info@alternativacentr.ru</t>
  </si>
  <si>
    <t>1/18/25000-КЛ</t>
  </si>
  <si>
    <t>27.02.2018, 25922/18/8289-ИК</t>
  </si>
  <si>
    <t>СПАО «Ингосстрах», период действия договора с 07.12.2024 по 06.12.2025</t>
  </si>
  <si>
    <t>690091, Приморский край, г. Владивосток, ул. Светланская, д. 55В</t>
  </si>
  <si>
    <t>kaitgroup.vl@gmail.com</t>
  </si>
  <si>
    <t>3/17/24000-КЛ</t>
  </si>
  <si>
    <t>28.02.2018, 24922/18/7383-СН</t>
  </si>
  <si>
    <t>ООО «Зетта Страхование», период действия договора с 16.02.2025 по 15.02.2026</t>
  </si>
  <si>
    <t>660049, Красноярский край, г. Красноярск, ул. Карла Маркса, д. 95, корп. 1, помещ. 83, ком. 320</t>
  </si>
  <si>
    <t>info@argumlegal.ru</t>
  </si>
  <si>
    <t>1/18/52000-КЛ</t>
  </si>
  <si>
    <t>05.03.2018, 52922/18/7206-ВС</t>
  </si>
  <si>
    <t>603014, Нижегородская область, г. Нижний Новогорд, ул. Коминтерна, д. 14, кв. 52</t>
  </si>
  <si>
    <t>kpagrupp@mail.ru</t>
  </si>
  <si>
    <t>4/18/77000-КЛ</t>
  </si>
  <si>
    <t>06.03.2018, 77922/18/7739-СЗ</t>
  </si>
  <si>
    <t>АО «АльфаСтрахование», период действия договора с 15.03.2024 по 14.03.2025</t>
  </si>
  <si>
    <t>125464, г. Москва, вн.тер.г.муниципальый округ Митино, Волоколамское шоссе, д. 142, помещ. 2/1</t>
  </si>
  <si>
    <t>cfr_msk@mail.ru</t>
  </si>
  <si>
    <t>1/18/54000-КЛ</t>
  </si>
  <si>
    <t>07.03.2018, 54922/18/11254-ВЭ</t>
  </si>
  <si>
    <t xml:space="preserve">СПАО «Ингосстрах», период действия договора с 21.11.2018 по 20.11.2019 </t>
  </si>
  <si>
    <t>630055, Новосибирская область, г. Новосибирск, ул. Мусы Джалиля, д. 3/1, офис 15</t>
  </si>
  <si>
    <t>kobrin54.ru</t>
  </si>
  <si>
    <t>03.06.2020, 54922/20/34426-ЭБ</t>
  </si>
  <si>
    <t>4/18/36000-КЛ</t>
  </si>
  <si>
    <t>13.03.2018, 36906/18/7693-СЯ</t>
  </si>
  <si>
    <t>АО «АльфаСтрахование», период действия договора с 25.01.2024 по 24.01.2025</t>
  </si>
  <si>
    <t>394036, Воронежская область, г. Воронеж, просп. Революции, д. 1В, офис 406</t>
  </si>
  <si>
    <t>info@bepaid.ru</t>
  </si>
  <si>
    <t>2/18/46000-КЛ</t>
  </si>
  <si>
    <t>14.03.2018, 46907/18/4155-ИВ</t>
  </si>
  <si>
    <t>ООО «Зетта Страхование», период действия договора с 03.10.2024 по 02.10.2025</t>
  </si>
  <si>
    <t xml:space="preserve">305023, Курская область, г. Курск, ул. Прогонная 1-я, д. 1, офис 206 </t>
  </si>
  <si>
    <t>pc-chernozemya.ru</t>
  </si>
  <si>
    <t>ooo.pc.chernozemya@mail.ru</t>
  </si>
  <si>
    <t>5/18/36000-КЛ</t>
  </si>
  <si>
    <t>14.03.2018, 36906/18/7795-СЯ</t>
  </si>
  <si>
    <t>СПАО «Ингосстрах», период действия договора с 13.02.2025 по 12.02.2026</t>
  </si>
  <si>
    <t>394054, Воронежская область, г. Воронеж, мкр. Жилой массив Олимпийский, д. 17, кв. 924</t>
  </si>
  <si>
    <t>yuriskonsult36.ru</t>
  </si>
  <si>
    <t>2/18/18000-КЛ</t>
  </si>
  <si>
    <t>16.03.2018, 18907/18/5075-ИН</t>
  </si>
  <si>
    <t>СПАО «Ингосстрах», период действия договора с 27.02.2025 по 26.02.2026</t>
  </si>
  <si>
    <t>426006, Удмуртская Республика, г. Ижевск, проезд им. Дерябина, д. 3, офис 314</t>
  </si>
  <si>
    <t>collect@ec18.ru</t>
  </si>
  <si>
    <t>2/18/52000-КЛ</t>
  </si>
  <si>
    <t>20.03.2018, 52922/18/8664-ВС</t>
  </si>
  <si>
    <t>АО «АльфаСтрахование», период действия договора с 14.02.2024 по 13.02.2028</t>
  </si>
  <si>
    <t>603163, Нижегородская область, г. Нижний Новгород, ул. Верхне-Печерская, д. 1, кв. 140</t>
  </si>
  <si>
    <t>info@fineff.ru</t>
  </si>
  <si>
    <t>1/18/78000-КЛ</t>
  </si>
  <si>
    <t>27.03.2018, 78922/18/9282-АЛ</t>
  </si>
  <si>
    <t>СПАО «Ингосстрах», период действия договора с 17.01.2020 по 16.01.2021</t>
  </si>
  <si>
    <t>192029, г. Санкт-Петербург, просп. Обуховской Обороны, д. 70, корп. 2, офис 308</t>
  </si>
  <si>
    <t>kadengibudut.ru</t>
  </si>
  <si>
    <t>clients@kadengibudut.ru</t>
  </si>
  <si>
    <t>30.10.2020, 78922/20/51492-АЛ</t>
  </si>
  <si>
    <t>2/18/54000-КЛ</t>
  </si>
  <si>
    <t>27.03.2018, 54922/18/13521-АЛ</t>
  </si>
  <si>
    <t>СПАО «Ингосстрах», период действия договора с 27.06.2024 до 26.06.2025</t>
  </si>
  <si>
    <t>630007, Новосибирская область, г.о. Новосибирск, г. Новосибирск, ул. Коммунистическая, д. 35, к.1</t>
  </si>
  <si>
    <t>dir@zentrv.ru</t>
  </si>
  <si>
    <t>3/18/18000-КЛ</t>
  </si>
  <si>
    <t>02.04.2018, 18907/18/6192-ОВ</t>
  </si>
  <si>
    <t>СПАО «Ингосстрах», период действия договора с 18.12.2024 по 17.12.2025</t>
  </si>
  <si>
    <t>427627, Удмуртская Республика, г. Глазов, ул. Юкаменская, д. 39, офис 1</t>
  </si>
  <si>
    <t>mail@granit.plus</t>
  </si>
  <si>
    <t>1/18/23000-КЛ</t>
  </si>
  <si>
    <t>03.04.2018, 23922/18/23371-АК</t>
  </si>
  <si>
    <t>СПАО «Ингосстрах», период действия договора с 16.03.2025 по 15.03.2026</t>
  </si>
  <si>
    <t>350072, Краснодарский край, г. Краснодар, ул. Московская, д. 81/1, литер А, офис 419</t>
  </si>
  <si>
    <t>вип-к.рф</t>
  </si>
  <si>
    <t>vip-kollekshn@mail.ru</t>
  </si>
  <si>
    <t>4/18/24000-КЛ</t>
  </si>
  <si>
    <t>10.04.2018, 24922/18/13612-ЕЛ</t>
  </si>
  <si>
    <t>АО «АльфаСтрахование», период действия договора с 15.02.2025 по 14.02.2026</t>
  </si>
  <si>
    <t>660022, Красноярский край, г. Красноярск, ул. Партизана Железняка, д. 18, офис 521</t>
  </si>
  <si>
    <t>dolgkontrol@gmail.com</t>
  </si>
  <si>
    <t>2/18/78000-КЛ</t>
  </si>
  <si>
    <t>08.05.2018, 78922/18/15070-АЛ</t>
  </si>
  <si>
    <t>АО «АльфаСтрахование», период действия договора с 12.04.2024 по 11.04.2025</t>
  </si>
  <si>
    <t>197110, г. Санкт-Петербург, просп. Левашовский, д. 12, лит. А, ком. 356</t>
  </si>
  <si>
    <t>ubbltd@yandex.ru</t>
  </si>
  <si>
    <t>3/18/78000-КЛ</t>
  </si>
  <si>
    <t>08.05.2018, 78922/18/15069-АЛ</t>
  </si>
  <si>
    <t>СПАО «Ингосстрах», период действия договора с 22.01.2025 по 21.01.2026</t>
  </si>
  <si>
    <t xml:space="preserve">196006, г. Санкт-Петербург, ул. Заставская, д. 15, лит. В, помещ. 5-Н </t>
  </si>
  <si>
    <t>info@glavkollekt.ru</t>
  </si>
  <si>
    <t>5/18/77000-КЛ</t>
  </si>
  <si>
    <t>10.05.2018, 77922/18/36086-СЗ</t>
  </si>
  <si>
    <t>ПАО СК «Росгосстрах», период действия договора с 01.10.2024 по 30.09.2025</t>
  </si>
  <si>
    <t>127051, г. Москва, Большой Каретный пер., д. 24, стр. 2, помещ. 4, каб. 2</t>
  </si>
  <si>
    <t xml:space="preserve">info@goshin.ru </t>
  </si>
  <si>
    <t>4/18/78000-КЛ</t>
  </si>
  <si>
    <t>15.05.2018, 78922/18/15792-АЛ</t>
  </si>
  <si>
    <t>ООО «Зетта Страхование», период действия договора с 04.05.2024 по 03.05.2025</t>
  </si>
  <si>
    <t>195027, г. Санкт-Петербург, вн. тер. г. муниципальный округ Большая Охта, ул. Магнитогорская, д. 23, корп. 1, лит. А, офис 332, комн. 43-Н</t>
  </si>
  <si>
    <t xml:space="preserve"> info@iunona.su</t>
  </si>
  <si>
    <t>1/18/30000-КЛ</t>
  </si>
  <si>
    <t>16.05.2018, 30907/18/6334-СШ</t>
  </si>
  <si>
    <t>СПАО «Ингосстрах», период действия договора с 25.01.2018 по 24.01.2019</t>
  </si>
  <si>
    <t>416370, Астраханская область, с. Икряное, ул. Северная, д. 14</t>
  </si>
  <si>
    <t>1collector.ru</t>
  </si>
  <si>
    <t>26.07.2019, 30907/19/15645-АЮ</t>
  </si>
  <si>
    <t>3/18/54000-КЛ</t>
  </si>
  <si>
    <t>28.05.2018, 54922/18/22438-ВЭ</t>
  </si>
  <si>
    <t>ООО «Зетта Страхование», период действия договора с 24.04.2024 по 23.04.2025</t>
  </si>
  <si>
    <t>630099, Новосибирская область, г. Новосибирск, ул. Советская, д. 12, этаж 2</t>
  </si>
  <si>
    <t>info@boostr.ru</t>
  </si>
  <si>
    <t>4/18/54000-КЛ</t>
  </si>
  <si>
    <t>30.05.2018, 54922/18/22809-ВЭ</t>
  </si>
  <si>
    <t>ООО «Абсолют Страхование», период действия договора с 01.03.2025 по 29.02.2026</t>
  </si>
  <si>
    <t>630075, Новосибирская область, г. Новосибирск, ул. Фрунзе, д. 49/3, офис 9</t>
  </si>
  <si>
    <t>info@legalcollector.ru</t>
  </si>
  <si>
    <t>6/18/77000-КЛ</t>
  </si>
  <si>
    <t>30.05.2018, 77922/18/46665-СЗ</t>
  </si>
  <si>
    <t>СПАО «Ингосстрах», период действия договора с 29.12.2018 по 28.12.2019</t>
  </si>
  <si>
    <t>129164, г. Москва, ул. Маломосковская, д. 16, стр. 1, помещ. 27, этаж 2</t>
  </si>
  <si>
    <t>21.04.2021, 77922/21/775044-СЗ</t>
  </si>
  <si>
    <t>1/18/66000-КЛ</t>
  </si>
  <si>
    <t>18.06.2018, 66922/18/25774-ВО</t>
  </si>
  <si>
    <t>СПАО «Ингосстрах», период действия договора с 20.10.2024 по 19.10.2025</t>
  </si>
  <si>
    <t>620000, Свердловская область, г.о. город Екатеринбург, г. Екатеринбург, ул. Мамина-Сибиряка, стр. 101, офис 5.17</t>
  </si>
  <si>
    <t>ka-goliaf.ru</t>
  </si>
  <si>
    <t>legal@ka-goliaf.ru</t>
  </si>
  <si>
    <t>5/18/78000-КЛ</t>
  </si>
  <si>
    <t>19.06.2018, 78922/18/19501-АЛ</t>
  </si>
  <si>
    <t>ООО «Абсолют Страхование», период действия договора с 31.05.2020 по 30.05.2021</t>
  </si>
  <si>
    <t>115088, г. Москва, ул. Машиностроения 2-я, д. 17, стр. 1, этаж 2, помещ. 1, ком. 63, офис 60</t>
  </si>
  <si>
    <t>gk-ufi.ru</t>
  </si>
  <si>
    <t>gk.ufi@yandex.ru</t>
  </si>
  <si>
    <t>30.09.2021, 77922/21/379296-СЗ</t>
  </si>
  <si>
    <t>7/18/77000-КЛ</t>
  </si>
  <si>
    <t>21.06.2018, 77922/18/58044-СЗ</t>
  </si>
  <si>
    <t>АО «Совкомбанк страхование» период действия договора с 04.06.2024 по 03.06.2025</t>
  </si>
  <si>
    <t>121087, г. Москва, ул. Барклая, д. 6, стр. 5, ком. 23Д, этаж 5</t>
  </si>
  <si>
    <t>bcg-collect.ru</t>
  </si>
  <si>
    <t>info@bcg-collect.ru</t>
  </si>
  <si>
    <t>2/18/86000-КЛ</t>
  </si>
  <si>
    <t>28.06.2018, 86922/18/16065-ОА</t>
  </si>
  <si>
    <t>СПАО «Ингосстрах», период действия договора с 02.06.2019 по 01.06.2020</t>
  </si>
  <si>
    <t>628416, ХМАО-Югра, г. Сургут, просп. Ленина, д. 21, офис 523</t>
  </si>
  <si>
    <t>info@dolgovoeburo.ru</t>
  </si>
  <si>
    <t>13.04.2020, 86922/20/10578-ВВ</t>
  </si>
  <si>
    <t>8/18/77000-КЛ</t>
  </si>
  <si>
    <t>04.07.2018, 77922/18/64323-СЗ</t>
  </si>
  <si>
    <t>ООО «Абсолют Страхование», период действия договора с 15.05.2024 по 14.05.2025</t>
  </si>
  <si>
    <t>117105, г. Москва, Варшавское шоссе, д. 1, стр. 1-2, этаж 4, ком. 33</t>
  </si>
  <si>
    <t>cvz.msk.ru</t>
  </si>
  <si>
    <t>info@cvz.msk.ru</t>
  </si>
  <si>
    <t>6/18/78000-КЛ</t>
  </si>
  <si>
    <t>16.07.2018, 78922/18/23556-АЛ</t>
  </si>
  <si>
    <t>АО «Совкомбанк страхование», период действия договора с 15.06.2024 по 14.06.2025</t>
  </si>
  <si>
    <t>191186, г. Санкт-Петербург, ул. Миллионная, д. 38, кв. 9</t>
  </si>
  <si>
    <t>info@nfcompany.ru</t>
  </si>
  <si>
    <t>1/18/75000-КЛ</t>
  </si>
  <si>
    <t>01.08.2018, 75999/18/18236-БД</t>
  </si>
  <si>
    <t>ООО СК «Уралсиб Страхование», период действия договора с 19.06.2020 по 18.06.2021</t>
  </si>
  <si>
    <t>672038, Забайкальский край, г. Чита, ул. Кочеткова, д. 82, кв. 47</t>
  </si>
  <si>
    <t>legia75.wixsite.com/mysite</t>
  </si>
  <si>
    <t>legia75@yandex.ru</t>
  </si>
  <si>
    <t>30.06.2021, 75907/21/23851-БД</t>
  </si>
  <si>
    <t>9/18/77000-КЛ</t>
  </si>
  <si>
    <t>09.08.2018, 77922/18/81670-СЗ</t>
  </si>
  <si>
    <t>СПАО «Ингосстрах», период действия договора с 07.05.2022 по 06.05.2023</t>
  </si>
  <si>
    <t>125284, г. Москва, вн.тер.г. муниципальный округ Беговой, Ленинградский просп., д. 31 «А»,стр. 1, эт.25, помещ. 1/25/4</t>
  </si>
  <si>
    <t>14.02.2023, 77922/23/289312-НК</t>
  </si>
  <si>
    <t>10/18/77000-КЛ</t>
  </si>
  <si>
    <t>09.08.2018, 77922/18/81667-СЗ</t>
  </si>
  <si>
    <t>ПАО СК «Росгосстрах», период действия договора с 20.04.2025 по 19.04.2026</t>
  </si>
  <si>
    <t>117218, г. Москва, ул. Кржижановского, д. 15, корп. 5, офис 402</t>
  </si>
  <si>
    <t>info@neiva.group</t>
  </si>
  <si>
    <t>11/18/77000-КЛ</t>
  </si>
  <si>
    <t>16.08.2018, 77922/18/84822-СЗ</t>
  </si>
  <si>
    <t>САО «ВСК», период действия договора с 12.04.2025 по 11.04.2026</t>
  </si>
  <si>
    <t>117420, г. Москва, вн.тер.г. муниципальный округ Черемушки, ул. Наметкина, д. 15, эт/помещ./ком. 1/I/12</t>
  </si>
  <si>
    <t>info@gkcdu.ru</t>
  </si>
  <si>
    <t>1/18/26000-КЛ</t>
  </si>
  <si>
    <t>13.09.2018, 26919/18/25374-МЗ</t>
  </si>
  <si>
    <t>СПАО «Росгосстрах», период действия договора с 24.01.2025 по 23.01.2026</t>
  </si>
  <si>
    <t>357500, Ставропольский край, г. Пятигорск, проезд Оранжерейный, д. 14, помещ. 50 Б</t>
  </si>
  <si>
    <t>kmv-konsul.ru</t>
  </si>
  <si>
    <t>konsul-kmv@bk.ru</t>
  </si>
  <si>
    <t>4/18/18000-КЛ</t>
  </si>
  <si>
    <t>19.09.2018, 18907/18/19184-ИН</t>
  </si>
  <si>
    <t>СПАО «Ингосстрах», период действия договора с 13.08.2024 по 12.08.2025</t>
  </si>
  <si>
    <t>426008, Удмуртская Республика, г.о. город Ижевск, г. Ижевск, ул. Пушкинская, д. 268, литер Д, офис 201</t>
  </si>
  <si>
    <t>contact@svd18.ru</t>
  </si>
  <si>
    <t>1/18/74000-КЛ</t>
  </si>
  <si>
    <t>03.10.2018, 74910/18/40100-АС</t>
  </si>
  <si>
    <t>СПАО «Ингосстрах», период действия договора с 07.09.2021 по 06.09.2022</t>
  </si>
  <si>
    <t>454080, Челябинская область, г.о. Челябинский, вн. р-н Центральный, г. Челябинск, ул. Энтузиастов, д. 26Б, офис 302</t>
  </si>
  <si>
    <t>nbfk.ru</t>
  </si>
  <si>
    <t>ooonbfk@yandex.ru.</t>
  </si>
  <si>
    <t>04.08.2022. 74910/22/53467-ЮТ</t>
  </si>
  <si>
    <t>1/18/55000-КЛ</t>
  </si>
  <si>
    <t>12.10.2018, 55922/18/28907-АК</t>
  </si>
  <si>
    <t>СПАО «Ингосстрах», период действия договора с 14.09.2024 по 13.09.2025</t>
  </si>
  <si>
    <t>644099, Омская область, г. Омск, ул. Красногвардейская, д. 49</t>
  </si>
  <si>
    <t>inbg-pravo.ru</t>
  </si>
  <si>
    <t>info@inbg-pravo.ru</t>
  </si>
  <si>
    <t>6/18/16000-КЛ</t>
  </si>
  <si>
    <t>26.10.2018, 16922/18/42917-ИБ</t>
  </si>
  <si>
    <t>ООО «Абсолют Страхование», период действия договора с 27.04.2025 по 26.04.2026</t>
  </si>
  <si>
    <t xml:space="preserve">420073, Республика Татарстан, г. Казань, ул. Шуртыгина, д. 24, офис 6 </t>
  </si>
  <si>
    <t>consult-investments.ru</t>
  </si>
  <si>
    <t>mail@consult-investments.ru</t>
  </si>
  <si>
    <t>5/18/18000-КЛ</t>
  </si>
  <si>
    <t>14.11.2018, 18907/18/25498-ИН</t>
  </si>
  <si>
    <t>ООО «Зетта страхование», период действия договора с 15.10.2024 по 14.10.2025</t>
  </si>
  <si>
    <t>426057, Удмуртская Республика, г. Ижевск, ул. Бородина, д. 21, офис 409А</t>
  </si>
  <si>
    <t>office@dolg18.ru</t>
  </si>
  <si>
    <t>12/18/77000-КЛ</t>
  </si>
  <si>
    <t>15.11.2018, 77922/18/130191-СЗ</t>
  </si>
  <si>
    <t>АО «АльфаСтрахование», период действия договора с 03.09.20233 по 02.09.2024</t>
  </si>
  <si>
    <t>121596, г. Москва, ул. Горбунова, д. 2 стр. 3, эт. 8, помещ. II, ком. 4</t>
  </si>
  <si>
    <t>storm-security.ru</t>
  </si>
  <si>
    <t>info@storm-security.ru legal@storm-security.ru</t>
  </si>
  <si>
    <t>2/18/66000-КЛ</t>
  </si>
  <si>
    <t>20.11.2018, 66922/18/58622-ВО</t>
  </si>
  <si>
    <t>СПАО «Ингосстрах», период действия договора с 24.10.2018 по 23.10.2019</t>
  </si>
  <si>
    <t>620142, Свердловская область, г. Екатеринбург, ул. 8 Марта, д. 49, офис 600</t>
  </si>
  <si>
    <t>finnex24.ru</t>
  </si>
  <si>
    <t>info@finnex24.ru</t>
  </si>
  <si>
    <t>23.10.2019, 66922/19/60948-АС</t>
  </si>
  <si>
    <t>1/18/73000-КЛ</t>
  </si>
  <si>
    <t>22.11.2018, 73922/18/32436-АТ</t>
  </si>
  <si>
    <t>СПАО «Ингосстрах», период действия договора с 29.10.2019 по 28.10.2020</t>
  </si>
  <si>
    <t>432071, Ульяновская область, г. Ульяновск, ул. Карла Маркса, д. 13А, корп. 1, помещ. 1, 2, 3</t>
  </si>
  <si>
    <t>финпротект5.рф</t>
  </si>
  <si>
    <t>partner@finprotekt.ru</t>
  </si>
  <si>
    <t>18.06.2020, 73922/20/20858-АТ</t>
  </si>
  <si>
    <t>7/18/78000-КЛ</t>
  </si>
  <si>
    <t>27.11.2018, 78922/18/42403-АЛ</t>
  </si>
  <si>
    <t>ООО «Зетта Страхование», период действия договора с 06.11.2024 по 05.11.2025</t>
  </si>
  <si>
    <t>192019, г. Санкт-Петербург, ул. Профессора Качалова, д. 7, литер А, помещ./офис 16-Н/711</t>
  </si>
  <si>
    <t>info@dolgcons.ru</t>
  </si>
  <si>
    <t>1/18/50000-КЛ</t>
  </si>
  <si>
    <t>28.11.2018, 50922/18/69028-НК</t>
  </si>
  <si>
    <t>АО «Совкомбанк стахование», период действия договора с 06.07.2024 по 05.07.2025</t>
  </si>
  <si>
    <t>143402, Московская область, г. Красногорск, пер. Оптический, д. 1А, эт. 2, помещ. VIII</t>
  </si>
  <si>
    <t>info@sarmat.top</t>
  </si>
  <si>
    <t>2/18/59000-КЛ</t>
  </si>
  <si>
    <t>11.12.2018, 59922/18/65573-ИК</t>
  </si>
  <si>
    <t>СПАО «Ингосстрах», период действия договора с 01.09.2024 по 31.08.2025</t>
  </si>
  <si>
    <t>614036, Пермский край, г.о. Пермский, г. Пермь, ул. Газеты Звезда, д. 13, этаж 4, помещ. 8</t>
  </si>
  <si>
    <t>soberlik@mail.ru</t>
  </si>
  <si>
    <t>3/18/43000-КЛ</t>
  </si>
  <si>
    <t>12.12.2018, 43918/18/24143-СШ</t>
  </si>
  <si>
    <t>АО «АльфаСтрахование», период действия договора с 04.12.2024 по 03.12.2025</t>
  </si>
  <si>
    <t>610017, Кировская область, г. Киров, ул. Маклина, д. 31, офис 302</t>
  </si>
  <si>
    <t>cpvz@inbox.ru</t>
  </si>
  <si>
    <t>1/18/22000-КЛ</t>
  </si>
  <si>
    <t>17.12.2018, 22922/18/51722-ДЛ</t>
  </si>
  <si>
    <t>СК «Росгосстрах», период действия договора с 25.01.2024 по 24.01.2025</t>
  </si>
  <si>
    <t>656058, Алтайский край, г. Барнаул, ул. Попова, д. 139, офис 36</t>
  </si>
  <si>
    <t>es22agency@mail.ru</t>
  </si>
  <si>
    <t>13/18/77000-КЛ</t>
  </si>
  <si>
    <t>25.12.2018, 77922/18/154002-СЗ</t>
  </si>
  <si>
    <t>АО «Совкомбанк стахование», период действия договора с 20.03.2025 по 21.03.2026</t>
  </si>
  <si>
    <t>127566, г. Москва, Алтуфьевское шоссе, д. 48, корпус 1, этаж 3, помещ.1</t>
  </si>
  <si>
    <t>info@easycoi.ru</t>
  </si>
  <si>
    <t>14/18/77000-КЛ</t>
  </si>
  <si>
    <t>25.12.2018, 77922/18/154000-СЗ</t>
  </si>
  <si>
    <t>111033, г. Москва, вн. тер. г. муниципальный округ Лефортово ул. Золоторожский вал, д. 32, стр. 4, помещ. 405</t>
  </si>
  <si>
    <t>29.08.2022, 77922/22/8513218-СЗ</t>
  </si>
  <si>
    <t>1/19/78000-КЛ</t>
  </si>
  <si>
    <t>09.01.2019, 78922/19/92-ОК</t>
  </si>
  <si>
    <t>ООО «ИНКОР Страхование», период действия договора с 10.10.2019 по 09.10.2020</t>
  </si>
  <si>
    <t>191024, г. Санкт-Петербург, ул. 4-я Советская, д. 40, лит. Ж, офис 12</t>
  </si>
  <si>
    <t>Info@ur365.ru</t>
  </si>
  <si>
    <t>29.07.2020, 78922/20/310906-АЛ</t>
  </si>
  <si>
    <t>1/19/52000-КЛ</t>
  </si>
  <si>
    <t>21.01.2019, 52922/19/2101-ЛМ</t>
  </si>
  <si>
    <t>СПАО "Ингосстрах", период действия договора с 10.12.2021 по 09.12.2022</t>
  </si>
  <si>
    <t>603022, Нижегородская область, г. Нижний Новгород, ул. Тимирязева, д. 9, корп. 1, помещ. П332</t>
  </si>
  <si>
    <t>debtfree.ru</t>
  </si>
  <si>
    <t xml:space="preserve">svoboda@debtfree.ru </t>
  </si>
  <si>
    <t>10.11.2022, 52922/22/55044-ЛМ</t>
  </si>
  <si>
    <t>1/19/50000-КЛ</t>
  </si>
  <si>
    <t>31.01.2019, 50922/19/8288-НК</t>
  </si>
  <si>
    <t>ООО «Абсолют Страхование», период действия договора с 30.03.2021 по 29.03.2022</t>
  </si>
  <si>
    <t>141109, Московская область, Щелковский р-он, г. Щелково, ул. Космодемьянская, д. 10А, помещ. 8</t>
  </si>
  <si>
    <t>garant-recovery.ru</t>
  </si>
  <si>
    <t>dolg_info@inbox.ru</t>
  </si>
  <si>
    <t>20.08.2021, 50922/21/174029-НК</t>
  </si>
  <si>
    <t>1/19/77000-КЛ</t>
  </si>
  <si>
    <t>31.01.2019, 77922/19/145015-СЗ</t>
  </si>
  <si>
    <t>АО "АльфаСтрахование", период действия договора с 15.01.2025 по 14.01.2026</t>
  </si>
  <si>
    <t>119002, г. Москва, Малый Власьевский переулок, д. 6, этаж 1, помещ. IV, ком. 6</t>
  </si>
  <si>
    <t xml:space="preserve">khiznyakovm@vladfinans.ru </t>
  </si>
  <si>
    <t>1/19/72000-КЛ</t>
  </si>
  <si>
    <t>01.02.2019, 72922/19/3698-КХ</t>
  </si>
  <si>
    <t>АО "АльфаСтрахование", период действия договора с 11.01.2025 по 10.01.2026</t>
  </si>
  <si>
    <t>625003, Тюменская область, г. Тюмень, ул. Ленина, д. 2А, офис 602</t>
  </si>
  <si>
    <t>zevs-tmn.ru</t>
  </si>
  <si>
    <t>7203326272@mail.ru</t>
  </si>
  <si>
    <t>2/19/77000-КЛ</t>
  </si>
  <si>
    <t>07.02.2019, 77922/19/152330-СЗ</t>
  </si>
  <si>
    <t>СПАО «Ингосстрах», период действия договора с 17.12.2023 по 16.12.2024</t>
  </si>
  <si>
    <t>117630, г. Москва, вн. тер. г. муниципальный округ Обручевский, Старокалужское ш., д. 62,помещ. 1/3</t>
  </si>
  <si>
    <t>altafinance@mail.ru</t>
  </si>
  <si>
    <t>2/19/78000-КЛ</t>
  </si>
  <si>
    <t>13.02.2019, 78922/19/5635-АЛ</t>
  </si>
  <si>
    <t>АО «Совкомбанк страхование», период действия договора с 07.06.2024 по 06.06.2025</t>
  </si>
  <si>
    <t>192029, г. Санкт-Петербург, просп. Большой Смоленский, д. 2, помещ. 417</t>
  </si>
  <si>
    <t>info@inarispb.ru</t>
  </si>
  <si>
    <t>1/19/18000-КЛ</t>
  </si>
  <si>
    <t>15.02.2019, 18907/19/4803-ИН</t>
  </si>
  <si>
    <t>СПАО «Ингосстрах», период действия договора с 10.01.2024 по 09.01.2025</t>
  </si>
  <si>
    <t>426069, Удмуртская Республика, г. Ижевск, ул. Нижняя, д. 18,офис 202А</t>
  </si>
  <si>
    <t>kapitaludm@gmail.com</t>
  </si>
  <si>
    <t>26.01.2024, 18922/24/7833-ИН</t>
  </si>
  <si>
    <t>3/19/78000-КЛ</t>
  </si>
  <si>
    <t>18.02.2019, 78922/19/6084-АЛ</t>
  </si>
  <si>
    <t>СПАО «Ингосстрах», период действия договора с 01.02.2023 по 31.01.2024</t>
  </si>
  <si>
    <t>196084, г. Санкт-Петербург, вн. тер. г. Муниципальный округ Московская застава, ул. Черниговская, д. 8, литера А, помещ. 29-Н, 81Н</t>
  </si>
  <si>
    <t>gur_@mail.ru</t>
  </si>
  <si>
    <t>07.11.2023, 78922/23/6098313-АП</t>
  </si>
  <si>
    <t>1/19/56000-КЛ</t>
  </si>
  <si>
    <t>28.02.2019, 56922/19/4715-АО</t>
  </si>
  <si>
    <t>СПАО «Ингосстрах», период действия договора с 05.02.2019 по 04.02.2020</t>
  </si>
  <si>
    <t>460028, Оренбургская область, г. Оренбург, ул. Хабаровская, д. 53, этаж 3</t>
  </si>
  <si>
    <t xml:space="preserve">aegroup.moscow </t>
  </si>
  <si>
    <t>aegroup.moscow@mail.ru</t>
  </si>
  <si>
    <t>27.11.2019, 56922/19/28500-АО</t>
  </si>
  <si>
    <t>7/19/16000-КЛ</t>
  </si>
  <si>
    <t>06.03.2019, 16922/19/43693-ИБ</t>
  </si>
  <si>
    <t>420059, Республика Татарстан, г. Казань, ул. Оренбургский тракт, д. 20, офис 312</t>
  </si>
  <si>
    <t>ofis-312@mail.ru</t>
  </si>
  <si>
    <t>3/19/77000-КЛ</t>
  </si>
  <si>
    <t>06.03.2019, 77922/19/184898-СЗ</t>
  </si>
  <si>
    <t>ООО «Зетта Страхование», период действия договора с 10.12.2024 по 09.12.2025</t>
  </si>
  <si>
    <t>115114, г. Москва, Дербеневская наб., д. 7,стр. 2, этаж 2, помещ. I, ком. 41</t>
  </si>
  <si>
    <t>ka-nordstar.ru</t>
  </si>
  <si>
    <t xml:space="preserve">info@ka-nordstar.ru </t>
  </si>
  <si>
    <t>1/19/66000-КЛ</t>
  </si>
  <si>
    <t>26.03.2019, 66922/19/16473-ЕС</t>
  </si>
  <si>
    <t>ООО «ИНКОР Страхование», период действия договора с 20.02.2019 по 19.02.2020</t>
  </si>
  <si>
    <t>620142, Свердловская область, г. Екатеринбург, ул. Щорса, д. 7А, офис 434</t>
  </si>
  <si>
    <t>rscredit.ru</t>
  </si>
  <si>
    <t>rbv@rsgroup66.ru</t>
  </si>
  <si>
    <t>30.03.2021, 66922/21/32364-АС</t>
  </si>
  <si>
    <t>8/19/16000-КЛ</t>
  </si>
  <si>
    <t>26.03.2019, 16922/19/9501-ИБ</t>
  </si>
  <si>
    <t>СПАО «Ингосстрах», период действия договора с 11.02.2025 по 10.02.2026</t>
  </si>
  <si>
    <t>420059, Республика Татарстан, г. Казань, ул. Оренбургский тракт, д. 24В, помещ. 1006</t>
  </si>
  <si>
    <t>info@verumcollect.ru</t>
  </si>
  <si>
    <t>4/19/43000-КЛ</t>
  </si>
  <si>
    <t>27.03.2019, 43918/19/5875-АН</t>
  </si>
  <si>
    <t>АО «Совкомбанк страхование», период действия договора с 30.01.2025 по 29.01.2026</t>
  </si>
  <si>
    <t>610020, Кировская область, г. Киров, ул. Урицкого/Орловская, д. 20/10, помещ. 1007</t>
  </si>
  <si>
    <t>kfcompany@mail.ru</t>
  </si>
  <si>
    <t>2/19/31000-КЛ</t>
  </si>
  <si>
    <t>28.03.2019, 31907/19/12474-ДК</t>
  </si>
  <si>
    <t>СПАО «Ингосстрах», период действия договора с 01.02.2025 по 31.01.2026</t>
  </si>
  <si>
    <t>308009, Белгородская область, г. Белгород, Народный бульвар, д. 70, офис 688</t>
  </si>
  <si>
    <t>1/19/59000-КЛ</t>
  </si>
  <si>
    <t>01.04.2019, 59922/19/21157-ИК</t>
  </si>
  <si>
    <t>ООО «Зетта Страхование», период действия договора с 27.01.2024 по 26.04.2025</t>
  </si>
  <si>
    <t>614990, Пермский край, г. Пермь, ул. Героев Хасана, д. 9, офис 17/1</t>
  </si>
  <si>
    <t>aysa.perm@ya.ru</t>
  </si>
  <si>
    <t>1/19/68000-КЛ</t>
  </si>
  <si>
    <t>04.04.2019, 68918/19/7075-ВН</t>
  </si>
  <si>
    <t>СПАО «Ингосстрах», период действия договора с 06.03.2025 по 05.03.2026</t>
  </si>
  <si>
    <t>392000, Тамбовская область, г. Тамбов, ул. Советская, д. 191, офис 333</t>
  </si>
  <si>
    <t>tkb.genezis@mail.ru</t>
  </si>
  <si>
    <t>1/19/22000-КЛ</t>
  </si>
  <si>
    <t>12.04.2019, 22922/19/21213-СК</t>
  </si>
  <si>
    <t>СПАО «Ингосстрах», период действия договора с 29.11.2024 по 28.11.2025</t>
  </si>
  <si>
    <t>656067, Алтайский край, г. Барнаул, ул. Попова, д. 220 Б</t>
  </si>
  <si>
    <t>info@altaicollector.ru</t>
  </si>
  <si>
    <t>1/19/02000-ИМ</t>
  </si>
  <si>
    <t>12.04.2019, 02922/19/20558-ИМ</t>
  </si>
  <si>
    <t>ООО «Зетта Страхование», период действия договора с 20.03.2025 по 19.03.2026</t>
  </si>
  <si>
    <t>452000, Республика Башкортостан, г.о. город Уфа, г. Уфа, ул. Кирова, д. 107, помещ. 501</t>
  </si>
  <si>
    <t>юристъ24.рф</t>
  </si>
  <si>
    <t>payirist@mail.ru</t>
  </si>
  <si>
    <t>4/19/76000-КЛ</t>
  </si>
  <si>
    <t>16.04.2019, 76918/19/9160-СВ</t>
  </si>
  <si>
    <t>ООО «Зетта Страхование», период действия договора с 25.02.2025 по 24.02.2026</t>
  </si>
  <si>
    <t>150040, Ярославская область, г. Ярославль, просп. Октября, д. 56, офис 310</t>
  </si>
  <si>
    <t>info@unalex.ru</t>
  </si>
  <si>
    <t>5/19/63000-КЛ</t>
  </si>
  <si>
    <t>17.04.2019, 63922/19/23196-ЛД</t>
  </si>
  <si>
    <t>СПАО «Ингосстрах», период действия договора с 11.02.2022 по 10.02.2023</t>
  </si>
  <si>
    <t>443093, Самарская область, г. Самара, ул. Мориса Тореза, д. 1, корп. А, офис 513</t>
  </si>
  <si>
    <t>25.08.2022, 63922/22/74855-ЗМ</t>
  </si>
  <si>
    <t>1/19/23000-КЛ</t>
  </si>
  <si>
    <t>18.04.2019, 23922/19/59561-ДТ</t>
  </si>
  <si>
    <t>ООО «Русское страховое общество «ЕВРОИНС», период действия договора с 25.03.2024 по 24.03.2025</t>
  </si>
  <si>
    <t>350015, Краснодарский край, г.о. город Краснодар, г. Краснодар, ул. им. Митрофана Седина, д. 150</t>
  </si>
  <si>
    <t>accept-krasnodar.ru</t>
  </si>
  <si>
    <t>nfo@zakonoff.ru</t>
  </si>
  <si>
    <t>26.03.2025, 23922/25/60812-ГК</t>
  </si>
  <si>
    <t>4/19/77000-КЛ</t>
  </si>
  <si>
    <t>24.04.2019, 77922/19/215204-СЗ</t>
  </si>
  <si>
    <t>119192, г. Москва, муниципальный округ Раменки вн. тер. г., ул. Мосфильмовская, д. 74Б., этаж 24, апарт./ком. 01-24/3</t>
  </si>
  <si>
    <t>mail@uczt.ru</t>
  </si>
  <si>
    <t>2/19/66000-КЛ</t>
  </si>
  <si>
    <t>25.04.2019, 66922/19/21973-АС</t>
  </si>
  <si>
    <t>ООО «Уралсиб Страхование», период действия договора с 16.05.2024 по 15.05.2025</t>
  </si>
  <si>
    <t>620078, Свердловская область, г.о. город Екатеринбург, г. Екатеринбург, ул. Лодыгина, д. 8, кв.153</t>
  </si>
  <si>
    <t>pko-restant.ru</t>
  </si>
  <si>
    <t>nplvp@ya.ru</t>
  </si>
  <si>
    <t>1/19/54000-КЛ</t>
  </si>
  <si>
    <t>25.04.2019, 54922/19/21748-ЭБ</t>
  </si>
  <si>
    <t>ООО «Абсолют Страхование», период действия договора с 16.03.2025 по 15.03.2026</t>
  </si>
  <si>
    <t>633209, Новосибирская область, г. Искитим, ул. Пушкина, д. 24</t>
  </si>
  <si>
    <t>support@rbv54.ru</t>
  </si>
  <si>
    <t>3/19/21000-КЛ</t>
  </si>
  <si>
    <t>26.04.2019, 21906/19/22830-АЗ</t>
  </si>
  <si>
    <t>ООО «Зетта Страхование», период действия договора с 26.03.2025 по 25.03.2026</t>
  </si>
  <si>
    <t>428034, Чувашская Республика — Чувашия, г. Чебоксары, пр. Московский, д. 19, корп. 5, помещ. 16</t>
  </si>
  <si>
    <t>vektorcheb@mail.ru</t>
  </si>
  <si>
    <t>1/19/61000-КЛ</t>
  </si>
  <si>
    <t>26.04.2019, 61919/19/25435-ЕК</t>
  </si>
  <si>
    <t>426009, Удмуртская Республика, г. Ижевск, ул. Ухтомского, д. 24, помещ. 29</t>
  </si>
  <si>
    <t>ooo-bastion.ru</t>
  </si>
  <si>
    <t>info@ooobastion.ru</t>
  </si>
  <si>
    <t>2/19/61000-КЛ</t>
  </si>
  <si>
    <t>26.04.2019, 61919/19/25437-ЕК</t>
  </si>
  <si>
    <t>СПАО «Ингосстрах», период действия договора с 01.04.2024 по 31.03.2025</t>
  </si>
  <si>
    <t>344004, Ростовская область, г. Ростов-на-Дону, пл. Рабочая, д. 25, этаж 1, ком. 1</t>
  </si>
  <si>
    <t>arm-capital.ru</t>
  </si>
  <si>
    <t>Arm-capital@mail.ru</t>
  </si>
  <si>
    <t>03.04.2025, 61922/25/36033-МЧ</t>
  </si>
  <si>
    <t>2/19/52000-КЛ</t>
  </si>
  <si>
    <t>29.04.2019, 52922/19/25695-ЛМ</t>
  </si>
  <si>
    <t>СПАО «Ингосстрах», период действия договора с 05.04.2024 по 04.04.2025; СПАО «Ингосстрах», период действия договора с 05.04.2025 по 04.04.2028</t>
  </si>
  <si>
    <t>603093, Нижегородская область, г. Нижний Новгород, ул. Родионова, д. 27, кв. 66</t>
  </si>
  <si>
    <t>info@artegrupp.ru</t>
  </si>
  <si>
    <t>3/19/52000-КЛ</t>
  </si>
  <si>
    <t>29.04.2019, 52922/19/25694-ЛМ</t>
  </si>
  <si>
    <t>АО «Совкомбанк страхование», период действия договора с 17.04.2025 по 16.04.2026</t>
  </si>
  <si>
    <t>428031, Чувашская Республика – Чувашия, г.о. город Чебоксары, г. Чебоксары, ул. Ленинского Комсомола д. 25, к. 1, помещ. 10.04</t>
  </si>
  <si>
    <t>alamo-collect.ru</t>
  </si>
  <si>
    <t>AlamoCollect@mail.ru</t>
  </si>
  <si>
    <t>2/19/59000-КЛ</t>
  </si>
  <si>
    <t>29.04.2019, 59922/19/27068-АТ</t>
  </si>
  <si>
    <t>ООО «Уралсиб Страхование», период действия договора с 24.04.2024 по 23.04.2025</t>
  </si>
  <si>
    <t>618540, Пермский край, г. Соликамск, ул. Северная, д. 46, кв. 69</t>
  </si>
  <si>
    <t>info@colibrica.ru</t>
  </si>
  <si>
    <t>1/19/38000-КЛ</t>
  </si>
  <si>
    <t>06.05.2019, 38922/19/16801-ТМ</t>
  </si>
  <si>
    <t>СПАО "Ингосстрах", период действия договора с 01.05.2024 по 30.04.2025</t>
  </si>
  <si>
    <t>664007, Иркутская область, г. Иркутск, ул. Горная, д. 24, офис 19</t>
  </si>
  <si>
    <t>cpb138@mail.ru</t>
  </si>
  <si>
    <t>1/19/34000-КЛ</t>
  </si>
  <si>
    <t>15.05.2019, 34922/19/34257-ВЕ</t>
  </si>
  <si>
    <t>АО «АльфаСтрахование», период действия договора с 20.02.2025 по 19.02.2026</t>
  </si>
  <si>
    <t>400048, Волгоградская область, г. Волгоград, просп. им. Маршала Советского Союза Г.К. Жукова, д. 135, офис 5</t>
  </si>
  <si>
    <t>volga3175@mail.ru</t>
  </si>
  <si>
    <t>5/19/77000-КЛ</t>
  </si>
  <si>
    <t>15.05.2019, 77922/19/223071-СЗ</t>
  </si>
  <si>
    <t>ООО «Зетта Страхование», период действия договора с 13.12.2023 по 12.12.2024</t>
  </si>
  <si>
    <t>123290, г. Москва, вн.тер.г. муниципальный округ Пресненский, ул. Ермакова роща, д. 7Б, стр. 6, этаж 3, ком. 9</t>
  </si>
  <si>
    <t>info@crfinance.ru</t>
  </si>
  <si>
    <t>6/19/77000-КЛ</t>
  </si>
  <si>
    <t>22.05.2019, 77922/19/226885-СЗ</t>
  </si>
  <si>
    <t>ПАО СК «Росгосстрах», период действия договора с 01.07.2024 по 30.06.2025</t>
  </si>
  <si>
    <t>115054, г. Москва, вн.тер.г. муниципальный округ Замоскворечье, пер. 5-й Монетчиковский, д.16, этаж 0, помещ. II, ком. 2, офис 51</t>
  </si>
  <si>
    <t>kas.cash</t>
  </si>
  <si>
    <t>info@kas.cash</t>
  </si>
  <si>
    <t>7/19/77000-КЛ</t>
  </si>
  <si>
    <t>30.05.2019, 77922/19/231750-НБ</t>
  </si>
  <si>
    <t>САО «ВСК», период действия договора с 22.04.2025 по 21.04.2026</t>
  </si>
  <si>
    <t>117420, г. Москва, ул. Намёткина, д. 15, этаж 1, помещ. I, ком. 14-17</t>
  </si>
  <si>
    <t>debt-invest.ru</t>
  </si>
  <si>
    <t>info@debt-invest.ru</t>
  </si>
  <si>
    <t>4/19/21000-КЛ</t>
  </si>
  <si>
    <t>31.05.2019, 21906/19/25261-АЗ</t>
  </si>
  <si>
    <t>АО «АльфаСтрахование», период действия договора с 06.03.2025 до 05.03.2026</t>
  </si>
  <si>
    <t>428003, Чувашская Республика — Чувашия, г. Чебоксары, ул. Афанасьева, д. 8, офис 206</t>
  </si>
  <si>
    <t>apv21@bk.ru</t>
  </si>
  <si>
    <t>08/19/77000-КЛ</t>
  </si>
  <si>
    <t>04.06.2019, 77922/19/233973-СЗ</t>
  </si>
  <si>
    <t>СПАО «Ингосстрах», период действия договора с 14.01.2025 по 13.01.2026</t>
  </si>
  <si>
    <t>109028, г. Москва, вн.тер.г. муниципальный округ Таганский, наб. Серебряническая, д. 29</t>
  </si>
  <si>
    <t>abs-dolg.ru</t>
  </si>
  <si>
    <t>abs@abscc.ru</t>
  </si>
  <si>
    <t>1/19/62000-КЛ</t>
  </si>
  <si>
    <t>04.06.2019, 62907/19/8167-ВР</t>
  </si>
  <si>
    <t>ООО РСО «ЕВРОИНС» период действия договора с 09.01.2022 по 08.01.2023</t>
  </si>
  <si>
    <t>390046, Рязанская обл., г. Рязань, проезд Машиностроителей, д. 4А</t>
  </si>
  <si>
    <t>ruskorona@ruskorona.ru</t>
  </si>
  <si>
    <t>07.06.2022, 62907/22/15397-МН</t>
  </si>
  <si>
    <t>2/19/22000-КЛ</t>
  </si>
  <si>
    <t>10.06.2019, 22922/19/30157-ДЛ</t>
  </si>
  <si>
    <t>СПАО «Ингосстрах», период действия договора с 14.01.2025 по 13.01.2025</t>
  </si>
  <si>
    <t>630099, Новосибирская область, г.о.город Новосибирск, г. Новосибирск, ул. Добролюбова, д. 10/2</t>
  </si>
  <si>
    <t>bsv-nsk.ru</t>
  </si>
  <si>
    <t>info@bsv.legal</t>
  </si>
  <si>
    <t>9/19/77000-КЛ</t>
  </si>
  <si>
    <t>17.06.2019, 77922/19/240833-СЗ</t>
  </si>
  <si>
    <t>АО «АльфаСтрахование», период действия договора с 25.02.2025 по 24.02.2026</t>
  </si>
  <si>
    <t>107140, г. Москва, ул. Верхняя Красносельская, д. 11 А, стр. 1, этаж 2, помещ. II, ком. 45</t>
  </si>
  <si>
    <t>info@ipoteka24.ru</t>
  </si>
  <si>
    <t>2/19/18000-КЛ</t>
  </si>
  <si>
    <t>25.06.2019, 18907/19/18303-ИН</t>
  </si>
  <si>
    <t>СПАО «Ингосстрах», период действия договора с 01.04.2025 по 31.03.2026</t>
  </si>
  <si>
    <t>426063, Удмуртская Республика, г. Ижевск, ул. Союзная, д. 75, офис 1</t>
  </si>
  <si>
    <t>smartdolg@yandex.ru</t>
  </si>
  <si>
    <t>2/19/54000-КЛ</t>
  </si>
  <si>
    <t>26.06.2019, 54922/19/33880-ЭБ</t>
  </si>
  <si>
    <t>ООО «Зетта Страхование», период действия договора с 20.06.2024 по 19.06.2025</t>
  </si>
  <si>
    <t xml:space="preserve">630009, Новосибирская область, г. Новосибирск, ул. Никитина, д. 20, этаж 3, офис 307 </t>
  </si>
  <si>
    <t>sibiryak-plus.com</t>
  </si>
  <si>
    <t>kurdyukov_1982@bk.ru</t>
  </si>
  <si>
    <t>2/19/23000-КЛ</t>
  </si>
  <si>
    <t>27.06.2019, 23922/19/75564-МН</t>
  </si>
  <si>
    <t>ООО СК «Гелиос», период действия договора с 08.07.2024 по 07.07.2025</t>
  </si>
  <si>
    <t>350075, Краснодарский край, г. Краснодар, ул. им. Селезнева, д. 4/3, помещ. 54/1</t>
  </si>
  <si>
    <t>intek23@mail.ru</t>
  </si>
  <si>
    <t>3/19/66000-КЛ</t>
  </si>
  <si>
    <t>02.07.2019, 66922/19/36403-АС</t>
  </si>
  <si>
    <t>ООО СК «Абсолют страхование», период действия договора с 22.05.2024 по 21.05.2025</t>
  </si>
  <si>
    <t>620034, Свердловская область, г. Екатеринбург, ул. Колмогорова, стр. 3, офис 601</t>
  </si>
  <si>
    <t>2887907@mail.ru</t>
  </si>
  <si>
    <t>3/19/31000-КЛ</t>
  </si>
  <si>
    <t>04.07.2019, 31907/19/21458-ДК</t>
  </si>
  <si>
    <t>СПАО «Ингосстрах», период действия договора с 22.04.2025 по 21.04.2026</t>
  </si>
  <si>
    <t>308014, Белгородская область, г. Белгород, ул. Попова, д. 58, офис 206</t>
  </si>
  <si>
    <t>10/19/77000-КЛ</t>
  </si>
  <si>
    <t>05.07.2019, 77922/19/253258-НБ</t>
  </si>
  <si>
    <t>ООО «Абсолют Страхование», период действия договора с 30.05.2024 по 29.05.2025</t>
  </si>
  <si>
    <t xml:space="preserve">111674, г. Москва, вн. тер. г. муниципальный округ Некрасовка, ул. Рождественская, д. 14, этаж 1, помещ. V, комната 9 </t>
  </si>
  <si>
    <t xml:space="preserve">ooomasv@yandex.ru </t>
  </si>
  <si>
    <t>01/19/71000-КЛ</t>
  </si>
  <si>
    <t>08.07.2019, 71907/19/14510-ЕК</t>
  </si>
  <si>
    <t>АО «АльфаСтрахование», период действия договора с 12.04.2025 по 11.04.2026</t>
  </si>
  <si>
    <t>300041, Тульская область, г. Тула, ул. Пушкинская, д. 23, офис 1</t>
  </si>
  <si>
    <t>info@dekoll.ru</t>
  </si>
  <si>
    <t>1/19/37000-КЛ</t>
  </si>
  <si>
    <t>12.07.2019, 37907/19/11451-НТ</t>
  </si>
  <si>
    <t>ПАО СК «Росгосстрах», период действия договора с 22.05.2024 по 21.05.2025</t>
  </si>
  <si>
    <t>153012, Ивановская область, г. Иваново, ул. Марии Рябининой, д. 5, офис 2</t>
  </si>
  <si>
    <t>dslogistik37@gmail.com</t>
  </si>
  <si>
    <t>1/19/27000-КЛ</t>
  </si>
  <si>
    <t>17.07.2019, 27910/19/18405-АК</t>
  </si>
  <si>
    <t>СПАО «Ингосстрах», период действия договора с 01.05.2022 по 30.04.2023</t>
  </si>
  <si>
    <t>680000, Хабаровский край, г. Хабаровск, ул. Мухина, д. 12, помещ. 1</t>
  </si>
  <si>
    <t>vostokd@bk.ru</t>
  </si>
  <si>
    <t>10.04.2023, 27922/23/17791-АК</t>
  </si>
  <si>
    <t>3/19/18000-КЛ</t>
  </si>
  <si>
    <t>24.07.2019, 18907/19/21610-ИН</t>
  </si>
  <si>
    <t>СПАО «Ингосстрах», период действия договора с 18.06.2024 по 17.06.2025</t>
  </si>
  <si>
    <t>426011, Удмуртская Республика, г.о. город Ижевск, г. Ижевск, ул. Холмогорова, д. 11Б, этаж 4, офис 7</t>
  </si>
  <si>
    <t>zam-director@sitfinans.ru</t>
  </si>
  <si>
    <t>1/19/40000-КЛ</t>
  </si>
  <si>
    <t>24.07.2019, 40907/19/13886-ИЗ</t>
  </si>
  <si>
    <t>СПАО «Ингосстрах», период действия договора с 10.05.2025 по 09.05.2026</t>
  </si>
  <si>
    <t>248016, Калужская область, г. Калуга, ул. Карла Либкнехта, д. 29, стр. 12, офис 6</t>
  </si>
  <si>
    <t>ооо-решение.рф</t>
  </si>
  <si>
    <t>ooo.reshenie@bk.ru</t>
  </si>
  <si>
    <t>11/19/77000-КЛ</t>
  </si>
  <si>
    <t>30.07.2019, 77922/19/267273-ВС</t>
  </si>
  <si>
    <t>ПАО СК «Росгосстрах», период действия договора с 20.05.2024 по19.05.2025</t>
  </si>
  <si>
    <t>121087, г. Москва, вн.тер.г. муниципальный округ Филевский, проезд Багратионовский, д. 7, корп. 20В, офис 517</t>
  </si>
  <si>
    <t>rublev-finance.ru</t>
  </si>
  <si>
    <t xml:space="preserve">info@rfinance.su </t>
  </si>
  <si>
    <t>1/19/20000-КЛ</t>
  </si>
  <si>
    <t>30.07.2019, 20906/19/4098-АА</t>
  </si>
  <si>
    <t>СПАО «Ингосстрах», период действия договора с 21.03.2025 по 20.03.2026</t>
  </si>
  <si>
    <t>364014, Чеченская Республика, г. Грозный, ул. Тверская, д.15, офис 2</t>
  </si>
  <si>
    <t>rb-konsalt.ru</t>
  </si>
  <si>
    <t>rb-konsalt@bk.ru</t>
  </si>
  <si>
    <t>4/19/18000-КЛ</t>
  </si>
  <si>
    <t>02.08.2019, 18907/19/22444-ИН</t>
  </si>
  <si>
    <t>СПАО «Ингосстрах», период действия договора с 01.05.2025 по 30.04.2026</t>
  </si>
  <si>
    <t>426008, Удмуртская Республика, г.о. город Ижевск, г. Ижевск, ул. Пушкинская, д. 266, офис 108</t>
  </si>
  <si>
    <t>broker-ka.ru</t>
  </si>
  <si>
    <t>contact@broker-ka.ru</t>
  </si>
  <si>
    <t>1/19/25000-КЛ</t>
  </si>
  <si>
    <t>05.08.2019, 25922/19/30219-ЭП</t>
  </si>
  <si>
    <t>АО «АльфаСтрахование», период действия договора с 01.06.2019 по 31.05.2020</t>
  </si>
  <si>
    <t>690001, Приморский край, г. Владивосток, ул. Муравьева-Амурского, д. 1Б, этаж 8, помещ. 4</t>
  </si>
  <si>
    <t>rubezhvl.ru</t>
  </si>
  <si>
    <t>soloveva.natalya@vld.v-lazer.com</t>
  </si>
  <si>
    <t>27.01.2020, 25922/20/3319-ЭП</t>
  </si>
  <si>
    <t>7/19/03000-КЛ</t>
  </si>
  <si>
    <t>06.08.2019, 03906/19/21008-АК</t>
  </si>
  <si>
    <t>СПАО «Ингосстрах», период действия договора с 22.07.2024 по 21.07.2025</t>
  </si>
  <si>
    <t>670000, Республика Бурятия, г. Улан-Удэ, ул. Смолина, д. 67 Б, кабинет 11</t>
  </si>
  <si>
    <t>comfort-tkt.nethouse.ru</t>
  </si>
  <si>
    <t>comfort-tkt@mail.ru</t>
  </si>
  <si>
    <t>9/19/16000-КЛ</t>
  </si>
  <si>
    <t>12.08.2019, 16922/19/73291-ИБ</t>
  </si>
  <si>
    <t>СПАО «Ингосстрах», период действия договора C 03.07.2024 по 02.07.2025</t>
  </si>
  <si>
    <t>420095, Республика Татарстан, г.о. город Казань, г. Казань, ул. Васильченко, зд. 1, к.2, офис 228, помещ. 1001</t>
  </si>
  <si>
    <t>valkiriya19@bk.ru</t>
  </si>
  <si>
    <t>11.03.2025, 16922/25/150851-АЗ</t>
  </si>
  <si>
    <t>12/19/77000-КЛ</t>
  </si>
  <si>
    <t>16.08.2019, 77922/19/276499-СЗ</t>
  </si>
  <si>
    <t>АО «Совкомбанк страхование», период действия договора с 25.08.2024 по 24.08.2025</t>
  </si>
  <si>
    <t>123290, г. Москва, вн. тер. муниципальный округ Хорошевский, туп. 1-й Магистральный, д.5А, помещ. 39/1</t>
  </si>
  <si>
    <t>info@sudcollect.ru</t>
  </si>
  <si>
    <t>4/19/78000-КЛ</t>
  </si>
  <si>
    <t>26.08.2019, 78922/19/58277-АЛ</t>
  </si>
  <si>
    <t>АО «Совкомбанк страхование», срок действия договора с 10.06.2024 по 09.06.2025</t>
  </si>
  <si>
    <t>191144, г. Санкт-Петербург, ул. 8-я Советская, д. 48, лит. А, помещ. 14-Н, офис 7</t>
  </si>
  <si>
    <t>debt@finhelpcenter.ru</t>
  </si>
  <si>
    <t>2/19/56000-КЛ</t>
  </si>
  <si>
    <t>29.08.2019, 56922/19/21001-АО</t>
  </si>
  <si>
    <t>СПАО «Ингосстрах», период действия договора с 29.07.2024 по 28.07.2025</t>
  </si>
  <si>
    <t>650000, Кемеровская область – Кузбасс, г. Кемерово, ул. 50 лет Октября, д. 11, ком. 818</t>
  </si>
  <si>
    <t>info@citiuscollect.ru</t>
  </si>
  <si>
    <t>2/19/25000-КЛ</t>
  </si>
  <si>
    <t>30.08.2019, 25922/19/33492-ЭП</t>
  </si>
  <si>
    <t>АО «АльфаСтрахование», период действия договора с 21.06.2024 по 20.06.2025</t>
  </si>
  <si>
    <t>690105, Приморский край, г. Владивосток, ул. Бородинская, д. 46/50, к. 1, офис 802</t>
  </si>
  <si>
    <t>energy_office@mail.ru</t>
  </si>
  <si>
    <t>2/19/37000-КЛ</t>
  </si>
  <si>
    <t>30.08.2019, 37907/19/14388-НТ</t>
  </si>
  <si>
    <t>ПАО СК «Росгосстрах» период действия договора с 24.06.2024 по 23.06.2025</t>
  </si>
  <si>
    <t>153002, Ивановская область, г. Иваново, просп. Ленина, д. 92, офис 65</t>
  </si>
  <si>
    <t>agent-avd@mail.ru</t>
  </si>
  <si>
    <t>4/19/66000-КЛ</t>
  </si>
  <si>
    <t>02.09.2019, 66922/19/50499-АС</t>
  </si>
  <si>
    <t>СПАО «Ингосстрах», период действия договора с 01.06.2024 по 31.05.2025</t>
  </si>
  <si>
    <t>620010, Свердловская область, г.о. город Екатеринбург, г. Екатеринбург, ул. Черняховского, стр. 86, офис 306</t>
  </si>
  <si>
    <t>orpz2015@mail.ru</t>
  </si>
  <si>
    <t>1/19/33000-КЛ</t>
  </si>
  <si>
    <t>03.09.2019, 33906/19/29101-ВА</t>
  </si>
  <si>
    <t>АО «АльфаСтрахование», период действия договора с 01.08.2025 по 31.07.2030</t>
  </si>
  <si>
    <t>600021, Владимирская область, г. Владимир, ул. Красноармейская, д. 43-Б, офис 6, помещ. 2</t>
  </si>
  <si>
    <t>info@vpa33.ru</t>
  </si>
  <si>
    <t>5/19/18000-КЛ</t>
  </si>
  <si>
    <t>13.09.2019, 18907/19/26732-ИН</t>
  </si>
  <si>
    <t>АО «АльфаСтрахование», период действия договора с 04.02.2025 по 03.02.2026</t>
  </si>
  <si>
    <t>426000, Удмуртская Республика, г. Ижевск, ул. Карла Маркса, д. 268, помещ. 1-4</t>
  </si>
  <si>
    <t>2016_sibir@mail.ru</t>
  </si>
  <si>
    <t>5/19/43000-КЛ</t>
  </si>
  <si>
    <t>18.09.2019, 43918/19/19368-АН</t>
  </si>
  <si>
    <t>СПАО «Ингосстрах», период действия договора с 09.08.2024 по 08.08.2025</t>
  </si>
  <si>
    <t>610007, Кировская область, г. Киров, ул. Ленина, д. 193, корп. 1, кв. 22</t>
  </si>
  <si>
    <t>rhsinvest@yandex.ru</t>
  </si>
  <si>
    <t>1/19/48000-КЛ</t>
  </si>
  <si>
    <t>18.09.2019, 48907/19/16002-ВД</t>
  </si>
  <si>
    <t>СПАО «Ингосстрах», период действия договора с 19.08.2021 по 18.08.2022</t>
  </si>
  <si>
    <t>398043, Липецкая область, г. Липецк, ул. Валентины Терешковой, д. 32/3, помещ. 5</t>
  </si>
  <si>
    <t>bp-finans.ru</t>
  </si>
  <si>
    <t>vvm048@mail.ru</t>
  </si>
  <si>
    <t>08.08.2022, 48907/22/18693-ВФ</t>
  </si>
  <si>
    <t>1/19/55000-КЛ</t>
  </si>
  <si>
    <t>23.09.2019, 55922/19/39302-ГТ</t>
  </si>
  <si>
    <t>СПАО «Ингосстрах», период действия договора с 02.09.2024 по 01.09.2025</t>
  </si>
  <si>
    <t>644042, Омская область, г.о. город Омск, г. Омск, пр-т Карла Маркса, д.32, помещ. 9/7П</t>
  </si>
  <si>
    <t>cur.omsk@gmail.ru</t>
  </si>
  <si>
    <t>13/19/77000-КЛ</t>
  </si>
  <si>
    <t>04.10.2019, 77922/19/302434-СЗ</t>
  </si>
  <si>
    <t>СПАО «Ингосстрах», период действия договора с 12.08.2024 по 11.08.2025</t>
  </si>
  <si>
    <t xml:space="preserve">sales@verboconnect.ru </t>
  </si>
  <si>
    <t>2/19/72000-КЛ</t>
  </si>
  <si>
    <t>25.10.2019, 72922/19/37778-КХ</t>
  </si>
  <si>
    <t>АО «Совкомбанк страхование», период действия договора с 23.04.2025 по 22.04.2026</t>
  </si>
  <si>
    <t>625051, Тюменская область, г. Тюмень, ул.30 лет Победы д. 89, офис 204</t>
  </si>
  <si>
    <t>karat-collector.ru</t>
  </si>
  <si>
    <t>office@karat-collector.ru</t>
  </si>
  <si>
    <t>1/19/30000-КЛ</t>
  </si>
  <si>
    <t>28.10.2019, 30907/19/23255-СШ</t>
  </si>
  <si>
    <t>ООО «Абсолют Страхование», период действия договора с 23.09.2024 по 22.09.2025</t>
  </si>
  <si>
    <t>414000, Астраханская область, г. Астрахань, ул. Бабушкина, д. 60, лит. Б, офис 11</t>
  </si>
  <si>
    <t>ak-g30@yandex.ru</t>
  </si>
  <si>
    <t>3/19/61000-КЛ</t>
  </si>
  <si>
    <t>30.10.2019, 61919/19/67263-ДБ</t>
  </si>
  <si>
    <t>ООО "Зетта Страхование", период действия договора с 22.04.2025 по 21.04.2026</t>
  </si>
  <si>
    <t>344041, Ростовская область, г. Ростов-на-Дону, ул. Доватора, д. 142А/37</t>
  </si>
  <si>
    <t>7@pyd.su</t>
  </si>
  <si>
    <t>5/19/21000-КЛ</t>
  </si>
  <si>
    <t>06.11.2019, 21906/19/39437-АЗ</t>
  </si>
  <si>
    <t>АО «Совкомбанк», период действия договора с 07.10.2024 по 06.10.2025</t>
  </si>
  <si>
    <t>428024, Чувашская Республика — Чувашия, г. Чебоксары, просп. Мира, д. 9, офис 222 «А»</t>
  </si>
  <si>
    <t>kibernix@inbox.ru</t>
  </si>
  <si>
    <t>1/19/75000-КЛ</t>
  </si>
  <si>
    <t>06.11.2019, 75999/19/32222-БД</t>
  </si>
  <si>
    <t>АО «АльфаСтрахование», период действия договора с 12.10.2024 по 11.10.2025</t>
  </si>
  <si>
    <t>672000, Забайкальский край, г. Чита, ул. Анохина, д. 120А, помещ. 1</t>
  </si>
  <si>
    <t>info@smartcoll.ru</t>
  </si>
  <si>
    <t>2/19/34000-КЛ</t>
  </si>
  <si>
    <t>08.11.2019, 34922/19/59166-ВЕ</t>
  </si>
  <si>
    <t>АО «АльфаСтрахование», период действия договора с 27.09.2024 по 26.09.2025</t>
  </si>
  <si>
    <t xml:space="preserve">400005, Волгоградская область, г. Волгоград, просп. им. В.И. Ленина, д. 86, этаж 7, ком. 6, офис 701 </t>
  </si>
  <si>
    <t>ka-traсk.ru</t>
  </si>
  <si>
    <t>contact@ka-track.ru</t>
  </si>
  <si>
    <t>1/19/64000-КЛ</t>
  </si>
  <si>
    <t>19.11.2019, 64922/19/60331-ИР</t>
  </si>
  <si>
    <t>АО «АльфаСтрахование», период действия договора с 17.10.2024 по 16.10.2025</t>
  </si>
  <si>
    <t>410004, Саратовская область, г. Саратов, ул. Чернышевского Н.Г., зд. 60/62, помещ. 7</t>
  </si>
  <si>
    <t xml:space="preserve">sbdebt.adm@yandex.ru </t>
  </si>
  <si>
    <t>10/19/16000-КЛ</t>
  </si>
  <si>
    <t>26.11.2019, 16922/19/97033-ИБ</t>
  </si>
  <si>
    <t>СПАО «Ингосстрах», период действия договора с 05.11.2024 по 04.11.2025</t>
  </si>
  <si>
    <t>420111, Республика Татарстан, г. Казань, ул. Чернышевского, д. 30Б, офис 018Ц</t>
  </si>
  <si>
    <t>айсберг-коллект.рф</t>
  </si>
  <si>
    <t>iceberg-collect@yandex.ru</t>
  </si>
  <si>
    <t>3/19/54000-КЛ</t>
  </si>
  <si>
    <t>02.12.2019, 54922/19/61466-ЭБ</t>
  </si>
  <si>
    <t xml:space="preserve">630005, Новосибирская область, г.о. город Новосибирск, г. Новосибирск, ул. Фрунзе, зд. 88, этаж 2, офис 21 </t>
  </si>
  <si>
    <t>info@prav-online.com</t>
  </si>
  <si>
    <t>3/19/22000-КЛ</t>
  </si>
  <si>
    <t>04.12.2019, 22922/19/59215-ДЛ</t>
  </si>
  <si>
    <t>АО «АльфаСтрахование», период действия договора с 21.08.2024 по 20.08.2025</t>
  </si>
  <si>
    <t>656006, Алтайский край, Г.О. город Барнаул, г. Барнаул, ул. Малахова, д. 154, помещ. 28/1</t>
  </si>
  <si>
    <t>info@ooocng.ru</t>
  </si>
  <si>
    <t>5/19/76000-КЛ</t>
  </si>
  <si>
    <t>05.12.2019, 76918/19/23232-СВ</t>
  </si>
  <si>
    <t>ООО «Инлайф Страхование», период действия договора с 21.10.2024 по 20.10.2025</t>
  </si>
  <si>
    <t>150002, Ярославская область, г. Ярославль, ул. Будкина, д. 7, офис 3</t>
  </si>
  <si>
    <t>info@dolg24.com</t>
  </si>
  <si>
    <t>2/19/02000-СК</t>
  </si>
  <si>
    <t>12.12.2019, 02922/19/74242-СК</t>
  </si>
  <si>
    <t>АО «АльфаСтрахование», период действия договора с 16.09.2020 по 15.09.2021</t>
  </si>
  <si>
    <t xml:space="preserve">450076, Республика Башкортостан, г. Уфа, ул. Урицкого, д. 16, офис 12/2 </t>
  </si>
  <si>
    <t xml:space="preserve">dinastiya.co </t>
  </si>
  <si>
    <t>office@dinastiya.co</t>
  </si>
  <si>
    <t>20.12.2021, 02922/21/138771-ИМ</t>
  </si>
  <si>
    <t xml:space="preserve"> 2/19/20000-КЛ</t>
  </si>
  <si>
    <t>18.12.2019, 20906/19/7080-АА</t>
  </si>
  <si>
    <t>СПАО «Ингосстрах», период действия договора с 05.12.2024 по 04.12.2025</t>
  </si>
  <si>
    <t>364034, Чеченская Республика, г. Грозный, ул. Шейха Али Митаева, д.3</t>
  </si>
  <si>
    <t>sberkonsalt@yandex.ru</t>
  </si>
  <si>
    <t>14/19/77000-КЛ</t>
  </si>
  <si>
    <t>23.12.2019, 77922/19/350320-СЗ</t>
  </si>
  <si>
    <t>СПАО «Ингосстрах», период действия договора с 22.11.2021 по 21.11.2022</t>
  </si>
  <si>
    <t>125009, г. Москва, вн.тер.г. муниципальный округ Тверской, ул. Тверская, д. 9, стр.7, этаж 4, помещ.1</t>
  </si>
  <si>
    <t>13.01.2023, 77922/23/9438-НК</t>
  </si>
  <si>
    <t>3/19/34000-КЛ</t>
  </si>
  <si>
    <t>27.12.2019, 34922/19/71513-ВЕ</t>
  </si>
  <si>
    <t>СПАО «Ингосстрах», период действия договора с 09.09.2024 по 08.09.2025</t>
  </si>
  <si>
    <t>400119, Волгоградская область, г. Волгоград, ул. Авиаторская, д. 1Б, офис 4</t>
  </si>
  <si>
    <t>activplyus@yandex.ru</t>
  </si>
  <si>
    <t>1/20/17000-КЛ</t>
  </si>
  <si>
    <t>09.01.2020, 17907/20/17-ОД</t>
  </si>
  <si>
    <t>СПАО «Ингосстрах», период действия договора с 11.11.2024 по 10.11.2025</t>
  </si>
  <si>
    <t>667010, Республика Тыва, г. Кызыл, ул. Московская, д. 24, этаж 2, офис 11Б</t>
  </si>
  <si>
    <t>omega-collector.ru</t>
  </si>
  <si>
    <t>okollektor@mail.ru</t>
  </si>
  <si>
    <t>1/20/78000-КЛ</t>
  </si>
  <si>
    <t>10.01.2020, 78922/20/201-ОК</t>
  </si>
  <si>
    <t>АО «Альфастрахование», период действия договора с 09.08.2021 по 08.08.2022</t>
  </si>
  <si>
    <t>199406, г. Санкт-Петербург, ул. Гаванская, д. 34, лит. А., помещ. 1Н, офис 32</t>
  </si>
  <si>
    <t>ndc.spb.ru</t>
  </si>
  <si>
    <t>nevskydolgovoi@ya.ru</t>
  </si>
  <si>
    <t>23.08.2022, 78922/22/73027-АП</t>
  </si>
  <si>
    <t>1/20/52000-КЛ</t>
  </si>
  <si>
    <t>16.01.2020, 52922/20/2350-ЛМ</t>
  </si>
  <si>
    <t>ПАО СК «Росгосстрах», период действия договора с 20.12.2024 по 19.12.2025</t>
  </si>
  <si>
    <t>603086, Нижегородская область, г. Нижний Новгород, ул. Стрелка, д. 4, помещ. П8, ком. 204</t>
  </si>
  <si>
    <t>info@cfssp.ru</t>
  </si>
  <si>
    <t>1/20/77000-КЛ</t>
  </si>
  <si>
    <t>24.01.2020, 77922/20/13492-СЗ</t>
  </si>
  <si>
    <t>АО «Совкомбанк Страхование», период действия договора с 18.12.2024 по 17.12.2025</t>
  </si>
  <si>
    <t>107023, г. Москва, вн.тер.г. муниципальный округ Преображенское, ул. Электрозаводская, д. 24, стр. 1, этаж 4, ком. 401</t>
  </si>
  <si>
    <t>rim-borso.ru</t>
  </si>
  <si>
    <t xml:space="preserve"> info@rim-borso.ru</t>
  </si>
  <si>
    <t>1/20/23000-КЛ</t>
  </si>
  <si>
    <t>27.01.2020, 23922/20/6313-ДТ</t>
  </si>
  <si>
    <t>АО «Абсолют Страховое», период действия договора с 16.03.2025 по 15.03.2026</t>
  </si>
  <si>
    <t>350051, Краснодарский край, г. Краснодар, ул. Рашпилевская, д. 321, лит. А, этаж 4, офис 6</t>
  </si>
  <si>
    <t>comsen-llc.com</t>
  </si>
  <si>
    <t>MAIL@COMSEN-LLC.COM</t>
  </si>
  <si>
    <t>11/20/16000-КЛ</t>
  </si>
  <si>
    <t>28.01.2020, 16922/20/3198-ИБ</t>
  </si>
  <si>
    <t>АО «АльфаСтрахование», период действия договора с 20.12.2020 по 19.12.2021</t>
  </si>
  <si>
    <t>420030, Республика Татарстан, г. Казань, ул. Адмиралтейская, д. 3, помещ. 1026</t>
  </si>
  <si>
    <t>байпасфинанс.рф</t>
  </si>
  <si>
    <t>info-bk-finans@bk.ru</t>
  </si>
  <si>
    <t>05.12.2022, 233</t>
  </si>
  <si>
    <t>1/20/72000-КЛ</t>
  </si>
  <si>
    <t>29.01.2020, 72922/20/2953-КХ</t>
  </si>
  <si>
    <t>АО "АльфаСтрахование", период действия договора с 26.12.2023 по 25.12.2024</t>
  </si>
  <si>
    <t>625000, Тюменская область, г.Тюмень, ул.Герцена, д.64, офис 806</t>
  </si>
  <si>
    <t>consultant@kapitol72.ru</t>
  </si>
  <si>
    <t>12.03.2024, 72922/24/13492-КХ</t>
  </si>
  <si>
    <t>1/20/26000-КЛ</t>
  </si>
  <si>
    <t>30.01.2020, 26919/20/3554-МЗ</t>
  </si>
  <si>
    <t>ООО «Инлайф страхование», период действия договора с 15.11.2023 по 14.11.2024</t>
  </si>
  <si>
    <t>355013, Ставропольский край, г. Ставрополь, ул. Мимоз, д. 16, офис 1А</t>
  </si>
  <si>
    <t>mko-yug.ru</t>
  </si>
  <si>
    <t>info@mko-yug.ru</t>
  </si>
  <si>
    <t>2/20/78000-КЛ</t>
  </si>
  <si>
    <t>31.01.2020, 78922/20/2576-АЛ</t>
  </si>
  <si>
    <t>ООО РСО «Евроинс», период действия договора с 03.12.2021 по 02.12.2022</t>
  </si>
  <si>
    <t>191015, г. Санкт-Петербург, вн. тер. г. Муниципальный округ Смольнинское, ул. Таврическая, д.17, литера А, помещ. 20-Н, офис 324</t>
  </si>
  <si>
    <t>ка-основа.рф</t>
  </si>
  <si>
    <t>info@ka-osnova.ru</t>
  </si>
  <si>
    <t>17.11.2022, 78922/22/113255-АЛ</t>
  </si>
  <si>
    <t>1/20/73000-КЛ</t>
  </si>
  <si>
    <t>20.02.2020, 73922/20/6753-АТ</t>
  </si>
  <si>
    <t>ООО «Абсолют Страхование», период действия договора с 07.04.2025 по 06.04.2026</t>
  </si>
  <si>
    <t>432045, Ульяновская область, г. Ульяновск, Московское шоссе, д. 40А, стр. 4, офис 202</t>
  </si>
  <si>
    <t>bv-pravezh.ru</t>
  </si>
  <si>
    <t>info@pravezh.ru</t>
  </si>
  <si>
    <t>1/20/31000-КЛ</t>
  </si>
  <si>
    <t>02.03.2020, 31907/20/6264-ДК</t>
  </si>
  <si>
    <t>ООО «Абсолют Страхование», период действия договора с 03.04.2023 по 02.04.2024</t>
  </si>
  <si>
    <t>308009, Белгородская область, г. Белгород, Народный бульвар, д. 79, офис 514</t>
  </si>
  <si>
    <t>kollekshn-konsalt.ru</t>
  </si>
  <si>
    <t>18.10.2024, 31907/24/67356-ДК</t>
  </si>
  <si>
    <t>2/20/23000-КЛ</t>
  </si>
  <si>
    <t>02.03.2020, 23922/20/16031-ДТ</t>
  </si>
  <si>
    <t>СПАО «Ингосстрах», период действия договора с 18.03.2024 по 17.03.2025</t>
  </si>
  <si>
    <t>350005, Краснодарский край, г. Краснодар, ул. Кореновская, д. 2, корп. 4, офис 41717</t>
  </si>
  <si>
    <t>info@colburo.ru</t>
  </si>
  <si>
    <t>31.10.2024, 23922/24/257566-ГК</t>
  </si>
  <si>
    <t>1/20/21000-КЛ</t>
  </si>
  <si>
    <t>04.03.2020, 21906/20/8636-АЗ</t>
  </si>
  <si>
    <t>ООО «Уралсиб Страхование», период действия договора с 10.05.2025 по 09.05.2026</t>
  </si>
  <si>
    <t>428024, Чувашская Республика — Чувашия, г. Чебоксары, просп. Мира, д. 90, корп. 1, помещ. 305</t>
  </si>
  <si>
    <t>373614@gmail.com</t>
  </si>
  <si>
    <t>1/20/42000-КЛ</t>
  </si>
  <si>
    <t>05.03.2020, 42922/20/10469-ДТ</t>
  </si>
  <si>
    <t>АО «АльфаСтрахование», период действия договора с 13.02.2025 по 12.02.2026</t>
  </si>
  <si>
    <t>650025, Кемеровская область – Кузбасс, г. Кемерово, просп. Ленина., д. 1, кв. 102</t>
  </si>
  <si>
    <t>security@stolichnyexpress.ru</t>
  </si>
  <si>
    <t>1/20/12000-КЛ</t>
  </si>
  <si>
    <t>18.03.2020, 12907/20/3741-АИ</t>
  </si>
  <si>
    <t>АО «АльфаСтрахование», период действия договора с 22.01.2024 по 21.01.2025</t>
  </si>
  <si>
    <t>424006, Республика Марий Эл, г. Йошкар-Ола, ул. Панфилова д. 41, офис 705</t>
  </si>
  <si>
    <t>stimul-ka@mail.ru</t>
  </si>
  <si>
    <t>2/20/77000-КЛ</t>
  </si>
  <si>
    <t>30.03.2020, 77922/20/4948809-СЗ</t>
  </si>
  <si>
    <t>СПАО «Ингосстрах», период действия договора с 07.10.2024 по 06.10.2025</t>
  </si>
  <si>
    <t>119180, г. Москва, пер. Старомонетный, д. 14, стр. 2, помещ. 6-2</t>
  </si>
  <si>
    <t>pko-dbrz.ru</t>
  </si>
  <si>
    <t xml:space="preserve">info@kadobrozaim.ru </t>
  </si>
  <si>
    <t>1/20/36000-КЛ</t>
  </si>
  <si>
    <t>31.03.2020, 36906/20/10857-РП</t>
  </si>
  <si>
    <t>СПАО «Ингосстрах», период действия договора с 01.08.2024 по 31.07.2025</t>
  </si>
  <si>
    <t>396420, Воронежская область, Павловский район, г. Павловск, ул. 40 лет Октября, д. 1</t>
  </si>
  <si>
    <t>kluch_ooo@mail.ru</t>
  </si>
  <si>
    <t>1/20/39000-КЛ</t>
  </si>
  <si>
    <t>14.04.2020, 39918/20/8496-ВВ</t>
  </si>
  <si>
    <t>САО «ВСК», период действия договора с 12.03.2023 по 11.03.2024</t>
  </si>
  <si>
    <t>236010, Калининградская область, г. Калининград, ул. Вагоностроительная, д. 3-5, литера VI, каб. 7</t>
  </si>
  <si>
    <t>08.08.2023, 39907/23/23378-АК</t>
  </si>
  <si>
    <t>1/20/64000-КЛ</t>
  </si>
  <si>
    <t>15.04.2020, 64922/20/20985-ИР</t>
  </si>
  <si>
    <t>АО «АльфаСтрахование», период действия договора с 23.03.2025 по 22.03.2026</t>
  </si>
  <si>
    <t>413111, Саратовская область, г. Энгельс, Проспект Строителей, д. 7А, офис 512</t>
  </si>
  <si>
    <t>64ukka@gmail.com</t>
  </si>
  <si>
    <t>1/20/32000-КЛ</t>
  </si>
  <si>
    <t>06.05.2020, 32906/20/7370-ЕБ</t>
  </si>
  <si>
    <t xml:space="preserve">СПАО «Ингосстрах», период действия договора с 10.04.2021 по 09.04.2022 </t>
  </si>
  <si>
    <t>241013, Брянская область, г. Брянск, ул. 22 Съезда КПСС, д. 88</t>
  </si>
  <si>
    <t>kontakt-bryansk.ru</t>
  </si>
  <si>
    <t>05.03.2022, 32907/22/4445-ЕБ</t>
  </si>
  <si>
    <t>1/20/59000-КЛ</t>
  </si>
  <si>
    <t>06.05.2020, 59922/20/37489-СН</t>
  </si>
  <si>
    <t>614039, Пермский край, г. Пермь, ул. Сибирская, д. 47 А, офис 500</t>
  </si>
  <si>
    <t>info@stabex.com</t>
  </si>
  <si>
    <t>1/20/34000-КЛ</t>
  </si>
  <si>
    <t>12.05.2020, 34922/20/33550-ВЕ</t>
  </si>
  <si>
    <t>АО «АльфаСтрахование», период действия договора с 01.04.2025 по 31.03.2026</t>
  </si>
  <si>
    <t xml:space="preserve">400066, Волгоградская область, г.о. город-герой Волгоград, г. Волгоград, ул. Донецкая, д. 16, эт. 3, ком. 303 </t>
  </si>
  <si>
    <t>uk-bkr.ru</t>
  </si>
  <si>
    <t>collector@uk-bkr.ru</t>
  </si>
  <si>
    <t>1/20/13000-КЛ</t>
  </si>
  <si>
    <t>21.05.2020, 13907/20/8166-ЮМ</t>
  </si>
  <si>
    <t>АО «АльфаСтрахование», период действия договора с 24.03.2025 по 23.03.2026</t>
  </si>
  <si>
    <t>430016, Республика Мордовия, г. Саранск, ул. Терешковой, д. 7А, помещ. 602А</t>
  </si>
  <si>
    <t>profit-2020.ru</t>
  </si>
  <si>
    <t>profit-2020@bk.ru</t>
  </si>
  <si>
    <t>03/20/77000-КЛ</t>
  </si>
  <si>
    <t>21.05.2020, 77922/20/412240-НБ</t>
  </si>
  <si>
    <t>СПАО «Ингосстрах», период действия договора с 15.04.2022 по 14.04.2023</t>
  </si>
  <si>
    <t>119034, г. Москва, вн.тер.г. муниципальный округ Хамовники, Пер. Гагаринский, д. 3, ком. 9, помещ. I</t>
  </si>
  <si>
    <t>rshb-traid.ru</t>
  </si>
  <si>
    <t>14.04.2023, 77922/23/618605-НК</t>
  </si>
  <si>
    <t>2/20/73000-КЛ</t>
  </si>
  <si>
    <t>08.06.2020, 73922/20/19768-АТ</t>
  </si>
  <si>
    <t>СПАО «Ингосстрах», период действия договора с 30.04.2024 по 29.04.2025</t>
  </si>
  <si>
    <t>432071, Ульяновская область, г. Ульяновск, ул. Гончарова, д. 27, каб. 405</t>
  </si>
  <si>
    <t>Alkrim.plus@yandex.ru</t>
  </si>
  <si>
    <t>2/20/59000-КЛ</t>
  </si>
  <si>
    <t>11.06.2020, 59922/20/45885-СН</t>
  </si>
  <si>
    <t>СПАО «Ингосстрах», период действия договора с 07.07.2022 по 06.07.2023</t>
  </si>
  <si>
    <t>614039, Пермский край, г. Пермь, ул. Тимирязева, д. 30, офис 302</t>
  </si>
  <si>
    <t>pravokreditora.ru</t>
  </si>
  <si>
    <t>pravokreditora@yandex.ru</t>
  </si>
  <si>
    <t>27.01.2023, 59922/22/13659-АА</t>
  </si>
  <si>
    <t>2/20/21000-КЛ</t>
  </si>
  <si>
    <t>19.06.2020, 21907/20/20193-ММ</t>
  </si>
  <si>
    <t>ООО «Абсолют Страхование», период действия договора с 28.04.2024 по 27.04.2025</t>
  </si>
  <si>
    <t>429960, Чувашская Республика — Чувашия, г. Новочебоксарск, ул. Строителей, д. 62, офис 62</t>
  </si>
  <si>
    <t>ykanko@list.ru</t>
  </si>
  <si>
    <t>1/20/69000-КЛ</t>
  </si>
  <si>
    <t>29.06.2020, 69907/20/14972-НС</t>
  </si>
  <si>
    <t>ООО «РСО «ЕВРОИНС», период действия договора с 24.06.2024 по 23.06.2025</t>
  </si>
  <si>
    <t>170100, Тверская область, г. Тверь, ул. Симеоновская, д. 39, офис 303</t>
  </si>
  <si>
    <t>pko_rpsk@mail.ru</t>
  </si>
  <si>
    <t>2/20/26000-КЛ</t>
  </si>
  <si>
    <t>30.06.2020, 26919/20/25354-МЗ</t>
  </si>
  <si>
    <t>СПАО «Ингосстрах», период действия договора с 25.05.2024 по 24.05.2025</t>
  </si>
  <si>
    <t>357340, Ставропольский край, г. Лермонтов, ул. Матвиенко, д. 1</t>
  </si>
  <si>
    <t>rusdolg-kmv.ru</t>
  </si>
  <si>
    <t>info@rusdolg-kmv.ru</t>
  </si>
  <si>
    <t>12/20/16000-КЛ</t>
  </si>
  <si>
    <t>03.07.2020, 16922/20/62951-АЗ</t>
  </si>
  <si>
    <t>СПАО «Ингосстрах», период действия договора с 28.05.2024 по 27.05.2025</t>
  </si>
  <si>
    <t>423822, Республика Татарстан, г. Набережные Челны, пр. Набережночелнинский, д. 21, офис 506</t>
  </si>
  <si>
    <t>refundnch@mail.ru</t>
  </si>
  <si>
    <t>1/20/5400-КЛ</t>
  </si>
  <si>
    <t>08.07.2020, 54922/20/42665-ЭБ</t>
  </si>
  <si>
    <t>СПАО «Ингосстрах», период действия договора с 17.04.2025 по 16.04.2026</t>
  </si>
  <si>
    <t xml:space="preserve">630005, Новосибирская область, г.о. город Новосибирск, г. Новосибирск, ул. Фрунзе, зд. 88, этаж 3, офис 31 </t>
  </si>
  <si>
    <t>zonlain.ru</t>
  </si>
  <si>
    <t>help@zonline.ru</t>
  </si>
  <si>
    <t>2/20/34000-КЛ</t>
  </si>
  <si>
    <t>10.07.2020, 34922/20/45640-ВЕ</t>
  </si>
  <si>
    <t>АО «АльфаСтрахование», период действия договора с 02.07.2024 по 01.07.2025</t>
  </si>
  <si>
    <t>117452, г. Москва, вн.тер.г. муниципальный округ Зюзино, б-р Черноморский, д. 17, корп. 1, помещ. 5/2/4</t>
  </si>
  <si>
    <t>profinansgrupp@yandex.ru info@profinansgroup.ru</t>
  </si>
  <si>
    <t>4/20/77000-КЛ</t>
  </si>
  <si>
    <t>13.07.2020, 77922/20/441353-СЗ</t>
  </si>
  <si>
    <t>АО «АльфаСтрахование», период действия договора с 18.06.2020 по 17.06.2021</t>
  </si>
  <si>
    <t xml:space="preserve">109428, г. Москва, просп. Рязанский, д. 24, корп. 2, этаж 4, помещ. IX, ком. 19 </t>
  </si>
  <si>
    <t>poterna77.ru</t>
  </si>
  <si>
    <t>17.05.2022, 77922/22/695182-СЗ</t>
  </si>
  <si>
    <t>1/20/11000-КЛ</t>
  </si>
  <si>
    <t>22.07.2020, 11922/20/19349-ДК</t>
  </si>
  <si>
    <t>САО «ВСК», период действия договора с 07.04.2025 до 06.04.2026</t>
  </si>
  <si>
    <t>167005, Республика Коми, г. Сыктывкар, Октябрьский проспект, д. 170, кв.128</t>
  </si>
  <si>
    <t>nast1984@lenta.ru</t>
  </si>
  <si>
    <t>1/20/82000-КЛ</t>
  </si>
  <si>
    <t>27.07.2020, 82907/20/19905-ГТ</t>
  </si>
  <si>
    <t>ООО «Абсолют Страхование», период действия договора с 10.06.2022 по 09.10.2023</t>
  </si>
  <si>
    <t>426009, Удмуртская Республика, г.о. город Ижевск, г. Ижевск, ул. Ухтомского, д. 24, этаж 1,офис 21</t>
  </si>
  <si>
    <t>progress-srv.ru</t>
  </si>
  <si>
    <t>13.09.2022, 359</t>
  </si>
  <si>
    <t>3/20/21000-КЛ</t>
  </si>
  <si>
    <t>28.07.2020, 21907/20/23589-ММ</t>
  </si>
  <si>
    <t>АО «Совкомбанк Страхование», период действия договора с 11.09.2024 по 10.09.2025</t>
  </si>
  <si>
    <t>117105, г. Москва, муниципальный округ Нагатино-Садовники, Варшавское шоссе, д. 35, стр. 1, офис 310</t>
  </si>
  <si>
    <t>info@gtcollector.ru</t>
  </si>
  <si>
    <t>3/20/78000-КЛ</t>
  </si>
  <si>
    <t>29.07.2020, 78922/20/310899-АЛ</t>
  </si>
  <si>
    <t>ООО «Зетта Страхование», период действия договора с 23.03.2025 по 22.03.2026</t>
  </si>
  <si>
    <t>195027, г. Санкт-Петербург, ул. Якорная, д. 9А, литера А, помещ. 14-Н</t>
  </si>
  <si>
    <t>info@krzvezda.ru</t>
  </si>
  <si>
    <t>05/20/77000-КЛ</t>
  </si>
  <si>
    <t>30.07.2020, 77922/20/456182-СЗ</t>
  </si>
  <si>
    <t>САО «ВСК», период действия договора с 04.03.2025 по 03.03.2026</t>
  </si>
  <si>
    <t>117420, г. Москва, ул. Наметкина, д. 15, этаж 1, помещ. I, ком. 12</t>
  </si>
  <si>
    <t>cdu-invest.ru</t>
  </si>
  <si>
    <t>sp@gkcdu.ru info@cdu-invest.ru</t>
  </si>
  <si>
    <t>06/20/77000-КЛ</t>
  </si>
  <si>
    <t>04.08.2020, 77922/20/462832-СЗ</t>
  </si>
  <si>
    <t>ООО «Абсолют Страхование», период действия договора с 18.05.2024 по 17.05.2025</t>
  </si>
  <si>
    <t>117452, г. Москва, ул. Азовская, д. 35, корп. 3, П I, этаж 2Ч, ком. 7</t>
  </si>
  <si>
    <t xml:space="preserve">shield-agency.ru </t>
  </si>
  <si>
    <t xml:space="preserve">info@shield-agensy.ru </t>
  </si>
  <si>
    <t>07/20/77000-КЛ</t>
  </si>
  <si>
    <t>06.08.2020, 77922/20/465660-СЗ</t>
  </si>
  <si>
    <t>АО «АльфаСтрахование», период действия договора с 26.06.2024 по 25.06.2025</t>
  </si>
  <si>
    <t>111588, г. Москва, вн. тер. г. муниципальный округ Новогиреево, пр-кт. Свободный, д. 21/2, помещ. 1/1</t>
  </si>
  <si>
    <t xml:space="preserve"> info@scollect.ru</t>
  </si>
  <si>
    <t>3/20/59000-КЛ</t>
  </si>
  <si>
    <t>13.08.2020, 59922/20/61042-СН</t>
  </si>
  <si>
    <t>ООО СК «Уралсиб страхование», период действия договора с 15.07.2024 по 14.07.2025</t>
  </si>
  <si>
    <t>618546, Пермский край, г. Соликамск, пр-т. Ленина, д. 30, кв. 103</t>
  </si>
  <si>
    <t>SITEINFO@MLCAPITAL.RU</t>
  </si>
  <si>
    <t>1/20/22000-КЛ</t>
  </si>
  <si>
    <t>13.08.2020, 22922/20/49942-ДЛ</t>
  </si>
  <si>
    <t>СПАО «Ингосстрах», период действия договора с 09.06.2024 по 08.06.2025</t>
  </si>
  <si>
    <t>656038, Алтайский край, г. Барнаул, просп. Комсомольский, д. 120, офис 104</t>
  </si>
  <si>
    <t>ekfin@bk.ru</t>
  </si>
  <si>
    <t>8/20/77000-КЛ</t>
  </si>
  <si>
    <t>14.08.2020, 77922/20/472023-СЗ</t>
  </si>
  <si>
    <t>АО «АльфаСтрахование», период действия договора с 30.07.2024 по 29.07.2025</t>
  </si>
  <si>
    <t>119180, г. Москва, ул. Большая Полянка, д. 51А/9, этаж 8, помещ. I, ком. 1, офис А5М</t>
  </si>
  <si>
    <t>post@finexlegal.ru</t>
  </si>
  <si>
    <t>2/20/17000-КЛ</t>
  </si>
  <si>
    <t>31.08.2020, 17907/20/13653-ОД</t>
  </si>
  <si>
    <t>ООО «Абсолют Страхование», период действия договора с 11.03.2025 по 10.03.2026</t>
  </si>
  <si>
    <t>667004, Республика Тыва, г. Кызыл, ул. Новостроек, д. 1</t>
  </si>
  <si>
    <t>center-collector.ru</t>
  </si>
  <si>
    <t>center-collector@mail.ru</t>
  </si>
  <si>
    <t>1/20/25000-КЛ</t>
  </si>
  <si>
    <t>02.09.2020, 25922/20/39160-ЭП</t>
  </si>
  <si>
    <t>СПАО «Ингосстрах», период действия договора с 17.09.2024 по 16.09.2025</t>
  </si>
  <si>
    <t>690091, Приморский край, г. Владивосток, ул. Светланская, д. 51, офис 3</t>
  </si>
  <si>
    <t>dv-capital.ru</t>
  </si>
  <si>
    <t>info@dv-capital.ru</t>
  </si>
  <si>
    <t>1/20/56000-КЛ</t>
  </si>
  <si>
    <t>08.09.2020, 56922/20/25935-ГК</t>
  </si>
  <si>
    <t>460052, Оренбургская область, г. Оренбург, ул. Автомобилистов, д. 2/2, помещ. 6</t>
  </si>
  <si>
    <t xml:space="preserve">aegroup.su </t>
  </si>
  <si>
    <t>4/20/78000-КЛ</t>
  </si>
  <si>
    <t>15.09.2020, 78922/20/39860-АЛ</t>
  </si>
  <si>
    <t>ООО «Абсолют Страхование», период действия договора с 23.05.2024 по 22.05.2025</t>
  </si>
  <si>
    <t>196128, г. Санкт-Петербург, ул. Кузнецовская, д. 11, литер А, помещ. 31-Н, офис 2, ком. 7</t>
  </si>
  <si>
    <t>InfoPrimirenie@yandex.ru</t>
  </si>
  <si>
    <t>4/20/21000-КЛ</t>
  </si>
  <si>
    <t>15.09.2020, 21907/20/29195-ЕН</t>
  </si>
  <si>
    <t>АО «Совкомбанк Страхование», период действия договора с 01.08.2024 по 31.07.2025</t>
  </si>
  <si>
    <t>429170, Чувашская Республика – Чувашия, Шемуршинский район, с. Шемурша, ул. Ленина, д. 27А</t>
  </si>
  <si>
    <t>pavd21@bk.ru</t>
  </si>
  <si>
    <t>1/20/50000-КЛ</t>
  </si>
  <si>
    <t>17.09.2020, 50922/20/103782-НК</t>
  </si>
  <si>
    <t>АО «Совкомбанк страхование», период действия договора с 01.08.2024 по 31.07.2025</t>
  </si>
  <si>
    <t>143402, Московская область, г. Красногорск, ул. Пионерская, д. 10, помещ. 1, ком. 2</t>
  </si>
  <si>
    <t>mail@alfa.credit</t>
  </si>
  <si>
    <t>2/20/32000-КЛ</t>
  </si>
  <si>
    <t>23.09.2020, 32907/20/17622-ЕБ</t>
  </si>
  <si>
    <t>ООО СК «УралСиб Страхование», период действия договора с 17.06.2023 по 16.06.2024</t>
  </si>
  <si>
    <t>241013, Брянская область, г. Брянск, ул. Ульянова, д. 103, офис 11</t>
  </si>
  <si>
    <t>mks.32@yandex.ru</t>
  </si>
  <si>
    <t>2/20/56000-КЛ</t>
  </si>
  <si>
    <t>29.09.2020, 56922/20/28920-ГК</t>
  </si>
  <si>
    <t>ООО «Абсолют Страхование», период действия договора с 16.02.2025 по 15.02.2026</t>
  </si>
  <si>
    <t>460018, Оренбургская область, г. Оренбург, ул. Расковой, влад. 10А</t>
  </si>
  <si>
    <t>k-a-c.ru</t>
  </si>
  <si>
    <t>kac.status@yandex.ru</t>
  </si>
  <si>
    <t>9/20/77000-КЛ</t>
  </si>
  <si>
    <t>05.10.2020, 77922/20/511168-СЗ</t>
  </si>
  <si>
    <t>ООО «Абсолют Страхование», период действия договора с 16.04.2025 по 15.04.2026</t>
  </si>
  <si>
    <t>117342, г. Москва, вн.тер.г. муниципальный округ Коньково, ул. Бутлерова, д. 17, помещ. 95/3</t>
  </si>
  <si>
    <t>legal@kacerber.ru</t>
  </si>
  <si>
    <t>5/20/21000-КЛ</t>
  </si>
  <si>
    <t>06.10.2020, 21907/20/31642-ДБ</t>
  </si>
  <si>
    <t>«Абсолют Страхование», срок действия договора С 26.09.2024 по 25.09.2025</t>
  </si>
  <si>
    <t>198206, г. Санкт-Петербург, вн.тер.г. муниципальный округ Сосновая Поляна, ш. Петергофское, д. 73, литера Т, помещ. 1-Н, офис 17/4, рабочее место 3</t>
  </si>
  <si>
    <t>invest-gr.ru.com</t>
  </si>
  <si>
    <t>info@invest-grupp.com</t>
  </si>
  <si>
    <t>2/20/72000-КЛ</t>
  </si>
  <si>
    <t>14.10.2020, 72922/20/46265-КХ</t>
  </si>
  <si>
    <t>СПАО «Ингосстрах», период действия договора с 23.01.2024 по 22.01.2025</t>
  </si>
  <si>
    <t>628403, ХМАО-Югра, г. Сургут, ул. 30 лет Победы, зд.44 А, офис 8/1</t>
  </si>
  <si>
    <t>askalon.me@yandex.ru</t>
  </si>
  <si>
    <t>1/20/19000-КЛ</t>
  </si>
  <si>
    <t>15.10.2020, 19907/20/22626-АР</t>
  </si>
  <si>
    <t>АО «АльфаСтрахование», период действия договора с 23.09.2024 по 22.09.2025</t>
  </si>
  <si>
    <t>655017, Республика Хакасия, г. Абакан, ул. Маршала Жукова, стр. 46, литера А, помещ. 2Н, каб. 214</t>
  </si>
  <si>
    <t>nandrushonok@mail.ru</t>
  </si>
  <si>
    <t>2/20/54000-КЛ</t>
  </si>
  <si>
    <t>20.10.2020, 54922/20/69563-ЭБ</t>
  </si>
  <si>
    <t>ООО «Зетта Страхование», период действия договора с 02.10.2024 по 01.10.2025</t>
  </si>
  <si>
    <t>630099, Новосибирская область, г.о. город Новосибирск, г. Новосибирск, ул. Советская, д. 23</t>
  </si>
  <si>
    <t>ca-mir.ru</t>
  </si>
  <si>
    <t>info@ca-mir.ru</t>
  </si>
  <si>
    <t>1/20/66000-КЛ</t>
  </si>
  <si>
    <t>28.10.2020, 66922/20/113117-АС</t>
  </si>
  <si>
    <t>ООО «Абсолют Страхование», период действия договора с 19.03.2025 по 18.03.2026</t>
  </si>
  <si>
    <t>624132, Свердловская область, г. Новоуральск, ул. Фрунзе, дом 5</t>
  </si>
  <si>
    <t>info@astrafin.ru</t>
  </si>
  <si>
    <t>3/20/54000-КЛ</t>
  </si>
  <si>
    <t>13.11.2020, 54922/20/77096-ЭБ</t>
  </si>
  <si>
    <t>СПАО «Ингосстрах», период действия договора с 28.02.2025 по 27.02.2026</t>
  </si>
  <si>
    <t>630099, Новосибирская область, г.о. город Новосибирск, г. Новосибирск, ул. Максима Горького, д. 24</t>
  </si>
  <si>
    <t>support@intelcollect.ru</t>
  </si>
  <si>
    <t>1/20/37000-КЛ</t>
  </si>
  <si>
    <t>18.11.2020, 37907/20/27976-НТ</t>
  </si>
  <si>
    <t>ПАО СК «Росгосстрах», период действия договора с 05.10.2024 по 04.10.2025</t>
  </si>
  <si>
    <t>155000, Ивановская область, г. Иваново, ул. Красногвардейская, д. 3, офис 3001</t>
  </si>
  <si>
    <t>vpk-capital.ru</t>
  </si>
  <si>
    <t>info@vpk-capital.ru</t>
  </si>
  <si>
    <t>10/20/77000-КЛ</t>
  </si>
  <si>
    <t>19.11.2020, 77922/20/551078-СЗ</t>
  </si>
  <si>
    <t>ООО «Абсолют Страхование», период действия договора с 25.10.2024 по 24.10.2025</t>
  </si>
  <si>
    <t xml:space="preserve">125080, г. Москва, ул. Сурикова, д. 24, цокольный этаж, помещ. IV, ком. 2 </t>
  </si>
  <si>
    <t>info@garnet24.com</t>
  </si>
  <si>
    <t>11/20/77000-КЛ</t>
  </si>
  <si>
    <t>19.11.2020, 77922/20/551091-СЗ</t>
  </si>
  <si>
    <t>АО «Совкомбанк страхование», период действия договора с 05.10.2024 по 04.10.2025</t>
  </si>
  <si>
    <t>115088, г.Москва, ул.Шарикоподшипниковская, д. 4, корп. 3Б, этаж 1, помещ. II, ком. 15, 16, 20-24</t>
  </si>
  <si>
    <t>info@consaltplusmsk.ru</t>
  </si>
  <si>
    <t>2/20/52000-КЛ</t>
  </si>
  <si>
    <t>25.11.2020, 52922/20/76471-ЛМ</t>
  </si>
  <si>
    <t>АО «АльфаСтрахование», период действия договора с 07.10.2024 по 06.10.2025</t>
  </si>
  <si>
    <t>603028, Нижегородская область, г. Нижний Новгород, ул. Комсомольское шоссе, д. 5, помещ. 7, офис 412</t>
  </si>
  <si>
    <t>fg-alt.ru</t>
  </si>
  <si>
    <t xml:space="preserve">ncernov679@gmail.com </t>
  </si>
  <si>
    <t>12/20/77000-КЛ</t>
  </si>
  <si>
    <t>01.12.2020, 77922/20/560543-СЗ</t>
  </si>
  <si>
    <t>105064, г. Москва, ул. Земляной Вал, д. 36, офис 504</t>
  </si>
  <si>
    <t>tristar-kollector.ru</t>
  </si>
  <si>
    <t>tristar.ooo@yandex.ru</t>
  </si>
  <si>
    <t>1/20/18000-КЛ</t>
  </si>
  <si>
    <t>02.12.2020, 18922/20/39294-ИН</t>
  </si>
  <si>
    <t>СПАО «Ингосстрах», период действия договора с 02.11.2024 по 01.11.2025</t>
  </si>
  <si>
    <t>426030, Удмуртская Республика, г. Ижевск, ул. Пазелинская, д. 2А</t>
  </si>
  <si>
    <t>18eventus@gmail.com</t>
  </si>
  <si>
    <t>1/20/74000-КЛ</t>
  </si>
  <si>
    <t>07.12.2020, 74910/20/83048-ЮТ</t>
  </si>
  <si>
    <t>АО «АльфаСтрахование», период действия договора с 27.08.2024 по 26.08.2025</t>
  </si>
  <si>
    <t>455017, Челябинская область, г.о. Магнитогорский, г. Магнитогорск, ул. Советская, д. 40, офис 2</t>
  </si>
  <si>
    <t>help@evarti.ru</t>
  </si>
  <si>
    <t>3/20/34000-КЛ</t>
  </si>
  <si>
    <t>10.12.2020, 34922/20/101564-ВЕ</t>
  </si>
  <si>
    <t>АО «АльфаСтрахование», период действия договора с 09.11.2024 по 08.11.2025</t>
  </si>
  <si>
    <t>400048, Волгоградская область, г. Волгоград, ул. Авторемонтная, д. 10А, офис 1</t>
  </si>
  <si>
    <t>am-collector.ru</t>
  </si>
  <si>
    <t>ooo.avtomani@yandex.ru</t>
  </si>
  <si>
    <t>4/20/34000-КЛ</t>
  </si>
  <si>
    <t>16.12.2020, 34922/20/102878-ВЕ</t>
  </si>
  <si>
    <t>ООО СК «Гелиос», период действия договора с 01.12.2024 по 30.11.2025</t>
  </si>
  <si>
    <t>443099, Самарская область, г.о. Самара, вн. р-н Самарский г. Самара, ул. Фрунзе. д. 72, офис 11</t>
  </si>
  <si>
    <t>pko-abrg.ru</t>
  </si>
  <si>
    <t>info@abrgryp.ru</t>
  </si>
  <si>
    <t>13/20/77000-КЛ</t>
  </si>
  <si>
    <t>17.12.2020, 77922/20/574103-СЗ</t>
  </si>
  <si>
    <t>АО «АльфаСтрахование», период действия договора с 25.11.2024 по 24.11.2025</t>
  </si>
  <si>
    <t>430027, Республика Мордовия, г.о. Саранск, г. Саранск, ул. Гагарина, д. 99А, офис 203</t>
  </si>
  <si>
    <t>kb-antares.ru</t>
  </si>
  <si>
    <t>kb-antares@yandex.ru</t>
  </si>
  <si>
    <t>14/20/77000-КЛ</t>
  </si>
  <si>
    <t>17.12.2020, 77922/20/574104-СЗ</t>
  </si>
  <si>
    <t>СПАО «Ингосстрах», период действия договора с 01.12.2024 по 30.11.2025</t>
  </si>
  <si>
    <t>117630, г. Москва, вн.тер.г. муниципальный округ Обручевский, ш. Старокалужское, д.62, этаж 3, помещ. 332</t>
  </si>
  <si>
    <t>pko-alfalegion.ru</t>
  </si>
  <si>
    <t>pko-alfalegion@mail.ru</t>
  </si>
  <si>
    <t>6/20/76000- КЛ</t>
  </si>
  <si>
    <t>18.12.2020, 76907/20/43853-СВ</t>
  </si>
  <si>
    <t>ООО СК «Уралсиб Страхование», период действия договора с 01.08.2024 по 31.07.2025</t>
  </si>
  <si>
    <t>150008, Ярославская область, Ярославский р-н, д. Мологино, ул. 4-я Изумрудная, д. 36</t>
  </si>
  <si>
    <t>info@pkoarka.ru</t>
  </si>
  <si>
    <t>13/20/16000-КЛ</t>
  </si>
  <si>
    <t>22.12.2020, 16922/20/48487717-АЗ</t>
  </si>
  <si>
    <t xml:space="preserve">АО «Боровицкое страховое общество», период действия договора с 14.12.2024 по 13.12.2025 </t>
  </si>
  <si>
    <t>420111, Республика Татарстан, г. Казань, ул. Островского д. 35А, офис 214</t>
  </si>
  <si>
    <t>skgamal@mail.ru</t>
  </si>
  <si>
    <t>1/20/40000-КЛ</t>
  </si>
  <si>
    <t>25.12.2020, 40907/20/27789-ИЗ</t>
  </si>
  <si>
    <t>ООО «Абсолют Страхование», период действия договора с 01.01.2024 по 31.12.2024</t>
  </si>
  <si>
    <t>248002, Калужская область, г. Калуга, ул. Болдина, зд. 71, офис 213</t>
  </si>
  <si>
    <t>rus-finalyans.ru</t>
  </si>
  <si>
    <t>info@rusfinalyans.ru</t>
  </si>
  <si>
    <t>29.10.2024, 40907/24/46532-БН</t>
  </si>
  <si>
    <t>4/20/54000-КЛ</t>
  </si>
  <si>
    <t>25.12.2020, 54922/20/92045-ЭБ</t>
  </si>
  <si>
    <t>СПАО «Ингосстрах», период действия договора с 01.07.2024 по 30.06.2024</t>
  </si>
  <si>
    <t xml:space="preserve">630089, Новосибирская область, г. Новосибирск, ул. Бориса Богаткова, д. 248а, офис 13 </t>
  </si>
  <si>
    <t>ooo-sav.ru</t>
  </si>
  <si>
    <t>sav_ooo@mail.ru</t>
  </si>
  <si>
    <t>5/20/54000-КЛ</t>
  </si>
  <si>
    <t>25.12.2020, 54922/20/92051-ЭБ</t>
  </si>
  <si>
    <t>СПАО «Ингосстрах», период действия договора с 23.07.2024 по 22.07.2025</t>
  </si>
  <si>
    <t xml:space="preserve">630512, Новосибирская область, район Новосибирский, поселок Тулинский, ул. Центральная, д. 9а </t>
  </si>
  <si>
    <t>splus-nsk.ru</t>
  </si>
  <si>
    <t>novosib_sp@mail.ru</t>
  </si>
  <si>
    <t>2/20/64000-КЛ</t>
  </si>
  <si>
    <t>29.12.2020, 64922/20/76388-ИР</t>
  </si>
  <si>
    <t>АО «АльфаСтрахование», период действия договора с 11.11.2024 по 10.11.2025</t>
  </si>
  <si>
    <t xml:space="preserve">410056, Саратовская область, г. Саратов, ул. Вольская, зд. 29, стр. 2, помещ. 1, офис 301 </t>
  </si>
  <si>
    <t>rezon-ans64.ru</t>
  </si>
  <si>
    <t>rezon-ans64@yandex.ru</t>
  </si>
  <si>
    <t>2/20/50000-КЛ</t>
  </si>
  <si>
    <t>29.12.2020, 50922/20/161494-НК</t>
  </si>
  <si>
    <t>ООО «Абсолют Страхование», период действия договора с 23.11.2024 по 22.11.2025</t>
  </si>
  <si>
    <t>143500, Московская область, г. Истра, д. Андреевское, ул. Луговая, д. 69</t>
  </si>
  <si>
    <t>kb911@kb911.su</t>
  </si>
  <si>
    <t>2/20/18000-КЛ</t>
  </si>
  <si>
    <t>29.12.2020, 18922/20/46875-ИН</t>
  </si>
  <si>
    <t>426006, Удмуртская Республика, г. Ижевск, проезд им. Дерябина, д. 3,офис 402</t>
  </si>
  <si>
    <t>cfr-sirius.ru</t>
  </si>
  <si>
    <t>info@cfr-sirius.ru</t>
  </si>
  <si>
    <t>1/21/18000-КЛ</t>
  </si>
  <si>
    <t>02.02.2021, 18922/21/4132-ИН</t>
  </si>
  <si>
    <t>СПАО «Ингосстрах», период действия договора с 14.12.2024 по 13.12.2025</t>
  </si>
  <si>
    <t>426006, Удмуртская Республика, г.о. город Ижевск, г. Ижевск, пр-д. им. Дерябина, зд. 3</t>
  </si>
  <si>
    <t>grif-on.ru</t>
  </si>
  <si>
    <t>info@grif-on.ru</t>
  </si>
  <si>
    <t>1/21/11000-КЛ</t>
  </si>
  <si>
    <t>04.02.2021, 11922/21/4038-ДК</t>
  </si>
  <si>
    <t>СПАО «Ингосстрах», период действия договора с 15.11.2024 до 14.11.2025</t>
  </si>
  <si>
    <t>167000, Республика Коми, г. Сыктывкар, ул. Первомайская, стр. 70, офис 403</t>
  </si>
  <si>
    <t>Nenev.rv@gmail.com</t>
  </si>
  <si>
    <t>1/21/34000-КЛ</t>
  </si>
  <si>
    <t>04.02.2021, 34922/21/14459-ЮБ</t>
  </si>
  <si>
    <t>АО «АльфаСтрахование», период действия договора с 13.01.2025 до 12.01.2026</t>
  </si>
  <si>
    <t>400078, Волгоградская область, г.о. Город-герой Волгоград, г. Волгоград, пр-т им. В.И. Ленина, д. 100, офис 4.17</t>
  </si>
  <si>
    <t>urict.energy@gmail.com</t>
  </si>
  <si>
    <t>1/21/66000-КЛ</t>
  </si>
  <si>
    <t>15.02.2021, 66922/21/14678-АС</t>
  </si>
  <si>
    <t>ООО «АМТ Страхование», период действия договора с 10.09.2024 по 09.09.2025</t>
  </si>
  <si>
    <t xml:space="preserve"> 620026, Свердловская область, г. Екатеринбург, ул. Куйбышева, стр. 58, ком. 203</t>
  </si>
  <si>
    <t>lcc-partner.ru</t>
  </si>
  <si>
    <t>info@lcc-partner.ru</t>
  </si>
  <si>
    <t>1/21/77000-КЛ</t>
  </si>
  <si>
    <t>16.02.2021, 77922/21/721031-СЗ</t>
  </si>
  <si>
    <t>АО «АльфаСтрахование», период действия договора с 01.12.2024 по 30.11.2025</t>
  </si>
  <si>
    <t>115172, г. Москва, вн.тер.г. муниципальный округ Таганский, ул. Гончарная, д.30, стр.1</t>
  </si>
  <si>
    <t>bsk-agency.ru</t>
  </si>
  <si>
    <t>businessodeystvieconsult@gmail.com</t>
  </si>
  <si>
    <t>2/21/18000-КЛ</t>
  </si>
  <si>
    <t>19.02.2021, 18922/21/9632-ИН</t>
  </si>
  <si>
    <t>АО «Совкомбанк страхование», период действия договора с 25.05.2024 по 24.05.2025</t>
  </si>
  <si>
    <t>426006, Удмуртская Республика, г.о. город Ижевск, г. Ижевск ул. Пушкинская, д. 169, кв. 22</t>
  </si>
  <si>
    <t>urid-finans@mail.ru</t>
  </si>
  <si>
    <t>2/21/66000-КЛ</t>
  </si>
  <si>
    <t>24.02.2021, 66922/21/19098-АС</t>
  </si>
  <si>
    <t>СПАО «Ингосстрах», период действия договора с 10.12.2021 по 09.12.2022</t>
  </si>
  <si>
    <t>620057, Свердловская область, г. Екатеринбург, ул. Фрезеровщиков, д. 78, кв. 71</t>
  </si>
  <si>
    <t>regolaekt@yandex.ru</t>
  </si>
  <si>
    <t>29.11.2022, 66922/22/101334-АС</t>
  </si>
  <si>
    <t>1/21/21000-КЛ</t>
  </si>
  <si>
    <t>01.03.2021, 21907/21/7405-ДБ</t>
  </si>
  <si>
    <t>ООО «Абсолют Страхование» период действия договора с 15.11.2024 по 14.11.2025</t>
  </si>
  <si>
    <t>428027, Чувашская Республика – Чувашия, г.о. город Чебоксары, г. Чебоксары, ул. Хузангая, д. 14, офис 512 А</t>
  </si>
  <si>
    <t>mail@udaca.ru</t>
  </si>
  <si>
    <t>1/21/52000-КЛ</t>
  </si>
  <si>
    <t>03.03.2021, 52922/21/14152-ЛМ</t>
  </si>
  <si>
    <t>АО «Зетта Страхование», период действия договора с 08.02.2025 по 07.02.2027</t>
  </si>
  <si>
    <t>603000, Нижегородская область, г.Нижний Новгород, ул. Звездинка, д. 20А, помещ. 2, этаж 1</t>
  </si>
  <si>
    <t>fk-conglomerate.ru</t>
  </si>
  <si>
    <t>fk-conglomerate@yandex.ru</t>
  </si>
  <si>
    <t>02/21/77000-КЛ</t>
  </si>
  <si>
    <t>03.03.2021, 77922/21/734168-СЗ</t>
  </si>
  <si>
    <t>ПАО СК «Росгосстрах», период действия договора с 21.10.2024 по 20.10.2025</t>
  </si>
  <si>
    <t>127015, г. Москва, вн.тер.г. муниципальный округ Бутырский, ул. Новодмитровская, д. 2, корп. 2, этаж 19, офис 1</t>
  </si>
  <si>
    <t>Timur0302@inbox.ru</t>
  </si>
  <si>
    <t>1/21/14000-КЛ</t>
  </si>
  <si>
    <t>09.03.2021, 14907/21/10406-АР</t>
  </si>
  <si>
    <t>СПАО «Ингосстрах», период действия договора с 08.11.2024 по 07.11.2025</t>
  </si>
  <si>
    <t>677000, Республика Саха (Якутия), г. Якутск, ул. Кирова, д.12, каб. 3052</t>
  </si>
  <si>
    <t>arsd-ykt.ru</t>
  </si>
  <si>
    <t>ard-ykt@mail.ru</t>
  </si>
  <si>
    <t>1/21/74000-КЛ</t>
  </si>
  <si>
    <t>16.03.2021, 74910/21/23813-ЮТ</t>
  </si>
  <si>
    <t>СПАО «Ингосстрах», период действия договора с 08.06.2021по 07.06.2022</t>
  </si>
  <si>
    <t>454080, Челябинская область, г. Челябинск, ул. Энтузиастов, д. 15Г, офис 4</t>
  </si>
  <si>
    <t>finpersp@mail.ru</t>
  </si>
  <si>
    <t>09.06.2022, 74910/22/38259-ЮТ</t>
  </si>
  <si>
    <t>03/21/77000-КЛ</t>
  </si>
  <si>
    <t>16.03.2021, 77922/21/742960-СЗ</t>
  </si>
  <si>
    <t>СПАО «Ингосстрах», период действия договора с 14.12.2023 по 13.12.2024</t>
  </si>
  <si>
    <t>123112, г. Москва, вн.тер.г. муниципальный округ Пресненский, наб. Пресненская, д. 10, стр. 2, помещ. 88</t>
  </si>
  <si>
    <t>golfstream-r.ru</t>
  </si>
  <si>
    <t>info@gs-r.ru</t>
  </si>
  <si>
    <t>5/21/24000-КЛ</t>
  </si>
  <si>
    <t>17.03.2021, 24922/21/4-ВВ</t>
  </si>
  <si>
    <t>СПАО «Ингосстрах», период действия договора с 08.02.2025 по 07.02.2026</t>
  </si>
  <si>
    <t>660020, Красноярский край, г. Красноярск, ул. Спандаряна, д. 13, офис 15</t>
  </si>
  <si>
    <t>mailto@collector24.ru</t>
  </si>
  <si>
    <t>2/21/03000-КЛ</t>
  </si>
  <si>
    <t>18.03.2021, 03907/21/7474-АА</t>
  </si>
  <si>
    <t>СПАО «Ингосстрах», период действия договора с 18.11.2021 по 17.11.2022</t>
  </si>
  <si>
    <t>670000, Республика Бурятия, г.Улан-Удэ, ул. Борсоева, 33А, каб. 201</t>
  </si>
  <si>
    <t>ooonika03.nethouse.ru</t>
  </si>
  <si>
    <t>ooo_nika03@mail.ru</t>
  </si>
  <si>
    <t>02.11.2022, 03907/22/117595-КЩ</t>
  </si>
  <si>
    <t>1/21/61000-КЛ</t>
  </si>
  <si>
    <t>24.03.2021, 61922/21/30417-ЕК</t>
  </si>
  <si>
    <t>ООО «Ингосстрах», период действия договора с 18.01.2024 по 17.01.2025</t>
  </si>
  <si>
    <t>344092, Ростовская область, г. Ростов-на-Дону, пр. Королева, д. 7/19, офис 601</t>
  </si>
  <si>
    <t>premierkompani@bk.ru</t>
  </si>
  <si>
    <t>2/21/61000-КЛ</t>
  </si>
  <si>
    <t>24.03.2021, 61922/21/30418-ЕК</t>
  </si>
  <si>
    <t>АО «АльфаСтрахование», период действия договора с 21.12.2024 по 20.12.2025</t>
  </si>
  <si>
    <t>юг-партнёрс.рф</t>
  </si>
  <si>
    <t>04/21/77000-КЛ</t>
  </si>
  <si>
    <t>24.03.2021, 77922/21/606820-СЗ</t>
  </si>
  <si>
    <t>107031, г. Москва, вн.тер.г. муниципальный округ Мещанский, ул. Неглинная, д. 14, стр. 1А, помещ. 1/3</t>
  </si>
  <si>
    <t>center-invest.com</t>
  </si>
  <si>
    <t>info@pro-esv.ru</t>
  </si>
  <si>
    <t>1/21/50000-КЛ</t>
  </si>
  <si>
    <t>24.03.2021, 50922/21/56473-НК</t>
  </si>
  <si>
    <t>ООО «Абсолют Страхование», период действия договора с 11.09.2024 по 10.09.2025</t>
  </si>
  <si>
    <t>143512, Московская область, г. Истра, д. Духанино, территория КП Духанино-4, д. 120, помещ. 27, этаж мансарда</t>
  </si>
  <si>
    <t>post@sikura.ru</t>
  </si>
  <si>
    <t>3/21/66000-КЛ</t>
  </si>
  <si>
    <t>06.04.2021, 66922/21/35145-АС</t>
  </si>
  <si>
    <t>СПАО «Ингосстрах», период действия договора с 29.03.2025 по 28.03.2026</t>
  </si>
  <si>
    <t>620014, Свердловская область, г. Екатеринбург, ул. Шейнкмана, стр. 32А, офис 404</t>
  </si>
  <si>
    <t>ooomir196@gmail.com</t>
  </si>
  <si>
    <t>2/21/21000-КЛ</t>
  </si>
  <si>
    <t>29.04.2021, 21907/21/15191-ДБ</t>
  </si>
  <si>
    <t>ООО «Абсолют Страхование», период действия договора с 08.03.2025 по 07.03.2026</t>
  </si>
  <si>
    <t>428020, Чувашская Республика – Чувашия, г. Чебоксары, ул. Щорса, д. 4А</t>
  </si>
  <si>
    <t>arkan.21@mail.ru</t>
  </si>
  <si>
    <t>1/21/23000-КЛ</t>
  </si>
  <si>
    <t xml:space="preserve">29.04.2021, 23922/21/83540-ДТ </t>
  </si>
  <si>
    <t>АО «АльфаСтрахование», период действия договора с 27.11.2020 по 26.11.2021</t>
  </si>
  <si>
    <t>350005, Краснодарский край, г. Краснодар, ул. им. 40-летия Победы, д. 144/4, помещ. 19</t>
  </si>
  <si>
    <t>pereverzev_art@inbox.ru</t>
  </si>
  <si>
    <t>18.08.2022, 23922/22/107562-ДТ</t>
  </si>
  <si>
    <t>4/21/66000-КЛ</t>
  </si>
  <si>
    <t>06.05.2021, 66922/21/55725-АС</t>
  </si>
  <si>
    <t>620026, Свердловская область, г.о.город Екатеринбург, г. Екатеринбург, ул. Куйбышева, стр. 95, офис 405</t>
  </si>
  <si>
    <t>support@cafintrust.ru</t>
  </si>
  <si>
    <t>07/21/77000-КЛ</t>
  </si>
  <si>
    <t>11.05.2021, 77922/21/790839-ВК</t>
  </si>
  <si>
    <t>АО «Совкомбанк страхование», период действия договора с 15.02.2025 по 14.02.2026</t>
  </si>
  <si>
    <t>115093, г. Москва, вн. тер.г. муниципальный округ Лефортово, ул. Золоторожский Вал, д. 11, стр.26, офис А61/13</t>
  </si>
  <si>
    <t>info@smartfinansi.ru</t>
  </si>
  <si>
    <t>06/21/77000-КЛ</t>
  </si>
  <si>
    <t>11.05.2021, 77922/21/790843-ВК</t>
  </si>
  <si>
    <t>СПАО «Ингосстрах», период действия договора с 12.04.2024 по 11.04.2025</t>
  </si>
  <si>
    <t>123557, г. Москва, вн.тер.г. муниципальный округ Пресненский, пер. Электрический , д. 3/10, стр. 1, помещ. 1Н/6</t>
  </si>
  <si>
    <t>info@verdolg.ru</t>
  </si>
  <si>
    <t>05/21/77000-КЛ</t>
  </si>
  <si>
    <t>11.05.2021, 77922/21/790855-ВВ</t>
  </si>
  <si>
    <t>АО «АльфаСтрахование», период действия договора с 08.04.2025 по 07.04.2026</t>
  </si>
  <si>
    <t>142150, г. Москва, поселение Краснопахорское, с. Былово, ул. Клёны, д.45</t>
  </si>
  <si>
    <t>kes@anelan.ru</t>
  </si>
  <si>
    <t>3/21/61000-КЛ</t>
  </si>
  <si>
    <t>11.05.2021, 61922/21/49837-ЕК</t>
  </si>
  <si>
    <t xml:space="preserve">344038, Ростовская область, г.о. город Ростов-на-Дону, г. Ростов-на-Дону, ул. Нансена, д. 103М, помещ. 5 </t>
  </si>
  <si>
    <t>ca@filnext.ru</t>
  </si>
  <si>
    <t>02/21/11000-КЛ, 01/22/11000-КЛ</t>
  </si>
  <si>
    <t>25.05.2021, 11922/21/21332-ДК</t>
  </si>
  <si>
    <t>ООО «Абсолют Страхование», период действия договора с 15.03.2025 по 15.03.2026</t>
  </si>
  <si>
    <t>167000, Республика Коми, г.о. Сыктывкар, г. Сыктывкар, ул. Первомайская, стр. 92, офис 318</t>
  </si>
  <si>
    <t>dialog-komi.ru</t>
  </si>
  <si>
    <t>dialog-komi@mail.ru</t>
  </si>
  <si>
    <t>1/21/28000-КЛ</t>
  </si>
  <si>
    <t>01.06.2021, 28907/21/22560-СЗ</t>
  </si>
  <si>
    <t>675001, Амурская область, г.о. город Благовещенск, г. Благовещенск, ул. Пионерская, д. 66, помещ. 31</t>
  </si>
  <si>
    <t>простозайм28.рф</t>
  </si>
  <si>
    <t>89638002090@mail.ru</t>
  </si>
  <si>
    <t>08/21/77000-КЛ</t>
  </si>
  <si>
    <t>07.06.2021, 77922/21/817074-АГ</t>
  </si>
  <si>
    <t>119049, г. Москва, вн.тер.г.муниципальный округ Якиманка, ул. Коровий Вал, д. 7, стр. 1, помещ. 9Н/2</t>
  </si>
  <si>
    <t>info@factoriys.ru ubfactoriys@gmail.com</t>
  </si>
  <si>
    <t>09/21/77000-КЛ</t>
  </si>
  <si>
    <t>07.06.2021, 77922/21/817042-АГ</t>
  </si>
  <si>
    <t>ПАО СК «Росгосстрах», период действия договора с 19.04.2025 по 18.04.2026</t>
  </si>
  <si>
    <t>115418, г. Москва, вн.тер.г. муниципальный округ Донской, проезд 2-ой Рощинский, д. 8, стр. 2, этаж 2, помещ. X, ком. 1</t>
  </si>
  <si>
    <t>info@legata.su</t>
  </si>
  <si>
    <t>2/21/52000-КЛ</t>
  </si>
  <si>
    <t>10.06.2021, 52922/21/85876-ЛМ</t>
  </si>
  <si>
    <t>СПАО «Ингосстрах», период действия договора с 20.05.2024 по 19.05.2025</t>
  </si>
  <si>
    <t>603076, Нижегородская область, г. Нижний Новгород, пр. Ленина, д. 36, ком. 140</t>
  </si>
  <si>
    <t>do@freefinans.ru</t>
  </si>
  <si>
    <t>1/21/42000-КЛ</t>
  </si>
  <si>
    <t>15.06.2021, 42922/21/36717-ДТ</t>
  </si>
  <si>
    <t xml:space="preserve">650000, Кемеровская область – Кузбасс, г. Кемерово, пр. 50 лет Октября, стр. 11, помещ. 607 </t>
  </si>
  <si>
    <t>info@elcollect.ru</t>
  </si>
  <si>
    <t>1/21/41000-КЛ</t>
  </si>
  <si>
    <t>22.06.2021, 41907/21/13590-ДС</t>
  </si>
  <si>
    <t>СПАО «Ингосстрах», период действия договора с 09.03.2025 по 08.03.2026</t>
  </si>
  <si>
    <t>683002, Камчатский край, г. Петропавловск-Камчатский, ул.Виталия Кручины, д. 6, кв. 36</t>
  </si>
  <si>
    <t>legalkonsalt@inbox.ru</t>
  </si>
  <si>
    <t>6/21/24000-КЛ</t>
  </si>
  <si>
    <t>30.06.2021, 24922/21/5-ВВ</t>
  </si>
  <si>
    <t>АО «АльфаСтрахование», период действия договора с 17.06.2024 по 16.06.2025</t>
  </si>
  <si>
    <t>660077, Красноярский край, г. Красноярск, ул. Авиаторов, зд. 5, эт. 4, помещ. 325</t>
  </si>
  <si>
    <t>talion.expert@mail.ru</t>
  </si>
  <si>
    <t>1/21/64000-КЛ</t>
  </si>
  <si>
    <t>29.06.2021, 64922/21/40584-ИР</t>
  </si>
  <si>
    <t>АО «АльфаСтрахование», период действия договора с 07.06.2024 по 06.06.2025</t>
  </si>
  <si>
    <t>413100, Саратовская область, г. Энгельс, ул. Льва Кассиля, д.47, офис 209</t>
  </si>
  <si>
    <t>Eduard.Gal85@yandex.ru</t>
  </si>
  <si>
    <t>2/21/23000-КЛ</t>
  </si>
  <si>
    <t>02.07.2021, 23922/21/112522-ДТ</t>
  </si>
  <si>
    <t>АО «Абсолют Страхование», период действия договора с 31.03.2025 по 30.03.2026</t>
  </si>
  <si>
    <t>350002, Краснодарский край, г. Краснодар, ул. Северная, д. 353, офис 406</t>
  </si>
  <si>
    <t>мц-вин.рф</t>
  </si>
  <si>
    <t>info@mcvin.ru</t>
  </si>
  <si>
    <t>14/21/16000-КЛ</t>
  </si>
  <si>
    <t>19.07.2021, 16922/21/118267-АЗ</t>
  </si>
  <si>
    <t>СПАО «Ингосстрах», период действия договора c 05.04.2025 по 04.04.2026</t>
  </si>
  <si>
    <t>420043, Республика Татарстан, г.о. город Казань, г. Казань, ул. Вишневского, д. 22, помещ. 9</t>
  </si>
  <si>
    <t>office@cash-u.com</t>
  </si>
  <si>
    <t>10/21/77000-КЛ</t>
  </si>
  <si>
    <t>19.07.2021, 77922/21/847314-СЗ</t>
  </si>
  <si>
    <t xml:space="preserve">АО «АльфаСтрахование», период действия договора с 07.06.2024 по 06.06.2025 </t>
  </si>
  <si>
    <t>119121, г. Москва, вн. тер. г .муниципальный округ Хамовники, пер. 2-й Вражский, д. 1, корп. 1, помещ. 1/1</t>
  </si>
  <si>
    <t>ao-tb.ru</t>
  </si>
  <si>
    <t>04.12.2024, 77922/24/1134080-НК</t>
  </si>
  <si>
    <t>3/21/21000-КЛ</t>
  </si>
  <si>
    <t>27.07.2021, 21907/21/25913-ДБ</t>
  </si>
  <si>
    <t>ООО «Абсолют Страхование», период действия договора с 23.06.2024 по 22.06.2025</t>
  </si>
  <si>
    <t>428028, Чувашская Республика — Чувашия, г. Чебоксары, пр-т Тракторостроителей, д.71, офис 326</t>
  </si>
  <si>
    <t>uknevis.ru</t>
  </si>
  <si>
    <t>1/21/54000-КЛ</t>
  </si>
  <si>
    <t>28.07.2021, 54922/21/135426-ЭБ</t>
  </si>
  <si>
    <t>ООО СК «Уралсиб Страхование», период действия договора с 03.03.2023 по 02.03.2024</t>
  </si>
  <si>
    <t>630007, Новосибирская область, г.о. город Новосибирск, г. Новосибирск, ул. Фабричная, д. 4, офис 412</t>
  </si>
  <si>
    <t>info@intcollect.ru</t>
  </si>
  <si>
    <t>24.08.2023, 54922/23/76183-СН</t>
  </si>
  <si>
    <t>7/21/76000-АП</t>
  </si>
  <si>
    <t>29.07.2021, 76907/21/22706-АА</t>
  </si>
  <si>
    <t>АО «АльфаСтрахование», период действия договора с 14.04.2025 по 13.04.2026</t>
  </si>
  <si>
    <t>150000, Ярославская область, г.о. г. Ярославль, г. Ярославль, Московский пр-т, д. 119, корп. 2, помещ. 5</t>
  </si>
  <si>
    <t>info@konstruktiv76.ru</t>
  </si>
  <si>
    <t>11/21/77000-КЛ</t>
  </si>
  <si>
    <t>11.08.2021, 77922/21/859221-СЗ</t>
  </si>
  <si>
    <t>ООО «Абсолют Страхование», период действия договора с 01.07.2024 по 30.06.2025</t>
  </si>
  <si>
    <t>129128, г. Москва, вн.тер.г. муниципальный округ Ростокино, ул. Малахитовая, влд. 27, стр. 1</t>
  </si>
  <si>
    <t>pkofinur@yandex.ru</t>
  </si>
  <si>
    <t>12/21/7700-КЛ</t>
  </si>
  <si>
    <t>11.08.2021, 77922/21/859223-СЗ</t>
  </si>
  <si>
    <t>САО «ВСК», период действия договора с 31.05.2024 по 30.05.2025</t>
  </si>
  <si>
    <t>129090, г. Москва, вн.тер.г. муниципальный округ Мещанский, пер. Ботанический, д. 5, этаж 5, помещ. XV/ком. 17К</t>
  </si>
  <si>
    <t>AKR_COLL@MAIL.RU</t>
  </si>
  <si>
    <t>2/21/54000-КЛ</t>
  </si>
  <si>
    <t>25.08.2021, 54922/21/142766-ФП</t>
  </si>
  <si>
    <t>СПАО «Ингосстрах», период действия договора с 08.07.2024 по 07.07.2025</t>
  </si>
  <si>
    <t>630099, Новосибирская область, г.о. город Новосибирск, г. Новосибирск, пр-т. Димитрова, д.14</t>
  </si>
  <si>
    <t>Sib-collector.ru</t>
  </si>
  <si>
    <t>info@sib-collector.ru</t>
  </si>
  <si>
    <t>1/21/59000-КЛ</t>
  </si>
  <si>
    <t>27.08.2021, 59922/21/70726-СН</t>
  </si>
  <si>
    <t>СПАО "Ингосстрах" период действия договора с 22.06.2024 по 21.06.2025</t>
  </si>
  <si>
    <t>614067, г. Пермь, ул. Машинистов, д. 49/9, офис 214</t>
  </si>
  <si>
    <t>ooo.novyivzglyad@yandex.ru</t>
  </si>
  <si>
    <t>5/21/66000-КЛ</t>
  </si>
  <si>
    <t>08.09.2021, 66922/21/92139-АС</t>
  </si>
  <si>
    <t>СПАО «Ингосстрах» период действия договора с 26.05.2024 по 25.05.2025</t>
  </si>
  <si>
    <t>620026, Свердловская область, г.о. город Екатеринбург, г. Екатеринбург, ул. Черкасская, ст. 10, офис 302</t>
  </si>
  <si>
    <t>kahiten@mail.ru</t>
  </si>
  <si>
    <t>1/21/40000-КЛ</t>
  </si>
  <si>
    <t>17.09.2021, 40907/21/33269-ИЗ</t>
  </si>
  <si>
    <t>АО «АльфаСтрахование», период действия договора с 25.06.2023 по 24.06.2024</t>
  </si>
  <si>
    <t>248032, Калужская область, г. Калуга, ул. 5 линия, д. 1, этаж 0, офис 3</t>
  </si>
  <si>
    <t>garant-kaluga.ru</t>
  </si>
  <si>
    <t>kaluga.garant@yandex.ru</t>
  </si>
  <si>
    <t>24.06.2024, 40907/24/19862-БЭ</t>
  </si>
  <si>
    <t xml:space="preserve">1/21/32000-КЛ </t>
  </si>
  <si>
    <t>20.09.2021, 32907/21/24657-ЕБ</t>
  </si>
  <si>
    <t>ПАО «Ингосстрах», период действия договора с 01.06.2024 по 31.05.2025</t>
  </si>
  <si>
    <t>630102, Новосибирская область, г.о. город Новосибирск, г. Новосибирск, ул. Шевченко, д.15/1</t>
  </si>
  <si>
    <t>ka-expert.ru</t>
  </si>
  <si>
    <t>info@ka-expert.ru</t>
  </si>
  <si>
    <t>13/21/7700-КЛ</t>
  </si>
  <si>
    <t>23.09.2021, 77922/21/375148-СЗ</t>
  </si>
  <si>
    <t>ООО «Абсолют Страхование», период действия договора с 31.07.2023 по 30.07.2024</t>
  </si>
  <si>
    <t>117218, г. Москва, вн.тер.г. муниципальный округ Котловка, ул. Кржижановского, д. 29, корп. 2, эт. 2, помещ. VIII, ком. 13</t>
  </si>
  <si>
    <t>vivacollect@yandex.ru</t>
  </si>
  <si>
    <t>15/21/16000-КЛ</t>
  </si>
  <si>
    <t>28.09.2021, 16922/21/139041-АЗ</t>
  </si>
  <si>
    <t>ПАО СК «Росгосстрах», период действия договора с 13.07.2024 по 12.07.2025</t>
  </si>
  <si>
    <t>358000, Республика Калмыкия, г.о. город Элиста, г. Элиста, ул. В.И. Ленина, д. 240, офис 3021</t>
  </si>
  <si>
    <t>KREPOST-KA.RU</t>
  </si>
  <si>
    <t>inf@krepost-ka.ru</t>
  </si>
  <si>
    <t>1/21/78000-КЛ, 1/22/78000-КЛ</t>
  </si>
  <si>
    <t>30.09.2021, 78922/21/104644-АЛ</t>
  </si>
  <si>
    <t>АО «Абсолют Страхование», период действия договора с 19.04.2022 по 18.04.2023</t>
  </si>
  <si>
    <t>192102, г. Санкт- Петербург, вн. тер. г. Муниципальный округ Волковское, ул. Бухарестская, д.8, лит. А, офис 467, помещ. 1-Н</t>
  </si>
  <si>
    <t>mediator-ka.ru</t>
  </si>
  <si>
    <t>femida-2021@yandex.ru</t>
  </si>
  <si>
    <t>30.12.2022, 78922/22/367549-АЛ</t>
  </si>
  <si>
    <t>2/21/78000-КЛ</t>
  </si>
  <si>
    <t>07.10.2021, 78922/21/106167-АЛ</t>
  </si>
  <si>
    <t>ООО «Абсолют Страхование», срок действия договора с 04.08.2024 по 03.08.2025</t>
  </si>
  <si>
    <t>191123 г. Санкт-Петербург, ул. Захарьевская, д. 15, литер А, помещ. 7Н,</t>
  </si>
  <si>
    <t>alians10.2012@mail.ru</t>
  </si>
  <si>
    <t>1/21/56000-КЛ</t>
  </si>
  <si>
    <t>11.10.2021, 56922/21/45731-РШ</t>
  </si>
  <si>
    <t>АО «АльфаСтрахование», период действия договора с 24.08.2024 по 23.08.2025</t>
  </si>
  <si>
    <t>460048, г.Оренбург, пр-д Автоматики, д. 10/3, оф. 2</t>
  </si>
  <si>
    <t>ckb-orenburg@mail.ru</t>
  </si>
  <si>
    <t>8/21/76000-КЛ</t>
  </si>
  <si>
    <t>12.10.2021, 76907/21/31565-РР</t>
  </si>
  <si>
    <t>150062, Ярославская область, г.о. Ярославль, г. Ярославль, ул. Космонавтов, д. 11, помещ. ко.2.5</t>
  </si>
  <si>
    <t>info@pkoorbita.ru</t>
  </si>
  <si>
    <t>3/21/54000-КЛ</t>
  </si>
  <si>
    <t>13.10.2021, 54922/21/153478-ЭБ</t>
  </si>
  <si>
    <t>СПАО «Ингосстрах», период действия договора с 20.08.2024 по 19.08.2025</t>
  </si>
  <si>
    <t>630089, г. Новосибирск, ул. Бориса Богаткова, д. 248а, офис 10</t>
  </si>
  <si>
    <t>pko-tantal.ru</t>
  </si>
  <si>
    <t>ka.tantal@yandex.ru</t>
  </si>
  <si>
    <t>4/21/54000-КЛ</t>
  </si>
  <si>
    <t>13.10.2021, 54922/21/153659-ЭБ</t>
  </si>
  <si>
    <t>630102, Новосибирская область, г.о. город Новосибирск, г. Новосибирск, ул. Бориса Богаткова, д. 22</t>
  </si>
  <si>
    <t>KA-AFR.RU</t>
  </si>
  <si>
    <t>14/21/7700-КЛ</t>
  </si>
  <si>
    <t>18.10.2021, 77922/21/388805-СЗ</t>
  </si>
  <si>
    <t>АО «МАКС», период действия договора с 06.09.2021 по 05.09.2022</t>
  </si>
  <si>
    <t>109341, г. Москва, Муниципальный округ Марьино вн. тер., ул. Люблинская, д. 151, этаж 2, помещ. 201</t>
  </si>
  <si>
    <t>08.09.2022, 77922/22/8631719-ВК</t>
  </si>
  <si>
    <t>4/21/61000-КЛ</t>
  </si>
  <si>
    <t>26.10.2021, 61922/21/102396-ЕК</t>
  </si>
  <si>
    <t>СК «Росгосстрах», период действия договора с 06.08.2024 по 05.08.2025</t>
  </si>
  <si>
    <t>344101, Ростовская область, г. Ростов-на-Дону, ул. Ленинградская, зд. 7, помещ. 25</t>
  </si>
  <si>
    <t>usv-ka.ru</t>
  </si>
  <si>
    <t>15/21/7700-КЛ</t>
  </si>
  <si>
    <t>27.10.2021, 77922/21/398675-СЗ</t>
  </si>
  <si>
    <t>СПАО «Ингосстрах», период действия договора с 01.09.2023 по 31.08.2024</t>
  </si>
  <si>
    <t>123290, г. Москва, вн. тер. г. муниципальный округ Хорошевский, туп. 1-й Магистральный, д. 11, стр. 10, помещ. 1, ком. 2</t>
  </si>
  <si>
    <t>kaaek.ru</t>
  </si>
  <si>
    <t>info@kaaek.ru</t>
  </si>
  <si>
    <t>23.07.2024, 77922/24/390092-НК</t>
  </si>
  <si>
    <t>1/21/31000-КЛ</t>
  </si>
  <si>
    <t>28.10.2021, 31907/21/54057-ДК</t>
  </si>
  <si>
    <t>309518, Белгородская область, г.о.Старооскольский, г.Старый Оскол, ул. Ватутина, д.1, офис 915</t>
  </si>
  <si>
    <t>singl-ka.ru</t>
  </si>
  <si>
    <t>6/21/66000-КЛ</t>
  </si>
  <si>
    <t>02.11.2021, 66922/21/117181-АС</t>
  </si>
  <si>
    <t>ПАО СК «Росгосстрах», период действия договора с 04.06.2024 по 03.06.2025</t>
  </si>
  <si>
    <t>620102, Свердловская область, г.о. город Екатеринбург, г. Екатеринбург, ул. Ясная, д. 22-Б, эт. 2, помещ. 7</t>
  </si>
  <si>
    <t>DOLG-LIMIT.ru</t>
  </si>
  <si>
    <t>inf@dolg-limit.ru</t>
  </si>
  <si>
    <t>4/21/21000-КЛ</t>
  </si>
  <si>
    <t>24.11.2021, 21907/21/37764-ДБ</t>
  </si>
  <si>
    <t>ООО «Абсолют Страхование», период действия договора с 29.04.2024 по 28.04.2025</t>
  </si>
  <si>
    <t>428000, Чувашская Республика — Чувашия, г.о. город Чебоксары, г. Чебоксары, ул. Текстильщиков, зд. 38 офис 304</t>
  </si>
  <si>
    <t>skr21@list.ru</t>
  </si>
  <si>
    <t>7/21/66000-КЛ</t>
  </si>
  <si>
    <t>25.11.2021, 66922/21/110474-АС</t>
  </si>
  <si>
    <t>АО «АльфаСтрахование», период действия договора с 20.09.2024 по 19.09.2025</t>
  </si>
  <si>
    <t>620014, Свердловская область, г.о. город Екатеринбург, г. Екатеринбург, пр-т. Ленина, д. 24/8, офис 541</t>
  </si>
  <si>
    <t>info@avangard66.pro</t>
  </si>
  <si>
    <t>2/21/64000-КЛ</t>
  </si>
  <si>
    <t>06.12.2021, 64922/21/69476-ИР</t>
  </si>
  <si>
    <t>АО «Зетта Страхование», период действия договора с 15.11.2024 по 14.11.2025</t>
  </si>
  <si>
    <t>410031, Саратовская область, г. Саратов, ул. Комсомольская, д. 52</t>
  </si>
  <si>
    <t>Llc-idc.ru</t>
  </si>
  <si>
    <t>LLC.IDC@yandex.ru</t>
  </si>
  <si>
    <t>5/21/61000-КЛ</t>
  </si>
  <si>
    <t>08.12.2021, 61922/21/116674-ЕК</t>
  </si>
  <si>
    <t>ООО «Абсолют Страхование», период действия договора с 30.08.2024 по 29.08.2025</t>
  </si>
  <si>
    <t>344065, Ростовская область, г. Ростов-на-Дону, ул. Троллейбусная, д. 24/2В, эт. 8, офис 16, 17</t>
  </si>
  <si>
    <t>cps-pko.ru</t>
  </si>
  <si>
    <t>cps@dasmail.ru</t>
  </si>
  <si>
    <t>2/21/34000-КЛ</t>
  </si>
  <si>
    <t>15.12.2021, 34922/21/129009-ГК</t>
  </si>
  <si>
    <t>СПАО «Ингосстрах», период действия договора с 28.03.2023 по 27.03.2024</t>
  </si>
  <si>
    <t>400075, Волгоградская область, г.о. Город-Герой Волгоград, г. Волгоград, ул. Историческая д. 181, офис. 3.5</t>
  </si>
  <si>
    <t>oooarriars@yandex.ru</t>
  </si>
  <si>
    <t>5/21/21000-КЛ</t>
  </si>
  <si>
    <t>20.12.2021, 21907/21/40478-ДБ</t>
  </si>
  <si>
    <t>ООО «Абсолют Страхование», период действия договора с 25.11.2024 по 24.11.2025</t>
  </si>
  <si>
    <t>428000, Чувашская Республика — Чувашия, г.о. город Чебоксары г. Чебоксары, ул. Текстильщиков, зд. 8, офис 216</t>
  </si>
  <si>
    <t>collectvolga@mail.ru</t>
  </si>
  <si>
    <t>3/21/46000-КЛ</t>
  </si>
  <si>
    <t>23.12.2021, 46907/21/49960-ЕШ</t>
  </si>
  <si>
    <t>ПАО СК «Росгосстрах», период действия договора с 18.06.2024 по 17.06.2025</t>
  </si>
  <si>
    <t>305004, Курская область, г.о. город Курск, г. Курск, ул. Садовая, д. 10А, этаж 2, помещ. 26</t>
  </si>
  <si>
    <t>lira-ka.ru</t>
  </si>
  <si>
    <t>inf@lira-ka.ru</t>
  </si>
  <si>
    <t>16/21/7700-КЛ</t>
  </si>
  <si>
    <t>28.12.2021, 77922/21/443214-СЗ</t>
  </si>
  <si>
    <t>129329, г. Москва, вн.тер.г.муниципальный округ Свиблово, ул. Вересковая, д. 10, этаж/помещ. 1/I, ком. 10</t>
  </si>
  <si>
    <t xml:space="preserve"> info@kafinur.ru </t>
  </si>
  <si>
    <t>1/22/52000-КЛ</t>
  </si>
  <si>
    <t>17.01.2022, 52922/22/1051-ГЛ</t>
  </si>
  <si>
    <t>СПАО "Ингосстрах", период действия договора с 01.10.2024 по 30.09.2025</t>
  </si>
  <si>
    <t>603000, Нижегородская область, г. Нижний Новгород, ул. Добролюбова, д. 2/28, помещ. П4</t>
  </si>
  <si>
    <t>spv-c.ru</t>
  </si>
  <si>
    <t>info@spv-c.ru</t>
  </si>
  <si>
    <t>01/22/77000-КЛ</t>
  </si>
  <si>
    <t>17.01.2022, 77922/22/5258-СЗ</t>
  </si>
  <si>
    <t>АО «АльфаСтрахование», период действия договора с 27.12.2024 по 26.12.2025</t>
  </si>
  <si>
    <t>123112, г. Москва, вн. тер. г. муниципальный округ Пресненский, наб. Пресненская, д. 12, этаж 40, офис 2М</t>
  </si>
  <si>
    <t>modus-vivendi.ru</t>
  </si>
  <si>
    <t xml:space="preserve"> Info@modus-vivendi.ru</t>
  </si>
  <si>
    <t>1/22/65000-КЛ</t>
  </si>
  <si>
    <t>01.02.2022, 65907/22/1835-АК</t>
  </si>
  <si>
    <t>ООО «Абсолют Страхование», период действия договора с 10.08.2024 по 09.08.2025</t>
  </si>
  <si>
    <t>295023, Республика Крым, г.о. Симферополь, г. Симферополь, ул. Бориса Хохлова, д.90/92</t>
  </si>
  <si>
    <t>302559@list.ru</t>
  </si>
  <si>
    <t>1/22/23000-КЛ</t>
  </si>
  <si>
    <t xml:space="preserve">02.02.2022, 23922/22/13687-ВР </t>
  </si>
  <si>
    <t>СПАО «Ингосстрах», период действия договора с 24.12.2024 по 23.12.2025</t>
  </si>
  <si>
    <t>350010, Краснодарский край, г. Краснодар, ул. Зиповская, д. 8, помещ. 201</t>
  </si>
  <si>
    <t>auroralex@bk.ru</t>
  </si>
  <si>
    <t>1/22/61000-КЛ</t>
  </si>
  <si>
    <t>10.02.2022, 61922/22/13685-ЕК</t>
  </si>
  <si>
    <t>СПАО «Ингосстрах», период действия договора с 14.01.2024 по 13.01.2025</t>
  </si>
  <si>
    <t>443086, Самарская область, г.о. Самара, вн. р-н Октябрьский, г. Самара, ул. Ерошевского, д. 3, офис 1А</t>
  </si>
  <si>
    <t>mail@toros163.ru</t>
  </si>
  <si>
    <t>04.06.2024, №63922/24/260110-ЗМ</t>
  </si>
  <si>
    <t>1/22/37000-КЛ</t>
  </si>
  <si>
    <t>14.02.2022, 37907/22/4743-НТ</t>
  </si>
  <si>
    <t>АО «АльфаСтрахование», период действия договора с 14.08.2024 по 13.08.2025</t>
  </si>
  <si>
    <t>153003, Ивановская область, г. Иваново, ул. Наговицыной-Икрянистовой, д. 6, офис 60</t>
  </si>
  <si>
    <t>fskp-dolg.ru</t>
  </si>
  <si>
    <t>fskp-dolg@mail.ru</t>
  </si>
  <si>
    <t>1/22/29000-КЛ</t>
  </si>
  <si>
    <t>15.02.2022, 29922/22/5531-ИЮ</t>
  </si>
  <si>
    <t xml:space="preserve">АО «Боровицкое страховое общество», период действия договора с 01.11.2024 по 31.10.2025 </t>
  </si>
  <si>
    <t>163000, Архангельская область, г. о. г. Архангельск, г Архангельск, пр-т Троицкий, д. 106, стр. 1</t>
  </si>
  <si>
    <t>bpa-arh@ya.ru</t>
  </si>
  <si>
    <t>9/22/76000-КЛ</t>
  </si>
  <si>
    <t>15.02.2022, 76907/22/4024-РР</t>
  </si>
  <si>
    <t>АО «АльфаСтрахование», период действия договора с 28.12.2024 по 27.12.2025</t>
  </si>
  <si>
    <t>150064, Ярославская область, г. Ярославль, г.о. Ярославль, г. Ярославль ул. Панина, д. 12В, офис 7</t>
  </si>
  <si>
    <t>maximum-ka.ru</t>
  </si>
  <si>
    <t>info@maximum-ka.ru</t>
  </si>
  <si>
    <t>1/22/50000-КЛ</t>
  </si>
  <si>
    <t>16.03.2022, 50922/22/53814-НК</t>
  </si>
  <si>
    <t>ООО «Абсолют Страхование», период действия договора с 04.08.2024 по 03.08.2025</t>
  </si>
  <si>
    <t>143005, Московская область, г. о. Одинцовский, г. Одинцово, ул. Маршала Бирюзова, д. 13, помещ. 68К</t>
  </si>
  <si>
    <t>mcenterfb@gmail.com</t>
  </si>
  <si>
    <t>2/22/23000-КЛ</t>
  </si>
  <si>
    <t>21.03.2022, 23922/22/35875-ДТ</t>
  </si>
  <si>
    <t>АО «Зетта Страхование», период действия договора с 25.12.2024 по 24.12.2025</t>
  </si>
  <si>
    <t>350022, Краснодарский край, г.о. город Краснодар, г. Краснодар, ул. Коммунаров, д. 237/1, помещ. 4</t>
  </si>
  <si>
    <t>info@galfin.ru</t>
  </si>
  <si>
    <t>10/22/76000-КЛ</t>
  </si>
  <si>
    <t>23.03.2022, 76907/22/7312-АА</t>
  </si>
  <si>
    <t>АО «Совкомбанк страхование», период действия договора с 16.02.2025 по 15.02.2026</t>
  </si>
  <si>
    <t>443080, Самарская область, г. Самара, ул. Революционная, д. 70, литера 1, ком. 407</t>
  </si>
  <si>
    <t>be-cash.ru</t>
  </si>
  <si>
    <t>becash.collection@gmail.com</t>
  </si>
  <si>
    <t>1/22/24000-КЛ</t>
  </si>
  <si>
    <t>29.03.2022, 24922/22/5-ВВ</t>
  </si>
  <si>
    <t xml:space="preserve">СПАО «Ингосстрах», период действия договора с 17.05.2021 по 16.05.2022 </t>
  </si>
  <si>
    <t>660062, Красноярский край, г. Красноярск, ул. Высотная, д. 2, стр. 4, помещ. 4, офис 212</t>
  </si>
  <si>
    <t>info@faircollect.ru</t>
  </si>
  <si>
    <t>26.09.2022, 24922/22/7-ВВ</t>
  </si>
  <si>
    <t>1/22/33000-КЛ</t>
  </si>
  <si>
    <t>05.04.2022, 33907/22/13541-АТ</t>
  </si>
  <si>
    <t>АО «Абсолют Страхование», период действия договора с 01.07.2024 по 30.06.2025</t>
  </si>
  <si>
    <t>600017, Владимирская область, г. Владимир, ул. Мира, д. 22, помещ. 26, этаж 1</t>
  </si>
  <si>
    <t>services@врюц.рф</t>
  </si>
  <si>
    <t>1/22/66000-КЛ</t>
  </si>
  <si>
    <t>13.04.2022, 66922/22/16950-АС</t>
  </si>
  <si>
    <t>АО «Абсолют Страхование», период действия договора с 28.02.2025 по 27.02.2026</t>
  </si>
  <si>
    <t>620034, Свердловская область, г. о. г. Екатеринбург, г. Екатеринбург, ул. Колмогорова, стр. 3, офис 610</t>
  </si>
  <si>
    <t>ка-эдикт.рф</t>
  </si>
  <si>
    <t>2436612@mail.ru</t>
  </si>
  <si>
    <t>2/22/77000-КЛ</t>
  </si>
  <si>
    <t>20.04.2022, 77922/22/338708-СЗ</t>
  </si>
  <si>
    <t>ООО «Абсолют Страхование», период действия договора с 07.02.2025 по 06.02.2026</t>
  </si>
  <si>
    <t>123423, г. Москва, вн.тер.г. муниципальный округ Хорошево- Мневники, ул. Народного Ополчения, д. 34, стр. 1, помещ. 1/1</t>
  </si>
  <si>
    <t>kbmarshal@mail.ru</t>
  </si>
  <si>
    <t>2/22/66000-КЛ</t>
  </si>
  <si>
    <t>21.04.2022, 66922/22/19379-АС</t>
  </si>
  <si>
    <t>620000, Свердловская область, г. о. г. Екатеринбург, г. Екатеринбург, ул. Мамина-Сибиряка, д. 104, помещ. 1-8</t>
  </si>
  <si>
    <t>info@bpcollection.ru</t>
  </si>
  <si>
    <t>01/22/71000-КЛ</t>
  </si>
  <si>
    <t xml:space="preserve">28.04.2022, 71907/22/65206-ЭК </t>
  </si>
  <si>
    <t xml:space="preserve">АО «АльфаСтрахование», период действия договора с 14.03.2025 по 13.03.2028 </t>
  </si>
  <si>
    <t>300025, Тульская область, г. Тула, пр-т Ленина, д. 102, корп. 4, офис 410</t>
  </si>
  <si>
    <t>info@torrf.ru</t>
  </si>
  <si>
    <t>1/22/31000-КЛ</t>
  </si>
  <si>
    <t>28.04.2022, 31907/22/16543-ДК</t>
  </si>
  <si>
    <t>ООО «Абсолют Страхование», период действия договора с 17.05.2024 по 16.05.2025</t>
  </si>
  <si>
    <t>308009, Белгородская область, г. Белгород, Бульвар Народный, д.79, офис 526а</t>
  </si>
  <si>
    <t>03/22/77000-КЛ</t>
  </si>
  <si>
    <t>17.05.2022, 77922/22/695170-СЗ</t>
  </si>
  <si>
    <t>АО «Альфа Страхование», период действия договора с 25.03.2025 по 24.03.2026</t>
  </si>
  <si>
    <t>117105, г.Москва, вн.тер.г. муниципальный округ Донской, ш. Варшавское, д. 1А, ком. 50, оф. А3М</t>
  </si>
  <si>
    <t>invest-bazis@mail.ru</t>
  </si>
  <si>
    <t>04/22/77000-КЛ</t>
  </si>
  <si>
    <t>17.05.2022, 77922/22/695175-СЗ</t>
  </si>
  <si>
    <t>АО «Альфа Страхование», период действия договора с 15.11.2024 по 14.11.2025</t>
  </si>
  <si>
    <t>125284, г. Москва, вн.тер.г. муниципальный округ Беговой пр-кт Ленинградский, д. 31, стр. 3</t>
  </si>
  <si>
    <t>info@tsyz.ru</t>
  </si>
  <si>
    <t>05/22/77000-КЛ</t>
  </si>
  <si>
    <t>17.05.2022, 77922/22/695177-СЗ</t>
  </si>
  <si>
    <t>АО «Альфа Страхование», период действия договора с 05.04.2024 по 04.04.2025</t>
  </si>
  <si>
    <t>115280, г. Москва, вн.тер.г. муниципальный округ Даниловский, ул. Ленинская Слобода, д. 19, стр. 1, этаж 3, помещ. 57, оф. 309</t>
  </si>
  <si>
    <t>seb-alliance.ru</t>
  </si>
  <si>
    <t>89251292790@mail.ru</t>
  </si>
  <si>
    <t>1/22/18000-КЛ</t>
  </si>
  <si>
    <t>08.06.2022, 18922/22/25005-ИН</t>
  </si>
  <si>
    <t xml:space="preserve">ПАО СК «Росгосстрах», период действия договора с 25.08.2024 по 24.08.2025 </t>
  </si>
  <si>
    <t>426009, Удмуртская Республика, г.о. город Ижевск, г. Ижевск, ул. Ухтомского, д. 24, этаж 1,офис 29</t>
  </si>
  <si>
    <t>info@zalogfin.ru</t>
  </si>
  <si>
    <t>1/22/74000-КЛ</t>
  </si>
  <si>
    <t>09.06.2022, 74910/22/38250-ЮТ</t>
  </si>
  <si>
    <t>ООО «Абсолют Страхование», период действия договора с 21.02.2025 по 20.02.2026</t>
  </si>
  <si>
    <t>456610, Челябинская область, г.о. Копейский, г. Копейск, ул. Калинина, д.15Б, помещ. 5</t>
  </si>
  <si>
    <t>ural-debt.ru</t>
  </si>
  <si>
    <t> ural-debt@yandex.ru</t>
  </si>
  <si>
    <t>06/22/77000-КЛ</t>
  </si>
  <si>
    <t>15.06.2022, 77922/22/734492-СЗ</t>
  </si>
  <si>
    <t>ООО «Абсолют Страхование», период действия договора с 01.04.2025 по 31.03.2026</t>
  </si>
  <si>
    <t>115191, г. Москва, вн.тер.г. муниципальный округ Донской, пер. Духовской, д. 17, стр. 15, этаж 2, комн. 11, оф. 132</t>
  </si>
  <si>
    <t>vzyskanie-alyans.ru</t>
  </si>
  <si>
    <t>vzyskanie_msk@mail.ru</t>
  </si>
  <si>
    <t>3/22/66000-КЛ</t>
  </si>
  <si>
    <t>04.07.2022, 66922/22/129558-АС</t>
  </si>
  <si>
    <t>620000, Свердловская область, г. Екатеринбург, ул. Малышева, стр. 51, оф. 26/14</t>
  </si>
  <si>
    <t>KK-KONSALT.RU</t>
  </si>
  <si>
    <t>consalt@credit.club</t>
  </si>
  <si>
    <t>1/22/05000</t>
  </si>
  <si>
    <t>08.07.2022, 05907/22/14426-АА</t>
  </si>
  <si>
    <t>ООО «Абсолют Страхование», период действия договора с 10.12.2023 по 09.12.2024</t>
  </si>
  <si>
    <t>367027, Республика Дагестан, г. Махачкала, ул. Магомедтагирова, д.161, оф. 303</t>
  </si>
  <si>
    <t>asv-region.ru</t>
  </si>
  <si>
    <t>kadiev.1983@list.ru</t>
  </si>
  <si>
    <t>07/22/77000-КЛ</t>
  </si>
  <si>
    <t>12.07.2022, 77922/22/7702262-СЗ</t>
  </si>
  <si>
    <t>109004, г. Москва, вн.тер.г. муниципальный округ Таганский, ул. Николоямская, д. 40/22, стр. 4, этаж 1, оф. 115</t>
  </si>
  <si>
    <t>info@centuryon.ru</t>
  </si>
  <si>
    <t>1/22/42000-КЛ</t>
  </si>
  <si>
    <t>12.07.2022, 42922/22/42907-ДТ</t>
  </si>
  <si>
    <t>ООО «Абсолют Страхование», период действия договора с 16.05.2024 по 15.05.2025</t>
  </si>
  <si>
    <t>650004, Кемеровская область — Кузбасс, г.о. Кемеровский, г. Кемерово, ул. Соборная, д. 12, помещ. 1</t>
  </si>
  <si>
    <t>smart_finance@inbox.ru</t>
  </si>
  <si>
    <t>3/22/58000-КЛ</t>
  </si>
  <si>
    <t>15.07.2022, 58918/22/20292-НИ</t>
  </si>
  <si>
    <t>АО «Совкомбанк страхование», период действия договора с 01.06.2024 по 31.05.2025</t>
  </si>
  <si>
    <t>302040, Орловская область, г.о. город Орел, г. Орел, ул. Максима Горького, д. 63а, кв. 61</t>
  </si>
  <si>
    <t>info@upfi.ru</t>
  </si>
  <si>
    <t>1/22/02000-КЛ</t>
  </si>
  <si>
    <t>18.08.2022, 02922/22/76395-ИМ</t>
  </si>
  <si>
    <t>ООО «Зетта Страхование», период действия договора с 14.03.2025 по 13.03.2026</t>
  </si>
  <si>
    <t>450047, Республика Башкортостан, г.о. город Уфа, г. Уфа, ул. Бакалинская, д. 19, офис 27</t>
  </si>
  <si>
    <t>ooo-skk.ru</t>
  </si>
  <si>
    <t>scc2022@yandex.ru</t>
  </si>
  <si>
    <t>2/22/78000-КЛ</t>
  </si>
  <si>
    <t xml:space="preserve">18.08.2022, 78922/22/72297-АП </t>
  </si>
  <si>
    <t>СПАО «Абсолют Страхование», срок действия договора с 01.05.2024 по 30.04.2025</t>
  </si>
  <si>
    <t>191119, г. Санкт-Петербург, вн.тер.г. муниципальный округ Владимирский округ, ул. Тюшина, д. 8, литера А, помещ. 2-Н, помещ. 1-1</t>
  </si>
  <si>
    <t>pkogamma.ru</t>
  </si>
  <si>
    <t>ka_gamma@mail.ru</t>
  </si>
  <si>
    <t>4/22/ 58000- КЛ</t>
  </si>
  <si>
    <t xml:space="preserve">31.08.2022, 58918/22/25893-АК </t>
  </si>
  <si>
    <t>ООО "Абсолют Страхование», период действия договора с 17.03.2025 до 16.03.2026</t>
  </si>
  <si>
    <t>440068, Пензенская область, г.о. город Пенза, г. Пенза, ул. Перспективная, стр. 7, помещ. 2</t>
  </si>
  <si>
    <t>skonsalt-info@yandex.ru</t>
  </si>
  <si>
    <t>3/22/23000-КЛ</t>
  </si>
  <si>
    <t>31.08.2022, 23922/22/113019-ДТ</t>
  </si>
  <si>
    <t>ООО "Абсолют Страхование», период действия договора с 28.07.2024 по 27.07.2025</t>
  </si>
  <si>
    <t>350000, Краснодарский край, г.о. город Краснодар, г. Краснодар, ул. Коммунаров, д.76, офис 365/2</t>
  </si>
  <si>
    <t>nfo@szacollect.ru</t>
  </si>
  <si>
    <t>08/22/77000-КЛ</t>
  </si>
  <si>
    <t>05.09.2022, 77922/22/8518888-ВК</t>
  </si>
  <si>
    <t>АО «АльфаСтрахование», период действия договора с 30.06.2023 по 29.06.2024</t>
  </si>
  <si>
    <t>108801, г. Москва, вн.тер.г. поселение Сосенское, п. Коммунарка, ул. Потаповская роща, д. 2, к. 1, этаж/пом подвальный/1-3А</t>
  </si>
  <si>
    <t xml:space="preserve">navzgroupp.ru </t>
  </si>
  <si>
    <t>dolgiagent@yandex.ru</t>
  </si>
  <si>
    <t>09/22/77000-КЛ</t>
  </si>
  <si>
    <t>06.09.2022, 77922/22/8629814-ВК</t>
  </si>
  <si>
    <t>125080, г. Москва, ш. Волоколамское, д. 1, стр. 1 эт/пом/ком 5/VI/30Б, оф. 53</t>
  </si>
  <si>
    <t>ivanmotin@yandex.ru</t>
  </si>
  <si>
    <t>10/22/77000-КЛ</t>
  </si>
  <si>
    <t>09.09.2022, 77922/22/8632851-ВК</t>
  </si>
  <si>
    <t>АО «Совкомбанк страхование», период действия договора с 22.08.2024 по 21.08.2025</t>
  </si>
  <si>
    <t>117624, г. Москва, вн.тер.г. муниципальный округ Южное Бутово, ул. Изюмская, д. 37, к. 2, помещ. XII, ком. 1-2</t>
  </si>
  <si>
    <t>ca-stone.ru</t>
  </si>
  <si>
    <t>ooo.stone2022@gmail.com</t>
  </si>
  <si>
    <t>1/22/21000-КЛ</t>
  </si>
  <si>
    <t>13.09.2022, 21907/22/29691-ДБ</t>
  </si>
  <si>
    <t>АО «Совкомбанк страхование», период действия договора с 16.08.2024 по 15.08.2025</t>
  </si>
  <si>
    <t>428034, Чувашская Республика – Чувашия, г.о. город Чебоксары, г. Чебоксары, ул. Университетская, д. 36, помещ. 1</t>
  </si>
  <si>
    <t>dolgnici@timecollect.ru</t>
  </si>
  <si>
    <t>11/22/77000-КЛ</t>
  </si>
  <si>
    <t>14.09.2022, 77922/22/8747120-СЗ</t>
  </si>
  <si>
    <t>ООО «Инлайф Страхование», период действия договора с 20.08.2023 по 19.08.2024</t>
  </si>
  <si>
    <t>105523, г. Москва, Щёлковское шоссе, д. 92, к. 6, кв. 5.</t>
  </si>
  <si>
    <t>dolgi-omega.ru</t>
  </si>
  <si>
    <t>dolgi-omega@bk.ru</t>
  </si>
  <si>
    <t>12/22/77000-КЛ</t>
  </si>
  <si>
    <t>16.09.2022, 77922/22/8748484-СЗ</t>
  </si>
  <si>
    <t>СПАО «Ингосстрах», период действия договора с 16.06.2024 по 15.06.2025</t>
  </si>
  <si>
    <t>117246, г. Москва, пр-д Научный, д. 17, этаж 14, пом. 34А</t>
  </si>
  <si>
    <t>prom-torg.info</t>
  </si>
  <si>
    <t>Oooprom-torg@mail.ru</t>
  </si>
  <si>
    <t>1/22/63000-КЛ</t>
  </si>
  <si>
    <t>30.09.2022, 63922/22/803777-ЗМ</t>
  </si>
  <si>
    <t>СПАО «Ингосстрах», период действия договора с 07.07.2024 по 06.07.2025</t>
  </si>
  <si>
    <t>443086, Самарская область, г.о. Самара, вн. р-н Октябрьский, г. Самара, ул. Ерошевского, д. 3, офис 12</t>
  </si>
  <si>
    <t>ustiva.ru</t>
  </si>
  <si>
    <t>bitcoin.22@mail.ru</t>
  </si>
  <si>
    <t>1/22/54000-КЛ</t>
  </si>
  <si>
    <t>06.10.2022, 54922/22/71825-ЭБ</t>
  </si>
  <si>
    <t>СПАО «Ингосстрах», период действия договора с 23.09.2024 по 22.09.2025</t>
  </si>
  <si>
    <t>630099, Новосибирская область, г.о. город Новосибирск, г.Новосибирск, ул. Орджоникидзе, д. 47, офис 106</t>
  </si>
  <si>
    <t>inform@redmark.pro</t>
  </si>
  <si>
    <t>2/22/54000-КЛ</t>
  </si>
  <si>
    <t>17.10.2022, 54922/22/74616-ЭБ</t>
  </si>
  <si>
    <t>ООО «Зета Страхование», период действия договора с 15.08.2024 по 14.08.2025</t>
  </si>
  <si>
    <t>121087, г. Москва, вн. тер. г. муниципальный округ Филёвский парк, ул. Барклая, д. 6, стр. 5, помещ. 22И/6</t>
  </si>
  <si>
    <t>ekvita.kapital@mail.ru</t>
  </si>
  <si>
    <t>4/22/66000-КЛ</t>
  </si>
  <si>
    <t>31.10.2022, 66922/22/93331-АС</t>
  </si>
  <si>
    <t>АО «Совкомбанк страхование», период действия договора с 08.09.2024 по 07.09.2025</t>
  </si>
  <si>
    <t>620062, Свердловская область, г. Екатеринбург, ул. Мамина-Сибиряка, стр. 101, оф. 3.04</t>
  </si>
  <si>
    <t>info@dolgi66.ru</t>
  </si>
  <si>
    <t>13/22/77000-КЛ</t>
  </si>
  <si>
    <t>14.11.2022, 77922/22/9480564-СЗ</t>
  </si>
  <si>
    <t>ПАО СК «Росгосстрах», период действия договора с 03.10.2024 по 02.10.2025</t>
  </si>
  <si>
    <t>115280, г. Москва, ул. Ленинская Слобода, д. 19, ком. 21У</t>
  </si>
  <si>
    <t>info@wildon.ru dk@wildon.ru</t>
  </si>
  <si>
    <t>2/22/50000-КЛ</t>
  </si>
  <si>
    <t>14.11.2022, 50922/22/245823-НК</t>
  </si>
  <si>
    <t xml:space="preserve">ООО «Абсолют Страхование», период действия договора с 19.08.2024 по 18.08.20245 </t>
  </si>
  <si>
    <t>143800, Московская область, г.о. Лотошино, рп. Лотошино, ул. Школьная, д. 26, помещ. 1, этаж 1</t>
  </si>
  <si>
    <t>yard-invest.com</t>
  </si>
  <si>
    <t>bisnessyard@gmail.com</t>
  </si>
  <si>
    <t>14/22/77000-КЛ</t>
  </si>
  <si>
    <t>06.12.2022, 77922/22/9621491-СЗ</t>
  </si>
  <si>
    <t>АО «АльфаСтрахование», период действия договора с 23.11.2024 по 22.11.2025</t>
  </si>
  <si>
    <t>115280, г. Москва, вн.тер.г. муниципальный округ Даниловский, ул. Ленинская Слобода, д. 19, стр. 1, ком. 31Б</t>
  </si>
  <si>
    <t xml:space="preserve">dekstfin.ru </t>
  </si>
  <si>
    <t xml:space="preserve">dekstfin@dekstfin.ru </t>
  </si>
  <si>
    <t>2/22/63000-КЛ</t>
  </si>
  <si>
    <t>06.12.2022, 63922/22/98109-ЗМ</t>
  </si>
  <si>
    <t>АО «АльфаСтрахование», период действия договора с 18.07.2024 по 17.07.2025</t>
  </si>
  <si>
    <t>443110, Самарская область, г.о. Самара, вн. р-н Октябрьский, г. Самара, ул. Ново-Садовая, д. 18, ком. 30</t>
  </si>
  <si>
    <t>aflacs63@gmail.com</t>
  </si>
  <si>
    <t>08.12.2022, 76907/22/34252-РР</t>
  </si>
  <si>
    <t>АО «Совкомбанк страхование», период действия договора с 01.10.2024 по 30.09.2025</t>
  </si>
  <si>
    <t>150049, Ярославская область, г.о. город Ярославль, г. Ярославль, пр-д. Мышкинский, д. 10, помещ. 118</t>
  </si>
  <si>
    <t>artel_same@mail.ru</t>
  </si>
  <si>
    <t>15/22/77000-КЛ</t>
  </si>
  <si>
    <t>13.12.2022, 77922/22/9748134-СЗ</t>
  </si>
  <si>
    <t>АО «АльфаСтрахование», период действия договора с 01.11.2023 по 31.10.2024</t>
  </si>
  <si>
    <t>117342, г. Москва, вн.тер.г. муниципальный округ Коньково, ул. Бутлерова, д. 17Б, помещ. 60Ж/11/2, офис 7</t>
  </si>
  <si>
    <t xml:space="preserve"> konsaltfin@gmail.com</t>
  </si>
  <si>
    <t>16/22/77000-КЛ</t>
  </si>
  <si>
    <t>16.12.2022, 77922/22/9752557-СЗ</t>
  </si>
  <si>
    <t>СПАО «Ингосстрах», период действия договора с 01.11.2024 по 31.10.2025</t>
  </si>
  <si>
    <t>119180, г. Москва, вн.тер.г. муниципальный округ Якиманка, пер. Старомонетный, д. 14, стр. 2, помещ. 5-6</t>
  </si>
  <si>
    <t>info@kasummit.ru</t>
  </si>
  <si>
    <t>17/22/77000-КЛ</t>
  </si>
  <si>
    <t>28.12.2022, 77922/22/9957434-СЗ</t>
  </si>
  <si>
    <t>ООО «Абсолют Страхование», период действия договора с 21.11.2024 по 20.11.2025</t>
  </si>
  <si>
    <t>107023, г. Москва, вн.тер.г. муниципальный округ Соколиная Гора, пер. Семёновский, д. 19, этаж 1, офис 5</t>
  </si>
  <si>
    <t>centrdolga.ru</t>
  </si>
  <si>
    <t>info@centrdolga.ru</t>
  </si>
  <si>
    <t>В006-00127- 52/00639986</t>
  </si>
  <si>
    <t>03.02.2023, 52922/23/7183-АЛ</t>
  </si>
  <si>
    <t>ООО «Абсолют Страхование», период действия договора с 27.12.2024 по 26.12.2025</t>
  </si>
  <si>
    <t xml:space="preserve">603081, Нижегородская область, г. Нижний Новгород, ул. Нартова, д. 29, кв. 16 </t>
  </si>
  <si>
    <t>team-fin.ru</t>
  </si>
  <si>
    <t>info@team-fin.ru</t>
  </si>
  <si>
    <t>В006-00127- 61/00640680</t>
  </si>
  <si>
    <t>10.02.2023, 61922/23/14220-ЕК</t>
  </si>
  <si>
    <t>ПАО СК «Росгосстрах», период действия договора с 18.11.2023 по 17.11.2024</t>
  </si>
  <si>
    <t>344082, Ростовская область, г.о. Ростов-на-Дону, г. Ростов-на-Дону, Пер. Халтуринский, д. 4, оф. 25</t>
  </si>
  <si>
    <t>ka-sol.ru</t>
  </si>
  <si>
    <t>inf@ka-sol.ru</t>
  </si>
  <si>
    <t>В006-00127- 69/00641889</t>
  </si>
  <si>
    <t xml:space="preserve">21.02.2023, 699007/23/5628-НС; </t>
  </si>
  <si>
    <t>ООО «Абсолют Страхование», период действия договора с 30.06.2024 по 29.06.2025</t>
  </si>
  <si>
    <t>170100, Тверская область, г.Тверь, ул. Андрея Дементьева, д. 3, офис 801</t>
  </si>
  <si>
    <t>ka-ship.ru</t>
  </si>
  <si>
    <t>shamil.collector@gmail.com</t>
  </si>
  <si>
    <t>В006-00127- 77/00649790</t>
  </si>
  <si>
    <t>06.03.2023, 77922/23/397591-НК</t>
  </si>
  <si>
    <t>ООО «Абсолют Страхование», период действия договора с 13.02.2025 по 12.02.2026</t>
  </si>
  <si>
    <t>123290, г. Москва, вн.тер.г. муниципальный округ Хорошевский, туп. 1-й Магистральный, д. 11, стр. 1</t>
  </si>
  <si>
    <t>kbadmiral@mail.ru</t>
  </si>
  <si>
    <t>В006-00127- 78/00644705</t>
  </si>
  <si>
    <t>21.03.2023, 78922/23/24483-АП</t>
  </si>
  <si>
    <t>АО «АльфаСтрахование», срок действия договора с 21.03.2025 по 20.03.2026</t>
  </si>
  <si>
    <t>199155, г. Санкт-Петербург, вн.тер.г. муниципальный округ Остров Декабристов, ул.Уральская , д. 2, стр. 1, помещ. 12-н, офис 11</t>
  </si>
  <si>
    <t>cessionary78@gmail.com</t>
  </si>
  <si>
    <t>1/23/64000-КЛ</t>
  </si>
  <si>
    <t>13.04.2023, 64922/23/25806-ВШ</t>
  </si>
  <si>
    <t>АО «АльфаСтрахование», период действия договора с 27.01.2025 по 26.01.2026</t>
  </si>
  <si>
    <t>410028, Саратовская область, г. Саратов, ул. Советская, д. 25А</t>
  </si>
  <si>
    <t>debt-agency.ru</t>
  </si>
  <si>
    <t>info@debt-agency.ru</t>
  </si>
  <si>
    <t>16/23/16000-КЛ</t>
  </si>
  <si>
    <t>25.04.2023, 16922/23/23541-АЗ</t>
  </si>
  <si>
    <t>ООО «Абсолют Страхование», период действия договора с 21.03.2025 по 20.03.2026</t>
  </si>
  <si>
    <t>423832, Республика Татарстан, г. Набережные Челны, пр. Набережночелнинский, д. 84, офис 21</t>
  </si>
  <si>
    <t>monolit24@internet.ru</t>
  </si>
  <si>
    <t>B006-00127- 78/00649795</t>
  </si>
  <si>
    <t>03.05.2023, 78922/23/287567-АЛ</t>
  </si>
  <si>
    <t>АО «АльфаСтрахование», пениод действия договора с 01.04.2025 по 31.03.2026</t>
  </si>
  <si>
    <t>193230, г. Санкт-Петербург, вн.тер.г. муниципальный округ № 54, ул. Крыленко, д. 2, стр. 1, кв. 53</t>
  </si>
  <si>
    <t xml:space="preserve"> bck-spb.ru </t>
  </si>
  <si>
    <t>bck-spb@mail.ru</t>
  </si>
  <si>
    <t>В006-00127- 21/00649946</t>
  </si>
  <si>
    <t>03.05.2023, 21907/23/16248-ДБ</t>
  </si>
  <si>
    <t>СПАО «Ингосстрах», период действия договора с 07.04.2025 по 06.04.2026</t>
  </si>
  <si>
    <t>428028, Чувашская Республика – Чувашия, Г.О. город Чебоксары, г. Чебоксары, пр-кт Тракторостроителей, д. 63/21, кв. 138</t>
  </si>
  <si>
    <t>csv21@bk.ru</t>
  </si>
  <si>
    <t>В006-00127- 59/00650977</t>
  </si>
  <si>
    <t>15.05.2023, 59922/23/1521537-АА</t>
  </si>
  <si>
    <t xml:space="preserve">СПАО "Ингосстрах", период действия договора с 25.04.2024 по 24.04.2025 </t>
  </si>
  <si>
    <t>614000, Пермский край, г. о. Пермский, г. Пермь, ул. Советская, д. 94, пом. 6</t>
  </si>
  <si>
    <t>SFT-K.RU</t>
  </si>
  <si>
    <t>pco_sft@mail.ru</t>
  </si>
  <si>
    <t>В006-00127- 50/00653712</t>
  </si>
  <si>
    <t>25.05.2023, 50922/23/173539-АТ</t>
  </si>
  <si>
    <t>АО «Зетта Страхование», период действия договора с 05.04.2025 по 04.04.2026</t>
  </si>
  <si>
    <t>143005, Московская область, г.о. Одинцовский, г. Одинцово, Можайское ш., стр. 80Б, офис 205</t>
  </si>
  <si>
    <t>info@quantcollect.ru</t>
  </si>
  <si>
    <t>В006-00127- 34/00653213</t>
  </si>
  <si>
    <t>25.05.2023, 34922/23/33514-ГК</t>
  </si>
  <si>
    <t>ООО «Абсолют Страхование», период действия договора, с 18.04.2024 по 17.04.2025</t>
  </si>
  <si>
    <t>123022, г. Москва, вн.тер.г. муниципальный округ Пресненский, ул. 2-я Звенигородская, д. 13, стр.43, помещ. 2/1</t>
  </si>
  <si>
    <t>digital-group.tech</t>
  </si>
  <si>
    <t>savinov@digital-group.tech info@digital-group.tech</t>
  </si>
  <si>
    <t>В006-00127- 77/00656917</t>
  </si>
  <si>
    <t>09.06.2023, 77922/23/218968-НБ</t>
  </si>
  <si>
    <t>СПАО «Ингосстрах», период действия договора с 30.05.2024 по 29.05.2025</t>
  </si>
  <si>
    <t>603022, Нижегородская область, г.о. город Нижний Новгород, г. Нижний Новгород, ул. Тимирязева, д. 15, к. 2, помещ. П408</t>
  </si>
  <si>
    <t>datacollectors@inbox.ru</t>
  </si>
  <si>
    <t>В006-00127- 29/00657009</t>
  </si>
  <si>
    <t>13.06.2023, 29922/23/21800-ИЮ</t>
  </si>
  <si>
    <t>ООО «Абсолют Страхование», период действия договора с 02.11.2024 по 01.11.2025</t>
  </si>
  <si>
    <t>164514, Архангельская область, г. Северодвинск, ул. Карла Маркса, д. 46, офис 404</t>
  </si>
  <si>
    <t>prav-vibor.ru</t>
  </si>
  <si>
    <t>info@prav-vibor.ru</t>
  </si>
  <si>
    <t>В006-00127- 39/00660725</t>
  </si>
  <si>
    <t>29.06.2023, 39907/23/19442-АК</t>
  </si>
  <si>
    <t>ООО «Абсолют Страхование», период действия договора с 08.08.2024 по 07.08.2025</t>
  </si>
  <si>
    <t>428003, Чувашская Республика – Чувашия, Г.О. город Чебоксары, г. Чебоксары, пер. Бабушкина, д. 9, помещ. 2</t>
  </si>
  <si>
    <t>balcol@bk.ru</t>
  </si>
  <si>
    <t>В006-00127- 74/00661485</t>
  </si>
  <si>
    <t>05.07.2023, 74922/23/48157-ЮТ</t>
  </si>
  <si>
    <t>СПАО «Ингосстрах», период действия договора с 27.06.2024 по 26.06.2025</t>
  </si>
  <si>
    <t>456205, Челябинская область, Г.О.Златоустовский, г. Златоуст, ул. им. Е.И. Пугачева, д. 10, кв. 73</t>
  </si>
  <si>
    <t>Freirzlat@mail.ru</t>
  </si>
  <si>
    <t>В006-00127- 58/00662120</t>
  </si>
  <si>
    <t>07.07.2023, 58918/23/23605-НИ</t>
  </si>
  <si>
    <t>440046, Пензенская область, г.о. город Пенза, г. Пенза, г. Пенза, ул. Мира, д. 44а, офис 216</t>
  </si>
  <si>
    <t xml:space="preserve">Долги58.рф </t>
  </si>
  <si>
    <t>kgpnz58@mail.ru</t>
  </si>
  <si>
    <t>B006-00127- 26/00662979</t>
  </si>
  <si>
    <t xml:space="preserve">12.07.2023 26919/23/45852-МЗ </t>
  </si>
  <si>
    <t xml:space="preserve">АО «Совкомбанк страхование», период действия договора с 05.06.2024 по 04.06.2025 </t>
  </si>
  <si>
    <t xml:space="preserve">355000, Ставропольский край, ул. Дзержинского, д. 160, пом. 172 </t>
  </si>
  <si>
    <t>fin-ombudsmen.ru</t>
  </si>
  <si>
    <t>В006-00127- 59/00667646</t>
  </si>
  <si>
    <t>01.08.2023, 59922/23/1543609-ЕК</t>
  </si>
  <si>
    <t xml:space="preserve">СПАО "Ингосстрах", период действия договора с 14.06.2024 по 13.06.2025 </t>
  </si>
  <si>
    <t>614016, Пермский край, г. Пермь, ул. Куйбышева, д. 71</t>
  </si>
  <si>
    <t>mail@mediatorinfo.ru</t>
  </si>
  <si>
    <t>В006-00127- 77/00667763</t>
  </si>
  <si>
    <t>01.08.2023, 77922/23/1143923-НБ</t>
  </si>
  <si>
    <t>ООО «Абсолют Страхование», период действия договора с 20.07.2024 по 19.07.2025</t>
  </si>
  <si>
    <t>17570, г. Москва, ул. Чертановская, д. 48, к. 2, кв. 503, ком. 2</t>
  </si>
  <si>
    <t>ooopcl@mail.ru</t>
  </si>
  <si>
    <t>В006-00127- 77/00667765</t>
  </si>
  <si>
    <t>01.08.2023, 77922/23/1143922-НБ</t>
  </si>
  <si>
    <t>САО «ВСК», период действия договора с 11.04.2024 по 10.04.2025</t>
  </si>
  <si>
    <t>15172, г. Москва, Котельническая наб., д. 25, стр. 1, офис 15</t>
  </si>
  <si>
    <t>dolgi-pgr.ru</t>
  </si>
  <si>
    <t xml:space="preserve">x05@rambler.ru </t>
  </si>
  <si>
    <t>В006-00127- 76/00668315</t>
  </si>
  <si>
    <t>02.08.2023, 76907/23/28887-РР</t>
  </si>
  <si>
    <t>АО «Совкомбанк страхование», период действия договора с 18.07.2024 по 17.07.2025</t>
  </si>
  <si>
    <t>427960, Удмуртская Республика г.о. город Сарапул, г. Сарапул, ул. Гагарина, зд. 26, офис 1</t>
  </si>
  <si>
    <t>pkosodcollect.ru</t>
  </si>
  <si>
    <t>sodeistviekollekt@mail.ru</t>
  </si>
  <si>
    <t>B006-00127- 47/00668702</t>
  </si>
  <si>
    <t xml:space="preserve">04.08.2023, 47922/23/27977-ИК </t>
  </si>
  <si>
    <t xml:space="preserve">ООО «Абсолют Страхование», период действия договора с 11.04.2025 по 10.04.2026 </t>
  </si>
  <si>
    <t>188640, Ленинградская область, м.р-н Всеволожский, г.п. Всеволожское, г. Всеволожск, Всеволожский пр-кт, д. 99, помещ. № 2-1</t>
  </si>
  <si>
    <t>ASV-USLUGI.RU</t>
  </si>
  <si>
    <t>main@asv-uslugi.ru, collection@asv-uslugi.ru</t>
  </si>
  <si>
    <t>В006-00127- 64/00668534</t>
  </si>
  <si>
    <t>07.08.2023, 64922/23/66987-ИР</t>
  </si>
  <si>
    <t>АО «АльфаСтрахование», период действия договора с 15.06.2024 по 14.06.2025</t>
  </si>
  <si>
    <t>413116, Саратовская область, г. Энгельс, ул. Промышленная, д. 3, офис 308</t>
  </si>
  <si>
    <t>oooegida2023@mail.ru</t>
  </si>
  <si>
    <t>В006-00127- 34/00672145</t>
  </si>
  <si>
    <t>22.08.2023, 34922/23/53987-ГК</t>
  </si>
  <si>
    <t>ООО «Абсолют Страхование», период действия договора с 04.08.2023 по 03.08.2024</t>
  </si>
  <si>
    <t>358004, Республика Калмыкия, г.о. Элиста, г. Элиста, ул. Физкультурная, д. 25, помещ. 1</t>
  </si>
  <si>
    <t>org@zorg.org.ru</t>
  </si>
  <si>
    <t>B006-00127- 77/00674344</t>
  </si>
  <si>
    <t>30.08.2023, 77922/23/1596865-НК</t>
  </si>
  <si>
    <t>АО «АльфаСтрахование», период действия договора с 03.07.2024 по 02.07.2025</t>
  </si>
  <si>
    <t>125124, г. Москва, вн.тер.г. муниципальный округ Беговой, ул. 5-я Ямского поля, д. 7, к. 2, помещ. 1А</t>
  </si>
  <si>
    <t>k-gr.ru</t>
  </si>
  <si>
    <t>branishti@k-gr.ru</t>
  </si>
  <si>
    <t>B006-00127- 77/00674879</t>
  </si>
  <si>
    <t>31.08.2023, 77922/231597742-НК</t>
  </si>
  <si>
    <t>ООО «Абсолют Страхование», период действия договора с 07.08.2023 по 06.08.2024</t>
  </si>
  <si>
    <t>117152, г. Москва, вн.тер.г. муниципальный округ Донской, пр-кт Севастопольский, д. 9, к. 2, подв./помещ./ком. -/II/2А</t>
  </si>
  <si>
    <t>rcb-collect.ru</t>
  </si>
  <si>
    <t>info@rcbankrot.com</t>
  </si>
  <si>
    <t>В006-00127- 34/00678588</t>
  </si>
  <si>
    <t>13.09.2023, 34922/23/58181-НЖ</t>
  </si>
  <si>
    <t>ООО «Абсолют Страхование», период действия договора с 25.08.2024 по 24.08.2025</t>
  </si>
  <si>
    <t>400005, Волгоградская область, г.о. Город-герой Волгоград, г. Волгоград, ул. Советская, д. 28, помещ. 5</t>
  </si>
  <si>
    <t>ooo_bk33@bk.ru org@bk.org.ru</t>
  </si>
  <si>
    <t>В006-00127- 77/00679599</t>
  </si>
  <si>
    <t>15.09.2023, 77922/23/2043761-НК</t>
  </si>
  <si>
    <t>ООО «Британский Страховой Дом», период действия договора с 02.09.2023 по 01.09.2024</t>
  </si>
  <si>
    <t>Kaspravedlivost@mail.ru</t>
  </si>
  <si>
    <t>В006-00127- 77/00679590</t>
  </si>
  <si>
    <t>15.09.2023, 77922/23/2043762-НК</t>
  </si>
  <si>
    <t>ООО «Британский Страховой Дом», период действия договора с 24.08.2023 по 23.08.2024</t>
  </si>
  <si>
    <t>21357, г. Москва, вн.тер.г. муниципальный округ Можайский, ул. Верейская, д. 17</t>
  </si>
  <si>
    <t>uadoverie@mail.ru</t>
  </si>
  <si>
    <t>В006-00127- 21/00690607</t>
  </si>
  <si>
    <t>25.09.2023, 21907/23/29205-СР</t>
  </si>
  <si>
    <t>СПАО «Ингосстрах», период действия договора с 10.08.2024 по 09.08.2025</t>
  </si>
  <si>
    <t>428003, Чувашская Республика – Чувашия, Г.О. город Чебоксары, г. Чебоксары, ул. Энгельса, д. 18, помещ. 1, офис 3</t>
  </si>
  <si>
    <t>e-morgan.ru</t>
  </si>
  <si>
    <t>В006-00127- 66/00693394</t>
  </si>
  <si>
    <t>26.09.2023 № 66922/23/1486939-АС</t>
  </si>
  <si>
    <t>СПАО «Ингосстрах», период действия договора с 17.08.2024 по 16.08.2025</t>
  </si>
  <si>
    <t>620014, Свердловская область, г. Екатеринбург, ул. Малышева, д. 19, оф. 2313</t>
  </si>
  <si>
    <t>mayak-kollekt.ru</t>
  </si>
  <si>
    <t>contact@mayak-kollekt.ru Info@mayak-kollekt.ru</t>
  </si>
  <si>
    <t>В006-00127- 77/00693530</t>
  </si>
  <si>
    <t>27.09.2023, 77922/23/2342101-НК</t>
  </si>
  <si>
    <t>ООО «Абсолют Страхование», период действия договора с 21.09.2024 по 20.09.2025</t>
  </si>
  <si>
    <t>115191, г. Москва, ул. Малая Тульская, д. 2/1, к. 5</t>
  </si>
  <si>
    <t>lav_1@mail.ru oookolaw@mail.ru</t>
  </si>
  <si>
    <t>В006-00127- 54/00693318</t>
  </si>
  <si>
    <t>27.09.2023, 54922/23/116769-СН</t>
  </si>
  <si>
    <t>АО «АльфаСтрахование», период действия договора с 30.08.2024 по 29.08.2025</t>
  </si>
  <si>
    <t>630082, Новосибирская область, г.о. город Новосибирск, г. Новосибирск, ул. Дачная, зд. 60А, помещ. 208</t>
  </si>
  <si>
    <t>free-inv.ru</t>
  </si>
  <si>
    <t>1inv@bk.ru</t>
  </si>
  <si>
    <t>В006-00127- 77/00737267</t>
  </si>
  <si>
    <t>11.10.2023, 77922/23/3052383-НК</t>
  </si>
  <si>
    <t>СПАО «Ингосстрах», период действия договора с 25.09.2024 по 24.09.2025</t>
  </si>
  <si>
    <t>141100, Московская область, г.о. Щёлково, г. Щёлково, ул. Комарова, сттр. 2, офис 4</t>
  </si>
  <si>
    <t>vash-dolg.ru</t>
  </si>
  <si>
    <t>vashdolg2023@mail.ru</t>
  </si>
  <si>
    <t>В006-00127- 56/00737897</t>
  </si>
  <si>
    <t>12.10.2023 56922/23/51803-АЩ</t>
  </si>
  <si>
    <t>АО «Совкомбанк страхование», период действия договора c 02.09.2024 по 01.09.2025</t>
  </si>
  <si>
    <t>460035, Оренбургская область, г. Оренбург, ул. Орская, д. 14</t>
  </si>
  <si>
    <t>profikollekt.ru</t>
  </si>
  <si>
    <t>В006-00127- 63/00741165</t>
  </si>
  <si>
    <t>19.10.2023, 63922/23/263766-ЗМ</t>
  </si>
  <si>
    <t>СПАО «Ингосстрах», период действия договора c 25.08.2024 по 24.08.2025</t>
  </si>
  <si>
    <t>443086, Самарская область, г.о. Самара вн.р-н Октябрьский, г. Самара, ул. Ерошевского, д. 3, офис 10</t>
  </si>
  <si>
    <t>kurator-ka@mail.ru</t>
  </si>
  <si>
    <t>B006-00127- 51/00741421</t>
  </si>
  <si>
    <t>23.10.2023, 51907/23/94222-АМ</t>
  </si>
  <si>
    <t>000 «Абсолют Страхование», пеирод действия договора с 01.06.2024 по 31.05.2025</t>
  </si>
  <si>
    <t>183038, Мурманская область, г. Мурманск, ул. Траловая, д. 38, офис 6</t>
  </si>
  <si>
    <t>PRAVEZHUA@GMAIL.COM</t>
  </si>
  <si>
    <t>В006-00127- 71/00755655</t>
  </si>
  <si>
    <t xml:space="preserve">03.11.2023, 71907/23/634400-ЭК </t>
  </si>
  <si>
    <t xml:space="preserve">СПАО «Ингосстрах», период действия договора с 01.09.2024 по 31.08.2025 </t>
  </si>
  <si>
    <t>300000, Тульская область. г.Тула, ул. Каминского, д. 6/36, оф. 2, эт. 2, литер Л</t>
  </si>
  <si>
    <t>email@dialogtl.ru</t>
  </si>
  <si>
    <t>В006-00127- 73/00769644</t>
  </si>
  <si>
    <t>14.11.2023, 73922/23/43303-ЕВ</t>
  </si>
  <si>
    <t>СПАО «Ингосстрах», период действия договора с 01.10.2024 по 30.09.2025</t>
  </si>
  <si>
    <t>432071, Ульяновская область, г.о. город Ульяновск, г Ульяновск, ул Карла Маркса, д. 13А, к. 1, помещ./этаж 47/3,</t>
  </si>
  <si>
    <t>info@fineqva.ru</t>
  </si>
  <si>
    <t>B006-00127- 48/00770133</t>
  </si>
  <si>
    <t>14.11.2023, 48907/23/302938-ГМ</t>
  </si>
  <si>
    <t>398050, Липецкая область, г.о. город Липецк, г. Липецк, площадь имени Г.В. Плеханова, д. 1Б, помещ. 5, литера А, офис 506-7</t>
  </si>
  <si>
    <t>collector-rus.ru</t>
  </si>
  <si>
    <t>konsi48@rambler.ru</t>
  </si>
  <si>
    <t>В006-00127- 05/00890570</t>
  </si>
  <si>
    <t>21.11.2023, 05907/23/30935-АА</t>
  </si>
  <si>
    <t>ООО «Абсолют Страхование», период действия договора с 30.10.2023 по 29.10. 2024</t>
  </si>
  <si>
    <t>367000, Республика Дагестан, г.о. город Махачкала, г. Махачкала, вн.р-н Советский район, ул Дзержинского, д. 17, к. Б, офис 804</t>
  </si>
  <si>
    <t>aiwaka.ru</t>
  </si>
  <si>
    <t>info@aiwaka.ru</t>
  </si>
  <si>
    <t>В006-00127- 77/00891698</t>
  </si>
  <si>
    <t>23.11.2023, 77922/23/3359269-НК</t>
  </si>
  <si>
    <t>АО «АльфаСтрахование», период действия договора с 19.10.2024 по 18.10.2025</t>
  </si>
  <si>
    <t>125445, г. Москва, вн.тер.г. муниципальный округ Ховрино, ул. Смольная, д. 22, помещ. 1/1</t>
  </si>
  <si>
    <t>Dinara.Samigullina@rosbank.ru Dinara.Sh.Samigullina@rbcollect.ru</t>
  </si>
  <si>
    <t>В006-00127- 18/00960043</t>
  </si>
  <si>
    <t>05.12.2023, 18922/23/94376-ИН</t>
  </si>
  <si>
    <t>ООО «Абсолют Страхование», период действия договора с 15.08.2024 по 14.08.2025</t>
  </si>
  <si>
    <t>427440, Удмуртская Республика, г.о. город Воткинск, г. Воткинск, ул. Кирова, д. 70, помещение 18</t>
  </si>
  <si>
    <t>info@zaimvot.ru</t>
  </si>
  <si>
    <t>В006-00127- 59/00959806</t>
  </si>
  <si>
    <t>07.12.2023, 59922/23/1580960-АА</t>
  </si>
  <si>
    <t xml:space="preserve">СПАО "Ингосстрах", период действия договора с 21.11.2024 по 20.11.2025 </t>
  </si>
  <si>
    <t>614094, Пермский край, г.о. Пермский, г. Пермь, ул. Горняков, д. 6, кв. 16</t>
  </si>
  <si>
    <t>albero-perm.ru</t>
  </si>
  <si>
    <t>89028000900@mail.ru</t>
  </si>
  <si>
    <t>В006-00127- 08/00961996</t>
  </si>
  <si>
    <t>12.12.2023, 08907/23/21968-РМ</t>
  </si>
  <si>
    <t>ООО «Абсолют Страхование», период действия договора с 20.09.2024 по 19.09.2025</t>
  </si>
  <si>
    <t>660075, Красноярский край, г. Красноярск, ул. Маерчака, д.8, стр. 9, офис 413</t>
  </si>
  <si>
    <t>PKOHARD.RU</t>
  </si>
  <si>
    <t>pkohard@bk.ru</t>
  </si>
  <si>
    <t>В006-00127- 08/00962103</t>
  </si>
  <si>
    <t>12.12.2023, 08907/23/21969-РМ</t>
  </si>
  <si>
    <t>358014, Республика Калмыкия, г. Элиста, ул. им. З.М. Аккочкарова, д. 32, помещ. 1</t>
  </si>
  <si>
    <t>PKOSOFT.RU</t>
  </si>
  <si>
    <t>pkosoft@bk.ru</t>
  </si>
  <si>
    <t>В006-00127- 18/00991852</t>
  </si>
  <si>
    <t>19.12.2023, 18922/23/96526-ИН</t>
  </si>
  <si>
    <t>СПАО «Ингосстрах», период действия договора с 05.07.2024 по 04.07.2025</t>
  </si>
  <si>
    <t>427960, Удмуртская Республика, г.о. город Сарапул, г. Сарапул, ул. Советская, д. 5</t>
  </si>
  <si>
    <t>nadezhda-collection@bk.ru</t>
  </si>
  <si>
    <t>В006-00127- 63/01003024</t>
  </si>
  <si>
    <t>20.12.2023, 63922/23/470592-СК</t>
  </si>
  <si>
    <t xml:space="preserve">АО «СПАО «Ингосстрах», период действия договора с 08.11.2024 по 07.08.2025 </t>
  </si>
  <si>
    <t>443093, Самарская область, г.о. Самара, вн.р-н Железнодорожный, г. Самара, ул. Мориса Тореза, д. 1А, офис 511.</t>
  </si>
  <si>
    <t>expired@kontur7.ru</t>
  </si>
  <si>
    <t>В006-00127- 14/01010052</t>
  </si>
  <si>
    <t>28.12.2023, 14907/23/450965-СЧ</t>
  </si>
  <si>
    <t>САО «ВСК», период действия договора с 11.12.2024 по 10.12.2025</t>
  </si>
  <si>
    <t>677000, Республика Саха (Якутия), г. Якутск, ул. Петра Алексеева, д.21 кв. 2</t>
  </si>
  <si>
    <t>ooo_voskhod_ykt@mail.ru</t>
  </si>
  <si>
    <t>В006-00127- 77/01023180</t>
  </si>
  <si>
    <t>15.01.2024, 77922/24/965-НК</t>
  </si>
  <si>
    <t>ООО «Абсолют Страхование», период действия договора с 18.09.2024 по 17.09.2025</t>
  </si>
  <si>
    <t>123001, г. Москва, вн.тер.г. муниципальный округ Пресненский, пер. Трёхпрудный, д. 11/13, стр. 2,помещ. 4/1</t>
  </si>
  <si>
    <t>fmc-collector.ru</t>
  </si>
  <si>
    <t>fmc-collector@mail.ru</t>
  </si>
  <si>
    <t>В006-00127- 34/01023601</t>
  </si>
  <si>
    <t>16.01.2024, 34922/24/3141-ГК</t>
  </si>
  <si>
    <t>ПАО «Росгосстрах» период действия договора с 28.11.2024 по 27.11.2025</t>
  </si>
  <si>
    <t>400005, Волгоградская область, г.о. город-герой Волгоград, г. Волгоград, ул. Рабоче-Крестьянская, д. 48, этаж 2, помещ. 6-8</t>
  </si>
  <si>
    <t>pkoa1.ru</t>
  </si>
  <si>
    <t>info@pkoa1.ru</t>
  </si>
  <si>
    <t>В006-00127- 18/01040046</t>
  </si>
  <si>
    <t>26.01.2024, 18922/24/7893-ИН</t>
  </si>
  <si>
    <t>СПАО «Ингосстрах», период действия договора с 19.12.2024 по 18.12.2025</t>
  </si>
  <si>
    <t>427848, Удмуртская Республика М.О. Киясовский район, с. Подгорное, ул. Ленина, д. 59, кв. 2</t>
  </si>
  <si>
    <t>oookaviv@yandex.ru</t>
  </si>
  <si>
    <t>В006-00127- 65/01082768</t>
  </si>
  <si>
    <t>02.02.2024, 65907/24/1550-АК</t>
  </si>
  <si>
    <t>СПАО «Ингосстрах», период действия договора с 10.11.2024 по 09.11.2025</t>
  </si>
  <si>
    <t>693023, Сахалинская область, г.о. город Южно-Сахалинск, г. Южно-Сахалинск, ул. Комсомольская, д. 245В, кв. 1</t>
  </si>
  <si>
    <t>lex.yura@mail.ru</t>
  </si>
  <si>
    <t>В006-00127- 54/01086451</t>
  </si>
  <si>
    <t>06.03.2024, 54922/24/126405-СН</t>
  </si>
  <si>
    <t>АО «Абсолют страхование», период действия договора с 12.02.2025 11.02.2026</t>
  </si>
  <si>
    <t>630559, Новосибирская область, г. о. Рабочий Поселок Кольцово, рп. Кольцово, ул. Технопарковая, д. 5, кв. 247</t>
  </si>
  <si>
    <t>info@samler.ru</t>
  </si>
  <si>
    <t>В006-00127- 54/01090851</t>
  </si>
  <si>
    <t>13.03.2024, 54922/24/127836-СН</t>
  </si>
  <si>
    <t>АО «АльфаСтрахование», период действия договора с 08.02.2025 по 07.02.2026</t>
  </si>
  <si>
    <t>630055, Новосибирская область, г. о. город Новосибирск, г. Новосибирск, ул. Гнесиных, д. 10/1</t>
  </si>
  <si>
    <t>koala-c.ru</t>
  </si>
  <si>
    <t>rusintercollect@ya.ru</t>
  </si>
  <si>
    <t>В006-00127- 16/01093229</t>
  </si>
  <si>
    <t>14.03.2024, 16922/24/12833-АЗ</t>
  </si>
  <si>
    <t>423815 Республика Татарстан, г. Набережные Челны, пр. им. Вахитова, д. 20Б, каб. 6, 7</t>
  </si>
  <si>
    <t>debtcoll.ru</t>
  </si>
  <si>
    <t>debtcoll@yandex.ru</t>
  </si>
  <si>
    <t>В006-00127- 16/01093251</t>
  </si>
  <si>
    <t>14.03.2023, 16922/24/12863-АЗ</t>
  </si>
  <si>
    <t>420097, Республика Татарстан, г. Казань, ул. Зинина, д.9/23, оф. 28</t>
  </si>
  <si>
    <t>пко-финотека.рф</t>
  </si>
  <si>
    <t>finoteka.ooopko@yandex.ru</t>
  </si>
  <si>
    <t>В006-00127- 77/01094654</t>
  </si>
  <si>
    <t>15.03.2024, 77922/24/279635-НК</t>
  </si>
  <si>
    <t>СПАО «Ингосстрах», период действия договора с 08.12.2024 по 07.12.2025</t>
  </si>
  <si>
    <t>109004, г. Москва, вн.тер.г. муниципальный округ Таганский, пер. Большой Дровяной, д. 6</t>
  </si>
  <si>
    <t>krocs-m.ru</t>
  </si>
  <si>
    <t>pko_krocs-m@mail.ru</t>
  </si>
  <si>
    <t>В006-00127- 66/01100805</t>
  </si>
  <si>
    <t>20.03.2024, 66922/24/542524-АС</t>
  </si>
  <si>
    <t>СПАО «Ингосстрах», период действия договора с 01.03.2024 по 28.02.2025</t>
  </si>
  <si>
    <t>620075, Свердловская область, г. Екатеринбург, ул. Розы Люксембург, д. 19, этаж 3</t>
  </si>
  <si>
    <t>info@voxyscollect.ru</t>
  </si>
  <si>
    <t>В006-00127- 54/01101648</t>
  </si>
  <si>
    <t>21.03.2024, 54922/24/13147 6-СН</t>
  </si>
  <si>
    <t>ООО «Зетта Страхование», период действия договора с 06.03.2025 по 05.03.2026</t>
  </si>
  <si>
    <t xml:space="preserve">630049, Новосибирская область, г. о. город Новосибирск, г. Новосибирск, ул. Линейная, зд. 28, помещ. 311А </t>
  </si>
  <si>
    <t>ergonconsult.ru</t>
  </si>
  <si>
    <t>info@ergoncollect.ru</t>
  </si>
  <si>
    <t xml:space="preserve">В006-00127- 11/01206307 </t>
  </si>
  <si>
    <t>22.03.2024, 11922/24/11275-ДК</t>
  </si>
  <si>
    <t>СПАО «Ингосстрах», период действия договора с 17.10.2024 до 16.10.2025</t>
  </si>
  <si>
    <t>167000, Республика Коми, г. Сыктывкар, ул. Первомайская, д. 149, помещ 321</t>
  </si>
  <si>
    <t>biteh2012@gmail.com</t>
  </si>
  <si>
    <t xml:space="preserve">В006-00127- 33/01206348 </t>
  </si>
  <si>
    <t>16.04.2024, 33907/24/13997-ЕП</t>
  </si>
  <si>
    <t>АО «АльфаСтрахование», период действия договора, с 01.04.2025 по 31.03.2030</t>
  </si>
  <si>
    <t>600021, Владимирская область, г. Владимир, ул. Красноармейская, д. 43-Б, офис 6, помещ. 1</t>
  </si>
  <si>
    <t xml:space="preserve">info@cpu33.ru </t>
  </si>
  <si>
    <t xml:space="preserve">В006-00127- 03/01207296 </t>
  </si>
  <si>
    <t xml:space="preserve">17.04.2024, 03907/24/78344-КЩ </t>
  </si>
  <si>
    <t>Общество с ограниченной ответственностью «Профессиональная коллекторская организация ТАЛААН»</t>
  </si>
  <si>
    <t>670047, Республика Бурятия, г. Улан-Удэ, ул. Сахьяновой д.5, офис 3,4,5 (4-й этаж)</t>
  </si>
  <si>
    <t>talaan03.ru</t>
  </si>
  <si>
    <t>oootalaan@gmail.com</t>
  </si>
  <si>
    <t xml:space="preserve">В006-00127- 52/01204583 </t>
  </si>
  <si>
    <t>22.04.2024, 52922/24/22995-АЮ</t>
  </si>
  <si>
    <t>САО «ВСК», период действия договора, с 25.03.2025 по 24.03.2026</t>
  </si>
  <si>
    <t xml:space="preserve">603093, Нижегородская область, г. Нижний Новгород, ул. Ковровская, д. 21А, помещ.2 </t>
  </si>
  <si>
    <t>zaymcollect.ru</t>
  </si>
  <si>
    <t>zaimcollect@yandex.ru</t>
  </si>
  <si>
    <t>В006-00127- 54/01206298</t>
  </si>
  <si>
    <t>27.04.2024, 54922/24/14258 1-СН</t>
  </si>
  <si>
    <t>ООО «Абсолют Страхование», период действия договора с 01.04.2025 по 31.03.20256</t>
  </si>
  <si>
    <t>630007, Новосибирская область, г.о. город Новосибирск, г. Новосибирск, ул. Фабричная, д. 4</t>
  </si>
  <si>
    <t>astrent-nsk.ru</t>
  </si>
  <si>
    <t>info@astrent-nsk.ru</t>
  </si>
  <si>
    <t xml:space="preserve">В006-00127- 26/01206296 </t>
  </si>
  <si>
    <t>15.05.2024 26922/24/32709-МЗ</t>
  </si>
  <si>
    <t>АО «Совкомбанк страхование», период действия договора с 07.03.2025 по 06.03.2026</t>
  </si>
  <si>
    <t xml:space="preserve">355037, Ставропольский край, г. Ставрополь, ул. Доваторцев, д. 30Б </t>
  </si>
  <si>
    <t>Ikc-pravilo.ru</t>
  </si>
  <si>
    <t>pravilo.26@yandex.ru</t>
  </si>
  <si>
    <t>В006-00127- 26/01206289</t>
  </si>
  <si>
    <t>16.05.2024 26922/24/32899-МЗ</t>
  </si>
  <si>
    <t>АО «Совкомбанк страхование», период действия договора с 15.04.2025 по 14.04.2026</t>
  </si>
  <si>
    <t>355035, Ставропольский край, г. Ставрополь, ул. Ленина, д. 392</t>
  </si>
  <si>
    <t>cfk-collection.ru</t>
  </si>
  <si>
    <t>cfk026@gmail.com</t>
  </si>
  <si>
    <t>В006-00127- 77/01203631</t>
  </si>
  <si>
    <t>16.05.2024, 77922/24/1454674-НК</t>
  </si>
  <si>
    <t>СПАО «Ингосстрах», период действия договора с 11.03.2025 по 10.03.2026</t>
  </si>
  <si>
    <t>119285, г. Москва, вн.тер.г.муниципальный округ Раменки, 5-й км МЖД Киевское, д.1, стр.1</t>
  </si>
  <si>
    <t>info@siagent.ru</t>
  </si>
  <si>
    <t>В006-00127- 59/01213705</t>
  </si>
  <si>
    <t>24.05.2024, 59922/24/49643-АТ</t>
  </si>
  <si>
    <t>АО «Совкомбанк страхование», период действия договора с 26.03.2024 по 25.03.2025</t>
  </si>
  <si>
    <t>618547, Пермский край, г. о. Соликамский, г. Соликамск, ул. Володарского, д. 12, кв. 40</t>
  </si>
  <si>
    <t>HG-FINANCE.RU</t>
  </si>
  <si>
    <t>dk@happy-phone.ru</t>
  </si>
  <si>
    <t>В006-00127- 52/01225438</t>
  </si>
  <si>
    <t>30.05.2024, 52922/24/56976-АЮ</t>
  </si>
  <si>
    <t>ПАО СК «Росгосстрах», период действия договора с 17.04.2025 по 16.04.2026</t>
  </si>
  <si>
    <t>603140, Нижегородская область, г. Нижний Новгород, пр-кт. Ленина, д. 16 Б, помещ. 513</t>
  </si>
  <si>
    <t>ka-era.ru</t>
  </si>
  <si>
    <t xml:space="preserve">inf@ka-era.ru </t>
  </si>
  <si>
    <t>В006-00127- 16/01234148</t>
  </si>
  <si>
    <t>04.06.2024, 16922/24/162172-АЗ</t>
  </si>
  <si>
    <t>СПАО «Ингосстрах», период действия договора с 30.06.2024 по 29.06.2025</t>
  </si>
  <si>
    <t>420054, Республика Татарстан, г.о. город Казань, г. Казань, ул. Промысловая, д. 5, помещ. 1005</t>
  </si>
  <si>
    <t>центрвзыскания.рф</t>
  </si>
  <si>
    <t>В006-00127- 78/01270431</t>
  </si>
  <si>
    <t>26.06.2024, 78922/24/1172688-АЛ</t>
  </si>
  <si>
    <t xml:space="preserve">1991123, г. Санкт-Петербург, вн.тер.г. муниципальный округ Смольнинское, ул. Чайковского, д. 40, литер А, помещ. 8-Н, офис № 2, </t>
  </si>
  <si>
    <t>PKODOLGAM.NET</t>
  </si>
  <si>
    <t>info@pkodolgam.net</t>
  </si>
  <si>
    <t>В006-00127-02/01298953</t>
  </si>
  <si>
    <t>09.07.2024, 02922/24/1327698-ИМ</t>
  </si>
  <si>
    <t>АО «Зетта Страхование, период действия договора с 27.06.2024 по 26.06.2025</t>
  </si>
  <si>
    <t>450096, Республика Башкортостан, г. Уфа, ул. Комсомольская, д. 148</t>
  </si>
  <si>
    <t>pkobzgroup.ru</t>
  </si>
  <si>
    <t>В006-00127- 77/01303520</t>
  </si>
  <si>
    <t>18.07.2024, 77922/24/532757-НК</t>
  </si>
  <si>
    <t>123056, г. Москва, пер. Большой Кондратьевский, д. 4, стр. 1, кв. 104</t>
  </si>
  <si>
    <t xml:space="preserve">ucsavari.ru </t>
  </si>
  <si>
    <t>В006-00127- 26/01316360</t>
  </si>
  <si>
    <t>19.07.2024 26922/24/78093-АА</t>
  </si>
  <si>
    <t>СПАО «Ингоcстрах», период действия договора с 10.05.2024 по 09.05.2025</t>
  </si>
  <si>
    <t>355035, Ставропольский край, г. Ставрополь, пр-кт. Кулакова, д. 8Б</t>
  </si>
  <si>
    <t>pko-avz.ru</t>
  </si>
  <si>
    <t>info@pko-avz.ru</t>
  </si>
  <si>
    <t xml:space="preserve">В006-00127- 78/01318041 </t>
  </si>
  <si>
    <t>26.07.2024, 78922/24/1022975-АЛ</t>
  </si>
  <si>
    <t>АО «АльфаСтрахование», период действия договора с 01.07.2024 по 30.06.2025</t>
  </si>
  <si>
    <t>199106, г. Санкт-Петербург, вн.тер.г. муниципальный округ Гавань, пр-кт Средний В.О., д. 88, литера А, помещ. 40-Н, офис 705</t>
  </si>
  <si>
    <t>pko-aft.ru</t>
  </si>
  <si>
    <t>info@pko-aft.ru</t>
  </si>
  <si>
    <t>В006-00127- 77/01335966</t>
  </si>
  <si>
    <t>06.08.2024, 77922/24/418146-НК</t>
  </si>
  <si>
    <t>ООО «Абсолют Страхование», период действия договора с 05.07.2024 по 04.07.2025</t>
  </si>
  <si>
    <t>109428, г. Москва, пр-кт Рязанский, д. 30/15, офис 206/3</t>
  </si>
  <si>
    <t>пкохорошийгод.рф</t>
  </si>
  <si>
    <t>В006-00127- 61/01342052</t>
  </si>
  <si>
    <t>09.08.2024, 61922/24/314486-ЕК</t>
  </si>
  <si>
    <t>СПАО «Ингосстрах», период действия договора с 15.07.2024 по 14.07.2025</t>
  </si>
  <si>
    <t>344096, Ростовская область, г.о. Ростов-на-Дону, г. Ростов-на-Дону, пр-кт Королева, зд. 7/19, оф. 608</t>
  </si>
  <si>
    <t>коллект.online</t>
  </si>
  <si>
    <t>SYSTEMCOLLECTRND@MAIL.RU</t>
  </si>
  <si>
    <t>В006-00127- 77/01377216</t>
  </si>
  <si>
    <t>05.09.2024, 77922/24/439821- НК</t>
  </si>
  <si>
    <t>ООО «Абсолют Страхование», период действия договора, С 09.08.2024 по 08.08.2025</t>
  </si>
  <si>
    <t>115573, г. Москва, вн.тер.г. муниципальный округ Зябликово, проезд Ореховый, д. 39, к. 2, кв. 449</t>
  </si>
  <si>
    <t>legalgrupp.ru</t>
  </si>
  <si>
    <t>Legalgrupp77@yandex.ru</t>
  </si>
  <si>
    <t>В006-00127- 77/01400126</t>
  </si>
  <si>
    <t>11.09.2024, 77922/24/444648- НК</t>
  </si>
  <si>
    <t>ООО «Абсолют Страхование», период действия договора, С 05.07.2024 по 04.07.2025</t>
  </si>
  <si>
    <t>109443, г. Москва, ул. Юных Ленинцев, д. 89, корп. 1, этаж/комн цоколь/3</t>
  </si>
  <si>
    <t>рантье.москва</t>
  </si>
  <si>
    <t>В006-00127- 77/01424641</t>
  </si>
  <si>
    <t>19.09.2024, 77922/24/453211- НК</t>
  </si>
  <si>
    <t>АО «АльфаСтрахование», период действия договора С 28.08.2024 по 27.08.2025</t>
  </si>
  <si>
    <t>105318, г. Москва, вн.тер.г. муниципальный округ Соколиная гора, ул. Ткацкая, д. 11</t>
  </si>
  <si>
    <t>beeclevercollect.ru</t>
  </si>
  <si>
    <t>info@beeclevercollect.ru</t>
  </si>
  <si>
    <t>В006-00127- 77/01414514</t>
  </si>
  <si>
    <t>19.09.2024, 77922/24/453275- НК</t>
  </si>
  <si>
    <t>ООО «Абсолют Страхование», период действия договора С 02.08.2024 по 01.08.2025</t>
  </si>
  <si>
    <t>107061, г. Москва, вн.тер.г. муниципальный округ Преображенское, пл. Преображенская, д. 8</t>
  </si>
  <si>
    <t>PKOMEDIATOR.RU</t>
  </si>
  <si>
    <t>info@pkomediator.ru</t>
  </si>
  <si>
    <t>В006-00127- 03/01404525</t>
  </si>
  <si>
    <t xml:space="preserve">20.09.2024, 03907/24/152201-ПЕ </t>
  </si>
  <si>
    <t>Общество с ограниченной ответственностью «Профессиональная коллекторская организация Фин Спец Бюро»</t>
  </si>
  <si>
    <t xml:space="preserve">670042, Республика Бурятия, г. Улан-Удэ, ул. 3-й уч-к Дивизионная, д.836 кв.58 </t>
  </si>
  <si>
    <t>FINSPECBURO.RU</t>
  </si>
  <si>
    <t>finspecburo@mail.ru</t>
  </si>
  <si>
    <t>В006-00127- 26/01404675</t>
  </si>
  <si>
    <t>27.09.2024 26922/24/103242-АА</t>
  </si>
  <si>
    <t>СПАО «Ингоcстрах», Период действия договора С 19.08.2024 по 18.08.2025</t>
  </si>
  <si>
    <t>355037, Ставропольский край, г. Ставрополь, ул. Доваторцев, д. 44Д</t>
  </si>
  <si>
    <t>диоген.space.ru</t>
  </si>
  <si>
    <t>diogen.2024@mail.ru</t>
  </si>
  <si>
    <t>В006-00127- 42/01414360</t>
  </si>
  <si>
    <t>27.09.2024, 42922/24/58868-ДТ</t>
  </si>
  <si>
    <t>СПАО «Ингосстрах», период действия договора с 30.08.2024 по 29.08.2025</t>
  </si>
  <si>
    <t>650000, Кемеровская область – Кузбасс, г.о. Кемеровский, г. Кемерово, пр-кт. Советский, д. 2/7</t>
  </si>
  <si>
    <t>pkoprofee.ru</t>
  </si>
  <si>
    <t>info@pkoprofee.ru</t>
  </si>
  <si>
    <t>В006-00127- 34/01411868</t>
  </si>
  <si>
    <t>30.09.2024, 34922/24/68704-ГК</t>
  </si>
  <si>
    <t>СПАО «Ингосстрах», период действия договора с 19.08.2024 по 18.08.2025</t>
  </si>
  <si>
    <t xml:space="preserve">400078, Волгоградская область, г.о. город-герой Волгоград, г. Волгоград, просп. им. В.И. Ленина, д. 98, офис 418 </t>
  </si>
  <si>
    <t>интеграл.space.ru</t>
  </si>
  <si>
    <t>integral2025@bk.ru</t>
  </si>
  <si>
    <t>В006-00127- 74/01411875</t>
  </si>
  <si>
    <t>01.10.2024, 74922/24/65053-ЮТ</t>
  </si>
  <si>
    <t>ООО «Абсолют Страхование», период действия договора С 01.09.2024 по 31.08.2025</t>
  </si>
  <si>
    <t>454008, Челябинская область, г. Челябинск, пр-кт Комсомольский, д. 14, офис 401</t>
  </si>
  <si>
    <t>pkoud.ru</t>
  </si>
  <si>
    <t>В006-00127- 22/01509632</t>
  </si>
  <si>
    <t>11.11.2024, 22922/24/138652-ДЛ</t>
  </si>
  <si>
    <t xml:space="preserve">СПАО «Ингосстрах», период действия договора с 08.08.2024 по 07.08.2025 </t>
  </si>
  <si>
    <t>656043, Алтайский край, г. Барнаул, пр-кт Красноармейский, д. 15, пом. Н16,</t>
  </si>
  <si>
    <t>altcons.ru</t>
  </si>
  <si>
    <t>В006-00127- 54/01531165</t>
  </si>
  <si>
    <t>15.11.2024, 54922/24/262662-СН</t>
  </si>
  <si>
    <t>630007, Новосибирская область, г.о. город Новосибирск, г. Новосибирск, ул. Коммунистическая, зд. 35, к. 3</t>
  </si>
  <si>
    <t>bcollect.ru</t>
  </si>
  <si>
    <t>bcollect.nsk@mail.ru</t>
  </si>
  <si>
    <t>B006-00127- 78/01565397</t>
  </si>
  <si>
    <t>25.11.2024, 78922/24/1145192-АЛ</t>
  </si>
  <si>
    <t>АО «АльфаСтрахование», период действия договора с 01.11.2024 по 31.10.2025</t>
  </si>
  <si>
    <t>191181, г.Санкт-Петербург, вн.тер.г. муниципальный округ Дворцовый округ, ул. Большая Морская, д. 3-5, литера А, пом. 3-Н, кабинет 337-5</t>
  </si>
  <si>
    <t>pko-fk.ru</t>
  </si>
  <si>
    <t>info@pko-fk.ru</t>
  </si>
  <si>
    <t>В006-00127- 18/01590091</t>
  </si>
  <si>
    <t>04.12.2024, 18922/24/264106-ИН</t>
  </si>
  <si>
    <t>СПАО «Ингосстрах», период действия договора с 12.09.2024 по 11.09.2025</t>
  </si>
  <si>
    <t>426068, Удмуртская Республика, г.о. г. Ижевск, г. Ижевск, ул. им. Петрова, д. 51, офис 3</t>
  </si>
  <si>
    <t>union18.ru</t>
  </si>
  <si>
    <t>В006-00127- 16/1596348</t>
  </si>
  <si>
    <t>05.12.2024, 16922/24/192839-НТ</t>
  </si>
  <si>
    <t>СПАО «Ингосстрах», период действия договора с 21.11.2024 по 20.11.2025</t>
  </si>
  <si>
    <t>420054, Республика Татарстан, г.о. город Казань, г. Казань, ул. Лукницкого, д. 2, кабинет 713</t>
  </si>
  <si>
    <t>pko-kompass.ru</t>
  </si>
  <si>
    <t>pko.kompass@mail.ru</t>
  </si>
  <si>
    <t>В006-00127- 77/01622544</t>
  </si>
  <si>
    <t>12.12.2024, 77922/24/1140862-НК</t>
  </si>
  <si>
    <t>119021, г. Москва, вн.тер.г. муниципальный округ Хамовники, пер. Оболенский, д. 9, к. 3, помещ. 2/П</t>
  </si>
  <si>
    <t>пэйбэк.рф</t>
  </si>
  <si>
    <t>5919133@mail.ru</t>
  </si>
  <si>
    <t>В006-00127- 7701535164</t>
  </si>
  <si>
    <t>12.12.2024, 77922/24/1140863-НК</t>
  </si>
  <si>
    <t>129090, г. Москва, вн. тер. г. муниципальный округ Красносельский, пер. Грохольский, д. 29, к. 1</t>
  </si>
  <si>
    <t>finpravsecurity.ru</t>
  </si>
  <si>
    <t>info@finpravsecurity.ru</t>
  </si>
  <si>
    <t>В006-00127- 18/01625611</t>
  </si>
  <si>
    <t>13.12.2024, 18922/24/268545-ИН</t>
  </si>
  <si>
    <t>АО «Совкомбанк страхование», период действия договора с 21.10.2024 по 20.10.2025</t>
  </si>
  <si>
    <t>427962, Удмуртская Республика, г.о. г. Сарапул, г. Сарапул, ул. Советская, д. 17 а</t>
  </si>
  <si>
    <t>kollektorbf.ru</t>
  </si>
  <si>
    <t>dir@kollektorbf.ru</t>
  </si>
  <si>
    <t>В006-00127- 34/01650129</t>
  </si>
  <si>
    <t>19.12.2024, 349222/24/150473-ДТ</t>
  </si>
  <si>
    <t>АО «АльфаСтрахование», период действия договора с 08.11.2024 по 07.11.2025</t>
  </si>
  <si>
    <t>400007, Волгоградская область, г.о. город-герой Волгоград, г. Волгоград, пр-кт им. В.И. Ленина, д. 85, офис 2</t>
  </si>
  <si>
    <t xml:space="preserve">vlgkollekt34.ru </t>
  </si>
  <si>
    <t>PKO.Volga-Kollekt@yandex.ru</t>
  </si>
  <si>
    <t>В006-00127- 77/01658576</t>
  </si>
  <si>
    <t>23.12.2024, 77922/24/1159068-НК</t>
  </si>
  <si>
    <t>ООО «Абсолют Страхование», период действия договора с 12.11.2024 по 11.11.2025</t>
  </si>
  <si>
    <t>115551, г. Москва, вн.тер.г. муниципальный округ Орехово-Борисово Северное, проезд Шипиловский, д. 47, помещ. 13Н</t>
  </si>
  <si>
    <t>pkofort.ru</t>
  </si>
  <si>
    <t>fort-collekt@mail.ru</t>
  </si>
  <si>
    <t>В006-00127- 36/01808321</t>
  </si>
  <si>
    <t>29.01.2025, 36907/25/6369-РП</t>
  </si>
  <si>
    <t>СПАО «Ингострах» , период действия договора с 23.01.2025 по 22.01.2026</t>
  </si>
  <si>
    <t>394006, Воронежская область, г.Воронеж, ул. 20-летия Октября, д.90б, оф.412</t>
  </si>
  <si>
    <t>fks-vrn.ru</t>
  </si>
  <si>
    <t>fks-vrn@mail.ru</t>
  </si>
  <si>
    <t>В006-00127- 77/01818744</t>
  </si>
  <si>
    <t>03.02.2025, 77922/25/33831-НК</t>
  </si>
  <si>
    <t>123007, г. Москва, вн.тер.г. муниципальный округ Хорошевский, ш. Хорошёвское, д. 13А, к. 3, помещ. 4П</t>
  </si>
  <si>
    <t>pco-collect.pro</t>
  </si>
  <si>
    <t>info@pco-collect.pro</t>
  </si>
  <si>
    <t>В006-00127- 77/01969118</t>
  </si>
  <si>
    <t>10.03.2025, 77922/25/54325-НК</t>
  </si>
  <si>
    <t>ООО «Абсолют Страхование», период действия договора, с 20.02.2025 по 19.02.2026</t>
  </si>
  <si>
    <t>107078, г. Москва, вн.тер.г. муниципальный округ Красносельский, пр-д Красноворотский, д. 3, стр. 1, пом. 1/М</t>
  </si>
  <si>
    <t>pco-bestsinvestkonsalt.ru</t>
  </si>
  <si>
    <t>bs-invest@inbox.ru</t>
  </si>
  <si>
    <t>В006-00127- 21/02005129</t>
  </si>
  <si>
    <t>19.03.2025, 21907/25/8352-СР</t>
  </si>
  <si>
    <t>ООО «Абсолют Страхование», период действия договора с 05.03.2025 по 04.03.2026</t>
  </si>
  <si>
    <t>428000, Чувашская Республика – Чувашия, г.о. город Чебоксары, г. Чебоксары, ул. Афанасьева, д. 8, офис 302</t>
  </si>
  <si>
    <t xml:space="preserve"> sigma-collekt.ru</t>
  </si>
  <si>
    <t xml:space="preserve"> sigma-collekt@mail.ru</t>
  </si>
  <si>
    <t>В006-00127- 77/02008073</t>
  </si>
  <si>
    <t>19.03.2025, 77922/25/60754-НК</t>
  </si>
  <si>
    <t>ПАО СК «Росгосстрах», период действия договора с 06.11.2024 по 05.11.2025</t>
  </si>
  <si>
    <t>111020, г. Москва, вн.тер.г.муниципальный округ Лефортово, ул. Сторожевая, д. 40, помещ. 3Ц</t>
  </si>
  <si>
    <t>rugevit.com</t>
  </si>
  <si>
    <t>info@rugevit.com</t>
  </si>
  <si>
    <t>В006-00127- 54/02047225</t>
  </si>
  <si>
    <t>28.03.2025, 54922/25/43776-СН</t>
  </si>
  <si>
    <t>СПАО «Ингосстрах», период действия договора с 05.03.2025 по 04.03.2026</t>
  </si>
  <si>
    <t>630102, Новосибирская область, г.о. город Новосибирск, г. Новосибирск, ул. Шевченко, д. 15/1, этаж/офис 3/7</t>
  </si>
  <si>
    <t>pko-avantage.ru</t>
  </si>
  <si>
    <t>info@pko-avantage.ru</t>
  </si>
  <si>
    <t>В006-00127- 76/02055864</t>
  </si>
  <si>
    <t>31.03.2025, 76907/25/15679-ПА</t>
  </si>
  <si>
    <t>Общество с ограниченной ответственностью Профессиональная коллекторская организация «Рубикон»</t>
  </si>
  <si>
    <t>АО «Совкомбанк страхование», период действия договора с 05.03.2025 по 04.03.2026</t>
  </si>
  <si>
    <t>150036, Ярославская область, м. р-н Ярославский, с.п. Кузнечихинское, д. Мологино, ул. 2-я Изумрудная, д. 7</t>
  </si>
  <si>
    <t>pkorubikon.ru</t>
  </si>
  <si>
    <t>info@pkorubikon.ru</t>
  </si>
  <si>
    <t>В006-00127- 77/02066471</t>
  </si>
  <si>
    <t>03.04.2025, 77922/25/67465-НК</t>
  </si>
  <si>
    <t>СПАО «Ингосстрах», период действия договора С 15.11.2024 по 14.11.2025</t>
  </si>
  <si>
    <t>125212, г. Москва, вн.тер.г. муниципальный округ Головинский, б-р Кронштадтский, д. 7А, помещ. 1/1</t>
  </si>
  <si>
    <t>hublegal.ru</t>
  </si>
  <si>
    <t xml:space="preserve">info@hublegal.ru </t>
  </si>
  <si>
    <t>В006-00127- 52/02090991</t>
  </si>
  <si>
    <t>07.04.2025, 52922/25/38502-АЮ</t>
  </si>
  <si>
    <t>СПАО «Ингосстрах», период действия договора с 10.03.2025 по 09.03.2026</t>
  </si>
  <si>
    <t>603022, Нижегородская область, г. Нижний Новгород, ул. Тимирязева, д. 15, корп. 2, помещ. П33</t>
  </si>
  <si>
    <t>pkofindolg.ru</t>
  </si>
  <si>
    <t>vektor21223@yandex.ru</t>
  </si>
  <si>
    <t>B006-00127- 70/02102119</t>
  </si>
  <si>
    <t xml:space="preserve">09.04.2025, 70907/25/15781-ЮД </t>
  </si>
  <si>
    <t xml:space="preserve">634034, Томская область, г Томск, ул Кулева, д. 24, офис 302 </t>
  </si>
  <si>
    <t>incredit.su</t>
  </si>
  <si>
    <t xml:space="preserve">increditorg@mail.ru </t>
  </si>
  <si>
    <t>В006-00127- 78/02112802</t>
  </si>
  <si>
    <t>09.04.2025, 78922/25/164900-АЛ</t>
  </si>
  <si>
    <t>191015, г. Санкт-Петербург, вн.тер.г. муниципальный округ Смольнинское, ул. Шпалерная, д. 54/2, литера А, офис 416</t>
  </si>
  <si>
    <t>пкоцв.рф</t>
  </si>
  <si>
    <t>centrvzyskania@xmail.ru</t>
  </si>
  <si>
    <t>В006-00127- 77/02193924</t>
  </si>
  <si>
    <t>21.04.2025, 77922/25/79874-НК</t>
  </si>
  <si>
    <t>ООО «БСД», период действия договора С 19.03.2025 по 18.03.2026</t>
  </si>
  <si>
    <t>119019, г. Москва, вн. тер. г.муниципальный округ Арбат, пер. Староваганьковский, д. 19, стр. 7.</t>
  </si>
  <si>
    <t>мткколлект.рф</t>
  </si>
  <si>
    <t>vsnooze@gmail.com</t>
  </si>
  <si>
    <t>В006-00127- 54/02255694</t>
  </si>
  <si>
    <t>29.04.2025, 54922/25/53199-СН</t>
  </si>
  <si>
    <t>АО «АльфаСтрахование», период действия договора с 22.04.2025 по 21.04.2026</t>
  </si>
  <si>
    <t>630049, Новосибирская область, г.о. город Новосибирск, г. Новосибирск, пр-т Красный, д. 167/3</t>
  </si>
  <si>
    <t>человеквзаконе.рф</t>
  </si>
  <si>
    <t>chelovekvzakonr@bk.ru</t>
  </si>
  <si>
    <t>В006-00127- 52/02255535</t>
  </si>
  <si>
    <t>29.04.2025, 52922/25/43856-АЮ</t>
  </si>
  <si>
    <t>СПАО «Ингосстрах», период действия договора с 21.04.2025 по 20.04.2026</t>
  </si>
  <si>
    <t xml:space="preserve">603040, Нижегородская область, г. Нижний Новгород, ул. Ногина, д. 9, кв. 16 </t>
  </si>
  <si>
    <t>pko-pravozaschitnik.ru</t>
  </si>
  <si>
    <t>pko@bankrotim.pro</t>
  </si>
  <si>
    <t>В006-00127- 50/02308629</t>
  </si>
  <si>
    <t>14.05.2025, 50922/25/117192-АТ</t>
  </si>
  <si>
    <t xml:space="preserve">143080, Московская область, г.о. Одинцовский, дп Лесной городок, ул. Школьная, д. 1, помещ. 17 этаж 7 </t>
  </si>
  <si>
    <t>В006-00127- 50/02312658</t>
  </si>
  <si>
    <t>15.05.2025, 50922/25/117792-АТ</t>
  </si>
  <si>
    <t>АО «Совкомбанк страхование», период действия договора с 11.02.2025 по 10.02.2026</t>
  </si>
  <si>
    <t xml:space="preserve">143001, Московская область, г.о. Одинцовский, г. Одинцово, ул. Сколковская, д. 5А, кв. 492 </t>
  </si>
  <si>
    <t>pkoetalon.ru</t>
  </si>
  <si>
    <t>uc.etalon@mail.ru</t>
  </si>
  <si>
    <t>Column42</t>
  </si>
  <si>
    <t xml:space="preserve">ОГРН 1096315004720, </t>
  </si>
  <si>
    <t xml:space="preserve">ОГРН 1137746390572, </t>
  </si>
  <si>
    <t xml:space="preserve">ОГРН 1092723000446, </t>
  </si>
  <si>
    <t xml:space="preserve">ОГРН 1057748047675, </t>
  </si>
  <si>
    <t xml:space="preserve">ОГРН 5147746351352, </t>
  </si>
  <si>
    <t xml:space="preserve">ОГРН 1047796582305, </t>
  </si>
  <si>
    <t xml:space="preserve">ОГРН 1097746188924, </t>
  </si>
  <si>
    <t xml:space="preserve">ОГРН 1097746177693, </t>
  </si>
  <si>
    <t xml:space="preserve">ОГРН 1047796702557, </t>
  </si>
  <si>
    <t xml:space="preserve">ОГРН 1037727003621, </t>
  </si>
  <si>
    <t xml:space="preserve">ОГРН 1127746465120, </t>
  </si>
  <si>
    <t xml:space="preserve">ОГРН 1063801051203, </t>
  </si>
  <si>
    <t xml:space="preserve">ОГРН 1143801000463, </t>
  </si>
  <si>
    <t xml:space="preserve">ОГРН 1103801002909, </t>
  </si>
  <si>
    <t xml:space="preserve">ОГРН 1103801001963, </t>
  </si>
  <si>
    <t xml:space="preserve">ОГРН 1075038012060, </t>
  </si>
  <si>
    <t xml:space="preserve">ОГРН 1107847250961, </t>
  </si>
  <si>
    <t xml:space="preserve">ОГРН 1067746233455, </t>
  </si>
  <si>
    <t xml:space="preserve">ОГРН 1097746191410, </t>
  </si>
  <si>
    <t xml:space="preserve">ОГРН 1057746413922, </t>
  </si>
  <si>
    <t xml:space="preserve">ОГРН 1035006495171, </t>
  </si>
  <si>
    <t xml:space="preserve">ОГРН 1127747190152, </t>
  </si>
  <si>
    <t xml:space="preserve">ОГРН 1147746920144, </t>
  </si>
  <si>
    <t xml:space="preserve">ОГРН 1147746052475, </t>
  </si>
  <si>
    <t xml:space="preserve">ОГРН 1073255000312, </t>
  </si>
  <si>
    <t xml:space="preserve">ОГРН 1075902008445, </t>
  </si>
  <si>
    <t xml:space="preserve">ОГРН 1065904113109, </t>
  </si>
  <si>
    <t xml:space="preserve">ОГРН 1096154001900, </t>
  </si>
  <si>
    <t xml:space="preserve">ОГРН 1147746699022, </t>
  </si>
  <si>
    <t xml:space="preserve">ОГРН 1167847054484, </t>
  </si>
  <si>
    <t xml:space="preserve">ОГРН 1127746767202, </t>
  </si>
  <si>
    <t xml:space="preserve">ОГРН 1117746031226, </t>
  </si>
  <si>
    <t xml:space="preserve">ОГРН 1127747137055, </t>
  </si>
  <si>
    <t xml:space="preserve">ОГРН 1111690048711, </t>
  </si>
  <si>
    <t xml:space="preserve">ОГРН 1147847057214, </t>
  </si>
  <si>
    <t xml:space="preserve">ОГРН 1066164002354, </t>
  </si>
  <si>
    <t xml:space="preserve">ОГРН 1065260108430, </t>
  </si>
  <si>
    <t xml:space="preserve">ОГРН 1142536006898, </t>
  </si>
  <si>
    <t xml:space="preserve">ОГРН 1077847215820, </t>
  </si>
  <si>
    <t xml:space="preserve">ОГРН 1125836004667, </t>
  </si>
  <si>
    <t xml:space="preserve">ОГРН 1143702006931, </t>
  </si>
  <si>
    <t xml:space="preserve">ОГРН 1115042007960, </t>
  </si>
  <si>
    <t xml:space="preserve">ОГРН 1163443070746, </t>
  </si>
  <si>
    <t xml:space="preserve">ОГРН 1111901004940, </t>
  </si>
  <si>
    <t xml:space="preserve">ОГРН 1157325001910, </t>
  </si>
  <si>
    <t xml:space="preserve">ОГРН 1097746059003, </t>
  </si>
  <si>
    <t xml:space="preserve">ОГРН 1077758117117, </t>
  </si>
  <si>
    <t xml:space="preserve">ОГРН 1157746563347, </t>
  </si>
  <si>
    <t xml:space="preserve">ОГРН 1117746354110, </t>
  </si>
  <si>
    <t xml:space="preserve">ОГРН 1146193004748, </t>
  </si>
  <si>
    <t xml:space="preserve">ОГРН 5077746295402, </t>
  </si>
  <si>
    <t xml:space="preserve">ОГРН 1145958042702, </t>
  </si>
  <si>
    <t xml:space="preserve">ОГРН 1127847416730, </t>
  </si>
  <si>
    <t xml:space="preserve">ОГРН 1117847513365, </t>
  </si>
  <si>
    <t xml:space="preserve">ОГРН 1085658001813, </t>
  </si>
  <si>
    <t xml:space="preserve">ОГРН 1136194001602, </t>
  </si>
  <si>
    <t xml:space="preserve">ОГРН 1086672016925, </t>
  </si>
  <si>
    <t xml:space="preserve">ОГРН 1107746642167, </t>
  </si>
  <si>
    <t xml:space="preserve">ОГРН 1097847236310, </t>
  </si>
  <si>
    <t xml:space="preserve">ОГРН 1086952029339, </t>
  </si>
  <si>
    <t xml:space="preserve">ОГРН 1080276008581, </t>
  </si>
  <si>
    <t xml:space="preserve">ОГРН 1091001002509, </t>
  </si>
  <si>
    <t xml:space="preserve">ОГРН 1159102132750, </t>
  </si>
  <si>
    <t xml:space="preserve">ОГРН 1159102131760, </t>
  </si>
  <si>
    <t xml:space="preserve">ОГРН 1159102128921, </t>
  </si>
  <si>
    <t xml:space="preserve">ОГРН 1159102132771, </t>
  </si>
  <si>
    <t xml:space="preserve">ОГРН 1159102130549, </t>
  </si>
  <si>
    <t xml:space="preserve">ОГРН 1147746559707, </t>
  </si>
  <si>
    <t xml:space="preserve">ОГРН 1097746070267, </t>
  </si>
  <si>
    <t xml:space="preserve">ОГРН 1140916001060, </t>
  </si>
  <si>
    <t xml:space="preserve">ОГРН 1037716007780, </t>
  </si>
  <si>
    <t xml:space="preserve">ОГРН 5087746292585, </t>
  </si>
  <si>
    <t xml:space="preserve">ОГРН 1145476156055, </t>
  </si>
  <si>
    <t xml:space="preserve">ОГРН 1086455000521, </t>
  </si>
  <si>
    <t xml:space="preserve">ОГРН 1166313083265, </t>
  </si>
  <si>
    <t xml:space="preserve">ОГРН 1105257006216, </t>
  </si>
  <si>
    <t xml:space="preserve">ОГРН 1166501051166, </t>
  </si>
  <si>
    <t xml:space="preserve">ОГРН 1093702019300, </t>
  </si>
  <si>
    <t xml:space="preserve">ОГРН 1155260007209, </t>
  </si>
  <si>
    <t xml:space="preserve">ОГРН 1137746368847, </t>
  </si>
  <si>
    <t xml:space="preserve">ОГРН 1145262008980, </t>
  </si>
  <si>
    <t xml:space="preserve">ОГРН 1097746780460, </t>
  </si>
  <si>
    <t xml:space="preserve">ОГРН 1169102089221, </t>
  </si>
  <si>
    <t xml:space="preserve">ОГРН 5167746285890, </t>
  </si>
  <si>
    <t xml:space="preserve">ОГРН 1067760708949, </t>
  </si>
  <si>
    <t xml:space="preserve">ОГРН 1098601001124, </t>
  </si>
  <si>
    <t xml:space="preserve">ОГРН 1156658072340, </t>
  </si>
  <si>
    <t xml:space="preserve">ОГРН 1148602007840, </t>
  </si>
  <si>
    <t xml:space="preserve">ОГРН 1146230003127, </t>
  </si>
  <si>
    <t xml:space="preserve">ОГРН 1126449003262, </t>
  </si>
  <si>
    <t xml:space="preserve">ОГРН 1127746618768, </t>
  </si>
  <si>
    <t xml:space="preserve">ОГРН 1080276001926, </t>
  </si>
  <si>
    <t xml:space="preserve">ОГРН 1132468028912, </t>
  </si>
  <si>
    <t xml:space="preserve">ОГРН 1072312013245, </t>
  </si>
  <si>
    <t xml:space="preserve">ОГРН 1152308005222, </t>
  </si>
  <si>
    <t xml:space="preserve">ОГРН 1118602006786, </t>
  </si>
  <si>
    <t xml:space="preserve">ОГРН 1146658012896, </t>
  </si>
  <si>
    <t xml:space="preserve">ОГРН 1146316007793, </t>
  </si>
  <si>
    <t xml:space="preserve">ОГРН 1147748149251, </t>
  </si>
  <si>
    <t xml:space="preserve">ОГРН 1157746620206, </t>
  </si>
  <si>
    <t xml:space="preserve">ОГРН 1147847101577, </t>
  </si>
  <si>
    <t xml:space="preserve">ОГРН 1057749697587, </t>
  </si>
  <si>
    <t xml:space="preserve">ОГРН 1087451014474, </t>
  </si>
  <si>
    <t xml:space="preserve">ОГРН 1163443069415, </t>
  </si>
  <si>
    <t xml:space="preserve">ОГРН 1153702020053, </t>
  </si>
  <si>
    <t xml:space="preserve">ОГРН 1117746010733, </t>
  </si>
  <si>
    <t xml:space="preserve">ОГРН 1157746706776, </t>
  </si>
  <si>
    <t xml:space="preserve">ОГРН 1167746430125, </t>
  </si>
  <si>
    <t xml:space="preserve">ОГРН 1125261002151, </t>
  </si>
  <si>
    <t xml:space="preserve">ОГРН 1126658009378, </t>
  </si>
  <si>
    <t xml:space="preserve">ОГРН 1077606006521, </t>
  </si>
  <si>
    <t xml:space="preserve">ОГРН 5137746123500, </t>
  </si>
  <si>
    <t xml:space="preserve">ОГРН 1156658000641, </t>
  </si>
  <si>
    <t xml:space="preserve">ОГРН 1136193003693, </t>
  </si>
  <si>
    <t xml:space="preserve">ОГРН 1155074005569, </t>
  </si>
  <si>
    <t xml:space="preserve">ОГРН 1116671009608, </t>
  </si>
  <si>
    <t xml:space="preserve">ОГРН 1171690027585, </t>
  </si>
  <si>
    <t xml:space="preserve">ОГРН 1167847425283, </t>
  </si>
  <si>
    <t xml:space="preserve">ОГРН 1147606006514, </t>
  </si>
  <si>
    <t xml:space="preserve">ОГРН 1027700550525, </t>
  </si>
  <si>
    <t xml:space="preserve">ОГРН 1155958063910, </t>
  </si>
  <si>
    <t xml:space="preserve">ОГРН 1062130013186, </t>
  </si>
  <si>
    <t xml:space="preserve">ОГРН 1101841005782, </t>
  </si>
  <si>
    <t xml:space="preserve">ОГРН 5147746313699, </t>
  </si>
  <si>
    <t xml:space="preserve">ОГРН 1143850051400, </t>
  </si>
  <si>
    <t xml:space="preserve">ОГРН 1155958021306, </t>
  </si>
  <si>
    <t xml:space="preserve">ОГРН 1157847071073, </t>
  </si>
  <si>
    <t xml:space="preserve">ОГРН 1157746705490, </t>
  </si>
  <si>
    <t xml:space="preserve">ОГРН 1106164005496, </t>
  </si>
  <si>
    <t xml:space="preserve">ОГРН 1175958008335, </t>
  </si>
  <si>
    <t xml:space="preserve">ОГРН 1147746529600, </t>
  </si>
  <si>
    <t xml:space="preserve">ОГРН 1116317003692, </t>
  </si>
  <si>
    <t xml:space="preserve">ОГРН 1126324004905, </t>
  </si>
  <si>
    <t xml:space="preserve">ОГРН 1175050002357, </t>
  </si>
  <si>
    <t xml:space="preserve">ОГРН 5167746208185, </t>
  </si>
  <si>
    <t xml:space="preserve">ОГРН 1135836004446, </t>
  </si>
  <si>
    <t xml:space="preserve">ОГРН 1151650008201, </t>
  </si>
  <si>
    <t xml:space="preserve">ОГРН 1107746809719, </t>
  </si>
  <si>
    <t xml:space="preserve">ОГРН 5157746145123, </t>
  </si>
  <si>
    <t xml:space="preserve">ОГРН 1177746095559, </t>
  </si>
  <si>
    <t xml:space="preserve">ОГРН 1137746180770, </t>
  </si>
  <si>
    <t xml:space="preserve">ОГРН 1171690015793, </t>
  </si>
  <si>
    <t xml:space="preserve">ОГРН 1074345040857, </t>
  </si>
  <si>
    <t xml:space="preserve">ОГРН 1046603137096, </t>
  </si>
  <si>
    <t xml:space="preserve">ОГРН 1172651008078, </t>
  </si>
  <si>
    <t xml:space="preserve">ОГРН 1166820050616, </t>
  </si>
  <si>
    <t xml:space="preserve">ОГРН 1157746821946, </t>
  </si>
  <si>
    <t xml:space="preserve">ОГРН 1177847220000, </t>
  </si>
  <si>
    <t xml:space="preserve">ОГРН 1167746753899, </t>
  </si>
  <si>
    <t xml:space="preserve">ОГРН 5147746235786, </t>
  </si>
  <si>
    <t xml:space="preserve">ОГРН 1086952016205, </t>
  </si>
  <si>
    <t xml:space="preserve">ОГРН 1151690071741, </t>
  </si>
  <si>
    <t xml:space="preserve">ОГРН 1092801011600, </t>
  </si>
  <si>
    <t xml:space="preserve">ОГРН 1165958078087, </t>
  </si>
  <si>
    <t xml:space="preserve">ОГРН 1162130053953, </t>
  </si>
  <si>
    <t xml:space="preserve">ОГРН 1057747813837, </t>
  </si>
  <si>
    <t xml:space="preserve">ОГРН 1177746355225, </t>
  </si>
  <si>
    <t xml:space="preserve">ОГРН 1165476201384, </t>
  </si>
  <si>
    <t xml:space="preserve">ОГРН 1173668018501, </t>
  </si>
  <si>
    <t xml:space="preserve">ОГРН 1147746200062, </t>
  </si>
  <si>
    <t xml:space="preserve">ОГРН 1177847203566, </t>
  </si>
  <si>
    <t xml:space="preserve">ОГРН 1087746857835, </t>
  </si>
  <si>
    <t xml:space="preserve">ОГРН 1177746530158, </t>
  </si>
  <si>
    <t xml:space="preserve">ОГРН 1176658080554, </t>
  </si>
  <si>
    <t xml:space="preserve">ОГРН 1155476138586, </t>
  </si>
  <si>
    <t xml:space="preserve">ОГРН 1170327009412, </t>
  </si>
  <si>
    <t xml:space="preserve">ОГРН 1153123007982, </t>
  </si>
  <si>
    <t xml:space="preserve">ОГРН 1176451025410, </t>
  </si>
  <si>
    <t xml:space="preserve">ОГРН 1127536003297, </t>
  </si>
  <si>
    <t xml:space="preserve">ОГРН 1125260003175, </t>
  </si>
  <si>
    <t xml:space="preserve">ОГРН 1057747958344, </t>
  </si>
  <si>
    <t xml:space="preserve">ОГРН 1027402702139, </t>
  </si>
  <si>
    <t xml:space="preserve">ОГРН 1132459000310, </t>
  </si>
  <si>
    <t xml:space="preserve">ОГРН 1142651029608, </t>
  </si>
  <si>
    <t xml:space="preserve">ОГРН 1173668043801, </t>
  </si>
  <si>
    <t xml:space="preserve">ОГРН 1161447062622, </t>
  </si>
  <si>
    <t xml:space="preserve">ОГРН 1147746334559, </t>
  </si>
  <si>
    <t xml:space="preserve">ОГРН 1097746423752, </t>
  </si>
  <si>
    <t xml:space="preserve">ОГРН 1107746119227, </t>
  </si>
  <si>
    <t xml:space="preserve">ОГРН 1163668050732, </t>
  </si>
  <si>
    <t xml:space="preserve">ОГРН 1083461003933, </t>
  </si>
  <si>
    <t xml:space="preserve">ОГРН 1145958040348, </t>
  </si>
  <si>
    <t xml:space="preserve">ОГРН 1173668055956, </t>
  </si>
  <si>
    <t xml:space="preserve">ОГРН 1161832074744, </t>
  </si>
  <si>
    <t xml:space="preserve">ОГРН 1156196031595, </t>
  </si>
  <si>
    <t xml:space="preserve">ОГРН 1148602002757, </t>
  </si>
  <si>
    <t xml:space="preserve">ОГРН 1144632011380, </t>
  </si>
  <si>
    <t xml:space="preserve">ОГРН 1142536008548, </t>
  </si>
  <si>
    <t xml:space="preserve">ОГРН 1152468033024, </t>
  </si>
  <si>
    <t xml:space="preserve">ОГРН 1125259001592, </t>
  </si>
  <si>
    <t xml:space="preserve">ОГРН 1167746832186, </t>
  </si>
  <si>
    <t xml:space="preserve">ОГРН 1165476110029, </t>
  </si>
  <si>
    <t xml:space="preserve">ОГРН 1023601544108, </t>
  </si>
  <si>
    <t xml:space="preserve">ОГРН 1154632001700, </t>
  </si>
  <si>
    <t xml:space="preserve">ОГРН 1133668050317, </t>
  </si>
  <si>
    <t xml:space="preserve">ОГРН 1141831003192, </t>
  </si>
  <si>
    <t xml:space="preserve">ОГРН 1145260018144, </t>
  </si>
  <si>
    <t xml:space="preserve">ОГРН 1177847398585, </t>
  </si>
  <si>
    <t xml:space="preserve">ОГРН 1175476029739, </t>
  </si>
  <si>
    <t xml:space="preserve">ОГРН 1161832051402, </t>
  </si>
  <si>
    <t xml:space="preserve">ОГРН 1182375005878, </t>
  </si>
  <si>
    <t xml:space="preserve">ОГРН 1132468067621, </t>
  </si>
  <si>
    <t xml:space="preserve">ОГРН 1107847355000, </t>
  </si>
  <si>
    <t xml:space="preserve">ОГРН 1177847391501, </t>
  </si>
  <si>
    <t xml:space="preserve">ОГРН 1117746938880, </t>
  </si>
  <si>
    <t xml:space="preserve">ОГРН 1167847404053, </t>
  </si>
  <si>
    <t xml:space="preserve">ОГРН 1173025007979, </t>
  </si>
  <si>
    <t xml:space="preserve">ОГРН 1185476022709, </t>
  </si>
  <si>
    <t xml:space="preserve">ОГРН 1175476124493, </t>
  </si>
  <si>
    <t xml:space="preserve">ОГРН 1167746816896, </t>
  </si>
  <si>
    <t xml:space="preserve">ОГРН 1176658096306, </t>
  </si>
  <si>
    <t xml:space="preserve">ОГРН 1137847308642, </t>
  </si>
  <si>
    <t xml:space="preserve">ОГРН 1157746486798, </t>
  </si>
  <si>
    <t xml:space="preserve">ОГРН 1188617006599, </t>
  </si>
  <si>
    <t xml:space="preserve">ОГРН 1187746409510, </t>
  </si>
  <si>
    <t xml:space="preserve">ОГРН 1187847064580, </t>
  </si>
  <si>
    <t xml:space="preserve">ОГРН 1187536003027, </t>
  </si>
  <si>
    <t xml:space="preserve">ОГРН 1107746246222, </t>
  </si>
  <si>
    <t xml:space="preserve">ОГРН 1167746657033, </t>
  </si>
  <si>
    <t xml:space="preserve">ОГРН 5087746390353, </t>
  </si>
  <si>
    <t xml:space="preserve">ОГРН 1172651022136, </t>
  </si>
  <si>
    <t xml:space="preserve">ОГРН 1181832017058, </t>
  </si>
  <si>
    <t xml:space="preserve">ОГРН 1187456020840, </t>
  </si>
  <si>
    <t xml:space="preserve">ОГРН 1065503010495, </t>
  </si>
  <si>
    <t xml:space="preserve">ОГРН 1151690042338, </t>
  </si>
  <si>
    <t xml:space="preserve">ОГРН 1131831003754, </t>
  </si>
  <si>
    <t xml:space="preserve">ОГРН 1137746463690, </t>
  </si>
  <si>
    <t xml:space="preserve">ОГРН 1176658113983, </t>
  </si>
  <si>
    <t xml:space="preserve">ОГРН 1187325018143, </t>
  </si>
  <si>
    <t xml:space="preserve">ОГРН 1187847227270, </t>
  </si>
  <si>
    <t xml:space="preserve">ОГРН 1185053007611, </t>
  </si>
  <si>
    <t xml:space="preserve">ОГРН 1145958087043, </t>
  </si>
  <si>
    <t xml:space="preserve">ОГРН 1144345007872, </t>
  </si>
  <si>
    <t xml:space="preserve">ОГРН 1102223004740, </t>
  </si>
  <si>
    <t xml:space="preserve">ОГРН 1167746456547, </t>
  </si>
  <si>
    <t xml:space="preserve">ОГРН 1137746393432, </t>
  </si>
  <si>
    <t xml:space="preserve">ОГРН 1157847315438, </t>
  </si>
  <si>
    <t xml:space="preserve">ОГРН 1185275062411, </t>
  </si>
  <si>
    <t xml:space="preserve">ОГРН 1165050050736, </t>
  </si>
  <si>
    <t xml:space="preserve">ОГРН 5137746043628, </t>
  </si>
  <si>
    <t xml:space="preserve">ОГРН 1147232051230, </t>
  </si>
  <si>
    <t xml:space="preserve">ОГРН 1187746969684, </t>
  </si>
  <si>
    <t xml:space="preserve">ОГРН 1147847545702, </t>
  </si>
  <si>
    <t xml:space="preserve">ОГРН 1161832062677, </t>
  </si>
  <si>
    <t xml:space="preserve">ОГРН 1177847277255, </t>
  </si>
  <si>
    <t xml:space="preserve">ОГРН 1175658016731, </t>
  </si>
  <si>
    <t xml:space="preserve">ОГРН 1081690065490, </t>
  </si>
  <si>
    <t xml:space="preserve">ОГРН 5177746087020, </t>
  </si>
  <si>
    <t xml:space="preserve">ОГРН 1196658007193, </t>
  </si>
  <si>
    <t xml:space="preserve">ОГРН 1151690069046, </t>
  </si>
  <si>
    <t xml:space="preserve">ОГРН 1144345009104, </t>
  </si>
  <si>
    <t xml:space="preserve">ОГРН 1183123036689, </t>
  </si>
  <si>
    <t xml:space="preserve">ОГРН 1185958071694, </t>
  </si>
  <si>
    <t xml:space="preserve">ОГРН 1196820000860, </t>
  </si>
  <si>
    <t xml:space="preserve">ОГРН 1152225029417, </t>
  </si>
  <si>
    <t xml:space="preserve">ОГРН 1060278105161, </t>
  </si>
  <si>
    <t xml:space="preserve">ОГРН 1197627003705, </t>
  </si>
  <si>
    <t xml:space="preserve">ОГРН 1166313150464, </t>
  </si>
  <si>
    <t xml:space="preserve">ОГРН 1072312012794 </t>
  </si>
  <si>
    <t xml:space="preserve">ОГРН 1167746596687, </t>
  </si>
  <si>
    <t xml:space="preserve">ОГРН 1176658038700, </t>
  </si>
  <si>
    <t xml:space="preserve">ОГРН 1135483002214, </t>
  </si>
  <si>
    <t xml:space="preserve">ОГРН 1192130003152, </t>
  </si>
  <si>
    <t xml:space="preserve">ОГРН 1146194004296, </t>
  </si>
  <si>
    <t xml:space="preserve">ОГРН 1156196050449, </t>
  </si>
  <si>
    <t xml:space="preserve">ОГРН 1185275038376, </t>
  </si>
  <si>
    <t xml:space="preserve">ОГРН 1185275060915, </t>
  </si>
  <si>
    <t xml:space="preserve">ОГРН 5147746075450, </t>
  </si>
  <si>
    <t xml:space="preserve">ОГРН 1193850009506, </t>
  </si>
  <si>
    <t xml:space="preserve">ОГРН 1153443019740, </t>
  </si>
  <si>
    <t xml:space="preserve">ОГРН 1187746783355, </t>
  </si>
  <si>
    <t xml:space="preserve">ОГРН 1157746820142, </t>
  </si>
  <si>
    <t xml:space="preserve">ОГРН 1097746346500, </t>
  </si>
  <si>
    <t xml:space="preserve">ОГРН 1142130004180, </t>
  </si>
  <si>
    <t xml:space="preserve">ОГРН 1087746460295, </t>
  </si>
  <si>
    <t xml:space="preserve">ОГРН 1037739018206, </t>
  </si>
  <si>
    <t xml:space="preserve">ОГРН 1122225006056, </t>
  </si>
  <si>
    <t xml:space="preserve">ОГРН 1177746942020, </t>
  </si>
  <si>
    <t xml:space="preserve">ОГРН 1111841011590, </t>
  </si>
  <si>
    <t xml:space="preserve">ОГРН 1185476108223, </t>
  </si>
  <si>
    <t xml:space="preserve">ОГРН 1192375017757, </t>
  </si>
  <si>
    <t xml:space="preserve">ОГРН 1106659011359, </t>
  </si>
  <si>
    <t xml:space="preserve">ОГРН 1163123063510, </t>
  </si>
  <si>
    <t xml:space="preserve">ОГРН 1125027004431, </t>
  </si>
  <si>
    <t xml:space="preserve">ОГРН 1187154026180, </t>
  </si>
  <si>
    <t xml:space="preserve">ОГРН 1143702026247, </t>
  </si>
  <si>
    <t xml:space="preserve">ОГРН 1132721006681, </t>
  </si>
  <si>
    <t xml:space="preserve">ОГРН 1021801436007, </t>
  </si>
  <si>
    <t xml:space="preserve">ОГРН 1134027001470, </t>
  </si>
  <si>
    <t xml:space="preserve">ОГРН 5077746740946, </t>
  </si>
  <si>
    <t xml:space="preserve">ОГРН 1172036002918, </t>
  </si>
  <si>
    <t xml:space="preserve">ОГРН 1191832008026, </t>
  </si>
  <si>
    <t xml:space="preserve">ОГРН 1192536012460, </t>
  </si>
  <si>
    <t xml:space="preserve">ОГРН 1120327018382, </t>
  </si>
  <si>
    <t xml:space="preserve">ОГРН 1191690032423, </t>
  </si>
  <si>
    <t xml:space="preserve">ОГРН 1197746379379, </t>
  </si>
  <si>
    <t xml:space="preserve">ОГРН 1197847017862, </t>
  </si>
  <si>
    <t xml:space="preserve">ОГРН 1135658002149, </t>
  </si>
  <si>
    <t xml:space="preserve">ОГРН 1162536056198, </t>
  </si>
  <si>
    <t xml:space="preserve">ОГРН 1183702001988, </t>
  </si>
  <si>
    <t xml:space="preserve">ОГРН 1156658063011, </t>
  </si>
  <si>
    <t xml:space="preserve">ОГРН 1113327005472, </t>
  </si>
  <si>
    <t xml:space="preserve">ОГРН 1165476089635, </t>
  </si>
  <si>
    <t xml:space="preserve">ОГРН 1194350008599, </t>
  </si>
  <si>
    <t xml:space="preserve">ОГРН 1154827015100, </t>
  </si>
  <si>
    <t xml:space="preserve">ОГРН 1175543031740, </t>
  </si>
  <si>
    <t xml:space="preserve">ОГРН 1137746115968, </t>
  </si>
  <si>
    <t xml:space="preserve">ОГРН 1147232047577, </t>
  </si>
  <si>
    <t xml:space="preserve">ОГРН 1193025003852, </t>
  </si>
  <si>
    <t xml:space="preserve">ОГРН 1056168026826, </t>
  </si>
  <si>
    <t xml:space="preserve">ОГРН 1102130000631, </t>
  </si>
  <si>
    <t xml:space="preserve">ОГРН 1177536006944, </t>
  </si>
  <si>
    <t xml:space="preserve">ОГРН 1193443010111, </t>
  </si>
  <si>
    <t xml:space="preserve">ОГРН 1156451026269, </t>
  </si>
  <si>
    <t xml:space="preserve">ОГРН 1171690075864, </t>
  </si>
  <si>
    <t xml:space="preserve">ОГРН 1195476020343, </t>
  </si>
  <si>
    <t xml:space="preserve">ОГРН 1152225010244, </t>
  </si>
  <si>
    <t xml:space="preserve">ОГРН 1197627004970, </t>
  </si>
  <si>
    <t xml:space="preserve">ОГРН 1180280061246, </t>
  </si>
  <si>
    <t xml:space="preserve">ОГРН 1152036002513, </t>
  </si>
  <si>
    <t xml:space="preserve">ОГРН 1197746606804, </t>
  </si>
  <si>
    <t xml:space="preserve">ОГРН 1143443015407, </t>
  </si>
  <si>
    <t xml:space="preserve">ОГРН 1181719001100, </t>
  </si>
  <si>
    <t xml:space="preserve">ОГРН 1187847314544, </t>
  </si>
  <si>
    <t xml:space="preserve">ОГРН 1195275056866, </t>
  </si>
  <si>
    <t xml:space="preserve">ОГРН 1197746655468, </t>
  </si>
  <si>
    <t xml:space="preserve">ОГРН 1192375072273, </t>
  </si>
  <si>
    <t xml:space="preserve">ОГРН 1191690085388, </t>
  </si>
  <si>
    <t xml:space="preserve">ОГРН 1167232066110, </t>
  </si>
  <si>
    <t xml:space="preserve">ОГРН 1192651015347, </t>
  </si>
  <si>
    <t xml:space="preserve">ОГРН 1137847224459, </t>
  </si>
  <si>
    <t xml:space="preserve">ОГРН 1207300000148, </t>
  </si>
  <si>
    <t xml:space="preserve">ОГРН 1193123020452, </t>
  </si>
  <si>
    <t xml:space="preserve">ОГРН 1192375014061, </t>
  </si>
  <si>
    <t xml:space="preserve">ОГРН 1192130009708, </t>
  </si>
  <si>
    <t xml:space="preserve">ОГРН 1194205020613, </t>
  </si>
  <si>
    <t xml:space="preserve">ОГРН 1171215002331, </t>
  </si>
  <si>
    <t xml:space="preserve">ОГРН 5147746190851, </t>
  </si>
  <si>
    <t xml:space="preserve">ОГРН 1193668019797, </t>
  </si>
  <si>
    <t xml:space="preserve">ОГРН 1193926006933, </t>
  </si>
  <si>
    <t xml:space="preserve">ОГРН 1206400001807, </t>
  </si>
  <si>
    <t xml:space="preserve">ОГРН 1123256013429, </t>
  </si>
  <si>
    <t xml:space="preserve">ОГРН 1205900000041, </t>
  </si>
  <si>
    <t xml:space="preserve">ОГРН 1203400002772, </t>
  </si>
  <si>
    <t xml:space="preserve">ОГРН 1161326058607, </t>
  </si>
  <si>
    <t xml:space="preserve">ОГРН 1177746117273, </t>
  </si>
  <si>
    <t xml:space="preserve">ОГРН 1157328002721, </t>
  </si>
  <si>
    <t xml:space="preserve">ОГРН 1195958017860, </t>
  </si>
  <si>
    <t xml:space="preserve">ОГРН 1202100002323, </t>
  </si>
  <si>
    <t xml:space="preserve">ОГРН 1166952072748, </t>
  </si>
  <si>
    <t xml:space="preserve">ОГРН 1202600002990, </t>
  </si>
  <si>
    <t xml:space="preserve">ОГРН 1141650010150, </t>
  </si>
  <si>
    <t xml:space="preserve">ОГРН 1195476015085, </t>
  </si>
  <si>
    <t xml:space="preserve">ОГРН 1193443008010, </t>
  </si>
  <si>
    <t xml:space="preserve">ОГРН 1207700168664, </t>
  </si>
  <si>
    <t xml:space="preserve">ОГРН 1141101003042, </t>
  </si>
  <si>
    <t xml:space="preserve">ОГРН 1192130008707, </t>
  </si>
  <si>
    <t xml:space="preserve">ОГРН 1207800000033, </t>
  </si>
  <si>
    <t xml:space="preserve">ОГРН 5147746158632, </t>
  </si>
  <si>
    <t xml:space="preserve">ОГРН 1207700071402, </t>
  </si>
  <si>
    <t xml:space="preserve">ОГРН 1207700116513, </t>
  </si>
  <si>
    <t xml:space="preserve">ОГРН 1205900015892, </t>
  </si>
  <si>
    <t xml:space="preserve">ОГРН 1132224006914, </t>
  </si>
  <si>
    <t xml:space="preserve">ОГРН 1207700002520, </t>
  </si>
  <si>
    <t xml:space="preserve">ОГРН 1171719001706, </t>
  </si>
  <si>
    <t xml:space="preserve">ОГРН 1192536018619, </t>
  </si>
  <si>
    <t xml:space="preserve">ОГРН 1187847309066, </t>
  </si>
  <si>
    <t xml:space="preserve">ОГРН 1202100001751, </t>
  </si>
  <si>
    <t xml:space="preserve">ОГРН 1205000042774, </t>
  </si>
  <si>
    <t xml:space="preserve">ОГРН 1063255001886, </t>
  </si>
  <si>
    <t xml:space="preserve">ОГРН 1165658072887, </t>
  </si>
  <si>
    <t xml:space="preserve">ОГРН 1147746738028, </t>
  </si>
  <si>
    <t xml:space="preserve">ОГРН 1247800047703, </t>
  </si>
  <si>
    <t xml:space="preserve">ОГРН 1197232028388, </t>
  </si>
  <si>
    <t xml:space="preserve">ОГРН 1161901056492, </t>
  </si>
  <si>
    <t xml:space="preserve">ОГРН 1205400014467, </t>
  </si>
  <si>
    <t xml:space="preserve">ОГРН 1026601724665, </t>
  </si>
  <si>
    <t xml:space="preserve">ОГРН 1205400001399, </t>
  </si>
  <si>
    <t xml:space="preserve">ОГРН 1203700004375, </t>
  </si>
  <si>
    <t xml:space="preserve">ОГРН 1187746915740, </t>
  </si>
  <si>
    <t xml:space="preserve">ОГРН 5147746341199, </t>
  </si>
  <si>
    <t xml:space="preserve">ОГРН 1205200034445, </t>
  </si>
  <si>
    <t xml:space="preserve">ОГРН 1117746013065, </t>
  </si>
  <si>
    <t xml:space="preserve">ОГРН 1131840000412, </t>
  </si>
  <si>
    <t xml:space="preserve">ОГРН 1207400023830, </t>
  </si>
  <si>
    <t xml:space="preserve">ОГРН 1143443023459, </t>
  </si>
  <si>
    <t xml:space="preserve">ОГРН 1193443005018, </t>
  </si>
  <si>
    <t xml:space="preserve">ОГРН 1207700362540, </t>
  </si>
  <si>
    <t xml:space="preserve">ОГРН 1207700394340, </t>
  </si>
  <si>
    <t xml:space="preserve">ОГРН 1207600007350, </t>
  </si>
  <si>
    <t xml:space="preserve">ОГРН 1191690067821, </t>
  </si>
  <si>
    <t xml:space="preserve">ОГРН 1204000005263, </t>
  </si>
  <si>
    <t xml:space="preserve">ОГРН 1145476047980, </t>
  </si>
  <si>
    <t xml:space="preserve">ОГРН 1145476091848, </t>
  </si>
  <si>
    <t xml:space="preserve">ОГРН 1026403683349, </t>
  </si>
  <si>
    <t xml:space="preserve">ОГРН 1205000057778, </t>
  </si>
  <si>
    <t xml:space="preserve">ОГРН 1184632009143, </t>
  </si>
  <si>
    <t xml:space="preserve">ОГРН 1181832017180, </t>
  </si>
  <si>
    <t xml:space="preserve">ОГРН 1201100004600, </t>
  </si>
  <si>
    <t xml:space="preserve">ОГРН 1123443004343, </t>
  </si>
  <si>
    <t xml:space="preserve">ОГРН 1196658076196, </t>
  </si>
  <si>
    <t xml:space="preserve">ОГРН 1207700206889, </t>
  </si>
  <si>
    <t xml:space="preserve">ОГРН 1141841007285, </t>
  </si>
  <si>
    <t xml:space="preserve">ОГРН 1196658043900, </t>
  </si>
  <si>
    <t xml:space="preserve">ОГРН 1202100008021, </t>
  </si>
  <si>
    <t xml:space="preserve">ОГРН 1205200046226, </t>
  </si>
  <si>
    <t xml:space="preserve">ОГРН 1207700211510, </t>
  </si>
  <si>
    <t xml:space="preserve">ОГРН 1191447013229, </t>
  </si>
  <si>
    <t xml:space="preserve">ОГРН 1157453006963, </t>
  </si>
  <si>
    <t xml:space="preserve">ОГРН 1187746489204, </t>
  </si>
  <si>
    <t xml:space="preserve">ОГРН 1112468078931, </t>
  </si>
  <si>
    <t xml:space="preserve">ОГРН 1180327011512, </t>
  </si>
  <si>
    <t xml:space="preserve">ОГРН 1196196052865, </t>
  </si>
  <si>
    <t xml:space="preserve">ОГРН 1117847266767, </t>
  </si>
  <si>
    <t xml:space="preserve">ОГРН 1107746881087, </t>
  </si>
  <si>
    <t xml:space="preserve">ОГРН 1205000062035, </t>
  </si>
  <si>
    <t xml:space="preserve">ОГРН 1186658058476, </t>
  </si>
  <si>
    <t xml:space="preserve">ОГРН 1092133000178, </t>
  </si>
  <si>
    <t xml:space="preserve">ОГРН 1202300046211, </t>
  </si>
  <si>
    <t xml:space="preserve">ОГРН 1096672015648, </t>
  </si>
  <si>
    <t xml:space="preserve">ОГРН 1207700397255, </t>
  </si>
  <si>
    <t xml:space="preserve">ОГРН 1217700134860, </t>
  </si>
  <si>
    <t xml:space="preserve">ОГРН 1157746718953, </t>
  </si>
  <si>
    <t xml:space="preserve">ОГРН 1206100031928, </t>
  </si>
  <si>
    <t xml:space="preserve">ОГРН 1211100000935, </t>
  </si>
  <si>
    <t xml:space="preserve">ОГРН 1172801000118, </t>
  </si>
  <si>
    <t xml:space="preserve">ОГРН 1207700477390, </t>
  </si>
  <si>
    <t xml:space="preserve">ОГРН 1117746870515, </t>
  </si>
  <si>
    <t xml:space="preserve">ОГРН 1215200013270, </t>
  </si>
  <si>
    <t xml:space="preserve">ОГРН 1104205014187, </t>
  </si>
  <si>
    <t xml:space="preserve">ОГРН 1144101035924, </t>
  </si>
  <si>
    <t xml:space="preserve">ОГРН 1212400014310, </t>
  </si>
  <si>
    <t xml:space="preserve">ОГРН 1216400002103, </t>
  </si>
  <si>
    <t xml:space="preserve">ОГРН 1192375037909, </t>
  </si>
  <si>
    <t xml:space="preserve">ОГРН 1161690117852, </t>
  </si>
  <si>
    <t xml:space="preserve">ОГРН 1217700057200, </t>
  </si>
  <si>
    <t xml:space="preserve">ОГРН 1212100003554, </t>
  </si>
  <si>
    <t xml:space="preserve">ОГРН 1215400000254, </t>
  </si>
  <si>
    <t xml:space="preserve">ОГРН 1177627017215, </t>
  </si>
  <si>
    <t xml:space="preserve">ОГРН 1217700164021, </t>
  </si>
  <si>
    <t xml:space="preserve">ОГРН 1217700089386, </t>
  </si>
  <si>
    <t xml:space="preserve">ОГРН 1121901001958, </t>
  </si>
  <si>
    <t xml:space="preserve">ОГРН 1185958061585, </t>
  </si>
  <si>
    <t xml:space="preserve">ОГРН 1176658093963, </t>
  </si>
  <si>
    <t xml:space="preserve">ОГРН 1204000001809, </t>
  </si>
  <si>
    <t xml:space="preserve">ОГРН 1127536003187, </t>
  </si>
  <si>
    <t xml:space="preserve">ОГРН 1217700225148, </t>
  </si>
  <si>
    <t xml:space="preserve">ОГРН 1211600044072, </t>
  </si>
  <si>
    <t xml:space="preserve">ОГРН 1217800010768, </t>
  </si>
  <si>
    <t xml:space="preserve">ОГРН 1127847380990, </t>
  </si>
  <si>
    <t xml:space="preserve">ОГРН 1165658081270, </t>
  </si>
  <si>
    <t xml:space="preserve">ОГРН 1197627004860, </t>
  </si>
  <si>
    <t xml:space="preserve">ОГРН 1195476051253, </t>
  </si>
  <si>
    <t xml:space="preserve">ОГРН 1175476034150, </t>
  </si>
  <si>
    <t xml:space="preserve">ОГРН 1217700289377, </t>
  </si>
  <si>
    <t xml:space="preserve">ОГРН 1216100018750, </t>
  </si>
  <si>
    <t xml:space="preserve">ОГРН 1107746998369, </t>
  </si>
  <si>
    <t xml:space="preserve">ОГРН 1213100008659, </t>
  </si>
  <si>
    <t xml:space="preserve">ОГРН 1216600029997, </t>
  </si>
  <si>
    <t xml:space="preserve">ОГРН 1212100003147, </t>
  </si>
  <si>
    <t xml:space="preserve">ОГРН 1196658052414, </t>
  </si>
  <si>
    <t xml:space="preserve">ОГРН 1216400013983, </t>
  </si>
  <si>
    <t xml:space="preserve">ОГРН 1156196073549, </t>
  </si>
  <si>
    <t xml:space="preserve">ОГРН 1213400010042, </t>
  </si>
  <si>
    <t xml:space="preserve">ОГРН 1212100007679, </t>
  </si>
  <si>
    <t xml:space="preserve">ОГРН 1214600006334, </t>
  </si>
  <si>
    <t xml:space="preserve">ОГРН 1217700226061, </t>
  </si>
  <si>
    <t xml:space="preserve">ОГРН 1215200027184, </t>
  </si>
  <si>
    <t xml:space="preserve">ОГРН 1217700401940, </t>
  </si>
  <si>
    <t xml:space="preserve">ОГРН 1216500002498, </t>
  </si>
  <si>
    <t xml:space="preserve">ОГРН 1192375070304, </t>
  </si>
  <si>
    <t xml:space="preserve">ОГРН 1216100031124, </t>
  </si>
  <si>
    <t xml:space="preserve">ОГРН 1213700006068, </t>
  </si>
  <si>
    <t xml:space="preserve">ОГРН 1212900003238, </t>
  </si>
  <si>
    <t xml:space="preserve">ОГРН 1217600018305, </t>
  </si>
  <si>
    <t xml:space="preserve">ОГРН 1215000075091, </t>
  </si>
  <si>
    <t xml:space="preserve">ОГРН 1212300048476, </t>
  </si>
  <si>
    <t xml:space="preserve">ОГРН 1217600021836, </t>
  </si>
  <si>
    <t xml:space="preserve">ОГРН 1212400007566, </t>
  </si>
  <si>
    <t xml:space="preserve">ОГРН 1083328003967, </t>
  </si>
  <si>
    <t xml:space="preserve">ОГРН 1206600043605, </t>
  </si>
  <si>
    <t xml:space="preserve">ОГРН 1217700626483, </t>
  </si>
  <si>
    <t xml:space="preserve">ОГРН 1216600070785, </t>
  </si>
  <si>
    <t xml:space="preserve">ОГРН 1207100012096, </t>
  </si>
  <si>
    <t xml:space="preserve">ОГРН 1213100005359, </t>
  </si>
  <si>
    <t xml:space="preserve">ОГРН 1207700016391, </t>
  </si>
  <si>
    <t xml:space="preserve">ОГРН 1127746132832, </t>
  </si>
  <si>
    <t xml:space="preserve">ОГРН 1227700010086, </t>
  </si>
  <si>
    <t xml:space="preserve">ОГРН 1159102121331, </t>
  </si>
  <si>
    <t xml:space="preserve">ОГРН 1177456034623, </t>
  </si>
  <si>
    <t xml:space="preserve">ОГРН 1217700266211, </t>
  </si>
  <si>
    <t xml:space="preserve">ОГРН 1176658123223, </t>
  </si>
  <si>
    <t xml:space="preserve">ОГРН 1200500000084, </t>
  </si>
  <si>
    <t xml:space="preserve">ОГРН 1227700215467, </t>
  </si>
  <si>
    <t xml:space="preserve">ОГРН 1224200005886, </t>
  </si>
  <si>
    <t xml:space="preserve">ОГРН 1225800003681, </t>
  </si>
  <si>
    <t xml:space="preserve">ОГРН 1220200002440, </t>
  </si>
  <si>
    <t xml:space="preserve">ОГРН 1227800040742, </t>
  </si>
  <si>
    <t xml:space="preserve">ОГРН 1215800010018, </t>
  </si>
  <si>
    <t xml:space="preserve">ОГРН 1162375059758, </t>
  </si>
  <si>
    <t xml:space="preserve">ОГРН 1217700334521, </t>
  </si>
  <si>
    <t xml:space="preserve">ОГРН 1167746695423, </t>
  </si>
  <si>
    <t xml:space="preserve">ОГРН 1227700431969, </t>
  </si>
  <si>
    <t xml:space="preserve">ОГРН 1222100005995, </t>
  </si>
  <si>
    <t xml:space="preserve">ОГРН 1197746458139, </t>
  </si>
  <si>
    <t xml:space="preserve">ОГРН 1157746696238, </t>
  </si>
  <si>
    <t xml:space="preserve">ОГРН 1226300000057, </t>
  </si>
  <si>
    <t xml:space="preserve">ОГРН 1201600019202, </t>
  </si>
  <si>
    <t xml:space="preserve">ОГРН 1225400025410, </t>
  </si>
  <si>
    <t xml:space="preserve">ОГРН 1226600052293, </t>
  </si>
  <si>
    <t xml:space="preserve">ОГРН 1167746593321, </t>
  </si>
  <si>
    <t xml:space="preserve">ОГРН 1185053033890, </t>
  </si>
  <si>
    <t xml:space="preserve">ОГРН 1227700409200, </t>
  </si>
  <si>
    <t xml:space="preserve">ОГРН 1216300028944, </t>
  </si>
  <si>
    <t xml:space="preserve">ОГРН 1217600009725, </t>
  </si>
  <si>
    <t xml:space="preserve">ОГРН 1227700611093, </t>
  </si>
  <si>
    <t xml:space="preserve">ОГРН 1227700543256, </t>
  </si>
  <si>
    <t xml:space="preserve">ОГРН 5187746032832, </t>
  </si>
  <si>
    <t xml:space="preserve">ОГРН 1225200042165, </t>
  </si>
  <si>
    <t xml:space="preserve">ОГРН 1226100025029, </t>
  </si>
  <si>
    <t xml:space="preserve">ОГРН 1216900005805, </t>
  </si>
  <si>
    <t xml:space="preserve">ОГРН 1227700353803, </t>
  </si>
  <si>
    <t xml:space="preserve">ОГРН 1237800013175, </t>
  </si>
  <si>
    <t xml:space="preserve">ОГРН 1146450008792, </t>
  </si>
  <si>
    <t xml:space="preserve">ОГРН 1121650012835, </t>
  </si>
  <si>
    <t xml:space="preserve">ОГРН 1237800017916, </t>
  </si>
  <si>
    <t xml:space="preserve">ОГРН 1232100002078, </t>
  </si>
  <si>
    <t xml:space="preserve">ОГРН 1235900006650, </t>
  </si>
  <si>
    <t xml:space="preserve">ОГРН 1235000017482, </t>
  </si>
  <si>
    <t xml:space="preserve">ОГРН 1233400003264, </t>
  </si>
  <si>
    <t xml:space="preserve">ОГРН 1237700291828, </t>
  </si>
  <si>
    <t xml:space="preserve">ОГРН 1132932002642, </t>
  </si>
  <si>
    <t xml:space="preserve">ОГРН 1223900003480, </t>
  </si>
  <si>
    <t xml:space="preserve">ОГРН 1227400029779, </t>
  </si>
  <si>
    <t xml:space="preserve">ОГРН 1215800009303, </t>
  </si>
  <si>
    <t xml:space="preserve">ОГРН 1152651011314, </t>
  </si>
  <si>
    <t xml:space="preserve">ОГРН 1135904012166, </t>
  </si>
  <si>
    <t xml:space="preserve">ОГРН 1197746364133, </t>
  </si>
  <si>
    <t xml:space="preserve">ОГРН 1197746143473, </t>
  </si>
  <si>
    <t xml:space="preserve">ОГРН 1237600003585, </t>
  </si>
  <si>
    <t xml:space="preserve">ОГРН 1234700003867, </t>
  </si>
  <si>
    <t xml:space="preserve">ОГРН 123640000335, </t>
  </si>
  <si>
    <t xml:space="preserve">ОГРН 1233400007060, </t>
  </si>
  <si>
    <t xml:space="preserve">ОГРН 1237700261050, </t>
  </si>
  <si>
    <t xml:space="preserve">ОГРН 1227700624491, </t>
  </si>
  <si>
    <t xml:space="preserve">ОГРН 1233400007785, </t>
  </si>
  <si>
    <t xml:space="preserve">ОГРН 1237700341251, </t>
  </si>
  <si>
    <t xml:space="preserve">ОГРН 1237700369653, </t>
  </si>
  <si>
    <t xml:space="preserve">ОГРН 1202100009792, </t>
  </si>
  <si>
    <t xml:space="preserve">ОГРН 1236600049795, </t>
  </si>
  <si>
    <t xml:space="preserve">ОГРН 5117746002039, </t>
  </si>
  <si>
    <t xml:space="preserve">ОГРН 1185476068755, </t>
  </si>
  <si>
    <t xml:space="preserve">ОГРН 1237700607352, </t>
  </si>
  <si>
    <t xml:space="preserve">ОГРН 1195658017906, </t>
  </si>
  <si>
    <t xml:space="preserve">ОГРН 1236300017557, </t>
  </si>
  <si>
    <t xml:space="preserve">ОГРН 1235100002158, </t>
  </si>
  <si>
    <t xml:space="preserve">ОГРН 1227100010092, </t>
  </si>
  <si>
    <t xml:space="preserve">ОГРН 1237300009561, </t>
  </si>
  <si>
    <t xml:space="preserve">ОГРН 1234800006308, </t>
  </si>
  <si>
    <t xml:space="preserve">ОГРН 1220500014558, </t>
  </si>
  <si>
    <t xml:space="preserve">ОГРН 1207700264090, </t>
  </si>
  <si>
    <t xml:space="preserve">ОГРН 1231800011497, </t>
  </si>
  <si>
    <t xml:space="preserve">ОГРН 1235900020751, </t>
  </si>
  <si>
    <t xml:space="preserve">ОГРН 1230800005292, </t>
  </si>
  <si>
    <t xml:space="preserve">ОГРН 1230800005259, </t>
  </si>
  <si>
    <t xml:space="preserve">ОГРН 1141838001700, </t>
  </si>
  <si>
    <t xml:space="preserve">ОГРН 1236300017546, </t>
  </si>
  <si>
    <t xml:space="preserve">ОГРН 1161447055879, </t>
  </si>
  <si>
    <t xml:space="preserve">ОГРН 1237700412146, </t>
  </si>
  <si>
    <t xml:space="preserve">ОГРН 1233400010777, </t>
  </si>
  <si>
    <t xml:space="preserve">ОГРН 1211800010256, </t>
  </si>
  <si>
    <t xml:space="preserve">ОГРН 1236500003981, </t>
  </si>
  <si>
    <t xml:space="preserve">ОГРН 1241600002236, </t>
  </si>
  <si>
    <t xml:space="preserve">ОГРН 1121690004776, </t>
  </si>
  <si>
    <t xml:space="preserve">ОГРН 1237700637217, </t>
  </si>
  <si>
    <t xml:space="preserve">ОГРН 1046603500426, </t>
  </si>
  <si>
    <t xml:space="preserve">ОГРН 1141103001027, </t>
  </si>
  <si>
    <t xml:space="preserve">ОГРН1163328050930, </t>
  </si>
  <si>
    <t xml:space="preserve">ОГРН 1230300004549, </t>
  </si>
  <si>
    <t xml:space="preserve">ОГРН 1245200005555, </t>
  </si>
  <si>
    <t xml:space="preserve">ОГРН: 1235400049092, </t>
  </si>
  <si>
    <t xml:space="preserve">ОГРН 1232600009707, </t>
  </si>
  <si>
    <t xml:space="preserve">ОГРН 1232600007848, </t>
  </si>
  <si>
    <t xml:space="preserve">ОГРН 1237700408307, </t>
  </si>
  <si>
    <t xml:space="preserve">ОГРН 1245900003249, </t>
  </si>
  <si>
    <t xml:space="preserve">ОГРН 1245200008734, </t>
  </si>
  <si>
    <t xml:space="preserve">ОГРН 1211600047064, </t>
  </si>
  <si>
    <t xml:space="preserve">ОГРН 1247800046559, </t>
  </si>
  <si>
    <t xml:space="preserve">ОГРН 1120280007044, </t>
  </si>
  <si>
    <t xml:space="preserve">ОГРН 1187746146312, </t>
  </si>
  <si>
    <t xml:space="preserve">ОГРН 1242600005570, </t>
  </si>
  <si>
    <t xml:space="preserve">ОГРН 1107746275229, </t>
  </si>
  <si>
    <t xml:space="preserve">ОГРН 1246100004611, </t>
  </si>
  <si>
    <t xml:space="preserve">ОГРН 1247700418580, </t>
  </si>
  <si>
    <t xml:space="preserve">ОГРН 5147746339857, </t>
  </si>
  <si>
    <t xml:space="preserve">ОГРН 1247700479630, </t>
  </si>
  <si>
    <t xml:space="preserve">ОГРН 1247700495240, </t>
  </si>
  <si>
    <t xml:space="preserve">ОГРН 1240300002172, </t>
  </si>
  <si>
    <t xml:space="preserve">ОГРН 1242600007540, </t>
  </si>
  <si>
    <t xml:space="preserve">ОГРН 1244200008557, </t>
  </si>
  <si>
    <t xml:space="preserve">ОГРН 1243400005166, </t>
  </si>
  <si>
    <t xml:space="preserve">ОГРН 1157460005724, </t>
  </si>
  <si>
    <t xml:space="preserve">ОГРН1142225014810, </t>
  </si>
  <si>
    <t xml:space="preserve">ОГРН 1245400031381, </t>
  </si>
  <si>
    <t xml:space="preserve">ОГРН 1151832017105, </t>
  </si>
  <si>
    <t xml:space="preserve">ОГРН 1211600001821, </t>
  </si>
  <si>
    <t xml:space="preserve">ОГРН 1247700619946, </t>
  </si>
  <si>
    <t xml:space="preserve">ОГРН 1247700552330, </t>
  </si>
  <si>
    <t xml:space="preserve">ОГРН 1241800013553, </t>
  </si>
  <si>
    <t xml:space="preserve">ОГРН 1243400009600, </t>
  </si>
  <si>
    <t xml:space="preserve">ОГРН 1247700720838, </t>
  </si>
  <si>
    <t xml:space="preserve">ОГРН 1243600017088, </t>
  </si>
  <si>
    <t xml:space="preserve">ОГРН 1247700771394, </t>
  </si>
  <si>
    <t xml:space="preserve">ОГРН 1247700287878, </t>
  </si>
  <si>
    <t xml:space="preserve">ОГРН 1242100008590, </t>
  </si>
  <si>
    <t xml:space="preserve">ОГРН 1247700606757, </t>
  </si>
  <si>
    <t xml:space="preserve">ОГРН 1155476000855, </t>
  </si>
  <si>
    <t xml:space="preserve">ОГРН 1247600011526, </t>
  </si>
  <si>
    <t xml:space="preserve">ОГРН 1187746377411, </t>
  </si>
  <si>
    <t xml:space="preserve">ОГРН 1232100004542, </t>
  </si>
  <si>
    <t xml:space="preserve">ОГРН 1237000005990, </t>
  </si>
  <si>
    <t xml:space="preserve">ОГРН 1247700787179, </t>
  </si>
  <si>
    <t xml:space="preserve">ОГРН 1255400009358, </t>
  </si>
  <si>
    <t xml:space="preserve">ОГРН 1125263003711, </t>
  </si>
  <si>
    <t xml:space="preserve">ОГРН 1215000125152, </t>
  </si>
  <si>
    <t>Column43</t>
  </si>
  <si>
    <t>Column422</t>
  </si>
  <si>
    <t>Column32</t>
  </si>
  <si>
    <t>Column33</t>
  </si>
  <si>
    <t>Column34</t>
  </si>
  <si>
    <t xml:space="preserve"> ООО ПКО «СКМ»</t>
  </si>
  <si>
    <t xml:space="preserve"> ООО ПКО «АБК»</t>
  </si>
  <si>
    <t xml:space="preserve"> НАО ПКО «ПКБ»</t>
  </si>
  <si>
    <t xml:space="preserve"> ООО ПКО НСВ</t>
  </si>
  <si>
    <t>Общество с ограниченной ответственностью «Агентство Кредит Финанс»</t>
  </si>
  <si>
    <t xml:space="preserve"> ООО «АКФ»</t>
  </si>
  <si>
    <t xml:space="preserve"> АО ПКО «ФАСП»</t>
  </si>
  <si>
    <t xml:space="preserve"> ООО «Центр ЮСБ-М»</t>
  </si>
  <si>
    <t xml:space="preserve"> ООО «ПКО «М.Б.А. Финансы»</t>
  </si>
  <si>
    <t>Акционерное общество «СЕКВОЙЯ КРЕДИТ КОНСОЛИДЕЙШН»</t>
  </si>
  <si>
    <t xml:space="preserve"> АО «СЕКВОЙЯ КРЕДИТ КОНСОЛИДЕЙШН»</t>
  </si>
  <si>
    <t xml:space="preserve"> ООО «Центр ЮСБ»</t>
  </si>
  <si>
    <t>Общество с ограниченной ответственностью Профессиональная коллекторская организация «ГК Финансовые услуги»</t>
  </si>
  <si>
    <t xml:space="preserve"> ООО ПКО «ГК ФИН»</t>
  </si>
  <si>
    <t xml:space="preserve"> ООО «ПКО Траст»</t>
  </si>
  <si>
    <t xml:space="preserve"> ООО «ПКО Траст-Западная Сибирь»</t>
  </si>
  <si>
    <t xml:space="preserve"> ООО «ПКО Управляющая компания Траст»</t>
  </si>
  <si>
    <t xml:space="preserve"> ООО « ПКО Компания Траст»</t>
  </si>
  <si>
    <t xml:space="preserve"> ООО ПКО «ДА-ЦКБ»</t>
  </si>
  <si>
    <t xml:space="preserve"> ООО ПКО «Филберт»</t>
  </si>
  <si>
    <t xml:space="preserve"> ООО ПКО "Бюро кредитной безопасности «РУССКОЛЛЕКТОР»</t>
  </si>
  <si>
    <t xml:space="preserve"> ООО «Агентство Р.О.С.долгЪ»</t>
  </si>
  <si>
    <t xml:space="preserve"> ООО ПКО «Столичное АВД»</t>
  </si>
  <si>
    <t xml:space="preserve"> ООО «ПКО «Кредит Инкасо Рус»</t>
  </si>
  <si>
    <t xml:space="preserve"> ООО ПКО «КЭФ»</t>
  </si>
  <si>
    <t xml:space="preserve"> ООО ПКО «Феникс»</t>
  </si>
  <si>
    <t>Общество с ограниченной ответственностью Профессиональная коллекторская организация «ЭВЕРЕСТ»</t>
  </si>
  <si>
    <t xml:space="preserve"> ООО ПКО «ЭВЕРЕСТ»</t>
  </si>
  <si>
    <t>Общество с ограниченной ответственностью «ЦЗ инвест»</t>
  </si>
  <si>
    <t xml:space="preserve"> ООО «ЦЗ инвест»</t>
  </si>
  <si>
    <t xml:space="preserve"> ООО «ПКО «Камелот»</t>
  </si>
  <si>
    <t xml:space="preserve"> ООО ПКО «Агентство ЮВС»</t>
  </si>
  <si>
    <t>Общество с ограниченной ответственностью «Л-КОЛЛЕКШН»</t>
  </si>
  <si>
    <t xml:space="preserve"> ООО «ЛК»</t>
  </si>
  <si>
    <t xml:space="preserve"> ООО «П.Р.Е.С.К.О.»</t>
  </si>
  <si>
    <t xml:space="preserve"> ООО «ПКО «НОРД КОЛЛЕКТ»</t>
  </si>
  <si>
    <t xml:space="preserve"> ООО ПКО «ВИНГО»</t>
  </si>
  <si>
    <t>Общество с ограниченной ответственностью «ЮрБизнес-М»</t>
  </si>
  <si>
    <t xml:space="preserve"> ООО «ЮрБизнес-М»</t>
  </si>
  <si>
    <t>Общество с ограниченной ответственностью «ДОЛГОВОЙ ЦЕНТР»</t>
  </si>
  <si>
    <t xml:space="preserve"> ООО «ДОЛГОВОЙ ЦЕНТР»</t>
  </si>
  <si>
    <t>Общество с ограниченной ответственностью «Служба взыскания «Редут»</t>
  </si>
  <si>
    <t xml:space="preserve"> ООО «СВР»</t>
  </si>
  <si>
    <t xml:space="preserve"> ООО «КОНСТАНТА»</t>
  </si>
  <si>
    <t xml:space="preserve"> ООО «ПКО «СП»</t>
  </si>
  <si>
    <t xml:space="preserve"> ООО ПКО «Бэтта»</t>
  </si>
  <si>
    <t xml:space="preserve"> ООО ПКО «Премьер Авто»</t>
  </si>
  <si>
    <t xml:space="preserve"> ООО «ПКО «АФПБ»</t>
  </si>
  <si>
    <t xml:space="preserve"> ООО ПКО «Лайф»</t>
  </si>
  <si>
    <t xml:space="preserve"> ООО «КРДЦ»</t>
  </si>
  <si>
    <t xml:space="preserve"> ООО ПКО «ЦКБ-Финанс»</t>
  </si>
  <si>
    <t>Общество с ограниченной ответственностью «Дженерал Коллекшн Групп»</t>
  </si>
  <si>
    <t xml:space="preserve"> ООО «Джи Си Джи»</t>
  </si>
  <si>
    <t xml:space="preserve"> ООО ПКО «БВД»</t>
  </si>
  <si>
    <t xml:space="preserve"> ООО «Быстроденьги ФК»</t>
  </si>
  <si>
    <t>Общество с ограниченной ответственностью Профессиональная коллекторская организация «Юридическая компания «Группа СВС»</t>
  </si>
  <si>
    <t xml:space="preserve"> ООО ПКО «ЮК «Группа СВС»</t>
  </si>
  <si>
    <t xml:space="preserve"> ООО ПКО «ЭОС»</t>
  </si>
  <si>
    <t xml:space="preserve"> ООО «Проф коллекшн»</t>
  </si>
  <si>
    <t xml:space="preserve"> ООО «МИНДОЛГ»</t>
  </si>
  <si>
    <t>Общество с ограниченной ответственностью «Долговое агентство ДЕЛЬТА М»</t>
  </si>
  <si>
    <t xml:space="preserve"> ООО «Долговое агентство «ДЕЛЬТА М»</t>
  </si>
  <si>
    <t xml:space="preserve"> ООО ПКО «Центр исполнения судебных решений»</t>
  </si>
  <si>
    <t xml:space="preserve"> ООО ПКО «Вела»</t>
  </si>
  <si>
    <t>Общество с ограниченной ответственностью «Клевер»</t>
  </si>
  <si>
    <t xml:space="preserve"> ООО «Клевер»</t>
  </si>
  <si>
    <t xml:space="preserve"> ООО «ЭйБиСи Финанс»</t>
  </si>
  <si>
    <t xml:space="preserve"> ООО ПКО «Правовой центр «ОДА»</t>
  </si>
  <si>
    <t xml:space="preserve"> ООО «АПУ»</t>
  </si>
  <si>
    <t xml:space="preserve"> ООО «ПКО «Авантаж»</t>
  </si>
  <si>
    <t>Общество с ограниченной ответственностью «КОНТРАСТ-КРЕДИТ МЕНЕДЖМЕНТ»</t>
  </si>
  <si>
    <t xml:space="preserve"> ООО «ККМ»</t>
  </si>
  <si>
    <t>Общество с ограниченной ответственностью «КИТ Финанс Капитал»</t>
  </si>
  <si>
    <t xml:space="preserve"> ООО «КИТ Финанс Капитал» </t>
  </si>
  <si>
    <t xml:space="preserve"> ООО ПКО «ЛЕКС»</t>
  </si>
  <si>
    <t xml:space="preserve"> ООО ПКО «УДН»</t>
  </si>
  <si>
    <t xml:space="preserve"> ООО «ПКО «ИЛМА»</t>
  </si>
  <si>
    <t xml:space="preserve"> ООО «ФИНСОЮЗ АКТИВ ЮГ»</t>
  </si>
  <si>
    <t xml:space="preserve"> ООО «ПРОГРЕСС СЕРВИС»</t>
  </si>
  <si>
    <t xml:space="preserve"> ООО «ПРИОРИТЕТ»</t>
  </si>
  <si>
    <t xml:space="preserve"> ООО «ПЕРСОНАЛ АКТИВ ПЛЮС ЮГ»</t>
  </si>
  <si>
    <t xml:space="preserve"> ООО «ПКО КОНТРОЛЬ»</t>
  </si>
  <si>
    <t xml:space="preserve"> ООО «ПКО «Долговое агентство ВЕРУС»</t>
  </si>
  <si>
    <t xml:space="preserve"> ООО ПКО «Стратегия»</t>
  </si>
  <si>
    <t xml:space="preserve"> ООО КА «Диалог-Финанс»</t>
  </si>
  <si>
    <t xml:space="preserve"> ООО «ПКО «Группа СВС»</t>
  </si>
  <si>
    <t xml:space="preserve"> ООО ПКО «РегионКонсалт»</t>
  </si>
  <si>
    <t xml:space="preserve"> ООО «ПКО «Форвард»</t>
  </si>
  <si>
    <t>Общество с ограниченной ответственностью «Профессиональная коллекторская организация «Триада»</t>
  </si>
  <si>
    <t xml:space="preserve"> ООО «ПКО «Триада»</t>
  </si>
  <si>
    <t xml:space="preserve"> ООО «Профессиональная коллекторская организация «Легал Коллекшн»</t>
  </si>
  <si>
    <t xml:space="preserve"> ООО ПКО «ЖКИ-НН»</t>
  </si>
  <si>
    <t xml:space="preserve"> ООО ПКО «Мегасах»</t>
  </si>
  <si>
    <t xml:space="preserve"> ООО «ПКО «АРД»</t>
  </si>
  <si>
    <t xml:space="preserve"> ООО ПКО «СААБ»</t>
  </si>
  <si>
    <t xml:space="preserve"> ООО ПКО «АФК»</t>
  </si>
  <si>
    <t>Общество с ограниченной ответственностью «Агентство ликвидации долгов»</t>
  </si>
  <si>
    <t xml:space="preserve"> ООО «АЛД»</t>
  </si>
  <si>
    <t xml:space="preserve"> ООО ПКО «НАСД»</t>
  </si>
  <si>
    <t xml:space="preserve"> ООО «ПЕРСПЕКТИВА»</t>
  </si>
  <si>
    <t>Общество с ограниченной ответственностью «КОЛЛЕКТИВ»</t>
  </si>
  <si>
    <t xml:space="preserve"> ООО «КОЛЛЕКТИВ»</t>
  </si>
  <si>
    <t xml:space="preserve"> ООО Профессиональная коллекторская организация «АБВ»</t>
  </si>
  <si>
    <t xml:space="preserve"> ООО ПКО «Югория»</t>
  </si>
  <si>
    <t xml:space="preserve"> ООО ПКО «АРС ФИНАНС»</t>
  </si>
  <si>
    <t xml:space="preserve"> ООО КА «Регион»</t>
  </si>
  <si>
    <t xml:space="preserve"> ООО ПКО «СпецСнаб71»</t>
  </si>
  <si>
    <t xml:space="preserve"> ООО ПКО «Платан»</t>
  </si>
  <si>
    <t xml:space="preserve"> ООО ПКО «РСВ»</t>
  </si>
  <si>
    <t xml:space="preserve"> ООО ПКО «Аргумент»</t>
  </si>
  <si>
    <t xml:space="preserve"> ООО ПКО «Колизей»</t>
  </si>
  <si>
    <t xml:space="preserve"> ООО ПКО «Центр ЮСБ ЮФО»</t>
  </si>
  <si>
    <t>Общество с ограниченной ответственностью «Независимая экспертная палата»</t>
  </si>
  <si>
    <t xml:space="preserve"> ООО «Независимая экспертная палата»</t>
  </si>
  <si>
    <t xml:space="preserve"> ООО ПКО «Экспресс-Кредит»</t>
  </si>
  <si>
    <t xml:space="preserve"> ООО «ПКО «ЮрТех»</t>
  </si>
  <si>
    <t xml:space="preserve"> ООО «ПКО «Правовая защита»</t>
  </si>
  <si>
    <t>Общество с ограниченной ответственностью «ПФБ Коллекшн»</t>
  </si>
  <si>
    <t xml:space="preserve"> ООО «ПФБ Коллекшн»</t>
  </si>
  <si>
    <t>Общество с ограниченной ответственностью «Логг»</t>
  </si>
  <si>
    <t xml:space="preserve"> ООО «Логг»</t>
  </si>
  <si>
    <t xml:space="preserve"> ООО ПКО «ДА «ФЕМИДА»</t>
  </si>
  <si>
    <t xml:space="preserve"> ООО «ПКО «АКЦЕПТ»</t>
  </si>
  <si>
    <t xml:space="preserve"> ООО «ПКО «Партнёр-НСК»</t>
  </si>
  <si>
    <t xml:space="preserve"> ООО ПКО «Юридический центр «МКС»</t>
  </si>
  <si>
    <t xml:space="preserve"> ООО ПКО «Кредит Коллект»</t>
  </si>
  <si>
    <t>Общество с ограниченной ответственностью «Алгоритм Юридические Услуги»</t>
  </si>
  <si>
    <t xml:space="preserve"> ООО «Алгоритм Юридические Услуги»</t>
  </si>
  <si>
    <t>Общество с ограниченной ответственностью Профессиональная коллекторская организация «АВРОРА Консалт»</t>
  </si>
  <si>
    <t xml:space="preserve"> ООО ПКО «АВРОРА Консалт»</t>
  </si>
  <si>
    <t xml:space="preserve"> ООО «КВЕСТОР»</t>
  </si>
  <si>
    <t xml:space="preserve"> ООО «ПКО «Горизонт»</t>
  </si>
  <si>
    <t xml:space="preserve"> ООО ПКО «Возврат»</t>
  </si>
  <si>
    <t xml:space="preserve"> ООО ПКО «Эксперт-Финанс»</t>
  </si>
  <si>
    <t xml:space="preserve"> ООО ПКО «МФИ Коллекшн»</t>
  </si>
  <si>
    <t>Общество с ограниченной ответственностью «ГРУППА КОМПАНИЙ ВЗЫСКАНИЯ ДОЛГОВ»</t>
  </si>
  <si>
    <t xml:space="preserve"> ООО «ГКВД»</t>
  </si>
  <si>
    <t xml:space="preserve"> ООО «ПКО «ЮГ-КОЛЛЕКШН»</t>
  </si>
  <si>
    <t xml:space="preserve"> ООО «ПКО «ЖИЛИЩНИК-ПРО»</t>
  </si>
  <si>
    <t xml:space="preserve"> ООО СБ «Цербер»</t>
  </si>
  <si>
    <t xml:space="preserve"> ООО «ПКО «Редут»</t>
  </si>
  <si>
    <t xml:space="preserve"> ООО «ПКО «БСВ»</t>
  </si>
  <si>
    <t xml:space="preserve"> ООО ПКО «Партнер-Финанс»</t>
  </si>
  <si>
    <t>Общество с ограниченной ответственностью «БИЗНЕС-ЦЕНТР» «СКОРАЯ ЮРИДИЧЕСКАЯ ПОМОЩЬ»</t>
  </si>
  <si>
    <t xml:space="preserve"> ООО «БИЗНЕС-ЦЕНТР» «СКОРАЯ ЮРИДИЧЕСКАЯ ПОМОЩЬ»</t>
  </si>
  <si>
    <t>Общество с ограниченной ответственностью Профессиональная коллекторская организация «Юридическая Практика»</t>
  </si>
  <si>
    <t xml:space="preserve"> ООО ПКО «Юр-Практика»</t>
  </si>
  <si>
    <t xml:space="preserve"> ООО ПКО «Гироскоп»</t>
  </si>
  <si>
    <t xml:space="preserve"> ООО ПКО «ГНК-Инвест»</t>
  </si>
  <si>
    <t>Акционерное общество Профессиональная коллекторская организация «РИТМ-ФИНАНС»</t>
  </si>
  <si>
    <t xml:space="preserve"> АО ПКО «РИТМ-ФИНАНС»</t>
  </si>
  <si>
    <t>Общество с ограниченной ответственностью «Барс»</t>
  </si>
  <si>
    <t xml:space="preserve"> ООО «Барс»</t>
  </si>
  <si>
    <t xml:space="preserve"> ООО «ПКО «Партнер»</t>
  </si>
  <si>
    <t xml:space="preserve"> ООО «ПКО «АСВ»</t>
  </si>
  <si>
    <t xml:space="preserve"> ООО «ПКО «Стоунхедж»</t>
  </si>
  <si>
    <t xml:space="preserve"> ООО «Система Малого Кредитования» </t>
  </si>
  <si>
    <t xml:space="preserve"> ООО ПКО «Легал Плюс»</t>
  </si>
  <si>
    <t xml:space="preserve"> ООО ПКО «Центр эффективного взыскания»</t>
  </si>
  <si>
    <t>Общество с ограниченной ответственностью «АГЕНТСТВО ДИПЛОМАТ»</t>
  </si>
  <si>
    <t xml:space="preserve"> ООО «АГЕНТСТВО ДИПЛОМАТ»</t>
  </si>
  <si>
    <t xml:space="preserve"> ООО «ОКА»</t>
  </si>
  <si>
    <t xml:space="preserve"> ООО «Профессиональное Коллекторское Бюро»</t>
  </si>
  <si>
    <t xml:space="preserve"> ООО «Альтима»</t>
  </si>
  <si>
    <t xml:space="preserve"> ООО «ПКО «Право»</t>
  </si>
  <si>
    <t xml:space="preserve"> ООО ПКО «Вин Лэвел Капитал»</t>
  </si>
  <si>
    <t xml:space="preserve"> ООО ПКО «Интер-Прайм»</t>
  </si>
  <si>
    <t xml:space="preserve"> ООО ПКО «РМК-Коллектинг»</t>
  </si>
  <si>
    <t>Общество с ограниченной ответственностью «Центральная служба взыскания»</t>
  </si>
  <si>
    <t xml:space="preserve"> ООО «ЦСВ»</t>
  </si>
  <si>
    <t xml:space="preserve"> ООО «Центр взыскания»</t>
  </si>
  <si>
    <t xml:space="preserve"> ООО «ДАГ+»</t>
  </si>
  <si>
    <t xml:space="preserve"> ООО «ПКО «НБК»</t>
  </si>
  <si>
    <t xml:space="preserve"> ООО ПКО «Урало-Сибирский расчетно-долговой центр»</t>
  </si>
  <si>
    <t xml:space="preserve"> ООО ПКО «МКЦ»</t>
  </si>
  <si>
    <t xml:space="preserve"> ООО ПКО «Кредитный Арбитр»</t>
  </si>
  <si>
    <t xml:space="preserve"> ООО «ПКО «Вальтер и партнеры»</t>
  </si>
  <si>
    <t xml:space="preserve"> ООО ПКО «КА Северная столица»</t>
  </si>
  <si>
    <t xml:space="preserve"> ООО «Бизнес-Альянс»</t>
  </si>
  <si>
    <t xml:space="preserve"> ООО ПКО «АНТЕЙ»</t>
  </si>
  <si>
    <t xml:space="preserve"> ООО Коллекторское агентство «Реверс»</t>
  </si>
  <si>
    <t>Общество с ограниченной ответственностью Профессиональная коллекторская организация «Фабула»</t>
  </si>
  <si>
    <t xml:space="preserve"> ООО ПКО «Фабула»</t>
  </si>
  <si>
    <t xml:space="preserve"> ООО «Сириус-Трейд»</t>
  </si>
  <si>
    <t xml:space="preserve"> ООО ПКО «ОЛАНД»</t>
  </si>
  <si>
    <t>Общество с ограниченной ответственностью Профессиональная коллекторская организация «Инкасс Коллект»</t>
  </si>
  <si>
    <t xml:space="preserve"> ООО ПКО «Инкасс Коллект»</t>
  </si>
  <si>
    <t xml:space="preserve"> ООО ПКО «ССК»</t>
  </si>
  <si>
    <t xml:space="preserve"> ООО ПКО «АйДи Коллект»</t>
  </si>
  <si>
    <t xml:space="preserve"> ООО ПКО «ССПВ»</t>
  </si>
  <si>
    <t xml:space="preserve"> ООО ПКО ЮФ «НЕРИС»</t>
  </si>
  <si>
    <t xml:space="preserve"> ООО «Прайм Коллекшен»</t>
  </si>
  <si>
    <t xml:space="preserve"> ООО «Центр Прогресс»</t>
  </si>
  <si>
    <t xml:space="preserve"> ООО ПКО «КредитКонсалт»</t>
  </si>
  <si>
    <t xml:space="preserve"> ООО ПКО «АЛЬФА»</t>
  </si>
  <si>
    <t xml:space="preserve"> ООО ПКО «ДЕМОКРИТ»</t>
  </si>
  <si>
    <t xml:space="preserve"> ООО «СКГ»</t>
  </si>
  <si>
    <t xml:space="preserve"> ООО ПКО «Гранд Капитал»</t>
  </si>
  <si>
    <t>Общество с ограниченной ответственностью «Консолидейшн»</t>
  </si>
  <si>
    <t xml:space="preserve"> ООО «АФК»</t>
  </si>
  <si>
    <t xml:space="preserve"> ООО ПКО «Защита»</t>
  </si>
  <si>
    <t xml:space="preserve"> ООО ПКО «СЕВИНКОМ»</t>
  </si>
  <si>
    <t>Общество с ограниченной ответственностью «Центрум»</t>
  </si>
  <si>
    <t xml:space="preserve"> ООО «Центрум»</t>
  </si>
  <si>
    <t>Общество с ограниченной ответственностью «Единый Центр Взыскания»</t>
  </si>
  <si>
    <t xml:space="preserve"> ООО «ЕЦВ»</t>
  </si>
  <si>
    <t xml:space="preserve"> ООО ПКО «ЭВАЗ Консалтинг»</t>
  </si>
  <si>
    <t xml:space="preserve"> ООО «ЕРКЦ»</t>
  </si>
  <si>
    <t>Общество с ограниченой ответственностью «Профессиональная коллекторская организация «СБР-ЮГ»</t>
  </si>
  <si>
    <t xml:space="preserve"> ООО «ПКО «СБР-ЮГ»</t>
  </si>
  <si>
    <t xml:space="preserve"> ООО ПКО «ЮРАРТ»</t>
  </si>
  <si>
    <t xml:space="preserve"> ООО ПКО «Кондор»</t>
  </si>
  <si>
    <t xml:space="preserve"> ООО ПКО «Долгофф»</t>
  </si>
  <si>
    <t xml:space="preserve"> ООО «ПКО Миктум»</t>
  </si>
  <si>
    <t xml:space="preserve"> ООО ПКО «АЛЬЯНС ГРУПП»</t>
  </si>
  <si>
    <t xml:space="preserve"> ООО «ПКО «Лидер»</t>
  </si>
  <si>
    <t xml:space="preserve"> ООО ПКО «АУС»</t>
  </si>
  <si>
    <t xml:space="preserve"> ООО «Агентство взысканий»</t>
  </si>
  <si>
    <t xml:space="preserve"> ООО ПКО «Центр Правовой Поддержки»</t>
  </si>
  <si>
    <t xml:space="preserve"> ООО ПКО «Сатис Консалтинг»</t>
  </si>
  <si>
    <t xml:space="preserve"> ООО «Долговой консалтинг — АСКП»</t>
  </si>
  <si>
    <t xml:space="preserve"> ООО «ПКО Центр Альтернативного Финансирования»</t>
  </si>
  <si>
    <t xml:space="preserve"> ООО ПКО «КАЙТ ГРУПП»</t>
  </si>
  <si>
    <t xml:space="preserve"> ООО ПКО «Арглегал»</t>
  </si>
  <si>
    <t xml:space="preserve"> ООО ПКО «КПА Групп»</t>
  </si>
  <si>
    <t xml:space="preserve"> ООО «Центр финансовых решений»</t>
  </si>
  <si>
    <t xml:space="preserve"> ООО «Кобрин»</t>
  </si>
  <si>
    <t xml:space="preserve"> ООО ЮЦ «Б.Н.П.» (ПКО)</t>
  </si>
  <si>
    <t xml:space="preserve"> ООО ПКО «Правовой центр Черноземья»</t>
  </si>
  <si>
    <t xml:space="preserve"> ООО ПКО «Юрисконсульт»</t>
  </si>
  <si>
    <t xml:space="preserve"> ООО ПКО «Экспресс Коллекшн»</t>
  </si>
  <si>
    <t xml:space="preserve"> ООО ПКО «ФинЭффект»</t>
  </si>
  <si>
    <t>Общество с ограниченной ответственностью «Коллекторское агентство «Деньги Будут»</t>
  </si>
  <si>
    <t xml:space="preserve"> ООО «КА «Деньги Будут»</t>
  </si>
  <si>
    <t xml:space="preserve"> ООО ПКО «Центр профессионального взыскания»</t>
  </si>
  <si>
    <t xml:space="preserve"> ООО ПКО «Гранит Плюс» </t>
  </si>
  <si>
    <t xml:space="preserve"> ООО ПКО «ВИП-К» </t>
  </si>
  <si>
    <t xml:space="preserve"> ООО ПКО «Долг-контроль» </t>
  </si>
  <si>
    <t xml:space="preserve"> ООО «ПКО «ЮББ»</t>
  </si>
  <si>
    <t xml:space="preserve"> ООО «Профессиональная коллекторская организация «Главколлект»</t>
  </si>
  <si>
    <t xml:space="preserve"> ООО «ЮФ «Гошин Групп»</t>
  </si>
  <si>
    <t xml:space="preserve"> ООО «ПКО Юнона»</t>
  </si>
  <si>
    <t xml:space="preserve"> ООО «Первая коллекторская компания»</t>
  </si>
  <si>
    <t xml:space="preserve"> ООО ПКО «БУСТЭР»</t>
  </si>
  <si>
    <t xml:space="preserve"> ООО ПКО «Пойдём!»</t>
  </si>
  <si>
    <t>Общество с ограниченной ответственностью «Юридическая компания «Легист»</t>
  </si>
  <si>
    <t xml:space="preserve"> ООО «ЮК «Легист»</t>
  </si>
  <si>
    <t>Общество с ограниченной ответственностью «Профессиональная коллекторская организация «Голиаф»</t>
  </si>
  <si>
    <t xml:space="preserve"> ООО ПКО «Голиаф»</t>
  </si>
  <si>
    <t>Общество с ограниченной ответственностью «Группа компаний «Юрфининвест»</t>
  </si>
  <si>
    <t xml:space="preserve"> ООО «ГК «Юрфининвест»</t>
  </si>
  <si>
    <t xml:space="preserve"> ООО «ПКО «БКГ»</t>
  </si>
  <si>
    <t xml:space="preserve"> ООО «Долговое бюро»</t>
  </si>
  <si>
    <t>Общество с ограниченной ответственностью «Центр Взыскания Задолженности»</t>
  </si>
  <si>
    <t xml:space="preserve"> ООО «ЦВЗ»</t>
  </si>
  <si>
    <t xml:space="preserve"> ООО ПКО «Невская Финансовая Компания»</t>
  </si>
  <si>
    <t>Общество с ограниченной ответственностью «Легия»</t>
  </si>
  <si>
    <t xml:space="preserve"> ООО «Легия»</t>
  </si>
  <si>
    <t xml:space="preserve"> ООО «Эникомп»</t>
  </si>
  <si>
    <t xml:space="preserve"> ООО ПКО «Нэйва»</t>
  </si>
  <si>
    <t xml:space="preserve"> АО ПКО «ЦДУ»</t>
  </si>
  <si>
    <t xml:space="preserve"> ООО ПКО «Агентство Консул-КМВ»</t>
  </si>
  <si>
    <t xml:space="preserve"> ООО ПКО «СВД»</t>
  </si>
  <si>
    <t>Общество с ограниченной ответственностью «Национальное Бюро Финансового Контроля»</t>
  </si>
  <si>
    <t xml:space="preserve"> ООО «НБФК»</t>
  </si>
  <si>
    <t xml:space="preserve"> ООО «ПКО «ИнБГ-Право»</t>
  </si>
  <si>
    <t xml:space="preserve"> ООО ПКО «Консалтинг и Инвестиции»</t>
  </si>
  <si>
    <t xml:space="preserve"> ООО Профессиональная коллекторская организация «21 век»</t>
  </si>
  <si>
    <t xml:space="preserve"> ООО ПКО «А.Сторм»</t>
  </si>
  <si>
    <t>Общество с ограниченной ответственностью «Финнекс»</t>
  </si>
  <si>
    <t xml:space="preserve"> ООО «Финнекс»</t>
  </si>
  <si>
    <t>Общество с ограниченной ответственностью «Финпротект»</t>
  </si>
  <si>
    <t xml:space="preserve"> ООО «Финпротект»</t>
  </si>
  <si>
    <t xml:space="preserve"> ООО ПКО «ДОК»</t>
  </si>
  <si>
    <t xml:space="preserve"> ООО «ПКО «САРМАТ»</t>
  </si>
  <si>
    <t xml:space="preserve"> ООО ПКО «СоберЛик»</t>
  </si>
  <si>
    <t xml:space="preserve"> ООО ПКО «Центр помощи по взысканию задолженности»</t>
  </si>
  <si>
    <t xml:space="preserve"> ООО ПКО «АЭБ»</t>
  </si>
  <si>
    <t xml:space="preserve"> ООО «ПКО «ИКОИ»</t>
  </si>
  <si>
    <t xml:space="preserve"> ООО «Правовой центр «Паритет»</t>
  </si>
  <si>
    <t xml:space="preserve"> ООО «Светлый путь»</t>
  </si>
  <si>
    <t>Общество с ограниченной ответственностью «Свобода от долгов»</t>
  </si>
  <si>
    <t xml:space="preserve"> ООО «Свобода от долгов»</t>
  </si>
  <si>
    <t xml:space="preserve"> ООО «Гарант»</t>
  </si>
  <si>
    <t xml:space="preserve"> ООО ПКО «ВладФинанс»</t>
  </si>
  <si>
    <t xml:space="preserve"> ООО ПКО «Зевс»</t>
  </si>
  <si>
    <t xml:space="preserve"> ООО «ПКО «Альтафинанс»</t>
  </si>
  <si>
    <t xml:space="preserve"> ООО «ПКО «Инари»</t>
  </si>
  <si>
    <t>Общество с ограниченной ответственностью «Капитал»</t>
  </si>
  <si>
    <t xml:space="preserve"> ООО «Капитал»</t>
  </si>
  <si>
    <t xml:space="preserve"> ООО «ЦАФТ»</t>
  </si>
  <si>
    <t xml:space="preserve"> ООО «АЕГ»</t>
  </si>
  <si>
    <t xml:space="preserve"> ООО ПКО «Верное решение»</t>
  </si>
  <si>
    <t>Общество с ограниченной ответственностью Профессиональная коллекторская организация «Норд Стар»</t>
  </si>
  <si>
    <t xml:space="preserve"> ООО ПКО «Норд Стар»</t>
  </si>
  <si>
    <t>Общество с ограниченной ответственностью «РС КРЕДИТ ГРУПП»</t>
  </si>
  <si>
    <t xml:space="preserve"> ООО РС «КРЕДИТ ГРУПП» </t>
  </si>
  <si>
    <t xml:space="preserve"> ООО «ПКО «Верум» </t>
  </si>
  <si>
    <t xml:space="preserve"> ООО ПКО «КФК»</t>
  </si>
  <si>
    <t xml:space="preserve"> ООО ПКО «ЦУД» </t>
  </si>
  <si>
    <t xml:space="preserve"> ООО ПКО «Айса»</t>
  </si>
  <si>
    <t>Общество с ограниченной ответственностью профессиональная коллекторская организация «Генезис»</t>
  </si>
  <si>
    <t xml:space="preserve"> ООО ПКО «Генезис»</t>
  </si>
  <si>
    <t>Общество с ограниченной ответственностью «Профессиональная коллекторская организация «Алтай»</t>
  </si>
  <si>
    <t xml:space="preserve"> ООО ПКО «Алтай»</t>
  </si>
  <si>
    <t>Общество с ограниченной ответственностью Профессиональная коллекторская организация «Юристъ»</t>
  </si>
  <si>
    <t xml:space="preserve"> ООО ПКО «Юристъ»</t>
  </si>
  <si>
    <t>Общество с ограниченной ответственностью Профессиональная коллекторская организация «Юридическая компания «Уна Лекс»</t>
  </si>
  <si>
    <t xml:space="preserve"> ООО ПКО «Юридическая компания «Уна Лекс»</t>
  </si>
  <si>
    <t xml:space="preserve"> ООО «Юридическая компания № 1»</t>
  </si>
  <si>
    <t xml:space="preserve"> ООО «ПКО «Акцепт-Краснодар»</t>
  </si>
  <si>
    <t xml:space="preserve"> ООО ПКО «ЮЦ Защита»</t>
  </si>
  <si>
    <t xml:space="preserve"> ООО ПКО «Рестант»</t>
  </si>
  <si>
    <t xml:space="preserve"> ООО ПКО «РБВ»</t>
  </si>
  <si>
    <t xml:space="preserve"> ООО «ПКО «Вектор»</t>
  </si>
  <si>
    <t xml:space="preserve"> ООО «ПКО БАСТИОН»</t>
  </si>
  <si>
    <t xml:space="preserve"> ООО «Профессиональная коллекторская организация «АРМ-КАПИТАЛ»</t>
  </si>
  <si>
    <t xml:space="preserve"> ООО ПКО «АРТЕ ГРУПП»</t>
  </si>
  <si>
    <t xml:space="preserve"> ООО «ПКО «Аламо Коллект»</t>
  </si>
  <si>
    <t xml:space="preserve"> ООО «ПКО «Колибри-КЭПитал»</t>
  </si>
  <si>
    <t xml:space="preserve"> ООО ПКО «ЦПБ»</t>
  </si>
  <si>
    <t xml:space="preserve"> ООО «ПКО «ПЦУУ»</t>
  </si>
  <si>
    <t>Общество с ограниченной ответственностью «Кредо Финанс»</t>
  </si>
  <si>
    <t xml:space="preserve"> ООО «Кредо Финанс»</t>
  </si>
  <si>
    <t xml:space="preserve"> ООО КА «Стандарт»</t>
  </si>
  <si>
    <t xml:space="preserve"> ООО ПКО «Долговые Инвестиции»</t>
  </si>
  <si>
    <t xml:space="preserve"> ООО ПКО «Альянс Поволжье»</t>
  </si>
  <si>
    <t>Общество с ограниченной ответственностью «Профессиональная коллекторская организация «Автоматизированные Бизнес Системы»</t>
  </si>
  <si>
    <t xml:space="preserve"> ООО «ПКО «АБС»</t>
  </si>
  <si>
    <t xml:space="preserve"> ООО «РУССКАЯ КОРОНА»</t>
  </si>
  <si>
    <t xml:space="preserve"> ООО ПКО «БСВ»</t>
  </si>
  <si>
    <t xml:space="preserve"> ООО «ПКО «Национальная Фабрика Ипотеки»</t>
  </si>
  <si>
    <t xml:space="preserve"> ООО ПКО «СмартЗадолженность»</t>
  </si>
  <si>
    <t xml:space="preserve"> ООО «ПКО «Сибиряк Плюс»</t>
  </si>
  <si>
    <t xml:space="preserve"> ООО ПКО «Интек»</t>
  </si>
  <si>
    <t xml:space="preserve"> ООО ПКО «Патриот»</t>
  </si>
  <si>
    <t xml:space="preserve"> ООО «Вектор Белгород»</t>
  </si>
  <si>
    <t xml:space="preserve"> ООО ПКО «МАСВ»</t>
  </si>
  <si>
    <t xml:space="preserve"> ООО ПКО «ДЕКОЛЛ»</t>
  </si>
  <si>
    <t>Общество с ограниченной ответственностью «Профессиональная коллекторская организация» «ДС Логистик»</t>
  </si>
  <si>
    <t xml:space="preserve"> ООО ПКО «ДС Логистик»</t>
  </si>
  <si>
    <t xml:space="preserve"> ООО «КОМПАНИЯ ВОСТОК»</t>
  </si>
  <si>
    <t xml:space="preserve"> ООО ПКО «СИТ» </t>
  </si>
  <si>
    <t xml:space="preserve"> ООО «ПКО «Решение»</t>
  </si>
  <si>
    <t xml:space="preserve"> ООО «ПКО «Рублёв-Финанс»</t>
  </si>
  <si>
    <t xml:space="preserve"> ООО ПКО «РБ-КОНСАЛТ»</t>
  </si>
  <si>
    <t xml:space="preserve"> ООО ПКО «Брокер-КА» </t>
  </si>
  <si>
    <t>Общество с ограниченной ответственностью «РУБЕЖ»</t>
  </si>
  <si>
    <t xml:space="preserve"> ООО «РУБЕЖ»</t>
  </si>
  <si>
    <t xml:space="preserve"> ООО ПКО «Технология-комфорт»</t>
  </si>
  <si>
    <t>Общество с ограниченной ответственностью «Профессиональная коллекторская организация «Валькирия»</t>
  </si>
  <si>
    <t xml:space="preserve"> ООО «ПКО «Валькирия»</t>
  </si>
  <si>
    <t xml:space="preserve"> ООО ПКО Территория диалога»</t>
  </si>
  <si>
    <t xml:space="preserve"> ООО «ПКО «ЦФП»</t>
  </si>
  <si>
    <t xml:space="preserve"> ООО ПКО «Вернём»</t>
  </si>
  <si>
    <t xml:space="preserve"> ООО ПКО «ЭНЕРГИЯ»</t>
  </si>
  <si>
    <t xml:space="preserve"> ООО ПКО «АВД»</t>
  </si>
  <si>
    <t>Общество с ограниченной ответственностью Профессиональная коллекторская организация «Организация по работе с проблемной задолженностью»</t>
  </si>
  <si>
    <t xml:space="preserve"> ООО ПКО «ОРПЗ»</t>
  </si>
  <si>
    <t xml:space="preserve"> ООО ПКО «ВПА»</t>
  </si>
  <si>
    <t xml:space="preserve"> ООО ПКО «Эксперт Сибирь»</t>
  </si>
  <si>
    <t xml:space="preserve"> ООО «ПКО «РХС Инвест»</t>
  </si>
  <si>
    <t xml:space="preserve"> ООО «БП-Финанс»</t>
  </si>
  <si>
    <t xml:space="preserve"> ООО «ПКО «ЦЮР»</t>
  </si>
  <si>
    <t>Общество с ограниченной ответственностью Профессиональная коллекторская организация «Вербоконнект»</t>
  </si>
  <si>
    <t xml:space="preserve"> ООО ПКО «Вербоконнект»</t>
  </si>
  <si>
    <t xml:space="preserve"> ООО ПКО «Карат»</t>
  </si>
  <si>
    <t xml:space="preserve"> ООО ПКО «АК ГРУПП»</t>
  </si>
  <si>
    <t xml:space="preserve"> ООО ПКО «ПУД»</t>
  </si>
  <si>
    <t xml:space="preserve"> ООО ПКО «Киберникс»</t>
  </si>
  <si>
    <t xml:space="preserve"> ООО ПКО «Смарт Коллекшн»</t>
  </si>
  <si>
    <t xml:space="preserve"> ООО «ПКО «Трэк»</t>
  </si>
  <si>
    <t xml:space="preserve"> ООО «ПКО СТАБИЛЬНОСТЬ БИЗНЕСА»</t>
  </si>
  <si>
    <t xml:space="preserve"> ООО «ПКО «Айсберг»</t>
  </si>
  <si>
    <t xml:space="preserve"> ООО ПКО «Право онлайн»</t>
  </si>
  <si>
    <t xml:space="preserve"> ООО «ПКО «ЦНГ»</t>
  </si>
  <si>
    <t xml:space="preserve"> ООО «ПКО» СЕГМЕНТ»</t>
  </si>
  <si>
    <t xml:space="preserve"> ООО «Династия»</t>
  </si>
  <si>
    <t>Общество с ограниченной ответственностью «Профессиональная коллекторская организация «СБ-Консалт»</t>
  </si>
  <si>
    <t xml:space="preserve"> ООО ПКО «СБ-Консалт»</t>
  </si>
  <si>
    <t xml:space="preserve"> ООО «Сервис Рефинанс.ру»</t>
  </si>
  <si>
    <t xml:space="preserve"> ООО «ПКО «АКТИВ+»</t>
  </si>
  <si>
    <t xml:space="preserve"> ООО ПКО «Омега»</t>
  </si>
  <si>
    <t>Общество с ограниченной ответственностью «Коллекторское агентство «Невский долговой центр»</t>
  </si>
  <si>
    <t xml:space="preserve"> ООО «Коллекторское агентство «Невский долговой центр»</t>
  </si>
  <si>
    <t xml:space="preserve"> ООО ПКО «Центр Фискального содействия субъектам предпринимательства»</t>
  </si>
  <si>
    <t>Общество с ограниченной ответственностью Профессиональная коллекторская организация «РимБорсо»</t>
  </si>
  <si>
    <t xml:space="preserve"> ООО ПКО «РБР»</t>
  </si>
  <si>
    <t xml:space="preserve"> ООО ПКО «Здравый смысл»</t>
  </si>
  <si>
    <t>Общество с ограниченной ответственностью «Байпас Финанс»</t>
  </si>
  <si>
    <t xml:space="preserve"> ООО «Байпас Финанс»</t>
  </si>
  <si>
    <t xml:space="preserve"> ООО «Капитоль Кредит»</t>
  </si>
  <si>
    <t xml:space="preserve"> ООО ПКО «МКО»</t>
  </si>
  <si>
    <t>Общество с ограниченной ответственностью «Основа»</t>
  </si>
  <si>
    <t xml:space="preserve"> ООО «Основа»</t>
  </si>
  <si>
    <t xml:space="preserve"> ООО «ПКО «БВ «Правёж»</t>
  </si>
  <si>
    <t xml:space="preserve"> ООО «Коллекшн Консалт»</t>
  </si>
  <si>
    <t xml:space="preserve"> ООО «ПКО ККБ» </t>
  </si>
  <si>
    <t xml:space="preserve"> ООО ПКО «ФПК»</t>
  </si>
  <si>
    <t xml:space="preserve"> ООО «Профессиональная коллекторская организация «Столичный экспресс»</t>
  </si>
  <si>
    <t xml:space="preserve"> ООО ПКО «Стимул»</t>
  </si>
  <si>
    <t>Общество с ограниченной ответственностью Профессиональная коллекторская организация «ДоброЗайм»</t>
  </si>
  <si>
    <t xml:space="preserve"> ООО ПКО «ДоброЗайм»</t>
  </si>
  <si>
    <t xml:space="preserve"> ООО ПКО «Ключ»</t>
  </si>
  <si>
    <t xml:space="preserve"> ООО «АРДО»</t>
  </si>
  <si>
    <t xml:space="preserve"> ООО ПКО «ЮККА»</t>
  </si>
  <si>
    <t xml:space="preserve"> ООО «Контакт»</t>
  </si>
  <si>
    <t xml:space="preserve"> ООО ПКО «СТАБЭКС ГРУПП»</t>
  </si>
  <si>
    <t xml:space="preserve"> ООО ПКО «ЮК «БКР»</t>
  </si>
  <si>
    <t>Общество с ограниченной ответственностью Профессиональная коллекторская организация «ПРОФИТ»</t>
  </si>
  <si>
    <t xml:space="preserve"> ООО ПКО «ПРОФИТ»</t>
  </si>
  <si>
    <t>Общество с ограниченной ответственностью «РСХБ-Трейд»</t>
  </si>
  <si>
    <t xml:space="preserve"> ООО «РСХБ-Трейд»</t>
  </si>
  <si>
    <t xml:space="preserve"> ООО ПКО «Алькрим Плюс»</t>
  </si>
  <si>
    <t>Общество с ограниченной ответственностью «Право Кредитора»</t>
  </si>
  <si>
    <t xml:space="preserve"> ООО «Право Кредитора»</t>
  </si>
  <si>
    <t xml:space="preserve"> ООО ПКО «ЮКАНКО»</t>
  </si>
  <si>
    <t xml:space="preserve"> ООО «ПРОФЕССИОНАЛЬНАЯ КОЛЛЕКТОРСКАЯ ОРГАНИЗАЦИЯ РПСК»</t>
  </si>
  <si>
    <t xml:space="preserve"> ООО ПКО «РусДолгЪ-КМВ»</t>
  </si>
  <si>
    <t xml:space="preserve"> ООО «ПКО «РефундНЧ»</t>
  </si>
  <si>
    <t xml:space="preserve"> ООО ПКО «Защита Онлайн» </t>
  </si>
  <si>
    <t xml:space="preserve"> ООО ПКО «ПФГ»</t>
  </si>
  <si>
    <t>Общество с ограниченной ответственностью «Потерна»</t>
  </si>
  <si>
    <t xml:space="preserve"> ООО «Потерна»</t>
  </si>
  <si>
    <t xml:space="preserve"> ООО «ПКО «ЮЦ»</t>
  </si>
  <si>
    <t xml:space="preserve"> ООО ПКО «ДЖИ ТИ»</t>
  </si>
  <si>
    <t xml:space="preserve"> ООО «ПКО «Красная звезда»</t>
  </si>
  <si>
    <t xml:space="preserve"> ООО ПКО «ЦДУ Инвест»</t>
  </si>
  <si>
    <t xml:space="preserve"> ООО «Коллекторское Агенство «Щит»</t>
  </si>
  <si>
    <t xml:space="preserve"> ООО «ПКО «Коллект Солюшенс»</t>
  </si>
  <si>
    <t xml:space="preserve"> ООО ПКО «Мой юрист капитал»</t>
  </si>
  <si>
    <t xml:space="preserve"> ООО ПКО «ПДП ГРУПП»</t>
  </si>
  <si>
    <t xml:space="preserve"> ООО ПКО «Финэкс»</t>
  </si>
  <si>
    <t xml:space="preserve"> ООО ПКО «ЦЮФУ»</t>
  </si>
  <si>
    <t xml:space="preserve"> ООО ПКО «ДВК»</t>
  </si>
  <si>
    <t>Общество с ограниченной ответственности «Профессиональная коллекторская организация «АЕ ГРУПП»</t>
  </si>
  <si>
    <t xml:space="preserve"> ООО «ПКО «АЕГ»</t>
  </si>
  <si>
    <t xml:space="preserve"> ООО ПКО «Агентство К «Примирение»</t>
  </si>
  <si>
    <t xml:space="preserve"> ООО «ПКО «Поволжское агентство по взысканию долгов»</t>
  </si>
  <si>
    <t xml:space="preserve"> ООО ПКО «Альфа»</t>
  </si>
  <si>
    <t xml:space="preserve"> ООО ПКО «МКС»</t>
  </si>
  <si>
    <t xml:space="preserve"> ООО «ПКО «Статус»</t>
  </si>
  <si>
    <t xml:space="preserve"> ООО «ПКО «Цербер»</t>
  </si>
  <si>
    <t xml:space="preserve"> АО «ПКО «Инвест Групп»</t>
  </si>
  <si>
    <t xml:space="preserve"> ООО «ПКО «Аскалон» </t>
  </si>
  <si>
    <t xml:space="preserve"> ООО ПКО «Андрушонок и Партнеры» </t>
  </si>
  <si>
    <t xml:space="preserve"> ООО ПКО «Бустер.Ру» </t>
  </si>
  <si>
    <t xml:space="preserve"> ООО ПКО «АСТРА ФИНАНС»</t>
  </si>
  <si>
    <t xml:space="preserve"> ООО ПКО «Интел коллект» </t>
  </si>
  <si>
    <t xml:space="preserve"> ООО «ПКО ВПК-Капитал»</t>
  </si>
  <si>
    <t xml:space="preserve"> ООО ПКО «Гарнет-Финанс»</t>
  </si>
  <si>
    <t xml:space="preserve"> ООО «Консалт Плюс»</t>
  </si>
  <si>
    <t xml:space="preserve"> ООО «ПКО ФГ «Альтернатива»</t>
  </si>
  <si>
    <t xml:space="preserve"> ООО ПКО «Тристар»</t>
  </si>
  <si>
    <t xml:space="preserve"> ООО ПКО «ЭВЕНТУС» </t>
  </si>
  <si>
    <t xml:space="preserve"> ООО ПКО «ЕвАрти»</t>
  </si>
  <si>
    <t>Общество с ограниченной ответственностью Профессиональная коллекторская организация «Автомани»</t>
  </si>
  <si>
    <t xml:space="preserve"> ООО ПКО «Автомани»</t>
  </si>
  <si>
    <t xml:space="preserve"> ООО ПКО «АБР-Групп»</t>
  </si>
  <si>
    <t xml:space="preserve"> ООО «ПКО «Антарес»</t>
  </si>
  <si>
    <t xml:space="preserve"> ООО «ПКО «Альфа-Легион»</t>
  </si>
  <si>
    <t xml:space="preserve"> ООО ПКО «АРКА»</t>
  </si>
  <si>
    <t xml:space="preserve"> ООО ПКО «Гамаль»</t>
  </si>
  <si>
    <t xml:space="preserve"> ООО ПКО «РУСФИНАЛЬЯНС»</t>
  </si>
  <si>
    <t xml:space="preserve"> ООО «ПКО «САВ» </t>
  </si>
  <si>
    <t xml:space="preserve"> ООО ПКО «Сопровождение плюс» </t>
  </si>
  <si>
    <t xml:space="preserve"> ООО ПКО «Резон-АНС»</t>
  </si>
  <si>
    <t xml:space="preserve"> ООО ПКО «КБ 911»</t>
  </si>
  <si>
    <t xml:space="preserve"> ООО ПКО «СИРИУС»</t>
  </si>
  <si>
    <t xml:space="preserve"> ООО ПКО «Грифон»</t>
  </si>
  <si>
    <t xml:space="preserve"> ООО «ПКО «Долг Консалтинг»</t>
  </si>
  <si>
    <t xml:space="preserve"> ООО «ПКО «Синара партнер»</t>
  </si>
  <si>
    <t xml:space="preserve"> ООО «ПКО «БСК»</t>
  </si>
  <si>
    <t xml:space="preserve"> «ПКО» ООО «Юридическая Финзащита»</t>
  </si>
  <si>
    <t xml:space="preserve"> ООО «РЕГОЛА»</t>
  </si>
  <si>
    <t>Общество с ограниченной ответственностью Профессиональная коллекторская организация «Удача»</t>
  </si>
  <si>
    <t xml:space="preserve"> ООО ПКО «Удача»</t>
  </si>
  <si>
    <t xml:space="preserve"> ООО ПКО «ФК «Конгломерат»</t>
  </si>
  <si>
    <t xml:space="preserve"> ООО «Профессиональная коллекторская организация «Результат»</t>
  </si>
  <si>
    <t xml:space="preserve"> ООО ПКО «АРСД»</t>
  </si>
  <si>
    <t xml:space="preserve"> ООО «Финансовая перспектива»</t>
  </si>
  <si>
    <t xml:space="preserve"> ООО ПКО «Гольфстрим-Р»</t>
  </si>
  <si>
    <t xml:space="preserve"> ООО ПКО «Эксперт»</t>
  </si>
  <si>
    <t xml:space="preserve"> ООО «НИКА»</t>
  </si>
  <si>
    <t xml:space="preserve"> ООО ПКО «Премьер»</t>
  </si>
  <si>
    <t xml:space="preserve"> ООО «ПКО «ЮГ-ПАРТНЁРС»</t>
  </si>
  <si>
    <t xml:space="preserve"> ООО «ПКО ЕСВ»</t>
  </si>
  <si>
    <t xml:space="preserve"> ООО «ПКО «СИКУРА»</t>
  </si>
  <si>
    <t xml:space="preserve"> ООО ПКО «МИР»</t>
  </si>
  <si>
    <t xml:space="preserve"> ООО «ПКО «Аркан»</t>
  </si>
  <si>
    <t xml:space="preserve"> ООО «Черноморинвест»</t>
  </si>
  <si>
    <t xml:space="preserve"> ООО «ПКО «ФинТраст»</t>
  </si>
  <si>
    <t xml:space="preserve"> АО «СФ»</t>
  </si>
  <si>
    <t xml:space="preserve"> ООО «Коллекторское агенство «Вернуть долги»</t>
  </si>
  <si>
    <t xml:space="preserve"> ООО ПКО «Анелан»</t>
  </si>
  <si>
    <t xml:space="preserve"> ООО ПКО «ФиЛнекст»</t>
  </si>
  <si>
    <t>Общество с ограниченной ответственностью «Профессиональная коллекторская организация «Диалог»</t>
  </si>
  <si>
    <t xml:space="preserve"> ООО «ПКО «Диалог»</t>
  </si>
  <si>
    <t>Общество с ограниченной ответственностью профессиональная коллекторская организация «Благие Намерения»</t>
  </si>
  <si>
    <t xml:space="preserve"> ООО ПКО «БН»</t>
  </si>
  <si>
    <t xml:space="preserve"> АО ПКО «Юридическое Бюро ФАКТОРИУС»</t>
  </si>
  <si>
    <t xml:space="preserve"> ООО ПКО «ЮК «Легата»</t>
  </si>
  <si>
    <t>Общество с ограниченной ответственностью «Профессиональная коллекторская организация «Финансовая Независимость»</t>
  </si>
  <si>
    <t xml:space="preserve"> ООО «ПКО «Финансовая Независимость»</t>
  </si>
  <si>
    <t xml:space="preserve"> ООО ПКО «Пони»</t>
  </si>
  <si>
    <t xml:space="preserve"> ООО ПКО «Правовой консалтинг»</t>
  </si>
  <si>
    <t xml:space="preserve"> ООО ПКО «Талион»</t>
  </si>
  <si>
    <t xml:space="preserve"> ООО ПКО «К2»</t>
  </si>
  <si>
    <t xml:space="preserve"> ООО ПКО МЦ «ВИН»</t>
  </si>
  <si>
    <t xml:space="preserve"> ООО «ПКО «Киберколлект»</t>
  </si>
  <si>
    <t xml:space="preserve"> АО «Технологии Бизнеса»</t>
  </si>
  <si>
    <t xml:space="preserve"> ООО ПКО «ЮК «НЕВИС»</t>
  </si>
  <si>
    <t xml:space="preserve"> ООО «ИнтИнвест»</t>
  </si>
  <si>
    <t xml:space="preserve"> ООО ПКО «Конструктив»</t>
  </si>
  <si>
    <t xml:space="preserve"> ООО «ПКО «Финур»</t>
  </si>
  <si>
    <t xml:space="preserve"> ООО ПКО «АКР»</t>
  </si>
  <si>
    <t xml:space="preserve"> ООО ПКО «СКА»</t>
  </si>
  <si>
    <t xml:space="preserve"> ООО «ПКО «Новый Взгляд»</t>
  </si>
  <si>
    <t xml:space="preserve"> ООО «Профессиональная коллекторская организация «Хитен»</t>
  </si>
  <si>
    <t xml:space="preserve"> ООО ПКО «Гарант40»</t>
  </si>
  <si>
    <t>Общество с ограниченной ответственностью Профессиональная коллекторская организация «Эксперт Центр»</t>
  </si>
  <si>
    <t xml:space="preserve"> ООО ПКО «Эксперт Центр»</t>
  </si>
  <si>
    <t xml:space="preserve"> ООО ПКО «Вива Коллект»</t>
  </si>
  <si>
    <t xml:space="preserve"> ООО ПКО «КРЕПОСТЬ»</t>
  </si>
  <si>
    <t>Общество с ограниченной ответственностью «Коллекторское агенство «Медиатор»</t>
  </si>
  <si>
    <t xml:space="preserve"> ООО «КА «Медиатор»</t>
  </si>
  <si>
    <t xml:space="preserve"> ООО «ПКО «Медиация»</t>
  </si>
  <si>
    <t xml:space="preserve"> ПКО ООО « ЦКБ»</t>
  </si>
  <si>
    <t xml:space="preserve"> ООО «ПКО «Орбита»</t>
  </si>
  <si>
    <t xml:space="preserve"> ООО «ПКО «ТАНТАЛ»</t>
  </si>
  <si>
    <t xml:space="preserve"> ООО ПКО «Агентство финансовых решений»</t>
  </si>
  <si>
    <t xml:space="preserve"> ООО «Инфорс-Право»</t>
  </si>
  <si>
    <t xml:space="preserve"> ООО ПКО «ЮСВ»</t>
  </si>
  <si>
    <t>Общество с ограниченной ответственностью Коллекторское агентство «АЭК»</t>
  </si>
  <si>
    <t xml:space="preserve"> ООО КА «АЭК»</t>
  </si>
  <si>
    <t xml:space="preserve"> ООО «ПКО СИНГЛ»</t>
  </si>
  <si>
    <t xml:space="preserve"> ООО «ПКО ДолгЛимит»</t>
  </si>
  <si>
    <t xml:space="preserve"> ООО ПКО «СКР»</t>
  </si>
  <si>
    <t>Общество с ограниченной ответственностью Профессиональная коллекторская организация «Авангард»</t>
  </si>
  <si>
    <t xml:space="preserve"> ООО ПКО «Авангард»</t>
  </si>
  <si>
    <t xml:space="preserve"> ООО ПКО «МДЦ»</t>
  </si>
  <si>
    <t xml:space="preserve"> ООО «ПКО «АРРИАРС»</t>
  </si>
  <si>
    <t xml:space="preserve"> ООО ПКО «Волга»</t>
  </si>
  <si>
    <t xml:space="preserve"> ООО ПКО «Лира»</t>
  </si>
  <si>
    <t xml:space="preserve"> ООО ПКО «КА Финур»</t>
  </si>
  <si>
    <t xml:space="preserve"> ООО ПКО «СПВ»</t>
  </si>
  <si>
    <t xml:space="preserve"> ООО «ПКО «Модус Вивенди»</t>
  </si>
  <si>
    <t>Общество с ограниченной ответственностью профессиональная коллекторская организация «О-КАНЭ»</t>
  </si>
  <si>
    <t xml:space="preserve"> ООО ПКО «О-КАНЭ»</t>
  </si>
  <si>
    <t xml:space="preserve"> ООО ПКО «Аврора»</t>
  </si>
  <si>
    <t xml:space="preserve"> ООО ПКО «ТОРОС»</t>
  </si>
  <si>
    <t xml:space="preserve"> ООО ПКО «ФСКП»</t>
  </si>
  <si>
    <t>Общество с ограниченной ответственностью Профессиональная коллекторская организация «БЮРО ПРОБЛЕМНЫХ АКТИВОВ»</t>
  </si>
  <si>
    <t xml:space="preserve"> ООО ПКО «БПА»</t>
  </si>
  <si>
    <t xml:space="preserve"> ООО ПКО «Максимум»</t>
  </si>
  <si>
    <t xml:space="preserve"> ООО ПКО «МЦФБ»</t>
  </si>
  <si>
    <t xml:space="preserve"> ООО ПКО «ГАЛ»</t>
  </si>
  <si>
    <t xml:space="preserve"> ООО ПКО «Бикэш»</t>
  </si>
  <si>
    <t xml:space="preserve"> ООО «ЧеКА»</t>
  </si>
  <si>
    <t xml:space="preserve"> ООО «ВРЮЦ»</t>
  </si>
  <si>
    <t>Общество с ограниченной ответственностью Профессиональная коллекторская организация «Эдикт»</t>
  </si>
  <si>
    <t xml:space="preserve"> ООО «ПКО «Эдикт»</t>
  </si>
  <si>
    <t xml:space="preserve"> ООО «ПКО «Маршал»</t>
  </si>
  <si>
    <t>Общество с ограниченной ответственностью «Профессиональная коллекторская организация «Бизнес перспектива»</t>
  </si>
  <si>
    <t xml:space="preserve"> ООО «ПКО «Бизнес перспектива»</t>
  </si>
  <si>
    <t xml:space="preserve"> ООО ПКО «ТОР»</t>
  </si>
  <si>
    <t xml:space="preserve"> ООО «Финансовые системы»</t>
  </si>
  <si>
    <t xml:space="preserve"> ООО ПКО «БазисИнвест»</t>
  </si>
  <si>
    <t xml:space="preserve"> ООО «ЦУЗ»</t>
  </si>
  <si>
    <t xml:space="preserve"> ООО СЭБ «Альянс»</t>
  </si>
  <si>
    <t xml:space="preserve"> ООО «ПКО Залог-финанс»</t>
  </si>
  <si>
    <t xml:space="preserve"> ООО ПКО «Компания Урал Дебт»</t>
  </si>
  <si>
    <t>Общество с ограниченной ответственностью «Профессиональная коллекторская организация Альянс»</t>
  </si>
  <si>
    <t xml:space="preserve"> ООО «ПКО Альянс»</t>
  </si>
  <si>
    <t>Общество с ограниченной ответственностью Профессиональная коллекторская организация «Кредит Клаб.Консалт»</t>
  </si>
  <si>
    <t xml:space="preserve"> ООО ПКО «КК.Консалт»</t>
  </si>
  <si>
    <t>Общество с ограниченной ответственностью Профессиональная коллекторская организация «Агентство Солидарного Взыскания-Регион»</t>
  </si>
  <si>
    <t xml:space="preserve"> ООО ПКО «АСВ-Регион»</t>
  </si>
  <si>
    <t>Общество с ограниченной ответственностью «Профессиональная коллекторская организация «Центурион»</t>
  </si>
  <si>
    <t xml:space="preserve"> ООО ПКО «Центурион» </t>
  </si>
  <si>
    <t>Общество с ограниченной ответственностью Профессиональная коллекторская организация «ЭкоФинансы»</t>
  </si>
  <si>
    <t xml:space="preserve"> ООО ПКО «ЭкоФинансы» </t>
  </si>
  <si>
    <t>Общество с ограниченной ответственностью «Профессиональная коллекторская организация «Апгрейд-Финанс»</t>
  </si>
  <si>
    <t xml:space="preserve"> ООО « ПКО «Апгрейд-Финанс» </t>
  </si>
  <si>
    <t xml:space="preserve"> ООО ПКО «СКК»</t>
  </si>
  <si>
    <t xml:space="preserve"> ООО «ПКО «Гамма»</t>
  </si>
  <si>
    <t xml:space="preserve"> ООО ПКО «ЭС КМ»</t>
  </si>
  <si>
    <t xml:space="preserve"> ООО ПКО «СЗА»</t>
  </si>
  <si>
    <t xml:space="preserve"> ООО ПКО «НАВЗ»</t>
  </si>
  <si>
    <t xml:space="preserve"> АО «ПКО «АТАКОР. Антикризисное управление»</t>
  </si>
  <si>
    <t xml:space="preserve"> ООО «Стоун»</t>
  </si>
  <si>
    <t xml:space="preserve"> ООО ПКО «Тайм Коллекшн»</t>
  </si>
  <si>
    <t>Общество с ограниченной ответственностью «ЮК Омега групп»</t>
  </si>
  <si>
    <t xml:space="preserve"> ООО «ЮК Омега групп»</t>
  </si>
  <si>
    <t xml:space="preserve"> ООО «ПРОМ-ТОРГ»</t>
  </si>
  <si>
    <t>Общество с ограниченной ответственностью профессиональная коллекторская организация «Юстива»</t>
  </si>
  <si>
    <t xml:space="preserve"> ООО ПКО «Юстива»</t>
  </si>
  <si>
    <t xml:space="preserve"> ООО ПКО «МАРК»</t>
  </si>
  <si>
    <t xml:space="preserve"> ООО «ПКО «ЭквИта-Капитал»</t>
  </si>
  <si>
    <t xml:space="preserve"> ООО ПКО «Атмосфера»</t>
  </si>
  <si>
    <t>Общество с ограниченной ответственностью Профессиональная коллекторская организация «ВИЛДОН ИНВЕСТМЕНТ»</t>
  </si>
  <si>
    <t xml:space="preserve"> ООО ПКО «ВИЛДОН ИНВЕСТМЕНТ»</t>
  </si>
  <si>
    <t>Общество с ограниченной ответственностью Профессиональная коллекторская организация «ЯРД»</t>
  </si>
  <si>
    <t xml:space="preserve"> ООО ПКО «ЯРД»</t>
  </si>
  <si>
    <t>Общество с ограниченной ответственностью Профессиональная коллекторская организация «ДЕКСТФИН»</t>
  </si>
  <si>
    <t xml:space="preserve"> ООО ПКО «ДЕКСТФИН»</t>
  </si>
  <si>
    <t xml:space="preserve"> ООО ПКО «Агентство юридических и консалтинговых решений»</t>
  </si>
  <si>
    <t xml:space="preserve"> ООО ПКО «Артель сейм»</t>
  </si>
  <si>
    <t>Общество с ограниченной ответственностью «Доверие Лигал Солюшнз»</t>
  </si>
  <si>
    <t xml:space="preserve"> ООО «Доверие Лигал Солюшнз»</t>
  </si>
  <si>
    <t xml:space="preserve"> ООО ПКО «Саммит»</t>
  </si>
  <si>
    <t>Общество с ограниченной ответственностью «Профессиональная коллекторская организация «Центр долга»</t>
  </si>
  <si>
    <t xml:space="preserve"> ООО ПКО «Центр долга»</t>
  </si>
  <si>
    <t>Общество с ограниченной ответственностью Профессиональная коллекторская организация «ТИМ ФИНАНСНН»</t>
  </si>
  <si>
    <t xml:space="preserve"> ООО ПКО «ТИМ ФИНАНСНН»</t>
  </si>
  <si>
    <t xml:space="preserve"> ООО «ПКО СОЛ»</t>
  </si>
  <si>
    <t xml:space="preserve"> ООО «КА «ШИП»</t>
  </si>
  <si>
    <t xml:space="preserve"> ООО «ПКО «Адмирал»</t>
  </si>
  <si>
    <t xml:space="preserve"> ООО ПКО «ЦЕССИОНАРИЙ С-З»</t>
  </si>
  <si>
    <t xml:space="preserve"> ООО «ПКО «МДА»</t>
  </si>
  <si>
    <t xml:space="preserve"> ООО «ПКО «Монолит»</t>
  </si>
  <si>
    <t xml:space="preserve"> ООО «ПКО «БЦК»</t>
  </si>
  <si>
    <t xml:space="preserve"> ООО ПКО «ЦСВ»</t>
  </si>
  <si>
    <t xml:space="preserve"> ООО ПКО «СФТ»</t>
  </si>
  <si>
    <t xml:space="preserve"> ООО ПКО «КВАНТ»</t>
  </si>
  <si>
    <t xml:space="preserve"> ООО ПКО «ДГ»</t>
  </si>
  <si>
    <t xml:space="preserve"> ООО ПКО «Дата Коллект»</t>
  </si>
  <si>
    <t xml:space="preserve"> ООО ПКО "ПРАВИЛЬНЫЙ ВЫБОР"</t>
  </si>
  <si>
    <t xml:space="preserve"> ООО «ПКО «БАЛТИЙСКИЙ КОЛЛЕКТОР»</t>
  </si>
  <si>
    <t xml:space="preserve"> ООО ПКО «Фрейр»</t>
  </si>
  <si>
    <t xml:space="preserve"> ООО ПКО «Каста Групп»</t>
  </si>
  <si>
    <t xml:space="preserve"> ООО ПКО «Финансовый омбудсмен» </t>
  </si>
  <si>
    <t xml:space="preserve"> ООО ПКО «БИ»</t>
  </si>
  <si>
    <t>Общество с ограниченной ответственностью «Профессиональная коллекторская организация «Правовой центр Лидер»</t>
  </si>
  <si>
    <t xml:space="preserve"> ООО «ПКО «Правовой центр Лидер»</t>
  </si>
  <si>
    <t>Общество с ограниченной ответственностью «Профессиональная коллекторская организация «Кредитор»</t>
  </si>
  <si>
    <t xml:space="preserve"> ООО «ПКО «Кредитор»</t>
  </si>
  <si>
    <t xml:space="preserve"> ООО ПКО «Содействие коллект»</t>
  </si>
  <si>
    <t xml:space="preserve"> ООО «ПКО «АСВ.УСЛУГИ» </t>
  </si>
  <si>
    <t xml:space="preserve"> ООО ПКО «Эгида»</t>
  </si>
  <si>
    <t xml:space="preserve"> ООО ПКО «ЗОРГ»</t>
  </si>
  <si>
    <t xml:space="preserve"> ООО ПКО «К-Групп»</t>
  </si>
  <si>
    <t xml:space="preserve"> АО «ПКО «РЦБ»</t>
  </si>
  <si>
    <t xml:space="preserve"> ООО ПКО «БК»</t>
  </si>
  <si>
    <t xml:space="preserve"> ООО «ПКО Справедливость»</t>
  </si>
  <si>
    <t xml:space="preserve"> ООО «ПКО «Доверие»</t>
  </si>
  <si>
    <t xml:space="preserve"> ООО ПКО «Морган»</t>
  </si>
  <si>
    <t xml:space="preserve"> ООО ПКО «МАЯК КОЛЛЕКТ»</t>
  </si>
  <si>
    <t xml:space="preserve"> ООО ПКО «Кредитный оздоровитель»</t>
  </si>
  <si>
    <t xml:space="preserve"> ООО ПКО «Фридом-Инвест»</t>
  </si>
  <si>
    <t xml:space="preserve"> ООО ПКО «Ваш долг»</t>
  </si>
  <si>
    <t>Общество с ограниченной ответственностью профессиональная коллекторская организация «ПрофиКоллект»</t>
  </si>
  <si>
    <t xml:space="preserve"> ООО ПКО «ПрофиКоллект»</t>
  </si>
  <si>
    <t xml:space="preserve"> ООО ПКО «Куратор»</t>
  </si>
  <si>
    <t xml:space="preserve"> ООО «ПКО «Санколлект»</t>
  </si>
  <si>
    <t xml:space="preserve"> ООО ПКО «ТЛГ»</t>
  </si>
  <si>
    <t xml:space="preserve"> ООО «ПКО «Финэква»</t>
  </si>
  <si>
    <t xml:space="preserve"> ООО «Профессиональная коллекторская организация «НСИ»</t>
  </si>
  <si>
    <t xml:space="preserve"> ООО ПКО «Айва»</t>
  </si>
  <si>
    <t xml:space="preserve"> ООО ПКО «ЗАЙМ ЭКСПРЕСС»</t>
  </si>
  <si>
    <t>Общество с ограниченной ответственностью Профессиональная коллекторская организация «Альберо»</t>
  </si>
  <si>
    <t xml:space="preserve"> ООО ПКО «Альберо»</t>
  </si>
  <si>
    <t xml:space="preserve"> ООО «ПКО «ХАРД»</t>
  </si>
  <si>
    <t xml:space="preserve"> ООО «ПКО «СОФТ»</t>
  </si>
  <si>
    <t xml:space="preserve"> ООО ПКО «Надежда-18»</t>
  </si>
  <si>
    <t xml:space="preserve"> ООО ПКО «Контур»</t>
  </si>
  <si>
    <t xml:space="preserve"> ООО ПКО «Восход»</t>
  </si>
  <si>
    <t xml:space="preserve"> ООО ПКО «Управляющая компания «Ф»»</t>
  </si>
  <si>
    <t>Общество с ограниченной ответственностью «ПРОФЕССИОНАЛЬНАЯ КОЛЛЕКТОРСКАЯ ОРГАНИЗАЦИЯ «А1»»</t>
  </si>
  <si>
    <t xml:space="preserve"> ООО «ПКО «А1»»</t>
  </si>
  <si>
    <t xml:space="preserve"> ООО ПКО «ВИВ»</t>
  </si>
  <si>
    <t xml:space="preserve"> ООО ПКО «Лекс и Партнёры»</t>
  </si>
  <si>
    <t xml:space="preserve"> ООО «Самлер»</t>
  </si>
  <si>
    <t>Общество с ограниченной ответственностью Профессиональная коллекторская организация «Русинтерколлект»</t>
  </si>
  <si>
    <t xml:space="preserve"> ООО ПКО «Русинтерколлект»</t>
  </si>
  <si>
    <t>Общество с ограниченной ответственностью «Профессиональная коллекторская организация «Дебт Коллект»</t>
  </si>
  <si>
    <t xml:space="preserve"> ООО «ПКО «Дебт Коллект»</t>
  </si>
  <si>
    <t xml:space="preserve"> ООО «ПКО «Финотека»</t>
  </si>
  <si>
    <t xml:space="preserve"> ООО «ПКО ВОКСИС»</t>
  </si>
  <si>
    <t>Общество с ограниченной ответственностью Профессиональная коллекторская организация «ЭРГОН»</t>
  </si>
  <si>
    <t xml:space="preserve"> ООО ПКО «ЭРГОН»</t>
  </si>
  <si>
    <t xml:space="preserve"> ООО ПКО «ЖЭУ 9»</t>
  </si>
  <si>
    <t xml:space="preserve"> ООО ПКО ЦПУ</t>
  </si>
  <si>
    <t>Общество с ограниченной ответственностью «Профессиональная коллекторская организация «Займ-Коллект»</t>
  </si>
  <si>
    <t xml:space="preserve"> ООО «ПКО «Займ-Коллект»</t>
  </si>
  <si>
    <t>Общество с ограниченной ответственностью «Профессиональная коллекторская организация «Астрент»</t>
  </si>
  <si>
    <t xml:space="preserve"> ООО «ПКО «Астрент»</t>
  </si>
  <si>
    <t xml:space="preserve"> ООО ПКО ИКЦ «Правило»</t>
  </si>
  <si>
    <t xml:space="preserve"> ООО ПКО «ЦФК»</t>
  </si>
  <si>
    <t xml:space="preserve"> ООО ПКО «СИА»</t>
  </si>
  <si>
    <t>Общество с ограниченной ответственностью «Профессиональная коллекторская организация «ХГФ»</t>
  </si>
  <si>
    <t xml:space="preserve"> ООО «ПКО «ХГФ»</t>
  </si>
  <si>
    <t>Общество с ограниченной ответственностью «Профессиональная коллекторская организация ЭРА»</t>
  </si>
  <si>
    <t xml:space="preserve"> ООО «ПКО ЭРА»</t>
  </si>
  <si>
    <t xml:space="preserve"> ООО «ПКО «ФРИП»</t>
  </si>
  <si>
    <t>Общество с ограниченной ответственностью Профессиональная коллекторская организация «ДОЛГАМ.НЕТ»</t>
  </si>
  <si>
    <t xml:space="preserve"> ООО ПКО «ДОЛГАМ.НЕТ»</t>
  </si>
  <si>
    <t xml:space="preserve"> ООО ПКО «БЗ-групп»</t>
  </si>
  <si>
    <t xml:space="preserve"> ООО «ПКО «ЮЦ Савари»</t>
  </si>
  <si>
    <t>Общество с ограниченной ответственностью «Профессиональная коллекторская организация «Агентство по возврату задолженности»</t>
  </si>
  <si>
    <t xml:space="preserve"> ООО «ПКО «АВЗ»</t>
  </si>
  <si>
    <t>Общество с ограниченной ответственностью «Профессиональная коллекторская организация «АвтоФинансовые Технологии»</t>
  </si>
  <si>
    <t xml:space="preserve"> ООО «ПКО «АФТ» </t>
  </si>
  <si>
    <t xml:space="preserve"> ООО «ПКО «ХОРОШИЙ ГОД»</t>
  </si>
  <si>
    <t>Общество с ограниченной ответственностью «Профессиональная коллекторская организация «Система Коллект»</t>
  </si>
  <si>
    <t xml:space="preserve"> ООО «ПКО «СК»</t>
  </si>
  <si>
    <t>Общество с ограниченной ответственностью Профессиональная коллекторская организация «Легал Групп»</t>
  </si>
  <si>
    <t xml:space="preserve"> ООО ПКО «Легал Групп»</t>
  </si>
  <si>
    <t xml:space="preserve"> ООО «ПКО «ИК РАНТЬЕ»</t>
  </si>
  <si>
    <t>Общество с ограниченной ответственностью Профессиональная коллекторская организация «БиКлевер Коллект»</t>
  </si>
  <si>
    <t xml:space="preserve"> ООО ПКО «БиКлевер Коллект»</t>
  </si>
  <si>
    <t>Общество с ограниченной ответственностью Профессиональная коллекторская организация «Медиатор»</t>
  </si>
  <si>
    <t xml:space="preserve"> ООО ПКО «Медиатор»</t>
  </si>
  <si>
    <t>Общество с ограниченной ответственностью «Профессиональная коллекторская организация «Диоген»</t>
  </si>
  <si>
    <t xml:space="preserve"> ООО «ПКО «Диоген»</t>
  </si>
  <si>
    <t>Общество с ограниченной ответственностью Профессиональная коллекторская организация «ПроФи»</t>
  </si>
  <si>
    <t xml:space="preserve"> ООО ПКО «ПроФи»</t>
  </si>
  <si>
    <t>Общество с ограниченной ответственностью «Профессиональная коллекторская организация «Интеграл»</t>
  </si>
  <si>
    <t xml:space="preserve"> ООО «ПКО «Интеграл»</t>
  </si>
  <si>
    <t xml:space="preserve"> ООО ПКО «Уральский дом»</t>
  </si>
  <si>
    <t xml:space="preserve"> OOO ПКО «АлтайТендер-Консалтинг»</t>
  </si>
  <si>
    <t>Общество с ограниченной ответственностью профессиональная коллекторская организация «Б-Коллект»</t>
  </si>
  <si>
    <t xml:space="preserve"> ООО ПКО «Б-Коллект»</t>
  </si>
  <si>
    <t>общества с ограниченной ответственностью «Профессиональная коллекторская организация «ФИНАНС КОЛЛЕКШН»</t>
  </si>
  <si>
    <t xml:space="preserve"> ООО "ПКО "ФК"</t>
  </si>
  <si>
    <t xml:space="preserve"> ООО ПКО «Союз»</t>
  </si>
  <si>
    <t>Общество с ограниченной ответственностью «Профессиональная коллекторская организация «Компас»</t>
  </si>
  <si>
    <t xml:space="preserve"> ООО «ПКО «Компас»</t>
  </si>
  <si>
    <t>Общество с ограниченной ответственностью «Профессиональная коллекторская организация «ПЭЙБЭК»</t>
  </si>
  <si>
    <t xml:space="preserve"> ООО «ПКО «ПЭЙБЭК»</t>
  </si>
  <si>
    <t>Общество с ограниченной ответственностью «Профессиональная коллекторская организация «ФИНПРАВСЕКЬЮРИТИ»</t>
  </si>
  <si>
    <t xml:space="preserve"> ООО «ПКО «ФПС»</t>
  </si>
  <si>
    <t>Общество с ограниченной ответственностью Профессиональная коллекторская организация «БлицФинанс»</t>
  </si>
  <si>
    <t xml:space="preserve"> ООО ПКО «БлицФинанс»</t>
  </si>
  <si>
    <t>Общество с ограниченной ответственностью Профессиональная коллекторская организация «Волга-Коллект»</t>
  </si>
  <si>
    <t xml:space="preserve"> ООО «ПКО «Волга-Коллект»</t>
  </si>
  <si>
    <t>Общество с ограниченной ответственностью «Профессиональная коллекторская организация «ФОРТ»»</t>
  </si>
  <si>
    <t xml:space="preserve"> ООО «ПКО «ФОРТ»»</t>
  </si>
  <si>
    <t xml:space="preserve">Общество с ограниченной ответственностью профессиональная коллекторская организация «ФКС» </t>
  </si>
  <si>
    <t xml:space="preserve"> ООО ПКО «ФКС»</t>
  </si>
  <si>
    <t>Акционерное общество «Профессиональная коллекторская организация «Коллектпро»</t>
  </si>
  <si>
    <t xml:space="preserve"> АО «ПКО «Коллектпро»</t>
  </si>
  <si>
    <t>Общество с ограниченной ответственностью «Профессиональная коллекторская организация «Бэст Инвест Консалтинг»</t>
  </si>
  <si>
    <t xml:space="preserve"> ООО «ПКО «Бэст Инвест Консалтинг»</t>
  </si>
  <si>
    <t>Общество с ограниченной ответственностью Профессиональная коллекторская организация «Сигма Коллект»</t>
  </si>
  <si>
    <t xml:space="preserve"> ООО ПКО «Сигма Коллект»</t>
  </si>
  <si>
    <t>Общество с ограниченной ответственностью профессиональная коллекторская организация «Ругевит»</t>
  </si>
  <si>
    <t xml:space="preserve"> ООО ПКО «Ругевит»</t>
  </si>
  <si>
    <t>Общество с ограниченной ответственностью Профессиональная коллекторская организация «Служба финансовой поддержки»</t>
  </si>
  <si>
    <t xml:space="preserve"> ООО ПКО «СФП»</t>
  </si>
  <si>
    <t>Общество с ограниченной ответственностью Профессиональная Коллекторская Организация «ХАБЕР»</t>
  </si>
  <si>
    <t xml:space="preserve"> ООО ПКО «ХАБЕР»</t>
  </si>
  <si>
    <t>Общество с ограниченной ответственностью Профессиональная коллекторская организация «Финдолг»</t>
  </si>
  <si>
    <t xml:space="preserve"> ООО ПКО «Финдолг»</t>
  </si>
  <si>
    <t>Общество с ограниченной ответственностью Профессиональная коллекторская организация «ИНКРЕДИТ»</t>
  </si>
  <si>
    <t xml:space="preserve"> ООО ПКО «ИНКРЕДИТ»</t>
  </si>
  <si>
    <t>Общество с ограниченной ответственностью «Профессиональная коллекторская организация «Центр взыскания»</t>
  </si>
  <si>
    <t xml:space="preserve"> ООО «ПКО «Центр взыскания»</t>
  </si>
  <si>
    <t>Общество с ограниченной ответственностью Профессиональная коллекторская организация «МТК КОЛЛЕКТ»</t>
  </si>
  <si>
    <t xml:space="preserve"> ООО ПКО «МТК КОЛЛЕКТ»</t>
  </si>
  <si>
    <t>Общество с ограниченной ответственностью профессиональная коллекторская организация «Человек в законе»</t>
  </si>
  <si>
    <t xml:space="preserve"> ООО ПКО «Человек в законе»</t>
  </si>
  <si>
    <t>Общество с ограниченной ответственностью Профессиональная коллекторская организация «Правозащитник»</t>
  </si>
  <si>
    <t xml:space="preserve"> ООО ПКО «Правозащитник»</t>
  </si>
  <si>
    <t>Общество с ограниченной ответственностью Профессиональная коллекторская организация «Сириус-Трейд»</t>
  </si>
  <si>
    <t xml:space="preserve"> ООО ПКО «Сириус-Трейд»</t>
  </si>
  <si>
    <t>Общество с ограниченной ответственностью «Профессиональная коллекторская организация «Юридический центр Эталон»</t>
  </si>
  <si>
    <t xml:space="preserve"> ООО «ПКО «ЮЦ ЭТАЛОН»</t>
  </si>
  <si>
    <t>Общество с ограниченной ответственностью Профессиональная коллекторская организация «Юридическое Агентство «Иск-Трейд»</t>
  </si>
  <si>
    <t xml:space="preserve"> ООО ПКО «ЮАИТ»</t>
  </si>
  <si>
    <t>Общество с ограниченной ответственностью «ПРОФЕССИОНАЛЬНАЯ КОЛЛЕКТОРСКАЯ ОРГАНИЗАЦИЯ ЦЕНТР ПРАВОВОГО СОДЕЙСТВИЯ»</t>
  </si>
  <si>
    <t xml:space="preserve"> ООО « ПКО ЦПС»</t>
  </si>
  <si>
    <t>Общество с ограниченной ответственностью Профессиональная коллекторская организация «РБ Коллект»</t>
  </si>
  <si>
    <t xml:space="preserve"> ООО ПКО «РБ Коллект»</t>
  </si>
  <si>
    <t>Общество с ограниченной ответственностью «Профессиональная коллекторская организация «Крокс-М»</t>
  </si>
  <si>
    <t xml:space="preserve"> ООО «ПКО «Крокс-М»</t>
  </si>
  <si>
    <t>ООО «Абсолют Страхование« период действия договора С 08.04.2025 по 07.04.2026</t>
  </si>
  <si>
    <t>ООО «ПКО «ТАЛААН»</t>
  </si>
  <si>
    <t>ООО «ПКО «Фин Спец Бюро»</t>
  </si>
  <si>
    <t>ООО «ПКО «Рубикон»</t>
  </si>
  <si>
    <t>Column44</t>
  </si>
  <si>
    <t>Column45</t>
  </si>
  <si>
    <t>1207700362540</t>
  </si>
  <si>
    <t>1207700394340</t>
  </si>
  <si>
    <t>1207600007350</t>
  </si>
  <si>
    <t>1191690067821</t>
  </si>
  <si>
    <t>1204000005263</t>
  </si>
  <si>
    <t>1145476047980</t>
  </si>
  <si>
    <t>1145476091848</t>
  </si>
  <si>
    <t>1026403683349</t>
  </si>
  <si>
    <t>1205000057778</t>
  </si>
  <si>
    <t>1184632009143</t>
  </si>
  <si>
    <t>1181832017180</t>
  </si>
  <si>
    <t>1201100004600</t>
  </si>
  <si>
    <t>1123443004343</t>
  </si>
  <si>
    <t>1196658076196</t>
  </si>
  <si>
    <t>1207700206889</t>
  </si>
  <si>
    <t>1141841007285</t>
  </si>
  <si>
    <t>1196658043900</t>
  </si>
  <si>
    <t>1202100008021</t>
  </si>
  <si>
    <t>1205200046226</t>
  </si>
  <si>
    <t>1207700211510</t>
  </si>
  <si>
    <t>1191447013229</t>
  </si>
  <si>
    <t>1157453006963</t>
  </si>
  <si>
    <t>1187746489204</t>
  </si>
  <si>
    <t>1112468078931</t>
  </si>
  <si>
    <t>1180327011512</t>
  </si>
  <si>
    <t>1196196052865</t>
  </si>
  <si>
    <t>1117847266767</t>
  </si>
  <si>
    <t>1107746881087</t>
  </si>
  <si>
    <t>1205000062035</t>
  </si>
  <si>
    <t>1186658058476</t>
  </si>
  <si>
    <t>1092133000178</t>
  </si>
  <si>
    <t>1202300046211</t>
  </si>
  <si>
    <t>1096672015648</t>
  </si>
  <si>
    <t>1207700397255</t>
  </si>
  <si>
    <t>1217700134860</t>
  </si>
  <si>
    <t>1157746718953</t>
  </si>
  <si>
    <t>1206100031928</t>
  </si>
  <si>
    <t>1211100000935</t>
  </si>
  <si>
    <t>1207700477390</t>
  </si>
  <si>
    <t>1117746870515</t>
  </si>
  <si>
    <t>1215200013270</t>
  </si>
  <si>
    <t>1104205014187</t>
  </si>
  <si>
    <t>1144101035924</t>
  </si>
  <si>
    <t>1212400014310</t>
  </si>
  <si>
    <t>1216400002103</t>
  </si>
  <si>
    <t>1192375037909</t>
  </si>
  <si>
    <t>1161690117852</t>
  </si>
  <si>
    <t>1212100003554</t>
  </si>
  <si>
    <t>1215400000254</t>
  </si>
  <si>
    <t>1177627017215</t>
  </si>
  <si>
    <t>1217700164021</t>
  </si>
  <si>
    <t>1217700089386</t>
  </si>
  <si>
    <t>1121901001958</t>
  </si>
  <si>
    <t>1185958061585</t>
  </si>
  <si>
    <t>1176658093963</t>
  </si>
  <si>
    <t>1204000001809</t>
  </si>
  <si>
    <t>1127536003187</t>
  </si>
  <si>
    <t>1217700225148</t>
  </si>
  <si>
    <t>1211600044072</t>
  </si>
  <si>
    <t>1127847380990</t>
  </si>
  <si>
    <t>1165658081270</t>
  </si>
  <si>
    <t>1197627004860</t>
  </si>
  <si>
    <t>1195476051253</t>
  </si>
  <si>
    <t>1175476034150</t>
  </si>
  <si>
    <t>1217700289377</t>
  </si>
  <si>
    <t>1216100018750</t>
  </si>
  <si>
    <t>1213100008659</t>
  </si>
  <si>
    <t>1216600029997</t>
  </si>
  <si>
    <t>1212100003147</t>
  </si>
  <si>
    <t>1196658052414</t>
  </si>
  <si>
    <t>1216400013983</t>
  </si>
  <si>
    <t>1156196073549</t>
  </si>
  <si>
    <t>1213400010042</t>
  </si>
  <si>
    <t>1212100007679</t>
  </si>
  <si>
    <t>1214600006334</t>
  </si>
  <si>
    <t>1217700226061</t>
  </si>
  <si>
    <t>1215200027184</t>
  </si>
  <si>
    <t>1217700401940</t>
  </si>
  <si>
    <t>1216500002498</t>
  </si>
  <si>
    <t>1192375070304</t>
  </si>
  <si>
    <t>1216100031124</t>
  </si>
  <si>
    <t>1213700006068</t>
  </si>
  <si>
    <t>1212900003238</t>
  </si>
  <si>
    <t>1217600018305</t>
  </si>
  <si>
    <t>1215000075091</t>
  </si>
  <si>
    <t>1212300048476</t>
  </si>
  <si>
    <t>1217600021836</t>
  </si>
  <si>
    <t>1212400007566</t>
  </si>
  <si>
    <t>1083328003967</t>
  </si>
  <si>
    <t>1206600043605</t>
  </si>
  <si>
    <t>1217700626483</t>
  </si>
  <si>
    <t>1216600070785</t>
  </si>
  <si>
    <t>1207100012096</t>
  </si>
  <si>
    <t>1213100005359</t>
  </si>
  <si>
    <t>1207700016391</t>
  </si>
  <si>
    <t>1127746132832</t>
  </si>
  <si>
    <t>1227700010086</t>
  </si>
  <si>
    <t>1159102121331</t>
  </si>
  <si>
    <t>1177456034623</t>
  </si>
  <si>
    <t>1217700266211</t>
  </si>
  <si>
    <t>1176658123223</t>
  </si>
  <si>
    <t>1200500000084</t>
  </si>
  <si>
    <t>1227700215467</t>
  </si>
  <si>
    <t>1224200005886</t>
  </si>
  <si>
    <t>1225800003681</t>
  </si>
  <si>
    <t>1220200002440</t>
  </si>
  <si>
    <t>1227800040742</t>
  </si>
  <si>
    <t>1215800010018</t>
  </si>
  <si>
    <t>1162375059758</t>
  </si>
  <si>
    <t>1217700334521</t>
  </si>
  <si>
    <t>1167746695423</t>
  </si>
  <si>
    <t>1227700431969</t>
  </si>
  <si>
    <t>1222100005995</t>
  </si>
  <si>
    <t>1197746458139</t>
  </si>
  <si>
    <t>1157746696238</t>
  </si>
  <si>
    <t>1226300000057</t>
  </si>
  <si>
    <t>1201600019202</t>
  </si>
  <si>
    <t>1225400025410</t>
  </si>
  <si>
    <t>1226600052293</t>
  </si>
  <si>
    <t>1167746593321</t>
  </si>
  <si>
    <t>1185053033890</t>
  </si>
  <si>
    <t>1227700409200</t>
  </si>
  <si>
    <t>1216300028944</t>
  </si>
  <si>
    <t>1217600009725</t>
  </si>
  <si>
    <t>1227700611093</t>
  </si>
  <si>
    <t>1227700543256</t>
  </si>
  <si>
    <t>1225200042165</t>
  </si>
  <si>
    <t>1226100025029</t>
  </si>
  <si>
    <t>1216900005805</t>
  </si>
  <si>
    <t>1227700353803</t>
  </si>
  <si>
    <t>1237800013175</t>
  </si>
  <si>
    <t>1146450008792</t>
  </si>
  <si>
    <t>1121650012835</t>
  </si>
  <si>
    <t>1237800017916</t>
  </si>
  <si>
    <t>1232100002078</t>
  </si>
  <si>
    <t>1235900006650</t>
  </si>
  <si>
    <t>1235000017482</t>
  </si>
  <si>
    <t>1233400003264</t>
  </si>
  <si>
    <t>1237700291828</t>
  </si>
  <si>
    <t>1132932002642</t>
  </si>
  <si>
    <t>1223900003480</t>
  </si>
  <si>
    <t>1227400029779</t>
  </si>
  <si>
    <t>1215800009303</t>
  </si>
  <si>
    <t>1152651011314</t>
  </si>
  <si>
    <t>1135904012166</t>
  </si>
  <si>
    <t>1197746364133</t>
  </si>
  <si>
    <t>1197746143473</t>
  </si>
  <si>
    <t>1237600003585</t>
  </si>
  <si>
    <t>1234700003867</t>
  </si>
  <si>
    <t>1236400005335</t>
  </si>
  <si>
    <t>1233400007060</t>
  </si>
  <si>
    <t>1237700261050</t>
  </si>
  <si>
    <t>1227700624491</t>
  </si>
  <si>
    <t>1233400007785</t>
  </si>
  <si>
    <t>1237700341251</t>
  </si>
  <si>
    <t>1245900003249</t>
  </si>
  <si>
    <t>1245200008734</t>
  </si>
  <si>
    <t>1211600047064</t>
  </si>
  <si>
    <t>1247800046559</t>
  </si>
  <si>
    <t>1120280007044</t>
  </si>
  <si>
    <t>1187746146312</t>
  </si>
  <si>
    <t>1242600005570</t>
  </si>
  <si>
    <t>1247800048760</t>
  </si>
  <si>
    <t>1107746275229</t>
  </si>
  <si>
    <t>1246100004611</t>
  </si>
  <si>
    <t>1247700418580</t>
  </si>
  <si>
    <t>5147746339857</t>
  </si>
  <si>
    <t>1247700479630</t>
  </si>
  <si>
    <t>1247700495240</t>
  </si>
  <si>
    <t>1240300002172</t>
  </si>
  <si>
    <t>1242600007540</t>
  </si>
  <si>
    <t>1244200008557</t>
  </si>
  <si>
    <t>1243400005166</t>
  </si>
  <si>
    <t>1157460005724</t>
  </si>
  <si>
    <t>1142225014810</t>
  </si>
  <si>
    <t>1245400031381</t>
  </si>
  <si>
    <t>1151832017105</t>
  </si>
  <si>
    <t>1247700619946</t>
  </si>
  <si>
    <t>1247700552330</t>
  </si>
  <si>
    <t>1241800013553</t>
  </si>
  <si>
    <t>1243600017088</t>
  </si>
  <si>
    <t>1247700287878</t>
  </si>
  <si>
    <t>1242100008590</t>
  </si>
  <si>
    <t>1247700606757</t>
  </si>
  <si>
    <t>109&lt;strong&gt;5402001331&lt;/strong&gt;</t>
  </si>
  <si>
    <t>1187746377411</t>
  </si>
  <si>
    <t>1232100004542</t>
  </si>
  <si>
    <t>1237000005990</t>
  </si>
  <si>
    <t>1247800118224</t>
  </si>
  <si>
    <t>1125263003711</t>
  </si>
  <si>
    <t>1092801011600</t>
  </si>
  <si>
    <t>1215000125152</t>
  </si>
  <si>
    <t>1096315004720</t>
  </si>
  <si>
    <t>1137746390572</t>
  </si>
  <si>
    <t>1092723000446</t>
  </si>
  <si>
    <t>1057748047675</t>
  </si>
  <si>
    <t>1047796582305</t>
  </si>
  <si>
    <t>1097746177693</t>
  </si>
  <si>
    <t>1037727003621</t>
  </si>
  <si>
    <t>1127746465120</t>
  </si>
  <si>
    <t>1063801051203</t>
  </si>
  <si>
    <t>1143801000463</t>
  </si>
  <si>
    <t>1103801002909</t>
  </si>
  <si>
    <t>1103801001963</t>
  </si>
  <si>
    <t>1075038012060</t>
  </si>
  <si>
    <t>1107847250961</t>
  </si>
  <si>
    <t>1067746233455</t>
  </si>
  <si>
    <t>1097746191410</t>
  </si>
  <si>
    <t>1057746413922</t>
  </si>
  <si>
    <t>1035006495171</t>
  </si>
  <si>
    <t>1127747190152</t>
  </si>
  <si>
    <t>1147746920144</t>
  </si>
  <si>
    <t>1147746052475</t>
  </si>
  <si>
    <t>1073255000312</t>
  </si>
  <si>
    <t>1075902008445</t>
  </si>
  <si>
    <t>1065904113109</t>
  </si>
  <si>
    <t>1096154001900</t>
  </si>
  <si>
    <t>1147746699022</t>
  </si>
  <si>
    <t>1167847054484</t>
  </si>
  <si>
    <t>1127746767202</t>
  </si>
  <si>
    <t>1147847057214</t>
  </si>
  <si>
    <t>1066164002354</t>
  </si>
  <si>
    <t>1065260108430</t>
  </si>
  <si>
    <t>1142536006898</t>
  </si>
  <si>
    <t>1077847215820</t>
  </si>
  <si>
    <t>1125836004667</t>
  </si>
  <si>
    <t>1115042007960</t>
  </si>
  <si>
    <t>1111901004940</t>
  </si>
  <si>
    <t>1157325001910</t>
  </si>
  <si>
    <t>1097746059003</t>
  </si>
  <si>
    <t>1077758117117</t>
  </si>
  <si>
    <t>1157746563347</t>
  </si>
  <si>
    <t>1117746354110</t>
  </si>
  <si>
    <t>1146193004748</t>
  </si>
  <si>
    <t>5077746295402</t>
  </si>
  <si>
    <t>1145958042702</t>
  </si>
  <si>
    <t>1117847513365</t>
  </si>
  <si>
    <t>1085658001813</t>
  </si>
  <si>
    <t>1136194001602</t>
  </si>
  <si>
    <t>1086672016925</t>
  </si>
  <si>
    <t>1107746642167</t>
  </si>
  <si>
    <t>1097847236310</t>
  </si>
  <si>
    <t>1086952029339</t>
  </si>
  <si>
    <t>1080276008581</t>
  </si>
  <si>
    <t>1091001002509</t>
  </si>
  <si>
    <t>1159102132750</t>
  </si>
  <si>
    <t>1159102131760</t>
  </si>
  <si>
    <t>1159102128921</t>
  </si>
  <si>
    <t>1159102132771</t>
  </si>
  <si>
    <t>1159102130549</t>
  </si>
  <si>
    <t>1147746559707</t>
  </si>
  <si>
    <t>1097746070267</t>
  </si>
  <si>
    <t>1140916001060</t>
  </si>
  <si>
    <t>1037716007780</t>
  </si>
  <si>
    <t>5087746292585</t>
  </si>
  <si>
    <t>1145476156055</t>
  </si>
  <si>
    <t>1086455000521</t>
  </si>
  <si>
    <t>1166313083265</t>
  </si>
  <si>
    <t>1105257006216</t>
  </si>
  <si>
    <t>1166501051166</t>
  </si>
  <si>
    <t>1093702019300</t>
  </si>
  <si>
    <t>1155260007209</t>
  </si>
  <si>
    <t>1137746368847</t>
  </si>
  <si>
    <t>1097746780460</t>
  </si>
  <si>
    <t>1169102089221</t>
  </si>
  <si>
    <t>5167746285890</t>
  </si>
  <si>
    <t>1067760708949</t>
  </si>
  <si>
    <t>1098601001124</t>
  </si>
  <si>
    <t>1156658072340</t>
  </si>
  <si>
    <t>1148602007840</t>
  </si>
  <si>
    <t>1146230003127</t>
  </si>
  <si>
    <t>1126449003262</t>
  </si>
  <si>
    <t>1127746618768</t>
  </si>
  <si>
    <t>1080276001926</t>
  </si>
  <si>
    <t>1132468028912</t>
  </si>
  <si>
    <t>1072312013245</t>
  </si>
  <si>
    <t>1152308005222</t>
  </si>
  <si>
    <t>1118602006786</t>
  </si>
  <si>
    <t>1146658012896</t>
  </si>
  <si>
    <t>1146316007793</t>
  </si>
  <si>
    <t>1147847101577</t>
  </si>
  <si>
    <t>1057749697587</t>
  </si>
  <si>
    <t>1087451014474</t>
  </si>
  <si>
    <t>1163443069415</t>
  </si>
  <si>
    <t>1153702020053</t>
  </si>
  <si>
    <t>1237700369653</t>
  </si>
  <si>
    <t>1202100009792</t>
  </si>
  <si>
    <t>1236600049795</t>
  </si>
  <si>
    <t>5117746002039</t>
  </si>
  <si>
    <t>1185476068755</t>
  </si>
  <si>
    <t>1237700607352</t>
  </si>
  <si>
    <t>1195658017906</t>
  </si>
  <si>
    <t>1236300017557</t>
  </si>
  <si>
    <t>1235100002158</t>
  </si>
  <si>
    <t>1227100010092</t>
  </si>
  <si>
    <t>1237300009561</t>
  </si>
  <si>
    <t>1234800006308</t>
  </si>
  <si>
    <t>1220500014558</t>
  </si>
  <si>
    <t>1207700264090</t>
  </si>
  <si>
    <t>1231800011497</t>
  </si>
  <si>
    <t>1235900020751</t>
  </si>
  <si>
    <t>1230800005292</t>
  </si>
  <si>
    <t>1230800005259</t>
  </si>
  <si>
    <t>1141838001700</t>
  </si>
  <si>
    <t>1236300017546</t>
  </si>
  <si>
    <t>1161447055879</t>
  </si>
  <si>
    <t>1237700412146</t>
  </si>
  <si>
    <t>1233400010777</t>
  </si>
  <si>
    <t>1211800010256</t>
  </si>
  <si>
    <t>1236500003981</t>
  </si>
  <si>
    <t>1235400040897</t>
  </si>
  <si>
    <t>1245400000273</t>
  </si>
  <si>
    <t>1241600002236</t>
  </si>
  <si>
    <t>1121690004776</t>
  </si>
  <si>
    <t>1237700637217</t>
  </si>
  <si>
    <t>1046603500426</t>
  </si>
  <si>
    <t>1245400000647</t>
  </si>
  <si>
    <t>1141103001027</t>
  </si>
  <si>
    <t>1163328050930</t>
  </si>
  <si>
    <t>1230300004549</t>
  </si>
  <si>
    <t>1245200005555</t>
  </si>
  <si>
    <t>1235400049092</t>
  </si>
  <si>
    <t>1232600009707</t>
  </si>
  <si>
    <t>1232600007848</t>
  </si>
  <si>
    <t>1237700408307</t>
  </si>
  <si>
    <t>1157746706776</t>
  </si>
  <si>
    <t>1167746430125</t>
  </si>
  <si>
    <t>1125261002151</t>
  </si>
  <si>
    <t>1126658009378</t>
  </si>
  <si>
    <t>1077606006521</t>
  </si>
  <si>
    <t>5137746123500</t>
  </si>
  <si>
    <t>1156658000641</t>
  </si>
  <si>
    <t>1136193003693</t>
  </si>
  <si>
    <t>1155074005569</t>
  </si>
  <si>
    <t>1116671009608</t>
  </si>
  <si>
    <t>1171690027585</t>
  </si>
  <si>
    <t>1167847425283</t>
  </si>
  <si>
    <t>1147606006514</t>
  </si>
  <si>
    <t>1155958063910</t>
  </si>
  <si>
    <t>1062130013186</t>
  </si>
  <si>
    <t>1101841005782</t>
  </si>
  <si>
    <t>5147746313699</t>
  </si>
  <si>
    <t>1155958021306</t>
  </si>
  <si>
    <t>1157847071073</t>
  </si>
  <si>
    <t>1157746705490</t>
  </si>
  <si>
    <t>1106164005496</t>
  </si>
  <si>
    <t>1175958008335</t>
  </si>
  <si>
    <t>1147746529600</t>
  </si>
  <si>
    <t>1126324004905</t>
  </si>
  <si>
    <t>1175050002357</t>
  </si>
  <si>
    <t>5167746208185</t>
  </si>
  <si>
    <t>1135836004446</t>
  </si>
  <si>
    <t>1151650008201</t>
  </si>
  <si>
    <t>1107746809719</t>
  </si>
  <si>
    <t>5157746145123</t>
  </si>
  <si>
    <t>1177746095559</t>
  </si>
  <si>
    <t>1137746180770</t>
  </si>
  <si>
    <t>1171690015793</t>
  </si>
  <si>
    <t>1074345040857</t>
  </si>
  <si>
    <t>1046603137096</t>
  </si>
  <si>
    <t>1172651008078</t>
  </si>
  <si>
    <t>1166820050616</t>
  </si>
  <si>
    <t>1157746821946</t>
  </si>
  <si>
    <t>1177847220000</t>
  </si>
  <si>
    <t>1167746753899</t>
  </si>
  <si>
    <t>5147746235786</t>
  </si>
  <si>
    <t>1086952016205</t>
  </si>
  <si>
    <t>1151690071741</t>
  </si>
  <si>
    <t>1165958078087</t>
  </si>
  <si>
    <t>1162130053953</t>
  </si>
  <si>
    <t>1057747813837</t>
  </si>
  <si>
    <t>1177746355225</t>
  </si>
  <si>
    <t>1165476201384</t>
  </si>
  <si>
    <t>1173668018501</t>
  </si>
  <si>
    <t>1177847203566</t>
  </si>
  <si>
    <t>1087746857835</t>
  </si>
  <si>
    <t>1177746530158</t>
  </si>
  <si>
    <t>1176658080554</t>
  </si>
  <si>
    <t>1155476138586</t>
  </si>
  <si>
    <t>1170327009412</t>
  </si>
  <si>
    <t>1176451025410</t>
  </si>
  <si>
    <t>1127536003297</t>
  </si>
  <si>
    <t>1057747958344</t>
  </si>
  <si>
    <t>1027402702139</t>
  </si>
  <si>
    <t>1132459000310</t>
  </si>
  <si>
    <t>1142651029608</t>
  </si>
  <si>
    <t>1173668043801</t>
  </si>
  <si>
    <t>1161447062622</t>
  </si>
  <si>
    <t>1147746334559</t>
  </si>
  <si>
    <t>1097746423752</t>
  </si>
  <si>
    <t>1107746119227</t>
  </si>
  <si>
    <t>1163668050732</t>
  </si>
  <si>
    <t>1083461003933</t>
  </si>
  <si>
    <t>1145958040348</t>
  </si>
  <si>
    <t>1173668055956</t>
  </si>
  <si>
    <t>1161832074744</t>
  </si>
  <si>
    <t>1156196031595</t>
  </si>
  <si>
    <t>1148602002757</t>
  </si>
  <si>
    <t>1144632011380</t>
  </si>
  <si>
    <t>1142536008548</t>
  </si>
  <si>
    <t>1152468033024</t>
  </si>
  <si>
    <t>1125259001592</t>
  </si>
  <si>
    <t>1167746832186</t>
  </si>
  <si>
    <t>1165476110029</t>
  </si>
  <si>
    <t>1023601544108</t>
  </si>
  <si>
    <t>1154632001700</t>
  </si>
  <si>
    <t>1133668050317</t>
  </si>
  <si>
    <t>1141831003192</t>
  </si>
  <si>
    <t>1145260018144</t>
  </si>
  <si>
    <t>1175476029739</t>
  </si>
  <si>
    <t>1161832051402</t>
  </si>
  <si>
    <t>1182375005878</t>
  </si>
  <si>
    <t>1132468067621</t>
  </si>
  <si>
    <t>1107847355000</t>
  </si>
  <si>
    <t>1177847391501</t>
  </si>
  <si>
    <t>1117746938880</t>
  </si>
  <si>
    <t>1167847404053</t>
  </si>
  <si>
    <t>1173025007979</t>
  </si>
  <si>
    <t>1185476022709</t>
  </si>
  <si>
    <t>1175476124493</t>
  </si>
  <si>
    <t>1167746816896</t>
  </si>
  <si>
    <t>1176658096306</t>
  </si>
  <si>
    <t>1157746486798</t>
  </si>
  <si>
    <t>1188617006599</t>
  </si>
  <si>
    <t>1187746409510</t>
  </si>
  <si>
    <t>1187847064580</t>
  </si>
  <si>
    <t>1107746246222</t>
  </si>
  <si>
    <t>1167746657033</t>
  </si>
  <si>
    <t>5087746390353</t>
  </si>
  <si>
    <t>1172651022136</t>
  </si>
  <si>
    <t>1181832017058</t>
  </si>
  <si>
    <t>1065503010495</t>
  </si>
  <si>
    <t>1151690042338</t>
  </si>
  <si>
    <t>1131831003754</t>
  </si>
  <si>
    <t>1137746463690</t>
  </si>
  <si>
    <t>1187847227270</t>
  </si>
  <si>
    <t>1185053007611</t>
  </si>
  <si>
    <t>1145958087043</t>
  </si>
  <si>
    <t>1144345007872</t>
  </si>
  <si>
    <t>1102223004740</t>
  </si>
  <si>
    <t>1167746456547</t>
  </si>
  <si>
    <t>1137746393432</t>
  </si>
  <si>
    <t>1157847315438</t>
  </si>
  <si>
    <t>1185275062411</t>
  </si>
  <si>
    <t>1165050050736</t>
  </si>
  <si>
    <t>5137746043628</t>
  </si>
  <si>
    <t>1147232051230</t>
  </si>
  <si>
    <t>1187746969684</t>
  </si>
  <si>
    <t>1147847545702</t>
  </si>
  <si>
    <t>1161832062677</t>
  </si>
  <si>
    <t>1175658016731</t>
  </si>
  <si>
    <t>1081690065490</t>
  </si>
  <si>
    <t>5177746087020</t>
  </si>
  <si>
    <t>1151690069046</t>
  </si>
  <si>
    <t>1144345009104</t>
  </si>
  <si>
    <t>1183123036689</t>
  </si>
  <si>
    <t>1185958071694</t>
  </si>
  <si>
    <t>1196820000860</t>
  </si>
  <si>
    <t>1152225029417</t>
  </si>
  <si>
    <t>1060278105161</t>
  </si>
  <si>
    <t>1197627003705</t>
  </si>
  <si>
    <t>1166313150464</t>
  </si>
  <si>
    <t>1072312012794</t>
  </si>
  <si>
    <t>1167746596687</t>
  </si>
  <si>
    <t>1176658038700</t>
  </si>
  <si>
    <t>1135483002214</t>
  </si>
  <si>
    <t>1192130003152</t>
  </si>
  <si>
    <t>1146194004296</t>
  </si>
  <si>
    <t>1156196050449</t>
  </si>
  <si>
    <t>1185275038376</t>
  </si>
  <si>
    <t>1185275060915</t>
  </si>
  <si>
    <t>5147746075450</t>
  </si>
  <si>
    <t>1193850009506</t>
  </si>
  <si>
    <t>1153443019740</t>
  </si>
  <si>
    <t>1187746783355</t>
  </si>
  <si>
    <t>1157746820142</t>
  </si>
  <si>
    <t>1097746346500</t>
  </si>
  <si>
    <t>1142130004180</t>
  </si>
  <si>
    <t>1087746460295</t>
  </si>
  <si>
    <t>1037739018206</t>
  </si>
  <si>
    <t>1122225006056</t>
  </si>
  <si>
    <t>1177746942020</t>
  </si>
  <si>
    <t>1111841011590</t>
  </si>
  <si>
    <t>1185476108223</t>
  </si>
  <si>
    <t>1192375017757</t>
  </si>
  <si>
    <t>1106659011359</t>
  </si>
  <si>
    <t>1163123063510</t>
  </si>
  <si>
    <t>1125027004431</t>
  </si>
  <si>
    <t>1187154026180</t>
  </si>
  <si>
    <t>1143702026247</t>
  </si>
  <si>
    <t>1132721006681</t>
  </si>
  <si>
    <t>1021801436007</t>
  </si>
  <si>
    <t>1134027001470</t>
  </si>
  <si>
    <t>5077746740946</t>
  </si>
  <si>
    <t>1172036002918</t>
  </si>
  <si>
    <t>1191832008026</t>
  </si>
  <si>
    <t>1120327018382</t>
  </si>
  <si>
    <t>1191690032423</t>
  </si>
  <si>
    <t>1197746379379</t>
  </si>
  <si>
    <t>1197847017862</t>
  </si>
  <si>
    <t>1135658002149</t>
  </si>
  <si>
    <t>1162536056198</t>
  </si>
  <si>
    <t>1183702001988</t>
  </si>
  <si>
    <t>1156658063011</t>
  </si>
  <si>
    <t>1113327005472</t>
  </si>
  <si>
    <t>1165476089635</t>
  </si>
  <si>
    <t>1194350008599</t>
  </si>
  <si>
    <t>1154827015100</t>
  </si>
  <si>
    <t>1175543031740</t>
  </si>
  <si>
    <t>1137746115968</t>
  </si>
  <si>
    <t>1147232047577</t>
  </si>
  <si>
    <t>1193025003852</t>
  </si>
  <si>
    <t>1056168026826</t>
  </si>
  <si>
    <t>1102130000631</t>
  </si>
  <si>
    <t>1177536006944</t>
  </si>
  <si>
    <t>1193443010111</t>
  </si>
  <si>
    <t>1156451026269</t>
  </si>
  <si>
    <t>1171690075864</t>
  </si>
  <si>
    <t>1195476020343</t>
  </si>
  <si>
    <t>1152225010244</t>
  </si>
  <si>
    <t>1197627004970</t>
  </si>
  <si>
    <t>1180280061246</t>
  </si>
  <si>
    <t>1152036002513</t>
  </si>
  <si>
    <t>1197746606804</t>
  </si>
  <si>
    <t>1143443015407</t>
  </si>
  <si>
    <t>1181719001100</t>
  </si>
  <si>
    <t>1195275056866</t>
  </si>
  <si>
    <t>1197746655468</t>
  </si>
  <si>
    <t>1192375072273</t>
  </si>
  <si>
    <t>1167232066110</t>
  </si>
  <si>
    <t>1192651015347</t>
  </si>
  <si>
    <t>1137847224459</t>
  </si>
  <si>
    <t>1207300000148</t>
  </si>
  <si>
    <t>1192375014061</t>
  </si>
  <si>
    <t>1192130009708</t>
  </si>
  <si>
    <t>1194205020613</t>
  </si>
  <si>
    <t>1171215002331</t>
  </si>
  <si>
    <t>5147746190851</t>
  </si>
  <si>
    <t>1193668019797</t>
  </si>
  <si>
    <t>1193926006933</t>
  </si>
  <si>
    <t>1206400001807</t>
  </si>
  <si>
    <t>1123256013429</t>
  </si>
  <si>
    <t>1205900000041</t>
  </si>
  <si>
    <t>1203400002772</t>
  </si>
  <si>
    <t>1161326058607</t>
  </si>
  <si>
    <t>1157328002721</t>
  </si>
  <si>
    <t>1202100002323</t>
  </si>
  <si>
    <t>1166952072748</t>
  </si>
  <si>
    <t>1202600002990</t>
  </si>
  <si>
    <t>1141650010150</t>
  </si>
  <si>
    <t>1195476015085</t>
  </si>
  <si>
    <t>1193443008010</t>
  </si>
  <si>
    <t>1141101003042</t>
  </si>
  <si>
    <t>1192130008707</t>
  </si>
  <si>
    <t>1207800000033</t>
  </si>
  <si>
    <t>5147746158632</t>
  </si>
  <si>
    <t>1207700071402</t>
  </si>
  <si>
    <t>1207700116513</t>
  </si>
  <si>
    <t>1205900015892</t>
  </si>
  <si>
    <t>1132224006914</t>
  </si>
  <si>
    <t>1207700002520</t>
  </si>
  <si>
    <t>1171719001706</t>
  </si>
  <si>
    <t>1192536018619</t>
  </si>
  <si>
    <t>1187847309066</t>
  </si>
  <si>
    <t>1202100001751</t>
  </si>
  <si>
    <t>1205000042774</t>
  </si>
  <si>
    <t>1063255001886</t>
  </si>
  <si>
    <t>1165658072887</t>
  </si>
  <si>
    <t>1147746738028</t>
  </si>
  <si>
    <t>1247800047703</t>
  </si>
  <si>
    <t>1197232028388</t>
  </si>
  <si>
    <t>1161901056492</t>
  </si>
  <si>
    <t>1205400014467</t>
  </si>
  <si>
    <t>1026601724665</t>
  </si>
  <si>
    <t>1205400001399</t>
  </si>
  <si>
    <t>1203700004375</t>
  </si>
  <si>
    <t>1187746915740</t>
  </si>
  <si>
    <t>5147746341199</t>
  </si>
  <si>
    <t>1205200034445</t>
  </si>
  <si>
    <t>1117746013065</t>
  </si>
  <si>
    <t>1131840000412</t>
  </si>
  <si>
    <t>1207400023830</t>
  </si>
  <si>
    <t>1143443023459</t>
  </si>
  <si>
    <t>1193443005018</t>
  </si>
  <si>
    <t>org_fullName</t>
  </si>
  <si>
    <t>org_inn</t>
  </si>
  <si>
    <t>org_kpp</t>
  </si>
  <si>
    <t>org_address</t>
  </si>
  <si>
    <t>org_bfoId</t>
  </si>
  <si>
    <t>org_okpo</t>
  </si>
  <si>
    <t>org_okved2</t>
  </si>
  <si>
    <t>org_okopf</t>
  </si>
  <si>
    <t>org_okfs</t>
  </si>
  <si>
    <t>ОБЩЕСТВО С ОГРАНИЧЕННОЙ ОТВЕТСТВЕННОСТЬЮ "СЕНТИНЕЛ КРЕДИТ МЕНЕДЖМЕНТ"</t>
  </si>
  <si>
    <t>123376, Москва г, ул Красная Пресня, 24</t>
  </si>
  <si>
    <t>ОБЩЕСТВО С ОГРАНИЧЕННОЙ ОТВЕТСТВЕННОСТЬЮ "АКТИВБИЗНЕСКОНСАЛТ"</t>
  </si>
  <si>
    <t>НЕПУБЛИЧНОЕ АКЦИОНЕРНОЕ ОБЩЕСТВО «ПЕРВОЕ КЛИЕНТСКОЕ БЮРО»</t>
  </si>
  <si>
    <t>ОБЩЕСТВО С ОГРАНИЧЕННОЙ ОТВЕТСТВЕННОСТЬЮ «НАЦИОНАЛЬНАЯ СЛУЖБА ВЗЫСКАНИЯ»</t>
  </si>
  <si>
    <t>117342, Москва г, ул Бутлерова, 17, 7/22</t>
  </si>
  <si>
    <t>АКЦИОНЕРНОЕ ОБЩЕСТВО "ФИНАНСОВОЕ АГЕНТСТВО ПО СБОРУ ПЛАТЕЖЕЙ"</t>
  </si>
  <si>
    <t>121151, Москва г, наб Тараса Шевченко, 23А, эт/пом/ком 5/II/1</t>
  </si>
  <si>
    <t>ОБЩЕСТВО С ОГРАНИЧЕННОЙ ОТВЕТСТВЕННОСТЬЮ "М.Б.А. ФИНАНСЫ"</t>
  </si>
  <si>
    <t>Деятельность по определению взаимных обязательств (клиринг)</t>
  </si>
  <si>
    <t>117335, Москва г, Вавилова ул, д. № 79, корп. 1</t>
  </si>
  <si>
    <t>ООО "ГК ФИН"</t>
  </si>
  <si>
    <t>643,610017,43,,Киров г,,Горбачева ул,Д.62,пом. 29,</t>
  </si>
  <si>
    <t>Общество с ограниченной ответственностью "ТРАСТ"</t>
  </si>
  <si>
    <t>665801, Иркутская обл, Ангарск г, 252 кв-л, стр. 19, оф. 202</t>
  </si>
  <si>
    <t>Общество с ограниченной ответственностью "ТРАСТ-ЗАПАДНАЯ СИБИРЬ"</t>
  </si>
  <si>
    <t>665801, Иркутская обл, Ангарск г, 252 кв-л, стр. 19, оф. 203</t>
  </si>
  <si>
    <t>Общество с ограниченной ответственностью "Управляющая компания Траст"</t>
  </si>
  <si>
    <t>665801, Иркутская обл, Ангарск г, 252 кв-л, стр. 19, оф. 207</t>
  </si>
  <si>
    <t>Общество с ограниченной ответственностью "Компания Траст"</t>
  </si>
  <si>
    <t>665801, Иркутская обл, Ангарск г, 252 кв-л, стр. 19, оф. 208</t>
  </si>
  <si>
    <t>Общество с ограниченной ответственностью "Долговое агентство "Центр кредитной безопасности"</t>
  </si>
  <si>
    <t>141304, Московская область, Сергиево-Посадский, Сергиев Посад г, Московское ш, д. № 6, пом. 1</t>
  </si>
  <si>
    <t>Общество с ограниченной ответственностью "Филберт"</t>
  </si>
  <si>
    <t>198095, Санкт-Петербург г, ул.Маршала Говорова, д.35, корп.5, лит. Ж</t>
  </si>
  <si>
    <t>Общество с ограниченной ответственностью "Бюро кредитной безопасности "РУССКОЛЛЕКТОР" (ООО "Бюро кредитной безопасности "РУССКОЛЛЕКТОР")</t>
  </si>
  <si>
    <t>129515, Москва г, Академика Королева ул, дом 13, строение 1, этаж 2 ком.14 пом.II</t>
  </si>
  <si>
    <t>125252, Москва г, Авиаконструктора Микояна ул, д. № 12, оф. 7</t>
  </si>
  <si>
    <t>ОБЩЕСТВО С ОГРАНИЧЕННОЙ ОТВЕТСТВЕННОСТЬЮ " СТОЛИЧНОЕ АГЕНТСТВО ПО ВОЗВРАТУ ДОЛГОВ"</t>
  </si>
  <si>
    <t>Общество с ограниченной ответственностью "КРЕДИТ ИНКАСО РУС"</t>
  </si>
  <si>
    <t>127273, Москва г, Березовая аллея, д. № 5А, стр. 7, пом. 4</t>
  </si>
  <si>
    <t>Общество с ограниченной ответственностью "Кредитэкспресс Финанс"</t>
  </si>
  <si>
    <t>643,127055,Москва г,,,,Бутырский Вал ул,68/70,1,1, комната 44,дом,строение,помещение</t>
  </si>
  <si>
    <t>Общество с ограниченной ответственностью "ФЕНИКС"</t>
  </si>
  <si>
    <t>127287, Москва г, Хуторская 2-Я ул, д. № 38А, стр. 26</t>
  </si>
  <si>
    <t>ООО "ЭВЕРЕСТ"</t>
  </si>
  <si>
    <t>Общество с ограниченной ответственностью "Камелот"</t>
  </si>
  <si>
    <t>614000, Пермский край, Пермь г, Монастырская ул, д. № 14, кв. 200</t>
  </si>
  <si>
    <t>Общество с ограниченной ответственностью "Агентство юридического взыскания и сопровождения"</t>
  </si>
  <si>
    <t>614016, Пермский край, Пермь г, Краснофлотская ул, дом 28</t>
  </si>
  <si>
    <t>347927, Ростовская обл, г.Таганрог, пер. Тергеневский, д.34, 2</t>
  </si>
  <si>
    <t>643,344002,61,,Ростов-на-Дону г,,Московская ул,55а,,Помещ. 1б</t>
  </si>
  <si>
    <t>Общество с ограниченной ответственностью "НОРД КОЛЛЕКТ"</t>
  </si>
  <si>
    <t>194044, Санкт-Петербург г, Финляндский пр-кт, д. № 4, лит. А, оф. 209</t>
  </si>
  <si>
    <t>ОБЩЕСТВО С ОГРАНИЧЕННОЙ ОТВЕТСТВЕННОСТЬЮ "ПРИМОКОЛЛЕКТ"</t>
  </si>
  <si>
    <t>195043, Санкт-Петербург г, Рябовское ш, д. № 120, лит. А, пом. 210</t>
  </si>
  <si>
    <t>ООО "КОЛЛЕКТОРСКОЕ АГЕНТСТВО "СП"</t>
  </si>
  <si>
    <t>643,344013,61,,Ростов-на-Дону г,,Мечникова ул,39В,,</t>
  </si>
  <si>
    <t>Общество с ограниченной ответственностью "БЭТТА"</t>
  </si>
  <si>
    <t>603155, Нижегородская обл, Нижний Новгород г, Ковалихинская ул, д. № 72, кв. 71</t>
  </si>
  <si>
    <t>97566458</t>
  </si>
  <si>
    <t>Общество с ограниченной ответственностью "Премьер Авто"</t>
  </si>
  <si>
    <t>690014, Приморский край, г.Владивосток, ул.Некрасовская, д.46, 826</t>
  </si>
  <si>
    <t>Общество с ограниченной ответственностью  "АГЕНТСТВО ФИНАНСОВОЙ И ПРАВОВОЙ БЕЗОПАСНОСТИ"</t>
  </si>
  <si>
    <t>195009, Санкт-Петербург г, Кондратьевский пр-кт, д. № 2, лит. Л, оф. 300</t>
  </si>
  <si>
    <t>Общество с ограниченной ответственностью "Лайф"</t>
  </si>
  <si>
    <t>Общество с ограниченной ответственностью "ЦКБ-Финанс"</t>
  </si>
  <si>
    <t>141371, Московская обл, Сергиево-Посадский р-н, Хотьково г, Майолик ул, д. № 6</t>
  </si>
  <si>
    <t>Общество с ограниченной ответственностью "БЮРО ВОЗВРАТА ДОЛГОВ"</t>
  </si>
  <si>
    <t>ООО "САНОРА-РУС"</t>
  </si>
  <si>
    <t>г. Москва, ул. Малая Пироговская, д. 14, стр. 2, 119435</t>
  </si>
  <si>
    <t>ОБЩЕСТВО С ОГРАНИЧЕННОЙ ОТВЕТСТВЕННОСТЬЮ "ЮРИДИЧЕСКАЯ КОМПАНИЯ "ГРУППА СВС"</t>
  </si>
  <si>
    <t>643,115114,77,,,,Дербеневская наб,11,,9Б</t>
  </si>
  <si>
    <t>Общество с ограниченной ответственностью "ЭОС"</t>
  </si>
  <si>
    <t>117105, Москва г, Варшавское ш, д. № 26, этаж 2 кв. 8</t>
  </si>
  <si>
    <t>236601001</t>
  </si>
  <si>
    <t>643,354068,23,,Сочи г,,Виноградный пер,2а,,12</t>
  </si>
  <si>
    <t>121099, Москва г, Композиторская ул, д. № 17, оф. 407</t>
  </si>
  <si>
    <t>Общество с ограниченной ответственностью "Центр исполнения судебных решений"</t>
  </si>
  <si>
    <t>115114, Москва г, Дербеневская наб, д. № 11, пом. 81 оф. 1А-504</t>
  </si>
  <si>
    <t>Общество с ограниченной ответственностью "ВЕЛА ПЕРМЬ"</t>
  </si>
  <si>
    <t>614030, 59, Пермь, Кабельщиков, д. № 6</t>
  </si>
  <si>
    <t>643,195279,Санкт-Петербург г,,,,Революции ш,69,А,ПОМ 46Н,48Н,50Н,54Н,55Н ОФ231,дом,литер,квартира</t>
  </si>
  <si>
    <t>Общество с ограниченной ответственностью "Правовой Центр "ОДА"</t>
  </si>
  <si>
    <t>460048, Оренбургская обл, Оренбург г., Автоматики пр-д, д. № 8, оф. 405</t>
  </si>
  <si>
    <t>ОБЩЕСТВО С ОГРАНИЧЕННОЙ ОТВЕТСТВЕННОСТЬЮ "САТУРН"</t>
  </si>
  <si>
    <t>ОБЩЕСТВО С ОГРАНИЧЕННОЙ ОТВЕТСТВЕННОСТЬЮ "АВАНТАЖ"</t>
  </si>
  <si>
    <t>620000, Свердловская обл, г Екатеринбург, ул Крестинского, 53Б</t>
  </si>
  <si>
    <t>КИТ ФИНАНС КАПИТАЛ (ОБЩЕСТВО С ОГРАНИЧЕННОЙ ОТВЕТСТВЕННОСТЬЮ)</t>
  </si>
  <si>
    <t>781301001</t>
  </si>
  <si>
    <t>197101, Санкт-Петербург г, ул Дивенская, 1, А</t>
  </si>
  <si>
    <t>Вложения в ценные бумаги и деятельность дилерская</t>
  </si>
  <si>
    <t>ОБЩЕСТВО С ОГРАНИЧЕННОЙ ОТВЕТСТВЕННОСТЬЮ "КОЛЛЕКТОРСКИЙ ЦЕНТР "СОДЕЙСТВИЕ""</t>
  </si>
  <si>
    <t>450098, Башкортостан Респ, Уфа г, Октября пр-кт, д. № 132, корп. 3, оф. 803</t>
  </si>
  <si>
    <t>ООО "Коллекторское агентство "ИЛМА"</t>
  </si>
  <si>
    <t>185035, Карелия Респ, г.Петрозаводск, ул.Гоголя, д.58</t>
  </si>
  <si>
    <t>ОБЩЕСТВО С ОГРАНИЧЕННОЙ ОТВЕТСТВЕННОСТЬЮ "ФИНСОЮЗ АКТИВ ЮГ"</t>
  </si>
  <si>
    <t>ОБЩЕСТВО С ОГРАНИЧЕННОЙ ОТВЕТСТВЕННОСТЬЮ "ПРОГРЕСС СЕРВИС"</t>
  </si>
  <si>
    <t>ОБЩЕСТВО С ОГРАНИЧЕННОЙ ОТВЕТСТВЕННОСТЬЮ "ПРИОРИТЕТ"</t>
  </si>
  <si>
    <t>ОБЩЕСТВО С ОГРАНИЧЕННОЙ ОТВЕТСТВЕННОСТЬЮ "ПЕРСОНАЛ АКТИВ ПЛЮС ЮГ"</t>
  </si>
  <si>
    <t>358001, Калмыкия Респ, г Элиста, ул В.И.Ленина, 240, 414</t>
  </si>
  <si>
    <t>ОБЩЕСТВО С ОГРАНИЧЕННОЙ ОТВЕТСТВЕННОСТЬЮ "КОНТРОЛЬ"</t>
  </si>
  <si>
    <t>ООО "ДОЛГОВОЕ АГЕНТСТВО "ВЕРУС"</t>
  </si>
  <si>
    <t>643,109382,77,,,,Судакова ул,10,,офис 213</t>
  </si>
  <si>
    <t>Общество с ограниченной ответственностью "СТРАТЕГИЯ"</t>
  </si>
  <si>
    <t>111033, 111033</t>
  </si>
  <si>
    <t>ОБЩЕСТВО С ОГРАНИЧЕННОЙ ОТВЕТСТВЕННОСТЬЮ КОЛЛЕКТОРСКОЕ АГЕНТСТВО "ДИАЛОГ-ФИНАНС"</t>
  </si>
  <si>
    <t>643,,09,,Черкесск г,,Ставропольская ул,40а,,1-3</t>
  </si>
  <si>
    <t>Общество с ограниченной ответственностью "Группа СВС"</t>
  </si>
  <si>
    <t>643, 129344, Москва г, д.Верхоянская ул, корп.18, 2</t>
  </si>
  <si>
    <t>Общество с ограниченной ответственностью "РегионКонсалт"</t>
  </si>
  <si>
    <t>643,117218,77,,,,Кржижановского ул,15,5,208</t>
  </si>
  <si>
    <t>Общество с ограниченной ответственностью "ФОРВАРД"</t>
  </si>
  <si>
    <t>643,630099,Новосибирская обл,,Новосибирск г,,Урицкого ул,21,,7, 9, 10, 11, 12, 13, 14, 15, 16,дом,,квартира</t>
  </si>
  <si>
    <t>ОБЩЕСТВО С ОГРАНИЧЕННОЙ ОТВЕТСТВЕННОСТЬЮ "АГЕНТСТВО ПО ВЗЫСКАНИЮ ДОЛГОВ "ТРИАДА"</t>
  </si>
  <si>
    <t>410056, Саратовская обл., г.Саратов, ул.им Пугачева Е.И., д.54/62, корп.литГ, пом.3</t>
  </si>
  <si>
    <t>Общество с ограниченной ответственностью "Агентство по взысканию долгов "Легал Коллекшн"</t>
  </si>
  <si>
    <t>443079, Самарская обл, Самара г, Революционная ул, д. № 111, этаж 1 оф. 8</t>
  </si>
  <si>
    <t>ООО "ЖилКомИнкасо-Нижний Новгород"</t>
  </si>
  <si>
    <t>ОБЩЕСТВО С ОГРАНИЧЕННОЙ ОТВЕТСТВЕННОСТЬЮ "МЕГАСАХ"</t>
  </si>
  <si>
    <t>693000, г.Южно-Сахалинск, Коммунистический пр-кт, д.49, кв.408А</t>
  </si>
  <si>
    <t>Общество с ограниченной ответственностью "АГЕНТСТВО ПО РАБОТЕ С ДОЛГАМИ"</t>
  </si>
  <si>
    <t>153022, Ивановская обл, Иваново г, Богдана Хмельницкого ул, д. № 83, оф. 5</t>
  </si>
  <si>
    <t>ОБЩЕСТВО С ОГРАНИЧЕННОЙ ОТВЕТСТВЕННОСТЬЮ "СПЕЦИАЛИЗИРОВАННОЕ АГЕНТСТВО АНАЛИТИКИ И БЕЗОПАСНОСТИ"</t>
  </si>
  <si>
    <t>г. Нижний Новгород, Казанское ш., д. 10, к. 3, ПОМЕЩ. 2, 603087</t>
  </si>
  <si>
    <t>Общество с ограниченной ответственностью "АГЕНТСТВО ФИНАНСОВОГО КОНТРОЛЯ"</t>
  </si>
  <si>
    <t>603087, Нижегородская обл, Нижний Новгород г, Казанское ш, д. № 10, корп. 3, кв. 2</t>
  </si>
  <si>
    <t>ООО "НАЦИОНАЛЬНОЕ АГЕНТСТВО ПО СБОРУ ДОЛГОВ"</t>
  </si>
  <si>
    <t>127287, г. Москва, ул. Писцовая, д. 16, к. 2, пом. 1,3, ком. 1-18, эт. 1</t>
  </si>
  <si>
    <t>ООО "АБВ"</t>
  </si>
  <si>
    <t>643,119119,77,,,,Ленинский пр-кт,42,1,88</t>
  </si>
  <si>
    <t>ОБЩЕСТВО С ОГРАНИЧЕННОЙ ОТВЕТСТВЕННОСТЬЮ "ЮГОРСКОЕ КОЛЛЕКТОРСКОЕ АГЕНТСТВО"</t>
  </si>
  <si>
    <t>643,620075,66,,Екатеринбург г,,Горького ул,63,,226</t>
  </si>
  <si>
    <t>ОБЩЕСТВО С ОГРАНИЧЕННОЙ ОТВЕТСТВЕННОСТЬЮ "АРС ФИНАНС"</t>
  </si>
  <si>
    <t>643,620014,66,,Екатеринбург г,,Добролюбова ул,16,,717</t>
  </si>
  <si>
    <t>Общество с ограниченной ответственностью  "Коллекторское агентство Регион"</t>
  </si>
  <si>
    <t>625002, Тюменская обл, Тюмень г, Комсомольская ул, д. № 49, оф. 401</t>
  </si>
  <si>
    <t>Общество с ограниченной ответственностью "СпецСнаб71"</t>
  </si>
  <si>
    <t>390023, Рязанская обл, Рязань г, Урицкого ул, д. № 46, пом. Н48</t>
  </si>
  <si>
    <t>0191913634</t>
  </si>
  <si>
    <t>ООО "Платан"</t>
  </si>
  <si>
    <t>Общество с ограниченной ответственностью "Региональная Служба Взыскания"</t>
  </si>
  <si>
    <t>643,127055,Москва,,,,Бутырский Вал,68/70, стр. 1, этаж 2, помещение I, комната №4,,,дом,,</t>
  </si>
  <si>
    <t>ОБЩЕСТВО С ОГРАНИЧЕННОЙ ОТВЕТСТВЕННОСТЬЮ "АРГУМЕНТ"</t>
  </si>
  <si>
    <t>643,450068,02,,Уфа г,,Коммунаров ул,66,2,</t>
  </si>
  <si>
    <t>ООО "Колизей"</t>
  </si>
  <si>
    <t>Общество с ограниченной ответственностью "Коллекторское агентство "Центр ЮСБ ЮФО"</t>
  </si>
  <si>
    <t>350911, Краснодарский край, Краснодар г, Трамвайная ул, д. № 25, оф. 9</t>
  </si>
  <si>
    <t>ОБЩЕСТВО С ОГРАНИЧЕННОЙ ОТВЕТСТВЕННОСТЬЮ "ЭКСПРЕСС-КРЕДИТ"</t>
  </si>
  <si>
    <t>643,628403,86,,Сургут г,,Мира пр-кт,33/1,,6</t>
  </si>
  <si>
    <t>Общество с ограниченной ответственностью "КОЛЛЕКТОРСКОЕ АГЕНТСТВО "ЮРИДИЧЕСКИЕ ТЕХНОЛОГИИ"</t>
  </si>
  <si>
    <t>620034, Свердловская обл, Екатеринбург г, Бебеля ул, д. № 108, кв. 50</t>
  </si>
  <si>
    <t>ОБЩЕСТВО С ОГРАНИЧЕННОЙ ОТВЕТСТВЕННОСТЬЮ "ПРАВОВАЯ ЗАЩИТА"</t>
  </si>
  <si>
    <t>643,443080,63,,Самара г,,Революционная ул,70,3,25</t>
  </si>
  <si>
    <t>Общество с ограниченной ответственностью "ДОЛГОВОЕ АГЕНТСТВО "ФЕМИДА"</t>
  </si>
  <si>
    <t>197374, Санкт-Петербург г, Мебельная ул, д. № 12, корп. 1 лит. А, пом. 55-Н оф. 420</t>
  </si>
  <si>
    <t>Общество с ограниченной ответственностью "Коллекторское агентство "АКЦЕПТ"</t>
  </si>
  <si>
    <t>140180, Московская обл, Жуковский г, Гагарина ул, д. № 85 В, пом. 1</t>
  </si>
  <si>
    <t>643,633010,54,,Бердск г,,Вокзальная ул,26,,106</t>
  </si>
  <si>
    <t>Общество с ограниченной ответственностью "Юридический центр "Мегаполис Консалт и Сервис"</t>
  </si>
  <si>
    <t>400117, Волгоградская обл, Волгоград г, им Землячки ул, д. № 66А</t>
  </si>
  <si>
    <t>Общество с ограниченной ответственностью "Кредит Коллект"</t>
  </si>
  <si>
    <t>155908, Ивановская обл, Шуйский р-н, Шуя г, Шуя г, Свердлова ул, д. № 104, кв. 90</t>
  </si>
  <si>
    <t>Общество с ограниченной ответственностью "АВРОРА Консалт"</t>
  </si>
  <si>
    <t>Общество с ограниченной ответственностью "Горизонт"</t>
  </si>
  <si>
    <t>Общество с ограниченной ответственностью Коллекторское агентство "Возврат"</t>
  </si>
  <si>
    <t>г. Екатеринбург, ул. Крестинского, стр. 46А, оф. 117/5, 620073</t>
  </si>
  <si>
    <t>Общество с ограниченной ответственностью "ЭКСПЕРТ-ФИНАНС"</t>
  </si>
  <si>
    <t>150002, Ярославская обл, Ярославль г, Будкина ул, дом № 7, офис 2</t>
  </si>
  <si>
    <t>Общество с ограниченной ответственностью "МФИ КОЛЛЕКШН"</t>
  </si>
  <si>
    <t>150000, Ярославская обл, Ярославль г, Большая Октябрьская ул, д. № 29, оф. 335</t>
  </si>
  <si>
    <t>22702889</t>
  </si>
  <si>
    <t>ОБЩЕСТВО С ОГРАНИЧЕННОЙ ОТВЕТСТВЕННОСТЬЮ "ЮГ-КОЛЛЕКШН"</t>
  </si>
  <si>
    <t>643,344056,61,,Ростов-на-Дону г,,Белорусская ул,44/71,,1</t>
  </si>
  <si>
    <t>Общество с ограниченной ответственностью "ЖИЛИЩНИК-ПРО"</t>
  </si>
  <si>
    <t>142116, Московская обл, г. Подольск, ул. Лобачева, дом 13, офис 425</t>
  </si>
  <si>
    <t>ОБЩЕСТВО С ОГРАНИЧЕННОЙ ОТВЕТСТВЕННОСТЬЮ СЛУЖБА БЕЗОПАСНОСТИ "ЦЕРБЕР"</t>
  </si>
  <si>
    <t>643,620144,66,,Екатеринбург г,,Куйбышева ул,55,,402</t>
  </si>
  <si>
    <t>ООО "Редут"</t>
  </si>
  <si>
    <t>420021, Татарстан Респ, Казань г, Братьев Петряевых ул, д. № 5, пом. 407</t>
  </si>
  <si>
    <t>Общество с ограниченной ответственностью "Балтийская служба взыскания"</t>
  </si>
  <si>
    <t>195009, Санкт-Петербург г, Кондратьевский пр-кт, д. № 2, лит. Л, пом. 302</t>
  </si>
  <si>
    <t>Общество с ограниченной ответственностью "ПАРТНЕР-ФИНАНС"</t>
  </si>
  <si>
    <t>150002, Ярославская обл, Ярославль г, Будкина ул, д. № 7, оф. 1</t>
  </si>
  <si>
    <t>Общество с ограниченной ответственностью "ЮРИДИЧЕСКАЯ ПРАКТИКА"</t>
  </si>
  <si>
    <t>643,614058,59,,Пермь г,,Пожарная ул,18,,3</t>
  </si>
  <si>
    <t>Общество с ограниченной ответственностью "Гироскоп-Ч"</t>
  </si>
  <si>
    <t>428024, Чувашская Республика - Чувашия, Чебоксары г, Хевешская ул, д. № 1, стр. А, оф. 207</t>
  </si>
  <si>
    <t>Общество с ограниченной ответственностью "ГНК-Инвест"</t>
  </si>
  <si>
    <t>Публичное акционерное общество "РИТМ-ФИНАНС"</t>
  </si>
  <si>
    <t>117452, Москва г, Азовская ул, д. № 24, корп. 3, этаж Ч ком. 28</t>
  </si>
  <si>
    <t>Общество с ограниченной ответственностью "Партнер"</t>
  </si>
  <si>
    <t>618270, Пермский край, Гремячинск г, Свердлова ул, д. № 7</t>
  </si>
  <si>
    <t>Общество с ограниченной ответственностью "Агентство судебного взыскания"</t>
  </si>
  <si>
    <t>194044, Санкт-Петербург г, Большой Сампсониевский пр-кт, д. № 28, корп. 2 лит. Д</t>
  </si>
  <si>
    <t>Общество с ограниченной ответственностью "Коллекторское агентство "Стоунхедж"</t>
  </si>
  <si>
    <t>г. Москва, Семёновский пер., д. 15, пом. I, ком. 21, 107023</t>
  </si>
  <si>
    <t>643,344004,61,,Ростов-на-Дону г,,Рабочая пл,25,Этаж 1,2</t>
  </si>
  <si>
    <t>ОБЩЕСТВО С ОГРАНИЧЕННОЙ ОТВЕТСТВЕННОСТЬЮ "ЛЕГАЛ-ПЛЮС"</t>
  </si>
  <si>
    <t>643,614068,59,,Пермь г,,Окулова ул,75,2,215</t>
  </si>
  <si>
    <t>Общество с ограниченной ответственностью "ЦЕНТР ЭФФЕКТИВНОГО ВЗЫСКАНИЯ"</t>
  </si>
  <si>
    <t>109316, Москва г, Волгоградский пр-кт, д. № 35, пом. 409</t>
  </si>
  <si>
    <t>443045, Самарская обл, Самара г, Революционная ул, д. № 76, лит. B7, д.ком. 4</t>
  </si>
  <si>
    <t>111024, Москва г, Авиамоторная ул, д. № 55, корп. 31, пом. 3516</t>
  </si>
  <si>
    <t>ОБЩЕСТВО С ОГРАНИЧЕННОЙ ОТВЕТСТВЕННОСТЬЮ "ПРАВО"</t>
  </si>
  <si>
    <t>Общество с ограниченной ответственностью "ВИН ЛЭВЕЛ КАПИТАЛ"</t>
  </si>
  <si>
    <t>643,423823,Татарстан респ,,Набережные Челны г,,Сююмбике пр-кт,40,,54,55,дом,,помещение</t>
  </si>
  <si>
    <t>Общество с ограниченной ответственностью "Интер-Прайм"</t>
  </si>
  <si>
    <t>127015, Москва г, Новодмитровская Б. ул, д. № 23, стр. 3</t>
  </si>
  <si>
    <t>Общество с ограниченной ответственностью"РМК-КОЛЛЕКТИНГ"</t>
  </si>
  <si>
    <t>123007, Москва г, Хорошёвское ш, д. № 35, корп. 1, пом. 7</t>
  </si>
  <si>
    <t>ООО "ЦЕНТР ВЗЫСКАНИЯ"</t>
  </si>
  <si>
    <t>Общество с ограниченной отвтетственностью "ДАГ+"</t>
  </si>
  <si>
    <t>Общество с ограниченной ответственностью "НБК"</t>
  </si>
  <si>
    <t>610001, Кировская обл, Киров г, Красина ул, д. № 5, корп. 4</t>
  </si>
  <si>
    <t>ОБЩЕСТВО С ОГРАНИЧЕННОЙ ОТВЕТСТВЕННОСТЬЮ "УРАЛО-СИБИРСКИЙ РАСЧЕТНО-ДОЛГОВОЙ ЦЕНТР"</t>
  </si>
  <si>
    <t>643,620026,66,,Екатеринбург г,,Куйбышева ул,48г,,17</t>
  </si>
  <si>
    <t>ОБЩЕСТВО С ОГРАНИЧЕННОЙ ОТВЕТСТВЕННОСТЬЮ "МЕЖРЕГИОНАЛЬНЫЙ КОНСАЛТИНГОВЫЙ ЦЕНТР"</t>
  </si>
  <si>
    <t>Общество с ограниченной ответственностью Центр правовой помощи "Кредитный Арбитр"</t>
  </si>
  <si>
    <t>392000, Тамбовская обл, Тамбов г, Базарная ул, д. № 107А</t>
  </si>
  <si>
    <t>Общество с ограниченной ответственностью "ВАЛЬТЕР И ПАРТНЕРЫ"</t>
  </si>
  <si>
    <t>143005</t>
  </si>
  <si>
    <t>ОБЩЕСТВО С ОГРАНИЧЕННОЙ ОТВЕТСТВЕННОСТЬЮ "КОЛЛЕКТОРСКОЕ АГЕНТСТВО "СЕВЕРНАЯ СТОЛИЦА"</t>
  </si>
  <si>
    <t>105122, Москва г, Щёлковское ш, д. № 2А, этаж Антресоль пом. А61Б</t>
  </si>
  <si>
    <t>ОБЩЕСТВО С ОГРАНИЧЕННОЙ ОТВЕТСТВЕННОСТЬЮ "АНТЕЙ"</t>
  </si>
  <si>
    <t>117105, Москва г, Варшавское ш, д. № 16, корп. 1, этаж 1 пом. II ком. 1-9</t>
  </si>
  <si>
    <t>170001, Тверская обл, Тверь г, Спартака ул, д. № 42, оф. 6</t>
  </si>
  <si>
    <t>Общество с ограниченной ответственностью Коллекторское агентство"Фабула"</t>
  </si>
  <si>
    <t>Общество с ограниченной ответственностью "Сириус-Трейд"</t>
  </si>
  <si>
    <t>ОБЩЕСТВО С ОГРАНИЧЕННОЙ ОТВЕТСТВЕННОСТЬЮ "ОЛАНД"</t>
  </si>
  <si>
    <t>614015, Пермский край, г Пермь, ул Монастырская, 61, 602</t>
  </si>
  <si>
    <t>Общество с ограниченной ответственностью "Инкас Коллект"</t>
  </si>
  <si>
    <t>428022, Чувашская Республика - Чувашия, Чебоксары г, Гагарина Ю. ул, д. № 37, пом. 5</t>
  </si>
  <si>
    <t>Общество с ограниченной ответственностью "Столичная Сервисная Компания"</t>
  </si>
  <si>
    <t>121609, Москва г, б-р Осенний, 23, пом.1, 20</t>
  </si>
  <si>
    <t>Общество с ограниченной ответственностью "АЙДИ КОЛЛЕКТ"</t>
  </si>
  <si>
    <t>121096, Москва г, Василисы Кожиной ул., д. № 1, оф. Д13</t>
  </si>
  <si>
    <t>ОБЩЕСТВО С ОГРАНИЧЕННОЙ ОТВЕТСТВЕННОСТЬЮ "СЛУЖБА СУДЕБНО-ПРАВОВОГО ВЗЫСКАНИЯ"</t>
  </si>
  <si>
    <t>643,630108,54,,Новосибирск г,,Станционная ул,30а,,901</t>
  </si>
  <si>
    <t>ОБЩЕСТВО С ОГРАНИЧЕННОЙ ОТВЕТСТВЕННОСТЬЮ  ЮРИДИЧЕСКАЯ ФИРМА "НЕРИС"</t>
  </si>
  <si>
    <t>394006, Воронежская обл, Воронеж г, 20-летия Октября ул, д. № 90Б, оф. 414</t>
  </si>
  <si>
    <t>109316, Москва г, Волгоградский пр-кт, д. № 26, стр. 1, этаж 8 ком. 811</t>
  </si>
  <si>
    <t>Общество с ограниченной ответственностью "КредитКонсалт"</t>
  </si>
  <si>
    <t>109377, Москва г, Рязанский пр-кт, д. № 32, корп. 3, этаж 5 оф. 513</t>
  </si>
  <si>
    <t>Общество с ограниченной ответственностью "КОЛЛЕКТОРСКОЕ АГЕНТСТВО "АЛЬФА"</t>
  </si>
  <si>
    <t>129346, Москва г, ул Изумрудная, д. 18, помещ. XIII</t>
  </si>
  <si>
    <t>Общество с ограниченной ответственностью "ДЕМОКРИТ"</t>
  </si>
  <si>
    <t>620110, Свердловская обл, Екатеринбург г, Краснолесья ул, д. № 30, кв. 149</t>
  </si>
  <si>
    <t>643,630102,54,,Новосибирск г,,Восход ул,20,,15</t>
  </si>
  <si>
    <t>ОБЩЕСТВО С ОГРАНИЧЕННОЙ ОТВЕТСТВЕННОСТЬЮ КОЛЛЕКТОРСКОЕ АГЕНТСТВО "ГРАНД КАПИТАЛ"</t>
  </si>
  <si>
    <t>Общество с ограниченной ответственностью "ЗАЩИТА"</t>
  </si>
  <si>
    <t>413113, Саратовская обл, Энгельс г, Фридриха Энгельса пр-кт, д. № 4А</t>
  </si>
  <si>
    <t>Общество с ограниченной ответственностью "Севинком"</t>
  </si>
  <si>
    <t>672007, г. Чита, ул. Кастринская, д. 3, кв. 33</t>
  </si>
  <si>
    <t>Общество с ограниченной ответственностью "ЛАЛ"</t>
  </si>
  <si>
    <t>ОБЩЕСТВО С ОГРАНИЧЕННОЙ ОТВЕТСТВЕННОСТЬЮ "СБЕР"</t>
  </si>
  <si>
    <t>643,,26,,Ставрополь г,,Дзержинского ул,160,,396</t>
  </si>
  <si>
    <t>Общество с ограниченной ответственностью "ЮРАРТ"</t>
  </si>
  <si>
    <t>394088, Воронежская обл, Воронеж г, Владимира Невского ул, д. № 19А, кв. 224</t>
  </si>
  <si>
    <t>ООО "Кондор Плюс"</t>
  </si>
  <si>
    <t>677000, Республика Саха (Якутия), г.Якутск, ул.Пояркова, д.20, корп.к1, кв.88</t>
  </si>
  <si>
    <t>Общество с ограниченной ответственностью "ЮРИДИЧЕСКОЕ АГЕНТСТВО "ИСК-ТРЕЙД"</t>
  </si>
  <si>
    <t>119049, Москва г, Ленинский пр-кт, д. № 6, стр. 7, оф. 2</t>
  </si>
  <si>
    <t>Общество с ограниченной ответственностью "Долгофф"</t>
  </si>
  <si>
    <t>Общество с ограниченной ответственностью "МИКТУМ"</t>
  </si>
  <si>
    <t>Общество с ограниченной ответственностью "АЛЬЯНС ГРУПП"</t>
  </si>
  <si>
    <t>Общество с ограниченной ответственностью "Лидер"</t>
  </si>
  <si>
    <t>400048, г. Волгоград, пр-кт им Маршала Советского Союза Г.К.Жукова, д. 100, оф. 221</t>
  </si>
  <si>
    <t>ООО "АУС"</t>
  </si>
  <si>
    <t>614031, Пермский край, г Пермь, ул Костычева, 17, 47</t>
  </si>
  <si>
    <t>394036, Воронежская обл, Воронеж г, Сакко и Ванцетти ул, д. № 78А, оф. 1</t>
  </si>
  <si>
    <t>426057, Удмуртская Респ, Ижевск г, Красногеройская ул, д. № 14, оф. 49</t>
  </si>
  <si>
    <t>Общество с ограниченной ответственностью "Сатис Консалтинг"</t>
  </si>
  <si>
    <t>344103, Ростовская обл, Ростов-на-Дону г, Доватора ул, д. № 154/1</t>
  </si>
  <si>
    <t>ООО "ЦЕНТР АЛЬТЕРНАТИВНОГО ФИНАНСИРОВАНИЯ"</t>
  </si>
  <si>
    <t>305000, Курская обл, Курск г, Дзержинского ул, д. № 9А, оф. 305</t>
  </si>
  <si>
    <t>Общество с ограниченной ответственностью "КАЙТ ГРУПП"</t>
  </si>
  <si>
    <t>ОБЩЕСТВО С ОГРАНИЧЕННОЙ ОТВЕТСТВЕННОСТЬЮ "АРГУМ"</t>
  </si>
  <si>
    <t>643,660049,24,,Красноярск г,,Карла Маркса ул,95,1,320</t>
  </si>
  <si>
    <t>ООО "КПА ГРУПП"</t>
  </si>
  <si>
    <t>643,125464,77,,,,Волоколамское ш,142,,Эт 6 П 1 К. 10</t>
  </si>
  <si>
    <t>Общество с ограниченной ответственностью  Юридический центр "Бизнес.Недвижимость.Право"</t>
  </si>
  <si>
    <t>Общество с ограниченной ответственностью "Правовой центр Черноземья"</t>
  </si>
  <si>
    <t>305023, Курская обл, Курск г, Прогонная 1-я ул, д.1, 206</t>
  </si>
  <si>
    <t>Общество с ограниченной ответственностью "ЮРИСКОНСУЛЬТ"</t>
  </si>
  <si>
    <t>394055, Воронежская обл, Воронеж г, Депутатская ул, д. № 11А, пом. X оф. 8</t>
  </si>
  <si>
    <t>ОБЩЕСТВО С ОГРАНИЧЕННОЙ ОТВЕТСТВЕННОСТЬЮ "ЭКСПРЕСС КОЛЛЕКШН"</t>
  </si>
  <si>
    <t>Общество с ограниченной ответственностью "Сбер-Альянс"</t>
  </si>
  <si>
    <t>603000, Нижегородская обл, Нижний Новгород г, Холодный пер, д. № 7, кв. 3</t>
  </si>
  <si>
    <t>ОБЩЕСТВО С ОГРАНИЧЕННОЙ ОТВЕТСТВЕННОСТЬЮ "ЦЕНТР ПРОФЕССИОНАЛЬНОГО ВЗЫСКАНИЯ"</t>
  </si>
  <si>
    <t>643,630049,54,,Новосибирск г,,Красный пр-кт,220/5,,315</t>
  </si>
  <si>
    <t>Общество с ограниченной ответственностью "ГРАНИТ ПЛЮС"</t>
  </si>
  <si>
    <t>Общество с ограниченной ответственностью "Юридическое агентство "ВИП-Коллекшн""</t>
  </si>
  <si>
    <t>350072, Краснодарский край, Краснодар, Московская, д. № 81, корп. 1, оф. 419</t>
  </si>
  <si>
    <t>Общество с ограниченной ответственностью "Долг-Контроль"</t>
  </si>
  <si>
    <t>660022, Красноярский край, Красноярск г, Партизана Железняка ул, д. № 18, оф. 521</t>
  </si>
  <si>
    <t>Общество с ограниченной ответственностью "Главколлект"</t>
  </si>
  <si>
    <t>20431446</t>
  </si>
  <si>
    <t>Общество с ограниченной ответственностью "Юнона"</t>
  </si>
  <si>
    <t>195027, Санкт-Петербург г, Магнитогорская ул, д. № 23, корп. 1 лит. А, оф. 334</t>
  </si>
  <si>
    <t>Общество с ограниченной ответственностью "БУСТЭР"</t>
  </si>
  <si>
    <t>630099, Новосибирская обл, Новосибирск г, Советская ул, д. № 12, этаж 2</t>
  </si>
  <si>
    <t>Общество с ограниченной ответственностью "КОЛЛЕКТОРСКОЕ АГЕНТСТВО "ПОЙДЁМ!"</t>
  </si>
  <si>
    <t>630005, Новосибирская обл, Новосибирск г, Фрунзе ул, д. № 49/3, оф. 9</t>
  </si>
  <si>
    <t>111024, Москва г, вн.тер.г. муниципальный округ Лефортово, ул 2-я Кабельная, д. 2, стр. 3, этаж 3, помещ. XXI, КОМ. 11</t>
  </si>
  <si>
    <t>ОБЩЕСТВО С ОГРАНИЧЕННОЙ ОТВЕТСТВЕННОСТЬЮ "КОЛЛЕКТОРСКОЕ АГЕНТСТВО "ГОЛИАФ"</t>
  </si>
  <si>
    <t>620026, Свердловская обл, д. 54, г Екатеринбург, ул Белинского, кв. 27</t>
  </si>
  <si>
    <t>Общество с ограниченной ответственностью "БизнесКонсалтингГрупп"</t>
  </si>
  <si>
    <t>121087, Москва г, Барклая ул, д. № 6, стр. 5, оф. 23Д этаж 5</t>
  </si>
  <si>
    <t>Общество с ограниченной ответственностью Многопрофильная Компания "Движение"</t>
  </si>
  <si>
    <t>628416, Ханты-Мансийский Автономный Округ - Югра АО, Сургут г, Ленина пр-кт, д. № 21, оф. 523</t>
  </si>
  <si>
    <t>Общество с ограниченной ответственностью "НЕВСКАЯ ФИНАНСОВАЯ КОМПАНИЯ"</t>
  </si>
  <si>
    <t>191186, Санкт-Петербург г, Миллионная ул, д. № 38, кв. 9</t>
  </si>
  <si>
    <t>643,125284,77,,,,Ленинградский пр-кт,31А,1,1/25/4</t>
  </si>
  <si>
    <t>Общество с ограниченной ответственностью "Нэйва"</t>
  </si>
  <si>
    <t>643,117218,77,,,,Кржижановского ул,15,5,402</t>
  </si>
  <si>
    <t>АКЦИОНЕРНОЕ ОБЩЕСТВО "ЦЕНТР ДОЛГОВОГО УПРАВЛЕНИЯ"</t>
  </si>
  <si>
    <t>117420, Москва г, ул Намёткина, 15, Э 1 П I К01-06</t>
  </si>
  <si>
    <t>357500, Ставропольский край, Пятигорск г, Оранжерейный проезд, д. № 14, пом. 50Б</t>
  </si>
  <si>
    <t>ОБЩЕСТВО С ОГРАНИЧЕННОЙ ОТВЕТСТВЕННОСТЬЮ "СВД"</t>
  </si>
  <si>
    <t>ООО "ИНБГ-ПРАВО"</t>
  </si>
  <si>
    <t>ООО "Консалтинг и Инвестиции"</t>
  </si>
  <si>
    <t>ООО КОЛЛЕКТОРСКОЕ АГЕНТСТВО "21 ВЕК"</t>
  </si>
  <si>
    <t>643,426011,18,,Ижевск г,,Бородина ул,21,,409а</t>
  </si>
  <si>
    <t>Общество с ограниченной ответственностью "А. СТОРМ-БЕЗОПАСНОСТЬ БИЗНЕСА"</t>
  </si>
  <si>
    <t>121596, Москва г, Горбунова ул, д. № 2, стр. 3, этаж 8 пом. II ком. 4</t>
  </si>
  <si>
    <t>Общество с ограниченной ответственностью «Долговой Консультант»</t>
  </si>
  <si>
    <t>192019, г. Санкт-Петербург, ул. Профессора Качалова, д. 7, кв. 16-Н/711</t>
  </si>
  <si>
    <t>Общество с ограниченной ответственностью "САРМАТ"</t>
  </si>
  <si>
    <t>143402, Московская обл, Красногорск г, Переулок Оптический, д. № 1А, этаж 2 пом. VIII</t>
  </si>
  <si>
    <t>ОБЩЕСТВО С ОГРАНИЧЕННОЙ ОТВЕТСТВЕННОСТЬЮ "СБЕРЛИК"</t>
  </si>
  <si>
    <t>590501001</t>
  </si>
  <si>
    <t>614065, Пермский край, г Пермь, ул Космонавта Беляева, 19, 408</t>
  </si>
  <si>
    <t>ОБЩЕСТВО С ОГРАНИЧЕННОЙ ОТВЕТСТВЕННОСТЬЮ "ЦЕНТР ПОМОЩИ ПО ВЗЫСКАНИЮ ЗАДОЛЖЕННОСТИ"</t>
  </si>
  <si>
    <t>ОБЩЕСТВО С ОГРАНИЧЕННОЙ ОТВЕТСТВЕННОСТЬЮ АГЕНТСТВО "ЭКОНОМИЧЕСКОЙ БЕЗОПАСНОСТИ"</t>
  </si>
  <si>
    <t>Общество с ограниченной ответственностью "ИЗИ КОЛЛЕКШН ИНВЕСТМЕНТ"</t>
  </si>
  <si>
    <t>127566, Москва г, Алтуфьевское ш, д. № 48, корп. 1, этаж 3 пом. I</t>
  </si>
  <si>
    <t>ОБЩЕСТВО С ОГРАНИЧЕННОЙ ОТВЕТСТВЕННОСТЬЮ "ПРАВОВОЙ ЦЕНТР "ПАРИТЕТ"</t>
  </si>
  <si>
    <t>117624, Москва г, ул Изюмская, 53, 2, Помещ. IV Ком. 2</t>
  </si>
  <si>
    <t>ООО "Специализированная служба по вопросам похоронного дела"</t>
  </si>
  <si>
    <t>Общество с ограниченной ответственностью "ГАРАНТ"</t>
  </si>
  <si>
    <t>643,141109,50,,Щёлково г,,Космодемьянская ул,10,,8</t>
  </si>
  <si>
    <t>Общество с ограниченной ответственностью "ВЛАДФИНАНС"</t>
  </si>
  <si>
    <t>119002, Москва г, Малый Власьевский пер., д. № 6, этаж 1 пом. .IV ком. .6</t>
  </si>
  <si>
    <t>Общество с ограниченной ответственностью "Зевс"</t>
  </si>
  <si>
    <t>625003, Тюменская обл, Тюмень г, Ленина ул, д. № 2, корп. А, кв. 1</t>
  </si>
  <si>
    <t>ОБЩЕСТВО С ОГРАНИЧЕННОЙ ОТВЕТСТВЕННОСТЬЮ "АЛЬТАФИНАНС"</t>
  </si>
  <si>
    <t>Общество с ограниченной ответственностью  "ИНАРИ"</t>
  </si>
  <si>
    <t>192029, Санкт-Петербург г, Большой Смоленский пр-кт, дом 2, помещение 417</t>
  </si>
  <si>
    <t>643,426069,18,,Ижевск г,,Нижняя ул,18,,</t>
  </si>
  <si>
    <t>Общество с ограниченной ответственностью "АЕ ГРУПП"</t>
  </si>
  <si>
    <t>460052, Оренбургская обл, Оренбург г, Автомобилистов ул, д. № 2/2, пом. 6</t>
  </si>
  <si>
    <t>ОБЩЕСТВО С ОГРАНИЧЕННОЙ ОТВЕТСТВЕННОСТЬЮ КОНСАЛТИНГОВАЯ ГРУППА "ВЕРНОЕ РЕШЕНИЕ"</t>
  </si>
  <si>
    <t>420059, Татарстан Респ, Казань г, Оренбургский Тракт ул, д. № 20, оф. 312</t>
  </si>
  <si>
    <t>Общество с ограниченной ответственностью "НОРД СТАР"</t>
  </si>
  <si>
    <t>115114, Москва г, Дербеневская наб, д. № 7, стр. 2, этаж 2 пом. I ком. 41</t>
  </si>
  <si>
    <t>ОБЩЕСТВО С ОГРАНИЧЕННОЙ ОТВЕТСТВЕННОСТЬЮ "ВЕРУМ"</t>
  </si>
  <si>
    <t>Общество с ограниченной ответственностью "Кировская Финансовая Компания"</t>
  </si>
  <si>
    <t>610002, Кировская обл, Киров г, Урицкого/Орловская ул, д. № 20/10, пом. 1007</t>
  </si>
  <si>
    <t>ОБЩЕСТВО С ОГРАНИЧЕННОЙ ОТВЕТСТВЕННОСТЬЮ "ЦЕНТР УРЕГУЛИРОВАНИЯ ДОЛГА"</t>
  </si>
  <si>
    <t>Общество с ограниченной ответственностью "Айса"</t>
  </si>
  <si>
    <t>Общество с ограниченной ответственностью "Тамбовское коллекторское бюро "Генезис"</t>
  </si>
  <si>
    <t>Тамбовская обл, Тамбов г, Советская ул, д. № 191, оф. 333</t>
  </si>
  <si>
    <t>ОБЩЕСТВО С ОГРАНИЧЕННОЙ ОТВЕТСТВЕННОСТЬЮ "АЛТАЙ"</t>
  </si>
  <si>
    <t>Общество с ограниченной ответственностью Правовое агентство "Юристъ"</t>
  </si>
  <si>
    <t>450078, Республика Башкортостан, г.Уфа, пр-т Салавата Юлаева, д.59</t>
  </si>
  <si>
    <t>Общество с ограниченной ответственностью "ЮРИДИЧЕСКАЯ КОМПАНИЯ "УНА ЛЕКС"</t>
  </si>
  <si>
    <t>150040, Ярославская обл, Ярославль г, Октября пр-кт, дом 56, офис 310</t>
  </si>
  <si>
    <t>Общество с ограниченной ответственностью "Юридическая компания №1"</t>
  </si>
  <si>
    <t>443093, Самарская обл, Самара г, Мориса Тореза ул, дом № 1А, оф. 513</t>
  </si>
  <si>
    <t>ОБЩЕСТВО С ОГРАНИЧЕННОЙ ОТВЕТСТВЕННОСТЬЮ "КОЛЛЕКТОРСКОЕ АГЕНТСТВО "АКЦЕПТ-КРАСНОДАР"</t>
  </si>
  <si>
    <t>643,350015,23,,Краснодар г,,Кузнечная ул,37,,302</t>
  </si>
  <si>
    <t>Общество с ограниченной ответственностью "Юридический Центр "Защита""</t>
  </si>
  <si>
    <t>643,119192,Москва г,,,,Мосфильмовская ул,74Б,,24, апартамент/ком 01-24/3,дом,,этаж</t>
  </si>
  <si>
    <t>Общество с ограниченной ответственностью "Уральский долговой центр "Рестант""</t>
  </si>
  <si>
    <t>620014, , , Екатеринбург г, , Шейнкмана ул, д.32, к.а, 101</t>
  </si>
  <si>
    <t>ОБЩЕСТВО С ОГРАНИЧЕННОЙ ОТВЕТСТВЕННОСТЬЮ "РЕГИОНАЛЬНОЕ БЮРО ВЗЫСКАНИЙ"</t>
  </si>
  <si>
    <t>643,633209,54,,Искитим г,,Пушкина ул,24,,</t>
  </si>
  <si>
    <t>Общество с ограниченной ответственностью "ВЕКТОР"</t>
  </si>
  <si>
    <t>г. Чебоксары, Московский пр-кт, д. 19, к. 5, пом. 16, 428034</t>
  </si>
  <si>
    <t>ОБЩЕСТВО С ОГРАНИЧЕННОЙ ОТВЕТСТВЕННОСТЬЮ "БАСТИОН"</t>
  </si>
  <si>
    <t>ОБЩЕСТВО С ОГРАНИЧЕННОЙ ОТВЕТСТВЕННОСТЬЮ "АРМ-КАПИТАЛ"</t>
  </si>
  <si>
    <t>643,344004,61,,Ростов-на-Дону г,,Рабочая пл,25,Этаж 1,1</t>
  </si>
  <si>
    <t>Общество с ограниченной ответственностью "АРТЕ ГРУПП"</t>
  </si>
  <si>
    <t>603093, Нижегородская обл, Нижний Новгород г, Родионова ул, д. № 27, кв. 66</t>
  </si>
  <si>
    <t>Общество с ограниченной ответственностью "АЛАМО КОЛЛЕКТ"</t>
  </si>
  <si>
    <t>г. Чебоксары, ул. Т.Кривова, Зд. 4А, ПОМЕЩ. 2004, 428034</t>
  </si>
  <si>
    <t>Общество с ограниченной ответственностью "Колибри-КЭПитал"</t>
  </si>
  <si>
    <t>Общество с ограниченной ответственностью "ЦЕНТР ПОДДЕРЖКИ БИЗНЕСА"</t>
  </si>
  <si>
    <t>665835, Иркутская обл, Ангарск г, 84 кв-л, д. № 21, оф. 116</t>
  </si>
  <si>
    <t>Общество с ограниченной ответственностью "Поволжский центр урегулирования убытков"</t>
  </si>
  <si>
    <t>115054, Москва г, 5-й Монетчиковский пер, д. № 16, этаж 0 пом. II ком. 2 оф. 51</t>
  </si>
  <si>
    <t>Общество с ограниченной ответственностью "ДОЛГОВЫЕ ИНВЕСТИЦИИ"</t>
  </si>
  <si>
    <t>117420, Москва г, Намёткина ул, д. № 15, пом. I этаж 1 ком. 14-17</t>
  </si>
  <si>
    <t>ООО "Альянс Поволжье"</t>
  </si>
  <si>
    <t>Общество с ограниченной ответственностью "Автоматизированные Бизнес Системы"</t>
  </si>
  <si>
    <t>643,115114,Москва г,,,,1-й Дербеневский пер,5,,1 пом. II ком. 23,25,дом,,этаж</t>
  </si>
  <si>
    <t>Общество с ограниченной ответственностью "РУССКАЯ КОРОНА"</t>
  </si>
  <si>
    <t>г. Рязань, проезд Машиностроителей, д. 4А, 390046</t>
  </si>
  <si>
    <t>ООО "Бюро судебного взыскания"</t>
  </si>
  <si>
    <t>ОБЩЕСТВО С ОГРАНИЧЕННОЙ ОТВЕТСТВЕННОСТЬЮ "НАЦИОНАЛЬНАЯ ФАБРИКА ИПОТЕКИ"</t>
  </si>
  <si>
    <t>ОБЩЕСТВО С ОГРАНИЧЕННОЙ ОТВЕТСТВЕННОСТЬЮ "СМАРТЗАДОЛЖЕННОСТЬ"</t>
  </si>
  <si>
    <t>643,426073,18,,Ижевск г,,Союзная ул,75,,оф 1</t>
  </si>
  <si>
    <t>ОБЩЕСТВО С ОГРАНИЧЕННОЙ ОТВЕТСТВЕННОСТЬЮ "СИБИРЯК ПЛЮС"</t>
  </si>
  <si>
    <t>Общество с ограниченной ответственностью "ИНТЕК"</t>
  </si>
  <si>
    <t>350059, г. Краснодар, ул. им. Селезнева, д. 4/3, пом. 15</t>
  </si>
  <si>
    <t>Общество с ограниченной ответственностью "Патриот"</t>
  </si>
  <si>
    <t>620034, Свердловская обл, г Екатеринбург, ул Колмогорова, 3, 601</t>
  </si>
  <si>
    <t>ОБЩЕСТВО С ОГРАНИЧЕННОЙ ОТВЕТСТВЕННОСТЬЮ "ВЕКТОР БЕЛГОРОД"</t>
  </si>
  <si>
    <t>643,308014,31,,Белгород г,,Попова ул,58,,206</t>
  </si>
  <si>
    <t>Общество с ограниченной ответственностью "Московское Агентство Судебного Взыскания"</t>
  </si>
  <si>
    <t>643,111677,77,,,,Рождественская ул,14,,Этаж 1</t>
  </si>
  <si>
    <t>Общество с ограниченной ответственностью "ДЕБИТ КОЛЛЕКШН"</t>
  </si>
  <si>
    <t>300041, Тульская обл, Тула г, Пушкинская ул, д. № 23, оф. 1</t>
  </si>
  <si>
    <t>Общество с ограниченной ответственностью "ДС Логистик"</t>
  </si>
  <si>
    <t>643,680000,27,,Хабаровск г,,Мухина ул,12,,1</t>
  </si>
  <si>
    <t>Общество с ограниченной ответственностью "СИТ"</t>
  </si>
  <si>
    <t>426008, г. Ижевск, ул. Коммунаров, д. 289, кв. 2/1</t>
  </si>
  <si>
    <t>Общество с ограниченной ответственностью "РЕШЕНИЕ"</t>
  </si>
  <si>
    <t>248016, Калужская обл, Калуга г, Карла Либкнехта ул, д. № 29, оф. СТРОЕНИЕ 12 ОФИС 6</t>
  </si>
  <si>
    <t>Общество с ограниченной ответственностью "РБ-КОНСАЛТ"</t>
  </si>
  <si>
    <t>364014, Чеченская Респ, Грозный г, Тверская ул, д. № 15, оф. 2</t>
  </si>
  <si>
    <t>ОБЩЕСТВО С ОГРАНИЧЕННОЙ ОТВЕТСТВЕННОСТЬЮ "БРОКЕР-КА"</t>
  </si>
  <si>
    <t>Общество с ограниченной ответственностью коллекторское агентство "ВАЛЬКИРИЯ"</t>
  </si>
  <si>
    <t>420095, г. Казань, ул. Васильченко, зд. 1, к. 2, оф. 228, пом. 1001</t>
  </si>
  <si>
    <t>Общество с ограниченной ответственностью "ЦЕНТР ФИНАНСОВОЙ ПОМОЩИ"</t>
  </si>
  <si>
    <t>191144, Санкт-Петербург г, 8-Я Советская ул, д. № 48, лит. А, пом. 14-Н оф. 7</t>
  </si>
  <si>
    <t>Общество с ограниченной ответственностью "Ситиус"</t>
  </si>
  <si>
    <t>Общество с ограниченной ответственностью "ЭНЕРГИЯ"</t>
  </si>
  <si>
    <t>г. Владивосток, ул. Бородинская, д. 46/50, к. 1, ОФИС 802, 690105</t>
  </si>
  <si>
    <t>Общество с ограниченной ответственностью "АГЕНТСТВО ПО ВОЗВРАТУ ДОЛГОВ"</t>
  </si>
  <si>
    <t>153002, Ивановская обл, Иваново г, Ленина пр-кт, д. № 92, оф. 65</t>
  </si>
  <si>
    <t>Общество с ограниченной ответственностью "ОРПЗ"</t>
  </si>
  <si>
    <t>г. Екатеринбург, ул. Амундсена, д. 68Б, кв. 226, 620146</t>
  </si>
  <si>
    <t>Общество с ограниченной ответственностью "Владимирское правовое агентство"</t>
  </si>
  <si>
    <t>ОБЩЕСТВО С ОГРАНИЧЕННОЙ ОТВЕТСТВЕННОСТЬЮ "ЭКСПЕРТ СИБИРЬ"</t>
  </si>
  <si>
    <t>643,426008,18,,Ижевск г,,Карла Маркса ул,268,,</t>
  </si>
  <si>
    <t>610007, Кировская обл, Киров г, Ленина ул, д. № 193, корп. 1, кв. 22</t>
  </si>
  <si>
    <t>398043, Липецкая обл, Липецк г, Валентины Терешковой ул, д. № 32/3, пом. 5</t>
  </si>
  <si>
    <t>ОБЩЕСТВО С ОГРАНИЧЕННОЙ ОТВЕТСТВЕННОСТЬЮ "ЦЕНТР ЮРИДИЧЕСКИХ РЕШЕНИЙ"</t>
  </si>
  <si>
    <t>644043, Омская Область, Омск г, Фрунзе ул, д. № 1, корп. 4, д.пом. 49П</t>
  </si>
  <si>
    <t>ОБЩЕСТВО С ОГРАНИЧЕННОЙ ОТВЕТСТВЕННОСТЬЮ ВЕРБОКОННЕКТ</t>
  </si>
  <si>
    <t>Общество с ограниченной ответственностью Коллекторское агентство "Карат"</t>
  </si>
  <si>
    <t>625051, Тюменская обл, Тюмень г, 30 лет Победы ул, д. № 89, оф. 204</t>
  </si>
  <si>
    <t>33599459</t>
  </si>
  <si>
    <t>414000, Астраханская обл., г.Астрахань, ул.Бабушкина, д.60, корп.литБ, оф.11</t>
  </si>
  <si>
    <t>Общество с ограниченной ответственностью "Профессиональное управление долгами"</t>
  </si>
  <si>
    <t>Общество с ограниченной ответственностью "КИБЕРНИКС"</t>
  </si>
  <si>
    <t>428024, Чувашская Республика - Чувашия, Чебоксары, проспект Мира, д.9, 222А</t>
  </si>
  <si>
    <t>Общество с ограниченной ответственностью "СМАРТ КОЛЛЕКШН"</t>
  </si>
  <si>
    <t>672002, Забайкальский край, Чита г., Кастринская, д. № 3, пом. А</t>
  </si>
  <si>
    <t>Общество с ограниченной ответственностью "Коллекторское агентство "ТРЭК""</t>
  </si>
  <si>
    <t>400005, Волгоградская обл, Волгоград г, им В.И.Ленина пр-кт, д. № 86, оф. 7/6/701</t>
  </si>
  <si>
    <t>Общество с ограниченной ответственностью "СТАБИЛЬНОСТЬ БИЗНЕСА"</t>
  </si>
  <si>
    <t>410004, Саратовская обл, Саратов г, Им Чернышевского Н.Г. ул, д. № 60/62, оф. 804</t>
  </si>
  <si>
    <t>Общество с ограниченной ответственностью "Айсберг"</t>
  </si>
  <si>
    <t>420111, Татарстан респ., Казань г., Чернышевского ул, д. № 30Б, оф. 18Ц</t>
  </si>
  <si>
    <t>Общество с ограниченной ответственностью "ПРАВО ОНЛАЙН"</t>
  </si>
  <si>
    <t>630005, Новосибирская обл, Новосибирск г, Фрунзе ул, д. № 88, этаж 2 оф. 21</t>
  </si>
  <si>
    <t>Общество с ограниченной ответственностью "ЦЕНТР НЕЗАВИСИМЫХ ГАРАНТИЙ"</t>
  </si>
  <si>
    <t>656006, Алтайский край, Барнаул г, Малахова ул, д. № 154, пом. 28/1</t>
  </si>
  <si>
    <t>Общество с ограниченной ответственностью "ПРОФЕССИОНАЛЬНОЕ ОБЪЕДИНЕНИЕ СЕГМЕНТ"</t>
  </si>
  <si>
    <t>150002, Ярославская обл, Ярославль г, Будкина ул, дом 7, офис 3</t>
  </si>
  <si>
    <t>Общество с ограниченной ответственностью "Династия"</t>
  </si>
  <si>
    <t>643,450076,02,,Уфа г,,Урицкого ул,16,,12/2</t>
  </si>
  <si>
    <t>Общество с ограниченной ответственностью "СБЕРКОНСАЛТ"</t>
  </si>
  <si>
    <t>364024, Чеченская респ, Грозный г, Им С.Ш.Лорсанова ул, д. № 10, этаж 2 кв. 202</t>
  </si>
  <si>
    <t>125009, Москва г., Тверская ул., д. № 9, стр. 7, этаж 4 пом. 1</t>
  </si>
  <si>
    <t>Общество с ограниченной ответственностью "АКТИВ+"</t>
  </si>
  <si>
    <t>Волгоградская обл, Волгоград, Авиаторская, д. № 1Б, оф. 4</t>
  </si>
  <si>
    <t>ОБЩЕСТВО С ОГРАНИЧЕННОЙ ОТВЕТСТВЕННОСТЬЮ "ОМЕГА"</t>
  </si>
  <si>
    <t>,,,,,,,, 603086</t>
  </si>
  <si>
    <t>Общество с ограниченной ответственностью "РИМБОРСО-РУССИЯ"</t>
  </si>
  <si>
    <t>107023, Москва г, Электрозаводская ул, д. № 24, стр. 1, этаж 4 ком. 401</t>
  </si>
  <si>
    <t>ОБЩЕСТВО С ОГРАНИЧЕННОЙ ОТВЕТСТВЕННОСТЬЮ "ЗДРАВЫЙ СМЫСЛ"</t>
  </si>
  <si>
    <t>Общество с ограниченной ответственностью "КАПИТОЛЬ КРЕДИТ"</t>
  </si>
  <si>
    <t>625003, Тюменская обл, г.Тюмень, ул.Герцена, д.64, 806</t>
  </si>
  <si>
    <t>Общество с ограниченной ответственностью "МНОГОФУНКЦИОНАЛЬНОЕ КОЛЛЕКТОРСКОЕ ОБЪЕДИНЕНИЕ"</t>
  </si>
  <si>
    <t>355013, Ставропольский край, г.о. город Ставрополь, г Ставрополь, ул Мимоз, д. 16, кв. 1а</t>
  </si>
  <si>
    <t>Общество с ограниченной ответственностью "Бюро Взыскания "Правёж"</t>
  </si>
  <si>
    <t>643,432045,73,,Ульяновск г,,Московское ш,40а,,Строение 4</t>
  </si>
  <si>
    <t>Общество с ограниченной ответственностью "ККБ"</t>
  </si>
  <si>
    <t>350005, Краснодарский край, Краснодар г, Кореновская ул, д. № 2, корп. 4, пом. 41717</t>
  </si>
  <si>
    <t>ОБЩЕСТВО С ОГРАНИЧЕННОЙ ОТВЕТСТВЕННОСТЬЮ "ФИНАНСОВО-ПРАВОВАЯ КОМПАНИЯ"</t>
  </si>
  <si>
    <t>ЧУВАШСКАЯ РЕСПУБЛИКА - ЧУВАШИЯРЕСП РЕСП, ЧЕБОКСАРЫ Г, МИРА ПР-КТ, 90, КОРП. 1, 305, ТЕЛ. +79176705301, 428024</t>
  </si>
  <si>
    <t>Общество с ограниченной ответственностью " СТОЛИЧНЫЙ ЭКСПРЕСС "</t>
  </si>
  <si>
    <t>ООО "Стимул"</t>
  </si>
  <si>
    <t>ОБЩЕСТВО С ОГРАНИЧЕННОЙ ОТВЕТСТВЕННОСТЬЮ КОЛЛЕКТОРСКОЕ АГЕНТСТВО "ДОБРОЗАЙМ"</t>
  </si>
  <si>
    <t>Общество с ограниченной ответственностью "Агентство правовой помощи"Ключ"</t>
  </si>
  <si>
    <t>396420, Воронежская обл., г. Павловск, ул. 40 лет Октября, д. 1</t>
  </si>
  <si>
    <t>643,236010,39,,Калининград г,,Вагоностроительная ул,3-5,VI,7</t>
  </si>
  <si>
    <t>Общество с ограниченной ответственностью «ЮККА»</t>
  </si>
  <si>
    <t>413111, Саратовская обл, Энгельс г, Строителей пр-кт, д. № 7а, оф. 512</t>
  </si>
  <si>
    <t>241013, Брянская обл, Брянск г, 22 съезда КПСС пер, д. № 88</t>
  </si>
  <si>
    <t>643,614039,59,,Пермь г,,Сибирская ул,47а,,500</t>
  </si>
  <si>
    <t>Общество с ограниченной ответственностью "ЮРИДИЧЕСКАЯ КОМПАНИЯ "БЮРО КРЕДИТНЫХ РЕШЕНИЙ"</t>
  </si>
  <si>
    <t>400066, Волгоградская обл, Волгоград г, Донецкая ул, д. № 16, этаж 3 ком. 303</t>
  </si>
  <si>
    <t>Общество с ограниченной ответственностью "Профит"</t>
  </si>
  <si>
    <t>430016, Мордовия респ, Саранск г, Терешковой ул, д. № 7А, пом. 602А</t>
  </si>
  <si>
    <t>Общество с ограниченной ответственностью "Алькрим Плюс"</t>
  </si>
  <si>
    <t>ОБЩЕСТВО С ОГРАНИЧЕННОЙ ОТВЕТСТВЕННОСТЬЮ "ЮКАНКО"</t>
  </si>
  <si>
    <t>Общество с ограниченной ответственностью "РПСК"</t>
  </si>
  <si>
    <t>170100, Тверская обл, Тверь г, Симеоновская ул, д. № 39, оф. 303</t>
  </si>
  <si>
    <t>ОБЩЕСТВО С ОГРАНИЧЕННОЙ ОТВЕТСТВЕННОСТЬЮ "РУСДОЛГЪ-КМВ"</t>
  </si>
  <si>
    <t>643,357340,26,,Лермонтов г,,Матвиенко ул,1,,</t>
  </si>
  <si>
    <t>Общество с ограниченной ответственностью "РефундНЧ"</t>
  </si>
  <si>
    <t>423822, Татарстан респ, Набережные Челны г, Набережночелнинский пр-кт, д. № 21, оф. 506</t>
  </si>
  <si>
    <t>Общество с ограниченной ответственностью "ЗАЩИТА ОНЛАЙН"</t>
  </si>
  <si>
    <t>630005, Новосибирская обл, Новосибирск г, Фрунзе ул, д. № 88, этаж 3 оф. 31</t>
  </si>
  <si>
    <t>Общество с ограниченной ответственностью "ПРОФИНАНС ГРУПП"</t>
  </si>
  <si>
    <t>117452, Москва г, Черноморский б-р, д. № 17, корп. 1, пом. 5/2/4</t>
  </si>
  <si>
    <t>167005, Коми Респ, г.Сыктывкар, пр-кт.Октябрьский, 170, 128</t>
  </si>
  <si>
    <t>Общество с ограниченной ответственностью Коллекторское агентство "ДЖИ ТИ КОЛЛЕКШН ГРУПП"</t>
  </si>
  <si>
    <t>Чувашская Республика - Чувашия, Чебоксары, К. Маркса, д. № 52, стр. 2, пом. 4</t>
  </si>
  <si>
    <t>Общество с ограниченной ответственностью "КРАСНАЯ ЗВЕЗДА"</t>
  </si>
  <si>
    <t>198095, Санкт-Петербург г, Стачек пл, д. № 9, стр. 1, кв. 129-Н/406</t>
  </si>
  <si>
    <t>ОБЩЕСТВО С ОГРАНИЧЕННОЙ ОТВЕТСТВЕННОСТЬЮ "ЦДУ ИНВЕСТ"</t>
  </si>
  <si>
    <t>117420, Москва г, ул Намёткина, 15</t>
  </si>
  <si>
    <t>ОБЩЕСТВО С ОГРАНИЧЕННОЙ ОТВЕТСТВЕННОСТЬЮ "КОЛЛЕКТ СОЛЮШЕНС"</t>
  </si>
  <si>
    <t>111396, Москва г, пр-кт Союзный, 22, Эт1 ПXVII К3оф1</t>
  </si>
  <si>
    <t>Общество с ограниченной ответственностью "МОЙ ЮРИСТ КАПИТАЛ"</t>
  </si>
  <si>
    <t>618546, Пермский край, Соликамск г, Ленина пр-кт, д. № 30, кв. 103</t>
  </si>
  <si>
    <t>643,656038,22,,Барнаул г,,Комсомольский пр-кт,120,,104</t>
  </si>
  <si>
    <t>Общество с ограниченной ответственностью "ФИНЭКС"</t>
  </si>
  <si>
    <t>119180, Москва г, Большая Полянка ул, д. № 51А/9, оф. Э/ПОМ/К/ОФ 8/I/1/А5М</t>
  </si>
  <si>
    <t>Общество с ограниченной ответственностью Центр Юридических и Финансовых Услуг</t>
  </si>
  <si>
    <t>643,667004,17,,Кызыл г,,Новостроек ул,1,,</t>
  </si>
  <si>
    <t>Общество с ограниченной ответственностью "АГЕНТСТВО К "ПРИМИРЕНИЕ"</t>
  </si>
  <si>
    <t>196128, Санкт-Петербург г, Кузнецовская ул, д. № 11, лит. А, пом. 31-Н оф. 2 ком. 7</t>
  </si>
  <si>
    <t>ОБЩЕСТВО С ОГРАНИЧЕННОЙ ОТВЕТСТВЕННОСТЬЮ "ПОВОЛЖСКОЕ АГЕНТСТВО ПО ВЗЫСКАНИЮ ДОЛГОВ"</t>
  </si>
  <si>
    <t>43583779</t>
  </si>
  <si>
    <t>Общество с ограниченной ответственностью "АЛЬФА"</t>
  </si>
  <si>
    <t>143402, Московская обл, Красногорск г, Пионерская ул, д. № 10, пом. 1 ком. 2</t>
  </si>
  <si>
    <t>ООО "МКС"</t>
  </si>
  <si>
    <t>Общество с ограниченной ответственностью Коллекторское агенство Статус</t>
  </si>
  <si>
    <t>460018, Оренбургская обл, Оренбург г, Расковой ул, вл. № 10, корп. А</t>
  </si>
  <si>
    <t>Общество с ограниченной ответственностью "Цербер"</t>
  </si>
  <si>
    <t>127576, Москва г, Илимская ул, д. № 2, пом. XIII комн 1 оф 53</t>
  </si>
  <si>
    <t>Общество с ограниченной ответственностью "АСКАЛОН"</t>
  </si>
  <si>
    <t>625007, Тюменская обл, Тюмень г, 30 лет Победы ул, д. № 38а, оф. 14</t>
  </si>
  <si>
    <t>ОБЩЕСТВО С ОГРАНИЧЕННОЙ ОТВЕТСТВЕННОСТЬЮ "АНДРУШОНОК И ПАРТНЕРЫ"</t>
  </si>
  <si>
    <t>655003, Хакасия Респ, г.Абакан, ул.Маршала Жукова, д.46, корп.2Н, д.214</t>
  </si>
  <si>
    <t>Общество с ограниченной ответственностью "Мир+"</t>
  </si>
  <si>
    <t>630005, г. Новосибирск, ул. Орджоникидзе, д. 40, пом. 219</t>
  </si>
  <si>
    <t>Общество с ограниченой ответственностью "Астра Финанс"</t>
  </si>
  <si>
    <t>624132, Свердловская обл, Новоуральск г, Фрунзе ул, д. № 5</t>
  </si>
  <si>
    <t>ООО "ИНТЕЛ КОЛЛЕКТ"</t>
  </si>
  <si>
    <t>г. Новосибирск, ул. Восход, д. 20, оф. 14, 630102</t>
  </si>
  <si>
    <t>Общество с ограниченной ответственностью "ВПК-КАПИТАЛ"</t>
  </si>
  <si>
    <t>ОБЩЕСТВО С ОГРАНИЧЕННОЙ ОТВЕТСТВЕННОСТЬЮ "ГАРНЕТ-ФИНАНС"</t>
  </si>
  <si>
    <t>643,125080,77,,,,Сурикова ул,24,,Эт/Пом/Ком Ц/IV/2</t>
  </si>
  <si>
    <t>643,115088,Москва г,,,,Шарикоподшипниковская ул.,4,3Б,ЭТ 1 ПОМ II КОМ 15,16,20-24,дом,корпус,квартира</t>
  </si>
  <si>
    <t>Общество с ограниченной ответственностью "ФИНАНСОВАЯ ГРУППА "АЛЬТЕРНАТИВА"</t>
  </si>
  <si>
    <t>603028, Нижегородская обл, Нижний Новгород г, Комсомольское ш, д. № 5, пом. 7 оф. 412</t>
  </si>
  <si>
    <t>Общество с ограниченной ответственностью "ТРИСТАР"</t>
  </si>
  <si>
    <t>105064, Москва г, Земляной Вал ул, д. № 36, оф. 504</t>
  </si>
  <si>
    <t>ОБЩЕСТВО С ОГРАНИЧЕННОЙ ОТВЕТСТВЕННОСТЬЮ "ЭВЕНТУС"</t>
  </si>
  <si>
    <t>ОБЩЕСТВО С ОГРАНИЧЕННОЙ ОТВЕТСТВЕННОСТЬЮ "ЕВАРТИ"</t>
  </si>
  <si>
    <t>643,455017,74,,Магнитогорск г,,Советская ул,40,,2</t>
  </si>
  <si>
    <t>Общество с ограниченной ответственностью "АВТОМАНИ"</t>
  </si>
  <si>
    <t>400048, Волгоградская обл, Волгоград г., Авторемонтная ул., д. № 10А, оф. 1</t>
  </si>
  <si>
    <t>Общество с ограниченной ответственностью "АБР-ГРУПП"</t>
  </si>
  <si>
    <t>346101001</t>
  </si>
  <si>
    <t>400031, Волгоградская обл, Волгоград, Бахтурова, д. № 10, корп. А, оф. 3</t>
  </si>
  <si>
    <t>ОБЩЕСТВО С ОГРАНИЧЕННОЙ ОТВЕТСТВЕННОСТЬЮ "КОЛЛЕКТОРСКОЕ БЮРО "АНТАРЕС"</t>
  </si>
  <si>
    <t>Общество с ограниченной ответственностью "ПРОФЕССИОНАЛЬНАЯ КОЛЛЕКТОРСКАЯ ОРГАНИЗАЦИЯ "АЛЬФА-ЛЕГИОН"</t>
  </si>
  <si>
    <t>117630, Москва г, Старокалужское ш, д. № 62, этаж 3 пом. 332</t>
  </si>
  <si>
    <t>Общество с ограниченной ответственностью "АРКА"</t>
  </si>
  <si>
    <t>150036, Ярославская обл, Ярославский р-н, Мологино д, 4-я Изумрудная ул, д. № 36</t>
  </si>
  <si>
    <t>Общество с ограниченной ответственностью "ГАМАЛЬ"</t>
  </si>
  <si>
    <t>420111, Татарстан респ, Казань г, Островского ул, д. № 35а, оф. 214</t>
  </si>
  <si>
    <t>Общество с ограниченной ответственностью "САВ"</t>
  </si>
  <si>
    <t>630089, Новосибирская обл, Новосибирск г, Бориса Богаткова ул, д. № 248А, оф. 13</t>
  </si>
  <si>
    <t>ОБЩЕСТВО С ОГРАНИЧЕННОЙ ОТВЕТСТВЕННОСТЬЮ "СОПРОВОЖДЕНИЕ ПЛЮС"</t>
  </si>
  <si>
    <t>Общество с ограниченной ответственностью "Резон-АНС"</t>
  </si>
  <si>
    <t>410056, Саратовская обл, Саратов г, Вольская ул, здание 29, строение 2, офис 301, помещение 1</t>
  </si>
  <si>
    <t>Общество с ограниченной ответственностью "КОЛЛЕКТОРСКОЕ БЮРО 911"</t>
  </si>
  <si>
    <t>143500, Московская обл, Истра г, Андреевское д, Луговая ул, д. № 69</t>
  </si>
  <si>
    <t>Общество с ограниченной ответственностью "ЦЕНТР ФИНАНСОВЫХ РЕШЕНИЙ СИРИУС"</t>
  </si>
  <si>
    <t>Общество с ограниченной ответственностью "ГРИФОН"</t>
  </si>
  <si>
    <t>426008, Удмуртская Респ, Ижевск г, Пушкинская ул, д. № 246, пом. 10</t>
  </si>
  <si>
    <t>Общество с ограниченной ответственностью "ДОЛГ КОНСАЛТИНГ"</t>
  </si>
  <si>
    <t>167000, Коми респ, Сыктывкар г, Первомайская ул, строение 70, офис 403</t>
  </si>
  <si>
    <t>Общество с ограниченной ответственностью "Энергия"</t>
  </si>
  <si>
    <t>400078, Волгоградская обл, Волгоград г., пр. им.Ленина, д. № 100, оф. 4.17</t>
  </si>
  <si>
    <t>Общество с ограниченной ответственностью "Партнер БГСКБ"</t>
  </si>
  <si>
    <t>620026, Свердловская обл, Екатеринбург г, Куйбышева ул, стр. 58, оф. 203</t>
  </si>
  <si>
    <t>Общество с ограниченной ответственностью "БИЗНЕС СОДЕЙСТВИЕ КОНСАЛТ"</t>
  </si>
  <si>
    <t>115172, Москва г, Гончарная ул., д. № 30, стр. 1, оф. ЭТА/ЧАСТЬ ПОМ/КОМ 5/Б514/№13К</t>
  </si>
  <si>
    <t>Общество с ограниченной ответственностью "ЮРИДИЧЕСКАЯ ФИНЗАЩИТА"</t>
  </si>
  <si>
    <t>г. Ижевск, ул. Удмуртская, д. 141, эт. 1</t>
  </si>
  <si>
    <t>643,620057,66,,Екатеринбург г,,Фрезеровщиков ул,78,,71</t>
  </si>
  <si>
    <t>ОБЩЕСТВО С ОГРАНИЧЕННОЙ ОТВЕТСТВЕННОСТЬЮ ЮРИДИЧЕСКАЯ КОМПАНИЯ "УДАЧА"</t>
  </si>
  <si>
    <t>Общество с ограниченной ответственностью "Финансовая компания "Конгломерат"</t>
  </si>
  <si>
    <t>603000, Нижегородская обл, Нижний Новгород г, Звездинка ул, д. № 20А, пом. 2 этаж 1</t>
  </si>
  <si>
    <t>127015, Москва г, Новодмитровская ул, д. № 2, корп. 2, этаж 19 оф. 1</t>
  </si>
  <si>
    <t>ОБЩЕСТВО С ОГРАНИЧЕННОЙ ОТВЕТСТВЕННОСТЬЮ "АГЕНТСТВО ПО РЕСТРУКТУРИЗАЦИИ ДОЛГОВ"</t>
  </si>
  <si>
    <t>643,677018,14,,Якутск г,,Кирова ул,12,,3052</t>
  </si>
  <si>
    <t>ОБЩЕСТВО С ОГРАНИЧЕННОЙ ОТВЕТСТВЕННОСТЬЮ "ФИНАНСОВАЯ ПЕРСПЕКТИВА"</t>
  </si>
  <si>
    <t>454080, Челябинская обл, г Челябинск, ул Энтузиастов, 15г, 4</t>
  </si>
  <si>
    <t>36921483</t>
  </si>
  <si>
    <t>ОБЩЕСТВО С ОГРАНИЧЕННОЙ ОТВЕТСТВЕННОСТЬЮ "ЭКСПЕРТ"</t>
  </si>
  <si>
    <t>643,660020,24,,Красноярск г,,Спандаряна ул,13,,15</t>
  </si>
  <si>
    <t>Общество с ограниченной ответственностью "ПРЕМЬЕР"</t>
  </si>
  <si>
    <t>344092, Ростовская обл, Ростов-На-Дону г., Королева пр-кт, д. № 7/19, оф. 207</t>
  </si>
  <si>
    <t>ОБЩЕСТВО С ОГРАНИЧЕННОЙ ОТВЕТСТВЕННОСТЬЮ "ЮГ-ПАРТНЁРС"</t>
  </si>
  <si>
    <t>ОБЩЕСТВО С ОГРАНИЧЕННОЙ ОТВЕТСТВЕННОСТЬЮ "ЦЕНТР ИНВЕСТ"</t>
  </si>
  <si>
    <t>643,125008,77,,,,Михалковская ул,4,,Пом. X Ком. 2</t>
  </si>
  <si>
    <t>ОБЩЕСТВО С ОГРАНИЧЕННОЙ ОТВЕТСТВЕННОСТЬЮ "СИКУРА"</t>
  </si>
  <si>
    <t>643,143512,50,Истра г,,Духанино д,КП Духанино-4 тер,120,,Помещение 27</t>
  </si>
  <si>
    <t>Общество с ограниченной ответственностью "Мир"</t>
  </si>
  <si>
    <t>ОБЩЕСТВО С ОГРАНИЧЕННОЙ ОТВЕТСТВЕННОСТЬЮ "КОЛЛЕКТОРСКОЕ АГЕНТСТВО "АРКАН"</t>
  </si>
  <si>
    <t>643,,21,,Чебоксары г,,И.Я.Яковлева пр-кт,3,,</t>
  </si>
  <si>
    <t>643,350901,23,,Краснодар г,,им. 40-летия Победы ул,144/4,,19</t>
  </si>
  <si>
    <t>ОБЩЕСТВО С ОГРАНИЧЕННОЙ ОТВЕТСТВЕННОСТЬЮ "ФИНТРАСТ"</t>
  </si>
  <si>
    <t>620014, Свердловская обл, г Екатеринбург, ул Малышева, 31, Б, 306</t>
  </si>
  <si>
    <t>,,,,,,,,,</t>
  </si>
  <si>
    <t>123317, город Москва, вн.тер. г. Муниципальный Округ Пресненский, ул Антонова-Овсеенко, дом 15, строение 3, этаж/офис 4/45</t>
  </si>
  <si>
    <t>ОБЩЕСТВО С ОГРАНИЧЕННОЙ ОТВЕТСТВЕННОСТЬЮ "АНЕЛАН"</t>
  </si>
  <si>
    <t>142150, Москва г, 101</t>
  </si>
  <si>
    <t>344038, Ростовская обл, Ростов-На-Дону г, Нансена ул, д. № 103/1, оф. 1</t>
  </si>
  <si>
    <t>Общество с ограниченной ответственностью "ДИАЛОГ"</t>
  </si>
  <si>
    <t>643,167000,Коми респ,,Сыктывкар г,,Первомайская ул,83,,13А, 47,дом,,помещение</t>
  </si>
  <si>
    <t>АКЦИОНЕРНОЕ ОБЩЕСТВО "ЮРИДИЧЕСКОЕ БЮРО ФАКТОРИУС"</t>
  </si>
  <si>
    <t>115093, Москва г, пер Партийный, 1  , 57 стр. 1, 313</t>
  </si>
  <si>
    <t>ОБЩЕСТВО С ОГРАНИЧЕННОЙ ОТВЕТСТВЕННОСТЬЮ "ЮРИДИЧЕСКАЯ КОМПАНИЯ "ЛЕГАТА"</t>
  </si>
  <si>
    <t>ООО "ФИНАНСОВАЯ НЕЗАВИСИМОСТЬ"</t>
  </si>
  <si>
    <t>603076, Нижегородская обл., Нижний Новгород г., Ленина пр-кт, д. № 36, ком. 140</t>
  </si>
  <si>
    <t>Общество с ограниченной ответственностью "ПОНИ"</t>
  </si>
  <si>
    <t>650000, Кемеровская область - Кузбасс обл, Кемерово г, 50 лет Октября ул, стр. 11, пом. 607</t>
  </si>
  <si>
    <t>ОБЩЕСТВО С ОГРАНИЧЕННОЙ ОТВЕТСТВЕННОСТЬЮ "ТАЛИОН"</t>
  </si>
  <si>
    <t>643,660077,24,,Красноярск г,,Авиаторов ул,5,,Этаж 4</t>
  </si>
  <si>
    <t>Общество с ограниченной ответственностью "К2"</t>
  </si>
  <si>
    <t>413100, Саратовская обл, Энгельс г, Льва Кассиля ул, д. № 47, оф. 209</t>
  </si>
  <si>
    <t>ОБЩЕСТВО С ОГРАНИЧЕННОЙ ОТВЕТСТВЕННОСТЬЮ МЕЖРЕГИОНАЛЬНЫЙ ЦЕНТР ВЗЫСКАНИЯ "ВИН"</t>
  </si>
  <si>
    <t>643,350002,23,,Краснодар г,,Северная ул,353,,офис 406</t>
  </si>
  <si>
    <t>Общество с ограниченной ответственностью "КИБЕРКОЛЛЕКТ"</t>
  </si>
  <si>
    <t>420043, Республика Татарстан (татарстан), Казань г, Вишневского ул, д. № 22, пом. 9</t>
  </si>
  <si>
    <t>ОБЩЕСТВО С ОГРАНИЧЕННОЙ ОТВЕТСТВЕННОСТЬЮ "ЮРИДИЧЕСКАЯ КОМПАНИЯ "НЕВИС"</t>
  </si>
  <si>
    <t>428000, Чувашская Республика - Чувашия, г. Чебоксары, ул. Афанасьева, д.8, пом. 2 оф. 302</t>
  </si>
  <si>
    <t>Общество с ограниченной ответственностью "ИНТИНВЕСТ"</t>
  </si>
  <si>
    <t>Новосибирская ОБЛ., Новосибирск Г., Фабричная УЛ., д. № 4, оф. 412, 630007</t>
  </si>
  <si>
    <t>Общество с ограниченной ответственностью "КОНСТРУКТИВ"</t>
  </si>
  <si>
    <t>150000, Ярославская Область, Ярославль г, Большая Октябрьская ул, д. № 29, пом. 340</t>
  </si>
  <si>
    <t>123557, 4 г, Электрический пер, д. № 3/10, стр. 3, этаж 4 пом. 4 ком. 1</t>
  </si>
  <si>
    <t>ОБЩЕСТВО С ОГРАНИЧЕННОЙ ОТВЕТСТВЕННОСТЬЮ 'АГЕНТСТВО КРЕДИТНЫХ РЕШЕНИЙ'</t>
  </si>
  <si>
    <t>129090, Москва г, пер Ботанический, 5, этаж 5 помещ. XV/ком</t>
  </si>
  <si>
    <t>Общество с ограниченной ответственностью "Сибирское коллекторское агентство"</t>
  </si>
  <si>
    <t>643,630082,Новосибирская обл,,Новосибирск г,,Дуси Ковальчук ул,250,,202, 12,дом,,офис</t>
  </si>
  <si>
    <t>ОБЩЕСТВО С ОГРАНИЧЕННОЙ ОТВЕТСТВЕННОСТЬЮ "НОВЫЙ ВЗГЛЯД"</t>
  </si>
  <si>
    <t>Пермский край, г Пермь, ул Машинистов, 49/9, 214</t>
  </si>
  <si>
    <t>Общество с ограниченной ответственностью "Хитен"</t>
  </si>
  <si>
    <t>643,620026,66,,Екатеринбург г,,Куйбышева ул,60,,18а</t>
  </si>
  <si>
    <t>Общество с ограниченной ответственностью "ГАРАНТ40"</t>
  </si>
  <si>
    <t>248032, Калужская обл, Калуга г, 5 Линия ул, д. № 1, этаж 0 оф. 3</t>
  </si>
  <si>
    <t>Общество с ограниченной ответственностью "ЭКСПЕРТ ЦЕНТР"</t>
  </si>
  <si>
    <t>241013, Брянская обл, Брянск г, 22 съезда КПСС ул, д. № 88, пом. 3</t>
  </si>
  <si>
    <t>Общество с ограниченной ответственностью "Вива Коллект"</t>
  </si>
  <si>
    <t>643,117218,Москва г,,,,Кржижановского ул,29,2,2 ПОМЕЩ VIII, КОМ. 13,дом,корпус,этаж</t>
  </si>
  <si>
    <t>ОБЩЕСТВО С ОГРАНИЧЕННОЙ ОТВЕТСТВЕННОСТЬЮ "КРЕПОСТЬ"</t>
  </si>
  <si>
    <t>420021, Татарстан Респ, г Казань, ул Ахтямова, 1, 619</t>
  </si>
  <si>
    <t>ОБЩЕСТВО С ОГРАНИЧЕННОЙ ОТВЕТСТВЕННОСТЬЮ "МЕДИАЦИЯ"</t>
  </si>
  <si>
    <t>г. Санкт-Петербург, ул. Захарьевская, д. 15, пом. 7Н, 191123</t>
  </si>
  <si>
    <t>ООО "Центр Корпоративной Безопасности"</t>
  </si>
  <si>
    <t>г. Оренбург, проезд Автоматики, д. 10/3, кв. 2, 460000</t>
  </si>
  <si>
    <t>Общество с ограниченной ответственностью "ОРБИТА"</t>
  </si>
  <si>
    <t>150051, Ярославская обл, Ярославль г, Серго Орджоникидзе ул, д. № 4б, пом. 1</t>
  </si>
  <si>
    <t>Общество с ограниченной ответственностью "ТАНТАЛ"</t>
  </si>
  <si>
    <t>630089, Новосибирская обл, Новосибирск г., Бориса Богаткова ул., д. № 248А, оф. 10</t>
  </si>
  <si>
    <t>ООО "АГЕНТСТВО ФИНАНСОВЫХ РЕШЕНИЙ"</t>
  </si>
  <si>
    <t>Общество с ограниченной ответственностью "ЮРИДИЧЕСКАЯ СЛУЖБА ВЗЫСКАНИЯ"</t>
  </si>
  <si>
    <t>Ростовская обл, г Ростов-на-Дону, ул Малиновского, 3, 25</t>
  </si>
  <si>
    <t>ОБЩЕСТВО С ОГРАНИЧЕННОЙ ОТВЕТСТВЕННОСТЬЮ "СИНГЛ"</t>
  </si>
  <si>
    <t>ОБЩЕСТВО С ОГРАНИЧЕННОЙ ОТВЕТСТВЕННОСТЬЮ "ДОЛГЛИМИТ"</t>
  </si>
  <si>
    <t>620026, Свердловская обл, г Екатеринбург, ул Сони Морозовой, 180, 211</t>
  </si>
  <si>
    <t>Общество с ограниченной ответственностью "СКР"</t>
  </si>
  <si>
    <t>Общество с ограниченной ответственностью "АВАНГАРД"</t>
  </si>
  <si>
    <t>620014, Свердловская обл, Екатеринбург г, Ленина пр-кт, д. № 24/8, оф. 541</t>
  </si>
  <si>
    <t>410031, Саратовская Область, Саратов г, Комсомольская ул, д. № 52</t>
  </si>
  <si>
    <t>Общество с ограниченной ответственностью "ЦЕНТР ПРАВОВОГО СОДЕЙСТВИЯ"</t>
  </si>
  <si>
    <t>643,344065,Ростовская обл,,Ростов-На-Дону г,,Троллейбусная ул,24/2В,,8 оф. 16, 17,дом,,этаж</t>
  </si>
  <si>
    <t>ООО "Юридическое агенство АРРИАРС"</t>
  </si>
  <si>
    <t>Общество с ограниченной ответственностью "Коллекторское бюро "Волга""</t>
  </si>
  <si>
    <t>г. Чебоксары, ул. Т.Кривова, д. 4, ОФИС 304, 428034</t>
  </si>
  <si>
    <t>ОБЩЕСТВО С ОГРАНИЧЕННОЙ ОТВЕТСТВЕННОСТЬЮ "ЛИРА"</t>
  </si>
  <si>
    <t>305016, Курская обл, г Курск, ул Щепкина, 22, 24</t>
  </si>
  <si>
    <t>Общество с ограниченной ответственностью "КОЛЛЕКТОРСКОЕ АГЕНТСТВО ФИНАНСОВОЕ УРЕГУЛИРОВАНИЕ"</t>
  </si>
  <si>
    <t>129329, Москва г, Вересковая ул, д. № 10, этаж 1 пом. I ком. 10</t>
  </si>
  <si>
    <t>Общество с ограниченной ответственностью "СПВ"</t>
  </si>
  <si>
    <t>ОБЩЕСТВО С ОГРАНИЧЕННОЙ ОТВЕТСТВЕННОСТЬЮ "КОЛЛЕКТОРСКОЕ АГЕНТСТВО "МОДУС ВИВЕНДИ"</t>
  </si>
  <si>
    <t>Общество с ограниченной ответственностью "О-КАНЭ"</t>
  </si>
  <si>
    <t>693020, Сахалинская обл, Южно-Сахалинск г, Чехова ул, д. № 68</t>
  </si>
  <si>
    <t>Общество с ограниченной ответственностью "ЮРИДИЧЕСКОЕ АГЕНТСТВО АВРОРА"</t>
  </si>
  <si>
    <t>350059, Краснодарский край, Краснодар г, Им. Селезнева ул, дом 4/14, помещение 24</t>
  </si>
  <si>
    <t>443086, Самарская обл, Самара г, Ерошевского ул, д. № 3, оф. 1А</t>
  </si>
  <si>
    <t>ОБЩЕСТВО С ОГРАНИЧЕННОЙ ОТВЕТСТВЕННОСТЬЮ "ФИНАНСОВАЯ СЛУЖБА КОНТРОЛЯ ПЛАТЕЖЕЙ"</t>
  </si>
  <si>
    <t>г. Иваново, ул. Наговицыной-Икрянистовой, д. 6, ОФИС 603, 153003</t>
  </si>
  <si>
    <t>Общество с ограниченной ответственностью "БЮРО ПРОБЛЕМНЫХ АКТИВОВ"</t>
  </si>
  <si>
    <t>Архангельская обл, Архангельск г, Чумбарова-Лучинского пр-кт, д. № 41, корп. 1, этаж 2 оф. 1</t>
  </si>
  <si>
    <t>Общество с ограниченной ответственностью "МАКСИМУМ"</t>
  </si>
  <si>
    <t>Общество с ограниченной ответственностью "МЕЖРЕГИОНАЛЬНЫЙ ЦЕНТР ФИНАНСОВОЙ БЕЗОПАСНОСТИ"</t>
  </si>
  <si>
    <t>507401001</t>
  </si>
  <si>
    <t>142100, Московская обл, Подольск г, Комсомольская ул, д. № 59, пом. 1 оф. 5</t>
  </si>
  <si>
    <t>Общество с ограниченной ответственностью КОМПАНИЯ "ГАЛ"</t>
  </si>
  <si>
    <t>350049, Краснодарский край, Краснодар г, Красных Партизан ул, д. № 222, оф. 205</t>
  </si>
  <si>
    <t>ОБЩЕСТВО С ОГРАНИЧЕННОЙ ОТВЕТСТВЕННОСТЬЮ "БИКЭШ"</t>
  </si>
  <si>
    <t>643,443080,63,,Самара г,,Революционная ул,70,1,407</t>
  </si>
  <si>
    <t>ОБЩЕСТВО С ОГРАНИЧЕННОЙ ОТВЕТСТВЕННОСТЬЮ "ЧЕСТНОЕ КОЛЛЕКТОРСКОЕ АГЕНТСТВО"</t>
  </si>
  <si>
    <t>246301001</t>
  </si>
  <si>
    <t>643,660062,24,,Красноярск г,,Высотная ул,2,4,Пом. 4 оф 212</t>
  </si>
  <si>
    <t>47721416</t>
  </si>
  <si>
    <t>ОБЩЕСТВО С ОГРАНИЧЕННОЙ ОТВЕТСТВЕННОСТЬЮ "ВЛАДИМИРСКИЙ РЕГИОНАЛЬНЫЙ ЮРИДИЧЕСКИЙ ЦЕНТР"</t>
  </si>
  <si>
    <t>ОБЩЕСТВО С ОГРАНИЧЕННОЙ ОТВЕТСТВЕННОСТЬЮ "ЭДИКТ"</t>
  </si>
  <si>
    <t>620034, Свердловская обл, г Екатеринбург, ул Колмогорова, 3, 610</t>
  </si>
  <si>
    <t>Общество с ограниченной ответственностью "КБ "МАРШАЛ""</t>
  </si>
  <si>
    <t>773401001</t>
  </si>
  <si>
    <t>123423, Москва г, вн.тер.г. муниципальный округ Хорошево-Мневники, ул Народного Ополчения, д. 34, стр. 1, помещ. 1/1</t>
  </si>
  <si>
    <t>ОБЩЕСТВО С ОГРАНИЧЕННОЙ ОТВЕТСТВЕННОСТЬЮ "БИЗНЕС ПЕРСПЕКТИВА"</t>
  </si>
  <si>
    <t>620078, Свердловская обл, г Екатеринбург, пер Отдельный, 5, 13</t>
  </si>
  <si>
    <t>Общество с ограниченной ответственностью "ТОР"</t>
  </si>
  <si>
    <t>300025, Тульская обл, Тула г, Ленина пр-кт, д. № 102, корп. 4, оф. 410 этаж 4</t>
  </si>
  <si>
    <t>Общество с ограниченной ответственностью "ФИНАНСОВЫЕ СИСТЕМЫ"</t>
  </si>
  <si>
    <t>308009, Белгородская обл., Белгород г., Народный б-р, д. № 79, оф. 526А</t>
  </si>
  <si>
    <t>ОБЩЕСТВО С ОГРАНИЧЕННОЙ ОТВЕТСТВЕННОСТЬЮ МИКРОКРЕДИТНАЯ КОМПАНИЯ "БАЗИСИНВЕСТ"</t>
  </si>
  <si>
    <t>ОБЩЕСТВО С ОГРАНИЧЕННОЙ ОТВЕТСТВЕННОСТЬЮ "ЦЕНТР УРЕГУЛИРОВАНИЯ ЗАДОЛЖЕННОСТЕЙ"</t>
  </si>
  <si>
    <t>643,129110,77,,,,Мира пр-кт,68,1а,Чердак Пом I Ком 4</t>
  </si>
  <si>
    <t>115280, Москва г, Ленинская Слобода ул, д. № 19, стр. 1, оф. 307 пом. 57 этаж 3</t>
  </si>
  <si>
    <t>ОБЩЕСТВО С ОГРАНИЧЕННОЙ ОТВЕТСТВЕННОСТЬЮ "ЗАЛОГ-ФИНАНС"</t>
  </si>
  <si>
    <t>ООО "Компания Урал Дебт"</t>
  </si>
  <si>
    <t>456618, Челябинская обл, г.Копейск, ул.Ленина, д.50, кв.4А</t>
  </si>
  <si>
    <t>Общество с ограниченной ответственностью "Альянс"</t>
  </si>
  <si>
    <t>ОБЩЕСТВО С ОГРАНИЧЕННОЙ ОТВЕТСТВЕННОСТЬЮ "КРЕДИТ КЛАБ.КОНСАЛТ"</t>
  </si>
  <si>
    <t>620075, Свердловская обл, г Екатеринбург, ул Малышева, 51, 2507</t>
  </si>
  <si>
    <t>ОБЩЕСТВО С ОГРАНИЧЕННОЙ ОТВЕТСТВЕННОСТЬЮ "АГЕНТСТВО СУДЕБНОГО ВЗЫСКАНИЯ-РЕГИОН"</t>
  </si>
  <si>
    <t>Дагестан Респ, Махачкала г, Магомедтагирова ул, д. № 161 "Е", оф. 303</t>
  </si>
  <si>
    <t>ОБЩЕСТВО С ОГРАНИЧЕННОЙ ОТВЕТСТВЕННОСТЬЮ "КОЛЛЕКТОРСКОЕ АГЕНТСТВО "ЦЕНТУРИОН"</t>
  </si>
  <si>
    <t>643,109004,77,,,,Николоямская ул,40/22,4,Этаж 1 офис 115</t>
  </si>
  <si>
    <t>45381000</t>
  </si>
  <si>
    <t>Общество с ограниченной ответственностью "ЭКОФИНАНСЫ"</t>
  </si>
  <si>
    <t>650004, Кемеровская область - Кузбасс обл, Кемерово г, Соборная ул, д. № 12, пом. 1</t>
  </si>
  <si>
    <t>Общество с ограниченной ответственностью "АПГРЕЙД-ФИНАНС"</t>
  </si>
  <si>
    <t>302040, Орловская обл, Орёл г, Максима Горького ул, д. № 63а, кв. 61</t>
  </si>
  <si>
    <t>Общество с ограниченной ответственностью "СОВРЕМЕННАЯ КОЛЛЕКТОРСКАЯ КОМПАНИЯ"</t>
  </si>
  <si>
    <t>Общество с ограниченной ответственностью "Гамма"</t>
  </si>
  <si>
    <t>643,196084,Санкт-Петербург г,,,,Черниговская ул,8,А,2-Н, 3-Н, кабинет 64,дом,литера,помещение</t>
  </si>
  <si>
    <t>Общество с ограниченной ответственностью "ЭС КМ"</t>
  </si>
  <si>
    <t>440068, Пензенская обл, Пенза г, Перспективная ул, стр. 7, пом. 2</t>
  </si>
  <si>
    <t>Общество с ограниченной ответственностью "Служба защиты активов"</t>
  </si>
  <si>
    <t>350000, Краснодарский край, Краснодар г, Коммунаров ул, д. № 76, оф. 365/2</t>
  </si>
  <si>
    <t>ОБЩЕСТВО С ОГРАНИЧЕННОЙ ОТВЕТСТВЕННОСТЬЮ "НАЦИОНАЛЬНОЕ АГЕНТСТВО ПО ВЗЫСКАНИЮ ЗАДОЛЖЕННОСТИ"</t>
  </si>
  <si>
    <t>108814, Москва г, п Сосенское, п Коммунарка, ул Потаповская Роща, 2, 1, 1-3а</t>
  </si>
  <si>
    <t>Акционерное общество "АТАКОР. АНТИКРИЗИСНОЕ УПРАВЛЕНИЕ"</t>
  </si>
  <si>
    <t>125080, Москва г, Волоколамское ш, д. № 1, стр. 1, этаж 5 пом. IV ком. 30Б оф. 53</t>
  </si>
  <si>
    <t>Общество с ограниченной ответственностью "СТОУН"</t>
  </si>
  <si>
    <t>117624, Москва г, Изюмская ул, д. № 37, корп. 2, пом. XII ком. 1-2</t>
  </si>
  <si>
    <t>ОБЩЕСТВО С ОГРАНИЧЕННОЙ ОТВЕТСТВЕННОСТЬЮ "ТАЙМ КОЛЛЕКШН"</t>
  </si>
  <si>
    <t>428034, Чувашская Республика - Чувашия, Чебоксары г, Университетская ул, д. № 36, пом. 1</t>
  </si>
  <si>
    <t>105523, Москва г, Щёлковское ш, д. № 92, корп. 6, кв. 5</t>
  </si>
  <si>
    <t>117246, Москва г, Научный проезд, д. № 17, этаж 14 пом. 34А</t>
  </si>
  <si>
    <t>Общество с ограниченной ответственностью "БИТКОЙН"</t>
  </si>
  <si>
    <t>443086, Самарская обл, Самара г, Ерошевского ул, д. № 3, оф. 12</t>
  </si>
  <si>
    <t>ООО "МАРК"</t>
  </si>
  <si>
    <t>630099, Новосибирская Область, Новосибирск г, Ядринцевская ул, д. № 72, оф. 302</t>
  </si>
  <si>
    <t>ОБЩЕСТВО С ОГРАНИЧЕННОЙ ОТВЕТСТВЕННОСТЬЮ "ЭКВИТА-КАПИТАЛ"</t>
  </si>
  <si>
    <t>Новосибирская обл., г.о. город Новосибирск, г. Новосибирск, ул. Коммунистическая, Д. 48А, ОФИС 501, 630007</t>
  </si>
  <si>
    <t>ОБЩЕСТВО С ОГРАНИЧЕННОЙ ОТВЕТСТВЕННОСТЬЮ "АТМОСФЕРА"</t>
  </si>
  <si>
    <t>643,620062,66,,Екатеринбург г,,Ленина пр-кт,97а,,432</t>
  </si>
  <si>
    <t>Общество с ограниченной ответственностью "ВИЛДОН ИНВЕСТМЕНТ"</t>
  </si>
  <si>
    <t>115280, Москва г, Ленинская Слобода ул, д. № 19, ком. 21У</t>
  </si>
  <si>
    <t>Общество с ограниченной ответственностью "ЯРД"</t>
  </si>
  <si>
    <t>643,143800,Московская Область,,,Лотошино рп,Школьная ул,26,,1, ЭТАЖ 1,дом,,помещение</t>
  </si>
  <si>
    <t>Покупка и продажа собственного недвижимого имущества</t>
  </si>
  <si>
    <t>Общество с ограниченной ответственностью "ДЕКСТФИН"</t>
  </si>
  <si>
    <t>115280, Москва г, Ленинская Слобода ул, д. № 19, стр. 1, ком. 31Б</t>
  </si>
  <si>
    <t>ОБЩЕСТВО С ОГРАНИЧЕННОЙ ОТВЕТСТВЕННОСТЬЮ "АГЕНТСТВО ЮРИДИЧЕСКИХ И КОНСАЛТИНГОВЫХ РЕШЕНИЙ"</t>
  </si>
  <si>
    <t>443110, Самарская обл., Самара г., Ново-Садовая ул., д. № 17, ком. 30</t>
  </si>
  <si>
    <t>ООО "АРТЕЛЬ СЕЙМ"</t>
  </si>
  <si>
    <t>Ярославская обл., г.о. город Ярославль, г. Ярославль, ул. Доронина, Д. 10, К. 3, КВ. 37, 150035</t>
  </si>
  <si>
    <t>Общество с ограниченной ответственностью "ДОВЕРИЕ ЛИГАЛ СОЛЮШНЗ"</t>
  </si>
  <si>
    <t>117342, Москва г, Бутлерова ул, д. № 17Б, пом. 60Ж/11/2 оф. 7</t>
  </si>
  <si>
    <t>ОБЩЕСТВО С ОГРАНИЧЕННОЙ ОТВЕТСТВЕННОСТЬЮ КОЛЛЕКТОРСКОЕ АГЕНТСТВО "САММИТ"</t>
  </si>
  <si>
    <t>643,119180,77,,,,Старомонетный пер,14,2,5-6</t>
  </si>
  <si>
    <t>603081, Нижегородская обл, Нижний Новгород г, Нартова ул, д. № 29, кв. 16</t>
  </si>
  <si>
    <t>ОБЩЕСТВО С ОГРАНИЧЕННОЙ ОТВЕТСТВЕННОСТЬЮ "СОЛ"</t>
  </si>
  <si>
    <t>ООО "КОЛЛЕКТОРСКОЕ АГЕНТСТВО "ШАМИЛЬ И ПАРТНЕРЫ"</t>
  </si>
  <si>
    <t>690801001</t>
  </si>
  <si>
    <t>Тверская обл., г. Бологое, ул. Кооперативная, д. 4, КВ. 38, 171080</t>
  </si>
  <si>
    <t>ОБЩЕСТВО С ОГРАНИЧЕННОЙ ОТВЕТСТВЕННОСТЬЮ "КОЛЛЕКТОРСКОЕ БЮРО "АДМИРАЛ"</t>
  </si>
  <si>
    <t>123423, Москва г, Народного Ополчения ул, д. № 34, стр. 1, пом. 1/1</t>
  </si>
  <si>
    <t>Общество с ограниченной ответственностью "Межрегиональное долговое агентство"</t>
  </si>
  <si>
    <t>Общество с ограниченной ответственностью "Профессиональная Коллекторская организация "Монолит"</t>
  </si>
  <si>
    <t>643,423832,16,,Набережные Челны г,,Чулман пр-кт,77б,,4</t>
  </si>
  <si>
    <t>ООО "ПРАВИЛЬНЫЙ ВЫБОР"</t>
  </si>
  <si>
    <t>ОБЩЕСТВО С ОГРАНИЧЕННОЙ ОТВЕТСТВЕННОСТЬЮ "БАЛТИЙСКИЙ КОЛЛЕКТОР"</t>
  </si>
  <si>
    <t>Калининградская обл., г.о. город Калининград, г. Калининград, ул. Генерала Буткова, Д. 19, ПОМЕЩ. 3, ОФИС 3, 236006</t>
  </si>
  <si>
    <t>643,456205,74,,Златоуст г,,им. Е.И.Пугачева ул,10,,73</t>
  </si>
  <si>
    <t>ОБЩЕСТВО С ОГРАНИЧЕННОЙ ОТВЕТСТВЕННОСТЬЮ "КАСТА ГРУПП"</t>
  </si>
  <si>
    <t>440046, Пензенская обл, Пенза г, Мира ул, д. № 44А, кв. офис 216</t>
  </si>
  <si>
    <t>Общество с ограниченной ответственностью "Финансовый Омбудсмен"</t>
  </si>
  <si>
    <t>643,355003,26,,Ставрополь г,,Дзержинского ул,160,,172</t>
  </si>
  <si>
    <t>Общество с ограниченной ответственностью "Базовые инвестиции"</t>
  </si>
  <si>
    <t>614016, Пермский край, Пермь, Куйбышева, дом № 71</t>
  </si>
  <si>
    <t>Деятельность по финансовой аренде (лизингу/сублизингу)</t>
  </si>
  <si>
    <t>ОБЩЕСТВО С ОГРАНИЧЕННОЙ ОТВЕТСТВЕННОСТЬЮ "ПРАВОВОЙ ЦЕНТР ЛИДЕР"</t>
  </si>
  <si>
    <t>Общество с ограниченной ответственностью "ПЕРВАЯ ГИЛЬДИЯ РОСТОВЩИКОВ"</t>
  </si>
  <si>
    <t>г. Москва, Котельническая наб., д. 25, к. 1, кв. 15, 115172</t>
  </si>
  <si>
    <t>Денежное посредничество прочее</t>
  </si>
  <si>
    <t>Акционерное общество "РЦБ"</t>
  </si>
  <si>
    <t>117152, Москва г, Севастопольский пр-кт, д. № 9, корп. 2, кв. -/II/2А</t>
  </si>
  <si>
    <t>ОБЩЕСТВО С ОГРАНИЧЕННОЙ ОТВЕТСТВЕННОСТЬЮ "МОРГАН"</t>
  </si>
  <si>
    <t>428003, г. Чебоксары, ул. Энгельса, д. 18, оф. 3, пом. 1</t>
  </si>
  <si>
    <t>ОБЩЕСТВО С ОГРАНИЧЕННОЙ ОТВЕТСТВЕННОСТЬЮ "КРЕДИТНЫЙ ОЗДОРОВИТЕЛЬ"</t>
  </si>
  <si>
    <t>г. Москва, ул. Малая Тульская, Д.2/1, К.5, 115191</t>
  </si>
  <si>
    <t>37302612</t>
  </si>
  <si>
    <t>ОБЩЕСТВО С ОГРАНИЧЕННОЙ ОТВЕТСТВЕННОСТЬЮ "ЛИДЕР-ИНВЕСТ"</t>
  </si>
  <si>
    <t>630049, г. Новосибирск, Красный пр-кт, д. 79/1, оф. 413</t>
  </si>
  <si>
    <t>ОБЩЕСТВО С ОГРАНИЧЕННОЙ ОТВЕТСТВЕННОСТЬЮ "КОЛЛЕКТОРСКОЕ АГЕНТСТВО "ПРОФИКОЛЛЕКТ"</t>
  </si>
  <si>
    <t>Общество с ограниченной ответственностью "Диалог"</t>
  </si>
  <si>
    <t>300000, г.Тула обл, Каминского, д. № 6/36, лит. Л, оф. 2</t>
  </si>
  <si>
    <t>Общество с ограниченной ответственностью "Телсиком"</t>
  </si>
  <si>
    <t>125445, Москва г, Смольная ул, д. № 22, пом. 1/1</t>
  </si>
  <si>
    <t>Деятельность по предоставлению услуг по передаче данных и услуг доступа к информационно-коммуникационной сети Интернет</t>
  </si>
  <si>
    <t>Общество с ограниченной ответственностью "Надежда-18"</t>
  </si>
  <si>
    <t>427960, Удмуртская Респ, Сарапул, Советская ул, дом № 10, кв. 2</t>
  </si>
  <si>
    <t>Общество с ограниченнной ответственностью "Восход"</t>
  </si>
  <si>
    <t>Общество с ограниченной ответственностью Коллекторское Агенство ВИВ</t>
  </si>
  <si>
    <t>Удмуртская Респ., Киясовский р-н, с. Подгорное, ул. Ленина, д. 59, кв. 2, 427848</t>
  </si>
  <si>
    <t>Общество с ограниченной ответственностью "ФИНОТЕКА"</t>
  </si>
  <si>
    <t>420097, Татарстан респ., Казань г., Зинина ул., д. № 9/23, оф. 28</t>
  </si>
  <si>
    <t>38712890</t>
  </si>
  <si>
    <t>Предоставление посреднических услуг при купле-продаже нежилого недвижимого имущества за вознаграждение или на договорной основе</t>
  </si>
  <si>
    <t>ООО "ИНФО-ЭКСПРЕСС"</t>
  </si>
  <si>
    <t>ОБЩЕСТВО С ОГРАНИЧЕННОЙ ОТВЕТСТВЕННОСТЬЮ "ЖИЛИЩНО-ЭКСПЛУАТАЦИОННЫЙ УЧАСТОК 9"</t>
  </si>
  <si>
    <t>Общество с ограниченной ответственностью "ЦЕНТР ПРАВОВЫХ УСЛУГ"</t>
  </si>
  <si>
    <t>600021, г. Владимир, ул. Красноармейская, д. 43Б, оф. 6, пом. 1</t>
  </si>
  <si>
    <t>ООО "БЗ групп"</t>
  </si>
  <si>
    <t>Производство прочих деревянных строительных конструкций и столярных изделий</t>
  </si>
  <si>
    <t>Общество с ограниченной ответственностью "ЮРИДИЧЕСКИЙ ЦЕНТР САВАРИ"</t>
  </si>
  <si>
    <t>123056, Москва г, Кондратьевский Б. пер, д. № 4, стр. 1, кв. 104</t>
  </si>
  <si>
    <t>Общество с ограниченной ответственностью "Хороший год"</t>
  </si>
  <si>
    <t>109428, Москва г, Рязанский пр-кт, д. № 30/15, оф. 206/3</t>
  </si>
  <si>
    <t>Общество с ограниченной ответственностью "ИНВЕСТИЦИОННАЯ КОМПАНИЯ "РАНТЬЕ"</t>
  </si>
  <si>
    <t>109443, Москва г, Юных Ленинцев ул, д. № 89, корп. 1, кв. этаж/комната цоколь/3</t>
  </si>
  <si>
    <t>Общество с ограниченной ответственностью «Уральский Дом»</t>
  </si>
  <si>
    <t>454008, Челябинская обл, Челябинск г, Комсомольский пр-кт, д. № 14, оф. 401</t>
  </si>
  <si>
    <t>72666070</t>
  </si>
  <si>
    <t>Торговля оптовая сахаром, шоколадом и сахаристыми кондитерскими изделиями</t>
  </si>
  <si>
    <t>Общество с ограниченной ответственностью "АЛТАЙТЕНДЕР-КОНСАЛТИНГ"</t>
  </si>
  <si>
    <t>ОБЩЕСТВО С ОГРАНИЧЕННОЙ ОТВЕТСТВЕННОСТЬЮ "СОЮЗ"</t>
  </si>
  <si>
    <t>24472755</t>
  </si>
  <si>
    <t>Торговля оптовая прочими машинами и оборудованием</t>
  </si>
  <si>
    <t>Общество с ограниченной ответственностью "Бизнес Аренда"</t>
  </si>
  <si>
    <t>630001, Новосибирская обл, г.Новосибирск, ул.Дуси Ковальчук, д.1</t>
  </si>
  <si>
    <t>ОБЩЕСТВО С ОГРАНИЧЕННОЙ ОТВЕТСТВЕННОСТЬЮ "ХАБЕР"</t>
  </si>
  <si>
    <t>643,125212,77,,,,Кронштадтский б-р,7а,2,Этаж 5</t>
  </si>
  <si>
    <t>Общество с ограниченной ответственностью "Правозащитник"</t>
  </si>
  <si>
    <t>603000, Нижегородская обл, Нижний Новгород г, Ильинская ул, д. № 41, этаж 2 оф. 2</t>
  </si>
  <si>
    <t>Общество с ограниченной ответственностью "Юридический центр Эталон"</t>
  </si>
  <si>
    <t>143001, Московская обл, Одинцово г, Сколковская ул, д. № 5А, кв. 492</t>
  </si>
  <si>
    <t>Общество с ограниченной ответственностью "ЦЕНТР ЮСБ-М"</t>
  </si>
  <si>
    <t>117335, Москва г, Вавилова ул, д. № 79, корп. 1, оф. 4</t>
  </si>
  <si>
    <t>60547992</t>
  </si>
  <si>
    <t>ОБЩЕСТВО С ОГРАНИЧЕННОЙ ОТВЕТСТВЕННОСТЬЮ "ЦЗ ИНВЕСТ"</t>
  </si>
  <si>
    <t>г. Брянск, Центральный пр-д, стр. 5/1, ОФИС 1, 241050</t>
  </si>
  <si>
    <t>99515583</t>
  </si>
  <si>
    <t>ОБЩЕСТВО С ОГРАНИЧЕННОЙ ОТВЕТСТВЕННОСТЬЮ "ЮРБИЗНЕС-М"</t>
  </si>
  <si>
    <t>123060, Москва г, ул Расплетина, 13, КОМ. 18</t>
  </si>
  <si>
    <t>69708327</t>
  </si>
  <si>
    <t>Общество с ограниченной ответственностью "ДОЛГОВОЙ ЦЕНТР"</t>
  </si>
  <si>
    <t>107078, Г.Москва, Орликов пер, д. № 5, стр. 2, этаж 7 пом. 34 ОФ В</t>
  </si>
  <si>
    <t>14236901</t>
  </si>
  <si>
    <t>ОБЩЕСТВО С ОГРАНИЧЕННОЙ ОТВЕТСТВЕННОСТЬЮ "КОМПАНИЯ РЕГИОНАЛЬНЫЙ ДОЛГОВОЙ ЦЕНТР"</t>
  </si>
  <si>
    <t>44758761</t>
  </si>
  <si>
    <t>Общество с ограниченной ответственностью "ЛО ЮНАЙТЕД ГРУПП"</t>
  </si>
  <si>
    <t>310001001</t>
  </si>
  <si>
    <t>308009, Белгородская обл, Белгород г, Волчанская ул, д. № 139, оф. 3/20/2А</t>
  </si>
  <si>
    <t>24253390</t>
  </si>
  <si>
    <t>ОБЩЕСТВО С ОГРАНИЧЕННОЙ ОТВЕТСТВЕННОСТЬЮ "КЛЕВЕР"</t>
  </si>
  <si>
    <t>г. Санкт-Петербург, пр-кт Шаумяна, д. 4, к. 1, лит. А, пом. 3Н, оф. 315, 195027</t>
  </si>
  <si>
    <t>09706078</t>
  </si>
  <si>
    <t>Общество с ограниченной ответственностью "КОНТРАСТ-КРЕДИТ МЕНЕДЖМЕНТ"</t>
  </si>
  <si>
    <t>109386, Москва г, Таганрогская ул, д. № 12, кв. 49</t>
  </si>
  <si>
    <t>67971546</t>
  </si>
  <si>
    <t>Общество с ограниченной ответственностью "КВЕСТОР"</t>
  </si>
  <si>
    <t>125252, Москва г, Авиаконструктора Микояна ул, д. № 12, пом. Б</t>
  </si>
  <si>
    <t>02240435</t>
  </si>
  <si>
    <t>ОБЩЕСТВО С ОГРАНИЧЕННОЙ ОТВЕТСТВЕННОСТЬЮ "ПРАЙМ КОЛЛЕКШЕН"</t>
  </si>
  <si>
    <t>771301001</t>
  </si>
  <si>
    <t>127247, г. Москва, Дмитровское ш., д. 100, к. 2</t>
  </si>
  <si>
    <t>29094984</t>
  </si>
  <si>
    <t>Общество с ограниченной ответственностью "Центрум"</t>
  </si>
  <si>
    <t>603000, Нижегородская обл, Нижний Новгород г, Белинского ул, д. № 9/1, пом. П7</t>
  </si>
  <si>
    <t>38651272</t>
  </si>
  <si>
    <t>ОБЩЕСТВО С ОГРАНИЧЕННОЙ ОТВЕТСТВЕННОСТЬЮ "ЕДИНЫЙ ЦЕНТР ВЗЫСКАНИЯ"</t>
  </si>
  <si>
    <t>г. Волгоград, ул. им. Циолковского, д. 9А, пом. 19, 400001</t>
  </si>
  <si>
    <t>78532146</t>
  </si>
  <si>
    <t>Общество с ограниченной ответственностью "ЮРИДИЧЕСКАЯ БЕЗОПАСНОСТЬ БИЗНЕСА"</t>
  </si>
  <si>
    <t>197110, Санкт-Петербург г, Левашовский пр-кт, д. № 12, лит. А, ком. 356</t>
  </si>
  <si>
    <t>69163336</t>
  </si>
  <si>
    <t>Общество с ограниченной ответственностью "ГРУППА КОМПАНИЙ "ЮРФИНИНВЕСТ"</t>
  </si>
  <si>
    <t>115088, Москва г, 2-Я Машиностроения ул, д. № 17, стр. 1, этаж 2 пом. I ком. 63 оф. 60</t>
  </si>
  <si>
    <t>Общество с ограниченной ответственностью "ЦЕНТР ВЗЫСКАНИЯ ЗАДОЛЖЕННОСТИ"</t>
  </si>
  <si>
    <t>117105, Москва г, Варшавское ш, дом 1, строение 1-2, этаж 4, комната 33</t>
  </si>
  <si>
    <t>28277281</t>
  </si>
  <si>
    <t>Общество с ограниченной ответственностью "НАЦИОНАЛЬНОЕ БЮРО ФИНАНСОВОГО КОНТРОЛЯ"</t>
  </si>
  <si>
    <t>454126, Челябинская обл, Челябинск г, Энтузиастов ул, д. № 26Б, этаж 3 Пом 14 Оф 305</t>
  </si>
  <si>
    <t>ОБЩЕСТВО С ОГРАНИЧЕННОЙ ОТВЕТСТВЕННОСТЬЮ "СВОБОДА ОТ ДОЛГОВ"</t>
  </si>
  <si>
    <t>643,603022,52,,Нижний Новгород г,,Тимирязева ул,15,2,302/1</t>
  </si>
  <si>
    <t>34405352</t>
  </si>
  <si>
    <t>Общество с ограниченной ответственностью "Центр АвтоФинансовых Технологий"</t>
  </si>
  <si>
    <t>19240112</t>
  </si>
  <si>
    <t>Общество с ограниченной ответственностью "КРЕДО ФИНАНС"</t>
  </si>
  <si>
    <t>32648688</t>
  </si>
  <si>
    <t>Общество с ограниченной ответственностью "РУБЕЖ" г.Владивосток, ул.Муравьева-Амурского,1-б 690001</t>
  </si>
  <si>
    <t>690001, Приморский край, Владивосток г, Муравьева-Амурского ул, д. № 1 "б"</t>
  </si>
  <si>
    <t>40695822</t>
  </si>
  <si>
    <t>ОБЩЕСТВО С ОГРАНИЧЕННОЙ ОТВЕТСТВЕННОСТЬЮ "КОЛЛЕКТОРСКОЕ АГЕНТСТВО "НЕВСКИЙ ДОЛГОВОЙ ЦЕНТР"</t>
  </si>
  <si>
    <t>643,199406,78,,,,Гаванская ул,34,А,Пом. 1н оф. 32</t>
  </si>
  <si>
    <t>33968277</t>
  </si>
  <si>
    <t>Общество с ограниченной ответственностью "Коллекшн Консалт"</t>
  </si>
  <si>
    <t>308009, Белгородская обл, Белгород г, Народный б-р, д. № 79, оф. 514</t>
  </si>
  <si>
    <t>41172115</t>
  </si>
  <si>
    <t>Общество с ограниченной ответственностью "РСХБ-Трейд"</t>
  </si>
  <si>
    <t>119034, Москва г, Гагаринский пер, д. № 3, ком. 9 пом. I</t>
  </si>
  <si>
    <t>06595371</t>
  </si>
  <si>
    <t>Общество с ограниченной ответственностью "Право Кредитора"</t>
  </si>
  <si>
    <t>614007, Пермский край, г Пермь, ул Тимирязева, 30, 302 оф</t>
  </si>
  <si>
    <t>49546472</t>
  </si>
  <si>
    <t>Общество с ограниченной ответственностью "РУСФИНАЛЬЯНС"</t>
  </si>
  <si>
    <t>402701001</t>
  </si>
  <si>
    <t>248002, Калужская обл, Калуга г., Болдина ул., зд. № 71, оф. 213</t>
  </si>
  <si>
    <t>44886714</t>
  </si>
  <si>
    <t>Общество с ограниченной ответственностью "ГОЛЬФСТРИМ-Р"</t>
  </si>
  <si>
    <t>125009, Москва г, Большой Кисловский пер, д. № 4, стр. 3, этаж 1 пом. 22</t>
  </si>
  <si>
    <t>28581197</t>
  </si>
  <si>
    <t>ОБЩЕСТВО С ОГРАНИЧЕННОЙ ОТВЕТСТВЕННОСТЬЮ "ПРАВОВОЙ КОНСАЛТИНГ"</t>
  </si>
  <si>
    <t>410101001</t>
  </si>
  <si>
    <t>26182493</t>
  </si>
  <si>
    <t>Акционерное общество "ТЕХНОЛОГИИ БИЗНЕСА"</t>
  </si>
  <si>
    <t>47185490</t>
  </si>
  <si>
    <t>ОБЩЕСТВО С ОГРАНИЧЕННОЙ ОТВЕТСТВЕННОСТЬЮ "КОЛЛЕКТОРСКОЕ АГЕНТСТВО "МЕДИАТОР"</t>
  </si>
  <si>
    <t>781601001</t>
  </si>
  <si>
    <t>643,192102,78,,,,Бухарестская ул,8,А,пом.1-н</t>
  </si>
  <si>
    <t>47011146</t>
  </si>
  <si>
    <t>ОБЩЕСТВО С ОГРАНИЧЕННОЙ ОТВЕТСТВЕННОСТЬЮ "ИНФОРС ПРАВО"</t>
  </si>
  <si>
    <t>47853572</t>
  </si>
  <si>
    <t>ООО "АБК"</t>
  </si>
  <si>
    <t>НЕПУБЛИЧНОЕ АКЦИОНЕРНОЕ ОБЩЕСТВО ПЕРВОЕ КОЛЛЕКТОРСКОЕ БЮРО</t>
  </si>
  <si>
    <t>Акционерные общества</t>
  </si>
  <si>
    <t>Общество с ограниченной ответственностью «Национальная служба взыскания»</t>
  </si>
  <si>
    <t>117342, Москва г, ул Бутлерова, 17, этаж 7 ком 22</t>
  </si>
  <si>
    <t>121151, Москва г, наб Тараса Шевченко, 23А, эт/пом/ком   5/II/1</t>
  </si>
  <si>
    <t>ОБЩЕСТВО С ОГРАНИЧЕННОЙ ОТВЕТСТВЕННОСТЬЮ "М.Б.А. ФИНАНСЫ" (ООО "М.Б.А. ФИНАНСЫ")</t>
  </si>
  <si>
    <t>115280, Москва г, ул Мастеркова, 4, эт 15, пом I ком 35</t>
  </si>
  <si>
    <t>665824, Иркутская обл, Ангарск г, 221 кв-л, стр. 4а, оф. 202</t>
  </si>
  <si>
    <t>665824, Иркутская обл, Ангарск г, 221 кв-л, стр. 4а, оф. 207</t>
  </si>
  <si>
    <t>665824, Иркутская обл, Ангарск г, 221 кв-л, стр. 4а, оф. 102</t>
  </si>
  <si>
    <t>665824, Иркутская обл, Ангарск г, 221 кв-л, стр. 4а, оф. 106</t>
  </si>
  <si>
    <t>141304, Московская обл, Сергиево-Посадский, Сергиев Посад г, Московское ш, д.6</t>
  </si>
  <si>
    <t>643, 198095, Санкт-Петербург г, д.Маршала Говорова ул, корп.35, 5</t>
  </si>
  <si>
    <t>129515, Москва г, Академика Королева ул, д. № 13, стр. 1, этаж 2 ком.14 пом.II</t>
  </si>
  <si>
    <t>Общество с ограниченной ответственностью " Столичное агентство по возврату долгов"</t>
  </si>
  <si>
    <t>643, 127055, Москва г, д.Бутырский Вал ул, корп.68/70, стр. 1</t>
  </si>
  <si>
    <t>Общество с ограниченной ответственностью Феникс</t>
  </si>
  <si>
    <t>ОБЩЕСТВО С ОГРАНИЧЕННОЙ ОТВЕТСТВЕННОСТЬЮ "КАМЕЛОТ"</t>
  </si>
  <si>
    <t>614015, Пермский край, г.Пермь, ул.Монастырская, д.14, кв.200</t>
  </si>
  <si>
    <t>614016, Пермский край, Пермь г, Краснофлотская ул, д. № 28</t>
  </si>
  <si>
    <t>344002, Ростовская обл, Ростов-на-Дону г, Социалистическая ул, д. № 74, кв. 607</t>
  </si>
  <si>
    <t>Общество с ограниченной ответственностью "ДИДЖИ ФИНАНС РУС"</t>
  </si>
  <si>
    <t>34331620</t>
  </si>
  <si>
    <t>Общество с ограниченной ответственностью "Примоколлект"</t>
  </si>
  <si>
    <t>117420, Москва г, Профсоюзная ул, д. № 57, оф. ЭТАЖ 4 пом. III ком. 114</t>
  </si>
  <si>
    <t>440000, Пензенская обл, Пенза г, Пушкина ул, д. № 3, оф. 506</t>
  </si>
  <si>
    <t>141371, Московская обл, Сергиево-Посадский р-н, Хотьково г, Майолик ул, д.6</t>
  </si>
  <si>
    <t>655017, Респ. Хакасия, г. Абакан, ул.Чертыгашева, д.77, 44Н</t>
  </si>
  <si>
    <t>Общество с ограниченной ответственностью "Санора-Рус"</t>
  </si>
  <si>
    <t>432001, г. Ульяновск, ул. Карла Маркса, д. 13А, кв. 1</t>
  </si>
  <si>
    <t>Деятельность по оказанию консультационных и информационных услуг</t>
  </si>
  <si>
    <t>Общество с ограниченной ответственностью "ЭОС" в г.Москва</t>
  </si>
  <si>
    <t>117105, г. Москва, Варшавское ш., д. 26, оф. ЭТАЖ2Ч, пом. 8</t>
  </si>
  <si>
    <t>8152036545</t>
  </si>
  <si>
    <t>Общество с ограниченной ответственностью "ПРОФ КОЛЛЕКШН"</t>
  </si>
  <si>
    <t>354068, Краснодарский край, Сочи г, Виноградный пер, д. № 2А, оф. 12</t>
  </si>
  <si>
    <t>ОБЩЕСТВО С ОГРАНИЧЕННОЙ ОТВЕТСТВЕННОСТЬЮ "ВЕЛА ПЕРМЬ"</t>
  </si>
  <si>
    <t>14676250</t>
  </si>
  <si>
    <t>643,,Санкт-Петербург г,,,,Революции ш,69,А,ПОМЕЩЕНИЕ 46Н,48Н,50Н,54Н,55Н ОФИС 231,дом,литер,квартира</t>
  </si>
  <si>
    <t>460048, Оренбургская обл, Оренбург г, Автоматики проезд, д. № 8, кв. 405</t>
  </si>
  <si>
    <t>344091, Ростовская обл, г Ростов-на-Дону, ул Малиновского, 3д, 31</t>
  </si>
  <si>
    <t>197101, Санкт-Петербург г, ул.Дивенская, д.1, лит.А</t>
  </si>
  <si>
    <t>170006, Тверская обл., г.Тверь, ул.Брагина, д.6А, оф.307</t>
  </si>
  <si>
    <t>450098, г.Уфа, пр-кт Октября, д.132, к.3, кв.803</t>
  </si>
  <si>
    <t>344091, Ростовская обл, г Ростов-на-Дону, ул Малиновского, 3, г, 7</t>
  </si>
  <si>
    <t>295000, Крым Респ, г Симферополь, ул Петропавловская, 3, 314</t>
  </si>
  <si>
    <t>344091, Ростовская обл, г Ростов-на-Дону, ул Малиновского, 3, 505</t>
  </si>
  <si>
    <t>610201001</t>
  </si>
  <si>
    <t>346720, Ростовская обл, р-н Аксайский, г Аксай, ул Мира, 4, 12</t>
  </si>
  <si>
    <t>295034, Крым Респ, г Симферополь, пр-кт Кирова, 29/1, 416</t>
  </si>
  <si>
    <t>Общество с ограниченной ответственностью "Долговое Агентство "Верус""</t>
  </si>
  <si>
    <t>109382, Москва г, Судакова ул, д. № 10, оф. 213</t>
  </si>
  <si>
    <t>Общество с ограниченной ответственностью "ЕФРЕМОВ И ПАРТНЕРЫ"</t>
  </si>
  <si>
    <t>643,369300,09,Усть-Джегутинский р-н,Усть-Джегута г,,Первомайская ул,115,,</t>
  </si>
  <si>
    <t>Россия,117218,77,,,,Кржижановского ул,15,5,208</t>
  </si>
  <si>
    <t>643,630099,Новосибирская обл,,Новосибирск г,,Максима Горького ул,51,,2 пом. 8, 9, 9/1, 10,дом,,этаж</t>
  </si>
  <si>
    <t>603005, Нижегородская обл, Нижний Новгород г, Пискунова ул, д. № 21/2, оф. 31</t>
  </si>
  <si>
    <t>ООО "Агентство по работе с долгами"</t>
  </si>
  <si>
    <t>153002, Ивановская обл, Иваново г, Октябрьская ул, д.3/70, пом.1007</t>
  </si>
  <si>
    <t>Общество с ограниченной ответственностью "СПЕЦИАЛИЗИРОВАННОЕ АГЕНТСТВО АНАЛИТИКИ И БЕЗОПАСНОСТИ"</t>
  </si>
  <si>
    <t>603087, Нижегородская обл, Нижний Новгород г, Казанское ш, д. № 10, корп. 3, д.пом. 2</t>
  </si>
  <si>
    <t>603087, Нижегородская обл, Нижний Новгород г, Казанское ш, д. № 10, корп. 3, д.кв. 2</t>
  </si>
  <si>
    <t>ООО "Национальное агентство по сбору долгов"</t>
  </si>
  <si>
    <t>127287, Москва г, ул.Писцовая, д.16, корп.КОРПУС 2 ЭТАЖ 1 ПОМ 1, 3 КОМН 1-18</t>
  </si>
  <si>
    <t>628414, Ханты-Мансийский АО., г.Сургут, ул.Крылова, д.38</t>
  </si>
  <si>
    <t>390023, Рязанская обл, Рязань г, Урицкого ул, д. № 46, кв. 1</t>
  </si>
  <si>
    <t>413100, Саратовская обл, Энгельс г</t>
  </si>
  <si>
    <t>643, 127055, Москва, д.Бутырский Вал, корп.68/70, стр. 1</t>
  </si>
  <si>
    <t>Общество с ограниченной ответственностью "ЭКСПРЕСС-КРЕДИТ"</t>
  </si>
  <si>
    <t>628416, Ханты-Мансийский Автономный округ - Югра АО, Сургут г, Григория Кукуевицкого ул, д. № 15, оф. 305</t>
  </si>
  <si>
    <t>631401001</t>
  </si>
  <si>
    <t>643,443015,63,,Самара г,,Казачья ул,30,,135</t>
  </si>
  <si>
    <t>ОБЩЕСТВО С ОГРАНИЧЕННОЙ ОТВЕТСТВЕННОСТЬЮ  "КОЛЛЕКТОРСКОЕ АГЕНТСТВО "АКЦЕПТ"</t>
  </si>
  <si>
    <t>643,140180,50,,Жуковский г,,Гагарина ул,85В,,ПОМ 1</t>
  </si>
  <si>
    <t>ООО "Юридический центр "МКС"</t>
  </si>
  <si>
    <t>400117, г. Волгоград, ул. им Землячки, д. 66А, оф. 106</t>
  </si>
  <si>
    <t>ОБЩЕСТВО С ОГРАНИЧЕННОЙ ОТВЕТСТВЕННОСТЬЮ "КРЕДИТ КОЛЛЕКТ"</t>
  </si>
  <si>
    <t>155908, Ивановская обл, Шуйский р-н, Шуя г, Шуя г, Свердлова ул, д.д. № 104, корп.кв. 90</t>
  </si>
  <si>
    <t>ОБЩЕСТВО С ОГРАНИЧЕННОЙ ОТВЕТСТВЕННОСТЬЮ "АВРОРА КОНСАЛТ"</t>
  </si>
  <si>
    <t>643,124365,77,,ЗЕЛЕНОГРАД Г,,,,1619,2</t>
  </si>
  <si>
    <t>603138, Нижегородская обл, Нижний Новгород г, Краснодонцев ул, д. № 21, корп. 2, кв. 76</t>
  </si>
  <si>
    <t>620073, г. Екатеринбург, ул. Крестинского, стр. 46А, оф. 708</t>
  </si>
  <si>
    <t>150002, Ярославская обл, Ярославль г, Будкина ул, д. № 7, оф. 2</t>
  </si>
  <si>
    <t>142116, Московская обл, Подольск г, Лобачева ул, д. № 13</t>
  </si>
  <si>
    <t>Общество с ограниченной ответственностью Служба безопасности "Цербер"</t>
  </si>
  <si>
    <t>Общество с ограниченной ответственностью "Редут"</t>
  </si>
  <si>
    <t>Россия,614058,59,,Пермь г,,Пожарная ул,18,,3</t>
  </si>
  <si>
    <t>426044, Удмуртская Респ, Ижевск г, Удмуртская ул, дом № 191, оф. 4</t>
  </si>
  <si>
    <t>194100, Санкт-Петербург г, Лесной пр-кт, д. № 63, корп. лит.А</t>
  </si>
  <si>
    <t>643, 107023, Москва г, д.Семеновский пер, корп.15, помещение I</t>
  </si>
  <si>
    <t>Общество с ограниченной ответственностью "ЛЕГАЛ-ПЛЮС"</t>
  </si>
  <si>
    <t>614064, Пермский край, Пермь г, Героев Хасана ул, д. № 42, оф. 26</t>
  </si>
  <si>
    <t>Общество с ограниченной ответственностью "Право"</t>
  </si>
  <si>
    <t>440026, Пензенская обл, Пенза г, Лермонтова ул, д. № 3</t>
  </si>
  <si>
    <t>Общество с ограниченной ответственностью "Вин Лэвел Капитал"</t>
  </si>
  <si>
    <t>423822, Татарстан Респ, Набережные Челны г, Шамиля Усманова ул, д. № 13, оф. 14</t>
  </si>
  <si>
    <t>ОБЩЕСТВО С ОГРАНИЧЕННОЙ ОТВЕТСТВЕННОСТЬЮ "ЦЕНТР ВЗЫСКАНИЯ"</t>
  </si>
  <si>
    <t>119017, Москва г, пер Толмачевский Б., 5, стр 1, пом. I</t>
  </si>
  <si>
    <t>420140, Татарстан Респ, Казань г, Юлиуса Фучика ул, дом № 90А, оф. 606</t>
  </si>
  <si>
    <t>355003, Ставропольский край, г Ставрополь, ул Дзержинского, 160, 172-178</t>
  </si>
  <si>
    <t>ОБЩЕСТВО С ОГРАНИЧЕННОЙ ОТВЕТСТВЕННОСТЬЮ ЦЕНТР ПРАВОВОЙ ПОМОЩИ "КРЕДИТНЫЙ АРБИТР"</t>
  </si>
  <si>
    <t>643,392000,68,,Тамбов г,,Базарная ул,107,А,</t>
  </si>
  <si>
    <t>121596, Москва г, Горбунова ул, д. № 2, стр. 3, этаж 1 пом. II ком. 14</t>
  </si>
  <si>
    <t>Общество с ограниченной ответственностью "Коллекторское агентство "Северная Столица"</t>
  </si>
  <si>
    <t>199106, Санкт-Петербург г, 21-я В.О. линия, д. № 8, лит. Н, пом. 1 Н ком. 13 этаж ЦОК</t>
  </si>
  <si>
    <t>Общество с ограниченной ответственностью "Бизнес-Альянс"</t>
  </si>
  <si>
    <t>125047, Москва г, Брестская 2-я ул, д. № 8, этаж 16 ком. 1</t>
  </si>
  <si>
    <t>Общество с ограниченной ответственностью "АНТЕЙ"</t>
  </si>
  <si>
    <t>643, 127055, Москва г, д.Образцова ул, корп.12, 2</t>
  </si>
  <si>
    <t>420044, Татарстан Респ, Казань г, Ямашева пр-кт, д. № 36Д, оф. 15</t>
  </si>
  <si>
    <t>ООО "Сириус-Трейд"</t>
  </si>
  <si>
    <t>630082, г. Новосибирск, ул. Дуси Ковальчук, д. 250, кв. 202</t>
  </si>
  <si>
    <t>ОБЩЕСТВО С ОГРАНИЧЕННОЙ ОТВЕТСТВЕННОСТЬЮ "СТОЛИЧНАЯ СЕРВИСНАЯ КОМПАНИЯ"</t>
  </si>
  <si>
    <t>121609, Москва г, б-р Осенний, 23, пом.1</t>
  </si>
  <si>
    <t>ОБЩЕСТВО С ОГРАНИЧЕННОЙ ОТВЕТСТВЕННОСТЬЮ "АЙДИ КОЛЛЕКТ"</t>
  </si>
  <si>
    <t>121096, Москва г, Василисы Кожиной ул, д. № 1, оф. Д13</t>
  </si>
  <si>
    <t>643,630108,54,,Новосибирск г,,Станционная ул,30а,,412</t>
  </si>
  <si>
    <t>ОБЩЕСТВО С ОГРАНИЧЕННОЙ ОТВЕТСТВЕННОСТЬЮ ЮРИДИЧЕСКАЯ ФИРМА "НЕРИС"</t>
  </si>
  <si>
    <t>г. Воронеж, ул. 20-летия Октября, д. 90Б, оф. 414, 394006</t>
  </si>
  <si>
    <t>109428, Москва г, Рязанский пр-кт, д. № 24, корп. 2, этаж 5 пом. XXVIII ком. 3</t>
  </si>
  <si>
    <t>129281, Москва г, Олонецкий проезд, д. № 4, корп. 2, пом. XII Комната 18</t>
  </si>
  <si>
    <t>620016, Свердловская обл, Екатеринбург г, Краснолесья ул, д. № 30, кв. 149</t>
  </si>
  <si>
    <t>ОБЩЕСТВО С ОГРАНИЧЕННОЙ ОТВЕТСТВЕННОСТЬЮ СИБИРЬ КОНСАЛТИНГ ГРУПП</t>
  </si>
  <si>
    <t>643,630102,54,,Новосибирск г,,Зыряновская ул,61,,19</t>
  </si>
  <si>
    <t>ОБЩЕСТВО С ОГРАНИЧЕННОЙ ОТВЕТСТВЕННОСТЬЮ "СЕВИНКОМ"</t>
  </si>
  <si>
    <t>672007, Забайкальский край, г.Чита, ул.Кастринская, д.3, 33</t>
  </si>
  <si>
    <t>454091, Челябинская обл, г.Челябинск, пр-кт.Ленина, д.21, корп.в, 713</t>
  </si>
  <si>
    <t>ОБЩЕСТВО С ОГРАНИЧЕННОЙ ОТВЕТСТВЕННОСТЬЮ "ЕДИНЫЙ РАСЧЕТНО-КАССОВЫЙ ЦЕНТР""</t>
  </si>
  <si>
    <t>ОБЩЕСТВО С ОГРАНИЧЕННОЙ ОТВЕТСТВЕННОСТЬЮ "КОНДОР ПЛЮС"</t>
  </si>
  <si>
    <t>127030, Москва г, Долгоруковская, д. № 35</t>
  </si>
  <si>
    <t>127273, Москва г, Сухаревская М. пл, д. № 12, этаж 6 пом. XIX комната 4</t>
  </si>
  <si>
    <t>ОБЩЕСТВО С ОГРАНИЧЕННОЙ ОТВЕТСТВЕННОСТЬЮ "АЛЬЯНС ГРУПП"</t>
  </si>
  <si>
    <t>ОБЩЕСТВО С ОГРАНИЧЕННОЙ ОТВЕТСТВЕННОСТЬЮ «ЛИДЕР»</t>
  </si>
  <si>
    <t>400048, Волгоградская обл., г. Волгоград, пр-кт им Маршала Советского Союза Г.К.Жукова, д.100, оф. 221</t>
  </si>
  <si>
    <t>344103, Ростовская обл, Ростов-на-Дону г, Доватора ул, д. № 148, оф. 413</t>
  </si>
  <si>
    <t>628406, Ханты-Мансийский АО., г. Сургут, ул. Быстринская, д. 20</t>
  </si>
  <si>
    <t>ОБЩЕСТВО С ОГРАНИЧЕННОЙ ОТВЕТСТВЕННОСТЬЮ "КАЙТ ГРУПП"</t>
  </si>
  <si>
    <t>690091, Приморский край, г.Владивосток, ул.Светланская, д.55В</t>
  </si>
  <si>
    <t>Общество с ограниченной ответственностью "АРГУМ"</t>
  </si>
  <si>
    <t>660049, Красноярский край, Красноярск г, Карла Маркса ул, д. № 95, корп. 1</t>
  </si>
  <si>
    <t>643,603014,52,,Нижний Новгород г,,Коминтерна ул,14,,52</t>
  </si>
  <si>
    <t>Операции с недвижимым имуществом за вознаграждение или на договорной основе</t>
  </si>
  <si>
    <t>643,125464,77,,,,Волоколамское ш,142,,Эт 6 Пом 1 Ком 10</t>
  </si>
  <si>
    <t>ОБЩЕСТВО С ОГРАНИЧЕННОЙ ОТВЕТСТВЕННОСТЬЮ "ПРАВОВОЙ ЦЕНТР ЧЕРНОЗЕМЬЯ"</t>
  </si>
  <si>
    <t>305023, Курская обл, Курск г, Прогонная 1-я ул, д. № 1, оф. 206</t>
  </si>
  <si>
    <t>394055, Воронежская обл, Воронеж г, Депутатская ул, д. № 11А, пом. Х оф. 8</t>
  </si>
  <si>
    <t>603000, Нижегородская обл, Нижний Новгород г, Холодный пер, дом № 7, оф. 3</t>
  </si>
  <si>
    <t>Общество с ограниченной ответственностью "ЮРИДИЧЕСКАЯ ФИРМА "ГОШИН ГРУПП"</t>
  </si>
  <si>
    <t>127051, Москва г, Каретный Б. пер, д. № 24, стр. 2, пом. 4 кв. 2</t>
  </si>
  <si>
    <t>195027, Санкт-Петербург г, Магнитогорская ул, д. № 51, лит. Ж, оф. 413</t>
  </si>
  <si>
    <t>Общество с ограниченной ответственностью "Единое коллекторское агентство"</t>
  </si>
  <si>
    <t>630049, Новосибирская обл, Новосибирск г, Дуси Ковальчук ул, д. № 276, корп. 13, оф. 4</t>
  </si>
  <si>
    <t>ОБЩЕСТВО С ОГРАНИЧЕННОЙ ОТВЕТСТВЕННОСТЬЮ "ЮРИДИЧЕСКАЯ КОМПАНИЯ "ЛЕГИСТ"</t>
  </si>
  <si>
    <t>г. Москва, Большой Факельный пер., д. 3, кв. 111, 109004</t>
  </si>
  <si>
    <t>620026, Свердловская обл, д. № 54, кв. Екатеринбург кв. Белинского кв. 27</t>
  </si>
  <si>
    <t>643,628416,86,,Сургут г,,Ленина пр-кт,21,,523</t>
  </si>
  <si>
    <t>ОБЩЕСТВО С ОГРАНИЧЕННОЙ ОТВЕТСТВЕННОСТЬЮ "НЕВСКАЯ ФИНАНСОВАЯ КОМПАНИЯ"</t>
  </si>
  <si>
    <t>643,191186,78,,,,Миллионная ул,38,,</t>
  </si>
  <si>
    <t>Россия,117218,77,,,,Кржижановского ул,15,5,402</t>
  </si>
  <si>
    <t>Общество с ограниченной ответственностью "КОНСАЛТИНГ И ИНВЕСТИЦИИ"</t>
  </si>
  <si>
    <t>192019, г.Санкт-Петербург, ул.Профессора Качалова, д.7, корп.лите А, пом.16-Н</t>
  </si>
  <si>
    <t>610004, Кировская обл, г.Киров, ул.Розы Люксембург, д.30, 405</t>
  </si>
  <si>
    <t>656058, Алтайский край, г.Барнаул, ул.Попова, д.139, 36</t>
  </si>
  <si>
    <t>115280, Москва г, ул Ленинская Слобода, 26, пом.IV</t>
  </si>
  <si>
    <t>ООО "Светлый путь"</t>
  </si>
  <si>
    <t>191024, г. Санкт-Петербург, ул. 4-я Советская, д. 40, эт. 2</t>
  </si>
  <si>
    <t>141109, Московская обл, Щёлково г, Космодемьянская ул, д. № 10, пом. 8</t>
  </si>
  <si>
    <t>ОБЩЕСТВО С ОГРАНИЧЕННОЙ ОТВЕТСТВЕННОСТЬЮ "ВЛАДФИНАНС"</t>
  </si>
  <si>
    <t>109004, Москва г, Тетеринский пер, д. № 4, стр. 2, этаж 3 пом. 301</t>
  </si>
  <si>
    <t>Общество с ограниченной ответственностью "АЛЬТАФИНАНС"</t>
  </si>
  <si>
    <t>119526, Москва г, Ленинский пр-кт, д. № 146, этаж 22 пом. 2225</t>
  </si>
  <si>
    <t>192029, Санкт-Петербург г, Большой Смоленский пр-кт, д. № 2, пом. 417</t>
  </si>
  <si>
    <t>19882445</t>
  </si>
  <si>
    <t>420059, Татарстан респ, Казань г, Оренбургский Тракт ул, д. № 24В, пом. 1006</t>
  </si>
  <si>
    <t>610029, Кировская обл, Киров, п. Ганино, пер. Школьный, д. № 16</t>
  </si>
  <si>
    <t>ООО "Центр урегулирования долга"</t>
  </si>
  <si>
    <t>308009, Белгородская обл., г.Белгород, Народный б-р, д.70, оф.688</t>
  </si>
  <si>
    <t>682101001</t>
  </si>
  <si>
    <t>393550, Тамбовская обл, Токаревский р-н, Токаревка рп, Победы ул, д. № 11</t>
  </si>
  <si>
    <t>150040, Ярославская обл, Ярославль г, Октября пр-кт, д. № 56, оф. 310</t>
  </si>
  <si>
    <t>35981773</t>
  </si>
  <si>
    <t>119619, Москва г, Производственная ул, д. № 2, корп. 1, кв. 384</t>
  </si>
  <si>
    <t>620014, г. Екатеринбург, ул. Шейнкмана, д. 32, к. А, оф. 101</t>
  </si>
  <si>
    <t>Общество с ограниченной ответственностью "РЕГИОНАЛЬНОЕ БЮРО ВЗЫСКАНИЙ"</t>
  </si>
  <si>
    <t>633209, Новосибирская обл, Искитим г, Пушкина ул, д. № 24</t>
  </si>
  <si>
    <t>428034, Чувашская - Чувашия Респ, Чебоксары г, Московский проспект, дом № 19, корпус 5, оф. 16</t>
  </si>
  <si>
    <t>ОБЩЕСТВО С ОГРАНИЧЕННОЙ ОТВЕТСТВЕННОСТЬЮ "АЛАМО КОЛЛЕКТ"</t>
  </si>
  <si>
    <t>428034, г. Чебоксары, ул. Т.Кривова, д. 4А</t>
  </si>
  <si>
    <t>618547, Пермский край, г.Соликамск, ул.Северная, д.46, 69</t>
  </si>
  <si>
    <t>ОБЩЕСТВО С ОГРАНИЧЕННОЙ ОТВЕТСТВЕННОСТЬЮ "ЦЕНТР ПОДДЕРЖКИ БИЗНЕСА"</t>
  </si>
  <si>
    <t>ОБЩЕСТВО С ОГРАНИЧЕННОЙ ОТВЕТСТВЕННОСТЬЮ "ПОВОЛЖСКИЙ ЦЕНТР УРЕГУЛИРОВАНИЯ УБЫТКОВ"</t>
  </si>
  <si>
    <t>643, 400048, 34, Волгоград г, д.им маршала Г.К.Жукова пр-кт, корп.135, офис 5</t>
  </si>
  <si>
    <t>127015, Москва г, Новодмитровская ул, д. № 2, корп. 1, этаж 5 пом. XL ком. 1</t>
  </si>
  <si>
    <t>ОБЩЕСТВО С ОГРАНИЧЕННОЙ ОТВЕТСТВЕННОСТЬЮ "ДОЛГОВЫЕ ИНВЕСТИЦИИ"</t>
  </si>
  <si>
    <t>ООО "АЛЬЯНС ПОВОЛЖЬЕ"</t>
  </si>
  <si>
    <t>428003, Чувашская Республика - Чувашия, г.Чебоксары, ул.Афанасьева, д.8</t>
  </si>
  <si>
    <t>390046, Рязанская обл, Рязань г, Машиностроителей пр-д, д. № 4А</t>
  </si>
  <si>
    <t>Общество с ограниченной ответственностью "Бюро судебного взыскания"</t>
  </si>
  <si>
    <t>630099, г. Новосибирск, ул. Орджоникидзе, д. 40, кв. 6804</t>
  </si>
  <si>
    <t>Общество с ограниченной ответственностью "СМАРТЗАДОЛЖЕННОСТЬ"</t>
  </si>
  <si>
    <t>426004, Удмуртская Респ, Ижевск г, Удмуртская ул, д. № 231, оф. 62</t>
  </si>
  <si>
    <t>630009, Новосибирская обл., г.Новосибирск, ул.Никитина, д.20, оф.307 эт.3</t>
  </si>
  <si>
    <t>ОБЩЕСТВО С ОГРАНИЧЕННОЙ ОТВЕТСТВЕННОСТЬЮ "ИНТЕК"</t>
  </si>
  <si>
    <t>350059, Краснодарский край, Краснодар г., Селезнева им. ул., дом № 4/3, оф. 15</t>
  </si>
  <si>
    <t>Общество с ограниченной ответственностью "МОСКОВСКОЕ АГЕНТСТВО СУДЕБНОГО ВЗЫСКАНИЯ"</t>
  </si>
  <si>
    <t>109428, Москва г, Рязанский пр-кт, д. № 24, корп. 2, ком. 3 этаж 5 пом. XXVIII</t>
  </si>
  <si>
    <t>Общество с ограниченной ответственностью "Первый траст"</t>
  </si>
  <si>
    <t>300026, Тульская обл, Тула г, Советская ул, д. № 7, оф. 202</t>
  </si>
  <si>
    <t>Общество с ограниченной ответственностью "ДС ЛОГИСТИК"</t>
  </si>
  <si>
    <t>153000, Ивановская обл, Иваново г, Революции пл, д. № 7, оф. 300</t>
  </si>
  <si>
    <t>Общество с ограниченной ответственностью "КОМПАНИЯ ВОСТОК"</t>
  </si>
  <si>
    <t>680013, Хабаровский край, Хабаровск г, Мухина ул, дом № 12, корпус ПОМ, кв. 1</t>
  </si>
  <si>
    <t>ОБЩЕСТВО С ОГРАНИЧЕННОЙ ОТВЕТСТВЕННОСТЬЮ "СИТ"</t>
  </si>
  <si>
    <t>426008, Удмуртская Республика, г.Ижевск, ул.Коммунаров, д.289, 2/1</t>
  </si>
  <si>
    <t>ООО "РЕШЕНИЕ"</t>
  </si>
  <si>
    <t>Калужская область</t>
  </si>
  <si>
    <t>ОБЩЕСТВО С ОГРАНИЧЕННОЙ ОТВЕТСТВЕННОСТЬЮ "РУБЛЕВ-ФИНАНС"</t>
  </si>
  <si>
    <t>121087, Москва г, ул Барклая, 6, 5, 23 А3.01</t>
  </si>
  <si>
    <t>ООО "РБ-Консалт"</t>
  </si>
  <si>
    <t>364014, г. Грозный, ул. Тверская, д. 15</t>
  </si>
  <si>
    <t>15410152</t>
  </si>
  <si>
    <t>670000, Бурятия Респ, г Улан-Удэ, ул Борсоева, 33а, 313</t>
  </si>
  <si>
    <t>ОБЩЕСТВО С ОГРАНИЧЕННОЙ ОТВЕТСТВЕННОСТЬЮ КОЛЛЕКТОРСКОЕ АГЕНТСТВО "ВАЛЬКИРИЯ"</t>
  </si>
  <si>
    <t>165601001</t>
  </si>
  <si>
    <t>420034, ТАТАРСТАН РЕСП КАЗАНЬ, 2-Я ЮГО-ЗАПАДНАЯ, д. № 7, оф. 23/1</t>
  </si>
  <si>
    <t>ОБЩЕСТВО С ОГРАНИЧЕННОЙ ОТВЕТСТВЕННОСТЬЮ "СУДЕБНЫЙ КОЛЛЕКТОР"</t>
  </si>
  <si>
    <t>643,107023,77,,,,Семёновский пер,15,1,Ком 11</t>
  </si>
  <si>
    <t>650992, Кемеровская область - Кузбасс обл, Кемерово г, 50 лет Октября ул, д. № 11, оф. 818</t>
  </si>
  <si>
    <t>ОБЩЕСТВО С ОГРАНИЧЕННОЙ ОТВЕТСТВЕННОСТЬЮ "ЭНЕРГИЯ"</t>
  </si>
  <si>
    <t>690105, Приморский край, Владивосток г, Бородинская ул, д. № 46/50, оф. 803</t>
  </si>
  <si>
    <t>Общество с ограниченной ответственностью КОЛЛЕКТОРСКОЕ АГЕНТСТВО "ОРГАНИЗАЦИЯ ПО РАБОТЕ С ПРОБЛЕМНОЙ ЗАДОЛЖЕННОСТЬЮ"</t>
  </si>
  <si>
    <t>г. Екатеринбург, ул. Титова, стр. 19, 620085</t>
  </si>
  <si>
    <t>600021, Владимирская обл, Владимир г, Красноармейская ул, д. № 43Б, оф. 6</t>
  </si>
  <si>
    <t>643,426008,18,,Ижевск г,,Максима Горького ул,79,,407</t>
  </si>
  <si>
    <t>550701001</t>
  </si>
  <si>
    <t>644043, Омская обл, Омск г, Фрунзе ул, д. № 1, корп. 4, д.пом. 50П (оф.715)</t>
  </si>
  <si>
    <t>625051, Тюменская обл, Тюмень г, 30 лет Победы ул, д. № 81а, оф. 103</t>
  </si>
  <si>
    <t>Деятельность агентов по оптовой торговле мебелью, бытовыми товарами, скобяными, ножевыми и прочими металлическими изделиями</t>
  </si>
  <si>
    <t>672007, Забайкальский край, Чита г, Кастринская ул, д. № 3а, пом. 2</t>
  </si>
  <si>
    <t>ОБЩЕСТВО С ОГРАНИЧЕННОЙ ОТВЕТСТВЕННОСТЬЮ "КОЛЛЕКТОРСКОЕ АГЕНТСТВО "ТРЭК"</t>
  </si>
  <si>
    <t>400005, Волгоград, проспект им. В.И.Ленина, д. № 86, оф. 701</t>
  </si>
  <si>
    <t>41157417</t>
  </si>
  <si>
    <t>410004, Саратовская обл, г Саратов, ул Им Чернышевского Н.г, 60/62, 804</t>
  </si>
  <si>
    <t>630091, Новосибирская обл, Новосибирск г, Державина ул, д. № 28, этаж 5 оф. 502</t>
  </si>
  <si>
    <t>Общество с ограниченной ответственностью "Центр независимых гарантий"</t>
  </si>
  <si>
    <t>656015, Алтайский край, Барнаул г, Социалистический пр-кт, д. № 109, оф. 305</t>
  </si>
  <si>
    <t>150002, Ярославская обл, Ярославль г, Будкина ул, д. № 7, оф. 3</t>
  </si>
  <si>
    <t>ОБЩЕСТВО С ОГРАНИЧЕННОЙ ОТВЕТСТВЕННОСТЬЮ "ДИНАСТИЯ"</t>
  </si>
  <si>
    <t>ООО "Центр Фискального содействия субъектам предпринимательства"</t>
  </si>
  <si>
    <t>г. Нижний Новгород</t>
  </si>
  <si>
    <t>107023, Москва г, Электрозаводская ул, д. № 27, стр. 6, этаж 2 пом. 1</t>
  </si>
  <si>
    <t>ООО "КАПИТОЛЬ КРЕДИТ"</t>
  </si>
  <si>
    <t>625000, Тюменская обл., г.Тюмень, ул.Володарского, д.14, эт.6</t>
  </si>
  <si>
    <t>355032, Ставропольский край, Ставрополь, Мимоз, д. № 16, кв. 1а</t>
  </si>
  <si>
    <t>ОБЩЕСТВО С ОГРАНИЧЕННОЙ ОТВЕТСТВЕННОСТЬЮ "БЮРО ВЗЫСКАНИЯ "ПРАВЁЖ"</t>
  </si>
  <si>
    <t>ОБЩЕСТВО С ОГРАНИЧЕННОЙ ОТВЕТСТВЕННОСТЬЮ "ККБ"</t>
  </si>
  <si>
    <t>350005, Краснодарский край, г Краснодар, ул Кореновская, 2, 4, 41717</t>
  </si>
  <si>
    <t>428024, Чувашская - Чувашия Респ, Чебоксары г, пр-кт Мира, дом № 90, корпус 1, оф. 305</t>
  </si>
  <si>
    <t>650025, Кемеровская область - Кузбасс, Кемерово г, Ленина пр-кт, д. № 1, кв. 102</t>
  </si>
  <si>
    <t>Общество с ограниченной ответственностью "СТИМУЛ"</t>
  </si>
  <si>
    <t>424006, Респ. Марий Эл, г. Йошкар-Ола, ул. Панфилова, д.41, оф. 705</t>
  </si>
  <si>
    <t>Общество с ограниченной ответственностью "Агенство правовой защиты "Ключ"</t>
  </si>
  <si>
    <t>396420, Воронежская обл., Павловский р-н, г.Павловск, ул.40 лет Октября, д.1</t>
  </si>
  <si>
    <t>241013, Брянская обл, Брянск г, 22 съезда КПСС пер, д.88</t>
  </si>
  <si>
    <t>Общество с ограниченной ответственностью "СТАБЭКС ГРУПП"</t>
  </si>
  <si>
    <t>614039, Пермский край, Пермь г, Сибирская ул, д. № 47А, оф. 500</t>
  </si>
  <si>
    <t>Общество с ограниченной ответственностью "ЮК "БКР""</t>
  </si>
  <si>
    <t>400087, Волгоградская обл., Волгоград г, Рокоссовского ул, д. № 32, корп. А, оф. 106</t>
  </si>
  <si>
    <t>430006, Мордовия Респ, Саранск г, Лодыгина ул, д. № 8А, пом. 4</t>
  </si>
  <si>
    <t>432071, Ульяновская обл, Ульяновск г, Гончарова ул, д. № 27, кв. 405</t>
  </si>
  <si>
    <t>Общество с ограниченной ответственностью "Юканко"</t>
  </si>
  <si>
    <t>429960, Чувашская Республика - Чувашия, г.Новочебоксарск, ул.Строителей, д.62, 62</t>
  </si>
  <si>
    <t>170100, Тверская обл, г.Тверь, ул.Симеоновская, д.39, 303</t>
  </si>
  <si>
    <t>630009, Новосибирская обл, Новосибирск г, Добролюбова ул, д. № 16, этаж 3 оф. 300</t>
  </si>
  <si>
    <t>ООО "ПРОФИНАНС ГРУПП"</t>
  </si>
  <si>
    <t>400026, Волгоградская обл, г.Волгоград, б-р.им Энгельса, д.33Б, 25</t>
  </si>
  <si>
    <t>ОБЩЕСТВО С ОГРАНИЧЕННОЙ ОТВЕТСТВЕННОСТЬЮ "ЮРИСТ ЦЕНТР"</t>
  </si>
  <si>
    <t>167005, Республика Коми, г.Сыктывкар, Октябрьский пр-т, д.170, кв.128</t>
  </si>
  <si>
    <t>ООО КА "ДЖИ ТИ"</t>
  </si>
  <si>
    <t>г. Чебоксары, ул. К.Маркса, д. 52, к. 2, кв. 4, 428000</t>
  </si>
  <si>
    <t>643,117420,77,,,,Намёткина ул,15,,</t>
  </si>
  <si>
    <t>117452, Москва г, ул Азовская, 35, 3, П I Эт 2 Ч Ком №7</t>
  </si>
  <si>
    <t>Общество с ограниченной ответственностью "КОЛЛЕКТ СОЛЮШЕНС"</t>
  </si>
  <si>
    <t>111396, Москва г, Союзный пр-кт, д. № 22, кв. ЭТ 1 П XVII К 3 ОФ 1</t>
  </si>
  <si>
    <t>Общество с ограниченной ответственностью "ПДП ГРУПП"</t>
  </si>
  <si>
    <t>656038, Алтайский край, Барнаул г, Комсомольский пр-кт, д. № 120, оф. 104</t>
  </si>
  <si>
    <t>ОБЩЕСТВО С ОГРАНИЧЕННОЙ ОТВЕТСТВЕННОСТЬЮ ЦЕНТР ЮРИДИЧЕСКИХ И ФИНАНСОВЫХ УСЛУГ</t>
  </si>
  <si>
    <t>667000, г. Кызыл, ул. Новостроек, д. 1</t>
  </si>
  <si>
    <t>Общество с ограниченной ответственностью "ДВ Капитал"</t>
  </si>
  <si>
    <t>690091, Приморский край, Владивосток г, Светланская ул, д. № 51, оф. 3</t>
  </si>
  <si>
    <t>ОБЩЕСТВО С ОГРАНИЧЕННОЙ ОТВЕТСТВЕННОСТЬЮ "АГЕНТСТВО К "ПРИМИРЕНИЕ"</t>
  </si>
  <si>
    <t>643,196128,78,,,,Кузнецовская ул,11 А,пом 31-Н,оф.2 Кв7</t>
  </si>
  <si>
    <t>Общество с ограниченной ответственностью "ПОВОЛЖСКОЕ АГЕНТСТВО ПО ВЗЫСКАНИЮ ДОЛГОВ"</t>
  </si>
  <si>
    <t>429170, Чувашская Республика - Чувашия, Шемуршинский р-н, Шемурша с, Ленина ул, д. № 27А</t>
  </si>
  <si>
    <t>ОБЩЕСТВО С ОГРАНИЧЕННОЙ ОТВЕТСТВЕННОСТЬЮ "ЦЕРБЕР"</t>
  </si>
  <si>
    <t>127576, Москва г, Илимская ул, д. № 2, оф. ПОМЕЩЕНИЕ XIII КОМН 1 ОФ 53</t>
  </si>
  <si>
    <t>630099, Новосибирская обл Новосибирск г, Красный проспект, д. № 17, пом. 1408</t>
  </si>
  <si>
    <t>630102, Новосибирская обл, Новосибирск г, Зыряновская ул, д. № 61, оф. 2</t>
  </si>
  <si>
    <t>Общество с ограниченной ответственностью "ГАРНЕТ-ФИНАНС"</t>
  </si>
  <si>
    <t>125080, Москва г, Сурикова ул, д. № 24, кв. ЭТ/ПОМ/КОМ ЦОКОЛЬНЫЙ/IV/2</t>
  </si>
  <si>
    <t>643,115088,Москва г,,,,Шарикоподшипниковская ул,4,3Б,ЭТ 1 ПОМ II КОМ 15,16,20-24,дом,корпус,офис</t>
  </si>
  <si>
    <t>ОБЩЕСТВО С ОГРАНИЧЕННОЙ ОТВЕТСТВЕННОСТЬЮ "ФИНАНСОВАЯ ГРУППА "АЛЬТЕРНАТИВА"</t>
  </si>
  <si>
    <t>426030, Удмуртская Респ, г Ижевск, ул Пазелинская, 2б</t>
  </si>
  <si>
    <t>ОБЩЕСТВО С ОГРАНИЧЕННОЙ ОТВЕТСТВЕННОСТЬЮ "АВТОМАНИ"</t>
  </si>
  <si>
    <t>400048, г. Волгоград, ул. Авторемонтная, д. 10А, ОФИС 1</t>
  </si>
  <si>
    <t>400031, , , Волгоград г, , Им Бахтурова ул, д.10А, , 3</t>
  </si>
  <si>
    <t>109147, г. Москва, ул. Марксистская, д. 22, оф. 702/2</t>
  </si>
  <si>
    <t>150036, Ярославская обл, Ярославский р-н, Мологино д, 4-Я Изумрудная ул, д. № 36</t>
  </si>
  <si>
    <t>ОБЩЕСТВО С ОГРАНИЧЕННОЙ ОТВЕТСТВЕННОСТЬЮ "ГАМАЛЬ"</t>
  </si>
  <si>
    <t>Строительство жилых и нежилых зданий</t>
  </si>
  <si>
    <t>643,630521,54,Новосибирский р-н,,Тулинский п,Центральная ул,9а,,</t>
  </si>
  <si>
    <t>410056, Саратовская обл, Саратов г, Советская ул, д. № 90/96, оф. 5</t>
  </si>
  <si>
    <t>167000, Коми респ, Сыктывкар г, Первомайская ул, стр. 70, оф. 403</t>
  </si>
  <si>
    <t>400078, г. Волгоград, пр-кт им В.И.Ленина, д. 100, ОФИС 4.17</t>
  </si>
  <si>
    <t>620026, Свердловская обл, Екатеринбург г, Куйбышева ул, стр. 58, ком. 203</t>
  </si>
  <si>
    <t>ОБЩЕСТВО С ОГРАНИЧЕННОЙ ОТВЕТСТВЕННОСТЬЮ "БИЗНЕС СОДЕЙСТВИЕ КОНСАЛТ"</t>
  </si>
  <si>
    <t>115172, Москва г, Гончарная ул, д. № 30, стр. 1, пом. Б514</t>
  </si>
  <si>
    <t>ООО "ЮРИДИЧЕСКАЯ ФИНЗАЩИТА"</t>
  </si>
  <si>
    <t>426077, г.Ижевск, ул.Удмуртская, д.141</t>
  </si>
  <si>
    <t>677018, Саха /Якутия/ Респ, г Якутск, ул Кирова, 12, 3052</t>
  </si>
  <si>
    <t>Смешанная российская собственность с долей собственности субъектов Российской Федерации</t>
  </si>
  <si>
    <t>344092, Ростовская обл, Ростов-На-Дону г, Королева пр-кт, д. № 7/19, оф. 207</t>
  </si>
  <si>
    <t>Общество с ограниченной ответственностью "Юг-Партнёрс"</t>
  </si>
  <si>
    <t>ООО "ЦЕНТР ИНВЕСТ"</t>
  </si>
  <si>
    <t>643,125008,77,,,,Михалковская ул,4,,X</t>
  </si>
  <si>
    <t>Общество с ограниченной ответственностью "МИР"</t>
  </si>
  <si>
    <t>620014, Свердловская обл., Екатеринбург г., Шейнкмана ул., стр. 32А, оф. 404</t>
  </si>
  <si>
    <t>ОБЩЕСТВО С ОГРАНИЧЕННОЙ ОТВЕТСТВЕННОСТЬЮ "ЧЕРНОМОРИНВЕСТ"</t>
  </si>
  <si>
    <t>620100, Свердловская обл, г Екатеринбург, ул Мичурина, 239</t>
  </si>
  <si>
    <t>Общество с ограниченной ответственностью "ФИНЛЕКС"</t>
  </si>
  <si>
    <t>344038, Ростовская обл, Ростов-на-дону г, Нансена ул, д. № 103/1, оф. 1</t>
  </si>
  <si>
    <t>Общество с ограниченной ответственностью "ЮРИДИЧЕСКАЯ КОМПАНИЯ "ЛЕГАТА"</t>
  </si>
  <si>
    <t>119334, Москва г, Вавилова ул, д. № 5, корп. 3, пом. 1 ком. 82</t>
  </si>
  <si>
    <t>Общество с ограниченной ответственностью "ЭлектроСервис"</t>
  </si>
  <si>
    <t>650036, Кемеровская обл, Кемерово г, Терешковой ул, дом № 41, строение б/1, кв. 110</t>
  </si>
  <si>
    <t>643,350002,23,,Краснодар г,,Северная ул,353,,406</t>
  </si>
  <si>
    <t>ОБЩЕСТВО С ОГРАНИЧЕННОЙ ОТВЕТСТВЕННОСТЬЮ "ДОБРОКАССА"</t>
  </si>
  <si>
    <t>420097, Татарстан Респ, Казань г, Зинина ул, д. № 9/23, кв. 26</t>
  </si>
  <si>
    <t>150000, Ярославская обл., Ярославль г., Большая Октябрьская ул., д. № 29, оф. 311</t>
  </si>
  <si>
    <t>Общество с ограниченной ответственностью "Отличные Наличные-Абакан"</t>
  </si>
  <si>
    <t>655017, г. Абакан, ул. Советская, д. 49, пом. 23Н</t>
  </si>
  <si>
    <t>ООО "ЭКСПЕРТ"</t>
  </si>
  <si>
    <t>672000, Забайкальский край, Чита г, Чкалова ул, д.149, 9</t>
  </si>
  <si>
    <t>Общество с ограниченной ответственностью "Медиация"</t>
  </si>
  <si>
    <t>191123, Санкт-Петербург г, Захарьевская ул, д. № 15, лит. А, пом. 7Н</t>
  </si>
  <si>
    <t>460000, Оренбургская обл, г.Оренбург, проезд.Автоматики, д.10/3, 2</t>
  </si>
  <si>
    <t>Общество с ограниченной ответственностью "ПРОФИТ"</t>
  </si>
  <si>
    <t>150062, Ярославская обл, Ярославль г, Машиностроителей пр-кт, д. № 3, кв. 100</t>
  </si>
  <si>
    <t>ОБЩЕСТВО С ОГРАНИЧЕННОЙ ОТВЕТСТВЕННОСТЬЮ "СИБИРСКИЙ ЦЕНТР ВЗЫСКАНИЯ"</t>
  </si>
  <si>
    <t>630089, г. Новосибирск, ул. Бориса Богаткова, д. 248А, ОФИС 10</t>
  </si>
  <si>
    <t>Предоставление займов и прочих видов кредита</t>
  </si>
  <si>
    <t>Общество с ограниченной ответственностью КОЛЛЕКТОРСКОЕ АГЕНТСТВО "АГЕНТСТВО ФИНАНСОВЫХ РЕШЕНИЙ"</t>
  </si>
  <si>
    <t>630005, Новосибирская обл, Новосибирск г, Гоголя ул, д. № 44, этаж 18 оф. 2</t>
  </si>
  <si>
    <t>ОБЩЕСТВО С ОГРАНИЧЕННОЙ ОТВЕТСТВЕННОСТЬЮ "АВАНГАРД"</t>
  </si>
  <si>
    <t>620007, Свердловская обл, г Екатеринбург, ул Латвийская, 49, 170</t>
  </si>
  <si>
    <t>344065, г.Ростов-на-Дону, ул.Троллейбусная, д.24/2В, оф.16</t>
  </si>
  <si>
    <t>643,600017,33,,Владимир г,,Мира ул,22,,26</t>
  </si>
  <si>
    <t>Россия,620034,66,,Екатеринбург г,,Колмогорова ул,,3,604/3 оф</t>
  </si>
  <si>
    <t>Общество с ограниченной ответственностью "БАЗИСИНВЕСТ"</t>
  </si>
  <si>
    <t>643,357538,77,Шоссе Варшавское  дом 1А  этаж 3  комната 50  офис,А3М,,,,,</t>
  </si>
  <si>
    <t>Общество с ограниченной ответственностью "РегионОптТорг"</t>
  </si>
  <si>
    <t>Деятельность агентов по оптовой торговле универсальным ассортиментом товаров</t>
  </si>
  <si>
    <t>Ростовская обл, г Ростов-на-Дону, ул Портовая, 193, 203</t>
  </si>
  <si>
    <t>Общество с ограниченной ответственностью "КК.Консалт"</t>
  </si>
  <si>
    <t>Свердловская обл, Екатеринбург г, Малышева ул, д. № 51, кв. 2507</t>
  </si>
  <si>
    <t>368000, Респ. Дагестан, г. Махачкала, ул. Магомедтагирова, д.161Е, оф. 303</t>
  </si>
  <si>
    <t>Общество с ограниченной ответственностью "ФИНЗАЩИТА"</t>
  </si>
  <si>
    <t>010501001</t>
  </si>
  <si>
    <t>385011, Адыгея Респ, Майкоп г, Пионерская ул, д. № 385, корп. А</t>
  </si>
  <si>
    <t>420030, Татарстан Респ, Казань, ул. Адмиралтейская, д. № 3 помещение 1064</t>
  </si>
  <si>
    <t>143430, Московская обл, Красногорск г, Нахабино рп, Совпартшкола ул, д. № 13, кв. 4</t>
  </si>
  <si>
    <t>ООО "ФИНАНСОВАЯ ГРУППА "МОНОЛИТ-УФА "</t>
  </si>
  <si>
    <t>643,423800,16,,Набережные Челны г,,Чулман пр-кт,77,Б,4</t>
  </si>
  <si>
    <t>Деятельность по предоставлению прочих финансовых услуг, кроме услуг по страхованию и пенсионному обеспечению</t>
  </si>
  <si>
    <t>ООО "ВЕРНОЕ РЕШЕНИЕ"</t>
  </si>
  <si>
    <t>ОБЩЕСТВО С ОГРАНИЧЕННОЙ ОТВЕТСТВЕННОСТЬЮ "ФИНАНСОВЫЙ ОМБУДСМЕН"</t>
  </si>
  <si>
    <t>614016, Пермский край, Пермь, Куйбышева, д.71</t>
  </si>
  <si>
    <t>115172, Москва г, Котельническая наб, д. № 25, стр. 1, оф. 15</t>
  </si>
  <si>
    <t>428038, г. Чебоксары, ул. Академика Королева, д. 4, ОФИС 68</t>
  </si>
  <si>
    <t>630049, Новосибирская обл., г. Новосибирск, Красный пр-кт, д.79/1, оф. 413</t>
  </si>
  <si>
    <t>643,125445,Москва г,,,,Смольная ул,22,,1/1, ПОМЕЩ.1,КОМ151,этаж 2,дом,,помещение</t>
  </si>
  <si>
    <t>Общество с ограниченной ответственностью "Восход"</t>
  </si>
  <si>
    <t>677007, Саха /Якутия Респ, Якутск г, Автодорожная КИЗ ЯГУ ул, д.23, 2</t>
  </si>
  <si>
    <t>ООО "ФИНОТЕКА"</t>
  </si>
  <si>
    <t>420087, Татарстан Респ, Казань г, Даурская, д.40</t>
  </si>
  <si>
    <t>110301001</t>
  </si>
  <si>
    <t>169912, Коми Респ, г.Воркута, ул.Чернова, д.10А, Н-4</t>
  </si>
  <si>
    <t>Управление эксплуатацией жилого фонда за вознаграждение или на договорной основе</t>
  </si>
  <si>
    <t>600021, Владимирская обл, Владимир г, Красноармейская ул, д. № 43Б, оф. 27</t>
  </si>
  <si>
    <t>ООО "Быстрые займы"</t>
  </si>
  <si>
    <t>450096, г.Уфа, ул.Комсомольская, д.148</t>
  </si>
  <si>
    <t>Денежное посредничество</t>
  </si>
  <si>
    <t>ОБЩЕСТВО С ОГРАНИЧЕННОЙ ОТВЕТСТВЕННОСТЬЮ "УРАЛЬСКИЙ ДОМ"</t>
  </si>
  <si>
    <t>643,454008,74,,Челябинск г,,Комсомольский пр-кт,14,,401</t>
  </si>
  <si>
    <t>426033, г.Ижевск, ул.50 лет Пионерии, д.41, лит.А, пом.4Б</t>
  </si>
  <si>
    <t>Деятельность агентов по оптовой торговле лесоматериалами и строительными материалами</t>
  </si>
  <si>
    <t>Деятельность рекламных агентств</t>
  </si>
  <si>
    <t>643,603040,52,,Нижний Новгород г,,Ногина ул,9,,16</t>
  </si>
  <si>
    <t>123060, Москва г, ул Расплетина, 13, пом.II А</t>
  </si>
  <si>
    <t>111539, Москва г, Вешняковская ул, д. № 19, этаж 1 пом. I оф. 1А</t>
  </si>
  <si>
    <t>Общество с ограниченной ответственностью "Компания Региональный Долговой Центр"</t>
  </si>
  <si>
    <t>153013, Ивановская обл, Иваново г, Панина ул, д. № 16А</t>
  </si>
  <si>
    <t>Общество с ограниченной ответственностью "Долговое агентство "Дельта М""</t>
  </si>
  <si>
    <t>105120, Москва г, Мельницкий пер, д. № 1, ком. 2В</t>
  </si>
  <si>
    <t>Общество с ограниченной ответственностью "Клевер"</t>
  </si>
  <si>
    <t>197046, г. Санкт-Петербург, ул. Большая Посадская, д. № 16, лит. А пом. 4-Н, оф. 204</t>
  </si>
  <si>
    <t>119334, Москва г, Вавилова ул, д. № 5, корп. 3, этаж Т пом. 1 ком. 60</t>
  </si>
  <si>
    <t>127247, Москва г, ш.Дмитровское, д.100, корп.2</t>
  </si>
  <si>
    <t>603022, г. Нижний Новгород, ул. Белинского, д. 9/1, пом. П7</t>
  </si>
  <si>
    <t>400001, Волгоградская обл, Волгоград г, им Циолковского ул, д. № 9а, этаж 2 пом. 6.1</t>
  </si>
  <si>
    <t>ОБЩЕСТВО С ОГРАНИЧЕННОЙ ОТВЕТСТВЕННОСТЬЮ "ГРУППА КОМПАНИЙ "ЮРФИНИНВЕСТ"</t>
  </si>
  <si>
    <t>115088, Москва г, Машиностроения 2-Я ул, д. № 17, стр. 1, этаж 2 пом. I ком. 63 оф. 60</t>
  </si>
  <si>
    <t>56133115</t>
  </si>
  <si>
    <t>117105, Москва г, Варшавское ш, д. № 1, стр. 1-2, этаж 4 ком. 33</t>
  </si>
  <si>
    <t>ОБЩЕСТВО С ОГРАНИЧЕННОЙ ОТВЕТСТВЕННОСТЬЮ "НАЦИОНАЛЬНОЕ БЮРО ФИНАНСОВОГО КОНТРОЛЯ"</t>
  </si>
  <si>
    <t>28553172</t>
  </si>
  <si>
    <t>Общество с ограниченной ответственностью "СВОБОДА ОТ ДОЛГОВ"</t>
  </si>
  <si>
    <t>603022, Нижегородская обл, Нижний Новгород г, Тимирязева ул, д. № 15, корп. 2, оф. 302/1</t>
  </si>
  <si>
    <t>199106, Санкт-Петербург г, Средний В.О. пр-кт, д. № 88, уч. А лит. A, пом. 51H оф. 901.3</t>
  </si>
  <si>
    <t>123290, Москва г, Ермакова Роща ул, д. № 7Б, стр. 6, оф. 3/9</t>
  </si>
  <si>
    <t>690001, Приморский край, Владивосток г, Муравьева-Амурского ул, дом № 1 "б"</t>
  </si>
  <si>
    <t>ОБЩЕСТВО С ОГРАНИЧЕННОЙ ОТВЕТСТВЕННОСТЬЮ "НЕВСКИЙ ДОЛГОВОЙ ЦЕНТР"</t>
  </si>
  <si>
    <t>643,199406,78,,,,Гаванская ул,34,А,Помещение 1н оф. 32</t>
  </si>
  <si>
    <t>ОБЩЕСТВО С ОГРАНИЧЕННОЙ ОТВЕТСТВЕННОСТЬЮ "РСХБ-Трейд"</t>
  </si>
  <si>
    <t>119034, г. Москва, Гагаринский пер., д. 3, ком. А</t>
  </si>
  <si>
    <t>248002, Калужская обл, Калуга г, Болдина ул, д. № Зд 71, оф. 213</t>
  </si>
  <si>
    <t>123001, Москва г, Садовая Б. ул, д. № 5, корп. 1, этаж 4 пом. .2035</t>
  </si>
  <si>
    <t>683002, Камчатский край, г.Петропавловск-Камчатский, ул.Виталия Кручины, д.6, кв.36</t>
  </si>
  <si>
    <t>ОБЩЕСТВО С ОГРАНИЧЕННОЙ ОТВЕТСТВЕННОСТЬЮ "СЛУЖБА ВЗЫСКАНИЯ "РЕДУТ"</t>
  </si>
  <si>
    <t>420021, г.Казань, ул.Ахтямова, д.1ЭТ.2, пом.4А</t>
  </si>
  <si>
    <t>92278039</t>
  </si>
  <si>
    <t>ООО "Независимая экспертная палата"</t>
  </si>
  <si>
    <t>643,350020,23,,Краснодар г,,Красная ул,139,А,21</t>
  </si>
  <si>
    <t>10083381</t>
  </si>
  <si>
    <t>ОБЩЕСТВО С ОГРАНИЧЕННОЙ ОТВЕТСТВЕННОСТЬЮ "ГРУППА КОМПАНИЙ ВЗЫСКАНИЯ ДОЛГОВ"</t>
  </si>
  <si>
    <t>643,625003,72,,Тюмень г,,Победы ул,42а,,101</t>
  </si>
  <si>
    <t>47680679</t>
  </si>
  <si>
    <t>Общество с ограниченной ответственностью "Агентство "Дипломат"</t>
  </si>
  <si>
    <t>631501001</t>
  </si>
  <si>
    <t>443100, Самарская обл, Самара г, Галактионовская ул, дом № 150, оф. 502</t>
  </si>
  <si>
    <t>91053396</t>
  </si>
  <si>
    <t>Общество с ограниченной ответственностью "ПРОФЕССИОНАЛЬНОЕ КОЛЛЕКТОРСКОЕ БЮРО"</t>
  </si>
  <si>
    <t>143404, Московская обл, Красногорск г, Парковая ул, д. № 1, этаж ЦОКОЛЬ пом. 5</t>
  </si>
  <si>
    <t>Общество с ограниченной ответственностью "Центральная служба взыскания"</t>
  </si>
  <si>
    <t>127254, Москва г, Огородный проезд, д. № 14, кв. 423 этаж 4</t>
  </si>
  <si>
    <t>06541412</t>
  </si>
  <si>
    <t>Общество с ограниченной ответственностью "КОНСОЛИДЕЙШН"</t>
  </si>
  <si>
    <t>308009, Белгородская обл, Белгород г, Народный б-р, д. № 79, оф. 306</t>
  </si>
  <si>
    <t>22287373</t>
  </si>
  <si>
    <t>192029, Санкт-Петербург г, Обуховской Обороны пр-кт, дом № 70, корпус 2, оф. 308</t>
  </si>
  <si>
    <t>20568636</t>
  </si>
  <si>
    <t>Общество с ограниченной ответственностью "Финита"</t>
  </si>
  <si>
    <t>433000, г. Ульяновск, ул. Карла Маркса, д. 13А, к. 1, кв. 1</t>
  </si>
  <si>
    <t>3390836473</t>
  </si>
  <si>
    <t>ОБЩЕСТВО С ОГРАНИЧЕННОЙ ОТВЕТСТВЕННОСТЬЮ "ОСНОВА"</t>
  </si>
  <si>
    <t>191015, Санкт-Петербург г, ул 9-я Советская, 4-6, А, 506</t>
  </si>
  <si>
    <t>23066941</t>
  </si>
  <si>
    <t>Общество с ограниченной ответственностью «ПОТЕРНА»</t>
  </si>
  <si>
    <t>109428, Москва г, Рязанский пр-кт, д. № 24, корп. 2, этаж 4 пом. IX ком. 19</t>
  </si>
  <si>
    <t>Кате-гория  риска причи-нения вреда (ущерба)</t>
  </si>
  <si>
    <t>Дата и номер решения  о внесении сведений в реестр</t>
  </si>
  <si>
    <t>Полное и сокращенное(при наличии) наименование юридического лица</t>
  </si>
  <si>
    <t>Сведения о договоре обязательного страхования ответственности за причинение убытков должнику при осуществлении деятельности по возврату просроченной задолженности (контрагент по договору, период действия договора)</t>
  </si>
  <si>
    <t>Адрес, указанный в Едином государственном реестре юридических лиц</t>
  </si>
  <si>
    <t>Электронный адрес сайта юридического лица в информационно-телекоммуника-ционной сети «Интернет», включающий доменное имя, права на которое принадлежат этому юридическому лицу</t>
  </si>
  <si>
    <t xml:space="preserve">Адрес электронной почты </t>
  </si>
  <si>
    <t>Ограничения способов взаимодействия, период действия ограничения</t>
  </si>
  <si>
    <t>Дата и номер решения об исключении сведений о юридическом лице из реестра</t>
  </si>
  <si>
    <t>13.04.2017,
77922/17/120183-КЛ</t>
  </si>
  <si>
    <t>31.08.2023,
77922/23/1597741-НК</t>
  </si>
  <si>
    <t>28.11.2018,
1220</t>
  </si>
  <si>
    <t>08.11.2023,
77922/23/3408011-НК</t>
  </si>
  <si>
    <t>22.01.2019, 
322906/19/819-ВО</t>
  </si>
  <si>
    <t>09.04.2019, 
61919/19/21709-ЕК</t>
  </si>
  <si>
    <t>10.02.2023,
61922/22/14219-ЕК</t>
  </si>
  <si>
    <t>21.12.2017,
77922/17/197462-СЗ</t>
  </si>
  <si>
    <t>10.04.2023,
83963/23/598908-НК</t>
  </si>
  <si>
    <t>06.07.2017,
16922/17/28113-РИ</t>
  </si>
  <si>
    <t>07.05.2018,
204</t>
  </si>
  <si>
    <t>29.12.2023,
37907/23/41694-АЧ</t>
  </si>
  <si>
    <t>24.02.2025,
50922/25/60137-СБ</t>
  </si>
  <si>
    <t xml:space="preserve">info@generalcg.ru  </t>
  </si>
  <si>
    <t>26.08.2019, 
34922/19/38119-ВЕ</t>
  </si>
  <si>
    <t>09.11.2018,
322</t>
  </si>
  <si>
    <t>04.07.2023,
325</t>
  </si>
  <si>
    <t>29.08.2022,
77922/22/8513217-СЗ</t>
  </si>
  <si>
    <t>06.09.2024,
77922/24/430009-НК</t>
  </si>
  <si>
    <t>16.06.2023,
78922/23/773087-АЛ</t>
  </si>
  <si>
    <t>30.04.2019, 
78922/19/20859-АЛ</t>
  </si>
  <si>
    <t>10.01.2018, 
61919/18/194-ЮР</t>
  </si>
  <si>
    <t>12.12.2018, 
77922/18/146549-СЗ</t>
  </si>
  <si>
    <t xml:space="preserve">13.11.2018, 
78922/18/40205-АЛ </t>
  </si>
  <si>
    <t>28.08.2018, 
82906/18/16129-ИР</t>
  </si>
  <si>
    <t>06.03.2018,
82906/18/3824-ИР</t>
  </si>
  <si>
    <t>28.07.2021,
61922/21/75320-МЧ</t>
  </si>
  <si>
    <t>20.02.2018,
82906/18/2813-ИР</t>
  </si>
  <si>
    <t xml:space="preserve">vozvrat@daverus.ru         </t>
  </si>
  <si>
    <t>78</t>
  </si>
  <si>
    <t>79</t>
  </si>
  <si>
    <t>80</t>
  </si>
  <si>
    <t>81</t>
  </si>
  <si>
    <t>17.01.2019, 
33</t>
  </si>
  <si>
    <t>82</t>
  </si>
  <si>
    <t>83</t>
  </si>
  <si>
    <t>06.07.2023,
82907/23/30694-ЮМ</t>
  </si>
  <si>
    <t>84</t>
  </si>
  <si>
    <t>02.12.2022,
77922/22/9617596-ВК</t>
  </si>
  <si>
    <t>85</t>
  </si>
  <si>
    <t>86</t>
  </si>
  <si>
    <t>СПАО «Ингосстрах»,
период действия договора
с 30.01.2025 по 29.01.2026</t>
  </si>
  <si>
    <t>87</t>
  </si>
  <si>
    <t>88</t>
  </si>
  <si>
    <t>89</t>
  </si>
  <si>
    <t>90</t>
  </si>
  <si>
    <t>91</t>
  </si>
  <si>
    <t>92</t>
  </si>
  <si>
    <t>93</t>
  </si>
  <si>
    <t>94</t>
  </si>
  <si>
    <t>95</t>
  </si>
  <si>
    <t>18.04.2019, 
23922/19/59549-ДТ</t>
  </si>
  <si>
    <t>96</t>
  </si>
  <si>
    <t>97</t>
  </si>
  <si>
    <t>98</t>
  </si>
  <si>
    <t>СПАО «Ингосстрах»,
период действия договора
с 18.01.2025 по 17.01.2026</t>
  </si>
  <si>
    <t>99</t>
  </si>
  <si>
    <t>27.09.2019, 
1101</t>
  </si>
  <si>
    <t>19.07.2018, 
77922/18/72445-СЗ</t>
  </si>
  <si>
    <t>101</t>
  </si>
  <si>
    <t>102</t>
  </si>
  <si>
    <t>103</t>
  </si>
  <si>
    <t>104</t>
  </si>
  <si>
    <t>105</t>
  </si>
  <si>
    <t>106</t>
  </si>
  <si>
    <t>19.09.2018, 
77922/18/100667-НБ</t>
  </si>
  <si>
    <t>107</t>
  </si>
  <si>
    <t>108</t>
  </si>
  <si>
    <t>05.06.2024,
77922/24/2207187-НК</t>
  </si>
  <si>
    <t>109</t>
  </si>
  <si>
    <t>110</t>
  </si>
  <si>
    <t>09.02.2018,
66922/18/4914-ВО</t>
  </si>
  <si>
    <t>28.08.2023,
66922/23/1287429-ОХ</t>
  </si>
  <si>
    <t>09.04.2021, 
77922/21/761776-СЗ</t>
  </si>
  <si>
    <t>26.06.2018, 
38922/18/19899-ТМ</t>
  </si>
  <si>
    <t>26.04.2019, 
61919/19/25436-ЕК</t>
  </si>
  <si>
    <t>24.05.2023,
№ 313</t>
  </si>
  <si>
    <t>26.06.2024,
63922/24/407791-ЗМ</t>
  </si>
  <si>
    <t>30.03.2022,
50922/59441-НК</t>
  </si>
  <si>
    <t>30.01.2023,
77922/23/15039-НК</t>
  </si>
  <si>
    <t>03.11.2022,
77922/22/9242291-СЗ</t>
  </si>
  <si>
    <t>26.01.2021, 
77922/21/603391-СЗ</t>
  </si>
  <si>
    <t>11.01.2024,
16922/24/260-АЗ</t>
  </si>
  <si>
    <t>16.05.2025,
77922/25/93151-НК</t>
  </si>
  <si>
    <t>25.04.2019, 
69907/19/9238-НС</t>
  </si>
  <si>
    <t>26.04.2021, 
246</t>
  </si>
  <si>
    <t>14.04.2023,
77922/23/618608-НК</t>
  </si>
  <si>
    <t>28.08.2019, 
678</t>
  </si>
  <si>
    <t>166</t>
  </si>
  <si>
    <t>167</t>
  </si>
  <si>
    <t>04.04.2025,
31907/25/11901-ДК</t>
  </si>
  <si>
    <t>168</t>
  </si>
  <si>
    <t>169</t>
  </si>
  <si>
    <t>170</t>
  </si>
  <si>
    <t>09.10.2019, 
52922/19/54836-ЛМ</t>
  </si>
  <si>
    <t>171</t>
  </si>
  <si>
    <t>03.02.2021, 
34922/21/30642-ЮБ</t>
  </si>
  <si>
    <t>172</t>
  </si>
  <si>
    <t>173</t>
  </si>
  <si>
    <t>19.02.2020, 
24922/20/13296-ВВ</t>
  </si>
  <si>
    <t>174</t>
  </si>
  <si>
    <t>175</t>
  </si>
  <si>
    <t>176</t>
  </si>
  <si>
    <t>177</t>
  </si>
  <si>
    <t>178</t>
  </si>
  <si>
    <t>179</t>
  </si>
  <si>
    <t>180</t>
  </si>
  <si>
    <t>181</t>
  </si>
  <si>
    <t>лидервлг.рф</t>
  </si>
  <si>
    <t>182</t>
  </si>
  <si>
    <t>183</t>
  </si>
  <si>
    <t>30.06.2023,
36907/23/35512-РП</t>
  </si>
  <si>
    <t>184</t>
  </si>
  <si>
    <t>185</t>
  </si>
  <si>
    <t>186</t>
  </si>
  <si>
    <t>17.01.2024,
86922/24/1406-ЕЛ</t>
  </si>
  <si>
    <t>187</t>
  </si>
  <si>
    <t>188</t>
  </si>
  <si>
    <t>189</t>
  </si>
  <si>
    <t>190</t>
  </si>
  <si>
    <t>192</t>
  </si>
  <si>
    <t>03.06.2020, 
54922/20/34426-ЭБ</t>
  </si>
  <si>
    <t>193</t>
  </si>
  <si>
    <t>194</t>
  </si>
  <si>
    <t>195</t>
  </si>
  <si>
    <t>196</t>
  </si>
  <si>
    <t>197</t>
  </si>
  <si>
    <t>198</t>
  </si>
  <si>
    <t>30.10.2020, 
78922/20/51492-АЛ</t>
  </si>
  <si>
    <t>199</t>
  </si>
  <si>
    <t>200</t>
  </si>
  <si>
    <t>201</t>
  </si>
  <si>
    <t>202</t>
  </si>
  <si>
    <t>203</t>
  </si>
  <si>
    <t>204</t>
  </si>
  <si>
    <t>205</t>
  </si>
  <si>
    <t>206</t>
  </si>
  <si>
    <t>207</t>
  </si>
  <si>
    <t>26.07.2019, 
30907/19/15645-АЮ</t>
  </si>
  <si>
    <t>208</t>
  </si>
  <si>
    <t>209</t>
  </si>
  <si>
    <t>210</t>
  </si>
  <si>
    <t>21.04.2021, 
77922/21/775044-СЗ</t>
  </si>
  <si>
    <t>211</t>
  </si>
  <si>
    <t>212</t>
  </si>
  <si>
    <t>30.09.2021,
77922/21/379296-СЗ</t>
  </si>
  <si>
    <t>213</t>
  </si>
  <si>
    <t>214</t>
  </si>
  <si>
    <t>13.04.2020, 
86922/20/10578-ВВ</t>
  </si>
  <si>
    <t>215</t>
  </si>
  <si>
    <t>216</t>
  </si>
  <si>
    <t>217</t>
  </si>
  <si>
    <t>30.06.2021,
75907/21/23851-БД</t>
  </si>
  <si>
    <t>218</t>
  </si>
  <si>
    <t>14.02.2023,
77922/23/289312-НК</t>
  </si>
  <si>
    <t>219</t>
  </si>
  <si>
    <t>220</t>
  </si>
  <si>
    <t>221</t>
  </si>
  <si>
    <t>222</t>
  </si>
  <si>
    <t>223</t>
  </si>
  <si>
    <t>04.08.2022.
74910/22/53467-ЮТ</t>
  </si>
  <si>
    <t>224</t>
  </si>
  <si>
    <t>225</t>
  </si>
  <si>
    <t>226</t>
  </si>
  <si>
    <t>227</t>
  </si>
  <si>
    <t>info@storm-security.ru    legal@storm-security.ru</t>
  </si>
  <si>
    <t>228</t>
  </si>
  <si>
    <t>23.10.2019, 
66922/19/60948-АС</t>
  </si>
  <si>
    <t>229</t>
  </si>
  <si>
    <t>18.06.2020, 
73922/20/20858-АТ</t>
  </si>
  <si>
    <t>230</t>
  </si>
  <si>
    <t>231</t>
  </si>
  <si>
    <t>232</t>
  </si>
  <si>
    <t>233</t>
  </si>
  <si>
    <t>234</t>
  </si>
  <si>
    <t>235</t>
  </si>
  <si>
    <t>236</t>
  </si>
  <si>
    <t>29.08.2022,
77922/22/8513218-СЗ</t>
  </si>
  <si>
    <t>237</t>
  </si>
  <si>
    <t>29.07.2020, 
78922/20/310906-АЛ</t>
  </si>
  <si>
    <t>238</t>
  </si>
  <si>
    <t>10.11.2022,
52922/22/55044-ЛМ</t>
  </si>
  <si>
    <t>239</t>
  </si>
  <si>
    <t>20.08.2021,
50922/21/174029-НК</t>
  </si>
  <si>
    <t>240</t>
  </si>
  <si>
    <t>241</t>
  </si>
  <si>
    <t>242</t>
  </si>
  <si>
    <t>243</t>
  </si>
  <si>
    <t>244</t>
  </si>
  <si>
    <t>26.01.2024,
18922/24/7833-ИН</t>
  </si>
  <si>
    <t>245</t>
  </si>
  <si>
    <t>07.11.2023,
78922/23/6098313-АП</t>
  </si>
  <si>
    <t>246</t>
  </si>
  <si>
    <t>27.11.2019, 
56922/19/28500-АО</t>
  </si>
  <si>
    <t>247</t>
  </si>
  <si>
    <t>248</t>
  </si>
  <si>
    <t>249</t>
  </si>
  <si>
    <t>30.03.2021, 
66922/21/32364-АС</t>
  </si>
  <si>
    <t>250</t>
  </si>
  <si>
    <t>251</t>
  </si>
  <si>
    <t>252</t>
  </si>
  <si>
    <t>253</t>
  </si>
  <si>
    <t>254</t>
  </si>
  <si>
    <t>255</t>
  </si>
  <si>
    <t>256</t>
  </si>
  <si>
    <t>257</t>
  </si>
  <si>
    <t>258</t>
  </si>
  <si>
    <t>25.08.2022,
63922/22/74855-ЗМ</t>
  </si>
  <si>
    <t>259</t>
  </si>
  <si>
    <t>26.03.2025,
23922/25/60812-ГК</t>
  </si>
  <si>
    <t>260</t>
  </si>
  <si>
    <t>261</t>
  </si>
  <si>
    <t>262</t>
  </si>
  <si>
    <t>263</t>
  </si>
  <si>
    <t>264</t>
  </si>
  <si>
    <t>265</t>
  </si>
  <si>
    <t>03.04.2025,
61922/25/36033-МЧ</t>
  </si>
  <si>
    <t>266</t>
  </si>
  <si>
    <t>267</t>
  </si>
  <si>
    <t>268</t>
  </si>
  <si>
    <t>269</t>
  </si>
  <si>
    <t>270</t>
  </si>
  <si>
    <t>271</t>
  </si>
  <si>
    <t>272</t>
  </si>
  <si>
    <t>273</t>
  </si>
  <si>
    <t>274</t>
  </si>
  <si>
    <t>275</t>
  </si>
  <si>
    <t>276</t>
  </si>
  <si>
    <t>07.06.2022,
62907/22/15397-МН</t>
  </si>
  <si>
    <t>277</t>
  </si>
  <si>
    <t>278</t>
  </si>
  <si>
    <t>279</t>
  </si>
  <si>
    <t>280</t>
  </si>
  <si>
    <t>281</t>
  </si>
  <si>
    <t>282</t>
  </si>
  <si>
    <t>283</t>
  </si>
  <si>
    <t>284</t>
  </si>
  <si>
    <t>285</t>
  </si>
  <si>
    <t>286</t>
  </si>
  <si>
    <t>287</t>
  </si>
  <si>
    <t>10.04.2023,
27922/23/17791-АК</t>
  </si>
  <si>
    <t>288</t>
  </si>
  <si>
    <t>289</t>
  </si>
  <si>
    <t>290</t>
  </si>
  <si>
    <t>291</t>
  </si>
  <si>
    <t>292</t>
  </si>
  <si>
    <t>293</t>
  </si>
  <si>
    <t>27.01.2020, 
25922/20/3319-ЭП</t>
  </si>
  <si>
    <t>294</t>
  </si>
  <si>
    <t>295</t>
  </si>
  <si>
    <t>11.03.2025,
16922/25/150851-АЗ</t>
  </si>
  <si>
    <t>296</t>
  </si>
  <si>
    <t>297</t>
  </si>
  <si>
    <t>298</t>
  </si>
  <si>
    <t>299</t>
  </si>
  <si>
    <t>300</t>
  </si>
  <si>
    <t>301</t>
  </si>
  <si>
    <t>302</t>
  </si>
  <si>
    <t>303</t>
  </si>
  <si>
    <t>304</t>
  </si>
  <si>
    <t>305</t>
  </si>
  <si>
    <t>08.08.2022,
48907/22/18693-ВФ</t>
  </si>
  <si>
    <t>306</t>
  </si>
  <si>
    <t>307</t>
  </si>
  <si>
    <t>308</t>
  </si>
  <si>
    <t>309</t>
  </si>
  <si>
    <t>310</t>
  </si>
  <si>
    <t>311</t>
  </si>
  <si>
    <t>312</t>
  </si>
  <si>
    <t>313</t>
  </si>
  <si>
    <t>314</t>
  </si>
  <si>
    <t>315</t>
  </si>
  <si>
    <t>316</t>
  </si>
  <si>
    <t>help@pvonline.ru</t>
  </si>
  <si>
    <t>317</t>
  </si>
  <si>
    <t>318</t>
  </si>
  <si>
    <t>319</t>
  </si>
  <si>
    <t>20.12.2021,
02922/21/138771-ИМ</t>
  </si>
  <si>
    <t>321</t>
  </si>
  <si>
    <t>13.01.2023,
77922/23/9438-НК</t>
  </si>
  <si>
    <t>322</t>
  </si>
  <si>
    <t>323</t>
  </si>
  <si>
    <t>324</t>
  </si>
  <si>
    <t>23.08.2022,
78922/22/73027-АП</t>
  </si>
  <si>
    <t>325</t>
  </si>
  <si>
    <t>326</t>
  </si>
  <si>
    <t>327</t>
  </si>
  <si>
    <t>328</t>
  </si>
  <si>
    <t>05.12.2022,
233</t>
  </si>
  <si>
    <t>329</t>
  </si>
  <si>
    <t>12.03.2024,
72922/24/13492-КХ</t>
  </si>
  <si>
    <t>330</t>
  </si>
  <si>
    <t>331</t>
  </si>
  <si>
    <t>17.11.2022,
78922/22/113255-АЛ</t>
  </si>
  <si>
    <t>332</t>
  </si>
  <si>
    <t>333</t>
  </si>
  <si>
    <t>18.10.2024,
31907/24/67356-ДК</t>
  </si>
  <si>
    <t>334</t>
  </si>
  <si>
    <t>31.10.2024,
23922/24/257566-ГК</t>
  </si>
  <si>
    <t>335</t>
  </si>
  <si>
    <t>336</t>
  </si>
  <si>
    <t>337</t>
  </si>
  <si>
    <t>338</t>
  </si>
  <si>
    <t>339</t>
  </si>
  <si>
    <t>340</t>
  </si>
  <si>
    <t>08.08.2023,
39907/23/23378-АК</t>
  </si>
  <si>
    <t>341</t>
  </si>
  <si>
    <t>05.03.2022,
32907/22/4445-ЕБ</t>
  </si>
  <si>
    <t>343</t>
  </si>
  <si>
    <t>344</t>
  </si>
  <si>
    <t>345</t>
  </si>
  <si>
    <t>346</t>
  </si>
  <si>
    <t>14.04.2023,
77922/23/618605-НК</t>
  </si>
  <si>
    <t>347</t>
  </si>
  <si>
    <t>348</t>
  </si>
  <si>
    <t>27.01.2023,
59922/22/13659-АА</t>
  </si>
  <si>
    <t>349</t>
  </si>
  <si>
    <t>355</t>
  </si>
  <si>
    <t>17.05.2022,
77922/22/695182-СЗ</t>
  </si>
  <si>
    <t>357</t>
  </si>
  <si>
    <t>13.09.2022,
359</t>
  </si>
  <si>
    <t>358</t>
  </si>
  <si>
    <t>359</t>
  </si>
  <si>
    <t>360</t>
  </si>
  <si>
    <t>361</t>
  </si>
  <si>
    <t>362</t>
  </si>
  <si>
    <t>366</t>
  </si>
  <si>
    <t>367</t>
  </si>
  <si>
    <t>369</t>
  </si>
  <si>
    <t>370</t>
  </si>
  <si>
    <t>371</t>
  </si>
  <si>
    <t>372</t>
  </si>
  <si>
    <t>373</t>
  </si>
  <si>
    <t>374</t>
  </si>
  <si>
    <t>375</t>
  </si>
  <si>
    <t>376</t>
  </si>
  <si>
    <t>377</t>
  </si>
  <si>
    <t>378</t>
  </si>
  <si>
    <t>380</t>
  </si>
  <si>
    <t>384</t>
  </si>
  <si>
    <t>385</t>
  </si>
  <si>
    <t>386</t>
  </si>
  <si>
    <t>387</t>
  </si>
  <si>
    <t>389</t>
  </si>
  <si>
    <t>390</t>
  </si>
  <si>
    <t>394</t>
  </si>
  <si>
    <t>29.10.2024,
40907/24/46532-БН</t>
  </si>
  <si>
    <t>395</t>
  </si>
  <si>
    <t>396</t>
  </si>
  <si>
    <t>397</t>
  </si>
  <si>
    <t>398</t>
  </si>
  <si>
    <t>399</t>
  </si>
  <si>
    <t>400</t>
  </si>
  <si>
    <t>401</t>
  </si>
  <si>
    <t>403</t>
  </si>
  <si>
    <t>404</t>
  </si>
  <si>
    <t>405</t>
  </si>
  <si>
    <t>406</t>
  </si>
  <si>
    <t>29.11.2022,
66922/22/101334-АС</t>
  </si>
  <si>
    <t>408</t>
  </si>
  <si>
    <t>409</t>
  </si>
  <si>
    <t>410</t>
  </si>
  <si>
    <t>411</t>
  </si>
  <si>
    <t>09.06.2022,
74910/22/38259-ЮТ</t>
  </si>
  <si>
    <t>412</t>
  </si>
  <si>
    <t>413</t>
  </si>
  <si>
    <t>414</t>
  </si>
  <si>
    <t>02.11.2022,
03907/22/117595-КЩ</t>
  </si>
  <si>
    <t>415</t>
  </si>
  <si>
    <t>416</t>
  </si>
  <si>
    <t>417</t>
  </si>
  <si>
    <t>418</t>
  </si>
  <si>
    <t>420</t>
  </si>
  <si>
    <t>18.08.2022,
23922/22/107562-ДТ</t>
  </si>
  <si>
    <t>423</t>
  </si>
  <si>
    <t>424</t>
  </si>
  <si>
    <t>425</t>
  </si>
  <si>
    <t>info@factoriys.ru           ubfactoriys@gmail.com</t>
  </si>
  <si>
    <t>04.12.2024,
77922/24/1134080-НК</t>
  </si>
  <si>
    <t>24.08.2023,
54922/23/76183-СН</t>
  </si>
  <si>
    <t>447</t>
  </si>
  <si>
    <t>24.06.2024,
40907/24/19862-БЭ</t>
  </si>
  <si>
    <t>451</t>
  </si>
  <si>
    <t>452</t>
  </si>
  <si>
    <t>455</t>
  </si>
  <si>
    <t>08.09.2022,
77922/22/8631719-ВК</t>
  </si>
  <si>
    <t>23.07.2024,
77922/24/390092-НК</t>
  </si>
  <si>
    <t>462</t>
  </si>
  <si>
    <t>463</t>
  </si>
  <si>
    <t>464</t>
  </si>
  <si>
    <t>465</t>
  </si>
  <si>
    <t>466</t>
  </si>
  <si>
    <t>467</t>
  </si>
  <si>
    <t>469</t>
  </si>
  <si>
    <t xml:space="preserve">          info@kafinur.ru              </t>
  </si>
  <si>
    <t>470</t>
  </si>
  <si>
    <t>471</t>
  </si>
  <si>
    <t>АО «АльфаСтрахование»,
период действия договора
с 27.12.2024 по 26.12.2025</t>
  </si>
  <si>
    <t>472</t>
  </si>
  <si>
    <t>474</t>
  </si>
  <si>
    <t>04.06.2024,
№63922/24/260110-ЗМ</t>
  </si>
  <si>
    <t>475</t>
  </si>
  <si>
    <t>476</t>
  </si>
  <si>
    <t>477</t>
  </si>
  <si>
    <t>479</t>
  </si>
  <si>
    <t>480</t>
  </si>
  <si>
    <t>481</t>
  </si>
  <si>
    <t>26.09.2022,
24922/22/7-ВВ</t>
  </si>
  <si>
    <t>482</t>
  </si>
  <si>
    <t>483</t>
  </si>
  <si>
    <t>484</t>
  </si>
  <si>
    <t>485</t>
  </si>
  <si>
    <t>486</t>
  </si>
  <si>
    <t>487</t>
  </si>
  <si>
    <t>488</t>
  </si>
  <si>
    <t>489</t>
  </si>
  <si>
    <t>490</t>
  </si>
  <si>
    <t>491</t>
  </si>
  <si>
    <t>492</t>
  </si>
  <si>
    <t>493</t>
  </si>
  <si>
    <t>495</t>
  </si>
  <si>
    <t>496</t>
  </si>
  <si>
    <t>497</t>
  </si>
  <si>
    <t>498</t>
  </si>
  <si>
    <t>499</t>
  </si>
  <si>
    <t>500</t>
  </si>
  <si>
    <t>501</t>
  </si>
  <si>
    <t>502</t>
  </si>
  <si>
    <t>503</t>
  </si>
  <si>
    <t>504</t>
  </si>
  <si>
    <t>505</t>
  </si>
  <si>
    <t>506</t>
  </si>
  <si>
    <t>507</t>
  </si>
  <si>
    <t>508</t>
  </si>
  <si>
    <t>510</t>
  </si>
  <si>
    <t>511</t>
  </si>
  <si>
    <t>512</t>
  </si>
  <si>
    <t>513</t>
  </si>
  <si>
    <t>514</t>
  </si>
  <si>
    <t>515</t>
  </si>
  <si>
    <t>516</t>
  </si>
  <si>
    <t>517</t>
  </si>
  <si>
    <t>518</t>
  </si>
  <si>
    <t>519</t>
  </si>
  <si>
    <t>520</t>
  </si>
  <si>
    <t>521</t>
  </si>
  <si>
    <t>03.02.2023,                52922/23/7183-АЛ</t>
  </si>
  <si>
    <t>522</t>
  </si>
  <si>
    <t>523</t>
  </si>
  <si>
    <t>524</t>
  </si>
  <si>
    <t>525</t>
  </si>
  <si>
    <t>21.03.2023,                      78922/23/24483-АП</t>
  </si>
  <si>
    <t>526</t>
  </si>
  <si>
    <t>527</t>
  </si>
  <si>
    <t>528</t>
  </si>
  <si>
    <t>529</t>
  </si>
  <si>
    <t>530</t>
  </si>
  <si>
    <t>531</t>
  </si>
  <si>
    <t>532</t>
  </si>
  <si>
    <t>533</t>
  </si>
  <si>
    <t>534</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</si>
  <si>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</si>
  <si>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</si>
  <si>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</si>
  <si>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</si>
  <si>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</si>
  <si>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</si>
  <si>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</si>
  <si>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</si>
  <si>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</si>
  <si>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</si>
  <si>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</si>
  <si>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</si>
  <si>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</si>
  <si>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</si>
  <si>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</si>
  <si>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</si>
  <si>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</si>
  <si>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</si>
  <si>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</si>
  <si>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</si>
  <si>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</si>
  <si>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</si>
  <si>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</si>
  <si>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</si>
  <si>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</si>
  <si>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</si>
  <si>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</si>
  <si>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</si>
  <si>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</si>
  <si>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</si>
  <si>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</si>
  <si>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</si>
  <si>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</si>
  <si>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</si>
  <si>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</si>
  <si>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</si>
  <si>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</si>
  <si>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</si>
  <si>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</si>
  <si>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</si>
  <si>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</si>
  <si>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koala-collection@yandex.ru</t>
  </si>
  <si>
    <t>577</t>
  </si>
  <si>
    <t>578</t>
  </si>
  <si>
    <t>579</t>
  </si>
  <si>
    <t>580</t>
  </si>
  <si>
    <t>Общество с ограниченной ответственностью «ПРОФЕССИОНАЛЬНАЯ КОЛЛЕКТОРСКАЯ ОРГАНИЗАЦИЯ ВОКСИС», ООО «ПКО ВОКСИС»</t>
  </si>
  <si>
    <t>581</t>
  </si>
  <si>
    <t>582</t>
  </si>
  <si>
    <t>583</t>
  </si>
  <si>
    <t>584</t>
  </si>
  <si>
    <t>585</t>
  </si>
  <si>
    <t>586</t>
  </si>
  <si>
    <t>587</t>
  </si>
  <si>
    <t>588</t>
  </si>
  <si>
    <t>589</t>
  </si>
  <si>
    <t>590</t>
  </si>
  <si>
    <t>591</t>
  </si>
  <si>
    <t xml:space="preserve">inf@ka-era.ru    </t>
  </si>
  <si>
    <t>592</t>
  </si>
  <si>
    <t>593</t>
  </si>
  <si>
    <t>594</t>
  </si>
  <si>
    <t>Общество с ограниченной ответственностью Профессиональная коллекторская организация «БЗ-групп», ООО ПКО «БЗ-групп»</t>
  </si>
  <si>
    <t>595</t>
  </si>
  <si>
    <t>596</t>
  </si>
  <si>
    <t>597</t>
  </si>
  <si>
    <t>598</t>
  </si>
  <si>
    <t>599</t>
  </si>
  <si>
    <t>600</t>
  </si>
  <si>
    <t>601</t>
  </si>
  <si>
    <t>602</t>
  </si>
  <si>
    <t>603</t>
  </si>
  <si>
    <t>604</t>
  </si>
  <si>
    <t>Общество с ограниченной ответственностью  «Профессиональная коллекторская организация Фин Спец Бюро»</t>
  </si>
  <si>
    <t>605</t>
  </si>
  <si>
    <t>606</t>
  </si>
  <si>
    <t>607</t>
  </si>
  <si>
    <t>608</t>
  </si>
  <si>
    <t>609</t>
  </si>
  <si>
    <t>610</t>
  </si>
  <si>
    <t>611</t>
  </si>
  <si>
    <t>612</t>
  </si>
  <si>
    <t>613</t>
  </si>
  <si>
    <t>614</t>
  </si>
  <si>
    <t>615</t>
  </si>
  <si>
    <r>
      <t xml:space="preserve">12.12.2024, </t>
    </r>
    <r>
      <rPr>
        <sz val="6"/>
        <rFont val="Arial"/>
        <family val="2"/>
        <charset val="204"/>
      </rPr>
      <t>77922/24/1140863-НК</t>
    </r>
  </si>
  <si>
    <t>616</t>
  </si>
  <si>
    <t>617</t>
  </si>
  <si>
    <t xml:space="preserve">vlgkollekt34.ru     </t>
  </si>
  <si>
    <t>618</t>
  </si>
  <si>
    <t>Общество с ограниченной ответственностью «Профессиональная коллекторская организация «ФОРТ»», ООО «ПКО «ФОРТ»»</t>
  </si>
  <si>
    <t>619</t>
  </si>
  <si>
    <t>620</t>
  </si>
  <si>
    <t>621</t>
  </si>
  <si>
    <t>622</t>
  </si>
  <si>
    <t>623</t>
  </si>
  <si>
    <t>624</t>
  </si>
  <si>
    <t>625</t>
  </si>
  <si>
    <t>626</t>
  </si>
  <si>
    <t>627</t>
  </si>
  <si>
    <t>628</t>
  </si>
  <si>
    <t>B006-00127-
70/02102119</t>
  </si>
  <si>
    <t xml:space="preserve">09.04.2025,
70907/25/15781-ЮД
</t>
  </si>
  <si>
    <t>Общество с ограниченной ответственностью Профессиональная коллекторская организация «ИНКРЕДИТ»,
ООО ПКО «ИНКРЕДИТ»</t>
  </si>
  <si>
    <t>ОГРН 1237000005990,
ИНН 7000008612</t>
  </si>
  <si>
    <t xml:space="preserve">634034, 
Томская область, 
г Томск, 
ул Кулева, 
д. 24, офис 302 
</t>
  </si>
  <si>
    <t>629</t>
  </si>
  <si>
    <t>В006-00127-
78/02112802</t>
  </si>
  <si>
    <t>Общество с ограниченной ответственностью «Профессиональная коллекторская организация «Центр взыскания», 
ООО «ПКО «Центр взыскания»</t>
  </si>
  <si>
    <t>ИНН 7842226280, 
ОГРН 1247800118224</t>
  </si>
  <si>
    <t>191015, 
г. Санкт-Петербург,
вн.тер.г. муниципальный
округ Смольнинское, 
ул. Шпалерная, 
д. 54/2, литера А, 
офис 416</t>
  </si>
  <si>
    <t>630</t>
  </si>
  <si>
    <t>В006-00127-
77/02193924</t>
  </si>
  <si>
    <t>Общество с ограниченной ответственностью Профессиональная коллекторская организация «МТК КОЛЛЕКТ», 
ООО ПКО «МТК КОЛЛЕКТ»</t>
  </si>
  <si>
    <t>ОГРН 1247700787179,
ИНН 9704254664</t>
  </si>
  <si>
    <t>ООО «БСД»,
период действия договора
С 19.03.2025 по 18.03.2026</t>
  </si>
  <si>
    <t>119019, 
г. Москва, 
вн. тер. г.муниципальный
округ Арбат, 
пер. Староваганьковский,
д. 19, стр. 7.</t>
  </si>
  <si>
    <t>631</t>
  </si>
  <si>
    <t>В006-00127-
54/02255694</t>
  </si>
  <si>
    <t>29.04.2025,
54922/25/53199-СН</t>
  </si>
  <si>
    <t>Общество с ограниченной ответственностью профессиональная коллекторская организация «Человек в законе», 
ООО ПКО «Человек в законе»</t>
  </si>
  <si>
    <t>ОГРН 1255400009358, ИНН 5402087120</t>
  </si>
  <si>
    <t>АО «АльфаСтрахование»,
период действия договора
с 22.04.2025 по 21.04.2026</t>
  </si>
  <si>
    <t>630049, 
Новосибирская область,
г.о. город Новосибирск, 
г. Новосибирск, 
пр-т Красный, 
д. 167/3</t>
  </si>
  <si>
    <t>632</t>
  </si>
  <si>
    <t>В006-00127-
52/02255535</t>
  </si>
  <si>
    <t>Общество с ограниченной ответственностью Профессиональная коллекторская организация «Правозащитник»,
ООО ПКО «Правозащитник»</t>
  </si>
  <si>
    <t>ОГРН 1125263003711,
ИНН 5263092667</t>
  </si>
  <si>
    <t>СПАО «Ингосстрах»,
период действия договора
с 21.04.2025 по 20.04.2026</t>
  </si>
  <si>
    <t xml:space="preserve">603040, 
Нижегородская область,
г. Нижний Новгород, 
ул. Ногина, 
д. 9, кв. 16    </t>
  </si>
  <si>
    <t>633</t>
  </si>
  <si>
    <t>В006-00127-
50/02308629</t>
  </si>
  <si>
    <t>14.05.2025,
50922/25/117192-АТ</t>
  </si>
  <si>
    <t>Общество с ограниченной ответственностью Профессиональная коллекторская организация «Сириус-Трейд»,
ООО ПКО «Сириус-Трейд»</t>
  </si>
  <si>
    <t>ОГРН 1092801011600,
ИНН 2801146767</t>
  </si>
  <si>
    <t xml:space="preserve">143080, 
Московская область,
г.о. Одинцовский, 
дп Лесной городок, 
ул. Школьная,
д. 1, помещ. 17 этаж 7
</t>
  </si>
  <si>
    <t>634</t>
  </si>
  <si>
    <t>В006-00127-
50/02312658</t>
  </si>
  <si>
    <t>15.05.2025,
50922/25/117792-АТ</t>
  </si>
  <si>
    <t>Общество с ограниченной ответственностью «Профессиональная коллекторская организация «Юридический центр Эталон»,
ООО «ПКО «ЮЦ ЭТАЛОН»</t>
  </si>
  <si>
    <t>ОГРН 1215000125152,
ИНН 5032335873</t>
  </si>
  <si>
    <t>АО «Совкомбанк страхование»,
период действия договора
с 11.02.2025 по 10.02.2026</t>
  </si>
  <si>
    <t xml:space="preserve">143001, 
Московская область,
г.о. Одинцовский,
г. Одинцово, 
ул. Сколковская,
д. 5А, кв. 492
</t>
  </si>
  <si>
    <t>низкий</t>
  </si>
  <si>
    <t>высокий</t>
  </si>
  <si>
    <t>значительный</t>
  </si>
  <si>
    <t>средний</t>
  </si>
  <si>
    <t>Номер разрешения в ЕРУЛ/рег. № записи</t>
  </si>
  <si>
    <t>Основной государственный регистрационный номер;идентификационный номер налогоплательщика</t>
  </si>
  <si>
    <t>29.12.2016,1/16/77000-СЗ</t>
  </si>
  <si>
    <t>Общество с ограниченной ответственностью Профессиональная коллекторская организация «Сентинел Кредит Менеджмент»,ООО ПКО «СКМ»</t>
  </si>
  <si>
    <t>ОГРН 1096315004720</t>
  </si>
  <si>
    <t>АО «АльфаСтрахование»,период действия договорас 15.01.2025 по 14.01.2026</t>
  </si>
  <si>
    <t>123376, г. Москва,вн.тер.г. муниципальныйокруг Дорогомилово,наб. Тараса Шевченко,д. 23А, помещ. 1</t>
  </si>
  <si>
    <t>info@sentinelcredit.ru</t>
  </si>
  <si>
    <t>Общество с ограниченной ответственностью Профессиональная коллекторская организация «АктивБизнесКонсалт»,ООО ПКО «АБК»</t>
  </si>
  <si>
    <t>ОГРН 1137746390572</t>
  </si>
  <si>
    <t>СПАО «Ингосстрах»,период действия договорас 05.02.2025 по 04.02.2026</t>
  </si>
  <si>
    <t>29.12.2016, 3/16/77000-СЗ</t>
  </si>
  <si>
    <t>Непубличное акционерное общество Профессиональная коллекторская организация «Первое клиентское бюро»,НАО ПКО «ПКБ»</t>
  </si>
  <si>
    <t>ОГРН 1092723000446</t>
  </si>
  <si>
    <t>СПАО «Ингосстрах»,период действия договорас 24.04.2025 по 23.04.2026</t>
  </si>
  <si>
    <t>108811, г. Москва, пос. Московский,км 22-й, (Киевское ш.), двлд. 6, стр.1</t>
  </si>
  <si>
    <t>Общество с ограниченной ответственностью Профессиональная коллекторская организация НСВ,ООО ПКО НСВ</t>
  </si>
  <si>
    <t>ОГРН 1057748047675</t>
  </si>
  <si>
    <t>108811, г. Москва, вн.тер.г. муниципальныйокруг Солнцевош. Киевское, км 22-й,двлд. 6, стр. 1</t>
  </si>
  <si>
    <t>inform@NRService.ru</t>
  </si>
  <si>
    <t>Общество с ограниченной ответственностью «Агентство Кредит Финанс»,ООО «АКФ»</t>
  </si>
  <si>
    <t>ОГРН 5147746351352</t>
  </si>
  <si>
    <t>ОАО «АльфаСтрахование»,период действия договорас 16.12.2016 по 15.12.2017</t>
  </si>
  <si>
    <t>127576, г. Москва, ул. Илимская, д. 5,корп. 2</t>
  </si>
  <si>
    <t>13.04.2017,77922/17/120183-КЛ</t>
  </si>
  <si>
    <t>29.12.2016, 6/16/77000-СЗ</t>
  </si>
  <si>
    <t>Акционерное общество Профессиональная коллекторская организация «Финансовое Агентство по Сбору Платежей»,АО ПКО «ФАСП»</t>
  </si>
  <si>
    <t>ОГРН 1047796582305</t>
  </si>
  <si>
    <t>АО «АльфаСтрахование»,период действия договорас 10.08.2024 по 09.08.2025</t>
  </si>
  <si>
    <t>129085, г. Москва,вн.тер.г. муниципальный округ Останкинский,пр-т Мира, д. 105,стр.1, помещ. 1/1</t>
  </si>
  <si>
    <t>Общество с ограниченной ответственностью «Центр ЮСБ-М», ООО «Центр ЮСБ-М»</t>
  </si>
  <si>
    <t>ОГРН 1097746188924</t>
  </si>
  <si>
    <t>ООО СК «Уралсиб Страхование»,период действия договорас 31.07.2023 по 30.07.2024</t>
  </si>
  <si>
    <t>117335, г. Москва, ул. Вавилова, д. 79,корп. 1, офис 4</t>
  </si>
  <si>
    <t>31.08.2023,77922/23/1597741-НК</t>
  </si>
  <si>
    <t>Общество с ограниченной ответственностью «Профессиональная коллекторская организация «М.Б.А. Финансы»,ООО «ПКО «М.Б.А. Финансы»</t>
  </si>
  <si>
    <t>ОГРН 1097746177693</t>
  </si>
  <si>
    <t>СПАО «Ингосстрах»,период действия договорас 01.01.2025 до 31.12.2025</t>
  </si>
  <si>
    <t>Акционерное общество «СЕКВОЙЯ КРЕДИТ КОНСОЛИДЕЙШН»,АО «СЕКВОЙЯ КРЕДИТ КОНСОЛИДЕЙШН»</t>
  </si>
  <si>
    <t>ОГРН 1047796702557</t>
  </si>
  <si>
    <t>ООО СК «Уралсиб Страхование»,период действия договорас 01.06.2018 по 31.05.2019</t>
  </si>
  <si>
    <t>28.11.2018,1220</t>
  </si>
  <si>
    <t>Общество с ограниченной ответственностью «Центр ЮСБ»,ООО «Центр ЮСБ»</t>
  </si>
  <si>
    <t>ОГРН 1037727003621</t>
  </si>
  <si>
    <t>ООО СК «Уралсиб Страхование»,период действия договорас 23.05.2023 по 22.05.2024</t>
  </si>
  <si>
    <t>117335, г. Москва,ул. Вавилова, д. 79,корп. 1, офис 4</t>
  </si>
  <si>
    <t>08.11.2023,77922/23/3408011-НК</t>
  </si>
  <si>
    <t>Общество с ограниченной ответственностью  Профессиональная коллекторская организация«ГК Финансовые услуги»,ООО ПКО «ГК ФИН»</t>
  </si>
  <si>
    <t>ОГРН 1127746465120</t>
  </si>
  <si>
    <t>АО «АльфаСтрахование»,период действия договорас 11.12.2024 по 10.12.2025</t>
  </si>
  <si>
    <t>Общество с ограниченной ответственностью Профессиональная коллекторская организация Траст»,ООО «ПКО Траст»</t>
  </si>
  <si>
    <t>ОГРН 1063801051203</t>
  </si>
  <si>
    <t>СПАО «Ингосстрах»,период действия договорас 01.01.2025 по 31.12.2025</t>
  </si>
  <si>
    <t>665801, Иркутская область,г.о. Ангарский,г. Ангарск, Квартал 252, стр. 19, офис 202</t>
  </si>
  <si>
    <t>Общество с ограниченной ответственностью «Профессиональная коллекторская организация Траст-Западная Сибирь»,ООО «ПКО Траст-Западная Сибирь»</t>
  </si>
  <si>
    <t>ОГРН 1143801000463</t>
  </si>
  <si>
    <t>665801, Иркутская область,г.о. Ангарский,г. Ангарск, Квартал 252, стр. 19, офис 203</t>
  </si>
  <si>
    <t>Общество с ограниченной ответственностью «Профессиональная коллекторская организация Управляющая компания Траст»,ООО «ПКО Управляющая компания Траст»</t>
  </si>
  <si>
    <t>ОГРН 1103801002909</t>
  </si>
  <si>
    <t>665801, Иркутская область,г.о. Ангарский,г. Ангарск, Квартал 252, стр. 19, офис 207</t>
  </si>
  <si>
    <t>Общество с ограниченной ответственностью «Профессиональная коллекторская организация Компания Траст»,ООО « ПКО Компания Траст»</t>
  </si>
  <si>
    <t>ОГРН 1103801001963</t>
  </si>
  <si>
    <t>665801, Иркутская область,г.о. Ангарский,г. Ангарск, Квартал 252, стр. 19, офис 208</t>
  </si>
  <si>
    <t>Общество с ограниченной ответственностью Профессиональная коллекторская организация «Долговое агентство «Центр кредитной безопасности»,ООО ПКО «ДА-ЦКБ»</t>
  </si>
  <si>
    <t>ОГРН 1075038012060</t>
  </si>
  <si>
    <t>ПАО СК «Росгосстрах»,период действия договорас 29.12.2023 по 28.12.2024</t>
  </si>
  <si>
    <t>141304, Московская область,Сергиево-Посадский район, г. Сергиево-Посад, Московское ш., д. 6</t>
  </si>
  <si>
    <t>Общество с ограниченной ответственностью Профессиональная коллекторская организация «Филберт»,ООО ПКО «Филберт»</t>
  </si>
  <si>
    <t>ОГРН 1107847250961</t>
  </si>
  <si>
    <t>АО «АльфаСтрахование»,период действия договорас 24.08.2023 по 23.08.2024</t>
  </si>
  <si>
    <t>filbert.su;Filbert.pro</t>
  </si>
  <si>
    <t>Общество с ограниченной ответственностью Профессиональная коллекторская организация «Бюро кредитной безопасности «РУССКОЛЛЕКТОР»,ООО ПКО "Бюро кредитной безопасности «РУССКОЛЛЕКТОР»</t>
  </si>
  <si>
    <t>ОГРН 1067746233455</t>
  </si>
  <si>
    <t>СПАО «Ингосстрах»,период действия договорас 15.03.2024 по 14.03.2025</t>
  </si>
  <si>
    <t>129515, г. Москва,ул. Академика Королева, д. 13, стр. 1, эт. 2, ком. 14,помещ. II</t>
  </si>
  <si>
    <t>Общество с ограниченной ответственностью профессиональная коллекторская организация «Агентство Региональная организация по сбору долгов»,ООО ПКО «Агентство Р.О.С.долгЪ»</t>
  </si>
  <si>
    <t>ОГРН 1097746191410</t>
  </si>
  <si>
    <t>ООО «Абсолют Страхование»,период действия договорас 01.01.2025 по 31.12.2025</t>
  </si>
  <si>
    <t>125252, г. Москва,вн.тер.г. муниципальныйокруг Хорошевский,ул. Авиаконструктора Микояна, д. 12, помещ. 12/3</t>
  </si>
  <si>
    <t>info@rosdolg.comzapros@rosdolg.su</t>
  </si>
  <si>
    <t>Общество с ограниченной ответственностью Профессиональная коллекторская организация «Столичное агентство по возврату долгов»,ООО ПКО «Столичное АВД»</t>
  </si>
  <si>
    <t>ОГРН 1057746413922</t>
  </si>
  <si>
    <t>ООО «Абсолют Страхование»,период действия договорас 30.03.2025 по 29.03.2026</t>
  </si>
  <si>
    <t>107564, г. Москва,ул. Краснобогатырская, д. 2, стр. 2, помещ. 5</t>
  </si>
  <si>
    <t>avdcc@stcollector.ruInfo@stcollector.ru</t>
  </si>
  <si>
    <t>Общество с ограниченной ответственностью «Профессиональная коллекторская организация «Кредит Инкасо Рус»,ООО «ПКО «Кредит Инкасо Рус»</t>
  </si>
  <si>
    <t>ОГРН 1035006495171</t>
  </si>
  <si>
    <t>ООО «Абсолют Страхование»,период действия договорас 20.12.2024 по 19.12.2025</t>
  </si>
  <si>
    <t>Общество с ограниченной ответственностью Профессиональная коллекторская организация «Кредитэкспресс Финанс»,ООО ПКО «КЭФ»</t>
  </si>
  <si>
    <t>ОГРН 1127747190152</t>
  </si>
  <si>
    <t>ПАО СК «Росгосстрах»,период действия договорас 29.03.2025 по 28.03.2027</t>
  </si>
  <si>
    <t>127055, г. Москва,вн.тер.г. муниципальныйокруг Тверской,Бутырский Вал, д. 68/70, стр. 1, этаж 4, помещ. I,ком. 44</t>
  </si>
  <si>
    <t>Общество с ограниченной ответственностью Профессиональная коллекторская организация «Феникс»,ООО ПКО «Феникс»</t>
  </si>
  <si>
    <t>ОГРН 1147746920144</t>
  </si>
  <si>
    <t>СПАО «Ингосстрах»,период действия договорас 29.12.2024 по 28.12.2025</t>
  </si>
  <si>
    <t>Общество с ограниченной ответственностью Профессиональная коллекторская организация  «ЭВЕРЕСТ»,ООО ПКО «ЭВЕРЕСТ»</t>
  </si>
  <si>
    <t>ОГРН 1147746052475</t>
  </si>
  <si>
    <t>ООО «Страховой дом «БСД»,период действия договорас 28.12.2024 по 27.12.2025</t>
  </si>
  <si>
    <t>contact@everestcollect.ru</t>
  </si>
  <si>
    <t>Общество с ограниченной ответственностью «ЦЗ инвест»,ООО «ЦЗ инвест»</t>
  </si>
  <si>
    <t>ОГРН 1073255000312</t>
  </si>
  <si>
    <t>АО АСК «Инвестстрах»,период действия договорас 29.12.2017 по 28.12.2018</t>
  </si>
  <si>
    <t>Общество с ограниченной ответственностью «Профессиональная коллекторская организация «Камелот»,ООО «ПКО «Камелот»</t>
  </si>
  <si>
    <t>ОГРН 1075902008445</t>
  </si>
  <si>
    <t>ООО «Уралсиб Страхование»,период действия договорас 30.04.2024 по 29.04.2027</t>
  </si>
  <si>
    <t>Общество с ограниченной ответственностью Профессиональная коллекторская организация «Агентство юридического взыскания и сопровождения»,ООО ПКО «Агентство ЮВС»</t>
  </si>
  <si>
    <t>ОГРН 1065904113109</t>
  </si>
  <si>
    <t>СПАО «Ингосстрах»,период действия договорас 15.01.2025 по 14.01.2026</t>
  </si>
  <si>
    <t>Общество с ограниченной ответственностью «Л-КОЛЛЕКШН»,ООО «ЛК»</t>
  </si>
  <si>
    <t>ОГРН 1096154001900</t>
  </si>
  <si>
    <t>АО «АльфаСтрахование»,период действия договорас 17.04.2018 по 16.04.2019</t>
  </si>
  <si>
    <t>Общество с ограниченной ответственностью «П.Р.Е.С.К.О.»,ООО «П.Р.Е.С.К.О.»</t>
  </si>
  <si>
    <t>ОГРН 1147746699022</t>
  </si>
  <si>
    <t>ООО «Абсолют Страхование»,период действия договорас 26.04.2022 по 25.04.2023</t>
  </si>
  <si>
    <t>344002, Ростовская область, г. Ростов-на-Дону, ул. Московская,д. 55А, помещ. 1Б, 1В, 1Г, 2</t>
  </si>
  <si>
    <t>10.02.2023,61922/22/14219-ЕК</t>
  </si>
  <si>
    <t>Общество с ограниченной ответственностью «Профессиональная коллекторская организация «НОРД КОЛЛЕКТ»,ООО «ПКО «НОРД КОЛЛЕКТ»</t>
  </si>
  <si>
    <t>ОГРН 1167847054484</t>
  </si>
  <si>
    <t>ООО «Зетта Страхование»,период действия договорас 19.12.2024 по 18.12.2025</t>
  </si>
  <si>
    <t>194044, г. Санкт-Петербург, пр. Финляндский,д. 4, лит. А,помещ. 14-Н-627-629, офис 209</t>
  </si>
  <si>
    <t>Общество с ограниченной ответственностью Профессиональная коллекторская организация «ВИНГО»,ООО ПКО «ВИНГО»</t>
  </si>
  <si>
    <t>ОГРН 1127746767202</t>
  </si>
  <si>
    <t>ПАО СК «Росгосстрах»,период действия договорас 24.02.2025 по 23.02.2026</t>
  </si>
  <si>
    <t>117420, г. Москва, ул. Профсоюзная, д. 57,офис эт. 4, помещ. III,ком. 114</t>
  </si>
  <si>
    <t>Общество с ограниченной ответственностью «ЮрБизнес-М»,ООО «ЮрБизнес-М»</t>
  </si>
  <si>
    <t>ОГРН 1117746031226</t>
  </si>
  <si>
    <t>СПАО «Ингосстрах»,период действия договорас 29.12.2016 по 28.12.2017</t>
  </si>
  <si>
    <t>21.12.2017,77922/17/197462-СЗ</t>
  </si>
  <si>
    <t>Общество с ограниченной ответственностью «ДОЛГОВОЙ ЦЕНТР»,ООО «ДОЛГОВОЙ ЦЕНТР»</t>
  </si>
  <si>
    <t>ОГРН 1127747137055</t>
  </si>
  <si>
    <t>ООО «Зетта Страхование»,период действия договорас 13.01.2022 по 12.01.2023</t>
  </si>
  <si>
    <t>107078, г. Москва,вн. тер. г. муниципальныйокруг Красносельский,пер. Орликов, д. 5,стр. 2, эт. 7, помещ. 34,офис В</t>
  </si>
  <si>
    <t>10.04.2023,83963/23/598908-НК</t>
  </si>
  <si>
    <t>Общество с ограниченной ответственностью «Служба взыскания «Редут»,ООО «СВР»</t>
  </si>
  <si>
    <t>ОГРН 1111690048711</t>
  </si>
  <si>
    <t>ОАО «АльфаСтрахование»,период действия договорас 11.01.2017 по 12.01.2018</t>
  </si>
  <si>
    <t>06.07.2017,16922/17/28113-РИ</t>
  </si>
  <si>
    <t>Общество с ограниченной ответственностью «КОНСТАНТА»,ООО «КОНСТАНТА»</t>
  </si>
  <si>
    <t>ОГРН 1147847057214</t>
  </si>
  <si>
    <t xml:space="preserve">ООО СК «Экип»,период действия договорас 27.12.2017 по 26.12.2018 </t>
  </si>
  <si>
    <t>195043, г. Санкт-Петербург,Рябовское шоссе, д. 120, лит. А, помещ. 210</t>
  </si>
  <si>
    <t>07.05.2018,204</t>
  </si>
  <si>
    <t>Общество с ограниченной ответственностью «Профессиональная Коллекторская Организация «Сила Права»,ООО «ПКО «СП»</t>
  </si>
  <si>
    <t>ОГРН 1066164002354</t>
  </si>
  <si>
    <t>АО «АльфаСтрахование»,период действия договорас 01.01.2025 по 31.12.2025</t>
  </si>
  <si>
    <t>Общество с ограниченной ответственностью профессиональная коллекторская организация «Бэтта»,ООО ПКО «Бэтта»</t>
  </si>
  <si>
    <t>ОГРН 1065260108430</t>
  </si>
  <si>
    <t>ООО «Зетта Страхование»,период действия договорас 28.03.2025 по 27.03.2026</t>
  </si>
  <si>
    <t>603005, Нижегородская область,г. Нижний Новгород, ул. Ковалихинская, д. 72, кв. 71</t>
  </si>
  <si>
    <t>Общество с ограниченной ответственностью Профессиональная коллекторская организация «Премьер Авто»,ООО ПКО «Премьер Авто»</t>
  </si>
  <si>
    <t>ОГРН 1142536006898</t>
  </si>
  <si>
    <t>Общество с ограниченной ответственностью «профессиональная коллекторская организация «АГЕНТСТВО ФИНАНСОВОЙ И ПРАВОВОЙ БЕЗОПАСНОСТИ»,ООО «ПКО «АФПБ»</t>
  </si>
  <si>
    <t>ОГРН 1077847215820</t>
  </si>
  <si>
    <t>СПАО «Ингосстрах»,период действия договорас 07.04.2024 по 06.04.2025</t>
  </si>
  <si>
    <t>195009, г. Санкт-Петербург,просп. Кондратьевский,д. 2, литер Л, офис 301</t>
  </si>
  <si>
    <t>Общество с ограниченной ответственностью «Профессиональная коллекторская организация «Лайф»,ООО ПКО «Лайф»</t>
  </si>
  <si>
    <t>ОГРН 1125836004667</t>
  </si>
  <si>
    <t>Общество с ограниченной ответственностью «Компания региональный Долговой Центр»,ООО «КРДЦ»</t>
  </si>
  <si>
    <t>ОГРН 1143702006931</t>
  </si>
  <si>
    <t>СПАО «Ингосстрах»,период действия договорас 01.01.2023 по 31.12.2023</t>
  </si>
  <si>
    <t>29.12.2023,37907/23/41694-АЧ</t>
  </si>
  <si>
    <t>Общество с ограниченной ответственностью Профессиональная коллекторская организация «ЦКБ-Финанс»,ООО ПКО «ЦКБ-Финанс»</t>
  </si>
  <si>
    <t>ОГРН 1115042007960</t>
  </si>
  <si>
    <t>ПАО СК «Росгосстрах»,период действия договорас 17.01.2024 по 16.01.2025</t>
  </si>
  <si>
    <t>141304, Московская область,Сергиево-Посадский район, г. Хотьково, ул. Майолик, д.6</t>
  </si>
  <si>
    <t>24.02.2025,50922/25/60137-СБ</t>
  </si>
  <si>
    <t>Общество с ограниченной ответственностью «Дженерал Коллекшн Групп»,ООО «Джи Си Джи»</t>
  </si>
  <si>
    <t>ОГРН 1163443070746</t>
  </si>
  <si>
    <t>ОАО «АльфаСтрахование»,период действия договорас 01.01.2018 по 31.12.2018</t>
  </si>
  <si>
    <t>400074, Волгоградская область,г. Волгоград, ул. Барикадная, д. 1,ком. 20</t>
  </si>
  <si>
    <t>Общество с ограниченной ответственностью Профессиональная коллекторская организация «БВД,ООО ПКО «БВД»</t>
  </si>
  <si>
    <t>ОГРН 1111901004940</t>
  </si>
  <si>
    <t>ООО СК «Уралсиб Страхование»,период действия договорас 21.05.2024 по 20.05.2025</t>
  </si>
  <si>
    <t>655001, Республика Хакасия, г. Абакан, ул. Крылова, д. 96, кв. 130</t>
  </si>
  <si>
    <t>Общество с ограниченной ответственностью «Финколлект»,ООО «Быстроденьги ФК»</t>
  </si>
  <si>
    <t>ОГРН 1157325001910</t>
  </si>
  <si>
    <t>СПАО «Ингосстрах»,период действия договорас 01.01.2018 по 31.12.2018</t>
  </si>
  <si>
    <t>09.11.2018,322</t>
  </si>
  <si>
    <t>Общество с ограниченной ответственностью Профессиональная коллекторская организация «Юридическая компания  «Группа СВС»,ООО ПКО «ЮК «Группа СВС»</t>
  </si>
  <si>
    <t>ОГРН 1097746059003</t>
  </si>
  <si>
    <t>АО «АльфаСтрахование»,период действия договорас 31.03.2025 по 30.03.2026</t>
  </si>
  <si>
    <t>Общество с ограниченной ответственностью Профессиональная коллекторская организация «ЭОС»,ООО ПКО «ЭОС»</t>
  </si>
  <si>
    <t>ОГРН 1077758117117</t>
  </si>
  <si>
    <t>АО «АльфаСтрахование»,период действия договорас 01.03.2025 по 29.02.2026</t>
  </si>
  <si>
    <t>117105, г. Москва,вн.тер.г. муниципальныйокруг Нагорный,Варшавское шоссе, д. 26, этаж 2, ч. нежил. помещ. 8</t>
  </si>
  <si>
    <t>eos@oooeos.ruinfo@eos-solutions.ru</t>
  </si>
  <si>
    <t>Общество с ограниченной ответственностью «Проф коллекшн»,ООО «Проф коллекшн»</t>
  </si>
  <si>
    <t>ОГРН 1157746563347</t>
  </si>
  <si>
    <t>ООО «Зетта Страхование»,период действия договорас 01.11.2022 по 31.10.2023</t>
  </si>
  <si>
    <t>04.07.2023,325</t>
  </si>
  <si>
    <t>Общество с ограниченной ответственностью Профессиональная коллекторская организация «МИНДОЛГ»,ООО ПКО «МИНДОЛГ»</t>
  </si>
  <si>
    <t>ОГРН 1117746354110</t>
  </si>
  <si>
    <t>ООО «Абсолют Страхование»,период действия договорас 17.01.2025 по 16.01.2026</t>
  </si>
  <si>
    <t>119019, г. Москва, вн.тер.г. муниципальныйокруг Арбат,ул. Арбат, д. 6/2, этаж 4, помещ. 2/1/4</t>
  </si>
  <si>
    <t>Общество с ограниченной ответственностью «Долговое агентство ДЕЛЬТА М»,ООО «Долговое агентство «ДЕЛЬТА М»</t>
  </si>
  <si>
    <t>ОГРН 1146193004748</t>
  </si>
  <si>
    <t>ООО «Зетта Страхование»,период действия договорас 01.09.2021 по 31.08.2022</t>
  </si>
  <si>
    <t>29.08.2022,77922/22/8513217-СЗ</t>
  </si>
  <si>
    <t>Общество с ограниченной ответственностью Профессиональная коллекторская организация «Центр исполнения судебных решений»,ООО ПКО «Центр исполнения судебных решений»</t>
  </si>
  <si>
    <t>ОГРН 5077746295402</t>
  </si>
  <si>
    <t>ООО «Абсолют Страхование»,период действия договорас 30.04.2024 по 29.04.2025</t>
  </si>
  <si>
    <t>06.09.2024,77922/24/430009-НК</t>
  </si>
  <si>
    <t>Общество с ограниченной ответственностью Профессиональная коллекторская организация «Вела»,ООО ПКО «Вела»</t>
  </si>
  <si>
    <t>ОГРН 1145958042702</t>
  </si>
  <si>
    <t>СПАО «Ингосстрах»,период действия договорас 17.01.2025 по 16.01.2026</t>
  </si>
  <si>
    <t>Общество с ограниченной ответственностью «Клевер»,ООО «Клевер»</t>
  </si>
  <si>
    <t>ОГРН 1127847416730</t>
  </si>
  <si>
    <t>СПАО «Ингосстрах»,период действия договорас 01.01.2022 по 31.12.2022</t>
  </si>
  <si>
    <t>195027, г. Санкт-Петербург,вн.тер.г.муниципальный округБольшая Охта,пр-т Шаумяна, д. 4, корп. 1, литера А, помещ. 3-Н, офис 315</t>
  </si>
  <si>
    <t>16.06.2023,78922/23/773087-АЛ</t>
  </si>
  <si>
    <t>Общество с ограниченной ответственностью «ЭйБиСи Финанс»,ООО «ЭйБиСи Финанс»</t>
  </si>
  <si>
    <t>ОГРН 1117847513365</t>
  </si>
  <si>
    <t>ООО «Страховая компания «Орбита»,срок действия договорас 01.01.2019 по 31.12.2019</t>
  </si>
  <si>
    <t>Общество с ограниченной ответственностью Профессиональная коллекторская организация «Правовой Центр «ОДА»,ООО ПКО «Правовой центр «ОДА»</t>
  </si>
  <si>
    <t>ОГРН 1085658001813</t>
  </si>
  <si>
    <t>АО «АльфаСтрахование»,период действия договорас 16.01.2025 по 15.01.2026</t>
  </si>
  <si>
    <t>Общество с ограниченной ответственностью «Агентство правовых услуг»,ООО «АПУ»</t>
  </si>
  <si>
    <t>ОГРН 1136194001602</t>
  </si>
  <si>
    <t>АО «Акционерная СК «РОСМЕД»,период действия договорас 01.01.2017 по 31.12.2017</t>
  </si>
  <si>
    <t>Общество с ограниченной ответственностью «Профессиональная коллекторская организация «Авантаж»,ООО «ПКО «Авантаж»</t>
  </si>
  <si>
    <t>ОГРН 1086672016925</t>
  </si>
  <si>
    <t>СПАО «Ингосстрах»,период действия договорас 30.12.2024 по 29.12.2025</t>
  </si>
  <si>
    <t>620073, Свердловская область,г. Екатеринбург, ул. Крестинского, д. 53Б</t>
  </si>
  <si>
    <t>Общество с ограниченной ответственностью «КОНТРАСТ-КРЕДИТ МЕНЕДЖМЕНТ»,ООО «ККМ»</t>
  </si>
  <si>
    <t>ОГРН 1107746642167</t>
  </si>
  <si>
    <t>ООО «Зетта Страхование»,период действия договорас 15.01.2018 по 14.01.2019</t>
  </si>
  <si>
    <t xml:space="preserve">Общество с ограниченной ответственностью «КИТ Финанс Капитал»,ООО «КИТ Финанс Капитал» </t>
  </si>
  <si>
    <t>ОГРН 1097847236310</t>
  </si>
  <si>
    <t>АО «АльфаСтрахование»,период действия договорас 01.01.2018 по 31.12.2018</t>
  </si>
  <si>
    <t>Общество с ограниченной ответственностью Профессиональная коллекторская организация «ЛЕКС»,ООО ПКО «ЛЕКС»</t>
  </si>
  <si>
    <t>ОГРН 1086952029339</t>
  </si>
  <si>
    <t>ООО «Абсолют Страхование»,период действия договорас 16.01.2025 по 15.01.2026</t>
  </si>
  <si>
    <t>Общество с ограниченной ответственностью Профессиональная коллекторская организация «УралДолгНадзор»,ООО ПКО «УДН»</t>
  </si>
  <si>
    <t>ОГРН 1080276008581</t>
  </si>
  <si>
    <t>СПАО «Ингосстрах»,период действия договорас 24.01.2025 по 23.01.2026</t>
  </si>
  <si>
    <t>450059,, Республика Башкортостан,г.о. город Уфа,г. Уфа, ул. Рихарда Зорге, д. 34, кв. 19</t>
  </si>
  <si>
    <t>Общество с ограниченной ответственностью «Профессиональная коллекторская организация «ИЛМА»,ООО «ПКО «ИЛМА»</t>
  </si>
  <si>
    <t>ОГРН 1091001002509</t>
  </si>
  <si>
    <t>АО «Зетта Страхование»,период действия договорас 20.12.2024 по 19.12.2025</t>
  </si>
  <si>
    <t>Общество с ограниченной ответственностью «ФИНСОЮЗ АКТИВ ЮГ»,ООО «ФИНСОЮЗ АКТИВ ЮГ»</t>
  </si>
  <si>
    <t>ОГРН 1159102132750</t>
  </si>
  <si>
    <t>ООО «ИНКОР Страхование»,период действия договорас 12.01.2018 по 11.01.2019</t>
  </si>
  <si>
    <t>Общество с ограниченной ответственностью «ПРОГРЕСС СЕРВИС»,ООО «ПРОГРЕСС СЕРВИС»</t>
  </si>
  <si>
    <t>ОГРН 1159102131760</t>
  </si>
  <si>
    <t>АО «Акционерная СК «РОСМЕД»,период действия с 12.01.2017 по 11.01.2018</t>
  </si>
  <si>
    <t>06.03.2018,82906/18/3824-ИР</t>
  </si>
  <si>
    <t>Общество с ограниченной ответственностью «ПРИОРИТЕТ»,ООО «ПРИОРИТЕТ»</t>
  </si>
  <si>
    <t>ОГРН 1159102128921</t>
  </si>
  <si>
    <t>ООО «Абсолют Страхование»,период действия договорас 25.03.2021 по 24.03.2022</t>
  </si>
  <si>
    <t>28.07.2021,61922/21/75320-МЧ</t>
  </si>
  <si>
    <t>Общество с ограниченной ответственностью «ПЕРСОНАЛ АКТИВ ПЛЮС ЮГ»,ООО «ПЕРСОНАЛ АКТИВ ПЛЮС ЮГ»</t>
  </si>
  <si>
    <t>ОГРН 1159102132771</t>
  </si>
  <si>
    <t>АО «Акционерная страховая компания «РОСМЕД»,период действия договорас 12.01.2017 по 11.01.2018</t>
  </si>
  <si>
    <t>20.02.2018,82906/18/2813-ИР</t>
  </si>
  <si>
    <t>Общество с ограниченной ответственностью «Профессиональная коллекторская организация КОНТРОЛЬ»,ООО «ПКО КОНТРОЛЬ»</t>
  </si>
  <si>
    <t>ОГРН 1159102130549</t>
  </si>
  <si>
    <t>ПАО СК «Росгосстрах»,период действия договорас 25.03.2025 по 24.03.2026</t>
  </si>
  <si>
    <t>358000, Республика Калмыкия, г.о. город Элиста,г. Элиста,ул. В.И. Ленина,д. 240, офис 306</t>
  </si>
  <si>
    <t>Общество с ограниченной ответственностью «Профессиональная коллекторская организация «Долговое агентство ВЕРУС»,ООО «ПКО «Долговое агентство ВЕРУС»</t>
  </si>
  <si>
    <t>ОГРН 1147746559707</t>
  </si>
  <si>
    <t>ООО «Абсолют Страхование»,период действия договорас 23.03.2025 по 22.03.2026</t>
  </si>
  <si>
    <t>Общество с ограниченной ответственностью Профессиональная коллекторская организация «Стратегия»,ООО ПКО «Стратегия»</t>
  </si>
  <si>
    <t>ОГРН 1097746070267</t>
  </si>
  <si>
    <t>ООО «Зетта Страхование»,период действия договорас 14.09.2024 по 13.09.2025</t>
  </si>
  <si>
    <t>111033, г. Москва,вн.тер.г. муниципальныйокруг Лефортово,ул. Золоторожский вал, д. 11, стр. 21, этаж 4, помещ./оф. V, ком. 409</t>
  </si>
  <si>
    <t>Общество с ограниченной ответственностью Коллекторское агентство «Диалог-Финанс»,ООО КА «Диалог-Финанс»</t>
  </si>
  <si>
    <t>ОГРН 1140916001060</t>
  </si>
  <si>
    <t>СПАО «Ингосстрах»,период действия договорас 26.01.2025 по 25.01.2026</t>
  </si>
  <si>
    <t>369000, Карачаево-Черкесская Республика, г. Черкесск, ул. Ставропольская,д. 40-А, офис 1-3</t>
  </si>
  <si>
    <t>Общество с ограниченной ответственностью «Профессиональная коллекторская организация «Группа СВС»,ООО «ПКО «Группа СВС»</t>
  </si>
  <si>
    <t>ОГРН 1037716007780</t>
  </si>
  <si>
    <t>СПАО «Ингосстрах»,период действия договорас 26.03.2025 по 25.03.2026</t>
  </si>
  <si>
    <t>Общество с ограниченной ответственностью Профессиональная коллекторская организация «РегионКонсалт»,ООО ПКО «РегионКонсалт»</t>
  </si>
  <si>
    <t>ОГРН 5087746292585</t>
  </si>
  <si>
    <t>ПАО СК «Росгосстрах»,период действия договорас 25.01.2025 по 24.01.2026</t>
  </si>
  <si>
    <t>Общество с ограниченной ответственностью «Профессиональная коллекторская организация «Форвард»»,ООО «ПКО «Форвард»</t>
  </si>
  <si>
    <t>ОГРН 1145476156055</t>
  </si>
  <si>
    <t>СПАО «Ингосстрах»,период действия договорас 19.01.2025 по 18.01.2026</t>
  </si>
  <si>
    <t>630099, Новосибирская область,г.о. город Новосибирск, г. Новосибирск, ул. Урицкого, д. 21, этаж 3, помещ. 7,9,10,11,12,13,14,15,16</t>
  </si>
  <si>
    <t>Общество с ограниченной ответственностью  «Профессиональная коллекторская организация «Триада»,ООО «ПКО «Триада»</t>
  </si>
  <si>
    <t>ОГРН 1086455000521</t>
  </si>
  <si>
    <t>АО «АльфаСтрахование»,период действия договорас 01.02.2025 по 31.01.2026</t>
  </si>
  <si>
    <t>Общество с ограниченной ответственностью «Профессиональная коллекторская организация «Легал Коллекшн»,ООО «Профессиональная коллекторская организация «Легал Коллекшн»</t>
  </si>
  <si>
    <t>ОГРН 1166313083265</t>
  </si>
  <si>
    <t>ООО «Абсолют Страхование»,период действия договорас 11.05.2025 по 10.05.2026</t>
  </si>
  <si>
    <t>443079, Самарская область, г. Самара, ул. Революциионная,д. 111, этаж 1</t>
  </si>
  <si>
    <t xml:space="preserve"> Общество с ограниченной ответственностью профессиональная коллекторская организация «ЖилКомИнкасо-Нижний Новгород",ООО ПКО «ЖКИ-НН»</t>
  </si>
  <si>
    <t>ОГРН 1105257006216</t>
  </si>
  <si>
    <t>ООО «Зетта Страхование»,период действия договорас 01.01.2024 по 31.12.2025</t>
  </si>
  <si>
    <t>Общество с ограниченной ответственностью профессиональная коллекторская организация «Мегасах»,ООО ПКО «Мегасах»</t>
  </si>
  <si>
    <t>ОГРН 1166501051166</t>
  </si>
  <si>
    <t>АО «АльфаСтрахование»,период действия договорас 20.01.2025 по 19.01.2026</t>
  </si>
  <si>
    <t>693023, Сахалинская область, г. Южно-Сахалинск, ул. Алексея МаксимовичаГорького, д. 23</t>
  </si>
  <si>
    <t>Общество с ограниченной ответственностью «Профессиональная коллекторская организация «Агентство по работе с долгами», ООО «ПКО «АРД»</t>
  </si>
  <si>
    <t>ОГРН 1093702019300</t>
  </si>
  <si>
    <t>ООО «Зетта Страхование»,период действия договорас 30.01.2025 по 29.01.2026</t>
  </si>
  <si>
    <t>153000, Ивановская область г. Иваново, ул. БогданаХмельницкого, д. 83,офис 5</t>
  </si>
  <si>
    <t xml:space="preserve"> Общество с ограниченной ответственностью Профессиональная коллекторская организация «Специализированное Агентство Аналитики и Безопасноти»,ООО ПКО «СААБ»</t>
  </si>
  <si>
    <t>ОГРН 1155260007209</t>
  </si>
  <si>
    <t>САО «ВСК»,период действия договорас 21.10.2024 по 20.10.2027</t>
  </si>
  <si>
    <t>Общество с ограниченной ответственностью Профессиональная коллекторская организация «Агентство Финансового Контроля", ООО ПКО «АФК»</t>
  </si>
  <si>
    <t>ОГРН 1137746368847</t>
  </si>
  <si>
    <t>САО «ВСК»,период действия договорас 13.01.2024 по 12.01.2027</t>
  </si>
  <si>
    <t>Общество с ограниченной ответственностью «Агентство ликвидации долгов»,ООО «АЛД»</t>
  </si>
  <si>
    <t>ОГРН 1145262008980</t>
  </si>
  <si>
    <t>СПАО «Ингосстрах»,период действия договорас 06.02.2018 по 05.02.2019</t>
  </si>
  <si>
    <t>Общество с ограниченной ответственностью Профессиональная коллекторская организация «Национальное агентство по сбору долгов»,ООО ПКО «НАСД»</t>
  </si>
  <si>
    <t>ОГРН 1097746780460</t>
  </si>
  <si>
    <t>АО «Совкомбанк страхование»,период действия договорас 21.02.2025 по 20.02.2026</t>
  </si>
  <si>
    <t xml:space="preserve">127287, г. Москва,ул. Писцовая,д. 16, корп. 2, этаж 1,помещ. 1,3, комн. 1-18 </t>
  </si>
  <si>
    <t>Общество с ограниченной ответственностью «ПЕРСПЕКТИВА»,ООО «ПЕРСПЕКТИВА»</t>
  </si>
  <si>
    <t>ОГРН 1169102089221</t>
  </si>
  <si>
    <t>ООО «Росгосстрах»,период действия договорас 25.03.2023 по 24.03.2024</t>
  </si>
  <si>
    <t>06.07.2023,82907/23/30694-ЮМ</t>
  </si>
  <si>
    <t>Общество с ограниченной ответственностью «КОЛЛЕКТИВ»,ООО «КОЛЛЕКТИВ»</t>
  </si>
  <si>
    <t>ОГРН 5167746285890</t>
  </si>
  <si>
    <t>ООО СК «Уралсиб Страхование»,период действия договорас 21.02.2020 по 19.02.2021</t>
  </si>
  <si>
    <t>02.12.2022,77922/22/9617596-ВК</t>
  </si>
  <si>
    <t>Общество с ограниченной ответственностью «Профессиональная коллекторская организация «Агентство банковского возврата»,ООО Профессиональная коллекторская организация «АБВ»</t>
  </si>
  <si>
    <t>ОГРН 1067760708949</t>
  </si>
  <si>
    <t>АО «Совкомбанк страхование»,период действия договорас 22.02.2025 по 21.02.2026</t>
  </si>
  <si>
    <t xml:space="preserve"> Общество с ограниченной ответственностью Профессиональная коллекторская организация «Югорское коллекторское агентство»,ООО ПКО «Югория»</t>
  </si>
  <si>
    <t>ОГРН 1098601001124</t>
  </si>
  <si>
    <t>СПАО «Ингосстрах»,период действия договорас 30.01.2025 по 29.01.2026</t>
  </si>
  <si>
    <t>Общество с ограниченной ответственностью Профессиональная коллекторская организация «АРС ФИНАНС» , ООО ПКО «АРС ФИНАНС»</t>
  </si>
  <si>
    <t>ОГРН 1156658072340</t>
  </si>
  <si>
    <t>СПАО «Ингосстрах»,период действия договорас 25.01.2025 по 24.01.2026</t>
  </si>
  <si>
    <t>Общество с ограниченной ответственностью «Коллекторское агентство «Регион»,ООО КА «Регион»</t>
  </si>
  <si>
    <t>ОГРН 1148602007840</t>
  </si>
  <si>
    <t>СПАО «Ингосстрах»,период действия договорас 17.02.2025 по 16.02.2026</t>
  </si>
  <si>
    <t>Общество с ограниченной ответственностью профессиональная коллекторская организация «СпецСнаб71»,ООО ПКО «СпецСнаб71»</t>
  </si>
  <si>
    <t>ОГРН 1146230003127</t>
  </si>
  <si>
    <t>390037, Рязанская область, г. Рязань, ул. Большая, д. 106,помещ. Н11</t>
  </si>
  <si>
    <t xml:space="preserve"> Общество с ограниченной ответственностью профессиональная коллекторская организация «Платан»,ООО ПКО «Платан»</t>
  </si>
  <si>
    <t>ОГРН 1126449003262</t>
  </si>
  <si>
    <t>АО «АльфаСтрахование»,период действия договорас 10.02.2025 по 09.02.2026</t>
  </si>
  <si>
    <t>Общество с ограниченной ответственностью Профессиональная коллекторская организация «Региональная Служба Взыскания»,ООО ПКО «РСВ»</t>
  </si>
  <si>
    <t>ОГРН 1127746618768</t>
  </si>
  <si>
    <t>ПАО СК «Росгосстрах»,период действия договорас 21.02.2025 по 20.02.2027</t>
  </si>
  <si>
    <t>Общество с ограниченной ответственностью Профессиональная коллекторская организация «Аргумент»,ООО ПКО «Аргумент»</t>
  </si>
  <si>
    <t>ОГРН 1080276001926</t>
  </si>
  <si>
    <t>АО «АльфаСтрахование»,период действия договорас 21.07.2024 по 20.07.2025</t>
  </si>
  <si>
    <t xml:space="preserve">450055, Республика Башкортостан,г.о. город Уфа г. Уфа, ул. Российская, д. 22, офис. 3 </t>
  </si>
  <si>
    <t>Общество с ограниченной ответственностью профессиональная коллекторская организация «Колизей»,ООО ПКО «Колизей»</t>
  </si>
  <si>
    <t>ОГРН 1132468028912</t>
  </si>
  <si>
    <t>Общество с ограниченной ответственностью Профессиональная коллекторская организация «Центр ЮСБ ЮФО»,ООО ПКО «Центр ЮСБ ЮФО»</t>
  </si>
  <si>
    <t>ОГРН 1072312013245</t>
  </si>
  <si>
    <t>АО «Совкомбанк страхование»,период действия договорас 23.02.2025 по 22.02.2026</t>
  </si>
  <si>
    <t>Общество с ограниченной ответственностью «Независимая экспертная палата»,ООО «Независимая экспертная палата»</t>
  </si>
  <si>
    <t>ОГРН 1152308005222</t>
  </si>
  <si>
    <t xml:space="preserve">СПАО «Ингосстрах»,период действия договорас 05.06.2018 по 04.06.2019 </t>
  </si>
  <si>
    <t>Общество с ограниченной ответственностью Профессиональная коллекторская организация «Экспресс-Кредит»,ООО ПКО «Экспресс-Кредит»</t>
  </si>
  <si>
    <t>ОГРН 1118602006786</t>
  </si>
  <si>
    <t>СПАО «Ингосстрах»,период действия договорас 28.01.2025 по 27.01.2026</t>
  </si>
  <si>
    <t>Общество с ограниченной ответственностью «Профессиональная коллекторская организация «Юридические технологии»,ООО «ПКО «ЮрТех»</t>
  </si>
  <si>
    <t>ОГРН 1146658012896</t>
  </si>
  <si>
    <t>СПАО «Ингосстрах»,период действия договорас 23.01.2025 по 22.01.2026</t>
  </si>
  <si>
    <t>Общество с ограниченной ответственностью «Профессиональная коллекторская организация «Правовая защита»,ООО «ПКО «Правовая защита»</t>
  </si>
  <si>
    <t>ОГРН 1146316007793</t>
  </si>
  <si>
    <t>СПАО «Ингосстрах»,период действия договорас 18.01.2025 по 17.01.2026</t>
  </si>
  <si>
    <t>443080,Самарская область,г.о. Самара,г. Самара,вн. р-н Октябрьский,ул. Революционная, д. 70, литера 3, помещ. 25</t>
  </si>
  <si>
    <t>Общество с ограниченной ответственностью «ПФБ Коллекшн»,ООО «ПФБ Коллекшн»</t>
  </si>
  <si>
    <t>ОГРН 1147748149251</t>
  </si>
  <si>
    <t>ООО СК «Уралсиб Страхование»,период действия договорас 05.02.2018 по 04.02.2019</t>
  </si>
  <si>
    <t>Общество с ограниченной ответственностью «Логг»,ООО «Логг»</t>
  </si>
  <si>
    <t>ОГРН 1157746620206</t>
  </si>
  <si>
    <t xml:space="preserve">СПАО «Ингосстрах»,период действия договорас 22.02.2017 по 21.02.2018 </t>
  </si>
  <si>
    <t>125130, г. Москва,Старопетровский проезд, д. 7А, стр. 25, офис 2</t>
  </si>
  <si>
    <t xml:space="preserve"> Общество с ограниченной ответственностью профессиональная коллекторская организация «ДОЛГОВОЕ АГЕНТСТВО «ФЕМИДА»,ООО ПКО «ДА «ФЕМИДА»</t>
  </si>
  <si>
    <t>ОГРН 1147847101577</t>
  </si>
  <si>
    <t>ООО «Абсолют Страхование»,период действия договорас 30.04.2025 по 29.04.2026</t>
  </si>
  <si>
    <t>Общество с ограниченной ответственностью «Профессиональная коллекторская организация «АКЦЕПТ»,ООО «ПКО «АКЦЕПТ»</t>
  </si>
  <si>
    <t>ОГРН 1057749697587</t>
  </si>
  <si>
    <t>АО «Совкомбанк страхование»,период действия договорас 15.03.2025 по 14.03.2026</t>
  </si>
  <si>
    <t>Общество с ограниченной ответственностью «Профессиональная коллекторская организация «Партнёр-НСК»,ООО «ПКО «Партнёр-НСК»</t>
  </si>
  <si>
    <t>ОГРН 1087451014474</t>
  </si>
  <si>
    <t>АО «Совкомбанк страхование»,период действия договорас 25.03.2025 по 24.03.2026</t>
  </si>
  <si>
    <t>Общество с ограниченной ответственностью Профессиональная коллекторская организация «Юридический центр «Мегаполис Консалт и Сервис»,ООО ПКО «Юридический центр «МКС»</t>
  </si>
  <si>
    <t>ОГРН 1163443069415</t>
  </si>
  <si>
    <t>СПАО «Ингосстрах»,период действия договорас 22.03.2025 по 21.03.2026</t>
  </si>
  <si>
    <t>Общество с ограниченной ответственностью «Профессиональная коллекторская организация «Кредит Коллект»,ООО ПКО «Кредит Коллект»</t>
  </si>
  <si>
    <t>ОГРН 1153702020053</t>
  </si>
  <si>
    <t>ООО «Зетта Страхование»,период действия договорас 01.03.2025 по 28.02.2026</t>
  </si>
  <si>
    <t>155900, Ивановская область, г. Шуя, ул. Свердлова, д. 104,кв. 90</t>
  </si>
  <si>
    <t>Общество с ограниченной ответственностью «Алгоритм Юридические Услуги»,ООО «Алгоритм Юридические Услуги»</t>
  </si>
  <si>
    <t>ОГРН 1117746010733</t>
  </si>
  <si>
    <t>АО «АльфаСтрахование»,период действия договорас 05.02.2018 по 04.02.2019</t>
  </si>
  <si>
    <t>Общество с ограниченной ответственностью Профессиональная коллекторская организация  «АВРОРА Консалт»,ООО ПКО «АВРОРА Консалт»</t>
  </si>
  <si>
    <t>ОГРН 1157746706776</t>
  </si>
  <si>
    <t>ООО СК «Гелиос»,период действия договорас 01.01.2025 по 31.12.2025</t>
  </si>
  <si>
    <t>124482,г. Москва,вн. тер. г. муниципальныйокруг Савелки,г. Зеленоград,Савёлкинский проезд, д. 4, помещ. 4/21</t>
  </si>
  <si>
    <t>Общество с ограниченной ответственностью «КВЕСТОР»,ООО «КВЕСТОР»</t>
  </si>
  <si>
    <t>ОГРН 1167746430125</t>
  </si>
  <si>
    <t>АО «АбсолютСтрахование»,период действия договорас 30.04.2023 по 29.04.2024</t>
  </si>
  <si>
    <t>119334, г. Москва,вн. тер. г. муниципальныйокруг Хорошевский,ул. Авиаконструктора Микояна,д.12, этаж 4, помещ. Б</t>
  </si>
  <si>
    <t>05.06.2024,77922/24/2207187-НК</t>
  </si>
  <si>
    <t>Общество с ограниченной ответственностью «Профессиональная коллекторская организация «Горизонт»,ООО «ПКО «Горизонт»</t>
  </si>
  <si>
    <t>ОГРН 1125261002151</t>
  </si>
  <si>
    <t>Общество с ограниченной ответственностью Профессиональная коллекторская организация «Возврат»,ООО ПКО «Возврат»</t>
  </si>
  <si>
    <t>ОГРН 1126658009378</t>
  </si>
  <si>
    <t>СПАО «Ингосстрах»,период действия договорас 16.01.2025 по 15.01.2026</t>
  </si>
  <si>
    <t>Общество с ограниченной ответственностью Профессиональная коллекторская организация «Эксперт-Финанс»,ООО ПКО «Эксперт-Финанс»</t>
  </si>
  <si>
    <t>ОГРН 1077606006521</t>
  </si>
  <si>
    <t>АО «Абсолют Страхование»,период действия договорас 08.02.2025 по 07.02.2026</t>
  </si>
  <si>
    <t>117303, г. Москва,вн.тер.г. муниципальныйокруг Зюзино, ул. Малая Юшуньская,д. 1, корп. 1, помещ. 1/Ц</t>
  </si>
  <si>
    <t>Общество с ограниченной ответственностью Профессиональная коллекторская организация «МФИ Коллекшн»,ООО ПКО «МФИ Коллекшн»</t>
  </si>
  <si>
    <t>ОГРН 5137746123500</t>
  </si>
  <si>
    <t>АО «АльфаСтрахование»,период действия договорас 22.01.2025 по 21.01.2026</t>
  </si>
  <si>
    <t>Общество с ограниченной ответственностью «ГРУППА КОМПАНИЙ ВЗЫСКАНИЯ ДОЛГОВ»,ООО «ГКВД»</t>
  </si>
  <si>
    <t>ОГРН 1156658000641</t>
  </si>
  <si>
    <t>ОАО «АльфаСтрахование»,период действия договорас 20.01.2017 по 19.01.2018</t>
  </si>
  <si>
    <t>09.02.2018,66922/18/4914-ВО</t>
  </si>
  <si>
    <t>Общество с ограниченной ответственностью профессиональная коллекторская организация «ЮГ-КОЛЛЕКШН»,ООО «ПКО «ЮГ-КОЛЛЕКШН»</t>
  </si>
  <si>
    <t>ОГРН 1136193003693</t>
  </si>
  <si>
    <t>Общество с ограниченной ответственностью «Профессиональная коллекторская организация «ЖИЛИЩНИК-ПРО»,ООО «ПКО «ЖИЛИЩНИК-ПРО»</t>
  </si>
  <si>
    <t>ОГРН 1155074005569</t>
  </si>
  <si>
    <t>ООО «Зетта Страхование»,период действия договорас 30.04.2025 по 29.04.2026</t>
  </si>
  <si>
    <t>142116, Московская область, г. Подольск,ул. Лобачева, д. 13, офис 425</t>
  </si>
  <si>
    <t>Общество с ограниченной ответственностью Служба безопасности «Цербер»,ООО СБ «Цербер»</t>
  </si>
  <si>
    <t>ОГРН 1116671009608</t>
  </si>
  <si>
    <t>ООО «Ингосстрах»,период действия договорас 20.03.2022 по 19.03.2023</t>
  </si>
  <si>
    <t>28.08.2023,66922/23/1287429-ОХ</t>
  </si>
  <si>
    <t>Общество с ограниченной ответственностью «Профессиональная коллекторская организация «Редут»,ООО «ПКО «Редут»</t>
  </si>
  <si>
    <t>ОГРН 1171690027585</t>
  </si>
  <si>
    <t>СПАО «Ингосстрах»,период действия договорас 05.04.2025 по 04.04.2026</t>
  </si>
  <si>
    <t>Общество с ограниченной ответственностью «профессиональная коллекторская организация «Балтийская Служба Взыскания»,ООО «ПКО «БСВ»</t>
  </si>
  <si>
    <t>ОГРН 1167847425283</t>
  </si>
  <si>
    <t>СПАО «Ингосстрах»,период действия договорас 15.02.2025 по 14.02.2026</t>
  </si>
  <si>
    <t>Общество с ограниченной ответственностью Профессиональная коллекторская организация «Партнер-Финанс»,ООО ПКО «Партнер-Финанс»</t>
  </si>
  <si>
    <t>ОГРН 1147606006514</t>
  </si>
  <si>
    <t>АО «Совкомбанк страхование»,период действия договорас 25.01.2025 по 24.01.2026</t>
  </si>
  <si>
    <t>150062, Ярославская область,г.о. город Ярославль, г. Ярославль, ул. Космонавтов, д. 11,пом. ко. 2.9</t>
  </si>
  <si>
    <t>Общество с ограниченной ответственностью «БИЗНЕС-ЦЕНТР» «СКОРАЯ ЮРИДИЧЕСКАЯ ПОМОЩЬ»,ООО «БИЗНЕС-ЦЕНТР» «СКОРАЯ ЮРИДИЧЕСКАЯ ПОМОЩЬ»</t>
  </si>
  <si>
    <t>ОГРН 1027700550525</t>
  </si>
  <si>
    <t>СПАО «Ингосстрах»,период действия договорас 12.04.2020 по 11.04.2021</t>
  </si>
  <si>
    <t>Общество с ограниченной ответственностью Профессиональная коллекторская организация  «Юридическая Практика»,ООО ПКО «Юр-Практика»</t>
  </si>
  <si>
    <t>ОГРН 1155958063910</t>
  </si>
  <si>
    <t>ООО «Зетта Страхование»,период действия договорас 24.04.2025 по 23.04.2026</t>
  </si>
  <si>
    <t>Общество с ограниченной ответственностью Профессиональная коллекторская организация «Гироскоп»,ООО ПКО «Гироскоп»</t>
  </si>
  <si>
    <t>ОГРН 1062130013186</t>
  </si>
  <si>
    <t>ООО «Абсолют Страхование»,период действия договорас 05.02.2025 по 04.02.2026</t>
  </si>
  <si>
    <t>Общество с ограниченной ответственностью Профессиональная коллекторская организация «ГНК-Инвест»,ООО ПКО «ГНК-Инвест»</t>
  </si>
  <si>
    <t>ОГРН 1101841005782</t>
  </si>
  <si>
    <t xml:space="preserve">426003, Удмуртская Республика, г. Ижевск, ул. Красноармейская,д. 61,офис 27 </t>
  </si>
  <si>
    <t>Акционерное общество Профессиональная коллекторская организация «РИТМ-ФИНАНС»,АО ПКО «РИТМ-ФИНАНС»</t>
  </si>
  <si>
    <t>ОГРН 5147746313699</t>
  </si>
  <si>
    <t>АО«Совкомбанк Страхование»,период действия договорас 19.01.2025 по 18.01.2026</t>
  </si>
  <si>
    <t>117452, г. Москва,вн.тер.г. муниципальныйокруг Зюзино, ул. Азовская, д. 24, корп. 3, помещ. 2/2</t>
  </si>
  <si>
    <t>contact@rythmfinance.ruzapros@rythmfinance.ru</t>
  </si>
  <si>
    <t>Общество с ограниченной ответственностью «Барс»,ООО «Барс»</t>
  </si>
  <si>
    <t>ОГРН 1143850051400</t>
  </si>
  <si>
    <t>СПАО «Ингосстрах»,период действия договорас 22.05.2017 по 21.05.2018</t>
  </si>
  <si>
    <t>Общество с ограниченной ответственностью «Профессиональная коллекторская организация «Партнер»,ООО «ПКО «Партнер»</t>
  </si>
  <si>
    <t>ОГРН 1155958021306</t>
  </si>
  <si>
    <t>Общество с ограниченной ответственностью «Профессиональная коллекторская организация «Агентство Судебного Взыскания»,ООО «ПКО «АСВ»</t>
  </si>
  <si>
    <t>ОГРН 1157847071073</t>
  </si>
  <si>
    <t>АО «Абсолют Страхование»,период действия договорас 24.11.2024 по 23.11.2025</t>
  </si>
  <si>
    <t>194044, г. Санкт-Петербург,вн.тер.г. муниципальныйокруг Сампсониевское,просп. Большой Сампсониевский, д. 28, к. 2, лит. Д, офис 642</t>
  </si>
  <si>
    <t>Общество с ограниченной ответственностью «Профессиональная коллекторская организация «Стоунхедж»,ООО «ПКО «Стоунхедж»</t>
  </si>
  <si>
    <t>ОГРН 1157746705490</t>
  </si>
  <si>
    <t>АО «Зетта Страхование»,период действия договорас 01.01.2025 по 31.12.2025</t>
  </si>
  <si>
    <t>107023, г. Москва, пер. Семеновский, д. 15,помещ. 1, комн. 21</t>
  </si>
  <si>
    <t xml:space="preserve">Общество с ограниченной ответственностью «Система Малого Кредитования»,ООО «Система Малого Кредитования» </t>
  </si>
  <si>
    <t>ОГРН 1106164005496</t>
  </si>
  <si>
    <t>ООО «ИНКОР Страхование»,период действия договорас 04.04.2019 по 03.05.2019</t>
  </si>
  <si>
    <t>22.06.2017,59922/17/24829-ОН</t>
  </si>
  <si>
    <t>Общество с ограниченной ответственностью Профессиональная коллекторская организация «Легал Плюс»,ООО ПКО «Легал Плюс»</t>
  </si>
  <si>
    <t>ОГРН 1175958008335</t>
  </si>
  <si>
    <t>ООО СК «Уралсиб Страхование»,период действия договорас 22.05.2024 по 21.05.2025</t>
  </si>
  <si>
    <t>614064, Пермский край, г.Пермь, ул. Окулова, зд. 75,к. 2, офис 215</t>
  </si>
  <si>
    <t>Общество с ограниченной ответственностью Профессиональная коллекторская организация «Центр эффективного взыскания»,ООО ПКО «Центр эффективного взыскания»</t>
  </si>
  <si>
    <t>ОГРН 1147746529600</t>
  </si>
  <si>
    <t>АО «ЗеттаСтрахование»,период действия договорас 12.01.2025 по 11.01.2026</t>
  </si>
  <si>
    <t>109316, г. Москва,вн.тер.г. муниципальныйокруг Нижегородский,Волгоградский просп.,д. 35, этаж 4, помещ. 409</t>
  </si>
  <si>
    <t>Общество с ограниченной ответственностью «АГЕНТСТВО ДИПЛОМАТ»,ООО «АГЕНТСТВО ДИПЛОМАТ»</t>
  </si>
  <si>
    <t>ОГРН 1116317003692</t>
  </si>
  <si>
    <t>ООО «Абсолют Страхование»,период действия договорас 27.03.2022 по 26.03.2023</t>
  </si>
  <si>
    <t>443100, Самарская область, г. Самара, ул. Галактионовская, д. 150,ком. 502</t>
  </si>
  <si>
    <t>24.05.2023,№ 313</t>
  </si>
  <si>
    <t>Общество с ограниченной ответственностью «Объединенное коллекторское агентство»,ООО «ОКА»</t>
  </si>
  <si>
    <t>ОГРН 1126324004905</t>
  </si>
  <si>
    <t>СПАО «Ингосстрах»,период действия договорас 01.06.2022 по 31.05.2023</t>
  </si>
  <si>
    <t>lilia8200912@mail.ru</t>
  </si>
  <si>
    <t>26.06.2024,63922/24/407791-ЗМ</t>
  </si>
  <si>
    <t>Общество с ограниченной ответственностью «Профессиональное коллекторское бюро»,ООО «Профессиональное Коллекторское Бюро»</t>
  </si>
  <si>
    <t>ОГРН 1175050002357</t>
  </si>
  <si>
    <t>ООО «Абсолют Страхование»,период действия договорас 22.05.2021 по 21.05.2022</t>
  </si>
  <si>
    <t>30.03.2022,50922/59441-НК</t>
  </si>
  <si>
    <t>Общество с ограниченной ответственностью «Альтима»,ООО «Альтима»</t>
  </si>
  <si>
    <t>ОГРН 5167746208185</t>
  </si>
  <si>
    <t>ООО «Зетта Страхование»,период действия договорас 30.01.2022 по 29.01.2023</t>
  </si>
  <si>
    <t>109316, г. Москва,вн.тер.г. муниципальныйокруг Лефортово,ул. Авиамоторная, д. 55, к. 31, этаж 3,помещ. 3516</t>
  </si>
  <si>
    <t>30.01.2023,77922/23/15039-НК</t>
  </si>
  <si>
    <t>Общество с ограниченной ответственностью «Профессиональная коллекторская организация «Право»,ООО «ПКО «Право»</t>
  </si>
  <si>
    <t>ОГРН 1135836004446</t>
  </si>
  <si>
    <t>ООО «Абсолют Страхование»,период действия договорас 30.04.2025 до 29.04.2026</t>
  </si>
  <si>
    <t>Общество с ограниченной ответственностью Профессиональная коллекторская организация «Вин Лэвел Капитал»,ООО ПКО «Вин Лэвел Капитал»</t>
  </si>
  <si>
    <t>ОГРН 1151650008201</t>
  </si>
  <si>
    <t>СПАО «Ингосстрах»,период действия договорас 16.05.2024 по 15.05.2025</t>
  </si>
  <si>
    <t>423815, Республика Татарстан г. Набережные Челны, пр-т. им. Вахитова,д. 20Б</t>
  </si>
  <si>
    <t>Общество с ограниченной ответственностью Профессиональная коллекторская организация «Интер-Прайм»,ООО ПКО «Интер-Прайм»</t>
  </si>
  <si>
    <t>ОГРН 1107746809719</t>
  </si>
  <si>
    <t>СПАО «Ингосстрах»,период действия договорас 01.03.2025 по 29.02.2026</t>
  </si>
  <si>
    <t>Общество с ограниченной ответственностью Профессиональная коллекторская организация «РМК-Коллектинг»,ООО ПКО «РМК-Коллектинг»</t>
  </si>
  <si>
    <t>ОГРН 5157746145123</t>
  </si>
  <si>
    <t>ООО «Абсолют Страхование»,период действия договорас 14.02.2025 по 13.02.2026</t>
  </si>
  <si>
    <t>amorozov@rmc-collecting.ru</t>
  </si>
  <si>
    <t>Общество с ограниченной ответственностью «Центральная служба взыскания»,ООО «ЦСВ»</t>
  </si>
  <si>
    <t>ОГРН 1177746095559</t>
  </si>
  <si>
    <t>ООО «АльфаСтрахование»,период действия договорас 05.08.2021 по 04.08.2022</t>
  </si>
  <si>
    <t>127254, г. Москва, ул. Огородный проезд,д. 14, этаж 4, комн. 423</t>
  </si>
  <si>
    <t>03.11.2022,77922/22/9242291-СЗ</t>
  </si>
  <si>
    <t>Общество с ограниченной ответственностью «Центр взыскания»,ООО «Центр взыскания»</t>
  </si>
  <si>
    <t>ОГРН 1137746180770</t>
  </si>
  <si>
    <t>СПАО «Ингосстрах»,период действия договорас 27.12.2019 по 26.12.2020</t>
  </si>
  <si>
    <t>119180, г. Москва, пер. Старомонетный,д. 14, стр. 2, помещ. 4</t>
  </si>
  <si>
    <t>Общество с ограниченной ответственностью «ДАГ+»,ООО «ДАГ+»</t>
  </si>
  <si>
    <t>ОГРН 1171690015793</t>
  </si>
  <si>
    <t>СПАО «Ингосстрах»,период действия договорас 01.08.2023 по 31.07.2024</t>
  </si>
  <si>
    <t>420140, Республика Татарстан,г.о.город Казань,г. Казань, ул. Сибирский Тракт, д. 38В, к.2, помещ. 1039, офис 480</t>
  </si>
  <si>
    <t>11.01.2024,16922/24/260-АЗ</t>
  </si>
  <si>
    <t>Общество с ограниченной ответственностью «Профессиональная коллекторская организация «НБК»,ООО «ПКО «НБК»</t>
  </si>
  <si>
    <t>ОГРН 1074345040857</t>
  </si>
  <si>
    <t>АО «АльфаСтрахование»,период действия договорас 25.01.2025 по 24.01.2026</t>
  </si>
  <si>
    <t>Общество с ограниченной ответственностью Профессиональная коллекторская организация «Урало-Сибирский расчетно-долговой центр»,ООО ПКО «Урало-Сибирский расчетно-долговой центр»</t>
  </si>
  <si>
    <t>ОГРН 1046603137096</t>
  </si>
  <si>
    <t>СПАО «Ингосстрах»,период действия договорас 07.08.2024 по 06.08.2025</t>
  </si>
  <si>
    <t>620026, Свердловская область, г. Екатеринбург, ул. Куйбышева, д. 48Г,кв. 17</t>
  </si>
  <si>
    <t>Общество с ограниченной ответственностью профессиональная коллекторская организация «Межрегиональный консалтинговый центр»,ООО ПКО «МКЦ»</t>
  </si>
  <si>
    <t>ОГРН 1172651008078</t>
  </si>
  <si>
    <t>АО «Совкомбанк страхование»,период действия договорас 15.08.2024 по 14.08.2025</t>
  </si>
  <si>
    <t>Общество с ограниченной ответственностью профессиональная коллекторская организация «Кредитный Арбитр»,ООО ПКО «Кредитный Арбитр»</t>
  </si>
  <si>
    <t>ОГРН 1166820050616</t>
  </si>
  <si>
    <t>СПАО «Ингосстрах», период действия договора с 04.09.2024 по 03.09.2025</t>
  </si>
  <si>
    <t>392000, Тамбовская область, г. Тамбов, ул. Пионерская, д. 18,помещ. 62</t>
  </si>
  <si>
    <t>Общество с ограниченной ответственностью «Профессиональная коллекторская организация «Вальтер и партнеры»,ООО «ПКО «Вальтер и партнеры»</t>
  </si>
  <si>
    <t>ОГРН 1157746821946</t>
  </si>
  <si>
    <t>АО «Совкомбанк страхование»,период действия договорас 19.03.2025 по 18.03.2026</t>
  </si>
  <si>
    <t>143005,Московская область, г. Одинцово, Можайское шоссе,стр. 80Б, оф. 306</t>
  </si>
  <si>
    <t>Общество с ограниченной ответственностью профессиональная коллекторская организация «Коллекторское агентство «Северная столица»,ООО ПКО «КА Северная столица»</t>
  </si>
  <si>
    <t>ОГРН 1177847220000</t>
  </si>
  <si>
    <t>СПАО «Ингосстрах»,период действия договорас 14.08.2024 по 13.08.2025</t>
  </si>
  <si>
    <t>197342, г. Санкт-Петербург,вн. территория г. Муниципальныйокруг Ланское,ул. Торжковская,д.5, лит. А, помещ. 13-Н,комн. 104, офис 408</t>
  </si>
  <si>
    <t>Общество с ограниченной ответственностью «Бизнес-Альянс»,ООО «Бизнес-Альянс»</t>
  </si>
  <si>
    <t>ОГРН 1167746753899</t>
  </si>
  <si>
    <t>СПАО «Ингосстрах»,период действия договорас 15.06.2024 по 14.06.2025</t>
  </si>
  <si>
    <t>105118, г. Москва,вн.тер.г. муниципальныйокруг Соколиная Гора,ул. Кирпичная, д. 20,стр. 7</t>
  </si>
  <si>
    <t>16.05.2025,77922/25/93151-НК</t>
  </si>
  <si>
    <t>Общество с ограниченной ответственностью Профессиональная коллекторская организация «АНТЕЙ»,ООО ПКО «АНТЕЙ»</t>
  </si>
  <si>
    <t>ОГРН 5147746235786</t>
  </si>
  <si>
    <t>АО «Совкомбанк страхование»,период действия договорас 05.02.2024 по 04.02.2025</t>
  </si>
  <si>
    <t>117105, г. Москва,вн.тер.г. муниципальныйокруг Донской,ш. Варшавское, д. 16,корп.1, этаж 1, помещ. II,ком. 1-9</t>
  </si>
  <si>
    <t>Общество с ограниченной ответственностью Коллекторское агентство «Реверс»,ООО Коллекторское агентство «Реверс»</t>
  </si>
  <si>
    <t>ОГРН 1086952016205</t>
  </si>
  <si>
    <t>ПАО «Ингосстрах»,период действия договораC 18.09.2018 по 17.09.2019</t>
  </si>
  <si>
    <t>Общество с ограниченной ответственностью Профессиональная коллекторская организация  «Фабула»,ООО ПКО «Фабула»</t>
  </si>
  <si>
    <t>ОГРН 1151690071741</t>
  </si>
  <si>
    <t>СПАО «Ингосстрах»,период действия договорас 21.08.2024 по 20.08.2025</t>
  </si>
  <si>
    <t>Общество с ограниченной ответственностью «Сириус-Трейд»,ООО «Сириус-Трейд»</t>
  </si>
  <si>
    <t>ОГРН 1092801011600</t>
  </si>
  <si>
    <t>СПАО «Ингосстрах»,период действия договорас 01.01.2021 по 31.12.2021</t>
  </si>
  <si>
    <t>09.10.2017,59922/17/41495-ИК</t>
  </si>
  <si>
    <t>Общество с ограниченной ответственностью Профессиональная коллекторская организация «ОЛАНД» ,ООО ПКО «ОЛАНД»</t>
  </si>
  <si>
    <t>ОГРН 1165958078087</t>
  </si>
  <si>
    <t>АО «АльфаСтрахование»,период действия договорас 18.09.2024 по 17.09.2025</t>
  </si>
  <si>
    <t>614000, Пермский край,г.о. Пермский, г. Пермь, ул. Монастырская, д. 61, офис 525</t>
  </si>
  <si>
    <t>Общество с ограниченной ответственностью Профессиональная коллекторская организация «Инкасс Коллект»,ООО ПКО «Инкасс Коллект»</t>
  </si>
  <si>
    <t>ОГРН 1162130053953</t>
  </si>
  <si>
    <t>СПАО «Ингосстрах»,период действия договорас 27.01.2025 по 26.01.2026</t>
  </si>
  <si>
    <t>428022, Чувашская Республика — Чувашия,г.о. город Чебоксары,г. Чебоксары, ул. 50 лет Октября,д. 4, помещ. 3</t>
  </si>
  <si>
    <t>Общество с ограниченной ответственностью Профессиональная коллекторская организация «Столичная Сервисная Компания»,ООО ПКО «ССК»</t>
  </si>
  <si>
    <t>ОГРН 1057747813837</t>
  </si>
  <si>
    <t>АО «АльфаСтрахование»,период действия договорас 01.06.2024 по 31.05.2025</t>
  </si>
  <si>
    <t>121609, г. Москва,вн.тер.г. муниципальныйокруг Крылатское,бульвар Осенний, д. 23</t>
  </si>
  <si>
    <t>Общество с ограниченной ответственностью профессиональная коллекторская организация «АйДи Коллект»,ООО ПКО «АйДи Коллект»</t>
  </si>
  <si>
    <t>ОГРН 1177746355225</t>
  </si>
  <si>
    <t>ПАО СК «Росгосстрах»,период действия договорас 26.06.2024 по 25.06.2025</t>
  </si>
  <si>
    <t>Общество с ограниченной ответственностью профессиональная коллекторская организация «ССПВ»,ООО ПКО «ССПВ»</t>
  </si>
  <si>
    <t>ОГРН 1165476201384</t>
  </si>
  <si>
    <t>Общество с ограниченной ответственностью профессиональная коллекторская организация Юридическая фирма «НЕРИС»,ООО ПКО ЮФ «НЕРИС»</t>
  </si>
  <si>
    <t>ОГРН 1173668018501</t>
  </si>
  <si>
    <t>СПАО «Ингосстрах»,период действия договорас 12.10.2024 по 11.10.2025</t>
  </si>
  <si>
    <t>Общество с ограниченной ответственностью «Прайм Коллекшен»,ООО «Прайм Коллекшен»</t>
  </si>
  <si>
    <t>ОГРН 1147746200062</t>
  </si>
  <si>
    <t>СПАО «Ингосстрах»,период действия договорас 27.03.2022 по 26.03.2023</t>
  </si>
  <si>
    <t>14.04.2023,77922/23/618608-НК</t>
  </si>
  <si>
    <t>Общество с ограниченной ответственностью Профессиональная коллекторская организация «Центр Прогресс»,ООО ПКО «Центр Прогресс»</t>
  </si>
  <si>
    <t>ОГРН 1177847203566</t>
  </si>
  <si>
    <t>ООО «Зетта Страхование»,период действия договорас 25.12.2024 по 24.12.2025</t>
  </si>
  <si>
    <t>123557, г. Москва,вн.тер.г.муниципальный округЮжнопортовый,пр-т Волгоградский, д. 26, стр. 1, этаж 8, ком. 811</t>
  </si>
  <si>
    <t>Общество с ограниченной ответственностью Профессиональная коллекторская организация «КредитКонсалт»,ООО ПКО «КредитКонсалт»</t>
  </si>
  <si>
    <t>ОГРН 1087746857835</t>
  </si>
  <si>
    <t>ООО «Абсолют Страхование»,период действия договорас 17.10.2024 по 16.10.2025</t>
  </si>
  <si>
    <t>109428, г. Москва,вн. тер. г. муниципальныйокруг Рязанский,просп. Рязанский, д. 8А, стр. 14, помещ. 1/11</t>
  </si>
  <si>
    <t>Общество с ограниченной ответственностью Профессиональная коллекторская организация «АЛЬФА»,ООО ПКО «АЛЬФА»</t>
  </si>
  <si>
    <t>ОГРН 1177746530158</t>
  </si>
  <si>
    <t>ООО «Зетта Страхование»,период действия договорас 08.09.2024 по 07.09.2025</t>
  </si>
  <si>
    <t>129346, г. Москва,вн.тер.г. муниципальныйокруг Лосиноостровский,ул. Изумрудная, д. 18, этаж 5, помещ. XIII, ком. 20</t>
  </si>
  <si>
    <t>Общество с ограниченной ответственностью Профессиональная коллекторская организация «ДЕМОКРИТ»,ООО ПКО «ДЕМОКРИТ»</t>
  </si>
  <si>
    <t>ОГРН 1176658080554</t>
  </si>
  <si>
    <t>ООО «Зетта Страхование»,период действия договорас 10.11.2024 по 09.11.2025</t>
  </si>
  <si>
    <t>620110, Свердловская область, г. Екатеринбург, ул. Чкалова, д. 239,кв. 299</t>
  </si>
  <si>
    <t>Общество с ограниченной ответственностью «Сибирь консалтинг групп»,ООО «СКГ»</t>
  </si>
  <si>
    <t>ОГРН 1155476138586</t>
  </si>
  <si>
    <t xml:space="preserve">СПАО «Ингосстрах»,период действия договорас 11.09.2018 по 10.09.2019 </t>
  </si>
  <si>
    <t>Общество с ограниченной ответственностью Профессиональная коллекторская организация «Гранд Капитал»,ООО ПКО «Гранд Капитал»</t>
  </si>
  <si>
    <t>ОГРН 1170327009412</t>
  </si>
  <si>
    <t>СПАО «Ингосстрах»,период действия договорас 27.10.2024 по 26.10.2025</t>
  </si>
  <si>
    <t>Общество с ограниченной ответственностью «Консолидейшн»,ООО «АФК»</t>
  </si>
  <si>
    <t>ОГРН 1153123007982</t>
  </si>
  <si>
    <t>ООО «Абсолют Страхование»,период действия договорас 24.02.2021 по 23.02.2022</t>
  </si>
  <si>
    <t>04.04.2025,31907/25/11901-ДК</t>
  </si>
  <si>
    <t>Общество с ограниченной ответственностью профессиональная коллекторская организация «Защита»,ООО ПКО «Защита»</t>
  </si>
  <si>
    <t>ОГРН 1176451025410</t>
  </si>
  <si>
    <t>АО «АльфаСтрахование»,период действия договорас 15.11.2024 по 14.11.2025</t>
  </si>
  <si>
    <t>Общество с ограниченной ответственностью ПРОФЕССИОНАЛЬНАЯ КОЛЛЕКТОРСКАЯ ОРГАНИЗАЦИЯ «СЕВИНКОМ»,ООО ПКО «СЕВИНКОМ»</t>
  </si>
  <si>
    <t>ОГРН 1127536003297</t>
  </si>
  <si>
    <t>Общество с ограниченной ответственностью «Центрум»,ООО «Центрум»</t>
  </si>
  <si>
    <t>ОГРН 1125260003175</t>
  </si>
  <si>
    <t>СПАО «Ингосстрах»,период действия договорас 20.11.2018 по 19.11.2019</t>
  </si>
  <si>
    <t>Общество с ограниченной ответственностью «Единый Центр Взыскания»,ООО «ЕЦВ»</t>
  </si>
  <si>
    <t>ОГРН 1057747958344</t>
  </si>
  <si>
    <t xml:space="preserve">СПАО «Ингосстрах»,период действия договорас 25.12.2019 по 24.12.2020 </t>
  </si>
  <si>
    <t>Общество с ограниченной ответственностью Профессиональная Коллекторская Организация «ЭВАЗ Консалтинг»,ООО ПКО «ЭВАЗ Консалтинг»</t>
  </si>
  <si>
    <t>ОГРН 1027402702139</t>
  </si>
  <si>
    <t>ООО «Зетта Страхование»,период действия договорас 31.12.2023 по 30.12.2024</t>
  </si>
  <si>
    <t>454091, Челябинская область, г.о. Челябинск,г. Челябинск,ул. Энгельса, д. 26А, помещ. 20/1</t>
  </si>
  <si>
    <t>info@uca-74.ru</t>
  </si>
  <si>
    <t>Общество с ограниченной ответственностью «Единый расчетно-кассовый центр»,ООО «ЕРКЦ»</t>
  </si>
  <si>
    <t>ОГРН 1132459000310</t>
  </si>
  <si>
    <t>СПАО «Ингосстрах»,период действия договорас 21.12.2018 по 20.12.2019</t>
  </si>
  <si>
    <t>Общество с ограниченой ответственностью «Профессиональная коллекторская организация «СБР-ЮГ»,ООО «ПКО «СБР-ЮГ»</t>
  </si>
  <si>
    <t>ОГРН 1142651029608</t>
  </si>
  <si>
    <t>АО «АльфаСтрахование»,период действий договорас 10.01.2025 по 09.01.2026</t>
  </si>
  <si>
    <t>Общество с ограниченной ответственностью профессиональная коллекторская организация «ЮРАРТ»,ООО ПКО «ЮРАРТ»</t>
  </si>
  <si>
    <t>ОГРН 1173668043801</t>
  </si>
  <si>
    <t>АО «АльфаСтрахование»,период действий договорас 18.12.2024 по 17.12.2025</t>
  </si>
  <si>
    <t>Общество с ограниченной ответственностью Профессиональная коллекторская организация «Кондор»,ООО ПКО «Кондор»</t>
  </si>
  <si>
    <t>ОГРН 1161447062622</t>
  </si>
  <si>
    <t>ООО «Абсолют Страхование»,период действия договорас 30.11.2024 по 29.11.2025</t>
  </si>
  <si>
    <t>677000, Республика Саха (Якутия),г. Якутск, ул. Пояркова, д. 20, корп. 1, кв. 88</t>
  </si>
  <si>
    <t>Общество с ограниченной ответственностью Профессиональная коллекторская организация «Юридическое Агентство «Иск-Трейд»ООО ПКО «ЮАИТ»</t>
  </si>
  <si>
    <t>ОГРН 1147746334559</t>
  </si>
  <si>
    <t>ООО «Абсолют Страхование»,период действия договорас 10.02.2025 по 09.02.2026</t>
  </si>
  <si>
    <t>115114, г. Москва,вн.тер.г.муниципальныйокруг Замоскворечье, ул. Летниковская, д. 10, стр. 4, помещ. 8/7</t>
  </si>
  <si>
    <t>Общество с ограниченной ответственностью Профессиональная коллекторская организация «Долгофф»,ООО ПКО «Долгофф»</t>
  </si>
  <si>
    <t>ОГРН 1097746423752</t>
  </si>
  <si>
    <t>ООО «Абсолют Страхование»,период действия договорас 08.02.2025 по 07.02.2026</t>
  </si>
  <si>
    <t>Общество с ограниченной ответственностью «Профессиональная коллекторская организация Миктум»,ООО «ПКО Миктум»</t>
  </si>
  <si>
    <t>ОГРН 1107746119227</t>
  </si>
  <si>
    <t>ООО «РСО «Евроинс»,период действия договорас 10.11.2024 по 09.11.2025</t>
  </si>
  <si>
    <t>127051, г. Москва,вн.тер.г.муниципальныйокруг Замоскворечье,пер. Средний Овчинниковский,д. 12, помещ. 1/5</t>
  </si>
  <si>
    <t>Общество с ограниченной ответственностью профессиональная коллекторская организация «АЛЬЯНС ГРУПП»,ООО ПКО «АЛЬЯНС ГРУПП»</t>
  </si>
  <si>
    <t>ОГРН 1163668050732</t>
  </si>
  <si>
    <t>ООО «Абсолют Страхование»,период действия договорас 13.10.2024 по 12.10.2025</t>
  </si>
  <si>
    <t>394068, Воронежская область, г. Воронеж, ул. Хользунова,д. 4, помещ. 3/1</t>
  </si>
  <si>
    <t>Общество с ограниченной ответственностью «Профессиональная коллекторская организация «Лидер»,ООО «ПКО «Лидер»</t>
  </si>
  <si>
    <t>ОГРН 1083461003933</t>
  </si>
  <si>
    <t>ООО РСО «Евроинс»,период действия договорас 20.01.2025 по 19.01.2026</t>
  </si>
  <si>
    <t>400074, Волгоградская область,г.о. город-герой Волгоград,г. Волгоград, ул. им. Циолковского, д. 39, этаж 1</t>
  </si>
  <si>
    <t>Общество с ограниченной ответственностью Профессиональная коллекторская организация «Агентство по урегулированию споров»,ООО ПКО «АУС»</t>
  </si>
  <si>
    <t>ОГРН 1145958040348</t>
  </si>
  <si>
    <t>СПАО «Ингосстрах»,период действия договорас 22.01.2025 по 21.01.2027</t>
  </si>
  <si>
    <t>Общество с ограниченной ответственностью «Агентство взысканий»,ООО «Агентство взысканий»</t>
  </si>
  <si>
    <t>ОГРН 1173668055956</t>
  </si>
  <si>
    <t>АО «АльфаСтрахование»,период действия договорас 05.12.2022 по 04.12.2023</t>
  </si>
  <si>
    <t>394036, Воронежская область, г. Воронеж, ул. Сакко и Ванцетти,д. 78А, офис 1</t>
  </si>
  <si>
    <t>30.06.2023,36907/23/35512-РП</t>
  </si>
  <si>
    <t>Общество с ограниченной ответственностью Профессиональная коллекторская организация «Центр Правовой Поддержки»,ООО ПКО «Центр Правовой Поддержки»</t>
  </si>
  <si>
    <t>ОГРН 1161832074744</t>
  </si>
  <si>
    <t>АО «АльфаСтрахование»,период действия договорас 07.02.2025 по 06.02.2026</t>
  </si>
  <si>
    <t>Общество с ограниченной ответственностью профессиональная коллекторская организация «Сатис Консалтинг»,ООО ПКО «Сатис Консалтинг»</t>
  </si>
  <si>
    <t>ОГРН 1156196031595</t>
  </si>
  <si>
    <t>ПАО СК «Рососстрах»,период действия договорас 25.12.2024 по 24.12.2025</t>
  </si>
  <si>
    <t>Общество с ограниченной ответственностью «Долговой консалтинг — агентство сбора коммунальных платежей, ООО «Долговой консалтинг — АСКП»</t>
  </si>
  <si>
    <t>ОГРН 1148602002757</t>
  </si>
  <si>
    <t>СПАО «Ингосстрах»,период действия договорас 10.01.2023 по 09.01.2024</t>
  </si>
  <si>
    <t>628408,ХМАО-Югра, г. Сургут, ул. Сергея Безверхова,д. 4/4, помещ. 5</t>
  </si>
  <si>
    <t>17.01.2024,86922/24/1406-ЕЛ</t>
  </si>
  <si>
    <t>Общество с ограниченной ответственностью «Профессиональная коллекторская организация Центр Альтернативного Финансирования»,ООО «ПКО Центр Альтернативного Финансирования»</t>
  </si>
  <si>
    <t>ОГРН 1144632011380</t>
  </si>
  <si>
    <t>СПАО «Ингосстрах»,период действия договорас 12.01.2025 по 11.01.2026</t>
  </si>
  <si>
    <t>305000, Курская область,г.о. город Курск,г. Курск, ул. Марата, д. 21,этаж 2, помещ. I</t>
  </si>
  <si>
    <t>Общество с ограниченной ответственностью Профессиональная коллекторская организация «КАЙТ ГРУПП», ООО ПКО «КАЙТ ГРУПП»</t>
  </si>
  <si>
    <t>ОГРН 1142536008548</t>
  </si>
  <si>
    <t>СПАО «Ингосстрах»,период действия договорас 07.12.2024 по 06.12.2025</t>
  </si>
  <si>
    <t>690091, Приморский край,г. Владивосток, ул. Светланская, д. 55В</t>
  </si>
  <si>
    <t>Общество с ограниченной ответственностью профессиональная коллекторская организация «Арглегал»,ООО ПКО «Арглегал»</t>
  </si>
  <si>
    <t>ОГРН 1152468033024</t>
  </si>
  <si>
    <t>ООО «Зетта Страхование»,период действия договорас 16.02.2025 по 15.02.2026</t>
  </si>
  <si>
    <t>660049, Красноярский край,г. Красноярск, ул. Карла Маркса, д. 95, корп. 1, помещ. 83, ком. 320</t>
  </si>
  <si>
    <t>Общество с ограниченной ответственностью Профессиональная коллекторская организация «КПА Групп»,ООО ПКО «КПА Групп»</t>
  </si>
  <si>
    <t>ОГРН 1125259001592</t>
  </si>
  <si>
    <t>603014, Нижегородская область, г. Нижний Новогорд, ул. Коминтерна, д. 14,кв. 52</t>
  </si>
  <si>
    <t>Общество с ограниченной ответственностью «Центр финансовых решений»,ООО «Центр финансовых решений»</t>
  </si>
  <si>
    <t>ОГРН 1167746832186</t>
  </si>
  <si>
    <t>АО «АльфаСтрахование»,период действия договорас 15.03.2024 по 14.03.2025</t>
  </si>
  <si>
    <t>125464, г. Москва,вн.тер.г.муниципальыйокруг Митино,Волоколамское шоссе, д. 142, помещ. 2/1</t>
  </si>
  <si>
    <t>Общество с ограниченной ответственностью «Кобрин»,ООО «Кобрин»</t>
  </si>
  <si>
    <t>ОГРН 1165476110029</t>
  </si>
  <si>
    <t xml:space="preserve">СПАО «Ингосстрах»,период действия договорас 21.11.2018 по 20.11.2019 </t>
  </si>
  <si>
    <t>Общество с ограниченной ответственностью Юридический центр «Бизнес. Недвижимость. Право» (профессиональная коллекторская организация),ООО ЮЦ «Б.Н.П.» (ПКО)</t>
  </si>
  <si>
    <t>ОГРН 1023601544108</t>
  </si>
  <si>
    <t>АО «АльфаСтрахование»,период действия договорас 25.01.2024 по 24.01.2025</t>
  </si>
  <si>
    <t>Общество с ограниченной ответственностью профессиональная коллекторская организация «Правовой центр Черноземья»,ООО ПКО «Правовой центр Черноземья»</t>
  </si>
  <si>
    <t>ОГРН 1154632001700</t>
  </si>
  <si>
    <t>ООО «Зетта Страхование»,период действия договорас 03.10.2024 по 02.10.2025</t>
  </si>
  <si>
    <t xml:space="preserve">305023, Курская область, г. Курск, ул. Прогонная 1-я, д. 1,офис 206 </t>
  </si>
  <si>
    <t>Общество с ограниченной ответственностью Профессиональная коллекторская организация «Юрисконсульт»,ООО ПКО «Юрисконсульт»</t>
  </si>
  <si>
    <t>ОГРН 1133668050317</t>
  </si>
  <si>
    <t>СПАО «Ингосстрах»,период действия договорас 13.02.2025 по 12.02.2026</t>
  </si>
  <si>
    <t>Общество с ограниченной ответственностью Профессиональная коллекторская организация «Экспресс Коллекшн»,ООО ПКО «Экспресс Коллекшн»</t>
  </si>
  <si>
    <t>ОГРН 1141831003192</t>
  </si>
  <si>
    <t>СПАО «Ингосстрах»,период действия договорас 27.02.2025 по 26.02.2026</t>
  </si>
  <si>
    <t>Общество с ограниченной ответственностью Профессиональная коллекторская организация «ФинЭффект»,ООО ПКО «ФинЭффект»</t>
  </si>
  <si>
    <t>ОГРН 1145260018144</t>
  </si>
  <si>
    <t>АО «АльфаСтрахование»,период действия договорас 14.02.2024 по 13.02.2028</t>
  </si>
  <si>
    <t>Общество с ограниченной ответственностью «Коллекторское агентство «Деньги Будут»,ООО «КА «Деньги Будут»</t>
  </si>
  <si>
    <t>ОГРН 1177847398585</t>
  </si>
  <si>
    <t>СПАО «Ингосстрах»,период действия договорас 17.01.2020 по 16.01.2021</t>
  </si>
  <si>
    <t>Общество с ограниченной ответственностью профессиональная коллекторская организация «Центр профессионального взыскания»,ООО ПКО «Центр профессионального взыскания»</t>
  </si>
  <si>
    <t>ОГРН 1175476029739</t>
  </si>
  <si>
    <t>СПАО «Ингосстрах»,период действия договорас 27.06.2024 до 26.06.2025</t>
  </si>
  <si>
    <t>630007, Новосибирская область,г.о. Новосибирск,г. Новосибирск, ул. Коммунистическая, д. 35, к.1</t>
  </si>
  <si>
    <t xml:space="preserve">Общество с ограниченной ответственностью Профессиональная коллекторская организация «Гранит Плюс»,ООО ПКО «Гранит Плюс» </t>
  </si>
  <si>
    <t>ОГРН 1161832051402</t>
  </si>
  <si>
    <t>СПАО «Ингосстрах»,период действия договорас 18.12.2024 по 17.12.2025</t>
  </si>
  <si>
    <t xml:space="preserve">Общество с ограниченной ответственностью Профессиональная коллекторская организация «ВИП-КОЛЛЕКШН»,ООО ПКО «ВИП-К» </t>
  </si>
  <si>
    <t>ОГРН 1182375005878</t>
  </si>
  <si>
    <t>СПАО «Ингосстрах»,период действия договорас 16.03.2025 по 15.03.2026</t>
  </si>
  <si>
    <t xml:space="preserve">Общество с ограниченной ответственностью профессиональная коллекторская организация«Долг-контроль»,ООО ПКО «Долг-контроль» </t>
  </si>
  <si>
    <t>ОГРН 1132468067621</t>
  </si>
  <si>
    <t>АО «АльфаСтрахование»,период действия договорас 15.02.2025 по 14.02.2026</t>
  </si>
  <si>
    <t>Общество с ограниченной ответственностью «Профессиональная коллекторская организация «Юридическая безопасность бизнеса»,ООО «ПКО «ЮББ»</t>
  </si>
  <si>
    <t>ОГРН 1107847355000</t>
  </si>
  <si>
    <t>ООО «Абсолют Страхование»,период действия договорас 12.04.2025 по 11.04.2026</t>
  </si>
  <si>
    <t>Общество с ограниченной ответственностью «профессиональная коллекторская организация «Главколлект»,ООО «Профессиональная коллекторская организация «Главколлект»</t>
  </si>
  <si>
    <t>ОГРН 1177847391501</t>
  </si>
  <si>
    <t>СПАО «Ингосстрах»,период действия договорас 22.01.2025 по 21.01.2026</t>
  </si>
  <si>
    <t>Общество с ограниченной ответственностью «Юридическая фирма «Гошин Групп»,ООО «ЮФ «Гошин Групп»</t>
  </si>
  <si>
    <t>ОГРН 1117746938880</t>
  </si>
  <si>
    <t>ПАО СК «Росгосстрах»,период действия договорас 01.10.2024 по 30.09.2025</t>
  </si>
  <si>
    <t>Общество с ограниченной ответственностью «Профессиональная коллекторская организация Юнона»,ООО «ПКО Юнона»</t>
  </si>
  <si>
    <t>ОГРН 1167847404053</t>
  </si>
  <si>
    <t>ООО «Зетта Страхование»,период действия договорас 04.05.2025 по 03.05.2026</t>
  </si>
  <si>
    <t>195027, г. Санкт-Петербург,вн. тер. г. муниципальныйокруг Большая Охта, ул. Магнитогорская, д. 23, корп. 1, лит. А, офис 332,комн. 43-Н</t>
  </si>
  <si>
    <t>Общество с ограниченной ответственностью «Первая коллекторская компания»,ООО «Первая коллекторская компания»</t>
  </si>
  <si>
    <t>ОГРН 1173025007979</t>
  </si>
  <si>
    <t>СПАО «Ингосстрах»,период действия договорас 25.01.2018 по 24.01.2019</t>
  </si>
  <si>
    <t>Общество с ограниченной ответственностью Профессиональная Коллекторская Организация «БУСТЭР»,ООО ПКО «БУСТЭР»</t>
  </si>
  <si>
    <t>ОГРН 1185476022709</t>
  </si>
  <si>
    <t>АО «Зетта Страхование»,период действия договорас 24.04.2025 по 23.04.2026</t>
  </si>
  <si>
    <t>Общество с ограниченной ответственностью Профессиональная коллекторская организация «Пойдём!»,ООО ПКО «Пойдём!»</t>
  </si>
  <si>
    <t>ОГРН 1175476124493</t>
  </si>
  <si>
    <t>ООО «Абсолют Страхование»,период действия договорас 01.03.2025 по 29.02.2026</t>
  </si>
  <si>
    <t>Общество с ограниченной ответственностью  «Юридическая компания «Легист»,ООО «ЮК «Легист»</t>
  </si>
  <si>
    <t>ОГРН 1167746816896</t>
  </si>
  <si>
    <t>СПАО «Ингосстрах»,период действия договорас 29.12.2018 по 28.12.2019</t>
  </si>
  <si>
    <t>Общество с ограниченной ответственностью  «Профессиональная коллекторская организация «Голиаф»,ООО ПКО «Голиаф»</t>
  </si>
  <si>
    <t>ОГРН 1176658096306</t>
  </si>
  <si>
    <t>СПАО «Ингосстрах»,период действия договорас 20.10.2024 по 19.10.2025</t>
  </si>
  <si>
    <t>620000, Свердловская область,г.о. городЕкатеринбург, г. Екатеринбург, ул. Мамина-Сибиряка,стр. 101, офис 5.17</t>
  </si>
  <si>
    <t>Общество с ограниченной ответственностью  «Группа компаний «Юрфининвест»,ООО «ГК «Юрфининвест»</t>
  </si>
  <si>
    <t>ОГРН 1137847308642</t>
  </si>
  <si>
    <t>ООО «Абсолют Страхование»,период действия договорас 31.05.2020 по 30.05.2021</t>
  </si>
  <si>
    <t>115088, г. Москва, ул. Машиностроения 2-я, д. 17, стр. 1, этаж 2,помещ. 1, ком. 63, офис 60</t>
  </si>
  <si>
    <t>30.09.2021,77922/21/379296-СЗ</t>
  </si>
  <si>
    <t>Общество с ограниченной ответственностью «Профессиональная коллекторская организация «БизнесКонсалтингГрупп»,ООО «ПКО «БКГ»</t>
  </si>
  <si>
    <t>ОГРН 1157746486798</t>
  </si>
  <si>
    <t>АО «Совкомбанк страхование»период действия договорас 04.06.2024 по 03.06.2025</t>
  </si>
  <si>
    <t>Общество с ограниченной ответственностью «Долговое бюро»,ООО «Долговое бюро»</t>
  </si>
  <si>
    <t>ОГРН 1188617006599</t>
  </si>
  <si>
    <t>СПАО «Ингосстрах»,период действия договорас 02.06.2019 по 01.06.2020</t>
  </si>
  <si>
    <t>628416, ХМАО-Югра, г. Сургут, просп. Ленина, д. 21,офис 523</t>
  </si>
  <si>
    <t>Общество с ограниченной ответственностью «Центр Взыскания Задолженности»,ООО «ЦВЗ»</t>
  </si>
  <si>
    <t>ОГРН 1187746409510</t>
  </si>
  <si>
    <t>ООО «Абсолют Страхование»,период действия договорас 15.05.2024 по 14.05.2025</t>
  </si>
  <si>
    <t>Общество с ограниченной ответственностью профессиональная коллекторская организация «Невская Финансовая Компания»,ООО ПКО «Невская Финансовая Компания»</t>
  </si>
  <si>
    <t>ОГРН 1187847064580</t>
  </si>
  <si>
    <t>АО «Совкомбанк страхование»,период действия договорас 15.06.2024 по 14.06.2025</t>
  </si>
  <si>
    <t>Общество с ограниченной ответственностью «Легия»,ООО «Легия»</t>
  </si>
  <si>
    <t>ОГРН 1187536003027</t>
  </si>
  <si>
    <t>ООО СК «Уралсиб Страхование»,период действия договорас 19.06.2020 по 18.06.2021</t>
  </si>
  <si>
    <t>30.06.2021,75907/21/23851-БД</t>
  </si>
  <si>
    <t>Общество с ограниченной ответственностью «Эникомп»,ООО «Эникомп»</t>
  </si>
  <si>
    <t>ОГРН 1107746246222</t>
  </si>
  <si>
    <t>СПАО «Ингосстрах»,период действия договорас 07.05.2022 по 06.05.2023</t>
  </si>
  <si>
    <t>125284, г. Москва,вн.тер.г. муниципальныйокруг Беговой,Ленинградский просп., д. 31 «А»,стр. 1, эт.25,помещ. 1/25/4</t>
  </si>
  <si>
    <t>14.02.2023,77922/23/289312-НК</t>
  </si>
  <si>
    <t>Общество с ограниченной ответственностью Профессиональная коллекторская организация «Нэйва»,ООО ПКО «Нэйва»</t>
  </si>
  <si>
    <t>ОГРН 1167746657033</t>
  </si>
  <si>
    <t>ПАО СК «Росгосстрах»,период действия договорас 20.04.2025 по 19.04.2026</t>
  </si>
  <si>
    <t>Акционерное общество Профессиональная коллекторская организация «Центр Долгового Управления»,АО ПКО «ЦДУ»</t>
  </si>
  <si>
    <t>ОГРН 5087746390353</t>
  </si>
  <si>
    <t>САО «ВСК»,период действия договорас 12.04.2025 по 11.04.2026</t>
  </si>
  <si>
    <t>117420, г. Москва,вн.тер.г. муниципальныйокруг Черемушки,ул. Наметкина, д. 15, эт/помещ./ком. 1/I/12</t>
  </si>
  <si>
    <t>Общество с ограниченной ответственностью профессиональная коллекторская организация «Агентство Консул-КМВ»,ООО ПКО «Агентство Консул-КМВ»</t>
  </si>
  <si>
    <t>ОГРН 1172651022136</t>
  </si>
  <si>
    <t>СПАО «Росгосстрах»,период действия договорас 24.01.2025 по 23.01.2026</t>
  </si>
  <si>
    <t>Общество с ограниченной ответственностью Профессиональная коллекторская организация «СВД»,ООО ПКО «СВД»</t>
  </si>
  <si>
    <t>ОГРН 1181832017058</t>
  </si>
  <si>
    <t>СПАО «Ингосстрах»,период действия договорас 13.08.2024 по 12.08.2025</t>
  </si>
  <si>
    <t>426008, Удмуртская Республика,г.о. город Ижевск,г. Ижевск, ул. Пушкинская,д. 268, литер Д, офис 201</t>
  </si>
  <si>
    <t>Общество с ограниченной ответственностью  «Национальное Бюро Финансового Контроля»,ООО «НБФК»</t>
  </si>
  <si>
    <t>ОГРН 1187456020840</t>
  </si>
  <si>
    <t>СПАО «Ингосстрах»,период действия договорас 07.09.2021 по 06.09.2022</t>
  </si>
  <si>
    <t>454080, Челябинская область,г.о. Челябинский,вн. р-н Центральный,г. Челябинск, ул. Энтузиастов, д. 26Б, офис 302</t>
  </si>
  <si>
    <t>04.08.2022.74910/22/53467-ЮТ</t>
  </si>
  <si>
    <t>Общество с ограниченной ответственностью «Профессиональная коллекторская организация «ИнБГ-Право»,ООО «ПКО «ИнБГ-Право»</t>
  </si>
  <si>
    <t>ОГРН 1065503010495</t>
  </si>
  <si>
    <t>СПАО «Ингосстрах»,период действия договорас 14.09.2024 по 13.09.2025</t>
  </si>
  <si>
    <t>Общество с ограниченной ответственностью Профессиональная коллекторская организация «Консалтинг и Инвестиции»,ООО ПКО «Консалтинг и Инвестиции»</t>
  </si>
  <si>
    <t>ОГРН 1151690042338</t>
  </si>
  <si>
    <t>ООО «Абсолют Страхование»,период действия договорас 27.04.2025 по 26.04.2026</t>
  </si>
  <si>
    <t xml:space="preserve">420073, Республика Татарстан, г. Казань, ул. Шуртыгина, д. 24,офис 6 </t>
  </si>
  <si>
    <t>Общество с ограниченной ответственностью Профессиональная коллекторская организация «21 век»,ООО Профессиональная коллекторская организация «21 век»</t>
  </si>
  <si>
    <t>ОГРН 1131831003754</t>
  </si>
  <si>
    <t>ООО «Зетта страхование»,период действия договорас 15.10.2024 по 14.10.2025</t>
  </si>
  <si>
    <t>426057, Удмуртская Республика, г. Ижевск, ул. Бородина, д. 21,офис 409А</t>
  </si>
  <si>
    <t>Общество с ограниченной ответственностью Профессиональная коллекторская организация «А.Сторм»,ООО ПКО «А.Сторм»</t>
  </si>
  <si>
    <t>ОГРН 1137746463690</t>
  </si>
  <si>
    <t>АО «АльфаСтрахование»,период действия договорас 03.09.20233 по 02.09.2024</t>
  </si>
  <si>
    <t>Общество с ограниченной ответственностью  «Финнекс»,ООО «Финнекс»</t>
  </si>
  <si>
    <t>ОГРН 1176658113983</t>
  </si>
  <si>
    <t>СПАО «Ингосстрах»,период действия договорас 24.10.2018 по 23.10.2019</t>
  </si>
  <si>
    <t>Общество с ограниченной ответственностью  «Финпротект»,ООО «Финпротект»</t>
  </si>
  <si>
    <t>ОГРН 1187325018143</t>
  </si>
  <si>
    <t>СПАО «Ингосстрах»,период действия договорас 29.10.2019 по 28.10.2020</t>
  </si>
  <si>
    <t>Общество с ограниченной ответственностью профессиональная коллекторская организация «Долговой Консультант»,ООО ПКО «ДОК»</t>
  </si>
  <si>
    <t>ОГРН 1187847227270</t>
  </si>
  <si>
    <t>ООО «Зетта Страхование»,период действия договорас 06.11.2024 по 05.11.2025</t>
  </si>
  <si>
    <t>192019,г. Санкт-Петербург, ул. Профессора Качалова, д. 7, литер А, помещ./офис 16-Н/711</t>
  </si>
  <si>
    <t>Общество с ограниченной ответственностью «Профессиональная коллекторская организация «САРМАТ»,ООО «ПКО «САРМАТ»</t>
  </si>
  <si>
    <t>ОГРН 1185053007611</t>
  </si>
  <si>
    <t>АО «Совкомбанк стахование»,период действия договорас 06.07.2024 по 05.07.2025</t>
  </si>
  <si>
    <t>Общество с ограниченной ответственностью Профессиональная коллекторская организация «СоберЛик»,ООО ПКО «СоберЛик»</t>
  </si>
  <si>
    <t>ОГРН 1145958087043</t>
  </si>
  <si>
    <t>СПАО «Ингосстрах»,период действия договорас 01.09.2024 по 31.08.2025</t>
  </si>
  <si>
    <t>614036, Пермский край,г.о. Пермский,г. Пермь, ул. Газеты Звезда, д. 13, этаж 4, помещ. 8</t>
  </si>
  <si>
    <t>Общество с ограниченной ответственностью профессиональная коллекторская организация «Центр помощи по взысканию задолженности»,ООО ПКО «Центр помощи по взысканию задолженности»</t>
  </si>
  <si>
    <t>ОГРН 1144345007872</t>
  </si>
  <si>
    <t>АО «АльфаСтрахование»,период действия договорас 04.12.2024 по 03.12.2025</t>
  </si>
  <si>
    <t>Общество с ограниченной ответственностью профессиональная коллекторская организация Агентство «Экономической Безопасности»,ООО ПКО «АЭБ»</t>
  </si>
  <si>
    <t>ОГРН 1102223004740</t>
  </si>
  <si>
    <t>СК «Росгосстрах»,период действия договорас 25.01.2024 по 24.01.2025</t>
  </si>
  <si>
    <t>Общество с ограниченной ответственностью «Профессиональная коллекторская организация «Изи Коллекшн Инвестмент»,ООО «ПКО «ИКОИ»</t>
  </si>
  <si>
    <t>ОГРН 1167746456547</t>
  </si>
  <si>
    <t>АО «Совкомбанк стахование»,период действия договорас 20.03.2025 по 21.03.2026</t>
  </si>
  <si>
    <t>Общество с ограниченной ответственностью «Правовой центр «Паритет»,ООО «Правовой центр «Паритет»</t>
  </si>
  <si>
    <t>ОГРН 1137746393432</t>
  </si>
  <si>
    <t>111033, г. Москва,вн. тер. г. муниципальныйокруг Лефортовоул. Золоторожский вал, д. 32, стр. 4, помещ. 405</t>
  </si>
  <si>
    <t>29.08.2022,77922/22/8513218-СЗ</t>
  </si>
  <si>
    <t>Общество с ограниченной ответственностью «Светлый путь»,ООО «Светлый путь»</t>
  </si>
  <si>
    <t>ОГРН 1157847315438</t>
  </si>
  <si>
    <t>ООО «ИНКОР Страхование»,период действия договорас 10.10.2019 по 09.10.2020</t>
  </si>
  <si>
    <t>Общество с ограниченной ответственностью «Свобода от долгов»,ООО «Свобода от долгов»</t>
  </si>
  <si>
    <t>ОГРН  1185275062411</t>
  </si>
  <si>
    <t>СПАО "Ингосстрах", период действия договорас 10.12.2021 по 09.12.2022</t>
  </si>
  <si>
    <t>603022, Нижегородская область, г. Нижний Новгород, ул. Тимирязева, д. 9,корп. 1, помещ. П332</t>
  </si>
  <si>
    <t>10.11.2022,52922/22/55044-ЛМ</t>
  </si>
  <si>
    <t>Общество с ограниченной ответственностью «Гарант»,ООО «Гарант»</t>
  </si>
  <si>
    <t>ОГРН 1165050050736</t>
  </si>
  <si>
    <t>ООО «Абсолют Страхование»,период действия договорас 30.03.2021 по 29.03.2022</t>
  </si>
  <si>
    <t>141109, Московская область,Щелковский р-он, г. Щелково, ул. Космодемьянская,д. 10А, помещ. 8</t>
  </si>
  <si>
    <t>20.08.2021,50922/21/174029-НК</t>
  </si>
  <si>
    <t>Общество с ограниченной ответственностью Профессиональная коллекторская организация «ВладФинанс»,ООО ПКО «ВладФинанс»</t>
  </si>
  <si>
    <t>ОГРН 5137746043628</t>
  </si>
  <si>
    <t>АО "АльфаСтрахование", период действия договорас 15.01.2025 по 14.01.2026</t>
  </si>
  <si>
    <t>119002,г. Москва, Малый Власьевский переулок, д. 6, этаж 1, помещ. IV, ком. 6</t>
  </si>
  <si>
    <t>Общество с ограниченной ответственностью профессиональная коллекторская организация «Зевс»,ООО ПКО «Зевс»</t>
  </si>
  <si>
    <t>ОГРН  1147232051230</t>
  </si>
  <si>
    <t>АО "АльфаСтрахование", период действия договорас 11.01.2025 по 10.01.2026</t>
  </si>
  <si>
    <t>Общество с ограниченной ответственностью «Профессиональная коллекторская организация «Альтафинанс»,ООО «ПКО «Альтафинанс»</t>
  </si>
  <si>
    <t>ОГРН 1187746969684</t>
  </si>
  <si>
    <t>СПАО «Ингосстрах»,период действия договорас 17.12.2023 по 16.12.2024</t>
  </si>
  <si>
    <t>117630, г. Москва, вн. тер. г. муниципальныйокруг Обручевский,Старокалужское ш.,д. 62,помещ. 1/3</t>
  </si>
  <si>
    <t>Общество с ограниченной ответственностью «профессиональная коллекторская организация «Инари»,ООО «ПКО «Инари»</t>
  </si>
  <si>
    <t>ОГРН 1147847545702</t>
  </si>
  <si>
    <t>АО «Совкомбанк страхование»,период действия договорас 07.06.2024 по 06.06.2025</t>
  </si>
  <si>
    <t>Общество с ограниченной ответственностью  «Капитал»,ООО «Капитал»</t>
  </si>
  <si>
    <t>ОГРН 1161832062677</t>
  </si>
  <si>
    <t>СПАО «Ингосстрах»,период действия договорас 10.01.2024 по 09.01.2025</t>
  </si>
  <si>
    <t>426069, Удмуртская Республика,г. Ижевск, ул. Нижняя, д. 18,офис 202А</t>
  </si>
  <si>
    <t>26.01.2024,18922/24/7833-ИН</t>
  </si>
  <si>
    <t>Общество с ограниченной ответственностью «Центр АвтоФинансовых технологий»,ООО «ЦАФТ»</t>
  </si>
  <si>
    <t>ОГРН 1177847277255</t>
  </si>
  <si>
    <t>СПАО «Ингосстрах»,период действия договорас 01.02.2023 по 31.01.2024</t>
  </si>
  <si>
    <t>196084, г. Санкт-Петербург,вн. тер. г. Муниципальныйокруг Московская застава,ул. Черниговская, д. 8, литера А, помещ. 29-Н,81Н</t>
  </si>
  <si>
    <t>07.11.2023,78922/23/6098313-АП</t>
  </si>
  <si>
    <t>Общество с ограниченной ответственности «АЕ ГРУПП»,ООО «АЕГ»</t>
  </si>
  <si>
    <t>ОГРН 1175658016731</t>
  </si>
  <si>
    <t>СПАО «Ингосстрах»,период действия договорас 05.02.2019 по 04.02.2020</t>
  </si>
  <si>
    <t>Общество с ограниченной ответственностью ственностью Профессиональная коллекторская организация «Верное решение»,ООО ПКО «Верное решение»</t>
  </si>
  <si>
    <t>ОГРН 1081690065490</t>
  </si>
  <si>
    <t>420059, Республика Татарстан,г. Казань, ул. Оренбургский тракт,д. 20, офис 312</t>
  </si>
  <si>
    <t>06.03.2019,77922/19/184898-СЗ</t>
  </si>
  <si>
    <t>Общество с ограниченной ответственностью Профессиональная коллекторская организация  «Норд Стар»,ООО ПКО «Норд Стар»</t>
  </si>
  <si>
    <t>ОГРН 5177746087020</t>
  </si>
  <si>
    <t>ООО «Зетта Страхование»,период действия договорас 10.12.2024 по 09.12.2025</t>
  </si>
  <si>
    <t xml:space="preserve">Общество с ограниченной ответственностью «РС КРЕДИТ ГРУПП», ООО РС «КРЕДИТ ГРУПП» </t>
  </si>
  <si>
    <t>ОГРН 1196658007193</t>
  </si>
  <si>
    <t>ООО «ИНКОР Страхование»,период действия договорас 20.02.2019 по 19.02.2020</t>
  </si>
  <si>
    <t xml:space="preserve">Общество с ограниченной ответственностью «Профессиональная коллекторская организация «Верум»,ООО «ПКО «Верум» </t>
  </si>
  <si>
    <t>ОГРН 1151690069046</t>
  </si>
  <si>
    <t>СПАО «Ингосстрах»,период действия договорас 11.02.2025 по 10.02.2026</t>
  </si>
  <si>
    <t>420059, Республика Татарстан, г. Казань, ул. Оренбургский тракт,д. 24В, помещ. 1006</t>
  </si>
  <si>
    <t>Общество с ограниченной ответственностью Профессиональная коллекторская организация «Кировская Финансовая Компания»,ООО ПКО «КФК»</t>
  </si>
  <si>
    <t>ОГРН 1144345009104</t>
  </si>
  <si>
    <t>АО «Совкомбанк страхование»,период действия договорас 30.01.2025 по 29.01.2026</t>
  </si>
  <si>
    <t xml:space="preserve">Общество с ограниченной ответственностью «Профессиональная коллекторская организация «Центр урегулирования долга»,ООО ПКО «ЦУД» </t>
  </si>
  <si>
    <t>ОГРН 1183123036689</t>
  </si>
  <si>
    <t>СПАО «Ингосстрах»,период действия договорас 01.02.2025 по 31.01.2026</t>
  </si>
  <si>
    <t>Общество с ограниченной ответственностью профессиональная коллекторская организация «Айса»,ООО ПКО «Айса»</t>
  </si>
  <si>
    <t>ОГРН 1185958071694</t>
  </si>
  <si>
    <t>ООО «Зетта Страхование»,период действия договорас 27.04.2025 по 26.04.2026</t>
  </si>
  <si>
    <t>Общество с ограниченной ответственностью профессиональная коллекторская организация«Генезис»,ООО ПКО «Генезис»</t>
  </si>
  <si>
    <t>ОГРН 1196820000860</t>
  </si>
  <si>
    <t>СПАО «Ингосстрах»,период действия договорас 06.03.2025 по 05.03.2026</t>
  </si>
  <si>
    <t>392000, Тамбовская область,г. Тамбов,ул. Советская, д. 191,офис 333</t>
  </si>
  <si>
    <t>Общество с ограниченнойответственностью «Профессиональная коллекторская организация«Алтай»,ООО ПКО «Алтай»</t>
  </si>
  <si>
    <t>ОГРН 1152225029417</t>
  </si>
  <si>
    <t>СПАО «Ингосстрах»,период действия договорас 29.11.2024 по 28.11.2025</t>
  </si>
  <si>
    <t>Общество с ограниченной ответственностью Профессиональная коллекторская организация«Юристъ»,ООО ПКО «Юристъ»</t>
  </si>
  <si>
    <t>ОГРН 1060278105161</t>
  </si>
  <si>
    <t>ООО «Зетта Страхование»,период действия договорас 20.03.2025 по 19.03.2026</t>
  </si>
  <si>
    <t>452000, Республика Башкортостан, г.о. город Уфа,г. Уфа,ул. Кирова, д. 107, помещ. 501</t>
  </si>
  <si>
    <t>Общество с ограниченной  ответственностью Профессиональная коллекторская организация «Юридическая компания «Уна Лекс»,ООО ПКО «Юридическая компания «Уна Лекс»</t>
  </si>
  <si>
    <t>ОГРН 1197627003705</t>
  </si>
  <si>
    <t>ООО «Зетта Страхование»,период действия договорас 25.02.2025 по 24.02.2026</t>
  </si>
  <si>
    <t>Общество с ограниченной ответственностью «Юридическая компания № 1»,ООО «Юридическая компания № 1»</t>
  </si>
  <si>
    <t>ОГРН 1166313150464</t>
  </si>
  <si>
    <t>СПАО «Ингосстрах»,период действия договорас 11.02.2022 по 10.02.2023</t>
  </si>
  <si>
    <t>25.08.2022,63922/22/74855-ЗМ</t>
  </si>
  <si>
    <t>Общество с ограниченной ответственностью «Профессиональная коллекторская организация «Акцепт-Краснодар»,ООО «ПКО «Акцепт-Краснодар»</t>
  </si>
  <si>
    <t>ОГРН 1072312012794 ИНН 2312143061</t>
  </si>
  <si>
    <t>ООО «Русское страховое общество «ЕВРОИНС»,период действия договорас 25.03.2024 по 24.03.2025</t>
  </si>
  <si>
    <t>350015, Краснодарский край,г.о. город Краснодар,г. Краснодар, ул. им. Митрофана Седина,д. 150</t>
  </si>
  <si>
    <t>26.03.2025,23922/25/60812-ГК</t>
  </si>
  <si>
    <t>Общество с ограниченной ответственностью Профессиональная коллекторская организация «Юридический центр Защита»,ООО ПКО «ЮЦ Защита»</t>
  </si>
  <si>
    <t>ОГРН 1167746596687</t>
  </si>
  <si>
    <t>119192, г. Москва, муниципальный округРаменки вн. тер. г.,ул. Мосфильмовская,д. 74Б., этаж 24, апарт./ком. 01-24/3</t>
  </si>
  <si>
    <t>Общество с ограниченной ответственностью Профессиональная коллекторская организация «Рестант»,ООО ПКО «Рестант»</t>
  </si>
  <si>
    <t>ОГРН 1176658038700</t>
  </si>
  <si>
    <t>АО «Совкомбанк Страхование»,период действия договорас 15.05.2025 по 14.05.2026</t>
  </si>
  <si>
    <t>620078, Свердловская область, г.о. город Екатеринбург,г. Екатеринбург, ул. Лодыгина,д. 8, кв.153</t>
  </si>
  <si>
    <t>Общество с ограниченной ответственностью Профессиональная коллекторская организация «Региональное Бюро Взысканий»,ООО ПКО «РБВ»</t>
  </si>
  <si>
    <t>ОГРН 1135483002214</t>
  </si>
  <si>
    <t>ООО «Абсолют Страхование»,период действия договорас 16.03.2025 по 15.03.2026</t>
  </si>
  <si>
    <t>Общество с ограниченной ответственностью «Профессиональная коллекторская организация «Вектор»,ООО «ПКО «Вектор»</t>
  </si>
  <si>
    <t>ОГРН 1192130003152</t>
  </si>
  <si>
    <t>ООО «Зетта Страхование»,период действия договорас 26.03.2025 по 25.03.2026</t>
  </si>
  <si>
    <t>Общество с ограниченной ответственностью «Профессиональная коллекторская организация БАСТИОН»,ООО «ПКО БАСТИОН»</t>
  </si>
  <si>
    <t>ОГРН 1146194004296</t>
  </si>
  <si>
    <t>426009, Удмуртская Республика, г. Ижевск, ул. Ухтомского, д. 24,помещ. 29</t>
  </si>
  <si>
    <t>Общество с ограниченной ответственностью «Профессиональная коллекторская организация «АРМ-КАПИТАЛ»,ООО «Профессиональная коллекторская организация «АРМ-КАПИТАЛ»</t>
  </si>
  <si>
    <t>ОГРН 1156196050449</t>
  </si>
  <si>
    <t>СПАО «Ингосстрах»,период действия договорас 01.04.2024 по 31.03.2025</t>
  </si>
  <si>
    <t>03.04.2025,61922/25/36033-МЧ</t>
  </si>
  <si>
    <t>Общество с ограниченной ответственностью ПРОФЕССИОНАЛЬНАЯ КОЛЛЕКТОРСКАЯ ОРГАНИЗАЦИЯ «АРТЕ ГРУПП»,    ООО ПКО «АРТЕ ГРУПП»</t>
  </si>
  <si>
    <t>ОГРН 1185275038376</t>
  </si>
  <si>
    <t>СПАО «Ингосстрах»,период действия договорас 05.04.2024 по 04.04.2025;СПАО «Ингосстрах»,период действия договорас 05.04.2025 по 04.04.2028</t>
  </si>
  <si>
    <t>Общество с ограниченной ответственностью «Профессиональная коллекторская организация «Аламо Коллект»,    ООО «ПКО «Аламо Коллект»</t>
  </si>
  <si>
    <t>ОГРН 1185275060915</t>
  </si>
  <si>
    <t>АО «Совкомбанк страхование»,период действия договорас 17.04.2025 по 16.04.2026</t>
  </si>
  <si>
    <t>428031, Чувашская Республика – Чувашия,г.о. город Чебоксары,г. Чебоксары, ул. Ленинского Комсомолад. 25, к. 1, помещ. 10.04</t>
  </si>
  <si>
    <t>29.04.2019,  59922/19/27068-АТ</t>
  </si>
  <si>
    <t>Общество с ограниченной ответственностью «Профессиональная коллекторская организация «Колибри-КЭПитал»,ООО «ПКО «Колибри-КЭПитал»</t>
  </si>
  <si>
    <t>ОГРН 5147746075450</t>
  </si>
  <si>
    <t>ООО «Уралсиб Страхование»,период действия договорас 24.04.2024 по 23.04.2025</t>
  </si>
  <si>
    <t>Общество с ограниченной ответственностью Профессиональная Коллекторская Организация «Центр Поддержки Бизнеса»,ООО ПКО «ЦПБ»</t>
  </si>
  <si>
    <t>ОГРН 1193850009506</t>
  </si>
  <si>
    <t>ООО "Абсолют Страхование", период действия договорас 01.05.2025 по 30.04.2026</t>
  </si>
  <si>
    <t>Общество с ограниченной ответственностью «Профессиональная коллекторская организация «Поволжский центр урегулирования убытков»,ООО «ПКО «ПЦУУ»</t>
  </si>
  <si>
    <t>ОГРН 1153443019740</t>
  </si>
  <si>
    <t>АО «АльфаСтрахование»,период действия договорас 20.02.2025 по 19.02.2026</t>
  </si>
  <si>
    <t>Общество с ограниченной ответственностью  «Кредо Финанс»,ООО «Кредо Финанс»</t>
  </si>
  <si>
    <t>ОГРН 1187746783355</t>
  </si>
  <si>
    <t>ООО «Зетта Страхование»,период действия договорас 13.12.2023 по 12.12.2024</t>
  </si>
  <si>
    <t>123290, г. Москва,вн.тер.г. муниципальныйокруг Пресненский,ул. Ермакова роща, д. 7Б, стр. 6, этаж 3, ком. 9</t>
  </si>
  <si>
    <t>Общество с ограниченной ответственностью Профессиональная коллекторская организация «Стандарт»,ООО ПКО «Стандарт»</t>
  </si>
  <si>
    <t>ОГРН 1157746820142</t>
  </si>
  <si>
    <t>ПАО СК «Росгосстрах»,период действия договорас 01.07.2024 по 30.06.2025</t>
  </si>
  <si>
    <t>115054, г. Москва,вн.тер.г. муниципальныйокруг Замоскворечье,пер. 5-й Монетчиковский,д.16, этаж 0, помещ. II,ком. 2, офис 51</t>
  </si>
  <si>
    <t>Общество с ограниченной ответственностью Профессиональная коллекторская организация «Долговые Инвестиции»,ООО ПКО «Долговые Инвестиции»</t>
  </si>
  <si>
    <t>ОГРН 1097746346500</t>
  </si>
  <si>
    <t>САО «ВСК»,период действия договорас 22.04.2025 по 21.04.2026</t>
  </si>
  <si>
    <t>117420, г. Москва, ул. Намёткина, д. 15,этаж 1, помещ. I, ком. 14-17</t>
  </si>
  <si>
    <t>Общество с ограниченной ответственностью «Профессиональная коллекторская организация «Альянс Поволжье»,ООО ПКО «Альянс Поволжье»</t>
  </si>
  <si>
    <t>ОГРН 1142130004180</t>
  </si>
  <si>
    <t>АО «АльфаСтрахование»,период действия договорас 06.03.2025 до 05.03.2026</t>
  </si>
  <si>
    <t>Общество с ограниченной ответственностью «Профессиональная коллекторская организация  «Автоматизированные Бизнес Системы»,ООО «ПКО «АБС»</t>
  </si>
  <si>
    <t>ОГРН 1087746460295</t>
  </si>
  <si>
    <t>СПАО «Ингосстрах»,период действия договорас 14.01.2025 по 13.01.2026</t>
  </si>
  <si>
    <t>109028, г. Москва,вн.тер.г. муниципальныйокруг Таганский,наб. Серебряническая, д. 29</t>
  </si>
  <si>
    <t>Общество с ограниченной ответственность «РУССКАЯ КОРОНА»,ООО «РУССКАЯ КОРОНА»</t>
  </si>
  <si>
    <t>ОГРН 1037739018206</t>
  </si>
  <si>
    <t>ООО РСО «ЕВРОИНС» период действия договорас 09.01.2022 по 08.01.2023</t>
  </si>
  <si>
    <t>07.06.2022,62907/22/15397-МН</t>
  </si>
  <si>
    <t>Общество с ограниченной ответственностью Профессиональная коллекторская организация «Бюро судебного взыскания»,ООО ПКО «БСВ»</t>
  </si>
  <si>
    <t>ОГРН 1122225006056</t>
  </si>
  <si>
    <t>СПАО «Ингосстрах»,период действия договорас 14.01.2025 по 13.01.2025</t>
  </si>
  <si>
    <t>Общество с ограниченной ответственностью «Профессиональная коллекторская организация «Национальная Фабрика Ипотеки», ООО «ПКО «Национальная Фабрика Ипотеки»</t>
  </si>
  <si>
    <t>ОГРН 1177746942020</t>
  </si>
  <si>
    <t>АО «АльфаСтрахование»,период действия договорас 25.02.2025 по 24.02.2026</t>
  </si>
  <si>
    <t>107140,г. Москва, ул. Верхняя Красносельская, д. 11 А, стр. 1, этаж 2,помещ. II, ком. 45</t>
  </si>
  <si>
    <t>Общество с ограниченной ответственностью Профессиональная коллекторская организация «СмартЗадолженность»,ООО ПКО «СмартЗадолженность»</t>
  </si>
  <si>
    <t>ОГРН 1111841011590</t>
  </si>
  <si>
    <t>СПАО «Ингосстрах»,период действия договорас 01.04.2025 по 31.03.2026</t>
  </si>
  <si>
    <t>426063, Удмуртская Республика, г. Ижевск, ул. Союзная, д. 75,офис 1</t>
  </si>
  <si>
    <t>Общество с ограниченной ответственностью «Профессиональная коллекторская организация «Сибиряк Плюс»,ООО «ПКО «Сибиряк Плюс»</t>
  </si>
  <si>
    <t>ОГРН 1185476108223</t>
  </si>
  <si>
    <t>ООО «Зетта Страхование»,период действия договорас 20.06.2024 по 19.06.2025</t>
  </si>
  <si>
    <t xml:space="preserve">630009, Новосибирская область, г. Новосибирск, ул. Никитина, д. 20,этаж 3, офис 307 </t>
  </si>
  <si>
    <t>Общество с ограниченной ответственностью Профессиональная коллекторская организация «Интек»,ООО ПКО «Интек»</t>
  </si>
  <si>
    <t>ОГРН 1192375017757</t>
  </si>
  <si>
    <t>ООО СК «Гелиос»,период действия договорас 08.07.2024 по 07.07.2025</t>
  </si>
  <si>
    <t>350075, Краснодарский край, г. Краснодар, ул. им. Селезнева,д. 4/3, помещ. 54/1</t>
  </si>
  <si>
    <t>Общество с ограниченной ответственностью Профессиональная коллекторская организация «Патриот»,ООО ПКО «Патриот»</t>
  </si>
  <si>
    <t>ОГРН 1106659011359</t>
  </si>
  <si>
    <t>ООО «Абсолют страхование»,период действия договорас 22.05.2025 по 21.05.2026</t>
  </si>
  <si>
    <t>Общество с ограниченной ответственностью «Вектор Белгород»,ООО «Вектор Белгород»</t>
  </si>
  <si>
    <t>ОГРН 1163123063510</t>
  </si>
  <si>
    <t>СПАО «Ингосстрах»,период действия договорас 22.04.2025 по 21.04.2026</t>
  </si>
  <si>
    <t>Общество с ограниченной ответственностью Профессиональная коллекторская организация «Московское Агентство Судебного Взыскания»,ООО ПКО «МАСВ»</t>
  </si>
  <si>
    <t>ОГРН 1125027004431</t>
  </si>
  <si>
    <t>ООО «Абсолют Страхование»,период действия договорас 30.05.2025 по 29.05.2026</t>
  </si>
  <si>
    <t xml:space="preserve">111674, г. Москва,вн. тер. г. муниципальныйокруг Некрасовка,ул. Рождественская,д. 14, этаж 1, помещ. V,комната 9 </t>
  </si>
  <si>
    <t>08.07.2019,71907/19/14510-ЕК</t>
  </si>
  <si>
    <t>Общество с ограниченной ответственностью Профессиональная коллекторская организация «Дебит Коллекшн»,ООО ПКО «ДЕКОЛЛ»</t>
  </si>
  <si>
    <t>ОГРН 1187154026180</t>
  </si>
  <si>
    <t>АО «АльфаСтрахование»,период действия договорас 12.04.2025 по 11.04.2026</t>
  </si>
  <si>
    <t>Общество с ограниченной ответственностью  «Профессиональная коллекторская организация» «ДС Логистик»,ООО ПКО «ДС Логистик»</t>
  </si>
  <si>
    <t>ОГРН  1143702026247</t>
  </si>
  <si>
    <t>ПАО СК «Росгосстрах»,период действия договорас 22.05.2024 по 21.05.2025</t>
  </si>
  <si>
    <t>Общество с ограниченной ответственностью «КОМПАНИЯ ВОСТОК»,ООО «КОМПАНИЯ ВОСТОК»</t>
  </si>
  <si>
    <t>ОГРН 1132721006681</t>
  </si>
  <si>
    <t>СПАО «Ингосстрах»,период действия договорас 01.05.2022 по 30.04.2023</t>
  </si>
  <si>
    <t>10.04.2023,27922/23/17791-АК</t>
  </si>
  <si>
    <t xml:space="preserve">Общество с ограниченной ответственностью Профессиональная коллекторская организация «СИТ»,ООО ПКО «СИТ» </t>
  </si>
  <si>
    <t>ОГРН 1021801436007</t>
  </si>
  <si>
    <t>СПАО «Ингосстрах»,период действия договорас 18.06.2024 по 17.06.2025</t>
  </si>
  <si>
    <t>426011, Удмуртская Республика,г.о. город Ижевск,г. Ижевск, ул. Холмогорова, д. 11Б, этаж 4, офис 7</t>
  </si>
  <si>
    <t>Общество с ограниченной ответственностью «Профессиональная коллекторская организация «Решение», ООО «ПКО «Решение»</t>
  </si>
  <si>
    <t>ОГРН 1134027001470</t>
  </si>
  <si>
    <t>СПАО «Ингосстрах»,период действия договорас 10.05.2025 по 09.05.2026</t>
  </si>
  <si>
    <t>Общество с ограниченной ответственностью «Профессиональная коллекторская организация «Рублёв-Финанс»,ООО «ПКО «Рублёв-Финанс»</t>
  </si>
  <si>
    <t>ОГРН 5077746740946</t>
  </si>
  <si>
    <t>ПАО СК «Росгосстрах»,период действия договорас 20.05.2024 по19.05.2025</t>
  </si>
  <si>
    <t>121087, г. Москва,вн.тер.г. муниципальныйокруг Филевский,проезд Багратионовский, д. 7, корп. 20В, офис 517</t>
  </si>
  <si>
    <t>info@rfinance.su</t>
  </si>
  <si>
    <t>Общество с ограниченной ответственностью «Профессиональная коллекторская организация «РБ-КОНСАЛТ»,ООО ПКО «РБ-КОНСАЛТ»</t>
  </si>
  <si>
    <t>ОГРН  1172036002918</t>
  </si>
  <si>
    <t>СПАО «Ингосстрах»,период действия договорас 21.03.2025 по 20.03.2026</t>
  </si>
  <si>
    <t xml:space="preserve">Общество с ограниченной ответственностью Профессиональная коллекторская организация «Брокер-КА»,ООО ПКО «Брокер-КА» </t>
  </si>
  <si>
    <t>ОГРН 1191832008026</t>
  </si>
  <si>
    <t>СПАО «Ингосстрах»,период действия договорас 01.05.2025 по 30.04.2026</t>
  </si>
  <si>
    <t>426008, Удмуртская Республика,г.о. город Ижевск,г. Ижевск, ул. Пушкинская, д. 266, офис 108</t>
  </si>
  <si>
    <t>Общество с ограниченной ответственностью «РУБЕЖ»,ООО «РУБЕЖ»</t>
  </si>
  <si>
    <t>ОГРН 1192536012460</t>
  </si>
  <si>
    <t>АО «АльфаСтрахование»,период действия договорас 01.06.2019 по 31.05.2020</t>
  </si>
  <si>
    <t>690001, Приморский край, г. Владивосток, ул. Муравьева-Амурского,д. 1Б, этаж 8, помещ. 4</t>
  </si>
  <si>
    <t>Общество с ограниченной ответственностью Профессиональная коллекторская организация «Технология-комфорт»,ООО ПКО «Технология-комфорт»</t>
  </si>
  <si>
    <t>ОГРН 1120327018382</t>
  </si>
  <si>
    <t>СПАО «Ингосстрах»,период действия договорас 22.07.2024 по 21.07.2025</t>
  </si>
  <si>
    <t>Общество с ограниченной ответственностью  «Профессиональная коллекторская организация «Валькирия»,ООО «ПКО «Валькирия»</t>
  </si>
  <si>
    <t>ОГРН 1191690032423</t>
  </si>
  <si>
    <t>СПАО «Ингосстрах»,период действия договораC 03.07.2024 по 02.07.2025</t>
  </si>
  <si>
    <t>420095, Республика Татарстан,г.о. город Казань,г. Казань, ул. Васильченко, зд. 1,к.2, офис 228, помещ. 1001</t>
  </si>
  <si>
    <t>11.03.2025,16922/25/150851-АЗ</t>
  </si>
  <si>
    <t>Общество с ограниченной ответственностью Профессиональная коллекторская организация Территория диалога»,ООО ПКО Территория диалога»</t>
  </si>
  <si>
    <t>ОГРН 1197746379379</t>
  </si>
  <si>
    <t>АО «Совкомбанк страхование»,период действия договорас 25.08.2024 по 24.08.2025</t>
  </si>
  <si>
    <t>121087, г. Москва, вн. тер. муниципальныйокруг Филевский парк,пр-т Багратионовский,д.12А</t>
  </si>
  <si>
    <t>Общество с ограниченной ответственностью «Профессиональная коллекторская организация «Центр Финансовой помощи»,ООО «ПКО «ЦФП»</t>
  </si>
  <si>
    <t>ОГРН 1197847017862</t>
  </si>
  <si>
    <t>АО «Совкомбанк страхование»,срок действия договорас 10.06.2024 по 09.06.2025</t>
  </si>
  <si>
    <t>Общество с ограниченной ответственности Профессиональная коллекторская организация «Вернём»,ООО ПКО «Вернём»</t>
  </si>
  <si>
    <t>ОГРН 1135658002149</t>
  </si>
  <si>
    <t>СПАО «Ингосстрах»,период действия договорас 29.07.2024 по 28.07.2025</t>
  </si>
  <si>
    <t>650000,  Кемеровская область – Кузбасс, г. Кемерово, ул. 50 лет Октября, д. 11, ком. 818</t>
  </si>
  <si>
    <t>Общество с ограниченной ответственностью Профессиональная коллекторская организация «ЭНЕРГИЯ», ООО ПКО «ЭНЕРГИЯ»</t>
  </si>
  <si>
    <t>ОГРН 1162536056198</t>
  </si>
  <si>
    <t>АО «АльфаСтрахование»,период действия договорас 21.06.2024 по 20.06.2025</t>
  </si>
  <si>
    <t>690105, Приморский край, г. Владивосток, ул. Бородинская,д. 46/50, к. 1, офис 802</t>
  </si>
  <si>
    <t>Общество с ограниченной ответственностью Профессиональная коллекторская организация «Агентство по возврату долгов», ООО ПКО «АВД»</t>
  </si>
  <si>
    <t>ОГРН 1183702001988</t>
  </si>
  <si>
    <t>ПАО СК «Росгосстрах» период действия договорас 24.06.2024 по 23.06.2025</t>
  </si>
  <si>
    <t>02.09.2019,  66922/19/50499-АС</t>
  </si>
  <si>
    <t>Общество с ограниченной ответственностью  Профессиональная коллекторская организация «Организация по работе с проблемной задолженностью»,ООО ПКО «ОРПЗ»</t>
  </si>
  <si>
    <t>ОГРН 1156658063011</t>
  </si>
  <si>
    <t>СПАО «Ингосстрах»,период действия договорас 01.06.2024 по 31.05.2025</t>
  </si>
  <si>
    <t>620010, Свердловская область,г.о. город Екатеринбург,г. Екатеринбург, ул. Черняховского, стр. 86, офис 306</t>
  </si>
  <si>
    <t>Общество с ограниченной ответственностью профессиональная коллекторская организация «Владимирское правовое агентство», ООО ПКО «ВПА»</t>
  </si>
  <si>
    <t>ОГРН 1113327005472</t>
  </si>
  <si>
    <t>АО «АльфаСтрахование»,период действия договорас 01.08.2025 по 31.07.2030</t>
  </si>
  <si>
    <t>600021, Владимирская область, г. Владимир, ул. Красноармейская,д. 43-Б, офис 6, помещ. 2</t>
  </si>
  <si>
    <t>Общество с ограниченной ответственностью Профессиональная коллекторская организация «Эксперт Сибирь»,ООО ПКО «Эксперт Сибирь»</t>
  </si>
  <si>
    <t>ОГРН 1165476089635</t>
  </si>
  <si>
    <t>АО «АльфаСтрахование»,период действия договорас 04.02.2025 по 03.02.2026</t>
  </si>
  <si>
    <t>426000, Удмуртская Республика,г. Ижевск, ул. Карла Маркса, д. 268, помещ. 1-4</t>
  </si>
  <si>
    <t>Общество с ограниченной ответственностью «Профессиональная коллекторская организация «РХС Инвест»,    ООО «ПКО «РХС Инвест»</t>
  </si>
  <si>
    <t>ОГРН 1194350008599</t>
  </si>
  <si>
    <t>СПАО «Ингосстрах»,период действия договорас 09.08.2024 по 08.08.2025</t>
  </si>
  <si>
    <t>Общество с ограниченной ответственностью «БП-Финанс»,ООО «БП-Финанс»</t>
  </si>
  <si>
    <t>ОГРН 1154827015100</t>
  </si>
  <si>
    <t>СПАО «Ингосстрах»,период действия договорас 19.08.2021 по 18.08.2022</t>
  </si>
  <si>
    <t>08.08.2022,48907/22/18693-ВФ</t>
  </si>
  <si>
    <t>Общество с ограниченной ответственностью «Профессиональная коллекторская организация «Центр юридических решений»,ООО «ПКО «ЦЮР»</t>
  </si>
  <si>
    <t>ОГРН 1175543031740</t>
  </si>
  <si>
    <t>СПАО «Ингосстрах»,период действия договорас 02.09.2024 по 01.09.2025</t>
  </si>
  <si>
    <t>644042, Омская область,г.о. город Омск,г. Омск, пр-т Карла Маркса,д.32, помещ. 9/7П</t>
  </si>
  <si>
    <t>Общество с ограниченной ответственностью Профессиональная коллекторская организация  «Вербоконнект»,ООО ПКО «Вербоконнект»</t>
  </si>
  <si>
    <t>ОГРН 1137746115968</t>
  </si>
  <si>
    <t>СПАО «Ингосстрах»,период действия договорас 12.08.2024 по 11.08.2025</t>
  </si>
  <si>
    <t>sales@verboconnect.ru</t>
  </si>
  <si>
    <t>Общество с ограниченной ответственностью профессиональная коллекторская организация «Карат»,ООО ПКО «Карат»</t>
  </si>
  <si>
    <t>ОГРН 1147232047577</t>
  </si>
  <si>
    <t>АО «Совкомбанк страхование»,период действия договорас 23.04.2025 по 22.04.2026</t>
  </si>
  <si>
    <t>625051, Тюменская область, г. Тюмень, ул.30 лет Победыд. 89, офис 204</t>
  </si>
  <si>
    <t>Общество с ограниченной ответственностью Профессиональная коллекторская организация «АСТКОЛЛЕКТ ГРУПП»,ООО ПКО «АК ГРУПП»</t>
  </si>
  <si>
    <t>ОГРН 1193025003852</t>
  </si>
  <si>
    <t>ООО «Абсолют Страхование»,период действия договорас 23.09.2024 по 22.09.2025</t>
  </si>
  <si>
    <t>Общество с ограниченной ответственностью профессиональная коллекторская организация «Профессиональное управление долгами»,ООО ПКО «ПУД»</t>
  </si>
  <si>
    <t>ОГРН 1056168026826</t>
  </si>
  <si>
    <t>ООО "Зетта Страхование", период действия договорас 22.04.2025 по 21.04.2026</t>
  </si>
  <si>
    <t>Общество с ограниченной ответственностью профессиональная коллекторская организация «Киберникс»,ООО ПКО «Киберникс»</t>
  </si>
  <si>
    <t>ОГРН 1102130000631</t>
  </si>
  <si>
    <t>АО «Совкомбанк»,период действия договорас 07.10.2024 по 06.10.2025</t>
  </si>
  <si>
    <t>Общество с ограниченной ответственностью профессиональная коллекторская организация «Смарт Коллекшн»,ООО ПКО «Смарт Коллекшн»</t>
  </si>
  <si>
    <t>ОГРН 1177536006944</t>
  </si>
  <si>
    <t>АО «АльфаСтрахование»,период действия договорас 12.10.2024 по 11.10.2025</t>
  </si>
  <si>
    <t>672000, Забайкальский край, г. Чита, ул. Анохина, д. 120А,помещ. 1</t>
  </si>
  <si>
    <t>Общество с ограниченной ответственностью «Профессиональная Коллекторская Организация «ТРЭК»,ООО «Профессиональная Коллекторская Организация «ТРЭК»</t>
  </si>
  <si>
    <t>ОГРН 1193443010111</t>
  </si>
  <si>
    <t>АО «АльфаСтрахование»,период действия договорас 27.09.2024 по 26.09.2025</t>
  </si>
  <si>
    <t>400005,Волгоградская область, г. Волгоград, просп. им. В.И. Ленина, д. 86, этаж 7, ком. 6, офис 701</t>
  </si>
  <si>
    <t>Общество с ограниченной ответственностью «Профессиональная коллекторская организация СТАБИЛЬНОСТЬ БИЗНЕСА»,ООО «ПКО СТАБИЛЬНОСТЬ БИЗНЕСА»</t>
  </si>
  <si>
    <t>ОГРН 1156451026269</t>
  </si>
  <si>
    <t>АО «АльфаСтрахование»,период действия договорас 17.10.2024 по 16.10.2025</t>
  </si>
  <si>
    <t>410004, Саратовская область,г. Саратов, ул. Чернышевского Н.Г.,зд. 60/62, помещ. 7</t>
  </si>
  <si>
    <t>26.11.2019,16922/19/97033-ИБ</t>
  </si>
  <si>
    <t>Общество с ограниченной ответственностью «Профессиональная коллекторская организация «Айсберг»,ООО «ПКО «Айсберг»</t>
  </si>
  <si>
    <t>ОГРН 1171690075864</t>
  </si>
  <si>
    <t>СПАО «Ингосстрах»,период действия договорас 05.11.2024 по 04.11.2025</t>
  </si>
  <si>
    <t>Общество с ограниченной ответственностью Профессиональная коллекторская организация «Право онлайн»,ООО ПКО «Право онлайн»</t>
  </si>
  <si>
    <t>ОГРН 1195476020343</t>
  </si>
  <si>
    <t xml:space="preserve">630005, Новосибирская область, г.о. город Новосибирск,г. Новосибирск, ул. Фрунзе, зд. 88, этаж 2, офис 21 </t>
  </si>
  <si>
    <t>Общество с ограниченной ответственностью «Профессиональная коллекторская организация «Центр независимых гарантий»,ООО «ПКО «ЦНГ»</t>
  </si>
  <si>
    <t>ОГРН 1152225010244</t>
  </si>
  <si>
    <t>АО «АльфаСтрахование»,период действия договорас 21.08.2024 по 20.08.2025</t>
  </si>
  <si>
    <t>656006, Алтайский край,Г.О. город Барнаул,г. Барнаул, ул. Малахова,д. 154, помещ. 28/1</t>
  </si>
  <si>
    <t>Общество с ограниченной ответственностью Профессиональная коллекторская организация «СЕГМЕНТ»,ООО «ПКО» СЕГМЕНТ»</t>
  </si>
  <si>
    <t>ОГРН 1197627004970</t>
  </si>
  <si>
    <t>ООО «Инлайф Страхование»,период действия договорас 21.10.2024 по 20.10.2025</t>
  </si>
  <si>
    <t>Общество с ограниченной ответственностью «Династия»,ООО «Династия»</t>
  </si>
  <si>
    <t>ОГРН 1180280061246</t>
  </si>
  <si>
    <t>АО «АльфаСтрахование»,период действия договорас 16.09.2020 по 15.09.2021</t>
  </si>
  <si>
    <t>450076, Республика Башкортостан, г. Уфа, ул. Урицкого, д. 16, офис 12/2</t>
  </si>
  <si>
    <t>20.12.2021,02922/21/138771-ИМ</t>
  </si>
  <si>
    <t>Общество с ограниченной ответственностью «Профессиональная коллекторская организация «СБ-Консалт»,ООО ПКО «СБ-Консалт»</t>
  </si>
  <si>
    <t>ОГРН 1152036002513</t>
  </si>
  <si>
    <t>СПАО «Ингосстрах»,период действия договорас 05.12.2024 по 04.12.2025</t>
  </si>
  <si>
    <t>364034, Чеченская Республика, г. Грозный,ул. Шейха Али Митаева, д.3</t>
  </si>
  <si>
    <t>Общество с ограниченной ответственностью «Сервис Рефинанс.ру»,ООО «Сервис Рефинанс.ру»</t>
  </si>
  <si>
    <t>ОГРН 1197746606804</t>
  </si>
  <si>
    <t>СПАО «Ингосстрах»,период действия договорас 22.11.2021 по 21.11.2022</t>
  </si>
  <si>
    <t>125009, г. Москва,вн.тер.г. муниципальныйокруг Тверской,ул. Тверская, д. 9, стр.7,этаж 4, помещ.1</t>
  </si>
  <si>
    <t>13.01.2023,77922/23/9438-НК</t>
  </si>
  <si>
    <t>Общество с ограниченной ответственностью «ПРОФЕССИОНАЛЬНАЯ КОЛЛЕКТОРСКАЯ ОРГАНИЗАЦИЯ «АКТИВ+»,ООО «ПКО «АКТИВ+»</t>
  </si>
  <si>
    <t>ОГРН 1143443015407</t>
  </si>
  <si>
    <t>СПАО «Ингосстрах»,период действия договорас 09.09.2024 по 08.09.2025</t>
  </si>
  <si>
    <t>Общество с ограниченной ответственностью Профессиональная коллекторская организация «Омега»,ООО ПКО «Омега»</t>
  </si>
  <si>
    <t>ОГРН 1181719001100</t>
  </si>
  <si>
    <t>СПАО «Ингосстрах»,период действия договорас 11.11.2024 по 10.11.2025</t>
  </si>
  <si>
    <t>Общество с ограниченной ответственностью «Коллекторское агентство «Невский долговой центр»,ООО «Коллекторское агентство «Невский долговой центр»</t>
  </si>
  <si>
    <t>ОГРН 1187847314544</t>
  </si>
  <si>
    <t>АО «Альфастрахование»,период действия договорас 09.08.2021 по 08.08.2022</t>
  </si>
  <si>
    <t>23.08.2022,78922/22/73027-АП</t>
  </si>
  <si>
    <t>16.01.2020,  52922/20/2350-ЛМ</t>
  </si>
  <si>
    <t>Общество с ограниченной ответственностью Профессиональная коллекторская организация «Центр Фискального содействия субъектам предпринимательства»,ООО ПКО «Центр Фискального содействия субъектам предпринимательства»</t>
  </si>
  <si>
    <t>ОГРН 1195275056866</t>
  </si>
  <si>
    <t>ПАО СК «Росгосстрах»,период действия договорас 20.12.2024 по 19.12.2025</t>
  </si>
  <si>
    <t>Общество с ограниченной ответственностьюПрофессиональная коллекторская организация «РимБорсо», ООО ПКО «РБР»</t>
  </si>
  <si>
    <t>ОГРН 1197746655468</t>
  </si>
  <si>
    <t>АО «Совкомбанк Страхование»,период действия договорас 18.12.2024 по 17.12.2025</t>
  </si>
  <si>
    <t>107023, г. Москва,вн.тер.г. муниципальныйокруг Преображенское,ул. Электрозаводская, д. 24, стр. 1, этаж 4,ком. 401</t>
  </si>
  <si>
    <t>info@rim-borso.ru</t>
  </si>
  <si>
    <t>Общество с ограниченной ответственностью Профессиональная коллекторская организация «Здравый смысл», ООО ПКО «Здравый смысл»</t>
  </si>
  <si>
    <t>ОГРН 1192375072273</t>
  </si>
  <si>
    <t>АО «Абсолют Страховое»,период действия договорас 16.03.2025 по 15.03.2026</t>
  </si>
  <si>
    <t>350051, Краснодарский край, г. Краснодар, ул. Рашпилевская, д. 321, лит. А, этаж 4,офис 6</t>
  </si>
  <si>
    <t>Общество с ограниченной ответственностью «Байпас Финанс»,ООО «Байпас Финанс»</t>
  </si>
  <si>
    <t>ОГРН 1191690085388</t>
  </si>
  <si>
    <t>АО «АльфаСтрахование»,период действия договорас 20.12.2020 по 19.12.2021</t>
  </si>
  <si>
    <t>05.12.2022,233</t>
  </si>
  <si>
    <t>Общество с ограниченной ответственность «Капитоль Кредит»,ООО «Капитоль Кредит»</t>
  </si>
  <si>
    <t>ОГРН 1167232066110</t>
  </si>
  <si>
    <t>АО "АльфаСтрахование",период действия договорас 26.12.2023 по 25.12.2024</t>
  </si>
  <si>
    <t>625000,Тюменская область,г.Тюмень, ул.Герцена, д.64, офис 806</t>
  </si>
  <si>
    <t>12.03.2024,72922/24/13492-КХ</t>
  </si>
  <si>
    <t>Общество с ограниченной ответственностью профессиональная коллекторская организация «Многофункциональное консалтинговое объединение», ООО ПКО «МКО»</t>
  </si>
  <si>
    <t>ОГРН 1192651015347</t>
  </si>
  <si>
    <t>ООО «Инлайф страхование»,период действия договорас 15.11.2023 по 14.11.2024</t>
  </si>
  <si>
    <t>Общество с ограниченной ответственностью «Основа»,ООО «Основа»</t>
  </si>
  <si>
    <t>ОГРН 1137847224459</t>
  </si>
  <si>
    <t>ООО РСО «Евроинс»,период действия договорас 03.12.2021 по 02.12.2022</t>
  </si>
  <si>
    <t>191015, г. Санкт-Петербург,вн. тер. г. Муниципальныйокруг Смольнинское,ул. Таврическая, д.17,литера А, помещ. 20-Н,офис 324</t>
  </si>
  <si>
    <t>17.11.2022,78922/22/113255-АЛ</t>
  </si>
  <si>
    <t>Общество с ограниченной ответственностью «Профессиональная коллекторская организация «Бюро взыскания «Правёж»,ООО «ПКО «БВ «Правёж»</t>
  </si>
  <si>
    <t>ОГРН 1207300000148</t>
  </si>
  <si>
    <t>ООО «Абсолют Страхование»,период действия договорас 07.04.2025 по 06.04.2026</t>
  </si>
  <si>
    <t>Общество с ограниченной ответственностью «Коллекшн Консалт»,ООО «Коллекшн Консалт»</t>
  </si>
  <si>
    <t>ОГРН 1193123020452</t>
  </si>
  <si>
    <t>ООО «Абсолют Страхование»,период действия договорас 03.04.2023 по 02.04.2024</t>
  </si>
  <si>
    <t>18.10.2024,31907/24/67356-ДК</t>
  </si>
  <si>
    <t>Общество с ограниченной ответственностью «Профессиональная коллекторская организация ККБ»,ООО «ПКО ККБ»</t>
  </si>
  <si>
    <t>ОГРН 1192375014061</t>
  </si>
  <si>
    <t>СПАО «Ингосстрах»,период действия договорас 18.03.2024 по 17.03.2025</t>
  </si>
  <si>
    <t>350005, Краснодарский край,г. Краснодар, ул. Кореновская, д. 2, корп. 4, офис 41717</t>
  </si>
  <si>
    <t>31.10.2024,23922/24/257566-ГК</t>
  </si>
  <si>
    <t>Общество с ограниченной ответственностью «Профессиональная коллекторская организация «Финансово-правовая компания»,ООО ПКО «ФПК»</t>
  </si>
  <si>
    <t>ОГРН 1192130009708</t>
  </si>
  <si>
    <t>АО «Совкомбанк страхование»,период действия договорас 09.05.2025 по 08.05.2026</t>
  </si>
  <si>
    <t>Общество с ограниченной ответственностью «Профессиональная коллекторская организация «Столичный экспресс»,ООО «Профессиональная коллекторская организация «Столичный экспресс»</t>
  </si>
  <si>
    <t>ОГРН 1194205020613</t>
  </si>
  <si>
    <t>АО «АльфаСтрахование»,период действия договорас 13.02.2025 по 12.02.2026</t>
  </si>
  <si>
    <t>Общество с ограниченной ответственностью Профессиональная коллекторская организация «Стимул»,ООО ПКО «Стимул»</t>
  </si>
  <si>
    <t>ОГРН 1171215002331</t>
  </si>
  <si>
    <t>АО «АльфаСтрахование»,период действия договорас 22.01.2024 по 21.01.2025</t>
  </si>
  <si>
    <t>Общество с ограниченной ответственностью  Профессиональная коллекторская организация «ДоброЗайм»,ООО ПКО «ДоброЗайм»</t>
  </si>
  <si>
    <t>ОГРН 5147746190851</t>
  </si>
  <si>
    <t>СПАО «Ингосстрах»,период действия договорас 07.10.2024 по 06.10.2025</t>
  </si>
  <si>
    <t>info@kadobrozaim.ru</t>
  </si>
  <si>
    <t>31.03.2020,  36906/20/10857-РП</t>
  </si>
  <si>
    <t>Общество с ограниченной ответственностью Профессиональная коллекторская организация «Агентство правовой помощи «Ключ»,ООО ПКО «Ключ»</t>
  </si>
  <si>
    <t>ОГРН 1193668019797</t>
  </si>
  <si>
    <t>СПАО «Ингосстрах»,период действия договорас 01.08.2024 по 31.07.2025</t>
  </si>
  <si>
    <t>396420,Воронежская область,Павловский район, г. Павловск, ул. 40 лет Октября, д. 1</t>
  </si>
  <si>
    <t>ООО «АГЕНТСТВО РЕСТРУКТУРИЗАЦИИ ДОЛГОВЫХ ОБЯЗАТЕЛЬСТВ»,ООО «АРДО»</t>
  </si>
  <si>
    <t>ОГРН 1193926006933</t>
  </si>
  <si>
    <t>САО «ВСК»,период действия договорас 12.03.2023 по 11.03.2024</t>
  </si>
  <si>
    <t>08.08.2023,39907/23/23378-АК</t>
  </si>
  <si>
    <t>Общество с ограниченной ответственностью Профессиональная коллекторская организация «ЮККА»,ООО ПКО «ЮККА»</t>
  </si>
  <si>
    <t>ОГРН 1206400001807</t>
  </si>
  <si>
    <t>АО «АльфаСтрахование»,период действия договорас 23.03.2025 по 22.03.2026</t>
  </si>
  <si>
    <t>Общество с ограниченной ответственностью «Контакт»,ООО «Контакт»</t>
  </si>
  <si>
    <t>ОГРН 1123256013429</t>
  </si>
  <si>
    <t xml:space="preserve">СПАО «Ингосстрах»,период действия договорас 10.04.2021 по 09.04.2022 </t>
  </si>
  <si>
    <t>05.03.2022,32907/22/4445-ЕБ</t>
  </si>
  <si>
    <t>06.05.2020,  59922/20/37489-СН</t>
  </si>
  <si>
    <t>Общество с ограниченной ответственностью Профессиональная коллекторская организация «СТАБЭКС ГРУПП»,ООО ПКО «СТАБЭКС ГРУПП»</t>
  </si>
  <si>
    <t>ОГРН  1205900000041</t>
  </si>
  <si>
    <t>614039, Пермский край,г. Пермь,ул. Сибирская, д. 47 А, офис 500</t>
  </si>
  <si>
    <t>Общество с ограниченной ответственностью профессиональная коллекторская организация «Юридическая компания «Бюро кредитных решений»,ООО ПКО «ЮК «БКР»</t>
  </si>
  <si>
    <t>ОГРН 1203400002772</t>
  </si>
  <si>
    <t>АО «АльфаСтрахование»,период действия договорас 01.04.2025 по 31.03.2026</t>
  </si>
  <si>
    <t xml:space="preserve">400066, Волгоградская область, г.о. город-герой Волгоград,г. Волгоград, ул. Донецкая, д. 16, эт. 3, ком. 303 </t>
  </si>
  <si>
    <t>Общество с ограниченной ответственностью Профессиональная коллекторская организация  «ПРОФИТ»,ООО ПКО «ПРОФИТ»</t>
  </si>
  <si>
    <t>ОГРН 1161326058607</t>
  </si>
  <si>
    <t>АО «АльфаСтрахование»,период действия договорас 24.03.2025 по 23.03.2026</t>
  </si>
  <si>
    <t>430016, Республика Мордовия,г. Саранск, ул. Терешковой, д. 7А, помещ. 602А</t>
  </si>
  <si>
    <t>Общество с ограниченной ответственностью «РСХБ-Трейд»,ООО«РСХБ-Трейд»</t>
  </si>
  <si>
    <t>ОГРН 1177746117273</t>
  </si>
  <si>
    <t>СПАО «Ингосстрах»,период действия договорас 15.04.2022 по 14.04.2023</t>
  </si>
  <si>
    <t>119034, г. Москва,вн.тер.г. муниципальныйокруг Хамовники,Пер. Гагаринский, д. 3, ком. 9, помещ. I</t>
  </si>
  <si>
    <t>14.04.2023,77922/23/618605-НК</t>
  </si>
  <si>
    <t>Общество с ограниченной ответственностью Профессиональная коллекторская организация «Алькрим Плюс»,ООО ПКО «Алькрим Плюс»</t>
  </si>
  <si>
    <t>ОГРН 1157328002721</t>
  </si>
  <si>
    <t>СПАО «Ингосстрах»,период действия договорас 30.04.2025 по 29.04.2026</t>
  </si>
  <si>
    <t>Общество с ограниченной ответственностью «Право Кредитора»,ООО «Право Кредитора»</t>
  </si>
  <si>
    <t>ОГРН 1195958017860</t>
  </si>
  <si>
    <t>СПАО «Ингосстрах»,период действия договорас 07.07.2022 по 06.07.2023</t>
  </si>
  <si>
    <t>27.01.2023,59922/22/13659-АА</t>
  </si>
  <si>
    <t>19.06.2020,  21907/20/20193-ММ</t>
  </si>
  <si>
    <t>Общество с ограниченной ответственностью «Профессиональная коллекторская организация «ЮКАНКО»,ООО ПКО «ЮКАНКО»</t>
  </si>
  <si>
    <t>ОГРН 1202100002323</t>
  </si>
  <si>
    <t>ООО «Абсолют Страхование»,период действия договорас 28.04.2025 по 27.04.2026</t>
  </si>
  <si>
    <t>Общество с ограниченной ответственностью «ПРОФЕССИОНАЛЬНАЯ КОЛЛЕКТОРСКАЯ ОРГАНИЗАЦИЯ РПСК»,ООО «ПРОФЕССИОНАЛЬНАЯ КОЛЛЕКТОРСКАЯ ОРГАНИЗАЦИЯ РПСК»</t>
  </si>
  <si>
    <t>ОГРН 1166952072748</t>
  </si>
  <si>
    <t>ООО «РСО «ЕВРОИНС»,период действия договорас 24.06.2024 по 23.06.2025</t>
  </si>
  <si>
    <t>Общество с ограниченной ответственностью профессиональная коллекторская организация «РусДолгЪ-КМВ»,ООО ПКО «РусДолгЪ-КМВ»,</t>
  </si>
  <si>
    <t>ОГРН 1202600002990</t>
  </si>
  <si>
    <t>СПАО «Ингосстрах»,период действия договорас 25.05.2024 по 24.05.2025</t>
  </si>
  <si>
    <t>Общество с ограниченной ответственностью «Профессиональная коллекторская организация «РефундНЧ»,ООО «ПКО «РефундНЧ»</t>
  </si>
  <si>
    <t>ОГРН 1141650010150</t>
  </si>
  <si>
    <t>СПАО «Ингосстрах»,период действия договорас 28.05.2024 по 27.05.2025</t>
  </si>
  <si>
    <t xml:space="preserve">Общество с ограниченной ответственностью Профессиональная коллекторская организация «Защита Онлайн»,ООО ПКО «Защита Онлайн» </t>
  </si>
  <si>
    <t>ОГРН 1195476015085</t>
  </si>
  <si>
    <t>СПАО «Ингосстрах»,период действия договорас 17.04.2025 по 16.04.2026</t>
  </si>
  <si>
    <t xml:space="preserve">630005, Новосибирская область, г.о. город Новосибирск,г. Новосибирск, ул. Фрунзе, зд. 88, этаж 3, офис 31 </t>
  </si>
  <si>
    <t>Общество с ограниченной ответственностью Профессиональная коллекторская организация «Профинанс Групп»,ООО ПКО «ПФГ»</t>
  </si>
  <si>
    <t>ОГРН 1193443008010</t>
  </si>
  <si>
    <t>АО «АльфаСтрахование»,период действия договорас 02.07.2024 по 01.07.2025</t>
  </si>
  <si>
    <t>117452, г. Москва,вн.тер.г. муниципальныйокруг Зюзино,б-р Черноморский, д. 17, корп. 1, помещ. 5/2/4</t>
  </si>
  <si>
    <t>profinansgrupp@yandex.ruinfo@profinansgroup.ru</t>
  </si>
  <si>
    <t>Общество с ограниченной ответственностью «Потерна»,ООО «Потерна»</t>
  </si>
  <si>
    <t>ОГРН 1207700168664</t>
  </si>
  <si>
    <t>АО «АльфаСтрахование»,период действия договорас 18.06.2020 по 17.06.2021</t>
  </si>
  <si>
    <t>17.05.2022,77922/22/695182-СЗ</t>
  </si>
  <si>
    <t>Общество с ограниченной ответственностью «Юрист Центр»,ООО «ПКО «ЮЦ»</t>
  </si>
  <si>
    <t>ОГРН 1141101003042</t>
  </si>
  <si>
    <t>САО «ВСК»,период действия договорас 07.04.2025 до 06.04.2026</t>
  </si>
  <si>
    <t>ООО «Абсолют Страхование»,период действия договорас 10.06.2022 по 09.10.2023</t>
  </si>
  <si>
    <t>426009, Удмуртская Республика,г.о. город Ижевск, г. Ижевск, ул. Ухтомского, д. 24, этаж 1,офис 21</t>
  </si>
  <si>
    <t>13.09.2022,359</t>
  </si>
  <si>
    <t>Общество с ограниченной ответственностью Профессиональная коллекторская организация «ДЖИ ТИ КОЛЛЕКШН ГРУПП»,ООО ПКО «ДЖИ ТИ»</t>
  </si>
  <si>
    <t>ОГРН 1192130008707</t>
  </si>
  <si>
    <t>АО «Совкомбанк Страхование»,период действия договорас 11.09.2024 по 10.09.2025</t>
  </si>
  <si>
    <t>117105,г. Москва,муниципальный округ Нагатино-Садовники,Варшавское шоссе,д. 35, стр. 1, офис 310</t>
  </si>
  <si>
    <t>Общество с ограниченной ответственностью «профессиональная коллекторская организация «Красная звезда»,ООО «ПКО «Красная звезда»</t>
  </si>
  <si>
    <t>ОГРН 1207800000033</t>
  </si>
  <si>
    <t>ООО «Зетта Страхование»,период действия договорас 23.03.2025 по 22.03.2026</t>
  </si>
  <si>
    <t>Общество с ограниченной ответственностью Профессиональная коллекторская организация «ЦДУ Инвест»,ООО ПКО «ЦДУ Инвест»</t>
  </si>
  <si>
    <t>ОГРН 5147746158632</t>
  </si>
  <si>
    <t>САО «ВСК»,период действия договорас 04.03.2025 по 03.03.2026</t>
  </si>
  <si>
    <t>117420,г. Москва, ул. Наметкина, д. 15,этаж 1, помещ. I, ком. 12</t>
  </si>
  <si>
    <t>sp@gkcdu.ruinfo@cdu-invest.ru</t>
  </si>
  <si>
    <t>Общество с ограниченной ответственностью «Коллекторское Агенство «Щит»,ООО «Коллекторское Агенство «Щит»</t>
  </si>
  <si>
    <t>ОГРН 1207700071402</t>
  </si>
  <si>
    <t>ООО «Абсолют Страхование»,период действия договорас 18.05.2024 по 17.05.2025</t>
  </si>
  <si>
    <t>117452, г. Москва, ул. Азовская, д. 35, корп. 3,П I, этаж 2Ч, ком. 7</t>
  </si>
  <si>
    <t>Общество с ограниченной ответственностью «Профессиональная коллекторская организация «Коллект Солюшенс»,ООО «ПКО «Коллект Солюшенс»</t>
  </si>
  <si>
    <t>ОГРН 1207700116513</t>
  </si>
  <si>
    <t>АО «АльфаСтрахование»,период действия договорас 26.06.2024 по 25.06.2025</t>
  </si>
  <si>
    <t>111588, г. Москва,вн. тер. г. муниципальный округ Новогиреево,пр-кт. Свободный, д. 21/2, помещ. 1/1</t>
  </si>
  <si>
    <t>Общество с ограниченной ответственностью Профессиональная коллекторская организация «Мой юрист капитал»,ООО ПКО «Мой юрист капитал»</t>
  </si>
  <si>
    <t>ОГРН 1205900015892</t>
  </si>
  <si>
    <t>ООО СК «Уралсиб страхование»,период действия договорас 15.07.2024 по 14.07.2025</t>
  </si>
  <si>
    <t>618546, Пермский край, г. Соликамск, пр-т. Ленина,д. 30, кв. 103</t>
  </si>
  <si>
    <t>Общество с ограниченной ответственностью профессиональная коллекторская организация «ПДП ГРУПП»,ООО ПКО «ПДП ГРУПП»</t>
  </si>
  <si>
    <t>ОГРН 1132224006914</t>
  </si>
  <si>
    <t>СПАО «Ингосстрах»,период действия договорас 09.06.2024 по 08.06.2025</t>
  </si>
  <si>
    <t>656038, Алтайский край, г. Барнаул, просп. Комсомольский,д. 120, офис 104</t>
  </si>
  <si>
    <t>14.08.2020,77922/20/472023-СЗ</t>
  </si>
  <si>
    <t>Общество с ограниченной ответственностью Профессиональная коллекторская организация «Финэкс»,ООО ПКО «Финэкс»</t>
  </si>
  <si>
    <t>ОГРН 1207700002520</t>
  </si>
  <si>
    <t>АО «АльфаСтрахование»,период действия договорас 30.07.2024 по 29.07.2025</t>
  </si>
  <si>
    <t>119180, г. Москва, ул. Большая Полянка, д. 51А/9, этаж 8, помещ. I,ком. 1, офис А5М</t>
  </si>
  <si>
    <t>Общество с ограниченной ответственностью профессиональная коллекторская организация «Центр юридических и финансовых услуг»,ООО ПКО «ЦЮФУ»</t>
  </si>
  <si>
    <t>ОГРН 1171719001706</t>
  </si>
  <si>
    <t>ООО «Абсолют Страхование»,период действия договорас 11.03.2025 по 10.03.2026</t>
  </si>
  <si>
    <t>Общество с ограниченной ответственностью Профессиональная коллекторская организация «ДВ Капитал»,ООО ПКО «ДВК»</t>
  </si>
  <si>
    <t>ОГРН 1192536018619</t>
  </si>
  <si>
    <t>СПАО «Ингосстрах»,период действия договорас 17.09.2024 по 16.09.2025</t>
  </si>
  <si>
    <t>690091, Приморский край, г. Владивосток, ул. Светланская, д. 51,офис 3</t>
  </si>
  <si>
    <t>Общество с ограниченной ответственности «Профессиональная коллекторская организация «АЕ ГРУПП»,ООО «ПКО «АЕГ»</t>
  </si>
  <si>
    <t>Общество с ограниченной ответственностью Профессиональная коллекторская организация «Агентство К «Примирение»,ООО ПКО «Агентство К «Примирение»</t>
  </si>
  <si>
    <t>ОГРН 1187847309066</t>
  </si>
  <si>
    <t>ООО «Абсолют Страхование»,период действия договорас 23.05.2024 по 22.05.2025</t>
  </si>
  <si>
    <t>Общество с ограниченной ответственностью «Профессиональная коллекторская организация «Поволжское агентство по взысканию долгов»,ООО «ПКО «Поволжское агентство по взысканию долгов»</t>
  </si>
  <si>
    <t>ОГРН 1202100001751</t>
  </si>
  <si>
    <t>АО «Совкомбанк Страхование»,период действия договорас 01.08.2024 по 31.07.2025</t>
  </si>
  <si>
    <t>429170, Чувашская Республика – Чувашия, Шемуршинский район,с. Шемурша, ул. Ленина, д. 27А</t>
  </si>
  <si>
    <t>Общество с ограниченной ответственностью Профессиональная Коллекторская Организация «Альфа»,ООО ПКО «Альфа»</t>
  </si>
  <si>
    <t>ОГРН 1205000042774</t>
  </si>
  <si>
    <t>АО «Совкомбанк страхование»,период действия договорас 01.08.2024 по 31.07.2025</t>
  </si>
  <si>
    <t>Общество с ограниченной ответственностью Профессиональная коллекторская организация «МКС»,ООО ПКО «МКС»</t>
  </si>
  <si>
    <t>ОГРН 1063255001886</t>
  </si>
  <si>
    <t>ООО СК «УралСиб Страхование»,период действия договорас 17.06.2023 по 16.06.2024</t>
  </si>
  <si>
    <t>Общество с ограниченной ответственностью «Профессиональная коллекторская организация «Статус»,ООО «ПКО «Статус»</t>
  </si>
  <si>
    <t>ОГРН 1165658072887</t>
  </si>
  <si>
    <t>ООО «Абсолют Страхование»,период действия договорас 16.02.2025 по 15.02.2026</t>
  </si>
  <si>
    <t>Общество с ограниченной ответственностью «Профессиональная коллекторская организация «Цербер»,ООО «ПКО «Цербер»</t>
  </si>
  <si>
    <t>ОГРН 1147746738028</t>
  </si>
  <si>
    <t>ООО «Абсолют Страхование»,период действия договорас 16.04.2025 по 15.04.2026</t>
  </si>
  <si>
    <t>117342, г. Москва,вн.тер.г. муниципальныйокруг Коньково, ул. Бутлерова, д. 17,помещ. 95/3</t>
  </si>
  <si>
    <t>Акционерное общество «Профессиональная коллекторская организация «Инвест Групп»,АО «ПКО «Инвест Групп»</t>
  </si>
  <si>
    <t>ОГРН 1247800047703</t>
  </si>
  <si>
    <t>«Абсолют Страхование»,срок действия договораС 26.09.2024 по 25.09.2025</t>
  </si>
  <si>
    <t>198206, г. Санкт-Петербург,вн.тер.г. муниципальный округСосновая Поляна,ш. Петергофское,д. 73, литера Т, помещ. 1-Н,офис 17/4, рабочее место 3</t>
  </si>
  <si>
    <t xml:space="preserve">Общество с ограниченной ответственностью «Профессиональная коллекторская организация «Аскалон»,ООО «ПКО «Аскалон» </t>
  </si>
  <si>
    <t>ОГРН 1197232028388</t>
  </si>
  <si>
    <t>СПАО «Ингосстрах»,период действия договорас 23.01.2024 по 22.01.2025</t>
  </si>
  <si>
    <t xml:space="preserve">Общество с ограниченной ответственностью профессиональная коллекторская организация «Андрушонок и Партнеры»,ООО ПКО «Андрушонок и Партнеры» </t>
  </si>
  <si>
    <t>ОГРН 1161901056492</t>
  </si>
  <si>
    <t>АО «АльфаСтрахование»,период действия договорас 23.09.2024 по 22.09.2025</t>
  </si>
  <si>
    <t>655017,Республика Хакасия, г. Абакан, ул. Маршала Жукова, стр. 46, литера А, помещ. 2Н, каб. 214</t>
  </si>
  <si>
    <t xml:space="preserve">Общество с ограниченной ответственностью Профессиональная Коллекторская Организация «Бустер.Ру»,ООО ПКО «Бустер.Ру» </t>
  </si>
  <si>
    <t>ОГРН 1205400014467</t>
  </si>
  <si>
    <t>ООО «Зетта Страхование»,период действия договорас 02.10.2024 по 01.10.2025</t>
  </si>
  <si>
    <t>630099, Новосибирская область,г.о. город Новосибирск,г. Новосибирск, ул. Советская, д. 23</t>
  </si>
  <si>
    <t>Общество с ограниченной ответственностью Профессиональная коллекторская организация «АСТРА ФИНАНС»,ООО ПКО «АСТРА ФИНАНС»</t>
  </si>
  <si>
    <t>ОГРН 1026601724665</t>
  </si>
  <si>
    <t>ООО «Абсолют Страхование»,период действия договорас 19.03.2025 по 18.03.2026</t>
  </si>
  <si>
    <t xml:space="preserve">Общество с ограниченной ответственностью Профессиональная коллекторская организация «Интел коллект»,ООО ПКО «Интел коллект» </t>
  </si>
  <si>
    <t>ОГРН 1205400001399</t>
  </si>
  <si>
    <t>ИНН5407977286</t>
  </si>
  <si>
    <t>СПАО «Ингосстрах»,период действия договорас 28.02.2025 по 27.02.2026</t>
  </si>
  <si>
    <t>630099, Новосибирская область,г.о. город Новосибирск, г. Новосибирск, ул. Максима Горького,д. 24</t>
  </si>
  <si>
    <t>Общество с ограниченной ответственностью «Профессиональная коллекторская организация ВПК-Капитал»,ООО «ПКО ВПК-Капитал»</t>
  </si>
  <si>
    <t>ОГРН 1203700004375</t>
  </si>
  <si>
    <t>ПАО СК «Росгосстрах»,период действия договорас 05.10.2024 по 04.10.2025</t>
  </si>
  <si>
    <t>155000,Ивановская область, г. Иваново, ул. Красногвардейская,д. 3, офис 3001</t>
  </si>
  <si>
    <t>Общество с ограниченной ответственностью Профессиональная коллекторская организация «Гарнет-Финанс»,ООО ПКО «Гарнет-Финанс»</t>
  </si>
  <si>
    <t>ОГРН 1187746915740</t>
  </si>
  <si>
    <t>ООО «Абсолют Страхование»,период действия договорас 25.10.2024 по 24.10.2025</t>
  </si>
  <si>
    <t>Общество с ограниченной ответственностью Профессиональная коллекторская организация «Консалт Плюс»,ООО ПКО «Консалт Плюс»</t>
  </si>
  <si>
    <t>ОГРН 5147746341199</t>
  </si>
  <si>
    <t>АО «Совкомбанк страхование»,период действия договорас 05.10.2024 по 04.10.2025</t>
  </si>
  <si>
    <t>115088, г.Москва, ул.Шарикоподшипниковская, д. 4, корп. 3Б,этаж 1, помещ. II, ком. 15, 16, 20-24</t>
  </si>
  <si>
    <t>Общество с ограниченной ответственностью «Профессиональная коллекторская организация Финансовая группа «Альтернатива»,ООО «ПКО ФГ «Альтернатива»</t>
  </si>
  <si>
    <t>ОГРН 1205200034445</t>
  </si>
  <si>
    <t>АО «АльфаСтрахование»,период действия договорас 07.10.2024 по 06.10.2025</t>
  </si>
  <si>
    <t>Общество с ограниченной ответственностью Профессиональная коллекторская организация «Тристар»,ООО ПКО «Тристар»</t>
  </si>
  <si>
    <t>ОГРН 1117746013065</t>
  </si>
  <si>
    <t xml:space="preserve">Общество с ограниченной ответственностью Профессиональная коллекторская организация «ЭВЕНТУС»,ООО ПКО «ЭВЕНТУС» </t>
  </si>
  <si>
    <t>ОГРН 1131840000412</t>
  </si>
  <si>
    <t>СПАО «Ингосстрах»,период действия договорас 02.11.2024 по 01.11.2025</t>
  </si>
  <si>
    <t>Общество с ограниченной ответственностью Профессиональная коллекторская организация «ЕвАрти»,ООО ПКО «ЕвАрти»</t>
  </si>
  <si>
    <t>ОГРН 1207400023830</t>
  </si>
  <si>
    <t>АО «АльфаСтрахование»,период действия договорас 27.08.2024 по 26.08.2025</t>
  </si>
  <si>
    <t>Общество с ограниченной ответственностью Профессиональная коллекторская организация  «Автомани»,ООО ПКО «Автомани»</t>
  </si>
  <si>
    <t>ОГРН 1143443023459</t>
  </si>
  <si>
    <t>АО «АльфаСтрахование»,период действия договорас 09.11.2024 по 08.11.2025</t>
  </si>
  <si>
    <t>16.12.2020,34922/20/102878-ВЕ</t>
  </si>
  <si>
    <t>Общество с ограниченной ответственностью Профессиональная коллекторская организация «АБР-Групп», ООО ПКО «АБР-Групп»</t>
  </si>
  <si>
    <t>ОГРН 1193443005018</t>
  </si>
  <si>
    <t>ООО СК «Гелиос»,период действия договорас 01.12.2024 по 30.11.2025</t>
  </si>
  <si>
    <t>443099, Самарская область, г.о. Самара, вн. р-н Самарскийг. Самара, ул. Фрунзе. д. 72, офис 11</t>
  </si>
  <si>
    <t>Общество с ограниченной ответственностью «Профессиональная коллекторская организация «Антарес»,ООО «ПКО «Антарес»</t>
  </si>
  <si>
    <t>ОГРН 1207700362540</t>
  </si>
  <si>
    <t>АО «АльфаСтрахование»,период действия договорас 25.11.2024 по 24.11.2025</t>
  </si>
  <si>
    <t>430027, Республика Мордовия,г.о. Саранск,г. Саранск,ул. Гагарина, д. 99А, офис 203</t>
  </si>
  <si>
    <t>Общество с ограниченной ответственностью «Профессиональная коллекторская организация «Альфа-Легион»,ООО «ПКО «Альфа-Легион»</t>
  </si>
  <si>
    <t>ОГРН 1207700394340</t>
  </si>
  <si>
    <t>СПАО «Ингосстрах»,период действия договорас 01.12.2024 по 30.11.2025</t>
  </si>
  <si>
    <t>117630,г. Москва,вн.тер.г. муниципальныйокруг Обручевский,ш. Старокалужское, д.62,этаж 3, помещ. 332</t>
  </si>
  <si>
    <t>Общество с ограниченной ответственностью Профессиональная коллекторская организация «АРКА»,ООО ПКО «АРКА»</t>
  </si>
  <si>
    <t>ОГРН 1207600007350</t>
  </si>
  <si>
    <t>ООО СК «Уралсиб Страхование»,период действия договорас 01.08.2024 по 31.07.2025</t>
  </si>
  <si>
    <t>150008, Ярославская область,Ярославский р-н, д. Мологино, ул. 4-я Изумрудная, д. 36</t>
  </si>
  <si>
    <t>Общество с ограниченной ответственностью Профессиональная коллекторская организация «Гамаль»,ООО ПКО «Гамаль»</t>
  </si>
  <si>
    <t>ОГРН 1191690067821</t>
  </si>
  <si>
    <t>АО «Боровицкое страховое общество»,период действия договорас 14.12.2024 по 13.12.2025</t>
  </si>
  <si>
    <t>420111, Республика Татарстан,г. Казань, ул. Островского д. 35А, офис 214</t>
  </si>
  <si>
    <t>Общество с ограниченной ответственностью Профессиональная коллекторская организация «РУСФИНАЛЬЯНС»,ООО ПКО «РУСФИНАЛЬЯНС»</t>
  </si>
  <si>
    <t>ОГРН 1204000005263</t>
  </si>
  <si>
    <t>ООО «Абсолют Страхование»,период действия договорас 01.01.2024 по 31.12.2024</t>
  </si>
  <si>
    <t>248002, Калужская область, г. Калуга, ул. Болдина, зд. 71,офис 213</t>
  </si>
  <si>
    <t>29.10.2024,40907/24/46532-БН</t>
  </si>
  <si>
    <t xml:space="preserve">Общество с ограниченной ответственностью «Профессиональная коллекторская организация «СЛУЖБА АКТИВНОГО ВЗЫСКАНИЯ»,ООО «ПКО «САВ» </t>
  </si>
  <si>
    <t>ОГРН 1145476047980</t>
  </si>
  <si>
    <t>СПАО «Ингосстрах»,период действия договорас 01.07.2024 по 30.06.2024</t>
  </si>
  <si>
    <t xml:space="preserve">Общество с ограниченной ответственностью Профессиональная коллекторская организация «Сопровождение плюс»,ООО ПКО «Сопровождение плюс» </t>
  </si>
  <si>
    <t>ОГРН 1145476091848</t>
  </si>
  <si>
    <t>СПАО «Ингосстрах»,период действия договорас 23.07.2024 по 22.07.2025</t>
  </si>
  <si>
    <t xml:space="preserve">630512, Новосибирская область,район Новосибирский,поселок Тулинский, ул. Центральная, д. 9а </t>
  </si>
  <si>
    <t>Общество с ограниченной ответственностью Профессиональная коллекторская организация «Резон-АНС»,ООО ПКО «Резон-АНС»</t>
  </si>
  <si>
    <t>ОГРН 1026403683349</t>
  </si>
  <si>
    <t>АО «АльфаСтрахование»,период действия договорас 11.11.2024 по 10.11.2025</t>
  </si>
  <si>
    <t>Общество с ограниченной ответственностью профессиональная коллекторская организация «Коллекторское Бюро 911»,ООО ПКО «КБ 911»</t>
  </si>
  <si>
    <t>ОГРН 1205000057778</t>
  </si>
  <si>
    <t>ООО «Абсолют Страхование»,период действия договорас 23.11.2024 по 22.11.2025</t>
  </si>
  <si>
    <t>Общество с ограниченной ответственностью Профессиональная коллекторская организация СИРИУС»,ООО ПКО «СИРИУС»</t>
  </si>
  <si>
    <t>ОГРН 1184632009143</t>
  </si>
  <si>
    <t>426006, Удмуртская Республика, г. Ижевск, проезд им. Дерябина,д. 3,офис 402</t>
  </si>
  <si>
    <t>Общество с ограниченной ответственностью Профессиональная коллекторская организация «Грифон»,ООО ПКО «Грифон»</t>
  </si>
  <si>
    <t>ОГРН 1181832017180</t>
  </si>
  <si>
    <t>СПАО «Ингосстрах»,период действия договорас 14.12.2024 по 13.12.2025</t>
  </si>
  <si>
    <t>426006, Удмуртская Республика,г.о. город Ижевск,г. Ижевск, пр-д. им. Дерябина,зд. 3</t>
  </si>
  <si>
    <t>Общество с ограниченной ответственностью «Профессиональная коллекторская организация «Долг Консалтинг»,ООО «ПКО «Долг Консалтинг»</t>
  </si>
  <si>
    <t>ОГРН 1201100004600</t>
  </si>
  <si>
    <t>СПАО «Ингосстрах»,период действия договорас 15.11.2024 до 14.11.2025</t>
  </si>
  <si>
    <t>167000, Республика Коми, г. Сыктывкар, ул. Первомайская, стр. 70,офис 403</t>
  </si>
  <si>
    <t>Общество с ограниченной ответственностью ПРОФЕССИОНАЛЬНАЯ КОЛЛЕКТОРСКАЯ ОРГАНИЗАЦИЯ «ЭНЕРГИЯ»,ООО ПКО «ЭНЕРГИЯ»</t>
  </si>
  <si>
    <t>ОГРН 1123443004343</t>
  </si>
  <si>
    <t>АО «АльфаСтрахование»,период действия договорас 13.01.2025 до 12.01.2026</t>
  </si>
  <si>
    <t>400078, Волгоградская область, г.о. Город-герой Волгоград,г. Волгоград, пр-т им. В.И. Ленина,д. 100, офис 4.17</t>
  </si>
  <si>
    <t>Общество с ограниченной ответственностью «Профессиональная коллекторская организация «Синара партнер»,ООО «ПКО «Синара партнер»</t>
  </si>
  <si>
    <t>ОГРН 1196658076196</t>
  </si>
  <si>
    <t>ООО «АМТ Страхование»,период действия договорас 10.09.2024 по 09.09.2025</t>
  </si>
  <si>
    <t>16.02.2021;77922/21/721031-СЗ</t>
  </si>
  <si>
    <t>Общество с ограниченной ответственностью «Профессиональная коллекторская организация «Бизнес содействие консалт»,ООО «ПКО «БСК»</t>
  </si>
  <si>
    <t>ОГРН 1207700206889</t>
  </si>
  <si>
    <t>АО «АльфаСтрахование»,период действия договорас 01.12.2024 по 30.11.2025</t>
  </si>
  <si>
    <t>115172,г. Москва,вн.тер.г. муниципальныйокруг Таганский,ул. Гончарная, д.30, стр.1</t>
  </si>
  <si>
    <t>«Профессиональная коллекторская организация» Общество с ограниченной ответственностью «Юридическая Финзащита»,«ПКО» ООО «Юридическая Финзащита»</t>
  </si>
  <si>
    <t>ОГРН 1141841007285</t>
  </si>
  <si>
    <t>АО «Совкомбанк страхование»,период действия договорас 25.05.2025 по 24.05.2026</t>
  </si>
  <si>
    <t>426006, Удмуртская Республика, г.о. город Ижевск, г. Ижевскул. Пушкинская,д. 169, кв. 22</t>
  </si>
  <si>
    <t>Общество с ограниченной ответственностью «РЕГОЛА»,ООО «РЕГОЛА»</t>
  </si>
  <si>
    <t>ОГРН 1196658043900</t>
  </si>
  <si>
    <t>СПАО «Ингосстрах»,период действия договорас 10.12.2021 по 09.12.2022</t>
  </si>
  <si>
    <t>620057, Свердловская область, г. Екатеринбург, ул. Фрезеровщиков, д. 78,кв. 71</t>
  </si>
  <si>
    <t>29.11.2022,66922/22/101334-АС</t>
  </si>
  <si>
    <t>Общество с ограниченной ответственностью  Профессиональная коллекторская организация «Удача»,ООО ПКО «Удача»</t>
  </si>
  <si>
    <t>ОГРН 1202100008021</t>
  </si>
  <si>
    <t>ООО «Абсолют Страхование»период действия договорас 15.11.2024 по 14.11.2025</t>
  </si>
  <si>
    <t>428027, Чувашская Республика – Чувашия,г.о. город Чебоксары,г. Чебоксары, ул. Хузангая, д. 14,офис 512 А</t>
  </si>
  <si>
    <t>Общество с ограниченной ответственностью профессиональная коллекторская организация «Финансовая компания «Конгломерат»,ООО ПКО «ФК «Конгломерат»</t>
  </si>
  <si>
    <t>ОГРН 1205200046226</t>
  </si>
  <si>
    <t>АО «Зетта Страхование»,период действия договорас 08.02.2025 по 07.02.2027</t>
  </si>
  <si>
    <t>603000, Нижегородская область,г.Нижний Новгород, ул. Звездинка, д. 20А, помещ. 2, этаж 1</t>
  </si>
  <si>
    <t>Общество с ограниченной ответственностью «Профессиональная коллекторская организация «Результат»,ООО «Профессиональная коллекторская организация «Результат»</t>
  </si>
  <si>
    <t>ОГРН 1207700211510</t>
  </si>
  <si>
    <t>ПАО СК «Росгосстрах»,период действия договорас 21.10.2024 по 20.10.2025</t>
  </si>
  <si>
    <t>127015, г. Москва,вн.тер.г. муниципальныйокруг Бутырский,ул. Новодмитровская, д. 2,корп. 2, этаж 19, офис 1</t>
  </si>
  <si>
    <t>Общество с ограниченной ответственностью Профессиональная коллекторская организация «Агентство по реструктуризации долгов»,ООО ПКО «АРСД»</t>
  </si>
  <si>
    <t>ОГРН 1191447013229</t>
  </si>
  <si>
    <t>СПАО «Ингосстрах»,период действия договорас 08.11.2024 по 07.11.2025</t>
  </si>
  <si>
    <t>Общество с ограниченной ответственностью «Финансовая перспектива»,ООО «Финансовая перспектива»</t>
  </si>
  <si>
    <t>ОГРН 1157453006963</t>
  </si>
  <si>
    <t>СПАО «Ингосстрах»,период действия договорас 08.06.2021по 07.06.2022</t>
  </si>
  <si>
    <t>454080, Челябинская область, г. Челябинск, ул. Энтузиастов, д. 15Г,офис 4</t>
  </si>
  <si>
    <t>09.06.2022,74910/22/38259-ЮТ</t>
  </si>
  <si>
    <t>Общество с ограниченной ответственностью Профессиональная коллекторская организация «Гольфстрим-Р»,ООО ПКО «Гольфстрим-Р»</t>
  </si>
  <si>
    <t>ОГРН 1187746489204</t>
  </si>
  <si>
    <t>СПАО «Ингосстрах»,период действия договорас 14.12.2023 по 13.12.2024</t>
  </si>
  <si>
    <t>123112, г. Москва,вн.тер.г. муниципальныйокруг Пресненский,наб. Пресненская, д. 10,стр. 2, помещ. 88</t>
  </si>
  <si>
    <t>Общество с ограниченной ответственностью профессиональная коллекторская организация «Эксперт»,ООО ПКО «Эксперт»</t>
  </si>
  <si>
    <t>ОГРН 1112468078931</t>
  </si>
  <si>
    <t>СПАО «Ингосстрах»,период действия договорас 08.02.2025 по 07.02.2026</t>
  </si>
  <si>
    <t>Общество с ограниченной ответственностью «НИКА»,ООО «НИКА»</t>
  </si>
  <si>
    <t>ОГРН 1180327011512</t>
  </si>
  <si>
    <t>СПАО «Ингосстрах»,период действия договорас 18.11.2021 по 17.11.2022</t>
  </si>
  <si>
    <t>02.11.2022,03907/22/117595-КЩ</t>
  </si>
  <si>
    <t>Общество с ограниченной ответственностью профессиональная коллекторская организация «Премьер»,ООО ПКО «Премьер»</t>
  </si>
  <si>
    <t>ОГРН 1196196052865</t>
  </si>
  <si>
    <t>ООО «Ингосстрах»,период действия договорас 18.01.2024 по 17.01.2025</t>
  </si>
  <si>
    <t>344092, Ростовская область, г. Ростов-на-Дону, пр. Королева, д. 7/19,офис 601</t>
  </si>
  <si>
    <t>24.03.2021,61922/21/30418-ЕК</t>
  </si>
  <si>
    <t>Общество с ограниченной ответственностью профессиональная коллекторская организация «ЮГ-ПАРТНЁРС»,ООО «ПКО «ЮГ-ПАРТНЁРС»</t>
  </si>
  <si>
    <t>ОГРН 1117847266767</t>
  </si>
  <si>
    <t>АО «АльфаСтрахование»,период действия договорас 21.12.2024 по 20.12.2025</t>
  </si>
  <si>
    <t>344056, Ростовская область,г. Ростов-на-Дону, ул. Белорусская, д. 44/71, офис 1</t>
  </si>
  <si>
    <t>Общество с ограниченной ответственностью «Профессиональная коллекторская организация Единая Служба Взыскания»,ООО «ПКО ЕСВ»</t>
  </si>
  <si>
    <t>ОГРН 1107746881087</t>
  </si>
  <si>
    <t>107031,г. Москва,вн.тер.г. муниципальныйокруг Мещанский,ул. Неглинная, д. 14, стр. 1А, помещ. 1/3</t>
  </si>
  <si>
    <t>Общество с ограниченной ответственностью «Профессиональная коллекторская организация «СИКУРА»,ООО «ПКО «СИКУРА»</t>
  </si>
  <si>
    <t>ОГРН 1205000062035</t>
  </si>
  <si>
    <t>ООО «Абсолют Страхование»,период действия договорас 11.09.2024 по 10.09.2025</t>
  </si>
  <si>
    <t>143512, Московская область, г. Истра, д. Духанино, территория КП Духанино-4,д. 120, помещ. 27, этаж мансарда</t>
  </si>
  <si>
    <t>Общество с ограниченной ответственностью Профессиональная коллекторская организация «МИР»,ООО ПКО «МИР»</t>
  </si>
  <si>
    <t>ОГРН 1186658058476</t>
  </si>
  <si>
    <t>СПАО «Ингосстрах»,период действия договорас 29.03.2025 по 28.03.2026</t>
  </si>
  <si>
    <t>Общество с ограниченной ответственностью «Профессиональная коллекторская организация «Аркан»,ООО «ПКО «Аркан»</t>
  </si>
  <si>
    <t>ОГРН 1092133000178</t>
  </si>
  <si>
    <t>ООО «Абсолют Страхование»,период действия договорас 08.03.2025 по 07.03.2026</t>
  </si>
  <si>
    <t>Общество с ограниченной ответственностью «Черноморинвест»,ООО «Черноморинвест»</t>
  </si>
  <si>
    <t>ОГРН 1202300046211</t>
  </si>
  <si>
    <t>АО «АльфаСтрахование»,период действия договорас 27.11.2020 по 26.11.2021</t>
  </si>
  <si>
    <t>350005, Краснодарский край, г. Краснодар, ул. им. 40-летия Победы,д. 144/4, помещ. 19</t>
  </si>
  <si>
    <t>18.08.2022,23922/22/107562-ДТ</t>
  </si>
  <si>
    <t>Общество с ограниченной ответственностью «Профессиональная коллекторская организация «ФинТраст»,ООО «ПКО «ФинТраст»</t>
  </si>
  <si>
    <t>ОГРН 1096672015648</t>
  </si>
  <si>
    <t>620026, Свердловская область,г.о.городЕкатеринбург,г. Екатеринбург, ул. Куйбышева, стр. 95, офис 405</t>
  </si>
  <si>
    <t>Акционерное общество «Смарт Финансы»,АО «СФ»</t>
  </si>
  <si>
    <t>ОГРН 1207700397255</t>
  </si>
  <si>
    <t>АО «Совкомбанк страхование»,период действия договорас 15.02.2025 по 14.02.2026</t>
  </si>
  <si>
    <t>115093, г. Москва,вн. тер.г. муниципальныйокруг Лефортово,ул. Золоторожский Вал,д. 11, стр.26, офис А61/13</t>
  </si>
  <si>
    <t>Общество с ограниченной ответственностью «Коллекторское агенство «Вернуть долги»,ООО «Коллекторское агенство «Вернуть долги»</t>
  </si>
  <si>
    <t>ОГРН 1217700134860</t>
  </si>
  <si>
    <t>СПАО «Ингосстрах»,период действия договорас 12.04.2024 по 11.04.2025</t>
  </si>
  <si>
    <t>123557, г. Москва,вн.тер.г. муниципальныйокруг Пресненский,пер. Электрический ,д. 3/10, стр. 1, помещ. 1Н/6</t>
  </si>
  <si>
    <t>Общество с ограниченной ответственностью Профессиональная коллекторская организация «Анелан»,ООО ПКО «Анелан»</t>
  </si>
  <si>
    <t>ОГРН 1157746718953</t>
  </si>
  <si>
    <t>АО «АльфаСтрахование»,период действия договорас 08.04.2025 по 07.04.2026</t>
  </si>
  <si>
    <t>142150, г. Москва, поселение Краснопахорское,с. Былово, ул. Клёны, д.45</t>
  </si>
  <si>
    <t>11.05.2021,  61922/21/49837-ЕК</t>
  </si>
  <si>
    <t>Общество с ограниченной ответственностью профессиональная коллекторская организация «ФиЛнекст»,ООО ПКО «ФиЛнекст»</t>
  </si>
  <si>
    <t>ОГРН 1206100031928</t>
  </si>
  <si>
    <t xml:space="preserve">344038, Ростовская область,г.о. город Ростов-на-Дону,г. Ростов-на-Дону, ул. Нансена, д. 103М,помещ. 5 </t>
  </si>
  <si>
    <t>02/21/11000-КЛ;01/22/11000-КЛ</t>
  </si>
  <si>
    <t>25.05.2021,11922/21/21332-ДК</t>
  </si>
  <si>
    <t>Общество с ограниченной ответственностью «Профессиональная коллекторская организация  «Диалог»,ООО «ПКО «Диалог»</t>
  </si>
  <si>
    <t>ОГРН 1211100000935</t>
  </si>
  <si>
    <t>ООО «Абсолют Страхование»,период действия договорас 15.03.2025 по 15.03.2026</t>
  </si>
  <si>
    <t>167000, Республика Коми,г.о. Сыктывкар,г. Сыктывкар, ул. Первомайская, стр. 92, офис 318</t>
  </si>
  <si>
    <t>01.06.2021,28907/21/22560-СЗ</t>
  </si>
  <si>
    <t>Общество с ограниченной ответственностью профессиональная коллекторская организация «Благие Намерения»,ООО ПКО «БН»</t>
  </si>
  <si>
    <t>ОГРН 1172801000118</t>
  </si>
  <si>
    <t>675001, Амурская область, г.о. город Благовещенск,г. Благовещенск,ул. Пионерская, д. 66,помещ. 31</t>
  </si>
  <si>
    <t>07.06.2021,77922/21/817074-АГ</t>
  </si>
  <si>
    <t>Акционерное общество Профессиональная коллекторская организация «Юридическое Бюро ФАКТОРИУС»,АО ПКО «Юридическое Бюро ФАКТОРИУС»</t>
  </si>
  <si>
    <t>ОГРН 1207700477390</t>
  </si>
  <si>
    <t>119049, г. Москва,вн.тер.г.муниципальныйокруг Якиманка, ул. Коровий Вал, д. 7, стр. 1,помещ. 9Н/2</t>
  </si>
  <si>
    <t>07.06.2021,77922/21/817042-АГ</t>
  </si>
  <si>
    <t>Общество с ограниченной ответственностью Профессиональная коллекторская организация «Юридическая компания «Легата»,ООО ПКО «ЮК «Легата»</t>
  </si>
  <si>
    <t>ОГРН 1117746870515</t>
  </si>
  <si>
    <t>ПАО СК «Росгосстрах»,период действия договорас 19.04.2025 по 18.04.2026</t>
  </si>
  <si>
    <t>115418, г. Москва,вн.тер.г.муниципальный округДонской,проезд 2-ой Рощинский,д. 8, стр. 2, этаж 2,помещ. X, ком. 1</t>
  </si>
  <si>
    <t>10.06.2021,52922/21/85876-ЛМ</t>
  </si>
  <si>
    <t>Общество с ограниченной ответственностью «Профессиональная коллекторская организация «Финансовая Независимость»,ООО «ПКО «Финансовая Независимость»</t>
  </si>
  <si>
    <t>ОГРН 1215200013270</t>
  </si>
  <si>
    <t>СПАО «Ингосстрах»,период действия договорас 20.05.2024 по 19.05.2025</t>
  </si>
  <si>
    <t>Общество с ограниченной ответственностью Профессиональная коллекторская организация «Пони»,ООО ПКО «Пони»</t>
  </si>
  <si>
    <t>ОГРН 1104205014187</t>
  </si>
  <si>
    <t xml:space="preserve">650000, Кемеровская область – Кузбасс, г. Кемерово, пр. 50 лет Октября,стр. 11, помещ. 607 </t>
  </si>
  <si>
    <t>22.06.2021,41907/21/13590-ДС</t>
  </si>
  <si>
    <t>Общество с ограниченной ответственностью Профессиональная коллекторская организация «Правовой консалтинг»,ООО ПКО «Правовой консалтинг»</t>
  </si>
  <si>
    <t>ОГРН 1144101035924</t>
  </si>
  <si>
    <t>СПАО «Ингосстрах»,период действия договорас 09.03.2025 по 08.03.2026</t>
  </si>
  <si>
    <t>683002,Камчатский край,г. Петропавловск-Камчатский,ул.Виталия Кручины,д. 6, кв. 36</t>
  </si>
  <si>
    <t>30.06.2021,24922/21/5-ВВ</t>
  </si>
  <si>
    <t>Общество с ограниченной ответственностью профессиональная коллекторская организация «Талион»,ООО ПКО «Талион»</t>
  </si>
  <si>
    <t>ОГРН 1212400014310</t>
  </si>
  <si>
    <t>АО «АльфаСтрахование»,период действия договорас 17.06.2024 по 16.06.2025</t>
  </si>
  <si>
    <t>660077, Красноярский край, г. Красноярск, ул. Авиаторов, зд. 5,эт. 4, помещ. 325</t>
  </si>
  <si>
    <t>Общество с ограниченной ответственностью профессиональная коллекторская организация «К2»,ООО ПКО «К2»</t>
  </si>
  <si>
    <t>ОГРН 1216400002103</t>
  </si>
  <si>
    <t>АО «АльфаСтрахование»,период действия договорас 07.06.2024 по 06.06.2025</t>
  </si>
  <si>
    <t>413100, Саратовская область, г. Энгельс, ул. Льва Кассиля, д.47,офис 209</t>
  </si>
  <si>
    <t>Общество с ограниченной ответственностью Профессиональная коллекторская организация Межрегиональный центр взыскания «ВИН»,ООО ПКО МЦ «ВИН»</t>
  </si>
  <si>
    <t>ОГРН 1192375037909</t>
  </si>
  <si>
    <t>АО «Абсолют Страхование»,период действия договорас 31.03.2025 по 30.03.2026</t>
  </si>
  <si>
    <t>19.07.2021,16922/21/118267-АЗ</t>
  </si>
  <si>
    <t>Общество с ограниченной ответственностью «Профессиональная коллекторская организация «Киберколлект»,ООО «ПКО «Киберколлект»</t>
  </si>
  <si>
    <t>ОГРН 1161690117852</t>
  </si>
  <si>
    <t>СПАО «Ингосстрах»,период действия договораc 05.04.2025 по 04.04.2026</t>
  </si>
  <si>
    <t>420043, Республика Татарстан,г.о. город Казань,г. Казань,ул. Вишневского,д. 22, помещ. 9</t>
  </si>
  <si>
    <t>19.07.2021,77922/21/847314-СЗ</t>
  </si>
  <si>
    <t>Акционерное общество «Технологии Бизнеса»,АО «Технологии Бизнеса»</t>
  </si>
  <si>
    <t>ОГРН 1217700057200</t>
  </si>
  <si>
    <t xml:space="preserve">АО «АльфаСтрахование»,период действия договорас 07.06.2024 по 06.06.2025 </t>
  </si>
  <si>
    <t>119121,г. Москва,вн. тер. г .муниципальный округ Хамовники,пер. 2-й Вражский, д. 1,корп. 1, помещ. 1/1</t>
  </si>
  <si>
    <t>04.12.2024,77922/24/1134080-НК</t>
  </si>
  <si>
    <t>27.07.2021,21907/21/25913-ДБ</t>
  </si>
  <si>
    <t>Общество с ограниченной ответственностью Профессиональная коллекторская организация «Юридическая Компания «НЕВИС»,ООО ПКО «ЮК «НЕВИС»</t>
  </si>
  <si>
    <t>ОГРН 1212100003554</t>
  </si>
  <si>
    <t>ООО «Абсолют Страхование»,период действия договорас 23.06.2024 по 22.06.2025</t>
  </si>
  <si>
    <t>428028, Чувашская Республика — Чувашия,г. Чебоксары, пр-т Тракторостроителей,д.71, офис 326</t>
  </si>
  <si>
    <t>Общество с ограниченной ответственностью «ИнтИнвест»,ООО «ИнтИнвест»</t>
  </si>
  <si>
    <t>ОГРН 1215400000254</t>
  </si>
  <si>
    <t>ООО СК «Уралсиб Страхование»,период действия договорас 03.03.2023 по 02.03.2024</t>
  </si>
  <si>
    <t>630007,Новосибирская область,г.о. город Новосибирск,г. Новосибирск, ул. Фабричная,д. 4, офис 412</t>
  </si>
  <si>
    <t>24.08.2023,54922/23/76183-СН</t>
  </si>
  <si>
    <t>29.07.2021,76907/21/22706-АА</t>
  </si>
  <si>
    <t>Общество с ограниченной ответственностью Профессиональная коллекторская организация «Конструктив»,ООО ПКО «Конструктив»</t>
  </si>
  <si>
    <t>ОГРН 1177627017215</t>
  </si>
  <si>
    <t>АО «АльфаСтрахование»,период действия договорас 14.04.2025 по 13.04.2026</t>
  </si>
  <si>
    <t>150000,  Ярославская область,г.о. г. Ярославль,г. Ярославль, Московский пр-т, д. 119, корп. 2,помещ. 5</t>
  </si>
  <si>
    <t>11.08.2021,77922/21/859221-СЗ</t>
  </si>
  <si>
    <t>ООО «Профессиональная коллекторская организация «Финансовое урегулирование», ООО «ПКО «Финур»</t>
  </si>
  <si>
    <t>ОГРН 1217700164021</t>
  </si>
  <si>
    <t>ООО «Абсолют Страхование»,период действия договорас 01.07.2024 по 30.06.2025</t>
  </si>
  <si>
    <t>129128,г. Москва,вн.тер.г. муниципальныйокруг Ростокино,ул. Малахитовая,влд. 27, стр. 1</t>
  </si>
  <si>
    <t>11.08.2021,77922/21/859223-СЗ</t>
  </si>
  <si>
    <t>Общество с ограниченной ответственностью Профессиональная коллекторская организация "Агентство кредитных решений», ООО ПКО «АКР»</t>
  </si>
  <si>
    <t>ОГРН   1217700089386</t>
  </si>
  <si>
    <t>САО «ВСК»,период действия договорас 31.05.2024 по 30.05.2025</t>
  </si>
  <si>
    <t>129090, г. Москва,вн.тер.г. муниципальныйокруг Мещанский,пер. Ботанический, д. 5, этаж 5, помещ. XV/ком. 17К</t>
  </si>
  <si>
    <t>25.08.2021,54922/21/142766-ФП</t>
  </si>
  <si>
    <t>Общество с ограниченной ответственностью Профессиональная коллекторская организация «Сибирское коллекторское агентство»,ООО ПКО «СКА»</t>
  </si>
  <si>
    <t>ОГРН 1121901001958</t>
  </si>
  <si>
    <t>СПАО «Ингосстрах»,период действия договорас 08.07.2024 по 07.07.2025</t>
  </si>
  <si>
    <t>630099,Новосибирская область,г.о. город Новосибирск,г. Новосибирск,пр-т. Димитрова,д.14</t>
  </si>
  <si>
    <t>27.08.2021,59922/21/70726-СН</t>
  </si>
  <si>
    <t>Общество с ограниченной ответственностью Профессиональная коллекторская организация «Новый Взгляд»,ООО «ПКО «Новый Взгляд»</t>
  </si>
  <si>
    <t>ОГРН 1185958061585</t>
  </si>
  <si>
    <t>СПАО "Ингосстрах"период действия договорас 22.06.2024 по 21.06.2025</t>
  </si>
  <si>
    <t>614067,г. Пермь, ул. Машинистов, д. 49/9, офис 214</t>
  </si>
  <si>
    <t>08.09.2021,66922/21/92139-АС</t>
  </si>
  <si>
    <t>Общество с ограниченной ответственностью «Профессиональная коллекторская организация «Хитен»,ООО «Профессиональная коллекторская организация «Хитен»</t>
  </si>
  <si>
    <t>ОГРН 1176658093963</t>
  </si>
  <si>
    <t>СПАО «Ингосстрах»период действия договорас 26.05.2024 по 25.05.2025</t>
  </si>
  <si>
    <t>620026,Свердловская область,г.о. город Екатеринбург,г. Екатеринбург,ул. Черкасская,ст. 10, офис 302</t>
  </si>
  <si>
    <t>17.09.2021,40907/21/33269-ИЗ</t>
  </si>
  <si>
    <t>Общество с ограниченной ответственностью Профессиональная коллекторская организация «Гарант40»,ООО ПКО «Гарант40»</t>
  </si>
  <si>
    <t>ОГРН 1204000001809</t>
  </si>
  <si>
    <t>АО «АльфаСтрахование»,период действия договорас 25.06.2023 по 24.06.2024</t>
  </si>
  <si>
    <t>24.06.2024,40907/24/19862-БЭ</t>
  </si>
  <si>
    <t>20.09.2021,32907/21/24657-ЕБ</t>
  </si>
  <si>
    <t>Общество с ограниченной ответственностью Профессиональная коллекторская организация«Эксперт Центр»,ООО ПКО «Эксперт Центр»</t>
  </si>
  <si>
    <t>ОГРН 1127536003187</t>
  </si>
  <si>
    <t>СПАО «Ингосстрах»,период действия договорас 01.06.2025 по 31.05.2026</t>
  </si>
  <si>
    <t>630102,Новосибирская область,г.о. город Новосибирск, г. Новосибирск, пр-т Димитрова, д. 14</t>
  </si>
  <si>
    <t>23.09.2021,77922/21/375148-СЗ</t>
  </si>
  <si>
    <t>Общество с ограниченной ответственностью Профессиональная коллекторская организация «Вива Коллект»,ООО ПКО «Вива Коллект»</t>
  </si>
  <si>
    <t>ОГРН 1217700225148</t>
  </si>
  <si>
    <t>ООО «Абсолют Страхование»,период действия договорас 31.07.2023 по 30.07.2024</t>
  </si>
  <si>
    <t>117218,г. Москва,вн.тер.г.муниципальный округКотловка,ул. Кржижановского,д. 29, корп. 2, эт. 2,помещ. VIII, ком. 13</t>
  </si>
  <si>
    <t>28.09.2021,16922/21/139041-АЗ</t>
  </si>
  <si>
    <t>Общество с ограниченной ответственностью «Профессиональная коллекторская организация КРЕПОСТЬ», ООО ПКО «КРЕПОСТЬ»</t>
  </si>
  <si>
    <t>ОГРН 1211600044072</t>
  </si>
  <si>
    <t>ПАО СК «Росгосстрах»,период действия договорас 13.07.2024 по 12.07.2025</t>
  </si>
  <si>
    <t>358000,Республика Калмыкия,г.о. город Элиста,г. Элиста,ул. В.И. Ленина,д. 240, офис 3021</t>
  </si>
  <si>
    <t>1/21/78000-КЛ;1/22/78000-КЛ</t>
  </si>
  <si>
    <t>30.09.2021,78922/21/104644-АЛ</t>
  </si>
  <si>
    <t>Общество с ограниченной ответственностью «Коллекторское агенство «Медиатор»,ООО «КА «Медиатор»</t>
  </si>
  <si>
    <t>ОГРН 1217800010768</t>
  </si>
  <si>
    <t>АО «Абсолют Страхование»,период действия договорас 19.04.2022 по 18.04.2023</t>
  </si>
  <si>
    <t>192102,г. Санкт- Петербург, вн. тер. г. Муниципальный округ Волковское,ул. Бухарестская,д.8, лит. А, офис 467,помещ. 1-Н</t>
  </si>
  <si>
    <t>07.10.2021,78922/21/106167-АЛ</t>
  </si>
  <si>
    <t>Общество с ограниченной ответственностью «Профессиональная коллекторская организация «Медиация» ,ООО «ПКО «Медиация»</t>
  </si>
  <si>
    <t>ОГРН 1127847380990</t>
  </si>
  <si>
    <t>ООО «Абсолют Страхование»,срок действия договорас 04.08.2024 по 03.08.2025</t>
  </si>
  <si>
    <t>191123г. Санкт-Петербург, ул. Захарьевская,д. 15, литер А,помещ. 7Н,</t>
  </si>
  <si>
    <t>11.10.2021,56922/21/45731-РШ</t>
  </si>
  <si>
    <t>«Профессиональная коллекторская организация общество с ограниченной ответственностью «Центр корпоративной безопасности»,ПКО ООО « ЦКБ»</t>
  </si>
  <si>
    <t>ОГРН 1165658081270</t>
  </si>
  <si>
    <t>АО «АльфаСтрахование»,период действия договорас 24.08.2024 по 23.08.2025</t>
  </si>
  <si>
    <t>460048,г.Оренбург, пр-д Автоматики,д. 10/3, оф. 2</t>
  </si>
  <si>
    <t>12.10.2021,76907/21/31565-РР</t>
  </si>
  <si>
    <t>Общество с ограниченной ответственностью «Профессиональная коллекторская организация «Орбита»,ООО «ПКО «Орбита»</t>
  </si>
  <si>
    <t>ОГРН 1197627004860</t>
  </si>
  <si>
    <t>150062,Ярославская область,г.о. Ярославль,г. Ярославль,ул. Космонавтов, д. 11, помещ. ко.2.5</t>
  </si>
  <si>
    <t>13.10.2021,54922/21/153478-ЭБ</t>
  </si>
  <si>
    <t>Общество с ограниченной ответственностью «Профессиональная коллекторская организация «ТАНТАЛ»,ООО «ПКО «ТАНТАЛ»</t>
  </si>
  <si>
    <t>ОГРН 1195476051253</t>
  </si>
  <si>
    <t>СПАО «Ингосстрах»,период действия договорас 20.08.2024 по 19.08.2025</t>
  </si>
  <si>
    <t>630089, г. Новосибирск, ул. Бориса Богаткова,д. 248а, офис 10</t>
  </si>
  <si>
    <t>13.10.2021,54922/21/153659-ЭБ</t>
  </si>
  <si>
    <t>Общество с ограниченной ответственностью Профессиональная коллекторская организация «Агентство финансовых решений», ООО ПКО «Агентство финансовых решений»</t>
  </si>
  <si>
    <t>ОГРН 1175476034150</t>
  </si>
  <si>
    <t>СПАО «Ингосстрах»,период действия договора с 17.09.2024 по 16.09.2025</t>
  </si>
  <si>
    <t>630102, Новосибирская область,г.о. город Новосибирск,г. Новосибирск, ул. Бориса Богаткова, д. 22</t>
  </si>
  <si>
    <t>18.10.2021,77922/21/388805-СЗ</t>
  </si>
  <si>
    <t>Общество с ограниченной ответственностью «Инфорс-Право», ООО «Инфорс-Право»</t>
  </si>
  <si>
    <t>ОГРН 1217700289377</t>
  </si>
  <si>
    <t>АО «МАКС»,период действия договорас 06.09.2021 по 05.09.2022</t>
  </si>
  <si>
    <t>109341, г. Москва,Муниципальный округ Марьино вн. тер., ул. Люблинская, д. 151, этаж 2, помещ. 201</t>
  </si>
  <si>
    <t>08.09.2022,77922/22/8631719-ВК</t>
  </si>
  <si>
    <t>26.10.2021,61922/21/102396-ЕК</t>
  </si>
  <si>
    <t>Общество с ограниченной ответственностью «Профессиональная коллекторская организация «ЮРИДИЧЕСКАЯ СЛУЖБА ВЗЫСКАНИЯ»,ООО ПКО «ЮСВ»</t>
  </si>
  <si>
    <t>ОГРН 1216100018750</t>
  </si>
  <si>
    <t>СК «Росгосстрах»,период действия договорас 06.08.2024 по 05.08.2025</t>
  </si>
  <si>
    <t>344101,Ростовская область, г. Ростов-на-Дону, ул. Ленинградская,зд. 7, помещ. 25</t>
  </si>
  <si>
    <t>27.10.2021,77922/21/398675-СЗ</t>
  </si>
  <si>
    <t>Общество с ограниченной ответственностью Коллекторское агентство «АЭК», ООО КА «АЭК»</t>
  </si>
  <si>
    <t>ОГРН 1107746998369</t>
  </si>
  <si>
    <t>СПАО «Ингосстрах»,период действия договорас 01.09.2023 по 31.08.2024</t>
  </si>
  <si>
    <t>123290, г. Москва, вн. тер. г. муниципальныйокруг Хорошевский,туп. 1-й Магистральный,д. 11, стр. 10, помещ. 1, ком. 2</t>
  </si>
  <si>
    <t>23.07.2024,77922/24/390092-НК</t>
  </si>
  <si>
    <t>28.10.2021,31907/21/54057-ДК</t>
  </si>
  <si>
    <t>Общество с ограниченной ответственностью «Профессиональная коллекторская организация СИНГЛ»,ООО «ПКО СИНГЛ»</t>
  </si>
  <si>
    <t>ОГРН 1213100008659</t>
  </si>
  <si>
    <t>309518, Белгородская область,г.о.Старооскольский,г.Старый Оскол,ул. Ватутина, д.1,офис 915</t>
  </si>
  <si>
    <t>02.11.2021,66922/21/117181-АС</t>
  </si>
  <si>
    <t>Общество с ограниченной ответственностью «Профессиональная коллекторская организация ДолгЛимит»,ООО «ПКО ДолгЛимит»</t>
  </si>
  <si>
    <t>ОГРН 1216600029997</t>
  </si>
  <si>
    <t>ПАО СК «Росгосстрах»,период действия договора с 04.06.2024 по 03.06.2025</t>
  </si>
  <si>
    <t>620102,Свердловская область,г.о. город Екатеринбург,г. Екатеринбург,ул. Ясная, д. 22-Б, эт. 2, помещ. 7</t>
  </si>
  <si>
    <t>24.11.2021,21907/21/37764-ДБ</t>
  </si>
  <si>
    <t>Общество с ограниченной ответственностью Профессиональная коллекторская организация «Современные коллекторские решения»,ООО ПКО «СКР»</t>
  </si>
  <si>
    <t>ОГРН 1212100003147</t>
  </si>
  <si>
    <t>ООО «Абсолют Страхование»,период действия договорас 29.04.2025 по 28.04.2026</t>
  </si>
  <si>
    <t>428000,Чувашская Республика — Чувашия,г.о. город Чебоксары,г. Чебоксары,ул. Текстильщиков, зд. 38офис 304</t>
  </si>
  <si>
    <t>25.11.2021,66922/21/110474-АС</t>
  </si>
  <si>
    <t>Общество  с ограниченной ответственностью Профессиональная коллекторская организация «Авангард»,ООО ПКО «Авангард»</t>
  </si>
  <si>
    <t>ОГРН 1196658052414</t>
  </si>
  <si>
    <t>АО «АльфаСтрахование»,период действия договорас 20.09.2024 по 19.09.2025</t>
  </si>
  <si>
    <t>620014,Свердловская область,г.о. город Екатеринбург,г. Екатеринбург,пр-т. Ленина,д. 24/8, офис 541</t>
  </si>
  <si>
    <t>06.12.2021,64922/21/69476-ИР</t>
  </si>
  <si>
    <t>Общество с ограниченной ответственностью профессиональная коллекторская организация «Межрегиональный Долговой Центр»,ООО ПКО «МДЦ»</t>
  </si>
  <si>
    <t>ОГРН 1216400013983</t>
  </si>
  <si>
    <t>АО «Зетта Страхование», период действия договорас 15.11.2024 по 14.11.2025</t>
  </si>
  <si>
    <t>08.12.2021,61922/21/116674-ЕК</t>
  </si>
  <si>
    <t>Общество с ограниченной ответственностью «ПРОФЕССИОНАЛЬНАЯ КОЛЛЕКТОРСКАЯ ОРГАНИЗАЦИЯ ЦЕНТР ПРАВОВОГО СОДЕЙСТВИЯ»ООО « ПКО ЦПС»</t>
  </si>
  <si>
    <t>ОГРН 1156196073549</t>
  </si>
  <si>
    <t>ООО «Абсолют Страхование»,период действия договорас 30.08.2024 по 29.08.2025</t>
  </si>
  <si>
    <t>344065,Ростовская область,г. Ростов-на-Дону,ул. Троллейбусная,д. 24/2В, помещ. 816</t>
  </si>
  <si>
    <t>15.12.2021,34922/21/129009-ГК</t>
  </si>
  <si>
    <t>Общество с ограниченной ответственностью «ПРОФЕССИОНАЛЬНАЯ КОЛЛЕКТОРСКАЯ ОРГАНИЗАЦИЯ «АРРИАРС»,ООО «ПКО «АРРИАРС»</t>
  </si>
  <si>
    <t>ОГРН 1213400010042</t>
  </si>
  <si>
    <t>СПАО «Ингосстрах»,период действия договорас 28.03.2023 по 27.03.2024</t>
  </si>
  <si>
    <t>400075, Волгоградская область,г.о. Город-Герой Волгоград,г. Волгоград,ул. Историческая д. 181,офис. 3.5</t>
  </si>
  <si>
    <t>20.12.2021,21907/21/40478-ДБ</t>
  </si>
  <si>
    <t>Общество с ограниченной ответственностью Профессиональная коллекторская организация «Волга»,ООО ПКО «Волга»</t>
  </si>
  <si>
    <t>ОГРН 1212100007679</t>
  </si>
  <si>
    <t>ООО «Абсолют Страхование»,период действия договорас 25.11.2024 по 24.11.2025</t>
  </si>
  <si>
    <t>428000,Чувашская Республика — Чувашия,г.о. город Чебоксарыг. Чебоксары,ул. Текстильщиков,зд. 8, офис 216</t>
  </si>
  <si>
    <t>23.12.2021,46907/21/49960-ЕШ</t>
  </si>
  <si>
    <t>Общество с ограниченной ответственностью « Профессиональная коллекторская организация Лира»,ООО ПКО «Лира»</t>
  </si>
  <si>
    <t>ОГРН 1214600006334</t>
  </si>
  <si>
    <t>ПАО СК «Росгосстрах»,период действия договорас 18.06.2024 по 17.06.2025</t>
  </si>
  <si>
    <t>305004,Курская область,г.о. город Курск,г. Курск,ул. Садовая, д. 10А,этаж 2, помещ. 26</t>
  </si>
  <si>
    <t>28.12.2021,77922/21/443214-СЗ</t>
  </si>
  <si>
    <t>Общество с ограниченной ответственностью Профессиональная коллекторская организация «КА Финур»,ООО ПКО «КА Финур»</t>
  </si>
  <si>
    <t>ОГРН 1217700226061</t>
  </si>
  <si>
    <t>129329, г. Москва,вн.тер.г.муниципальный округ Свиблово,ул. Вересковая, д. 10,этаж/помещ. 1/I, ком. 10</t>
  </si>
  <si>
    <t>17.01.2022,52922/22/1051-ГЛ</t>
  </si>
  <si>
    <t>Общество с ограниченной ответственностью профессиональная коллекторская организация «СПВ»,ООО ПКО «СПВ»</t>
  </si>
  <si>
    <t>ОГРН 1215200027184</t>
  </si>
  <si>
    <t>СПАО "Ингосстрах",период действия договорас 01.10.2024 по 30.09.2025</t>
  </si>
  <si>
    <t>603000,Нижегородская область,г. Нижний Новгород,ул. Добролюбова,д. 2/28, помещ. П4</t>
  </si>
  <si>
    <t>17.01.2022,77922/22/5258-СЗ</t>
  </si>
  <si>
    <t>Общество с ограниченной ответственностью «Профессиональная коллекторская организация «Модус Вивенди»,ООО «ПКО «Модус Вивенди»</t>
  </si>
  <si>
    <t>ОГРН 1217700401940</t>
  </si>
  <si>
    <t>АО «АльфаСтрахование»,период действия договорас 27.12.2024 по 26.12.2025</t>
  </si>
  <si>
    <t>123112,г. Москва,вн. тер. г. муниципальныйокруг Пресненский,наб. Пресненская,д. 12, этаж 40, офис 2М</t>
  </si>
  <si>
    <t>Info@modus-vivendi.ru</t>
  </si>
  <si>
    <t>01.02.2022,65907/22/1835-АК</t>
  </si>
  <si>
    <t>Общество с ограниченной ответственностью профессиональная коллекторская организация«О-КАНЭ», ООО ПКО «О-КАНЭ»</t>
  </si>
  <si>
    <t>ОГРН 1216500002498</t>
  </si>
  <si>
    <t>ООО «Абсолют Страхование»,период действия договорас 10.08.2024 по 09.08.2025</t>
  </si>
  <si>
    <t>295023,Республика Крым,г.о. Симферополь,г. Симферополь,ул. Бориса Хохлова,д.90/92</t>
  </si>
  <si>
    <t xml:space="preserve">02.02.2022,23922/22/13687-ВР </t>
  </si>
  <si>
    <t>Общество с ограниченной ответственностью Профессиональная коллекторская организация «Аврора»,ООО ПКО «Аврора»</t>
  </si>
  <si>
    <t>ОГРН 1192375070304</t>
  </si>
  <si>
    <t>СПАО «Ингосстрах»,период действия договорас 24.12.2024 по 23.12.2025</t>
  </si>
  <si>
    <t>350010,Краснодарский край,г. Краснодар,ул. Зиповская, д. 8,помещ. 201</t>
  </si>
  <si>
    <t>10.02.2022,61922/22/13685-ЕК</t>
  </si>
  <si>
    <t>Общество с ограниченной ответственностью профессиональная коллекторская организация «ТОРОС»,ООО ПКО «ТОРОС»</t>
  </si>
  <si>
    <t>ОГРН 1216100031124</t>
  </si>
  <si>
    <t>СПАО «Ингосстрах»,период действия договорас 14.01.2024 по 13.01.2025</t>
  </si>
  <si>
    <t>443086,Самарская область,г.о. Самара,вн. р-н Октябрьский,г. Самара,ул. Ерошевского,д. 3, офис 1А</t>
  </si>
  <si>
    <t>04.06.2024,№63922/24/260110-ЗМ</t>
  </si>
  <si>
    <t>14.02.2022,37907/22/4743-НТ</t>
  </si>
  <si>
    <t>Общество с ограниченной ответственностью «Профессиональная коллекторская организация «Финансовая Служба Контроля Платежей»,ООО ПКО «ФСКП»</t>
  </si>
  <si>
    <t>ОГРН 1213700006068</t>
  </si>
  <si>
    <t>АО «АльфаСтрахование»,период действия договорас 14.08.2024 по 13.08.2025</t>
  </si>
  <si>
    <t>153003,Ивановская область,г. Иваново,ул. Наговицыной-Икрянистовой,д. 6, офис 60</t>
  </si>
  <si>
    <t>15.02.2022,29922/22/5531-ИЮ</t>
  </si>
  <si>
    <t>Общество с ограниченной ответственностью Профессиональная коллекторская организация «БЮРО ПРОБЛЕМНЫХ АКТИВОВ»,ООО ПКО «БПА»</t>
  </si>
  <si>
    <t>ОГРН 1212900003238</t>
  </si>
  <si>
    <t>АО «Боровицкое страховое общество»,период действия договорас 01.11.2024 по 31.10.2025</t>
  </si>
  <si>
    <t>163000, Архангельская область,г. о. г. Архангельск,г Архангельск,пр-т Троицкий,д. 106, стр. 1</t>
  </si>
  <si>
    <t>15.02.2022,76907/22/4024-РР</t>
  </si>
  <si>
    <t>Общество с ограниченной ответственностью Профессиональная коллекторская организация «Максимум»,ООО ПКО «Максимум»</t>
  </si>
  <si>
    <t>ОГРН 1217600018305</t>
  </si>
  <si>
    <t>АО «АльфаСтрахование»,период действия договорас 28.12.2024 по 27.12.2025</t>
  </si>
  <si>
    <t>150064,Ярославская область,г. Ярославль,г.о. Ярославль,г. Ярославльул. Панина,д. 12В, офис 7</t>
  </si>
  <si>
    <t>16.03.2022,50922/22/53814-НК</t>
  </si>
  <si>
    <t>Общество с ограниченной ответственностью профессиональная коллекторская организация «Межрегиональный центр финансовой безопасности»,ООО ПКО «МЦФБ»</t>
  </si>
  <si>
    <t>ОГРН 1215000075091</t>
  </si>
  <si>
    <t>ООО «Абсолют Страхование»,период действия договора с 04.08.2024 по 03.08.2025</t>
  </si>
  <si>
    <t>143005,Московская область,г. о. Одинцовский,г. Одинцово,ул. Маршала Бирюзова,д. 13, помещ. 68К</t>
  </si>
  <si>
    <t>21.03.2022,23922/22/35875-ДТ</t>
  </si>
  <si>
    <t>Общество с ограниченной ответственностью Профессиональная коллекторская организация «ГАЛ»,ООО ПКО «ГАЛ»</t>
  </si>
  <si>
    <t>ОГРН 1212300048476</t>
  </si>
  <si>
    <t>АО «Зетта Страхование»,период действия договорас 25.12.2024 по 24.12.2025</t>
  </si>
  <si>
    <t>350022,Краснодарский край,г.о. город Краснодар,г. Краснодар,ул. Коммунаров,д. 237/1, помещ. 4</t>
  </si>
  <si>
    <t>23.03.2022,76907/22/7312-АА</t>
  </si>
  <si>
    <t>Общество с ограниченной ответственностью Профессиональная коллекторская организация «Бикэш»,ООО ПКО «Бикэш»</t>
  </si>
  <si>
    <t>ОГРН 1217600021836</t>
  </si>
  <si>
    <t>АО «Совкомбанк страхование»,период действия договорас 16.02.2025 по 15.02.2026</t>
  </si>
  <si>
    <t>443080,Самарская область,г. Самара,ул. Революционная,д. 70, литера 1, ком. 407</t>
  </si>
  <si>
    <t>29.03.2022,24922/22/5-ВВ</t>
  </si>
  <si>
    <t>Общество с ограниченной ответственностью «Честное коллекторское агентство»,ООО «ЧеКА»</t>
  </si>
  <si>
    <t>ОГРН 1212400007566</t>
  </si>
  <si>
    <t xml:space="preserve">СПАО «Ингосстрах»,период действия договорас 17.05.2021 по 16.05.2022 </t>
  </si>
  <si>
    <t>660062,Красноярский край,г. Красноярск,ул. Высотная,д. 2, стр. 4, помещ. 4,офис 212</t>
  </si>
  <si>
    <t>26.09.2022,24922/22/7-ВВ</t>
  </si>
  <si>
    <t>05.04.2022,33907/22/13541-АТ</t>
  </si>
  <si>
    <t>Общество с ограниченной ответственностью «Владимирский региональный юридический центр»,ООО «ВРЮЦ»</t>
  </si>
  <si>
    <t>ОГРН 1083328003967</t>
  </si>
  <si>
    <t>АО «Абсолют Страхование»,период действия договорас 01.07.2024 по 30.06.2025</t>
  </si>
  <si>
    <t>600017, Владимирская область,г. Владимир,ул. Мира,д. 22, помещ. 26,этаж 1</t>
  </si>
  <si>
    <t>13.04.2022,66922/22/16950-АС</t>
  </si>
  <si>
    <t>Общество  с ограниченной ответственностью Профессиональная коллекторская организация «Эдикт»,ООО «ПКО «Эдикт»</t>
  </si>
  <si>
    <t>ОГРН 1206600043605</t>
  </si>
  <si>
    <t>АО «Абсолют Страхование»,период действия договорас 28.02.2025 по 27.02.2026</t>
  </si>
  <si>
    <t>620034,Свердловская область,г. о. г. Екатеринбург,г. Екатеринбург, ул. Колмогорова, стр. 3,офис 610</t>
  </si>
  <si>
    <t>20.04.2022,77922/22/338708-СЗ</t>
  </si>
  <si>
    <t>Общество с ограниченной ответственностью «Профессиональная коллекторская организация «Маршал»,ООО «ПКО «Маршал»</t>
  </si>
  <si>
    <t>ОГРН 1217700626483</t>
  </si>
  <si>
    <t>ООО «Абсолют Страхование»,период действия договорас 07.02.2025 по 06.02.2026</t>
  </si>
  <si>
    <t>123423,г. Москва,вн.тер.г. муниципальный округ Хорошево- Мневники,ул. Народного Ополчения,д. 34, стр. 1, помещ. 1/1</t>
  </si>
  <si>
    <t>21.04.2022,66922/22/19379-АС</t>
  </si>
  <si>
    <t>Общество  с ограниченной ответственностью «Профессиональная коллекторская организация  «Бизнес перспектива»,ООО «ПКО «Бизнес перспектива»</t>
  </si>
  <si>
    <t>ОГРН 1216600070785</t>
  </si>
  <si>
    <t>620000,Свердловская область,г. о. г. Екатеринбург,г. Екатеринбург,ул. Мамина-Сибиряка,д. 104, помещ. 1-8</t>
  </si>
  <si>
    <t>28.04.2022,71907/22/65206-ЭК</t>
  </si>
  <si>
    <t>Общество с ограниченной ответственностью Профессиональная коллекторская организация «ТОР»,ООО ПКО «ТОР»</t>
  </si>
  <si>
    <t>ОГРН  1207100012096</t>
  </si>
  <si>
    <t>АО «АльфаСтрахование»,период действия договорас 14.03.2025 по 13.03.2028</t>
  </si>
  <si>
    <t>300025,Тульская область,г. Тула,пр-т Ленина,д. 102, корп. 4,офис 410</t>
  </si>
  <si>
    <t>28.04.2022,31907/22/16543-ДК</t>
  </si>
  <si>
    <t>Общество с ограниченной ответственностью «Финансовые системы»,ООО «Финансовые системы»</t>
  </si>
  <si>
    <t>ОГРН 1213100005359</t>
  </si>
  <si>
    <t>ООО «Абсолют Страхование»,период действия договорас 17.05.2024 по 16.05.2025</t>
  </si>
  <si>
    <t>308009,Белгородская область,г. Белгород,Бульвар Народный, д.79,офис 526а</t>
  </si>
  <si>
    <t>Общество с ограниченной ответственностью Профессиональная коллекторская организация «БазисИнвест»,ООО ПКО «БазисИнвест»</t>
  </si>
  <si>
    <t>ОГРН 1207700016391</t>
  </si>
  <si>
    <t>АО «Альфа Страхование»,период действия договорас 25.03.2025 по 24.03.2026</t>
  </si>
  <si>
    <t>117105,г.Москва,вн.тер.г. муниципальныйокруг Донской,ш. Варшавское, д. 1А,ком. 50, оф. А3М</t>
  </si>
  <si>
    <t>Общество с ограниченной ответственностью «Центр урегулирования задолженностей»,ООО «ЦУЗ»</t>
  </si>
  <si>
    <t>ОГРН 1127746132832</t>
  </si>
  <si>
    <t>АО «Альфа Страхование»,период действия договорас 15.11.2024 по 14.11.2025</t>
  </si>
  <si>
    <t>125284,г. Москва,вн.тер.г. муниципальныйокруг Беговойпр-кт Ленинградский, д. 31, стр. 3</t>
  </si>
  <si>
    <t>Общество с ограниченной ответственностью Служба экономической безопасности «Альянс»,ООО СЭБ «Альянс»</t>
  </si>
  <si>
    <t>ОГРН 1227700010086</t>
  </si>
  <si>
    <t>АО «Альфа Страхование»,период действия договорас 05.04.2024 по 04.04.2025</t>
  </si>
  <si>
    <t>115280,г. Москва,вн.тер.г. муниципальныйокруг Даниловский,ул. Ленинская Слобода,д. 19, стр. 1, этаж 3,помещ. 57, оф. 309</t>
  </si>
  <si>
    <t>08.06.2022,18922/22/25005-ИН</t>
  </si>
  <si>
    <t>Общество с ограниченной ответственностью «Профессиональная коллекторская организация Залог-финанс»,ООО «ПКО Залог-финанс»</t>
  </si>
  <si>
    <t>ОГРН 1159102121331</t>
  </si>
  <si>
    <t>ПАО СК «Росгосстрах»,период действия договорас 25.08.2024 по 24.08.2025</t>
  </si>
  <si>
    <t>426009,Удмуртская Республика,г.о. город Ижевск,г. Ижевск,ул. Ухтомского,д. 24, этаж 1,офис 29</t>
  </si>
  <si>
    <t>09.06.2022,74910/22/38250-ЮТ</t>
  </si>
  <si>
    <t>Общество с ограниченной ответственностью Профессиональная Коллекторская организация «Компания Урал Дебт»,ООО ПКО «Компания Урал Дебт»</t>
  </si>
  <si>
    <t>ОГРН 1177456034623</t>
  </si>
  <si>
    <t>ООО «Абсолют Страхование»,период действия договорас 21.02.2025 по 20.02.2026</t>
  </si>
  <si>
    <t>456610,Челябинская область,г.о. Копейский,г. Копейск,ул. Калинина,д.15Б, помещ. 5</t>
  </si>
  <si>
    <t>15.06.2022,77922/22/734492-СЗ</t>
  </si>
  <si>
    <t>Общество с ограниченной ответственностью«Профессиональная коллекторская организация Альянс», ООО «ПКО Альянс»</t>
  </si>
  <si>
    <t>ОГРН 1217700266211</t>
  </si>
  <si>
    <t>ООО «Абсолют Страхование»,период действия договорас 01.04.2025 по 31.03.2026</t>
  </si>
  <si>
    <t>115191,г. Москва,вн.тер.г. муниципальныйокруг Донской,пер. Духовской,д. 17, стр. 15,этаж 2, комн. 11, оф. 132</t>
  </si>
  <si>
    <t>04.07.2022,66922/22/129558-АС</t>
  </si>
  <si>
    <t>Общество с ограниченнойответственностью Профессиональная коллекторская организация«Кредит Клаб.Консалт»,ООО ПКО «КК.Консалт»</t>
  </si>
  <si>
    <t>ОГРН 1176658123223</t>
  </si>
  <si>
    <t>620000,Свердловская область,г. Екатеринбург,ул. Малышева,стр. 51, оф. 26/14</t>
  </si>
  <si>
    <t>08.07.2022,05907/22/14426-АА</t>
  </si>
  <si>
    <t>Общество с ограниченнойответственностью Профессиональная коллекторская организация«Агентство СолидарногоВзыскания-Регион»,ООО ПКО «АСВ-Регион»</t>
  </si>
  <si>
    <t>ОГРН 1200500000084</t>
  </si>
  <si>
    <t>ООО «Абсолют Страхование»,период действия договора с 10.12.2023 по 09.12.2024</t>
  </si>
  <si>
    <t>367027,Республика Дагестан,г. Махачкала,ул. Магомедтагирова,д.161, оф. 303</t>
  </si>
  <si>
    <t>12.07.2022,77922/22/7702262-СЗ</t>
  </si>
  <si>
    <t xml:space="preserve">Общество с ограниченнойответственностью«Профессиональная коллекторская организация «Центурион»,ООО ПКО «Центурион» </t>
  </si>
  <si>
    <t>ОГРН 1227700215467</t>
  </si>
  <si>
    <t>109004,г. Москва,вн.тер.г. муниципальныйокруг Таганский,ул. Николоямская,д. 40/22, стр. 4,этаж 1, оф. 115</t>
  </si>
  <si>
    <t>12.07.2022,42922/22/42907-ДТ</t>
  </si>
  <si>
    <t xml:space="preserve">Общество с ограниченнойответственностью Профессиональная коллекторская организация «ЭкоФинансы»,ООО ПКО «ЭкоФинансы» </t>
  </si>
  <si>
    <t>ОГРН 1224200005886</t>
  </si>
  <si>
    <t>ООО «Абсолют Страхование»,период действия договорас 16.05.2024 по 15.05.2025</t>
  </si>
  <si>
    <t>650004,Кемеровская область — Кузбасс,г.о. Кемеровский,г. Кемерово,ул. Соборная,д. 12, помещ. 1</t>
  </si>
  <si>
    <t>15.07.2022,58918/22/20292-НИ</t>
  </si>
  <si>
    <t xml:space="preserve">Общество с ограниченнойответственностью «Профессиональная коллекторская организация«Апгрейд-Финанс»,ООО « ПКО «Апгрейд-Финанс» </t>
  </si>
  <si>
    <t>ОГРН 1225800003681</t>
  </si>
  <si>
    <t>АО «Совкомбанк страхование»,период действия договорас 01.06.2024 по 31.05.2025</t>
  </si>
  <si>
    <t>302040,Орловская область,г.о. город Орел,г. Орел,ул. Максима Горького,д. 63а, кв. 61</t>
  </si>
  <si>
    <t>18.08.2022,02922/22/76395-ИМ</t>
  </si>
  <si>
    <t>Общество с ограниченной ответственностью Профессиональная коллекторская организация «Современная коллекторская компания»,ООО ПКО «СКК»</t>
  </si>
  <si>
    <t>ОГРН 1220200002440</t>
  </si>
  <si>
    <t>ООО «Зетта Страхование»,период действия договорас 14.03.2025 по 13.03.2026</t>
  </si>
  <si>
    <t>450047,Республика Башкортостан,г.о. город Уфа,г. Уфа,ул. Бакалинская, д. 19, офис 27</t>
  </si>
  <si>
    <t xml:space="preserve">18.08.2022,78922/22/72297-АП </t>
  </si>
  <si>
    <t>Общество с ограниченной ответственностью «профессиональная коллекторская организация «Гамма»,ООО «ПКО «Гамма»</t>
  </si>
  <si>
    <t>ОГРН 1227800040742</t>
  </si>
  <si>
    <t>СПАО «Абсолют Страхование»,срок действия договорас 01.05.2025 по 30.04.2026</t>
  </si>
  <si>
    <t>191119,г. Санкт-Петербург,вн.тер.г. муниципальныйокруг Владимирский округ,ул. Тюшина, д. 8,литера А, помещ. 2-Н,помещ. 1-1</t>
  </si>
  <si>
    <t>31.08.2022,58918/22/25893-АК</t>
  </si>
  <si>
    <t>Общество с ограниченной ответственностью Профессиональная коллекторская организация «ЭС Консалт Менеджмент»,ООО ПКО «ЭС КМ»</t>
  </si>
  <si>
    <t>ОГРН 1215800010018</t>
  </si>
  <si>
    <t>ООО "Абсолют Страхование»,период действия договорас 17.03.2025 до 16.03.2026</t>
  </si>
  <si>
    <t>440068,Пензенская область,г.о. город Пенза,г. Пенза,ул. Перспективная, стр. 7,помещ. 2</t>
  </si>
  <si>
    <t>31.08.2022,23922/22/113019-ДТ</t>
  </si>
  <si>
    <t>Общество с ограниченной ответственностью Профессиональная коллекторская организация «Служба защиты активов»,ООО ПКО «СЗА»</t>
  </si>
  <si>
    <t>ОГРН 1162375059758</t>
  </si>
  <si>
    <t>ООО "Абсолют Страхование»,период действия договорас 28.07.2024 по 27.07.2025</t>
  </si>
  <si>
    <t>350000,Краснодарский край,г.о. город Краснодар,г. Краснодар,ул. Коммунаров, д.76,офис 365/2</t>
  </si>
  <si>
    <t>05.09.2022,77922/22/8518888-ВК</t>
  </si>
  <si>
    <t>Общество с ограниченной ответственностью Профессиональная коллекторская организация «Национальное агентство по взысканию задолженности»,ООО ПКО «НАВЗ»</t>
  </si>
  <si>
    <t>ОГРН 1217700334521</t>
  </si>
  <si>
    <t>АО «АльфаСтрахование»,период действия договорас 30.06.2023 по 29.06.2024</t>
  </si>
  <si>
    <t>108801,г. Москва,вн.тер.г. поселение Сосенское,п. Коммунарка,ул. Потаповская роща,д. 2, к. 1, этаж/помподвальный/1-3А</t>
  </si>
  <si>
    <t>06.09.2022,77922/22/8629814-ВК</t>
  </si>
  <si>
    <t>Акционерное общество «Профессиональная коллекторская организация «АТАКОР. Антикризисное управление»,АО «ПКО «АТАКОР. Антикризисное управление»</t>
  </si>
  <si>
    <t>ОГРН 1167746695423</t>
  </si>
  <si>
    <t>125080,г. Москва,ш. Волоколамское, д. 1,стр. 1 эт/пом/ком 5/VI/30Б,оф. 53</t>
  </si>
  <si>
    <t>09.09.2022,77922/22/8632851-ВК</t>
  </si>
  <si>
    <t>Общество с ограниченной ответственностью «Стоун»,ООО «Стоун»</t>
  </si>
  <si>
    <t>ОГРН 1227700431969</t>
  </si>
  <si>
    <t>АО «Совкомбанк страхование»,период действия договорас 22.08.2024 по 21.08.2025</t>
  </si>
  <si>
    <t>117624,г. Москва,вн.тер.г. муниципальныйокруг Южное Бутово,ул. Изюмская, д. 37, к. 2,помещ. XII, ком. 1-2</t>
  </si>
  <si>
    <t>13.09.2022,21907/22/29691-ДБ</t>
  </si>
  <si>
    <t>Общество с ограниченной ответственностью Профессиональная коллекторская организация «Тайм Коллекшн»,ООО ПКО «Тайм Коллекшн»</t>
  </si>
  <si>
    <t>ОГРН 1222100005995</t>
  </si>
  <si>
    <t>АО «Совкомбанк страхование»,период действия договорас 16.08.2024 по 15.08.2025</t>
  </si>
  <si>
    <t>428034,Чувашская Республика – Чувашия,г.о. город Чебоксары,г. Чебоксары,ул. Университетская,д. 36, помещ. 1</t>
  </si>
  <si>
    <t>14.09.2022,77922/22/8747120-СЗ</t>
  </si>
  <si>
    <t>Общество с ограниченной ответственностью«ЮК Омега групп»,ООО «ЮК Омега групп»</t>
  </si>
  <si>
    <t>ОГРН 1197746458139</t>
  </si>
  <si>
    <t>ООО «Инлайф Страхование»,период действия договорас 20.08.2023 по 19.08.2024</t>
  </si>
  <si>
    <t>105523,г. Москва,Щёлковское шоссе,д. 92, к. 6, кв. 5.</t>
  </si>
  <si>
    <t>16.09.2022,77922/22/8748484-СЗ</t>
  </si>
  <si>
    <t>Общество с ограниченной ответственностью Профессиональная Коллекторская Организация «ПРОМ-ТОРГ»,ООО ПКО «ПРОМ-ТОРГ»</t>
  </si>
  <si>
    <t>ОГРН 1157746696238</t>
  </si>
  <si>
    <t>СПАО «Ингосстрах»,период действия договорас 16.06.2024 по 15.06.2025</t>
  </si>
  <si>
    <t>117246,г. Москва,пр-д Научный, д. 17,этаж 14, пом. 34А</t>
  </si>
  <si>
    <t>30.09.2022,63922/22/803777-ЗМ</t>
  </si>
  <si>
    <t>Общество с ограниченной ответственностью профессиональная коллекторская организация  «Юстива»,ООО ПКО «Юстива»</t>
  </si>
  <si>
    <t>ОГРН 1226300000057</t>
  </si>
  <si>
    <t>СПАО «Ингосстрах»,период действия договорас 07.07.2024 по 06.07.2025</t>
  </si>
  <si>
    <t>443086,Самарская область,г.о. Самара,вн. р-н Октябрьский,г. Самара,ул. Ерошевского,д. 3, офис 12</t>
  </si>
  <si>
    <t>06.10.2022,54922/22/71825-ЭБ</t>
  </si>
  <si>
    <t>Общество с ограниченной ответственностью Профессиональная коллекторская организация «МАРК»,ООО ПКО «МАРК»</t>
  </si>
  <si>
    <t>ОГРН 1201600019202</t>
  </si>
  <si>
    <t>СПАО «Ингосстрах»,период действия договорас 23.09.2024 по 22.09.2025</t>
  </si>
  <si>
    <t>630099,Новосибирская область,г.о. город Новосибирск,г.Новосибирск,ул. Орджоникидзе, д. 47,офис 106</t>
  </si>
  <si>
    <t>17.10.2022,54922/22/74616-ЭБ</t>
  </si>
  <si>
    <t>Общество с ограниченной ответственностью «Профессиональная коллекторская организация «ЭквИта-Капитал»,ООО «ПКО «ЭквИта-Капитал»</t>
  </si>
  <si>
    <t>ОГРН 1225400025410</t>
  </si>
  <si>
    <t>ООО «Зета Страхование»,период действия договорас 15.08.2024 по 14.08.2025</t>
  </si>
  <si>
    <t>121087,г. Москва,вн. тер. г.муниципальный округФилёвский парк,ул. Барклая,д. 6, стр. 5, помещ. 22И/6</t>
  </si>
  <si>
    <t>31.10.2022,66922/22/93331-АС</t>
  </si>
  <si>
    <t>Общество с ограниченной ответственностью Профессиональная коллекторская организация «Атмосфера»,ООО ПКО «Атмосфера»</t>
  </si>
  <si>
    <t>ОГРН 1226600052293</t>
  </si>
  <si>
    <t>АО «Совкомбанк страхование»,период действия договорас 08.09.2024 по 07.09.2025</t>
  </si>
  <si>
    <t>620062,Свердловская область,г. Екатеринбург,ул. Мамина-Сибиряка,стр. 101, оф. 3.04</t>
  </si>
  <si>
    <t>14.11.2022,77922/22/9480564-СЗ</t>
  </si>
  <si>
    <t>Общество с ограниченной ответственностью Профессиональная коллекторская организация«ВИЛДОН ИНВЕСТМЕНТ»,ООО ПКО «ВИЛДОН ИНВЕСТМЕНТ»</t>
  </si>
  <si>
    <t>ОГРН 1167746593321</t>
  </si>
  <si>
    <t>ПАО СК «Росгосстрах»,период действия договорас 03.10.2024 по 02.10.2025</t>
  </si>
  <si>
    <t>115280,г. Москва,ул. Ленинская Слобода,д. 19, ком. 21У</t>
  </si>
  <si>
    <t>info@wildon.rudk@wildon.ru</t>
  </si>
  <si>
    <t>14.11.2022,50922/22/245823-НК</t>
  </si>
  <si>
    <t>Общество с ограниченной ответственностью Профессиональная коллекторская организация «ЯРД»,ООО ПКО «ЯРД»</t>
  </si>
  <si>
    <t>ОГРН 1185053033890</t>
  </si>
  <si>
    <t>ООО «Абсолют Страхование»,период действия договорас 19.08.2024 по 18.08.20245</t>
  </si>
  <si>
    <t>143800, Московская область,г.о. Лотошино,рп. Лотошино,ул. Школьная,д. 26, помещ. 1, этаж 1</t>
  </si>
  <si>
    <t>06.12.2022,77922/22/9621491-СЗ</t>
  </si>
  <si>
    <t>Общество с ограниченной ответственностью Профессиональная коллекторская организация«ДЕКСТФИН»,ООО ПКО «ДЕКСТФИН»</t>
  </si>
  <si>
    <t>ОГРН 1227700409200</t>
  </si>
  <si>
    <t>АО «АльфаСтрахование»,период действия договорас 23.11.2024 по 22.11.2025</t>
  </si>
  <si>
    <t>115280,г. Москва,вн.тер.г.муниципальныйокруг Даниловский,ул. Ленинская Слобода,д. 19, стр. 1, ком. 31Б</t>
  </si>
  <si>
    <t>dekstfin@dekstfin.ru</t>
  </si>
  <si>
    <t>06.12.2022,63922/22/98109-ЗМ</t>
  </si>
  <si>
    <t>Общество с ограниченной ответственностью Профессиональная коллекторская организация «Агентство юридических и консалтинговых решений»,ООО ПКО «Агентство юридических и консалтинговых решений»</t>
  </si>
  <si>
    <t>ОГРН 1216300028944</t>
  </si>
  <si>
    <t>АО «АльфаСтрахование»,период действия договорас 18.07.2024 по 17.07.2025</t>
  </si>
  <si>
    <t>443110,Самарская область,г.о. Самара,вн. р-н Октябрьский,г. Самара,ул. Ново-Садовая,д. 18, ком. 30</t>
  </si>
  <si>
    <t>08.12.2022,76907/22/34252-РР</t>
  </si>
  <si>
    <t>Общество с ограниченной ответственностью Профессиональная коллекторская организация «Артель сейм»,ООО ПКО «Артель сейм»</t>
  </si>
  <si>
    <t>ОГРН 1217600009725</t>
  </si>
  <si>
    <t>АО «Совкомбанк страхование»,период действия договорас 01.10.2024 по 30.09.2025</t>
  </si>
  <si>
    <t>150049,Ярославская область,г.о. город Ярославль,г. Ярославль,пр-д. Мышкинский, д. 10,помещ. 118</t>
  </si>
  <si>
    <t>13.12.2022,77922/22/9748134-СЗ</t>
  </si>
  <si>
    <t>Общество с ограниченной ответственностью«Доверие Лигал Солюшнз»,ООО «Доверие Лигал Солюшнз»</t>
  </si>
  <si>
    <t>ОГРН 1227700611093</t>
  </si>
  <si>
    <t>АО «АльфаСтрахование»,период действия договорас 01.11.2023 по 31.10.2024</t>
  </si>
  <si>
    <t>117342,г. Москва,вн.тер.г. муниципальныйокруг Коньково, ул.Бутлерова, д. 17Б,помещ. 60Ж/11/2, офис 7</t>
  </si>
  <si>
    <t>konsaltfin@gmail.com</t>
  </si>
  <si>
    <t>16.12.2022,77922/22/9752557-СЗ</t>
  </si>
  <si>
    <t>Общество с ограниченной ответственностью Профессиональная коллекторская организация «Саммит»,ООО ПКО «Саммит»</t>
  </si>
  <si>
    <t>ОГРН 1227700543256</t>
  </si>
  <si>
    <t>СПАО «Ингосстрах»,период действия договорас 01.11.2024 по 31.10.2025</t>
  </si>
  <si>
    <t>119180,г. Москва,вн.тер.г. муниципальныйокруг Якиманка,пер. Старомонетный,д. 14, стр. 2, помещ. 5-6</t>
  </si>
  <si>
    <t>28.12.2022,77922/22/9957434-СЗ</t>
  </si>
  <si>
    <t>Общество с ограниченной ответственностью «Профессиональная коллекторская организация «Центр долга»,ООО ПКО «Центр долга»</t>
  </si>
  <si>
    <t>ОГРН 5187746032832</t>
  </si>
  <si>
    <t>ООО «Абсолют Страхование»,период действия договорас 21.11.2024 по 20.11.2025</t>
  </si>
  <si>
    <t>107023,г. Москва,вн.тер.г. муниципальныйокруг Соколиная Гора,пер. Семёновский, д. 19,этаж 1, офис 5</t>
  </si>
  <si>
    <t>В006-00127-52/00639986</t>
  </si>
  <si>
    <t>Общество с ограниченной ответственностью Профессиональная коллекторская организация«ТИМ ФИНАНСНН»,ООО ПКО «ТИМ ФИНАНСНН»</t>
  </si>
  <si>
    <t>ОГРН 1225200042165</t>
  </si>
  <si>
    <t>ООО «Абсолют Страхование», период действия договорас 27.12.2024 по 26.12.2025</t>
  </si>
  <si>
    <t xml:space="preserve">603081,Нижегородская область,г. Нижний Новгород,ул. Нартова, д. 29, кв. 16 </t>
  </si>
  <si>
    <t>В006-00127-61/00640680</t>
  </si>
  <si>
    <t>10.02.2023,61922/23/14220-ЕК</t>
  </si>
  <si>
    <t>Общество с ограниченной ответственностью «Профессиональная коллекторская организация СОЛ»,ООО «ПКО СОЛ»</t>
  </si>
  <si>
    <t>ОГРН 1226100025029</t>
  </si>
  <si>
    <t>ПАО СК «Росгосстрах»,период действия договорас 18.11.2023 по 17.11.2024</t>
  </si>
  <si>
    <t>344082,Ростовская область,г.о. Ростов-на-Дону,г. Ростов-на-Дону,Пер. Халтуринский,д. 4, оф. 25</t>
  </si>
  <si>
    <t>В006-00127-69/00641889</t>
  </si>
  <si>
    <t>21.02.2023,699007/23/5628-НС;</t>
  </si>
  <si>
    <t>Общество с ограниченной ответственностью «Коллекторское агентство «Шамиль и партнеры»,ООО «КА «ШИП»</t>
  </si>
  <si>
    <t>ОГРН 1216900005805</t>
  </si>
  <si>
    <t>ООО «Абсолют Страхование»,период действия договорас 30.06.2024 по 29.06.2025</t>
  </si>
  <si>
    <t>170100,Тверская область,г.Тверь,ул. Андрея Дементьева,д. 3, офис 801</t>
  </si>
  <si>
    <t>В006-00127-77/00649790</t>
  </si>
  <si>
    <t>06.03.2023,77922/23/397591-НК</t>
  </si>
  <si>
    <t>Общество с ограниченной ответственностью «Профессиональная коллекторская организация «Адмирал»,ООО «ПКО «Адмирал»</t>
  </si>
  <si>
    <t>ОГРН 1227700353803</t>
  </si>
  <si>
    <t>ООО «Абсолют Страхование»,период действия договорас 13.02.2025 по 12.02.2026</t>
  </si>
  <si>
    <t>123290,г. Москва,вн.тер.г. муниципальныйокруг Хорошевский,туп. 1-й Магистральный,д. 11, стр. 1</t>
  </si>
  <si>
    <t>В006-00127-78/00644705</t>
  </si>
  <si>
    <t>Общество с ограниченной ответственностью профессиональная коллекторская организация «ЦЕССИОНАРИЙ С-З»,ООО ПКО «ЦЕССИОНАРИЙ С-З»</t>
  </si>
  <si>
    <t>ОГРН 1237800013175</t>
  </si>
  <si>
    <t>АО «АльфаСтрахование»,срок действия договорас 21.03.2025 по 20.03.2026</t>
  </si>
  <si>
    <t>199155,г. Санкт-Петербург,вн.тер.г. муниципальныйокруг Остров Декабристов,ул.Уральская , д. 2,стр. 1, помещ. 12-н,офис 11</t>
  </si>
  <si>
    <t>13.04.2023,64922/23/25806-ВШ</t>
  </si>
  <si>
    <t>Общество с ограниченной ответственностью « Профессиональная коллекторская организация «Межрегиональное долговое агентство»,ООО «ПКО «МДА»</t>
  </si>
  <si>
    <t>ОГРН 1146450008792</t>
  </si>
  <si>
    <t>АО «АльфаСтрахование»,период действия договорас 27.01.2025 по 26.01.2026</t>
  </si>
  <si>
    <t>410028,Саратовская область,г. Саратов,ул. Советская,д. 25А</t>
  </si>
  <si>
    <t>25.04.2023,16922/23/23541-АЗ</t>
  </si>
  <si>
    <t>Общество с ограниченной ответственностью «Профессиональная коллекторская организация «Монолит», ООО «ПКО «Монолит»</t>
  </si>
  <si>
    <t>ОГРН 1121650012835</t>
  </si>
  <si>
    <t>ООО «Абсолют Страхование»,период действия договорас 21.03.2025 по 20.03.2026</t>
  </si>
  <si>
    <t>423832,Республика Татарстан,г. Набережные Челны,пр. Набережночелнинский,д. 84, офис 21</t>
  </si>
  <si>
    <t>B006-00127-78/00649795</t>
  </si>
  <si>
    <t>03.05.2023,78922/23/287567-АЛ</t>
  </si>
  <si>
    <t>Общество с ограниченной ответственностью «Профессиональная коллекторская организация «Балтийский центр консультаций»,ООО «ПКО «БЦК»</t>
  </si>
  <si>
    <t>ОГРН 1237800017916</t>
  </si>
  <si>
    <t>АО «АльфаСтрахование»,пениод действия договорас 01.04.2025 по 31.03.2026</t>
  </si>
  <si>
    <t>193230,г. Санкт-Петербург,вн.тер.г. муниципальныйокруг № 54,ул. Крыленко, д. 2, стр. 1,кв. 53</t>
  </si>
  <si>
    <t>В006-00127-21/00649946</t>
  </si>
  <si>
    <t>03.05.2023,21907/23/16248-ДБ</t>
  </si>
  <si>
    <t>Общество с ограниченной ответственностью Профессиональная коллекторская организация «Центр судебного взыскания»,ООО ПКО «ЦСВ»</t>
  </si>
  <si>
    <t>ОГРН 1232100002078</t>
  </si>
  <si>
    <t>СПАО «Ингосстрах»,период действия договорас 07.04.2025 по 06.04.2026</t>
  </si>
  <si>
    <t>428028,Чувашская Республика – Чувашия,Г.О. город Чебоксары,г. Чебоксары,пр-кт Тракторостроителей,д. 63/21, кв. 138</t>
  </si>
  <si>
    <t>В006-00127-59/00650977</t>
  </si>
  <si>
    <t>15.05.2023,59922/23/1521537-АА</t>
  </si>
  <si>
    <t>Общество с ограниченной ответственностью Профессиональная коллекторская организация «СФТ»,ООО ПКО «СФТ»</t>
  </si>
  <si>
    <t>ОГРН 1235900006650;ИНН 5902065220</t>
  </si>
  <si>
    <t>СПАО "Ингосстрах",период действия договорас 25.04.2025 по 24.04.2026</t>
  </si>
  <si>
    <t>614000,Пермский край,г. о. Пермский,г. Пермь, ул. Советская, д. 94, пом. 6</t>
  </si>
  <si>
    <t>В006-00127-50/00653712</t>
  </si>
  <si>
    <t>25.05.2023,50922/23/173539-АТ</t>
  </si>
  <si>
    <t>Общество с ограниченной ответственностью Профессиональная коллекторская организация "КВАНТ»,ООО ПКО «КВАНТ»</t>
  </si>
  <si>
    <t>ОГРН 1235000017482</t>
  </si>
  <si>
    <t>АО «Зетта Страхование»,период действия договорас 05.04.2025 по 04.04.2026</t>
  </si>
  <si>
    <t>143005,Московская область,г.о. Одинцовский,г. Одинцово,Можайское ш.,стр. 80Б, офис 205</t>
  </si>
  <si>
    <t>В006-00127-34/00653213</t>
  </si>
  <si>
    <t>25.05.2023,34922/23/33514-ГК</t>
  </si>
  <si>
    <t>Общество с ограниченной ответственностью Профессиональная коллекторская организация «Диджитал Груп»,ООО ПКО «ДГ»</t>
  </si>
  <si>
    <t>ОГРН 1233400003264</t>
  </si>
  <si>
    <t>ООО «Абсолют Страхование»,период действия договора,с 18.04.2024 по 17.04.2025</t>
  </si>
  <si>
    <t>123022,г. Москва,вн.тер.г. муниципальныйокруг Пресненский,ул. 2-я Звенигородская,д. 13, стр.43, помещ. 2/1</t>
  </si>
  <si>
    <t>savinov@digital-group.techinfo@digital-group.tech</t>
  </si>
  <si>
    <t>В006-00127-77/00656917</t>
  </si>
  <si>
    <t>09.06.2023,77922/23/218968-НБ</t>
  </si>
  <si>
    <t>Общество с ограниченной ответственностью Профессиональная коллекторская организация «Дата Коллект»,ООО ПКО «Дата Коллект»</t>
  </si>
  <si>
    <t>ОГРН 1237700291828</t>
  </si>
  <si>
    <t>СПАО «Ингосстрах»,период действия договорас 30.05.2024 по 29.05.2025</t>
  </si>
  <si>
    <t>603022,Нижегородская область,г.о. город Нижний Новгород,г. Нижний Новгород,ул. Тимирязева,д. 15, к. 2, помещ. П408</t>
  </si>
  <si>
    <t>В006-00127-29/00657009</t>
  </si>
  <si>
    <t>13.06.2023,29922/23/21800-ИЮ</t>
  </si>
  <si>
    <t>Общество с ограниченной ответственностью ПРОФЕССИОНАЛЬНАЯ КОЛЛЕКТОРСКАЯ ОРГАНИЗАЦИЯ "ПРАВИЛЬНЫЙ ВЫБОР",ООО ПКО "ПРАВИЛЬНЫЙ ВЫБОР"</t>
  </si>
  <si>
    <t>ОГРН 1132932002642</t>
  </si>
  <si>
    <t>ООО «Абсолют Страхование»,период действия договорас 02.11.2024 по 01.11.2025</t>
  </si>
  <si>
    <t>164514,Архангельская область,г. Северодвинск,ул. Карла Маркса, д. 46, офис 404</t>
  </si>
  <si>
    <t>В006-00127-39/00660725</t>
  </si>
  <si>
    <t>29.06.2023,39907/23/19442-АК</t>
  </si>
  <si>
    <t>Общество с ограниченной ответственностью ПРОФЕССИОНАЛЬНАЯ КОЛЛЕКТОРСКАЯ ОРГАНИЗАЦИЯ «БАЛТИЙСКИЙ КОЛЛЕКТОР»,ООО «ПКО «БАЛТИЙСКИЙ КОЛЛЕКТОР»</t>
  </si>
  <si>
    <t>ОГРН 1223900003480</t>
  </si>
  <si>
    <t>ООО «Абсолют Страхование»,период действия договорас 08.08.2024 по 07.08.2025</t>
  </si>
  <si>
    <t>428003,Чувашская Республика – Чувашия,Г.О. город Чебоксары,г. Чебоксары,пер. Бабушкина,д. 9, помещ. 2</t>
  </si>
  <si>
    <t>В006-00127-74/00661485</t>
  </si>
  <si>
    <t>Общество с ограниченной ответственностью Профессиональная Коллекторская организация «Фрейр»,ООО ПКО «Фрейр»</t>
  </si>
  <si>
    <t>ОГРН 1227400029779</t>
  </si>
  <si>
    <t>СПАО «Ингосстрах»,период действия договорас 27.06.2024 по 26.06.2025</t>
  </si>
  <si>
    <t>456205, Челябинская область,Г.О.Златоустовский,г. Златоуст,ул. им. Е.И. Пугачева,д. 10, кв. 73</t>
  </si>
  <si>
    <t>В006-00127-58/00662120</t>
  </si>
  <si>
    <t>Общество с ограниченной ответственностью Профессиональная коллекторская организация «Каста Групп»,ООО ПКО «Каста Групп»</t>
  </si>
  <si>
    <t>ОГРН 1215800009303</t>
  </si>
  <si>
    <t>440046, Пензенская область,г.о. город Пенза,г. Пенза,г. Пенза, ул. Мира,д. 44а, офис 216</t>
  </si>
  <si>
    <t>Долги58.рф</t>
  </si>
  <si>
    <t>B006-00127-26/00662979</t>
  </si>
  <si>
    <t>12.07.202326919/23/45852-МЗ</t>
  </si>
  <si>
    <t>Общество с ограниченной ответственностью профессиональная коллекторская организация «Финансовый омбудсмен»,ООО ПКО «Финансовый омбудсмен»</t>
  </si>
  <si>
    <t>ОГРН 1152651011314</t>
  </si>
  <si>
    <t>АО «Совкомбанк страхование»,период действия договорас 05.06.2024 по 04.06.2025</t>
  </si>
  <si>
    <t>355000, Ставропольский край,ул. Дзержинского, д. 160, пом. 172</t>
  </si>
  <si>
    <t>В006-00127-59/00667646</t>
  </si>
  <si>
    <t>01.08.2023,59922/23/1543609-ЕК</t>
  </si>
  <si>
    <t>Общество с ограниченной ответственностью Профессиональная коллекторская организация «Базовые инвестиции»,ООО ПКО «БИ»</t>
  </si>
  <si>
    <t>ОГРН 1135904012166</t>
  </si>
  <si>
    <t>СПАО "Ингосстрах",период действия договорас 14.06.2024 по 13.06.2025</t>
  </si>
  <si>
    <t>614016,Пермский край,г. Пермь,ул. Куйбышева, д. 71</t>
  </si>
  <si>
    <t>В006-00127-77/00667763</t>
  </si>
  <si>
    <t>01.08.2023,77922/23/1143923-НБ</t>
  </si>
  <si>
    <t>Общество с ограниченной ответственностью «Профессиональная коллекторская организация«Правовой центр Лидер»,ООО «ПКО «Правовой центр Лидер»</t>
  </si>
  <si>
    <t>ОГРН 1197746364133</t>
  </si>
  <si>
    <t>ООО «Абсолют Страхование»,период действия договорас 20.07.2024 по 19.07.2025</t>
  </si>
  <si>
    <t>17570,г. Москва,ул. Чертановская,д. 48, к. 2, кв. 503,ком. 2</t>
  </si>
  <si>
    <t>В006-00127-77/00667765</t>
  </si>
  <si>
    <t>Общество с ограниченной ответственностью «Профессиональная коллекторская организация«Кредитор»,ООО «ПКО «Кредитор»</t>
  </si>
  <si>
    <t>ОГРН 1197746143473</t>
  </si>
  <si>
    <t>САО «ВСК»,период действия договорас 11.04.2025 по 10.04.2026</t>
  </si>
  <si>
    <t>15172,г. Москва,Котельническая наб.,д. 25, стр. 1, офис 15</t>
  </si>
  <si>
    <t>x05@rambler.ru</t>
  </si>
  <si>
    <t>В006-00127-76/00668315</t>
  </si>
  <si>
    <t>02.08.2023,76907/23/28887-РР</t>
  </si>
  <si>
    <t>Общество с ограниченной ответственностью Профессиональная коллекторская организация «Содействие коллект»,ООО ПКО «Содействие коллект»</t>
  </si>
  <si>
    <t>ОГРН 1237600003585</t>
  </si>
  <si>
    <t>АО «Совкомбанк страхование»,период действия договорас 18.07.2024 по 17.07.2025</t>
  </si>
  <si>
    <t>427960,Удмуртская Республикаг.о. город Сарапул,г. Сарапул,ул. Гагарина, зд. 26, офис 1</t>
  </si>
  <si>
    <t>B006-00127-47/00668702</t>
  </si>
  <si>
    <t>04.08.2023,47922/23/27977-ИК</t>
  </si>
  <si>
    <t>Общество с ограниченной ответственностью «ПРОФЕССИОНАЛЬНАЯ КОЛЛЕКТОРСКАЯ ОРГАНИЗАЦИЯ «АСВ.УСЛУГИ»,ООО «ПКО «АСВ.УСЛУГИ»</t>
  </si>
  <si>
    <t>ОГРН 1234700003867</t>
  </si>
  <si>
    <t>ООО «Абсолют Страхование»,период действия договорас 11.04.2025 по 10.04.2026</t>
  </si>
  <si>
    <t>188640, Ленинградская область,м.р-н Всеволожский, г.п. Всеволожское, г. Всеволожск,Всеволожский пр-кт, д. 99, помещ. № 2-1</t>
  </si>
  <si>
    <t>main@asv-uslugi.ru,collection@asv-uslugi.ru</t>
  </si>
  <si>
    <t>В006-00127-64/00668534</t>
  </si>
  <si>
    <t>07.08.2023,64922/23/66987-ИР</t>
  </si>
  <si>
    <t>Общество с ограниченной ответственностью Профессиональная коллекторская организация «Эгида»,ООО ПКО «Эгида»</t>
  </si>
  <si>
    <t>ОГРН 123640000335</t>
  </si>
  <si>
    <t>АО «АльфаСтрахование»,период действия договорас 15.06.2024 по 14.06.2025</t>
  </si>
  <si>
    <t>413116,Саратовская область, г. Энгельс,ул. Промышленная,д. 3, офис 308</t>
  </si>
  <si>
    <t>В006-00127-34/00672145</t>
  </si>
  <si>
    <t>22.08.2023,34922/23/53987-ГК</t>
  </si>
  <si>
    <t>Общество с ограниченной ответственностью Профессиональная коллекторская организация «ЗОРГ»,ООО ПКО «ЗОРГ»</t>
  </si>
  <si>
    <t>ОГРН 1233400007060</t>
  </si>
  <si>
    <t>ООО «Абсолют Страхование»,период действия договорас 04.08.2023 по 03.08.2024</t>
  </si>
  <si>
    <t>358004,Республика Калмыкия,г.о. Элиста,г. Элиста,ул. Физкультурная, д. 25,помещ. 1</t>
  </si>
  <si>
    <t>B006-00127-77/00674344</t>
  </si>
  <si>
    <t>30.08.2023,77922/23/1596865-НК</t>
  </si>
  <si>
    <t>Общество с ограниченной ответственностью Профессиональная коллекторская организация «Кремлин Групп»,ООО ПКО «К-Групп»</t>
  </si>
  <si>
    <t>ОГРН 1237700261050</t>
  </si>
  <si>
    <t>АО «АльфаСтрахование»,период действия договорас 03.07.2024 по 02.07.2025</t>
  </si>
  <si>
    <t>125124,г. Москва,вн.тер.г. муниципальный округ Беговой,ул. 5-я Ямского поля,д. 7, к. 2, помещ. 1А</t>
  </si>
  <si>
    <t>B006-00127-77/00674879</t>
  </si>
  <si>
    <t>31.08.2023,77922/231597742-НК</t>
  </si>
  <si>
    <t>Акционерное общество «Профессиональная коллекторская организация «РЦБ»,АО «ПКО «РЦБ»</t>
  </si>
  <si>
    <t>ОГРН 1227700624491</t>
  </si>
  <si>
    <t>ООО «Абсолют Страхование»,период действия договорас 07.08.2023 по 06.08.2024</t>
  </si>
  <si>
    <t>117152,г. Москва,вн.тер.г. муниципальный округДонской,пр-кт Севастопольский,д. 9, к. 2,подв./помещ./ком. -/II/2А</t>
  </si>
  <si>
    <t>В006-00127-34/00678588</t>
  </si>
  <si>
    <t>13.09.2023,34922/23/58181-НЖ</t>
  </si>
  <si>
    <t>Общество с ограниченной ответственностью ПРОФЕССИОНАЛЬНАЯ КОЛЛЕКТОРСКАЯ ОРГАНИЗАЦИЯ «БК»,ООО ПКО «БК»</t>
  </si>
  <si>
    <t>ОГРН 1233400007785</t>
  </si>
  <si>
    <t>ООО «Абсолют Страхование»,период действия договорас 25.08.2024 по 24.08.2025</t>
  </si>
  <si>
    <t>400005,Волгоградская область,г.о. Город-герой Волгоград,г. Волгоград,ул. Советская, д. 28,помещ. 4</t>
  </si>
  <si>
    <t>ooo_bk33@bk.ruorg@bk.org.ru</t>
  </si>
  <si>
    <t>В006-00127-77/00679599</t>
  </si>
  <si>
    <t>15.09.2023,77922/23/2043761-НК</t>
  </si>
  <si>
    <t>Общество с ограниченной ответственностью «Профессиональная коллекторская организация «Справедливость»,ООО «ПКО Справедливость»</t>
  </si>
  <si>
    <t>ОГРН 1237700341251</t>
  </si>
  <si>
    <t>ООО «Британский Страховой Дом»,период действия договорас 02.09.2023 по 01.09.2024</t>
  </si>
  <si>
    <t>123290,г. Москва,вн.тер.г.муниципальный округХорошевский,туп. 1-йМагистральный,д. 11, стр. 1</t>
  </si>
  <si>
    <t>В006-00127-77/00679590</t>
  </si>
  <si>
    <t>Общество с ограниченной ответственностью «Профессиональная коллекторская организация «Доверие»,ООО «ПКО «Доверие»</t>
  </si>
  <si>
    <t>ОГРН 1237700369653</t>
  </si>
  <si>
    <t>ООО «Британский Страховой Дом»,период действия договорас 24.08.2023 по 23.08.2024</t>
  </si>
  <si>
    <t>21357,г. Москва,вн.тер.г.муниципальный округМожайский,ул. Верейская, д. 17</t>
  </si>
  <si>
    <t>В006-00127-21/00690607</t>
  </si>
  <si>
    <t>25.09.2023,21907/23/29205-СР</t>
  </si>
  <si>
    <t>Общество с ограниченной ответственностью «Профессиональная коллекторская организация «Морган»,ООО ПКО «Морган»</t>
  </si>
  <si>
    <t>ОГРН 1202100009792</t>
  </si>
  <si>
    <t>СПАО «Ингосстрах»,период действия договорас 10.08.2024 по 09.08.2025</t>
  </si>
  <si>
    <t>428003,Чувашская Республика – Чувашия,Г.О. город Чебоксары,г. Чебоксары,ул. Энгельса,д. 18, помещ. 1, офис 3</t>
  </si>
  <si>
    <t>В006-00127-66/00693394</t>
  </si>
  <si>
    <t>Общество с ограниченной ответственностью Профессиональная коллекторская организация «МАЯК КОЛЛЕКТ»,ООО ПКО «МАЯК КОЛЛЕКТ»</t>
  </si>
  <si>
    <t>ОГРН 1236600049795</t>
  </si>
  <si>
    <t>СПАО «Ингосстрах», период действия договорас 17.08.2024 по 16.08.2025</t>
  </si>
  <si>
    <t>620014, Свердловская область,г. Екатеринбург, ул. Малышева, д. 19, оф. 2313</t>
  </si>
  <si>
    <t>contact@mayak-kollekt.ruInfo@mayak-kollekt.ru</t>
  </si>
  <si>
    <t>В006-00127-77/00693530</t>
  </si>
  <si>
    <t>Общество с ограниченной ответственностью Профессиональная коллекторская организация «Кредитный оздоровитель», ООО ПКО «Кредитный оздоровитель»</t>
  </si>
  <si>
    <t>ОГРН 5117746002039</t>
  </si>
  <si>
    <t>ООО «Абсолют Страхование»,период действия договорас 21.09.2024 по 20.09.2025</t>
  </si>
  <si>
    <t>115191,г. Москва, ул. Малая Тульская, д. 2/1, к. 5</t>
  </si>
  <si>
    <t>lav_1@mail.ruoookolaw@mail.ru</t>
  </si>
  <si>
    <t>В006-00127-54/00693318</t>
  </si>
  <si>
    <t>27.09.2023,54922/23/116769-СН</t>
  </si>
  <si>
    <t>Обществ с ограниченной ответственностью Профессиональная коллекторская организация «Фридом-Инвест», ООО ПКО «Фридом-Инвест»</t>
  </si>
  <si>
    <t>ОГРН 1185476068755</t>
  </si>
  <si>
    <t>АО «АльфаСтрахование»,период действия договорас 30.08.2024 по 29.08.2025</t>
  </si>
  <si>
    <t>630082, Новосибирская область, г.о. город Новосибирск,г. Новосибирск,ул. Дачная, зд. 60А, помещ. 208</t>
  </si>
  <si>
    <t>В006-00127-77/00737267</t>
  </si>
  <si>
    <t>Общество с ограниченной ответственностью Профессиональная коллекторская организация «Ваш долг», ООО ПКО «Ваш долг»</t>
  </si>
  <si>
    <t>ОГРН 1237700607352</t>
  </si>
  <si>
    <t>СПАО «Ингосстрах»,период действия договорас 25.09.2024 по 24.09.2025</t>
  </si>
  <si>
    <t>141100, Московская область,г.о. Щёлково,г. Щёлково,ул. Комарова, сттр. 2,офис 4</t>
  </si>
  <si>
    <t>В006-00127-56/00737897</t>
  </si>
  <si>
    <t>Обществос ограниченнойответственностью профессиональная коллекторская организация«ПрофиКоллект», ООО ПКО «ПрофиКоллект»</t>
  </si>
  <si>
    <t>ОГРН 1195658017906</t>
  </si>
  <si>
    <t>АО «Совкомбанк страхование»,период действия договораc 02.09.2024 по 01.09.2025</t>
  </si>
  <si>
    <t>460035, Оренбургская область,г. Оренбург,ул. Орская, д. 14</t>
  </si>
  <si>
    <t>В006-00127-63/00741165</t>
  </si>
  <si>
    <t>19.10.2023,63922/23/263766-ЗМ</t>
  </si>
  <si>
    <t>Общество с ограниченной ответственностью профессиональная коллекторская организация «Куратор»,ООО ПКО «Куратор»</t>
  </si>
  <si>
    <t>ОГРН 1236300017557</t>
  </si>
  <si>
    <t>СПАО «Ингосстрах»,период действия договораc 25.08.2024 по 24.08.2025</t>
  </si>
  <si>
    <t>443086, Самарская область,г.о. Самара вн.р-нОктябрьский,г. Самара,ул. Ерошевского, д. 3, офис 10</t>
  </si>
  <si>
    <t>B006-00127-51/00741421</t>
  </si>
  <si>
    <t>23.10.2023,51907/23/94222-АМ</t>
  </si>
  <si>
    <t>Общество с ограниченной ответственностью «Профессиональная коллекторская организация «Санколлект», ООО «ПКО «Санколлект»</t>
  </si>
  <si>
    <t>ОГРН 1235100002158</t>
  </si>
  <si>
    <t>000 «Абсолют Страхование»,пеирод действия договорас 01.06.2024 по 31.05.2025</t>
  </si>
  <si>
    <t>183038,Мурманская область,г. Мурманск, ул. Траловая, д. 38,офис 6</t>
  </si>
  <si>
    <t>В006-00127-71/00755655</t>
  </si>
  <si>
    <t>03.11.2023,71907/23/634400-ЭК</t>
  </si>
  <si>
    <t>Общество с ограниченной ответственностью профессиональная коллекторская организация «ТЛГ»,ООО ПКО «ТЛГ»</t>
  </si>
  <si>
    <t>ОГРН 1227100010092</t>
  </si>
  <si>
    <t>300000, Тульская область.г.Тула,ул. Каминского,д. 6/36, оф. 2, эт. 2,литер Л</t>
  </si>
  <si>
    <t>В006-00127-73/00769644</t>
  </si>
  <si>
    <t>Общество с ограниченной ответственностью «Профессиональная коллекторская организация «Финэква»,ООО «ПКО «Финэква»</t>
  </si>
  <si>
    <t>ОГРН 1237300009561</t>
  </si>
  <si>
    <t>СПАО «Ингосстрах»,период действия договорас 01.10.2024 по 30.09.2025</t>
  </si>
  <si>
    <t>432071,Ульяновская область,г.о. город Ульяновск, г Ульяновск, ул Карла Маркса, д. 13А, к. 1,помещ./этаж 47/3,</t>
  </si>
  <si>
    <t>B006-00127-48/00770133</t>
  </si>
  <si>
    <t>Общество с ограниченной ответственностью «Профессиональная коллекторская организация «Негосударственный судебный исполнитель»,ООО «Профессиональная коллекторская организация «НСИ»</t>
  </si>
  <si>
    <t>ОГРН 1234800006308</t>
  </si>
  <si>
    <t>398050, Липецкая область,г.о. город Липецк,г. Липецк, площадь имениГ.В. Плеханова, д. 1Б, помещ. 5, литера А, офис 506-7</t>
  </si>
  <si>
    <t>В006-00127-05/00890570</t>
  </si>
  <si>
    <t>21.11.2023,05907/23/30935-АА</t>
  </si>
  <si>
    <t>Общество с ограниченной ответственностью Профессиональная коллекторская организация «Айва»,ООО ПКО «Айва»</t>
  </si>
  <si>
    <t>ОГРН 1220500014558</t>
  </si>
  <si>
    <t>ООО «Абсолют Страхование»,период действия договорас 30.10.2023 по 29.10. 2024</t>
  </si>
  <si>
    <t>367000, Республика Дагестан,г.о. город Махачкала,г. Махачкала,вн.р-н Советский район, ул Дзержинского, д. 17, к. Б, офис 804</t>
  </si>
  <si>
    <t>В006-00127-77/00891698</t>
  </si>
  <si>
    <t>Общество с ограниченной ответственностью Профессиональная коллекторская организация «РБ Коллект»ООО ПКО «РБ Коллект»</t>
  </si>
  <si>
    <t>ОГРН 1207700264090</t>
  </si>
  <si>
    <t>АО «АльфаСтрахование»,период действия договорас 19.10.2024 по 18.10.2025</t>
  </si>
  <si>
    <t>125445, г. Москва,вн.тер.г.муниципальный округХоврино, ул. Смольная, д. 22,помещ. 1/1</t>
  </si>
  <si>
    <t>Dinara.Samigullina@rosbank.ruDinara.Sh.Samigullina@rbcollect.ru</t>
  </si>
  <si>
    <t>В006-00127-18/00960043</t>
  </si>
  <si>
    <t>05.12.2023,18922/23/94376-ИН</t>
  </si>
  <si>
    <t>Общество с ограниченной ответственностью Профессиональная коллекторская организация «ЗАЙМ ЭКСПРЕСС»,ООО ПКО «ЗАЙМ ЭКСПРЕСС»</t>
  </si>
  <si>
    <t>ОГРН 1231800011497</t>
  </si>
  <si>
    <t>ООО «Абсолют Страхование»,период действия договорас 15.08.2024 по 14.08.2025</t>
  </si>
  <si>
    <t>В006-00127-59/00959806</t>
  </si>
  <si>
    <t>Общество с ограниченной ответственностью Профессиональная коллекторская организация «Альберо», ООО ПКО «Альберо»</t>
  </si>
  <si>
    <t>ОГРН 1235900020751</t>
  </si>
  <si>
    <t>СПАО "Ингосстрах",период действия договорас 21.11.2024 по 20.11.2025</t>
  </si>
  <si>
    <t>614094, Пермский край, г.о. Пермский,г. Пермь,ул. Горняков, д. 6, кв. 16</t>
  </si>
  <si>
    <t>В006-00127-08/00961996</t>
  </si>
  <si>
    <t>Общество с ограниченной ответственностью «Профессиональная коллекторская организация «ХАРД»,ООО «ПКО «ХАРД»</t>
  </si>
  <si>
    <t>ОГРН 1230800005292</t>
  </si>
  <si>
    <t>ООО «Абсолют Страхование»,период действия договорас 20.09.2024 по 19.09.2025</t>
  </si>
  <si>
    <t>660075,Красноярский край,г. Красноярск,ул. Маерчака, д.8, стр. 9, офис 413</t>
  </si>
  <si>
    <t>В006-00127-08/00962103</t>
  </si>
  <si>
    <t>Общество с ограниченной ответственностью «Профессиональная коллекторская организация «СОФТ»,ООО «ПКО «СОФТ»</t>
  </si>
  <si>
    <t>ОГРН 1230800005259</t>
  </si>
  <si>
    <t>358014, Республика Калмыкия,г. Элиста,ул. им. З.М. Аккочкарова,д. 32, помещ. 1</t>
  </si>
  <si>
    <t>В006-00127-18/00991852</t>
  </si>
  <si>
    <t>19.12.2023,18922/23/96526-ИН</t>
  </si>
  <si>
    <t>Общество с ограниченной ответственностью Профессиональная коллекторская организация «Надежда-18»,ООО ПКО «Надежда-18»</t>
  </si>
  <si>
    <t>ОГРН 1141838001700</t>
  </si>
  <si>
    <t>СПАО «Ингосстрах»,период действия договорас 05.07.2024 по 04.07.2025</t>
  </si>
  <si>
    <t>427960, Удмуртская Республика,г.о. город Сарапул,г. Сарапул, ул. Советская, д. 5</t>
  </si>
  <si>
    <t>В006-00127-63/01003024</t>
  </si>
  <si>
    <t>20.12.2023,63922/23/470592-СК</t>
  </si>
  <si>
    <t>Общество с ограниченной ответственностью профессиональная коллекторская организация «Контур»,ООО ПКО «Контур»</t>
  </si>
  <si>
    <t>ОГРН 1236300017546</t>
  </si>
  <si>
    <t>АО «СПАО «Ингосстрах»,период действия договорас 08.11.2024 по 07.08.2025</t>
  </si>
  <si>
    <t>443093, Самарская область,г.о. Самара, вн.р-н Железнодорожный, г. Самара, ул. Мориса Тореза, д. 1А, офис 511.</t>
  </si>
  <si>
    <t>В006-00127-14/01010052</t>
  </si>
  <si>
    <t>28.12.2023,14907/23/450965-СЧ</t>
  </si>
  <si>
    <t>Общество с ограниченной ответственностью Профессиональная коллекторская организация «Восход»,ООО ПКО «Восход»</t>
  </si>
  <si>
    <t>ОГРН 1161447055879</t>
  </si>
  <si>
    <t>САО «ВСК»,период действия договорас 11.12.2024 по 10.12.2025</t>
  </si>
  <si>
    <t>677000,Республика Саха (Якутия),г. Якутск,ул. Петра Алексеева, д.21 кв. 2</t>
  </si>
  <si>
    <t>В006-00127-77/01023180</t>
  </si>
  <si>
    <t>15.01.2024,77922/24/965-НК</t>
  </si>
  <si>
    <t>Общество с ограниченной ответственностью Профессиональная коллекторская организация «Управляющая компания «Ф»», ООО ПКО «Управляющая компания «Ф»»</t>
  </si>
  <si>
    <t>ОГРН 1237700412146</t>
  </si>
  <si>
    <t>ООО «Абсолют Страхование»,период действия договорас 18.09.2024 по 17.09.2025</t>
  </si>
  <si>
    <t>123001, г. Москва,вн.тер.г.муниципальный округПресненский, пер.Трёхпрудный, д. 11/13,стр. 2,помещ. 4/1</t>
  </si>
  <si>
    <t>В006-00127-34/01023601</t>
  </si>
  <si>
    <t>16.01.2024,34922/24/3141-ГК</t>
  </si>
  <si>
    <t>Общество с ограниченной ответственностью «ПРОФЕССИОНАЛЬНАЯ КОЛЛЕКТОРСКАЯ ОРГАНИЗАЦИЯ «А1»»,ООО «ПКО «А1»»</t>
  </si>
  <si>
    <t>ОГРН 1233400010777</t>
  </si>
  <si>
    <t>ПАО «Росгосстрах»период действия договорас 28.11.2024 по 27.11.2025</t>
  </si>
  <si>
    <t>400074,Волгоградская область, г.о. город-геройВолгоград,г. Волгоград, ул. Рабоче-Крестьянская, д. 48, этаж 2, помещ. 6-8</t>
  </si>
  <si>
    <t>В006-00127-18/01040046</t>
  </si>
  <si>
    <t>Общество с ограниченной ответственностью Профессиональная коллекторская организация «ВИВ», ООО ПКО «ВИВ»</t>
  </si>
  <si>
    <t>ОГРН 1211800010256</t>
  </si>
  <si>
    <t>СПАО «Ингосстрах»,период действия договорас 19.12.2024 по 18.12.2025</t>
  </si>
  <si>
    <t>427848, Удмуртская РеспубликаМ.О. Киясовский район,с. Подгорное, ул. Ленина, д. 59, кв. 2</t>
  </si>
  <si>
    <t>В006-00127-65/01082768</t>
  </si>
  <si>
    <t>02.02.2024,65907/24/1550-АК</t>
  </si>
  <si>
    <t>Общество с ограниченной ответственностью профессиональная коллекторская организация «Лекс и Партнёры»,ООО ПКО «Лекс и Партнёры»</t>
  </si>
  <si>
    <t>ОГРН 1236500003981</t>
  </si>
  <si>
    <t>В006-00127-54/01086451</t>
  </si>
  <si>
    <t>06.03.2024,54922/24/126405-СН</t>
  </si>
  <si>
    <t>Общество с ограниченной ответственностью профессиональная коллекторская организация «Самлер», ООО «Самлер»</t>
  </si>
  <si>
    <t>ИНН 5410147743</t>
  </si>
  <si>
    <t>АО «Абсолют страхование»,период действия договорас 12.02.2025 11.02.2026</t>
  </si>
  <si>
    <t>630559, Новосибирская область,г. о. Рабочий ПоселокКольцово,рп. Кольцово,ул. Технопарковая, д. 5,кв. 247</t>
  </si>
  <si>
    <t>В006-00127-54/01090851</t>
  </si>
  <si>
    <t>13.03.2024,54922/24/127836-СН</t>
  </si>
  <si>
    <t>Общество с ограниченной ответственностью Профессиональная коллекторская организация «Коала Коллекшн»,ООО ПКО «Коала Коллекшн»</t>
  </si>
  <si>
    <t>ИНН 5473013580</t>
  </si>
  <si>
    <t>АО «АльфаСтрахование»,период действия договорас 08.02.2025 по 07.02.2026</t>
  </si>
  <si>
    <t>630055,Новосибирская область,г. о. город Новосибирск,г. Новосибирск,ул. Гнесиных, д. 10/1</t>
  </si>
  <si>
    <t>В006-00127-16/01093229</t>
  </si>
  <si>
    <t>14.03.2024,16922/24/12833-АЗ</t>
  </si>
  <si>
    <t>Общество с ограниченной ответственностью «Профессиональная коллекторская организация «Дебт Коллект»,ООО «ПКО «Дебт Коллект»</t>
  </si>
  <si>
    <t>ОГРН 1241600002236</t>
  </si>
  <si>
    <t>423815Республика Татарстан,г. Набережные Челны,пр. им. Вахитова, д. 20Б,каб. 6, 7</t>
  </si>
  <si>
    <t>В006-00127-16/01093251</t>
  </si>
  <si>
    <t>14.03.2023,16922/24/12863-АЗ</t>
  </si>
  <si>
    <t>Общество с ограниченной ответственностью «Профессиональная коллекторская организация «Финотека»,ООО «ПКО «Финотека»</t>
  </si>
  <si>
    <t>ОГРН 1121690004776</t>
  </si>
  <si>
    <t>420097,Республика Татарстан,г. Казань,ул. Зинина, д.9/23, оф. 28</t>
  </si>
  <si>
    <t>В006-00127-77/01094654</t>
  </si>
  <si>
    <t>Общество с ограниченной ответственностью «Профессиональная коллекторская организация «Крокс-М»ООО «ПКО «Крокс-М»</t>
  </si>
  <si>
    <t>ОГРН 1237700637217</t>
  </si>
  <si>
    <t>СПАО «Ингосстрах»,период действия договорас 08.12.2024 по 07.12.2025</t>
  </si>
  <si>
    <t>109004,г. Москва,вн.тер.г. муниципальныйокруг Таганский,пер. Большой Дровяной, д. 6</t>
  </si>
  <si>
    <t>В006-00127-66/01100805</t>
  </si>
  <si>
    <t>20.03.2024,66922/24/542524-АС</t>
  </si>
  <si>
    <t>ОГРН 1046603500426</t>
  </si>
  <si>
    <t>СПАО «Ингосстрах»,период действия договора с 01.03.2025 по 28.02.2026</t>
  </si>
  <si>
    <t>400050,Волгоградская область,г.о. город-герой Волгоград,г. Волгоград, ул. им. Рокоссовского, д. 62, этаж 4, помещ. 19, 20</t>
  </si>
  <si>
    <t>В006-00127-54/01101648</t>
  </si>
  <si>
    <t>21.03.2024,54922/24/131476-СН</t>
  </si>
  <si>
    <t>Общество с ограниченной ответственностью Профессиональная коллекторская организация «ЭРГОН»,ООО ПКО «ЭРГОН»</t>
  </si>
  <si>
    <t>ИНН 5402081270</t>
  </si>
  <si>
    <t>ООО «Зетта Страхование»,период действия договорас 06.03.2025 по 05.03.2026</t>
  </si>
  <si>
    <t xml:space="preserve">630049,Новосибирская область,г. о. город Новосибирск,г. Новосибирск, ул. Линейная, зд. 28,помещ. 311А </t>
  </si>
  <si>
    <t xml:space="preserve">В006-00127-11/01206307 </t>
  </si>
  <si>
    <t>Общество с ограниченной ответственностью "Профессиональная коллекторская организация «ЖЭУ 9", ООО ПКО «ЖЭУ 9»</t>
  </si>
  <si>
    <t>ОГРН 1141103001027</t>
  </si>
  <si>
    <t>СПАО «Ингосстрах», период действия договорас 17.10.2024 до 16.10.2025</t>
  </si>
  <si>
    <t>167000,Республика Коми,г. Сыктывкар,ул. Первомайская,д. 149, помещ 321</t>
  </si>
  <si>
    <t xml:space="preserve">В006-00127-33/01206348 </t>
  </si>
  <si>
    <t>16.04.2024,33907/24/13997-ЕП</t>
  </si>
  <si>
    <t>Общество с ограниченной ответственностью профессиональная коллекторская организация «Центр Правовых Услуг»,ООО ПКО ЦПУ</t>
  </si>
  <si>
    <t>ОГРН1163328050930</t>
  </si>
  <si>
    <t>АО «АльфаСтрахование»,период действия договора,с 01.04.2025 по 31.03.2030</t>
  </si>
  <si>
    <t>600021,Владимирская область, г. Владимир, ул. Красноармейская,д. 43-Б, офис 6, помещ. 1</t>
  </si>
  <si>
    <t xml:space="preserve">В006-00127-03/01207296 </t>
  </si>
  <si>
    <t>17.04.2024, 03907/24/78344-КЩ</t>
  </si>
  <si>
    <t>ОГРН 1230300004549</t>
  </si>
  <si>
    <t>670047,Республика Бурятия, г. Улан-Удэ, ул. Сахьяновойд.5, офис 3,4,5 (4-й этаж)</t>
  </si>
  <si>
    <t xml:space="preserve">В006-00127-52/01204583 </t>
  </si>
  <si>
    <t>22.04.2024,52922/24/22995-АЮ</t>
  </si>
  <si>
    <t>Общество с ограниченной ответственностью «Профессиональная коллекторская организация «Займ-Коллект»,  ООО «ПКО «Займ-Коллект»</t>
  </si>
  <si>
    <t>ОГРН 1245200005555</t>
  </si>
  <si>
    <t>САО «ВСК»,период действия договора,с 25.03.2025 по 24.03.2026</t>
  </si>
  <si>
    <t xml:space="preserve">603093, Нижегородская область,г. Нижний Новгород,ул. Ковровская, д. 21А,помещ.2 </t>
  </si>
  <si>
    <t>В006-00127-54/01206298</t>
  </si>
  <si>
    <t>27.04.2024, 54922/24/142581-СН</t>
  </si>
  <si>
    <t>Общество с ограниченной ответственностью «Профессиональная коллекторская организация «Астрент»,ООО «ПКО «Астрент»</t>
  </si>
  <si>
    <t>ОГРН: 1235400049092</t>
  </si>
  <si>
    <t xml:space="preserve"> ИНН: 5406836892</t>
  </si>
  <si>
    <t>ООО «Абсолют Страхование»,период действия договора с 01.04.2025 по 31.03.20256</t>
  </si>
  <si>
    <t>630007, Новосибирская область,г.о. город Новосибирск,г. Новосибирск,ул. Фабричная, д. 4</t>
  </si>
  <si>
    <t xml:space="preserve">В006-00127-26/01206296 </t>
  </si>
  <si>
    <t>15.05.202426922/24/32709-МЗ</t>
  </si>
  <si>
    <t>Общество с ограниченной ответственностью профессиональная коллекторская организация информационно-консалтинговый центр «Правило»,ООО ПКО ИКЦ «Правило»</t>
  </si>
  <si>
    <t>ОГРН 1232600009707</t>
  </si>
  <si>
    <t>АО «Совкомбанк страхование»,период действия договорас 07.03.2025 по 06.03.2026</t>
  </si>
  <si>
    <t>355037,Ставропольский край,г. Ставрополь,ул. Доваторцев, д. 30Б</t>
  </si>
  <si>
    <t>В006-00127-26/01206289</t>
  </si>
  <si>
    <t>16.05.202426922/24/32899-МЗ</t>
  </si>
  <si>
    <t>Общество с ограниченной ответственностью Профессиональная коллекторская организация «Центр финансово-юридического консалтинга»,ООО ПКО «ЦФК»</t>
  </si>
  <si>
    <t>ОГРН 1232600007848</t>
  </si>
  <si>
    <t>АО «Совкомбанк страхование»,период действия договорас 15.04.2025 по 14.04.2026</t>
  </si>
  <si>
    <t>355035,Ставропольский край,г. Ставрополь,ул. Ленина, д. 392</t>
  </si>
  <si>
    <t>В006-00127-77/01203631</t>
  </si>
  <si>
    <t>16.05.2024,77922/24/1454674-НК</t>
  </si>
  <si>
    <t>Общество с ограниченной ответственностью Профессиональная коллекторская организация «Сервисный ипотечный агент»,ООО ПКО «СИА»</t>
  </si>
  <si>
    <t>ОГРН 1237700408307</t>
  </si>
  <si>
    <t>СПАО «Ингосстрах»,период действия договорас 11.03.2025 по 10.03.2026</t>
  </si>
  <si>
    <t>119285, г. Москва,вн.тер.г.муниципальныйокруг Раменки, 5-й км МЖД Киевское,д.1, стр.1</t>
  </si>
  <si>
    <t>В006-00127-59/01213705</t>
  </si>
  <si>
    <t>24.05.2024,59922/24/49643-АТ</t>
  </si>
  <si>
    <t>Общество с ограниченной ответственностью «Профессиональная коллекторская организация «ХГФ»,ООО «ПКО «ХГФ»</t>
  </si>
  <si>
    <t>ОГРН 1245900003249</t>
  </si>
  <si>
    <t>АО «Совкомбанк страхование», период действия договорас 08.04.2025 по 06.04.2026</t>
  </si>
  <si>
    <t>В006-00127-52/01225438</t>
  </si>
  <si>
    <t>30.05.2024,52922/24/56976-АЮ</t>
  </si>
  <si>
    <t>Общество с ограниченной ответственностью «Профессиональная коллекторская организация ЭРА»,  ООО «ПКО ЭРА»</t>
  </si>
  <si>
    <t>ОГРН 1245200008734</t>
  </si>
  <si>
    <t>ПАО СК «Росгосстрах», период действия договорас 17.04.2025 по 16.04.2026</t>
  </si>
  <si>
    <t>603140, Нижегородская область,г. Нижний Новгород, пр-кт. Ленина, д. 16 Б,помещ. 513</t>
  </si>
  <si>
    <t>В006-00127-16/01234148</t>
  </si>
  <si>
    <t>04.06.2024,16922/24/162172-АЗ</t>
  </si>
  <si>
    <t>Общество с ограниченной ответственностью «Профессиональная коллекторская организация «Фонд развития инфраструктурных проектов»,ООО «ПКО «ФРИП»</t>
  </si>
  <si>
    <t>ОГРН 1211600047064</t>
  </si>
  <si>
    <t>СПАО «Ингосстрах»,период действия договорас 30.06.2024 по 29.06.2025</t>
  </si>
  <si>
    <t>420054, Республика Татарстан,г.о. город Казань, г. Казань, ул. Промысловая, д. 5, помещ. 1005</t>
  </si>
  <si>
    <t>В006-00127-78/01270431</t>
  </si>
  <si>
    <t>26.06.2024,78922/24/1172688-АЛ</t>
  </si>
  <si>
    <t>Общество с ограниченной ответственностью Профессиональная коллекторская организация «ДОЛГАМ.НЕТ»,ООО ПКО «ДОЛГАМ.НЕТ»</t>
  </si>
  <si>
    <t>ОГРН 1247800046559</t>
  </si>
  <si>
    <t>ПАО СК «Росгосстрах»,период действия договорас 04.06.2024 по 03.06.2025</t>
  </si>
  <si>
    <t xml:space="preserve">1991123,г. Санкт-Петербург, вн.тер.г. муниципальныйокруг Смольнинское, ул. Чайковского, д. 40,литер А, помещ. 8-Н, офис № 2, </t>
  </si>
  <si>
    <t>09.07.2024,02922/24/1327698-ИМ</t>
  </si>
  <si>
    <t>ОГРН 1120280007044</t>
  </si>
  <si>
    <t>АО «Зетта Страхование, период действия договорас 27.06.2024 по 26.06.2025</t>
  </si>
  <si>
    <t>450096, Республика Башкортостан,г. Уфа, ул. Комсомольская, д. 148</t>
  </si>
  <si>
    <t>В006-00127-77/01303520</t>
  </si>
  <si>
    <t>Общество с ограниченной ответственностью «Профессиональная коллекторская организация «Юридический центр Савари», ООО «ПКО «ЮЦ Савари»</t>
  </si>
  <si>
    <t>ОГРН 1187746146312</t>
  </si>
  <si>
    <t>ООО «Абсолют Страхование»,период действия договорас 16.05.2025 по 15.05.2026</t>
  </si>
  <si>
    <t>В006-00127-26/01316360</t>
  </si>
  <si>
    <t>19.07.202426922/24/78093-АА</t>
  </si>
  <si>
    <t>Общество с ограниченной ответственностью «Профессиональная коллекторская организация «Агентство по возврату задолженности»,ООО «ПКО «АВЗ»</t>
  </si>
  <si>
    <t>ОГРН 1242600005570</t>
  </si>
  <si>
    <t>СПАО «Ингоcстрах», период действия договорас 10.05.2025 по 09.05.2026</t>
  </si>
  <si>
    <t>355035, Ставропольский край,г. Ставрополь,пр-кт. Кулакова, д. 8Б</t>
  </si>
  <si>
    <t xml:space="preserve">В006-00127-78/01318041 </t>
  </si>
  <si>
    <t xml:space="preserve">Общество с ограниченной ответственностью «Профессиональная коллекторская организация «АвтоФинансовые Технологии», ООО «ПКО «АФТ» </t>
  </si>
  <si>
    <t>ИНН 7801733771</t>
  </si>
  <si>
    <t>АО «АльфаСтрахование»,период действия договорас 01.07.2024 по 30.06.2025</t>
  </si>
  <si>
    <t>199106, г. Санкт-Петербург,вн.тер.г. муниципальныйокруг Гавань, пр-кт Средний В.О., д. 88, литера А, помещ. 40-Н, офис 705</t>
  </si>
  <si>
    <t>В006-00127-77/01335966</t>
  </si>
  <si>
    <t>Общество с ограниченной ответственностью «Профессиональная коллекторская организация «ХОРОШИЙ ГОД», ООО «ПКО «ХОРОШИЙ ГОД»</t>
  </si>
  <si>
    <t>ОГРН 1107746275229</t>
  </si>
  <si>
    <t>ООО «Абсолют Страхование»,период действия договорас 05.07.2024 по 04.07.2025</t>
  </si>
  <si>
    <t>В006-00127-61/01342052</t>
  </si>
  <si>
    <t>09.08.2024,61922/24/314486-ЕК</t>
  </si>
  <si>
    <t>Общество с ограниченной ответственностью «Профессиональная коллекторская организация «Система Коллект», ООО «ПКО «СК»</t>
  </si>
  <si>
    <t>ОГРН 1246100004611</t>
  </si>
  <si>
    <t>СПАО «Ингосстрах»,период действия договорас 15.07.2024 по 14.07.2025</t>
  </si>
  <si>
    <t>344096,Ростовская область,г.о. Ростов-на-Дону,г. Ростов-на-Дону,пр-кт Королева,зд. 7/19, оф. 608</t>
  </si>
  <si>
    <t>В006-00127-77/01377216</t>
  </si>
  <si>
    <t>Общество с ограниченной ответственностью Профессиональная коллекторская организация «Легал Групп», ООО ПКО «Легал Групп»</t>
  </si>
  <si>
    <t>ОГРН 1247700418580</t>
  </si>
  <si>
    <t>ООО «Абсолют Страхование»,период действия договора,С 09.08.2024 по 08.08.2025</t>
  </si>
  <si>
    <t>115573, г. Москва, вн.тер.г. муниципальныйокруг Зябликово, проезд Ореховый,д. 39, к. 2, кв. 449</t>
  </si>
  <si>
    <t>В006-00127-77/01400126</t>
  </si>
  <si>
    <t>Общество с ограниченной ответственностью «Профессиональная коллекторская организация «Инвестиционная компания РАНТЬЕ», ООО «ПКО «ИК РАНТЬЕ»</t>
  </si>
  <si>
    <t>ОГРН 5147746339857</t>
  </si>
  <si>
    <t>ООО «Абсолют Страхование»,период действия договора,С 05.07.2024 по 04.07.2025</t>
  </si>
  <si>
    <t>В006-00127-77/01424641</t>
  </si>
  <si>
    <t>Общество с ограниченной ответственностью Профессиональная коллекторская организация «БиКлевер Коллект», ООО ПКО «БиКлевер Коллект»</t>
  </si>
  <si>
    <t>ОГРН 1247700479630</t>
  </si>
  <si>
    <t>АО «АльфаСтрахование»,период действия договораС 28.08.2024 по 27.08.2025</t>
  </si>
  <si>
    <t>105318, г. Москва, вн.тер.г. муниципальныйокруг Соколиная гора, ул. Ткацкая, д. 11</t>
  </si>
  <si>
    <t>В006-00127-77/01414514</t>
  </si>
  <si>
    <t>Общество с ограниченной ответственностью Профессиональная коллекторская организация «Медиатор»,ООО ПКО «Медиатор»</t>
  </si>
  <si>
    <t>ОГРН 1247700495240</t>
  </si>
  <si>
    <t>ООО «Абсолют Страхование»,период действия договораС 02.08.2024 по 01.08.2025</t>
  </si>
  <si>
    <t>107061, г. Москва, вн.тер.г. муниципальныйокруг Преображенское,пл. Преображенская, д. 8</t>
  </si>
  <si>
    <t>В006-00127-03/01404525</t>
  </si>
  <si>
    <t>20.09.2024, 03907/24/152201-ПЕ</t>
  </si>
  <si>
    <t>ОГРН 1240300002172</t>
  </si>
  <si>
    <t>ООО "Абсолют Страхование"период действия договораС 08.04.2025 по 07.04.2026</t>
  </si>
  <si>
    <t>В006-00127-26/01404675</t>
  </si>
  <si>
    <t>27.09.202426922/24/103242-АА</t>
  </si>
  <si>
    <t>Общество с ограниченной ответственностью «Профессиональная коллекторская организация «Диоген»,ООО «ПКО «Диоген»</t>
  </si>
  <si>
    <t>ОГРН 1242600007540</t>
  </si>
  <si>
    <t>СПАО «Ингоcстрах», Период действия договораС 19.08.2024 по 18.08.2025</t>
  </si>
  <si>
    <t>355037, Ставропольский край,г. Ставрополь,ул. Доваторцев, д. 44Д</t>
  </si>
  <si>
    <t>В006-00127-42/01414360</t>
  </si>
  <si>
    <t>27.09.2024,42922/24/58868-ДТ</t>
  </si>
  <si>
    <t>Общество с ограниченнойответственностью Профессиональная коллекторская организация«ПроФи»,ООО ПКО «ПроФи»</t>
  </si>
  <si>
    <t>ОГРН 1244200008557</t>
  </si>
  <si>
    <t>СПАО «Ингосстрах»,период действия договорас 30.08.2024 по 29.08.2025</t>
  </si>
  <si>
    <t>650000,Кемеровская область – Кузбасс,г.о. Кемеровский,г. Кемерово,пр-кт. Советский,д. 2/7</t>
  </si>
  <si>
    <t>В006-00127-34/01411868</t>
  </si>
  <si>
    <t>Общество с ограниченной ответственностью «Профессиональная коллекторская организация «Интеграл»,ООО «ПКО «Интеграл»</t>
  </si>
  <si>
    <t>ОГРН 1243400005166</t>
  </si>
  <si>
    <t>СПАО «Ингосстрах»,период действия договорас 19.08.2024 по 18.08.2025</t>
  </si>
  <si>
    <t>400078,Волгоградская область, г.о. город-герой Волгоград,г. Волгоград, просп. им. В.И. Ленина, д. 98, офис 418</t>
  </si>
  <si>
    <t>В006-00127-74/01411875</t>
  </si>
  <si>
    <t>Общество с ограниченной ответственностью Профессиональная Коллекторская организация «Уральский дом»,ООО ПКО «Уральский дом»</t>
  </si>
  <si>
    <t>ОГРН 1157460005724</t>
  </si>
  <si>
    <t>ООО «Абсолют Страхование»,период действия договораС 01.09.2024 по 31.08.2025</t>
  </si>
  <si>
    <t>В006-00127-22/01509632</t>
  </si>
  <si>
    <t>11.11.2024,22922/24/138652-ДЛ</t>
  </si>
  <si>
    <t>Общество с ограниченной ответственностью Профессиональная коллекторская организация «АлтайТендер-Консалтинг», OOO ПКО «АлтайТендер-Консалтинг»</t>
  </si>
  <si>
    <t>ОГРН1142225014810</t>
  </si>
  <si>
    <t xml:space="preserve">СПАО «Ингосстрах», период действия договорас 08.08.2024 по 07.08.2025 </t>
  </si>
  <si>
    <t>656043, Алтайский край, г. Барнаул, пр-кт Красноармейский,д. 15, пом. Н16,</t>
  </si>
  <si>
    <t>В006-00127-54/01531165</t>
  </si>
  <si>
    <t>15.11.2024,54922/24/262662-СН</t>
  </si>
  <si>
    <t>Общество с ограниченной ответственностью профессиональная коллекторская организация «Б-Коллект»,ООО ПКО «Б-Коллект»</t>
  </si>
  <si>
    <t>ОГРН 1245400031381</t>
  </si>
  <si>
    <t>СПАО «Ингосстрах», период действия договорас 05.11.2024 по 04.11.2025</t>
  </si>
  <si>
    <t>630007, Новосибирская область,г.о. город Новосибирск, г. Новосибирск, ул. Коммунистическая, зд. 35, к. 3</t>
  </si>
  <si>
    <t>B006-00127-78/01565397</t>
  </si>
  <si>
    <t>25.11.2024,78922/24/1145192-АЛ</t>
  </si>
  <si>
    <t>общества с ограниченной ответственностью «Профессиональная коллекторская организация «ФИНАНС КОЛЛЕКШН», ООО "ПКО "ФК"</t>
  </si>
  <si>
    <t>ИНН 7840115899</t>
  </si>
  <si>
    <t>АО  «АльфаСтрахование»,период действия договорас 01.11.2024 по 31.10.2025</t>
  </si>
  <si>
    <t>199106, г.Санкт-Петербург,вн.тер.г. муниципальныйокруг Гавань,пр-т Средний В.О., д. 88, литера А, пом. 40-Н</t>
  </si>
  <si>
    <t>В006-00127-18/01590091</t>
  </si>
  <si>
    <t>04.12.2024,18922/24/264106-ИН</t>
  </si>
  <si>
    <t>Общество с ограниченной ответственностью Профессиональная коллекторская организация «Союз», ООО ПКО «Союз»</t>
  </si>
  <si>
    <t>ОГРН 1151832017105</t>
  </si>
  <si>
    <t>СПАО «Ингосстрах»,период действия договорас 12.09.2024 по 11.09.2025</t>
  </si>
  <si>
    <t>В006-00127-16/1596348</t>
  </si>
  <si>
    <t>Общество с ограниченной ответственностью «Профессиональная коллекторская организация «Компас»,ООО «ПКО «Компас»</t>
  </si>
  <si>
    <t>ОГРН 1211600001821</t>
  </si>
  <si>
    <t>СПАО «Ингосстрах»,период действия договорас 21.11.2024 по 20.11.2025</t>
  </si>
  <si>
    <t>420054, Республика Татарстан,г.о. город Казань,г. Казань,ул. Лукницкого,д. 2, кабинет 713</t>
  </si>
  <si>
    <t>В006-00127-77/01622544</t>
  </si>
  <si>
    <t>12.12.2024,77922/24/1140862-НК</t>
  </si>
  <si>
    <t>Общество с ограниченной ответственностью «Профессиональная коллекторская организация «ПЭЙБЭК»,ООО «ПКО «ПЭЙБЭК»</t>
  </si>
  <si>
    <t>ОГРН 1247700619946</t>
  </si>
  <si>
    <t>ИНН 9704250356</t>
  </si>
  <si>
    <t>119021, г. Москва, вн.тер.г. муниципальныйокруг Хамовники, пер. Оболенский, д. 9, к. 3, помещ. 2/П</t>
  </si>
  <si>
    <t>В006-00127-7701535164</t>
  </si>
  <si>
    <t>Общество с ограниченной ответственностью «Профессиональная коллекторская организация «ФИНПРАВСЕКЬЮРИТИ»,ООО «ПКО «ФПС»</t>
  </si>
  <si>
    <t>ОГРН 1247700552330</t>
  </si>
  <si>
    <t>ИНН 7708440146</t>
  </si>
  <si>
    <t>129090, г. Москва, вн. тер. г. муниципальныйокруг Красносельский,пер. Грохольский, д. 29, к. 1</t>
  </si>
  <si>
    <t>В006-00127-18/01625611</t>
  </si>
  <si>
    <t>Общество с ограниченной ответственностью Профессиональная коллекторская организация «БлицФинанс», ООО ПКО «БлицФинанс»</t>
  </si>
  <si>
    <t>ОГРН 1241800013553</t>
  </si>
  <si>
    <t>АО «Совкомбанк страхование»,период действия договорас 21.10.2024 по 20.10.2025</t>
  </si>
  <si>
    <t>427962, Удмуртская Республика,г.о. г. Сарапул, г. Сарапул, ул. Советская, д. 17 а</t>
  </si>
  <si>
    <t>В006-00127-34/01650129</t>
  </si>
  <si>
    <t>19.12.2024,349222/24/150473-ДТ</t>
  </si>
  <si>
    <t>Общество с ограниченной ответственностью Профессиональная коллекторская организация «Волга-Коллект»,ООО «ПКО «Волга-Коллект»</t>
  </si>
  <si>
    <t>ОГРН 1243400009600</t>
  </si>
  <si>
    <t>400007, Волгоградская область, г.о. город-герой Волгоград,г. Волгоград, пр-кт им. В.И. Ленина, д. 85, офис 2</t>
  </si>
  <si>
    <t>В006-00127-77/01658576</t>
  </si>
  <si>
    <t>23.12.2024,77922/24/1159068-НК</t>
  </si>
  <si>
    <t>ОГРН 1247700720838</t>
  </si>
  <si>
    <t>ООО «Абсолют Страхование»,период действия договорас 12.11.2024 по 11.11.2025</t>
  </si>
  <si>
    <t>115551, г. Москва, вн.тер.г. муниципальныйокруг Орехово-БорисовоСеверное, проезд Шипиловский, д. 47, помещ. 13Н</t>
  </si>
  <si>
    <t>В006-00127-36/01808321</t>
  </si>
  <si>
    <t>29.01.2025,36907/25/6369-РП</t>
  </si>
  <si>
    <t>Общество с ограниченной ответственностью профессиональная коллекторская организация «ФКС» , ООО ПКО «ФКС»</t>
  </si>
  <si>
    <t>ОГРН 1243600017088</t>
  </si>
  <si>
    <t>СПАО «Ингострах» ,период действия договорас 23.01.2025 по 22.01.2026</t>
  </si>
  <si>
    <t>394006, Воронежская область,г.Воронеж, ул. 20-летия Октября,д.90б, оф.412</t>
  </si>
  <si>
    <t>В006-00127-77/01818744</t>
  </si>
  <si>
    <t>03.02.2025,77922/25/33831-НК</t>
  </si>
  <si>
    <t>Акционерное общество «Профессиональная коллекторская организация «Коллектпро», АО «ПКО «Коллектпро»</t>
  </si>
  <si>
    <t>ОГРН 1247700771394</t>
  </si>
  <si>
    <t>123007, г. Москва, вн.тер.г. муниципальныйокруг Хорошевский, ш. Хорошёвское, д. 13А, к. 3, помещ. 4П</t>
  </si>
  <si>
    <t>В006-00127-77/01969118</t>
  </si>
  <si>
    <t>Общество с ограниченной ответственностью «Профессиональная коллекторская организация «Бэст Инвест Консалтинг», ООО «ПКО «Бэст Инвест Консалтинг»</t>
  </si>
  <si>
    <t>ОГРН 1247700287878</t>
  </si>
  <si>
    <t>ООО «Абсолют Страхование»,период действия договора,с 20.02.2025 по 19.02.2026</t>
  </si>
  <si>
    <t>107078, г. Москва, вн.тер.г. муниципальный округ Красносельский,пр-д Красноворотский, д. 3, стр. 1, пом. 1/М</t>
  </si>
  <si>
    <t>В006-00127-21/02005129</t>
  </si>
  <si>
    <t>19.03.2025,21907/25/8352-СР</t>
  </si>
  <si>
    <t>Общество с ограниченной ответственностью Профессиональная коллекторская организация «Сигма Коллект»,ООО ПКО «Сигма Коллект»</t>
  </si>
  <si>
    <t>ОГРН 1242100008590</t>
  </si>
  <si>
    <t>ООО «Абсолют Страхование»,период действия договорас 05.03.2025 по 04.03.2026</t>
  </si>
  <si>
    <t>428000, Чувашская Республика – Чувашия, г.о. город Чебоксары,г. Чебоксары,ул. Афанасьева, д. 8, офис 302</t>
  </si>
  <si>
    <t>В006-00127-77/02008073</t>
  </si>
  <si>
    <t>Общество с ограниченной ответственностью профессиональная коллекторская организация «Ругевит», ООО ПКО «Ругевит»</t>
  </si>
  <si>
    <t>ОГРН 1247700606757</t>
  </si>
  <si>
    <t>ПАО СК «Росгосстрах»,период действия договорас 06.11.2024 по 05.11.2025</t>
  </si>
  <si>
    <t>111020, г. Москва, вн.тер.г.муниципальныйокруг Лефортово, ул. Сторожевая, д. 40, помещ. 3Ц</t>
  </si>
  <si>
    <t>В006-00127-54/02047225</t>
  </si>
  <si>
    <t>28.03.2025,54922/25/43776-СН</t>
  </si>
  <si>
    <t>Общество с ограниченной ответственностью Профессиональная коллекторская организация «Служба финансовой поддержки», ООО ПКО «СФП»</t>
  </si>
  <si>
    <t>ОГРН 1155476000855</t>
  </si>
  <si>
    <t>СПАО «Ингосстрах», период действия договорас 05.03.2025 по 04.03.2026</t>
  </si>
  <si>
    <t>121352, г. Москва,вн. тер. г. муниципальный округФили-Давыдково, ул. Давыдковская,д. 18, кв. 78</t>
  </si>
  <si>
    <t>В006-00127-76/02055864</t>
  </si>
  <si>
    <t>31.03.2025,76907/25/15679-ПА</t>
  </si>
  <si>
    <t>ОГРН 1247600011526</t>
  </si>
  <si>
    <t>АО «Совкомбанк страхование»,период действия договора с 05.03.2025 по 04.03.2026</t>
  </si>
  <si>
    <t>150036, Ярославская область, м. р-н Ярославский, с.п. Кузнечихинское, д. Мологино, ул. 2-я Изумрудная,  д. 7</t>
  </si>
  <si>
    <t>В006-00127-77/02066471</t>
  </si>
  <si>
    <t>Общество с ограниченной ответственностью Профессиональная Коллекторская Организация «ХАБЕР»,ООО ПКО «ХАБЕР»</t>
  </si>
  <si>
    <t>ОГРН 1187746377411</t>
  </si>
  <si>
    <t>СПАО «Ингосстрах»,период действия договораС 15.11.2024 по 14.11.2025</t>
  </si>
  <si>
    <t>В006-00127-52/02090991</t>
  </si>
  <si>
    <t>Общество с ограниченной ответственностью Профессиональная коллекторская организация «Финдолг»,ООО ПКО «Финдолг»</t>
  </si>
  <si>
    <t>ОГРН 1232100004542</t>
  </si>
  <si>
    <t>СПАО «Ингосстрах», период действия договорас 10.03.2025 по 09.03.2026</t>
  </si>
  <si>
    <t>603022, Нижегородская область,г. Нижний Новгород, ул. Тимирязева, д. 15, корп. 2, помещ. П33</t>
  </si>
  <si>
    <t>B006-00127-70/02102119</t>
  </si>
  <si>
    <t>09.04.2025,70907/25/15781-ЮД</t>
  </si>
  <si>
    <t>Общество с ограниченной ответственностью Профессиональная коллекторская организация «ИНКРЕДИТ»,ООО ПКО «ИНКРЕДИТ»</t>
  </si>
  <si>
    <t>ОГРН 1237000005990</t>
  </si>
  <si>
    <t>В006-00127-78/02112802</t>
  </si>
  <si>
    <t>Общество с ограниченной ответственностью «Профессиональная коллекторская организация «Центр взыскания», ООО «ПКО «Центр взыскания»</t>
  </si>
  <si>
    <t>ИНН 7842226280</t>
  </si>
  <si>
    <t>191015, г. Санкт-Петербург,вн.тер.г. муниципальныйокруг Смольнинское, ул. Шпалерная, д. 54/2, литера А, офис 416</t>
  </si>
  <si>
    <t>В006-00127-77/02193924</t>
  </si>
  <si>
    <t>Общество с ограниченной ответственностью Профессиональная коллекторская организация «МТК КОЛЛЕКТ», ООО ПКО «МТК КОЛЛЕКТ»</t>
  </si>
  <si>
    <t>ОГРН 1247700787179</t>
  </si>
  <si>
    <t>ООО «БСД»,период действия договораС 19.03.2025 по 18.03.2026</t>
  </si>
  <si>
    <t>119019, г. Москва, вн. тер. г.муниципальныйокруг Арбат, пер. Староваганьковский,д. 19, стр. 7.</t>
  </si>
  <si>
    <t>В006-00127-54/02255694</t>
  </si>
  <si>
    <t>29.04.2025,54922/25/53199-СН</t>
  </si>
  <si>
    <t>Общество с ограниченной ответственностью профессиональная коллекторская организация «Человек в законе», ООО ПКО «Человек в законе»</t>
  </si>
  <si>
    <t>ОГРН 1255400009358</t>
  </si>
  <si>
    <t>АО «АльфаСтрахование»,период действия договорас 22.04.2025 по 21.04.2026</t>
  </si>
  <si>
    <t>630049, Новосибирская область,г.о. город Новосибирск, г. Новосибирск, пр-т Красный, д. 167/3</t>
  </si>
  <si>
    <t>В006-00127-52/02255535</t>
  </si>
  <si>
    <t>Общество с ограниченной ответственностью Профессиональная коллекторская организация «Правозащитник»,ООО ПКО «Правозащитник»</t>
  </si>
  <si>
    <t>ОГРН 1125263003711</t>
  </si>
  <si>
    <t>СПАО «Ингосстрах»,период действия договорас 21.04.2025 по 20.04.2026</t>
  </si>
  <si>
    <t xml:space="preserve">603040, Нижегородская область,г. Нижний Новгород, ул. Ногина, д. 9, кв. 16    </t>
  </si>
  <si>
    <t>В006-00127-50/02308629</t>
  </si>
  <si>
    <t>14.05.2025,50922/25/117192-АТ</t>
  </si>
  <si>
    <t>Общество с ограниченной ответственностью Профессиональная коллекторская организация «Сириус-Трейд»,ООО ПКО «Сириус-Трейд»</t>
  </si>
  <si>
    <t>143080, Московская область,г.о. Одинцовский, дп Лесной городок, ул. Школьная,д. 1, помещ. 17 этаж 7</t>
  </si>
  <si>
    <t>В006-00127-50/02312658</t>
  </si>
  <si>
    <t>15.05.2025,50922/25/117792-АТ</t>
  </si>
  <si>
    <t>Общество с ограниченной ответственностью «Профессиональная коллекторская организация «Юридический центр Эталон»,ООО «ПКО «ЮЦ ЭТАЛОН»</t>
  </si>
  <si>
    <t>ОГРН 1215000125152</t>
  </si>
  <si>
    <t>АО «Совкомбанк страхование»,период действия договорас 11.02.2025 по 10.02.2026</t>
  </si>
  <si>
    <t>143001, Московская область,г.о. Одинцовский,г. Одинцово, ул. Сколковская,д. 5А, кв. 492</t>
  </si>
  <si>
    <t>Организация не найдена</t>
  </si>
  <si>
    <t xml:space="preserve"> ООО ПКО «ЮК «Группа СВС» зарегистрировано по адресу: 115114, Москва г, наб Дербеневская, 11, Эт 9 Пом Б. Генеральным директором является Вильчковский Александр Иванович. Рост доходов компании за 5 лет: 126,3%. ФССП присвоил низкий уровень риска для данного ПКО.</t>
  </si>
  <si>
    <t xml:space="preserve"> ООО ПКО «Стратегия» зарегистрировано по адресу: 111033, Москва г, Золоторожский Вал ул, дом № 11, строение 21, этаж 4, помещение V, комната 409. Генеральным директором является Воронин Дмитрий Игоревич. Рост доходов компании за 5 лет: 178,5%. ФССП присвоил низкий уровень риска для данного ПКО.</t>
  </si>
  <si>
    <t xml:space="preserve"> ООО КА «Диалог-Финанс» зарегистрировано по адресу: 369001, Карачаево-Черкесская Респ, г Черкесск, ул Ставропольская, зд 40А, 1-3. Генеральным директором является Воронин Дмитрий Игоревич. Рост доходов компании за 5 лет: 101%. Рост финансовых активов компании за 5 лет: 68,91%. Объем заемных средств компании на конец 2024 года: 7403 тыс. руб. ФССП присвоил низкий уровень риска для данного ПКО.</t>
  </si>
  <si>
    <t xml:space="preserve"> ООО «ПКО «Триада» зарегистрировано по адресу: г. Саратов, ул. им Пугачева Е.И., д. 54/62, пом. 3, 410056. Генеральным директором является Федоров Олег Анатольевич. Рост доходов компании за 5 лет: 257,4%. Рост финансовых активов компании за 5 лет: 474,81%. Объем заемных средств компании на конец 2024 года: -1607 тыс. руб. ФССП присвоил низкий уровень риска для данного ПКО.</t>
  </si>
  <si>
    <t xml:space="preserve"> ООО ПКО «Платан» зарегистрировано по адресу: 413100, Саратовская обл, Энгельс г, Строителей пр-т 82. Генеральным директором является Ситалиев Ахат Шакирович. Рост доходов компании за 5 лет: 129,5%. Рост финансовых активов компании за 5 лет: 150,64%. ФССП присвоил низкий уровень риска для данного ПКО.</t>
  </si>
  <si>
    <t xml:space="preserve"> ООО «ПКО «ЮрТех» зарегистрировано по адресу: 620034, Свердловская область, г.о. Город Екатеринбург, г Екатеринбург, ул Бебеля, дом 108. Генеральным директором является Родин Андрей Викторович. Рост доходов компании за 5 лет: 138,4%. ФССП присвоил низкий уровень риска для данного ПКО.</t>
  </si>
  <si>
    <t xml:space="preserve"> ООО «ПКО «Горизонт» зарегистрировано по адресу: 603138, Нижегородская обл, Нижний Новгород г, Краснодонцев ул, дом № 21, корпус 2, квартира 76. Генеральным директором является Волков Сергей Викторович. ФССП присвоил низкий уровень риска для данного ПКО.</t>
  </si>
  <si>
    <t xml:space="preserve"> ООО «ПКО «Стоунхедж» зарегистрировано по адресу: 107023, Москва г, Семеновский пер, дом № 15. Генеральным директором является Насретдинов Рустем Закирович. Рост доходов компании за 5 лет: 63%. Объем заемных средств компании на конец 2024 года: 20 тыс. руб. ФССП присвоил низкий уровень риска для данного ПКО.</t>
  </si>
  <si>
    <t xml:space="preserve"> ООО ПКО «МКЦ» зарегистрировано по адресу: 355003, Ставропольский край, г Ставрополь, ул Дзержинского, д 160. Генеральным директором является Колесникова Марина Сергеевна. Рост доходов компании за 5 лет: 2111,9%. Рост финансовых активов компании за 5 лет: 3023,47%. Объем заемных средств компании на конец 2024 года: 1207 тыс. руб. ФССП присвоил низкий уровень риска для данного ПКО.</t>
  </si>
  <si>
    <t xml:space="preserve"> ООО ПКО «Защита» зарегистрировано по адресу: 413100, Саратовская область, м.р-н Энгельсский, г.п. Город Энгельс, г Энгельс, ул Пролетарская, дом 1, офис 31. Генеральным директором является Павлова Надежда Владимировна. Рост доходов компании за 5 лет: 318,6%. Рост финансовых активов компании за 5 лет: 349,3%. Объем заемных средств компании на конец 2024 года: 3170 тыс. руб. ФССП присвоил низкий уровень риска для данного ПКО.</t>
  </si>
  <si>
    <t xml:space="preserve"> ООО ПКО «Долгофф» зарегистрировано по адресу: 127030, Москва г, Долгоруковская, дом № 35. Генеральным директором является Босанько Андрей Юрьевич. Рост доходов компании за 5 лет: 92,8%. Объем заемных средств компании на конец 2024 года: 16747 тыс. руб. ФССП присвоил низкий уровень риска для данного ПКО.</t>
  </si>
  <si>
    <t xml:space="preserve"> ООО ЮЦ «Б.Н.П.» (ПКО) зарегистрировано по адресу: 643,394036,36,,Воронеж г,,Революции пр-кт,1,В,406. Генеральным директором является Федосеев Виктор Васильевич. Рост доходов компании за 5 лет: 453%. ФССП присвоил низкий уровень риска для данного ПКО.</t>
  </si>
  <si>
    <t xml:space="preserve"> ООО ПКО «ФинЭффект» зарегистрировано по адресу: 603000, Нижегородская обл, Нижний Новгород г, Холодный пер, дом № 7, оф.3. Генеральным директором является Омяльев Андрей Анатольевич. Рост доходов компании за 5 лет: 355%. Объем заемных средств компании на конец 2024 года: 58599 тыс. руб. ФССП присвоил низкий уровень риска для данного ПКО.</t>
  </si>
  <si>
    <t xml:space="preserve"> ООО ПКО «Гранит Плюс»  зарегистрировано по адресу: Удмуртская Респ., г. Глазов, ул. Юкаменская, д. 39, кв. 1, 427627. Генеральным директором является Беляев Григорий Александрович. Рост доходов компании за 5 лет: 2119,6%. Объем заемных средств компании на конец 2024 года: 16722 тыс. руб. ФССП присвоил низкий уровень риска для данного ПКО.</t>
  </si>
  <si>
    <t xml:space="preserve"> ООО ПКО «ВИП-К»  зарегистрировано по адресу: 350072, Краснодарский край, г.о. Город Краснодар, г Краснодар, ул Московская, дом 81/1, комната 419. Генеральным директором является Гришин Вадим Анатольевич. Рост доходов компании за 5 лет: 111,5%. Рост финансовых активов компании за 5 лет: 25,23%. ФССП присвоил низкий уровень риска для данного ПКО.</t>
  </si>
  <si>
    <t xml:space="preserve"> ООО «ЮФ «Гошин Групп» зарегистрировано по адресу: 127051, Москва г, пер Каретный Б, 24, 2, Пом./Каб. 4/2. Генеральным директором является Гошин Александр Викторович. Рост доходов компании за 5 лет: 50%. Объем заемных средств компании на конец 2024 года: 27027 тыс. руб. ФССП присвоил низкий уровень риска для данного ПКО.</t>
  </si>
  <si>
    <t xml:space="preserve"> ООО «ПКО «Альтафинанс» зарегистрировано по адресу: 117630, Москва г, ш Старокалужское, д 62, помещ. 1/3. Генеральным директором является Моторин Сергей Сергеевич. Рост финансовых активов компании за 5 лет: 124,58%. Объем заемных средств компании на конец 2024 года: 1250 тыс. руб. ФССП присвоил низкий уровень риска для данного ПКО.</t>
  </si>
  <si>
    <t xml:space="preserve"> ООО «ПКО «Инари» зарегистрировано по адресу: 192029, Город Санкт-Петербург, пр-кт Большой Смоленский, дом 2, помещение 417. Генеральным директором является Новикова Тамара Анатольевна. Рост доходов компании за 5 лет: 42,8%. Рост финансовых активов компании за 5 лет: 230%. Объем заемных средств компании на конец 2024 года: 344 тыс. руб. ФССП присвоил низкий уровень риска для данного ПКО.</t>
  </si>
  <si>
    <t xml:space="preserve"> ООО ПКО «Верное решение» зарегистрировано по адресу: 420059, Республика Татарстан (Татарстан), г.о. Город Казань, г Казань, ул Оренбургский Тракт, дом 20, офис 312. Генеральным директором является Зарудейский Александр Сергеевич. Рост финансовых активов компании за 5 лет: 168,76%. ФССП присвоил низкий уровень риска для данного ПКО.</t>
  </si>
  <si>
    <t xml:space="preserve"> ООО «ПКО «Верум»  зарегистрировано по адресу: 420059, Татарстан Респ, г Казань, ул Оренбургский Тракт, д 24В, 1006. Генеральным директором является Хусаинов Артур Айратович. Рост доходов компании за 5 лет: 185,8%. Рост финансовых активов компании за 5 лет: 496,68%. Объем заемных средств компании на конец 2024 года: 7257 тыс. руб. ФССП присвоил низкий уровень риска для данного ПКО.</t>
  </si>
  <si>
    <t xml:space="preserve"> ООО ПКО «ЦУД»  зарегистрировано по адресу: г. Белгород, Народный б-р, д. 70, ОФИС 688, 308009. Генеральным директором является Ярошова Екатерина Викторовна. Рост доходов компании за 5 лет: 127,6%. Объем заемных средств компании на конец 2024 года: 1900 тыс. руб. ФССП присвоил низкий уровень риска для данного ПКО.</t>
  </si>
  <si>
    <t xml:space="preserve"> ООО ПКО «Алтай» зарегистрировано по адресу: г. Барнаул, ул. Попова, д. 220Б, 656067. Генеральным директором является Чебановская Юлия Геннадьевна. Рост доходов компании за 5 лет: 64,1%. Рост финансовых активов компании за 5 лет: 83,77%. Объем заемных средств компании на конец 2024 года: 11390 тыс. руб. ФССП присвоил низкий уровень риска для данного ПКО.</t>
  </si>
  <si>
    <t xml:space="preserve"> ООО «ПКО «Колибри-КЭПитал» зарегистрировано по адресу: Пермский край, г. Соликамск, ул. Северная, д. 46, кв. 69, 618547. Генеральным директором является Мельников Николай Александрович. ФССП присвоил низкий уровень риска для данного ПКО.</t>
  </si>
  <si>
    <t xml:space="preserve"> ООО ПКО «ЦПБ» зарегистрировано по адресу: 664007, Иркутская обл, г Иркутск, ул Горная, д 24, 19. Генеральным директором является Хихлатая Алина Сергеевна. Рост финансовых активов компании за 5 лет: 120,89%. Объем заемных средств компании на конец 2024 года: 2600 тыс. руб. ФССП присвоил низкий уровень риска для данного ПКО.</t>
  </si>
  <si>
    <t xml:space="preserve"> ООО «ПКО «ПЦУУ» зарегистрировано по адресу: 643,400048,34,,Волгоград г,,им маршала Г.К.Жукова пр-кт,135,,. Генеральным директором является Бестужев Алексей Евгеньевич. Рост доходов компании за 5 лет: 72,7%. ФССП присвоил низкий уровень риска для данного ПКО.</t>
  </si>
  <si>
    <t xml:space="preserve"> ООО ПКО «Альянс Поволжье» зарегистрировано по адресу: г. Чебоксары, ул. Афанасьева, д. 8, оф. 206, 428018. Генеральным директором является Фомина Татьяна Владимировна. Рост доходов компании за 5 лет: 44,3%. ФССП присвоил низкий уровень риска для данного ПКО.</t>
  </si>
  <si>
    <t xml:space="preserve"> ООО ПКО «СмартЗадолженность» зарегистрировано по адресу: 426073, Удмуртская Респ, г Ижевск, ул Союзная, 75, 1. Генеральным директором является Салтыков Константин Николаевич. Рост доходов компании за 5 лет: 3630,3%. Объем заемных средств компании на конец 2024 года: 1211 тыс. руб. ФССП присвоил низкий уровень риска для данного ПКО.</t>
  </si>
  <si>
    <t xml:space="preserve"> ООО «ПКО «Сибиряк Плюс» зарегистрировано по адресу: г. Новосибирск, ул. Никитина, д. 20, эт 3, ОФИС 307, 630009. Генеральным директором является Курдюков Сергей Александрович. Рост доходов компании за 5 лет: 895,3%. Объем заемных средств компании на конец 2024 года: 1000 тыс. руб. ФССП присвоил низкий уровень риска для данного ПКО.</t>
  </si>
  <si>
    <t xml:space="preserve"> ООО ПКО «АК ГРУПП» зарегистрировано по адресу: 414000, Астраханская обл, Астрахань г, Бабушкина ул, дом № 60, литера Б, офис 11. Генеральным директором является Горянина Оксана Васильевна. Рост доходов компании за 5 лет: 1229,2%. Объем заемных средств компании на конец 2024 года: 1054 тыс. руб. ФССП присвоил низкий уровень риска для данного ПКО.</t>
  </si>
  <si>
    <t xml:space="preserve"> ООО ПКО «ПУД» зарегистрировано по адресу: 344041, Ростовская обл, Ростов-на-Дону г, Доватора ул, дом № 142А/37. Генеральным директором является Солощенко Дмитрий Владимирович. Рост доходов компании за 5 лет: 66,5%. ФССП присвоил низкий уровень риска для данного ПКО.</t>
  </si>
  <si>
    <t xml:space="preserve"> ООО ПКО «Киберникс» зарегистрировано по адресу: 428024, г. Чебоксары, пр-кт Мира, д. 9, кв. 222А. Генеральным директором является Борисов Алексей Николаевич. Рост доходов компании за 5 лет: 353,1%. Рост финансовых активов компании за 5 лет: 246,47%. ФССП присвоил низкий уровень риска для данного ПКО.</t>
  </si>
  <si>
    <t xml:space="preserve"> ООО «ПКО «Трэк» зарегистрировано по адресу: 400005, Волгоградская обл, Волгоград г, им В.И.Ленина пр-кт, дом 86, офис 7/6/701. Генеральным директором является Антропов Игорь Владимирович. Рост доходов компании за 5 лет: 12386,7%. Объем заемных средств компании на конец 2024 года: 867 тыс. руб. ФССП присвоил низкий уровень риска для данного ПКО.</t>
  </si>
  <si>
    <t xml:space="preserve"> ООО «ПКО «ЦНГ» зарегистрировано по адресу: 656006, Алтайский край, г Барнаул, ул Малахова, д. 154, помещ. 28/1. Генеральным директором является Бух Владислав Артурович. Рост доходов компании за 5 лет: 456,6%. Рост финансовых активов компании за 5 лет: 253,28%. Объем заемных средств компании на конец 2024 года: 6467 тыс. руб. ФССП присвоил низкий уровень риска для данного ПКО.</t>
  </si>
  <si>
    <t xml:space="preserve"> ООО «Профессиональная коллекторская организация «Столичный экспресс» зарегистрировано по адресу: 650025, Кемеровская область - Кузбасс, Кемерово г, Ленина пр-кт, дом 1, квартира 102. Генеральным директором является Злобин Дмитрий Валерьевич. Рост доходов компании за 5 лет: 565,7%. ФССП присвоил низкий уровень риска для данного ПКО.</t>
  </si>
  <si>
    <t xml:space="preserve"> ООО ПКО «Стимул» зарегистрировано по адресу: г. Йошкар-Ола, ул. Панфилова, д. 41, кв. 705, 424008. Генеральным директором является Мурзабеков Аскер Хабилович. Рост доходов компании за 5 лет: 40,1%. Рост финансовых активов компании за 5 лет: 84,08%. Объем заемных средств компании на конец 2024 года: 7800 тыс. руб. ФССП присвоил низкий уровень риска для данного ПКО.</t>
  </si>
  <si>
    <t xml:space="preserve"> ООО ПКО «Ключ» зарегистрировано по адресу: Воронежская обл., г. Павловск, ул. 40 лет Октября, д. 1, 396420. Генеральным директором является Мозговой Леонтий Сергеевич. Рост доходов компании за 5 лет: 51,8%. Объем заемных средств компании на конец 2024 года: 2100 тыс. руб. ФССП присвоил низкий уровень риска для данного ПКО.</t>
  </si>
  <si>
    <t xml:space="preserve"> ООО ПКО «ЮКАНКО» зарегистрировано по адресу: 429960, Чувашская Республика - Чувашия, г. Новочебоксарск, ул. Строителей, д. 62, кв. 62. Генеральным директором является Глушков Александр Николаевич. Рост доходов компании за 5 лет: 61,7%. Объем заемных средств компании на конец 2024 года: 4645 тыс. руб. ФССП присвоил низкий уровень риска для данного ПКО.</t>
  </si>
  <si>
    <t xml:space="preserve"> ООО «Коллекторское Агенство «Щит» зарегистрировано по адресу: 117452, Москва г, ул Азовская, 35, 3ПI , Эт2Ч Ком №7. Генеральным директором является Журавлев Дмитрий Дмитриевич. Объем заемных средств компании на конец 2024 года: 623 тыс. руб. ФССП присвоил низкий уровень риска для данного ПКО.</t>
  </si>
  <si>
    <t xml:space="preserve"> ООО ПКО «Мой юрист капитал» зарегистрировано по адресу: 618546, Пермский край, г.о. Соликамский, г Соликамск, пр-кт Ленина, дом 30, квартира 103. Генеральным директором является Шкода Вадим Петрович. Рост доходов компании за 5 лет: 2801,7%. Объем заемных средств компании на конец 2024 года: 3200 тыс. руб. ФССП присвоил низкий уровень риска для данного ПКО.</t>
  </si>
  <si>
    <t xml:space="preserve"> ООО ПКО «Агентство К «Примирение» зарегистрировано по адресу: 196128, Город Санкт-Петербург, вн.тер. г. Муниципальный Округ Новоизмайловское, ул Кузнецовская, дом 11, литера А, помещение 40Н. Генеральным директором является Княжецкий Владимир Андреевич. Рост доходов компании за 5 лет: 15233,6%. Объем заемных средств компании на конец 2024 года: 380 тыс. руб. ФССП присвоил низкий уровень риска для данного ПКО.</t>
  </si>
  <si>
    <t xml:space="preserve"> ООО «ПКО «Статус» зарегистрировано по адресу: г. Оренбург, ул. Расковой, влд. 10А, 460018. Генеральным директором является Агапова Татьяна Александровна. Рост доходов компании за 5 лет: 44,2%. Объем заемных средств компании на конец 2024 года: 2546 тыс. руб. ФССП присвоил низкий уровень риска для данного ПКО.</t>
  </si>
  <si>
    <t xml:space="preserve"> АО «ПКО «Инвест Групп» зарегистрировано по адресу: 198206, Санкт-Петербург г, ш Петергофское, д 73 литера Т, помещ 1-Н. Генеральным директором является Мальцев Артем Владимирович. Рост финансовых активов компании за 5 лет: 95067,6%. ФССП присвоил низкий уровень риска для данного ПКО.</t>
  </si>
  <si>
    <t xml:space="preserve"> ООО «ПКО ФГ «Альтернатива» зарегистрировано по адресу: Нижегородская обл, Нижний Новгород г, Комсомольское ш, дом 5, помещение 7, офис 412. Генеральным директором является Чернов Никита Александрович. Объем заемных средств компании на конец 2024 года: 486 тыс. руб. ФССП присвоил низкий уровень риска для данного ПКО.</t>
  </si>
  <si>
    <t xml:space="preserve"> ООО «ПКО «Альфа-Легион» зарегистрировано по адресу: г. Москва, Старокалужское ш., Д. 62, ЭТАЖ 3 ПОМЕЩ. 332, 117630. Генеральным директором является Филиппова Татьяна Александровна. Рост доходов компании за 5 лет: 11%. ФССП присвоил низкий уровень риска для данного ПКО.</t>
  </si>
  <si>
    <t xml:space="preserve"> ООО ПКО «Сопровождение плюс»  зарегистрировано по адресу: 630521, Новосибирская обл, р-н Новосибирский, п Тулинский, ул Центральная, д 9А. Генеральным директором является Бессонов Виталий Александрович. Рост доходов компании за 5 лет: 270,3%. ФССП присвоил низкий уровень риска для данного ПКО.</t>
  </si>
  <si>
    <t xml:space="preserve"> ООО ПКО «Грифон» зарегистрировано по адресу: 426006, Удмуртская Респ, г Ижевск, проезд им Дерябина, зд 3. Генеральным директором является Галиахметов Ренат Закирович. Рост доходов компании за 5 лет: 166,7%. Рост финансовых активов компании за 5 лет: 203,13%. ФССП присвоил низкий уровень риска для данного ПКО.</t>
  </si>
  <si>
    <t xml:space="preserve"> ООО ПКО «Удача» зарегистрировано по адресу: 428027, Чувашская Республика - Чувашия, г Чебоксары, ул Хузангая, д 14, 211. Генеральным директором является Фомина Елена Георгиевна. Рост доходов компании за 5 лет: 160237,5%. Рост финансовых активов компании за 5 лет: 1035,44%. Объем заемных средств компании на конец 2024 года: 269 тыс. руб. ФССП присвоил низкий уровень риска для данного ПКО.</t>
  </si>
  <si>
    <t xml:space="preserve"> ООО «ПКО «ЮГ-ПАРТНЁРС» зарегистрировано по адресу: 344056, Ростовская обл, г Ростов-на-Дону, ул Белорусская, д 44/71, 1. Генеральным директором является Лукин Дмитрий Константинович. Объем заемных средств компании на конец 2024 года: 9334 тыс. руб. ФССП присвоил низкий уровень риска для данного ПКО.</t>
  </si>
  <si>
    <t xml:space="preserve"> ООО ПКО «МИР» зарегистрировано по адресу: 620014, Свердловская обл, г Екатеринбург, ул Шейнкмана, стр 32а, 404. Генеральным директором является Катаев Петр Викторович. Рост доходов компании за 5 лет: 250,6%. Рост финансовых активов компании за 5 лет: 100%. ФССП присвоил низкий уровень риска для данного ПКО.</t>
  </si>
  <si>
    <t xml:space="preserve"> ООО «ПКО «Аркан» зарегистрировано по адресу: г. Чебоксары, пр-кт И.Я.Яковлева, Д. 3, Литера А, ПОМЕЩ. 2, 428020. Генеральным директором является Михейкин Александр Александрович. Рост доходов компании за 5 лет: 228,4%. ФССП присвоил низкий уровень риска для данного ПКО.</t>
  </si>
  <si>
    <t xml:space="preserve"> ООО «ПКО «Финур» зарегистрировано по адресу: 123557, Город Москва, вн.тер.г. муниципальный округ Пресненский, пер Электрический, д. 3/10, стр. 3, этаж 4, помещ. 4, ком. 1. Генеральным директором является Романова Белла Владимировна. Рост доходов компании за 5 лет: 30,4%. ФССП присвоил низкий уровень риска для данного ПКО.</t>
  </si>
  <si>
    <t xml:space="preserve"> ПКО ООО « ЦКБ» зарегистрировано по адресу: Оренбургская обл., г.о. город Оренбург, г. Оренбург, пр-д Автоматики, д. 10/3, ОФИС 2, 460048. Генеральным директором является Штоколенко Николай Михайлович. Рост доходов компании за 5 лет: 156,3%. ФССП присвоил низкий уровень риска для данного ПКО.</t>
  </si>
  <si>
    <t xml:space="preserve"> ООО «ПКО «АРРИАРС» зарегистрировано по адресу: 400075, Волгоградская обл, г.о. город-герой Волгоград, г Волгоград, ул Историческая, д. 181,  3.5, . Генеральным директором является Казаков Олег Олегович. ФССП присвоил низкий уровень риска для данного ПКО.</t>
  </si>
  <si>
    <t xml:space="preserve"> ООО ПКО «Волга» зарегистрировано по адресу: Чувашская Республика - Чувашия, г.о. город Чебоксары, г. Чебоксары, ул. Текстильщиков, зд. 8, ОФИС 216, 428000. Генеральным директором является Быков Александр Вениаминович. Рост доходов компании за 5 лет: 2981,9%. ФССП присвоил низкий уровень риска для данного ПКО.</t>
  </si>
  <si>
    <t xml:space="preserve"> ООО ПКО «КА Финур» зарегистрировано по адресу: 129329, Москва г, ул Вересковая, д 10. Генеральным директором является Малахов Александр Владимирович. Рост доходов компании за 5 лет: 505,4%. ФССП присвоил низкий уровень риска для данного ПКО.</t>
  </si>
  <si>
    <t xml:space="preserve"> ООО ПКО «Аврора» зарегистрировано по адресу: 350010, Краснодарский край, г Краснодар, ул Зиповская, д. 8, помещ. 201. Генеральным директором является Гладкова Юлия Викторовна. Рост доходов компании за 5 лет: 1173,3%. Рост финансовых активов компании за 5 лет: 145,33%. ФССП присвоил низкий уровень риска для данного ПКО.</t>
  </si>
  <si>
    <t xml:space="preserve"> ООО ПКО «ФСКП» зарегистрировано по адресу: Ивановская обл., г.о. Иваново, г. Иваново, ул. Наговицыной-Икрянистовой, д. 6, ОФИС 603, 153003. Генеральным директором является Шинин Алексей Андреевич. Рост доходов компании за 5 лет: 100,5%. ФССП присвоил низкий уровень риска для данного ПКО.</t>
  </si>
  <si>
    <t xml:space="preserve"> ООО «ВРЮЦ» зарегистрировано по адресу: 600017, Владимирская обл, г Владимир, ул Мира, д 22, Этаж 1 Помещ. 26. Генеральным директором является Рубис Дмитрий Владимирович. Рост финансовых активов компании за 5 лет: 113,02%. ФССП присвоил низкий уровень риска для данного ПКО.</t>
  </si>
  <si>
    <t xml:space="preserve"> ООО СЭБ «Альянс» зарегистрировано по адресу: 115280, Москва г, вн.тер.г. муниципальный округ Даниловский, ул Ленинская Слобода, д. 19, стр. 1, офис 307, помещ. 57, этаж 3. Генеральным директором является Сочнев Игорь Александрович. Рост доходов компании за 5 лет: 314,5%. Рост финансовых активов компании за 5 лет: 353,23%. ФССП присвоил низкий уровень риска для данного ПКО.</t>
  </si>
  <si>
    <t xml:space="preserve"> ООО « ПКО «Апгрейд-Финанс»  зарегистрировано по адресу: г. Орёл, ул. Максима Горького, д. 63а, 302040. Генеральным директором является Золотарев Вадим Викторович. Рост доходов компании за 5 лет: 1380,8%. ФССП присвоил низкий уровень риска для данного ПКО.</t>
  </si>
  <si>
    <t xml:space="preserve"> ООО ПКО «Артель сейм» зарегистрировано по адресу: 150049, Ярославская область, г.о. Город Ярославль, г Ярославль, проезд Мышкинский, дом 10, помещение 118. Генеральным директором является Каргина Ирина Владимировна. ФССП присвоил низкий уровень риска для данного ПКО.</t>
  </si>
  <si>
    <t xml:space="preserve"> ООО «Доверие Лигал Солюшнз» зарегистрировано по адресу: 117342, Москва г, ул Бутлерова, д. 17Б, помещ. 60Ж/11/2, офис 7. Генеральным директором является Дячук Екатерина Николаевна. Рост доходов компании за 5 лет: 2691,2%. ФССП присвоил низкий уровень риска для данного ПКО.</t>
  </si>
  <si>
    <t xml:space="preserve"> ООО ПКО «ТИМ ФИНАНСНН» зарегистрировано по адресу: 603081, Нижегородская область, г.о. город Нижний Новгород, г Нижний Новгород, ул Нартова, д. 29, кв. 16. Генеральным директором является Мясников Виктор Александрович. Рост доходов компании за 5 лет: 926,4%. Рост финансовых активов компании за 5 лет: 310,69%. ФССП присвоил низкий уровень риска для данного ПКО.</t>
  </si>
  <si>
    <t xml:space="preserve"> ООО «ПКО «БЦК» зарегистрировано по адресу: 193230, город Санкт-Петербург, вн.тер. г. Муниципальный Округ № 54, ул Крыленко, дом 2, строение 1, квартира 53. Генеральным директором является Гладышев Владимир Николаевич. ФССП присвоил низкий уровень риска для данного ПКО.</t>
  </si>
  <si>
    <t xml:space="preserve"> ООО ПКО "ПРАВИЛЬНЫЙ ВЫБОР" зарегистрировано по адресу: 164514, Архангельская обл, Северодвинск г, Карла Маркса ул, дом № 46, оф. 404. Генеральным директором является Захарченко Сергей Алексеевич. Рост доходов компании за 5 лет: 43,1%. Рост финансовых активов компании за 5 лет: 106,8%. ФССП присвоил низкий уровень риска для данного ПКО.</t>
  </si>
  <si>
    <t xml:space="preserve"> ООО ПКО «Фрейр» зарегистрировано по адресу: Челябинская обл., Златоустовский г.о., г. Златоуст, ул. им. Е.И.Пугачева, д. 10, КВ. 73, 456205. Генеральным директором является Рябов Максим Андреевич. ФССП присвоил низкий уровень риска для данного ПКО.</t>
  </si>
  <si>
    <t xml:space="preserve"> ООО «ПКО «Правовой центр Лидер» зарегистрировано по адресу: 117570, г. Москва, ул. Чертановская, д. 48, к. 2, Корпус 2, КВАРТИРА 503 КОМ 2. Генеральным директором является Егорова Виктория Валерьевна. Рост доходов компании за 5 лет: 2581,5%. Объем заемных средств компании на конец 2024 года: 3253 тыс. руб. ФССП присвоил низкий уровень риска для данного ПКО.</t>
  </si>
  <si>
    <t xml:space="preserve"> ООО ПКО «Содействие коллект» зарегистрировано по адресу: 427960, Удмуртская Республика, г Сарапул, Гагарина ул, д. 26, кв. 1. Генеральным директором является Ускова Ирина Сергеевна. ФССП присвоил низкий уровень риска для данного ПКО.</t>
  </si>
  <si>
    <t xml:space="preserve"> ООО «ПКО «АСВ.УСЛУГИ»  зарегистрировано по адресу: 188640, Ленинградская область, м.р-н Всеволожский, г.п. Всеволожское, г Всеволожск, ул Социалистическая, д. 114А, офис 302. Генеральным директором является Ермольева Екатерина Викторовна. Рост доходов компании за 5 лет: 719,3%. ФССП присвоил низкий уровень риска для данного ПКО.</t>
  </si>
  <si>
    <t xml:space="preserve"> ООО «ПКО Справедливость» зарегистрировано по адресу: 123290, Город Москва, вн.тер.г. муниципальный округ Хорошевский, туп 1-й Магистральный, д. 11, стр. 1. Генеральным директором является Кузнецов Алексей Викторович. ФССП присвоил низкий уровень риска для данного ПКО.</t>
  </si>
  <si>
    <t xml:space="preserve"> ООО ПКО «Морган» зарегистрировано по адресу: г. Чебоксары, ул. Энгельса, д. 18, 428003. Генеральным директором является Матвеев Иван Сергеевич. ФССП присвоил низкий уровень риска для данного ПКО.</t>
  </si>
  <si>
    <t xml:space="preserve"> ООО ПКО «ПрофиКоллект» зарегистрировано по адресу: г. Оренбург, ул. Орская, д. 14, 460035. Генеральным директором является Костина Ольга Сергеевна. Объем заемных средств компании на конец 2024 года: 115 тыс. руб. ФССП присвоил низкий уровень риска для данного ПКО.</t>
  </si>
  <si>
    <t xml:space="preserve"> ООО ПКО «ТЛГ» зарегистрировано по адресу: 300000, Тульская область, г.о. Город Тула, г Тула, ул Каминского, дом 6/36, офис 2, ЭТАЖ 2, ЛИТЕР Л. Генеральным директором является Гавриков Иван Владимирович. Рост доходов компании за 5 лет: 317,5%. Рост финансовых активов компании за 5 лет: 90,91%. ФССП присвоил низкий уровень риска для данного ПКО.</t>
  </si>
  <si>
    <t xml:space="preserve"> ООО «Профессиональная коллекторская организация «НСИ» зарегистрировано по адресу: 398050, Липецкая обл, г Липецк, пл Им. Г.В. Плеханова, 1б, 5. Генеральным директором является Борисов Павел Юрьевич. Рост доходов компании за 5 лет: 1662,9%. ФССП присвоил низкий уровень риска для данного ПКО.</t>
  </si>
  <si>
    <t xml:space="preserve"> ООО ПКО «ЗАЙМ ЭКСПРЕСС» зарегистрировано по адресу: Удмуртская Респ., г.о. город Воткинск, г. Воткинск, ул. Кирова, Д. 70, ПОМЕЩ. 18, 427440. Генеральным директором является Соколов Павел Валерьевич. ФССП присвоил низкий уровень риска для данного ПКО.</t>
  </si>
  <si>
    <t xml:space="preserve"> ООО ПКО «Альберо» зарегистрировано по адресу: 614094, Пермский край, г.о. Пермский, г Пермь, ул Горняков, д. 6, кв. 16. Генеральным директором является Бревнов Виталий Владимирович. ФССП присвоил низкий уровень риска для данного ПКО.</t>
  </si>
  <si>
    <t xml:space="preserve"> ООО ПКО «Надежда-18» зарегистрировано по адресу: 427960, Удмуртская Респ, г Сарапул, ул Советская, 10, 2. Генеральным директором является Солоницына Ирина Викторовна. Объем заемных средств компании на конец 2024 года: 623 тыс. руб. ФССП присвоил низкий уровень риска для данного ПКО.</t>
  </si>
  <si>
    <t xml:space="preserve"> ООО ПКО «ВИВ» зарегистрировано по адресу: 427848, Удмуртская Республика, р-н Киясовский, с Подгорное, ул Ленина, д. 59, кв. 2. Генеральным директором является Вашковский Александр Александрович. Рост финансовых активов компании за 5 лет: 150,99%. ФССП присвоил низкий уровень риска для данного ПКО.</t>
  </si>
  <si>
    <t xml:space="preserve"> ООО ПКО «Русинтерколлект» зарегистрировано по адресу: 630055, Новосибирская обл, г Новосибирск, ул Гнесиных, 10/1. Генеральным директором является Языков Александр Сергеевич. ФССП присвоил низкий уровень риска для данного ПКО.</t>
  </si>
  <si>
    <t xml:space="preserve"> ООО «ПКО «Дебт Коллект» зарегистрировано по адресу: 423815, Татарстан Респ, г.о. Город Набережные Челны, г Набережные Челны, пр-кт Им Вахитова, д. 20Б. Генеральным директором является Каримов Радик Минизахидович. ФССП присвоил низкий уровень риска для данного ПКО.</t>
  </si>
  <si>
    <t xml:space="preserve"> ООО «ПКО «Крокс-М» зарегистрировано по адресу: 109004, Город Москва, вн.тер.г. муниципальный округ Таганский, пер Большой Дровяной, д. 6. Генеральным директором является Касимовский Сергей Владимирович. ФССП присвоил низкий уровень риска для данного ПКО.</t>
  </si>
  <si>
    <t xml:space="preserve"> ООО ПКО «ЭРГОН» зарегистрировано по адресу: Новосибирская обл., г.о. город Новосибирск, г. Новосибирск, ул. Линейная, зд. 28, ПОМЕЩ. 311А, 630049. Генеральным директором является Бурнаева Мария Викторовна. ФССП присвоил низкий уровень риска для данного ПКО.</t>
  </si>
  <si>
    <t xml:space="preserve"> ООО «ПКО «Займ-Коллект» зарегистрировано по адресу: 603093, Нижегородская область, г.о. Город Нижний Новгород, г Нижний Новгород, ул Ковровская, дом 21А, помещение 2. Генеральным директором является Сонин Виктор Сергеевич. ФССП присвоил низкий уровень риска для данного ПКО.</t>
  </si>
  <si>
    <t xml:space="preserve"> ООО «ПКО «Астрент» зарегистрировано по адресу: 630007, Новосибирская обл, г Новосибирск, ул Фабричная, 4. Генеральным директором является Разаханов Эльнур Расим Оглы.</t>
  </si>
  <si>
    <t xml:space="preserve"> ООО «ПКО «ХГФ» зарегистрировано по адресу: 618547, Пермский край, г.о. Соликамский, г Соликамск, ул Володарского, дом 12, квартира 40. Генеральным директором является Ривкин Алексей Михайлович. ФССП присвоил низкий уровень риска для данного ПКО.</t>
  </si>
  <si>
    <t xml:space="preserve"> ООО «ПКО ЭРА» зарегистрировано по адресу: 603140, Нижегородская область, г Нижний Новгород, пр-кт Ленина, д. 16б, помещ. 513. Генеральным директором является Рогов Илья Михайлович. ФССП присвоил низкий уровень риска для данного ПКО.</t>
  </si>
  <si>
    <t xml:space="preserve"> ООО «ПКО «ФРИП» зарегистрировано по адресу: г. Казань, ул. Промысловая, д. 5, ПОМЕЩ. 1005 ОФИС 10, 420054. Генеральным директором является Васильев Максим Владимирович. Рост доходов компании за 5 лет: 138,6%. Рост финансовых активов компании за 5 лет: 85,06%. ФССП присвоил низкий уровень риска для данного ПКО.</t>
  </si>
  <si>
    <t xml:space="preserve"> ООО ПКО «ДОЛГАМ.НЕТ» зарегистрировано по адресу: 191123, Город Санкт-Петербург, вн.тер. г. Муниципальный Округ Смольнинское, ул Чайковского, дом 40, литера А, помещение 8-Н, офис № 2. Генеральным директором является Мокрушин Антон Сергеевич. ФССП присвоил низкий уровень риска для данного ПКО.</t>
  </si>
  <si>
    <t xml:space="preserve"> ООО «ПКО «АВЗ» зарегистрировано по адресу: 355035, Ставропольский край, г.о. Город Ставрополь, г Ставрополь, пр-кт Кулакова, дом 8Б. Генеральным директором является Подколзина Светлана Павловна. ФССП присвоил низкий уровень риска для данного ПКО.</t>
  </si>
  <si>
    <t xml:space="preserve"> ООО «ПКО «АФТ»  зарегистрировано по адресу: 199106, Город Санкт-Петербург, вн.тер.г. муниципальный округ Гавань, пр-кт Средний В.О., д. 88, литера А, помещ. 40-Н, офис 704. Генеральным директором является Усиевич Наталья Борисовна. ФССП присвоил низкий уровень риска для данного ПКО.</t>
  </si>
  <si>
    <t xml:space="preserve"> ООО «ПКО «СК» зарегистрировано по адресу: 344096, Ростовская область, г.о. Город Ростов-На-Дону, г Ростов-На-Дону, пр-кт Королева, здание 7/19, офис 608. Генеральным директором является Трегубова Ксения Владимировна. ФССП присвоил низкий уровень риска для данного ПКО.</t>
  </si>
  <si>
    <t xml:space="preserve"> ООО ПКО «Легал Групп» зарегистрировано по адресу: 115573, Город Москва, вн.тер.г. муниципальный округ Зябликово, проезд Ореховый, д. 39, к. 2, кв. 449. Генеральным директором является Гасанова Эсмира Асимовна. ФССП присвоил низкий уровень риска для данного ПКО.</t>
  </si>
  <si>
    <t xml:space="preserve"> ООО ПКО «БиКлевер Коллект» зарегистрировано по адресу: 105318, Москва г, ул Ткацкая, д 11. Генеральным директором является Должиков Денис Викторович. ФССП присвоил низкий уровень риска для данного ПКО.</t>
  </si>
  <si>
    <t xml:space="preserve"> ООО ПКО «Медиатор» зарегистрировано по адресу: 107061, Москва г, пл Преображенская, 8. Генеральным директором является Смирнов Антон Николаевич. ФССП присвоил низкий уровень риска для данного ПКО.</t>
  </si>
  <si>
    <t xml:space="preserve"> ООО «ПКО «Диоген» зарегистрировано по адресу: 355011, Ставропольский край, г.о. город Ставрополь, г Ставрополь, ул Пирогова, д. 94. Генеральным директором является Чухраев Александр Александрович. ФССП присвоил низкий уровень риска для данного ПКО.</t>
  </si>
  <si>
    <t xml:space="preserve"> ООО ПКО «ПроФи» зарегистрировано по адресу: 650000, Кемеровская область - Кузбасс обл, г Кемерово, пр-кт Советский, 2/7. Генеральным директором является Лазарев Максим Александрович. ФССП присвоил низкий уровень риска для данного ПКО.</t>
  </si>
  <si>
    <t xml:space="preserve"> ООО «ПКО «Интеграл» зарегистрировано по адресу: 400078, Волгоградская область, г.о. Город-Герой Волгоград, г Волгоград, пр-кт Им. В.И. Ленина, дом 98, офис 418. Генеральным директором является Косьяненко Анастасия Анатольевна. ФССП присвоил низкий уровень риска для данного ПКО.</t>
  </si>
  <si>
    <t xml:space="preserve"> ООО ПКО «Союз» зарегистрировано по адресу: 426000, Удмуртская Респ, Ижевск г, им Петрова ул, дом № 51, оф.3. Генеральным директором является Феофилактов Владимир Владимирович. ФССП присвоил низкий уровень риска для данного ПКО.</t>
  </si>
  <si>
    <t xml:space="preserve"> ООО «ПКО «ПЭЙБЭК» зарегистрировано по адресу: 119021, Город Москва, вн.тер. г. Муниципальный Округ Хамовники, пер Оболенский, дом 9, корпус 3, помещение 2/П. Генеральным директором является Минаева Татьяна Сергеевна.</t>
  </si>
  <si>
    <t xml:space="preserve"> ООО «ПКО «ФПС» зарегистрировано по адресу: 129090, Город Москва, вн.тер. г. Муниципальный Округ Красносельский, пер Грохольский, дом 29, корпус 1. Генеральным директором является Корнаков Владимир Викторович.</t>
  </si>
  <si>
    <t xml:space="preserve"> ООО ПКО «БлицФинанс» зарегистрировано по адресу: 427960, Удмуртская Респ, г Сарапул, ул Советская, 17а. Генеральным директором является Михайлусенко Алексей Валерьевич. ФССП присвоил низкий уровень риска для данного ПКО.</t>
  </si>
  <si>
    <t xml:space="preserve"> ООО ПКО «ФКС» зарегистрировано по адресу: Воронежская обл., г.о. город Воронеж, г. Воронеж, ул. 20-летия Октября, д. 90Б, ОФИС 412, 394006. Генеральным директором является Суменко Сергей Александрович. ФССП присвоил низкий уровень риска для данного ПКО.</t>
  </si>
  <si>
    <t xml:space="preserve"> ООО «ПКО «Бэст Инвест Консалтинг» зарегистрировано по адресу: 107078, Город Москва, вн.тер. г. Муниципальный Округ Красносельский, проезд Красноворотский, дом 3, строение 1, помещение 1/М. Генеральным директором является Сорокина Елена Аркадьевна. ФССП присвоил низкий уровень риска для данного ПКО.</t>
  </si>
  <si>
    <t xml:space="preserve"> ООО ПКО «Сигма Коллект» зарегистрировано по адресу: 428000, Чувашская Республика - Чувашия, г Чебоксары, ул Афанасьева, 8, 302. Генеральным директором является Лямкин Кирилл Юрьевич. ФССП присвоил низкий уровень риска для данного ПКО.</t>
  </si>
  <si>
    <t xml:space="preserve"> ООО ПКО «Ругевит» зарегистрировано по адресу: 111020, Москва г, ул Сторожевая, д 40, 3ц. Генеральным директором является Мокроусов Александр Александрович. ФССП присвоил низкий уровень риска для данного ПКО.</t>
  </si>
  <si>
    <t xml:space="preserve"> ООО ПКО «ИНКРЕДИТ» зарегистрировано по адресу: Томская обл., г.о. город Томск, г. Томск, ул. Кулева, Д. 24, ОФИС 302, 634034. Генеральным директором является Кириченко Ирина Сергеевна. ФССП присвоил низкий уровень риска для данного ПКО.</t>
  </si>
  <si>
    <t xml:space="preserve"> ООО «ПКО «Центр взыскания» зарегистрировано по адресу: 191015, Город Санкт-Петербург, вн.тер. г. Муниципальный Округ Смольнинское, ул Шпалерная, дом 54/2, литера А, офис 416. Генеральным директором является Корепанов Данила Владимирович. ФССП присвоил низкий уровень риска для данного ПКО.</t>
  </si>
  <si>
    <t>ОБЩЕСТВО С ОГРАНИЧЕННОЙ ОТВЕТСТВЕННОСТЬЮ ПРОФЕССИОНАЛЬНАЯ КОЛЛЕКТОРСКАЯ ОРГАНИЗАЦИЯ НСВ,
ООО ПКО НСВ</t>
  </si>
  <si>
    <t>АКЦИОНЕРНОЕ ОБЩЕСТВО ПРОФЕССИОНАЛЬНАЯ КОЛЛЕКТОРСКАЯ ОРГАНИЗАЦИЯ "ФИНАНСОВОЕ АГЕНТСТВО ПО СБОРУ ПЛАТЕЖЕЙ",
АО ПКО "ФАСП"</t>
  </si>
  <si>
    <t>ОБЩЕСТВО С ОГРАНИЧЕННОЙ ОТВЕТСТВЕННОСТЬЮ ПРОФЕССИОНАЛЬНАЯ КОЛЛЕКТОРСКАЯ ОРГАНИЗАЦИЯ "ФИЛБЕРТ",
ООО ПКО "ФИЛБЕРТ"</t>
  </si>
  <si>
    <t>ОБЩЕСТВО С ОГРАНИЧЕННОЙ
ОТВЕТСТВЕННОСТЬЮ
"ПРОФЕССИОНАЛЬНАЯ
КОЛЛЕКТОРСКАЯ ОРГАНИЗАЦИЯ
"АГЕНТСТВО СУДЕБНОГО
ВЗЫСКАНИЯ",
ООО "ПКО "АСВ"</t>
  </si>
  <si>
    <t>ОБЩЕСТВО С ОГРАНИЧЕННОЙ ОТВЕТСТВЕННОСТЬЮ ПРОФЕССИОНАЛЬНАЯ КОЛЛЕКТОРСКАЯ ОРГАНИЗАЦИЯ "АГЕНТСТВО ЮРИДИЧЕСКОГО ВЗЫСКАНИЯ И СОПРОВОЖДЕНИЯ",
ООО ПКО "АГЕНТСТВО ЮВС"</t>
  </si>
  <si>
    <t>ОБЩЕСТВО С ОГРАНИЧЕННОЙ ОТВЕТСТВЕННОСТЬЮ ПРОФЕССИОНАЛЬНАЯ КОЛЛЕКТОРСКАЯ ОРГАНИЗАЦИЯ "АКТИВБИЗНЕСКОНСАЛТ",
ООО ПКО "АБК"</t>
  </si>
  <si>
    <t>ОБЩЕСТВО С ОГРАНИЧЕННОЙ ОТВЕТСТВЕННОСТЬЮ ПРОФЕССИОНАЛЬНАЯ
КОЛЛЕКТОРСКАЯ ОРГАНИЗАЦИЯ "БВД",
ООО ПКО "БВД"</t>
  </si>
  <si>
    <t>ОБЩЕСТВО С ОГРАНИЧЕННОЙ ОТВЕТСТВЕННОСТЬЮ ПРОФЕССИОНАЛЬНАЯ
КОЛЛЕКТОРСКАЯ ОРГАНИЗАЦИЯ "ДОЛГОВОЕ АГЕНТСТВО "ЦЕНТР КРЕДИТНОЙ
БЕЗОПАСНОСТИ",
ООО ПКО "ДА-ЦКБ"</t>
  </si>
  <si>
    <t>ОБЩЕСТВО С ОГРАНИЧЕННОЙ ОТВЕТСТВЕННОСТЬЮ ПРОФЕССИОНАЛЬНАЯ
КОЛЛЕКТОРСКАЯ ОРГАНИЗАЦИЯ "ИНТЕР-ПРАЙМ",
ООО ПКО "ИНТЕР-ПРАЙМ"</t>
  </si>
  <si>
    <t>ОБЩЕСТВО С ОГРАНИЧЕННОЙ ОТВЕТСТВЕННОСТЬЮ "ПРОФЕССИОНАЛЬНАЯ
КОЛЛЕКТОРСКАЯ ОРГАНИЗАЦИЯ "КРЕДИТ ИНКАСО РУС",
ООО "ПКО "КРЕДИТ ИНКАСО РУС"</t>
  </si>
  <si>
    <t>ОБЩЕСТВО С ОГРАНИЧЕННОЙ
ОТВЕТСТВЕННОСТЬЮ
ПРОФЕССИОНАЛЬНАЯ
КОЛЛЕКТОРСКАЯ ОРГАНИЗАЦИЯ
"КРЕДИТЭКСПРЕСС ФИНАНС",
ООО ПКО "КЭФ"</t>
  </si>
  <si>
    <t>ОБЩЕСТВО С ОГРАНИЧЕННОЙ
ОТВЕТСТВЕННОСТЬЮ
"ПРОФЕССИОНАЛЬНАЯ
КОЛЛЕКТОРСКАЯ ОРГАНИЗАЦИЯ
"М.Б.А. ФИНАНСЫ",
ООО "ПКО "М.Б.А. ФИНАНСЫ"</t>
  </si>
  <si>
    <t>ОБЩЕСТВО С ОГРАНИЧЕННОЙ ОТВЕТСТВЕННОСТЬЮ ПРОФЕССИОНАЛЬНАЯ
КОЛЛЕКТОРСКАЯ ОРГАНИЗАЦИЯ "ГК ФИНАНСОВЫЕ УСЛУГИ",
ООО ПКО "ГК ФИН"</t>
  </si>
  <si>
    <t>НЕПУБЛИЧНОЕ АКЦИОНЕРНОЕ
ОБЩЕСТВО ПРОФЕССИОНАЛЬНАЯ
КОЛЛЕКТОРСКАЯ ОРГАНИЗАЦИЯ
"ПЕРВОЕ КЛИЕНТСКОЕ БЮРО",
НАО ПКО "ПКБ"</t>
  </si>
  <si>
    <t>ОБЩЕСТВО С ОГРАНИЧЕННОЙ ОТВЕТСТВЕННОСТЬЮ ПРОФЕССИОНАЛЬНАЯ
КОЛЛЕКТОРСКАЯ ОРГАНИЗАЦИЯ "БЮРО КРЕДИТНОЙ БЕЗОПАСНОСТИ
"РУССКОЛЛЕКТОР",
ООО ПКО "БЮРО КРЕДИТНОЙ
БЕЗОПАСНОСТИ "РУССКОЛЛЕКТОР"</t>
  </si>
  <si>
    <t>ОБЩЕСТВО С ОГРАНИЧЕННОЙ ОТВЕТСТВЕННОСТЬЮ ПРОФЕССИОНАЛЬНАЯ
КОЛЛЕКТОРСКАЯ ОРГАНИЗАЦИЯ "СЕНТИНЕЛ КРЕДИТ МЕНЕДЖМЕНТ",
ООО ПКО "СКМ"</t>
  </si>
  <si>
    <t>ОБЩЕСТВО С ОГРАНИЧЕННОЙ ОТВЕТСТВЕННОСТЬЮ ПРОФЕССИОНАЛЬНАЯ КОЛЛЕКТОРСКАЯ ОРГАНИЗАЦИЯ "СТОЛИЧНОЕ АГЕНТСТВО ПО ВОЗВРАТУ ДОЛГОВ",
ООО ПКО "СТОЛИЧНОЕ АВД"</t>
  </si>
  <si>
    <t>ОБЩЕСТВО С ОГРАНИЧЕННОЙ
ОТВЕТСТВЕННОСТЬЮ
"ПРОФЕССИОНАЛЬНАЯ
КОЛЛЕКТОРСКАЯ ОРГАНИЗАЦИЯ
ТРАСТ",
ООО "ПКО ТРАСТ"</t>
  </si>
  <si>
    <t>ОБЩЕСТВО С ОГРАНИЧЕННОЙ ОТВЕТСТВЕННОСТЬЮ ПРОФЕССИОНАЛЬНАЯ
КОЛЛЕКТОРСКАЯ ОРГАНИЗАЦИЯ "ЭВЕРЕСТ",
ООО ПКО "ЭВЕРЕСТ"</t>
  </si>
  <si>
    <t>ОБЩЕСТВО С ОГРАНИЧЕННОЙ ОТВЕТСТВЕННОСТЬЮ ПРОФЕССИОНАЛЬНАЯ
КОЛЛЕКТОРСКАЯ ОРГАНИЗАЦИЯ "ЭОС",
ООО ПКО "ЭОС"</t>
  </si>
  <si>
    <t>ОБЩЕСТВО С ОГРАНИЧЕННОЙ ОТВЕТСТВЕННОСТЬЮ "ПРОФЕССИОНАЛЬНАЯ
КОЛЛЕКТОРСКАЯ ОРГАНИЗАЦИЯ "СТОУНХЕДЖ",
ООО "ПКО "СТОУНХЕДЖ"</t>
  </si>
  <si>
    <t>ОБЩЕСТВО С ОГРАНИЧЕННОЙ ОТВЕТСТВЕННОСТЬЮ ПРОФЕССИОНАЛЬНАЯ
КОЛЛЕКТОРСКАЯ ОРГАНИЗАЦИЯ "СТОЛИЧНАЯ СЕРВИСНАЯ КОМПАНИЯ",
ООО ПКО "ССК"</t>
  </si>
  <si>
    <t>ОБЩЕСТВО С ОГРАНИЧЕННОЙ
ОТВЕТСТВЕННОСТЬЮ
"ПРОФЕССИОНАЛЬНАЯ
КОЛЛЕКТОРСКАЯ ОРГАНИЗАЦИЯ "ЮГКОЛЛЕКШН",
ООО "ПКО "ЮГ-КОЛЛЕКШН"</t>
  </si>
  <si>
    <t>ОБЩЕСТВО С ОГРАНИЧЕННОЙ
ОТВЕТСТВЕННОСТЬЮ
ПРОФЕССИОНАЛЬНАЯ
КОЛЛЕКТОРСКАЯ ОРГАНИЗАЦИЯ
"БЭТТА",
ООО ПКО "БЭТТА"</t>
  </si>
  <si>
    <t>ОБЩЕСТВО С ОГРАНИЧЕННОЙ
ОТВЕТСТВЕННОСТЬЮ
ПРОФЕССИОНАЛЬНАЯ
КОЛЛЕКТОРСКАЯ ОРГАНИЗАЦИЯ
"АЙДИ КОЛЛЕКТ",
ООО ПКО "АЙДИ КОЛЛЕКТ"</t>
  </si>
  <si>
    <t>ОБЩЕСТВО С ОГРАНИЧЕННОЙ
ОТВЕТСТВЕННОСТЬЮ
ПРОФЕССИОНАЛЬНАЯ
КОЛЛЕКТОРСКАЯ ОРГАНИЗАЦИЯ
"РЕГИОНАЛЬНАЯ СЛУЖБА
ВЗЫСКАНИЯ",
ООО ПКО "РСВ"</t>
  </si>
  <si>
    <t xml:space="preserve">ОБЩЕСТВО С ОГРАНИЧЕННОЙ ОТВЕТСТВЕННОСТЬЮ ПРОФЕССИОНАЛЬНАЯ
КОЛЛЕКТОРСКАЯ ОРГАНИЗАЦИЯ "ЭКСПРЕСС КОЛЛЕКШН",
ООО ПКО "ЭКСПРЕСС КОЛЛЕКШН"
</t>
  </si>
  <si>
    <t>ОБЩЕСТВО С ОГРАНИЧЕННОЙ
ОТВЕТСТВЕННОСТЬЮ
ПРОФЕССИОНАЛЬНАЯ
КОЛЛЕКТОРСКАЯ ОРГАНИЗАЦИЯ
"БЮРО СУДЕБНОГО ВЗЫСКАНИЯ",
ООО ПКО "БСВ"</t>
  </si>
  <si>
    <t>ОБЩЕСТВО С ОГРАНИЧЕННОЙ
ОТВЕТСТВЕННОСТЬЮ
"ПРОФЕССИОНАЛЬНАЯ
КОЛЛЕКТОРСКАЯ ОРГАНИЗАЦИЯ
"КОЛЛЕКТ СОЛЮШЕНС",
ООО "ПКО "КОЛЛЕКТ СОЛЮШЕНС"</t>
  </si>
  <si>
    <t>ОБЩЕСТВО С ОГРАНИЧЕННОЙ ОТВЕТСТВЕННОСТЬЮ ПРОФЕССИОНАЛЬНАЯ
КОЛЛЕКТОРСКАЯ ОРГАНИЗАЦИЯ "РМК-КОЛЛЕКТИНГ",
ООО ПКО "РМК-КОЛЛЕКТИНГ"</t>
  </si>
  <si>
    <t>ОБЩЕСТВО С ОГРАНИЧЕННОЙ
ОТВЕТСТВЕННОСТЬЮ
ПРОФЕССИОНАЛЬНАЯ
КОЛЛЕКТОРСКАЯ ОРГАНИЗАЦИЯ
"ДОБРОЗАЙМ",
ООО ПКО "ДОБРОЗАЙМ"</t>
  </si>
  <si>
    <t>ОБЩЕСТВО С ОГРАНИЧЕННОЙ
ОТВЕТСТВЕННОСТЬЮ
"ПРОФЕССИОНАЛЬНАЯ
КОЛЛЕКТОРСКАЯ ОРГАНИЗАЦИЯ
ЮНОНА",
ООО "ПКО ЮНОНА"</t>
  </si>
  <si>
    <t>ОБЩЕСТВО С ОГРАНИЧЕННОЙ ОТВЕТСТВЕННОСТЬЮ "ПРОФЕССИОНАЛЬНАЯ
КОЛЛЕКТОРСКАЯ ОРГАНИЗАЦИЯ "НБК",
ООО "ПКО "НБК"</t>
  </si>
  <si>
    <t>ОБЩЕСТВО С ОГРАНИЧЕННОЙ ОТВЕТСТВЕННОСТЬЮ ПРОФЕССИОНАЛЬНАЯ
КОЛЛЕКТОРСКАЯ ОРГАНИЗАЦИЯ "РЕГИОНАЛЬНОЕ БЮРО ВЗЫСКАНИЙ",
ООО ПКО "РБВ"</t>
  </si>
  <si>
    <t>ОБЩЕСТВО С ОГРАНИЧЕННОЙ ОТВЕТСТВЕННОСТЬЮ ПРОФЕССИОНАЛЬНАЯ
КОЛЛЕКТОРСКАЯ ОРГАНИЗАЦИЯ "САММИТ",
ООО ПКО "САММИТ"</t>
  </si>
  <si>
    <t>ОБЩЕСТВО С ОГРАНИЧЕННОЙ ОТВЕТСТВЕННОСТЬЮ ПРОФЕССИОНАЛЬНАЯ
КОЛЛЕКТОРСКАЯ ОРГАНИЗАЦИЯ "АЛЬФА",
ООО ПКО "АЛЬФА"</t>
  </si>
  <si>
    <t>ОБЩЕСТВО С ОГРАНИЧЕННОЙ ОТВЕТСТВЕННОСТЬЮ "ПРОФЕССИОНАЛЬНАЯ
КОЛЛЕКТОРСКАЯ ОРГАНИЗАЦИЯ "ИНБГ-ПРАВО",
ООО "ПКО "ИНБГ-ПРАВО"</t>
  </si>
  <si>
    <t xml:space="preserve">ОБЩЕСТВО С ОГРАНИЧЕННОЙ ОТВЕТСТВЕННОСТЬЮ ПРОФЕССИОНАЛЬНАЯ
КОЛЛЕКТОРСКАЯ ОРГАНИЗАЦИЯ ЮРИДИЧЕСКАЯ ФИРМА "НЕРИС",
ООО ПКО ЮФ "НЕРИС"
</t>
  </si>
  <si>
    <t>ОБЩЕСТВО С ОГРАНИЧЕННОЙ ОТВЕТСТВЕННОСТЬЮ ПРОФЕССИОНАЛЬНАЯ
КОЛЛЕКТОРСКАЯ ОРГАНИЗАЦИЯ "АГЕНТСТВО КРЕДИТНЫХ РЕШЕНИЙ",
ООО ПКО "АКР"</t>
  </si>
  <si>
    <t>ОБЩЕСТВО С ОГРАНИЧЕННОЙ ОТВЕТСТВЕННОСТЬЮ ПРОФЕССИОНАЛЬНАЯ
КОЛЛЕКТОРСКАЯ ОРГАНИЗАЦИЯ "СЛУЖБА ЗАЩИТЫ АКТИВОВ",
ООО ПКО "СЗА"</t>
  </si>
  <si>
    <t>ОБЩЕСТВО С ОГРАНИЧЕННОЙ ОТВЕТСТВЕННОСТЬЮ ПРОФЕССИОНАЛЬНАЯ
КОЛЛЕКТОРСКАЯ ОРГАНИЗАЦИЯ "МАКСИМУМ",
ООО ПКО "МАКСИМУМ"</t>
  </si>
  <si>
    <t>ОБЩЕСТВО С ОГРАНИЧЕННОЙ ОТВЕТСТВЕННОСТЬЮ "СТОУН", 
ООО "СТОУН"</t>
  </si>
  <si>
    <t>ОБЩЕСТВО С ОГРАНИЧЕННОЙ ОТВЕТСТВЕННОСТЬЮ ПРОФЕССИОНАЛЬНАЯ
КОЛЛЕКТОРСКАЯ ОРГАНИЗАЦИЯ "МЕГАСАХ",
ООО ПКО "МЕГАСАХ"</t>
  </si>
  <si>
    <t>АКЦИОНЕРНОЕ ОБЩЕСТВО ПРОФЕССИОНАЛЬНАЯ КОЛЛЕКТОРСКАЯ
ОРГАНИЗАЦИЯ "ЮРИДИЧЕСКОЕ БЮРО ФАКТОРИУС",
АО ПКО "ЮБ ФАКТОРИУС"</t>
  </si>
  <si>
    <t>ОБЩЕСТВО С ОГРАНИЧЕННОЙ ОТВЕТСТВЕННОСТЬЮ ПРОФЕССИОНАЛЬНАЯ
КОЛЛЕКТОРСКАЯ ОРГАНИЗАЦИЯ "КОНДОР",
ООО ПКО "КОНДОР"</t>
  </si>
  <si>
    <t>ОБЩЕСТВО С ОГРАНИЧЕННОЙ ОТВЕТСТВЕННОСТЬЮ "ПРОФЕССИОНАЛЬНАЯ
КОЛЛЕКТОРСКАЯ ОРГАНИЗАЦИЯ "АСВ.УСЛУГИ",
ООО "ПКО "АСВ.УСЛУГИ"</t>
  </si>
  <si>
    <t>ОБЩЕСТВО С ОГРАНИЧЕННОЙ ОТВЕТСТВЕННОСТЬЮ ПРОФЕССИОНАЛЬНАЯ
КОЛЛЕКТОРСКАЯ ОРГАНИЗАЦИЯ "ВОСХОД",
ООО ПКО "ВОСХОД"</t>
  </si>
  <si>
    <t xml:space="preserve">ОБЩЕСТВО С ОГРАНИЧЕННОЙ ОТВЕТСТВЕННОСТЬЮ ПРОФЕССИОНАЛЬНАЯ КОЛЛЕКТОРСКАЯ ОРГАНИЗАЦИЯ "КОАЛА КОЛЛЕКШН",
ООО ПКО "КОАЛА КОЛЛЕКШН"
</t>
  </si>
  <si>
    <t>ОБЩЕСТВО С ОГРАНИЧЕННОЙ
ОТВЕТСТВЕННОСТЬЮ
ПРОФЕССИОНАЛЬНАЯ
КОЛЛЕКТОРСКАЯ ОРГАНИЗАЦИЯ
"ИНТЕЛ КОЛЛЕКТ",
ООО ПКО "ИНТЕЛ КОЛЛЕКТ"</t>
  </si>
  <si>
    <t>ОБЩЕСТВО С ОГРАНИЧЕННОЙ
ОТВЕТСТВЕННОСТЬЮ
"ПРОФЕССИОНАЛЬНАЯ
КОЛЛЕКТОРСКАЯ ОРГАНИЗАЦИЯ
"ТОР",
ООО "ПКО "ТОР"</t>
  </si>
  <si>
    <t>ОБЩЕСТВО С ОГРАНИЧЕННОЙ ОТВЕТСТВЕННОСТЬЮ ПРОФЕССИОНАЛЬНАЯ
КОЛЛЕКТОРСКАЯ ОРГАНИЗАЦИЯ "ЗАЩИТА ОНЛАЙН",
ООО ПКО "ЗАЩИТА ОНЛАЙН"</t>
  </si>
  <si>
    <t>ОБЩЕСТВО С ОГРАНИЧЕННОЙ ОТВЕТСТВЕННОСТЬЮ ПРОФЕССИОНАЛЬНАЯ КОЛЛЕКТОРСКАЯ ОРГАНИЗАЦИЯ "ТАЛИОН",
ООО ПКО "ТАЛИОН"</t>
  </si>
  <si>
    <t>ООО ПКО "ГСР"</t>
  </si>
  <si>
    <t>123112, Город Москва, наб Пресненская, д. 10, стр. 2, помещ. 188</t>
  </si>
  <si>
    <t>Общество с ограниченной ответственностью "РусФинансГрупп"</t>
  </si>
  <si>
    <t>426006, Удмуртская респ, г Ижевск, ул Телегина, д. 30</t>
  </si>
  <si>
    <t>47206536</t>
  </si>
  <si>
    <t>Общество с ограниченной ответственностью "Профессиональная Коллекторская организация "Б2"</t>
  </si>
  <si>
    <t>500301001</t>
  </si>
  <si>
    <t>142701, Московская обл, г Видное, ул Березовая, д 9, кв 23</t>
  </si>
  <si>
    <t>66761485</t>
  </si>
  <si>
    <t>ОБЩЕСТВО С ОГРАНИЧЕННОЙ ОТВЕТСТВЕННОСТЬЮ ПРОФЕССИОНАЛЬНАЯ КОЛЛЕКТОРСКАЯ ОРГАНИЗАЦИЯ "БЮРО"</t>
  </si>
  <si>
    <t>744901001</t>
  </si>
  <si>
    <t>Челябинская обл., Копейский г.о., г. Копейск, ул. Борьбы, д. 63, 456601</t>
  </si>
  <si>
    <t>59305479</t>
  </si>
  <si>
    <t>Общество с ограниченной ответственностью Профессиональная Коллекторская организация "Всевернем"</t>
  </si>
  <si>
    <t xml:space="preserve">344012, Ростовская обл, г.о. город Ростов-на-Дону, г Ростов-на-Дону, пр-кт Буденновский, д. 120/1, кв. 35, </t>
  </si>
  <si>
    <t>99583113</t>
  </si>
  <si>
    <t>Общество с ограниченной ответственностью ПРОФЕССИОНАЛЬНАЯ КОЛЛЕКТОРСКАЯ ОРГАНИЗАЦИЯ "АЛЬЯНС"</t>
  </si>
  <si>
    <t>115230, Город Москва, вн.тер. г. Муниципальный Округ Нагатино-Садовники, проезд Хлебозаводский, дом 7, строение 9, помещение 9/Н</t>
  </si>
  <si>
    <t>73269425</t>
  </si>
  <si>
    <t>Общество с ограниченной ответственностью "ПРОФЕССИОНАЛЬНАЯ КОЛЛЕКТОРСКАЯ ОРГАНИЗАЦИЯ "МИРА"</t>
  </si>
  <si>
    <t>443093, Самарская область, г.о. Самара, вн.р-н Железнодорожный, г Самара, ул Мориса Тореза, дом 1А, офис 22</t>
  </si>
  <si>
    <t>97204465</t>
  </si>
  <si>
    <t>Общество с ограниченной ответственностью ПРОФЕССИОНАЛЬНАЯ КОЛЛЕКТОРСКАЯ ОРГАНИЗАЦИЯ "ПРЕВЕНЦИЯ"</t>
  </si>
  <si>
    <t>195279, Город Санкт-Петербург, вн.тер. г. Муниципальный Округ Пороховые, пр-кт Индустриальный, дом 44, литера А, помещение 1-Н, кабинет 315</t>
  </si>
  <si>
    <t>Общества с ограниченной ответственностью «Профессиональная коллекторская организация «РУСФИНАНСГРУПП»</t>
  </si>
  <si>
    <t>ООО «ПКО РФГ»</t>
  </si>
  <si>
    <t>Общество с ограниченной ответственностью «Профессиональная коллекторская организация «Б2»</t>
  </si>
  <si>
    <t>ООО «ПКО «Б2»</t>
  </si>
  <si>
    <t>Общество с ограниченной ответственностью Профессиональная коллекторская организация «БЮРО»</t>
  </si>
  <si>
    <t>ООО ПКО «БЮРО»</t>
  </si>
  <si>
    <t xml:space="preserve"> ООО ПКО «ВСЕВЕРНЕМ»</t>
  </si>
  <si>
    <t>Общество с ограниченной ответственностью Профессиональная коллекторская организация «ИСТПРОФ»</t>
  </si>
  <si>
    <t xml:space="preserve"> ООО ПКО «ИСТПРОФ»</t>
  </si>
  <si>
    <t>Общество с ограниченной ответственностью Профессиональная коллекторская организация «МИРА»</t>
  </si>
  <si>
    <t xml:space="preserve">ПКО «МИРА» </t>
  </si>
  <si>
    <t>Общество с ограниченной ответственность Профессиональная коллекторская организация «Превенция»</t>
  </si>
  <si>
    <t xml:space="preserve"> ООО ПКО «Превенция»</t>
  </si>
  <si>
    <t>Общество с ограниченной ответственностью Профессиональная коллекторская организация «ВСЕВЕРНЕМ»</t>
  </si>
  <si>
    <t>Employee_Count</t>
  </si>
  <si>
    <t>company.html?token=9B2DBA5552C593899679C094C9FEBF8AF0E8B8741A4A9423634060D8E7EF0C0B96AC4480F6001EC8C2354BFEDF69B176AB5A1D63A1CA9BE418D5F8692FE8CC3C</t>
  </si>
  <si>
    <t>company.html?token=9D14C7F74C668B9F9F64502A33A9070F07E9C0E66B8AEC22F397AD475B6C3E1BAD09B5B6E3BF38F67A3F6DA9EB771245</t>
  </si>
  <si>
    <t>company.html?token=C989FBD663B080683F09568767FA16C191BC09A66E7F4784834B1632442399DA34F7D0594F815DA18BBD53D3780846C6A459818B5E0281D0665751D6FF891694</t>
  </si>
  <si>
    <t>company.html?token=E397D14EC81AA786E0D3702643B41ABDE56CA436577EF5D2864F0FEF79EE07CC7895C9DD2E36695D12CC4B15F42DDBAF6C0AFE75D0D698EB39E40A53BD0965D6</t>
  </si>
  <si>
    <t>company.html?token=219AE88F8E86A2C099439202DDF2D33D0F837797069EF6EB693E10AC63C8F93065C4223BDD159700D0AB757605983C807F583115CC3FC90F7E656046626678A9</t>
  </si>
  <si>
    <t>company.html?token=5268ED1A92655DFF66974A0F4E28B3AC2F0705E9CC694874E2685152E2C42E72327DB37E51C655A3A2980D028CBE2109</t>
  </si>
  <si>
    <t>154 чел.</t>
  </si>
  <si>
    <t>company.html?token=C4ADD6307EB64CD2DBF271AB66E5C9998F6B28EBB44BF52F7C8A39E3589B2A1D590DEA07D65278932975BDB8DF3D77617AE0E1AC66FE36CBA56C113245890B9A</t>
  </si>
  <si>
    <t>company.html?token=62F9AA20348C3277EECDB5CD60BB7CDD1F14052B38D9CF2E562008CE64B0A6D6C26910C43354566058F50EFCF88CB892</t>
  </si>
  <si>
    <t>company.html?token=DB482EAD7388F855EAF01FDF70DF163376B4723A09F2C4C63F03B0A3BC838A72275B6CE34DF8EDC2AD7459DF53EB4EA7327DB37E51C655A3A2980D028CBE2109</t>
  </si>
  <si>
    <t>company.html?token=1F2EA5614F8413F69E58553C8106D696EEEA5DDE7FE872256E96ECA555639737A459818B5E0281D0665751D6FF891694</t>
  </si>
  <si>
    <t>0 чел.</t>
  </si>
  <si>
    <t>company.html?token=A959CA026707F301DEB260B69AA5E62E6200B92DF74BF21300EFE3F68E7DAA6E26B7ED737498DD662962BC8516AC0724AD09B5B6E3BF38F67A3F6DA9EB771245</t>
  </si>
  <si>
    <t>4 чел.</t>
  </si>
  <si>
    <t>company.html?token=BCA94A9F8065685D72734BAA89D66C56602CBA8DF1D82A24A2100BE3177351AE04C11DFE23ABDD8B0F429510104F4E6C13145FE6A8408F54C919676B02BCEE84</t>
  </si>
  <si>
    <t>Долюк Андрей Николаевич, 11, Долюк Андрей Николаевич, 10, САМБУДАГВА КСЕНИЯ ПАВЛОВНА, 5</t>
  </si>
  <si>
    <t>company.html?token=3DDBEA8DD845B42955955DDEB7C8AF8297FAAEB4CCF219D0A61417E8177CCABF8C64881ACB1979A9104F97960324E0DE</t>
  </si>
  <si>
    <t>Долюк Андрей Николаевич, 11, Долюк Андрей Николаевич, 10, САМБУДАГВА КСЕНИЯ ПАВЛОВНА, 5, Уплаченная сумма, Доход, Расход</t>
  </si>
  <si>
    <t>49 чел.</t>
  </si>
  <si>
    <t>company.html?token=97E682E9575844B2DE94BD2957085B74CD0B2BF2EB50C61F51C534047D9D9C5B086D87BAAB69E4D8B2E5A51BA234A84F</t>
  </si>
  <si>
    <t>company.html?token=8D4BA4093C7D79DF9A771DC0F0BACA11BA93881E81D8CCD31E1E80AA8F5573C285FE4F67D4BC3029AE84AA930009FE26</t>
  </si>
  <si>
    <t>61 чел.</t>
  </si>
  <si>
    <t>company.html?token=6D3A6EFB33B75A88D3A9BD69FE1E56BEC514D6FB4F42A81E9C522104913D3632A459818B5E0281D0665751D6FF891694</t>
  </si>
  <si>
    <t>7 чел.</t>
  </si>
  <si>
    <t>company.html?token=3EB01240BF28E5B1AA7F56300CE721EA87A50A39256619C7C58958DCFEE6F3D78C64881ACB1979A9104F97960324E0DE</t>
  </si>
  <si>
    <t>company.html?token=19082C82C82A66CD4928444F492AF2283A65143CA41CB5A5FD2A17C54DC5B24B1BDD6BDFF6830DB8A83D12A2448CB4038A44E71EA5E1F926B9CBBCB8DF9BA49F</t>
  </si>
  <si>
    <t>3 чел.</t>
  </si>
  <si>
    <t>company.html?token=D19613AC684C69223C1D377B0E5A83DE33BA11999E4CD95DA370769877069B2683EA5162EDDC5F3B9997E3AFBC8E86957F583115CC3FC90F7E656046626678A9</t>
  </si>
  <si>
    <t>87 чел.</t>
  </si>
  <si>
    <t>company.html?token=384694DF6A81ED92ECCAEF1CEC99A454F1CFD28F16A66D0AB83BBD2DEB042A82086D87BAAB69E4D8B2E5A51BA234A84F</t>
  </si>
  <si>
    <t>ЦАЦУА ДАВИД ВЛАДИМИРОВИЧ, 1, ПЛОХОВ АРТЕМ ВАЛЕРЬЕВИЧ, 5, ЦАЦУА ДАВИД ВЛАДИМИРОВИЧ, 1, КУРИЛО ДАРЬЯ ИГОРЕВНА, 2</t>
  </si>
  <si>
    <t>company.html?token=9290BC365CC2B5895D3803F33635959C149C1064D57614F4875D7473ADDD01D914AB3F29891DF906389D83F56F2456B90E6CA238F47A5BA980CB41C68A6F0CB5</t>
  </si>
  <si>
    <t>company.html?token=834855BC312BB080195D33A7C92C23716099423F99B15A68213D175D7D2B1D9FA459818B5E0281D0665751D6FF891694</t>
  </si>
  <si>
    <t>СЕМЕНДУЕВ ВИКТОР АЛЕКСАНДРОВИЧ, 1, ЧАСТНОЕ ОБЩЕСТВО С ОГРАНИЧЕННОЙ ОТВЕТСТВЕННОСТЬЮ "КРЕДИТ ЭКСПРЕСС ГРУПП Б.В.", 4, СВЕА ИНКАССО АКТИБОЛАГ, 1</t>
  </si>
  <si>
    <t>company.html?token=3CE41264BF27BA5844EB74DCBF345E28AFAEDD0CC48EAFE2AD437778581634C5086D87BAAB69E4D8B2E5A51BA234A84F</t>
  </si>
  <si>
    <t>ФЕКЛИСОВ ИВАН ВЛАДИМИРОВИЧ, 1, АКЦИОНЕРНОЕ ОБЩЕСТВО "ТБАНК", 22, МЕЖДУНАРОДНАЯ КОМПАНИЯ ПУБЛИЧНОЕ АКЦИОНЕРНОЕ ОБЩЕСТВО "Т-ТЕХНОЛОГИИ", 10</t>
  </si>
  <si>
    <t>company.html?token=30F67BC5577F9AFA2BDBB5A2368DC81FC8AC5FBC99005788632ECAA5661FB2C75929CADD6B76A9553FDB5808047FF0E6F388586F2F3DE258CC375E0464C36139</t>
  </si>
  <si>
    <t>ВОЛОСНИКОВ РОМАН РОМАНОВИЧ, 2, ОБЩЕСТВО С ОГРАНИЧЕННОЙ ОТВЕТСТВЕННОСТЬЮ "ПРОФЕССИОНАЛЬНАЯ КОЛЛЕКТОРСКАЯ ОРГАНИЗАЦИЯ ВОКСИС", 1, Уплаченная сумма, Доход, Расход</t>
  </si>
  <si>
    <t>203 чел.</t>
  </si>
  <si>
    <t>Общество С Ограниченной Ответственностью, "ПРОФЕССИОНАЛЬНАЯ КОЛЛЕКТОРСКАЯ ОРГАНИЗАЦИЯ ВОКСИС"</t>
  </si>
  <si>
    <t>company.html?token=AEDC3078F49CAA7698D03588F97BFA5C7A5641E929C9F253C151E37D4B1D4EAD5932ADE943B68B08510ACC9496A30F677F583115CC3FC90F7E656046626678A9</t>
  </si>
  <si>
    <t>company.html?token=09E5AA1EDDD8D61B2388573C799E63619D6893BB7E80713056764FC5D91597B5A459818B5E0281D0665751D6FF891694</t>
  </si>
  <si>
    <t>12 чел.</t>
  </si>
  <si>
    <t>company.html?token=EFE5AD099C95F1D5FB8C9AF1CBB0402200915B0D261EDB53BDB8989A411C01BF8A3262196EFD2CF971AF9B82DC3D7B73EFA35FB621F31210389C282EB1C8C44C</t>
  </si>
  <si>
    <t>37 чел.</t>
  </si>
  <si>
    <t>company.html?token=9E11D5015C0D91F096B304155B558C3B07420F245EE7538848CFBCBE2B5A0DB1E73AF9AA951C1C41CEAF8B7116CFFC707F583115CC3FC90F7E656046626678A9</t>
  </si>
  <si>
    <t>company.html?token=70E90E55CB4A539A8249B16F8AE1EA92C1103237E562F9F2034EC9A49F57C552F388586F2F3DE258CC375E0464C36139</t>
  </si>
  <si>
    <t>1 чел.</t>
  </si>
  <si>
    <t>company.html?token=57CD9CE50CDB58C717B840D05E916CA8327DD4A4CF32F040B86F0EAB3E4851FFF12DE003D994FFBF00BE3AC012102AAF</t>
  </si>
  <si>
    <t>10 чел.</t>
  </si>
  <si>
    <t>company.html?token=2C1985520E21DEB3824F0A32EB9638951B8C0511FE551986264FE31EFC07944B0E2190961A9BEC5C7D4FF32EB4A47D1D13145FE6A8408F54C919676B02BCEE84</t>
  </si>
  <si>
    <t>company.html?token=F97365D5556D0EE34E7D07C919DA8429F1B3B54B6021646F8F836073B8946ECCB22D1D447C9DB4817CD21CE437731F92F388586F2F3DE258CC375E0464C36139</t>
  </si>
  <si>
    <t>company.html?token=6CD018AEA9F009CCF605449DEA73517E4F0B663E20C756935F85F4B7F0ADC16DDB229576385B79889657FE17950CE4F5</t>
  </si>
  <si>
    <t>company.html?token=66C5470CC5DA6E0D1A56D470E9A80A47B6C51AC1C2FFE219583ADA48B47447868A44E71EA5E1F926B9CBBCB8DF9BA49F</t>
  </si>
  <si>
    <t>company.html?token=9249F5699DA095E31C1791C74017BF9A909AA8ED11EAA26FB0E593E2B30946DEC0AA96DD6D40B896E7EC25F4536AE6C6F388586F2F3DE258CC375E0464C36139</t>
  </si>
  <si>
    <t>19 чел.</t>
  </si>
  <si>
    <t>company.html?token=D8D7F4324EBB72EEE8ACFCEF0DBA83B66F696C58FC09908ABBFC313974EB35B8BC85E0B98CBFD650800D1CD4A6D2B2ED</t>
  </si>
  <si>
    <t>39 чел.</t>
  </si>
  <si>
    <t>company.html?token=70424EAEFCB50AF4FD724DC7AE5AA6D08F14210F9E63EC4023E5E49439FF3299B3A7F6B0BAFCD5D875E26A639A5197B5327DB37E51C655A3A2980D028CBE2109</t>
  </si>
  <si>
    <t>22 чел.</t>
  </si>
  <si>
    <t>company.html?token=81E823B9E12ECB2CE2778F914D33402CF360522EDA8684EB8A7DC4047C2007AC086D87BAAB69E4D8B2E5A51BA234A84F</t>
  </si>
  <si>
    <t>company.html?token=33803A63241CE804755BE0A91B0F64F469DBD282A6629FACDCDECA2F393FA291BECC58C893FA8C5BFCC8DDA6C1679806</t>
  </si>
  <si>
    <t>ИВАНОВ АЛЕКСАНДР ИВАНОВИЧ, 1, ТРОШКИН РОМАН АНАТОЛЬЕВИЧ, 1, ЗИНЧЕНКО АНДРЕЙ АЛЕКСАНДРОВИЧ, 2, Уплаченная сумма, Доход, Расход</t>
  </si>
  <si>
    <t>5 чел.</t>
  </si>
  <si>
    <t>Иванов Александр Иванович</t>
  </si>
  <si>
    <t>company.html?token=6F6A68EC3C0DEAE58590AD6876DA7C69AC79C63ACE812C79694075169B3141F38E3E03FD198A3231304A6EEE536AC5680E6CA238F47A5BA980CB41C68A6F0CB5</t>
  </si>
  <si>
    <t>2 чел.</t>
  </si>
  <si>
    <t>company.html?token=3345E6B077ADBC46A13C457F8D2DA6B3F5A89A62B2F524857F0CE73EF9F6FB64AAF57E55632BC0D50110D0FAA86262008C64881ACB1979A9104F97960324E0DE</t>
  </si>
  <si>
    <t>company.html?token=5ADB3687FBB4B42A2E2F9DE17095E71E273B4B844E851CCD9E1993FD7D756278086D87BAAB69E4D8B2E5A51BA234A84F</t>
  </si>
  <si>
    <t>company.html?token=36E87E45A3AEA968879DADB2F7D46B76343256B5AB41BA1AEB0815AB513669C7327DB37E51C655A3A2980D028CBE2109</t>
  </si>
  <si>
    <t>company.html?token=1C2901CCF81CE0123BC38F10C2AF9D2F5B47F75440527F27438A53514B4505127F583115CC3FC90F7E656046626678A9</t>
  </si>
  <si>
    <t>КОРСУНОВ ИГОРЬ ВЛАДИМИРОВИЧ, 1, КОРСУНОВ ИГОРЬ ВЛАДИМИРОВИЧ, 2, Общая сумма, Уплаченная сумма, Доход, Расход</t>
  </si>
  <si>
    <t>6 чел.</t>
  </si>
  <si>
    <t>company.html?token=05BFC09576865F0A11C24958F13962A30266E4B9B8F68D13E035C3B59B7813B0C26910C43354566058F50EFCF88CB892</t>
  </si>
  <si>
    <t>Уплаченная сумма, Доход, Расход</t>
  </si>
  <si>
    <t>26 чел.</t>
  </si>
  <si>
    <t>company.html?token=66A8AFB5CD5727ED05329C8BDA0A4A1CF13BCE2E69A0FAB44C1351824252B4CE7F583115CC3FC90F7E656046626678A9</t>
  </si>
  <si>
    <t>31 чел.</t>
  </si>
  <si>
    <t>company.html?token=D2A4B96182558DBFB4C85AB596A9831E55B1409F1ACC319F51CAA7C7689152CAEB153202E809BD0151151B0D402577E6086D87BAAB69E4D8B2E5A51BA234A84F</t>
  </si>
  <si>
    <t>company.html?token=BCC67CA7D753B530FC4B26239F2FB94F764DC681E2322FACB651CAAA1E369ECE67CBBC33E06C32CF4E5312925E125D4F327DB37E51C655A3A2980D028CBE2109</t>
  </si>
  <si>
    <t>company.html?token=C061288559E87DB87E342DF0ECD0B806C04C57A830481E57EB93782E5E15D0929E911E79A4C32CCF7B78E62846A8EA86</t>
  </si>
  <si>
    <t>company.html?token=CEBBD0BD4125ED1C97CF11DC6B84C3DEA4058B707B5691C2D61050B2521E0E3E49020FD63863EBA19423B11E9337207BF388586F2F3DE258CC375E0464C36139</t>
  </si>
  <si>
    <t>company.html?token=B42456BA6D99FD996A3D647E456A502A811B30A374F22D10DF3744A8AD308451A1A1AADEDEBBABEA011C108484DF3C9AA459818B5E0281D0665751D6FF891694</t>
  </si>
  <si>
    <t>company.html?token=EDAD6E03E20C9043BFE40B09A143201466A1C17FD507D4F027A7E2BEE8E04257555F7CA817C59C36DF71F74D4D544905C26910C43354566058F50EFCF88CB892</t>
  </si>
  <si>
    <t>БРЕВНОВ ВИТАЛИЙ ВЛАДИМИРОВИЧ, 4, БРЕВНОВ ВИТАЛИЙ ВЛАДИМИРОВИЧ, 2, ФЕФИЛОВ ДМИТРИЙ ВИКТОРОВИЧ, 1, Уплаченная сумма, Доход, Расход</t>
  </si>
  <si>
    <t>9 чел.</t>
  </si>
  <si>
    <t>company.html?token=F51777118C7659CD151DD707E1CD67B9E1A5A113090BD66344A0C2D03589AC01B3424BA25073622871D5FFE03876BC3A81DAEF89D1F05F81AEA0FD3FA07FD71B</t>
  </si>
  <si>
    <t>company.html?token=4A0F1CA337646C2ACBE2016997F4CD100EC298D48CE4A6EC7C48635C1BF5BCB013145FE6A8408F54C919676B02BCEE84</t>
  </si>
  <si>
    <t>company.html?token=96321E7A77D809522B748DFCEEBD951BC2CA73D99ADCE3A5BC2D22B4D0083F815F132EBBA967166AA2D7F8C60B274A8CEFA35FB621F31210389C282EB1C8C44C</t>
  </si>
  <si>
    <t>55 чел.</t>
  </si>
  <si>
    <t>company.html?token=45B2EDC95FF028069B682B93DFAB7BA0D0402A3D9FCA7DE720B2F0BB619C540BD88B07A45BFFB37E4EB8FEC30F6583FEC834FD6F1ED6C3CCBED1899C18C9752D</t>
  </si>
  <si>
    <t>company.html?token=03E15911096C518F366C2BC31A7228CFEC807F8DF6FB14485D28BDC87C40D239F5D2D5D22C422A8C0CB20FC122BD074E</t>
  </si>
  <si>
    <t>company.html?token=0C29CB33B24ED032784722F8A34C32B75C6E4CB41B4D3A5700922DC3F0D0C519748EA8E5C037CC7EB03FF551B88F19EE6B29B301DBAEAEA6B946C82D1C424116</t>
  </si>
  <si>
    <t>company.html?token=8EEDC819BD3CBDA83F0DB5853EFF04CBD95158EF79D6837ACDEBFE4B1B2E683A5005A69084570F77FEDCEFD62D87BD98E3C3935188EDE949C4312D5147554823</t>
  </si>
  <si>
    <t>company.html?token=203D661164228871393A0D2265CF99F7A76D909BB481A14B79EF6783FA718C72ED9E6214E43AC928A7653CDF6874A32CAD09B5B6E3BF38F67A3F6DA9EB771245</t>
  </si>
  <si>
    <t>КУЧИНОВ ВЛАДИСЛАВ ВЛАДИМИРОВИЧ, 2, КУЧИНОВ ВЛАДИСЛАВ ВЛАДИМИРОВИЧ, 2, Общая сумма, Уплаченная сумма, Доход, Расход</t>
  </si>
  <si>
    <t>company.html?token=0E538277C924238C4CAB0D7695B4F26FB9EE8CEFC9CAC833C898054356168C98</t>
  </si>
  <si>
    <t>23 чел.</t>
  </si>
  <si>
    <t>company.html?token=99EB634645327D7E25151B3D5371DFE7A6A5518E52879CFCD4E08B70D51305C012ADF36635CCA9FF8A2B847297038F46</t>
  </si>
  <si>
    <t>company.html?token=C9143F89B74CC528EF3A6D16C28B6D5CEA610B1689B0DF88E894A73F695075834AD5D528FA72AE123DD2FDEA638326D0EFA35FB621F31210389C282EB1C8C44C</t>
  </si>
  <si>
    <t>company.html?token=E200858E54859F433018C3F998BA9DDCC297F0F56B103F8D9D0712ED585A15FCE8D7F9AFA03937B92ED0C5C5969E0D2C</t>
  </si>
  <si>
    <t>company.html?token=54CBB9D9FC58938620287DD81E34D63FFE5E6D704EF2292D41CBC5D0758DE4EE573CECC25D9872AB034285F0F617099E8C64881ACB1979A9104F97960324E0DE</t>
  </si>
  <si>
    <t>company.html?token=83FB642ED2662CA5F5BAE3E90604AB37619EC7CD41D86ED33470CEC3757EA217AD09B5B6E3BF38F67A3F6DA9EB771245</t>
  </si>
  <si>
    <t>44 чел.</t>
  </si>
  <si>
    <t>company.html?token=2F3C3A7B25A5D282FD6D77D0AF94B4F07F692D67C9609E2E43B062DBE1A27EA90E6CA238F47A5BA980CB41C68A6F0CB5</t>
  </si>
  <si>
    <t>company.html?token=A1411FD5AC2C1BCFD98282C613443CD20CE7DA5F4C9F0DED40B477018425F699A0B51AD90CD323231573DF2A6CD640B3C26910C43354566058F50EFCF88CB892</t>
  </si>
  <si>
    <t>18 чел.</t>
  </si>
  <si>
    <t>company.html?token=FE0FFA6EFCD6371DAF4C8EC107CDEFBB458322DE0A2A9BB39DDD7CBA5C8182D07F583115CC3FC90F7E656046626678A9</t>
  </si>
  <si>
    <t>СТАРОДУБОВ СЕРГЕЙ ВЯЧЕСЛАВОВИЧ, 2, СТАРОДУБОВ СЕРГЕЙ ВЯЧЕСЛАВОВИЧ, 2, Общая сумма, Уплаченная сумма, Доход, Расход</t>
  </si>
  <si>
    <t>13 чел.</t>
  </si>
  <si>
    <t>company.html?token=2FB0B2EA74736D03F76A627025FDBB5FCEFC8B1F0BF421AC203A92571DF1B0B11DD0F93851CE74ABB8E349B857669F420E6CA238F47A5BA980CB41C68A6F0CB5</t>
  </si>
  <si>
    <t>company.html?token=69CE4C60C53CF028609BD728B52CF852F8DBF0DF13E09FD1A1EBF593EA7CA8B0086D87BAAB69E4D8B2E5A51BA234A84F</t>
  </si>
  <si>
    <t>СТЕПАНОВ ИВАН АЛЕКСАНДРОВИЧ, 2, ОСИПОВ ИЛЬЯ ИГОРЕВИЧ, 1, БАЙБОРОДИНА МАРИНА НИКОЛАЕВНА, 1, СТЕПАНОВ ИВАН АЛЕКСАНДРОВИЧ, 1, ВАВИЛОВ ЮРИЙ ВИКТОРОВИЧ, 5, ВАСИЛЬЕВА ОЛЬГА СЕРГЕЕВНА, 1, ОБЩЕСТВО С ОГРАНИЧЕННОЙ ОТВЕТСТВЕННОСТЬЮ "ЦЕНТРАЛЬНАЯ КОМПАНИЯ", 11, Уплаченная сумма, Доход, Расход</t>
  </si>
  <si>
    <t>28 чел.</t>
  </si>
  <si>
    <t>company.html?token=774CE2A75FB4934017F4AF59BB8D9E88BC54F822C84CAD8C56698DCAF02564986D38769CF19D9BED19280A3E7B2A76C3AD09B5B6E3BF38F67A3F6DA9EB771245</t>
  </si>
  <si>
    <t>company.html?token=0B83F9F4DE5859F43294843A7AE8031EE42A7F496BB5D0F7FBBD829840AFE0A4C47D791311808D85F08030CEFC9B83F0F388586F2F3DE258CC375E0464C36139</t>
  </si>
  <si>
    <t>20 чел.</t>
  </si>
  <si>
    <t>company.html?token=35A043FD0BFAA9594BE1B708508FAB49572ABE7B9B917731F40A3EE4B008AA368639A875068B08197F6B84D5E96B4838A459818B5E0281D0665751D6FF891694</t>
  </si>
  <si>
    <t>8 чел.</t>
  </si>
  <si>
    <t>company.html?token=F69B7E2064F006F54C962401922D119217B0FD0B7CE5AC548569FBE686009C4D327DB37E51C655A3A2980D028CBE2109</t>
  </si>
  <si>
    <t>ПАВЛЮТИН СЕРГЕЙ СЕРГЕЕВИЧ, 1, ПАВЛЮТИН СЕРГЕЙ СЕРГЕЕВИЧ, 3, ОШКИНА КСЕНИЯ ЮРЬЕВНА, 1, Уплаченная сумма, Доход, Расход</t>
  </si>
  <si>
    <t>24 чел.</t>
  </si>
  <si>
    <t>Павлютин Сергей Сергеевич, Ошкина Ксения Юрьевна</t>
  </si>
  <si>
    <t>company.html?token=915E0A6F9B0D31451E763CFDC3D15621A8DA30BFBB06AAC3576A8C6C9183EFBC3EBBE80606206726956F565B245CF36A7F583115CC3FC90F7E656046626678A9</t>
  </si>
  <si>
    <t>company.html?token=24880CF0196091820E84C380F32E93D6B33EF0B3609194EB6236853E0C682238076DD734F44BC373FA5221846A7CE7E8F388586F2F3DE258CC375E0464C36139</t>
  </si>
  <si>
    <t>17 чел.</t>
  </si>
  <si>
    <t>company.html?token=26F5E249CD905A19239CB2692D8589DB41254CF6974988B2BAF4131BDEC63685AD09B5B6E3BF38F67A3F6DA9EB771245</t>
  </si>
  <si>
    <t>company.html?token=A24D101D30B88B31786EBFDEB5C5C44FFBB2EFA2E20A5F7C0405E9CAADF8BBDDAD09B5B6E3BF38F67A3F6DA9EB771245</t>
  </si>
  <si>
    <t>company.html?token=5FDE27A123B129FEB4ACB540DA98D7B223B35A94881569A91E22BFAC342ECB71A459818B5E0281D0665751D6FF891694</t>
  </si>
  <si>
    <t>company.html?token=1B3F15C7BBF2CDA10C51771CCD9146917AE01789343706611F2F2DD098E2B1E20DA488B13E4142FED44F62A73DAF7F14A2029FBE10360615F7B70C2C55F7F3BA</t>
  </si>
  <si>
    <t>ГУБА ЕЛЕНА ВАЛЕРЬЕВНА, 1, ГУБА ЕЛЕНА ВАЛЕРЬЕВНА, 1, Уплаченная сумма, Доход, Расход</t>
  </si>
  <si>
    <t>company.html?token=4A310836C47890766C795172DAA2115925AE4855145C56E009F841676F936A31C26910C43354566058F50EFCF88CB892</t>
  </si>
  <si>
    <t>company.html?token=EB61BE0ED2187EF3BE1467F4B9028DB42C401976F94031EB4A08793198223471D3E8F01519A1D575FB48137E775CEA10EFA35FB621F31210389C282EB1C8C44C</t>
  </si>
  <si>
    <t>ГРИГОРОВ МАКСИМ НИКОЛАЕВИЧ, 1, ЧЕРНОМЫРДИН ИЛЬЯ ВАСИЛЬЕВИЧ, 1, Уплаченная сумма, Доход, Расход</t>
  </si>
  <si>
    <t>company.html?token=0BE2FCB337F8468066308FAB9A6E60E0778B49B42F561001AFB6CE3366E4A419F388586F2F3DE258CC375E0464C36139</t>
  </si>
  <si>
    <t>company.html?token=DD07C0FA0BB24F016411002AD8D242570D600FE6ECEB8CAD25108D7317318B57A0A9CB6427449FCF954AE5F9DFE61F63</t>
  </si>
  <si>
    <t>ЛЫСЕНКО АЛЕКСАНДР АЛЕКСАНДРОВИЧ, 1, МАСЛЕННИКОВА ЕКАТЕРИНА АНАТОЛЬЕВНА, 5, Уплаченная сумма, Доход, Расход</t>
  </si>
  <si>
    <t>62 чел.</t>
  </si>
  <si>
    <t>company.html?token=9EA4839643505F9368F6550FE9E77DDD499B5DC604FE00B7F9DA5208C99F3AD2EFA35FB621F31210389C282EB1C8C44C</t>
  </si>
  <si>
    <t>company.html?token=C74E6B40214FAB172F2D0E2E5C050424F1E4BE63FA1711F364B657AF343A04A281AB596D8EA8392805AAB35B9FD1FDDB0E6CA238F47A5BA980CB41C68A6F0CB5</t>
  </si>
  <si>
    <t>38 чел.</t>
  </si>
  <si>
    <t>company.html?token=C2EEB49BD5B5F7434A49C764995DF788C4F15350EF711658520A2C8C260AAA848BA0D970EF18409E8154F6BFAA295100327DB37E51C655A3A2980D028CBE2109</t>
  </si>
  <si>
    <t>company.html?token=A8DF98503EE65682160C6EE906507013683BE97C5E0C2BBC5F1AA4D63E5E3636D28B16DFD349820A029B04804E793F2DAD09B5B6E3BF38F67A3F6DA9EB771245</t>
  </si>
  <si>
    <t>company.html?token=A760913E37BC56A48C5C9D26EE44959EA0428C3E75E13E6B7A918A6034D2ABFC6FB3FAD5F891A91C9C1BA3E2DD625EE35BB7380FEBBBD793509E0DC13099AF84</t>
  </si>
  <si>
    <t>company.html?token=4C53C62825C9A16B3EBF259BD90B4F2382F26A2F71D95A02868EF9C1B5A6F9053B91FFBDBAAAF1D44105318F089BB836AD09B5B6E3BF38F67A3F6DA9EB771245</t>
  </si>
  <si>
    <t>company.html?token=33A371C3CCF4B21E43E03E59266421951F18F4BC44A812EFA74BA0ED2F0D59BEC386325BEFCD8F69BB407FF2FA29AF080E6CA238F47A5BA980CB41C68A6F0CB5</t>
  </si>
  <si>
    <t>company.html?token=006B2C8BB564753656CD59C2072694C8083F6EBB2659F54EB0AE78992A3F2704E81BDBCC6ACBB9718C0BF11622B46632327DB37E51C655A3A2980D028CBE2109</t>
  </si>
  <si>
    <t>59 чел.</t>
  </si>
  <si>
    <t>company.html?token=2539B74CE2D7C59F6B142AB846CDC35AF187034973AE25E8E70F00B08C466947EE031D1BA0196EC0ED2D82A2DBD2CD0FC26910C43354566058F50EFCF88CB892</t>
  </si>
  <si>
    <t>company.html?token=8664A8B604E81F88AC407CE950FFAE1F698628933412C5272F953F669CD7B87BAD09B5B6E3BF38F67A3F6DA9EB771245</t>
  </si>
  <si>
    <t>14 чел.</t>
  </si>
  <si>
    <t>company.html?token=555B51DFF844DAD32F56CED9B792DF25325AF5587AD19694826C0290FF8F2A6891AD1493F358E4687C2F26E91CD1CACF73E9973F5C7271D6A79DDFDD1CE9F28D</t>
  </si>
  <si>
    <t>company.html?token=F6B1C39AD93C9E7997843E5DD03159AA48A3815340B98D0AE790F9E63A2FF040AD09B5B6E3BF38F67A3F6DA9EB771245</t>
  </si>
  <si>
    <t>company.html?token=2799723FDD03F6E1B7308FD96DAF09808FE510DAB3627F31E9BE4BAF8A51B82BF388586F2F3DE258CC375E0464C36139</t>
  </si>
  <si>
    <t>65 чел.</t>
  </si>
  <si>
    <t>company.html?token=18B2B5E929C1A8B31272C027DBBAF3CAF62381919460025049D8B120125BE3512953C5CBEE2D36821A93BCC85AA4EE53AD09B5B6E3BF38F67A3F6DA9EB771245</t>
  </si>
  <si>
    <t>ЧЕРВЯКОВ ВИКТОР НИКОЛАЕВИЧ, 1, КОРЧАГИН МАРК ЮЛИАНОВИЧ, 1, ВЕНГЛИНСКАЯ НАТАЛЬЯ ИГОРЕВНА, 1, ЧЕРВЯКОВ ВИКТОР НИКОЛАЕВИЧ, 1, Уплаченная сумма, Доход, Расход</t>
  </si>
  <si>
    <t>Корчагин Марк Юлианович, Венглинская Наталья Игоревна, Червяков Виктор Николаевич</t>
  </si>
  <si>
    <t>company.html?token=7D6BCDE840641A673C446D9BC4DA6A1D58A3B3C9845E6EF08007D0E2CB2317C15C9C936A0E7E4D095D4A98A8250F0AB5A459818B5E0281D0665751D6FF891694</t>
  </si>
  <si>
    <t>company.html?token=8A932E0A3A52ADFFDE6E05B817C3ADDAD09221981D5EF4C9F81AE575DC6CFDBAC9D397D70A38C407890AE583766BFB1AEFA35FB621F31210389C282EB1C8C44C</t>
  </si>
  <si>
    <t>company.html?token=08EDAB8DA8F72D6DB2258EC2B4AF686C315205BA4A744C66AC2CCA663695CC3C5E9BBEB401381A4F46AF9490BBE87974</t>
  </si>
  <si>
    <t>company.html?token=80DBA34726074DDCD38DFCED4B6D1C92858B9726F66669B7901B541E69C72981A459818B5E0281D0665751D6FF891694</t>
  </si>
  <si>
    <t>company.html?token=E36C9598796139E0029166A4A37A9CA700106A986A106BECB5893DBB130194D9327DB37E51C655A3A2980D028CBE2109</t>
  </si>
  <si>
    <t>company.html?token=9E08D0BB01E4BFBE25E49FDBAFD473D0ECBFEE1B302255D9D9790387AAF24253A7E8352AD43232E6A72D64B5B261A9DB</t>
  </si>
  <si>
    <t>company.html?token=4FBDDF810D80AE06EAD53BE6BB1C8C6923FD0826FCB2938B9E588CBBF4907C5B2A6F44758550D8261F9160B77106BEA6</t>
  </si>
  <si>
    <t>company.html?token=C59BEBA67CA81023FE3758E627FCB14D325D3EC6FD81EDD7E98A4AA0684235A39AAFAE833B074CEA3A58EBEBC9806B631218102256CAEAF99D6D8B3DB9D66081</t>
  </si>
  <si>
    <t>company.html?token=F8A077FECED7495B29395F72356572562C4AD89AACC0F27B43C744B92B4CBC14086D87BAAB69E4D8B2E5A51BA234A84F</t>
  </si>
  <si>
    <t>ПАУТОВ АНДРЕЙ АЛЕКСАНДРОВИЧ, 3, ПАУТОВ АНДРЕЙ АЛЕКСАНДРОВИЧ, 2, Уплаченная сумма, Доход, Расход</t>
  </si>
  <si>
    <t>company.html?token=9FB6890A2BEA19806D24E74732DCCE56659B578A9ADB4652B7F068C10E5B017E2472C54BF3C2D1D87736EBEEF005F7BC</t>
  </si>
  <si>
    <t>company.html?token=9D5DD4B7D61BA8FA589FE334F0A81308276461429944CADDC38756EB2BEC0E914413077C2CE4329DB0EF2F8065706620765B7ECCC09539340E8E9FA1D724F9A5</t>
  </si>
  <si>
    <t>РАМАЗАНОВА ЭЛЬЗА РАМИЛЕВНА, 1, РАМАЗАНОВА ЭЛЬЗА РАМИЛЕВНА, 1, Общая сумма, Уплаченная сумма</t>
  </si>
  <si>
    <t>company.html?token=8EB0DD451615234A277E44DF5186B43AD8708FD1DBA21CAA4A539DB5863BE9B1AB415380BA621B9573F6B3FDED0D4C56401D0805BA5C34E0DF5FA0A75252183D</t>
  </si>
  <si>
    <t>Лукин Дмитрий Константинович, 5, ХАЧАТУРЬЯНЦ КАРИНЭ ВАГАНОВНА, 5, Лукин Дмитрий Константинович, 4, Уплаченная сумма, Доход, Расход</t>
  </si>
  <si>
    <t>35 чел.</t>
  </si>
  <si>
    <t>company.html?token=128F6328DA0B2B3D69137654AFD527BFEE63E6DF54D73DB87357CEC82BA9486727A4A3C1D7857912B9FF1E43128F1475</t>
  </si>
  <si>
    <t>company.html?token=0509EA962442F79855F63F41442060DF190075ABC652BBEF6EAAAAA131011E6463236AC2927B82C88D5546D0BBBDC316BCA417E517908CF89A6776AE56C4EEDC</t>
  </si>
  <si>
    <t>company.html?token=470F3D389FD64B5573EB8E83332C51B79E1A5D155036DF8DF8FF915E497CB40828B792DB58FED4E56AE8172B8C814B04F388586F2F3DE258CC375E0464C36139</t>
  </si>
  <si>
    <t>56 чел.</t>
  </si>
  <si>
    <t>company.html?token=ECB56885F48AA0478BD7EAB899FFA8D418961973803C084BFF673250A2A1410DC1919801F1541C8E9A286ABE1DAD9A4AA459818B5E0281D0665751D6FF891694</t>
  </si>
  <si>
    <t>11 чел.</t>
  </si>
  <si>
    <t>company.html?token=1B46B8E9EAF2AC9A746F2418B4BA3F2C3A93D1F5FE8022F96DE709E1B92F2BD68A77EFCF9639C06C03A92A226E21002C9CC887DE60238AD1C2DC727AB583D14F</t>
  </si>
  <si>
    <t>company.html?token=B68B8167FB30C1EB2F87D88CF04729B71BC79DED9A2EA63455923FA127E872489EFDC2755817690680B735445B929E61327DB37E51C655A3A2980D028CBE2109</t>
  </si>
  <si>
    <t>company.html?token=35FB509C96770BC27429EB0513DB67946A0FA8686C1919BF1F53827CBC62F743086D87BAAB69E4D8B2E5A51BA234A84F</t>
  </si>
  <si>
    <t>company.html?token=14F83099275DB9CB225A344786106E5732FB14BDA9D388430B07F3F1616A0775086D87BAAB69E4D8B2E5A51BA234A84F</t>
  </si>
  <si>
    <t>company.html?token=54263C31B6C494AA217A9AA59A61D0E11DEC1D517EEE708734352EEC9EB497CBED880AAA048A0B8FDA914A333D7F12F1F388586F2F3DE258CC375E0464C36139</t>
  </si>
  <si>
    <t>16 чел.</t>
  </si>
  <si>
    <t>company.html?token=87EA200B3433B886E6B6EC075F0BAF56A35371E6415DFAB5C9B8B88906D6C0E9A2029FBE10360615F7B70C2C55F7F3BA</t>
  </si>
  <si>
    <t>СЫСОЛЯТИН МИХАИЛ АЛЕКСАНДРОВИЧ, 4, Уплаченная сумма, Доход, Расход</t>
  </si>
  <si>
    <t>Сысолятин Михаил Александрович</t>
  </si>
  <si>
    <t>company.html?token=F9092E87FEBB4D551AD67DB01AFAE598EB61EB560D5D9297194749BE815048563AFF1EDC32AF7D7743A27260A8030AF58C64881ACB1979A9104F97960324E0DE</t>
  </si>
  <si>
    <t>company.html?token=6976258499AEED766BDDEC5561C419F0FCD72F65D4D1EDFD066E2104DE4CCE6E9BC6B66010C569758A0F7704678CE68AFAD79472A713FA23D97A717DCF90E969</t>
  </si>
  <si>
    <t>company.html?token=10821440224EDC4DBF67B76CBB7B11F03331339CEB73B85C1A37F6A86EAAC93A0E6CA238F47A5BA980CB41C68A6F0CB5</t>
  </si>
  <si>
    <t>151 чел.</t>
  </si>
  <si>
    <t>company.html?token=5191155FBAB26E6EF84839098973871FC8E058033D288FF434177987050D2E0D8C64881ACB1979A9104F97960324E0DE</t>
  </si>
  <si>
    <t>НАСРЕТДИНОВ РУСТЕМ ЗАКИРОВИЧ, 4, НАСРЕТДИНОВ РУСТЕМ ЗАКИРОВИЧ, 5, Уплаченная сумма, Доход, Расход</t>
  </si>
  <si>
    <t>company.html?token=2771A7114AA10971A36C7EA7ACBD9F7253BCE14541AD60651B377F37E8E1D19F2EA5EA85CEDBCE4FF7BAC98E056B32020E6CA238F47A5BA980CB41C68A6F0CB5</t>
  </si>
  <si>
    <t>company.html?token=1CDC9E4B0254D52ACEBFD30FEE3495ED79B0BB7D36D512BC9CA2EDC8796DBC2413145FE6A8408F54C919676B02BCEE84</t>
  </si>
  <si>
    <t>company.html?token=AC8C99A26B86BD792E6E0B5C8BF604E82856BE139613961E3AB1965E26229BF0C26910C43354566058F50EFCF88CB892</t>
  </si>
  <si>
    <t>МИТРОФАНОВ НИКИТА СЕРГЕЕВИЧ, 1, СЕРГЕЕВ СЕРГЕЙ МИХАЙЛОВИЧ, 1, Уплаченная сумма, Доход, Расход</t>
  </si>
  <si>
    <t>Митрофанов Никита Сергеевич</t>
  </si>
  <si>
    <t>company.html?token=3A59ECD04F2297714C7F78ADA5A502A502391194805C0ADF2F088BB974A6FFC2AE1B68DC4A13D60B6DC54DA6B3B77F09CA026D1A417E5933DF64B91944A4699A</t>
  </si>
  <si>
    <t>company.html?token=91988991F87FAE3BD327D7C966F6D00AA6B2B4D7D87324257EB5A86E7D2ECE17086D87BAAB69E4D8B2E5A51BA234A84F</t>
  </si>
  <si>
    <t>company.html?token=ADEA6FD49CC64F69BF2BE9E130FAE2FAFB6CAA74BFB89F68F44C8A8CA6C1394E2F413A71CA2E89F3947A6F3FCB32CE99AA8702E26386B9C8F2AFE2B622B785A3</t>
  </si>
  <si>
    <t>company.html?token=7A54DFA555E57E91276E72D9EDC0275BAB6B27D08088D9A8A6982209703CE7816F909507AA1DC655179D53518B2EB1200E6CA238F47A5BA980CB41C68A6F0CB5</t>
  </si>
  <si>
    <t>company.html?token=2E396540FE76D64056B711FB546DBDDB6491471E20E62BFBF08CC7B59F8B586114BA084E206E66B4E69C9D8DEACF71581C0BF32E844B6C51E977E3958FED7411</t>
  </si>
  <si>
    <t>company.html?token=ED83A2D509F186693C19161BE6000E9239D87B4AAB7DB8A7E4879FD6775D2740195934911F539C0677C49A3F4345A732</t>
  </si>
  <si>
    <t>company.html?token=B42AD8C67BA4329F2BB02BAD81A27BDF220223A212E1572A2DE473CDE7DDA93BA2029FBE10360615F7B70C2C55F7F3BA</t>
  </si>
  <si>
    <t>41 чел.</t>
  </si>
  <si>
    <t>company.html?token=3DB74E963E91AE4131DADA089EE6A1F09926D2DD7F26F3B59F9E84EF97DC0FED8C64881ACB1979A9104F97960324E0DE</t>
  </si>
  <si>
    <t>МОРОЗОВ АЛЕКСАНДР АЛЕКСАНДРОВИЧ, 2, МОРОЗОВ АЛЕКСАНДР АЛЕКСАНДРОВИЧ, 3, КУРОШ ПАВЕЛ ЯНОВИЧ, 2, Уплаченная сумма, Доход, Расход</t>
  </si>
  <si>
    <t>company.html?token=1FF78F40A252DE91E4D42E05B1BCBD183388845FE4C043FCF5D01F402A7352B38004A5A512013619EAF16E000968CD9A</t>
  </si>
  <si>
    <t>company.html?token=3889D6097C38415B6AD1CC9ED8A8439B8F6137243FB1BFC0BC85ACE7F3C990773CD5B8587EAC1EE442488C893F64CE8F086D87BAAB69E4D8B2E5A51BA234A84F</t>
  </si>
  <si>
    <t>company.html?token=6AF635C0F699004DB462C3B358E10C40E38D018F530E51AA229FAB85E5CCCBCAD46FCB152A0E8A75C1CAEFA999E5750F</t>
  </si>
  <si>
    <t>company.html?token=3FA536E46EE86F67BD561AAA142F0580C8904303A7F52466243E4D47509EF8F115A6CD0CD5DC74CE9DB86A8E5CAB7B08</t>
  </si>
  <si>
    <t>КАЛЫГИН СЕРГЕЙ ОЛЕГОВИЧ, 3, КАЛЫГИН СЕРГЕЙ ОЛЕГОВИЧ, 8, НОВИКОВ СЕРГЕЙ АНАТОЛЬЕВИЧ, 9, Общая сумма, Уплаченная сумма, Доход, Расход</t>
  </si>
  <si>
    <t>company.html?token=A335CD7A94CEE83603E719C06359B0A238E288BE25401A689655F81922425CC11EA9E75A4938C3136A6A9A5D841B654A279F4D84F613818E63E0B2CD2CA59553</t>
  </si>
  <si>
    <t>ВЕРШИНИН ДМИТРИЙ ФЕДОРОВИЧ, 4, ВЕРШИНИН ДМИТРИЙ ФЕДОРОВИЧ, 4, ЗАВЬЯЛОВА ЕЛЕНА ВИКТОРОВНА, 2, Уплаченная сумма, Доход, Расход</t>
  </si>
  <si>
    <t>company.html?token=C62E8F163E141930BF6CC2918B62B7B6D2B8E777270D49B452175D24C553AF34DD547032A1ED4DAB8999D76C83CD54C28C64881ACB1979A9104F97960324E0DE</t>
  </si>
  <si>
    <t>25 чел.</t>
  </si>
  <si>
    <t>company.html?token=F813BE5599FE6D9555A1050F1D36D7EFB5D699966A7A8B9FAF8EACA06B804FB0AD09B5B6E3BF38F67A3F6DA9EB771245</t>
  </si>
  <si>
    <t>company.html?token=345B9C77E96BF6C0F0DB132C956A27A99B7E98D3B596744CE57D9051D455EE9BC0E96AAEB1B2BA124126455F60937C8E5B719730558BE96B1EC0A6912759BC12</t>
  </si>
  <si>
    <t>company.html?token=BF4C4520E809CEF23DF82C8487DEC472DCC687CC68B5962101EAB60B0DF31E8A55EAEE2CBD3505EA61C3025745C32730086D87BAAB69E4D8B2E5A51BA234A84F</t>
  </si>
  <si>
    <t>ТЕРЕЩЕНКО ЛЮБОВЬ ДАВИДОВНА, 1, МАТВЕЕВ РОМАН АНДРЕЕВИЧ, 2, ЕРЕМИН АЛЕКСЕЙ БОРИСОВИЧ, 3, СМОЛЯНОВ АЛЕКСЕЙ ЮРЬЕВИЧ, 3, Уплаченная сумма, Доход, Расход</t>
  </si>
  <si>
    <t>Матвеев Роман Андреевич, Еремин Алексей Борисович, Смолянов Алексей Юрьевич</t>
  </si>
  <si>
    <t>company.html?token=E06175CD9F1DE90B54F0199BC7A30C3AE0DF9C2C922A30D40403A82F9F6DF49DC48CEA9DE513F14E74D443046798212B</t>
  </si>
  <si>
    <t>ОБОЛЕНСКИЙ СЕРГЕЙ ВЛАДИМИРОВИЧ, 2, АКАЕВ ВЛАДИМИР МОВЛИДОВИЧ, 1, ОБЩЕСТВО С ОГРАНИЧЕННОЙ ОТВЕТСТВЕННОСТЬЮ "ОПАЛ", 1, Уплаченная сумма, Доход, Расход</t>
  </si>
  <si>
    <t>Акаев Владимир Мовлидович, Общество С Ограниченной Ответственностью, "ОПАЛ"</t>
  </si>
  <si>
    <t>company.html?token=880F91089D72A14DBB30747CF2193A30084D67AA71197C2E1D0CC4CE3C478C2E0E6CA238F47A5BA980CB41C68A6F0CB5</t>
  </si>
  <si>
    <t>company.html?token=4E4C69EB9929DDBC1D7638A20CA39E9C4EEC0C56E932BB9525B7DC594AE8112C066F4B15808D59E986F846640ABA49DF90CDCC36B2E468535303E933364934F9</t>
  </si>
  <si>
    <t>company.html?token=ABDEB530549544C1B84C24CB3A35B1764253B088BB8D9A4BFF2AF8587FDDE074EFA35FB621F31210389C282EB1C8C44C</t>
  </si>
  <si>
    <t>ДИЯНОВ РАДИК РАШИДОВИЧ, 4, ОБЩЕСТВО С ОГРАНИЧЕННОЙ ОТВЕТСТВЕННОСТЬЮ "АЛАЧАК", 7, Уплаченная сумма, Доход, Расход</t>
  </si>
  <si>
    <t>63 чел.</t>
  </si>
  <si>
    <t>Общество С Ограниченной Ответственностью, "АЛАЧАК"</t>
  </si>
  <si>
    <t>company.html?token=E4C78B342F238B2420B1090C1906B5A1B836E5A57FD0EFAB29935F0C57D7E24AA39898CB649414E8C1D8BE8D6778629A</t>
  </si>
  <si>
    <t>ЕРОМА ОЛЕСЯ МИХАЙЛОВНА, 1, РОЩИН НИКОЛАЙ ВИКТОРОВИЧ, 3, Уплаченная сумма, Доход, Расход</t>
  </si>
  <si>
    <t>Рощин Николай Викторович</t>
  </si>
  <si>
    <t>company.html?token=821C854D780AB58373F5D95DBC9F4CB3267252C8AA849777A4F8A03ABE42562BEFA35FB621F31210389C282EB1C8C44C</t>
  </si>
  <si>
    <t>15 чел.</t>
  </si>
  <si>
    <t>company.html?token=83E4E35F43070D633351AF6E8A1EDB32200F98A1A6A3293ED9C22EFA1D4E3F9EF388586F2F3DE258CC375E0464C36139</t>
  </si>
  <si>
    <t>ФАРДЗИНОВ АЛЕКСАНДР АЛЕКСАНДРОВИЧ, 1, Киселёв Игорь Васильевич, 21, Общая сумма, Уплаченная сумма, Доход, Расход</t>
  </si>
  <si>
    <t>company.html?token=B41F0F226F90DF51D71B752D58DDF06195D1314D9E3BC1BB57B39566DF237FDA8C64881ACB1979A9104F97960324E0DE</t>
  </si>
  <si>
    <t>company.html?token=26455798C5CF0799C98271017CEC41F203F92F28BD8B8BF83DF68873193BD3760E6CA238F47A5BA980CB41C68A6F0CB5</t>
  </si>
  <si>
    <t>ВАСИЛЬЕВ АЛЕКСАНДР АЛЕКСАНДРОВИЧ, 1, ВАСИЛЬЕВ АЛЕКСАНДР АЛЕКСАНДРОВИЧ, 2, ОБЩЕСТВО С ОГРАНИЧЕННОЙ ОТВЕТСТВЕННОСТЬЮ "ОНЛАЙН МИКРОФИНАНС", 1, ОБЩЕСТВО С ОГРАНИЧЕННОЙ ОТВЕТСТВЕННОСТЬЮ "ФИНТЕХ ГРУПП", 3</t>
  </si>
  <si>
    <t>company.html?token=644D8696B908424ED2AD5FA33AC8F2B681CF7EC7395EB1333CAA8A79233BC1F227697DAFFACF41BDB7A142B4498A4ECAF388586F2F3DE258CC375E0464C36139</t>
  </si>
  <si>
    <t>СОЛТУС СЕРГЕЙ БОРИСОВИЧ, 2, ТЕН ИННА ВЛАДИМИРОВНА, 2, СОЛТУС СЕРГЕЙ БОРИСОВИЧ, 4, Уплаченная сумма, Доход, Расход</t>
  </si>
  <si>
    <t>57 чел.</t>
  </si>
  <si>
    <t>company.html?token=097D1090437D49CF3FAE4C25212CBD5DF25700A866ED0E15079BD111F55AA781BF480D2D9D508AFD7B453AB136E9CAE77F583115CC3FC90F7E656046626678A9</t>
  </si>
  <si>
    <t>34 чел.</t>
  </si>
  <si>
    <t>company.html?token=D509FE55DFB3B7B5F8734CF7D67D3E24DDE356221E9949D9E365282C72B2861CEFA35FB621F31210389C282EB1C8C44C</t>
  </si>
  <si>
    <t>company.html?token=35A26DF22B97B514328C476F359FC1BB371F4F7E928DBFE7C594E257149009D8300E057F184E8515352E952D0014DEAE</t>
  </si>
  <si>
    <t>company.html?token=7DD2CBB9192D7D62001390BB82F2DC815521C87A39987BB047E17D4339A1387C6F0E59D7EEC6F638CE00684C25B97A688C9B554D925DCE95111CB7EABB75456F</t>
  </si>
  <si>
    <t>company.html?token=9B1C1497CE41EC9231D5FF6AFE1DABECE79862BA17903AD16E0AF78E04C732417F583115CC3FC90F7E656046626678A9</t>
  </si>
  <si>
    <t>company.html?token=3F17A5860206C1376E32D4C847DDBA6CBB1734E005CF9BE0B5631F3AC6A37B856E39945B507C96DA1AFB65D80F278272</t>
  </si>
  <si>
    <t>21 чел.</t>
  </si>
  <si>
    <t>company.html?token=E6C185485758E6EA72234E7394E13AE0AFBBFF993395B02F510185F28398F60EAD09B5B6E3BF38F67A3F6DA9EB771245</t>
  </si>
  <si>
    <t>company.html?token=0EA0595C99451AA52FC1DA6411900C02350C2EEA33D625BE27595FD9833CFBF3F12C5BF3F52160C6C66B386D4569F8450CE2A472CBAD52785A38942CE35DD8AA</t>
  </si>
  <si>
    <t>company.html?token=8F471696175A401D28341DC7BD62D3E03949D8AE8976222ADEDA768977EA5BECA1C4B6A8C04730B64F4034E2D600ED130E6CA238F47A5BA980CB41C68A6F0CB5</t>
  </si>
  <si>
    <t>company.html?token=4DF6A3294CC78CA0854F89C5B5ED19D1352CA7F89C81826A99BC46E34242A22EF53D48DC4F63E26E6F597ADA612BF9E5</t>
  </si>
  <si>
    <t>company.html?token=4F25ECD3A39A111EEACBA58E8D2DD0259043658751293010E5B883D22310C926327DB37E51C655A3A2980D028CBE2109</t>
  </si>
  <si>
    <t>company.html?token=13DB25432D58FB968A29389ABBAD261D2F49246A9E08A2E7434F0033A7313E8C0E6CA238F47A5BA980CB41C68A6F0CB5</t>
  </si>
  <si>
    <t>company.html?token=83354600816BD288B907F69E89D4D0241D55D039CFDA5D6C23010587EAC2875949ED4141D92F37FD614818F2DCA2147E</t>
  </si>
  <si>
    <t>company.html?token=1040CAF516C95C776E165960B05837F4264717024DFAC5838CBE225579767CB5686C85C0EF4FA962D8B9A4CE28E5A318</t>
  </si>
  <si>
    <t>company.html?token=CA1C6B53042BAFC8FA1292B040684B0781BEC20C4E891CF1D5A8C49262C7060DC26910C43354566058F50EFCF88CB892</t>
  </si>
  <si>
    <t>СКУТИНА ИРИНА ЕВГЕНЬЕВНА, 1, КОЛЕСНИКОВА ТАТЬЯНА ИВАНОВНА, 1, Уплаченная сумма, Доход, Расход</t>
  </si>
  <si>
    <t>Скутина Ирина Евгеньевна</t>
  </si>
  <si>
    <t>company.html?token=E5DC541F9085BFB2EAA8A50626D393BF32E9EB22227AABFF7C0313D16EE0DFF80E6CA238F47A5BA980CB41C68A6F0CB5</t>
  </si>
  <si>
    <t>company.html?token=AB680CF775350C9F0926021114514D80CF22311ED9FB40E7C73575C826146F4205A231B1DE155FF281980A08A63C6B0C7F583115CC3FC90F7E656046626678A9</t>
  </si>
  <si>
    <t>company.html?token=87DD1BC5AF6BD0D27FA5FCDB7867F21813B6B90B4B64C37D2E368C6E32561E908507AC18A6657E94589E293B96FE8347EFA35FB621F31210389C282EB1C8C44C</t>
  </si>
  <si>
    <t>КУЗНЕЦОВ МАКСИМ ВАДИМОВИЧ, 4, КУЗНЕЦОВ МАКСИМ ВАДИМОВИЧ, 5, Уплаченная сумма, Доход, Расход</t>
  </si>
  <si>
    <t>company.html?token=1737CF6E4FDEDDD4AE0E0E078DBF0C27211B0881B4C5210D42E2348BEC53859A088AA1D02AA7B21026D04D228A5CBAE57F583115CC3FC90F7E656046626678A9</t>
  </si>
  <si>
    <t>company.html?token=84610D0A4CA8956DC7440548529233687EA6FA930461A5F4898060C461BC7ECFF6B521CD2CFBFD3A421EEDAD60FFA584086D87BAAB69E4D8B2E5A51BA234A84F</t>
  </si>
  <si>
    <t>company.html?token=CFDF3BA21404A01C6B853F04A8DA27B85599ADAD5C32B9949F43AFF03825F1B6A637F820E4077D9A91C146B2C1C3DDC0A5FB591D6D62D9F5D1D605F94552024A</t>
  </si>
  <si>
    <t>ПРОКОФЬЕВА ЕЛЕНА ВАЛЕНТИНОВНА, 2, ПРОКОФЬЕВА ЕЛЕНА ВАЛЕНТИНОВНА, 2, ЛЫСЕНКО ИГОРЬ ВЛАДИМИРОВИЧ, 1, ПРОКОФЬЕВ ЕГОР ДЕНИСОВИЧ, 2, Уплаченная сумма, Доход, Расход</t>
  </si>
  <si>
    <t>Прокофьева Елена Валентиновна, Лысенко Игорь Владимирович, Прокофьев Егор Денисович</t>
  </si>
  <si>
    <t>company.html?token=F963F9F3505E12DEF7326097591327E261523679556ACC88F763FCD613F51F877F13754E454A939FB52D5514A11BA7A47F583115CC3FC90F7E656046626678A9</t>
  </si>
  <si>
    <t>company.html?token=6ECC35FD3BF6022A7B9C8D93184DAA417A72E717FE6A330DBF4A91698D403104179966060D7A29DC4CCFE2CD58B37C870CE2A472CBAD52785A38942CE35DD8AA</t>
  </si>
  <si>
    <t>company.html?token=216B89C8664D1AFCF34556F649EC571A41CDB70C4C461BAFE4EBE92F683AB4F5794014A5C82BDD553119F20E0BE53AF5</t>
  </si>
  <si>
    <t>company.html?token=D12478A7E7593A729CDDBCD2DCC3DDD42F9AEA452DDB3AC5138D7258F7CDF321610CF67DD130D14B9AADF5AFB35264B3FE556B42935A599EC6C5A8062A96DD89</t>
  </si>
  <si>
    <t>company.html?token=6353F1BC9EA6D6EF64E71C22390070839DE9C603EE2439EBE9CEB107C2D6E12F0E6CA238F47A5BA980CB41C68A6F0CB5</t>
  </si>
  <si>
    <t>company.html?token=EA5FC4C397AE7EACBC1A2C364791B938BC7331C05FBAB2824F0B4548C77313110EDD29D4F147B9DFBCBDE6F23432629B</t>
  </si>
  <si>
    <t>company.html?token=4E4FB16C10BA4CF85ABAC281CF9560F136CCC42269871357040A13595EDE5567C24FC13161FA925709C9C0BEF006D7FA0E6CA238F47A5BA980CB41C68A6F0CB5</t>
  </si>
  <si>
    <t>СИНЯКОВ АНДРЕЙ ВЛАДИМИРОВИЧ, 2, СИНЯКОВ ВЛАДИМИР ИВАНОВИЧ, 1, Уплаченная сумма, Доход, Расход</t>
  </si>
  <si>
    <t>Синяков Андрей Владимирович</t>
  </si>
  <si>
    <t>company.html?token=203A028CCA92B814E1261ADFF621F1F9E0792D29BD3BA22926AD471745CD5EBF7F583115CC3FC90F7E656046626678A9</t>
  </si>
  <si>
    <t>company.html?token=D1B088A6F67776C05EB305CE24D38BF99CCD6C36B9045AEBDE1E13C306C6F27E8AB21FB4C91421465C254312EA45BFF5287B0019C76D299F9E3429D99B2538A8</t>
  </si>
  <si>
    <t>company.html?token=0E3CBA88971B9BF182011429572225FBDBCACFD3D161D718D02527770BA093551D6DEBE10F52FE5B72715A5C9666F4FAAD09B5B6E3BF38F67A3F6DA9EB771245</t>
  </si>
  <si>
    <t>company.html?token=48F0CD15AF90F5A841B789101BC21537200B5028667DB2E7F351F26184A61C1EA02890990AAB3935F4E8E82E3DECF64A</t>
  </si>
  <si>
    <t>company.html?token=69D64FF7E8031C74FBF52C6293AF35B07DB351269833677A15A310EBD3B17F537EF0272476EF647120256C7496C7B2767F583115CC3FC90F7E656046626678A9</t>
  </si>
  <si>
    <t>ТИЩЕНКО ИРИНА СЕРГЕЕВНА, 9, ОБЩЕСТВО С ОГРАНИЧЕННОЙ ОТВЕТСТВЕННОСТЬЮ "НОВОСИБИРСКАЯ ИНВЕСТИЦИОННАЯ КОМПАНИЯ", 1, Общая сумма, Общая сумма штрафов, Уплаченная сумма, Доход, Расход</t>
  </si>
  <si>
    <t>company.html?token=85E2F0BC8F88174E2718970FAA39732C3ABCDF62A1D2A16EB021433DFFE15C18F388586F2F3DE258CC375E0464C36139</t>
  </si>
  <si>
    <t>company.html?token=5596A8716A7F9DC384A27BEA3023D39909BDDA72FE473CE5A5B137B3B22A24C8F388586F2F3DE258CC375E0464C36139</t>
  </si>
  <si>
    <t>company.html?token=C48820C5267BFD8AC023CE987FF9BABFE85B6B95A372BCD3E4CCDEE67C97140EBBABC3AC0434F10647C4E71338E9FEEBEB1F601F06F074C791918420B9080A26</t>
  </si>
  <si>
    <t>ПЛЕТНЕВ ВЛАДИМИР ВАСИЛЬЕВИЧ, 2, ПЛЕТНЕВ ВЛАДИМИР ВАСИЛЬЕВИЧ, 1, Общая сумма, Уплаченная сумма, Доход, Расход</t>
  </si>
  <si>
    <t>company.html?token=49C9C3CB3CFD01F06531D3E57F711C6F34C466BC5751EEBC99CC28FCB731DE16ABCC77560B452215BA9BDB9A37BCDCD4327DB37E51C655A3A2980D028CBE2109</t>
  </si>
  <si>
    <t>ЧИРКОВ КОНСТАНТИН НИКОЛАЕВИЧ, 3, ЧИРКОВ КОНСТАНТИН НИКОЛАЕВИЧ, 5, ЗАЙЦЕВ СЕРГЕЙ ВЛАДИМИРОВИЧ, 7, Уплаченная сумма, Доход, Расход</t>
  </si>
  <si>
    <t>company.html?token=115043DDA3A2768211990EBE756BF675E212200333ECF6CA300DDEB79DE10C30F55CF1FE67CEDECB8F626559C907DC06</t>
  </si>
  <si>
    <t>company.html?token=989A9423527DAF9A390226FC14A0A3EA4DFBB753EE190394017997AD8526C3430E6CA238F47A5BA980CB41C68A6F0CB5</t>
  </si>
  <si>
    <t>company.html?token=2665D941A60BA286A71BB1866529F60D9B6A493714DE6694A722C51E601DD8EEF388586F2F3DE258CC375E0464C36139</t>
  </si>
  <si>
    <t>company.html?token=16F5F3F0F6BF7CBFD3194DDCEFBDAE2FF2574AD0B25DDED9D009745B73838EB949E6DA8660CB662D5E509CF1A20B3C9FBCC14EB9B3BE254C2E1839F69BA85E30</t>
  </si>
  <si>
    <t>БЕЛЯЕВ ГРИГОРИЙ АЛЕКСАНДРОВИЧ, 2, БЕЛЯЕВ ГРИГОРИЙ АЛЕКСАНДРОВИЧ, 3, БИЯНОВ ВИТАЛИЙ ЮРЬЕВИЧ, 3, Уплаченная сумма, Доход, Расход</t>
  </si>
  <si>
    <t>company.html?token=E7F7BBAB8CCDEB830ABDA070037AD406C0E6C522DC88BB6A63B8C0E70BA8A04B7DD74C732D2A4C00E35A6AF9B0DCD7EC</t>
  </si>
  <si>
    <t>company.html?token=7755E6C82C2C10E66061D659D5EB6B3598EE1C7566AAB30BE012104A3D0E04BC41047DC9F207F57360A835B7691025B97F583115CC3FC90F7E656046626678A9</t>
  </si>
  <si>
    <t>company.html?token=94DD7AABB0DE6F7A638FE98BFAE0ADE62E6743FA233BAEC36A6AC2CFA242BDB34837345622D5E481594076E5DC17AEB3A3FCBDEB1147E6AEC9DAE266A465E27B</t>
  </si>
  <si>
    <t>СЕМЁНОВ МАКСИМ ВАЛЕРЬЕВИЧ, 2, СЕМЁНОВ МАКСИМ ВАЛЕРЬЕВИЧ, 2, ДОРОФЕЕВ ДЕНИС АНАТОЛЬЕВИЧ, 1, Уплаченная сумма</t>
  </si>
  <si>
    <t>Семёнов Максим Валерьевич, Дорофеев Денис Анатольевич</t>
  </si>
  <si>
    <t>company.html?token=FD13327E77202ACE77D171CA4B9B9A2392EE60EFC89876DFDC851BA3BA8044147ECDEA9BCB4CB0A326E982BA9F2F143E327DB37E51C655A3A2980D028CBE2109</t>
  </si>
  <si>
    <t>company.html?token=58CE6EE7FD23B22050D79B047D5F23BECAA2D325E790B08666EB513338B818B8A5DD5F410D56F07F0FFBD3CCCFD85C97</t>
  </si>
  <si>
    <t>company.html?token=5F273561B46ACBB561E9FC82125C55902DE088D823E96595DB3828D5392BAEDC61E35BCE075219D9A6822518C6DE0A711A1E2FE94F35B4792AC422BC8210E6FE</t>
  </si>
  <si>
    <t>68 чел.</t>
  </si>
  <si>
    <t>company.html?token=2DBD18F57FD2BCB60824C9376BC5FC1E887ADB69C1FB270461085BE7843E1B65216001ADDBCB46F1A35235BDA79A2A05A2029FBE10360615F7B70C2C55F7F3BA</t>
  </si>
  <si>
    <t>company.html?token=4C37FCCB15B94FB5E6900249E555A2CF1F21EB16008B064EC0617C1B85DB33D291CE24228822420CB01682C6B23F28B07F583115CC3FC90F7E656046626678A9</t>
  </si>
  <si>
    <t>company.html?token=218C81DB559C6CD20087C72FD41CD4BE3FC80E2A3B66AF510D2EC24466DF87DEEBACFF51A48CEAD3BBC426FEE3AA17440E6CA238F47A5BA980CB41C68A6F0CB5</t>
  </si>
  <si>
    <t>КИСЛИЦИН АЛЕКСАНДР СЕРГЕЕВИЧ, 1, БЕРЕЗОВ МИХАИЛ ЮРЬЕВИЧ, 3, ВОЕЙКОВ ВЛАДИМИР ЕВГЕНЬЕВИЧ, 5, СТОЛЧНЕВА АННА ЮРЬЕВНА, 1, РЯБОВА ИННА БОРИСОВНА, 2, БАЦЕВА ЕКАТЕРИНА СЕРГЕЕВНА, 2, Уплаченная сумма, Доход, Расход</t>
  </si>
  <si>
    <t>company.html?token=6D4E75FF6806B1549208CE1DCB8E3C55B19E1E2D63C56753541D13199171C67BCC362A4464789E9A28F0A65E5A12EF82</t>
  </si>
  <si>
    <t>company.html?token=85556D04421B8C3ECFA0EFDACBF9904C13FD0F7EDADD3168450806F6EE73E42BEBA7B55FD05926E72416D47F5CD324EAC26910C43354566058F50EFCF88CB892</t>
  </si>
  <si>
    <t>33 чел.</t>
  </si>
  <si>
    <t>company.html?token=0CCCBD94E59E61A3F0A69D96BDDA3EA7E91BE42DC0ECACDDEE980DBD29539E61F388586F2F3DE258CC375E0464C36139</t>
  </si>
  <si>
    <t>company.html?token=39E25428A65F549F607496C7471B0ED62B8376E46405CFD10AE40A12DFD6F540F49102CA68DDD2EEEE6A7E62B1845F20</t>
  </si>
  <si>
    <t>company.html?token=D73ED11638B2C2E5EDBD69D219AD720DFF5FBA5AA6566584730256D5AE723A7C50D26B63982A4B59796308AF49AB588FC11319F1B732DCDFE4BB22D4DDD7E929</t>
  </si>
  <si>
    <t>company.html?token=2BBEE0A8D775EC9CE2811580DD09B83567120214910E6D2105605CB880A2021FF1EB046F2D5EB78159C9E278A2692D178C64881ACB1979A9104F97960324E0DE</t>
  </si>
  <si>
    <t>company.html?token=52581A4F34797140CC88E78E6B6279A1B1F74A5AAE0F5CC79826969A46B7ACA0FC72F769796CCE855D7663B8222E31D3</t>
  </si>
  <si>
    <t>company.html?token=F06B42A9144A2BE11F47490557CCD452C906718853C63E424EC6A52CB6D2635C31451830A7CE98DAAE65D98B343C8968</t>
  </si>
  <si>
    <t>company.html?token=C24BAEDAAEAB5034D3D3DB3532D29D06493E1240E547B5314A273454901D01D17F583115CC3FC90F7E656046626678A9</t>
  </si>
  <si>
    <t>МАЛЫШЕВ СЕРГЕЙ ЕВГЕНЬЕВИЧ, 2, МАЛЫШЕВ СЕРГЕЙ ЕВГЕНЬЕВИЧ, 3, Уплаченная сумма, Доход, Расход</t>
  </si>
  <si>
    <t>company.html?token=6866B0C90A15B64771002ECB60D41BF7661C9B44FA702937A4B9E7C538F9C1A3F388586F2F3DE258CC375E0464C36139</t>
  </si>
  <si>
    <t>ИВАНОЧКИН ИЛЬЯ БОРИСОВИЧ, 2, КИУШКИНА НАТАЛЬЯ ВАДИМОВНА, 1, ИВАНОЧКИН ИЛЬЯ БОРИСОВИЧ, 1, МАКСАКОВА АННА ИГОРЕВНА, 1, МЯГКОВА ОЛЬГА ВИКТОРОВНА, 1, ЦВЕТКОВ АЛЕКСЕЙ ВЛАДИМИРОВИЧ, 1, МИРОНОВА ТАТЬЯНА АЛЕКСЕЕВНА, 1, МАНЕРНОВА СВЕТЛАНА ОЛЕГОВНА, 1, КОСТИНА АЛЛА ВЛАДИМИРОВНА, 1, КНЯЗЕВ АЛЕКСАНДР ЮРЬЕВИЧ, 1, ДРУЖБИНСКИЙ АНТОН ОЛЕГОВИЧ, 1, Уплаченная сумма, Доход, Расход</t>
  </si>
  <si>
    <t>42 чел.</t>
  </si>
  <si>
    <t>Киушкина Наталья Вадимовна, Иваночкин Илья Борисович, Максакова Анна Игоревна, Мягкова Ольга Викторовна, Цветков Алексей Владимирович, Миронова Татьяна Алексеевна, Манернова Светлана Олеговна, Костина Алла Владимировна, Князев Александр Юрьевич, Дружбинский Антон Олегович</t>
  </si>
  <si>
    <t>company.html?token=DC44DFF1795406880B08C942C73F1063B29D4071D4585BF17D69A995E06C57EE928448440718BC06F43A22F37AFE9957BC85E0B98CBFD650800D1CD4A6D2B2ED</t>
  </si>
  <si>
    <t>КОПЕЛЕВИЧ АНАСТАСИЯ ИГОРЕВНА, 1</t>
  </si>
  <si>
    <t>Копелевич Анастасия Игоревна</t>
  </si>
  <si>
    <t>company.html?token=5B352005EE0C89918DAFDF801F059B1D3FD4FC593F5EFD697EFD256D8C59383C22303EB8B348DE05CD6081B68110119AF388586F2F3DE258CC375E0464C36139</t>
  </si>
  <si>
    <t>company.html?token=E4583AF700333D3875B167F6C226545A8B37A82674BFD73DDCF0F922CE0F612BA459818B5E0281D0665751D6FF891694</t>
  </si>
  <si>
    <t>МЯКИШЕВ ИВАН ВЛАДИМИРОВИЧ, 3, ОБЩЕСТВО С ОГРАНИЧЕННОЙ ОТВЕТСТВЕННОСТЬЮ "АГЕНТСТВО+", 2, ОБЩЕСТВО С ОГРАНИЧЕННОЙ ОТВЕТСТВЕННОСТЬЮ "ДОЛГОВОЕ АГЕНТСТВО", 1, Уплаченная сумма, Доход, Расход</t>
  </si>
  <si>
    <t>Общество С Ограниченной Ответственностью, "АГЕНТСТВО+", Общество С Ограниченной Ответственностью, "ДОЛГОВОЕ АГЕНТСТВО"</t>
  </si>
  <si>
    <t>company.html?token=0F2C3B7F4517ABEE6F04D7086553985B1DBD10789498E256E2A9B67D84F1BCBBA459818B5E0281D0665751D6FF891694</t>
  </si>
  <si>
    <t>company.html?token=994E1233430749D58DDE7A64DBEE3957B18B3D89C1E05EC45ED781EC5A433FF5F388586F2F3DE258CC375E0464C36139</t>
  </si>
  <si>
    <t>company.html?token=BC725D9F3727281E201BE92CBA4104A84DCC192F9ACEF67EB0501C3AA7794C3EC26910C43354566058F50EFCF88CB892</t>
  </si>
  <si>
    <t>company.html?token=422C02461030D52EFE180FCEEC630992AA7A4EABAF9A983A09DD2D101268971C0E6CA238F47A5BA980CB41C68A6F0CB5</t>
  </si>
  <si>
    <t>company.html?token=D0D7CE3D9CAA9F024CFA8B01C96173FC262D009984721CAC9C15CE2FED5736355B7C29D6706038B6BC1A4584D8FE0D7C086D87BAAB69E4D8B2E5A51BA234A84F</t>
  </si>
  <si>
    <t>ЗАЙЦЕВ АЛЕКСЕЙ ВЛАДИМИРОВИЧ, 1, ЗАЙЦЕВ АЛЕКСЕЙ ВЛАДИМИРОВИЧ, 1, Общая сумма, Уплаченная сумма, Доход, Расход</t>
  </si>
  <si>
    <t>company.html?token=99D1F255CB8E6FD9224D9D4AC7A63F271A5C2F51F752291A637E3C4777D7B9B0C1AC101B8625C35A36E68CEA7E8EC1DE8C64881ACB1979A9104F97960324E0DE</t>
  </si>
  <si>
    <t>company.html?token=D2F4455B479E47422055B8FF87070E1101DB2C7B1CD85B032426910E8FF5989067C9D418FB3A1FA08B84463DEFFBFB85FA7FACD993D6A1096D229DAF379D0312</t>
  </si>
  <si>
    <t>company.html?token=B85575AFAA14AB9F7232C299787E944A4E711A0A570D0ED67549D4E212BEF5547FB03A535C585F0617C7DA98C1EB746E72070716EC6B663B04A79EE09449499F</t>
  </si>
  <si>
    <t>company.html?token=A8B339FE2093BB8CF312452099BC133AB935CF118F8002AC59B0A70450A9298329131A95C582E92504B878FD3B629A99086D87BAAB69E4D8B2E5A51BA234A84F</t>
  </si>
  <si>
    <t>ЖОСАН АЛЕКСАНДР ГРИГОРЬЕВИЧ, 1, АГИБАЛОВ АЛЕКСАНДР АНАТОЛЬЕВИЧ, 1, ЖОСАН АЛЕКСАНДР ГРИГОРЬЕВИЧ, 2, Уплаченная сумма, Доход, Расход</t>
  </si>
  <si>
    <t>company.html?token=F996A0BBDEA2C28C91EA5B68536018A7CFC9AE2C2AB1BCEB25A6D48A2B8F780C3F8D0F9135A5DC1A12A4E5934CE2FABF</t>
  </si>
  <si>
    <t>company.html?token=1159A77332A94A9C938D54BAB885293FE795239E16D5485F0BE8527E3FC575224B2943FCEBD3148A1D0AE32FB963831AC26910C43354566058F50EFCF88CB892</t>
  </si>
  <si>
    <t>company.html?token=750BAF403A96560D2CD9444BA87D7A629A92FED78B35E3AB7093528BBB39784CCE2A82C78BFC09F574E3391E87655436A459818B5E0281D0665751D6FF891694</t>
  </si>
  <si>
    <t>company.html?token=87032EB3C9AC25E30926333D293019E370A66169F2AE03AAD2C407B3A7AC67E9A2029FBE10360615F7B70C2C55F7F3BA</t>
  </si>
  <si>
    <t>27 чел.</t>
  </si>
  <si>
    <t>company.html?token=01DB30C65CD53166A0AFA3A9D05443D133A4E261432EE3F336114FAD75D75593EFA35FB621F31210389C282EB1C8C44C</t>
  </si>
  <si>
    <t>company.html?token=26DB4285D91FD2CAE2C8FBAC738150EA1BF8C215268DD77A8032F4DD663A95900E6CA238F47A5BA980CB41C68A6F0CB5</t>
  </si>
  <si>
    <t>company.html?token=8511CB2795171C66112B0A0F2F82114D66EA18B0498A6F052745A44B0F2910EAF90563AF7783A93D31473ACC58E91C8278FD3043D8DF520F7C1EC1187DAF882B</t>
  </si>
  <si>
    <t>company.html?token=731CE1D4A03B083B5A0DEBB3B730FB4D373F0907C5B84DEA1B1606BDC6C310F42FBAE61A6E034143FC9ED3EBAFC7A7F27F583115CC3FC90F7E656046626678A9</t>
  </si>
  <si>
    <t>company.html?token=5DA66A178638B1683E47BEC89AE0D4C1DA4ADCDC3B9F967633B9AB942CE21F5CC26910C43354566058F50EFCF88CB892</t>
  </si>
  <si>
    <t>company.html?token=5CFF6806A272E574AE0040E1AF144E3D6462C49854BE3243D7666661C5DA247F9A57E6DB9E0993E3FFAD80AAE26024B1</t>
  </si>
  <si>
    <t>company.html?token=000E80CDE7880E23C91C11037304C289B5F5679A2922765C867DCFD60402AD5DEFA35FB621F31210389C282EB1C8C44C</t>
  </si>
  <si>
    <t>company.html?token=14593BA3F7C764E22C3821412E4035957B419DD3E46CFC73210221D1FF90D4DFD7AE817C7905BA101F90A6C8355A23AFA459818B5E0281D0665751D6FF891694</t>
  </si>
  <si>
    <t>company.html?token=148769FDDB50E1028FB404455EFD49A5E5444E007C081B1C8BC828611CB71D68327DB37E51C655A3A2980D028CBE2109</t>
  </si>
  <si>
    <t>company.html?token=A0D89F8C566969C83E075CA3180C3CBAFA85ACBD7010E4114E6DE716BE0C818B76484C5265B5352A289C6C1595375283ECCC7691093B3C6FA745A523C2E59741</t>
  </si>
  <si>
    <t>company.html?token=04525A3E7E0FC85A8A6CB24381C4069F557D7D72A234A06ED3D05C03CA8C2C7F3A76B1425613A895C3DA84367CC401E12472C54BF3C2D1D87736EBEEF005F7BC</t>
  </si>
  <si>
    <t>ВЕЛЬМОЖКО АЛЕКСАНДР ЮРЬЕВИЧ, 4, ВЕЛЬМОЖКО НАТАЛЬЯ АЛЕКСАНДРОВНА, 1, Уплаченная сумма, Доход, Расход</t>
  </si>
  <si>
    <t>company.html?token=D5C3F51E5BB1F951CC0597CCADAF26643FBCC6249EC2DC4A1CB05685CD5E27946FB3CF5B2A52F049D4E13FF09BD1FDD0AD09B5B6E3BF38F67A3F6DA9EB771245</t>
  </si>
  <si>
    <t>company.html?token=C151BE8F5AD17504D95AEDD0D86F3E5768DEA4463DA0153636F6EB1FB34C9B5C862424AE725CD4570A9A9530B27E3D9BEFA35FB621F31210389C282EB1C8C44C</t>
  </si>
  <si>
    <t>company.html?token=314D24A62B2C7E0A3BD0EBBEA22DD81EF4D4FC9E2596FCA44E4DBA3D409E1684D49A2C557408403644495E2F1989A34A1832E8ECB35DB3E38485185A940ED92F</t>
  </si>
  <si>
    <t>company.html?token=AE71F43672B975BACBE4F4EEDA4D636DFFCC0BA2D7C901147691C6ED94154B0F51D221422D9FF21AC847782F55F03F52327DB37E51C655A3A2980D028CBE2109</t>
  </si>
  <si>
    <t>company.html?token=0CE6946D53832EEB72840661749B40805194FC2D970464065B164E756DA00C96514EB9844F986026F6DF15CDF3417C3C</t>
  </si>
  <si>
    <t>company.html?token=91E3D566498F1791FF635A0FC3120C74F705F4140489EA3D0DA6B2F94907577B8C64881ACB1979A9104F97960324E0DE</t>
  </si>
  <si>
    <t>company.html?token=9C43CE661CA86D56009C8C923E943FD3C3BCFF5B2056ABE553293F50273D760D0396C348EA3E3FC7570786DBE814CBFC7F583115CC3FC90F7E656046626678A9</t>
  </si>
  <si>
    <t>company.html?token=551ECFC4D78CD71109BED36C5F1A6B527852AE41BDD3EEAEA164E17B18B1B117F1D78270BDB837ED2435B912A1107FE2327DB37E51C655A3A2980D028CBE2109</t>
  </si>
  <si>
    <t>company.html?token=DDA2E445AC004A1F2C63D50E3EB6A77A21789C083F3B6468FFAF23C29C2283C6327DB37E51C655A3A2980D028CBE2109</t>
  </si>
  <si>
    <t>ЧЕБАНОВСКАЯ ЮЛИЯ ГЕННАДЬЕВНА, 1, МОШКИН СЕРГЕЙ ИВАНОВИЧ, 1, Уплаченная сумма, Доход, Расход</t>
  </si>
  <si>
    <t>company.html?token=81BBB77A1D5D46AD5F8C6AC3F9934251BDDCB641011C915461333EDF929D071F7E347543F8F29635A3A89BDF15E8767251411F5308C0F3881474988B399C4C75</t>
  </si>
  <si>
    <t>ФАРАФОНОВА ПОЛИНА ЕВГЕНЬЕВНА, 1, ФАРАФОНОВА ПОЛИНА ЕВГЕНЬЕВНА, 1, КОРЯЗИН АНДРЕЙ СЕРГЕЕВИЧ, 1, Уплаченная сумма, Доход, Расход</t>
  </si>
  <si>
    <t>Фарафонова Полина Евгеньевна</t>
  </si>
  <si>
    <t>Фарафонова Полина Евгеньевна, Корязин Андрей Сергеевич</t>
  </si>
  <si>
    <t>company.html?token=A0FEDAFDCC1EFFE808FB9E3C9AB061BD7EFBAEF09EAD71A73EBB776E75B31013327DB37E51C655A3A2980D028CBE2109</t>
  </si>
  <si>
    <t>company.html?token=3476768E693DAF97DA2B6CD77110E4C62F51415BF552BFD94479BBF14F834BD20E6CA238F47A5BA980CB41C68A6F0CB5</t>
  </si>
  <si>
    <t>company.html?token=1EC50FD302E4CA0A460A72EBB280080EC9C114E5F09ED9000AC7BA8660F430A0A76EF276F720A51D72D8A6AF2A2A1220327DB37E51C655A3A2980D028CBE2109</t>
  </si>
  <si>
    <t>company.html?token=7DE86735E20231E7ACDB59B3883B2089FE5E17D74734F11B1E84B1DA315C015B3128E1E5F6BDD453F5DE30FE0707435DD173ABA56BBD83D06A483548604A9AAB</t>
  </si>
  <si>
    <t>company.html?token=BFE1417F53ADD088DB21453AF0DD4FA613C1586CFF76AD14F36BA73170E7760B336328A6AB8EB45EF2F00E34036BE9938C64881ACB1979A9104F97960324E0DE</t>
  </si>
  <si>
    <t>ГАЗЕЦКИЙ ВЛАДИСЛАВ ВАЛЕРИЕВИЧ, 1, ГАЗЕЦКИЙ ВЛАДИСЛАВ ВАЛЕРИЕВИЧ, 2, РЕШЕТИН АНДРЕЙ ВАЛЕНТИНОВИЧ, 2, Уплаченная сумма, Доход, Расход</t>
  </si>
  <si>
    <t>64 чел.</t>
  </si>
  <si>
    <t>Газецкий Владислав Валериевич</t>
  </si>
  <si>
    <t>company.html?token=A45DF3557E2B3AFF3FF3CEDA2D3EAFAB5812C7CE16B9B1AEF8E17933F7EE6A120E6CA238F47A5BA980CB41C68A6F0CB5</t>
  </si>
  <si>
    <t>company.html?token=18CFBC7D901B378D891CD1684E31D7F0D5863F02AF242637F84B52799322AA72C26910C43354566058F50EFCF88CB892</t>
  </si>
  <si>
    <t>company.html?token=5740CDE66C624E6D3356B3C8180458C3D6BCEB312C83A5043E36ADC4451E8B7D327DB37E51C655A3A2980D028CBE2109</t>
  </si>
  <si>
    <t>company.html?token=26AB66A7CA3DA3A062EFC657A5635B2F9834BB86C521707DC61A6273242D582843B685B9DFA63167CCAA688928F4DE12</t>
  </si>
  <si>
    <t>company.html?token=3009BFF28801733B5EE5B2CB785C44EB3CE0566F41565894FCEC6A1BC80DFCE03FB88D220B82F79F7AC8F2B24C701693F388586F2F3DE258CC375E0464C36139</t>
  </si>
  <si>
    <t>company.html?token=5C61ABB7EA9562CB2D0E4076CA514E0092EA1F67A1137BFDEC20DB1EE505CA046534895099974754AAE41544255906C9EFA35FB621F31210389C282EB1C8C44C</t>
  </si>
  <si>
    <t>company.html?token=CE64D2F74690A6A322D89AE4CF26D1D8BD6A1C97F1FDB7B5C6FE11BF02CBCE50086D87BAAB69E4D8B2E5A51BA234A84F</t>
  </si>
  <si>
    <t>company.html?token=A221BD9E4B13CC40FD81E7C617F902470781B6E267B9991C407FEFBC6B32BC549FE6A171B8E237A28D7543A949655028</t>
  </si>
  <si>
    <t>company.html?token=4F035BB2F33166F582DAC393468C185822469949B449B206A3BE5A17D0E070FD4EAE23368F690E80D9A935DBD87D9ABE8C64881ACB1979A9104F97960324E0DE</t>
  </si>
  <si>
    <t>ФЕДЮКОВ ВЛАДИМИР КОНСТАНТИНОВИЧ, 1, ФЕДЮКОВ ВЛАДИМИР КОНСТАНТИНОВИЧ, 1, ФЕДЮКОВ КОНСТАНТИН ВЛАДИМИРОВИЧ, 1, Уплаченная сумма</t>
  </si>
  <si>
    <t>Федюков Владимир Константинович, Федюков Константин Владимирович</t>
  </si>
  <si>
    <t>company.html?token=4160FCD1D0F49721EF63B59EC749208706E49D7CEED27DCF6B6319FD2EFE5DFD7F583115CC3FC90F7E656046626678A9</t>
  </si>
  <si>
    <t>company.html?token=891D61475619D11D1F31EFAEBFB8D92F0E39128EAFC5DD36F499B7EBE65569D00E6CA238F47A5BA980CB41C68A6F0CB5</t>
  </si>
  <si>
    <t>company.html?token=2CE0E61015C9E0EDF62E81132805BE53CCCDD007008B4D5ADB44E19C6483BEA64220E8EF2AFA079E82E1CF5D84870D8A0E6CA238F47A5BA980CB41C68A6F0CB5</t>
  </si>
  <si>
    <t>company.html?token=3F2F3C9E1CAB115C6BB3AD2D2A98498A9E9969C40791AD7C56EFB05C275504AE0E7E62FB5B881E7494B4D32ACC0524E30E6CA238F47A5BA980CB41C68A6F0CB5</t>
  </si>
  <si>
    <t>company.html?token=5C14D4BB5E6A1C1DF2C031DD8888415B2C765A32EB759DF864EE14EF544E28D57F583115CC3FC90F7E656046626678A9</t>
  </si>
  <si>
    <t>ШАРОВА ЕЛЕНА ВИКТОРОВНА, 1, ЕФИМОВА СВЕТЛАНА БОРИСОВНА, 1, Уплаченная сумма, Доход, Расход</t>
  </si>
  <si>
    <t>company.html?token=B26CC2E74C83F899998327404377B0C2FC635A9D30A41C4523F744D029FE018E39E067AFCBF2D3ED606FCB81A305EE99327DB37E51C655A3A2980D028CBE2109</t>
  </si>
  <si>
    <t>ЛУКЬЯНОВ ДЕНИС ВЛАДИМИРОВИЧ, 1, КОРНИЛОВ СТАНИСЛАВ ЮРЬЕВИЧ, 20, Общая сумма, Уплаченная сумма, Доход, Расход</t>
  </si>
  <si>
    <t>131 чел.</t>
  </si>
  <si>
    <t>company.html?token=B739DE5885721614D50E4479EEB2A66C555179B5C5032645A24EC28B86E7DCC4F388586F2F3DE258CC375E0464C36139</t>
  </si>
  <si>
    <t>company.html?token=A8D340664E04A87A88AAA7767728473FADECFA6AC30B6E11EBEC4788CBF8756406E4EA5CE670D379994D133DED725C82C26910C43354566058F50EFCF88CB892</t>
  </si>
  <si>
    <t>company.html?token=D001858FE5CFF443701E98FC1D656021AEA12C279708B25923659C4A3DB7A28C2653FC9E67492EB069F9BD2444800AF5FFCFF403234B880CC7EA253F280C5165</t>
  </si>
  <si>
    <t>company.html?token=34D390573B6FB69E555CC1C394D270A98DE321E97BEC032250DBC19462E19FD5F388586F2F3DE258CC375E0464C36139</t>
  </si>
  <si>
    <t>company.html?token=371DE48710ACA2C770018A21305E3FA3C0AEDA6DE6349F9FA060C8EF7722074A7633BD1F5B85C3650C67F99E550DB50CAD09B5B6E3BF38F67A3F6DA9EB771245</t>
  </si>
  <si>
    <t>КОЛЕСНИКОВ РОМАН АЛЕКСЕЕВИЧ, 1, КОЛЕСНИКОВ РОМАН АЛЕКСЕЕВИЧ, 2, Уплаченная сумма, Доход, Расход</t>
  </si>
  <si>
    <t>company.html?token=9E3FF472AAE2D82ADB4C1F8247644D799685FD9BA5A2503DB99A021A66BA1DC1EFA35FB621F31210389C282EB1C8C44C</t>
  </si>
  <si>
    <t>company.html?token=2D71FAE105FF1441C669A01B18E3D7E938BDE6E9DA7341B42C789C81BFCC2410C38DAE074512792318B5A9A46A8C1C858C64881ACB1979A9104F97960324E0DE</t>
  </si>
  <si>
    <t>company.html?token=8F51EF641976461285CAF1DBD0793F2B57E77C01D9A8B756E51C67C9B72A932F7F583115CC3FC90F7E656046626678A9</t>
  </si>
  <si>
    <t>company.html?token=ABE05E0986081FD097D88C9DBB1548AE1A6A941C18B22F0324C2DACB897DE6AFC26910C43354566058F50EFCF88CB892</t>
  </si>
  <si>
    <t>company.html?token=81C897134F183AF2F56DAFC93F55FFF1CAE341CADBDCEEED31BE4DE263312BBE0E6CA238F47A5BA980CB41C68A6F0CB5</t>
  </si>
  <si>
    <t>company.html?token=72ECA6D213052C9F9906145A26973D5FE3D5657AE61FB1B394BDD1CC85FD00AB7F583115CC3FC90F7E656046626678A9</t>
  </si>
  <si>
    <t>company.html?token=517F55A1130A52C4EAE829B4FB2114C6823630603ADB22E20ED434B99FCE8F77DEB7801F178BA20AD109869AE4522F3F8C64881ACB1979A9104F97960324E0DE</t>
  </si>
  <si>
    <t>ЖОРИН ГЕННАДИЙ АНАТОЛЬЕВИЧ, 3, ЖОРИН ГЕННАДИЙ АНАТОЛЬЕВИЧ, 2, Уплаченная сумма, Доход, Расход</t>
  </si>
  <si>
    <t>company.html?token=44B3C0F945B9D7DE3F73F9859F14DB92DB58CF152C28DEF798F57D3BE1A3FAF8A459818B5E0281D0665751D6FF891694</t>
  </si>
  <si>
    <t>ХОХЛОВ ВИТАЛИЙ ВЛАДИСЛАВОВИЧ, 2, КОРОЛЬКЕВИЧ ИВАН ИВАНОВИЧ, 1, Уплаченная сумма, Доход, Расход</t>
  </si>
  <si>
    <t>Королькевич Иван Иванович</t>
  </si>
  <si>
    <t>company.html?token=DACD5830B06C90E78975A462290DF9BB430381E442593AD431D247D8F3FB5DC6AD09B5B6E3BF38F67A3F6DA9EB771245</t>
  </si>
  <si>
    <t>company.html?token=EFF3858A13143E4A786C1C23F7921BF0EB62577EE6411A96D02706F345BA9130A85E574F39BD84330B7920B387D441A0</t>
  </si>
  <si>
    <t>company.html?token=AD115BA4A933A03F1EC020BA7C71570E6E0FD42D91FDC697C436DD245EFF824DEFA35FB621F31210389C282EB1C8C44C</t>
  </si>
  <si>
    <t>company.html?token=B79DCA843E4AF85AA1B9E798F9BFE0CE0DA5A03D47DF8E137A4CD00B810076C04376C64298B3DE481F41DD1F2034497BA459818B5E0281D0665751D6FF891694</t>
  </si>
  <si>
    <t>ПОДОПЛЕЛОВ НИКОЛАЙ ВАЛЕРЬЕВИЧ, 1, ПОДОПЛЕЛОВ НИКОЛАЙ ВАЛЕРЬЕВИЧ, 1, Общая сумма, Уплаченная сумма, Доход, Расход</t>
  </si>
  <si>
    <t>company.html?token=ACD2CBCDA2A9D4A4913544D89E9239922183D94018E23E23414EAC46101660D17F583115CC3FC90F7E656046626678A9</t>
  </si>
  <si>
    <t>АРУТЮНЯН ВАГАН АНДРАНИКОВИЧ, 1, АРУТЮНЯН ВАГАН АНДРАНИКОВИЧ, 1, Уплаченная сумма, Доход, Расход</t>
  </si>
  <si>
    <t>company.html?token=86CDFD7786D468408DE184B6357667ED0EB9B339D4F886F319C0D4BBE70175A28C64881ACB1979A9104F97960324E0DE</t>
  </si>
  <si>
    <t>company.html?token=3FCD5DDF4997D10A0A586B6E523AC676DF019943B39E8A49C32DB68CA5E76F462C969A5D265B2988C1103A4DC0BA5C44C94DA9A4690EE36E77C5243BE63412A3</t>
  </si>
  <si>
    <t>98 чел.</t>
  </si>
  <si>
    <t>company.html?token=09BF027214FDCCDF48A9B692BC59D8ECCD4CEB40A1192E6B682679A6FD71D6E2EFA35FB621F31210389C282EB1C8C44C</t>
  </si>
  <si>
    <t>company.html?token=49BC5978FA410B196493F4A4C2ED7B3142720FA935E14A54548583E89E52B612AD09B5B6E3BF38F67A3F6DA9EB771245</t>
  </si>
  <si>
    <t>company.html?token=435D04E05A584181E2BADCAAA1555AD34109F161DD10C7230E20CF007244F574C26910C43354566058F50EFCF88CB892</t>
  </si>
  <si>
    <t>company.html?token=273F65921552E3189B64B838BF0F2FF0C5FEAF45331C961077FF8D8B6A9299CE566C819950B932AE7A965A250F8D0836327DB37E51C655A3A2980D028CBE2109</t>
  </si>
  <si>
    <t>company.html?token=A65EA33E51567B422CF9BE636E20F0F9802AE0817E3FF68EF6506BECA131421996D506081CA03DDEE3C448A7B9D9CDC85A442B7714708E10F31FC1CFDEE22EEC</t>
  </si>
  <si>
    <t>company.html?token=5D094503950D3EF1325E577054AA615E5DB6EA8392DCB35D522D7D16556EB3EFEFA35FB621F31210389C282EB1C8C44C</t>
  </si>
  <si>
    <t>company.html?token=39DC40376287B577E197ED89F17C8F14B24F1CDF7D5569AFAF56975FD18A5C1E4D374B561F0E678195E5EF70C5A367BAA9B1A5F689B957B75609886A78B121E2</t>
  </si>
  <si>
    <t>company.html?token=B40C1654D9780C2C143DDBCE4AFCB6C3AF333B01C4ABD9C661AE301E2FFC2621086D87BAAB69E4D8B2E5A51BA234A84F</t>
  </si>
  <si>
    <t>company.html?token=F133F2EF33187D8212E578AB1A704711E966E460DFCD543885D39A552AF2A72BDFAB9E980B6F695F14AF943AD686C7B9A459818B5E0281D0665751D6FF891694</t>
  </si>
  <si>
    <t>company.html?token=0CDA1EF7246824670CDB088B61302A68BF9400B72BD285ED30C611D48DB06D60B69B63665FD6223CD11FB4A3F37DFAB2A4C3EBC5181E263863DF95BF4668F6D3</t>
  </si>
  <si>
    <t>company.html?token=7ABC417D76D0C4B8AAD4E5160BD236CFC35A1C680AA38315D37FE03A70927D8D1B88B155DD043F3861A6D74E996C3F1613145FE6A8408F54C919676B02BCEE84</t>
  </si>
  <si>
    <t>ГОРЯНИНА ОКСАНА ВАСИЛЬЕВНА, 1, МАМУТОВА ТАТЬЯНА МИХАЙЛОВНА, 1, КОЛЫМАЖНОВ МАКСИМ ЮРЬЕВИЧ, 1, ФИЛАТОВ ИГОРЬ НИКОЛАЕВИЧ, 1, ГОРЯНИНА ОКСАНА ВАСИЛЬЕВНА, 1, Уплаченная сумма, Доход, Расход</t>
  </si>
  <si>
    <t>Мамутова Татьяна Михайловна, Колымажнов Максим Юрьевич, Филатов Игорь Николаевич, Горянина Оксана Васильевна</t>
  </si>
  <si>
    <t>company.html?token=F974EFC843801695D7D4B6C4B6822EE3111D39C8FF4A036A614B6EEA92A46B13ED1F7DD97FB04B87E35E1FF72828F932F388586F2F3DE258CC375E0464C36139</t>
  </si>
  <si>
    <t>company.html?token=B193A63D945DD2C1CFCD82FCD23E537BB18D2BA2E23A19A16FCB38DC141F7491B091975E66DEE6C8D1A217C799C2E79B7F583115CC3FC90F7E656046626678A9</t>
  </si>
  <si>
    <t>company.html?token=875B8E9F161452175EE99A5DB074AEDA682F3B93D05A130ABB556AD88FC2E82FA459818B5E0281D0665751D6FF891694</t>
  </si>
  <si>
    <t>РОМАНОВСКАЯ МАРИЯ КОНСТАНТИНОВНА, 1, СКВОРЦОВ АЛЕКСАНДР ВАЛЕНТИНОВИЧ, 4, Уплаченная сумма, Доход, Расход</t>
  </si>
  <si>
    <t>Романовская Мария Константиновна</t>
  </si>
  <si>
    <t>company.html?token=7A077E6E7526AA24C11D73627DDA122854F7F0AE883E2C5EB20B795051667390D8BC2DAB0885FCDA8C9DAA6FFF28ACD8EFA35FB621F31210389C282EB1C8C44C</t>
  </si>
  <si>
    <t>company.html?token=6EBEE583D42C9E5924705B0BB18D6B4353D76D94AEE98E2A95DE62114A4160C89A93B5A1536330FAE89164FBF9A47C7C327DB37E51C655A3A2980D028CBE2109</t>
  </si>
  <si>
    <t>company.html?token=32DB2DD897651AF84B36A1B0E9FBD6596BA67A4867E329C06F5A9B1CFE495EC7D1B169BC33406E7AE29C4E6DD74B99DAF55CF1FE67CEDECB8F626559C907DC06</t>
  </si>
  <si>
    <t>company.html?token=F82D905725E15B3B5D5A93C3D2414E664D8888DE2E4938FE22773F828BDC8FFCDB55349C3D23EFB82625A182DF716A80EFA35FB621F31210389C282EB1C8C44C</t>
  </si>
  <si>
    <t>ТЕЛЯТНИКОВА ЕЛЕНА ВАСИЛЬЕВНА, 1, ВОЛКОВ ПАВЕЛ АЛЕКСАНДРОВИЧ, 4, КРАВЦОВА НАТАЛЬЯ НИКОЛАЕВНА, 2, ТРАХАЧЁВ СЕРГЕЙ ВАЛЕРЬЕВИЧ, 7, ЕВСТИФЕЕВА ЮЛИЯ ЕВГЕНЬЕВНА, 4, КОБЯКОВ ВЛАДИСЛАВ ЮРЬЕВИЧ, 9, ЕЛИСЕЕВ АЛЕКСЕЙ АНДРЕЕВИЧ, 4, Общая сумма, Уплаченная сумма, Доход, Расход</t>
  </si>
  <si>
    <t>235 чел.</t>
  </si>
  <si>
    <t>Волков Павел Александрович, Кравцова Наталья Николаевна, Трахачёв Сергей Валерьевич, Евстифеева Юлия Евгеньевна, Кобяков Владислав Юрьевич, Елисеев Алексей Андреевич</t>
  </si>
  <si>
    <t>company.html?token=65D68884492335AEFC02C81F89F463EE9DA01A75C48C49519BDE93B95FD2BC22CAFFCCDB9F57B2CEDFA430FEB814FEBC0E6CA238F47A5BA980CB41C68A6F0CB5</t>
  </si>
  <si>
    <t>company.html?token=EDCABB0A23461A8536D356448766AC96C2F066C8235A23E1A157A7C7FF41D519EFA35FB621F31210389C282EB1C8C44C</t>
  </si>
  <si>
    <t>30 чел.</t>
  </si>
  <si>
    <t>company.html?token=C28C58A25B37A0285CE9B9AE3584642E24522EF6D2847CD78ACC30425E116430086D87BAAB69E4D8B2E5A51BA234A84F</t>
  </si>
  <si>
    <t>company.html?token=62B8FE2DCADD4E8C0BF560942803F576716337B6D718369B14E82F6484F9E3CD68234131C00A8890AB4394ABE3D401CF32965C28B8C29072A91994F32DC44491</t>
  </si>
  <si>
    <t>ЗВЕРЬКОВА ТАТЬЯНА АНДРЕЕВНА, 1, ГЛАДКОВА ЛАРИСА НИКОЛАЕВНА, 1, Уплаченная сумма, Доход, Расход</t>
  </si>
  <si>
    <t>Зверькова Татьяна Андреевна</t>
  </si>
  <si>
    <t>company.html?token=5F9FC717EA9199C663061ABDA0BA6C775EA23E3A4CBC9590619CBA4F17F01204940A75CAC302BFB443AB80ED5C02C8F9A459818B5E0281D0665751D6FF891694</t>
  </si>
  <si>
    <t>company.html?token=29D2E642FF9CB6FA39C78BC31CA703C9B759AAF954BACA17FE16A3B998BE826D0DA378FF05C51BA517125857838C39FDF388586F2F3DE258CC375E0464C36139</t>
  </si>
  <si>
    <t>БАДЫ АЭЛИТА САРЫГ-ООЛОВНА, 2, КУУЛАР СВЕТЛАНА ЕГОРОВНА, 1, БАДЫ АЭЛИТА САРЫГ-ООЛОВНА, 2, Общая сумма, Уплаченная сумма, Доход, Расход</t>
  </si>
  <si>
    <t>company.html?token=D45E3D9846624470EB8264622C2EC9B5B650658C04331DD53729F22F9B1F8F6965C9F4F7ECFB37AE5002F7A1A41FAB18F388586F2F3DE258CC375E0464C36139</t>
  </si>
  <si>
    <t>company.html?token=396ACD5206D01CFDBFBD5AD947121C19F0723A1D827CB5AAF060A30E125CC1A16E2D97CB53763E3A2CEE8A2917FA7438</t>
  </si>
  <si>
    <t>company.html?token=8A99B0EAFD3096BFB59919EA2B0FB2818C2D19FED607D12A92A974894A8D9B47D55716D0848AB3C51FC07DB454F613CEA459818B5E0281D0665751D6FF891694</t>
  </si>
  <si>
    <t>БАЗЮКИН ДМИТРИЙ ВАЛЕРИЕВИЧ, 1, ТРАНИ ВИНЧЕНЦО, 13, Общая сумма, Уплаченная сумма, Доход, Расход</t>
  </si>
  <si>
    <t>149 чел.</t>
  </si>
  <si>
    <t>company.html?token=019E6178ACA2C5D59D00AB027D60EDFE83DAB031068CEB1871F1892BA22B8CBD0552A70C9428C04F51A3C70AFD0F090A</t>
  </si>
  <si>
    <t>company.html?token=AF63F797D45C191E774E3A95F2F963962E8EFAB81BEE52EB437506C29C484612CD0A9CB9DAA4C7068BCFA9EB6C4F52E50D063759A02A0F54D2D5835144617DB7327DB37E51C655A3A2980D028CBE2109</t>
  </si>
  <si>
    <t>company.html?token=DA5FC058B95C741E784C5B958446A3AD78253B7BA3F94DF5DE539B3019F486C8327DB37E51C655A3A2980D028CBE2109</t>
  </si>
  <si>
    <t>company.html?token=24902C4A0D949B9804F60416ADB7638BAC02E1924F800C5DFA61D5EAF75C92258C64881ACB1979A9104F97960324E0DE</t>
  </si>
  <si>
    <t>company.html?token=EDA5BAF3478D059EB62A8BB2B61351A6BDEFB1BBF1910EF9F025D8E50320DE96086D87BAAB69E4D8B2E5A51BA234A84F</t>
  </si>
  <si>
    <t>company.html?token=C62835EC5B11FEC189DBEB2274E0333DB0E423C196D70D1F79D019666F292202EFA35FB621F31210389C282EB1C8C44C</t>
  </si>
  <si>
    <t>БРИНЗЕВИЧ НАТАЛЬЯ КОНСТАНТИНОВНА, 2, БРИНЗЕВИЧ НАТАЛЬЯ КОНСТАНТИНОВНА, 3, Общая сумма, Уплаченная сумма, Доход, Расход</t>
  </si>
  <si>
    <t>company.html?token=FBC40567CDFC0C1BF842F00E1A4521411E40A5E35DE50FF935BA60C4A3208AEBA459818B5E0281D0665751D6FF891694</t>
  </si>
  <si>
    <t>company.html?token=6864F355FB194B82BB2CA169B393C612D7B16A45AB9D6A43ED291481BAC599A99C53ABBACBAD6ECB9A3EFFC7E04C043B</t>
  </si>
  <si>
    <t>company.html?token=F21B0AE4AB19A3E6B68B08E21765AA2F18A727374F95BD92E420720C4971A104690C28C56AC6B2ACABDB34EE5E5089C0478217ECBA1712ECB690CF6EC5A532E1</t>
  </si>
  <si>
    <t>company.html?token=173A143BC084F8FEF91C62F10048765C3C6C21FE43DA41094976899895AA87E43AC9635843097F3E5306FEF577B5F0ABEFA35FB621F31210389C282EB1C8C44C</t>
  </si>
  <si>
    <t>ЗЛОБИН ДМИТРИЙ ВАЛЕРЬЕВИЧ, 1, ЗЛОБИН ДМИТРИЙ ВАЛЕРЬЕВИЧ, 1, Общая сумма, Уплаченная сумма, Доход, Расход</t>
  </si>
  <si>
    <t>company.html?token=C5B12C612756B8146DF7309A4E508120945EF1639678B33B72C172F1A4A914928C64881ACB1979A9104F97960324E0DE</t>
  </si>
  <si>
    <t>company.html?token=779C668B136756D24BD8E82684EF9BBAE56D597DED6D4E28844B1707EA0872624682864C6E36C2634BED0BD74FAEAB13</t>
  </si>
  <si>
    <t>СЕРЕБРОВ МАКСИМ АНДРЕЕВИЧ, 1, МОИСЕЕВ АНТОН ВИКТОРОВИЧ, 8, Уплаченная сумма, Доход, Расход</t>
  </si>
  <si>
    <t>Серебров Максим Андреевич</t>
  </si>
  <si>
    <t>company.html?token=E7DBDF87688CF64D86AF2D786E601DCDDB3ADB040ECE5F6019BB6CB02DA965174A6DD0E783DB2F54E85F532E5DDE20A3327DB37E51C655A3A2980D028CBE2109</t>
  </si>
  <si>
    <t>company.html?token=CCFE10862AB6912D5E0A6CA1544225F899A7EC9C4BFE569D0FDCA67495A27B2CE0C540B9EB10940AD8561DED67649A237F583115CC3FC90F7E656046626678A9</t>
  </si>
  <si>
    <t>company.html?token=1F8E5EEC1147E0A3242C8A56C04A4413B38783AE1F9F97B2ACA5A9CE2E9D5C577CD2260FE26FD462F7DAB30DE02B13FAA2029FBE10360615F7B70C2C55F7F3BA</t>
  </si>
  <si>
    <t>company.html?token=2F6FB467C1DBFB341B69227A0279CB3A2F1E0A6B38DDB6131AD90392A04A47EBD37162BD8FCC9F4441CDE54E6C329FF70E6CA238F47A5BA980CB41C68A6F0CB5</t>
  </si>
  <si>
    <t>САМОЙЛОВ ДМИТРИЙ ПАВЛОВИЧ, 1, КОРНИЛОВ СТАНИСЛАВ ЮРЬЕВИЧ, 20, Уплаченная сумма, Доход, Расход</t>
  </si>
  <si>
    <t>company.html?token=F4F4F87EF5ED6794CBA2CDD4817060363CA34F31C28499FCA65C53280EF51F7DEFA35FB621F31210389C282EB1C8C44C</t>
  </si>
  <si>
    <t>company.html?token=C5853E5D5BA49BA2B9983D27AA0C531BDAB311C7E0308691E013E34BFDDD3254AD09B5B6E3BF38F67A3F6DA9EB771245</t>
  </si>
  <si>
    <t>company.html?token=98F64ECC22AE433A2513EFB9BC9677CDB67EF79C243EA600F591A3C1F0B91EF60E6CA238F47A5BA980CB41C68A6F0CB5</t>
  </si>
  <si>
    <t>ЧУВИЛИНА ЕЛЕНА ПЕТРОВНА, 1, КНЯЗЕВ ВАЛЕРИЙ НИКОЛАЕВИЧ, 6, Уплаченная сумма, Доход, Расход</t>
  </si>
  <si>
    <t>company.html?token=90B684E44774700E84ACFCBB2176BE2D22E2F0238DB935074D59338041DAFD11C26910C43354566058F50EFCF88CB892</t>
  </si>
  <si>
    <t>company.html?token=3A598ACCF69956407102CA5CEC2B30EF07FB9064D81159960631E6084D11ABFF7F583115CC3FC90F7E656046626678A9</t>
  </si>
  <si>
    <t>company.html?token=CB1B4B33056F562F5837CD59691661622D02A61860BC964A1C7402FAF12D5232920DF22346D7E1CC8E0E5DB4EB998033</t>
  </si>
  <si>
    <t>company.html?token=CAEE949088B8A5117337400E0554DE57315C8CC991C768921C1BBC402BC22731AD09B5B6E3BF38F67A3F6DA9EB771245</t>
  </si>
  <si>
    <t>ГЛУШКОВ АЛЕКСАНДР НИКОЛАЕВИЧ, 1, ЧЕРЕПКОВ ВАСИЛИЙ НИКОЛАЕВИЧ, 2, ГЛУШКОВ АЛЕКСАНДР НИКОЛАЕВИЧ, 1, Общая сумма, Уплаченная сумма, Доход, Расход</t>
  </si>
  <si>
    <t>company.html?token=2CC077C72F3AF75EC0DDAD8CDF0CC693A7C3AB31AF59AD71E0E79E2499B32E30069EF26062C590C833E22E9C290F12698E410ACC13FE22F3D18407EF3DDE6D54</t>
  </si>
  <si>
    <t>company.html?token=2E4A8743CB2CA9F8AEDDCE51E2602568D1BEF5197F8615C5D761841FB6BB9890CE83BABF1A1A5357C40D90F7FACC658F</t>
  </si>
  <si>
    <t>company.html?token=4B7002BFC631C1E2C781302BF6F994BC9DA99D8254A876AB370C79F7F3C2ECD07FF44D6BFF8BC95E0C800CCB27A33516AD09B5B6E3BF38F67A3F6DA9EB771245</t>
  </si>
  <si>
    <t>company.html?token=26D5FF5A7F7411F22ADF45183EABD0348ECFB3C950D1623D809C28A747764695AD09B5B6E3BF38F67A3F6DA9EB771245</t>
  </si>
  <si>
    <t>ЗАГРЕБЕЛЬНЫЙ ДЕНИС АЛЕКСАНДРОВИЧ, 1, ВОЛКОВ ПАВЕЛ АЛЕКСАНДРОВИЧ, 4, НЕПОМНЯЩАЯ СОФЬЯ АЛИБЕКОВНА, 2, ЕВТЯГИНА ОЛЬГА ВЛАДИМИРОВНА, 2, ЗОТКИН ВАЛЕРИЙ АЛЕКСАНДРОВИЧ, 3, ЗАГРЕБЕЛЬНЫЙ ДЕНИС АЛЕКСАНДРОВИЧ, 1, КОУРОВ ТИМОФЕЙ АНАТОЛЬЕВИЧ, 3, ШАРАПОВ КОНСТАНТИН АЛЕКСАНДРОВИЧ, 1, ТРАХАЧЁВ СЕРГЕЙ ВАЛЕРЬЕВИЧ, 7, ШИН ЕГОР БОРИСОВИЧ, 3, ЕВСТИФЕЕВА ЮЛИЯ ЕВГЕНЬЕВНА, 4, КОБЯКОВ ВЛАДИСЛАВ ЮРЬЕВИЧ, 9, САЗОНОВ ИВАН ВИКТОРОВИЧ, 2, ЕЛИСЕЕВ АЛЕКСЕЙ АНДРЕЕВИЧ, 4, Уплаченная сумма, Доход, Расход</t>
  </si>
  <si>
    <t>Волков Павел Александрович, Непомнящая Софья Алибековна, Евтягина Ольга Владимировна, Зоткин Валерий Александрович, Загребельный Денис Александрович, Коуров Тимофей Анатольевич, Шарапов Константин Александрович, Трахачёв Сергей Валерьевич, Шин Егор Борисович, Евстифеева Юлия Евгеньевна, Кобяков Владислав Юрьевич, Сазонов Иван Викторович, Елисеев Алексей Андреевич</t>
  </si>
  <si>
    <t>company.html?token=CB29C22EEC5CFE797AFC6DFDF06DBB0EC5B85B1B84DB9723D251AAA0BE85062B6C37BE8387D1E24C805714D2142B77FC</t>
  </si>
  <si>
    <t>company.html?token=A9983A2FFE610B8FE353D4A3CEC5EEE3FB31F8AAB8385DB354575D800E8A04C7A459818B5E0281D0665751D6FF891694</t>
  </si>
  <si>
    <t>company.html?token=5FEF0EC7847058301F053A8A57B56E4B66CFD641EDF22C9FB98C432705B7BE1E2306EF3E5D16702F1B9BAD787708E254EFA35FB621F31210389C282EB1C8C44C</t>
  </si>
  <si>
    <t>company.html?token=D647A561ECBC5474BFE822747E4A07CDE53807BEBF7CF35A4032F8534C1ADA82F1E89F0A7D794D804A15D924DE8DD445A459818B5E0281D0665751D6FF891694</t>
  </si>
  <si>
    <t>company.html?token=E0E9650772F79EB2208889A50EAC441FF86EC078D76CEF2A408930F44EBA1721C914AA75C48E08E0748969C701F111BEF388586F2F3DE258CC375E0464C36139</t>
  </si>
  <si>
    <t>company.html?token=A1DACD70FA6AC0A59AAF8C3896DB6456DFA1ADC676D1E6400F158C951AB327FD87EDABE84B37BE8A7233B2FC423F98648C64881ACB1979A9104F97960324E0DE</t>
  </si>
  <si>
    <t>company.html?token=5F0DB7257AFF4D4658814D265E90923503FD7A537EAC9B28434B9D992865D78CC78B9D791B72525834C730375DB20E5EAD09B5B6E3BF38F67A3F6DA9EB771245</t>
  </si>
  <si>
    <t>КРЕММЕЛЬ АЛЕКСАНДР ВЛАДИМИРОВИЧ, 1, КРЕММЕЛЬ АЛЕКСАНДР ВЛАДИМИРОВИЧ, 1, АКЦИОНЕРНОЕ ОБЩЕСТВО ПРОФЕССИОНАЛЬНАЯ КОЛЛЕКТОРСКАЯ ОРГАНИЗАЦИЯ "ЦЕНТР ДОЛГОВОГО УПРАВЛЕНИЯ", 2, Общая сумма, Уплаченная сумма, Доход, Расход</t>
  </si>
  <si>
    <t>32 чел.</t>
  </si>
  <si>
    <t>company.html?token=9781B86957CAA27E96CAA2A0268CD7FE4702F38B3E74A3FF2352B15FD29D184D9815186970A82AC30B86FADFD1D8C20A086D87BAAB69E4D8B2E5A51BA234A84F</t>
  </si>
  <si>
    <t>company.html?token=956DE258AF09F435475607FC9287BF4B2C5DB728DCAE4439AEA2764EA398BFC8069ECE5EA381AC75D079608A6011D115F6E42E4F78D289EAD8753A631D03F954</t>
  </si>
  <si>
    <t>БОЯРОВ АНДРЕЙ ВЛАДИМИРОВИЧ, 2, БОЯРОВ АНДРЕЙ ВЛАДИМИРОВИЧ, 1, Общая сумма, Уплаченная сумма, Доход, Расход</t>
  </si>
  <si>
    <t>36 чел.</t>
  </si>
  <si>
    <t>company.html?token=92B666B6EEF6BDDC8C6973FAB0840BD027A0A46DA4D4ED5FCC63AE8CB7FCA473AD09B5B6E3BF38F67A3F6DA9EB771245</t>
  </si>
  <si>
    <t>company.html?token=D572E5A60A2C08478F807B01EF4CE486B0A875F6F8CC02517C47BDAD20B811C0954F7B5F4B8BE26E422CEDE2E1311110910826BA04B42BC409A82886B7D38D12</t>
  </si>
  <si>
    <t>company.html?token=1B5753F7F7A4E558FF21A50ADB2CDFF32655D4DDFC08A8CB4A44CCC84626BE300722CFE6DF48A041B1062811A6442A7C</t>
  </si>
  <si>
    <t>company.html?token=E9D52E49EA92F8E76E542E0C87413F910436DAF97C857ACA646F5FF18ED6E33AC26910C43354566058F50EFCF88CB892</t>
  </si>
  <si>
    <t>СЕМЕНОВ АНДРЕЙ ВЛАДИМИРОВИЧ, 1, ДУГУР-СЮРЮН ВЛАДИМИР МОНГУШЕВИЧ, 2, Уплаченная сумма, Доход, Расход</t>
  </si>
  <si>
    <t>company.html?token=E0F4D3F73DB8CC27BC4DA331CF719BB28E5D35A1148DAC00FF7B29D495D4A5B467AA2FD7C8B95CB1DC1486DDB73CB820F388586F2F3DE258CC375E0464C36139</t>
  </si>
  <si>
    <t>СМОЛИК КИРИЛЛ МИХАЙЛОВИЧ, 2, КОРЕНЬКОВ НИКИТА ВЛАДИМИРОВИЧ, 1, ШУМЕЙКО АЛЕКСАНДР АЛЕКСАНДРОВИЧ, 1, Уплаченная сумма, Доход, Расход</t>
  </si>
  <si>
    <t>company.html?token=F47E826B79FC68070F3F0F1F760B5B21C505176B8BAF2E2ECA433DABA216FC220E6CA238F47A5BA980CB41C68A6F0CB5</t>
  </si>
  <si>
    <t>company.html?token=C1CD95AF31ADD285AD9C910BFD0DA573A605DA944B788FD1728D675846B959948AFCC416770F9D3EB96980EF0C100A21</t>
  </si>
  <si>
    <t>company.html?token=FD87E4B9E2FC3A135AE56B0051401E2C5781E21D1C2387F21AAA0C1C564AB7B12D8A5ED88CB0AAD2BD2A168C40EDCD30F388586F2F3DE258CC375E0464C36139</t>
  </si>
  <si>
    <t>company.html?token=966B5DB7802C3B431A5F4E6DD1EE4C3DCA28B0CF0C03B6DCD7016D413BB9B046C26910C43354566058F50EFCF88CB892</t>
  </si>
  <si>
    <t>АРСЕНТЬЕВ ЕВГЕНИЙ ВАЛЕРЬЕВИЧ, 1, АРСЕНТЬЕВ ЕВГЕНИЙ ВАЛЕРЬЕВИЧ, 1, Уплаченная сумма, Доход, Расход</t>
  </si>
  <si>
    <t>company.html?token=FE226A59DB4227CEC962DD4F90EE33833F8FAABE12415AA32815498E2F217DCB1B13A12CF58CF8C87AF0CA028B82FD520E6CA238F47A5BA980CB41C68A6F0CB5</t>
  </si>
  <si>
    <t>company.html?token=A0E31C8F5137D6F7C7C333A809F47E03CCFFAD90D5B5C4CBDBC98B1AF77AB216C807A0D56FD053606B8036C71DDC568C6678ECD1EAD68ED2FB5D0B5031A816FD</t>
  </si>
  <si>
    <t>company.html?token=4128C6954D2C4A7E66F02C2A8EAC62A656C1376C6591F5881C50AF8A68401B41A459818B5E0281D0665751D6FF891694</t>
  </si>
  <si>
    <t>company.html?token=F7E9E1B8CC3E6A5B12DA2290F502BE9F2B5C5D30B2881BF96BE5DFE1B401C1DBC26910C43354566058F50EFCF88CB892</t>
  </si>
  <si>
    <t>МАЛЬЦЕВ АРТЕМ ВЛАДИМИРОВИЧ, 1, МАЛЬЦЕВ АРТЕМ ВЛАДИМИРОВИЧ, 1, Уплаченная сумма, Доход, Расход</t>
  </si>
  <si>
    <t>company.html?token=192EDD65EBF9C2F1996B472BE0521022C381B0351D2FA793978E38BBD7998C2E25698FD0DE0CFABDC519D872EFAB1A0B</t>
  </si>
  <si>
    <t>company.html?token=02A9F69ABE4B0268F5FABB9E77A42228F3A9F12A47A90B4270FF0ED8E760A7A1867A0691F8428D7B91B7D110B1CB9300505A6825332D36BB2690CF6769533633</t>
  </si>
  <si>
    <t>company.html?token=FE32D10CCCA3CDD46536201308F6A98B890510EBC8AB1062557A59874D1678B49E1F02E0AF601C96416E4D619FAB0B7798C426941CC5384DA0525EB379D145D1327DB37E51C655A3A2980D028CBE2109</t>
  </si>
  <si>
    <t>company.html?token=B244A0CD98F27D081A2739943862138199027E80DD78CBD7D716E4988946F6E614CC3D9A0979870E03765B471C16B29AD94629D073591A325136C460D1724F3C</t>
  </si>
  <si>
    <t>company.html?token=8DF5BE1B74D960086D6C2585E27300057B1502C1AD334B011379FF7DD0BCDDAE719A89D6C05B76EC9E6232E2B79D612918CC436A8284F9DE5D32B09B515652D2</t>
  </si>
  <si>
    <t>ПОЛЕТАЕВ ТИМОФЕЙ ОЛЕГОВИЧ, 1, МИКРОФИНАНСОВАЯ КОМПАНИЯ "ЛАЙМ-ЗАЙМ" (ОБЩЕСТВО С ОГРАНИЧЕННОЙ ОТВЕТСТВЕННОСТЬЮ), 4, Уплаченная сумма, Доход, Расход</t>
  </si>
  <si>
    <t>89 чел.</t>
  </si>
  <si>
    <t>company.html?token=BEA6F886D47791738274C28DB60B8D9228BC56630304F6F478CF5098ED8947497F583115CC3FC90F7E656046626678A9</t>
  </si>
  <si>
    <t>КАДЫШЕВ РОМАН ИВАНОВИЧ, 1, ВАХАТОВА МАРИЯ МИХАЙЛОВНА, 2, КАДЫШЕВ РОМАН ИВАНОВИЧ, 2, ЮРКИВ ЕВГЕНИЯ АНАТОЛЬЕВНА, 2, Уплаченная сумма, Доход, Расход</t>
  </si>
  <si>
    <t>Вахатова Мария Михайловна, Кадышев Роман Иванович, Юркив Евгения Анатольевна</t>
  </si>
  <si>
    <t>company.html?token=8AF54453B5A71E8E005E25093EB17B93880C99360D225CF6FED3D50FA07E7E66C26910C43354566058F50EFCF88CB892</t>
  </si>
  <si>
    <t>company.html?token=F47DF929C9ED8C9FB74F602E9EBD1BD92CD08CCF12F5527863156415126CA50429CE681444A1417A4502E525C684A737C26910C43354566058F50EFCF88CB892</t>
  </si>
  <si>
    <t>company.html?token=AD77C853EF3F8209A7DB44F6C726A6D1BAA240EAE6FDCCFD415426D9BF3A7F87D499F3BE9E06C511F66E58713C0FB75D086D87BAAB69E4D8B2E5A51BA234A84F</t>
  </si>
  <si>
    <t>company.html?token=FED7BD210AFD9DB11A6A0DAAC5418DA920012FC79DBDE3BDADA980983DEE5363EFA35FB621F31210389C282EB1C8C44C</t>
  </si>
  <si>
    <t>КАПЛАН ИЛЬЯ МИХАЙЛОВИЧ, 1, КАПЛАН ИЛЬЯ МИХАЙЛОВИЧ, 1, ФЕДОРОВА ИРИНА ВЛАДИМИРОВНА, 1, Уплаченная сумма, Доход, Расход</t>
  </si>
  <si>
    <t>Каплан Илья Михайлович, Федорова Ирина Владимировна</t>
  </si>
  <si>
    <t>company.html?token=12225C215F18382348468A81E4B4255E2F3A86034730BCE6E23B3459B72DF27F4B5BDC3AF9DC597578844500731FE81593E8685F2E6F4E3E31E4AD36AB8D8198</t>
  </si>
  <si>
    <t>СЕНТЯКОВ ВАДИМ АЛЕКСАНДРОВИЧ, 1, СЕНТЯКОВ ВАДИМ АЛЕКСАНДРОВИЧ, 1, Уплаченная сумма, Доход, Расход</t>
  </si>
  <si>
    <t>Сентяков Вадим Александрович</t>
  </si>
  <si>
    <t>company.html?token=CA09A2C2AD4B81FCA8B3415E0EC11431BD5BE39AA920955FC5CD22969310688170D8A976C585EF1DA58FFF1B0AA4AF80A459818B5E0281D0665751D6FF891694</t>
  </si>
  <si>
    <t>company.html?token=BFC38F3F89709674A78F7CE00240A0AAF7A39AEC2ED6790FFEE5673DCC1ADAE036EA153A6014C529FAEDBFE66C3EE52C7F583115CC3FC90F7E656046626678A9</t>
  </si>
  <si>
    <t>company.html?token=72D935BC9B7488C7D17CBDAD45960876B5D7E088C8ED2056EF90B5AF5C8640110E6CA238F47A5BA980CB41C68A6F0CB5</t>
  </si>
  <si>
    <t>company.html?token=FC23929C96EA95FF56231F3D2D1B49C7D07832DE036D4B6338DF4829B9307589ACF5D70037FB09BCC5B2E951B653102AD9EF255C1F9FA940EF8A9DD9DBE6E1D5</t>
  </si>
  <si>
    <t>company.html?token=B914AEA06C71AD3C3874A561F3FD0B5F875708EA071B7E40BD1FA6BFE0CA21F177544708F0D9B97E54A907DC5C7BC733</t>
  </si>
  <si>
    <t>company.html?token=57E5CE28624D8FFDD7CBBFB874EF540C13813ED00169B8E056C7B93A64FE4C757C1E1D58FCE67A391D9DF435149C8B62A459818B5E0281D0665751D6FF891694</t>
  </si>
  <si>
    <t>company.html?token=E449F03316F501E113340448121F0973F68EAEACCCD30EA0D481DB053B33D862AD7725BCCCF6C026A7EBD9514F24B3C6</t>
  </si>
  <si>
    <t>СУЛТАНОВ ЭЛЬМИР ГАБДУЛМАЗИТОВИЧ, 1, ИСУПОВА ДИНАРА ШАМИЛЕВНА, 1, СУЛТАНОВ ЭЛЬМИР ГАБДУЛМАЗИТОВИЧ, 2, Уплаченная сумма, Доход, Расход</t>
  </si>
  <si>
    <t>company.html?token=D17C1799990C47FD07806058F2FA9589BB67D6C09CF5C40D700FEC963F5225EA35F2B51B44C60D53629A105B76003B5BF388586F2F3DE258CC375E0464C36139</t>
  </si>
  <si>
    <t>КАРАСЕВ ВЛАДИМИР НИКОЛАЕВИЧ, 2, ЗИГЕЛЬ СИЛЬВИО, 4, Уплаченная сумма</t>
  </si>
  <si>
    <t>company.html?token=022E63B7089F0C8275A7E29C14F78FC59C4F36746B7D95DC7CD086982CAB5C2F8B5C4F1FA63E223D3D580FCF3D6585BEBB84F2F7DE78690F1902DAE0A5C23C7D</t>
  </si>
  <si>
    <t>company.html?token=637F7DA85727B303716CC34EBAD546529C74CF12F168E88445B9C4B836979D91BECC58C893FA8C5BFCC8DDA6C1679806</t>
  </si>
  <si>
    <t>company.html?token=F390AF0190504A832475550307FB2D57D286C0EFBC0833643F9DB7395924BB0463C0A6428EF89F74DCCA77334946382F</t>
  </si>
  <si>
    <t>company.html?token=3489B6661F6B8DA22966984E311B0BDC9C51D84C6E909C37BDC4E86BC66553FE086D87BAAB69E4D8B2E5A51BA234A84F</t>
  </si>
  <si>
    <t>company.html?token=98D888065F7700BB64819CA78E9F93A98351D66412C745ED7F3F43BF3FFAE35E0E83FFF000A95AB39EBB9A900F69D3F695944FC0EBF59F2525BE72388190A355</t>
  </si>
  <si>
    <t>company.html?token=1F9DC6114CC109D37DAD512E7B71BBAF5551B0F130A6DFC83EA53F056679860FF5C4E1D83AEFF314EC4E2B8A2AB80F30</t>
  </si>
  <si>
    <t>ГАЛИАХМЕТОВ РЕНАТ ЗАКИРОВИЧ, 1, ЗАЙЦЕВ СЕРГЕЙ ВЛАДИМИРОВИЧ, 7, Уплаченная сумма, Доход, Расход</t>
  </si>
  <si>
    <t>company.html?token=99335433450145C7C48246B0DFDBB904D75333268B37EFF6B506BC62EA428A95530C481727CBA459A554E1321CAC11AA0E6CA238F47A5BA980CB41C68A6F0CB5</t>
  </si>
  <si>
    <t>company.html?token=94CDCB81331074FBDAD295EC238490332F9FD16B19B32A9A7ED793B0035D62858BDC2F82F10434A8BB1AC4AB13763139</t>
  </si>
  <si>
    <t>ИБЛИЯМИНОВА ТАТЬЯНА ГЕННАДИЕВНА, 2, ИБЛИЯМИНОВА ТАТЬЯНА ГЕННАДИЕВНА, 2, Уплаченная сумма, Доход, Расход</t>
  </si>
  <si>
    <t>company.html?token=D65488D296F9B14AB4223E16438817169FC4D01E999E48DD90DA4DF8749835C5AD09B5B6E3BF38F67A3F6DA9EB771245</t>
  </si>
  <si>
    <t>КИСЛЯКОВ АЛЕКСЕЙ ВЛАДИМИРОВИЧ, 1, АКЦИОНЕРНОЕ ОБЩЕСТВО БАНК СИНАРА, 5, Уплаченная сумма, Доход, Расход</t>
  </si>
  <si>
    <t>159 чел.</t>
  </si>
  <si>
    <t>company.html?token=9F5E74919FEDE240EDB2A3462E4EBD557A5581B42B6BB5D6CF8242BBF2F358607F583115CC3FC90F7E656046626678A9</t>
  </si>
  <si>
    <t>ОСИНЦЕВ АНТОН МИХАЙЛОВИЧ, 1, АКЦИОНЕРНОЕ ОБЩЕСТВО "ВЕСТЕЛКОМ", 27, АКЦИОНЕРНОЕ ОБЩЕСТВО"АМТ", 23, Уплаченная сумма, Доход, Расход</t>
  </si>
  <si>
    <t>company.html?token=6B2C7F61EB22BD03FA0C09E37C0722FC4421E52CA03D72F0FA3DDE1C6A4B32AB2F25134062BDD2D7049FEFAAA854FC79</t>
  </si>
  <si>
    <t>company.html?token=879AFE2011E70698E80BF131A947041EC4B03FB3D98748E1534442264582FAFE81A84594E3A817867166292FDE43EAC87F583115CC3FC90F7E656046626678A9</t>
  </si>
  <si>
    <t>company.html?token=368AC7FD164419B816D18828F8B23A07CBDC674F43C560E6FA2098C9D117DB440EF58B10CD7128DAC646590DEA7C9AE98C64881ACB1979A9104F97960324E0DE</t>
  </si>
  <si>
    <t>company.html?token=36457F0D07959341116C0DEC2B156B73991609712A7C76D365763E18997A30757321D6B9D34091C47336C1C8804CEB740CE2A472CBAD52785A38942CE35DD8AA</t>
  </si>
  <si>
    <t>ПЯТЕРИКОВА ЕЛЕНА ВИТАЛЬЕВНА, 1, ПЯТЕРИКОВ АНДРЕЙ ОЛЕГОВИЧ, 1, Общая сумма, Уплаченная сумма, Доход, Расход</t>
  </si>
  <si>
    <t>company.html?token=D64ABB11D738539C11BC65C8B3287A3F6CFD09E32434D2FB4CF7982FF74B86CC50755BE61B6DBDB9E4685103F6ED0A4A</t>
  </si>
  <si>
    <t>company.html?token=93D19BC7C6D22F6E382329A8CAA41DE232D7FB1B6FBC411CE111FF5AD32A6FAF7F583115CC3FC90F7E656046626678A9</t>
  </si>
  <si>
    <t>НИКОЛАЕВ НИКОЛАЙ СТАЛЬЕВИЧ, 1, НИКОЛАЕВ НИКОЛАЙ СТАЛЬЕВИЧ, 1, АКЦИОНЕРНОЕ ОБЩЕСТВО "КОМДРАГМЕТАЛЛ" РЕСПУБЛИКИ САХА (ЯКУТИЯ), 11, Уплаченная сумма, Доход, Расход</t>
  </si>
  <si>
    <t>company.html?token=440931A5FD7E70334CD226228DC874295761025D0413E675450A0E31CB7CC4B6EFA35FB621F31210389C282EB1C8C44C</t>
  </si>
  <si>
    <t>company.html?token=E9637E5A6C0288CA2B0EE39F12C297012D0C1E69827A01E335C436E68A68F24A432CB2AFC190D52FAA97EDD8B427409A69D7B210A6CE389C788294E5B8CB1D07</t>
  </si>
  <si>
    <t>КУТУЕВ РУШАН РЕНАТОВИЧ, 1, ТОПКАЕВ РОБЕРТ АНАТОЛЬЕВИЧ, 4, СИРОТА ГЕОРГИЙ ВИТАЛЬЕВИЧ, 1, ЛИТВАК ИГОРЬ МАРКОВИЧ, 1, Уплаченная сумма, Доход, Расход</t>
  </si>
  <si>
    <t>Кутуев Рушан Ренатович</t>
  </si>
  <si>
    <t>company.html?token=CB06D79FF6920FA55739CABBB9445F126A006F8098240A43B13CD1B91CC4990EC921BAE00AAE8002FAE8A3F0A4F110AD0E6CA238F47A5BA980CB41C68A6F0CB5</t>
  </si>
  <si>
    <t>company.html?token=6AFBD467ECEF99B0141C3A147F462B51A6B065F3A7548A3E33DC94C330C8CC23086D87BAAB69E4D8B2E5A51BA234A84F</t>
  </si>
  <si>
    <t>company.html?token=C2556B9904713508F4A8A34F6BB5C83BA70E1E48176A17D36781D7BC70553820086D87BAAB69E4D8B2E5A51BA234A84F</t>
  </si>
  <si>
    <t>company.html?token=8AA4DED88676AF908735E2E2C37C6DDB8F40F646A785121CD5858227286C2BEDA459818B5E0281D0665751D6FF891694</t>
  </si>
  <si>
    <t>ИЗМАЙЛОВ АНДРЕЙ РУСТЯМОВИЧ, 1, МИИРОВ МОИСЕЙ ЛАЗАРЕВИЧ, 1, РИВКИН АЛЕКСЕЙ МИХАЙЛОВИЧ, 4, Уплаченная сумма, Доход, Расход</t>
  </si>
  <si>
    <t>company.html?token=15B0C68B75838DF156331E5FBC07E3546FC5FBDA17799E9BD08F4571B6C56DE9F49102CA68DDD2EEEE6A7E62B1845F20</t>
  </si>
  <si>
    <t>БАРДЕНКОВ АЛЕКСАНДР ЛЬВОВИЧ, 2, АФОНИН АНДРЕЙ СЕРГЕЕВИЧ, 1, Уплаченная сумма, Доход, Расход</t>
  </si>
  <si>
    <t>company.html?token=05ED0F42F58285BB35D9D072A88E30F82DF04A3209D35418FD3FD43E2E3758F2AD09B5B6E3BF38F67A3F6DA9EB771245</t>
  </si>
  <si>
    <t>company.html?token=B271724CF39C0E16576EDD9494F175F6760AD67C6D81DE69B73D1AB6036A671D42F46765A6DADFD6AEEA0C060FE904C7EFA35FB621F31210389C282EB1C8C44C</t>
  </si>
  <si>
    <t>company.html?token=E2ACFDB8A0AD67EA0A865C73420E05B2351EBF27527B7E0F5F9CF363AAD24EBEA459818B5E0281D0665751D6FF891694</t>
  </si>
  <si>
    <t>company.html?token=AB646E11F59929BD51CFF8CD62D53542CFD6366590A0FAB2E54B0377938333D09A699A142A11D0BA38693FDD38DFCAD3327DB37E51C655A3A2980D028CBE2109</t>
  </si>
  <si>
    <t>УСКОВ ДЕНИС ВЛАДИСЛАВОВИЧ, 3, ОБЩЕСТВО С ОГРАНИЧЕННОЙ ОТВЕТСТВЕННОСТЬЮ "МЕЖДУНАРОДНАЯ КОНСАЛТИНГОВАЯ КОМПАНИЯ", 1, Уплаченная сумма, Доход, Расход</t>
  </si>
  <si>
    <t>45 чел.</t>
  </si>
  <si>
    <t>Усков Денис Владиславович</t>
  </si>
  <si>
    <t>Общество С Ограниченной Ответственностью, "МЕЖДУНАРОДНАЯ КОНСАЛТИНГОВАЯ КОМПАНИЯ"</t>
  </si>
  <si>
    <t>company.html?token=AAC1E47A8AACBFAD2367445CD0595BE84256508F919EB9457A4EA17228BE6F84A1464A3DE524AA9319B658130CAF9E22F388586F2F3DE258CC375E0464C36139</t>
  </si>
  <si>
    <t>company.html?token=479C2BDC788CE185F7799DA05158DE4B7D83F9B556A141D36A65DF51B7821A55655C7EE38E423D47D564CD0420134B2F086D87BAAB69E4D8B2E5A51BA234A84F</t>
  </si>
  <si>
    <t>ТЕСЛЕНКО ИРИНА СЕРГЕЕВНА, 2, РАДЮК АЛЕКСЕЙ ИВАНОВИЧ, 2, Общая сумма, Уплаченная сумма, Доход, Расход</t>
  </si>
  <si>
    <t>company.html?token=5C18ED9AFC22FDC3D20E1274F5A7F53C77EB500FACED0045B1897A7682480019327DB37E51C655A3A2980D028CBE2109</t>
  </si>
  <si>
    <t>company.html?token=F962FCA5FDABB650A36C89C19297354EC821A025FFAAAECD7A533BCC39EACB9BABAEC13731DE9FC96A395EDBABD63950327DB37E51C655A3A2980D028CBE2109</t>
  </si>
  <si>
    <t>company.html?token=05B65D6DEED8416A940975994CCD27CC35E8347CB86201F1BDF341EEDEB5CC6FC26910C43354566058F50EFCF88CB892</t>
  </si>
  <si>
    <t>company.html?token=29178B16D8CE868C0AC1BE2EC153D9D7FC39ABB049DDAAE8BF295AC16EBE3B5036280C568481E427CAB561F48FE5C3118C64881ACB1979A9104F97960324E0DE</t>
  </si>
  <si>
    <t>АВЕРИН АЛЕКСЕЙ ВЛАДИМИРОВИЧ, 3, Уплаченная сумма, Доход, Расход</t>
  </si>
  <si>
    <t>company.html?token=C08E66112547FDCF2F068CD3854423A972ECA0007B658C4CE0D79560CF098BD581FE661E9398B56E96FF8FCEEE48A8F87F583115CC3FC90F7E656046626678A9</t>
  </si>
  <si>
    <t>КОВИНЕНКО АЛЕКСЕЙ ВИКТОРОВИЧ, 3, КОВИНЕНКО АЛЕКСЕЙ ВИКТОРОВИЧ, 2, Общая сумма, Уплаченная сумма, Доход, Расход</t>
  </si>
  <si>
    <t>company.html?token=C200A93A17A41260435EDD3E2473B209B3653F2E363DE5FBC9E0A53B8A88FD3DA459818B5E0281D0665751D6FF891694</t>
  </si>
  <si>
    <t>НЕВОЛИН МИХАИЛ ВАЛЕНТИНОВИЧ, 1, НЕВОЛИН МИХАИЛ ВАЛЕНТИНОВИЧ, 1, ИЛЬИН АЛЕКСАНДР ЮРЬЕВИЧ, 2, КОНДАРИН ВЛАДИМИР НИКОЛАЕВИЧ, 1, ИЛЬИНА МАРИЯ ЮРЬЕВНА, 3, Уплаченная сумма, Доход, Расход</t>
  </si>
  <si>
    <t>company.html?token=FD49BA3DCFA9A79E451DDEBDCDE594C0676A7EFDF53C842D889E987234229897CCEA502DB60FEB63D5BD4BCDBEE4F316F388586F2F3DE258CC375E0464C36139</t>
  </si>
  <si>
    <t>company.html?token=B680019E3272AEC09E2552F96D4816F9657A03DB8049363785392602BE4A7C1BCCC7DFE9C67B878787226785B8B98076027D0C42FC9BB3B8F7EED01299681826</t>
  </si>
  <si>
    <t>company.html?token=D32ACE434AFB8638D089B3D90AA26C5461CF49AF9E2AB90BB50EC113D21FD438086D87BAAB69E4D8B2E5A51BA234A84F</t>
  </si>
  <si>
    <t>company.html?token=CFCF6B918BFD459015D1EB8ADBDB6ECEAC0115F390AC924199720874752D0DD2DF1CDA16621C97A5094D02E5A3A759711609FC9BF15A58EED1A7CBB7CE5D6845</t>
  </si>
  <si>
    <t>company.html?token=6DEA6F79D812935A522AB89FC0EEADD1F2101B6B3DF5A6649CD159E21ACD26C9BFFF173EBCBBFBA9F798BA323DE5FDD0E9DA6F0D205BF6192131BED15DEB0E9B</t>
  </si>
  <si>
    <t>company.html?token=4AC8A2B831425A565EAEA0D7BD1D9353C7CCEBD1EA9C718D4936F0DA9E8BFCBB327DB37E51C655A3A2980D028CBE2109</t>
  </si>
  <si>
    <t>ТОЛСТОВА ДАРЬЯ ВЛАДИМИРОВНА, 1, БАБУШКИН ВАЛЕРИЙ ЕВГЕНЬЕВИЧ, 3, Уплаченная сумма, Доход, Расход</t>
  </si>
  <si>
    <t>136 чел.</t>
  </si>
  <si>
    <t>Толстова Дарья Владимировна</t>
  </si>
  <si>
    <t>company.html?token=43A089A856638AD8E0321CB6DA9A78EDE43522548675C66734C356107BD55E877F583115CC3FC90F7E656046626678A9</t>
  </si>
  <si>
    <t>company.html?token=1AD2323A2C244C3F12D016D619F580ED66CA5E401F6779041978533A97FFAB0C74E14E9E7AF5BAC1E911D0F014DFC833</t>
  </si>
  <si>
    <t>НОВИКОВ СЕРГЕЙ АНАТОЛЬЕВИЧ, 6, НОВИКОВ СЕРГЕЙ АНАТОЛЬЕВИЧ, 9, Уплаченная сумма, Доход, Расход</t>
  </si>
  <si>
    <t>company.html?token=3CEDBB14FEF6E0A4871CF552788A6E20EE32DA0FD869727FDFBCB64099BFCF77C087E75EF05C3890E11C0C59EABFDAC4F388586F2F3DE258CC375E0464C36139</t>
  </si>
  <si>
    <t>ПЕРЕХОЖЕВ АЛЕКСЕЙ АЛЕКСАНДРОВИЧ, 1, ПЕРЕХОЖЕВ АЛЕКСЕЙ АЛЕКСАНДРОВИЧ, 1, Уплаченная сумма, Доход, Расход</t>
  </si>
  <si>
    <t>company.html?token=70EC0A24E57C9C4478079462462CB68F4AF840ED58ED882412F2E7BDC99C593150755BE61B6DBDB9E4685103F6ED0A4A</t>
  </si>
  <si>
    <t>ИВАНСКАЯ ЕВГЕНИЯ ЮРЬЕВНА, 1, ГУБАНОВ НИКОЛАЙ ВАЛЕРЬЕВИЧ, 1, ШАХОВ АЛЕКСЕЙ ВИКТОРОВИЧ, 1, ИВАНСКАЯ ЕВГЕНИЯ ЮРЬЕВНА, 1, Уплаченная сумма, Доход, Расход</t>
  </si>
  <si>
    <t>Губанов Николай Валерьевич, Шахов Алексей Викторович, Иванская Евгения Юрьевна</t>
  </si>
  <si>
    <t>company.html?token=0047C42987706E742BD092BB176F6B8D11F7AE70D668E2AB095E3E431287B9BC0E6CA238F47A5BA980CB41C68A6F0CB5</t>
  </si>
  <si>
    <t>company.html?token=9A617B4A2D6D2085BB2610807084A14C77675B9FF21985476D8B989102403159207CB9343B8A8FE73FB8A9179EA4CFC5ECEEA1A10C527B5A23F302291B139CE5</t>
  </si>
  <si>
    <t>company.html?token=B1E9D942437302A049F2083D5768E46745EAF35091DA6CCA8AD98234ED209A9411AA8E616B431846C9797A4C5AC48A85</t>
  </si>
  <si>
    <t>ДОЛГИХ ЮЛИЯ ВЛАДИМИРОВНА, 3, КОРНИЛОВ СТАНИСЛАВ ЮРЬЕВИЧ, 20, Уплаченная сумма, Доход, Расход</t>
  </si>
  <si>
    <t>company.html?token=21DE290C4D0A0711F65E15A3A1A129127A5BCBEEE8DF2A2F877A8F62A8FC60261CC608DE332BE72384067A0F2F832390416686313D031BD54BE7DC8727FA3844</t>
  </si>
  <si>
    <t>company.html?token=BC01BEF58212948EB89338F36D816D77DD2BD563FC28FFB829B7DF393CF744A253B2C3524358DDC6DE872CC11A46D447327DB37E51C655A3A2980D028CBE2109</t>
  </si>
  <si>
    <t>ГАЙСИН АЙДАН МАЛИК, 12, ГАЙСИН МАЛИК ФАВЗАВИЕВИЧ, 23, ОБЩЕСТВО С ОГРАНИЧЕННОЙ ОТВЕТСТВЕННОСТЬЮ "КОРОНА ТЭХЕТ", 12, Уплаченная сумма, Доход, Расход</t>
  </si>
  <si>
    <t>company.html?token=F1E9D6FAFD490978B2B0F940ACB5CC13578267BA16DC868D5B3A9C39BE5F701517C93117C270736A9EF55CB0CF1237F3F388586F2F3DE258CC375E0464C36139</t>
  </si>
  <si>
    <t>company.html?token=21C2702612730D82C4C92D18754BBBE04579E184B99BDDE4F0FD18E91D46DFC3B9A3A08C157FABEEC0ACA48A666FFD84EFA35FB621F31210389C282EB1C8C44C</t>
  </si>
  <si>
    <t>company.html?token=9A2C7416C0B337B70E0D1C896BE7EAC484D14952EEE66DB610FD90A0B994B8BA4C0EB96BCFCCDC814D4F420EB1A795E6</t>
  </si>
  <si>
    <t>company.html?token=5646239F5690097329A372A4C46846D494D8D1D6F463781866EA4677CD32E789A459818B5E0281D0665751D6FF891694</t>
  </si>
  <si>
    <t>company.html?token=A3882A3DE6AAA2054340AE91D3E9CBE862178760B7C2B851C04F8BADA7F68D79632AC26ED8B478D33CF6FB5F341AE8768C64881ACB1979A9104F97960324E0DE</t>
  </si>
  <si>
    <t>company.html?token=DF24D0E6698D8501386B435D16391DB38837A4ED4A5275470B0D53D9A8D900098A4C22361FF9918B1B1F38101E86A84D086D87BAAB69E4D8B2E5A51BA234A84F</t>
  </si>
  <si>
    <t>company.html?token=31964BD7BF3656544FBA805C88F57E05756152709AC493DE1759BA9D1B7BA8E9ED1B848EEB155EE2B6FABE516F243467C26910C43354566058F50EFCF88CB892</t>
  </si>
  <si>
    <t>company.html?token=73FC3C49DE03F9F9F72FEB1088FA9CAE98FAB464CF1753F0CC5FE3C266691013F70270687E1A42FD37FE6DC16872E0BF</t>
  </si>
  <si>
    <t>company.html?token=13F8BD8CA2B1C3EDA963CC821D1FA8820B716880EDD14330F5DC3AD74EA20DEBADDDDFA20172DBD0500F966F14463DB18C64881ACB1979A9104F97960324E0DE</t>
  </si>
  <si>
    <t>ПИКАЛОВ ЮРИЙ ЮРЬЕВИЧ, 4, ПИКАЛОВ ЮРИЙ ЮРЬЕВИЧ, 5, Общая сумма, Уплаченная сумма, Доход, Расход</t>
  </si>
  <si>
    <t>company.html?token=1976B5C40AE3889440FD63A7685D26FA81C4EFC85F2A24B0F726FBC44E66B38E11F7ACD06F263D00AEAA7784DA2DF815A459818B5E0281D0665751D6FF891694</t>
  </si>
  <si>
    <t>company.html?token=5FC46A6D2FC0E50310CFF9CEE9D4EB14BD02EE1546C2C0908919C6DBB7FD83A04B4A1DC30146AE49EE98CA725A3AC3A9</t>
  </si>
  <si>
    <t>company.html?token=7C0CC5BC1566683777FCE7F4E80272EAD008B6CC922A7B3AFCD19D61F6103B106602742AC6AE8269AA5312BF7191F3C5</t>
  </si>
  <si>
    <t>СИМКО АНДРЕЙ ИВАНОВИЧ, 1, ОБЩЕСТВО С ОГРАНИЧЕННОЙ ОТВЕТСТВЕННОСТЬЮ "ФИНБРИДЖ", 10, Уплаченная сумма, Доход, Расход</t>
  </si>
  <si>
    <t>Симко Андрей Иванович</t>
  </si>
  <si>
    <t>company.html?token=C18556C8EFD44ABA1F5EA75D084DEB87AE0DAB5BB7BF2D7FDA3D98DF9ECC21FA8C64881ACB1979A9104F97960324E0DE</t>
  </si>
  <si>
    <t>КОВАЛЕНКО КИРИЛЛ ГЕОРГИЕВИЧ, 3, КОВАЛЕНКО КИРИЛЛ ГЕОРГИЕВИЧ, 3</t>
  </si>
  <si>
    <t>company.html?token=28B4C541C80BD4E172F74B99F0ABC9233A19FB2D5650D31513D6945B97B9C4CB7F583115CC3FC90F7E656046626678A9</t>
  </si>
  <si>
    <t>company.html?token=AB60556B9887E845D4657B3C62F66FB8981BDBD8CAC12A4BC5E279BD66B26E873E15E13296D09969B84129151A20DE9BBD4901CB0B64836F81835A09B711669C</t>
  </si>
  <si>
    <t>company.html?token=6042F8D82FDCB8900BBA3176130D51113066BB61056B813FD57733F711B8EF8C0E6CA238F47A5BA980CB41C68A6F0CB5</t>
  </si>
  <si>
    <t>company.html?token=FFA07779B8970515C97BD788388FD45739FF0D7BE1905C03DB50F531F40865BE3ED697053A6E6FE7C0F768F44D97A1F08C64881ACB1979A9104F97960324E0DE</t>
  </si>
  <si>
    <t>КАМЕНСКИЙ СЕРГЕЙ ИГОРЕВИЧ, 1, КАМЕНСКИЙ СЕРГЕЙ ИГОРЕВИЧ, 1, Уплаченная сумма, Доход, Расход</t>
  </si>
  <si>
    <t>company.html?token=2EB5791E815014085E299D35D6A8AB4030421923D2015FD0C92F3DCC92E0896661C4E2C38630C041AF8038EAD1307A837F583115CC3FC90F7E656046626678A9</t>
  </si>
  <si>
    <t>company.html?token=6A9BBDF947101AAFDCB60669E49983B13BAB0405E8B93D17CDE503326C8F8C12F769BF6FE33D2492B9353908A7663BC79541910AFBA36C5B4442BB89E40171A0</t>
  </si>
  <si>
    <t>ЛЫТКИН ИВАН АЛЕКСАНДРОВИЧ, 1, АКЦИОНЕРНОЕ ОБЩЕСТВО "КОНСОРЦИУМ", 2, Уплаченная сумма, Доход, Расход</t>
  </si>
  <si>
    <t>Акционерное Общество, "КОНСОРЦИУМ"</t>
  </si>
  <si>
    <t>company.html?token=999773543186F90877C41D2551C722BA978582E20A8D1F92297714E246F924311E44FF303F0AA648303FED40AA56F416EFA35FB621F31210389C282EB1C8C44C</t>
  </si>
  <si>
    <t>КАЗАКОВ ОЛЕГ ОЛЕГОВИЧ, 1, САБИРОВ САЛАВАТ РИФОВИЧ, 4, КАЗАКОВ ОЛЕГ ОЛЕГОВИЧ, 1, Уплаченная сумма, Доход, Расход</t>
  </si>
  <si>
    <t>company.html?token=501A32EDC88E7446E8739781E24198FDFFBB21D95558BFDBCFE39633453A62B7758199BCDF974D769E7C62B6176EBC5B5952B608AEBB7F505F217D26ADE74563327DB37E51C655A3A2980D028CBE2109</t>
  </si>
  <si>
    <t>БЫКОВ АЛЕКСАНДР ВЕНИАМИНОВИЧ, 1, АНУФРИЕВ ЕВГЕНИЙ НИКОЛАЕВИЧ, 1, БЫКОВ АЛЕКСАНДР ВЕНИАМИНОВИЧ, 2, РУБЦОВА ЕКАТЕРИНА АНАТОЛЬЕВНА, 1, Уплаченная сумма, Доход, Расход</t>
  </si>
  <si>
    <t>Ануфриев Евгений Николаевич, Быков Александр Вениаминович, Рубцова Екатерина Анатольевна</t>
  </si>
  <si>
    <t>company.html?token=302BAB6E64B03AB81F76BB0E0035EB2529674980AAA6DAE0D38E4934E1CD04542A05E59832654B0866C422F2A163DDD7</t>
  </si>
  <si>
    <t>company.html?token=A49B93988619961B942BF27971ADEF80DB8F01AB0A0623319C165D6BAF6C8A11EFA35FB621F31210389C282EB1C8C44C</t>
  </si>
  <si>
    <t>company.html?token=8A6828C75D25817471867D57B7132C08B968BA9D7DB764A75494C9D61EDCA51E8B2759979E67174A3FC375543151C2CEA459818B5E0281D0665751D6FF891694</t>
  </si>
  <si>
    <t>company.html?token=36C1453F8212DBE94991E2CCAE6FC605C5D39D1C40C1875C61AAEF3A77487A9FED96E43070015B6D2C8D69BA58F50513CB0C2F82021044F3A48FDD4132E62394</t>
  </si>
  <si>
    <t>КРИВОНОГОВ ИГОРЬ СЕРГЕЕВИЧ, 2, СВЕТОВИДОВ АЛЕКСАНДР ВАЛЕРЬЕВИЧ, 3, Общая сумма, Уплаченная сумма, Доход, Расход</t>
  </si>
  <si>
    <t>company.html?token=0CC3B16E21B96ED9BC80AA012DF76812B49A05B3246F01B79C8D94854A52709B23F7EB8D3A2CBD93E65DC460DC4AF808086D87BAAB69E4D8B2E5A51BA234A84F</t>
  </si>
  <si>
    <t>company.html?token=9F428E69D66846ABF9A094D0550213A8BC4C412108C1F8BC74FA50922E1A98410512325E0D690CA6515EF03FBF43B795C26910C43354566058F50EFCF88CB892</t>
  </si>
  <si>
    <t>company.html?token=9FB3AB8097D8475DD6C38BB51E0ADEC874249F83064F615177FA8EA42BA524F48C64881ACB1979A9104F97960324E0DE</t>
  </si>
  <si>
    <t>company.html?token=E4A71736FBA4E26979D3CF28CB1F373BD060A653DED566549FCC2514039DE2719B36297F506D32BEB15936021AEFC4679EB1F97FD08C4DE067E2606CD3CF2FF5327DB37E51C655A3A2980D028CBE2109</t>
  </si>
  <si>
    <t>company.html?token=E08D47113F10B25D7046ED7D324390FEAFCCEC7F039AE43CD2734448EF9F945B8C64881ACB1979A9104F97960324E0DE</t>
  </si>
  <si>
    <t>КУРОЧКА ИЛЬЯ ВЛАДИМИРОВИЧ, 1, ПРОКШИН ИВАН ВЛАДИМИРОВИЧ, 3, ГОРОДНИЧЕВ ПАВЕЛ ВЛАДИМИРОВИЧ, 1, КУРОЧКА ИЛЬЯ ВЛАДИМИРОВИЧ, 1, Уплаченная сумма, Доход, Расход</t>
  </si>
  <si>
    <t>Прокшин Иван Владимирович, Городничев Павел Владимирович, Курочка Илья Владимирович</t>
  </si>
  <si>
    <t>company.html?token=7B4937D6336DFCD800461B463D9A547C50B9B86B566F8EB38B63A8F5D8DD7C6CB291D311BE96B5BE153D508B0E367F3F4600B581E318FF5E45DBA36B20102649</t>
  </si>
  <si>
    <t>company.html?token=C925BD087B6ADC79A96FF1FC1E0765EE5E8B6F00B03C244A636BF84CBB2EE15F9F1A67CE7176B4C428E9114CB7843F03327DB37E51C655A3A2980D028CBE2109</t>
  </si>
  <si>
    <t>ЗАКРЕВСКИЙ АЛЕКСАНДР ВЯЧЕСЛАВОВИЧ, 1, ЗАКРЕВСКИЙ АЛЕКСАНДР ВЯЧЕСЛАВОВИЧ, 3, Уплаченная сумма, Доход, Расход</t>
  </si>
  <si>
    <t>Закревский Александр Вячеславович</t>
  </si>
  <si>
    <t>company.html?token=D0E3D14CEB8D8A4885227A73E531DC5E3F7826C8D24E1FE4AA4C4703E69915DEDEEFB08136C805E459A6DA8CAF16A7DE73428FFB146ED9A9FA258C50512B9361</t>
  </si>
  <si>
    <t>company.html?token=819A24D45C02962CCD0458A625E5BBDF18D85AB2F96E76D2EC1C3FA4D4B1D9D1CDFA0DBE394A6E3B72BD528623C81EF9A459818B5E0281D0665751D6FF891694</t>
  </si>
  <si>
    <t>company.html?token=3839BF18283BC32C7200C7BDF3DB8172BAD7BEF9E22D0257D4490E7F2344FE102F53995AF6B29CB47DF5B7A15B2759C6</t>
  </si>
  <si>
    <t>ШУВАКИНА МАРИЯ АРКАДЬЕВНА, 1, ШУВАКИНА МАРИЯ АРКАДЬЕВНА, 1, Уплаченная сумма, Доход, Расход</t>
  </si>
  <si>
    <t>company.html?token=9C4418E9B04EABEA250AF06ED4BFDAE5346D556F23111D606005A3E51EFDCBFCED0D87FEEC003793C17DE330F9B042ECAA7035B49B70FDA256FFF0BEC64C00B3</t>
  </si>
  <si>
    <t>company.html?token=A62028D390B68F4D1B68F21D95278D649C8B22C7FC5FE960760D526FDA56C93AB82995359A29FD1870B07CE477535C3EEFA35FB621F31210389C282EB1C8C44C</t>
  </si>
  <si>
    <t>company.html?token=874F9455F6DE809097AA25AA4484F283AB70635F2C0C74301EF270891FF88A1A1433D319E95D4DD58B20998282E54AC1F388586F2F3DE258CC375E0464C36139</t>
  </si>
  <si>
    <t>СЕРГЕЕВ СЕРГЕЙ АЛЕКСАНДРОВИЧ, 1, БОЛДУЕВ АЛЕКСЕЙ ВЛАДИМИРОВИЧ, 1, СЕРГЕЕВА ДИАНА АЛЕКСАНДРОВНА, 1, Уплаченная сумма, Доход, Расход</t>
  </si>
  <si>
    <t>Болдуев Алексей Владимирович, Сергеева Диана Александровна</t>
  </si>
  <si>
    <t>company.html?token=BDE874A0DE42AE6830567E420036068BED7C05A2DCC5E3252768CBDB62D54B6DBE7800479D7A6150BA612E5F0EF233477F583115CC3FC90F7E656046626678A9</t>
  </si>
  <si>
    <t>company.html?token=8FABC9C70CA28EB84C753F4D2424AC7942CA40A2DF948D7E74A7F1FAB6BAC6810E6CA238F47A5BA980CB41C68A6F0CB5</t>
  </si>
  <si>
    <t>КОПУНОВА ВАЛЕРИЯ ИГОРЕВНА, 1, ИНЮШИН КИРИЛЛ АНАТОЛЬЕВИЧ, 5, Уплаченная сумма, Доход, Расход</t>
  </si>
  <si>
    <t>Копунова Валерия Игоревна</t>
  </si>
  <si>
    <t>company.html?token=3C6EB53B1591E854C126D4C8687D99CE65DA9B3C84156F60601E705D9F6BDEB6C797A6E2E4992531AA31A6671AF997A5AD09B5B6E3BF38F67A3F6DA9EB771245</t>
  </si>
  <si>
    <t>company.html?token=D55C7C1EF9BEA12EB9EFC1DA66C3274D0344CEBE2E5AF8D444F20DD55979C792AD3E7C887DBDB5E85BE2549C3FCA6C2A</t>
  </si>
  <si>
    <t>company.html?token=200B3ECCE4A579E881D1AA7B269495BF11ACB2F0EB2F59F9A727BE6A2647CAC79C66D341EC879B4AA1304263C5576E1953C5147EF1B3C262B47B85924FBA3F32</t>
  </si>
  <si>
    <t>company.html?token=30528787C4D23D3A044E006ECE08F7ACB775064470292C46F69F9797ACAEE94FAD09B5B6E3BF38F67A3F6DA9EB771245</t>
  </si>
  <si>
    <t>СОЧНЕВ ИГОРЬ АЛЕКСАНДРОВИЧ, 1, СОЧНЕВ ИГОРЬ АЛЕКСАНДРОВИЧ, 1, Общая сумма, Уплаченная сумма, Доход, Расход</t>
  </si>
  <si>
    <t>company.html?token=1B364B7C11280AD4B3B8BB348EB8576830AFC52FDA93112948518E77CD34595E10F3EAABC559C19E10F6357AE97A8BC80E6CA238F47A5BA980CB41C68A6F0CB5</t>
  </si>
  <si>
    <t>ПРИХОДЬКО МАКСИМ ВЛАДИМИРОВИЧ, 1, СКРИПКА ЮЛИЯ СЕРГЕЕВНА, 2, Уплаченная сумма, Доход, Расход</t>
  </si>
  <si>
    <t>company.html?token=44A4855F6DB56232BFFFE0B2222FD2B2ADAE0868238DECC36C25D9A64A177205FF83EBC1AD01FBBC6D3832ED8E3A03876DA65CCFABCD5412D5BC68D2A4C721B6</t>
  </si>
  <si>
    <t>company.html?token=B46235CEC086B83F7072F471BEACE8EE64C66729B7B768F36C83153AC7013915A459818B5E0281D0665751D6FF891694</t>
  </si>
  <si>
    <t>company.html?token=F957A4D6B56E5C95A4B9EADE2065368E560BDE074FCCEE0D9391BB9BAD563010A459818B5E0281D0665751D6FF891694</t>
  </si>
  <si>
    <t>company.html?token=F987A6C13BB2127470932FF681F238DE0307536C7862BAFEFB27048026C40F577AE0E1AC66FE36CBA56C113245890B9A</t>
  </si>
  <si>
    <t>company.html?token=10E57EF7D035C3D140CE1094D0895B13B5A3CEE11799285AF5A47CFFE79D9FC3565F69BFD00C9EA793FBC31BB83113EF086D87BAAB69E4D8B2E5A51BA234A84F</t>
  </si>
  <si>
    <t>company.html?token=BCB495E9F629EE5CFC94520716024A7824D1E650FF88AD36BDE47A04F89E1BE59E62CE0FB24DDB47A9B08F14EF903976</t>
  </si>
  <si>
    <t>company.html?token=C6E1966F21AA866035AC88A19157F41BA18E23EB7C3E3348B192D5343E8D87287F97997A916F405C36259E6125F9DCED086D87BAAB69E4D8B2E5A51BA234A84F</t>
  </si>
  <si>
    <t>company.html?token=7F1418B626A0E0D517D69319CFCB3E296B1E3EF620F65B37524A044FB274DCCE4DA86AAE25490094EC948E3A56ABAFC8A459818B5E0281D0665751D6FF891694</t>
  </si>
  <si>
    <t>company.html?token=D9B4E5E0CA2CD962ECD157E4DBE670C8A442CDD72290F68939AE545EBA9196943990B68BD48BB1AE4B48C35E4119183219CC615238EC8B703DCF7A96E98AD5FC</t>
  </si>
  <si>
    <t>company.html?token=E5C4A74D3D2D04FE354CD8269B24C463D81F028AA047FCE0822ABEB83DAE223BCC64EB930D2D083EE256AE9E75A1D4F3</t>
  </si>
  <si>
    <t>company.html?token=CE8F5BAB0D48899886830B2D954C887134D273589BFF6FF8A38B627456EE778C979CE0A0BD382FB2CD7C1054C7C261FC</t>
  </si>
  <si>
    <t>company.html?token=7FC2A8FD0D031024C822639CEBC8FB73F58FBB580A0101098BE0D7C73AEB234DA50D734EBF209D5E6220701B97C57EE2841CB60DB209358AE0B6637F71FDAE1F</t>
  </si>
  <si>
    <t>company.html?token=6F94562E9251680C26ED819A321019CC4DD5948FF41C0F8271FB08E1E78FF491198B54B78901F052191F92142914577347C43CDF6CB5D8442E4286E0A7532B3C</t>
  </si>
  <si>
    <t>company.html?token=5154F63B7FD0B79EA087A79F756D79CA159D92226FBB609BE34B7668BF02460B90CDCC36B2E468535303E933364934F9</t>
  </si>
  <si>
    <t>company.html?token=148724091EA9C85AFC2EBA851CBE72670372C65580064F0C47325FD8871528E2555AC0BA4D4E07F610071128C1362C51A459818B5E0281D0665751D6FF891694</t>
  </si>
  <si>
    <t>company.html?token=2DB18ABD1B6446FDD07078A7F54A9BC4D97B6E5AB1C6774EFE64EB251C0453208C64881ACB1979A9104F97960324E0DE</t>
  </si>
  <si>
    <t>company.html?token=79E46BA2A6DABB7D1E7750241B40558E09ABF19613B6741C755369DB5238B54D0E6CA238F47A5BA980CB41C68A6F0CB5</t>
  </si>
  <si>
    <t>company.html?token=2CA8ACF40FEA98D37153CF868A3B540557471611634A4E9600AAB1515D01F73B7AE0E1AC66FE36CBA56C113245890B9A</t>
  </si>
  <si>
    <t>ПОПОВ СЕРГЕЙ АНАТОЛЬЕВИЧ, 1, ПОПОВ СЕРГЕЙ АНАТОЛЬЕВИЧ, 1, Общая сумма, Уплаченная сумма, Доход, Расход</t>
  </si>
  <si>
    <t>company.html?token=13689B6C71EE6369B30C47C0D2813551E9AB4FCBF025680E220A2066A32B6ED60E6CA238F47A5BA980CB41C68A6F0CB5</t>
  </si>
  <si>
    <t>company.html?token=F05CC1C56E656C6128FF3806FD20210FB82076D2285FBF5C3191BDDBFBACED7C0E6CA238F47A5BA980CB41C68A6F0CB5</t>
  </si>
  <si>
    <t>company.html?token=287DDD45CD54D4DF89651ACF0CB23540E1974AE70AEAAAE7971A6AB0FAB0F5B0A459818B5E0281D0665751D6FF891694</t>
  </si>
  <si>
    <t>company.html?token=BFD2E8CFAE8FA576CC71BD019758E65E14D03799BA74D7F02ACD0A4C79CEF501A459818B5E0281D0665751D6FF891694</t>
  </si>
  <si>
    <t>company.html?token=FFA75A123611EAABEDE43FA09F37F73320D5152089D1A405A654CD14D7FC44794DB2429EC22643B144837ABE808C8A5A0E6CA238F47A5BA980CB41C68A6F0CB5</t>
  </si>
  <si>
    <t>ТЮТЮНИН АНДРЕЙ ДМИТРИЕВИЧ, 1, САТАЕВ РУСЛАН ФАРИДОВИЧ, 1, Уплаченная сумма, Доход, Расход</t>
  </si>
  <si>
    <t>Тютюнин Андрей Дмитриевич</t>
  </si>
  <si>
    <t>company.html?token=CCBA1022D798FEB80986FA9D33FA263E862056B6BB0D19EE3F1508E16FFD9668F388586F2F3DE258CC375E0464C36139</t>
  </si>
  <si>
    <t>company.html?token=E53873FBCC38BB65610AB09B571139D215D8A8A153252C780AE85B4C5F50F83A086D87BAAB69E4D8B2E5A51BA234A84F</t>
  </si>
  <si>
    <t>company.html?token=74EFA6703F0D68D858E1DFF90B1AE0890C7E67DA9D7184D6A00DA019B6E89251A366CC7F0E6070CB6710208AD4B7EE80B3C068187068A36748F55A181671B827327DB37E51C655A3A2980D028CBE2109</t>
  </si>
  <si>
    <t>БУРОВА ВЕРОНИКА АЛЕКСАНДРОВНА, 1, МОИСЕЕВ АНТОН ВИКТОРОВИЧ, 8, Уплаченная сумма, Доход, Расход</t>
  </si>
  <si>
    <t>company.html?token=15564F4B058DEE256E36E81FF987C8962FF6A098ECD210AD66DC0DFAA4D9AE2383A9745BF7D2B5F525F1F4F220DACEA9086D87BAAB69E4D8B2E5A51BA234A84F</t>
  </si>
  <si>
    <t>company.html?token=EDE5EECE61E7E7F2020C12852AFD6E10A5F4F44A1A59C4F5F58BD4FBDEEBCA4BAD4DB5D5C8B9CFC8BB27691670101A8B086D87BAAB69E4D8B2E5A51BA234A84F</t>
  </si>
  <si>
    <t>company.html?token=AEFEE7D372D011BD5AF9CDC4D611BBA0CA793A2CD79273A46FA94298141BD281499A009FF8E310C06E7F1DD3B45FE8BC</t>
  </si>
  <si>
    <t>82 чел.</t>
  </si>
  <si>
    <t>company.html?token=2559B15B7CC6C5E65C96FC9C931F97D7413C8A6AEA9777D05411B119DB7D55705CE06B90A35503F44B714A58947628AA</t>
  </si>
  <si>
    <t>company.html?token=C80F518DFDD7499C5C213947852F5336F99471C247CCCF85822334439C4D1FED7DAD8136C271CE587279BF45F1F435C7</t>
  </si>
  <si>
    <t>company.html?token=685999E5BC2BA794CF1C7350FAD668E0F5528F1CE5846C83D896F9F79A50742C3B32911D388A98E037F6B7CDB8FB5957A459818B5E0281D0665751D6FF891694</t>
  </si>
  <si>
    <t>ТРУХАНОВ ЕВГЕНИЙ АНДРЕЕВИЧ, 2, БАЛАШОВ АЛЕКСАНДР АНДРЕЕВИЧ, 2, Уплаченная сумма, Доход, Расход</t>
  </si>
  <si>
    <t>Труханов Евгений Андреевич</t>
  </si>
  <si>
    <t>company.html?token=184A352D4EB1439DA53FCD3E78A13137EDF4459E165ABD8893A5241710720AEA85FFB770AA63703E00D0D590AD68399D1A8FCF985B20F1419DE3FE583669E31D</t>
  </si>
  <si>
    <t>БОРЩЁВ ОЛЕГ АЛЕКСАНДРОВИЧ, 16, БОРЩЁВ ОЛЕГ АЛЕКСАНДРОВИЧ, 5, ЧЕПУРНОЙ ЕВГЕНИЙ НИКОЛАЕВИЧ, 5, ГАЛЕЧЯН ГЕОРГИЙ АРАРАТОВИЧ, 3, Уплаченная сумма, Доход, Расход</t>
  </si>
  <si>
    <t>company.html?token=E7DF6DCB6ABFD55E296A981BD31A6FA964E88CB83234B2FA098D7EB81B9E1258C6CFFC8CEC1E3610C9218782E663181D90CDCC36B2E468535303E933364934F9</t>
  </si>
  <si>
    <t>company.html?token=31832537D74744F3B6C5F277B0791E1DD2586D36335E334C99EB86D400250996D3C9C3F719E6C4879E08CE528A85399040BE537C51403421A8A467D76AB46D14</t>
  </si>
  <si>
    <t>company.html?token=4CABD44467AE1F3655C74AC4D422460CBE07393D3D67C445BC8B819AF29E48BB22ED4CE2198DAA22E2F211E45AA09DAAA4D90B14873AB86AEB55259FACCA9720</t>
  </si>
  <si>
    <t>company.html?token=8469EABBB6612D07FDFCC80DF35C0F4E282795DB59A175CCDFFB17853DC2E0FD086D87BAAB69E4D8B2E5A51BA234A84F</t>
  </si>
  <si>
    <t>company.html?token=73731E7BDAC491BF66E5DA3CDD63EFA806243D75128CCC9A314283160907D1E37F583115CC3FC90F7E656046626678A9</t>
  </si>
  <si>
    <t>company.html?token=4108F3FD31396CD0DBD9C9BBC9E9EFBD9449C63816E2EFF1DE0FA627E0A3EA09ABCB9269FE0AC21CA919BF1300D77C3AFE1767A8273481C09F5541BA94F6734A327DB37E51C655A3A2980D028CBE2109</t>
  </si>
  <si>
    <t>САВИНОВ АЛЕКСАНДР АЛЕКСАНДРОВИЧ, 1, ГОНУС АЛЕКСЕЙ ВЛАДИМИРОВИЧ, 6, ДУДА ИГОРЬ ВИКТОРОВИЧ, 2, Уплаченная сумма, Доход, Расход</t>
  </si>
  <si>
    <t>company.html?token=0B11B3A02CCD1462F03438567B3FAE2FD1BD1DB45D4C10B81BD86F4607A4385C4E27A1307E1BA774B7619AC4C66BF23C7F583115CC3FC90F7E656046626678A9</t>
  </si>
  <si>
    <t>ОДИНЦОВА ТАТЬЯНА АЛЕКСАНДРОВНА, 1, ПРОВКИН ИГОРЬ ЮРЬЕВИЧ, 2, АРТАЕВ АНДРЕЙ ДМИТРИЕВИЧ, 2, ПРОВКИН ЮРИЙ ИГОРЕВИЧ, 6, АКЦИОНЕРНОЕ ОБЩЕСТВО "ИНВЕСТИЦИОННЫЙ ХОЛДИНГ "СМ", 1, Уплаченная сумма, Доход, Расход</t>
  </si>
  <si>
    <t>company.html?token=221CC80BFABA83D45F88514CC3701B6C2143D7B894C37163CC67345D43FF07FD0E6CA238F47A5BA980CB41C68A6F0CB5</t>
  </si>
  <si>
    <t>ЗАХАРЧЕНКО СЕРГЕЙ АЛЕКСЕЕВИЧ, 1, ОБЩЕСТВО С ОГРАНИЧЕННОЙ ОТВЕТСТВЕННОСТЬЮ МИКРОКРЕДИТНАЯ КОМПАНИЯ "ЦЕНТРОФИНАНС ГРУПП", 3, Общая сумма, Уплаченная сумма, Доход, Расход</t>
  </si>
  <si>
    <t>company.html?token=839946320562A21A11151644955A4A67F257BD180863977BC24529279FA20C570E6CA238F47A5BA980CB41C68A6F0CB5</t>
  </si>
  <si>
    <t>СЕМЕНОВА ЛЮДМИЛА ВАЛЕРЯНОВНА, 1, СЕМЕНОВА ЛЮДМИЛА ВАЛЕРЯНОВНА, 1, Уплаченная сумма, Доход, Расход</t>
  </si>
  <si>
    <t>company.html?token=DEC0E2CF9619EA08B75393D722E7911F290E3611B3C0FF6163471A145CF7FBACCB3AE39C9885238A4AE8D887D2BDF3C78C64881ACB1979A9104F97960324E0DE</t>
  </si>
  <si>
    <t>company.html?token=39930BBEC0722A249E69C1B3267F03A5606A2C505E1A6413189AF0532D1D94FD90CDCC36B2E468535303E933364934F9</t>
  </si>
  <si>
    <t>company.html?token=5E3FAF19D38B1D7F31A8FD3D3BC68EB8AD583115567CED599D5D93D3D9FA2F63327DB37E51C655A3A2980D028CBE2109</t>
  </si>
  <si>
    <t>company.html?token=677EBD1B9C77B212D0FCB127BFD88E3DC1EC4A7474391E35EB13E7800A876325A7FCF0815971B0C10EF4EB684F44F6DCC26910C43354566058F50EFCF88CB892</t>
  </si>
  <si>
    <t>company.html?token=1B25BE05D34A52A9FEBC51FA87536CD35A8DA96EE2C97B6B3CB2A59EC58DA9052CC56F328261EDE6588C638787227576</t>
  </si>
  <si>
    <t>company.html?token=02616A01EF1C9C7F8786722EF49D6D25BDC6174226E486208761602F64BA80CD1D0CBA1D879F05D52C36FAF1CD4C04ABA459818B5E0281D0665751D6FF891694</t>
  </si>
  <si>
    <t>ГЛУХОВА ЭЛЬВИРА САЛАВАТОВНА, 1, ГЛУХОВА ЭЛЬВИРА САЛАВАТОВНА, 4, Уплаченная сумма, Доход, Расход</t>
  </si>
  <si>
    <t>company.html?token=26B5769F824A1E204CF535B7F67C896E40351BDDA8BC3FC4BDEAD6842887E26E0CE2A472CBAD52785A38942CE35DD8AA</t>
  </si>
  <si>
    <t>УСКОВА ИРИНА СЕРГЕЕВНА, 1, КИРЬЯНОВ ВИКТОР НИКОЛАЕВИЧ, 2, Общая сумма, Уплаченная сумма, Доход, Расход</t>
  </si>
  <si>
    <t>company.html?token=64EB66AB0AB65428640F35D29C00F84FC43336C0D9A130AABD4E9C0EE13855196EF60B23A324AC81EB951DDA0C182AAE</t>
  </si>
  <si>
    <t>76 чел.</t>
  </si>
  <si>
    <t>company.html?token=B3AF6608DB4F5A30A6ECD6308F90F1E2D3543A2A5C6A9FD70082165902533B226988D1916BE135C7032AD0D255FDCE2EEFE132427F7732BA2B3233AFFB8C8E60</t>
  </si>
  <si>
    <t>company.html?token=C101FB7FBF23433100E89D3D19F3397915CAFA7311D23CED73F9DB4769CADF9FEDAF7C9B6774219C3CC5DB41161084EA086D87BAAB69E4D8B2E5A51BA234A84F</t>
  </si>
  <si>
    <t>company.html?token=6E73A8CD0CA7BE3B6B7C74EC2DCF14A671F4FD5B79F300CB93A50AB696099CF3E52C438450D5A7C9FB4023BDE1CE0E19F388586F2F3DE258CC375E0464C36139</t>
  </si>
  <si>
    <t>КАРЗАКОВА АНГЕЛИНА ВАЛЕРИЕВНА, 2, ОБЩЕСТВО С ОГРАНИЧЕННОЙ ОТВЕТСТВЕННОСТЬЮ "ЮРЛАЙН", 1, Общая сумма, Уплаченная сумма, Доход, Расход</t>
  </si>
  <si>
    <t>company.html?token=77F4F9B9E8A32F7D36E6BDDDA738E44F479BD04DF112F977A3B88B5C7B5AA9E68BC4C3D67FB7D843CE9FB76F3A5E4AE6B393FD0462B81A8F2B5CA5BD559BCB7F</t>
  </si>
  <si>
    <t>ПОПОВА ОЛЕСЯ РИНАТОВНА, 1, Уплаченная сумма, Доход, Расход</t>
  </si>
  <si>
    <t>Попова Олеся Ринатовна</t>
  </si>
  <si>
    <t>company.html?token=6E8A5CF77D3EF85D3C28E6456F971404FF97C21EDB631AC0F87D95239EB4E102E14013E405069A41562997FFCD5984CB</t>
  </si>
  <si>
    <t>company.html?token=FF1BF41350CB371CA236FF80F6689DAF68A0F214AB907E43C9DC6ED1F95572ADB54669251399A7E732E94E4F08A95FE3CF16E07A224906E80190FABD843BA96D</t>
  </si>
  <si>
    <t>company.html?token=3BD79169FC0AEBD6AE28FD400B87827B21CB64E139B09C19CB057127F1550EB27F583115CC3FC90F7E656046626678A9</t>
  </si>
  <si>
    <t>МАСЛОВА КСЕНИЯ ВЛАДИМИРОВНА, 1, МАСЛОВА КСЕНИЯ ВЛАДИМИРОВНА, 1, Уплаченная сумма, Доход, Расход</t>
  </si>
  <si>
    <t>Маслова Ксения Владимировна</t>
  </si>
  <si>
    <t>company.html?token=3F329DDAA4CA2CA6E9BC0ED9FD8C24FFE11508F469632A07FABAA8AC1218A9762C4B4BDD2C89402769B05BA26A4B7F346E39945B507C96DA1AFB65D80F278272</t>
  </si>
  <si>
    <t>company.html?token=5CC6B496EDC6937E9BA7267643809A5F2242F6AE2270C641BF9560E525873408B8FE1C6919736B2D022BEC3618FC22140E6CA238F47A5BA980CB41C68A6F0CB5</t>
  </si>
  <si>
    <t>КОМОВИЧ АЛЕКСАНДР ВЯЧЕСЛАВОВИЧ, 1, КОМОВИЧ АЛЕКСАНДР ВЯЧЕСЛАВОВИЧ, 1, КОЗЛОВ РУСЛАН НИКОЛАЕВИЧ, 3, ШАТИЛОВ АНДРЕЙ ВЛАДИМИРОВИЧ, 5, Общая сумма, Уплаченная сумма, Доход, Расход</t>
  </si>
  <si>
    <t>company.html?token=901F000E81EB0A0F8D20FD8FD6E620D9F68A1E22883909B16C0CF890E866301B87DF096EA1800E289E438B71074F92EC</t>
  </si>
  <si>
    <t>company.html?token=481CDB2929E0335D9B523E94C4859F959FC00C569C84738AD7B7CE34E73F3B48AD09B5B6E3BF38F67A3F6DA9EB771245</t>
  </si>
  <si>
    <t>company.html?token=4EADB940EF62EC7C411C711CCB7D534E0CA373F4CBDADB1D2C6A7E5BCB322752302A959485D22D4C8EF74C347EFA7AD8A459818B5E0281D0665751D6FF891694</t>
  </si>
  <si>
    <t>93 чел.</t>
  </si>
  <si>
    <t>company.html?token=26C56B09E731071A49F5012B81E0100365D195441E3818A92B321A6D4CC6A33DF2506267B798C781DB08FDC3A4D495B2E938DF09A913305308BFB7D80BE25138327DB37E51C655A3A2980D028CBE2109</t>
  </si>
  <si>
    <t>КОСТИНА ОЛЬГА СЕРГЕЕВНА, 1, КОСТИНА ОЛЬГА СЕРГЕЕВНА, 1, Общая сумма, Общая сумма штрафов, Уплаченная сумма, Доход, Расход</t>
  </si>
  <si>
    <t>company.html?token=348400E9E7C99FF67640A82A5A4E83F6A16CE45538D47F9482606641A8201D1065E96E0456C081D95CA6ADD82936CB88A459818B5E0281D0665751D6FF891694</t>
  </si>
  <si>
    <t>company.html?token=33CE6627CD1ABD7A461AA2F090CD6647383D4DA75A07393B00996DC769A08DA8D3BC377BF5C6A94DF2256308FDC11199BE5F0B4ECB7C5B52E1418EC82C243986327DB37E51C655A3A2980D028CBE2109</t>
  </si>
  <si>
    <t>company.html?token=863D4A710B31B148713368B64D189F5534D578C0F68A3C3F796ABEC198A91C382C21E0F5F3E21135AE63893C3FDBCF107F583115CC3FC90F7E656046626678A9</t>
  </si>
  <si>
    <t>company.html?token=81D6467349451D3038CFB4DF543D4C2330A1A40215996566C65A7C12EE1838504EA4CEA87C66083639FFBE75EAC863D0305C11FE37E07E717462E05212BE7C06</t>
  </si>
  <si>
    <t>ЗЛЕБКИН АЛЕКСЕЙ ВИКТОРОВИЧ, 1, АКЦИОНЕРНОЕ ОБЩЕСТВО "ЭКВАНТА", 7, Уплаченная сумма, Доход, Расход</t>
  </si>
  <si>
    <t>Злебкин Алексей Викторович</t>
  </si>
  <si>
    <t>Акционерное Общество, "ЭКВАНТА"</t>
  </si>
  <si>
    <t>company.html?token=35EB5F6DA42B0B6B657043E866108E5C2351CB2411215901C5F4A609E4E2881761AA5929E29E531876EEDC5B722422DA0AF40C64DCB4CEF3A827146575B320D9</t>
  </si>
  <si>
    <t>БОРИСОВ ПАВЕЛ ЮРЬЕВИЧ, 1, БОРИСОВ ПАВЕЛ ЮРЬЕВИЧ, 1, Общая сумма, Уплаченная сумма, Доход, Расход</t>
  </si>
  <si>
    <t>company.html?token=E76B7472AA563097B3962A12A5438F54031FEE246D8E93CEB9A1AE298FD49C03C3420E1B5200D25B72DBFF939098C1E7EFA35FB621F31210389C282EB1C8C44C</t>
  </si>
  <si>
    <t>company.html?token=28310A556B228AF5C26C398785F36525E3A8010FB8D590D3B414A49C68BFAF802C8107E9B94858FAFE0D6C8EC54E3AB7511B830024AF905673A1AA3F1A543BC7</t>
  </si>
  <si>
    <t>company.html?token=40E5D48F7CE6E4790EABC0C79D6EF58BCB07537CF6277A59D3DB5EB31B6E14DF7F583115CC3FC90F7E656046626678A9</t>
  </si>
  <si>
    <t>БРЕВНОВ ВИТАЛИЙ ВЛАДИМИРОВИЧ, 4, БРЕВНОВ ВИТАЛИЙ ВЛАДИМИРОВИЧ, 2, Уплаченная сумма, Доход, Расход</t>
  </si>
  <si>
    <t>company.html?token=291C1FB7F1A1B562E78679C1C6C0E43F441E815C93A0A887150667E45CFC2C8A0CE2A472CBAD52785A38942CE35DD8AA</t>
  </si>
  <si>
    <t>company.html?token=3EE92DD03A428534C9A18D14100DBA213D7DE180B4E66661F7D297D46585FD0C419E672683572620C86B762476AA972C26036423B9ADB15CD949A10A1CDA44D4327DB37E51C655A3A2980D028CBE2109</t>
  </si>
  <si>
    <t>company.html?token=31AA7D6CDB01E30D49C84B7299CF2539FCA870639068B2B35956989F1F40985E327DB37E51C655A3A2980D028CBE2109</t>
  </si>
  <si>
    <t>МИГАЛКИН ВАСИЛИЙ АЛЕКСАНДРОВИЧ, 4, МЕСТНИКОВ АНДРЕЙ ДАНИЛОВИЧ, 4, Уплаченная сумма, Доход, Расход</t>
  </si>
  <si>
    <t>Мигалкин Василий Александрович</t>
  </si>
  <si>
    <t>company.html?token=FFDC1239B86A5103DDA95B661B580C7425ED04271354E1321D918BBE79B8842E85408282AB3EFB3142955E14747EFB48C26910C43354566058F50EFCF88CB892</t>
  </si>
  <si>
    <t>company.html?token=2B46390E165783E8D96C084303C3C0D6393D0417D07EFF9A9C7E806D80432DB3086D87BAAB69E4D8B2E5A51BA234A84F</t>
  </si>
  <si>
    <t>САГИТОВА ДИАНА РОМАНОВНА, 1, ОБЩЕСТВО С ОГРАНИЧЕННОЙ ОТВЕТСТВЕННОСТЬЮ "СИМЕКС ПРО КОНСАЛТИНГ КРУШЕВАЦ", 1, Уплаченная сумма, Доход, Расход</t>
  </si>
  <si>
    <t>company.html?token=1AE28854128DB1ADCC4D84930834D98D879C1D00AC640709E5CF30697CC36689A459818B5E0281D0665751D6FF891694</t>
  </si>
  <si>
    <t>ВАШКОВСКИЙ АЛЕКСАНДР АЛЕКСАНДРОВИЧ, 2, ВАХРУШЕВ АНДРЕЙ ВИКТОРОВИЧ, 1, РЫЖОВ СЕРГЕЙ ЕВГЕНЬЕВИЧ, 2, Уплаченная сумма, Доход, Расход</t>
  </si>
  <si>
    <t>company.html?token=ACD4256D24BB6FF5EB2D766DF54F3AF47BFBE0A0741816FEB44C6572F46AFF65F388586F2F3DE258CC375E0464C36139</t>
  </si>
  <si>
    <t>АНТИПОВА ГАЛИНА АЛЕКСАНДРОВНА, 1, АНТИПОВА ГАЛИНА АЛЕКСАНДРОВНА, 3, Уплаченная сумма, Доход, Расход</t>
  </si>
  <si>
    <t>company.html?token=F0EA478F27B0837130FC8728B97D866627288AE6E98E53882E950297B83CBE157F583115CC3FC90F7E656046626678A9</t>
  </si>
  <si>
    <t>ПЕРЕТОКИН МИХАИЛ НИКОЛАЕВИЧ, 1, ПРИВАЛОВА ЛЮБОВЬ АЛЕКСЕЕВНА, 1, ПЕРЕТОКИН МИХАИЛ НИКОЛАЕВИЧ, 1, Уплаченная сумма, Доход, Расход</t>
  </si>
  <si>
    <t>company.html?token=9EE845F738A49995E9D8A6FEE36D4223B4A1179AFA1A16C72917A6E77927D3796E9C4785B4C2234744AC97AA37E5A738AD09B5B6E3BF38F67A3F6DA9EB771245</t>
  </si>
  <si>
    <t>ЯЗЫКОВ АЛЕКСАНДР СЕРГЕЕВИЧ, 1, ПЕТРОВ АЛЕКСЕЙ ВЯЧЕСЛАВОВИЧ, 1, ОБЩЕСТВО С ОГРАНИЧЕННОЙ ОТВЕТСТВЕННОСТЬЮ МИКРОКРЕДИТНАЯ КОМПАНИЯ "РУСИНТЕРФИНАНС", 2, Уплаченная сумма, Доход, Расход</t>
  </si>
  <si>
    <t>company.html?token=C90C2186F75B7185ADFED9AB6BC4BD1F70230F11D8B5F4E7EFC6304B449A7560657CA00D4105BEF2798C79DB4403097089E870729C987ED10F08A37288DF0751</t>
  </si>
  <si>
    <t>company.html?token=11E41407483013AC1AF04D70D1B1486416EC30E80EC5676E40E53616639E58DE29087E9F89A7090FE6D4F35C643AD905C26910C43354566058F50EFCF88CB892</t>
  </si>
  <si>
    <t>company.html?token=563B04FE0B882967EAC9AB87F1B8CE0BEBFFDF7118CDF8331C17BC7C1B5D477DC26910C43354566058F50EFCF88CB892</t>
  </si>
  <si>
    <t>company.html?token=2E7ECA43F82C7B941958914110D6BC6E98D6DA0DA2404DD067C5D49FE67273E98E94A4B894AE0449D44782D97ADA2BAEF388586F2F3DE258CC375E0464C36139</t>
  </si>
  <si>
    <t>ВОЛОСНИКОВ РОМАН РОМАНОВИЧ, 2, ВОЛОСНИКОВ РОМАН РОМАНОВИЧ, 1, СААКЯН НАРЕК ГАРНИКОВИЧ, 1, НИКОЛАЕВ ИГОРЬ ВИКТОРОВИЧ, 1, ЗАЙЦЕВ ПАВЕЛ АЛЕКСАНДРОВИЧ, 4, МОСУНОВ АЛЕКСЕЙ АЛЕКСАНДРОВИЧ, 6, МЕЖДУНАРОДНАЯ КОМПАНИЯ АКЦИОНЕРНОЕ ОБЩЕСТВО "ВОКСИС", 5, Уплаченная сумма, Доход, Расход</t>
  </si>
  <si>
    <t>company.html?token=F4AFF8D296A44A6036D59D7A2E4AB63E01B0F7422322BC313686ADC83EE670C632E2340B29B19C09A63E51F4B2672342A459818B5E0281D0665751D6FF891694</t>
  </si>
  <si>
    <t>БУРНАЕВА МАРИЯ ВИКТОРОВНА, 1, БУРНАЕВА МАРИЯ ВИКТОРОВНА, 1, Уплаченная сумма, Доход, Расход</t>
  </si>
  <si>
    <t>company.html?token=5E79F587699101224ED94B937CFCAF24080EDAA0E7B1BC4B128584C5B257C0AB7CF9EF81731B9675E0B3A1CCB99B593E</t>
  </si>
  <si>
    <t>АНУФРИЕВ АНТОН ВАЛЕРИЕВИЧ, 11, АНУФРИЕВ ВАЛЕНТИН АНТОНОВИЧ, 1, Уплаченная сумма, Доход, Расход</t>
  </si>
  <si>
    <t>company.html?token=70D609EFB2C0B56C20D43A9F52AAFE7FF444BA4959EF91561B41D0CCA8C5DDF4FA45127DB8C0BF919D057669FBD01A28</t>
  </si>
  <si>
    <t>company.html?token=0F8FD6F0DAE4FC02A313902D78F1E028DBC71184EA894C822E757D419B78B8BE086D87BAAB69E4D8B2E5A51BA234A84F</t>
  </si>
  <si>
    <t>СОНИН ВИКТОР СЕРГЕЕВИЧ, 1, ГОЛОВАНОВ ПЕТР СЕРГЕЕВИЧ, 9, Уплаченная сумма, Доход, Расход</t>
  </si>
  <si>
    <t>company.html?token=CB5ADAAFC2460DDB0311AF0C35CD888F28FC8FEC90F5C178274E0AE9019F4B693CE97820EA1A19E0F85C9F55131F21353C44B40AD67AF7FE40D96A1AA66F3337</t>
  </si>
  <si>
    <t>РАЗАХАНОВ ЭЛЬНУР РАСИМ ОГЛЫ, 1, РАЗАХАНОВ ЭЛЬНУР РАСИМ ОГЛЫ, 1, Уплаченная сумма, Доход, Расход</t>
  </si>
  <si>
    <t>company.html?token=B966CE4152EBCE06B604D648C7E47D20627B8BEE0A7AFC9A9BD218729DC0EB0FA459818B5E0281D0665751D6FF891694</t>
  </si>
  <si>
    <t>company.html?token=592AC62FBCCF355CE29546C60271808B4A79234DD4922121B4E3CAAFA0531145EFA35FB621F31210389C282EB1C8C44C</t>
  </si>
  <si>
    <t>company.html?token=B96FCC3239CB82CA977B45A0C86C26B7D90D08212A1BB82D59C6C54283D9FE05086D87BAAB69E4D8B2E5A51BA234A84F</t>
  </si>
  <si>
    <t>ОДЕГОВ РОМАН ВЛАДИМИРОВИЧ, 2, ОДЕГОВ РОМАН ВЛАДИМИРОВИЧ, 2, Уплаченная сумма, Доход, Расход</t>
  </si>
  <si>
    <t>company.html?token=EAB7980A616C4A8E881A971D3E546E724695C83430D0653D6B6CDE40C075EF587A3B1A693E29413741AD76FB412081938C64881ACB1979A9104F97960324E0DE</t>
  </si>
  <si>
    <t>РИВКИН АЛЕКСЕЙ МИХАЙЛОВИЧ, 3, ОБЩЕСТВО С ОГРАНИЧЕННОЙ ОТВЕТСТВЕННОСТЬЮ "РЕКОЛЛ КОРП", 1, Уплаченная сумма, Доход, Расход</t>
  </si>
  <si>
    <t>company.html?token=1302A1C06D6C60EAAA76EB7D3FE692110DC8E57EEF084E3816590A708F279F786988934B5302010C46DCE7806D94DE5614749F3F2F12377318E04645885725ED</t>
  </si>
  <si>
    <t>РОГОВ ИЛЬЯ МИХАЙЛОВИЧ, 1, РОГОВ ИЛЬЯ МИХАЙЛОВИЧ, 1, Уплаченная сумма, Доход, Расход</t>
  </si>
  <si>
    <t>company.html?token=3118D964B8BAA465E3B2AFD62F363A2EC0C621FE6DF6E24B7BC1CE8740DA7001EFA35FB621F31210389C282EB1C8C44C</t>
  </si>
  <si>
    <t>ВАСИЛЬЕВ МАКСИМ ВЛАДИМИРОВИЧ, 4, ВАСИЛЬЕВ МАКСИМ ВЛАДИМИРОВИЧ, 3, Уплаченная сумма, Доход, Расход</t>
  </si>
  <si>
    <t>company.html?token=59B9F2F597CB52F3F1CFC0C803AA71E2643121E3DE9CBAE7886A1A7F3740A9DC13145FE6A8408F54C919676B02BCEE84</t>
  </si>
  <si>
    <t>МОКРУШИН АНТОН СЕРГЕЕВИЧ, 1, НИКОЛАЕВА НАТАЛИЯ ЯКОВЛЕВНА, 1, Уплаченная сумма, Доход, Расход</t>
  </si>
  <si>
    <t>company.html?token=A29E21F1ABAB15D6B3D21829D6571BEAE9573B6CF7E66D5E359D4750C900740854CE733625D52982718E01B5534F93AAF388586F2F3DE258CC375E0464C36139</t>
  </si>
  <si>
    <t>company.html?token=B057CED85C7D248ADA161F751A7B23D5B72A52E22BEB509E11EB70F6DAE48D8481FD89DF436D0A9EF4B8EED3052E874DF388586F2F3DE258CC375E0464C36139</t>
  </si>
  <si>
    <t>ПОДКОЛЗИНА СВЕТЛАНА ПАВЛОВНА, 1, ПОДКОЛЗИНА СВЕТЛАНА ПАВЛОВНА, 2, Общая сумма, Уплаченная сумма, Доход, Расход</t>
  </si>
  <si>
    <t>company.html?token=0326F054CF99F144A0FE8AFB94742D42A78BF0C67F78E02088F67A7098A5290B5A29833EFAE59703E946C0E5DF87E24531F0962BC6533937E27F2321B4231D25</t>
  </si>
  <si>
    <t>УСИЕВИЧ НАТАЛЬЯ БОРИСОВНА, 1, ТАРАСОВА ЕЛЕНА АНАТОЛЬЕВНА, 2, Уплаченная сумма, Доход, Расход</t>
  </si>
  <si>
    <t>company.html?token=0A5330439528E125F3796297E8B34AA5E2809B83781806A3605530121CB189B75C3A922D5783EE9C06D9B603E25730867F583115CC3FC90F7E656046626678A9</t>
  </si>
  <si>
    <t>company.html?token=FE8B46C477C86E730745113455B6DBE4E0183BBD4997471182F3FA42B7534F93D47ED4C30A6546ADBB7F29EF98079905</t>
  </si>
  <si>
    <t>ТРЕГУБОВА КСЕНИЯ ВЛАДИМИРОВНА, 1, СЕРЕБРЯКОВА ЕКАТЕРИНА ПАВЛОВНА, 1, Уплаченная сумма, Доход, Расход</t>
  </si>
  <si>
    <t>company.html?token=6825DA14D1DDA3D37D95104715871A5153F7BEB520FDDEA16CC5E50AC808F01C0D336FF7A7B9612ABABF585135E0586FC26910C43354566058F50EFCF88CB892</t>
  </si>
  <si>
    <t>ГАСАНОВА ЭСМИРА АСИМОВНА, 1, ГАСАНОВА ЭСМИРА АСИМОВНА, 2, Уплаченная сумма, Доход, Расход</t>
  </si>
  <si>
    <t>company.html?token=36133AB41734FD5F82F15DF22C45CB1F3BF95C2F42AEF57EE6E793D0DA5C8E76CABD43150CF7B57AC724C0E1872444AC327DB37E51C655A3A2980D028CBE2109</t>
  </si>
  <si>
    <t>company.html?token=FB45EAFA9CC3D456E078904FF2665D71C93C1FA64B8DBD2DC13F0C361999A2877F583115CC3FC90F7E656046626678A9</t>
  </si>
  <si>
    <t>ДОЛЖИКОВ ДЕНИС ВИКТОРОВИЧ, 1, БОЧЕВЕРОВ МИХАИЛ ГРИГОРЬЕВИЧ, 1, ВЛАСОВ ЕГОР ИВАНОВИЧ, 2, СОЛОВЬЕВА ЮЛИЯ НИКОЛАЕВНА, 2, ОБЩЕСТВО С ОГРАНИЧЕННОЙ ОТВЕТСТВЕННОСТЬЮ "ГЛАНИКА", 3, Уплаченная сумма, Доход, Расход</t>
  </si>
  <si>
    <t>company.html?token=0848EFE7AD5C45D697F8F0CB2ED678CDE130A3921807E999C6B5ADA20425E14B254F7EECEE0253A71E4BE01B6F93B6735D629E2584DD6F2DDF21225521AF8FF6327DB37E51C655A3A2980D028CBE2109</t>
  </si>
  <si>
    <t>СМИРНОВ АНТОН НИКОЛАЕВИЧ, 1, ОБЩЕСТВО С ОГРАНИЧЕННОЙ ОТВЕТСТВЕННОСТЬЮ "РУССКИЙ СТАНДАРТ-ИНВЕСТ", 4, Уплаченная сумма, Доход, Расход</t>
  </si>
  <si>
    <t>company.html?token=AB01280B99F1FD469B3BC84B305EB332F8C4AB865DF5392140474C2CC2E2696E28E775B474B5C09C5AAB617AF518D920</t>
  </si>
  <si>
    <t>ЧУХРАЕВ АЛЕКСАНДР АЛЕКСАНДРОВИЧ, 1, ЧУХРАЕВ АЛЕКСАНДР АЛЕКСАНДРОВИЧ, 1, Уплаченная сумма, Доход, Расход</t>
  </si>
  <si>
    <t>company.html?token=6E1FE883CB4DE48D9FEFB8F7A6A484939CE11270FB462364B0E6DBD4E750C22CA459818B5E0281D0665751D6FF891694</t>
  </si>
  <si>
    <t>ЛАЗАРЕВ МАКСИМ АЛЕКСАНДРОВИЧ, 1, ПУБЛИЧНОЕ АКЦИОНЕРНОЕ ОБЩЕСТВО МИКРОФИНАНСОВАЯ КОМПАНИЯ "ЗАЙМЕР", 5, Уплаченная сумма, Доход, Расход</t>
  </si>
  <si>
    <t>company.html?token=09C60C6D43FC1392F45B012AC383FF9042C8512F462D58822BEB2275A0BA0DD88C64881ACB1979A9104F97960324E0DE</t>
  </si>
  <si>
    <t>КОСЬЯНЕНКО АНАСТАСИЯ АНАТОЛЬЕВНА, 1, КОСЬЯНЕНКО АНАСТАСИЯ АНАТОЛЬЕВНА, 1, Уплаченная сумма, Доход, Расход</t>
  </si>
  <si>
    <t>company.html?token=6115159F0DDF71A263BBE3DBEFE34840E9D93F312DA2B8C19051D4AAEAEAECE57186E171204C7460FEEA80B0B8F1FE02327DB37E51C655A3A2980D028CBE2109</t>
  </si>
  <si>
    <t>company.html?token=2D84A078A2E7AE4ADB2D54BB9F34FE65A08CE5EBB04614146312E38A193958BBB645F3AE118E246B1CA3C9961C0021ED8C64881ACB1979A9104F97960324E0DE</t>
  </si>
  <si>
    <t>company.html?token=554DC129E9083DA1D347E15A26768335261525ECEF6FDABA6FC6066025924AF9E05CAC1FA7025A8AD68D4938731C00AB</t>
  </si>
  <si>
    <t>БОГОМОЛОВ АЛЕКСАНДР ВЛАДИМИРОВИЧ, 2, РЕВЗИНА БЭЛЛА ОЛЕГОВНА, 1, ШИЛОХВОСТОВА ТАТЬЯНА АЛЕКСАНДРОВНА, 1, Уплаченная сумма, Доход, Расход</t>
  </si>
  <si>
    <t>Богомолов Александр Владимирович</t>
  </si>
  <si>
    <t>Ревзина Бэлла Олеговна, Шилохвостова Татьяна Александровна</t>
  </si>
  <si>
    <t>company.html?token=618C8226BE3CF190E5166674D2D7F045BD50F984052FEAE9380731E8845AB5DDA47680C2C0D28F51BFC5349CCF8D973DA459818B5E0281D0665751D6FF891694</t>
  </si>
  <si>
    <t>ШИШКОВА ВИКТОРИЯ МИХАЙЛОВНА, 1, КУКУШКИН ДЕНИС ИГОРЕВИЧ, 1, ОБЩЕСТВО С ОГРАНИЧЕННОЙ ОТВЕТСТВЕННОСТЬЮ "БРИЗ", 1, ОБЩЕСТВО С ОГРАНИЧЕННОЙ ОТВЕТСТВЕННОСТЬЮ "ЮРИДИЧЕСКАЯ КОНСУЛЬТАЦИЯ", 1, Уплаченная сумма</t>
  </si>
  <si>
    <t>company.html?token=8C823AE1E07390875782F243C92A6EED43464755E9BFB0C0145D648088F697FF90CDCC36B2E468535303E933364934F9</t>
  </si>
  <si>
    <t>company.html?token=91B2FA853352C23D043F7CCF7158776BA632C8546BA07EC8114D1114AA2C8B9C2B0873BE13C72CD88580D3C3FD4A10380E6CA238F47A5BA980CB41C68A6F0CB5</t>
  </si>
  <si>
    <t>company.html?token=3AA49DD89BB5B7BDD6325C0E87BABA59E4044323D97D5388CB5E74500DC32A9AC93B399F9F68464A7D9B38D2B6F362C7AD09B5B6E3BF38F67A3F6DA9EB771245</t>
  </si>
  <si>
    <t>МИНАЕВА ТАТЬЯНА СЕРГЕЕВНА, 2, ШИШКИН МИХАИЛ ЛЬВОВИЧ, 6, Уплаченная сумма, Доход, Расход</t>
  </si>
  <si>
    <t>company.html?token=42669AEFE3409356708BB8149AD8CECC72886388474FE54508B09D13C026B047EFA35FB621F31210389C282EB1C8C44C</t>
  </si>
  <si>
    <t>КОРНАКОВ ВЛАДИМИР ВИКТОРОВИЧ, 1, КОРНАКОВ ВЛАДИМИР ВИКТОРОВИЧ, 1, Уплаченная сумма, Доход, Расход</t>
  </si>
  <si>
    <t>company.html?token=0E0439A9BCBA96AEC879D8C190EDA70B4A9059C516D82B3B0FBD0E5823815402FF1DA80E5E17106C8C773A823D3F270BEFA35FB621F31210389C282EB1C8C44C</t>
  </si>
  <si>
    <t>МИХАЙЛУСЕНКО АЛЕКСЕЙ ВАЛЕРЬЕВИЧ, 1, ШАДРИН ОЛЕГ ОЛЕГОВИЧ, 2, Уплаченная сумма, Доход, Расход</t>
  </si>
  <si>
    <t>company.html?token=5E9671AE08D30D7CDB0320DE67D396F75BEFD87A235D320892769DE6D9D2D2D293A4ACFFF05090C84189424E65D7A2C9F892592DA889A64E8F8FC65D4AD16304327DB37E51C655A3A2980D028CBE2109</t>
  </si>
  <si>
    <t>company.html?token=B116402B7F59E46A5339ED81B5C05451DEC65EB51AE895D17F751A47644D55D90E6CA238F47A5BA980CB41C68A6F0CB5</t>
  </si>
  <si>
    <t>company.html?token=02F28789C45F60749C237706EA1272DA3F8C87C8F85A4C67A82B0FC92A21A60888A2AAFD523C035D6AF937BCBCF6242E8C64881ACB1979A9104F97960324E0DE</t>
  </si>
  <si>
    <t>company.html?token=D4514D51ABB720197EF784093C940EA2C5FA94812BC3063564F3961E89AA1FE3A5106BA5633405C8364BFA168DE5B61F9929183D0C5EC15A98413A33250E4142</t>
  </si>
  <si>
    <t>company.html?token=E8758EC8812AC7DDFA5CFA64BCD61746B3EE84A0C7A56AAF2C561FF614D6B1058CDC963D20AED299D3A338276D76766AC26910C43354566058F50EFCF88CB892</t>
  </si>
  <si>
    <t>СОРОКИНА ЕЛЕНА АРКАДЬЕВНА, 2, ИГНАТЬЕВА НАТАЛЬЯ ИГОРЕВНА, 1, СОРОКИНА ЕЛЕНА АРКАДЬЕВНА, 1, ОБЩЕСТВО С ОГРАНИЧЕННОЙ ОТВЕТСТВЕННОСТЬЮ "ОХРАННОЕ АГЕНТСТВО ФОРТ", 1, Уплаченная сумма, Доход, Расход</t>
  </si>
  <si>
    <t>company.html?token=33996F8626EEB0C264299F73DA8128192A948EDF43CBE0567816A800ED51E89A3D2C8B7CE1A544A6FEB5A4A1D33E7F0DC26910C43354566058F50EFCF88CB892</t>
  </si>
  <si>
    <t>company.html?token=07835B22067B9DBD1D4787E65F463B62DE6A9ACFD4E1E2E271B01DA3C7266E8AB079452D2D3A5E90EDF13763F0818D65</t>
  </si>
  <si>
    <t>МОКРОУСОВ АЛЕКСАНДР АЛЕКСАНДРОВИЧ, 4, МОКРОУСОВ АЛЕКСАНДР АЛЕКСАНДРОВИЧ, 6, СУВОРОВ МАКСИМ МИХАЙЛОВИЧ, 1, ПАТОРОВА ВИКТОРИЯ МИХАЙЛОВНА, 1, Уплаченная сумма, Доход, Расход</t>
  </si>
  <si>
    <t>company.html?token=47E5CA064DD89BE6AA9FA1A184FFCB7F7C96B61BB96D728AC65A33365616872F489366EC18847709B823CFA8301D3516086D87BAAB69E4D8B2E5A51BA234A84F</t>
  </si>
  <si>
    <t>ЗАХАРОВ АНДРЕЙ ВЛАДИМИРОВИЧ, 1, КОРНИЛОВ СТАНИСЛАВ ЮРЬЕВИЧ, 20</t>
  </si>
  <si>
    <t>company.html?token=07DB5D6A0F67EDBB4D35DE105F565B4955FD3F59F3091C99F558223923745B253640E28031E569AFB2DF51D1585CDB30F388586F2F3DE258CC375E0464C36139</t>
  </si>
  <si>
    <t>company.html?token=2D94BC42EE736742CA7E93B6112DB8FC667969BD6F4ED3447E75E501ABAF0586C26910C43354566058F50EFCF88CB892</t>
  </si>
  <si>
    <t>company.html?token=B3102F715C551F6B94F396FEBDF806441DCCAA686C72629E7A3716F7569D5FB4EB58641B8FF5A3ACD02F32D437B8F1F8C26910C43354566058F50EFCF88CB892</t>
  </si>
  <si>
    <t>company.html?token=FC3A58B4D831CCB5BFDE06FCBC0E5A73E8CA991D2895C232B07E248E5F5086AAAAD59334154C44A1CA70C5375E718461</t>
  </si>
  <si>
    <t>company.html?token=6EFB1318A6ADF310444F8C3925CF826CF89337630543C7E3DD8FF56D749AED9E634AA68E9A16DC31C87303F12CED51AD62608C55C4ECC4F1F1EB744109BC4AE0</t>
  </si>
  <si>
    <t>КОРЕПАНОВ ДАНИЛА ВЛАДИМИРОВИЧ, 1, МАМАЕВ АЛЕКСАНДР НИКОЛАЕВИЧ, 2, Доход, Расход</t>
  </si>
  <si>
    <t>company.html?token=16AE8C119DC9CD93F80BB474E0C1B2684F1B4EC81F230E6293312F8DE2061C56E426D728313D068665D7C637E7DC5BF1F388586F2F3DE258CC375E0464C36139</t>
  </si>
  <si>
    <t>company.html?token=9B1869E81685A7287A308CDC29A0C18BBB7CE1C007B7D63AC06C547E8D63D9875884272F9471463E56EC9331D044A915</t>
  </si>
  <si>
    <t>company.html?token=ADC405D5AB8A7ABCF68C8017D36EA96B3E721BFF25C419B1D1FD8C3B065E873AA06A67B7683504873B948A76BC77A88C0D749E93D9FC1BE5BD666BBB132CECBC</t>
  </si>
  <si>
    <t>company.html?token=F62CACAA4CB49A0AC38CFB7DBCB7E2F77554D0FEB408F5DCB0FD77430EC170CAF7FEECD981FE020FAA8DEB5C3D054478</t>
  </si>
  <si>
    <t>company.html?token=843ADE0FC764DA99BDEE3910F21FADA86D4FC93066C9E6260165E1BDA53212117F583115CC3FC90F7E656046626678A9</t>
  </si>
  <si>
    <t>company.html?token=FE20C68D58076CDF1704E2D500660D6B316F84DEDFAF1269E1A44FFE60C6400C34BD04A29CC389F99CC0B1D3B22B9E3BBECC58C893FA8C5BFCC8DDA6C1679806</t>
  </si>
  <si>
    <t>КОМКОВ ГЕОРГИЙ ОЛЕГОВИЧ, 2, КОМКОВ ГЕОРГИЙ ОЛЕГОВИЧ, 2</t>
  </si>
  <si>
    <t>Комков Георгий Олегович</t>
  </si>
  <si>
    <t>company.html?token=373A53B6B56D955F7E25EE81E1D300C361C6B33575C850BB11B734A09BAE0FC10C290F11426F1C53BBC635CD2D96EFB0A459818B5E0281D0665751D6FF891694</t>
  </si>
  <si>
    <t>КИМ ИГОРЬ СОНГИЕВИЧ, 2, ОБЩЕСТВО С ОГРАНИЧЕННОЙ ОТВЕТСТВЕННОСТЬЮ МИКРОКРЕДИТНАЯ КОМПАНИЯ "КОНГА", 1</t>
  </si>
  <si>
    <t>Ким Игорь Сонгиевич</t>
  </si>
  <si>
    <t>Общество С Ограниченной Ответственностью Микрокредитная Компания, "КОНГА"</t>
  </si>
  <si>
    <t>company.html?token=76C0A30DD3FB75364BEC448387C8A5146DEC553AE0E5CF2ADC0F2ECCEC403D2CAD09B5B6E3BF38F67A3F6DA9EB771245</t>
  </si>
  <si>
    <t>ЛИМИНА ЕКАТЕРИНА ИГОРЕВНА, 1, ЛИМИНА ЕКАТЕРИНА ИГОРЕВНА, 1</t>
  </si>
  <si>
    <t>Лимина Екатерина Игоревна</t>
  </si>
  <si>
    <t>company.html?token=376C0C0C1BC0AA71EB4167DB12D08EFC0BAC1A2CBB28BB2A73BCA245A49650F1AD09B5B6E3BF38F67A3F6DA9EB771245</t>
  </si>
  <si>
    <t>ЗАДОРИН ВАСИЛИЙ АЛЕКСЕЕВИЧ, 1, ЗАДОРИН ВАСИЛИЙ АЛЕКСЕЕВИЧ, 1</t>
  </si>
  <si>
    <t>Задорин Василий Алексеевич</t>
  </si>
  <si>
    <t>company.html?token=AFE656DCBA286E7753CB210771D7ADC2F677363404E110E2A9C07B2E09BBC231940003F30F8F1871C3BE11F2F0E01062AD09B5B6E3BF38F67A3F6DA9EB771245</t>
  </si>
  <si>
    <t>ТЕРЕХОВ АЛЕКСАНДР ИГОРЕВИЧ, 1, ТЕРЕХОВ АЛЕКСАНДР ИГОРЕВИЧ, 1</t>
  </si>
  <si>
    <t>Терехов Александр Игоревич</t>
  </si>
  <si>
    <t>company.html?token=81E98F22B3A351F996D65180ABD84FB4B3CB4F5EFAAA920F118737E17A4B42DC39992E1A65C5EF1AAFA9D7224E404CAE</t>
  </si>
  <si>
    <t>ЦЕПОВ ОЛЕГ ВЛАДИМИРОВИЧ, 4, ЦЕПОВ ОЛЕГ ВЛАДИМИРОВИЧ, 8, Уплаченная сумма, Доход, Расход</t>
  </si>
  <si>
    <t>Цепов Олег Владимирович</t>
  </si>
  <si>
    <t>company.html?token=9FEB57DCEA1878F7AD018191BBCEA4AC8F23535402A872F95E12926CBA0BBDABC26910C43354566058F50EFCF88CB892</t>
  </si>
  <si>
    <t>РОДИОНОВ ДАНИИЛ ОЛЕГОВИЧ, 1, РОДИОНОВ ДАНИИЛ ОЛЕГОВИЧ, 1</t>
  </si>
  <si>
    <t>Родионов Даниил Олегович</t>
  </si>
  <si>
    <t>company.html?token=00B68549FAB589C2314D81DE302A010A5BFB365DDCB9B311AA98DBC2BF16CA37DEDB46F15A9CB9DD69AEF0CA98C9088E8C64881ACB1979A9104F97960324E0DE</t>
  </si>
  <si>
    <t>ТРИШИН ДМИТРИЙ НИКОЛАЕВИЧ, 1, ТРИШИН ДМИТРИЙ НИКОЛАЕВИЧ, 1, Доход, Расход</t>
  </si>
  <si>
    <t>Тришин Дмитрий Николаевич</t>
  </si>
  <si>
    <t>company.html?token=ED2DCCF39806DA4C3A3184D75DD149E4873C523B9449D3EEB193516E85802F000A10219BFE14C2ADC194A42F9832AEA78C64881ACB1979A9104F97960324E0DE</t>
  </si>
  <si>
    <t>НИКИТИН ЮРИЙ АЛЕКСАНДРОВИЧ, 1, НИКИТИН ЮРИЙ АЛЕКСАНДРОВИЧ, 1, Общая сумма, Уплаченная сумма, Доход, Расход</t>
  </si>
  <si>
    <t>Никитин Юрий Александрович</t>
  </si>
  <si>
    <t>company.html?token=E3DED73C4C0F5E5C35F8E1B56A2363EB2C2E1B1579EC977ADE90FB7C70A7A66FB4319E8A60A35AE86E4ADD449AC5278E</t>
  </si>
  <si>
    <t>ПРУГЛО АНДРЕЙ ГЕННАДЬЕВИЧ, 1, ПРУГЛО АНДРЕЙ ГЕННАДЬЕВИЧ, 1, Доход, Расход</t>
  </si>
  <si>
    <t>Пругло Андрей Геннадьевич</t>
  </si>
  <si>
    <t>company.html?token=86C068239FBE5487025DF8D7B6BCC042A8A69704CB666C978969EBE78280D936F25A90E68DC4FA285AAD236EBB7FC113</t>
  </si>
  <si>
    <t>ПОЛЯКОВА ЕКАТЕРИНА ВЛАДИМИРОВНА, 1, ПОЛЯКОВА ЕКАТЕРИНА ВЛАДИМИРОВНА, 1, Уплаченная сумма, Доход, Расход</t>
  </si>
  <si>
    <t>Полякова Екатерина Владимировна</t>
  </si>
  <si>
    <t>company.html?token=E8531961B343E933B394CD05CC7BA5F7651C5CCD7825EBDF3695EF3AC8308EA9486222FE76E5D2CD692DE96A26ABFA191B97F09663851C4EBF5D74CBBA4DD070</t>
  </si>
  <si>
    <t>ЛОСЕВ ДМИТРИЙ АЛЕКСЕЕВИЧ, 2, ЛОСЕВ ДМИТРИЙ АЛЕКСЕЕВИЧ, 1, Уплаченная сумма, Доход, Расход</t>
  </si>
  <si>
    <t>company.html?token=E601B9FF066AB11E076F881A2C956E9CCFD9BAD7F7788AC06BF8DE0F454FCB56A4BACC8CE6BBEE9945623D46087F2FA4EFA35FB621F31210389C282EB1C8C44C</t>
  </si>
  <si>
    <t>ТЕРЕШКИН ГРИГОРИЙ ЕФРЕМОВИЧ, 1, НИКОЛАЕВА ЕКАТЕРИНА ВАСИЛЬЕВНА, 2</t>
  </si>
  <si>
    <t>Терешкин Григорий Ефремович</t>
  </si>
  <si>
    <t>Николаева Екатерина Васильевна</t>
  </si>
  <si>
    <t>company.html?token=67CA4402AD4AF7DAB6F2F95E8DF73F42410BAF62BE8B4900DB34F7BF016B6FE31D027F983B53E1C9AB7874A5747C2B5C</t>
  </si>
  <si>
    <t>ВЯТКИН НИКОЛАЙ АЛЕКСЕЕВИЧ, 1, КАЛИНОВА АНАСТАСИЯ ДМИТРИЕВНА, 3, ВЯТКИНА ЭЛИНА АНДРЕЕВНА, 1, РАЙКОВА АЛЁНА ВИТАЛЬЕВНА, 1, Уплаченная сумма, Доход, Расход</t>
  </si>
  <si>
    <t>Вяткин Николай Алексеевич</t>
  </si>
  <si>
    <t>Калинова Анастасия Дмитриевна, Вяткина Элина Андреевна, Райкова Алёна Витальевна</t>
  </si>
  <si>
    <t>Новый учредитель</t>
  </si>
  <si>
    <t>Новый гендир</t>
  </si>
  <si>
    <t>Гендиры_изменение</t>
  </si>
  <si>
    <t>Учредители_изенение</t>
  </si>
  <si>
    <t>Старый учредитель</t>
  </si>
  <si>
    <t>Название компании</t>
  </si>
  <si>
    <t>Старый гендир</t>
  </si>
  <si>
    <t>image494</t>
  </si>
  <si>
    <t>7743250388</t>
  </si>
  <si>
    <t>5263092667</t>
  </si>
  <si>
    <t>7716680078</t>
  </si>
  <si>
    <t>7720765937</t>
  </si>
  <si>
    <t>3702724465</t>
  </si>
  <si>
    <t>6166095992</t>
  </si>
  <si>
    <t>7806483807</t>
  </si>
  <si>
    <t>7710872418</t>
  </si>
  <si>
    <t>9705066046</t>
  </si>
  <si>
    <t>7717777530</t>
  </si>
  <si>
    <t>5260324077</t>
  </si>
  <si>
    <t>7704568339</t>
  </si>
  <si>
    <t>7813484544</t>
  </si>
  <si>
    <t>7810450515</t>
  </si>
  <si>
    <t>9723045810</t>
  </si>
  <si>
    <t>7453321220</t>
  </si>
  <si>
    <t>5262360056</t>
  </si>
  <si>
    <t>7813286084</t>
  </si>
  <si>
    <t>7722466428</t>
  </si>
  <si>
    <t>2536316747</t>
  </si>
  <si>
    <t>7801653780</t>
  </si>
  <si>
    <t>3123458484</t>
  </si>
  <si>
    <t>7704391032</t>
  </si>
  <si>
    <t>5904373943</t>
  </si>
  <si>
    <t>4027143645</t>
  </si>
  <si>
    <t>4101167155</t>
  </si>
  <si>
    <t>9704047900</t>
  </si>
  <si>
    <t>7839135883</t>
  </si>
  <si>
    <t>9723118667</t>
  </si>
  <si>
    <t>7736602060</t>
  </si>
  <si>
    <t>1655218105</t>
  </si>
  <si>
    <t>2308219173</t>
  </si>
  <si>
    <t>6658465775</t>
  </si>
  <si>
    <t>6314034957</t>
  </si>
  <si>
    <t>5038126322</t>
  </si>
  <si>
    <t>9718046431</t>
  </si>
  <si>
    <t>3123365906</t>
  </si>
  <si>
    <t>7811674941</t>
  </si>
  <si>
    <t>7325162705</t>
  </si>
  <si>
    <t>7810464726</t>
  </si>
  <si>
    <t>9721098327</t>
  </si>
  <si>
    <t>635</t>
  </si>
  <si>
    <t>В006-00127-
08/02356062</t>
  </si>
  <si>
    <t>23.05.2025, 08907/25/9785-РМ</t>
  </si>
  <si>
    <t>Общество с ограниченной ответственностью «Профессиональная коллекторская организация «ЭЛИСТА ИНВЕСТ»,
ООО ПКО «ЭЛИСТА ИНВЕСТ»</t>
  </si>
  <si>
    <t xml:space="preserve">ОГРН 1250800003717,
ИНН 0800029295 </t>
  </si>
  <si>
    <t>ООО «Абсолют Страхование»,
период действия страхования 
с 07.05.2025 по 06.05.2026</t>
  </si>
  <si>
    <t>358014,  
Республика Калмыкия,
г.о. город Элиста.
г. Элиста, 
ул. им. М.З. Аккочкарова,
д. 25, помещ. 8.</t>
  </si>
  <si>
    <t>PKOEI.RU</t>
  </si>
  <si>
    <t>info@pkoei.ru</t>
  </si>
  <si>
    <t>636</t>
  </si>
  <si>
    <t>В006-00127-
08/02356065</t>
  </si>
  <si>
    <t>23.05.2025, 08907/25/9786-РМ</t>
  </si>
  <si>
    <t>Общество с ограниченной ответственностью «Профессиональная коллекторская организация «ИВА ГРУПП»,
ООО «Профессиональная коллекторская организация
«ИВА ГРУПП»</t>
  </si>
  <si>
    <t xml:space="preserve">ОГРН 1250800003673,
ИНН 0800029256 </t>
  </si>
  <si>
    <t>ООО «Абсолют Страхование»,
период действия страхования
с 07.05.2025 по 06.05.2026</t>
  </si>
  <si>
    <t>358014,  
Республика Калмыкия,
г. Элиста, 
ул. им. М.З. Аккочкарова,
д. 32, помещ. 1.</t>
  </si>
  <si>
    <t>PKOIG.RU</t>
  </si>
  <si>
    <t>pkoivagroup@mail.ru</t>
  </si>
  <si>
    <t>637</t>
  </si>
  <si>
    <t>В006-00127-
78/02407422</t>
  </si>
  <si>
    <t>02.06.2025,
78922/25/179355-АЛ</t>
  </si>
  <si>
    <t>Общество с ограниченной ответственность Профессиональная коллекторская организация «Аворд», 
ООО ПКО «Аворд»</t>
  </si>
  <si>
    <t>ИНН 7814850070, 
ОГРН 1257800028310</t>
  </si>
  <si>
    <t>АО «Ингосстрах»,
период действия договора
с 15.04.2025 по 14.04.2026</t>
  </si>
  <si>
    <t>197342,
г. Санкт-Петербург,
вн.тер.г. муниципальный
округ Ланское, 
ул. Торжковская, 
д. 5, литера А, 
помещ. 13-Н, ком. 93</t>
  </si>
  <si>
    <t>pko-aword.ru</t>
  </si>
  <si>
    <t>george_pc@bk.ru</t>
  </si>
  <si>
    <t>638</t>
  </si>
  <si>
    <t>В006-00127-
38/02427836</t>
  </si>
  <si>
    <t>06.06.2025, 
38922/25/42930-ТБ</t>
  </si>
  <si>
    <t>Общество с ограниченной ответственностью Профессиональная коллекторская организация  «Байкал»,
ООО ПКО «Байкал»</t>
  </si>
  <si>
    <t>ОГРН 1253800003490, 
ИНН 3849106877</t>
  </si>
  <si>
    <t>СПАО "Ингосстрах", 
период действия договора
с 01.04.25 по 31.05.2026</t>
  </si>
  <si>
    <t>664047, 
Иркутская область, 
г.о. город Иркутск, 
г. Иркутск, 
ул. Карла Либкнехта, 
д. 121, офис 507</t>
  </si>
  <si>
    <t>pkobaikal.ru</t>
  </si>
  <si>
    <t>pkobaykal@mail.ru</t>
  </si>
  <si>
    <t>639</t>
  </si>
  <si>
    <t xml:space="preserve"> В006-00127-
63/02466367</t>
  </si>
  <si>
    <t>11.06.2025,
63922/25/43379-СК</t>
  </si>
  <si>
    <t>Общество с ограниченной ответственностью Профессиональная коллекторская организация «Эквити Групп»,
ООО ПКО «Эквити Групп»</t>
  </si>
  <si>
    <t>ОГРН 1256300009943,
ИНН 6318076228</t>
  </si>
  <si>
    <t xml:space="preserve">САО «ВСК»,
период действия договора
с 06.05.2025 по 05.05.2026;
</t>
  </si>
  <si>
    <t>443081, 
Самарская область, 
г.о. Самара, 
вн.р-н Советский, 
г. Самара, 
ул. Стара Загора, 
д. 27</t>
  </si>
  <si>
    <t>http://equity-group.ru/</t>
  </si>
  <si>
    <t>phoequity@ro.ru</t>
  </si>
  <si>
    <t>640</t>
  </si>
  <si>
    <t>В006-00127-
74/02463893</t>
  </si>
  <si>
    <t>16.06.2025, 
74922/25/51314-ЮТ</t>
  </si>
  <si>
    <t>Общество с ограниченной ответственностью Профессиональная Коллекторская организация «АВД Урал»,
ООО ПКО «АВД Урал»</t>
  </si>
  <si>
    <t>ОГРН 1257400009195, 
ИНН 7453364200</t>
  </si>
  <si>
    <t>СПАО «Ингосстрах»,
период действия договора
с 29.05.2025 по 28.05.2026</t>
  </si>
  <si>
    <t>454020, 
Челябинская область, 
г.о. Челябинский,
г. Челябинск, 
ул. Энтузиастов, 
д. 30, помещ. 26</t>
  </si>
  <si>
    <t>avdural.ru</t>
  </si>
  <si>
    <t xml:space="preserve">avdural@bk.ru </t>
  </si>
  <si>
    <t>В006-00127-
61/02467382</t>
  </si>
  <si>
    <t xml:space="preserve">16.06.2025,
61922/25/62581-ЕК </t>
  </si>
  <si>
    <t>Общество с ограниченной ответственностью «gрофессиональная коллекторская организация «Набат», 
ООО «ПКО «Набат»</t>
  </si>
  <si>
    <t>ОГРН 1256100007393,
ИНН 61652423090</t>
  </si>
  <si>
    <t>СПАО «Ингосстрах»,
период действия договора
с 24.04.2025 по 23.04.2026</t>
  </si>
  <si>
    <t>344064,
Ростовская область,
г.о. Ростов-на-Дону,
г. Ростов-на-Дону,
пр-кт Королева,
зд. 1Ю, ком. 19</t>
  </si>
  <si>
    <t>bp-3-nabat.ru</t>
  </si>
  <si>
    <t>nabat.pko@bk.ru</t>
  </si>
  <si>
    <t xml:space="preserve"> В006-00127-
54/02525678</t>
  </si>
  <si>
    <t>26.06.2025 № 54922/25/68413-СН</t>
  </si>
  <si>
    <t>Общество с ограниченной ответственностью «Профессиональная коллекторская организация «Алькор», 
ООО «ПКО «Алькор»</t>
  </si>
  <si>
    <t>ОГРН: 1255400010645 ИНН: 5406847326</t>
  </si>
  <si>
    <t>СПАО «Ингосстрах», 
период действия договора 
с 24.04.2025 по 23.04.2026</t>
  </si>
  <si>
    <t>630007, 
Новосибирская область, 
г.о. город Новосибирск, 
г. Новосибирск, 
ул. Серебренниковская, 
д. 14, офис 202</t>
  </si>
  <si>
    <t>bp3alkor.ru</t>
  </si>
  <si>
    <t>ooopko.alkor@mail.ru</t>
  </si>
  <si>
    <t>643</t>
  </si>
  <si>
    <t>В006-00127-
18/02588893</t>
  </si>
  <si>
    <t>03.07.2025,
18922/25/332658-ИН</t>
  </si>
  <si>
    <t>Общества с ограниченной ответственностью «Профессиональная коллекторская организация «РУСФИНАНСГРУПП»,
ООО «ПКО РФГ»</t>
  </si>
  <si>
    <t>ОГРН12118000027,
ИНН 1832159860</t>
  </si>
  <si>
    <t>АО «Альфа Страхование»,
период действия договора
с 17.07.2025 по 16.07.2026</t>
  </si>
  <si>
    <t>426006, 
Удмуртская Республика,
г.о. город Ижевск,
г. Ижевск, 
ул. Телегина, 
д. 30, оф. 208.</t>
  </si>
  <si>
    <t xml:space="preserve">rfgcompany.ru </t>
  </si>
  <si>
    <t xml:space="preserve">rfg.company@mail.ru </t>
  </si>
  <si>
    <t>644</t>
  </si>
  <si>
    <t>В006-00127-
34/02636289</t>
  </si>
  <si>
    <t>09.07.2025, 34922/25/43295-ДТ</t>
  </si>
  <si>
    <t>Общество с ограниченной ответственностью «профессиональная коллекторская организация «Мирам»,
ООО «ПКО «Мирам»</t>
  </si>
  <si>
    <t>ОГРН 1253400002316,
ИНН 3459088044</t>
  </si>
  <si>
    <t>400078, 
Волгоградская область,
г.о. город-герой
Волгоград, 
г. Волгоград, 
пр-кт им. В.И. Ленина, 
д. 98, офис 504-508</t>
  </si>
  <si>
    <t>bp3miram.ru</t>
  </si>
  <si>
    <t>miram.pko@bk.ru</t>
  </si>
  <si>
    <t>645</t>
  </si>
  <si>
    <t>В006-00127-
50/02676305</t>
  </si>
  <si>
    <t>16.07.2025,
50922/25/154522-АТ</t>
  </si>
  <si>
    <t>Общество с ограниченной ответственностью «Профессиональная коллекторская организация «Б2»,
ООО «ПКО «Б2»</t>
  </si>
  <si>
    <t>ОГРН 1245000124346,
ИНН 5003166395</t>
  </si>
  <si>
    <t xml:space="preserve">ООО «Абсолют Страхование»,
период действия договора
с 21.03.2025 по 20.03.2026
</t>
  </si>
  <si>
    <t xml:space="preserve">142701, 
Московская область,
г.о. Ленинский, 
г. Видное,
ул. Березовая, 
д. 9, помещ. 23, ком. 1 
</t>
  </si>
  <si>
    <t>pkob2.ru</t>
  </si>
  <si>
    <t xml:space="preserve">pko.b2@yandex.ru </t>
  </si>
  <si>
    <t>646</t>
  </si>
  <si>
    <t>В006-00127-
74/02858649</t>
  </si>
  <si>
    <t>05.08.2025,
74922/25/64598-ЮТ</t>
  </si>
  <si>
    <t>Общество с ограниченной ответственностью Профессиональная коллекторская организация «БЮРО»,
ООО ПКО «БЮРО»</t>
  </si>
  <si>
    <t>ОГРН 1247400021967,
ИНН 7449154545</t>
  </si>
  <si>
    <t>АО «АльфаСтрахование»,
период действия договора
с 21.07.2025 по 20.07.2026</t>
  </si>
  <si>
    <t>456601, 
Челябинская область, г.о. Копейский,
г. Копейск, 
ул. Борьбы, 
д. 63</t>
  </si>
  <si>
    <t>pko-buro.ru</t>
  </si>
  <si>
    <t>info@pkoburo.ru</t>
  </si>
  <si>
    <t>В006-00127-61/03027819</t>
  </si>
  <si>
    <t xml:space="preserve">22.08.2025,
61922/25/92282-МЧ </t>
  </si>
  <si>
    <t>ОБЩЕСТВО С ОГРАНИЧЕННОЙ ОТВЕТСТВЕННОСТЬЮ ПРОФЕССИОНАЛЬНАЯ КОЛЛЕКТОРСКАЯ ОРГАНИЗАЦИЯ «ВСЕВЕРНЕМ», 
ООО ПКО «ВСЕВЕРНЕМ»</t>
  </si>
  <si>
    <t>ОГРН 1246100031143, 
ИНН 6165241369</t>
  </si>
  <si>
    <t>ООО "Абсолют Страхование",
период действия договора
с 30.05.2025 по 29.05.2026</t>
  </si>
  <si>
    <t>344012, 
Ростовская область, 
г.о. город 
Ростов-на-Дону, 
г. Ростов-на-Дону, 
пр-кт Буденновский, 
д. 120/1, офис 35,37.</t>
  </si>
  <si>
    <t>vsevernem.online</t>
  </si>
  <si>
    <t>vsevernem.pko@yandex.ru</t>
  </si>
  <si>
    <t>648</t>
  </si>
  <si>
    <t xml:space="preserve"> В006-00127-77/03057142</t>
  </si>
  <si>
    <t>26.08.2025, № 77922/25/158250-НК</t>
  </si>
  <si>
    <t>Общество с ограниченной ответственностью Профессиональная коллекторская организация «ИСТПРОФ», 
ООО ПКО «ИСТПРОФ»</t>
  </si>
  <si>
    <t>ОГРН 1217700524766,
ИНН 9724061540</t>
  </si>
  <si>
    <t>АО «Зетта Страхование»,
период действия договора 
С10.06.2025 по 09.06.2026</t>
  </si>
  <si>
    <t>115230 
г. Москва, 
вн.тер.г. муниципальный
округ Нагатино-Садовники, 
проезд Хлебозаводский,
 д. 7, стр. 9, 
помещ. 9/Н</t>
  </si>
  <si>
    <t xml:space="preserve">istproff.ru </t>
  </si>
  <si>
    <t>istproff@yandex.ru</t>
  </si>
  <si>
    <t>649</t>
  </si>
  <si>
    <t>В006-00127-
08/03095046</t>
  </si>
  <si>
    <t>01.09.2025,
08907/25/16059-РМ</t>
  </si>
  <si>
    <t xml:space="preserve">Общество с ограниченной ответственностью Профессиональная коллекторская организация «НАСЛЕДИЕ»,
ООО ПКО «НАСЛЕДИЕ» </t>
  </si>
  <si>
    <t>ОГРН  0800031713, 
ИНН 1250800006137</t>
  </si>
  <si>
    <t>ООО «Абсолют страхование»,
период действия договора 
с 11.08.2025 по 10.08.2026</t>
  </si>
  <si>
    <t>358014,  
Республика Калмыкия,
г. Элиста, 
ул. им. М.З. Аккочкарова,
д. 32, помещ. 2.</t>
  </si>
  <si>
    <t xml:space="preserve"> pkonasledie.ru</t>
  </si>
  <si>
    <t>pkonasledie@mail.ru</t>
  </si>
  <si>
    <t>650</t>
  </si>
  <si>
    <t>В006-00127-
08/03191857</t>
  </si>
  <si>
    <t>15.09.2025,
08907/25/17075-РМ</t>
  </si>
  <si>
    <t xml:space="preserve">Общество с ограниченной ответственностью Профессиональная коллекторская организация «МИРА»,
ПКО «МИРА» </t>
  </si>
  <si>
    <t>ОГРН 1246300004301, ИНН 6311197544</t>
  </si>
  <si>
    <t>СПАО «Ингосстрах», 
период действия договора
с 14.08.2025 по 13.08.2026</t>
  </si>
  <si>
    <t>358000, 
Республика Калмыкия, 
г.о. город Элиста,
г. Элиста,
 ул. В.И. Ленина,
д. 240, помещ. 402</t>
  </si>
  <si>
    <t xml:space="preserve"> мира.online</t>
  </si>
  <si>
    <t>ooo.mira.00@bk.ru</t>
  </si>
  <si>
    <t>651</t>
  </si>
  <si>
    <t>В006-00127-
14/03224963</t>
  </si>
  <si>
    <t>19.09.2025,
14907/25/35279-СЧ</t>
  </si>
  <si>
    <t>Общество с ограниченной ответственностью Профессиональная коллекторская организация «Финансовый поток»</t>
  </si>
  <si>
    <t>ОГРН 1251400005977
ИНН 1400048714</t>
  </si>
  <si>
    <t xml:space="preserve">СПАО «Ингосстрах»,
период действия договора
с 31.07.2023 по 30.07.2026       </t>
  </si>
  <si>
    <t>677000,
Республика Саха (Якутия),
г. Якутск,
ул. Дзержинского, д.11 помещ.4</t>
  </si>
  <si>
    <t>finpotok.ru</t>
  </si>
  <si>
    <t>finpotok2025@bk.ru</t>
  </si>
  <si>
    <t>652</t>
  </si>
  <si>
    <t xml:space="preserve">№ В006-00127-
78/03249889 </t>
  </si>
  <si>
    <t>22.09.2025,
78922/25/132101-АЛ</t>
  </si>
  <si>
    <t>Общество с ограниченной ответственность Профессиональная коллекторская организация «Превенция», 
ООО ПКО «Превенция»</t>
  </si>
  <si>
    <t>ИНН 7801708180, 
ОГРН 1227800001637</t>
  </si>
  <si>
    <t>АО «Совкомбанк Страхование»,
период действия договора
с 01.08.2025 по 31.07.2026.</t>
  </si>
  <si>
    <t>195279, 
г. Санкт-Петербург,
вн.тер.г. муниципальный
округ Пороховые, 
пр-кт Индустриальный, 
д. 44, литера А, 
помещ. 1-Н, каб. 315</t>
  </si>
  <si>
    <t>PKOPREV.RU</t>
  </si>
  <si>
    <t>office@pkoprev.ru</t>
  </si>
  <si>
    <t>В006-00127-
77/03338920</t>
  </si>
  <si>
    <t>06.10.2025, 77922/25/183751-НК</t>
  </si>
  <si>
    <t>Общество с ограниченной ответственностью «Профессиональная коллекторская организация «Эквити Лаб», 
ООО «ПКО «Эквити Лаб»</t>
  </si>
  <si>
    <t>ОГРН 1237700009360, ИНН 7707481573</t>
  </si>
  <si>
    <t>СПАО «Ингосстрах», 
период действия договора 
с 01.08.2025 по 31.07.2026</t>
  </si>
  <si>
    <t>121087, 
г. Москва, 
вн.тер.г. муниципальный
округ Филевский парк, 
ул. Барклая, 
д. 6, стр. 5,
помещ. 22И/4</t>
  </si>
  <si>
    <t>эквитилаб.рф</t>
  </si>
  <si>
    <t>ekvitilab@yandex.ru</t>
  </si>
  <si>
    <t>0800029295</t>
  </si>
  <si>
    <t xml:space="preserve">0800029256 </t>
  </si>
  <si>
    <t>0800031713</t>
  </si>
  <si>
    <t>ООО «ПКО РФГ» зарегистрировано по адресу: 426006, Удмуртская респ, г Ижевск, ул Телегина, д. 30. Генеральным директором является Цепов Олег Владимирович. Рост доходов компании за 5 лет: 10,2%. ФССП присвоил низкий уровень риска для данного ПКО.</t>
  </si>
  <si>
    <t>ООО ПКО «БЮРО» зарегистрировано по адресу: Челябинская обл., Копейский г.о., г. Копейск, ул. Борьбы, д. 63, 456601. Генеральным директором является Никитин Юрий Александрович. ФССП присвоил низкий уровень риска для данного ПКО.</t>
  </si>
  <si>
    <t xml:space="preserve"> ООО ПКО «ВСЕВЕРНЕМ» зарегистрировано по адресу: 344012, Ростовская обл, г.о. город Ростов-на-Дону, г Ростов-на-Дону, пр-кт Буденновский, д. 120/1, кв. 35, . Генеральным директором является Пругло Андрей Геннадьевич. ФССП присвоил низкий уровень риска для данного ПКО.</t>
  </si>
  <si>
    <t xml:space="preserve"> ООО ПКО «ИСТПРОФ» зарегистрировано по адресу: 115230, Город Москва, вн.тер. г. Муниципальный Округ Нагатино-Садовники, проезд Хлебозаводский, дом 7, строение 9, помещение 9/Н. Генеральным директором является Полякова Екатерина Владимировна. ФССП присвоил низкий уровень риска для данного ПКО.</t>
  </si>
  <si>
    <t>ПКО «МИРА»  зарегистрировано по адресу: 443093, Самарская область, г.о. Самара, вн.р-н Железнодорожный, г Самара, ул Мориса Тореза, дом 1А, офис 22. Генеральным директором является Лосев Дмитрий Алексеевич. ФССП присвоил низкий уровень риска для данного ПКО.</t>
  </si>
  <si>
    <t xml:space="preserve"> ООО ПКО «Превенция» зарегистрировано по адресу: 195279, Город Санкт-Петербург, вн.тер. г. Муниципальный Округ Пороховые, пр-кт Индустриальный, дом 44, литера А, помещение 1-Н, кабинет 315. Генеральным директором является Вяткин Николай Алексеевич. ФССП присвоил низкий уровень риска для данного ПКО.</t>
  </si>
  <si>
    <t>founder_old</t>
  </si>
  <si>
    <t>founder_new</t>
  </si>
  <si>
    <t>founder_changed</t>
  </si>
  <si>
    <t>director_old</t>
  </si>
  <si>
    <t>director_new</t>
  </si>
  <si>
    <t>director_changed</t>
  </si>
  <si>
    <t>Касьянова Агата Алексеевна</t>
  </si>
  <si>
    <t>Князева Анастасия Игоревна</t>
  </si>
  <si>
    <t>Ошкина Ксения Юрьевна</t>
  </si>
  <si>
    <t>Венглинская Наталья Игоревна; Червяков Виктор Николаевич</t>
  </si>
  <si>
    <t>Садыкова Алина Азатовна; Хазиев Альмир Фарильевич</t>
  </si>
  <si>
    <t>Волков Павел Александрович; Трахачёв Сергей Валерьевич; Евстифеева Юлия Евгеньевна; Кобяков Владислав Юрьевич; Елисеев Алексей Андреевич; Непомнящая Софья Алибековна</t>
  </si>
  <si>
    <t>Моховиков Денис Максимович; Бугакова Екатерина Максимовна; Чиркина Оксана Владимировна; Андреев Андрей Валериевич; Клушин Максим Александрович</t>
  </si>
  <si>
    <t>Миронов Максим Васильевич</t>
  </si>
  <si>
    <t>Бахтиозина Джамила Хафизовна</t>
  </si>
  <si>
    <t>Пономарев Сергей Вячеславович</t>
  </si>
  <si>
    <t>Прокшин Иван Владимирович; Городничев Павел Владимирович; Курочка Владимир Васильевич</t>
  </si>
  <si>
    <t>Стариков Сергей Вячеславович; Катаев Андрей Владимирович</t>
  </si>
  <si>
    <t>Муромцев Владимир Сергеевич</t>
  </si>
  <si>
    <t>Бобырев Андрей Ильич</t>
  </si>
  <si>
    <t xml:space="preserve"> ООО «ПКО Залог-финанс» зарегистрировано по адресу: 426009, Удмуртская Респ, г Ижевск, ул Ухтомского, 24, 29. Генеральным директором является Приходько Максим Владимирович. Рост доходов компании за 5 лет: 531,1%. Рост финансовых активов компании за 5 лет: 65,44%. Объем заемных средств компании на конец 2024 года: 666 тыс. руб. ФССП присвоил низкий уровень риска для данного ПКО.</t>
  </si>
  <si>
    <t xml:space="preserve"> ООО ПКО «Каста Групп» зарегистрировано по адресу: 440046, Пензенская обл, г Пенза, ул Мира, д. 44А, кв. офис 216. Генеральным директором является Муромцев Владимир Сергеевич. ФССП присвоил низкий уровень риска для данного ПКО.</t>
  </si>
  <si>
    <t xml:space="preserve"> ООО ПКО «Финансовый омбудсмен»  зарегистрировано по адресу: 355003, Ставропольский край, г Ставрополь, ул Дзержинского, д 160. Генеральным директором является Утин Максим Викторович. Рост доходов компании за 5 лет: 90,2%. ФССП присвоил низкий уровень риска для данного ПКО.</t>
  </si>
  <si>
    <t xml:space="preserve"> ООО «ПКО «Доверие» зарегистрировано по адресу: 121357, Город Москва, вн.тер.г. муниципальный округ Можайский, ул Верейская, д. 17. Генеральным директором является Маслова Ксения Владимировна. ФССП присвоил низкий уровень риска для данного ПКО.</t>
  </si>
  <si>
    <t xml:space="preserve"> ООО «ПКО «Финэква» зарегистрировано по адресу: Ульяновская обл., г.о. город Ульяновск, г. Ульяновск, ул. Карла Маркса, Д. 13А, К. 1, ПОМЕЩ./ЭТАЖ 47/3, 432071. Генеральным директором является Злебкин Алексей Викторович. Рост финансовых активов компании за 5 лет: 4232,57%. ФССП присвоил низкий уровень риска для данного ПКО.</t>
  </si>
  <si>
    <t xml:space="preserve"> ООО ПКО «Восход» зарегистрировано по адресу: г. Якутск, ул. Петра Алексеева, д. 21, кв. 2, 677000. Генеральным директором является Мигалкин Василий Александрович. Рост доходов компании за 5 лет: 92,3%. Объем заемных средств компании на конец 2024 года: 3322 тыс. руб. ФССП присвоил низкий уровень риска для данного ПКО.</t>
  </si>
  <si>
    <t xml:space="preserve"> ООО ПКО «Лекс и Партнёры» зарегистрировано по адресу: 693023, Сахалинская область, г.о. Город Южно-Сахалинск, г Южно-Сахалинск, ул Комсомольская, дом 245В, квартира 1. Генеральным директором является Антипова Галина Александровна. ФССП присвоил низкий уровень риска для данного ПКО.</t>
  </si>
  <si>
    <t xml:space="preserve"> ООО ПКО «Б-Коллект» зарегистрировано по адресу: 630007, Новосибирская обл, г Новосибирск, ул Коммунистическая, 35, 3. Генеральным директором является Богомолов Александр Владимирович. ФССП присвоил низкий уровень риска для данного ПКО.</t>
  </si>
  <si>
    <t>ООО «ПКО «Б2» зарегистрировано по адресу: 142701, Московская обл, г Видное, ул Березовая, д 9, кв 23. Генеральным директором является Бобырев Андрей Ильич. ФССП присвоил низкий уровень риска для данного ПКО.</t>
  </si>
  <si>
    <t>Основной государственный регистрационный номер;
идентификационный номер налогоплательщика</t>
  </si>
  <si>
    <t>исключена</t>
  </si>
  <si>
    <t>ОГРН 1096315004720,
ИНН 6315626402</t>
  </si>
  <si>
    <t>ОГРН 1137746390572,
ИНН 7736659589</t>
  </si>
  <si>
    <t>ОГРН 1092723000446,
ИНН 2723115222</t>
  </si>
  <si>
    <t>ОГРН 1057748047675, 
ИНН 7727551797</t>
  </si>
  <si>
    <t>ОГРН 5147746351352, 
ИНН 9715005807</t>
  </si>
  <si>
    <t>ОГРН 1047796582305, 
ИНН 7704527702</t>
  </si>
  <si>
    <t>ОГРН 1097746188924, 
ИНН 7736602060</t>
  </si>
  <si>
    <t>ОГРН 1097746177693,
ИНН 7726626680</t>
  </si>
  <si>
    <t>ОГРН 1047796702557, 
ИНН 7705618889</t>
  </si>
  <si>
    <t>ОГРН 1037727003621, 
ИНН 7727237125</t>
  </si>
  <si>
    <t>ОГРН 1127746465120,
ИНН 7707778366</t>
  </si>
  <si>
    <t>ОГРН 1063801051203,
ИНН 3801084488</t>
  </si>
  <si>
    <t>ОГРН 1143801000463,
ИНН 3801128449</t>
  </si>
  <si>
    <t>ОГРН 1103801002909,
ИНН 3801109213</t>
  </si>
  <si>
    <t>ОГРН 1103801001963,
ИНН 3801108273</t>
  </si>
  <si>
    <t>ОГРН 1075038012060, 
ИНН 5042094666</t>
  </si>
  <si>
    <t>ОГРН 1107847250961, 
ИНН 7841430420</t>
  </si>
  <si>
    <t>ОГРН 1067746233455, 
ИНН 7714634848</t>
  </si>
  <si>
    <t>ОГРН 1097746191410, 
ИНН 7704724468</t>
  </si>
  <si>
    <t>ОГРН 1057746413922, 
ИНН 7717528291</t>
  </si>
  <si>
    <t>ОГРН 1035006495171, 
ИНН 5032094681</t>
  </si>
  <si>
    <t>ОГРН 1127747190152, 
ИНН 7707790885</t>
  </si>
  <si>
    <t>ОГРН 1147746920144, 
ИНН 7713793524</t>
  </si>
  <si>
    <t>ОГРН 1147746052475,
ИНН 7716764909</t>
  </si>
  <si>
    <t>ОГРН 1073255000312,
ИНН 3255054921</t>
  </si>
  <si>
    <t>ОГРН 1075902008445,
ИНН 5902160058</t>
  </si>
  <si>
    <t>ОГРН 1065904113109,
ИНН 5904144541</t>
  </si>
  <si>
    <t>ОГРН 1096154001900, 
ИНН 6154560469</t>
  </si>
  <si>
    <t>ОГРН 1147746699022,
ИНН 7714938194</t>
  </si>
  <si>
    <t>ОГРН 1167847054484, 
ИНН 7802560095</t>
  </si>
  <si>
    <t>ОГРН 1127746767202, 
ИНН 7715936506</t>
  </si>
  <si>
    <t>ОГРН 1117746031226, 
ИНН 7716680078</t>
  </si>
  <si>
    <t>ОГРН 1127747137055, 
ИНН 7720765937</t>
  </si>
  <si>
    <t>ОГРН 1111690048711,
ИНН 1655218105</t>
  </si>
  <si>
    <t>ОГРН 1147847057214, 
ИНН 7840502513</t>
  </si>
  <si>
    <t>ОГРН 1066164002354, 
ИНН 6164244208</t>
  </si>
  <si>
    <t>ОГРН 1065260108430, 
ИНН 5260181171</t>
  </si>
  <si>
    <t>ОГРН 1142536006898, 
ИНН 2536275392</t>
  </si>
  <si>
    <t>ОГРН 1077847215820, 
ИНН 7842355430</t>
  </si>
  <si>
    <t>ОГРН 1125836004667, 
ИНН 5836652784</t>
  </si>
  <si>
    <t>ОГРН 1143702006931,
ИНН 3702724465</t>
  </si>
  <si>
    <t>ОГРН 1115042007960, 
ИНН 5042122070</t>
  </si>
  <si>
    <t>ОГРН 1163443070746, 
ИНН 3460064633</t>
  </si>
  <si>
    <t>ОГРН 1111901004940, 
ИНН 1901104600</t>
  </si>
  <si>
    <t>ОГРН 1157325001910, 
ИНН 7325135420</t>
  </si>
  <si>
    <t>ОГРН 1097746059003, 
ИНН 7709824836</t>
  </si>
  <si>
    <t>ОГРН 1077758117117, 
ИНН 7714704125</t>
  </si>
  <si>
    <t>ОГРН 1157746563347, 
ИНН 9715202234</t>
  </si>
  <si>
    <t>ОГРН 1117746354110, 
ИНН 7718846561</t>
  </si>
  <si>
    <t>ОГРН 1146193004748, 
ИНН 6166095992</t>
  </si>
  <si>
    <t>ОГРН 5077746295402, 
ИНН 7731563442</t>
  </si>
  <si>
    <t>ОГРН 1145958042702, 
ИНН 5907998189</t>
  </si>
  <si>
    <t>ОГРН 1127847416730, 
ИНН 7806483807</t>
  </si>
  <si>
    <t>ОГРН 1117847513365, 
ИНН 7820326919</t>
  </si>
  <si>
    <t>ОГРН 1085658001813, 
ИНН 5609065998</t>
  </si>
  <si>
    <t>ОГРН 1136194001602, 
ИНН 6168064037</t>
  </si>
  <si>
    <t>ОГРН 1086672016925, 
ИНН 6672274395</t>
  </si>
  <si>
    <t>ОГРН 1107746642167, 
ИНН 7710872418</t>
  </si>
  <si>
    <t>ОГРН 1097847236310, 
ИНН 7840417963</t>
  </si>
  <si>
    <t>ОГРН 1086952029339, 
ИНН 6950094350</t>
  </si>
  <si>
    <t>ОГРН 1080276008581, 
ИНН 0276118240</t>
  </si>
  <si>
    <t>ОГРН 1091001002509, 
ИНН 1001219735</t>
  </si>
  <si>
    <t>ОГРН 1159102132750, 
ИНН 9102201986</t>
  </si>
  <si>
    <t>ОГРН 1159102131760, 
ИНН 9102201601</t>
  </si>
  <si>
    <t>ОГРН 1159102128921, 
ИНН 9102200252</t>
  </si>
  <si>
    <t>ОГРН 1159102132771, 
ИНН 9102202041</t>
  </si>
  <si>
    <t>ОГРН 1159102130549, 
ИНН 9102201009</t>
  </si>
  <si>
    <t>ОГРН 1147746559707, 
ИНН 7727834940</t>
  </si>
  <si>
    <t>ОГРН 1097746070267, 
ИНН 7723706312</t>
  </si>
  <si>
    <t>ОГРН 1140916001060, 
ИНН 0916009139</t>
  </si>
  <si>
    <t>ОГРН 1037716007780, 
ИНН 7716228295</t>
  </si>
  <si>
    <t>ОГРН 5087746292585, 
ИНН 7702686930</t>
  </si>
  <si>
    <t>ОГРН 1145476156055, 
ИНН 5406796664</t>
  </si>
  <si>
    <t>ОГРН 1086455000521, 
ИНН 6455047081</t>
  </si>
  <si>
    <t>ОГРН 1166313083265, 
ИНН 6316220412</t>
  </si>
  <si>
    <t>ОГРН 1105257006216, 
ИНН 5257119624</t>
  </si>
  <si>
    <t>ОГРН 1166501051166, 
ИНН 6501281184</t>
  </si>
  <si>
    <t>ОГРН 1093702019300, 
ИНН 3702593710</t>
  </si>
  <si>
    <t>ОГРН 1155260007209, 
ИНН 5260410400</t>
  </si>
  <si>
    <t>ОГРН 1137746368847, 
ИНН 7702814010</t>
  </si>
  <si>
    <t>ОГРН 1145262008980, 
ИНН 5262304647</t>
  </si>
  <si>
    <t>ОГРН 1097746780460, 
ИНН 7728718713</t>
  </si>
  <si>
    <t>ОГРН 1169102089221, 
ИНН 9102220668</t>
  </si>
  <si>
    <t>ОГРН 5167746285890, 
ИНН 7751030812</t>
  </si>
  <si>
    <t>ОГРН 1067760708949, 
ИНН 7736551151</t>
  </si>
  <si>
    <t>ОГРН 1098601001124, 
ИНН 8601038645</t>
  </si>
  <si>
    <t>ОГРН 1156658072340, 
ИНН 6685099905</t>
  </si>
  <si>
    <t>ОГРН 1148602007840, 
ИНН 8602219436</t>
  </si>
  <si>
    <t>ОГРН 1146230003127, 
ИНН 6230085345</t>
  </si>
  <si>
    <t>ОГРН 1126449003262, 
ИНН 6449066167</t>
  </si>
  <si>
    <t>ОГРН 1127746618768, 
ИНН 7707782563</t>
  </si>
  <si>
    <t>ОГРН 1080276001926, 
ИНН 0276114446</t>
  </si>
  <si>
    <t>ОГРН 1132468028912, 
ИНН 2462226285</t>
  </si>
  <si>
    <t>ОГРН 1072312013245, 
ИНН 2312143512</t>
  </si>
  <si>
    <t>ОГРН 1152308005222, 
ИНН 2308219173</t>
  </si>
  <si>
    <t>ОГРН 1118602006786, 
ИНН 8602183821</t>
  </si>
  <si>
    <t>ОГРН 1146658012896, 
ИНН 6658459228</t>
  </si>
  <si>
    <t>ОГРН 1146316007793, 
ИНН 6316201956</t>
  </si>
  <si>
    <t>ОГРН 1147748149251, 
ИНН 7715141813</t>
  </si>
  <si>
    <t>ОГРН 1157746620206,
ИНН 7709462946</t>
  </si>
  <si>
    <t>ОГРН 1147847101577, 
ИНН 7805646537</t>
  </si>
  <si>
    <t>ОГРН 1057749697587,
ИНН 7709653027</t>
  </si>
  <si>
    <t>ОГРН 1087451014474, 
ИНН 7451274751</t>
  </si>
  <si>
    <t>ОГРН 1163443069415, 
ИНН 3443130766</t>
  </si>
  <si>
    <t>ОГРН 1153702020053, 
ИНН 3702118432</t>
  </si>
  <si>
    <t>ОГРН 1117746010733, 
ИНН 7703735555</t>
  </si>
  <si>
    <t>ОГРН 1157746706776, 
ИНН 7735145855</t>
  </si>
  <si>
    <t>ОГРН 1167746430125, 
ИНН 9705066046</t>
  </si>
  <si>
    <t>ОГРН 1125261002151, 
ИНН 5261080970</t>
  </si>
  <si>
    <t>ОГРН 1126658009378, 
ИНН 6658408512</t>
  </si>
  <si>
    <t>ОГРН 1077606006521, 
ИНН 7606066933</t>
  </si>
  <si>
    <t>ОГРН 5137746123500, 
ИНН 7743908123</t>
  </si>
  <si>
    <t>ОГРН 1156658000641,
ИНН 6658465775</t>
  </si>
  <si>
    <t>ОГРН 1136193003693, 
ИНН 6166087617</t>
  </si>
  <si>
    <t>ОГРН 1155074005569,
ИНН 5036150841</t>
  </si>
  <si>
    <t>ОГРН 1116671009608, 
ИНН 6671357634</t>
  </si>
  <si>
    <t>ОГРН 1171690027585, 
ИНН 1659180290</t>
  </si>
  <si>
    <t>ОГРН 1167847425283, 
ИНН 7804581580</t>
  </si>
  <si>
    <t>ОГРН 1147606006514, 
ИНН 7606096399</t>
  </si>
  <si>
    <t>ОГРН 1027700550525, 
ИНН 7720033700</t>
  </si>
  <si>
    <t>ОГРН 1155958063910, 
ИНН 5903116703</t>
  </si>
  <si>
    <t>ОГРН 1062130013186, 
ИНН 2130008501</t>
  </si>
  <si>
    <t>ОГРН 1101841005782, 
ИНН 1841013546</t>
  </si>
  <si>
    <t>ОГРН 5147746313699, 
ИНН 7721851353</t>
  </si>
  <si>
    <t>ОГРН 1143850051400, 
ИНН 3804999885</t>
  </si>
  <si>
    <t>ОГРН 1155958021306, 
ИНН 5921031594</t>
  </si>
  <si>
    <t>ОГРН 1157847071073, 
ИНН 7841019595</t>
  </si>
  <si>
    <t>ОГРН 1157746705490, 
ИНН 7719420624</t>
  </si>
  <si>
    <t>ОГРН 1106164005496, 
ИНН 6164300903</t>
  </si>
  <si>
    <t>ОГРН 1175958008335, 
ИНН 5948053468</t>
  </si>
  <si>
    <t>ОГРН 1147746529600, 
ИНН 7723908284</t>
  </si>
  <si>
    <t>ОГРН 1116317003692, 
ИНН 6314034957</t>
  </si>
  <si>
    <t>ОГРН 1126324004905, 
ИНН 6324029025</t>
  </si>
  <si>
    <t>ОГРН 1175050002357, 
ИНН 5038126322</t>
  </si>
  <si>
    <t>ОГРН 5167746208185, 
ИНН 7722378570</t>
  </si>
  <si>
    <t>ОГРН 1135836004446, 
ИНН 5836658948</t>
  </si>
  <si>
    <t>ОГРН 1151650008201, 
ИНН 1650308002</t>
  </si>
  <si>
    <t>ОГРН 1107746809719, 
ИНН 7715831246</t>
  </si>
  <si>
    <t>ОГРН 5157746145123, 
ИНН 7714365867</t>
  </si>
  <si>
    <t>ОГРН 1177746095559, 
ИНН 9718046431</t>
  </si>
  <si>
    <t>ОГРН 1137746180770, 
ИНН 7724866608</t>
  </si>
  <si>
    <t>ОГРН 1171690015793,
ИНН 1660288940</t>
  </si>
  <si>
    <t>ОГРН 1074345040857, 
ИНН 4345197098</t>
  </si>
  <si>
    <t>ОГРН 1046603137096, 
ИНН 6659101869</t>
  </si>
  <si>
    <t>ОГРН 1172651008078, 
ИНН 2635227255</t>
  </si>
  <si>
    <t>ОГРН 1166820050616, 
ИНН 6829117690</t>
  </si>
  <si>
    <t>ОГРН 1157746821946, 
ИНН 7728312015</t>
  </si>
  <si>
    <t>ОГРН 1177847220000, 
ИНН 7811653557</t>
  </si>
  <si>
    <t>ОГРН 1167746753899, 
ИНН 7731324349</t>
  </si>
  <si>
    <t>ОГРН 5147746235786, 
ИНН 7701410819</t>
  </si>
  <si>
    <t>ОГРН 1086952016205, 
ИНН 6950085733</t>
  </si>
  <si>
    <t>ОГРН 1151690071741, 
ИНН 1657199916</t>
  </si>
  <si>
    <t>ОГРН 1092801011600, 
ИНН 2801146767</t>
  </si>
  <si>
    <t>ОГРН 1165958078087, 
ИНН 5904335578</t>
  </si>
  <si>
    <t>ОГРН 1162130053953, 
ИНН 2130168738</t>
  </si>
  <si>
    <t>ОГРН 1057747813837, 
ИНН 7705680245</t>
  </si>
  <si>
    <t>ОГРН 1177746355225, 
ИНН 7730233723</t>
  </si>
  <si>
    <t>ОГРН 1165476201384, 
ИНН 5404048840</t>
  </si>
  <si>
    <t>ОГРН 1173668018501, 
ИНН 3664227526</t>
  </si>
  <si>
    <t>ОГРН 1147746200062, 
ИНН 7717777530</t>
  </si>
  <si>
    <t>ОГРН 1177847203566, 
ИНН 7813280879</t>
  </si>
  <si>
    <t>ОГРН 1087746857835, 
ИНН 7728665652</t>
  </si>
  <si>
    <t>ОГРН 1177746530158, 
ИНН 7716859501</t>
  </si>
  <si>
    <t>ОГРН 1176658080554,
ИНН 6671077740</t>
  </si>
  <si>
    <t>ОГРН 1155476138586, 
ИНН 5407950809</t>
  </si>
  <si>
    <t>ОГРН 1170327009412, 
ИНН 0326554597</t>
  </si>
  <si>
    <t>ОГРН 1153123007982, 
ИНН 3123365906</t>
  </si>
  <si>
    <t>ОГРН 1176451025410, 
ИНН 6449088107</t>
  </si>
  <si>
    <t>ОГРН 1127536003297, 
ИНН 7536127121</t>
  </si>
  <si>
    <t>ОГРН 1125260003175, 
ИНН 5260324077</t>
  </si>
  <si>
    <t>ОГРН 1057747958344, 
ИНН 7704568339</t>
  </si>
  <si>
    <t>ОГРН 1027402702139, 
ИНН 7449007276</t>
  </si>
  <si>
    <t>ОГРН 1132459000310, 
ИНН 2456001967</t>
  </si>
  <si>
    <t>ОГРН 1142651029608, 
ИНН 2632814015</t>
  </si>
  <si>
    <t>ОГРН 1173668043801, 
ИНН 3662252862</t>
  </si>
  <si>
    <t>ОГРН 1161447062622, 
ИНН 1435312504</t>
  </si>
  <si>
    <t>ОГРН 1147746334559, 
ИНН 7704860164</t>
  </si>
  <si>
    <t>ОГРН 1097746423752, 
ИНН 7707707982</t>
  </si>
  <si>
    <t>ОГРН 1107746119227, 
ИНН 7724737722</t>
  </si>
  <si>
    <t>ОГРН 1163668050732, 
ИНН 3664214573</t>
  </si>
  <si>
    <t>ОГРН 1083461003933, 
ИНН 3448045000</t>
  </si>
  <si>
    <t>ОГРН 1145958040348, 
ИНН 5908998590</t>
  </si>
  <si>
    <t>ОГРН 1173668055956, 
ИНН 3666223446</t>
  </si>
  <si>
    <t>ОГРН 1161832074744, 
ИНН 1831181333</t>
  </si>
  <si>
    <t>ОГРН 1156196031595, 
ИНН 6168074571</t>
  </si>
  <si>
    <t>ОГРН 1148602002757, 
ИНН 8602214460</t>
  </si>
  <si>
    <t>ОГРН 1144632011380, 
ИНН 4632195224</t>
  </si>
  <si>
    <t>ОГРН 1142536008548,  
ИНН 2536276999</t>
  </si>
  <si>
    <t>ОГРН 1152468033024, 
ИНН 2465128720</t>
  </si>
  <si>
    <t>ОГРН 1125259001592, 
ИНН 5259100410</t>
  </si>
  <si>
    <t>ОГРН 1167746832186,  
ИНН 7733298863</t>
  </si>
  <si>
    <t>ОГРН 1165476110029, 
ИНН 5406610327</t>
  </si>
  <si>
    <t>ОГРН 1023601544108, 
ИНН 3666100821</t>
  </si>
  <si>
    <t>ОГРН 1154632001700, 
ИНН 4632200234</t>
  </si>
  <si>
    <t>ОГРН 1133668050317, 
ИНН 3625013023</t>
  </si>
  <si>
    <t>ОГРН 1141831003192, 
ИНН 1831167427</t>
  </si>
  <si>
    <t>ОГРН 1145260018144, 
ИНН 5260402511</t>
  </si>
  <si>
    <t>ОГРН 1177847398585, 
ИНН 7811674941</t>
  </si>
  <si>
    <t>ОГРН 1175476029739, 
ИНН 5406972623</t>
  </si>
  <si>
    <t>ОГРН 1161832051402, 
ИНН 1831177672</t>
  </si>
  <si>
    <t>ОГРН 1182375005878, 
ИНН 2311252460</t>
  </si>
  <si>
    <t>ОГРН 1132468067621,
ИНН 2465304196</t>
  </si>
  <si>
    <t xml:space="preserve">ОГРН 1107847355000, 
ИНН 7813484544 </t>
  </si>
  <si>
    <t xml:space="preserve">ОГРН 1177847391501, 
ИНН 7810716571 </t>
  </si>
  <si>
    <t>ОГРН 1117746938880,  
ИНН 7708750910</t>
  </si>
  <si>
    <t>ОГРН 1167847404053,  
ИНН 7806253521</t>
  </si>
  <si>
    <t>ОГРН 1173025007979, 
ИНН 3025031831</t>
  </si>
  <si>
    <t>ОГРН 1185476022709, 
ИНН 5407969670</t>
  </si>
  <si>
    <t>ОГРН 1175476124493, 
ИНН 5402038765</t>
  </si>
  <si>
    <t>ОГРН 1167746816896, 
ИНН 7734389898</t>
  </si>
  <si>
    <t>ОГРН 1176658096306, 
ИНН 6658506936</t>
  </si>
  <si>
    <t>ОГРН 1137847308642, 
ИНН 7810450515</t>
  </si>
  <si>
    <t>ОГРН 1157746486798, 
ИНН 7710496844</t>
  </si>
  <si>
    <t>ОГРН 1188617006599, 
ИНН 8602285887</t>
  </si>
  <si>
    <t>ОГРН 1187746409510, 
ИНН 9723045810</t>
  </si>
  <si>
    <t>ОГРН 1187847064580, 
ИНН 7841071972</t>
  </si>
  <si>
    <t>ОГРН 1187536003027, 
ИНН 7536171709</t>
  </si>
  <si>
    <t>ОГРН 1107746246222,  
ИНН 7708716965</t>
  </si>
  <si>
    <t>ОГРН 1167746657033, 
ИНН 7734387354</t>
  </si>
  <si>
    <t>ОГРН 5087746390353, 
ИНН 7730592401</t>
  </si>
  <si>
    <t>ОГРН 1172651022136, 
ИНН 2632109422</t>
  </si>
  <si>
    <t>ОГРН 1181832017058, 
ИНН 1831191109</t>
  </si>
  <si>
    <t>ОГРН 1187456020840, 
ИНН 7453321220</t>
  </si>
  <si>
    <t>ОГРН 1065503010495, 
ИНН 5503096629</t>
  </si>
  <si>
    <t>ОГРН 1151690042338,
ИНН 1660244037</t>
  </si>
  <si>
    <t>ОГРН 1131831003754, 
ИНН 1831161312</t>
  </si>
  <si>
    <t>ОГРН 1137746463690, 
ИНН 7727806036</t>
  </si>
  <si>
    <t>ОГРН 1176658113983, 
ИНН 6671081182</t>
  </si>
  <si>
    <t>ОГРН 1187325018143, 
ИНН 7325162705</t>
  </si>
  <si>
    <t>ОГРН 1187847227270, 
ИНН 7806547391</t>
  </si>
  <si>
    <t>ОГРН 1185053007611, 
ИНН 5024184814</t>
  </si>
  <si>
    <t>ОГРН 1145958087043, 
ИНН 5906015326</t>
  </si>
  <si>
    <t>ОГРН 1144345007872, 
ИНН 4345383175</t>
  </si>
  <si>
    <t>ОГРН 1102223004740, 
ИНН 2222787939</t>
  </si>
  <si>
    <t>ОГРН 1167746456547, 
ИНН 7719446380</t>
  </si>
  <si>
    <t>ОГРН 1137746393432, 
ИНН 7718931947</t>
  </si>
  <si>
    <t>ОГРН 1157847315438, 
ИНН 7801289355</t>
  </si>
  <si>
    <t>ОГРН  1185275062411,
ИНН 5262360056</t>
  </si>
  <si>
    <t>ОГРН 1165050050736, 
ИНН 5050123462</t>
  </si>
  <si>
    <t>ОГРН 5137746043628,
ИНН 7704849509</t>
  </si>
  <si>
    <t>ОГРН  1147232051230, 
ИНН 7203326272</t>
  </si>
  <si>
    <t>ОГРН 1187746969684,
ИНН 7706462338</t>
  </si>
  <si>
    <t>ОГРН 1147847545702,
ИНН 7811001255</t>
  </si>
  <si>
    <t>ОГРН 1161832062677,
ИНН 1841062617</t>
  </si>
  <si>
    <t>ОГРН 1177847277255, 
ИНН 7813286084</t>
  </si>
  <si>
    <t>ОГРН 1175658016731, 
ИНН 5650011464</t>
  </si>
  <si>
    <t>ОГРН 1081690065490, 
ИНН 1657079792</t>
  </si>
  <si>
    <t>ОГРН 5177746087020,
ИНН 7725399508</t>
  </si>
  <si>
    <t>ОГРН 1196658007193,
ИНН 6685158879</t>
  </si>
  <si>
    <t>ОГРН 1151690069046, 
ИНН 1655335916</t>
  </si>
  <si>
    <t>ОГРН 1144345009104, 
ИНН 4345384394</t>
  </si>
  <si>
    <t>ОГРН 1183123036689, 
ИНН 3123447980</t>
  </si>
  <si>
    <t>ОГРН 1185958071694, 
ИНН 5904369714</t>
  </si>
  <si>
    <t>ОГРН 1196820000860,
ИНН 6821000354</t>
  </si>
  <si>
    <t>ОГРН 1152225029417, 
ИНН 2207010288</t>
  </si>
  <si>
    <t>ОГРН 1060278105161, 
ИНН 0278124947</t>
  </si>
  <si>
    <t>ОГРН 1197627003705, 
ИНН 7606119487</t>
  </si>
  <si>
    <t>ОГРН 1166313150464, 
ИНН 6316228122</t>
  </si>
  <si>
    <t>ОГРН 1072312012794 
ИНН 2312143061</t>
  </si>
  <si>
    <t>ОГРН 1167746596687, 
ИНН 9729013879</t>
  </si>
  <si>
    <t>ОГРН 1176658038700, 
ИНН 6671071890</t>
  </si>
  <si>
    <t>ОГРН 1135483002214, 
ИНН 5446015412</t>
  </si>
  <si>
    <t>ОГРН 1192130003152, 
ИНН 2130208814</t>
  </si>
  <si>
    <t>ОГРН 1146194004296, 
ИНН 6168073264</t>
  </si>
  <si>
    <t>ОГРН 1156196050449, 
ИНН 6166094406</t>
  </si>
  <si>
    <t>ОГРН 1185275038376,  
ИНН 5260456250</t>
  </si>
  <si>
    <t>ОГРН 1185275060915, 
ИНН 5257185200</t>
  </si>
  <si>
    <t>ОГРН 5147746075450, 
ИНН 7733894231</t>
  </si>
  <si>
    <t>ОГРН 1193850009506, 
ИНН 3801148029</t>
  </si>
  <si>
    <t>ОГРН 1153443019740, 
ИНН 3443124314</t>
  </si>
  <si>
    <t>ОГРН 1187746783355, 
ИНН 7722466428</t>
  </si>
  <si>
    <t>ОГРН 1157746820142, 
ИНН 9705047854</t>
  </si>
  <si>
    <t>ОГРН 1097746346500, 
ИНН 7730611414</t>
  </si>
  <si>
    <t>ОГРН 1142130004180, 
ИНН 2130134993</t>
  </si>
  <si>
    <t>ОГРН 1087746460295,  
ИНН 7715695240</t>
  </si>
  <si>
    <t>ОГРН 1037739018206,  
ИНН 7724017756</t>
  </si>
  <si>
    <t>ОГРН 1122225006056, 
ИНН 2225130330</t>
  </si>
  <si>
    <t>ОГРН 1177746942020, 
ИНН 7706450420</t>
  </si>
  <si>
    <t>ОГРН 1111841011590, 
ИНН 1841021272</t>
  </si>
  <si>
    <t>ОГРН 1185476108223, 
ИНН 5405034430</t>
  </si>
  <si>
    <t xml:space="preserve">ОГРН 1192375017757, 
ИНН 2312280830 </t>
  </si>
  <si>
    <t>ОГРН 1106659011359, 
ИНН 6659210466</t>
  </si>
  <si>
    <t>ОГРН 1163123063510, 
ИНН 3123387280</t>
  </si>
  <si>
    <t>ОГРН 1125027004431, 
ИНН 5027185213</t>
  </si>
  <si>
    <t>ОГРН 1187154026180, 
ИНН 7107129634</t>
  </si>
  <si>
    <t>ОГРН  1143702026247, 
ИНН 3702742986</t>
  </si>
  <si>
    <t>ОГРН 1132721006681, 
ИНН 2721204357</t>
  </si>
  <si>
    <t>ОГРН 1021801436007, 
ИНН 1832032790</t>
  </si>
  <si>
    <t>ОГРН 1134027001470, 
ИНН 4027113714</t>
  </si>
  <si>
    <t>ОГРН 5077746740946, 
ИНН 7701720659</t>
  </si>
  <si>
    <t>ОГРН  1172036002918, 
ИНН 2014015480</t>
  </si>
  <si>
    <t>ОГРН 1191832008026, 
ИНН 1831193931</t>
  </si>
  <si>
    <t>ОГРН 1192536012460, 
ИНН 2536316747</t>
  </si>
  <si>
    <t>ОГРН 1120327018382, 
ИНН 0326510261</t>
  </si>
  <si>
    <t>ОГРН 1191690032423, 
ИНН 1656107334</t>
  </si>
  <si>
    <t>ОГРН 1197746379379, 
ИНН 7719492957</t>
  </si>
  <si>
    <t>ОГРН 1197847017862, 
ИНН 7842168078</t>
  </si>
  <si>
    <t>ОГРН 1135658002149, 
ИНН 5611067262</t>
  </si>
  <si>
    <t>ОГРН 1162536056198, 
ИНН 2543091389</t>
  </si>
  <si>
    <t>ОГРН 1183702001988, 
ИНН 3702193020</t>
  </si>
  <si>
    <t>ОГРН 1156658063011, 
ИНН 6671021289</t>
  </si>
  <si>
    <t>ОГРН 1113327005472, 
ИНН 3327104074</t>
  </si>
  <si>
    <t>ОГРН 1165476089635, 
ИНН 5406606578</t>
  </si>
  <si>
    <t>ОГРН 1194350008599, 
ИНН 4345493869</t>
  </si>
  <si>
    <t>ОГРН 1154827015100, 
ИНН 4826108534</t>
  </si>
  <si>
    <t>ОГРН 1175543031740, 
ИНН 5507257404</t>
  </si>
  <si>
    <t>ОГРН 1137746115968, 
ИНН 7728833297</t>
  </si>
  <si>
    <t>ОГРН 1147232047577, 
ИНН 7203323338</t>
  </si>
  <si>
    <t>ОГРН 1193025003852, 
ИНН 3015115352</t>
  </si>
  <si>
    <t>ОГРН 1056168026826, 
ИНН 6168004398</t>
  </si>
  <si>
    <t>ОГРН 1102130000631, 
ИНН 2130067786</t>
  </si>
  <si>
    <t>ОГРН 1177536006944,
ИНН 7536168865</t>
  </si>
  <si>
    <t>ОГРН 1193443010111, 
ИНН 3459079025</t>
  </si>
  <si>
    <t>ОГРН 1156451026269, 
ИНН 6451008162</t>
  </si>
  <si>
    <t>ОГРН 1171690075864, 
ИНН 1655390040</t>
  </si>
  <si>
    <t>ОГРН 1195476020343, 
ИНН 5407973997</t>
  </si>
  <si>
    <t>ОГРН 1152225010244, 
ИНН 2221220819</t>
  </si>
  <si>
    <t>ОГРН 1197627004970,
ИНН 7627051864</t>
  </si>
  <si>
    <t>ОГРН 1180280061246, 
ИНН 0274941112</t>
  </si>
  <si>
    <t>ОГРН 1152036002513, 
ИНН 2014010500</t>
  </si>
  <si>
    <t>ОГРН 1197746606804, 
ИНН 7728488121</t>
  </si>
  <si>
    <t>ОГРН 1143443015407, 
ИНН 3444214786</t>
  </si>
  <si>
    <t>ОГРН 1181719001100, 
ИНН 1701061236</t>
  </si>
  <si>
    <t>ОГРН 1187847314544, 
ИНН 7801653780</t>
  </si>
  <si>
    <t>ОГРН 1195275056866, 
ИНН 5257193554</t>
  </si>
  <si>
    <t>ОГРН 1197746655468, 
ИНН 9705138572</t>
  </si>
  <si>
    <t>ОГРН 1192375072273, 
ИНН 2308269294</t>
  </si>
  <si>
    <t>ОГРН 1191690085388, 
ИНН 1656110175</t>
  </si>
  <si>
    <t>ОГРН 1167232066110,  
ИНН 7203382407</t>
  </si>
  <si>
    <t>ОГРН 1192651015347, 
ИНН 2634105423</t>
  </si>
  <si>
    <t>ОГРН 1137847224459, 
ИНН 7810464726</t>
  </si>
  <si>
    <t>ОГРН 1207300000148,  
ИНН 7327093648</t>
  </si>
  <si>
    <t>ОГРН 1193123020452, 
ИНН 3123458484</t>
  </si>
  <si>
    <t>ОГРН 1192375014061, 
ИНН 2311284630</t>
  </si>
  <si>
    <t>ОГРН 1192130009708, 
ИНН 2130213500</t>
  </si>
  <si>
    <t>ОГРН 1194205020613, 
ИНН 4205384683</t>
  </si>
  <si>
    <t>ОГРН 1171215002331, 
ИНН 1215217189</t>
  </si>
  <si>
    <t>ОГРН 5147746190851, 
ИНН 7717795970</t>
  </si>
  <si>
    <t>ОГРН 1193668019797, 
ИНН 3620014866</t>
  </si>
  <si>
    <t>ОГРН 1193926006933,
ИНН 3906380188</t>
  </si>
  <si>
    <t>ОГРН 1206400001807, 
ИНН 6449096161</t>
  </si>
  <si>
    <t>ОГРН 1123256013429, 
ИНН 3250532162</t>
  </si>
  <si>
    <t xml:space="preserve">ОГРН  1205900000041, 
ИНН 5904379790 </t>
  </si>
  <si>
    <t>ОГРН 1203400002772, 
ИНН 3444273894</t>
  </si>
  <si>
    <t>ОГРН 1161326058607,
ИНН 1327029000</t>
  </si>
  <si>
    <t>ОГРН 1177746117273, 
ИНН 7704391032</t>
  </si>
  <si>
    <t>ОГРН 1157328002721, 
ИНН 7328084572</t>
  </si>
  <si>
    <t>ОГРН 1195958017860, 
ИНН 5904373943</t>
  </si>
  <si>
    <t>ОГРН 1202100002323, 
ИНН 2124046971</t>
  </si>
  <si>
    <t>ОГРН 1166952072748, 
ИНН 6952009752</t>
  </si>
  <si>
    <t>ОГРН 1202600002990, 
ИНН 2629012893</t>
  </si>
  <si>
    <t>ОГРН 1141650010150, 
ИНН 1650286567</t>
  </si>
  <si>
    <t>ОГРН 1195476015085, 
ИНН 5407973637</t>
  </si>
  <si>
    <t>ОГРН 1193443008010, 
ИНН 3461065100</t>
  </si>
  <si>
    <t>ОГРН 1207700168664, 
ИНН 9721098327</t>
  </si>
  <si>
    <t>ОГРН 1141101003042, 
ИНН 1101150188</t>
  </si>
  <si>
    <t>ОГРН 1192130008707, 
ИНН 2130212835</t>
  </si>
  <si>
    <t>ОГРН 1207800000033, 
ИНН 7805761120</t>
  </si>
  <si>
    <t>ОГРН 5147746158632, 
ИНН 7727844641</t>
  </si>
  <si>
    <t>ОГРН 1207700071402, 
ИНН 7727439837</t>
  </si>
  <si>
    <t>ОГРН 1207700116513, 
ИНН 7720498833</t>
  </si>
  <si>
    <t>ОГРН 1205900015892, 
ИНН 5919030473</t>
  </si>
  <si>
    <t>ОГРН 1132224006914, 
ИНН 2224163527</t>
  </si>
  <si>
    <t>ОГРН 1207700002520, 
ИНН 9706004571</t>
  </si>
  <si>
    <t>ОГРН 1171719001706, 
ИНН 1701060338</t>
  </si>
  <si>
    <t>ОГРН 1192536018619, 
ИНН 2536317839</t>
  </si>
  <si>
    <t>ОГРН 1187847309066, 
ИНН 7804630189</t>
  </si>
  <si>
    <t>ОГРН 1202100001751, 
ИНН 2117003208</t>
  </si>
  <si>
    <t>ОГРН 1205000042774,
ИНН 5024204901</t>
  </si>
  <si>
    <t>ОГРН 1063255001886,
ИНН 3255049294</t>
  </si>
  <si>
    <t>ОГРН 1165658072887, 
ИНН 5612165093</t>
  </si>
  <si>
    <t>ОГРН 1147746738028, 
ИНН 7709957219</t>
  </si>
  <si>
    <t>ОГРН 1247800047703, 
ИНН 7807277797</t>
  </si>
  <si>
    <t>ОГРН 1197232028388,  
ИНН 7203492939</t>
  </si>
  <si>
    <t>ОГРН 1161901056492,  
ИНН 1901132653</t>
  </si>
  <si>
    <t>ОГРН 1205400014467, 
ИНН 5406805083</t>
  </si>
  <si>
    <t>ОГРН 1026601724665, 
ИНН 6629013284</t>
  </si>
  <si>
    <t>ОГРН 1205400001399,
ИНН5407977286</t>
  </si>
  <si>
    <t>ОГРН 1203700004375, 
ИНН 3702239395</t>
  </si>
  <si>
    <t>ОГРН 1187746915740, 
ИНН 7704464202</t>
  </si>
  <si>
    <t>ОГРН 5147746341199, 
ИНН 7722862647</t>
  </si>
  <si>
    <t>ОГРН 1205200034445, 
ИНН 5257198753</t>
  </si>
  <si>
    <t>ОГРН 1117746013065, 
ИНН 7701903564</t>
  </si>
  <si>
    <t>ОГРН 1131840000412, 
ИНН 1840014201</t>
  </si>
  <si>
    <t>ОГРН 1207400023830, 
ИНН 7456045628</t>
  </si>
  <si>
    <t>ОГРН 1143443023459, 
ИНН 3459011764</t>
  </si>
  <si>
    <t>ОГРН 1193443005018, 
ИНН 3461064925</t>
  </si>
  <si>
    <t>ОГРН 1207700362540, 
ИНН 9709065653</t>
  </si>
  <si>
    <t>ОГРН 1207700394340, 
ИНН 9728016108</t>
  </si>
  <si>
    <t>ОГРН 1207600007350, 
ИНН 7627053269</t>
  </si>
  <si>
    <t>ОГРН 1191690067821, 
ИНН 1655422277</t>
  </si>
  <si>
    <t>ОГРН 1204000005263, 
ИНН 4027143645</t>
  </si>
  <si>
    <t>ОГРН 1145476047980, 
ИНН 5403358084</t>
  </si>
  <si>
    <t>ОГРН 1145476091848,
ИНН 5433198695</t>
  </si>
  <si>
    <t>ОГРН 1026403683349, 
ИНН 6455031846</t>
  </si>
  <si>
    <t>ОГРН 1205000057778, 
ИНН 5017123578</t>
  </si>
  <si>
    <t>ОГРН 1184632009143, 
ИНН 4632245370</t>
  </si>
  <si>
    <t>ОГРН 1181832017180, 
ИНН 1831191162</t>
  </si>
  <si>
    <t>ОГРН 1201100004600, 
ИНН 1101169887</t>
  </si>
  <si>
    <t>ОГРН 1123443004343, 
ИНН 3443117300</t>
  </si>
  <si>
    <t>ОГРН 1196658076196, 
ИНН 6685168732</t>
  </si>
  <si>
    <t>ОГРН 1207700206889, 
ИНН 9705144752</t>
  </si>
  <si>
    <t>ОГРН 1141841007285, 
ИНН 1841045690</t>
  </si>
  <si>
    <t>ОГРН 1196658043900, 
ИНН 6686116656</t>
  </si>
  <si>
    <t>ОГРН 1202100008021, 
ИНН 2130221558</t>
  </si>
  <si>
    <t>ОГРН 1205200046226, 
ИНН 5260474996</t>
  </si>
  <si>
    <t>ОГРН 1207700211510, 
ИНН 9715385482</t>
  </si>
  <si>
    <t>ОГРН 1191447013229, 
ИНН 1435346165</t>
  </si>
  <si>
    <t>ОГРН 1157453006963, 
ИНН 7453284280</t>
  </si>
  <si>
    <t>ОГРН 1187746489204, 
ИНН 7735174895</t>
  </si>
  <si>
    <t>ОГРН 1112468078931, 
ИНН 2465265116</t>
  </si>
  <si>
    <t>ОГРН 1180327011512, 
ИНН 0326563288</t>
  </si>
  <si>
    <t>ОГРН 1196196052865, 
ИНН 6161090133</t>
  </si>
  <si>
    <t>ОГРН 1117847266767, 
ИНН 7841447135</t>
  </si>
  <si>
    <t>ОГРН 1107746881087,
ИНН 7709864388</t>
  </si>
  <si>
    <t>ОГРН 1205000062035,
ИНН 5017123610</t>
  </si>
  <si>
    <t>ОГРН 1186658058476,
ИНН 6678094769</t>
  </si>
  <si>
    <t>ОГРН 1092133000178, 
ИНН 2105005264</t>
  </si>
  <si>
    <t>ОГРН 1202300046211, 
ИНН 2311308754</t>
  </si>
  <si>
    <t>ОГРН 1096672015648, 
ИНН 6672302726</t>
  </si>
  <si>
    <t>ОГРН 1207700397255, 
ИНН 9725038110</t>
  </si>
  <si>
    <t>ОГРН 1217700134860, 
ИНН 9703030100</t>
  </si>
  <si>
    <t>ОГРН 1157746718953, 
ИНН 7733244339</t>
  </si>
  <si>
    <t>ОГРН 1211100000935,
ИНН 1101170931</t>
  </si>
  <si>
    <t>ОГРН 1172801000118,
ИНН 2808001506</t>
  </si>
  <si>
    <t>ОГРН 1207700477390,
ИНН 9725041272</t>
  </si>
  <si>
    <t>ОГРН 1117746870515,
ИНН 7724810411</t>
  </si>
  <si>
    <t xml:space="preserve">ОГРН 1215200013270,
ИНН 5258150585
</t>
  </si>
  <si>
    <t>ОГРН 1104205014187,
ИНН 4205205863</t>
  </si>
  <si>
    <t>ОГРН 1144101035924,
ИНН 4101167155</t>
  </si>
  <si>
    <t xml:space="preserve">ОГРН 1212400014310,
ИНН 2465340050
</t>
  </si>
  <si>
    <t>ОГРН 1216400002103,
ИНН 6449099613</t>
  </si>
  <si>
    <t>ОГРН 1192375037909,
ИНН 2310214574</t>
  </si>
  <si>
    <t>ОГРН 1161690117852,
ИНН 1655364579</t>
  </si>
  <si>
    <t>ОГРН 1217700057200,
ИНН 9704047900</t>
  </si>
  <si>
    <t>ОГРН 1212100003554, 
ИНН 2130225249</t>
  </si>
  <si>
    <t>ОГРН 1215400000254,
ИНН 5407980426</t>
  </si>
  <si>
    <t>ОГРН 1177627017215,
ИНН 7604326142</t>
  </si>
  <si>
    <t>ОГРН 1217700164021,
ИНН 9703031707</t>
  </si>
  <si>
    <t>ОГРН   1217700089386,
ИНН 9702030161</t>
  </si>
  <si>
    <t xml:space="preserve">ОГРН 1121901001958,
ИНН 1901107255 </t>
  </si>
  <si>
    <t>ОГРН 1185958061585,
ИНН 5903139443</t>
  </si>
  <si>
    <t>ОГРН 1176658093963,
ИНН 6685140617</t>
  </si>
  <si>
    <t>ОГРН 1204000001809, 
ИНН 4029062021</t>
  </si>
  <si>
    <t>ОГРН 1127536003187,
ИНН 7536126992</t>
  </si>
  <si>
    <t>ОГРН 1217700225148,
ИНН 7727465322</t>
  </si>
  <si>
    <t>ОГРН 1211600044072,
ИНН 1655459196</t>
  </si>
  <si>
    <t>ОГРН 1217800010768,
ИНН 7839135883</t>
  </si>
  <si>
    <t>ОГРН 1127847380990,
ИНН 7841467565</t>
  </si>
  <si>
    <t>ОГРН 1165658081270,
ИНН 5609184233</t>
  </si>
  <si>
    <t xml:space="preserve">ОГРН 1197627004860,
ИНН 7603071727
</t>
  </si>
  <si>
    <t>ОГРН 1195476051253,
ИНН 5401994091</t>
  </si>
  <si>
    <t>ОГРН 1175476034150,
ИНН 5406973190</t>
  </si>
  <si>
    <t>ОГРН 1217700289377,
ИНН 9723118667</t>
  </si>
  <si>
    <t>ОГРН 1216100018750,
ИНН 6168114626</t>
  </si>
  <si>
    <t>ОГРН 1107746998369,
ИНН 7728757215</t>
  </si>
  <si>
    <t>ОГРН 1213100008659,
ИНН 3128149962</t>
  </si>
  <si>
    <t>ОГРН 1216600029997,
ИНН 6685187140</t>
  </si>
  <si>
    <t>ОГРН 1212100003147,
ИНН 2124048263</t>
  </si>
  <si>
    <t>ОГРН 1196658052414,
ИНН 6685165403</t>
  </si>
  <si>
    <t>ОГРН 1216400013983,
ИНН 6450113735</t>
  </si>
  <si>
    <t>ОГРН 1156196073549,
ИНН 6102064540</t>
  </si>
  <si>
    <t>ОГРН 1213400010042,
ИНН 3443147600</t>
  </si>
  <si>
    <t>ОГРН 1212100007679,
ИНН 2130228345</t>
  </si>
  <si>
    <t>ОГРН 1214600006334,
ИНН 4632281610</t>
  </si>
  <si>
    <t>ОГРН 1217700226061,
ИНН 7716956819</t>
  </si>
  <si>
    <t>ОГРН 1215200027184,
ИНН 5260478969</t>
  </si>
  <si>
    <t>ОГРН 1217700401940,
ИНН 9703045548</t>
  </si>
  <si>
    <t>ОГРН 1216500002498,
ИНН 6501314383</t>
  </si>
  <si>
    <t>ОГРН 1192375070304,
ИНН 2312287049</t>
  </si>
  <si>
    <t>ОГРН 1216100031124,
ИНН 6161095357</t>
  </si>
  <si>
    <t>ОГРН 1213700006068,
ИНН 3702258398</t>
  </si>
  <si>
    <t>ОГРН 1212900003238,
ИНН 2901305805</t>
  </si>
  <si>
    <t>ОГРН 1217600018305,
ИНН 7606125346</t>
  </si>
  <si>
    <t>ОГРН 1215000075091,
ИНН 5074070442</t>
  </si>
  <si>
    <t>ОГРН 1212300048476,
ИНН 2311322999</t>
  </si>
  <si>
    <t>ОГРН 1217600021836,
ИНН 7604381915</t>
  </si>
  <si>
    <t xml:space="preserve">ОГРН 1212400007566,
ИНН 2463123589
</t>
  </si>
  <si>
    <t>ОГРН 1083328003967,
ИНН 3328459231</t>
  </si>
  <si>
    <t>ОГРН 1206600043605,
ИНН 6658536641</t>
  </si>
  <si>
    <t>ОГРН 1217700626483,
ИНН 7734449219</t>
  </si>
  <si>
    <t>ОГРН 1216600070785,
ИНН 6670505449</t>
  </si>
  <si>
    <t>ОГРН  1207100012096,
ИНН 7104085442</t>
  </si>
  <si>
    <t>ОГРН 1213100005359,
ИНН 3123478956</t>
  </si>
  <si>
    <t>ОГРН 1207700016391,
ИНН 7726461766</t>
  </si>
  <si>
    <t>ОГРН 1127746132832,
ИНН 7713743435</t>
  </si>
  <si>
    <t>ОГРН 1227700010086,
ИНН 9725071502</t>
  </si>
  <si>
    <t>ОГРН 1159102121331,
ИНН 9102196550</t>
  </si>
  <si>
    <t>ОГРН 1177456034623,
ИНН 7430028307</t>
  </si>
  <si>
    <t>ОГРН 1217700266211,
ИНН 7726478287</t>
  </si>
  <si>
    <t>ОГРН 1176658123223,
ИНН 6678089423</t>
  </si>
  <si>
    <t>ОГРН 1200500000084,
ИНН 0573013480</t>
  </si>
  <si>
    <t>ОГРН 1227700215467,
ИНН 9709079818</t>
  </si>
  <si>
    <t>ОГРН 1224200005886,
ИНН 4205405157</t>
  </si>
  <si>
    <t>ОГРН 1225800003681,
ИНН 5837082086</t>
  </si>
  <si>
    <t>ОГРН 1220200002440,
ИНН 0274970586</t>
  </si>
  <si>
    <t>ОГРН 1227800040742,
ИНН 7810944190</t>
  </si>
  <si>
    <t>ОГРН 1215800010018,
ИНН 5837081420</t>
  </si>
  <si>
    <t>ОГРН 1162375059758,
ИНН 2310197022</t>
  </si>
  <si>
    <t>ОГРН 1217700334521,
ИНН 7751201553</t>
  </si>
  <si>
    <t>ОГРН 1167746695423,
ИНН 7743165125</t>
  </si>
  <si>
    <t>ОГРН 1227700431969,
ИНН 9727003956</t>
  </si>
  <si>
    <t>ОГРН 1222100005995,
ИНН 2130233698</t>
  </si>
  <si>
    <t>ОГРН 1197746458139,
ИНН 9725016460</t>
  </si>
  <si>
    <t>ОГРН 1157746696238,
ИНН 9715208490</t>
  </si>
  <si>
    <t>ОГРН 1226300000057,
ИНН 6316276246</t>
  </si>
  <si>
    <t>ОГРН 1201600019202,
ИНН 1656113306</t>
  </si>
  <si>
    <t>ОГРН 1225400025410,
ИНН 5405074715</t>
  </si>
  <si>
    <t>ОГРН 1226600052293,
ИНН 6670510671</t>
  </si>
  <si>
    <t>ОГРН 1167746593321,
ИНН 7725321396</t>
  </si>
  <si>
    <t>ОГРН 1185053033890,
ИНН 5024189682</t>
  </si>
  <si>
    <t>ОГРН 1227700409200,
ИНН 9725088961</t>
  </si>
  <si>
    <t>ОГРН 1216300028944,
ИНН 6316272629</t>
  </si>
  <si>
    <t>ОГРН 1217600009725,
ИНН 7604376792</t>
  </si>
  <si>
    <t>ОГРН 1227700611093,
ИНН 9728074741</t>
  </si>
  <si>
    <t>ОГРН 1227700543256,
ИНН 9706025860</t>
  </si>
  <si>
    <t>ОГРН 5187746032832,
ИНН 9731021073</t>
  </si>
  <si>
    <t>ОГРН 1225200042165,
ИНН 5262389030</t>
  </si>
  <si>
    <t>ОГРН 1226100025029,
ИНН 6164139228</t>
  </si>
  <si>
    <t>ОГРН 1216900005805,
ИНН 6908019416</t>
  </si>
  <si>
    <t>ОГРН 1227700353803,
ИНН 7734455653</t>
  </si>
  <si>
    <t>ОГРН 1237800013175,
ИНН 7801720701</t>
  </si>
  <si>
    <t>ОГРН 1146450008792,
ИНН 6450085277</t>
  </si>
  <si>
    <t>ОГРН 1121650012835,
ИНН 1650245810</t>
  </si>
  <si>
    <t>ОГРН 1237800017916,
ИНН 7811785088</t>
  </si>
  <si>
    <t>ОГРН 1232100002078,
ИНН 2100005567</t>
  </si>
  <si>
    <t>ОГРН 1235900006650;
ИНН 5902065220</t>
  </si>
  <si>
    <t>ОГРН 1235000017482,
ИНН 5032353255</t>
  </si>
  <si>
    <t>ОГРН 1233400003264,
ИНН 3444279198</t>
  </si>
  <si>
    <t>ОГРН 1237700291828,
ИНН 9709093097</t>
  </si>
  <si>
    <t>ОГРН 1132932002642,
ИНН 2902077051</t>
  </si>
  <si>
    <t>ОГРН 1223900003480,
ИНН 3906411936</t>
  </si>
  <si>
    <t>ОГРН 1227400029779,
ИНН 7404075364</t>
  </si>
  <si>
    <t>ОГРН 1215800009303, 
ИНН 5837081290</t>
  </si>
  <si>
    <t xml:space="preserve">ОГРН 1152651011314,
ИНН 2635209961
</t>
  </si>
  <si>
    <t>ОГРН 1135904012166,
ИНН 5904291793</t>
  </si>
  <si>
    <t>ОГРН 1197746364133,
ИНН 7726453892</t>
  </si>
  <si>
    <t>ОГРН 1197746143473,
ИНН 7716932938</t>
  </si>
  <si>
    <t>ОГРН 1237600003585,
ИНН 7627058108</t>
  </si>
  <si>
    <t xml:space="preserve">ОГРН 1234700003867,
ИНН 4706056997
</t>
  </si>
  <si>
    <t>ОГРН 123640000335,
ИНН 6449105426</t>
  </si>
  <si>
    <t>ОГРН 1233400007060,
ИНН 3444279776</t>
  </si>
  <si>
    <t>ОГРН 1237700261050,
ИНН 9714008058</t>
  </si>
  <si>
    <t>ОГРН 1227700624491,
ИНН 9726023244</t>
  </si>
  <si>
    <t>ОГРН 1233400007785,
ИНН 3444279945</t>
  </si>
  <si>
    <t>ОГРН 1237700341251,
ИНН 7734477671</t>
  </si>
  <si>
    <t>ОГРН 1237700369653,
ИНН 9731115437</t>
  </si>
  <si>
    <t>ОГРН 1202100009792,
ИНН 2130222826</t>
  </si>
  <si>
    <t>ОГРН 1236600049795, 
ИНН 6671280460</t>
  </si>
  <si>
    <t>ОГРН 5117746002039, 
ИНН 7715895257</t>
  </si>
  <si>
    <t>ОГРН 1185476068755, 
ИНН 5402045635</t>
  </si>
  <si>
    <t>ОГРН 1237700607352, 
ИНН 9726053295</t>
  </si>
  <si>
    <t>ОГРН 1195658017906,
ИНН 5611085180</t>
  </si>
  <si>
    <t>ОГРН 1236300017557,
ИНН 6316284222</t>
  </si>
  <si>
    <t>ОГРН 1235100002158,
ИНН 5190095134</t>
  </si>
  <si>
    <t>ОГРН 1227100010092,
ИНН 7100025192</t>
  </si>
  <si>
    <t>ОГРН 1237300009561,
ИНН 7300023241</t>
  </si>
  <si>
    <t>ОГРН 1234800006308,
ИНН 4800007806</t>
  </si>
  <si>
    <t>ОГРН 1220500014558, 
ИНН 0572032070</t>
  </si>
  <si>
    <t>ОГРН 1207700264090,
ИНН 7743344357</t>
  </si>
  <si>
    <t>ОГРН 1231800011497, 
ИНН 1800001206</t>
  </si>
  <si>
    <t>ОГРН 1235900020751, 
ИНН 5903158566</t>
  </si>
  <si>
    <t>ОГРН 1230800005292,
ИНН 0800010907</t>
  </si>
  <si>
    <t>ОГРН 1230800005259,
ИНН 0800010872</t>
  </si>
  <si>
    <t>ОГРН 1141838001700,
ИНН 1838016040</t>
  </si>
  <si>
    <t>ОГРН 1236300017546,
ИНН 6311196251</t>
  </si>
  <si>
    <t>ОГРН 1161447055879,
ИНН 1435307582</t>
  </si>
  <si>
    <t>ОГРН 1237700412146, 
ИНН 9710116140</t>
  </si>
  <si>
    <t>ОГРН 1233400010777,
ИНН 3444280242</t>
  </si>
  <si>
    <t>ОГРН 1211800010256,
ИНН 1840104688</t>
  </si>
  <si>
    <t>ОГРН 1236500003981,
ИНН 6500011347</t>
  </si>
  <si>
    <t>ИНН 5410147743, 
ОГРН 1235400040897</t>
  </si>
  <si>
    <t>ИНН 5473013580,
ОГРН 1245400000273</t>
  </si>
  <si>
    <t>ОГРН 1241600002236,
ИНН 1650431310</t>
  </si>
  <si>
    <t>ОГРН 1121690004776,
ИНН 1660162659</t>
  </si>
  <si>
    <t>ОГРН 1237700637217, ИНН 7751268808</t>
  </si>
  <si>
    <t>ОГРН 1046603500426,
ИНН 6670056296</t>
  </si>
  <si>
    <t>ИНН 5402081270,
ОГРН 1245400000647</t>
  </si>
  <si>
    <t>ОГРН 1141103001027,
ИНН 1103012673</t>
  </si>
  <si>
    <t>ОГРН1163328050930,
ИНН 3327131529</t>
  </si>
  <si>
    <t>ОГРН 1230300004549, 
ИНН 0300015086</t>
  </si>
  <si>
    <t>ОГРН 1245200005555,
ИНН 5260494128</t>
  </si>
  <si>
    <t>ОГРН: 1235400049092, ИНН: 5406836892</t>
  </si>
  <si>
    <t>ОГРН 1232600009707,
ИНН 2635258239</t>
  </si>
  <si>
    <t>ОГРН 1232600007848,
ИНН 2635257732</t>
  </si>
  <si>
    <t>ОГРН 1237700408307, ИНН 9704214076</t>
  </si>
  <si>
    <t>ОГРН 1245900003249, ИНН 5919033548</t>
  </si>
  <si>
    <t>ОГРН 1245200008734,
ИНН 5258157478</t>
  </si>
  <si>
    <t>ОГРН 1211600047064,
ИНН 1659216290</t>
  </si>
  <si>
    <t>ОГРН 1247800046559,
ИНН 7842222335</t>
  </si>
  <si>
    <t xml:space="preserve">ОГРН 1120280007044,
ИНН 0276137789 </t>
  </si>
  <si>
    <t>ОГРН 1187746146312, ИНН 9710048701</t>
  </si>
  <si>
    <t>ОГРН 1242600005570,
ИНН 2635261351</t>
  </si>
  <si>
    <t>ИНН 7801733771, 
ОГРН 1247800048760</t>
  </si>
  <si>
    <t>ОГРН 1107746275229, ИНН 7709851710</t>
  </si>
  <si>
    <t>ОГРН 1246100004611,
ИНН 6161150583</t>
  </si>
  <si>
    <t>ОГРН 1247700418580, ИНН 9724193314</t>
  </si>
  <si>
    <t>ОГРН 5147746339857, ИНН 7725848489</t>
  </si>
  <si>
    <t>ОГРН 1247700479630, ИНН 9719070211</t>
  </si>
  <si>
    <t>ОГРН 1247700495240, ИНН 9718263193</t>
  </si>
  <si>
    <t>ОГРН 1240300002172, 
ИНН 0300021964</t>
  </si>
  <si>
    <t>ОГРН 1242600007540,
ИНН 2635261859</t>
  </si>
  <si>
    <t>ОГРН 1244200008557,
ИНН 4205422890</t>
  </si>
  <si>
    <t>ОГРН 1243400005166,
ИНН 3459086819</t>
  </si>
  <si>
    <t>ОГРН 1157460005724,
ИНН 7460024758</t>
  </si>
  <si>
    <t>ОГРН1142225014810,
ИНН 2225153627</t>
  </si>
  <si>
    <t>ОГРН 1245400031381,
ИНН 5406843025</t>
  </si>
  <si>
    <t>ИНН 7840115899,
ОГРН 1247800100998</t>
  </si>
  <si>
    <t>ОГРН 1151832017105,    
ИНН 1841056860</t>
  </si>
  <si>
    <t>ОГРН 1211600001821,
ИНН 1656117090</t>
  </si>
  <si>
    <t>ОГРН 1247700619946,
ИНН 9704250356</t>
  </si>
  <si>
    <t>ОГРН 1247700552330,
ИНН 7708440146</t>
  </si>
  <si>
    <t>ОГРН 1241800013553,
ИНН 1800024700</t>
  </si>
  <si>
    <t>ОГРН 1243400009600,
ИНН 3459087354</t>
  </si>
  <si>
    <t>ОГРН 1247700720838,
ИНН 9724206796</t>
  </si>
  <si>
    <t>ОГРН 1243600017088,
ИНН 3665828745</t>
  </si>
  <si>
    <t>ОГРН 1247700771394, ИНН 9714064623</t>
  </si>
  <si>
    <t>ОГРН 1247700287878, ИНН 7708434569</t>
  </si>
  <si>
    <t>ОГРН 1242100008590, ИНН 2100021544</t>
  </si>
  <si>
    <t>ОГРН 1247700606757, ИНН 9722083732</t>
  </si>
  <si>
    <t>ОГРН 1155476000855, ИНН 5402001331</t>
  </si>
  <si>
    <t>ОГРН 1247600011526,
ИНН 7627061196</t>
  </si>
  <si>
    <t>ОГРН 1187746377411,
ИНН 7743250388</t>
  </si>
  <si>
    <t>ОГРН 1232100004542,
ИНН 2100008039</t>
  </si>
  <si>
    <t>ОГРН 1251400005977,
ИНН 1400048714</t>
  </si>
  <si>
    <t>ОГРН 1251800010923,   ИНН 1800039961</t>
  </si>
  <si>
    <t>ОГРН 1196952005040, 
ИНН 6950227988</t>
  </si>
  <si>
    <t>ОГРН 1205200028120,
ИНН 5257198055</t>
  </si>
  <si>
    <t>не хватает в реестре</t>
  </si>
  <si>
    <t>инн</t>
  </si>
  <si>
    <t>название</t>
  </si>
  <si>
    <t>Общество с ограниченной ответственностью Профессиональная коллекторская организация «Сентинел Кредит Менеджмент»,
ООО ПКО «СКМ»</t>
  </si>
  <si>
    <t>Общество с ограниченной ответственностью Профессиональная коллекторская организация «АктивБизнесКонсалт»,
ООО ПКО «АБК»</t>
  </si>
  <si>
    <t>Непубличное акционерное общество Профессиональная коллекторская организация «Первое клиентское бюро»,
НАО ПКО «ПКБ»</t>
  </si>
  <si>
    <t>Общество с ограниченной ответственностью Профессиональная коллекторская организация НСВ,
ООО ПКО НСВ</t>
  </si>
  <si>
    <t>Общество с ограниченной ответственностью «Агентство Кредит Финанс»,
ООО «АКФ»</t>
  </si>
  <si>
    <t>Акционерное общество Профессиональная коллекторская организация «Финансовое Агентство по Сбору Платежей»,
АО ПКО «ФАСП»</t>
  </si>
  <si>
    <t>Общество с ограниченной ответственностью «Центр ЮСБ-М», 
ООО «Центр ЮСБ-М»</t>
  </si>
  <si>
    <t>Общество с ограниченной ответственностью «Профессиональная коллекторская организация «М.Б.А. Финансы»,
ООО «ПКО «М.Б.А. Финансы»</t>
  </si>
  <si>
    <t>Акционерное общество «СЕКВОЙЯ КРЕДИТ КОНСОЛИДЕЙШН»,
АО «СЕКВОЙЯ КРЕДИТ КОНСОЛИДЕЙШН»</t>
  </si>
  <si>
    <t>Общество с ограниченной ответственностью «Центр ЮСБ»,
ООО «Центр ЮСБ»</t>
  </si>
  <si>
    <t>Общество с ограниченной ответственностью  Профессиональная коллекторская организация
«ГК Финансовые услуги»,
ООО ПКО «ГК ФИН»</t>
  </si>
  <si>
    <t>Общество с ограниченной ответственностью Профессиональная коллекторская организация Траст»,
ООО «ПКО Траст»</t>
  </si>
  <si>
    <t>Общество с ограниченной ответственностью «Профессиональная коллекторская организация Траст-Западная Сибирь»,
ООО «ПКО Траст-Западная Сибирь»</t>
  </si>
  <si>
    <t>Общество с ограниченной ответственностью «Профессиональная коллекторская организация Управляющая компания Траст»,
ООО «ПКО Управляющая компания Траст»</t>
  </si>
  <si>
    <t>Общество с ограниченной ответственностью «Профессиональная коллекторская организация Компания Траст»,
ООО « ПКО Компания Траст»</t>
  </si>
  <si>
    <t>Общество с ограниченной ответственностью Профессиональная коллекторская организация «Долговое агентство «Центр кредитной безопасности»,
ООО ПКО «ДА-ЦКБ»</t>
  </si>
  <si>
    <t>Общество с ограниченной ответственностью Профессиональная коллекторская организация «Филберт»,
ООО ПКО «Филберт»</t>
  </si>
  <si>
    <t>Общество с ограниченной ответственностью Профессиональная коллекторская организация «Бюро кредитной безопасности «РУССКОЛЛЕКТОР»,
ООО ПКО "Бюро кредитной безопасности «РУССКОЛЛЕКТОР»</t>
  </si>
  <si>
    <t>Общество с ограниченной ответственностью профессиональная коллекторская организация «Агентство Региональная организация по сбору долгов»,
ООО ПКО «Агентство Р.О.С.долгЪ»</t>
  </si>
  <si>
    <t>Общество с ограниченной ответственностью Профессиональная коллекторская организация «Столичное агентство по возврату долгов»,
ООО ПКО «Столичное АВД»</t>
  </si>
  <si>
    <t>Общество с ограниченной ответственностью «Профессиональная коллекторская организация «Кредит Инкасо Рус»,
ООО «ПКО «Кредит Инкасо Рус»</t>
  </si>
  <si>
    <t>Общество с ограниченной ответственностью Профессиональная коллекторская организация «Кредитэкспресс Финанс»,
ООО ПКО «КЭФ»</t>
  </si>
  <si>
    <t>Общество с ограниченной ответственностью Профессиональная коллекторская организация «Феникс»,
ООО ПКО «Феникс»</t>
  </si>
  <si>
    <t>Общество с ограниченной ответственностью Профессиональная коллекторская организация  «ЭВЕРЕСТ»,
ООО ПКО «ЭВЕРЕСТ»</t>
  </si>
  <si>
    <t>Общество с ограниченной ответственностью «ЦЗ инвест»,
ООО «ЦЗ инвест»</t>
  </si>
  <si>
    <t>Общество с ограниченной ответственностью «Профессиональная коллекторская организация «Камелот»,
ООО «ПКО «Камелот»</t>
  </si>
  <si>
    <t>Общество с ограниченной ответственностью Профессиональная коллекторская организация «Агентство юридического взыскания и сопровождения»,
ООО ПКО «Агентство ЮВС»</t>
  </si>
  <si>
    <t>Общество с ограниченной ответственностью 
«Л-КОЛЛЕКШН»,
ООО «ЛК»</t>
  </si>
  <si>
    <t>Общество с ограниченной ответственностью «П.Р.Е.С.К.О.»,
ООО «П.Р.Е.С.К.О.»</t>
  </si>
  <si>
    <t>Общество с ограниченной ответственностью «Профессиональная коллекторская организация «НОРД КОЛЛЕКТ»,
ООО «ПКО «НОРД КОЛЛЕКТ»</t>
  </si>
  <si>
    <t>Общество с ограниченной ответственностью Профессиональная коллекторская организация «ВИНГО»,
ООО ПКО «ВИНГО»</t>
  </si>
  <si>
    <t>Общество с ограниченной ответственностью «ЮрБизнес-М»,
ООО «ЮрБизнес-М»</t>
  </si>
  <si>
    <t>Общество с ограниченной ответственностью «ДОЛГОВОЙ ЦЕНТР»,
ООО «ДОЛГОВОЙ ЦЕНТР»</t>
  </si>
  <si>
    <t>Общество с ограниченной ответственностью «Служба взыскания «Редут»,
ООО «СВР»</t>
  </si>
  <si>
    <t>Общество с ограниченной ответственностью «КОНСТАНТА»,
ООО «КОНСТАНТА»</t>
  </si>
  <si>
    <t>Общество с ограниченной ответственностью «Профессиональная Коллекторская Организация «Сила Права»,
ООО «ПКО «СП»</t>
  </si>
  <si>
    <t>Общество с ограниченной ответственностью профессиональная коллекторская организация «Бэтта»,
ООО ПКО «Бэтта»</t>
  </si>
  <si>
    <t>Общество с ограниченной ответственностью Профессиональная коллекторская организация «Премьер Авто»,
ООО ПКО «Премьер Авто»</t>
  </si>
  <si>
    <t>Общество с ограниченной ответственностью «профессиональная коллекторская организация «АГЕНТСТВО ФИНАНСОВОЙ И ПРАВОВОЙ БЕЗОПАСНОСТИ»,
ООО «ПКО «АФПБ»</t>
  </si>
  <si>
    <t>Общество с ограниченной ответственностью «Профессиональная коллекторская организация «Лайф»,
ООО ПКО «Лайф»</t>
  </si>
  <si>
    <t>Общество с ограниченной ответственностью «Компания региональный Долговой Центр»,
ООО «КРДЦ»</t>
  </si>
  <si>
    <t>Общество с ограниченной ответственностью Профессиональная коллекторская организация «ЦКБ-Финанс»,
ООО ПКО «ЦКБ-Финанс»</t>
  </si>
  <si>
    <t>Общество с ограниченной ответственностью «Дженерал Коллекшн Групп»,
ООО «Джи Си Джи»</t>
  </si>
  <si>
    <t>Общество с ограниченной ответственностью Профессиональная коллекторская организация «БВД,
ООО ПКО «БВД»</t>
  </si>
  <si>
    <t>Общество с ограниченной ответственностью «Финколлект»,
ООО «Быстроденьги ФК»</t>
  </si>
  <si>
    <t>Общество с ограниченной ответственностью Профессиональная коллекторская организация «Юридическая компания  «Группа СВС»,
ООО ПКО «ЮК «Группа СВС»</t>
  </si>
  <si>
    <t>Общество с ограниченной ответственностью Профессиональная коллекторская организация «ЭОС»,
ООО ПКО «ЭОС»</t>
  </si>
  <si>
    <t>Общество с ограниченной ответственностью «Проф коллекшн»,
ООО «Проф коллекшн»</t>
  </si>
  <si>
    <t>Общество с ограниченной ответственностью Профессиональная коллекторская организация «МИНДОЛГ»,
ООО ПКО «МИНДОЛГ»</t>
  </si>
  <si>
    <t>Общество с ограниченной ответственностью «Долговое агентство ДЕЛЬТА М»,
ООО «Долговое агентство «ДЕЛЬТА М»</t>
  </si>
  <si>
    <t>Общество с ограниченной ответственностью Профессиональная коллекторская организация «Центр исполнения судебных решений»,
ООО ПКО «Центр исполнения судебных решений»</t>
  </si>
  <si>
    <t>Общество с ограниченной ответственностью Профессиональная коллекторская организация «Вела»,
ООО ПКО «Вела»</t>
  </si>
  <si>
    <t>Общество с ограниченной ответственностью «Клевер»,
ООО «Клевер»</t>
  </si>
  <si>
    <t>Общество с ограниченной ответственностью «ЭйБиСи Финанс»,
ООО «ЭйБиСи Финанс»</t>
  </si>
  <si>
    <t>Общество с ограниченной ответственностью Профессиональная коллекторская организация «Правовой Центр «ОДА»,
ООО ПКО «Правовой центр «ОДА»</t>
  </si>
  <si>
    <t>Общество с ограниченной ответственностью «Агентство правовых услуг»,
ООО «АПУ»</t>
  </si>
  <si>
    <t>Общество с ограниченной ответственностью «Профессиональная коллекторская организация «Авантаж»,
ООО «ПКО «Авантаж»</t>
  </si>
  <si>
    <t>Общество с ограниченной ответственностью «КОНТРАСТ-КРЕДИТ МЕНЕДЖМЕНТ»,
ООО «ККМ»</t>
  </si>
  <si>
    <t xml:space="preserve">Общество с ограниченной ответственностью «КИТ Финанс Капитал»,
ООО «КИТ Финанс Капитал» </t>
  </si>
  <si>
    <t>Общество с ограниченной ответственностью Профессиональная коллекторская организация «ЛЕКС»,
ООО ПКО «ЛЕКС»</t>
  </si>
  <si>
    <t>Общество с ограниченной ответственностью Профессиональная коллекторская организация «УралДолгНадзор»,
ООО ПКО «УДН»</t>
  </si>
  <si>
    <t>Общество с ограниченной ответственностью «Профессиональная коллекторская организация «ИЛМА»,
ООО «ПКО «ИЛМА»</t>
  </si>
  <si>
    <t>Общество с ограниченной ответственностью «ФИНСОЮЗ АКТИВ ЮГ»,
ООО «ФИНСОЮЗ АКТИВ ЮГ»</t>
  </si>
  <si>
    <t>Общество с ограниченной ответственностью «ПРОГРЕСС СЕРВИС»,
ООО «ПРОГРЕСС СЕРВИС»</t>
  </si>
  <si>
    <t>Общество с ограниченной ответственностью «ПРИОРИТЕТ»,
ООО «ПРИОРИТЕТ»</t>
  </si>
  <si>
    <t>Общество с ограниченной ответственностью «ПЕРСОНАЛ АКТИВ ПЛЮС ЮГ»,
ООО «ПЕРСОНАЛ АКТИВ ПЛЮС ЮГ»</t>
  </si>
  <si>
    <t>Общество с ограниченной ответственностью «Профессиональная коллекторская организация КОНТРОЛЬ»,
ООО «ПКО КОНТРОЛЬ»</t>
  </si>
  <si>
    <t>Общество с ограниченной ответственностью «Профессиональная коллекторская организация «Долговое агентство ВЕРУС»,
ООО «ПКО «Долговое агентство ВЕРУС»</t>
  </si>
  <si>
    <t>Общество с ограниченной ответственностью Профессиональная коллекторская организация «Стратегия»,
ООО ПКО «Стратегия»</t>
  </si>
  <si>
    <t>Общество с ограниченной ответственностью Коллекторское агентство «Диалог-Финанс»,
ООО КА «Диалог-Финанс»</t>
  </si>
  <si>
    <t>Общество с ограниченной ответственностью «Профессиональная коллекторская организация «Группа СВС»,
ООО «ПКО «Группа СВС»</t>
  </si>
  <si>
    <t>Общество с ограниченной ответственностью Профессиональная коллекторская организация «РегионКонсалт»,
ООО ПКО «РегионКонсалт»</t>
  </si>
  <si>
    <t>Общество с ограниченной ответственностью «Профессиональная коллекторская организация «Форвард»»,
ООО «ПКО «Форвард»</t>
  </si>
  <si>
    <t>Общество с ограниченной ответственностью  «Профессиональная коллекторская организация «Триада»,
ООО «ПКО «Триада»</t>
  </si>
  <si>
    <t>Общество с ограниченной ответственностью «Профессиональная коллекторская организация «Легал Коллекшн»,
ООО «Профессиональная коллекторская организация «Легал Коллекшн»</t>
  </si>
  <si>
    <t xml:space="preserve"> Общество с ограниченной ответственностью профессиональная коллекторская организация «ЖилКомИнкасо-Нижний Новгород",
ООО ПКО «ЖКИ-НН»</t>
  </si>
  <si>
    <t>Общество с ограниченной ответственностью профессиональная коллекторская организация «Мегасах»,
ООО ПКО «Мегасах»</t>
  </si>
  <si>
    <t>Общество с ограниченной ответственностью «Профессиональная коллекторская организация «Агентство по работе с долгами», 
ООО «ПКО «АРД»</t>
  </si>
  <si>
    <t xml:space="preserve"> Общество с ограниченной ответственностью Профессиональная коллекторская организация «Специализированное Агентство Аналитики и Безопасноти»,
ООО ПКО «СААБ»</t>
  </si>
  <si>
    <t>Общество с ограниченной ответственностью Профессиональная коллекторская организация «Агентство Финансового Контроля", 
ООО ПКО «АФК»</t>
  </si>
  <si>
    <t>Общество с ограниченной ответственностью «Агентство ликвидации долгов»,
ООО «АЛД»</t>
  </si>
  <si>
    <t>Общество с ограниченной ответственностью Профессиональная коллекторская организация «Национальное агентство по сбору долгов»,
ООО ПКО «НАСД»</t>
  </si>
  <si>
    <t>Общество с ограниченной ответственностью «ПЕРСПЕКТИВА»,
ООО «ПЕРСПЕКТИВА»</t>
  </si>
  <si>
    <t>Общество с ограниченной ответственностью «КОЛЛЕКТИВ»,
ООО «КОЛЛЕКТИВ»</t>
  </si>
  <si>
    <t>Общество с ограниченной ответственностью «Профессиональная коллекторская организация «Агентство банковского возврата»,
ООО Профессиональная коллекторская организация «АБВ»</t>
  </si>
  <si>
    <t xml:space="preserve"> Общество с ограниченной ответственностью Профессиональная коллекторская организация «Югорское коллекторское агентство»,
ООО ПКО «Югория»</t>
  </si>
  <si>
    <t>Общество с ограниченной ответственностью Профессиональная коллекторская организация «АРС ФИНАНС» , 
ООО ПКО «АРС ФИНАНС»</t>
  </si>
  <si>
    <t>Общество с ограниченной ответственностью «Коллекторское агентство «Регион»,
ООО КА «Регион»</t>
  </si>
  <si>
    <t>Общество с ограниченной ответственностью профессиональная коллекторская организация «СпецСнаб71»,
ООО ПКО «СпецСнаб71»</t>
  </si>
  <si>
    <t xml:space="preserve"> Общество с ограниченной ответственностью профессиональная коллекторская организация «Платан»,
ООО ПКО «Платан»</t>
  </si>
  <si>
    <t>Общество с ограниченной ответственностью Профессиональная коллекторская организация «Региональная Служба Взыскания»,
ООО ПКО «РСВ»</t>
  </si>
  <si>
    <t>Общество с ограниченной ответственностью Профессиональная коллекторская организация «Аргумент»,
ООО ПКО «Аргумент»</t>
  </si>
  <si>
    <t>Общество с ограниченной ответственностью профессиональная коллекторская организация «Колизей»,
ООО ПКО «Колизей»</t>
  </si>
  <si>
    <t>Общество с ограниченной ответственностью Профессиональная коллекторская организация «Центр ЮСБ ЮФО»,
ООО ПКО «Центр ЮСБ ЮФО»</t>
  </si>
  <si>
    <t>Общество с ограниченной ответственностью «Независимая экспертная палата»,
ООО «Независимая экспертная палата»</t>
  </si>
  <si>
    <t>Общество с ограниченной ответственностью Профессиональная коллекторская организация «Экспресс-Кредит»,
ООО ПКО «Экспресс-Кредит»</t>
  </si>
  <si>
    <t>Общество с ограниченной ответственностью «Профессиональная коллекторская организация «Юридические технологии»,
ООО «ПКО «ЮрТех»</t>
  </si>
  <si>
    <t>Общество с ограниченной ответственностью «Профессиональная коллекторская организация «Правовая защита»,
ООО «ПКО «Правовая защита»</t>
  </si>
  <si>
    <t>Общество с ограниченной ответственностью «ПФБ Коллекшн»,
ООО «ПФБ Коллекшн»</t>
  </si>
  <si>
    <t>Общество с ограниченной ответственностью «Логг»,
ООО «Логг»</t>
  </si>
  <si>
    <t xml:space="preserve"> Общество с ограниченной ответственностью профессиональная коллекторская организация «ДОЛГОВОЕ АГЕНТСТВО «ФЕМИДА»,
ООО ПКО «ДА «ФЕМИДА»</t>
  </si>
  <si>
    <t>Общество с ограниченной ответственностью «Профессиональная коллекторская организация «АКЦЕПТ»,
ООО «ПКО «АКЦЕПТ»</t>
  </si>
  <si>
    <t>Общество с ограниченной ответственностью «Профессиональная коллекторская организация «Партнёр-НСК»,
ООО «ПКО «Партнёр-НСК»</t>
  </si>
  <si>
    <t>Общество с ограниченной ответственностью Профессиональная коллекторская организация «Юридический центр «Мегаполис Консалт и Сервис»,
ООО ПКО «Юридический центр «МКС»</t>
  </si>
  <si>
    <t>Общество с ограниченной ответственностью «Профессиональная коллекторская организация «Кредит Коллект»,
ООО ПКО «Кредит Коллект»</t>
  </si>
  <si>
    <t>Общество с ограниченной ответственностью «Алгоритм Юридические Услуги»,
ООО «Алгоритм Юридические Услуги»</t>
  </si>
  <si>
    <t>Общество с ограниченной ответственностью Профессиональная коллекторская организация  «АВРОРА Консалт»,
ООО ПКО «АВРОРА Консалт»</t>
  </si>
  <si>
    <t>Общество с ограниченной ответственностью «КВЕСТОР»,
ООО «КВЕСТОР»</t>
  </si>
  <si>
    <t>Общество с ограниченной ответственностью «Профессиональная коллекторская организация «Горизонт»,
ООО «ПКО «Горизонт»</t>
  </si>
  <si>
    <t>Общество с ограниченной ответственностью Профессиональная коллекторская организация «Возврат»,
ООО ПКО «Возврат»</t>
  </si>
  <si>
    <t>Общество с ограниченной ответственностью Профессиональная коллекторская организация «Эксперт-Финанс»,
ООО ПКО «Эксперт-Финанс»</t>
  </si>
  <si>
    <t>Общество с ограниченной ответственностью Профессиональная коллекторская организация «МФИ Коллекшн»,
ООО ПКО «МФИ Коллекшн»</t>
  </si>
  <si>
    <t>Общество с ограниченной ответственностью «ГРУППА КОМПАНИЙ ВЗЫСКАНИЯ ДОЛГОВ»,
ООО «ГКВД»</t>
  </si>
  <si>
    <t>Общество с ограниченной ответственностью профессиональная коллекторская организация «ЮГ-КОЛЛЕКШН»,
ООО «ПКО «ЮГ-КОЛЛЕКШН»</t>
  </si>
  <si>
    <t>Общество с ограниченной ответственностью «Профессиональная коллекторская организация «ЖИЛИЩНИК-ПРО»,
ООО «ПКО «ЖИЛИЩНИК-ПРО»</t>
  </si>
  <si>
    <t>Общество с ограниченной ответственностью Служба безопасности «Цербер»,
ООО СБ «Цербер»</t>
  </si>
  <si>
    <t>Общество с ограниченной ответственностью «Профессиональная коллекторская организация «Редут»,
ООО «ПКО «Редут»</t>
  </si>
  <si>
    <t>Общество с ограниченной ответственностью «профессиональная коллекторская организация «Балтийская Служба Взыскания»,
ООО «ПКО «БСВ»</t>
  </si>
  <si>
    <t>Общество с ограниченной ответственностью Профессиональная коллекторская организация «Партнер-Финанс»,
ООО ПКО «Партнер-Финанс»</t>
  </si>
  <si>
    <t>Общество с ограниченной ответственностью «БИЗНЕС-ЦЕНТР» «СКОРАЯ ЮРИДИЧЕСКАЯ ПОМОЩЬ»,
ООО «БИЗНЕС-ЦЕНТР» «СКОРАЯ ЮРИДИЧЕСКАЯ ПОМОЩЬ»</t>
  </si>
  <si>
    <t>Общество с ограниченной ответственностью Профессиональная коллекторская организация  «Юридическая Практика»,
ООО ПКО «Юр-Практика»</t>
  </si>
  <si>
    <t>Общество с ограниченной ответственностью Профессиональная коллекторская организация «Гироскоп»,
ООО ПКО «Гироскоп»</t>
  </si>
  <si>
    <t>Общество с ограниченной ответственностью Профессиональная коллекторская организация «ГНК-Инвест»,
ООО ПКО «ГНК-Инвест»</t>
  </si>
  <si>
    <t>Акционерное общество Профессиональная коллекторская организация «РИТМ-ФИНАНС»,
АО ПКО «РИТМ-ФИНАНС»</t>
  </si>
  <si>
    <t>Общество с ограниченной ответственностью «Барс»,
ООО «Барс»</t>
  </si>
  <si>
    <t>Общество с ограниченной ответственностью «Профессиональная коллекторская организация «Партнер»,
ООО «ПКО «Партнер»</t>
  </si>
  <si>
    <t>Общество с ограниченной ответственностью «Профессиональная коллекторская организация «Агентство Судебного Взыскания»,
ООО «ПКО «АСВ»</t>
  </si>
  <si>
    <t>Общество с ограниченной ответственностью «Профессиональная коллекторская организация «Стоунхедж»,
ООО «ПКО «Стоунхедж»</t>
  </si>
  <si>
    <t xml:space="preserve">Общество с ограниченной ответственностью «Система Малого Кредитования»,
ООО «Система Малого Кредитования» </t>
  </si>
  <si>
    <t>Общество с ограниченной ответственностью Профессиональная коллекторская организация «Легал Плюс»,
ООО ПКО «Легал Плюс»</t>
  </si>
  <si>
    <t>Общество с ограниченной ответственностью Профессиональная коллекторская организация «Центр эффективного взыскания»,
ООО ПКО «Центр эффективного взыскания»</t>
  </si>
  <si>
    <t>Общество с ограниченной ответственностью «АГЕНТСТВО ДИПЛОМАТ»,
ООО «АГЕНТСТВО ДИПЛОМАТ»</t>
  </si>
  <si>
    <t>Общество с ограниченной ответственностью «Объединенное коллекторское агентство»,
ООО «ОКА»</t>
  </si>
  <si>
    <t>Общество с ограниченной ответственностью «Профессиональное коллекторское бюро»,
ООО «Профессиональное Коллекторское Бюро»</t>
  </si>
  <si>
    <t>Общество с ограниченной ответственностью «Альтима»,
ООО «Альтима»</t>
  </si>
  <si>
    <t>Общество с ограниченной ответственностью «Профессиональная коллекторская организация «Право»,
ООО «ПКО «Право»</t>
  </si>
  <si>
    <t>Общество с ограниченной ответственностью Профессиональная коллекторская организация «Вин Лэвел Капитал»,
ООО ПКО «Вин Лэвел Капитал»</t>
  </si>
  <si>
    <t>Общество с ограниченной ответственностью Профессиональная коллекторская организация «Интер-Прайм»,
ООО ПКО «Интер-Прайм»</t>
  </si>
  <si>
    <t>Общество с ограниченной ответственностью Профессиональная коллекторская организация «РМК-Коллектинг»,
ООО ПКО «РМК-Коллектинг»</t>
  </si>
  <si>
    <t>Общество с ограниченной ответственностью «Центральная служба взыскания»,
ООО «ЦСВ»</t>
  </si>
  <si>
    <t>Общество с ограниченной ответственностью «Центр взыскания»,
ООО «Центр взыскания»</t>
  </si>
  <si>
    <t>Общество с ограниченной ответственностью «ДАГ+»,
ООО «ДАГ+»</t>
  </si>
  <si>
    <t>Общество с ограниченной ответственностью «Профессиональная коллекторская организация «НБК»,
ООО «ПКО «НБК»</t>
  </si>
  <si>
    <t>Общество с ограниченной ответственностью Профессиональная коллекторская организация «Урало-Сибирский расчетно-долговой центр»,
ООО ПКО «Урало-Сибирский расчетно-долговой центр»</t>
  </si>
  <si>
    <t>Общество с ограниченной ответственностью профессиональная коллекторская организация «Межрегиональный консалтинговый центр»,
ООО ПКО «МКЦ»</t>
  </si>
  <si>
    <t>Общество с ограниченной ответственностью профессиональная коллекторская организация «Кредитный Арбитр»,
ООО ПКО «Кредитный Арбитр»</t>
  </si>
  <si>
    <t>Общество с ограниченной ответственностью «Профессиональная коллекторская организация «Вальтер и партнеры»,
ООО «ПКО «Вальтер и партнеры»</t>
  </si>
  <si>
    <t>Общество с ограниченной ответственностью профессиональная коллекторская организация «Коллекторское агентство «Северная столица»,
ООО ПКО «КА Северная столица»</t>
  </si>
  <si>
    <t>Общество с ограниченной ответственностью «Бизнес-Альянс»,
ООО «Бизнес-Альянс»</t>
  </si>
  <si>
    <t>Общество с ограниченной ответственностью Профессиональная коллекторская организация «АНТЕЙ»,
ООО ПКО «АНТЕЙ»</t>
  </si>
  <si>
    <t>Общество с ограниченной ответственностью Коллекторское агентство «Реверс»,
ООО Коллекторское агентство «Реверс»</t>
  </si>
  <si>
    <t>Общество с ограниченной ответственностью Профессиональная коллекторская организация  «Фабула»,
ООО ПКО «Фабула»</t>
  </si>
  <si>
    <t>Общество с ограниченной ответственностью «Сириус-Трейд»,
ООО «Сириус-Трейд»</t>
  </si>
  <si>
    <t>Общество с ограниченной ответственностью Профессиональная коллекторская организация «ОЛАНД» ,
ООО ПКО «ОЛАНД»</t>
  </si>
  <si>
    <t>Общество с ограниченной ответственностью Профессиональная коллекторская организация «Инкасс Коллект»,
ООО ПКО «Инкасс Коллект»</t>
  </si>
  <si>
    <t>Общество с ограниченной ответственностью Профессиональная коллекторская организация «Столичная Сервисная Компания»,
ООО ПКО «ССК»</t>
  </si>
  <si>
    <t>Общество с ограниченной ответственностью профессиональная коллекторская организация «АйДи Коллект»,
ООО ПКО «АйДи Коллект»</t>
  </si>
  <si>
    <t>Общество с ограниченной ответственностью профессиональная коллекторская организация «ССПВ»,
ООО ПКО «ССПВ»</t>
  </si>
  <si>
    <t>Общество с ограниченной ответственностью профессиональная коллекторская организация Юридическая фирма «НЕРИС»,
ООО ПКО ЮФ «НЕРИС»</t>
  </si>
  <si>
    <t>Общество с ограниченной ответственностью «Прайм Коллекшен»,
ООО «Прайм Коллекшен»</t>
  </si>
  <si>
    <t>Общество с ограниченной ответственностью Профессиональная коллекторская организация «Центр Прогресс»,
ООО ПКО «Центр Прогресс»</t>
  </si>
  <si>
    <t>Общество с ограниченной ответственностью Профессиональная коллекторская организация «КредитКонсалт»,
ООО ПКО «КредитКонсалт»</t>
  </si>
  <si>
    <t>Общество с ограниченной ответственностью Профессиональная коллекторская организация «АЛЬФА»,
ООО ПКО «АЛЬФА»</t>
  </si>
  <si>
    <t>Общество с ограниченной ответственностью Профессиональная коллекторская организация «ДЕМОКРИТ»,
ООО ПКО «ДЕМОКРИТ»</t>
  </si>
  <si>
    <t>Общество с ограниченной ответственностью «Сибирь консалтинг групп»,
ООО «СКГ»</t>
  </si>
  <si>
    <t>Общество с ограниченной ответственностью Профессиональная коллекторская организация «Гранд Капитал»,
ООО ПКО «Гранд Капитал»</t>
  </si>
  <si>
    <t>Общество с ограниченной ответственностью «Консолидейшн»,
ООО «АФК»</t>
  </si>
  <si>
    <t>Общество с ограниченной ответственностью профессиональная коллекторская организация «Защита»,
ООО ПКО «Защита»</t>
  </si>
  <si>
    <t>Общество с ограниченной ответственностью ПРОФЕССИОНАЛЬНАЯ КОЛЛЕКТОРСКАЯ ОРГАНИЗАЦИЯ «СЕВИНКОМ»,
ООО ПКО «СЕВИНКОМ»</t>
  </si>
  <si>
    <t>Общество с ограниченной ответственностью «Центрум»,
ООО «Центрум»</t>
  </si>
  <si>
    <t>Общество с ограниченной ответственностью «Единый Центр Взыскания»,
ООО «ЕЦВ»</t>
  </si>
  <si>
    <t>Общество с ограниченной ответственностью Профессиональная Коллекторская Организация «ЭВАЗ Консалтинг»,
ООО ПКО «ЭВАЗ Консалтинг»</t>
  </si>
  <si>
    <t>Общество с ограниченной ответственностью «Единый расчетно-кассовый центр»,
ООО «ЕРКЦ»</t>
  </si>
  <si>
    <t>Общество с ограниченой ответственностью «Профессиональная коллекторская организация «СБР-ЮГ»,
ООО «ПКО «СБР-ЮГ»</t>
  </si>
  <si>
    <t>Общество с ограниченной ответственностью профессиональная коллекторская организация «ЮРАРТ»,
ООО ПКО «ЮРАРТ»</t>
  </si>
  <si>
    <t>Общество с ограниченной ответственностью Профессиональная коллекторская организация «Кондор»,
ООО ПКО «Кондор»</t>
  </si>
  <si>
    <t>Общество с ограниченной ответственностью Профессиональная коллекторская организация «Юридическое Агентство «Иск-Трейд»
ООО ПКО «ЮАИТ»</t>
  </si>
  <si>
    <t>Общество с ограниченной ответственностью Профессиональная коллекторская организация «Долгофф»,
ООО ПКО «Долгофф»</t>
  </si>
  <si>
    <t>Общество с ограниченной ответственностью «Профессиональная коллекторская организация Миктум»,
ООО «ПКО Миктум»</t>
  </si>
  <si>
    <t>Общество с ограниченной ответственностью профессиональная коллекторская организация «АЛЬЯНС ГРУПП»,
ООО ПКО «АЛЬЯНС ГРУПП»</t>
  </si>
  <si>
    <t>Общество с ограниченной ответственностью «Профессиональная коллекторская организация «Лидер»,
ООО «ПКО «Лидер»</t>
  </si>
  <si>
    <t>Общество с ограниченной ответственностью Профессиональная коллекторская организация «Агентство по урегулированию споров»,
ООО ПКО «АУС»</t>
  </si>
  <si>
    <t>Общество с ограниченной ответственностью «Агентство взысканий»,
ООО «Агентство взысканий»</t>
  </si>
  <si>
    <t>Общество с ограниченной ответственностью Профессиональная коллекторская организация «Центр Правовой Поддержки»,
ООО ПКО «Центр Правовой Поддержки»</t>
  </si>
  <si>
    <t>Общество с ограниченной ответственностью профессиональная коллекторская организация «Сатис Консалтинг»,
ООО ПКО «Сатис Консалтинг»</t>
  </si>
  <si>
    <t>Общество с ограниченной ответственностью «Долговой консалтинг — агентство сбора коммунальных платежей, 
ООО «Долговой консалтинг — АСКП»</t>
  </si>
  <si>
    <t>Общество с ограниченной ответственностью «Профессиональная коллекторская организация Центр Альтернативного Финансирования»,
ООО «ПКО Центр Альтернативного Финансирования»</t>
  </si>
  <si>
    <t>Общество с ограниченной ответственностью Профессиональная коллекторская организация «КАЙТ ГРУПП», 
ООО ПКО «КАЙТ ГРУПП»</t>
  </si>
  <si>
    <t>Общество с ограниченной ответственностью профессиональная коллекторская организация «Арглегал»,
ООО ПКО «Арглегал»</t>
  </si>
  <si>
    <t>Общество с ограниченной ответственностью Профессиональная коллекторская организация «КПА Групп»,
ООО ПКО «КПА Групп»</t>
  </si>
  <si>
    <t>Общество с ограниченной ответственностью Профессиональная коллекторская организация «Центр финансовых решений»,
ООО ПКО «Центр финансовых решений»</t>
  </si>
  <si>
    <t>Общество с ограниченной ответственностью «Кобрин»,
ООО «Кобрин»</t>
  </si>
  <si>
    <t>Общество с ограниченной ответственностью Юридический центр «Бизнес. Недвижимость. Право» (профессиональная коллекторская организация),
ООО ЮЦ «Б.Н.П.» (ПКО)</t>
  </si>
  <si>
    <t>Общество с ограниченной ответственностью профессиональная коллекторская организация «Правовой центр Черноземья»,
ООО ПКО «Правовой центр Черноземья»</t>
  </si>
  <si>
    <t>Общество с ограниченной ответственностью Профессиональная коллекторская организация «Юрисконсульт»,
ООО ПКО «Юрисконсульт»</t>
  </si>
  <si>
    <t>Общество с ограниченной ответственностью Профессиональная коллекторская организация «Экспресс Коллекшн»,
ООО ПКО «Экспресс Коллекшн»</t>
  </si>
  <si>
    <t>Общество с ограниченной ответственностью Профессиональная коллекторская организация «ФинЭффект»,
ООО ПКО «ФинЭффект»</t>
  </si>
  <si>
    <t>Общество с ограниченной ответственностью «Коллекторское агентство «Деньги Будут»,
ООО «КА «Деньги Будут»</t>
  </si>
  <si>
    <t>Общество с ограниченной ответственностью профессиональная коллекторская организация «Центр профессионального взыскания»,
ООО ПКО «Центр профессионального взыскания»</t>
  </si>
  <si>
    <t xml:space="preserve">Общество с ограниченной ответственностью Профессиональная коллекторская организация «Гранит Плюс»,
ООО ПКО «Гранит Плюс» </t>
  </si>
  <si>
    <t xml:space="preserve">Общество с ограниченной ответственностью Профессиональная коллекторская организация «ВИП-КОЛЛЕКШН»,
ООО ПКО «ВИП-К» </t>
  </si>
  <si>
    <t xml:space="preserve">Общество с ограниченной ответственностью профессиональная коллекторская организация«Долг-контроль»,
ООО ПКО «Долг-контроль» </t>
  </si>
  <si>
    <t>Общество с ограниченной ответственностью «Профессиональная коллекторская организация «Юридическая безопасность бизнеса»,
ООО «ПКО «ЮББ»</t>
  </si>
  <si>
    <t>Общество с ограниченной ответственностью «профессиональная коллекторская организация «Главколлект»,
ООО «Профессиональная коллекторская организация «Главколлект»</t>
  </si>
  <si>
    <t>Общество с ограниченной ответственностью Профессиональная коллекторская организация «Юридическая фирма «Гошин Групп»,
ООО ПКО «ЮФ «Гошин Групп»</t>
  </si>
  <si>
    <t>Общество с ограниченной ответственностью «Профессиональная коллекторская организация Юнона»,
ООО «ПКО Юнона»</t>
  </si>
  <si>
    <t>Общество с ограниченной ответственностью «Первая коллекторская компания»,
ООО «Первая коллекторская компания»</t>
  </si>
  <si>
    <t>Общество с ограниченной ответственностью Профессиональная Коллекторская Организация «БУСТЭР»,
ООО ПКО «БУСТЭР»</t>
  </si>
  <si>
    <t>Общество с ограниченной ответственностью Профессиональная коллекторская организация «Пойдём!»,
ООО ПКО «Пойдём!»</t>
  </si>
  <si>
    <t>Общество с ограниченной ответственностью  «Юридическая компания «Легист»,
ООО «ЮК «Легист»</t>
  </si>
  <si>
    <t>Общество с ограниченной ответственностью  «Профессиональная коллекторская организация «Голиаф»,
ООО ПКО «Голиаф»</t>
  </si>
  <si>
    <t>Общество с ограниченной ответственностью  «Группа компаний «Юрфининвест»,
ООО «ГК «Юрфининвест»</t>
  </si>
  <si>
    <t>Общество с ограниченной ответственностью «Профессиональная коллекторская организация «БизнесКонсалтингГрупп»,
ООО «ПКО «БКГ»</t>
  </si>
  <si>
    <t>Общество с ограниченной ответственностью «Долговое бюро»,
ООО «Долговое бюро»</t>
  </si>
  <si>
    <t>Общество с ограниченной ответственностью «Центр Взыскания Задолженности»,
ООО «ЦВЗ»</t>
  </si>
  <si>
    <t>Общество с ограниченной ответственностью профессиональная коллекторская организация «Невская Финансовая Компания»,
ООО ПКО «Невская Финансовая Компания»</t>
  </si>
  <si>
    <t>Общество с ограниченной ответственностью «Легия»,
ООО «Легия»</t>
  </si>
  <si>
    <t>Общество с ограниченной ответственностью «Эникомп»,
ООО «Эникомп»</t>
  </si>
  <si>
    <t>Общество с ограниченной ответственностью Профессиональная коллекторская организация «Нэйва»,
ООО ПКО «Нэйва»</t>
  </si>
  <si>
    <t>Акционерное общество Профессиональная коллекторская организация «Центр Долгового Управления»,
АО ПКО «ЦДУ»</t>
  </si>
  <si>
    <t>Общество с ограниченной ответственностью профессиональная коллекторская организация «Агентство Консул-КМВ»,
ООО ПКО «Агентство Консул-КМВ»</t>
  </si>
  <si>
    <t>Общество с ограниченной ответственностью Профессиональная коллекторская организация «СВД»,
ООО ПКО «СВД»</t>
  </si>
  <si>
    <t>Общество с ограниченной ответственностью  «Национальное Бюро Финансового Контроля»,
ООО «НБФК»</t>
  </si>
  <si>
    <t>Общество с ограниченной ответственностью «Профессиональная коллекторская организация «ИнБГ-Право»,
ООО «ПКО «ИнБГ-Право»</t>
  </si>
  <si>
    <t>Общество с ограниченной ответственностью Профессиональная коллекторская организация «Консалтинг и Инвестиции»,
ООО ПКО «Консалтинг и Инвестиции»</t>
  </si>
  <si>
    <t>Общество с ограниченной ответственностью Профессиональная коллекторская организация «21 век»,
ООО Профессиональная коллекторская организация «21 век»</t>
  </si>
  <si>
    <t>Общество с ограниченной ответственностью Профессиональная коллекторская организация «А.Сторм»,
ООО ПКО «А.Сторм»</t>
  </si>
  <si>
    <t>Общество с ограниченной ответственностью  «Финнекс»,
ООО «Финнекс»</t>
  </si>
  <si>
    <t>Общество с ограниченной ответственностью  «Финпротект»,
ООО «Финпротект»</t>
  </si>
  <si>
    <t>Общество с ограниченной ответственностью профессиональная коллекторская организация «Долговой Консультант»,
ООО ПКО «ДОК»</t>
  </si>
  <si>
    <t>Общество с ограниченной ответственностью «Профессиональная коллекторская организация «САРМАТ»,
ООО «ПКО «САРМАТ»</t>
  </si>
  <si>
    <t>Общество с ограниченной ответственностью Профессиональная коллекторская организация «СоберЛик»,
ООО ПКО «СоберЛик»</t>
  </si>
  <si>
    <t>Общество с ограниченной ответственностью профессиональная коллекторская организация «Центр помощи по взысканию задолженности»,
ООО ПКО «Центр помощи по взысканию задолженности»</t>
  </si>
  <si>
    <t>Общество с ограниченной ответственностью профессиональная коллекторская организация Агентство «Экономической Безопасности»,
ООО ПКО «АЭБ»</t>
  </si>
  <si>
    <t>Общество с ограниченной ответственностью «Профессиональная коллекторская организация «Изи Коллекшн Инвестмент»,
ООО «ПКО «ИКОИ»</t>
  </si>
  <si>
    <t>Общество с ограниченной ответственностью «Правовой центр «Паритет»,
ООО «Правовой центр «Паритет»</t>
  </si>
  <si>
    <t>Общество с ограниченной ответственностью «Светлый путь»,
ООО «Светлый путь»</t>
  </si>
  <si>
    <t>Общество с ограниченной ответственностью «Свобода от долгов»,
ООО «Свобода от долгов»</t>
  </si>
  <si>
    <t>Общество с ограниченной ответственностью «Гарант»,
ООО «Гарант»</t>
  </si>
  <si>
    <t>Общество с ограниченной ответственностью Профессиональная коллекторская организация «ВладФинанс»,
ООО ПКО «ВладФинанс»</t>
  </si>
  <si>
    <t>Общество с ограниченной ответственностью профессиональная коллекторская организация «Зевс»,
ООО ПКО «Зевс»</t>
  </si>
  <si>
    <t>Общество с ограниченной ответственностью «Профессиональная коллекторская организация «Альтафинанс»,
ООО «ПКО «Альтафинанс»</t>
  </si>
  <si>
    <t>Общество с ограниченной ответственностью «профессиональная коллекторская организация «Инари»,
ООО «ПКО «Инари»</t>
  </si>
  <si>
    <t>Общество с ограниченной ответственностью  «Капитал»,
ООО «Капитал»</t>
  </si>
  <si>
    <t>Общество с ограниченной ответственностью «Центр АвтоФинансовых технологий»,
ООО «ЦАФТ»</t>
  </si>
  <si>
    <t>Общество с ограниченной ответственности «АЕ ГРУПП»,
ООО «АЕГ»</t>
  </si>
  <si>
    <t>Общество с ограниченной ответственностью ственностью Профессиональная коллекторская организация «Верное решение»,
ООО ПКО «Верное решение»</t>
  </si>
  <si>
    <t>Общество с ограниченной ответственностью Профессиональная коллекторская организация  «Норд Стар»,
ООО ПКО «Норд Стар»</t>
  </si>
  <si>
    <t xml:space="preserve">Общество с ограниченной ответственностью «РС КРЕДИТ ГРУПП», 
ООО РС «КРЕДИТ ГРУПП» </t>
  </si>
  <si>
    <t xml:space="preserve">Общество с ограниченной ответственностью «Профессиональная коллекторская организация «Верум»,
ООО «ПКО «Верум» </t>
  </si>
  <si>
    <t>Общество с ограниченной ответственностью Профессиональная коллекторская организация «Кировская Финансовая Компания»,
ООО ПКО «КФК»</t>
  </si>
  <si>
    <t xml:space="preserve">Общество с ограниченной ответственностью «Профессиональная коллекторская организация «Центр урегулирования долга»,
ООО ПКО «ЦУД» </t>
  </si>
  <si>
    <t>Общество с ограниченной ответственностью профессиональная коллекторская организация «Айса»,
ООО ПКО «Айса»</t>
  </si>
  <si>
    <t>Общество с ограниченной ответственностью профессиональная коллекторская организация
«Генезис»,
ООО ПКО «Генезис»</t>
  </si>
  <si>
    <t>Общество с ограниченной
ответственностью «Профессиональная коллекторская организация
«Алтай»,
ООО ПКО «Алтай»</t>
  </si>
  <si>
    <t>Общество с ограниченной ответственностью Профессиональная коллекторская организация
«Юристъ»,
ООО ПКО «Юристъ»</t>
  </si>
  <si>
    <t>Общество с ограниченной  ответственностью Профессиональная коллекторская организация «Юридическая компания «Уна Лекс»,
ООО ПКО «Юридическая компания «Уна Лекс»</t>
  </si>
  <si>
    <t>Общество с ограниченной ответственностью «Юридическая компания № 1»,
ООО «Юридическая компания № 1»</t>
  </si>
  <si>
    <t>Общество с ограниченной ответственностью «Профессиональная коллекторская организация «Акцепт-Краснодар»,
ООО «ПКО «Акцепт-Краснодар»</t>
  </si>
  <si>
    <t>Общество с ограниченной ответственностью Профессиональная коллекторская организация «Юридический центр Защита»,
ООО ПКО «ЮЦ Защита»</t>
  </si>
  <si>
    <t>Общество с ограниченной ответственностью Профессиональная коллекторская организация «Рестант»,
ООО ПКО «Рестант»</t>
  </si>
  <si>
    <t>Общество с ограниченной ответственностью Профессиональная коллекторская организация «Региональное Бюро Взысканий»,
ООО ПКО «РБВ»</t>
  </si>
  <si>
    <t>Общество с ограниченной ответственностью «Профессиональная коллекторская организация «Вектор»,
ООО «ПКО «Вектор»</t>
  </si>
  <si>
    <t>Общество с ограниченной ответственностью «Профессиональная коллекторская организация БАСТИОН»,
ООО «ПКО БАСТИОН»</t>
  </si>
  <si>
    <t>Общество с ограниченной ответственностью «Профессиональная коллекторская организация «АРМ-КАПИТАЛ»,
ООО «Профессиональная коллекторская организация «АРМ-КАПИТАЛ»</t>
  </si>
  <si>
    <t>Общество с ограниченной ответственностью ПРОФЕССИОНАЛЬНАЯ КОЛЛЕКТОРСКАЯ ОРГАНИЗАЦИЯ «АРТЕ ГРУПП»,    
ООО ПКО «АРТЕ ГРУПП»</t>
  </si>
  <si>
    <t>Общество с ограниченной ответственностью «Профессиональная коллекторская организация «Аламо Коллект»,    
ООО «ПКО «Аламо Коллект»</t>
  </si>
  <si>
    <t>Общество с ограниченной ответственностью «Профессиональная коллекторская организация «Колибри-КЭПитал»,
ООО «ПКО «Колибри-КЭПитал»</t>
  </si>
  <si>
    <t>Общество с ограниченной ответственностью Профессиональная Коллекторская Организация «Центр Поддержки Бизнеса»,
ООО ПКО «ЦПБ»</t>
  </si>
  <si>
    <t>Общество с ограниченной ответственностью «Профессиональная коллекторская организация «Поволжский центр урегулирования убытков»,
ООО «ПКО «ПЦУУ»</t>
  </si>
  <si>
    <t>Общество с ограниченной ответственностью  «Кредо Финанс»,
ООО «Кредо Финанс»</t>
  </si>
  <si>
    <t>Общество с ограниченной ответственностью Профессиональная коллекторская организация «Стандарт»,
ООО ПКО «Стандарт»</t>
  </si>
  <si>
    <t>Общество с ограниченной ответственностью Профессиональная коллекторская организация «Долговые Инвестиции»,
ООО ПКО «Долговые Инвестиции»</t>
  </si>
  <si>
    <t>Общество с ограниченной ответственностью «Профессиональная коллекторская организация «Альянс Поволжье»,
ООО ПКО «Альянс Поволжье»</t>
  </si>
  <si>
    <t>Общество с ограниченной ответственностью «Профессиональная коллекторская организация  «Автоматизированные Бизнес Системы»,
ООО «ПКО «АБС»</t>
  </si>
  <si>
    <t>Общество с ограниченной ответственность «РУССКАЯ КОРОНА»,
ООО «РУССКАЯ КОРОНА»</t>
  </si>
  <si>
    <t>Общество с ограниченной ответственностью Профессиональная коллекторская организация «Бюро судебного взыскания»,
ООО ПКО «БСВ»</t>
  </si>
  <si>
    <t>Общество с ограниченной ответственностью «Профессиональная коллекторская организация «Национальная Фабрика Ипотеки», 
ООО «ПКО «Национальная Фабрика Ипотеки»</t>
  </si>
  <si>
    <t>Общество с ограниченной ответственностью Профессиональная коллекторская организация «СмартЗадолженность»,
ООО ПКО «СмартЗадолженность»</t>
  </si>
  <si>
    <t>Общество с ограниченной ответственностью «Профессиональная коллекторская организация «Сибиряк Плюс»,
ООО «ПКО «Сибиряк Плюс»</t>
  </si>
  <si>
    <t>Общество с ограниченной ответственностью Профессиональная коллекторская организация «Интек»,
ООО ПКО «Интек»</t>
  </si>
  <si>
    <t>Общество с ограниченной ответственностью Профессиональная коллекторская организация «Патриот»,
ООО ПКО «Патриот»</t>
  </si>
  <si>
    <t>Общество с ограниченной ответственностью «Вектор Белгород»,
ООО «Вектор Белгород»</t>
  </si>
  <si>
    <t>Общество с ограниченной ответственностью Профессиональная коллекторская организация «Московское Агентство Судебного Взыскания»,
ООО ПКО «МАСВ»</t>
  </si>
  <si>
    <t>Общество с ограниченной ответственностью Профессиональная коллекторская организация «Дебит Коллекшн»,
ООО ПКО «ДЕКОЛЛ»</t>
  </si>
  <si>
    <t>Общество с ограниченной ответственностью  «Профессиональная коллекторская организация» «ДС Логистик»,
ООО ПКО «ДС Логистик»</t>
  </si>
  <si>
    <t>Общество с ограниченной ответственностью «КОМПАНИЯ ВОСТОК»,
ООО «КОМПАНИЯ ВОСТОК»</t>
  </si>
  <si>
    <t xml:space="preserve">Общество с ограниченной ответственностью Профессиональная коллекторская организация «СИТ»,
ООО ПКО «СИТ» </t>
  </si>
  <si>
    <t>Общество с ограниченной ответственностью «Профессиональная коллекторская организация «Решение», 
ООО «ПКО «Решение»</t>
  </si>
  <si>
    <t>Общество с ограниченной ответственностью «Профессиональная коллекторская организация «Рублёв-Финанс»,
ООО «ПКО «Рублёв-Финанс»</t>
  </si>
  <si>
    <t>Общество с ограниченной ответственностью «Профессиональная коллекторская организация «РБ-КОНСАЛТ»,
ООО ПКО «РБ-КОНСАЛТ»</t>
  </si>
  <si>
    <t xml:space="preserve">Общество с ограниченной ответственностью Профессиональная коллекторская организация «Брокер-КА»,
ООО ПКО «Брокер-КА» </t>
  </si>
  <si>
    <t>Общество с ограниченной ответственностью «РУБЕЖ»,
ООО «РУБЕЖ»</t>
  </si>
  <si>
    <t>Общество с ограниченной ответственностью Профессиональная коллекторская организация «Технология-комфорт»,
ООО ПКО «Технология-комфорт»</t>
  </si>
  <si>
    <t>Общество с ограниченной ответственностью  «Профессиональная коллекторская организация «Валькирия»,
ООО «ПКО «Валькирия»</t>
  </si>
  <si>
    <t>Общество с ограниченной ответственностью Профессиональная коллекторская организация Территория диалога»,
ООО ПКО Территория диалога»</t>
  </si>
  <si>
    <t>Общество с ограниченной ответственностью «Профессиональная коллекторская организация «Центр Финансовой помощи»,
ООО «ПКО «ЦФП»</t>
  </si>
  <si>
    <t>Общество с ограниченной ответственности Профессиональная коллекторская организация «Вернём»,
ООО ПКО «Вернём»</t>
  </si>
  <si>
    <t>Общество с ограниченной ответственностью Профессиональная коллекторская организация «ЭНЕРГИЯ», 
ООО ПКО «ЭНЕРГИЯ»</t>
  </si>
  <si>
    <t>Общество с ограниченной ответственностью Профессиональная коллекторская организация «Агентство по возврату долгов», 
ООО ПКО «АВД»</t>
  </si>
  <si>
    <t>Общество с ограниченной ответственностью  Профессиональная коллекторская организация «Организация по работе с проблемной задолженностью»,
ООО ПКО «ОРПЗ»</t>
  </si>
  <si>
    <t>Общество с ограниченной ответственностью профессиональная коллекторская организация «Владимирское правовое агентство», 
ООО ПКО «ВПА»</t>
  </si>
  <si>
    <t>Общество с ограниченной ответственностью Профессиональная коллекторская организация «Эксперт Сибирь»,
ООО ПКО «Эксперт Сибирь»</t>
  </si>
  <si>
    <t>Общество с ограниченной ответственностью «Профессиональная коллекторская организация «РХС Инвест»,    
ООО «ПКО «РХС Инвест»</t>
  </si>
  <si>
    <t>Общество с ограниченной ответственностью «БП-Финанс»,
ООО «БП-Финанс»</t>
  </si>
  <si>
    <t>Общество с ограниченной ответственностью «Профессиональная коллекторская организация «Центр юридических решений»,
ООО «ПКО «ЦЮР»</t>
  </si>
  <si>
    <t>Общество с ограниченной ответственностью Профессиональная коллекторская организация  «Вербоконнект»,
ООО ПКО «Вербоконнект»</t>
  </si>
  <si>
    <t>Общество с ограниченной ответственностью профессиональная коллекторская организация «Карат»,
ООО ПКО «Карат»</t>
  </si>
  <si>
    <t>Общество с ограниченной ответственностью Профессиональная коллекторская организация «АСТКОЛЛЕКТ ГРУПП»,
ООО ПКО «АК ГРУПП»</t>
  </si>
  <si>
    <t>Общество с ограниченной ответственностью профессиональная коллекторская организация «Профессиональное управление долгами»,
ООО ПКО «ПУД»</t>
  </si>
  <si>
    <t>Общество с ограниченной ответственностью профессиональная коллекторская организация «Киберникс»,
ООО ПКО «Киберникс»</t>
  </si>
  <si>
    <t>Общество с ограниченной ответственностью профессиональная коллекторская организация «Смарт Коллекшн»,
ООО ПКО «Смарт Коллекшн»</t>
  </si>
  <si>
    <t>Общество с ограниченной ответственностью «Профессиональная Коллекторская Организация «ТРЭК»,
ООО «Профессиональная Коллекторская Организация «ТРЭК»</t>
  </si>
  <si>
    <t>Общество с ограниченной ответственностью «Профессиональная коллекторская организация СТАБИЛЬНОСТЬ БИЗНЕСА»,
ООО «ПКО СТАБИЛЬНОСТЬ БИЗНЕСА»</t>
  </si>
  <si>
    <t>Общество с ограниченной ответственностью «Профессиональная коллекторская организация «Айсберг»,
ООО «ПКО «Айсберг»</t>
  </si>
  <si>
    <t>Общество с ограниченной ответственностью Профессиональная коллекторская организация «Право онлайн»,
ООО ПКО «Право онлайн»</t>
  </si>
  <si>
    <t>Общество с ограниченной ответственностью «Профессиональная коллекторская организация «Центр независимых гарантий»,
ООО «ПКО «ЦНГ»</t>
  </si>
  <si>
    <t>Общество с ограниченной ответственностью Профессиональная коллекторская организация «СЕГМЕНТ»,
ООО «ПКО» СЕГМЕНТ»</t>
  </si>
  <si>
    <t>Общество с ограниченной ответственностью «Династия»,
ООО «Династия»</t>
  </si>
  <si>
    <t>Общество с ограниченной ответственностью «Профессиональная коллекторская организация «СБ-Консалт»,
ООО ПКО «СБ-Консалт»</t>
  </si>
  <si>
    <t>Общество с ограниченной ответственностью «Сервис Рефинанс.ру»,
ООО «Сервис Рефинанс.ру»</t>
  </si>
  <si>
    <t>Общество с ограниченной ответственностью «ПРОФЕССИОНАЛЬНАЯ КОЛЛЕКТОРСКАЯ ОРГАНИЗАЦИЯ «АКТИВ+»,
ООО «ПКО «АКТИВ+»</t>
  </si>
  <si>
    <t>Общество с ограниченной ответственностью Профессиональная коллекторская организация «Омега»,
ООО ПКО «Омега»</t>
  </si>
  <si>
    <t>Общество с ограниченной ответственностью «Коллекторское агентство «Невский долговой центр»,
ООО «Коллекторское агентство «Невский долговой центр»</t>
  </si>
  <si>
    <t>Общество с ограниченной ответственностью Профессиональная коллекторская организация «Центр Фискального содействия субъектам предпринимательства»,
ООО ПКО «Центр Фискального содействия субъектам предпринимательства»</t>
  </si>
  <si>
    <t>Общество с ограниченной ответственностью
Профессиональная коллекторская организация «РимБорсо», 
ООО ПКО «РБР»</t>
  </si>
  <si>
    <t>Общество с ограниченной ответственностью Профессиональная коллекторская организация «Здравый смысл», 
ООО ПКО «Здравый смысл»</t>
  </si>
  <si>
    <t>Общество с ограниченной ответственностью «Байпас Финанс»,
ООО «Байпас Финанс»</t>
  </si>
  <si>
    <t>Общество с ограниченной ответственность «Капитоль Кредит»,
ООО «Капитоль Кредит»</t>
  </si>
  <si>
    <t>Общество с ограниченной ответственностью профессиональная коллекторская организация «Многофункциональное консалтинговое объединение», 
ООО ПКО «МКО»</t>
  </si>
  <si>
    <t>Общество с ограниченной ответственностью «Основа»,
ООО «Основа»</t>
  </si>
  <si>
    <t>Общество с ограниченной ответственностью «Профессиональная коллекторская организация «Бюро взыскания «Правёж»,
ООО «ПКО «БВ «Правёж»</t>
  </si>
  <si>
    <t>Общество с ограниченной ответственностью «Коллекшн Консалт»,
ООО «Коллекшн Консалт»</t>
  </si>
  <si>
    <t xml:space="preserve">Общество с ограниченной ответственностью «Профессиональная коллекторская организация ККБ»,
ООО «ПКО ККБ»
</t>
  </si>
  <si>
    <t>Общество с ограниченной ответственностью «Профессиональная коллекторская организация «Финансово-правовая компания»,
ООО ПКО «ФПК»</t>
  </si>
  <si>
    <t>Общество с ограниченной ответственностью «Профессиональная коллекторская организация «Столичный экспресс»,
ООО «Профессиональная коллекторская организация «Столичный экспресс»</t>
  </si>
  <si>
    <t>Общество с ограниченной ответственностью Профессиональная коллекторская организация «Стимул»,
ООО ПКО «Стимул»</t>
  </si>
  <si>
    <t>Общество с ограниченной ответственностью  Профессиональная коллекторская организация «ДоброЗайм»,
ООО ПКО «ДоброЗайм»</t>
  </si>
  <si>
    <t>Общество с ограниченной ответственностью Профессиональная коллекторская организация «Агентство правовой помощи «Ключ»,
ООО ПКО «Ключ»</t>
  </si>
  <si>
    <t>ООО «АГЕНТСТВО РЕСТРУКТУРИЗАЦИИ ДОЛГОВЫХ ОБЯЗАТЕЛЬСТВ»,
ООО «АРДО»</t>
  </si>
  <si>
    <t>Общество с ограниченной ответственностью Профессиональная коллекторская организация «ЮККА»,
ООО ПКО «ЮККА»</t>
  </si>
  <si>
    <t>Общество с ограниченной ответственностью «Контакт»,
ООО «Контакт»</t>
  </si>
  <si>
    <t>Общество с ограниченной ответственностью Профессиональная коллекторская организация «СТАБЭКС ГРУПП»,
ООО ПКО «СТАБЭКС ГРУПП»</t>
  </si>
  <si>
    <t>Общество с ограниченной ответственностью профессиональная коллекторская организация «Юридическая компания «Бюро кредитных решений»,
ООО ПКО «ЮК «БКР»</t>
  </si>
  <si>
    <t>Общество с ограниченной ответственностью Профессиональная коллекторская организация  «ПРОФИТ»,
ООО ПКО «ПРОФИТ»</t>
  </si>
  <si>
    <t>Общество с ограниченной ответственностью «РСХБ-Трейд»,
ООО
«РСХБ-Трейд»</t>
  </si>
  <si>
    <t>Общество с ограниченной ответственностью Профессиональная коллекторская организация «Алькрим Плюс»,
ООО ПКО «Алькрим Плюс»</t>
  </si>
  <si>
    <t>Общество с ограниченной ответственностью «Право Кредитора»,
ООО «Право Кредитора»</t>
  </si>
  <si>
    <t>Общество с ограниченной ответственностью «Профессиональная коллекторская организация «ЮКАНКО»,
ООО ПКО «ЮКАНКО»</t>
  </si>
  <si>
    <t>Общество с ограниченной ответственностью «ПРОФЕССИОНАЛЬНАЯ КОЛЛЕКТОРСКАЯ ОРГАНИЗАЦИЯ РПСК»,
ООО «ПРОФЕССИОНАЛЬНАЯ КОЛЛЕКТОРСКАЯ ОРГАНИЗАЦИЯ РПСК»</t>
  </si>
  <si>
    <t>Общество с ограниченной ответственностью профессиональная коллекторская организация «РусДолгЪ-КМВ»,
ООО ПКО «РусДолгЪ-КМВ»,</t>
  </si>
  <si>
    <t>Общество с ограниченной ответственностью «Профессиональная коллекторская организация «РефундНЧ»,
ООО «ПКО «РефундНЧ»</t>
  </si>
  <si>
    <t xml:space="preserve">Общество с ограниченной ответственностью Профессиональная коллекторская организация «Защита Онлайн»,
ООО ПКО «Защита Онлайн» </t>
  </si>
  <si>
    <t>Общество с ограниченной ответственностью Профессиональная коллекторская организация «Профинанс Групп»,
ООО ПКО «ПФГ»</t>
  </si>
  <si>
    <t>Общество с ограниченной ответственностью «Потерна»,
ООО «Потерна»</t>
  </si>
  <si>
    <t>Общество с ограниченной ответственностью «Юрист Центр»,
ООО «ПКО «ЮЦ»</t>
  </si>
  <si>
    <t>Общество с ограниченной ответственностью Профессиональная коллекторская организация «ДЖИ ТИ КОЛЛЕКШН ГРУПП»,
ООО ПКО «ДЖИ ТИ»</t>
  </si>
  <si>
    <t>Общество с ограниченной ответственностью «профессиональная коллекторская организация «Красная звезда»,
ООО «ПКО «Красная звезда»</t>
  </si>
  <si>
    <t>Общество с ограниченной ответственностью Профессиональная коллекторская организация «ЦДУ Инвест»,
ООО ПКО «ЦДУ Инвест»</t>
  </si>
  <si>
    <t>Общество с ограниченной ответственностью «Коллекторское Агенство «Щит»,
ООО «Коллекторское Агенство «Щит»</t>
  </si>
  <si>
    <t>Общество с ограниченной ответственностью «Профессиональная коллекторская организация «Коллект Солюшенс»,
ООО «ПКО «Коллект Солюшенс»</t>
  </si>
  <si>
    <t>Общество с ограниченной ответственностью Профессиональная коллекторская организация «Мой юрист капитал»,
ООО ПКО «Мой юрист капитал»</t>
  </si>
  <si>
    <t>Общество с ограниченной ответственностью профессиональная коллекторская организация «ПДП ГРУПП»,
ООО ПКО «ПДП ГРУПП»</t>
  </si>
  <si>
    <t>Общество с ограниченной ответственностью Профессиональная коллекторская организация «Финэкс»,
ООО ПКО «Финэкс»</t>
  </si>
  <si>
    <t>Общество с ограниченной ответственностью профессиональная коллекторская организация «Центр юридических и финансовых услуг»,
ООО ПКО «ЦЮФУ»</t>
  </si>
  <si>
    <t>Общество с ограниченной ответственностью Профессиональная коллекторская организация «ДВ Капитал»,
ООО ПКО «ДВК»</t>
  </si>
  <si>
    <t>Общество с ограниченной ответственностью Профессиональная коллекторская организация «Агентство К «Примирение»,
ООО ПКО «Агентство К «Примирение»</t>
  </si>
  <si>
    <t>Общество с ограниченной ответственностью «Профессиональная коллекторская организация «Поволжское агентство по взысканию долгов»,
ООО «ПКО «Поволжское агентство по взысканию долгов»</t>
  </si>
  <si>
    <t>Общество с ограниченной ответственностью Профессиональная Коллекторская Организация «Альфа»,
ООО ПКО «Альфа»</t>
  </si>
  <si>
    <t>Общество с ограниченной ответственностью Профессиональная коллекторская организация «МКС»,
ООО ПКО «МКС»</t>
  </si>
  <si>
    <t>Общество с ограниченной ответственностью «Профессиональная коллекторская организация «Статус»,
ООО «ПКО «Статус»</t>
  </si>
  <si>
    <t>Общество с ограниченной ответственностью «Профессиональная коллекторская организация «Цербер»,
ООО «ПКО «Цербер»</t>
  </si>
  <si>
    <t>Акционерное общество «Профессиональная коллекторская организация «Инвест Групп»,
АО «ПКО «Инвест Групп»</t>
  </si>
  <si>
    <t xml:space="preserve">Общество с ограниченной ответственностью «Профессиональная коллекторская организация «Аскалон»,
ООО «ПКО «Аскалон» </t>
  </si>
  <si>
    <t xml:space="preserve">Общество с ограниченной ответственностью профессиональная коллекторская организация «Андрушонок и Партнеры»,
ООО ПКО «Андрушонок и Партнеры» </t>
  </si>
  <si>
    <t xml:space="preserve">Общество с ограниченной ответственностью Профессиональная Коллекторская Организация «Бустер.Ру»,
ООО ПКО «Бустер.Ру» </t>
  </si>
  <si>
    <t>Общество с ограниченной ответственностью Профессиональная коллекторская организация «АСТРА ФИНАНС»,
ООО ПКО «АСТРА ФИНАНС»</t>
  </si>
  <si>
    <t xml:space="preserve">Общество с ограниченной ответственностью Профессиональная коллекторская организация «Интел коллект»,
ООО ПКО «Интел коллект» </t>
  </si>
  <si>
    <t>Общество с ограниченной ответственностью «Профессиональная коллекторская организация ВПК-Капитал»,
ООО «ПКО ВПК-Капитал»</t>
  </si>
  <si>
    <t>Общество с ограниченной ответственностью Профессиональная коллекторская организация «Гарнет-Финанс»,
ООО ПКО «Гарнет-Финанс»</t>
  </si>
  <si>
    <t>Общество с ограниченной ответственностью Профессиональная коллекторская организация «Консалт Плюс»,
ООО ПКО «Консалт Плюс»</t>
  </si>
  <si>
    <t>Общество с ограниченной ответственностью «Профессиональная коллекторская организация Финансовая группа «Альтернатива»,
ООО «ПКО ФГ «Альтернатива»</t>
  </si>
  <si>
    <t>Общество с ограниченной ответственностью Профессиональная коллекторская организация «Тристар»,
ООО ПКО «Тристар»</t>
  </si>
  <si>
    <t xml:space="preserve">Общество с ограниченной ответственностью Профессиональная коллекторская организация «ЭВЕНТУС»,
ООО ПКО «ЭВЕНТУС» </t>
  </si>
  <si>
    <t>Общество с ограниченной ответственностью Профессиональная коллекторская организация «ЕвАрти»,
ООО ПКО «ЕвАрти»</t>
  </si>
  <si>
    <t>Общество с ограниченной ответственностью Профессиональная коллекторская организация  «Автомани»,
ООО ПКО «Автомани»</t>
  </si>
  <si>
    <t>Общество с ограниченной ответственностью Профессиональная коллекторская организация «АБР-Групп», 
ООО ПКО «АБР-Групп»</t>
  </si>
  <si>
    <t>Общество с ограниченной ответственностью «Профессиональная коллекторская организация «Антарес»,
ООО «ПКО «Антарес»</t>
  </si>
  <si>
    <t>Общество с ограниченной ответственностью «Профессиональная коллекторская организация «Альфа-Легион»,
ООО «ПКО «Альфа-Легион»</t>
  </si>
  <si>
    <t>Общество с ограниченной ответственностью Профессиональная коллекторская организация «АРКА»,
ООО ПКО «АРКА»</t>
  </si>
  <si>
    <t>Общество с ограниченной ответственностью Профессиональная коллекторская организация «Гамаль»,
ООО ПКО «Гамаль»</t>
  </si>
  <si>
    <t>Общество с ограниченной ответственностью Профессиональная коллекторская организация «РУСФИНАЛЬЯНС»,
ООО ПКО «РУСФИНАЛЬЯНС»</t>
  </si>
  <si>
    <t xml:space="preserve">Общество с ограниченной ответственностью «Профессиональная коллекторская организация «СЛУЖБА АКТИВНОГО ВЗЫСКАНИЯ»,
ООО «ПКО «САВ» </t>
  </si>
  <si>
    <t xml:space="preserve">Общество с ограниченной ответственностью Профессиональная коллекторская организация «Сопровождение плюс»,
ООО ПКО «Сопровождение плюс» </t>
  </si>
  <si>
    <t>Общество с ограниченной ответственностью Профессиональная коллекторская организация «Резон-АНС»,
ООО ПКО «Резон-АНС»</t>
  </si>
  <si>
    <t>Общество с ограниченной ответственностью профессиональная коллекторская организация «Коллекторское Бюро 911»,
ООО ПКО «КБ 911»</t>
  </si>
  <si>
    <t>Общество с ограниченной ответственностью Профессиональная коллекторская организация СИРИУС»,
ООО ПКО «СИРИУС»</t>
  </si>
  <si>
    <t>Общество с ограниченной ответственностью Профессиональная коллекторская организация «Грифон»,
ООО ПКО «Грифон»</t>
  </si>
  <si>
    <t>Общество с ограниченной ответственностью «Профессиональная коллекторская организация «Долг Консалтинг»,
ООО «ПКО «Долг Консалтинг»</t>
  </si>
  <si>
    <t>Общество с ограниченной ответственностью ПРОФЕССИОНАЛЬНАЯ КОЛЛЕКТОРСКАЯ ОРГАНИЗАЦИЯ «ЭНЕРГИЯ»,
ООО ПКО «ЭНЕРГИЯ»</t>
  </si>
  <si>
    <t>Общество с ограниченной ответственностью «Профессиональная коллекторская организация «Синара партнер»,
ООО «ПКО «Синара партнер»</t>
  </si>
  <si>
    <t>Общество с ограниченной ответственностью «Профессиональная коллекторская организация «Бизнес содействие консалт»,
ООО «ПКО «БСК»</t>
  </si>
  <si>
    <t>«Профессиональная коллекторская организация» Общество с ограниченной ответственностью «Юридическая Финзащита»,
«ПКО» ООО «Юридическая Финзащита»</t>
  </si>
  <si>
    <t>Общество с ограниченной ответственностью «РЕГОЛА»,
ООО «РЕГОЛА»</t>
  </si>
  <si>
    <t>Общество с ограниченной ответственностью  Профессиональная коллекторская организация «Удача»,
ООО ПКО «Удача»</t>
  </si>
  <si>
    <t>Общество с ограниченной ответственностью профессиональная коллекторская организация «Финансовая компания «Конгломерат»,
ООО ПКО «ФК «Конгломерат»</t>
  </si>
  <si>
    <t>Общество с ограниченной ответственностью «Профессиональная коллекторская организация «Результат»,
ООО «Профессиональная коллекторская организация «Результат»</t>
  </si>
  <si>
    <t>Общество с ограниченной ответственностью Профессиональная коллекторская организация «Агентство по реструктуризации долгов»,
ООО ПКО «АРСД»</t>
  </si>
  <si>
    <t>Общество с ограниченной ответственностью «Финансовая перспектива»,
ООО «Финансовая перспектива»</t>
  </si>
  <si>
    <t>Общество с ограниченной ответственностью Профессиональная коллекторская организация «Гольфстрим-Р»,
ООО ПКО «Гольфстрим-Р»</t>
  </si>
  <si>
    <t>Общество с ограниченной ответственностью профессиональная коллекторская организация «Эксперт»,
ООО ПКО «Эксперт»</t>
  </si>
  <si>
    <t>Общество с ограниченной ответственностью «НИКА»,
ООО «НИКА»</t>
  </si>
  <si>
    <t>Общество с ограниченной ответственностью профессиональная коллекторская организация «Премьер»,
ООО ПКО «Премьер»</t>
  </si>
  <si>
    <t>Общество с ограниченной ответственностью профессиональная коллекторская организация «ЮГ-ПАРТНЁРС»,
ООО «ПКО «ЮГ-ПАРТНЁРС»</t>
  </si>
  <si>
    <t>Общество с ограниченной ответственностью «Профессиональная коллекторская организация Единая Служба Взыскания»,
ООО «ПКО ЕСВ»</t>
  </si>
  <si>
    <t>Общество с ограниченной ответственностью «Профессиональная коллекторская организация «СИКУРА»,
ООО «ПКО «СИКУРА»</t>
  </si>
  <si>
    <t>Общество с ограниченной ответственностью Профессиональная коллекторская организация «МИР»,
ООО ПКО «МИР»</t>
  </si>
  <si>
    <t>Общество с ограниченной ответственностью «Профессиональная коллекторская организация «Аркан»,
ООО «ПКО «Аркан»</t>
  </si>
  <si>
    <t>Общество с ограниченной ответственностью «Черноморинвест»,
ООО «Черноморинвест»</t>
  </si>
  <si>
    <t>Общество с ограниченной ответственностью «Профессиональная коллекторская организация «ФинТраст»,
ООО «ПКО «ФинТраст»</t>
  </si>
  <si>
    <t>Акционерное обществоПрофессиональная коллекторская организация «Смарт Финансы»,
АО ПКО «СФ»</t>
  </si>
  <si>
    <t>Общество с ограниченной ответственностью «Коллекторское агенство «Вернуть долги»,
ООО «Коллекторское агенство «Вернуть долги»</t>
  </si>
  <si>
    <t>Общество с ограниченной ответственностью Профессиональная коллекторская организация «Анелан»,
ООО ПКО «Анелан»</t>
  </si>
  <si>
    <t>Общество с ограниченной ответственностью «Профессиональная коллекторская организация  «Диалог»,
ООО «ПКО «Диалог»</t>
  </si>
  <si>
    <t>Общество с ограниченной ответственностью профессиональная коллекторская организация «Благие Намерения»,
ООО ПКО «БН»</t>
  </si>
  <si>
    <t>Акционерное общество Профессиональная коллекторская организация «Юридическое Бюро ФАКТОРИУС»,
АО ПКО «Юридическое Бюро ФАКТОРИУС»</t>
  </si>
  <si>
    <t>Общество с ограниченной ответственностью Профессиональная коллекторская организация «Юридическая компания «Легата»,
ООО ПКО «ЮК «Легата»</t>
  </si>
  <si>
    <t>Общество с ограниченной ответственностью «Профессиональная коллекторская организация «Финансовая Независимость»,
ООО «ПКО «Финансовая Независимость»</t>
  </si>
  <si>
    <t>Общество с ограниченной ответственностью Профессиональная коллекторская организация «Пони»,
ООО ПКО «Пони»</t>
  </si>
  <si>
    <t>Общество с ограниченной ответственностью Профессиональная коллекторская организация «Правовой консалтинг»,
ООО ПКО «Правовой консалтинг»</t>
  </si>
  <si>
    <t>Общество с ограниченной ответственностью профессиональная коллекторская организация «Талион»,
ООО ПКО «Талион»</t>
  </si>
  <si>
    <t>Общество с ограниченной ответственностью профессиональная коллекторская организация «К2»,
ООО ПКО «К2»</t>
  </si>
  <si>
    <t>Общество с ограниченной ответственностью Профессиональная коллекторская организация Межрегиональный центр взыскания «ВИН»,
ООО ПКО МЦ «ВИН»</t>
  </si>
  <si>
    <t>Общество с ограниченной ответственностью «Профессиональная коллекторская организация «Киберколлект»,
ООО «ПКО «Киберколлект»</t>
  </si>
  <si>
    <t>Акционерное общество «Технологии Бизнеса»,
АО «Технологии Бизнеса»</t>
  </si>
  <si>
    <t>Общество с ограниченной ответственностью Профессиональная коллекторская организация «Юридическая Компания «НЕВИС»,
ООО ПКО «ЮК «НЕВИС»</t>
  </si>
  <si>
    <t>Общество с ограниченной ответственностью «ИнтИнвест»,
ООО «ИнтИнвест»</t>
  </si>
  <si>
    <t>Общество с ограниченной ответственностью Профессиональная коллекторская организация «Конструктив»,
ООО ПКО «Конструктив»</t>
  </si>
  <si>
    <t>ООО «Профессиональная коллекторская организация «Финансовое урегулирование», 
ООО «ПКО «Финур»</t>
  </si>
  <si>
    <t>Общество с ограниченной ответственностью Профессиональная коллекторская организация "Агентство кредитных решений», 
ООО ПКО «АКР»</t>
  </si>
  <si>
    <t>Общество с ограниченной ответственностью Профессиональная коллекторская организация «Сибирское коллекторское агентство»,
ООО ПКО «СКА»</t>
  </si>
  <si>
    <t>Общество с ограниченной ответственностью Профессиональная коллекторская организация «Новый Взгляд»,
ООО «ПКО «Новый Взгляд»</t>
  </si>
  <si>
    <t>Общество с ограниченной ответственностью «Профессиональная коллекторская организация «Хитен»,
ООО «Профессиональная коллекторская организация «Хитен»</t>
  </si>
  <si>
    <t>Общество с ограниченной ответственностью Профессиональная коллекторская организация «Гарант40»,
ООО ПКО «Гарант40»</t>
  </si>
  <si>
    <t>Общество с 
ограниченной 
ответственностью Профессиональная коллекторская организация
«Эксперт Центр»,
ООО ПКО «Эксперт Центр»</t>
  </si>
  <si>
    <t>Общество с ограниченной ответственностью Профессиональная коллекторская организация «Вива Коллект»,
ООО ПКО «Вива Коллект»</t>
  </si>
  <si>
    <t>Общество с ограниченной ответственностью «Профессиональная коллекторская организация КРЕПОСТЬ», 
ООО ПКО «КРЕПОСТЬ»</t>
  </si>
  <si>
    <t>Общество с ограниченной ответственностью «Коллекторское агенство «Медиатор»,
ООО «КА «Медиатор»</t>
  </si>
  <si>
    <t>Общество с ограниченной ответственностью «Профессиональная коллекторская организация «Медиация» ,
ООО «ПКО «Медиация»</t>
  </si>
  <si>
    <t>«Профессиональная коллекторская организация общество с ограниченной ответственностью «Центр корпоративной безопасности»,
ПКО ООО « ЦКБ»</t>
  </si>
  <si>
    <t>Общество с ограниченной ответственностью «Профессиональная коллекторская организация «Орбита»,
ООО «ПКО «Орбита»</t>
  </si>
  <si>
    <t>Общество с ограниченной ответственностью «Профессиональная коллекторская организация «ТАНТАЛ»,
ООО «ПКО «ТАНТАЛ»</t>
  </si>
  <si>
    <t>Общество с ограниченной ответственностью Профессиональная коллекторская организация «Агентство финансовых решений», 
ООО ПКО «Агентство финансовых решений»</t>
  </si>
  <si>
    <t>Общество с ограниченной ответственностью «Профессиональная коллекторская организация «ЮРИДИЧЕСКАЯ СЛУЖБА ВЗЫСКАНИЯ»,
ООО ПКО «ЮСВ»</t>
  </si>
  <si>
    <t>Общество с ограниченной ответственностью «Профессиональная коллекторская организация СИНГЛ»,
ООО «ПКО СИНГЛ»</t>
  </si>
  <si>
    <t>Общество с ограниченной ответственностью «Профессиональная коллекторская организация ДолгЛимит»,
ООО «ПКО ДолгЛимит»</t>
  </si>
  <si>
    <t>Общество с ограниченной ответственностью Профессиональная коллекторская организация «Современные коллекторские решения»,
ООО ПКО «СКР»</t>
  </si>
  <si>
    <t>Общество  с ограниченной ответственностью Профессиональная коллекторская организация «Авангард»,
ООО ПКО «Авангард»</t>
  </si>
  <si>
    <t>Общество с ограниченной ответственностью «ПРОФЕССИОНАЛЬНАЯ КОЛЛЕКТОРСКАЯ ОРГАНИЗАЦИЯ ЦЕНТР ПРАВОВОГО СОДЕЙСТВИЯ»
ООО « ПКО ЦПС»</t>
  </si>
  <si>
    <t>Общество с ограниченной ответственностью «ПРОФЕССИОНАЛЬНАЯ КОЛЛЕКТОРСКАЯ ОРГАНИЗАЦИЯ «АРРИАРС»,
ООО «ПКО «АРРИАРС»</t>
  </si>
  <si>
    <t>Общество с ограниченной ответственностью Профессиональная коллекторская организация «Волга»,
ООО ПКО «Волга»</t>
  </si>
  <si>
    <t>Общество с ограниченной ответственностью « Профессиональная коллекторская организация Лира»,
ООО ПКО «Лира»</t>
  </si>
  <si>
    <t>Общество с ограниченной ответственностью профессиональная коллекторская организация «СПВ»,
ООО ПКО «СПВ»</t>
  </si>
  <si>
    <t>Общество с ограниченной ответственностью «Профессиональная коллекторская организация «Модус Вивенди»,
ООО «ПКО «Модус Вивенди»</t>
  </si>
  <si>
    <t>Общество с ограниченной ответственностью профессиональная коллекторская организация
«О-КАНЭ», 
ООО ПКО «О-КАНЭ»</t>
  </si>
  <si>
    <t>Общество с ограниченной ответственностью Профессиональная коллекторская организация «Аврора»,
ООО ПКО «Аврора»</t>
  </si>
  <si>
    <t>Общество с ограниченной ответственностью профессиональная коллекторская организация «ТОРОС»,
ООО ПКО «ТОРОС»</t>
  </si>
  <si>
    <t>Общество с ограниченной ответственностью «Профессиональная коллекторская организация «Финансовая Служба Контроля Платежей»,
ООО ПКО «ФСКП»</t>
  </si>
  <si>
    <t>Общество с ограниченной ответственностью Профессиональная коллекторская организация «БЮРО ПРОБЛЕМНЫХ АКТИВОВ»,
ООО ПКО «БПА»</t>
  </si>
  <si>
    <t>Общество с ограниченной ответственностью Профессиональная коллекторская организация «Максимум»,
ООО ПКО «Максимум»</t>
  </si>
  <si>
    <t>Общество с ограниченной ответственностью профессиональная коллекторская организация «Межрегиональный центр финансовой безопасности»,
ООО ПКО «МЦФБ»</t>
  </si>
  <si>
    <t>Общество с ограниченной ответственностью Профессиональная коллекторская организация «ГАЛ»,
ООО ПКО «ГАЛ»</t>
  </si>
  <si>
    <t>Общество с ограниченной ответственностью Профессиональная коллекторская организация «Бикэш»,
ООО ПКО «Бикэш»</t>
  </si>
  <si>
    <t>Общество с ограниченной ответственностью «Честное коллекторское агентство»,
ООО «ЧеКА»</t>
  </si>
  <si>
    <t>Общество с ограниченной ответственностью «Владимирский региональный юридический центр»,
ООО «ВРЮЦ»</t>
  </si>
  <si>
    <t>Общество  с ограниченной ответственностью Профессиональная коллекторская организация «Эдикт»,
ООО «ПКО «Эдикт»</t>
  </si>
  <si>
    <t>Общество с ограниченной ответственностью «Профессиональная коллекторская организация «Маршал»,
ООО «ПКО «Маршал»</t>
  </si>
  <si>
    <t>Общество  с ограниченной ответственностью «Профессиональная коллекторская организация  «Бизнес перспектива»,
ООО «ПКО «Бизнес перспектива»</t>
  </si>
  <si>
    <t>Общество с ограниченной ответственностью Профессиональная коллекторская организация «ТОР»,
ООО ПКО «ТОР»</t>
  </si>
  <si>
    <t>Общество с ограниченной ответственностью «Финансовые системы»,
ООО «Финансовые системы»</t>
  </si>
  <si>
    <t>Общество с ограниченной ответственностью Профессиональная коллекторская организация «БазисИнвест»,
ООО ПКО «БазисИнвест»</t>
  </si>
  <si>
    <t>Общество с ограниченной ответственностью Профессиональная Коллекторская Организация «Центр урегулирования задолженностей»,
ООО ПКО «ЦУЗ»</t>
  </si>
  <si>
    <t>Общество с ограниченной ответственностью Служба экономической безопасности «Альянс»,
ООО СЭБ «Альянс»</t>
  </si>
  <si>
    <t>Общество с ограниченной ответственностью «Профессиональная коллекторская организация Залог-финанс»,
ООО «ПКО Залог-финанс»</t>
  </si>
  <si>
    <t>Общество с ограниченной ответственностью Профессиональная Коллекторская организация «Компания Урал Дебт»,
ООО ПКО «Компания Урал Дебт»</t>
  </si>
  <si>
    <t>Общество с ограниченной ответственностью
«Профессиональная коллекторская организация Альянс», 
ООО «ПКО Альянс»</t>
  </si>
  <si>
    <t>Общество с ограниченной
ответственностью Профессиональная коллекторская организация
«Кредит Клаб.Консалт»,
ООО ПКО «КК.Консалт»</t>
  </si>
  <si>
    <t>Общество с ограниченной
ответственностью Профессиональная коллекторская организация
«Агентство Солидарного
Взыскания-Регион»,
ООО ПКО «АСВ-Регион»</t>
  </si>
  <si>
    <t xml:space="preserve">Общество с ограниченной
ответственностью
«Профессиональная коллекторская организация «Центурион»,
ООО ПКО «Центурион» </t>
  </si>
  <si>
    <t xml:space="preserve">Общество с ограниченной
ответственностью Профессиональная коллекторская организация 
«ЭкоФинансы»,
ООО ПКО «ЭкоФинансы» </t>
  </si>
  <si>
    <t xml:space="preserve">Общество с ограниченной
ответственностью «Профессиональная коллекторская организация
«Апгрейд-Финанс»,
ООО « ПКО «Апгрейд-Финанс» </t>
  </si>
  <si>
    <t>Общество с ограниченной ответственностью Профессиональная коллекторская организация «Современная коллекторская компания»,
ООО ПКО «СКК»</t>
  </si>
  <si>
    <t>Общество с ограниченной ответственностью «профессиональная коллекторская организация «Гамма»,
ООО «ПКО «Гамма»</t>
  </si>
  <si>
    <t>Общество с ограниченной ответственностью Профессиональная коллекторская организация «ЭС Консалт Менеджмент»,
ООО ПКО «ЭС КМ»</t>
  </si>
  <si>
    <t>Общество с ограниченной ответственностью Профессиональная коллекторская организация «Служба защиты активов»,
ООО ПКО «СЗА»</t>
  </si>
  <si>
    <t>Общество с ограниченной ответственностью Профессиональная коллекторская организация «Национальное агентство по взысканию задолженности»,
ООО ПКО «НАВЗ»</t>
  </si>
  <si>
    <t>Акционерное общество «Профессиональная коллекторская организация «АТАКОР. Антикризисное управление»,
АО «ПКО «АТАКОР. Антикризисное управление»</t>
  </si>
  <si>
    <t>Общество с ограниченной ответственностью «Стоун»,
ООО «Стоун»</t>
  </si>
  <si>
    <t>Общество с ограниченной ответственностью Профессиональная коллекторская организация «Тайм Коллекшн»,
ООО ПКО «Тайм Коллекшн»</t>
  </si>
  <si>
    <t>Общество с ограниченной ответственностью Профессиональная коллекторская организация
«Омега групп»,
ООО ПКО «Омега групп»</t>
  </si>
  <si>
    <t>Общество с ограниченной ответственностью Профессиональная Коллекторская Организация «ПРОМ-ТОРГ»,
ООО ПКО «ПРОМ-ТОРГ»</t>
  </si>
  <si>
    <t>Общество с ограниченной ответственностью профессиональная коллекторская организация  «Юстива»,
ООО ПКО «Юстива»</t>
  </si>
  <si>
    <t>Общество с ограниченной ответственностью Профессиональная коллекторская организация «МАРК»,
ООО ПКО «МАРК»</t>
  </si>
  <si>
    <t>Общество с ограниченной ответственностью «Профессиональная коллекторская организация «ЭквИта-Капитал»,
ООО «ПКО «ЭквИта-Капитал»</t>
  </si>
  <si>
    <t>Общество с ограниченной ответственностью Профессиональная коллекторская организация «Атмосфера»,
ООО ПКО «Атмосфера»</t>
  </si>
  <si>
    <t>Общество с ограниченной ответственностью Профессиональная коллекторская организация
«ВИЛДОН ИНВЕСТМЕНТ»,
ООО ПКО «ВИЛДОН ИНВЕСТМЕНТ»</t>
  </si>
  <si>
    <t>Общество с ограниченной ответственностью Профессиональная коллекторская организация «ЯРД»,
ООО ПКО «ЯРД»</t>
  </si>
  <si>
    <t>Общество с ограниченной ответственностью Профессиональная коллекторская организация
«ДЕКСТФИН»,
ООО ПКО «ДЕКСТФИН»</t>
  </si>
  <si>
    <t>Общество с ограниченной ответственностью Профессиональная коллекторская организация «Агентство юридических и консалтинговых решений»,
ООО ПКО «Агентство юридических и консалтинговых решений»</t>
  </si>
  <si>
    <t>Общество с ограниченной ответственностью Профессиональная коллекторская организация «Артель сейм»,
ООО ПКО «Артель сейм»</t>
  </si>
  <si>
    <t>Общество с ограниченной ответственностью
«Доверие Лигал Солюшнз»,
ООО «Доверие Лигал Солюшнз»</t>
  </si>
  <si>
    <t>Общество с ограниченной ответственностью Профессиональная коллекторская организация «Саммит»,
ООО ПКО «Саммит»</t>
  </si>
  <si>
    <t>Общество с ограниченной ответственностью «Профессиональная коллекторская организация «Центр долга»,
ООО ПКО «Центр долга»</t>
  </si>
  <si>
    <t>Общество с ограниченной ответственностью Профессиональная коллекторская организация
«ТИМ ФИНАНСНН»,
ООО ПКО «ТИМ ФИНАНСНН»</t>
  </si>
  <si>
    <t>Общество с ограниченной ответственностью «Профессиональная коллекторская организация СОЛ»,
ООО «ПКО СОЛ»</t>
  </si>
  <si>
    <t>Общество с ограниченной ответственностью «Коллекторское агентство «Шамиль и партнеры»,
ООО «КА «ШИП»</t>
  </si>
  <si>
    <t>Общество с ограниченной ответственностью «Профессиональная коллекторская организация «Адмирал»,
ООО «ПКО «Адмирал»</t>
  </si>
  <si>
    <t>Общество с ограниченной ответственностью профессиональная коллекторская организация «ЦЕССИОНАРИЙ С-З»,
ООО ПКО «ЦЕССИОНАРИЙ С-З»</t>
  </si>
  <si>
    <t>Общество с ограниченной ответственностью « Профессиональная коллекторская организация «Межрегиональное долговое агентство»,
ООО «ПКО «МДА»</t>
  </si>
  <si>
    <t>Общество с ограниченной ответственностью «Профессиональная коллекторская организация «Монолит», 
ООО «ПКО «Монолит»</t>
  </si>
  <si>
    <t>Общество с ограниченной ответственностью Профессиональная коллекторская организация «Центр судебного взыскания»,
ООО ПКО «ЦСВ»</t>
  </si>
  <si>
    <t>Общество с ограниченной ответственностью Профессиональная коллекторская организация «СФТ»,
ООО ПКО «СФТ»</t>
  </si>
  <si>
    <t>Общество с ограниченной ответственностью Профессиональная коллекторская организация "КВАНТ»,
ООО ПКО «КВАНТ»</t>
  </si>
  <si>
    <t>Общество с ограниченной ответственностью Профессиональная коллекторская организация «Диджитал Груп»,
ООО ПКО «ДГ»</t>
  </si>
  <si>
    <t>Общество с ограниченной ответственностью Профессиональная коллекторская организация «Дата Коллект»,
ООО ПКО «Дата Коллект»</t>
  </si>
  <si>
    <t>Общество с ограниченной ответственностью ПРОФЕССИОНАЛЬНАЯ КОЛЛЕКТОРСКАЯ ОРГАНИЗАЦИЯ "ПРАВИЛЬНЫЙ ВЫБОР",
ООО ПКО "ПРАВИЛЬНЫЙ ВЫБОР"</t>
  </si>
  <si>
    <t>Общество с ограниченной ответственностью ПРОФЕССИОНАЛЬНАЯ КОЛЛЕКТОРСКАЯ ОРГАНИЗАЦИЯ «БАЛТИЙСКИЙ КОЛЛЕКТОР»,
ООО «ПКО «БАЛТИЙСКИЙ КОЛЛЕКТОР»</t>
  </si>
  <si>
    <t>Общество с ограниченной ответственностью Профессиональная Коллекторская организация «Фрейр»,
ООО ПКО «Фрейр»</t>
  </si>
  <si>
    <t>Общество с ограниченной ответственностью Профессиональная коллекторская организация «Каста Групп»,
ООО ПКО «Каста Групп»</t>
  </si>
  <si>
    <t xml:space="preserve">Общество с ограниченной ответственностью профессиональная коллекторская организация «Финансовый омбудсмен»,
ООО ПКО «Финансовый омбудсмен»
</t>
  </si>
  <si>
    <t>Общество с ограниченной ответственностью Профессиональная коллекторская организация «Базовые инвестиции»,
ООО ПКО «БИ»</t>
  </si>
  <si>
    <t>Общество с ограниченной ответственностью «Профессиональная коллекторская организация
«Правовой центр Лидер»,
ООО «ПКО «Правовой центр Лидер»</t>
  </si>
  <si>
    <t>Общество с ограниченной ответственностью «Профессиональная коллекторская организация
«Кредитор»,
ООО «ПКО «Кредитор»</t>
  </si>
  <si>
    <t>Общество с ограниченной ответственностью Профессиональная коллекторская организация «Содействие Коллект»,
ООО ПКО «Содействие Коллект»</t>
  </si>
  <si>
    <t xml:space="preserve">Общество с ограниченной ответственностью «ПРОФЕССИОНАЛЬНАЯ КОЛЛЕКТОРСКАЯ ОРГАНИЗАЦИЯ «АСВ.УСЛУГИ»,
ООО «ПКО «АСВ.УСЛУГИ»
</t>
  </si>
  <si>
    <t>Общество с ограниченной ответственностью Профессиональная коллекторская организация «Эгида»,
ООО ПКО «Эгида»</t>
  </si>
  <si>
    <t>Общество с ограниченной ответственностью Профессиональная коллекторская организация «ЗОРГ»,
ООО ПКО «ЗОРГ»</t>
  </si>
  <si>
    <t>Общество с ограниченной ответственностью Профессиональная коллекторская организация «Кремлин Групп»,
ООО ПКО «К-Групп»</t>
  </si>
  <si>
    <t>Акционерное общество «Профессиональная коллекторская организация «РЦБ»,
АО «ПКО «РЦБ»</t>
  </si>
  <si>
    <t>Общество с ограниченной ответственностью ПРОФЕССИОНАЛЬНАЯ КОЛЛЕКТОРСКАЯ ОРГАНИЗАЦИЯ «БК»,
ООО ПКО «БК»</t>
  </si>
  <si>
    <t>Общество с ограниченной ответственностью «Профессиональная коллекторская организация «Справедливость»,
ООО «ПКО Справедливость»</t>
  </si>
  <si>
    <t>Общество с ограниченной ответственностью «Профессиональная коллекторская организация «Доверие»,
ООО «ПКО «Доверие»</t>
  </si>
  <si>
    <t>Общество с ограниченной ответственностью «Профессиональная коллекторская организация «Морган»,
ООО ПКО «Морган»</t>
  </si>
  <si>
    <t>Общество с ограниченной ответственностью Профессиональная коллекторская организация «МАЯК КОЛЛЕКТ»,
ООО ПКО «МАЯК КОЛЛЕКТ»</t>
  </si>
  <si>
    <t>Общество с ограниченной ответственностью Профессиональная коллекторская организация «Кредитный оздоровитель», 
ООО ПКО «Кредитный оздоровитель»</t>
  </si>
  <si>
    <t>Обществ с ограниченной ответственностью Профессиональная коллекторская организация «Фридом-Инвест», 
ООО ПКО «Фридом-Инвест»</t>
  </si>
  <si>
    <t>Общество с ограниченной ответственностью Профессиональная коллекторская организация «Ваш долг», 
ООО ПКО «Ваш долг»</t>
  </si>
  <si>
    <t>Общество
с ограниченной
ответственностью профессиональная коллекторская организация
«ПрофиКоллект», 
ООО ПКО «ПрофиКоллект»</t>
  </si>
  <si>
    <t>Общество с ограниченной ответственностью профессиональная коллекторская организация «Куратор»,
ООО ПКО «Куратор»</t>
  </si>
  <si>
    <t>Общество с ограниченной ответственностью «Профессиональная коллекторская организация «Санколлект», 
ООО «ПКО «Санколлект»</t>
  </si>
  <si>
    <t>Общество с ограниченной ответственностью профессиональная коллекторская организация «ТЛГ»,
ООО ПКО «ТЛГ»</t>
  </si>
  <si>
    <t>Общество с ограниченной ответственностью «Профессиональная коллекторская организация «Финэква»,
ООО «ПКО «Финэква»</t>
  </si>
  <si>
    <t>Общество с ограниченной ответственностью «Профессиональная коллекторская организация «Негосударственный судебный исполнитель»,
ООО «Профессиональная коллекторская организация «НСИ»</t>
  </si>
  <si>
    <t>Общество с ограниченной ответственностью Профессиональная коллекторская организация «Айва»,
ООО ПКО «Айва»</t>
  </si>
  <si>
    <t>Общество с ограниченной ответственностью Профессиональная коллекторская организация «РБ Коллект»
ООО ПКО «РБ Коллект»</t>
  </si>
  <si>
    <t>Общество с ограниченной ответственностью Профессиональная коллекторская организация «ЗАЙМ ЭКСПРЕСС»,
ООО ПКО «ЗАЙМ ЭКСПРЕСС»</t>
  </si>
  <si>
    <t>Общество с ограниченной ответственностью Профессиональная коллекторская организация «Альберо», 
ООО ПКО «Альберо»</t>
  </si>
  <si>
    <t>Общество с ограниченной ответственностью «Профессиональная коллекторская организация «ХАРД»,
ООО «ПКО «ХАРД»</t>
  </si>
  <si>
    <t>Общество с ограниченной ответственностью «Профессиональная коллекторская организация «СОФТ»,
ООО «ПКО «СОФТ»</t>
  </si>
  <si>
    <t>Общество с ограниченной ответственностью Профессиональная коллекторская организация «Надежда-18»,
ООО ПКО «Надежда-18»</t>
  </si>
  <si>
    <t>Общество с ограниченной ответственностью профессиональная коллекторская организация «Контур»,
ООО ПКО «Контур»</t>
  </si>
  <si>
    <t>Общество с ограниченной ответственностью Профессиональная коллекторская организация «Восход»,
ООО ПКО «Восход»</t>
  </si>
  <si>
    <t>Общество с ограниченной ответственностью Профессиональная коллекторская организация «Управляющая компания «Ф»», 
ООО ПКО «Управляющая компания «Ф»»</t>
  </si>
  <si>
    <t>Общество с ограниченной ответственностью «ПРОФЕССИОНАЛЬНАЯ КОЛЛЕКТОРСКАЯ ОРГАНИЗАЦИЯ «А1»»,
ООО «ПКО «А1»»</t>
  </si>
  <si>
    <t>Общество с ограниченной ответственностью Профессиональная коллекторская организация «ВИВ», 
ООО ПКО «ВИВ»</t>
  </si>
  <si>
    <t>Общество с ограниченной ответственностью профессиональная коллекторская организация «Лекс и Партнёры»,
ООО ПКО «Лекс и Партнёры»</t>
  </si>
  <si>
    <t>Общество с ограниченной ответственностью профессиональная коллекторская организация «Самлер», 
ООО «Самлер»</t>
  </si>
  <si>
    <t>Общество с ограниченной ответственностью Профессиональная коллекторская организация «Коала Коллекшн»,
ООО ПКО «Коала Коллекшн»</t>
  </si>
  <si>
    <t>Общество с ограниченной ответственностью «Профессиональная коллекторская организация «Дебт Коллект»,
ООО «ПКО «Дебт Коллект»</t>
  </si>
  <si>
    <t>Общество с ограниченной ответственностью «Профессиональная коллекторская организация «Финотека»,
ООО «ПКО «Финотека»</t>
  </si>
  <si>
    <t>Общество с ограниченной ответственностью «Профессиональная коллекторская организация «Крокс-М»
ООО «ПКО «Крокс-М»</t>
  </si>
  <si>
    <t>Общество с ограниченной ответственностью Профессиональная коллекторская организация «ЭРГОН»,
ООО ПКО «ЭРГОН»</t>
  </si>
  <si>
    <t>Общество с ограниченной ответственностью "Профессиональная коллекторская организация «ЖЭУ 9", 
ООО ПКО «ЖЭУ 9»</t>
  </si>
  <si>
    <t>Общество с ограниченной ответственностью профессиональная коллекторская организация «Центр Правовых Услуг»,
ООО ПКО ЦПУ</t>
  </si>
  <si>
    <t>Общество с ограниченной ответственностью «Профессиональная коллекторская организация «Займ-Коллект»,  
ООО «ПКО «Займ-Коллект»</t>
  </si>
  <si>
    <t>Общество с ограниченной ответственностью «Профессиональная коллекторская организация «Астрент»,
ООО «ПКО «Астрент»</t>
  </si>
  <si>
    <t>Общество с ограниченной ответственностью профессиональная коллекторская организация информационно-консалтинговый центр «Правило»,
ООО ПКО ИКЦ «Правило»</t>
  </si>
  <si>
    <t>Общество с ограниченной ответственностью Профессиональная коллекторская организация «Центр финансово-юридического консалтинга»,
ООО ПКО «ЦФК»</t>
  </si>
  <si>
    <t>Общество с ограниченной ответственностью Профессиональная коллекторская организация «Сервисный ипотечный агент»,
ООО ПКО «СИА»</t>
  </si>
  <si>
    <t>Общество с ограниченной ответственностью «Профессиональная коллекторская организация «ХГФ»,
ООО «ПКО «ХГФ»</t>
  </si>
  <si>
    <t>Общество с ограниченной ответственностью «Профессиональная коллекторская организация ЭРА»,  
ООО «ПКО ЭРА»</t>
  </si>
  <si>
    <t>Общество с ограниченной ответственностью «Профессиональная коллекторская организация «Фон развития инфраструктурных проектов»,
ООО «ПКО «ФРИП»</t>
  </si>
  <si>
    <t>Общество с ограниченной ответственностью Профессиональная коллекторская организация «Быстрые долговые решения»,
ООО ПКО «БЫСТРЫЕ ДОЛГОВЫЕ РЕШЕНИЯ»</t>
  </si>
  <si>
    <t>Общество с ограниченной ответственностью Профессиональная коллекторская организация «БЗ-групп», 
ООО ПКО «БЗ-групп»</t>
  </si>
  <si>
    <t>Общество с ограниченной ответственностью «Профессиональная коллекторская организация «Агентство по возврату задолженности»,
ООО «ПКО «АВЗ»</t>
  </si>
  <si>
    <t xml:space="preserve">Общество с ограниченной ответственностью «Профессиональная коллекторская организация «АвтоФинансовые Технологии», 
ООО «ПКО «АФТ» </t>
  </si>
  <si>
    <t>Общество с ограниченной ответственностью «Профессиональная коллекторская организация «Система Коллект», 
ООО «ПКО «СК»</t>
  </si>
  <si>
    <t>Общество с ограниченной ответственностью Профессиональная коллекторская организация «БиКлевер Коллект», 
ООО ПКО «БиКлевер Коллект»</t>
  </si>
  <si>
    <t>Общество с ограниченной ответственностью Профессиональная коллекторская организация «Медиатор»,
ООО ПКО «Медиатор»</t>
  </si>
  <si>
    <t>Общество с ограниченной ответственностью «Профессиональная коллекторская организация «Диоген»,
ООО «ПКО «Диоген»</t>
  </si>
  <si>
    <t>Общество с ограниченной
ответственностью Профессиональная коллекторская организация
«ПроФи»,
ООО ПКО «ПроФи»</t>
  </si>
  <si>
    <t>Общество с ограниченной ответственностью «Профессиональная коллекторская организация «Интеграл»,
ООО «ПКО «Интеграл»</t>
  </si>
  <si>
    <t>Общество с ограниченной ответственностью Профессиональная Коллекторская организация «Уральский дом»,
ООО ПКО «Уральский дом»</t>
  </si>
  <si>
    <t>Общество с ограниченной ответственностью Профессиональная коллекторская организация «АлтайТендер-Консалтинг», 
OOO ПКО «АлтайТендер-Консалтинг»</t>
  </si>
  <si>
    <t>Общество с ограниченной ответственностью профессиональная коллекторская организация «Б-Коллект»,
ООО ПКО «Б-Коллект»</t>
  </si>
  <si>
    <t>общества с ограниченной ответственностью «Профессиональная коллекторская организация «ФИНАНС КОЛЛЕКШН», 
ООО "ПКО "ФК"</t>
  </si>
  <si>
    <t>Общество с ограниченной ответственностью Профессиональная коллекторская организация «Союз», 
ООО ПКО «Союз»</t>
  </si>
  <si>
    <t>Общество с ограниченной ответственностью «Профессиональная коллекторская организация «Компас»,
ООО «ПКО «Компас»</t>
  </si>
  <si>
    <t>Общество с ограниченной ответственностью «Профессиональная коллекторская организация «ПЭЙБЭК»,
ООО «ПКО «ПЭЙБЭК»</t>
  </si>
  <si>
    <t>Общество с ограниченной ответственностью «Профессиональная коллекторская организация «ФИНПРАВСЕКЬЮРИТИ»,
ООО «ПКО «ФПС»</t>
  </si>
  <si>
    <t>Общество с ограниченной ответственностью Профессиональная коллекторская организация «БлицФинанс», 
ООО ПКО «БлицФинанс»</t>
  </si>
  <si>
    <t>Общество с ограниченной ответственностью Профессиональная коллекторская организация «Волга-Коллект»,
ООО «ПКО «Волга-Коллект»</t>
  </si>
  <si>
    <t>Общество с ограниченной ответственностью профессиональная коллекторская организация «ФКС» , 
ООО ПКО «ФКС»</t>
  </si>
  <si>
    <t>Акционерное общество
«Профессиональная коллекторская организация «ГОРКОЛЛЕКТ»
АО «ПКО «ГОРКОЛЛЕКТ»</t>
  </si>
  <si>
    <t>Общество с ограниченной ответственностью «Профессиональная коллекторская организация «Бэст Инвест Консалтинг», 
ООО «ПКО «Бэст Инвест Консалтинг»</t>
  </si>
  <si>
    <t>Общество с ограниченной ответственностью Профессиональная коллекторская организация «Сигма Коллект»,
ООО ПКО «Сигма Коллект»</t>
  </si>
  <si>
    <t>Общество с ограниченной ответственностью профессиональная коллекторская организация «Ругевит», 
ООО ПКО «Ругевит»</t>
  </si>
  <si>
    <t>Общество с ограниченной ответственностью Профессиональная коллекторская организация «Служба финансовой поддержки», 
ООО ПКО «СФП»</t>
  </si>
  <si>
    <t>Общество с ограниченной ответственностью Профессиональная Коллекторская Организация «ХАБЕР»,
ООО ПКО «ХАБЕР»</t>
  </si>
  <si>
    <t>Общество с ограниченной ответственностью Профессиональная коллекторская организация «Финдолг»,
ООО ПКО «Финдолг»</t>
  </si>
  <si>
    <t>Общество с ограниченной ответственностью Профессиональная коллекторская организация «ВИД», 
ООО ПКО «ВИД»</t>
  </si>
  <si>
    <t>Общество с ограниченной ответственностью Профессиональная коллекторская организация «ВИРА»</t>
  </si>
  <si>
    <t>Общество с ограниченной ответственность. «Профессиональная коллекторская организация «Банкрот-НН», 
ООО «ПКО «Банкрот-НН»</t>
  </si>
  <si>
    <t>Общество с ограниченной ответственностью "РВД"</t>
  </si>
  <si>
    <t>445057, Самарская обл, Тольятти г, Спортивная ул, владение № 9</t>
  </si>
  <si>
    <t>09349508</t>
  </si>
  <si>
    <t>ООО "БАНКРОТ-НН"</t>
  </si>
  <si>
    <t>г. Нижний Новгород, Волжская наб., д. 23, КВ. 5, 603159</t>
  </si>
  <si>
    <t>44858296</t>
  </si>
  <si>
    <t>Общество с ограниченной ответственностью "ВИРА"</t>
  </si>
  <si>
    <t>170043, Тверская обл, Городской округ город Тверь, Можайского ул, дом № 58, квартира 70</t>
  </si>
  <si>
    <t>80996568</t>
  </si>
  <si>
    <t>Деятельность в области документальной электросвязи</t>
  </si>
  <si>
    <t>ОБЩЕСТВО С ОГРАНИЧЕННОЙ ОТВЕТСТВЕННОСТЬЮ "ЭКВИТИ ЛАБ"</t>
  </si>
  <si>
    <t>г. Москва, ул. Селезневская, д. 22, пом. 4/25/3А, 127473</t>
  </si>
  <si>
    <t>89525468</t>
  </si>
  <si>
    <t>445057, Самарская обл, Тольятти г, Спортивная ул, вл. № 9</t>
  </si>
  <si>
    <t>ОБЩЕСТВО С ОГРАНИЧЕННОЙ ОТВЕТСТВЕННОСТЬЮ "БАНКРОТ-НН"</t>
  </si>
  <si>
    <t>170043, Тверская обл, Тверь г, Можайского ул, д. № 58, кв. 70</t>
  </si>
  <si>
    <t>603159, г. Нижний Новгород, Волжская наб., д. 23, КВАРТИРА 5</t>
  </si>
  <si>
    <t>Общество с ограниченной ответственностью "Профессиональная коллекторская организация "РВД"</t>
  </si>
  <si>
    <t>Общество с ограниченной ответственностью "Профессиональная коллекторская организация "БАНКРОТ-НН"</t>
  </si>
  <si>
    <t>Общество с ограниченной ответственностью "Профессиональная коллекторская организация "ВИРА"</t>
  </si>
  <si>
    <t>Общество с ограниченной ответственностью "Профессиональная коллекторская организация "ЭКВИТИ ЛАБ"</t>
  </si>
  <si>
    <t>ООО ПКО "РВД"</t>
  </si>
  <si>
    <t>ООО ПКО "БАНКРОТ-НН"</t>
  </si>
  <si>
    <t>ООО ПКО "Вира"</t>
  </si>
  <si>
    <t>ООО ПКО "Эквити Лаб"</t>
  </si>
  <si>
    <t>632101001</t>
  </si>
  <si>
    <t>bankrnn.ru</t>
  </si>
  <si>
    <t>pko-vira.ru</t>
  </si>
  <si>
    <t xml:space="preserve"> ООО ПКО «СКМ» зарегистрировано по адресу: 121151, Москва г, наб Тараса Шевченко, д 23А. Генеральным директором является Дуда Игорь Викторович. Рост доходов компании за 5 лет: 165,7%. Рост финансовых активов компании за 5 лет: 188,64%. Объем заемных средств компании на конец 2024 года: 176734 тыс. руб. ФССП присвоил низкий уровень риска для данного ПКО.</t>
  </si>
  <si>
    <t xml:space="preserve"> ООО ПКО «АБК» зарегистрировано по адресу: 117997, Москва г, ул Вавилова, д 19. Генеральным директором является Колосков Максим Викторович. Рост доходов компании за 5 лет: 159,1%. Рост финансовых активов компании за 5 лет: 637,55%. Объем заемных средств компании на конец 2024 года: 99136 тыс. руб. ФССП присвоил высокий уровень риска для данного ПКО.</t>
  </si>
  <si>
    <t xml:space="preserve"> НАО ПКО «ПКБ» зарегистрировано по адресу: 108811, Москва г,  22-й км (Киевское ш.), двлд 6 стр 1. Генеральным директором является Клековкин Николай Игоревич. Рост доходов компании за 5 лет: 183,7%. Рост финансовых активов компании за 5 лет: 298,03%. Объем заемных средств компании на конец 2024 года: 1760236 тыс. руб. ФССП присвоил значительный уровень риска для данного ПКО.</t>
  </si>
  <si>
    <t xml:space="preserve"> ООО ПКО НСВ зарегистрировано по адресу: 108811, Москва г,  22-й км (Киевское ш.), двлд 6 стр 1. Генеральным директором является Виноградов Артур Алексеевич. Рост доходов компании за 5 лет: 98,5%. Рост финансовых активов компании за 5 лет: 3,83%. ФССП присвоил высокий уровень риска для данного ПКО.</t>
  </si>
  <si>
    <t xml:space="preserve"> АО ПКО «ФАСП» зарегистрировано по адресу: 129085, Москва г, вн.тер.г. муниципальный округ Останкинский, пр-кт Мира, д. 105, стр. 1, помещение 1/1, . Генеральным директором является Давымока Сергей Вячеславович. Рост доходов компании за 5 лет: 73,5%. Рост финансовых активов компании за 5 лет: 34,79%. Объем заемных средств компании на конец 2024 года: 93259 тыс. руб. ФССП присвоил высокий уровень риска для данного ПКО.</t>
  </si>
  <si>
    <t xml:space="preserve"> ООО «ПКО «М.Б.А. Финансы» зарегистрировано по адресу: 115280, Москва г, ул Мастеркова, 4, Эт 15 Пом I Ком 35. Генеральным директором является Вахата Федор. Рост доходов компании за 5 лет: 252,5%. Рост финансовых активов компании за 5 лет: 216,79%. Объем заемных средств компании на конец 2024 года: 660689 тыс. руб. ФССП присвоил высокий уровень риска для данного ПКО.</t>
  </si>
  <si>
    <t xml:space="preserve"> ООО ПКО «ГК ФИН» зарегистрировано по адресу: 610017, Кировская обл, г Киров, ул Горбачева, Д.62, пом. 29. Генеральным директором является Филатова Наталья Дмитриевна. Рост доходов компании за 5 лет: 38,5%. Рост финансовых активов компании за 5 лет: 0,13%. Объем заемных средств компании на конец 2024 года: 8012 тыс. руб. ФССП присвоил низкий уровень риска для данного ПКО.</t>
  </si>
  <si>
    <t xml:space="preserve"> ООО «ПКО Траст» зарегистрировано по адресу: 665801, Иркутская обл, г.о. Ангарское, г Ангарск, кв-л 252, стр. 19, офис 202. Генеральным директором является Долюк Андрей Николаевич. Рост доходов компании за 5 лет: 278,8%. Рост финансовых активов компании за 5 лет: 350,69%. Объем заемных средств компании на конец 2024 года: 39151 тыс. руб. ФССП присвоил низкий уровень риска для данного ПКО.</t>
  </si>
  <si>
    <t xml:space="preserve"> ООО «ПКО Траст-Западная Сибирь» зарегистрировано по адресу: 665801, Иркутская обл, г.о. Ангарское, г Ангарск, кв-л 252, стр. 19, офис 203. Генеральным директором является Долюк Андрей Николаевич. Рост доходов компании за 5 лет: 80,8%. Рост финансовых активов компании за 5 лет: 191,34%. Объем заемных средств компании на конец 2024 года: 12628 тыс. руб. ФССП присвоил низкий уровень риска для данного ПКО.</t>
  </si>
  <si>
    <t xml:space="preserve"> ООО «ПКО Управляющая компания Траст» зарегистрировано по адресу: 665801, Иркутская обл, г.о. Ангарское, г Ангарск, кв-л 252, стр. 19, офис 207. Генеральным директором является Долюк Андрей Николаевич. Рост доходов компании за 5 лет: 185,5%. Рост финансовых активов компании за 5 лет: 302,79%. Объем заемных средств компании на конец 2024 года: 18407 тыс. руб. ФССП присвоил низкий уровень риска для данного ПКО.</t>
  </si>
  <si>
    <t xml:space="preserve"> ООО « ПКО Компания Траст» зарегистрировано по адресу: 665801, Иркутская обл, г.о. Ангарское, г Ангарск, кв-л 252, стр. 19, офис 208. Генеральным директором является Долюк Андрей Николаевич. Рост доходов компании за 5 лет: 85,9%. Рост финансовых активов компании за 5 лет: 98,42%. Объем заемных средств компании на конец 2024 года: 4394 тыс. руб. ФССП присвоил низкий уровень риска для данного ПКО.</t>
  </si>
  <si>
    <t xml:space="preserve"> ООО ПКО «ДА-ЦКБ» зарегистрировано по адресу: 141304, Московская область, г. Сергиев Посад, ш. Московское, дом 6, помещение 1. Генеральным директором является Туржанский Дмитрий Борисович. Рост доходов компании за 5 лет: 29,7%. ФССП присвоил низкий уровень риска для данного ПКО.</t>
  </si>
  <si>
    <t xml:space="preserve"> ООО ПКО «Филберт» зарегистрировано по адресу: 198095, Санкт-Петербург г, Маршала Говорова ул, дом № 35, корпус 5, лит. Ж. Генеральным директором является Иванов Андрей Борисович. Рост доходов компании за 5 лет: 347,3%. Рост финансовых активов компании за 5 лет: 347,33%. Объем заемных средств компании на конец 2024 года: 1284660 тыс. руб. ФССП присвоил высокий уровень риска для данного ПКО.</t>
  </si>
  <si>
    <t xml:space="preserve"> ООО ПКО "Бюро кредитной безопасности «РУССКОЛЛЕКТОР» зарегистрировано по адресу: 129515, Город Москва, вн.тер. г. Муниципальный Округ Останкинский, ул Академика Королева, дом 13, строение 1, этаж 2 КОМ 14 ПОМ II. Генеральным директором является Боброва Светлана Николаевна. Рост доходов компании за 5 лет: 7,8%. Рост финансовых активов компании за 5 лет: 100,51%. Объем заемных средств компании на конец 2024 года: 3550 тыс. руб. ФССП присвоил низкий уровень риска для данного ПКО.</t>
  </si>
  <si>
    <t xml:space="preserve"> ООО ПКО «Столичное АВД» зарегистрировано по адресу: 107564, Москва г, ул Краснобогатырская, 2, 2, 5. Генеральным директором является Цацуа Давид Владимирович. Рост доходов компании за 5 лет: 55,7%. Рост финансовых активов компании за 5 лет: 513,68%. Объем заемных средств компании на конец 2024 года: 797772 тыс. руб. ФССП присвоил средний уровень риска для данного ПКО.</t>
  </si>
  <si>
    <t xml:space="preserve"> ООО «ПКО «Кредит Инкасо Рус» зарегистрировано по адресу: 127273, Москва г, Березовая аллея, дом № 5А, строение 7, помещение 4. Генеральным директором является Стрелковская Алла-мария Адамовна. Рост доходов компании за 5 лет: 54,9%. Рост финансовых активов компании за 5 лет: 163,77%. ФССП присвоил низкий уровень риска для данного ПКО.</t>
  </si>
  <si>
    <t xml:space="preserve"> ООО ПКО «КЭФ» зарегистрировано по адресу: 127055, Москва г, вн.тер.г. муниципальный округ Тверской, ул Бутырский Вал, д. 68/70, стр. 1, помещ. 1, комната 44. Генеральным директором является Семендуев Виктор Александрович. Рост доходов компании за 5 лет: 187,3%. ФССП присвоил высокий уровень риска для данного ПКО.</t>
  </si>
  <si>
    <t xml:space="preserve"> ООО ПКО «Феникс» зарегистрировано по адресу: 127287, Город Москва, вн.тер. г. Муниципальный Округ Савеловский, ул Хуторская 2-Я, дом 38А, строение 26. Генеральным директором является Феклисов Иван Владимирович. Рост доходов компании за 5 лет: 165,7%. Рост финансовых активов компании за 5 лет: 222%. ФССП присвоил высокий уровень риска для данного ПКО.</t>
  </si>
  <si>
    <t xml:space="preserve"> ООО «ПКО «Камелот» зарегистрировано по адресу: 614000, Пермский край, д. 38, г. Пермь, ул. Ленина, офис 307. Генеральным директором является Лизунов Сергей Евгеньевич. Рост доходов компании за 5 лет: 61,9%. Объем заемных средств компании на конец 2024 года: 4232 тыс. руб. ФССП присвоил низкий уровень риска для данного ПКО.</t>
  </si>
  <si>
    <t xml:space="preserve"> ООО ПКО «Агентство ЮВС» зарегистрировано по адресу: 614016, Пермский край, г Пермь, ул Краснофлотская, Дом 28. Генеральным директором является Шпетер Сергей Эдуардович. Рост доходов компании за 5 лет: 169,9%. Рост финансовых активов компании за 5 лет: 308,06%. ФССП присвоил низкий уровень риска для данного ПКО.</t>
  </si>
  <si>
    <t xml:space="preserve"> ООО «ПКО «НОРД КОЛЛЕКТ» зарегистрировано по адресу: 194044, Санкт-Петербург г, вн.тер.г. муниципальный округ Сампсониевское, пр-кт Финляндский, д. 4, литера А, офис 209. Генеральным директором является Применко Иван Петрович. Рост доходов компании за 5 лет: 46,5%. Объем заемных средств компании на конец 2024 года: 12736 тыс. руб. ФССП присвоил низкий уровень риска для данного ПКО.</t>
  </si>
  <si>
    <t xml:space="preserve"> ООО ПКО «ВИНГО» зарегистрировано по адресу: 117420, Москва г, Профсоюзная ул, дом 57, офис ЭТАЖ 4, помещение III, комната 114. Генеральным директором является Ермилов Михаил Вячеславович. Рост доходов компании за 5 лет: 7,6%. Рост финансовых активов компании за 5 лет: 99,49%. ФССП присвоил низкий уровень риска для данного ПКО.</t>
  </si>
  <si>
    <t xml:space="preserve"> ООО «ПКО «СП» зарегистрировано по адресу: 344013, Ростовская обл, г Ростов-на-Дону, ул Мечникова, 39в. Генеральным директором является Бревдо Михаил Григорьевич. Рост доходов компании за 5 лет: 214,6%. ФССП присвоил низкий уровень риска для данного ПКО.</t>
  </si>
  <si>
    <t xml:space="preserve"> ООО ПКО «Бэтта» зарегистрировано по адресу: 603155, Нижегородская область, г.о. Город Нижний Новгород, г Нижний Новгород, ул Ковалихинская, дом 72, квартира 71. Генеральным директором является Антифьев Александр Николаевич. Рост доходов компании за 5 лет: 61,1%. ФССП присвоил низкий уровень риска для данного ПКО.</t>
  </si>
  <si>
    <t xml:space="preserve"> ООО ПКО «Премьер Авто» зарегистрировано по адресу: Приморский край, Владивостокский г.о., г. Владивосток, ул. Светланская, д. 85, ПОМЕЩ. Х, 690001. Генеральным директором является Золотухина Галина Степановна. Рост доходов компании за 5 лет: 284,3%. Объем заемных средств компании на конец 2024 года: 17861 тыс. руб. ФССП присвоил низкий уровень риска для данного ПКО.</t>
  </si>
  <si>
    <t xml:space="preserve"> ООО «ПКО «АФПБ» зарегистрировано по адресу: 195009, Санкт-Петербург г, Кондратьевский пр-кт, дом 2, литера Л, офис 300. Генеральным директором является Иванов Александр Иванович. Рост доходов компании за 5 лет: 82,8%. Рост финансовых активов компании за 5 лет: 100%. Объем заемных средств компании на конец 2024 года: 1544 тыс. руб. ФССП присвоил низкий уровень риска для данного ПКО.</t>
  </si>
  <si>
    <t xml:space="preserve"> ООО ПКО «Лайф» зарегистрировано по адресу: 440000, Пензенская обл, Пенза г, Пушкина ул, дом 3, офис 506. Генеральным директором является Ладыгин Михаил Евгеньевич. Рост доходов компании за 5 лет: 18,5%. Рост финансовых активов компании за 5 лет: 95,18%. ФССП присвоил низкий уровень риска для данного ПКО.</t>
  </si>
  <si>
    <t xml:space="preserve"> ООО ПКО «БВД» зарегистрировано по адресу: 655017, Хакасия Респ, Абакан г, Чертыгашева ул, дом 77, помещение 44Н. Генеральным директором является Корсунов Игорь Владимирович. Рост доходов компании за 5 лет: 141,5%. Рост финансовых активов компании за 5 лет: 2,93%. Объем заемных средств компании на конец 2024 года: 364425 тыс. руб. ФССП присвоил низкий уровень риска для данного ПКО.</t>
  </si>
  <si>
    <t xml:space="preserve"> ООО ПКО «ЭОС» зарегистрировано по адресу: 117105, Москва г, вн.тер. г. муниципальный округ Нагорный, ш Варшавское, д. 26, этаж 2, ч. нежил. помещ. 8. Генеральным директором является Дмитраков Антон Александрович. Рост доходов компании за 5 лет: 153,8%. Рост финансовых активов компании за 5 лет: 209,75%. Объем заемных средств компании на конец 2024 года: 2227176 тыс. руб. ФССП присвоил низкий уровень риска для данного ПКО.</t>
  </si>
  <si>
    <t xml:space="preserve"> ООО «МИНДОЛГ» зарегистрировано по адресу: 119019, Город Москва, вн.тер. г. Муниципальный Округ Арбат, ул Арбат, дом 6/2, помещение 2/1/4. Генеральным директором является Живой Владимир Васильевич. Рост доходов компании за 5 лет: 120,1%. Объем заемных средств компании на конец 2024 года: 16885 тыс. руб. ФССП присвоил низкий уровень риска для данного ПКО.</t>
  </si>
  <si>
    <t xml:space="preserve"> ООО ПКО «Вела» зарегистрировано по адресу: 614030, 59, Пермь, Кабельщиков, дом № 6. Генеральным директором является Бревнов Виталий Владимирович. Рост доходов компании за 5 лет: 135,9%. Объем заемных средств компании на конец 2024 года: 2947 тыс. руб. ФССП присвоил низкий уровень риска для данного ПКО.</t>
  </si>
  <si>
    <t xml:space="preserve"> ООО ПКО «Правовой центр «ОДА» зарегистрировано по адресу: 460000, Оренбургская область, г Оренбург, ул Гая, д. 3. Генеральным директором является Филиппов Анатолий Алексеевич. Рост доходов компании за 5 лет: 5,6%. Рост финансовых активов компании за 5 лет: 2472,06%. Объем заемных средств компании на конец 2024 года: 7665 тыс. руб. ФССП присвоил низкий уровень риска для данного ПКО.</t>
  </si>
  <si>
    <t xml:space="preserve"> ООО «ПКО «Авантаж» зарегистрировано по адресу: 620073, Свердловская обл, г Екатеринбург, ул Крестинского, 53б. Генеральным директором является Пшеницын Сергей Анатольевич. Рост доходов компании за 5 лет: 203,5%. Рост финансовых активов компании за 5 лет: 201,06%. Объем заемных средств компании на конец 2024 года: 280800 тыс. руб. ФССП присвоил низкий уровень риска для данного ПКО.</t>
  </si>
  <si>
    <t xml:space="preserve"> ООО ПКО «ЛЕКС» зарегистрировано по адресу: 170006, г.Тверь, ул.Брагина, д.6А, оф.307. Генеральным директором является Кучинов Владислав Владимирович. Рост доходов компании за 5 лет: 158,3%. ФССП присвоил низкий уровень риска для данного ПКО.</t>
  </si>
  <si>
    <t xml:space="preserve"> ООО «ПКО «ИЛМА» зарегистрировано по адресу: г. Петрозаводск, р-н Центр, ул. Гоголя, д. 58, ЭТАЖ 2, 185035. Генеральным директором является Князева Анастасия Игоревна. Рост доходов компании за 5 лет: 175,8%. Рост финансовых активов компании за 5 лет: 344,8%. ФССП присвоил низкий уровень риска для данного ПКО.</t>
  </si>
  <si>
    <t xml:space="preserve"> ООО «ПКО КОНТРОЛЬ» зарегистрировано по адресу: 358000, Калмыкия Респ, г Элиста, ул В.И.Ленина, 240, 306. Генеральным директором является Жихоров Дмитрий Анатольевич. Рост доходов компании за 5 лет: 492,2%. Рост финансовых активов компании за 5 лет: 1297,01%. Объем заемных средств компании на конец 2024 года: 5 тыс. руб. ФССП присвоил высокий уровень риска для данного ПКО.</t>
  </si>
  <si>
    <t xml:space="preserve"> ООО «ПКО «Долговое агентство ВЕРУС» зарегистрировано по адресу: 109382, Москва г, Судакова ул, дом № 10, офис 213. Генеральным директором является Карцев Роман Владимирович. Рост доходов компании за 5 лет: 387%. Объем заемных средств компании на конец 2024 года: 47 тыс. руб. ФССП присвоил низкий уровень риска для данного ПКО.</t>
  </si>
  <si>
    <t xml:space="preserve"> ООО «ПКО «Группа СВС» зарегистрировано по адресу: 129344, Москва г, Верхоянская ул, дом № 18, корпус 2, помещение 2, оф.141. Генеральным директором является Стародубов Сергей Вячеславович. Рост доходов компании за 5 лет: 78,9%. ФССП присвоил низкий уровень риска для данного ПКО.</t>
  </si>
  <si>
    <t xml:space="preserve"> ООО «ПКО «Форвард» зарегистрировано по адресу: 630099, Новосибирская обл, г.о. город Новосибирск, г Новосибирск, ул Урицкого, д. 21, кв. 7, 9, 10, 11, 12, 13, 14, 15, 16. Генеральным директором является Степанов Иван Александрович. Рост доходов компании за 5 лет: 46,8%. Рост финансовых активов компании за 5 лет: 15,55%. Объем заемных средств компании на конец 2024 года: 253500 тыс. руб. ФССП присвоил низкий уровень риска для данного ПКО.</t>
  </si>
  <si>
    <t xml:space="preserve"> ООО «Профессиональная коллекторская организация «Легал Коллекшн» зарегистрировано по адресу: г. Самара, ул. Революционная, д. 111, оф. 8, эт. 1, 443079. Генеральным директором является Глебова Юлия Валерьевна. Рост доходов компании за 5 лет: 270,3%. Рост финансовых активов компании за 5 лет: 142,39%. Объем заемных средств компании на конец 2024 года: 2342 тыс. руб. ФССП присвоил низкий уровень риска для данного ПКО.</t>
  </si>
  <si>
    <t xml:space="preserve"> ООО ПКО «ЖКИ-НН» зарегистрировано по адресу: 603005, Нижегородская обл, Нижний Новгород г, Пискунова ул, дом 21/2, офис 31. Генеральным директором является Переплётчиков Илья Михайлович. Рост доходов компании за 5 лет: 132,5%. Объем заемных средств компании на конец 2024 года: 575 тыс. руб. ФССП присвоил низкий уровень риска для данного ПКО.</t>
  </si>
  <si>
    <t xml:space="preserve"> ООО ПКО «Мегасах» зарегистрировано по адресу: Сахалинская обл., г.о. город Южно-Сахалинск, г. Южно-Сахалинск, ул. Алексея Максимовича Горького, д. 23, 693023. Генеральным директором является Павлютин Сергей Сергеевич. Рост доходов компании за 5 лет: 291,2%. Рост финансовых активов компании за 5 лет: 2,63%. Объем заемных средств компании на конец 2024 года: 8720 тыс. руб. ФССП присвоил низкий уровень риска для данного ПКО.</t>
  </si>
  <si>
    <t xml:space="preserve"> ООО «ПКО «АРД» зарегистрировано по адресу: Ивановская обл., г.о. Иваново, г. Иваново, ул. Богдана Хмельницкого, д. 83, ОФИС 5, 153022. Генеральным директором является Коротков Максим Валерьевич. Рост доходов компании за 5 лет: 37,6%. Объем заемных средств компании на конец 2024 года: 2022 тыс. руб. ФССП присвоил низкий уровень риска для данного ПКО.</t>
  </si>
  <si>
    <t xml:space="preserve"> ООО ПКО «СААБ» зарегистрировано по адресу: 603087, Нижегородская область, г. Нижний Новгород, ш. Казанское, дом 10, корпус 3, помещение 2. Генеральным директором является Шарпов Сергей Викторович. Рост доходов компании за 5 лет: 137,3%. Рост финансовых активов компании за 5 лет: 64,58%. ФССП присвоил низкий уровень риска для данного ПКО.</t>
  </si>
  <si>
    <t xml:space="preserve"> ООО ПКО «АФК» зарегистрировано по адресу: 603087, Нижегородская область, г. Нижний Новгород, ш. Казанское, дом 10, корпус 3, помещение 2. Генеральным директором является Шарпов Сергей Викторович. Рост доходов компании за 5 лет: 85%. Рост финансовых активов компании за 5 лет: 4,07%. ФССП присвоил низкий уровень риска для данного ПКО.</t>
  </si>
  <si>
    <t xml:space="preserve"> ООО ПКО «НАСД» зарегистрировано по адресу: г. Москва, ул. Писцовая, д. 16, к. 2, 127287. Генеральным директором является Сморчков Гаярь Николаевич. Рост доходов компании за 5 лет: 39,3%. Рост финансовых активов компании за 5 лет: 132,47%. Объем заемных средств компании на конец 2024 года: 1231 тыс. руб. ФССП присвоил низкий уровень риска для данного ПКО.</t>
  </si>
  <si>
    <t xml:space="preserve"> ООО Профессиональная коллекторская организация «АБВ» зарегистрировано по адресу: 119119, Москва г, Ленинский пр-кт, дом 42, корпус 1_2_3, этаж 1, помещение I, комната 88. Генеральным директором является Григоров Максим Николаевич. Рост доходов компании за 5 лет: 161,8%. Объем заемных средств компании на конец 2024 года: 1151 тыс. руб. ФССП присвоил низкий уровень риска для данного ПКО.</t>
  </si>
  <si>
    <t xml:space="preserve"> ООО ПКО «Югория» зарегистрировано по адресу: 620075, Свердловская обл, г Екатеринбург, ул Горького, 63, 226. Генеральным директором является Долженков Сергей Владимирович. Рост доходов компании за 5 лет: 56,5%. ФССП присвоил низкий уровень риска для данного ПКО.</t>
  </si>
  <si>
    <t xml:space="preserve"> ООО ПКО «АРС ФИНАНС» зарегистрировано по адресу: 620014, Свердловская обл, г Екатеринбург, ул Добролюбова, стр 16, 717. Генеральным директором является Лысенко Александр Александрович. Рост доходов компании за 5 лет: 90,2%. ФССП присвоил низкий уровень риска для данного ПКО.</t>
  </si>
  <si>
    <t xml:space="preserve"> ООО КА «Регион» зарегистрировано по адресу: 625002, Тюменская обл, г.о. город Тюмень, г Тюмень, ул Комсомольская, д. 49, офис 401. Генеральным директором является Панченко Константин Николаевич. Рост доходов компании за 5 лет: 87,6%. ФССП присвоил низкий уровень риска для данного ПКО.</t>
  </si>
  <si>
    <t xml:space="preserve"> ООО ПКО «СпецСнаб71» зарегистрировано по адресу: 390037, Рязанская область, г.о. город Рязань, г Рязань, ул Большая, д. 106, помещ. Н 11. Генеральным директором является Сазонов Сергей Владимирович. Рост доходов компании за 5 лет: 158,4%. Рост финансовых активов компании за 5 лет: 35,05%. Объем заемных средств компании на конец 2024 года: 222162 тыс. руб. ФССП присвоил низкий уровень риска для данного ПКО.</t>
  </si>
  <si>
    <t xml:space="preserve"> ООО ПКО «Колизей» зарегистрировано по адресу: 660017, г. Красноярск, пр-кт Мира, д. 94, пом. 501. Генеральным директором является Сальников Григорий Николаевич. Рост доходов компании за 5 лет: 24,1%. Объем заемных средств компании на конец 2024 года: 18146 тыс. руб. ФССП присвоил низкий уровень риска для данного ПКО.</t>
  </si>
  <si>
    <t xml:space="preserve"> ООО ПКО «Центр ЮСБ ЮФО» зарегистрировано по адресу: 350911, Краснодарский край, Краснодар г, Трамвайная ул, дом № 25, оф.9. Генеральным директором является Чернов Алексей Юрьевич. Рост доходов компании за 5 лет: 223,2%. ФССП присвоил низкий уровень риска для данного ПКО.</t>
  </si>
  <si>
    <t xml:space="preserve"> ООО ПКО «Экспресс-Кредит» зарегистрировано по адресу: 628404, Ханты-Мансийский Автономный округ - Югра АО, г.о. Сургут, г Сургут, ул Григория Кукуевицкого, д. 15, кв. 305, . Генеральным директором является Обухова Гульнара Зайнулловна. Рост доходов компании за 5 лет: 163,6%. Рост финансовых активов компании за 5 лет: 22,8%. ФССП присвоил низкий уровень риска для данного ПКО.</t>
  </si>
  <si>
    <t xml:space="preserve"> ООО «ПКО «Правовая защита» зарегистрировано по адресу: 443080, Самарская обл, г Самара, ул Революционная, 70, 3, 25. Генеральным директором является Романова Ольга Сергеевна. Рост доходов компании за 5 лет: 400%. Рост финансовых активов компании за 5 лет: 68,75%. Объем заемных средств компании на конец 2024 года: 1718 тыс. руб. ФССП присвоил низкий уровень риска для данного ПКО.</t>
  </si>
  <si>
    <t xml:space="preserve"> ООО ПКО «ДА «ФЕМИДА» зарегистрировано по адресу: 197374, Город Санкт-Петербург, ул. Мебельная, дом 12, корпус 1, литер А, помещение 55-Н, офис 420. Генеральным директором является Карташова Ольга Владимировна. Рост доходов компании за 5 лет: 2291,1%. Рост финансовых активов компании за 5 лет: 828,74%. Объем заемных средств компании на конец 2024 года: 5404 тыс. руб. ФССП присвоил низкий уровень риска для данного ПКО.</t>
  </si>
  <si>
    <t xml:space="preserve"> ООО «ПКО «АКЦЕПТ» зарегистрировано по адресу: 140180, Московская обл, Жуковский г, Гагарина ул, дом № 85 В, помещение 1. Генеральным директором является Червяков Виктор Николаевич. Рост доходов компании за 5 лет: 211,2%. Рост финансовых активов компании за 5 лет: 197,27%. Объем заемных средств компании на конец 2024 года: 11160 тыс. руб. ФССП присвоил низкий уровень риска для данного ПКО.</t>
  </si>
  <si>
    <t xml:space="preserve"> ООО «ПКО «Партнёр-НСК» зарегистрировано по адресу: 633010, Новосибирская обл, г Бердск, ул Вокзальная, д 26, 106. Генеральным директором является Есаев Сергей Дмитриевич. Рост доходов компании за 5 лет: 237,9%. Объем заемных средств компании на конец 2024 года: 895 тыс. руб. ФССП присвоил низкий уровень риска для данного ПКО.</t>
  </si>
  <si>
    <t xml:space="preserve"> ООО ПКО «Юридический центр «МКС» зарегистрировано по адресу: 400117, Волгоградская область, г.о. Город-Герой Волгоград, г Волгоград, ул Им. Землячки, дом 66А, офис 106. Генеральным директором является Кислов Алексей Анатольевич. Рост доходов компании за 5 лет: 77,7%. Объем заемных средств компании на конец 2024 года: 2448 тыс. руб. ФССП присвоил низкий уровень риска для данного ПКО.</t>
  </si>
  <si>
    <t xml:space="preserve"> ООО ПКО «Кредит Коллект» зарегистрировано по адресу: 155908, Ивановская обл, Шуйский р-н, Шуя г, Свердлова ул, дом 104, квартира 90. Генеральным директором является Фролова Надежда Адольфовна. Рост доходов компании за 5 лет: 220,9%. Рост финансовых активов компании за 5 лет: 495,44%. Объем заемных средств компании на конец 2024 года: 13643 тыс. руб. ФССП присвоил низкий уровень риска для данного ПКО.</t>
  </si>
  <si>
    <t xml:space="preserve"> ООО ПКО «АВРОРА Консалт» зарегистрировано по адресу: 124482, Москва г, Зеленоград г, Савёлкинский проезд, дом 4, помещение XXI, комната 4, офис 4е. Генеральным директором является Кожевников Антон Алексеевич. Рост доходов компании за 5 лет: 288,2%. Рост финансовых активов компании за 5 лет: 172,13%. Объем заемных средств компании на конец 2024 года: 1571 тыс. руб. ФССП присвоил низкий уровень риска для данного ПКО.</t>
  </si>
  <si>
    <t xml:space="preserve"> ООО ПКО «Возврат» зарегистрировано по адресу: 620073, Свердловская обл., Екатеринбург г., Крестинского ул., строение 46А, офис 708. Генеральным директором является Яночкин Иван Юрьевич. Рост доходов компании за 5 лет: 692%. ФССП присвоил низкий уровень риска для данного ПКО.</t>
  </si>
  <si>
    <t xml:space="preserve"> ООО ПКО «Эксперт-Финанс» зарегистрировано по адресу: 117303, Москва г, ул Малая Юшуньская, 1, 1, 1/Ц. Генеральным директором является Паутов Андрей Александрович. Рост доходов компании за 5 лет: 129,2%. Рост финансовых активов компании за 5 лет: 0,02%. Объем заемных средств компании на конец 2024 года: 59210 тыс. руб. ФССП присвоил низкий уровень риска для данного ПКО.</t>
  </si>
  <si>
    <t xml:space="preserve"> ООО ПКО «МФИ Коллекшн» зарегистрировано по адресу: 150000, Ярославская область, г. Ярославль, ул. Большая Октябрьская, дом 29, офис 335. Генеральным директором является Мартынов Виктор Алексеевич. Рост доходов компании за 5 лет: 29,4%. Объем заемных средств компании на конец 2024 года: 310 тыс. руб. ФССП присвоил низкий уровень риска для данного ПКО.</t>
  </si>
  <si>
    <t xml:space="preserve"> ООО «ПКО «ЮГ-КОЛЛЕКШН» зарегистрировано по адресу: 344056, Ростовская обл, г Ростов-на-Дону, ул Белорусская, д 44/71, 1. Генеральным директором является Лукин Дмитрий Константинович. Рост доходов компании за 5 лет: 118,8%. Рост финансовых активов компании за 5 лет: 68,42%. Объем заемных средств компании на конец 2024 года: 6013 тыс. руб. ФССП присвоил низкий уровень риска для данного ПКО.</t>
  </si>
  <si>
    <t xml:space="preserve"> ООО «ПКО «ЖИЛИЩНИК-ПРО» зарегистрировано по адресу: 142116, Московская область, г.о. Подольск, г Подольск, ул Лобачева, дом 13, офис 425. Генеральным директором является Михалева Наталья Алексеевна. Рост доходов компании за 5 лет: 62,7%. Рост финансовых активов компании за 5 лет: 167,98%. ФССП присвоил низкий уровень риска для данного ПКО.</t>
  </si>
  <si>
    <t xml:space="preserve"> ООО «ПКО «Редут» зарегистрировано по адресу: 420021, Татарстан Респ, Казань г, Братьев Петряевых ул, дом № 5, помещение 407. Генеральным директором является Гаттаров Ринат Саматович. Рост доходов компании за 5 лет: 201,8%. Рост финансовых активов компании за 5 лет: 114,61%. Объем заемных средств компании на конец 2024 года: 14758 тыс. руб. ФССП присвоил низкий уровень риска для данного ПКО.</t>
  </si>
  <si>
    <t xml:space="preserve"> ООО «ПКО «БСВ» зарегистрировано по адресу: 195009, Санкт-Петербург г, Кондратьевский пр-кт, дом № 2, литера Л, помещение 302. Генеральным директором является Умеров Эмиль Гариевич. Рост доходов компании за 5 лет: 167,3%. Рост финансовых активов компании за 5 лет: 100%. Объем заемных средств компании на конец 2024 года: 1135 тыс. руб. ФССП присвоил низкий уровень риска для данного ПКО.</t>
  </si>
  <si>
    <t xml:space="preserve"> ООО ПКО «Партнер-Финанс» зарегистрировано по адресу: 150062, Ярославская область, г.о. Город Ярославль, г Ярославль, ул Космонавтов, дом 11, помещение КО.2.9. Генеральным директором является Кудряков Алексей Евгеньевич. Рост доходов компании за 5 лет: 65,7%. Рост финансовых активов компании за 5 лет: 248,9%. Объем заемных средств компании на конец 2024 года: 75095 тыс. руб. ФССП присвоил низкий уровень риска для данного ПКО.</t>
  </si>
  <si>
    <t xml:space="preserve"> ООО ПКО «Юр-Практика» зарегистрировано по адресу: 614058, Пермский край, г Пермь, ул Пожарная, д 18, 3. Генеральным директором является Коровин Максим Анатольевич. Рост доходов компании за 5 лет: 216,4%. Рост финансовых активов компании за 5 лет: 551,45%. Объем заемных средств компании на конец 2024 года: 481 тыс. руб. ФССП присвоил низкий уровень риска для данного ПКО.</t>
  </si>
  <si>
    <t xml:space="preserve"> ООО ПКО «Гироскоп» зарегистрировано по адресу: 428024, Чувашская Республика - Чувашия, Чебоксары г, Хевешская ул, дом № 1, строение А, офис 207. Генеральным директором является Захаров Тимофей Валерьевич. Рост доходов компании за 5 лет: 182,8%. ФССП присвоил низкий уровень риска для данного ПКО.</t>
  </si>
  <si>
    <t xml:space="preserve"> ООО ПКО «ГНК-Инвест» зарегистрировано по адресу: 426003, Удмуртская Респ, Ижевск г, Красноармейская ул, дом № 61, оф.27. Генеральным директором является Баранова Елена Алексеевна. Рост доходов компании за 5 лет: 241,2%. Рост финансовых активов компании за 5 лет: 14,7%. Объем заемных средств компании на конец 2024 года: 76671 тыс. руб. ФССП присвоил низкий уровень риска для данного ПКО.</t>
  </si>
  <si>
    <t xml:space="preserve"> АО ПКО «РИТМ-ФИНАНС» зарегистрировано по адресу: 117452, Город Москва, ул Азовская, д. 24, к. 3, помещ. 2/2. Генеральным директором является Сысолятин Михаил Александрович. Рост доходов компании за 5 лет: 14,8%. Рост финансовых активов компании за 5 лет: 123,89%. Объем заемных средств компании на конец 2024 года: 166568 тыс. руб. ФССП присвоил низкий уровень риска для данного ПКО.</t>
  </si>
  <si>
    <t xml:space="preserve"> ООО «ПКО «Партнер» зарегистрировано по адресу: Пермский край, Губахинский м.о., г. Гремячинск, ул. Свердлова, д. 7, 618270. Генеральным директором является Петров Сергей Геннадьевич. Рост доходов компании за 5 лет: 401,8%. Рост финансовых активов компании за 5 лет: 339,96%. Объем заемных средств компании на конец 2024 года: 198 тыс. руб. ФССП присвоил низкий уровень риска для данного ПКО.</t>
  </si>
  <si>
    <t xml:space="preserve"> ООО «ПКО «АСВ» зарегистрировано по адресу: 194044, город Санкт-Петербург, вн.тер. г. Муниципальный Округ Сампсониевское, пр-кт Большой Сампсониевский, дом 28, корпус 2, литера Д, офис 642. Генеральным директором является Богомолов Максим Владимирович. Рост доходов компании за 5 лет: 482,2%. Рост финансовых активов компании за 5 лет: 1041,57%. Объем заемных средств компании на конец 2024 года: 284159 тыс. руб. ФССП присвоил низкий уровень риска для данного ПКО.</t>
  </si>
  <si>
    <t xml:space="preserve"> ООО ПКО «Легал Плюс» зарегистрировано по адресу: 614068, Пермский край, г Пермь, ул Окулова, зд 75, к 2. Генеральным директором является Дмитриева Гузель Альфатовна. Рост доходов компании за 5 лет: 183,3%. Объем заемных средств компании на конец 2024 года: 985 тыс. руб. ФССП присвоил низкий уровень риска для данного ПКО.</t>
  </si>
  <si>
    <t xml:space="preserve"> ООО ПКО «Центр эффективного взыскания» зарегистрировано по адресу: 109316, Город Москва, вн.тер. г. Муниципальный Округ Нижегородский, пр-кт Волгоградский, дом 35, этаж 4, помещение 409. Генеральным директором является Митрофанов Никита Сергеевич. Рост доходов компании за 5 лет: 41,4%. ФССП присвоил низкий уровень риска для данного ПКО.</t>
  </si>
  <si>
    <t xml:space="preserve"> ООО «ПКО «Право» зарегистрировано по адресу: 440020, Пензенская обл, г Пенза, ул Володарского, стр. 23. Генеральным директором является Хахулин Дмитрий Игоревич. Рост доходов компании за 5 лет: 157,2%. Рост финансовых активов компании за 5 лет: 20%. Объем заемных средств компании на конец 2024 года: 316 тыс. руб. ФССП присвоил низкий уровень риска для данного ПКО.</t>
  </si>
  <si>
    <t xml:space="preserve"> ООО ПКО «Вин Лэвел Капитал» зарегистрировано по адресу: 423815, Республика Татарстан (Татарстан), г.о. город Набережные Челны, г Набережные Челны, пр-кт им Вахитова, д. 20Б. Генеральным директором является Каримов Радик Минизахидович. Рост доходов компании за 5 лет: 124,1%. Рост финансовых активов компании за 5 лет: 26149,75%. Объем заемных средств компании на конец 2024 года: 430865 тыс. руб. ФССП присвоил низкий уровень риска для данного ПКО.</t>
  </si>
  <si>
    <t xml:space="preserve"> ООО ПКО «Интер-Прайм» зарегистрировано по адресу: 127015, Москва г, Новодмитровская Б. ул, дом 23, строение 3. Генеральным директором является Куренкова Анастасия Сергеевна. Рост доходов компании за 5 лет: 141,2%. Рост финансовых активов компании за 5 лет: 266,13%. ФССП присвоил низкий уровень риска для данного ПКО.</t>
  </si>
  <si>
    <t xml:space="preserve"> ООО ПКО «РМК-Коллектинг» зарегистрировано по адресу: 123007, Город Москва, вн.тер. г. Муниципальный Округ Хорошевский, ш Хорошёвское, дом 35, корпус 1, помещение 7. Генеральным директором является Морозов Александр Александрович. Рост доходов компании за 5 лет: 210,2%. ФССП присвоил низкий уровень риска для данного ПКО.</t>
  </si>
  <si>
    <t xml:space="preserve"> ООО «ПКО «НБК» зарегистрировано по адресу: 610001, Кировская обл, Киров г, Красина ул, дом № 5, корпус 4. Генеральным директором является Калыгин Сергей Олегович. Рост доходов компании за 5 лет: 259,9%. Рост финансовых активов компании за 5 лет: 100,4%. Объем заемных средств компании на конец 2024 года: 25009 тыс. руб. ФССП присвоил низкий уровень риска для данного ПКО.</t>
  </si>
  <si>
    <t xml:space="preserve"> ООО ПКО «Урало-Сибирский расчетно-долговой центр» зарегистрировано по адресу: 620026, Свердловская обл, Екатеринбург г, Куйбышева ул, дом 48Г, квартира 17. Генеральным директором является Вершинин Дмитрий Федорович. Рост доходов компании за 5 лет: 178,8%. Объем заемных средств компании на конец 2024 года: 13227 тыс. руб. ФССП присвоил низкий уровень риска для данного ПКО.</t>
  </si>
  <si>
    <t xml:space="preserve"> ООО ПКО «Кредитный Арбитр» зарегистрировано по адресу: г. Тамбов, ул. Пионерская, д. 18, кв. 62, 392012. Генеральным директором является Аверин Алексей Николаевич. Рост доходов компании за 5 лет: 373,4%. Объем заемных средств компании на конец 2024 года: 554 тыс. руб. ФССП присвоил низкий уровень риска для данного ПКО.</t>
  </si>
  <si>
    <t xml:space="preserve"> ООО «ПКО «Вальтер и партнеры» зарегистрировано по адресу: 143005, Московская область, г.о. Одинцовский, г Одинцово, ш Можайское, дом 80Б, этаж 3, ОФИС 306. Генеральным директором является Бутырская Оксана Юрьевна. Рост доходов компании за 5 лет: 103%. Объем заемных средств компании на конец 2024 года: 116 тыс. руб. ФССП присвоил низкий уровень риска для данного ПКО.</t>
  </si>
  <si>
    <t xml:space="preserve"> ООО ПКО «КА Северная столица» зарегистрировано по адресу: Санкт-Петербург г,,,,Торжковская ул,5,А,13-Н, 197342. Генеральным директором является Терещенко Любовь Давидовна. Рост доходов компании за 5 лет: 84,2%. Рост финансовых активов компании за 5 лет: 170,89%. Объем заемных средств компании на конец 2024 года: 3161 тыс. руб. ФССП присвоил низкий уровень риска для данного ПКО.</t>
  </si>
  <si>
    <t xml:space="preserve"> ООО ПКО «АНТЕЙ» зарегистрировано по адресу: 117105, Москва г, муниципальный округ Донской, Варшавское ш, дом 16, корпус 1, этаж 1, помещение II, комната 1-9. Генеральным директором является Чапурин Дмитрий Васильевич. Рост доходов компании за 5 лет: 155,1%. ФССП присвоил низкий уровень риска для данного ПКО.</t>
  </si>
  <si>
    <t xml:space="preserve"> ООО ПКО «Фабула» зарегистрировано по адресу: 420044, Татарстан Респ, Казань г, Ямашева пр-кт, дом № 36Д, офис 15. Генеральным директором является Диянов Радик Рашидович. Рост доходов компании за 5 лет: 366,6%. Рост финансовых активов компании за 5 лет: 800,08%. Объем заемных средств компании на конец 2024 года: 117783 тыс. руб. ФССП присвоил низкий уровень риска для данного ПКО.</t>
  </si>
  <si>
    <t xml:space="preserve"> ООО ПКО «ОЛАНД» зарегистрировано по адресу: 614015, Пермский край, г Пермь, ул Монастырская, 61, 525. Генеральным директором является Небабин Роман Викторович. Рост доходов компании за 5 лет: 279,2%. Объем заемных средств компании на конец 2024 года: 13402 тыс. руб. ФССП присвоил низкий уровень риска для данного ПКО.</t>
  </si>
  <si>
    <t xml:space="preserve"> ООО ПКО «Инкасс Коллект» зарегистрировано по адресу: г. Чебоксары, ул. 50 лет Октября, д. 4, пом. 3, 428022. Генеральным директором является Фардзинов Александр Александрович. Рост доходов компании за 5 лет: 71,6%. Рост финансовых активов компании за 5 лет: 180,48%. Объем заемных средств компании на конец 2024 года: 1000 тыс. руб. ФССП присвоил низкий уровень риска для данного ПКО.</t>
  </si>
  <si>
    <t xml:space="preserve"> ООО ПКО «ССК» зарегистрировано по адресу: 121609, Москва г, б-р Осенний, д 23. Генеральным директором является Мохначев Дмитрий Вячеславович. Рост доходов компании за 5 лет: 149,2%. Рост финансовых активов компании за 5 лет: 565,79%. ФССП присвоил низкий уровень риска для данного ПКО.</t>
  </si>
  <si>
    <t xml:space="preserve"> ООО ПКО «АйДи Коллект» зарегистрировано по адресу: 121096, Москва г, ул. Василисы Кожиной, дом 1, офис Д13. Генеральным директором является Васильев Александр Александрович. Рост доходов компании за 5 лет: 1781,3%. Рост финансовых активов компании за 5 лет: 1667,65%. Объем заемных средств компании на конец 2024 года: 912527 тыс. руб. ФССП присвоил низкий уровень риска для данного ПКО.</t>
  </si>
  <si>
    <t xml:space="preserve"> ООО ПКО «ССПВ» зарегистрировано по адресу: 630108, Новосибирская обл, г Новосибирск, ул Станционная, 30а, 901. Генеральным директором является Солтус Сергей Борисович. Рост доходов компании за 5 лет: 308,9%. ФССП присвоил низкий уровень риска для данного ПКО.</t>
  </si>
  <si>
    <t xml:space="preserve"> ООО ПКО ЮФ «НЕРИС» зарегистрировано по адресу: 394006, Воронежская обл, г.о. город Воронеж, г Воронеж, ул 20-летия Октября, д. 90Б, офис 414. Генеральным директором является Суменко Сергей Александрович. Рост доходов компании за 5 лет: 200%. Рост финансовых активов компании за 5 лет: 0,11%. Объем заемных средств компании на конец 2024 года: 53947 тыс. руб. ФССП присвоил низкий уровень риска для данного ПКО.</t>
  </si>
  <si>
    <t xml:space="preserve"> ООО «Центр Прогресс» зарегистрировано по адресу: 109316, Город Москва, вн.тер. г. Муниципальный Округ Южнопортовый, пр-кт Волгоградский, дом 26, строение 1, этаж 8, комната 811. Генеральным директором является Гайдаенко Дмитрий Иванович. Рост доходов компании за 5 лет: 12,8%. Рост финансовых активов компании за 5 лет: 39,01%. Объем заемных средств компании на конец 2024 года: 129 тыс. руб. ФССП присвоил низкий уровень риска для данного ПКО.</t>
  </si>
  <si>
    <t xml:space="preserve"> ООО ПКО «КредитКонсалт» зарегистрировано по адресу: 109377, Москва г, вн.тер.г. муниципальный округ Рязанский, пр-кт Рязанский, д. 32, к. 3, этаж 5, офис 513. Генеральным директором является Щербакова Екатерина Владимировна. Рост доходов компании за 5 лет: 278,5%. Объем заемных средств компании на конец 2024 года: 207 тыс. руб. ФССП присвоил низкий уровень риска для данного ПКО.</t>
  </si>
  <si>
    <t xml:space="preserve"> ООО ПКО «АЛЬФА» зарегистрировано по адресу: 129346, Город Москва, вн.тер. г. Муниципальный Округ Лосиноостровский, ул Изумрудная, дом 18, этаж 5, ПОМЕЩ.XIII, комната 20, ОФИС 5Р. Генеральным директором является Зудин Сергей Андреевич. Рост доходов компании за 5 лет: 129,3%. Рост финансовых активов компании за 5 лет: 0,15%. Объем заемных средств компании на конец 2024 года: 13641 тыс. руб. ФССП присвоил низкий уровень риска для данного ПКО.</t>
  </si>
  <si>
    <t xml:space="preserve"> ООО ПКО «ДЕМОКРИТ» зарегистрировано по адресу: 620110, Свердловская область, г.о. Город Екатеринбург, г Екатеринбург, ул Чкалова, дом 239, квартира 299. Генеральным директором является Ванеев Максим Александрович. Рост доходов компании за 5 лет: 901,5%. Объем заемных средств компании на конец 2024 года: 5892 тыс. руб. ФССП присвоил низкий уровень риска для данного ПКО.</t>
  </si>
  <si>
    <t xml:space="preserve"> ООО ПКО «СЕВИНКОМ» зарегистрировано по адресу: г. Чита, ул. Чкалова, д. 158, помещение 34А, 672007. Генеральным директором является Петрик Алексей Владимирович. Рост доходов компании за 5 лет: 279,7%. Рост финансовых активов компании за 5 лет: 293,3%. Объем заемных средств компании на конец 2024 года: 4400 тыс. руб. ФССП присвоил низкий уровень риска для данного ПКО.</t>
  </si>
  <si>
    <t xml:space="preserve"> ООО ПКО «ЭВАЗ Консалтинг» зарегистрировано по адресу: 454080, Челябинская обл, г Челябинск, ул Энгельса, д 26А, помещ 20/1. Генеральным директором является Гусер Макс Алексеевич. Рост доходов компании за 5 лет: 311,2%. Рост финансовых активов компании за 5 лет: 14,71%. Объем заемных средств компании на конец 2024 года: 1230 тыс. руб. ФССП присвоил низкий уровень риска для данного ПКО.</t>
  </si>
  <si>
    <t xml:space="preserve"> ООО «ПКО «СБР-ЮГ» зарегистрировано по адресу: 355003, Ставропольский край, г Ставрополь, ул Дзержинского, 160, 396. Генеральным директором является Скутина Ирина Евгеньевна. Рост доходов компании за 5 лет: 58,5%. Объем заемных средств компании на конец 2024 года: 55 тыс. руб. ФССП присвоил низкий уровень риска для данного ПКО.</t>
  </si>
  <si>
    <t xml:space="preserve"> ООО ПКО «ЮРАРТ» зарегистрировано по адресу: 394088, Воронежская область, г.о. Город Воронеж, г Воронеж, ул Владимира Невского, дом 19А, квартира 224. Генеральным директором является Никульшина Наталия Васильевна. Рост доходов компании за 5 лет: 73,1%. Объем заемных средств компании на конец 2024 года: 40159 тыс. руб. ФССП присвоил низкий уровень риска для данного ПКО.</t>
  </si>
  <si>
    <t xml:space="preserve"> ООО ПКО «Кондор» зарегистрировано по адресу: 677000, г.Якутск, ул.Пояркова, д.20, к.1, кв.88. Генеральным директором является Юшин Михаил Сергеевич. Рост доходов компании за 5 лет: 271,4%. Рост финансовых активов компании за 5 лет: 34,2%. Объем заемных средств компании на конец 2024 года: 6967 тыс. руб. ФССП присвоил низкий уровень риска для данного ПКО.</t>
  </si>
  <si>
    <t xml:space="preserve"> ООО ПКО «ЮАИТ» зарегистрировано по адресу: 115114, г. Москва, ул Летниковская, д. 10, корп. 4, кв. 8/7. Генеральным директором является Кузнецов Максим Вадимович. Рост доходов компании за 5 лет: 271%. ФССП присвоил низкий уровень риска для данного ПКО.</t>
  </si>
  <si>
    <t xml:space="preserve"> ООО «ПКО Миктум» зарегистрировано по адресу: 115184, Город Москва, вн.тер.г. муниципальный округ Замоскворечье, пер Средний Овчинниковский, д. 12, помещ. 1/5. Генеральным директором является Ярошенко Артемий Владимирович. Рост доходов компании за 5 лет: 66,1%. Рост финансовых активов компании за 5 лет: 118,59%. Объем заемных средств компании на конец 2024 года: 37683 тыс. руб. ФССП присвоил низкий уровень риска для данного ПКО.</t>
  </si>
  <si>
    <t xml:space="preserve"> ООО ПКО «АЛЬЯНС ГРУПП» зарегистрировано по адресу: ВОРОНЕЖСКАЯ ОБЛАСТЬ, Г ВОРОНЕЖ, УЛ ХОЛЬЗУНОВА, Д. 4, ПОМЕЩ. 3/1, 394068. Генеральным директором является Прокофьева Елена Валентиновна. Рост доходов компании за 5 лет: 35,8%. Рост финансовых активов компании за 5 лет: 96,68%. Объем заемных средств компании на конец 2024 года: 2935 тыс. руб. ФССП присвоил низкий уровень риска для данного ПКО.</t>
  </si>
  <si>
    <t xml:space="preserve"> ООО «ПКО «Лидер» зарегистрировано по адресу: Волгоградская обл., г.о. город-герой Волгоград, г. Волгоград, ул. им. Циолковского, д. 39, ЭТАЖ 1, 400074. Генеральным директором является Цымбаревич Евгений Сергеевич. Рост доходов компании за 5 лет: 218,6%. Объем заемных средств компании на конец 2024 года: 7996 тыс. руб. ФССП присвоил низкий уровень риска для данного ПКО.</t>
  </si>
  <si>
    <t xml:space="preserve"> ООО ПКО «АУС» зарегистрировано по адресу: 614031, г.Пермь, ул.Костычева, д.17, кв.47. Генеральным директором является Аксенов Евгений Николаевич. Рост доходов компании за 5 лет: 346,7%. Рост финансовых активов компании за 5 лет: 141,33%. Объем заемных средств компании на конец 2024 года: 5206 тыс. руб. ФССП присвоил низкий уровень риска для данного ПКО.</t>
  </si>
  <si>
    <t xml:space="preserve"> ООО ПКО «Центр Правовой Поддержки» зарегистрировано по адресу: 426057, Удмуртская Респ, г Ижевск, ул Красногеройская, 14, 79. Генеральным директором является Чирков Кирилл Николаевич. Рост доходов компании за 5 лет: 84,9%. Объем заемных средств компании на конец 2024 года: 11106 тыс. руб. ФССП присвоил низкий уровень риска для данного ПКО.</t>
  </si>
  <si>
    <t xml:space="preserve"> ООО ПКО «Сатис Консалтинг» зарегистрировано по адресу: 344016, Ростовская область, г Ростов-на-Дону, ул Буровая, зд. 46. Генеральным директором является Василенко Александр Сергеевич. Рост доходов компании за 5 лет: 411,8%. Объем заемных средств компании на конец 2024 года: 40 тыс. руб. ФССП присвоил низкий уровень риска для данного ПКО.</t>
  </si>
  <si>
    <t xml:space="preserve"> ООО «ПКО Центр Альтернативного Финансирования» зарегистрировано по адресу: 305000, Курская область, г.о. Город Курск, г Курск, ул Марата, дом 21, этаж 2, помещение I. Генеральным директором является Синяков Андрей Владимирович. Рост доходов компании за 5 лет: 548,1%. Объем заемных средств компании на конец 2024 года: 7773 тыс. руб. ФССП присвоил низкий уровень риска для данного ПКО.</t>
  </si>
  <si>
    <t xml:space="preserve"> ООО ПКО «Арглегал» зарегистрировано по адресу: 660049, Красноярский край, г Красноярск, ул Карла Маркса, д 95, к 1, Помещ. 83 Комната320. Генеральным директором является Зубченкова Елена Васильевна. Рост доходов компании за 5 лет: 90,4%. ФССП присвоил значительный уровень риска для данного ПКО.</t>
  </si>
  <si>
    <t xml:space="preserve"> ООО ПКО «КПА Групп» зарегистрировано по адресу: 603014, Нижегородская обл, г Нижний Новгород, ул Коминтерна, 14, 52. Генеральным директором является Кашина Ирина Павловна. Рост доходов компании за 5 лет: 209,7%. ФССП присвоил низкий уровень риска для данного ПКО.</t>
  </si>
  <si>
    <t xml:space="preserve"> ООО «Центр финансовых решений» зарегистрировано по адресу: 125464, Москва г, ш Волоколамское, 142, 2/1. Генеральным директором является Ольшанский Денис Вячеславович. Рост доходов компании за 5 лет: 78,2%. ФССП присвоил низкий уровень риска для данного ПКО.</t>
  </si>
  <si>
    <t xml:space="preserve"> ООО ПКО «Правовой центр Черноземья» зарегистрировано по адресу: 305023, Курская обл, Курск г, Прогонная 1-я ул, дом № 1, офис 206. Генеральным директором является Яновский Юрий Владимирович. Рост доходов компании за 5 лет: 7450%. Рост финансовых активов компании за 5 лет: 112,73%. ФССП присвоил низкий уровень риска для данного ПКО.</t>
  </si>
  <si>
    <t xml:space="preserve"> ООО ПКО «Юрисконсульт» зарегистрировано по адресу: 394054, Воронежская область, г.о. город Воронеж, г Воронеж, мкр. Жилой массив Олимпийский, д. 17, кв. 924. Генеральным директором является Плетнев Владимир Васильевич. Рост доходов компании за 5 лет: 101,7%. Объем заемных средств компании на конец 2024 года: 3972 тыс. руб. ФССП присвоил низкий уровень риска для данного ПКО.</t>
  </si>
  <si>
    <t xml:space="preserve"> ООО ПКО «Экспресс Коллекшн» зарегистрировано по адресу: 426006, Удмуртская Респ, г Ижевск, проезд им Дерябина, 3, 314. Генеральным директором является Чирков Константин Николаевич. Рост доходов компании за 5 лет: 414,1%. Рост финансовых активов компании за 5 лет: 313,92%. Объем заемных средств компании на конец 2024 года: 14792 тыс. руб. ФССП присвоил низкий уровень риска для данного ПКО.</t>
  </si>
  <si>
    <t xml:space="preserve"> ООО ПКО «Центр профессионального взыскания» зарегистрировано по адресу: 630007, Новосибирская обл, г Новосибирск, ул Коммунистическая, 35, 1. Генеральным директором является Яковлева Елена Александровна. Рост доходов компании за 5 лет: 2780,7%. ФССП присвоил низкий уровень риска для данного ПКО.</t>
  </si>
  <si>
    <t xml:space="preserve"> ООО ПКО «Долг-контроль»  зарегистрировано по адресу: 660022, Красноярский край, Красноярск г, Партизана Железняка ул, дом № 18, офис 521. Генеральным директором является Черкасов Александр Николаевич. Рост доходов компании за 5 лет: 383,6%. Рост финансовых активов компании за 5 лет: 162,77%. Объем заемных средств компании на конец 2024 года: 36936 тыс. руб. ФССП присвоил низкий уровень риска для данного ПКО.</t>
  </si>
  <si>
    <t xml:space="preserve"> ООО «Профессиональная коллекторская организация «Главколлект» зарегистрировано по адресу: 196006, Город Санкт-Петербург, ул. Заставская, дом 15, литер В, помещение 5-Н. Генеральным директором является Миронова Марина Викторовна. Рост доходов компании за 5 лет: 123,3%. Рост финансовых активов компании за 5 лет: 315,21%. Объем заемных средств компании на конец 2024 года: 43339 тыс. руб. ФССП присвоил низкий уровень риска для данного ПКО.</t>
  </si>
  <si>
    <t xml:space="preserve"> ООО «ПКО Юнона» зарегистрировано по адресу: 195027, Город Санкт-Петербург, ул Магнитогорская, д. 23, к. 1, литера А, офис 332, ком. 43-Н. Генеральным директором является Ларионова Надежда Анатольевна. Рост доходов компании за 5 лет: 206,1%. Рост финансовых активов компании за 5 лет: 526,44%. ФССП присвоил низкий уровень риска для данного ПКО.</t>
  </si>
  <si>
    <t xml:space="preserve"> ООО ПКО «БУСТЭР» зарегистрировано по адресу: 630099, Новосибирская обл, Новосибирск г, Советская ул, дом 12, этаж 2. Генеральным директором является Каширин Дмитрий Анатольевич. Рост доходов компании за 5 лет: 21,5%. Рост финансовых активов компании за 5 лет: 43,14%. Объем заемных средств компании на конец 2024 года: 35105 тыс. руб. ФССП присвоил низкий уровень риска для данного ПКО.</t>
  </si>
  <si>
    <t xml:space="preserve"> ООО ПКО «Пойдём!» зарегистрировано по адресу: 630005, Новосибирская обл, г Новосибирск, ул Фрунзе, д. 49/3, офис 9. Генеральным директором является Кислицин Александр Сергеевич. Рост доходов компании за 5 лет: 166,3%. Объем заемных средств компании на конец 2024 года: 52500 тыс. руб. ФССП присвоил низкий уровень риска для данного ПКО.</t>
  </si>
  <si>
    <t xml:space="preserve"> ООО ПКО «Голиаф» зарегистрировано по адресу: 620000, Свердловская область, г.о. город Екатеринбург, г Екатеринбург, ул Мамина-Сибиряка, стр. 101, помещ. 5.17. Генеральным директором является Котельников Георгий Викторович. Рост доходов компании за 5 лет: 835,3%. Рост финансовых активов компании за 5 лет: 1296,97%. Объем заемных средств компании на конец 2024 года: 1859 тыс. руб. ФССП присвоил низкий уровень риска для данного ПКО.</t>
  </si>
  <si>
    <t xml:space="preserve"> ООО «ПКО «БКГ» зарегистрировано по адресу: 121087, Москва г, ул Барклая, 6, 5, Ком. 23д. Генеральным директором является Шарифьянов Даниил Радисович. Рост доходов компании за 5 лет: 55,1%. Рост финансовых активов компании за 5 лет: 248,43%. Объем заемных средств компании на конец 2024 года: 1019 тыс. руб. ФССП присвоил низкий уровень риска для данного ПКО.</t>
  </si>
  <si>
    <t xml:space="preserve"> ООО ПКО «Нэйва» зарегистрировано по адресу: 117218, Москва г, ул Кржижановского, д 15, к 5, 402. Генеральным директором является Иваночкин Илья Борисович. Рост доходов компании за 5 лет: 174,6%. Рост финансовых активов компании за 5 лет: 71,38%. Объем заемных средств компании на конец 2024 года: 217640 тыс. руб. ФССП присвоил низкий уровень риска для данного ПКО.</t>
  </si>
  <si>
    <t xml:space="preserve"> АО ПКО «ЦДУ» зарегистрировано по адресу: 117420, Москва г, ул Намёткина, д 15, Эт 1 Пом I Ком 01-06. Генеральным директором является Копелевич Анастасия Игоревна. Рост доходов компании за 5 лет: 710%. Рост финансовых активов компании за 5 лет: 1272,83%. ФССП присвоил низкий уровень риска для данного ПКО.</t>
  </si>
  <si>
    <t xml:space="preserve"> ООО ПКО «Агентство Консул-КМВ» зарегистрировано по адресу: 357502, Ставропольский край, г.о. Город-Курорт Пятигорск, г Пятигорск, проезд Оранжерейный, дом 14, помещение 50Б. Генеральным директором является Кулиев Эдуард Владимирович. Рост доходов компании за 5 лет: 536,7%. Объем заемных средств компании на конец 2024 года: 9640 тыс. руб. ФССП присвоил низкий уровень риска для данного ПКО.</t>
  </si>
  <si>
    <t xml:space="preserve"> ООО ПКО «СВД» зарегистрировано по адресу: 426008, Удмуртская Респ, г Ижевск, ул Пушкинская, 266, 302. Генеральным директором является Мякишев Иван Владимирович. Рост доходов компании за 5 лет: 163,9%. Рост финансовых активов компании за 5 лет: 31,21%. Объем заемных средств компании на конец 2024 года: 300152 тыс. руб. ФССП присвоил низкий уровень риска для данного ПКО.</t>
  </si>
  <si>
    <t xml:space="preserve"> ООО «ПКО «ИнБГ-Право» зарегистрировано по адресу: 644099, Омская обл, г Омск, ул Красногвардейская, д 49. Генеральным директором является Морозов Кирилл Вадимович. Рост доходов компании за 5 лет: 119%. Рост финансовых активов компании за 5 лет: 191,73%. Объем заемных средств компании на конец 2024 года: 6818 тыс. руб. ФССП присвоил низкий уровень риска для данного ПКО.</t>
  </si>
  <si>
    <t xml:space="preserve"> ООО ПКО «Консалтинг и Инвестиции» зарегистрировано по адресу: 643 16,,КАЗАНЬ Г,,ШУРТЫГИНА УЛ,24,,6, 420073. Генеральным директором является Шафигулин Ильнур Эрикович. Рост доходов компании за 5 лет: 0,6%. Рост финансовых активов компании за 5 лет: 85,22%. Объем заемных средств компании на конец 2024 года: 665602 тыс. руб. ФССП присвоил низкий уровень риска для данного ПКО.</t>
  </si>
  <si>
    <t xml:space="preserve"> ООО Профессиональная коллекторская организация «21 век» зарегистрировано по адресу: 426057, Удмуртская Респ, г Ижевск, ул Бородина, 21, 409а. Генеральным директором является Муртазина Татьяна Геннадьевна. Рост доходов компании за 5 лет: 570%. Объем заемных средств компании на конец 2024 года: 9195 тыс. руб. ФССП присвоил низкий уровень риска для данного ПКО.</t>
  </si>
  <si>
    <t xml:space="preserve"> ООО ПКО «А.Сторм» зарегистрировано по адресу: 121596, Город Москва, вн.тер. г. Муниципальный Округ Можайский, ул Горбунова, дом 2, строение 3, этаж 8 ПОМ II КОМ 4. Генеральным директором является Зайцев Алексей Владимирович. Рост доходов компании за 5 лет: 116,5%. Рост финансовых активов компании за 5 лет: 76,34%. ФССП присвоил значительный уровень риска для данного ПКО.</t>
  </si>
  <si>
    <t xml:space="preserve"> ООО ПКО «ДОК» зарегистрировано по адресу: г. Санкт-Петербург, ул. Профессора Качалова, д.7, литер А, пом. 16-Н, оф.711, 192019. Генеральным директором является Аксёнов Денис Александрович. Рост доходов компании за 5 лет: 88,6%. Рост финансовых активов компании за 5 лет: 165,81%. Объем заемных средств компании на конец 2024 года: 174550 тыс. руб. ФССП присвоил низкий уровень риска для данного ПКО.</t>
  </si>
  <si>
    <t xml:space="preserve"> ООО «ПКО «САРМАТ» зарегистрировано по адресу: 143402, Московская обл, Красногорск г, Переулок Оптический, дом 1А, этаж 2, помещение VIII. Генеральным директором является Жосан Александр Григорьевич. Рост доходов компании за 5 лет: 569,7%. Объем заемных средств компании на конец 2024 года: 1787 тыс. руб. ФССП присвоил низкий уровень риска для данного ПКО.</t>
  </si>
  <si>
    <t xml:space="preserve"> ООО ПКО «СоберЛик» зарегистрировано по адресу: 614000, Пермский край, г Пермь, ул Газеты Звезда, 13. Генеральным директором является Кощеев Андрей Валерьевич. Рост доходов компании за 5 лет: 202,5%. Рост финансовых активов компании за 5 лет: 157,49%. Объем заемных средств компании на конец 2024 года: 4109 тыс. руб. ФССП присвоил низкий уровень риска для данного ПКО.</t>
  </si>
  <si>
    <t xml:space="preserve"> ООО ПКО «Центр помощи по взысканию задолженности» зарегистрировано по адресу: г. Киров, ул. Розы Люксембург, д. 30, кв. 405, 610004. Генеральным директором является Чувашов Станислав Вячеславович. Рост доходов компании за 5 лет: 2,4%. Объем заемных средств компании на конец 2024 года: 7000 тыс. руб. ФССП присвоил низкий уровень риска для данного ПКО.</t>
  </si>
  <si>
    <t xml:space="preserve"> ООО ПКО «АЭБ» зарегистрировано по адресу: 656058, г.Барнаул, ул.Попова, д.139, кв.36. Генеральным директором является Штаб Виталий Владимирович. Рост доходов компании за 5 лет: 9,2%. Объем заемных средств компании на конец 2024 года: 500 тыс. руб. ФССП присвоил низкий уровень риска для данного ПКО.</t>
  </si>
  <si>
    <t xml:space="preserve"> ООО «ПКО «ИКОИ» зарегистрировано по адресу: 127566, Москва г, Алтуфьевское ш, дом № 48, корпус 1, этаж 3, помещение I. Генеральным директором является Сырачетдинов Ренат Наилевич. Рост доходов компании за 5 лет: 928,7%. ФССП присвоил низкий уровень риска для данного ПКО.</t>
  </si>
  <si>
    <t xml:space="preserve"> ООО ПКО «ВладФинанс» зарегистрировано по адресу: 119002, Город Москва, вн.тер. г. Муниципальный Округ Хамовники, пер Малый Власьевский, дом 6, этаж 1, ПОМ.IV, КОМН.6. Генеральным директором является Хижняков Максим Юрьевич. Рост доходов компании за 5 лет: 78,3%. Объем заемных средств компании на конец 2024 года: 51533 тыс. руб. ФССП присвоил низкий уровень риска для данного ПКО.</t>
  </si>
  <si>
    <t xml:space="preserve"> ООО ПКО «Зевс» зарегистрировано по адресу: 625003, Тюменская обл, Тюмень г, Ленина ул, дом № 2, корпус А, Кабинет 1. Генеральным директором является Стариков Константин Валерьевич. Рост доходов компании за 5 лет: 288,2%. Объем заемных средств компании на конец 2024 года: 12259 тыс. руб. ФССП присвоил низкий уровень риска для данного ПКО.</t>
  </si>
  <si>
    <t xml:space="preserve"> ООО ПКО «Норд Стар» зарегистрировано по адресу: 115114, Город Москва, вн.тер. г. Муниципальный Округ Даниловский, наб Дербеневская, дом 7, строение 2, этаж 2 ПОМ I КОМ 41. Генеральным директором является Ракиеру Анна Александровна. Рост доходов компании за 5 лет: 63,2%. Рост финансовых активов компании за 5 лет: 52,31%. ФССП присвоил низкий уровень риска для данного ПКО.</t>
  </si>
  <si>
    <t xml:space="preserve"> ООО ПКО «КФК» зарегистрировано по адресу: 610002, г. Киров, ул. Урицкого/Орловская, д. 20/10, кв. 1007. Генеральным директором является Устюгова Екатерина Евгеньевна. Рост доходов компании за 5 лет: 108,2%. Рост финансовых активов компании за 5 лет: 116,5%. Объем заемных средств компании на конец 2024 года: 3352 тыс. руб. ФССП присвоил низкий уровень риска для данного ПКО.</t>
  </si>
  <si>
    <t xml:space="preserve"> ООО ПКО «Айса» зарегистрировано по адресу: 643,614990,59,,Пермь г,,Героев Хасана ул,9,,17/1. Генеральным директором является Горошкин Евгений Владимирович. Рост доходов компании за 5 лет: 64,7%. ФССП присвоил низкий уровень риска для данного ПКО.</t>
  </si>
  <si>
    <t xml:space="preserve"> ООО ПКО «Генезис» зарегистрировано по адресу: 392030, Тамбовская область, г.о. город Тамбов, г Тамбов, ш Моршанское, д. 23Д. Генеральным директором является Суханов Дмитрий Олегович. Рост доходов компании за 5 лет: 4346%. Рост финансовых активов компании за 5 лет: 96,84%. Объем заемных средств компании на конец 2024 года: 614 тыс. руб. ФССП присвоил низкий уровень риска для данного ПКО.</t>
  </si>
  <si>
    <t xml:space="preserve"> ООО ПКО «Юридическая компания «Уна Лекс» зарегистрировано по адресу: 150040, Ярославская область, г. Ярославль, пр-кт Октября, дом 56, офис 310. Генеральным директором является Фарафонова Полина Евгеньевна. Рост доходов компании за 5 лет: 209,3%. Рост финансовых активов компании за 5 лет: 237,35%. ФССП присвоил низкий уровень риска для данного ПКО.</t>
  </si>
  <si>
    <t xml:space="preserve"> ООО ПКО «ЮЦ Защита» зарегистрировано по адресу: 119192, Москва г, ул Мосфильмовская, д. 74Б, этаж 24, апартамент/ком 01-24/3. Генеральным директором является Лосевский Сергей Сергеевич. Рост доходов компании за 5 лет: 127,2%. ФССП присвоил низкий уровень риска для данного ПКО.</t>
  </si>
  <si>
    <t xml:space="preserve"> ООО ПКО «Рестант» зарегистрировано по адресу: 620078, Свердловская область, Екатеринбург, Лодыгина, д. 8, кв.153. Генеральным директором является Вершинин Владислав Дмитриевич. Рост доходов компании за 5 лет: 838,4%. Рост финансовых активов компании за 5 лет: 800,67%. Объем заемных средств компании на конец 2024 года: 1483 тыс. руб. ФССП присвоил низкий уровень риска для данного ПКО.</t>
  </si>
  <si>
    <t xml:space="preserve"> ООО ПКО «РБВ» зарегистрировано по адресу: 633209, Новосибирская обл, г Искитим, ул Пушкина, д 24. Генеральным директором является Газецкий Владислав Валериевич. Рост доходов компании за 5 лет: 1828,4%. Объем заемных средств компании на конец 2024 года: 3150 тыс. руб. ФССП присвоил низкий уровень риска для данного ПКО.</t>
  </si>
  <si>
    <t xml:space="preserve"> ООО «ПКО «Вектор» зарегистрировано по адресу: 428034, Чувашская Республика - Чувашия, г Чебоксары, пр-кт Московский, д. 19, к. 5, офис 16. Генеральным директором является Кондратьев Евгений Федорович. Рост доходов компании за 5 лет: 823%. Объем заемных средств компании на конец 2024 года: 6971 тыс. руб. ФССП присвоил низкий уровень риска для данного ПКО.</t>
  </si>
  <si>
    <t xml:space="preserve"> ООО ПКО «АРТЕ ГРУПП» зарегистрировано по адресу: 603093, Нижегородская область, г. Нижний Новгород, ул. Родионова, дом 27, квартира 66. Генеральным директором является Лапкин Владимир Викторович. Рост доходов компании за 5 лет: 1018,3%. Рост финансовых активов компании за 5 лет: 1226,67%. Объем заемных средств компании на конец 2024 года: 1480 тыс. руб. ФССП присвоил низкий уровень риска для данного ПКО.</t>
  </si>
  <si>
    <t xml:space="preserve"> ООО «ПКО «Аламо Коллект» зарегистрировано по адресу: 428031, Чувашская Республика - Чувашия, г.о. Город Чебоксары, г Чебоксары, ул Ленинского Комсомола, дом 25, корпус 1, помещение 10.04. Генеральным директором является Смирнов Игорь Владимирович. Рост доходов компании за 5 лет: 193,2%. Объем заемных средств компании на конец 2024 года: 3781 тыс. руб. ФССП присвоил низкий уровень риска для данного ПКО.</t>
  </si>
  <si>
    <t xml:space="preserve"> ООО КА «Стандарт» зарегистрировано по адресу: 115054, Москва г, вн.тер.г. Замоскворечье, пер 5-й Монетчиковский, д. 16, этаж 0, помещ. II, ком. 2, офис 51. Генеральным директором является Чигарев Николай Николаевич. Рост доходов компании за 5 лет: 37,1%. Рост финансовых активов компании за 5 лет: 5249,4%. ФССП присвоил низкий уровень риска для данного ПКО.</t>
  </si>
  <si>
    <t xml:space="preserve"> ООО ПКО «Долговые Инвестиции» зарегистрировано по адресу: 117420, Москва г, 15. Генеральным директором является Феклистов Павел Анатольевич. Рост доходов компании за 5 лет: 183,2%. Рост финансовых активов компании за 5 лет: 185062,86%. ФССП присвоил низкий уровень риска для данного ПКО.</t>
  </si>
  <si>
    <t xml:space="preserve"> ООО «ПКО «АБС» зарегистрировано по адресу: 109028, Город Москва, вн.тер.г. муниципальный округ Таганский, наб Серебряническая, д. 29. Генеральным директором является Фомичев Александр Викторович. Рост доходов компании за 5 лет: 139,8%. Объем заемных средств компании на конец 2024 года: 9610 тыс. руб. ФССП присвоил низкий уровень риска для данного ПКО.</t>
  </si>
  <si>
    <t xml:space="preserve"> ООО ПКО «БСВ» зарегистрировано по адресу: 630101, Новосибирская обл, г Новосибирск, ул Добролюбова, д 10/2. Генеральным директором является Лукьянов Денис Владимирович. Рост доходов компании за 5 лет: 445,9%. Рост финансовых активов компании за 5 лет: 233,18%. Объем заемных средств компании на конец 2024 года: 24071 тыс. руб. ФССП присвоил низкий уровень риска для данного ПКО.</t>
  </si>
  <si>
    <t xml:space="preserve"> ООО «ПКО «Национальная Фабрика Ипотеки» зарегистрировано по адресу: 107140, Москва г, ул Красносельская Верхн., 11А, 1, 2/2/45. Генеральным директором является Исеев Руслан Маратович. Рост доходов компании за 5 лет: 98,6%. Рост финансовых активов компании за 5 лет: 220,08%. Объем заемных средств компании на конец 2024 года: 5781067 тыс. руб. ФССП присвоил низкий уровень риска для данного ПКО.</t>
  </si>
  <si>
    <t xml:space="preserve"> ООО ПКО «Интек» зарегистрировано по адресу: Краснодарский край, г.о. город Краснодар, г. Краснодар, ул. им. Селезнева, д. 4/3, ПОМЕЩ. 54/1, 350075. Генеральным директором является Швидченко Изабель Игоревна. Рост доходов компании за 5 лет: 454,3%. Рост финансовых активов компании за 5 лет: 114,47%. Объем заемных средств компании на конец 2024 года: 10095 тыс. руб. ФССП присвоил низкий уровень риска для данного ПКО.</t>
  </si>
  <si>
    <t xml:space="preserve"> ООО ПКО «Патриот» зарегистрировано по адресу: 620034, Свердловская область, г. Екатерибург, ул. Колмогорова, строение 3, офис 601. Генеральным директором является Колесников Роман Алексеевич. Рост доходов компании за 5 лет: 12%. Рост финансовых активов компании за 5 лет: 191,45%. Объем заемных средств компании на конец 2024 года: -3514 тыс. руб. ФССП присвоил низкий уровень риска для данного ПКО.</t>
  </si>
  <si>
    <t xml:space="preserve"> ООО «Вектор Белгород» зарегистрировано по адресу: 308014, Белгородская обл, г Белгород, ул Попова, 58, 206. Генеральным директором является Заболотная Вереника Вячеславовна. Рост доходов компании за 5 лет: 58,2%. Объем заемных средств компании на конец 2024 года: 4918 тыс. руб. ФССП присвоил низкий уровень риска для данного ПКО.</t>
  </si>
  <si>
    <t xml:space="preserve"> ООО ПКО «МАСВ» зарегистрировано по адресу: 111677, Москва г, ул Рождественская, 14, Этаж 1. Генеральным директором является Синев Юрий Юрьевич. Рост доходов компании за 5 лет: 215,4%. ФССП присвоил низкий уровень риска для данного ПКО.</t>
  </si>
  <si>
    <t xml:space="preserve"> ООО ПКО «ДЕКОЛЛ» зарегистрировано по адресу: г. Тула, ул. Пушкинская, д. 23, офис 1 300041. Генеральным директором является Кольцюк Максим Владимирович. Рост доходов компании за 5 лет: 212,9%. Объем заемных средств компании на конец 2024 года: 42536 тыс. руб. ФССП присвоил низкий уровень риска для данного ПКО.</t>
  </si>
  <si>
    <t xml:space="preserve"> ООО ПКО «ДС Логистик» зарегистрировано по адресу: 153012, Ивановская обл, г Иваново, ул Марии Рябининой, д. 5, офис 2. Генеральным директором является Сизов Дмитрий Владимирович. Рост доходов компании за 5 лет: 173,8%. Рост финансовых активов компании за 5 лет: 99,95%. Объем заемных средств компании на конец 2024 года: 1459 тыс. руб. ФССП присвоил низкий уровень риска для данного ПКО.</t>
  </si>
  <si>
    <t xml:space="preserve"> ООО ПКО «СИТ»  зарегистрировано по адресу: 426011, Удмуртская Респ, Ижевск, ул Холмогорова, д. 11Б, этаж 4, офис 7. Генеральным директором является Гаскаров Рустем Анасович. Рост доходов компании за 5 лет: 2554%. Рост финансовых активов компании за 5 лет: 8822,73%. Объем заемных средств компании на конец 2024 года: 12733 тыс. руб. ФССП присвоил низкий уровень риска для данного ПКО.</t>
  </si>
  <si>
    <t xml:space="preserve"> ООО «ПКО «Решение» зарегистрировано по адресу: 248016, Калужская область, г.о. Город Калуга, г Калуга, ул Карла Либкнехта, дом 29, строение 12 ОФИС 6. Генеральным директором является Жорин Геннадий Анатольевич. Рост доходов компании за 5 лет: 163,9%. Объем заемных средств компании на конец 2024 года: 619 тыс. руб. ФССП присвоил низкий уровень риска для данного ПКО.</t>
  </si>
  <si>
    <t xml:space="preserve"> ООО «ПКО «Рублёв-Финанс» зарегистрировано по адресу: 121087, Москва г,  Багратионовский пр-д, д 7, к 20В, 517. Генеральным директором является Хохлов Виталий Владиславович. Рост доходов компании за 5 лет: 107,8%. Рост финансовых активов компании за 5 лет: 116,31%. Объем заемных средств компании на конец 2024 года: 102929 тыс. руб. ФССП присвоил низкий уровень риска для данного ПКО.</t>
  </si>
  <si>
    <t xml:space="preserve"> ООО ПКО «РБ-КОНСАЛТ» зарегистрировано по адресу: 364014, Чеченская Респ, Грозный г, Тверская ул, дом № 15, офис 2. Генеральным директором является Ахмадов Турпал-али Муходинович. Рост доходов компании за 5 лет: 128,8%. Рост финансовых активов компании за 5 лет: 552,9%. Объем заемных средств компании на конец 2024 года: 5300 тыс. руб. ФССП присвоил низкий уровень риска для данного ПКО.</t>
  </si>
  <si>
    <t xml:space="preserve"> ООО ПКО Территория диалога» зарегистрировано по адресу: 123290, Москва г, туп 1-й Магистральный, 5а, 39/1. Генеральным директором является Арутюнян Ваган Андраникович. Рост доходов компании за 5 лет: 14,3%. Рост финансовых активов компании за 5 лет: 6823,47%. Объем заемных средств компании на конец 2024 года: 1785 тыс. руб. ФССП присвоил низкий уровень риска для данного ПКО.</t>
  </si>
  <si>
    <t xml:space="preserve"> ООО «ПКО «ЦФП» зарегистрировано по адресу: 191144, Санкт-Петербург г, 8-Я Советская ул, дом 48, литер А, помещение 14-Н, офис 7. Генеральным директором является Сураева Татьяна Эммануиловна. Рост доходов компании за 5 лет: 222,1%. Объем заемных средств компании на конец 2024 года: 24010 тыс. руб. ФССП присвоил низкий уровень риска для данного ПКО.</t>
  </si>
  <si>
    <t xml:space="preserve"> ООО ПКО «Вернём» зарегистрировано по адресу: 650992, Кемеровская область - Кузбасс, г.о. Кемеровский, г Кемерово, ул 50 лет Октября, д. 11, ком. 818. Генеральным директором является Ивановский Павел Владимирович. Рост доходов компании за 5 лет: 515,1%. Рост финансовых активов компании за 5 лет: 203,25%. Объем заемных средств компании на конец 2024 года: 379373 тыс. руб. ФССП присвоил значительный уровень риска для данного ПКО.</t>
  </si>
  <si>
    <t xml:space="preserve"> ООО ПКО «ЭНЕРГИЯ» зарегистрировано по адресу: г. Владивосток, ул. Бородинская, д. 46/50, 690105. Генеральным директором является Дзюба Владимир Владимирович. Рост доходов компании за 5 лет: 777,9%. Рост финансовых активов компании за 5 лет: 1755,81%. Объем заемных средств компании на конец 2024 года: 10289 тыс. руб. ФССП присвоил низкий уровень риска для данного ПКО.</t>
  </si>
  <si>
    <t xml:space="preserve"> ООО ПКО «АВД» зарегистрировано по адресу: 153002, г.Иваново, пр-кт Ленина, д.92, кв.65. Генеральным директором является Мирошниченко Оксана Евгеньевна. Рост доходов компании за 5 лет: 120%. Объем заемных средств компании на конец 2024 года: 156 тыс. руб. ФССП присвоил низкий уровень риска для данного ПКО.</t>
  </si>
  <si>
    <t xml:space="preserve"> ООО ПКО «ОРПЗ» зарегистрировано по адресу: Свердловская обл., г.о. город Екатеринбург, г. Екатеринбург, ул. Черняховского, стр. 86, ОФИС 306, 620010. Генеральным директором является Елизаров Алексей Михайлович. Рост доходов компании за 5 лет: 554,7%. Объем заемных средств компании на конец 2024 года: 12782 тыс. руб. ФССП присвоил низкий уровень риска для данного ПКО.</t>
  </si>
  <si>
    <t xml:space="preserve"> ООО ПКО «ВПА» зарегистрировано по адресу: 600021, г. Владимир, ул. Красноармейская, д. 43Б, кв. 6. Генеральным директором является Денисов Илья Вячеславович. Рост доходов компании за 5 лет: 219,1%. Рост финансовых активов компании за 5 лет: 270,69%. ФССП присвоил низкий уровень риска для данного ПКО.</t>
  </si>
  <si>
    <t xml:space="preserve"> ООО ПКО «Эксперт Сибирь» зарегистрировано по адресу: 426008, Удмуртская Респ, г Ижевск, ул Карла Маркса, д 268, Помещ. 1-4. Генеральным директором является Ларионова Наталья Анатольевна. Рост доходов компании за 5 лет: 551,4%. Объем заемных средств компании на конец 2024 года: 9900 тыс. руб. ФССП присвоил низкий уровень риска для данного ПКО.</t>
  </si>
  <si>
    <t xml:space="preserve"> ООО «ПКО «РХС Инвест» зарегистрировано по адресу: 610007, Кировская обл, Киров г, Ленина ул, дом 193, корпус 1, квартира 22. Генеральным директором является Сунцова Анастасия Владимировна. Рост доходов компании за 5 лет: 557,7%. Объем заемных средств компании на конец 2024 года: 8556 тыс. руб. ФССП присвоил низкий уровень риска для данного ПКО.</t>
  </si>
  <si>
    <t xml:space="preserve"> ООО «ПКО «ЦЮР» зарегистрировано по адресу: Омская обл., г.о. город Омск, г. Омск, пр-кт Карла Маркса, д. 32, ПОМЕЩ. 9/7П, 644042. Генеральным директором является Карпова Ольга Александровна. Рост доходов компании за 5 лет: 154,2%. Рост финансовых активов компании за 5 лет: 55,36%. Объем заемных средств компании на конец 2024 года: 152 тыс. руб. ФССП присвоил низкий уровень риска для данного ПКО.</t>
  </si>
  <si>
    <t xml:space="preserve"> ООО ПКО «Вербоконнект» зарегистрировано по адресу: 108811, Москва г, км Киевское шоссе 22-й (п Московский), 6, 1. Генеральным директором является Михмель Павел Сергеевич. Рост доходов компании за 5 лет: 5,9%. Рост финансовых активов компании за 5 лет: 204,69%. ФССП присвоил низкий уровень риска для данного ПКО.</t>
  </si>
  <si>
    <t xml:space="preserve"> ООО ПКО «Карат» зарегистрировано по адресу: 625051, Тюменская обл, г Тюмень, ул 30 лет Победы, д. 89, офис 204. Генеральным директором является Корнеев Олег Викторович. Рост доходов компании за 5 лет: 82,3%. Рост финансовых активов компании за 5 лет: 143,36%. Объем заемных средств компании на конец 2024 года: 11788 тыс. руб. ФССП присвоил низкий уровень риска для данного ПКО.</t>
  </si>
  <si>
    <t xml:space="preserve"> ООО ПКО «Смарт Коллекшн» зарегистрировано по адресу: 672000, Забайкальский край, г Чита, ул Анохина, д 120а, кв 1. Генеральным директором является Романовская Мария Константиновна. Рост доходов компании за 5 лет: 226%. ФССП присвоил низкий уровень риска для данного ПКО.</t>
  </si>
  <si>
    <t xml:space="preserve"> ООО «ПКО СТАБИЛЬНОСТЬ БИЗНЕСА» зарегистрировано по адресу: 410004, Саратовская обл, г Саратов, ул им Чернышевского Н.Г., 60/62, 804. Генеральным директором является Ильчук Юрий Александрович. Рост доходов компании за 5 лет: 2359%. Рост финансовых активов компании за 5 лет: 256,49%. Объем заемных средств компании на конец 2024 года: 8428 тыс. руб. ФССП присвоил низкий уровень риска для данного ПКО.</t>
  </si>
  <si>
    <t xml:space="preserve"> ООО «ПКО «Айсберг» зарегистрировано по адресу: 420111, Татарстан респ., Казань г., Чернышевского ул, дом 30Б, офис 18Ц. Генеральным директором является Муратшин Динар Маратович. Рост доходов компании за 5 лет: 2075,1%. Рост финансовых активов компании за 5 лет: 55,56%. Объем заемных средств компании на конец 2024 года: 275 тыс. руб. ФССП присвоил низкий уровень риска для данного ПКО.</t>
  </si>
  <si>
    <t xml:space="preserve"> ООО ПКО «Право онлайн» зарегистрировано по адресу: 630005, Новосибирская область, Новосибирск, Фрунзе, д. 88, этаж 2, офис 21. Генеральным директором является Телятникова Елена Васильевна. Рост доходов компании за 5 лет: 3312,3%. Рост финансовых активов компании за 5 лет: 608,13%. Объем заемных средств компании на конец 2024 года: 44142 тыс. руб. ФССП присвоил низкий уровень риска для данного ПКО.</t>
  </si>
  <si>
    <t xml:space="preserve"> ООО «ПКО» СЕГМЕНТ» зарегистрировано по адресу: 150002, Ярославская обл, г Ярославль, ул Будкина, д. 7, офис 3. Генеральным директором является Мельков Павел Михайлович. Рост доходов компании за 5 лет: 200,4%. Рост финансовых активов компании за 5 лет: 210,99%. Объем заемных средств компании на конец 2024 года: 3621 тыс. руб. ФССП присвоил низкий уровень риска для данного ПКО.</t>
  </si>
  <si>
    <t xml:space="preserve"> ООО «ПКО «АКТИВ+» зарегистрировано по адресу: 400119, Волгоградская область, г.о. город-герой Волгоград, г Волгоград, ул Авиаторская, д. 1б, офис 4. Генеральным директором является Бисингалиев Владимир Ахмедьярович. Рост доходов компании за 5 лет: 351,3%. ФССП присвоил низкий уровень риска для данного ПКО.</t>
  </si>
  <si>
    <t xml:space="preserve"> ООО ПКО «Омега» зарегистрировано по адресу: г. Кызыл, ул. Московская, Д. 24, Этаж 2, ОФИС 11Б, 667010. Генеральным директором является Бады Аэлита Сарыг-ооловна. Рост доходов компании за 5 лет: 3,4%. Объем заемных средств компании на конец 2024 года: 10545 тыс. руб. ФССП присвоил низкий уровень риска для данного ПКО.</t>
  </si>
  <si>
    <t xml:space="preserve"> ООО ПКО «Центр Фискального содействия субъектам предпринимательства» зарегистрировано по адресу: г. Нижний Новгород, ул. Стрелка, д. 4, пом. П, ком. 204. Генеральным директором является Ошкодер Александр Сергеевич. Рост доходов компании за 5 лет: 594,8%. Рост финансовых активов компании за 5 лет: 99,4%. Объем заемных средств компании на конец 2024 года: 64 тыс. руб. ФССП присвоил низкий уровень риска для данного ПКО.</t>
  </si>
  <si>
    <t xml:space="preserve"> ООО ПКО «РБР» зарегистрировано по адресу: 107023, Москва г, вн.тер.г. муниципальный округ Преображенское, ул Электрозаводская, д. 24, стр. 1, этаж 4, ком. 401. Генеральным директором является Базюкин Дмитрий Валериевич. Рост доходов компании за 5 лет: 807,6%. Рост финансовых активов компании за 5 лет: 180618,37%. Объем заемных средств компании на конец 2024 года: 3611 тыс. руб. ФССП присвоил низкий уровень риска для данного ПКО.</t>
  </si>
  <si>
    <t xml:space="preserve"> ООО ПКО «Здравый смысл» зарегистрировано по адресу: 350051, Краснодарский край, г Краснодар, ул Рашпилевская, 321, А, Офис 6. Генеральным директором является Казанов Михаил Александрович. Рост доходов компании за 5 лет: 2135,9%. Рост финансовых активов компании за 5 лет: 311,99%. Объем заемных средств компании на конец 2024 года: 13340 тыс. руб. ФССП присвоил низкий уровень риска для данного ПКО.</t>
  </si>
  <si>
    <t xml:space="preserve"> ООО ПКО «МКО» зарегистрировано по адресу: 355013, Ставропольский край, г.о. Город Ставрополь, г Ставрополь, ул Мимоз, дом 16, офис 1А. Генеральным директором является Воронкова Алёна Геннадьевна. Рост доходов компании за 5 лет: 1326,3%. Рост финансовых активов компании за 5 лет: 87,07%. Объем заемных средств компании на конец 2024 года: 5145 тыс. руб. ФССП присвоил низкий уровень риска для данного ПКО.</t>
  </si>
  <si>
    <t xml:space="preserve"> ООО «ПКО «БВ «Правёж» зарегистрировано по адресу: 432045, Ульяновская обл, г Ульяновск, ш Московское, д 40А, Строение 4; офис 202. Генеральным директором является Бринзевич Наталья Константиновна. Рост доходов компании за 5 лет: 1314,9%. Объем заемных средств компании на конец 2024 года: 20336 тыс. руб. ФССП присвоил низкий уровень риска для данного ПКО.</t>
  </si>
  <si>
    <t xml:space="preserve"> ООО ПКО «ФПК» зарегистрировано по адресу: 428024, Чувашская Республика - Чувашия, г Чебоксары, пр-кт Мира, д. 90, к. 1, офис 305. Генеральным директором является Казакова Екатерина Анатольевна. Рост доходов компании за 5 лет: 776,8%. Объем заемных средств компании на конец 2024 года: 3150 тыс. руб. ФССП присвоил низкий уровень риска для данного ПКО.</t>
  </si>
  <si>
    <t xml:space="preserve"> ООО ПКО «ДоброЗайм» зарегистрировано по адресу: 119180, Москва г, пер Старомонетный, 14, 2, 6-2. Генеральным директором является Серебров Максим Андреевич. Рост доходов компании за 5 лет: 13154,6%. Рост финансовых активов компании за 5 лет: 253,24%. ФССП присвоил высокий уровень риска для данного ПКО.</t>
  </si>
  <si>
    <t xml:space="preserve"> ООО ПКО «ЮККА» зарегистрировано по адресу: 413111, Саратовская обл, м.р-н Энгельсский, г.п. городское поселение город Энгельс, г Энгельс, пр-кт Строителей, д. 7а, офис 512. Генеральным директором является Краснощекова Александра Владимировна. Рост доходов компании за 5 лет: 427%. Объем заемных средств компании на конец 2024 года: 12060 тыс. руб. ФССП присвоил низкий уровень риска для данного ПКО.</t>
  </si>
  <si>
    <t xml:space="preserve"> ООО ПКО «СТАБЭКС ГРУПП» зарегистрировано по адресу: 614039, Пермский край, г Пермь, ул Сибирская, д 47а, 500. Генеральным директором является Трубников Максим Николаевич. Рост доходов компании за 5 лет: 1100,4%. Объем заемных средств компании на конец 2024 года: 11040 тыс. руб. ФССП присвоил низкий уровень риска для данного ПКО.</t>
  </si>
  <si>
    <t xml:space="preserve"> ООО ПКО «ЮК «БКР» зарегистрировано по адресу: г. Волгоград, ул. Донецкая, д. 16, ком. 303, эт. 3, 400066. Генеральным директором является Симакин Иван Викторович. Рост доходов компании за 5 лет: 4553,4%. Рост финансовых активов компании за 5 лет: 152,37%. Объем заемных средств компании на конец 2024 года: 1075 тыс. руб. ФССП присвоил низкий уровень риска для данного ПКО.</t>
  </si>
  <si>
    <t xml:space="preserve"> ООО ПКО «ПРОФИТ» зарегистрировано по адресу: 430016, Мордовия респ, г.о. городской округ Саранск, г Саранск, ул Терешковой, д. 7А, помещ. 602А. Генеральным директором является Чувилина Елена Петровна. Рост доходов компании за 5 лет: 1378,5%. Рост финансовых активов компании за 5 лет: 55,74%. Объем заемных средств компании на конец 2024 года: 2985 тыс. руб. ФССП присвоил низкий уровень риска для данного ПКО.</t>
  </si>
  <si>
    <t xml:space="preserve"> ООО ПКО «Алькрим Плюс» зарегистрировано по адресу: 432071, Ульяновская обл, г Ульяновск, ул Гончарова, д. 27, кабинет 405. Генеральным директором является Шараев Айрат Амирзянович. Рост доходов компании за 5 лет: 101,7%. ФССП присвоил низкий уровень риска для данного ПКО.</t>
  </si>
  <si>
    <t xml:space="preserve"> ООО «ПРОФЕССИОНАЛЬНАЯ КОЛЛЕКТОРСКАЯ ОРГАНИЗАЦИЯ РПСК» зарегистрировано по адресу: 170100, Тверская обл, Тверь г, Симеоновская ул, дом № 39, офис 303. Генеральным директором является Плясенко Наталья Александровна. Рост доходов компании за 5 лет: 197,7%. Объем заемных средств компании на конец 2024 года: 200 тыс. руб. ФССП присвоил низкий уровень риска для данного ПКО.</t>
  </si>
  <si>
    <t xml:space="preserve"> ООО «ПКО «РефундНЧ» зарегистрировано по адресу: 423822, Татарстан респ, Набережные Челны г, Набережночелнинский пр-кт, дом № 21, офис 506. Генеральным директором является Салахова Алина Минзагидовна. Рост доходов компании за 5 лет: 112,1%. ФССП присвоил низкий уровень риска для данного ПКО.</t>
  </si>
  <si>
    <t xml:space="preserve"> ООО ПКО «Защита Онлайн»  зарегистрировано по адресу: 630005, Новосибирская обл, г Новосибирск, ул Фрунзе, д. 88, этаж 3, офис 31. Генеральным директором является Загребельный Денис Александрович. Рост доходов компании за 5 лет: 1534,5%. Рост финансовых активов компании за 5 лет: 182,87%. ФССП присвоил значительный уровень риска для данного ПКО.</t>
  </si>
  <si>
    <t xml:space="preserve"> ООО ПКО «ПФГ» зарегистрировано по адресу: 117452, Город Москва, вн.тер. г. Муниципальный Округ Зюзино, б-р Черноморский, дом 17, корпус 1, помещение 5/2/4. Генеральным директором является Миронов Максим Васильевич. Рост доходов компании за 5 лет: 40413,5%. ФССП присвоил низкий уровень риска для данного ПКО.</t>
  </si>
  <si>
    <t xml:space="preserve"> ООО «ПКО «ЮЦ» зарегистрировано по адресу: Коми Респ, Сыктывкар, Октябрьский проспект, д. № 170, кв. 128. Генеральным директором является Пасынков Андрей Александрович. Рост доходов компании за 5 лет: 198,4%. ФССП присвоил низкий уровень риска для данного ПКО.</t>
  </si>
  <si>
    <t xml:space="preserve"> ООО ПКО «ДЖИ ТИ» зарегистрировано по адресу: 117105, г. Москва, Варшавское ш., д. 35, стр. 1. Генеральным директором является Ходасевич Марина Алексеевна. Рост доходов компании за 5 лет: 1542,4%. Объем заемных средств компании на конец 2024 года: 350 тыс. руб. ФССП присвоил низкий уровень риска для данного ПКО.</t>
  </si>
  <si>
    <t xml:space="preserve"> ООО «ПКО «Красная звезда» зарегистрировано по адресу: 198095, Санкт-Петербург г, Стачек пл, дом 9, строение 1, пом/офис 129-Н/406. Генеральным директором является Котов Ефим Владимирович. Рост доходов компании за 5 лет: 31562,9%. Рост финансовых активов компании за 5 лет: 1,64%. ФССП присвоил низкий уровень риска для данного ПКО.</t>
  </si>
  <si>
    <t xml:space="preserve"> ООО ПКО «ЦДУ Инвест» зарегистрировано по адресу: 117420, Москва г, ул Намёткина, 15, Эт/Пом/Ком 1/I/12. Генеральным директором является Креммель Александр Владимирович. Рост доходов компании за 5 лет: 2163,7%. Рост финансовых активов компании за 5 лет: 4299200%. Объем заемных средств компании на конец 2024 года: 131100 тыс. руб. ФССП присвоил низкий уровень риска для данного ПКО.</t>
  </si>
  <si>
    <t xml:space="preserve"> ООО «ПКО «Коллект Солюшенс» зарегистрировано по адресу: 111558, Город Москва, пр-кт Свободный, д. 21/2, помещ. 1/1. Генеральным директором является Бояров Андрей Владимирович. Рост доходов компании за 5 лет: 633064%. Рост финансовых активов компании за 5 лет: 2060,01%. Объем заемных средств компании на конец 2024 года: 32886 тыс. руб. ФССП присвоил низкий уровень риска для данного ПКО.</t>
  </si>
  <si>
    <t xml:space="preserve"> ООО ПКО «ПДП ГРУПП» зарегистрировано по адресу: 656038, Алтайский край, г Барнаул, пр-кт Комсомольский, д 120, 104. Генеральным директором является Зуб София Владимировна. Рост доходов компании за 5 лет: 192,9%. ФССП присвоил низкий уровень риска для данного ПКО.</t>
  </si>
  <si>
    <t xml:space="preserve"> ООО ПКО «Финэкс» зарегистрировано по адресу: 119180, Город Москва, вн.тер. г. Муниципальный Округ Якиманка, ул Большая Полянка, дом 51А/9, э/пом/к/оф 8/I/1/А5М. Генеральным директором является Ячменёва Оксана Валерьевна. Рост доходов компании за 5 лет: 44,3%. Объем заемных средств компании на конец 2024 года: 7300 тыс. руб. ФССП присвоил низкий уровень риска для данного ПКО.</t>
  </si>
  <si>
    <t xml:space="preserve"> ООО ПКО «ДВК» зарегистрировано по адресу: 690091, Приморский край, Владивосток г, Светланская ул, дом 51, офис 3. Генеральным директором является Смолик Кирилл Михайлович. Рост доходов компании за 5 лет: 65,7%. Объем заемных средств компании на конец 2024 года: 723 тыс. руб. ФССП присвоил низкий уровень риска для данного ПКО.</t>
  </si>
  <si>
    <t xml:space="preserve"> ООО «ПКО «Поволжское агентство по взысканию долгов» зарегистрировано по адресу: 429170, Чувашская Республика - Чувашия, Шемуршинский р-н, Шемурша с, Ленина ул, дом 27А. Генеральным директором является Поликарпов Анатолий Николаевич. Рост доходов компании за 5 лет: 2439,6%. Рост финансовых активов компании за 5 лет: 133,89%. Объем заемных средств компании на конец 2024 года: 2622 тыс. руб. ФССП присвоил низкий уровень риска для данного ПКО.</t>
  </si>
  <si>
    <t xml:space="preserve"> ООО ПКО «Альфа» зарегистрировано по адресу: 143402, Московская обл, г Красногорск, ул Пионерская, 10, Помещ. 1 комн 2. Генеральным директором является Арсентьев Евгений Валерьевич. Рост доходов компании за 5 лет: 10,7%. Рост финансовых активов компании за 5 лет: 101,35%. Объем заемных средств компании на конец 2024 года: 198 тыс. руб. ФССП присвоил низкий уровень риска для данного ПКО.</t>
  </si>
  <si>
    <t xml:space="preserve"> ООО ПКО «МКС» зарегистрировано по адресу: 241013, Брянская обл, г Брянск, ул Ульянова, 103, 11. Генеральным директором является Житомирский Евгений Евгеньевич. Рост доходов компании за 5 лет: 251,9%. Объем заемных средств компании на конец 2024 года: 100 тыс. руб. ФССП присвоил низкий уровень риска для данного ПКО.</t>
  </si>
  <si>
    <t xml:space="preserve"> ООО «ПКО «Цербер» зарегистрировано по адресу: 117342, Город Москва, вн.тер.г. муниципальный округ Коньково, ул Бутлерова, д. 17, помещ. 95/3. Генеральным директором является Тихонов Денис Юрьевич. Рост доходов компании за 5 лет: 183,5%. Объем заемных средств компании на конец 2024 года: 35 тыс. руб. ФССП присвоил низкий уровень риска для данного ПКО.</t>
  </si>
  <si>
    <t xml:space="preserve"> ООО «ПКО «Аскалон»  зарегистрировано по адресу: 628403, Ханты-Мансийский Автономный округ - Югра, г.о. Сургут, г Сургут, ул 30 лет Победы, зд. 44А, офис 8/1. Генеральным директором является Аксенов Алексей Александрович. Рост доходов компании за 5 лет: 7537%. Рост финансовых активов компании за 5 лет: 30000%. ФССП присвоил низкий уровень риска для данного ПКО.</t>
  </si>
  <si>
    <t xml:space="preserve"> ООО ПКО «Андрушонок и Партнеры»  зарегистрировано по адресу: Респ. Хакасия, г.о. город Абакан, г. Абакан, ул. Маршала Жукова, двлд. 46, КАБИНЕТ 214, 655003. Генеральным директором является Андрушонок Наталья Анатольевна. Рост доходов компании за 5 лет: 3754,5%. Рост финансовых активов компании за 5 лет: 183,28%. Объем заемных средств компании на конец 2024 года: 2091 тыс. руб. ФССП присвоил низкий уровень риска для данного ПКО.</t>
  </si>
  <si>
    <t xml:space="preserve"> ООО ПКО «Бустер.Ру»  зарегистрировано по адресу: 630099, Новосибирская область, г Новосибирск, ул Советская, д. 23. Генеральным директором является Селиверстова Екатерина Владимировна. Рост доходов компании за 5 лет: 3204,7%. Рост финансовых активов компании за 5 лет: 6170,82%. ФССП присвоил низкий уровень риска для данного ПКО.</t>
  </si>
  <si>
    <t xml:space="preserve"> ООО ПКО «АСТРА ФИНАНС» зарегистрировано по адресу: 624132, Свердловская область, г.о. Новоуральский, г Новоуральск, ул Фрунзе, зд. 5. Генеральным директором является Жуков Андрей Валерьевич. Рост доходов компании за 5 лет: 389,6%. ФССП присвоил низкий уровень риска для данного ПКО.</t>
  </si>
  <si>
    <t xml:space="preserve"> ООО «ПКО ВПК-Капитал» зарегистрировано по адресу: 153000, Ивановская обл, г Иваново, ул Красногвардейская, д 3, 3001. Генеральным директором является Кадышев Роман Иванович. Рост доходов компании за 5 лет: 3819,8%. Рост финансовых активов компании за 5 лет: 2752,76%. Объем заемных средств компании на конец 2024 года: 15548 тыс. руб. ФССП присвоил низкий уровень риска для данного ПКО.</t>
  </si>
  <si>
    <t xml:space="preserve"> ООО ПКО «Гарнет-Финанс» зарегистрировано по адресу: 117303, Москва г, ул Малая Юшуньская, д 1, к 1, 1/Ц. Генеральным директором является Паутов Андрей Александрович. Рост доходов компании за 5 лет: 102,1%. Объем заемных средств компании на конец 2024 года: 10739 тыс. руб. ФССП присвоил низкий уровень риска для данного ПКО.</t>
  </si>
  <si>
    <t xml:space="preserve"> ООО «Консалт Плюс» зарегистрировано по адресу: 115088, Город Москва, ул Шарикоподшипниковская, дом 4, корпус 3Б, ЭТ 1 ПОМ II КОМ 15,16,20-24. Генеральным директором является Черкасова Наталья Ильинична. Рост доходов компании за 5 лет: 248,1%. Объем заемных средств компании на конец 2024 года: 8240 тыс. руб. ФССП присвоил низкий уровень риска для данного ПКО.</t>
  </si>
  <si>
    <t xml:space="preserve"> ООО ПКО «Тристар» зарегистрировано по адресу: 105064, Город Москва, вн.тер. г. Муниципальный Округ Басманный, ул Земляной Вал, дом 36, офис 504. Генеральным директором является Каплан Илья Михайлович. Рост доходов компании за 5 лет: 159,5%. ФССП присвоил низкий уровень риска для данного ПКО.</t>
  </si>
  <si>
    <t xml:space="preserve"> ООО ПКО «ЭВЕНТУС»  зарегистрировано по адресу: 426030, Удмуртская Респ, г Ижевск, ул Пазелинская, 2а. Генеральным директором является Сентяков Вадим Александрович. Рост доходов компании за 5 лет: 101,9%. Рост финансовых активов компании за 5 лет: 291,65%. Объем заемных средств компании на конец 2024 года: 2633 тыс. руб. ФССП присвоил низкий уровень риска для данного ПКО.</t>
  </si>
  <si>
    <t xml:space="preserve"> ООО ПКО «ЕвАрти» зарегистрировано по адресу: 455017, Челябинская обл, г Магнитогорск, ул Советская, д 40, 2. Генеральным директором является Филатов Сергей Владимирович. Рост доходов компании за 5 лет: 241,7%. ФССП присвоил низкий уровень риска для данного ПКО.</t>
  </si>
  <si>
    <t xml:space="preserve"> ООО ПКО «Автомани» зарегистрировано по адресу: г. Волгоград, ул. Авторемонтная, д. 10А, кв. 1, 400048. Генеральным директором является Петров Иван Анатольевич. Рост доходов компании за 5 лет: 77,4%. Объем заемных средств компании на конец 2024 года: 28860 тыс. руб. ФССП присвоил низкий уровень риска для данного ПКО.</t>
  </si>
  <si>
    <t xml:space="preserve"> ООО ПКО «АБР-Групп» зарегистрировано по адресу: 443099, Самарская область, г Самара, ул Фрунзе, д. 72, офис 11. Генеральным директором является Зюзина Ирина Вячеславовна. Рост доходов компании за 5 лет: 1850,2%. Рост финансовых активов компании за 5 лет: 116,07%. Объем заемных средств компании на конец 2024 года: 223 тыс. руб. ФССП присвоил низкий уровень риска для данного ПКО.</t>
  </si>
  <si>
    <t xml:space="preserve"> ООО «ПКО «Антарес» зарегистрировано по адресу: Респ. Мордовия, г.о. Саранск, г. Саранск, ул. Гагарина, д. 99А, ОФИС 203, 430027. Генеральным директором является Баринова Оксана Сергеевна. Рост доходов компании за 5 лет: 461%. Рост финансовых активов компании за 5 лет: 177,17%. Объем заемных средств компании на конец 2024 года: 200 тыс. руб. ФССП присвоил низкий уровень риска для данного ПКО.</t>
  </si>
  <si>
    <t xml:space="preserve"> ООО ПКО «АРКА» зарегистрировано по адресу: 150036, Ярославская обл, Ярославский р-н, Мологино д, 4-я Изумрудная ул, дом 36. Генеральным директором является Левочкин Михаил Сергеевич. Рост доходов компании за 5 лет: 51867,5%. Рост финансовых активов компании за 5 лет: 2872%. Объем заемных средств компании на конец 2024 года: 2104 тыс. руб. ФССП присвоил низкий уровень риска для данного ПКО.</t>
  </si>
  <si>
    <t xml:space="preserve"> ООО ПКО «Гамаль» зарегистрировано по адресу: 420111, Татарстан респ, Казань г, Островского ул, дом № 35а, офис 214. Генеральным директором является Султанов Эльмир Габдулмазитович. Рост доходов компании за 5 лет: 120%. ФССП присвоил низкий уровень риска для данного ПКО.</t>
  </si>
  <si>
    <t xml:space="preserve"> ООО «ПКО «САВ»  зарегистрировано по адресу: 630089, Новосибирская обл, Новосибирск г, Бориса Богаткова ул, дом № 248А, офис 13. Генеральным директором является Шарипова Наиля Ринатовна. Рост доходов компании за 5 лет: 586,6%. ФССП присвоил низкий уровень риска для данного ПКО.</t>
  </si>
  <si>
    <t xml:space="preserve"> ООО ПКО «Резон-АНС» зарегистрировано по адресу: 108824, Город Москва, вн.тер.г. поселение Рязановское, ул Логинова, Дом 7, Корпус 2, помещ. 5Н. Генеральным директором является Теселкина Кира Сергеевна. Рост доходов компании за 5 лет: -2544%. Объем заемных средств компании на конец 2024 года: 799 тыс. руб. ФССП присвоил низкий уровень риска для данного ПКО.</t>
  </si>
  <si>
    <t xml:space="preserve"> ООО ПКО «КБ 911» зарегистрировано по адресу: Московская обл., г.о. Истра, д. Андреевское, ул. Луговая, д. 69, 143500. Генеральным директором является Баранчиков Геннадий Николаевич. Рост доходов компании за 5 лет: 208,9%. Рост финансовых активов компании за 5 лет: 19,12%. Объем заемных средств компании на конец 2024 года: 70 тыс. руб. ФССП присвоил низкий уровень риска для данного ПКО.</t>
  </si>
  <si>
    <t xml:space="preserve"> ООО ПКО «СИРИУС» зарегистрировано по адресу: 426006, Удмуртская Респ, Ижевск г, Им Дерябина проезд, дом 3, офис 402. Генеральным директором является Пантюхина Любовь Васильевна. Рост доходов компании за 5 лет: 4974,5%. Рост финансовых активов компании за 5 лет: 4338,92%. Объем заемных средств компании на конец 2024 года: 10910 тыс. руб. ФССП присвоил низкий уровень риска для данного ПКО.</t>
  </si>
  <si>
    <t xml:space="preserve"> ООО «ПКО «Долг Консалтинг» зарегистрировано по адресу: 167000, Республика Коми, г.о. Сыктывкар, г Сыктывкар, ул Первомайская, строение 70, офис 403. Генеральным директором является Ненев Роман Владимирович. Рост доходов компании за 5 лет: 118,7%. ФССП присвоил низкий уровень риска для данного ПКО.</t>
  </si>
  <si>
    <t xml:space="preserve"> ООО ПКО «ЭНЕРГИЯ» зарегистрировано по адресу: 400078, Волгоградская обл, Волгоград г., пр. им.Ленина, дом 100, офис 4.17. Генеральным директором является Иблияминова Татьяна Геннадиевна. Рост доходов компании за 5 лет: 1197,5%. Рост финансовых активов компании за 5 лет: 26644,64%. Объем заемных средств компании на конец 2024 года: 450 тыс. руб. ФССП присвоил низкий уровень риска для данного ПКО.</t>
  </si>
  <si>
    <t xml:space="preserve"> ООО «ПКО «Синара партнер» зарегистрировано по адресу: 620026, Свердловская обл, г Екатеринбург, ул Куйбышева, стр 58, 203. Генеральным директором является Кисляков Алексей Владимирович. Рост доходов компании за 5 лет: 785067,4%. Рост финансовых активов компании за 5 лет: 1397,57%. ФССП присвоил низкий уровень риска для данного ПКО.</t>
  </si>
  <si>
    <t xml:space="preserve"> ООО «ПКО «БСК» зарегистрировано по адресу: 115172, Москва г, ул Гончарная, д 30 стр 1. Генеральным директором является Осинцев Антон Михайлович. Рост доходов компании за 5 лет: 1354,3%. ФССП присвоил низкий уровень риска для данного ПКО.</t>
  </si>
  <si>
    <t xml:space="preserve"> «ПКО» ООО «Юридическая Финзащита» зарегистрировано по адресу: 426057, Удмуртская Респ, Ижевск г, Удмуртская, дом № 141. Генеральным директором является Деревнин Олег Владимирович. Рост доходов компании за 5 лет: 49,9%. Объем заемных средств компании на конец 2024 года: 10913 тыс. руб. ФССП присвоил низкий уровень риска для данного ПКО.</t>
  </si>
  <si>
    <t xml:space="preserve"> ООО ПКО «ФК «Конгломерат» зарегистрировано по адресу: 603000, Нижегородская обл, Нижний Новгород г, Звездинка ул, дом 20А, помещение 2, этаж 1. Генеральным директором является Пятерикова Елена Витальевна. Рост доходов компании за 5 лет: 1328,6%. Рост финансовых активов компании за 5 лет: 169,81%. ФССП присвоил низкий уровень риска для данного ПКО.</t>
  </si>
  <si>
    <t xml:space="preserve"> ООО «Профессиональная коллекторская организация «Результат» зарегистрировано по адресу: 127015, Москва г, вн.тер.г. муниципальный округ Бутырский, ул Новодмитровская, д. 2, к. 2, этаж 19, офис 1. Генеральным директором является Корчевский Станислав Юрьевич. Рост доходов компании за 5 лет: 2533,7%. Рост финансовых активов компании за 5 лет: 238,94%. Объем заемных средств компании на конец 2024 года: 729 тыс. руб. ФССП присвоил низкий уровень риска для данного ПКО.</t>
  </si>
  <si>
    <t xml:space="preserve"> ООО ПКО «АРСД» зарегистрировано по адресу: 677000, Республика Саха (Якутия), г.о. Город Якутск, г Якутск, ул Кирова, дом 12, кабинет 3052. Генеральным директором является Николаев Николай Стальевич. Рост доходов компании за 5 лет: 1203,1%. ФССП присвоил низкий уровень риска для данного ПКО.</t>
  </si>
  <si>
    <t xml:space="preserve"> ООО ПКО «Эксперт» зарегистрировано по адресу: 660020, Красноярский край, Красноярск г, Спандаряна ул, дом 13, помещение 15. Генеральным директором является Рожков Сергей Владимирович. Рост доходов компании за 5 лет: 5627,9%. Объем заемных средств компании на конец 2024 года: 10575 тыс. руб. ФССП присвоил низкий уровень риска для данного ПКО.</t>
  </si>
  <si>
    <t xml:space="preserve"> ООО ПКО «Премьер» зарегистрировано по адресу: 344092, Ростовская обл, г. Ростов-На-Дону, пр-кт Королева, д. 7/19, офис 601. Генеральным директором является Ткаченко Максим Сергеевич. Рост доходов компании за 5 лет: 1077485%. Рост финансовых активов компании за 5 лет: 344,96%. ФССП присвоил низкий уровень риска для данного ПКО.</t>
  </si>
  <si>
    <t xml:space="preserve"> ООО «ПКО ЕСВ» зарегистрировано по адресу: Город Москва, вн.тер. г. Муниципальный Округ Мещанский, ул Неглинная, дом 14, строение 1А, помещение 1/3. Генеральным директором является Измайлов Андрей Рустямович. Рост доходов компании за 5 лет: 360,2%. Объем заемных средств компании на конец 2024 года: 10823 тыс. руб. ФССП присвоил низкий уровень риска для данного ПКО.</t>
  </si>
  <si>
    <t xml:space="preserve"> ООО «ПКО «СИКУРА» зарегистрировано по адресу: 143512, Московская обл, г Истра, д Духанино, тер. КП Духанино-4, 120, Помещение 27. Генеральным директором является Барденков Александр Львович. Рост доходов компании за 5 лет: 17,2%. ФССП присвоил низкий уровень риска для данного ПКО.</t>
  </si>
  <si>
    <t xml:space="preserve"> ООО «ПКО «ФинТраст» зарегистрировано по адресу: 620026, Свердловская обл, г Екатеринбург, ул Куйбышева, 95, 405. Генеральным директором является Усков Денис Владиславович. Рост доходов компании за 5 лет: 39,1%. Рост финансовых активов компании за 5 лет: 125,72%. Объем заемных средств компании на конец 2024 года: 5959463 тыс. руб. ФССП присвоил низкий уровень риска для данного ПКО.</t>
  </si>
  <si>
    <t xml:space="preserve"> АО «СФ» зарегистрировано по адресу: 111033, Москва г., Золоторожский Вал ул., д. 11, строение 26, офис А61/13. Генеральным директором является Матвеев Василий Сергеевич. Рост доходов компании за 5 лет: 128,2%. Рост финансовых активов компании за 5 лет: 0,37%. ФССП присвоил низкий уровень риска для данного ПКО.</t>
  </si>
  <si>
    <t xml:space="preserve"> ООО «Коллекторское агенство «Вернуть долги» зарегистрировано по адресу: 105064, Город Москва, вн.тер. г. Муниципальный Округ Басманный, пер Яковоапостольский, дом 17, помещение 1/П. Генеральным директором является Тесленко Ирина Сергеевна. Рост доходов компании за 5 лет: 215,6%.</t>
  </si>
  <si>
    <t xml:space="preserve"> ООО ПКО «Анелан» зарегистрировано по адресу: 142150, Москва г, п Краснопахорское, с Былово, ул Клёны, 101. Генеральным директором является Якунина Елена Сергеевна. Рост доходов компании за 5 лет: 87,3%. Рост финансовых активов компании за 5 лет: 23,61%. Объем заемных средств компании на конец 2024 года: 793 тыс. руб. ФССП присвоил низкий уровень риска для данного ПКО.</t>
  </si>
  <si>
    <t xml:space="preserve"> ООО «ПКО «Диалог» зарегистрировано по адресу: 167000, Республика Коми, г.о. Сыктывкар, г Сыктывкар, ул Первомайская, строение 92, офис 318. Генеральным директором является Ракамчук Дмитрий Анатольевич. Рост доходов компании за 5 лет: 14,8%. ФССП присвоил низкий уровень риска для данного ПКО.</t>
  </si>
  <si>
    <t xml:space="preserve"> АО ПКО «Юридическое Бюро ФАКТОРИУС» зарегистрировано по адресу: 119049, Москва г, вн.тер.г. муниципальный округ Якиманка, ул Коровий Вал, д. 7, стр. 1,  помещ. 9Н/2, . Генеральным директором является Аверин Алексей Владимирович. Рост доходов компании за 5 лет: 5184,4%. ФССП присвоил низкий уровень риска для данного ПКО.</t>
  </si>
  <si>
    <t xml:space="preserve"> ООО ПКО «ЮК «Легата» зарегистрировано по адресу: 115419, Москва г, проезд 2-й Рощинский, 8, 2, Э/Пом/Ком. 2/X/1. Генеральным директором является Ковиненко Алексей Викторович. Рост доходов компании за 5 лет: 73%. Рост финансовых активов компании за 5 лет: 104,73%. ФССП присвоил низкий уровень риска для данного ПКО.</t>
  </si>
  <si>
    <t xml:space="preserve"> ООО «ПКО «Финансовая Независимость» зарегистрировано по адресу: 603076,Нижегородская обл,,,,,,,,д.НИЖЕГОРОДСКАЯ ОБЛАСТЬ. Генеральным директором является Неволин Михаил Валентинович. Рост доходов компании за 5 лет: 431%. ФССП присвоил низкий уровень риска для данного ПКО.</t>
  </si>
  <si>
    <t xml:space="preserve"> ООО ПКО «Пони» зарегистрировано по адресу: 650000, Кемеровская область - Кузбасс, г.о. Кемеровский, г Кемерово, ул 50 лет Октября, стр. 11, помещ. 607. Генеральным директором является Жалнин Михаил Николаевич. Рост доходов компании за 5 лет: 0,1%. Рост финансовых активов компании за 5 лет: 1328,05%. ФССП присвоил низкий уровень риска для данного ПКО.</t>
  </si>
  <si>
    <t xml:space="preserve"> ООО ПКО «Талион» зарегистрировано по адресу: 660077, Красноярский край, г.о. Город Красноярск, г Красноярск, ул Авиаторов, здание 5, этаж 4, ПОМЕЩ. 325. Генеральным директором является Стучилин Алексей Михайлович. Рост доходов компании за 5 лет: 589,9%. ФССП присвоил низкий уровень риска для данного ПКО.</t>
  </si>
  <si>
    <t xml:space="preserve"> ООО ПКО «К2» зарегистрировано по адресу: 413100, Саратовская обл, г Энгельс, ул Льва Кассиля, д. 47, офис 209. Генеральным директором является Галиуллин Эдуард Шамильевич. Рост доходов компании за 5 лет: 250,6%. ФССП присвоил низкий уровень риска для данного ПКО.</t>
  </si>
  <si>
    <t xml:space="preserve"> ООО ПКО МЦ «ВИН» зарегистрировано по адресу: 350002, Краснодарский край, г Краснодар, ул Северная, 353, 406. Генеральным директором является Алексеенко Екатерина Константиновна. Рост доходов компании за 5 лет: 1553,3%. ФССП присвоил низкий уровень риска для данного ПКО.</t>
  </si>
  <si>
    <t xml:space="preserve"> ООО «ПКО «Киберколлект» зарегистрировано по адресу: 420043, Республика Татарстан (Татарстан), г Казань, ул Вишневского, д. 22, помещ. 9. Генеральным директором является Толстова Дарья Владимировна. Рост доходов компании за 5 лет: 938432,7%. Рост финансовых активов компании за 5 лет: 4261186,84%. Объем заемных средств компании на конец 2024 года: 1392 тыс. руб. ФССП присвоил средний уровень риска для данного ПКО.</t>
  </si>
  <si>
    <t xml:space="preserve"> ООО ПКО «ЮК «НЕВИС» зарегистрировано по адресу: г. Чебоксары, ул. Афанасьева, д. 8, ПОМЕЩ. 2 ОФИС 302, 428000. Генеральным директором является Новиков Сергей Анатольевич. Рост доходов компании за 5 лет: 214,9%. ФССП присвоил низкий уровень риска для данного ПКО.</t>
  </si>
  <si>
    <t xml:space="preserve"> ООО ПКО «Конструктив» зарегистрировано по адресу: 150030, Ярославская область, г.о. Город Ярославль, г Ярославль, пр-кт Московский, дом 119, корпус 2, помещение 5. Генеральным директором является Иванская Евгения Юрьевна. Рост доходов компании за 5 лет: 674,2%. ФССП присвоил низкий уровень риска для данного ПКО.</t>
  </si>
  <si>
    <t xml:space="preserve"> ООО ПКО «АКР» зарегистрировано по адресу: 129090, Москва г, вн.тер.г. муниципальный округ Мещанский, пер Ботанический, д. 5, кв. Этаж 5 Помещ. XV/Ком. 17к, . Генеральным директором является Маршинин Денис Владимирович. Рост доходов компании за 5 лет: 260,4%. Рост финансовых активов компании за 5 лет: 72,12%. ФССП присвоил низкий уровень риска для данного ПКО.</t>
  </si>
  <si>
    <t xml:space="preserve"> ООО ПКО «СКА» зарегистрировано по адресу: 630102, Новосибирская область, г Новосибирск, Обская, д. 2. Генеральным директором является Долгих Юлия Владимировна. Рост доходов компании за 5 лет: 361,4%. ФССП присвоил высокий уровень риска для данного ПКО.</t>
  </si>
  <si>
    <t xml:space="preserve"> ООО «Профессиональная коллекторская организация «Хитен» зарегистрировано по адресу: 620043, Свердловская обл, г Екатеринбург, ул Черкасская. Генеральным директором является Гайсин Айдан Малик. Рост доходов компании за 5 лет: 350,9%. ФССП присвоил низкий уровень риска для данного ПКО.</t>
  </si>
  <si>
    <t xml:space="preserve"> ООО ПКО «Эксперт Центр» зарегистрировано по адресу: 630091, Новосибирская область, г.о. город Новосибирск, г Новосибирск, ул Советская, д. 64/1. Генеральным директором является Долгих Юлия Владимировна. Рост доходов компании за 5 лет: 514,6%. ФССП присвоил высокий уровень риска для данного ПКО.</t>
  </si>
  <si>
    <t xml:space="preserve"> ООО ПКО «Вива Коллект» зарегистрировано по адресу: 117218, Москва г, ул Кржижановского, 29, 2, этаж 2. Генеральным директором является Хазиев Азат Рамилевич. Рост доходов компании за 5 лет: 13020,7%. Рост финансовых активов компании за 5 лет: 542,96%. ФССП присвоил низкий уровень риска для данного ПКО.</t>
  </si>
  <si>
    <t xml:space="preserve"> ООО «ПКО «Медиация» зарегистрировано по адресу: 191123, Город Санкт-Петербург, ул. Захарьевская, дом 15, литер А, помещение 7Н. Генеральным директором является Рычкова Наталья Валерьевна. Рост доходов компании за 5 лет: 112,1%. Объем заемных средств компании на конец 2024 года: 4719 тыс. руб. ФССП присвоил низкий уровень риска для данного ПКО.</t>
  </si>
  <si>
    <t xml:space="preserve"> ООО «ПКО «Орбита» зарегистрировано по адресу: 150062, Ярославская область, г.о. Город Ярославль, г Ярославль, ул Космонавтов, дом 11, помещение КО.2.5. Генеральным директором является Кудряков Алексей Евгеньевич. Рост доходов компании за 5 лет: 176,8%. Рост финансовых активов компании за 5 лет: 12,68%. ФССП присвоил низкий уровень риска для данного ПКО.</t>
  </si>
  <si>
    <t xml:space="preserve"> ООО «ПКО «ТАНТАЛ» зарегистрировано по адресу: 630089, Новосибирская обл, г Новосибирск, ул Бориса Богаткова, зд 248а. Генеральным директором является Пикалов Юрий Юрьевич. Рост доходов компании за 5 лет: 55,3%. ФССП присвоил низкий уровень риска для данного ПКО.</t>
  </si>
  <si>
    <t xml:space="preserve"> ООО ПКО «Агентство финансовых решений» зарегистрировано по адресу: 630102, НОВОСИБИРСКАЯ ОБЛАСТЬ, Г.О. ГОРОД НОВОСИБИРСК, Г НОВОСИБИРСК, УЛ БОРИСА БОГАТКОВА, Д. 22. Генеральным директором является Рузина Дарья Андреевна. Рост доходов компании за 5 лет: 1865,4%. Объем заемных средств компании на конец 2024 года: 361 тыс. руб. ФССП присвоил низкий уровень риска для данного ПКО.</t>
  </si>
  <si>
    <t xml:space="preserve"> ООО ПКО «ЮСВ» зарегистрировано по адресу: 344101, Ростовская обл, г Ростов-на-Дону, ул Ленинградская, 7, 25. Генеральным директором является Симко Андрей Иванович. Рост доходов компании за 5 лет: 3606%. Рост финансовых активов компании за 5 лет: 8419,98%. ФССП присвоил низкий уровень риска для данного ПКО.</t>
  </si>
  <si>
    <t xml:space="preserve"> ООО «ПКО ДолгЛимит» зарегистрировано по адресу: 620102, Свердловская область, г.о. город Екатеринбург, г Екатеринбург, ул Ясная, д. 22-б, этаж 2, помещ. 7. Генеральным директором является Кайгородцева Юлия Сергеевна. Рост доходов компании за 5 лет: 34324,8%. Рост финансовых активов компании за 5 лет: 1060,55%. ФССП присвоил значительный уровень риска для данного ПКО.</t>
  </si>
  <si>
    <t xml:space="preserve"> ООО ПКО «СКР» зарегистрировано по адресу: Чувашская Республика - Чувашия, г.о. город Чебоксары, г. Чебоксары, ул. Текстильщиков, Зд. 8, ОФИС 304, 428000. Генеральным директором является Аль-давуд Владимир Саидович. Рост доходов компании за 5 лет: 34,2%. Рост финансовых активов компании за 5 лет: 88,51%. ФССП присвоил низкий уровень риска для данного ПКО.</t>
  </si>
  <si>
    <t xml:space="preserve"> ООО ПКО «Авангард» зарегистрировано по адресу: 620014, Свердловская обл, г Екатеринбург, пр-кт Ленина, 24/8, 541. Генеральным директором является Каменский Сергей Игоревич. Рост доходов компании за 5 лет: 2525,9%. ФССП присвоил низкий уровень риска для данного ПКО.</t>
  </si>
  <si>
    <t xml:space="preserve"> ООО ПКО «МДЦ» зарегистрировано по адресу: 410031, Саратовская Область, г.о. Город Саратов, г Саратов, ул Комсомольская, дом 52. Генеральным директором является Ладнюк Илья Олегович. Рост доходов компании за 5 лет: 53,7%. ФССП присвоил низкий уровень риска для данного ПКО.</t>
  </si>
  <si>
    <t xml:space="preserve"> ООО « ПКО ЦПС» зарегистрировано по адресу: 344065, Ростовская область, г Ростов-на-Дону, ул Троллейбусная, зд. 24/2в, офис 816. Генеральным директором является Лыткин Иван Александрович. Рост доходов компании за 5 лет: 4192%. Объем заемных средств компании на конец 2024 года: 59990 тыс. руб. ФССП присвоил низкий уровень риска для данного ПКО.</t>
  </si>
  <si>
    <t xml:space="preserve"> ООО ПКО «Лира» зарегистрировано по адресу: 305004, Курская обл, г Курск, ул Садовая, д. 10А, этаж 2, помещ. № 26. Генеральным директором является Пономарев Сергей Вячеславович. Рост доходов компании за 5 лет: 5118,5%. Рост финансовых активов компании за 5 лет: 235,71%. ФССП присвоил значительный уровень риска для данного ПКО.</t>
  </si>
  <si>
    <t xml:space="preserve"> ООО ПКО «СПВ» зарегистрировано по адресу: Нижегородская область,городской округ Нижний Новгород, г.Нижний Новгород, ул. Добролюбова, д.2/28 пои П4. Генеральным директором является Жуленкова Юлия Владимировна. Рост доходов компании за 5 лет: 425324,1%. Рост финансовых активов компании за 5 лет: 30,51%. ФССП присвоил низкий уровень риска для данного ПКО.</t>
  </si>
  <si>
    <t xml:space="preserve"> ООО «ПКО «Модус Вивенди» зарегистрировано по адресу: 123112, Москва г, наб Пресненская, 12, Этаж 40 офис 2м. Генеральным директором является Кривоногов Игорь Сергеевич. Рост доходов компании за 5 лет: 49,3%. Рост финансовых активов компании за 5 лет: 150,25%. ФССП присвоил низкий уровень риска для данного ПКО.</t>
  </si>
  <si>
    <t xml:space="preserve"> ООО ПКО «О-КАНЭ» зарегистрировано по адресу: 295023, Республика Крым, г Симферополь, ул Бориса Хохлова, д. 90/92. Генеральным директором является Лагойда Анна Александровна. Рост доходов компании за 5 лет: 782,1%. ФССП присвоил низкий уровень риска для данного ПКО.</t>
  </si>
  <si>
    <t xml:space="preserve"> ООО ПКО «БПА» зарегистрировано по адресу: 163000, Архангельская область, г.о. Город Архангельск, г Архангельск, пр-кт Троицкий, дом 106, строение 1. Генеральным директором является Курочка Илья Владимирович. Рост доходов компании за 5 лет: 605%. ФССП присвоил низкий уровень риска для данного ПКО.</t>
  </si>
  <si>
    <t xml:space="preserve"> ООО ПКО «Максимум» зарегистрировано по адресу: 150064, Ярославская область, г.о. Город Ярославль, г Ярославль, ул Панина, дом 12В, офис 7. Генеральным директором является Цёма Данил Николаевич. Рост доходов компании за 5 лет: 855,4%. Рост финансовых активов компании за 5 лет: 685,35%. ФССП присвоил низкий уровень риска для данного ПКО.</t>
  </si>
  <si>
    <t xml:space="preserve"> ООО ПКО «МЦФБ» зарегистрировано по адресу: 143003, Московская область, г.о. Одинцовский, г Одинцово, ул Маршала Бирюзова, д. 13, помещ. 68К. Генеральным директором является Закревский Александр Вячеславович. Рост доходов компании за 5 лет: 0,9%. ФССП присвоил низкий уровень риска для данного ПКО.</t>
  </si>
  <si>
    <t xml:space="preserve"> ООО ПКО «Бикэш» зарегистрировано по адресу: 443080, Самарская обл, г Самара, ул Революционная, д 70 литера 1, 407. Генеральным директором является Гребёнкина Татьяна Михайловна. Рост доходов компании за 5 лет: 452,6%. ФССП присвоил значительный уровень риска для данного ПКО.</t>
  </si>
  <si>
    <t xml:space="preserve"> ООО «ПКО «Эдикт» зарегистрировано по адресу: 643,620034,66,,Екатеринбург г,,Колмогорова ул,3,,610. Генеральным директором является Жаворонков Александр Сергеевич. Рост доходов компании за 5 лет: 40%. Рост финансовых активов компании за 5 лет: 301,85%. Объем заемных средств компании на конец 2024 года: 3105 тыс. руб. ФССП присвоил низкий уровень риска для данного ПКО.</t>
  </si>
  <si>
    <t xml:space="preserve"> ООО «ПКО «Маршал» зарегистрировано по адресу: 127055, Город Москва, вн.тер. г. Муниципальный Округ Марьина Роща, ул Образцова, дом 14, помещение 1Д/1. Генеральным директором является Сергеев Сергей Александрович. Рост доходов компании за 5 лет: 277,9%. ФССП присвоил низкий уровень риска для данного ПКО.</t>
  </si>
  <si>
    <t xml:space="preserve"> ООО «ПКО «Бизнес перспектива» зарегистрировано по адресу: 620000, Свердловская обл, г Екатеринбург, ул Мамина-Сибиряка, д 104, помещ. 1-8. Генеральным директором является Васильев Владислав Романович. Рост доходов компании за 5 лет: 3384,7%. Рост финансовых активов компании за 5 лет: 1,42%. ФССП присвоил низкий уровень риска для данного ПКО.</t>
  </si>
  <si>
    <t xml:space="preserve"> ООО ПКО «ТОР» зарегистрировано по адресу: 300025, Тульская область, г Тула, пр-кт Ленина, дом 102, корпус 4, офис 410, этаж 4. Генеральным директором является Копунова Валерия Игоревна. Рост доходов компании за 5 лет: 1292,1%. Рост финансовых активов компании за 5 лет: 79,08%. ФССП присвоил низкий уровень риска для данного ПКО.</t>
  </si>
  <si>
    <t xml:space="preserve"> ООО «Финансовые системы» зарегистрировано по адресу: 308009, Белгородская область, г.о. город Белгород, г Белгород, б-р Народный, д. 79, офис 630. Генеральным директором является Венедиктов Олег Вениаминович. Рост доходов компании за 5 лет: 408,6%. Рост финансовых активов компании за 5 лет: 1407,64%. ФССП присвоил низкий уровень риска для данного ПКО.</t>
  </si>
  <si>
    <t xml:space="preserve"> ООО ПКО «БазисИнвест» зарегистрировано по адресу: 117105, Москва г, ш Варшавское, 1а, ОФИС А3м. Генеральным директором является Савенкова Ольга Геннадьевна. Рост доходов компании за 5 лет: 133%. Рост финансовых активов компании за 5 лет: 116,97%. Объем заемных средств компании на конец 2024 года: 6535 тыс. руб. ФССП присвоил низкий уровень риска для данного ПКО.</t>
  </si>
  <si>
    <t xml:space="preserve"> ООО «ЦУЗ» зарегистрировано по адресу: 125284, Город Москва, Беговой вн.тер.г. муниципальный округ, пр-кт Ленинградский, д. 31, стр. 3. Генеральным директором является Зайцев Максим Владимирович. Рост доходов компании за 5 лет: 593,3%. ФССП присвоил низкий уровень риска для данного ПКО.</t>
  </si>
  <si>
    <t xml:space="preserve"> ООО ПКО «Компания Урал Дебт» зарегистрировано по адресу: Челябинская обл., Копейский г.о., г. Копейск, ул. Калинина, д. 15Б, пом. 5, ПОМЕЩ. 5, 456610. Генеральным директором является Сидоров Валерий Николаевич. Рост доходов компании за 5 лет: 457,3%. Рост финансовых активов компании за 5 лет: 207,17%. ФССП присвоил низкий уровень риска для данного ПКО.</t>
  </si>
  <si>
    <t xml:space="preserve"> ООО «ПКО Альянс» зарегистрировано по адресу: 115191, Москва г, ДОНСКОЙ. ВН.ТЕР.Г.МУНИЦИПАЛЬНЫЙ ОКРУГ, ДУХОВСКОЙ ПЕР., д. 17, стр. 15, офис 132. Генеральным директором является Бочкарёв Михаил Викторович. Рост доходов компании за 5 лет: 588%. Рост финансовых активов компании за 5 лет: 1416,54%. ФССП присвоил низкий уровень риска для данного ПКО.</t>
  </si>
  <si>
    <t xml:space="preserve"> ООО ПКО «КК.Консалт» зарегистрировано по адресу: 620000, Свердловская обл, г Екатеринбург, ул Малышева, 51, 2507. Генеральным директором является Садовой Михаил Вадимович. Рост доходов компании за 5 лет: 128,7%. Рост финансовых активов компании за 5 лет: 281,66%. Объем заемных средств компании на конец 2024 года: 6703 тыс. руб. ФССП присвоил низкий уровень риска для данного ПКО.</t>
  </si>
  <si>
    <t xml:space="preserve"> ООО ПКО «Центурион»  зарегистрировано по адресу: 109004, Москва г, ул Николоямская, 40/22, 4, Этаж 1 офис 115. Генеральным директором является Цыпруш Олег Евгеньевич. Рост доходов компании за 5 лет: 2492,6%. ФССП присвоил низкий уровень риска для данного ПКО.</t>
  </si>
  <si>
    <t xml:space="preserve"> ООО ПКО «ЭкоФинансы»  зарегистрировано по адресу: 650004, Кемеровская область - Кузбасс, г.о. Кемеровский, г Кемерово, ул Соборная, дом 12, помещение 1. Генеральным директором является Мальцев Алексей Александрович. Рост доходов компании за 5 лет: 82,3%. ФССП присвоил низкий уровень риска для данного ПКО.</t>
  </si>
  <si>
    <t xml:space="preserve"> ООО «ПКО «Гамма» зарегистрировано по адресу: 191119, Санкт-Петербург г, вн.тер.г. муниципальный округ Владимирский округ, ул Тюшина, д. 8, литера А, помещ. 2-Н, помещ. 1.1.. Генеральным директором является Пашкевич Сергей Эдуардович. Рост доходов компании за 5 лет: 2544,6%. Рост финансовых активов компании за 5 лет: 1448,06%. ФССП присвоил низкий уровень риска для данного ПКО.</t>
  </si>
  <si>
    <t xml:space="preserve"> ООО ПКО «ЭС КМ» зарегистрировано по адресу: 440068, Пензенская обл, г.о. город Пенза, г Пенза, ул Перспективная, стр. 7, помещ. 2. Генеральным директором является Кошелев Юрий Валентинович. Рост доходов компании за 5 лет: 10149%. Рост финансовых активов компании за 5 лет: 3015,87%. ФССП присвоил низкий уровень риска для данного ПКО.</t>
  </si>
  <si>
    <t xml:space="preserve"> ООО ПКО «СЗА» зарегистрировано по адресу: 350000, Краснодарский край, г.о. город Краснодар, г Краснодар, ул Коммунаров, д. 76, офис 365/2. Генеральным директором является Панфилов Константин Юрьевич. Рост доходов компании за 5 лет: 360,1%. Рост финансовых активов компании за 5 лет: 252,01%. ФССП присвоил низкий уровень риска для данного ПКО.</t>
  </si>
  <si>
    <t xml:space="preserve"> ООО ПКО «НАВЗ» зарегистрировано по адресу: 108826, Москва г, п Коммунарка, ул Потаповская Роща, 2, 1, Этаж/Помещ. Подвальный/1-3а. Генеральным директором является Потемкин Максим Геннадиевич. Рост доходов компании за 5 лет: 15383,3%. Рост финансовых активов компании за 5 лет: 36,33%. ФССП присвоил низкий уровень риска для данного ПКО.</t>
  </si>
  <si>
    <t xml:space="preserve"> АО «ПКО «АТАКОР. Антикризисное управление» зарегистрировано по адресу: 125080, Москва г, Волоколамское ш, дом № 1, строение 1, этаж 5, помещение IV, комната 30Б, офис 53. Генеральным директором является Евтухов Виктор Юрьевич. Рост доходов компании за 5 лет: 231,5%. Объем заемных средств компании на конец 2024 года: 10139 тыс. руб. ФССП присвоил низкий уровень риска для данного ПКО.</t>
  </si>
  <si>
    <t xml:space="preserve"> ООО «Стоун» зарегистрировано по адресу: 117624, Москва г, вн.тер.г. муниципальный округ Южное Бутово, ул Изюмская, д. 37, к. 2, помещ. XII, ком. 1-2. Генеральным директором является Тырин Никита Александрович. Рост доходов компании за 5 лет: 603,2%. ФССП присвоил низкий уровень риска для данного ПКО.</t>
  </si>
  <si>
    <t xml:space="preserve"> ООО ПКО «Тайм Коллекшн» зарегистрировано по адресу: 428034, Чувашская Республика - Чувашия, г Чебоксары, ул Университетская, д. 36, помещ. 1. Генеральным директором является Артамонов Роман Васильевич. Рост доходов компании за 5 лет: 38,6%. Рост финансовых активов компании за 5 лет: 106,02%. ФССП присвоил низкий уровень риска для данного ПКО.</t>
  </si>
  <si>
    <t xml:space="preserve"> ООО «ЮК Омега групп» зарегистрировано по адресу: 105523, Москва г, Щёлковское ш, дом 92, корпус 6, квартира 5. Генеральным директором является Алимов Ильдар Халитович. Рост доходов компании за 5 лет: 25698,4%. ФССП присвоил низкий уровень риска для данного ПКО.</t>
  </si>
  <si>
    <t xml:space="preserve"> ООО «ПРОМ-ТОРГ» зарегистрировано по адресу: 117246, Москва г, Научный проезд, дом № 17, этаж 14, помещение 34А. Генеральным директором является Жосан Андрей Юрьевич. Рост доходов компании за 5 лет: 24,5%. Рост финансовых активов компании за 5 лет: 100%. ФССП присвоил низкий уровень риска для данного ПКО.</t>
  </si>
  <si>
    <t xml:space="preserve"> ООО ПКО «Юстива» зарегистрировано по адресу: 443086, Самарская область, г.о. Самара, вн.р-н Октябрьский, г Самара, ул Ерошевского, дом 3, офис 12. Генеральным директором является Столярова Дарья Владимировна. Рост доходов компании за 5 лет: 125,5%. Рост финансовых активов компании за 5 лет: 3,09%. ФССП присвоил значительный уровень риска для данного ПКО.</t>
  </si>
  <si>
    <t xml:space="preserve"> ООО ПКО «МАРК» зарегистрировано по адресу: 630099, Новосибирская обл, г Новосибирск, ул Орджоникидзе, 47, 106. Генеральным директором является Фахрутдинов Айрат Мансурович. Рост доходов компании за 5 лет: 33498,7%. ФССП присвоил низкий уровень риска для данного ПКО.</t>
  </si>
  <si>
    <t xml:space="preserve"> ООО «ПКО «ЭквИта-Капитал» зарегистрировано по адресу: 119530, Город Москва, вн.тер.г. муниципальный округ Очаково-Матвеевское, ш. Очаковское, д. 34, помещ. 24/6. Генеральным директором является Попов Сергей Анатольевич. Рост доходов компании за 5 лет: 12799,5%. ФССП присвоил высокий уровень риска для данного ПКО.</t>
  </si>
  <si>
    <t xml:space="preserve"> ООО ПКО «Атмосфера» зарегистрировано по адресу: 620062, Свердловская обл, г Екатеринбург, пр-кт Ленина, 97а, 432. Генеральным директором является Синяков Андрей Владимирович. Рост доходов компании за 5 лет: 374%. ФССП присвоил низкий уровень риска для данного ПКО.</t>
  </si>
  <si>
    <t xml:space="preserve"> ООО ПКО «ВИЛДОН ИНВЕСТМЕНТ» зарегистрировано по адресу: 115280, Москва г, Ленинская Слобода ул, дом № 19, комната 21У. Генеральным директором является Евлашова Наталья Дмитриевна. Рост доходов компании за 5 лет: 972,5%. Рост финансовых активов компании за 5 лет: 77,22%. ФССП присвоил низкий уровень риска для данного ПКО.</t>
  </si>
  <si>
    <t xml:space="preserve"> ООО ПКО «ЯРД» зарегистрировано по адресу: 143800, Московская обл, пгт. Лотошино, ул Школьная, д 26, Помещ. 1. Генеральным директором является Яковенко Николай Иванович. Рост доходов компании за 5 лет: 253590%. Рост финансовых активов компании за 5 лет: 198,44%. Объем заемных средств компании на конец 2024 года: 3895 тыс. руб. ФССП присвоил низкий уровень риска для данного ПКО.</t>
  </si>
  <si>
    <t xml:space="preserve"> ООО ПКО «ДЕКСТФИН» зарегистрировано по адресу: 115280, Москва г, ул Ленинская Слобода, 19, 1. Генеральным директором является Солнцев Геннадий Викторович. Рост доходов компании за 5 лет: 2032,7%. ФССП присвоил низкий уровень риска для данного ПКО.</t>
  </si>
  <si>
    <t xml:space="preserve"> ООО ПКО «Агентство юридических и консалтинговых решений» зарегистрировано по адресу: 443110, Самарская область, г.о. Самара, вн.р-н Октябрьский, г Самара, ул Ново-Садовая, дом 17, комната 30. Генеральным директором является Тютюнин Андрей Дмитриевич. Рост доходов компании за 5 лет: 2628,6%. ФССП присвоил низкий уровень риска для данного ПКО.</t>
  </si>
  <si>
    <t xml:space="preserve"> ООО ПКО «Саммит» зарегистрировано по адресу: 119180, Москва г, пер Старомонетный, 14, 2, 5-6. Генеральным директором является Бурова Вероника Александровна. Рост доходов компании за 5 лет: 55633,7%. Рост финансовых активов компании за 5 лет: 2089,18%. ФССП присвоил низкий уровень риска для данного ПКО.</t>
  </si>
  <si>
    <t xml:space="preserve"> ООО «ПКО СОЛ» зарегистрировано по адресу: 344082, Ростовская обл, г Ростов-на-Дону, пер Халтуринский, 4, 25. Генеральным директором является Ванян Лариса Кареновна. Рост доходов компании за 5 лет: 67303%. Рост финансовых активов компании за 5 лет: 302,64%. ФССП присвоил высокий уровень риска для данного ПКО.</t>
  </si>
  <si>
    <t xml:space="preserve"> ООО «КА «ШИП» зарегистрировано по адресу: Тверская обл., г.о. город Тверь, г. Тверь, ул. Андрея Дементьева, д. 3, ОФ. 801, 170100. Генеральным директором является Ларькина Виктория Михайловна. Рост доходов компании за 5 лет: 1110,5%. Рост финансовых активов компании за 5 лет: 1534,73%. ФССП присвоил низкий уровень риска для данного ПКО.</t>
  </si>
  <si>
    <t xml:space="preserve"> ООО «ПКО «Адмирал» зарегистрировано по адресу: 123290, Город Москва, вн.тер.г. муниципальный округ Хорошевский, туп 1-й Магистральный, д. 11, стр. 1. Генеральным директором является Карташова Людмила Викторовна. Рост доходов компании за 5 лет: 421,7%. ФССП присвоил низкий уровень риска для данного ПКО.</t>
  </si>
  <si>
    <t xml:space="preserve"> ООО «ПКО «МДА» зарегистрировано по адресу: 643,,64,,Саратов г,,Советская ул,25 А,,. Генеральным директором является Борщёв Олег Александрович. Рост доходов компании за 5 лет: 1%. Объем заемных средств компании на конец 2024 года: 3565 тыс. руб. ФССП присвоил низкий уровень риска для данного ПКО.</t>
  </si>
  <si>
    <t xml:space="preserve"> ООО «ПКО «Монолит» зарегистрировано по адресу: 423822, Татарстан Респ, г Набережные Челны, пр-кт Набережночелнинский, 84, офис №21. Генеральным директором является Аркадьев Александр Олегович. Рост доходов компании за 5 лет: 95,4%. Рост финансовых активов компании за 5 лет: 31,63%. ФССП присвоил низкий уровень риска для данного ПКО.</t>
  </si>
  <si>
    <t xml:space="preserve"> ООО ПКО «ЦСВ» зарегистрировано по адресу: Чувашская республика - Чувашия. Генеральным директором является Ермолаев Андрей Аликович. Рост доходов компании за 5 лет: 263,2%. ФССП присвоил низкий уровень риска для данного ПКО.</t>
  </si>
  <si>
    <t xml:space="preserve"> ООО ПКО «СФТ» зарегистрировано по адресу: 614000, Пермский край, г Пермь, ул Советская, 94, 6. Генеральным директором является Хайруллин Тимур Ирекович. Рост доходов компании за 5 лет: 117,7%. Рост финансовых активов компании за 5 лет: 235,55%. ФССП присвоил низкий уровень риска для данного ПКО.</t>
  </si>
  <si>
    <t xml:space="preserve"> ООО ПКО «КВАНТ» зарегистрировано по адресу: 143005, Московская область, г.о. Одинцовский, г Одинцово, ш Можайское, дом 80Б, офис 205. Генеральным директором является Лайша Юрий Витальевич. Рост доходов компании за 5 лет: 344,5%. ФССП присвоил низкий уровень риска для данного ПКО.</t>
  </si>
  <si>
    <t xml:space="preserve"> ООО ПКО «ДГ» зарегистрировано по адресу: 123022, Город Москва, вн.тер.г. муниципальный округ Пресненский, ул 2-я Звенигородская, д. 13, стр. 43, помещ. 2/1. Генеральным директором является Савинов Александр Александрович. Рост доходов компании за 5 лет: 788,2%. ФССП присвоил низкий уровень риска для данного ПКО.</t>
  </si>
  <si>
    <t xml:space="preserve"> ООО ПКО «Дата Коллект» зарегистрировано по адресу: 603022, Нижегородская обл, г Нижний Новгород, ул Тимирязева, 15, 2, П408. Генеральным директором является Одинцова Татьяна Александровна. Рост доходов компании за 5 лет: 63680,9%. Рост финансовых активов компании за 5 лет: 946,91%. ФССП присвоил низкий уровень риска для данного ПКО.</t>
  </si>
  <si>
    <t xml:space="preserve"> ООО ПКО «БИ» зарегистрировано по адресу: г. Пермь, ул. Куйбышева, д. 71, 614016. Генеральным директором является Пастухов Михаил Иванович. Рост доходов компании за 5 лет: 1429%. ФССП присвоил низкий уровень риска для данного ПКО.</t>
  </si>
  <si>
    <t xml:space="preserve"> ООО «ПКО «Кредитор» зарегистрировано по адресу: 115172, Москва г, Котельническая наб, дом 25, строение 1, офис 15. Генеральным директором является Глухова Эльвира Салаватовна. Рост доходов компании за 5 лет: 5441,5%. Рост финансовых активов компании за 5 лет: 529,22%. ФССП присвоил низкий уровень риска для данного ПКО.</t>
  </si>
  <si>
    <t xml:space="preserve"> ООО ПКО «Эгида» зарегистрировано по адресу: Саратовская область, м.р-н Энгельсский, г.п. Город Энгельс, г Энгельс, ул Промышленная, дом 3, офис 308. Генеральным директором является Нестерова Анастасия Александровна. Рост доходов компании за 5 лет: 294,4%. Рост финансовых активов компании за 5 лет: 100%. ФССП присвоил низкий уровень риска для данного ПКО.</t>
  </si>
  <si>
    <t xml:space="preserve"> ООО ПКО «ЗОРГ» зарегистрировано по адресу: 358004, Республика Калмыкия, г.о. город Элиста, г Элиста, ул Физкультурная, д. 25, помещ. 1. Генеральным директором является Зубков Сергей Александрович. Рост доходов компании за 5 лет: 0,3%. Рост финансовых активов компании за 5 лет: 1833,33%. ФССП присвоил низкий уровень риска для данного ПКО.</t>
  </si>
  <si>
    <t xml:space="preserve"> ООО ПКО «К-Групп» зарегистрировано по адресу: 125124, Город Москва, вн.тер. г. Муниципальный Округ Беговой, ул 5-Я Ямского Поля, дом 7, корпус 2, помещение 1А. Генеральным директором является Карзакова Ангелина Валериевна. Рост доходов компании за 5 лет: 2201,6%. Рост финансовых активов компании за 5 лет: 399,34%. ФССП присвоил низкий уровень риска для данного ПКО.</t>
  </si>
  <si>
    <t xml:space="preserve"> АО «ПКО «РЦБ» зарегистрировано по адресу: 117152, Город Москва, вн.тер.г. муниципальный округ Донской, пр-кт Севастопольский, д. 9, к. 2, помещ. ll/2А. Генеральным директором является Попова Олеся Ринатовна. Рост доходов компании за 5 лет: 12,3%. ФССП присвоил низкий уровень риска для данного ПКО.</t>
  </si>
  <si>
    <t xml:space="preserve"> ООО ПКО «МАЯК КОЛЛЕКТ» зарегистрировано по адресу: 620014, Свердловская область, г Екатеринбург, ул Малышева, д. 19, офис 2313. Генеральным директором является Комович Александр Вячеславович. Рост доходов компании за 5 лет: 60,1%. Рост финансовых активов компании за 5 лет: 179,07%. ФССП присвоил низкий уровень риска для данного ПКО.</t>
  </si>
  <si>
    <t xml:space="preserve"> ООО ПКО «Кредитный оздоровитель» зарегистрировано по адресу: 115191, Москва г, ул Малая Тульская, д. 2/1, к. 5. Генеральным директором является Бавыкин Михаил Александрович. Рост доходов компании за 5 лет: 47%. ФССП присвоил низкий уровень риска для данного ПКО.</t>
  </si>
  <si>
    <t xml:space="preserve"> ООО ПКО «Фридом-Инвест» зарегистрировано по адресу: Новосибирская обл., г.о. город Новосибирск, г. Новосибирск, ул. Дачная, зд. 60а, ПОМЕЩ. 208, 630082. Генеральным директором является Гороховикова Нина Петровна. Рост доходов компании за 5 лет: 8828,2%. Рост финансовых активов компании за 5 лет: 893,03%. Объем заемных средств компании на конец 2024 года: 3470 тыс. руб. ФССП присвоил низкий уровень риска для данного ПКО.</t>
  </si>
  <si>
    <t xml:space="preserve"> ООО ПКО «Ваш долг» зарегистрировано по адресу: 141100, Московская обл, г Щёлково, ул Комарова. Генеральным директором является Калёнова Екатерина Владимировна. Рост доходов компании за 5 лет: 1541%. Рост финансовых активов компании за 5 лет: 80%. ФССП присвоил низкий уровень риска для данного ПКО.</t>
  </si>
  <si>
    <t xml:space="preserve"> ООО «ПКО «Санколлект» зарегистрировано по адресу: 183038, Мурманская обл, г Мурманск, ул Траловая, 38, 6. Генеральным директором является Брызгалова Светлана Викторовна. Рост доходов компании за 5 лет: 2225,3%. ФССП присвоил низкий уровень риска для данного ПКО.</t>
  </si>
  <si>
    <t xml:space="preserve"> ООО ПКО «РБ Коллект» зарегистрировано по адресу: 125445, Москва г, ул Смольная, д 22, помещ 1/1. Генеральным директором является Атаян Сергей Робертович. Рост доходов компании за 5 лет: 383,9%. Рост финансовых активов компании за 5 лет: 122,03%. ФССП присвоил низкий уровень риска для данного ПКО.</t>
  </si>
  <si>
    <t xml:space="preserve"> ООО ПКО «Контур» зарегистрировано по адресу: 443093, Самарская область, г.о. Самара, вн.р-н Железнодорожный, г Самара, ул Мориса Тореза, дом 1А, офис 511. Генеральным директором является Бэр Ирина Павловна. Рост доходов компании за 5 лет: 31745000%. Рост финансовых активов компании за 5 лет: 6759,24%. ФССП присвоил значительный уровень риска для данного ПКО.</t>
  </si>
  <si>
    <t xml:space="preserve"> ООО ПКО «Управляющая компания «Ф»» зарегистрировано по адресу: 123001, город Москва, вн.тер. г. Муниципальный Округ Пресненский, пер Трёхпрудный, дом 11/13, строение 2, помещение 4/1. Генеральным директором является Вознесенская Юлиана Дмитриевна. Рост доходов компании за 5 лет: 112,3%. Рост финансовых активов компании за 5 лет: 111,89%. ФССП присвоил низкий уровень риска для данного ПКО.</t>
  </si>
  <si>
    <t xml:space="preserve"> ООО «Самлер» зарегистрировано по адресу: 630559, Новосибирская область, г.о. рабочий поселок Кольцово, рп Кольцово, ул Технопарковая, д. 5, кв. 247. Генеральным директором является Перетокин Михаил Николаевич. Рост доходов компании за 5 лет: 1566,7%. ФССП присвоил низкий уровень риска для данного ПКО.</t>
  </si>
  <si>
    <t xml:space="preserve"> ООО «ПКО «Финотека» зарегистрировано по адресу: 420097, Татарстан респ., Казань г., Зинина ул., дом 9/23, офис 28. Генеральным директором является Бабушкина Ирина Валерьевна. Рост доходов компании за 5 лет: 3643,2%. Объем заемных средств компании на конец 2024 года: 176 тыс. руб. ФССП присвоил низкий уровень риска для данного ПКО.</t>
  </si>
  <si>
    <t xml:space="preserve"> ООО «ПКО ВОКСИС» зарегистрировано по адресу: 400050, Волгоградская обл, г Волгоград, ул им. Рокоссовского, 62, 19. Генеральным директором является Волосников Роман Романович. Рост доходов компании за 5 лет: 1877,9%. Рост финансовых активов компании за 5 лет: 555,88%. Объем заемных средств компании на конец 2024 года: 1124 тыс. руб. ФССП присвоил низкий уровень риска для данного ПКО.</t>
  </si>
  <si>
    <t xml:space="preserve"> ООО ПКО «ЖЭУ 9» зарегистрировано по адресу: Респ. Коми, г. Сыктывкар, ул. Первомайская, д. 149, пом. 321, 167000. Генеральным директором является Ануфриев Антон Валериевич. Рост доходов компании за 5 лет: 5,2%. ФССП присвоил низкий уровень риска для данного ПКО.</t>
  </si>
  <si>
    <t xml:space="preserve"> ООО ПКО ЦПУ зарегистрировано по адресу: г. Владимир, ул. Красноармейская, д. 43Б, оф. 6, пом. 1, 600021. Генеральным директором является Феклин Алексей Александрович. Рост доходов компании за 5 лет: 290,4%. Рост финансовых активов компании за 5 лет: 455,88%. ФССП присвоил низкий уровень риска для данного ПКО.</t>
  </si>
  <si>
    <t xml:space="preserve"> ООО ПКО ИКЦ «Правило» зарегистрировано по адресу: 355037, Ставропольский край, г.о. Город Ставрополь, г Ставрополь, ул Доваторцев, дом 30Б. Генеральным директором является Симонова Юлия Владимировна. Рост доходов компании за 5 лет: 248,1%. Рост финансовых активов компании за 5 лет: 203,37%. ФССП присвоил низкий уровень риска для данного ПКО.</t>
  </si>
  <si>
    <t xml:space="preserve"> ООО ПКО «ЦФК» зарегистрировано по адресу: 355035, Ставропольский край, г.о. Город Ставрополь, г Ставрополь, ул Ленина, дом 392. Генеральным директором является Карагодина Ольга Николаевна. Рост доходов компании за 5 лет: 2176,2%. Рост финансовых активов компании за 5 лет: 2131,54%. ФССП присвоил низкий уровень риска для данного ПКО.</t>
  </si>
  <si>
    <t xml:space="preserve"> ООО ПКО «СИА» зарегистрировано по адресу: 119285, Город Москва, вн.тер. г. Муниципальный Округ Раменки, км Мжд Киевское 5-Й, дом 1, строение 1. Генеральным директором является Одегов Роман Владимирович. Рост доходов компании за 5 лет: 2253,2%. Рост финансовых активов компании за 5 лет: 179,17%. ФССП присвоил низкий уровень риска для данного ПКО.</t>
  </si>
  <si>
    <t xml:space="preserve"> ООО «ПКО «ЮЦ Савари» зарегистрировано по адресу: 123056, Москва г, Кондратьевский Б. пер, дом № 4, строение 1, квартира 104. Генеральным директором является Савари Владислав Дмитриевич. Рост доходов компании за 5 лет: 2443,3%. Объем заемных средств компании на конец 2024 года: 6327 тыс. руб. ФССП присвоил низкий уровень риска для данного ПКО.</t>
  </si>
  <si>
    <t xml:space="preserve"> ООО «ПКО «ХОРОШИЙ ГОД» зарегистрировано по адресу: 109428, Москва г, пр-кт Рязанский, 30/15, 206/3. Генеральным директором является Жильцов Владимир Игоревич. Рост доходов компании за 5 лет: 86,7%. ФССП присвоил низкий уровень риска для данного ПКО.</t>
  </si>
  <si>
    <t xml:space="preserve"> ООО «ПКО «ИК РАНТЬЕ» зарегистрировано по адресу: 109443, Москва г, Юных Ленинцев ул, дом № 89, корпус 1, этаж/комната цоколь/3. Генеральным директором является Фомин Алексей Николаевич. Рост доходов компании за 5 лет: 58,8%. Объем заемных средств компании на конец 2024 года: 11 тыс. руб. ФССП присвоил низкий уровень риска для данного ПКО.</t>
  </si>
  <si>
    <t xml:space="preserve"> ООО ПКО «Уральский дом» зарегистрировано по адресу: 454008, Челябинская область, г Челябинск, пр-кт Комсомольский, д. 14, офис 401. Генеральным директором является Горбачук Марина Александровна. Рост доходов компании за 5 лет: 7424,4%. Объем заемных средств компании на конец 2024 года: 37 тыс. руб. ФССП присвоил низкий уровень риска для данного ПКО.</t>
  </si>
  <si>
    <t xml:space="preserve"> OOO ПКО «АлтайТендер-Консалтинг» зарегистрировано по адресу: г. Барнаул, Красноармейский пр-кт, д. 15, кв. 16, 656043. Генеральным директором является Кузовлев Александр Михайлович. Рост доходов компании за 5 лет: 1149,9%. Рост финансовых активов компании за 5 лет: 2326,76%. Объем заемных средств компании на конец 2024 года: 12168 тыс. руб. ФССП присвоил низкий уровень риска для данного ПКО.</t>
  </si>
  <si>
    <t xml:space="preserve"> ООО ПКО «ХАБЕР» зарегистрировано по адресу: 125212, Москва г, б-р Кронштадтский, д 7А, 1/1. Генеральным директором является Воробьев Сергей Сергеевич. Рост доходов компании за 5 лет: 90,1%. Объем заемных средств компании на конец 2024 года: 485 тыс. руб. ФССП присвоил низкий уровень риска для данного ПКО.</t>
  </si>
  <si>
    <t xml:space="preserve"> ООО ПКО «Финдолг» зарегистрировано по адресу: 603022, Нижегородская обл, г Нижний Новгород, ул Тимирязева, д 15, к 2, помещ П33. Генеральным директором является Тюлин Александр Павлович. Рост доходов компании за 5 лет: 93,1%. ФССП присвоил низкий уровень риска для данного ПКО.</t>
  </si>
  <si>
    <t xml:space="preserve"> ООО ПКО «Правозащитник» зарегистрировано по адресу: 603000, Нижегородская обл, г Нижний Новгород, ул Ильинская, д. 41, этаж 2, офис 2. Генеральным директором является Булганин Александр Сергеевич. Рост доходов компании за 5 лет: 608,5%. Объем заемных средств компании на конец 2024 года: 2350 тыс. руб. ФССП присвоил низкий уровень риска для данного ПКО.</t>
  </si>
  <si>
    <t xml:space="preserve"> ООО «ПКО «ЮЦ ЭТАЛОН» зарегистрировано по адресу: 143001, Московская область, г г. Одинцово, ул. Сколковская, д. 5а, кв. 492. Генеральным директором является Герасимов Александр Анатольевич. Рост доходов компании за 5 лет: 161,6%. ФССП присвоил низкий уровень риска для данного ПКО.</t>
  </si>
  <si>
    <t>ООО ПКО «Гольфстрим-Р» зарегистрировано по адресу: 123112, г. Москва,вн.тер.г. муниципальныйокруг Пресненский,наб. Пресненская, д. 10,стр. 2, помещ. 88. Генеральным директором является Кутуев Рушан Ренатович. Рост доходов компании за 5 лет: 378,3%. Рост финансовых активов компании за 5 лет: 21,71%. Объем заемных средств компании на конец 2024 года: 215049 тыс. руб. ФССП присвоил низкий уровень риска для данного ПКО.</t>
  </si>
  <si>
    <t>0800010907</t>
  </si>
  <si>
    <t>0800010872</t>
  </si>
  <si>
    <t>0572032070</t>
  </si>
  <si>
    <t>0274970586</t>
  </si>
  <si>
    <t>0573013480</t>
  </si>
  <si>
    <t>0326510261</t>
  </si>
  <si>
    <t>0278124947</t>
  </si>
  <si>
    <t>0326554597</t>
  </si>
  <si>
    <t>0276114446</t>
  </si>
  <si>
    <t>0276118240</t>
  </si>
  <si>
    <t>0300021964</t>
  </si>
  <si>
    <t>0276137789</t>
  </si>
  <si>
    <t>0300015086</t>
  </si>
  <si>
    <t>Общество с ограниченной ответственностью "ПРОФЕССИОНАЛЬНАЯ КОЛЛЕКТОРСКАЯ ОРГАНИЗАЦИЯ "ЦКР"</t>
  </si>
  <si>
    <t>Общество с ограниченной ответственностью "Профессиональная коллекторская организация "ЦКР"</t>
  </si>
  <si>
    <t>ООО ПКО "ЦКР"</t>
  </si>
  <si>
    <t>400078, Волгоградская область, г.о. Город-Герой Волгоград, г Волгоград, ул Им. Кузнецова, дом 18, квартира 20</t>
  </si>
  <si>
    <t>22384389</t>
  </si>
  <si>
    <t>https://ckr-vlg.ru/</t>
  </si>
  <si>
    <t>Самарская область</t>
  </si>
  <si>
    <t>Г.Москва</t>
  </si>
  <si>
    <t>Хабаровский край</t>
  </si>
  <si>
    <t>Иркутская область</t>
  </si>
  <si>
    <t>Московская область</t>
  </si>
  <si>
    <t>Г.Санкт-Петербург</t>
  </si>
  <si>
    <t>Пермский край</t>
  </si>
  <si>
    <t>Ростовская область</t>
  </si>
  <si>
    <t>Нижегородская область</t>
  </si>
  <si>
    <t>Приморский край</t>
  </si>
  <si>
    <t>Пензенская область</t>
  </si>
  <si>
    <t>Республика Хакасия</t>
  </si>
  <si>
    <t>Оренбургская область</t>
  </si>
  <si>
    <t>Свердловская область</t>
  </si>
  <si>
    <t>Тверская область</t>
  </si>
  <si>
    <t>Республика Башкортостан</t>
  </si>
  <si>
    <t>Республика Карелия</t>
  </si>
  <si>
    <t>Республика Крым</t>
  </si>
  <si>
    <t>Новосибирская область</t>
  </si>
  <si>
    <t>Саратовская область</t>
  </si>
  <si>
    <t>Сахалинская область</t>
  </si>
  <si>
    <t>Ивановская область</t>
  </si>
  <si>
    <t>Ханты-Мансийский автономный округ - Югра</t>
  </si>
  <si>
    <t>Рязанская область</t>
  </si>
  <si>
    <t>Красноярский край</t>
  </si>
  <si>
    <t>Краснодарский край</t>
  </si>
  <si>
    <t>Челябинская область</t>
  </si>
  <si>
    <t>Волгоградская область</t>
  </si>
  <si>
    <t>Ярославская область</t>
  </si>
  <si>
    <t>Республика Татарстан (Татарстан)</t>
  </si>
  <si>
    <t>Чувашская Республика - Чувашия</t>
  </si>
  <si>
    <t>Удмуртская Республика</t>
  </si>
  <si>
    <t>Кировская область</t>
  </si>
  <si>
    <t>Ставропольский край</t>
  </si>
  <si>
    <t>Тамбовская область</t>
  </si>
  <si>
    <t>Воронежская область</t>
  </si>
  <si>
    <t>Республика Бурятия</t>
  </si>
  <si>
    <t>Забайкальский край</t>
  </si>
  <si>
    <t>Республика Саха (Якутия)</t>
  </si>
  <si>
    <t>Курская область</t>
  </si>
  <si>
    <t>Омская область</t>
  </si>
  <si>
    <t>Алтайский край</t>
  </si>
  <si>
    <t>Тюменская область</t>
  </si>
  <si>
    <t>Белгородская область</t>
  </si>
  <si>
    <t>Неизвестный регион</t>
  </si>
  <si>
    <t>Тульская область</t>
  </si>
  <si>
    <t>Чеченская Республика</t>
  </si>
  <si>
    <t>Владимирская область</t>
  </si>
  <si>
    <t>Астраханская область</t>
  </si>
  <si>
    <t>Республика Тыва</t>
  </si>
  <si>
    <t>Ульяновская область</t>
  </si>
  <si>
    <t>Кемеровская область</t>
  </si>
  <si>
    <t>Республика Марий Эл</t>
  </si>
  <si>
    <t>Республика Мордовия</t>
  </si>
  <si>
    <t>Республика Коми</t>
  </si>
  <si>
    <t>Брянская область</t>
  </si>
  <si>
    <t>Архангельская область</t>
  </si>
  <si>
    <t>Республика Дагестан</t>
  </si>
  <si>
    <t>Калининградская область</t>
  </si>
  <si>
    <t>Ленинградская область</t>
  </si>
  <si>
    <t>Мурманская область</t>
  </si>
  <si>
    <t>Липецкая область</t>
  </si>
  <si>
    <t>Республика Калмыкия</t>
  </si>
  <si>
    <t>Томская область</t>
  </si>
  <si>
    <t>region</t>
  </si>
  <si>
    <t>d/e</t>
  </si>
  <si>
    <t>eqt</t>
  </si>
  <si>
    <t>d_long</t>
  </si>
  <si>
    <t>d_short</t>
  </si>
  <si>
    <t>CAGR</t>
  </si>
  <si>
    <t>margin</t>
  </si>
  <si>
    <t>size</t>
  </si>
  <si>
    <t>company.html?token=0C32A202028A225F2B72F8561CA022FA7762DE14E1C88FF6B9DDD4EE7B28107CDA1FB9D8DF1BA4017C64863DED5C4071</t>
  </si>
  <si>
    <t>company.html?token=BE81C2EDCC1A1F1B5325B409426F631B00E1891B6B6D5B570484D24CD65856FED6EA257F49A97E1F106EEF5DE65D2071</t>
  </si>
  <si>
    <t>company.html?token=FDCDF6FBA30F14D89F9441A430C57896F0AC0D2A1E0995AA139F771F2BAB8AE47BFFA5D46044ADC32BF284C2F87258FF</t>
  </si>
  <si>
    <t>company.html?token=0BEF213A0471DC4E56C146D86CA9AD4ABD12569EDD606FD08E37F8CD6B0E697151B98FA36BE8624D9970375E6596F026</t>
  </si>
  <si>
    <t>company.html?token=49BC9F82DBA21AC5002905FC7EBD6EEECD241854384063F85FE470E442AE1579FFB6EA44F9231253F5D58277661827D1</t>
  </si>
  <si>
    <t>ДАВЫМОКА СЕРГЕЙ ВЯЧЕСЛАВОВИЧ, 1, Уплаченная сумма, Доход, Расход</t>
  </si>
  <si>
    <t>company.html?token=50E8A03C8F822A7831DC3EC6A53C48E3208FFB3266EC5388D113C1D64D6CA649A57CDDE262ADCED3E19A8AFF8237587D</t>
  </si>
  <si>
    <t>company.html?token=F740A9B65041C236AB0DC085ECBB71341829008268242B14CE3322EE637D5D601EA42F26A0C609D0546A443D85C4AE38</t>
  </si>
  <si>
    <t>company.html?token=CD2DD13D4E0B244A72755527E573833C20B3E7F13E572A12174BFECE3EF370E41EA42F26A0C609D0546A443D85C4AE38</t>
  </si>
  <si>
    <t>company.html?token=454B619B8A85D10E48D222B9CD02F8C7F52010AC31F43094E79EA8CDBA4D40B457BE36CF977FA7F2D2F093DD853BAD4CA80AE37F6D5D56EDFC81228B162BB0FE</t>
  </si>
  <si>
    <t>company.html?token=514DF78E85D4E13E16DFD7C5AC3FFD1D3ED98D789C11FC90A923A096EBF563CD51B0ECD96152A5DBEC80DE4B98128267</t>
  </si>
  <si>
    <t>company.html?token=2D3DBEBDEC8FEA1DEC33E15085877727C698F10CBC5014CD80765831A83C36EA877013BA80FE7F67618C85CA6B6DA75866F0424E92EBE55A4F68815A7DEE6814</t>
  </si>
  <si>
    <t>company.html?token=60AC174E62914B1807397896E114034A6C2D44EDE4E0E0A3E807AB58C1FBBABE306D0CB0AAC4E8FFDBE1A7B3B4E7ACA6BC0D43891F7BF48FC96CFEB8B36BDC6A</t>
  </si>
  <si>
    <t>company.html?token=5CDF84C4487A69E1E0AB8E405208837E8564A70BEE755C864FB996DC4EDEBE16FFB6EA44F9231253F5D58277661827D1</t>
  </si>
  <si>
    <t>company.html?token=902A79990C81989CECE98AE16CC7A6540624D13799BFAC6C76E931A0D5D7E125C589DD65F37AA2F36DDFE662AB09B26637D386449859E5EEADB48A7F6FA38734</t>
  </si>
  <si>
    <t>company.html?token=450E53222D95C5532750F09AF20B5E2C1DB3F3CFE976DA2E2C850D9BB38BB5C7BB79E6DE069E583A1F0F7648E586549F</t>
  </si>
  <si>
    <t>company.html?token=BD22782D9E12B98A70CA6BF6A4E484572B98E7872F638E292C99EA4EEF94CCBE40F143F46A6DB7D421A3E3F44636780FA6FB98A818CBA104A2CCD4B4ED2C9A4A</t>
  </si>
  <si>
    <t>company.html?token=474FC2BDF910DB5B697E227CE5BB62CBD50F9D32BAF8DE53E0EB5F6B8F55A843C21754F3622EFBB4553096DA96E2C1BDCE4DCB6B12D28E490BFC2031615E89CF</t>
  </si>
  <si>
    <t>company.html?token=2719A4A1D0EC809D0E12F58F462FBB57C82FFBC75D944E051377E20791EA91C11B19EE8EF76947FEB5C3B9B52DFD494FF4F56A5EE2B897E5C6680861E37D3B3C</t>
  </si>
  <si>
    <t>ФЕКЛИСОВ ИВАН ВЛАДИМИРОВИЧ, 1, АКЦИОНЕРНОЕ ОБЩЕСТВО "ТБАНК", 20, МЕЖДУНАРОДНАЯ КОМПАНИЯ ПУБЛИЧНОЕ АКЦИОНЕРНОЕ ОБЩЕСТВО "Т-ТЕХНОЛОГИИ", 11</t>
  </si>
  <si>
    <t>company.html?token=CF316FBEC8DA74856F9E2D012073A1FC720C59EFBBD63B94E31486D6927C14B81EA42F26A0C609D0546A443D85C4AE38</t>
  </si>
  <si>
    <t>ЩЕРБАКОВА АННА ВАЛЕРЬЕВНА, 1, ОБЩЕСТВО С ОГРАНИЧЕННОЙ ОТВЕТСТВЕННОСТЬЮ "ПРОФЕССИОНАЛЬНАЯ КОЛЛЕКТОРСКАЯ ОРГАНИЗАЦИЯ ВОКСИС", 1, Уплаченная сумма, Доход, Расход</t>
  </si>
  <si>
    <t>Щербакова Анна Валерьевна</t>
  </si>
  <si>
    <t>company.html?token=A2FFADDE1063CCFC5B2B01589E353855755072BD20DBFC7EC7384DBD1942B3EC96097CCC7A81C861437C956F8B262713</t>
  </si>
  <si>
    <t>company.html?token=B38ADE64AE80FA7CF27B6CCFCF587B463477C2F99C96B7D88EBAEE32C85F71A2542F60F58BBA2B535330CBCA1A716B78</t>
  </si>
  <si>
    <t>company.html?token=5CD36E8ED1F67B9850A8615DAA6BC84CE0177D18FA5B20242B38C0E9B4594FD1EE8CAED6D201509813859B5186364F54DA1FB9D8DF1BA4017C64863DED5C4071</t>
  </si>
  <si>
    <t>company.html?token=FCFF0D095C14899AA9AAE3D5E06573E115487830FD3FB681552E18BB3C746DD0D259972B0F4D8B480661491A1AAE7DA6</t>
  </si>
  <si>
    <t>company.html?token=AB5673A08A7B691F9E42209C0BACE5C3C5509E1B4A5349D51A1B043BB1AF04172B1540445E34BA2D27592C542EB3B1C4FFB6EA44F9231253F5D58277661827D1</t>
  </si>
  <si>
    <t>company.html?token=B9E5BA37DBB78A8446126C9740007A2216420BD660FCE5D96E1EC7051DDB6ECA6401D5D55E662C90D856E3BEC0E3CE59</t>
  </si>
  <si>
    <t>company.html?token=5F9FCE54241146E716160B9478B856DA4B3F18711EE76F758082C961CC44204BD6EA257F49A97E1F106EEF5DE65D2071</t>
  </si>
  <si>
    <t>company.html?token=8C3DA39F73B7AC7DCC0B60BC87A163CFF24D1B31F24EAC3EEBEF86BC5209FDDAF25C2F482DAE2FA68C164C2BFDF9171A</t>
  </si>
  <si>
    <t>ИВАНОВ АЛЕКСАНДР ИВАНОВИЧ, 1, ЗИНЧЕНКО АНДРЕЙ АЛЕКСАНДРОВИЧ, 2, ТРОШКИН РОМАН АНАТОЛЬЕВИЧ, 1, Уплаченная сумма, Доход, Расход</t>
  </si>
  <si>
    <t>Зинченко Андрей Александрович, Трошкин Роман Анатольевич</t>
  </si>
  <si>
    <t>company.html?token=07065CA17F065F2024421F1CCDE40766877C9B0042A7B388E04E525321824D1CACF4D24B03CFFA934A8E50BB215F453B</t>
  </si>
  <si>
    <t>company.html?token=AE1D6686876C6F67730ED1176F1C3FCCADB41CD88193BCE4341536C16D193202C55C8E7C52A26A5D5F1515A75032CBC8</t>
  </si>
  <si>
    <t>КОРСУНОВ ИГОРЬ ВЛАДИМИРОВИЧ, 1, КОРСУНОВ ИГОРЬ ВЛАДИМИРОВИЧ, 1, Общая сумма, Уплаченная сумма, Доход, Расход</t>
  </si>
  <si>
    <t>company.html?token=36B6A77F348B10788AD35785DE9411CA913961CDD2F4CE276EBF6523422D29683317E36E7D50BD7B608E50D162389AE2</t>
  </si>
  <si>
    <t>company.html?token=21626BE97DB2BAC124F68EACF9855549439C2D9CE20FE1D2DECC1A2A140CB991D7BB81F261AF55480FB0DF03BD3B6FE8</t>
  </si>
  <si>
    <t>company.html?token=CCE0D8C1FD5D752B8DF69CB6AA7916D7776DBE2109030316A4332F959A23903DDB1D054E7E1A61D039F529F5D705F5BB66F0424E92EBE55A4F68815A7DEE6814</t>
  </si>
  <si>
    <t>company.html?token=0C4A04F66BCDC1CEFEA1E4F7686770ACFDF8DB28C67D96E135631961039103DEA2334984D1E237AEDE53E0EF489B0F9EDA1FB9D8DF1BA4017C64863DED5C4071</t>
  </si>
  <si>
    <t>БРЕВНОВ ВИТАЛИЙ ВЛАДИМИРОВИЧ, 3, БРЕВНОВ ВИТАЛИЙ ВЛАДИМИРОВИЧ, 2, ФЕФИЛОВ ДМИТРИЙ ВИКТОРОВИЧ, 1, Уплаченная сумма, Доход, Расход</t>
  </si>
  <si>
    <t>company.html?token=F8E2A258B55C130ED9D041200EB911C42BFB1D1D55A351B018671B8C1D31E83551B98FA36BE8624D9970375E6596F026</t>
  </si>
  <si>
    <t>company.html?token=D90F2A1F1001DB005C1ECF62B8F074EFEE00B56905A41B74D138D488025BBBB1357E1FB8386EC4E5F362E052537897DA</t>
  </si>
  <si>
    <t>company.html?token=F7C5D1D6AC2C15B99991283D05BDD0FA08AD1F88379DC43A0112F46D395C1FFED259972B0F4D8B480661491A1AAE7DA6</t>
  </si>
  <si>
    <t>company.html?token=D601EDD03479ED080988443F1138543CD5AD9B3D0BCB670BD188984B9C07BA71DA1FB9D8DF1BA4017C64863DED5C4071</t>
  </si>
  <si>
    <t>КНЯЗЕВА АНАСТАСИЯ ИГОРЕВНА, 1, КАСЬЯНОВА АГАТА АЛЕКСЕЕВНА, 1, Уплаченная сумма, Доход, Расход</t>
  </si>
  <si>
    <t>company.html?token=F69DA0594D2FE81C2A5F9708DDA137F3F1428FEBDA07949A8230F283DA7AD72D51B0ECD96152A5DBEC80DE4B98128267</t>
  </si>
  <si>
    <t>company.html?token=11B597D5C1080C100E770C79F434E19E0311507704944E07D2537C01F357E89A66F0424E92EBE55A4F68815A7DEE6814</t>
  </si>
  <si>
    <t>company.html?token=5C13F279CA74834A23A496EB7E277B9BD5CD51A9512B9CAB5035B4EB953DD6DD691A744B2C94FB354320FC701242D9781E0D639E65D6FC3EB95F86354E1E012C</t>
  </si>
  <si>
    <t>company.html?token=CE4F4E8C2CBF89DB151B842E1907FC420BC9960316305F0E0752C78074C03D4E15B9E119A5CEEFA31953B5DDC2A7BC4666F0424E92EBE55A4F68815A7DEE6814</t>
  </si>
  <si>
    <t>company.html?token=24AAC0FEB7EFDD3210E8629E894FC9C84C9AD0325B19CF19D90D0B775A84323A1EA42F26A0C609D0546A443D85C4AE38</t>
  </si>
  <si>
    <t>КУДРЯВЦЕВ АНДРЕЙ НИКОЛАЕВИЧ, 3, ОБЩЕСТВО С ОГРАНИЧЕННОЙ ОТВЕТСТВЕННОСТЬЮ ПРОФЕССИОНАЛЬНАЯ КОЛЛЕКТОРСКАЯ ОРГАНИЗАЦИЯ "НЭЙВА", 6, Общая сумма, Уплаченная сумма, Доход, Расход</t>
  </si>
  <si>
    <t>Кудрявцев Андрей Николаевич</t>
  </si>
  <si>
    <t>company.html?token=C73CD4D285C42DF502D9611B4A81083B6467A557479A2A81DDFDDCEEE1C6DE5BE38CA99CCA29F4059B839B31F9A1B099235F16BC649F162BD760E4878BDED2A3</t>
  </si>
  <si>
    <t>СТЕПАНОВ ИВАН АЛЕКСАНДРОВИЧ, 2, ОСИПОВ ИЛЬЯ ИГОРЕВИЧ, 2, БАЙБОРОДИНА МАРИНА НИКОЛАЕВНА, 1, СТЕПАНОВ ИВАН АЛЕКСАНДРОВИЧ, 1, ВАВИЛОВ ЮРИЙ ВИКТОРОВИЧ, 6, ВАСИЛЬЕВА ОЛЬГА СЕРГЕЕВНА, 1, ОБЩЕСТВО С ОГРАНИЧЕННОЙ ОТВЕТСТВЕННОСТЬЮ "ЦЕНТРАЛЬНАЯ КОМПАНИЯ", 7, Уплаченная сумма, Доход, Расход</t>
  </si>
  <si>
    <t>company.html?token=95AB07E1096DE9488E804483C8F427AD279896D4A50C11CA76C34EC0CA2FD9748E15D332C50CF6C976013B8C7C8EB890</t>
  </si>
  <si>
    <t>company.html?token=5B21C5AE7688D2420EDC6BD5A5B05491EFE1BE9F731F27292FCEE8028B2FA094AE0A5B6773840323D56E491D4E703C3266F0424E92EBE55A4F68815A7DEE6814</t>
  </si>
  <si>
    <t>ГЛЕБОВА ЮЛИЯ ВАЛЕРЬЕВНА, 1, ЧЕРНОВ ВАЛЕРИЙ ВАЛЕРЬЯНОВЧИЧ, 1, ФИРСОВА КСЕНИЯ ВАЛЕРЬЕВНА, 2, ГЛЕБОВА ЮЛИЯ ВАЛЕРЬЕВНА, 1, Уплаченная сумма, Доход, Расход</t>
  </si>
  <si>
    <t>Чернов Валерий Валерьяновчич, Фирсова Ксения Валерьевна, Глебова Юлия Валерьевна</t>
  </si>
  <si>
    <t>company.html?token=DFAE3872966DC2CB660E36546696D3A65A66EF90935C70248B0EA63E301F20928C84F54EDCCB1D69CE562C6C93DFFA11</t>
  </si>
  <si>
    <t>company.html?token=B7FB29A462D9DAE476DBC64646BC028C3021BE638B594C2357715B64F702D57B66F0424E92EBE55A4F68815A7DEE6814</t>
  </si>
  <si>
    <t>ПАВЛЮТИН СЕРГЕЙ СЕРГЕЕВИЧ, 1, ОШКИНА КСЕНИЯ ЮРЬЕВНА, 1, ОБЩЕСТВО С ОГРАНИЧЕННОЙ ОТВЕТСТВЕННОСТЬЮ "САХАЛИНСКИЙ ОЦЕНЩИК", 1, Уплаченная сумма, Доход, Расход</t>
  </si>
  <si>
    <t>Ошкина Ксения Юрьевна, Общество С Ограниченной Ответственностью, "САХАЛИНСКИЙ ОЦЕНЩИК"</t>
  </si>
  <si>
    <t>company.html?token=D59D847303204866F8DD0F44C86403953577A050C130A97AB07D9C54100CB18A51B0ECD96152A5DBEC80DE4B98128267</t>
  </si>
  <si>
    <t>company.html?token=FD7D4FB7F55C71BBBE29EC928088D00ACA12D2932614A2F647CA9CFD5BAD8A146B98BCEEC71BF1D8791E3A0B2BD7897E</t>
  </si>
  <si>
    <t>company.html?token=AA07AF5B5B8B575E91A9D995CDA6F49863D7F70442574F130FE6BF6D09C11A6873E644EA5025D5A6D21FFB3EFA2231F4FFB6EA44F9231253F5D58277661827D1</t>
  </si>
  <si>
    <t>company.html?token=6BD7E8C0FDCDB460E71886F15398304F59238A28E5015899921473A63456E2C451B0ECD96152A5DBEC80DE4B98128267</t>
  </si>
  <si>
    <t>СМОРЧКОВ ГАЯРЬ НИКОЛАЕВИЧ, 1, СМОРЧКОВ ГАЯРЬ НИКОЛАЕВИЧ, 1, Общая сумма, Уплаченная сумма, Доход, Расход</t>
  </si>
  <si>
    <t>company.html?token=25510C830B0BCA69038F9E9C8F4816EC861A33D64C68118606DAB3E422D61E6A802E4CD749E11C2AD1DE0071864BCBBEBCEBF764CBFA41DD64B6D18CC186A6D5</t>
  </si>
  <si>
    <t>company.html?token=C2300BE1C0288866261E26DC9828574DF668CBB0833186D7E47B8DE504A7125FFFB6EA44F9231253F5D58277661827D1</t>
  </si>
  <si>
    <t>company.html?token=181E854529C82BA5084D7DF749E22AE565798ED5B22F1C3705DCB72E12FB909D0C7FDE069A12629B201959836A6001FB626C29F8411F509A678321FC8A2215CC</t>
  </si>
  <si>
    <t>company.html?token=EEA7A58071D46F3587CC06DBE9C85D4C5D14C44C0DE8378F1860F92916F4EA7840DCEE62F34C446649D895515CC186C951B98FA36BE8624D9970375E6596F026</t>
  </si>
  <si>
    <t>company.html?token=36CE5F810B4066C451E7B8248B6C2628DB08DCE1B7C35C1306C3E1082D8AAC1102A9BF5493D41D80BC2B0631FA2352BC66F0424E92EBE55A4F68815A7DEE6814</t>
  </si>
  <si>
    <t>company.html?token=C85536F4F839F4B5806B55B68515A65F2B70FFD7442FEB97D9A03B20069B0706AD7EF04DB8B6123985DDA3C11FD2A4EFD6EA257F49A97E1F106EEF5DE65D2071</t>
  </si>
  <si>
    <t>company.html?token=B1DE1F9E266BF690097FECD171B2C3A255A3DCDA236754164EBCF43BCE415E7A8477070FD8710CECEA1B49D2C8BD592C</t>
  </si>
  <si>
    <t>НИКИФОРОВ ГЛЕБ ВЛАДИМИРОВИЧ, 1, ПАЛЛАГ ТИБОР, 1, ОБЩЕСТВО С ОГРАНИЧЕННОЙ ОТВЕТСТВЕННОСТЬЮ ПРОФЕССИОНАЛЬНАЯ КОЛЛЕКТОРСКАЯ ОРГАНИЗАЦИЯ "СТОЛИЧНАЯ СЕРВИСНАЯ КОМПАНИЯ", 1, СВЕА ЭКОНОМИ САЙПРУС ЛИМИТЕД, 2</t>
  </si>
  <si>
    <t>Никифоров Глеб Владимирович</t>
  </si>
  <si>
    <t>Паллаг Тибор, Общество С Ограниченной Ответственностью Профессиональная Коллекторская Организация, "СТОЛИЧНАЯ СЕРВИСНАЯ КОМПАНИЯ", Свеа Экономи Сайпрус Лимитед</t>
  </si>
  <si>
    <t>company.html?token=CF7FA218C68DD29EC87607C93322ECCCB8EBA8A78093DC015DC684A8DA50082617EFCCE56D81401FD47C9E02370C6758DA1FB9D8DF1BA4017C64863DED5C4071</t>
  </si>
  <si>
    <t>company.html?token=18B4917C825D6A014F0859DAE10B620ABED387DB00D03DC8D260A6EAC35A471D1EA42F26A0C609D0546A443D85C4AE38</t>
  </si>
  <si>
    <t>company.html?token=7BCEC7765D9B3F7D73F7975E0EBF94536D6328BB0B2220B8707CE5E1D838C77F0C729F7E1DE318F10FAC54A2E9AF853CA80AE37F6D5D56EDFC81228B162BB0FE</t>
  </si>
  <si>
    <t>company.html?token=C4DB3A5BD591497CB101D3FD4FF56C285860C4789F9C57C371EE02B38B813D2851B0ECD96152A5DBEC80DE4B98128267</t>
  </si>
  <si>
    <t>company.html?token=6CF1EB10EE6B2484BC9DD1121E8B26F543EC6864FC48835C0F19AAE9A2426F2251B98FA36BE8624D9970375E6596F026</t>
  </si>
  <si>
    <t>РОМАНОВА ОЛЬГА СЕРГЕЕВНА, 1, РОМАНОВА ОЛЬГА СЕРГЕЕВНА, 2, СМЕЛОВ РОМАН БОРИСОВИЧ, 4, Уплаченная сумма, Доход, Расход</t>
  </si>
  <si>
    <t>Романова Ольга Сергеевна, Смелов Роман Борисович</t>
  </si>
  <si>
    <t>company.html?token=18ADD1757C92ED23D44AF38378C73ACF29D296BF31FA461017DA3314E9A3746873823F26BAD8148B9A18612412C91B4DA80AE37F6D5D56EDFC81228B162BB0FE</t>
  </si>
  <si>
    <t>company.html?token=1A9A34389966668562324391A00760A769132F35B82B5A2CEBE0CA2F59381C51D71DEE5808EC7FFD7524817C0B1E8DD8ECA556C18919AF032176ACFC5C1D5477</t>
  </si>
  <si>
    <t>ЧЕРВЯКОВ ВИКТОР НИКОЛАЕВИЧ, 1, ВЕНГЛИНСКАЯ НАТАЛЬЯ ИГОРЕВНА, 1, ЧЕРВЯКОВ ВИКТОР НИКОЛАЕВИЧ, 1, Уплаченная сумма, Доход, Расход</t>
  </si>
  <si>
    <t>Венглинская Наталья Игоревна, Червяков Виктор Николаевич</t>
  </si>
  <si>
    <t>company.html?token=42200ACB049171BC526869B6742DC516187419DB367E69BB2EE4427A2ADDBB29467108F1951F06D97D87CB40FAAA80C4AFA94460E1AFE35E7C3BA95225CAD6A9</t>
  </si>
  <si>
    <t>company.html?token=0C92B15D88983D66458D489FD9C97EB1FE4115F53330FF1C094C4382FAF44DF094F0D81CC674AFF85C42DDD97C2CF0A0327DB37E51C655A3A2980D028CBE2109</t>
  </si>
  <si>
    <t>company.html?token=E2D502288CA08B215DE5EB601BA5376B71048DDB771D8C5CE933092FD413BC3027E2CB265DAB63485EB54C2B9355AAFA</t>
  </si>
  <si>
    <t>company.html?token=85E57C198B10831D7F74D9FA9655E650CFBE461C4C27CC1909B67D08F800E88BA3C1067F1B0E9B31EA92717FCB12F2336B37213EF0EC54813181ACE7F755BDD0</t>
  </si>
  <si>
    <t>company.html?token=D5109D4668FA9E56D473491722FEBD2E0B993F55AB96ADC6FE513CB59A63839EFD05D76AA7D1B3620C11E2B014E846AA54DC4D23C334BF0B7C7C10FD7394D1F5</t>
  </si>
  <si>
    <t>company.html?token=1E8321EC7D8C5F7D452EAB41AE06C1367AFBA7E7FA28741C195F7211507CFB4C327DB37E51C655A3A2980D028CBE2109</t>
  </si>
  <si>
    <t>company.html?token=2312223D7803AF1CC7CA9A47A0CD232357A68BE9D852E53A458585D69058881B7EEF0828E2065E33CEC4BB9E74F01AF751B0ECD96152A5DBEC80DE4B98128267</t>
  </si>
  <si>
    <t>company.html?token=ED41AFFE4D370A707077697AF04033FC00C79D623BD5353711825528FA541D598AA7526FC447FB02DD84DB6BCF2CF1868A4CCE69260CACF85352FD5BAB22BFF3</t>
  </si>
  <si>
    <t>company.html?token=7C41984999B573CC950EC62A845B4CEC970E430CF7B1D4CCC46A65B14D8BBC7166A5E65265239D4DD49F1FB55232F88151B98FA36BE8624D9970375E6596F026</t>
  </si>
  <si>
    <t>Лукин Дмитрий Константинович, 5, ХАЧАТУРЬЯНЦ КАРИНЭ ВАГАНОВНА, 4, Лукин Дмитрий Константинович, 3, Общая сумма, Уплаченная сумма, Доход, Расход</t>
  </si>
  <si>
    <t>company.html?token=81A09F66B7CA43767EA51F1AE73DDC3E76E7AB94BD3843F5CB06EA13403F0AA4C55C8E7C52A26A5D5F1515A75032CBC8</t>
  </si>
  <si>
    <t>company.html?token=A8AEB140504113D1BB4DCA741A0673AD3B214728810F07707A9672042874ADE3507173214357E04C2FF3D083327BFB73C6FEF7EFC8A1EF054EBC3067FAFDC4C4</t>
  </si>
  <si>
    <t>ГАТТАРОВ РИНАТ САМАТОВИЧ, 1, САДЫКОВА АЛИНА АЗАТОВНА, 3, ХАЗИЕВ АЛЬМИР ФАРИЛЬЕВИЧ, 1, Уплаченная сумма, Доход, Расход</t>
  </si>
  <si>
    <t>Садыкова Алина Азатовна, Хазиев Альмир Фарильевич</t>
  </si>
  <si>
    <t>company.html?token=A8C49FBDCCA42BC526EDB392B9DA5CA5A334873F57C2A876D9A8397AF2264CC1FDCEBD45E43F0935AA0D28C69B3B41E7C55C8E7C52A26A5D5F1515A75032CBC8</t>
  </si>
  <si>
    <t>company.html?token=C1EEA0351EE9D0301E2D8ED3BAF108192F6E307825F4C0D9C9262993D66B31033B6B584744069D502E02B1FEB49A101B51B98FA36BE8624D9970375E6596F026</t>
  </si>
  <si>
    <t>company.html?token=67D4F034505F925EFAB96533262B31C7DBF69CEE343A0D398E8A847ADFBD4EB91EA42F26A0C609D0546A443D85C4AE38</t>
  </si>
  <si>
    <t>company.html?token=03BDDFB1923A62E68E5A14877A6D40A513D3FCAF2D833957CD313D739FE9A5A1250A4B31011429B3A9026B3747334868</t>
  </si>
  <si>
    <t>company.html?token=B83A2455F2F07DFC62B5860D3A114F1DC610538F608F020787F0DDAFDF1A5126E52240AD979EE50536E719D633FF5D1A51B0ECD96152A5DBEC80DE4B98128267</t>
  </si>
  <si>
    <t>БАРАНОВА ЕЛЕНА АЛЕКСЕЕВНА, 2, КОРОБЕЙНИКОВ АЛЕКСАНДР ВЛАДИМИРОВИЧ, 5, БАРАНОВА ЕЛЕНА АЛЕКСЕЕВНА, 1, КОРОБЕЙНИКОВ АЛЕКСАНДР ВЛАДИМИРОВИЧ, 5, Уплаченная сумма, Доход, Расход</t>
  </si>
  <si>
    <t>company.html?token=7CFD37F80698B435F8D35B6CEE1A4D649DD40DCE45F70B664DA6C0824FD10BBD6C486809857BE213D0F33651CB5DB019D6EA257F49A97E1F106EEF5DE65D2071</t>
  </si>
  <si>
    <t>company.html?token=B52318F0B5AE8E3B1E2B3F4717F1F5EBBEEDD0E34AB4EE9874927F438C79E441AF250B4BA9719ADC8E164D281C1E462B4F0E5951A6087F8D75735094250711DB</t>
  </si>
  <si>
    <t>company.html?token=89DAE29EC5042D839674EE54D7CD53EBE807202B123411F7D00C98BA3D3BFE21E8AF95ECF0672FF5057ACD9DC685C42C1EA42F26A0C609D0546A443D85C4AE38</t>
  </si>
  <si>
    <t>company.html?token=18FFAB90BB550BD1BD74583EDC464E680491A63B157673DE6A0215F7B6D59F0366B2AAEE9C887B66301CB9ACED44798AFFB6EA44F9231253F5D58277661827D1</t>
  </si>
  <si>
    <t>НАСРЕТДИНОВ РУСТЕМ ЗАКИРОВИЧ, 2, НАСРЕТДИНОВ РУСТЕМ ЗАКИРОВИЧ, 5, Уплаченная сумма, Доход, Расход</t>
  </si>
  <si>
    <t>company.html?token=0FB545F054DAFB5D5ED341AC58F114ECF54DBFC5CBFA9191ED2AA2C8E3BA09580FB71E124EBFF93DBC23645B3104B91C5113D4347CA63EB06B2DFDE4A86CEA00327DB37E51C655A3A2980D028CBE2109</t>
  </si>
  <si>
    <t>company.html?token=3544A92D9175878A53AE8EB0063E320F9EEFDBC75FD6A968503AF95A1BA76CA3FFB6EA44F9231253F5D58277661827D1</t>
  </si>
  <si>
    <t>company.html?token=756419A3AF90A8E08225DCA8DD3454189DC0B64FC8D74F0BCAC849DBC11A4D1951B0ECD96152A5DBEC80DE4B98128267</t>
  </si>
  <si>
    <t>company.html?token=181C9E38BCA9646AA41B0A40EDE6AE489823EDAB04F50AB9CC0EB89F5C589F74A80AE37F6D5D56EDFC81228B162BB0FE</t>
  </si>
  <si>
    <t>company.html?token=8D5E37FF7EAB6B6CCABCCE95EA161FD45DC5B9BAB5E3918766214E591975DB07470C52338E9055A985344D9935D4ECB36F76570C941F7C6B794825E9DD100424</t>
  </si>
  <si>
    <t>company.html?token=F8CA2E005C7C50C3DD7F5FD8301A6D549CFEC5FC2AA14DCAB387AC960573D2E11EA42F26A0C609D0546A443D85C4AE38</t>
  </si>
  <si>
    <t>company.html?token=AB05D9A6E825801B9B3DCC07F1C80BF0F06A848B12C156C69695DC04C9406FDC0B351929B6F3DE2EDA0FBFEFC3943C4EC55C8E7C52A26A5D5F1515A75032CBC8</t>
  </si>
  <si>
    <t>КАЛЫГИН СЕРГЕЙ ОЛЕГОВИЧ, 4, КАЛЫГИН СЕРГЕЙ ОЛЕГОВИЧ, 8, НОВИКОВ СЕРГЕЙ АНАТОЛЬЕВИЧ, 10, Общая сумма, Уплаченная сумма, Доход, Расход</t>
  </si>
  <si>
    <t>company.html?token=9683C870D1B3A5D4AA0219352E704226126438D355AFCA45CF5A55BA30633EF5C55C8E7C52A26A5D5F1515A75032CBC8</t>
  </si>
  <si>
    <t>ВЕРШИНИН ДМИТРИЙ ФЕДОРОВИЧ, 2, ВЕРШИНИН ДМИТРИЙ ФЕДОРОВИЧ, 4, ЗАВЬЯЛОВА ЕЛЕНА ВИКТОРОВНА, 2, Уплаченная сумма, Доход, Расход</t>
  </si>
  <si>
    <t>company.html?token=7528169CB9436BE98ACBA230C4C4A23726BD13EB2692347AD91AC7F495C42A8251B98FA36BE8624D9970375E6596F026</t>
  </si>
  <si>
    <t>company.html?token=F035EE9CBAE0466001450F6D2259E96C2C1CFC746C50364E1BF86103CC351A04916B3ED21ED69DC00697C87A3212BB10</t>
  </si>
  <si>
    <t>company.html?token=39F2BCD6DD9982ACFC2ADBCF1F0BBA31F7A8B1E9B5FDEC0E03E59E226B38BAF0C5A0461601A02E4740A6D9AB8740D8FE66F0424E92EBE55A4F68815A7DEE6814</t>
  </si>
  <si>
    <t>company.html?token=6738C9C09D8E8BAA131DA56DF6124A73D5304C4E7D71E9B94FED8360DCD85E1DFDA25C93BAE735B3610EFA7DF180B696A80AE37F6D5D56EDFC81228B162BB0FE</t>
  </si>
  <si>
    <t>ТЕРЕЩЕНКО ЛЮБОВЬ ДАВИДОВНА, 1, МАТВЕЕВ РОМАН АНДРЕЕВИЧ, 1, ЕРЕМИН АЛЕКСЕЙ БОРИСОВИЧ, 2, СМОЛЯНОВ АЛЕКСЕЙ ЮРЬЕВИЧ, 4, Уплаченная сумма, Доход, Расход</t>
  </si>
  <si>
    <t>company.html?token=FEC3081AED78C25F1AEE55F1B41532193A412F342B0ED20910AF24DFBABBAA2D9F0425B92FC8075C466FC59072D2FEDB51B0ECD96152A5DBEC80DE4B98128267</t>
  </si>
  <si>
    <t>company.html?token=ACF58EFD9E17491653F3ED42C2FA37BA35CC054F915FC93BBB7A4BEEAC2BCB73F536FFE4E4A1F2BFB63C681248514A529578E41DFB289431E655DC78D3728A74</t>
  </si>
  <si>
    <t>ДИЯНОВ РАДИК РАШИДОВИЧ, 4, ОБЩЕСТВО С ОГРАНИЧЕННОЙ ОТВЕТСТВЕННОСТЬЮ "АЛАЧАК", 6, Уплаченная сумма, Доход, Расход</t>
  </si>
  <si>
    <t>company.html?token=A1A2DD3F3ABCA826563759BF537B967D7666BB61C2B20AD9AA0884DD7ED49030C8E60A530CCFD409A8F68546CABBE083E5B4649B0F95B6B5065840E5F4E7E585</t>
  </si>
  <si>
    <t>company.html?token=8FBB0C622494DCF936C852D5530659925F175C7A9550AB722930A82AF677896BA80AE37F6D5D56EDFC81228B162BB0FE</t>
  </si>
  <si>
    <t>company.html?token=C4E3A370D13E92B099B314E8ACE92F9F00C953569651B26FE1C49A497FFD95C6C55C8E7C52A26A5D5F1515A75032CBC8</t>
  </si>
  <si>
    <t>company.html?token=B33B80B3F028AFB17646E2BEA5675CBAB1DDFDE8F6E090E0C053391834C7B37F97EF459FDF86305F14B00CD05D29F86F49E1AE438D5997002B6517A902BAC58D</t>
  </si>
  <si>
    <t>company.html?token=C5385035CA25B82B040AB3C85DDB7CAFFAA24AF60BB7EA0A4DE592A9EA7D54591EA42F26A0C609D0546A443D85C4AE38</t>
  </si>
  <si>
    <t>company.html?token=17F914407265A4E56E85F48ECE2D25431E3E5A71E7B94D8CDB1B6638A42B913351B98FA36BE8624D9970375E6596F026</t>
  </si>
  <si>
    <t>СУМЕНКО СЕРГЕЙ АЛЕКСАНДРОВИЧ, 4, БОРИСОВ АЛЕКСАНДР ВАЛЕРЬЕВИЧ, 9, БОРИСОВ АНДРЕЙ АЛЕКСАНДРОВИЧ, 7, Уплаченная сумма, Доход, Расход</t>
  </si>
  <si>
    <t>Борисов Александр Валерьевич, Борисов Андрей Александрович</t>
  </si>
  <si>
    <t>company.html?token=AF34ABA4255505D0340982DB8FFE96BCAE1F05365325F7267D36DC4530599522C3BAF6D935F7D8DB601858063012CED1</t>
  </si>
  <si>
    <t>company.html?token=A59CA818672BC7054E55D2CC79C883DBB7BB374ACBA8BFEE9546DEB659FE9400D6EA257F49A97E1F106EEF5DE65D2071</t>
  </si>
  <si>
    <t>company.html?token=60C6063AE52BC6D3B112686EFB0EFFC780DE8D1185C769F114A973130635CDD2A80AE37F6D5D56EDFC81228B162BB0FE</t>
  </si>
  <si>
    <t>ЗУДИН СЕРГЕЙ АНДРЕЕВИЧ, 1, ТИЛЕЖИНСКИЙ КОНСТАНТИН ВЯЧЕСЛАВОВИЧ, 4, Уплаченная сумма, Доход, Расход</t>
  </si>
  <si>
    <t>Тилежинский Константин Вячеславович</t>
  </si>
  <si>
    <t>company.html?token=AB916796AD414DFCB5370602BF73FDA25D85F745C77F97D8F10CDDB244B4EF5FB5E231DDAFF9F3873B43C71D7F086B17327DB37E51C655A3A2980D028CBE2109</t>
  </si>
  <si>
    <t>company.html?token=9A679BFAB8462A116D593324190A0235C13439CF7A50795CC71D4F2F50C42AC8038E3FB8DC6494E1E4E8C811A21FFEFF</t>
  </si>
  <si>
    <t>company.html?token=704BA3A9A0998D99A684F469C4E889BD9E3595B41708903C300A594B3F8B3E443B4473D723824EBC39493491AEB7346E8BA99C0E91D4A897997D8D7FC4A37C06</t>
  </si>
  <si>
    <t>company.html?token=B6B97B588FB376891310C965447F8BBAF209993B8D50049CC54FEEED66E9B40F2F58D04B93184E2A3E934882A4EF0FE1C55C8E7C52A26A5D5F1515A75032CBC8</t>
  </si>
  <si>
    <t>company.html?token=8415F719486F56521FABF4E6F0C1F4FC57FFD87BE350AA9BEB0710809B74A29AD62A2E651FABB531D8FF76C6D8EDAD5666F0424E92EBE55A4F68815A7DEE6814</t>
  </si>
  <si>
    <t>company.html?token=CC1C4B80AD3342D1F8AD73C4CCEED0A7F946A87FFE17E24DD822B11F7E1DD407FFB6EA44F9231253F5D58277661827D1</t>
  </si>
  <si>
    <t>company.html?token=7F0F8911D2F0D3AF4E38C2CF0A47301CB2BD73BF3FFF6CB4362BA4ABB0ABDF54F3F8406087C24217D3A2AEA510455BFF</t>
  </si>
  <si>
    <t>company.html?token=706B807288A5EDA94096F199E055F8636D46C61C1BCAF237260D7D914CEB0D64DA1FB9D8DF1BA4017C64863DED5C4071</t>
  </si>
  <si>
    <t>КУЗНЕЦОВ МАКСИМ ВАДИМОВИЧ, 5, КУЗНЕЦОВ МАКСИМ ВАДИМОВИЧ, 6, Уплаченная сумма, Доход, Расход</t>
  </si>
  <si>
    <t>company.html?token=C4C078D240D1F4B153257549E2FF6A826C07A26AF5497D86B397946229C134C6F7274FAD47DDAA3C77AD27CE82CC8866</t>
  </si>
  <si>
    <t>company.html?token=FE3867B03E27DAB33A7D961EA5FEE811F7BAD0003C615A83A28331A69757472F408C4FC7FF53E0B3899B037F3F6A6ACB66F0424E92EBE55A4F68815A7DEE6814</t>
  </si>
  <si>
    <t>company.html?token=7B72CA0121DF9D2072F0DA2DCBEFE5ED3780D57CF63C32ECCEEA943F21B89AADDA1FB9D8DF1BA4017C64863DED5C4071</t>
  </si>
  <si>
    <t>ПРОКОФЬЕВА ЕЛЕНА ВАЛЕНТИНОВНА, 2, ПРОКОФЬЕВА ЕЛЕНА ВАЛЕНТИНОВНА, 2, ЛЫСЕНКО ИГОРЬ ВЛАДИМИРОВИЧ, 1, ПРОКОФЬЕВ ЕГОР ДЕНИСОВИЧ, 2, Общая сумма, Уплаченная сумма, Доход, Расход</t>
  </si>
  <si>
    <t>company.html?token=711909258728038771E7540AE33CBC0BD9CB696DDB477C5D72F19F6F8F30CC477EBF2C825891E5CE28064EB1367A70201EA42F26A0C609D0546A443D85C4AE38</t>
  </si>
  <si>
    <t>company.html?token=6615A40033FB1C3D2435DA7EE7C1EA7988AA1D02E8E982AA86F1540A913E678164B5F763C142FCB018926707660CB8B566F0424E92EBE55A4F68815A7DEE6814</t>
  </si>
  <si>
    <t>company.html?token=042FEE41DC2FBA5BD2B68E4FA8EA622B36E10C1871DC0558839559D079DF52DFD588DC13A5BE6B9DED33C34B0BCBCBFEA80AE37F6D5D56EDFC81228B162BB0FE</t>
  </si>
  <si>
    <t>company.html?token=B48BE9F721F4D85E4BF77041830D00757D909C85024F489797EB8AD846D6767B954069B3F03182E2B1DDDEF7EFE9FBEE327DB37E51C655A3A2980D028CBE2109</t>
  </si>
  <si>
    <t>company.html?token=3D4CECE8D57FE015AC37A59253C9042F4B864D0D8483B6C9E71B30B34A728488AD675DA6D034F24CE00318E2205F3BC91EA42F26A0C609D0546A443D85C4AE38</t>
  </si>
  <si>
    <t>СИНЯКОВ АНДРЕЙ ВЛАДИМИРОВИЧ, 3, СИНЯКОВ ВЛАДИМИР ИВАНОВИЧ, 1, Общая сумма, Уплаченная сумма, Доход, Расход</t>
  </si>
  <si>
    <t>company.html?token=66846905F32C2BEAC071DBD77D0521BDC98D575222198C1673BF71FAEA5E43A9DA1FB9D8DF1BA4017C64863DED5C4071</t>
  </si>
  <si>
    <t>КОВАЛЕНКО ДМИТРИЙ АНАТОЛЬЕВИЧ, 1, КОВАЛЕНКО ГЕОРГИЙ АНАТОЛЬЕВИЧ, 2, Уплаченная сумма, Доход, Расход</t>
  </si>
  <si>
    <t>Коваленко Дмитрий Анатольевич</t>
  </si>
  <si>
    <t>company.html?token=83CD7145F200D0181248CD1D3AEA4C578D28DF94F4D414C8E4F3D840C020966BF0DC9E1AED5B7EC00DC82FA1CB8FE57DA11381854BA7452AAD261EA06B7CDDC4</t>
  </si>
  <si>
    <t>company.html?token=310C1E93CBB372FD85AED710946B5B74631A3258D40EACD488D682B52E8DDBE8117E21EF5B6CA2DEC56B071EFB2C575A</t>
  </si>
  <si>
    <t>company.html?token=520EC2D7BC08500CADEAE6A084C285DB07EEB5F7180F40E57ED2FEC7F8073572DA1FB9D8DF1BA4017C64863DED5C4071</t>
  </si>
  <si>
    <t>company.html?token=E0E701BDDF57564206FBA1A0FEA1520773384F89B94A29B869D935EAC01CC93866F0424E92EBE55A4F68815A7DEE6814</t>
  </si>
  <si>
    <t>company.html?token=1751927A13A7F304FB8C56B05421C3350C7FB11324606F7233663E010DA22A40EE7B27564A853CAC53959C687516E4BD</t>
  </si>
  <si>
    <t>company.html?token=AD8C5905F9A15D7835EE780A4EBD122D520CAAAABBC73F35ED494164231E59F2FFB6EA44F9231253F5D58277661827D1</t>
  </si>
  <si>
    <t>ПЛЕТНЕВ ВЛАДИМИР ВАСИЛЬЕВИЧ, 2, ПЛЕТНЕВ ВЛАДИМИР ВАСИЛЬЕВИЧ, 2, Общая сумма, Уплаченная сумма, Доход, Расход</t>
  </si>
  <si>
    <t>company.html?token=AED8A32CEAB9534D852459BA06A352D835E1B0ED221F82BE81C20A1EF69CACD076766BA6EDDECD453E4BF3D2838A794A1EA42F26A0C609D0546A443D85C4AE38</t>
  </si>
  <si>
    <t>ЧИРКОВ КОНСТАНТИН НИКОЛАЕВИЧ, 2, ЧИРКОВ КОНСТАНТИН НИКОЛАЕВИЧ, 3, ЗАЙЦЕВ СЕРГЕЙ ВЛАДИМИРОВИЧ, 6, Уплаченная сумма, Доход, Расход</t>
  </si>
  <si>
    <t>company.html?token=D0BA926399438797BF6DBC59D5F1027BFBEA1C1BC44253D0A1CC4D92C377EDF3DA1FB9D8DF1BA4017C64863DED5C4071</t>
  </si>
  <si>
    <t>ОМЯЛЬЕВ АНДРЕЙ АНАТОЛЬЕВИЧ, 4, ОМЯЛЬЕВ АНДРЕЙ АНАТОЛЬЕВИЧ, 4, Уплаченная сумма, Доход, Расход</t>
  </si>
  <si>
    <t>company.html?token=9AA71022AE030A68F2EA0631ABE589854AB6D01CB2AFDA59658CC046F2C6737FC55C8E7C52A26A5D5F1515A75032CBC8</t>
  </si>
  <si>
    <t>ЯКОВЛЕВА ЕЛЕНА АЛЕКСАНДРОВНА, 1, ЯКОВЛЕВА ЕЛЕНА АЛЕКСАНДРОВНА, 2, Уплаченная сумма, Доход, Расход</t>
  </si>
  <si>
    <t>company.html?token=4045C0D01B1C7B747BFC06021CBCBCE09FCD2955B6829F479F9F540ED5836B1CA80AE37F6D5D56EDFC81228B162BB0FE</t>
  </si>
  <si>
    <t>БЕЛЯЕВ ГРИГОРИЙ АЛЕКСАНДРОВИЧ, 1, БЕЛЯЕВ ГРИГОРИЙ АЛЕКСАНДРОВИЧ, 2, БИЯНОВ ВИТАЛИЙ ЮРЬЕВИЧ, 3, Уплаченная сумма, Доход, Расход</t>
  </si>
  <si>
    <t>company.html?token=EB7772018549724F3F54C3160E326800283D07E63EDCDD32BBB8F3317B676437F7768FC57CAC904A3D8A7A3D67719DAFA80AE37F6D5D56EDFC81228B162BB0FE</t>
  </si>
  <si>
    <t>company.html?token=BBEDBEE1D0D7090ADF7999599D8E592EA6804BBB0276B4B52F23F35CCD9EA1FEA25904C96191E3B57A2D45A8D4BF89AB51B0ECD96152A5DBEC80DE4B98128267</t>
  </si>
  <si>
    <t>company.html?token=F567567464B851C57FD9B7BB999D4E3416EE5ECC1549FA71918CA23E03F436773E281127B72AA1BE1788C24D86500DBAC55C8E7C52A26A5D5F1515A75032CBC8</t>
  </si>
  <si>
    <t>company.html?token=A8807B10AD799C2C896652FFDBF19C87897BAD5B085F4BE477EB2848203C5F2FC55C8E7C52A26A5D5F1515A75032CBC8</t>
  </si>
  <si>
    <t>company.html?token=F81AF3CC03CFAC4FF851E643DB184A45CC0B15D715A6C94CD93C91F45D3D252699EF3EE1904380DCB98BA7FBFE780720</t>
  </si>
  <si>
    <t>ЛАРИОНОВА НАДЕЖДА АНАТОЛЬЕВНА, 3, СЕМЕНОВ ВИКТОР МИНАЕВИЧ, 7, Уплаченная сумма, Доход, Расход</t>
  </si>
  <si>
    <t>company.html?token=2287068B4ECB3AFB9FDD85299B4092CC0B62C911BE0C0C46D82870645F35A70FCA0B71843D5CF0ABBBB63A2B07A586D8D6699F77FB17086334865FC59C249CD6</t>
  </si>
  <si>
    <t>company.html?token=1A81C7367B0E4DA1CE19AC75E188B9312CF71FA118D46CB55F9CF64198B7AB88C939CC99FED6DD4D8F31BA97AE6F66E5D6EA257F49A97E1F106EEF5DE65D2071</t>
  </si>
  <si>
    <t>КИСЛИЦИН АЛЕКСАНДР СЕРГЕЕВИЧ, 1, БЕРЕЗОВ МИХАИЛ ЮРЬЕВИЧ, 3, ВОЕЙКОВ ВЛАДИМИР ЕВГЕНЬЕВИЧ, 2, СТОЛЧНЕВА АННА ЮРЬЕВНА, 1, РЯБОВА ИННА БОРИСОВНА, 2, БАЦЕВА ЕКАТЕРИНА СЕРГЕЕВНА, 2, Уплаченная сумма, Доход, Расход</t>
  </si>
  <si>
    <t>company.html?token=7B7A3D7D2DD49799D4C7BCF920CBDBB1B3F2166FE819401A184D81DE83A350EA6152A9D2FF44EB316E9DB8766A9E51AF327DB37E51C655A3A2980D028CBE2109</t>
  </si>
  <si>
    <t>КОТЕЛЬНИКОВ ГЕОРГИЙ ВИКТОРОВИЧ, 2, КОТЕЛЬНИКОВ ГЕОРГИЙ ВИКТОРОВИЧ, 2, ЧЕПЕЛЕВ ЛЕОНИД ЮРЬЕВИЧ, 1, Уплаченная сумма, Доход, Расход</t>
  </si>
  <si>
    <t>company.html?token=CA635CC4993D9F3821C3EDE958A60BBB6ACC5F35A5A1DB70A5682E071BC9CF8CB0FA424EE36C85D079CEEABCA49E002BA80AE37F6D5D56EDFC81228B162BB0FE</t>
  </si>
  <si>
    <t>company.html?token=19DF5271058CEC08FAF1A31F130D16CAA9F6C54ECCF1F6CA27CD66F5576CAA711867BF0CCEBFD4BC374BDC3C0C7AADD1</t>
  </si>
  <si>
    <t>company.html?token=1C09F0AE13F6F493D6E0AA616B61F0150BA21A6D974459FB1AD3CC693558F5D0646341CCADE9BBC39CF8D6305E5176D8327DB37E51C655A3A2980D028CBE2109</t>
  </si>
  <si>
    <t>ИВАНОЧКИН ИЛЬЯ БОРИСОВИЧ, 2, КИУШКИНА НАТАЛЬЯ ВАДИМОВНА, 1, ИВАНОЧКИН ИЛЬЯ БОРИСОВИЧ, 1, МАКСАКОВА АННА ИГОРЕВНА, 1, МЯГКОВА ОЛЬГА ВИКТОРОВНА, 1, ЦВЕТКОВ АЛЕКСЕЙ ВЛАДИМИРОВИЧ, 1, МИРОНОВА ТАТЬЯНА АЛЕКСЕЕВНА, 2, МАНЕРНОВА СВЕТЛАНА ОЛЕГОВНА, 1, КОСТИНА АЛЛА ВЛАДИМИРОВНА, 1, ДРУЖБИНСКИЙ АНТОН ОЛЕГОВИЧ, 1, Общая сумма, Уплаченная сумма, Доход, Расход</t>
  </si>
  <si>
    <t>Киушкина Наталья Вадимовна, Иваночкин Илья Борисович, Максакова Анна Игоревна, Мягкова Ольга Викторовна, Цветков Алексей Владимирович, Миронова Татьяна Алексеевна, Манернова Светлана Олеговна, Костина Алла Владимировна, Дружбинский Антон Олегович</t>
  </si>
  <si>
    <t>company.html?token=F15376D14B419F4EAEBD843BA9D203861CDF61E2B65D775ADE9EC559100E9B8F68A9BE1B43967A7EB795082B7754549E</t>
  </si>
  <si>
    <t>company.html?token=A6C3883CCD51766AD357EE7474813A521DDCB8BF3AC62056709CE7C2C08F46C7BC0D43891F7BF48FC96CFEB8B36BDC6A</t>
  </si>
  <si>
    <t>company.html?token=4918382ED1CB1F4EE7D52B7C033D27765E73910C8079F000E6E938CB7C81D1259EC91F6A2B54C0D03F76A81BE9DDBF0640954B83F7D13B3F5129FA150A9B4FC1327DB37E51C655A3A2980D028CBE2109</t>
  </si>
  <si>
    <t>МЯКИШЕВ ИВАН ВЛАДИМИРОВИЧ, 3, ОБЩЕСТВО С ОГРАНИЧЕННОЙ ОТВЕТСТВЕННОСТЬЮ "ДОЛГОВОЕ АГЕНТСТВО", 1, Уплаченная сумма, Доход, Расход</t>
  </si>
  <si>
    <t>Общество С Ограниченной Ответственностью, "ДОЛГОВОЕ АГЕНТСТВО"</t>
  </si>
  <si>
    <t>company.html?token=F295FD74F8CEA98E2DD551F9D01F31B77F96BE9C8CBC44A5F4D86AEF0B2B3E55D4FE238C0457DAC255F11507800BE04A</t>
  </si>
  <si>
    <t>company.html?token=8D643621718D7FA6F4C2A71693A86581F9BB67C924F69D4BA094157B729241E4B54F06337F905F9CEC007874B45DCD0FD6699F77FB17086334865FC59C249CD6</t>
  </si>
  <si>
    <t>company.html?token=F9F24EF74557C881F4A291573076135575DDD9CE669F1C7F49A7675EB3C892767E51AE8B894F62FAB96BB7ADD8F65796C55C8E7C52A26A5D5F1515A75032CBC8</t>
  </si>
  <si>
    <t>company.html?token=F89401E2A7DEA58300614BD0805C1E3B8F042E69BE8E57F0DF597E4607042BDDC55C8E7C52A26A5D5F1515A75032CBC8</t>
  </si>
  <si>
    <t>company.html?token=28500AF34D53E3F3A05F1DAD367065EAFCA8535FA2FABC0382E7266E6F4ADE8B69EA65DD5B741D2DE4B725DC9235DEB09C42F067E7E5298CC3396CA1A9F3261A</t>
  </si>
  <si>
    <t>company.html?token=BD19224A77106CAD1A42F7FC1F23D677B1C652A018FC26B8EAA4DE0EE4D320D8ED0E6CC880CA3EC08212329DC6A108EA8EB4ED8629AA27C7E8CB356D5C5D5606</t>
  </si>
  <si>
    <t>company.html?token=A8E96F6B28F514F4064352290DF9C42D418A42A6672FA4E8633C6B41D0689040B5FC7BDC2CE9CC4BF55E99E8BE7AB4BAD259972B0F4D8B480661491A1AAE7DA6</t>
  </si>
  <si>
    <t>company.html?token=692DE269248B1941CD1E10D049CD9BAA30F3ACD5223FA9854854E10FB951B988D3CFB1C0B2D83C3558615D1363C8D92251B0ECD96152A5DBEC80DE4B98128267</t>
  </si>
  <si>
    <t>company.html?token=F9E8EDABC5A6D7D3A343A94972E86306F49A12401688B71DCC57F8CB7AC4485F327DB37E51C655A3A2980D028CBE2109</t>
  </si>
  <si>
    <t>company.html?token=7272A7DA67E9569AFFD8F039279844B3EE9EE9011B673C836987B8497570B2857B716CB7AFC6458DD7EF7A7F28C7DFE04C9B8C95D36C31E33DEF8D9EAB1A1363</t>
  </si>
  <si>
    <t>company.html?token=D99A4CBDEA79157DAD4DD9B8BA0AAA740576BA626DFB9C6F18F31C0B446BC5E9417E4FC3234AD60018D28E06AC1E675D51B98FA36BE8624D9970375E6596F026</t>
  </si>
  <si>
    <t>company.html?token=894847AD1F1D0A0F9B60BB3C62FA4A10C5C1BC7EC7ABF4B935490FA12F7842C86B5C0F27161C25FC4C7B928EF090DC511EA42F26A0C609D0546A443D85C4AE38</t>
  </si>
  <si>
    <t>company.html?token=0F4761F5CAFBF71984F8FA334AFBAC7577921857B62F9CF2235924FA512BF195A44724D08D0D831439CE43743E1D912066F0424E92EBE55A4F68815A7DEE6814</t>
  </si>
  <si>
    <t>company.html?token=016F43D3938DD5EB9F7FD06D482A3C17E7803CCD10160D5E55EA21D86367389DB7A87DFEB98A8EA9A8009FDB4A47BE7766C13691DA17818F26DC8BEB1A77AE7D</t>
  </si>
  <si>
    <t>company.html?token=0B32A13342F4AB994FD7D68FE89737885505DCDC449C651674FD98D768C6CD1DD259972B0F4D8B480661491A1AAE7DA6</t>
  </si>
  <si>
    <t>company.html?token=E6F421F78AE76527C3EADC86B0A027AB728817F80154E9532A5D1BE8C43CBC6D3161A4F1A4B7830900733A1494F55A7CC55C8E7C52A26A5D5F1515A75032CBC8</t>
  </si>
  <si>
    <t>company.html?token=B9A725494FBF4951B2A31494399A38F44EA101111D2322E03F2EC0E9A966EBCB8E10644A61526750E34F20CACAABEEB3A42958471771A746714812D17B7048D4</t>
  </si>
  <si>
    <t>company.html?token=BE333716E28D65BAD89E7382FE30818FAA568047A9007E38294DC210D4B65F86D6EA257F49A97E1F106EEF5DE65D2071</t>
  </si>
  <si>
    <t>УСТЮГОВА ЕКАТЕРИНА ЕВГЕНЬЕВНА, 2, УСТЮГОВА ЕКАТЕРИНА ЕВГЕНЬЕВНА, 1, Уплаченная сумма, Доход, Расход</t>
  </si>
  <si>
    <t>company.html?token=BE835CAF10A0A86BEE04AAA6E3E0332EBA3464298FF1291619987FA1E8333516153004EAB2724C585FE63903198B2FEE66F0424E92EBE55A4F68815A7DEE6814</t>
  </si>
  <si>
    <t>company.html?token=6B5500E2B9378CDE2E87E373A905BC6515D9509E25E981A8D77AABFDC48AB8D789899D9D8FDF5080E0E80B47059E8F6B</t>
  </si>
  <si>
    <t>company.html?token=A95E558682B504E217427FA79BBD4F49A5A42C4B0A3732481479723AC4C58886EA98326196A465B5DD3D619ABFD018BD1EA42F26A0C609D0546A443D85C4AE38</t>
  </si>
  <si>
    <t>company.html?token=2CE8ADE463E5AF34D3C8DDC6207245DBF1EC4423242D7A2C42569DA1CF8B16F751B98FA36BE8624D9970375E6596F026</t>
  </si>
  <si>
    <t>company.html?token=4DC193E9CC31121B2C905E8CB646347DE7D95F07898A70ECF924A7DCDD945D304B29C206C0949491C28A9B7DE28AC964327DB37E51C655A3A2980D028CBE2109</t>
  </si>
  <si>
    <t>ФАРАФОНОВА ПОЛИНА ЕВГЕНЬЕВНА, 1, ФАРАФОНОВА ПОЛИНА ЕВГЕНЬЕВНА, 1, КОРЯЗИНА АПОЛЛИНАРИЯ АЛЕКСАНДРОВНА, 1, КОРЯЗИНА ТАТЬЯНА НИКОЛАЕВНА, 1, Уплаченная сумма, Доход, Расход</t>
  </si>
  <si>
    <t>Фарафонова Полина Евгеньевна, Корязина Аполлинария Александровна, Корязина Татьяна Николаевна</t>
  </si>
  <si>
    <t>company.html?token=961333D0A6C4DD0DD6C9BAFEE787AAF6B7461775EDA6E9FDC5CFE078508B3454013D2EEF0E96BA3616585C4F2F6C8FE61779F46BE1872CBDBC77CEC622B9CDDE</t>
  </si>
  <si>
    <t>company.html?token=438CB9FA88FB5A628F11B3CB9DA10A5D6814BDC5321C32180E12A14327C85BE6EEE6AFC3D6122094ADEDA0A1797EB20AFFB6EA44F9231253F5D58277661827D1</t>
  </si>
  <si>
    <t>ВЕРШИНИН ВЛАДИСЛАВ ДМИТРИЕВИЧ, 1, ВЕРШИНИН ВЛАДИСЛАВ ДМИТРИЕВИЧ, 2, Общая сумма, Уплаченная сумма, Доход, Расход</t>
  </si>
  <si>
    <t>company.html?token=86A3FAC6B69A58BBAD4A9EE99333AA3DE17484E5FE15AD5C8F35C9BF7CE77A87EDB58ABA78B72810CF5FBACE2863112C327DB37E51C655A3A2980D028CBE2109</t>
  </si>
  <si>
    <t>company.html?token=2A02DE0F916EDE27DEAFDD95CBB784715A86BF2907AE7BD0ED7C2226FE44EDE0B981D88C17EE23F0E97D85EA6981F0E751B0ECD96152A5DBEC80DE4B98128267</t>
  </si>
  <si>
    <t>company.html?token=EDB4A1F2783AED0FD20F17FBB583817757818F00F5302F5E6BD0EB88F7250EB5603EB3D753520B17C41AF93814AAF270FFB6EA44F9231253F5D58277661827D1</t>
  </si>
  <si>
    <t>company.html?token=D5DCC2F62260CBF1ED18F0710BD955E17244533E680CFF62A14AE14C7288FADAA80AE37F6D5D56EDFC81228B162BB0FE</t>
  </si>
  <si>
    <t>company.html?token=48ED9BF205D78745DD843D87DC835D898478F25725F578201390F03F82C396DE4339B11A683D3518D0653832DB05FB4DAC853E88031C63949D65A76712BD4384</t>
  </si>
  <si>
    <t>company.html?token=FF3003989961FC1A94434CAD8404FE5B8C0FBF4C46F5CB645E3849A7EA85DFE59FB58A87AB24B71146209877B50292F3</t>
  </si>
  <si>
    <t>company.html?token=1B01341CB9FA254656A6EAAD339593C84401811E6519BF81D43B85D8561F9DEEC55C8E7C52A26A5D5F1515A75032CBC8</t>
  </si>
  <si>
    <t>company.html?token=98F9BD1AD54141C6E564E9A7179750668F4E77FC02D7B118C9F6C659550393ACB9A07D6EE64AFDA8B8B3D0631CC3805D1EA42F26A0C609D0546A443D85C4AE38</t>
  </si>
  <si>
    <t>company.html?token=86F34F90620AE66D1A72AB031965E8AB3CAA7A4F3A1A17C6E9D0B2A33A5AE109A80AE37F6D5D56EDFC81228B162BB0FE</t>
  </si>
  <si>
    <t>ФЕКЛИСТОВ ПАВЕЛ АНАТОЛЬЕВИЧ, 1, СМИРНОВ АЛЕКСЕЙ ВАСИЛЬЕВИЧ, 3, Уплаченная сумма, Доход, Расход</t>
  </si>
  <si>
    <t>company.html?token=B5DC4374C51B39302433A4E2A276133C98FF295F86EAD1CF6348FD64982D7EAE51B0ECD96152A5DBEC80DE4B98128267</t>
  </si>
  <si>
    <t>ФОМИНА ТАТЬЯНА ВЛАДИМИРОВНА, 1, АБУЗЯРОВ МАРАТ РАДИКОВИЧ, 3, УФИМЦЕВ АЛЕКСЕЙ МАРСОВИЧ, 4, Уплаченная сумма, Доход, Расход</t>
  </si>
  <si>
    <t>company.html?token=1E4E6C543B8EA1456636EB887A4029774E667A922DE2906CF5D3E2B793D06FD4524F0C64FE4724BACEA8CAE776F5C8AF66F0424E92EBE55A4F68815A7DEE6814</t>
  </si>
  <si>
    <t>company.html?token=A54EAE1C1ABCE2154B578BFA7F27CA0E21D5B6B227BF8E3E4B7B3DB90B7AC075FFB6EA44F9231253F5D58277661827D1</t>
  </si>
  <si>
    <t>ЛУКЬЯНОВ ДЕНИС ВЛАДИМИРОВИЧ, 1, КОРНИЛОВ СТАНИСЛАВ ЮРЬЕВИЧ, 16, Уплаченная сумма, Доход, Расход</t>
  </si>
  <si>
    <t>company.html?token=C2AC3BA7EA2BA0FCBDFF352D4A235677C9BDCBCDF908461572C7CC0A68160BD2B241D18EEE2001B8234A375C328D3620</t>
  </si>
  <si>
    <t>company.html?token=497AA4789A580C91C43AFFE7E86593BF78C279C454A70BB4CCA61F24B912B9536AD464A09FF7368A9B4154CA609D10C0A4B4BECBA0263829739B04107C67C6CA</t>
  </si>
  <si>
    <t>company.html?token=0A7ECE13A734A7B2901BB0E4701719C1D7AB3E36C6EAC3DF8C001EBD1C627094025414BFB8DB78B7E4F9D68C02F4DB08</t>
  </si>
  <si>
    <t>company.html?token=9B31F4915182F054578D48274684DDF14900511334A8CC1B980AE1CDE1CDD4581EA42F26A0C609D0546A443D85C4AE38</t>
  </si>
  <si>
    <t>company.html?token=DC84EC2ADCBD8314E6A67984570CD1BD0D7EAEB9F0A43306F2EF2252DC2198C57B1AB887330C90EBF194E7A8F9962522</t>
  </si>
  <si>
    <t>company.html?token=F9A8C2B6990F4134AD6F6CACAF62E860E0C0260900071E12BF0DB1E426EB4C3F6DA297E0DF7D23CE519E761A19CF55359408D4ABA41BA0E0426F10073C619B77</t>
  </si>
  <si>
    <t>company.html?token=F4D67F3E98B4754166BB34A4641D2A08C2E769A94EFEAAA498B0F986C5395ABF5BEFC68DEFEB9373E575275E7C2ECB071EA42F26A0C609D0546A443D85C4AE38</t>
  </si>
  <si>
    <t>company.html?token=66E0623275A8575DADC241ADDEEC715DD28CC56C10DA445CE4CFB58F43CEEC34CE4DCB6B12D28E490BFC2031615E89CF</t>
  </si>
  <si>
    <t>company.html?token=CE2D8FD665356B5E68A0B6959CC2C9817DBEB92D04DDD308FF089AC8FD14604F157C7CAC8BBF3557630A3CDAE3A7A19D</t>
  </si>
  <si>
    <t>company.html?token=B12465F5BF167B2693D615F0E6E96B8A3F13333EC14CB9FFE85198E248915080222F606ECEEB8626453A4661FEF1FD7B7E83F4FB3463B04EE19C701E4DB9DC7F</t>
  </si>
  <si>
    <t>company.html?token=6246E5885CA7386CDD1B1C1864C74EBD80AFB033175EB175D1C9B2C53E1AC0C9C55C8E7C52A26A5D5F1515A75032CBC8</t>
  </si>
  <si>
    <t>ЖОРИН ГЕННАДИЙ АНАТОЛЬЕВИЧ, 2, ЖОРИН ГЕННАДИЙ АНАТОЛЬЕВИЧ, 2, Уплаченная сумма, Доход, Расход</t>
  </si>
  <si>
    <t>company.html?token=FCC6C71B0725E9C5D438241962F7936C66E9ECCF9F5226E5BB3C70F64CC8444BD6EA257F49A97E1F106EEF5DE65D2071</t>
  </si>
  <si>
    <t>company.html?token=14D1D7F4284CC5F5AF39FA32F698D8B4195133C0DDC3AEDB00B8C7CE0DD58478D9593D8C21CF99138A20E2B69DCE2059327DB37E51C655A3A2980D028CBE2109</t>
  </si>
  <si>
    <t>company.html?token=A93BE004D8B9A2A156D9E293182492BCDDB94D8C9E4B6A000FBCEC2F3FA73752FFB6EA44F9231253F5D58277661827D1</t>
  </si>
  <si>
    <t>company.html?token=0D9CDCA1E6CE275DB4A21EF3144E7852EC1A600AF5E07FB0B1C687D5EB559DEC9162CCD60B6DB18FF5D5FE1342F90823763BA8923B6B3818BD331C6921FA7390</t>
  </si>
  <si>
    <t>company.html?token=3564FD25C694CFD766555D4DD241369441D19B295880DFBFEBF8A7382D72DE013F7A353F099148AAC8850009CFA3437DC55C8E7C52A26A5D5F1515A75032CBC8</t>
  </si>
  <si>
    <t>ИВАНОВСКИЙ ПАВЕЛ ВЛАДИМИРОВИЧ, 1, ЛУЦЫК АНДРЕЙ ГРИГОРЬЕВИЧ, 6, ЖАЛНИНА ДАРЬЯ АЛЕКСАНДРОВНА, 4, СТЕРЖАНОВ АЛЕКСЕЙ ЕВГЕНЬЕВИЧ, 6, Уплаченная сумма, Доход, Расход</t>
  </si>
  <si>
    <t>company.html?token=9D1E45CBA09941B4A1C4ABAFCF71CD49CD3BBE3B2984879F56E261AF43E938ECEDD596D0CA75FF80191E05DBC9BCDFB86B37213EF0EC54813181ACE7F755BDD0</t>
  </si>
  <si>
    <t>company.html?token=835D6C0A3B2A91EC2EBCA3B5F0381760998B45A6C6AFFD929E25A13418C2C83BB141EA2E29B0253D38E50BBFDA789AD29AD6A779E334F03A0AE1697388BEBBC9</t>
  </si>
  <si>
    <t>company.html?token=BA033441A33A17A806F00D6FBA8C0F3066AE5BC24F6C313234F56DE644261D92C8729ACDA5F3C8B756287498B9940027FFB6EA44F9231253F5D58277661827D1</t>
  </si>
  <si>
    <t>company.html?token=278B310ED7723975C37F644D97E82924EE0D26F1080E9E1E818A4A35A20C1A44C55C8E7C52A26A5D5F1515A75032CBC8</t>
  </si>
  <si>
    <t>company.html?token=D0AD09CE5AACD01E6823E426E59543CAF037FB6E736511AE425A0FB06BD4D62A327DB37E51C655A3A2980D028CBE2109</t>
  </si>
  <si>
    <t>company.html?token=878455AC6456254B4FBD09B4B285558919D880B8EF053D6D4AB9CC34A7207EE1FD87642DF61DD32B7F7177500B4160226B37213EF0EC54813181ACE7F755BDD0</t>
  </si>
  <si>
    <t>company.html?token=ACE366B6DF5C3F69D5628D7752B36D0E99ECEEE1950F9786009D278EA1BA5420F5A7B782E3E23D9A41E5E08B5F505788</t>
  </si>
  <si>
    <t>company.html?token=8F907320788CB9A0DCF8D61186412DAB05A37F8FCAFCED428804430BE00C50E2CA68934CF8DF97D1F57A1B73BF0DC0C3</t>
  </si>
  <si>
    <t>company.html?token=6F6B7DAA1C4051A7F7CE581996FF296CA6DB68CE3624290D1A1A5146D612A5E9327DB37E51C655A3A2980D028CBE2109</t>
  </si>
  <si>
    <t>company.html?token=F9231C1DA763D2E1BA4DB910DD96D7767505DC1220CD1F6FDCEE9F479CF9FB001FA264CEF643EF6AB62F04CC7D051E9B</t>
  </si>
  <si>
    <t>company.html?token=4B40594E98E26267FDEBA327FBFD97C78ACA0C80231128F3E32DBDC8215EA4AADB42DD1E673ED12444B5220DCBD85581</t>
  </si>
  <si>
    <t>company.html?token=70DD291EAC1DDF9D3D8249F5124360228B43439BA414BCEAD58AA49DB66C6351CB9DFC03B0474E8C87AC55E15B2D620CCE4DCB6B12D28E490BFC2031615E89CF</t>
  </si>
  <si>
    <t>company.html?token=7AFE945A243EBFEBC74EAB3D5292A825FE7FC9241755EF74681408D5A66FBCD1EA3ED40FF3FC372285D4483348279EAB04D987E3B01806D690C253A685D238E4</t>
  </si>
  <si>
    <t>company.html?token=6F5C82C436ED8B03F5C3C0A666421F990E4B0BA7396979412328EDDCF99FDEA091E9C6359BABE89C7AC0FFDCE12F67A47A087205D56AB88FF3CEF29098EE8FC6</t>
  </si>
  <si>
    <t>company.html?token=BDBD84E7397D6C5A926313482763EFCAA98DCAAB683DE6201F8728200758D33DFFB6EA44F9231253F5D58277661827D1</t>
  </si>
  <si>
    <t>company.html?token=9C02E0EEB1622402CF8553F60E69F43B38DA3FCB99D05AF75C3991881E2C94E9AAD47F804B561B742CCC72FB4309F215D497A64DC567C25F9825FC5D3B96F4CF</t>
  </si>
  <si>
    <t>company.html?token=CE67E8B6C5E79F4060D88DE983275A8FA8A15A40A9EAC8EC857171C1B4C7016E082D9B894135926BB2FFE92F6E9399C7</t>
  </si>
  <si>
    <t>ТЕЛЯТНИКОВА ЕЛЕНА ВАСИЛЬЕВНА, 1, ВОЛКОВ ПАВЕЛ АЛЕКСАНДРОВИЧ, 3, ТРАХАЧЁВ СЕРГЕЙ ВАЛЕРЬЕВИЧ, 5, ЕВСТИФЕЕВА ЮЛИЯ ЕВГЕНЬЕВНА, 3, КОБЯКОВ ВЛАДИСЛАВ ЮРЬЕВИЧ, 8, ЕЛИСЕЕВ АЛЕКСЕЙ АНДРЕЕВИЧ, 3, НЕПОМНЯЩАЯ СОФЬЯ АЛИБЕКОВНА, 3, Общая сумма, Уплаченная сумма, Доход, Расход</t>
  </si>
  <si>
    <t>Волков Павел Александрович, Трахачёв Сергей Валерьевич, Евстифеева Юлия Евгеньевна, Кобяков Владислав Юрьевич, Елисеев Алексей Андреевич, Непомнящая Софья Алибековна</t>
  </si>
  <si>
    <t>company.html?token=89290780BD16A0A6FA65A8849587892BB7F440CF103AF2B3D9034D2E7438E7EB327DB37E51C655A3A2980D028CBE2109</t>
  </si>
  <si>
    <t>company.html?token=822187018D9A557BBC832CF3DEE9A4E965D417301F01D8472DB5954C73B95B9851B0ECD96152A5DBEC80DE4B98128267</t>
  </si>
  <si>
    <t>company.html?token=1D7039524535897E119E4B4BEA88C9FB487B8544C40B3109CAAC706C82D9F2ADFFB6EA44F9231253F5D58277661827D1</t>
  </si>
  <si>
    <t>ЗУРУШЕВ АБУ БАДРУДИЕВИЧ, 1, ЗУРУШЕВ АБУ БАДРУДИЕВИЧ, 1, Уплаченная сумма, Доход, Расход</t>
  </si>
  <si>
    <t>Зурушев Абу Бадрудиевич</t>
  </si>
  <si>
    <t>company.html?token=A59BFFFCA108C56A82CAA206309BB486F8E1D732D4154C02DA79CF5B43A8DF3E5D571B0B8CEADBE445BCDEEA53759C14F862FB4751C96C7958E75A9647CB7390</t>
  </si>
  <si>
    <t>company.html?token=337A8FE71024E7466921822C98A160DA57F6125CFA8B1CE9B332318A0496E085624FFB8BA8CE89C0D7EDF6B215414777C55C8E7C52A26A5D5F1515A75032CBC8</t>
  </si>
  <si>
    <t>company.html?token=AAA6936FD6BDD0A97B9BA22C0EDA8C6E2EE8A91E8947D1A966D5DD2C468099B066F0424E92EBE55A4F68815A7DEE6814</t>
  </si>
  <si>
    <t>company.html?token=7FF56A203EECC8BDF9B5A5D034564CB112D2BF446D2CB25AB8045602B87EE05CE97D64CFF1AA86C2A7A797ABB25A0AF7DA1FB9D8DF1BA4017C64863DED5C4071</t>
  </si>
  <si>
    <t>company.html?token=F70DC66BB019BC3DBE08B43922216FFCC89622E0D4B047599153B5E1391E427B77F9DE81272EEA8F4CDC7C7499F309ED1EA42F26A0C609D0546A443D85C4AE38</t>
  </si>
  <si>
    <t>company.html?token=94376EB18318FC47A7AAED1DEC505178867C974D92D5C26F2A0D0B73DF85C33951B98FA36BE8624D9970375E6596F026</t>
  </si>
  <si>
    <t>company.html?token=9274978D3DE567E0854EBF4DD841940142C1CFBAD380138FE3C28751706787E3337BC2B3EC0CF0A231402640B5B47DEADA1FB9D8DF1BA4017C64863DED5C4071</t>
  </si>
  <si>
    <t>БРИНЗЕВИЧ НАТАЛЬЯ КОНСТАНТИНОВНА, 2, БРИНЗЕВИЧ НАТАЛЬЯ КОНСТАНТИНОВНА, 3, Уплаченная сумма, Доход, Расход</t>
  </si>
  <si>
    <t>company.html?token=527A9B35203063D83BE8BC91F13334F384820A7E502FE99215F8A9181170D583C55C8E7C52A26A5D5F1515A75032CBC8</t>
  </si>
  <si>
    <t>company.html?token=FE1AD5AB727E4A7E99849DCE4A556A4A73402513BEAFC60F5C95D3AF1B331AB365DCA0907B6E9380EC81012CC299AA86C99693AE934B68A0BE827F77BA4FC2F8327DB37E51C655A3A2980D028CBE2109</t>
  </si>
  <si>
    <t>company.html?token=225F1D2B33AE7B4DD1C5EF657E04C68BA24682F6B5D62BA9B40847597280186493D4AE749EC7B0D1A16475F8FBFDA24E327DB37E51C655A3A2980D028CBE2109</t>
  </si>
  <si>
    <t>company.html?token=CA8679A7159B0E3B8E188E51B69084402ACA58F2A0E18D4C0FC2F34B9126144C4C644E4CC01CE040B7784150AC047FE451B98FA36BE8624D9970375E6596F026</t>
  </si>
  <si>
    <t>СЕРЕБРОВ МАКСИМ АНДРЕЕВИЧ, 1, АКЦИОНЕРНОЕ ОБЩЕСТВО МИКРОФИНАНСОВАЯ КОМПАНИЯ "САММИТ", 6, Уплаченная сумма, Доход, Расход</t>
  </si>
  <si>
    <t>Акционерное Общество Микрофинансовая Компания, "САММИТ"</t>
  </si>
  <si>
    <t>company.html?token=2C2CFBAB05B9EB2E7AA321008B5234CD997DC0C9F002B315E11A2C6C75446E8766F0424E92EBE55A4F68815A7DEE6814</t>
  </si>
  <si>
    <t>company.html?token=2DDCE4B2F8B788C60F761CB63BED531326CEF7C6E80912DEAF43563F910D7E5878C092071964321FB92BC69656F2C1A797903A8BBB282FEF7E24BE5CADEA1145</t>
  </si>
  <si>
    <t>company.html?token=435B9BF4259E694919E4BA11A25FEEB37F8D6125627773DC486A41D5CFFD4805D259972B0F4D8B480661491A1AAE7DA6</t>
  </si>
  <si>
    <t>company.html?token=6D2B6447D25CD62655AAD04965D84D0E0D1CAD81322977AE333021E63FA834DB6C8D1211784069913D87C73D8C1D593ED381BDECD26F58F2D3EF618354453AB8327DB37E51C655A3A2980D028CBE2109</t>
  </si>
  <si>
    <t>company.html?token=6AFFF86A955D5C955C6141445EE3150D76BCE806CDBA0607E4C63B34A71BF7055B6018CD97CE06A52662C5F21EF5DCD2F7B4714416032A50ABBAA64542766B0D</t>
  </si>
  <si>
    <t>company.html?token=7AA242E9674204148BD2EA7583152527DE6616EE6ECE59740E30E9D6A8763825A2C59ABD600E9E530ADB72B5F6DC27F9</t>
  </si>
  <si>
    <t>company.html?token=0C793623B2E9515905943724DFC896F75182478A2C2FBCD2CED31BF2A4C5B95051B0ECD96152A5DBEC80DE4B98128267</t>
  </si>
  <si>
    <t>company.html?token=A2D9A4EF186FEC0A6B18C33DCFAE3A91667A22BDBE9334ECFF23EAE4573CE66E90D5DF4A23B46986E5D9D4CA49779082DBEB4BB60995F120421CEBD5BA4A9055</t>
  </si>
  <si>
    <t>company.html?token=021DDE1716B8CD8AC9CBD7223494F95854525931BBA18E1647F5B91FE496B692DA1FB9D8DF1BA4017C64863DED5C4071</t>
  </si>
  <si>
    <t>ХАЛИН РОМАН АНАТОЛЬЕВИЧ, 1, АНДРЕЕВА НАДЕЖДА ВАСИЛЬЕВНА, 1, ВЕТОШКИНА ИННА ГЕОРГИЕВНА, 1, ПОЛЯНСКАЯ ЮЛИЯ ВЯЧЕСЛАВОВНА, 2, МАЛЫШЕВА СВЕТЛАНА НИКОЛАЕВНА, 1, ХАЛИН РОМАН АНАТОЛЬЕВИЧ, 1, Уплаченная сумма, Доход, Расход</t>
  </si>
  <si>
    <t>Халин Роман Анатольевич</t>
  </si>
  <si>
    <t>company.html?token=1B274153B56DE4AFBCC46D1D22DDB60E56B48DE5DB3B003C9B0432911BEBF945B72047BCA18F82B9E04DC305ACC9A4F551B0ECD96152A5DBEC80DE4B98128267</t>
  </si>
  <si>
    <t>company.html?token=BA8B854B0A21049C22F45960FB4A9442B39B3D2BACBDD5A615352EE72CEE6F32A80AE37F6D5D56EDFC81228B162BB0FE</t>
  </si>
  <si>
    <t>ЗАГРЕБЕЛЬНЫЙ ДЕНИС АЛЕКСАНДРОВИЧ, 1, АКЦИОНЕРНОЕ ОБЩЕСТВО "НИРУМ", 2, Уплаченная сумма, Доход, Расход</t>
  </si>
  <si>
    <t>Акционерное Общество, "НИРУМ"</t>
  </si>
  <si>
    <t>company.html?token=D8173B964A51174F97E4BF99F71D06C9C78C5D2FF569A34F2AAED9A6F41324F186C5C62BD4114B5399F6135513314FAB66F1C0830D55E9D4CF7CE9C2053BA301327DB37E51C655A3A2980D028CBE2109</t>
  </si>
  <si>
    <t>МИРОНОВ МАКСИМ ВАСИЛЬЕВИЧ, 2, МОХОВИКОВ ДЕНИС МАКСИМОВИЧ, 1, БУГАКОВА ЕКАТЕРИНА МАКСИМОВНА, 1, ЧИРКИНА ОКСАНА ВЛАДИМИРОВНА, 1, АНДРЕЕВ АНДРЕЙ ВАЛЕРИЕВИЧ, 1, КЛУШИН МАКСИМ АЛЕКСАНДРОВИЧ, 1, Уплаченная сумма, Доход, Расход</t>
  </si>
  <si>
    <t>company.html?token=EC6621903B1B18895F86CFF9FB677457B44377AFB76BA743E78E25EE17BCE9EB7DD2FC3AA2F1BBD3BAE1E889BC5CA75F</t>
  </si>
  <si>
    <t>ПАСЫНКОВ АНДРЕЙ АЛЕКСАНДРОВИЧ, 2, ПАСЫНКОВ АНДРЕЙ АЛЕКСАНДРОВИЧ, 4, Уплаченная сумма, Доход, Расход</t>
  </si>
  <si>
    <t>company.html?token=98708EF13E145485AB32C16ED33441BF5FE0D46050D1B84BC0B7045572D0623D2784EA42960798200E7FB14E21A3627D4ADC3E6142BDD24DC9BCFD0204C59598</t>
  </si>
  <si>
    <t>company.html?token=3DF22EE523B552CFA6C8BA1EBFE5687DC9599C805608FAC7D28DD99C26C336CD1DF5DDD312FBBBB8951174EE2394F2DEC55C8E7C52A26A5D5F1515A75032CBC8</t>
  </si>
  <si>
    <t>КОТОВ ЕФИМ ВЛАДИМИРОВИЧ, 2, ЛОПАНИЦЫН АЛЕКСАНДР ВАЛЕРЬЕВИЧ, 2, КОТОВ ЕФИМ ВЛАДИМИРОВИЧ, 2, СИБИРЦЕВ ЕВГЕНИЙ АНАТОЛЬЕВИЧ, 1, Уплаченная сумма, Доход, Расход</t>
  </si>
  <si>
    <t>Лопаницын Александр Валерьевич, Котов Ефим Владимирович, Сибирцев Евгений Анатольевич</t>
  </si>
  <si>
    <t>company.html?token=F964173E02D6E26284651A90F35CD78324D37A214C42DB12FD31E03A6852307051B98FA36BE8624D9970375E6596F026</t>
  </si>
  <si>
    <t>КРЕММЕЛЬ АЛЕКСАНДР ВЛАДИМИРОВИЧ, 1, КРЕММЕЛЬ АЛЕКСАНДР ВЛАДИМИРОВИЧ, 2, АКЦИОНЕРНОЕ ОБЩЕСТВО ПРОФЕССИОНАЛЬНАЯ КОЛЛЕКТОРСКАЯ ОРГАНИЗАЦИЯ "ЦЕНТР ДОЛГОВОГО УПРАВЛЕНИЯ", 2, Общая сумма, Уплаченная сумма, Доход, Расход</t>
  </si>
  <si>
    <t>company.html?token=E6B3B026A696D88ABA616335514D1CF70ADA0A8BD01EB33F4067A0FC1D5CAA4651B0ECD96152A5DBEC80DE4B98128267</t>
  </si>
  <si>
    <t>company.html?token=4F9D5192879907F4591A10010E29D4A00CCA41F64429326C4FDDE33A5B9DAD08FFB6EA44F9231253F5D58277661827D1</t>
  </si>
  <si>
    <t>company.html?token=FD46748409CFD7628137F0709EA8D18A52A3927323D7D42D777E35BA0804A5CCC62411EE751147546266909710E0E8D651B98FA36BE8624D9970375E6596F026</t>
  </si>
  <si>
    <t>company.html?token=9B59A5E61D328F92020E66C282C8502D3127538D92AF6EA955EE91B6B0B663647CE302BB8832DC9006FBB04F84895B6266F0424E92EBE55A4F68815A7DEE6814</t>
  </si>
  <si>
    <t>company.html?token=8CD3CF7E4337681CC9FCE8CED692FF53234BD0E0122F699C135A244121B9CC54A138AA7C3CD4D2F710F6331EE1427F27C55C8E7C52A26A5D5F1515A75032CBC8</t>
  </si>
  <si>
    <t>company.html?token=CD18EB19DE06933469BC826016384968FE0E1DFDA2B371C28D5DCC1548E405226D1EED60D3154C907E083BEBC91DD193</t>
  </si>
  <si>
    <t>company.html?token=AB92611662C74EE6D628766BB349562F3D64B4917EA2AA1EE4B8B330B1DEF9D20380C5710C42E3C542237856DC297C5AC55C8E7C52A26A5D5F1515A75032CBC8</t>
  </si>
  <si>
    <t>company.html?token=923C4091CC977B7CA6E2951F12088F412F9183D43D325C183DB4CA1C32F7CDACDDA2F5F118621A8B4406A733A5752A8AFFB6EA44F9231253F5D58277661827D1</t>
  </si>
  <si>
    <t>company.html?token=F8D1A88281B3FF1139BE28F39CB8A5A3A1B4F060804853EE2B33B1A1119A4B9B51B0ECD96152A5DBEC80DE4B98128267</t>
  </si>
  <si>
    <t>company.html?token=503FC2F603B9468E1FF9EB74D1062AEEFEABEFA885A9D1EEF5EC8D894091D64BC9564F3DF6B21CD5318698911269E980</t>
  </si>
  <si>
    <t>company.html?token=816503890FEFDF1A5585E20BAECF3C38525CEDE8337BE26B1CE5DF1C03615BECBC0D43891F7BF48FC96CFEB8B36BDC6A</t>
  </si>
  <si>
    <t>company.html?token=FB5830D826663DCB069DD3D55E19C235D85FCBC4B1DE69337BF4F28F9E1DC40231FD220917F762A23F7C0A3E819DAB361EA42F26A0C609D0546A443D85C4AE38</t>
  </si>
  <si>
    <t>ТИХОНОВ ДЕНИС ЮРЬЕВИЧ, 2, КРАСНОБАЕВ АЛЕКСАНДР ВИКТОРОВИЧ, 2, ТИХОНОВ ДЕНИС ЮРЬЕВИЧ, 2, Уплаченная сумма, Доход, Расход</t>
  </si>
  <si>
    <t>company.html?token=05C7EDAC8FEC9276BAA529909C6651103FFC5055F3E2C7CBCEED35868496EBDC45EAA74CFEE6BCBB40C63A0507B7C02F1779F46BE1872CBDBC77CEC622B9CDDE</t>
  </si>
  <si>
    <t>МАЛЬЦЕВ АРТЕМ ВЛАДИМИРОВИЧ, 1, МАЛЬЦЕВ АРТЕМ ВЛАДИМИРОВИЧ, 1, Общая сумма, Уплаченная сумма, Доход, Расход</t>
  </si>
  <si>
    <t>company.html?token=D72C5030106016CE0A80E159CF28051CFC29D818ABD3628FEBE08937300F9572FFB6EA44F9231253F5D58277661827D1</t>
  </si>
  <si>
    <t>company.html?token=FF18F17883CADF2A0E559F0E3C19DD6E90F9A2FE54617006DA2CF9D0E6459F66F96CAF370C74ED27EECE0CC46E03A4A0</t>
  </si>
  <si>
    <t>АНДРУШОНОК НАТАЛЬЯ АНАТОЛЬЕВНА, 1, АНДРУШОНОК АРТЕМ АЛЬБЕРТОВИЧ, 1, Уплаченная сумма, Доход, Расход</t>
  </si>
  <si>
    <t>company.html?token=75EE38C512158AE907E6B51E28DFBACBF68C056464EDFA2FB03A9A248C6D28E4D6EA257F49A97E1F106EEF5DE65D2071</t>
  </si>
  <si>
    <t>company.html?token=1B1164599839C0BC644D0DADDCF6CBF20D4BA6927D186DC8E870CAAA1991508715F831729636413AD2F4A0C2A92307D266F0424E92EBE55A4F68815A7DEE6814</t>
  </si>
  <si>
    <t>company.html?token=5F9D1104D8F3543DD5074A78F591E17967DCC1C2D93B037EEA031B2F4C0C95EC51B0ECD96152A5DBEC80DE4B98128267</t>
  </si>
  <si>
    <t>ВЕЛИЖАНИН АЛЕКСЕЙ ПАВЛОВИЧ, 1, МИКРОФИНАНСОВАЯ КОМПАНИЯ "ЛАЙМ-ЗАЙМ" (ОБЩЕСТВО С ОГРАНИЧЕННОЙ ОТВЕТСТВЕННОСТЬЮ), 4, Уплаченная сумма, Доход, Расход</t>
  </si>
  <si>
    <t>Велижанин Алексей Павлович</t>
  </si>
  <si>
    <t>company.html?token=A2FFC09189BED082686F488F61F6428AB51DA8369727CAE82B03CF2915BE401DA41EAF923C8F889591B67EF6C2AEAA6C1EA42F26A0C609D0546A443D85C4AE38</t>
  </si>
  <si>
    <t>company.html?token=5C38BFD4D5011C00E5CE367D63C3D87C9E0B8A0CBBA1931992F940D1A12E8745DA1FB9D8DF1BA4017C64863DED5C4071</t>
  </si>
  <si>
    <t>company.html?token=0638331838349198FC1BA2E18E0B252577A652116ACD07E0F7E199EB7535EE9266F0424E92EBE55A4F68815A7DEE6814</t>
  </si>
  <si>
    <t>company.html?token=1BA3070F1BAE1810ED151F997B9A4EDBB0D263F2B64AB8AE7F7099ABCC549086EECE1340776FF49A13582FCED879AB67</t>
  </si>
  <si>
    <t>company.html?token=A562EA83467390598B2A678BA4EDDAEA6035B55A48035EBB8875DF9527408E4E232816DCCB1F9E19F456248140163D71E3B7D9092FF157CA640947947018CBB6</t>
  </si>
  <si>
    <t>company.html?token=7E9D6C71B19D4EAEEC6936154A5D4E11CB4F1A89C8FAD2B4D3926A862C5298923D932CD8BCD1E12A0053D1B4EEA7BB25</t>
  </si>
  <si>
    <t>company.html?token=97E2918E3029DFBB2F86EFBDAE14B64383FC725CB6F13D8CB960B5CFE4D6CEAA7362282CB5B08CB811AB058B8AFEAD1C51B0ECD96152A5DBEC80DE4B98128267</t>
  </si>
  <si>
    <t>company.html?token=271D98D7AF90A10843606E4063157083D9F2882BBDD145C157CD1FD259D7DC1BA80AE37F6D5D56EDFC81228B162BB0FE</t>
  </si>
  <si>
    <t>company.html?token=823798026CEFD4D6C390CCAAF32B7C873A07CE8496D02493224AF33DD7C2F9D21F23AB6D3D95111908387891D0B03BB8FFB6EA44F9231253F5D58277661827D1</t>
  </si>
  <si>
    <t>company.html?token=4D64C2249FB0ADE47D4DCED770F72E69EC6C0580B2D3AB8DBEB444CD8DD0DEA0AB8953B102A32E41299C106C9D738E391EA42F26A0C609D0546A443D85C4AE38</t>
  </si>
  <si>
    <t>company.html?token=BDBDABBDE6FA7242CE22CF1254C735A39D679891996337CA2A458FE164255EFB515A85FE06310052C3B2F5FB52A153FB</t>
  </si>
  <si>
    <t>company.html?token=1C5173DE7402D76501CC3E333277AD47039063E1079B579CB02A265741FE57FCDA1FB9D8DF1BA4017C64863DED5C4071</t>
  </si>
  <si>
    <t>company.html?token=E21B7018AF9B9A06911AB6251098293D6D4A0E4B7A339600C6F3679DFE923E8551B98FA36BE8624D9970375E6596F026</t>
  </si>
  <si>
    <t>СУЛТАНОВ ЭЛЬМИР ГАБДУЛМАЗИТОВИЧ, 1, ИСУПОВА ДИНАРА ШАМИЛЕВНА, 1, СУЛТАНОВ ЭЛЬМИР ГАБДУЛМАЗИТОВИЧ, 2, Общая сумма, Уплаченная сумма, Доход, Расход</t>
  </si>
  <si>
    <t>company.html?token=F1A0A3F3257B202C27CD9628C26EFB252B7BEC57555ECBFEBA1E406A4BA3372F66F0424E92EBE55A4F68815A7DEE6814</t>
  </si>
  <si>
    <t>ШАРИПОВА НАИЛЯ РИНАТОВНА, 1, ШАРИПОВА НАИЛЯ РИНАТОВНА, 2, Общая сумма, Уплаченная сумма, Доход, Расход</t>
  </si>
  <si>
    <t>company.html?token=54DAE71CEC703519F163BF23D4767ECE0F82D3AABA1F956FB70B66163966D5A1584B72D46FA6639EFCAF275F647B3E1F51B0ECD96152A5DBEC80DE4B98128267</t>
  </si>
  <si>
    <t>company.html?token=0ED2BDD6A58BA9817DD57A31807E3B76CDEC8C8ABD1D654FD87462ED577A6650EF9D262381B501BE57572D90B72114F251B0ECD96152A5DBEC80DE4B98128267</t>
  </si>
  <si>
    <t>ТЕСЕЛКИНА КИРА СЕРГЕЕВНА, 2, ТЕСЕЛКИНА КИРА СЕРГЕЕВНА, 2, Общая сумма, Уплаченная сумма, Доход, Расход</t>
  </si>
  <si>
    <t>company.html?token=3B84B07BF66A23B77D24387EDB46060B7AFE4BF07E243F5FC0C16C84E79068EBE6160AB322979153667CB8685ADC100D8EDBC5B653D2D71D61805BFEC3176F65327DB37E51C655A3A2980D028CBE2109</t>
  </si>
  <si>
    <t>company.html?token=3D5F794C14FCF7E14CA2BF44B6668D6C1B236291805B75D44CF5F7E708534CF0FFB6EA44F9231253F5D58277661827D1</t>
  </si>
  <si>
    <t>company.html?token=42BB8342869D313F11A4669CD1D3E7D45D4EAA93AF6257744B1FBAD90D23D5FE1E021851948847207752152DC86B0BEC25806754370D34441943AA3FE212F6BF</t>
  </si>
  <si>
    <t>company.html?token=7FC801BFF53069911974050D94679F40277CD3C2CDEEA8D0E92F7C8C250F465C025414BFB8DB78B7E4F9D68C02F4DB08</t>
  </si>
  <si>
    <t>company.html?token=AA0F6AE0A8FE24305E9F480D314150E0DCA3BC522002F5A794E11DA15414E2D866F0424E92EBE55A4F68815A7DEE6814</t>
  </si>
  <si>
    <t>company.html?token=A96FD58C1E4774291B6905CC69D63C90502041817FA8BB605483B7C2AAA13164DBF0370A8F6BB15FF27A81A0CD5350D4</t>
  </si>
  <si>
    <t>company.html?token=214F0FC507B25DA55847617F5C10D54F56C0C9C0EDDFDBD8203C551F9565D6C9DA1FB9D8DF1BA4017C64863DED5C4071</t>
  </si>
  <si>
    <t>company.html?token=4E05B11369E804193ACEA961E1F9F60628498DDFA05F056BC436C4B30C0B3C90A07B39B23891BFFAC43FDD925E2234A251B98FA36BE8624D9970375E6596F026</t>
  </si>
  <si>
    <t>ДЕРЕВНИН ОЛЕГ ВЛАДИМИРОВИЧ, 2, ДЕРЕВНИН ОЛЕГ ВЛАДИМИРОВИЧ, 2, Уплаченная сумма, Доход, Расход</t>
  </si>
  <si>
    <t>company.html?token=EA81AD4804E266A5C5B791257BEBC3C0A55AED6BA1826FFA1831C248E615032F052A8502F0569A3546E320116907AB5B</t>
  </si>
  <si>
    <t>company.html?token=B5A8AC725A1615B9A0B7EC5EC4ACB0BE2F67371AD3669C418ACA032530C02A0351B98FA36BE8624D9970375E6596F026</t>
  </si>
  <si>
    <t>company.html?token=5CB42B58D83784ECD88BF1EDEC3A6A1545E394CD850721A4C96E372C5DFB1D593B19BB14249A083251F5095D2FBB5E43DA1FB9D8DF1BA4017C64863DED5C4071</t>
  </si>
  <si>
    <t>company.html?token=7ACDBB8349FA2FFC61F0418ED8C6FF8FF471C7EE7A69F43B440702D77D838556857C41F6BD3FC2D3AE024D3693AC3051</t>
  </si>
  <si>
    <t>company.html?token=28B3AD06630DB503BCA4B973BA68CEC4ADAEC4AD39E503188B771402047B81A16DF939782BB99F7FDDC51D7ADC4D4438</t>
  </si>
  <si>
    <t>company.html?token=7C7210E2F18089B7B39416CB69A2C2E6A6B065F3A7548A3E33DC94C330C8CC23A80AE37F6D5D56EDFC81228B162BB0FE</t>
  </si>
  <si>
    <t>ТКАЧЕНКО МАКСИМ СЕРГЕЕВИЧ, 1, АМИНОВ РАВИЛЬ ЭДУАРДОВИЧ, 3, Уплаченная сумма, Доход, Расход</t>
  </si>
  <si>
    <t>company.html?token=FD4DE318B2ECB46BF9FCA5E63CA7F6CF810F9BD58927ECDCBC18880A72A95816CD418D5E960CD6E99E490DFA29D2F4CBDA1FB9D8DF1BA4017C64863DED5C4071</t>
  </si>
  <si>
    <t>Лукин Дмитрий Константинович, 5, ЛУКИН ДМИТРИЙ КОНСТАНТИНОВИЧ, 3, Общая сумма, Уплаченная сумма, Доход, Расход</t>
  </si>
  <si>
    <t>company.html?token=F71BE80F6818C15B1C175E94680EC1888BD95F619CC0CDEA47EC179BED4A87B7A01FDB49D94E1BA57115EACD21E292A8FFB6EA44F9231253F5D58277661827D1</t>
  </si>
  <si>
    <t>ИЗМАЙЛОВ АНДРЕЙ РУСТЯМОВИЧ, 1, МИИРОВ МОИСЕЙ ЛАЗАРЕВИЧ, 1, РИВКИН АЛЕКСЕЙ МИХАЙЛОВИЧ, 1, ОБЩЕСТВО С ОГРАНИЧЕННОЙ ОТВЕТСТВЕННОСТЬЮ "РЕКОЛЛ", 1, Уплаченная сумма, Доход, Расход</t>
  </si>
  <si>
    <t>Мииров Моисей Лазаревич, Ривкин Алексей Михайлович, Общество С Ограниченной Ответственностью, "РЕКОЛЛ"</t>
  </si>
  <si>
    <t>company.html?token=9EAFF4F291FEE7F9BE82EDCCF427DD6886849F753544FD50612C05395451A26720F67BD5D3779BFA3525815B201668F5</t>
  </si>
  <si>
    <t>БАРДЕНКОВ АЛЕКСАНДР ЛЬВОВИЧ, 2, БАХТИОЗИНА ДЖАМИЛА ХАФИЗОВНА, 3, Уплаченная сумма, Доход, Расход</t>
  </si>
  <si>
    <t>company.html?token=6982127801F5F7BC3B3F94814535C5F38D702EE9723810C37F61EC216A257B883BD8B82CE61C5091F6D0F8D8C3274938D6EA257F49A97E1F106EEF5DE65D2071</t>
  </si>
  <si>
    <t>company.html?token=56775B21A3E1500E2E623653A4C7D867D76340B3EE2A4971BCA28D628CA77528DA1FB9D8DF1BA4017C64863DED5C4071</t>
  </si>
  <si>
    <t>company.html?token=A7D9951B08EA898B267F4E42C958DC2BA9CB809F208708869892E939D2BBB6F09930740A4A45EC2036E35835B30CCCA2</t>
  </si>
  <si>
    <t>company.html?token=6B35B9C770C62070551AF84A6E7E112B51D58DE4FC2DE8CBCA97C76B66DFBA2BDF2426687A28014E61EAF22BA89F8B6F1EA42F26A0C609D0546A443D85C4AE38</t>
  </si>
  <si>
    <t>company.html?token=C1A9615A7BE39C81B24D9721E91CAF5BA24C0B49302CD1891A4C6D876586B8FC1EA42F26A0C609D0546A443D85C4AE38</t>
  </si>
  <si>
    <t>company.html?token=A1DA66E9B266933A8593992086408AA79B19D40357A9EF86455FF14C9119E6CB5B619D9ED25AF629D5FF53A9292CCE96FB86AFA91A64BCCB33B72893ACD6E234</t>
  </si>
  <si>
    <t>ЯКУНИНА ЕЛЕНА СЕРГЕЕВНА, 2, ЯКУНИНА ЕЛЕНА СЕРГЕЕВНА, 2, ПЕТРОВСКАЯ ЕКАТЕРИНА ОЛЕГОВНА, 1, Общая сумма, Уплаченная сумма, Доход, Расход</t>
  </si>
  <si>
    <t>company.html?token=A67DA7858724BEFC152089D0D373DC8591A902522432672A931FF2920CE7C19B66F0424E92EBE55A4F68815A7DEE6814</t>
  </si>
  <si>
    <t>company.html?token=B708E89C77FC5CB1ADF74B691918492ABEE856805469F5230CB98218B4F211C5C9DDC17AF07A4739E51EFD3703EA6F641EA42F26A0C609D0546A443D85C4AE38</t>
  </si>
  <si>
    <t>company.html?token=DE5D287A20CCDF10844C787A3E4A7D8160AFBB556F1D7BB1B165D6BE55053DE051B0ECD96152A5DBEC80DE4B98128267</t>
  </si>
  <si>
    <t>company.html?token=5D3B69FAB674D50BDCD920DB44F036F3D8883A70C2DE4A3A7896F61319B1FBDBF915509EB9E184A3B007C281CACED1DE1EA42F26A0C609D0546A443D85C4AE38</t>
  </si>
  <si>
    <t>company.html?token=4947C8CC1441CF5A573CB76A7EB0F6515D9676635B6D819BF135F841FE0C025351B98FA36BE8624D9970375E6596F026</t>
  </si>
  <si>
    <t>company.html?token=4FDA9F48EFF672C230E12E025DC30CE7646A810779C1FEEACAE8516FAD2EF7361EA42F26A0C609D0546A443D85C4AE38</t>
  </si>
  <si>
    <t>ЖАЛНИН МИХАИЛ НИКОЛАЕВИЧ, 2, ЛУЦЫК АНДРЕЙ ГРИГОРЬЕВИЧ, 6, ЖАЛНИН МИХАИЛ НИКОЛАЕВИЧ, 3, Уплаченная сумма, Доход, Расход</t>
  </si>
  <si>
    <t>company.html?token=96B90754E58B88A6C416FECB219753F2AB7EF0E396BF6A69E00F5AA256A086B2AD5D9FBDADC703913EE4A1289A9E47F4E2942ED46B58F8D1571BFF7CAB321CB5</t>
  </si>
  <si>
    <t>company.html?token=95491DC4639A54C9E016B3287E3C76A357A5A445ECCE97387B599E2D8AB3EF6AD3636386DB3D2C16464C80D8F8D28F38D6EA257F49A97E1F106EEF5DE65D2071</t>
  </si>
  <si>
    <t>company.html?token=A3955448EC8CEB9ADB88645CB796F411584FFF8C7BB50673D07C2DF29E6E4483DAE9B5F93F45F69DB3B40A8C2E1896C01779F46BE1872CBDBC77CEC622B9CDDE</t>
  </si>
  <si>
    <t>company.html?token=6C13E662484E8309609211850C4DC9E55194F2E938F6E7A4564090818A21FA7751B0ECD96152A5DBEC80DE4B98128267</t>
  </si>
  <si>
    <t>ТОЛСТОВА ДАРЬЯ ВЛАДИМИРОВНА, 1, БАБУШКИН ВАЛЕРИЙ ЕВГЕНЬЕВИЧ, 3, ЕЖОВ ЕВГЕНИЙ ГРИГОРЬЕВИЧ, 3, КАЗАК ЕКАТЕРИНА НИКОЛАЕВНА, 3, ПОЗ ИЛЬЯ ВЛАДИМИРОВИЧ, 4, Уплаченная сумма, Доход, Расход</t>
  </si>
  <si>
    <t>Бабушкин Валерий Евгеньевич, Ежов Евгений Григорьевич, Казак Екатерина Николаевна, Поз Илья Владимирович</t>
  </si>
  <si>
    <t>company.html?token=0AF0DE2A1414778BC283AF54F07B2A4BD3C2BF1ACA48B7EBDE06C37C21CE8AD966F0424E92EBE55A4F68815A7DEE6814</t>
  </si>
  <si>
    <t>НОВИКОВ СЕРГЕЙ АНАТОЛЬЕВИЧ, 6, НОВИКОВ СЕРГЕЙ АНАТОЛЬЕВИЧ, 10, Уплаченная сумма, Доход, Расход</t>
  </si>
  <si>
    <t>company.html?token=04DC926345E24B984ADD3E8B4A66C9E4413EC4315D9E267C8FF4028784DAC24CBC70CEC0B1AC98BC54086358F6ED9161E51E1D0872DF3F7E2DA8183F366A4843327DB37E51C655A3A2980D028CBE2109</t>
  </si>
  <si>
    <t>company.html?token=DA6D7E3A5235F9F261AD5985A3FDA2052B8CA1E4E45555503B1CFBBD9002C5C48E62C2D02EBB0D6C4AB5C12D37624BDD1EA42F26A0C609D0546A443D85C4AE38</t>
  </si>
  <si>
    <t>company.html?token=96105413209ECEB51FD6130E58F6D81FC9A7FFAE27789D5CED344E08314E40C4FBA676D3D1FB99AD2C346EA930491707EEA9A9D4A59825F9852A6C267D14746C</t>
  </si>
  <si>
    <t>company.html?token=7F46741F0EB750A8F99AA818F4DAB403A89FEF537D102C7CDFB3B01BD9C16519C55C8E7C52A26A5D5F1515A75032CBC8</t>
  </si>
  <si>
    <t>ДОЛГИХ ЮЛИЯ ВЛАДИМИРОВНА, 3, КОРНИЛОВ СТАНИСЛАВ ЮРЬЕВИЧ, 16, Уплаченная сумма, Доход, Расход</t>
  </si>
  <si>
    <t>company.html?token=1E00C655C796959E72B97336E4CB336EACBD891DB6CB6946478D0E6D0E4CA0EEDA1FB9D8DF1BA4017C64863DED5C4071</t>
  </si>
  <si>
    <t>ЖАНУЗАКОВ АДИЛЖАН БАУЫРЖАНОВИЧ, 1, ЖАНУЗАКОВ АДИЛЖАН БАУЫРЖАНОВИЧ, 1, Уплаченная сумма, Доход, Расход</t>
  </si>
  <si>
    <t>Жанузаков Адилжан Бауыржанович</t>
  </si>
  <si>
    <t>company.html?token=D86C9F6BA28BEF5678B7E4CBEBD55E61FDD0DFFE77D2699C8BCED2F2F1335482DA1FB9D8DF1BA4017C64863DED5C4071</t>
  </si>
  <si>
    <t>ГАЙСИН АЙДАН МАЛИК, 12, ГАЙСИН МАЛИК ФАВЗАВИЕВИЧ, 21, ОБЩЕСТВО С ОГРАНИЧЕННОЙ ОТВЕТСТВЕННОСТЬЮ "КОРОНА ТЭХЕТ", 12, Уплаченная сумма, Доход, Расход</t>
  </si>
  <si>
    <t>company.html?token=31CCDB4853BDDDEEC4B8069D7B3822B3AE09EB174282FC13D2E050AA9F305FBE0D65A574E002F6E57576D40B55EBA031D4FE238C0457DAC255F11507800BE04A</t>
  </si>
  <si>
    <t>company.html?token=793DA92C7BC1AC0BFAB82BB73A4F911EFBB6D373F3BEEDD6BFDE21859D2A1CC5DC49C04EF7FF9A1623188C890E8D5C67DA1FB9D8DF1BA4017C64863DED5C4071</t>
  </si>
  <si>
    <t>ХАЗИЕВ АЗАТ РАМИЛЕВИЧ, 1, МИРОНЧИК РОМАН БОРИСОВИЧ, 19, ВЛАСОВ ДМИТРИЙ ВИКТОРОВИЧ, 2, МОСКАЛЕНКО АНДРЕЙ СЕРГЕЕВИЧ, 2, МУРЗИН АЛЕКСЕЙ ВАЛЕРЬЕВИЧ, 2, ПАЦКО ОЛЕСЯ АЛЕКСАНДРОВНА, 2, Уплаченная сумма, Доход, Расход</t>
  </si>
  <si>
    <t>company.html?token=947D4FD235D88FCFBE29534345BBF82C36BB5E1B87D9B14D4A1F43774FDD47DABC93BE1276F12A7839F5714043DE16317E83F4FB3463B04EE19C701E4DB9DC7F</t>
  </si>
  <si>
    <t>company.html?token=DC056C9D68AEEFB1BC7385A0DDE56E72549E49E8D718C543B1B89831258396FB16756F4CAA930826A3C47A5BEA77E01C51B98FA36BE8624D9970375E6596F026</t>
  </si>
  <si>
    <t>ШТОКОЛЕНКО НИКОЛАЙ МИХАЙЛОВИЧ, 1, УСМАНОВ ВЯЧЕСЛАВ ВАЛЕРЬЕВИЧ, 1, ГОНОШИЛИН АНАТОЛИЙ НИКОЛАЕВИЧ, 3, Уплаченная сумма, Доход, Расход</t>
  </si>
  <si>
    <t>company.html?token=8695CCF2ECD67C2EE679EB8B0488DFB484319E6A7BBFFFA1CA738DCFEF9CED30EEAB23D74A5F3262947880B878E73353DA1FB9D8DF1BA4017C64863DED5C4071</t>
  </si>
  <si>
    <t>company.html?token=0EB880D357BB57695447766066FC65BCA28F5CE8809DCF2CF9C80EC55DE19F9227E74328DE077F9444C9A51C3E151F34</t>
  </si>
  <si>
    <t>company.html?token=D26BD73F06A3E3A7E8F8328BF9135B30EE7A19F6DAAD373B66CE583016DA0DC7B975112CD1D445C8284FA3961A03561B51B98FA36BE8624D9970375E6596F026</t>
  </si>
  <si>
    <t>company.html?token=A12C167859BE404FDEAE8CCE3EC0086859ED7874039BE9EB8973DA962A6946DEC93BBE4D03C004190BAAB13D81912BDBFFB6EA44F9231253F5D58277661827D1</t>
  </si>
  <si>
    <t>company.html?token=00389117FE22255928EB4368309CA15D908555E6984D19B5058413E327E8F5F18B73401A39E88063492227F01253080466F0424E92EBE55A4F68815A7DEE6814</t>
  </si>
  <si>
    <t>company.html?token=97DA3FDC6EEB1D6A1784904E64CFFCE51391D2FBCD36123B037B446AEFD903704A435737E8A08163144525C8ED8B6D18327DB37E51C655A3A2980D028CBE2109</t>
  </si>
  <si>
    <t>АЛЬ-ДАВУД ВЛАДИМИР САИДОВИЧ, 2, ТАВРАСОВ ИГОРЬ ВЛАДИМИРОВИЧ, 4, ВАСИЛЬЕВА ТАТЬЯНА ВЯЧЕСЛАВОВНА, 1, Уплаченная сумма, Доход, Расход</t>
  </si>
  <si>
    <t>company.html?token=D48415BE3101AB7680209A95688D59F57B3C8D4F5AED80D902CF1E96BF1E53C7BC0D43891F7BF48FC96CFEB8B36BDC6A</t>
  </si>
  <si>
    <t>company.html?token=7EBF463848827E4B9A6635D22A617D24DC2C8F0CE1BB3CD8F71153ABA5740C1AC55C8E7C52A26A5D5F1515A75032CBC8</t>
  </si>
  <si>
    <t>company.html?token=A037FF73F8B536E899A58B7997EF7A90948B5DA865FA190C0B51B7DE8705D62DB3640ADD4FAFFE0787BE21ECFD0C967D66F0424E92EBE55A4F68815A7DEE6814</t>
  </si>
  <si>
    <t>ЛЫТКИН ИВАН АЛЕКСАНДРОВИЧ, 1, АКЦИОНЕРНОЕ ОБЩЕСТВО "КОНСОРЦИУМ", 3, Уплаченная сумма, Доход, Расход</t>
  </si>
  <si>
    <t>company.html?token=C2E8004FBEFC436C7767E7C6ECABD1D3A565B52AE5252B60B43E60ABBBEACC762D76848551FC405306CC242ADF5973C9</t>
  </si>
  <si>
    <t>company.html?token=E46F6312101EA31F67A8431F9C66747F7B6F2DCD9B9BA7DE9C206481B813AF7C31670FEC46591929A22FE25E609D4D31FFB6EA44F9231253F5D58277661827D1</t>
  </si>
  <si>
    <t>БЫКОВ АЛЕКСАНДР ВЕНИАМИНОВИЧ, 1, БЫКОВ АЛЕКСАНДР ВЕНИАМИНОВИЧ, 2, РУБЦОВА ЕКАТЕРИНА АНАТОЛЬЕВНА, 1, Уплаченная сумма, Доход, Расход</t>
  </si>
  <si>
    <t>Быков Александр Вениаминович, Рубцова Екатерина Анатольевна</t>
  </si>
  <si>
    <t>company.html?token=9C1B16403E6D0C7ED02AAFC8EC2F28A3AD0696E0B071E84E560E73F1C1F46E451EA42F26A0C609D0546A443D85C4AE38</t>
  </si>
  <si>
    <t>ПОНОМАРЕВ СЕРГЕЙ ВЯЧЕСЛАВОВИЧ, 1, ПОНОМАРЕВ СЕРГЕЙ ВЯЧЕСЛАВОВИЧ, 1, Уплаченная сумма, Доход, Расход</t>
  </si>
  <si>
    <t>company.html?token=0C598B3386299C2147D0A99D3061BF00E3F2934BF833A644F01F923E6525FB76EE068667D546E811C3A44A2FFAE9992CA80AE37F6D5D56EDFC81228B162BB0FE</t>
  </si>
  <si>
    <t>МАЛАХОВ АЛЕКСАНДР ВЛАДИМИРОВИЧ, 2, МАЛАХОВ АЛЕКСАНДР ВЛАДИМИРОВИЧ, 2, Общая сумма, Уплаченная сумма, Доход, Расход</t>
  </si>
  <si>
    <t>company.html?token=048887AE8FBB7E04EA4AA12C3F0BA3DDCD9CD4EFD5BB0309BF531315A82BFAA0DFB5A8E92A258BFB82C725EA2728D80800A91B4B454083C246BF4D1D1E398F9B</t>
  </si>
  <si>
    <t>company.html?token=CB813E260D7E2E58A8FE24E36A228AF0EA7AC53E85803C5772F72ED48A6D548366F0424E92EBE55A4F68815A7DEE6814</t>
  </si>
  <si>
    <t>КРИВОНОГОВ ИГОРЬ СЕРГЕЕВИЧ, 2, СВЕТОВИДОВ АЛЕКСАНДР ВАЛЕРЬЕВИЧ, 2, Уплаченная сумма, Доход, Расход</t>
  </si>
  <si>
    <t>company.html?token=7B010BE3BC9B644B7B62E8885DC861F4D87731E83E38B91BF2E7CE86FC582E29A80AE37F6D5D56EDFC81228B162BB0FE</t>
  </si>
  <si>
    <t>company.html?token=3364DBE05A67C0EEB5797850D64F673063C16DBC2699CC6A73A44B6808ADE26D5305B128A61CBAE7BACC05DA231C71495B153C8B7714844F7DAB1831DF302324</t>
  </si>
  <si>
    <t>company.html?token=75D21279A33893FA04A6226E0B1E311BB07DAB50608AC46EE2A0849B02CC1A58EC70AD65882C33325A443E58BC57F4FA</t>
  </si>
  <si>
    <t>company.html?token=2E28B2BB4CACFD2A378D0F53CCF7FBE5F25C48424BA8AFFB23BBBE3A944045663D231FF6EF8994AAA9A01FFECFA8428951B98FA36BE8624D9970375E6596F026</t>
  </si>
  <si>
    <t>КУРОЧКА ИЛЬЯ ВЛАДИМИРОВИЧ, 1, ПРОКШИН ИВАН ВЛАДИМИРОВИЧ, 3, ГОРОДНИЧЕВ ПАВЕЛ ВЛАДИМИРОВИЧ, 1, КУРОЧКА ВЛАДИМИР ВАСИЛЬЕВИЧ, 1, Уплаченная сумма, Доход, Расход</t>
  </si>
  <si>
    <t>Прокшин Иван Владимирович, Городничев Павел Владимирович, Курочка Владимир Васильевич</t>
  </si>
  <si>
    <t>company.html?token=CCE05C227B771886579493F50A20C293A9E094DF68F0A6BE971951F5B50CBB6FFFB6EA44F9231253F5D58277661827D1</t>
  </si>
  <si>
    <t>company.html?token=475250F58012546350C29A6A209C262698B3A74C60EB2ED87C85AF14B34AE80719A3F062361527CFFF341C94FDF81FBA</t>
  </si>
  <si>
    <t>ЗАКРЕВСКИЙ АЛЕКСАНДР ВЯЧЕСЛАВОВИЧ, 2, ЗАКРЕВСКИЙ АЛЕКСАНДР ВЯЧЕСЛАВОВИЧ, 3, Уплаченная сумма, Доход, Расход</t>
  </si>
  <si>
    <t>company.html?token=E2BFCD074CABCC60E0F09811502F71440C30636AEE5531B41E31B581B1E2D32CCD35D242EBC7DEA7300146BD41F30356BED56022C9D7C1E91DF6F5419EB8F256</t>
  </si>
  <si>
    <t>company.html?token=A299746E97319DCCB0EBECDC73AF9ED3342F4DFEFBB6D614E97FC115DB78AD971EA42F26A0C609D0546A443D85C4AE38</t>
  </si>
  <si>
    <t>company.html?token=AA580F5A0A5AEFD37021080500B3C1BDAF62353501C7611C30F45E5422DC2550A0CDFC0E2086466A5AA5A4B7F0B7D054</t>
  </si>
  <si>
    <t>company.html?token=2FB91AF02554B65E50C50483979D76922DBD91E00DD1F1D4313AD21418C580911EC6E347447492A2C66D16DD6DE713EDA80AE37F6D5D56EDFC81228B162BB0FE</t>
  </si>
  <si>
    <t>company.html?token=920AE4521BF549BDBF7959CA0336A15885E2932A7E5C083ECA0C57F70B5BE86739539FFD73E6B32C24F1CFF751F734BDCE4DCB6B12D28E490BFC2031615E89CF</t>
  </si>
  <si>
    <t>company.html?token=B3C878DB41469B342A60FC32397256F1D7B8FC363F3B8513C02FE167301E10085B44624B123B627821F297AE3C607C7859EE927546EFC2EE04DA893CF8B6A7AE</t>
  </si>
  <si>
    <t>КОПУНОВА ВАЛЕРИЯ ИГОРЕВНА, 1, ИНЮШИН КИРИЛЛ АНАТОЛЬЕВИЧ, 6, Уплаченная сумма, Доход, Расход</t>
  </si>
  <si>
    <t>company.html?token=4B7036AE477AC2611BC59AA6B669084EFA1FAF0EC1152612DB3DCB72D371AE8F2CC8DE1ED59076AEED1BBD63D9CADB2D51B98FA36BE8624D9970375E6596F026</t>
  </si>
  <si>
    <t>ВЕНЕДИКТОВ ОЛЕГ ВЕНИАМИНОВИЧ, 1, ОБЩЕСТВО С ОГРАНИЧЕННОЙ ОТВЕТСТВЕННОСТЬЮ ПРОФЕССИОНАЛЬНАЯ КОЛЛЕКТОРСКАЯ ОРГАНИЗАЦИЯ "АЙДИ КОЛЛЕКТ", 1, Уплаченная сумма, Доход, Расход</t>
  </si>
  <si>
    <t>company.html?token=909591B68AEC75CD4754464D6774107A52DF6541F9AE28B974C42D9BECCCD110A3CBE5DD01DAC103067DD01EF1B6698DBC4DBE8656D174312A3086C664324475327DB37E51C655A3A2980D028CBE2109</t>
  </si>
  <si>
    <t>company.html?token=3A02D031C2A4E7AF577477980611477A3B35F638D551DFA4C73DF51C53DA23C24F0E5951A6087F8D75735094250711DB</t>
  </si>
  <si>
    <t>ЗАЙЦЕВ МАКСИМ ВЛАДИМИРОВИЧ, 4, ЛИПНИК ГРИГОРИЙ ЛЕОНИДОВИЧ, 10, ЗАЙЦЕВ МАКСИМ ВЛАДИМИРОВИЧ, 7, ОБЩЕСТВО С ОГРАНИЧЕННОЙ ОТВЕТСТВЕННОСТЬЮ "ИНВЕСТ КОНСАЛТИНГ", 1, Общая сумма, Уплаченная сумма, Доход, Расход</t>
  </si>
  <si>
    <t>company.html?token=0C328660948C37A192D69218E54BC6567F7668AEC2A2719DA033B30CE00957FDE6D2B47AC654BD1EFCB1463DC84C67D9327DB37E51C655A3A2980D028CBE2109</t>
  </si>
  <si>
    <t>company.html?token=521A712077B52B70BE676E7C1772BDD2EA6555C26BA9D78D88F6DF3407F2D50B20A77042CB8317DF28D72D0BF5FE2BB6CE4DCB6B12D28E490BFC2031615E89CF</t>
  </si>
  <si>
    <t>company.html?token=E0864F28D51795F3377CA6B5AB2C6E870E930202AA351E61C95A9CF8B07A03DCFCC9042469A9B6335EED05437040E41566F0424E92EBE55A4F68815A7DEE6814</t>
  </si>
  <si>
    <t>company.html?token=667AE705A1F66BF51334327DD1A015230B9B847374C525D49F1F9E60289667382831682BFA12D9E7288E029B0749F3E13D3CA2DC02DF3F50FEAF1343B6079E0A327DB37E51C655A3A2980D028CBE2109</t>
  </si>
  <si>
    <t>company.html?token=7E3D05B72E2EFE5CF472A62C95A45EFBB9016157D85E54C9EDE2BF1C39D1E4641EA42F26A0C609D0546A443D85C4AE38</t>
  </si>
  <si>
    <t>company.html?token=FB9D6F46627A588AF62A6EDCBD35FC17B32B3EBB1AEC7CC388AC2C4481877E3C437BEEC7974E22EE67C5C08593AB4D5B78BE01C86E78DC9B5C9F4F3585B64D04</t>
  </si>
  <si>
    <t>company.html?token=062A5ABD27C0109985916FD41FD470485837A03D639807348441A513ECF251851EA42F26A0C609D0546A443D85C4AE38</t>
  </si>
  <si>
    <t>company.html?token=3A6E622AADDB5A0F4FD58B58FE3A994E875B94C854F738675A33CAA4653155EBA80AE37F6D5D56EDFC81228B162BB0FE</t>
  </si>
  <si>
    <t>company.html?token=ECDFCD37770F70294480F891A9F5FEE28AAC480B2BE7E77309C93E37FEEBF945C55C8E7C52A26A5D5F1515A75032CBC8</t>
  </si>
  <si>
    <t>ПАШКЕВИЧ СЕРГЕЙ ЭДУАРДОВИЧ, 1, ЛАНДАУ ЕКАТЕРИНА ВИКТОРОВНА, 1, Уплаченная сумма, Доход, Расход</t>
  </si>
  <si>
    <t>Ландау Екатерина Викторовна</t>
  </si>
  <si>
    <t>company.html?token=18804490C086F646990DDCD142CBE79EF4EF5D6EB32EC10F6E6D47E52A084C291EA42F26A0C609D0546A443D85C4AE38</t>
  </si>
  <si>
    <t>company.html?token=285E0E086E6EE6A58D60712F64545DF24B984A907D76378C525965A1F754CCA00E7E2621831F8DE23DFA4EEDBA028213A80AE37F6D5D56EDFC81228B162BB0FE</t>
  </si>
  <si>
    <t>company.html?token=FF0A680E30E19F4BE8A2774FBDAA9C258C1631A6C2852D25F111E49E789169A7A591D951554CDA92D4FB2A7E2A9EFB37</t>
  </si>
  <si>
    <t>company.html?token=F8FDBD9478AF60DDF29C88F994795E491AFC0F619D573C5491B8B11C3BBE15D734806F7C6BB8E09C823FAAC50EAB16B7DA1FB9D8DF1BA4017C64863DED5C4071</t>
  </si>
  <si>
    <t>company.html?token=E72B537834B37AE49B417060D5C483769ED3B529344A45BEC0C99716A830852230F3D57617E47BD752ACEEB194301504</t>
  </si>
  <si>
    <t>company.html?token=70805DC8B3E1CE52300104E6D65DE37E16606E4E5FA62BE5FEAFEF840CEAB95AB639D2D817BFCC6B92FB807CB0EAB25F6FA5A9C0E85BDE1CC164636ACB0B81F6</t>
  </si>
  <si>
    <t>company.html?token=A8BF4C9ABD34437402D3FED84FECF565CB3C15651A2DBBC78785A80FA10DA49B72A47AC3B2E03361B91692BB844A53CF0242E034239A2E2C49B13C296037A932</t>
  </si>
  <si>
    <t>company.html?token=6B15A25198F3BC77F170A8E8CAAFBCB8DE735D37D33921CD9E3E7C90F1CC9A58207320B967645AC7C5D40CDD4F4B721C</t>
  </si>
  <si>
    <t>company.html?token=E1F70397EEF797D0F045844C58DC89F81859F52F663498DD8D3C8ECBCBDD7BC6F8FA9EFD69DB0E6026AA62470EF114AAD6EA257F49A97E1F106EEF5DE65D2071</t>
  </si>
  <si>
    <t>СТОЛЯРОВА ДАРЬЯ ВЛАДИМИРОВНА, 1, ПРИХОДЬКО ДМИТРИЙ АНДРЕЕВИЧ, 1, Уплаченная сумма, Доход, Расход</t>
  </si>
  <si>
    <t>company.html?token=D7C7432680331D0AF72F05A68B1C08DE8693C3B1FD861F298CC0383A5843CB53B18AB07C0E092EDC2C5C024E24FFE2AC0F52B7CF5302BAD925204C27B1EAB05C</t>
  </si>
  <si>
    <t>company.html?token=5C5DB8393F1340C205DD2832F644ADAFAF113FE8151552291C88AA9FFE7B9F64D6EA257F49A97E1F106EEF5DE65D2071</t>
  </si>
  <si>
    <t>company.html?token=6BCCE97A68A49DC3F8A295A120F101F21C8A4F56327A34BC7A37277A00CFE3FE8416F3A407DE79769FE10D57AA605EFC51B0ECD96152A5DBEC80DE4B98128267</t>
  </si>
  <si>
    <t>СИНЯКОВ АНДРЕЙ ВЛАДИМИРОВИЧ, 3, ОБЩЕСТВО С ОГРАНИЧЕННОЙ ОТВЕТСТВЕННОСТЬЮ "ДФИН ГРУПП", 1, Общая сумма, Уплаченная сумма, Доход, Расход</t>
  </si>
  <si>
    <t>Общество С Ограниченной Ответственностью, "ДФИН ГРУПП"</t>
  </si>
  <si>
    <t>company.html?token=7982A62F72FEB39DA1AD3F81590394400D9AAAF7CBC9ED22CF3780167743F706F2AF1D8C93084975E2FC6B61187D733F88F3CFFE185678CF9C22EB583CFFEDD5</t>
  </si>
  <si>
    <t>company.html?token=E289CA72CC279298B5CFADCE6C45AFE05BB4DE7212F3897D7752949091EC82D1023BD04C9F4603366632D348B32174810F9EDE191305D62EB108549374DFE535</t>
  </si>
  <si>
    <t>company.html?token=B3A44FF50F8CD5FA3A3E95CAAC7BC928FC84C7C1E2C9280AEF1B4DEC0C6BA18D22862CF8B46444F706EF4E9EA9209532</t>
  </si>
  <si>
    <t>СОЛНЦЕВ ГЕННАДИЙ ВИКТОРОВИЧ, 2, ЗИНЕНКО ЮЛИЯ ВЯЧЕСЛАВОВНА, 2, СОЛНЦЕВ ГЕННАДИЙ ВИКТОРОВИЧ, 2, Уплаченная сумма, Доход, Расход</t>
  </si>
  <si>
    <t>Зиненко Юлия Вячеславовна, Солнцев Геннадий Викторович</t>
  </si>
  <si>
    <t>company.html?token=82CDB32175AA06B0387201C4061EADE3BDD626E08CC58A60B1C36DBA404932C9953F4EAF3A71806AE21764525218F397</t>
  </si>
  <si>
    <t>ТЮТЮНИН АНДРЕЙ ДМИТРИЕВИЧ, 2, ТЮТЮНИН АНДРЕЙ ДМИТРИЕВИЧ, 2, Уплаченная сумма, Доход, Расход</t>
  </si>
  <si>
    <t>company.html?token=B96FB18B50F40B534C650ABAE22AB1A455172652BBAE909D00495EE489305A2F4F0E5951A6087F8D75735094250711DB</t>
  </si>
  <si>
    <t>КАРГИНА ИРИНА ВЛАДИМИРОВНА, 1, КАРГИНА ИРИНА ВЛАДИМИРОВНА, 1, Общая сумма, Уплаченная сумма, Доход, Расход</t>
  </si>
  <si>
    <t>company.html?token=AD2F20B7E6C6FC65407EF19944C5D13115D8A8A153252C780AE85B4C5F50F83AA80AE37F6D5D56EDFC81228B162BB0FE</t>
  </si>
  <si>
    <t>company.html?token=7B11BE3CC7E28B4E5011667CD9AABEDBADC8AB5FA10FE138C8E994C83365D45C0EB93BBFA075D4C15FF0AB7FED65054466F0424E92EBE55A4F68815A7DEE6814</t>
  </si>
  <si>
    <t>БУРОВА ВЕРОНИКА АЛЕКСАНДРОВНА, 1, АКЦИОНЕРНОЕ ОБЩЕСТВО МИКРОФИНАНСОВАЯ КОМПАНИЯ "САММИТ", 6, Уплаченная сумма, Доход, Расход</t>
  </si>
  <si>
    <t>company.html?token=330171B6BF2B14D80E5255E4FB180E70B66E3E4515D22EF9CBE28E101021B40BD6EA257F49A97E1F106EEF5DE65D2071</t>
  </si>
  <si>
    <t>company.html?token=461EB624C514160564933B5515283C93F088B657C967AC79801413555DDF0AE5E30AC0F77872FB1FD40C486CCFFC296253A973D5FFF14FB4D13561A4EA00858B</t>
  </si>
  <si>
    <t>company.html?token=397381C0B0C28C27720AB6586FB2318111B2C8C9DDBD13E8C9761D89F830F672203E0E3C3625CE2A8D644D1DE712DEDFDA1FB9D8DF1BA4017C64863DED5C4071</t>
  </si>
  <si>
    <t>company.html?token=FF830EA5C39AD8FF58E628A43CA79BA9FB8FB2CCF553BE250039A349482D7375BEDE8D7734AEE817F20E09F8B76961D31EA42F26A0C609D0546A443D85C4AE38</t>
  </si>
  <si>
    <t>company.html?token=77060C7DC066D31EBBFE7973863625681AD53C77BB40710E22E743145A367E85FFB6EA44F9231253F5D58277661827D1</t>
  </si>
  <si>
    <t>БАЛАШОВ АЛЕКСАНДР АНДРЕЕВИЧ, 2, БАЛАШОВ АЛЕКСАНДР АНДРЕЕВИЧ, 2, Общая сумма, Уплаченная сумма, Доход, Расход</t>
  </si>
  <si>
    <t>company.html?token=D393BD803EF924338A6CBB16A5FDE4EFF8DE289A44C5A818FAA67559D7FBD27BDA1FB9D8DF1BA4017C64863DED5C4071</t>
  </si>
  <si>
    <t>БОРЩЁВ ОЛЕГ АЛЕКСАНДРОВИЧ, 15, БОРЩЁВ ОЛЕГ АЛЕКСАНДРОВИЧ, 5, ЧЕПУРНОЙ ЕВГЕНИЙ НИКОЛАЕВИЧ, 5, ГАЛЕЧЯН ГЕОРГИЙ АРАРАТОВИЧ, 3, Уплаченная сумма, Доход, Расход</t>
  </si>
  <si>
    <t>company.html?token=27AC3EBB3425470C69EEEE83CBFAD1860E3988CD11C4722A8BDEEA920AD9CD0ADC8D999E4799183680CBDB14D5799EF366F0424E92EBE55A4F68815A7DEE6814</t>
  </si>
  <si>
    <t>company.html?token=316753815ED89D362712BEB2630EF709373DAB3083B4B221155F5A977345585A4B24B8A5BC87C7717132E17B70AD04B1327DB37E51C655A3A2980D028CBE2109</t>
  </si>
  <si>
    <t>company.html?token=F2B1BE418C546016436D3FE6A973DA14F85956BCBE703267FA4B3C10B1A68D83C4E74D09B6FB3A285F12C7F7A733FEA066F0424E92EBE55A4F68815A7DEE6814</t>
  </si>
  <si>
    <t>company.html?token=05A21B9A1A0F31A511FD20A534F7E9EE1E4FC710D1D3E0F75C9E0E6CB9BF7007AF8BB8AC278C7C2D22B6F4C066DE98F5</t>
  </si>
  <si>
    <t>ХАЙРУЛЛИН ТИМУР ИРЕКОВИЧ, 1, МИГРАНОВ РУСТАМ АНВАРОВИЧ, 6, Уплаченная сумма, Доход, Расход</t>
  </si>
  <si>
    <t>company.html?token=3EBB291515EE91D442AEDD6629C390D924311E345CC5C6C3D535DDBC132D9A4E3505D7C7208A19954EEABE281F0B7E59</t>
  </si>
  <si>
    <t>company.html?token=C09AA7057E46F145189BB7D0708FFC1C71984B4E851ADF093F667145B681747A1D6CA02258B3630F83CD368777746BAC</t>
  </si>
  <si>
    <t>company.html?token=BDD5A009E2AAABC16401A4EA8B470A5ED52C98E48774766BBEA288ADE5DA6CC42EBF4B8A3270B558DDD0057CE111151038B34E4723E7498F2AC5FD9A1B71278D</t>
  </si>
  <si>
    <t>ОДИНЦОВА ТАТЬЯНА АЛЕКСАНДРОВНА, 1, АРТАЕВ АНДРЕЙ ДМИТРИЕВИЧ, 2, ПРОВКИН ЮРИЙ ИГОРЕВИЧ, 6, ПРОВКИН ИГОРЬ ЮРЬЕВИЧ, 5, АКЦИОНЕРНОЕ ОБЩЕСТВО "ИНВЕСТИЦИОННЫЙ ХОЛДИНГ "СМ", 1, Уплаченная сумма, Доход, Расход</t>
  </si>
  <si>
    <t>Артаев Андрей Дмитриевич, Провкин Юрий Игоревич, Провкин Игорь Юрьевич, Акционерное Общество, "ИНВЕСТИЦИОННЫЙ ХОЛДИНГ ", См"</t>
  </si>
  <si>
    <t>company.html?token=5893C44A749AFCB4778CDFB0AA1E2286EFB9885FD4C59E6AC22B0F9589DF7EC4549AFCE388C1FE288F434E10F3936194C55C8E7C52A26A5D5F1515A75032CBC8</t>
  </si>
  <si>
    <t>company.html?token=631122B08B983466540EE2C87EF6F2925EE861777C03FE3B2907FA4888E38E40E99F8956B5AA90117DDF7308E643517BD6EA257F49A97E1F106EEF5DE65D2071</t>
  </si>
  <si>
    <t>КОЛЕСНИКОВ МИХАИЛ СЕРГЕЕВИЧ, 2, СЕМЕНОВА ЛЮДМИЛА ВАЛЕРЯНОВНА, 1, Уплаченная сумма, Доход, Расход</t>
  </si>
  <si>
    <t>Колесников Михаил Сергеевич</t>
  </si>
  <si>
    <t>company.html?token=5ABA67A9C9AB7A28E9D3E970014428B9AD4419E7012C85F0D5AD291F3B361CE038303E48EEAEB1D08913DDF6FA9AB31FD6EA257F49A97E1F106EEF5DE65D2071</t>
  </si>
  <si>
    <t>company.html?token=CBCF1444879C3A477CE1E4DBE54A7EFC21933694739313E066E2E9B73429F22B1EA42F26A0C609D0546A443D85C4AE38</t>
  </si>
  <si>
    <t>МУРОМЦЕВ ВЛАДИМИР СЕРГЕЕВИЧ, 1, СТАРИКОВ СЕРГЕЙ ВЯЧЕСЛАВОВИЧ, 3, КАТАЕВ АНДРЕЙ ВЛАДИМИРОВИЧ, 3, Уплаченная сумма, Доход, Расход</t>
  </si>
  <si>
    <t>company.html?token=470EB6E3EC9D6794BAAA398ABA6EC23D4985AC5E3E8B937720258F2AABE43A64F1317B8433EEF2DB03475F91E42B70C799EF3EE1904380DCB98BA7FBFE780720</t>
  </si>
  <si>
    <t>УТИН МАКСИМ ВИКТОРОВИЧ, 1, УТИН МАКСИМ ВИКТОРОВИЧ, 1, Уплаченная сумма, Доход, Расход</t>
  </si>
  <si>
    <t>company.html?token=1DDEE6B86DB6292BB174647435C09AB7B491B20CAA2D291B99738D17578831A166F0424E92EBE55A4F68815A7DEE6814</t>
  </si>
  <si>
    <t>company.html?token=30B038571D5E868394C077EE5593BFAF5C6A6654FFA3628D55099B41F10C010FDA1FB9D8DF1BA4017C64863DED5C4071</t>
  </si>
  <si>
    <t>company.html?token=116DD9D24C6E21661ABEE0CD7A2ACE838EA0D3260D99F74D9728C3BA341F3D771D0CBA1D879F05D52C36FAF1CD4C04AB66F0424E92EBE55A4F68815A7DEE6814</t>
  </si>
  <si>
    <t>company.html?token=4168DB483E4A8E2294E622A36C0193D49B0A1C66ECAFD66FC0004F403F886286F2EA74EF144B6E5ABCDEC05B7933C6F7</t>
  </si>
  <si>
    <t>company.html?token=D31D25E0A9659922A2EFBE2640BFA8C626AB9EC7CF5DC288DFF0B1988A2093D7A80AE37F6D5D56EDFC81228B162BB0FE</t>
  </si>
  <si>
    <t>company.html?token=2C9D58A2DFC00068F9C9E96600FB916D1202C7F345F5CD73593B929F0C88933ED6EA257F49A97E1F106EEF5DE65D2071</t>
  </si>
  <si>
    <t>company.html?token=B43923FAFDA259027FC9B4D7E57395156D85B70975EA58CF25D261EE60EDCF3158A9ADB16138246052FF7E1CCD4CE71E327DB37E51C655A3A2980D028CBE2109</t>
  </si>
  <si>
    <t>company.html?token=4985336D44B50868627D5F16493E6AA9D58AF46640E71D51C221CC97BB09EFFDFC33FFB4E0E2986FEF63F7B1AF54ED1866F0424E92EBE55A4F68815A7DEE6814</t>
  </si>
  <si>
    <t>КАРЗАКОВА АНГЕЛИНА ВАЛЕРИЕВНА, 2, ОБЩЕСТВО С ОГРАНИЧЕННОЙ ОТВЕТСТВЕННОСТЬЮ "ЮРЛАЙН", 1, Уплаченная сумма, Доход, Расход</t>
  </si>
  <si>
    <t>company.html?token=13D6709ADC706D74854705BCAF395E061BD2CABAC16E8DBC63626DC4A71CC9BC8D609968857C54F66F0F0CFED3D8A7FFC55C8E7C52A26A5D5F1515A75032CBC8</t>
  </si>
  <si>
    <t>company.html?token=E9DDF1F37B015CBEDBC16449A44DECA54405C569DA11F6B8D24276F27AEDE48545A4F115975A105F5770D76B06C6E9B851B0ECD96152A5DBEC80DE4B98128267</t>
  </si>
  <si>
    <t>КОСОЛАПОВА ОКСАНА ВАЛЕРЬЕВНА, 1, БИРЮКОВА КСЕНИЯ ВЛАДИМИРОВНА, 1, Уплаченная сумма, Доход, Расход</t>
  </si>
  <si>
    <t>Косолапова Оксана Валерьевна</t>
  </si>
  <si>
    <t>company.html?token=C08473DE8D1CB1B161FBE36B6E70FBA8806196F05AF136695A970B94AB7FD508C6C9738E1C871240EB310FC018D5656CD6EA257F49A97E1F106EEF5DE65D2071</t>
  </si>
  <si>
    <t>company.html?token=E2E72AAC3679E771460FF2D5F5925BE85A5E87FC97FB5231D59E7CA098B83ABC977AE25BFD28A4B84689CACB7AB59C6D327DB37E51C655A3A2980D028CBE2109</t>
  </si>
  <si>
    <t>company.html?token=622F7C4117328E6668923BFC0B9F3D6920C387EB7A9ADCB58ED257DE4019208BFDD6830F6DC690435EA0EEE5B3B0E98351B98FA36BE8624D9970375E6596F026</t>
  </si>
  <si>
    <t>company.html?token=74B1A32856D3080C75A4878D1CAF406F31D8ED9972C45F26A14A96175A0C150FD1BBDFBE47102608ED67DDF82A3565CB1743753E645E483657256EB0A1E5141F</t>
  </si>
  <si>
    <t>company.html?token=89E2DC26437AF2D2C58DA8EAA0060DF26E2A2FE9A156E0CAEDEACB49445180DC2715C4080767D6FBA1ECFC1B5D213E7EF7CCDDC93D79A46FE8083FFAEA5BB957</t>
  </si>
  <si>
    <t>company.html?token=1806F3EFB68909FAD1389FAC6FC290C4F274EF4D0458DBDBCBFB760E3EBAE08B23482467D3221287B54B7A87BA41BA05327DB37E51C655A3A2980D028CBE2109</t>
  </si>
  <si>
    <t>company.html?token=9CA5EC123BFD83F3E34917A8CCCD8CE40AB981D438A1ED250C6A0B85FECFCC15061946698C210C1DF4668B3B94317C2263E010D8B4721E170A9999A6E410BCC8</t>
  </si>
  <si>
    <t>company.html?token=2B485109359E41D69E5B23890F9A174195C67124E253860CC6561BD47138EF2FCD31B630D1EC534B61C2482247218DE2</t>
  </si>
  <si>
    <t>КОСТИНА ОЛЬГА СЕРГЕЕВНА, 1, КОСТИНА ОЛЬГА СЕРГЕЕВНА, 1, Общая сумма, Уплаченная сумма, Доход, Расход</t>
  </si>
  <si>
    <t>company.html?token=67F26D73CA5E32F608881B355F35BBD378F7ACA9B8A13540022405A2F9CE84F9A932AEEC804C0AA6498D2B869EC90E79DA1FB9D8DF1BA4017C64863DED5C4071</t>
  </si>
  <si>
    <t>ХАЧАТРЯН ГАЯНЕ АРМЕНАКОВНА, 1, ХАЧАТРЯН ГАЯНЕ АРМЕНАКОВНА, 1, Уплаченная сумма, Доход, Расход</t>
  </si>
  <si>
    <t>Хачатрян Гаяне Арменаковна</t>
  </si>
  <si>
    <t>company.html?token=8AE4FF48DB6EAB2682CB22B06F80240DB1CC8311C2311DC0ABA0A8AD9591C378CCD0131F20102BE10E1A7BD62EB940AB51B0ECD96152A5DBEC80DE4B98128267</t>
  </si>
  <si>
    <t>company.html?token=5A5B97CBF4F5919C16ACB812D28B3752F7BDAE4BC5B6F48D95D392869E19CAF463F23E83101C24FB9AA62C43DE0426F751B98FA36BE8624D9970375E6596F026</t>
  </si>
  <si>
    <t>company.html?token=B5AB38B4FF6D0339E93792F4B80EAE41D0CDAC6A598C894D592E0301A4418CDEA7D91F676F19E206873230AE0E84189F327DB37E51C655A3A2980D028CBE2109</t>
  </si>
  <si>
    <t>ЗЛЕБКИН АЛЕКСЕЙ ВИКТОРОВИЧ, 1, АКЦИОНЕРНОЕ ОБЩЕСТВО "ЭКВАНТА", 8, Уплаченная сумма, Доход, Расход</t>
  </si>
  <si>
    <t>company.html?token=87301A19E30DE2F5D7B3BC3A0D740E84FB5DA03C9265CF7522CF023D8F61D05401D60A5E348BF237244EFA8BB0A112EDEA2AE2E21DD6730EFC3672BF1747BF61</t>
  </si>
  <si>
    <t>company.html?token=326010809329B8856EBD30DA5D814D20AD3BD77799D1EDCB2B9D7B1D4D10276CFD6DE314C6C9C3815204B19C0186DF04D259972B0F4D8B480661491A1AAE7DA6</t>
  </si>
  <si>
    <t>АТАЯН СЕРГЕЙ РОБЕРТОВИЧ, 1, АКЦИОНЕРНОЕ ОБЩЕСТВО "ТБАНК", 20, Уплаченная сумма, Доход, Расход</t>
  </si>
  <si>
    <t>company.html?token=23B3E62EEA763CA61385706267AC438C2EFBAA30A38EB1933D68FEF6C6B1B8C3A80AE37F6D5D56EDFC81228B162BB0FE</t>
  </si>
  <si>
    <t>company.html?token=DCF7FC0BC874009EDC1587E8D1DF8E54EB9071EE315C1CB2E0E3B8F250CB642CDA714EAD9E70E57800D208000A769853A80AE37F6D5D56EDFC81228B162BB0FE</t>
  </si>
  <si>
    <t>БРЕВНОВ ВИТАЛИЙ ВЛАДИМИРОВИЧ, 3, БРЕВНОВ ВИТАЛИЙ ВЛАДИМИРОВИЧ, 2, Уплаченная сумма, Доход, Расход</t>
  </si>
  <si>
    <t>company.html?token=2C338FF37D408D9DC948F81A81320C40458DAF06E8EEFDD28501EF32A019F109DEA5ACEB2E25AFDD1C1815541A7D1CE8D82B6CDD047BF811DA31DCACA5560867</t>
  </si>
  <si>
    <t>company.html?token=97A500F9799E4AC03560AE406DC3F15A3B60345946004F243A3641C25DCB926DEF9B2527F37147E4A80D68EC5A7F939A7793DA15D3B233D88E17884F5530F546327DB37E51C655A3A2980D028CBE2109</t>
  </si>
  <si>
    <t>company.html?token=38A1EA9298C5B0C8E95E08C5F1D5B9E450C902E8339CAEFC6BF0927CE69B2667DA1FB9D8DF1BA4017C64863DED5C4071</t>
  </si>
  <si>
    <t>company.html?token=93E85FE5AAC5956CC5F46CD7B244A81991363986F2A0B18368EDF1E27F5BB2A4B6A8DF11C47BA06CC03FCABAE079120C51B98FA36BE8624D9970375E6596F026</t>
  </si>
  <si>
    <t>company.html?token=BB61CEA4828977A8E3F3FE783C30ED9E92DE7D316703FBB8BE1A13CB7B456DCCA04D145094C415C267F19C2152D8281E97AAFB50FEA1B3F14CAA7D08C57B78A1</t>
  </si>
  <si>
    <t>ШАМАКОВА ЛИЛИЯ ДАМИРОВНА, 1, ОБЩЕСТВО С ОГРАНИЧЕННОЙ ОТВЕТСТВЕННОСТЬЮ "СИМЕКС ПРО КОНСАЛТИНГ ДОО КРУШЕВАЦ", 1, Уплаченная сумма, Доход, Расход</t>
  </si>
  <si>
    <t>Шамакова Лилия Дамировна</t>
  </si>
  <si>
    <t>Общество С Ограниченной Ответственностью, "СИМЕКС ПРО КОНСАЛТИНГ ДОО КРУШЕВАЦ"</t>
  </si>
  <si>
    <t>company.html?token=0A359D7ECA3F62B8997A4EDE4E4196AE3C4A2D6A74DDA46A413F0341031E9F9F804D61225E7CA1EC38F19722A445333ADA1FB9D8DF1BA4017C64863DED5C4071</t>
  </si>
  <si>
    <t>ВАШКОВСКИЙ АЛЕКСАНДР АЛЕКСАНДРОВИЧ, 2, ВАХРУШЕВ АНДРЕЙ ВИКТОРОВИЧ, 1, ФОФАНОВА ОКСАНА РЕМОВНА, 1, Уплаченная сумма, Доход, Расход</t>
  </si>
  <si>
    <t>Вахрушев Андрей Викторович, Фофанова Оксана Ремовна</t>
  </si>
  <si>
    <t>company.html?token=785E0ADC737C9F15957130BDD4EE35FD9750B2490A20DD64F7410A54E7F5D4D9B286EC29F202D1E973A0157229007107327DB37E51C655A3A2980D028CBE2109</t>
  </si>
  <si>
    <t>АНТИПОВА ГАЛИНА АЛЕКСАНДРОВНА, 1, АНТИПОВА ГАЛИНА АЛЕКСАНДРОВНА, 2, Уплаченная сумма, Доход, Расход</t>
  </si>
  <si>
    <t>company.html?token=2BCA85E8F4E180273561785C3621180F3CB7FD495226CF7A42ABB4CACC91B7FD9BCF9C832FF7C268B99B235C6E36BBD0C55C8E7C52A26A5D5F1515A75032CBC8</t>
  </si>
  <si>
    <t>company.html?token=67666AD2CC871E7134B6F51C88AF42D55149ED2B5E267AD25F61DDAAEEF717DFDA1FB9D8DF1BA4017C64863DED5C4071</t>
  </si>
  <si>
    <t>company.html?token=5DD15C7252F75A03F412515A24A0AC5A9FACE68CFBAA8493278C5EC712FAB81263D39ED3A36C7D600762DA0F224F090EA80AE37F6D5D56EDFC81228B162BB0FE</t>
  </si>
  <si>
    <t>company.html?token=C4D19790EAF41A8C61C762953319247E2C8359C0836A03A586CD9A879F5E9094679D674FB3B852E12CEDD5A3CCA6E5F51B048611B4445320465E85C979065A11</t>
  </si>
  <si>
    <t>company.html?token=49AC3D6E8D08F05AF746AC489BD9BB292BB09DF4210D16443C0A92BD885B61A90A586F9BEF4059CD3001F9E905E50D3C51B98FA36BE8624D9970375E6596F026</t>
  </si>
  <si>
    <t>company.html?token=15C231597F8CC5A5DA9FDB94DF36029849F13DA67E2A36C897FB25A11BC1FDA566F0424E92EBE55A4F68815A7DEE6814</t>
  </si>
  <si>
    <t>ВОЛОСНИКОВ РОМАН РОМАНОВИЧ, 2, ЗАЙЦЕВ ПАВЕЛ АЛЕКСАНДРОВИЧ, 4, ВОЛОСНИКОВ РОМАН РОМАНОВИЧ, 2, СААКЯН НАРЕК ГАРНИКОВИЧ, 1, НИКОЛАЕВ ИГОРЬ ВИКТОРОВИЧ, 1, МОСУНОВ АЛЕКСЕЙ АЛЕКСАНДРОВИЧ, 5, МЕЖДУНАРОДНАЯ КОМПАНИЯ АКЦИОНЕРНОЕ ОБЩЕСТВО "ВОКСИС", 5, Уплаченная сумма, Доход, Расход</t>
  </si>
  <si>
    <t>Зайцев Павел Александрович, Волосников Роман Романович, Саакян Нарек Гарникович, Николаев Игорь Викторович, Мосунов Алексей Александрович, Международная Компания Акционерное Общество, "ВОКСИС"</t>
  </si>
  <si>
    <t>company.html?token=B6F364FE1C50012EABF36549FD86EF5032E2340B29B19C09A63E51F4B267234266F0424E92EBE55A4F68815A7DEE6814</t>
  </si>
  <si>
    <t>company.html?token=34F4503EA75834586E064C88DA0A7EC243F986CA5B659B792AEA49BE0430A221F71514BA341CE95ADC87AE83B0C45CA966F0424E92EBE55A4F68815A7DEE6814</t>
  </si>
  <si>
    <t>company.html?token=224D4DC4BA2AFB24A26B271307CC1D0E22B0DDA8745332D0E4A9B152E8326436A0C4B5A6AC5BD5C50107A41D53351691</t>
  </si>
  <si>
    <t>company.html?token=85E6D487488DF362D10E1E22ACB98A522C730C6C19FB3A6C6664B9F27CD6E1BEFFB6EA44F9231253F5D58277661827D1</t>
  </si>
  <si>
    <t>СОНИН ВИКТОР СЕРГЕЕВИЧ, 1, ГОЛОВАНОВ ПЕТР СЕРГЕЕВИЧ, 10, Уплаченная сумма, Доход, Расход</t>
  </si>
  <si>
    <t>company.html?token=A36DF3C6A772A6FD094B26A4BA4B3AFDB9D53F71001F593D6945C62C2E85BD300BA6182F923981A608A6293D0A9197951EA42F26A0C609D0546A443D85C4AE38</t>
  </si>
  <si>
    <t>company.html?token=476FE6554A4807CEDCBE5AFEE62D84FD2651CC65CF1F13DC4E5C9D10EEAE589E0C12630FA67F1591EF9B2577526AEC44</t>
  </si>
  <si>
    <t>company.html?token=BA55D4F0599A0B049457E353240C6EB761DF9E7A5D6F21B9CA49FE8963568785F95F97D767F76D0A650FE13AB780761F</t>
  </si>
  <si>
    <t>company.html?token=BDB115C2BFFEA5926FF8C125F5F5A3176BBA9D90F6A99E082E22428502F05C84A77BFF83D4CB6518B51602A884E36FB6DA1FB9D8DF1BA4017C64863DED5C4071</t>
  </si>
  <si>
    <t>ОДЕГОВ РОМАН ВЛАДИМИРОВИЧ, 3, ОДЕГОВ РОМАН ВЛАДИМИРОВИЧ, 3, Уплаченная сумма, Доход, Расход</t>
  </si>
  <si>
    <t>company.html?token=38623D04A6D7C71846B843CB3969CF8C8EE15CFEF77A0352C27D22D5E67F126D772B91736D17AB0E178E7C1535662DAB4C9B8C95D36C31E33DEF8D9EAB1A1363</t>
  </si>
  <si>
    <t>company.html?token=C058A512B99572508576B40702963DC72EA1710859A290F6730831F8B398928988DF84FD47B89915BA7B9038B65D2F78C55C8E7C52A26A5D5F1515A75032CBC8</t>
  </si>
  <si>
    <t>company.html?token=409A5CA9B886FB938A34F6062D1D5ECBCE83295055A304B798DAED89699DA2DD727A994C87A022750D6EC5AFCE1087F2DA1FB9D8DF1BA4017C64863DED5C4071</t>
  </si>
  <si>
    <t>company.html?token=4CB61E9EBE506A63949E9429B1415F86491A744961AAC54402E05781347E7C28DA1FB9D8DF1BA4017C64863DED5C4071</t>
  </si>
  <si>
    <t>company.html?token=8B7130763D1DA572F7B51CB1E676A624956D8E9644B2E4637DB074D74CBE761379E4342F3F22B6A97F0639032672E4ED327DB37E51C655A3A2980D028CBE2109</t>
  </si>
  <si>
    <t>company.html?token=DB5224BB60D183400AA4E612984648EF07EF5FA752F84A224F3035F98B4D62C8D6EA257F49A97E1F106EEF5DE65D2071</t>
  </si>
  <si>
    <t>ПОДКОЛЗИНА СВЕТЛАНА ПАВЛОВНА, 1, ПОДКОЛЗИНА СВЕТЛАНА ПАВЛОВНА, 2, Уплаченная сумма, Доход, Расход</t>
  </si>
  <si>
    <t>company.html?token=31328B9C8D7469A40ADC6B7CF1C6A72D05730179DC171F6122E8991C3DA97162C55C8E7C52A26A5D5F1515A75032CBC8</t>
  </si>
  <si>
    <t>company.html?token=3A152D1F5B396F05AD68361F34FD045AF47546C7CB722A9F625500B5343060A9FC0D261BD2FD52AB67D314A7A6C5A59E0E61771A63B855A9C1F3FD1DAD693C98</t>
  </si>
  <si>
    <t>company.html?token=61A9220442331F0E6BCC9BF9F1A18272BD5C8F922D05F5FF0BFC1B10FF36A1F01EA42F26A0C609D0546A443D85C4AE38</t>
  </si>
  <si>
    <t>company.html?token=A742DE5B59E007300FBBC0D03253736ECE55B2EE5E0CD80227EFDFE802E82A6EDA1FB9D8DF1BA4017C64863DED5C4071</t>
  </si>
  <si>
    <t>company.html?token=F0E18FD28A74D4CE2C96387AC9CCB35DBA0443042B71358C2FB266871155E176A80AE37F6D5D56EDFC81228B162BB0FE</t>
  </si>
  <si>
    <t>company.html?token=8B4786E2977F7D8B5CDF9303C15A48E18A1D761F25E80649C0C2ADDFE3194DB088BDDC0FD7159A233A35E50FA236EB23A80AE37F6D5D56EDFC81228B162BB0FE</t>
  </si>
  <si>
    <t>company.html?token=CE5BF93263B51AEC75C8BEB359E5AA78C38219379D7A45C324ECCAAB5934E14981DE6111721A209F12DA7694CE9990CA</t>
  </si>
  <si>
    <t>СМИРНОВ АНТОН НИКОЛАЕВИЧ, 1, ОБЩЕСТВО С ОГРАНИЧЕННОЙ ОТВЕТСТВЕННОСТЬЮ "РУССКИЙ СТАНДАРТ-ИНВЕСТ", 3, Уплаченная сумма, Доход, Расход</t>
  </si>
  <si>
    <t>company.html?token=B64B9A8FAD08D5AE91F6B18E93906CF182620BAFD6E11D8C5CF3E3200EC6CC21C4880CB0AD00BC3EC58E8F6113AC83DA</t>
  </si>
  <si>
    <t>company.html?token=9CEFF38DC8C300D532DE955A2586C38A2E9BC0D03A066E6FB0906551C46D1D1ED47C7CA8888AE5C35F6CBE4B912C51965742169A8FF5DE610F4BBF5F0DABC7FC</t>
  </si>
  <si>
    <t>ЛАЗАРЕВ МАКСИМ АЛЕКСАНДРОВИЧ, 1, ПУБЛИЧНОЕ АКЦИОНЕРНОЕ ОБЩЕСТВО МИКРОКРЕДИТНАЯ КОМПАНИЯ "ЗАЙМЕР", 7, Уплаченная сумма, Доход, Расход</t>
  </si>
  <si>
    <t>Публичное Акционерное Общество Микрокредитная Компания, "ЗАЙМЕР"</t>
  </si>
  <si>
    <t>company.html?token=68719D82B7A1C0D84FECB86D729F381F6C50224A63DCE4101FF12B30C058CE7BD27CFA6ECB8B7AD78388D2BBCDBF043DC55C8E7C52A26A5D5F1515A75032CBC8</t>
  </si>
  <si>
    <t>company.html?token=4DE1D4C4DA0A0FC432C47962EF48B7FA7A64A2B0679F28F5F47C7C597F3039DCC55C8E7C52A26A5D5F1515A75032CBC8</t>
  </si>
  <si>
    <t>company.html?token=85888E88B95CC988E65E6C58DCE71AED02734842011B4D281841CBF989C5469FC55C8E7C52A26A5D5F1515A75032CBC8</t>
  </si>
  <si>
    <t>company.html?token=730EE61471A1F4A1E5EA6E7DAB12825115390FBF8149C9F741CA809D0ABA03DF25B3F6553402045F3C64EC08AD3DD82D327DB37E51C655A3A2980D028CBE2109</t>
  </si>
  <si>
    <t>company.html?token=597AD21238A8CDD0ECB6420EA90A9CC4F5A0ED55F8F9CDEA6F4B3ECCCF084E7ADA1FB9D8DF1BA4017C64863DED5C4071</t>
  </si>
  <si>
    <t>company.html?token=0040D638643E67A0BEE5A36FE59D807E011AA069DA66D04CED005F8824A8F503E82986AE04CDBA5D29A72C36C5CB3E418653697EFBC8A691FB16FE57F3998A54</t>
  </si>
  <si>
    <t>company.html?token=97DBE89A09F0D980C36422666E92A7BBE01CC572698D41295FEC8A113E2F1448A1504D5AD2AB8AA6F92385626646D74C</t>
  </si>
  <si>
    <t>company.html?token=7597DD2C140C642572264474FAD5BA339233805597B1D8359EDC2E2177E562C112C3CF2B3591D4E9ED3CCE7E4980E035</t>
  </si>
  <si>
    <t>company.html?token=A75264224ED3F1D5A81BF5E2EAE31DDFDE2DC742DAB6A2490B3CF50BD84333AB1434DC43E40A43EC4C8D38BCAFF2972951B98FA36BE8624D9970375E6596F026</t>
  </si>
  <si>
    <t>company.html?token=8C8D8A035F72DF8835763EC89B515F631AD0D554BC23BAA590532D5DC7AF9BF98A41A5343C32B8A4D4458973F7FE8F70E512C7CA9A78FD4E36A8B3983639F111</t>
  </si>
  <si>
    <t>СОРОКИНА ЕЛЕНА АРКАДЬЕВНА, 3, ИГНАТЬЕВА НАТАЛЬЯ ИГОРЕВНА, 1, СОРОКИНА ЕЛЕНА АРКАДЬЕВНА, 2, ОБЩЕСТВО С ОГРАНИЧЕННОЙ ОТВЕТСТВЕННОСТЬЮ "ОХРАННОЕ АГЕНТСТВО ФОРТ", 1, Уплаченная сумма, Доход, Расход</t>
  </si>
  <si>
    <t>company.html?token=BADB2F6F31D1919572623C36D169F4376BC8A47F8B5206DC130DA4585991A9DF24A0547061C27733B61936A754DD825E</t>
  </si>
  <si>
    <t>company.html?token=24F41BB726F31464FE31B8AA8F1A7C570413E29C6643BBC8230E13707D387B9A088E0DF9A7B504B7ABDBC02FE0168C8ED6EA257F49A97E1F106EEF5DE65D2071</t>
  </si>
  <si>
    <t>МОКРОУСОВ АЛЕКСАНДР АЛЕКСАНДРОВИЧ, 5, МОКРОУСОВ АЛЕКСАНДР АЛЕКСАНДРОВИЧ, 7, СУВОРОВ МАКСИМ МИХАЙЛОВИЧ, 1, ПАТОРОВА ВИКТОРИЯ МИХАЙЛОВНА, 1, Уплаченная сумма, Доход, Расход</t>
  </si>
  <si>
    <t>company.html?token=BABA1D465B38C554D8F1393BAD5F7AD0A25A20D7C6827F37A6E7EECFF61362CD4DB8B4613FF4E56D36255F80620050FF66F0424E92EBE55A4F68815A7DEE6814</t>
  </si>
  <si>
    <t>ВОРОБЬЕВ СЕРГЕЙ СЕРГЕЕВИЧ, 1, ВОРОБЬЕВ СЕРГЕЙ СЕРГЕЕВИЧ, 2, ЛИТВИН АЛЕКСЕЙ ВЛАДИМИРОВИЧ, 1, Уплаченная сумма, Доход, Расход</t>
  </si>
  <si>
    <t>Воробьев Сергей Сергеевич, Литвин Алексей Владимирович</t>
  </si>
  <si>
    <t>company.html?token=AAEDB0386AB2BB102AF2A983BD890E58924815D9AE1259BFAAD391F557427C477A8AE99096A78E7BCD7FDDE0A099CF7C</t>
  </si>
  <si>
    <t>company.html?token=1665563C57F5DCE07F0DBBC5285CF2AE7BEDEA721ADE59251F2D25EADE06434131E00333D70D6F7A204BEB3B2C066867869FBC0E51AC2EC439A1EE552F506135</t>
  </si>
  <si>
    <t>company.html?token=1B9C8AE6BF6F1942826C8B67C718319005EB705540900F4DC654033702D61E44930799805480095E5F62A614ED6F8568327DB37E51C655A3A2980D028CBE2109</t>
  </si>
  <si>
    <t>company.html?token=73957165E19A493AB9F2A68175051CED04456749C1247BDBCCBA188868F4E512628CABA6D3C09898869BCA6CD45C827351B98FA36BE8624D9970375E6596F026</t>
  </si>
  <si>
    <t>БУЛГАНИН АЛЕКСАНДР СЕРГЕЕВИЧ, 2, БУЛГАНИН АЛЕКСАНДР СЕРГЕЕВИЧ, 1, Уплаченная сумма, Доход, Расход</t>
  </si>
  <si>
    <t>company.html?token=C8A69AFA8AA28B30599C31CBFF4644B9BB67593AE4957FA18530BDEAB9400FB5D7E7D302891FA28D934C0022C835E9AEC55C8E7C52A26A5D5F1515A75032CBC8</t>
  </si>
  <si>
    <t>company.html?token=D23B25CEB89BEC63678E43761BCDCE7483033B1E4163FEF00E259793A3E43E529D7073203F351AC2554162E01D1F0C7ED6EA257F49A97E1F106EEF5DE65D2071</t>
  </si>
  <si>
    <t>КУТУЕВ РУШАН РЕНАТОВИЧ, 1, ТОПКАЕВ РОБЕРТ АНАТОЛЬЕВИЧ, 5, СИРОТА ГЕОРГИЙ ВИТАЛЬЕВИЧ, 1, ЛИТВАК ИГОРЬ МАРКОВИЧ, 1, Уплаченная сумма, Доход, Расход</t>
  </si>
  <si>
    <t>company.html?token=664F8232CEC2FCD56D426080007CA569F2046C581B216F72F3413241ECED92B512871B0BE734240382ADC1572591CA1151B98FA36BE8624D9970375E6596F026</t>
  </si>
  <si>
    <t>company.html?token=96787CA159866B5C0216D8AE6850818BD9A358BF6ADBE956CB07AA0FFE88224B872F5FC81D16B0AABB106E41C96ADCEF0A1EDBC180E66081EF21BEECBB6C040D</t>
  </si>
  <si>
    <t>БОБЫРЕВ АНДРЕЙ ИЛЬИЧ, 4, БОБЫРЕВ АНДРЕЙ ИЛЬИЧ, 2, Доход, Расход</t>
  </si>
  <si>
    <t>company.html?token=23A8D974F01B431E2591B2A428353713406CFA5882AFF4C039E0F47C6BFFE811D6EA257F49A97E1F106EEF5DE65D2071</t>
  </si>
  <si>
    <t>company.html?token=F4D738B36D3DB8C22EB81BF836605F507841E7604AA81B652C35BD4802EF743B4121EF5CACF905EA905CFF33B96E200B</t>
  </si>
  <si>
    <t>ПРУГЛО АНДРЕЙ ГЕННАДЬЕВИЧ, 1, ЭРГАНОВ ЮРИЙ ТАРАСОВИЧ, 1, Общая сумма, Доход, Расход</t>
  </si>
  <si>
    <t>Эрганов Юрий Тарасович</t>
  </si>
  <si>
    <t>company.html?token=C1507DB17F0862C739D8AA99D2930A3F600D72F641D8F061D06AC169F0ECF5F55B1D5BE85D9D196600F3386F89B7809899EF3EE1904380DCB98BA7FBFE780720</t>
  </si>
  <si>
    <t>company.html?token=0F8B8D066AF3B7AB060A3E348AC9C87D6C653FAB9FE4091622573C27552A5F67A80AE37F6D5D56EDFC81228B162BB0FE</t>
  </si>
  <si>
    <t>company.html?token=09E12123FF208C803E5964ECED57E7C88840925E45757D2CD6711F4F2DEE3D30C55C8E7C52A26A5D5F1515A75032CBC8</t>
  </si>
  <si>
    <t>company.html?token=D24A8F452D5BC86C2C3C1C30A3A96FCE067E71A04CA745D751FF679E120DC5C47E1012C10957B4F2641E07C32A7BF6F3327DB37E51C655A3A2980D028CBE2109</t>
  </si>
  <si>
    <t>АКИМОВ АЛЕКСЕЙ ГЕННАДЬЕВИЧ, 2, АКИМОВ АЛЕКСЕЙ ГЕННАДЬЕВИЧ, 3, Уплаченная сумма, Доход, Расход</t>
  </si>
  <si>
    <t>Акимов Алексей Геннадьевич</t>
  </si>
  <si>
    <t>company.html?token=760601BF6E6E09BF1782CB12D45552B72541E3C3255B16EB7AEDDFF9A3D378ABE9D5B92FB5EBC7A6E3E19414CA95A22251B0ECD96152A5DBEC80DE4B98128267</t>
  </si>
  <si>
    <t>РЕМИЗОВ ВАДИМ АЛЕКСАНДРОВИЧ, 1, РЕМИЗОВ ВАДИМ АЛЕКСАНДРОВИЧ, 1, Уплаченная сумма, Доход, Расход</t>
  </si>
  <si>
    <t>Ремизов Вадим Александрович</t>
  </si>
  <si>
    <t>company.html?token=6C5755FA97909383C0FE566DCAD51225CC9C29A012ECD1170A29719A5D3D14C151B98FA36BE8624D9970375E6596F026</t>
  </si>
  <si>
    <t>ВОРОНЕНКОВА ИРИНА СЕРГЕЕВНА, 1, ВОРОНЕНКОВА ИРИНА СЕРГЕЕВНА, 1, ТАТАРНИКОВ ВАСИЛИЙ ГЕННАДЬЕВИЧ, 1, Уплаченная сумма, Доход, Расход</t>
  </si>
  <si>
    <t>Вороненкова Ирина Сергеевна</t>
  </si>
  <si>
    <t>Вороненкова Ирина Сергеевна, Татарников Василий Геннадьевич</t>
  </si>
  <si>
    <t>company.html?token=38954F144C364BE59308421A4FA52F067335C6EBEB86068DB5091B169E0B30EEC1E57B5F51ABC277FC0378EA607471AC117E21EF5B6CA2DEC56B071EFB2C575A</t>
  </si>
  <si>
    <t>ВИХРЕВ ВЛАДИМИР ВИТАЛЬЕВИЧ, 1, ВИХРЕВ ВЛАДИМИР ВИТАЛЬЕВИЧ, 1, Общая сумма, Уплаченная сумма, Доход, Расход</t>
  </si>
  <si>
    <t>Вихрев Владимир Витальевич</t>
  </si>
  <si>
    <t>company.html?token=86424CBC5850D7646AFBD017CFC4F5C2A431C30ED19AEE7F0CD00756E2CC7A9D2AF3207141544783AC274F75702323C2D8B1193FDF4FAE7D8A12350D6454EE8C</t>
  </si>
  <si>
    <t>ТЕТЕРИНА АННА НИКОЛАЕВНА, 1, ТЕТЕРИНА АННА НИКОЛАЕВНА, 2</t>
  </si>
  <si>
    <t>Тетерина Анна Николаевна</t>
  </si>
  <si>
    <t>company.html?token=8F1B9442433C25129431C9B71406D6E4F35C064FA1722667DFAAA67BFC87D20A5F29CBA0C88265EED9645AC7EB524220D87E5330012F5383A64D1E0651FAA042</t>
  </si>
  <si>
    <t>company.html?token=86FF42442EE0E9F1185A93C888FFE2B82E923404C24658F448788B4C692F4D2FBCCC2DA1C45A759547F7840074E393E651B98FA36BE8624D9970375E6596F026</t>
  </si>
  <si>
    <t>РЕШЕТИН АНДРЕЙ ВАЛЕНТИНОВИЧ, 1, САРАГАШЕВ СТАНИСЛАВ АЛЕКСАНДРОВИЧ, 19, КОСТИН АЛЕКСЕЙ СЕРГЕЕВИЧ, 7, РЕШЕТИН АНДРЕЙ ВАЛЕНТИНОВИЧ, 2, ТИТОВ АЛЕКСЕЙ АЛЕКСАНДРОВИЧ, 1, ГАЗЕЦКИЙ ВЛАДИСЛАВ ВАЛЕРИЕВИЧ, 2</t>
  </si>
  <si>
    <t>Сарагашев Станислав Александрович, Костин Алексей Сергеевич, Решетин Андрей Валентинович, Титов Алексей Александрович, Газецкий Владислав Валериевич</t>
  </si>
  <si>
    <t>company.html?token=63EDCEFDE169FAC4EB596787B3135D35040C6A1DE262DF5DE0ADCD46C64953276210F0BE9D566928262B8E9D422A05444E59747DCC21C6F16109A730C0AFA473</t>
  </si>
  <si>
    <t>КУЗНЕЦОВ ДМИТРИЙ АЛЕКСАНДРОВИЧ, 2, КУЗНЕЦОВ ДМИТРИЙ АЛЕКСАНДРОВИЧ, 2</t>
  </si>
  <si>
    <t>Кузнецов Дмитрий Александрович</t>
  </si>
  <si>
    <t>company.html?token=F14B651DFB2A5DBCE83FD40784AD41EC7D374E5D03130D4BE0C0A27337FB10EC594EC060A911CB5D85E6D6A85B54EB24D6EA257F49A97E1F106EEF5DE65D2071</t>
  </si>
  <si>
    <t>ЗАРЕМБА ЯРОСЛАВ ДМИТРИЕВИЧ, 3, КУРНАКОВ ВИКТОР ВИКТОРОВИЧ, 2, КУЛИКОВ АЛЕКСАНДР БОРИСОВИЧ, 3</t>
  </si>
  <si>
    <t>Заремба Ярослав Дмитриевич</t>
  </si>
  <si>
    <t>Курнаков Виктор Викторович, Куликов Александр Борисович</t>
  </si>
  <si>
    <t>company.html?token=408766F90F2EB210FC1A9B73007729598EDF588ED26FB9984591649250A76B6B4F7DD72EAC2ABD0ED8C98350063C87E951B98FA36BE8624D9970375E6596F026</t>
  </si>
  <si>
    <t>БЕСПАЛОВА ЮЛИЯ СЕРГЕЕВНА, 1, ИШТЫРЯКОВА АЛИНА ОЛЕГОВНА, 1</t>
  </si>
  <si>
    <t>Беспалова Юлия Сергеевна</t>
  </si>
  <si>
    <t>Иштырякова Алина Олеговна</t>
  </si>
  <si>
    <t>company.html?token=61059EA159EE86248FB423E0913346054D01050CA80096F44A68EC1FF29E9BA6486CA54C28FB20F52AEC5F2C5E3BDA9F</t>
  </si>
  <si>
    <t>МОРОЗОВА ИРИНА ВЛАДИМИРОВНА, 1, МОРОЗОВА ИРИНА ВЛАДИМИРОВНА, 1</t>
  </si>
  <si>
    <t>Морозова Ирина Владимировна</t>
  </si>
  <si>
    <t>company.html?token=E03045DA262A93310A605FA6493E68514E96D471BB526BD0434D972B83D1823AC34D17BEE84CD6B104C2431EAF375F8258E64274E89A923DF8696F33B8DF868D</t>
  </si>
  <si>
    <t>МИТРОФАНОВ СЕРГЕЙ МИХАЙЛОВИЧ, 1, ГУДЗОВСКИЙ ДМИТРИЙ АЛЕКСАНДРОВИЧ, 10</t>
  </si>
  <si>
    <t>Митрофанов Сергей Михайлович</t>
  </si>
  <si>
    <t>Гудзовский Дмитрий Александрович</t>
  </si>
  <si>
    <t>company.html?token=552E505539DB45CF6610BA039B8C731835084DA527EFE0F6B19462AC2D123B7487F3FB85249759E95A13A4C13097D850</t>
  </si>
  <si>
    <t>КИЗИЛОВ АНДРЕЙ ВИКТОРОВИЧ, 1, КИЗИЛОВ АНДРЕЙ ВИКТОРОВИЧ, 1, Уплаченная сумма, Доход, Расход</t>
  </si>
  <si>
    <t>Кизилов Андрей Викторович</t>
  </si>
  <si>
    <t>company.html?token=3BA5F864D71A424CD962D59E8C446DB692202099AC4D8A58869F48AF69BE9772D40C53367A5A309AB535F409A167A37D</t>
  </si>
  <si>
    <t>РАЧИЛИН СЕРГЕЙ ЮРЬЕВИЧ, 2, РАЧИЛИН СЕРГЕЙ ЮРЬЕВИЧ, 3</t>
  </si>
  <si>
    <t>Рачилин Сергей Юрьевич</t>
  </si>
  <si>
    <t>company.html?token=4421AC374C02AF61EB491BBEECD13846BE9FD72EE44EE8B9883BD360226499D839206D9A8377EB47754E8C5996FD85FC66F0424E92EBE55A4F68815A7DEE6814</t>
  </si>
  <si>
    <t>ГРОМАДСКИЙ ГЕОРГИЙ АЛЕКСАНДРОВИЧ, 1, ВОРОНИН СЕРГЕЙ ВИКТОРОВИЧ, 2</t>
  </si>
  <si>
    <t>Громадский Георгий Александрович</t>
  </si>
  <si>
    <t>Воронин Сергей Викторович</t>
  </si>
  <si>
    <t>company.html?token=454B7222FB6B5D0E52B2D172409559650607CF902060F0DAF58F8E82DC5149A39FE781FA7DABD8A5E44E64594C10D050C55C8E7C52A26A5D5F1515A75032CBC8</t>
  </si>
  <si>
    <t>ГЛАДКОВА ЛАРИСА НИКОЛАЕВНА, 2, ГЛАДКОВА ЛАРИСА НИКОЛАЕВНА, 2</t>
  </si>
  <si>
    <t>Суюндукова Файруза Гайнетдинова</t>
  </si>
  <si>
    <t>Баширов Керим Салах Оглы</t>
  </si>
  <si>
    <t>Бальчинова Евгения Федоровна</t>
  </si>
  <si>
    <t>Акбулатов Данияр Маннибаевич</t>
  </si>
  <si>
    <t>Ахметханова Фидалия Фаниловна, Еникеева Зульфира Рашитовна</t>
  </si>
  <si>
    <t>Кадиев Ахмед Каримулаевич</t>
  </si>
  <si>
    <t>Кудин Константин Анатольевич</t>
  </si>
  <si>
    <t>Ветрова Елена Юрьевна, Белорусова Ирина Владимировна, ООО "КСВ ИНВЕСТ"</t>
  </si>
  <si>
    <t>Дука Роман Сергеевич</t>
  </si>
  <si>
    <t>Нестеренко Нина Александровна</t>
  </si>
  <si>
    <t>Куденков Алексей Сергеевич</t>
  </si>
  <si>
    <t>Яушева Венера Зуфаровна</t>
  </si>
  <si>
    <t>Бороев Саян Чингисович</t>
  </si>
  <si>
    <t>Зайнуллин Альберт Фаильевич</t>
  </si>
  <si>
    <t>Христофоров Сергей Филиппович</t>
  </si>
  <si>
    <t xml:space="preserve"> ООО ПКО «ЭВЕРЕСТ» зарегистрировано по адресу: 109147, Москва г, ул Марксистская, д 34, к 8. Генеральным директором является Щербакова Анна Валерьевна. Рост доходов компании за 5 лет: 174,5%. ФССП присвоил высокий уровень риска для данного ПКО.</t>
  </si>
  <si>
    <t xml:space="preserve"> ООО ПКО «УДН» зарегистрировано по адресу: Респ. Башкортостан, г.о. город Уфа, г. Уфа, ул. Рихарда Зорге, Д. 34, КВ. 19, 450059. Генеральным директором является Суюндукова Файруза Гайнетдинова. Рост доходов компании за 5 лет: 22%. Объем заемных средств компании на конец 2024 года: 653 тыс. руб. ФССП присвоил низкий уровень риска для данного ПКО.</t>
  </si>
  <si>
    <t xml:space="preserve"> ООО ПКО «РегионКонсалт» зарегистрировано по адресу: 117218, Москва г, ул Кржижановского, д 15, к 5, офис 208. Генеральным директором является Кудрявцев Андрей Николаевич. Рост доходов компании за 5 лет: 124,4%. Рост финансовых активов компании за 5 лет: 33,89%. Объем заемных средств компании на конец 2024 года: 53882 тыс. руб. ФССП присвоил низкий уровень риска для данного ПКО.</t>
  </si>
  <si>
    <t xml:space="preserve"> ООО ПКО «РСВ» зарегистрировано по адресу: 127055, Москва, Бутырский Вал, дом № 68/70, стр. 1, этаж 2, помещение I, комната №4. Генеральным директором является Никифоров Глеб Владимирович. Рост доходов компании за 5 лет: 566,9%. Рост финансовых активов компании за 5 лет: 402,04%. Объем заемных средств компании на конец 2024 года: 1023448 тыс. руб. ФССП присвоил значительный уровень риска для данного ПКО.</t>
  </si>
  <si>
    <t xml:space="preserve"> ООО ПКО «Аргумент» зарегистрировано по адресу: 450055, Башкортостан Респ, г Уфа, ул Российская, д 22, офис 3. Генеральным директором является Баширов Керим Салах Оглы. Рост доходов компании за 5 лет: 41,1%. Объем заемных средств компании на конец 2024 года: 671 тыс. руб. ФССП присвоил низкий уровень риска для данного ПКО.</t>
  </si>
  <si>
    <t xml:space="preserve"> ООО ПКО «Гранд Капитал» зарегистрировано по адресу: г. Улан-Удэ, ул. Бабушкина, д. 34, к. 5, 670031. Генеральным директором является Бальчинова Евгения Федоровна. Рост доходов компании за 5 лет: 134%. Объем заемных средств компании на конец 2024 года: 360 тыс. руб. ФССП присвоил низкий уровень риска для данного ПКО.</t>
  </si>
  <si>
    <t xml:space="preserve"> ООО ПКО «КАЙТ ГРУПП» зарегистрировано по адресу: г. Владивосток, ул. Светланская, д. 55В, 690091. Генеральным директором является Коваленко Дмитрий Анатольевич. Рост доходов компании за 5 лет: 123,8%. Рост финансовых активов компании за 5 лет: 100,83%. Объем заемных средств компании на конец 2024 года: 13000 тыс. руб. ФССП присвоил низкий уровень риска для данного ПКО.</t>
  </si>
  <si>
    <t xml:space="preserve"> ООО ПКО «Юристъ» зарегистрировано по адресу: 450078, г.Уфа, пр-кт.Салавата Юлаева, д.59. Генеральным директором является Ахметханова Фидалия Фаниловна, Еникеева Зульфира Рашитовна. Рост доходов компании за 5 лет: 64%. ФССП присвоил низкий уровень риска для данного ПКО.</t>
  </si>
  <si>
    <t xml:space="preserve"> ООО ПКО «Технология-комфорт» зарегистрировано по адресу: 670000, Бурятия Респ, г Улан-Удэ, ул Борсоева, 33А, 207. Генеральным директором является Ахмадов Турпал-али Муходинович. Рост доходов компании за 5 лет: 170,8%. Объем заемных средств компании на конец 2024 года: 550 тыс. руб. ФССП присвоил низкий уровень риска для данного ПКО.</t>
  </si>
  <si>
    <t xml:space="preserve"> ООО ПКО «СБ-Консалт» зарегистрировано по адресу: 364024, Чеченская Республика, г Грозный, ул Им С.Ш.Лорсанова, д. 10, кабинет 202. Генеральным директором является Зурушев Абу Бадрудиевич. Рост доходов компании за 5 лет: 74,9%. Объем заемных средств компании на конец 2024 года: 22269 тыс. руб. ФССП присвоил низкий уровень риска для данного ПКО.</t>
  </si>
  <si>
    <t xml:space="preserve"> ООО ПКО «РусДолгЪ-КМВ» зарегистрировано по адресу: 357340, Ставропольский край, г. Лермонтов, ул. Матвиенко, дом 1. Генеральным директором является Халин Роман Анатольевич. Рост доходов компании за 5 лет: 20792,7%. Объем заемных средств компании на конец 2024 года: 7543 тыс. руб. ФССП присвоил низкий уровень риска для данного ПКО.</t>
  </si>
  <si>
    <t xml:space="preserve"> ООО ПКО «Интел коллект»  зарегистрировано по адресу: 630099, Новосибирская область, г Новосибирск, ул Максима Горького, д. 24. Генеральным директором является Велижанин Алексей Павлович. Рост доходов компании за 5 лет: 170350,7%. Рост финансовых активов компании за 5 лет: 30065,08%. Объем заемных средств компании на конец 2024 года: 237 тыс. руб.</t>
  </si>
  <si>
    <t xml:space="preserve"> ООО ПКО «ФиЛнекст» зарегистрировано по адресу: 344038, Ростовская обл, г Ростов-на-Дону, ул Нансена, 103м, 5. Генеральным директором является Филоненко Юрий Сергеевич. Рост доходов компании за 5 лет: -693,7%. Рост финансовых активов компании за 5 лет: 471,67%. Объем заемных средств компании на конец 2024 года: 44 тыс. руб. ФССП присвоил низкий уровень риска для данного ПКО.</t>
  </si>
  <si>
    <t xml:space="preserve"> ООО «ПКО «Новый Взгляд» зарегистрировано по адресу: 614067, Пермский край, г Пермь, ул Машинистов, д 49/9, 214. Генеральным директором является Жанузаков Адилжан Бауыржанович. Рост доходов компании за 5 лет: 430,1%. ФССП присвоил низкий уровень риска для данного ПКО.</t>
  </si>
  <si>
    <t xml:space="preserve"> ООО ПКО «АСВ-Регион» зарегистрировано по адресу: 367027, Республика Дагестан, г Махачкала, ул Магомедтагирова, д. 161, литера Е, офис 303. Генеральным директором является Кадиев Ахмед Каримулаевич. Рост доходов компании за 5 лет: 31,3%. ФССП присвоил низкий уровень риска для данного ПКО.</t>
  </si>
  <si>
    <t xml:space="preserve"> ООО ПКО «СКК» зарегистрировано по адресу: 450047, Республика Башкортостан, г.о. Город Уфа, г Уфа, ул Айская, дом 39, помещение 1, помещение 107. Генеральным директором является Ветрова Елена Юрьевна, Белорусова Ирина Владимировна, ООО "КСВ ИНВЕСТ". Рост доходов компании за 5 лет: 244,4%. ФССП присвоил низкий уровень риска для данного ПКО.</t>
  </si>
  <si>
    <t xml:space="preserve"> ООО ПКО «ЦЕССИОНАРИЙ С-З» зарегистрировано по адресу: 199155, город Санкт-Петербург, вн.тер. г. Муниципальный Округ Остров Декабристов, ул Уральская, дом 2, строение 1, помещение 12-Н, ОФИС 11. Генеральным директором является Балашов Александр Андреевич. Рост доходов компании за 5 лет: 341,8%. Рост финансовых активов компании за 5 лет: 100%. ФССП присвоил низкий уровень риска для данного ПКО.</t>
  </si>
  <si>
    <t xml:space="preserve"> ООО «ПКО «БАЛТИЙСКИЙ КОЛЛЕКТОР» зарегистрировано по адресу: Чувашская Республика - Чувашия, г.о. город Чебоксары, г. Чебоксары, пер. Бабушкина, д. 9, ПОМЕЩ. 2, ОФ. 1, 428003. Генеральным директором является Колесников Михаил Сергеевич. Рост доходов компании за 5 лет: 329,6%. ФССП присвоил низкий уровень риска для данного ПКО.</t>
  </si>
  <si>
    <t xml:space="preserve"> ООО ПКО «БК» зарегистрировано по адресу: 400005, Волгоградская обл, г Волгоград, ул Советская, д 28, кв 4. Генеральным директором является Косолапова Оксана Валерьевна. ФССП присвоил низкий уровень риска для данного ПКО.</t>
  </si>
  <si>
    <t xml:space="preserve"> ООО ПКО «Куратор» зарегистрировано по адресу: 443086, Самарская область, г.о. Самара, вн.р-н Октябрьский, г Самара, ул Ерошевского, дом 3, офис 10. Генеральным директором является Хачатрян Гаяне Арменаковна. ФССП присвоил низкий уровень риска для данного ПКО.</t>
  </si>
  <si>
    <t xml:space="preserve"> ООО ПКО «Айва» зарегистрировано по адресу: 367000, Республика Дагестан, г.о. город Махачкала, вн.р-н Советский район, г Махачкала, ул Дзержинского, д. 17, к. Б, офис 804. Генеральным директором является Нестеренко Нина Александровна. Рост доходов компании за 5 лет: 950,4%. Рост финансовых активов компании за 5 лет: 100%. ФССП присвоил низкий уровень риска для данного ПКО.</t>
  </si>
  <si>
    <t xml:space="preserve"> ООО «ПКО «ХАРД» зарегистрировано по адресу: 358007, Республика Калмыкия, г.о. Город Элиста, г Элиста, мкр 1, дом 35А, помещение 23. Генеральным директором является Куденков Алексей Сергеевич. ФССП присвоил низкий уровень риска для данного ПКО.</t>
  </si>
  <si>
    <t xml:space="preserve"> ООО «ПКО «СОФТ» зарегистрировано по адресу: 358007, Республика Калмыкия, г Элиста, мкр 1, д. 35А, помещ. 22. Генеральным директором является Яушева Венера Зуфаровна. Рост доходов компании за 5 лет: 98%. ФССП присвоил низкий уровень риска для данного ПКО.</t>
  </si>
  <si>
    <t xml:space="preserve"> ООО «ПКО «А1»» зарегистрировано по адресу: 400074, Волгоградская обл, г Волгоград, ул Рабоче-Крестьянская, д 48, помещ. 6-8. Генеральным директором является Шамакова Лилия Дамировна. ФССП присвоил низкий уровень риска для данного ПКО.</t>
  </si>
  <si>
    <t>ООО «ПКО «ТАЛААН» зарегистрировано по адресу: 670033, Республика Бурятия, г.о. Город Улан-Удэ, г Улан-Удэ, ул Жердева, здание 90Д, офис 1. Генеральным директором является Бороев Саян Чингисович. ФССП присвоил низкий уровень риска для данного ПКО.</t>
  </si>
  <si>
    <t xml:space="preserve"> ООО ПКО «БЗ-групп» зарегистрировано по адресу: г. Уфа, ул. Комсомольская, д. 148, 450096. Генеральным директором является Зайнуллин Альберт Фаильевич. Рост доходов компании за 5 лет: 2490,4%. Рост финансовых активов компании за 5 лет: 31,58%. ФССП присвоил низкий уровень риска для данного ПКО.</t>
  </si>
  <si>
    <t>ООО «ПКО «Фин Спец Бюро» зарегистрировано по адресу: Респ. Бурятия, г.о. город Улан-Удэ, г. Улан-Удэ, ул. 3-й уч-к Дивизионная, д. 836, КВ. 58, 670004. Генеральным директором является Христофоров Сергей Филиппович. ФССП присвоил низкий уровень риска для данного ПКО.</t>
  </si>
  <si>
    <t>ООО ПКО "РВД" зарегистрировано по адресу: 445057, Самарская обл, Тольятти г, Спортивная ул, владение № 9. Генеральным директором является Акимов Алексей Геннадьевич. Рост доходов компании за 5 лет: 96,3%. ФССП присвоил низкий уровень риска для данного ПКО.</t>
  </si>
  <si>
    <t>ООО ПКО "БАНКРОТ-НН" зарегистрировано по адресу: г. Нижний Новгород, Волжская наб., д. 23, КВ. 5, 603159. Генеральным директором является Ремизов Вадим Александрович. ФССП присвоил низкий уровень риска для данного ПКО.</t>
  </si>
  <si>
    <t>ООО ПКО "Вира" зарегистрировано по адресу: 170043, Тверская обл, Городской округ город Тверь, Можайского ул, дом № 58, квартира 70. Генеральным директором является Вороненкова Ирина Сергеевна. Рост доходов компании за 5 лет: 4220%. ФССП присвоил низкий уровень риска для данного ПКО.</t>
  </si>
  <si>
    <t>ООО ПКО "Эквити Лаб" зарегистрировано по адресу: г. Москва, ул. Селезневская, д. 22, пом. 4/25/3А, 127473. Генеральным директором является Вихрев Владимир Витальевич. ФССП присвоил низкий уровень риска для данного ПКО.</t>
  </si>
  <si>
    <t>ООО ПКО "ЦКР" зарегистрировано по адресу: 400078, Волгоградская область, г.о. Город-Герой Волгоград, г Волгоград, ул Им. Кузнецова, дом 18, квартира 20. Генеральным директором является Кизилов Андрей Викторович. Рост доходов компании за 5 лет: 30868%. Объем заемных средств компании на конец 2024 года: 1000 тыс. руб. ФССП присвоил низкий уровень риска для данного ПКО.</t>
  </si>
  <si>
    <t>Общество с ограниченной ответственностью Профессиональная коллекторская организация «Коала Колленшн»</t>
  </si>
  <si>
    <t xml:space="preserve"> ООО ПКО «Коала Коллекшн»</t>
  </si>
  <si>
    <t>4000034053</t>
  </si>
  <si>
    <t>Общество с ограниченной ответственностью "Профессиональная коллекторская организация "Баланс"</t>
  </si>
  <si>
    <t>ООО ПКО "Баланс"</t>
  </si>
  <si>
    <t>Максименков Максим Николаевич</t>
  </si>
  <si>
    <t>249034, КАЛУЖСКАЯ ОБЛАСТЬ, Г.О. ГОРОД ОБНИНСК, Г. ОБНИНСК, УЛ. МОЛОДЕЖНАЯ, Д. 8</t>
  </si>
  <si>
    <t>ООО ПКО "Баланс" зарегистрировано по адресу: 249034, КАЛУЖСКАЯ ОБЛАСТЬ, Г.О. ГОРОД ОБНИНСК, Г. ОБНИНСК, УЛ. МОЛОДЕЖНАЯ, Д. 8. Генеральным директором является Максименков Максим Николаевич. ФССП присвоил низкий уровень риска для данного ПКО.</t>
  </si>
  <si>
    <t>Малая фирма</t>
  </si>
  <si>
    <t>Средняя фирма</t>
  </si>
  <si>
    <t>Крупная фирма</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</si>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</sst>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0\ [$руб.-419];[Red]\-#,##0.00\ [$руб.-419]"/>
    <numFmt numFmtId="165" formatCode="dd/mm/yy"/>
    <numFmt numFmtId="166" formatCode="_-* #,##0_-;\-* #,##0_-;_-* &quot;-&quot;??_-;_-@_-"/>
  </numFmts>
  <fonts count="38">
    <font>
      <sz val="11"/>
      <color theme="1"/>
      <name val="Calibri"/>
      <family val="2"/>
      <scheme val="minor"/>
    </font>
    <font>
      <sz val="11"/>
      <color theme="1"/>
      <name val="Calibri"/>
      <family val="2"/>
      <scheme val="minor"/>
    </font>
    <font>
      <sz val="11"/>
      <name val="Calibri"/>
      <family val="2"/>
      <scheme val="minor"/>
    </font>
    <font>
      <b/>
      <sz val="11"/>
      <name val="Calibri"/>
      <family val="2"/>
      <charset val="204"/>
    </font>
    <font>
      <b/>
      <sz val="11"/>
      <name val="Calibri"/>
      <family val="2"/>
      <charset val="204"/>
    </font>
    <font>
      <b/>
      <sz val="11"/>
      <name val="Calibri"/>
      <family val="2"/>
      <charset val="204"/>
    </font>
    <font>
      <sz val="8"/>
      <name val="Calibri"/>
      <family val="2"/>
      <scheme val="minor"/>
    </font>
    <font>
      <sz val="8"/>
      <color indexed="8"/>
      <name val="Arial"/>
      <family val="2"/>
      <charset val="204"/>
    </font>
    <font>
      <sz val="6"/>
      <color indexed="8"/>
      <name val="Liberation Sans1"/>
      <family val="2"/>
      <charset val="204"/>
    </font>
    <font>
      <sz val="6"/>
      <color indexed="8"/>
      <name val="Arial"/>
      <family val="2"/>
      <charset val="204"/>
    </font>
    <font>
      <b/>
      <i/>
      <sz val="6"/>
      <color indexed="8"/>
      <name val="Liberation Sans1"/>
      <family val="2"/>
      <charset val="204"/>
    </font>
    <font>
      <b/>
      <i/>
      <sz val="6"/>
      <color indexed="8"/>
      <name val="Arial"/>
      <family val="2"/>
      <charset val="204"/>
    </font>
    <font>
      <sz val="6"/>
      <name val="Arial"/>
      <family val="2"/>
      <charset val="204"/>
    </font>
    <font>
      <b/>
      <i/>
      <sz val="6"/>
      <name val="Arial"/>
      <family val="2"/>
      <charset val="204"/>
    </font>
    <font>
      <sz val="6"/>
      <name val="Times New Roman"/>
      <family val="1"/>
      <charset val="204"/>
    </font>
    <font>
      <sz val="6"/>
      <color indexed="8"/>
      <name val="Arial Cyr"/>
      <family val="2"/>
      <charset val="204"/>
    </font>
    <font>
      <sz val="6"/>
      <color indexed="8"/>
      <name val="Times New Roman"/>
      <family val="1"/>
      <charset val="204"/>
    </font>
    <font>
      <sz val="6"/>
      <color indexed="18"/>
      <name val="Arial"/>
      <family val="2"/>
      <charset val="204"/>
    </font>
    <font>
      <sz val="6"/>
      <color indexed="8"/>
      <name val="Arial"/>
      <family val="2"/>
      <charset val="2"/>
    </font>
    <font>
      <sz val="11"/>
      <color indexed="8"/>
      <name val="Calibri"/>
      <family val="2"/>
      <charset val="204"/>
    </font>
    <font>
      <b/>
      <i/>
      <sz val="6"/>
      <color indexed="18"/>
      <name val="Arial"/>
      <family val="2"/>
      <charset val="204"/>
    </font>
    <font>
      <sz val="6"/>
      <color indexed="63"/>
      <name val="Arial"/>
      <family val="2"/>
      <charset val="204"/>
    </font>
    <font>
      <sz val="11"/>
      <color indexed="8"/>
      <name val="Times New Roman"/>
      <family val="1"/>
      <charset val="204"/>
    </font>
    <font>
      <u/>
      <sz val="8.9"/>
      <color indexed="12"/>
      <name val="Arial"/>
      <family val="2"/>
      <charset val="204"/>
    </font>
    <font>
      <sz val="7"/>
      <color indexed="12"/>
      <name val="Times New Roman"/>
      <family val="1"/>
      <charset val="204"/>
    </font>
    <font>
      <sz val="7"/>
      <name val="Times New Roman"/>
      <family val="1"/>
      <charset val="204"/>
    </font>
    <font>
      <b/>
      <sz val="6"/>
      <color indexed="8"/>
      <name val="Arial"/>
      <family val="2"/>
      <charset val="204"/>
    </font>
    <font>
      <sz val="14"/>
      <color indexed="8"/>
      <name val="Times New Roman"/>
      <family val="1"/>
      <charset val="204"/>
    </font>
    <font>
      <b/>
      <sz val="8"/>
      <color indexed="8"/>
      <name val="Arial"/>
      <family val="2"/>
      <charset val="204"/>
    </font>
    <font>
      <sz val="6"/>
      <name val="Arial"/>
      <family val="2"/>
    </font>
    <font>
      <sz val="6"/>
      <color rgb="FF000000"/>
      <name val="Arial"/>
      <family val="2"/>
    </font>
    <font>
      <sz val="8"/>
      <color rgb="FF000000"/>
      <name val="Arial"/>
      <family val="2"/>
    </font>
    <font>
      <sz val="10"/>
      <name val="Arial"/>
      <family val="2"/>
    </font>
    <font>
      <sz val="6"/>
      <color rgb="FF000000"/>
      <name val="Arial"/>
      <family val="2"/>
      <charset val="1"/>
    </font>
    <font>
      <sz val="8"/>
      <color rgb="FF000000"/>
      <name val="Liberation Sans1"/>
      <family val="2"/>
      <charset val="1"/>
    </font>
    <font>
      <b/>
      <i/>
      <sz val="6"/>
      <color rgb="FF000000"/>
      <name val="Arial"/>
      <family val="2"/>
      <charset val="1"/>
    </font>
    <font>
      <sz val="6"/>
      <name val="Arial"/>
      <family val="2"/>
      <charset val="1"/>
    </font>
    <font>
      <b/>
      <sz val="11"/>
      <name val="Calibri"/>
    </font>
  </fonts>
  <fills count="12">
    <fill>
      <patternFill patternType="none"/>
    </fill>
    <fill>
      <patternFill patternType="gray125"/>
    </fill>
    <fill>
      <patternFill patternType="solid">
        <fgColor theme="9" tint="0.79998168889431442"/>
        <bgColor indexed="64"/>
      </patternFill>
    </fill>
    <fill>
      <patternFill patternType="solid">
        <fgColor indexed="9"/>
        <bgColor indexed="26"/>
      </patternFill>
    </fill>
    <fill>
      <patternFill patternType="solid">
        <fgColor indexed="10"/>
        <bgColor indexed="16"/>
      </patternFill>
    </fill>
    <fill>
      <patternFill patternType="solid">
        <fgColor indexed="13"/>
        <bgColor indexed="34"/>
      </patternFill>
    </fill>
    <fill>
      <patternFill patternType="solid">
        <fgColor indexed="12"/>
        <bgColor indexed="39"/>
      </patternFill>
    </fill>
    <fill>
      <patternFill patternType="solid">
        <fgColor indexed="11"/>
        <bgColor indexed="57"/>
      </patternFill>
    </fill>
    <fill>
      <patternFill patternType="solid">
        <fgColor indexed="57"/>
        <bgColor indexed="11"/>
      </patternFill>
    </fill>
    <fill>
      <patternFill patternType="solid">
        <fgColor rgb="FF00CC00"/>
        <bgColor rgb="FF00CC33"/>
      </patternFill>
    </fill>
    <fill>
      <patternFill patternType="solid">
        <fgColor rgb="FFFFFF00"/>
        <bgColor indexed="64"/>
      </patternFill>
    </fill>
    <fill>
      <patternFill patternType="solid">
        <fgColor rgb="FFFFFFFF"/>
        <bgColor rgb="FFFFFFCC"/>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hair">
        <color indexed="8"/>
      </left>
      <right style="hair">
        <color indexed="8"/>
      </right>
      <top style="hair">
        <color indexed="8"/>
      </top>
      <bottom style="hair">
        <color indexed="8"/>
      </bottom>
      <diagonal/>
    </border>
    <border>
      <left style="thin">
        <color indexed="8"/>
      </left>
      <right style="thin">
        <color indexed="8"/>
      </right>
      <top style="thin">
        <color indexed="8"/>
      </top>
      <bottom style="thin">
        <color indexed="8"/>
      </bottom>
      <diagonal/>
    </border>
    <border>
      <left style="hair">
        <color indexed="59"/>
      </left>
      <right style="hair">
        <color indexed="59"/>
      </right>
      <top style="hair">
        <color indexed="59"/>
      </top>
      <bottom style="hair">
        <color indexed="59"/>
      </bottom>
      <diagonal/>
    </border>
    <border>
      <left style="hair">
        <color auto="1"/>
      </left>
      <right style="hair">
        <color auto="1"/>
      </right>
      <top style="hair">
        <color auto="1"/>
      </top>
      <bottom style="hair">
        <color auto="1"/>
      </bottom>
      <diagonal/>
    </border>
  </borders>
  <cellStyleXfs count="5">
    <xf numFmtId="0" fontId="0" fillId="0" borderId="0"/>
    <xf numFmtId="9" fontId="1" fillId="0" borderId="0" applyFont="0" applyFill="0" applyBorder="0" applyAlignment="0" applyProtection="0"/>
    <xf numFmtId="43" fontId="1" fillId="0" borderId="0" applyFont="0" applyFill="0" applyBorder="0" applyAlignment="0" applyProtection="0"/>
    <xf numFmtId="0" fontId="19" fillId="0" borderId="0"/>
    <xf numFmtId="0" fontId="23" fillId="0" borderId="0"/>
  </cellStyleXfs>
  <cellXfs count="133">
    <xf numFmtId="0" fontId="0" fillId="0" borderId="0" xfId="0"/>
    <xf numFmtId="0" fontId="0" fillId="2" borderId="0" xfId="0" applyFill="1"/>
    <xf numFmtId="0" fontId="2" fillId="0" borderId="0" xfId="0" applyFont="1"/>
    <xf numFmtId="9" fontId="0" fillId="0" borderId="0" xfId="1" applyFont="1" applyFill="1"/>
    <xf numFmtId="0" fontId="3" fillId="0" borderId="1" xfId="0" applyFont="1" applyBorder="1" applyAlignment="1">
      <alignment horizontal="center" vertical="top"/>
    </xf>
    <xf numFmtId="10" fontId="0" fillId="0" borderId="0" xfId="2" applyNumberFormat="1" applyFont="1" applyFill="1"/>
    <xf numFmtId="9" fontId="0" fillId="0" borderId="0" xfId="1" applyFont="1"/>
    <xf numFmtId="14" fontId="0" fillId="0" borderId="0" xfId="0" applyNumberFormat="1"/>
    <xf numFmtId="1" fontId="0" fillId="0" borderId="0" xfId="2" applyNumberFormat="1" applyFont="1"/>
    <xf numFmtId="0" fontId="4" fillId="0" borderId="1" xfId="0" applyFont="1" applyBorder="1" applyAlignment="1">
      <alignment horizontal="center" vertical="top"/>
    </xf>
    <xf numFmtId="1" fontId="0" fillId="0" borderId="0" xfId="0" applyNumberFormat="1"/>
    <xf numFmtId="0" fontId="5" fillId="0" borderId="1" xfId="0" applyFont="1" applyBorder="1" applyAlignment="1">
      <alignment horizontal="center" vertical="top"/>
    </xf>
    <xf numFmtId="0" fontId="5" fillId="0" borderId="2" xfId="0" applyFont="1" applyBorder="1" applyAlignment="1">
      <alignment horizontal="center" vertical="top"/>
    </xf>
    <xf numFmtId="0" fontId="7" fillId="3" borderId="0" xfId="0" applyFont="1" applyFill="1"/>
    <xf numFmtId="0" fontId="9" fillId="0" borderId="0" xfId="0" applyFont="1" applyAlignment="1">
      <alignment horizontal="center"/>
    </xf>
    <xf numFmtId="0" fontId="9" fillId="0" borderId="0" xfId="0" applyFont="1"/>
    <xf numFmtId="0" fontId="7" fillId="0" borderId="0" xfId="0" applyFont="1"/>
    <xf numFmtId="0" fontId="10" fillId="4" borderId="0" xfId="0" applyFont="1" applyFill="1" applyAlignment="1">
      <alignment horizontal="center"/>
    </xf>
    <xf numFmtId="0" fontId="10" fillId="5" borderId="0" xfId="0" applyFont="1" applyFill="1" applyAlignment="1">
      <alignment horizontal="center"/>
    </xf>
    <xf numFmtId="0" fontId="10" fillId="6" borderId="0" xfId="0" applyFont="1" applyFill="1" applyAlignment="1">
      <alignment horizontal="center"/>
    </xf>
    <xf numFmtId="0" fontId="10" fillId="7" borderId="0" xfId="0" applyFont="1" applyFill="1" applyAlignment="1">
      <alignment horizontal="center"/>
    </xf>
    <xf numFmtId="49"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9" fillId="0" borderId="3" xfId="0" applyFont="1" applyBorder="1" applyAlignment="1">
      <alignment horizontal="center" vertical="top"/>
    </xf>
    <xf numFmtId="0" fontId="9" fillId="0" borderId="3" xfId="0" applyFont="1" applyBorder="1" applyAlignment="1">
      <alignment horizontal="left" vertical="top" wrapText="1"/>
    </xf>
    <xf numFmtId="49" fontId="11" fillId="0" borderId="3" xfId="0" applyNumberFormat="1" applyFont="1" applyBorder="1" applyAlignment="1">
      <alignment horizontal="left" vertical="top" wrapText="1"/>
    </xf>
    <xf numFmtId="0" fontId="11" fillId="0" borderId="3" xfId="0" applyFont="1" applyBorder="1" applyAlignment="1">
      <alignment horizontal="center" vertical="top"/>
    </xf>
    <xf numFmtId="0" fontId="11" fillId="0" borderId="3" xfId="0" applyFont="1" applyBorder="1" applyAlignment="1">
      <alignment horizontal="left" vertical="top" wrapText="1"/>
    </xf>
    <xf numFmtId="0" fontId="9" fillId="7" borderId="3" xfId="0" applyFont="1" applyFill="1" applyBorder="1" applyAlignment="1">
      <alignment horizontal="center" vertical="top"/>
    </xf>
    <xf numFmtId="0" fontId="12" fillId="0" borderId="0" xfId="0" applyFont="1" applyAlignment="1">
      <alignment horizontal="left" vertical="top" wrapText="1"/>
    </xf>
    <xf numFmtId="164" fontId="9" fillId="0" borderId="3" xfId="0" applyNumberFormat="1" applyFont="1" applyBorder="1" applyAlignment="1">
      <alignment horizontal="left" vertical="top" wrapText="1"/>
    </xf>
    <xf numFmtId="0" fontId="13" fillId="0" borderId="0" xfId="0" applyFont="1" applyAlignment="1">
      <alignment horizontal="left" vertical="top" wrapText="1"/>
    </xf>
    <xf numFmtId="0" fontId="9" fillId="0" borderId="0" xfId="0" applyFont="1" applyAlignment="1">
      <alignment horizontal="left" vertical="top" wrapText="1"/>
    </xf>
    <xf numFmtId="0" fontId="11" fillId="0" borderId="3" xfId="0" applyFont="1" applyBorder="1" applyAlignment="1">
      <alignment horizontal="justify" vertical="top" wrapText="1"/>
    </xf>
    <xf numFmtId="49" fontId="9" fillId="0" borderId="3" xfId="0" applyNumberFormat="1" applyFont="1" applyBorder="1" applyAlignment="1">
      <alignment horizontal="center" vertical="top"/>
    </xf>
    <xf numFmtId="49" fontId="9" fillId="7" borderId="3" xfId="0" applyNumberFormat="1" applyFont="1" applyFill="1" applyBorder="1" applyAlignment="1">
      <alignment horizontal="center" vertical="top"/>
    </xf>
    <xf numFmtId="49" fontId="11" fillId="0" borderId="3" xfId="0" applyNumberFormat="1" applyFont="1" applyBorder="1" applyAlignment="1">
      <alignment horizontal="center" vertical="top"/>
    </xf>
    <xf numFmtId="49" fontId="9" fillId="0" borderId="3" xfId="0" applyNumberFormat="1" applyFont="1" applyBorder="1" applyAlignment="1">
      <alignment horizontal="center" vertical="top" wrapText="1"/>
    </xf>
    <xf numFmtId="49" fontId="9" fillId="7" borderId="3" xfId="0" applyNumberFormat="1" applyFont="1" applyFill="1" applyBorder="1" applyAlignment="1">
      <alignment horizontal="center" vertical="top" wrapText="1"/>
    </xf>
    <xf numFmtId="49" fontId="9" fillId="0" borderId="3" xfId="0" applyNumberFormat="1" applyFont="1" applyBorder="1" applyAlignment="1">
      <alignment horizontal="left" vertical="top" wrapText="1"/>
    </xf>
    <xf numFmtId="0" fontId="9" fillId="0" borderId="0" xfId="0" applyFont="1" applyAlignment="1">
      <alignment horizontal="left" vertical="top"/>
    </xf>
    <xf numFmtId="0" fontId="11" fillId="0" borderId="3" xfId="0" applyFont="1" applyBorder="1" applyAlignment="1">
      <alignment horizontal="center" vertical="top" wrapText="1"/>
    </xf>
    <xf numFmtId="0" fontId="11" fillId="3" borderId="3" xfId="0" applyFont="1" applyFill="1" applyBorder="1" applyAlignment="1">
      <alignment horizontal="center" vertical="top" wrapText="1"/>
    </xf>
    <xf numFmtId="0" fontId="9" fillId="7" borderId="3" xfId="0" applyFont="1" applyFill="1" applyBorder="1" applyAlignment="1">
      <alignment horizontal="center" vertical="top" wrapText="1"/>
    </xf>
    <xf numFmtId="0" fontId="9" fillId="0" borderId="3" xfId="0" applyFont="1" applyBorder="1" applyAlignment="1">
      <alignment horizontal="center" vertical="top" wrapText="1"/>
    </xf>
    <xf numFmtId="14" fontId="9" fillId="0" borderId="3" xfId="0" applyNumberFormat="1" applyFont="1" applyBorder="1" applyAlignment="1">
      <alignment horizontal="left" vertical="top" wrapText="1"/>
    </xf>
    <xf numFmtId="49" fontId="9" fillId="0" borderId="3" xfId="0" applyNumberFormat="1" applyFont="1" applyBorder="1" applyAlignment="1">
      <alignment horizontal="left" vertical="top"/>
    </xf>
    <xf numFmtId="49" fontId="11" fillId="0" borderId="3" xfId="0" applyNumberFormat="1" applyFont="1" applyBorder="1" applyAlignment="1">
      <alignment horizontal="left" vertical="top"/>
    </xf>
    <xf numFmtId="49" fontId="14" fillId="0" borderId="3" xfId="0" applyNumberFormat="1" applyFont="1" applyBorder="1" applyAlignment="1">
      <alignment horizontal="left" vertical="top" wrapText="1"/>
    </xf>
    <xf numFmtId="0" fontId="9" fillId="0" borderId="4" xfId="0" applyFont="1" applyBorder="1" applyAlignment="1">
      <alignment horizontal="left" vertical="top" wrapText="1"/>
    </xf>
    <xf numFmtId="0" fontId="14" fillId="0" borderId="3" xfId="0" applyFont="1" applyBorder="1" applyAlignment="1">
      <alignment horizontal="left" vertical="top" wrapText="1"/>
    </xf>
    <xf numFmtId="0" fontId="11" fillId="0" borderId="0" xfId="0" applyFont="1" applyAlignment="1">
      <alignment horizontal="left" vertical="top" wrapText="1"/>
    </xf>
    <xf numFmtId="49" fontId="11" fillId="0" borderId="3" xfId="0" applyNumberFormat="1" applyFont="1" applyBorder="1" applyAlignment="1">
      <alignment vertical="top" wrapText="1"/>
    </xf>
    <xf numFmtId="165" fontId="11" fillId="0" borderId="3" xfId="0" applyNumberFormat="1" applyFont="1" applyBorder="1" applyAlignment="1">
      <alignment vertical="top" wrapText="1"/>
    </xf>
    <xf numFmtId="165" fontId="9" fillId="0" borderId="3" xfId="0" applyNumberFormat="1" applyFont="1" applyBorder="1" applyAlignment="1">
      <alignment vertical="top" wrapText="1"/>
    </xf>
    <xf numFmtId="49" fontId="9" fillId="0" borderId="3" xfId="0" applyNumberFormat="1" applyFont="1" applyBorder="1" applyAlignment="1">
      <alignment vertical="top" wrapText="1"/>
    </xf>
    <xf numFmtId="49" fontId="15" fillId="0" borderId="3" xfId="0" applyNumberFormat="1" applyFont="1" applyBorder="1" applyAlignment="1">
      <alignment horizontal="left" vertical="top" wrapText="1"/>
    </xf>
    <xf numFmtId="49" fontId="9" fillId="3" borderId="3" xfId="0" applyNumberFormat="1" applyFont="1" applyFill="1" applyBorder="1" applyAlignment="1">
      <alignment horizontal="center" vertical="top" wrapText="1"/>
    </xf>
    <xf numFmtId="0" fontId="9" fillId="0" borderId="3" xfId="0" applyFont="1" applyBorder="1" applyAlignment="1">
      <alignment vertical="top" wrapText="1"/>
    </xf>
    <xf numFmtId="0" fontId="16" fillId="0" borderId="3" xfId="0" applyFont="1" applyBorder="1" applyAlignment="1">
      <alignment horizontal="left" vertical="top" wrapText="1"/>
    </xf>
    <xf numFmtId="0" fontId="11" fillId="0" borderId="3" xfId="0" applyFont="1" applyBorder="1" applyAlignment="1">
      <alignment vertical="top" wrapText="1"/>
    </xf>
    <xf numFmtId="49" fontId="9" fillId="8" borderId="3" xfId="0" applyNumberFormat="1" applyFont="1" applyFill="1" applyBorder="1" applyAlignment="1">
      <alignment horizontal="center" vertical="top"/>
    </xf>
    <xf numFmtId="49" fontId="9" fillId="3" borderId="3" xfId="0" applyNumberFormat="1" applyFont="1" applyFill="1" applyBorder="1" applyAlignment="1">
      <alignment horizontal="left" vertical="top" wrapText="1"/>
    </xf>
    <xf numFmtId="165" fontId="9" fillId="0" borderId="3" xfId="0" applyNumberFormat="1" applyFont="1" applyBorder="1" applyAlignment="1">
      <alignment horizontal="left" vertical="top" wrapText="1"/>
    </xf>
    <xf numFmtId="0" fontId="18" fillId="0" borderId="3" xfId="0" applyFont="1" applyBorder="1" applyAlignment="1">
      <alignment horizontal="left" vertical="top" wrapText="1"/>
    </xf>
    <xf numFmtId="0" fontId="9" fillId="0" borderId="3" xfId="0" applyFont="1" applyBorder="1" applyAlignment="1">
      <alignment horizontal="left" vertical="top"/>
    </xf>
    <xf numFmtId="0" fontId="9" fillId="7" borderId="3" xfId="0" applyFont="1" applyFill="1" applyBorder="1" applyAlignment="1">
      <alignment horizontal="left" vertical="top"/>
    </xf>
    <xf numFmtId="14" fontId="9" fillId="3" borderId="3" xfId="0" applyNumberFormat="1" applyFont="1" applyFill="1" applyBorder="1" applyAlignment="1">
      <alignment horizontal="left" vertical="top" wrapText="1"/>
    </xf>
    <xf numFmtId="0" fontId="9" fillId="3" borderId="3" xfId="0" applyFont="1" applyFill="1" applyBorder="1" applyAlignment="1">
      <alignment horizontal="left" vertical="top" wrapText="1"/>
    </xf>
    <xf numFmtId="0" fontId="9" fillId="0" borderId="3" xfId="3" applyFont="1" applyBorder="1" applyAlignment="1">
      <alignment horizontal="left" vertical="top" wrapText="1"/>
    </xf>
    <xf numFmtId="14" fontId="9" fillId="0" borderId="3" xfId="3" applyNumberFormat="1" applyFont="1" applyBorder="1" applyAlignment="1">
      <alignment horizontal="left" vertical="top" wrapText="1"/>
    </xf>
    <xf numFmtId="0" fontId="0" fillId="0" borderId="0" xfId="0" applyAlignment="1">
      <alignment horizontal="right"/>
    </xf>
    <xf numFmtId="14" fontId="11" fillId="0" borderId="3" xfId="3" applyNumberFormat="1" applyFont="1" applyBorder="1" applyAlignment="1">
      <alignment horizontal="left" vertical="top" wrapText="1"/>
    </xf>
    <xf numFmtId="0" fontId="11" fillId="0" borderId="3" xfId="0" applyFont="1" applyBorder="1" applyAlignment="1">
      <alignment horizontal="left" vertical="top"/>
    </xf>
    <xf numFmtId="49" fontId="11" fillId="0" borderId="3" xfId="0" applyNumberFormat="1" applyFont="1" applyBorder="1" applyAlignment="1">
      <alignment horizontal="center" vertical="top" wrapText="1"/>
    </xf>
    <xf numFmtId="49" fontId="9" fillId="7" borderId="3" xfId="0" applyNumberFormat="1" applyFont="1" applyFill="1" applyBorder="1" applyAlignment="1">
      <alignment horizontal="left" vertical="top" wrapText="1"/>
    </xf>
    <xf numFmtId="0" fontId="17" fillId="0" borderId="3" xfId="0" applyFont="1" applyBorder="1" applyAlignment="1">
      <alignment horizontal="left" vertical="top" wrapText="1"/>
    </xf>
    <xf numFmtId="0" fontId="20" fillId="0" borderId="3" xfId="0" applyFont="1" applyBorder="1" applyAlignment="1">
      <alignment horizontal="left" vertical="top" wrapText="1"/>
    </xf>
    <xf numFmtId="0" fontId="9" fillId="0" borderId="5" xfId="0" applyFont="1" applyBorder="1" applyAlignment="1">
      <alignment horizontal="left" vertical="top" wrapText="1"/>
    </xf>
    <xf numFmtId="0" fontId="11" fillId="0" borderId="3" xfId="3" applyFont="1" applyBorder="1" applyAlignment="1">
      <alignment horizontal="left" vertical="top" wrapText="1"/>
    </xf>
    <xf numFmtId="49" fontId="16" fillId="7" borderId="3" xfId="0" applyNumberFormat="1" applyFont="1" applyFill="1" applyBorder="1" applyAlignment="1">
      <alignment horizontal="center" vertical="center" wrapText="1"/>
    </xf>
    <xf numFmtId="49" fontId="9" fillId="7" borderId="3" xfId="0" applyNumberFormat="1" applyFont="1" applyFill="1" applyBorder="1" applyAlignment="1">
      <alignment horizontal="center" vertical="center" wrapText="1"/>
    </xf>
    <xf numFmtId="49" fontId="9" fillId="5" borderId="3" xfId="0" applyNumberFormat="1" applyFont="1" applyFill="1" applyBorder="1" applyAlignment="1">
      <alignment horizontal="left" vertical="top" wrapText="1"/>
    </xf>
    <xf numFmtId="0" fontId="8" fillId="0" borderId="3" xfId="3" applyFont="1" applyBorder="1" applyAlignment="1">
      <alignment horizontal="left" vertical="top" wrapText="1"/>
    </xf>
    <xf numFmtId="0" fontId="12" fillId="0" borderId="3" xfId="0" applyFont="1" applyBorder="1" applyAlignment="1">
      <alignment horizontal="left" vertical="top" wrapText="1"/>
    </xf>
    <xf numFmtId="49" fontId="12" fillId="7" borderId="3" xfId="0" applyNumberFormat="1" applyFont="1" applyFill="1" applyBorder="1" applyAlignment="1">
      <alignment horizontal="left" vertical="top" wrapText="1"/>
    </xf>
    <xf numFmtId="0" fontId="21" fillId="0" borderId="3" xfId="3" applyFont="1" applyBorder="1" applyAlignment="1">
      <alignment horizontal="left" vertical="top" wrapText="1"/>
    </xf>
    <xf numFmtId="14" fontId="12" fillId="0" borderId="3" xfId="3" applyNumberFormat="1" applyFont="1" applyBorder="1" applyAlignment="1">
      <alignment horizontal="left" vertical="top" wrapText="1"/>
    </xf>
    <xf numFmtId="49" fontId="7" fillId="0" borderId="3" xfId="0" applyNumberFormat="1" applyFont="1" applyBorder="1" applyAlignment="1">
      <alignment horizontal="center" vertical="center" wrapText="1"/>
    </xf>
    <xf numFmtId="0" fontId="19" fillId="0" borderId="3" xfId="3" applyBorder="1"/>
    <xf numFmtId="0" fontId="22" fillId="0" borderId="3" xfId="0" applyFont="1" applyBorder="1"/>
    <xf numFmtId="0" fontId="22" fillId="0" borderId="3" xfId="0" applyFont="1" applyBorder="1" applyAlignment="1">
      <alignment vertical="top"/>
    </xf>
    <xf numFmtId="0" fontId="24" fillId="0" borderId="3" xfId="4" applyFont="1" applyBorder="1" applyAlignment="1">
      <alignment horizontal="left" vertical="top" wrapText="1"/>
    </xf>
    <xf numFmtId="0" fontId="25" fillId="0" borderId="3" xfId="0" applyFont="1" applyBorder="1"/>
    <xf numFmtId="0" fontId="26" fillId="0" borderId="3" xfId="0" applyFont="1" applyBorder="1" applyAlignment="1">
      <alignment horizontal="left" vertical="top" wrapText="1"/>
    </xf>
    <xf numFmtId="49" fontId="7" fillId="7" borderId="3" xfId="0" applyNumberFormat="1" applyFont="1" applyFill="1" applyBorder="1" applyAlignment="1">
      <alignment horizontal="left" vertical="top" wrapText="1"/>
    </xf>
    <xf numFmtId="49" fontId="7" fillId="7" borderId="3" xfId="0" applyNumberFormat="1" applyFont="1" applyFill="1" applyBorder="1" applyAlignment="1">
      <alignment horizontal="left" vertical="top"/>
    </xf>
    <xf numFmtId="0" fontId="26" fillId="0" borderId="3" xfId="0" applyFont="1" applyBorder="1"/>
    <xf numFmtId="0" fontId="9" fillId="0" borderId="3" xfId="0" applyFont="1" applyBorder="1"/>
    <xf numFmtId="0" fontId="27" fillId="0" borderId="3" xfId="0" applyFont="1" applyBorder="1" applyAlignment="1">
      <alignment horizontal="justify" vertical="center" wrapText="1"/>
    </xf>
    <xf numFmtId="0" fontId="9" fillId="0" borderId="3" xfId="0" applyFont="1" applyBorder="1" applyAlignment="1">
      <alignment horizontal="left"/>
    </xf>
    <xf numFmtId="0" fontId="9" fillId="0" borderId="3" xfId="0" applyFont="1" applyBorder="1" applyAlignment="1">
      <alignment vertical="top"/>
    </xf>
    <xf numFmtId="49" fontId="7" fillId="0" borderId="3" xfId="0" applyNumberFormat="1" applyFont="1" applyBorder="1" applyAlignment="1">
      <alignment horizontal="left" vertical="top" wrapText="1"/>
    </xf>
    <xf numFmtId="49" fontId="28" fillId="0" borderId="3" xfId="0" applyNumberFormat="1" applyFont="1" applyBorder="1" applyAlignment="1">
      <alignment horizontal="left" vertical="top" wrapText="1"/>
    </xf>
    <xf numFmtId="0" fontId="26" fillId="0" borderId="0" xfId="0" applyFont="1"/>
    <xf numFmtId="0" fontId="0" fillId="0" borderId="0" xfId="1" applyNumberFormat="1" applyFont="1"/>
    <xf numFmtId="1" fontId="0" fillId="0" borderId="0" xfId="0" applyNumberFormat="1" applyAlignment="1">
      <alignment horizontal="left"/>
    </xf>
    <xf numFmtId="1" fontId="29" fillId="0" borderId="0" xfId="2" applyNumberFormat="1" applyFont="1" applyAlignment="1">
      <alignment horizontal="left" vertical="top" wrapText="1"/>
    </xf>
    <xf numFmtId="1" fontId="30" fillId="0" borderId="0" xfId="2" applyNumberFormat="1" applyFont="1" applyAlignment="1">
      <alignment horizontal="left" vertical="top" wrapText="1"/>
    </xf>
    <xf numFmtId="49" fontId="30" fillId="0" borderId="6" xfId="0" applyNumberFormat="1" applyFont="1" applyBorder="1" applyAlignment="1">
      <alignment horizontal="center" vertical="top" wrapText="1"/>
    </xf>
    <xf numFmtId="49" fontId="31" fillId="9" borderId="6" xfId="0" applyNumberFormat="1" applyFont="1" applyFill="1" applyBorder="1" applyAlignment="1">
      <alignment horizontal="left" vertical="top"/>
    </xf>
    <xf numFmtId="0" fontId="30" fillId="0" borderId="6" xfId="0" applyFont="1" applyBorder="1" applyAlignment="1">
      <alignment horizontal="left" vertical="top" wrapText="1"/>
    </xf>
    <xf numFmtId="0" fontId="29" fillId="0" borderId="6" xfId="0" applyFont="1" applyBorder="1" applyAlignment="1">
      <alignment horizontal="left" vertical="top" wrapText="1"/>
    </xf>
    <xf numFmtId="49" fontId="30" fillId="0" borderId="6" xfId="0" applyNumberFormat="1" applyFont="1" applyBorder="1" applyAlignment="1">
      <alignment horizontal="left" vertical="top" wrapText="1"/>
    </xf>
    <xf numFmtId="49" fontId="32" fillId="9" borderId="6" xfId="0" applyNumberFormat="1" applyFont="1" applyFill="1" applyBorder="1" applyAlignment="1">
      <alignment horizontal="left" vertical="top" wrapText="1"/>
    </xf>
    <xf numFmtId="49" fontId="9" fillId="0" borderId="0" xfId="0" applyNumberFormat="1" applyFont="1"/>
    <xf numFmtId="0" fontId="0" fillId="10" borderId="0" xfId="0" applyFill="1"/>
    <xf numFmtId="0" fontId="33" fillId="0" borderId="6" xfId="0" applyFont="1" applyBorder="1" applyAlignment="1">
      <alignment horizontal="center" vertical="center" wrapText="1"/>
    </xf>
    <xf numFmtId="0" fontId="33" fillId="0" borderId="6" xfId="0" applyFont="1" applyBorder="1" applyAlignment="1">
      <alignment horizontal="left" vertical="top" wrapText="1"/>
    </xf>
    <xf numFmtId="0" fontId="34" fillId="0" borderId="0" xfId="0" applyFont="1"/>
    <xf numFmtId="0" fontId="35" fillId="0" borderId="6" xfId="0" applyFont="1" applyBorder="1" applyAlignment="1">
      <alignment horizontal="left" vertical="top" wrapText="1"/>
    </xf>
    <xf numFmtId="49" fontId="35" fillId="0" borderId="6" xfId="0" applyNumberFormat="1" applyFont="1" applyBorder="1" applyAlignment="1">
      <alignment horizontal="left" vertical="top" wrapText="1"/>
    </xf>
    <xf numFmtId="49" fontId="33" fillId="0" borderId="6" xfId="0" applyNumberFormat="1" applyFont="1" applyBorder="1" applyAlignment="1">
      <alignment horizontal="left" vertical="top" wrapText="1"/>
    </xf>
    <xf numFmtId="165" fontId="33" fillId="0" borderId="6" xfId="0" applyNumberFormat="1" applyFont="1" applyBorder="1" applyAlignment="1">
      <alignment vertical="top" wrapText="1"/>
    </xf>
    <xf numFmtId="0" fontId="33" fillId="11" borderId="6" xfId="0" applyFont="1" applyFill="1" applyBorder="1" applyAlignment="1">
      <alignment horizontal="left" vertical="top" wrapText="1"/>
    </xf>
    <xf numFmtId="0" fontId="33" fillId="0" borderId="6" xfId="3" applyFont="1" applyBorder="1" applyAlignment="1">
      <alignment horizontal="left" vertical="top" wrapText="1"/>
    </xf>
    <xf numFmtId="0" fontId="36" fillId="0" borderId="6" xfId="0" applyFont="1" applyBorder="1" applyAlignment="1">
      <alignment horizontal="left" vertical="top" wrapText="1"/>
    </xf>
    <xf numFmtId="0" fontId="33" fillId="0" borderId="1" xfId="0" applyFont="1" applyBorder="1" applyAlignment="1">
      <alignment horizontal="left" vertical="top" wrapText="1"/>
    </xf>
    <xf numFmtId="1" fontId="5" fillId="0" borderId="1" xfId="0" applyNumberFormat="1" applyFont="1" applyBorder="1" applyAlignment="1">
      <alignment horizontal="center" vertical="top"/>
    </xf>
    <xf numFmtId="166" fontId="0" fillId="0" borderId="0" xfId="2" applyNumberFormat="1" applyFont="1"/>
    <xf numFmtId="49" fontId="0" fillId="0" borderId="0" xfId="0" applyNumberFormat="1"/>
    <xf numFmtId="49" fontId="0" fillId="0" borderId="0" xfId="0" applyNumberFormat="1" applyAlignment="1">
      <alignment horizontal="right"/>
    </xf>
    <xf numFmtId="0" fontId="37" fillId="0" borderId="1" xfId="0" applyFont="1" applyBorder="1" applyAlignment="1">
      <alignment horizontal="center" vertical="top"/>
    </xf>
  </cellXfs>
  <cellStyles count="5">
    <cellStyle name="Excel Built-in Normal" xfId="3" xr:uid="{2B94FA38-BB68-49F7-8DE1-E27913D39EB7}"/>
    <cellStyle name="Гиперссылка" xfId="4" builtinId="8"/>
    <cellStyle name="Обычный" xfId="0" builtinId="0"/>
    <cellStyle name="Процентный" xfId="1" builtinId="5"/>
    <cellStyle name="Финансовый" xfId="2" builtinId="3"/>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BG\Desktop\PKO\Actual%20table\02.12.2025\reestr.xlsx" TargetMode="External"/><Relationship Id="rId1" Type="http://schemas.openxmlformats.org/officeDocument/2006/relationships/externalLinkPath" Target="/Users/TBG/Desktop/PKO/Actual%20table/02.12.2025/reest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Лист1"/>
      <sheetName val="inn"/>
      <sheetName val="реестр"/>
      <sheetName val="reestr"/>
    </sheetNames>
    <sheetDataSet>
      <sheetData sheetId="0"/>
      <sheetData sheetId="1"/>
      <sheetData sheetId="2"/>
      <sheetData sheetId="3">
        <row r="9">
          <cell r="F9" t="str">
            <v>ОГРН 1096315004720,
ИНН 6315626402</v>
          </cell>
          <cell r="G9" t="str">
            <v>АО «АльфаСтрахование»,
период действия договора
с 15.01.2025 по 14.01.2026</v>
          </cell>
          <cell r="H9" t="str">
            <v>123376, 
г. Москва,
вн.тер.г. муниципальный
округ Дорогомилово,
наб. Тараса Шевченко,
д. 23А, помещ. 1</v>
          </cell>
          <cell r="I9" t="str">
            <v>sentinelcredit.ru</v>
          </cell>
          <cell r="J9" t="str">
            <v xml:space="preserve">info@sentinelcredit.ru
</v>
          </cell>
        </row>
        <row r="10">
          <cell r="F10" t="str">
            <v>ОГРН 1137746390572,
ИНН 7736659589</v>
          </cell>
          <cell r="G10" t="str">
            <v>СПАО «Ингосстрах»,
период действия договора
с 05.02.2025 по 04.02.2026</v>
          </cell>
          <cell r="H10" t="str">
            <v>117997, 
г. Москва, 
ул. Вавилова, д. 19</v>
          </cell>
          <cell r="I10" t="str">
            <v>activebc.ru</v>
          </cell>
          <cell r="J10" t="str">
            <v>info@activebc.ru</v>
          </cell>
        </row>
        <row r="11">
          <cell r="F11" t="str">
            <v>ОГРН 1092723000446,
ИНН 2723115222</v>
          </cell>
          <cell r="G11" t="str">
            <v>СПАО «Ингосстрах»,
период действия договора
с 24.04.2025 по 23.04.2026</v>
          </cell>
          <cell r="H11" t="str">
            <v>108811, 
г. Москва, 
пос. Московский,
км 22-й, (Киевское ш.), двлд. 6, стр.1</v>
          </cell>
          <cell r="I11" t="str">
            <v>pkbonline.ru</v>
          </cell>
          <cell r="J11" t="str">
            <v xml:space="preserve">info@pkbonline.ru 
</v>
          </cell>
        </row>
        <row r="12">
          <cell r="F12" t="str">
            <v>ОГРН 1057748047675, 
ИНН 7727551797</v>
          </cell>
          <cell r="G12" t="str">
            <v>СПАО «Ингосстрах»,
период действия договора
с 24.04.2025 по 23.04.2026</v>
          </cell>
          <cell r="H12" t="str">
            <v>108811, 
г. Москва, 
вн.тер.г. муниципальный
округ Солнцево
ш. Киевское, 
км 22-й,
двлд. 6, стр. 1</v>
          </cell>
          <cell r="I12" t="str">
            <v>nrservice.ru</v>
          </cell>
          <cell r="J12" t="str">
            <v xml:space="preserve">inform@NRService.ru
</v>
          </cell>
        </row>
        <row r="13">
          <cell r="F13" t="str">
            <v>ОГРН 5147746351352, 
ИНН 9715005807</v>
          </cell>
          <cell r="G13" t="str">
            <v>ОАО «АльфаСтрахование»,
период действия договора
с 16.12.2016 по 15.12.2017</v>
          </cell>
          <cell r="H13" t="str">
            <v>127576, 
г. Москва, 
ул. Илимская, д. 5,
корп. 2</v>
          </cell>
          <cell r="I13" t="str">
            <v>credfinagency.ru</v>
          </cell>
          <cell r="J13" t="str">
            <v xml:space="preserve">office@credfinagency.ru </v>
          </cell>
          <cell r="L13" t="str">
            <v>13.04.2017,
77922/17/120183-КЛ</v>
          </cell>
        </row>
        <row r="14">
          <cell r="F14" t="str">
            <v>ОГРН 1047796582305, 
ИНН 7704527702</v>
          </cell>
          <cell r="G14" t="str">
            <v>АО «АльфаСтрахование»,
период действия договора
с 10.08.2025 по 09.08.2026</v>
          </cell>
          <cell r="H14" t="str">
            <v>129085, 
г. Москва,
вн.тер.г. муниципальный округ Останкинский,
пр-т Мира, д. 105,
стр.1, помещ. 1/1</v>
          </cell>
          <cell r="I14" t="str">
            <v>fasp.ru</v>
          </cell>
          <cell r="J14" t="str">
            <v>info@fasp.ru</v>
          </cell>
        </row>
        <row r="15">
          <cell r="F15" t="str">
            <v>ОГРН 1097746188924, 
ИНН 7736602060</v>
          </cell>
          <cell r="G15" t="str">
            <v>ООО СК «Уралсиб Страхование»,
период действия договора
с 31.07.2023 по 30.07.2024</v>
          </cell>
          <cell r="H15" t="str">
            <v>117335, 
г. Москва, 
ул. Вавилова, д. 79,
корп. 1, офис 4</v>
          </cell>
          <cell r="I15" t="str">
            <v>usb-m.ru</v>
          </cell>
          <cell r="J15" t="str">
            <v>sna@usb-collector.ru</v>
          </cell>
          <cell r="L15" t="str">
            <v>31.08.2023,
77922/23/1597741-НК</v>
          </cell>
        </row>
        <row r="16">
          <cell r="F16" t="str">
            <v>ОГРН 1097746177693,
ИНН 7726626680</v>
          </cell>
          <cell r="G16" t="str">
            <v>СПАО «Ингосстрах»,
период действия договора
с 01.01.2025 до 31.12.2025</v>
          </cell>
          <cell r="H16" t="str">
            <v>115280, 
г. Москва, 
ул. Мастеркова, д. 4, 
этаж 15, помещ. I, ком. 35</v>
          </cell>
          <cell r="I16" t="str">
            <v>mbafin.ru</v>
          </cell>
          <cell r="J16" t="str">
            <v xml:space="preserve">support@mbafin.ru </v>
          </cell>
        </row>
        <row r="17">
          <cell r="F17" t="str">
            <v>ОГРН 1047796702557, 
ИНН 7705618889</v>
          </cell>
          <cell r="G17" t="str">
            <v>ООО СК «Уралсиб Страхование»,
период действия договора
с 01.06.2018 по 31.05.2019</v>
          </cell>
          <cell r="H17" t="str">
            <v>127473, 
г. Москва, 
ул. Краснопролетарская, 
д. 16, стр. 2</v>
          </cell>
          <cell r="I17" t="str">
            <v>sequoia.ru</v>
          </cell>
          <cell r="J17" t="str">
            <v>mail@sequoia.ru</v>
          </cell>
          <cell r="L17" t="str">
            <v>28.11.2018,
1220</v>
          </cell>
        </row>
        <row r="18">
          <cell r="F18" t="str">
            <v>ОГРН 1037727003621, 
ИНН 7727237125</v>
          </cell>
          <cell r="G18" t="str">
            <v>ООО СК «Уралсиб Страхование»,
период действия договора
с 23.05.2023 по 22.05.2024</v>
          </cell>
          <cell r="H18" t="str">
            <v>117335, 
г. Москва,
ул. Вавилова, д. 79,
корп. 1, офис 4</v>
          </cell>
          <cell r="I18" t="str">
            <v>usbcollector.ru</v>
          </cell>
          <cell r="J18" t="str">
            <v>client@usb-collector.ru</v>
          </cell>
          <cell r="L18" t="str">
            <v>08.11.2023,
77922/23/3408011-НК</v>
          </cell>
        </row>
        <row r="19">
          <cell r="F19" t="str">
            <v>ОГРН 1127746465120,
ИНН 7707778366</v>
          </cell>
          <cell r="G19" t="str">
            <v>АО «АльфаСтрахование»,
период действия договора
с 11.12.2024 по 10.12.2025</v>
          </cell>
          <cell r="H19" t="str">
            <v>610017, 
Кировская область, 
г. Киров,
ул. Альберта Лиханова,
д. 62, пом. 29</v>
          </cell>
          <cell r="I19" t="str">
            <v>gk-fin.ru</v>
          </cell>
          <cell r="J19" t="str">
            <v>vopros@gk-fin.ru</v>
          </cell>
        </row>
        <row r="20">
          <cell r="F20" t="str">
            <v>ОГРН 1063801051203,
ИНН 3801084488</v>
          </cell>
          <cell r="G20" t="str">
            <v>СПАО «Ингосстрах»,
период действия договора
с 01.01.2025 по 31.12.2025</v>
          </cell>
          <cell r="H20" t="str">
            <v>665801, 
Иркутская область,
г.о. Ангарский,
г. Ангарск, 
Квартал 252, 
стр. 19, офис 202</v>
          </cell>
          <cell r="I20" t="str">
            <v>catrust.ru</v>
          </cell>
          <cell r="J20" t="str">
            <v>trust@catrust.ru</v>
          </cell>
        </row>
        <row r="21">
          <cell r="F21" t="str">
            <v>ОГРН 1143801000463,
ИНН 3801128449</v>
          </cell>
          <cell r="G21" t="str">
            <v>СПАО «Ингосстрах»,
период действия договора
с 01.01.2025 по 31.12.2025</v>
          </cell>
          <cell r="H21" t="str">
            <v>665801, 
Иркутская область,
г.о. Ангарский,
г. Ангарск, 
Квартал 252, 
стр. 19, офис 203</v>
          </cell>
          <cell r="I21" t="str">
            <v>trust-zs.ru</v>
          </cell>
          <cell r="J21" t="str">
            <v>trust@catrust.ru</v>
          </cell>
        </row>
        <row r="22">
          <cell r="F22" t="str">
            <v>ОГРН 1103801002909,
ИНН 3801109213</v>
          </cell>
          <cell r="G22" t="str">
            <v>СПАО «Ингосстрах»,
период действия договора
с 01.01.2025 по 31.12.2025</v>
          </cell>
          <cell r="H22" t="str">
            <v>665801, 
Иркутская область,
г.о. Ангарский,
г. Ангарск, 
Квартал 252, 
стр. 19, офис 207</v>
          </cell>
          <cell r="I22" t="str">
            <v>trust-uk.ru</v>
          </cell>
          <cell r="J22" t="str">
            <v>trust@catrust.ru</v>
          </cell>
        </row>
        <row r="23">
          <cell r="F23" t="str">
            <v>ОГРН 1103801001963,
ИНН 3801108273</v>
          </cell>
          <cell r="G23" t="str">
            <v>СПАО «Ингосстрах»,
период действия договора
с 01.01.2025 по 31.12.2025</v>
          </cell>
          <cell r="H23" t="str">
            <v>665801, 
Иркутская область,
г.о. Ангарский,
г. Ангарск, 
Квартал 252, 
стр. 19, офис 208</v>
          </cell>
          <cell r="I23" t="str">
            <v>trust-k.ru</v>
          </cell>
          <cell r="J23" t="str">
            <v>trust@catrust.ru</v>
          </cell>
        </row>
        <row r="24">
          <cell r="F24" t="str">
            <v>ОГРН 1075038012060, 
ИНН 5042094666</v>
          </cell>
          <cell r="G24" t="str">
            <v>ПАО СК «Росгосстрах»,
период действия договора
с 29.12.2023 по 28.12.2024</v>
          </cell>
          <cell r="H24" t="str">
            <v>141304, 
Московская область,
Сергиево-Посадский район, 
г. Сергиево-Посад, Московское ш., д. 6</v>
          </cell>
          <cell r="I24" t="str">
            <v>dackb.ru</v>
          </cell>
          <cell r="J24" t="str">
            <v>info@dackb.ru</v>
          </cell>
        </row>
        <row r="25">
          <cell r="F25" t="str">
            <v>ОГРН 1107847250961, 
ИНН 7841430420</v>
          </cell>
          <cell r="G25" t="str">
            <v>АО «АльфаСтрахование»,
период действия договора
с 24.08.2025 по 23.08.2026</v>
          </cell>
          <cell r="H25" t="str">
            <v>198028, 
г. Санкт-Петербург, 
ул. Маршала Говорова, 
д. 35, корп. 5,  лит. Ж</v>
          </cell>
          <cell r="I25" t="str">
            <v>filbert.su;
Filbert.pro</v>
          </cell>
          <cell r="J25" t="str">
            <v>debt@filbert.pro</v>
          </cell>
        </row>
        <row r="26">
          <cell r="F26" t="str">
            <v>ОГРН 1067746233455, 
ИНН 7714634848</v>
          </cell>
          <cell r="G26" t="str">
            <v>СПАО «Ингосстрах»,
период действия договора
с 15.03.2025 по 14.03.2026</v>
          </cell>
          <cell r="H26" t="str">
            <v>129515, 
г. Москва,
ул. Академика Королева, 
д. 13, стр. 1, эт. 2, ком. 14,
помещ. II</v>
          </cell>
          <cell r="I26" t="str">
            <v>russcollector.ru</v>
          </cell>
          <cell r="J26" t="str">
            <v>info@russcollector.ru</v>
          </cell>
        </row>
        <row r="27">
          <cell r="F27" t="str">
            <v>ОГРН 1097746191410, 
ИНН 7704724468</v>
          </cell>
          <cell r="G27" t="str">
            <v>ООО «Абсолют Страхование»,
период действия договора
с 01.01.2025 по 31.12.2025</v>
          </cell>
          <cell r="H27" t="str">
            <v>125252, 
г. Москва,
вн.тер.г. муниципальный
округ Хорошевский,
ул. Авиаконструктора Микояна, д. 12, 
помещ. 12/3</v>
          </cell>
          <cell r="I27" t="str">
            <v>rosdolg.com</v>
          </cell>
          <cell r="J27" t="str">
            <v xml:space="preserve">info@rosdolg.com
zapros@rosdolg.su
</v>
          </cell>
          <cell r="L27" t="str">
            <v>12.11.2025, 77922/25/208178-НК</v>
          </cell>
        </row>
        <row r="28">
          <cell r="F28" t="str">
            <v>ОГРН 1057746413922, 
ИНН 7717528291</v>
          </cell>
          <cell r="G28" t="str">
            <v>ООО «Абсолют Страхование»,
период действия договора
с 30.03.2025 по 29.03.2026</v>
          </cell>
          <cell r="H28" t="str">
            <v>107564, 
г. Москва,
ул. Краснобогатырская, 
д. 2, стр. 2, помещ. 5</v>
          </cell>
          <cell r="I28" t="str">
            <v>stcollector.ru</v>
          </cell>
          <cell r="J28" t="str">
            <v>avdcc@stcollector.ru
Info@stcollector.ru</v>
          </cell>
        </row>
        <row r="29">
          <cell r="F29" t="str">
            <v>ОГРН 1035006495171, 
ИНН 5032094681</v>
          </cell>
          <cell r="G29" t="str">
            <v>ООО «Абсолют Страхование»,
период действия договора
с 20.12.2024 по 19.12.2025</v>
          </cell>
          <cell r="H29" t="str">
            <v>127273, 
г. Москва, 
Березовая аллея, д. 5А, 
стр. 7, помещ. 4</v>
          </cell>
          <cell r="I29" t="str">
            <v>kredytinkaso.ru</v>
          </cell>
          <cell r="J29" t="str">
            <v>office_moscow@kredytinkaso.ru</v>
          </cell>
        </row>
        <row r="30">
          <cell r="F30" t="str">
            <v>ОГРН 1127747190152, 
ИНН 7707790885</v>
          </cell>
          <cell r="G30" t="str">
            <v>ПАО СК «Росгосстрах»,
период действия договора
с 29.03.2025 по 28.03.2027</v>
          </cell>
          <cell r="H30" t="str">
            <v>127055, 
г. Москва,
вн.тер.г. муниципальный
округ Тверской,
Бутырский Вал, д. 68/70, 
стр. 1, этаж 4, помещ. I,
ком. 44</v>
          </cell>
          <cell r="I30" t="str">
            <v>creditexpress.ru</v>
          </cell>
          <cell r="J30" t="str">
            <v>legal@creditexpress.ru</v>
          </cell>
        </row>
        <row r="31">
          <cell r="F31" t="str">
            <v>ОГРН 1147746920144, 
ИНН 7713793524</v>
          </cell>
          <cell r="G31" t="str">
            <v>СПАО «Ингосстрах»,
период действия договора
с 29.12.2024 по 28.12.2025</v>
          </cell>
          <cell r="H31" t="str">
            <v>127287, 
г. Москва, 
ул. 2-я Хуторская, 
д. 38 а, стр. 26</v>
          </cell>
          <cell r="I31" t="str">
            <v>phoenix-ca.ru</v>
          </cell>
          <cell r="J31" t="str">
            <v>claim@phoenix-ca.ru</v>
          </cell>
        </row>
        <row r="32">
          <cell r="F32" t="str">
            <v>ОГРН 1147746052475,
ИНН 7716764909</v>
          </cell>
          <cell r="G32" t="str">
            <v>ООО «Страховой дом «БСД»,
период действия договора
с 28.12.2024 по 27.12.2025</v>
          </cell>
          <cell r="H32" t="str">
            <v>109147, 
г. Москва, 
ул. Марксистская, д. 34, корп. 8, помещ. 2</v>
          </cell>
          <cell r="I32" t="str">
            <v>everestcollect.ru</v>
          </cell>
          <cell r="J32" t="str">
            <v xml:space="preserve">contact@everestcollect.ru
</v>
          </cell>
        </row>
        <row r="33">
          <cell r="F33" t="str">
            <v>ОГРН 1073255000312,
ИНН 3255054921</v>
          </cell>
          <cell r="G33" t="str">
            <v>АО АСК «Инвестстрах»,
период действия договора
с 29.12.2017 по 28.12.2018</v>
          </cell>
          <cell r="H33" t="str">
            <v>241050, 
Брянская область, 
г. Брянск, 
Проезд Центральный, 
стр. 5/1, офис 1</v>
          </cell>
          <cell r="I33" t="str">
            <v>czfinance.ru</v>
          </cell>
          <cell r="J33" t="str">
            <v>contact-rt@czfinance.ru</v>
          </cell>
          <cell r="L33" t="str">
            <v>22.01.2019, 
322906/19/819-ВО</v>
          </cell>
        </row>
        <row r="34">
          <cell r="F34" t="str">
            <v>ОГРН 1075902008445,
ИНН 5902160058</v>
          </cell>
          <cell r="G34" t="str">
            <v>ООО «Уралсиб Страхование»,
период действия договора
с 30.04.2024 по 29.04.2027</v>
          </cell>
          <cell r="H34" t="str">
            <v>614000, 
Пермский край, 
г. Пермь, 
ул. Ленина, 
д. 38, офис 307</v>
          </cell>
          <cell r="I34" t="str">
            <v>kamelotperm.ru</v>
          </cell>
          <cell r="J34" t="str">
            <v>kamelot.al@mail.ru</v>
          </cell>
        </row>
        <row r="35">
          <cell r="F35" t="str">
            <v>ОГРН 1065904113109,
ИНН 5904144541</v>
          </cell>
          <cell r="G35" t="str">
            <v>СПАО «Ингосстрах»,
период действия договора
с 15.01.2025 по 14.01.2026</v>
          </cell>
          <cell r="H35" t="str">
            <v>614000, 
Пермский край, 
г. Пермь, 
ул. Краснофлотская, 
д. 28</v>
          </cell>
          <cell r="I35" t="str">
            <v>lcs-agency.ru</v>
          </cell>
          <cell r="J35" t="str">
            <v>mail@lcs-agency.ru</v>
          </cell>
        </row>
        <row r="36">
          <cell r="F36" t="str">
            <v>ОГРН 1096154001900, 
ИНН 6154560469</v>
          </cell>
          <cell r="G36" t="str">
            <v>АО «АльфаСтрахование»,
период действия договора
с 17.04.2018 по 16.04.2019</v>
          </cell>
          <cell r="H36" t="str">
            <v>347900, 
Ростовская область, 
г. Таганрог, 
Пер. Тургеневский, д. 34, 
кв. 2</v>
          </cell>
          <cell r="I36" t="str">
            <v>kalazer.ru</v>
          </cell>
          <cell r="L36" t="str">
            <v>09.04.2019, 
61919/19/21709-ЕК</v>
          </cell>
        </row>
        <row r="37">
          <cell r="F37" t="str">
            <v>ОГРН 1147746699022,
ИНН 7714938194</v>
          </cell>
          <cell r="G37" t="str">
            <v>ООО «Абсолют Страхование»,
период действия договора
с 26.04.2022 по 25.04.2023</v>
          </cell>
          <cell r="H37" t="str">
            <v>344002, 
Ростовская область, 
г. Ростов-на-Дону, 
ул. Московская,
д. 55А, помещ. 1Б, 1В, 1Г, 2</v>
          </cell>
          <cell r="I37" t="str">
            <v>prescogroup.com.ru</v>
          </cell>
          <cell r="L37" t="str">
            <v>10.02.2023,
61922/22/14219-ЕК</v>
          </cell>
        </row>
        <row r="38">
          <cell r="F38" t="str">
            <v>ОГРН 1167847054484, 
ИНН 7802560095</v>
          </cell>
          <cell r="G38" t="str">
            <v>ООО «Зетта Страхование»,
период действия договора
с 19.12.2024 по 18.12.2025</v>
          </cell>
          <cell r="H38" t="str">
            <v>194044, 
г. Санкт-Петербург, 
пр. Финляндский,
д. 4, лит. А,
помещ. 14-Н-627-629, 
офис 209</v>
          </cell>
          <cell r="I38" t="str">
            <v>nordcollect.ru</v>
          </cell>
          <cell r="J38" t="str">
            <v>legal@nordcollect.ru</v>
          </cell>
        </row>
        <row r="39">
          <cell r="F39" t="str">
            <v>ОГРН 1127746767202, 
ИНН 7715936506</v>
          </cell>
          <cell r="G39" t="str">
            <v>ПАО СК «Росгосстрах»,
период действия договора
с 24.02.2025 по 23.02.2026</v>
          </cell>
          <cell r="H39" t="str">
            <v>117420, 
г. Москва, 
ул. Профсоюзная, д. 57,
офис эт. 4, помещ. III,
ком. 114</v>
          </cell>
          <cell r="I39" t="str">
            <v>wingocollect.ru</v>
          </cell>
          <cell r="J39" t="str">
            <v>moscow@primocollect.ru</v>
          </cell>
        </row>
        <row r="40">
          <cell r="F40" t="str">
            <v>ОГРН 1117746031226, 
ИНН 7716680078</v>
          </cell>
          <cell r="G40" t="str">
            <v>СПАО «Ингосстрах»,
период действия договора
с 29.12.2016 по 28.12.2017</v>
          </cell>
          <cell r="H40" t="str">
            <v>123060, 
г. Москва, 
ул. Расплетина, д. 13, 
помещ. IIа</v>
          </cell>
          <cell r="I40" t="str">
            <v>yb-m.ru</v>
          </cell>
          <cell r="L40" t="str">
            <v>21.12.2017,
77922/17/197462-СЗ</v>
          </cell>
        </row>
        <row r="41">
          <cell r="F41" t="str">
            <v>ОГРН 1127747137055, 
ИНН 7720765937</v>
          </cell>
          <cell r="G41" t="str">
            <v>ООО «Зетта Страхование»,
период действия договора
с 13.01.2022 по 12.01.2023</v>
          </cell>
          <cell r="H41" t="str">
            <v>107078, 
г. Москва,
вн. тер. г. муниципальный
округ Красносельский,
пер. Орликов, д. 5,
стр. 2, эт. 7, помещ. 34,
офис В</v>
          </cell>
          <cell r="I41" t="str">
            <v>dcmkb.ru</v>
          </cell>
          <cell r="L41" t="str">
            <v>10.04.2023,
83963/23/598908-НК</v>
          </cell>
        </row>
        <row r="42">
          <cell r="F42" t="str">
            <v>ОГРН 1111690048711,
ИНН 1655218105</v>
          </cell>
          <cell r="G42" t="str">
            <v>ОАО «АльфаСтрахование»,
период действия договора
с 11.01.2017 по 12.01.2018</v>
          </cell>
          <cell r="H42" t="str">
            <v>420021, 
Республика Татарстан 
г. Казань, 
ул. Ахтямова, д. 1, 
этаж 2, помещ. 4А</v>
          </cell>
          <cell r="I42" t="str">
            <v>svredut.ru</v>
          </cell>
          <cell r="J42" t="str">
            <v>info@svredut.ru</v>
          </cell>
          <cell r="L42" t="str">
            <v>06.07.2017,
16922/17/28113-РИ</v>
          </cell>
        </row>
        <row r="43">
          <cell r="F43" t="str">
            <v>ОГРН 1147847057214, 
ИНН 7840502513</v>
          </cell>
          <cell r="G43" t="str">
            <v xml:space="preserve">ООО СК «Экип»,
период действия договора
с 27.12.2017 по 26.12.2018 </v>
          </cell>
          <cell r="H43" t="str">
            <v>195043, 
г. Санкт-Петербург,
Рябовское шоссе, 
д. 120, лит. А, помещ. 210</v>
          </cell>
          <cell r="I43" t="str">
            <v>sk2.su</v>
          </cell>
          <cell r="J43" t="str">
            <v>glazkova@constantdolr.ru</v>
          </cell>
          <cell r="L43" t="str">
            <v>07.05.2018,
204</v>
          </cell>
        </row>
        <row r="44">
          <cell r="F44" t="str">
            <v>ОГРН 1066164002354, 
ИНН 6164244208</v>
          </cell>
          <cell r="G44" t="str">
            <v>АО «АльфаСтрахование»,
период действия договора
с 01.01.2025 по 31.12.2025</v>
          </cell>
          <cell r="H44" t="str">
            <v>344013, 
Ростовская область, 
г. Ростов-на-Дону, 
ул. Мечникова, д. 39В</v>
          </cell>
          <cell r="I44" t="str">
            <v>dolgrostov.ru</v>
          </cell>
          <cell r="J44" t="str">
            <v>sp@dolgrostov.ru</v>
          </cell>
        </row>
        <row r="45">
          <cell r="F45" t="str">
            <v>ОГРН 1065260108430, 
ИНН 5260181171</v>
          </cell>
          <cell r="G45" t="str">
            <v>ООО «Зетта Страхование»,
период действия договора
с 28.03.2025 по 27.03.2026</v>
          </cell>
          <cell r="H45" t="str">
            <v>603005, 
Нижегородская область,
г. Нижний Новгород, 
ул. Ковалихинская, д. 72, 
кв. 71</v>
          </cell>
          <cell r="I45" t="str">
            <v>betta-nn.ru</v>
          </cell>
          <cell r="J45" t="str">
            <v>Info@betta-nn.ru</v>
          </cell>
        </row>
        <row r="46">
          <cell r="F46" t="str">
            <v>ОГРН 1142536006898, 
ИНН 2536275392</v>
          </cell>
          <cell r="G46" t="str">
            <v>СПАО «Ингосстрах»,
период действия договора
с 01.01.2025 по 31.12.2025</v>
          </cell>
          <cell r="H46" t="str">
            <v>690001, 
Приморский край, 
г. Владивосток 
ул. Светланская, д. 85, 
помещ. X</v>
          </cell>
          <cell r="I46" t="str">
            <v>premier25.ru</v>
          </cell>
          <cell r="J46" t="str">
            <v xml:space="preserve"> corp@premier25.ru</v>
          </cell>
        </row>
        <row r="47">
          <cell r="F47" t="str">
            <v>ОГРН 1077847215820, 
ИНН 7842355430</v>
          </cell>
          <cell r="G47" t="str">
            <v>СПАО «Ингосстрах»,
период действия договора
с 07.04.2024 по 06.04.2025</v>
          </cell>
          <cell r="H47" t="str">
            <v>195009, 
г. Санкт-Петербург,
просп. Кондратьевский,
д. 2, литер Л, офис 301</v>
          </cell>
          <cell r="I47" t="str">
            <v>afpb.agency</v>
          </cell>
          <cell r="J47" t="str">
            <v>mail@afpb.ru</v>
          </cell>
        </row>
        <row r="48">
          <cell r="F48" t="str">
            <v>ОГРН 1125836004667, 
ИНН 5836652784</v>
          </cell>
          <cell r="G48" t="str">
            <v>ООО «Абсолют Страхование»,
период действия договора
с 01.01.2025 по 31.12.2025</v>
          </cell>
          <cell r="H48" t="str">
            <v>440000, 
Пензенская область 
г. Пенза, 
ул. Пушкина, д. 3, 
офис 506</v>
          </cell>
          <cell r="I48" t="str">
            <v>CFB2012.ru</v>
          </cell>
          <cell r="J48" t="str">
            <v>235566L@mail.ru</v>
          </cell>
        </row>
        <row r="49">
          <cell r="F49" t="str">
            <v>ОГРН 1143702006931,
ИНН 3702724465</v>
          </cell>
          <cell r="G49" t="str">
            <v>СПАО «Ингосстрах»,
период действия договора
с 01.01.2023 по 31.12.2023</v>
          </cell>
          <cell r="H49" t="str">
            <v>153000, 
Ивановская область, 
г. Иваново, 
ул. Степанова, д. 17</v>
          </cell>
          <cell r="I49" t="str">
            <v>regiondolg.ru</v>
          </cell>
          <cell r="J49" t="str">
            <v>regiondolg@mail.ru</v>
          </cell>
          <cell r="L49" t="str">
            <v>29.12.2023,
37907/23/41694-АЧ</v>
          </cell>
        </row>
        <row r="50">
          <cell r="F50" t="str">
            <v>ОГРН 1115042007960, 
ИНН 5042122070</v>
          </cell>
          <cell r="G50" t="str">
            <v>ПАО СК «Росгосстрах»,
период действия договора
с 17.01.2024 по 16.01.2025</v>
          </cell>
          <cell r="H50" t="str">
            <v>141304, 
Московская область,
Сергиево-Посадский район, 
г. Хотьково, ул. Майолик, д.6</v>
          </cell>
          <cell r="I50" t="str">
            <v>debtpatrol.ru</v>
          </cell>
          <cell r="J50" t="str">
            <v>gkh@debtpatrol.ru</v>
          </cell>
          <cell r="L50" t="str">
            <v>24.02.2025,
50922/25/60137-СБ</v>
          </cell>
        </row>
        <row r="51">
          <cell r="F51" t="str">
            <v>ОГРН 1163443070746, 
ИНН 3460064633</v>
          </cell>
          <cell r="G51" t="str">
            <v>ОАО «АльфаСтрахование»,
период действия договора
с 01.01.2018 по 31.12.2018</v>
          </cell>
          <cell r="H51" t="str">
            <v>400074, 
Волгоградская область,
г. Волгоград, 
ул. Барикадная, д. 1,
ком. 20</v>
          </cell>
          <cell r="I51" t="str">
            <v>generalcg.ru</v>
          </cell>
          <cell r="J51" t="str">
            <v xml:space="preserve">info@generalcg.ru  </v>
          </cell>
          <cell r="L51" t="str">
            <v>26.08.2019, 
34922/19/38119-ВЕ</v>
          </cell>
        </row>
        <row r="52">
          <cell r="F52" t="str">
            <v>ОГРН 1111901004940, 
ИНН 1901104600</v>
          </cell>
          <cell r="G52" t="str">
            <v>АО «Совкомбанк страхование»,
период действия договора
с 21.05.2025 по 20.05.2026</v>
          </cell>
          <cell r="H52" t="str">
            <v>655001, 
Республика Хакасия, 
г. Абакан, 
ул. Крылова, 
д. 96, кв. 130</v>
          </cell>
          <cell r="I52" t="str">
            <v>bvd19.ru</v>
          </cell>
          <cell r="J52" t="str">
            <v>ngv@bvd19.ru</v>
          </cell>
        </row>
        <row r="53">
          <cell r="F53" t="str">
            <v>ОГРН 1157325001910, 
ИНН 7325135420</v>
          </cell>
          <cell r="G53" t="str">
            <v>СПАО «Ингосстрах»,
период действия договора
с 01.01.2018 по 31.12.2018</v>
          </cell>
          <cell r="H53" t="str">
            <v>432001, 
Ульяновская область, 
г. Ульяновск, 
ул. Карла Маркса, д. 13 А, корп. 1</v>
          </cell>
          <cell r="I53" t="str">
            <v>fincollect.ru</v>
          </cell>
          <cell r="J53" t="str">
            <v>info@fincollect.ru</v>
          </cell>
          <cell r="L53" t="str">
            <v>09.11.2018,
322</v>
          </cell>
        </row>
        <row r="54">
          <cell r="F54" t="str">
            <v>ОГРН 1097746059003, 
ИНН 7709824836</v>
          </cell>
          <cell r="G54" t="str">
            <v>АО «АльфаСтрахование»,
период действия договора
с 31.03.2025 по 30.03.2026</v>
          </cell>
          <cell r="H54" t="str">
            <v>115114, 
г. Москва, 
Дербеневская наб., д. 11, этаж 9, помещ. Б</v>
          </cell>
          <cell r="I54" t="str">
            <v>uk-svs.ru</v>
          </cell>
          <cell r="J54" t="str">
            <v>info@uk-svs.ru</v>
          </cell>
        </row>
        <row r="55">
          <cell r="F55" t="str">
            <v>ОГРН 1077758117117, 
ИНН 7714704125</v>
          </cell>
          <cell r="G55" t="str">
            <v>АО «АльфаСтрахование»,
период действия договора
с 01.03.2025 по 29.02.2026</v>
          </cell>
          <cell r="H55" t="str">
            <v>117105, 
г. Москва,
вн.тер.г. муниципальный
округ Нагорный,
Варшавское шоссе, 
д. 26, этаж 2, 
ч. нежил. помещ. 8</v>
          </cell>
          <cell r="I55" t="str">
            <v>oooeos.ru</v>
          </cell>
          <cell r="J55" t="str">
            <v xml:space="preserve">eos@oooeos.ru
info@eos-solutions.ru
</v>
          </cell>
        </row>
        <row r="56">
          <cell r="F56" t="str">
            <v>ОГРН 1157746563347, 
ИНН 9715202234</v>
          </cell>
          <cell r="G56" t="str">
            <v>ООО «Зетта Страхование»,
период действия договора
с 01.11.2022 по 31.10.2023</v>
          </cell>
          <cell r="H56" t="str">
            <v>354037, 
Краснодарский край, 
г. Сочи, пер. Виноградный, д. 2А, офис 12</v>
          </cell>
          <cell r="I56" t="str">
            <v>prof-collection.ru</v>
          </cell>
          <cell r="J56" t="str">
            <v>info@prof-collection.ru</v>
          </cell>
          <cell r="L56" t="str">
            <v>04.07.2023,
325</v>
          </cell>
        </row>
        <row r="57">
          <cell r="F57" t="str">
            <v>ОГРН 1117746354110, 
ИНН 7718846561</v>
          </cell>
          <cell r="G57" t="str">
            <v>ООО «Абсолют Страхование»,
период действия договора
с 17.01.2025 по 16.01.2026</v>
          </cell>
          <cell r="H57" t="str">
            <v>119019, 
г. Москва, 
вн.тер.г. муниципальный
округ Арбат,
ул. Арбат, 
д. 6/2, этаж 4, 
помещ. 2/1/4</v>
          </cell>
          <cell r="I57" t="str">
            <v>mindolg.com</v>
          </cell>
          <cell r="J57" t="str">
            <v>info@mindolg.com</v>
          </cell>
        </row>
        <row r="58">
          <cell r="F58" t="str">
            <v>ОГРН 1146193004748, 
ИНН 6166095992</v>
          </cell>
          <cell r="G58" t="str">
            <v>ООО «Зетта Страхование»,
период действия договора
с 01.09.2021 по 31.08.2022</v>
          </cell>
          <cell r="H58" t="str">
            <v>105120, 
г. Москва, 
Мельницкий пер., д. 1, 
ком. 2В</v>
          </cell>
          <cell r="I58" t="str">
            <v>delta-m.net</v>
          </cell>
          <cell r="L58" t="str">
            <v>29.08.2022,
77922/22/8513217-СЗ</v>
          </cell>
        </row>
        <row r="59">
          <cell r="F59" t="str">
            <v>ОГРН 5077746295402, 
ИНН 7731563442</v>
          </cell>
          <cell r="G59" t="str">
            <v>ООО «Абсолют Страхование»,
период действия договора
с 30.04.2024 по 29.04.2025</v>
          </cell>
          <cell r="H59" t="str">
            <v>115114, 
г. Москва, 
Дербеневская наб., д. 11, помещ. 81, офис 1А-504</v>
          </cell>
          <cell r="I59" t="str">
            <v>cisrlaw.com</v>
          </cell>
          <cell r="J59" t="str">
            <v>info@cisrlaw.com</v>
          </cell>
          <cell r="L59" t="str">
            <v>06.09.2024,
77922/24/430009-НК</v>
          </cell>
        </row>
        <row r="60">
          <cell r="F60" t="str">
            <v>ОГРН 1145958042702, 
ИНН 5907998189</v>
          </cell>
          <cell r="G60" t="str">
            <v>СПАО «Ингосстрах»,
период действия договора
с 17.01.2025 по 16.01.2026</v>
          </cell>
          <cell r="H60" t="str">
            <v>614030, 
Пермский край, 
г. Пермь, 
ул. Кабельщиков, д. 6</v>
          </cell>
          <cell r="I60" t="str">
            <v>vela-perm.ru</v>
          </cell>
          <cell r="J60" t="str">
            <v>vela_perm@mail.ru</v>
          </cell>
        </row>
        <row r="61">
          <cell r="F61" t="str">
            <v>ОГРН 1127847416730, 
ИНН 7806483807</v>
          </cell>
          <cell r="G61" t="str">
            <v>СПАО «Ингосстрах»,
период действия договора
с 01.01.2022 по 31.12.2022</v>
          </cell>
          <cell r="H61" t="str">
            <v>195027, 
г. Санкт-Петербург,
вн.тер.г.
муниципальный округ
Большая Охта,
пр-т Шаумяна, 
д. 4, корп. 1, литера А, помещ. 3-Н, 
офис 315</v>
          </cell>
          <cell r="I61" t="str">
            <v>clevercollect.ru</v>
          </cell>
          <cell r="J61" t="str">
            <v>info@dca.ru</v>
          </cell>
          <cell r="L61" t="str">
            <v>16.06.2023,
78922/23/773087-АЛ</v>
          </cell>
        </row>
        <row r="62">
          <cell r="F62" t="str">
            <v>ОГРН 1117847513365, 
ИНН 7820326919</v>
          </cell>
          <cell r="G62" t="str">
            <v>ООО «Страховая компания «Орбита»,
срок действия договора
с 01.01.2019 по 31.12.2019</v>
          </cell>
          <cell r="H62" t="str">
            <v>195279, 
г. Санкт-Петербург, 
ш. Революции д. 69 
лит. А, офис 222</v>
          </cell>
          <cell r="I62" t="str">
            <v>abc-fin.com</v>
          </cell>
          <cell r="J62" t="str">
            <v> info@abc-fin.com </v>
          </cell>
          <cell r="L62" t="str">
            <v>30.04.2019, 
78922/19/20859-АЛ</v>
          </cell>
        </row>
        <row r="63">
          <cell r="F63" t="str">
            <v>ОГРН 1085658001813, 
ИНН 5609065998</v>
          </cell>
          <cell r="G63" t="str">
            <v>АО «АльфаСтрахование»,
период действия договора
с 16.01.2025 по 15.01.2026</v>
          </cell>
          <cell r="H63" t="str">
            <v>460000, 
Оренбургская область, 
г. Оренбург, 
ул. Гая, д. 3</v>
          </cell>
          <cell r="I63" t="str">
            <v>oda56.ru</v>
          </cell>
          <cell r="J63" t="str">
            <v>center@oda56.ru</v>
          </cell>
        </row>
        <row r="64">
          <cell r="F64" t="str">
            <v>ОГРН 1136194001602, 
ИНН 6168064037</v>
          </cell>
          <cell r="G64" t="str">
            <v>АО «Акционерная СК «РОСМЕД»,
период действия договора
с 01.01.2017 по 31.12.2017</v>
          </cell>
          <cell r="H64" t="str">
            <v>344091, 
Ростовская область, 
г. Ростов-на-Дону, 
ул. Малиновского, 
д. 3Д, офис 31</v>
          </cell>
          <cell r="I64" t="str">
            <v>ag-pu.ru</v>
          </cell>
          <cell r="L64" t="str">
            <v>10.01.2018, 
61919/18/194-ЮР</v>
          </cell>
        </row>
        <row r="65">
          <cell r="F65" t="str">
            <v>ОГРН 1086672016925, 
ИНН 6672274395</v>
          </cell>
          <cell r="G65" t="str">
            <v>СПАО «Ингосстрах»,
период действия договора
с 30.12.2024 по 29.12.2025</v>
          </cell>
          <cell r="H65" t="str">
            <v>620073, 
Свердловская область,
г. Екатеринбург, 
ул. Крестинского, д. 53Б</v>
          </cell>
          <cell r="I65" t="str">
            <v>LLC-Avantage.ru</v>
          </cell>
          <cell r="J65" t="str">
            <v>LLC-Avantage@mail.ru</v>
          </cell>
        </row>
        <row r="66">
          <cell r="F66" t="str">
            <v>ОГРН 1107746642167, 
ИНН 7710872418</v>
          </cell>
          <cell r="G66" t="str">
            <v>ООО «Зетта Страхование»,
период действия договора
с 15.01.2018 по 14.01.2019</v>
          </cell>
          <cell r="H66" t="str">
            <v>115088, 
г. Москва, 
ул. Угрешская, д. 2, 
стр. 2, ком. 16, 23, 
офис В</v>
          </cell>
          <cell r="I66" t="str">
            <v>contrust-cm.ru</v>
          </cell>
          <cell r="L66" t="str">
            <v>12.12.2018, 
77922/18/146549-СЗ</v>
          </cell>
        </row>
        <row r="67">
          <cell r="F67" t="str">
            <v>ОГРН 1097847236310, 
ИНН 7840417963</v>
          </cell>
          <cell r="G67" t="str">
            <v>АО «АльфаСтрахование»,
период действия договора
с 01.01.2018 по 31.12.2018</v>
          </cell>
          <cell r="H67" t="str">
            <v>197101, 
г. Санкт-Петербург, 
ул. Дивенская, д. 1, 
лит. А</v>
          </cell>
          <cell r="I67" t="str">
            <v>kitkapital.ru</v>
          </cell>
          <cell r="J67" t="str">
            <v>info@kitkapital.ru</v>
          </cell>
          <cell r="L67" t="str">
            <v xml:space="preserve">13.11.2018, 
78922/18/40205-АЛ </v>
          </cell>
        </row>
        <row r="68">
          <cell r="F68" t="str">
            <v>ОГРН 1086952029339, 
ИНН 6950094350</v>
          </cell>
          <cell r="G68" t="str">
            <v>ООО «Абсолют Страхование»,
период действия договора
с 16.01.2025 по 15.01.2026</v>
          </cell>
          <cell r="H68" t="str">
            <v>170006, 
Тверская область, 
г. Тверь, 
ул. Брагина, д. 6А, 
офис 307</v>
          </cell>
          <cell r="I68" t="str">
            <v>pkolex.ru</v>
          </cell>
          <cell r="J68" t="str">
            <v>info@sodeistvie-tv.ru</v>
          </cell>
        </row>
        <row r="69">
          <cell r="F69" t="str">
            <v>ОГРН 1080276008581, 
ИНН 0276118240</v>
          </cell>
          <cell r="G69" t="str">
            <v>СПАО «Ингосстрах»,
период действия договора
с 24.01.2025 по 23.01.2026</v>
          </cell>
          <cell r="H69" t="str">
            <v>450059,, 
Республика Башкортостан,
г.о. город Уфа,
г. Уфа, 
ул. Рихарда Зорге, 
д. 34, кв. 19</v>
          </cell>
          <cell r="I69" t="str">
            <v>uraldolgnadzor.ru</v>
          </cell>
          <cell r="J69" t="str">
            <v>uraldolgnadzor@yandex.ru</v>
          </cell>
        </row>
        <row r="70">
          <cell r="F70" t="str">
            <v>ОГРН 1091001002509, 
ИНН 1001219735</v>
          </cell>
          <cell r="G70" t="str">
            <v>АО «Зетта Страхование»,
период действия договора
с 20.12.2024 по 19.12.2025</v>
          </cell>
          <cell r="H70" t="str">
            <v>185035, 
Республика Карелия, 
г. Петрозаводск, 
ул. Гоголя, д. 58, 2 этаж</v>
          </cell>
          <cell r="I70" t="str">
            <v xml:space="preserve"> dolgovoeagentstvo.pro</v>
          </cell>
          <cell r="J70" t="str">
            <v>sud@ilma.me</v>
          </cell>
        </row>
        <row r="71">
          <cell r="F71" t="str">
            <v>ОГРН 1159102132750, 
ИНН 9102201986</v>
          </cell>
          <cell r="G71" t="str">
            <v>ООО «ИНКОР Страхование»,
период действия договора
с 12.01.2018 по 11.01.2019</v>
          </cell>
          <cell r="H71" t="str">
            <v>295034, 
Республика Крым, 
г. Симферополь, 
просп. Кирова, д. 29/1, 
офис 413-Б</v>
          </cell>
          <cell r="I71" t="str">
            <v>finsoyuz.ru</v>
          </cell>
          <cell r="J71" t="str">
            <v>info@finsoyuz.ru</v>
          </cell>
          <cell r="L71" t="str">
            <v>28.08.2018, 
82906/18/16129-ИР</v>
          </cell>
        </row>
        <row r="72">
          <cell r="F72" t="str">
            <v>ОГРН 1159102131760, 
ИНН 9102201601</v>
          </cell>
          <cell r="G72" t="str">
            <v>АО «Акционерная СК «РОСМЕД»,
период действия 
с 12.01.2017 по 11.01.2018</v>
          </cell>
          <cell r="H72" t="str">
            <v>295000, 
Республика Крым, 
г. Симферополь, 
ул. Петропавловская, 
д. 3, офис 314</v>
          </cell>
          <cell r="I72" t="str">
            <v>progres-servis.ru</v>
          </cell>
          <cell r="J72" t="str">
            <v>info@progress-srv.ru</v>
          </cell>
          <cell r="L72" t="str">
            <v>06.03.2018,
82906/18/3824-ИР</v>
          </cell>
        </row>
        <row r="73">
          <cell r="F73" t="str">
            <v>ОГРН 1159102128921, 
ИНН 9102200252</v>
          </cell>
          <cell r="G73" t="str">
            <v>ООО «Абсолют Страхование»,
период действия договора
с 25.03.2021 по 24.03.2022</v>
          </cell>
          <cell r="H73" t="str">
            <v>344033, 
Ростовская область, 
г.о. город  Ростов-на-Дону, 
г. Ростов-на-Дону, 
ул. Магнитогорская, 
д. 1Б, ком. 41</v>
          </cell>
          <cell r="I73" t="str">
            <v>prioritet-org.ru</v>
          </cell>
          <cell r="L73" t="str">
            <v>28.07.2021,
61922/21/75320-МЧ</v>
          </cell>
        </row>
        <row r="74">
          <cell r="F74" t="str">
            <v>ОГРН 1159102132771, 
ИНН 9102202041</v>
          </cell>
          <cell r="G74" t="str">
            <v>АО «Акционерная страховая компания «РОСМЕД»,
период действия договора
с 12.01.2017 по 11.01.2018</v>
          </cell>
          <cell r="H74" t="str">
            <v>295034, 
Республика Крым, 
г. Симферополь, 
просп. Кирова, д. 29/1, 
офис 413-Б</v>
          </cell>
          <cell r="I74" t="str">
            <v>personalaktiv.ru</v>
          </cell>
          <cell r="J74" t="str">
            <v>info@personalaktiv.ru</v>
          </cell>
          <cell r="L74" t="str">
            <v>20.02.2018,
82906/18/2813-ИР</v>
          </cell>
        </row>
        <row r="75">
          <cell r="F75" t="str">
            <v>ОГРН 1159102130549, 
ИНН 9102201009</v>
          </cell>
          <cell r="G75" t="str">
            <v>ПАО СК «Росгосстрах»,
период действия договора
с 25.03.2025 по 24.03.2026</v>
          </cell>
          <cell r="H75" t="str">
            <v>358000, 
Республика Калмыкия, 
г.о. город Элиста,
г. Элиста,
ул. В.И. Ленина,
д. 240, офис 306</v>
          </cell>
          <cell r="I75" t="str">
            <v>ooo-kontrol.com</v>
          </cell>
          <cell r="J75" t="str">
            <v>info@ooo-kontrol.com</v>
          </cell>
        </row>
        <row r="76">
          <cell r="F76" t="str">
            <v>ОГРН 1147746559707, 
ИНН 7727834940</v>
          </cell>
          <cell r="G76" t="str">
            <v>ООО «Абсолют Страхование»,
период действия договора
с 23.03.2025 по 22.03.2026</v>
          </cell>
          <cell r="H76" t="str">
            <v>109382, 
г. Москва, 
ул. Судакова, д. 10, 
офис 213</v>
          </cell>
          <cell r="I76" t="str">
            <v>daverus.ru</v>
          </cell>
          <cell r="J76" t="str">
            <v xml:space="preserve">vozvrat@daverus.ru         </v>
          </cell>
        </row>
        <row r="77">
          <cell r="F77" t="str">
            <v>ОГРН 1097746070267, 
ИНН 7723706312</v>
          </cell>
          <cell r="G77" t="str">
            <v>ООО «Зетта Страхование»,
период действия договора
с 14.09.2025 по 13.09.2026</v>
          </cell>
          <cell r="H77" t="str">
            <v>111033, 
г. Москва,
вн.тер.г. муниципальный
округ Лефортово,
ул. Золоторожский вал, 
д. 11, стр. 21, этаж 4, 
помещ./оф. V, ком. 409</v>
          </cell>
          <cell r="I77" t="str">
            <v>strategiya.msk.ru</v>
          </cell>
          <cell r="J77" t="str">
            <v>info@strategiya.msk.ru</v>
          </cell>
        </row>
        <row r="78">
          <cell r="F78" t="str">
            <v>ОГРН 1140916001060, 
ИНН 0916009139</v>
          </cell>
          <cell r="G78" t="str">
            <v>СПАО «Ингосстрах»,
период действия договора
с 26.01.2025 по 25.01.2026</v>
          </cell>
          <cell r="H78" t="str">
            <v>369000, 
Карачаево-Черкесская Республика, 
г. Черкесск, 
ул. Ставропольская,
д. 40-А, офис 1-3</v>
          </cell>
          <cell r="I78" t="str">
            <v>kadialogfinans.umi.ru</v>
          </cell>
          <cell r="J78" t="str">
            <v>kadialogfinans@mail.ru</v>
          </cell>
        </row>
        <row r="79">
          <cell r="F79" t="str">
            <v>ОГРН 1037716007780, 
ИНН 7716228295</v>
          </cell>
          <cell r="G79" t="str">
            <v>СПАО «Ингосстрах»,
период действия договора
с 26.03.2025 по 25.03.2026</v>
          </cell>
          <cell r="H79" t="str">
            <v>129344, 
г. Москва, 
ул. Верхоянская, д. 18, 
корп. 2, помещ. 2, офис 141</v>
          </cell>
          <cell r="I79" t="str">
            <v>svs-group.ru</v>
          </cell>
          <cell r="J79" t="str">
            <v>info@svs-group.ru</v>
          </cell>
        </row>
        <row r="80">
          <cell r="F80" t="str">
            <v>ОГРН 5087746292585, 
ИНН 7702686930</v>
          </cell>
          <cell r="G80" t="str">
            <v>ПАО СК «Росгосстрах»,
период действия договора
с 25.01.2025 по 24.01.2026</v>
          </cell>
          <cell r="H80" t="str">
            <v>117218, 
г. Москва, 
ул. Кржижановского, 
д. 15, корп. 5, офис 208</v>
          </cell>
          <cell r="I80" t="str">
            <v>regionc.ru</v>
          </cell>
          <cell r="J80" t="str">
            <v>info@regionc.ru</v>
          </cell>
        </row>
        <row r="81">
          <cell r="F81" t="str">
            <v>ОГРН 1145476156055, 
ИНН 5406796664</v>
          </cell>
          <cell r="G81" t="str">
            <v>СПАО «Ингосстрах»,
период действия договора
с 19.01.2025 по 18.01.2026</v>
          </cell>
          <cell r="H81" t="str">
            <v>630099, 
Новосибирская область,
г.о. город Новосибирск, 
г. Новосибирск, 
ул. Урицкого, 
д. 21, этаж 3, 
помещ. 7,9,10,11,12,13,14,15,16</v>
          </cell>
          <cell r="I81" t="str">
            <v>caforward.ru</v>
          </cell>
          <cell r="J81" t="str">
            <v>dolg.info@caforward.ru</v>
          </cell>
        </row>
        <row r="82">
          <cell r="F82" t="str">
            <v>ОГРН 1086455000521, 
ИНН 6455047081</v>
          </cell>
          <cell r="G82" t="str">
            <v>АО «АльфаСтрахование»,
период действия договора
с 01.02.2025 по 31.01.2026</v>
          </cell>
          <cell r="H82" t="str">
            <v>410056, 
Саратовская область, 
г. Саратов, 
ул. им. Пугачева Е.И., 
д. 54/62, лит. Г, помещ. 3</v>
          </cell>
          <cell r="I82" t="str">
            <v>avdtriada.ru</v>
          </cell>
          <cell r="J82" t="str">
            <v>avd_triada@mail.ru</v>
          </cell>
        </row>
        <row r="83">
          <cell r="F83" t="str">
            <v>ОГРН 1166313083265, 
ИНН 6316220412</v>
          </cell>
          <cell r="G83" t="str">
            <v>ООО «Абсолют Страхование»,
период действия договора
с 11.05.2025 по 10.05.2026</v>
          </cell>
          <cell r="H83" t="str">
            <v>443079, 
Самарская область, 
г. Самара, 
ул. Революциионная,
д. 111, этаж 1</v>
          </cell>
          <cell r="I83" t="str">
            <v>legalc.ru</v>
          </cell>
          <cell r="J83" t="str">
            <v>valeriy.chernov@legalc.ru</v>
          </cell>
        </row>
        <row r="84">
          <cell r="F84" t="str">
            <v>ОГРН 1105257006216, 
ИНН 5257119624</v>
          </cell>
          <cell r="G84" t="str">
            <v>ООО «Зетта Страхование»,
период действия договора
с 01.01.2024 по 31.12.2025</v>
          </cell>
          <cell r="H84" t="str">
            <v>603005, 
Нижегородская область, 
г. Нижний Новгород, 
ул. Пискунова, д. 21/2, 
помещ. 31</v>
          </cell>
          <cell r="I84" t="str">
            <v>zhki-nn.ru</v>
          </cell>
          <cell r="J84" t="str">
            <v>SolomenkovaEL@yandex.ru</v>
          </cell>
        </row>
        <row r="85">
          <cell r="F85" t="str">
            <v>ОГРН 1166501051166, 
ИНН 6501281184</v>
          </cell>
          <cell r="G85" t="str">
            <v>АО «АльфаСтрахование»,
период действия договора
с 20.01.2025 по 19.01.2026</v>
          </cell>
          <cell r="H85" t="str">
            <v>693023, 
Сахалинская область, 
г. Южно-Сахалинск, 
ул. Алексея Максимовича
Горького, д. 23</v>
          </cell>
          <cell r="I85" t="str">
            <v>megasakh.ru</v>
          </cell>
          <cell r="J85" t="str">
            <v>office@megasakh.ru</v>
          </cell>
        </row>
        <row r="86">
          <cell r="F86" t="str">
            <v>ОГРН 1093702019300, 
ИНН 3702593710</v>
          </cell>
          <cell r="G86" t="str">
            <v>ООО «Зетта Страхование»,
период действия договора
с 30.01.2025 по 29.01.2026</v>
          </cell>
          <cell r="H86" t="str">
            <v>153000, 
Ивановская область 
г. Иваново, 
ул. Богдана
Хмельницкого, д. 83,
офис 5</v>
          </cell>
          <cell r="I86" t="str">
            <v>ard-iv.ru</v>
          </cell>
          <cell r="J86" t="str">
            <v>Аrd-ivanovo@mail.ru</v>
          </cell>
        </row>
        <row r="87">
          <cell r="F87" t="str">
            <v>ОГРН 1155260007209, 
ИНН 5260410400</v>
          </cell>
          <cell r="G87" t="str">
            <v xml:space="preserve">САО «ВСК»,
период действия договора
с 21.10.2024 по 20.10.2027
</v>
          </cell>
          <cell r="H87" t="str">
            <v>603087, 
Нижегородская область, 
г. Нижний Новгород, 
ул. Казанское шоссе, 
д. 10, корп.3, офис 2</v>
          </cell>
          <cell r="I87" t="str">
            <v>ooosaab.ru</v>
          </cell>
          <cell r="J87" t="str">
            <v>Info@zaosaab.ru</v>
          </cell>
        </row>
        <row r="88">
          <cell r="F88" t="str">
            <v>ОГРН 1137746368847, 
ИНН 7702814010</v>
          </cell>
          <cell r="G88" t="str">
            <v>САО «ВСК»,
период действия договора
с 13.01.2024 по 12.01.2027</v>
          </cell>
          <cell r="H88" t="str">
            <v>603087, 
Нижегородская область, 
г. Нижний Новгород, Казанское шоссе, д. 10, корп.3, офис 2</v>
          </cell>
          <cell r="I88" t="str">
            <v>oooafk.ru</v>
          </cell>
          <cell r="J88" t="str">
            <v>Info@oooafk.ru</v>
          </cell>
        </row>
        <row r="89">
          <cell r="F89" t="str">
            <v>ОГРН 1145262008980, 
ИНН 5262304647</v>
          </cell>
          <cell r="G89" t="str">
            <v>СПАО «Ингосстрах»,
период действия договора
с 06.02.2018 по 05.02.2019</v>
          </cell>
          <cell r="H89" t="str">
            <v>603022, 
Нижегородская область, 
г. Нижний Новгород, 
ул. Тимирязева, д. 15, 
корп. 2, офис 302</v>
          </cell>
          <cell r="I89" t="str">
            <v>adebt.ru</v>
          </cell>
          <cell r="J89" t="str">
            <v xml:space="preserve">ald@debt.ru </v>
          </cell>
          <cell r="L89" t="str">
            <v>17.01.2019, 
33</v>
          </cell>
        </row>
        <row r="90">
          <cell r="F90" t="str">
            <v>ОГРН 1097746780460, 
ИНН 7728718713</v>
          </cell>
          <cell r="G90" t="str">
            <v>АО «Совкомбанк страхование»,
период действия договора
с 21.02.2025 по 20.02.2026</v>
          </cell>
          <cell r="H90" t="str">
            <v xml:space="preserve">127287, 
г. Москва,
ул. Писцовая,
д. 16, корп. 2, этаж 1,
помещ. 1,3, комн. 1-18 </v>
          </cell>
          <cell r="I90" t="str">
            <v>nasd.su</v>
          </cell>
          <cell r="J90" t="str">
            <v>info@nasd.su</v>
          </cell>
        </row>
        <row r="91">
          <cell r="F91" t="str">
            <v>ОГРН 1169102089221, 
ИНН 9102220668</v>
          </cell>
          <cell r="G91" t="str">
            <v>ООО «Росгосстрах»,
период действия договора
с 25.03.2023 по 24.03.2024</v>
          </cell>
          <cell r="H91" t="str">
            <v>295034, 
Республика Крым, 
г. Симферополь, 
просп. Кирова, д. 29/1, 
офис 416-А</v>
          </cell>
          <cell r="I91" t="str">
            <v>перспектива.click</v>
          </cell>
          <cell r="J91" t="str">
            <v>xn@80adiapl6abiko.click</v>
          </cell>
          <cell r="L91" t="str">
            <v>06.07.2023,
82907/23/30694-ЮМ</v>
          </cell>
        </row>
        <row r="92">
          <cell r="F92" t="str">
            <v>ОГРН 5167746285890, 
ИНН 7751030812</v>
          </cell>
          <cell r="G92" t="str">
            <v>ООО СК «Уралсиб Страхование»,
период действия договора
с 21.02.2020 по 19.02.2021</v>
          </cell>
          <cell r="H92" t="str">
            <v>123298, 
г. Москва, 
ул. Хорошевская 3-я, 
д. 13, корп. 1, помещ. 5, 6</v>
          </cell>
          <cell r="I92" t="str">
            <v>collective.msk.ru</v>
          </cell>
          <cell r="L92" t="str">
            <v>02.12.2022,
77922/22/9617596-ВК</v>
          </cell>
        </row>
        <row r="93">
          <cell r="F93" t="str">
            <v>ОГРН 1067760708949, 
ИНН 7736551151</v>
          </cell>
          <cell r="G93" t="str">
            <v>АО «Совкомбанк страхование»,
период действия договора
с 22.02.2025 по 21.02.2026</v>
          </cell>
          <cell r="H93" t="str">
            <v>119119, 
г. Москва, 
просп. Ленинский, 
д. 42, корп 1,2,3, 
этаж 1, помещ. I, ком. 88</v>
          </cell>
          <cell r="I93" t="str">
            <v>abv-collection.ru</v>
          </cell>
          <cell r="J93" t="str">
            <v>info@abv-collection.ru</v>
          </cell>
        </row>
        <row r="94">
          <cell r="F94" t="str">
            <v>ОГРН 1098601001124, 
ИНН 8601038645</v>
          </cell>
          <cell r="G94" t="str">
            <v>СПАО «Ингосстрах»,
период действия договора
с 30.01.2025 по 29.01.2026</v>
          </cell>
          <cell r="H94" t="str">
            <v>620075, 
Свердловская область, 
г. Екатеринбург, 
ул. Горького, д. 63, офис 226</v>
          </cell>
          <cell r="I94" t="str">
            <v>ugra-collector.ru</v>
          </cell>
          <cell r="J94" t="str">
            <v>agency@ugra-collector.ru</v>
          </cell>
        </row>
        <row r="95">
          <cell r="F95" t="str">
            <v>ОГРН 1156658072340, 
ИНН 6685099905</v>
          </cell>
          <cell r="G95" t="str">
            <v>СПАО «Ингосстрах»,
период действия договора
с 25.01.2025 по 24.01.2026</v>
          </cell>
          <cell r="H95" t="str">
            <v>620014, 
Свердловская область, 
г. Екатеринбург, 
ул. Добролюбова, 
д. 16, офис 717</v>
          </cell>
          <cell r="I95" t="str">
            <v>arsfinance.ru</v>
          </cell>
          <cell r="J95" t="str">
            <v>legal@arsfinance.ru</v>
          </cell>
        </row>
        <row r="96">
          <cell r="F96" t="str">
            <v>ОГРН 1148602007840, 
ИНН 8602219436</v>
          </cell>
          <cell r="G96" t="str">
            <v>СПАО «Ингосстрах»,
период действия договора
с 17.02.2025 по 16.02.2026</v>
          </cell>
          <cell r="H96" t="str">
            <v>625002, 
Тюменская область, 
г.о. город Тюмень, 
ул. Комсомольская, д. 49, 
офис 401</v>
          </cell>
          <cell r="I96" t="str">
            <v>region-collector.ru</v>
          </cell>
          <cell r="J96" t="str">
            <v>agency@region-col.ru</v>
          </cell>
        </row>
        <row r="97">
          <cell r="F97" t="str">
            <v>ОГРН 1146230003127, 
ИНН 6230085345</v>
          </cell>
          <cell r="G97" t="str">
            <v>СПАО «Ингосстрах»,
период действия договора
с 25.01.2025 по 24.01.2026</v>
          </cell>
          <cell r="H97" t="str">
            <v>390037, 
Рязанская область, 
г. Рязань, 
ул. Большая, д. 106,
помещ. Н11</v>
          </cell>
          <cell r="I97" t="str">
            <v>specsnab71.ru</v>
          </cell>
          <cell r="J97" t="str">
            <v>info@specsnab71.ru</v>
          </cell>
        </row>
        <row r="98">
          <cell r="F98" t="str">
            <v>ОГРН 1126449003262, 
ИНН 6449066167</v>
          </cell>
          <cell r="G98" t="str">
            <v>АО «АльфаСтрахование»,
период действия договора
с 10.02.2025 по 09.02.2026</v>
          </cell>
          <cell r="H98" t="str">
            <v>413116, 
Саратовская область, 
г. Энгельс, 
просп. Строителей, д. 82</v>
          </cell>
          <cell r="I98" t="str">
            <v>platan64.ru</v>
          </cell>
          <cell r="J98" t="str">
            <v>direct@platan64.ru</v>
          </cell>
        </row>
        <row r="99">
          <cell r="F99" t="str">
            <v>ОГРН 1127746618768, 
ИНН 7707782563</v>
          </cell>
          <cell r="G99" t="str">
            <v>ПАО СК «Росгосстрах»,
период действия договора
с 21.02.2025 по 20.02.2027</v>
          </cell>
          <cell r="H99" t="str">
            <v>127055, 
г. Москва, 
ул. Бутырский Вал, 
д. 68/70, стр. 1, этаж 2, 
помещ. 1, ком. 4</v>
          </cell>
          <cell r="I99" t="str">
            <v>rsvcollection.ru</v>
          </cell>
          <cell r="J99" t="str">
            <v xml:space="preserve">legal@rsvcollection.ru </v>
          </cell>
        </row>
        <row r="100">
          <cell r="F100" t="str">
            <v>ОГРН 1080276001926, 
ИНН 0276114446</v>
          </cell>
          <cell r="G100" t="str">
            <v>АО «АльфаСтрахование»,
период действия договора
с 21.07.2025 по 20.07.2026</v>
          </cell>
          <cell r="H100" t="str">
            <v xml:space="preserve">450055, 
Республика Башкортостан,
г.о. город Уфа 
г. Уфа, 
ул. Российская, д. 22, 
офис. 3 </v>
          </cell>
          <cell r="I100" t="str">
            <v>kollektor-rus.ru</v>
          </cell>
          <cell r="J100" t="str">
            <v>kollektor-rus@mail.ru</v>
          </cell>
        </row>
        <row r="101">
          <cell r="F101" t="str">
            <v>ОГРН 1132468028912, 
ИНН 2462226285</v>
          </cell>
          <cell r="G101" t="str">
            <v>СПАО «Ингосстрах»,
период действия договора
с 01.01.2025 по 31.12.2025</v>
          </cell>
          <cell r="H101" t="str">
            <v>660017, 
Красноярский край, 
г. Красноярск, 
просп. Мира, д. 94, 
помещ. 501, офис 3</v>
          </cell>
          <cell r="I101" t="str">
            <v>kolizey24.ru</v>
          </cell>
          <cell r="J101" t="str">
            <v>oookolizei01@yandex.ru</v>
          </cell>
        </row>
        <row r="102">
          <cell r="F102" t="str">
            <v>ОГРН 1072312013245, 
ИНН 2312143512</v>
          </cell>
          <cell r="G102" t="str">
            <v>АО «Совкомбанк страхование»,
период действия договора
с 23.02.2025 по 22.02.2026</v>
          </cell>
          <cell r="H102" t="str">
            <v>350911, 
Краснодарский край, 
г. Краснодар, 
ул. Трамвайная, д. 25, 
офис 9</v>
          </cell>
          <cell r="I102" t="str">
            <v>usbufo.ru</v>
          </cell>
          <cell r="J102" t="str">
            <v>info@usbufo.ru</v>
          </cell>
        </row>
        <row r="103">
          <cell r="F103" t="str">
            <v>ОГРН 1152308005222, 
ИНН 2308219173</v>
          </cell>
          <cell r="G103" t="str">
            <v xml:space="preserve">СПАО «Ингосстрах»,
период действия договора
с 05.06.2018 по 04.06.2019 </v>
          </cell>
          <cell r="H103" t="str">
            <v>350020, 
Краснодарский край, 
г. Краснодар, 
ул. Красная, д. 139, л. А2, помещ. 21</v>
          </cell>
          <cell r="I103" t="str">
            <v>Collector-nep.ru</v>
          </cell>
          <cell r="J103" t="str">
            <v>director@collector-nep.ru</v>
          </cell>
          <cell r="L103" t="str">
            <v>18.04.2019, 
23922/19/59549-ДТ</v>
          </cell>
        </row>
        <row r="104">
          <cell r="F104" t="str">
            <v>ОГРН 1118602006786, 
ИНН 8602183821</v>
          </cell>
          <cell r="G104" t="str">
            <v>СПАО «Ингосстрах»,
период действия договора
с 28.01.2025 по 27.01.2026</v>
          </cell>
          <cell r="H104" t="str">
            <v>628404, 
ХМАО-Югра, 
г. Сургут, 
ул. Григория Кукуевицкого, 
д. 15, офис 305</v>
          </cell>
          <cell r="I104" t="str">
            <v>expresskd.ru</v>
          </cell>
          <cell r="J104" t="str">
            <v>info@expresskd.ru</v>
          </cell>
        </row>
        <row r="105">
          <cell r="F105" t="str">
            <v>ОГРН 1146658012896, 
ИНН 6658459228</v>
          </cell>
          <cell r="G105" t="str">
            <v>СПАО «Ингосстрах»,
период действия договора
с 23.01.2025 по 22.01.2026</v>
          </cell>
          <cell r="H105" t="str">
            <v>620034, 
Свердловская область, 
г. Екатеринбург, 
ул. Бебеля, д. 108, кв. 50</v>
          </cell>
          <cell r="I105" t="str">
            <v>urteh-ekb.ru</v>
          </cell>
          <cell r="J105" t="str">
            <v>av.rodin@bk.ru</v>
          </cell>
        </row>
        <row r="106">
          <cell r="F106" t="str">
            <v>ОГРН 1146316007793, 
ИНН 6316201956</v>
          </cell>
          <cell r="G106" t="str">
            <v>СПАО «Ингосстрах»,
период действия договора
с 18.01.2025 по 17.01.2026</v>
          </cell>
          <cell r="H106" t="str">
            <v>443080,
Самарская область,
г.о. Самара,
г. Самара,
вн. р-н Октябрьский,
ул. Революционная, д. 70, литера 3, помещ. 25</v>
          </cell>
          <cell r="I106" t="str">
            <v>pravza.com</v>
          </cell>
          <cell r="J106" t="str">
            <v>pzsamara@gmail.com</v>
          </cell>
        </row>
        <row r="107">
          <cell r="F107" t="str">
            <v>ОГРН 1147748149251, 
ИНН 7715141813</v>
          </cell>
          <cell r="G107" t="str">
            <v>ООО СК «Уралсиб Страхование»,
период действия договора
с 05.02.2018 по 04.02.2019</v>
          </cell>
          <cell r="H107" t="str">
            <v>127015, 
г. Москва, 
ул. Большая Новодмитровская, 
д. 23, стр. 6</v>
          </cell>
          <cell r="I107" t="str">
            <v>pfbcollection.ru</v>
          </cell>
          <cell r="L107" t="str">
            <v>27.09.2019, 
1101</v>
          </cell>
        </row>
        <row r="108">
          <cell r="F108" t="str">
            <v>ОГРН 1157746620206,
ИНН 7709462946</v>
          </cell>
          <cell r="G108" t="str">
            <v xml:space="preserve">СПАО «Ингосстрах»,
период действия договора
с 22.02.2017 по 21.02.2018 </v>
          </cell>
          <cell r="H108" t="str">
            <v>125130, 
г. Москва,
Старопетровский проезд, 
д. 7А, стр. 25, офис 2</v>
          </cell>
          <cell r="I108" t="str">
            <v>loggcollection.ru</v>
          </cell>
          <cell r="L108" t="str">
            <v>19.07.2018, 
77922/18/72445-СЗ</v>
          </cell>
        </row>
        <row r="109">
          <cell r="F109" t="str">
            <v>ОГРН 1147847101577, 
ИНН 7805646537</v>
          </cell>
          <cell r="G109" t="str">
            <v>ООО «Абсолют Страхование»,
период действия договора
с 30.04.2025 по 29.04.2026</v>
          </cell>
          <cell r="H109" t="str">
            <v>197374, 
г. Санкт-Петербург, 
ул. Мебельная, д. 12, 
корп. 1, литер А, помещ. 55-Н, офис 420</v>
          </cell>
          <cell r="I109" t="str">
            <v>dafemida.ru</v>
          </cell>
          <cell r="J109" t="str">
            <v>info@dafemida.ru</v>
          </cell>
        </row>
        <row r="110">
          <cell r="F110" t="str">
            <v>ОГРН 1057749697587,
ИНН 7709653027</v>
          </cell>
          <cell r="G110" t="str">
            <v>АО «Совкомбанк страхование»,
период действия договора
с 15.03.2025 по 14.03.2026</v>
          </cell>
          <cell r="H110" t="str">
            <v>140180, 
Московская область, 
г. Жуковский, 
ул. Гагарина, д. 85В, помещ. 1</v>
          </cell>
          <cell r="I110" t="str">
            <v>accept-debts.ru</v>
          </cell>
          <cell r="J110" t="str">
            <v>accept@scoring-accept.ru</v>
          </cell>
        </row>
        <row r="111">
          <cell r="F111" t="str">
            <v>ОГРН 1087451014474, 
ИНН 7451274751</v>
          </cell>
          <cell r="G111" t="str">
            <v>АО «Совкомбанк страхование»,
период действия договора
с 25.03.2025 по 24.03.2026</v>
          </cell>
          <cell r="H111" t="str">
            <v>633011, 
Новосибирская область,
г.о. город Бердск, 
г. Бердск, 
ул. Комсомольская, 
д. 14</v>
          </cell>
          <cell r="I111" t="str">
            <v>partner-group.org</v>
          </cell>
          <cell r="J111" t="str">
            <v>manager@partner-group.org</v>
          </cell>
        </row>
        <row r="112">
          <cell r="F112" t="str">
            <v>ОГРН 1163443069415, 
ИНН 3443130766</v>
          </cell>
          <cell r="G112" t="str">
            <v>СПАО «Ингосстрах»,
период действия договора
с 22.03.2025 по 21.03.2026</v>
          </cell>
          <cell r="H112" t="str">
            <v>400117, 
Волгоградская область, 
г. Волгоград, 
ул. им. Землячки, д. 66 А, 
офис 106</v>
          </cell>
          <cell r="I112" t="str">
            <v>ucmks.ru</v>
          </cell>
          <cell r="J112" t="str">
            <v>utist@ucmks.ru</v>
          </cell>
        </row>
        <row r="113">
          <cell r="F113" t="str">
            <v>ОГРН 1153702020053, 
ИНН 3702118432</v>
          </cell>
          <cell r="G113" t="str">
            <v>ООО «Зетта Страхование»,
период действия договора
с 01.03.2025 по 28.02.2026</v>
          </cell>
          <cell r="H113" t="str">
            <v>155900, 
Ивановская область, 
г. Шуя, 
ул. Свердлова, д. 104,
кв. 90</v>
          </cell>
          <cell r="I113" t="str">
            <v>kreditkollekt.ru</v>
          </cell>
          <cell r="J113" t="str">
            <v>Kredit-kollekt@mail.ru</v>
          </cell>
        </row>
        <row r="114">
          <cell r="F114" t="str">
            <v>ОГРН 1117746010733, 
ИНН 7703735555</v>
          </cell>
          <cell r="G114" t="str">
            <v>АО «АльфаСтрахование»,
период действия договора
с 05.02.2018 по 04.02.2019</v>
          </cell>
          <cell r="H114" t="str">
            <v>123022, 
г. Москва, 
ул. 2-я Звенигородская, 
д. 13, стр. 15</v>
          </cell>
          <cell r="I114" t="str">
            <v>algo.msk.ru</v>
          </cell>
          <cell r="L114" t="str">
            <v>19.09.2018, 
77922/18/100667-НБ</v>
          </cell>
        </row>
        <row r="115">
          <cell r="F115" t="str">
            <v>ОГРН 1157746706776, 
ИНН 7735145855</v>
          </cell>
          <cell r="G115" t="str">
            <v>ООО СК «Гелиос»,
период действия договора
с 01.01.2025 по 31.12.2025</v>
          </cell>
          <cell r="H115" t="str">
            <v>124482,
г. Москва,
вн. тер. г. муниципальный
округ Савелки,
г. Зеленоград,
Савёлкинский проезд, 
д. 4, помещ. 4/21</v>
          </cell>
          <cell r="I115" t="str">
            <v>avrora-consult.ru</v>
          </cell>
          <cell r="J115" t="str">
            <v>avrora-consult@mail.ru</v>
          </cell>
        </row>
        <row r="116">
          <cell r="F116" t="str">
            <v>ОГРН 1167746430125, 
ИНН 9705066046</v>
          </cell>
          <cell r="G116" t="str">
            <v>АО «АбсолютСтрахование»,
период действия договора
с 30.04.2023 по 29.04.2024</v>
          </cell>
          <cell r="H116" t="str">
            <v>119334, 
г. Москва,
вн. тер. г. муниципальный
округ Хорошевский,
ул. Авиаконструктора Микояна,
д.12, этаж 4, помещ. Б</v>
          </cell>
          <cell r="I116" t="str">
            <v>kvestor.org</v>
          </cell>
          <cell r="J116" t="str">
            <v xml:space="preserve">info@kvestor.org </v>
          </cell>
          <cell r="L116" t="str">
            <v>05.06.2024,
77922/24/2207187-НК</v>
          </cell>
        </row>
        <row r="117">
          <cell r="F117" t="str">
            <v>ОГРН 1125261002151, 
ИНН 5261080970</v>
          </cell>
          <cell r="G117" t="str">
            <v>СПАО «Ингосстрах»,
период действия договора
с 25.01.2025 по 24.01.2026</v>
          </cell>
          <cell r="H117" t="str">
            <v>603138, 
Нижегородская область, 
г. Нижний Новгород, 
ул. Краснодонцев, д. 21, 
корп. 2, кв. 76</v>
          </cell>
          <cell r="I117" t="str">
            <v>pravo-horizont.ru</v>
          </cell>
          <cell r="J117" t="str">
            <v>horizont-pravo@mail.ru</v>
          </cell>
        </row>
        <row r="118">
          <cell r="F118" t="str">
            <v>ОГРН 1126658009378, 
ИНН 6658408512</v>
          </cell>
          <cell r="G118" t="str">
            <v>СПАО «Ингосстрах»,
период действия договора
с 16.01.2025 по 15.01.2026</v>
          </cell>
          <cell r="H118" t="str">
            <v>620073, 
Свердловская область, 
г. Екатеринбург, 
ул. Крестинского, 
стр. 46А, офис 708</v>
          </cell>
          <cell r="I118" t="str">
            <v>kavozvrat.ru</v>
          </cell>
          <cell r="J118" t="str">
            <v>info@kavozvrat.ru</v>
          </cell>
        </row>
        <row r="119">
          <cell r="F119" t="str">
            <v>ОГРН 1077606006521, 
ИНН 7606066933</v>
          </cell>
          <cell r="G119" t="str">
            <v>АО «Абсолют Страхование»,
период действия договора
с 08.02.2025 по 07.02.2026</v>
          </cell>
          <cell r="H119" t="str">
            <v>117303, 
г. Москва,
вн.тер.г. муниципальный
округ Зюзино, 
ул. Малая Юшуньская,
д. 1, корп. 1, 
помещ. 1/Ц</v>
          </cell>
          <cell r="I119" t="str">
            <v>dolg24.ru</v>
          </cell>
          <cell r="J119" t="str">
            <v>info@dolg24.ru</v>
          </cell>
        </row>
        <row r="120">
          <cell r="F120" t="str">
            <v>ОГРН 5137746123500, 
ИНН 7743908123</v>
          </cell>
          <cell r="G120" t="str">
            <v>АО «АльфаСтрахование»,
период действия договора
с 22.01.2025 по 21.01.2026</v>
          </cell>
          <cell r="H120" t="str">
            <v>150000, 
Ярославская область, 
г. Ярославль, 
ул. Большая Октябрьская, 
д. 29, офис 335</v>
          </cell>
          <cell r="I120" t="str">
            <v>PKO-MFICOLLECTION.RU</v>
          </cell>
          <cell r="J120" t="str">
            <v>mficollection@mail.ru</v>
          </cell>
        </row>
        <row r="121">
          <cell r="F121" t="str">
            <v>ОГРН 1156658000641,
ИНН 6658465775</v>
          </cell>
          <cell r="G121" t="str">
            <v>ОАО «АльфаСтрахование»,
период действия договора
с 20.01.2017 по 19.01.2018</v>
          </cell>
          <cell r="H121" t="str">
            <v>620036, 
Свердловская область, 
г. Екатеринбург, 
пос. Мичуринский, 
ул. Широкореченская, д. 6</v>
          </cell>
          <cell r="I121" t="str">
            <v>gcvd.su</v>
          </cell>
          <cell r="L121" t="str">
            <v>09.02.2018,
66922/18/4914-ВО</v>
          </cell>
        </row>
        <row r="122">
          <cell r="F122" t="str">
            <v>ОГРН 1136193003693, 
ИНН 6166087617</v>
          </cell>
          <cell r="G122" t="str">
            <v>СПАО «Ингосстрах»,
период действия договора
с 26.03.2025 по 25.03.2026</v>
          </cell>
          <cell r="H122" t="str">
            <v>344056, 
Ростовская область, 
г. Ростов-на-Дону, 
ул. Белорусская, 
д. 44/71, офис 1</v>
          </cell>
          <cell r="I122" t="str">
            <v>юг-коллекшн.рф</v>
          </cell>
          <cell r="J122" t="str">
            <v>vopros@collecshn.ru</v>
          </cell>
        </row>
        <row r="123">
          <cell r="F123" t="str">
            <v>ОГРН 1155074005569,
ИНН 5036150841</v>
          </cell>
          <cell r="G123" t="str">
            <v>ООО «Зетта Страхование»,
период действия договора
с 30.04.2025 по 29.04.2026</v>
          </cell>
          <cell r="H123" t="str">
            <v>142116, 
Московская область, 
г. Подольск,
ул. Лобачева, д. 13, 
офис 425</v>
          </cell>
          <cell r="I123" t="str">
            <v>долганет.рф</v>
          </cell>
          <cell r="J123" t="str">
            <v>dolganetgkh@mail.ru</v>
          </cell>
        </row>
        <row r="124">
          <cell r="F124" t="str">
            <v>ОГРН 1116671009608, 
ИНН 6671357634</v>
          </cell>
          <cell r="G124" t="str">
            <v>ООО «Ингосстрах»,
период действия договора
с 20.03.2022 по 19.03.2023</v>
          </cell>
          <cell r="H124" t="str">
            <v>620144, 
Свердловская область, 
г. Екатеринбург, 
ул. Куйбышева, д. 55, 
офис 402</v>
          </cell>
          <cell r="I124" t="str">
            <v>sbcerber.ru</v>
          </cell>
          <cell r="J124" t="str">
            <v>bush@sbcerber.ru</v>
          </cell>
          <cell r="L124" t="str">
            <v>28.08.2023,
66922/23/1287429-ОХ</v>
          </cell>
        </row>
        <row r="125">
          <cell r="F125" t="str">
            <v>ОГРН 1171690027585, 
ИНН 1659180290</v>
          </cell>
          <cell r="G125" t="str">
            <v>СПАО «Ингосстрах»,
период действия договора
с 05.04.2025 по 04.04.2026</v>
          </cell>
          <cell r="H125" t="str">
            <v>420021, 
Республика Татарстан 
г. Казань, 
ул. Братьев Петряевых, 
д. 5, помещ. 407</v>
          </cell>
          <cell r="I125" t="str">
            <v>redut16.ru</v>
          </cell>
          <cell r="J125" t="str">
            <v>info@redut16.ru</v>
          </cell>
        </row>
        <row r="126">
          <cell r="F126" t="str">
            <v>ОГРН 1167847425283, 
ИНН 7804581580</v>
          </cell>
          <cell r="G126" t="str">
            <v>СПАО «Ингосстрах»,
период действия договора
с 15.02.2025 по 14.02.2026</v>
          </cell>
          <cell r="H126" t="str">
            <v>195009, 
г. Санкт-Петербург, 
просп. Кондратьевский, 
д. 2, лит. Л, помещ. 302</v>
          </cell>
          <cell r="I126" t="str">
            <v>baltsv.ru</v>
          </cell>
          <cell r="J126" t="str">
            <v>info@baltsv.ru</v>
          </cell>
        </row>
        <row r="127">
          <cell r="F127" t="str">
            <v>ОГРН 1147606006514, 
ИНН 7606096399</v>
          </cell>
          <cell r="G127" t="str">
            <v>АО «Совкомбанк страхование»,
период действия договора
с 25.01.2025 по 24.01.2026</v>
          </cell>
          <cell r="H127" t="str">
            <v>150062, 
Ярославская область,
г.о. город Ярославль, 
г. Ярославль, 
ул. Космонавтов, д. 11,
пом. ко. 2.9</v>
          </cell>
          <cell r="I127" t="str">
            <v>pfinance24.ru</v>
          </cell>
          <cell r="J127" t="str">
            <v>info@pfinance24.ru</v>
          </cell>
        </row>
        <row r="128">
          <cell r="F128" t="str">
            <v>ОГРН 1027700550525, 
ИНН 7720033700</v>
          </cell>
          <cell r="G128" t="str">
            <v>СПАО «Ингосстрах»,
период действия договора
с 12.04.2020 по 11.04.2021</v>
          </cell>
          <cell r="H128" t="str">
            <v>105066, 
г. Москва, 
ул. Спартаковская, 
д. 19, стр. 3А, этаж 1, 
помещ. 118, офис 3Т</v>
          </cell>
          <cell r="I128" t="str">
            <v>jure.ru</v>
          </cell>
          <cell r="L128" t="str">
            <v>09.04.2021, 
77922/21/761776-СЗ</v>
          </cell>
        </row>
        <row r="129">
          <cell r="F129" t="str">
            <v>ОГРН 1155958063910, 
ИНН 5903116703</v>
          </cell>
          <cell r="G129" t="str">
            <v>ООО «Зетта Страхование»,
период действия договора
с 24.04.2025 по 23.04.2026</v>
          </cell>
          <cell r="H129" t="str">
            <v>614000, 
Пермский край, 
г. Пермь, 
ул. Пожарная, 18, офис 3</v>
          </cell>
          <cell r="I129" t="str">
            <v>yur-praktika.ru</v>
          </cell>
          <cell r="J129" t="str">
            <v>yur-praktik@yandex.ru</v>
          </cell>
        </row>
        <row r="130">
          <cell r="F130" t="str">
            <v>ОГРН 1062130013186, 
ИНН 2130008501</v>
          </cell>
          <cell r="G130" t="str">
            <v>ООО «Абсолют Страхование»,
период действия договора
с 05.02.2025 по 04.02.2026</v>
          </cell>
          <cell r="H130" t="str">
            <v>428024, 
Чувашская Республика — Чувашия, 
г. Чебоксары, 
ул. Хевешская, д. 1А, 
офис 207</v>
          </cell>
          <cell r="I130" t="str">
            <v>gskop.ru</v>
          </cell>
          <cell r="J130" t="str">
            <v>info@gskop.ru</v>
          </cell>
        </row>
        <row r="131">
          <cell r="F131" t="str">
            <v>ОГРН 1101841005782, 
ИНН 1841013546</v>
          </cell>
          <cell r="G131" t="str">
            <v>СПАО «Ингосстрах»,
период действия договора
с 01.01.2025 по 31.12.2025</v>
          </cell>
          <cell r="H131" t="str">
            <v xml:space="preserve">426003, 
Удмуртская Республика, 
г. Ижевск, 
ул. Красноармейская,
д. 61,офис 27 </v>
          </cell>
          <cell r="I131" t="str">
            <v>gnkinvest.ru</v>
          </cell>
          <cell r="J131" t="str">
            <v>908423@gnk18.ru</v>
          </cell>
        </row>
        <row r="132">
          <cell r="F132" t="str">
            <v>ОГРН 5147746313699, 
ИНН 7721851353</v>
          </cell>
          <cell r="G132" t="str">
            <v>АО«Совкомбанк Страхование»,
период действия договора
с 19.01.2025 по 18.01.2026</v>
          </cell>
          <cell r="H132" t="str">
            <v>117452, 
г. Москва,
вн.тер.г. муниципальный
округ Зюзино, 
ул. Азовская, 
д. 24, корп. 3, 
помещ. 2/2</v>
          </cell>
          <cell r="I132" t="str">
            <v>rythmfinance.ru</v>
          </cell>
          <cell r="J132" t="str">
            <v>contact@rythmfinance.ru
zapros@rythmfinance.ru</v>
          </cell>
        </row>
        <row r="133">
          <cell r="F133" t="str">
            <v>ОГРН 1143850051400, 
ИНН 3804999885</v>
          </cell>
          <cell r="G133" t="str">
            <v>СПАО «Ингосстрах»,
период действия договора
с 22.05.2017 по 21.05.2018</v>
          </cell>
          <cell r="H133" t="str">
            <v>665719, 
Иркутская область, 
г. Братск, 
ж/р Центральный, 
ул. Советская, д. 20, 
помещ.1001</v>
          </cell>
          <cell r="I133" t="str">
            <v>asd-bars.ru</v>
          </cell>
          <cell r="L133" t="str">
            <v>26.06.2018, 
38922/18/19899-ТМ</v>
          </cell>
        </row>
        <row r="134">
          <cell r="F134" t="str">
            <v>ОГРН 1155958021306, 
ИНН 5921031594</v>
          </cell>
          <cell r="G134" t="str">
            <v>СПАО «Ингосстрах»,
период действия договора
с 25.01.2025 по 24.01.2026</v>
          </cell>
          <cell r="H134" t="str">
            <v>618270, 
Пермский край, 
г. Гремячинск, 
ул. Свердлова, д. 7</v>
          </cell>
          <cell r="I134" t="str">
            <v>59partner.ru</v>
          </cell>
          <cell r="J134" t="str">
            <v>info@59partner.ru</v>
          </cell>
        </row>
        <row r="135">
          <cell r="F135" t="str">
            <v>ОГРН 1157847071073, 
ИНН 7841019595</v>
          </cell>
          <cell r="G135" t="str">
            <v>АО «Абсолют Страхование»,
период действия договора
с 24.11.2024 по 23.11.2025</v>
          </cell>
          <cell r="H135" t="str">
            <v>194044, 
г. Санкт-Петербург,
вн.тер.г. муниципальный
округ Сампсониевское,
просп. Большой Сампсониевский, 
д. 28, к. 2, лит. Д, 
офис 642</v>
          </cell>
          <cell r="I135" t="str">
            <v>legalcollection.ru</v>
          </cell>
          <cell r="J135" t="str">
            <v>info@legalca.ru</v>
          </cell>
        </row>
        <row r="136">
          <cell r="F136" t="str">
            <v>ОГРН 1157746705490, 
ИНН 7719420624</v>
          </cell>
          <cell r="G136" t="str">
            <v>АО «Зетта Страхование»,
период действия договора
с 01.01.2025 по 31.12.2025</v>
          </cell>
          <cell r="H136" t="str">
            <v>107023, 
г. Москва, 
пер. Семеновский, д. 15,
помещ. 1, комн. 21</v>
          </cell>
          <cell r="I136" t="str">
            <v>svdolg.com</v>
          </cell>
          <cell r="J136" t="str">
            <v>hiv@svdolg.com</v>
          </cell>
        </row>
        <row r="137">
          <cell r="F137" t="str">
            <v>ОГРН 1106164005496, 
ИНН 6164300903</v>
          </cell>
          <cell r="G137" t="str">
            <v>ООО «ИНКОР Страхование»,
период действия договора
с 04.04.2019 по 03.05.2019</v>
          </cell>
          <cell r="H137" t="str">
            <v>344011, 
Ростовская область, 
г. Ростов-на-Дону, 
ул. Текучева, д.162 а, 
ком. 1А</v>
          </cell>
          <cell r="I137" t="str">
            <v>uzajmy.ru</v>
          </cell>
          <cell r="L137" t="str">
            <v>26.04.2019, 
61919/19/25436-ЕК</v>
          </cell>
        </row>
        <row r="138">
          <cell r="F138" t="str">
            <v>ОГРН 1175958008335, 
ИНН 5948053468</v>
          </cell>
          <cell r="G138" t="str">
            <v>«Страховой дом «БСД»,
период действия договора
с 22.05.2025 по 21.05.2026</v>
          </cell>
          <cell r="H138" t="str">
            <v xml:space="preserve">614064, 
Пермский край, 
г.Пермь, 
ул. Окулова, зд. 75,
к. 2, офис 215
</v>
          </cell>
          <cell r="I138" t="str">
            <v>legal-plus.ru</v>
          </cell>
          <cell r="J138" t="str">
            <v>Legal-plus.perm@yandex.ru</v>
          </cell>
        </row>
        <row r="139">
          <cell r="F139" t="str">
            <v>ОГРН 1147746529600, 
ИНН 7723908284</v>
          </cell>
          <cell r="G139" t="str">
            <v>АО «Зетта Страхование»,
период действия договора
с 12.01.2025 по 11.01.2026</v>
          </cell>
          <cell r="H139" t="str">
            <v>109316, 
г. Москва,
вн.тер.г. муниципальный
округ Нижегородский,
Волгоградский просп.,
д. 35, этаж 4, помещ. 409</v>
          </cell>
          <cell r="I139" t="str">
            <v>collectorcev.ru</v>
          </cell>
          <cell r="J139" t="str">
            <v>pyur-cev@bk.ru</v>
          </cell>
        </row>
        <row r="140">
          <cell r="F140" t="str">
            <v>ОГРН 1116317003692, 
ИНН 6314034957</v>
          </cell>
          <cell r="G140" t="str">
            <v>ООО «Абсолют Страхование»,
период действия договора
с 27.03.2022 по 26.03.2023</v>
          </cell>
          <cell r="H140" t="str">
            <v>443100, 
Самарская область, 
г. Самара, 
ул. Галактионовская, д. 150,
ком. 502</v>
          </cell>
          <cell r="I140" t="str">
            <v>collector-diplomat.ru</v>
          </cell>
          <cell r="J140" t="str">
            <v>notarius163@gmail.com</v>
          </cell>
          <cell r="L140" t="str">
            <v>24.05.2023,
№ 313</v>
          </cell>
        </row>
        <row r="141">
          <cell r="F141" t="str">
            <v>ОГРН 1126324004905, 
ИНН 6324029025</v>
          </cell>
          <cell r="G141" t="str">
            <v>СПАО «Ингосстрах»,
период действия договора
с 01.06.2022 по 31.05.2023</v>
          </cell>
          <cell r="H141" t="str">
            <v>443069, 
Самарская область, 
г. Самара, 
ул. Революционная, 
д. 76, лит. В7, этаж 2, ком. 4</v>
          </cell>
          <cell r="I141" t="str">
            <v>collectors63.ru</v>
          </cell>
          <cell r="J141" t="str">
            <v xml:space="preserve">lilia8200912@mail.ru
</v>
          </cell>
          <cell r="L141" t="str">
            <v>26.06.2024,
63922/24/407791-ЗМ</v>
          </cell>
        </row>
        <row r="142">
          <cell r="F142" t="str">
            <v>ОГРН 1175050002357, 
ИНН 5038126322</v>
          </cell>
          <cell r="G142" t="str">
            <v>ООО «Абсолют Страхование»,
период действия договора
с 22.05.2021 по 21.05.2022</v>
          </cell>
          <cell r="H142" t="str">
            <v>143404, 
Московская область, 
г. Красногорск, 
ул. Парковая, д. 1, 
этаж цоколь, помещ. 5</v>
          </cell>
          <cell r="I142" t="str">
            <v>prof-coll.ru</v>
          </cell>
          <cell r="J142" t="str">
            <v>info@profcoll.ru</v>
          </cell>
          <cell r="L142" t="str">
            <v>30.03.2022,
50922/59441-НК</v>
          </cell>
        </row>
        <row r="143">
          <cell r="F143" t="str">
            <v>ОГРН 5167746208185, 
ИНН 7722378570</v>
          </cell>
          <cell r="G143" t="str">
            <v>ООО «Зетта Страхование»,
период действия договора
с 30.01.2022 по 29.01.2023</v>
          </cell>
          <cell r="H143" t="str">
            <v>109316, 
г. Москва,
вн.тер.г. муниципальный
округ Лефортово,
ул. Авиамоторная, 
д. 55, к. 31, этаж 3,
помещ. 3516</v>
          </cell>
          <cell r="I143" t="str">
            <v>altima-debt.ru</v>
          </cell>
          <cell r="L143" t="str">
            <v>30.01.2023,
77922/23/15039-НК</v>
          </cell>
        </row>
        <row r="144">
          <cell r="F144" t="str">
            <v>ОГРН 1135836004446, 
ИНН 5836658948</v>
          </cell>
          <cell r="G144" t="str">
            <v>ООО «Абсолют Страхование»,
период действия договора
с 30.04.2025 до 29.04.2026</v>
          </cell>
          <cell r="H144" t="str">
            <v xml:space="preserve">440020, 
Пензенская область, 
г. Пенза, 
ул. Володарского, стр. 23 </v>
          </cell>
          <cell r="I144" t="str">
            <v>оооправо.рф</v>
          </cell>
          <cell r="J144" t="str">
            <v>ooopravo58@mail.ru</v>
          </cell>
        </row>
        <row r="145">
          <cell r="F145" t="str">
            <v>ОГРН 1151650008201, 
ИНН 1650308002</v>
          </cell>
          <cell r="G145" t="str">
            <v>СПАО «Ингосстрах»,
период действия договора
с 16.05.2025 по 15.05.2026</v>
          </cell>
          <cell r="H145" t="str">
            <v>423815, 
Республика Татарстан 
г. Набережные Челны, 
пр-т. им. Вахитова,
д. 20Б</v>
          </cell>
          <cell r="I145" t="str">
            <v xml:space="preserve"> winlevel.ru</v>
          </cell>
          <cell r="J145" t="str">
            <v>support@winlevel.ru</v>
          </cell>
        </row>
        <row r="146">
          <cell r="F146" t="str">
            <v>ОГРН 1107746809719, 
ИНН 7715831246</v>
          </cell>
          <cell r="G146" t="str">
            <v>СПАО «Ингосстрах»,
период действия договора
с 01.03.2025 по 29.02.2026</v>
          </cell>
          <cell r="H146" t="str">
            <v>127015, 
г. Москва, 
ул. Б. Новодмитровская, 
д. 23, стр. 3</v>
          </cell>
          <cell r="I146" t="str">
            <v>Inter-prime.org</v>
          </cell>
          <cell r="J146" t="str">
            <v>info@Inter-prime.org</v>
          </cell>
        </row>
        <row r="147">
          <cell r="F147" t="str">
            <v>ОГРН 5157746145123, 
ИНН 7714365867</v>
          </cell>
          <cell r="G147" t="str">
            <v>ООО «Абсолют Страхование»,
период действия договора
с 14.02.2025 по 13.02.2026</v>
          </cell>
          <cell r="H147" t="str">
            <v xml:space="preserve">123007, 
г. Москва, 
Хорошёвское шоссе, 
д. 35, корп. 1, помещ. 7 </v>
          </cell>
          <cell r="I147" t="str">
            <v>rmc-collecting.ru</v>
          </cell>
          <cell r="J147" t="str">
            <v xml:space="preserve">amorozov@rmc-collecting.ru
</v>
          </cell>
        </row>
        <row r="148">
          <cell r="F148" t="str">
            <v>ОГРН 1177746095559, 
ИНН 9718046431</v>
          </cell>
          <cell r="G148" t="str">
            <v>ООО «АльфаСтрахование»,
период действия договора
с 05.08.2021 по 04.08.2022</v>
          </cell>
          <cell r="H148" t="str">
            <v>127254, 
г. Москва, 
ул. Огородный проезд,
д. 14, этаж 4, комн. 423</v>
          </cell>
          <cell r="I148" t="str">
            <v>centrsv.ru</v>
          </cell>
          <cell r="L148" t="str">
            <v>03.11.2022,
77922/22/9242291-СЗ</v>
          </cell>
        </row>
        <row r="149">
          <cell r="F149" t="str">
            <v>ОГРН 1137746180770, 
ИНН 7724866608</v>
          </cell>
          <cell r="G149" t="str">
            <v>СПАО «Ингосстрах»,
период действия договора
с 27.12.2019 по 26.12.2020</v>
          </cell>
          <cell r="H149" t="str">
            <v>119180, 
г. Москва, 
пер. Старомонетный,
д. 14, стр. 2, помещ. 4</v>
          </cell>
          <cell r="I149" t="str">
            <v>centrvziska.com</v>
          </cell>
          <cell r="L149" t="str">
            <v>26.01.2021, 
77922/21/603391-СЗ</v>
          </cell>
        </row>
        <row r="150">
          <cell r="F150" t="str">
            <v>ОГРН 1171690015793,
ИНН 1660288940</v>
          </cell>
          <cell r="G150" t="str">
            <v>СПАО «Ингосстрах»,
период действия договора
с 01.08.2023 по 31.07.2024</v>
          </cell>
          <cell r="H150" t="str">
            <v>420140, 
Республика Татарстан,
г.о.город Казань,
г. Казань, 
ул. Сибирский Тракт, 
д. 38В, к.2, 
помещ. 1039, 
офис 480</v>
          </cell>
          <cell r="I150" t="str">
            <v>rudag.ru</v>
          </cell>
          <cell r="J150" t="str">
            <v>mdm@rudag.ru</v>
          </cell>
          <cell r="L150" t="str">
            <v>11.01.2024,
16922/24/260-АЗ</v>
          </cell>
        </row>
        <row r="151">
          <cell r="F151" t="str">
            <v>ОГРН 1074345040857, 
ИНН 4345197098</v>
          </cell>
          <cell r="G151" t="str">
            <v>АО «АльфаСтрахование»,
период действия договора
с 25.01.2025 по 24.01.2026</v>
          </cell>
          <cell r="H151" t="str">
            <v>610001, 
Кировская область, 
г. Киров, 
ул. Красина, д. 5, корп. 4</v>
          </cell>
          <cell r="I151" t="str">
            <v>zakon43.ru</v>
          </cell>
          <cell r="J151" t="str">
            <v>INFO@PKONBK.RU</v>
          </cell>
        </row>
        <row r="152">
          <cell r="F152" t="str">
            <v>ОГРН 1046603137096, 
ИНН 6659101869</v>
          </cell>
          <cell r="G152" t="str">
            <v>СПАО «Ингосстрах»,
период действия договора
с 07.08.2025 по 06.08.2026</v>
          </cell>
          <cell r="H152" t="str">
            <v>620026, 
Свердловская область, 
г. Екатеринбург, 
ул. Куйбышева, д. 48Г,
кв. 17</v>
          </cell>
          <cell r="I152" t="str">
            <v>usrdc.ru</v>
          </cell>
          <cell r="J152" t="str">
            <v>info@usrdc.ru</v>
          </cell>
        </row>
        <row r="153">
          <cell r="F153" t="str">
            <v>ОГРН 1172651008078, 
ИНН 2635227255</v>
          </cell>
          <cell r="G153" t="str">
            <v>АО «Совкомбанк страхование»,
период действия договора
с 15.08.2025 по 14.08.2026</v>
          </cell>
          <cell r="H153" t="str">
            <v>355003, 
Ставропольский край, 
г. Ставрополь, 
ул. Дзержинского, 
д. 160, помещ. 177</v>
          </cell>
          <cell r="I153" t="str">
            <v>mkc-collection.ru</v>
          </cell>
          <cell r="J153" t="str">
            <v>info@mkc-collection.ru</v>
          </cell>
        </row>
        <row r="154">
          <cell r="F154" t="str">
            <v>ОГРН 1166820050616, 
ИНН 6829117690</v>
          </cell>
          <cell r="G154" t="str">
            <v xml:space="preserve">СПАО «Ингосстрах», 
период действия договора 
с 04.09.2025 по 03.09.2026
</v>
          </cell>
          <cell r="H154" t="str">
            <v>392000, 
Тамбовская область, 
г. Тамбов, 
ул. Пионерская, д. 18,
помещ. 62</v>
          </cell>
          <cell r="I154" t="str">
            <v>ka-tmb.ru</v>
          </cell>
          <cell r="J154" t="str">
            <v>kr.arbitr@mail.ru</v>
          </cell>
        </row>
        <row r="155">
          <cell r="F155" t="str">
            <v>ОГРН 1157746821946, 
ИНН 7728312015</v>
          </cell>
          <cell r="G155" t="str">
            <v>АО «Совкомбанк страхование»,
период действия договора
с 19.03.2025 по 18.03.2026</v>
          </cell>
          <cell r="H155" t="str">
            <v>143005,
Московская область, 
г. Одинцово, 
Можайское шоссе,
стр. 80Б, оф. 306</v>
          </cell>
          <cell r="I155" t="str">
            <v>valter-collect.ru</v>
          </cell>
          <cell r="J155" t="str">
            <v>valter.comp@mail.ru</v>
          </cell>
        </row>
        <row r="156">
          <cell r="F156" t="str">
            <v>ОГРН 1177847220000, 
ИНН 7811653557</v>
          </cell>
          <cell r="G156" t="str">
            <v>СПАО «Ингосстрах»,
период действия договора
с 14.08.2025 по 13.08.2026</v>
          </cell>
          <cell r="H156" t="str">
            <v>197342, 
г. Санкт-Петербург,
вн.тер.г. муниципальный
округ Ланское,
ул. Торжковская,
д.5, лит. А, помещ. 13-Н,
комн. 104, офис 408</v>
          </cell>
          <cell r="I156" t="str">
            <v xml:space="preserve"> kass.spb.ru</v>
          </cell>
          <cell r="J156" t="str">
            <v>info@kass.spb.ru</v>
          </cell>
        </row>
        <row r="157">
          <cell r="F157" t="str">
            <v>ОГРН 1167746753899, 
ИНН 7731324349</v>
          </cell>
          <cell r="G157" t="str">
            <v>СПАО «Ингосстрах»,
период действия договора
с 15.06.2024 по 14.06.2025</v>
          </cell>
          <cell r="H157" t="str">
            <v>105118, 
г. Москва,
вн.тер.г. муниципальный
округ Соколиная Гора,
ул. Кирпичная, д. 20,
стр. 7</v>
          </cell>
          <cell r="I157" t="str">
            <v>biznes-alyans.ru</v>
          </cell>
          <cell r="J157" t="str">
            <v>info@biznes-alyans.ru</v>
          </cell>
          <cell r="L157" t="str">
            <v>16.05.2025,
77922/25/93151-НК</v>
          </cell>
        </row>
        <row r="158">
          <cell r="F158" t="str">
            <v>ОГРН 5147746235786, 
ИНН 7701410819</v>
          </cell>
          <cell r="G158" t="str">
            <v>АО «Совкомбанк страхование»,
период действия договора
с 05.02.2024 по 04.02.2025</v>
          </cell>
          <cell r="H158" t="str">
            <v>117105, 
г. Москва,
вн.тер.г. муниципальный
округ Донской,
ш. Варшавское, д. 16,
корп.1, этаж 1, помещ. II,
ком. 1-9</v>
          </cell>
          <cell r="I158" t="str">
            <v>antey-collection.com</v>
          </cell>
          <cell r="J158" t="str">
            <v>info@antey-collection.com</v>
          </cell>
        </row>
        <row r="159">
          <cell r="F159" t="str">
            <v>ОГРН 1086952016205, 
ИНН 6950085733</v>
          </cell>
          <cell r="G159" t="str">
            <v>ПАО «Ингосстрах»,
период действия договора
C 18.09.2018 по 17.09.2019</v>
          </cell>
          <cell r="H159" t="str">
            <v>170001, 
Тверская область, 
г. Тверь, 
ул. Спартака, д. 42, помещ. 6</v>
          </cell>
          <cell r="I159" t="str">
            <v>revers-tver.ru</v>
          </cell>
          <cell r="J159" t="str">
            <v>badaninserg@yandex.ru</v>
          </cell>
          <cell r="L159" t="str">
            <v>25.04.2019, 
69907/19/9238-НС</v>
          </cell>
        </row>
        <row r="160">
          <cell r="F160" t="str">
            <v>ОГРН 1151690071741, 
ИНН 1657199916</v>
          </cell>
          <cell r="G160" t="str">
            <v>СПАО «Ингосстрах»,
период действия договора
с 21.08.2025 по 20.08.2026</v>
          </cell>
          <cell r="H160" t="str">
            <v>421044, 
Республика Татарстан 
г. Казань, 
пр. Ямашева, д. 36д, 
офис 15</v>
          </cell>
          <cell r="I160" t="str">
            <v>kafabula.ru</v>
          </cell>
          <cell r="J160" t="str">
            <v>nm@5kapitalov.ru</v>
          </cell>
        </row>
        <row r="161">
          <cell r="F161" t="str">
            <v>ОГРН 1092801011600, 
ИНН 2801146767</v>
          </cell>
          <cell r="G161" t="str">
            <v>СПАО «Ингосстрах»,
период действия договора
с 01.01.2021 по 31.12.2021</v>
          </cell>
          <cell r="H161" t="str">
            <v>630082, 
Новосибирская область, 
г. Новосибирск, 
ул. Дуси Ковальчук, 
д. 250, помещ. 202</v>
          </cell>
          <cell r="I161" t="str">
            <v>serioustrade.ru</v>
          </cell>
          <cell r="J161" t="str">
            <v>serious@serioustrade.ru</v>
          </cell>
          <cell r="L161" t="str">
            <v>26.04.2021, 
246</v>
          </cell>
        </row>
        <row r="162">
          <cell r="F162" t="str">
            <v>ОГРН 1165958078087, 
ИНН 5904335578</v>
          </cell>
          <cell r="G162" t="str">
            <v>АО «АльфаСтрахование»,
период действия договора
с 18.09.2025 по 17.09.2026</v>
          </cell>
          <cell r="H162" t="str">
            <v>614000, 
Пермский край,
г.о. Пермский, 
г. Пермь, 
ул. Монастырская, 
д. 61, офис 525</v>
          </cell>
          <cell r="I162" t="str">
            <v>oland59.ru</v>
          </cell>
          <cell r="J162" t="str">
            <v>olandperm@yandex.ru</v>
          </cell>
        </row>
        <row r="163">
          <cell r="F163" t="str">
            <v>ОГРН 1162130053953, 
ИНН 2130168738</v>
          </cell>
          <cell r="G163" t="str">
            <v>СПАО «Ингосстрах»,
период действия договора
с 27.01.2025 по 26.01.2026</v>
          </cell>
          <cell r="H163" t="str">
            <v>428022, 
Чувашская Республика — Чувашия,
г.о. город Чебоксары,
г. Чебоксары, 
ул. 50 лет Октября,
д. 4, помещ. 3</v>
          </cell>
          <cell r="I163" t="str">
            <v>incollect.ru</v>
          </cell>
          <cell r="J163" t="str">
            <v>fssp@incollect.ru</v>
          </cell>
        </row>
        <row r="164">
          <cell r="F164" t="str">
            <v>ОГРН 1057747813837, 
ИНН 7705680245</v>
          </cell>
          <cell r="G164" t="str">
            <v>АО «АльфаСтрахование»,
период действия договора
с 01.06.2025 по 31.05.2026</v>
          </cell>
          <cell r="H164" t="str">
            <v>121609, 
г. Москва,
вн.тер.г. муниципальный
округ Крылатское,
бульвар Осенний, 
д. 23</v>
          </cell>
          <cell r="I164" t="str">
            <v>capitalca.ru</v>
          </cell>
          <cell r="J164" t="str">
            <v>CapitalCA@svea-cca.ru</v>
          </cell>
        </row>
        <row r="165">
          <cell r="F165" t="str">
            <v>ОГРН 1177746355225, 
ИНН 7730233723</v>
          </cell>
          <cell r="G165" t="str">
            <v>ПАО СК «Росгосстрах»,
период действия договора
с 26.06.2025 по 25.06.2026</v>
          </cell>
          <cell r="H165" t="str">
            <v>121096, 
г. Москва, 
ул. Василисы Кожиной, 
д. 1, офис Д13.</v>
          </cell>
          <cell r="I165" t="str">
            <v>idcollect.ru</v>
          </cell>
          <cell r="J165" t="str">
            <v>info@idcollect.ru</v>
          </cell>
        </row>
        <row r="166">
          <cell r="F166" t="str">
            <v>ОГРН 1165476201384, 
ИНН 5404048840</v>
          </cell>
          <cell r="G166" t="str">
            <v>ООО «Абсолют Страхование»,
период действия договора
с 30.04.2025 по 29.04.2026</v>
          </cell>
          <cell r="H166" t="str">
            <v xml:space="preserve">630108, 
Новосибирская область, 
г. Новосибирск, 
ул. Станционная, д. 30А, 
каб. 901 </v>
          </cell>
          <cell r="I166" t="str">
            <v>sspv.pro</v>
          </cell>
          <cell r="J166" t="str">
            <v>sspv@sspv.pro</v>
          </cell>
        </row>
        <row r="167">
          <cell r="F167" t="str">
            <v>ОГРН 1173668018501, 
ИНН 3664227526</v>
          </cell>
          <cell r="G167" t="str">
            <v>СПАО «Ингосстрах»,
период действия договора
с 12.10.2025 по 11.10.2026</v>
          </cell>
          <cell r="H167" t="str">
            <v>394006, 
Воронежская область, 
г. Воронеж, 
ул. 20-летия Октября, 
д. 90 Б, офис 414</v>
          </cell>
          <cell r="I167" t="str">
            <v>нерис.рф</v>
          </cell>
          <cell r="J167" t="str">
            <v>neris-vrn@mail.ru</v>
          </cell>
        </row>
        <row r="168">
          <cell r="F168" t="str">
            <v>ОГРН 1147746200062, 
ИНН 7717777530</v>
          </cell>
          <cell r="G168" t="str">
            <v>СПАО «Ингосстрах»,
период действия договора
с 27.03.2022 по 26.03.2023</v>
          </cell>
          <cell r="H168" t="str">
            <v>127247, 
г. Москва, 
Дмитровское шоссе, 
д. 100, стр. 2, этаж 5, 
помещ. 4506</v>
          </cell>
          <cell r="I168" t="str">
            <v>primecollection.ru</v>
          </cell>
          <cell r="L168" t="str">
            <v>14.04.2023,
77922/23/618608-НК</v>
          </cell>
        </row>
        <row r="169">
          <cell r="F169" t="str">
            <v>ОГРН 1177847203566, 
ИНН 7813280879</v>
          </cell>
          <cell r="G169" t="str">
            <v>ООО «Зетта Страхование»,
период действия договора
с 25.12.2024 по 24.12.2025</v>
          </cell>
          <cell r="H169" t="str">
            <v>123557, 
г. Москва,
вн.тер.г.
муниципальный округ
Южнопортовый,
пр-т Волгоградский, 
д. 26, стр. 1, этаж 8, ком. 811</v>
          </cell>
          <cell r="I169" t="str">
            <v>cprogress.ru</v>
          </cell>
          <cell r="J169" t="str">
            <v>centr-progress@outlook.com</v>
          </cell>
        </row>
        <row r="170">
          <cell r="F170" t="str">
            <v>ОГРН 1087746857835, 
ИНН 7728665652</v>
          </cell>
          <cell r="G170" t="str">
            <v>ПАО СК «Росгосстрах»
период действия договора
с 17.10.2025 по 16.10.2026</v>
          </cell>
          <cell r="H170" t="str">
            <v>109428, 
г. Москва,
вн. тер. г. муниципальный
округ Рязанский,
просп. Рязанский, 
д. 8А, стр. 14, помещ. 1/11</v>
          </cell>
          <cell r="I170" t="str">
            <v>creditconsalt.ru</v>
          </cell>
          <cell r="J170" t="str">
            <v>creditconsalt08@mail.ru</v>
          </cell>
        </row>
        <row r="171">
          <cell r="F171" t="str">
            <v>ОГРН 1177746530158, 
ИНН 7716859501</v>
          </cell>
          <cell r="G171" t="str">
            <v>ООО «Зетта Страхование»,
период действия договора
с 08.09.2025 по 07.09.2026</v>
          </cell>
          <cell r="H171" t="str">
            <v>129346, 
г. Москва,
вн.тер.г. муниципальный
округ Лосиноостровский,
ул. Изумрудная, д. 18, 
этаж 5, помещ. XIII, ком. 20</v>
          </cell>
          <cell r="I171" t="str">
            <v>alfacollection.ru</v>
          </cell>
          <cell r="J171" t="str">
            <v>info@alfacollection.ru</v>
          </cell>
        </row>
        <row r="172">
          <cell r="F172" t="str">
            <v>ОГРН 1176658080554,
ИНН 6671077740</v>
          </cell>
          <cell r="G172" t="str">
            <v>ООО «Зетта Страхование»,
период действия договора
с 10.11.2025 по 09.11.2026</v>
          </cell>
          <cell r="H172" t="str">
            <v>620110, 
Свердловская область, 
г. Екатеринбург, 
ул. Чкалова, д. 239,
кв. 299</v>
          </cell>
          <cell r="I172" t="str">
            <v>demokrit.su</v>
          </cell>
          <cell r="J172" t="str">
            <v>ooo-demokrit@yandex.ru</v>
          </cell>
        </row>
        <row r="173">
          <cell r="F173" t="str">
            <v>ОГРН 1155476138586, 
ИНН 5407950809</v>
          </cell>
          <cell r="G173" t="str">
            <v xml:space="preserve">СПАО «Ингосстрах»,
период действия договора
с 11.09.2018 по 10.09.2019 </v>
          </cell>
          <cell r="H173" t="str">
            <v>630102, 
Новосибирская область, 
г. Новосибирск, 
ул. Нижегородская, 
д. 6А, офис 401</v>
          </cell>
          <cell r="I173" t="str">
            <v>scgroup.su</v>
          </cell>
          <cell r="J173" t="str">
            <v>zapros@scgroup.su</v>
          </cell>
          <cell r="L173" t="str">
            <v>28.08.2019, 
678</v>
          </cell>
        </row>
        <row r="174">
          <cell r="F174" t="str">
            <v>ОГРН 1170327009412, 
ИНН 0326554597</v>
          </cell>
          <cell r="G174" t="str">
            <v>СПАО «Ингосстрах»,
период действия договора
с 27.10.2025 по 26.10.2026</v>
          </cell>
          <cell r="H174" t="str">
            <v>670031, 
Республика Бурятия, 
г. Улан-Удэ, 
ул. Бабушкина, 
д. 34, офис 306</v>
          </cell>
          <cell r="I174" t="str">
            <v>ka-grandkapital.ru</v>
          </cell>
          <cell r="J174" t="str">
            <v>grand.kapital.17@mail.ru</v>
          </cell>
        </row>
        <row r="175">
          <cell r="F175" t="str">
            <v>ОГРН 1153123007982, 
ИНН 3123365906</v>
          </cell>
          <cell r="G175" t="str">
            <v xml:space="preserve">ООО «Абсолют Страхование»,
период действия договора
с 24.02.2021 по 23.02.2022
</v>
          </cell>
          <cell r="H175" t="str">
            <v>308012, 
Белгородская область, 
г. Белгород, 
ул. Костюкова, д. 34-В, 
офис 302</v>
          </cell>
          <cell r="I175" t="str">
            <v>консолидейшн.рф</v>
          </cell>
          <cell r="L175" t="str">
            <v>04.04.2025,
31907/25/11901-ДК</v>
          </cell>
        </row>
        <row r="176">
          <cell r="F176" t="str">
            <v>ОГРН 1176451025410, 
ИНН 6449088107</v>
          </cell>
          <cell r="G176" t="str">
            <v>АО «АльфаСтрахование»,
период действия договора
с 15.11.2025 по 14.11.2026</v>
          </cell>
          <cell r="H176" t="str">
            <v>413100, 
Саратовская область, 
г. Энгельс, 
ул. Пролетарская, 
д. 1, офис 31</v>
          </cell>
          <cell r="I176" t="str">
            <v>zashchita64.ru</v>
          </cell>
          <cell r="J176" t="str">
            <v>ooozashitaooo@yandex.ru</v>
          </cell>
        </row>
        <row r="177">
          <cell r="F177" t="str">
            <v>ОГРН 1127536003297, 
ИНН 7536127121</v>
          </cell>
          <cell r="G177" t="str">
            <v>АО «АльфаСтрахование»,
период действия договора
с 25.01.2025 по 24.01.2026</v>
          </cell>
          <cell r="H177" t="str">
            <v>672040, 
Забайкальский край, 
г. Чита, 
ул. Ватутина, 
д. 20, кв. 79</v>
          </cell>
          <cell r="I177" t="str">
            <v>севинком. рф</v>
          </cell>
          <cell r="J177" t="str">
            <v>sevincom@yandex.ru</v>
          </cell>
        </row>
        <row r="178">
          <cell r="F178" t="str">
            <v>ОГРН 1125260003175, 
ИНН 5260324077</v>
          </cell>
          <cell r="G178" t="str">
            <v>СПАО «Ингосстрах»,
период действия договора
с 20.11.2018 по 19.11.2019</v>
          </cell>
          <cell r="H178" t="str">
            <v xml:space="preserve">603000, 
Нижегородская область, 
г. Нижний Новгород, 
ул. Белинского, д. 9/1, 
помещ. П 7 </v>
          </cell>
          <cell r="I178" t="str">
            <v>centrum-nn.ru</v>
          </cell>
          <cell r="J178" t="str">
            <v>info@centrum-nn.ru</v>
          </cell>
          <cell r="L178" t="str">
            <v>09.10.2019, 
52922/19/54836-ЛМ</v>
          </cell>
        </row>
        <row r="179">
          <cell r="F179" t="str">
            <v>ОГРН 1057747958344, 
ИНН 7704568339</v>
          </cell>
          <cell r="G179" t="str">
            <v xml:space="preserve">СПАО «Ингосстрах»,
период действия договора
с 25.12.2019 по 24.12.2020 </v>
          </cell>
          <cell r="H179" t="str">
            <v>400001, 
Волгоградская область, 
г. Волгоград, 
ул. им. Циолковского, 
д. 9А, этаж 2, помещ. 6.1</v>
          </cell>
          <cell r="I179" t="str">
            <v>Leader-ecv.ru</v>
          </cell>
          <cell r="J179" t="str">
            <v>info@ecv-vlg.ru</v>
          </cell>
          <cell r="L179" t="str">
            <v>03.02.2021, 
34922/21/30642-ЮБ</v>
          </cell>
        </row>
        <row r="180">
          <cell r="F180" t="str">
            <v>ОГРН 1027402702139, 
ИНН 7449007276</v>
          </cell>
          <cell r="G180" t="str">
            <v>АО «Зетта Страхование»,
период действия договора
с 31.12.2025 по 30.12.2026</v>
          </cell>
          <cell r="H180" t="str">
            <v>454091, 
Челябинская область, 
г.о. Челябинск,
г. Челябинск,
ул. Энгельса, 
д. 26А, помещ. 20/1</v>
          </cell>
          <cell r="I180" t="str">
            <v>Uca-74.ru</v>
          </cell>
          <cell r="J180" t="str">
            <v xml:space="preserve">info@uca-74.ru
</v>
          </cell>
        </row>
        <row r="181">
          <cell r="F181" t="str">
            <v>ОГРН 1132459000310, 
ИНН 2456001967</v>
          </cell>
          <cell r="G181" t="str">
            <v>СПАО «Ингосстрах»,
период действия договора
с 21.12.2018 по 20.12.2019</v>
          </cell>
          <cell r="H181" t="str">
            <v>662200, 
Красноярский край, 
г. Назарово, 
ул. Арбузова, 
д. 83, помещ. 17</v>
          </cell>
          <cell r="I181" t="str">
            <v>naz-erkz.ru</v>
          </cell>
          <cell r="J181" t="str">
            <v>naz-erkz@yandex.ru</v>
          </cell>
          <cell r="L181" t="str">
            <v>19.02.2020, 
24922/20/13296-ВВ</v>
          </cell>
        </row>
        <row r="182">
          <cell r="F182" t="str">
            <v>ОГРН 1142651029608, 
ИНН 2632814015</v>
          </cell>
          <cell r="G182" t="str">
            <v>АО «АльфаСтрахование»,
период действий договора
с 10.01.2025 по 09.01.2026</v>
          </cell>
          <cell r="H182" t="str">
            <v>355003, 
Ставропольский край, 
г. Ставрополь, 
ул. Дзержинского, 
д. 160</v>
          </cell>
          <cell r="I182" t="str">
            <v>ooo-sbr-yug.ru</v>
          </cell>
          <cell r="J182" t="str">
            <v>sber-director@mail.ru</v>
          </cell>
        </row>
        <row r="183">
          <cell r="F183" t="str">
            <v>ОГРН 1173668043801, 
ИНН 3662252862</v>
          </cell>
          <cell r="G183" t="str">
            <v>АО «АльфаСтрахование»,
период действий договора
с 18.12.2024 по 17.12.2025</v>
          </cell>
          <cell r="H183" t="str">
            <v>394088, 
Воронежская область, 
г. Воронеж, 
ул. Владимира Невского, 
д. 19А, кв. 224</v>
          </cell>
          <cell r="I183" t="str">
            <v>urart-vrn.com</v>
          </cell>
          <cell r="J183" t="str">
            <v>urart-vrn@mail.ru</v>
          </cell>
        </row>
        <row r="184">
          <cell r="F184" t="str">
            <v>ОГРН 1161447062622, 
ИНН 1435312504</v>
          </cell>
          <cell r="G184" t="str">
            <v>ООО «Абсолют Страхование»,
период действия договора
с 30.11.2024 по 29.11.2025</v>
          </cell>
          <cell r="H184" t="str">
            <v>677000, 
Республика Саха (Якутия),
г. Якутск, 
ул. Пояркова, 
д. 20, корп. 1, кв. 88</v>
          </cell>
          <cell r="I184" t="str">
            <v>pko-kondor.ru</v>
          </cell>
          <cell r="J184" t="str">
            <v>kondorplyus14@mail.ru</v>
          </cell>
        </row>
        <row r="185">
          <cell r="F185" t="str">
            <v>ОГРН 1147746334559, 
ИНН 7704860164</v>
          </cell>
          <cell r="G185" t="str">
            <v>ООО «Абсолют Страхование»,
период действия договора
с 10.02.2025 по 09.02.2026</v>
          </cell>
          <cell r="H185" t="str">
            <v>115114, 
г. Москва,
вн.тер.г.муниципальный
округ Замоскворечье, 
ул. Летниковская, 
д. 10, стр. 4, помещ. 8/7</v>
          </cell>
          <cell r="I185" t="str">
            <v>isk-trade.com</v>
          </cell>
          <cell r="J185" t="str">
            <v>ISK-TRADE@yandex.ru</v>
          </cell>
        </row>
        <row r="186">
          <cell r="F186" t="str">
            <v>ОГРН 1097746423752, 
ИНН 7707707982</v>
          </cell>
          <cell r="G186" t="str">
            <v>ООО «Абсолют Страхование»,
период действия договора
с 08.02.2025 по 07.02.2026</v>
          </cell>
          <cell r="H186" t="str">
            <v>127030, 
г. Москва, 
ул. Долгоруковская, 
д. 35</v>
          </cell>
          <cell r="I186" t="str">
            <v>collector-dolgoff.ru</v>
          </cell>
          <cell r="J186" t="str">
            <v>boss@dfpg.ru</v>
          </cell>
        </row>
        <row r="187">
          <cell r="F187" t="str">
            <v>ОГРН 1107746119227, 
ИНН 7724737722</v>
          </cell>
          <cell r="G187" t="str">
            <v>ООО «РСО «Евроинс»,
период действия договора
с 10.11.2025 по 09.11.2026</v>
          </cell>
          <cell r="H187" t="str">
            <v>127051, 
г. Москва,
вн.тер.г.муниципальный
округ Замоскворечье,
пер. Средний Овчинниковский,
д. 12, помещ. 1/5</v>
          </cell>
          <cell r="I187" t="str">
            <v>miktum.ru</v>
          </cell>
          <cell r="J187" t="str">
            <v>mail@miktum.ru</v>
          </cell>
        </row>
        <row r="188">
          <cell r="F188" t="str">
            <v>ОГРН 1163668050732, 
ИНН 3664214573</v>
          </cell>
          <cell r="G188" t="str">
            <v>ООО «Абсолют Страхование»,
период действия договора
с 13.10.2024 по 12.10.2025</v>
          </cell>
          <cell r="H188" t="str">
            <v>394068, 
Воронежская область, 
г. Воронеж, 
ул. Хользунова,
д. 4, помещ. 3/1</v>
          </cell>
          <cell r="I188" t="str">
            <v>alliancegroup-vrn.ru</v>
          </cell>
          <cell r="J188" t="str">
            <v>610-116@mail.ru</v>
          </cell>
        </row>
        <row r="189">
          <cell r="F189" t="str">
            <v>ОГРН 1083461003933, 
ИНН 3448045000</v>
          </cell>
          <cell r="G189" t="str">
            <v>ООО РСО «Евроинс»,
период действия договора
с 20.01.2025 по 19.01.2026</v>
          </cell>
          <cell r="H189" t="str">
            <v>400074, 
Волгоградская область,
г.о. город-герой Волгоград,
г. Волгоград, 
ул. им. Циолковского, 
д. 39, этаж 1</v>
          </cell>
          <cell r="I189" t="str">
            <v>лидервлг.рф</v>
          </cell>
          <cell r="J189" t="str">
            <v>andomino34@yandex.ru</v>
          </cell>
        </row>
        <row r="190">
          <cell r="F190" t="str">
            <v>ОГРН 1145958040348, 
ИНН 5908998590</v>
          </cell>
          <cell r="G190" t="str">
            <v>СПАО «Ингосстрах»,
период действия договора
с 22.01.2025 по 21.01.2027</v>
          </cell>
          <cell r="H190" t="str">
            <v>614031, 
Пермский край, 
г. Пермь, 
ул. Костычева, д. 17, кв. 47</v>
          </cell>
          <cell r="I190" t="str">
            <v>agentsporov.ru</v>
          </cell>
          <cell r="J190" t="str">
            <v>agentsporov@yandex.ru</v>
          </cell>
        </row>
        <row r="191">
          <cell r="F191" t="str">
            <v>ОГРН 1173668055956, 
ИНН 3666223446</v>
          </cell>
          <cell r="G191" t="str">
            <v>АО «АльфаСтрахование»,
период действия договора
с 05.12.2022 по 04.12.2023</v>
          </cell>
          <cell r="H191" t="str">
            <v>394036, 
Воронежская область, 
г. Воронеж, 
ул. Сакко и Ванцетти,
д. 78А, офис 1</v>
          </cell>
          <cell r="I191" t="str">
            <v>agent-v.ru</v>
          </cell>
          <cell r="J191" t="str">
            <v>info@agent-v.ru</v>
          </cell>
          <cell r="L191" t="str">
            <v>30.06.2023,
36907/23/35512-РП</v>
          </cell>
        </row>
        <row r="192">
          <cell r="F192" t="str">
            <v>ОГРН 1161832074744, 
ИНН 1831181333</v>
          </cell>
          <cell r="G192" t="str">
            <v>АО «АльфаСтрахование»,
период действия договора
с 07.02.2025 по 06.02.2026</v>
          </cell>
          <cell r="H192" t="str">
            <v>426057, 
Удмуртская Республика, 
г. Ижевск, 
ул. Красногеройская, 
д. 14, офис 79</v>
          </cell>
          <cell r="I192" t="str">
            <v>tspp18.ru</v>
          </cell>
          <cell r="J192" t="str">
            <v>kiriller111@mail.ru</v>
          </cell>
        </row>
        <row r="193">
          <cell r="F193" t="str">
            <v>ОГРН 1156196031595, 
ИНН 6168074571</v>
          </cell>
          <cell r="G193" t="str">
            <v>ПАО СК «Рососстрах»,
период действия договора
с 25.12.2024 по 24.12.2025</v>
          </cell>
          <cell r="H193" t="str">
            <v>344016, 
Ростовская область, 
г. Ростов-на-Дону, 
ул. Буровая, зд. 46</v>
          </cell>
          <cell r="I193" t="str">
            <v>satisconsulting.ru</v>
          </cell>
          <cell r="J193" t="str">
            <v>satis.consulting@yandex.ru</v>
          </cell>
        </row>
        <row r="194">
          <cell r="F194" t="str">
            <v>ОГРН 1148602002757, 
ИНН 8602214460</v>
          </cell>
          <cell r="G194" t="str">
            <v>СПАО «Ингосстрах»,
период действия договора
с 10.01.2023 по 09.01.2024</v>
          </cell>
          <cell r="H194" t="str">
            <v>628408,
ХМАО-Югра, 
г. Сургут, 
ул. Сергея Безверхова,
д. 4/4, помещ. 5</v>
          </cell>
          <cell r="I194" t="str">
            <v>dk-askp.ru</v>
          </cell>
          <cell r="J194" t="str">
            <v>askp86@mail.ru</v>
          </cell>
          <cell r="L194" t="str">
            <v>17.01.2024,
86922/24/1406-ЕЛ</v>
          </cell>
        </row>
        <row r="195">
          <cell r="F195" t="str">
            <v>ОГРН 1144632011380, 
ИНН 4632195224</v>
          </cell>
          <cell r="G195" t="str">
            <v>СПАО «Ингосстрах»,
период действия договора
с 12.01.2025 по 11.01.2026</v>
          </cell>
          <cell r="H195" t="str">
            <v>305000, 
Курская область,
г.о. город Курск,
г. Курск, 
ул. Марата, д. 21,
этаж 2, помещ. I</v>
          </cell>
          <cell r="I195" t="str">
            <v>alternativacentr.ru</v>
          </cell>
          <cell r="J195" t="str">
            <v>info@alternativacentr.ru</v>
          </cell>
        </row>
        <row r="196">
          <cell r="F196" t="str">
            <v>ОГРН 1142536008548,  
ИНН 2536276999</v>
          </cell>
          <cell r="G196" t="str">
            <v>СПАО «Ингосстрах»,
период действия договора
с 07.12.2024 по 06.12.2025</v>
          </cell>
          <cell r="H196" t="str">
            <v>690091, 
Приморский край,
г. Владивосток, 
ул. Светланская, д. 55В</v>
          </cell>
          <cell r="I196" t="str">
            <v>кайтгрупп.рф</v>
          </cell>
          <cell r="J196" t="str">
            <v>kaitgroup.vl@gmail.com</v>
          </cell>
        </row>
        <row r="197">
          <cell r="F197" t="str">
            <v>ОГРН 1152468033024, 
ИНН 2465128720</v>
          </cell>
          <cell r="G197" t="str">
            <v>ООО «Зетта Страхование»,
период действия договора
с 16.02.2025 по 15.02.2026</v>
          </cell>
          <cell r="H197" t="str">
            <v>660049, 
Красноярский край,
г. Красноярск, 
ул. Карла Маркса, д. 95, 
корп. 1, помещ. 83, ком. 320</v>
          </cell>
          <cell r="I197" t="str">
            <v>argumlegal.ru</v>
          </cell>
          <cell r="J197" t="str">
            <v>info@argumlegal.ru</v>
          </cell>
        </row>
        <row r="198">
          <cell r="F198" t="str">
            <v>ОГРН 1125259001592, 
ИНН 5259100410</v>
          </cell>
          <cell r="G198" t="str">
            <v>СПАО «Ингосстрах»,
период действия договора
с 25.01.2025 по 24.01.2026</v>
          </cell>
          <cell r="H198" t="str">
            <v>603014, 
Нижегородская область, 
г. Нижний Новогорд, 
ул. Коминтерна, д. 14,
кв. 52</v>
          </cell>
          <cell r="I198" t="str">
            <v>kpagrupp.ru</v>
          </cell>
          <cell r="J198" t="str">
            <v>kpagrupp@mail.ru</v>
          </cell>
        </row>
        <row r="199">
          <cell r="F199" t="str">
            <v>ОГРН 1167746832186,  
ИНН 7733298863</v>
          </cell>
          <cell r="G199" t="str">
            <v>АО «АльфаСтрахование»,
период действия договора
с 15.03.2025 по 14.03.2026</v>
          </cell>
          <cell r="H199" t="str">
            <v>125464, 
г. Москва,
вн.тер.г.муниципальый
округ Митино,
Волоколамское шоссе, 
д. 142, помещ. 2/1</v>
          </cell>
          <cell r="I199" t="str">
            <v>cfr.moscow</v>
          </cell>
          <cell r="J199" t="str">
            <v>cfr_msk@mail.ru</v>
          </cell>
        </row>
        <row r="200">
          <cell r="F200" t="str">
            <v>ОГРН 1165476110029, 
ИНН 5406610327</v>
          </cell>
          <cell r="G200" t="str">
            <v xml:space="preserve">СПАО «Ингосстрах»,
период действия договора
с 21.11.2018 по 20.11.2019 </v>
          </cell>
          <cell r="H200" t="str">
            <v>630055, 
Новосибирская область, 
г. Новосибирск, 
ул. Мусы Джалиля, 
д. 3/1, офис 15</v>
          </cell>
          <cell r="I200" t="str">
            <v>kobrin54.ru</v>
          </cell>
          <cell r="J200" t="str">
            <v>gneushevnv@kobrin54.ru</v>
          </cell>
          <cell r="L200" t="str">
            <v>03.06.2020, 
54922/20/34426-ЭБ</v>
          </cell>
        </row>
        <row r="201">
          <cell r="F201" t="str">
            <v>ОГРН 1023601544108, 
ИНН 3666100821</v>
          </cell>
          <cell r="G201" t="str">
            <v>АО «АльфаСтрахование»,
период действия договора
с 25.01.2024 по 24.01.2025</v>
          </cell>
          <cell r="H201" t="str">
            <v>394036, 
Воронежская область, 
г. Воронеж, 
просп. Революции, 
д. 1В, офис 406</v>
          </cell>
          <cell r="I201" t="str">
            <v>bepaid.ru</v>
          </cell>
          <cell r="J201" t="str">
            <v>info@bepaid.ru</v>
          </cell>
        </row>
        <row r="202">
          <cell r="F202" t="str">
            <v>ОГРН 1154632001700, 
ИНН 4632200234</v>
          </cell>
          <cell r="G202" t="str">
            <v>ПАО СК «Росгосстрах»,
период действия договора
с 03.10.2025 по 02.10.2026</v>
          </cell>
          <cell r="H202" t="str">
            <v xml:space="preserve">305023, 
Курская область, 
г. Курск, 
ул. Прогонная 1-я, д. 1,
офис 206 </v>
          </cell>
          <cell r="I202" t="str">
            <v>pc-chernozemya.ru</v>
          </cell>
          <cell r="J202" t="str">
            <v>ooo.pc.chernozemya@mail.ru</v>
          </cell>
        </row>
        <row r="203">
          <cell r="F203" t="str">
            <v>ОГРН 1133668050317, 
ИНН 3625013023</v>
          </cell>
          <cell r="G203" t="str">
            <v>СПАО «Ингосстрах»,
период действия договора
с 13.02.2025 по 12.02.2026</v>
          </cell>
          <cell r="H203" t="str">
            <v>394054, 
Воронежская область, 
г. Воронеж, 
мкр. Жилой массив Олимпийский, 
д. 17, кв. 924</v>
          </cell>
          <cell r="I203" t="str">
            <v>yuriskonsult36.ru</v>
          </cell>
          <cell r="J203" t="str">
            <v>oooyuriskonsult@mail.ru</v>
          </cell>
        </row>
        <row r="204">
          <cell r="F204" t="str">
            <v>ОГРН 1141831003192, 
ИНН 1831167427</v>
          </cell>
          <cell r="G204" t="str">
            <v>СПАО «Ингосстрах»,
период действия договора
с 27.02.2025 по 26.02.2026</v>
          </cell>
          <cell r="H204" t="str">
            <v>426006, 
Удмуртская Республика, 
г. Ижевск, 
ул. Ленина,
д.45, помещ. 31</v>
          </cell>
          <cell r="I204" t="str">
            <v>EC18.RU</v>
          </cell>
          <cell r="J204" t="str">
            <v>collect@ec18.ru</v>
          </cell>
        </row>
        <row r="205">
          <cell r="F205" t="str">
            <v>ОГРН 1145260018144, 
ИНН 5260402511</v>
          </cell>
          <cell r="G205" t="str">
            <v>АО «АльфаСтрахование»,
период действия договора
с 14.02.2024 по 13.02.2028</v>
          </cell>
          <cell r="H205" t="str">
            <v>603163, 
Нижегородская область, 
г. Нижний Новгород, 
ул. Верхне-Печерская, 
д. 1, кв. 140</v>
          </cell>
          <cell r="I205" t="str">
            <v>fineff.ru</v>
          </cell>
          <cell r="J205" t="str">
            <v>info@fineff.ru</v>
          </cell>
        </row>
        <row r="206">
          <cell r="F206" t="str">
            <v>ОГРН 1177847398585, 
ИНН 7811674941</v>
          </cell>
          <cell r="G206" t="str">
            <v>СПАО «Ингосстрах»,
период действия договора
с 17.01.2020 по 16.01.2021</v>
          </cell>
          <cell r="H206" t="str">
            <v>192029, 
г. Санкт-Петербург, 
просп. Обуховской Обороны, 
д. 70, корп. 2, офис 308</v>
          </cell>
          <cell r="I206" t="str">
            <v>kadengibudut.ru</v>
          </cell>
          <cell r="J206" t="str">
            <v>clients@kadengibudut.ru</v>
          </cell>
          <cell r="L206" t="str">
            <v>30.10.2020, 
78922/20/51492-АЛ</v>
          </cell>
        </row>
        <row r="207">
          <cell r="F207" t="str">
            <v>ОГРН 1175476029739, 
ИНН 5406972623</v>
          </cell>
          <cell r="G207" t="str">
            <v>СПАО «Ингосстрах»,
период действия договора
с 27.06.2025 до 26.06.2026</v>
          </cell>
          <cell r="H207" t="str">
            <v>630007, 
Новосибирская область,
г.о. Новосибирск,
г. Новосибирск, 
ул. Коммунистическая, 
д. 35, к.1</v>
          </cell>
          <cell r="I207" t="str">
            <v>zentrv.ru</v>
          </cell>
          <cell r="J207" t="str">
            <v>dir@zentrv.ru</v>
          </cell>
        </row>
        <row r="208">
          <cell r="F208" t="str">
            <v>ОГРН 1161832051402, 
ИНН 1831177672</v>
          </cell>
          <cell r="G208" t="str">
            <v>СПАО «Ингосстрах»,
период действия договора
с 18.12.2024 по 17.12.2025</v>
          </cell>
          <cell r="H208" t="str">
            <v>427627, 
Удмуртская Республика, 
г. Глазов, 
ул. Юкаменская, д. 39, 
офис 1</v>
          </cell>
          <cell r="I208" t="str">
            <v>granit.plus</v>
          </cell>
          <cell r="J208" t="str">
            <v>mail@granit.plus</v>
          </cell>
        </row>
        <row r="209">
          <cell r="F209" t="str">
            <v>ОГРН 1182375005878, 
ИНН 2311252460</v>
          </cell>
          <cell r="G209" t="str">
            <v>СПАО «Ингосстрах»,
период действия договора
с 16.03.2025 по 15.03.2026</v>
          </cell>
          <cell r="H209" t="str">
            <v>350072, 
Краснодарский край, 
г. Краснодар, 
ул. Московская, 
д. 81/1, литер А, 
офис 419</v>
          </cell>
          <cell r="I209" t="str">
            <v>вип-к.рф</v>
          </cell>
          <cell r="J209" t="str">
            <v>vipkrd2017@gmail.com</v>
          </cell>
        </row>
        <row r="210">
          <cell r="F210" t="str">
            <v>ОГРН 1132468067621,
ИНН 2465304196</v>
          </cell>
          <cell r="G210" t="str">
            <v>АО «АльфаСтрахование»,
период действия договора
с 15.02.2025 по 14.02.2026</v>
          </cell>
          <cell r="H210" t="str">
            <v>660022, 
Красноярский край, 
г. Красноярск, 
ул. Партизана Железняка, 
д. 18, офис 521</v>
          </cell>
          <cell r="I210" t="str">
            <v>dolgkontol.ru</v>
          </cell>
          <cell r="J210" t="str">
            <v>dolgkontrol@gmail.com</v>
          </cell>
        </row>
        <row r="211">
          <cell r="F211" t="str">
            <v xml:space="preserve">ОГРН 1107847355000, 
ИНН 7813484544 </v>
          </cell>
          <cell r="G211" t="str">
            <v>ООО «Абсолют Страхование»,
период действия договора
с 12.04.2025 по 11.04.2026</v>
          </cell>
          <cell r="H211" t="str">
            <v>197110, 
г. Санкт-Петербург, 
просп. Левашовский, 
д. 12, лит. А, ком. 356</v>
          </cell>
          <cell r="I211" t="str">
            <v>ubbltd.ru</v>
          </cell>
          <cell r="J211" t="str">
            <v>ubbltd@yandex.ru</v>
          </cell>
        </row>
        <row r="212">
          <cell r="F212" t="str">
            <v xml:space="preserve">ОГРН 1177847391501, 
ИНН 7810716571 </v>
          </cell>
          <cell r="G212" t="str">
            <v>СПАО «Ингосстрах»,
период действия договора
с 22.01.2025 по 21.01.2026</v>
          </cell>
          <cell r="H212" t="str">
            <v xml:space="preserve">196006, 
г. Санкт-Петербург, 
ул. Заставская, 
д. 15, лит. В, помещ. 5-Н 
</v>
          </cell>
          <cell r="I212" t="str">
            <v>glavkollekt.ru</v>
          </cell>
          <cell r="J212" t="str">
            <v>info@glavkollekt.ru</v>
          </cell>
        </row>
        <row r="213">
          <cell r="F213" t="str">
            <v>ОГРН 1117746938880,  
ИНН 7708750910</v>
          </cell>
          <cell r="G213" t="str">
            <v>ПАО СК «Росгосстрах»,
период действия договора
с 30.09.2025 по 29.09.2026</v>
          </cell>
          <cell r="H213" t="str">
            <v>127051, 
г. Москва, 
Большой Каретный пер., 
д. 24, стр. 2, помещ. 4, 
каб. 2</v>
          </cell>
          <cell r="I213" t="str">
            <v>goshin.ru</v>
          </cell>
          <cell r="J213" t="str">
            <v xml:space="preserve">info@goshin.ru </v>
          </cell>
        </row>
        <row r="214">
          <cell r="F214" t="str">
            <v>ОГРН 1167847404053,  
ИНН 7806253521</v>
          </cell>
          <cell r="G214" t="str">
            <v>ООО «Зетта Страхование»,
период действия договора
с 04.05.2025 по 03.05.2026</v>
          </cell>
          <cell r="H214" t="str">
            <v>195027, 
г. Санкт-Петербург,
вн. тер. г. муниципальный
округ Большая Охта, 
ул. Магнитогорская, д. 23, корп. 1, лит. А, офис 332,
комн. 43-Н</v>
          </cell>
          <cell r="I214" t="str">
            <v>iunona.su</v>
          </cell>
          <cell r="J214" t="str">
            <v xml:space="preserve"> info@iunona.su</v>
          </cell>
        </row>
        <row r="215">
          <cell r="F215" t="str">
            <v>ОГРН 1173025007979, 
ИНН 3025031831</v>
          </cell>
          <cell r="G215" t="str">
            <v>СПАО «Ингосстрах»,
период действия договора
с 25.01.2018 по 24.01.2019</v>
          </cell>
          <cell r="H215" t="str">
            <v>416370, 
Астраханская область, 
с. Икряное, 
ул. Северная, д. 14</v>
          </cell>
          <cell r="I215" t="str">
            <v>1collector.ru</v>
          </cell>
          <cell r="J215" t="str">
            <v>1collector30@gmail.com</v>
          </cell>
          <cell r="L215" t="str">
            <v>26.07.2019, 
30907/19/15645-АЮ</v>
          </cell>
        </row>
        <row r="216">
          <cell r="F216" t="str">
            <v>ОГРН 1185476022709, 
ИНН 5407969670</v>
          </cell>
          <cell r="G216" t="str">
            <v>АО «Зетта Страхование»,
период действия договора
с 24.04.2025 по 23.04.2026</v>
          </cell>
          <cell r="H216" t="str">
            <v>630005, 
Новосибирская область,
г.о. Новосибирск, 
г. Новосибирск, 
ул. Гоголя, 
д. 38</v>
          </cell>
          <cell r="I216" t="str">
            <v>boostr.ru</v>
          </cell>
          <cell r="J216" t="str">
            <v>info@boostr.ru</v>
          </cell>
        </row>
        <row r="217">
          <cell r="F217" t="str">
            <v>ОГРН 1175476124493, 
ИНН 5402038765</v>
          </cell>
          <cell r="G217" t="str">
            <v>ООО «Абсолют Страхование»,
период действия договора
с 01.03.2025 по 29.02.2026</v>
          </cell>
          <cell r="H217" t="str">
            <v>630075, 
Новосибирская область, 
г. Новосибирск, 
ул. Фрунзе, д. 49/3, офис 9</v>
          </cell>
          <cell r="I217" t="str">
            <v>legalcollector.ru</v>
          </cell>
          <cell r="J217" t="str">
            <v>info@legalcollector.ru</v>
          </cell>
        </row>
        <row r="218">
          <cell r="F218" t="str">
            <v>ОГРН 1167746816896, 
ИНН 7734389898</v>
          </cell>
          <cell r="G218" t="str">
            <v>СПАО «Ингосстрах»,
период действия договора
с 29.12.2018 по 28.12.2019</v>
          </cell>
          <cell r="H218" t="str">
            <v>129164, 
г. Москва, 
ул. Маломосковская, 
д. 16, стр. 1, помещ. 27, 
этаж 2</v>
          </cell>
          <cell r="I218" t="str">
            <v>uklegist.ru</v>
          </cell>
          <cell r="L218" t="str">
            <v>21.04.2021, 
77922/21/775044-СЗ</v>
          </cell>
        </row>
        <row r="219">
          <cell r="F219" t="str">
            <v>ОГРН 1176658096306, 
ИНН 6658506936</v>
          </cell>
          <cell r="G219" t="str">
            <v>СПАО «Ингосстрах»,
период действия договора
с 20.10.2025 по 19.10.2026</v>
          </cell>
          <cell r="H219" t="str">
            <v>620000, 
Свердловская область,
г.о. город
Екатеринбург, 
г. Екатеринбург, 
ул. Мамина-Сибиряка,
стр. 101, офис 5.17</v>
          </cell>
          <cell r="I219" t="str">
            <v>ka-goliaf.ru</v>
          </cell>
          <cell r="J219" t="str">
            <v>legal@ka-goliaf.ru</v>
          </cell>
        </row>
        <row r="220">
          <cell r="F220" t="str">
            <v>ОГРН 1137847308642, 
ИНН 7810450515</v>
          </cell>
          <cell r="G220" t="str">
            <v>ООО «Абсолют Страхование»,
период действия договора
с 31.05.2020 по 30.05.2021</v>
          </cell>
          <cell r="H220" t="str">
            <v>115088, 
г. Москва, 
ул. Машиностроения 2-я, 
д. 17, стр. 1, этаж 2,
помещ. 1, ком. 63, 
офис 60</v>
          </cell>
          <cell r="I220" t="str">
            <v>gk-ufi.ru</v>
          </cell>
          <cell r="J220" t="str">
            <v>gk.ufi@yandex.ru</v>
          </cell>
          <cell r="L220" t="str">
            <v>30.09.2021,
77922/21/379296-СЗ</v>
          </cell>
        </row>
        <row r="221">
          <cell r="F221" t="str">
            <v>ОГРН 1157746486798, 
ИНН 7710496844</v>
          </cell>
          <cell r="G221" t="str">
            <v>АО «Совкомбанк страхование»
период действия договора
с 04.06.2025 по 03.06.2026</v>
          </cell>
          <cell r="H221" t="str">
            <v>121087, 
г. Москва, 
ул. Барклая, д. 6, стр. 5, 
ком. 23Д, этаж 5</v>
          </cell>
          <cell r="I221" t="str">
            <v>bcg-collect.ru</v>
          </cell>
          <cell r="J221" t="str">
            <v>info@bcg-collect.ru</v>
          </cell>
        </row>
        <row r="222">
          <cell r="F222" t="str">
            <v>ОГРН 1188617006599, 
ИНН 8602285887</v>
          </cell>
          <cell r="G222" t="str">
            <v>СПАО «Ингосстрах»,
период действия договора
с 02.06.2019 по 01.06.2020</v>
          </cell>
          <cell r="H222" t="str">
            <v>628416, 
ХМАО-Югра, 
г. Сургут, 
просп. Ленина, д. 21,
офис 523</v>
          </cell>
          <cell r="I222" t="str">
            <v>dolgovoeburo.ru</v>
          </cell>
          <cell r="J222" t="str">
            <v>info@dolgovoeburo.ru</v>
          </cell>
          <cell r="L222" t="str">
            <v>13.04.2020, 
86922/20/10578-ВВ</v>
          </cell>
        </row>
        <row r="223">
          <cell r="F223" t="str">
            <v>ОГРН 1187746409510, 
ИНН 9723045810</v>
          </cell>
          <cell r="G223" t="str">
            <v>ООО «Абсолют Страхование»,
период действия договора
с 15.05.2024 по 14.05.2025</v>
          </cell>
          <cell r="H223" t="str">
            <v>117105, 
г. Москва, 
Варшавское шоссе, д. 1, 
стр. 1-2, этаж 4, ком. 33</v>
          </cell>
          <cell r="I223" t="str">
            <v>cvz.msk.ru</v>
          </cell>
          <cell r="J223" t="str">
            <v>info@cvz.msk.ru</v>
          </cell>
        </row>
        <row r="224">
          <cell r="F224" t="str">
            <v>ОГРН 1187847064580, 
ИНН 7841071972</v>
          </cell>
          <cell r="G224" t="str">
            <v>АО «Зетта Страхование»,
период действия договора
с 15.06.2025 по 14.06.2026</v>
          </cell>
          <cell r="H224" t="str">
            <v>191186, 
г. Санкт-Петербург, 
ул. Миллионная, д. 38, кв. 9</v>
          </cell>
          <cell r="I224" t="str">
            <v>nfcompany.ru</v>
          </cell>
          <cell r="J224" t="str">
            <v>info@nfcompany.ru</v>
          </cell>
        </row>
        <row r="225">
          <cell r="F225" t="str">
            <v>ОГРН 1187536003027, 
ИНН 7536171709</v>
          </cell>
          <cell r="G225" t="str">
            <v>ООО СК «Уралсиб Страхование»,
период действия договора
с 19.06.2020 по 18.06.2021</v>
          </cell>
          <cell r="H225" t="str">
            <v>672038, 
Забайкальский край, 
г. Чита, 
ул. Кочеткова, д. 82, 
кв. 47</v>
          </cell>
          <cell r="I225" t="str">
            <v>legia75.wixsite.com/mysite</v>
          </cell>
          <cell r="J225" t="str">
            <v>legia75@yandex.ru</v>
          </cell>
          <cell r="L225" t="str">
            <v>30.06.2021,
75907/21/23851-БД</v>
          </cell>
        </row>
        <row r="226">
          <cell r="F226" t="str">
            <v>ОГРН 1107746246222,  
ИНН 7708716965</v>
          </cell>
          <cell r="G226" t="str">
            <v>СПАО «Ингосстрах»,
период действия договора
с 07.05.2022 по 06.05.2023</v>
          </cell>
          <cell r="H226" t="str">
            <v>125284, 
г. Москва,
вн.тер.г. муниципальный
округ Беговой,
Ленинградский просп., 
д. 31 «А»,стр. 1, эт.25,
помещ. 1/25/4</v>
          </cell>
          <cell r="I226" t="str">
            <v>dolgrf.ru</v>
          </cell>
          <cell r="L226" t="str">
            <v>14.02.2023,
77922/23/289312-НК</v>
          </cell>
        </row>
        <row r="227">
          <cell r="F227" t="str">
            <v>ОГРН 1167746657033, 
ИНН 7734387354</v>
          </cell>
          <cell r="G227" t="str">
            <v>ПАО СК «Росгосстрах»,
период действия договора
с 20.04.2025 по 19.04.2026</v>
          </cell>
          <cell r="H227" t="str">
            <v>117218, 
г. Москва, 
ул. Кржижановского, 
д. 15, корп. 5, офис 402</v>
          </cell>
          <cell r="I227" t="str">
            <v>нэйва.рф</v>
          </cell>
          <cell r="J227" t="str">
            <v>info@neiva.group</v>
          </cell>
        </row>
        <row r="228">
          <cell r="F228" t="str">
            <v>ОГРН 5087746390353, 
ИНН 7730592401</v>
          </cell>
          <cell r="G228" t="str">
            <v>САО «ВСК»,
период действия договора
с 12.04.2025 по 11.04.2026</v>
          </cell>
          <cell r="H228" t="str">
            <v>117420, 
г. Москва,
вн.тер.г. муниципальный
округ Черемушки,
ул. Наметкина, 
д. 15, эт/помещ./ком. 1/I/12</v>
          </cell>
          <cell r="I228" t="str">
            <v>gkcdu.ru</v>
          </cell>
          <cell r="J228" t="str">
            <v>info@gkcdu.ru</v>
          </cell>
        </row>
        <row r="229">
          <cell r="F229" t="str">
            <v>ОГРН 1172651022136, 
ИНН 2632109422</v>
          </cell>
          <cell r="G229" t="str">
            <v>СПАО «Росгосстрах»,
период действия договора
с 24.01.2025 по 23.01.2026</v>
          </cell>
          <cell r="H229" t="str">
            <v>357500, 
Ставропольский край, 
г. Пятигорск, 
проезд Оранжерейный, 
д. 14, помещ. 50 Б</v>
          </cell>
          <cell r="I229" t="str">
            <v>kmv-konsul.ru</v>
          </cell>
          <cell r="J229" t="str">
            <v>konsul-kmv@bk.ru</v>
          </cell>
        </row>
        <row r="230">
          <cell r="F230" t="str">
            <v>ОГРН 1181832017058, 
ИНН 1831191109</v>
          </cell>
          <cell r="G230" t="str">
            <v>СПАО «Ингосстрах»,
период действия договора
с 13.08.2025 по 12.08.2026</v>
          </cell>
          <cell r="H230" t="str">
            <v>426008, 
Удмуртская Республика,
г.о. город Ижевск,
г. Ижевск, 
ул. Пушкинская,
д. 268, литер Д, 
офис 201</v>
          </cell>
          <cell r="I230" t="str">
            <v>svd18.ru</v>
          </cell>
          <cell r="J230" t="str">
            <v>contact@svd18.ru</v>
          </cell>
        </row>
        <row r="231">
          <cell r="F231" t="str">
            <v>ОГРН 1187456020840, 
ИНН 7453321220</v>
          </cell>
          <cell r="G231" t="str">
            <v>СПАО «Ингосстрах»,
период действия договора
с 07.09.2021 по 06.09.2022</v>
          </cell>
          <cell r="H231" t="str">
            <v>454080, 
Челябинская область,
г.о. Челябинский,
вн. р-н Центральный,
г. Челябинск, 
ул. Энтузиастов, 
д. 26Б, офис 302</v>
          </cell>
          <cell r="I231" t="str">
            <v>nbfk.ru</v>
          </cell>
          <cell r="J231" t="str">
            <v>ooonbfk@yandex.ru.</v>
          </cell>
          <cell r="L231" t="str">
            <v>04.08.2022.
74910/22/53467-ЮТ</v>
          </cell>
        </row>
        <row r="232">
          <cell r="F232" t="str">
            <v>ОГРН 1065503010495, 
ИНН 5503096629</v>
          </cell>
          <cell r="G232" t="str">
            <v>СПАО «Ингосстрах»,
период действия договора
с 14.09.2025 по 13.09.2028</v>
          </cell>
          <cell r="H232" t="str">
            <v>644099, 
Омская область, 
г. Омск, 
ул. Красногвардейская, 
д. 49</v>
          </cell>
          <cell r="I232" t="str">
            <v>inbg-pravo.ru</v>
          </cell>
          <cell r="J232" t="str">
            <v>info@inbg-pravo.ru</v>
          </cell>
        </row>
        <row r="233">
          <cell r="F233" t="str">
            <v>ОГРН 1151690042338,
ИНН 1660244037</v>
          </cell>
          <cell r="G233" t="str">
            <v>ООО «Абсолют Страхование»,
период действия договора
с 27.04.2025 по 26.04.2026</v>
          </cell>
          <cell r="H233" t="str">
            <v xml:space="preserve">420073, 
Республика Татарстан, 
г. Казань, 
ул. Шуртыгина, д. 24,
офис 6 </v>
          </cell>
          <cell r="I233" t="str">
            <v>consult-investments.ru</v>
          </cell>
          <cell r="J233" t="str">
            <v>mail@consult-investments.ru</v>
          </cell>
        </row>
        <row r="234">
          <cell r="F234" t="str">
            <v>ОГРН 1131831003754, 
ИНН 1831161312</v>
          </cell>
          <cell r="G234" t="str">
            <v>ООО «Абсолют Страхование»,
период действия договора
с 15.10.2025 по 14.10.2026</v>
          </cell>
          <cell r="H234" t="str">
            <v>426057, 
Удмуртская Республика, 
г. Ижевск, 
ул. Бородина, д. 21,
офис 409А</v>
          </cell>
          <cell r="I234" t="str">
            <v>dolg18.ru</v>
          </cell>
          <cell r="J234" t="str">
            <v>office@dolg18.ru</v>
          </cell>
        </row>
        <row r="235">
          <cell r="F235" t="str">
            <v>ОГРН 1137746463690, 
ИНН 7727806036</v>
          </cell>
          <cell r="G235" t="str">
            <v>АО «АльфаСтрахование»,
период действия договора
с 03.09.2025 по 02.09.2026</v>
          </cell>
          <cell r="H235" t="str">
            <v>121596, 
г. Москва, 
ул. Горбунова, 
д. 2 стр. 3, эт. 8, 
помещ. II, ком. 4</v>
          </cell>
          <cell r="I235" t="str">
            <v>storm-security.ru</v>
          </cell>
          <cell r="J235" t="str">
            <v>info@storm-security.ru    legal@storm-security.ru</v>
          </cell>
        </row>
        <row r="236">
          <cell r="F236" t="str">
            <v>ОГРН 1176658113983, 
ИНН 6671081182</v>
          </cell>
          <cell r="G236" t="str">
            <v>СПАО «Ингосстрах»,
период действия договора
с 24.10.2018 по 23.10.2019</v>
          </cell>
          <cell r="H236" t="str">
            <v>620142, 
Свердловская область, 
г. Екатеринбург, 
ул. 8 Марта, д. 49, 
офис 600</v>
          </cell>
          <cell r="I236" t="str">
            <v>finnex24.ru</v>
          </cell>
          <cell r="J236" t="str">
            <v>info@finnex24.ru</v>
          </cell>
          <cell r="L236" t="str">
            <v>23.10.2019, 
66922/19/60948-АС</v>
          </cell>
        </row>
        <row r="237">
          <cell r="F237" t="str">
            <v>ОГРН 1187325018143, 
ИНН 7325162705</v>
          </cell>
          <cell r="G237" t="str">
            <v>СПАО «Ингосстрах»,
период действия договора
с 29.10.2019 по 28.10.2020</v>
          </cell>
          <cell r="H237" t="str">
            <v>432071, 
Ульяновская область, 
г. Ульяновск, 
ул. Карла Маркса, д. 13А, 
корп. 1, помещ. 1, 2, 3</v>
          </cell>
          <cell r="I237" t="str">
            <v>финпротект5.рф</v>
          </cell>
          <cell r="J237" t="str">
            <v>partner@finprotekt.ru</v>
          </cell>
          <cell r="L237" t="str">
            <v>18.06.2020, 
73922/20/20858-АТ</v>
          </cell>
        </row>
        <row r="238">
          <cell r="F238" t="str">
            <v>ОГРН 1187847227270, 
ИНН 7806547391</v>
          </cell>
          <cell r="G238" t="str">
            <v>ООО «Зетта Страхование»,
период действия договора
с 06.11.2024 по 05.11.2025</v>
          </cell>
          <cell r="H238" t="str">
            <v>192019,
г. Санкт-Петербург, 
ул. Профессора Качалова, 
д. 7, литер А, 
помещ./офис 16-Н/711</v>
          </cell>
          <cell r="I238" t="str">
            <v>dolgcons.ru</v>
          </cell>
          <cell r="J238" t="str">
            <v>info@dolgcons.ru</v>
          </cell>
        </row>
        <row r="239">
          <cell r="F239" t="str">
            <v>ОГРН 1185053007611, 
ИНН 5024184814</v>
          </cell>
          <cell r="G239" t="str">
            <v>АО «Совкомбанк стахование»,
период действия договора
с 06.07.2025 по 05.07.2026</v>
          </cell>
          <cell r="H239" t="str">
            <v>143402, 
Московская область, 
г. Красногорск, 
пер. Оптический, д. 1А, 
эт. 2, помещ. VIII</v>
          </cell>
          <cell r="I239" t="str">
            <v>sarmat.top</v>
          </cell>
          <cell r="J239" t="str">
            <v>info@sarmat.top</v>
          </cell>
        </row>
        <row r="240">
          <cell r="F240" t="str">
            <v>ОГРН 1145958087043, 
ИНН 5906015326</v>
          </cell>
          <cell r="G240" t="str">
            <v>СПАО «Ингосстрах»,
период действия договора
с 01.09.2025 по 31.08.2026</v>
          </cell>
          <cell r="H240" t="str">
            <v>614036, 
Пермский край,
г.о. Пермский,
г. Пермь, 
ул. Газеты Звезда, 
д. 13, этаж 4, помещ. 8</v>
          </cell>
          <cell r="I240" t="str">
            <v>соберлик.рф</v>
          </cell>
          <cell r="J240" t="str">
            <v>soberlik@mail.ru</v>
          </cell>
        </row>
        <row r="241">
          <cell r="F241" t="str">
            <v>ОГРН 1144345007872, 
ИНН 4345383175</v>
          </cell>
          <cell r="G241" t="str">
            <v>АО «АльфаСтрахование»,
период действия договора
с 04.12.2024 по 03.12.2025</v>
          </cell>
          <cell r="H241" t="str">
            <v>610017, 
Кировская область, 
г. Киров, 
ул. Маклина, 
д. 31, офис 302</v>
          </cell>
          <cell r="I241" t="str">
            <v>долгикиров.com</v>
          </cell>
          <cell r="J241" t="str">
            <v>cpvz@inbox.ru</v>
          </cell>
        </row>
        <row r="242">
          <cell r="F242" t="str">
            <v>ОГРН 1102223004740, 
ИНН 2222787939</v>
          </cell>
          <cell r="G242" t="str">
            <v>СК «Росгосстрах»,
период действия договора
с 25.01.2025 по 24.01.2026</v>
          </cell>
          <cell r="H242" t="str">
            <v>656058, 
Алтайский край, 
г. Барнаул, 
ул. Попова, д. 139, 
офис 36</v>
          </cell>
          <cell r="I242" t="str">
            <v>aeb22agency.ru</v>
          </cell>
          <cell r="J242" t="str">
            <v>es22agency@mail.ru</v>
          </cell>
        </row>
        <row r="243">
          <cell r="F243" t="str">
            <v>ОГРН 1167746456547, 
ИНН 7719446380</v>
          </cell>
          <cell r="G243" t="str">
            <v>АО «Совкомбанк стахование»,
период действия договора
с 20.03.2025 по 21.03.2026</v>
          </cell>
          <cell r="H243" t="str">
            <v>127566, 
г. Москва, 
Алтуфьевское шоссе, 
д. 48, корпус 1, этаж 3, 
помещ.1</v>
          </cell>
          <cell r="I243" t="str">
            <v>easycoi.ru</v>
          </cell>
          <cell r="J243" t="str">
            <v>info@easycoi.ru</v>
          </cell>
        </row>
        <row r="244">
          <cell r="F244" t="str">
            <v>ОГРН 1137746393432, 
ИНН 7718931947</v>
          </cell>
          <cell r="G244" t="str">
            <v>СПАО «Ингосстрах»,
период действия договора
с 01.06.2022 по 31.05.2023</v>
          </cell>
          <cell r="H244" t="str">
            <v>111033, 
г. Москва,
вн. тер. г. муниципальный
округ Лефортово
ул. Золоторожский вал, 
д. 32, стр. 4, помещ. 405</v>
          </cell>
          <cell r="I244" t="str">
            <v>centreparitet.ru</v>
          </cell>
          <cell r="L244" t="str">
            <v>29.08.2022,
77922/22/8513218-СЗ</v>
          </cell>
        </row>
        <row r="245">
          <cell r="F245" t="str">
            <v>ОГРН 1157847315438, 
ИНН 7801289355</v>
          </cell>
          <cell r="G245" t="str">
            <v>ООО «ИНКОР Страхование»,
период действия договора
с 10.10.2019 по 09.10.2020</v>
          </cell>
          <cell r="H245" t="str">
            <v>191024, 
г. Санкт-Петербург, 
ул. 4-я Советская, д. 40, 
лит. Ж, офис 12</v>
          </cell>
          <cell r="I245" t="str">
            <v>hypothecs.ru</v>
          </cell>
          <cell r="J245" t="str">
            <v>Info@ur365.ru</v>
          </cell>
          <cell r="L245" t="str">
            <v>29.07.2020, 
78922/20/310906-АЛ</v>
          </cell>
        </row>
        <row r="246">
          <cell r="F246" t="str">
            <v>ОГРН  1185275062411,
ИНН 5262360056</v>
          </cell>
          <cell r="G246" t="str">
            <v>СПАО "Ингосстрах", 
период действия договора
с 10.12.2021 по 09.12.2022</v>
          </cell>
          <cell r="H246" t="str">
            <v>603022, 
Нижегородская область, 
г. Нижний Новгород, 
ул. Тимирязева, д. 9,
корп. 1, помещ. П332</v>
          </cell>
          <cell r="I246" t="str">
            <v>debtfree.ru</v>
          </cell>
          <cell r="J246" t="str">
            <v xml:space="preserve">svoboda@debtfree.ru </v>
          </cell>
          <cell r="L246" t="str">
            <v>10.11.2022,
52922/22/55044-ЛМ</v>
          </cell>
        </row>
        <row r="247">
          <cell r="F247" t="str">
            <v>ОГРН 1165050050736, 
ИНН 5050123462</v>
          </cell>
          <cell r="G247" t="str">
            <v>ООО «Абсолют Страхование»,
период действия договора
с 30.03.2021 по 29.03.2022</v>
          </cell>
          <cell r="H247" t="str">
            <v>141109, 
Московская область,
Щелковский р-он, 
г. Щелково, 
ул. Космодемьянская,
д. 10А, помещ. 8</v>
          </cell>
          <cell r="I247" t="str">
            <v>garant-recovery.ru</v>
          </cell>
          <cell r="J247" t="str">
            <v>dolg_info@inbox.ru</v>
          </cell>
          <cell r="L247" t="str">
            <v>20.08.2021,
50922/21/174029-НК</v>
          </cell>
        </row>
        <row r="248">
          <cell r="F248" t="str">
            <v>ОГРН 5137746043628,
ИНН 7704849509</v>
          </cell>
          <cell r="G248" t="str">
            <v>АО "АльфаСтрахование", 
период действия договора
с 15.01.2025 по 14.01.2026</v>
          </cell>
          <cell r="H248" t="str">
            <v>121099, 
г. Москва, 
вн.тер.г. муниципальный
округ Арбат, 
ул. Новый Арбат, 
д. 27, помещ. 7Б/П</v>
          </cell>
          <cell r="I248" t="str">
            <v>vladfinans.ru</v>
          </cell>
          <cell r="J248" t="str">
            <v>office@vladfinans.ru</v>
          </cell>
        </row>
        <row r="249">
          <cell r="F249" t="str">
            <v>ОГРН  1147232051230, 
ИНН 7203326272</v>
          </cell>
          <cell r="G249" t="str">
            <v>АО "АльфаСтрахование", 
период действия договора
с 11.01.2025 по 10.01.2026</v>
          </cell>
          <cell r="H249" t="str">
            <v>625003, 
Тюменская область, 
г. Тюмень, 
ул. Ленина, д. 2А, 
офис 602</v>
          </cell>
          <cell r="I249" t="str">
            <v>zevs-tmn.ru</v>
          </cell>
          <cell r="J249" t="str">
            <v>7203326272@mail.ru</v>
          </cell>
        </row>
        <row r="250">
          <cell r="F250" t="str">
            <v>ОГРН 1187746969684,
ИНН 7706462338</v>
          </cell>
          <cell r="G250" t="str">
            <v>СПАО «Ингосстрах»,
период действия договора
с 17.12.2024 по 16.12.2025</v>
          </cell>
          <cell r="H250" t="str">
            <v>117630, 
г. Москва, 
вн. тер. г. муниципальный
округ Обручевский,
Старокалужское ш.,
д. 62,помещ. 1/3</v>
          </cell>
          <cell r="I250" t="str">
            <v>altafinance.ru</v>
          </cell>
          <cell r="J250" t="str">
            <v>altafinance@mail.ru</v>
          </cell>
        </row>
        <row r="251">
          <cell r="F251" t="str">
            <v>ОГРН 1147847545702,
ИНН 7811001255</v>
          </cell>
          <cell r="G251" t="str">
            <v>АО «Абсолют Страхование»,
период действия договора
с 07.06.2025 по 06.06.2026</v>
          </cell>
          <cell r="H251" t="str">
            <v>192029, 
г. Санкт-Петербург, 
просп. Большой Смоленский, 
д. 2, помещ. 417</v>
          </cell>
          <cell r="I251" t="str">
            <v>inarispb.ru</v>
          </cell>
          <cell r="J251" t="str">
            <v>info@inarispb.ru</v>
          </cell>
        </row>
        <row r="252">
          <cell r="F252" t="str">
            <v>ОГРН 1161832062677,
ИНН 1841062617</v>
          </cell>
          <cell r="G252" t="str">
            <v>СПАО «Ингосстрах»,
период действия договора
с 10.01.2024 по 09.01.2025</v>
          </cell>
          <cell r="H252" t="str">
            <v>426069, 
Удмуртская Республика,
г. Ижевск, 
ул. Нижняя, д. 18,офис 202А</v>
          </cell>
          <cell r="I252" t="str">
            <v>kapitaludm.ru</v>
          </cell>
          <cell r="J252" t="str">
            <v>kapitaludm@gmail.com</v>
          </cell>
          <cell r="L252" t="str">
            <v>26.01.2024,
18922/24/7833-ИН</v>
          </cell>
        </row>
        <row r="253">
          <cell r="F253" t="str">
            <v>ОГРН 1177847277255, 
ИНН 7813286084</v>
          </cell>
          <cell r="G253" t="str">
            <v>СПАО «Ингосстрах»,
период действия договора
с 01.02.2023 по 31.01.2024</v>
          </cell>
          <cell r="H253" t="str">
            <v>196084, 
г. Санкт-Петербург,
вн. тер. г. Муниципальный
округ Московская застава,
ул. Черниговская, 
д. 8, литера А, помещ. 29-Н,
81Н</v>
          </cell>
          <cell r="I253" t="str">
            <v>caftauto.ru</v>
          </cell>
          <cell r="J253" t="str">
            <v>gur_@mail.ru</v>
          </cell>
          <cell r="L253" t="str">
            <v>07.11.2023,
78922/23/6098313-АП</v>
          </cell>
        </row>
        <row r="254">
          <cell r="F254" t="str">
            <v>ОГРН 1175658016731, 
ИНН 5650011464</v>
          </cell>
          <cell r="G254" t="str">
            <v>СПАО «Ингосстрах»,
период действия договора
с 05.02.2019 по 04.02.2020</v>
          </cell>
          <cell r="H254" t="str">
            <v>460028, 
Оренбургская область, 
г. Оренбург, 
ул. Хабаровская, д. 53, 
этаж 3</v>
          </cell>
          <cell r="I254" t="str">
            <v xml:space="preserve">aegroup.moscow </v>
          </cell>
          <cell r="J254" t="str">
            <v>aegroup.moscow@mail.ru</v>
          </cell>
          <cell r="L254" t="str">
            <v>27.11.2019, 
56922/19/28500-АО</v>
          </cell>
        </row>
        <row r="255">
          <cell r="F255" t="str">
            <v>ОГРН 1081690065490, 
ИНН 1657079792</v>
          </cell>
          <cell r="G255" t="str">
            <v>СПАО «Ингосстрах»,
период действия договора
с 13.02.2025 по 12.02.2026</v>
          </cell>
          <cell r="H255" t="str">
            <v>420059, 
Республика Татарстан,
г. Казань, 
ул. Оренбургский тракт,
д. 20, офис 312</v>
          </cell>
          <cell r="I255" t="str">
            <v>kgvernoe.ru</v>
          </cell>
          <cell r="J255" t="str">
            <v>ofis-312@mail.ru</v>
          </cell>
        </row>
        <row r="256">
          <cell r="F256" t="str">
            <v>ОГРН 5177746087020,
ИНН 7725399508</v>
          </cell>
          <cell r="G256" t="str">
            <v>ООО «Зетта Страхование»,
период действия договора
с 10.12.2024 по 09.12.2025</v>
          </cell>
          <cell r="H256" t="str">
            <v>115114, 
г. Москва, 
Дербеневская наб., 
д. 7,стр. 2, этаж 2, 
помещ. I, ком. 41</v>
          </cell>
          <cell r="I256" t="str">
            <v>ka-nordstar.ru</v>
          </cell>
          <cell r="J256" t="str">
            <v xml:space="preserve">info@ka-nordstar.ru </v>
          </cell>
        </row>
        <row r="257">
          <cell r="F257" t="str">
            <v>ОГРН 1196658007193,
ИНН 6685158879</v>
          </cell>
          <cell r="G257" t="str">
            <v>ООО «ИНКОР Страхование»,
период действия договора
с 20.02.2019 по 19.02.2020</v>
          </cell>
          <cell r="H257" t="str">
            <v>620142, 
Свердловская область, 
г. Екатеринбург, 
ул. Щорса, д. 7А, 
офис 434</v>
          </cell>
          <cell r="I257" t="str">
            <v>rscredit.ru</v>
          </cell>
          <cell r="J257" t="str">
            <v>rbv@rsgroup66.ru</v>
          </cell>
          <cell r="L257" t="str">
            <v>30.03.2021, 
66922/21/32364-АС</v>
          </cell>
        </row>
        <row r="258">
          <cell r="F258" t="str">
            <v>ОГРН 1151690069046, 
ИНН 1655335916</v>
          </cell>
          <cell r="G258" t="str">
            <v>СПАО «Ингосстрах»,
период действия договора
с 11.02.2025 по 10.02.2026</v>
          </cell>
          <cell r="H258" t="str">
            <v>420059, 
Республика Татарстан, 
г. Казань, 
ул. Оренбургский тракт,
д. 24В, помещ. 1006</v>
          </cell>
          <cell r="I258" t="str">
            <v>verumcollect.ru</v>
          </cell>
          <cell r="J258" t="str">
            <v>info@verumcollect.ru</v>
          </cell>
        </row>
        <row r="259">
          <cell r="F259" t="str">
            <v>ОГРН 1144345009104, 
ИНН 4345384394</v>
          </cell>
          <cell r="G259" t="str">
            <v>АО «Совкомбанк страхование»,
период действия договора
с 30.01.2025 по 29.01.2026</v>
          </cell>
          <cell r="H259" t="str">
            <v>610002, 
Кировская область, 
г. Киров, 
ул. Успенская 
д. 20, пом. 1007</v>
          </cell>
          <cell r="I259" t="str">
            <v>www.kfcompany.org</v>
          </cell>
          <cell r="J259" t="str">
            <v>kfcompany@mail.ru</v>
          </cell>
        </row>
        <row r="260">
          <cell r="F260" t="str">
            <v>ОГРН 1183123036689, 
ИНН 3123447980</v>
          </cell>
          <cell r="G260" t="str">
            <v>СПАО «Ингосстрах»,
период действия договора
с 01.02.2025 по 31.01.2026</v>
          </cell>
          <cell r="H260" t="str">
            <v>308009, 
Белгородская область, 
г. Белгород, 
Народный бульвар, 
д. 70, офис 688</v>
          </cell>
          <cell r="I260" t="str">
            <v>cudolg.ru</v>
          </cell>
        </row>
        <row r="261">
          <cell r="F261" t="str">
            <v>ОГРН 1185958071694, 
ИНН 5904369714</v>
          </cell>
          <cell r="G261" t="str">
            <v>ООО «Зетта Страхование»,
период действия договора
с 27.04.2025 по 26.04.2026</v>
          </cell>
          <cell r="H261" t="str">
            <v>614990, 
Пермский край, 
г. Пермь, 
ул. Героев Хасана, д. 9, 
офис 17/1</v>
          </cell>
          <cell r="I261" t="str">
            <v>айса.рф</v>
          </cell>
          <cell r="J261" t="str">
            <v>aysa.perm@ya.ru</v>
          </cell>
        </row>
        <row r="262">
          <cell r="F262" t="str">
            <v>ОГРН 1196820000860,
ИНН 6821000354</v>
          </cell>
          <cell r="G262" t="str">
            <v>СПАО «Ингосстрах»,
период действия договора
с 06.03.2025 по 05.03.2026</v>
          </cell>
          <cell r="H262" t="str">
            <v>392000, 
Тамбовская область,
г. Тамбов,
ул. Советская, д. 191,
офис 333</v>
          </cell>
          <cell r="I262" t="str">
            <v>tkbgenezis68.ru</v>
          </cell>
          <cell r="J262" t="str">
            <v>tkb.genezis@mail.ru</v>
          </cell>
        </row>
        <row r="263">
          <cell r="F263" t="str">
            <v>ОГРН 1152225029417, 
ИНН 2207010288</v>
          </cell>
          <cell r="G263" t="str">
            <v>СПАО «Ингосстрах»,
период действия договора
с 29.11.2024 по 28.11.2025</v>
          </cell>
          <cell r="H263" t="str">
            <v>656067, 
Алтайский край, 
г. Барнаул, 
ул. Попова, д. 220 Б</v>
          </cell>
          <cell r="I263" t="str">
            <v>altaicollector.ru</v>
          </cell>
          <cell r="J263" t="str">
            <v>info@altaicollector.ru</v>
          </cell>
        </row>
        <row r="264">
          <cell r="F264" t="str">
            <v>ОГРН 1060278105161, 
ИНН 0278124947</v>
          </cell>
          <cell r="G264" t="str">
            <v>ООО «Зетта Страхование»,
период действия договора
с 20.03.2025 по 19.03.2026</v>
          </cell>
          <cell r="H264" t="str">
            <v>452000, 
Республика Башкортостан, 
г.о. город Уфа,
г. Уфа,
ул. Кирова, 
д. 107, помещ. 501</v>
          </cell>
          <cell r="I264" t="str">
            <v>юристъ24.рф</v>
          </cell>
          <cell r="J264" t="str">
            <v>payirist@mail.ru</v>
          </cell>
        </row>
        <row r="265">
          <cell r="F265" t="str">
            <v>ОГРН 1197627003705, 
ИНН 7606119487</v>
          </cell>
          <cell r="G265" t="str">
            <v>ООО «Зетта Страхование»,
период действия договора
с 25.02.2025 по 24.02.2026</v>
          </cell>
          <cell r="H265" t="str">
            <v>150040, 
Ярославская область, 
г. Ярославль, 
просп. Октября, д. 56, 
офис 310</v>
          </cell>
          <cell r="I265" t="str">
            <v>unalex.ru</v>
          </cell>
          <cell r="J265" t="str">
            <v>info@unalex.ru</v>
          </cell>
        </row>
        <row r="266">
          <cell r="F266" t="str">
            <v>ОГРН 1166313150464, 
ИНН 6316228122</v>
          </cell>
          <cell r="G266" t="str">
            <v>СПАО «Ингосстрах»,
период действия договора
с 11.02.2022 по 10.02.2023</v>
          </cell>
          <cell r="H266" t="str">
            <v>443093, 
Самарская область, 
г. Самара, 
ул. Мориса Тореза, д. 1, 
корп. А, офис 513</v>
          </cell>
          <cell r="I266" t="str">
            <v>legalcompany63.com</v>
          </cell>
          <cell r="L266" t="str">
            <v>25.08.2022,
63922/22/74855-ЗМ</v>
          </cell>
        </row>
        <row r="267">
          <cell r="F267" t="str">
            <v>ОГРН 1072312012794 
ИНН 2312143061</v>
          </cell>
          <cell r="G267" t="str">
            <v>ООО «Русское страховое общество «ЕВРОИНС»,
период действия договора
с 25.03.2024 по 24.03.2025</v>
          </cell>
          <cell r="H267" t="str">
            <v>350015, 
Краснодарский край,
г.о. город Краснодар,
г. Краснодар, 
ул. им. Митрофана Седина,
д. 150</v>
          </cell>
          <cell r="I267" t="str">
            <v>accept-krasnodar.ru</v>
          </cell>
          <cell r="J267" t="str">
            <v>nfo@zakonoff.ru</v>
          </cell>
          <cell r="L267" t="str">
            <v>26.03.2025,
23922/25/60812-ГК</v>
          </cell>
        </row>
        <row r="268">
          <cell r="F268" t="str">
            <v>ОГРН 1167746596687, 
ИНН 9729013879</v>
          </cell>
          <cell r="G268" t="str">
            <v>ООО «Абсолют Страхование»,
период действия договора
с 23.03.2025 по 22.03.2026</v>
          </cell>
          <cell r="H268" t="str">
            <v>119192, 
г. Москва, 
муниципальный округ
Раменки вн. тер. г.,
ул. Мосфильмовская,
д. 74Б., этаж 24, 
апарт./ком. 01-24/3</v>
          </cell>
          <cell r="I268" t="str">
            <v>uczt.ru</v>
          </cell>
          <cell r="J268" t="str">
            <v>mail@uczt.ru</v>
          </cell>
        </row>
        <row r="269">
          <cell r="F269" t="str">
            <v>ОГРН 1176658038700, 
ИНН 6671071890</v>
          </cell>
          <cell r="G269" t="str">
            <v>АО «Совкомбанк Страхование»,
период действия договора
с 15.05.2025 по 14.05.2026</v>
          </cell>
          <cell r="H269" t="str">
            <v>620078, 
Свердловская область, 
г.о. город Екатеринбург,
г. Екатеринбург, 
ул. Лодыгина,
д. 8, кв.153</v>
          </cell>
          <cell r="I269" t="str">
            <v>pko-restant.ru</v>
          </cell>
          <cell r="J269" t="str">
            <v>nplvp@ya.ru</v>
          </cell>
        </row>
        <row r="270">
          <cell r="F270" t="str">
            <v>ОГРН 1135483002214, 
ИНН 5446015412</v>
          </cell>
          <cell r="G270" t="str">
            <v>ООО «Абсолют Страхование»,
период действия договора
с 16.03.2025 по 15.03.2026</v>
          </cell>
          <cell r="H270" t="str">
            <v>633209, 
Новосибирская область, 
г. Искитим, 
ул. Пушкина, д. 24</v>
          </cell>
          <cell r="I270" t="str">
            <v>рбв54.рф</v>
          </cell>
          <cell r="J270" t="str">
            <v>support@rbv54.ru</v>
          </cell>
        </row>
        <row r="271">
          <cell r="F271" t="str">
            <v>ОГРН 1192130003152, 
ИНН 2130208814</v>
          </cell>
          <cell r="G271" t="str">
            <v>ООО «Зетта Страхование»,
период действия договора
с 26.03.2025 по 25.03.2026</v>
          </cell>
          <cell r="H271" t="str">
            <v>428034, 
Чувашская Республика — Чувашия, 
г. Чебоксары, 
пр. Московский, д. 19, 
корп. 5, помещ. 16</v>
          </cell>
          <cell r="I271" t="str">
            <v>вектор21.рф</v>
          </cell>
          <cell r="J271" t="str">
            <v>vektorcheb@mail.ru</v>
          </cell>
        </row>
        <row r="272">
          <cell r="F272" t="str">
            <v>ОГРН 1146194004296, 
ИНН 6168073264</v>
          </cell>
          <cell r="G272" t="str">
            <v>ПАО СК «Росгосстрах»,
период действия договора
с 25.03.2025 по 24.03.2026</v>
          </cell>
          <cell r="H272" t="str">
            <v>426009, 
Удмуртская Республика, 
г. Ижевск, 
ул. Ухтомского, д. 24,
помещ. 29</v>
          </cell>
          <cell r="I272" t="str">
            <v>ooo-bastion.ru</v>
          </cell>
          <cell r="J272" t="str">
            <v>info@ooobastion.ru</v>
          </cell>
          <cell r="L272" t="str">
            <v>09.09.2025,
18922/25/344071-ИН</v>
          </cell>
        </row>
        <row r="273">
          <cell r="F273" t="str">
            <v>ОГРН 1156196050449, 
ИНН 6166094406</v>
          </cell>
          <cell r="G273" t="str">
            <v>СПАО «Ингосстрах»,
период действия договора
с 01.04.2024 по 31.03.2025</v>
          </cell>
          <cell r="H273" t="str">
            <v>344004, 
Ростовская область, 
г. Ростов-на-Дону, 
пл. Рабочая, д. 25, 
этаж 1, ком. 1</v>
          </cell>
          <cell r="I273" t="str">
            <v>arm-capital.ru</v>
          </cell>
          <cell r="J273" t="str">
            <v>Arm-capital@mail.ru</v>
          </cell>
          <cell r="L273" t="str">
            <v>03.04.2025,
61922/25/36033-МЧ</v>
          </cell>
        </row>
        <row r="274">
          <cell r="F274" t="str">
            <v>ОГРН 1185275038376,  
ИНН 5260456250</v>
          </cell>
          <cell r="G274" t="str">
            <v>СПАО «Ингосстрах»,
период действия договора
с 05.04.2024 по 04.04.2025;
СПАО «Ингосстрах»,
период действия договора
с 05.04.2025 по 04.04.2028</v>
          </cell>
          <cell r="H274" t="str">
            <v>603093, 
Нижегородская область, 
г. Нижний Новгород, 
ул. Родионова, д. 27, кв. 66</v>
          </cell>
          <cell r="I274" t="str">
            <v>artegrupp.ru</v>
          </cell>
          <cell r="J274" t="str">
            <v>info@artegrupp.ru</v>
          </cell>
        </row>
        <row r="275">
          <cell r="F275" t="str">
            <v>ОГРН 1185275060915, 
ИНН 5257185200</v>
          </cell>
          <cell r="G275" t="str">
            <v>АО «Совкомбанк страхование»,
период действия договора
с 17.04.2025 по 16.04.2026</v>
          </cell>
          <cell r="H275" t="str">
            <v>428031, 
Чувашская Республика – Чувашия,
г.о. город Чебоксары,
г. Чебоксары, 
ул. Ленинского Комсомола
д. 25, к. 1, 
помещ. 10.04</v>
          </cell>
          <cell r="I275" t="str">
            <v>alamo-collect.ru</v>
          </cell>
          <cell r="J275" t="str">
            <v>AlamoCollect@mail.ru</v>
          </cell>
        </row>
        <row r="276">
          <cell r="F276" t="str">
            <v>ОГРН 5147746075450, 
ИНН 7733894231</v>
          </cell>
          <cell r="G276" t="str">
            <v>ООО «Уралсиб Страхование»,
период действия договора
с 24.04.2024 по 23.04.2025</v>
          </cell>
          <cell r="H276" t="str">
            <v>618540, 
Пермский край, 
г. Соликамск, 
ул. Северная, д. 46, кв. 69</v>
          </cell>
          <cell r="I276" t="str">
            <v>colibrica.ru</v>
          </cell>
          <cell r="J276" t="str">
            <v>info@colibrica.ru</v>
          </cell>
        </row>
        <row r="277">
          <cell r="F277" t="str">
            <v>ОГРН 1193850009506, 
ИНН 3801148029</v>
          </cell>
          <cell r="G277" t="str">
            <v>ООО "Абсолют Страхование", 
период действия договора
с 01.05.2025 по 30.04.2026</v>
          </cell>
          <cell r="H277" t="str">
            <v>664007, 
Иркутская область, 
г. Иркутск, 
ул. Горная, д. 24, 
офис 19</v>
          </cell>
          <cell r="I277" t="str">
            <v>cpb38.ru</v>
          </cell>
          <cell r="J277" t="str">
            <v>cpb138@mail.ru</v>
          </cell>
        </row>
        <row r="278">
          <cell r="F278" t="str">
            <v>ОГРН 1153443019740, 
ИНН 3443124314</v>
          </cell>
          <cell r="G278" t="str">
            <v>АО «АльфаСтрахование»,
период действия договора
с 20.02.2025 по 19.02.2026</v>
          </cell>
          <cell r="H278" t="str">
            <v>400048, 
Волгоградская область, 
г. Волгоград, 
просп. им. Маршала Советского Союза Г.К. Жукова, д. 135, офис 5</v>
          </cell>
          <cell r="I278" t="str">
            <v>ptsu34.ru</v>
          </cell>
          <cell r="J278" t="str">
            <v>volga3175@mail.ru</v>
          </cell>
        </row>
        <row r="279">
          <cell r="F279" t="str">
            <v>ОГРН 1187746783355, 
ИНН 7722466428</v>
          </cell>
          <cell r="G279" t="str">
            <v>ООО «Зетта Страхование»,
период действия договора
с 13.12.2023 по 12.12.2024</v>
          </cell>
          <cell r="H279" t="str">
            <v>123290, 
г. Москва,
вн.тер.г. муниципальный
округ Пресненский,
ул. Ермакова роща, 
д. 7Б, стр. 6, этаж 3,
ком. 9</v>
          </cell>
          <cell r="I279" t="str">
            <v>crfinance.ru</v>
          </cell>
          <cell r="J279" t="str">
            <v>info@crfinance.ru</v>
          </cell>
          <cell r="L279" t="str">
            <v>20.08.2025, 77922/25/154704-АН</v>
          </cell>
        </row>
        <row r="280">
          <cell r="F280" t="str">
            <v>ОГРН 1157746820142, 
ИНН 9705047854</v>
          </cell>
          <cell r="G280" t="str">
            <v>ПАО СК «Росгосстрах»,
период действия договора
с 01.07.2025 по 30.06.2026</v>
          </cell>
          <cell r="H280" t="str">
            <v>115054, 
г. Москва,
вн.тер.г. муниципальный
округ Замоскворечье,
пер. 5-й Монетчиковский,
д.16, этаж 0, помещ. II,
ком. 2, офис 51</v>
          </cell>
          <cell r="I280" t="str">
            <v>kas.cash</v>
          </cell>
          <cell r="J280" t="str">
            <v>info@kas.cash</v>
          </cell>
        </row>
        <row r="281">
          <cell r="F281" t="str">
            <v>ОГРН 1097746346500, 
ИНН 7730611414</v>
          </cell>
          <cell r="G281" t="str">
            <v>САО «ВСК»,
период действия договора
с 22.04.2025 по 21.04.2026</v>
          </cell>
          <cell r="H281" t="str">
            <v>117420, 
г. Москва, 
ул. Намёткина, д. 15,
этаж 1, помещ. I, 
ком. 14-17</v>
          </cell>
          <cell r="I281" t="str">
            <v>debt-invest.ru</v>
          </cell>
          <cell r="J281" t="str">
            <v>info@debt-invest.ru</v>
          </cell>
        </row>
        <row r="282">
          <cell r="F282" t="str">
            <v>ОГРН 1142130004180, 
ИНН 2130134993</v>
          </cell>
          <cell r="G282" t="str">
            <v>АО «АльфаСтрахование»,
период действия договора
с 06.03.2025 до 05.03.2026</v>
          </cell>
          <cell r="H282" t="str">
            <v>428003, 
Чувашская Республика — Чувашия, 
г. Чебоксары, 
ул. Афанасьева, д. 8, 
офис 206</v>
          </cell>
          <cell r="I282" t="str">
            <v>ап21.рф</v>
          </cell>
          <cell r="J282" t="str">
            <v>apv21@bk.ru</v>
          </cell>
        </row>
        <row r="283">
          <cell r="F283" t="str">
            <v>ОГРН 1087746460295,  
ИНН 7715695240</v>
          </cell>
          <cell r="G283" t="str">
            <v>СПАО «Ингосстрах»,
период действия договора
с 14.01.2025 по 13.01.2026</v>
          </cell>
          <cell r="H283" t="str">
            <v>109028, 
г. Москва,
вн.тер.г. муниципальный
округ Таганский,
наб. Серебряническая, 
д. 29</v>
          </cell>
          <cell r="I283" t="str">
            <v>abs-dolg.ru</v>
          </cell>
          <cell r="J283" t="str">
            <v>abs@abscc.ru</v>
          </cell>
        </row>
        <row r="284">
          <cell r="F284" t="str">
            <v>ОГРН 1037739018206,  
ИНН 7724017756</v>
          </cell>
          <cell r="G284" t="str">
            <v>ООО РСО «ЕВРОИНС» 
период действия договора
с 09.01.2022 по 08.01.2023</v>
          </cell>
          <cell r="H284" t="str">
            <v>390046, 
Рязанская обл., 
г. Рязань, 
проезд Машиностроителей, 
д. 4А</v>
          </cell>
          <cell r="I284" t="str">
            <v>ruskorona.ru</v>
          </cell>
          <cell r="J284" t="str">
            <v>ruskorona@ruskorona.ru</v>
          </cell>
          <cell r="L284" t="str">
            <v>07.06.2022,
62907/22/15397-МН</v>
          </cell>
        </row>
        <row r="285">
          <cell r="F285" t="str">
            <v>ОГРН 1122225006056, 
ИНН 2225130330</v>
          </cell>
          <cell r="G285" t="str">
            <v>СПАО «Ингосстрах»,
период действия договора
с 14.01.2025 по 13.01.2025</v>
          </cell>
          <cell r="H285" t="str">
            <v>630099, 
Новосибирская область, 
г.о.город Новосибирск, 
г. Новосибирск, 
ул. Добролюбова, 
д. 10/2</v>
          </cell>
          <cell r="I285" t="str">
            <v>bsv-nsk.ru</v>
          </cell>
          <cell r="J285" t="str">
            <v>info@bsv.legal</v>
          </cell>
        </row>
        <row r="286">
          <cell r="F286" t="str">
            <v>ОГРН 1177746942020, 
ИНН 7706450420</v>
          </cell>
          <cell r="G286" t="str">
            <v>АО «АльфаСтрахование»,
период действия договора
с 25.02.2025 по 24.02.2026</v>
          </cell>
          <cell r="H286" t="str">
            <v>107140,
г. Москва, 
ул. Верхняя Красносельская, 
д. 11 А, стр. 1, этаж 2,
помещ. II, ком. 45</v>
          </cell>
          <cell r="I286" t="str">
            <v>ipoteka24.ru</v>
          </cell>
          <cell r="J286" t="str">
            <v>info@ipoteka24.ru</v>
          </cell>
        </row>
        <row r="287">
          <cell r="F287" t="str">
            <v>ОГРН 1111841011590, 
ИНН 1841021272</v>
          </cell>
          <cell r="G287" t="str">
            <v>СПАО «Ингосстрах»,
период действия договора
с 01.04.2025 по 31.03.2026</v>
          </cell>
          <cell r="H287" t="str">
            <v>426063, 
Удмуртская Республика, 
г. Ижевск, 
ул. Союзная, д. 75,
офис 1</v>
          </cell>
          <cell r="I287" t="str">
            <v>smartdolg.ru</v>
          </cell>
          <cell r="J287" t="str">
            <v>smartdolg@yandex.ru</v>
          </cell>
        </row>
        <row r="288">
          <cell r="F288" t="str">
            <v>ОГРН 1185476108223, 
ИНН 5405034430</v>
          </cell>
          <cell r="G288" t="str">
            <v>ООО «Зетта Страхование»,
период действия договора
с 20.06.2025 по 19.06.2026</v>
          </cell>
          <cell r="H288" t="str">
            <v xml:space="preserve">630009, 
Новосибирская область, 
г. Новосибирск, 
ул. Никитина, д. 20,
этаж 3, офис 307 </v>
          </cell>
          <cell r="I288" t="str">
            <v>sibiryak-plus.com</v>
          </cell>
          <cell r="J288" t="str">
            <v>kurdyukov_1982@bk.ru</v>
          </cell>
        </row>
        <row r="289">
          <cell r="F289" t="str">
            <v xml:space="preserve">ОГРН 1192375017757, 
ИНН 2312280830 </v>
          </cell>
          <cell r="G289" t="str">
            <v>ООО СК «Гелиос»,
период действия договора
с 08.07.2024 по 07.07.2025</v>
          </cell>
          <cell r="H289" t="str">
            <v>350075, 
Краснодарский край, 
г. Краснодар, 
ул. им. Селезнева,
д. 4/3, помещ. 54/1</v>
          </cell>
          <cell r="I289" t="str">
            <v>intek23.ru</v>
          </cell>
          <cell r="J289" t="str">
            <v>intek23@mail.ru</v>
          </cell>
        </row>
        <row r="290">
          <cell r="F290" t="str">
            <v>ОГРН 1106659011359, 
ИНН 6659210466</v>
          </cell>
          <cell r="G290" t="str">
            <v>ООО «Абсолют страхование»,
период действия договора
с 22.05.2025 по 21.05.2026</v>
          </cell>
          <cell r="H290" t="str">
            <v>620034, 
Свердловская область, 
г. Екатеринбург, 
ул. Колмогорова, стр. 3, 
офис 601</v>
          </cell>
          <cell r="I290" t="str">
            <v>капатриот.рф</v>
          </cell>
          <cell r="J290" t="str">
            <v>2887907@mail.ru</v>
          </cell>
        </row>
        <row r="291">
          <cell r="F291" t="str">
            <v>ОГРН 1163123063510, 
ИНН 3123387280</v>
          </cell>
          <cell r="G291" t="str">
            <v>СПАО «Ингосстрах»,
период действия договора
с 22.04.2025 по 21.04.2026</v>
          </cell>
          <cell r="H291" t="str">
            <v>308014, 
Белгородская область, 
г. Белгород, 
ул. Попова, д. 58, офис 206</v>
          </cell>
          <cell r="I291" t="str">
            <v>вектор31.рф</v>
          </cell>
        </row>
        <row r="292">
          <cell r="F292" t="str">
            <v>ОГРН 1125027004431, 
ИНН 5027185213</v>
          </cell>
          <cell r="G292" t="str">
            <v>ООО «Абсолют Страхование»,
период действия договора
с 30.05.2025 по 29.05.2026</v>
          </cell>
          <cell r="H292" t="str">
            <v xml:space="preserve">111674, 
г. Москва,
вн. тер. г. муниципальный
округ Некрасовка,
ул. Рождественская,
д. 14, этаж 1, помещ. V,
комната 9 
</v>
          </cell>
          <cell r="I292" t="str">
            <v>mosasv.ru</v>
          </cell>
          <cell r="J292" t="str">
            <v xml:space="preserve">ooomasv@yandex.ru </v>
          </cell>
        </row>
        <row r="293">
          <cell r="F293" t="str">
            <v>ОГРН 1187154026180, 
ИНН 7107129634</v>
          </cell>
          <cell r="G293" t="str">
            <v>АО «АльфаСтрахование»,
период действия договора
с 12.04.2025 по 11.04.2026</v>
          </cell>
          <cell r="H293" t="str">
            <v>300041, 
Тульская область, 
г. Тула, 
ул. Пушкинская, д. 23, 
офис 1</v>
          </cell>
          <cell r="I293" t="str">
            <v>dekoll.ru</v>
          </cell>
          <cell r="J293" t="str">
            <v>info@dekoll.ru</v>
          </cell>
        </row>
        <row r="294">
          <cell r="F294" t="str">
            <v>ОГРН  1143702026247, 
ИНН 3702742986</v>
          </cell>
          <cell r="G294" t="str">
            <v>ПАО СК «Росгосстрах»,
период действия договора
с 22.05.2025 по 21.05.2026</v>
          </cell>
          <cell r="H294" t="str">
            <v>153012, 
Ивановская область, 
г. Иваново, 
ул. Марии Рябининой, 
д. 5, офис 2</v>
          </cell>
          <cell r="I294" t="str">
            <v>dslogistik.ru</v>
          </cell>
          <cell r="J294" t="str">
            <v>dslogistik37@gmail.com</v>
          </cell>
        </row>
        <row r="295">
          <cell r="F295" t="str">
            <v>ОГРН 1132721006681, 
ИНН 2721204357</v>
          </cell>
          <cell r="G295" t="str">
            <v>СПАО «Ингосстрах»,
период действия договора
с 01.05.2022 по 30.04.2023</v>
          </cell>
          <cell r="H295" t="str">
            <v>680000, 
Хабаровский край, 
г. Хабаровск, 
ул. Мухина, д. 12, помещ. 1</v>
          </cell>
          <cell r="I295" t="str">
            <v>vostok.pw</v>
          </cell>
          <cell r="J295" t="str">
            <v>vostokd@bk.ru</v>
          </cell>
          <cell r="L295" t="str">
            <v>10.04.2023,
27922/23/17791-АК</v>
          </cell>
        </row>
        <row r="296">
          <cell r="F296" t="str">
            <v>ОГРН 1021801436007, 
ИНН 1832032790</v>
          </cell>
          <cell r="G296" t="str">
            <v>СПАО «Ингосстрах»,
период действия договора
с 18.06.2025 по 17.06.2026</v>
          </cell>
          <cell r="H296" t="str">
            <v>426011, 
Удмуртская Республика,
г.о. город Ижевск,
г. Ижевск, 
ул. Холмогорова, 
д. 11Б, этаж 4, офис 7</v>
          </cell>
          <cell r="I296" t="str">
            <v>sitcollector.ru</v>
          </cell>
          <cell r="J296" t="str">
            <v>zam-director@sitfinans.ru</v>
          </cell>
        </row>
        <row r="297">
          <cell r="F297" t="str">
            <v>ОГРН 1134027001470, 
ИНН 4027113714</v>
          </cell>
          <cell r="G297" t="str">
            <v>СПАО «Ингосстрах»,
период действия договора
с 10.05.2025 по 09.05.2026</v>
          </cell>
          <cell r="H297" t="str">
            <v>248016, 
Калужская область, 
г. Калуга, 
ул. Карла Либкнехта, 
д. 29, стр. 12, офис 6</v>
          </cell>
          <cell r="I297" t="str">
            <v>ооо-решение.рф</v>
          </cell>
          <cell r="J297" t="str">
            <v>ooo.reshenie@bk.ru</v>
          </cell>
        </row>
        <row r="298">
          <cell r="F298" t="str">
            <v>ОГРН 5077746740946, 
ИНН 7701720659</v>
          </cell>
          <cell r="G298" t="str">
            <v>ПАО СК «Росгосстрах»,
период действия договора
с 20.05.2024 по19.05.2025</v>
          </cell>
          <cell r="H298" t="str">
            <v>121087, 
г. Москва,
вн.тер.г. муниципальный
округ Филевский,
проезд Багратионовский, 
д. 7, корп. 20В, офис 517</v>
          </cell>
          <cell r="I298" t="str">
            <v>rublev-finance.ru</v>
          </cell>
          <cell r="J298" t="str">
            <v xml:space="preserve">info@rfinance.su
</v>
          </cell>
        </row>
        <row r="299">
          <cell r="F299" t="str">
            <v>ОГРН  1172036002918, 
ИНН 2014015480</v>
          </cell>
          <cell r="G299" t="str">
            <v>СПАО «Ингосстрах»,
период действия договора
с 21.03.2025 по 20.03.2026</v>
          </cell>
          <cell r="H299" t="str">
            <v>364014, 
Чеченская Республика, 
г. Грозный, 
ул. Тверская, д.15, офис 2</v>
          </cell>
          <cell r="I299" t="str">
            <v>rb-konsalt.ru</v>
          </cell>
          <cell r="J299" t="str">
            <v>rb-konsalt@bk.ru</v>
          </cell>
        </row>
        <row r="300">
          <cell r="F300" t="str">
            <v>ОГРН 1191832008026, 
ИНН 1831193931</v>
          </cell>
          <cell r="G300" t="str">
            <v>СПАО «Ингосстрах»,
период действия договора
с 01.05.2025 по 30.04.2026</v>
          </cell>
          <cell r="H300" t="str">
            <v>426008, 
Удмуртская Республика,
г.о. город Ижевск,
г. Ижевск, 
ул. Пушкинская, д. 266, 
офис 108</v>
          </cell>
          <cell r="I300" t="str">
            <v>broker-ka.ru</v>
          </cell>
          <cell r="J300" t="str">
            <v>contact@broker-ka.ru</v>
          </cell>
          <cell r="L300" t="str">
            <v>16.06.2025,
18922/25/329569-ИН</v>
          </cell>
        </row>
        <row r="301">
          <cell r="F301" t="str">
            <v>ОГРН 1192536012460, 
ИНН 2536316747</v>
          </cell>
          <cell r="G301" t="str">
            <v>АО «АльфаСтрахование»,
период действия договора
с 01.06.2019 по 31.05.2020</v>
          </cell>
          <cell r="H301" t="str">
            <v>690001, 
Приморский край, 
г. Владивосток, 
ул. Муравьева-Амурского,
д. 1Б, этаж 8, помещ. 4</v>
          </cell>
          <cell r="I301" t="str">
            <v>rubezhvl.ru</v>
          </cell>
          <cell r="J301" t="str">
            <v>soloveva.natalya@vld.v-lazer.com</v>
          </cell>
          <cell r="L301" t="str">
            <v>27.01.2020, 
25922/20/3319-ЭП</v>
          </cell>
        </row>
        <row r="302">
          <cell r="F302" t="str">
            <v>ОГРН 1120327018382, 
ИНН 0326510261</v>
          </cell>
          <cell r="G302" t="str">
            <v>СПАО «Ингосстрах»,
период действия договора
с 22.07.2025 по 21.07.2026</v>
          </cell>
          <cell r="H302" t="str">
            <v>670000, 
Республика Бурятия, 
г. Улан-Удэ, 
ул. Смолина, 
д. 67 Б, кабинет 11</v>
          </cell>
          <cell r="I302" t="str">
            <v>comfort-tkt.nethouse.ru</v>
          </cell>
          <cell r="J302" t="str">
            <v>comfort-tkt@mail.ru</v>
          </cell>
        </row>
        <row r="303">
          <cell r="F303" t="str">
            <v>ОГРН 1191690032423, 
ИНН 1656107334</v>
          </cell>
          <cell r="G303" t="str">
            <v>СПАО «Ингосстрах»,
период действия договора
C 03.07.2024 по 02.07.2025</v>
          </cell>
          <cell r="H303" t="str">
            <v>420095, 
Республика Татарстан,
г.о. город Казань,
г. Казань, 
ул. Васильченко, зд. 1,
к.2, офис 228, помещ. 1001</v>
          </cell>
          <cell r="I303" t="str">
            <v>valkiriya24.ru</v>
          </cell>
          <cell r="J303" t="str">
            <v>valkiriya19@bk.ru</v>
          </cell>
          <cell r="L303" t="str">
            <v>11.03.2025,
16922/25/150851-АЗ</v>
          </cell>
        </row>
        <row r="304">
          <cell r="F304" t="str">
            <v>ОГРН 1197746379379, 
ИНН 7719492957</v>
          </cell>
          <cell r="G304" t="str">
            <v>АО «Совкомбанк страхование»,
период действия договора
с 25.08.2025 по 24.08.2026</v>
          </cell>
          <cell r="H304" t="str">
            <v>121087, 
г. Москва, 
вн. тер. муниципальный
округ Филевский парк,
пр-т Багратионовский,
д.12А</v>
          </cell>
          <cell r="I304" t="str">
            <v>sudcollect.ru</v>
          </cell>
          <cell r="J304" t="str">
            <v>info@sudcollect.ru</v>
          </cell>
        </row>
        <row r="305">
          <cell r="F305" t="str">
            <v>ОГРН 1197847017862, 
ИНН 7842168078</v>
          </cell>
          <cell r="G305" t="str">
            <v>АО «Совкомбанк страхование»,
срок действия договора
с 10.06.2025 по 09.06.2026</v>
          </cell>
          <cell r="H305" t="str">
            <v>191144, 
г. Санкт-Петербург, 
ул. 8-я Советская, 
д. 48, лит. А, помещ. 14-Н, 
офис 7</v>
          </cell>
          <cell r="I305" t="str">
            <v>fhcenter.ru</v>
          </cell>
          <cell r="J305" t="str">
            <v>debt@fhcenter.ru</v>
          </cell>
        </row>
        <row r="306">
          <cell r="F306" t="str">
            <v>ОГРН 1135658002149, 
ИНН 5611067262</v>
          </cell>
          <cell r="G306" t="str">
            <v>СПАО «Ингосстрах»,
период действия договора
с 29.07.2025 по 28.07.2026</v>
          </cell>
          <cell r="H306" t="str">
            <v>650000,  
Кемеровская область – Кузбасс, 
г. Кемерово, 
ул. 50 лет Октября, 
д. 11, ком. 818</v>
          </cell>
          <cell r="I306" t="str">
            <v>вернём.рф</v>
          </cell>
          <cell r="J306" t="str">
            <v>info@citiuscollect.ru</v>
          </cell>
        </row>
        <row r="307">
          <cell r="F307" t="str">
            <v>ОГРН 1162536056198, 
ИНН 2543091389</v>
          </cell>
          <cell r="G307" t="str">
            <v>АО «АльфаСтрахование»,
период действия договора
с 21.06.2025 по 20.06.2026</v>
          </cell>
          <cell r="H307" t="str">
            <v>690105, 
Приморский край, 
г. Владивосток, 
ул. Бородинская,
д. 46/50, к. 1, 
офис 802</v>
          </cell>
          <cell r="I307" t="str">
            <v>salreyngr.wixsite.com/collector25</v>
          </cell>
          <cell r="J307" t="str">
            <v>energy_office@mail.ru</v>
          </cell>
        </row>
        <row r="308">
          <cell r="F308" t="str">
            <v>ОГРН 1183702001988, 
ИНН 3702193020</v>
          </cell>
          <cell r="G308" t="str">
            <v>ПАО СК «Росгосстрах»,
период действия договора
с 24.06.2025 по 23.06.2026</v>
          </cell>
          <cell r="H308" t="str">
            <v>153002, 
Ивановская область, 
г. Иваново, 
просп. Ленина, 
д. 92, офис 65</v>
          </cell>
          <cell r="I308" t="str">
            <v>avdolg.ru</v>
          </cell>
          <cell r="J308" t="str">
            <v>agent-avd@mail.ru</v>
          </cell>
        </row>
        <row r="309">
          <cell r="F309" t="str">
            <v>ОГРН 1156658063011, 
ИНН 6671021289</v>
          </cell>
          <cell r="G309" t="str">
            <v>СПАО «Ингосстрах»,
период действия договора
с 01.06.2025 по 31.05.2026</v>
          </cell>
          <cell r="H309" t="str">
            <v>620010, 
Свердловская область,
г.о. город Екатеринбург,
г. Екатеринбург, 
ул. Черняховского, 
стр. 86, офис 306</v>
          </cell>
          <cell r="I309" t="str">
            <v>orpz.ru</v>
          </cell>
          <cell r="J309" t="str">
            <v>orpz2015@mail.ru</v>
          </cell>
        </row>
        <row r="310">
          <cell r="F310" t="str">
            <v>ОГРН 1113327005472, 
ИНН 3327104074</v>
          </cell>
          <cell r="G310" t="str">
            <v>АО «АльфаСтрахование»,
период действия договора
с 01.08.2025 по 31.07.2030</v>
          </cell>
          <cell r="H310" t="str">
            <v>600021, 
Владимирская область, 
г. Владимир, 
ул. Красноармейская,
д. 43-Б, офис 6, помещ. 2</v>
          </cell>
          <cell r="I310" t="str">
            <v>vpa33.ru</v>
          </cell>
          <cell r="J310" t="str">
            <v>info@vpa33.ru</v>
          </cell>
        </row>
        <row r="311">
          <cell r="F311" t="str">
            <v>ОГРН 1165476089635, 
ИНН 5406606578</v>
          </cell>
          <cell r="G311" t="str">
            <v>АО «АльфаСтрахование»,
период действия договора
с 04.02.2025 по 03.02.2026</v>
          </cell>
          <cell r="H311" t="str">
            <v>426000, 
Удмуртская Республика,
г. Ижевск, 
ул. Карла Маркса, 
д. 268, помещ. 1-4</v>
          </cell>
          <cell r="I311" t="str">
            <v>credittex.ru</v>
          </cell>
          <cell r="J311" t="str">
            <v>2016_sibir@mail.ru</v>
          </cell>
        </row>
        <row r="312">
          <cell r="F312" t="str">
            <v>ОГРН 1194350008599, 
ИНН 4345493869</v>
          </cell>
          <cell r="G312" t="str">
            <v>СПАО «Ингосстрах»,
период действия договора
с 09.08.2025 по 08.08.2026</v>
          </cell>
          <cell r="H312" t="str">
            <v>610007, 
Кировская область, 
г. Киров, 
ул. Ленина, д. 193, 
корп. 1, кв. 22</v>
          </cell>
          <cell r="I312" t="str">
            <v>www.рхсинвест.рф</v>
          </cell>
          <cell r="J312" t="str">
            <v>rhsinvest@yandex.ru</v>
          </cell>
        </row>
        <row r="313">
          <cell r="F313" t="str">
            <v>ОГРН 1154827015100, 
ИНН 4826108534</v>
          </cell>
          <cell r="G313" t="str">
            <v>СПАО «Ингосстрах»,
период действия договора
с 19.08.2021 по 18.08.2022</v>
          </cell>
          <cell r="H313" t="str">
            <v>398043, 
Липецкая область, 
г. Липецк, 
ул. Валентины Терешковой, 
д. 32/3, помещ. 5</v>
          </cell>
          <cell r="I313" t="str">
            <v>bp-finans.ru</v>
          </cell>
          <cell r="J313" t="str">
            <v>vvm048@mail.ru</v>
          </cell>
          <cell r="L313" t="str">
            <v>08.08.2022,
48907/22/18693-ВФ</v>
          </cell>
        </row>
        <row r="314">
          <cell r="F314" t="str">
            <v>ОГРН 1175543031740, 
ИНН 5507257404</v>
          </cell>
          <cell r="G314" t="str">
            <v>СПАО «Ингосстрах»,
период действия договора
с 02.09.2025 по 01.09.2026</v>
          </cell>
          <cell r="H314" t="str">
            <v>644042, 
Омская область,
г.о. город Омск,
г. Омск, 
пр-т Карла Маркса,
д.32, помещ. 9/7П</v>
          </cell>
          <cell r="I314" t="str">
            <v>tsurr.ru</v>
          </cell>
          <cell r="J314" t="str">
            <v>cur.omsk@gmail.ru</v>
          </cell>
        </row>
        <row r="315">
          <cell r="F315" t="str">
            <v>ОГРН 1137746115968, 
ИНН 7728833297</v>
          </cell>
          <cell r="G315" t="str">
            <v>СПАО «Ингосстрах»,
период действия договора
с 12.08.2025 по 11.08.2026</v>
          </cell>
          <cell r="H315" t="str">
            <v>108811, 
г. Москва, 
пос. Московский,
км 22-й, (Киевское ш.), двлд. 6, стр.1</v>
          </cell>
          <cell r="I315" t="str">
            <v>verboconnect.ru</v>
          </cell>
          <cell r="J315" t="str">
            <v xml:space="preserve">sales@verboconnect.ru
</v>
          </cell>
        </row>
        <row r="316">
          <cell r="F316" t="str">
            <v>ОГРН 1147232047577, 
ИНН 7203323338</v>
          </cell>
          <cell r="G316" t="str">
            <v>АО «Совкомбанк страхование»,
период действия договора
с 23.04.2025 по 22.04.2026</v>
          </cell>
          <cell r="H316" t="str">
            <v>625051, 
Тюменская область, 
г. Тюмень, 
ул.30 лет Победы
д. 89, офис 204</v>
          </cell>
          <cell r="I316" t="str">
            <v>karat-collector.ru</v>
          </cell>
          <cell r="J316" t="str">
            <v>office@karat-collector.ru</v>
          </cell>
        </row>
        <row r="317">
          <cell r="F317" t="str">
            <v>ОГРН 1193025003852, 
ИНН 3015115352</v>
          </cell>
          <cell r="G317" t="str">
            <v>ООО «Абсолют Страхование»,
период действия договора
с 23.09.2024 по 22.09.2025</v>
          </cell>
          <cell r="H317" t="str">
            <v>414000, 
Астраханская область, 
г. Астрахань, 
ул. Бабушкина, д. 60, 
лит. Б, офис 11</v>
          </cell>
          <cell r="I317" t="str">
            <v>astkg.ru</v>
          </cell>
          <cell r="J317" t="str">
            <v>ak-g30@yandex.ru</v>
          </cell>
        </row>
        <row r="318">
          <cell r="F318" t="str">
            <v>ОГРН 1056168026826, 
ИНН 6168004398</v>
          </cell>
          <cell r="G318" t="str">
            <v>ООО "Зетта Страхование", 
период действия договора
с 22.04.2025 по 21.04.2026</v>
          </cell>
          <cell r="H318" t="str">
            <v>344041, 
Ростовская область, 
г. Ростов-на-Дону, 
ул. Доватора, д. 142А/37</v>
          </cell>
          <cell r="I318" t="str">
            <v>pyd.su</v>
          </cell>
          <cell r="J318" t="str">
            <v>7@pyd.su</v>
          </cell>
        </row>
        <row r="319">
          <cell r="F319" t="str">
            <v>ОГРН 1102130000631, 
ИНН 2130067786</v>
          </cell>
          <cell r="G319" t="str">
            <v>АО «Совкомбанк»,
период действия договора
с 07.10.2025 по 06.10.2026</v>
          </cell>
          <cell r="H319" t="str">
            <v>428024, 
Чувашская Республика — Чувашия, 
г. Чебоксары, 
просп. Мира, д. 9, 
офис 222 «А»</v>
          </cell>
          <cell r="I319" t="str">
            <v>kibernix.ru</v>
          </cell>
          <cell r="J319" t="str">
            <v>kibernix@inbox.ru</v>
          </cell>
        </row>
        <row r="320">
          <cell r="F320" t="str">
            <v>ОГРН 1177536006944,
ИНН 7536168865</v>
          </cell>
          <cell r="G320" t="str">
            <v>АО «АльфаСтрахование»,
период действия договора
с 12.10.2025 по 11.10.2026</v>
          </cell>
          <cell r="H320" t="str">
            <v>672000, 
Забайкальский край, 
г. Чита, 
ул. Анохина, д. 120А,
помещ. 1</v>
          </cell>
          <cell r="I320" t="str">
            <v>smartcoll.ru</v>
          </cell>
          <cell r="J320" t="str">
            <v>info@smartcoll.ru</v>
          </cell>
        </row>
        <row r="321">
          <cell r="F321" t="str">
            <v>ОГРН 1193443010111, 
ИНН 3459079025</v>
          </cell>
          <cell r="G321" t="str">
            <v>АО «АльфаСтрахование»,
период действия договора
с 27.09.2025 по 26.09.2026</v>
          </cell>
          <cell r="H321" t="str">
            <v xml:space="preserve">400005,
Волгоградская область, 
г. Волгоград, 
просп. им. В.И. Ленина, 
д. 86, этаж 7, ком. 6, 
офис 701
</v>
          </cell>
          <cell r="I321" t="str">
            <v>ka-traсk.ru</v>
          </cell>
          <cell r="J321" t="str">
            <v>contact@ka-track.ru</v>
          </cell>
        </row>
        <row r="322">
          <cell r="F322" t="str">
            <v>ОГРН 1156451026269, 
ИНН 6451008162</v>
          </cell>
          <cell r="G322" t="str">
            <v>АО «АльфаСтрахование»,
период действия договора
с 17.10.2025 по 16.10.2026</v>
          </cell>
          <cell r="H322" t="str">
            <v>410004, 
Саратовская область,
г. Саратов, 
ул. Чернышевского Н.Г.,
зд. 60/62, помещ. 7</v>
          </cell>
          <cell r="I322" t="str">
            <v>sbdebt.ru</v>
          </cell>
          <cell r="J322" t="str">
            <v xml:space="preserve">sbdebt.adm@yandex.ru </v>
          </cell>
        </row>
        <row r="323">
          <cell r="F323" t="str">
            <v>ОГРН 1171690075864, 
ИНН 1655390040</v>
          </cell>
          <cell r="G323" t="str">
            <v>СПАО «Ингосстрах»,
период действия договора
с 05.11.2025 по 04.11.2026</v>
          </cell>
          <cell r="H323" t="str">
            <v>420111, 
Республика Татарстан, 
г. Казань, 
ул. Чернышевского, д. 30Б, 
офис 018Ц</v>
          </cell>
          <cell r="I323" t="str">
            <v>айсберг-коллект.рф</v>
          </cell>
          <cell r="J323" t="str">
            <v>iceberg-collect@yandex.ru</v>
          </cell>
        </row>
        <row r="324">
          <cell r="F324" t="str">
            <v>ОГРН 1195476020343, 
ИНН 5407973997</v>
          </cell>
          <cell r="G324" t="str">
            <v>СПАО «Ингосстрах»,
период действия договора
с 14.08.2025 по 13.08.2026</v>
          </cell>
          <cell r="H324" t="str">
            <v xml:space="preserve">630005, 
Новосибирская область, 
г.о. город Новосибирск,
г. Новосибирск, 
ул. Фрунзе, зд. 88, 
этаж 2, офис 21 </v>
          </cell>
          <cell r="I324" t="str">
            <v>pvonline.ru</v>
          </cell>
          <cell r="J324" t="str">
            <v>help@pvonline.ru</v>
          </cell>
        </row>
        <row r="325">
          <cell r="F325" t="str">
            <v>ОГРН 1152225010244, 
ИНН 2221220819</v>
          </cell>
          <cell r="G325" t="str">
            <v>АО «АльфаСтрахование»,
период действия договора
с 21.08.2025 по 20.08.2026</v>
          </cell>
          <cell r="H325" t="str">
            <v>656006, 
Алтайский край,
г.о. город Барнаул,
г. Барнаул, 
ул. Малахова,
д. 154, помещ. 28/1</v>
          </cell>
          <cell r="I325" t="str">
            <v>ooocng.ru</v>
          </cell>
          <cell r="J325" t="str">
            <v>info@ooocng.ru</v>
          </cell>
        </row>
        <row r="326">
          <cell r="F326" t="str">
            <v>ОГРН 1197627004970,
ИНН 7627051864</v>
          </cell>
          <cell r="G326" t="str">
            <v>АО «Совкомбанк Страхование»,
период действия договора
с 21.10.2025 по 20.10.2026</v>
          </cell>
          <cell r="H326" t="str">
            <v>150002, 
Ярославская область, 
г. Ярославль, 
ул. Будкина, д. 7, 
офис 3</v>
          </cell>
          <cell r="I326" t="str">
            <v>pkosegment.ru</v>
          </cell>
          <cell r="J326" t="str">
            <v>info@dolg24.com</v>
          </cell>
        </row>
        <row r="327">
          <cell r="F327" t="str">
            <v>ОГРН 1180280061246, 
ИНН 0274941112</v>
          </cell>
          <cell r="G327" t="str">
            <v>АО «АльфаСтрахование»,
период действия договора
с 16.09.2020 по 15.09.2021</v>
          </cell>
          <cell r="H327" t="str">
            <v xml:space="preserve">450076, 
Республика Башкортостан, 
г. Уфа, 
ул. Урицкого, д. 16, 
офис 12/2
</v>
          </cell>
          <cell r="I327" t="str">
            <v xml:space="preserve">dinastiya.co </v>
          </cell>
          <cell r="J327" t="str">
            <v>office@dinastiya.co</v>
          </cell>
          <cell r="L327" t="str">
            <v>20.12.2021,
02922/21/138771-ИМ</v>
          </cell>
        </row>
        <row r="328">
          <cell r="F328" t="str">
            <v>ОГРН 1152036002513, 
ИНН 2014010500</v>
          </cell>
          <cell r="G328" t="str">
            <v>СПАО «Ингосстрах»,
период действия договора
с 05.12.2024 по 04.12.2025</v>
          </cell>
          <cell r="H328" t="str">
            <v>364034, 
Чеченская Республика, 
г. Грозный,
ул. Шейха Али Митаева, д.3</v>
          </cell>
          <cell r="I328" t="str">
            <v>sberkonsalt.ru</v>
          </cell>
          <cell r="J328" t="str">
            <v>sberkonsalt@yandex.ru</v>
          </cell>
        </row>
        <row r="329">
          <cell r="F329" t="str">
            <v>ОГРН 1197746606804, 
ИНН 7728488121</v>
          </cell>
          <cell r="G329" t="str">
            <v>СПАО «Ингосстрах»,
период действия договора
с 22.11.2021 по 21.11.2022</v>
          </cell>
          <cell r="H329" t="str">
            <v>125009, 
г. Москва,
вн.тер.г. муниципальный
округ Тверской,
ул. Тверская, д. 9, стр.7,
этаж 4, помещ.1</v>
          </cell>
          <cell r="I329" t="str">
            <v>refinanse.ru</v>
          </cell>
          <cell r="L329" t="str">
            <v>13.01.2023,
77922/23/9438-НК</v>
          </cell>
        </row>
        <row r="330">
          <cell r="F330" t="str">
            <v>ОГРН 1143443015407, 
ИНН 3444214786</v>
          </cell>
          <cell r="G330" t="str">
            <v>СПАО «Ингосстрах»,
период действия договора
с 09.09.2025 по 08.09.2026</v>
          </cell>
          <cell r="H330" t="str">
            <v>400119, 
Волгоградская область, 
г. Волгоград, 
ул. Авиаторская, д. 1Б, 
офис 4</v>
          </cell>
          <cell r="I330" t="str">
            <v>activplyus.ru</v>
          </cell>
          <cell r="J330" t="str">
            <v>activplyus@yandex.ru</v>
          </cell>
        </row>
        <row r="331">
          <cell r="F331" t="str">
            <v>ОГРН 1181719001100, 
ИНН 1701061236</v>
          </cell>
          <cell r="G331" t="str">
            <v>СПАО «Ингосстрах»,
период действия договора
с 11.11.2025 по 10.11.2026</v>
          </cell>
          <cell r="H331" t="str">
            <v>667010, 
Республика Тыва, 
г. Кызыл, 
ул. Московская, д. 24, 
этаж 2, офис 11Б</v>
          </cell>
          <cell r="I331" t="str">
            <v>omega-collector.ru</v>
          </cell>
          <cell r="J331" t="str">
            <v>okollektor@mail.ru</v>
          </cell>
        </row>
        <row r="332">
          <cell r="F332" t="str">
            <v>ОГРН 1187847314544, 
ИНН 7801653780</v>
          </cell>
          <cell r="G332" t="str">
            <v>АО «Альфастрахование»,
период действия договора
с 09.08.2021 по 08.08.2022</v>
          </cell>
          <cell r="H332" t="str">
            <v>199406, 
г. Санкт-Петербург, 
ул. Гаванская, 
д. 34, лит. А., помещ. 1Н, 
офис 32</v>
          </cell>
          <cell r="I332" t="str">
            <v>ndc.spb.ru</v>
          </cell>
          <cell r="J332" t="str">
            <v>nevskydolgovoi@ya.ru</v>
          </cell>
          <cell r="L332" t="str">
            <v>23.08.2022,
78922/22/73027-АП</v>
          </cell>
        </row>
        <row r="333">
          <cell r="F333" t="str">
            <v>ОГРН 1195275056866, 
ИНН 5257193554</v>
          </cell>
          <cell r="G333" t="str">
            <v>ПАО СК «Росгосстрах»,
период действия договора
с 20.12.2024 по 19.12.2025</v>
          </cell>
          <cell r="H333" t="str">
            <v>603086, 
Нижегородская область, 
г. Нижний Новгород, 
ул. Стрелка, д. 4, 
помещ. П8, ком. 204</v>
          </cell>
          <cell r="I333" t="str">
            <v>cfssp.ru</v>
          </cell>
          <cell r="J333" t="str">
            <v>info@cfssp.ru</v>
          </cell>
        </row>
        <row r="334">
          <cell r="F334" t="str">
            <v>ОГРН 1197746655468, 
ИНН 9705138572</v>
          </cell>
          <cell r="G334" t="str">
            <v>АО «Совкомбанк Страхование»,
период действия договора
с 18.12.2024 по 17.12.2025</v>
          </cell>
          <cell r="H334" t="str">
            <v>107023, 
г. Москва,
вн.тер.г. муниципальный
округ Преображенское,
ул. Электрозаводская, 
д. 24, стр. 1, этаж 4,
ком. 401</v>
          </cell>
          <cell r="I334" t="str">
            <v>rim-borso.ru</v>
          </cell>
          <cell r="J334" t="str">
            <v xml:space="preserve">
info@rim-borso.ru</v>
          </cell>
        </row>
        <row r="335">
          <cell r="F335" t="str">
            <v>ОГРН 1192375072273, 
ИНН 2308269294</v>
          </cell>
          <cell r="G335" t="str">
            <v>АО «Абсолют Страховое»,
период действия договора
с 16.03.2025 по 15.03.2026</v>
          </cell>
          <cell r="H335" t="str">
            <v>350051, 
Краснодарский край, 
г. Краснодар, 
ул. Рашпилевская, 
д. 321, лит. А, этаж 4,
офис 6</v>
          </cell>
          <cell r="I335" t="str">
            <v>comsen-llc.com</v>
          </cell>
          <cell r="J335" t="str">
            <v>MAIL@COMSEN-LLC.COM</v>
          </cell>
        </row>
        <row r="336">
          <cell r="F336" t="str">
            <v>ОГРН 1191690085388, 
ИНН 1656110175</v>
          </cell>
          <cell r="G336" t="str">
            <v>АО «АльфаСтрахование»,
период действия договора
с 20.12.2020 по 19.12.2021</v>
          </cell>
          <cell r="H336" t="str">
            <v>420030, 
Республика Татарстан, 
г. Казань, 
ул. Адмиралтейская, д. 3, 
помещ. 1026</v>
          </cell>
          <cell r="I336" t="str">
            <v>байпасфинанс.рф</v>
          </cell>
          <cell r="J336" t="str">
            <v>info-bk-finans@bk.ru</v>
          </cell>
          <cell r="L336" t="str">
            <v>05.12.2022,
233</v>
          </cell>
        </row>
        <row r="337">
          <cell r="F337" t="str">
            <v>ОГРН 1167232066110,  
ИНН 7203382407</v>
          </cell>
          <cell r="G337" t="str">
            <v>АО "АльфаСтрахование",
период действия договора
с 26.12.2023 по 25.12.2024</v>
          </cell>
          <cell r="H337" t="str">
            <v>625000,
Тюменская область,
г.Тюмень, 
ул.Герцена, д.64, 
офис 806</v>
          </cell>
          <cell r="I337" t="str">
            <v>kapitol72.ru</v>
          </cell>
          <cell r="J337" t="str">
            <v>consultant@kapitol72.ru</v>
          </cell>
          <cell r="L337" t="str">
            <v>12.03.2024,
72922/24/13492-КХ</v>
          </cell>
        </row>
        <row r="338">
          <cell r="F338" t="str">
            <v>ОГРН 1192651015347, 
ИНН 2634105423</v>
          </cell>
          <cell r="G338" t="str">
            <v>ООО «Инлайф страхование»,
период действия договора
с 15.11.2023 по 14.11.2024</v>
          </cell>
          <cell r="H338" t="str">
            <v>355013, 
Ставропольский край, 
г. Ставрополь, 
ул. Мимоз, д. 16, офис 1А</v>
          </cell>
          <cell r="I338" t="str">
            <v>mko-yug.ru</v>
          </cell>
          <cell r="J338" t="str">
            <v>info@mko-yug.ru</v>
          </cell>
        </row>
        <row r="339">
          <cell r="F339" t="str">
            <v>ОГРН 1137847224459, 
ИНН 7810464726</v>
          </cell>
          <cell r="G339" t="str">
            <v>ООО РСО «Евроинс»,
период действия договора
с 03.12.2021 по 02.12.2022</v>
          </cell>
          <cell r="H339" t="str">
            <v>191015, 
г. Санкт-Петербург,
вн. тер. г. Муниципальный
округ Смольнинское,
ул. Таврическая, д.17,
литера А, помещ. 20-Н,
офис 324</v>
          </cell>
          <cell r="I339" t="str">
            <v>ка-основа.рф</v>
          </cell>
          <cell r="J339" t="str">
            <v>info@ka-osnova.ru</v>
          </cell>
          <cell r="L339" t="str">
            <v>17.11.2022,
78922/22/113255-АЛ</v>
          </cell>
        </row>
        <row r="340">
          <cell r="F340" t="str">
            <v>ОГРН 1207300000148,  
ИНН 7327093648</v>
          </cell>
          <cell r="G340" t="str">
            <v>ООО «Абсолют Страхование»,
период действия договора
с 07.04.2025 по 06.04.2026</v>
          </cell>
          <cell r="H340" t="str">
            <v>432045, 
Ульяновская область, 
г. Ульяновск, 
Московское шоссе, д. 40А, 
стр. 4, офис 202</v>
          </cell>
          <cell r="I340" t="str">
            <v>bv-pravezh.ru</v>
          </cell>
          <cell r="J340" t="str">
            <v>info@pravezh.ru</v>
          </cell>
        </row>
        <row r="341">
          <cell r="F341" t="str">
            <v>ОГРН 1193123020452, 
ИНН 3123458484</v>
          </cell>
          <cell r="G341" t="str">
            <v>ООО «Абсолют Страхование»,
период действия договора
с 03.04.2023 по 02.04.2024</v>
          </cell>
          <cell r="H341" t="str">
            <v>308009, 
Белгородская область, 
г. Белгород, 
Народный бульвар, д. 79, 
офис 514</v>
          </cell>
          <cell r="I341" t="str">
            <v>kollekshn-konsalt.ru</v>
          </cell>
          <cell r="L341" t="str">
            <v>18.10.2024,
31907/24/67356-ДК</v>
          </cell>
        </row>
        <row r="342">
          <cell r="F342" t="str">
            <v>ОГРН 1192375014061, 
ИНН 2311284630</v>
          </cell>
          <cell r="G342" t="str">
            <v>СПАО «Ингосстрах»,
период действия договора
с 18.03.2024 по 17.03.2025</v>
          </cell>
          <cell r="H342" t="str">
            <v>350005, 
Краснодарский край,
г. Краснодар, 
ул. Кореновская, д. 2, 
корп. 4, офис 41717</v>
          </cell>
          <cell r="I342" t="str">
            <v>colburo.ru</v>
          </cell>
          <cell r="J342" t="str">
            <v>info@colburo.ru</v>
          </cell>
          <cell r="L342" t="str">
            <v>31.10.2024,
23922/24/257566-ГК</v>
          </cell>
        </row>
        <row r="343">
          <cell r="F343" t="str">
            <v>ОГРН 1192130009708, 
ИНН 2130213500</v>
          </cell>
          <cell r="G343" t="str">
            <v>АО «Совкомбанк страхование»,
период действия договора
с 09.05.2025 по 08.05.2026</v>
          </cell>
          <cell r="H343" t="str">
            <v>428024, 
Чувашская Республика — Чувашия, 
г. Чебоксары, 
просп. Мира, д. 90, корп. 1, помещ. 305</v>
          </cell>
          <cell r="I343" t="str">
            <v>fpk21.ru</v>
          </cell>
          <cell r="J343" t="str">
            <v>373614@gmail.com</v>
          </cell>
        </row>
        <row r="344">
          <cell r="F344" t="str">
            <v>ОГРН 1194205020613, 
ИНН 4205384683</v>
          </cell>
          <cell r="G344" t="str">
            <v>АО «АльфаСтрахование»,
период действия договора
с 13.02.2025 по 12.02.2026</v>
          </cell>
          <cell r="H344" t="str">
            <v>650025, 
Кемеровская область – Кузбасс, 
г. Кемерово, 
просп. Ленина., д. 1, кв. 102</v>
          </cell>
          <cell r="I344" t="str">
            <v>stolichnyexpress.ru</v>
          </cell>
          <cell r="J344" t="str">
            <v>security@stolichnyexpress.ru</v>
          </cell>
        </row>
        <row r="345">
          <cell r="F345" t="str">
            <v>ОГРН 1171215002331, 
ИНН 1215217189</v>
          </cell>
          <cell r="G345" t="str">
            <v>АО «АльфаСтрахование»,
период действия договора
с 22.01.2024 по 21.01.2025</v>
          </cell>
          <cell r="H345" t="str">
            <v>424006, 
Республика Марий Эл, 
г. Йошкар-Ола, 
ул. Панфилова д. 41, 
офис 705</v>
          </cell>
          <cell r="I345" t="str">
            <v>стимул12.рф</v>
          </cell>
          <cell r="J345" t="str">
            <v>stimul-ka@mail.ru</v>
          </cell>
        </row>
        <row r="346">
          <cell r="F346" t="str">
            <v>ОГРН 5147746190851, 
ИНН 7717795970</v>
          </cell>
          <cell r="G346" t="str">
            <v>СПАО «Ингосстрах»,
период действия договора
с 07.10.2025 по 06.10.2026</v>
          </cell>
          <cell r="H346" t="str">
            <v>119180, 
г. Москва, 
пер. Старомонетный, 
д. 14, стр. 2, помещ. 6-2</v>
          </cell>
          <cell r="I346" t="str">
            <v>pko-dbrz.ru</v>
          </cell>
          <cell r="J346" t="str">
            <v xml:space="preserve">info@kadobrozaim.ru
</v>
          </cell>
        </row>
        <row r="347">
          <cell r="F347" t="str">
            <v>ОГРН 1193668019797, 
ИНН 3620014866</v>
          </cell>
          <cell r="G347" t="str">
            <v>СПАО «Ингосстрах»,
период действия договора
с 01.08.2025 по 31.07.2026</v>
          </cell>
          <cell r="H347" t="str">
            <v>396420,
Воронежская область,
Павловский район, 
г. Павловск, 
ул. 40 лет Октября, д. 1</v>
          </cell>
          <cell r="I347" t="str">
            <v>finkluch.ru</v>
          </cell>
          <cell r="J347" t="str">
            <v>kluch_ooo@mail.ru</v>
          </cell>
        </row>
        <row r="348">
          <cell r="F348" t="str">
            <v>ОГРН 1193926006933,
ИНН 3906380188</v>
          </cell>
          <cell r="G348" t="str">
            <v>САО «ВСК»,
период действия договора
с 12.03.2023 по 11.03.2024</v>
          </cell>
          <cell r="H348" t="str">
            <v>236010, 
Калининградская область, 
г. Калининград, 
ул. Вагоностроительная, 
д. 3-5, литера VI, каб. 7</v>
          </cell>
          <cell r="I348" t="str">
            <v>ardo.su</v>
          </cell>
          <cell r="L348" t="str">
            <v>08.08.2023,
39907/23/23378-АК</v>
          </cell>
        </row>
        <row r="349">
          <cell r="F349" t="str">
            <v>ОГРН 1206400001807, 
ИНН 6449096161</v>
          </cell>
          <cell r="G349" t="str">
            <v>АО «АльфаСтрахование»,
период действия договора
с 23.03.2025 по 22.03.2026</v>
          </cell>
          <cell r="H349" t="str">
            <v>413111, 
Саратовская область, 
г. Энгельс, 
Проспект Строителей, 
д. 7А, офис 512</v>
          </cell>
          <cell r="I349" t="str">
            <v>юкка64.рф</v>
          </cell>
          <cell r="J349" t="str">
            <v>64ukka@gmail.com</v>
          </cell>
        </row>
        <row r="350">
          <cell r="F350" t="str">
            <v>ОГРН 1123256013429, 
ИНН 3250532162</v>
          </cell>
          <cell r="G350" t="str">
            <v xml:space="preserve">СПАО «Ингосстрах»,
период действия договора
с 10.04.2021 по 09.04.2022 </v>
          </cell>
          <cell r="H350" t="str">
            <v>241013, 
Брянская область, 
г. Брянск, 
ул. 22 Съезда КПСС, д. 88</v>
          </cell>
          <cell r="I350" t="str">
            <v>kontakt-bryansk.ru</v>
          </cell>
          <cell r="J350" t="str">
            <v>info@kontakt-bryansk.ru</v>
          </cell>
          <cell r="L350" t="str">
            <v>05.03.2022,
32907/22/4445-ЕБ</v>
          </cell>
        </row>
        <row r="351">
          <cell r="F351" t="str">
            <v xml:space="preserve">ОГРН  1205900000041, 
ИНН 5904379790 </v>
          </cell>
          <cell r="G351" t="str">
            <v>ООО «Абсолют Страхование»,
период действия договора
с 14.02.2025 по 13.02.2026</v>
          </cell>
          <cell r="H351" t="str">
            <v>614039, 
Пермский край,
г. Пермь,
ул. Сибирская, д. 47 А, 
офис 500</v>
          </cell>
          <cell r="I351" t="str">
            <v>stabex.com</v>
          </cell>
          <cell r="J351" t="str">
            <v>info@stabex.com</v>
          </cell>
        </row>
        <row r="352">
          <cell r="F352" t="str">
            <v>ОГРН 1203400002772, 
ИНН 3444273894</v>
          </cell>
          <cell r="G352" t="str">
            <v>АО «АльфаСтрахование»,
период действия договора
с 01.04.2025 по 31.03.2026</v>
          </cell>
          <cell r="H352" t="str">
            <v xml:space="preserve">400066, 
Волгоградская область, 
г.о. город-герой Волгоград,
г. Волгоград, 
ул. Донецкая, 
д. 16, эт. 3, ком. 303 </v>
          </cell>
          <cell r="I352" t="str">
            <v>uk-bkr.ru</v>
          </cell>
          <cell r="J352" t="str">
            <v>collector@uk-bkr.ru</v>
          </cell>
        </row>
        <row r="353">
          <cell r="F353" t="str">
            <v>ОГРН 1161326058607,
ИНН 1327029000</v>
          </cell>
          <cell r="G353" t="str">
            <v>АО «АльфаСтрахование»,
период действия договора
с 24.03.2025 по 23.03.2026</v>
          </cell>
          <cell r="H353" t="str">
            <v>430016, 
Республика Мордовия,
г. Саранск, 
ул. Терешковой, д. 7А, 
помещ. 602А</v>
          </cell>
          <cell r="I353" t="str">
            <v>profit-2020.ru</v>
          </cell>
          <cell r="J353" t="str">
            <v>profit-2020@bk.ru</v>
          </cell>
        </row>
        <row r="354">
          <cell r="F354" t="str">
            <v>ОГРН 1177746117273, 
ИНН 7704391032</v>
          </cell>
          <cell r="G354" t="str">
            <v>СПАО «Ингосстрах»,
период действия договора
с 15.04.2022 по 14.04.2023</v>
          </cell>
          <cell r="H354" t="str">
            <v>119034, 
г. Москва,
вн.тер.г. муниципальный
округ Хамовники,
Пер. Гагаринский, д. 3, 
ком. 9, помещ. I</v>
          </cell>
          <cell r="I354" t="str">
            <v>rshb-traid.ru</v>
          </cell>
          <cell r="L354" t="str">
            <v>14.04.2023,
77922/23/618605-НК</v>
          </cell>
        </row>
        <row r="355">
          <cell r="F355" t="str">
            <v>ОГРН 1157328002721, 
ИНН 7328084572</v>
          </cell>
          <cell r="G355" t="str">
            <v>СПАО «Ингосстрах»,
период действия договора
с 30.04.2025 по 29.04.2026</v>
          </cell>
          <cell r="H355" t="str">
            <v>432071, 
Ульяновская область, 
г. Ульяновск, 
ул. Гончарова, д. 27, 
каб. 405</v>
          </cell>
          <cell r="I355" t="str">
            <v>www.alkrim.ru</v>
          </cell>
          <cell r="J355" t="str">
            <v>Alkrim.plus@yandex.ru</v>
          </cell>
        </row>
        <row r="356">
          <cell r="F356" t="str">
            <v>ОГРН 1195958017860, 
ИНН 5904373943</v>
          </cell>
          <cell r="G356" t="str">
            <v>СПАО «Ингосстрах»,
период действия договора
с 07.07.2022 по 06.07.2023</v>
          </cell>
          <cell r="H356" t="str">
            <v>614039, 
Пермский край, 
г. Пермь, 
ул. Тимирязева, д. 30, 
офис 302</v>
          </cell>
          <cell r="I356" t="str">
            <v>pravokreditora.ru</v>
          </cell>
          <cell r="J356" t="str">
            <v>pravokreditora@yandex.ru</v>
          </cell>
          <cell r="L356" t="str">
            <v>27.01.2023,
59922/22/13659-АА</v>
          </cell>
        </row>
        <row r="357">
          <cell r="F357" t="str">
            <v>ОГРН 1202100002323, 
ИНН 2124046971</v>
          </cell>
          <cell r="G357" t="str">
            <v>ООО «Абсолют Страхование»,
период действия договора
с 28.04.2025 по 27.04.2026</v>
          </cell>
          <cell r="H357" t="str">
            <v>429960, 
Чувашская Республика — Чувашия, 
г. Новочебоксарск, 
ул. Строителей, д. 62, 
офис 62</v>
          </cell>
          <cell r="I357" t="str">
            <v>ykanko.ru</v>
          </cell>
          <cell r="J357" t="str">
            <v>ykanko@list.ru</v>
          </cell>
        </row>
        <row r="358">
          <cell r="F358" t="str">
            <v>ОГРН 1166952072748, 
ИНН 6952009752</v>
          </cell>
          <cell r="G358" t="str">
            <v>ООО «РСО «ЕВРОИНС»,
период действия договора
с 24.06.2024 по 23.06.2025</v>
          </cell>
          <cell r="H358" t="str">
            <v>170100, 
Тверская область, 
г. Тверь, 
ул. Симеоновская, д. 39, 
офис 303</v>
          </cell>
          <cell r="I358" t="str">
            <v>рпск.рф</v>
          </cell>
          <cell r="J358" t="str">
            <v>pko_rpsk@mail.ru</v>
          </cell>
        </row>
        <row r="359">
          <cell r="F359" t="str">
            <v>ОГРН 1202600002990, 
ИНН 2629012893</v>
          </cell>
          <cell r="G359" t="str">
            <v>СПАО «Ингосстрах»,
период действия договора
с 25.05.2025 по 24.05.2026</v>
          </cell>
          <cell r="H359" t="str">
            <v>357340, 
Ставропольский край, 
г. Лермонтов, 
ул. Матвиенко, д. 1</v>
          </cell>
          <cell r="I359" t="str">
            <v>rusdolg-kmv.ru</v>
          </cell>
          <cell r="J359" t="str">
            <v>info@rusdolg-kmv.ru</v>
          </cell>
        </row>
        <row r="360">
          <cell r="F360" t="str">
            <v>ОГРН 1141650010150, 
ИНН 1650286567</v>
          </cell>
          <cell r="G360" t="str">
            <v>СПАО «Ингосстрах»,
период действия договора
с 28.05.2025 по 27.05.2026</v>
          </cell>
          <cell r="H360" t="str">
            <v>423822,
Республика Татарстан,
г. Набережные Челны,
пр. Набережночелнинский,
зд. 27 Б, помещ. 403</v>
          </cell>
          <cell r="I360" t="str">
            <v>вернутьдолг.рф</v>
          </cell>
          <cell r="J360" t="str">
            <v>refundnch@mail.ru</v>
          </cell>
        </row>
        <row r="361">
          <cell r="F361" t="str">
            <v>ОГРН 1195476015085, 
ИНН 5407973637</v>
          </cell>
          <cell r="G361" t="str">
            <v>СПАО «Ингосстрах»,
период действия договора
с 17.04.2025 по 16.04.2026</v>
          </cell>
          <cell r="H361" t="str">
            <v xml:space="preserve">630005, 
Новосибирская область, 
г.о. город Новосибирск,
г. Новосибирск, 
ул. Фрунзе, зд. 88, 
этаж 3, офис 31 </v>
          </cell>
          <cell r="I361" t="str">
            <v>zonlain.ru</v>
          </cell>
          <cell r="J361" t="str">
            <v>help@zonline.ru</v>
          </cell>
        </row>
        <row r="362">
          <cell r="F362" t="str">
            <v>ОГРН 1193443008010, 
ИНН 3461065100</v>
          </cell>
          <cell r="G362" t="str">
            <v>АО «АльфаСтрахование»,
период действия договора
с 02.07.2025 по 01.07.2026</v>
          </cell>
          <cell r="H362" t="str">
            <v>117452, 
г. Москва,
вн.тер.г. муниципальный
округ Зюзино,
б-р Черноморский, 
д. 17, корп. 1, помещ. 5/2/4</v>
          </cell>
          <cell r="I362" t="str">
            <v>profinansgroup.ru</v>
          </cell>
          <cell r="J362" t="str">
            <v>profinansgrupp@yandex.ru
info@profinansgroup.ru</v>
          </cell>
        </row>
        <row r="363">
          <cell r="F363" t="str">
            <v>ОГРН 1207700168664, 
ИНН 9721098327</v>
          </cell>
          <cell r="G363" t="str">
            <v>АО «АльфаСтрахование»,
период действия договора
с 18.06.2020 по 17.06.2021</v>
          </cell>
          <cell r="H363" t="str">
            <v xml:space="preserve">109428, 
г. Москва, 
просп. Рязанский, д. 24, 
корп. 2, этаж 4, помещ. IX, 
ком. 19 </v>
          </cell>
          <cell r="I363" t="str">
            <v>poterna77.ru</v>
          </cell>
          <cell r="L363" t="str">
            <v>17.05.2022,
77922/22/695182-СЗ</v>
          </cell>
        </row>
        <row r="364">
          <cell r="F364" t="str">
            <v>ОГРН 1141101003042, 
ИНН 1101150188</v>
          </cell>
          <cell r="G364" t="str">
            <v>САО «ВСК»,
период действия договора
с 07.04.2025 до 06.04.2026</v>
          </cell>
          <cell r="H364" t="str">
            <v>167005, 
Республика Коми, 
г. Сыктывкар, 
Октябрьский проспект, 
д. 170, кв.128</v>
          </cell>
          <cell r="I364" t="str">
            <v xml:space="preserve">www.юристцентр11.рф </v>
          </cell>
          <cell r="J364" t="str">
            <v>nast1984@lenta.ru</v>
          </cell>
        </row>
        <row r="365">
          <cell r="F365" t="str">
            <v>ОГРН 1159102131760, 
ИНН 9102201601</v>
          </cell>
          <cell r="G365" t="str">
            <v>ООО «Абсолют Страхование»,
период действия договора
с 10.06.2022 по 09.10.2023</v>
          </cell>
          <cell r="H365" t="str">
            <v>426009, 
Удмуртская Республика,
г.о. город Ижевск, 
г. Ижевск, 
ул. Ухтомского, 
д. 24, этаж 1,офис 21</v>
          </cell>
          <cell r="I365" t="str">
            <v>progress-srv.ru</v>
          </cell>
          <cell r="J365" t="str">
            <v>info@progress-srv.ru</v>
          </cell>
          <cell r="L365" t="str">
            <v>13.09.2022,
359</v>
          </cell>
        </row>
        <row r="366">
          <cell r="F366" t="str">
            <v>ОГРН 1192130008707, 
ИНН 2130212835</v>
          </cell>
          <cell r="G366" t="str">
            <v>АО «Совкомбанк Страхование»,
период действия договора
с 11.09.2025 по 10.09.2026</v>
          </cell>
          <cell r="H366" t="str">
            <v>117105, 
г. Москва, 
вн.тер.г. муниципальный
округ Нагатино-Садовники, 
Варшавское шоссе,
д. 35, стр. 1</v>
          </cell>
          <cell r="I366" t="str">
            <v>gtcollection.ru</v>
          </cell>
          <cell r="J366" t="str">
            <v>info@gtcollector.ru</v>
          </cell>
        </row>
        <row r="367">
          <cell r="F367" t="str">
            <v>ОГРН 1207800000033, 
ИНН 7805761120</v>
          </cell>
          <cell r="G367" t="str">
            <v>ООО «Зетта Страхование»,
период действия договора
с 23.03.2025 по 22.03.2026</v>
          </cell>
          <cell r="H367" t="str">
            <v>195027, 
г. Санкт-Петербург, 
ул. Якорная, 
д. 9А, литера А, 
помещ. 14-Н</v>
          </cell>
          <cell r="I367" t="str">
            <v>krzvezda.ru</v>
          </cell>
          <cell r="J367" t="str">
            <v>info@krzvezda.ru</v>
          </cell>
        </row>
        <row r="368">
          <cell r="F368" t="str">
            <v>ОГРН 5147746158632, 
ИНН 7727844641</v>
          </cell>
          <cell r="G368" t="str">
            <v>САО «ВСК»,
период действия договора
с 04.03.2025 по 03.03.2026</v>
          </cell>
          <cell r="H368" t="str">
            <v>117420,
г. Москва, 
ул. Наметкина, д. 15,
этаж 1, помещ. I, ком. 12</v>
          </cell>
          <cell r="I368" t="str">
            <v>cdu-invest.ru</v>
          </cell>
          <cell r="J368" t="str">
            <v>sp@gkcdu.ru
info@cdu-invest.ru</v>
          </cell>
        </row>
        <row r="369">
          <cell r="F369" t="str">
            <v>ОГРН 1207700071402, 
ИНН 7727439837</v>
          </cell>
          <cell r="G369" t="str">
            <v>ООО «Абсолют Страхование»,
период действия договора
с 18.05.2024 по 17.05.2025</v>
          </cell>
          <cell r="H369" t="str">
            <v>117452, 
г. Москва, 
ул. Азовская, 
д. 35, корп. 3,
П I, этаж 2Ч, ком. 7</v>
          </cell>
          <cell r="I369" t="str">
            <v xml:space="preserve">shield-agency.ru </v>
          </cell>
          <cell r="J369" t="str">
            <v xml:space="preserve">info@shield-agensy.ru </v>
          </cell>
        </row>
        <row r="370">
          <cell r="F370" t="str">
            <v>ОГРН 1207700116513, 
ИНН 7720498833</v>
          </cell>
          <cell r="G370" t="str">
            <v>АО «АльфаСтрахование»,
период действия договора
с 26.06.2025 по 25.06.2026</v>
          </cell>
          <cell r="H370" t="str">
            <v>111588, 
г. Москва,
вн. тер. г. муниципальный округ Новогиреево,
пр-кт. Свободный, 
д. 21/2, помещ. 1/1</v>
          </cell>
          <cell r="I370" t="str">
            <v>scollect.ru</v>
          </cell>
          <cell r="J370" t="str">
            <v xml:space="preserve"> info@scollect.ru</v>
          </cell>
        </row>
        <row r="371">
          <cell r="F371" t="str">
            <v>ОГРН 1205900015892, 
ИНН 5919030473</v>
          </cell>
          <cell r="G371" t="str">
            <v>АО «Совкомбанк страхование»,
период действия договора
с 15.07.2025 по 14.07.2026</v>
          </cell>
          <cell r="H371" t="str">
            <v>618546, 
Пермский край, 
г. Соликамск, 
пр-т. Ленина,
д. 30, кв. 103</v>
          </cell>
          <cell r="I371" t="str">
            <v>mlcapital.ru</v>
          </cell>
          <cell r="J371" t="str">
            <v>SITEINFO@MLCAPITAL.RU</v>
          </cell>
        </row>
        <row r="372">
          <cell r="F372" t="str">
            <v>ОГРН 1132224006914, 
ИНН 2224163527</v>
          </cell>
          <cell r="G372" t="str">
            <v>СПАО «Ингосстрах»,
период действия договора
с 09.06.2025 по 08.06.2026</v>
          </cell>
          <cell r="H372" t="str">
            <v>656038, 
Алтайский край, 
г. Барнаул, 
просп. Комсомольский,
д. 120, офис 104</v>
          </cell>
          <cell r="I372" t="str">
            <v>pdpgrupp.ru</v>
          </cell>
          <cell r="J372" t="str">
            <v>ekfin@bk.ru</v>
          </cell>
        </row>
        <row r="373">
          <cell r="F373" t="str">
            <v>ОГРН 1207700002520, 
ИНН 9706004571</v>
          </cell>
          <cell r="G373" t="str">
            <v>АО «АльфаСтрахование»,
период действия договора
с 30.07.2025 по 29.07.2026</v>
          </cell>
          <cell r="H373" t="str">
            <v>119180, 
г. Москва, 
ул. Большая Полянка, 
д. 51А/9, этаж 8, помещ. I,
ком. 1, офис А5М</v>
          </cell>
          <cell r="I373" t="str">
            <v>finexlegal.ru</v>
          </cell>
          <cell r="J373" t="str">
            <v>post@finexlegal.ru</v>
          </cell>
        </row>
        <row r="374">
          <cell r="F374" t="str">
            <v>ОГРН 1171719001706, 
ИНН 1701060338</v>
          </cell>
          <cell r="G374" t="str">
            <v>ООО «Абсолют Страхование»,
период действия договора
с 11.03.2025 по 10.03.2026</v>
          </cell>
          <cell r="H374" t="str">
            <v>667004, 
Республика Тыва, 
г. Кызыл, 
ул. Новостроек, д. 1</v>
          </cell>
          <cell r="I374" t="str">
            <v>center-collector.ru</v>
          </cell>
          <cell r="J374" t="str">
            <v>center-collector@mail.ru</v>
          </cell>
          <cell r="L374" t="str">
            <v>04.08.2025,
17907/25/21594-ОД</v>
          </cell>
        </row>
        <row r="375">
          <cell r="F375" t="str">
            <v>ОГРН 1192536018619, 
ИНН 2536317839</v>
          </cell>
          <cell r="G375" t="str">
            <v>СПАО «Ингосстрах»,
период действия договора
с 17.09.2025 по 16.09.2026</v>
          </cell>
          <cell r="H375" t="str">
            <v>690091, 
Приморский край, 
г. Владивосток, 
ул. Светланская, д. 51,
офис 3</v>
          </cell>
          <cell r="I375" t="str">
            <v>dv-capital.ru</v>
          </cell>
          <cell r="J375" t="str">
            <v>info@dv-capital.ru</v>
          </cell>
        </row>
        <row r="376">
          <cell r="F376" t="str">
            <v>ОГРН 1175658016731, 
ИНН 5650011464</v>
          </cell>
          <cell r="G376" t="str">
            <v>СПАО «Ингосстрах»,
период действия договора
с 07.08.2025 по 06.08.2026</v>
          </cell>
          <cell r="H376" t="str">
            <v>460052, 
Оренбургская область, 
г. Оренбург, 
ул. Автомобилистов, 
д. 2/2, помещ. 6</v>
          </cell>
          <cell r="I376" t="str">
            <v xml:space="preserve">aegroup.su </v>
          </cell>
          <cell r="J376" t="str">
            <v>aegroup.moscow@mail.ru</v>
          </cell>
        </row>
        <row r="377">
          <cell r="F377" t="str">
            <v>ОГРН 1187847309066, 
ИНН 7804630189</v>
          </cell>
          <cell r="G377" t="str">
            <v>ООО «Абсолют Страхование»,
период действия договора
с 23.05.2025 по 22.05.2026</v>
          </cell>
          <cell r="H377" t="str">
            <v>196128, 
г. Санкт-Петербург, 
ул. Кузнецовская, 
д. 11, литер А, 
помещ. 40-Н</v>
          </cell>
          <cell r="I377" t="str">
            <v>kprimirenie.ru</v>
          </cell>
          <cell r="J377" t="str">
            <v>InfoPrimirenie@yandex.ru</v>
          </cell>
        </row>
        <row r="378">
          <cell r="F378" t="str">
            <v>ОГРН 1202100001751, 
ИНН 2117003208</v>
          </cell>
          <cell r="G378" t="str">
            <v>АО «Совкомбанк Страхование»,
период действия договора
с 01.08.2025 по 31.07.2026</v>
          </cell>
          <cell r="H378" t="str">
            <v>429170, 
Чувашская Республика – Чувашия, 
Шемуршинский район,
с. Шемурша, 
ул. Ленина, д. 27А</v>
          </cell>
          <cell r="I378" t="str">
            <v>павд.рф</v>
          </cell>
          <cell r="J378" t="str">
            <v>pavd21@bk.ru</v>
          </cell>
        </row>
        <row r="379">
          <cell r="F379" t="str">
            <v>ОГРН 1205000042774,
ИНН 5024204901</v>
          </cell>
          <cell r="G379" t="str">
            <v>АО «Совкомбанк страхование»,
период действия договора
с 01.08.2025 по 31.07.2026</v>
          </cell>
          <cell r="H379" t="str">
            <v>143402, 
Московская область, 
г. Красногорск, 
ул. Пионерская, д. 10, 
помещ. 1, ком. 2</v>
          </cell>
          <cell r="I379" t="str">
            <v>alfa.credit</v>
          </cell>
          <cell r="J379" t="str">
            <v>mail@alfa.credit</v>
          </cell>
        </row>
        <row r="380">
          <cell r="F380" t="str">
            <v>ОГРН 1063255001886,
ИНН 3255049294</v>
          </cell>
          <cell r="G380" t="str">
            <v>ООО «Абсолют Страхование»,
период действия договора
с 15.06.2025 по 14.06.2026</v>
          </cell>
          <cell r="H380" t="str">
            <v>241013, 
Брянская область, 
г. Брянск, 
ул. Ульянова, д. 103, 
офис 11</v>
          </cell>
          <cell r="I380" t="str">
            <v>mks32.ru</v>
          </cell>
          <cell r="J380" t="str">
            <v>mks.32@yandex.ru</v>
          </cell>
        </row>
        <row r="381">
          <cell r="F381" t="str">
            <v>ОГРН 1165658072887, 
ИНН 5612165093</v>
          </cell>
          <cell r="G381" t="str">
            <v>ООО «Абсолют Страхование»,
период действия договора
с 16.02.2025 по 15.02.2026</v>
          </cell>
          <cell r="H381" t="str">
            <v>460018, 
Оренбургская область, 
г. Оренбург, 
ул. Расковой, 
влад. 10А</v>
          </cell>
          <cell r="I381" t="str">
            <v>k-a-c.ru</v>
          </cell>
          <cell r="J381" t="str">
            <v>kac.status@yandex.ru</v>
          </cell>
        </row>
        <row r="382">
          <cell r="F382" t="str">
            <v>ОГРН 1147746738028, 
ИНН 7709957219</v>
          </cell>
          <cell r="G382" t="str">
            <v>ООО «Абсолют Страхование»,
период действия договора
с 16.04.2025 по 15.04.2026</v>
          </cell>
          <cell r="H382" t="str">
            <v>117342, 
г. Москва,
вн.тер.г. муниципальный
округ Коньково, 
ул. Бутлерова, д. 17,
помещ. 95/3</v>
          </cell>
          <cell r="I382" t="str">
            <v>kacerber.ru</v>
          </cell>
          <cell r="J382" t="str">
            <v>legal@kacerber.ru</v>
          </cell>
        </row>
        <row r="383">
          <cell r="F383" t="str">
            <v>ОГРН 1247800047703, 
ИНН 7807277797</v>
          </cell>
          <cell r="G383" t="str">
            <v>«Абсолют Страхование»,
срок действия договора
С 26.09.2024 по 25.09.2025</v>
          </cell>
          <cell r="H383" t="str">
            <v>198206, 
г. Санкт-Петербург,
вн.тер.г. муниципальный округ
Сосновая Поляна,
ш. Петергофское,
д. 73, литера Т, 
помещ. 1-Н,
офис 17/4, рабочее место 3</v>
          </cell>
          <cell r="I383" t="str">
            <v>invest-gr.ru.com</v>
          </cell>
          <cell r="J383" t="str">
            <v>info@invest-grupp.com</v>
          </cell>
        </row>
        <row r="384">
          <cell r="F384" t="str">
            <v>ОГРН 1197232028388,  
ИНН 7203492939</v>
          </cell>
          <cell r="G384" t="str">
            <v>СПАО «Ингосстрах»,
период действия договора
с 23.01.2024 по 22.01.2025</v>
          </cell>
          <cell r="H384" t="str">
            <v>628403, 
ХМАО-Югра, 
г. Сургут, 
ул. 30 лет Победы, 
зд.44 А, офис 8/1</v>
          </cell>
          <cell r="I384" t="str">
            <v>dolgi72.ru</v>
          </cell>
          <cell r="J384" t="str">
            <v>askalon.me@yandex.ru</v>
          </cell>
        </row>
        <row r="385">
          <cell r="F385" t="str">
            <v>ОГРН 1161901056492,  
ИНН 1901132653</v>
          </cell>
          <cell r="G385" t="str">
            <v>АО «АльфаСтрахование»,
период действия договора
с 23.09.2024 по 22.09.2025</v>
          </cell>
          <cell r="H385" t="str">
            <v>655017,
Республика Хакасия, 
г. Абакан, 
ул. Маршала Жукова, 
стр. 46, литера А, 
помещ. 2Н, каб. 214</v>
          </cell>
          <cell r="I385" t="str">
            <v>andrushonok.ru</v>
          </cell>
          <cell r="J385" t="str">
            <v>nandrushonok@mail.ru</v>
          </cell>
        </row>
        <row r="386">
          <cell r="F386" t="str">
            <v>ОГРН 1205400014467, 
ИНН 5406805083</v>
          </cell>
          <cell r="G386" t="str">
            <v>ООО «Зетта Страхование»,
период действия договора
с 02.10.2025 по 01.10.2026</v>
          </cell>
          <cell r="H386" t="str">
            <v>630099, 
Новосибирская область,
г.о. город Новосибирск,
г. Новосибирск, 
ул. Советская, д. 23</v>
          </cell>
          <cell r="I386" t="str">
            <v>BOOSTR-RU.RU</v>
          </cell>
          <cell r="J386" t="str">
            <v>info@ca-mir.ru</v>
          </cell>
        </row>
        <row r="387">
          <cell r="F387" t="str">
            <v>ОГРН 1026601724665, 
ИНН 6629013284</v>
          </cell>
          <cell r="G387" t="str">
            <v>ООО «Абсолют Страхование»,
период действия договора
с 19.03.2025 по 18.03.2026</v>
          </cell>
          <cell r="H387" t="str">
            <v>624132, 
Свердловская область, 
г. Новоуральск, 
ул. Фрунзе, дом 5</v>
          </cell>
          <cell r="I387" t="str">
            <v>astrafin.ru</v>
          </cell>
          <cell r="J387" t="str">
            <v>info@astrafin.ru</v>
          </cell>
        </row>
        <row r="388">
          <cell r="F388" t="str">
            <v>ОГРН 1205400001399,
ИНН5407977286</v>
          </cell>
          <cell r="G388" t="str">
            <v>СПАО «Ингосстрах»,
период действия договора
с 28.02.2025 по 27.02.2026</v>
          </cell>
          <cell r="H388" t="str">
            <v>630099, 
Новосибирская область,
г.о. город Новосибирск, 
г. Новосибирск, 
ул. Максима Горького,
д. 24</v>
          </cell>
          <cell r="I388" t="str">
            <v>intelcollect.ru</v>
          </cell>
          <cell r="J388" t="str">
            <v>support@intelcollect.ru</v>
          </cell>
        </row>
        <row r="389">
          <cell r="F389" t="str">
            <v>ОГРН 1203700004375, 
ИНН 3702239395</v>
          </cell>
          <cell r="G389" t="str">
            <v>ПАО СК «Росгосстрах»,
период действия договора
с 05.10.2025 по 04.10.2026</v>
          </cell>
          <cell r="H389" t="str">
            <v>155000,
Ивановская область, 
г. Иваново, 
ул. Красногвардейская,
д. 3, офис 3001</v>
          </cell>
          <cell r="I389" t="str">
            <v>vpk-capital.ru</v>
          </cell>
          <cell r="J389" t="str">
            <v>info@vpk-capital.ru</v>
          </cell>
        </row>
        <row r="390">
          <cell r="F390" t="str">
            <v>ОГРН 1187746915740, 
ИНН 7704464202</v>
          </cell>
          <cell r="G390" t="str">
            <v>ООО «Абсолют Страхование»,
период действия договора
с 25.10.2024 по 24.10.2025</v>
          </cell>
          <cell r="H390" t="str">
            <v xml:space="preserve">125080, 
г. Москва, 
ул. Сурикова, д. 24, 
цокольный этаж, 
помещ. IV, ком. 2 </v>
          </cell>
          <cell r="I390" t="str">
            <v>boostcollect.ru</v>
          </cell>
          <cell r="J390" t="str">
            <v>info@garnet24.com</v>
          </cell>
        </row>
        <row r="391">
          <cell r="F391" t="str">
            <v>ОГРН 5147746341199, 
ИНН 7722862647</v>
          </cell>
          <cell r="G391" t="str">
            <v>АО «Совкомбанк страхование»,
период действия договора
с 05.10.2025 по 04.10.2026</v>
          </cell>
          <cell r="H391" t="str">
            <v>115088, 
г.Москва, 
ул.Шарикоподшипниковская, 
д. 4, корп. 3Б,
этаж 1, помещ. II, 
ком. 15, 16, 20-24</v>
          </cell>
          <cell r="I391" t="str">
            <v>consaltplusmsk.ru</v>
          </cell>
          <cell r="J391" t="str">
            <v>info@consaltplusmsk.ru</v>
          </cell>
        </row>
        <row r="392">
          <cell r="F392" t="str">
            <v>ОГРН 1205200034445, 
ИНН 5257198753</v>
          </cell>
          <cell r="G392" t="str">
            <v>АО «АльфаСтрахование»,
период действия договора
с 07.10.2025 по 06.10.2026</v>
          </cell>
          <cell r="H392" t="str">
            <v>603028, 
Нижегородская область, 
г. Нижний Новгород, 
ул. Комсомольское шоссе, 
д. 5, помещ. 7, 
офис 412</v>
          </cell>
          <cell r="I392" t="str">
            <v>fg-alt.ru</v>
          </cell>
          <cell r="J392" t="str">
            <v xml:space="preserve">ncernov679@gmail.com </v>
          </cell>
        </row>
        <row r="393">
          <cell r="F393" t="str">
            <v>ОГРН 1117746013065, 
ИНН 7701903564</v>
          </cell>
          <cell r="G393" t="str">
            <v>СПАО «Ингосстрах»,
период действия договора
с 14.08.2024 по 13.08.2025</v>
          </cell>
          <cell r="H393" t="str">
            <v>105064, 
г. Москва, 
ул. Земляной Вал, 
д. 36, офис 504</v>
          </cell>
          <cell r="I393" t="str">
            <v>tristar-kollector.ru</v>
          </cell>
          <cell r="J393" t="str">
            <v>tristar.ooo@yandex.ru</v>
          </cell>
        </row>
        <row r="394">
          <cell r="F394" t="str">
            <v>ОГРН 1131840000412, 
ИНН 1840014201</v>
          </cell>
          <cell r="G394" t="str">
            <v>СПАО «Ингосстрах»,
период действия договора
с 02.11.2025 по 01.11.2026</v>
          </cell>
          <cell r="H394" t="str">
            <v>426008, 
Удмуртская Республика,
г.о. город Ижевск, 
г. Ижевск, 
ул. Пушкинская,
 д. 242</v>
          </cell>
          <cell r="I394" t="str">
            <v>18eventus.ru</v>
          </cell>
          <cell r="J394" t="str">
            <v>18eventus@gmail.com</v>
          </cell>
        </row>
        <row r="395">
          <cell r="F395" t="str">
            <v>ОГРН 1207400023830, 
ИНН 7456045628</v>
          </cell>
          <cell r="G395" t="str">
            <v>АО «АльфаСтрахование»,
период действия договора
с 27.08.2024 по 26.08.2025</v>
          </cell>
          <cell r="H395" t="str">
            <v>455017, 
Челябинская область, 
г.о. Магнитогорский, 
г. Магнитогорск, 
ул. Советская, д. 40, офис 2</v>
          </cell>
          <cell r="I395" t="str">
            <v>evarti.ru</v>
          </cell>
          <cell r="J395" t="str">
            <v>help@evarti.ru</v>
          </cell>
        </row>
        <row r="396">
          <cell r="F396" t="str">
            <v>ОГРН 1143443023459, 
ИНН 3459011764</v>
          </cell>
          <cell r="G396" t="str">
            <v>АО «АльфаСтрахование»,
период действия договора
с 09.11.2025 по 08.11.2026</v>
          </cell>
          <cell r="H396" t="str">
            <v>400048, 
Волгоградская область, 
г. Волгоград, 
ул. Авторемонтная, 
д. 10А, офис 1</v>
          </cell>
          <cell r="I396" t="str">
            <v>am-collector.ru</v>
          </cell>
          <cell r="J396" t="str">
            <v>ooo.avtomani@yandex.ru</v>
          </cell>
        </row>
        <row r="397">
          <cell r="F397" t="str">
            <v>ОГРН 1193443005018, 
ИНН 3461064925</v>
          </cell>
          <cell r="G397" t="str">
            <v>ООО СК «Гелиос»,
период действия договора
с 01.12.2024 по 30.11.2025</v>
          </cell>
          <cell r="H397" t="str">
            <v>443099, 
Самарская область, 
г.о. Самара, 
вн. р-н Самарский
г. Самара, 
ул. Фрунзе. 
д. 72, офис 11</v>
          </cell>
          <cell r="I397" t="str">
            <v>pko-abrg.ru</v>
          </cell>
          <cell r="J397" t="str">
            <v>info@abrgryp.ru</v>
          </cell>
        </row>
        <row r="398">
          <cell r="F398" t="str">
            <v>ОГРН 1207700362540, 
ИНН 9709065653</v>
          </cell>
          <cell r="G398" t="str">
            <v>АО «АльфаСтрахование»,
период действия договора
с 25.11.2024 по 24.11.2025</v>
          </cell>
          <cell r="H398" t="str">
            <v>430027, 
Республика Мордовия,
г.о. Саранск,
г. Саранск,
ул. Гагарина, 
д. 99А, офис 203</v>
          </cell>
          <cell r="I398" t="str">
            <v>kb-antares.ru</v>
          </cell>
          <cell r="J398" t="str">
            <v>kb-antares@yandex.ru</v>
          </cell>
        </row>
        <row r="399">
          <cell r="F399" t="str">
            <v>ОГРН 1207700394340, 
ИНН 9728016108</v>
          </cell>
          <cell r="G399" t="str">
            <v>СПАО «Ингосстрах»,
период действия договора
с 01.12.2024 по 30.11.2025</v>
          </cell>
          <cell r="H399" t="str">
            <v>117630,
г. Москва,
вн.тер.г. муниципальный
округ Обручевский,
ш. Старокалужское, д.62,
этаж 3, помещ. 332</v>
          </cell>
          <cell r="I399" t="str">
            <v>pko-alfalegion.ru</v>
          </cell>
          <cell r="J399" t="str">
            <v>pko-alfalegion@mail.ru</v>
          </cell>
        </row>
        <row r="400">
          <cell r="F400" t="str">
            <v>ОГРН 1207600007350, 
ИНН 7627053269</v>
          </cell>
          <cell r="G400" t="str">
            <v>АО «Совкомбанк Страхование»,
период действия договора
с 01.08.2025 по 31.07.2026</v>
          </cell>
          <cell r="H400" t="str">
            <v>150008, 
Ярославская область,
Ярославский р-н, 
д. Мологино, 
ул. 4-я Изумрудная, 
д. 36</v>
          </cell>
          <cell r="I400" t="str">
            <v>pkoarka.ru</v>
          </cell>
          <cell r="J400" t="str">
            <v>info@pkoarka.ru</v>
          </cell>
        </row>
        <row r="401">
          <cell r="F401" t="str">
            <v>ОГРН 1191690067821, 
ИНН 1655422277</v>
          </cell>
          <cell r="G401" t="str">
            <v xml:space="preserve">АО «Боровицкое страховое общество»,
период действия договора
с 14.12.2024 по 13.12.2025
</v>
          </cell>
          <cell r="H401" t="str">
            <v>420111, 
Республика Татарстан,
г. Казань, 
ул. Островского 
д. 35А, офис 214</v>
          </cell>
          <cell r="I401" t="str">
            <v>гамаль.рф</v>
          </cell>
          <cell r="J401" t="str">
            <v>skgamal@mail.ru</v>
          </cell>
        </row>
        <row r="402">
          <cell r="F402" t="str">
            <v>ОГРН 1204000005263, 
ИНН 4027143645</v>
          </cell>
          <cell r="G402" t="str">
            <v>ООО «Абсолют Страхование»,
период действия договора
с 01.01.2024 по 31.12.2024</v>
          </cell>
          <cell r="H402" t="str">
            <v>248002, 
Калужская область, 
г. Калуга, 
ул. Болдина, зд. 71,
офис 213</v>
          </cell>
          <cell r="I402" t="str">
            <v>rus-finalyans.ru</v>
          </cell>
          <cell r="J402" t="str">
            <v>info@rusfinalyans.ru</v>
          </cell>
          <cell r="L402" t="str">
            <v>29.10.2024,
40907/24/46532-БН</v>
          </cell>
        </row>
        <row r="403">
          <cell r="F403" t="str">
            <v>ОГРН 1145476047980, 
ИНН 5403358084</v>
          </cell>
          <cell r="G403" t="str">
            <v>СПАО «Ингосстрах»,
период действия договора
с 01.07.2025 по 30.06.2026</v>
          </cell>
          <cell r="H403" t="str">
            <v xml:space="preserve">630089, 
Новосибирская область, 
г. Новосибирск, 
ул. Бориса Богаткова, 
д. 248а, офис 13 </v>
          </cell>
          <cell r="I403" t="str">
            <v>ooo-sav.ru</v>
          </cell>
          <cell r="J403" t="str">
            <v>sav_ooo@mail.ru</v>
          </cell>
        </row>
        <row r="404">
          <cell r="F404" t="str">
            <v>ОГРН 1145476091848,
ИНН 5433198695</v>
          </cell>
          <cell r="G404" t="str">
            <v>СПАО «Ингосстрах»,
период действия договора
с 23.07.2025 по 22.07.2026</v>
          </cell>
          <cell r="H404" t="str">
            <v xml:space="preserve">630512, 
Новосибирская область,
район Новосибирский,
поселок Тулинский, 
ул. Центральная, д. 9а </v>
          </cell>
          <cell r="I404" t="str">
            <v>splus-nsk.ru</v>
          </cell>
          <cell r="J404" t="str">
            <v>novosib_sp@mail.ru</v>
          </cell>
        </row>
        <row r="405">
          <cell r="F405" t="str">
            <v>ОГРН 1026403683349, 
ИНН 6455031846</v>
          </cell>
          <cell r="G405" t="str">
            <v>АО «АльфаСтрахование»,
период действия договора
с 11.11.2024 по 10.11.2025</v>
          </cell>
          <cell r="H405" t="str">
            <v xml:space="preserve">410056, 
Саратовская область, 
г. Саратов, 
ул. Вольская, зд. 29, стр. 2, 
помещ. 1, офис 301 </v>
          </cell>
          <cell r="I405" t="str">
            <v>rezon-ans64.ru</v>
          </cell>
          <cell r="J405" t="str">
            <v>rezon-ans64@yandex.ru</v>
          </cell>
        </row>
        <row r="406">
          <cell r="F406" t="str">
            <v>ОГРН 1205000057778, 
ИНН 5017123578</v>
          </cell>
          <cell r="G406" t="str">
            <v>ООО «Абсолют Страхование»,
период действия договора
с 23.11.2024 по 22.11.2025</v>
          </cell>
          <cell r="H406" t="str">
            <v>143500, 
Московская область, 
г. Истра, 
д. Андреевское, 
ул. Луговая, д. 69</v>
          </cell>
          <cell r="I406" t="str">
            <v>kb911.su</v>
          </cell>
          <cell r="J406" t="str">
            <v>kb911@kb911.su</v>
          </cell>
        </row>
        <row r="407">
          <cell r="F407" t="str">
            <v>ОГРН 1184632009143, 
ИНН 4632245370</v>
          </cell>
          <cell r="G407" t="str">
            <v>СПАО «Ингосстрах»,
период действия договора
с 01.09.2025 по 31.08.2026</v>
          </cell>
          <cell r="H407" t="str">
            <v>426006, 
Удмуртская Республика, 
г. Ижевск, 
проезд им. Дерябина,
д. 3,офис 402</v>
          </cell>
          <cell r="I407" t="str">
            <v>cfr-sirius.ru</v>
          </cell>
          <cell r="J407" t="str">
            <v>info@cfr-sirius.ru</v>
          </cell>
        </row>
        <row r="408">
          <cell r="F408" t="str">
            <v>ОГРН 1181832017180, 
ИНН 1831191162</v>
          </cell>
          <cell r="G408" t="str">
            <v>СПАО «Ингосстрах»,
период действия договора
с 14.12.2024 по 13.12.2025</v>
          </cell>
          <cell r="H408" t="str">
            <v>426006, 
Удмуртская Республика,
г.о. город Ижевск,
г. Ижевск, 
пр-д. им. Дерябина,
зд. 3</v>
          </cell>
          <cell r="I408" t="str">
            <v>grif-on.ru</v>
          </cell>
          <cell r="J408" t="str">
            <v>info@grif-on.ru</v>
          </cell>
        </row>
        <row r="409">
          <cell r="F409" t="str">
            <v>ОГРН 1201100004600, 
ИНН 1101169887</v>
          </cell>
          <cell r="G409" t="str">
            <v>СПАО «Ингосстрах»,
период действия договора
с 15.11.2024 до 14.11.2025</v>
          </cell>
          <cell r="H409" t="str">
            <v>167000,        
Республика Коми,
г. Сыктывкар,
ул. Ленина, 
д. 74, пом. Н-53</v>
          </cell>
          <cell r="I409" t="str">
            <v>www.dolgconsalting.ru</v>
          </cell>
          <cell r="J409" t="str">
            <v>Nenev.rv@gmail.com</v>
          </cell>
        </row>
        <row r="410">
          <cell r="F410" t="str">
            <v>ОГРН 1123443004343, 
ИНН 3443117300</v>
          </cell>
          <cell r="G410" t="str">
            <v>АО «АльфаСтрахование»,
период действия договора
с 13.01.2025 до 12.01.2026</v>
          </cell>
          <cell r="H410" t="str">
            <v>400078, 
Волгоградская область, 
г.о. Город-герой Волгоград,
г. Волгоград, 
пр-т им. В.И. Ленина,
д. 100, офис 4.17</v>
          </cell>
          <cell r="I410" t="str">
            <v>urictenergy.ru</v>
          </cell>
          <cell r="J410" t="str">
            <v>urict.energy@gmail.com</v>
          </cell>
        </row>
        <row r="411">
          <cell r="F411" t="str">
            <v>ОГРН 1196658076196, 
ИНН 6685168732</v>
          </cell>
          <cell r="G411" t="str">
            <v>ООО «АМТ Страхование»,
период действия договора
с 10.09.2025 по 09.09.2026</v>
          </cell>
          <cell r="H411" t="str">
            <v xml:space="preserve"> 620026, 
Свердловская область, 
г. Екатеринбург, 
ул. Куйбышева, стр. 58, 
ком. 203</v>
          </cell>
          <cell r="I411" t="str">
            <v>lcc-partner.ru</v>
          </cell>
          <cell r="J411" t="str">
            <v>info@lcc-partner.ru</v>
          </cell>
        </row>
        <row r="412">
          <cell r="F412" t="str">
            <v>ОГРН 1207700206889, 
ИНН 9705144752</v>
          </cell>
          <cell r="G412" t="str">
            <v>АО «АльфаСтрахование»,
период действия договора
с 01.12.2024 по 30.11.2025</v>
          </cell>
          <cell r="H412" t="str">
            <v>115172,
г. Москва,
вн.тер.г. муниципальный
округ Таганский,
ул. Гончарная, д.30, стр.1</v>
          </cell>
          <cell r="I412" t="str">
            <v>bsk-agency.ru</v>
          </cell>
          <cell r="J412" t="str">
            <v>businessodeystvieconsult@gmail.com</v>
          </cell>
        </row>
        <row r="413">
          <cell r="F413" t="str">
            <v>ОГРН 1141841007285, 
ИНН 1841045690</v>
          </cell>
          <cell r="G413" t="str">
            <v>АО «Совкомбанк страхование»,
период действия договора
с 25.05.2025 по 24.05.2026</v>
          </cell>
          <cell r="H413" t="str">
            <v>426006, 
Удмуртская Республика, 
г.о. город Ижевск, 
г. Ижевск
ул. Пушкинская,
д. 169, кв. 22</v>
          </cell>
          <cell r="I413" t="str">
            <v>yuridfinans.ru</v>
          </cell>
          <cell r="J413" t="str">
            <v>urid-finans@mail.ru</v>
          </cell>
        </row>
        <row r="414">
          <cell r="F414" t="str">
            <v>ОГРН 1196658043900, 
ИНН 6686116656</v>
          </cell>
          <cell r="G414" t="str">
            <v>СПАО «Ингосстрах»,
период действия договора
с 10.12.2021 по 09.12.2022</v>
          </cell>
          <cell r="H414" t="str">
            <v>620057, 
Свердловская область, 
г. Екатеринбург, 
ул. Фрезеровщиков, д. 78,
кв. 71</v>
          </cell>
          <cell r="I414" t="str">
            <v>regolaek.ru</v>
          </cell>
          <cell r="J414" t="str">
            <v>regolaekt@yandex.ru</v>
          </cell>
          <cell r="L414" t="str">
            <v>29.11.2022,
66922/22/101334-АС</v>
          </cell>
        </row>
        <row r="415">
          <cell r="F415" t="str">
            <v>ОГРН 1202100008021, 
ИНН 2130221558</v>
          </cell>
          <cell r="G415" t="str">
            <v>ООО «Абсолют Страхование»
период действия договора
с 15.11.2025 по 14.11.2026</v>
          </cell>
          <cell r="H415" t="str">
            <v>428027, 
Чувашская Республика – Чувашия,
г.о. город Чебоксары,
г. Чебоксары, 
ул. Хузангая, д. 14,
офис 512 А</v>
          </cell>
          <cell r="I415" t="str">
            <v>udaca.ru</v>
          </cell>
          <cell r="J415" t="str">
            <v>mail@udaca.ru</v>
          </cell>
        </row>
        <row r="416">
          <cell r="F416" t="str">
            <v>ОГРН 1205200046226, 
ИНН 5260474996</v>
          </cell>
          <cell r="G416" t="str">
            <v>АО «Зетта Страхование»,
период действия договора
с 08.02.2025 по 07.02.2027</v>
          </cell>
          <cell r="H416" t="str">
            <v>603000, 
Нижегородская область,
г.Нижний Новгород, 
ул. Звездинка, д. 20А, 
помещ. 2, этаж 1</v>
          </cell>
          <cell r="I416" t="str">
            <v>fk-conglomerate.ru</v>
          </cell>
          <cell r="J416" t="str">
            <v>fk-conglomerate@yandex.ru</v>
          </cell>
        </row>
        <row r="417">
          <cell r="F417" t="str">
            <v>ОГРН 1207700211510, 
ИНН 9715385482</v>
          </cell>
          <cell r="G417" t="str">
            <v>ПАО СК «Росгосстрах»,
период действия договора
с 21.10.2025 по 20.10.2026</v>
          </cell>
          <cell r="H417" t="str">
            <v>127015, 
г. Москва,
вн.тер.г. муниципальный
округ Бутырский,
ул. Новодмитровская, д. 2,
корп. 2, этаж 19, офис 1</v>
          </cell>
          <cell r="I417" t="str">
            <v>resultat.cash</v>
          </cell>
          <cell r="J417" t="str">
            <v>Timur0302@inbox.ru</v>
          </cell>
        </row>
        <row r="418">
          <cell r="F418" t="str">
            <v>ОГРН 1191447013229, 
ИНН 1435346165</v>
          </cell>
          <cell r="G418" t="str">
            <v>СПАО «Ингосстрах»,
период действия договора
с 08.11.2025 по 07.11.2026</v>
          </cell>
          <cell r="H418" t="str">
            <v>677000, 
Республика Саха (Якутия), 
г. Якутск, 
ул. Кирова, д.12, каб. 3052</v>
          </cell>
          <cell r="I418" t="str">
            <v>arsd-ykt.ru</v>
          </cell>
          <cell r="J418" t="str">
            <v>ard-ykt@mail.ru</v>
          </cell>
        </row>
        <row r="419">
          <cell r="F419" t="str">
            <v>ОГРН 1157453006963, 
ИНН 7453284280</v>
          </cell>
          <cell r="G419" t="str">
            <v>СПАО «Ингосстрах»,
период действия договора
с 08.06.2021по 07.06.2022</v>
          </cell>
          <cell r="H419" t="str">
            <v>454080, 
Челябинская область, 
г. Челябинск, 
ул. Энтузиастов, д. 15Г,
офис 4</v>
          </cell>
          <cell r="I419" t="str">
            <v>finpersp.ru</v>
          </cell>
          <cell r="J419" t="str">
            <v>finpersp@mail.ru</v>
          </cell>
          <cell r="L419" t="str">
            <v>09.06.2022,
74910/22/38259-ЮТ</v>
          </cell>
        </row>
        <row r="420">
          <cell r="F420" t="str">
            <v>ОГРН 1187746489204, 
ИНН 7735174895</v>
          </cell>
          <cell r="G420" t="str">
            <v>СПАО «Ингосстрах»,
период действия договора
с 14.12.2023 по 13.12.2024</v>
          </cell>
          <cell r="H420" t="str">
            <v>123112, 
г. Москва,
вн.тер.г. муниципальный
округ Пресненский,
наб. Пресненская, д. 10,
стр. 2, помещ. 88</v>
          </cell>
          <cell r="I420" t="str">
            <v>golfstream-r.ru</v>
          </cell>
          <cell r="J420" t="str">
            <v>info@gs-r.ru</v>
          </cell>
        </row>
        <row r="421">
          <cell r="F421" t="str">
            <v>ОГРН 1112468078931, 
ИНН 2465265116</v>
          </cell>
          <cell r="G421" t="str">
            <v>СПАО «Ингосстрах»,
период действия договора
с 08.02.2025 по 07.02.2026</v>
          </cell>
          <cell r="H421" t="str">
            <v>660020, 
Красноярский край, 
г. Красноярск, 
ул. Спандаряна, д. 13, 
офис 15</v>
          </cell>
          <cell r="I421" t="str">
            <v>collector24.ru</v>
          </cell>
          <cell r="J421" t="str">
            <v>mailto@collector24.ru</v>
          </cell>
        </row>
        <row r="422">
          <cell r="F422" t="str">
            <v>ОГРН 1180327011512, 
ИНН 0326563288</v>
          </cell>
          <cell r="G422" t="str">
            <v>СПАО «Ингосстрах»,
период действия договора
с 18.11.2021 по 17.11.2022</v>
          </cell>
          <cell r="H422" t="str">
            <v>670000, 
Республика Бурятия, 
г.Улан-Удэ, 
ул. Борсоева, 33А, каб. 201</v>
          </cell>
          <cell r="I422" t="str">
            <v>ooonika03.nethouse.ru</v>
          </cell>
          <cell r="J422" t="str">
            <v>ooo_nika03@mail.ru</v>
          </cell>
          <cell r="L422" t="str">
            <v>02.11.2022,
03907/22/117595-КЩ</v>
          </cell>
        </row>
        <row r="423">
          <cell r="F423" t="str">
            <v>ОГРН 1196196052865, 
ИНН 6161090133</v>
          </cell>
          <cell r="G423" t="str">
            <v>ООО «Ингосстрах»,
период действия договора
с 18.01.2024 по 17.01.2025</v>
          </cell>
          <cell r="H423" t="str">
            <v>344092, 
Ростовская область, 
г. Ростов-на-Дону, 
пр. Королева, д. 7/19,
офис 601</v>
          </cell>
          <cell r="I423" t="str">
            <v>prcll.ru</v>
          </cell>
          <cell r="J423" t="str">
            <v>premierkompani@bk.ru</v>
          </cell>
        </row>
        <row r="424">
          <cell r="F424" t="str">
            <v>ОГРН 1117847266767, 
ИНН 7841447135</v>
          </cell>
          <cell r="G424" t="str">
            <v>АО «АльфаСтрахование»,
период действия договора
с 21.12.2024 по 20.12.2025</v>
          </cell>
          <cell r="H424" t="str">
            <v>344056, 
Ростовская область,
г. Ростов-на-Дону, 
ул. Белорусская, д. 44/71, 
офис 1</v>
          </cell>
          <cell r="I424" t="str">
            <v>юг-партнёрс.рф</v>
          </cell>
          <cell r="J424" t="str">
            <v>vopros_partners@collecshn.ru</v>
          </cell>
        </row>
        <row r="425">
          <cell r="F425" t="str">
            <v>ОГРН 1107746881087,
ИНН 7709864388</v>
          </cell>
          <cell r="G425" t="str">
            <v>СПАО «Ингосстрах»,
период действия договора
с 02.11.2025 по 01.11.2026</v>
          </cell>
          <cell r="H425" t="str">
            <v>107031,
г. Москва,
вн.тер.г. муниципальный
округ Мещанский,
ул. Неглинная, 
д. 14, стр. 1А, 
помещ. 1/3</v>
          </cell>
          <cell r="I425" t="str">
            <v>center-invest.com</v>
          </cell>
          <cell r="J425" t="str">
            <v>info@pro-esv.ru</v>
          </cell>
        </row>
        <row r="426">
          <cell r="F426" t="str">
            <v>ОГРН 1205000062035,
ИНН 5017123610</v>
          </cell>
          <cell r="G426" t="str">
            <v>ООО «Абсолют Страхование»,
период действия договора
с 11.09.2025 по 10.09.2026</v>
          </cell>
          <cell r="H426" t="str">
            <v>143082, 
Московская область, 
г.о. Одинцовский, 
д. Жуковка, 
ш. Рублево-Успенское, 
д. 72, помещ. 1/15</v>
          </cell>
          <cell r="I426" t="str">
            <v>sikura.ru</v>
          </cell>
          <cell r="J426" t="str">
            <v>post@sikura.ru</v>
          </cell>
        </row>
        <row r="427">
          <cell r="F427" t="str">
            <v>ОГРН 1186658058476,
ИНН 6678094769</v>
          </cell>
          <cell r="G427" t="str">
            <v>СПАО «Ингосстрах»,
период действия договора
с 29.03.2025 по 28.03.2026</v>
          </cell>
          <cell r="H427" t="str">
            <v>620014, 
Свердловская область, 
г. Екатеринбург, 
ул. Шейнкмана, стр. 32А, 
офис 404</v>
          </cell>
          <cell r="I427" t="str">
            <v>ooomir196.ru</v>
          </cell>
          <cell r="J427" t="str">
            <v>ooomir196@gmail.com</v>
          </cell>
        </row>
        <row r="428">
          <cell r="F428" t="str">
            <v>ОГРН 1092133000178, 
ИНН 2105005264</v>
          </cell>
          <cell r="G428" t="str">
            <v>ООО «Абсолют Страхование»,
период действия договора
с 08.03.2025 по 07.03.2026</v>
          </cell>
          <cell r="H428" t="str">
            <v>428020, 
Чувашская Республика – Чувашия, 
г. Чебоксары, 
ул. Щорса, д. 4А</v>
          </cell>
          <cell r="I428" t="str">
            <v xml:space="preserve"> arkan21.ru</v>
          </cell>
          <cell r="J428" t="str">
            <v>arkan.21@mail.ru</v>
          </cell>
        </row>
        <row r="429">
          <cell r="F429" t="str">
            <v>ОГРН 1202300046211, 
ИНН 2311308754</v>
          </cell>
          <cell r="G429" t="str">
            <v>АО «АльфаСтрахование»,
период действия договора
с 27.11.2020 по 26.11.2021</v>
          </cell>
          <cell r="H429" t="str">
            <v>350005, 
Краснодарский край, 
г. Краснодар, 
ул. им. 40-летия Победы,
д. 144/4, помещ. 19</v>
          </cell>
          <cell r="I429" t="str">
            <v>chernomorinvest.ru</v>
          </cell>
          <cell r="J429" t="str">
            <v>pereverzev_art@inbox.ru</v>
          </cell>
          <cell r="L429" t="str">
            <v>18.08.2022,
23922/22/107562-ДТ</v>
          </cell>
        </row>
        <row r="430">
          <cell r="F430" t="str">
            <v>ОГРН 1096672015648, 
ИНН 6672302726</v>
          </cell>
          <cell r="G430" t="str">
            <v>СПАО «Ингосстрах»,
период действия договора
с 01.02.2025 по 31.01.2026</v>
          </cell>
          <cell r="H430" t="str">
            <v>620026, 
Свердловская область,
г.о.город
Екатеринбург,
г. Екатеринбург, 
ул. Куйбышева, стр. 95, 
офис 405</v>
          </cell>
          <cell r="I430" t="str">
            <v>cafintrust.ru</v>
          </cell>
          <cell r="J430" t="str">
            <v>support@cafintrust.ru</v>
          </cell>
        </row>
        <row r="431">
          <cell r="F431" t="str">
            <v>ОГРН 1207700397255, 
ИНН 9725038110</v>
          </cell>
          <cell r="G431" t="str">
            <v>АО «Совкомбанк страхование»,
период действия договора
с 15.02.2025 по 14.02.2026</v>
          </cell>
          <cell r="H431" t="str">
            <v>115093, 
г. Москва,
вн. тер.г. муниципальный
округ Лефортово,
ул. Золоторожский Вал,
д. 11, стр.26, офис А61/13</v>
          </cell>
          <cell r="I431" t="str">
            <v>smartfinansi.ru</v>
          </cell>
          <cell r="J431" t="str">
            <v>info@smartfinansi.ru</v>
          </cell>
        </row>
        <row r="432">
          <cell r="F432" t="str">
            <v>ОГРН 1217700134860, 
ИНН 9703030100</v>
          </cell>
          <cell r="G432" t="str">
            <v>СПАО «Ингосстрах»,
период действия договора
с 12.04.2024 по 11.04.2025</v>
          </cell>
          <cell r="H432" t="str">
            <v>123557, 
г. Москва,
вн.тер.г. муниципальный
округ Пресненский,
пер. Электрический ,
д. 3/10, стр. 1, помещ. 1Н/6</v>
          </cell>
          <cell r="I432" t="str">
            <v>verdolg.ru</v>
          </cell>
          <cell r="J432" t="str">
            <v>info@verdolg.ru</v>
          </cell>
        </row>
        <row r="433">
          <cell r="F433" t="str">
            <v>ОГРН 1157746718953, 
ИНН 7733244339</v>
          </cell>
          <cell r="G433" t="str">
            <v>АО «АльфаСтрахование»,
период действия договора
с 08.04.2025 по 07.04.2026</v>
          </cell>
          <cell r="H433" t="str">
            <v>142150, 
г. Москва, 
поселение Краснопахорское,
с. Былово, 
ул. Клёны, д.45</v>
          </cell>
          <cell r="I433" t="str">
            <v>anelan.ru</v>
          </cell>
          <cell r="J433" t="str">
            <v>kes@anelan.ru</v>
          </cell>
        </row>
        <row r="434">
          <cell r="F434" t="str">
            <v/>
          </cell>
          <cell r="G434" t="str">
            <v>АО «АльфаСтрахование»,
период действия договора
с 20.01.2025 по 19.01.2026</v>
          </cell>
          <cell r="H434" t="str">
            <v xml:space="preserve">344038, 
Ростовская область,
г.о. город Ростов-на-Дону,
г. Ростов-на-Дону, 
ул. Нансена, д. 103М,
помещ. 5 </v>
          </cell>
          <cell r="I434" t="str">
            <v>cafilnext.ru</v>
          </cell>
          <cell r="J434" t="str">
            <v>ca@filnext.ru</v>
          </cell>
        </row>
        <row r="435">
          <cell r="F435" t="str">
            <v>ОГРН 1211100000935,
ИНН 1101170931</v>
          </cell>
          <cell r="G435" t="str">
            <v>ООО «Абсолют Страхование»,
период действия договора
с 15.03.2025 по 15.03.2026</v>
          </cell>
          <cell r="H435" t="str">
            <v>167000, 
Республика Коми,
г.о. Сыктывкар,
г. Сыктывкар, 
ул. Первомайская, 
стр. 92, офис 318</v>
          </cell>
          <cell r="I435" t="str">
            <v>dialog-komi.ru</v>
          </cell>
          <cell r="J435" t="str">
            <v>dialog-komi@mail.ru</v>
          </cell>
        </row>
        <row r="436">
          <cell r="F436" t="str">
            <v>ОГРН 1172801000118,
ИНН 2808001506</v>
          </cell>
          <cell r="G436" t="str">
            <v>СПАО «Ингосстрах»,
период действия договора
с 01.02.2025 по 31.01.2026</v>
          </cell>
          <cell r="H436" t="str">
            <v>675001, 
Амурская область, 
г.о. город Благовещенск,
г. Благовещенск,
ул. Пионерская, д. 66,
помещ. 31</v>
          </cell>
          <cell r="I436" t="str">
            <v>простозайм28.рф</v>
          </cell>
          <cell r="J436" t="str">
            <v>89638002090@mail.ru</v>
          </cell>
        </row>
        <row r="437">
          <cell r="F437" t="str">
            <v>ОГРН 1207700477390,
ИНН 9725041272</v>
          </cell>
          <cell r="G437" t="str">
            <v>СПАО «Ингосстрах»,
период действия договора
с 12.04.2024 по 11.04.2025</v>
          </cell>
          <cell r="H437" t="str">
            <v>119049, 
г. Москва,
вн.тер.г.муниципальный
округ Якиманка, 
ул. Коровий Вал, 
д. 7, стр. 1,
помещ. 9Н/2</v>
          </cell>
          <cell r="I437" t="str">
            <v>factoriys.ru</v>
          </cell>
          <cell r="J437" t="str">
            <v>info@factoriys.ru           ubfactoriys@gmail.com</v>
          </cell>
        </row>
        <row r="438">
          <cell r="F438" t="str">
            <v>ОГРН 1117746870515,
ИНН 7724810411</v>
          </cell>
          <cell r="G438" t="str">
            <v>ПАО СК «Росгосстрах»,
период действия договора
с 19.04.2025 по 18.04.2026</v>
          </cell>
          <cell r="H438" t="str">
            <v>115418, 
г. Москва,
вн.тер.г.
муниципальный округ
Донской,
проезд 2-ой Рощинский,
д. 8, стр. 2, этаж 2,
помещ. X, ком. 1</v>
          </cell>
          <cell r="I438" t="str">
            <v>легата.рус</v>
          </cell>
          <cell r="J438" t="str">
            <v>info@legata.su</v>
          </cell>
        </row>
        <row r="439">
          <cell r="F439" t="str">
            <v xml:space="preserve">ОГРН 1215200013270,
ИНН 5258150585
</v>
          </cell>
          <cell r="G439" t="str">
            <v>СПАО «Ингосстрах»,
период действия договора
с 20.05.2025 по 19.05.2026</v>
          </cell>
          <cell r="H439" t="str">
            <v>603076, 
Нижегородская область, 
г. Нижний Новгород, 
пр. Ленина, д. 36, ком. 140</v>
          </cell>
          <cell r="I439" t="str">
            <v>freefinans.ru</v>
          </cell>
          <cell r="J439" t="str">
            <v>do@freefinans.ru</v>
          </cell>
        </row>
        <row r="440">
          <cell r="F440" t="str">
            <v>ОГРН 1104205014187,
ИНН 4205205863</v>
          </cell>
          <cell r="G440" t="str">
            <v>СПАО «Ингосстрах»,
период действия договора
с 05.04.2025 по 04.04.2026</v>
          </cell>
          <cell r="H440" t="str">
            <v xml:space="preserve">650000, 
Кемеровская область – Кузбасс, 
г. Кемерово, 
пр. 50 лет Октября,
стр. 11, помещ. 607 </v>
          </cell>
          <cell r="I440" t="str">
            <v xml:space="preserve">elcollect.ru </v>
          </cell>
          <cell r="J440" t="str">
            <v>info@elcollect.ru</v>
          </cell>
        </row>
        <row r="441">
          <cell r="F441" t="str">
            <v>ОГРН 1144101035924,
ИНН 4101167155</v>
          </cell>
          <cell r="G441" t="str">
            <v/>
          </cell>
          <cell r="H441" t="str">
            <v>683002,
Камчатский край,
г. Петропавловск-Камчатский,
ул.Виталия Кручины,
д. 6, кв. 36</v>
          </cell>
          <cell r="I441" t="str">
            <v>consult41.ru</v>
          </cell>
          <cell r="J441" t="str">
            <v>legalkonsalt@inbox.ru</v>
          </cell>
        </row>
        <row r="442">
          <cell r="F442" t="str">
            <v xml:space="preserve">ОГРН 1212400014310,
ИНН 2465340050
</v>
          </cell>
          <cell r="G442" t="str">
            <v>АО «АльфаСтрахование»,
период действия договора
с 17.06.2025 по 16.06.2026</v>
          </cell>
          <cell r="H442" t="str">
            <v>660001, 
Красноярский край, 
г.о. город Красноярск, 
г. Красноярск, 
ул. Ладо Кецховели, 
д. 22 А, помещ. 392</v>
          </cell>
          <cell r="I442" t="str">
            <v>talion.expert</v>
          </cell>
          <cell r="J442" t="str">
            <v>talion.expert@mail.ru</v>
          </cell>
        </row>
        <row r="443">
          <cell r="F443" t="str">
            <v>ОГРН 1216400002103,
ИНН 6449099613</v>
          </cell>
          <cell r="G443" t="str">
            <v>АО «АльфаСтрахование»,
период действия договора
с 07.06.2025 по 06.06.2026</v>
          </cell>
          <cell r="H443" t="str">
            <v>413100, 
Саратовская область, 
г. Энгельс, 
ул. Льва Кассиля, д.47,
офис 209</v>
          </cell>
          <cell r="I443" t="str">
            <v>к2.com</v>
          </cell>
          <cell r="J443" t="str">
            <v>Eduard.Gal85@yandex.ru</v>
          </cell>
        </row>
        <row r="444">
          <cell r="F444" t="str">
            <v>ОГРН 1192375037909,
ИНН 2310214574</v>
          </cell>
          <cell r="G444" t="str">
            <v>АО «Абсолют Страхование»,
период действия договора
с 31.03.2025 по 30.03.2026</v>
          </cell>
          <cell r="H444" t="str">
            <v>350002, 
Краснодарский край, 
г. Краснодар, 
ул. Северная, 
д. 353, офис 406</v>
          </cell>
          <cell r="I444" t="str">
            <v>мц-вин.рф</v>
          </cell>
          <cell r="J444" t="str">
            <v>info@mcvin.ru</v>
          </cell>
        </row>
        <row r="445">
          <cell r="F445" t="str">
            <v>ОГРН 1161690117852,
ИНН 1655364579</v>
          </cell>
          <cell r="G445" t="str">
            <v>СПАО «Ингосстрах»,
период действия договора
c 05.04.2025 по 04.04.2026</v>
          </cell>
          <cell r="H445" t="str">
            <v>420043, 
Республика Татарстан,
г.о. город Казань,
г. Казань,
ул. Вишневского,
д. 22, помещ. 9</v>
          </cell>
          <cell r="I445" t="str">
            <v>cybercollect.ru</v>
          </cell>
          <cell r="J445" t="str">
            <v>office@cash-u.com</v>
          </cell>
        </row>
        <row r="446">
          <cell r="F446" t="str">
            <v>ОГРН 1217700057200,
ИНН 9704047900</v>
          </cell>
          <cell r="G446" t="str">
            <v xml:space="preserve">АО «АльфаСтрахование»,
период действия договора
с 07.06.2024 по 06.06.2025 </v>
          </cell>
          <cell r="H446" t="str">
            <v>119121,
г. Москва,
вн. тер. г .муниципальный округ Хамовники,
пер. 2-й Вражский, д. 1,
корп. 1, помещ. 1/1</v>
          </cell>
          <cell r="I446" t="str">
            <v>ao-tb.ru</v>
          </cell>
          <cell r="J446" t="str">
            <v>info@ao-tb.ru</v>
          </cell>
          <cell r="L446" t="str">
            <v>04.12.2024,
77922/24/1134080-НК</v>
          </cell>
        </row>
        <row r="447">
          <cell r="F447" t="str">
            <v>ОГРН 1212100003554, 
ИНН 2130225249</v>
          </cell>
          <cell r="G447" t="str">
            <v>ООО «Абсолют Страхование»,
период действия договора
с 23.06.2025 по 22.06.2026</v>
          </cell>
          <cell r="H447" t="str">
            <v>115407, 
г. Москва, 
вн.тер.г. муниципальный
округ Нагатинский затон,
ул. Судостроительная, 
д. 51, помещ. 1П,</v>
          </cell>
          <cell r="I447" t="str">
            <v>uknevis.ru</v>
          </cell>
          <cell r="J447" t="str">
            <v>mail@uknevis.ru</v>
          </cell>
        </row>
        <row r="448">
          <cell r="F448" t="str">
            <v>ОГРН 1215400000254,
ИНН 5407980426</v>
          </cell>
          <cell r="G448" t="str">
            <v>ООО СК «Уралсиб Страхование»,
период действия договора
с 03.03.2023 по 02.03.2024</v>
          </cell>
          <cell r="H448" t="str">
            <v>630007,
Новосибирская область,
г.о. город Новосибирск,
г. Новосибирск, 
ул. Фабричная,
д. 4, офис 412</v>
          </cell>
          <cell r="I448" t="str">
            <v>intcollect.ru</v>
          </cell>
          <cell r="J448" t="str">
            <v>info@intcollect.ru</v>
          </cell>
          <cell r="L448" t="str">
            <v>24.08.2023,
54922/23/76183-СН</v>
          </cell>
        </row>
        <row r="449">
          <cell r="F449" t="str">
            <v>ОГРН 1177627017215,
ИНН 7604326142</v>
          </cell>
          <cell r="G449" t="str">
            <v>АО «АльфаСтрахование»,
период действия договора
с 14.04.2025 по 13.04.2026</v>
          </cell>
          <cell r="H449" t="str">
            <v>150000,  
Ярославская область,
г.о. город  Ярославль,
г. Ярославль, 
Московский пр-т, 
д. 119, корп. 2,
помещ. 5</v>
          </cell>
          <cell r="I449" t="str">
            <v>konstruktiv76.ru</v>
          </cell>
          <cell r="J449" t="str">
            <v>info@konstruktiv76.ru</v>
          </cell>
        </row>
        <row r="450">
          <cell r="F450" t="str">
            <v>ОГРН 1217700164021,
ИНН 9703031707</v>
          </cell>
          <cell r="G450" t="str">
            <v>ООО «Абсолют Страхование»,
период действия договора
с 01.07.2025 по 30.06.2026</v>
          </cell>
          <cell r="H450" t="str">
            <v>129128,
г. Москва,
вн.тер.г. муниципальный
округ Ростокино,
ул. Малахитовая,
влд. 27, стр. 1</v>
          </cell>
          <cell r="I450" t="str">
            <v>pkofinur.ru</v>
          </cell>
          <cell r="J450" t="str">
            <v>pkofinur@yandex.ru</v>
          </cell>
        </row>
        <row r="451">
          <cell r="F451" t="str">
            <v>ОГРН   1217700089386,
ИНН 9702030161</v>
          </cell>
          <cell r="G451" t="str">
            <v>САО «ВСК»,
период действия договора
с 31.05.2024 по 30.05.2025</v>
          </cell>
          <cell r="H451" t="str">
            <v>129090, 
г. Москва,
вн.тер.г. муниципальный
округ Мещанский,
пер. Ботанический, 
д. 5, этаж 5, 
помещ. XV/ком. 17К</v>
          </cell>
          <cell r="I451" t="str">
            <v>csa.com.ru</v>
          </cell>
          <cell r="J451" t="str">
            <v>AKR_COLL@MAIL.RU</v>
          </cell>
        </row>
        <row r="452">
          <cell r="F452" t="str">
            <v xml:space="preserve">ОГРН 1121901001958,
ИНН 1901107255 </v>
          </cell>
          <cell r="G452" t="str">
            <v>СПАО «Ингосстрах»,
период действия договора
с 08.07.2024 по 07.07.2025</v>
          </cell>
          <cell r="H452" t="str">
            <v>630099,
Новосибирская область,
г.о. город Новосибирск,
г. Новосибирск,
пр-т. Димитрова,
д.14</v>
          </cell>
          <cell r="I452" t="str">
            <v>Sib-collector.ru</v>
          </cell>
          <cell r="J452" t="str">
            <v>info@sib-collector.ru</v>
          </cell>
        </row>
        <row r="453">
          <cell r="F453" t="str">
            <v>ОГРН 1185958061585,
ИНН 5903139443</v>
          </cell>
          <cell r="G453" t="str">
            <v>СПАО "Ингосстрах"
период действия договора
с 22.06.2025 по 21.06.2026</v>
          </cell>
          <cell r="H453" t="str">
            <v>614067,
г. Пермь, 
ул. Машинистов, 
д. 49/9, офис 214</v>
          </cell>
          <cell r="I453" t="str">
            <v>новыйвзгляд59.рф</v>
          </cell>
          <cell r="J453" t="str">
            <v>ooo.novyivzglyad@yandex.ru</v>
          </cell>
        </row>
        <row r="454">
          <cell r="F454" t="str">
            <v>ОГРН 1176658093963,
ИНН 6685140617</v>
          </cell>
          <cell r="G454" t="str">
            <v>СПАО «Ингосстрах»
период действия договора
с 26.05.2025 по 25.05.2026</v>
          </cell>
          <cell r="H454" t="str">
            <v>620026,
Свердловская область,
г.о. город Екатеринбург,
г. Екатеринбург,
ул. Черкасская,
ст. 10, офис 302</v>
          </cell>
          <cell r="I454" t="str">
            <v>khuiten.com</v>
          </cell>
          <cell r="J454" t="str">
            <v>kahiten@mail.ru</v>
          </cell>
        </row>
        <row r="455">
          <cell r="F455" t="str">
            <v>ОГРН 1204000001809, 
ИНН 4029062021</v>
          </cell>
          <cell r="G455" t="str">
            <v>АО «АльфаСтрахование»,
период действия договора
с 25.06.2023 по 24.06.2024</v>
          </cell>
          <cell r="H455" t="str">
            <v>248032, 
Калужская область, 
г. Калуга, 
ул. 5 линия, д. 1, 
этаж 0, офис 3</v>
          </cell>
          <cell r="I455" t="str">
            <v>garant-kaluga.ru</v>
          </cell>
          <cell r="J455" t="str">
            <v>kaluga.garant@yandex.ru</v>
          </cell>
          <cell r="L455" t="str">
            <v>24.06.2024,
40907/24/19862-БЭ</v>
          </cell>
        </row>
        <row r="456">
          <cell r="F456" t="str">
            <v>ОГРН 1127536003187,
ИНН 7536126992</v>
          </cell>
          <cell r="G456" t="str">
            <v>СПАО «Ингосстрах»,
период действия договора
с 01.06.2025 по 31.05.2026</v>
          </cell>
          <cell r="H456" t="str">
            <v>630102,
Новосибирская область,
г.о. город Новосибирск, 
г. Новосибирск, 
пр-т Димитрова, д. 14</v>
          </cell>
          <cell r="I456" t="str">
            <v>ka-expert.ru</v>
          </cell>
          <cell r="J456" t="str">
            <v>info@ka-expert.ru</v>
          </cell>
        </row>
        <row r="457">
          <cell r="F457" t="str">
            <v>ОГРН 1217700225148,
ИНН 7727465322</v>
          </cell>
          <cell r="G457" t="str">
            <v>ООО «Абсолют Страхование»,
период действия договора
с 31.07.2025 по 30.07.2026</v>
          </cell>
          <cell r="H457" t="str">
            <v>117218,
г. Москва,
вн.тер.г.
муниципальный округ
Котловка,
ул. Кржижановского,
д. 29, корп. 2, эт. 2,
помещ. VIII, ком. 13</v>
          </cell>
          <cell r="I457" t="str">
            <v>vivacollect.ru</v>
          </cell>
          <cell r="J457" t="str">
            <v>vivacollect@yandex.ru</v>
          </cell>
        </row>
        <row r="458">
          <cell r="F458" t="str">
            <v>ОГРН 1211600044072,
ИНН 1655459196</v>
          </cell>
          <cell r="G458" t="str">
            <v>ПАО СК «Росгосстрах»,
период действия договора
с 13.07.2025 по 12.07.2026</v>
          </cell>
          <cell r="H458" t="str">
            <v>358000,
Республика Калмыкия,
г.о. город Элиста,
г. Элиста,
ул. В.И. Ленина,
д. 240, офис 3021</v>
          </cell>
          <cell r="I458" t="str">
            <v>KREPOST-KA.RU</v>
          </cell>
          <cell r="J458" t="str">
            <v>inf@krepost-ka.ru</v>
          </cell>
          <cell r="L458" t="str">
            <v>09.09.2025,
08907/25/16620-БМ</v>
          </cell>
        </row>
        <row r="459">
          <cell r="F459" t="str">
            <v>ОГРН 1217800010768,
ИНН 7839135883</v>
          </cell>
          <cell r="G459" t="str">
            <v>АО «Абсолют Страхование»,
период действия договора
с 19.04.2022 по 18.04.2023</v>
          </cell>
          <cell r="H459" t="str">
            <v>192102,
г. Санкт- Петербург, 
вн. тер. г. Муниципальный округ Волковское,
ул. Бухарестская,
д.8, лит. А, офис 467,
помещ. 1-Н</v>
          </cell>
          <cell r="I459" t="str">
            <v>mediator-ka.ru</v>
          </cell>
          <cell r="J459" t="str">
            <v>femida-2021@yandex.ru</v>
          </cell>
          <cell r="L459" t="str">
            <v>30.12.2022, 78922/22/367549-АЛ</v>
          </cell>
        </row>
        <row r="460">
          <cell r="F460" t="str">
            <v>ОГРН 1127847380990,
ИНН 7841467565</v>
          </cell>
          <cell r="G460" t="str">
            <v>ООО «Абсолют Страхование»,
срок действия договора
с 04.08.2025 по 03.08.2026</v>
          </cell>
          <cell r="H460" t="str">
            <v>191123
г. Санкт-Петербург, 
ул. Захарьевская,
д. 15, литер А,
помещ. 7Н,</v>
          </cell>
          <cell r="I460" t="str">
            <v>mediaciaspb.ru</v>
          </cell>
          <cell r="J460" t="str">
            <v>alians10.2012@mail.ru</v>
          </cell>
        </row>
        <row r="461">
          <cell r="F461" t="str">
            <v>ОГРН 1165658081270,
ИНН 5609184233</v>
          </cell>
          <cell r="G461" t="str">
            <v>АО «АльфаСтрахование»,
период действия договора
с 24.08.2025 по 23.08.2026</v>
          </cell>
          <cell r="H461" t="str">
            <v>460048,
г.Оренбург, 
пр-д Автоматики,
д. 10/3, оф. 2</v>
          </cell>
          <cell r="I461" t="str">
            <v>цкб56.рф</v>
          </cell>
          <cell r="J461" t="str">
            <v>ckb-orenburg@mail.ru</v>
          </cell>
        </row>
        <row r="462">
          <cell r="F462" t="str">
            <v xml:space="preserve">ОГРН 1197627004860,
ИНН 7603071727
</v>
          </cell>
          <cell r="G462" t="str">
            <v>АО «Совкомбанк страхование»,
период действия договора
с 15.06.2025 по 14.06.2026</v>
          </cell>
          <cell r="H462" t="str">
            <v>150062,
Ярославская область,
г.о. Ярославль,
г. Ярославль,
ул. Космонавтов, 
д. 11, помещ. ко.2.5</v>
          </cell>
          <cell r="I462" t="str">
            <v>pkoorbita.ru</v>
          </cell>
          <cell r="J462" t="str">
            <v>info@pkoorbita.ru</v>
          </cell>
        </row>
        <row r="463">
          <cell r="F463" t="str">
            <v>ОГРН 1195476051253,
ИНН 5401994091</v>
          </cell>
          <cell r="G463" t="str">
            <v>СПАО «Ингосстрах»,
период действия договора
с 20.08.2025 по 19.08.2026</v>
          </cell>
          <cell r="H463" t="str">
            <v>630089, 
г. Новосибирск, 
ул. Бориса Богаткова,
д. 248а, офис 10</v>
          </cell>
          <cell r="I463" t="str">
            <v>pko-tantal.ru</v>
          </cell>
          <cell r="J463" t="str">
            <v>ka.tantal@yandex.ru</v>
          </cell>
        </row>
        <row r="464">
          <cell r="F464" t="str">
            <v>ОГРН 1175476034150,
ИНН 5406973190</v>
          </cell>
          <cell r="G464" t="str">
            <v>СПАО «Ингосстрах»,
период действия договора 
с 17.09.2025 по 16.09.2026</v>
          </cell>
          <cell r="H464" t="str">
            <v>630102, 
Новосибирская область,
г.о. город Новосибирск,
г. Новосибирск, 
ул. Бориса Богаткова, д. 22</v>
          </cell>
          <cell r="I464" t="str">
            <v>KA-AFR.RU</v>
          </cell>
          <cell r="J464" t="str">
            <v>info@ka-afr.ru</v>
          </cell>
        </row>
        <row r="465">
          <cell r="F465" t="str">
            <v>ОГРН 1217700289377,
ИНН 9723118667</v>
          </cell>
          <cell r="G465" t="str">
            <v>АО «МАКС»,
период действия договора
с 06.09.2021 по 05.09.2022</v>
          </cell>
          <cell r="H465" t="str">
            <v>109341, 
г. Москва,
Муниципальный округ Марьино вн. тер., 
ул. Люблинская, 
д. 151, этаж 2, помещ. 201</v>
          </cell>
          <cell r="I465" t="str">
            <v>enfpv.ru</v>
          </cell>
          <cell r="L465" t="str">
            <v>08.09.2022,
77922/22/8631719-ВК</v>
          </cell>
        </row>
        <row r="466">
          <cell r="F466" t="str">
            <v>ОГРН 1216100018750,
ИНН 6168114626</v>
          </cell>
          <cell r="G466" t="str">
            <v>СК «Росгосстрах»,
период действия договора
с 06.08.2025 по 05.08.2026</v>
          </cell>
          <cell r="H466" t="str">
            <v>344101,
Ростовская область, 
г. Ростов-на-Дону, 
ул. Ленинградская,
зд. 7, помещ. 25</v>
          </cell>
          <cell r="I466" t="str">
            <v>usv-ka.ru</v>
          </cell>
          <cell r="J466" t="str">
            <v>inf@usv-ka.ru</v>
          </cell>
        </row>
        <row r="467">
          <cell r="F467" t="str">
            <v>ОГРН 1107746998369,
ИНН 7728757215</v>
          </cell>
          <cell r="G467" t="str">
            <v>СПАО «Ингосстрах»,
период действия договора
с 01.09.2023 по 31.08.2024</v>
          </cell>
          <cell r="H467" t="str">
            <v>123290, 
г. Москва, 
вн. тер. г. муниципальный
округ Хорошевский,
туп. 1-й Магистральный,
д. 11, стр. 10, помещ. 1, ком. 2</v>
          </cell>
          <cell r="I467" t="str">
            <v>kaaek.ru</v>
          </cell>
          <cell r="J467" t="str">
            <v>info@kaaek.ru</v>
          </cell>
          <cell r="L467" t="str">
            <v>23.07.2024,
77922/24/390092-НК</v>
          </cell>
        </row>
        <row r="468">
          <cell r="F468" t="str">
            <v>ОГРН 1213100008659,
ИНН 3128149962</v>
          </cell>
          <cell r="G468" t="str">
            <v>ПАО СК «Росгосстрах»,
период действия договора
с 13.07.2024 по 12.07.2025</v>
          </cell>
          <cell r="H468" t="str">
            <v>309518, 
Белгородская область,
г.о.Старооскольский,
г.Старый Оскол,
ул. Ватутина, д.1,
офис 915</v>
          </cell>
          <cell r="I468" t="str">
            <v>singl-ka.ru</v>
          </cell>
          <cell r="L468" t="str">
            <v>02.06.2025.
31907/25/25528-ДК</v>
          </cell>
        </row>
        <row r="469">
          <cell r="F469" t="str">
            <v>ОГРН 1216600029997,
ИНН 6685187140</v>
          </cell>
          <cell r="G469" t="str">
            <v>ПАО СК «Росгосстрах»,
период действия договора 
с 04.06.2025 по 03.06.2026</v>
          </cell>
          <cell r="H469" t="str">
            <v>620102,
Свердловская область,
г.о. город Екатеринбург,
г. Екатеринбург,
ул. Ясная, 
д. 22-Б, эт. 2, помещ. 7</v>
          </cell>
          <cell r="I469" t="str">
            <v>DOLG-LIMIT.ru</v>
          </cell>
          <cell r="J469" t="str">
            <v>inf@dolg-limit.ru</v>
          </cell>
        </row>
        <row r="470">
          <cell r="F470" t="str">
            <v>ОГРН 1212100003147,
ИНН 2124048263</v>
          </cell>
          <cell r="G470" t="str">
            <v>ООО «Абсолют Страхование»,
период действия договора
с 29.04.2025 по 28.04.2026</v>
          </cell>
          <cell r="H470" t="str">
            <v>428000,
Чувашская Республика — Чувашия,
г.о. город Чебоксары,
г. Чебоксары,
ул. Текстильщиков, зд. 38
офис 304</v>
          </cell>
          <cell r="I470" t="str">
            <v>skr21.ru</v>
          </cell>
          <cell r="J470" t="str">
            <v>skr21@list.ru</v>
          </cell>
        </row>
        <row r="471">
          <cell r="F471" t="str">
            <v>ОГРН 1196658052414,
ИНН 6685165403</v>
          </cell>
          <cell r="G471" t="str">
            <v>АО «АльфаСтрахование»,
период действия договора
с 20.09.2025 по 19.09.2026</v>
          </cell>
          <cell r="H471" t="str">
            <v>620014,
Свердловская область,
г.о. город Екатеринбург,
г. Екатеринбург,
пр-т. Ленина,
д. 24/8, офис 541</v>
          </cell>
          <cell r="I471" t="str">
            <v>AVANGARD66.PRO</v>
          </cell>
          <cell r="J471" t="str">
            <v>info@avangard66.pro</v>
          </cell>
        </row>
        <row r="472">
          <cell r="F472" t="str">
            <v>ОГРН 1216400013983,
ИНН 6450113735</v>
          </cell>
          <cell r="G472" t="str">
            <v>АО «Зетта Страхование», 
период действия договора
с 15.11.2025 по 14.11.2026</v>
          </cell>
          <cell r="H472" t="str">
            <v>410031, 
Саратовская область, 
г. Саратов, 
ул. Комсомольская, 
д. 52</v>
          </cell>
          <cell r="I472" t="str">
            <v>Llc-idc.ru</v>
          </cell>
          <cell r="J472" t="str">
            <v>LLC.IDC@yandex.ru</v>
          </cell>
        </row>
        <row r="473">
          <cell r="F473" t="str">
            <v>ОГРН 1156196073549,
ИНН 6102064540</v>
          </cell>
          <cell r="G473" t="str">
            <v>ООО «Абсолют Страхование»,
период действия договора
с 30.08.2025 по 29.08.2026</v>
          </cell>
          <cell r="H473" t="str">
            <v>344065,
Ростовская область,
г. Ростов-на-Дону,
ул. Троллейбусная,
д. 24/2В, помещ. 816</v>
          </cell>
          <cell r="I473" t="str">
            <v>cps-pko.ru</v>
          </cell>
          <cell r="J473" t="str">
            <v>cps@dasmail.ru</v>
          </cell>
        </row>
        <row r="474">
          <cell r="F474" t="str">
            <v>ОГРН 1213400010042,
ИНН 3443147600</v>
          </cell>
          <cell r="G474" t="str">
            <v>ООО «Абсолют Страхование»,
период действия договора
с 09.04.2025 по 08.04.2026</v>
          </cell>
          <cell r="H474" t="str">
            <v>400075, 
Волгоградская область,
г.о. Город-Герой Волгоград,
г. Волгоград,
ул. Историческая д. 181,
офис. 3.5</v>
          </cell>
          <cell r="I474" t="str">
            <v>arriars.ru</v>
          </cell>
          <cell r="J474" t="str">
            <v>oooarriars@yandex.ru</v>
          </cell>
        </row>
        <row r="475">
          <cell r="F475" t="str">
            <v>ОГРН 1212100007679,
ИНН 2130228345</v>
          </cell>
          <cell r="G475" t="str">
            <v>ООО «Абсолют Страхование»,
период действия договора
с 25.11.2025 по 24.11.2026</v>
          </cell>
          <cell r="H475" t="str">
            <v>428000,
Чувашская Республика — Чувашия,
г.о. город Чебоксары
г. Чебоксары,
ул. Текстильщиков,
зд. 8, офис 216</v>
          </cell>
          <cell r="I475" t="str">
            <v>collectvolga.ru</v>
          </cell>
          <cell r="J475" t="str">
            <v>collectvolga@mail.ru</v>
          </cell>
        </row>
        <row r="476">
          <cell r="F476" t="str">
            <v>ОГРН 1214600006334,
ИНН 4632281610</v>
          </cell>
          <cell r="G476" t="str">
            <v>ПАО СК «Росгосстрах»,
период действия договора
с 18.06.2025 по 17.06.2026</v>
          </cell>
          <cell r="H476" t="str">
            <v>305004,
Курская область,
г.о. город Курск,
г. Курск,
ул. Садовая, д. 10А,
этаж 2, помещ. 26</v>
          </cell>
          <cell r="I476" t="str">
            <v>lira-ka.ru</v>
          </cell>
          <cell r="J476" t="str">
            <v>inf@lira-ka.ru</v>
          </cell>
        </row>
        <row r="477">
          <cell r="F477" t="str">
            <v>ОГРН 1217700226061,
ИНН 7716956819</v>
          </cell>
          <cell r="G477" t="str">
            <v>АО «АльфаСтрахование»,
период действия договора
с 10.08.2025 по 09.08.2026</v>
          </cell>
          <cell r="H477" t="str">
            <v>129329, 
г. Москва,
вн.тер.г.муниципальный округ Свиблово,
ул. Вересковая, д. 10,
этаж/помещ. 1/I, ком. 10</v>
          </cell>
          <cell r="I477" t="str">
            <v>kafinur.ru</v>
          </cell>
          <cell r="J477" t="str">
            <v xml:space="preserve">          info@kafinur.ru              </v>
          </cell>
        </row>
        <row r="478">
          <cell r="F478" t="str">
            <v>ОГРН 1215200027184,
ИНН 5260478969</v>
          </cell>
          <cell r="G478" t="str">
            <v>СПАО "Ингосстрах",
период действия договора
с 01.10.2025 по 30.09.2026</v>
          </cell>
          <cell r="H478" t="str">
            <v>603000,
Нижегородская область,
г. Нижний Новгород,
ул. Пискунова,
д. 29, помещ. П. 42</v>
          </cell>
          <cell r="I478" t="str">
            <v>spv-c.ru</v>
          </cell>
          <cell r="J478" t="str">
            <v>info@spv-c.ru</v>
          </cell>
        </row>
        <row r="479">
          <cell r="F479" t="str">
            <v>ОГРН 1217700401940,
ИНН 9703045548</v>
          </cell>
          <cell r="G479" t="str">
            <v>АО «АльфаСтрахование»,
период действия договора
с 27.12.2024 по 26.12.2025</v>
          </cell>
          <cell r="H479" t="str">
            <v>123112, 
г. Москва,
вн.тер.г.муниципальный
округ Пресненский, 
наб. Пресненская, 
д. 12, помещ. 1/4</v>
          </cell>
          <cell r="I479" t="str">
            <v>modus-vivendi.ru</v>
          </cell>
          <cell r="J479" t="str">
            <v xml:space="preserve">
Info@modus-vivendi.ru</v>
          </cell>
        </row>
        <row r="480">
          <cell r="F480" t="str">
            <v>ОГРН 1216500002498,
ИНН 6501314383</v>
          </cell>
          <cell r="G480" t="str">
            <v>ООО «Абсолют Страхование»,
период действия договора
с 10.08.2025 по 09.08.2026</v>
          </cell>
          <cell r="H480" t="str">
            <v>295023,
Республика Крым,
г.о. Симферополь,
г. Симферополь,
ул. Бориса Хохлова,
д.90/92</v>
          </cell>
          <cell r="I480" t="str">
            <v>okane65.ru</v>
          </cell>
          <cell r="J480" t="str">
            <v>302559@list.ru</v>
          </cell>
        </row>
        <row r="481">
          <cell r="F481" t="str">
            <v>ОГРН 1192375070304,
ИНН 2312287049</v>
          </cell>
          <cell r="G481" t="str">
            <v>СПАО «Ингосстрах»,
период действия договора
с 24.12.2024 по 23.12.2025</v>
          </cell>
          <cell r="H481" t="str">
            <v>350010,
Краснодарский край,
г. Краснодар,
ул. Зиповская, д. 8,
помещ. 201</v>
          </cell>
          <cell r="I481" t="str">
            <v>auroralex.net</v>
          </cell>
          <cell r="J481" t="str">
            <v>auroralex@bk.ru</v>
          </cell>
        </row>
        <row r="482">
          <cell r="F482" t="str">
            <v>ОГРН 1216100031124,
ИНН 6161095357</v>
          </cell>
          <cell r="G482" t="str">
            <v>СПАО «Ингосстрах»,
период действия договора
с 14.01.2024 по 13.01.2025</v>
          </cell>
          <cell r="H482" t="str">
            <v>443086,
Самарская область,
г.о. Самара,
вн. р-н Октябрьский,
г. Самара,
ул. Ерошевского,
д. 3, офис 1А</v>
          </cell>
          <cell r="I482" t="str">
            <v>toros163.ru</v>
          </cell>
          <cell r="J482" t="str">
            <v>mail@toros163.ru</v>
          </cell>
          <cell r="L482" t="str">
            <v>04.06.2024,
№63922/24/260110-ЗМ</v>
          </cell>
        </row>
        <row r="483">
          <cell r="F483" t="str">
            <v>ОГРН 1213700006068,
ИНН 3702258398</v>
          </cell>
          <cell r="G483" t="str">
            <v>АО «АльфаСтрахование»,
период действия договора
с 14.08.2025 по 13.08.2026</v>
          </cell>
          <cell r="H483" t="str">
            <v>153003,
Ивановская область,
г. Иваново,
ул. Наговицыной-Икрянистовой,
д. 6, офис 60</v>
          </cell>
          <cell r="I483" t="str">
            <v>fskp-dolg.ru</v>
          </cell>
          <cell r="J483" t="str">
            <v>fskp-dolg@mail.ru</v>
          </cell>
        </row>
        <row r="484">
          <cell r="F484" t="str">
            <v>ОГРН 1212900003238,
ИНН 2901305805</v>
          </cell>
          <cell r="G484" t="str">
            <v xml:space="preserve">АО «Боровицкое страховое общество»,
период действия договора
с 01.11.2025 по 31.10.2026
</v>
          </cell>
          <cell r="H484" t="str">
            <v>163000, 
Архангельская область,
г. о. г. Архангельск,
г Архангельск,
пр-т Троицкий,
д. 106, стр. 1</v>
          </cell>
          <cell r="I484" t="str">
            <v>бюропроблемныхактивов.рф</v>
          </cell>
          <cell r="J484" t="str">
            <v>bpa-arh@ya.ru</v>
          </cell>
        </row>
        <row r="485">
          <cell r="F485" t="str">
            <v>ОГРН 1217600018305,
ИНН 7606125346</v>
          </cell>
          <cell r="G485" t="str">
            <v>АО «АльфаСтрахование»,
период действия договора
с 28.12.2024 по 27.12.2025</v>
          </cell>
          <cell r="H485" t="str">
            <v>150064,
Ярославская область,
г. Ярославль,
г.о. Ярославль,
г. Ярославль
ул. Панина,
д. 12В, офис 7</v>
          </cell>
          <cell r="I485" t="str">
            <v>maximum-ka.ru</v>
          </cell>
          <cell r="J485" t="str">
            <v>info@maximum-ka.ru</v>
          </cell>
        </row>
        <row r="486">
          <cell r="F486" t="str">
            <v>ОГРН 1215000075091,
ИНН 5074070442</v>
          </cell>
          <cell r="G486" t="str">
            <v>ООО «Абсолют Страхование»,
период действия договора 
с 04.08.2025 по 03.08.2026</v>
          </cell>
          <cell r="H486" t="str">
            <v>143005,
Московская область,
г. о. Одинцовский,
г. Одинцово,
ул. Маршала Бирюзова,
д. 13, помещ. 68К</v>
          </cell>
          <cell r="I486" t="str">
            <v>мцфб24.рф</v>
          </cell>
          <cell r="J486" t="str">
            <v>mcenterfb@gmail.com</v>
          </cell>
        </row>
        <row r="487">
          <cell r="F487" t="str">
            <v>ОГРН 1212300048476,
ИНН 2311322999</v>
          </cell>
          <cell r="G487" t="str">
            <v>АО «Зетта Страхование»,
период действия договора
с 25.12.2024 по 24.12.2025</v>
          </cell>
          <cell r="H487" t="str">
            <v>350022,
Краснодарский край,
г.о. город Краснодар,
г. Краснодар,
ул. Коммунаров,
д. 237/1, помещ. 4</v>
          </cell>
          <cell r="I487" t="str">
            <v>galfin.ru</v>
          </cell>
          <cell r="J487" t="str">
            <v>info@galfin.ru</v>
          </cell>
          <cell r="L487" t="str">
            <v>31.07.2025,
№23922/25/121653-ОД</v>
          </cell>
        </row>
        <row r="488">
          <cell r="F488" t="str">
            <v>ОГРН 1217600021836,
ИНН 7604381915</v>
          </cell>
          <cell r="G488" t="str">
            <v>АО «Совкомбанк страхование»,
период действия договора
с 16.02.2025 по 15.02.2026</v>
          </cell>
          <cell r="H488" t="str">
            <v>443080,
Самарская область,
г. Самара,
ул. Революционная,
д. 70, литера 1, ком. 407</v>
          </cell>
          <cell r="I488" t="str">
            <v>be-cash.ru</v>
          </cell>
          <cell r="J488" t="str">
            <v>becash.collection@gmail.com</v>
          </cell>
        </row>
        <row r="489">
          <cell r="F489" t="str">
            <v xml:space="preserve">ОГРН 1212400007566,
ИНН 2463123589
</v>
          </cell>
          <cell r="G489" t="str">
            <v xml:space="preserve">СПАО «Ингосстрах»,
период действия договора
с 17.05.2021 по 16.05.2022 </v>
          </cell>
          <cell r="H489" t="str">
            <v>660062,
Красноярский край,
г. Красноярск,
ул. Высотная,
д. 2, стр. 4, помещ. 4,
офис 212</v>
          </cell>
          <cell r="I489" t="str">
            <v>faircollect.ru</v>
          </cell>
          <cell r="J489" t="str">
            <v>info@faircollect.ru</v>
          </cell>
          <cell r="L489" t="str">
            <v>26.09.2022,
24922/22/7-ВВ</v>
          </cell>
        </row>
        <row r="490">
          <cell r="F490" t="str">
            <v>ОГРН 1083328003967,
ИНН 3328459231</v>
          </cell>
          <cell r="G490" t="str">
            <v>АО «Абсолют Страхование»,
период действия договора
с 01.07.2025 по 30.06.2026</v>
          </cell>
          <cell r="H490" t="str">
            <v>600017, 
Владимирская область,
г. Владимир,
ул. Мира,
д. 22, помещ. 26,
этаж 1</v>
          </cell>
          <cell r="I490" t="str">
            <v>врюц.рф</v>
          </cell>
          <cell r="J490" t="str">
            <v>services@врюц.рф</v>
          </cell>
        </row>
        <row r="491">
          <cell r="F491" t="str">
            <v>ОГРН 1206600043605,
ИНН 6658536641</v>
          </cell>
          <cell r="G491" t="str">
            <v>АО «Абсолют Страхование»,
период действия договора
с 28.02.2025 по 27.02.2026</v>
          </cell>
          <cell r="H491" t="str">
            <v>620034,
Свердловская область,
г. о. город Екатеринбург,
г. Екатеринбург, 
ул. Колмогорова, стр. 3,
офис 610</v>
          </cell>
          <cell r="I491" t="str">
            <v>ка-эдикт.рф</v>
          </cell>
          <cell r="J491" t="str">
            <v>2436612@mail.ru</v>
          </cell>
        </row>
        <row r="492">
          <cell r="F492" t="str">
            <v>ОГРН 1217700626483,
ИНН 7734449219</v>
          </cell>
          <cell r="G492" t="str">
            <v>ООО «Абсолют Страхование»,
период действия договора
с 07.02.2025 по 06.02.2026</v>
          </cell>
          <cell r="H492" t="str">
            <v>123423,
г. Москва,
вн.тер.г. муниципальный округ Хорошево- Мневники,
ул. Народного Ополчения,
д. 34, стр. 1, помещ. 1/1</v>
          </cell>
          <cell r="I492" t="str">
            <v>kbmarshal.ru</v>
          </cell>
          <cell r="J492" t="str">
            <v xml:space="preserve">info@kbmarshal.ru </v>
          </cell>
        </row>
        <row r="493">
          <cell r="F493" t="str">
            <v>ОГРН 1216600070785,
ИНН 6670505449</v>
          </cell>
          <cell r="G493" t="str">
            <v>СПАО «Ингосстрах»,
период действия договора
с 16.03.2025 по 15.03.2026</v>
          </cell>
          <cell r="H493" t="str">
            <v>620000,
Свердловская область,
г. о. город Екатеринбург,
г. Екатеринбург,
ул. Мамина-Сибиряка,
д. 104, помещ. 1-8</v>
          </cell>
          <cell r="I493" t="str">
            <v>bpcollection.ru</v>
          </cell>
          <cell r="J493" t="str">
            <v>info@bpcollection.ru</v>
          </cell>
        </row>
        <row r="494">
          <cell r="F494" t="str">
            <v>ОГРН  1207100012096,
ИНН 7104085442</v>
          </cell>
          <cell r="G494" t="str">
            <v xml:space="preserve">АО «АльфаСтрахование»,
период действия договора
с 14.03.2025 по 13.03.2028
</v>
          </cell>
          <cell r="H494" t="str">
            <v>300025,
Тульская область,
г. Тула,
пр-т Ленина,
д. 102, корп. 4,
офис 410</v>
          </cell>
          <cell r="I494" t="str">
            <v>torrf.ru</v>
          </cell>
          <cell r="J494" t="str">
            <v>info@torrf.ru</v>
          </cell>
        </row>
        <row r="495">
          <cell r="F495" t="str">
            <v>ОГРН 1213100005359,
ИНН 3123478956</v>
          </cell>
          <cell r="G495" t="str">
            <v>ООО «Абсолют Страхование»,
период действия договора
с 17.05.2024 по 16.05.2025</v>
          </cell>
          <cell r="H495" t="str">
            <v>308009,
Белгородская область,
г. Белгород,
Бульвар Народный, д.79,
офис 526а</v>
          </cell>
          <cell r="I495" t="str">
            <v>finsistem.ru</v>
          </cell>
        </row>
        <row r="496">
          <cell r="F496" t="str">
            <v>ОГРН 1207700016391,
ИНН 7726461766</v>
          </cell>
          <cell r="G496" t="str">
            <v>АО «Альфа Страхование»,
период действия договора
с 25.03.2025 по 24.03.2026</v>
          </cell>
          <cell r="H496" t="str">
            <v>117105,
г.Москва,
вн.тер.г. муниципальный
округ Донской,
ш. Варшавское, д. 1А,
ком. 50, оф. А3М</v>
          </cell>
          <cell r="I496" t="str">
            <v>bazisinvest.com</v>
          </cell>
          <cell r="J496" t="str">
            <v>invest-bazis@mail.ru</v>
          </cell>
        </row>
        <row r="497">
          <cell r="F497" t="str">
            <v>ОГРН 1127746132832,
ИНН 7713743435</v>
          </cell>
          <cell r="G497" t="str">
            <v>АО «Альфа Страхование»,
период действия договора
с 15.11.2025 по 14.11.2026</v>
          </cell>
          <cell r="H497" t="str">
            <v>125284,
г. Москва,
вн.тер.г. муниципальный
округ Беговой
пр-кт Ленинградский, д. 31, стр. 3</v>
          </cell>
          <cell r="I497" t="str">
            <v>tsyz.ru</v>
          </cell>
          <cell r="J497" t="str">
            <v>info@tsyz.ru</v>
          </cell>
        </row>
        <row r="498">
          <cell r="F498" t="str">
            <v>ОГРН 1227700010086,
ИНН 9725071502</v>
          </cell>
          <cell r="G498" t="str">
            <v>АО «Альфа Страхование»,
период действия договора
с 05.04.2024 по 04.04.2025</v>
          </cell>
          <cell r="H498" t="str">
            <v>115280,
г. Москва,
вн.тер.г. муниципальный
округ Даниловский,
ул. Ленинская Слобода,
д. 19, стр. 1, этаж 3,
помещ. 57, оф. 309</v>
          </cell>
          <cell r="I498" t="str">
            <v>seb-alliance.ru</v>
          </cell>
          <cell r="J498" t="str">
            <v>89251292790@mail.ru</v>
          </cell>
        </row>
        <row r="499">
          <cell r="F499" t="str">
            <v>ОГРН 1159102121331,
ИНН 9102196550</v>
          </cell>
          <cell r="G499" t="str">
            <v xml:space="preserve">ПАО СК «Росгосстрах»,
период действия договора
с 25.08.2025 по 24.08.2026
</v>
          </cell>
          <cell r="H499" t="str">
            <v>426009,
Удмуртская Республика,
г.о. город Ижевск,
г. Ижевск,
ул. Ухтомского,
д. 24, этаж 1,офис 29</v>
          </cell>
          <cell r="I499" t="str">
            <v>zalogfin.ru</v>
          </cell>
          <cell r="J499" t="str">
            <v>info@zalogfin.ru</v>
          </cell>
        </row>
        <row r="500">
          <cell r="F500" t="str">
            <v>ОГРН 1177456034623,
ИНН 7430028307</v>
          </cell>
          <cell r="G500" t="str">
            <v>ООО «Абсолют Страхование»,
период действия договора
с 21.02.2025 по 20.02.2026</v>
          </cell>
          <cell r="H500" t="str">
            <v>456610,
Челябинская область,
г.о. Копейский,
г. Копейск,
ул. Калинина,
д.15Б, помещ. 5</v>
          </cell>
          <cell r="I500" t="str">
            <v>ural-debt.ru</v>
          </cell>
          <cell r="J500" t="str">
            <v> ural-debt@yandex.ru</v>
          </cell>
        </row>
        <row r="501">
          <cell r="F501" t="str">
            <v>ОГРН 1217700266211,
ИНН 7726478287</v>
          </cell>
          <cell r="G501" t="str">
            <v>ООО «Абсолют Страхование»,
период действия договора
с 01.04.2025 по 31.03.2026</v>
          </cell>
          <cell r="H501" t="str">
            <v>115191,
г. Москва,
вн.тер.г. муниципальный
округ Донской,
пер. Духовской,
д. 17, стр. 15,
этаж 2, комн. 11, оф. 132</v>
          </cell>
          <cell r="I501" t="str">
            <v>vzyskanie-alyans.ru</v>
          </cell>
          <cell r="J501" t="str">
            <v>vzyskanie_msk@mail.ru</v>
          </cell>
        </row>
        <row r="502">
          <cell r="F502" t="str">
            <v>ОГРН 1176658123223,
ИНН 6678089423</v>
          </cell>
          <cell r="G502" t="str">
            <v>АО «Совкомбанк страхование»,
период действия договора
с 15.03.2025 по 14.03.2026</v>
          </cell>
          <cell r="H502" t="str">
            <v>620000,
Свердловская область,
г. Екатеринбург,
ул. Малышева,
стр. 51, оф. 26/14</v>
          </cell>
          <cell r="I502" t="str">
            <v>KK-KONSALT.RU</v>
          </cell>
          <cell r="J502" t="str">
            <v>consalt@credit.club</v>
          </cell>
        </row>
        <row r="503">
          <cell r="F503" t="str">
            <v>ОГРН 1200500000084,
ИНН 0573013480</v>
          </cell>
          <cell r="G503" t="str">
            <v>ООО «Абсолют Страхование»,
период действия договора с 10.12.2023 по 09.12.2024</v>
          </cell>
          <cell r="H503" t="str">
            <v>367027,
Республика Дагестан,
г. Махачкала,
ул. Магомедтагирова,
д.161, оф. 303</v>
          </cell>
          <cell r="I503" t="str">
            <v>asv-region.ru</v>
          </cell>
          <cell r="J503" t="str">
            <v>kadiev.1983@list.ru</v>
          </cell>
        </row>
        <row r="504">
          <cell r="F504" t="str">
            <v>ОГРН 1227700215467,
ИНН 9709079818</v>
          </cell>
          <cell r="G504" t="str">
            <v>ООО «Абсолют Страхование»,
период действия договора
с 15.05.2024 по 14.05.2025</v>
          </cell>
          <cell r="H504" t="str">
            <v>109004,
г. Москва,
вн.тер.г. муниципальный
округ Таганский,
ул. Николоямская,
д. 40/22, стр. 4,
этаж 1, оф. 115</v>
          </cell>
          <cell r="I504" t="str">
            <v>centuryon.ru</v>
          </cell>
          <cell r="J504" t="str">
            <v>info@centuryon.ru</v>
          </cell>
        </row>
        <row r="505">
          <cell r="F505" t="str">
            <v>ОГРН 1224200005886,
ИНН 4205405157</v>
          </cell>
          <cell r="G505" t="str">
            <v>ООО «Абсолют Страхование»,
период действия договора
с 16.05.20245 по 15.05.2026</v>
          </cell>
          <cell r="H505" t="str">
            <v>650004,
Кемеровская область — Кузбасс,
г.о. Кемеровский,
г. Кемерово,
ул. Соборная,
д. 12, помещ. 1</v>
          </cell>
          <cell r="I505" t="str">
            <v>24ecofinance.ru</v>
          </cell>
          <cell r="J505" t="str">
            <v>smart_finance@inbox.ru</v>
          </cell>
        </row>
        <row r="506">
          <cell r="F506" t="str">
            <v>ОГРН 1225800003681,
ИНН 5837082086</v>
          </cell>
          <cell r="G506" t="str">
            <v>АО «Совкомбанк страхование»,
период действия договора
с 01.06.2025 по 31.05.2026</v>
          </cell>
          <cell r="H506" t="str">
            <v>302040,
Орловская область,
г.о. город Орел,
г. Орел,
ул. Максима Горького,
д. 63а, кв. 61</v>
          </cell>
          <cell r="I506" t="str">
            <v>апгрейдфинанс.рф</v>
          </cell>
          <cell r="J506" t="str">
            <v>info@upfi.ru</v>
          </cell>
        </row>
        <row r="507">
          <cell r="F507" t="str">
            <v>ОГРН 1220200002440,
ИНН 0274970586</v>
          </cell>
          <cell r="G507" t="str">
            <v>ООО «Зетта Страхование»,
период действия договора
с 14.03.2025 по 13.03.2026</v>
          </cell>
          <cell r="H507" t="str">
            <v>450047,
Республика Башкортостан,
г.о. город Уфа,
г. Уфа,
ул. Бакалинская, д. 19, офис 27</v>
          </cell>
          <cell r="I507" t="str">
            <v>ooo-skk.ru</v>
          </cell>
          <cell r="J507" t="str">
            <v>scc2022@yandex.ru</v>
          </cell>
        </row>
        <row r="508">
          <cell r="F508" t="str">
            <v>ОГРН 1227800040742,
ИНН 7810944190</v>
          </cell>
          <cell r="G508" t="str">
            <v>СПАО «Абсолют Страхование»,
срок действия договора
с 01.05.2025 по 30.04.2026</v>
          </cell>
          <cell r="H508" t="str">
            <v>191119,
г. Санкт-Петербург,
вн.тер.г. муниципальный
округ Владимирский округ,
ул. Тюшина, д. 8,
литера А, помещ. 2-Н,
помещ. 1-1</v>
          </cell>
          <cell r="I508" t="str">
            <v>pkogamma.ru</v>
          </cell>
          <cell r="J508" t="str">
            <v>ka_gamma@mail.ru</v>
          </cell>
        </row>
        <row r="509">
          <cell r="F509" t="str">
            <v>ОГРН 1215800010018,
ИНН 5837081420</v>
          </cell>
          <cell r="G509" t="str">
            <v>ООО "Абсолют Страхование»,
период действия договора
с 17.03.2025 до 16.03.2026</v>
          </cell>
          <cell r="H509" t="str">
            <v>440068,
Пензенская область,
г.о. город Пенза,
г. Пенза,
ул. Перспективная, стр. 7,
помещ. 2</v>
          </cell>
          <cell r="I509" t="str">
            <v>skonsalt.ru</v>
          </cell>
          <cell r="J509" t="str">
            <v>skonsalt-info@yandex.ru</v>
          </cell>
        </row>
        <row r="510">
          <cell r="F510" t="str">
            <v>ОГРН 1162375059758,
ИНН 2310197022</v>
          </cell>
          <cell r="G510" t="str">
            <v>ООО "Абсолют Страхование»,
период действия договора
с 28.07.2025 по 27.07.2026</v>
          </cell>
          <cell r="H510" t="str">
            <v>350000,
Краснодарский край,
г.о. город Краснодар,
г. Краснодар,
ул. Коммунаров, д.76,
офис 365/2</v>
          </cell>
          <cell r="I510" t="str">
            <v>szacollect.ru</v>
          </cell>
          <cell r="J510" t="str">
            <v>nfo@szacollect.ru</v>
          </cell>
        </row>
        <row r="511">
          <cell r="F511" t="str">
            <v>ОГРН 1217700334521,
ИНН 7751201553</v>
          </cell>
          <cell r="G511" t="str">
            <v>АО «АльфаСтрахование»,
период действия договора
с 30.06.2024 по 29.06.2025</v>
          </cell>
          <cell r="H511" t="str">
            <v>108801,
г. Москва,
вн.тер.г. поселение Сосенское,
п. Коммунарка,
ул. Потаповская роща,
д. 2, к. 1, этаж/пом
подвальный/1-3А</v>
          </cell>
          <cell r="I511" t="str">
            <v xml:space="preserve">navzgroupp.ru </v>
          </cell>
          <cell r="J511" t="str">
            <v>dolgiagent@yandex.ru</v>
          </cell>
        </row>
        <row r="512">
          <cell r="F512" t="str">
            <v>ОГРН 1167746695423,
ИНН 7743165125</v>
          </cell>
          <cell r="G512" t="str">
            <v>СПАО «Ингосстрах»,
период действия договора
с 01.08.2025 по 31.07.2026</v>
          </cell>
          <cell r="H512" t="str">
            <v>125080,
г. Москва,
ш. Волоколамское, д. 1,
стр. 1 эт/пом/ком 5/VI/30Б,
оф. 53</v>
          </cell>
          <cell r="I512" t="str">
            <v>atakor.ru</v>
          </cell>
          <cell r="J512" t="str">
            <v>ivanmotin@yandex.ru</v>
          </cell>
        </row>
        <row r="513">
          <cell r="F513" t="str">
            <v>ОГРН 1227700431969,
ИНН 9727003956</v>
          </cell>
          <cell r="G513" t="str">
            <v>АО «Совкомбанк страхование»,
период действия договора
с 22.08.2024 по 21.08.2025</v>
          </cell>
          <cell r="H513" t="str">
            <v>117624,
г. Москва,
вн.тер.г. муниципальный
округ Южное Бутово,
ул. Изюмская, д. 37, к. 2,
помещ. XII, ком. 1-2</v>
          </cell>
          <cell r="I513" t="str">
            <v>ca-stone.ru</v>
          </cell>
          <cell r="J513" t="str">
            <v>ooo.stone2022@gmail.com</v>
          </cell>
        </row>
        <row r="514">
          <cell r="F514" t="str">
            <v>ОГРН 1222100005995,
ИНН 2130233698</v>
          </cell>
          <cell r="G514" t="str">
            <v>АО «Совкомбанк страхование»,
период действия договора
с 16.08.2025 по 15.08.2026</v>
          </cell>
          <cell r="H514" t="str">
            <v>428034,
Чувашская Республика – Чувашия,
г.о. город Чебоксары,
г. Чебоксары,
ул. Университетская,
д. 36, помещ. 1</v>
          </cell>
          <cell r="I514" t="str">
            <v>teamcollect.ru</v>
          </cell>
          <cell r="J514" t="str">
            <v>dolgnici@timecollect.ru</v>
          </cell>
        </row>
        <row r="515">
          <cell r="F515" t="str">
            <v>ОГРН 1197746458139,
ИНН 9725016460</v>
          </cell>
          <cell r="G515" t="str">
            <v>АО «Совкомбанк страхование»,
период действия договора
с 20.08.2025 по 19.08.2026</v>
          </cell>
          <cell r="H515" t="str">
            <v>105523,
г. Москва,
Щёлковское шоссе,
д. 92, к. 6, кв. 5.</v>
          </cell>
          <cell r="I515" t="str">
            <v>dolgi-omega.ru</v>
          </cell>
          <cell r="J515" t="str">
            <v>dolgi-omega@bk.ru</v>
          </cell>
        </row>
        <row r="516">
          <cell r="F516" t="str">
            <v>ОГРН 1157746696238,
ИНН 9715208490</v>
          </cell>
          <cell r="G516" t="str">
            <v>СПАО «Ингосстрах»,
период действия договора
с 16.06.2025 по 15.06.2026</v>
          </cell>
          <cell r="H516" t="str">
            <v>117246,
г. Москва,
пр-д Научный, д. 17,
этаж 14, пом. 34А</v>
          </cell>
          <cell r="I516" t="str">
            <v>prom-torg.info</v>
          </cell>
          <cell r="J516" t="str">
            <v>Oooprom-torg@mail.ru</v>
          </cell>
        </row>
        <row r="517">
          <cell r="F517" t="str">
            <v>ОГРН 1226300000057,
ИНН 6316276246</v>
          </cell>
          <cell r="G517" t="str">
            <v>СПАО «Ингосстрах»,
период действия договора
с 07.07.2025 по 06.07.2026</v>
          </cell>
          <cell r="H517" t="str">
            <v>443086,
Самарская область,
г.о. Самара,
вн. р-н Октябрьский,
г. Самара,
ул. Ерошевского,
д. 3, офис 12</v>
          </cell>
          <cell r="I517" t="str">
            <v>ustiva.ru</v>
          </cell>
          <cell r="J517" t="str">
            <v>bitcoin.22@mail.ru</v>
          </cell>
        </row>
        <row r="518">
          <cell r="F518" t="str">
            <v>ОГРН 1201600019202,
ИНН 1656113306</v>
          </cell>
          <cell r="G518" t="str">
            <v>СПАО «Ингосстрах»,
период действия договора
с 23.09.2025 по 22.09.2026</v>
          </cell>
          <cell r="H518" t="str">
            <v>630099,
Новосибирская область,
г.о. город Новосибирск,
г.Новосибирск,
ул. Орджоникидзе, д. 47,
офис 106</v>
          </cell>
          <cell r="I518" t="str">
            <v>redmark.pro</v>
          </cell>
          <cell r="J518" t="str">
            <v>inform@redmark.pro</v>
          </cell>
        </row>
        <row r="519">
          <cell r="F519" t="str">
            <v>ОГРН 1225400025410,
ИНН 5405074715</v>
          </cell>
          <cell r="G519" t="str">
            <v>ООО «Зета Страхование»,
период действия договора
с 15.08.2025 по 14.08.2026</v>
          </cell>
          <cell r="H519" t="str">
            <v>121087,
г. Москва,
вн. тер. г.
муниципальный округ
Филёвский парк,
ул. Барклая,
д. 6, стр. 5, помещ. 22И/6</v>
          </cell>
          <cell r="I519" t="str">
            <v>ekvitakapital.ru</v>
          </cell>
          <cell r="J519" t="str">
            <v>ekvita.kapital@mail.ru</v>
          </cell>
        </row>
        <row r="520">
          <cell r="F520" t="str">
            <v>ОГРН 1226600052293,
ИНН 6670510671</v>
          </cell>
          <cell r="G520" t="str">
            <v>АО «Совкомбанк страхование»,
период действия договора
с 08.09.2025 по 07.09.2026</v>
          </cell>
          <cell r="H520" t="str">
            <v>620062,
Свердловская область,
г. Екатеринбург,
ул. Мамина-Сибиряка,
стр. 101, оф. 3.04</v>
          </cell>
          <cell r="I520" t="str">
            <v>DOLGI66.RU</v>
          </cell>
          <cell r="J520" t="str">
            <v>info@dolgi66.ru</v>
          </cell>
        </row>
        <row r="521">
          <cell r="F521" t="str">
            <v>ОГРН 1167746593321,
ИНН 7725321396</v>
          </cell>
          <cell r="G521" t="str">
            <v>ПАО СК «Росгосстрах»,
период действия договора
с 03.10.2025 по 02.10.2026</v>
          </cell>
          <cell r="H521" t="str">
            <v>115280,
г. Москва,
ул. Ленинская Слобода,
д. 19, ком. 21У</v>
          </cell>
          <cell r="I521" t="str">
            <v>wildon.ru</v>
          </cell>
          <cell r="J521" t="str">
            <v>info@wildon.ru
dk@wildon.ru</v>
          </cell>
        </row>
        <row r="522">
          <cell r="F522" t="str">
            <v>ОГРН 1185053033890,
ИНН 5024189682</v>
          </cell>
          <cell r="G522" t="str">
            <v xml:space="preserve">ООО «Абсолют Страхование»,
период действия договора
с 25.08.2025 по 24.08.2026
</v>
          </cell>
          <cell r="H522" t="str">
            <v>143800, Московская область,
г.о. Лотошино,
рп. Лотошино,
ул. Школьная,
д. 26, помещ. 1, этаж 1</v>
          </cell>
          <cell r="I522" t="str">
            <v>yard-invest.com</v>
          </cell>
          <cell r="J522" t="str">
            <v>bisnessyard@gmail.com</v>
          </cell>
        </row>
        <row r="523">
          <cell r="F523" t="str">
            <v>ОГРН 1227700409200,
ИНН 9725088961</v>
          </cell>
          <cell r="G523" t="str">
            <v>АО «АльфаСтрахование»,
период действия договора
с 23.11.2024 по 22.11.2025</v>
          </cell>
          <cell r="H523" t="str">
            <v>115280,
г. Москва,
вн.тер.г.
муниципальный
округ Даниловский,
ул. Ленинская Слобода,
д. 19, стр. 1, ком. 31Б</v>
          </cell>
          <cell r="I523" t="str">
            <v xml:space="preserve">dekstfin.ru </v>
          </cell>
          <cell r="J523" t="str">
            <v xml:space="preserve">dekstfin@dekstfin.ru
</v>
          </cell>
        </row>
        <row r="524">
          <cell r="F524" t="str">
            <v>ОГРН 1216300028944,
ИНН 6316272629</v>
          </cell>
          <cell r="G524" t="str">
            <v>АО «АльфаСтрахование»,
период действия договора
с 18.07.2024 по 17.07.2025</v>
          </cell>
          <cell r="H524" t="str">
            <v>443110,
Самарская область,
г.о. Самара,
вн. р-н Октябрьский,
г. Самара,
ул. Ново-Садовая,
д. 18, ком. 30</v>
          </cell>
          <cell r="I524" t="str">
            <v>aflacs.ru</v>
          </cell>
          <cell r="J524" t="str">
            <v>aflacs63@gmail.com</v>
          </cell>
        </row>
        <row r="525">
          <cell r="F525" t="str">
            <v>ОГРН 1217600009725,
ИНН 7604376792</v>
          </cell>
          <cell r="G525" t="str">
            <v>АО «Совкомбанк страхование»,
период действия договора
с 01.10.2025 по 30.09.2026</v>
          </cell>
          <cell r="H525" t="str">
            <v>150049,
Ярославская область,
г.о. город Ярославль,
г. Ярославль,
пр-д. Мышкинский, д. 10,
помещ. 118</v>
          </cell>
          <cell r="I525" t="str">
            <v>ARTELSEIM.RU</v>
          </cell>
          <cell r="J525" t="str">
            <v>artel_same@mail.ru</v>
          </cell>
        </row>
        <row r="526">
          <cell r="F526" t="str">
            <v>ОГРН 1227700611093,
ИНН 9728074741</v>
          </cell>
          <cell r="G526" t="str">
            <v>АО «АльфаСтрахование»,
период действия договора
с 01.11.2025 по 31.10.2026</v>
          </cell>
          <cell r="H526" t="str">
            <v>117342,
г. Москва,
вн.тер.г. муниципальный
округ Коньково, ул.
Бутлерова, д. 17Б,
помещ. 60Ж/11/2, офис 7</v>
          </cell>
          <cell r="I526" t="str">
            <v>dovlegalsolutions.ru</v>
          </cell>
          <cell r="J526" t="str">
            <v xml:space="preserve">
konsaltfin@gmail.com</v>
          </cell>
        </row>
        <row r="527">
          <cell r="F527" t="str">
            <v>ОГРН 1227700543256,
ИНН 9706025860</v>
          </cell>
          <cell r="G527" t="str">
            <v>СПАО «Ингосстрах»,
период действия договора
с 01.11.2025 по 31.10.2026</v>
          </cell>
          <cell r="H527" t="str">
            <v>119180,
г. Москва,
вн.тер.г. муниципальный
округ Якиманка,
пер. Старомонетный,
д. 14, стр. 2, помещ. 5-6</v>
          </cell>
          <cell r="I527" t="str">
            <v>pkosummit.ru</v>
          </cell>
          <cell r="J527" t="str">
            <v>info@kasummit.ru</v>
          </cell>
        </row>
        <row r="528">
          <cell r="F528" t="str">
            <v>ОГРН 5187746032832,
ИНН 9731021073</v>
          </cell>
          <cell r="G528" t="str">
            <v>ООО «Абсолют Страхование»,
период действия договора
с 21.11.2024 по 20.11.2025</v>
          </cell>
          <cell r="H528" t="str">
            <v>107023,
г. Москва,
вн.тер.г. муниципальный
округ Соколиная Гора,
пер. Семёновский, д. 19,
этаж 1, офис 5</v>
          </cell>
          <cell r="I528" t="str">
            <v>centrdolga.ru</v>
          </cell>
          <cell r="J528" t="str">
            <v>info@centrdolga.ru</v>
          </cell>
        </row>
        <row r="529">
          <cell r="F529" t="str">
            <v>ОГРН 1225200042165,
ИНН 5262389030</v>
          </cell>
          <cell r="G529" t="str">
            <v>ООО «Абсолют Страхование», период действия договора
с 27.12.2024 по 26.12.2025</v>
          </cell>
          <cell r="H529" t="str">
            <v xml:space="preserve">603081,
Нижегородская область,
г. Нижний Новгород,
ул. Нартова, д. 29, кв. 16 </v>
          </cell>
          <cell r="I529" t="str">
            <v>team-fin.ru</v>
          </cell>
          <cell r="J529" t="str">
            <v>info@team-fin.ru</v>
          </cell>
        </row>
        <row r="530">
          <cell r="F530" t="str">
            <v>ОГРН 1226100025029,
ИНН 6164139228</v>
          </cell>
          <cell r="G530" t="str">
            <v>ПАО СК «Росгосстрах»,
период действия договора
с 18.11.2023 по 17.11.2024</v>
          </cell>
          <cell r="H530" t="str">
            <v>344082,
Ростовская область,
г.о. Ростов-на-Дону,
г. Ростов-на-Дону,
Пер. Халтуринский,
д. 4, оф. 25</v>
          </cell>
          <cell r="I530" t="str">
            <v>ka-sol.ru</v>
          </cell>
          <cell r="J530" t="str">
            <v>inf@ka-sol.ru</v>
          </cell>
        </row>
        <row r="531">
          <cell r="F531" t="str">
            <v>ОГРН 1216900005805,
ИНН 6908019416</v>
          </cell>
          <cell r="G531" t="str">
            <v>ООО «Абсолют Страхование»,
период действия договора
с 30.06.2025 по 29.06.2026</v>
          </cell>
          <cell r="H531" t="str">
            <v>170100,
Тверская область,
г.Тверь,
ул. Андрея Дементьева,
д. 3, офис 801</v>
          </cell>
          <cell r="I531" t="str">
            <v>ka-ship.ru</v>
          </cell>
          <cell r="J531" t="str">
            <v>shamil.collector@gmail.com</v>
          </cell>
        </row>
        <row r="532">
          <cell r="F532" t="str">
            <v>ОГРН 1227700353803,
ИНН 7734455653</v>
          </cell>
          <cell r="G532" t="str">
            <v>ООО «Абсолют Страхование»,
период действия договора
с 13.02.2025 по 12.02.2026</v>
          </cell>
          <cell r="H532" t="str">
            <v>123290,
г. Москва,
вн.тер.г. муниципальный
округ Хорошевский,
туп. 1-й Магистральный,
д. 11, стр. 1</v>
          </cell>
          <cell r="I532" t="str">
            <v>kbadmiral.ru</v>
          </cell>
          <cell r="J532" t="str">
            <v>kbadmiral@mail.ru</v>
          </cell>
        </row>
        <row r="533">
          <cell r="F533" t="str">
            <v>ОГРН 1237800013175,
ИНН 7801720701</v>
          </cell>
          <cell r="G533" t="str">
            <v/>
          </cell>
          <cell r="H533" t="str">
            <v>199155,
г. Санкт-Петербург,
вн.тер.г. муниципальный
округ Остров Декабристов,
ул.Уральская , д. 2,
стр. 1, помещ. 12-н,
офис 11</v>
          </cell>
          <cell r="I533" t="str">
            <v>цессионарий.рус</v>
          </cell>
          <cell r="J533" t="str">
            <v>cessionary78@gmail.com</v>
          </cell>
        </row>
        <row r="534">
          <cell r="F534" t="str">
            <v>ОГРН 1146450008792,
ИНН 6450085277</v>
          </cell>
          <cell r="G534" t="str">
            <v>АО «АльфаСтрахование»,
период действия договора
с 27.01.2025 по 26.01.2026</v>
          </cell>
          <cell r="H534" t="str">
            <v>410028,
Саратовская область,
г. Саратов,
ул. Советская,
д. 25А</v>
          </cell>
          <cell r="I534" t="str">
            <v>debt-agency.ru</v>
          </cell>
          <cell r="J534" t="str">
            <v>info@debt-agency.ru</v>
          </cell>
        </row>
        <row r="535">
          <cell r="F535" t="str">
            <v>ОГРН 1121650012835,
ИНН 1650245810</v>
          </cell>
          <cell r="G535" t="str">
            <v>ООО «Абсолют Страхование»,
период действия договора
с 21.03.2025 по 20.03.2026</v>
          </cell>
          <cell r="H535" t="str">
            <v>423832,
Республика Татарстан,
г. Набережные Челны,
пр. Набережночелнинский,
д. 84, офис 21</v>
          </cell>
          <cell r="I535" t="str">
            <v>monolitcollector.ru</v>
          </cell>
          <cell r="J535" t="str">
            <v>monolit24@internet.ru</v>
          </cell>
        </row>
        <row r="536">
          <cell r="F536" t="str">
            <v>ОГРН 1237800017916,
ИНН 7811785088</v>
          </cell>
          <cell r="G536" t="str">
            <v/>
          </cell>
          <cell r="H536" t="str">
            <v>193230,
г. Санкт-Петербург,
вн.тер.г. муниципальный
округ № 54,
ул. Крыленко, д. 2, стр. 1,
кв. 53</v>
          </cell>
          <cell r="I536" t="str">
            <v xml:space="preserve"> bck-spb.ru </v>
          </cell>
          <cell r="J536" t="str">
            <v>bck-spb@mail.ru</v>
          </cell>
        </row>
        <row r="537">
          <cell r="F537" t="str">
            <v>ОГРН 1232100002078,
ИНН 2100005567</v>
          </cell>
          <cell r="G537" t="str">
            <v>СПАО «Ингосстрах»,
период действия договора
с 07.04.2025 по 06.04.2026</v>
          </cell>
          <cell r="H537" t="str">
            <v>428028,
Чувашская Республика – Чувашия,
г.о. город Чебоксары,
г. Чебоксары,
пр-кт Тракторостроителей,
д. 63/21, кв. 138</v>
          </cell>
          <cell r="I537" t="str">
            <v>цсв21.рф</v>
          </cell>
          <cell r="J537" t="str">
            <v>csv21@bk.ru</v>
          </cell>
        </row>
        <row r="538">
          <cell r="F538" t="str">
            <v>ОГРН 1235900006650;
ИНН 5902065220</v>
          </cell>
          <cell r="G538" t="str">
            <v/>
          </cell>
          <cell r="H538" t="str">
            <v>614000,
Пермский край,
г. о. Пермский,
г. Пермь, 
ул. Советская, 
д. 94, пом. 6</v>
          </cell>
          <cell r="I538" t="str">
            <v>SFT-K.RU</v>
          </cell>
          <cell r="J538" t="str">
            <v>pco_sft@mail.ru</v>
          </cell>
        </row>
        <row r="539">
          <cell r="F539" t="str">
            <v>ОГРН 1235000017482,
ИНН 5032353255</v>
          </cell>
          <cell r="G539" t="str">
            <v>АО «Зетта Страхование»,
период действия договора
с 05.04.2025 по 04.04.2026</v>
          </cell>
          <cell r="H539" t="str">
            <v>143005,
Московская область,
г.о. Одинцовский,
г. Одинцово,
Можайское ш.,
стр. 80Б, офис 205</v>
          </cell>
          <cell r="I539" t="str">
            <v>quantcollect.ru</v>
          </cell>
          <cell r="J539" t="str">
            <v>info@quantcollect.ru</v>
          </cell>
        </row>
        <row r="540">
          <cell r="F540" t="str">
            <v>ОГРН 1233400003264,
ИНН 3444279198</v>
          </cell>
          <cell r="G540" t="str">
            <v>ООО «Абсолют Страхование»,
период действия договора,
с 18.04.2024 по 17.04.2025</v>
          </cell>
          <cell r="H540" t="str">
            <v>123022,
г. Москва,
вн.тер.г. муниципальный
округ Пресненский,
ул. 2-я Звенигородская,
д. 13, стр.43, помещ. 2/1</v>
          </cell>
          <cell r="I540" t="str">
            <v>digital-group.tech</v>
          </cell>
          <cell r="J540" t="str">
            <v>savinov@digital-group.tech
info@digital-group.tech</v>
          </cell>
        </row>
        <row r="541">
          <cell r="F541" t="str">
            <v>ОГРН 1237700291828,
ИНН 9709093097</v>
          </cell>
          <cell r="G541" t="str">
            <v>СПАО «Ингосстрах»,
период действия договора
с 30.05.2025 по 29.05.2026</v>
          </cell>
          <cell r="H541" t="str">
            <v>603022,
Нижегородская область,
г.о. город Нижний Новгород,
г. Нижний Новгород,
ул. Тимирязева,
д. 15, к. 2, помещ. П408</v>
          </cell>
          <cell r="I541" t="str">
            <v>datacollectors.ru</v>
          </cell>
          <cell r="J541" t="str">
            <v>datacollectors@inbox.ru</v>
          </cell>
        </row>
        <row r="542">
          <cell r="F542" t="str">
            <v>ОГРН 1132932002642,
ИНН 2902077051</v>
          </cell>
          <cell r="G542" t="str">
            <v>ООО «Абсолют Страхование»,
период действия договора
с 02.11.2025 по 01.11.2026</v>
          </cell>
          <cell r="H542" t="str">
            <v>164514,
Архангельская область,
г. Северодвинск,
ул. Карла Маркса, 
д. 46, офис 404</v>
          </cell>
          <cell r="I542" t="str">
            <v>prav-vibor.ru</v>
          </cell>
          <cell r="J542" t="str">
            <v>info@prav-vibor.ru</v>
          </cell>
        </row>
        <row r="543">
          <cell r="F543" t="str">
            <v>ОГРН 1223900003480,
ИНН 3906411936</v>
          </cell>
          <cell r="G543" t="str">
            <v>ООО «Абсолют Страхование»,
период действия договора
с 08.08.2025 по 07.08.2026</v>
          </cell>
          <cell r="H543" t="str">
            <v>428003,
Чувашская Республика – Чувашия,
г.о. город Чебоксары,
г. Чебоксары,
пер. Бабушкина,
д. 9, помещ. 2</v>
          </cell>
          <cell r="I543" t="str">
            <v xml:space="preserve"> balcol.ru</v>
          </cell>
          <cell r="J543" t="str">
            <v>balcol@bk.ru</v>
          </cell>
        </row>
        <row r="544">
          <cell r="F544" t="str">
            <v>ОГРН 1227400029779,
ИНН 7404075364</v>
          </cell>
          <cell r="G544" t="str">
            <v>СПАО «Ингосстрах»,
период действия договора
с 27.06.2024 по 26.06.2025</v>
          </cell>
          <cell r="H544" t="str">
            <v>456205, 
Челябинская область,
г.о.Златоустовский,
г. Златоуст,
ул. им. Е.И. Пугачева,
д. 10, кв. 73</v>
          </cell>
          <cell r="I544" t="str">
            <v>freyr.su</v>
          </cell>
          <cell r="J544" t="str">
            <v>Freirzlat@mail.ru</v>
          </cell>
        </row>
        <row r="545">
          <cell r="F545" t="str">
            <v>ОГРН 1215800009303, 
ИНН 5837081290</v>
          </cell>
          <cell r="G545" t="str">
            <v>ООО «Абсолют Страхование»,
период действия договора
с 30.11.2024 по 29.11.2025</v>
          </cell>
          <cell r="H545" t="str">
            <v>440046, 
Пензенская область,
г.о. город Пенза,
г. Пенза,
г. Пенза, ул. Мира,
д. 44а, офис 216</v>
          </cell>
          <cell r="I545" t="str">
            <v xml:space="preserve">Долги58.рф
</v>
          </cell>
          <cell r="J545" t="str">
            <v>kgpnz58@mail.ru</v>
          </cell>
        </row>
        <row r="546">
          <cell r="F546" t="str">
            <v xml:space="preserve">ОГРН 1152651011314,
ИНН 2635209961
</v>
          </cell>
          <cell r="G546" t="str">
            <v xml:space="preserve">ООО «Абсолют Страхование»,
период действия договора
с 04.06.2025 по 03.06.2026
</v>
          </cell>
          <cell r="H546" t="str">
            <v xml:space="preserve">355000, 
Ставропольский край,
ул. Дзержинского, 
д. 160, пом. 172
</v>
          </cell>
          <cell r="I546" t="str">
            <v>fin-ombudsmen.ru</v>
          </cell>
          <cell r="J546" t="str">
            <v>info@fin-ombudsmen.ru</v>
          </cell>
        </row>
        <row r="547">
          <cell r="F547" t="str">
            <v>ОГРН 1135904012166,
ИНН 5904291793</v>
          </cell>
          <cell r="G547" t="str">
            <v/>
          </cell>
          <cell r="H547" t="str">
            <v>614016,
Пермский край,
г. Пермь,
ул. Куйбышева, д. 71</v>
          </cell>
          <cell r="I547" t="str">
            <v>mediatorinfo.ru</v>
          </cell>
          <cell r="J547" t="str">
            <v>mail@mediatorinfo.ru</v>
          </cell>
        </row>
        <row r="548">
          <cell r="F548" t="str">
            <v>ОГРН 1197746364133,
ИНН 7726453892</v>
          </cell>
          <cell r="G548" t="str">
            <v>ООО «Абсолют Страхование»,
период действия договора
с 20.07.2025 по 19.07.2026</v>
          </cell>
          <cell r="H548" t="str">
            <v>17570,
г. Москва,
ул. Чертановская,
д. 48, к. 2, кв. 503,
ком. 2</v>
          </cell>
          <cell r="I548" t="str">
            <v>ooopcl.ru</v>
          </cell>
          <cell r="J548" t="str">
            <v>ooopcl@mail.ru</v>
          </cell>
        </row>
        <row r="549">
          <cell r="F549" t="str">
            <v>ОГРН 1197746143473,
ИНН 7716932938</v>
          </cell>
          <cell r="G549" t="str">
            <v>САО «ВСК»,
период действия договора
с 11.04.2025 по 10.04.2026</v>
          </cell>
          <cell r="H549" t="str">
            <v>15172,
г. Москва,
Котельническая наб.,
д. 25, стр. 1, офис 15</v>
          </cell>
          <cell r="I549" t="str">
            <v>dolgi-pgr.ru</v>
          </cell>
          <cell r="J549" t="str">
            <v xml:space="preserve">x05@rambler.ru
</v>
          </cell>
        </row>
        <row r="550">
          <cell r="F550" t="str">
            <v>ОГРН 1237600003585,
ИНН 7627058108</v>
          </cell>
          <cell r="G550" t="str">
            <v/>
          </cell>
          <cell r="H550" t="str">
            <v>427960,
Удмуртская Республика
г.о. город Сарапул,
г. Сарапул,
ул. Гагарина, 
зд. 26, офис 1</v>
          </cell>
          <cell r="I550" t="str">
            <v>pkosodcollect.ru</v>
          </cell>
          <cell r="J550" t="str">
            <v>sodeistviekollekt@mail.ru</v>
          </cell>
        </row>
        <row r="551">
          <cell r="F551" t="str">
            <v xml:space="preserve">ОГРН 1234700003867,
ИНН 4706056997
</v>
          </cell>
          <cell r="G551" t="str">
            <v xml:space="preserve">ООО «Абсолют Страхование»,
период действия договора
с 11.04.2025 по 10.04.2026
</v>
          </cell>
          <cell r="H551" t="str">
            <v>188640, 
Ленинградская область,
м.р-н Всеволожский, 
г.п. Всеволожское, 
г. Всеволожск,
Всеволожский пр-кт, 
д. 99, помещ. № 2-1</v>
          </cell>
          <cell r="I551" t="str">
            <v>ASV-USLUGI.RU</v>
          </cell>
          <cell r="J551" t="str">
            <v>main@asv-uslugi.ru,
collection@asv-uslugi.ru</v>
          </cell>
        </row>
        <row r="552">
          <cell r="F552" t="str">
            <v>ОГРН 123640000335,
ИНН 6449105426</v>
          </cell>
          <cell r="G552" t="str">
            <v>АО «АльфаСтрахование»,
период действия договора
с 15.06.2025 по 14.06.2026</v>
          </cell>
          <cell r="H552" t="str">
            <v>413116,
Саратовская область, г. Энгельс,
ул. Промышленная,
д. 3, офис 308</v>
          </cell>
          <cell r="I552" t="str">
            <v>egida64.ru</v>
          </cell>
          <cell r="J552" t="str">
            <v>oooegida2023@mail.ru</v>
          </cell>
        </row>
        <row r="553">
          <cell r="F553" t="str">
            <v>ОГРН 1233400007060,
ИНН 3444279776</v>
          </cell>
          <cell r="G553" t="str">
            <v>ООО «Абсолют Страхование»,
период действия договора
с 04.08.20235по 03.08.2026</v>
          </cell>
          <cell r="H553" t="str">
            <v>358004,
Республика Калмыкия,
г.о. Элиста,
г. Элиста,
ул. Физкультурная, д. 25,
помещ. 1</v>
          </cell>
          <cell r="I553" t="str">
            <v>zorg.org.ru</v>
          </cell>
          <cell r="J553" t="str">
            <v>org@zorg.org.ru</v>
          </cell>
        </row>
        <row r="554">
          <cell r="F554" t="str">
            <v>ОГРН 1237700261050,
ИНН 9714008058</v>
          </cell>
          <cell r="G554" t="str">
            <v>АО «АльфаСтрахование»,
период действия договора
с 03.07.2024 по 02.07.2025</v>
          </cell>
          <cell r="H554" t="str">
            <v>125124,
г. Москва,
вн.тер.г. муниципальный округ Беговой,
ул. 5-я Ямского поля,
д. 7, к. 2, помещ. 1А</v>
          </cell>
          <cell r="I554" t="str">
            <v>k-gr.ru</v>
          </cell>
          <cell r="J554" t="str">
            <v>branishti@k-gr.ru</v>
          </cell>
        </row>
        <row r="555">
          <cell r="F555" t="str">
            <v>ОГРН 1227700624491,
ИНН 9726023244</v>
          </cell>
          <cell r="G555" t="str">
            <v>ООО «Абсолют Страхование»,
период действия договора
с 07.08.2025 по 06.08.2026</v>
          </cell>
          <cell r="H555" t="str">
            <v>117152,
г. Москва,
вн.тер.г. муниципальный округ
Донской,
пр-кт Севастопольский,
д. 9, к. 2,
подв./помещ./ком. -/II/2А</v>
          </cell>
          <cell r="I555" t="str">
            <v>rcb-collect.ru</v>
          </cell>
          <cell r="J555" t="str">
            <v>info@rcbankrot.com</v>
          </cell>
        </row>
        <row r="556">
          <cell r="F556" t="str">
            <v>ОГРН 1233400007785,
ИНН 3444279945</v>
          </cell>
          <cell r="G556" t="str">
            <v>ООО «Абсолют Страхование»,
период действия договора
с 25.08.2025 по 24.08.2026</v>
          </cell>
          <cell r="H556" t="str">
            <v>400005,
Волгоградская область,
г.о. Город-герой Волгоград,
г. Волгоград,
ул. Советская, д. 28,
помещ. 4</v>
          </cell>
          <cell r="I556" t="str">
            <v>bk.org.ru</v>
          </cell>
          <cell r="J556" t="str">
            <v>ooo_bk33@bk.ru
org@bk.org.ru</v>
          </cell>
        </row>
        <row r="557">
          <cell r="F557" t="str">
            <v>ОГРН 1237700341251,
ИНН 7734477671</v>
          </cell>
          <cell r="G557" t="str">
            <v>ООО Абсолют Страхование,
период действия договора
с 19.08.2025 по 18.08.2026</v>
          </cell>
          <cell r="H557" t="str">
            <v>105082, 
г. Москва, 
вн.тер.г. муниципальный
округ Басманный, 
ул. Большая Почтовая,
д. 18Б</v>
          </cell>
          <cell r="I557" t="str">
            <v xml:space="preserve"> kaspravedlivost.ru</v>
          </cell>
          <cell r="J557" t="str">
            <v>Kaspravedlivost@mail.ru</v>
          </cell>
        </row>
        <row r="558">
          <cell r="F558" t="str">
            <v>ОГРН 1237700369653,
ИНН 9731115437</v>
          </cell>
          <cell r="G558" t="str">
            <v>ООО Абсолют Страхование,
период действия договора
с 19.09.2025 по 18.09.2026</v>
          </cell>
          <cell r="H558" t="str">
            <v>121087, 
г. Москва, 
вн.тер.г.муниципальный
округ Филевский парк,
ул. Барклая,
д. 6, стр. 5, помещ. 22И</v>
          </cell>
          <cell r="I558" t="str">
            <v xml:space="preserve">uadoverie.ru </v>
          </cell>
          <cell r="J558" t="str">
            <v>uadoverie@mail.ru</v>
          </cell>
        </row>
        <row r="559">
          <cell r="F559" t="str">
            <v>ОГРН 1202100009792,
ИНН 2130222826</v>
          </cell>
          <cell r="G559" t="str">
            <v>СПАО «Ингосстрах»,
период действия договора
с 10.08.2025 по 09.08.2026</v>
          </cell>
          <cell r="H559" t="str">
            <v>428003,
Чувашская Республика – Чувашия,
г.о. город Чебоксары,
г. Чебоксары,
ул. Энгельса,
д. 18, помещ. 1, офис 3</v>
          </cell>
          <cell r="I559" t="str">
            <v>e-morgan.ru</v>
          </cell>
          <cell r="J559" t="str">
            <v>info@e-morgan.ru</v>
          </cell>
        </row>
        <row r="560">
          <cell r="F560" t="str">
            <v>ОГРН 1236600049795, 
ИНН 6671280460</v>
          </cell>
          <cell r="G560" t="str">
            <v>АО «Совкомбанк страхование»
период действия договора
с 01.08.2025 по 31.07.2026</v>
          </cell>
          <cell r="H560" t="str">
            <v>620014, 
Свердловская область,
г. Екатеринбург, 
ул. Малышева, д. 19, оф. 2313</v>
          </cell>
          <cell r="I560" t="str">
            <v>mayak-kollekt.ru</v>
          </cell>
          <cell r="J560" t="str">
            <v>contact@mayak-kollekt.ru
Info@mayak-kollekt.ru</v>
          </cell>
        </row>
        <row r="561">
          <cell r="F561" t="str">
            <v>ОГРН 5117746002039, 
ИНН 7715895257</v>
          </cell>
          <cell r="G561" t="str">
            <v>ООО «Абсолют Страхование»,
период действия договора
с 21.09.2024 по 20.09.2025</v>
          </cell>
          <cell r="H561" t="str">
            <v>115191,
г. Москва, 
ул. Малая Тульская, д. 2/1, к. 5</v>
          </cell>
          <cell r="I561" t="str">
            <v>oookolaw.ru</v>
          </cell>
          <cell r="J561" t="str">
            <v>lav_1@mail.ru
oookolaw@mail.ru</v>
          </cell>
        </row>
        <row r="562">
          <cell r="F562" t="str">
            <v>ОГРН 1185476068755, 
ИНН 5402045635</v>
          </cell>
          <cell r="G562" t="str">
            <v>АО «Совкомбанк страхование»,
период действия договора
с 29.08.2025 по 28.08.2026</v>
          </cell>
          <cell r="H562" t="str">
            <v>630082, 
Новосибирская область, 
г.о. город Новосибирск,
г. Новосибирск,
ул. Дачная, 
зд. 60А, помещ. 208</v>
          </cell>
          <cell r="I562" t="str">
            <v>free-inv.ru</v>
          </cell>
          <cell r="J562" t="str">
            <v>1inv@bk.ru</v>
          </cell>
        </row>
        <row r="563">
          <cell r="F563" t="str">
            <v>ОГРН 1237700607352, 
ИНН 9726053295</v>
          </cell>
          <cell r="G563" t="str">
            <v>СПАО «Ингосстрах»,
период действия договора
с 25.09.2025 по 24.09.2026</v>
          </cell>
          <cell r="H563" t="str">
            <v>141100, 
Московская область,
г.о. Щёлково,
г. Щёлково,
ул. Комарова, стр. 2,
офис 4</v>
          </cell>
          <cell r="I563" t="str">
            <v>vash-dolg.ru</v>
          </cell>
          <cell r="J563" t="str">
            <v>vashdolg2023@mail.ru</v>
          </cell>
        </row>
        <row r="564">
          <cell r="F564" t="str">
            <v>ОГРН 1195658017906,
ИНН 5611085180</v>
          </cell>
          <cell r="G564" t="str">
            <v>АО «Совкомбанк страхование»,
период действия договора
c 02.09.2025 по 01.09.2026</v>
          </cell>
          <cell r="H564" t="str">
            <v>460035, 
Оренбургская область,
г. Оренбург,
ул. Орская, д. 14</v>
          </cell>
          <cell r="I564" t="str">
            <v>profikollekt.ru</v>
          </cell>
          <cell r="J564" t="str">
            <v>profikollekt@mail.ru</v>
          </cell>
        </row>
        <row r="565">
          <cell r="F565" t="str">
            <v>ОГРН 1236300017557,
ИНН 6316284222</v>
          </cell>
          <cell r="G565" t="str">
            <v>СПАО «Ингосстрах»,
период действия договора
c 25.08.2025 по 24.08.2026</v>
          </cell>
          <cell r="H565" t="str">
            <v>443086, 
Самарская область,
г.о. Самара вн.р-н
Октябрьский,
г. Самара,
ул. Ерошевского, 
д. 3, офис 10</v>
          </cell>
          <cell r="I565" t="str">
            <v>qurator.ru</v>
          </cell>
          <cell r="J565" t="str">
            <v>kurator-ka@mail.ru</v>
          </cell>
        </row>
        <row r="566">
          <cell r="F566" t="str">
            <v>ОГРН 1235100002158,
ИНН 5190095134</v>
          </cell>
          <cell r="G566" t="str">
            <v>000 «Абсолют Страхование»,
пеирод действия договора
с 01.06.2024 по 31.05.2025</v>
          </cell>
          <cell r="H566" t="str">
            <v>183038,
Мурманская область,
г. Мурманск, 
ул. Траловая, д. 38,
офис 6</v>
          </cell>
          <cell r="I566" t="str">
            <v>suncollekt.ru</v>
          </cell>
          <cell r="J566" t="str">
            <v>PRAVEZHUA@GMAIL.COM</v>
          </cell>
        </row>
        <row r="567">
          <cell r="F567" t="str">
            <v>ОГРН 1227100010092,
ИНН 7100025192</v>
          </cell>
          <cell r="G567" t="str">
            <v xml:space="preserve">СПАО «Ингосстрах»,
период действия договора
с 01.09.2025 по 31.08.2026
</v>
          </cell>
          <cell r="H567" t="str">
            <v>300000, 
Тульская область.
г.Тула,
ул. Каминского,
д. 6/36, оф. 2, эт. 2,
литер Л</v>
          </cell>
          <cell r="I567" t="str">
            <v>dialogtl.ru</v>
          </cell>
          <cell r="J567" t="str">
            <v>email@dialogtl.ru</v>
          </cell>
        </row>
        <row r="568">
          <cell r="F568" t="str">
            <v>ОГРН 1237300009561,
ИНН 7300023241</v>
          </cell>
          <cell r="G568" t="str">
            <v>СПАО «Ингосстрах»,
период действия договора
с 01.10.2025 по 30.09.2026</v>
          </cell>
          <cell r="H568" t="str">
            <v>432071,
Ульяновская область,
г.о. город Ульяновск, 
г Ульяновск, 
ул Карла Маркса, 
д. 13А, к. 1,
помещ./этаж 47/3,</v>
          </cell>
          <cell r="I568" t="str">
            <v>fineqva.ru</v>
          </cell>
          <cell r="J568" t="str">
            <v>info@fineqva.ru</v>
          </cell>
        </row>
        <row r="569">
          <cell r="F569" t="str">
            <v>ОГРН 1234800006308,
ИНН 4800007806</v>
          </cell>
          <cell r="G569" t="str">
            <v>СПАО «Ингосстрах»,
период действия договора
с 12.10.2024 по 11.10.2025</v>
          </cell>
          <cell r="H569" t="str">
            <v>398050, 
Липецкая область,
г.о. город Липецк,
г. Липецк, 
площадь имени
Г.В. Плеханова, 
д. 1Б, помещ. 5, 
литера А, офис 506-7</v>
          </cell>
          <cell r="I569" t="str">
            <v>collector-rus.ru</v>
          </cell>
          <cell r="J569" t="str">
            <v>konsi48@rambler.ru</v>
          </cell>
        </row>
        <row r="570">
          <cell r="F570" t="str">
            <v>ОГРН 1220500014558, 
ИНН 0572032070</v>
          </cell>
          <cell r="G570" t="str">
            <v>ООО «Абсолют Страхование»,
период действия договора
с 30.10.2023 по 29.10. 2024</v>
          </cell>
          <cell r="H570" t="str">
            <v>367000, 
Республика Дагестан,
г.о. город Махачкала,
г. Махачкала,
вн.р-н Советский район, 
ул Дзержинского, 
д. 17, к. Б, офис 804</v>
          </cell>
          <cell r="I570" t="str">
            <v>aiwaka.ru</v>
          </cell>
          <cell r="J570" t="str">
            <v>info@aiwaka.ru</v>
          </cell>
        </row>
        <row r="571">
          <cell r="F571" t="str">
            <v>ОГРН 1207700264090,
ИНН 7743344357</v>
          </cell>
          <cell r="G571" t="str">
            <v>СПАО «Ингосстрах»,
период действия договора
с 19.10.2025 по 18.10.2026</v>
          </cell>
          <cell r="H571" t="str">
            <v>125445, 
г. Москва,
вн.тер.г.
муниципальный округ
Ховрино, 
ул. Смольная, д. 22,
помещ. 1/1</v>
          </cell>
          <cell r="I571" t="str">
            <v xml:space="preserve">rbcollect.ru </v>
          </cell>
          <cell r="J571" t="str">
            <v>mailbox@rbcollec</v>
          </cell>
        </row>
        <row r="572">
          <cell r="F572" t="str">
            <v>ОГРН 1231800011497, 
ИНН 1800001206</v>
          </cell>
          <cell r="G572" t="str">
            <v>ООО «Абсолют Страхование»,
период действия договора
с 15.08.2025 по 14.08.2026</v>
          </cell>
          <cell r="H572" t="str">
            <v>427440, 
Удмуртская Республика, 
г.о. город Воткинск, 
г. Воткинск, 
ул. Кирова, д. 70, помещение 18</v>
          </cell>
          <cell r="I572" t="str">
            <v>zaimvot.ru</v>
          </cell>
          <cell r="J572" t="str">
            <v>info@zaimvot.ru</v>
          </cell>
        </row>
        <row r="573">
          <cell r="F573" t="str">
            <v>ОГРН 1235900020751, 
ИНН 5903158566</v>
          </cell>
          <cell r="G573" t="str">
            <v/>
          </cell>
          <cell r="H573" t="str">
            <v>614094, 
Пермский край, 
г.о. Пермский,
г. Пермь,
ул. Горняков, д. 6, 
кв. 16</v>
          </cell>
          <cell r="I573" t="str">
            <v>albero-perm.ru</v>
          </cell>
          <cell r="J573" t="str">
            <v>89028000900@mail.ru</v>
          </cell>
        </row>
        <row r="574">
          <cell r="F574" t="str">
            <v>ОГРН 1230800005292,
ИНН 0800010907</v>
          </cell>
          <cell r="G574" t="str">
            <v>ООО «Абсолют Страхование»,
период действия договора
с 20.09.2025 по 19.09.2026</v>
          </cell>
          <cell r="H574" t="str">
            <v>660075,
Красноярский край,
г. Красноярск,
ул. Маерчака, 
д.8, стр. 9, офис 413</v>
          </cell>
          <cell r="I574" t="str">
            <v>PKOHARD.RU</v>
          </cell>
          <cell r="J574" t="str">
            <v>pkohard@bk.ru</v>
          </cell>
        </row>
        <row r="575">
          <cell r="F575" t="str">
            <v>ОГРН 1230800005259,
ИНН 0800010872</v>
          </cell>
          <cell r="G575" t="str">
            <v>ООО «Абсолют Страхование»,
период действия договора
с 20.09.2025 по 19.09.2026</v>
          </cell>
          <cell r="H575" t="str">
            <v>358014, 
Республика Калмыкия,
г. Элиста,
ул. им. З.М. Аккочкарова,
д. 32, помещ. 1</v>
          </cell>
          <cell r="I575" t="str">
            <v>PKOSOFT.RU</v>
          </cell>
          <cell r="J575" t="str">
            <v>pkosoft@bk.ru</v>
          </cell>
        </row>
        <row r="576">
          <cell r="F576" t="str">
            <v>ОГРН 1141838001700,
ИНН 1838016040</v>
          </cell>
          <cell r="G576" t="str">
            <v>СПАО «Ингосстрах»,
период действия договора
с 05.07.2025 по 04.07.2026</v>
          </cell>
          <cell r="H576" t="str">
            <v>427960, 
Удмуртская Республика,
г.о. город Сарапул,
г. Сарапул, 
ул. Советская, д. 5</v>
          </cell>
          <cell r="I576" t="str">
            <v>твоидолги.рф</v>
          </cell>
          <cell r="J576" t="str">
            <v>nadezhda-collection@bk.ru</v>
          </cell>
        </row>
        <row r="577">
          <cell r="F577" t="str">
            <v>ОГРН 1236300017546,
ИНН 6311196251</v>
          </cell>
          <cell r="G577" t="str">
            <v xml:space="preserve">АО «СПАО «Ингосстрах»,
период действия договора
с 08.11.2024 по 07.08.2025
</v>
          </cell>
          <cell r="H577" t="str">
            <v>443093, 
Самарская область,
г.о. Самара, вн.р-н Железнодорожный, 
г. Самара, 
ул. Мориса Тореза, 
д. 1А, офис 511.</v>
          </cell>
          <cell r="I577" t="str">
            <v>kontur7.ru</v>
          </cell>
          <cell r="J577" t="str">
            <v>expired@kontur7.ru</v>
          </cell>
        </row>
        <row r="578">
          <cell r="F578" t="str">
            <v>ОГРН 1161447055879,
ИНН 1435307582</v>
          </cell>
          <cell r="G578" t="str">
            <v>САО «ВСК»,
период действия договора
с 11.12.2024 по 10.12.2025</v>
          </cell>
          <cell r="H578" t="str">
            <v>677000,
Республика Саха (Якутия),
г. Якутск,
ул. Петра Алексеева, д.21 кв. 2</v>
          </cell>
          <cell r="I578" t="str">
            <v>vsxd.ru</v>
          </cell>
          <cell r="J578" t="str">
            <v>ooo_voskhod_ykt@mail.ru</v>
          </cell>
        </row>
        <row r="579">
          <cell r="F579" t="str">
            <v>ОГРН 1237700412146, 
ИНН 9710116140</v>
          </cell>
          <cell r="G579" t="str">
            <v>ООО «Абсолют Страхование»,
период действия договора
с 18.09.2025 по 17.09.2026</v>
          </cell>
          <cell r="H579" t="str">
            <v>123001, 
г. Москва,
вн.тер.г.
муниципальный округ
Пресненский, пер.
Трёхпрудный, д. 11/13,
стр. 2,помещ. 4/1</v>
          </cell>
          <cell r="I579" t="str">
            <v>fmc-collector.ru</v>
          </cell>
          <cell r="J579" t="str">
            <v>fmc-collector@mail.ru</v>
          </cell>
        </row>
        <row r="580">
          <cell r="F580" t="str">
            <v>ОГРН 1233400010777,
ИНН 3444280242</v>
          </cell>
          <cell r="G580" t="str">
            <v>ПАО «Росгосстрах»
период действия договора
с 28.11.2025 по 27.11.2026</v>
          </cell>
          <cell r="H580" t="str">
            <v>400074,
Волгоградская область, 
г.о. город-герой
Волгоград,
г. Волгоград, 
ул. Рабоче-Крестьянская, 
д. 48, этаж 2, помещ. 6-8</v>
          </cell>
          <cell r="I580" t="str">
            <v>pkoa1.ru</v>
          </cell>
          <cell r="J580" t="str">
            <v>info@pkoa1.ru</v>
          </cell>
        </row>
        <row r="581">
          <cell r="F581" t="str">
            <v>ОГРН 1211800010256,
ИНН 1840104688</v>
          </cell>
          <cell r="G581" t="str">
            <v>СПАО «Ингосстрах»,
период действия договора
с 19.12.2024 по 18.12.2025</v>
          </cell>
          <cell r="H581" t="str">
            <v>427848, 
Удмуртская Республика
М.О. Киясовский район,
с. Подгорное, 
ул. Ленина, д. 59, кв. 2</v>
          </cell>
          <cell r="I581" t="str">
            <v>kaviv.ru</v>
          </cell>
          <cell r="J581" t="str">
            <v>oookaviv@yandex.ru</v>
          </cell>
        </row>
        <row r="582">
          <cell r="F582" t="str">
            <v>ОГРН 1236500003981,
ИНН 6500011347</v>
          </cell>
          <cell r="G582" t="str">
            <v>СПАО «Ингосстрах», 
период действия договора 
с 10.11.2024 по 09.11.2025</v>
          </cell>
          <cell r="H582" t="str">
            <v>693023, 
Сахалинская область, 
г.о. город Южно-Сахалинск, 
г. Южно-Сахалинск, 
ул. Комсомольская, 
д. 245В, кв. 1</v>
          </cell>
          <cell r="I582" t="str">
            <v>lex65.ru</v>
          </cell>
          <cell r="J582" t="str">
            <v>lex.yura@mail.ru</v>
          </cell>
        </row>
        <row r="583">
          <cell r="F583" t="str">
            <v>ИНН 5410147743, 
ОГРН 1235400040897</v>
          </cell>
          <cell r="G583" t="str">
            <v>АО «Абсолют страхование»,
период действия договора
с 12.02.2025 11.02.2026</v>
          </cell>
          <cell r="H583" t="str">
            <v>630559, 
Новосибирская область,
г. о. Рабочий Поселок
Кольцово,
рп. Кольцово,
ул. Технопарковая, д. 5,
кв. 247</v>
          </cell>
          <cell r="I583" t="str">
            <v>samler.ru</v>
          </cell>
          <cell r="J583" t="str">
            <v>info@samler.ru</v>
          </cell>
        </row>
        <row r="584">
          <cell r="F584" t="str">
            <v>ИНН 5473013580,
ОГРН 1245400000273</v>
          </cell>
          <cell r="G584" t="str">
            <v>АО «АльфаСтрахование»,
период действия договора
с 08.02.2025 по 07.02.2026</v>
          </cell>
          <cell r="H584" t="str">
            <v>630055,
Новосибирская область,
г. о. город Новосибирск,
г. Новосибирск,
ул. Гнесиных, д. 10/1</v>
          </cell>
          <cell r="I584" t="str">
            <v>koala-c.ru</v>
          </cell>
          <cell r="J584" t="str">
            <v>koala-collection@yandex.ru</v>
          </cell>
        </row>
        <row r="585">
          <cell r="F585" t="str">
            <v>ОГРН 1241600002236,
ИНН 1650431310</v>
          </cell>
          <cell r="G585" t="str">
            <v>СПАО «Ингосстрах»,
период действия договора
с 13.02.2025 по 12.02.2026</v>
          </cell>
          <cell r="H585" t="str">
            <v>423815
Республика Татарстан,
г. Набережные Челны,
пр. им. Вахитова, д. 20Б,
каб. 6, 7</v>
          </cell>
          <cell r="I585" t="str">
            <v>debtcoll.ru</v>
          </cell>
          <cell r="J585" t="str">
            <v>debtcoll@yandex.ru</v>
          </cell>
        </row>
        <row r="586">
          <cell r="F586" t="str">
            <v>ОГРН 1121690004776,
ИНН 1660162659</v>
          </cell>
          <cell r="G586" t="str">
            <v>СПАО «Ингосстрах»,
период действия договора
с 01.01.2026 по 31.12.2026</v>
          </cell>
          <cell r="H586" t="str">
            <v>421001, 
Республика Татарстан,
г. Казань, 
ул. Чистопольская, 
д. 61Д,
помещ. 2014</v>
          </cell>
          <cell r="I586" t="str">
            <v>пко-финотека.рф</v>
          </cell>
          <cell r="J586" t="str">
            <v>finoteka.ooopko@yandex.ru</v>
          </cell>
        </row>
        <row r="587">
          <cell r="F587" t="str">
            <v>ОГРН 1237700637217, ИНН 7751268808</v>
          </cell>
          <cell r="G587" t="str">
            <v>СПАО «Ингосстрах»,
период действия договора
с 08.12.2024 по 07.12.2025</v>
          </cell>
          <cell r="H587" t="str">
            <v>109004,
г. Москва,
вн.тер.г. муниципальный
округ Таганский,
пер. Большой Дровяной, 
д. 6</v>
          </cell>
          <cell r="I587" t="str">
            <v>krocs-m.ru</v>
          </cell>
          <cell r="J587" t="str">
            <v>pko_krocs-m@mail.ru</v>
          </cell>
        </row>
        <row r="588">
          <cell r="F588" t="str">
            <v>ОГРН 1046603500426,
ИНН 6670056296</v>
          </cell>
          <cell r="G588" t="str">
            <v>СПАО «Ингосстрах»,
период действия договора 
с 01.03.2025 по 28.02.2026</v>
          </cell>
          <cell r="H588" t="str">
            <v xml:space="preserve">400050,
Волгоградская область,
г.о. город-герой
Волгоград,
г. Волгоград,
ул. им. Рокоссовского, 
д. 62, этаж 9
</v>
          </cell>
          <cell r="I588" t="str">
            <v>voxyscollect.ru</v>
          </cell>
          <cell r="J588" t="str">
            <v>info@voxyscollect.ru</v>
          </cell>
        </row>
        <row r="589">
          <cell r="F589" t="str">
            <v>ИНН 5402081270,
ОГРН 1245400000647</v>
          </cell>
          <cell r="G589" t="str">
            <v>ООО «Зетта Страхование»,
период действия договора
с 06.03.2025 по 05.03.2026</v>
          </cell>
          <cell r="H589" t="str">
            <v xml:space="preserve">630049,
Новосибирская область,
г. о. город Новосибирск,
г. Новосибирск, 
ул. Линейная, зд. 28,
помещ. 311А </v>
          </cell>
          <cell r="I589" t="str">
            <v>ergonconsult.ru</v>
          </cell>
          <cell r="J589" t="str">
            <v>info@ergoncollect.ru</v>
          </cell>
        </row>
        <row r="590">
          <cell r="F590" t="str">
            <v>ОГРН 1141103001027,
ИНН 1103012673</v>
          </cell>
          <cell r="G590" t="str">
            <v>ООО «Абсолют Страхование»,
период действия договора
с 17.10.2025 до 16.10.2026</v>
          </cell>
          <cell r="H590" t="str">
            <v>167000,
Республика Коми,
г. Сыктывкар,
ул. Первомайская,
д. 149, помещ 321</v>
          </cell>
          <cell r="I590" t="str">
            <v>dolg9.ru</v>
          </cell>
          <cell r="J590" t="str">
            <v>biteh2012@gmail.com</v>
          </cell>
        </row>
        <row r="591">
          <cell r="F591" t="str">
            <v>ОГРН1163328050930,
ИНН 3327131529</v>
          </cell>
          <cell r="G591" t="str">
            <v>АО «АльфаСтрахование»,
период действия договора,
с 01.04.2025 по 31.03.2030</v>
          </cell>
          <cell r="H591" t="str">
            <v>600021,
Владимирская область, 
г. Владимир, 
ул. Красноармейская,
д. 43-Б, офис 6, помещ. 1</v>
          </cell>
          <cell r="I591" t="str">
            <v xml:space="preserve">cpu33.ru </v>
          </cell>
          <cell r="J591" t="str">
            <v xml:space="preserve">info@cpu33.ru </v>
          </cell>
        </row>
        <row r="592">
          <cell r="F592" t="str">
            <v>ОГРН 1230300004549, 
ИНН 0300015086</v>
          </cell>
          <cell r="G592" t="str">
            <v>СПАО «Ингосстрах»,
период действия договора
с 01.04.2025 по 31.03.2026</v>
          </cell>
          <cell r="H592" t="str">
            <v>670047,
Республика Бурятия, 
г. Улан-Удэ, 
ул. Сахьяновой
д.5, офис 3,4,5 (4-й этаж)</v>
          </cell>
          <cell r="I592" t="str">
            <v>talaan03.ru</v>
          </cell>
          <cell r="J592" t="str">
            <v>oootalaan@gmail.com</v>
          </cell>
        </row>
        <row r="593">
          <cell r="F593" t="str">
            <v>ОГРН 1245200005555,
ИНН 5260494128</v>
          </cell>
          <cell r="G593" t="str">
            <v>САО «ВСК»,
период действия договора,
с 25.03.2025 по 24.03.2026</v>
          </cell>
          <cell r="H593" t="str">
            <v>603093, 
Нижегородская область,
г. Нижний Новгород, 
ул. Ковровская, 
д. 21А, помещ. 517</v>
          </cell>
          <cell r="I593" t="str">
            <v>zaymcollect.ru</v>
          </cell>
          <cell r="J593" t="str">
            <v>zaimcollect@yandex.ru</v>
          </cell>
        </row>
        <row r="594">
          <cell r="F594" t="str">
            <v>ОГРН: 1235400049092, ИНН: 5406836892</v>
          </cell>
          <cell r="G594" t="str">
            <v>ООО «Абсолют Страхование»,
период действия договора 
с 01.04.2025 по 31.03.2026</v>
          </cell>
          <cell r="H594" t="str">
            <v>630091, 
Новосибирская область,
г.о. город Новосибирск, 
г. Новосибирск, 
ул. Фрунзе, зд. 5</v>
          </cell>
          <cell r="I594" t="str">
            <v>astrent-nsk.ru</v>
          </cell>
          <cell r="J594" t="str">
            <v>info@astrent-nsk.ru</v>
          </cell>
        </row>
        <row r="595">
          <cell r="F595" t="str">
            <v>ОГРН 1232600009707,
ИНН 2635258239</v>
          </cell>
          <cell r="G595" t="str">
            <v>АО «Совкомбанк страхование»,
период действия договора
с 07.03.2025 по 06.03.2026</v>
          </cell>
          <cell r="H595" t="str">
            <v xml:space="preserve">355037,
Ставропольский край,
г. Ставрополь,
ул. Доваторцев, д. 30Б
</v>
          </cell>
          <cell r="I595" t="str">
            <v>Ikc-pravilo.ru</v>
          </cell>
          <cell r="J595" t="str">
            <v>pravilo.26@yandex.ru</v>
          </cell>
        </row>
        <row r="596">
          <cell r="F596" t="str">
            <v>ОГРН 1232600007848,
ИНН 2635257732</v>
          </cell>
          <cell r="G596" t="str">
            <v>АО «Совкомбанк страхование»,
период действия договора
с 15.04.2025 по 14.04.2026</v>
          </cell>
          <cell r="H596" t="str">
            <v>355035,
Ставропольский край,
г. Ставрополь,
ул. Ленина, д. 392</v>
          </cell>
          <cell r="I596" t="str">
            <v>cfk-collection.ru</v>
          </cell>
          <cell r="J596" t="str">
            <v>cfk026@gmail.com</v>
          </cell>
        </row>
        <row r="597">
          <cell r="F597" t="str">
            <v>ОГРН 1237700408307, ИНН 9704214076</v>
          </cell>
          <cell r="G597" t="str">
            <v>СПАО «Ингосстрах»,
период действия договора
с 11.03.2025 по 10.03.2026</v>
          </cell>
          <cell r="H597" t="str">
            <v>119285, 
г. Москва,
вн.тер.г.муниципальный
округ Раменки, 
5-й км МЖД Киевское,
д.1, стр.1</v>
          </cell>
          <cell r="I597" t="str">
            <v>siagent.ru</v>
          </cell>
          <cell r="J597" t="str">
            <v>info@siagent.ru</v>
          </cell>
        </row>
        <row r="598">
          <cell r="F598" t="str">
            <v>ОГРН 1245900003249, ИНН 5919033548</v>
          </cell>
          <cell r="G598" t="str">
            <v>АО «Совкомбанк страхование», 
период действия договора
с 08.04.2025 по 06.04.2026</v>
          </cell>
          <cell r="H598" t="str">
            <v>618547, 
Пермский край, 
г. о. Соликамский, 
г. Соликамск, 
ул. Володарского, 
д. 12, кв. 40</v>
          </cell>
          <cell r="I598" t="str">
            <v>HG-FINANCE.RU</v>
          </cell>
          <cell r="J598" t="str">
            <v>dk@happy-phone.ru</v>
          </cell>
        </row>
        <row r="599">
          <cell r="F599" t="str">
            <v>ОГРН 1245200008734,
ИНН 5258157478</v>
          </cell>
          <cell r="G599" t="str">
            <v>ПАО СК «Росгосстрах», 
период действия договора
с 17.04.2025 по 16.04.2026</v>
          </cell>
          <cell r="H599" t="str">
            <v>603140, 
Нижегородская область,
г. Нижний Новгород, 
пр-кт. Ленина, д. 16 Б,
помещ. 513</v>
          </cell>
          <cell r="I599" t="str">
            <v>ka-era.ru</v>
          </cell>
          <cell r="J599" t="str">
            <v xml:space="preserve">inf@ka-era.ru    </v>
          </cell>
        </row>
        <row r="600">
          <cell r="F600" t="str">
            <v>ОГРН 1211600047064,
ИНН 1659216290</v>
          </cell>
          <cell r="G600" t="str">
            <v>САО «ВСК»,
период действия договора
с 30.06.2025 по 29.06.2026</v>
          </cell>
          <cell r="H600" t="str">
            <v>420054, 
Республика Татарстан,
г.о. город Казань, 
г. Казань, 
ул. Промысловая, 
д. 5, помещ. 1005</v>
          </cell>
          <cell r="I600" t="str">
            <v>центрвзыскания.рф</v>
          </cell>
          <cell r="J600" t="str">
            <v>fondrazvitiya2mail</v>
          </cell>
        </row>
        <row r="601">
          <cell r="F601" t="str">
            <v>ОГРН 1247800046559,
ИНН 7842222335</v>
          </cell>
          <cell r="G601" t="str">
            <v>ПАО СК «Росгосстрах»,
период действия договора
с 04.06.2025 по 03.06.2026</v>
          </cell>
          <cell r="H601" t="str">
            <v>1991123,
г. Санкт-Петербург, 
вн.тер.г. муниципальный
округ Смольнинское, 
ул. Чайковского, д. 40,
литер А, помещ. 8-Н, 
офис № 2</v>
          </cell>
          <cell r="I601" t="str">
            <v>PKODOLGAM.NET</v>
          </cell>
          <cell r="J601" t="str">
            <v>info@pkodolgam.net</v>
          </cell>
        </row>
        <row r="602">
          <cell r="F602" t="str">
            <v xml:space="preserve">ОГРН 1120280007044,
ИНН 0276137789 </v>
          </cell>
          <cell r="G602" t="str">
            <v/>
          </cell>
          <cell r="H602" t="str">
            <v>450096, 
Республика Башкортостан,
г. Уфа, 
ул. Комсомольская, д. 148</v>
          </cell>
          <cell r="I602" t="str">
            <v>pkobzgroup.ru</v>
          </cell>
          <cell r="J602" t="str">
            <v>info@pkobzgroup.ru</v>
          </cell>
        </row>
        <row r="603">
          <cell r="F603" t="str">
            <v>ОГРН 1187746146312, ИНН 9710048701</v>
          </cell>
          <cell r="G603" t="str">
            <v>ООО «Абсолют Страхование»,
период действия договора
с 16.05.2025 по 15.05.2026</v>
          </cell>
          <cell r="H603" t="str">
            <v>123056, 
г. Москва, 
пер. Большой Кондратьевский, д. 4, 
стр. 1, кв. 104</v>
          </cell>
          <cell r="I603" t="str">
            <v xml:space="preserve">ucsavari.ru </v>
          </cell>
          <cell r="J603" t="str">
            <v xml:space="preserve">ucsavari@mail.ru </v>
          </cell>
        </row>
        <row r="604">
          <cell r="F604" t="str">
            <v>ОГРН 1242600005570,
ИНН 2635261351</v>
          </cell>
          <cell r="G604" t="str">
            <v>СПАО «Ингоcстрах», 
период действия договора
с 10.05.2025 по 09.05.2026</v>
          </cell>
          <cell r="H604" t="str">
            <v>355035, 
Ставропольский край,
г. Ставрополь,
пр-кт. Кулакова, д. 8Б</v>
          </cell>
          <cell r="I604" t="str">
            <v>pko-avz.ru</v>
          </cell>
          <cell r="J604" t="str">
            <v>info@pko-avz.ru</v>
          </cell>
        </row>
        <row r="605">
          <cell r="F605" t="str">
            <v>ИНН 7801733771, 
ОГРН 1247800048760</v>
          </cell>
          <cell r="G605" t="str">
            <v>АО «АльфаСтрахование»,
период действия договора
с 01.07.2025 по 30.06.2026</v>
          </cell>
          <cell r="H605" t="str">
            <v>199106, 
г. Санкт-Петербург,
вн.тер.г. муниципальный
округ Гавань, 
пр-кт Средний В.О., 
д. 88, литера А, 
помещ. 40-Н, офис 705</v>
          </cell>
          <cell r="I605" t="str">
            <v>pko-aft.ru</v>
          </cell>
          <cell r="J605" t="str">
            <v>info@pko-aft.ru</v>
          </cell>
        </row>
        <row r="606">
          <cell r="F606" t="str">
            <v>ОГРН 1107746275229, ИНН 7709851710</v>
          </cell>
          <cell r="G606" t="str">
            <v>АО «Зетта Страхование»,
период действия договора
с 05.07.2025 по 04.07.2026</v>
          </cell>
          <cell r="H606" t="str">
            <v>109428, 
г. Москва, 
пр-кт Рязанский, 
д. 30/15, офис 206/3</v>
          </cell>
          <cell r="I606" t="str">
            <v>пкохорошийгод.рф</v>
          </cell>
          <cell r="J606" t="str">
            <v xml:space="preserve">pcogoodyear@mail.ru </v>
          </cell>
        </row>
        <row r="607">
          <cell r="F607" t="str">
            <v>ОГРН 1246100004611,
ИНН 6161150583</v>
          </cell>
          <cell r="G607" t="str">
            <v>СПАО «Ингосстрах»,
период действия договора
с 15.07.2025 по 14.07.2026</v>
          </cell>
          <cell r="H607" t="str">
            <v>344096,
Ростовская область,
г.о. Ростов-на-Дону,
г. Ростов-на-Дону,
пр-кт Королева,
зд. 7/19, оф. 608</v>
          </cell>
          <cell r="I607" t="str">
            <v>коллект.online</v>
          </cell>
          <cell r="J607" t="str">
            <v>SYSTEMCOLLECTRND@MAIL.RU</v>
          </cell>
        </row>
        <row r="608">
          <cell r="F608" t="str">
            <v>ОГРН 1247700418580, ИНН 9724193314</v>
          </cell>
          <cell r="G608" t="str">
            <v>ООО «Абсолют Страхование»,
период действия договора,
С 09.08.2025 по 08.08.2026</v>
          </cell>
          <cell r="H608" t="str">
            <v>115573, 
г. Москва, 
вн.тер.г. муниципальный
округ Зябликово, 
проезд Ореховый,
д. 39, к. 2, кв. 449</v>
          </cell>
          <cell r="I608" t="str">
            <v>legalgrupp.ru</v>
          </cell>
          <cell r="J608" t="str">
            <v>Legalgrupp77@yandex.ru</v>
          </cell>
        </row>
        <row r="609">
          <cell r="F609" t="str">
            <v>ОГРН 5147746339857, ИНН 7725848489</v>
          </cell>
          <cell r="G609" t="str">
            <v>ООО «Абсолют Страхование»,
период действия договора,
С 05.07.2025 по 04.07.2026</v>
          </cell>
          <cell r="H609" t="str">
            <v>109443, 
г. Москва, 
ул. Юных Ленинцев, 
д. 89, корп. 1, 
этаж/комн цоколь/3</v>
          </cell>
          <cell r="I609" t="str">
            <v>рантье.москва</v>
          </cell>
          <cell r="J609" t="str">
            <v>R5003399@yandex.ru</v>
          </cell>
        </row>
        <row r="610">
          <cell r="F610" t="str">
            <v>ОГРН 1247700479630, ИНН 9719070211</v>
          </cell>
          <cell r="G610" t="str">
            <v>АО «АльфаСтрахование»,
период действия договора
С 28.08.2025 по 27.08.2026</v>
          </cell>
          <cell r="H610" t="str">
            <v>105066, 
г. Москва,
вн.тер.г. муниципальный 
округ Басманный, 
ул. Нижняя Красносельская, 
д. 35, стр. 64,
помещ. 13/5</v>
          </cell>
          <cell r="I610" t="str">
            <v>beeclevercollect.ru</v>
          </cell>
          <cell r="J610" t="str">
            <v>info@beeclevercollect.ru</v>
          </cell>
        </row>
        <row r="611">
          <cell r="F611" t="str">
            <v>ОГРН 1247700495240, ИНН 9718263193</v>
          </cell>
          <cell r="G611" t="str">
            <v>ООО «Абсолют Страхование»,
период действия договора
С 02.08.2025 по 01.08.2026</v>
          </cell>
          <cell r="H611" t="str">
            <v>107061, 
г. Москва, 
вн.тер.г. муниципальный
округ Преображенское,
пл. Преображенская, 
д. 8</v>
          </cell>
          <cell r="I611" t="str">
            <v>PKOMEDIATOR.RU</v>
          </cell>
          <cell r="J611" t="str">
            <v>info@pkomediator.ru</v>
          </cell>
        </row>
        <row r="612">
          <cell r="F612" t="str">
            <v>ОГРН 1240300002172, 
ИНН 0300021964</v>
          </cell>
          <cell r="G612" t="str">
            <v>ООО "Абсолют Страхование"
период действия договора
С 08.04.2025 по 07.04.2026</v>
          </cell>
          <cell r="H612" t="str">
            <v xml:space="preserve">670042, 
Республика Бурятия, 
г. Улан-Удэ, 
ул. 3-й уч-к Дивизионная, д.836 кв.58 </v>
          </cell>
          <cell r="I612" t="str">
            <v>FINSPECBURO.RU</v>
          </cell>
          <cell r="J612" t="str">
            <v>finspecburo@mail.ru</v>
          </cell>
        </row>
        <row r="613">
          <cell r="F613" t="str">
            <v>ОГРН 1242600007540,
ИНН 2635261859</v>
          </cell>
          <cell r="G613" t="str">
            <v>СПАО «Ингоcстрах», 
Период действия договора
С 18.08.2025 по 17.08.2026</v>
          </cell>
          <cell r="H613" t="str">
            <v>355037, 
Ставропольский край,
г. Ставрополь,
ул. Доваторцев, д. 44Д</v>
          </cell>
          <cell r="I613" t="str">
            <v>диоген.space.ru</v>
          </cell>
          <cell r="J613" t="str">
            <v>diogen.2024@mail.ru</v>
          </cell>
        </row>
        <row r="614">
          <cell r="F614" t="str">
            <v>ОГРН 1244200008557,
ИНН 4205422890</v>
          </cell>
          <cell r="G614" t="str">
            <v>СПАО «Ингосстрах»,
период действия договора
с 30.08.2025 по 29.08.2026</v>
          </cell>
          <cell r="H614" t="str">
            <v>650000,
Кемеровская область – Кузбасс,
г.о. Кемеровский,
г. Кемерово,
пр-кт. Советский,
д. 2/7</v>
          </cell>
          <cell r="I614" t="str">
            <v>pkoprofee.ru</v>
          </cell>
          <cell r="J614" t="str">
            <v>info@pkoprofee.ru</v>
          </cell>
        </row>
        <row r="615">
          <cell r="F615" t="str">
            <v>ОГРН 1243400005166,
ИНН 3459086819</v>
          </cell>
          <cell r="G615" t="str">
            <v>СПАО «Ингосстрах»,
период действия договора
с 19.08.2025 по 18.08.2026</v>
          </cell>
          <cell r="H615" t="str">
            <v xml:space="preserve">400078,
Волгоградская область, г.о. город-герой Волгоград,
г. Волгоград, 
просп. им. В.И. Ленина, 
д. 98, офис 418
</v>
          </cell>
          <cell r="I615" t="str">
            <v>интеграл.space.ru</v>
          </cell>
          <cell r="J615" t="str">
            <v>integral2025@bk.ru</v>
          </cell>
        </row>
        <row r="616">
          <cell r="F616" t="str">
            <v>ОГРН 1157460005724,
ИНН 7460024758</v>
          </cell>
          <cell r="G616" t="str">
            <v/>
          </cell>
          <cell r="H616" t="str">
            <v>454008, 
Челябинская область, 
г. Челябинск, 
пр-кт Комсомольский, 
д. 14, офис 401</v>
          </cell>
          <cell r="I616" t="str">
            <v>pkoud.ru</v>
          </cell>
          <cell r="J616" t="str">
            <v>pkoud@mail.rup</v>
          </cell>
        </row>
        <row r="617">
          <cell r="F617" t="str">
            <v>ОГРН1142225014810,
ИНН 2225153627</v>
          </cell>
          <cell r="G617" t="str">
            <v>СПАО «Ингосстрах», 
период действия договора
с 08.08.2025 по 07.08.2026</v>
          </cell>
          <cell r="H617" t="str">
            <v>656043, 
Алтайский край, 
г. Барнаул, 
пр-кт Красноармейский,
д. 15, пом. Н16,</v>
          </cell>
          <cell r="I617" t="str">
            <v>altcons.ru</v>
          </cell>
          <cell r="J617" t="str">
            <v>paucfo22kam@yandex.ru</v>
          </cell>
        </row>
        <row r="618">
          <cell r="F618" t="str">
            <v>ОГРН 1245400031381,
ИНН 5406843025</v>
          </cell>
          <cell r="G618" t="str">
            <v>СПАО «Ингосстрах», 
период действия договора
с 05.11.2025 по 04.11.2026</v>
          </cell>
          <cell r="H618" t="str">
            <v>630007, 
Новосибирская область,
г.о. город Новосибирск, 
г. Новосибирск, 
ул. Коммунистическая, 
зд. 35, к. 3</v>
          </cell>
          <cell r="I618" t="str">
            <v>bcollect.ru</v>
          </cell>
          <cell r="J618" t="str">
            <v>bcollect.nsk@mail.ru</v>
          </cell>
        </row>
        <row r="619">
          <cell r="F619" t="str">
            <v>ИНН 7840115899,
ОГРН 1247800100998</v>
          </cell>
          <cell r="G619" t="str">
            <v>АО  «АльфаСтрахование»,
период действия договора
с 01.11.2024 по 31.10.2025</v>
          </cell>
          <cell r="H619" t="str">
            <v>199106, 
г.Санкт-Петербург,
вн.тер.г. муниципальный
округ Гавань,
пр-т Средний В.О., 
д. 88, литера А, 
пом. 40-Н</v>
          </cell>
          <cell r="I619" t="str">
            <v>pko-fk.ru</v>
          </cell>
          <cell r="J619" t="str">
            <v>info@pko-fk.ru</v>
          </cell>
        </row>
        <row r="620">
          <cell r="F620" t="str">
            <v>ОГРН 1151832017105,    
ИНН 1841056860</v>
          </cell>
          <cell r="G620" t="str">
            <v/>
          </cell>
          <cell r="H620" t="str">
            <v>426068, 
Удмуртская Республика, г.о. город  Ижевск, 
г. Ижевск, 
ул. им. Петрова, 
д. 51, офис 3</v>
          </cell>
          <cell r="I620" t="str">
            <v>union18.ru</v>
          </cell>
          <cell r="J620" t="str">
            <v xml:space="preserve">unionv18@yandex.ru </v>
          </cell>
        </row>
        <row r="621">
          <cell r="F621" t="str">
            <v>ОГРН 1211600001821,
ИНН 1656117090</v>
          </cell>
          <cell r="G621" t="str">
            <v>СПАО «Ингосстрах»,
период действия договора
с 21.11.2024 по 20.11.2025</v>
          </cell>
          <cell r="H621" t="str">
            <v>420054, 
Республика Татарстан,
г.о. город Казань,
г. Казань,
ул. Лукницкого,
д. 2, кабинет 713</v>
          </cell>
          <cell r="I621" t="str">
            <v>pko-kompass.ru</v>
          </cell>
          <cell r="J621" t="str">
            <v>pko.kompass@mail.ru</v>
          </cell>
        </row>
        <row r="622">
          <cell r="F622" t="str">
            <v>ОГРН 1247700619946,
ИНН 9704250356</v>
          </cell>
          <cell r="G622" t="str">
            <v>АО «АльфаСтрахование»,
период действия договора
с 15.11.2024 по 14.11.2025</v>
          </cell>
          <cell r="H622" t="str">
            <v>119021, 
г. Москва, 
вн.тер.г. муниципальный
округ Хамовники, 
пер. Оболенский, 
д. 9, к. 3, помещ. 2/П</v>
          </cell>
          <cell r="I622" t="str">
            <v>пэйбэк.рф</v>
          </cell>
          <cell r="J622" t="str">
            <v>5919133@mail.ru</v>
          </cell>
        </row>
        <row r="623">
          <cell r="F623" t="str">
            <v>ОГРН 1247700552330,
ИНН 7708440146</v>
          </cell>
          <cell r="G623" t="str">
            <v>СПАО «Ингосстрах»,
период действия договора
с 08.11.2025 по 07.11.2026</v>
          </cell>
          <cell r="H623" t="str">
            <v>129090, 
г. Москва, 
вн. тер. г. муниципальный
округ Красносельский,
пер. Грохольский, 
д. 29, к. 1</v>
          </cell>
          <cell r="I623" t="str">
            <v>finpravsecurity.ru</v>
          </cell>
          <cell r="J623" t="str">
            <v>info@finpravsecurity.ru</v>
          </cell>
        </row>
        <row r="624">
          <cell r="F624" t="str">
            <v>ОГРН 1241800013553,
ИНН 1800024700</v>
          </cell>
          <cell r="G624" t="str">
            <v/>
          </cell>
          <cell r="H624" t="str">
            <v>427962, 
Удмуртская Республика,
г.о. город  Сарапул, 
г. Сарапул, 
ул. Советская, 
д. 17 а</v>
          </cell>
          <cell r="I624" t="str">
            <v>kollektorbf.ru</v>
          </cell>
          <cell r="J624" t="str">
            <v>dir@kollektorbf.ru</v>
          </cell>
        </row>
        <row r="625">
          <cell r="F625" t="str">
            <v>ОГРН 1243400009600,
ИНН 3459087354</v>
          </cell>
          <cell r="G625" t="str">
            <v>АО «АльфаСтрахование», 
период действия договора 
с 08.11.2025 по 07.11.2026</v>
          </cell>
          <cell r="H625" t="str">
            <v>400007, 
Волгоградская область, г.о. город-герой Волгоград,
г. Волгоград, 
пр-кт им. В.И. Ленина, 
д. 85, офис 2</v>
          </cell>
          <cell r="I625" t="str">
            <v xml:space="preserve">vlgkollekt34.ru     </v>
          </cell>
          <cell r="J625" t="str">
            <v>PKO.Volga-Kollekt@yandex.ru</v>
          </cell>
        </row>
        <row r="626">
          <cell r="F626" t="str">
            <v>ОГРН 1247700720838,
ИНН 9724206796</v>
          </cell>
          <cell r="G626" t="str">
            <v>ООО «Абсолют Страхование»,
период действия договора
с 12.11.2025 по 11.11.2026</v>
          </cell>
          <cell r="H626" t="str">
            <v>115551, 
г. Москва, 
вн.тер.г. муниципальный
округ Орехово-Борисово
Северное, 
проезд Шипиловский, 
д. 47, помещ. 13Н</v>
          </cell>
          <cell r="I626" t="str">
            <v>pkofort.ru</v>
          </cell>
          <cell r="J626" t="str">
            <v>fort-collekt@mail.ru</v>
          </cell>
        </row>
        <row r="627">
          <cell r="F627" t="str">
            <v>ОГРН 1243600017088,
ИНН 3665828745</v>
          </cell>
          <cell r="G627" t="str">
            <v>СПАО «Ингострах» ,
период действия договора
с 23.01.2025 по 22.01.2026</v>
          </cell>
          <cell r="H627" t="str">
            <v>394006, 
Воронежская область,
г.Воронеж, 
ул. 20-летия Октября,
д.90б, оф.412</v>
          </cell>
          <cell r="I627" t="str">
            <v>fks-vrn.ru</v>
          </cell>
          <cell r="J627" t="str">
            <v>fks-vrn@mail.ru</v>
          </cell>
        </row>
        <row r="628">
          <cell r="F628" t="str">
            <v>ОГРН 1247700771394, ИНН 9714064623</v>
          </cell>
          <cell r="G628" t="str">
            <v>СПАО «Ингосстрах»,
период действия договора
с 05.12.2024 по 04.12.2025</v>
          </cell>
          <cell r="H628" t="str">
            <v>123007, 
г. Москва, 
вн.тер.г. муниципальный
округ Хорошевский, 
ш. Хорошёвское, 
д. 13А, к. 3, помещ. 4П</v>
          </cell>
          <cell r="I628" t="str">
            <v>gorcollect.pro</v>
          </cell>
          <cell r="J628" t="str">
            <v>pco.collect@gmail.com</v>
          </cell>
        </row>
        <row r="629">
          <cell r="F629" t="str">
            <v>ОГРН 1247700287878, ИНН 7708434569</v>
          </cell>
          <cell r="G629" t="str">
            <v>ООО «Абсолют Страхование»,
период действия договора,
с 20.02.2025 по 19.02.2026</v>
          </cell>
          <cell r="H629" t="str">
            <v>107078, 
г. Москва, 
вн.тер.г. муниципальный округ Красносельский,
пр-д Красноворотский, 
д. 3, стр. 1, пом. 1/М</v>
          </cell>
          <cell r="I629" t="str">
            <v>pco-bestsinvestkonsalt.ru</v>
          </cell>
          <cell r="J629" t="str">
            <v>bs-invest@inbox.ru</v>
          </cell>
        </row>
        <row r="630">
          <cell r="F630" t="str">
            <v>ОГРН 1242100008590, ИНН 2100021544</v>
          </cell>
          <cell r="G630" t="str">
            <v>ООО «Абсолют Страхование»,
период действия договора
с 05.03.2025 по 04.03.2026</v>
          </cell>
          <cell r="H630" t="str">
            <v>428000, 
Чувашская Республика – Чувашия, 
г.о. город Чебоксары,
г. Чебоксары,
ул. Афанасьева, 
д. 8, офис 302</v>
          </cell>
          <cell r="I630" t="str">
            <v xml:space="preserve"> sigma-collekt.ru</v>
          </cell>
          <cell r="J630" t="str">
            <v xml:space="preserve"> sigma-collekt@mail.ru</v>
          </cell>
        </row>
        <row r="631">
          <cell r="F631" t="str">
            <v>ОГРН 1247700606757, ИНН 9722083732</v>
          </cell>
          <cell r="G631" t="str">
            <v>ПАО СК «Росгосстрах»,
период действия договора
с 06.11.2025 по 05.11.2026</v>
          </cell>
          <cell r="H631" t="str">
            <v>115088, 
г. Москва, 
вн.тер.г.муниципальный
округ Южнопортовый, 
ул. 1-ая Дубровская, 
д. 13А, стр. 2</v>
          </cell>
          <cell r="I631" t="str">
            <v>rugevit.com</v>
          </cell>
          <cell r="J631" t="str">
            <v>info@rugevit.com</v>
          </cell>
        </row>
        <row r="632">
          <cell r="F632" t="str">
            <v>ОГРН 1155476000855, ИНН 5402001331</v>
          </cell>
          <cell r="G632" t="str">
            <v>СПАО «Ингосстрах», 
период действия договора
с 05.03.2025 по 04.03.2026</v>
          </cell>
          <cell r="H632" t="str">
            <v>121352, 
г. Москва,
вн. тер. г. муниципальный округ
Фили-Давыдково, 
ул. Давыдковская,
д. 18, кв. 78</v>
          </cell>
          <cell r="I632" t="str">
            <v>pko-avantage.ru</v>
          </cell>
          <cell r="J632" t="str">
            <v>info@pko-avantage.ru</v>
          </cell>
        </row>
        <row r="633">
          <cell r="F633" t="str">
            <v>ОГРН 1247600011526,
ИНН 7627061196</v>
          </cell>
          <cell r="G633" t="str">
            <v>АО «Совкомбанк страхование»,
период действия договора 
с 05.03.2025 по 04.03.2026</v>
          </cell>
          <cell r="H633" t="str">
            <v>454004, 
Челябинская область, 
г.о. Челябинский, 
г. Челябинск, 
ул. Академика Королева,
д. 48, кв. 63</v>
          </cell>
          <cell r="I633" t="str">
            <v>pkorubikon.ru</v>
          </cell>
          <cell r="J633" t="str">
            <v>info@pkorubikon.ru</v>
          </cell>
        </row>
        <row r="634">
          <cell r="F634" t="str">
            <v>ОГРН 1187746377411,
ИНН 7743250388</v>
          </cell>
          <cell r="G634" t="str">
            <v>СПАО «Ингосстрах»,
период действия договора
с 15.11.2024 по 14.11.2025</v>
          </cell>
          <cell r="H634" t="str">
            <v>125212, 
г. Москва, 
вн.тер.г. муниципальный округ Головинский, 
б-р Кронштадтский, 
д. 7А, помещ. 1/1</v>
          </cell>
          <cell r="I634" t="str">
            <v>hublegal.ru</v>
          </cell>
          <cell r="J634" t="str">
            <v xml:space="preserve">info@hublegal.ru </v>
          </cell>
        </row>
        <row r="635">
          <cell r="F635" t="str">
            <v>ОГРН 1232100004542,
ИНН 2100008039</v>
          </cell>
          <cell r="G635" t="str">
            <v>СПАО «Ингосстрах», 
период действия договора
с 10.03.2025 по 09.03.2026</v>
          </cell>
          <cell r="H635" t="str">
            <v>603022, 
Нижегородская область,
г. Нижний Новгород, 
ул. Тимирязева, 
д. 15, корп. 2, помещ. П33</v>
          </cell>
          <cell r="I635" t="str">
            <v>pkofindolg.ru</v>
          </cell>
          <cell r="J635" t="str">
            <v>vektor21223@yandex.ru</v>
          </cell>
        </row>
        <row r="636">
          <cell r="F636" t="str">
            <v>ОГРН 1237000005990,
ИНН 7000008612</v>
          </cell>
          <cell r="G636" t="str">
            <v>СПАО «Ингосстрах»,
период действия договора
с 18.01.2025 по 17.01.2026</v>
          </cell>
          <cell r="H636" t="str">
            <v xml:space="preserve">634034, 
Томская область, 
г Томск, 
ул Кулева, 
д. 24, офис 302 
</v>
          </cell>
          <cell r="I636" t="str">
            <v>incredit.su</v>
          </cell>
          <cell r="J636" t="str">
            <v xml:space="preserve">increditorg@mail.ru </v>
          </cell>
        </row>
        <row r="637">
          <cell r="F637" t="str">
            <v>ИНН 7842226280, 
ОГРН 1247800118224</v>
          </cell>
          <cell r="G637" t="str">
            <v>АО «АльфаСтрахование»,
период действия договора
с 27.12.2024 по 26.12.2025</v>
          </cell>
          <cell r="H637" t="str">
            <v>191015, 
г. Санкт-Петербург,
вн.тер.г. муниципальный
округ Смольнинское, 
ул. Шпалерная, 
д. 54/2, литера А, 
офис 416</v>
          </cell>
          <cell r="I637" t="str">
            <v>пкоцв.рф</v>
          </cell>
          <cell r="J637" t="str">
            <v>centrvzyskania@xmail.ru</v>
          </cell>
        </row>
        <row r="638">
          <cell r="F638" t="str">
            <v>ОГРН 1247700787179,
ИНН 9704254664</v>
          </cell>
          <cell r="G638" t="str">
            <v>ООО «БСД»,
период действия договора
с 19.03.2025 по 18.03.2026</v>
          </cell>
          <cell r="H638" t="str">
            <v>119019, 
г. Москва, 
вн. тер. г.муниципальный
округ Арбат, 
пер. Староваганьковский,
д. 19, стр. 7.</v>
          </cell>
          <cell r="I638" t="str">
            <v>мткколлект.рф</v>
          </cell>
          <cell r="J638" t="str">
            <v>vsnooze@gmail.com</v>
          </cell>
        </row>
        <row r="639">
          <cell r="F639" t="str">
            <v>ОГРН 1255400009358, ИНН 5402087120</v>
          </cell>
          <cell r="G639" t="str">
            <v>АО «АльфаСтрахование»,
период действия договора
с 22.04.2025 по 21.04.2026</v>
          </cell>
          <cell r="H639" t="str">
            <v>630049, 
Новосибирская область,
г.о. город Новосибирск, 
г. Новосибирск, 
пр-т Красный, 
д. 167/3</v>
          </cell>
          <cell r="I639" t="str">
            <v>человеквзаконе.рф</v>
          </cell>
          <cell r="J639" t="str">
            <v>chelovekvzakonr@bk.ru</v>
          </cell>
        </row>
        <row r="640">
          <cell r="F640" t="str">
            <v>ОГРН 1125263003711,
ИНН 5263092667</v>
          </cell>
          <cell r="G640" t="str">
            <v>СПАО «Ингосстрах»,
период действия договора
с 21.04.2025 по 20.04.2026</v>
          </cell>
          <cell r="H640" t="str">
            <v xml:space="preserve">603040, 
Нижегородская область,
г. Нижний Новгород, 
ул. Ногина, 
д. 9, кв. 16 </v>
          </cell>
          <cell r="I640" t="str">
            <v>pko-pravozaschitnik.ru</v>
          </cell>
          <cell r="J640" t="str">
            <v>pko@bankrotim.pro</v>
          </cell>
        </row>
        <row r="641">
          <cell r="F641" t="str">
            <v>ОГРН 1092801011600,
ИНН 2801146767</v>
          </cell>
          <cell r="G641" t="str">
            <v>СПАО «Ингосстрах»,
период действия договора
с 30.01.2025 по 29.01.2026</v>
          </cell>
          <cell r="H641" t="str">
            <v xml:space="preserve">143080, 
Московская область,
г.о. Одинцовский, 
дп Лесной городок, 
ул. Школьная,
д. 1, помещ. 17 этаж 7
</v>
          </cell>
          <cell r="I641" t="str">
            <v>serioustrade.ru</v>
          </cell>
          <cell r="J641" t="str">
            <v>serious@serioustrade.ru</v>
          </cell>
        </row>
        <row r="642">
          <cell r="F642" t="str">
            <v>ОГРН 1215000125152,
ИНН 5032335873</v>
          </cell>
          <cell r="G642" t="str">
            <v>АО «Совкомбанк страхование»,
период действия договора
с 11.02.2025 по 10.02.2026</v>
          </cell>
          <cell r="H642" t="str">
            <v xml:space="preserve">143001, 
Московская область,
г.о. Одинцовский,
г. Одинцово, 
ул. Сколковская,
д. 5А, кв. 492
</v>
          </cell>
          <cell r="I642" t="str">
            <v>pkoetalon.ru</v>
          </cell>
          <cell r="J642" t="str">
            <v>uc.etalon@mail.ru</v>
          </cell>
        </row>
        <row r="643">
          <cell r="F643" t="str">
            <v xml:space="preserve">ОГРН 1250800003717,
ИНН 0800029295 </v>
          </cell>
          <cell r="G643" t="str">
            <v>ООО «Абсолют Страхование»,
период действия страхования 
с 07.05.2025 по 06.05.2026</v>
          </cell>
          <cell r="H643" t="str">
            <v>358014,  
Республика Калмыкия,
г.о. город Элиста.
г. Элиста, 
ул. им. М.З. Аккочкарова,
д. 25, помещ. 8.</v>
          </cell>
          <cell r="I643" t="str">
            <v>PKOEI.RU</v>
          </cell>
          <cell r="J643" t="str">
            <v>info@pkoei.ru</v>
          </cell>
        </row>
        <row r="644">
          <cell r="F644" t="str">
            <v xml:space="preserve">ОГРН 1250800003673,
ИНН 0800029256 </v>
          </cell>
          <cell r="G644" t="str">
            <v>ООО «Абсолют Страхование»,
период действия страхования
с 07.05.2025 по 06.05.2026</v>
          </cell>
          <cell r="H644" t="str">
            <v>358014,  
Республика Калмыкия,
г. Элиста, 
ул. им. М.З. Аккочкарова,
д. 32, помещ. 1.</v>
          </cell>
          <cell r="I644" t="str">
            <v>PKOIG.RU</v>
          </cell>
          <cell r="J644" t="str">
            <v>pkoivagroup@mail.ru</v>
          </cell>
        </row>
        <row r="645">
          <cell r="F645" t="str">
            <v>ИНН 7814850070, 
ОГРН 1257800028310</v>
          </cell>
          <cell r="G645" t="str">
            <v>АО «Ингосстрах»,
период действия договора
с 15.04.2025 по 14.04.2026</v>
          </cell>
          <cell r="H645" t="str">
            <v>197342,
г. Санкт-Петербург,
вн.тер.г. муниципальный
округ Ланское, 
ул. Торжковская, 
д. 5, литера А, 
помещ. 13-Н, ком. 93</v>
          </cell>
          <cell r="I645" t="str">
            <v>pko-aword.ru</v>
          </cell>
          <cell r="J645" t="str">
            <v>george_pc@bk.ru</v>
          </cell>
        </row>
        <row r="646">
          <cell r="F646" t="str">
            <v>ОГРН 1253800003490, 
ИНН 3849106877</v>
          </cell>
          <cell r="G646" t="str">
            <v>СПАО "Ингосстрах", 
период действия договора
с 01.04.25 по 31.05.2026</v>
          </cell>
          <cell r="H646" t="str">
            <v>664047, 
Иркутская область, 
г.о. город Иркутск, 
г. Иркутск, 
ул. Карла Либкнехта, 
д. 121, офис 507</v>
          </cell>
          <cell r="I646" t="str">
            <v>pkobaikal.ru</v>
          </cell>
          <cell r="J646" t="str">
            <v>pkobaykal@mail.ru</v>
          </cell>
        </row>
        <row r="647">
          <cell r="F647" t="str">
            <v>ОГРН 1256300009943,
ИНН 6318076228</v>
          </cell>
          <cell r="G647" t="str">
            <v xml:space="preserve">САО «ВСК»,
период действия договора
с 06.05.2025 по 05.05.2026;
</v>
          </cell>
          <cell r="H647" t="str">
            <v>443081, 
Самарская область, 
г.о. Самара, 
вн.р-н Советский, 
г. Самара, 
ул. Стара Загора, 
д. 27</v>
          </cell>
          <cell r="I647" t="str">
            <v>http://equity-group.ru/</v>
          </cell>
          <cell r="J647" t="str">
            <v>phoequity@ro.ru</v>
          </cell>
        </row>
        <row r="648">
          <cell r="F648" t="str">
            <v>ОГРН 1257400009195, 
ИНН 7453364200</v>
          </cell>
          <cell r="G648" t="str">
            <v>СПАО «Ингосстрах»,
период действия договора
с 29.05.2025 по 28.05.2026</v>
          </cell>
          <cell r="H648" t="str">
            <v>454020, 
Челябинская область, 
г.о. Челябинский,
г. Челябинск, 
ул. Энтузиастов, 
д. 30, помещ. 26</v>
          </cell>
          <cell r="I648" t="str">
            <v>avdural.ru</v>
          </cell>
          <cell r="J648" t="str">
            <v xml:space="preserve">avdural@bk.ru </v>
          </cell>
        </row>
        <row r="649">
          <cell r="F649" t="str">
            <v>ОГРН 1256100007393,
ИНН 61652423090</v>
          </cell>
          <cell r="G649" t="str">
            <v>СПАО «Ингосстрах»,
период действия договора
с 24.04.2025 по 23.04.2026</v>
          </cell>
          <cell r="H649" t="str">
            <v>344064,
Ростовская область,
г.о. Ростов-на-Дону,
г. Ростов-на-Дону,
пр-кт Королева,
зд. 1Ю, ком. 19</v>
          </cell>
          <cell r="I649" t="str">
            <v>bp-3-nabat.ru</v>
          </cell>
          <cell r="J649" t="str">
            <v>nabat.pko@bk.ru</v>
          </cell>
        </row>
        <row r="650">
          <cell r="F650" t="str">
            <v>ОГРН: 1255400010645 ИНН: 5406847326</v>
          </cell>
          <cell r="G650" t="str">
            <v>СПАО «Ингосстрах», 
период действия договора 
с 24.04.2025 по 23.04.2026</v>
          </cell>
          <cell r="H650" t="str">
            <v>630007, 
Новосибирская область, 
г.о. город Новосибирск, 
г. Новосибирск, 
ул. Серебренниковская, 
д. 14, офис 202</v>
          </cell>
          <cell r="I650" t="str">
            <v>bp3alkor.ru</v>
          </cell>
          <cell r="J650" t="str">
            <v>ooopko.alkor@mail.ru</v>
          </cell>
        </row>
        <row r="651">
          <cell r="F651" t="str">
            <v>ОГРН12118000027,
ИНН 1832159860</v>
          </cell>
          <cell r="G651" t="str">
            <v>АО «Альфа Страхование»,
период действия договора
с 17.07.2025 по 16.07.2026</v>
          </cell>
          <cell r="H651" t="str">
            <v>426006, 
Удмуртская Республика,
г.о. город Ижевск,
г. Ижевск, 
ул. Телегина, 
д. 30, оф. 208.</v>
          </cell>
          <cell r="I651" t="str">
            <v xml:space="preserve">rfgcompany.ru </v>
          </cell>
          <cell r="J651" t="str">
            <v xml:space="preserve">rfg.company@mail.ru </v>
          </cell>
        </row>
        <row r="652">
          <cell r="F652" t="str">
            <v>ОГРН 1253400002316,
ИНН 3459088044</v>
          </cell>
          <cell r="G652" t="str">
            <v>СПАО «Ингосстрах»,
период действия договора
с 24.04.2025 по 23.04.2026</v>
          </cell>
          <cell r="H652" t="str">
            <v>400078, 
Волгоградская область,
г.о. город-герой
Волгоград, 
г. Волгоград, 
пр-кт им. В.И. Ленина, 
д. 98, офис 504-508</v>
          </cell>
          <cell r="I652" t="str">
            <v>bp3miram.ru</v>
          </cell>
          <cell r="J652" t="str">
            <v>miram.pko@bk.ru</v>
          </cell>
        </row>
        <row r="653">
          <cell r="F653" t="str">
            <v>ОГРН 1245000124346,
ИНН 5003166395</v>
          </cell>
          <cell r="G653" t="str">
            <v xml:space="preserve">ООО «Абсолют Страхование»,
период действия договора
с 21.03.2025 по 20.03.2026
</v>
          </cell>
          <cell r="H653" t="str">
            <v xml:space="preserve">142701, 
Московская область,
г.о. Ленинский, 
г. Видное,
ул. Березовая, 
д. 9, помещ. 23, ком. 1 
</v>
          </cell>
          <cell r="I653" t="str">
            <v>pkob2.ru</v>
          </cell>
          <cell r="J653" t="str">
            <v xml:space="preserve">pko.b2@yandex.ru </v>
          </cell>
        </row>
        <row r="654">
          <cell r="F654" t="str">
            <v>ОГРН 1247400021967,
ИНН 7449154545</v>
          </cell>
          <cell r="G654" t="str">
            <v>АО «АльфаСтрахование»,
период действия договора
с 21.07.2025 по 20.07.2026</v>
          </cell>
          <cell r="H654" t="str">
            <v>456601, 
Челябинская область, г.о. Копейский,
г. Копейск, 
ул. Борьбы, 
д. 63</v>
          </cell>
          <cell r="I654" t="str">
            <v>pko-buro.ru</v>
          </cell>
          <cell r="J654" t="str">
            <v>info@pkoburo.ru</v>
          </cell>
        </row>
        <row r="655">
          <cell r="F655" t="str">
            <v>ОГРН 1246100031143, 
ИНН 6165241369</v>
          </cell>
          <cell r="G655" t="str">
            <v>ООО "Абсолют Страхование",
период действия договора
с 30.05.2025 по 29.05.2026</v>
          </cell>
          <cell r="H655" t="str">
            <v>344012, 
Ростовская область, 
г.о. город 
Ростов-на-Дону, 
г. Ростов-на-Дону, 
пр-кт Буденновский, 
д. 120/1, офис 35,37.</v>
          </cell>
          <cell r="I655" t="str">
            <v>vsevernem.online</v>
          </cell>
          <cell r="J655" t="str">
            <v>vsevernem.pko@yandex.ru</v>
          </cell>
        </row>
        <row r="656">
          <cell r="F656" t="str">
            <v>ОГРН 1217700524766,
ИНН 9724061540</v>
          </cell>
          <cell r="G656" t="str">
            <v>АО «Зетта Страхование»,
период действия договора 
С10.06.2025 по 09.06.2026</v>
          </cell>
          <cell r="H656" t="str">
            <v>115230 
г. Москва, 
вн.тер.г. муниципальный
округ Нагатино-Садовники, 
проезд Хлебозаводский,
 д. 7, стр. 9, 
помещ. 9/Н</v>
          </cell>
          <cell r="I656" t="str">
            <v xml:space="preserve">istproff.ru </v>
          </cell>
          <cell r="J656" t="str">
            <v>istproff@yandex.ru</v>
          </cell>
        </row>
        <row r="657">
          <cell r="F657" t="str">
            <v>ОГРН  0800031713, 
ИНН 1250800006137</v>
          </cell>
          <cell r="G657" t="str">
            <v>ООО «Абсолют страхование»,
период действия договора 
с 11.08.2025 по 10.08.2026</v>
          </cell>
          <cell r="H657" t="str">
            <v>358014,  
Республика Калмыкия,
г. Элиста, 
ул. им. М.З. Аккочкарова,
д. 32, помещ. 2.</v>
          </cell>
          <cell r="I657" t="str">
            <v xml:space="preserve"> pkonasledie.ru</v>
          </cell>
          <cell r="J657" t="str">
            <v>pkonasledie@mail.ru</v>
          </cell>
        </row>
        <row r="658">
          <cell r="F658" t="str">
            <v>ОГРН 1246300004301, ИНН 6311197544</v>
          </cell>
          <cell r="G658" t="str">
            <v>СПАО «Ингосстрах», 
период действия договора
с 14.08.2025 по 13.08.2026</v>
          </cell>
          <cell r="H658" t="str">
            <v>358000, 
Республика Калмыкия, 
г.о. город Элиста,
г. Элиста,
 ул. В.И. Ленина,
д. 240, помещ. 402</v>
          </cell>
          <cell r="I658" t="str">
            <v xml:space="preserve"> мира.online</v>
          </cell>
          <cell r="J658" t="str">
            <v>ooo.mira.00@bk.ru</v>
          </cell>
        </row>
        <row r="659">
          <cell r="F659" t="str">
            <v>ОГРН 1251400005977,
ИНН 1400048714</v>
          </cell>
          <cell r="G659" t="str">
            <v xml:space="preserve">СПАО «Ингосстрах»,
период действия договора
с 31.07.2023 по 30.07.2026       </v>
          </cell>
          <cell r="H659" t="str">
            <v>677000,
Республика Саха (Якутия),
г. Якутск,
ул. Дзержинского, д.11 помещ.4</v>
          </cell>
          <cell r="I659" t="str">
            <v>finpotok.ru</v>
          </cell>
          <cell r="J659" t="str">
            <v>finpotok2025@bk.ru</v>
          </cell>
        </row>
        <row r="660">
          <cell r="F660" t="str">
            <v>ИНН 7801708180, 
ОГРН 1227800001637</v>
          </cell>
          <cell r="G660" t="str">
            <v>АО «Совкомбанк Страхование»,
период действия договора
с 01.08.2025 по 31.07.2026.</v>
          </cell>
          <cell r="H660" t="str">
            <v>195279, 
г. Санкт-Петербург,
вн.тер.г. муниципальный
округ Пороховые, 
пр-кт Индустриальный, 
д. 44, литера А, 
помещ. 1-Н, каб. 315</v>
          </cell>
          <cell r="I660" t="str">
            <v>PKOPREV.RU</v>
          </cell>
          <cell r="J660" t="str">
            <v>office@pkoprev.ru</v>
          </cell>
        </row>
        <row r="661">
          <cell r="F661" t="str">
            <v>ОГРН 1237700009360, ИНН 7707481573</v>
          </cell>
          <cell r="G661" t="str">
            <v>СПАО «Ингосстрах», 
период действия договора 
с 01.08.2025 по 31.07.2026</v>
          </cell>
          <cell r="H661" t="str">
            <v>121087, 
г. Москва, 
вн.тер.г. муниципальный
округ Филевский парк, 
ул. Барклая, 
д. 6, стр. 5,
помещ. 22И/4</v>
          </cell>
          <cell r="I661" t="str">
            <v>эквитилаб.рф</v>
          </cell>
          <cell r="J661" t="str">
            <v>ekvitilab@yandex.ru</v>
          </cell>
        </row>
        <row r="662">
          <cell r="F662" t="str">
            <v>ОГРН 1251800010923,   ИНН 1800039961</v>
          </cell>
          <cell r="G662" t="str">
            <v>ООО «Абсолют Страхование».
период действия договора
с 05.09.2025 по 04.09.2026</v>
          </cell>
          <cell r="H662" t="str">
            <v>427960, 
Удмуртская Республика, 
г.о. город  Сарапул,
г. Сарапул, 
ул. Советская, 
д. 2, помещ. 12</v>
          </cell>
          <cell r="I662" t="str">
            <v xml:space="preserve">pkovid.ru. </v>
          </cell>
          <cell r="J662" t="str">
            <v>pkovid@rosmail.su</v>
          </cell>
        </row>
        <row r="663">
          <cell r="F663" t="str">
            <v>ОГРН 1196952005040, 
ИНН 6950227988</v>
          </cell>
          <cell r="G663" t="str">
            <v>АО «АльфаСтрахование»,
период действия договора
с 28.04.2025 по 27.04.2026</v>
          </cell>
          <cell r="H663" t="str">
            <v>170041, 
Тверская область, 
г.о. город Тверь, 
г. Тверь, 
пр-кт Комсомольский,
д.17/56, ком. 17, 
помещ. XIV</v>
          </cell>
          <cell r="I663" t="str">
            <v>pko-vira.ru</v>
          </cell>
        </row>
        <row r="664">
          <cell r="F664" t="str">
            <v>ОГРН 1205200028120,
ИНН 5257198055</v>
          </cell>
          <cell r="G664" t="str">
            <v>ООО "Абсолют Страхование", 
период действия договора
с 15.07.2025 по 14.07.2025</v>
          </cell>
          <cell r="H664" t="str">
            <v>603159, 
Нижегородская обл., 
г. Нижний Новгород,
Волжская наб., 
д. 23, кв. 5</v>
          </cell>
          <cell r="I664" t="str">
            <v>bankrnn.ru</v>
          </cell>
          <cell r="J664" t="str">
            <v>info@bankrnn.ru</v>
          </cell>
        </row>
      </sheetData>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0150D99-A0BD-4162-B564-3E152C31BD68}" autoFormatId="16" applyNumberFormats="0" applyBorderFormats="0" applyFontFormats="0" applyPatternFormats="0" applyAlignmentFormats="0" applyWidthHeightFormats="0">
  <queryTableRefresh nextId="15" unboundColumnsRight="7">
    <queryTableFields count="13">
      <queryTableField id="1" name="ИНН" tableColumnId="1"/>
      <queryTableField id="2" name="Token" tableColumnId="2"/>
      <queryTableField id="3" name="Company_Names" tableColumnId="3"/>
      <queryTableField id="4" name="Employee_Count" tableColumnId="4"/>
      <queryTableField id="5" name="Ген. директор" tableColumnId="5"/>
      <queryTableField id="6" name="Учредитель" tableColumnId="6"/>
      <queryTableField id="14" dataBound="0" tableColumnId="14"/>
      <queryTableField id="7" dataBound="0" tableColumnId="7"/>
      <queryTableField id="9" dataBound="0" tableColumnId="9"/>
      <queryTableField id="12" dataBound="0" tableColumnId="12"/>
      <queryTableField id="10" dataBound="0" tableColumnId="10"/>
      <queryTableField id="11" dataBound="0" tableColumnId="11"/>
      <queryTableField id="13" dataBound="0"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7DF050-A0D1-4FCA-9E39-A45E389B2050}" name="Таблица_Sheet1" displayName="Таблица_Sheet1" ref="A2:M654" tableType="queryTable" totalsRowShown="0">
  <autoFilter ref="A2:M654" xr:uid="{9C7DF050-A0D1-4FCA-9E39-A45E389B2050}"/>
  <tableColumns count="13">
    <tableColumn id="1" xr3:uid="{C7A44E3A-703C-4962-9A8E-12BEB1465F0A}" uniqueName="1" name="ИНН" queryTableFieldId="1"/>
    <tableColumn id="2" xr3:uid="{486700E0-D554-4AA2-AFED-52036D9A06C7}" uniqueName="2" name="Token" queryTableFieldId="2" dataDxfId="11"/>
    <tableColumn id="3" xr3:uid="{271BB999-7195-4D32-B300-3A86FEA5CFED}" uniqueName="3" name="Company_Names" queryTableFieldId="3" dataDxfId="10"/>
    <tableColumn id="4" xr3:uid="{2D8395B3-3431-4253-B734-06D83F021497}" uniqueName="4" name="Employee_Count" queryTableFieldId="4" dataDxfId="9"/>
    <tableColumn id="5" xr3:uid="{CB582706-6682-4CC2-94D4-162B18FB27F6}" uniqueName="5" name="Ген. директор" queryTableFieldId="5" dataDxfId="8"/>
    <tableColumn id="6" xr3:uid="{B5224703-E5FF-4A68-8B4C-C8629BBDC473}" uniqueName="6" name="Учредитель" queryTableFieldId="6" dataDxfId="7"/>
    <tableColumn id="14" xr3:uid="{3C34CAD8-C626-4F63-AF24-7C185DECA580}" uniqueName="14" name="Название компании" queryTableFieldId="14" dataDxfId="6">
      <calculatedColumnFormula>VLOOKUP(Таблица_Sheet1[[#This Row],[ИНН]],main_Расчет!$D:$F,3,0)</calculatedColumnFormula>
    </tableColumn>
    <tableColumn id="7" xr3:uid="{6699A27F-43CD-4325-BD47-A1B5B9FE3443}" uniqueName="7" name="Гендиры_изменение" queryTableFieldId="7" dataDxfId="5">
      <calculatedColumnFormula>IFERROR(IF(Таблица_Sheet1[[#This Row],[Ген. директор]]=VLOOKUP(Таблица_Sheet1[[#This Row],[ИНН]],'Гендиры и даты'!$A:$E,4,0),0,1),"")</calculatedColumnFormula>
    </tableColumn>
    <tableColumn id="9" xr3:uid="{F4823DFD-58F0-461A-A33D-4F6C6F37E954}" uniqueName="9" name="Новый гендир" queryTableFieldId="9" dataDxfId="4">
      <calculatedColumnFormula>Таблица_Sheet1[[#This Row],[Ген. директор]]</calculatedColumnFormula>
    </tableColumn>
    <tableColumn id="12" xr3:uid="{66D8C2C0-841B-4B49-83D1-7CC8590836B4}" uniqueName="12" name="Старый гендир" queryTableFieldId="12" dataDxfId="3">
      <calculatedColumnFormula>VLOOKUP(Таблица_Sheet1[[#This Row],[ИНН]],'Гендиры и даты'!$A:$E,4,0)</calculatedColumnFormula>
    </tableColumn>
    <tableColumn id="10" xr3:uid="{F0600943-8D0E-4F72-B1E7-6DABCC77CFDE}" uniqueName="10" name="Учредители_изенение" queryTableFieldId="10" dataDxfId="2">
      <calculatedColumnFormula>IFERROR(IF(Таблица_Sheet1[[#This Row],[Учредитель]]=VLOOKUP(Таблица_Sheet1[[#This Row],[ИНН]],'Гендиры и даты'!$A:$E,5,0),0,1),"")</calculatedColumnFormula>
    </tableColumn>
    <tableColumn id="11" xr3:uid="{EE84CE96-375E-4E07-8990-7BD9C79951DE}" uniqueName="11" name="Новый учредитель" queryTableFieldId="11" dataDxfId="1">
      <calculatedColumnFormula>Таблица_Sheet1[[#This Row],[Учредитель]]</calculatedColumnFormula>
    </tableColumn>
    <tableColumn id="13" xr3:uid="{295015D8-3FF7-40CD-BC20-353DC840C3C7}" uniqueName="13" name="Старый учредитель" queryTableFieldId="13" dataDxfId="0">
      <calculatedColumnFormula>VLOOKUP(Таблица_Sheet1[[#This Row],[ИНН]],'Гендиры и даты'!$A:$E,5,0)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ckr-vlg.ru/"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9FF76-665B-4667-969A-39827E659871}">
  <sheetPr codeName="Лист3"/>
  <dimension ref="A1:AW549"/>
  <sheetViews>
    <sheetView topLeftCell="A187" workbookViewId="0">
      <selection activeCell="B1" sqref="B1:AW1048576"/>
    </sheetView>
  </sheetViews>
  <sheetFormatPr defaultRowHeight="15"/>
  <cols>
    <col min="1" max="1" width="13.28515625" customWidth="1"/>
    <col min="4" max="4" width="13.28515625" customWidth="1"/>
    <col min="5" max="5" width="19" customWidth="1"/>
    <col min="6" max="6" width="16.140625" customWidth="1"/>
    <col min="7" max="7" width="15" customWidth="1"/>
    <col min="8" max="8" width="10.140625" bestFit="1" customWidth="1"/>
    <col min="44" max="45" width="10.5703125" bestFit="1" customWidth="1"/>
    <col min="48" max="48" width="9.5703125" bestFit="1" customWidth="1"/>
    <col min="49" max="49" width="14.5703125" customWidth="1"/>
  </cols>
  <sheetData>
    <row r="1" spans="1:49">
      <c r="A1">
        <v>4</v>
      </c>
      <c r="B1">
        <v>2</v>
      </c>
      <c r="C1">
        <v>3</v>
      </c>
      <c r="D1">
        <v>4</v>
      </c>
      <c r="E1">
        <v>5</v>
      </c>
      <c r="F1">
        <v>6</v>
      </c>
      <c r="G1">
        <v>7</v>
      </c>
      <c r="H1">
        <v>8</v>
      </c>
      <c r="I1">
        <v>9</v>
      </c>
      <c r="J1">
        <v>10</v>
      </c>
      <c r="K1">
        <v>11</v>
      </c>
      <c r="L1">
        <v>12</v>
      </c>
      <c r="M1">
        <v>13</v>
      </c>
      <c r="N1">
        <v>14</v>
      </c>
      <c r="O1">
        <v>15</v>
      </c>
      <c r="P1">
        <v>16</v>
      </c>
      <c r="Q1">
        <v>17</v>
      </c>
      <c r="R1">
        <v>18</v>
      </c>
      <c r="S1">
        <v>19</v>
      </c>
      <c r="T1">
        <v>20</v>
      </c>
      <c r="U1">
        <v>21</v>
      </c>
      <c r="V1">
        <v>22</v>
      </c>
      <c r="W1">
        <v>23</v>
      </c>
      <c r="X1">
        <v>24</v>
      </c>
      <c r="Y1">
        <v>25</v>
      </c>
      <c r="Z1">
        <v>26</v>
      </c>
      <c r="AA1">
        <v>27</v>
      </c>
      <c r="AB1">
        <v>28</v>
      </c>
      <c r="AC1">
        <v>29</v>
      </c>
      <c r="AD1">
        <v>30</v>
      </c>
      <c r="AE1">
        <v>31</v>
      </c>
      <c r="AF1">
        <v>32</v>
      </c>
      <c r="AG1">
        <v>33</v>
      </c>
      <c r="AH1">
        <v>34</v>
      </c>
      <c r="AI1">
        <v>35</v>
      </c>
      <c r="AJ1">
        <v>36</v>
      </c>
      <c r="AK1">
        <v>37</v>
      </c>
      <c r="AL1">
        <v>38</v>
      </c>
      <c r="AM1">
        <v>39</v>
      </c>
      <c r="AN1">
        <v>40</v>
      </c>
      <c r="AO1">
        <v>41</v>
      </c>
      <c r="AP1">
        <v>42</v>
      </c>
      <c r="AQ1">
        <v>43</v>
      </c>
      <c r="AR1">
        <v>44</v>
      </c>
      <c r="AS1">
        <v>45</v>
      </c>
      <c r="AT1">
        <v>46</v>
      </c>
      <c r="AU1">
        <v>47</v>
      </c>
      <c r="AV1">
        <v>48</v>
      </c>
      <c r="AW1">
        <v>49</v>
      </c>
    </row>
    <row r="2" spans="1:49">
      <c r="A2" t="s">
        <v>0</v>
      </c>
      <c r="B2" t="s">
        <v>1</v>
      </c>
      <c r="C2" t="s">
        <v>2</v>
      </c>
      <c r="D2" t="s">
        <v>0</v>
      </c>
      <c r="E2" t="s">
        <v>3</v>
      </c>
      <c r="F2" t="s">
        <v>4</v>
      </c>
      <c r="G2" t="s">
        <v>5</v>
      </c>
      <c r="H2" t="s">
        <v>6</v>
      </c>
      <c r="I2" t="s">
        <v>7</v>
      </c>
      <c r="J2" t="s">
        <v>8</v>
      </c>
      <c r="K2" t="s">
        <v>9</v>
      </c>
      <c r="L2" t="s">
        <v>10</v>
      </c>
      <c r="M2" t="s">
        <v>11</v>
      </c>
      <c r="N2" t="s">
        <v>4252</v>
      </c>
      <c r="O2" t="s">
        <v>4253</v>
      </c>
      <c r="P2" t="s">
        <v>4254</v>
      </c>
      <c r="Q2" t="s">
        <v>4255</v>
      </c>
      <c r="R2" t="s">
        <v>12</v>
      </c>
      <c r="S2" t="s">
        <v>13</v>
      </c>
      <c r="T2" t="s">
        <v>14</v>
      </c>
      <c r="U2" t="s">
        <v>15</v>
      </c>
      <c r="V2" t="s">
        <v>3632</v>
      </c>
      <c r="W2" t="s">
        <v>16</v>
      </c>
      <c r="X2" t="s">
        <v>17</v>
      </c>
      <c r="Y2" t="s">
        <v>18</v>
      </c>
      <c r="Z2" t="s">
        <v>19</v>
      </c>
      <c r="AA2" t="s">
        <v>3633</v>
      </c>
      <c r="AB2" t="s">
        <v>20</v>
      </c>
      <c r="AC2" t="s">
        <v>21</v>
      </c>
      <c r="AD2" t="s">
        <v>22</v>
      </c>
      <c r="AE2" t="s">
        <v>23</v>
      </c>
      <c r="AF2" t="s">
        <v>3634</v>
      </c>
      <c r="AG2" t="s">
        <v>24</v>
      </c>
      <c r="AH2" t="s">
        <v>25</v>
      </c>
      <c r="AI2" t="s">
        <v>26</v>
      </c>
      <c r="AJ2" t="s">
        <v>27</v>
      </c>
      <c r="AK2" t="s">
        <v>3635</v>
      </c>
      <c r="AL2" t="s">
        <v>28</v>
      </c>
      <c r="AM2" t="s">
        <v>29</v>
      </c>
      <c r="AN2" t="s">
        <v>30</v>
      </c>
      <c r="AO2" t="s">
        <v>31</v>
      </c>
      <c r="AP2" t="s">
        <v>3636</v>
      </c>
      <c r="AQ2" t="s">
        <v>32</v>
      </c>
      <c r="AR2" t="s">
        <v>33</v>
      </c>
      <c r="AS2" t="s">
        <v>34</v>
      </c>
      <c r="AT2" t="s">
        <v>35</v>
      </c>
      <c r="AU2" t="s">
        <v>36</v>
      </c>
      <c r="AV2" t="s">
        <v>37</v>
      </c>
      <c r="AW2" t="s">
        <v>38</v>
      </c>
    </row>
    <row r="3" spans="1:49">
      <c r="A3">
        <v>7735174895</v>
      </c>
      <c r="B3">
        <v>24</v>
      </c>
      <c r="C3" t="s">
        <v>2478</v>
      </c>
      <c r="D3">
        <v>7735174895</v>
      </c>
      <c r="E3" s="10">
        <v>1187746489204</v>
      </c>
      <c r="F3" s="8" t="s">
        <v>2479</v>
      </c>
      <c r="G3" s="7">
        <v>43238</v>
      </c>
      <c r="H3">
        <v>6</v>
      </c>
      <c r="I3" t="s">
        <v>73</v>
      </c>
      <c r="J3" t="s">
        <v>5534</v>
      </c>
      <c r="K3" t="s">
        <v>5533</v>
      </c>
      <c r="L3" t="s">
        <v>2482</v>
      </c>
      <c r="M3">
        <v>10010</v>
      </c>
      <c r="R3">
        <v>122430</v>
      </c>
      <c r="S3">
        <v>432052</v>
      </c>
      <c r="T3">
        <v>793479</v>
      </c>
      <c r="U3">
        <v>829409</v>
      </c>
      <c r="V3" t="s">
        <v>74</v>
      </c>
      <c r="W3">
        <v>85562</v>
      </c>
      <c r="X3">
        <v>332275</v>
      </c>
      <c r="Y3">
        <v>614066</v>
      </c>
      <c r="Z3">
        <v>699868</v>
      </c>
      <c r="AA3" t="s">
        <v>74</v>
      </c>
      <c r="AB3">
        <v>85562</v>
      </c>
      <c r="AC3">
        <v>8256</v>
      </c>
      <c r="AD3">
        <v>11659</v>
      </c>
      <c r="AE3">
        <v>-40805</v>
      </c>
      <c r="AF3" t="s">
        <v>74</v>
      </c>
      <c r="AG3">
        <v>0</v>
      </c>
      <c r="AH3">
        <v>447519</v>
      </c>
      <c r="AI3">
        <v>516670</v>
      </c>
      <c r="AJ3">
        <v>416339</v>
      </c>
      <c r="AK3" t="s">
        <v>74</v>
      </c>
      <c r="AL3">
        <v>241035</v>
      </c>
      <c r="AM3">
        <v>57166</v>
      </c>
      <c r="AN3">
        <v>88319</v>
      </c>
      <c r="AO3">
        <v>76206</v>
      </c>
      <c r="AP3" t="s">
        <v>74</v>
      </c>
      <c r="AQ3" t="s">
        <v>74</v>
      </c>
      <c r="AR3" s="6" t="s">
        <v>74</v>
      </c>
      <c r="AS3" s="6">
        <v>0</v>
      </c>
      <c r="AT3" t="s">
        <v>2483</v>
      </c>
      <c r="AU3" t="s">
        <v>2484</v>
      </c>
      <c r="AV3" s="6" t="s">
        <v>74</v>
      </c>
      <c r="AW3" s="6" t="s">
        <v>6026</v>
      </c>
    </row>
    <row r="4" spans="1:49">
      <c r="A4">
        <v>5407980426</v>
      </c>
      <c r="B4">
        <v>231</v>
      </c>
      <c r="C4" t="s">
        <v>2648</v>
      </c>
      <c r="D4">
        <v>5407980426</v>
      </c>
      <c r="E4" s="10">
        <v>1215400000254</v>
      </c>
      <c r="F4" s="8" t="s">
        <v>2649</v>
      </c>
      <c r="G4" s="7">
        <v>44209</v>
      </c>
      <c r="H4">
        <v>4</v>
      </c>
      <c r="I4" t="s">
        <v>73</v>
      </c>
      <c r="J4" t="s">
        <v>5535</v>
      </c>
      <c r="K4" t="s">
        <v>5535</v>
      </c>
      <c r="L4" t="s">
        <v>2652</v>
      </c>
      <c r="M4">
        <v>26.664999999999999</v>
      </c>
      <c r="R4">
        <v>0</v>
      </c>
      <c r="S4">
        <v>64318</v>
      </c>
      <c r="T4">
        <v>90885</v>
      </c>
      <c r="U4">
        <v>4384</v>
      </c>
      <c r="V4" t="s">
        <v>74</v>
      </c>
      <c r="W4">
        <v>0</v>
      </c>
      <c r="X4">
        <v>44387</v>
      </c>
      <c r="Y4">
        <v>73283</v>
      </c>
      <c r="Z4">
        <v>34379</v>
      </c>
      <c r="AA4" t="s">
        <v>74</v>
      </c>
      <c r="AB4">
        <v>0</v>
      </c>
      <c r="AC4">
        <v>3719</v>
      </c>
      <c r="AD4">
        <v>545</v>
      </c>
      <c r="AE4">
        <v>-32934</v>
      </c>
      <c r="AF4" t="s">
        <v>74</v>
      </c>
      <c r="AG4">
        <v>0</v>
      </c>
      <c r="AH4">
        <v>90871</v>
      </c>
      <c r="AI4">
        <v>34191</v>
      </c>
      <c r="AJ4">
        <v>4080</v>
      </c>
      <c r="AK4" t="s">
        <v>74</v>
      </c>
      <c r="AL4">
        <v>0</v>
      </c>
      <c r="AM4">
        <v>71255</v>
      </c>
      <c r="AN4">
        <v>55608</v>
      </c>
      <c r="AO4">
        <v>1076</v>
      </c>
      <c r="AP4" t="s">
        <v>74</v>
      </c>
      <c r="AQ4" t="s">
        <v>74</v>
      </c>
      <c r="AR4" s="6" t="s">
        <v>74</v>
      </c>
      <c r="AS4" s="6" t="s">
        <v>165</v>
      </c>
      <c r="AT4" t="s">
        <v>2653</v>
      </c>
      <c r="AU4" t="s">
        <v>82</v>
      </c>
      <c r="AV4" s="6" t="s">
        <v>74</v>
      </c>
      <c r="AW4" s="6" t="s">
        <v>6047</v>
      </c>
    </row>
    <row r="5" spans="1:49">
      <c r="A5">
        <v>9723118667</v>
      </c>
      <c r="B5">
        <v>390</v>
      </c>
      <c r="C5" t="s">
        <v>2754</v>
      </c>
      <c r="D5">
        <v>9723118667</v>
      </c>
      <c r="E5" s="10">
        <v>1217700289377</v>
      </c>
      <c r="F5" s="8" t="s">
        <v>2755</v>
      </c>
      <c r="G5" s="7">
        <v>44365</v>
      </c>
      <c r="H5">
        <v>3</v>
      </c>
      <c r="I5" t="s">
        <v>73</v>
      </c>
      <c r="J5" t="s">
        <v>5536</v>
      </c>
      <c r="K5" t="s">
        <v>5536</v>
      </c>
      <c r="L5" t="s">
        <v>2758</v>
      </c>
      <c r="M5">
        <v>10</v>
      </c>
      <c r="R5">
        <v>0</v>
      </c>
      <c r="S5">
        <v>0</v>
      </c>
      <c r="T5">
        <v>2400</v>
      </c>
      <c r="U5">
        <v>4800</v>
      </c>
      <c r="V5" t="s">
        <v>74</v>
      </c>
      <c r="W5">
        <v>0</v>
      </c>
      <c r="X5">
        <v>133</v>
      </c>
      <c r="Y5">
        <v>48</v>
      </c>
      <c r="Z5">
        <v>82</v>
      </c>
      <c r="AA5" t="s">
        <v>74</v>
      </c>
      <c r="AB5">
        <v>0</v>
      </c>
      <c r="AC5">
        <v>-2399</v>
      </c>
      <c r="AD5">
        <v>-1413</v>
      </c>
      <c r="AE5">
        <v>1361</v>
      </c>
      <c r="AF5" t="s">
        <v>74</v>
      </c>
      <c r="AG5">
        <v>0</v>
      </c>
      <c r="AH5">
        <v>0</v>
      </c>
      <c r="AI5">
        <v>0</v>
      </c>
      <c r="AJ5">
        <v>0</v>
      </c>
      <c r="AK5" t="s">
        <v>74</v>
      </c>
      <c r="AL5">
        <v>0</v>
      </c>
      <c r="AM5">
        <v>21</v>
      </c>
      <c r="AN5">
        <v>673</v>
      </c>
      <c r="AO5">
        <v>1875</v>
      </c>
      <c r="AP5" t="s">
        <v>74</v>
      </c>
      <c r="AQ5" t="s">
        <v>74</v>
      </c>
      <c r="AR5" s="6" t="s">
        <v>74</v>
      </c>
      <c r="AS5" s="6" t="s">
        <v>52</v>
      </c>
      <c r="AT5" t="s">
        <v>2759</v>
      </c>
      <c r="AU5" t="s">
        <v>82</v>
      </c>
      <c r="AV5" s="6" t="s">
        <v>74</v>
      </c>
      <c r="AW5" s="6" t="s">
        <v>6075</v>
      </c>
    </row>
    <row r="6" spans="1:49">
      <c r="A6">
        <v>7813484544</v>
      </c>
      <c r="B6">
        <v>405</v>
      </c>
      <c r="C6" t="s">
        <v>1212</v>
      </c>
      <c r="D6">
        <v>7813484544</v>
      </c>
      <c r="E6" s="10">
        <v>1107847355000</v>
      </c>
      <c r="F6" s="8" t="s">
        <v>1213</v>
      </c>
      <c r="G6" s="7">
        <v>40473</v>
      </c>
      <c r="H6">
        <v>14</v>
      </c>
      <c r="I6" t="s">
        <v>73</v>
      </c>
      <c r="J6" t="s">
        <v>5538</v>
      </c>
      <c r="K6" t="s">
        <v>5537</v>
      </c>
      <c r="L6" t="s">
        <v>1216</v>
      </c>
      <c r="M6">
        <v>9000</v>
      </c>
      <c r="R6">
        <v>82350</v>
      </c>
      <c r="S6">
        <v>4288</v>
      </c>
      <c r="T6">
        <v>2354</v>
      </c>
      <c r="U6">
        <v>3988</v>
      </c>
      <c r="V6" t="s">
        <v>74</v>
      </c>
      <c r="W6">
        <v>77443</v>
      </c>
      <c r="X6">
        <v>737</v>
      </c>
      <c r="Y6">
        <v>956</v>
      </c>
      <c r="Z6">
        <v>57</v>
      </c>
      <c r="AA6" t="s">
        <v>74</v>
      </c>
      <c r="AB6">
        <v>77443</v>
      </c>
      <c r="AC6">
        <v>1265</v>
      </c>
      <c r="AD6">
        <v>63</v>
      </c>
      <c r="AE6">
        <v>7</v>
      </c>
      <c r="AF6" t="s">
        <v>74</v>
      </c>
      <c r="AG6">
        <v>35252</v>
      </c>
      <c r="AH6">
        <v>30718</v>
      </c>
      <c r="AI6">
        <v>29280</v>
      </c>
      <c r="AJ6">
        <v>26237</v>
      </c>
      <c r="AK6" t="s">
        <v>74</v>
      </c>
      <c r="AL6">
        <v>163</v>
      </c>
      <c r="AM6">
        <v>125</v>
      </c>
      <c r="AN6">
        <v>102</v>
      </c>
      <c r="AO6">
        <v>119</v>
      </c>
      <c r="AP6" t="s">
        <v>74</v>
      </c>
      <c r="AQ6" t="s">
        <v>74</v>
      </c>
      <c r="AR6" s="6" t="s">
        <v>74</v>
      </c>
      <c r="AS6" s="6" t="s">
        <v>52</v>
      </c>
      <c r="AT6" t="s">
        <v>1217</v>
      </c>
      <c r="AU6" t="s">
        <v>1218</v>
      </c>
      <c r="AV6" s="6" t="s">
        <v>74</v>
      </c>
      <c r="AW6" s="6" t="s">
        <v>6078</v>
      </c>
    </row>
    <row r="7" spans="1:49">
      <c r="A7">
        <v>6686116656</v>
      </c>
      <c r="B7">
        <v>421</v>
      </c>
      <c r="C7" t="s">
        <v>2438</v>
      </c>
      <c r="D7">
        <v>6686116656</v>
      </c>
      <c r="E7" s="10">
        <v>1196658043900</v>
      </c>
      <c r="F7" s="8" t="s">
        <v>2439</v>
      </c>
      <c r="G7" s="7">
        <v>43637</v>
      </c>
      <c r="H7">
        <v>5</v>
      </c>
      <c r="I7" t="s">
        <v>73</v>
      </c>
      <c r="J7" t="s">
        <v>5539</v>
      </c>
      <c r="K7" t="s">
        <v>5539</v>
      </c>
      <c r="L7" t="s">
        <v>2442</v>
      </c>
      <c r="M7">
        <v>20</v>
      </c>
      <c r="R7">
        <v>26382</v>
      </c>
      <c r="S7">
        <v>59707</v>
      </c>
      <c r="T7">
        <v>2311</v>
      </c>
      <c r="U7">
        <v>2810</v>
      </c>
      <c r="V7" t="s">
        <v>74</v>
      </c>
      <c r="W7">
        <v>337</v>
      </c>
      <c r="X7">
        <v>7122</v>
      </c>
      <c r="Y7">
        <v>1565</v>
      </c>
      <c r="Z7">
        <v>2441</v>
      </c>
      <c r="AA7" t="s">
        <v>74</v>
      </c>
      <c r="AB7">
        <v>337</v>
      </c>
      <c r="AC7">
        <v>52523</v>
      </c>
      <c r="AD7">
        <v>694</v>
      </c>
      <c r="AE7">
        <v>341</v>
      </c>
      <c r="AF7" t="s">
        <v>74</v>
      </c>
      <c r="AG7">
        <v>0</v>
      </c>
      <c r="AH7">
        <v>0</v>
      </c>
      <c r="AI7">
        <v>0</v>
      </c>
      <c r="AJ7">
        <v>0</v>
      </c>
      <c r="AK7" t="s">
        <v>74</v>
      </c>
      <c r="AL7">
        <v>25339</v>
      </c>
      <c r="AM7">
        <v>82920</v>
      </c>
      <c r="AN7">
        <v>82441</v>
      </c>
      <c r="AO7">
        <v>83054</v>
      </c>
      <c r="AP7" t="s">
        <v>74</v>
      </c>
      <c r="AQ7" t="s">
        <v>74</v>
      </c>
      <c r="AR7" s="6" t="s">
        <v>74</v>
      </c>
      <c r="AS7" s="6" t="s">
        <v>52</v>
      </c>
      <c r="AT7" t="s">
        <v>2443</v>
      </c>
      <c r="AU7" t="s">
        <v>82</v>
      </c>
      <c r="AV7" s="6" t="s">
        <v>74</v>
      </c>
      <c r="AW7" s="6" t="s">
        <v>6080</v>
      </c>
    </row>
    <row r="8" spans="1:49">
      <c r="A8">
        <v>7722466428</v>
      </c>
      <c r="B8">
        <v>425</v>
      </c>
      <c r="C8" t="s">
        <v>1610</v>
      </c>
      <c r="D8">
        <v>7722466428</v>
      </c>
      <c r="E8" s="10">
        <v>1187746783355</v>
      </c>
      <c r="F8" s="8" t="s">
        <v>1611</v>
      </c>
      <c r="G8" s="7">
        <v>43341</v>
      </c>
      <c r="H8">
        <v>6</v>
      </c>
      <c r="I8" t="s">
        <v>73</v>
      </c>
      <c r="J8" t="s">
        <v>5540</v>
      </c>
      <c r="K8" t="s">
        <v>5540</v>
      </c>
      <c r="L8" t="s">
        <v>1614</v>
      </c>
      <c r="M8">
        <v>250</v>
      </c>
      <c r="R8">
        <v>1761</v>
      </c>
      <c r="S8">
        <v>2955</v>
      </c>
      <c r="T8">
        <v>3220</v>
      </c>
      <c r="U8">
        <v>2381</v>
      </c>
      <c r="V8" t="s">
        <v>74</v>
      </c>
      <c r="W8">
        <v>1482</v>
      </c>
      <c r="X8">
        <v>1770</v>
      </c>
      <c r="Y8">
        <v>2948</v>
      </c>
      <c r="Z8">
        <v>1712</v>
      </c>
      <c r="AA8" t="s">
        <v>74</v>
      </c>
      <c r="AB8">
        <v>1482</v>
      </c>
      <c r="AC8">
        <v>1071</v>
      </c>
      <c r="AD8">
        <v>182</v>
      </c>
      <c r="AE8">
        <v>622</v>
      </c>
      <c r="AF8" t="s">
        <v>74</v>
      </c>
      <c r="AG8">
        <v>0</v>
      </c>
      <c r="AH8">
        <v>0</v>
      </c>
      <c r="AI8">
        <v>0</v>
      </c>
      <c r="AJ8">
        <v>0</v>
      </c>
      <c r="AK8" t="s">
        <v>74</v>
      </c>
      <c r="AL8">
        <v>18460</v>
      </c>
      <c r="AM8">
        <v>16323</v>
      </c>
      <c r="AN8">
        <v>16636</v>
      </c>
      <c r="AO8">
        <v>20075</v>
      </c>
      <c r="AP8" t="s">
        <v>74</v>
      </c>
      <c r="AQ8" t="s">
        <v>74</v>
      </c>
      <c r="AR8" s="6" t="s">
        <v>74</v>
      </c>
      <c r="AS8" s="6" t="s">
        <v>165</v>
      </c>
      <c r="AT8" t="s">
        <v>1615</v>
      </c>
      <c r="AU8" t="s">
        <v>82</v>
      </c>
      <c r="AV8" s="6" t="s">
        <v>74</v>
      </c>
      <c r="AW8" s="6" t="s">
        <v>6081</v>
      </c>
    </row>
    <row r="9" spans="1:49">
      <c r="A9">
        <v>3702724465</v>
      </c>
      <c r="B9">
        <v>456</v>
      </c>
      <c r="C9" t="s">
        <v>271</v>
      </c>
      <c r="D9">
        <v>3702724465</v>
      </c>
      <c r="E9" s="10">
        <v>1143702006931</v>
      </c>
      <c r="F9" s="8" t="s">
        <v>272</v>
      </c>
      <c r="G9" s="7">
        <v>45603</v>
      </c>
      <c r="H9">
        <v>0</v>
      </c>
      <c r="I9" t="s">
        <v>73</v>
      </c>
      <c r="J9" t="s">
        <v>74</v>
      </c>
      <c r="K9" t="s">
        <v>74</v>
      </c>
      <c r="L9" t="s">
        <v>273</v>
      </c>
      <c r="M9">
        <v>10</v>
      </c>
      <c r="R9">
        <v>9778</v>
      </c>
      <c r="S9">
        <v>2960</v>
      </c>
      <c r="T9">
        <v>146</v>
      </c>
      <c r="U9">
        <v>371</v>
      </c>
      <c r="V9" t="s">
        <v>74</v>
      </c>
      <c r="W9">
        <v>9338</v>
      </c>
      <c r="X9">
        <v>4083</v>
      </c>
      <c r="Y9">
        <v>645</v>
      </c>
      <c r="Z9">
        <v>11824</v>
      </c>
      <c r="AA9" t="s">
        <v>74</v>
      </c>
      <c r="AB9">
        <v>9338</v>
      </c>
      <c r="AC9">
        <v>-1174</v>
      </c>
      <c r="AD9">
        <v>-503</v>
      </c>
      <c r="AE9">
        <v>-11461</v>
      </c>
      <c r="AF9" t="s">
        <v>74</v>
      </c>
      <c r="AG9">
        <v>33</v>
      </c>
      <c r="AH9">
        <v>0</v>
      </c>
      <c r="AI9">
        <v>0</v>
      </c>
      <c r="AJ9">
        <v>0</v>
      </c>
      <c r="AK9" t="s">
        <v>74</v>
      </c>
      <c r="AL9">
        <v>12392</v>
      </c>
      <c r="AM9">
        <v>11766</v>
      </c>
      <c r="AN9">
        <v>11392</v>
      </c>
      <c r="AO9">
        <v>234</v>
      </c>
      <c r="AP9" t="s">
        <v>74</v>
      </c>
      <c r="AQ9" t="s">
        <v>74</v>
      </c>
      <c r="AR9" s="6" t="s">
        <v>74</v>
      </c>
      <c r="AS9" s="6" t="s">
        <v>52</v>
      </c>
      <c r="AT9" t="s">
        <v>274</v>
      </c>
      <c r="AU9" t="s">
        <v>275</v>
      </c>
      <c r="AV9" s="6" t="s">
        <v>74</v>
      </c>
      <c r="AW9" s="6" t="s">
        <v>4243</v>
      </c>
    </row>
    <row r="10" spans="1:49">
      <c r="A10">
        <v>3443147600</v>
      </c>
      <c r="B10">
        <v>459</v>
      </c>
      <c r="C10" t="s">
        <v>2808</v>
      </c>
      <c r="D10">
        <v>3443147600</v>
      </c>
      <c r="E10" s="10">
        <v>1213400010042</v>
      </c>
      <c r="F10" s="8" t="s">
        <v>2809</v>
      </c>
      <c r="G10" s="7">
        <v>44483</v>
      </c>
      <c r="H10">
        <v>3</v>
      </c>
      <c r="I10" t="s">
        <v>73</v>
      </c>
      <c r="J10" t="s">
        <v>5542</v>
      </c>
      <c r="K10" t="s">
        <v>5541</v>
      </c>
      <c r="L10" t="s">
        <v>2812</v>
      </c>
      <c r="M10">
        <v>10</v>
      </c>
      <c r="R10">
        <v>0</v>
      </c>
      <c r="S10">
        <v>0</v>
      </c>
      <c r="T10">
        <v>13467</v>
      </c>
      <c r="U10">
        <v>269</v>
      </c>
      <c r="V10" t="s">
        <v>74</v>
      </c>
      <c r="W10">
        <v>0</v>
      </c>
      <c r="X10">
        <v>0</v>
      </c>
      <c r="Y10">
        <v>11890</v>
      </c>
      <c r="Z10">
        <v>79</v>
      </c>
      <c r="AA10" t="s">
        <v>74</v>
      </c>
      <c r="AB10">
        <v>0</v>
      </c>
      <c r="AC10">
        <v>0</v>
      </c>
      <c r="AD10">
        <v>761</v>
      </c>
      <c r="AE10">
        <v>174</v>
      </c>
      <c r="AF10" t="s">
        <v>74</v>
      </c>
      <c r="AG10">
        <v>0</v>
      </c>
      <c r="AH10">
        <v>0</v>
      </c>
      <c r="AI10">
        <v>0</v>
      </c>
      <c r="AJ10">
        <v>0</v>
      </c>
      <c r="AK10" t="s">
        <v>74</v>
      </c>
      <c r="AL10">
        <v>0</v>
      </c>
      <c r="AM10">
        <v>587</v>
      </c>
      <c r="AN10">
        <v>9341</v>
      </c>
      <c r="AO10">
        <v>14822</v>
      </c>
      <c r="AP10" t="s">
        <v>74</v>
      </c>
      <c r="AQ10" t="s">
        <v>74</v>
      </c>
      <c r="AR10" s="6" t="s">
        <v>74</v>
      </c>
      <c r="AS10" s="6" t="s">
        <v>52</v>
      </c>
      <c r="AT10" t="s">
        <v>2813</v>
      </c>
      <c r="AU10" t="s">
        <v>82</v>
      </c>
      <c r="AV10" s="6" t="s">
        <v>74</v>
      </c>
      <c r="AW10" s="6" t="s">
        <v>6084</v>
      </c>
    </row>
    <row r="11" spans="1:49">
      <c r="A11">
        <v>7810450515</v>
      </c>
      <c r="B11">
        <v>467</v>
      </c>
      <c r="C11" t="s">
        <v>1268</v>
      </c>
      <c r="D11">
        <v>7810450515</v>
      </c>
      <c r="E11" s="10">
        <v>1137847308642</v>
      </c>
      <c r="F11" s="8" t="s">
        <v>1269</v>
      </c>
      <c r="G11" s="7">
        <v>45666</v>
      </c>
      <c r="H11">
        <v>0</v>
      </c>
      <c r="I11" t="s">
        <v>73</v>
      </c>
      <c r="J11" t="s">
        <v>74</v>
      </c>
      <c r="K11" t="s">
        <v>74</v>
      </c>
      <c r="L11" t="s">
        <v>1270</v>
      </c>
      <c r="M11">
        <v>10</v>
      </c>
      <c r="R11">
        <v>829</v>
      </c>
      <c r="S11">
        <v>18783</v>
      </c>
      <c r="T11">
        <v>11100</v>
      </c>
      <c r="U11">
        <v>12</v>
      </c>
      <c r="V11" t="s">
        <v>74</v>
      </c>
      <c r="W11">
        <v>1114</v>
      </c>
      <c r="X11">
        <v>1673</v>
      </c>
      <c r="Y11">
        <v>17057</v>
      </c>
      <c r="Z11">
        <v>80</v>
      </c>
      <c r="AA11" t="s">
        <v>74</v>
      </c>
      <c r="AB11">
        <v>1114</v>
      </c>
      <c r="AC11">
        <v>16556</v>
      </c>
      <c r="AD11">
        <v>-5957</v>
      </c>
      <c r="AE11">
        <v>-69</v>
      </c>
      <c r="AF11" t="s">
        <v>74</v>
      </c>
      <c r="AG11">
        <v>0</v>
      </c>
      <c r="AH11">
        <v>0</v>
      </c>
      <c r="AI11">
        <v>0</v>
      </c>
      <c r="AJ11">
        <v>0</v>
      </c>
      <c r="AK11" t="s">
        <v>74</v>
      </c>
      <c r="AL11">
        <v>16854</v>
      </c>
      <c r="AM11">
        <v>28285</v>
      </c>
      <c r="AN11">
        <v>20661</v>
      </c>
      <c r="AO11">
        <v>20670</v>
      </c>
      <c r="AP11" t="s">
        <v>74</v>
      </c>
      <c r="AQ11" t="s">
        <v>74</v>
      </c>
      <c r="AR11" s="6" t="s">
        <v>74</v>
      </c>
      <c r="AS11" s="6">
        <v>0</v>
      </c>
      <c r="AT11" t="s">
        <v>1271</v>
      </c>
      <c r="AU11" t="s">
        <v>82</v>
      </c>
      <c r="AV11" s="6" t="s">
        <v>74</v>
      </c>
      <c r="AW11" s="6" t="s">
        <v>4244</v>
      </c>
    </row>
    <row r="12" spans="1:49">
      <c r="A12">
        <v>4027143645</v>
      </c>
      <c r="B12">
        <v>470</v>
      </c>
      <c r="C12" t="s">
        <v>2355</v>
      </c>
      <c r="D12">
        <v>4027143645</v>
      </c>
      <c r="E12" s="10">
        <v>1204000005263</v>
      </c>
      <c r="F12" s="8" t="s">
        <v>2356</v>
      </c>
      <c r="G12" s="7">
        <v>44028</v>
      </c>
      <c r="H12">
        <v>4</v>
      </c>
      <c r="I12" t="s">
        <v>73</v>
      </c>
      <c r="J12" t="s">
        <v>5544</v>
      </c>
      <c r="K12" t="s">
        <v>5543</v>
      </c>
      <c r="L12" t="s">
        <v>2359</v>
      </c>
      <c r="M12">
        <v>20</v>
      </c>
      <c r="R12">
        <v>50</v>
      </c>
      <c r="S12">
        <v>10116</v>
      </c>
      <c r="T12">
        <v>29</v>
      </c>
      <c r="U12">
        <v>4</v>
      </c>
      <c r="V12" t="s">
        <v>74</v>
      </c>
      <c r="W12">
        <v>61</v>
      </c>
      <c r="X12">
        <v>10577</v>
      </c>
      <c r="Y12">
        <v>1091</v>
      </c>
      <c r="Z12">
        <v>113</v>
      </c>
      <c r="AA12" t="s">
        <v>74</v>
      </c>
      <c r="AB12">
        <v>61</v>
      </c>
      <c r="AC12">
        <v>-468</v>
      </c>
      <c r="AD12">
        <v>-1065</v>
      </c>
      <c r="AE12">
        <v>-109</v>
      </c>
      <c r="AF12" t="s">
        <v>74</v>
      </c>
      <c r="AG12">
        <v>0</v>
      </c>
      <c r="AH12">
        <v>0</v>
      </c>
      <c r="AI12">
        <v>0</v>
      </c>
      <c r="AJ12">
        <v>0</v>
      </c>
      <c r="AK12" t="s">
        <v>74</v>
      </c>
      <c r="AL12">
        <v>310</v>
      </c>
      <c r="AM12">
        <v>17017</v>
      </c>
      <c r="AN12">
        <v>20062</v>
      </c>
      <c r="AO12">
        <v>20046</v>
      </c>
      <c r="AP12" t="s">
        <v>74</v>
      </c>
      <c r="AQ12" t="s">
        <v>74</v>
      </c>
      <c r="AR12" s="6" t="s">
        <v>74</v>
      </c>
      <c r="AS12" s="6" t="s">
        <v>52</v>
      </c>
      <c r="AT12" t="s">
        <v>2360</v>
      </c>
      <c r="AU12" t="s">
        <v>2361</v>
      </c>
      <c r="AV12" s="6" t="s">
        <v>74</v>
      </c>
      <c r="AW12" s="6" t="s">
        <v>6090</v>
      </c>
    </row>
    <row r="13" spans="1:49">
      <c r="A13">
        <v>7736602060</v>
      </c>
      <c r="B13">
        <v>474</v>
      </c>
      <c r="C13" t="s">
        <v>77</v>
      </c>
      <c r="D13">
        <v>7736602060</v>
      </c>
      <c r="E13" s="10">
        <v>1097746188924</v>
      </c>
      <c r="F13" s="8" t="s">
        <v>78</v>
      </c>
      <c r="G13" s="7">
        <v>45365</v>
      </c>
      <c r="H13">
        <v>1</v>
      </c>
      <c r="I13" t="s">
        <v>73</v>
      </c>
      <c r="J13" t="s">
        <v>74</v>
      </c>
      <c r="K13" t="s">
        <v>74</v>
      </c>
      <c r="L13" t="s">
        <v>80</v>
      </c>
      <c r="M13">
        <v>100</v>
      </c>
      <c r="R13">
        <v>77858</v>
      </c>
      <c r="S13">
        <v>94870</v>
      </c>
      <c r="T13">
        <v>121679</v>
      </c>
      <c r="U13">
        <v>64790</v>
      </c>
      <c r="V13" t="s">
        <v>74</v>
      </c>
      <c r="W13">
        <v>1579</v>
      </c>
      <c r="X13">
        <v>40194</v>
      </c>
      <c r="Y13">
        <v>55682</v>
      </c>
      <c r="Z13">
        <v>32250</v>
      </c>
      <c r="AA13" t="s">
        <v>74</v>
      </c>
      <c r="AB13">
        <v>1579</v>
      </c>
      <c r="AC13">
        <v>50381</v>
      </c>
      <c r="AD13">
        <v>60627</v>
      </c>
      <c r="AE13">
        <v>30850</v>
      </c>
      <c r="AF13" t="s">
        <v>74</v>
      </c>
      <c r="AG13">
        <v>37035</v>
      </c>
      <c r="AH13">
        <v>38095</v>
      </c>
      <c r="AI13">
        <v>46000</v>
      </c>
      <c r="AJ13">
        <v>43500</v>
      </c>
      <c r="AK13" t="s">
        <v>74</v>
      </c>
      <c r="AL13">
        <v>8413</v>
      </c>
      <c r="AM13">
        <v>10720</v>
      </c>
      <c r="AN13">
        <v>8275</v>
      </c>
      <c r="AO13">
        <v>122</v>
      </c>
      <c r="AP13" t="s">
        <v>74</v>
      </c>
      <c r="AQ13" t="s">
        <v>74</v>
      </c>
      <c r="AR13" s="6" t="s">
        <v>74</v>
      </c>
      <c r="AS13" s="6" t="s">
        <v>52</v>
      </c>
      <c r="AT13" t="s">
        <v>81</v>
      </c>
      <c r="AU13" t="s">
        <v>82</v>
      </c>
      <c r="AV13" s="6" t="s">
        <v>74</v>
      </c>
      <c r="AW13" s="6" t="s">
        <v>4245</v>
      </c>
    </row>
    <row r="14" spans="1:49">
      <c r="A14">
        <v>7717777530</v>
      </c>
      <c r="B14">
        <v>477</v>
      </c>
      <c r="C14" t="s">
        <v>954</v>
      </c>
      <c r="D14">
        <v>7717777530</v>
      </c>
      <c r="E14" s="10">
        <v>1147746200062</v>
      </c>
      <c r="F14" s="8" t="s">
        <v>955</v>
      </c>
      <c r="G14" s="7">
        <v>45485</v>
      </c>
      <c r="H14">
        <v>0</v>
      </c>
      <c r="I14" t="s">
        <v>73</v>
      </c>
      <c r="J14" t="s">
        <v>74</v>
      </c>
      <c r="K14" t="s">
        <v>74</v>
      </c>
      <c r="L14" t="s">
        <v>956</v>
      </c>
      <c r="M14">
        <v>12.5</v>
      </c>
      <c r="R14">
        <v>17644</v>
      </c>
      <c r="S14">
        <v>16208</v>
      </c>
      <c r="T14">
        <v>15525</v>
      </c>
      <c r="U14">
        <v>0</v>
      </c>
      <c r="V14" t="s">
        <v>74</v>
      </c>
      <c r="W14">
        <v>9894</v>
      </c>
      <c r="X14">
        <v>8607</v>
      </c>
      <c r="Y14">
        <v>6073</v>
      </c>
      <c r="Z14">
        <v>0</v>
      </c>
      <c r="AA14" t="s">
        <v>74</v>
      </c>
      <c r="AB14">
        <v>9894</v>
      </c>
      <c r="AC14">
        <v>7070</v>
      </c>
      <c r="AD14">
        <v>9018</v>
      </c>
      <c r="AE14">
        <v>0</v>
      </c>
      <c r="AF14" t="s">
        <v>74</v>
      </c>
      <c r="AG14">
        <v>0</v>
      </c>
      <c r="AH14">
        <v>0</v>
      </c>
      <c r="AI14">
        <v>0</v>
      </c>
      <c r="AJ14">
        <v>0</v>
      </c>
      <c r="AK14" t="s">
        <v>74</v>
      </c>
      <c r="AL14">
        <v>11129</v>
      </c>
      <c r="AM14">
        <v>18509</v>
      </c>
      <c r="AN14">
        <v>26030</v>
      </c>
      <c r="AO14">
        <v>0</v>
      </c>
      <c r="AP14" t="s">
        <v>74</v>
      </c>
      <c r="AQ14" t="s">
        <v>74</v>
      </c>
      <c r="AR14" s="6" t="s">
        <v>74</v>
      </c>
      <c r="AS14" s="6">
        <v>0</v>
      </c>
      <c r="AT14" t="s">
        <v>957</v>
      </c>
      <c r="AU14" t="s">
        <v>82</v>
      </c>
      <c r="AV14" s="6" t="s">
        <v>74</v>
      </c>
      <c r="AW14" s="6" t="s">
        <v>4246</v>
      </c>
    </row>
    <row r="15" spans="1:49">
      <c r="A15">
        <v>5038126322</v>
      </c>
      <c r="B15">
        <v>481</v>
      </c>
      <c r="C15" t="s">
        <v>783</v>
      </c>
      <c r="D15">
        <v>5038126322</v>
      </c>
      <c r="E15" s="10">
        <v>1175050002357</v>
      </c>
      <c r="F15" s="8" t="s">
        <v>784</v>
      </c>
      <c r="G15" s="7">
        <v>42809</v>
      </c>
      <c r="H15">
        <v>8</v>
      </c>
      <c r="I15" t="s">
        <v>73</v>
      </c>
      <c r="J15" t="s">
        <v>5546</v>
      </c>
      <c r="K15" t="s">
        <v>5545</v>
      </c>
      <c r="L15" t="s">
        <v>787</v>
      </c>
      <c r="M15">
        <v>11710</v>
      </c>
      <c r="R15">
        <v>266</v>
      </c>
      <c r="S15">
        <v>0</v>
      </c>
      <c r="T15">
        <v>0</v>
      </c>
      <c r="U15">
        <v>0</v>
      </c>
      <c r="V15" t="s">
        <v>74</v>
      </c>
      <c r="W15">
        <v>11</v>
      </c>
      <c r="X15">
        <v>0</v>
      </c>
      <c r="Y15">
        <v>0</v>
      </c>
      <c r="Z15">
        <v>0</v>
      </c>
      <c r="AA15" t="s">
        <v>74</v>
      </c>
      <c r="AB15">
        <v>11</v>
      </c>
      <c r="AC15">
        <v>0</v>
      </c>
      <c r="AD15">
        <v>0</v>
      </c>
      <c r="AE15">
        <v>0</v>
      </c>
      <c r="AF15" t="s">
        <v>74</v>
      </c>
      <c r="AG15">
        <v>44001</v>
      </c>
      <c r="AH15">
        <v>0</v>
      </c>
      <c r="AI15">
        <v>0</v>
      </c>
      <c r="AJ15">
        <v>0</v>
      </c>
      <c r="AK15" t="s">
        <v>74</v>
      </c>
      <c r="AL15">
        <v>74180</v>
      </c>
      <c r="AM15">
        <v>0</v>
      </c>
      <c r="AN15">
        <v>0</v>
      </c>
      <c r="AO15">
        <v>0</v>
      </c>
      <c r="AP15" t="s">
        <v>74</v>
      </c>
      <c r="AQ15" t="s">
        <v>74</v>
      </c>
      <c r="AR15" s="6" t="s">
        <v>74</v>
      </c>
      <c r="AS15" s="6" t="s">
        <v>52</v>
      </c>
      <c r="AT15" t="s">
        <v>788</v>
      </c>
      <c r="AU15" t="s">
        <v>82</v>
      </c>
      <c r="AV15" s="6" t="s">
        <v>74</v>
      </c>
      <c r="AW15" s="6" t="s">
        <v>6092</v>
      </c>
    </row>
    <row r="16" spans="1:49">
      <c r="A16">
        <v>2130218594</v>
      </c>
      <c r="B16">
        <v>486</v>
      </c>
      <c r="C16" t="s">
        <v>2239</v>
      </c>
      <c r="D16">
        <v>2130218594</v>
      </c>
      <c r="E16" s="10">
        <v>1202100003665</v>
      </c>
      <c r="F16" s="8" t="s">
        <v>2240</v>
      </c>
      <c r="G16" s="7">
        <v>45425</v>
      </c>
      <c r="H16">
        <v>0</v>
      </c>
      <c r="I16" t="s">
        <v>73</v>
      </c>
      <c r="J16" t="s">
        <v>74</v>
      </c>
      <c r="K16" t="s">
        <v>74</v>
      </c>
      <c r="L16" t="s">
        <v>2241</v>
      </c>
      <c r="M16">
        <v>10</v>
      </c>
      <c r="R16">
        <v>0</v>
      </c>
      <c r="S16">
        <v>0</v>
      </c>
      <c r="T16">
        <v>0</v>
      </c>
      <c r="U16">
        <v>0</v>
      </c>
      <c r="V16" t="s">
        <v>74</v>
      </c>
      <c r="W16">
        <v>0</v>
      </c>
      <c r="X16">
        <v>0</v>
      </c>
      <c r="Y16">
        <v>0</v>
      </c>
      <c r="Z16">
        <v>71</v>
      </c>
      <c r="AA16" t="s">
        <v>74</v>
      </c>
      <c r="AB16">
        <v>0</v>
      </c>
      <c r="AC16">
        <v>0</v>
      </c>
      <c r="AD16">
        <v>0</v>
      </c>
      <c r="AE16">
        <v>-73</v>
      </c>
      <c r="AF16" t="s">
        <v>74</v>
      </c>
      <c r="AG16">
        <v>0</v>
      </c>
      <c r="AH16">
        <v>9000</v>
      </c>
      <c r="AI16">
        <v>9000</v>
      </c>
      <c r="AJ16">
        <v>10979</v>
      </c>
      <c r="AK16" t="s">
        <v>74</v>
      </c>
      <c r="AL16">
        <v>0</v>
      </c>
      <c r="AM16">
        <v>0</v>
      </c>
      <c r="AN16">
        <v>0</v>
      </c>
      <c r="AO16">
        <v>1442</v>
      </c>
      <c r="AP16" t="s">
        <v>74</v>
      </c>
      <c r="AQ16" t="s">
        <v>74</v>
      </c>
      <c r="AR16" s="6" t="s">
        <v>74</v>
      </c>
      <c r="AS16" s="6" t="s">
        <v>52</v>
      </c>
      <c r="AT16" t="s">
        <v>2242</v>
      </c>
      <c r="AU16" t="s">
        <v>82</v>
      </c>
      <c r="AV16" s="6" t="s">
        <v>74</v>
      </c>
      <c r="AW16" s="6" t="s">
        <v>4247</v>
      </c>
    </row>
    <row r="17" spans="1:49">
      <c r="A17">
        <v>7813286084</v>
      </c>
      <c r="B17">
        <v>490</v>
      </c>
      <c r="C17" t="s">
        <v>1450</v>
      </c>
      <c r="D17">
        <v>7813286084</v>
      </c>
      <c r="E17" s="10">
        <v>1177847277255</v>
      </c>
      <c r="F17" s="8" t="s">
        <v>1451</v>
      </c>
      <c r="G17" s="7">
        <v>45378</v>
      </c>
      <c r="H17">
        <v>1</v>
      </c>
      <c r="I17" t="s">
        <v>73</v>
      </c>
      <c r="J17" t="s">
        <v>74</v>
      </c>
      <c r="K17" t="s">
        <v>74</v>
      </c>
      <c r="L17" t="s">
        <v>1452</v>
      </c>
      <c r="M17">
        <v>10000</v>
      </c>
      <c r="R17">
        <v>3626480</v>
      </c>
      <c r="S17">
        <v>4020218</v>
      </c>
      <c r="T17">
        <v>8094908</v>
      </c>
      <c r="U17">
        <v>41399</v>
      </c>
      <c r="V17" t="s">
        <v>74</v>
      </c>
      <c r="W17">
        <v>2862766</v>
      </c>
      <c r="X17">
        <v>3342565</v>
      </c>
      <c r="Y17">
        <v>7932887</v>
      </c>
      <c r="Z17">
        <v>54536</v>
      </c>
      <c r="AA17" t="s">
        <v>74</v>
      </c>
      <c r="AB17">
        <v>2862766</v>
      </c>
      <c r="AC17">
        <v>23848</v>
      </c>
      <c r="AD17">
        <v>-13354</v>
      </c>
      <c r="AE17">
        <v>-12005</v>
      </c>
      <c r="AF17" t="s">
        <v>74</v>
      </c>
      <c r="AG17">
        <v>5159588</v>
      </c>
      <c r="AH17">
        <v>7739045</v>
      </c>
      <c r="AI17">
        <v>12388</v>
      </c>
      <c r="AJ17">
        <v>5221</v>
      </c>
      <c r="AK17" t="s">
        <v>74</v>
      </c>
      <c r="AL17">
        <v>63069</v>
      </c>
      <c r="AM17">
        <v>125557</v>
      </c>
      <c r="AN17">
        <v>10150</v>
      </c>
      <c r="AO17">
        <v>248</v>
      </c>
      <c r="AP17" t="s">
        <v>74</v>
      </c>
      <c r="AQ17" t="s">
        <v>74</v>
      </c>
      <c r="AR17" s="6" t="s">
        <v>74</v>
      </c>
      <c r="AS17" s="6" t="s">
        <v>52</v>
      </c>
      <c r="AT17" t="s">
        <v>1453</v>
      </c>
      <c r="AU17" t="s">
        <v>82</v>
      </c>
      <c r="AV17" s="6" t="s">
        <v>74</v>
      </c>
      <c r="AW17" s="6" t="s">
        <v>4248</v>
      </c>
    </row>
    <row r="18" spans="1:49">
      <c r="A18">
        <v>4101167155</v>
      </c>
      <c r="B18">
        <v>510</v>
      </c>
      <c r="C18" t="s">
        <v>2605</v>
      </c>
      <c r="D18">
        <v>4101167155</v>
      </c>
      <c r="E18" s="10">
        <v>1144101035924</v>
      </c>
      <c r="F18" s="8" t="s">
        <v>2606</v>
      </c>
      <c r="G18" s="7">
        <v>42001</v>
      </c>
      <c r="H18">
        <v>10</v>
      </c>
      <c r="I18" t="s">
        <v>73</v>
      </c>
      <c r="J18" t="s">
        <v>5548</v>
      </c>
      <c r="K18" t="s">
        <v>5547</v>
      </c>
      <c r="L18" t="s">
        <v>2609</v>
      </c>
      <c r="M18">
        <v>10</v>
      </c>
      <c r="R18">
        <v>0</v>
      </c>
      <c r="S18">
        <v>0</v>
      </c>
      <c r="T18">
        <v>0</v>
      </c>
      <c r="U18">
        <v>0</v>
      </c>
      <c r="V18" t="s">
        <v>74</v>
      </c>
      <c r="W18">
        <v>0</v>
      </c>
      <c r="X18">
        <v>0</v>
      </c>
      <c r="Y18">
        <v>0</v>
      </c>
      <c r="Z18">
        <v>0</v>
      </c>
      <c r="AA18" t="s">
        <v>74</v>
      </c>
      <c r="AB18">
        <v>0</v>
      </c>
      <c r="AC18">
        <v>0</v>
      </c>
      <c r="AD18">
        <v>0</v>
      </c>
      <c r="AE18">
        <v>0</v>
      </c>
      <c r="AF18" t="s">
        <v>74</v>
      </c>
      <c r="AG18">
        <v>0</v>
      </c>
      <c r="AH18">
        <v>0</v>
      </c>
      <c r="AI18">
        <v>0</v>
      </c>
      <c r="AJ18">
        <v>0</v>
      </c>
      <c r="AK18" t="s">
        <v>74</v>
      </c>
      <c r="AL18">
        <v>0</v>
      </c>
      <c r="AM18">
        <v>0</v>
      </c>
      <c r="AN18">
        <v>0</v>
      </c>
      <c r="AO18">
        <v>0</v>
      </c>
      <c r="AP18" t="s">
        <v>74</v>
      </c>
      <c r="AQ18" t="s">
        <v>74</v>
      </c>
      <c r="AR18" s="6" t="s">
        <v>74</v>
      </c>
      <c r="AS18" s="6" t="s">
        <v>52</v>
      </c>
      <c r="AT18" t="s">
        <v>2610</v>
      </c>
      <c r="AU18" t="s">
        <v>82</v>
      </c>
      <c r="AV18" s="6" t="s">
        <v>74</v>
      </c>
      <c r="AW18" s="6" t="s">
        <v>6102</v>
      </c>
    </row>
    <row r="19" spans="1:49">
      <c r="A19">
        <v>9705066046</v>
      </c>
      <c r="B19">
        <v>535</v>
      </c>
      <c r="C19" t="s">
        <v>636</v>
      </c>
      <c r="D19">
        <v>9705066046</v>
      </c>
      <c r="E19" s="10">
        <v>1167746430125</v>
      </c>
      <c r="F19" s="8" t="s">
        <v>637</v>
      </c>
      <c r="G19" s="7">
        <v>45409</v>
      </c>
      <c r="H19">
        <v>0</v>
      </c>
      <c r="I19" t="s">
        <v>73</v>
      </c>
      <c r="J19" t="s">
        <v>5551</v>
      </c>
      <c r="K19" t="s">
        <v>5550</v>
      </c>
      <c r="L19" t="s">
        <v>640</v>
      </c>
      <c r="M19">
        <v>8010</v>
      </c>
      <c r="R19">
        <v>33695</v>
      </c>
      <c r="S19">
        <v>504039</v>
      </c>
      <c r="T19">
        <v>201666</v>
      </c>
      <c r="U19">
        <v>155398</v>
      </c>
      <c r="V19" t="s">
        <v>74</v>
      </c>
      <c r="W19">
        <v>28028</v>
      </c>
      <c r="X19">
        <v>341851</v>
      </c>
      <c r="Y19">
        <v>187346</v>
      </c>
      <c r="Z19">
        <v>381784</v>
      </c>
      <c r="AA19" t="s">
        <v>74</v>
      </c>
      <c r="AB19">
        <v>28028</v>
      </c>
      <c r="AC19">
        <v>128361</v>
      </c>
      <c r="AD19">
        <v>2886</v>
      </c>
      <c r="AE19">
        <v>-226643</v>
      </c>
      <c r="AF19" t="s">
        <v>74</v>
      </c>
      <c r="AG19">
        <v>0</v>
      </c>
      <c r="AH19">
        <v>10</v>
      </c>
      <c r="AI19">
        <v>10</v>
      </c>
      <c r="AJ19">
        <v>10</v>
      </c>
      <c r="AK19" t="s">
        <v>74</v>
      </c>
      <c r="AL19">
        <v>259754</v>
      </c>
      <c r="AM19">
        <v>375742</v>
      </c>
      <c r="AN19">
        <v>349627</v>
      </c>
      <c r="AO19">
        <v>92330</v>
      </c>
      <c r="AP19" t="s">
        <v>74</v>
      </c>
      <c r="AQ19" t="s">
        <v>74</v>
      </c>
      <c r="AR19" s="6" t="s">
        <v>74</v>
      </c>
      <c r="AS19" s="6"/>
      <c r="AT19" t="s">
        <v>641</v>
      </c>
      <c r="AV19" s="6" t="s">
        <v>74</v>
      </c>
      <c r="AW19" s="6" t="s">
        <v>6108</v>
      </c>
    </row>
    <row r="20" spans="1:49">
      <c r="A20">
        <v>3123458484</v>
      </c>
      <c r="B20">
        <v>540</v>
      </c>
      <c r="C20" t="s">
        <v>1993</v>
      </c>
      <c r="D20">
        <v>3123458484</v>
      </c>
      <c r="E20" s="10">
        <v>1193123020452</v>
      </c>
      <c r="F20" s="8" t="s">
        <v>1994</v>
      </c>
      <c r="G20" s="7">
        <v>45642</v>
      </c>
      <c r="H20">
        <v>0</v>
      </c>
      <c r="I20" t="s">
        <v>73</v>
      </c>
      <c r="J20" t="s">
        <v>74</v>
      </c>
      <c r="K20" t="s">
        <v>74</v>
      </c>
      <c r="L20" t="s">
        <v>1995</v>
      </c>
      <c r="M20">
        <v>10000</v>
      </c>
      <c r="R20">
        <v>41661</v>
      </c>
      <c r="S20">
        <v>209582</v>
      </c>
      <c r="T20">
        <v>225436</v>
      </c>
      <c r="U20">
        <v>273097</v>
      </c>
      <c r="V20" t="s">
        <v>74</v>
      </c>
      <c r="W20">
        <v>25604</v>
      </c>
      <c r="X20">
        <v>73014</v>
      </c>
      <c r="Y20">
        <v>86775</v>
      </c>
      <c r="Z20">
        <v>327372</v>
      </c>
      <c r="AA20" t="s">
        <v>74</v>
      </c>
      <c r="AB20">
        <v>25604</v>
      </c>
      <c r="AC20">
        <v>96551</v>
      </c>
      <c r="AD20">
        <v>103277</v>
      </c>
      <c r="AE20">
        <v>-93270</v>
      </c>
      <c r="AF20" t="s">
        <v>74</v>
      </c>
      <c r="AG20">
        <v>79789</v>
      </c>
      <c r="AH20">
        <v>149637</v>
      </c>
      <c r="AI20">
        <v>237909</v>
      </c>
      <c r="AJ20">
        <v>28531</v>
      </c>
      <c r="AK20" t="s">
        <v>74</v>
      </c>
      <c r="AL20">
        <v>1772</v>
      </c>
      <c r="AM20">
        <v>1066</v>
      </c>
      <c r="AN20">
        <v>1341</v>
      </c>
      <c r="AO20">
        <v>19433</v>
      </c>
      <c r="AP20" t="s">
        <v>74</v>
      </c>
      <c r="AQ20" t="s">
        <v>74</v>
      </c>
      <c r="AR20" s="6" t="s">
        <v>74</v>
      </c>
      <c r="AS20" s="6"/>
      <c r="AT20">
        <v>0</v>
      </c>
      <c r="AV20" s="6" t="s">
        <v>74</v>
      </c>
      <c r="AW20" s="6" t="s">
        <v>4250</v>
      </c>
    </row>
    <row r="21" spans="1:49">
      <c r="A21">
        <v>9704047900</v>
      </c>
      <c r="B21">
        <v>543</v>
      </c>
      <c r="C21" t="s">
        <v>2638</v>
      </c>
      <c r="D21">
        <v>9704047900</v>
      </c>
      <c r="E21" s="10">
        <v>1217700057200</v>
      </c>
      <c r="F21" s="8" t="s">
        <v>2639</v>
      </c>
      <c r="G21" s="7">
        <v>45611</v>
      </c>
      <c r="H21">
        <v>0</v>
      </c>
      <c r="I21" t="s">
        <v>73</v>
      </c>
      <c r="J21" t="s">
        <v>74</v>
      </c>
      <c r="K21" t="s">
        <v>74</v>
      </c>
      <c r="L21" t="s">
        <v>2640</v>
      </c>
      <c r="M21">
        <v>100</v>
      </c>
      <c r="R21">
        <v>0</v>
      </c>
      <c r="S21">
        <v>147758</v>
      </c>
      <c r="T21">
        <v>237367</v>
      </c>
      <c r="U21">
        <v>233367</v>
      </c>
      <c r="V21" t="s">
        <v>74</v>
      </c>
      <c r="W21">
        <v>0</v>
      </c>
      <c r="X21">
        <v>89592</v>
      </c>
      <c r="Y21">
        <v>80711</v>
      </c>
      <c r="Z21">
        <v>96178</v>
      </c>
      <c r="AA21" t="s">
        <v>74</v>
      </c>
      <c r="AB21">
        <v>0</v>
      </c>
      <c r="AC21">
        <v>38966</v>
      </c>
      <c r="AD21">
        <v>26628</v>
      </c>
      <c r="AE21">
        <v>15952</v>
      </c>
      <c r="AF21" t="s">
        <v>74</v>
      </c>
      <c r="AG21">
        <v>0</v>
      </c>
      <c r="AH21">
        <v>23796</v>
      </c>
      <c r="AI21">
        <v>28911</v>
      </c>
      <c r="AJ21">
        <v>8099</v>
      </c>
      <c r="AK21" t="s">
        <v>74</v>
      </c>
      <c r="AL21">
        <v>0</v>
      </c>
      <c r="AM21">
        <v>17036</v>
      </c>
      <c r="AN21">
        <v>26891</v>
      </c>
      <c r="AO21">
        <v>20096</v>
      </c>
      <c r="AP21" t="s">
        <v>74</v>
      </c>
      <c r="AQ21" t="s">
        <v>74</v>
      </c>
      <c r="AR21" s="6" t="s">
        <v>74</v>
      </c>
      <c r="AS21" s="6"/>
      <c r="AT21" t="s">
        <v>2641</v>
      </c>
      <c r="AV21" s="6" t="s">
        <v>74</v>
      </c>
      <c r="AW21" s="6" t="s">
        <v>4251</v>
      </c>
    </row>
    <row r="22" spans="1:49">
      <c r="A22">
        <v>2723115222</v>
      </c>
      <c r="B22">
        <v>0</v>
      </c>
      <c r="C22" t="s">
        <v>55</v>
      </c>
      <c r="D22">
        <v>2723115222</v>
      </c>
      <c r="E22" s="10">
        <v>1092723000446</v>
      </c>
      <c r="F22" s="8" t="s">
        <v>56</v>
      </c>
      <c r="G22" s="7">
        <v>39847</v>
      </c>
      <c r="H22">
        <v>16</v>
      </c>
      <c r="I22" t="s">
        <v>44</v>
      </c>
      <c r="J22" t="s">
        <v>74</v>
      </c>
      <c r="K22" t="s">
        <v>4799</v>
      </c>
      <c r="L22" t="s">
        <v>58</v>
      </c>
      <c r="M22">
        <v>194.3</v>
      </c>
      <c r="R22">
        <v>9519863</v>
      </c>
      <c r="S22">
        <v>7778417</v>
      </c>
      <c r="T22">
        <v>9298765</v>
      </c>
      <c r="U22">
        <v>12765053</v>
      </c>
      <c r="V22">
        <v>17486370</v>
      </c>
      <c r="W22">
        <v>4961407</v>
      </c>
      <c r="X22">
        <v>1886740</v>
      </c>
      <c r="Y22">
        <v>2913013</v>
      </c>
      <c r="Z22">
        <v>3028498</v>
      </c>
      <c r="AA22">
        <v>7354522</v>
      </c>
      <c r="AB22">
        <v>4961407</v>
      </c>
      <c r="AC22">
        <v>3327903</v>
      </c>
      <c r="AD22">
        <v>3667985</v>
      </c>
      <c r="AE22">
        <v>6746377</v>
      </c>
      <c r="AF22">
        <v>7017168</v>
      </c>
      <c r="AG22">
        <v>7094613</v>
      </c>
      <c r="AH22">
        <v>11961665</v>
      </c>
      <c r="AI22">
        <v>13692288</v>
      </c>
      <c r="AJ22">
        <v>23483962</v>
      </c>
      <c r="AK22">
        <v>21143934</v>
      </c>
      <c r="AL22">
        <v>410024</v>
      </c>
      <c r="AM22">
        <v>679296</v>
      </c>
      <c r="AN22">
        <v>874521</v>
      </c>
      <c r="AO22">
        <v>589736</v>
      </c>
      <c r="AP22">
        <v>522393</v>
      </c>
      <c r="AQ22">
        <v>12919181</v>
      </c>
      <c r="AR22" s="6">
        <v>1.84</v>
      </c>
      <c r="AS22" s="6" t="s">
        <v>52</v>
      </c>
      <c r="AT22" t="s">
        <v>59</v>
      </c>
      <c r="AU22" t="s">
        <v>60</v>
      </c>
      <c r="AV22" s="6">
        <v>2.98</v>
      </c>
      <c r="AW22" s="6" t="s">
        <v>5592</v>
      </c>
    </row>
    <row r="23" spans="1:49">
      <c r="A23">
        <v>7713793524</v>
      </c>
      <c r="B23">
        <v>1</v>
      </c>
      <c r="C23" t="s">
        <v>175</v>
      </c>
      <c r="D23">
        <v>7713793524</v>
      </c>
      <c r="E23" s="10">
        <v>1147746920144</v>
      </c>
      <c r="F23" s="8" t="s">
        <v>176</v>
      </c>
      <c r="G23" s="7">
        <v>41863</v>
      </c>
      <c r="H23">
        <v>10</v>
      </c>
      <c r="I23" t="s">
        <v>73</v>
      </c>
      <c r="J23" t="s">
        <v>4801</v>
      </c>
      <c r="K23" t="s">
        <v>4800</v>
      </c>
      <c r="L23" t="s">
        <v>179</v>
      </c>
      <c r="M23">
        <v>33250</v>
      </c>
      <c r="R23">
        <v>7746710</v>
      </c>
      <c r="S23">
        <v>9815218</v>
      </c>
      <c r="T23">
        <v>10699598</v>
      </c>
      <c r="U23">
        <v>12291051</v>
      </c>
      <c r="V23">
        <v>12835953</v>
      </c>
      <c r="W23">
        <v>2407105</v>
      </c>
      <c r="X23">
        <v>3230796</v>
      </c>
      <c r="Y23">
        <v>3606574</v>
      </c>
      <c r="Z23">
        <v>2415999</v>
      </c>
      <c r="AA23">
        <v>1895600</v>
      </c>
      <c r="AB23">
        <v>2407105</v>
      </c>
      <c r="AC23">
        <v>5237831</v>
      </c>
      <c r="AD23">
        <v>5366147</v>
      </c>
      <c r="AE23">
        <v>7366870</v>
      </c>
      <c r="AF23">
        <v>8229971</v>
      </c>
      <c r="AG23">
        <v>9528726</v>
      </c>
      <c r="AH23">
        <v>8257159</v>
      </c>
      <c r="AI23">
        <v>11084910</v>
      </c>
      <c r="AJ23">
        <v>11562703</v>
      </c>
      <c r="AK23">
        <v>21154197</v>
      </c>
      <c r="AL23">
        <v>249470</v>
      </c>
      <c r="AM23">
        <v>63808</v>
      </c>
      <c r="AN23">
        <v>68805</v>
      </c>
      <c r="AO23">
        <v>61492</v>
      </c>
      <c r="AP23">
        <v>276242</v>
      </c>
      <c r="AQ23">
        <v>2378544</v>
      </c>
      <c r="AR23" s="6">
        <v>1.66</v>
      </c>
      <c r="AS23" s="6" t="s">
        <v>165</v>
      </c>
      <c r="AT23" t="s">
        <v>180</v>
      </c>
      <c r="AU23" t="s">
        <v>181</v>
      </c>
      <c r="AV23" s="6">
        <v>2.2200000000000002</v>
      </c>
      <c r="AW23" s="6" t="s">
        <v>5593</v>
      </c>
    </row>
    <row r="24" spans="1:49">
      <c r="A24">
        <v>7730233723</v>
      </c>
      <c r="B24">
        <v>4</v>
      </c>
      <c r="C24" t="s">
        <v>933</v>
      </c>
      <c r="D24">
        <v>7730233723</v>
      </c>
      <c r="E24" s="10">
        <v>1177746355225</v>
      </c>
      <c r="F24" s="8" t="s">
        <v>934</v>
      </c>
      <c r="G24" s="7">
        <v>42832</v>
      </c>
      <c r="H24">
        <v>8</v>
      </c>
      <c r="I24" t="s">
        <v>44</v>
      </c>
      <c r="J24" t="s">
        <v>4803</v>
      </c>
      <c r="K24" t="s">
        <v>4802</v>
      </c>
      <c r="L24" t="s">
        <v>937</v>
      </c>
      <c r="M24">
        <v>101265.823</v>
      </c>
      <c r="R24">
        <v>694023</v>
      </c>
      <c r="S24">
        <v>2342953</v>
      </c>
      <c r="T24">
        <v>4647772</v>
      </c>
      <c r="U24">
        <v>8331391</v>
      </c>
      <c r="V24">
        <v>12362455</v>
      </c>
      <c r="W24">
        <v>247799</v>
      </c>
      <c r="X24">
        <v>530090</v>
      </c>
      <c r="Y24">
        <v>1630652</v>
      </c>
      <c r="Z24">
        <v>2436827</v>
      </c>
      <c r="AA24">
        <v>4073731</v>
      </c>
      <c r="AB24">
        <v>247799</v>
      </c>
      <c r="AC24">
        <v>1119448</v>
      </c>
      <c r="AD24">
        <v>1329942</v>
      </c>
      <c r="AE24">
        <v>2975359</v>
      </c>
      <c r="AF24">
        <v>3863869</v>
      </c>
      <c r="AG24">
        <v>970210</v>
      </c>
      <c r="AH24">
        <v>4311265</v>
      </c>
      <c r="AI24">
        <v>7794949</v>
      </c>
      <c r="AJ24">
        <v>13782767</v>
      </c>
      <c r="AK24">
        <v>16179682</v>
      </c>
      <c r="AL24">
        <v>20331</v>
      </c>
      <c r="AM24">
        <v>31369</v>
      </c>
      <c r="AN24">
        <v>466385</v>
      </c>
      <c r="AO24">
        <v>289827</v>
      </c>
      <c r="AP24">
        <v>114237</v>
      </c>
      <c r="AQ24">
        <v>13646924</v>
      </c>
      <c r="AR24" s="6">
        <v>17.809999999999999</v>
      </c>
      <c r="AS24" s="6" t="s">
        <v>52</v>
      </c>
      <c r="AT24" t="s">
        <v>938</v>
      </c>
      <c r="AU24" t="s">
        <v>939</v>
      </c>
      <c r="AV24" s="6">
        <v>16.68</v>
      </c>
      <c r="AW24" s="6" t="s">
        <v>5594</v>
      </c>
    </row>
    <row r="25" spans="1:49">
      <c r="A25">
        <v>7714704125</v>
      </c>
      <c r="B25">
        <v>2</v>
      </c>
      <c r="C25" t="s">
        <v>303</v>
      </c>
      <c r="D25">
        <v>7714704125</v>
      </c>
      <c r="E25" s="10">
        <v>1077758117117</v>
      </c>
      <c r="F25" s="8" t="s">
        <v>304</v>
      </c>
      <c r="G25" s="7">
        <v>39282</v>
      </c>
      <c r="H25">
        <v>17</v>
      </c>
      <c r="I25" t="s">
        <v>44</v>
      </c>
      <c r="J25" t="s">
        <v>4805</v>
      </c>
      <c r="K25" t="s">
        <v>4804</v>
      </c>
      <c r="L25" t="s">
        <v>307</v>
      </c>
      <c r="M25">
        <v>6450</v>
      </c>
      <c r="R25">
        <v>6360674</v>
      </c>
      <c r="S25">
        <v>9143168</v>
      </c>
      <c r="T25">
        <v>10606574</v>
      </c>
      <c r="U25">
        <v>11043025</v>
      </c>
      <c r="V25">
        <v>9784245</v>
      </c>
      <c r="W25">
        <v>1778110</v>
      </c>
      <c r="X25">
        <v>2163516</v>
      </c>
      <c r="Y25">
        <v>4978419</v>
      </c>
      <c r="Z25">
        <v>3027672</v>
      </c>
      <c r="AA25">
        <v>3020218</v>
      </c>
      <c r="AB25">
        <v>1778110</v>
      </c>
      <c r="AC25">
        <v>4582547</v>
      </c>
      <c r="AD25">
        <v>2928525</v>
      </c>
      <c r="AE25">
        <v>5120363</v>
      </c>
      <c r="AF25">
        <v>4762878</v>
      </c>
      <c r="AG25">
        <v>5308242</v>
      </c>
      <c r="AH25">
        <v>9409339</v>
      </c>
      <c r="AI25">
        <v>11291057</v>
      </c>
      <c r="AJ25">
        <v>12229815</v>
      </c>
      <c r="AK25">
        <v>11134188</v>
      </c>
      <c r="AL25">
        <v>76857</v>
      </c>
      <c r="AM25">
        <v>143059</v>
      </c>
      <c r="AN25">
        <v>80269</v>
      </c>
      <c r="AO25">
        <v>335476</v>
      </c>
      <c r="AP25">
        <v>169474</v>
      </c>
      <c r="AQ25">
        <v>5081951</v>
      </c>
      <c r="AR25" s="6">
        <v>1.54</v>
      </c>
      <c r="AS25" s="6" t="s">
        <v>52</v>
      </c>
      <c r="AT25" t="s">
        <v>308</v>
      </c>
      <c r="AU25" t="s">
        <v>309</v>
      </c>
      <c r="AV25" s="6">
        <v>2.1</v>
      </c>
      <c r="AW25" s="6" t="s">
        <v>5595</v>
      </c>
    </row>
    <row r="26" spans="1:49">
      <c r="A26">
        <v>7706450420</v>
      </c>
      <c r="B26">
        <v>3</v>
      </c>
      <c r="C26" t="s">
        <v>1656</v>
      </c>
      <c r="D26">
        <v>7706450420</v>
      </c>
      <c r="E26" s="10">
        <v>1177746942020</v>
      </c>
      <c r="F26" s="8" t="s">
        <v>1657</v>
      </c>
      <c r="G26" s="7">
        <v>42984</v>
      </c>
      <c r="H26">
        <v>7</v>
      </c>
      <c r="I26" t="s">
        <v>73</v>
      </c>
      <c r="J26" t="s">
        <v>4807</v>
      </c>
      <c r="K26" t="s">
        <v>4806</v>
      </c>
      <c r="L26" t="s">
        <v>1660</v>
      </c>
      <c r="M26">
        <v>315000</v>
      </c>
      <c r="R26">
        <v>8878559</v>
      </c>
      <c r="S26">
        <v>12637330</v>
      </c>
      <c r="T26">
        <v>12562020</v>
      </c>
      <c r="U26">
        <v>8536698</v>
      </c>
      <c r="V26">
        <v>8753853</v>
      </c>
      <c r="W26">
        <v>7464337</v>
      </c>
      <c r="X26">
        <v>11095638</v>
      </c>
      <c r="Y26">
        <v>10423574</v>
      </c>
      <c r="Z26">
        <v>6517008</v>
      </c>
      <c r="AA26">
        <v>6476527</v>
      </c>
      <c r="AB26">
        <v>7464337</v>
      </c>
      <c r="AC26">
        <v>230250</v>
      </c>
      <c r="AD26">
        <v>151795</v>
      </c>
      <c r="AE26">
        <v>137313</v>
      </c>
      <c r="AF26">
        <v>-776176</v>
      </c>
      <c r="AG26">
        <v>6273480</v>
      </c>
      <c r="AH26">
        <v>8206211</v>
      </c>
      <c r="AI26">
        <v>10015293</v>
      </c>
      <c r="AJ26">
        <v>12684814</v>
      </c>
      <c r="AK26">
        <v>13806928</v>
      </c>
      <c r="AL26">
        <v>164797</v>
      </c>
      <c r="AM26">
        <v>187427</v>
      </c>
      <c r="AN26">
        <v>322258</v>
      </c>
      <c r="AO26">
        <v>439587</v>
      </c>
      <c r="AP26">
        <v>563914</v>
      </c>
      <c r="AQ26">
        <v>14942793</v>
      </c>
      <c r="AR26" s="6">
        <v>0.99</v>
      </c>
      <c r="AS26" s="6" t="s">
        <v>52</v>
      </c>
      <c r="AT26" t="s">
        <v>1661</v>
      </c>
      <c r="AU26" t="s">
        <v>1662</v>
      </c>
      <c r="AV26" s="6">
        <v>2.2000000000000002</v>
      </c>
      <c r="AW26" s="6" t="s">
        <v>5596</v>
      </c>
    </row>
    <row r="27" spans="1:49">
      <c r="A27">
        <v>5407973997</v>
      </c>
      <c r="B27">
        <v>8</v>
      </c>
      <c r="C27" t="s">
        <v>1901</v>
      </c>
      <c r="D27">
        <v>5407973997</v>
      </c>
      <c r="E27" s="10">
        <v>1195476020343</v>
      </c>
      <c r="F27" s="8" t="s">
        <v>1902</v>
      </c>
      <c r="G27" s="7">
        <v>43538</v>
      </c>
      <c r="H27">
        <v>6</v>
      </c>
      <c r="I27" t="s">
        <v>73</v>
      </c>
      <c r="J27" t="s">
        <v>4809</v>
      </c>
      <c r="K27" t="s">
        <v>4808</v>
      </c>
      <c r="L27" t="s">
        <v>1905</v>
      </c>
      <c r="M27">
        <v>62.034999999999997</v>
      </c>
      <c r="R27">
        <v>215252</v>
      </c>
      <c r="S27">
        <v>1025945</v>
      </c>
      <c r="T27">
        <v>2361430</v>
      </c>
      <c r="U27">
        <v>4627147</v>
      </c>
      <c r="V27">
        <v>7129755</v>
      </c>
      <c r="W27">
        <v>49016</v>
      </c>
      <c r="X27">
        <v>637310</v>
      </c>
      <c r="Y27">
        <v>1438435</v>
      </c>
      <c r="Z27">
        <v>2640709</v>
      </c>
      <c r="AA27">
        <v>4214695</v>
      </c>
      <c r="AB27">
        <v>49016</v>
      </c>
      <c r="AC27">
        <v>296990</v>
      </c>
      <c r="AD27">
        <v>684861</v>
      </c>
      <c r="AE27">
        <v>1273402</v>
      </c>
      <c r="AF27">
        <v>1879565</v>
      </c>
      <c r="AG27">
        <v>0</v>
      </c>
      <c r="AH27">
        <v>962059</v>
      </c>
      <c r="AI27">
        <v>2260288</v>
      </c>
      <c r="AJ27">
        <v>3547923</v>
      </c>
      <c r="AK27">
        <v>5850603</v>
      </c>
      <c r="AL27">
        <v>305122</v>
      </c>
      <c r="AM27">
        <v>116045</v>
      </c>
      <c r="AN27">
        <v>121243</v>
      </c>
      <c r="AO27">
        <v>273368</v>
      </c>
      <c r="AP27">
        <v>104605</v>
      </c>
      <c r="AQ27">
        <v>4008607</v>
      </c>
      <c r="AR27" s="6">
        <v>33.119999999999997</v>
      </c>
      <c r="AS27" s="6" t="s">
        <v>52</v>
      </c>
      <c r="AT27" t="s">
        <v>1906</v>
      </c>
      <c r="AU27" t="s">
        <v>1907</v>
      </c>
      <c r="AV27" s="6">
        <v>6.08</v>
      </c>
      <c r="AW27" s="6" t="s">
        <v>5597</v>
      </c>
    </row>
    <row r="28" spans="1:49">
      <c r="A28">
        <v>7841430420</v>
      </c>
      <c r="B28">
        <v>7</v>
      </c>
      <c r="C28" t="s">
        <v>133</v>
      </c>
      <c r="D28">
        <v>7841430420</v>
      </c>
      <c r="E28" s="10">
        <v>1107847250961</v>
      </c>
      <c r="F28" s="8" t="s">
        <v>134</v>
      </c>
      <c r="G28" s="7">
        <v>40394</v>
      </c>
      <c r="H28">
        <v>14</v>
      </c>
      <c r="I28" t="s">
        <v>44</v>
      </c>
      <c r="J28" t="s">
        <v>74</v>
      </c>
      <c r="K28" t="s">
        <v>4810</v>
      </c>
      <c r="L28" t="s">
        <v>136</v>
      </c>
      <c r="M28">
        <v>10</v>
      </c>
      <c r="R28">
        <v>1770329</v>
      </c>
      <c r="S28">
        <v>4335154</v>
      </c>
      <c r="T28">
        <v>3848709</v>
      </c>
      <c r="U28">
        <v>4799034</v>
      </c>
      <c r="V28">
        <v>6148318</v>
      </c>
      <c r="W28">
        <v>348390</v>
      </c>
      <c r="X28">
        <v>1949395</v>
      </c>
      <c r="Y28">
        <v>621948</v>
      </c>
      <c r="Z28">
        <v>874797</v>
      </c>
      <c r="AA28">
        <v>1394961</v>
      </c>
      <c r="AB28">
        <v>348390</v>
      </c>
      <c r="AC28">
        <v>1315749</v>
      </c>
      <c r="AD28">
        <v>1802945</v>
      </c>
      <c r="AE28">
        <v>2218456</v>
      </c>
      <c r="AF28">
        <v>2568638</v>
      </c>
      <c r="AG28">
        <v>2620651</v>
      </c>
      <c r="AH28">
        <v>3839953</v>
      </c>
      <c r="AI28">
        <v>4999692</v>
      </c>
      <c r="AJ28">
        <v>7168661</v>
      </c>
      <c r="AK28">
        <v>9102226</v>
      </c>
      <c r="AL28">
        <v>50639</v>
      </c>
      <c r="AM28">
        <v>113684</v>
      </c>
      <c r="AN28">
        <v>55850</v>
      </c>
      <c r="AO28">
        <v>173771</v>
      </c>
      <c r="AP28">
        <v>69730</v>
      </c>
      <c r="AQ28">
        <v>2536194</v>
      </c>
      <c r="AR28" s="6">
        <v>3.47</v>
      </c>
      <c r="AS28" s="6" t="s">
        <v>45</v>
      </c>
      <c r="AT28" t="s">
        <v>137</v>
      </c>
      <c r="AU28" t="s">
        <v>138</v>
      </c>
      <c r="AV28" s="6">
        <v>3.47</v>
      </c>
      <c r="AW28" s="6" t="s">
        <v>5598</v>
      </c>
    </row>
    <row r="29" spans="1:49">
      <c r="A29">
        <v>7707782563</v>
      </c>
      <c r="B29">
        <v>6</v>
      </c>
      <c r="C29" t="s">
        <v>549</v>
      </c>
      <c r="D29">
        <v>7707782563</v>
      </c>
      <c r="E29" s="10">
        <v>1127746618768</v>
      </c>
      <c r="F29" s="8" t="s">
        <v>550</v>
      </c>
      <c r="G29" s="7">
        <v>41131</v>
      </c>
      <c r="H29">
        <v>12</v>
      </c>
      <c r="I29" t="s">
        <v>44</v>
      </c>
      <c r="J29" t="s">
        <v>4812</v>
      </c>
      <c r="K29" t="s">
        <v>4811</v>
      </c>
      <c r="L29" t="s">
        <v>553</v>
      </c>
      <c r="M29">
        <v>10</v>
      </c>
      <c r="R29">
        <v>1034499</v>
      </c>
      <c r="S29">
        <v>3183461</v>
      </c>
      <c r="T29">
        <v>6096482</v>
      </c>
      <c r="U29">
        <v>5276121</v>
      </c>
      <c r="V29">
        <v>5864105</v>
      </c>
      <c r="W29">
        <v>450337</v>
      </c>
      <c r="X29">
        <v>674239</v>
      </c>
      <c r="Y29">
        <v>2086771</v>
      </c>
      <c r="Z29">
        <v>1622048</v>
      </c>
      <c r="AA29">
        <v>2473779</v>
      </c>
      <c r="AB29">
        <v>450337</v>
      </c>
      <c r="AC29">
        <v>1489776</v>
      </c>
      <c r="AD29">
        <v>2273861</v>
      </c>
      <c r="AE29">
        <v>2145981</v>
      </c>
      <c r="AF29">
        <v>3204091</v>
      </c>
      <c r="AG29">
        <v>1192462</v>
      </c>
      <c r="AH29">
        <v>4460750</v>
      </c>
      <c r="AI29">
        <v>4571756</v>
      </c>
      <c r="AJ29">
        <v>4530378</v>
      </c>
      <c r="AK29">
        <v>4794166</v>
      </c>
      <c r="AL29">
        <v>42936</v>
      </c>
      <c r="AM29">
        <v>204656</v>
      </c>
      <c r="AN29">
        <v>303021</v>
      </c>
      <c r="AO29">
        <v>569379</v>
      </c>
      <c r="AP29">
        <v>770038</v>
      </c>
      <c r="AQ29">
        <v>3181681</v>
      </c>
      <c r="AR29" s="6">
        <v>5.67</v>
      </c>
      <c r="AS29" s="6" t="s">
        <v>165</v>
      </c>
      <c r="AT29" t="s">
        <v>554</v>
      </c>
      <c r="AU29" t="s">
        <v>555</v>
      </c>
      <c r="AV29" s="6">
        <v>4.0199999999999996</v>
      </c>
      <c r="AW29" s="6" t="s">
        <v>5599</v>
      </c>
    </row>
    <row r="30" spans="1:49">
      <c r="A30">
        <v>7730592401</v>
      </c>
      <c r="B30">
        <v>9</v>
      </c>
      <c r="C30" t="s">
        <v>1306</v>
      </c>
      <c r="D30">
        <v>7730592401</v>
      </c>
      <c r="E30" s="10">
        <v>5087746390353</v>
      </c>
      <c r="F30" s="8" t="s">
        <v>1307</v>
      </c>
      <c r="G30" s="7">
        <v>39763</v>
      </c>
      <c r="H30">
        <v>16</v>
      </c>
      <c r="I30" t="s">
        <v>73</v>
      </c>
      <c r="J30" t="s">
        <v>74</v>
      </c>
      <c r="K30" t="s">
        <v>4813</v>
      </c>
      <c r="L30" t="s">
        <v>1309</v>
      </c>
      <c r="M30">
        <v>3000</v>
      </c>
      <c r="R30">
        <v>662863</v>
      </c>
      <c r="S30">
        <v>1518917</v>
      </c>
      <c r="T30">
        <v>2355062</v>
      </c>
      <c r="U30">
        <v>3768972</v>
      </c>
      <c r="V30">
        <v>4706406</v>
      </c>
      <c r="W30">
        <v>187289</v>
      </c>
      <c r="X30">
        <v>590555</v>
      </c>
      <c r="Y30">
        <v>1392888</v>
      </c>
      <c r="Z30">
        <v>1955803</v>
      </c>
      <c r="AA30">
        <v>3014575</v>
      </c>
      <c r="AB30">
        <v>187289</v>
      </c>
      <c r="AC30">
        <v>774816</v>
      </c>
      <c r="AD30">
        <v>770441</v>
      </c>
      <c r="AE30">
        <v>1453064</v>
      </c>
      <c r="AF30">
        <v>1384779</v>
      </c>
      <c r="AG30">
        <v>260194</v>
      </c>
      <c r="AH30">
        <v>728282</v>
      </c>
      <c r="AI30">
        <v>1362348</v>
      </c>
      <c r="AJ30">
        <v>2486555</v>
      </c>
      <c r="AK30">
        <v>3311833</v>
      </c>
      <c r="AL30">
        <v>18583</v>
      </c>
      <c r="AM30">
        <v>66897</v>
      </c>
      <c r="AN30">
        <v>33544</v>
      </c>
      <c r="AO30">
        <v>65828</v>
      </c>
      <c r="AP30">
        <v>60950</v>
      </c>
      <c r="AQ30">
        <v>0</v>
      </c>
      <c r="AR30" s="6">
        <v>7.1</v>
      </c>
      <c r="AS30" s="6" t="s">
        <v>52</v>
      </c>
      <c r="AT30" t="s">
        <v>1310</v>
      </c>
      <c r="AU30" t="s">
        <v>1311</v>
      </c>
      <c r="AV30" s="6">
        <v>12.73</v>
      </c>
      <c r="AW30" s="6" t="s">
        <v>5600</v>
      </c>
    </row>
    <row r="31" spans="1:49">
      <c r="A31">
        <v>3801084488</v>
      </c>
      <c r="B31">
        <v>10</v>
      </c>
      <c r="C31" t="s">
        <v>103</v>
      </c>
      <c r="D31">
        <v>3801084488</v>
      </c>
      <c r="E31" s="10">
        <v>1063801051203</v>
      </c>
      <c r="F31" s="8" t="s">
        <v>104</v>
      </c>
      <c r="G31" s="7">
        <v>38945</v>
      </c>
      <c r="H31">
        <v>18</v>
      </c>
      <c r="I31" t="s">
        <v>44</v>
      </c>
      <c r="J31" t="s">
        <v>4814</v>
      </c>
      <c r="K31" t="s">
        <v>106</v>
      </c>
      <c r="L31" t="s">
        <v>107</v>
      </c>
      <c r="M31">
        <v>20</v>
      </c>
      <c r="R31">
        <v>1314917</v>
      </c>
      <c r="S31">
        <v>2158767</v>
      </c>
      <c r="T31">
        <v>2677762</v>
      </c>
      <c r="U31">
        <v>3241552</v>
      </c>
      <c r="V31">
        <v>3666014</v>
      </c>
      <c r="W31">
        <v>200114</v>
      </c>
      <c r="X31">
        <v>397768</v>
      </c>
      <c r="Y31">
        <v>650661</v>
      </c>
      <c r="Z31">
        <v>1199595</v>
      </c>
      <c r="AA31">
        <v>1582938</v>
      </c>
      <c r="AB31">
        <v>200114</v>
      </c>
      <c r="AC31">
        <v>1060974</v>
      </c>
      <c r="AD31">
        <v>1244435</v>
      </c>
      <c r="AE31">
        <v>1194514</v>
      </c>
      <c r="AF31">
        <v>1296597</v>
      </c>
      <c r="AG31">
        <v>1544620</v>
      </c>
      <c r="AH31">
        <v>2163179</v>
      </c>
      <c r="AI31">
        <v>2962323</v>
      </c>
      <c r="AJ31">
        <v>4648416</v>
      </c>
      <c r="AK31">
        <v>5416881</v>
      </c>
      <c r="AL31">
        <v>58178</v>
      </c>
      <c r="AM31">
        <v>60606</v>
      </c>
      <c r="AN31">
        <v>80407</v>
      </c>
      <c r="AO31">
        <v>252788</v>
      </c>
      <c r="AP31">
        <v>177879</v>
      </c>
      <c r="AQ31">
        <v>463656</v>
      </c>
      <c r="AR31" s="6">
        <v>2.79</v>
      </c>
      <c r="AS31" s="6" t="s">
        <v>52</v>
      </c>
      <c r="AT31" t="s">
        <v>108</v>
      </c>
      <c r="AU31" t="s">
        <v>109</v>
      </c>
      <c r="AV31" s="6">
        <v>3.51</v>
      </c>
      <c r="AW31" s="6" t="s">
        <v>4214</v>
      </c>
    </row>
    <row r="32" spans="1:49">
      <c r="A32">
        <v>7805646537</v>
      </c>
      <c r="B32">
        <v>14</v>
      </c>
      <c r="C32" t="s">
        <v>594</v>
      </c>
      <c r="D32">
        <v>7805646537</v>
      </c>
      <c r="E32" s="10">
        <v>1147847101577</v>
      </c>
      <c r="F32" s="8" t="s">
        <v>595</v>
      </c>
      <c r="G32" s="7">
        <v>41719</v>
      </c>
      <c r="H32">
        <v>11</v>
      </c>
      <c r="I32" t="s">
        <v>73</v>
      </c>
      <c r="J32" t="s">
        <v>4816</v>
      </c>
      <c r="K32" t="s">
        <v>4815</v>
      </c>
      <c r="L32" t="s">
        <v>598</v>
      </c>
      <c r="M32">
        <v>10</v>
      </c>
      <c r="R32">
        <v>133082</v>
      </c>
      <c r="S32">
        <v>154344</v>
      </c>
      <c r="T32">
        <v>474695</v>
      </c>
      <c r="U32">
        <v>2104307</v>
      </c>
      <c r="V32">
        <v>3049049</v>
      </c>
      <c r="W32">
        <v>175483</v>
      </c>
      <c r="X32">
        <v>57865</v>
      </c>
      <c r="Y32">
        <v>92399</v>
      </c>
      <c r="Z32">
        <v>840418</v>
      </c>
      <c r="AA32">
        <v>1267589</v>
      </c>
      <c r="AB32">
        <v>175483</v>
      </c>
      <c r="AC32">
        <v>3147</v>
      </c>
      <c r="AD32">
        <v>35182</v>
      </c>
      <c r="AE32">
        <v>520556</v>
      </c>
      <c r="AF32">
        <v>835826</v>
      </c>
      <c r="AG32">
        <v>206760</v>
      </c>
      <c r="AH32">
        <v>426247</v>
      </c>
      <c r="AI32">
        <v>910217</v>
      </c>
      <c r="AJ32">
        <v>1578595</v>
      </c>
      <c r="AK32">
        <v>1713500</v>
      </c>
      <c r="AL32">
        <v>37055</v>
      </c>
      <c r="AM32">
        <v>33373</v>
      </c>
      <c r="AN32">
        <v>7705</v>
      </c>
      <c r="AO32">
        <v>56903</v>
      </c>
      <c r="AP32">
        <v>85223</v>
      </c>
      <c r="AQ32">
        <v>137577</v>
      </c>
      <c r="AR32" s="6">
        <v>22.91</v>
      </c>
      <c r="AS32" s="6" t="s">
        <v>52</v>
      </c>
      <c r="AT32" t="s">
        <v>599</v>
      </c>
      <c r="AU32" t="s">
        <v>600</v>
      </c>
      <c r="AV32" s="6">
        <v>8.2899999999999991</v>
      </c>
      <c r="AW32" s="6" t="s">
        <v>5601</v>
      </c>
    </row>
    <row r="33" spans="1:49">
      <c r="A33">
        <v>7726626680</v>
      </c>
      <c r="B33">
        <v>13</v>
      </c>
      <c r="C33" t="s">
        <v>83</v>
      </c>
      <c r="D33">
        <v>7726626680</v>
      </c>
      <c r="E33" s="10">
        <v>1097746177693</v>
      </c>
      <c r="F33" s="8" t="s">
        <v>84</v>
      </c>
      <c r="G33" s="7">
        <v>39903</v>
      </c>
      <c r="H33">
        <v>16</v>
      </c>
      <c r="I33" t="s">
        <v>44</v>
      </c>
      <c r="J33" t="s">
        <v>4818</v>
      </c>
      <c r="K33" t="s">
        <v>4817</v>
      </c>
      <c r="L33" t="s">
        <v>87</v>
      </c>
      <c r="M33">
        <v>200000</v>
      </c>
      <c r="R33">
        <v>1179086</v>
      </c>
      <c r="S33">
        <v>1453942</v>
      </c>
      <c r="T33">
        <v>2075137</v>
      </c>
      <c r="U33">
        <v>2301202</v>
      </c>
      <c r="V33">
        <v>2977193</v>
      </c>
      <c r="W33">
        <v>-799983</v>
      </c>
      <c r="X33">
        <v>-832060</v>
      </c>
      <c r="Y33">
        <v>-1266296</v>
      </c>
      <c r="Z33">
        <v>-1053945</v>
      </c>
      <c r="AA33">
        <v>1292887</v>
      </c>
      <c r="AB33">
        <v>-799983</v>
      </c>
      <c r="AC33">
        <v>197045</v>
      </c>
      <c r="AD33">
        <v>263131</v>
      </c>
      <c r="AE33">
        <v>484044</v>
      </c>
      <c r="AF33">
        <v>749259</v>
      </c>
      <c r="AG33">
        <v>1151591</v>
      </c>
      <c r="AH33">
        <v>1391909</v>
      </c>
      <c r="AI33">
        <v>1557802</v>
      </c>
      <c r="AJ33">
        <v>1814461</v>
      </c>
      <c r="AK33">
        <v>2496513</v>
      </c>
      <c r="AL33">
        <v>175659</v>
      </c>
      <c r="AM33">
        <v>111498</v>
      </c>
      <c r="AN33">
        <v>150323</v>
      </c>
      <c r="AO33">
        <v>176690</v>
      </c>
      <c r="AP33">
        <v>212366</v>
      </c>
      <c r="AQ33">
        <v>365873</v>
      </c>
      <c r="AR33" s="6">
        <v>2.5299999999999998</v>
      </c>
      <c r="AS33" s="6" t="s">
        <v>45</v>
      </c>
      <c r="AT33" t="s">
        <v>88</v>
      </c>
      <c r="AU33" t="s">
        <v>89</v>
      </c>
      <c r="AV33" s="6">
        <v>2.17</v>
      </c>
      <c r="AW33" s="6" t="s">
        <v>5602</v>
      </c>
    </row>
    <row r="34" spans="1:49">
      <c r="A34">
        <v>7727844641</v>
      </c>
      <c r="B34">
        <v>16</v>
      </c>
      <c r="C34" t="s">
        <v>2143</v>
      </c>
      <c r="D34">
        <v>7727844641</v>
      </c>
      <c r="E34" s="10">
        <v>5147746158632</v>
      </c>
      <c r="F34" s="8" t="s">
        <v>2144</v>
      </c>
      <c r="G34" s="7">
        <v>41912</v>
      </c>
      <c r="H34">
        <v>10</v>
      </c>
      <c r="I34" t="s">
        <v>73</v>
      </c>
      <c r="J34" t="s">
        <v>4820</v>
      </c>
      <c r="K34" t="s">
        <v>4819</v>
      </c>
      <c r="L34" t="s">
        <v>2147</v>
      </c>
      <c r="M34">
        <v>3000</v>
      </c>
      <c r="R34">
        <v>111554</v>
      </c>
      <c r="S34">
        <v>374078</v>
      </c>
      <c r="T34">
        <v>754914</v>
      </c>
      <c r="U34">
        <v>1539322</v>
      </c>
      <c r="V34">
        <v>2413732</v>
      </c>
      <c r="W34">
        <v>40336</v>
      </c>
      <c r="X34">
        <v>120744</v>
      </c>
      <c r="Y34">
        <v>430376</v>
      </c>
      <c r="Z34">
        <v>632820</v>
      </c>
      <c r="AA34">
        <v>1427145</v>
      </c>
      <c r="AB34">
        <v>40336</v>
      </c>
      <c r="AC34">
        <v>200013</v>
      </c>
      <c r="AD34">
        <v>254498</v>
      </c>
      <c r="AE34">
        <v>705293</v>
      </c>
      <c r="AF34">
        <v>768428</v>
      </c>
      <c r="AG34">
        <v>41</v>
      </c>
      <c r="AH34">
        <v>277842</v>
      </c>
      <c r="AI34">
        <v>569806</v>
      </c>
      <c r="AJ34">
        <v>1193258</v>
      </c>
      <c r="AK34">
        <v>1762672</v>
      </c>
      <c r="AL34">
        <v>186115</v>
      </c>
      <c r="AM34">
        <v>67848</v>
      </c>
      <c r="AN34">
        <v>39920</v>
      </c>
      <c r="AO34">
        <v>26529</v>
      </c>
      <c r="AP34">
        <v>26529</v>
      </c>
      <c r="AQ34">
        <v>234000</v>
      </c>
      <c r="AR34" s="6">
        <v>21.64</v>
      </c>
      <c r="AS34" s="6">
        <v>0</v>
      </c>
      <c r="AT34" t="s">
        <v>2148</v>
      </c>
      <c r="AU34" t="s">
        <v>2149</v>
      </c>
      <c r="AV34" s="6">
        <v>42992</v>
      </c>
      <c r="AW34" s="6" t="s">
        <v>6024</v>
      </c>
    </row>
    <row r="35" spans="1:49">
      <c r="A35">
        <v>7841019595</v>
      </c>
      <c r="B35">
        <v>18</v>
      </c>
      <c r="C35" t="s">
        <v>743</v>
      </c>
      <c r="D35">
        <v>7841019595</v>
      </c>
      <c r="E35" s="10">
        <v>1157847071073</v>
      </c>
      <c r="F35" s="8" t="s">
        <v>744</v>
      </c>
      <c r="G35" s="7">
        <v>42067</v>
      </c>
      <c r="H35">
        <v>10</v>
      </c>
      <c r="I35" t="s">
        <v>44</v>
      </c>
      <c r="J35" t="s">
        <v>4822</v>
      </c>
      <c r="K35" t="s">
        <v>4821</v>
      </c>
      <c r="L35" t="s">
        <v>747</v>
      </c>
      <c r="M35">
        <v>115.65600000000001</v>
      </c>
      <c r="R35">
        <v>483240</v>
      </c>
      <c r="S35">
        <v>784084</v>
      </c>
      <c r="T35">
        <v>1221840</v>
      </c>
      <c r="U35">
        <v>1469015</v>
      </c>
      <c r="V35">
        <v>2330001</v>
      </c>
      <c r="W35">
        <v>189104</v>
      </c>
      <c r="X35">
        <v>234597</v>
      </c>
      <c r="Y35">
        <v>514545</v>
      </c>
      <c r="Z35">
        <v>527752</v>
      </c>
      <c r="AA35">
        <v>833951</v>
      </c>
      <c r="AB35">
        <v>189104</v>
      </c>
      <c r="AC35">
        <v>39262</v>
      </c>
      <c r="AD35">
        <v>52476</v>
      </c>
      <c r="AE35">
        <v>65942</v>
      </c>
      <c r="AF35">
        <v>210834</v>
      </c>
      <c r="AG35">
        <v>178384</v>
      </c>
      <c r="AH35">
        <v>310830</v>
      </c>
      <c r="AI35">
        <v>535756</v>
      </c>
      <c r="AJ35">
        <v>1475570</v>
      </c>
      <c r="AK35">
        <v>1857986</v>
      </c>
      <c r="AL35">
        <v>71461</v>
      </c>
      <c r="AM35">
        <v>73708</v>
      </c>
      <c r="AN35">
        <v>61021</v>
      </c>
      <c r="AO35">
        <v>113400</v>
      </c>
      <c r="AP35">
        <v>231762</v>
      </c>
      <c r="AQ35">
        <v>2217172</v>
      </c>
      <c r="AR35" s="6">
        <v>4.82</v>
      </c>
      <c r="AS35" s="6" t="s">
        <v>52</v>
      </c>
      <c r="AT35" t="s">
        <v>748</v>
      </c>
      <c r="AU35" t="s">
        <v>749</v>
      </c>
      <c r="AV35" s="6">
        <v>10.42</v>
      </c>
      <c r="AW35" s="6" t="s">
        <v>5603</v>
      </c>
    </row>
    <row r="36" spans="1:49">
      <c r="A36">
        <v>7736659589</v>
      </c>
      <c r="B36">
        <v>12</v>
      </c>
      <c r="C36" t="s">
        <v>48</v>
      </c>
      <c r="D36">
        <v>7736659589</v>
      </c>
      <c r="E36" s="10">
        <v>1137746390572</v>
      </c>
      <c r="F36" s="8" t="s">
        <v>49</v>
      </c>
      <c r="G36" s="7">
        <v>41393</v>
      </c>
      <c r="H36">
        <v>11</v>
      </c>
      <c r="I36" t="s">
        <v>44</v>
      </c>
      <c r="J36" t="s">
        <v>74</v>
      </c>
      <c r="K36" t="s">
        <v>4823</v>
      </c>
      <c r="L36" t="s">
        <v>51</v>
      </c>
      <c r="M36">
        <v>16000</v>
      </c>
      <c r="R36">
        <v>1455949</v>
      </c>
      <c r="S36">
        <v>1701012</v>
      </c>
      <c r="T36">
        <v>2030719</v>
      </c>
      <c r="U36">
        <v>2352629</v>
      </c>
      <c r="V36">
        <v>2316584</v>
      </c>
      <c r="W36">
        <v>638929</v>
      </c>
      <c r="X36">
        <v>785795</v>
      </c>
      <c r="Y36">
        <v>943905</v>
      </c>
      <c r="Z36">
        <v>855231</v>
      </c>
      <c r="AA36">
        <v>969389</v>
      </c>
      <c r="AB36">
        <v>638929</v>
      </c>
      <c r="AC36">
        <v>439314</v>
      </c>
      <c r="AD36">
        <v>554003</v>
      </c>
      <c r="AE36">
        <v>803768</v>
      </c>
      <c r="AF36">
        <v>458487</v>
      </c>
      <c r="AG36">
        <v>497523</v>
      </c>
      <c r="AH36">
        <v>393123</v>
      </c>
      <c r="AI36">
        <v>821006</v>
      </c>
      <c r="AJ36">
        <v>2319520</v>
      </c>
      <c r="AK36">
        <v>3171955</v>
      </c>
      <c r="AL36">
        <v>102538</v>
      </c>
      <c r="AM36">
        <v>148122</v>
      </c>
      <c r="AN36">
        <v>135076</v>
      </c>
      <c r="AO36">
        <v>123795</v>
      </c>
      <c r="AP36">
        <v>164532</v>
      </c>
      <c r="AQ36">
        <v>2350687</v>
      </c>
      <c r="AR36" s="6">
        <v>1.59</v>
      </c>
      <c r="AS36" s="6" t="s">
        <v>52</v>
      </c>
      <c r="AT36" t="s">
        <v>53</v>
      </c>
      <c r="AU36" t="s">
        <v>54</v>
      </c>
      <c r="AV36" s="6">
        <v>6.38</v>
      </c>
      <c r="AW36" s="6" t="s">
        <v>5604</v>
      </c>
    </row>
    <row r="37" spans="1:49">
      <c r="A37">
        <v>5407973637</v>
      </c>
      <c r="B37">
        <v>36</v>
      </c>
      <c r="C37" t="s">
        <v>2110</v>
      </c>
      <c r="D37">
        <v>5407973637</v>
      </c>
      <c r="E37" s="10">
        <v>1195476015085</v>
      </c>
      <c r="F37" s="8" t="s">
        <v>2111</v>
      </c>
      <c r="G37" s="7">
        <v>43521</v>
      </c>
      <c r="H37">
        <v>6</v>
      </c>
      <c r="I37" t="s">
        <v>44</v>
      </c>
      <c r="J37" t="s">
        <v>4825</v>
      </c>
      <c r="K37" t="s">
        <v>4824</v>
      </c>
      <c r="L37" t="s">
        <v>2114</v>
      </c>
      <c r="M37">
        <v>150</v>
      </c>
      <c r="R37">
        <v>122897</v>
      </c>
      <c r="S37">
        <v>21903</v>
      </c>
      <c r="T37">
        <v>16511</v>
      </c>
      <c r="U37">
        <v>522072</v>
      </c>
      <c r="V37">
        <v>1885826</v>
      </c>
      <c r="W37">
        <v>3853</v>
      </c>
      <c r="X37">
        <v>5411</v>
      </c>
      <c r="Y37">
        <v>14851</v>
      </c>
      <c r="Z37">
        <v>294040</v>
      </c>
      <c r="AA37">
        <v>1053672</v>
      </c>
      <c r="AB37">
        <v>3853</v>
      </c>
      <c r="AC37">
        <v>14072</v>
      </c>
      <c r="AD37">
        <v>29</v>
      </c>
      <c r="AE37">
        <v>117762</v>
      </c>
      <c r="AF37">
        <v>500453</v>
      </c>
      <c r="AG37">
        <v>0</v>
      </c>
      <c r="AH37">
        <v>0</v>
      </c>
      <c r="AI37">
        <v>0</v>
      </c>
      <c r="AJ37">
        <v>1305806</v>
      </c>
      <c r="AK37">
        <v>2387910</v>
      </c>
      <c r="AL37">
        <v>126639</v>
      </c>
      <c r="AM37">
        <v>37595</v>
      </c>
      <c r="AN37">
        <v>107807</v>
      </c>
      <c r="AO37">
        <v>23530</v>
      </c>
      <c r="AP37">
        <v>50562</v>
      </c>
      <c r="AQ37">
        <v>1677758</v>
      </c>
      <c r="AR37" s="6">
        <v>15.35</v>
      </c>
      <c r="AS37" s="6" t="s">
        <v>52</v>
      </c>
      <c r="AT37" t="s">
        <v>2115</v>
      </c>
      <c r="AU37" t="s">
        <v>2116</v>
      </c>
      <c r="AV37" s="6">
        <v>1.83</v>
      </c>
      <c r="AW37" s="6" t="s">
        <v>5605</v>
      </c>
    </row>
    <row r="38" spans="1:49">
      <c r="A38">
        <v>6315626402</v>
      </c>
      <c r="B38">
        <v>11</v>
      </c>
      <c r="C38" t="s">
        <v>39</v>
      </c>
      <c r="D38">
        <v>6315626402</v>
      </c>
      <c r="E38" s="10">
        <v>1096315004720</v>
      </c>
      <c r="F38" s="8" t="s">
        <v>40</v>
      </c>
      <c r="G38" s="7">
        <v>40024</v>
      </c>
      <c r="H38">
        <v>15</v>
      </c>
      <c r="I38" t="s">
        <v>44</v>
      </c>
      <c r="J38" t="s">
        <v>74</v>
      </c>
      <c r="K38" t="s">
        <v>4826</v>
      </c>
      <c r="L38" t="s">
        <v>43</v>
      </c>
      <c r="M38">
        <v>216547</v>
      </c>
      <c r="R38">
        <v>972350</v>
      </c>
      <c r="S38">
        <v>1937261</v>
      </c>
      <c r="T38">
        <v>1781010</v>
      </c>
      <c r="U38">
        <v>2696180</v>
      </c>
      <c r="V38">
        <v>1611463</v>
      </c>
      <c r="W38">
        <v>697366</v>
      </c>
      <c r="X38">
        <v>707941</v>
      </c>
      <c r="Y38">
        <v>661037</v>
      </c>
      <c r="Z38">
        <v>852713</v>
      </c>
      <c r="AA38">
        <v>411601</v>
      </c>
      <c r="AB38">
        <v>29174</v>
      </c>
      <c r="AC38">
        <v>813058</v>
      </c>
      <c r="AD38">
        <v>547425</v>
      </c>
      <c r="AE38">
        <v>1130465</v>
      </c>
      <c r="AF38">
        <v>569404</v>
      </c>
      <c r="AG38">
        <v>623346</v>
      </c>
      <c r="AH38">
        <v>997343</v>
      </c>
      <c r="AI38">
        <v>1002540</v>
      </c>
      <c r="AJ38">
        <v>830364</v>
      </c>
      <c r="AK38">
        <v>1175885</v>
      </c>
      <c r="AL38">
        <v>93343</v>
      </c>
      <c r="AM38">
        <v>165191</v>
      </c>
      <c r="AN38">
        <v>196659</v>
      </c>
      <c r="AO38">
        <v>176870</v>
      </c>
      <c r="AP38">
        <v>176870</v>
      </c>
      <c r="AQ38">
        <v>837000</v>
      </c>
      <c r="AR38" s="6">
        <v>1.66</v>
      </c>
      <c r="AS38" s="6" t="s">
        <v>45</v>
      </c>
      <c r="AT38" t="s">
        <v>46</v>
      </c>
      <c r="AU38" t="s">
        <v>47</v>
      </c>
      <c r="AV38" s="6">
        <v>1.89</v>
      </c>
      <c r="AW38" s="6" t="s">
        <v>6023</v>
      </c>
    </row>
    <row r="39" spans="1:49">
      <c r="A39">
        <v>1657199916</v>
      </c>
      <c r="B39">
        <v>19</v>
      </c>
      <c r="C39" t="s">
        <v>898</v>
      </c>
      <c r="D39">
        <v>1657199916</v>
      </c>
      <c r="E39" s="10">
        <v>1151690071741</v>
      </c>
      <c r="F39" s="8" t="s">
        <v>899</v>
      </c>
      <c r="G39" s="7">
        <v>42256</v>
      </c>
      <c r="H39">
        <v>9</v>
      </c>
      <c r="I39" t="s">
        <v>73</v>
      </c>
      <c r="J39" t="s">
        <v>4828</v>
      </c>
      <c r="K39" t="s">
        <v>4827</v>
      </c>
      <c r="L39" t="s">
        <v>902</v>
      </c>
      <c r="M39">
        <v>15000</v>
      </c>
      <c r="R39">
        <v>432196</v>
      </c>
      <c r="S39">
        <v>688012</v>
      </c>
      <c r="T39">
        <v>902262</v>
      </c>
      <c r="U39">
        <v>1373573</v>
      </c>
      <c r="V39">
        <v>1584330</v>
      </c>
      <c r="W39">
        <v>96637</v>
      </c>
      <c r="X39">
        <v>165381</v>
      </c>
      <c r="Y39">
        <v>295097</v>
      </c>
      <c r="Z39">
        <v>562133</v>
      </c>
      <c r="AA39">
        <v>676507</v>
      </c>
      <c r="AB39">
        <v>96637</v>
      </c>
      <c r="AC39">
        <v>316576</v>
      </c>
      <c r="AD39">
        <v>378643</v>
      </c>
      <c r="AE39">
        <v>498600</v>
      </c>
      <c r="AF39">
        <v>577188</v>
      </c>
      <c r="AG39">
        <v>184152</v>
      </c>
      <c r="AH39">
        <v>497285</v>
      </c>
      <c r="AI39">
        <v>678648</v>
      </c>
      <c r="AJ39">
        <v>1031369</v>
      </c>
      <c r="AK39">
        <v>1319603</v>
      </c>
      <c r="AL39">
        <v>137587</v>
      </c>
      <c r="AM39">
        <v>119788</v>
      </c>
      <c r="AN39">
        <v>179893</v>
      </c>
      <c r="AO39">
        <v>207466</v>
      </c>
      <c r="AP39">
        <v>345144</v>
      </c>
      <c r="AQ39">
        <v>0</v>
      </c>
      <c r="AR39" s="6">
        <v>3.67</v>
      </c>
      <c r="AS39" s="6" t="s">
        <v>52</v>
      </c>
      <c r="AT39" t="s">
        <v>903</v>
      </c>
      <c r="AU39" t="s">
        <v>904</v>
      </c>
      <c r="AV39" s="6">
        <v>7.17</v>
      </c>
      <c r="AW39" s="6" t="s">
        <v>5606</v>
      </c>
    </row>
    <row r="40" spans="1:49">
      <c r="A40">
        <v>6672302726</v>
      </c>
      <c r="B40">
        <v>5</v>
      </c>
      <c r="C40" t="s">
        <v>2538</v>
      </c>
      <c r="D40">
        <v>6672302726</v>
      </c>
      <c r="E40" s="10">
        <v>1096672015648</v>
      </c>
      <c r="F40" s="8" t="s">
        <v>2539</v>
      </c>
      <c r="G40" s="7">
        <v>40070</v>
      </c>
      <c r="H40">
        <v>15</v>
      </c>
      <c r="I40" t="s">
        <v>73</v>
      </c>
      <c r="J40" t="s">
        <v>4829</v>
      </c>
      <c r="K40" t="s">
        <v>4829</v>
      </c>
      <c r="L40" t="s">
        <v>2542</v>
      </c>
      <c r="M40">
        <v>10</v>
      </c>
      <c r="R40">
        <v>3566972</v>
      </c>
      <c r="S40">
        <v>4673205</v>
      </c>
      <c r="T40">
        <v>3611889</v>
      </c>
      <c r="U40">
        <v>6243476</v>
      </c>
      <c r="V40">
        <v>1394242</v>
      </c>
      <c r="W40">
        <v>3390488</v>
      </c>
      <c r="X40">
        <v>4521453</v>
      </c>
      <c r="Y40">
        <v>2810324</v>
      </c>
      <c r="Z40">
        <v>5403598</v>
      </c>
      <c r="AA40">
        <v>493549</v>
      </c>
      <c r="AB40">
        <v>3390488</v>
      </c>
      <c r="AC40">
        <v>5951</v>
      </c>
      <c r="AD40">
        <v>12656</v>
      </c>
      <c r="AE40">
        <v>17407</v>
      </c>
      <c r="AF40">
        <v>-86162</v>
      </c>
      <c r="AG40">
        <v>6827666</v>
      </c>
      <c r="AH40">
        <v>10091197</v>
      </c>
      <c r="AI40">
        <v>10480485</v>
      </c>
      <c r="AJ40">
        <v>8517263</v>
      </c>
      <c r="AK40">
        <v>8583581</v>
      </c>
      <c r="AL40">
        <v>886</v>
      </c>
      <c r="AM40">
        <v>585819</v>
      </c>
      <c r="AN40">
        <v>4047773</v>
      </c>
      <c r="AO40">
        <v>1415320</v>
      </c>
      <c r="AP40">
        <v>1415320</v>
      </c>
      <c r="AQ40">
        <v>10012498</v>
      </c>
      <c r="AR40" s="6">
        <v>0.39</v>
      </c>
      <c r="AS40" s="6">
        <v>0</v>
      </c>
      <c r="AT40" t="s">
        <v>2543</v>
      </c>
      <c r="AU40" t="s">
        <v>2544</v>
      </c>
      <c r="AV40" s="6">
        <v>1.26</v>
      </c>
      <c r="AW40" s="6" t="s">
        <v>6022</v>
      </c>
    </row>
    <row r="41" spans="1:49">
      <c r="A41">
        <v>7806253521</v>
      </c>
      <c r="B41">
        <v>17</v>
      </c>
      <c r="C41" t="s">
        <v>1233</v>
      </c>
      <c r="D41">
        <v>7806253521</v>
      </c>
      <c r="E41" s="10">
        <v>1167847404053</v>
      </c>
      <c r="F41" s="8" t="s">
        <v>1234</v>
      </c>
      <c r="G41" s="7">
        <v>42660</v>
      </c>
      <c r="H41">
        <v>8</v>
      </c>
      <c r="I41" t="s">
        <v>44</v>
      </c>
      <c r="J41" t="s">
        <v>4831</v>
      </c>
      <c r="K41" t="s">
        <v>4830</v>
      </c>
      <c r="L41" t="s">
        <v>1235</v>
      </c>
      <c r="M41">
        <v>10</v>
      </c>
      <c r="R41">
        <v>665067</v>
      </c>
      <c r="S41">
        <v>956323</v>
      </c>
      <c r="T41">
        <v>679100</v>
      </c>
      <c r="U41">
        <v>1501180</v>
      </c>
      <c r="V41">
        <v>1370904</v>
      </c>
      <c r="W41">
        <v>600578</v>
      </c>
      <c r="X41">
        <v>865586</v>
      </c>
      <c r="Y41">
        <v>552546</v>
      </c>
      <c r="Z41">
        <v>1491220</v>
      </c>
      <c r="AA41">
        <v>1359256</v>
      </c>
      <c r="AB41">
        <v>600578</v>
      </c>
      <c r="AC41">
        <v>1378</v>
      </c>
      <c r="AD41">
        <v>1371</v>
      </c>
      <c r="AE41">
        <v>3709</v>
      </c>
      <c r="AF41">
        <v>2490</v>
      </c>
      <c r="AG41">
        <v>408951</v>
      </c>
      <c r="AH41">
        <v>975466</v>
      </c>
      <c r="AI41">
        <v>1642208</v>
      </c>
      <c r="AJ41">
        <v>1877581</v>
      </c>
      <c r="AK41">
        <v>2152864</v>
      </c>
      <c r="AL41">
        <v>1158012</v>
      </c>
      <c r="AM41">
        <v>1346422</v>
      </c>
      <c r="AN41">
        <v>1075026</v>
      </c>
      <c r="AO41">
        <v>1190465</v>
      </c>
      <c r="AP41">
        <v>1190465</v>
      </c>
      <c r="AQ41">
        <v>79648</v>
      </c>
      <c r="AR41" s="6">
        <v>2.06</v>
      </c>
      <c r="AS41" s="6" t="s">
        <v>52</v>
      </c>
      <c r="AT41" t="s">
        <v>1236</v>
      </c>
      <c r="AU41" t="s">
        <v>82</v>
      </c>
      <c r="AV41" s="6">
        <v>5.26</v>
      </c>
      <c r="AW41" s="6" t="s">
        <v>6025</v>
      </c>
    </row>
    <row r="42" spans="1:49">
      <c r="A42">
        <v>5611067262</v>
      </c>
      <c r="B42">
        <v>22</v>
      </c>
      <c r="C42" t="s">
        <v>1780</v>
      </c>
      <c r="D42">
        <v>5611067262</v>
      </c>
      <c r="E42" s="10">
        <v>1135658002149</v>
      </c>
      <c r="F42" s="8" t="s">
        <v>1781</v>
      </c>
      <c r="G42" s="7">
        <v>41302</v>
      </c>
      <c r="H42">
        <v>12</v>
      </c>
      <c r="I42" t="s">
        <v>73</v>
      </c>
      <c r="J42" t="s">
        <v>4833</v>
      </c>
      <c r="K42" t="s">
        <v>4832</v>
      </c>
      <c r="L42" t="s">
        <v>1784</v>
      </c>
      <c r="M42">
        <v>30</v>
      </c>
      <c r="R42">
        <v>259551</v>
      </c>
      <c r="S42">
        <v>325575</v>
      </c>
      <c r="T42">
        <v>711964</v>
      </c>
      <c r="U42">
        <v>1097668</v>
      </c>
      <c r="V42">
        <v>1336834</v>
      </c>
      <c r="W42">
        <v>46469</v>
      </c>
      <c r="X42">
        <v>91478</v>
      </c>
      <c r="Y42">
        <v>276832</v>
      </c>
      <c r="Z42">
        <v>378927</v>
      </c>
      <c r="AA42">
        <v>494821</v>
      </c>
      <c r="AB42">
        <v>46469</v>
      </c>
      <c r="AC42">
        <v>-29905</v>
      </c>
      <c r="AD42">
        <v>13</v>
      </c>
      <c r="AE42">
        <v>44568</v>
      </c>
      <c r="AF42">
        <v>75050</v>
      </c>
      <c r="AG42">
        <v>651687</v>
      </c>
      <c r="AH42">
        <v>1033420</v>
      </c>
      <c r="AI42">
        <v>1190136</v>
      </c>
      <c r="AJ42">
        <v>1265840</v>
      </c>
      <c r="AK42">
        <v>1324574</v>
      </c>
      <c r="AL42">
        <v>17428</v>
      </c>
      <c r="AM42">
        <v>35069</v>
      </c>
      <c r="AN42">
        <v>80875</v>
      </c>
      <c r="AO42">
        <v>320772</v>
      </c>
      <c r="AP42">
        <v>372691</v>
      </c>
      <c r="AQ42">
        <v>1586580</v>
      </c>
      <c r="AR42" s="6">
        <v>5.15</v>
      </c>
      <c r="AS42" s="6">
        <v>0</v>
      </c>
      <c r="AT42" t="s">
        <v>1785</v>
      </c>
      <c r="AU42" t="s">
        <v>1786</v>
      </c>
      <c r="AV42" s="6">
        <v>2.0299999999999998</v>
      </c>
      <c r="AW42" s="6" t="s">
        <v>5607</v>
      </c>
    </row>
    <row r="43" spans="1:49">
      <c r="A43">
        <v>1659180290</v>
      </c>
      <c r="B43">
        <v>31</v>
      </c>
      <c r="C43" t="s">
        <v>690</v>
      </c>
      <c r="D43">
        <v>1659180290</v>
      </c>
      <c r="E43" s="10">
        <v>1171690027585</v>
      </c>
      <c r="F43" s="8" t="s">
        <v>691</v>
      </c>
      <c r="G43" s="7">
        <v>42817</v>
      </c>
      <c r="H43">
        <v>8</v>
      </c>
      <c r="I43" t="s">
        <v>73</v>
      </c>
      <c r="J43" t="s">
        <v>4835</v>
      </c>
      <c r="K43" t="s">
        <v>4834</v>
      </c>
      <c r="L43" t="s">
        <v>694</v>
      </c>
      <c r="M43">
        <v>10501</v>
      </c>
      <c r="R43">
        <v>624986</v>
      </c>
      <c r="S43">
        <v>617489</v>
      </c>
      <c r="T43">
        <v>545602</v>
      </c>
      <c r="U43">
        <v>634272</v>
      </c>
      <c r="V43">
        <v>1261165</v>
      </c>
      <c r="W43">
        <v>407873</v>
      </c>
      <c r="X43">
        <v>569400</v>
      </c>
      <c r="Y43">
        <v>435014</v>
      </c>
      <c r="Z43">
        <v>448767</v>
      </c>
      <c r="AA43">
        <v>914213</v>
      </c>
      <c r="AB43">
        <v>407873</v>
      </c>
      <c r="AC43">
        <v>-96268</v>
      </c>
      <c r="AD43">
        <v>1932</v>
      </c>
      <c r="AE43">
        <v>21054</v>
      </c>
      <c r="AF43">
        <v>108629</v>
      </c>
      <c r="AG43">
        <v>40834</v>
      </c>
      <c r="AH43">
        <v>80144</v>
      </c>
      <c r="AI43">
        <v>15635</v>
      </c>
      <c r="AJ43">
        <v>10935</v>
      </c>
      <c r="AK43">
        <v>46799</v>
      </c>
      <c r="AL43">
        <v>18533</v>
      </c>
      <c r="AM43">
        <v>28478</v>
      </c>
      <c r="AN43">
        <v>39028</v>
      </c>
      <c r="AO43">
        <v>3801</v>
      </c>
      <c r="AP43">
        <v>16702</v>
      </c>
      <c r="AQ43">
        <v>7456</v>
      </c>
      <c r="AR43" s="6">
        <v>2.02</v>
      </c>
      <c r="AS43" s="6" t="s">
        <v>52</v>
      </c>
      <c r="AT43" t="s">
        <v>695</v>
      </c>
      <c r="AU43" t="s">
        <v>696</v>
      </c>
      <c r="AV43" s="6">
        <v>1.1499999999999999</v>
      </c>
      <c r="AW43" s="6" t="s">
        <v>5608</v>
      </c>
    </row>
    <row r="44" spans="1:49">
      <c r="A44">
        <v>6164139228</v>
      </c>
      <c r="B44">
        <v>37</v>
      </c>
      <c r="C44" t="s">
        <v>3173</v>
      </c>
      <c r="D44">
        <v>6164139228</v>
      </c>
      <c r="E44" s="10">
        <v>1226100025029</v>
      </c>
      <c r="F44" s="8" t="s">
        <v>3174</v>
      </c>
      <c r="G44" s="7">
        <v>44825</v>
      </c>
      <c r="H44">
        <v>2</v>
      </c>
      <c r="I44" t="s">
        <v>73</v>
      </c>
      <c r="J44" t="s">
        <v>4836</v>
      </c>
      <c r="K44" t="s">
        <v>4836</v>
      </c>
      <c r="L44" t="s">
        <v>3177</v>
      </c>
      <c r="M44">
        <v>10000</v>
      </c>
      <c r="R44">
        <v>0</v>
      </c>
      <c r="S44">
        <v>0</v>
      </c>
      <c r="T44">
        <v>1870</v>
      </c>
      <c r="U44">
        <v>471460</v>
      </c>
      <c r="V44">
        <v>1258567</v>
      </c>
      <c r="W44">
        <v>0</v>
      </c>
      <c r="X44">
        <v>0</v>
      </c>
      <c r="Y44">
        <v>-158</v>
      </c>
      <c r="Z44">
        <v>353920</v>
      </c>
      <c r="AA44">
        <v>1162053</v>
      </c>
      <c r="AB44">
        <v>0</v>
      </c>
      <c r="AC44">
        <v>0</v>
      </c>
      <c r="AD44">
        <v>1611</v>
      </c>
      <c r="AE44">
        <v>11298</v>
      </c>
      <c r="AF44">
        <v>-5590</v>
      </c>
      <c r="AG44">
        <v>0</v>
      </c>
      <c r="AH44">
        <v>0</v>
      </c>
      <c r="AI44">
        <v>0</v>
      </c>
      <c r="AJ44">
        <v>127879</v>
      </c>
      <c r="AK44">
        <v>387009</v>
      </c>
      <c r="AL44">
        <v>0</v>
      </c>
      <c r="AM44">
        <v>0</v>
      </c>
      <c r="AN44">
        <v>14</v>
      </c>
      <c r="AO44">
        <v>118905</v>
      </c>
      <c r="AP44">
        <v>280200</v>
      </c>
      <c r="AQ44">
        <v>181610</v>
      </c>
      <c r="AR44" s="6">
        <v>673.03</v>
      </c>
      <c r="AS44" s="6" t="s">
        <v>52</v>
      </c>
      <c r="AT44" t="s">
        <v>3178</v>
      </c>
      <c r="AU44" t="s">
        <v>3179</v>
      </c>
      <c r="AV44" s="6">
        <v>3.03</v>
      </c>
      <c r="AW44" s="6" t="s">
        <v>5609</v>
      </c>
    </row>
    <row r="45" spans="1:49">
      <c r="A45">
        <v>3702239395</v>
      </c>
      <c r="B45">
        <v>25</v>
      </c>
      <c r="C45" t="s">
        <v>2276</v>
      </c>
      <c r="D45">
        <v>3702239395</v>
      </c>
      <c r="E45" s="10">
        <v>1203700004375</v>
      </c>
      <c r="F45" s="8" t="s">
        <v>2277</v>
      </c>
      <c r="G45" s="7">
        <v>43892</v>
      </c>
      <c r="H45">
        <v>5</v>
      </c>
      <c r="I45" t="s">
        <v>73</v>
      </c>
      <c r="J45" t="s">
        <v>4838</v>
      </c>
      <c r="K45" t="s">
        <v>4837</v>
      </c>
      <c r="L45" t="s">
        <v>2280</v>
      </c>
      <c r="M45">
        <v>10500</v>
      </c>
      <c r="R45">
        <v>32723</v>
      </c>
      <c r="S45">
        <v>172216</v>
      </c>
      <c r="T45">
        <v>404532</v>
      </c>
      <c r="U45">
        <v>781162</v>
      </c>
      <c r="V45">
        <v>1249961</v>
      </c>
      <c r="W45">
        <v>8277</v>
      </c>
      <c r="X45">
        <v>70749</v>
      </c>
      <c r="Y45">
        <v>172971</v>
      </c>
      <c r="Z45">
        <v>287250</v>
      </c>
      <c r="AA45">
        <v>675418</v>
      </c>
      <c r="AB45">
        <v>8277</v>
      </c>
      <c r="AC45">
        <v>92331</v>
      </c>
      <c r="AD45">
        <v>185242</v>
      </c>
      <c r="AE45">
        <v>368694</v>
      </c>
      <c r="AF45">
        <v>407064</v>
      </c>
      <c r="AG45">
        <v>31049</v>
      </c>
      <c r="AH45">
        <v>141586</v>
      </c>
      <c r="AI45">
        <v>432771</v>
      </c>
      <c r="AJ45">
        <v>707496</v>
      </c>
      <c r="AK45">
        <v>854703</v>
      </c>
      <c r="AL45">
        <v>343</v>
      </c>
      <c r="AM45">
        <v>585</v>
      </c>
      <c r="AN45">
        <v>1142</v>
      </c>
      <c r="AO45">
        <v>2915</v>
      </c>
      <c r="AP45">
        <v>7173</v>
      </c>
      <c r="AQ45">
        <v>205768</v>
      </c>
      <c r="AR45" s="6">
        <v>38.200000000000003</v>
      </c>
      <c r="AS45" s="6" t="s">
        <v>52</v>
      </c>
      <c r="AT45" t="s">
        <v>2281</v>
      </c>
      <c r="AU45" t="s">
        <v>2282</v>
      </c>
      <c r="AV45" s="6">
        <v>27.53</v>
      </c>
      <c r="AW45" s="6" t="s">
        <v>5610</v>
      </c>
    </row>
    <row r="46" spans="1:49">
      <c r="A46">
        <v>5902160058</v>
      </c>
      <c r="B46">
        <v>54</v>
      </c>
      <c r="C46" t="s">
        <v>189</v>
      </c>
      <c r="D46">
        <v>5902160058</v>
      </c>
      <c r="E46" s="10">
        <v>1075902008445</v>
      </c>
      <c r="F46" s="8" t="s">
        <v>190</v>
      </c>
      <c r="G46" s="7">
        <v>39283</v>
      </c>
      <c r="H46">
        <v>17</v>
      </c>
      <c r="I46" t="s">
        <v>73</v>
      </c>
      <c r="J46" t="s">
        <v>4840</v>
      </c>
      <c r="K46" t="s">
        <v>4839</v>
      </c>
      <c r="L46" t="s">
        <v>193</v>
      </c>
      <c r="M46">
        <v>10</v>
      </c>
      <c r="R46">
        <v>235373</v>
      </c>
      <c r="S46">
        <v>297168</v>
      </c>
      <c r="T46">
        <v>581761</v>
      </c>
      <c r="U46">
        <v>283795</v>
      </c>
      <c r="V46">
        <v>1204007</v>
      </c>
      <c r="W46">
        <v>14701</v>
      </c>
      <c r="X46">
        <v>26943</v>
      </c>
      <c r="Y46">
        <v>27548</v>
      </c>
      <c r="Z46">
        <v>49569</v>
      </c>
      <c r="AA46">
        <v>2397060</v>
      </c>
      <c r="AB46">
        <v>14701</v>
      </c>
      <c r="AC46">
        <v>269327</v>
      </c>
      <c r="AD46">
        <v>553265</v>
      </c>
      <c r="AE46">
        <v>232192</v>
      </c>
      <c r="AF46">
        <v>-1197547</v>
      </c>
      <c r="AG46">
        <v>0</v>
      </c>
      <c r="AH46">
        <v>0</v>
      </c>
      <c r="AI46">
        <v>0</v>
      </c>
      <c r="AJ46">
        <v>0</v>
      </c>
      <c r="AK46">
        <v>0</v>
      </c>
      <c r="AL46">
        <v>258453</v>
      </c>
      <c r="AM46">
        <v>540280</v>
      </c>
      <c r="AN46">
        <v>1091383</v>
      </c>
      <c r="AO46">
        <v>1324970</v>
      </c>
      <c r="AP46">
        <v>125893</v>
      </c>
      <c r="AQ46">
        <v>5659</v>
      </c>
      <c r="AR46" s="6">
        <v>5.12</v>
      </c>
      <c r="AS46" s="6">
        <v>0</v>
      </c>
      <c r="AT46" t="s">
        <v>194</v>
      </c>
      <c r="AU46" t="s">
        <v>195</v>
      </c>
      <c r="AV46" s="6" t="s">
        <v>74</v>
      </c>
      <c r="AW46" s="6" t="s">
        <v>5611</v>
      </c>
    </row>
    <row r="47" spans="1:49">
      <c r="A47">
        <v>3801109213</v>
      </c>
      <c r="B47">
        <v>20</v>
      </c>
      <c r="C47" t="s">
        <v>116</v>
      </c>
      <c r="D47">
        <v>3801109213</v>
      </c>
      <c r="E47" s="10">
        <v>1103801002909</v>
      </c>
      <c r="F47" s="8" t="s">
        <v>117</v>
      </c>
      <c r="G47" s="7">
        <v>40373</v>
      </c>
      <c r="H47">
        <v>14</v>
      </c>
      <c r="I47" t="s">
        <v>73</v>
      </c>
      <c r="J47" t="s">
        <v>4814</v>
      </c>
      <c r="K47" t="s">
        <v>106</v>
      </c>
      <c r="L47" t="s">
        <v>118</v>
      </c>
      <c r="M47">
        <v>40</v>
      </c>
      <c r="R47">
        <v>620347</v>
      </c>
      <c r="S47">
        <v>813876</v>
      </c>
      <c r="T47">
        <v>1140510</v>
      </c>
      <c r="U47">
        <v>1252507</v>
      </c>
      <c r="V47">
        <v>1151012</v>
      </c>
      <c r="W47">
        <v>70820</v>
      </c>
      <c r="X47">
        <v>121894</v>
      </c>
      <c r="Y47">
        <v>199679</v>
      </c>
      <c r="Z47">
        <v>289867</v>
      </c>
      <c r="AA47">
        <v>239551</v>
      </c>
      <c r="AB47">
        <v>70820</v>
      </c>
      <c r="AC47">
        <v>500980</v>
      </c>
      <c r="AD47">
        <v>678397</v>
      </c>
      <c r="AE47">
        <v>679210</v>
      </c>
      <c r="AF47">
        <v>649462</v>
      </c>
      <c r="AG47">
        <v>633564</v>
      </c>
      <c r="AH47">
        <v>783654</v>
      </c>
      <c r="AI47">
        <v>955607</v>
      </c>
      <c r="AJ47">
        <v>1423161</v>
      </c>
      <c r="AK47">
        <v>1918391</v>
      </c>
      <c r="AL47">
        <v>28851</v>
      </c>
      <c r="AM47">
        <v>41828</v>
      </c>
      <c r="AN47">
        <v>44679</v>
      </c>
      <c r="AO47">
        <v>34209</v>
      </c>
      <c r="AP47">
        <v>44170</v>
      </c>
      <c r="AQ47">
        <v>37031</v>
      </c>
      <c r="AR47" s="6">
        <v>1.86</v>
      </c>
      <c r="AS47" s="6" t="s">
        <v>52</v>
      </c>
      <c r="AT47" t="s">
        <v>119</v>
      </c>
      <c r="AU47" t="s">
        <v>120</v>
      </c>
      <c r="AV47" s="6">
        <v>3.03</v>
      </c>
      <c r="AW47" s="6" t="s">
        <v>4215</v>
      </c>
    </row>
    <row r="48" spans="1:49">
      <c r="A48">
        <v>5407977286</v>
      </c>
      <c r="B48">
        <v>39</v>
      </c>
      <c r="C48" t="s">
        <v>2269</v>
      </c>
      <c r="D48">
        <v>5407977286</v>
      </c>
      <c r="E48" s="10">
        <v>1205400001399</v>
      </c>
      <c r="F48" s="8" t="s">
        <v>2270</v>
      </c>
      <c r="G48" s="7">
        <v>43846</v>
      </c>
      <c r="H48">
        <v>5</v>
      </c>
      <c r="I48" t="s">
        <v>73</v>
      </c>
      <c r="J48" t="s">
        <v>4842</v>
      </c>
      <c r="K48" t="s">
        <v>4841</v>
      </c>
      <c r="L48" t="s">
        <v>2273</v>
      </c>
      <c r="M48">
        <v>11</v>
      </c>
      <c r="R48">
        <v>606</v>
      </c>
      <c r="S48">
        <v>17881</v>
      </c>
      <c r="T48">
        <v>252365</v>
      </c>
      <c r="U48">
        <v>404847</v>
      </c>
      <c r="V48">
        <v>1032325</v>
      </c>
      <c r="W48">
        <v>31</v>
      </c>
      <c r="X48">
        <v>14010</v>
      </c>
      <c r="Y48">
        <v>109258</v>
      </c>
      <c r="Z48">
        <v>226642</v>
      </c>
      <c r="AA48">
        <v>413636</v>
      </c>
      <c r="AB48">
        <v>31</v>
      </c>
      <c r="AC48">
        <v>2559</v>
      </c>
      <c r="AD48">
        <v>121216</v>
      </c>
      <c r="AE48">
        <v>140116</v>
      </c>
      <c r="AF48">
        <v>247149</v>
      </c>
      <c r="AG48">
        <v>3846</v>
      </c>
      <c r="AH48">
        <v>0</v>
      </c>
      <c r="AI48">
        <v>0</v>
      </c>
      <c r="AJ48">
        <v>0</v>
      </c>
      <c r="AK48">
        <v>1156303</v>
      </c>
      <c r="AL48">
        <v>159</v>
      </c>
      <c r="AM48">
        <v>23449</v>
      </c>
      <c r="AN48">
        <v>164943</v>
      </c>
      <c r="AO48">
        <v>677140</v>
      </c>
      <c r="AP48">
        <v>15567</v>
      </c>
      <c r="AQ48">
        <v>414784</v>
      </c>
      <c r="AR48" s="6">
        <v>1703.51</v>
      </c>
      <c r="AS48" s="6" t="s">
        <v>52</v>
      </c>
      <c r="AT48" t="s">
        <v>2274</v>
      </c>
      <c r="AU48" t="s">
        <v>2275</v>
      </c>
      <c r="AV48" s="6">
        <v>300.64999999999998</v>
      </c>
      <c r="AW48" s="6" t="s">
        <v>5612</v>
      </c>
    </row>
    <row r="49" spans="1:49">
      <c r="A49">
        <v>1655364579</v>
      </c>
      <c r="B49">
        <v>122</v>
      </c>
      <c r="C49" t="s">
        <v>2631</v>
      </c>
      <c r="D49">
        <v>1655364579</v>
      </c>
      <c r="E49" s="10">
        <v>1161690117852</v>
      </c>
      <c r="F49" s="8" t="s">
        <v>2632</v>
      </c>
      <c r="G49" s="7">
        <v>42544</v>
      </c>
      <c r="H49">
        <v>8</v>
      </c>
      <c r="I49" t="s">
        <v>73</v>
      </c>
      <c r="J49" t="s">
        <v>4844</v>
      </c>
      <c r="K49" t="s">
        <v>4843</v>
      </c>
      <c r="L49" t="s">
        <v>2635</v>
      </c>
      <c r="M49">
        <v>28232</v>
      </c>
      <c r="R49">
        <v>0</v>
      </c>
      <c r="S49">
        <v>110</v>
      </c>
      <c r="T49">
        <v>101498</v>
      </c>
      <c r="U49">
        <v>341533</v>
      </c>
      <c r="V49">
        <v>1032276</v>
      </c>
      <c r="W49">
        <v>246</v>
      </c>
      <c r="X49">
        <v>251</v>
      </c>
      <c r="Y49">
        <v>13583</v>
      </c>
      <c r="Z49">
        <v>129032</v>
      </c>
      <c r="AA49">
        <v>270763</v>
      </c>
      <c r="AB49">
        <v>246</v>
      </c>
      <c r="AC49">
        <v>-6917</v>
      </c>
      <c r="AD49">
        <v>-19996</v>
      </c>
      <c r="AE49">
        <v>131724</v>
      </c>
      <c r="AF49">
        <v>9535</v>
      </c>
      <c r="AG49">
        <v>38</v>
      </c>
      <c r="AH49">
        <v>0</v>
      </c>
      <c r="AI49">
        <v>179866</v>
      </c>
      <c r="AJ49">
        <v>840710</v>
      </c>
      <c r="AK49">
        <v>1619251</v>
      </c>
      <c r="AL49">
        <v>73</v>
      </c>
      <c r="AM49">
        <v>159269</v>
      </c>
      <c r="AN49">
        <v>451912</v>
      </c>
      <c r="AO49">
        <v>461271</v>
      </c>
      <c r="AP49">
        <v>252095</v>
      </c>
      <c r="AQ49">
        <v>1704387</v>
      </c>
      <c r="AR49" s="6">
        <v>9384.33</v>
      </c>
      <c r="AS49" s="6" t="s">
        <v>45</v>
      </c>
      <c r="AT49" t="s">
        <v>2636</v>
      </c>
      <c r="AU49" t="s">
        <v>2637</v>
      </c>
      <c r="AV49" s="6">
        <v>42611.87</v>
      </c>
      <c r="AW49" s="6" t="s">
        <v>5613</v>
      </c>
    </row>
    <row r="50" spans="1:49">
      <c r="A50">
        <v>7707790885</v>
      </c>
      <c r="B50">
        <v>28</v>
      </c>
      <c r="C50" t="s">
        <v>168</v>
      </c>
      <c r="D50">
        <v>7707790885</v>
      </c>
      <c r="E50" s="10">
        <v>1127747190152</v>
      </c>
      <c r="F50" s="8" t="s">
        <v>169</v>
      </c>
      <c r="G50" s="7">
        <v>41241</v>
      </c>
      <c r="H50">
        <v>12</v>
      </c>
      <c r="I50" t="s">
        <v>44</v>
      </c>
      <c r="J50" t="s">
        <v>4846</v>
      </c>
      <c r="K50" t="s">
        <v>4845</v>
      </c>
      <c r="L50" t="s">
        <v>172</v>
      </c>
      <c r="M50">
        <v>10</v>
      </c>
      <c r="R50">
        <v>474215</v>
      </c>
      <c r="S50">
        <v>390849</v>
      </c>
      <c r="T50">
        <v>502071</v>
      </c>
      <c r="U50">
        <v>713679</v>
      </c>
      <c r="V50">
        <v>888275</v>
      </c>
      <c r="W50">
        <v>12768</v>
      </c>
      <c r="X50">
        <v>17664</v>
      </c>
      <c r="Y50">
        <v>22897</v>
      </c>
      <c r="Z50">
        <v>20296</v>
      </c>
      <c r="AA50">
        <v>12655</v>
      </c>
      <c r="AB50">
        <v>12768</v>
      </c>
      <c r="AC50">
        <v>35508</v>
      </c>
      <c r="AD50">
        <v>-149088</v>
      </c>
      <c r="AE50">
        <v>106226</v>
      </c>
      <c r="AF50">
        <v>173720</v>
      </c>
      <c r="AG50">
        <v>0</v>
      </c>
      <c r="AH50">
        <v>0</v>
      </c>
      <c r="AI50">
        <v>0</v>
      </c>
      <c r="AJ50">
        <v>0</v>
      </c>
      <c r="AK50">
        <v>0</v>
      </c>
      <c r="AL50">
        <v>71864</v>
      </c>
      <c r="AM50">
        <v>58175</v>
      </c>
      <c r="AN50">
        <v>87560</v>
      </c>
      <c r="AO50">
        <v>94184</v>
      </c>
      <c r="AP50">
        <v>121904</v>
      </c>
      <c r="AQ50">
        <v>0</v>
      </c>
      <c r="AR50" s="6">
        <v>1.87</v>
      </c>
      <c r="AS50" s="6">
        <v>0</v>
      </c>
      <c r="AT50" t="s">
        <v>173</v>
      </c>
      <c r="AU50" t="s">
        <v>174</v>
      </c>
      <c r="AV50" s="6" t="s">
        <v>74</v>
      </c>
      <c r="AW50" s="6" t="s">
        <v>5614</v>
      </c>
    </row>
    <row r="51" spans="1:49">
      <c r="A51">
        <v>7203492939</v>
      </c>
      <c r="B51">
        <v>94</v>
      </c>
      <c r="C51" t="s">
        <v>2243</v>
      </c>
      <c r="D51">
        <v>7203492939</v>
      </c>
      <c r="E51" s="10">
        <v>1197232028388</v>
      </c>
      <c r="F51" s="8" t="s">
        <v>2244</v>
      </c>
      <c r="G51" s="7">
        <v>43784</v>
      </c>
      <c r="H51">
        <v>5</v>
      </c>
      <c r="I51" t="s">
        <v>73</v>
      </c>
      <c r="J51" t="s">
        <v>4847</v>
      </c>
      <c r="K51" t="s">
        <v>4847</v>
      </c>
      <c r="L51" t="s">
        <v>2247</v>
      </c>
      <c r="M51">
        <v>10.204000000000001</v>
      </c>
      <c r="R51">
        <v>11558</v>
      </c>
      <c r="S51">
        <v>248629</v>
      </c>
      <c r="T51">
        <v>246916</v>
      </c>
      <c r="U51">
        <v>163057</v>
      </c>
      <c r="V51">
        <v>871130</v>
      </c>
      <c r="W51">
        <v>1463</v>
      </c>
      <c r="X51">
        <v>237527</v>
      </c>
      <c r="Y51">
        <v>231614</v>
      </c>
      <c r="Z51">
        <v>166991</v>
      </c>
      <c r="AA51">
        <v>772065</v>
      </c>
      <c r="AB51">
        <v>1463</v>
      </c>
      <c r="AC51">
        <v>8301</v>
      </c>
      <c r="AD51">
        <v>9832</v>
      </c>
      <c r="AE51">
        <v>-14228</v>
      </c>
      <c r="AF51">
        <v>6799</v>
      </c>
      <c r="AG51">
        <v>1</v>
      </c>
      <c r="AH51">
        <v>313</v>
      </c>
      <c r="AI51">
        <v>301</v>
      </c>
      <c r="AJ51">
        <v>300</v>
      </c>
      <c r="AK51">
        <v>300</v>
      </c>
      <c r="AL51">
        <v>6745</v>
      </c>
      <c r="AM51">
        <v>1006</v>
      </c>
      <c r="AN51">
        <v>3370</v>
      </c>
      <c r="AO51">
        <v>280455</v>
      </c>
      <c r="AP51">
        <v>598217</v>
      </c>
      <c r="AQ51">
        <v>576284</v>
      </c>
      <c r="AR51" s="6">
        <v>75.37</v>
      </c>
      <c r="AS51" s="6" t="s">
        <v>52</v>
      </c>
      <c r="AT51" t="s">
        <v>2248</v>
      </c>
      <c r="AU51" t="s">
        <v>2249</v>
      </c>
      <c r="AV51" s="6">
        <v>300</v>
      </c>
      <c r="AW51" s="6" t="s">
        <v>5615</v>
      </c>
    </row>
    <row r="52" spans="1:49">
      <c r="A52">
        <v>7727551797</v>
      </c>
      <c r="B52">
        <v>27</v>
      </c>
      <c r="C52" t="s">
        <v>61</v>
      </c>
      <c r="D52">
        <v>7727551797</v>
      </c>
      <c r="E52" s="10">
        <v>1057748047675</v>
      </c>
      <c r="F52" s="8" t="s">
        <v>62</v>
      </c>
      <c r="G52" s="7">
        <v>38595</v>
      </c>
      <c r="H52">
        <v>19</v>
      </c>
      <c r="I52" t="s">
        <v>44</v>
      </c>
      <c r="J52" t="s">
        <v>4849</v>
      </c>
      <c r="K52" t="s">
        <v>4848</v>
      </c>
      <c r="L52" t="s">
        <v>65</v>
      </c>
      <c r="M52">
        <v>67600</v>
      </c>
      <c r="R52">
        <v>763278</v>
      </c>
      <c r="S52">
        <v>794354</v>
      </c>
      <c r="T52">
        <v>791529</v>
      </c>
      <c r="U52">
        <v>752563</v>
      </c>
      <c r="V52">
        <v>751828</v>
      </c>
      <c r="W52">
        <v>509133</v>
      </c>
      <c r="X52">
        <v>582015</v>
      </c>
      <c r="Y52">
        <v>521744</v>
      </c>
      <c r="Z52">
        <v>426648</v>
      </c>
      <c r="AA52">
        <v>465905</v>
      </c>
      <c r="AB52">
        <v>509133</v>
      </c>
      <c r="AC52">
        <v>-32283</v>
      </c>
      <c r="AD52">
        <v>47374</v>
      </c>
      <c r="AE52">
        <v>33519</v>
      </c>
      <c r="AF52">
        <v>35693</v>
      </c>
      <c r="AG52">
        <v>316508</v>
      </c>
      <c r="AH52">
        <v>350772</v>
      </c>
      <c r="AI52">
        <v>537837</v>
      </c>
      <c r="AJ52">
        <v>6380</v>
      </c>
      <c r="AK52">
        <v>12115</v>
      </c>
      <c r="AL52">
        <v>124537</v>
      </c>
      <c r="AM52">
        <v>106926</v>
      </c>
      <c r="AN52">
        <v>103491</v>
      </c>
      <c r="AO52">
        <v>155738</v>
      </c>
      <c r="AP52">
        <v>88079</v>
      </c>
      <c r="AQ52">
        <v>0</v>
      </c>
      <c r="AR52" s="6">
        <v>0.99</v>
      </c>
      <c r="AS52" s="6" t="s">
        <v>52</v>
      </c>
      <c r="AT52" t="s">
        <v>66</v>
      </c>
      <c r="AU52" t="s">
        <v>67</v>
      </c>
      <c r="AV52" s="6">
        <v>0.04</v>
      </c>
      <c r="AW52" s="6" t="s">
        <v>5616</v>
      </c>
    </row>
    <row r="53" spans="1:49">
      <c r="A53">
        <v>2225130330</v>
      </c>
      <c r="B53">
        <v>34</v>
      </c>
      <c r="C53" t="s">
        <v>1649</v>
      </c>
      <c r="D53">
        <v>2225130330</v>
      </c>
      <c r="E53" s="10">
        <v>1122225006056</v>
      </c>
      <c r="F53" s="8" t="s">
        <v>1650</v>
      </c>
      <c r="G53" s="7">
        <v>45691</v>
      </c>
      <c r="H53">
        <v>0</v>
      </c>
      <c r="I53" t="s">
        <v>44</v>
      </c>
      <c r="J53" t="s">
        <v>4851</v>
      </c>
      <c r="K53" t="s">
        <v>4850</v>
      </c>
      <c r="L53" t="s">
        <v>1653</v>
      </c>
      <c r="M53">
        <v>20</v>
      </c>
      <c r="R53">
        <v>144144</v>
      </c>
      <c r="S53">
        <v>230065</v>
      </c>
      <c r="T53">
        <v>320820</v>
      </c>
      <c r="U53">
        <v>558677</v>
      </c>
      <c r="V53">
        <v>642678</v>
      </c>
      <c r="W53">
        <v>21683</v>
      </c>
      <c r="X53">
        <v>41419</v>
      </c>
      <c r="Y53">
        <v>98997</v>
      </c>
      <c r="Z53">
        <v>342571</v>
      </c>
      <c r="AA53">
        <v>385166</v>
      </c>
      <c r="AB53">
        <v>21683</v>
      </c>
      <c r="AC53">
        <v>132354</v>
      </c>
      <c r="AD53">
        <v>70958</v>
      </c>
      <c r="AE53">
        <v>-68269</v>
      </c>
      <c r="AF53">
        <v>-11710</v>
      </c>
      <c r="AG53">
        <v>53836</v>
      </c>
      <c r="AH53">
        <v>48312</v>
      </c>
      <c r="AI53">
        <v>145178</v>
      </c>
      <c r="AJ53">
        <v>113541</v>
      </c>
      <c r="AK53">
        <v>125535</v>
      </c>
      <c r="AL53">
        <v>24420</v>
      </c>
      <c r="AM53">
        <v>125403</v>
      </c>
      <c r="AN53">
        <v>141779</v>
      </c>
      <c r="AO53">
        <v>49726</v>
      </c>
      <c r="AP53">
        <v>74119</v>
      </c>
      <c r="AQ53">
        <v>76417</v>
      </c>
      <c r="AR53" s="6">
        <v>4.46</v>
      </c>
      <c r="AS53" s="6" t="s">
        <v>52</v>
      </c>
      <c r="AT53" t="s">
        <v>1654</v>
      </c>
      <c r="AU53" t="s">
        <v>1655</v>
      </c>
      <c r="AV53" s="6">
        <v>2.33</v>
      </c>
      <c r="AW53" s="6" t="s">
        <v>5617</v>
      </c>
    </row>
    <row r="54" spans="1:49">
      <c r="A54">
        <v>7704527702</v>
      </c>
      <c r="B54">
        <v>29</v>
      </c>
      <c r="C54" t="s">
        <v>68</v>
      </c>
      <c r="D54">
        <v>7704527702</v>
      </c>
      <c r="E54" s="10">
        <v>1047796582305</v>
      </c>
      <c r="F54" s="8" t="s">
        <v>69</v>
      </c>
      <c r="G54" s="7">
        <v>38208</v>
      </c>
      <c r="H54">
        <v>20</v>
      </c>
      <c r="I54" t="s">
        <v>44</v>
      </c>
      <c r="J54" t="s">
        <v>74</v>
      </c>
      <c r="K54" t="s">
        <v>4852</v>
      </c>
      <c r="L54" t="s">
        <v>72</v>
      </c>
      <c r="M54">
        <v>773.6</v>
      </c>
      <c r="R54">
        <v>862236</v>
      </c>
      <c r="S54">
        <v>648052</v>
      </c>
      <c r="T54">
        <v>578020</v>
      </c>
      <c r="U54">
        <v>686798</v>
      </c>
      <c r="V54">
        <v>633524</v>
      </c>
      <c r="W54">
        <v>627678</v>
      </c>
      <c r="X54">
        <v>316547</v>
      </c>
      <c r="Y54">
        <v>326949</v>
      </c>
      <c r="Z54">
        <v>526060</v>
      </c>
      <c r="AA54">
        <v>424217</v>
      </c>
      <c r="AB54">
        <v>627678</v>
      </c>
      <c r="AC54">
        <v>182119</v>
      </c>
      <c r="AD54">
        <v>110667</v>
      </c>
      <c r="AE54">
        <v>30277</v>
      </c>
      <c r="AF54">
        <v>139039</v>
      </c>
      <c r="AG54">
        <v>96823</v>
      </c>
      <c r="AH54">
        <v>100966</v>
      </c>
      <c r="AI54">
        <v>66399</v>
      </c>
      <c r="AJ54">
        <v>539</v>
      </c>
      <c r="AK54">
        <v>33682</v>
      </c>
      <c r="AL54">
        <v>78141</v>
      </c>
      <c r="AM54">
        <v>138344</v>
      </c>
      <c r="AN54">
        <v>79740</v>
      </c>
      <c r="AO54">
        <v>62352</v>
      </c>
      <c r="AP54">
        <v>121055</v>
      </c>
      <c r="AQ54">
        <v>0</v>
      </c>
      <c r="AR54" s="6">
        <v>0.74</v>
      </c>
      <c r="AS54" s="6" t="s">
        <v>52</v>
      </c>
      <c r="AT54" t="s">
        <v>75</v>
      </c>
      <c r="AU54" t="s">
        <v>76</v>
      </c>
      <c r="AV54" s="6">
        <v>0.35</v>
      </c>
      <c r="AW54" s="6" t="s">
        <v>5618</v>
      </c>
    </row>
    <row r="55" spans="1:49">
      <c r="A55">
        <v>7720498833</v>
      </c>
      <c r="B55">
        <v>30</v>
      </c>
      <c r="C55" t="s">
        <v>2156</v>
      </c>
      <c r="D55">
        <v>7720498833</v>
      </c>
      <c r="E55" s="10">
        <v>1207700116513</v>
      </c>
      <c r="F55" s="8" t="s">
        <v>2157</v>
      </c>
      <c r="G55" s="7">
        <v>43903</v>
      </c>
      <c r="H55">
        <v>5</v>
      </c>
      <c r="I55" t="s">
        <v>44</v>
      </c>
      <c r="J55" t="s">
        <v>4853</v>
      </c>
      <c r="K55" t="s">
        <v>4853</v>
      </c>
      <c r="L55" t="s">
        <v>2160</v>
      </c>
      <c r="M55">
        <v>10</v>
      </c>
      <c r="R55">
        <v>100</v>
      </c>
      <c r="S55">
        <v>181528</v>
      </c>
      <c r="T55">
        <v>401275</v>
      </c>
      <c r="U55">
        <v>641298</v>
      </c>
      <c r="V55">
        <v>633064</v>
      </c>
      <c r="W55">
        <v>1359</v>
      </c>
      <c r="X55">
        <v>68830</v>
      </c>
      <c r="Y55">
        <v>201961</v>
      </c>
      <c r="Z55">
        <v>405877</v>
      </c>
      <c r="AA55">
        <v>424272</v>
      </c>
      <c r="AB55">
        <v>1359</v>
      </c>
      <c r="AC55">
        <v>78403</v>
      </c>
      <c r="AD55">
        <v>118705</v>
      </c>
      <c r="AE55">
        <v>28465</v>
      </c>
      <c r="AF55">
        <v>30399</v>
      </c>
      <c r="AG55">
        <v>43093</v>
      </c>
      <c r="AH55">
        <v>186199</v>
      </c>
      <c r="AI55">
        <v>481857</v>
      </c>
      <c r="AJ55">
        <v>926352</v>
      </c>
      <c r="AK55">
        <v>887718</v>
      </c>
      <c r="AL55">
        <v>4299</v>
      </c>
      <c r="AM55">
        <v>18241</v>
      </c>
      <c r="AN55">
        <v>90229</v>
      </c>
      <c r="AO55">
        <v>184509</v>
      </c>
      <c r="AP55">
        <v>184509</v>
      </c>
      <c r="AQ55">
        <v>985557</v>
      </c>
      <c r="AR55" s="6">
        <v>6330.64</v>
      </c>
      <c r="AS55" s="6" t="s">
        <v>52</v>
      </c>
      <c r="AT55" t="s">
        <v>2161</v>
      </c>
      <c r="AU55" t="s">
        <v>2162</v>
      </c>
      <c r="AV55" s="6">
        <v>20.6</v>
      </c>
      <c r="AW55" s="6" t="s">
        <v>6027</v>
      </c>
    </row>
    <row r="56" spans="1:49">
      <c r="A56">
        <v>6168114626</v>
      </c>
      <c r="B56">
        <v>546</v>
      </c>
      <c r="C56" t="s">
        <v>2760</v>
      </c>
      <c r="D56">
        <v>6168114626</v>
      </c>
      <c r="E56" s="10">
        <v>1216100018750</v>
      </c>
      <c r="F56" s="8" t="s">
        <v>2761</v>
      </c>
      <c r="G56" s="7">
        <v>44382</v>
      </c>
      <c r="H56">
        <v>3</v>
      </c>
      <c r="I56" t="s">
        <v>73</v>
      </c>
      <c r="J56" t="s">
        <v>4855</v>
      </c>
      <c r="K56" t="s">
        <v>4854</v>
      </c>
      <c r="L56" t="s">
        <v>2764</v>
      </c>
      <c r="M56">
        <v>10000</v>
      </c>
      <c r="R56">
        <v>0</v>
      </c>
      <c r="S56">
        <v>17357</v>
      </c>
      <c r="T56">
        <v>84780</v>
      </c>
      <c r="U56">
        <v>141693</v>
      </c>
      <c r="V56">
        <v>625885</v>
      </c>
      <c r="W56">
        <v>0</v>
      </c>
      <c r="X56">
        <v>6230</v>
      </c>
      <c r="Y56">
        <v>68610</v>
      </c>
      <c r="Z56">
        <v>89958</v>
      </c>
      <c r="AA56">
        <v>369240</v>
      </c>
      <c r="AB56">
        <v>0</v>
      </c>
      <c r="AC56">
        <v>10516</v>
      </c>
      <c r="AD56">
        <v>7660</v>
      </c>
      <c r="AE56">
        <v>19432</v>
      </c>
      <c r="AF56">
        <v>25136</v>
      </c>
      <c r="AG56">
        <v>0</v>
      </c>
      <c r="AH56">
        <v>16343</v>
      </c>
      <c r="AI56">
        <v>149363</v>
      </c>
      <c r="AJ56">
        <v>515934</v>
      </c>
      <c r="AK56">
        <v>1376077</v>
      </c>
      <c r="AL56">
        <v>0</v>
      </c>
      <c r="AM56">
        <v>230</v>
      </c>
      <c r="AN56">
        <v>796</v>
      </c>
      <c r="AO56">
        <v>18713</v>
      </c>
      <c r="AP56">
        <v>15739</v>
      </c>
      <c r="AQ56">
        <v>940402</v>
      </c>
      <c r="AR56" s="6">
        <v>36.06</v>
      </c>
      <c r="AS56" s="6"/>
      <c r="AT56" t="s">
        <v>2765</v>
      </c>
      <c r="AV56" s="6">
        <v>84.2</v>
      </c>
      <c r="AW56" s="6" t="s">
        <v>5619</v>
      </c>
    </row>
    <row r="57" spans="1:49">
      <c r="A57">
        <v>7727465322</v>
      </c>
      <c r="B57">
        <v>141</v>
      </c>
      <c r="C57" t="s">
        <v>2708</v>
      </c>
      <c r="D57">
        <v>7727465322</v>
      </c>
      <c r="E57" s="10">
        <v>1217700225148</v>
      </c>
      <c r="F57" s="8" t="s">
        <v>2709</v>
      </c>
      <c r="G57" s="7">
        <v>44328</v>
      </c>
      <c r="H57">
        <v>3</v>
      </c>
      <c r="I57" t="s">
        <v>73</v>
      </c>
      <c r="J57" t="s">
        <v>4857</v>
      </c>
      <c r="K57" t="s">
        <v>4856</v>
      </c>
      <c r="L57" t="s">
        <v>2712</v>
      </c>
      <c r="M57">
        <v>15000</v>
      </c>
      <c r="R57">
        <v>0</v>
      </c>
      <c r="S57">
        <v>4730</v>
      </c>
      <c r="T57">
        <v>84474</v>
      </c>
      <c r="U57">
        <v>147285</v>
      </c>
      <c r="V57">
        <v>615879</v>
      </c>
      <c r="W57">
        <v>0</v>
      </c>
      <c r="X57">
        <v>1141</v>
      </c>
      <c r="Y57">
        <v>14358</v>
      </c>
      <c r="Z57">
        <v>82652</v>
      </c>
      <c r="AA57">
        <v>302637</v>
      </c>
      <c r="AB57">
        <v>0</v>
      </c>
      <c r="AC57">
        <v>2871</v>
      </c>
      <c r="AD57">
        <v>53227</v>
      </c>
      <c r="AE57">
        <v>10172</v>
      </c>
      <c r="AF57">
        <v>111254</v>
      </c>
      <c r="AG57">
        <v>0</v>
      </c>
      <c r="AH57">
        <v>159363</v>
      </c>
      <c r="AI57">
        <v>131388</v>
      </c>
      <c r="AJ57">
        <v>360521</v>
      </c>
      <c r="AK57">
        <v>865281</v>
      </c>
      <c r="AL57">
        <v>0</v>
      </c>
      <c r="AM57">
        <v>102</v>
      </c>
      <c r="AN57">
        <v>109</v>
      </c>
      <c r="AO57">
        <v>79836</v>
      </c>
      <c r="AP57">
        <v>97869</v>
      </c>
      <c r="AQ57">
        <v>787650</v>
      </c>
      <c r="AR57" s="6">
        <v>130.21</v>
      </c>
      <c r="AS57" s="6" t="s">
        <v>165</v>
      </c>
      <c r="AT57" t="s">
        <v>2713</v>
      </c>
      <c r="AU57" t="s">
        <v>2714</v>
      </c>
      <c r="AV57" s="6">
        <v>5.43</v>
      </c>
      <c r="AW57" s="6" t="s">
        <v>5620</v>
      </c>
    </row>
    <row r="58" spans="1:49">
      <c r="A58">
        <v>9709079818</v>
      </c>
      <c r="B58">
        <v>144</v>
      </c>
      <c r="C58" t="s">
        <v>3009</v>
      </c>
      <c r="D58">
        <v>9709079818</v>
      </c>
      <c r="E58" s="10">
        <v>1227700215467</v>
      </c>
      <c r="F58" s="8" t="s">
        <v>3010</v>
      </c>
      <c r="G58" s="7">
        <v>44664</v>
      </c>
      <c r="H58">
        <v>3</v>
      </c>
      <c r="I58" t="s">
        <v>73</v>
      </c>
      <c r="J58" t="s">
        <v>4859</v>
      </c>
      <c r="K58" t="s">
        <v>4858</v>
      </c>
      <c r="L58" t="s">
        <v>3013</v>
      </c>
      <c r="M58">
        <v>10000</v>
      </c>
      <c r="R58">
        <v>0</v>
      </c>
      <c r="S58">
        <v>0</v>
      </c>
      <c r="T58">
        <v>24313</v>
      </c>
      <c r="U58">
        <v>110183</v>
      </c>
      <c r="V58">
        <v>606029</v>
      </c>
      <c r="W58">
        <v>0</v>
      </c>
      <c r="X58">
        <v>0</v>
      </c>
      <c r="Y58">
        <v>12968</v>
      </c>
      <c r="Z58">
        <v>23819</v>
      </c>
      <c r="AA58">
        <v>61213</v>
      </c>
      <c r="AB58">
        <v>0</v>
      </c>
      <c r="AC58">
        <v>0</v>
      </c>
      <c r="AD58">
        <v>-37816</v>
      </c>
      <c r="AE58">
        <v>5755</v>
      </c>
      <c r="AF58">
        <v>472389</v>
      </c>
      <c r="AG58">
        <v>0</v>
      </c>
      <c r="AH58">
        <v>0</v>
      </c>
      <c r="AI58">
        <v>0</v>
      </c>
      <c r="AJ58">
        <v>0</v>
      </c>
      <c r="AK58">
        <v>0</v>
      </c>
      <c r="AL58">
        <v>0</v>
      </c>
      <c r="AM58">
        <v>0</v>
      </c>
      <c r="AN58">
        <v>80550</v>
      </c>
      <c r="AO58">
        <v>123241</v>
      </c>
      <c r="AP58">
        <v>823925</v>
      </c>
      <c r="AQ58">
        <v>234068</v>
      </c>
      <c r="AR58" s="6">
        <v>24.93</v>
      </c>
      <c r="AS58" s="6" t="s">
        <v>52</v>
      </c>
      <c r="AT58" t="s">
        <v>3014</v>
      </c>
      <c r="AU58" t="s">
        <v>3015</v>
      </c>
      <c r="AV58" s="6" t="s">
        <v>74</v>
      </c>
      <c r="AW58" s="6" t="s">
        <v>5621</v>
      </c>
    </row>
    <row r="59" spans="1:49">
      <c r="A59">
        <v>7705680245</v>
      </c>
      <c r="B59">
        <v>26</v>
      </c>
      <c r="C59" t="s">
        <v>926</v>
      </c>
      <c r="D59">
        <v>7705680245</v>
      </c>
      <c r="E59" s="10">
        <v>1057747813837</v>
      </c>
      <c r="F59" s="8" t="s">
        <v>927</v>
      </c>
      <c r="G59" s="7">
        <v>38579</v>
      </c>
      <c r="H59">
        <v>19</v>
      </c>
      <c r="I59" t="s">
        <v>44</v>
      </c>
      <c r="J59" t="s">
        <v>4861</v>
      </c>
      <c r="K59" t="s">
        <v>4860</v>
      </c>
      <c r="L59" t="s">
        <v>930</v>
      </c>
      <c r="M59">
        <v>140942.639</v>
      </c>
      <c r="R59">
        <v>382354</v>
      </c>
      <c r="S59">
        <v>488458</v>
      </c>
      <c r="T59">
        <v>736047</v>
      </c>
      <c r="U59">
        <v>752672</v>
      </c>
      <c r="V59">
        <v>570424</v>
      </c>
      <c r="W59">
        <v>102589</v>
      </c>
      <c r="X59">
        <v>141204</v>
      </c>
      <c r="Y59">
        <v>248067</v>
      </c>
      <c r="Z59">
        <v>398836</v>
      </c>
      <c r="AA59">
        <v>-231515</v>
      </c>
      <c r="AB59">
        <v>102589</v>
      </c>
      <c r="AC59">
        <v>241141</v>
      </c>
      <c r="AD59">
        <v>338174</v>
      </c>
      <c r="AE59">
        <v>244594</v>
      </c>
      <c r="AF59">
        <v>297977</v>
      </c>
      <c r="AG59">
        <v>209741</v>
      </c>
      <c r="AH59">
        <v>1039652</v>
      </c>
      <c r="AI59">
        <v>1203798</v>
      </c>
      <c r="AJ59">
        <v>1255498</v>
      </c>
      <c r="AK59">
        <v>1186700</v>
      </c>
      <c r="AL59">
        <v>66040</v>
      </c>
      <c r="AM59">
        <v>50814</v>
      </c>
      <c r="AN59">
        <v>61197</v>
      </c>
      <c r="AO59">
        <v>81722</v>
      </c>
      <c r="AP59">
        <v>59874</v>
      </c>
      <c r="AQ59">
        <v>801048</v>
      </c>
      <c r="AR59" s="6">
        <v>1.49</v>
      </c>
      <c r="AS59" s="6" t="s">
        <v>52</v>
      </c>
      <c r="AT59" t="s">
        <v>931</v>
      </c>
      <c r="AU59" t="s">
        <v>932</v>
      </c>
      <c r="AV59" s="6">
        <v>5.66</v>
      </c>
      <c r="AW59" s="6" t="s">
        <v>5622</v>
      </c>
    </row>
    <row r="60" spans="1:49">
      <c r="A60">
        <v>7717528291</v>
      </c>
      <c r="B60">
        <v>15</v>
      </c>
      <c r="C60" t="s">
        <v>153</v>
      </c>
      <c r="D60">
        <v>7717528291</v>
      </c>
      <c r="E60" s="10">
        <v>1057746413922</v>
      </c>
      <c r="F60" s="8" t="s">
        <v>154</v>
      </c>
      <c r="G60" s="7">
        <v>38422</v>
      </c>
      <c r="H60">
        <v>20</v>
      </c>
      <c r="I60" t="s">
        <v>44</v>
      </c>
      <c r="J60" t="s">
        <v>4863</v>
      </c>
      <c r="K60" t="s">
        <v>4862</v>
      </c>
      <c r="L60" t="s">
        <v>157</v>
      </c>
      <c r="M60">
        <v>269039.56</v>
      </c>
      <c r="R60">
        <v>977198</v>
      </c>
      <c r="S60">
        <v>736019</v>
      </c>
      <c r="T60">
        <v>1355386</v>
      </c>
      <c r="U60">
        <v>2090358</v>
      </c>
      <c r="V60">
        <v>544338</v>
      </c>
      <c r="W60">
        <v>680230</v>
      </c>
      <c r="X60">
        <v>331274</v>
      </c>
      <c r="Y60">
        <v>961053</v>
      </c>
      <c r="Z60">
        <v>1747501</v>
      </c>
      <c r="AA60">
        <v>163046</v>
      </c>
      <c r="AB60">
        <v>680230</v>
      </c>
      <c r="AC60">
        <v>12462</v>
      </c>
      <c r="AD60">
        <v>115893</v>
      </c>
      <c r="AE60">
        <v>21181</v>
      </c>
      <c r="AF60">
        <v>21353</v>
      </c>
      <c r="AG60">
        <v>28039</v>
      </c>
      <c r="AH60">
        <v>121783</v>
      </c>
      <c r="AI60">
        <v>345974</v>
      </c>
      <c r="AJ60">
        <v>141439</v>
      </c>
      <c r="AK60">
        <v>144030</v>
      </c>
      <c r="AL60">
        <v>773191</v>
      </c>
      <c r="AM60">
        <v>574963</v>
      </c>
      <c r="AN60">
        <v>367617</v>
      </c>
      <c r="AO60">
        <v>496505</v>
      </c>
      <c r="AP60">
        <v>133820</v>
      </c>
      <c r="AQ60">
        <v>1607</v>
      </c>
      <c r="AR60" s="6">
        <v>0.56000000000000005</v>
      </c>
      <c r="AS60" s="6" t="s">
        <v>52</v>
      </c>
      <c r="AT60" t="s">
        <v>158</v>
      </c>
      <c r="AU60" t="s">
        <v>159</v>
      </c>
      <c r="AV60" s="6">
        <v>5.14</v>
      </c>
      <c r="AW60" s="6" t="s">
        <v>5623</v>
      </c>
    </row>
    <row r="61" spans="1:49">
      <c r="A61">
        <v>7702814010</v>
      </c>
      <c r="B61">
        <v>33</v>
      </c>
      <c r="C61" t="s">
        <v>489</v>
      </c>
      <c r="D61">
        <v>7702814010</v>
      </c>
      <c r="E61" s="10">
        <v>1137746368847</v>
      </c>
      <c r="F61" s="8" t="s">
        <v>490</v>
      </c>
      <c r="G61" s="7">
        <v>41387</v>
      </c>
      <c r="H61">
        <v>12</v>
      </c>
      <c r="I61" t="s">
        <v>73</v>
      </c>
      <c r="J61" t="s">
        <v>4865</v>
      </c>
      <c r="K61" t="s">
        <v>4864</v>
      </c>
      <c r="L61" t="s">
        <v>486</v>
      </c>
      <c r="M61">
        <v>10000</v>
      </c>
      <c r="R61">
        <v>635395</v>
      </c>
      <c r="S61">
        <v>629795</v>
      </c>
      <c r="T61">
        <v>559685</v>
      </c>
      <c r="U61">
        <v>562623</v>
      </c>
      <c r="V61">
        <v>540031</v>
      </c>
      <c r="W61">
        <v>154566</v>
      </c>
      <c r="X61">
        <v>89404</v>
      </c>
      <c r="Y61">
        <v>92973</v>
      </c>
      <c r="Z61">
        <v>112966</v>
      </c>
      <c r="AA61">
        <v>121793</v>
      </c>
      <c r="AB61">
        <v>154566</v>
      </c>
      <c r="AC61">
        <v>436893</v>
      </c>
      <c r="AD61">
        <v>384062</v>
      </c>
      <c r="AE61">
        <v>367432</v>
      </c>
      <c r="AF61">
        <v>351854</v>
      </c>
      <c r="AG61">
        <v>239263</v>
      </c>
      <c r="AH61">
        <v>275000</v>
      </c>
      <c r="AI61">
        <v>221762</v>
      </c>
      <c r="AJ61">
        <v>180502</v>
      </c>
      <c r="AK61">
        <v>9747</v>
      </c>
      <c r="AL61">
        <v>758</v>
      </c>
      <c r="AM61">
        <v>1515</v>
      </c>
      <c r="AN61">
        <v>45</v>
      </c>
      <c r="AO61">
        <v>1022</v>
      </c>
      <c r="AP61">
        <v>3844</v>
      </c>
      <c r="AQ61">
        <v>0</v>
      </c>
      <c r="AR61" s="6">
        <v>0.85</v>
      </c>
      <c r="AS61" s="6" t="s">
        <v>52</v>
      </c>
      <c r="AT61" t="s">
        <v>492</v>
      </c>
      <c r="AU61" t="s">
        <v>493</v>
      </c>
      <c r="AV61" s="6">
        <v>0.04</v>
      </c>
      <c r="AW61" s="6" t="s">
        <v>5624</v>
      </c>
    </row>
    <row r="62" spans="1:49">
      <c r="A62">
        <v>5260410400</v>
      </c>
      <c r="B62">
        <v>40</v>
      </c>
      <c r="C62" t="s">
        <v>482</v>
      </c>
      <c r="D62">
        <v>5260410400</v>
      </c>
      <c r="E62" s="10">
        <v>1155260007209</v>
      </c>
      <c r="F62" s="8" t="s">
        <v>483</v>
      </c>
      <c r="G62" s="7">
        <v>42150</v>
      </c>
      <c r="H62">
        <v>9</v>
      </c>
      <c r="I62" t="s">
        <v>73</v>
      </c>
      <c r="J62" t="s">
        <v>4866</v>
      </c>
      <c r="K62" t="s">
        <v>4864</v>
      </c>
      <c r="L62" t="s">
        <v>486</v>
      </c>
      <c r="M62">
        <v>10000</v>
      </c>
      <c r="R62">
        <v>365053</v>
      </c>
      <c r="S62">
        <v>427720</v>
      </c>
      <c r="T62">
        <v>383873</v>
      </c>
      <c r="U62">
        <v>401434</v>
      </c>
      <c r="V62">
        <v>501099</v>
      </c>
      <c r="W62">
        <v>117104</v>
      </c>
      <c r="X62">
        <v>125508</v>
      </c>
      <c r="Y62">
        <v>65026</v>
      </c>
      <c r="Z62">
        <v>119225</v>
      </c>
      <c r="AA62">
        <v>188415</v>
      </c>
      <c r="AB62">
        <v>117104</v>
      </c>
      <c r="AC62">
        <v>243562</v>
      </c>
      <c r="AD62">
        <v>266071</v>
      </c>
      <c r="AE62">
        <v>225881</v>
      </c>
      <c r="AF62">
        <v>254445</v>
      </c>
      <c r="AG62">
        <v>113821</v>
      </c>
      <c r="AH62">
        <v>225000</v>
      </c>
      <c r="AI62">
        <v>166310</v>
      </c>
      <c r="AJ62">
        <v>193164</v>
      </c>
      <c r="AK62">
        <v>73510</v>
      </c>
      <c r="AL62">
        <v>11837</v>
      </c>
      <c r="AM62">
        <v>11785</v>
      </c>
      <c r="AN62">
        <v>10954</v>
      </c>
      <c r="AO62">
        <v>11422</v>
      </c>
      <c r="AP62">
        <v>17746</v>
      </c>
      <c r="AQ62">
        <v>0</v>
      </c>
      <c r="AR62" s="6">
        <v>1.37</v>
      </c>
      <c r="AS62" s="6" t="s">
        <v>52</v>
      </c>
      <c r="AT62" t="s">
        <v>487</v>
      </c>
      <c r="AU62" t="s">
        <v>488</v>
      </c>
      <c r="AV62" s="6">
        <v>0.65</v>
      </c>
      <c r="AW62" s="6" t="s">
        <v>5625</v>
      </c>
    </row>
    <row r="63" spans="1:49">
      <c r="A63">
        <v>6230085345</v>
      </c>
      <c r="B63">
        <v>35</v>
      </c>
      <c r="C63" t="s">
        <v>535</v>
      </c>
      <c r="D63">
        <v>6230085345</v>
      </c>
      <c r="E63" s="10">
        <v>1146230003127</v>
      </c>
      <c r="F63" s="8" t="s">
        <v>536</v>
      </c>
      <c r="G63" s="7">
        <v>41838</v>
      </c>
      <c r="H63">
        <v>10</v>
      </c>
      <c r="I63" t="s">
        <v>73</v>
      </c>
      <c r="J63" t="s">
        <v>4867</v>
      </c>
      <c r="K63" t="s">
        <v>4867</v>
      </c>
      <c r="L63" t="s">
        <v>539</v>
      </c>
      <c r="M63">
        <v>30020</v>
      </c>
      <c r="R63">
        <v>308809</v>
      </c>
      <c r="S63">
        <v>392415</v>
      </c>
      <c r="T63">
        <v>502955</v>
      </c>
      <c r="U63">
        <v>550947</v>
      </c>
      <c r="V63">
        <v>489090</v>
      </c>
      <c r="W63">
        <v>230799</v>
      </c>
      <c r="X63">
        <v>277288</v>
      </c>
      <c r="Y63">
        <v>292047</v>
      </c>
      <c r="Z63">
        <v>211587</v>
      </c>
      <c r="AA63">
        <v>157694</v>
      </c>
      <c r="AB63">
        <v>230799</v>
      </c>
      <c r="AC63">
        <v>5839</v>
      </c>
      <c r="AD63">
        <v>44057</v>
      </c>
      <c r="AE63">
        <v>147361</v>
      </c>
      <c r="AF63">
        <v>112229</v>
      </c>
      <c r="AG63">
        <v>791892</v>
      </c>
      <c r="AH63">
        <v>167239</v>
      </c>
      <c r="AI63">
        <v>246793</v>
      </c>
      <c r="AJ63">
        <v>286869</v>
      </c>
      <c r="AK63">
        <v>277540</v>
      </c>
      <c r="AL63">
        <v>104429</v>
      </c>
      <c r="AM63">
        <v>199034</v>
      </c>
      <c r="AN63">
        <v>144331</v>
      </c>
      <c r="AO63">
        <v>218540</v>
      </c>
      <c r="AP63">
        <v>110614</v>
      </c>
      <c r="AQ63">
        <v>220728</v>
      </c>
      <c r="AR63" s="6">
        <v>1.58</v>
      </c>
      <c r="AS63" s="6" t="s">
        <v>45</v>
      </c>
      <c r="AT63" t="s">
        <v>540</v>
      </c>
      <c r="AU63" t="s">
        <v>541</v>
      </c>
      <c r="AV63" s="6">
        <v>0.35</v>
      </c>
      <c r="AW63" s="6" t="s">
        <v>5626</v>
      </c>
    </row>
    <row r="64" spans="1:49">
      <c r="A64">
        <v>9702030161</v>
      </c>
      <c r="B64">
        <v>23</v>
      </c>
      <c r="C64" t="s">
        <v>2668</v>
      </c>
      <c r="D64">
        <v>9702030161</v>
      </c>
      <c r="E64" s="10">
        <v>1217700089386</v>
      </c>
      <c r="F64" s="8" t="s">
        <v>2669</v>
      </c>
      <c r="G64" s="7">
        <v>44256</v>
      </c>
      <c r="H64">
        <v>4</v>
      </c>
      <c r="I64" t="s">
        <v>44</v>
      </c>
      <c r="J64" t="s">
        <v>4869</v>
      </c>
      <c r="K64" t="s">
        <v>4868</v>
      </c>
      <c r="L64" t="s">
        <v>2672</v>
      </c>
      <c r="M64">
        <v>100</v>
      </c>
      <c r="R64">
        <v>0</v>
      </c>
      <c r="S64">
        <v>174839</v>
      </c>
      <c r="T64">
        <v>263772</v>
      </c>
      <c r="U64">
        <v>944874</v>
      </c>
      <c r="V64">
        <v>455341</v>
      </c>
      <c r="W64">
        <v>0</v>
      </c>
      <c r="X64">
        <v>-91556</v>
      </c>
      <c r="Y64">
        <v>-160715</v>
      </c>
      <c r="Z64">
        <v>-876761</v>
      </c>
      <c r="AA64">
        <v>330891</v>
      </c>
      <c r="AB64">
        <v>0</v>
      </c>
      <c r="AC64">
        <v>53833</v>
      </c>
      <c r="AD64">
        <v>83716</v>
      </c>
      <c r="AE64">
        <v>1230</v>
      </c>
      <c r="AF64">
        <v>69259</v>
      </c>
      <c r="AG64">
        <v>0</v>
      </c>
      <c r="AH64">
        <v>105955</v>
      </c>
      <c r="AI64">
        <v>53341</v>
      </c>
      <c r="AJ64">
        <v>96423</v>
      </c>
      <c r="AK64">
        <v>76411</v>
      </c>
      <c r="AL64">
        <v>0</v>
      </c>
      <c r="AM64">
        <v>1281</v>
      </c>
      <c r="AN64">
        <v>6172</v>
      </c>
      <c r="AO64">
        <v>37432</v>
      </c>
      <c r="AP64">
        <v>6247</v>
      </c>
      <c r="AQ64">
        <v>53183</v>
      </c>
      <c r="AR64" s="6">
        <v>2.6</v>
      </c>
      <c r="AS64" s="6" t="s">
        <v>52</v>
      </c>
      <c r="AT64" t="s">
        <v>2673</v>
      </c>
      <c r="AU64" t="s">
        <v>2674</v>
      </c>
      <c r="AV64" s="6">
        <v>0.72</v>
      </c>
      <c r="AW64" s="6" t="s">
        <v>5627</v>
      </c>
    </row>
    <row r="65" spans="1:49">
      <c r="A65">
        <v>7716932938</v>
      </c>
      <c r="B65">
        <v>52</v>
      </c>
      <c r="C65" t="s">
        <v>3304</v>
      </c>
      <c r="D65">
        <v>7716932938</v>
      </c>
      <c r="E65" s="10">
        <v>1197746143473</v>
      </c>
      <c r="F65" s="8" t="s">
        <v>3305</v>
      </c>
      <c r="G65" s="7">
        <v>43521</v>
      </c>
      <c r="H65">
        <v>6</v>
      </c>
      <c r="I65" t="s">
        <v>73</v>
      </c>
      <c r="J65" t="s">
        <v>4870</v>
      </c>
      <c r="K65" t="s">
        <v>4870</v>
      </c>
      <c r="L65" t="s">
        <v>3308</v>
      </c>
      <c r="M65">
        <v>500000</v>
      </c>
      <c r="R65">
        <v>8345</v>
      </c>
      <c r="S65">
        <v>20791</v>
      </c>
      <c r="T65">
        <v>176950</v>
      </c>
      <c r="U65">
        <v>291729</v>
      </c>
      <c r="V65">
        <v>454097</v>
      </c>
      <c r="W65">
        <v>7689</v>
      </c>
      <c r="X65">
        <v>19066</v>
      </c>
      <c r="Y65">
        <v>171297</v>
      </c>
      <c r="Z65">
        <v>240477</v>
      </c>
      <c r="AA65">
        <v>408769</v>
      </c>
      <c r="AB65">
        <v>7689</v>
      </c>
      <c r="AC65">
        <v>1380</v>
      </c>
      <c r="AD65">
        <v>4522</v>
      </c>
      <c r="AE65">
        <v>12344</v>
      </c>
      <c r="AF65">
        <v>27149</v>
      </c>
      <c r="AG65">
        <v>0</v>
      </c>
      <c r="AH65">
        <v>0</v>
      </c>
      <c r="AI65">
        <v>0</v>
      </c>
      <c r="AJ65">
        <v>183816</v>
      </c>
      <c r="AK65">
        <v>1006527</v>
      </c>
      <c r="AL65">
        <v>0</v>
      </c>
      <c r="AM65">
        <v>1110</v>
      </c>
      <c r="AN65">
        <v>52174</v>
      </c>
      <c r="AO65">
        <v>14166</v>
      </c>
      <c r="AP65">
        <v>12214</v>
      </c>
      <c r="AQ65">
        <v>342765</v>
      </c>
      <c r="AR65" s="6">
        <v>54.42</v>
      </c>
      <c r="AS65" s="6" t="s">
        <v>52</v>
      </c>
      <c r="AT65" t="s">
        <v>3309</v>
      </c>
      <c r="AU65" t="s">
        <v>3310</v>
      </c>
      <c r="AV65" s="6">
        <v>5.48</v>
      </c>
      <c r="AW65" s="6" t="s">
        <v>6028</v>
      </c>
    </row>
    <row r="66" spans="1:49">
      <c r="A66">
        <v>1831191109</v>
      </c>
      <c r="B66">
        <v>85</v>
      </c>
      <c r="C66" t="s">
        <v>1319</v>
      </c>
      <c r="D66">
        <v>1831191109</v>
      </c>
      <c r="E66" s="10">
        <v>1181832017058</v>
      </c>
      <c r="F66" s="8" t="s">
        <v>1320</v>
      </c>
      <c r="G66" s="7">
        <v>43307</v>
      </c>
      <c r="H66">
        <v>6</v>
      </c>
      <c r="I66" t="s">
        <v>73</v>
      </c>
      <c r="J66" t="s">
        <v>4872</v>
      </c>
      <c r="K66" t="s">
        <v>4871</v>
      </c>
      <c r="L66" t="s">
        <v>1323</v>
      </c>
      <c r="M66">
        <v>10500</v>
      </c>
      <c r="R66">
        <v>270534</v>
      </c>
      <c r="S66">
        <v>658417</v>
      </c>
      <c r="T66">
        <v>201057</v>
      </c>
      <c r="U66">
        <v>175550</v>
      </c>
      <c r="V66">
        <v>443384</v>
      </c>
      <c r="W66">
        <v>209888</v>
      </c>
      <c r="X66">
        <v>405611</v>
      </c>
      <c r="Y66">
        <v>69008</v>
      </c>
      <c r="Z66">
        <v>352717</v>
      </c>
      <c r="AA66">
        <v>440631</v>
      </c>
      <c r="AB66">
        <v>209888</v>
      </c>
      <c r="AC66">
        <v>284437</v>
      </c>
      <c r="AD66">
        <v>152533</v>
      </c>
      <c r="AE66">
        <v>-206080</v>
      </c>
      <c r="AF66">
        <v>-29898</v>
      </c>
      <c r="AG66">
        <v>398653</v>
      </c>
      <c r="AH66">
        <v>656911</v>
      </c>
      <c r="AI66">
        <v>491625</v>
      </c>
      <c r="AJ66">
        <v>251282</v>
      </c>
      <c r="AK66">
        <v>124421</v>
      </c>
      <c r="AL66">
        <v>21567</v>
      </c>
      <c r="AM66">
        <v>65968</v>
      </c>
      <c r="AN66">
        <v>109735</v>
      </c>
      <c r="AO66">
        <v>114211</v>
      </c>
      <c r="AP66">
        <v>164107</v>
      </c>
      <c r="AQ66">
        <v>122258</v>
      </c>
      <c r="AR66" s="6">
        <v>1.64</v>
      </c>
      <c r="AS66" s="6">
        <v>0</v>
      </c>
      <c r="AT66" t="s">
        <v>1324</v>
      </c>
      <c r="AU66" t="s">
        <v>1325</v>
      </c>
      <c r="AV66" s="6">
        <v>0.31</v>
      </c>
      <c r="AW66" s="6" t="s">
        <v>5628</v>
      </c>
    </row>
    <row r="67" spans="1:49">
      <c r="A67">
        <v>2465304196</v>
      </c>
      <c r="B67">
        <v>45</v>
      </c>
      <c r="C67" t="s">
        <v>1205</v>
      </c>
      <c r="D67">
        <v>2465304196</v>
      </c>
      <c r="E67" s="10">
        <v>1132468067621</v>
      </c>
      <c r="F67" s="8" t="s">
        <v>1206</v>
      </c>
      <c r="G67" s="7">
        <v>41620</v>
      </c>
      <c r="H67">
        <v>11</v>
      </c>
      <c r="I67" t="s">
        <v>73</v>
      </c>
      <c r="J67" t="s">
        <v>4874</v>
      </c>
      <c r="K67" t="s">
        <v>4873</v>
      </c>
      <c r="L67" t="s">
        <v>1209</v>
      </c>
      <c r="M67">
        <v>2620</v>
      </c>
      <c r="R67">
        <v>110741</v>
      </c>
      <c r="S67">
        <v>251213</v>
      </c>
      <c r="T67">
        <v>269950</v>
      </c>
      <c r="U67">
        <v>350182</v>
      </c>
      <c r="V67">
        <v>424801</v>
      </c>
      <c r="W67">
        <v>2551</v>
      </c>
      <c r="X67">
        <v>20815</v>
      </c>
      <c r="Y67">
        <v>30527</v>
      </c>
      <c r="Z67">
        <v>19705</v>
      </c>
      <c r="AA67">
        <v>91330</v>
      </c>
      <c r="AB67">
        <v>2551</v>
      </c>
      <c r="AC67">
        <v>91250</v>
      </c>
      <c r="AD67">
        <v>89833</v>
      </c>
      <c r="AE67">
        <v>131236</v>
      </c>
      <c r="AF67">
        <v>135382</v>
      </c>
      <c r="AG67">
        <v>126711</v>
      </c>
      <c r="AH67">
        <v>189140</v>
      </c>
      <c r="AI67">
        <v>169385</v>
      </c>
      <c r="AJ67">
        <v>235618</v>
      </c>
      <c r="AK67">
        <v>206249</v>
      </c>
      <c r="AL67">
        <v>12116</v>
      </c>
      <c r="AM67">
        <v>13161</v>
      </c>
      <c r="AN67">
        <v>11</v>
      </c>
      <c r="AO67">
        <v>2124</v>
      </c>
      <c r="AP67">
        <v>64337</v>
      </c>
      <c r="AQ67">
        <v>0</v>
      </c>
      <c r="AR67" s="6">
        <v>3.84</v>
      </c>
      <c r="AS67" s="6" t="s">
        <v>52</v>
      </c>
      <c r="AT67" t="s">
        <v>1210</v>
      </c>
      <c r="AU67" t="s">
        <v>1211</v>
      </c>
      <c r="AV67" s="6">
        <v>1.63</v>
      </c>
      <c r="AW67" s="6" t="s">
        <v>5629</v>
      </c>
    </row>
    <row r="68" spans="1:49">
      <c r="A68">
        <v>7704724468</v>
      </c>
      <c r="B68">
        <v>38</v>
      </c>
      <c r="C68" t="s">
        <v>146</v>
      </c>
      <c r="D68">
        <v>7704724468</v>
      </c>
      <c r="E68" s="10">
        <v>1097746191410</v>
      </c>
      <c r="F68" s="8" t="s">
        <v>147</v>
      </c>
      <c r="G68" s="7">
        <v>39906</v>
      </c>
      <c r="H68">
        <v>16</v>
      </c>
      <c r="I68" t="s">
        <v>73</v>
      </c>
      <c r="J68" t="s">
        <v>4876</v>
      </c>
      <c r="K68" t="s">
        <v>4875</v>
      </c>
      <c r="L68" t="s">
        <v>150</v>
      </c>
      <c r="M68">
        <v>1001</v>
      </c>
      <c r="R68">
        <v>230817</v>
      </c>
      <c r="S68">
        <v>229515</v>
      </c>
      <c r="T68">
        <v>278140</v>
      </c>
      <c r="U68">
        <v>428400</v>
      </c>
      <c r="V68">
        <v>419680</v>
      </c>
      <c r="W68">
        <v>6832</v>
      </c>
      <c r="X68">
        <v>3415</v>
      </c>
      <c r="Y68">
        <v>10740</v>
      </c>
      <c r="Z68">
        <v>278257</v>
      </c>
      <c r="AA68">
        <v>136327</v>
      </c>
      <c r="AB68">
        <v>6832</v>
      </c>
      <c r="AC68">
        <v>69011</v>
      </c>
      <c r="AD68">
        <v>64555</v>
      </c>
      <c r="AE68">
        <v>109788</v>
      </c>
      <c r="AF68">
        <v>129021</v>
      </c>
      <c r="AG68">
        <v>78860</v>
      </c>
      <c r="AH68">
        <v>70959</v>
      </c>
      <c r="AI68">
        <v>68232</v>
      </c>
      <c r="AJ68">
        <v>0</v>
      </c>
      <c r="AK68">
        <v>30000</v>
      </c>
      <c r="AL68">
        <v>73455</v>
      </c>
      <c r="AM68">
        <v>55962</v>
      </c>
      <c r="AN68">
        <v>74618</v>
      </c>
      <c r="AO68">
        <v>106955</v>
      </c>
      <c r="AP68">
        <v>111320</v>
      </c>
      <c r="AQ68">
        <v>10350</v>
      </c>
      <c r="AR68" s="6">
        <v>1.82</v>
      </c>
      <c r="AS68" s="6" t="s">
        <v>52</v>
      </c>
      <c r="AT68" t="s">
        <v>151</v>
      </c>
      <c r="AU68" t="s">
        <v>152</v>
      </c>
      <c r="AV68" s="6">
        <v>0.38</v>
      </c>
      <c r="AW68" s="6" t="s">
        <v>5630</v>
      </c>
    </row>
    <row r="69" spans="1:49">
      <c r="A69">
        <v>4345197098</v>
      </c>
      <c r="B69">
        <v>61</v>
      </c>
      <c r="C69" t="s">
        <v>836</v>
      </c>
      <c r="D69">
        <v>4345197098</v>
      </c>
      <c r="E69" s="10">
        <v>1074345040857</v>
      </c>
      <c r="F69" s="8" t="s">
        <v>837</v>
      </c>
      <c r="G69" s="7">
        <v>39293</v>
      </c>
      <c r="H69">
        <v>17</v>
      </c>
      <c r="I69" t="s">
        <v>44</v>
      </c>
      <c r="J69" t="s">
        <v>4878</v>
      </c>
      <c r="K69" t="s">
        <v>4877</v>
      </c>
      <c r="L69" t="s">
        <v>840</v>
      </c>
      <c r="M69">
        <v>10</v>
      </c>
      <c r="R69">
        <v>158398</v>
      </c>
      <c r="S69">
        <v>209408</v>
      </c>
      <c r="T69">
        <v>225360</v>
      </c>
      <c r="U69">
        <v>245769</v>
      </c>
      <c r="V69">
        <v>411741</v>
      </c>
      <c r="W69">
        <v>126722</v>
      </c>
      <c r="X69">
        <v>199897</v>
      </c>
      <c r="Y69">
        <v>184612</v>
      </c>
      <c r="Z69">
        <v>224751</v>
      </c>
      <c r="AA69">
        <v>332500</v>
      </c>
      <c r="AB69">
        <v>126722</v>
      </c>
      <c r="AC69">
        <v>7557</v>
      </c>
      <c r="AD69">
        <v>38627</v>
      </c>
      <c r="AE69">
        <v>18396</v>
      </c>
      <c r="AF69">
        <v>30842</v>
      </c>
      <c r="AG69">
        <v>1000</v>
      </c>
      <c r="AH69">
        <v>1004</v>
      </c>
      <c r="AI69">
        <v>1004</v>
      </c>
      <c r="AJ69">
        <v>1004</v>
      </c>
      <c r="AK69">
        <v>1004</v>
      </c>
      <c r="AL69">
        <v>68938</v>
      </c>
      <c r="AM69">
        <v>83970</v>
      </c>
      <c r="AN69">
        <v>67095</v>
      </c>
      <c r="AO69">
        <v>280021</v>
      </c>
      <c r="AP69">
        <v>282519</v>
      </c>
      <c r="AQ69">
        <v>244347</v>
      </c>
      <c r="AR69" s="6">
        <v>2.6</v>
      </c>
      <c r="AS69" s="6" t="s">
        <v>52</v>
      </c>
      <c r="AT69" t="s">
        <v>841</v>
      </c>
      <c r="AU69" t="s">
        <v>842</v>
      </c>
      <c r="AV69" s="6">
        <v>1</v>
      </c>
      <c r="AW69" s="6" t="s">
        <v>5631</v>
      </c>
    </row>
    <row r="70" spans="1:49">
      <c r="A70">
        <v>7735145855</v>
      </c>
      <c r="B70">
        <v>21</v>
      </c>
      <c r="C70" t="s">
        <v>629</v>
      </c>
      <c r="D70">
        <v>7735145855</v>
      </c>
      <c r="E70" s="10">
        <v>1157746706776</v>
      </c>
      <c r="F70" s="8" t="s">
        <v>630</v>
      </c>
      <c r="G70" s="7">
        <v>42216</v>
      </c>
      <c r="H70">
        <v>9</v>
      </c>
      <c r="I70" t="s">
        <v>73</v>
      </c>
      <c r="J70" t="s">
        <v>4880</v>
      </c>
      <c r="K70" t="s">
        <v>4879</v>
      </c>
      <c r="L70" t="s">
        <v>633</v>
      </c>
      <c r="M70">
        <v>10</v>
      </c>
      <c r="R70">
        <v>142343</v>
      </c>
      <c r="S70">
        <v>98300</v>
      </c>
      <c r="T70">
        <v>862798</v>
      </c>
      <c r="U70">
        <v>1148409</v>
      </c>
      <c r="V70">
        <v>410172</v>
      </c>
      <c r="W70">
        <v>142793</v>
      </c>
      <c r="X70">
        <v>96877</v>
      </c>
      <c r="Y70">
        <v>852545</v>
      </c>
      <c r="Z70">
        <v>1144994</v>
      </c>
      <c r="AA70">
        <v>398387</v>
      </c>
      <c r="AB70">
        <v>142793</v>
      </c>
      <c r="AC70">
        <v>677</v>
      </c>
      <c r="AD70">
        <v>6541</v>
      </c>
      <c r="AE70">
        <v>2468</v>
      </c>
      <c r="AF70">
        <v>2097</v>
      </c>
      <c r="AG70">
        <v>0</v>
      </c>
      <c r="AH70">
        <v>35840</v>
      </c>
      <c r="AI70">
        <v>42659</v>
      </c>
      <c r="AJ70">
        <v>45929</v>
      </c>
      <c r="AK70">
        <v>61692</v>
      </c>
      <c r="AL70">
        <v>31948</v>
      </c>
      <c r="AM70">
        <v>0</v>
      </c>
      <c r="AN70">
        <v>7949</v>
      </c>
      <c r="AO70">
        <v>4201</v>
      </c>
      <c r="AP70">
        <v>6646</v>
      </c>
      <c r="AQ70">
        <v>4310</v>
      </c>
      <c r="AR70" s="6">
        <v>2.88</v>
      </c>
      <c r="AS70" s="6" t="s">
        <v>52</v>
      </c>
      <c r="AT70" t="s">
        <v>634</v>
      </c>
      <c r="AU70" t="s">
        <v>635</v>
      </c>
      <c r="AV70" s="6">
        <v>1.72</v>
      </c>
      <c r="AW70" s="6" t="s">
        <v>5632</v>
      </c>
    </row>
    <row r="71" spans="1:49">
      <c r="A71">
        <v>9705138572</v>
      </c>
      <c r="B71">
        <v>48</v>
      </c>
      <c r="C71" t="s">
        <v>1958</v>
      </c>
      <c r="D71">
        <v>9705138572</v>
      </c>
      <c r="E71" s="10">
        <v>1197746655468</v>
      </c>
      <c r="F71" s="8" t="s">
        <v>1959</v>
      </c>
      <c r="G71" s="7">
        <v>43780</v>
      </c>
      <c r="H71">
        <v>5</v>
      </c>
      <c r="I71" t="s">
        <v>73</v>
      </c>
      <c r="J71" t="s">
        <v>4882</v>
      </c>
      <c r="K71" t="s">
        <v>4881</v>
      </c>
      <c r="L71" t="s">
        <v>1962</v>
      </c>
      <c r="M71">
        <v>10</v>
      </c>
      <c r="R71">
        <v>50342</v>
      </c>
      <c r="S71">
        <v>132252</v>
      </c>
      <c r="T71">
        <v>195257</v>
      </c>
      <c r="U71">
        <v>308943</v>
      </c>
      <c r="V71">
        <v>406543</v>
      </c>
      <c r="W71">
        <v>1206</v>
      </c>
      <c r="X71">
        <v>11549</v>
      </c>
      <c r="Y71">
        <v>3684</v>
      </c>
      <c r="Z71">
        <v>8012</v>
      </c>
      <c r="AA71">
        <v>9359</v>
      </c>
      <c r="AB71">
        <v>1206</v>
      </c>
      <c r="AC71">
        <v>8085</v>
      </c>
      <c r="AD71">
        <v>9174</v>
      </c>
      <c r="AE71">
        <v>33356</v>
      </c>
      <c r="AF71">
        <v>31050</v>
      </c>
      <c r="AG71">
        <v>49</v>
      </c>
      <c r="AH71">
        <v>49</v>
      </c>
      <c r="AI71">
        <v>32356</v>
      </c>
      <c r="AJ71">
        <v>83720</v>
      </c>
      <c r="AK71">
        <v>88503</v>
      </c>
      <c r="AL71">
        <v>10534</v>
      </c>
      <c r="AM71">
        <v>17999</v>
      </c>
      <c r="AN71">
        <v>22726</v>
      </c>
      <c r="AO71">
        <v>31205</v>
      </c>
      <c r="AP71">
        <v>52387</v>
      </c>
      <c r="AQ71">
        <v>64185</v>
      </c>
      <c r="AR71" s="6">
        <v>8.08</v>
      </c>
      <c r="AS71" s="6" t="s">
        <v>52</v>
      </c>
      <c r="AT71" t="s">
        <v>1963</v>
      </c>
      <c r="AU71" t="s">
        <v>1964</v>
      </c>
      <c r="AV71" s="6">
        <v>1806.18</v>
      </c>
      <c r="AW71" s="6" t="s">
        <v>5633</v>
      </c>
    </row>
    <row r="72" spans="1:49">
      <c r="A72">
        <v>3123478956</v>
      </c>
      <c r="B72">
        <v>139</v>
      </c>
      <c r="C72" t="s">
        <v>2951</v>
      </c>
      <c r="D72">
        <v>3123478956</v>
      </c>
      <c r="E72" s="10">
        <v>1213100005359</v>
      </c>
      <c r="F72" s="8" t="s">
        <v>2952</v>
      </c>
      <c r="G72" s="7">
        <v>44298</v>
      </c>
      <c r="H72">
        <v>4</v>
      </c>
      <c r="I72" t="s">
        <v>73</v>
      </c>
      <c r="J72" t="s">
        <v>4884</v>
      </c>
      <c r="K72" t="s">
        <v>4883</v>
      </c>
      <c r="L72" t="s">
        <v>2955</v>
      </c>
      <c r="M72">
        <v>10000</v>
      </c>
      <c r="R72">
        <v>0</v>
      </c>
      <c r="S72">
        <v>0</v>
      </c>
      <c r="T72">
        <v>0</v>
      </c>
      <c r="U72">
        <v>87829</v>
      </c>
      <c r="V72">
        <v>358886</v>
      </c>
      <c r="W72">
        <v>0</v>
      </c>
      <c r="X72">
        <v>181</v>
      </c>
      <c r="Y72">
        <v>106</v>
      </c>
      <c r="Z72">
        <v>21457</v>
      </c>
      <c r="AA72">
        <v>237166</v>
      </c>
      <c r="AB72">
        <v>0</v>
      </c>
      <c r="AC72">
        <v>-99</v>
      </c>
      <c r="AD72">
        <v>165</v>
      </c>
      <c r="AE72">
        <v>49191</v>
      </c>
      <c r="AF72">
        <v>11127</v>
      </c>
      <c r="AG72">
        <v>0</v>
      </c>
      <c r="AH72">
        <v>9000</v>
      </c>
      <c r="AI72">
        <v>0</v>
      </c>
      <c r="AJ72">
        <v>131911</v>
      </c>
      <c r="AK72">
        <v>126688</v>
      </c>
      <c r="AL72">
        <v>0</v>
      </c>
      <c r="AM72">
        <v>130</v>
      </c>
      <c r="AN72">
        <v>40</v>
      </c>
      <c r="AO72">
        <v>2455</v>
      </c>
      <c r="AP72">
        <v>17561</v>
      </c>
      <c r="AQ72">
        <v>44475</v>
      </c>
      <c r="AR72" s="6">
        <v>4.09</v>
      </c>
      <c r="AS72" s="6" t="s">
        <v>52</v>
      </c>
      <c r="AT72" t="s">
        <v>2956</v>
      </c>
      <c r="AU72" t="s">
        <v>2957</v>
      </c>
      <c r="AV72" s="6">
        <v>14.08</v>
      </c>
      <c r="AW72" s="6" t="s">
        <v>5634</v>
      </c>
    </row>
    <row r="73" spans="1:49">
      <c r="A73">
        <v>7734387354</v>
      </c>
      <c r="B73">
        <v>57</v>
      </c>
      <c r="C73" t="s">
        <v>1299</v>
      </c>
      <c r="D73">
        <v>7734387354</v>
      </c>
      <c r="E73" s="10">
        <v>1167746657033</v>
      </c>
      <c r="F73" s="8" t="s">
        <v>1300</v>
      </c>
      <c r="G73" s="7">
        <v>42564</v>
      </c>
      <c r="H73">
        <v>8</v>
      </c>
      <c r="I73" t="s">
        <v>73</v>
      </c>
      <c r="J73" t="s">
        <v>4886</v>
      </c>
      <c r="K73" t="s">
        <v>4885</v>
      </c>
      <c r="L73" t="s">
        <v>1303</v>
      </c>
      <c r="M73">
        <v>5500</v>
      </c>
      <c r="R73">
        <v>196876</v>
      </c>
      <c r="S73">
        <v>229833</v>
      </c>
      <c r="T73">
        <v>192329</v>
      </c>
      <c r="U73">
        <v>254123</v>
      </c>
      <c r="V73">
        <v>343700</v>
      </c>
      <c r="W73">
        <v>103625</v>
      </c>
      <c r="X73">
        <v>135319</v>
      </c>
      <c r="Y73">
        <v>121756</v>
      </c>
      <c r="Z73">
        <v>169299</v>
      </c>
      <c r="AA73">
        <v>197818</v>
      </c>
      <c r="AB73">
        <v>103625</v>
      </c>
      <c r="AC73">
        <v>67444</v>
      </c>
      <c r="AD73">
        <v>59558</v>
      </c>
      <c r="AE73">
        <v>75878</v>
      </c>
      <c r="AF73">
        <v>136419</v>
      </c>
      <c r="AG73">
        <v>355977</v>
      </c>
      <c r="AH73">
        <v>220977</v>
      </c>
      <c r="AI73">
        <v>157003</v>
      </c>
      <c r="AJ73">
        <v>111811</v>
      </c>
      <c r="AK73">
        <v>254106</v>
      </c>
      <c r="AL73">
        <v>152404</v>
      </c>
      <c r="AM73">
        <v>408287</v>
      </c>
      <c r="AN73">
        <v>466886</v>
      </c>
      <c r="AO73">
        <v>610282</v>
      </c>
      <c r="AP73">
        <v>579876</v>
      </c>
      <c r="AQ73">
        <v>15917</v>
      </c>
      <c r="AR73" s="6">
        <v>1.75</v>
      </c>
      <c r="AS73" s="6" t="s">
        <v>52</v>
      </c>
      <c r="AT73" t="s">
        <v>1304</v>
      </c>
      <c r="AU73" t="s">
        <v>1305</v>
      </c>
      <c r="AV73" s="6">
        <v>0.71</v>
      </c>
      <c r="AW73" s="6" t="s">
        <v>5635</v>
      </c>
    </row>
    <row r="74" spans="1:49">
      <c r="A74">
        <v>7716764909</v>
      </c>
      <c r="B74">
        <v>42</v>
      </c>
      <c r="C74" t="s">
        <v>182</v>
      </c>
      <c r="D74">
        <v>7716764909</v>
      </c>
      <c r="E74" s="10">
        <v>1147746052475</v>
      </c>
      <c r="F74" s="8" t="s">
        <v>183</v>
      </c>
      <c r="G74" s="7">
        <v>41667</v>
      </c>
      <c r="H74">
        <v>11</v>
      </c>
      <c r="I74" t="s">
        <v>44</v>
      </c>
      <c r="J74" t="s">
        <v>4888</v>
      </c>
      <c r="K74" t="s">
        <v>4887</v>
      </c>
      <c r="L74" t="s">
        <v>186</v>
      </c>
      <c r="M74">
        <v>10723.46</v>
      </c>
      <c r="R74">
        <v>195184</v>
      </c>
      <c r="S74">
        <v>229247</v>
      </c>
      <c r="T74">
        <v>297123</v>
      </c>
      <c r="U74">
        <v>371405</v>
      </c>
      <c r="V74">
        <v>340587</v>
      </c>
      <c r="W74">
        <v>124366</v>
      </c>
      <c r="X74">
        <v>140440</v>
      </c>
      <c r="Y74">
        <v>185181</v>
      </c>
      <c r="Z74">
        <v>247265</v>
      </c>
      <c r="AA74">
        <v>215366</v>
      </c>
      <c r="AB74">
        <v>124366</v>
      </c>
      <c r="AC74">
        <v>1732</v>
      </c>
      <c r="AD74">
        <v>14963</v>
      </c>
      <c r="AE74">
        <v>18846</v>
      </c>
      <c r="AF74">
        <v>11007</v>
      </c>
      <c r="AG74">
        <v>155</v>
      </c>
      <c r="AH74">
        <v>0</v>
      </c>
      <c r="AI74">
        <v>0</v>
      </c>
      <c r="AJ74">
        <v>0</v>
      </c>
      <c r="AK74">
        <v>0</v>
      </c>
      <c r="AL74">
        <v>22573</v>
      </c>
      <c r="AM74">
        <v>24700</v>
      </c>
      <c r="AN74">
        <v>41268</v>
      </c>
      <c r="AO74">
        <v>57975</v>
      </c>
      <c r="AP74">
        <v>21934</v>
      </c>
      <c r="AQ74">
        <v>0</v>
      </c>
      <c r="AR74" s="6">
        <v>1.75</v>
      </c>
      <c r="AS74" s="6">
        <v>0</v>
      </c>
      <c r="AT74" t="s">
        <v>187</v>
      </c>
      <c r="AU74" t="s">
        <v>188</v>
      </c>
      <c r="AV74" s="6">
        <v>0</v>
      </c>
      <c r="AW74" s="6" t="s">
        <v>5636</v>
      </c>
    </row>
    <row r="75" spans="1:49">
      <c r="A75">
        <v>6685168732</v>
      </c>
      <c r="B75">
        <v>50</v>
      </c>
      <c r="C75" t="s">
        <v>2417</v>
      </c>
      <c r="D75">
        <v>6685168732</v>
      </c>
      <c r="E75" s="10">
        <v>1196658076196</v>
      </c>
      <c r="F75" s="8" t="s">
        <v>2418</v>
      </c>
      <c r="G75" s="7">
        <v>43777</v>
      </c>
      <c r="H75">
        <v>5</v>
      </c>
      <c r="I75" t="s">
        <v>73</v>
      </c>
      <c r="J75" t="s">
        <v>4890</v>
      </c>
      <c r="K75" t="s">
        <v>4889</v>
      </c>
      <c r="L75" t="s">
        <v>2421</v>
      </c>
      <c r="M75">
        <v>319000</v>
      </c>
      <c r="R75">
        <v>43</v>
      </c>
      <c r="S75">
        <v>290321</v>
      </c>
      <c r="T75">
        <v>362230</v>
      </c>
      <c r="U75">
        <v>425762</v>
      </c>
      <c r="V75">
        <v>337579</v>
      </c>
      <c r="W75">
        <v>529</v>
      </c>
      <c r="X75">
        <v>1173</v>
      </c>
      <c r="Y75">
        <v>5353</v>
      </c>
      <c r="Z75">
        <v>40904</v>
      </c>
      <c r="AA75">
        <v>78624</v>
      </c>
      <c r="AB75">
        <v>529</v>
      </c>
      <c r="AC75">
        <v>-20412</v>
      </c>
      <c r="AD75">
        <v>32400</v>
      </c>
      <c r="AE75">
        <v>100818</v>
      </c>
      <c r="AF75">
        <v>32985</v>
      </c>
      <c r="AG75">
        <v>0</v>
      </c>
      <c r="AH75">
        <v>2636</v>
      </c>
      <c r="AI75">
        <v>7626</v>
      </c>
      <c r="AJ75">
        <v>7808</v>
      </c>
      <c r="AK75">
        <v>36840</v>
      </c>
      <c r="AL75">
        <v>862</v>
      </c>
      <c r="AM75">
        <v>3966</v>
      </c>
      <c r="AN75">
        <v>280</v>
      </c>
      <c r="AO75">
        <v>41063</v>
      </c>
      <c r="AP75">
        <v>74132</v>
      </c>
      <c r="AQ75">
        <v>0</v>
      </c>
      <c r="AR75" s="6">
        <v>7850.67</v>
      </c>
      <c r="AS75" s="6" t="s">
        <v>52</v>
      </c>
      <c r="AT75" t="s">
        <v>2422</v>
      </c>
      <c r="AU75" t="s">
        <v>2423</v>
      </c>
      <c r="AV75" s="6">
        <v>13.98</v>
      </c>
      <c r="AW75" s="6" t="s">
        <v>5637</v>
      </c>
    </row>
    <row r="76" spans="1:49">
      <c r="A76">
        <v>7716859501</v>
      </c>
      <c r="B76">
        <v>66</v>
      </c>
      <c r="C76" t="s">
        <v>972</v>
      </c>
      <c r="D76">
        <v>7716859501</v>
      </c>
      <c r="E76" s="10">
        <v>1177746530158</v>
      </c>
      <c r="F76" s="8" t="s">
        <v>973</v>
      </c>
      <c r="G76" s="7">
        <v>42885</v>
      </c>
      <c r="H76">
        <v>7</v>
      </c>
      <c r="I76" t="s">
        <v>44</v>
      </c>
      <c r="J76" t="s">
        <v>4892</v>
      </c>
      <c r="K76" t="s">
        <v>4891</v>
      </c>
      <c r="L76" t="s">
        <v>976</v>
      </c>
      <c r="M76">
        <v>10.1</v>
      </c>
      <c r="R76">
        <v>247721</v>
      </c>
      <c r="S76">
        <v>88564</v>
      </c>
      <c r="T76">
        <v>135160</v>
      </c>
      <c r="U76">
        <v>217653</v>
      </c>
      <c r="V76">
        <v>320403</v>
      </c>
      <c r="W76">
        <v>233679</v>
      </c>
      <c r="X76">
        <v>81034</v>
      </c>
      <c r="Y76">
        <v>118912</v>
      </c>
      <c r="Z76">
        <v>154218</v>
      </c>
      <c r="AA76">
        <v>254769</v>
      </c>
      <c r="AB76">
        <v>233679</v>
      </c>
      <c r="AC76">
        <v>6303</v>
      </c>
      <c r="AD76">
        <v>10792</v>
      </c>
      <c r="AE76">
        <v>50617</v>
      </c>
      <c r="AF76">
        <v>42668</v>
      </c>
      <c r="AG76">
        <v>14918</v>
      </c>
      <c r="AH76">
        <v>0</v>
      </c>
      <c r="AI76">
        <v>0</v>
      </c>
      <c r="AJ76">
        <v>0</v>
      </c>
      <c r="AK76">
        <v>22</v>
      </c>
      <c r="AL76">
        <v>42298</v>
      </c>
      <c r="AM76">
        <v>56384</v>
      </c>
      <c r="AN76">
        <v>58324</v>
      </c>
      <c r="AO76">
        <v>56497</v>
      </c>
      <c r="AP76">
        <v>108682</v>
      </c>
      <c r="AQ76">
        <v>37534</v>
      </c>
      <c r="AR76" s="6">
        <v>1.29</v>
      </c>
      <c r="AS76" s="6" t="s">
        <v>52</v>
      </c>
      <c r="AT76" t="s">
        <v>977</v>
      </c>
      <c r="AU76" t="s">
        <v>978</v>
      </c>
      <c r="AV76" s="6">
        <v>0</v>
      </c>
      <c r="AW76" s="6" t="s">
        <v>5638</v>
      </c>
    </row>
    <row r="77" spans="1:49">
      <c r="A77">
        <v>6311196251</v>
      </c>
      <c r="B77">
        <v>473</v>
      </c>
      <c r="C77" t="s">
        <v>3475</v>
      </c>
      <c r="D77">
        <v>6311196251</v>
      </c>
      <c r="E77" s="10">
        <v>1236300017546</v>
      </c>
      <c r="F77" s="8" t="s">
        <v>3476</v>
      </c>
      <c r="G77" s="7">
        <v>45104</v>
      </c>
      <c r="H77">
        <v>1</v>
      </c>
      <c r="I77" t="s">
        <v>73</v>
      </c>
      <c r="J77" t="s">
        <v>4893</v>
      </c>
      <c r="K77" t="s">
        <v>4893</v>
      </c>
      <c r="L77" t="s">
        <v>3479</v>
      </c>
      <c r="M77">
        <v>10</v>
      </c>
      <c r="R77">
        <v>0</v>
      </c>
      <c r="S77">
        <v>0</v>
      </c>
      <c r="T77">
        <v>0</v>
      </c>
      <c r="U77">
        <v>1</v>
      </c>
      <c r="V77">
        <v>317450</v>
      </c>
      <c r="W77">
        <v>0</v>
      </c>
      <c r="X77">
        <v>0</v>
      </c>
      <c r="Y77">
        <v>0</v>
      </c>
      <c r="Z77">
        <v>106</v>
      </c>
      <c r="AA77">
        <v>2081</v>
      </c>
      <c r="AB77">
        <v>0</v>
      </c>
      <c r="AC77">
        <v>0</v>
      </c>
      <c r="AD77">
        <v>0</v>
      </c>
      <c r="AE77">
        <v>-486</v>
      </c>
      <c r="AF77">
        <v>244960</v>
      </c>
      <c r="AG77">
        <v>0</v>
      </c>
      <c r="AH77">
        <v>0</v>
      </c>
      <c r="AI77">
        <v>0</v>
      </c>
      <c r="AJ77">
        <v>4134</v>
      </c>
      <c r="AK77">
        <v>279427</v>
      </c>
      <c r="AL77">
        <v>0</v>
      </c>
      <c r="AM77">
        <v>0</v>
      </c>
      <c r="AN77">
        <v>0</v>
      </c>
      <c r="AO77">
        <v>131</v>
      </c>
      <c r="AP77">
        <v>48643</v>
      </c>
      <c r="AQ77">
        <v>35220</v>
      </c>
      <c r="AR77" s="6">
        <v>317450</v>
      </c>
      <c r="AS77" s="6" t="s">
        <v>52</v>
      </c>
      <c r="AT77" t="s">
        <v>3480</v>
      </c>
      <c r="AU77" t="s">
        <v>3481</v>
      </c>
      <c r="AV77" s="6">
        <v>67.59</v>
      </c>
      <c r="AW77" s="6" t="s">
        <v>5639</v>
      </c>
    </row>
    <row r="78" spans="1:49">
      <c r="A78">
        <v>1831167427</v>
      </c>
      <c r="B78">
        <v>68</v>
      </c>
      <c r="C78" t="s">
        <v>1171</v>
      </c>
      <c r="D78">
        <v>1831167427</v>
      </c>
      <c r="E78" s="10">
        <v>1141831003192</v>
      </c>
      <c r="F78" s="8" t="s">
        <v>1172</v>
      </c>
      <c r="G78" s="7">
        <v>41837</v>
      </c>
      <c r="H78">
        <v>10</v>
      </c>
      <c r="I78" t="s">
        <v>44</v>
      </c>
      <c r="J78" t="s">
        <v>4895</v>
      </c>
      <c r="K78" t="s">
        <v>4894</v>
      </c>
      <c r="L78" t="s">
        <v>1175</v>
      </c>
      <c r="M78">
        <v>10000</v>
      </c>
      <c r="R78">
        <v>74072</v>
      </c>
      <c r="S78">
        <v>88679</v>
      </c>
      <c r="T78">
        <v>134747</v>
      </c>
      <c r="U78">
        <v>210100</v>
      </c>
      <c r="V78">
        <v>306735</v>
      </c>
      <c r="W78">
        <v>15382</v>
      </c>
      <c r="X78">
        <v>11204</v>
      </c>
      <c r="Y78">
        <v>6779</v>
      </c>
      <c r="Z78">
        <v>129804</v>
      </c>
      <c r="AA78">
        <v>146635</v>
      </c>
      <c r="AB78">
        <v>15382</v>
      </c>
      <c r="AC78">
        <v>31092</v>
      </c>
      <c r="AD78">
        <v>84818</v>
      </c>
      <c r="AE78">
        <v>71814</v>
      </c>
      <c r="AF78">
        <v>140768</v>
      </c>
      <c r="AG78">
        <v>103086</v>
      </c>
      <c r="AH78">
        <v>111076</v>
      </c>
      <c r="AI78">
        <v>167495</v>
      </c>
      <c r="AJ78">
        <v>245024</v>
      </c>
      <c r="AK78">
        <v>323603</v>
      </c>
      <c r="AL78">
        <v>3901</v>
      </c>
      <c r="AM78">
        <v>8625</v>
      </c>
      <c r="AN78">
        <v>5224</v>
      </c>
      <c r="AO78">
        <v>10959</v>
      </c>
      <c r="AP78">
        <v>11962</v>
      </c>
      <c r="AQ78">
        <v>0</v>
      </c>
      <c r="AR78" s="6">
        <v>4.1399999999999997</v>
      </c>
      <c r="AS78" s="6" t="s">
        <v>52</v>
      </c>
      <c r="AT78" t="s">
        <v>1176</v>
      </c>
      <c r="AU78" t="s">
        <v>82</v>
      </c>
      <c r="AV78" s="6">
        <v>3.14</v>
      </c>
      <c r="AW78" s="6" t="s">
        <v>5640</v>
      </c>
    </row>
    <row r="79" spans="1:49">
      <c r="A79">
        <v>6316284222</v>
      </c>
      <c r="B79">
        <v>523</v>
      </c>
      <c r="C79" t="s">
        <v>3408</v>
      </c>
      <c r="D79">
        <v>6316284222</v>
      </c>
      <c r="E79" s="10">
        <v>1236300017557</v>
      </c>
      <c r="F79" s="8" t="s">
        <v>3409</v>
      </c>
      <c r="G79" s="7">
        <v>45104</v>
      </c>
      <c r="H79">
        <v>1</v>
      </c>
      <c r="I79" t="s">
        <v>73</v>
      </c>
      <c r="J79" t="s">
        <v>4896</v>
      </c>
      <c r="K79" t="s">
        <v>4896</v>
      </c>
      <c r="L79" t="s">
        <v>3412</v>
      </c>
      <c r="M79">
        <v>10</v>
      </c>
      <c r="R79">
        <v>0</v>
      </c>
      <c r="S79">
        <v>0</v>
      </c>
      <c r="T79">
        <v>0</v>
      </c>
      <c r="U79">
        <v>0</v>
      </c>
      <c r="V79">
        <v>302833</v>
      </c>
      <c r="W79">
        <v>0</v>
      </c>
      <c r="X79">
        <v>0</v>
      </c>
      <c r="Y79">
        <v>0</v>
      </c>
      <c r="Z79">
        <v>100</v>
      </c>
      <c r="AA79">
        <v>214182</v>
      </c>
      <c r="AB79">
        <v>0</v>
      </c>
      <c r="AC79">
        <v>0</v>
      </c>
      <c r="AD79">
        <v>0</v>
      </c>
      <c r="AE79">
        <v>-913</v>
      </c>
      <c r="AF79">
        <v>21029</v>
      </c>
      <c r="AG79">
        <v>0</v>
      </c>
      <c r="AH79">
        <v>0</v>
      </c>
      <c r="AI79">
        <v>0</v>
      </c>
      <c r="AJ79">
        <v>0</v>
      </c>
      <c r="AK79">
        <v>2342</v>
      </c>
      <c r="AL79">
        <v>0</v>
      </c>
      <c r="AM79">
        <v>0</v>
      </c>
      <c r="AN79">
        <v>0</v>
      </c>
      <c r="AO79">
        <v>96</v>
      </c>
      <c r="AP79">
        <v>38866</v>
      </c>
      <c r="AQ79">
        <v>0</v>
      </c>
      <c r="AR79" s="6" t="s">
        <v>74</v>
      </c>
      <c r="AS79" s="6" t="s">
        <v>52</v>
      </c>
      <c r="AT79" t="s">
        <v>3413</v>
      </c>
      <c r="AU79" t="s">
        <v>3414</v>
      </c>
      <c r="AV79" s="6" t="s">
        <v>74</v>
      </c>
      <c r="AW79" s="6" t="s">
        <v>5641</v>
      </c>
    </row>
    <row r="80" spans="1:49">
      <c r="A80">
        <v>7806547391</v>
      </c>
      <c r="B80">
        <v>46</v>
      </c>
      <c r="C80" t="s">
        <v>1354</v>
      </c>
      <c r="D80">
        <v>7806547391</v>
      </c>
      <c r="E80" s="10">
        <v>1187847227270</v>
      </c>
      <c r="F80" s="8" t="s">
        <v>1355</v>
      </c>
      <c r="G80" s="7">
        <v>43326</v>
      </c>
      <c r="H80">
        <v>6</v>
      </c>
      <c r="I80" t="s">
        <v>73</v>
      </c>
      <c r="J80" t="s">
        <v>4898</v>
      </c>
      <c r="K80" t="s">
        <v>4897</v>
      </c>
      <c r="L80" t="s">
        <v>1358</v>
      </c>
      <c r="M80">
        <v>1000</v>
      </c>
      <c r="R80">
        <v>340794</v>
      </c>
      <c r="S80">
        <v>428036</v>
      </c>
      <c r="T80">
        <v>283911</v>
      </c>
      <c r="U80">
        <v>328407</v>
      </c>
      <c r="V80">
        <v>301867</v>
      </c>
      <c r="W80">
        <v>213982</v>
      </c>
      <c r="X80">
        <v>236847</v>
      </c>
      <c r="Y80">
        <v>193185</v>
      </c>
      <c r="Z80">
        <v>160545</v>
      </c>
      <c r="AA80">
        <v>206655</v>
      </c>
      <c r="AB80">
        <v>213982</v>
      </c>
      <c r="AC80">
        <v>117265</v>
      </c>
      <c r="AD80">
        <v>31262</v>
      </c>
      <c r="AE80">
        <v>103022</v>
      </c>
      <c r="AF80">
        <v>25170</v>
      </c>
      <c r="AG80">
        <v>227351</v>
      </c>
      <c r="AH80">
        <v>335700</v>
      </c>
      <c r="AI80">
        <v>342226</v>
      </c>
      <c r="AJ80">
        <v>291534</v>
      </c>
      <c r="AK80">
        <v>376978</v>
      </c>
      <c r="AL80">
        <v>69666</v>
      </c>
      <c r="AM80">
        <v>67676</v>
      </c>
      <c r="AN80">
        <v>87620</v>
      </c>
      <c r="AO80">
        <v>113477</v>
      </c>
      <c r="AP80">
        <v>263718</v>
      </c>
      <c r="AQ80">
        <v>277000</v>
      </c>
      <c r="AR80" s="6">
        <v>0.89</v>
      </c>
      <c r="AS80" s="6" t="s">
        <v>52</v>
      </c>
      <c r="AT80" t="s">
        <v>1359</v>
      </c>
      <c r="AU80" t="s">
        <v>1360</v>
      </c>
      <c r="AV80" s="6">
        <v>1.66</v>
      </c>
      <c r="AW80" s="6" t="s">
        <v>5642</v>
      </c>
    </row>
    <row r="81" spans="1:49">
      <c r="A81">
        <v>6658506936</v>
      </c>
      <c r="B81">
        <v>70</v>
      </c>
      <c r="C81" t="s">
        <v>1261</v>
      </c>
      <c r="D81">
        <v>6658506936</v>
      </c>
      <c r="E81" s="10">
        <v>1176658096306</v>
      </c>
      <c r="F81" s="8" t="s">
        <v>1262</v>
      </c>
      <c r="G81" s="7">
        <v>43013</v>
      </c>
      <c r="H81">
        <v>7</v>
      </c>
      <c r="I81" t="s">
        <v>73</v>
      </c>
      <c r="J81" t="s">
        <v>4900</v>
      </c>
      <c r="K81" t="s">
        <v>4899</v>
      </c>
      <c r="L81" t="s">
        <v>1265</v>
      </c>
      <c r="M81">
        <v>200</v>
      </c>
      <c r="R81">
        <v>35506</v>
      </c>
      <c r="S81">
        <v>59003</v>
      </c>
      <c r="T81">
        <v>99116</v>
      </c>
      <c r="U81">
        <v>204583</v>
      </c>
      <c r="V81">
        <v>296567</v>
      </c>
      <c r="W81">
        <v>155</v>
      </c>
      <c r="X81">
        <v>38359</v>
      </c>
      <c r="Y81">
        <v>60548</v>
      </c>
      <c r="Z81">
        <v>113666</v>
      </c>
      <c r="AA81">
        <v>196032</v>
      </c>
      <c r="AB81">
        <v>155</v>
      </c>
      <c r="AC81">
        <v>16906</v>
      </c>
      <c r="AD81">
        <v>28796</v>
      </c>
      <c r="AE81">
        <v>77058</v>
      </c>
      <c r="AF81">
        <v>44894</v>
      </c>
      <c r="AG81">
        <v>13862</v>
      </c>
      <c r="AH81">
        <v>472</v>
      </c>
      <c r="AI81">
        <v>297</v>
      </c>
      <c r="AJ81">
        <v>146448</v>
      </c>
      <c r="AK81">
        <v>179786</v>
      </c>
      <c r="AL81">
        <v>3675</v>
      </c>
      <c r="AM81">
        <v>66476</v>
      </c>
      <c r="AN81">
        <v>92386</v>
      </c>
      <c r="AO81">
        <v>11384</v>
      </c>
      <c r="AP81">
        <v>22138</v>
      </c>
      <c r="AQ81">
        <v>45115</v>
      </c>
      <c r="AR81" s="6">
        <v>8.35</v>
      </c>
      <c r="AS81" s="6">
        <v>0</v>
      </c>
      <c r="AT81" t="s">
        <v>1266</v>
      </c>
      <c r="AU81" t="s">
        <v>1267</v>
      </c>
      <c r="AV81" s="6">
        <v>12.97</v>
      </c>
      <c r="AW81" s="6" t="s">
        <v>5643</v>
      </c>
    </row>
    <row r="82" spans="1:49">
      <c r="A82">
        <v>2635227255</v>
      </c>
      <c r="B82">
        <v>89</v>
      </c>
      <c r="C82" t="s">
        <v>850</v>
      </c>
      <c r="D82">
        <v>2635227255</v>
      </c>
      <c r="E82" s="10">
        <v>1172651008078</v>
      </c>
      <c r="F82" s="8" t="s">
        <v>851</v>
      </c>
      <c r="G82" s="7">
        <v>42839</v>
      </c>
      <c r="H82">
        <v>8</v>
      </c>
      <c r="I82" t="s">
        <v>73</v>
      </c>
      <c r="J82" t="s">
        <v>4901</v>
      </c>
      <c r="K82" t="s">
        <v>4901</v>
      </c>
      <c r="L82" t="s">
        <v>854</v>
      </c>
      <c r="M82">
        <v>10150</v>
      </c>
      <c r="R82">
        <v>13729</v>
      </c>
      <c r="S82">
        <v>22306</v>
      </c>
      <c r="T82">
        <v>32065</v>
      </c>
      <c r="U82">
        <v>167581</v>
      </c>
      <c r="V82">
        <v>289940</v>
      </c>
      <c r="W82">
        <v>6456</v>
      </c>
      <c r="X82">
        <v>21725</v>
      </c>
      <c r="Y82">
        <v>0</v>
      </c>
      <c r="Z82">
        <v>0</v>
      </c>
      <c r="AA82">
        <v>0</v>
      </c>
      <c r="AB82">
        <v>6456</v>
      </c>
      <c r="AC82">
        <v>173</v>
      </c>
      <c r="AD82">
        <v>972</v>
      </c>
      <c r="AE82">
        <v>108376</v>
      </c>
      <c r="AF82">
        <v>111233</v>
      </c>
      <c r="AG82">
        <v>10010</v>
      </c>
      <c r="AH82">
        <v>16049</v>
      </c>
      <c r="AI82">
        <v>44810</v>
      </c>
      <c r="AJ82">
        <v>238025</v>
      </c>
      <c r="AK82">
        <v>302649</v>
      </c>
      <c r="AL82">
        <v>53</v>
      </c>
      <c r="AM82">
        <v>279</v>
      </c>
      <c r="AN82">
        <v>353</v>
      </c>
      <c r="AO82">
        <v>0</v>
      </c>
      <c r="AP82">
        <v>0</v>
      </c>
      <c r="AQ82">
        <v>98506</v>
      </c>
      <c r="AR82" s="6">
        <v>21.12</v>
      </c>
      <c r="AS82" s="6" t="s">
        <v>52</v>
      </c>
      <c r="AT82" t="s">
        <v>855</v>
      </c>
      <c r="AU82" t="s">
        <v>856</v>
      </c>
      <c r="AV82" s="6">
        <v>30.23</v>
      </c>
      <c r="AW82" s="6" t="s">
        <v>5644</v>
      </c>
    </row>
    <row r="83" spans="1:49">
      <c r="A83">
        <v>9726053295</v>
      </c>
      <c r="B83">
        <v>281</v>
      </c>
      <c r="C83" t="s">
        <v>3395</v>
      </c>
      <c r="D83">
        <v>9726053295</v>
      </c>
      <c r="E83" s="10">
        <v>1237700607352</v>
      </c>
      <c r="F83" s="8" t="s">
        <v>3396</v>
      </c>
      <c r="G83" s="7">
        <v>45182</v>
      </c>
      <c r="H83">
        <v>1</v>
      </c>
      <c r="I83" t="s">
        <v>73</v>
      </c>
      <c r="J83" t="s">
        <v>4902</v>
      </c>
      <c r="K83" t="s">
        <v>4902</v>
      </c>
      <c r="L83" t="s">
        <v>3399</v>
      </c>
      <c r="M83">
        <v>10000</v>
      </c>
      <c r="R83">
        <v>0</v>
      </c>
      <c r="S83">
        <v>0</v>
      </c>
      <c r="T83">
        <v>0</v>
      </c>
      <c r="U83">
        <v>17666</v>
      </c>
      <c r="V83">
        <v>272213</v>
      </c>
      <c r="W83">
        <v>0</v>
      </c>
      <c r="X83">
        <v>0</v>
      </c>
      <c r="Y83">
        <v>0</v>
      </c>
      <c r="Z83">
        <v>17349</v>
      </c>
      <c r="AA83">
        <v>263085</v>
      </c>
      <c r="AB83">
        <v>0</v>
      </c>
      <c r="AC83">
        <v>0</v>
      </c>
      <c r="AD83">
        <v>0</v>
      </c>
      <c r="AE83">
        <v>316</v>
      </c>
      <c r="AF83">
        <v>5159</v>
      </c>
      <c r="AG83">
        <v>0</v>
      </c>
      <c r="AH83">
        <v>0</v>
      </c>
      <c r="AI83">
        <v>0</v>
      </c>
      <c r="AJ83">
        <v>0</v>
      </c>
      <c r="AK83">
        <v>12</v>
      </c>
      <c r="AL83">
        <v>0</v>
      </c>
      <c r="AM83">
        <v>0</v>
      </c>
      <c r="AN83">
        <v>0</v>
      </c>
      <c r="AO83">
        <v>17803</v>
      </c>
      <c r="AP83">
        <v>28712</v>
      </c>
      <c r="AQ83">
        <v>0</v>
      </c>
      <c r="AR83" s="6">
        <v>15.41</v>
      </c>
      <c r="AS83" s="6" t="s">
        <v>52</v>
      </c>
      <c r="AT83" t="s">
        <v>3400</v>
      </c>
      <c r="AU83" t="s">
        <v>3401</v>
      </c>
      <c r="AV83" s="6" t="s">
        <v>74</v>
      </c>
      <c r="AW83" s="6" t="s">
        <v>5645</v>
      </c>
    </row>
    <row r="84" spans="1:49">
      <c r="A84">
        <v>3801108273</v>
      </c>
      <c r="B84">
        <v>44</v>
      </c>
      <c r="C84" t="s">
        <v>121</v>
      </c>
      <c r="D84">
        <v>3801108273</v>
      </c>
      <c r="E84" s="10">
        <v>1103801001963</v>
      </c>
      <c r="F84" s="8" t="s">
        <v>122</v>
      </c>
      <c r="G84" s="7">
        <v>40309</v>
      </c>
      <c r="H84">
        <v>14</v>
      </c>
      <c r="I84" t="s">
        <v>73</v>
      </c>
      <c r="J84" t="s">
        <v>4902</v>
      </c>
      <c r="K84" t="s">
        <v>4902</v>
      </c>
      <c r="L84" t="s">
        <v>123</v>
      </c>
      <c r="M84">
        <v>20</v>
      </c>
      <c r="R84">
        <v>316611</v>
      </c>
      <c r="S84">
        <v>332291</v>
      </c>
      <c r="T84">
        <v>370139</v>
      </c>
      <c r="U84">
        <v>352502</v>
      </c>
      <c r="V84">
        <v>271822</v>
      </c>
      <c r="W84">
        <v>42474</v>
      </c>
      <c r="X84">
        <v>61422</v>
      </c>
      <c r="Y84">
        <v>88045</v>
      </c>
      <c r="Z84">
        <v>86860</v>
      </c>
      <c r="AA84">
        <v>52271</v>
      </c>
      <c r="AB84">
        <v>42474</v>
      </c>
      <c r="AC84">
        <v>127497</v>
      </c>
      <c r="AD84">
        <v>139694</v>
      </c>
      <c r="AE84">
        <v>135338</v>
      </c>
      <c r="AF84">
        <v>97903</v>
      </c>
      <c r="AG84">
        <v>265933</v>
      </c>
      <c r="AH84">
        <v>244812</v>
      </c>
      <c r="AI84">
        <v>217055</v>
      </c>
      <c r="AJ84">
        <v>209760</v>
      </c>
      <c r="AK84">
        <v>261720</v>
      </c>
      <c r="AL84">
        <v>8705</v>
      </c>
      <c r="AM84">
        <v>13065</v>
      </c>
      <c r="AN84">
        <v>11608</v>
      </c>
      <c r="AO84">
        <v>9114</v>
      </c>
      <c r="AP84">
        <v>10645</v>
      </c>
      <c r="AQ84">
        <v>0</v>
      </c>
      <c r="AR84" s="6">
        <v>0.86</v>
      </c>
      <c r="AS84" s="6" t="s">
        <v>52</v>
      </c>
      <c r="AT84" t="s">
        <v>124</v>
      </c>
      <c r="AU84" t="s">
        <v>125</v>
      </c>
      <c r="AV84" s="6">
        <v>0.98</v>
      </c>
      <c r="AW84" s="6" t="s">
        <v>5646</v>
      </c>
    </row>
    <row r="85" spans="1:49">
      <c r="A85">
        <v>5032094681</v>
      </c>
      <c r="B85">
        <v>49</v>
      </c>
      <c r="C85" t="s">
        <v>160</v>
      </c>
      <c r="D85">
        <v>5032094681</v>
      </c>
      <c r="E85" s="10">
        <v>1035006495171</v>
      </c>
      <c r="F85" s="8" t="s">
        <v>161</v>
      </c>
      <c r="G85" s="7">
        <v>37890</v>
      </c>
      <c r="H85">
        <v>21</v>
      </c>
      <c r="I85" t="s">
        <v>44</v>
      </c>
      <c r="J85" t="s">
        <v>4814</v>
      </c>
      <c r="K85" t="s">
        <v>106</v>
      </c>
      <c r="L85" t="s">
        <v>164</v>
      </c>
      <c r="M85">
        <v>99376.384999999995</v>
      </c>
      <c r="R85">
        <v>493422</v>
      </c>
      <c r="S85">
        <v>464565</v>
      </c>
      <c r="T85">
        <v>399894</v>
      </c>
      <c r="U85">
        <v>307702</v>
      </c>
      <c r="V85">
        <v>271096</v>
      </c>
      <c r="W85">
        <v>239109</v>
      </c>
      <c r="X85">
        <v>184782</v>
      </c>
      <c r="Y85">
        <v>147071</v>
      </c>
      <c r="Z85">
        <v>123111</v>
      </c>
      <c r="AA85">
        <v>109982</v>
      </c>
      <c r="AB85">
        <v>239109</v>
      </c>
      <c r="AC85">
        <v>211390</v>
      </c>
      <c r="AD85">
        <v>191851</v>
      </c>
      <c r="AE85">
        <v>139104</v>
      </c>
      <c r="AF85">
        <v>149172</v>
      </c>
      <c r="AG85">
        <v>480337</v>
      </c>
      <c r="AH85">
        <v>561975</v>
      </c>
      <c r="AI85">
        <v>567071</v>
      </c>
      <c r="AJ85">
        <v>649733</v>
      </c>
      <c r="AK85">
        <v>786643</v>
      </c>
      <c r="AL85">
        <v>29987</v>
      </c>
      <c r="AM85">
        <v>10271</v>
      </c>
      <c r="AN85">
        <v>5807</v>
      </c>
      <c r="AO85">
        <v>23957</v>
      </c>
      <c r="AP85">
        <v>31473</v>
      </c>
      <c r="AQ85">
        <v>0</v>
      </c>
      <c r="AR85" s="6">
        <v>0.55000000000000004</v>
      </c>
      <c r="AS85" s="6" t="s">
        <v>165</v>
      </c>
      <c r="AT85" t="s">
        <v>166</v>
      </c>
      <c r="AU85" t="s">
        <v>167</v>
      </c>
      <c r="AV85" s="6">
        <v>1.64</v>
      </c>
      <c r="AW85" s="6" t="s">
        <v>5647</v>
      </c>
    </row>
    <row r="86" spans="1:49">
      <c r="A86">
        <v>3801128449</v>
      </c>
      <c r="B86">
        <v>41</v>
      </c>
      <c r="C86" t="s">
        <v>110</v>
      </c>
      <c r="D86">
        <v>3801128449</v>
      </c>
      <c r="E86" s="10">
        <v>1143801000463</v>
      </c>
      <c r="F86" s="8" t="s">
        <v>111</v>
      </c>
      <c r="G86" s="7">
        <v>41682</v>
      </c>
      <c r="H86">
        <v>11</v>
      </c>
      <c r="I86" t="s">
        <v>73</v>
      </c>
      <c r="J86" t="s">
        <v>4814</v>
      </c>
      <c r="K86" t="s">
        <v>106</v>
      </c>
      <c r="L86" t="s">
        <v>113</v>
      </c>
      <c r="M86">
        <v>20</v>
      </c>
      <c r="R86">
        <v>333310</v>
      </c>
      <c r="S86">
        <v>379404</v>
      </c>
      <c r="T86">
        <v>425733</v>
      </c>
      <c r="U86">
        <v>379503</v>
      </c>
      <c r="V86">
        <v>269406</v>
      </c>
      <c r="W86">
        <v>62468</v>
      </c>
      <c r="X86">
        <v>67449</v>
      </c>
      <c r="Y86">
        <v>91259</v>
      </c>
      <c r="Z86">
        <v>74416</v>
      </c>
      <c r="AA86">
        <v>44951</v>
      </c>
      <c r="AB86">
        <v>62468</v>
      </c>
      <c r="AC86">
        <v>163958</v>
      </c>
      <c r="AD86">
        <v>189898</v>
      </c>
      <c r="AE86">
        <v>186207</v>
      </c>
      <c r="AF86">
        <v>118284</v>
      </c>
      <c r="AG86">
        <v>87497</v>
      </c>
      <c r="AH86">
        <v>67870</v>
      </c>
      <c r="AI86">
        <v>79302</v>
      </c>
      <c r="AJ86">
        <v>150796</v>
      </c>
      <c r="AK86">
        <v>167414</v>
      </c>
      <c r="AL86">
        <v>2393</v>
      </c>
      <c r="AM86">
        <v>4753</v>
      </c>
      <c r="AN86">
        <v>7825</v>
      </c>
      <c r="AO86">
        <v>6009</v>
      </c>
      <c r="AP86">
        <v>11363</v>
      </c>
      <c r="AQ86">
        <v>0</v>
      </c>
      <c r="AR86" s="6">
        <v>0.81</v>
      </c>
      <c r="AS86" s="6">
        <v>0</v>
      </c>
      <c r="AT86" t="s">
        <v>114</v>
      </c>
      <c r="AU86" t="s">
        <v>115</v>
      </c>
      <c r="AV86" s="6">
        <v>1.91</v>
      </c>
      <c r="AW86" s="6" t="s">
        <v>4216</v>
      </c>
    </row>
    <row r="87" spans="1:49">
      <c r="A87">
        <v>7327093648</v>
      </c>
      <c r="B87">
        <v>59</v>
      </c>
      <c r="C87" t="s">
        <v>1986</v>
      </c>
      <c r="D87">
        <v>7327093648</v>
      </c>
      <c r="E87" s="10">
        <v>1207300000148</v>
      </c>
      <c r="F87" s="8" t="s">
        <v>1987</v>
      </c>
      <c r="G87" s="7">
        <v>43840</v>
      </c>
      <c r="H87">
        <v>5</v>
      </c>
      <c r="I87" t="s">
        <v>73</v>
      </c>
      <c r="J87" t="s">
        <v>4904</v>
      </c>
      <c r="K87" t="s">
        <v>4903</v>
      </c>
      <c r="L87" t="s">
        <v>1990</v>
      </c>
      <c r="M87">
        <v>11000</v>
      </c>
      <c r="R87">
        <v>20309</v>
      </c>
      <c r="S87">
        <v>80845</v>
      </c>
      <c r="T87">
        <v>156494</v>
      </c>
      <c r="U87">
        <v>249725</v>
      </c>
      <c r="V87">
        <v>267042</v>
      </c>
      <c r="W87">
        <v>15058</v>
      </c>
      <c r="X87">
        <v>57585</v>
      </c>
      <c r="Y87">
        <v>105785</v>
      </c>
      <c r="Z87">
        <v>209405</v>
      </c>
      <c r="AA87">
        <v>193583</v>
      </c>
      <c r="AB87">
        <v>15058</v>
      </c>
      <c r="AC87">
        <v>18453</v>
      </c>
      <c r="AD87">
        <v>49328</v>
      </c>
      <c r="AE87">
        <v>23245</v>
      </c>
      <c r="AF87">
        <v>56553</v>
      </c>
      <c r="AG87">
        <v>0</v>
      </c>
      <c r="AH87">
        <v>0</v>
      </c>
      <c r="AI87">
        <v>0</v>
      </c>
      <c r="AJ87">
        <v>0</v>
      </c>
      <c r="AK87">
        <v>0</v>
      </c>
      <c r="AL87">
        <v>30467</v>
      </c>
      <c r="AM87">
        <v>123018</v>
      </c>
      <c r="AN87">
        <v>255505</v>
      </c>
      <c r="AO87">
        <v>305574</v>
      </c>
      <c r="AP87">
        <v>327241</v>
      </c>
      <c r="AQ87">
        <v>163556</v>
      </c>
      <c r="AR87" s="6">
        <v>13.15</v>
      </c>
      <c r="AS87" s="6" t="s">
        <v>52</v>
      </c>
      <c r="AT87" t="s">
        <v>1991</v>
      </c>
      <c r="AU87" t="s">
        <v>1992</v>
      </c>
      <c r="AV87" s="6" t="s">
        <v>74</v>
      </c>
      <c r="AW87" s="6" t="s">
        <v>5648</v>
      </c>
    </row>
    <row r="88" spans="1:49">
      <c r="A88">
        <v>5406805083</v>
      </c>
      <c r="B88">
        <v>67</v>
      </c>
      <c r="C88" t="s">
        <v>2257</v>
      </c>
      <c r="D88">
        <v>5406805083</v>
      </c>
      <c r="E88" s="10">
        <v>1205400014467</v>
      </c>
      <c r="F88" s="8" t="s">
        <v>2258</v>
      </c>
      <c r="G88" s="7">
        <v>43903</v>
      </c>
      <c r="H88">
        <v>5</v>
      </c>
      <c r="I88" t="s">
        <v>73</v>
      </c>
      <c r="J88" t="s">
        <v>4906</v>
      </c>
      <c r="K88" t="s">
        <v>4905</v>
      </c>
      <c r="L88" t="s">
        <v>2260</v>
      </c>
      <c r="M88">
        <v>10000</v>
      </c>
      <c r="R88">
        <v>8077</v>
      </c>
      <c r="S88">
        <v>33122</v>
      </c>
      <c r="T88">
        <v>222282</v>
      </c>
      <c r="U88">
        <v>215248</v>
      </c>
      <c r="V88">
        <v>258846</v>
      </c>
      <c r="W88">
        <v>170</v>
      </c>
      <c r="X88">
        <v>17544</v>
      </c>
      <c r="Y88">
        <v>217558</v>
      </c>
      <c r="Z88">
        <v>212292</v>
      </c>
      <c r="AA88">
        <v>140531</v>
      </c>
      <c r="AB88">
        <v>170</v>
      </c>
      <c r="AC88">
        <v>15335</v>
      </c>
      <c r="AD88">
        <v>2679</v>
      </c>
      <c r="AE88">
        <v>1051</v>
      </c>
      <c r="AF88">
        <v>78685</v>
      </c>
      <c r="AG88">
        <v>4942</v>
      </c>
      <c r="AH88">
        <v>4838</v>
      </c>
      <c r="AI88">
        <v>5838</v>
      </c>
      <c r="AJ88">
        <v>37826</v>
      </c>
      <c r="AK88">
        <v>304962</v>
      </c>
      <c r="AL88">
        <v>7163</v>
      </c>
      <c r="AM88">
        <v>24239</v>
      </c>
      <c r="AN88">
        <v>30943</v>
      </c>
      <c r="AO88">
        <v>41730</v>
      </c>
      <c r="AP88">
        <v>163</v>
      </c>
      <c r="AQ88">
        <v>200040</v>
      </c>
      <c r="AR88" s="6">
        <v>32.049999999999997</v>
      </c>
      <c r="AS88" s="6" t="s">
        <v>52</v>
      </c>
      <c r="AT88" t="s">
        <v>2261</v>
      </c>
      <c r="AU88" t="s">
        <v>82</v>
      </c>
      <c r="AV88" s="6">
        <v>61.71</v>
      </c>
      <c r="AW88" s="6" t="s">
        <v>5649</v>
      </c>
    </row>
    <row r="89" spans="1:49">
      <c r="A89">
        <v>7714365867</v>
      </c>
      <c r="B89">
        <v>104</v>
      </c>
      <c r="C89" t="s">
        <v>816</v>
      </c>
      <c r="D89">
        <v>7714365867</v>
      </c>
      <c r="E89" s="10">
        <v>5157746145123</v>
      </c>
      <c r="F89" s="8" t="s">
        <v>817</v>
      </c>
      <c r="G89" s="7">
        <v>42345</v>
      </c>
      <c r="H89">
        <v>9</v>
      </c>
      <c r="I89" t="s">
        <v>44</v>
      </c>
      <c r="J89" t="s">
        <v>4908</v>
      </c>
      <c r="K89" t="s">
        <v>4907</v>
      </c>
      <c r="L89" t="s">
        <v>820</v>
      </c>
      <c r="M89">
        <v>10</v>
      </c>
      <c r="R89">
        <v>120602</v>
      </c>
      <c r="S89">
        <v>49925</v>
      </c>
      <c r="T89">
        <v>57022</v>
      </c>
      <c r="U89">
        <v>146383</v>
      </c>
      <c r="V89">
        <v>253459</v>
      </c>
      <c r="W89">
        <v>53581</v>
      </c>
      <c r="X89">
        <v>34432</v>
      </c>
      <c r="Y89">
        <v>45225</v>
      </c>
      <c r="Z89">
        <v>71329</v>
      </c>
      <c r="AA89">
        <v>283226</v>
      </c>
      <c r="AB89">
        <v>53581</v>
      </c>
      <c r="AC89">
        <v>14160</v>
      </c>
      <c r="AD89">
        <v>10990</v>
      </c>
      <c r="AE89">
        <v>73477</v>
      </c>
      <c r="AF89">
        <v>-35915</v>
      </c>
      <c r="AG89">
        <v>0</v>
      </c>
      <c r="AH89">
        <v>0</v>
      </c>
      <c r="AI89">
        <v>0</v>
      </c>
      <c r="AJ89">
        <v>0</v>
      </c>
      <c r="AK89">
        <v>0</v>
      </c>
      <c r="AL89">
        <v>90087</v>
      </c>
      <c r="AM89">
        <v>91152</v>
      </c>
      <c r="AN89">
        <v>108636</v>
      </c>
      <c r="AO89">
        <v>178774</v>
      </c>
      <c r="AP89">
        <v>389531</v>
      </c>
      <c r="AQ89">
        <v>0</v>
      </c>
      <c r="AR89" s="6">
        <v>2.1</v>
      </c>
      <c r="AS89" s="6" t="s">
        <v>52</v>
      </c>
      <c r="AT89" t="s">
        <v>821</v>
      </c>
      <c r="AU89" t="s">
        <v>822</v>
      </c>
      <c r="AV89" s="6" t="s">
        <v>74</v>
      </c>
      <c r="AW89" s="6" t="s">
        <v>5650</v>
      </c>
    </row>
    <row r="90" spans="1:49">
      <c r="A90">
        <v>5406973190</v>
      </c>
      <c r="B90">
        <v>545</v>
      </c>
      <c r="C90" t="s">
        <v>2748</v>
      </c>
      <c r="D90">
        <v>5406973190</v>
      </c>
      <c r="E90" s="10">
        <v>1175476034150</v>
      </c>
      <c r="F90" s="8" t="s">
        <v>2749</v>
      </c>
      <c r="G90" s="7">
        <v>42824</v>
      </c>
      <c r="H90">
        <v>8</v>
      </c>
      <c r="I90" t="s">
        <v>73</v>
      </c>
      <c r="J90" t="s">
        <v>4910</v>
      </c>
      <c r="K90" t="s">
        <v>4909</v>
      </c>
      <c r="L90" t="s">
        <v>2752</v>
      </c>
      <c r="M90">
        <v>11020</v>
      </c>
      <c r="R90">
        <v>13387</v>
      </c>
      <c r="S90">
        <v>2858</v>
      </c>
      <c r="T90">
        <v>126325</v>
      </c>
      <c r="U90">
        <v>30023</v>
      </c>
      <c r="V90">
        <v>249725</v>
      </c>
      <c r="W90">
        <v>13318</v>
      </c>
      <c r="X90">
        <v>223</v>
      </c>
      <c r="Y90">
        <v>123737</v>
      </c>
      <c r="Z90">
        <v>33659</v>
      </c>
      <c r="AA90">
        <v>159953</v>
      </c>
      <c r="AB90">
        <v>13318</v>
      </c>
      <c r="AC90">
        <v>2115</v>
      </c>
      <c r="AD90">
        <v>2035</v>
      </c>
      <c r="AE90">
        <v>-4015</v>
      </c>
      <c r="AF90">
        <v>71781</v>
      </c>
      <c r="AG90">
        <v>0</v>
      </c>
      <c r="AH90">
        <v>0</v>
      </c>
      <c r="AI90">
        <v>0</v>
      </c>
      <c r="AJ90">
        <v>0</v>
      </c>
      <c r="AK90">
        <v>0</v>
      </c>
      <c r="AL90">
        <v>114</v>
      </c>
      <c r="AM90">
        <v>24027</v>
      </c>
      <c r="AN90">
        <v>19162</v>
      </c>
      <c r="AO90">
        <v>15944</v>
      </c>
      <c r="AP90">
        <v>129402</v>
      </c>
      <c r="AQ90">
        <v>0</v>
      </c>
      <c r="AR90" s="6">
        <v>18.649999999999999</v>
      </c>
      <c r="AS90" s="6"/>
      <c r="AT90" t="s">
        <v>2753</v>
      </c>
      <c r="AV90" s="6" t="s">
        <v>74</v>
      </c>
      <c r="AW90" s="6" t="s">
        <v>5651</v>
      </c>
    </row>
    <row r="91" spans="1:49">
      <c r="A91">
        <v>7717795970</v>
      </c>
      <c r="B91">
        <v>78</v>
      </c>
      <c r="C91" t="s">
        <v>2024</v>
      </c>
      <c r="D91">
        <v>7717795970</v>
      </c>
      <c r="E91" s="10">
        <v>5147746190851</v>
      </c>
      <c r="F91" s="8" t="s">
        <v>2025</v>
      </c>
      <c r="G91" s="7">
        <v>41918</v>
      </c>
      <c r="H91">
        <v>10</v>
      </c>
      <c r="I91" t="s">
        <v>44</v>
      </c>
      <c r="J91" t="s">
        <v>4912</v>
      </c>
      <c r="K91" t="s">
        <v>4911</v>
      </c>
      <c r="L91" t="s">
        <v>2028</v>
      </c>
      <c r="M91">
        <v>4000</v>
      </c>
      <c r="R91">
        <v>1886</v>
      </c>
      <c r="S91">
        <v>130718</v>
      </c>
      <c r="T91">
        <v>106053</v>
      </c>
      <c r="U91">
        <v>196476</v>
      </c>
      <c r="V91">
        <v>248095</v>
      </c>
      <c r="W91">
        <v>520</v>
      </c>
      <c r="X91">
        <v>87671</v>
      </c>
      <c r="Y91">
        <v>96227</v>
      </c>
      <c r="Z91">
        <v>-139104</v>
      </c>
      <c r="AA91">
        <v>338984</v>
      </c>
      <c r="AB91">
        <v>520</v>
      </c>
      <c r="AC91">
        <v>36340</v>
      </c>
      <c r="AD91">
        <v>149352</v>
      </c>
      <c r="AE91">
        <v>51227</v>
      </c>
      <c r="AF91">
        <v>-94696</v>
      </c>
      <c r="AG91">
        <v>57565</v>
      </c>
      <c r="AH91">
        <v>173855</v>
      </c>
      <c r="AI91">
        <v>261801</v>
      </c>
      <c r="AJ91">
        <v>309835</v>
      </c>
      <c r="AK91">
        <v>145779</v>
      </c>
      <c r="AL91">
        <v>6151</v>
      </c>
      <c r="AM91">
        <v>14752</v>
      </c>
      <c r="AN91">
        <v>29811</v>
      </c>
      <c r="AO91">
        <v>58812</v>
      </c>
      <c r="AP91">
        <v>124506</v>
      </c>
      <c r="AQ91">
        <v>54329</v>
      </c>
      <c r="AR91" s="6">
        <v>131.55000000000001</v>
      </c>
      <c r="AS91" s="6" t="s">
        <v>52</v>
      </c>
      <c r="AT91" t="s">
        <v>2029</v>
      </c>
      <c r="AU91" t="s">
        <v>2030</v>
      </c>
      <c r="AV91" s="6">
        <v>2.5299999999999998</v>
      </c>
      <c r="AW91" s="6" t="s">
        <v>5652</v>
      </c>
    </row>
    <row r="92" spans="1:49">
      <c r="A92">
        <v>4632195224</v>
      </c>
      <c r="B92">
        <v>81</v>
      </c>
      <c r="C92" t="s">
        <v>1109</v>
      </c>
      <c r="D92">
        <v>4632195224</v>
      </c>
      <c r="E92" s="10">
        <v>1144632011380</v>
      </c>
      <c r="F92" s="8" t="s">
        <v>1110</v>
      </c>
      <c r="G92" s="7">
        <v>41918</v>
      </c>
      <c r="H92">
        <v>10</v>
      </c>
      <c r="I92" t="s">
        <v>73</v>
      </c>
      <c r="J92" t="s">
        <v>4913</v>
      </c>
      <c r="K92" t="s">
        <v>4913</v>
      </c>
      <c r="L92" t="s">
        <v>1113</v>
      </c>
      <c r="M92">
        <v>20</v>
      </c>
      <c r="R92">
        <v>44121</v>
      </c>
      <c r="S92">
        <v>82029</v>
      </c>
      <c r="T92">
        <v>122222</v>
      </c>
      <c r="U92">
        <v>185710</v>
      </c>
      <c r="V92">
        <v>241823</v>
      </c>
      <c r="W92">
        <v>23068</v>
      </c>
      <c r="X92">
        <v>62790</v>
      </c>
      <c r="Y92">
        <v>69607</v>
      </c>
      <c r="Z92">
        <v>54544</v>
      </c>
      <c r="AA92">
        <v>105781</v>
      </c>
      <c r="AB92">
        <v>23068</v>
      </c>
      <c r="AC92">
        <v>15202</v>
      </c>
      <c r="AD92">
        <v>46656</v>
      </c>
      <c r="AE92">
        <v>121843</v>
      </c>
      <c r="AF92">
        <v>100423</v>
      </c>
      <c r="AG92">
        <v>0</v>
      </c>
      <c r="AH92">
        <v>0</v>
      </c>
      <c r="AI92">
        <v>0</v>
      </c>
      <c r="AJ92">
        <v>0</v>
      </c>
      <c r="AK92">
        <v>0</v>
      </c>
      <c r="AL92">
        <v>56366</v>
      </c>
      <c r="AM92">
        <v>51978</v>
      </c>
      <c r="AN92">
        <v>83824</v>
      </c>
      <c r="AO92">
        <v>179234</v>
      </c>
      <c r="AP92">
        <v>402552</v>
      </c>
      <c r="AQ92">
        <v>191309</v>
      </c>
      <c r="AR92" s="6">
        <v>5.48</v>
      </c>
      <c r="AS92" s="6" t="s">
        <v>52</v>
      </c>
      <c r="AT92" t="s">
        <v>1114</v>
      </c>
      <c r="AU92" t="s">
        <v>1115</v>
      </c>
      <c r="AV92" s="6" t="s">
        <v>74</v>
      </c>
      <c r="AW92" s="6" t="s">
        <v>5653</v>
      </c>
    </row>
    <row r="93" spans="1:49">
      <c r="A93">
        <v>9725016460</v>
      </c>
      <c r="B93">
        <v>168</v>
      </c>
      <c r="C93" t="s">
        <v>3080</v>
      </c>
      <c r="D93">
        <v>9725016460</v>
      </c>
      <c r="E93" s="10">
        <v>1197746458139</v>
      </c>
      <c r="F93" s="8" t="s">
        <v>3081</v>
      </c>
      <c r="G93" s="7">
        <v>43665</v>
      </c>
      <c r="H93">
        <v>5</v>
      </c>
      <c r="I93" t="s">
        <v>73</v>
      </c>
      <c r="J93" t="s">
        <v>4915</v>
      </c>
      <c r="K93" t="s">
        <v>4914</v>
      </c>
      <c r="L93" t="s">
        <v>3084</v>
      </c>
      <c r="M93">
        <v>10</v>
      </c>
      <c r="R93">
        <v>940</v>
      </c>
      <c r="S93">
        <v>7401</v>
      </c>
      <c r="T93">
        <v>44028</v>
      </c>
      <c r="U93">
        <v>56579</v>
      </c>
      <c r="V93">
        <v>241565</v>
      </c>
      <c r="W93">
        <v>367</v>
      </c>
      <c r="X93">
        <v>1835</v>
      </c>
      <c r="Y93">
        <v>17942</v>
      </c>
      <c r="Z93">
        <v>28400</v>
      </c>
      <c r="AA93">
        <v>134074</v>
      </c>
      <c r="AB93">
        <v>367</v>
      </c>
      <c r="AC93">
        <v>5197</v>
      </c>
      <c r="AD93">
        <v>24590</v>
      </c>
      <c r="AE93">
        <v>26452</v>
      </c>
      <c r="AF93">
        <v>94039</v>
      </c>
      <c r="AG93">
        <v>0</v>
      </c>
      <c r="AH93">
        <v>0</v>
      </c>
      <c r="AI93">
        <v>0</v>
      </c>
      <c r="AJ93">
        <v>0</v>
      </c>
      <c r="AK93">
        <v>0</v>
      </c>
      <c r="AL93">
        <v>36</v>
      </c>
      <c r="AM93">
        <v>756</v>
      </c>
      <c r="AN93">
        <v>7552</v>
      </c>
      <c r="AO93">
        <v>9707</v>
      </c>
      <c r="AP93">
        <v>2382</v>
      </c>
      <c r="AQ93">
        <v>0</v>
      </c>
      <c r="AR93" s="6">
        <v>256.98</v>
      </c>
      <c r="AS93" s="6" t="s">
        <v>52</v>
      </c>
      <c r="AT93" t="s">
        <v>3085</v>
      </c>
      <c r="AU93" t="s">
        <v>3086</v>
      </c>
      <c r="AV93" s="6" t="s">
        <v>74</v>
      </c>
      <c r="AW93" s="6" t="s">
        <v>5654</v>
      </c>
    </row>
    <row r="94" spans="1:49">
      <c r="A94">
        <v>6164244208</v>
      </c>
      <c r="B94">
        <v>62</v>
      </c>
      <c r="C94" t="s">
        <v>236</v>
      </c>
      <c r="D94">
        <v>6164244208</v>
      </c>
      <c r="E94" s="10">
        <v>1066164002354</v>
      </c>
      <c r="F94" s="8" t="s">
        <v>237</v>
      </c>
      <c r="G94" s="7">
        <v>38744</v>
      </c>
      <c r="H94">
        <v>19</v>
      </c>
      <c r="I94" t="s">
        <v>73</v>
      </c>
      <c r="J94" t="s">
        <v>4916</v>
      </c>
      <c r="K94" t="s">
        <v>239</v>
      </c>
      <c r="L94" t="s">
        <v>240</v>
      </c>
      <c r="M94">
        <v>25</v>
      </c>
      <c r="R94">
        <v>111629</v>
      </c>
      <c r="S94">
        <v>153322</v>
      </c>
      <c r="T94">
        <v>206223</v>
      </c>
      <c r="U94">
        <v>236156</v>
      </c>
      <c r="V94">
        <v>239543</v>
      </c>
      <c r="W94">
        <v>73261</v>
      </c>
      <c r="X94">
        <v>108114</v>
      </c>
      <c r="Y94">
        <v>107277</v>
      </c>
      <c r="Z94">
        <v>74562</v>
      </c>
      <c r="AA94">
        <v>97268</v>
      </c>
      <c r="AB94">
        <v>73261</v>
      </c>
      <c r="AC94">
        <v>45208</v>
      </c>
      <c r="AD94">
        <v>98415</v>
      </c>
      <c r="AE94">
        <v>161048</v>
      </c>
      <c r="AF94">
        <v>141729</v>
      </c>
      <c r="AG94">
        <v>0</v>
      </c>
      <c r="AH94">
        <v>0</v>
      </c>
      <c r="AI94">
        <v>0</v>
      </c>
      <c r="AJ94">
        <v>0</v>
      </c>
      <c r="AK94">
        <v>0</v>
      </c>
      <c r="AL94">
        <v>36964</v>
      </c>
      <c r="AM94">
        <v>67401</v>
      </c>
      <c r="AN94">
        <v>88468</v>
      </c>
      <c r="AO94">
        <v>26883</v>
      </c>
      <c r="AP94">
        <v>75396</v>
      </c>
      <c r="AQ94">
        <v>8454</v>
      </c>
      <c r="AR94" s="6">
        <v>2.15</v>
      </c>
      <c r="AS94" s="6" t="s">
        <v>52</v>
      </c>
      <c r="AT94" t="s">
        <v>241</v>
      </c>
      <c r="AU94" t="s">
        <v>242</v>
      </c>
      <c r="AV94" s="6" t="s">
        <v>74</v>
      </c>
      <c r="AW94" s="6" t="s">
        <v>4217</v>
      </c>
    </row>
    <row r="95" spans="1:49">
      <c r="A95">
        <v>7730611414</v>
      </c>
      <c r="B95">
        <v>106</v>
      </c>
      <c r="C95" t="s">
        <v>1622</v>
      </c>
      <c r="D95">
        <v>7730611414</v>
      </c>
      <c r="E95" s="10">
        <v>1097746346500</v>
      </c>
      <c r="F95" s="8" t="s">
        <v>1623</v>
      </c>
      <c r="G95" s="7">
        <v>39975</v>
      </c>
      <c r="H95">
        <v>15</v>
      </c>
      <c r="I95" t="s">
        <v>73</v>
      </c>
      <c r="J95" t="s">
        <v>4819</v>
      </c>
      <c r="K95" t="s">
        <v>4917</v>
      </c>
      <c r="L95" t="s">
        <v>1626</v>
      </c>
      <c r="M95">
        <v>10</v>
      </c>
      <c r="R95">
        <v>129331</v>
      </c>
      <c r="S95">
        <v>96203</v>
      </c>
      <c r="T95">
        <v>74749</v>
      </c>
      <c r="U95">
        <v>142406</v>
      </c>
      <c r="V95">
        <v>236924</v>
      </c>
      <c r="W95">
        <v>40118</v>
      </c>
      <c r="X95">
        <v>144387</v>
      </c>
      <c r="Y95">
        <v>86541</v>
      </c>
      <c r="Z95">
        <v>82651</v>
      </c>
      <c r="AA95">
        <v>159419</v>
      </c>
      <c r="AB95">
        <v>40118</v>
      </c>
      <c r="AC95">
        <v>-50368</v>
      </c>
      <c r="AD95">
        <v>-12247</v>
      </c>
      <c r="AE95">
        <v>55003</v>
      </c>
      <c r="AF95">
        <v>67521</v>
      </c>
      <c r="AG95">
        <v>70</v>
      </c>
      <c r="AH95">
        <v>20000</v>
      </c>
      <c r="AI95">
        <v>29703</v>
      </c>
      <c r="AJ95">
        <v>69376</v>
      </c>
      <c r="AK95">
        <v>129544</v>
      </c>
      <c r="AL95">
        <v>113986</v>
      </c>
      <c r="AM95">
        <v>55496</v>
      </c>
      <c r="AN95">
        <v>39530</v>
      </c>
      <c r="AO95">
        <v>51019</v>
      </c>
      <c r="AP95">
        <v>62557</v>
      </c>
      <c r="AQ95">
        <v>0</v>
      </c>
      <c r="AR95" s="6">
        <v>1.83</v>
      </c>
      <c r="AS95" s="6">
        <v>0</v>
      </c>
      <c r="AT95" t="s">
        <v>1627</v>
      </c>
      <c r="AU95" t="s">
        <v>1628</v>
      </c>
      <c r="AV95" s="6">
        <v>1850.63</v>
      </c>
      <c r="AW95" s="6" t="s">
        <v>5655</v>
      </c>
    </row>
    <row r="96" spans="1:49">
      <c r="A96">
        <v>5406972623</v>
      </c>
      <c r="B96">
        <v>119</v>
      </c>
      <c r="C96" t="s">
        <v>1184</v>
      </c>
      <c r="D96">
        <v>5406972623</v>
      </c>
      <c r="E96" s="10">
        <v>1175476029739</v>
      </c>
      <c r="F96" s="8" t="s">
        <v>1185</v>
      </c>
      <c r="G96" s="7">
        <v>42814</v>
      </c>
      <c r="H96">
        <v>8</v>
      </c>
      <c r="I96" t="s">
        <v>73</v>
      </c>
      <c r="J96" t="s">
        <v>4918</v>
      </c>
      <c r="K96" t="s">
        <v>4918</v>
      </c>
      <c r="L96" t="s">
        <v>1188</v>
      </c>
      <c r="M96">
        <v>10000</v>
      </c>
      <c r="R96">
        <v>8479</v>
      </c>
      <c r="S96">
        <v>51420</v>
      </c>
      <c r="T96">
        <v>59851</v>
      </c>
      <c r="U96">
        <v>109568</v>
      </c>
      <c r="V96">
        <v>235777</v>
      </c>
      <c r="W96">
        <v>4750</v>
      </c>
      <c r="X96">
        <v>44958</v>
      </c>
      <c r="Y96">
        <v>50200</v>
      </c>
      <c r="Z96">
        <v>74730</v>
      </c>
      <c r="AA96">
        <v>192014</v>
      </c>
      <c r="AB96">
        <v>4750</v>
      </c>
      <c r="AC96">
        <v>5155</v>
      </c>
      <c r="AD96">
        <v>7721</v>
      </c>
      <c r="AE96">
        <v>26401</v>
      </c>
      <c r="AF96">
        <v>31128</v>
      </c>
      <c r="AG96">
        <v>0</v>
      </c>
      <c r="AH96">
        <v>0</v>
      </c>
      <c r="AI96">
        <v>0</v>
      </c>
      <c r="AJ96">
        <v>0</v>
      </c>
      <c r="AK96">
        <v>0</v>
      </c>
      <c r="AL96">
        <v>15553</v>
      </c>
      <c r="AM96">
        <v>48089</v>
      </c>
      <c r="AN96">
        <v>40291</v>
      </c>
      <c r="AO96">
        <v>46079</v>
      </c>
      <c r="AP96">
        <v>34318</v>
      </c>
      <c r="AQ96">
        <v>294</v>
      </c>
      <c r="AR96" s="6">
        <v>27.81</v>
      </c>
      <c r="AS96" s="6" t="s">
        <v>52</v>
      </c>
      <c r="AT96" t="s">
        <v>1189</v>
      </c>
      <c r="AU96" t="s">
        <v>1190</v>
      </c>
      <c r="AV96" s="6" t="s">
        <v>74</v>
      </c>
      <c r="AW96" s="6" t="s">
        <v>5656</v>
      </c>
    </row>
    <row r="97" spans="1:49">
      <c r="A97">
        <v>2310197022</v>
      </c>
      <c r="B97">
        <v>105</v>
      </c>
      <c r="C97" t="s">
        <v>3047</v>
      </c>
      <c r="D97">
        <v>2310197022</v>
      </c>
      <c r="E97" s="10">
        <v>1162375059758</v>
      </c>
      <c r="F97" s="8" t="s">
        <v>3048</v>
      </c>
      <c r="G97" s="7">
        <v>42720</v>
      </c>
      <c r="H97">
        <v>8</v>
      </c>
      <c r="I97" t="s">
        <v>44</v>
      </c>
      <c r="J97" t="s">
        <v>4920</v>
      </c>
      <c r="K97" t="s">
        <v>4919</v>
      </c>
      <c r="L97" t="s">
        <v>3051</v>
      </c>
      <c r="M97">
        <v>10538.039000000001</v>
      </c>
      <c r="R97">
        <v>60376</v>
      </c>
      <c r="S97">
        <v>5163</v>
      </c>
      <c r="T97">
        <v>7081</v>
      </c>
      <c r="U97">
        <v>143971</v>
      </c>
      <c r="V97">
        <v>217387</v>
      </c>
      <c r="W97">
        <v>1383</v>
      </c>
      <c r="X97">
        <v>164631</v>
      </c>
      <c r="Y97">
        <v>2522</v>
      </c>
      <c r="Z97">
        <v>40264</v>
      </c>
      <c r="AA97">
        <v>42517</v>
      </c>
      <c r="AB97">
        <v>1383</v>
      </c>
      <c r="AC97">
        <v>-159645</v>
      </c>
      <c r="AD97">
        <v>4288</v>
      </c>
      <c r="AE97">
        <v>105200</v>
      </c>
      <c r="AF97">
        <v>110833</v>
      </c>
      <c r="AG97">
        <v>0</v>
      </c>
      <c r="AH97">
        <v>0</v>
      </c>
      <c r="AI97">
        <v>0</v>
      </c>
      <c r="AJ97">
        <v>97541</v>
      </c>
      <c r="AK97">
        <v>245812</v>
      </c>
      <c r="AL97">
        <v>181085</v>
      </c>
      <c r="AM97">
        <v>19366</v>
      </c>
      <c r="AN97">
        <v>58683</v>
      </c>
      <c r="AO97">
        <v>18668</v>
      </c>
      <c r="AP97">
        <v>60072</v>
      </c>
      <c r="AQ97">
        <v>155641</v>
      </c>
      <c r="AR97" s="6">
        <v>3.6</v>
      </c>
      <c r="AS97" s="6">
        <v>0</v>
      </c>
      <c r="AT97" t="s">
        <v>3052</v>
      </c>
      <c r="AU97" t="s">
        <v>3053</v>
      </c>
      <c r="AV97" s="6">
        <v>2.52</v>
      </c>
      <c r="AW97" s="6" t="s">
        <v>5657</v>
      </c>
    </row>
    <row r="98" spans="1:49">
      <c r="A98">
        <v>5446015412</v>
      </c>
      <c r="B98">
        <v>87</v>
      </c>
      <c r="C98" t="s">
        <v>1551</v>
      </c>
      <c r="D98">
        <v>5446015412</v>
      </c>
      <c r="E98" s="10">
        <v>1135483002214</v>
      </c>
      <c r="F98" s="8" t="s">
        <v>1552</v>
      </c>
      <c r="G98" s="7">
        <v>41430</v>
      </c>
      <c r="H98">
        <v>11</v>
      </c>
      <c r="I98" t="s">
        <v>44</v>
      </c>
      <c r="J98" t="s">
        <v>4922</v>
      </c>
      <c r="K98" t="s">
        <v>4921</v>
      </c>
      <c r="L98" t="s">
        <v>1553</v>
      </c>
      <c r="M98">
        <v>10</v>
      </c>
      <c r="R98">
        <v>11889</v>
      </c>
      <c r="S98">
        <v>12971</v>
      </c>
      <c r="T98">
        <v>78398</v>
      </c>
      <c r="U98">
        <v>170126</v>
      </c>
      <c r="V98">
        <v>217377</v>
      </c>
      <c r="W98">
        <v>9008</v>
      </c>
      <c r="X98">
        <v>8396</v>
      </c>
      <c r="Y98">
        <v>69862</v>
      </c>
      <c r="Z98">
        <v>148476</v>
      </c>
      <c r="AA98">
        <v>179181</v>
      </c>
      <c r="AB98">
        <v>9008</v>
      </c>
      <c r="AC98">
        <v>3934</v>
      </c>
      <c r="AD98">
        <v>6441</v>
      </c>
      <c r="AE98">
        <v>16657</v>
      </c>
      <c r="AF98">
        <v>31204</v>
      </c>
      <c r="AG98">
        <v>0</v>
      </c>
      <c r="AH98">
        <v>0</v>
      </c>
      <c r="AI98">
        <v>0</v>
      </c>
      <c r="AJ98">
        <v>0</v>
      </c>
      <c r="AK98">
        <v>0</v>
      </c>
      <c r="AL98">
        <v>51552</v>
      </c>
      <c r="AM98">
        <v>69862</v>
      </c>
      <c r="AN98">
        <v>52222</v>
      </c>
      <c r="AO98">
        <v>38982</v>
      </c>
      <c r="AP98">
        <v>50415</v>
      </c>
      <c r="AQ98">
        <v>0</v>
      </c>
      <c r="AR98" s="6">
        <v>18.28</v>
      </c>
      <c r="AS98" s="6" t="s">
        <v>52</v>
      </c>
      <c r="AT98" t="s">
        <v>1554</v>
      </c>
      <c r="AU98" t="s">
        <v>1555</v>
      </c>
      <c r="AV98" s="6" t="s">
        <v>74</v>
      </c>
      <c r="AW98" s="6" t="s">
        <v>5658</v>
      </c>
    </row>
    <row r="99" spans="1:49">
      <c r="A99">
        <v>6161090133</v>
      </c>
      <c r="B99">
        <v>71</v>
      </c>
      <c r="C99" t="s">
        <v>2495</v>
      </c>
      <c r="D99">
        <v>6161090133</v>
      </c>
      <c r="E99" s="10">
        <v>1196196052865</v>
      </c>
      <c r="F99" s="8" t="s">
        <v>2496</v>
      </c>
      <c r="G99" s="7">
        <v>43822</v>
      </c>
      <c r="H99">
        <v>5</v>
      </c>
      <c r="I99" t="s">
        <v>73</v>
      </c>
      <c r="J99" t="s">
        <v>4924</v>
      </c>
      <c r="K99" t="s">
        <v>4923</v>
      </c>
      <c r="L99" t="s">
        <v>2499</v>
      </c>
      <c r="M99">
        <v>10</v>
      </c>
      <c r="R99">
        <v>20</v>
      </c>
      <c r="S99">
        <v>10317</v>
      </c>
      <c r="T99">
        <v>56134</v>
      </c>
      <c r="U99">
        <v>203394</v>
      </c>
      <c r="V99">
        <v>215497</v>
      </c>
      <c r="W99">
        <v>6</v>
      </c>
      <c r="X99">
        <v>127</v>
      </c>
      <c r="Y99">
        <v>37</v>
      </c>
      <c r="Z99">
        <v>2199</v>
      </c>
      <c r="AA99">
        <v>218777</v>
      </c>
      <c r="AB99">
        <v>6</v>
      </c>
      <c r="AC99">
        <v>5059</v>
      </c>
      <c r="AD99">
        <v>44716</v>
      </c>
      <c r="AE99">
        <v>158892</v>
      </c>
      <c r="AF99">
        <v>-70614</v>
      </c>
      <c r="AG99">
        <v>0</v>
      </c>
      <c r="AH99">
        <v>38713</v>
      </c>
      <c r="AI99">
        <v>54950</v>
      </c>
      <c r="AJ99">
        <v>212158</v>
      </c>
      <c r="AK99">
        <v>133546</v>
      </c>
      <c r="AL99">
        <v>12</v>
      </c>
      <c r="AM99">
        <v>405</v>
      </c>
      <c r="AN99">
        <v>370</v>
      </c>
      <c r="AO99">
        <v>967</v>
      </c>
      <c r="AP99">
        <v>2201</v>
      </c>
      <c r="AQ99">
        <v>1084</v>
      </c>
      <c r="AR99" s="6">
        <v>10774.85</v>
      </c>
      <c r="AS99" s="6" t="s">
        <v>52</v>
      </c>
      <c r="AT99" t="s">
        <v>2500</v>
      </c>
      <c r="AU99" t="s">
        <v>2501</v>
      </c>
      <c r="AV99" s="6">
        <v>3.45</v>
      </c>
      <c r="AW99" s="6" t="s">
        <v>5659</v>
      </c>
    </row>
    <row r="100" spans="1:49">
      <c r="A100">
        <v>8602183821</v>
      </c>
      <c r="B100">
        <v>60</v>
      </c>
      <c r="C100" t="s">
        <v>573</v>
      </c>
      <c r="D100">
        <v>8602183821</v>
      </c>
      <c r="E100" s="10">
        <v>1118602006786</v>
      </c>
      <c r="F100" s="8" t="s">
        <v>574</v>
      </c>
      <c r="G100" s="7">
        <v>40764</v>
      </c>
      <c r="H100">
        <v>13</v>
      </c>
      <c r="I100" t="s">
        <v>73</v>
      </c>
      <c r="J100" t="s">
        <v>4926</v>
      </c>
      <c r="K100" t="s">
        <v>4925</v>
      </c>
      <c r="L100" t="s">
        <v>577</v>
      </c>
      <c r="M100">
        <v>250</v>
      </c>
      <c r="R100">
        <v>132032</v>
      </c>
      <c r="S100">
        <v>215673</v>
      </c>
      <c r="T100">
        <v>176240</v>
      </c>
      <c r="U100">
        <v>246614</v>
      </c>
      <c r="V100">
        <v>209764</v>
      </c>
      <c r="W100">
        <v>71904</v>
      </c>
      <c r="X100">
        <v>98504</v>
      </c>
      <c r="Y100">
        <v>45369</v>
      </c>
      <c r="Z100">
        <v>61376</v>
      </c>
      <c r="AA100">
        <v>99115</v>
      </c>
      <c r="AB100">
        <v>71904</v>
      </c>
      <c r="AC100">
        <v>108010</v>
      </c>
      <c r="AD100">
        <v>113373</v>
      </c>
      <c r="AE100">
        <v>162979</v>
      </c>
      <c r="AF100">
        <v>95444</v>
      </c>
      <c r="AG100">
        <v>250</v>
      </c>
      <c r="AH100">
        <v>154</v>
      </c>
      <c r="AI100">
        <v>58</v>
      </c>
      <c r="AJ100">
        <v>30</v>
      </c>
      <c r="AK100">
        <v>57</v>
      </c>
      <c r="AL100">
        <v>66616</v>
      </c>
      <c r="AM100">
        <v>39005</v>
      </c>
      <c r="AN100">
        <v>34191</v>
      </c>
      <c r="AO100">
        <v>60238</v>
      </c>
      <c r="AP100">
        <v>60238</v>
      </c>
      <c r="AQ100">
        <v>0</v>
      </c>
      <c r="AR100" s="6">
        <v>1.59</v>
      </c>
      <c r="AS100" s="6" t="s">
        <v>52</v>
      </c>
      <c r="AT100" t="s">
        <v>578</v>
      </c>
      <c r="AU100" t="s">
        <v>579</v>
      </c>
      <c r="AV100" s="6">
        <v>0.23</v>
      </c>
      <c r="AW100" s="6" t="s">
        <v>6029</v>
      </c>
    </row>
    <row r="101" spans="1:49">
      <c r="A101">
        <v>5050123462</v>
      </c>
      <c r="B101">
        <v>79</v>
      </c>
      <c r="C101" t="s">
        <v>1409</v>
      </c>
      <c r="D101">
        <v>5050123462</v>
      </c>
      <c r="E101" s="10">
        <v>1165050050736</v>
      </c>
      <c r="F101" s="8" t="s">
        <v>1410</v>
      </c>
      <c r="G101" s="7">
        <v>42409</v>
      </c>
      <c r="H101">
        <v>9</v>
      </c>
      <c r="I101" t="s">
        <v>73</v>
      </c>
      <c r="J101" t="s">
        <v>4928</v>
      </c>
      <c r="K101" t="s">
        <v>4927</v>
      </c>
      <c r="L101" t="s">
        <v>1413</v>
      </c>
      <c r="M101">
        <v>12</v>
      </c>
      <c r="R101">
        <v>45444</v>
      </c>
      <c r="S101">
        <v>95558</v>
      </c>
      <c r="T101">
        <v>85650</v>
      </c>
      <c r="U101">
        <v>194453</v>
      </c>
      <c r="V101">
        <v>208522</v>
      </c>
      <c r="W101">
        <v>33898</v>
      </c>
      <c r="X101">
        <v>45493</v>
      </c>
      <c r="Y101">
        <v>45828</v>
      </c>
      <c r="Z101">
        <v>61421</v>
      </c>
      <c r="AA101">
        <v>76636</v>
      </c>
      <c r="AB101">
        <v>33898</v>
      </c>
      <c r="AC101">
        <v>48530</v>
      </c>
      <c r="AD101">
        <v>37683</v>
      </c>
      <c r="AE101">
        <v>131321</v>
      </c>
      <c r="AF101">
        <v>126907</v>
      </c>
      <c r="AG101">
        <v>4038</v>
      </c>
      <c r="AH101">
        <v>0</v>
      </c>
      <c r="AI101">
        <v>0</v>
      </c>
      <c r="AJ101">
        <v>0</v>
      </c>
      <c r="AK101">
        <v>0</v>
      </c>
      <c r="AL101">
        <v>18357</v>
      </c>
      <c r="AM101">
        <v>75276</v>
      </c>
      <c r="AN101">
        <v>104316</v>
      </c>
      <c r="AO101">
        <v>243620</v>
      </c>
      <c r="AP101">
        <v>301676</v>
      </c>
      <c r="AQ101">
        <v>0</v>
      </c>
      <c r="AR101" s="6">
        <v>4.59</v>
      </c>
      <c r="AS101" s="6" t="s">
        <v>52</v>
      </c>
      <c r="AT101" t="s">
        <v>1414</v>
      </c>
      <c r="AU101" t="s">
        <v>1415</v>
      </c>
      <c r="AV101" s="6">
        <v>0</v>
      </c>
      <c r="AW101" s="6" t="s">
        <v>5660</v>
      </c>
    </row>
    <row r="102" spans="1:49">
      <c r="A102">
        <v>6316201956</v>
      </c>
      <c r="B102">
        <v>146</v>
      </c>
      <c r="C102" t="s">
        <v>587</v>
      </c>
      <c r="D102">
        <v>6316201956</v>
      </c>
      <c r="E102" s="10">
        <v>1146316007793</v>
      </c>
      <c r="F102" s="8" t="s">
        <v>588</v>
      </c>
      <c r="G102" s="7">
        <v>41890</v>
      </c>
      <c r="H102">
        <v>10</v>
      </c>
      <c r="I102" t="s">
        <v>73</v>
      </c>
      <c r="J102" t="s">
        <v>4930</v>
      </c>
      <c r="K102" t="s">
        <v>4929</v>
      </c>
      <c r="L102" t="s">
        <v>591</v>
      </c>
      <c r="M102">
        <v>10</v>
      </c>
      <c r="R102">
        <v>51961</v>
      </c>
      <c r="S102">
        <v>57800</v>
      </c>
      <c r="T102">
        <v>56927</v>
      </c>
      <c r="U102">
        <v>78201</v>
      </c>
      <c r="V102">
        <v>207850</v>
      </c>
      <c r="W102">
        <v>34063</v>
      </c>
      <c r="X102">
        <v>60480</v>
      </c>
      <c r="Y102">
        <v>44266</v>
      </c>
      <c r="Z102">
        <v>40757</v>
      </c>
      <c r="AA102">
        <v>81193</v>
      </c>
      <c r="AB102">
        <v>34063</v>
      </c>
      <c r="AC102">
        <v>-4842</v>
      </c>
      <c r="AD102">
        <v>9372</v>
      </c>
      <c r="AE102">
        <v>34253</v>
      </c>
      <c r="AF102">
        <v>111897</v>
      </c>
      <c r="AG102">
        <v>0</v>
      </c>
      <c r="AH102">
        <v>0</v>
      </c>
      <c r="AI102">
        <v>0</v>
      </c>
      <c r="AJ102">
        <v>80</v>
      </c>
      <c r="AK102">
        <v>55</v>
      </c>
      <c r="AL102">
        <v>49705</v>
      </c>
      <c r="AM102">
        <v>55477</v>
      </c>
      <c r="AN102">
        <v>62253</v>
      </c>
      <c r="AO102">
        <v>94222</v>
      </c>
      <c r="AP102">
        <v>94222</v>
      </c>
      <c r="AQ102">
        <v>0</v>
      </c>
      <c r="AR102" s="6">
        <v>4</v>
      </c>
      <c r="AS102" s="6" t="s">
        <v>52</v>
      </c>
      <c r="AT102" t="s">
        <v>592</v>
      </c>
      <c r="AU102" t="s">
        <v>593</v>
      </c>
      <c r="AV102" s="6">
        <v>0.69</v>
      </c>
      <c r="AW102" s="6" t="s">
        <v>6036</v>
      </c>
    </row>
    <row r="103" spans="1:49">
      <c r="A103">
        <v>1650308002</v>
      </c>
      <c r="B103">
        <v>32</v>
      </c>
      <c r="C103" t="s">
        <v>802</v>
      </c>
      <c r="D103">
        <v>1650308002</v>
      </c>
      <c r="E103" s="10">
        <v>1151650008201</v>
      </c>
      <c r="F103" s="8" t="s">
        <v>803</v>
      </c>
      <c r="G103" s="7">
        <v>42136</v>
      </c>
      <c r="H103">
        <v>9</v>
      </c>
      <c r="I103" t="s">
        <v>73</v>
      </c>
      <c r="J103" t="s">
        <v>4932</v>
      </c>
      <c r="K103" t="s">
        <v>4931</v>
      </c>
      <c r="L103" t="s">
        <v>806</v>
      </c>
      <c r="M103">
        <v>10000</v>
      </c>
      <c r="R103">
        <v>164251</v>
      </c>
      <c r="S103">
        <v>478889</v>
      </c>
      <c r="T103">
        <v>422801</v>
      </c>
      <c r="U103">
        <v>583089</v>
      </c>
      <c r="V103">
        <v>203772</v>
      </c>
      <c r="W103">
        <v>153145</v>
      </c>
      <c r="X103">
        <v>447608</v>
      </c>
      <c r="Y103">
        <v>387870</v>
      </c>
      <c r="Z103">
        <v>528605</v>
      </c>
      <c r="AA103">
        <v>183583</v>
      </c>
      <c r="AB103">
        <v>153145</v>
      </c>
      <c r="AC103">
        <v>24953</v>
      </c>
      <c r="AD103">
        <v>27889</v>
      </c>
      <c r="AE103">
        <v>43484</v>
      </c>
      <c r="AF103">
        <v>16502</v>
      </c>
      <c r="AG103">
        <v>2000</v>
      </c>
      <c r="AH103">
        <v>2000</v>
      </c>
      <c r="AI103">
        <v>0</v>
      </c>
      <c r="AJ103">
        <v>40636</v>
      </c>
      <c r="AK103">
        <v>522995</v>
      </c>
      <c r="AL103">
        <v>441382</v>
      </c>
      <c r="AM103">
        <v>1166166</v>
      </c>
      <c r="AN103">
        <v>1099122</v>
      </c>
      <c r="AO103">
        <v>960730</v>
      </c>
      <c r="AP103">
        <v>628</v>
      </c>
      <c r="AQ103">
        <v>580605</v>
      </c>
      <c r="AR103" s="6">
        <v>1.24</v>
      </c>
      <c r="AS103" s="6" t="s">
        <v>52</v>
      </c>
      <c r="AT103" t="s">
        <v>807</v>
      </c>
      <c r="AU103" t="s">
        <v>808</v>
      </c>
      <c r="AV103" s="6">
        <v>261.5</v>
      </c>
      <c r="AW103" s="6" t="s">
        <v>5661</v>
      </c>
    </row>
    <row r="104" spans="1:49">
      <c r="A104">
        <v>6316276246</v>
      </c>
      <c r="B104">
        <v>97</v>
      </c>
      <c r="C104" t="s">
        <v>3094</v>
      </c>
      <c r="D104">
        <v>6316276246</v>
      </c>
      <c r="E104" s="10">
        <v>1226300000057</v>
      </c>
      <c r="F104" s="8" t="s">
        <v>3095</v>
      </c>
      <c r="G104" s="7">
        <v>44571</v>
      </c>
      <c r="H104">
        <v>3</v>
      </c>
      <c r="I104" t="s">
        <v>73</v>
      </c>
      <c r="J104" t="s">
        <v>4934</v>
      </c>
      <c r="K104" t="s">
        <v>4933</v>
      </c>
      <c r="L104" t="s">
        <v>3097</v>
      </c>
      <c r="M104">
        <v>10</v>
      </c>
      <c r="R104">
        <v>0</v>
      </c>
      <c r="S104">
        <v>0</v>
      </c>
      <c r="T104">
        <v>0</v>
      </c>
      <c r="U104">
        <v>162020</v>
      </c>
      <c r="V104">
        <v>203377</v>
      </c>
      <c r="W104">
        <v>0</v>
      </c>
      <c r="X104">
        <v>0</v>
      </c>
      <c r="Y104">
        <v>312</v>
      </c>
      <c r="Z104">
        <v>21104</v>
      </c>
      <c r="AA104">
        <v>228047</v>
      </c>
      <c r="AB104">
        <v>0</v>
      </c>
      <c r="AC104">
        <v>0</v>
      </c>
      <c r="AD104">
        <v>-312</v>
      </c>
      <c r="AE104">
        <v>99029</v>
      </c>
      <c r="AF104">
        <v>-76393</v>
      </c>
      <c r="AG104">
        <v>0</v>
      </c>
      <c r="AH104">
        <v>0</v>
      </c>
      <c r="AI104">
        <v>0</v>
      </c>
      <c r="AJ104">
        <v>403308</v>
      </c>
      <c r="AK104">
        <v>12473</v>
      </c>
      <c r="AL104">
        <v>0</v>
      </c>
      <c r="AM104">
        <v>0</v>
      </c>
      <c r="AN104">
        <v>0</v>
      </c>
      <c r="AO104">
        <v>4683</v>
      </c>
      <c r="AP104">
        <v>23982</v>
      </c>
      <c r="AQ104">
        <v>0</v>
      </c>
      <c r="AR104" s="6">
        <v>1.26</v>
      </c>
      <c r="AS104" s="6" t="s">
        <v>52</v>
      </c>
      <c r="AT104" t="s">
        <v>3098</v>
      </c>
      <c r="AU104" t="s">
        <v>3099</v>
      </c>
      <c r="AV104" s="6">
        <v>0.03</v>
      </c>
      <c r="AW104" s="6" t="s">
        <v>5662</v>
      </c>
    </row>
    <row r="105" spans="1:49">
      <c r="A105">
        <v>9709093097</v>
      </c>
      <c r="B105">
        <v>516</v>
      </c>
      <c r="C105" t="s">
        <v>3249</v>
      </c>
      <c r="D105">
        <v>9709093097</v>
      </c>
      <c r="E105" s="10">
        <v>1237700291828</v>
      </c>
      <c r="F105" s="8" t="s">
        <v>3250</v>
      </c>
      <c r="G105" s="7">
        <v>45034</v>
      </c>
      <c r="H105">
        <v>2</v>
      </c>
      <c r="I105" t="s">
        <v>73</v>
      </c>
      <c r="J105" t="s">
        <v>4936</v>
      </c>
      <c r="K105" t="s">
        <v>4935</v>
      </c>
      <c r="L105" t="s">
        <v>3253</v>
      </c>
      <c r="M105">
        <v>400000</v>
      </c>
      <c r="R105">
        <v>0</v>
      </c>
      <c r="S105">
        <v>0</v>
      </c>
      <c r="T105">
        <v>0</v>
      </c>
      <c r="U105">
        <v>303</v>
      </c>
      <c r="V105">
        <v>192953</v>
      </c>
      <c r="W105">
        <v>0</v>
      </c>
      <c r="X105">
        <v>0</v>
      </c>
      <c r="Y105">
        <v>0</v>
      </c>
      <c r="Z105">
        <v>6836</v>
      </c>
      <c r="AA105">
        <v>181629</v>
      </c>
      <c r="AB105">
        <v>0</v>
      </c>
      <c r="AC105">
        <v>0</v>
      </c>
      <c r="AD105">
        <v>0</v>
      </c>
      <c r="AE105">
        <v>-5045</v>
      </c>
      <c r="AF105">
        <v>11421</v>
      </c>
      <c r="AG105">
        <v>0</v>
      </c>
      <c r="AH105">
        <v>0</v>
      </c>
      <c r="AI105">
        <v>0</v>
      </c>
      <c r="AJ105">
        <v>35564</v>
      </c>
      <c r="AK105">
        <v>336759</v>
      </c>
      <c r="AL105">
        <v>0</v>
      </c>
      <c r="AM105">
        <v>0</v>
      </c>
      <c r="AN105">
        <v>0</v>
      </c>
      <c r="AO105">
        <v>14063</v>
      </c>
      <c r="AP105">
        <v>37097</v>
      </c>
      <c r="AQ105">
        <v>0</v>
      </c>
      <c r="AR105" s="6">
        <v>636.80999999999995</v>
      </c>
      <c r="AS105" s="6" t="s">
        <v>52</v>
      </c>
      <c r="AT105" t="s">
        <v>3254</v>
      </c>
      <c r="AU105" t="s">
        <v>3255</v>
      </c>
      <c r="AV105" s="6">
        <v>9.4700000000000006</v>
      </c>
      <c r="AW105" s="6" t="s">
        <v>5663</v>
      </c>
    </row>
    <row r="106" spans="1:49">
      <c r="A106">
        <v>9102201009</v>
      </c>
      <c r="B106">
        <v>108</v>
      </c>
      <c r="C106" t="s">
        <v>403</v>
      </c>
      <c r="D106">
        <v>9102201009</v>
      </c>
      <c r="E106" s="10">
        <v>1159102130549</v>
      </c>
      <c r="F106" s="8" t="s">
        <v>404</v>
      </c>
      <c r="G106" s="7">
        <v>42343</v>
      </c>
      <c r="H106">
        <v>9</v>
      </c>
      <c r="I106" t="s">
        <v>73</v>
      </c>
      <c r="J106" t="s">
        <v>4937</v>
      </c>
      <c r="K106" t="s">
        <v>4937</v>
      </c>
      <c r="L106" t="s">
        <v>407</v>
      </c>
      <c r="M106">
        <v>150</v>
      </c>
      <c r="R106">
        <v>38753</v>
      </c>
      <c r="S106">
        <v>88086</v>
      </c>
      <c r="T106">
        <v>49487</v>
      </c>
      <c r="U106">
        <v>140041</v>
      </c>
      <c r="V106">
        <v>190724</v>
      </c>
      <c r="W106">
        <v>1845</v>
      </c>
      <c r="X106">
        <v>78959</v>
      </c>
      <c r="Y106">
        <v>48273</v>
      </c>
      <c r="Z106">
        <v>91629</v>
      </c>
      <c r="AA106">
        <v>1005</v>
      </c>
      <c r="AB106">
        <v>1845</v>
      </c>
      <c r="AC106">
        <v>-7598</v>
      </c>
      <c r="AD106">
        <v>852</v>
      </c>
      <c r="AE106">
        <v>42737</v>
      </c>
      <c r="AF106">
        <v>87716</v>
      </c>
      <c r="AG106">
        <v>10503</v>
      </c>
      <c r="AH106">
        <v>4003</v>
      </c>
      <c r="AI106">
        <v>4003</v>
      </c>
      <c r="AJ106">
        <v>30003</v>
      </c>
      <c r="AK106">
        <v>136225</v>
      </c>
      <c r="AL106">
        <v>44117</v>
      </c>
      <c r="AM106">
        <v>33578</v>
      </c>
      <c r="AN106">
        <v>28738</v>
      </c>
      <c r="AO106">
        <v>28275</v>
      </c>
      <c r="AP106">
        <v>40548</v>
      </c>
      <c r="AQ106">
        <v>0</v>
      </c>
      <c r="AR106" s="6">
        <v>4.92</v>
      </c>
      <c r="AS106" s="6" t="s">
        <v>52</v>
      </c>
      <c r="AT106" t="s">
        <v>408</v>
      </c>
      <c r="AU106" t="s">
        <v>409</v>
      </c>
      <c r="AV106" s="6">
        <v>12.97</v>
      </c>
      <c r="AW106" s="6" t="s">
        <v>5664</v>
      </c>
    </row>
    <row r="107" spans="1:49">
      <c r="A107">
        <v>9725088961</v>
      </c>
      <c r="B107">
        <v>58</v>
      </c>
      <c r="C107" t="s">
        <v>3134</v>
      </c>
      <c r="D107">
        <v>9725088961</v>
      </c>
      <c r="E107" s="10">
        <v>1227700409200</v>
      </c>
      <c r="F107" s="8" t="s">
        <v>3135</v>
      </c>
      <c r="G107" s="7">
        <v>44753</v>
      </c>
      <c r="H107">
        <v>2</v>
      </c>
      <c r="I107" t="s">
        <v>73</v>
      </c>
      <c r="J107" t="s">
        <v>4938</v>
      </c>
      <c r="K107" t="s">
        <v>4938</v>
      </c>
      <c r="L107" t="s">
        <v>3138</v>
      </c>
      <c r="M107">
        <v>10</v>
      </c>
      <c r="R107">
        <v>0</v>
      </c>
      <c r="S107">
        <v>0</v>
      </c>
      <c r="T107">
        <v>9230</v>
      </c>
      <c r="U107">
        <v>250151</v>
      </c>
      <c r="V107">
        <v>187616</v>
      </c>
      <c r="W107">
        <v>0</v>
      </c>
      <c r="X107">
        <v>0</v>
      </c>
      <c r="Y107">
        <v>12157</v>
      </c>
      <c r="Z107">
        <v>248217</v>
      </c>
      <c r="AA107">
        <v>184480</v>
      </c>
      <c r="AB107">
        <v>0</v>
      </c>
      <c r="AC107">
        <v>0</v>
      </c>
      <c r="AD107">
        <v>-2959</v>
      </c>
      <c r="AE107">
        <v>-564</v>
      </c>
      <c r="AF107">
        <v>1223</v>
      </c>
      <c r="AG107">
        <v>0</v>
      </c>
      <c r="AH107">
        <v>0</v>
      </c>
      <c r="AI107">
        <v>0</v>
      </c>
      <c r="AJ107">
        <v>0</v>
      </c>
      <c r="AK107">
        <v>3500</v>
      </c>
      <c r="AL107">
        <v>0</v>
      </c>
      <c r="AM107">
        <v>0</v>
      </c>
      <c r="AN107">
        <v>7339</v>
      </c>
      <c r="AO107">
        <v>7224</v>
      </c>
      <c r="AP107">
        <v>10131</v>
      </c>
      <c r="AQ107">
        <v>0</v>
      </c>
      <c r="AR107" s="6">
        <v>20.329999999999998</v>
      </c>
      <c r="AS107" s="6" t="s">
        <v>52</v>
      </c>
      <c r="AT107" t="s">
        <v>3139</v>
      </c>
      <c r="AU107" t="s">
        <v>82</v>
      </c>
      <c r="AV107" s="6" t="s">
        <v>74</v>
      </c>
      <c r="AW107" s="6" t="s">
        <v>5665</v>
      </c>
    </row>
    <row r="108" spans="1:49">
      <c r="A108">
        <v>3444279198</v>
      </c>
      <c r="B108">
        <v>257</v>
      </c>
      <c r="C108" t="s">
        <v>3242</v>
      </c>
      <c r="D108">
        <v>3444279198</v>
      </c>
      <c r="E108" s="10">
        <v>1233400003264</v>
      </c>
      <c r="F108" s="8" t="s">
        <v>3243</v>
      </c>
      <c r="G108" s="7">
        <v>45022</v>
      </c>
      <c r="H108">
        <v>2</v>
      </c>
      <c r="I108" t="s">
        <v>73</v>
      </c>
      <c r="J108" t="s">
        <v>4940</v>
      </c>
      <c r="K108" t="s">
        <v>4939</v>
      </c>
      <c r="L108" t="s">
        <v>3246</v>
      </c>
      <c r="M108">
        <v>10</v>
      </c>
      <c r="R108">
        <v>0</v>
      </c>
      <c r="S108">
        <v>0</v>
      </c>
      <c r="T108">
        <v>0</v>
      </c>
      <c r="U108">
        <v>23513</v>
      </c>
      <c r="V108">
        <v>185335</v>
      </c>
      <c r="W108">
        <v>0</v>
      </c>
      <c r="X108">
        <v>0</v>
      </c>
      <c r="Y108">
        <v>0</v>
      </c>
      <c r="Z108">
        <v>9014</v>
      </c>
      <c r="AA108">
        <v>78155</v>
      </c>
      <c r="AB108">
        <v>0</v>
      </c>
      <c r="AC108">
        <v>0</v>
      </c>
      <c r="AD108">
        <v>0</v>
      </c>
      <c r="AE108">
        <v>10310</v>
      </c>
      <c r="AF108">
        <v>37902</v>
      </c>
      <c r="AG108">
        <v>0</v>
      </c>
      <c r="AH108">
        <v>0</v>
      </c>
      <c r="AI108">
        <v>0</v>
      </c>
      <c r="AJ108">
        <v>0</v>
      </c>
      <c r="AK108">
        <v>0</v>
      </c>
      <c r="AL108">
        <v>0</v>
      </c>
      <c r="AM108">
        <v>0</v>
      </c>
      <c r="AN108">
        <v>0</v>
      </c>
      <c r="AO108">
        <v>223374</v>
      </c>
      <c r="AP108">
        <v>101497</v>
      </c>
      <c r="AQ108">
        <v>39500</v>
      </c>
      <c r="AR108" s="6">
        <v>7.88</v>
      </c>
      <c r="AS108" s="6" t="s">
        <v>52</v>
      </c>
      <c r="AT108" t="s">
        <v>3247</v>
      </c>
      <c r="AU108" t="s">
        <v>3248</v>
      </c>
      <c r="AV108" s="6" t="s">
        <v>74</v>
      </c>
      <c r="AW108" s="6" t="s">
        <v>5666</v>
      </c>
    </row>
    <row r="109" spans="1:49">
      <c r="A109">
        <v>4706056997</v>
      </c>
      <c r="B109">
        <v>249</v>
      </c>
      <c r="C109" t="s">
        <v>3317</v>
      </c>
      <c r="D109">
        <v>4706056997</v>
      </c>
      <c r="E109" s="10">
        <v>1234700003867</v>
      </c>
      <c r="F109" s="8" t="s">
        <v>3318</v>
      </c>
      <c r="G109" s="7">
        <v>44985</v>
      </c>
      <c r="H109">
        <v>2</v>
      </c>
      <c r="I109" t="s">
        <v>44</v>
      </c>
      <c r="J109" t="s">
        <v>4942</v>
      </c>
      <c r="K109" t="s">
        <v>4941</v>
      </c>
      <c r="L109" t="s">
        <v>3321</v>
      </c>
      <c r="M109">
        <v>100</v>
      </c>
      <c r="R109">
        <v>0</v>
      </c>
      <c r="S109">
        <v>0</v>
      </c>
      <c r="T109">
        <v>0</v>
      </c>
      <c r="U109">
        <v>25365</v>
      </c>
      <c r="V109">
        <v>182448</v>
      </c>
      <c r="W109">
        <v>0</v>
      </c>
      <c r="X109">
        <v>0</v>
      </c>
      <c r="Y109">
        <v>0</v>
      </c>
      <c r="Z109">
        <v>15950</v>
      </c>
      <c r="AA109">
        <v>35378</v>
      </c>
      <c r="AB109">
        <v>0</v>
      </c>
      <c r="AC109">
        <v>0</v>
      </c>
      <c r="AD109">
        <v>0</v>
      </c>
      <c r="AE109">
        <v>9281</v>
      </c>
      <c r="AF109">
        <v>49560</v>
      </c>
      <c r="AG109">
        <v>0</v>
      </c>
      <c r="AH109">
        <v>0</v>
      </c>
      <c r="AI109">
        <v>0</v>
      </c>
      <c r="AJ109">
        <v>0</v>
      </c>
      <c r="AK109">
        <v>0</v>
      </c>
      <c r="AL109">
        <v>0</v>
      </c>
      <c r="AM109">
        <v>0</v>
      </c>
      <c r="AN109">
        <v>0</v>
      </c>
      <c r="AO109">
        <v>12628</v>
      </c>
      <c r="AP109">
        <v>65117</v>
      </c>
      <c r="AQ109">
        <v>41000</v>
      </c>
      <c r="AR109" s="6">
        <v>7.19</v>
      </c>
      <c r="AS109" s="6" t="s">
        <v>52</v>
      </c>
      <c r="AT109" t="s">
        <v>3322</v>
      </c>
      <c r="AU109" t="s">
        <v>3323</v>
      </c>
      <c r="AV109" s="6" t="s">
        <v>74</v>
      </c>
      <c r="AW109" s="6" t="s">
        <v>5667</v>
      </c>
    </row>
    <row r="110" spans="1:49">
      <c r="A110">
        <v>3664227526</v>
      </c>
      <c r="B110">
        <v>84</v>
      </c>
      <c r="C110" t="s">
        <v>947</v>
      </c>
      <c r="D110">
        <v>3664227526</v>
      </c>
      <c r="E110" s="10">
        <v>1173668018501</v>
      </c>
      <c r="F110" s="8" t="s">
        <v>948</v>
      </c>
      <c r="G110" s="7">
        <v>42828</v>
      </c>
      <c r="H110">
        <v>8</v>
      </c>
      <c r="I110" t="s">
        <v>44</v>
      </c>
      <c r="J110" t="s">
        <v>4944</v>
      </c>
      <c r="K110" t="s">
        <v>4943</v>
      </c>
      <c r="L110" t="s">
        <v>951</v>
      </c>
      <c r="M110">
        <v>10101.01</v>
      </c>
      <c r="R110">
        <v>90811</v>
      </c>
      <c r="S110">
        <v>125889</v>
      </c>
      <c r="T110">
        <v>119048</v>
      </c>
      <c r="U110">
        <v>180680</v>
      </c>
      <c r="V110">
        <v>181634</v>
      </c>
      <c r="W110">
        <v>90474</v>
      </c>
      <c r="X110">
        <v>120709</v>
      </c>
      <c r="Y110">
        <v>113906</v>
      </c>
      <c r="Z110">
        <v>172433</v>
      </c>
      <c r="AA110">
        <v>174215</v>
      </c>
      <c r="AB110">
        <v>90474</v>
      </c>
      <c r="AC110">
        <v>389</v>
      </c>
      <c r="AD110">
        <v>570</v>
      </c>
      <c r="AE110">
        <v>605</v>
      </c>
      <c r="AF110">
        <v>650</v>
      </c>
      <c r="AG110">
        <v>156096</v>
      </c>
      <c r="AH110">
        <v>176</v>
      </c>
      <c r="AI110">
        <v>176</v>
      </c>
      <c r="AJ110">
        <v>176</v>
      </c>
      <c r="AK110">
        <v>176</v>
      </c>
      <c r="AL110">
        <v>35784</v>
      </c>
      <c r="AM110">
        <v>160610</v>
      </c>
      <c r="AN110">
        <v>203855</v>
      </c>
      <c r="AO110">
        <v>362919</v>
      </c>
      <c r="AP110">
        <v>360311</v>
      </c>
      <c r="AQ110">
        <v>22872</v>
      </c>
      <c r="AR110" s="6">
        <v>2</v>
      </c>
      <c r="AS110" s="6" t="s">
        <v>165</v>
      </c>
      <c r="AT110" t="s">
        <v>952</v>
      </c>
      <c r="AU110" t="s">
        <v>953</v>
      </c>
      <c r="AV110" s="6">
        <v>0</v>
      </c>
      <c r="AW110" s="6" t="s">
        <v>5668</v>
      </c>
    </row>
    <row r="111" spans="1:49">
      <c r="A111">
        <v>7627053269</v>
      </c>
      <c r="B111">
        <v>166</v>
      </c>
      <c r="C111" t="s">
        <v>2341</v>
      </c>
      <c r="D111">
        <v>7627053269</v>
      </c>
      <c r="E111" s="10">
        <v>1207600007350</v>
      </c>
      <c r="F111" s="8" t="s">
        <v>2342</v>
      </c>
      <c r="G111" s="7">
        <v>43949</v>
      </c>
      <c r="H111">
        <v>4</v>
      </c>
      <c r="I111" t="s">
        <v>73</v>
      </c>
      <c r="J111" t="s">
        <v>4945</v>
      </c>
      <c r="K111" t="s">
        <v>4945</v>
      </c>
      <c r="L111" t="s">
        <v>2345</v>
      </c>
      <c r="M111">
        <v>10</v>
      </c>
      <c r="R111">
        <v>342</v>
      </c>
      <c r="S111">
        <v>13513</v>
      </c>
      <c r="T111">
        <v>59059</v>
      </c>
      <c r="U111">
        <v>92304</v>
      </c>
      <c r="V111">
        <v>177387</v>
      </c>
      <c r="W111">
        <v>105</v>
      </c>
      <c r="X111">
        <v>6249</v>
      </c>
      <c r="Y111">
        <v>37367</v>
      </c>
      <c r="Z111">
        <v>60060</v>
      </c>
      <c r="AA111">
        <v>149504</v>
      </c>
      <c r="AB111">
        <v>105</v>
      </c>
      <c r="AC111">
        <v>4885</v>
      </c>
      <c r="AD111">
        <v>9279</v>
      </c>
      <c r="AE111">
        <v>19290</v>
      </c>
      <c r="AF111">
        <v>-1807</v>
      </c>
      <c r="AG111">
        <v>2039</v>
      </c>
      <c r="AH111">
        <v>13492</v>
      </c>
      <c r="AI111">
        <v>27769</v>
      </c>
      <c r="AJ111">
        <v>34474</v>
      </c>
      <c r="AK111">
        <v>58560</v>
      </c>
      <c r="AL111">
        <v>40219</v>
      </c>
      <c r="AM111">
        <v>59170</v>
      </c>
      <c r="AN111">
        <v>82582</v>
      </c>
      <c r="AO111">
        <v>105873</v>
      </c>
      <c r="AP111">
        <v>139410</v>
      </c>
      <c r="AQ111">
        <v>31728</v>
      </c>
      <c r="AR111" s="6">
        <v>518.67999999999995</v>
      </c>
      <c r="AS111" s="6" t="s">
        <v>52</v>
      </c>
      <c r="AT111" t="s">
        <v>2346</v>
      </c>
      <c r="AU111" t="s">
        <v>2347</v>
      </c>
      <c r="AV111" s="6">
        <v>28.72</v>
      </c>
      <c r="AW111" s="6" t="s">
        <v>5669</v>
      </c>
    </row>
    <row r="112" spans="1:49">
      <c r="A112">
        <v>7709957219</v>
      </c>
      <c r="B112">
        <v>96</v>
      </c>
      <c r="C112" t="s">
        <v>2232</v>
      </c>
      <c r="D112">
        <v>7709957219</v>
      </c>
      <c r="E112" s="10">
        <v>1147746738028</v>
      </c>
      <c r="F112" s="8" t="s">
        <v>2233</v>
      </c>
      <c r="G112" s="7">
        <v>41820</v>
      </c>
      <c r="H112">
        <v>10</v>
      </c>
      <c r="I112" t="s">
        <v>73</v>
      </c>
      <c r="J112" t="s">
        <v>4947</v>
      </c>
      <c r="K112" t="s">
        <v>4946</v>
      </c>
      <c r="L112" t="s">
        <v>2236</v>
      </c>
      <c r="M112">
        <v>15011</v>
      </c>
      <c r="R112">
        <v>0</v>
      </c>
      <c r="S112">
        <v>96534</v>
      </c>
      <c r="T112">
        <v>163357</v>
      </c>
      <c r="U112">
        <v>157140</v>
      </c>
      <c r="V112">
        <v>177123</v>
      </c>
      <c r="W112">
        <v>0</v>
      </c>
      <c r="X112">
        <v>37076</v>
      </c>
      <c r="Y112">
        <v>60265</v>
      </c>
      <c r="Z112">
        <v>81992</v>
      </c>
      <c r="AA112">
        <v>104944</v>
      </c>
      <c r="AB112">
        <v>0</v>
      </c>
      <c r="AC112">
        <v>56615</v>
      </c>
      <c r="AD112">
        <v>95230</v>
      </c>
      <c r="AE112">
        <v>69061</v>
      </c>
      <c r="AF112">
        <v>64125</v>
      </c>
      <c r="AG112">
        <v>6381</v>
      </c>
      <c r="AH112">
        <v>0</v>
      </c>
      <c r="AI112">
        <v>0</v>
      </c>
      <c r="AJ112">
        <v>0</v>
      </c>
      <c r="AK112">
        <v>0</v>
      </c>
      <c r="AL112">
        <v>15506</v>
      </c>
      <c r="AM112">
        <v>62330</v>
      </c>
      <c r="AN112">
        <v>125553</v>
      </c>
      <c r="AO112">
        <v>110756</v>
      </c>
      <c r="AP112">
        <v>117851</v>
      </c>
      <c r="AQ112">
        <v>35</v>
      </c>
      <c r="AR112" s="6">
        <v>1.84</v>
      </c>
      <c r="AS112" s="6">
        <v>0</v>
      </c>
      <c r="AT112" t="s">
        <v>2237</v>
      </c>
      <c r="AU112" t="s">
        <v>2238</v>
      </c>
      <c r="AV112" s="6">
        <v>0</v>
      </c>
      <c r="AW112" s="6" t="s">
        <v>5670</v>
      </c>
    </row>
    <row r="113" spans="1:49">
      <c r="A113">
        <v>7743344357</v>
      </c>
      <c r="B113">
        <v>230</v>
      </c>
      <c r="C113" t="s">
        <v>3445</v>
      </c>
      <c r="D113">
        <v>7743344357</v>
      </c>
      <c r="E113" s="10">
        <v>1207700264090</v>
      </c>
      <c r="F113" s="8" t="s">
        <v>3446</v>
      </c>
      <c r="G113" s="7">
        <v>44041</v>
      </c>
      <c r="H113">
        <v>4</v>
      </c>
      <c r="I113" t="s">
        <v>73</v>
      </c>
      <c r="J113" t="s">
        <v>4949</v>
      </c>
      <c r="K113" t="s">
        <v>4948</v>
      </c>
      <c r="L113" t="s">
        <v>3449</v>
      </c>
      <c r="M113">
        <v>28.475999999999999</v>
      </c>
      <c r="R113">
        <v>45954</v>
      </c>
      <c r="S113">
        <v>66646</v>
      </c>
      <c r="T113">
        <v>56402</v>
      </c>
      <c r="U113">
        <v>58472</v>
      </c>
      <c r="V113">
        <v>176424</v>
      </c>
      <c r="W113">
        <v>34440</v>
      </c>
      <c r="X113">
        <v>58144</v>
      </c>
      <c r="Y113">
        <v>49286</v>
      </c>
      <c r="Z113">
        <v>49885</v>
      </c>
      <c r="AA113">
        <v>94242</v>
      </c>
      <c r="AB113">
        <v>34440</v>
      </c>
      <c r="AC113">
        <v>10229</v>
      </c>
      <c r="AD113">
        <v>26425</v>
      </c>
      <c r="AE113">
        <v>19740</v>
      </c>
      <c r="AF113">
        <v>100190</v>
      </c>
      <c r="AG113">
        <v>0</v>
      </c>
      <c r="AH113">
        <v>295000</v>
      </c>
      <c r="AI113">
        <v>350000</v>
      </c>
      <c r="AJ113">
        <v>273100</v>
      </c>
      <c r="AK113">
        <v>360000</v>
      </c>
      <c r="AL113">
        <v>20006</v>
      </c>
      <c r="AM113">
        <v>12921</v>
      </c>
      <c r="AN113">
        <v>11636</v>
      </c>
      <c r="AO113">
        <v>6938</v>
      </c>
      <c r="AP113">
        <v>18740</v>
      </c>
      <c r="AQ113">
        <v>0</v>
      </c>
      <c r="AR113" s="6">
        <v>3.84</v>
      </c>
      <c r="AS113" s="6" t="s">
        <v>52</v>
      </c>
      <c r="AT113" t="s">
        <v>3450</v>
      </c>
      <c r="AU113" t="s">
        <v>3451</v>
      </c>
      <c r="AV113" s="6">
        <v>1.22</v>
      </c>
      <c r="AW113" s="6" t="s">
        <v>5671</v>
      </c>
    </row>
    <row r="114" spans="1:49">
      <c r="A114">
        <v>5402038765</v>
      </c>
      <c r="B114">
        <v>73</v>
      </c>
      <c r="C114" t="s">
        <v>1250</v>
      </c>
      <c r="D114">
        <v>5402038765</v>
      </c>
      <c r="E114" s="10">
        <v>1175476124493</v>
      </c>
      <c r="F114" s="8" t="s">
        <v>1251</v>
      </c>
      <c r="G114" s="7">
        <v>43077</v>
      </c>
      <c r="H114">
        <v>7</v>
      </c>
      <c r="I114" t="s">
        <v>73</v>
      </c>
      <c r="J114" t="s">
        <v>4951</v>
      </c>
      <c r="K114" t="s">
        <v>4950</v>
      </c>
      <c r="L114" t="s">
        <v>1252</v>
      </c>
      <c r="M114">
        <v>7400</v>
      </c>
      <c r="R114">
        <v>104051</v>
      </c>
      <c r="S114">
        <v>188547</v>
      </c>
      <c r="T114">
        <v>199177</v>
      </c>
      <c r="U114">
        <v>202182</v>
      </c>
      <c r="V114">
        <v>173039</v>
      </c>
      <c r="W114">
        <v>61620</v>
      </c>
      <c r="X114">
        <v>102084</v>
      </c>
      <c r="Y114">
        <v>114750</v>
      </c>
      <c r="Z114">
        <v>110929</v>
      </c>
      <c r="AA114">
        <v>91910</v>
      </c>
      <c r="AB114">
        <v>61620</v>
      </c>
      <c r="AC114">
        <v>73963</v>
      </c>
      <c r="AD114">
        <v>77911</v>
      </c>
      <c r="AE114">
        <v>84685</v>
      </c>
      <c r="AF114">
        <v>75943</v>
      </c>
      <c r="AG114">
        <v>0</v>
      </c>
      <c r="AH114">
        <v>0</v>
      </c>
      <c r="AI114">
        <v>0</v>
      </c>
      <c r="AJ114">
        <v>0</v>
      </c>
      <c r="AK114">
        <v>0</v>
      </c>
      <c r="AL114">
        <v>100725</v>
      </c>
      <c r="AM114">
        <v>109010</v>
      </c>
      <c r="AN114">
        <v>107501</v>
      </c>
      <c r="AO114">
        <v>132626</v>
      </c>
      <c r="AP114">
        <v>126289</v>
      </c>
      <c r="AQ114">
        <v>0</v>
      </c>
      <c r="AR114" s="6">
        <v>1.66</v>
      </c>
      <c r="AS114" s="6" t="s">
        <v>52</v>
      </c>
      <c r="AT114" t="s">
        <v>1253</v>
      </c>
      <c r="AU114" t="s">
        <v>1254</v>
      </c>
      <c r="AV114" s="6" t="s">
        <v>74</v>
      </c>
      <c r="AW114" s="6" t="s">
        <v>5672</v>
      </c>
    </row>
    <row r="115" spans="1:49">
      <c r="A115">
        <v>6672274395</v>
      </c>
      <c r="B115">
        <v>112</v>
      </c>
      <c r="C115" t="s">
        <v>356</v>
      </c>
      <c r="D115">
        <v>6672274395</v>
      </c>
      <c r="E115" s="10">
        <v>1086672016925</v>
      </c>
      <c r="F115" s="8" t="s">
        <v>357</v>
      </c>
      <c r="G115" s="7">
        <v>39626</v>
      </c>
      <c r="H115">
        <v>16</v>
      </c>
      <c r="I115" t="s">
        <v>73</v>
      </c>
      <c r="J115" t="s">
        <v>359</v>
      </c>
      <c r="K115" t="s">
        <v>359</v>
      </c>
      <c r="L115" t="s">
        <v>360</v>
      </c>
      <c r="M115">
        <v>20</v>
      </c>
      <c r="R115">
        <v>84063</v>
      </c>
      <c r="S115">
        <v>109149</v>
      </c>
      <c r="T115">
        <v>235533</v>
      </c>
      <c r="U115">
        <v>128502</v>
      </c>
      <c r="V115">
        <v>171058</v>
      </c>
      <c r="W115">
        <v>10389</v>
      </c>
      <c r="X115">
        <v>5505</v>
      </c>
      <c r="Y115">
        <v>140339</v>
      </c>
      <c r="Z115">
        <v>8945</v>
      </c>
      <c r="AA115">
        <v>18574</v>
      </c>
      <c r="AB115">
        <v>10389</v>
      </c>
      <c r="AC115">
        <v>15072</v>
      </c>
      <c r="AD115">
        <v>-9593</v>
      </c>
      <c r="AE115">
        <v>39968</v>
      </c>
      <c r="AF115">
        <v>65353</v>
      </c>
      <c r="AG115">
        <v>250500</v>
      </c>
      <c r="AH115">
        <v>251051</v>
      </c>
      <c r="AI115">
        <v>259474</v>
      </c>
      <c r="AJ115">
        <v>391853</v>
      </c>
      <c r="AK115">
        <v>503644</v>
      </c>
      <c r="AL115">
        <v>18070</v>
      </c>
      <c r="AM115">
        <v>22556</v>
      </c>
      <c r="AN115">
        <v>8380</v>
      </c>
      <c r="AO115">
        <v>8891</v>
      </c>
      <c r="AP115">
        <v>14021</v>
      </c>
      <c r="AQ115">
        <v>258310</v>
      </c>
      <c r="AR115" s="6">
        <v>2.04</v>
      </c>
      <c r="AS115" s="6" t="s">
        <v>52</v>
      </c>
      <c r="AT115" t="s">
        <v>361</v>
      </c>
      <c r="AU115" t="s">
        <v>362</v>
      </c>
      <c r="AV115" s="6">
        <v>2.0099999999999998</v>
      </c>
      <c r="AW115" s="6" t="s">
        <v>4218</v>
      </c>
    </row>
    <row r="116" spans="1:49">
      <c r="A116">
        <v>5903139443</v>
      </c>
      <c r="B116">
        <v>511</v>
      </c>
      <c r="C116" t="s">
        <v>2681</v>
      </c>
      <c r="D116">
        <v>5903139443</v>
      </c>
      <c r="E116" s="10">
        <v>1185958061585</v>
      </c>
      <c r="F116" s="8" t="s">
        <v>2682</v>
      </c>
      <c r="G116" s="7">
        <v>43377</v>
      </c>
      <c r="H116">
        <v>6</v>
      </c>
      <c r="I116" t="s">
        <v>73</v>
      </c>
      <c r="J116" t="s">
        <v>4952</v>
      </c>
      <c r="K116" t="s">
        <v>4952</v>
      </c>
      <c r="L116" t="s">
        <v>2685</v>
      </c>
      <c r="M116">
        <v>10</v>
      </c>
      <c r="R116">
        <v>0</v>
      </c>
      <c r="S116">
        <v>0</v>
      </c>
      <c r="T116">
        <v>0</v>
      </c>
      <c r="U116">
        <v>0</v>
      </c>
      <c r="V116">
        <v>167678</v>
      </c>
      <c r="W116">
        <v>0</v>
      </c>
      <c r="X116">
        <v>0</v>
      </c>
      <c r="Y116">
        <v>0</v>
      </c>
      <c r="Z116">
        <v>0</v>
      </c>
      <c r="AA116">
        <v>10921</v>
      </c>
      <c r="AB116">
        <v>0</v>
      </c>
      <c r="AC116">
        <v>0</v>
      </c>
      <c r="AD116">
        <v>0</v>
      </c>
      <c r="AE116">
        <v>0</v>
      </c>
      <c r="AF116">
        <v>152638</v>
      </c>
      <c r="AG116">
        <v>0</v>
      </c>
      <c r="AH116">
        <v>0</v>
      </c>
      <c r="AI116">
        <v>0</v>
      </c>
      <c r="AJ116">
        <v>0</v>
      </c>
      <c r="AK116">
        <v>0</v>
      </c>
      <c r="AL116">
        <v>0</v>
      </c>
      <c r="AM116">
        <v>673</v>
      </c>
      <c r="AN116">
        <v>673</v>
      </c>
      <c r="AO116">
        <v>673</v>
      </c>
      <c r="AP116">
        <v>167678</v>
      </c>
      <c r="AQ116">
        <v>15000</v>
      </c>
      <c r="AR116" s="6" t="s">
        <v>74</v>
      </c>
      <c r="AS116" s="6">
        <v>0</v>
      </c>
      <c r="AT116" t="s">
        <v>2686</v>
      </c>
      <c r="AU116" t="s">
        <v>2687</v>
      </c>
      <c r="AV116" s="6" t="s">
        <v>74</v>
      </c>
      <c r="AW116" s="6" t="s">
        <v>5673</v>
      </c>
    </row>
    <row r="117" spans="1:49">
      <c r="A117">
        <v>7810716571</v>
      </c>
      <c r="B117">
        <v>80</v>
      </c>
      <c r="C117" t="s">
        <v>1219</v>
      </c>
      <c r="D117">
        <v>7810716571</v>
      </c>
      <c r="E117" s="10">
        <v>1177847391501</v>
      </c>
      <c r="F117" s="8" t="s">
        <v>1220</v>
      </c>
      <c r="G117" s="7">
        <v>43074</v>
      </c>
      <c r="H117">
        <v>7</v>
      </c>
      <c r="I117" t="s">
        <v>73</v>
      </c>
      <c r="J117" t="s">
        <v>4954</v>
      </c>
      <c r="K117" t="s">
        <v>4953</v>
      </c>
      <c r="L117" t="s">
        <v>1223</v>
      </c>
      <c r="M117">
        <v>10000</v>
      </c>
      <c r="R117">
        <v>135164</v>
      </c>
      <c r="S117">
        <v>82359</v>
      </c>
      <c r="T117">
        <v>69784</v>
      </c>
      <c r="U117">
        <v>187854</v>
      </c>
      <c r="V117">
        <v>166602</v>
      </c>
      <c r="W117">
        <v>41678</v>
      </c>
      <c r="X117">
        <v>16049</v>
      </c>
      <c r="Y117">
        <v>75569</v>
      </c>
      <c r="Z117">
        <v>24247</v>
      </c>
      <c r="AA117">
        <v>32300</v>
      </c>
      <c r="AB117">
        <v>41678</v>
      </c>
      <c r="AC117">
        <v>45500</v>
      </c>
      <c r="AD117">
        <v>-22126</v>
      </c>
      <c r="AE117">
        <v>117347</v>
      </c>
      <c r="AF117">
        <v>97651</v>
      </c>
      <c r="AG117">
        <v>128094</v>
      </c>
      <c r="AH117">
        <v>233094</v>
      </c>
      <c r="AI117">
        <v>203044</v>
      </c>
      <c r="AJ117">
        <v>363840</v>
      </c>
      <c r="AK117">
        <v>403764</v>
      </c>
      <c r="AL117">
        <v>3223469</v>
      </c>
      <c r="AM117">
        <v>3009335</v>
      </c>
      <c r="AN117">
        <v>3661189</v>
      </c>
      <c r="AO117">
        <v>3823450</v>
      </c>
      <c r="AP117">
        <v>3703953</v>
      </c>
      <c r="AQ117">
        <v>0</v>
      </c>
      <c r="AR117" s="6">
        <v>1.23</v>
      </c>
      <c r="AS117" s="6" t="s">
        <v>52</v>
      </c>
      <c r="AT117" t="s">
        <v>1224</v>
      </c>
      <c r="AU117" t="s">
        <v>1225</v>
      </c>
      <c r="AV117" s="6">
        <v>3.15</v>
      </c>
      <c r="AW117" s="6" t="s">
        <v>5674</v>
      </c>
    </row>
    <row r="118" spans="1:49">
      <c r="A118">
        <v>6685099905</v>
      </c>
      <c r="B118">
        <v>82</v>
      </c>
      <c r="C118" t="s">
        <v>521</v>
      </c>
      <c r="D118">
        <v>6685099905</v>
      </c>
      <c r="E118" s="10">
        <v>1156658072340</v>
      </c>
      <c r="F118" s="8" t="s">
        <v>522</v>
      </c>
      <c r="G118" s="7">
        <v>42283</v>
      </c>
      <c r="H118">
        <v>9</v>
      </c>
      <c r="I118" t="s">
        <v>73</v>
      </c>
      <c r="J118" t="s">
        <v>4956</v>
      </c>
      <c r="K118" t="s">
        <v>4955</v>
      </c>
      <c r="L118" t="s">
        <v>525</v>
      </c>
      <c r="M118">
        <v>2000</v>
      </c>
      <c r="R118">
        <v>183559</v>
      </c>
      <c r="S118">
        <v>237721</v>
      </c>
      <c r="T118">
        <v>219852</v>
      </c>
      <c r="U118">
        <v>181695</v>
      </c>
      <c r="V118">
        <v>165586</v>
      </c>
      <c r="W118">
        <v>38241</v>
      </c>
      <c r="X118">
        <v>15727</v>
      </c>
      <c r="Y118">
        <v>116704</v>
      </c>
      <c r="Z118">
        <v>141833</v>
      </c>
      <c r="AA118">
        <v>108226</v>
      </c>
      <c r="AB118">
        <v>38241</v>
      </c>
      <c r="AC118">
        <v>212605</v>
      </c>
      <c r="AD118">
        <v>97452</v>
      </c>
      <c r="AE118">
        <v>30436</v>
      </c>
      <c r="AF118">
        <v>50804</v>
      </c>
      <c r="AG118">
        <v>0</v>
      </c>
      <c r="AH118">
        <v>0</v>
      </c>
      <c r="AI118">
        <v>0</v>
      </c>
      <c r="AJ118">
        <v>0</v>
      </c>
      <c r="AK118">
        <v>0</v>
      </c>
      <c r="AL118">
        <v>130172</v>
      </c>
      <c r="AM118">
        <v>282557</v>
      </c>
      <c r="AN118">
        <v>230704</v>
      </c>
      <c r="AO118">
        <v>191477</v>
      </c>
      <c r="AP118">
        <v>107269</v>
      </c>
      <c r="AQ118">
        <v>0</v>
      </c>
      <c r="AR118" s="6">
        <v>0.9</v>
      </c>
      <c r="AS118" s="6" t="s">
        <v>52</v>
      </c>
      <c r="AT118" t="s">
        <v>526</v>
      </c>
      <c r="AU118" t="s">
        <v>527</v>
      </c>
      <c r="AV118" s="6" t="s">
        <v>74</v>
      </c>
      <c r="AW118" s="6" t="s">
        <v>5675</v>
      </c>
    </row>
    <row r="119" spans="1:49">
      <c r="A119">
        <v>6449066167</v>
      </c>
      <c r="B119">
        <v>75</v>
      </c>
      <c r="C119" t="s">
        <v>542</v>
      </c>
      <c r="D119">
        <v>6449066167</v>
      </c>
      <c r="E119" s="10">
        <v>1126449003262</v>
      </c>
      <c r="F119" s="8" t="s">
        <v>543</v>
      </c>
      <c r="G119" s="7">
        <v>41211</v>
      </c>
      <c r="H119">
        <v>12</v>
      </c>
      <c r="I119" t="s">
        <v>73</v>
      </c>
      <c r="J119" t="s">
        <v>4958</v>
      </c>
      <c r="K119" t="s">
        <v>4957</v>
      </c>
      <c r="L119" t="s">
        <v>546</v>
      </c>
      <c r="M119">
        <v>20</v>
      </c>
      <c r="R119">
        <v>126989</v>
      </c>
      <c r="S119">
        <v>167131</v>
      </c>
      <c r="T119">
        <v>181034</v>
      </c>
      <c r="U119">
        <v>199546</v>
      </c>
      <c r="V119">
        <v>164434</v>
      </c>
      <c r="W119">
        <v>19912</v>
      </c>
      <c r="X119">
        <v>34099</v>
      </c>
      <c r="Y119">
        <v>36330</v>
      </c>
      <c r="Z119">
        <v>33547</v>
      </c>
      <c r="AA119">
        <v>46092</v>
      </c>
      <c r="AB119">
        <v>19912</v>
      </c>
      <c r="AC119">
        <v>123445</v>
      </c>
      <c r="AD119">
        <v>134539</v>
      </c>
      <c r="AE119">
        <v>154621</v>
      </c>
      <c r="AF119">
        <v>112847</v>
      </c>
      <c r="AG119">
        <v>135482</v>
      </c>
      <c r="AH119">
        <v>204072</v>
      </c>
      <c r="AI119">
        <v>184046</v>
      </c>
      <c r="AJ119">
        <v>179795</v>
      </c>
      <c r="AK119">
        <v>204093</v>
      </c>
      <c r="AL119">
        <v>765</v>
      </c>
      <c r="AM119">
        <v>974</v>
      </c>
      <c r="AN119">
        <v>1312</v>
      </c>
      <c r="AO119">
        <v>2577</v>
      </c>
      <c r="AP119">
        <v>2429</v>
      </c>
      <c r="AQ119">
        <v>0</v>
      </c>
      <c r="AR119" s="6">
        <v>1.3</v>
      </c>
      <c r="AS119" s="6" t="s">
        <v>52</v>
      </c>
      <c r="AT119" t="s">
        <v>547</v>
      </c>
      <c r="AU119" t="s">
        <v>548</v>
      </c>
      <c r="AV119" s="6">
        <v>1.51</v>
      </c>
      <c r="AW119" s="6" t="s">
        <v>5676</v>
      </c>
    </row>
    <row r="120" spans="1:49">
      <c r="A120">
        <v>5650011464</v>
      </c>
      <c r="B120">
        <v>95</v>
      </c>
      <c r="C120" t="s">
        <v>1454</v>
      </c>
      <c r="D120">
        <v>5650011464</v>
      </c>
      <c r="E120" s="10">
        <v>1175658016731</v>
      </c>
      <c r="F120" s="8" t="s">
        <v>1455</v>
      </c>
      <c r="G120" s="7">
        <v>42961</v>
      </c>
      <c r="H120">
        <v>7</v>
      </c>
      <c r="I120" t="s">
        <v>73</v>
      </c>
      <c r="J120" t="s">
        <v>4960</v>
      </c>
      <c r="K120" t="s">
        <v>4959</v>
      </c>
      <c r="L120" t="s">
        <v>1458</v>
      </c>
      <c r="M120">
        <v>205</v>
      </c>
      <c r="R120">
        <v>36666</v>
      </c>
      <c r="S120">
        <v>33910</v>
      </c>
      <c r="T120">
        <v>73938</v>
      </c>
      <c r="U120">
        <v>160749</v>
      </c>
      <c r="V120">
        <v>163262</v>
      </c>
      <c r="W120">
        <v>928</v>
      </c>
      <c r="X120">
        <v>3293</v>
      </c>
      <c r="Y120">
        <v>67913</v>
      </c>
      <c r="Z120">
        <v>131587</v>
      </c>
      <c r="AA120">
        <v>127401</v>
      </c>
      <c r="AB120">
        <v>928</v>
      </c>
      <c r="AC120">
        <v>18998</v>
      </c>
      <c r="AD120">
        <v>3150</v>
      </c>
      <c r="AE120">
        <v>15578</v>
      </c>
      <c r="AF120">
        <v>20514</v>
      </c>
      <c r="AG120">
        <v>37223</v>
      </c>
      <c r="AH120">
        <v>68137</v>
      </c>
      <c r="AI120">
        <v>111670</v>
      </c>
      <c r="AJ120">
        <v>155272</v>
      </c>
      <c r="AK120">
        <v>220845</v>
      </c>
      <c r="AL120">
        <v>266</v>
      </c>
      <c r="AM120">
        <v>95</v>
      </c>
      <c r="AN120">
        <v>5892</v>
      </c>
      <c r="AO120">
        <v>1203</v>
      </c>
      <c r="AP120">
        <v>1252</v>
      </c>
      <c r="AQ120">
        <v>21314</v>
      </c>
      <c r="AR120" s="6">
        <v>4.45</v>
      </c>
      <c r="AS120" s="6" t="s">
        <v>52</v>
      </c>
      <c r="AT120" t="s">
        <v>1459</v>
      </c>
      <c r="AU120" t="s">
        <v>1460</v>
      </c>
      <c r="AV120" s="6">
        <v>5.93</v>
      </c>
      <c r="AW120" s="6" t="s">
        <v>5677</v>
      </c>
    </row>
    <row r="121" spans="1:49">
      <c r="A121">
        <v>5650011464</v>
      </c>
      <c r="B121">
        <v>95</v>
      </c>
      <c r="C121" t="s">
        <v>1454</v>
      </c>
      <c r="D121">
        <v>5650011464</v>
      </c>
      <c r="E121" s="10">
        <v>1175658016731</v>
      </c>
      <c r="F121" s="8" t="s">
        <v>1455</v>
      </c>
      <c r="G121" s="7">
        <v>42961</v>
      </c>
      <c r="H121">
        <v>7</v>
      </c>
      <c r="I121" t="s">
        <v>73</v>
      </c>
      <c r="J121" t="s">
        <v>4960</v>
      </c>
      <c r="K121" t="s">
        <v>4959</v>
      </c>
      <c r="L121" t="s">
        <v>1458</v>
      </c>
      <c r="M121">
        <v>205</v>
      </c>
      <c r="R121">
        <v>36666</v>
      </c>
      <c r="S121">
        <v>33910</v>
      </c>
      <c r="T121">
        <v>73938</v>
      </c>
      <c r="U121">
        <v>160749</v>
      </c>
      <c r="V121">
        <v>163262</v>
      </c>
      <c r="W121">
        <v>928</v>
      </c>
      <c r="X121">
        <v>3293</v>
      </c>
      <c r="Y121">
        <v>67913</v>
      </c>
      <c r="Z121">
        <v>131587</v>
      </c>
      <c r="AA121">
        <v>127401</v>
      </c>
      <c r="AB121">
        <v>928</v>
      </c>
      <c r="AC121">
        <v>18998</v>
      </c>
      <c r="AD121">
        <v>3150</v>
      </c>
      <c r="AE121">
        <v>15578</v>
      </c>
      <c r="AF121">
        <v>20514</v>
      </c>
      <c r="AG121">
        <v>37223</v>
      </c>
      <c r="AH121">
        <v>68137</v>
      </c>
      <c r="AI121">
        <v>111670</v>
      </c>
      <c r="AJ121">
        <v>155272</v>
      </c>
      <c r="AK121">
        <v>220845</v>
      </c>
      <c r="AL121">
        <v>266</v>
      </c>
      <c r="AM121">
        <v>95</v>
      </c>
      <c r="AN121">
        <v>5892</v>
      </c>
      <c r="AO121">
        <v>1203</v>
      </c>
      <c r="AP121">
        <v>1252</v>
      </c>
      <c r="AQ121">
        <v>21314</v>
      </c>
      <c r="AR121" s="6">
        <v>4.45</v>
      </c>
      <c r="AS121" s="6" t="s">
        <v>52</v>
      </c>
      <c r="AT121" t="s">
        <v>1459</v>
      </c>
      <c r="AU121" t="s">
        <v>1460</v>
      </c>
      <c r="AV121" s="6">
        <v>5.93</v>
      </c>
      <c r="AW121" s="6" t="s">
        <v>5677</v>
      </c>
    </row>
    <row r="122" spans="1:49">
      <c r="A122">
        <v>5609065998</v>
      </c>
      <c r="B122">
        <v>111</v>
      </c>
      <c r="C122" t="s">
        <v>344</v>
      </c>
      <c r="D122">
        <v>5609065998</v>
      </c>
      <c r="E122" s="10">
        <v>1085658001813</v>
      </c>
      <c r="F122" s="8" t="s">
        <v>345</v>
      </c>
      <c r="G122" s="7">
        <v>39472</v>
      </c>
      <c r="H122">
        <v>17</v>
      </c>
      <c r="I122" t="s">
        <v>73</v>
      </c>
      <c r="J122" t="s">
        <v>4962</v>
      </c>
      <c r="K122" t="s">
        <v>4961</v>
      </c>
      <c r="L122" t="s">
        <v>348</v>
      </c>
      <c r="M122">
        <v>300</v>
      </c>
      <c r="R122">
        <v>2810111</v>
      </c>
      <c r="S122">
        <v>3279324</v>
      </c>
      <c r="T122">
        <v>87566</v>
      </c>
      <c r="U122">
        <v>129347</v>
      </c>
      <c r="V122">
        <v>158362</v>
      </c>
      <c r="W122">
        <v>2748995</v>
      </c>
      <c r="X122">
        <v>3506637</v>
      </c>
      <c r="Y122">
        <v>13806</v>
      </c>
      <c r="Z122">
        <v>14935</v>
      </c>
      <c r="AA122">
        <v>24210</v>
      </c>
      <c r="AB122">
        <v>2748995</v>
      </c>
      <c r="AC122">
        <v>-288388</v>
      </c>
      <c r="AD122">
        <v>43608</v>
      </c>
      <c r="AE122">
        <v>41806</v>
      </c>
      <c r="AF122">
        <v>50769</v>
      </c>
      <c r="AG122">
        <v>5050</v>
      </c>
      <c r="AH122">
        <v>2775</v>
      </c>
      <c r="AI122">
        <v>47194</v>
      </c>
      <c r="AJ122">
        <v>87670</v>
      </c>
      <c r="AK122">
        <v>124839</v>
      </c>
      <c r="AL122">
        <v>318031</v>
      </c>
      <c r="AM122">
        <v>16975</v>
      </c>
      <c r="AN122">
        <v>16721</v>
      </c>
      <c r="AO122">
        <v>20242</v>
      </c>
      <c r="AP122">
        <v>25282</v>
      </c>
      <c r="AQ122">
        <v>19417</v>
      </c>
      <c r="AR122" s="6">
        <v>0.06</v>
      </c>
      <c r="AS122" s="6" t="s">
        <v>52</v>
      </c>
      <c r="AT122" t="s">
        <v>349</v>
      </c>
      <c r="AU122" t="s">
        <v>350</v>
      </c>
      <c r="AV122" s="6">
        <v>24.72</v>
      </c>
      <c r="AW122" s="6" t="s">
        <v>5678</v>
      </c>
    </row>
    <row r="123" spans="1:49">
      <c r="A123">
        <v>572032070</v>
      </c>
      <c r="B123">
        <v>527</v>
      </c>
      <c r="C123" t="s">
        <v>3442</v>
      </c>
      <c r="D123">
        <v>572032070</v>
      </c>
      <c r="E123" s="10">
        <v>1220500014558</v>
      </c>
      <c r="F123" s="8" t="s">
        <v>3443</v>
      </c>
      <c r="G123" s="7">
        <v>44896</v>
      </c>
      <c r="H123">
        <v>2</v>
      </c>
      <c r="I123" t="s">
        <v>73</v>
      </c>
      <c r="J123" t="s">
        <v>5549</v>
      </c>
      <c r="K123" t="s">
        <v>5549</v>
      </c>
      <c r="L123" t="s">
        <v>3444</v>
      </c>
      <c r="M123">
        <v>10</v>
      </c>
      <c r="R123">
        <v>0</v>
      </c>
      <c r="S123">
        <v>0</v>
      </c>
      <c r="T123">
        <v>0</v>
      </c>
      <c r="U123">
        <v>16543</v>
      </c>
      <c r="V123">
        <v>157217</v>
      </c>
      <c r="W123">
        <v>0</v>
      </c>
      <c r="X123">
        <v>0</v>
      </c>
      <c r="Y123">
        <v>0</v>
      </c>
      <c r="Z123">
        <v>1340</v>
      </c>
      <c r="AA123">
        <v>109005</v>
      </c>
      <c r="AB123">
        <v>0</v>
      </c>
      <c r="AC123">
        <v>0</v>
      </c>
      <c r="AD123">
        <v>0</v>
      </c>
      <c r="AE123">
        <v>12133</v>
      </c>
      <c r="AF123">
        <v>46624</v>
      </c>
      <c r="AG123">
        <v>0</v>
      </c>
      <c r="AH123">
        <v>0</v>
      </c>
      <c r="AI123">
        <v>0</v>
      </c>
      <c r="AJ123">
        <v>34860</v>
      </c>
      <c r="AK123">
        <v>181</v>
      </c>
      <c r="AL123">
        <v>0</v>
      </c>
      <c r="AM123">
        <v>0</v>
      </c>
      <c r="AN123">
        <v>0</v>
      </c>
      <c r="AO123">
        <v>46</v>
      </c>
      <c r="AP123">
        <v>34906</v>
      </c>
      <c r="AQ123">
        <v>116</v>
      </c>
      <c r="AR123" s="6">
        <v>9.5</v>
      </c>
      <c r="AS123" s="6" t="s">
        <v>52</v>
      </c>
      <c r="AT123">
        <v>0</v>
      </c>
      <c r="AU123" t="s">
        <v>82</v>
      </c>
      <c r="AV123" s="6">
        <v>0.01</v>
      </c>
      <c r="AW123" s="6" t="s">
        <v>6106</v>
      </c>
    </row>
    <row r="124" spans="1:49">
      <c r="A124">
        <v>5406606578</v>
      </c>
      <c r="B124">
        <v>92</v>
      </c>
      <c r="C124" t="s">
        <v>1815</v>
      </c>
      <c r="D124">
        <v>5406606578</v>
      </c>
      <c r="E124" s="10">
        <v>1165476089635</v>
      </c>
      <c r="F124" s="8" t="s">
        <v>1816</v>
      </c>
      <c r="G124" s="7">
        <v>42467</v>
      </c>
      <c r="H124">
        <v>9</v>
      </c>
      <c r="I124" t="s">
        <v>73</v>
      </c>
      <c r="J124" t="s">
        <v>4964</v>
      </c>
      <c r="K124" t="s">
        <v>4963</v>
      </c>
      <c r="L124" t="s">
        <v>1819</v>
      </c>
      <c r="M124">
        <v>32</v>
      </c>
      <c r="R124">
        <v>28472</v>
      </c>
      <c r="S124">
        <v>202396</v>
      </c>
      <c r="T124">
        <v>176309</v>
      </c>
      <c r="U124">
        <v>165195</v>
      </c>
      <c r="V124">
        <v>157004</v>
      </c>
      <c r="W124">
        <v>23924</v>
      </c>
      <c r="X124">
        <v>64160</v>
      </c>
      <c r="Y124">
        <v>73903</v>
      </c>
      <c r="Z124">
        <v>73099</v>
      </c>
      <c r="AA124">
        <v>64088</v>
      </c>
      <c r="AB124">
        <v>23924</v>
      </c>
      <c r="AC124">
        <v>128964</v>
      </c>
      <c r="AD124">
        <v>94374</v>
      </c>
      <c r="AE124">
        <v>85788</v>
      </c>
      <c r="AF124">
        <v>88155</v>
      </c>
      <c r="AG124">
        <v>0</v>
      </c>
      <c r="AH124">
        <v>0</v>
      </c>
      <c r="AI124">
        <v>0</v>
      </c>
      <c r="AJ124">
        <v>0</v>
      </c>
      <c r="AK124">
        <v>0</v>
      </c>
      <c r="AL124">
        <v>23677</v>
      </c>
      <c r="AM124">
        <v>69726</v>
      </c>
      <c r="AN124">
        <v>112966</v>
      </c>
      <c r="AO124">
        <v>106679</v>
      </c>
      <c r="AP124">
        <v>63456</v>
      </c>
      <c r="AQ124">
        <v>0</v>
      </c>
      <c r="AR124" s="6">
        <v>5.51</v>
      </c>
      <c r="AS124" s="6" t="s">
        <v>52</v>
      </c>
      <c r="AT124" t="s">
        <v>1820</v>
      </c>
      <c r="AU124" t="s">
        <v>1821</v>
      </c>
      <c r="AV124" s="6" t="s">
        <v>74</v>
      </c>
      <c r="AW124" s="6" t="s">
        <v>5679</v>
      </c>
    </row>
    <row r="125" spans="1:49">
      <c r="A125">
        <v>4632245370</v>
      </c>
      <c r="B125">
        <v>133</v>
      </c>
      <c r="C125" t="s">
        <v>2390</v>
      </c>
      <c r="D125">
        <v>4632245370</v>
      </c>
      <c r="E125" s="10">
        <v>1184632009143</v>
      </c>
      <c r="F125" s="8" t="s">
        <v>2391</v>
      </c>
      <c r="G125" s="7">
        <v>43335</v>
      </c>
      <c r="H125">
        <v>6</v>
      </c>
      <c r="I125" t="s">
        <v>73</v>
      </c>
      <c r="J125" t="s">
        <v>4965</v>
      </c>
      <c r="K125" t="s">
        <v>4965</v>
      </c>
      <c r="L125" t="s">
        <v>2394</v>
      </c>
      <c r="M125">
        <v>8855</v>
      </c>
      <c r="R125">
        <v>3146</v>
      </c>
      <c r="S125">
        <v>22489</v>
      </c>
      <c r="T125">
        <v>28146</v>
      </c>
      <c r="U125">
        <v>92554</v>
      </c>
      <c r="V125">
        <v>156498</v>
      </c>
      <c r="W125">
        <v>378</v>
      </c>
      <c r="X125">
        <v>6015</v>
      </c>
      <c r="Y125">
        <v>12130</v>
      </c>
      <c r="Z125">
        <v>22370</v>
      </c>
      <c r="AA125">
        <v>45279</v>
      </c>
      <c r="AB125">
        <v>378</v>
      </c>
      <c r="AC125">
        <v>16068</v>
      </c>
      <c r="AD125">
        <v>15631</v>
      </c>
      <c r="AE125">
        <v>70106</v>
      </c>
      <c r="AF125">
        <v>111165</v>
      </c>
      <c r="AG125">
        <v>3101</v>
      </c>
      <c r="AH125">
        <v>25407</v>
      </c>
      <c r="AI125">
        <v>52648</v>
      </c>
      <c r="AJ125">
        <v>89667</v>
      </c>
      <c r="AK125">
        <v>134550</v>
      </c>
      <c r="AL125">
        <v>5809</v>
      </c>
      <c r="AM125">
        <v>5198</v>
      </c>
      <c r="AN125">
        <v>5011</v>
      </c>
      <c r="AO125">
        <v>24177</v>
      </c>
      <c r="AP125">
        <v>66067</v>
      </c>
      <c r="AQ125">
        <v>24093</v>
      </c>
      <c r="AR125" s="6">
        <v>49.75</v>
      </c>
      <c r="AS125" s="6" t="s">
        <v>52</v>
      </c>
      <c r="AT125" t="s">
        <v>2395</v>
      </c>
      <c r="AU125" t="s">
        <v>2396</v>
      </c>
      <c r="AV125" s="6">
        <v>43.39</v>
      </c>
      <c r="AW125" s="6" t="s">
        <v>5680</v>
      </c>
    </row>
    <row r="126" spans="1:49">
      <c r="A126">
        <v>7840502513</v>
      </c>
      <c r="B126">
        <v>56</v>
      </c>
      <c r="C126" t="s">
        <v>230</v>
      </c>
      <c r="D126">
        <v>7840502513</v>
      </c>
      <c r="E126" s="10">
        <v>1147847057214</v>
      </c>
      <c r="F126" s="8" t="s">
        <v>231</v>
      </c>
      <c r="G126" s="7">
        <v>41687</v>
      </c>
      <c r="H126">
        <v>11</v>
      </c>
      <c r="I126" t="s">
        <v>73</v>
      </c>
      <c r="J126" t="s">
        <v>4831</v>
      </c>
      <c r="K126" t="s">
        <v>4830</v>
      </c>
      <c r="L126" t="s">
        <v>234</v>
      </c>
      <c r="M126">
        <v>10</v>
      </c>
      <c r="R126">
        <v>440919</v>
      </c>
      <c r="S126">
        <v>373429</v>
      </c>
      <c r="T126">
        <v>256818</v>
      </c>
      <c r="U126">
        <v>271692</v>
      </c>
      <c r="V126">
        <v>155280</v>
      </c>
      <c r="W126">
        <v>374097</v>
      </c>
      <c r="X126">
        <v>371005</v>
      </c>
      <c r="Y126">
        <v>251429</v>
      </c>
      <c r="Z126">
        <v>270082</v>
      </c>
      <c r="AA126">
        <v>153506</v>
      </c>
      <c r="AB126">
        <v>374097</v>
      </c>
      <c r="AC126">
        <v>707</v>
      </c>
      <c r="AD126">
        <v>890</v>
      </c>
      <c r="AE126">
        <v>1255</v>
      </c>
      <c r="AF126">
        <v>1361</v>
      </c>
      <c r="AG126">
        <v>17920</v>
      </c>
      <c r="AH126">
        <v>10571</v>
      </c>
      <c r="AI126">
        <v>10571</v>
      </c>
      <c r="AJ126">
        <v>10571</v>
      </c>
      <c r="AK126">
        <v>10614</v>
      </c>
      <c r="AL126">
        <v>1074238</v>
      </c>
      <c r="AM126">
        <v>1403780</v>
      </c>
      <c r="AN126">
        <v>1374781</v>
      </c>
      <c r="AO126">
        <v>1401226</v>
      </c>
      <c r="AP126">
        <v>1451331</v>
      </c>
      <c r="AQ126">
        <v>0</v>
      </c>
      <c r="AR126" s="6">
        <v>0.35</v>
      </c>
      <c r="AS126" s="6" t="s">
        <v>52</v>
      </c>
      <c r="AT126" t="s">
        <v>235</v>
      </c>
      <c r="AU126" t="s">
        <v>82</v>
      </c>
      <c r="AV126" s="6">
        <v>0.59</v>
      </c>
      <c r="AW126" s="6" t="s">
        <v>5681</v>
      </c>
    </row>
    <row r="127" spans="1:49">
      <c r="A127">
        <v>1841013546</v>
      </c>
      <c r="B127">
        <v>107</v>
      </c>
      <c r="C127" t="s">
        <v>723</v>
      </c>
      <c r="D127">
        <v>1841013546</v>
      </c>
      <c r="E127" s="10">
        <v>1101841005782</v>
      </c>
      <c r="F127" s="8" t="s">
        <v>724</v>
      </c>
      <c r="G127" s="7">
        <v>40445</v>
      </c>
      <c r="H127">
        <v>14</v>
      </c>
      <c r="I127" t="s">
        <v>73</v>
      </c>
      <c r="J127" t="s">
        <v>4967</v>
      </c>
      <c r="K127" t="s">
        <v>4966</v>
      </c>
      <c r="L127" t="s">
        <v>727</v>
      </c>
      <c r="M127">
        <v>7079.44</v>
      </c>
      <c r="R127">
        <v>63850</v>
      </c>
      <c r="S127">
        <v>98679</v>
      </c>
      <c r="T127">
        <v>117029</v>
      </c>
      <c r="U127">
        <v>141939</v>
      </c>
      <c r="V127">
        <v>154024</v>
      </c>
      <c r="W127">
        <v>8063</v>
      </c>
      <c r="X127">
        <v>17585</v>
      </c>
      <c r="Y127">
        <v>31529</v>
      </c>
      <c r="Z127">
        <v>28258</v>
      </c>
      <c r="AA127">
        <v>42062</v>
      </c>
      <c r="AB127">
        <v>8063</v>
      </c>
      <c r="AC127">
        <v>27730</v>
      </c>
      <c r="AD127">
        <v>32658</v>
      </c>
      <c r="AE127">
        <v>62793</v>
      </c>
      <c r="AF127">
        <v>49252</v>
      </c>
      <c r="AG127">
        <v>15086</v>
      </c>
      <c r="AH127">
        <v>10794</v>
      </c>
      <c r="AI127">
        <v>7697</v>
      </c>
      <c r="AJ127">
        <v>8917</v>
      </c>
      <c r="AK127">
        <v>2217</v>
      </c>
      <c r="AL127">
        <v>125671</v>
      </c>
      <c r="AM127">
        <v>168341</v>
      </c>
      <c r="AN127">
        <v>155652</v>
      </c>
      <c r="AO127">
        <v>193180</v>
      </c>
      <c r="AP127">
        <v>260462</v>
      </c>
      <c r="AQ127">
        <v>80346</v>
      </c>
      <c r="AR127" s="6">
        <v>2.41</v>
      </c>
      <c r="AS127" s="6" t="s">
        <v>52</v>
      </c>
      <c r="AT127" t="s">
        <v>728</v>
      </c>
      <c r="AU127" t="s">
        <v>729</v>
      </c>
      <c r="AV127" s="6">
        <v>0.15</v>
      </c>
      <c r="AW127" s="6" t="s">
        <v>5682</v>
      </c>
    </row>
    <row r="128" spans="1:49">
      <c r="A128">
        <v>3461064925</v>
      </c>
      <c r="B128">
        <v>508</v>
      </c>
      <c r="C128" t="s">
        <v>2320</v>
      </c>
      <c r="D128">
        <v>3461064925</v>
      </c>
      <c r="E128" s="10">
        <v>1193443005018</v>
      </c>
      <c r="F128" s="8" t="s">
        <v>2321</v>
      </c>
      <c r="G128" s="7">
        <v>43571</v>
      </c>
      <c r="H128">
        <v>6</v>
      </c>
      <c r="I128" t="s">
        <v>73</v>
      </c>
      <c r="J128" t="s">
        <v>4969</v>
      </c>
      <c r="K128" t="s">
        <v>4968</v>
      </c>
      <c r="L128" t="s">
        <v>2324</v>
      </c>
      <c r="M128">
        <v>15</v>
      </c>
      <c r="R128">
        <v>0</v>
      </c>
      <c r="S128">
        <v>0</v>
      </c>
      <c r="T128">
        <v>8017</v>
      </c>
      <c r="U128">
        <v>157892</v>
      </c>
      <c r="V128">
        <v>148329</v>
      </c>
      <c r="W128">
        <v>0</v>
      </c>
      <c r="X128">
        <v>0</v>
      </c>
      <c r="Y128">
        <v>7916</v>
      </c>
      <c r="Z128">
        <v>156936</v>
      </c>
      <c r="AA128">
        <v>148010</v>
      </c>
      <c r="AB128">
        <v>0</v>
      </c>
      <c r="AC128">
        <v>0</v>
      </c>
      <c r="AD128">
        <v>582</v>
      </c>
      <c r="AE128">
        <v>760</v>
      </c>
      <c r="AF128">
        <v>0</v>
      </c>
      <c r="AG128">
        <v>0</v>
      </c>
      <c r="AH128">
        <v>0</v>
      </c>
      <c r="AI128">
        <v>0</v>
      </c>
      <c r="AJ128">
        <v>12629</v>
      </c>
      <c r="AK128">
        <v>14659</v>
      </c>
      <c r="AL128">
        <v>10720</v>
      </c>
      <c r="AM128">
        <v>10765</v>
      </c>
      <c r="AN128">
        <v>10500</v>
      </c>
      <c r="AO128">
        <v>1034</v>
      </c>
      <c r="AP128">
        <v>1107</v>
      </c>
      <c r="AQ128">
        <v>870</v>
      </c>
      <c r="AR128" s="6">
        <v>18.5</v>
      </c>
      <c r="AS128" s="6" t="s">
        <v>52</v>
      </c>
      <c r="AT128" t="s">
        <v>2325</v>
      </c>
      <c r="AU128" t="s">
        <v>2326</v>
      </c>
      <c r="AV128" s="6">
        <v>1.1599999999999999</v>
      </c>
      <c r="AW128" s="6" t="s">
        <v>5683</v>
      </c>
    </row>
    <row r="129" spans="1:49">
      <c r="A129">
        <v>7709824836</v>
      </c>
      <c r="B129">
        <v>98</v>
      </c>
      <c r="C129" t="s">
        <v>296</v>
      </c>
      <c r="D129">
        <v>7709824836</v>
      </c>
      <c r="E129" s="10">
        <v>1097746059003</v>
      </c>
      <c r="F129" s="8" t="s">
        <v>297</v>
      </c>
      <c r="G129" s="7">
        <v>39854</v>
      </c>
      <c r="H129">
        <v>16</v>
      </c>
      <c r="I129" t="s">
        <v>73</v>
      </c>
      <c r="J129" t="s">
        <v>4971</v>
      </c>
      <c r="K129" t="s">
        <v>4970</v>
      </c>
      <c r="L129" t="s">
        <v>300</v>
      </c>
      <c r="M129">
        <v>10</v>
      </c>
      <c r="R129">
        <v>112873</v>
      </c>
      <c r="S129">
        <v>191143</v>
      </c>
      <c r="T129">
        <v>140791</v>
      </c>
      <c r="U129">
        <v>148542</v>
      </c>
      <c r="V129">
        <v>142580</v>
      </c>
      <c r="W129">
        <v>31102</v>
      </c>
      <c r="X129">
        <v>26635</v>
      </c>
      <c r="Y129">
        <v>31784</v>
      </c>
      <c r="Z129">
        <v>36395</v>
      </c>
      <c r="AA129">
        <v>39724</v>
      </c>
      <c r="AB129">
        <v>31102</v>
      </c>
      <c r="AC129">
        <v>155134</v>
      </c>
      <c r="AD129">
        <v>104295</v>
      </c>
      <c r="AE129">
        <v>107420</v>
      </c>
      <c r="AF129">
        <v>98309</v>
      </c>
      <c r="AG129">
        <v>0</v>
      </c>
      <c r="AH129">
        <v>0</v>
      </c>
      <c r="AI129">
        <v>0</v>
      </c>
      <c r="AJ129">
        <v>0</v>
      </c>
      <c r="AK129">
        <v>0</v>
      </c>
      <c r="AL129">
        <v>46977</v>
      </c>
      <c r="AM129">
        <v>130302</v>
      </c>
      <c r="AN129">
        <v>130302</v>
      </c>
      <c r="AO129">
        <v>129789</v>
      </c>
      <c r="AP129">
        <v>124919</v>
      </c>
      <c r="AQ129">
        <v>0</v>
      </c>
      <c r="AR129" s="6">
        <v>1.26</v>
      </c>
      <c r="AS129" s="6" t="s">
        <v>52</v>
      </c>
      <c r="AT129" t="s">
        <v>301</v>
      </c>
      <c r="AU129" t="s">
        <v>302</v>
      </c>
      <c r="AV129" s="6" t="s">
        <v>74</v>
      </c>
      <c r="AW129" s="6" t="s">
        <v>5684</v>
      </c>
    </row>
    <row r="130" spans="1:49">
      <c r="A130">
        <v>274970586</v>
      </c>
      <c r="B130">
        <v>77</v>
      </c>
      <c r="C130" t="s">
        <v>3030</v>
      </c>
      <c r="D130">
        <v>274970586</v>
      </c>
      <c r="E130" s="10">
        <v>1220200002440</v>
      </c>
      <c r="F130" s="8" t="s">
        <v>3031</v>
      </c>
      <c r="G130" s="7">
        <v>44589</v>
      </c>
      <c r="H130">
        <v>3</v>
      </c>
      <c r="I130" t="s">
        <v>73</v>
      </c>
      <c r="J130" t="s">
        <v>4971</v>
      </c>
      <c r="K130" t="s">
        <v>4970</v>
      </c>
      <c r="L130" t="s">
        <v>3032</v>
      </c>
      <c r="M130">
        <v>10</v>
      </c>
      <c r="R130">
        <v>0</v>
      </c>
      <c r="S130">
        <v>0</v>
      </c>
      <c r="T130">
        <v>58233</v>
      </c>
      <c r="U130">
        <v>139311</v>
      </c>
      <c r="V130">
        <v>142345</v>
      </c>
      <c r="W130">
        <v>0</v>
      </c>
      <c r="X130">
        <v>0</v>
      </c>
      <c r="Y130">
        <v>2512</v>
      </c>
      <c r="Z130">
        <v>22568</v>
      </c>
      <c r="AA130">
        <v>41247</v>
      </c>
      <c r="AB130">
        <v>0</v>
      </c>
      <c r="AC130">
        <v>0</v>
      </c>
      <c r="AD130">
        <v>55611</v>
      </c>
      <c r="AE130">
        <v>116271</v>
      </c>
      <c r="AF130">
        <v>86785</v>
      </c>
      <c r="AG130">
        <v>0</v>
      </c>
      <c r="AH130">
        <v>0</v>
      </c>
      <c r="AI130">
        <v>0</v>
      </c>
      <c r="AJ130">
        <v>0</v>
      </c>
      <c r="AK130">
        <v>0</v>
      </c>
      <c r="AL130">
        <v>0</v>
      </c>
      <c r="AM130">
        <v>0</v>
      </c>
      <c r="AN130">
        <v>62682</v>
      </c>
      <c r="AO130">
        <v>274668</v>
      </c>
      <c r="AP130">
        <v>637850</v>
      </c>
      <c r="AQ130">
        <v>0</v>
      </c>
      <c r="AR130" s="6">
        <v>2.44</v>
      </c>
      <c r="AS130" s="6" t="s">
        <v>52</v>
      </c>
      <c r="AT130">
        <v>0</v>
      </c>
      <c r="AU130" t="s">
        <v>82</v>
      </c>
      <c r="AV130" s="6" t="s">
        <v>74</v>
      </c>
      <c r="AW130" s="6" t="s">
        <v>5685</v>
      </c>
    </row>
    <row r="131" spans="1:49">
      <c r="A131">
        <v>2536275392</v>
      </c>
      <c r="B131">
        <v>115</v>
      </c>
      <c r="C131" t="s">
        <v>250</v>
      </c>
      <c r="D131">
        <v>2536275392</v>
      </c>
      <c r="E131" s="10">
        <v>1142536006898</v>
      </c>
      <c r="F131" s="8" t="s">
        <v>251</v>
      </c>
      <c r="G131" s="7">
        <v>41857</v>
      </c>
      <c r="H131">
        <v>10</v>
      </c>
      <c r="I131" t="s">
        <v>73</v>
      </c>
      <c r="J131" t="s">
        <v>4972</v>
      </c>
      <c r="K131" t="s">
        <v>4972</v>
      </c>
      <c r="L131" t="s">
        <v>254</v>
      </c>
      <c r="M131">
        <v>100</v>
      </c>
      <c r="R131">
        <v>49796</v>
      </c>
      <c r="S131">
        <v>74559</v>
      </c>
      <c r="T131">
        <v>109833</v>
      </c>
      <c r="U131">
        <v>119975</v>
      </c>
      <c r="V131">
        <v>141581</v>
      </c>
      <c r="W131">
        <v>40879</v>
      </c>
      <c r="X131">
        <v>67561</v>
      </c>
      <c r="Y131">
        <v>100868</v>
      </c>
      <c r="Z131">
        <v>111110</v>
      </c>
      <c r="AA131">
        <v>30556</v>
      </c>
      <c r="AB131">
        <v>40879</v>
      </c>
      <c r="AC131">
        <v>3194</v>
      </c>
      <c r="AD131">
        <v>3007</v>
      </c>
      <c r="AE131">
        <v>3143</v>
      </c>
      <c r="AF131">
        <v>103920</v>
      </c>
      <c r="AG131">
        <v>0</v>
      </c>
      <c r="AH131">
        <v>0</v>
      </c>
      <c r="AI131">
        <v>0</v>
      </c>
      <c r="AJ131">
        <v>0</v>
      </c>
      <c r="AK131">
        <v>0</v>
      </c>
      <c r="AL131">
        <v>9638</v>
      </c>
      <c r="AM131">
        <v>23011</v>
      </c>
      <c r="AN131">
        <v>23252</v>
      </c>
      <c r="AO131">
        <v>32727</v>
      </c>
      <c r="AP131">
        <v>309613</v>
      </c>
      <c r="AQ131">
        <v>0</v>
      </c>
      <c r="AR131" s="6">
        <v>2.84</v>
      </c>
      <c r="AS131" s="6" t="s">
        <v>52</v>
      </c>
      <c r="AT131" t="s">
        <v>255</v>
      </c>
      <c r="AU131" t="s">
        <v>256</v>
      </c>
      <c r="AV131" s="6" t="s">
        <v>74</v>
      </c>
      <c r="AW131" s="6" t="s">
        <v>5686</v>
      </c>
    </row>
    <row r="132" spans="1:49">
      <c r="A132">
        <v>7715831246</v>
      </c>
      <c r="B132">
        <v>99</v>
      </c>
      <c r="C132" t="s">
        <v>809</v>
      </c>
      <c r="D132">
        <v>7715831246</v>
      </c>
      <c r="E132" s="10">
        <v>1107746809719</v>
      </c>
      <c r="F132" s="8" t="s">
        <v>810</v>
      </c>
      <c r="G132" s="7">
        <v>40456</v>
      </c>
      <c r="H132">
        <v>14</v>
      </c>
      <c r="I132" t="s">
        <v>44</v>
      </c>
      <c r="J132" t="s">
        <v>4973</v>
      </c>
      <c r="K132" t="s">
        <v>4973</v>
      </c>
      <c r="L132" t="s">
        <v>813</v>
      </c>
      <c r="M132">
        <v>1010</v>
      </c>
      <c r="R132">
        <v>100050</v>
      </c>
      <c r="S132">
        <v>121306</v>
      </c>
      <c r="T132">
        <v>129040</v>
      </c>
      <c r="U132">
        <v>148464</v>
      </c>
      <c r="V132">
        <v>141261</v>
      </c>
      <c r="W132">
        <v>4840</v>
      </c>
      <c r="X132">
        <v>6115</v>
      </c>
      <c r="Y132">
        <v>7494</v>
      </c>
      <c r="Z132">
        <v>10042</v>
      </c>
      <c r="AA132">
        <v>9768</v>
      </c>
      <c r="AB132">
        <v>4840</v>
      </c>
      <c r="AC132">
        <v>34525</v>
      </c>
      <c r="AD132">
        <v>31894</v>
      </c>
      <c r="AE132">
        <v>44713</v>
      </c>
      <c r="AF132">
        <v>36741</v>
      </c>
      <c r="AG132">
        <v>70900</v>
      </c>
      <c r="AH132">
        <v>101357</v>
      </c>
      <c r="AI132">
        <v>102789</v>
      </c>
      <c r="AJ132">
        <v>161427</v>
      </c>
      <c r="AK132">
        <v>188689</v>
      </c>
      <c r="AL132">
        <v>16557</v>
      </c>
      <c r="AM132">
        <v>33393</v>
      </c>
      <c r="AN132">
        <v>62046</v>
      </c>
      <c r="AO132">
        <v>88475</v>
      </c>
      <c r="AP132">
        <v>153438</v>
      </c>
      <c r="AQ132">
        <v>0</v>
      </c>
      <c r="AR132" s="6">
        <v>1.41</v>
      </c>
      <c r="AS132" s="6" t="s">
        <v>45</v>
      </c>
      <c r="AT132" t="s">
        <v>814</v>
      </c>
      <c r="AU132" t="s">
        <v>815</v>
      </c>
      <c r="AV132" s="6">
        <v>2.66</v>
      </c>
      <c r="AW132" s="6" t="s">
        <v>5687</v>
      </c>
    </row>
    <row r="133" spans="1:49">
      <c r="A133">
        <v>7719446380</v>
      </c>
      <c r="B133">
        <v>110</v>
      </c>
      <c r="C133" t="s">
        <v>1389</v>
      </c>
      <c r="D133">
        <v>7719446380</v>
      </c>
      <c r="E133" s="10">
        <v>1167746456547</v>
      </c>
      <c r="F133" s="8" t="s">
        <v>1390</v>
      </c>
      <c r="G133" s="7">
        <v>42500</v>
      </c>
      <c r="H133">
        <v>8</v>
      </c>
      <c r="I133" t="s">
        <v>73</v>
      </c>
      <c r="J133" t="s">
        <v>4975</v>
      </c>
      <c r="K133" t="s">
        <v>4974</v>
      </c>
      <c r="L133" t="s">
        <v>1393</v>
      </c>
      <c r="M133">
        <v>34</v>
      </c>
      <c r="R133">
        <v>14981</v>
      </c>
      <c r="S133">
        <v>45736</v>
      </c>
      <c r="T133">
        <v>74025</v>
      </c>
      <c r="U133">
        <v>135727</v>
      </c>
      <c r="V133">
        <v>139127</v>
      </c>
      <c r="W133">
        <v>11181</v>
      </c>
      <c r="X133">
        <v>32312</v>
      </c>
      <c r="Y133">
        <v>51149</v>
      </c>
      <c r="Z133">
        <v>71423</v>
      </c>
      <c r="AA133">
        <v>98122</v>
      </c>
      <c r="AB133">
        <v>11181</v>
      </c>
      <c r="AC133">
        <v>11859</v>
      </c>
      <c r="AD133">
        <v>20688</v>
      </c>
      <c r="AE133">
        <v>60212</v>
      </c>
      <c r="AF133">
        <v>36753</v>
      </c>
      <c r="AG133">
        <v>0</v>
      </c>
      <c r="AH133">
        <v>0</v>
      </c>
      <c r="AI133">
        <v>0</v>
      </c>
      <c r="AJ133">
        <v>0</v>
      </c>
      <c r="AK133">
        <v>0</v>
      </c>
      <c r="AL133">
        <v>11118</v>
      </c>
      <c r="AM133">
        <v>14694</v>
      </c>
      <c r="AN133">
        <v>25108</v>
      </c>
      <c r="AO133">
        <v>37668</v>
      </c>
      <c r="AP133">
        <v>84700</v>
      </c>
      <c r="AQ133">
        <v>0</v>
      </c>
      <c r="AR133" s="6">
        <v>9.2899999999999991</v>
      </c>
      <c r="AS133" s="6" t="s">
        <v>52</v>
      </c>
      <c r="AT133" t="s">
        <v>1394</v>
      </c>
      <c r="AU133" t="s">
        <v>1395</v>
      </c>
      <c r="AV133" s="6" t="s">
        <v>74</v>
      </c>
      <c r="AW133" s="6" t="s">
        <v>5688</v>
      </c>
    </row>
    <row r="134" spans="1:49">
      <c r="A134">
        <v>5904144541</v>
      </c>
      <c r="B134">
        <v>130</v>
      </c>
      <c r="C134" t="s">
        <v>196</v>
      </c>
      <c r="D134">
        <v>5904144541</v>
      </c>
      <c r="E134" s="10">
        <v>1065904113109</v>
      </c>
      <c r="F134" s="8" t="s">
        <v>197</v>
      </c>
      <c r="G134" s="7">
        <v>38867</v>
      </c>
      <c r="H134">
        <v>18</v>
      </c>
      <c r="I134" t="s">
        <v>44</v>
      </c>
      <c r="J134" t="s">
        <v>4977</v>
      </c>
      <c r="K134" t="s">
        <v>4976</v>
      </c>
      <c r="L134" t="s">
        <v>200</v>
      </c>
      <c r="M134">
        <v>18</v>
      </c>
      <c r="R134">
        <v>81866</v>
      </c>
      <c r="S134">
        <v>79276</v>
      </c>
      <c r="T134">
        <v>79225</v>
      </c>
      <c r="U134">
        <v>96015</v>
      </c>
      <c r="V134">
        <v>139054</v>
      </c>
      <c r="W134">
        <v>28115</v>
      </c>
      <c r="X134">
        <v>23605</v>
      </c>
      <c r="Y134">
        <v>24003</v>
      </c>
      <c r="Z134">
        <v>36858</v>
      </c>
      <c r="AA134">
        <v>46854</v>
      </c>
      <c r="AB134">
        <v>28115</v>
      </c>
      <c r="AC134">
        <v>33076</v>
      </c>
      <c r="AD134">
        <v>29813</v>
      </c>
      <c r="AE134">
        <v>28474</v>
      </c>
      <c r="AF134">
        <v>47997</v>
      </c>
      <c r="AG134">
        <v>18603</v>
      </c>
      <c r="AH134">
        <v>21981</v>
      </c>
      <c r="AI134">
        <v>30646</v>
      </c>
      <c r="AJ134">
        <v>42275</v>
      </c>
      <c r="AK134">
        <v>57309</v>
      </c>
      <c r="AL134">
        <v>3254</v>
      </c>
      <c r="AM134">
        <v>1557</v>
      </c>
      <c r="AN134">
        <v>2436</v>
      </c>
      <c r="AO134">
        <v>1880</v>
      </c>
      <c r="AP134">
        <v>4273</v>
      </c>
      <c r="AQ134">
        <v>0</v>
      </c>
      <c r="AR134" s="6">
        <v>1.7</v>
      </c>
      <c r="AS134" s="6" t="s">
        <v>52</v>
      </c>
      <c r="AT134" t="s">
        <v>201</v>
      </c>
      <c r="AU134" t="s">
        <v>202</v>
      </c>
      <c r="AV134" s="6">
        <v>3.08</v>
      </c>
      <c r="AW134" s="6" t="s">
        <v>5689</v>
      </c>
    </row>
    <row r="135" spans="1:49">
      <c r="A135">
        <v>6671077740</v>
      </c>
      <c r="B135">
        <v>149</v>
      </c>
      <c r="C135" t="s">
        <v>979</v>
      </c>
      <c r="D135">
        <v>6671077740</v>
      </c>
      <c r="E135" s="10">
        <v>1176658080554</v>
      </c>
      <c r="F135" s="8" t="s">
        <v>980</v>
      </c>
      <c r="G135" s="7">
        <v>42965</v>
      </c>
      <c r="H135">
        <v>7</v>
      </c>
      <c r="I135" t="s">
        <v>73</v>
      </c>
      <c r="J135" t="s">
        <v>4979</v>
      </c>
      <c r="K135" t="s">
        <v>4978</v>
      </c>
      <c r="L135" t="s">
        <v>983</v>
      </c>
      <c r="M135">
        <v>10</v>
      </c>
      <c r="R135">
        <v>15244</v>
      </c>
      <c r="S135">
        <v>24522</v>
      </c>
      <c r="T135">
        <v>49180</v>
      </c>
      <c r="U135">
        <v>75618</v>
      </c>
      <c r="V135">
        <v>137423</v>
      </c>
      <c r="W135">
        <v>5097</v>
      </c>
      <c r="X135">
        <v>18329</v>
      </c>
      <c r="Y135">
        <v>14041</v>
      </c>
      <c r="Z135">
        <v>29028</v>
      </c>
      <c r="AA135">
        <v>54837</v>
      </c>
      <c r="AB135">
        <v>5097</v>
      </c>
      <c r="AC135">
        <v>4431</v>
      </c>
      <c r="AD135">
        <v>32742</v>
      </c>
      <c r="AE135">
        <v>45088</v>
      </c>
      <c r="AF135">
        <v>79445</v>
      </c>
      <c r="AG135">
        <v>0</v>
      </c>
      <c r="AH135">
        <v>0</v>
      </c>
      <c r="AI135">
        <v>1</v>
      </c>
      <c r="AJ135">
        <v>0</v>
      </c>
      <c r="AK135">
        <v>0</v>
      </c>
      <c r="AL135">
        <v>36546</v>
      </c>
      <c r="AM135">
        <v>26830</v>
      </c>
      <c r="AN135">
        <v>36260</v>
      </c>
      <c r="AO135">
        <v>56499</v>
      </c>
      <c r="AP135">
        <v>113267</v>
      </c>
      <c r="AQ135">
        <v>0</v>
      </c>
      <c r="AR135" s="6">
        <v>9.02</v>
      </c>
      <c r="AS135" s="6" t="s">
        <v>52</v>
      </c>
      <c r="AT135" t="s">
        <v>984</v>
      </c>
      <c r="AU135" t="s">
        <v>985</v>
      </c>
      <c r="AV135" s="6">
        <v>0</v>
      </c>
      <c r="AW135" s="6" t="s">
        <v>5690</v>
      </c>
    </row>
    <row r="136" spans="1:49">
      <c r="A136">
        <v>6685187140</v>
      </c>
      <c r="B136">
        <v>63</v>
      </c>
      <c r="C136" t="s">
        <v>2773</v>
      </c>
      <c r="D136">
        <v>6685187140</v>
      </c>
      <c r="E136" s="10">
        <v>1216600029997</v>
      </c>
      <c r="F136" s="8" t="s">
        <v>2774</v>
      </c>
      <c r="G136" s="7">
        <v>44336</v>
      </c>
      <c r="H136">
        <v>3</v>
      </c>
      <c r="I136" t="s">
        <v>73</v>
      </c>
      <c r="J136" t="s">
        <v>4980</v>
      </c>
      <c r="K136" t="s">
        <v>4980</v>
      </c>
      <c r="L136" t="s">
        <v>2777</v>
      </c>
      <c r="M136">
        <v>10000</v>
      </c>
      <c r="R136">
        <v>0</v>
      </c>
      <c r="S136">
        <v>400</v>
      </c>
      <c r="T136">
        <v>116698</v>
      </c>
      <c r="U136">
        <v>431808</v>
      </c>
      <c r="V136">
        <v>137299</v>
      </c>
      <c r="W136">
        <v>0</v>
      </c>
      <c r="X136">
        <v>126</v>
      </c>
      <c r="Y136">
        <v>26988</v>
      </c>
      <c r="Z136">
        <v>321891</v>
      </c>
      <c r="AA136">
        <v>65194</v>
      </c>
      <c r="AB136">
        <v>0</v>
      </c>
      <c r="AC136">
        <v>127</v>
      </c>
      <c r="AD136">
        <v>86640</v>
      </c>
      <c r="AE136">
        <v>62094</v>
      </c>
      <c r="AF136">
        <v>42799</v>
      </c>
      <c r="AG136">
        <v>0</v>
      </c>
      <c r="AH136">
        <v>0</v>
      </c>
      <c r="AI136">
        <v>6639</v>
      </c>
      <c r="AJ136">
        <v>32555</v>
      </c>
      <c r="AK136">
        <v>70410</v>
      </c>
      <c r="AL136">
        <v>0</v>
      </c>
      <c r="AM136">
        <v>3</v>
      </c>
      <c r="AN136">
        <v>87134</v>
      </c>
      <c r="AO136">
        <v>155818</v>
      </c>
      <c r="AP136">
        <v>158847</v>
      </c>
      <c r="AQ136">
        <v>9938</v>
      </c>
      <c r="AR136" s="6">
        <v>343.25</v>
      </c>
      <c r="AS136" s="6" t="s">
        <v>52</v>
      </c>
      <c r="AT136" t="s">
        <v>2778</v>
      </c>
      <c r="AU136" t="s">
        <v>2779</v>
      </c>
      <c r="AV136" s="6">
        <v>10.61</v>
      </c>
      <c r="AW136" s="6" t="s">
        <v>5691</v>
      </c>
    </row>
    <row r="137" spans="1:49">
      <c r="A137">
        <v>8602219436</v>
      </c>
      <c r="B137">
        <v>135</v>
      </c>
      <c r="C137" t="s">
        <v>528</v>
      </c>
      <c r="D137">
        <v>8602219436</v>
      </c>
      <c r="E137" s="10">
        <v>1148602007840</v>
      </c>
      <c r="F137" s="8" t="s">
        <v>529</v>
      </c>
      <c r="G137" s="7">
        <v>41928</v>
      </c>
      <c r="H137">
        <v>10</v>
      </c>
      <c r="I137" t="s">
        <v>73</v>
      </c>
      <c r="J137" t="s">
        <v>4981</v>
      </c>
      <c r="K137" t="s">
        <v>4981</v>
      </c>
      <c r="L137" t="s">
        <v>532</v>
      </c>
      <c r="M137">
        <v>10</v>
      </c>
      <c r="R137">
        <v>155043</v>
      </c>
      <c r="S137">
        <v>34914</v>
      </c>
      <c r="T137">
        <v>53586</v>
      </c>
      <c r="U137">
        <v>88984</v>
      </c>
      <c r="V137">
        <v>135772</v>
      </c>
      <c r="W137">
        <v>15702</v>
      </c>
      <c r="X137">
        <v>31740</v>
      </c>
      <c r="Y137">
        <v>51324</v>
      </c>
      <c r="Z137">
        <v>82444</v>
      </c>
      <c r="AA137">
        <v>131151</v>
      </c>
      <c r="AB137">
        <v>15702</v>
      </c>
      <c r="AC137">
        <v>1675</v>
      </c>
      <c r="AD137">
        <v>717</v>
      </c>
      <c r="AE137">
        <v>3139</v>
      </c>
      <c r="AF137">
        <v>-748</v>
      </c>
      <c r="AG137">
        <v>0</v>
      </c>
      <c r="AH137">
        <v>0</v>
      </c>
      <c r="AI137">
        <v>0</v>
      </c>
      <c r="AJ137">
        <v>0</v>
      </c>
      <c r="AK137">
        <v>0</v>
      </c>
      <c r="AL137">
        <v>185145</v>
      </c>
      <c r="AM137">
        <v>19319</v>
      </c>
      <c r="AN137">
        <v>17030</v>
      </c>
      <c r="AO137">
        <v>23828</v>
      </c>
      <c r="AP137">
        <v>21595</v>
      </c>
      <c r="AQ137">
        <v>657</v>
      </c>
      <c r="AR137" s="6">
        <v>0.88</v>
      </c>
      <c r="AS137" s="6" t="s">
        <v>52</v>
      </c>
      <c r="AT137" t="s">
        <v>533</v>
      </c>
      <c r="AU137" t="s">
        <v>534</v>
      </c>
      <c r="AV137" s="6" t="s">
        <v>74</v>
      </c>
      <c r="AW137" s="6" t="s">
        <v>5692</v>
      </c>
    </row>
    <row r="138" spans="1:49">
      <c r="A138">
        <v>3123387280</v>
      </c>
      <c r="B138">
        <v>64</v>
      </c>
      <c r="C138" t="s">
        <v>1690</v>
      </c>
      <c r="D138">
        <v>3123387280</v>
      </c>
      <c r="E138" s="10">
        <v>1163123063510</v>
      </c>
      <c r="F138" s="8" t="s">
        <v>1691</v>
      </c>
      <c r="G138" s="7">
        <v>42495</v>
      </c>
      <c r="H138">
        <v>8</v>
      </c>
      <c r="I138" t="s">
        <v>73</v>
      </c>
      <c r="J138" t="s">
        <v>4982</v>
      </c>
      <c r="K138" t="s">
        <v>4982</v>
      </c>
      <c r="L138" t="s">
        <v>1694</v>
      </c>
      <c r="M138">
        <v>15</v>
      </c>
      <c r="R138">
        <v>232994</v>
      </c>
      <c r="S138">
        <v>184407</v>
      </c>
      <c r="T138">
        <v>95867</v>
      </c>
      <c r="U138">
        <v>221517</v>
      </c>
      <c r="V138">
        <v>135610</v>
      </c>
      <c r="W138">
        <v>200750</v>
      </c>
      <c r="X138">
        <v>74739</v>
      </c>
      <c r="Y138">
        <v>8499</v>
      </c>
      <c r="Z138">
        <v>79454</v>
      </c>
      <c r="AA138">
        <v>82802</v>
      </c>
      <c r="AB138">
        <v>200750</v>
      </c>
      <c r="AC138">
        <v>107158</v>
      </c>
      <c r="AD138">
        <v>83352</v>
      </c>
      <c r="AE138">
        <v>137160</v>
      </c>
      <c r="AF138">
        <v>47856</v>
      </c>
      <c r="AG138">
        <v>0</v>
      </c>
      <c r="AH138">
        <v>0</v>
      </c>
      <c r="AI138">
        <v>0</v>
      </c>
      <c r="AJ138">
        <v>0</v>
      </c>
      <c r="AK138">
        <v>0</v>
      </c>
      <c r="AL138">
        <v>79943</v>
      </c>
      <c r="AM138">
        <v>150205</v>
      </c>
      <c r="AN138">
        <v>109446</v>
      </c>
      <c r="AO138">
        <v>334649</v>
      </c>
      <c r="AP138">
        <v>403877</v>
      </c>
      <c r="AQ138">
        <v>2258</v>
      </c>
      <c r="AR138" s="6">
        <v>0.57999999999999996</v>
      </c>
      <c r="AS138" s="6" t="s">
        <v>52</v>
      </c>
      <c r="AT138" t="s">
        <v>1695</v>
      </c>
      <c r="AU138" t="s">
        <v>1696</v>
      </c>
      <c r="AV138" s="6" t="s">
        <v>74</v>
      </c>
      <c r="AW138" s="6" t="s">
        <v>5693</v>
      </c>
    </row>
    <row r="139" spans="1:49">
      <c r="A139">
        <v>5406796664</v>
      </c>
      <c r="B139">
        <v>132</v>
      </c>
      <c r="C139" t="s">
        <v>440</v>
      </c>
      <c r="D139">
        <v>5406796664</v>
      </c>
      <c r="E139" s="10">
        <v>1145476156055</v>
      </c>
      <c r="F139" s="8" t="s">
        <v>441</v>
      </c>
      <c r="G139" s="7">
        <v>41984</v>
      </c>
      <c r="H139">
        <v>10</v>
      </c>
      <c r="I139" t="s">
        <v>73</v>
      </c>
      <c r="J139" t="s">
        <v>4984</v>
      </c>
      <c r="K139" t="s">
        <v>4983</v>
      </c>
      <c r="L139" t="s">
        <v>444</v>
      </c>
      <c r="M139">
        <v>21.65</v>
      </c>
      <c r="R139">
        <v>288648</v>
      </c>
      <c r="S139">
        <v>741453</v>
      </c>
      <c r="T139">
        <v>51370</v>
      </c>
      <c r="U139">
        <v>94221</v>
      </c>
      <c r="V139">
        <v>135047</v>
      </c>
      <c r="W139">
        <v>117065</v>
      </c>
      <c r="X139">
        <v>509440</v>
      </c>
      <c r="Y139">
        <v>49200</v>
      </c>
      <c r="Z139">
        <v>33401</v>
      </c>
      <c r="AA139">
        <v>61478</v>
      </c>
      <c r="AB139">
        <v>117065</v>
      </c>
      <c r="AC139">
        <v>141796</v>
      </c>
      <c r="AD139">
        <v>-20056</v>
      </c>
      <c r="AE139">
        <v>21521</v>
      </c>
      <c r="AF139">
        <v>20244</v>
      </c>
      <c r="AG139">
        <v>546008</v>
      </c>
      <c r="AH139">
        <v>215578</v>
      </c>
      <c r="AI139">
        <v>49940</v>
      </c>
      <c r="AJ139">
        <v>50239</v>
      </c>
      <c r="AK139">
        <v>84889</v>
      </c>
      <c r="AL139">
        <v>9274</v>
      </c>
      <c r="AM139">
        <v>3789</v>
      </c>
      <c r="AN139">
        <v>8767</v>
      </c>
      <c r="AO139">
        <v>8617</v>
      </c>
      <c r="AP139">
        <v>10171</v>
      </c>
      <c r="AQ139">
        <v>11000</v>
      </c>
      <c r="AR139" s="6">
        <v>0.47</v>
      </c>
      <c r="AS139" s="6" t="s">
        <v>52</v>
      </c>
      <c r="AT139" t="s">
        <v>445</v>
      </c>
      <c r="AU139" t="s">
        <v>446</v>
      </c>
      <c r="AV139" s="6">
        <v>0.16</v>
      </c>
      <c r="AW139" s="6" t="s">
        <v>5694</v>
      </c>
    </row>
    <row r="140" spans="1:49">
      <c r="A140">
        <v>7718846561</v>
      </c>
      <c r="B140">
        <v>102</v>
      </c>
      <c r="C140" t="s">
        <v>317</v>
      </c>
      <c r="D140">
        <v>7718846561</v>
      </c>
      <c r="E140" s="10">
        <v>1117746354110</v>
      </c>
      <c r="F140" s="8" t="s">
        <v>318</v>
      </c>
      <c r="G140" s="7">
        <v>40667</v>
      </c>
      <c r="H140">
        <v>13</v>
      </c>
      <c r="I140" t="s">
        <v>73</v>
      </c>
      <c r="J140" t="s">
        <v>4986</v>
      </c>
      <c r="K140" t="s">
        <v>4985</v>
      </c>
      <c r="L140" t="s">
        <v>321</v>
      </c>
      <c r="M140">
        <v>40</v>
      </c>
      <c r="R140">
        <v>111902</v>
      </c>
      <c r="S140">
        <v>193802</v>
      </c>
      <c r="T140">
        <v>161563</v>
      </c>
      <c r="U140">
        <v>147201</v>
      </c>
      <c r="V140">
        <v>134356</v>
      </c>
      <c r="W140">
        <v>105215</v>
      </c>
      <c r="X140">
        <v>135649</v>
      </c>
      <c r="Y140">
        <v>100105</v>
      </c>
      <c r="Z140">
        <v>59207</v>
      </c>
      <c r="AA140">
        <v>70737</v>
      </c>
      <c r="AB140">
        <v>105215</v>
      </c>
      <c r="AC140">
        <v>51697</v>
      </c>
      <c r="AD140">
        <v>55736</v>
      </c>
      <c r="AE140">
        <v>82883</v>
      </c>
      <c r="AF140">
        <v>58755</v>
      </c>
      <c r="AG140">
        <v>0</v>
      </c>
      <c r="AH140">
        <v>0</v>
      </c>
      <c r="AI140">
        <v>0</v>
      </c>
      <c r="AJ140">
        <v>0</v>
      </c>
      <c r="AK140">
        <v>0</v>
      </c>
      <c r="AL140">
        <v>66944</v>
      </c>
      <c r="AM140">
        <v>81984</v>
      </c>
      <c r="AN140">
        <v>79708</v>
      </c>
      <c r="AO140">
        <v>132308</v>
      </c>
      <c r="AP140">
        <v>132308</v>
      </c>
      <c r="AQ140">
        <v>0</v>
      </c>
      <c r="AR140" s="6">
        <v>1.2</v>
      </c>
      <c r="AS140" s="6" t="s">
        <v>52</v>
      </c>
      <c r="AT140" t="s">
        <v>322</v>
      </c>
      <c r="AU140" t="s">
        <v>323</v>
      </c>
      <c r="AV140" s="6" t="s">
        <v>74</v>
      </c>
      <c r="AW140" s="6" t="s">
        <v>6031</v>
      </c>
    </row>
    <row r="141" spans="1:49">
      <c r="A141">
        <v>3461065100</v>
      </c>
      <c r="B141">
        <v>188</v>
      </c>
      <c r="C141" t="s">
        <v>2117</v>
      </c>
      <c r="D141">
        <v>3461065100</v>
      </c>
      <c r="E141" s="10">
        <v>1193443008010</v>
      </c>
      <c r="F141" s="8" t="s">
        <v>2118</v>
      </c>
      <c r="G141" s="7">
        <v>43642</v>
      </c>
      <c r="H141">
        <v>5</v>
      </c>
      <c r="I141" t="s">
        <v>73</v>
      </c>
      <c r="J141" t="s">
        <v>4988</v>
      </c>
      <c r="K141" t="s">
        <v>4987</v>
      </c>
      <c r="L141" t="s">
        <v>2121</v>
      </c>
      <c r="M141">
        <v>10</v>
      </c>
      <c r="R141">
        <v>327</v>
      </c>
      <c r="S141">
        <v>169</v>
      </c>
      <c r="T141">
        <v>0</v>
      </c>
      <c r="U141">
        <v>43713</v>
      </c>
      <c r="V141">
        <v>132152</v>
      </c>
      <c r="W141">
        <v>247</v>
      </c>
      <c r="X141">
        <v>140</v>
      </c>
      <c r="Y141">
        <v>678</v>
      </c>
      <c r="Z141">
        <v>8282</v>
      </c>
      <c r="AA141">
        <v>43755</v>
      </c>
      <c r="AB141">
        <v>247</v>
      </c>
      <c r="AC141">
        <v>19</v>
      </c>
      <c r="AD141">
        <v>-678</v>
      </c>
      <c r="AE141">
        <v>30959</v>
      </c>
      <c r="AF141">
        <v>82772</v>
      </c>
      <c r="AG141">
        <v>0</v>
      </c>
      <c r="AH141">
        <v>0</v>
      </c>
      <c r="AI141">
        <v>0</v>
      </c>
      <c r="AJ141">
        <v>0</v>
      </c>
      <c r="AK141">
        <v>232</v>
      </c>
      <c r="AL141">
        <v>0</v>
      </c>
      <c r="AM141">
        <v>514</v>
      </c>
      <c r="AN141">
        <v>551</v>
      </c>
      <c r="AO141">
        <v>20698</v>
      </c>
      <c r="AP141">
        <v>18133</v>
      </c>
      <c r="AQ141">
        <v>5262</v>
      </c>
      <c r="AR141" s="6">
        <v>404.14</v>
      </c>
      <c r="AS141" s="6" t="s">
        <v>52</v>
      </c>
      <c r="AT141" t="s">
        <v>2122</v>
      </c>
      <c r="AU141" t="s">
        <v>2123</v>
      </c>
      <c r="AV141" s="6" t="s">
        <v>74</v>
      </c>
      <c r="AW141" s="6" t="s">
        <v>5695</v>
      </c>
    </row>
    <row r="142" spans="1:49">
      <c r="A142">
        <v>2130212835</v>
      </c>
      <c r="B142">
        <v>150</v>
      </c>
      <c r="C142" t="s">
        <v>2131</v>
      </c>
      <c r="D142">
        <v>2130212835</v>
      </c>
      <c r="E142" s="10">
        <v>1192130008707</v>
      </c>
      <c r="F142" s="8" t="s">
        <v>2132</v>
      </c>
      <c r="G142" s="7">
        <v>43677</v>
      </c>
      <c r="H142">
        <v>5</v>
      </c>
      <c r="I142" t="s">
        <v>73</v>
      </c>
      <c r="J142" t="s">
        <v>4990</v>
      </c>
      <c r="K142" t="s">
        <v>4989</v>
      </c>
      <c r="L142" t="s">
        <v>2133</v>
      </c>
      <c r="M142">
        <v>10000</v>
      </c>
      <c r="R142">
        <v>8541</v>
      </c>
      <c r="S142">
        <v>23452</v>
      </c>
      <c r="T142">
        <v>47900</v>
      </c>
      <c r="U142">
        <v>73915</v>
      </c>
      <c r="V142">
        <v>131735</v>
      </c>
      <c r="W142">
        <v>135</v>
      </c>
      <c r="X142">
        <v>4038</v>
      </c>
      <c r="Y142">
        <v>11186</v>
      </c>
      <c r="Z142">
        <v>27636</v>
      </c>
      <c r="AA142">
        <v>17175</v>
      </c>
      <c r="AB142">
        <v>135</v>
      </c>
      <c r="AC142">
        <v>10434</v>
      </c>
      <c r="AD142">
        <v>22901</v>
      </c>
      <c r="AE142">
        <v>35886</v>
      </c>
      <c r="AF142">
        <v>94784</v>
      </c>
      <c r="AG142">
        <v>10525</v>
      </c>
      <c r="AH142">
        <v>0</v>
      </c>
      <c r="AI142">
        <v>0</v>
      </c>
      <c r="AJ142">
        <v>166</v>
      </c>
      <c r="AK142">
        <v>0</v>
      </c>
      <c r="AL142">
        <v>3203</v>
      </c>
      <c r="AM142">
        <v>21042</v>
      </c>
      <c r="AN142">
        <v>53357</v>
      </c>
      <c r="AO142">
        <v>80048</v>
      </c>
      <c r="AP142">
        <v>173575</v>
      </c>
      <c r="AQ142">
        <v>5945</v>
      </c>
      <c r="AR142" s="6">
        <v>15.42</v>
      </c>
      <c r="AS142" s="6" t="s">
        <v>52</v>
      </c>
      <c r="AT142" t="s">
        <v>2134</v>
      </c>
      <c r="AU142" t="s">
        <v>2135</v>
      </c>
      <c r="AV142" s="6">
        <v>0</v>
      </c>
      <c r="AW142" s="6" t="s">
        <v>5696</v>
      </c>
    </row>
    <row r="143" spans="1:49">
      <c r="A143">
        <v>7606066933</v>
      </c>
      <c r="B143">
        <v>109</v>
      </c>
      <c r="C143" t="s">
        <v>656</v>
      </c>
      <c r="D143">
        <v>7606066933</v>
      </c>
      <c r="E143" s="10">
        <v>1077606006521</v>
      </c>
      <c r="F143" s="8" t="s">
        <v>657</v>
      </c>
      <c r="G143" s="7">
        <v>39421</v>
      </c>
      <c r="H143">
        <v>17</v>
      </c>
      <c r="I143" t="s">
        <v>73</v>
      </c>
      <c r="J143" t="s">
        <v>4991</v>
      </c>
      <c r="K143" t="s">
        <v>4991</v>
      </c>
      <c r="L143" t="s">
        <v>660</v>
      </c>
      <c r="M143">
        <v>1000</v>
      </c>
      <c r="R143">
        <v>101104</v>
      </c>
      <c r="S143">
        <v>178094</v>
      </c>
      <c r="T143">
        <v>166523</v>
      </c>
      <c r="U143">
        <v>136437</v>
      </c>
      <c r="V143">
        <v>130659</v>
      </c>
      <c r="W143">
        <v>91881</v>
      </c>
      <c r="X143">
        <v>120677</v>
      </c>
      <c r="Y143">
        <v>99531</v>
      </c>
      <c r="Z143">
        <v>35930</v>
      </c>
      <c r="AA143">
        <v>37870</v>
      </c>
      <c r="AB143">
        <v>91881</v>
      </c>
      <c r="AC143">
        <v>60755</v>
      </c>
      <c r="AD143">
        <v>64920</v>
      </c>
      <c r="AE143">
        <v>121466</v>
      </c>
      <c r="AF143">
        <v>81523</v>
      </c>
      <c r="AG143">
        <v>68657</v>
      </c>
      <c r="AH143">
        <v>18721</v>
      </c>
      <c r="AI143">
        <v>74603</v>
      </c>
      <c r="AJ143">
        <v>341464</v>
      </c>
      <c r="AK143">
        <v>13</v>
      </c>
      <c r="AL143">
        <v>452922</v>
      </c>
      <c r="AM143">
        <v>521900</v>
      </c>
      <c r="AN143">
        <v>484781</v>
      </c>
      <c r="AO143">
        <v>349343</v>
      </c>
      <c r="AP143">
        <v>690625</v>
      </c>
      <c r="AQ143">
        <v>88366</v>
      </c>
      <c r="AR143" s="6">
        <v>1.29</v>
      </c>
      <c r="AS143" s="6" t="s">
        <v>52</v>
      </c>
      <c r="AT143" t="s">
        <v>661</v>
      </c>
      <c r="AU143" t="s">
        <v>662</v>
      </c>
      <c r="AV143" s="6">
        <v>0</v>
      </c>
      <c r="AW143" s="6" t="s">
        <v>6032</v>
      </c>
    </row>
    <row r="144" spans="1:49">
      <c r="A144">
        <v>7704860164</v>
      </c>
      <c r="B144">
        <v>152</v>
      </c>
      <c r="C144" t="s">
        <v>1044</v>
      </c>
      <c r="D144">
        <v>7704860164</v>
      </c>
      <c r="E144" s="10">
        <v>1147746334559</v>
      </c>
      <c r="F144" s="8" t="s">
        <v>1045</v>
      </c>
      <c r="G144" s="7">
        <v>41726</v>
      </c>
      <c r="H144">
        <v>11</v>
      </c>
      <c r="I144" t="s">
        <v>73</v>
      </c>
      <c r="J144" t="s">
        <v>4992</v>
      </c>
      <c r="K144" t="s">
        <v>4992</v>
      </c>
      <c r="L144" t="s">
        <v>1048</v>
      </c>
      <c r="M144">
        <v>220</v>
      </c>
      <c r="R144">
        <v>47970</v>
      </c>
      <c r="S144">
        <v>55919</v>
      </c>
      <c r="T144">
        <v>130512</v>
      </c>
      <c r="U144">
        <v>71305</v>
      </c>
      <c r="V144">
        <v>130000</v>
      </c>
      <c r="W144">
        <v>45426</v>
      </c>
      <c r="X144">
        <v>33899</v>
      </c>
      <c r="Y144">
        <v>78947</v>
      </c>
      <c r="Z144">
        <v>59390</v>
      </c>
      <c r="AA144">
        <v>25149</v>
      </c>
      <c r="AB144">
        <v>45426</v>
      </c>
      <c r="AC144">
        <v>15462</v>
      </c>
      <c r="AD144">
        <v>40295</v>
      </c>
      <c r="AE144">
        <v>11054</v>
      </c>
      <c r="AF144">
        <v>102572</v>
      </c>
      <c r="AG144">
        <v>0</v>
      </c>
      <c r="AH144">
        <v>1710</v>
      </c>
      <c r="AI144">
        <v>0</v>
      </c>
      <c r="AJ144">
        <v>0</v>
      </c>
      <c r="AK144">
        <v>0</v>
      </c>
      <c r="AL144">
        <v>45056</v>
      </c>
      <c r="AM144">
        <v>139931</v>
      </c>
      <c r="AN144">
        <v>209388</v>
      </c>
      <c r="AO144">
        <v>192729</v>
      </c>
      <c r="AP144">
        <v>192729</v>
      </c>
      <c r="AQ144">
        <v>122775</v>
      </c>
      <c r="AR144" s="6">
        <v>2.71</v>
      </c>
      <c r="AS144" s="6" t="s">
        <v>52</v>
      </c>
      <c r="AT144" t="s">
        <v>1049</v>
      </c>
      <c r="AU144" t="s">
        <v>1050</v>
      </c>
      <c r="AV144" s="6">
        <v>0</v>
      </c>
      <c r="AW144" s="6" t="s">
        <v>6037</v>
      </c>
    </row>
    <row r="145" spans="1:49">
      <c r="A145">
        <v>7801720701</v>
      </c>
      <c r="B145">
        <v>203</v>
      </c>
      <c r="C145" t="s">
        <v>3194</v>
      </c>
      <c r="D145">
        <v>7801720701</v>
      </c>
      <c r="E145" s="10">
        <v>1237800013175</v>
      </c>
      <c r="F145" s="8" t="s">
        <v>3195</v>
      </c>
      <c r="G145" s="7">
        <v>44964</v>
      </c>
      <c r="H145">
        <v>2</v>
      </c>
      <c r="I145" t="s">
        <v>73</v>
      </c>
      <c r="J145" t="s">
        <v>4993</v>
      </c>
      <c r="K145" t="s">
        <v>4993</v>
      </c>
      <c r="L145" t="s">
        <v>3198</v>
      </c>
      <c r="M145">
        <v>11000</v>
      </c>
      <c r="R145">
        <v>0</v>
      </c>
      <c r="S145">
        <v>0</v>
      </c>
      <c r="T145">
        <v>0</v>
      </c>
      <c r="U145">
        <v>37815</v>
      </c>
      <c r="V145">
        <v>129258</v>
      </c>
      <c r="W145">
        <v>0</v>
      </c>
      <c r="X145">
        <v>0</v>
      </c>
      <c r="Y145">
        <v>0</v>
      </c>
      <c r="Z145">
        <v>38183</v>
      </c>
      <c r="AA145">
        <v>128759</v>
      </c>
      <c r="AB145">
        <v>0</v>
      </c>
      <c r="AC145">
        <v>0</v>
      </c>
      <c r="AD145">
        <v>0</v>
      </c>
      <c r="AE145">
        <v>-430</v>
      </c>
      <c r="AF145">
        <v>482</v>
      </c>
      <c r="AG145">
        <v>0</v>
      </c>
      <c r="AH145">
        <v>0</v>
      </c>
      <c r="AI145">
        <v>0</v>
      </c>
      <c r="AJ145">
        <v>24</v>
      </c>
      <c r="AK145">
        <v>24</v>
      </c>
      <c r="AL145">
        <v>0</v>
      </c>
      <c r="AM145">
        <v>0</v>
      </c>
      <c r="AN145">
        <v>0</v>
      </c>
      <c r="AO145">
        <v>44973</v>
      </c>
      <c r="AP145">
        <v>172296</v>
      </c>
      <c r="AQ145">
        <v>30</v>
      </c>
      <c r="AR145" s="6">
        <v>3.42</v>
      </c>
      <c r="AS145" s="6" t="s">
        <v>52</v>
      </c>
      <c r="AT145" t="s">
        <v>3199</v>
      </c>
      <c r="AU145" t="s">
        <v>3200</v>
      </c>
      <c r="AV145" s="6">
        <v>1</v>
      </c>
      <c r="AW145" s="6" t="s">
        <v>5697</v>
      </c>
    </row>
    <row r="146" spans="1:49">
      <c r="A146">
        <v>9704214076</v>
      </c>
      <c r="B146">
        <v>386</v>
      </c>
      <c r="C146" t="s">
        <v>3577</v>
      </c>
      <c r="D146">
        <v>9704214076</v>
      </c>
      <c r="E146" s="10">
        <v>1237700408307</v>
      </c>
      <c r="F146" s="8" t="s">
        <v>3578</v>
      </c>
      <c r="G146" s="7">
        <v>45091</v>
      </c>
      <c r="H146">
        <v>1</v>
      </c>
      <c r="I146" t="s">
        <v>73</v>
      </c>
      <c r="J146" t="s">
        <v>4994</v>
      </c>
      <c r="K146" t="s">
        <v>4994</v>
      </c>
      <c r="L146" t="s">
        <v>3581</v>
      </c>
      <c r="M146">
        <v>10000</v>
      </c>
      <c r="R146">
        <v>0</v>
      </c>
      <c r="S146">
        <v>0</v>
      </c>
      <c r="T146">
        <v>0</v>
      </c>
      <c r="U146">
        <v>5691</v>
      </c>
      <c r="V146">
        <v>127667</v>
      </c>
      <c r="W146">
        <v>0</v>
      </c>
      <c r="X146">
        <v>0</v>
      </c>
      <c r="Y146">
        <v>0</v>
      </c>
      <c r="Z146">
        <v>5637</v>
      </c>
      <c r="AA146">
        <v>75648</v>
      </c>
      <c r="AB146">
        <v>0</v>
      </c>
      <c r="AC146">
        <v>0</v>
      </c>
      <c r="AD146">
        <v>0</v>
      </c>
      <c r="AE146">
        <v>6</v>
      </c>
      <c r="AF146">
        <v>3638</v>
      </c>
      <c r="AG146">
        <v>0</v>
      </c>
      <c r="AH146">
        <v>0</v>
      </c>
      <c r="AI146">
        <v>0</v>
      </c>
      <c r="AJ146">
        <v>0</v>
      </c>
      <c r="AK146">
        <v>6450</v>
      </c>
      <c r="AL146">
        <v>0</v>
      </c>
      <c r="AM146">
        <v>0</v>
      </c>
      <c r="AN146">
        <v>0</v>
      </c>
      <c r="AO146">
        <v>6595</v>
      </c>
      <c r="AP146">
        <v>7764</v>
      </c>
      <c r="AQ146">
        <v>0</v>
      </c>
      <c r="AR146" s="6">
        <v>22.43</v>
      </c>
      <c r="AS146" s="6" t="s">
        <v>52</v>
      </c>
      <c r="AT146" t="s">
        <v>3582</v>
      </c>
      <c r="AU146" t="s">
        <v>3583</v>
      </c>
      <c r="AV146" s="6" t="s">
        <v>74</v>
      </c>
      <c r="AW146" s="6" t="s">
        <v>5698</v>
      </c>
    </row>
    <row r="147" spans="1:49">
      <c r="A147">
        <v>6166087617</v>
      </c>
      <c r="B147">
        <v>101</v>
      </c>
      <c r="C147" t="s">
        <v>670</v>
      </c>
      <c r="D147">
        <v>6166087617</v>
      </c>
      <c r="E147" s="10">
        <v>1136193003693</v>
      </c>
      <c r="F147" s="8" t="s">
        <v>671</v>
      </c>
      <c r="G147" s="7">
        <v>41439</v>
      </c>
      <c r="H147">
        <v>11</v>
      </c>
      <c r="I147" t="s">
        <v>44</v>
      </c>
      <c r="J147" t="s">
        <v>4995</v>
      </c>
      <c r="K147" t="s">
        <v>673</v>
      </c>
      <c r="L147" t="s">
        <v>674</v>
      </c>
      <c r="M147">
        <v>10000</v>
      </c>
      <c r="R147">
        <v>107471</v>
      </c>
      <c r="S147">
        <v>154187</v>
      </c>
      <c r="T147">
        <v>153595</v>
      </c>
      <c r="U147">
        <v>147576</v>
      </c>
      <c r="V147">
        <v>127636</v>
      </c>
      <c r="W147">
        <v>100531</v>
      </c>
      <c r="X147">
        <v>64113</v>
      </c>
      <c r="Y147">
        <v>77962</v>
      </c>
      <c r="Z147">
        <v>114831</v>
      </c>
      <c r="AA147">
        <v>107383</v>
      </c>
      <c r="AB147">
        <v>100531</v>
      </c>
      <c r="AC147">
        <v>88652</v>
      </c>
      <c r="AD147">
        <v>74082</v>
      </c>
      <c r="AE147">
        <v>31048</v>
      </c>
      <c r="AF147">
        <v>13118</v>
      </c>
      <c r="AG147">
        <v>0</v>
      </c>
      <c r="AH147">
        <v>19</v>
      </c>
      <c r="AI147">
        <v>17</v>
      </c>
      <c r="AJ147">
        <v>19</v>
      </c>
      <c r="AK147">
        <v>13</v>
      </c>
      <c r="AL147">
        <v>4193232</v>
      </c>
      <c r="AM147">
        <v>133475</v>
      </c>
      <c r="AN147">
        <v>293214</v>
      </c>
      <c r="AO147">
        <v>322973</v>
      </c>
      <c r="AP147">
        <v>365697</v>
      </c>
      <c r="AQ147">
        <v>36885</v>
      </c>
      <c r="AR147" s="6">
        <v>1.19</v>
      </c>
      <c r="AS147" s="6" t="s">
        <v>52</v>
      </c>
      <c r="AT147" t="s">
        <v>675</v>
      </c>
      <c r="AU147" t="s">
        <v>676</v>
      </c>
      <c r="AV147" s="6">
        <v>0.68</v>
      </c>
      <c r="AW147" s="6" t="s">
        <v>4219</v>
      </c>
    </row>
    <row r="148" spans="1:49">
      <c r="A148">
        <v>9102200252</v>
      </c>
      <c r="B148">
        <v>88</v>
      </c>
      <c r="C148" t="s">
        <v>391</v>
      </c>
      <c r="D148">
        <v>9102200252</v>
      </c>
      <c r="E148" s="10">
        <v>1159102128921</v>
      </c>
      <c r="F148" s="8" t="s">
        <v>392</v>
      </c>
      <c r="G148" s="7">
        <v>42327</v>
      </c>
      <c r="H148">
        <v>9</v>
      </c>
      <c r="I148" t="s">
        <v>73</v>
      </c>
      <c r="J148" t="s">
        <v>4996</v>
      </c>
      <c r="K148" t="s">
        <v>4996</v>
      </c>
      <c r="L148" t="s">
        <v>395</v>
      </c>
      <c r="M148">
        <v>10</v>
      </c>
      <c r="R148">
        <v>105515</v>
      </c>
      <c r="S148">
        <v>69130</v>
      </c>
      <c r="T148">
        <v>61077</v>
      </c>
      <c r="U148">
        <v>168952</v>
      </c>
      <c r="V148">
        <v>126068</v>
      </c>
      <c r="W148">
        <v>33214</v>
      </c>
      <c r="X148">
        <v>105695</v>
      </c>
      <c r="Y148">
        <v>61827</v>
      </c>
      <c r="Z148">
        <v>26593</v>
      </c>
      <c r="AA148">
        <v>13354</v>
      </c>
      <c r="AB148">
        <v>33214</v>
      </c>
      <c r="AC148">
        <v>-65022</v>
      </c>
      <c r="AD148">
        <v>-15209</v>
      </c>
      <c r="AE148">
        <v>115787</v>
      </c>
      <c r="AF148">
        <v>131775</v>
      </c>
      <c r="AG148">
        <v>49283</v>
      </c>
      <c r="AH148">
        <v>68272</v>
      </c>
      <c r="AI148">
        <v>62635</v>
      </c>
      <c r="AJ148">
        <v>163630</v>
      </c>
      <c r="AK148">
        <v>262261</v>
      </c>
      <c r="AL148">
        <v>114249</v>
      </c>
      <c r="AM148">
        <v>7815</v>
      </c>
      <c r="AN148">
        <v>1910</v>
      </c>
      <c r="AO148">
        <v>11675</v>
      </c>
      <c r="AP148">
        <v>39445</v>
      </c>
      <c r="AQ148">
        <v>0</v>
      </c>
      <c r="AR148" s="6">
        <v>1.2</v>
      </c>
      <c r="AS148" s="6">
        <v>0</v>
      </c>
      <c r="AT148" t="s">
        <v>396</v>
      </c>
      <c r="AU148" t="s">
        <v>82</v>
      </c>
      <c r="AV148" s="6">
        <v>5.32</v>
      </c>
      <c r="AW148" s="6" t="s">
        <v>5699</v>
      </c>
    </row>
    <row r="149" spans="1:49">
      <c r="A149">
        <v>6501281184</v>
      </c>
      <c r="B149">
        <v>116</v>
      </c>
      <c r="C149" t="s">
        <v>468</v>
      </c>
      <c r="D149">
        <v>6501281184</v>
      </c>
      <c r="E149" s="10">
        <v>1166501051166</v>
      </c>
      <c r="F149" s="8" t="s">
        <v>469</v>
      </c>
      <c r="G149" s="7">
        <v>42411</v>
      </c>
      <c r="H149">
        <v>9</v>
      </c>
      <c r="I149" t="s">
        <v>44</v>
      </c>
      <c r="J149" t="s">
        <v>4997</v>
      </c>
      <c r="K149" t="s">
        <v>4997</v>
      </c>
      <c r="L149" t="s">
        <v>472</v>
      </c>
      <c r="M149">
        <v>10000</v>
      </c>
      <c r="R149">
        <v>42727</v>
      </c>
      <c r="S149">
        <v>80368</v>
      </c>
      <c r="T149">
        <v>90675</v>
      </c>
      <c r="U149">
        <v>119271</v>
      </c>
      <c r="V149">
        <v>124401</v>
      </c>
      <c r="W149">
        <v>22748</v>
      </c>
      <c r="X149">
        <v>56279</v>
      </c>
      <c r="Y149">
        <v>62016</v>
      </c>
      <c r="Z149">
        <v>79730</v>
      </c>
      <c r="AA149">
        <v>96137</v>
      </c>
      <c r="AB149">
        <v>22748</v>
      </c>
      <c r="AC149">
        <v>21373</v>
      </c>
      <c r="AD149">
        <v>25839</v>
      </c>
      <c r="AE149">
        <v>34550</v>
      </c>
      <c r="AF149">
        <v>24528</v>
      </c>
      <c r="AG149">
        <v>685164</v>
      </c>
      <c r="AH149">
        <v>838612</v>
      </c>
      <c r="AI149">
        <v>1136714</v>
      </c>
      <c r="AJ149">
        <v>1269075</v>
      </c>
      <c r="AK149">
        <v>18017</v>
      </c>
      <c r="AL149">
        <v>5787</v>
      </c>
      <c r="AM149">
        <v>10907</v>
      </c>
      <c r="AN149">
        <v>8077</v>
      </c>
      <c r="AO149">
        <v>0</v>
      </c>
      <c r="AP149">
        <v>1408007</v>
      </c>
      <c r="AQ149">
        <v>0</v>
      </c>
      <c r="AR149" s="6">
        <v>2.91</v>
      </c>
      <c r="AS149" s="6" t="s">
        <v>52</v>
      </c>
      <c r="AT149" t="s">
        <v>473</v>
      </c>
      <c r="AU149" t="s">
        <v>474</v>
      </c>
      <c r="AV149" s="6">
        <v>0.03</v>
      </c>
      <c r="AW149" s="6" t="s">
        <v>5700</v>
      </c>
    </row>
    <row r="150" spans="1:49">
      <c r="A150">
        <v>5260478969</v>
      </c>
      <c r="B150">
        <v>83</v>
      </c>
      <c r="C150" t="s">
        <v>2835</v>
      </c>
      <c r="D150">
        <v>5260478969</v>
      </c>
      <c r="E150" s="10">
        <v>1215200027184</v>
      </c>
      <c r="F150" s="8" t="s">
        <v>2836</v>
      </c>
      <c r="G150" s="7">
        <v>44404</v>
      </c>
      <c r="H150">
        <v>3</v>
      </c>
      <c r="I150" t="s">
        <v>73</v>
      </c>
      <c r="J150" t="s">
        <v>4999</v>
      </c>
      <c r="K150" t="s">
        <v>4998</v>
      </c>
      <c r="L150" t="s">
        <v>2839</v>
      </c>
      <c r="M150">
        <v>10100</v>
      </c>
      <c r="R150">
        <v>0</v>
      </c>
      <c r="S150">
        <v>29</v>
      </c>
      <c r="T150">
        <v>22842</v>
      </c>
      <c r="U150">
        <v>180411</v>
      </c>
      <c r="V150">
        <v>123344</v>
      </c>
      <c r="W150">
        <v>0</v>
      </c>
      <c r="X150">
        <v>119</v>
      </c>
      <c r="Y150">
        <v>1430</v>
      </c>
      <c r="Z150">
        <v>139459</v>
      </c>
      <c r="AA150">
        <v>62648</v>
      </c>
      <c r="AB150">
        <v>0</v>
      </c>
      <c r="AC150">
        <v>-90</v>
      </c>
      <c r="AD150">
        <v>831</v>
      </c>
      <c r="AE150">
        <v>4936</v>
      </c>
      <c r="AF150">
        <v>26445</v>
      </c>
      <c r="AG150">
        <v>0</v>
      </c>
      <c r="AH150">
        <v>0</v>
      </c>
      <c r="AI150">
        <v>126469</v>
      </c>
      <c r="AJ150">
        <v>90702</v>
      </c>
      <c r="AK150">
        <v>38581</v>
      </c>
      <c r="AL150">
        <v>0</v>
      </c>
      <c r="AM150">
        <v>17</v>
      </c>
      <c r="AN150">
        <v>334</v>
      </c>
      <c r="AO150">
        <v>4317</v>
      </c>
      <c r="AP150">
        <v>2900</v>
      </c>
      <c r="AQ150">
        <v>34178</v>
      </c>
      <c r="AR150" s="6">
        <v>4253.24</v>
      </c>
      <c r="AS150" s="6" t="s">
        <v>52</v>
      </c>
      <c r="AT150" t="s">
        <v>2840</v>
      </c>
      <c r="AU150" t="s">
        <v>2841</v>
      </c>
      <c r="AV150" s="6">
        <v>0.31</v>
      </c>
      <c r="AW150" s="6" t="s">
        <v>5701</v>
      </c>
    </row>
    <row r="151" spans="1:49">
      <c r="A151">
        <v>2130008501</v>
      </c>
      <c r="B151">
        <v>131</v>
      </c>
      <c r="C151" t="s">
        <v>716</v>
      </c>
      <c r="D151">
        <v>2130008501</v>
      </c>
      <c r="E151" s="10">
        <v>1062130013186</v>
      </c>
      <c r="F151" s="8" t="s">
        <v>717</v>
      </c>
      <c r="G151" s="7">
        <v>39007</v>
      </c>
      <c r="H151">
        <v>18</v>
      </c>
      <c r="I151" t="s">
        <v>73</v>
      </c>
      <c r="J151" t="s">
        <v>5001</v>
      </c>
      <c r="K151" t="s">
        <v>5000</v>
      </c>
      <c r="L151" t="s">
        <v>720</v>
      </c>
      <c r="M151">
        <v>12</v>
      </c>
      <c r="R151">
        <v>66245</v>
      </c>
      <c r="S151">
        <v>100701</v>
      </c>
      <c r="T151">
        <v>80667</v>
      </c>
      <c r="U151">
        <v>94570</v>
      </c>
      <c r="V151">
        <v>121118</v>
      </c>
      <c r="W151">
        <v>24868</v>
      </c>
      <c r="X151">
        <v>56945</v>
      </c>
      <c r="Y151">
        <v>24016</v>
      </c>
      <c r="Z151">
        <v>24399</v>
      </c>
      <c r="AA151">
        <v>57407</v>
      </c>
      <c r="AB151">
        <v>24868</v>
      </c>
      <c r="AC151">
        <v>40861</v>
      </c>
      <c r="AD151">
        <v>53554</v>
      </c>
      <c r="AE151">
        <v>66268</v>
      </c>
      <c r="AF151">
        <v>60339</v>
      </c>
      <c r="AG151">
        <v>0</v>
      </c>
      <c r="AH151">
        <v>0</v>
      </c>
      <c r="AI151">
        <v>0</v>
      </c>
      <c r="AJ151">
        <v>0</v>
      </c>
      <c r="AK151">
        <v>0</v>
      </c>
      <c r="AL151">
        <v>8932</v>
      </c>
      <c r="AM151">
        <v>5405</v>
      </c>
      <c r="AN151">
        <v>5066</v>
      </c>
      <c r="AO151">
        <v>7123</v>
      </c>
      <c r="AP151">
        <v>11332</v>
      </c>
      <c r="AQ151">
        <v>0</v>
      </c>
      <c r="AR151" s="6">
        <v>1.83</v>
      </c>
      <c r="AS151" s="6" t="s">
        <v>52</v>
      </c>
      <c r="AT151" t="s">
        <v>721</v>
      </c>
      <c r="AU151" t="s">
        <v>722</v>
      </c>
      <c r="AV151" s="6" t="s">
        <v>74</v>
      </c>
      <c r="AW151" s="6" t="s">
        <v>5702</v>
      </c>
    </row>
    <row r="152" spans="1:49">
      <c r="A152">
        <v>9715385482</v>
      </c>
      <c r="B152">
        <v>172</v>
      </c>
      <c r="C152" t="s">
        <v>2458</v>
      </c>
      <c r="D152">
        <v>9715385482</v>
      </c>
      <c r="E152" s="10">
        <v>1207700211510</v>
      </c>
      <c r="F152" s="8" t="s">
        <v>2459</v>
      </c>
      <c r="G152" s="7">
        <v>44012</v>
      </c>
      <c r="H152">
        <v>4</v>
      </c>
      <c r="I152" t="s">
        <v>73</v>
      </c>
      <c r="J152" t="s">
        <v>5002</v>
      </c>
      <c r="K152" t="s">
        <v>5002</v>
      </c>
      <c r="L152" t="s">
        <v>2462</v>
      </c>
      <c r="M152">
        <v>10000</v>
      </c>
      <c r="R152">
        <v>4753</v>
      </c>
      <c r="S152">
        <v>38206</v>
      </c>
      <c r="T152">
        <v>54926</v>
      </c>
      <c r="U152">
        <v>55290</v>
      </c>
      <c r="V152">
        <v>120426</v>
      </c>
      <c r="W152">
        <v>4854</v>
      </c>
      <c r="X152">
        <v>37251</v>
      </c>
      <c r="Y152">
        <v>41625</v>
      </c>
      <c r="Z152">
        <v>42086</v>
      </c>
      <c r="AA152">
        <v>84521</v>
      </c>
      <c r="AB152">
        <v>4854</v>
      </c>
      <c r="AC152">
        <v>-51</v>
      </c>
      <c r="AD152">
        <v>9619</v>
      </c>
      <c r="AE152">
        <v>6802</v>
      </c>
      <c r="AF152">
        <v>18747</v>
      </c>
      <c r="AG152">
        <v>10188</v>
      </c>
      <c r="AH152">
        <v>15243</v>
      </c>
      <c r="AI152">
        <v>2682</v>
      </c>
      <c r="AJ152">
        <v>9569</v>
      </c>
      <c r="AK152">
        <v>24343</v>
      </c>
      <c r="AL152">
        <v>163</v>
      </c>
      <c r="AM152">
        <v>6314</v>
      </c>
      <c r="AN152">
        <v>242</v>
      </c>
      <c r="AO152">
        <v>11104</v>
      </c>
      <c r="AP152">
        <v>13079</v>
      </c>
      <c r="AQ152">
        <v>113523</v>
      </c>
      <c r="AR152" s="6">
        <v>25.34</v>
      </c>
      <c r="AS152" s="6" t="s">
        <v>52</v>
      </c>
      <c r="AT152" t="s">
        <v>2463</v>
      </c>
      <c r="AU152" t="s">
        <v>2464</v>
      </c>
      <c r="AV152" s="6">
        <v>2.39</v>
      </c>
      <c r="AW152" s="6" t="s">
        <v>5703</v>
      </c>
    </row>
    <row r="153" spans="1:49">
      <c r="A153">
        <v>1831161312</v>
      </c>
      <c r="B153">
        <v>124</v>
      </c>
      <c r="C153" t="s">
        <v>1340</v>
      </c>
      <c r="D153">
        <v>1831161312</v>
      </c>
      <c r="E153" s="10">
        <v>1131831003754</v>
      </c>
      <c r="F153" s="8" t="s">
        <v>1341</v>
      </c>
      <c r="G153" s="7">
        <v>41473</v>
      </c>
      <c r="H153">
        <v>11</v>
      </c>
      <c r="I153" t="s">
        <v>73</v>
      </c>
      <c r="J153" t="s">
        <v>5003</v>
      </c>
      <c r="K153" t="s">
        <v>5003</v>
      </c>
      <c r="L153" t="s">
        <v>1344</v>
      </c>
      <c r="M153">
        <v>10</v>
      </c>
      <c r="R153">
        <v>21033</v>
      </c>
      <c r="S153">
        <v>63686</v>
      </c>
      <c r="T153">
        <v>80541</v>
      </c>
      <c r="U153">
        <v>103728</v>
      </c>
      <c r="V153">
        <v>119880</v>
      </c>
      <c r="W153">
        <v>4580</v>
      </c>
      <c r="X153">
        <v>-9554</v>
      </c>
      <c r="Y153">
        <v>-18298</v>
      </c>
      <c r="Z153">
        <v>17697</v>
      </c>
      <c r="AA153">
        <v>11907</v>
      </c>
      <c r="AB153">
        <v>4580</v>
      </c>
      <c r="AC153">
        <v>51698</v>
      </c>
      <c r="AD153">
        <v>59439</v>
      </c>
      <c r="AE153">
        <v>82380</v>
      </c>
      <c r="AF153">
        <v>103556</v>
      </c>
      <c r="AG153">
        <v>0</v>
      </c>
      <c r="AH153">
        <v>0</v>
      </c>
      <c r="AI153">
        <v>0</v>
      </c>
      <c r="AJ153">
        <v>0</v>
      </c>
      <c r="AK153">
        <v>0</v>
      </c>
      <c r="AL153">
        <v>44107</v>
      </c>
      <c r="AM153">
        <v>80043</v>
      </c>
      <c r="AN153">
        <v>134815</v>
      </c>
      <c r="AO153">
        <v>215453</v>
      </c>
      <c r="AP153">
        <v>327875</v>
      </c>
      <c r="AQ153">
        <v>21</v>
      </c>
      <c r="AR153" s="6">
        <v>5.7</v>
      </c>
      <c r="AS153" s="6" t="s">
        <v>52</v>
      </c>
      <c r="AT153" t="s">
        <v>1345</v>
      </c>
      <c r="AU153" t="s">
        <v>1346</v>
      </c>
      <c r="AV153" s="6" t="s">
        <v>74</v>
      </c>
      <c r="AW153" s="6" t="s">
        <v>5704</v>
      </c>
    </row>
    <row r="154" spans="1:49">
      <c r="A154">
        <v>7715695240</v>
      </c>
      <c r="B154">
        <v>134</v>
      </c>
      <c r="C154" t="s">
        <v>1636</v>
      </c>
      <c r="D154">
        <v>7715695240</v>
      </c>
      <c r="E154" s="10">
        <v>1087746460295</v>
      </c>
      <c r="F154" s="8" t="s">
        <v>1637</v>
      </c>
      <c r="G154" s="7">
        <v>39541</v>
      </c>
      <c r="H154">
        <v>17</v>
      </c>
      <c r="I154" t="s">
        <v>73</v>
      </c>
      <c r="J154" t="s">
        <v>5004</v>
      </c>
      <c r="K154" t="s">
        <v>5004</v>
      </c>
      <c r="L154" t="s">
        <v>1640</v>
      </c>
      <c r="M154">
        <v>10</v>
      </c>
      <c r="R154">
        <v>84642</v>
      </c>
      <c r="S154">
        <v>78579</v>
      </c>
      <c r="T154">
        <v>154513</v>
      </c>
      <c r="U154">
        <v>90435</v>
      </c>
      <c r="V154">
        <v>118325</v>
      </c>
      <c r="W154">
        <v>46927</v>
      </c>
      <c r="X154">
        <v>41436</v>
      </c>
      <c r="Y154">
        <v>146496</v>
      </c>
      <c r="Z154">
        <v>75546</v>
      </c>
      <c r="AA154">
        <v>74768</v>
      </c>
      <c r="AB154">
        <v>46927</v>
      </c>
      <c r="AC154">
        <v>35088</v>
      </c>
      <c r="AD154">
        <v>4878</v>
      </c>
      <c r="AE154">
        <v>12907</v>
      </c>
      <c r="AF154">
        <v>41940</v>
      </c>
      <c r="AG154">
        <v>0</v>
      </c>
      <c r="AH154">
        <v>0</v>
      </c>
      <c r="AI154">
        <v>0</v>
      </c>
      <c r="AJ154">
        <v>0</v>
      </c>
      <c r="AK154">
        <v>0</v>
      </c>
      <c r="AL154">
        <v>42898</v>
      </c>
      <c r="AM154">
        <v>63440</v>
      </c>
      <c r="AN154">
        <v>72553</v>
      </c>
      <c r="AO154">
        <v>83144</v>
      </c>
      <c r="AP154">
        <v>82420</v>
      </c>
      <c r="AQ154">
        <v>42000</v>
      </c>
      <c r="AR154" s="6">
        <v>1.4</v>
      </c>
      <c r="AS154" s="6" t="s">
        <v>52</v>
      </c>
      <c r="AT154" t="s">
        <v>1641</v>
      </c>
      <c r="AU154" t="s">
        <v>1642</v>
      </c>
      <c r="AV154" s="6" t="s">
        <v>74</v>
      </c>
      <c r="AW154" s="6" t="s">
        <v>5705</v>
      </c>
    </row>
    <row r="155" spans="1:49">
      <c r="A155">
        <v>8601038645</v>
      </c>
      <c r="B155">
        <v>86</v>
      </c>
      <c r="C155" t="s">
        <v>514</v>
      </c>
      <c r="D155">
        <v>8601038645</v>
      </c>
      <c r="E155" s="10">
        <v>1098601001124</v>
      </c>
      <c r="F155" s="8" t="s">
        <v>515</v>
      </c>
      <c r="G155" s="7">
        <v>40010</v>
      </c>
      <c r="H155">
        <v>15</v>
      </c>
      <c r="I155" t="s">
        <v>73</v>
      </c>
      <c r="J155" t="s">
        <v>5005</v>
      </c>
      <c r="K155" t="s">
        <v>5005</v>
      </c>
      <c r="L155" t="s">
        <v>518</v>
      </c>
      <c r="M155">
        <v>625</v>
      </c>
      <c r="R155">
        <v>205116</v>
      </c>
      <c r="S155">
        <v>167457</v>
      </c>
      <c r="T155">
        <v>177357</v>
      </c>
      <c r="U155">
        <v>170971</v>
      </c>
      <c r="V155">
        <v>115835</v>
      </c>
      <c r="W155">
        <v>37233</v>
      </c>
      <c r="X155">
        <v>90412</v>
      </c>
      <c r="Y155">
        <v>77237</v>
      </c>
      <c r="Z155">
        <v>51987</v>
      </c>
      <c r="AA155">
        <v>55020</v>
      </c>
      <c r="AB155">
        <v>37233</v>
      </c>
      <c r="AC155">
        <v>45531</v>
      </c>
      <c r="AD155">
        <v>101113</v>
      </c>
      <c r="AE155">
        <v>109116</v>
      </c>
      <c r="AF155">
        <v>55530</v>
      </c>
      <c r="AG155">
        <v>124050</v>
      </c>
      <c r="AH155">
        <v>0</v>
      </c>
      <c r="AI155">
        <v>0</v>
      </c>
      <c r="AJ155">
        <v>0</v>
      </c>
      <c r="AK155">
        <v>0</v>
      </c>
      <c r="AL155">
        <v>67735</v>
      </c>
      <c r="AM155">
        <v>136357</v>
      </c>
      <c r="AN155">
        <v>120791</v>
      </c>
      <c r="AO155">
        <v>67992</v>
      </c>
      <c r="AP155">
        <v>40753</v>
      </c>
      <c r="AQ155">
        <v>0</v>
      </c>
      <c r="AR155" s="6">
        <v>0.56999999999999995</v>
      </c>
      <c r="AS155" s="6" t="s">
        <v>52</v>
      </c>
      <c r="AT155" t="s">
        <v>519</v>
      </c>
      <c r="AU155" t="s">
        <v>520</v>
      </c>
      <c r="AV155" s="6">
        <v>0</v>
      </c>
      <c r="AW155" s="6" t="s">
        <v>5706</v>
      </c>
    </row>
    <row r="156" spans="1:49">
      <c r="A156">
        <v>7709864388</v>
      </c>
      <c r="B156">
        <v>165</v>
      </c>
      <c r="C156" t="s">
        <v>2506</v>
      </c>
      <c r="D156">
        <v>7709864388</v>
      </c>
      <c r="E156" s="10">
        <v>1107746881087</v>
      </c>
      <c r="F156" s="8" t="s">
        <v>2507</v>
      </c>
      <c r="G156" s="7">
        <v>40479</v>
      </c>
      <c r="H156">
        <v>14</v>
      </c>
      <c r="I156" t="s">
        <v>73</v>
      </c>
      <c r="J156" t="s">
        <v>5007</v>
      </c>
      <c r="K156" t="s">
        <v>5006</v>
      </c>
      <c r="L156" t="s">
        <v>2510</v>
      </c>
      <c r="M156">
        <v>6000</v>
      </c>
      <c r="R156">
        <v>31976</v>
      </c>
      <c r="S156">
        <v>55947</v>
      </c>
      <c r="T156">
        <v>41348</v>
      </c>
      <c r="U156">
        <v>58894</v>
      </c>
      <c r="V156">
        <v>115172</v>
      </c>
      <c r="W156">
        <v>16610</v>
      </c>
      <c r="X156">
        <v>38219</v>
      </c>
      <c r="Y156">
        <v>46365</v>
      </c>
      <c r="Z156">
        <v>74611</v>
      </c>
      <c r="AA156">
        <v>126967</v>
      </c>
      <c r="AB156">
        <v>16610</v>
      </c>
      <c r="AC156">
        <v>14853</v>
      </c>
      <c r="AD156">
        <v>-6316</v>
      </c>
      <c r="AE156">
        <v>-17501</v>
      </c>
      <c r="AF156">
        <v>-13410</v>
      </c>
      <c r="AG156">
        <v>0</v>
      </c>
      <c r="AH156">
        <v>0</v>
      </c>
      <c r="AI156">
        <v>0</v>
      </c>
      <c r="AJ156">
        <v>0</v>
      </c>
      <c r="AK156">
        <v>0</v>
      </c>
      <c r="AL156">
        <v>35491</v>
      </c>
      <c r="AM156">
        <v>26737</v>
      </c>
      <c r="AN156">
        <v>47047</v>
      </c>
      <c r="AO156">
        <v>73283</v>
      </c>
      <c r="AP156">
        <v>87968</v>
      </c>
      <c r="AQ156">
        <v>65113</v>
      </c>
      <c r="AR156" s="6">
        <v>3.6</v>
      </c>
      <c r="AS156" s="6" t="s">
        <v>52</v>
      </c>
      <c r="AT156" t="s">
        <v>2511</v>
      </c>
      <c r="AU156" t="s">
        <v>82</v>
      </c>
      <c r="AV156" s="6" t="s">
        <v>74</v>
      </c>
      <c r="AW156" s="6" t="s">
        <v>5707</v>
      </c>
    </row>
    <row r="157" spans="1:49">
      <c r="A157">
        <v>1901107255</v>
      </c>
      <c r="B157">
        <v>113</v>
      </c>
      <c r="C157" t="s">
        <v>2675</v>
      </c>
      <c r="D157">
        <v>1901107255</v>
      </c>
      <c r="E157" s="10">
        <v>1121901001958</v>
      </c>
      <c r="F157" s="8" t="s">
        <v>2676</v>
      </c>
      <c r="G157" s="7">
        <v>41044</v>
      </c>
      <c r="H157">
        <v>12</v>
      </c>
      <c r="I157" t="s">
        <v>73</v>
      </c>
      <c r="J157" t="s">
        <v>4851</v>
      </c>
      <c r="K157" t="s">
        <v>5008</v>
      </c>
      <c r="L157" t="s">
        <v>2678</v>
      </c>
      <c r="M157">
        <v>40</v>
      </c>
      <c r="R157">
        <v>30801</v>
      </c>
      <c r="S157">
        <v>37631</v>
      </c>
      <c r="T157">
        <v>78108</v>
      </c>
      <c r="U157">
        <v>123735</v>
      </c>
      <c r="V157">
        <v>111320</v>
      </c>
      <c r="W157">
        <v>19004</v>
      </c>
      <c r="X157">
        <v>28039</v>
      </c>
      <c r="Y157">
        <v>86854</v>
      </c>
      <c r="Z157">
        <v>117026</v>
      </c>
      <c r="AA157">
        <v>105920</v>
      </c>
      <c r="AB157">
        <v>19004</v>
      </c>
      <c r="AC157">
        <v>5226</v>
      </c>
      <c r="AD157">
        <v>-32515</v>
      </c>
      <c r="AE157">
        <v>5473</v>
      </c>
      <c r="AF157">
        <v>2227</v>
      </c>
      <c r="AG157">
        <v>19831</v>
      </c>
      <c r="AH157">
        <v>11737</v>
      </c>
      <c r="AI157">
        <v>11737</v>
      </c>
      <c r="AJ157">
        <v>0</v>
      </c>
      <c r="AK157">
        <v>0</v>
      </c>
      <c r="AL157">
        <v>50445</v>
      </c>
      <c r="AM157">
        <v>33025</v>
      </c>
      <c r="AN157">
        <v>21271</v>
      </c>
      <c r="AO157">
        <v>47162</v>
      </c>
      <c r="AP157">
        <v>24960</v>
      </c>
      <c r="AQ157">
        <v>0</v>
      </c>
      <c r="AR157" s="6">
        <v>3.61</v>
      </c>
      <c r="AS157" s="6" t="s">
        <v>52</v>
      </c>
      <c r="AT157" t="s">
        <v>2679</v>
      </c>
      <c r="AU157" t="s">
        <v>2680</v>
      </c>
      <c r="AV157" s="6">
        <v>0</v>
      </c>
      <c r="AW157" s="6" t="s">
        <v>5708</v>
      </c>
    </row>
    <row r="158" spans="1:49">
      <c r="A158">
        <v>7743165125</v>
      </c>
      <c r="B158">
        <v>147</v>
      </c>
      <c r="C158" t="s">
        <v>3060</v>
      </c>
      <c r="D158">
        <v>7743165125</v>
      </c>
      <c r="E158" s="10">
        <v>1167746695423</v>
      </c>
      <c r="F158" s="8" t="s">
        <v>3061</v>
      </c>
      <c r="G158" s="7">
        <v>42576</v>
      </c>
      <c r="H158">
        <v>8</v>
      </c>
      <c r="I158" t="s">
        <v>73</v>
      </c>
      <c r="J158" t="s">
        <v>74</v>
      </c>
      <c r="K158" t="s">
        <v>5009</v>
      </c>
      <c r="L158" t="s">
        <v>3063</v>
      </c>
      <c r="M158">
        <v>35</v>
      </c>
      <c r="R158">
        <v>47640</v>
      </c>
      <c r="S158">
        <v>85992</v>
      </c>
      <c r="T158">
        <v>55163</v>
      </c>
      <c r="U158">
        <v>118706</v>
      </c>
      <c r="V158">
        <v>110271</v>
      </c>
      <c r="W158">
        <v>63</v>
      </c>
      <c r="X158">
        <v>77468</v>
      </c>
      <c r="Y158">
        <v>46371</v>
      </c>
      <c r="Z158">
        <v>104986</v>
      </c>
      <c r="AA158">
        <v>97141</v>
      </c>
      <c r="AB158">
        <v>63</v>
      </c>
      <c r="AC158">
        <v>5976</v>
      </c>
      <c r="AD158">
        <v>5142</v>
      </c>
      <c r="AE158">
        <v>6400</v>
      </c>
      <c r="AF158">
        <v>6253</v>
      </c>
      <c r="AG158">
        <v>1110</v>
      </c>
      <c r="AH158">
        <v>0</v>
      </c>
      <c r="AI158">
        <v>0</v>
      </c>
      <c r="AJ158">
        <v>0</v>
      </c>
      <c r="AK158">
        <v>0</v>
      </c>
      <c r="AL158">
        <v>1772</v>
      </c>
      <c r="AM158">
        <v>8499</v>
      </c>
      <c r="AN158">
        <v>73892</v>
      </c>
      <c r="AO158">
        <v>88091</v>
      </c>
      <c r="AP158">
        <v>88865</v>
      </c>
      <c r="AQ158">
        <v>48570</v>
      </c>
      <c r="AR158" s="6">
        <v>2.3199999999999998</v>
      </c>
      <c r="AS158" s="6" t="s">
        <v>52</v>
      </c>
      <c r="AT158" t="s">
        <v>3064</v>
      </c>
      <c r="AU158" t="s">
        <v>3065</v>
      </c>
      <c r="AV158" s="6">
        <v>0</v>
      </c>
      <c r="AW158" s="6" t="s">
        <v>5709</v>
      </c>
    </row>
    <row r="159" spans="1:49">
      <c r="A159">
        <v>1001219735</v>
      </c>
      <c r="B159">
        <v>123</v>
      </c>
      <c r="C159" t="s">
        <v>373</v>
      </c>
      <c r="D159">
        <v>1001219735</v>
      </c>
      <c r="E159" s="10">
        <v>1091001002509</v>
      </c>
      <c r="F159" s="8" t="s">
        <v>374</v>
      </c>
      <c r="G159" s="7">
        <v>39869</v>
      </c>
      <c r="H159">
        <v>16</v>
      </c>
      <c r="I159" t="s">
        <v>73</v>
      </c>
      <c r="J159" t="s">
        <v>5011</v>
      </c>
      <c r="K159" t="s">
        <v>5010</v>
      </c>
      <c r="L159" t="s">
        <v>377</v>
      </c>
      <c r="M159">
        <v>10</v>
      </c>
      <c r="R159">
        <v>62548</v>
      </c>
      <c r="S159">
        <v>95708</v>
      </c>
      <c r="T159">
        <v>101679</v>
      </c>
      <c r="U159">
        <v>103936</v>
      </c>
      <c r="V159">
        <v>109938</v>
      </c>
      <c r="W159">
        <v>43456</v>
      </c>
      <c r="X159">
        <v>51918</v>
      </c>
      <c r="Y159">
        <v>40532</v>
      </c>
      <c r="Z159">
        <v>49449</v>
      </c>
      <c r="AA159">
        <v>57518</v>
      </c>
      <c r="AB159">
        <v>43456</v>
      </c>
      <c r="AC159">
        <v>39062</v>
      </c>
      <c r="AD159">
        <v>56526</v>
      </c>
      <c r="AE159">
        <v>53785</v>
      </c>
      <c r="AF159">
        <v>50505</v>
      </c>
      <c r="AG159">
        <v>56612</v>
      </c>
      <c r="AH159">
        <v>44484</v>
      </c>
      <c r="AI159">
        <v>63397</v>
      </c>
      <c r="AJ159">
        <v>85343</v>
      </c>
      <c r="AK159">
        <v>195197</v>
      </c>
      <c r="AL159">
        <v>7661</v>
      </c>
      <c r="AM159">
        <v>9775</v>
      </c>
      <c r="AN159">
        <v>15385</v>
      </c>
      <c r="AO159">
        <v>33595</v>
      </c>
      <c r="AP159">
        <v>17877</v>
      </c>
      <c r="AQ159">
        <v>27486</v>
      </c>
      <c r="AR159" s="6">
        <v>1.76</v>
      </c>
      <c r="AS159" s="6" t="s">
        <v>52</v>
      </c>
      <c r="AT159" t="s">
        <v>378</v>
      </c>
      <c r="AU159" t="s">
        <v>82</v>
      </c>
      <c r="AV159" s="6">
        <v>3.45</v>
      </c>
      <c r="AW159" s="6" t="s">
        <v>5710</v>
      </c>
    </row>
    <row r="160" spans="1:49">
      <c r="A160">
        <v>6168074571</v>
      </c>
      <c r="B160">
        <v>145</v>
      </c>
      <c r="C160" t="s">
        <v>1098</v>
      </c>
      <c r="D160">
        <v>6168074571</v>
      </c>
      <c r="E160" s="10">
        <v>1156196031595</v>
      </c>
      <c r="F160" s="8" t="s">
        <v>1099</v>
      </c>
      <c r="G160" s="7">
        <v>42046</v>
      </c>
      <c r="H160">
        <v>10</v>
      </c>
      <c r="I160" t="s">
        <v>73</v>
      </c>
      <c r="J160" t="s">
        <v>5013</v>
      </c>
      <c r="K160" t="s">
        <v>5012</v>
      </c>
      <c r="L160" t="s">
        <v>1100</v>
      </c>
      <c r="M160">
        <v>10</v>
      </c>
      <c r="R160">
        <v>26459</v>
      </c>
      <c r="S160">
        <v>36286</v>
      </c>
      <c r="T160">
        <v>50273</v>
      </c>
      <c r="U160">
        <v>78552</v>
      </c>
      <c r="V160">
        <v>108950</v>
      </c>
      <c r="W160">
        <v>5987</v>
      </c>
      <c r="X160">
        <v>9154</v>
      </c>
      <c r="Y160">
        <v>15683</v>
      </c>
      <c r="Z160">
        <v>16574</v>
      </c>
      <c r="AA160">
        <v>25427</v>
      </c>
      <c r="AB160">
        <v>5987</v>
      </c>
      <c r="AC160">
        <v>25800</v>
      </c>
      <c r="AD160">
        <v>32647</v>
      </c>
      <c r="AE160">
        <v>58324</v>
      </c>
      <c r="AF160">
        <v>78631</v>
      </c>
      <c r="AG160">
        <v>0</v>
      </c>
      <c r="AH160">
        <v>0</v>
      </c>
      <c r="AI160">
        <v>0</v>
      </c>
      <c r="AJ160">
        <v>0</v>
      </c>
      <c r="AK160">
        <v>0</v>
      </c>
      <c r="AL160">
        <v>20378</v>
      </c>
      <c r="AM160">
        <v>33240</v>
      </c>
      <c r="AN160">
        <v>42865</v>
      </c>
      <c r="AO160">
        <v>53018</v>
      </c>
      <c r="AP160">
        <v>77986</v>
      </c>
      <c r="AQ160">
        <v>0</v>
      </c>
      <c r="AR160" s="6">
        <v>4.12</v>
      </c>
      <c r="AS160" s="6" t="s">
        <v>52</v>
      </c>
      <c r="AT160" t="s">
        <v>1101</v>
      </c>
      <c r="AU160" t="s">
        <v>1102</v>
      </c>
      <c r="AV160" s="6" t="s">
        <v>74</v>
      </c>
      <c r="AW160" s="6" t="s">
        <v>5711</v>
      </c>
    </row>
    <row r="161" spans="1:49">
      <c r="A161">
        <v>1655459196</v>
      </c>
      <c r="B161">
        <v>69</v>
      </c>
      <c r="C161" t="s">
        <v>2715</v>
      </c>
      <c r="D161">
        <v>1655459196</v>
      </c>
      <c r="E161" s="10">
        <v>1211600044072</v>
      </c>
      <c r="F161" s="8" t="s">
        <v>2716</v>
      </c>
      <c r="G161" s="7">
        <v>44364</v>
      </c>
      <c r="H161">
        <v>3</v>
      </c>
      <c r="I161" t="s">
        <v>73</v>
      </c>
      <c r="J161" t="s">
        <v>5014</v>
      </c>
      <c r="K161" t="s">
        <v>5014</v>
      </c>
      <c r="L161" t="s">
        <v>2719</v>
      </c>
      <c r="M161">
        <v>10000</v>
      </c>
      <c r="R161">
        <v>0</v>
      </c>
      <c r="S161">
        <v>53141</v>
      </c>
      <c r="T161">
        <v>106217</v>
      </c>
      <c r="U161">
        <v>270242</v>
      </c>
      <c r="V161">
        <v>105728</v>
      </c>
      <c r="W161">
        <v>0</v>
      </c>
      <c r="X161">
        <v>5907</v>
      </c>
      <c r="Y161">
        <v>31037</v>
      </c>
      <c r="Z161">
        <v>201826</v>
      </c>
      <c r="AA161">
        <v>371562</v>
      </c>
      <c r="AB161">
        <v>0</v>
      </c>
      <c r="AC161">
        <v>47202</v>
      </c>
      <c r="AD161">
        <v>57092</v>
      </c>
      <c r="AE161">
        <v>48989</v>
      </c>
      <c r="AF161">
        <v>-283336</v>
      </c>
      <c r="AG161">
        <v>0</v>
      </c>
      <c r="AH161">
        <v>0</v>
      </c>
      <c r="AI161">
        <v>53400</v>
      </c>
      <c r="AJ161">
        <v>123650</v>
      </c>
      <c r="AK161">
        <v>0</v>
      </c>
      <c r="AL161">
        <v>0</v>
      </c>
      <c r="AM161">
        <v>52826</v>
      </c>
      <c r="AN161">
        <v>52812</v>
      </c>
      <c r="AO161">
        <v>36354</v>
      </c>
      <c r="AP161">
        <v>9049</v>
      </c>
      <c r="AQ161">
        <v>135450</v>
      </c>
      <c r="AR161" s="6">
        <v>1.99</v>
      </c>
      <c r="AS161" s="6" t="s">
        <v>52</v>
      </c>
      <c r="AT161" t="s">
        <v>2720</v>
      </c>
      <c r="AU161" t="s">
        <v>2721</v>
      </c>
      <c r="AV161" s="6">
        <v>0</v>
      </c>
      <c r="AW161" s="6" t="s">
        <v>5712</v>
      </c>
    </row>
    <row r="162" spans="1:49">
      <c r="A162">
        <v>1838016040</v>
      </c>
      <c r="B162">
        <v>452</v>
      </c>
      <c r="C162" t="s">
        <v>3468</v>
      </c>
      <c r="D162">
        <v>1838016040</v>
      </c>
      <c r="E162" s="10">
        <v>1141838001700</v>
      </c>
      <c r="F162" s="8" t="s">
        <v>3469</v>
      </c>
      <c r="G162" s="7">
        <v>41940</v>
      </c>
      <c r="H162">
        <v>10</v>
      </c>
      <c r="I162" t="s">
        <v>73</v>
      </c>
      <c r="J162" t="s">
        <v>5015</v>
      </c>
      <c r="K162" t="s">
        <v>5015</v>
      </c>
      <c r="L162" t="s">
        <v>3472</v>
      </c>
      <c r="M162">
        <v>10000</v>
      </c>
      <c r="R162">
        <v>0</v>
      </c>
      <c r="S162">
        <v>0</v>
      </c>
      <c r="T162">
        <v>0</v>
      </c>
      <c r="U162">
        <v>0</v>
      </c>
      <c r="V162">
        <v>105405</v>
      </c>
      <c r="W162">
        <v>457</v>
      </c>
      <c r="X162">
        <v>457</v>
      </c>
      <c r="Y162">
        <v>0</v>
      </c>
      <c r="Z162">
        <v>218</v>
      </c>
      <c r="AA162">
        <v>18957</v>
      </c>
      <c r="AB162">
        <v>457</v>
      </c>
      <c r="AC162">
        <v>-457</v>
      </c>
      <c r="AD162">
        <v>0</v>
      </c>
      <c r="AE162">
        <v>-218</v>
      </c>
      <c r="AF162">
        <v>86195</v>
      </c>
      <c r="AG162">
        <v>0</v>
      </c>
      <c r="AH162">
        <v>0</v>
      </c>
      <c r="AI162">
        <v>0</v>
      </c>
      <c r="AJ162">
        <v>0</v>
      </c>
      <c r="AK162">
        <v>0</v>
      </c>
      <c r="AL162">
        <v>50</v>
      </c>
      <c r="AM162">
        <v>0</v>
      </c>
      <c r="AN162">
        <v>0</v>
      </c>
      <c r="AO162">
        <v>45</v>
      </c>
      <c r="AP162">
        <v>102932</v>
      </c>
      <c r="AQ162">
        <v>1083</v>
      </c>
      <c r="AR162" s="6" t="s">
        <v>74</v>
      </c>
      <c r="AS162" s="6" t="s">
        <v>52</v>
      </c>
      <c r="AT162" t="s">
        <v>3473</v>
      </c>
      <c r="AU162" t="s">
        <v>3474</v>
      </c>
      <c r="AV162" s="6" t="s">
        <v>74</v>
      </c>
      <c r="AW162" s="6" t="s">
        <v>5713</v>
      </c>
    </row>
    <row r="163" spans="1:49">
      <c r="A163">
        <v>7203326272</v>
      </c>
      <c r="B163">
        <v>129</v>
      </c>
      <c r="C163" t="s">
        <v>1423</v>
      </c>
      <c r="D163">
        <v>7203326272</v>
      </c>
      <c r="E163" s="10">
        <v>1147232051230</v>
      </c>
      <c r="F163" s="8" t="s">
        <v>1424</v>
      </c>
      <c r="G163" s="7">
        <v>41957</v>
      </c>
      <c r="H163">
        <v>10</v>
      </c>
      <c r="I163" t="s">
        <v>73</v>
      </c>
      <c r="J163" t="s">
        <v>5016</v>
      </c>
      <c r="K163" t="s">
        <v>5016</v>
      </c>
      <c r="L163" t="s">
        <v>1427</v>
      </c>
      <c r="M163">
        <v>10</v>
      </c>
      <c r="R163">
        <v>36395</v>
      </c>
      <c r="S163">
        <v>68963</v>
      </c>
      <c r="T163">
        <v>79212</v>
      </c>
      <c r="U163">
        <v>96027</v>
      </c>
      <c r="V163">
        <v>104882</v>
      </c>
      <c r="W163">
        <v>5710</v>
      </c>
      <c r="X163">
        <v>32362</v>
      </c>
      <c r="Y163">
        <v>65585</v>
      </c>
      <c r="Z163">
        <v>68388</v>
      </c>
      <c r="AA163">
        <v>87628</v>
      </c>
      <c r="AB163">
        <v>5710</v>
      </c>
      <c r="AC163">
        <v>34950</v>
      </c>
      <c r="AD163">
        <v>10964</v>
      </c>
      <c r="AE163">
        <v>24306</v>
      </c>
      <c r="AF163">
        <v>13695</v>
      </c>
      <c r="AG163">
        <v>0</v>
      </c>
      <c r="AH163">
        <v>0</v>
      </c>
      <c r="AI163">
        <v>0</v>
      </c>
      <c r="AJ163">
        <v>0</v>
      </c>
      <c r="AK163">
        <v>0</v>
      </c>
      <c r="AL163">
        <v>89346</v>
      </c>
      <c r="AM163">
        <v>106721</v>
      </c>
      <c r="AN163">
        <v>120639</v>
      </c>
      <c r="AO163">
        <v>140919</v>
      </c>
      <c r="AP163">
        <v>152238</v>
      </c>
      <c r="AQ163">
        <v>0</v>
      </c>
      <c r="AR163" s="6">
        <v>2.88</v>
      </c>
      <c r="AS163" s="6" t="s">
        <v>52</v>
      </c>
      <c r="AT163" t="s">
        <v>1428</v>
      </c>
      <c r="AU163" t="s">
        <v>1429</v>
      </c>
      <c r="AV163" s="6" t="s">
        <v>74</v>
      </c>
      <c r="AW163" s="6" t="s">
        <v>5714</v>
      </c>
    </row>
    <row r="164" spans="1:49">
      <c r="A164">
        <v>5836658948</v>
      </c>
      <c r="B164">
        <v>100</v>
      </c>
      <c r="C164" t="s">
        <v>795</v>
      </c>
      <c r="D164">
        <v>5836658948</v>
      </c>
      <c r="E164" s="10">
        <v>1135836004446</v>
      </c>
      <c r="F164" s="8" t="s">
        <v>796</v>
      </c>
      <c r="G164" s="7">
        <v>41620</v>
      </c>
      <c r="H164">
        <v>11</v>
      </c>
      <c r="I164" t="s">
        <v>73</v>
      </c>
      <c r="J164" t="s">
        <v>5018</v>
      </c>
      <c r="K164" t="s">
        <v>5017</v>
      </c>
      <c r="L164" t="s">
        <v>799</v>
      </c>
      <c r="M164">
        <v>40</v>
      </c>
      <c r="R164">
        <v>66326</v>
      </c>
      <c r="S164">
        <v>111553</v>
      </c>
      <c r="T164">
        <v>73798</v>
      </c>
      <c r="U164">
        <v>148431</v>
      </c>
      <c r="V164">
        <v>104237</v>
      </c>
      <c r="W164">
        <v>73191</v>
      </c>
      <c r="X164">
        <v>146104</v>
      </c>
      <c r="Y164">
        <v>35884</v>
      </c>
      <c r="Z164">
        <v>85838</v>
      </c>
      <c r="AA164">
        <v>98125</v>
      </c>
      <c r="AB164">
        <v>73191</v>
      </c>
      <c r="AC164">
        <v>-39429</v>
      </c>
      <c r="AD164">
        <v>33646</v>
      </c>
      <c r="AE164">
        <v>55520</v>
      </c>
      <c r="AF164">
        <v>1724</v>
      </c>
      <c r="AG164">
        <v>0</v>
      </c>
      <c r="AH164">
        <v>0</v>
      </c>
      <c r="AI164">
        <v>750</v>
      </c>
      <c r="AJ164">
        <v>150</v>
      </c>
      <c r="AK164">
        <v>150</v>
      </c>
      <c r="AL164">
        <v>3104</v>
      </c>
      <c r="AM164">
        <v>12653</v>
      </c>
      <c r="AN164">
        <v>1906</v>
      </c>
      <c r="AO164">
        <v>1634</v>
      </c>
      <c r="AP164">
        <v>1683</v>
      </c>
      <c r="AQ164">
        <v>7078</v>
      </c>
      <c r="AR164" s="6">
        <v>1.57</v>
      </c>
      <c r="AS164" s="6" t="s">
        <v>52</v>
      </c>
      <c r="AT164" t="s">
        <v>800</v>
      </c>
      <c r="AU164" t="s">
        <v>801</v>
      </c>
      <c r="AV164" s="6">
        <v>0.2</v>
      </c>
      <c r="AW164" s="6" t="s">
        <v>5715</v>
      </c>
    </row>
    <row r="165" spans="1:49">
      <c r="A165">
        <v>6316220412</v>
      </c>
      <c r="B165">
        <v>167</v>
      </c>
      <c r="C165" t="s">
        <v>454</v>
      </c>
      <c r="D165">
        <v>6316220412</v>
      </c>
      <c r="E165" s="10">
        <v>1166313083265</v>
      </c>
      <c r="F165" s="8" t="s">
        <v>455</v>
      </c>
      <c r="G165" s="7">
        <v>42466</v>
      </c>
      <c r="H165">
        <v>9</v>
      </c>
      <c r="I165" t="s">
        <v>73</v>
      </c>
      <c r="J165" t="s">
        <v>5020</v>
      </c>
      <c r="K165" t="s">
        <v>5019</v>
      </c>
      <c r="L165" t="s">
        <v>458</v>
      </c>
      <c r="M165">
        <v>1950</v>
      </c>
      <c r="R165">
        <v>38403</v>
      </c>
      <c r="S165">
        <v>50931</v>
      </c>
      <c r="T165">
        <v>50846</v>
      </c>
      <c r="U165">
        <v>57766</v>
      </c>
      <c r="V165">
        <v>103798</v>
      </c>
      <c r="W165">
        <v>9142</v>
      </c>
      <c r="X165">
        <v>5303</v>
      </c>
      <c r="Y165">
        <v>27383</v>
      </c>
      <c r="Z165">
        <v>16115</v>
      </c>
      <c r="AA165">
        <v>70721</v>
      </c>
      <c r="AB165">
        <v>9142</v>
      </c>
      <c r="AC165">
        <v>7160</v>
      </c>
      <c r="AD165">
        <v>7560</v>
      </c>
      <c r="AE165">
        <v>8397</v>
      </c>
      <c r="AF165">
        <v>8962</v>
      </c>
      <c r="AG165">
        <v>83690</v>
      </c>
      <c r="AH165">
        <v>212</v>
      </c>
      <c r="AI165">
        <v>99154</v>
      </c>
      <c r="AJ165">
        <v>109306</v>
      </c>
      <c r="AK165">
        <v>119166</v>
      </c>
      <c r="AL165">
        <v>412195</v>
      </c>
      <c r="AM165">
        <v>771177</v>
      </c>
      <c r="AN165">
        <v>1099325</v>
      </c>
      <c r="AO165">
        <v>1423088</v>
      </c>
      <c r="AP165">
        <v>182156</v>
      </c>
      <c r="AQ165">
        <v>105</v>
      </c>
      <c r="AR165" s="6">
        <v>2.7</v>
      </c>
      <c r="AS165" s="6" t="s">
        <v>52</v>
      </c>
      <c r="AT165" t="s">
        <v>459</v>
      </c>
      <c r="AU165" t="s">
        <v>460</v>
      </c>
      <c r="AV165" s="6">
        <v>1.42</v>
      </c>
      <c r="AW165" s="6" t="s">
        <v>5716</v>
      </c>
    </row>
    <row r="166" spans="1:49">
      <c r="A166">
        <v>2901305805</v>
      </c>
      <c r="B166">
        <v>140</v>
      </c>
      <c r="C166" t="s">
        <v>2876</v>
      </c>
      <c r="D166">
        <v>2901305805</v>
      </c>
      <c r="E166" s="10">
        <v>1212900003238</v>
      </c>
      <c r="F166" s="8" t="s">
        <v>2877</v>
      </c>
      <c r="G166" s="7">
        <v>44321</v>
      </c>
      <c r="H166">
        <v>3</v>
      </c>
      <c r="I166" t="s">
        <v>73</v>
      </c>
      <c r="J166" t="s">
        <v>5022</v>
      </c>
      <c r="K166" t="s">
        <v>5021</v>
      </c>
      <c r="L166" t="s">
        <v>2880</v>
      </c>
      <c r="M166">
        <v>200</v>
      </c>
      <c r="R166">
        <v>0</v>
      </c>
      <c r="S166">
        <v>17095</v>
      </c>
      <c r="T166">
        <v>84560</v>
      </c>
      <c r="U166">
        <v>66594</v>
      </c>
      <c r="V166">
        <v>103425</v>
      </c>
      <c r="W166">
        <v>0</v>
      </c>
      <c r="X166">
        <v>963</v>
      </c>
      <c r="Y166">
        <v>5164</v>
      </c>
      <c r="Z166">
        <v>7388</v>
      </c>
      <c r="AA166">
        <v>21267</v>
      </c>
      <c r="AB166">
        <v>0</v>
      </c>
      <c r="AC166">
        <v>16132</v>
      </c>
      <c r="AD166">
        <v>79362</v>
      </c>
      <c r="AE166">
        <v>58980</v>
      </c>
      <c r="AF166">
        <v>79953</v>
      </c>
      <c r="AG166">
        <v>0</v>
      </c>
      <c r="AH166">
        <v>0</v>
      </c>
      <c r="AI166">
        <v>0</v>
      </c>
      <c r="AJ166">
        <v>0</v>
      </c>
      <c r="AK166">
        <v>0</v>
      </c>
      <c r="AL166">
        <v>0</v>
      </c>
      <c r="AM166">
        <v>17770</v>
      </c>
      <c r="AN166">
        <v>100769</v>
      </c>
      <c r="AO166">
        <v>161609</v>
      </c>
      <c r="AP166">
        <v>195468</v>
      </c>
      <c r="AQ166">
        <v>10531</v>
      </c>
      <c r="AR166" s="6">
        <v>6.05</v>
      </c>
      <c r="AS166" s="6" t="s">
        <v>52</v>
      </c>
      <c r="AT166" t="s">
        <v>2881</v>
      </c>
      <c r="AU166" t="s">
        <v>2882</v>
      </c>
      <c r="AV166" s="6" t="s">
        <v>74</v>
      </c>
      <c r="AW166" s="6" t="s">
        <v>5717</v>
      </c>
    </row>
    <row r="167" spans="1:49">
      <c r="A167">
        <v>7804630189</v>
      </c>
      <c r="B167">
        <v>204</v>
      </c>
      <c r="C167" t="s">
        <v>2198</v>
      </c>
      <c r="D167">
        <v>7804630189</v>
      </c>
      <c r="E167" s="10">
        <v>1187847309066</v>
      </c>
      <c r="F167" s="8" t="s">
        <v>2199</v>
      </c>
      <c r="G167" s="7">
        <v>43403</v>
      </c>
      <c r="H167">
        <v>6</v>
      </c>
      <c r="I167" t="s">
        <v>73</v>
      </c>
      <c r="J167" t="s">
        <v>5023</v>
      </c>
      <c r="K167" t="s">
        <v>5023</v>
      </c>
      <c r="L167" t="s">
        <v>2202</v>
      </c>
      <c r="M167">
        <v>10000</v>
      </c>
      <c r="R167">
        <v>670</v>
      </c>
      <c r="S167">
        <v>1775</v>
      </c>
      <c r="T167">
        <v>18069</v>
      </c>
      <c r="U167">
        <v>37393</v>
      </c>
      <c r="V167">
        <v>102065</v>
      </c>
      <c r="W167">
        <v>828</v>
      </c>
      <c r="X167">
        <v>1576</v>
      </c>
      <c r="Y167">
        <v>9257</v>
      </c>
      <c r="Z167">
        <v>30304</v>
      </c>
      <c r="AA167">
        <v>25844</v>
      </c>
      <c r="AB167">
        <v>828</v>
      </c>
      <c r="AC167">
        <v>144</v>
      </c>
      <c r="AD167">
        <v>8636</v>
      </c>
      <c r="AE167">
        <v>7071</v>
      </c>
      <c r="AF167">
        <v>76201</v>
      </c>
      <c r="AG167">
        <v>0</v>
      </c>
      <c r="AH167">
        <v>0</v>
      </c>
      <c r="AI167">
        <v>4270</v>
      </c>
      <c r="AJ167">
        <v>4355</v>
      </c>
      <c r="AK167">
        <v>0</v>
      </c>
      <c r="AL167">
        <v>19197</v>
      </c>
      <c r="AM167">
        <v>30460</v>
      </c>
      <c r="AN167">
        <v>34012</v>
      </c>
      <c r="AO167">
        <v>30389</v>
      </c>
      <c r="AP167">
        <v>30389</v>
      </c>
      <c r="AQ167">
        <v>10350</v>
      </c>
      <c r="AR167" s="6">
        <v>152.34</v>
      </c>
      <c r="AS167" s="6" t="s">
        <v>52</v>
      </c>
      <c r="AT167" t="s">
        <v>2203</v>
      </c>
      <c r="AU167" t="s">
        <v>2204</v>
      </c>
      <c r="AV167" s="6">
        <v>0</v>
      </c>
      <c r="AW167" s="6" t="s">
        <v>6044</v>
      </c>
    </row>
    <row r="168" spans="1:49">
      <c r="A168">
        <v>7736551151</v>
      </c>
      <c r="B168">
        <v>294</v>
      </c>
      <c r="C168" t="s">
        <v>507</v>
      </c>
      <c r="D168">
        <v>7736551151</v>
      </c>
      <c r="E168" s="10">
        <v>1067760708949</v>
      </c>
      <c r="F168" s="8" t="s">
        <v>508</v>
      </c>
      <c r="G168" s="7">
        <v>39058</v>
      </c>
      <c r="H168">
        <v>18</v>
      </c>
      <c r="I168" t="s">
        <v>73</v>
      </c>
      <c r="J168" t="s">
        <v>5025</v>
      </c>
      <c r="K168" t="s">
        <v>5024</v>
      </c>
      <c r="L168" t="s">
        <v>511</v>
      </c>
      <c r="M168">
        <v>5000</v>
      </c>
      <c r="R168">
        <v>62829</v>
      </c>
      <c r="S168">
        <v>75107</v>
      </c>
      <c r="T168">
        <v>80700</v>
      </c>
      <c r="U168">
        <v>104010</v>
      </c>
      <c r="V168">
        <v>101648</v>
      </c>
      <c r="W168">
        <v>61072</v>
      </c>
      <c r="X168">
        <v>73086</v>
      </c>
      <c r="Y168">
        <v>74954</v>
      </c>
      <c r="Z168">
        <v>100473</v>
      </c>
      <c r="AA168">
        <v>100591</v>
      </c>
      <c r="AB168">
        <v>61072</v>
      </c>
      <c r="AC168">
        <v>339</v>
      </c>
      <c r="AD168">
        <v>4884</v>
      </c>
      <c r="AE168">
        <v>2662</v>
      </c>
      <c r="AF168">
        <v>81</v>
      </c>
      <c r="AG168">
        <v>603</v>
      </c>
      <c r="AH168">
        <v>56</v>
      </c>
      <c r="AI168">
        <v>0</v>
      </c>
      <c r="AJ168">
        <v>0</v>
      </c>
      <c r="AK168">
        <v>0</v>
      </c>
      <c r="AL168">
        <v>13658</v>
      </c>
      <c r="AM168">
        <v>21591</v>
      </c>
      <c r="AN168">
        <v>37623</v>
      </c>
      <c r="AO168">
        <v>40361</v>
      </c>
      <c r="AP168">
        <v>40361</v>
      </c>
      <c r="AQ168">
        <v>-2150</v>
      </c>
      <c r="AR168" s="6">
        <v>1.62</v>
      </c>
      <c r="AS168" s="6" t="s">
        <v>52</v>
      </c>
      <c r="AT168" t="s">
        <v>512</v>
      </c>
      <c r="AU168" t="s">
        <v>513</v>
      </c>
      <c r="AV168" s="6">
        <v>0</v>
      </c>
      <c r="AW168" s="6" t="s">
        <v>6058</v>
      </c>
    </row>
    <row r="169" spans="1:49">
      <c r="A169">
        <v>7702686930</v>
      </c>
      <c r="B169">
        <v>125</v>
      </c>
      <c r="C169" t="s">
        <v>433</v>
      </c>
      <c r="D169">
        <v>7702686930</v>
      </c>
      <c r="E169" s="10">
        <v>5087746292585</v>
      </c>
      <c r="F169" s="8" t="s">
        <v>434</v>
      </c>
      <c r="G169" s="7">
        <v>39743</v>
      </c>
      <c r="H169">
        <v>16</v>
      </c>
      <c r="I169" t="s">
        <v>73</v>
      </c>
      <c r="J169" t="s">
        <v>5027</v>
      </c>
      <c r="K169" t="s">
        <v>5026</v>
      </c>
      <c r="L169" t="s">
        <v>437</v>
      </c>
      <c r="M169">
        <v>10</v>
      </c>
      <c r="R169">
        <v>80884</v>
      </c>
      <c r="S169">
        <v>45634</v>
      </c>
      <c r="T169">
        <v>290334</v>
      </c>
      <c r="U169">
        <v>98809</v>
      </c>
      <c r="V169">
        <v>100593</v>
      </c>
      <c r="W169">
        <v>58941</v>
      </c>
      <c r="X169">
        <v>35121</v>
      </c>
      <c r="Y169">
        <v>277548</v>
      </c>
      <c r="Z169">
        <v>59971</v>
      </c>
      <c r="AA169">
        <v>94421</v>
      </c>
      <c r="AB169">
        <v>58941</v>
      </c>
      <c r="AC169">
        <v>3678</v>
      </c>
      <c r="AD169">
        <v>3778</v>
      </c>
      <c r="AE169">
        <v>36368</v>
      </c>
      <c r="AF169">
        <v>3702</v>
      </c>
      <c r="AG169">
        <v>87519</v>
      </c>
      <c r="AH169">
        <v>93664</v>
      </c>
      <c r="AI169">
        <v>63457</v>
      </c>
      <c r="AJ169">
        <v>57657</v>
      </c>
      <c r="AK169">
        <v>29660</v>
      </c>
      <c r="AL169">
        <v>65137</v>
      </c>
      <c r="AM169">
        <v>60574</v>
      </c>
      <c r="AN169">
        <v>28849</v>
      </c>
      <c r="AO169">
        <v>84368</v>
      </c>
      <c r="AP169">
        <v>110804</v>
      </c>
      <c r="AQ169">
        <v>20721</v>
      </c>
      <c r="AR169" s="6">
        <v>1.24</v>
      </c>
      <c r="AS169" s="6" t="s">
        <v>52</v>
      </c>
      <c r="AT169" t="s">
        <v>438</v>
      </c>
      <c r="AU169" t="s">
        <v>439</v>
      </c>
      <c r="AV169" s="6">
        <v>0.34</v>
      </c>
      <c r="AW169" s="6" t="s">
        <v>5718</v>
      </c>
    </row>
    <row r="170" spans="1:49">
      <c r="A170">
        <v>7731324349</v>
      </c>
      <c r="B170">
        <v>159</v>
      </c>
      <c r="C170" t="s">
        <v>878</v>
      </c>
      <c r="D170">
        <v>7731324349</v>
      </c>
      <c r="E170" s="10">
        <v>1167746753899</v>
      </c>
      <c r="F170" s="8" t="s">
        <v>879</v>
      </c>
      <c r="G170" s="7">
        <v>42592</v>
      </c>
      <c r="H170">
        <v>8</v>
      </c>
      <c r="I170" t="s">
        <v>73</v>
      </c>
      <c r="J170" t="s">
        <v>5029</v>
      </c>
      <c r="K170" t="s">
        <v>5028</v>
      </c>
      <c r="L170" t="s">
        <v>882</v>
      </c>
      <c r="M170">
        <v>10</v>
      </c>
      <c r="R170">
        <v>130997</v>
      </c>
      <c r="S170">
        <v>62044</v>
      </c>
      <c r="T170">
        <v>63268</v>
      </c>
      <c r="U170">
        <v>62697</v>
      </c>
      <c r="V170">
        <v>100521</v>
      </c>
      <c r="W170">
        <v>217</v>
      </c>
      <c r="X170">
        <v>258</v>
      </c>
      <c r="Y170">
        <v>344</v>
      </c>
      <c r="Z170">
        <v>422</v>
      </c>
      <c r="AA170">
        <v>1938</v>
      </c>
      <c r="AB170">
        <v>217</v>
      </c>
      <c r="AC170">
        <v>10712</v>
      </c>
      <c r="AD170">
        <v>20758</v>
      </c>
      <c r="AE170">
        <v>16530</v>
      </c>
      <c r="AF170">
        <v>-559216</v>
      </c>
      <c r="AG170">
        <v>0</v>
      </c>
      <c r="AH170">
        <v>270</v>
      </c>
      <c r="AI170">
        <v>310</v>
      </c>
      <c r="AJ170">
        <v>0</v>
      </c>
      <c r="AK170">
        <v>8296063</v>
      </c>
      <c r="AL170">
        <v>109421</v>
      </c>
      <c r="AM170">
        <v>23406</v>
      </c>
      <c r="AN170">
        <v>24787</v>
      </c>
      <c r="AO170">
        <v>22492</v>
      </c>
      <c r="AP170">
        <v>43427</v>
      </c>
      <c r="AQ170">
        <v>8892229</v>
      </c>
      <c r="AR170" s="6">
        <v>0.77</v>
      </c>
      <c r="AS170" s="6" t="s">
        <v>52</v>
      </c>
      <c r="AT170" t="s">
        <v>883</v>
      </c>
      <c r="AU170" t="s">
        <v>884</v>
      </c>
      <c r="AV170" s="6">
        <v>30726.16</v>
      </c>
      <c r="AW170" s="6" t="s">
        <v>5719</v>
      </c>
    </row>
    <row r="171" spans="1:49">
      <c r="A171">
        <v>7842168078</v>
      </c>
      <c r="B171">
        <v>117</v>
      </c>
      <c r="C171" t="s">
        <v>1773</v>
      </c>
      <c r="D171">
        <v>7842168078</v>
      </c>
      <c r="E171" s="10">
        <v>1197847017862</v>
      </c>
      <c r="F171" s="8" t="s">
        <v>1774</v>
      </c>
      <c r="G171" s="7">
        <v>43493</v>
      </c>
      <c r="H171">
        <v>6</v>
      </c>
      <c r="I171" t="s">
        <v>73</v>
      </c>
      <c r="J171" t="s">
        <v>5031</v>
      </c>
      <c r="K171" t="s">
        <v>5030</v>
      </c>
      <c r="L171" t="s">
        <v>1777</v>
      </c>
      <c r="M171">
        <v>12</v>
      </c>
      <c r="R171">
        <v>43467</v>
      </c>
      <c r="S171">
        <v>52201</v>
      </c>
      <c r="T171">
        <v>89796</v>
      </c>
      <c r="U171">
        <v>118934</v>
      </c>
      <c r="V171">
        <v>96527</v>
      </c>
      <c r="W171">
        <v>1346</v>
      </c>
      <c r="X171">
        <v>30063</v>
      </c>
      <c r="Y171">
        <v>110971</v>
      </c>
      <c r="Z171">
        <v>117330</v>
      </c>
      <c r="AA171">
        <v>79192</v>
      </c>
      <c r="AB171">
        <v>1346</v>
      </c>
      <c r="AC171">
        <v>21812</v>
      </c>
      <c r="AD171">
        <v>-54407</v>
      </c>
      <c r="AE171">
        <v>70</v>
      </c>
      <c r="AF171">
        <v>16558</v>
      </c>
      <c r="AG171">
        <v>36912</v>
      </c>
      <c r="AH171">
        <v>36301</v>
      </c>
      <c r="AI171">
        <v>2241</v>
      </c>
      <c r="AJ171">
        <v>0</v>
      </c>
      <c r="AK171">
        <v>0</v>
      </c>
      <c r="AL171">
        <v>38027</v>
      </c>
      <c r="AM171">
        <v>64638</v>
      </c>
      <c r="AN171">
        <v>74157</v>
      </c>
      <c r="AO171">
        <v>41893</v>
      </c>
      <c r="AP171">
        <v>59469</v>
      </c>
      <c r="AQ171">
        <v>17000</v>
      </c>
      <c r="AR171" s="6">
        <v>2.2200000000000002</v>
      </c>
      <c r="AS171" s="6">
        <v>0</v>
      </c>
      <c r="AT171" t="s">
        <v>1778</v>
      </c>
      <c r="AU171" t="s">
        <v>1779</v>
      </c>
      <c r="AV171" s="6">
        <v>0</v>
      </c>
      <c r="AW171" s="6" t="s">
        <v>5720</v>
      </c>
    </row>
    <row r="172" spans="1:49">
      <c r="A172">
        <v>5404048840</v>
      </c>
      <c r="B172">
        <v>160</v>
      </c>
      <c r="C172" t="s">
        <v>940</v>
      </c>
      <c r="D172">
        <v>5404048840</v>
      </c>
      <c r="E172" s="10">
        <v>1165476201384</v>
      </c>
      <c r="F172" s="8" t="s">
        <v>941</v>
      </c>
      <c r="G172" s="7">
        <v>42706</v>
      </c>
      <c r="H172">
        <v>8</v>
      </c>
      <c r="I172" t="s">
        <v>73</v>
      </c>
      <c r="J172" t="s">
        <v>5033</v>
      </c>
      <c r="K172" t="s">
        <v>5032</v>
      </c>
      <c r="L172" t="s">
        <v>944</v>
      </c>
      <c r="M172">
        <v>20</v>
      </c>
      <c r="R172">
        <v>31235</v>
      </c>
      <c r="S172">
        <v>35597</v>
      </c>
      <c r="T172">
        <v>43635</v>
      </c>
      <c r="U172">
        <v>62583</v>
      </c>
      <c r="V172">
        <v>96491</v>
      </c>
      <c r="W172">
        <v>29664</v>
      </c>
      <c r="X172">
        <v>36613</v>
      </c>
      <c r="Y172">
        <v>39504</v>
      </c>
      <c r="Z172">
        <v>56112</v>
      </c>
      <c r="AA172">
        <v>84084</v>
      </c>
      <c r="AB172">
        <v>29664</v>
      </c>
      <c r="AC172">
        <v>334</v>
      </c>
      <c r="AD172">
        <v>3209</v>
      </c>
      <c r="AE172">
        <v>4046</v>
      </c>
      <c r="AF172">
        <v>2952</v>
      </c>
      <c r="AG172">
        <v>0</v>
      </c>
      <c r="AH172">
        <v>0</v>
      </c>
      <c r="AI172">
        <v>0</v>
      </c>
      <c r="AJ172">
        <v>0</v>
      </c>
      <c r="AK172">
        <v>0</v>
      </c>
      <c r="AL172">
        <v>15736</v>
      </c>
      <c r="AM172">
        <v>23747</v>
      </c>
      <c r="AN172">
        <v>37403</v>
      </c>
      <c r="AO172">
        <v>32074</v>
      </c>
      <c r="AP172">
        <v>61097</v>
      </c>
      <c r="AQ172">
        <v>36176</v>
      </c>
      <c r="AR172" s="6">
        <v>3.09</v>
      </c>
      <c r="AS172" s="6" t="s">
        <v>52</v>
      </c>
      <c r="AT172" t="s">
        <v>945</v>
      </c>
      <c r="AU172" t="s">
        <v>946</v>
      </c>
      <c r="AV172" s="6" t="s">
        <v>74</v>
      </c>
      <c r="AW172" s="6" t="s">
        <v>5721</v>
      </c>
    </row>
    <row r="173" spans="1:49">
      <c r="A173">
        <v>5904335578</v>
      </c>
      <c r="B173">
        <v>137</v>
      </c>
      <c r="C173" t="s">
        <v>912</v>
      </c>
      <c r="D173">
        <v>5904335578</v>
      </c>
      <c r="E173" s="10">
        <v>1165958078087</v>
      </c>
      <c r="F173" s="8" t="s">
        <v>913</v>
      </c>
      <c r="G173" s="7">
        <v>42494</v>
      </c>
      <c r="H173">
        <v>8</v>
      </c>
      <c r="I173" t="s">
        <v>73</v>
      </c>
      <c r="J173" t="s">
        <v>5034</v>
      </c>
      <c r="K173" t="s">
        <v>5034</v>
      </c>
      <c r="L173" t="s">
        <v>916</v>
      </c>
      <c r="M173">
        <v>11566.29</v>
      </c>
      <c r="R173">
        <v>34281</v>
      </c>
      <c r="S173">
        <v>50664</v>
      </c>
      <c r="T173">
        <v>65045</v>
      </c>
      <c r="U173">
        <v>85864</v>
      </c>
      <c r="V173">
        <v>95722</v>
      </c>
      <c r="W173">
        <v>774</v>
      </c>
      <c r="X173">
        <v>958</v>
      </c>
      <c r="Y173">
        <v>1345</v>
      </c>
      <c r="Z173">
        <v>1442</v>
      </c>
      <c r="AA173">
        <v>1678</v>
      </c>
      <c r="AB173">
        <v>774</v>
      </c>
      <c r="AC173">
        <v>34300</v>
      </c>
      <c r="AD173">
        <v>45259</v>
      </c>
      <c r="AE173">
        <v>57302</v>
      </c>
      <c r="AF173">
        <v>63431</v>
      </c>
      <c r="AG173">
        <v>0</v>
      </c>
      <c r="AH173">
        <v>0</v>
      </c>
      <c r="AI173">
        <v>0</v>
      </c>
      <c r="AJ173">
        <v>0</v>
      </c>
      <c r="AK173">
        <v>0</v>
      </c>
      <c r="AL173">
        <v>147</v>
      </c>
      <c r="AM173">
        <v>153</v>
      </c>
      <c r="AN173">
        <v>285</v>
      </c>
      <c r="AO173">
        <v>457</v>
      </c>
      <c r="AP173">
        <v>355</v>
      </c>
      <c r="AQ173">
        <v>3663</v>
      </c>
      <c r="AR173" s="6">
        <v>2.79</v>
      </c>
      <c r="AS173" s="6" t="s">
        <v>52</v>
      </c>
      <c r="AT173" t="s">
        <v>917</v>
      </c>
      <c r="AU173" t="s">
        <v>918</v>
      </c>
      <c r="AV173" s="6" t="s">
        <v>74</v>
      </c>
      <c r="AW173" s="6" t="s">
        <v>5722</v>
      </c>
    </row>
    <row r="174" spans="1:49">
      <c r="A174">
        <v>6908019416</v>
      </c>
      <c r="B174">
        <v>232</v>
      </c>
      <c r="C174" t="s">
        <v>3180</v>
      </c>
      <c r="D174">
        <v>6908019416</v>
      </c>
      <c r="E174" s="10">
        <v>1216900005805</v>
      </c>
      <c r="F174" s="8" t="s">
        <v>3181</v>
      </c>
      <c r="G174" s="7">
        <v>44305</v>
      </c>
      <c r="H174">
        <v>4</v>
      </c>
      <c r="I174" t="s">
        <v>73</v>
      </c>
      <c r="J174" t="s">
        <v>5036</v>
      </c>
      <c r="K174" t="s">
        <v>5035</v>
      </c>
      <c r="L174" t="s">
        <v>3184</v>
      </c>
      <c r="M174">
        <v>10</v>
      </c>
      <c r="R174">
        <v>0</v>
      </c>
      <c r="S174">
        <v>8541</v>
      </c>
      <c r="T174">
        <v>12731</v>
      </c>
      <c r="U174">
        <v>35436</v>
      </c>
      <c r="V174">
        <v>94849</v>
      </c>
      <c r="W174">
        <v>0</v>
      </c>
      <c r="X174">
        <v>516</v>
      </c>
      <c r="Y174">
        <v>2446</v>
      </c>
      <c r="Z174">
        <v>7902</v>
      </c>
      <c r="AA174">
        <v>67152</v>
      </c>
      <c r="AB174">
        <v>0</v>
      </c>
      <c r="AC174">
        <v>7589</v>
      </c>
      <c r="AD174">
        <v>10541</v>
      </c>
      <c r="AE174">
        <v>27334</v>
      </c>
      <c r="AF174">
        <v>24939</v>
      </c>
      <c r="AG174">
        <v>0</v>
      </c>
      <c r="AH174">
        <v>0</v>
      </c>
      <c r="AI174">
        <v>6056</v>
      </c>
      <c r="AJ174">
        <v>28941</v>
      </c>
      <c r="AK174">
        <v>92943</v>
      </c>
      <c r="AL174">
        <v>0</v>
      </c>
      <c r="AM174">
        <v>2340</v>
      </c>
      <c r="AN174">
        <v>2200</v>
      </c>
      <c r="AO174">
        <v>9175</v>
      </c>
      <c r="AP174">
        <v>12886</v>
      </c>
      <c r="AQ174">
        <v>14447</v>
      </c>
      <c r="AR174" s="6">
        <v>11.11</v>
      </c>
      <c r="AS174" s="6" t="s">
        <v>52</v>
      </c>
      <c r="AT174" t="s">
        <v>3185</v>
      </c>
      <c r="AU174" t="s">
        <v>3186</v>
      </c>
      <c r="AV174" s="6">
        <v>15.35</v>
      </c>
      <c r="AW174" s="6" t="s">
        <v>5723</v>
      </c>
    </row>
    <row r="175" spans="1:49">
      <c r="A175">
        <v>6670056296</v>
      </c>
      <c r="B175">
        <v>398</v>
      </c>
      <c r="C175" t="s">
        <v>3531</v>
      </c>
      <c r="D175">
        <v>6670056296</v>
      </c>
      <c r="E175" s="10">
        <v>1046603500426</v>
      </c>
      <c r="F175" s="8" t="s">
        <v>3532</v>
      </c>
      <c r="G175" s="7">
        <v>38113</v>
      </c>
      <c r="H175">
        <v>20</v>
      </c>
      <c r="I175" t="s">
        <v>73</v>
      </c>
      <c r="J175" t="s">
        <v>5038</v>
      </c>
      <c r="K175" t="s">
        <v>5037</v>
      </c>
      <c r="L175" t="s">
        <v>3535</v>
      </c>
      <c r="M175">
        <v>10</v>
      </c>
      <c r="R175">
        <v>5050</v>
      </c>
      <c r="S175">
        <v>5042</v>
      </c>
      <c r="T175">
        <v>5045</v>
      </c>
      <c r="U175">
        <v>4347</v>
      </c>
      <c r="V175">
        <v>94832</v>
      </c>
      <c r="W175">
        <v>50</v>
      </c>
      <c r="X175">
        <v>555</v>
      </c>
      <c r="Y175">
        <v>459</v>
      </c>
      <c r="Z175">
        <v>23344</v>
      </c>
      <c r="AA175">
        <v>174360</v>
      </c>
      <c r="AB175">
        <v>50</v>
      </c>
      <c r="AC175">
        <v>3445</v>
      </c>
      <c r="AD175">
        <v>3490</v>
      </c>
      <c r="AE175">
        <v>-20048</v>
      </c>
      <c r="AF175">
        <v>-155632</v>
      </c>
      <c r="AG175">
        <v>95429</v>
      </c>
      <c r="AH175">
        <v>100402</v>
      </c>
      <c r="AI175">
        <v>105423</v>
      </c>
      <c r="AJ175">
        <v>16203</v>
      </c>
      <c r="AK175">
        <v>530471</v>
      </c>
      <c r="AL175">
        <v>38</v>
      </c>
      <c r="AM175">
        <v>3</v>
      </c>
      <c r="AN175">
        <v>7</v>
      </c>
      <c r="AO175">
        <v>157</v>
      </c>
      <c r="AP175">
        <v>12143</v>
      </c>
      <c r="AQ175">
        <v>745906</v>
      </c>
      <c r="AR175" s="6">
        <v>18.78</v>
      </c>
      <c r="AS175" s="6" t="s">
        <v>52</v>
      </c>
      <c r="AT175" t="s">
        <v>3536</v>
      </c>
      <c r="AU175" t="s">
        <v>3537</v>
      </c>
      <c r="AV175" s="6">
        <v>5.56</v>
      </c>
      <c r="AW175" s="6" t="s">
        <v>5724</v>
      </c>
    </row>
    <row r="176" spans="1:49">
      <c r="A176">
        <v>7709653027</v>
      </c>
      <c r="B176">
        <v>120</v>
      </c>
      <c r="C176" t="s">
        <v>601</v>
      </c>
      <c r="D176">
        <v>7709653027</v>
      </c>
      <c r="E176" s="10">
        <v>1057749697587</v>
      </c>
      <c r="F176" s="8" t="s">
        <v>602</v>
      </c>
      <c r="G176" s="7">
        <v>38712</v>
      </c>
      <c r="H176">
        <v>19</v>
      </c>
      <c r="I176" t="s">
        <v>73</v>
      </c>
      <c r="J176" t="s">
        <v>5040</v>
      </c>
      <c r="K176" t="s">
        <v>5039</v>
      </c>
      <c r="L176" t="s">
        <v>605</v>
      </c>
      <c r="M176">
        <v>1000</v>
      </c>
      <c r="R176">
        <v>44161</v>
      </c>
      <c r="S176">
        <v>55150</v>
      </c>
      <c r="T176">
        <v>73560</v>
      </c>
      <c r="U176">
        <v>107910</v>
      </c>
      <c r="V176">
        <v>93286</v>
      </c>
      <c r="W176">
        <v>41089</v>
      </c>
      <c r="X176">
        <v>6870</v>
      </c>
      <c r="Y176">
        <v>10791</v>
      </c>
      <c r="Z176">
        <v>15774</v>
      </c>
      <c r="AA176">
        <v>13759</v>
      </c>
      <c r="AB176">
        <v>41089</v>
      </c>
      <c r="AC176">
        <v>4175</v>
      </c>
      <c r="AD176">
        <v>11763</v>
      </c>
      <c r="AE176">
        <v>12495</v>
      </c>
      <c r="AF176">
        <v>10178</v>
      </c>
      <c r="AG176">
        <v>25884</v>
      </c>
      <c r="AH176">
        <v>6366</v>
      </c>
      <c r="AI176">
        <v>32398</v>
      </c>
      <c r="AJ176">
        <v>29644</v>
      </c>
      <c r="AK176">
        <v>51062</v>
      </c>
      <c r="AL176">
        <v>854</v>
      </c>
      <c r="AM176">
        <v>5122</v>
      </c>
      <c r="AN176">
        <v>8049</v>
      </c>
      <c r="AO176">
        <v>9564</v>
      </c>
      <c r="AP176">
        <v>20161</v>
      </c>
      <c r="AQ176">
        <v>28615</v>
      </c>
      <c r="AR176" s="6">
        <v>2.11</v>
      </c>
      <c r="AS176" s="6" t="s">
        <v>52</v>
      </c>
      <c r="AT176" t="s">
        <v>606</v>
      </c>
      <c r="AU176" t="s">
        <v>607</v>
      </c>
      <c r="AV176" s="6">
        <v>1.97</v>
      </c>
      <c r="AW176" s="6" t="s">
        <v>5725</v>
      </c>
    </row>
    <row r="177" spans="1:49">
      <c r="A177">
        <v>7604326142</v>
      </c>
      <c r="B177">
        <v>128</v>
      </c>
      <c r="C177" t="s">
        <v>2654</v>
      </c>
      <c r="D177">
        <v>7604326142</v>
      </c>
      <c r="E177" s="10">
        <v>1177627017215</v>
      </c>
      <c r="F177" s="8" t="s">
        <v>2655</v>
      </c>
      <c r="G177" s="7">
        <v>42880</v>
      </c>
      <c r="H177">
        <v>7</v>
      </c>
      <c r="I177" t="s">
        <v>73</v>
      </c>
      <c r="J177" t="s">
        <v>5042</v>
      </c>
      <c r="K177" t="s">
        <v>5041</v>
      </c>
      <c r="L177" t="s">
        <v>2658</v>
      </c>
      <c r="M177">
        <v>13.157999999999999</v>
      </c>
      <c r="R177">
        <v>13837</v>
      </c>
      <c r="S177">
        <v>117088</v>
      </c>
      <c r="T177">
        <v>46544</v>
      </c>
      <c r="U177">
        <v>98071</v>
      </c>
      <c r="V177">
        <v>93284</v>
      </c>
      <c r="W177">
        <v>5871</v>
      </c>
      <c r="X177">
        <v>100622</v>
      </c>
      <c r="Y177">
        <v>34786</v>
      </c>
      <c r="Z177">
        <v>80966</v>
      </c>
      <c r="AA177">
        <v>29602</v>
      </c>
      <c r="AB177">
        <v>5871</v>
      </c>
      <c r="AC177">
        <v>9452</v>
      </c>
      <c r="AD177">
        <v>10048</v>
      </c>
      <c r="AE177">
        <v>9490</v>
      </c>
      <c r="AF177">
        <v>28024</v>
      </c>
      <c r="AG177">
        <v>400</v>
      </c>
      <c r="AH177">
        <v>400</v>
      </c>
      <c r="AI177">
        <v>11</v>
      </c>
      <c r="AJ177">
        <v>0</v>
      </c>
      <c r="AK177">
        <v>0</v>
      </c>
      <c r="AL177">
        <v>11165</v>
      </c>
      <c r="AM177">
        <v>30518</v>
      </c>
      <c r="AN177">
        <v>77180</v>
      </c>
      <c r="AO177">
        <v>46952</v>
      </c>
      <c r="AP177">
        <v>58398</v>
      </c>
      <c r="AQ177">
        <v>0</v>
      </c>
      <c r="AR177" s="6">
        <v>6.74</v>
      </c>
      <c r="AS177" s="6" t="s">
        <v>52</v>
      </c>
      <c r="AT177" t="s">
        <v>2659</v>
      </c>
      <c r="AU177" t="s">
        <v>2660</v>
      </c>
      <c r="AV177" s="6">
        <v>0</v>
      </c>
      <c r="AW177" s="6" t="s">
        <v>5726</v>
      </c>
    </row>
    <row r="178" spans="1:49">
      <c r="A178">
        <v>7727806036</v>
      </c>
      <c r="B178">
        <v>153</v>
      </c>
      <c r="C178" t="s">
        <v>1347</v>
      </c>
      <c r="D178">
        <v>7727806036</v>
      </c>
      <c r="E178" s="10">
        <v>1137746463690</v>
      </c>
      <c r="F178" s="8" t="s">
        <v>1348</v>
      </c>
      <c r="G178" s="7">
        <v>41425</v>
      </c>
      <c r="H178">
        <v>11</v>
      </c>
      <c r="I178" t="s">
        <v>73</v>
      </c>
      <c r="J178" t="s">
        <v>5043</v>
      </c>
      <c r="K178" t="s">
        <v>5043</v>
      </c>
      <c r="L178" t="s">
        <v>1351</v>
      </c>
      <c r="M178">
        <v>10</v>
      </c>
      <c r="R178">
        <v>79551</v>
      </c>
      <c r="S178">
        <v>119913</v>
      </c>
      <c r="T178">
        <v>82779</v>
      </c>
      <c r="U178">
        <v>72160</v>
      </c>
      <c r="V178">
        <v>92688</v>
      </c>
      <c r="W178">
        <v>38789</v>
      </c>
      <c r="X178">
        <v>58826</v>
      </c>
      <c r="Y178">
        <v>51553</v>
      </c>
      <c r="Z178">
        <v>54842</v>
      </c>
      <c r="AA178">
        <v>90595</v>
      </c>
      <c r="AB178">
        <v>38789</v>
      </c>
      <c r="AC178">
        <v>59477</v>
      </c>
      <c r="AD178">
        <v>30674</v>
      </c>
      <c r="AE178">
        <v>16226</v>
      </c>
      <c r="AF178">
        <v>628</v>
      </c>
      <c r="AG178">
        <v>131</v>
      </c>
      <c r="AH178">
        <v>27</v>
      </c>
      <c r="AI178">
        <v>20</v>
      </c>
      <c r="AJ178">
        <v>12</v>
      </c>
      <c r="AK178">
        <v>100</v>
      </c>
      <c r="AL178">
        <v>45757</v>
      </c>
      <c r="AM178">
        <v>100970</v>
      </c>
      <c r="AN178">
        <v>133252</v>
      </c>
      <c r="AO178">
        <v>151932</v>
      </c>
      <c r="AP178">
        <v>140921</v>
      </c>
      <c r="AQ178">
        <v>0</v>
      </c>
      <c r="AR178" s="6">
        <v>1.17</v>
      </c>
      <c r="AS178" s="6" t="s">
        <v>52</v>
      </c>
      <c r="AT178" t="s">
        <v>1352</v>
      </c>
      <c r="AU178" t="s">
        <v>1353</v>
      </c>
      <c r="AV178" s="6">
        <v>0.76</v>
      </c>
      <c r="AW178" s="6" t="s">
        <v>5727</v>
      </c>
    </row>
    <row r="179" spans="1:49">
      <c r="A179">
        <v>9706025860</v>
      </c>
      <c r="B179">
        <v>195</v>
      </c>
      <c r="C179" t="s">
        <v>3160</v>
      </c>
      <c r="D179">
        <v>9706025860</v>
      </c>
      <c r="E179" s="10">
        <v>1227700543256</v>
      </c>
      <c r="F179" s="8" t="s">
        <v>3161</v>
      </c>
      <c r="G179" s="7">
        <v>44806</v>
      </c>
      <c r="H179">
        <v>2</v>
      </c>
      <c r="I179" t="s">
        <v>44</v>
      </c>
      <c r="J179" t="s">
        <v>4912</v>
      </c>
      <c r="K179" t="s">
        <v>5044</v>
      </c>
      <c r="L179" t="s">
        <v>3163</v>
      </c>
      <c r="M179">
        <v>10</v>
      </c>
      <c r="R179">
        <v>0</v>
      </c>
      <c r="S179">
        <v>0</v>
      </c>
      <c r="T179">
        <v>166</v>
      </c>
      <c r="U179">
        <v>40931</v>
      </c>
      <c r="V179">
        <v>92352</v>
      </c>
      <c r="W179">
        <v>0</v>
      </c>
      <c r="X179">
        <v>0</v>
      </c>
      <c r="Y179">
        <v>1305</v>
      </c>
      <c r="Z179">
        <v>39755</v>
      </c>
      <c r="AA179">
        <v>46938</v>
      </c>
      <c r="AB179">
        <v>0</v>
      </c>
      <c r="AC179">
        <v>0</v>
      </c>
      <c r="AD179">
        <v>-1141</v>
      </c>
      <c r="AE179">
        <v>-139</v>
      </c>
      <c r="AF179">
        <v>43293</v>
      </c>
      <c r="AG179">
        <v>0</v>
      </c>
      <c r="AH179">
        <v>0</v>
      </c>
      <c r="AI179">
        <v>268</v>
      </c>
      <c r="AJ179">
        <v>3046</v>
      </c>
      <c r="AK179">
        <v>5599</v>
      </c>
      <c r="AL179">
        <v>0</v>
      </c>
      <c r="AM179">
        <v>0</v>
      </c>
      <c r="AN179">
        <v>10638</v>
      </c>
      <c r="AO179">
        <v>11877</v>
      </c>
      <c r="AP179">
        <v>53362</v>
      </c>
      <c r="AQ179">
        <v>0</v>
      </c>
      <c r="AR179" s="6">
        <v>556.34</v>
      </c>
      <c r="AS179" s="6" t="s">
        <v>52</v>
      </c>
      <c r="AT179" t="s">
        <v>3164</v>
      </c>
      <c r="AU179" t="s">
        <v>3165</v>
      </c>
      <c r="AV179" s="6">
        <v>20.89</v>
      </c>
      <c r="AW179" s="6" t="s">
        <v>5728</v>
      </c>
    </row>
    <row r="180" spans="1:49">
      <c r="A180">
        <v>7718931947</v>
      </c>
      <c r="B180">
        <v>43</v>
      </c>
      <c r="C180" t="s">
        <v>1396</v>
      </c>
      <c r="D180">
        <v>7718931947</v>
      </c>
      <c r="E180" s="10">
        <v>1137746393432</v>
      </c>
      <c r="F180" s="8" t="s">
        <v>1397</v>
      </c>
      <c r="G180" s="7">
        <v>41394</v>
      </c>
      <c r="H180">
        <v>11</v>
      </c>
      <c r="I180" t="s">
        <v>73</v>
      </c>
      <c r="J180" t="s">
        <v>5046</v>
      </c>
      <c r="K180" t="s">
        <v>5045</v>
      </c>
      <c r="L180" t="s">
        <v>1400</v>
      </c>
      <c r="M180">
        <v>15080</v>
      </c>
      <c r="R180">
        <v>924503</v>
      </c>
      <c r="S180">
        <v>732211</v>
      </c>
      <c r="T180">
        <v>876784</v>
      </c>
      <c r="U180">
        <v>369435</v>
      </c>
      <c r="V180">
        <v>92000</v>
      </c>
      <c r="W180">
        <v>775951</v>
      </c>
      <c r="X180">
        <v>691688</v>
      </c>
      <c r="Y180">
        <v>1001572</v>
      </c>
      <c r="Z180">
        <v>369073</v>
      </c>
      <c r="AA180">
        <v>189</v>
      </c>
      <c r="AB180">
        <v>775951</v>
      </c>
      <c r="AC180">
        <v>7564</v>
      </c>
      <c r="AD180">
        <v>-137799</v>
      </c>
      <c r="AE180">
        <v>-41249</v>
      </c>
      <c r="AF180">
        <v>-32866</v>
      </c>
      <c r="AG180">
        <v>691047</v>
      </c>
      <c r="AH180">
        <v>568483</v>
      </c>
      <c r="AI180">
        <v>362807</v>
      </c>
      <c r="AJ180">
        <v>68930</v>
      </c>
      <c r="AK180">
        <v>37300</v>
      </c>
      <c r="AL180">
        <v>320887</v>
      </c>
      <c r="AM180">
        <v>152827</v>
      </c>
      <c r="AN180">
        <v>762</v>
      </c>
      <c r="AO180">
        <v>290848</v>
      </c>
      <c r="AP180">
        <v>292815</v>
      </c>
      <c r="AQ180">
        <v>49052</v>
      </c>
      <c r="AR180" s="6">
        <v>0.1</v>
      </c>
      <c r="AS180" s="6" t="s">
        <v>52</v>
      </c>
      <c r="AT180" t="s">
        <v>1401</v>
      </c>
      <c r="AU180" t="s">
        <v>1402</v>
      </c>
      <c r="AV180" s="6">
        <v>0.05</v>
      </c>
      <c r="AW180" s="6" t="s">
        <v>5729</v>
      </c>
    </row>
    <row r="181" spans="1:49">
      <c r="A181">
        <v>7734449219</v>
      </c>
      <c r="B181">
        <v>154</v>
      </c>
      <c r="C181" t="s">
        <v>2930</v>
      </c>
      <c r="D181">
        <v>7734449219</v>
      </c>
      <c r="E181" s="10">
        <v>1217700626483</v>
      </c>
      <c r="F181" s="8" t="s">
        <v>2931</v>
      </c>
      <c r="G181" s="7">
        <v>44551</v>
      </c>
      <c r="H181">
        <v>3</v>
      </c>
      <c r="I181" t="s">
        <v>73</v>
      </c>
      <c r="J181" t="s">
        <v>5048</v>
      </c>
      <c r="K181" t="s">
        <v>5047</v>
      </c>
      <c r="L181" t="s">
        <v>2934</v>
      </c>
      <c r="M181">
        <v>10</v>
      </c>
      <c r="R181">
        <v>0</v>
      </c>
      <c r="S181">
        <v>0</v>
      </c>
      <c r="T181">
        <v>32545</v>
      </c>
      <c r="U181">
        <v>66851</v>
      </c>
      <c r="V181">
        <v>90456</v>
      </c>
      <c r="W181">
        <v>0</v>
      </c>
      <c r="X181">
        <v>0</v>
      </c>
      <c r="Y181">
        <v>17369</v>
      </c>
      <c r="Z181">
        <v>53543</v>
      </c>
      <c r="AA181">
        <v>78038</v>
      </c>
      <c r="AB181">
        <v>0</v>
      </c>
      <c r="AC181">
        <v>0</v>
      </c>
      <c r="AD181">
        <v>14287</v>
      </c>
      <c r="AE181">
        <v>11280</v>
      </c>
      <c r="AF181">
        <v>9728</v>
      </c>
      <c r="AG181">
        <v>0</v>
      </c>
      <c r="AH181">
        <v>0</v>
      </c>
      <c r="AI181">
        <v>0</v>
      </c>
      <c r="AJ181">
        <v>0</v>
      </c>
      <c r="AK181">
        <v>0</v>
      </c>
      <c r="AL181">
        <v>0</v>
      </c>
      <c r="AM181">
        <v>0</v>
      </c>
      <c r="AN181">
        <v>236895</v>
      </c>
      <c r="AO181">
        <v>241832</v>
      </c>
      <c r="AP181">
        <v>233179</v>
      </c>
      <c r="AQ181">
        <v>197777</v>
      </c>
      <c r="AR181" s="6">
        <v>2.78</v>
      </c>
      <c r="AS181" s="6" t="s">
        <v>52</v>
      </c>
      <c r="AT181" t="s">
        <v>2935</v>
      </c>
      <c r="AU181" t="s">
        <v>2936</v>
      </c>
      <c r="AV181" s="6" t="s">
        <v>74</v>
      </c>
      <c r="AW181" s="6" t="s">
        <v>5730</v>
      </c>
    </row>
    <row r="182" spans="1:49">
      <c r="A182">
        <v>5260402511</v>
      </c>
      <c r="B182">
        <v>162</v>
      </c>
      <c r="C182" t="s">
        <v>1177</v>
      </c>
      <c r="D182">
        <v>5260402511</v>
      </c>
      <c r="E182" s="10">
        <v>1145260018144</v>
      </c>
      <c r="F182" s="8" t="s">
        <v>1178</v>
      </c>
      <c r="G182" s="7">
        <v>41984</v>
      </c>
      <c r="H182">
        <v>10</v>
      </c>
      <c r="I182" t="s">
        <v>73</v>
      </c>
      <c r="J182" t="s">
        <v>5049</v>
      </c>
      <c r="K182" t="s">
        <v>5049</v>
      </c>
      <c r="L182" t="s">
        <v>1181</v>
      </c>
      <c r="M182">
        <v>10</v>
      </c>
      <c r="R182">
        <v>25404</v>
      </c>
      <c r="S182">
        <v>61786</v>
      </c>
      <c r="T182">
        <v>52279</v>
      </c>
      <c r="U182">
        <v>61121</v>
      </c>
      <c r="V182">
        <v>90181</v>
      </c>
      <c r="W182">
        <v>24313</v>
      </c>
      <c r="X182">
        <v>60516</v>
      </c>
      <c r="Y182">
        <v>44449</v>
      </c>
      <c r="Z182">
        <v>49131</v>
      </c>
      <c r="AA182">
        <v>77291</v>
      </c>
      <c r="AB182">
        <v>24313</v>
      </c>
      <c r="AC182">
        <v>1270</v>
      </c>
      <c r="AD182">
        <v>7830</v>
      </c>
      <c r="AE182">
        <v>8004</v>
      </c>
      <c r="AF182">
        <v>8527</v>
      </c>
      <c r="AG182">
        <v>0</v>
      </c>
      <c r="AH182">
        <v>0</v>
      </c>
      <c r="AI182">
        <v>0</v>
      </c>
      <c r="AJ182">
        <v>0</v>
      </c>
      <c r="AK182">
        <v>0</v>
      </c>
      <c r="AL182">
        <v>147981</v>
      </c>
      <c r="AM182">
        <v>220563</v>
      </c>
      <c r="AN182">
        <v>323874</v>
      </c>
      <c r="AO182">
        <v>587373</v>
      </c>
      <c r="AP182">
        <v>562892</v>
      </c>
      <c r="AQ182">
        <v>46299</v>
      </c>
      <c r="AR182" s="6">
        <v>3.55</v>
      </c>
      <c r="AS182" s="6" t="s">
        <v>52</v>
      </c>
      <c r="AT182" t="s">
        <v>1182</v>
      </c>
      <c r="AU182" t="s">
        <v>1183</v>
      </c>
      <c r="AV182" s="6" t="s">
        <v>74</v>
      </c>
      <c r="AW182" s="6" t="s">
        <v>5731</v>
      </c>
    </row>
    <row r="183" spans="1:49">
      <c r="A183">
        <v>7704464202</v>
      </c>
      <c r="B183">
        <v>90</v>
      </c>
      <c r="C183" t="s">
        <v>2283</v>
      </c>
      <c r="D183">
        <v>7704464202</v>
      </c>
      <c r="E183" s="10">
        <v>1187746915740</v>
      </c>
      <c r="F183" s="8" t="s">
        <v>2284</v>
      </c>
      <c r="G183" s="7">
        <v>43410</v>
      </c>
      <c r="H183">
        <v>6</v>
      </c>
      <c r="I183" t="s">
        <v>73</v>
      </c>
      <c r="J183" t="s">
        <v>4991</v>
      </c>
      <c r="K183" t="s">
        <v>4991</v>
      </c>
      <c r="L183" t="s">
        <v>660</v>
      </c>
      <c r="M183">
        <v>100</v>
      </c>
      <c r="R183">
        <v>87056</v>
      </c>
      <c r="S183">
        <v>103997</v>
      </c>
      <c r="T183">
        <v>90445</v>
      </c>
      <c r="U183">
        <v>166983</v>
      </c>
      <c r="V183">
        <v>88916</v>
      </c>
      <c r="W183">
        <v>49242</v>
      </c>
      <c r="X183">
        <v>88846</v>
      </c>
      <c r="Y183">
        <v>93780</v>
      </c>
      <c r="Z183">
        <v>165010</v>
      </c>
      <c r="AA183">
        <v>116880</v>
      </c>
      <c r="AB183">
        <v>49242</v>
      </c>
      <c r="AC183">
        <v>13973</v>
      </c>
      <c r="AD183">
        <v>-4610</v>
      </c>
      <c r="AE183">
        <v>307</v>
      </c>
      <c r="AF183">
        <v>-29417</v>
      </c>
      <c r="AG183">
        <v>0</v>
      </c>
      <c r="AH183">
        <v>0</v>
      </c>
      <c r="AI183">
        <v>6</v>
      </c>
      <c r="AJ183">
        <v>0</v>
      </c>
      <c r="AK183">
        <v>0</v>
      </c>
      <c r="AL183">
        <v>302500</v>
      </c>
      <c r="AM183">
        <v>288968</v>
      </c>
      <c r="AN183">
        <v>403134</v>
      </c>
      <c r="AO183">
        <v>515201</v>
      </c>
      <c r="AP183">
        <v>515201</v>
      </c>
      <c r="AQ183">
        <v>569890</v>
      </c>
      <c r="AR183" s="6">
        <v>1.02</v>
      </c>
      <c r="AS183" s="6" t="s">
        <v>52</v>
      </c>
      <c r="AT183" t="s">
        <v>2285</v>
      </c>
      <c r="AU183" t="s">
        <v>2286</v>
      </c>
      <c r="AV183" s="6">
        <v>0</v>
      </c>
      <c r="AW183" s="6" t="s">
        <v>6030</v>
      </c>
    </row>
    <row r="184" spans="1:49">
      <c r="A184">
        <v>7820326919</v>
      </c>
      <c r="B184">
        <v>55</v>
      </c>
      <c r="C184" t="s">
        <v>337</v>
      </c>
      <c r="D184">
        <v>7820326919</v>
      </c>
      <c r="E184" s="10">
        <v>1117847513365</v>
      </c>
      <c r="F184" s="8" t="s">
        <v>338</v>
      </c>
      <c r="G184" s="7">
        <v>40869</v>
      </c>
      <c r="H184">
        <v>13</v>
      </c>
      <c r="I184" t="s">
        <v>73</v>
      </c>
      <c r="J184" t="s">
        <v>5050</v>
      </c>
      <c r="K184" t="s">
        <v>340</v>
      </c>
      <c r="L184" t="s">
        <v>341</v>
      </c>
      <c r="M184">
        <v>10026.719999999999</v>
      </c>
      <c r="R184">
        <v>40975</v>
      </c>
      <c r="S184">
        <v>40325</v>
      </c>
      <c r="T184">
        <v>49878</v>
      </c>
      <c r="U184">
        <v>69741</v>
      </c>
      <c r="V184">
        <v>88788</v>
      </c>
      <c r="W184">
        <v>24042</v>
      </c>
      <c r="X184">
        <v>29696</v>
      </c>
      <c r="Y184">
        <v>34579</v>
      </c>
      <c r="Z184">
        <v>32811</v>
      </c>
      <c r="AA184">
        <v>33715</v>
      </c>
      <c r="AB184">
        <v>24042</v>
      </c>
      <c r="AC184">
        <v>8923</v>
      </c>
      <c r="AD184">
        <v>13666</v>
      </c>
      <c r="AE184">
        <v>33200</v>
      </c>
      <c r="AF184">
        <v>51241</v>
      </c>
      <c r="AG184">
        <v>0</v>
      </c>
      <c r="AH184">
        <v>0</v>
      </c>
      <c r="AI184">
        <v>0</v>
      </c>
      <c r="AJ184">
        <v>0</v>
      </c>
      <c r="AK184">
        <v>0</v>
      </c>
      <c r="AL184">
        <v>37666</v>
      </c>
      <c r="AM184">
        <v>48836</v>
      </c>
      <c r="AN184">
        <v>61643</v>
      </c>
      <c r="AO184">
        <v>53205</v>
      </c>
      <c r="AP184">
        <v>48892</v>
      </c>
      <c r="AQ184">
        <v>0</v>
      </c>
      <c r="AR184" s="6">
        <v>2.17</v>
      </c>
      <c r="AS184" s="6">
        <v>0</v>
      </c>
      <c r="AT184" t="s">
        <v>342</v>
      </c>
      <c r="AU184" t="s">
        <v>343</v>
      </c>
      <c r="AV184" s="6" t="s">
        <v>74</v>
      </c>
      <c r="AW184" s="6" t="s">
        <v>4220</v>
      </c>
    </row>
    <row r="185" spans="1:49">
      <c r="A185">
        <v>3666100821</v>
      </c>
      <c r="B185">
        <v>201</v>
      </c>
      <c r="C185" t="s">
        <v>1150</v>
      </c>
      <c r="D185">
        <v>3666100821</v>
      </c>
      <c r="E185" s="10">
        <v>1023601544108</v>
      </c>
      <c r="F185" s="8" t="s">
        <v>1151</v>
      </c>
      <c r="G185" s="7">
        <v>37545</v>
      </c>
      <c r="H185">
        <v>22</v>
      </c>
      <c r="I185" t="s">
        <v>73</v>
      </c>
      <c r="J185" t="s">
        <v>5052</v>
      </c>
      <c r="K185" t="s">
        <v>5051</v>
      </c>
      <c r="L185" t="s">
        <v>1154</v>
      </c>
      <c r="M185">
        <v>10010</v>
      </c>
      <c r="R185">
        <v>18731</v>
      </c>
      <c r="S185">
        <v>25571</v>
      </c>
      <c r="T185">
        <v>11790</v>
      </c>
      <c r="U185">
        <v>38021</v>
      </c>
      <c r="V185">
        <v>84852</v>
      </c>
      <c r="W185">
        <v>17607</v>
      </c>
      <c r="X185">
        <v>24039</v>
      </c>
      <c r="Y185">
        <v>9833</v>
      </c>
      <c r="Z185">
        <v>33728</v>
      </c>
      <c r="AA185">
        <v>16263</v>
      </c>
      <c r="AB185">
        <v>17607</v>
      </c>
      <c r="AC185">
        <v>0</v>
      </c>
      <c r="AD185">
        <v>0</v>
      </c>
      <c r="AE185">
        <v>0</v>
      </c>
      <c r="AF185">
        <v>59346</v>
      </c>
      <c r="AG185">
        <v>24106</v>
      </c>
      <c r="AH185">
        <v>3327</v>
      </c>
      <c r="AI185">
        <v>0</v>
      </c>
      <c r="AJ185">
        <v>0</v>
      </c>
      <c r="AK185">
        <v>0</v>
      </c>
      <c r="AL185">
        <v>0</v>
      </c>
      <c r="AM185">
        <v>21300</v>
      </c>
      <c r="AN185">
        <v>45472</v>
      </c>
      <c r="AO185">
        <v>35119</v>
      </c>
      <c r="AP185">
        <v>46853</v>
      </c>
      <c r="AQ185">
        <v>0</v>
      </c>
      <c r="AR185" s="6">
        <v>4.53</v>
      </c>
      <c r="AS185" s="6" t="s">
        <v>1155</v>
      </c>
      <c r="AT185" t="s">
        <v>1156</v>
      </c>
      <c r="AU185" t="s">
        <v>1157</v>
      </c>
      <c r="AV185" s="6">
        <v>0</v>
      </c>
      <c r="AW185" s="6" t="s">
        <v>5732</v>
      </c>
    </row>
    <row r="186" spans="1:49">
      <c r="A186">
        <v>7723706312</v>
      </c>
      <c r="B186">
        <v>93</v>
      </c>
      <c r="C186" t="s">
        <v>417</v>
      </c>
      <c r="D186">
        <v>7723706312</v>
      </c>
      <c r="E186" s="10">
        <v>1097746070267</v>
      </c>
      <c r="F186" s="8" t="s">
        <v>418</v>
      </c>
      <c r="G186" s="7">
        <v>39857</v>
      </c>
      <c r="H186">
        <v>16</v>
      </c>
      <c r="I186" t="s">
        <v>73</v>
      </c>
      <c r="J186" t="s">
        <v>5054</v>
      </c>
      <c r="K186" t="s">
        <v>5053</v>
      </c>
      <c r="L186" t="s">
        <v>421</v>
      </c>
      <c r="M186">
        <v>10</v>
      </c>
      <c r="R186">
        <v>46981</v>
      </c>
      <c r="S186">
        <v>152786</v>
      </c>
      <c r="T186">
        <v>227420</v>
      </c>
      <c r="U186">
        <v>164935</v>
      </c>
      <c r="V186">
        <v>83877</v>
      </c>
      <c r="W186">
        <v>45361</v>
      </c>
      <c r="X186">
        <v>119497</v>
      </c>
      <c r="Y186">
        <v>220337</v>
      </c>
      <c r="Z186">
        <v>162316</v>
      </c>
      <c r="AA186">
        <v>81972</v>
      </c>
      <c r="AB186">
        <v>45361</v>
      </c>
      <c r="AC186">
        <v>31892</v>
      </c>
      <c r="AD186">
        <v>4898</v>
      </c>
      <c r="AE186">
        <v>1010</v>
      </c>
      <c r="AF186">
        <v>942</v>
      </c>
      <c r="AG186">
        <v>0</v>
      </c>
      <c r="AH186">
        <v>0</v>
      </c>
      <c r="AI186">
        <v>0</v>
      </c>
      <c r="AJ186">
        <v>0</v>
      </c>
      <c r="AK186">
        <v>0</v>
      </c>
      <c r="AL186">
        <v>32860</v>
      </c>
      <c r="AM186">
        <v>59919</v>
      </c>
      <c r="AN186">
        <v>69441</v>
      </c>
      <c r="AO186">
        <v>71790</v>
      </c>
      <c r="AP186">
        <v>67653</v>
      </c>
      <c r="AQ186">
        <v>0</v>
      </c>
      <c r="AR186" s="6">
        <v>1.79</v>
      </c>
      <c r="AS186" s="6" t="s">
        <v>52</v>
      </c>
      <c r="AT186" t="s">
        <v>422</v>
      </c>
      <c r="AU186" t="s">
        <v>82</v>
      </c>
      <c r="AV186" s="6" t="s">
        <v>74</v>
      </c>
      <c r="AW186" s="6" t="s">
        <v>5733</v>
      </c>
    </row>
    <row r="187" spans="1:49">
      <c r="A187">
        <v>5405074715</v>
      </c>
      <c r="B187">
        <v>426</v>
      </c>
      <c r="C187" t="s">
        <v>3107</v>
      </c>
      <c r="D187">
        <v>5405074715</v>
      </c>
      <c r="E187" s="10">
        <v>1225400025410</v>
      </c>
      <c r="F187" s="8" t="s">
        <v>3108</v>
      </c>
      <c r="G187" s="7">
        <v>44742</v>
      </c>
      <c r="H187">
        <v>2</v>
      </c>
      <c r="I187" t="s">
        <v>73</v>
      </c>
      <c r="J187" t="s">
        <v>5055</v>
      </c>
      <c r="K187" t="s">
        <v>5055</v>
      </c>
      <c r="L187" t="s">
        <v>3111</v>
      </c>
      <c r="M187">
        <v>10</v>
      </c>
      <c r="R187">
        <v>0</v>
      </c>
      <c r="S187">
        <v>0</v>
      </c>
      <c r="T187">
        <v>639</v>
      </c>
      <c r="U187">
        <v>10233</v>
      </c>
      <c r="V187">
        <v>81789</v>
      </c>
      <c r="W187">
        <v>0</v>
      </c>
      <c r="X187">
        <v>0</v>
      </c>
      <c r="Y187">
        <v>507</v>
      </c>
      <c r="Z187">
        <v>6282</v>
      </c>
      <c r="AA187">
        <v>84936</v>
      </c>
      <c r="AB187">
        <v>0</v>
      </c>
      <c r="AC187">
        <v>0</v>
      </c>
      <c r="AD187">
        <v>98</v>
      </c>
      <c r="AE187">
        <v>3860</v>
      </c>
      <c r="AF187">
        <v>-4938</v>
      </c>
      <c r="AG187">
        <v>0</v>
      </c>
      <c r="AH187">
        <v>0</v>
      </c>
      <c r="AI187">
        <v>0</v>
      </c>
      <c r="AJ187">
        <v>0</v>
      </c>
      <c r="AK187">
        <v>0</v>
      </c>
      <c r="AL187">
        <v>0</v>
      </c>
      <c r="AM187">
        <v>0</v>
      </c>
      <c r="AN187">
        <v>11093</v>
      </c>
      <c r="AO187">
        <v>23161</v>
      </c>
      <c r="AP187">
        <v>11387</v>
      </c>
      <c r="AQ187">
        <v>0</v>
      </c>
      <c r="AR187" s="6">
        <v>128</v>
      </c>
      <c r="AS187" s="6" t="s">
        <v>52</v>
      </c>
      <c r="AT187" t="s">
        <v>3112</v>
      </c>
      <c r="AU187" t="s">
        <v>82</v>
      </c>
      <c r="AV187" s="6" t="s">
        <v>74</v>
      </c>
      <c r="AW187" s="6" t="s">
        <v>5734</v>
      </c>
    </row>
    <row r="188" spans="1:49">
      <c r="A188">
        <v>2100005567</v>
      </c>
      <c r="B188">
        <v>514</v>
      </c>
      <c r="C188" t="s">
        <v>3221</v>
      </c>
      <c r="D188">
        <v>2100005567</v>
      </c>
      <c r="E188" s="10">
        <v>1232100002078</v>
      </c>
      <c r="F188" s="8" t="s">
        <v>3222</v>
      </c>
      <c r="G188" s="7">
        <v>45007</v>
      </c>
      <c r="H188">
        <v>2</v>
      </c>
      <c r="I188" t="s">
        <v>73</v>
      </c>
      <c r="J188" t="s">
        <v>5057</v>
      </c>
      <c r="K188" t="s">
        <v>5056</v>
      </c>
      <c r="L188" t="s">
        <v>3225</v>
      </c>
      <c r="M188">
        <v>20</v>
      </c>
      <c r="R188">
        <v>0</v>
      </c>
      <c r="S188">
        <v>0</v>
      </c>
      <c r="T188">
        <v>0</v>
      </c>
      <c r="U188">
        <v>31068</v>
      </c>
      <c r="V188">
        <v>81782</v>
      </c>
      <c r="W188">
        <v>0</v>
      </c>
      <c r="X188">
        <v>0</v>
      </c>
      <c r="Y188">
        <v>0</v>
      </c>
      <c r="Z188">
        <v>6907</v>
      </c>
      <c r="AA188">
        <v>23361</v>
      </c>
      <c r="AB188">
        <v>0</v>
      </c>
      <c r="AC188">
        <v>0</v>
      </c>
      <c r="AD188">
        <v>0</v>
      </c>
      <c r="AE188">
        <v>23962</v>
      </c>
      <c r="AF188">
        <v>56982</v>
      </c>
      <c r="AG188">
        <v>0</v>
      </c>
      <c r="AH188">
        <v>0</v>
      </c>
      <c r="AI188">
        <v>0</v>
      </c>
      <c r="AJ188">
        <v>0</v>
      </c>
      <c r="AK188">
        <v>0</v>
      </c>
      <c r="AL188">
        <v>0</v>
      </c>
      <c r="AM188">
        <v>0</v>
      </c>
      <c r="AN188">
        <v>0</v>
      </c>
      <c r="AO188">
        <v>43842</v>
      </c>
      <c r="AP188">
        <v>90177</v>
      </c>
      <c r="AQ188">
        <v>8522</v>
      </c>
      <c r="AR188" s="6">
        <v>2.63</v>
      </c>
      <c r="AS188" s="6" t="s">
        <v>52</v>
      </c>
      <c r="AT188" t="s">
        <v>3226</v>
      </c>
      <c r="AU188" t="s">
        <v>3227</v>
      </c>
      <c r="AV188" s="6" t="s">
        <v>74</v>
      </c>
      <c r="AW188" s="6" t="s">
        <v>5735</v>
      </c>
    </row>
    <row r="189" spans="1:49">
      <c r="A189">
        <v>7801289355</v>
      </c>
      <c r="B189">
        <v>504</v>
      </c>
      <c r="C189" t="s">
        <v>1403</v>
      </c>
      <c r="D189">
        <v>7801289355</v>
      </c>
      <c r="E189" s="10">
        <v>1157847315438</v>
      </c>
      <c r="F189" s="8" t="s">
        <v>1404</v>
      </c>
      <c r="G189" s="7">
        <v>42263</v>
      </c>
      <c r="H189">
        <v>9</v>
      </c>
      <c r="I189" t="s">
        <v>73</v>
      </c>
      <c r="J189" t="s">
        <v>5058</v>
      </c>
      <c r="K189" t="s">
        <v>5058</v>
      </c>
      <c r="L189" t="s">
        <v>1407</v>
      </c>
      <c r="M189">
        <v>12619.19</v>
      </c>
      <c r="R189">
        <v>4193</v>
      </c>
      <c r="S189">
        <v>8768</v>
      </c>
      <c r="T189">
        <v>42384</v>
      </c>
      <c r="U189">
        <v>54869</v>
      </c>
      <c r="V189">
        <v>80696</v>
      </c>
      <c r="W189">
        <v>3612</v>
      </c>
      <c r="X189">
        <v>534</v>
      </c>
      <c r="Y189">
        <v>41657</v>
      </c>
      <c r="Z189">
        <v>48709</v>
      </c>
      <c r="AA189">
        <v>69237</v>
      </c>
      <c r="AB189">
        <v>3612</v>
      </c>
      <c r="AC189">
        <v>-212</v>
      </c>
      <c r="AD189">
        <v>0</v>
      </c>
      <c r="AE189">
        <v>5618</v>
      </c>
      <c r="AF189">
        <v>10690</v>
      </c>
      <c r="AG189">
        <v>1793</v>
      </c>
      <c r="AH189">
        <v>1793</v>
      </c>
      <c r="AI189">
        <v>1867</v>
      </c>
      <c r="AJ189">
        <v>1867</v>
      </c>
      <c r="AK189">
        <v>1867</v>
      </c>
      <c r="AL189">
        <v>32378</v>
      </c>
      <c r="AM189">
        <v>32736</v>
      </c>
      <c r="AN189">
        <v>32496</v>
      </c>
      <c r="AO189">
        <v>32895</v>
      </c>
      <c r="AP189">
        <v>46122</v>
      </c>
      <c r="AQ189">
        <v>600</v>
      </c>
      <c r="AR189" s="6">
        <v>19.25</v>
      </c>
      <c r="AS189" s="6">
        <v>0</v>
      </c>
      <c r="AT189" t="s">
        <v>1408</v>
      </c>
      <c r="AU189" t="s">
        <v>82</v>
      </c>
      <c r="AV189" s="6">
        <v>1.04</v>
      </c>
      <c r="AW189" s="6" t="s">
        <v>5736</v>
      </c>
    </row>
    <row r="190" spans="1:49">
      <c r="A190">
        <v>7536126992</v>
      </c>
      <c r="B190">
        <v>103</v>
      </c>
      <c r="C190" t="s">
        <v>2702</v>
      </c>
      <c r="D190">
        <v>7536126992</v>
      </c>
      <c r="E190" s="10">
        <v>1127536003187</v>
      </c>
      <c r="F190" s="8" t="s">
        <v>2703</v>
      </c>
      <c r="G190" s="7">
        <v>41041</v>
      </c>
      <c r="H190">
        <v>12</v>
      </c>
      <c r="I190" t="s">
        <v>73</v>
      </c>
      <c r="J190" t="s">
        <v>4851</v>
      </c>
      <c r="K190" t="s">
        <v>5008</v>
      </c>
      <c r="L190" t="s">
        <v>2705</v>
      </c>
      <c r="M190">
        <v>10</v>
      </c>
      <c r="R190">
        <v>15652</v>
      </c>
      <c r="S190">
        <v>19547</v>
      </c>
      <c r="T190">
        <v>212087</v>
      </c>
      <c r="U190">
        <v>147472</v>
      </c>
      <c r="V190">
        <v>80543</v>
      </c>
      <c r="W190">
        <v>11401</v>
      </c>
      <c r="X190">
        <v>46266</v>
      </c>
      <c r="Y190">
        <v>120074</v>
      </c>
      <c r="Z190">
        <v>120435</v>
      </c>
      <c r="AA190">
        <v>103070</v>
      </c>
      <c r="AB190">
        <v>11401</v>
      </c>
      <c r="AC190">
        <v>-26913</v>
      </c>
      <c r="AD190">
        <v>87505</v>
      </c>
      <c r="AE190">
        <v>18351</v>
      </c>
      <c r="AF190">
        <v>-23471</v>
      </c>
      <c r="AG190">
        <v>0</v>
      </c>
      <c r="AH190">
        <v>0</v>
      </c>
      <c r="AI190">
        <v>0</v>
      </c>
      <c r="AJ190">
        <v>0</v>
      </c>
      <c r="AK190">
        <v>0</v>
      </c>
      <c r="AL190">
        <v>15589</v>
      </c>
      <c r="AM190">
        <v>30997</v>
      </c>
      <c r="AN190">
        <v>80644</v>
      </c>
      <c r="AO190">
        <v>45494</v>
      </c>
      <c r="AP190">
        <v>23323</v>
      </c>
      <c r="AQ190">
        <v>0</v>
      </c>
      <c r="AR190" s="6">
        <v>5.15</v>
      </c>
      <c r="AS190" s="6" t="s">
        <v>52</v>
      </c>
      <c r="AT190" t="s">
        <v>2706</v>
      </c>
      <c r="AU190" t="s">
        <v>2707</v>
      </c>
      <c r="AV190" s="6" t="s">
        <v>74</v>
      </c>
      <c r="AW190" s="6" t="s">
        <v>5737</v>
      </c>
    </row>
    <row r="191" spans="1:49">
      <c r="A191">
        <v>5405034430</v>
      </c>
      <c r="B191">
        <v>157</v>
      </c>
      <c r="C191" t="s">
        <v>1670</v>
      </c>
      <c r="D191">
        <v>5405034430</v>
      </c>
      <c r="E191" s="10">
        <v>1185476108223</v>
      </c>
      <c r="F191" s="8" t="s">
        <v>1671</v>
      </c>
      <c r="G191" s="7">
        <v>43462</v>
      </c>
      <c r="H191">
        <v>6</v>
      </c>
      <c r="I191" t="s">
        <v>73</v>
      </c>
      <c r="J191" t="s">
        <v>5060</v>
      </c>
      <c r="K191" t="s">
        <v>5059</v>
      </c>
      <c r="L191" t="s">
        <v>1674</v>
      </c>
      <c r="M191">
        <v>10005</v>
      </c>
      <c r="R191">
        <v>8964</v>
      </c>
      <c r="S191">
        <v>24440</v>
      </c>
      <c r="T191">
        <v>38799</v>
      </c>
      <c r="U191">
        <v>66190</v>
      </c>
      <c r="V191">
        <v>80258</v>
      </c>
      <c r="W191">
        <v>5199</v>
      </c>
      <c r="X191">
        <v>15450</v>
      </c>
      <c r="Y191">
        <v>27167</v>
      </c>
      <c r="Z191">
        <v>48545</v>
      </c>
      <c r="AA191">
        <v>52786</v>
      </c>
      <c r="AB191">
        <v>5199</v>
      </c>
      <c r="AC191">
        <v>8257</v>
      </c>
      <c r="AD191">
        <v>9568</v>
      </c>
      <c r="AE191">
        <v>13959</v>
      </c>
      <c r="AF191">
        <v>23164</v>
      </c>
      <c r="AG191">
        <v>0</v>
      </c>
      <c r="AH191">
        <v>0</v>
      </c>
      <c r="AI191">
        <v>0</v>
      </c>
      <c r="AJ191">
        <v>0</v>
      </c>
      <c r="AK191">
        <v>0</v>
      </c>
      <c r="AL191">
        <v>211833</v>
      </c>
      <c r="AM191">
        <v>110258</v>
      </c>
      <c r="AN191">
        <v>10000</v>
      </c>
      <c r="AO191">
        <v>10004</v>
      </c>
      <c r="AP191">
        <v>35836</v>
      </c>
      <c r="AQ191">
        <v>0</v>
      </c>
      <c r="AR191" s="6">
        <v>8.9499999999999993</v>
      </c>
      <c r="AS191" s="6" t="s">
        <v>52</v>
      </c>
      <c r="AT191" t="s">
        <v>1675</v>
      </c>
      <c r="AU191" t="s">
        <v>1676</v>
      </c>
      <c r="AV191" s="6" t="s">
        <v>74</v>
      </c>
      <c r="AW191" s="6" t="s">
        <v>5738</v>
      </c>
    </row>
    <row r="192" spans="1:49">
      <c r="A192">
        <v>5403358084</v>
      </c>
      <c r="B192">
        <v>142</v>
      </c>
      <c r="C192" t="s">
        <v>2362</v>
      </c>
      <c r="D192">
        <v>5403358084</v>
      </c>
      <c r="E192" s="10">
        <v>1145476047980</v>
      </c>
      <c r="F192" s="8" t="s">
        <v>2363</v>
      </c>
      <c r="G192" s="7">
        <v>41743</v>
      </c>
      <c r="H192">
        <v>11</v>
      </c>
      <c r="I192" t="s">
        <v>73</v>
      </c>
      <c r="J192" t="s">
        <v>5061</v>
      </c>
      <c r="K192" t="s">
        <v>5061</v>
      </c>
      <c r="L192" t="s">
        <v>2366</v>
      </c>
      <c r="M192">
        <v>10</v>
      </c>
      <c r="R192">
        <v>13461</v>
      </c>
      <c r="S192">
        <v>15938</v>
      </c>
      <c r="T192">
        <v>46138</v>
      </c>
      <c r="U192">
        <v>82810</v>
      </c>
      <c r="V192">
        <v>78968</v>
      </c>
      <c r="W192">
        <v>1984</v>
      </c>
      <c r="X192">
        <v>7834</v>
      </c>
      <c r="Y192">
        <v>9572</v>
      </c>
      <c r="Z192">
        <v>12054</v>
      </c>
      <c r="AA192">
        <v>26059</v>
      </c>
      <c r="AB192">
        <v>1984</v>
      </c>
      <c r="AC192">
        <v>7484</v>
      </c>
      <c r="AD192">
        <v>34378</v>
      </c>
      <c r="AE192">
        <v>66337</v>
      </c>
      <c r="AF192">
        <v>48815</v>
      </c>
      <c r="AG192">
        <v>0</v>
      </c>
      <c r="AH192">
        <v>0</v>
      </c>
      <c r="AI192">
        <v>0</v>
      </c>
      <c r="AJ192">
        <v>0</v>
      </c>
      <c r="AK192">
        <v>0</v>
      </c>
      <c r="AL192">
        <v>21099</v>
      </c>
      <c r="AM192">
        <v>148309</v>
      </c>
      <c r="AN192">
        <v>365768</v>
      </c>
      <c r="AO192">
        <v>491829</v>
      </c>
      <c r="AP192">
        <v>491829</v>
      </c>
      <c r="AQ192">
        <v>0</v>
      </c>
      <c r="AR192" s="6">
        <v>5.87</v>
      </c>
      <c r="AS192" s="6" t="s">
        <v>52</v>
      </c>
      <c r="AT192" t="s">
        <v>2367</v>
      </c>
      <c r="AU192" t="s">
        <v>2368</v>
      </c>
      <c r="AV192" s="6" t="s">
        <v>74</v>
      </c>
      <c r="AW192" s="6" t="s">
        <v>6035</v>
      </c>
    </row>
    <row r="193" spans="1:49">
      <c r="A193">
        <v>1655390040</v>
      </c>
      <c r="B193">
        <v>258</v>
      </c>
      <c r="C193" t="s">
        <v>1894</v>
      </c>
      <c r="D193">
        <v>1655390040</v>
      </c>
      <c r="E193" s="10">
        <v>1171690075864</v>
      </c>
      <c r="F193" s="8" t="s">
        <v>1895</v>
      </c>
      <c r="G193" s="7">
        <v>42944</v>
      </c>
      <c r="H193">
        <v>7</v>
      </c>
      <c r="I193" t="s">
        <v>73</v>
      </c>
      <c r="J193" t="s">
        <v>5063</v>
      </c>
      <c r="K193" t="s">
        <v>5062</v>
      </c>
      <c r="L193" t="s">
        <v>1898</v>
      </c>
      <c r="M193">
        <v>105</v>
      </c>
      <c r="R193">
        <v>3694</v>
      </c>
      <c r="S193">
        <v>9479</v>
      </c>
      <c r="T193">
        <v>10942</v>
      </c>
      <c r="U193">
        <v>23100</v>
      </c>
      <c r="V193">
        <v>76653</v>
      </c>
      <c r="W193">
        <v>1080</v>
      </c>
      <c r="X193">
        <v>3265</v>
      </c>
      <c r="Y193">
        <v>5737</v>
      </c>
      <c r="Z193">
        <v>7252</v>
      </c>
      <c r="AA193">
        <v>18284</v>
      </c>
      <c r="AB193">
        <v>1080</v>
      </c>
      <c r="AC193">
        <v>5756</v>
      </c>
      <c r="AD193">
        <v>4569</v>
      </c>
      <c r="AE193">
        <v>14545</v>
      </c>
      <c r="AF193">
        <v>33617</v>
      </c>
      <c r="AG193">
        <v>252</v>
      </c>
      <c r="AH193">
        <v>180</v>
      </c>
      <c r="AI193">
        <v>108</v>
      </c>
      <c r="AJ193">
        <v>252</v>
      </c>
      <c r="AK193">
        <v>140</v>
      </c>
      <c r="AL193">
        <v>17222</v>
      </c>
      <c r="AM193">
        <v>21901</v>
      </c>
      <c r="AN193">
        <v>14602</v>
      </c>
      <c r="AO193">
        <v>22901</v>
      </c>
      <c r="AP193">
        <v>50028</v>
      </c>
      <c r="AQ193">
        <v>3751</v>
      </c>
      <c r="AR193" s="6">
        <v>20.75</v>
      </c>
      <c r="AS193" s="6" t="s">
        <v>52</v>
      </c>
      <c r="AT193" t="s">
        <v>1899</v>
      </c>
      <c r="AU193" t="s">
        <v>1900</v>
      </c>
      <c r="AV193" s="6">
        <v>0.56000000000000005</v>
      </c>
      <c r="AW193" s="6" t="s">
        <v>5739</v>
      </c>
    </row>
    <row r="194" spans="1:49">
      <c r="A194">
        <v>5908998590</v>
      </c>
      <c r="B194">
        <v>158</v>
      </c>
      <c r="C194" t="s">
        <v>1078</v>
      </c>
      <c r="D194">
        <v>5908998590</v>
      </c>
      <c r="E194" s="10">
        <v>1145958040348</v>
      </c>
      <c r="F194" s="8" t="s">
        <v>1079</v>
      </c>
      <c r="G194" s="7">
        <v>41852</v>
      </c>
      <c r="H194">
        <v>10</v>
      </c>
      <c r="I194" t="s">
        <v>73</v>
      </c>
      <c r="J194" t="s">
        <v>5065</v>
      </c>
      <c r="K194" t="s">
        <v>5064</v>
      </c>
      <c r="L194" t="s">
        <v>1082</v>
      </c>
      <c r="M194">
        <v>10490.784</v>
      </c>
      <c r="R194">
        <v>21017</v>
      </c>
      <c r="S194">
        <v>30145</v>
      </c>
      <c r="T194">
        <v>44640</v>
      </c>
      <c r="U194">
        <v>64444</v>
      </c>
      <c r="V194">
        <v>72859</v>
      </c>
      <c r="W194">
        <v>12595</v>
      </c>
      <c r="X194">
        <v>19480</v>
      </c>
      <c r="Y194">
        <v>29833</v>
      </c>
      <c r="Z194">
        <v>45583</v>
      </c>
      <c r="AA194">
        <v>48963</v>
      </c>
      <c r="AB194">
        <v>12595</v>
      </c>
      <c r="AC194">
        <v>911</v>
      </c>
      <c r="AD194">
        <v>2119</v>
      </c>
      <c r="AE194">
        <v>2714</v>
      </c>
      <c r="AF194">
        <v>5410</v>
      </c>
      <c r="AG194">
        <v>10873</v>
      </c>
      <c r="AH194">
        <v>9292</v>
      </c>
      <c r="AI194">
        <v>19690</v>
      </c>
      <c r="AJ194">
        <v>19757</v>
      </c>
      <c r="AK194">
        <v>15367</v>
      </c>
      <c r="AL194">
        <v>0</v>
      </c>
      <c r="AM194">
        <v>0</v>
      </c>
      <c r="AN194">
        <v>0</v>
      </c>
      <c r="AO194">
        <v>0</v>
      </c>
      <c r="AP194">
        <v>0</v>
      </c>
      <c r="AQ194">
        <v>0</v>
      </c>
      <c r="AR194" s="6">
        <v>3.47</v>
      </c>
      <c r="AS194" s="6" t="s">
        <v>165</v>
      </c>
      <c r="AT194" t="s">
        <v>1083</v>
      </c>
      <c r="AU194" t="s">
        <v>1084</v>
      </c>
      <c r="AV194" s="6">
        <v>1.41</v>
      </c>
      <c r="AW194" s="6" t="s">
        <v>5740</v>
      </c>
    </row>
    <row r="195" spans="1:49">
      <c r="A195">
        <v>7604381915</v>
      </c>
      <c r="B195">
        <v>197</v>
      </c>
      <c r="C195" t="s">
        <v>2903</v>
      </c>
      <c r="D195">
        <v>7604381915</v>
      </c>
      <c r="E195" s="10">
        <v>1217600021836</v>
      </c>
      <c r="F195" s="8" t="s">
        <v>2904</v>
      </c>
      <c r="G195" s="7">
        <v>44558</v>
      </c>
      <c r="H195">
        <v>3</v>
      </c>
      <c r="I195" t="s">
        <v>73</v>
      </c>
      <c r="J195" t="s">
        <v>5066</v>
      </c>
      <c r="K195" t="s">
        <v>5066</v>
      </c>
      <c r="L195" t="s">
        <v>2907</v>
      </c>
      <c r="M195">
        <v>10</v>
      </c>
      <c r="R195">
        <v>0</v>
      </c>
      <c r="S195">
        <v>0</v>
      </c>
      <c r="T195">
        <v>15673</v>
      </c>
      <c r="U195">
        <v>30883</v>
      </c>
      <c r="V195">
        <v>70929</v>
      </c>
      <c r="W195">
        <v>0</v>
      </c>
      <c r="X195">
        <v>0</v>
      </c>
      <c r="Y195">
        <v>14056</v>
      </c>
      <c r="Z195">
        <v>22265</v>
      </c>
      <c r="AA195">
        <v>63319</v>
      </c>
      <c r="AB195">
        <v>0</v>
      </c>
      <c r="AC195">
        <v>0</v>
      </c>
      <c r="AD195">
        <v>1421</v>
      </c>
      <c r="AE195">
        <v>7761</v>
      </c>
      <c r="AF195">
        <v>5640</v>
      </c>
      <c r="AG195">
        <v>0</v>
      </c>
      <c r="AH195">
        <v>0</v>
      </c>
      <c r="AI195">
        <v>0</v>
      </c>
      <c r="AJ195">
        <v>0</v>
      </c>
      <c r="AK195">
        <v>0</v>
      </c>
      <c r="AL195">
        <v>0</v>
      </c>
      <c r="AM195">
        <v>0</v>
      </c>
      <c r="AN195">
        <v>12347</v>
      </c>
      <c r="AO195">
        <v>14860</v>
      </c>
      <c r="AP195">
        <v>23378</v>
      </c>
      <c r="AQ195">
        <v>0</v>
      </c>
      <c r="AR195" s="6">
        <v>4.53</v>
      </c>
      <c r="AS195" s="6" t="s">
        <v>52</v>
      </c>
      <c r="AT195" t="s">
        <v>2908</v>
      </c>
      <c r="AU195" t="s">
        <v>2909</v>
      </c>
      <c r="AV195" s="6" t="s">
        <v>74</v>
      </c>
      <c r="AW195" s="6" t="s">
        <v>5741</v>
      </c>
    </row>
    <row r="196" spans="1:49">
      <c r="A196">
        <v>6658408512</v>
      </c>
      <c r="B196">
        <v>143</v>
      </c>
      <c r="C196" t="s">
        <v>649</v>
      </c>
      <c r="D196">
        <v>6658408512</v>
      </c>
      <c r="E196" s="10">
        <v>1126658009378</v>
      </c>
      <c r="F196" s="8" t="s">
        <v>650</v>
      </c>
      <c r="G196" s="7">
        <v>41027</v>
      </c>
      <c r="H196">
        <v>12</v>
      </c>
      <c r="I196" t="s">
        <v>73</v>
      </c>
      <c r="J196" t="s">
        <v>5067</v>
      </c>
      <c r="K196" t="s">
        <v>5067</v>
      </c>
      <c r="L196" t="s">
        <v>653</v>
      </c>
      <c r="M196">
        <v>17000</v>
      </c>
      <c r="R196">
        <v>9853</v>
      </c>
      <c r="S196">
        <v>26245</v>
      </c>
      <c r="T196">
        <v>57195</v>
      </c>
      <c r="U196">
        <v>82361</v>
      </c>
      <c r="V196">
        <v>68186</v>
      </c>
      <c r="W196">
        <v>9989</v>
      </c>
      <c r="X196">
        <v>21971</v>
      </c>
      <c r="Y196">
        <v>48602</v>
      </c>
      <c r="Z196">
        <v>82072</v>
      </c>
      <c r="AA196">
        <v>41841</v>
      </c>
      <c r="AB196">
        <v>9989</v>
      </c>
      <c r="AC196">
        <v>3995</v>
      </c>
      <c r="AD196">
        <v>7995</v>
      </c>
      <c r="AE196">
        <v>-3324</v>
      </c>
      <c r="AF196">
        <v>20315</v>
      </c>
      <c r="AG196">
        <v>2094</v>
      </c>
      <c r="AH196">
        <v>0</v>
      </c>
      <c r="AI196">
        <v>0</v>
      </c>
      <c r="AJ196">
        <v>1085</v>
      </c>
      <c r="AK196">
        <v>0</v>
      </c>
      <c r="AL196">
        <v>293500</v>
      </c>
      <c r="AM196">
        <v>295600</v>
      </c>
      <c r="AN196">
        <v>2307587</v>
      </c>
      <c r="AO196">
        <v>2344</v>
      </c>
      <c r="AP196">
        <v>8456</v>
      </c>
      <c r="AQ196">
        <v>10363</v>
      </c>
      <c r="AR196" s="6">
        <v>6.92</v>
      </c>
      <c r="AS196" s="6" t="s">
        <v>52</v>
      </c>
      <c r="AT196" t="s">
        <v>654</v>
      </c>
      <c r="AU196" t="s">
        <v>655</v>
      </c>
      <c r="AV196" s="6">
        <v>0</v>
      </c>
      <c r="AW196" s="6" t="s">
        <v>5742</v>
      </c>
    </row>
    <row r="197" spans="1:49">
      <c r="A197">
        <v>7627051864</v>
      </c>
      <c r="B197">
        <v>148</v>
      </c>
      <c r="C197" t="s">
        <v>1915</v>
      </c>
      <c r="D197">
        <v>7627051864</v>
      </c>
      <c r="E197" s="10">
        <v>1197627004970</v>
      </c>
      <c r="F197" s="8" t="s">
        <v>1916</v>
      </c>
      <c r="G197" s="7">
        <v>43517</v>
      </c>
      <c r="H197">
        <v>6</v>
      </c>
      <c r="I197" t="s">
        <v>73</v>
      </c>
      <c r="J197" t="s">
        <v>5069</v>
      </c>
      <c r="K197" t="s">
        <v>5068</v>
      </c>
      <c r="L197" t="s">
        <v>1919</v>
      </c>
      <c r="M197">
        <v>10</v>
      </c>
      <c r="R197">
        <v>33431</v>
      </c>
      <c r="S197">
        <v>64641</v>
      </c>
      <c r="T197">
        <v>58296</v>
      </c>
      <c r="U197">
        <v>76158</v>
      </c>
      <c r="V197">
        <v>67007</v>
      </c>
      <c r="W197">
        <v>1016</v>
      </c>
      <c r="X197">
        <v>5100</v>
      </c>
      <c r="Y197">
        <v>10807</v>
      </c>
      <c r="Z197">
        <v>21186</v>
      </c>
      <c r="AA197">
        <v>15910</v>
      </c>
      <c r="AB197">
        <v>1016</v>
      </c>
      <c r="AC197">
        <v>6227</v>
      </c>
      <c r="AD197">
        <v>-3432</v>
      </c>
      <c r="AE197">
        <v>2486</v>
      </c>
      <c r="AF197">
        <v>6138</v>
      </c>
      <c r="AG197">
        <v>2920</v>
      </c>
      <c r="AH197">
        <v>11965</v>
      </c>
      <c r="AI197">
        <v>6193</v>
      </c>
      <c r="AJ197">
        <v>8264</v>
      </c>
      <c r="AK197">
        <v>6161</v>
      </c>
      <c r="AL197">
        <v>32465</v>
      </c>
      <c r="AM197">
        <v>35678</v>
      </c>
      <c r="AN197">
        <v>69821</v>
      </c>
      <c r="AO197">
        <v>100541</v>
      </c>
      <c r="AP197">
        <v>42679</v>
      </c>
      <c r="AQ197">
        <v>9349</v>
      </c>
      <c r="AR197" s="6">
        <v>2</v>
      </c>
      <c r="AS197" s="6" t="s">
        <v>52</v>
      </c>
      <c r="AT197" t="s">
        <v>1920</v>
      </c>
      <c r="AU197" t="s">
        <v>1921</v>
      </c>
      <c r="AV197" s="6">
        <v>2.11</v>
      </c>
      <c r="AW197" s="6" t="s">
        <v>5743</v>
      </c>
    </row>
    <row r="198" spans="1:49">
      <c r="A198">
        <v>7606119487</v>
      </c>
      <c r="B198">
        <v>161</v>
      </c>
      <c r="C198" t="s">
        <v>1520</v>
      </c>
      <c r="D198">
        <v>7606119487</v>
      </c>
      <c r="E198" s="10">
        <v>1197627003705</v>
      </c>
      <c r="F198" s="8" t="s">
        <v>1521</v>
      </c>
      <c r="G198" s="7">
        <v>43507</v>
      </c>
      <c r="H198">
        <v>6</v>
      </c>
      <c r="I198" t="s">
        <v>73</v>
      </c>
      <c r="J198" t="s">
        <v>5071</v>
      </c>
      <c r="K198" t="s">
        <v>5070</v>
      </c>
      <c r="L198" t="s">
        <v>1524</v>
      </c>
      <c r="M198">
        <v>20</v>
      </c>
      <c r="R198">
        <v>31721</v>
      </c>
      <c r="S198">
        <v>46033</v>
      </c>
      <c r="T198">
        <v>52945</v>
      </c>
      <c r="U198">
        <v>62161</v>
      </c>
      <c r="V198">
        <v>66387</v>
      </c>
      <c r="W198">
        <v>61178</v>
      </c>
      <c r="X198">
        <v>20218</v>
      </c>
      <c r="Y198">
        <v>30669</v>
      </c>
      <c r="Z198">
        <v>30421</v>
      </c>
      <c r="AA198">
        <v>20897</v>
      </c>
      <c r="AB198">
        <v>61178</v>
      </c>
      <c r="AC198">
        <v>12333</v>
      </c>
      <c r="AD198">
        <v>6300</v>
      </c>
      <c r="AE198">
        <v>7075</v>
      </c>
      <c r="AF198">
        <v>18034</v>
      </c>
      <c r="AG198">
        <v>6460</v>
      </c>
      <c r="AH198">
        <v>17728</v>
      </c>
      <c r="AI198">
        <v>15954</v>
      </c>
      <c r="AJ198">
        <v>14823</v>
      </c>
      <c r="AK198">
        <v>15333</v>
      </c>
      <c r="AL198">
        <v>4072</v>
      </c>
      <c r="AM198">
        <v>255</v>
      </c>
      <c r="AN198">
        <v>5541</v>
      </c>
      <c r="AO198">
        <v>5625</v>
      </c>
      <c r="AP198">
        <v>1722</v>
      </c>
      <c r="AQ198">
        <v>5167</v>
      </c>
      <c r="AR198" s="6">
        <v>2.09</v>
      </c>
      <c r="AS198" s="6" t="s">
        <v>52</v>
      </c>
      <c r="AT198" t="s">
        <v>1525</v>
      </c>
      <c r="AU198" t="s">
        <v>1526</v>
      </c>
      <c r="AV198" s="6">
        <v>2.37</v>
      </c>
      <c r="AW198" s="6" t="s">
        <v>5744</v>
      </c>
    </row>
    <row r="199" spans="1:49">
      <c r="A199">
        <v>6449096161</v>
      </c>
      <c r="B199">
        <v>169</v>
      </c>
      <c r="C199" t="s">
        <v>2044</v>
      </c>
      <c r="D199">
        <v>6449096161</v>
      </c>
      <c r="E199" s="10">
        <v>1206400001807</v>
      </c>
      <c r="F199" s="8" t="s">
        <v>2045</v>
      </c>
      <c r="G199" s="7">
        <v>43866</v>
      </c>
      <c r="H199">
        <v>5</v>
      </c>
      <c r="I199" t="s">
        <v>73</v>
      </c>
      <c r="J199" t="s">
        <v>5073</v>
      </c>
      <c r="K199" t="s">
        <v>5072</v>
      </c>
      <c r="L199" t="s">
        <v>2048</v>
      </c>
      <c r="M199">
        <v>100</v>
      </c>
      <c r="R199">
        <v>15395</v>
      </c>
      <c r="S199">
        <v>53081</v>
      </c>
      <c r="T199">
        <v>52919</v>
      </c>
      <c r="U199">
        <v>56576</v>
      </c>
      <c r="V199">
        <v>65732</v>
      </c>
      <c r="W199">
        <v>2635</v>
      </c>
      <c r="X199">
        <v>8126</v>
      </c>
      <c r="Y199">
        <v>12442</v>
      </c>
      <c r="Z199">
        <v>10809</v>
      </c>
      <c r="AA199">
        <v>13981</v>
      </c>
      <c r="AB199">
        <v>2635</v>
      </c>
      <c r="AC199">
        <v>42378</v>
      </c>
      <c r="AD199">
        <v>38343</v>
      </c>
      <c r="AE199">
        <v>43404</v>
      </c>
      <c r="AF199">
        <v>49389</v>
      </c>
      <c r="AG199">
        <v>0</v>
      </c>
      <c r="AH199">
        <v>0</v>
      </c>
      <c r="AI199">
        <v>0</v>
      </c>
      <c r="AJ199">
        <v>0</v>
      </c>
      <c r="AK199">
        <v>0</v>
      </c>
      <c r="AL199">
        <v>23627</v>
      </c>
      <c r="AM199">
        <v>40979</v>
      </c>
      <c r="AN199">
        <v>31613</v>
      </c>
      <c r="AO199">
        <v>48336</v>
      </c>
      <c r="AP199">
        <v>60862</v>
      </c>
      <c r="AQ199">
        <v>0</v>
      </c>
      <c r="AR199" s="6">
        <v>4.2699999999999996</v>
      </c>
      <c r="AS199" s="6" t="s">
        <v>52</v>
      </c>
      <c r="AT199" t="s">
        <v>2049</v>
      </c>
      <c r="AU199" t="s">
        <v>2050</v>
      </c>
      <c r="AV199" s="6" t="s">
        <v>74</v>
      </c>
      <c r="AW199" s="6" t="s">
        <v>5745</v>
      </c>
    </row>
    <row r="200" spans="1:49">
      <c r="A200">
        <v>7734389898</v>
      </c>
      <c r="B200">
        <v>288</v>
      </c>
      <c r="C200" t="s">
        <v>1255</v>
      </c>
      <c r="D200">
        <v>7734389898</v>
      </c>
      <c r="E200" s="10">
        <v>1167746816896</v>
      </c>
      <c r="F200" s="8" t="s">
        <v>1256</v>
      </c>
      <c r="G200" s="7">
        <v>42613</v>
      </c>
      <c r="H200">
        <v>8</v>
      </c>
      <c r="I200" t="s">
        <v>73</v>
      </c>
      <c r="J200" t="s">
        <v>5075</v>
      </c>
      <c r="K200" t="s">
        <v>5074</v>
      </c>
      <c r="L200" t="s">
        <v>1259</v>
      </c>
      <c r="M200">
        <v>50</v>
      </c>
      <c r="R200">
        <v>185</v>
      </c>
      <c r="S200">
        <v>7132</v>
      </c>
      <c r="T200">
        <v>12923</v>
      </c>
      <c r="U200">
        <v>16545</v>
      </c>
      <c r="V200">
        <v>65683</v>
      </c>
      <c r="W200">
        <v>9579</v>
      </c>
      <c r="X200">
        <v>340</v>
      </c>
      <c r="Y200">
        <v>1874</v>
      </c>
      <c r="Z200">
        <v>6389</v>
      </c>
      <c r="AA200">
        <v>20502</v>
      </c>
      <c r="AB200">
        <v>9579</v>
      </c>
      <c r="AC200">
        <v>6014</v>
      </c>
      <c r="AD200">
        <v>5651</v>
      </c>
      <c r="AE200">
        <v>3440</v>
      </c>
      <c r="AF200">
        <v>26757</v>
      </c>
      <c r="AG200">
        <v>635</v>
      </c>
      <c r="AH200">
        <v>1946</v>
      </c>
      <c r="AI200">
        <v>10603</v>
      </c>
      <c r="AJ200">
        <v>22038</v>
      </c>
      <c r="AK200">
        <v>27458</v>
      </c>
      <c r="AL200">
        <v>143</v>
      </c>
      <c r="AM200">
        <v>4653</v>
      </c>
      <c r="AN200">
        <v>7191</v>
      </c>
      <c r="AO200">
        <v>9963</v>
      </c>
      <c r="AP200">
        <v>20462</v>
      </c>
      <c r="AQ200">
        <v>1</v>
      </c>
      <c r="AR200" s="6">
        <v>355.04</v>
      </c>
      <c r="AS200" s="6" t="s">
        <v>52</v>
      </c>
      <c r="AT200" t="s">
        <v>1260</v>
      </c>
      <c r="AU200" t="s">
        <v>82</v>
      </c>
      <c r="AV200" s="6">
        <v>43.24</v>
      </c>
      <c r="AW200" s="6" t="s">
        <v>5746</v>
      </c>
    </row>
    <row r="201" spans="1:49">
      <c r="A201">
        <v>3327104074</v>
      </c>
      <c r="B201">
        <v>173</v>
      </c>
      <c r="C201" t="s">
        <v>1808</v>
      </c>
      <c r="D201">
        <v>3327104074</v>
      </c>
      <c r="E201" s="10">
        <v>1113327005472</v>
      </c>
      <c r="F201" s="8" t="s">
        <v>1809</v>
      </c>
      <c r="G201" s="7">
        <v>40710</v>
      </c>
      <c r="H201">
        <v>13</v>
      </c>
      <c r="I201" t="s">
        <v>73</v>
      </c>
      <c r="J201" t="s">
        <v>5077</v>
      </c>
      <c r="K201" t="s">
        <v>5076</v>
      </c>
      <c r="L201" t="s">
        <v>1812</v>
      </c>
      <c r="M201">
        <v>10</v>
      </c>
      <c r="R201">
        <v>29354</v>
      </c>
      <c r="S201">
        <v>40444</v>
      </c>
      <c r="T201">
        <v>58849</v>
      </c>
      <c r="U201">
        <v>55249</v>
      </c>
      <c r="V201">
        <v>64318</v>
      </c>
      <c r="W201">
        <v>2826</v>
      </c>
      <c r="X201">
        <v>5618</v>
      </c>
      <c r="Y201">
        <v>4870</v>
      </c>
      <c r="Z201">
        <v>5768</v>
      </c>
      <c r="AA201">
        <v>5313</v>
      </c>
      <c r="AB201">
        <v>2826</v>
      </c>
      <c r="AC201">
        <v>18651</v>
      </c>
      <c r="AD201">
        <v>36597</v>
      </c>
      <c r="AE201">
        <v>31684</v>
      </c>
      <c r="AF201">
        <v>37203</v>
      </c>
      <c r="AG201">
        <v>19878</v>
      </c>
      <c r="AH201">
        <v>29953</v>
      </c>
      <c r="AI201">
        <v>37172</v>
      </c>
      <c r="AJ201">
        <v>62346</v>
      </c>
      <c r="AK201">
        <v>53808</v>
      </c>
      <c r="AL201">
        <v>7790</v>
      </c>
      <c r="AM201">
        <v>8197</v>
      </c>
      <c r="AN201">
        <v>13648</v>
      </c>
      <c r="AO201">
        <v>19224</v>
      </c>
      <c r="AP201">
        <v>27742</v>
      </c>
      <c r="AQ201">
        <v>0</v>
      </c>
      <c r="AR201" s="6">
        <v>2.19</v>
      </c>
      <c r="AS201" s="6" t="s">
        <v>52</v>
      </c>
      <c r="AT201" t="s">
        <v>1813</v>
      </c>
      <c r="AU201" t="s">
        <v>1814</v>
      </c>
      <c r="AV201" s="6">
        <v>2.71</v>
      </c>
      <c r="AW201" s="6" t="s">
        <v>5747</v>
      </c>
    </row>
    <row r="202" spans="1:49">
      <c r="A202">
        <v>7325135420</v>
      </c>
      <c r="B202">
        <v>74</v>
      </c>
      <c r="C202" t="s">
        <v>290</v>
      </c>
      <c r="D202">
        <v>7325135420</v>
      </c>
      <c r="E202" s="10">
        <v>1157325001910</v>
      </c>
      <c r="F202" s="8" t="s">
        <v>291</v>
      </c>
      <c r="G202" s="7">
        <v>42096</v>
      </c>
      <c r="H202">
        <v>10</v>
      </c>
      <c r="I202" t="s">
        <v>73</v>
      </c>
      <c r="J202" t="s">
        <v>5079</v>
      </c>
      <c r="K202" t="s">
        <v>5078</v>
      </c>
      <c r="L202" t="s">
        <v>294</v>
      </c>
      <c r="M202">
        <v>20000</v>
      </c>
      <c r="R202">
        <v>3290</v>
      </c>
      <c r="S202">
        <v>6978</v>
      </c>
      <c r="T202">
        <v>65446</v>
      </c>
      <c r="U202">
        <v>199971</v>
      </c>
      <c r="V202">
        <v>63200</v>
      </c>
      <c r="W202">
        <v>3138</v>
      </c>
      <c r="X202">
        <v>4982</v>
      </c>
      <c r="Y202">
        <v>59811</v>
      </c>
      <c r="Z202">
        <v>89402</v>
      </c>
      <c r="AA202">
        <v>44091</v>
      </c>
      <c r="AB202">
        <v>3138</v>
      </c>
      <c r="AC202">
        <v>113376</v>
      </c>
      <c r="AD202">
        <v>18606</v>
      </c>
      <c r="AE202">
        <v>102367</v>
      </c>
      <c r="AF202">
        <v>246308</v>
      </c>
      <c r="AG202">
        <v>862265</v>
      </c>
      <c r="AH202">
        <v>563167</v>
      </c>
      <c r="AI202">
        <v>647933</v>
      </c>
      <c r="AJ202">
        <v>1065867</v>
      </c>
      <c r="AK202">
        <v>895433</v>
      </c>
      <c r="AL202">
        <v>5363</v>
      </c>
      <c r="AM202">
        <v>869</v>
      </c>
      <c r="AN202">
        <v>24371</v>
      </c>
      <c r="AO202">
        <v>37484</v>
      </c>
      <c r="AP202">
        <v>44386</v>
      </c>
      <c r="AQ202">
        <v>75111</v>
      </c>
      <c r="AR202" s="6">
        <v>19.21</v>
      </c>
      <c r="AS202" s="6" t="s">
        <v>52</v>
      </c>
      <c r="AT202" t="s">
        <v>295</v>
      </c>
      <c r="AU202" t="s">
        <v>82</v>
      </c>
      <c r="AV202" s="6">
        <v>1.04</v>
      </c>
      <c r="AW202" s="6" t="s">
        <v>5748</v>
      </c>
    </row>
    <row r="203" spans="1:49">
      <c r="A203">
        <v>7725321396</v>
      </c>
      <c r="B203">
        <v>126</v>
      </c>
      <c r="C203" t="s">
        <v>3120</v>
      </c>
      <c r="D203">
        <v>7725321396</v>
      </c>
      <c r="E203" s="10">
        <v>1167746593321</v>
      </c>
      <c r="F203" s="8" t="s">
        <v>3121</v>
      </c>
      <c r="G203" s="7">
        <v>42544</v>
      </c>
      <c r="H203">
        <v>8</v>
      </c>
      <c r="I203" t="s">
        <v>73</v>
      </c>
      <c r="J203" t="s">
        <v>5081</v>
      </c>
      <c r="K203" t="s">
        <v>5080</v>
      </c>
      <c r="L203" t="s">
        <v>3124</v>
      </c>
      <c r="M203">
        <v>100</v>
      </c>
      <c r="R203">
        <v>6386</v>
      </c>
      <c r="S203">
        <v>52178</v>
      </c>
      <c r="T203">
        <v>96732</v>
      </c>
      <c r="U203">
        <v>89439</v>
      </c>
      <c r="V203">
        <v>62104</v>
      </c>
      <c r="W203">
        <v>1225</v>
      </c>
      <c r="X203">
        <v>15184</v>
      </c>
      <c r="Y203">
        <v>13097</v>
      </c>
      <c r="Z203">
        <v>11177</v>
      </c>
      <c r="AA203">
        <v>5473</v>
      </c>
      <c r="AB203">
        <v>1225</v>
      </c>
      <c r="AC203">
        <v>21439</v>
      </c>
      <c r="AD203">
        <v>53077</v>
      </c>
      <c r="AE203">
        <v>67809</v>
      </c>
      <c r="AF203">
        <v>80306</v>
      </c>
      <c r="AG203">
        <v>38403</v>
      </c>
      <c r="AH203">
        <v>37588</v>
      </c>
      <c r="AI203">
        <v>37021</v>
      </c>
      <c r="AJ203">
        <v>30157</v>
      </c>
      <c r="AK203">
        <v>29656</v>
      </c>
      <c r="AL203">
        <v>2469</v>
      </c>
      <c r="AM203">
        <v>7447</v>
      </c>
      <c r="AN203">
        <v>14614</v>
      </c>
      <c r="AO203">
        <v>18378</v>
      </c>
      <c r="AP203">
        <v>18538</v>
      </c>
      <c r="AQ203">
        <v>0</v>
      </c>
      <c r="AR203" s="6">
        <v>9.73</v>
      </c>
      <c r="AS203" s="6" t="s">
        <v>52</v>
      </c>
      <c r="AT203" t="s">
        <v>3125</v>
      </c>
      <c r="AU203" t="s">
        <v>3126</v>
      </c>
      <c r="AV203" s="6">
        <v>0.77</v>
      </c>
      <c r="AW203" s="6" t="s">
        <v>5749</v>
      </c>
    </row>
    <row r="204" spans="1:49">
      <c r="A204">
        <v>2310214574</v>
      </c>
      <c r="B204">
        <v>194</v>
      </c>
      <c r="C204" t="s">
        <v>2624</v>
      </c>
      <c r="D204">
        <v>2310214574</v>
      </c>
      <c r="E204" s="10">
        <v>1192375037909</v>
      </c>
      <c r="F204" s="8" t="s">
        <v>2625</v>
      </c>
      <c r="G204" s="7">
        <v>43608</v>
      </c>
      <c r="H204">
        <v>5</v>
      </c>
      <c r="I204" t="s">
        <v>73</v>
      </c>
      <c r="J204" t="s">
        <v>5083</v>
      </c>
      <c r="K204" t="s">
        <v>5082</v>
      </c>
      <c r="L204" t="s">
        <v>2628</v>
      </c>
      <c r="M204">
        <v>10000</v>
      </c>
      <c r="R204">
        <v>3949</v>
      </c>
      <c r="S204">
        <v>6835</v>
      </c>
      <c r="T204">
        <v>29312</v>
      </c>
      <c r="U204">
        <v>81448</v>
      </c>
      <c r="V204">
        <v>61338</v>
      </c>
      <c r="W204">
        <v>4633</v>
      </c>
      <c r="X204">
        <v>5363</v>
      </c>
      <c r="Y204">
        <v>9613</v>
      </c>
      <c r="Z204">
        <v>39498</v>
      </c>
      <c r="AA204">
        <v>37529</v>
      </c>
      <c r="AB204">
        <v>4633</v>
      </c>
      <c r="AC204">
        <v>1267</v>
      </c>
      <c r="AD204">
        <v>18581</v>
      </c>
      <c r="AE204">
        <v>39139</v>
      </c>
      <c r="AF204">
        <v>21932</v>
      </c>
      <c r="AG204">
        <v>0</v>
      </c>
      <c r="AH204">
        <v>0</v>
      </c>
      <c r="AI204">
        <v>0</v>
      </c>
      <c r="AJ204">
        <v>0</v>
      </c>
      <c r="AK204">
        <v>0</v>
      </c>
      <c r="AL204">
        <v>9362</v>
      </c>
      <c r="AM204">
        <v>4483</v>
      </c>
      <c r="AN204">
        <v>28876</v>
      </c>
      <c r="AO204">
        <v>43196</v>
      </c>
      <c r="AP204">
        <v>56094</v>
      </c>
      <c r="AQ204">
        <v>8068</v>
      </c>
      <c r="AR204" s="6">
        <v>15.53</v>
      </c>
      <c r="AS204" s="6" t="s">
        <v>52</v>
      </c>
      <c r="AT204" t="s">
        <v>2629</v>
      </c>
      <c r="AU204" t="s">
        <v>2630</v>
      </c>
      <c r="AV204" s="6" t="s">
        <v>74</v>
      </c>
      <c r="AW204" s="6" t="s">
        <v>5750</v>
      </c>
    </row>
    <row r="205" spans="1:49">
      <c r="A205">
        <v>5257185200</v>
      </c>
      <c r="B205">
        <v>180</v>
      </c>
      <c r="C205" t="s">
        <v>1582</v>
      </c>
      <c r="D205">
        <v>5257185200</v>
      </c>
      <c r="E205" s="10">
        <v>1185275060915</v>
      </c>
      <c r="F205" s="8" t="s">
        <v>1583</v>
      </c>
      <c r="G205" s="7">
        <v>43417</v>
      </c>
      <c r="H205">
        <v>6</v>
      </c>
      <c r="I205" t="s">
        <v>73</v>
      </c>
      <c r="J205" t="s">
        <v>5085</v>
      </c>
      <c r="K205" t="s">
        <v>5084</v>
      </c>
      <c r="L205" t="s">
        <v>1586</v>
      </c>
      <c r="M205">
        <v>29.94</v>
      </c>
      <c r="R205">
        <v>31035</v>
      </c>
      <c r="S205">
        <v>34800</v>
      </c>
      <c r="T205">
        <v>48589</v>
      </c>
      <c r="U205">
        <v>46452</v>
      </c>
      <c r="V205">
        <v>59949</v>
      </c>
      <c r="W205">
        <v>7697</v>
      </c>
      <c r="X205">
        <v>9804</v>
      </c>
      <c r="Y205">
        <v>24132</v>
      </c>
      <c r="Z205">
        <v>28327</v>
      </c>
      <c r="AA205">
        <v>51489</v>
      </c>
      <c r="AB205">
        <v>7697</v>
      </c>
      <c r="AC205">
        <v>14152</v>
      </c>
      <c r="AD205">
        <v>22960</v>
      </c>
      <c r="AE205">
        <v>16591</v>
      </c>
      <c r="AF205">
        <v>6300</v>
      </c>
      <c r="AG205">
        <v>23942</v>
      </c>
      <c r="AH205">
        <v>22869</v>
      </c>
      <c r="AI205">
        <v>46687</v>
      </c>
      <c r="AJ205">
        <v>0</v>
      </c>
      <c r="AK205">
        <v>0</v>
      </c>
      <c r="AL205">
        <v>1058</v>
      </c>
      <c r="AM205">
        <v>80</v>
      </c>
      <c r="AN205">
        <v>18</v>
      </c>
      <c r="AO205">
        <v>79732</v>
      </c>
      <c r="AP205">
        <v>77705</v>
      </c>
      <c r="AQ205">
        <v>9416</v>
      </c>
      <c r="AR205" s="6">
        <v>1.93</v>
      </c>
      <c r="AS205" s="6" t="s">
        <v>45</v>
      </c>
      <c r="AT205" t="s">
        <v>1587</v>
      </c>
      <c r="AU205" t="s">
        <v>1588</v>
      </c>
      <c r="AV205" s="6">
        <v>0</v>
      </c>
      <c r="AW205" s="6" t="s">
        <v>5751</v>
      </c>
    </row>
    <row r="206" spans="1:49">
      <c r="A206">
        <v>3444273894</v>
      </c>
      <c r="B206">
        <v>138</v>
      </c>
      <c r="C206" t="s">
        <v>2063</v>
      </c>
      <c r="D206">
        <v>3444273894</v>
      </c>
      <c r="E206" s="10">
        <v>1203400002772</v>
      </c>
      <c r="F206" s="8" t="s">
        <v>2064</v>
      </c>
      <c r="G206" s="7">
        <v>43893</v>
      </c>
      <c r="H206">
        <v>5</v>
      </c>
      <c r="I206" t="s">
        <v>73</v>
      </c>
      <c r="J206" t="s">
        <v>5087</v>
      </c>
      <c r="K206" t="s">
        <v>5086</v>
      </c>
      <c r="L206" t="s">
        <v>2067</v>
      </c>
      <c r="M206">
        <v>10</v>
      </c>
      <c r="R206">
        <v>1310</v>
      </c>
      <c r="S206">
        <v>22209</v>
      </c>
      <c r="T206">
        <v>55332</v>
      </c>
      <c r="U206">
        <v>85792</v>
      </c>
      <c r="V206">
        <v>59649</v>
      </c>
      <c r="W206">
        <v>131</v>
      </c>
      <c r="X206">
        <v>7717</v>
      </c>
      <c r="Y206">
        <v>51667</v>
      </c>
      <c r="Z206">
        <v>63227</v>
      </c>
      <c r="AA206">
        <v>55391</v>
      </c>
      <c r="AB206">
        <v>131</v>
      </c>
      <c r="AC206">
        <v>13749</v>
      </c>
      <c r="AD206">
        <v>1528</v>
      </c>
      <c r="AE206">
        <v>18577</v>
      </c>
      <c r="AF206">
        <v>862</v>
      </c>
      <c r="AG206">
        <v>0</v>
      </c>
      <c r="AH206">
        <v>3017</v>
      </c>
      <c r="AI206">
        <v>2395</v>
      </c>
      <c r="AJ206">
        <v>4144</v>
      </c>
      <c r="AK206">
        <v>4597</v>
      </c>
      <c r="AL206">
        <v>1320</v>
      </c>
      <c r="AM206">
        <v>7868</v>
      </c>
      <c r="AN206">
        <v>11812</v>
      </c>
      <c r="AO206">
        <v>27533</v>
      </c>
      <c r="AP206">
        <v>43769</v>
      </c>
      <c r="AQ206">
        <v>23968</v>
      </c>
      <c r="AR206" s="6">
        <v>45.53</v>
      </c>
      <c r="AS206" s="6" t="s">
        <v>52</v>
      </c>
      <c r="AT206" t="s">
        <v>2068</v>
      </c>
      <c r="AU206" t="s">
        <v>2069</v>
      </c>
      <c r="AV206" s="6">
        <v>1.52</v>
      </c>
      <c r="AW206" s="6" t="s">
        <v>5752</v>
      </c>
    </row>
    <row r="207" spans="1:49">
      <c r="A207">
        <v>2130168738</v>
      </c>
      <c r="B207">
        <v>121</v>
      </c>
      <c r="C207" t="s">
        <v>919</v>
      </c>
      <c r="D207">
        <v>2130168738</v>
      </c>
      <c r="E207" s="10">
        <v>1162130053953</v>
      </c>
      <c r="F207" s="8" t="s">
        <v>920</v>
      </c>
      <c r="G207" s="7">
        <v>42440</v>
      </c>
      <c r="H207">
        <v>9</v>
      </c>
      <c r="I207" t="s">
        <v>73</v>
      </c>
      <c r="J207" t="s">
        <v>5089</v>
      </c>
      <c r="K207" t="s">
        <v>5088</v>
      </c>
      <c r="L207" t="s">
        <v>923</v>
      </c>
      <c r="M207">
        <v>10</v>
      </c>
      <c r="R207">
        <v>80477</v>
      </c>
      <c r="S207">
        <v>99140</v>
      </c>
      <c r="T207">
        <v>99932</v>
      </c>
      <c r="U207">
        <v>107630</v>
      </c>
      <c r="V207">
        <v>57622</v>
      </c>
      <c r="W207">
        <v>5994</v>
      </c>
      <c r="X207">
        <v>20368</v>
      </c>
      <c r="Y207">
        <v>10378</v>
      </c>
      <c r="Z207">
        <v>15584</v>
      </c>
      <c r="AA207">
        <v>5217</v>
      </c>
      <c r="AB207">
        <v>5994</v>
      </c>
      <c r="AC207">
        <v>4386</v>
      </c>
      <c r="AD207">
        <v>3536</v>
      </c>
      <c r="AE207">
        <v>5333</v>
      </c>
      <c r="AF207">
        <v>2770</v>
      </c>
      <c r="AG207">
        <v>8771</v>
      </c>
      <c r="AH207">
        <v>10618</v>
      </c>
      <c r="AI207">
        <v>9524</v>
      </c>
      <c r="AJ207">
        <v>14496</v>
      </c>
      <c r="AK207">
        <v>15830</v>
      </c>
      <c r="AL207">
        <v>14926</v>
      </c>
      <c r="AM207">
        <v>19926</v>
      </c>
      <c r="AN207">
        <v>31152</v>
      </c>
      <c r="AO207">
        <v>27068</v>
      </c>
      <c r="AP207">
        <v>25327</v>
      </c>
      <c r="AQ207">
        <v>3407</v>
      </c>
      <c r="AR207" s="6">
        <v>0.72</v>
      </c>
      <c r="AS207" s="6" t="s">
        <v>52</v>
      </c>
      <c r="AT207" t="s">
        <v>924</v>
      </c>
      <c r="AU207" t="s">
        <v>925</v>
      </c>
      <c r="AV207" s="6">
        <v>1.8</v>
      </c>
      <c r="AW207" s="6" t="s">
        <v>5753</v>
      </c>
    </row>
    <row r="208" spans="1:49">
      <c r="A208">
        <v>7722862647</v>
      </c>
      <c r="B208">
        <v>506</v>
      </c>
      <c r="C208" t="s">
        <v>2287</v>
      </c>
      <c r="D208">
        <v>7722862647</v>
      </c>
      <c r="E208" s="10">
        <v>5147746341199</v>
      </c>
      <c r="F208" s="8" t="s">
        <v>2288</v>
      </c>
      <c r="G208" s="7">
        <v>41955</v>
      </c>
      <c r="H208">
        <v>10</v>
      </c>
      <c r="I208" t="s">
        <v>73</v>
      </c>
      <c r="J208" t="s">
        <v>5090</v>
      </c>
      <c r="K208" t="s">
        <v>5090</v>
      </c>
      <c r="L208" t="s">
        <v>2289</v>
      </c>
      <c r="M208">
        <v>25</v>
      </c>
      <c r="R208">
        <v>23158</v>
      </c>
      <c r="S208">
        <v>43815</v>
      </c>
      <c r="T208">
        <v>30418</v>
      </c>
      <c r="U208">
        <v>53144</v>
      </c>
      <c r="V208">
        <v>57449</v>
      </c>
      <c r="W208">
        <v>21957</v>
      </c>
      <c r="X208">
        <v>39657</v>
      </c>
      <c r="Y208">
        <v>23590</v>
      </c>
      <c r="Z208">
        <v>47440</v>
      </c>
      <c r="AA208">
        <v>46693</v>
      </c>
      <c r="AB208">
        <v>21957</v>
      </c>
      <c r="AC208">
        <v>2888</v>
      </c>
      <c r="AD208">
        <v>6126</v>
      </c>
      <c r="AE208">
        <v>2740</v>
      </c>
      <c r="AF208">
        <v>7479</v>
      </c>
      <c r="AG208">
        <v>0</v>
      </c>
      <c r="AH208">
        <v>0</v>
      </c>
      <c r="AI208">
        <v>0</v>
      </c>
      <c r="AJ208">
        <v>0</v>
      </c>
      <c r="AK208">
        <v>0</v>
      </c>
      <c r="AL208">
        <v>2674</v>
      </c>
      <c r="AM208">
        <v>5950</v>
      </c>
      <c r="AN208">
        <v>8361</v>
      </c>
      <c r="AO208">
        <v>10835</v>
      </c>
      <c r="AP208">
        <v>14251</v>
      </c>
      <c r="AQ208">
        <v>8365</v>
      </c>
      <c r="AR208" s="6">
        <v>2.48</v>
      </c>
      <c r="AS208" s="6" t="s">
        <v>52</v>
      </c>
      <c r="AT208" t="s">
        <v>2290</v>
      </c>
      <c r="AU208" t="s">
        <v>2291</v>
      </c>
      <c r="AV208" s="6" t="s">
        <v>74</v>
      </c>
      <c r="AW208" s="6" t="s">
        <v>5754</v>
      </c>
    </row>
    <row r="209" spans="1:49">
      <c r="A209">
        <v>3448045000</v>
      </c>
      <c r="B209">
        <v>178</v>
      </c>
      <c r="C209" t="s">
        <v>1072</v>
      </c>
      <c r="D209">
        <v>3448045000</v>
      </c>
      <c r="E209" s="10">
        <v>1083461003933</v>
      </c>
      <c r="F209" s="8" t="s">
        <v>1073</v>
      </c>
      <c r="G209" s="7">
        <v>39738</v>
      </c>
      <c r="H209">
        <v>16</v>
      </c>
      <c r="I209" t="s">
        <v>73</v>
      </c>
      <c r="J209" t="s">
        <v>5092</v>
      </c>
      <c r="K209" t="s">
        <v>5091</v>
      </c>
      <c r="L209" t="s">
        <v>1076</v>
      </c>
      <c r="M209">
        <v>12</v>
      </c>
      <c r="R209">
        <v>26142</v>
      </c>
      <c r="S209">
        <v>38134</v>
      </c>
      <c r="T209">
        <v>43952</v>
      </c>
      <c r="U209">
        <v>48601</v>
      </c>
      <c r="V209">
        <v>57150</v>
      </c>
      <c r="W209">
        <v>17092</v>
      </c>
      <c r="X209">
        <v>29275</v>
      </c>
      <c r="Y209">
        <v>19460</v>
      </c>
      <c r="Z209">
        <v>23512</v>
      </c>
      <c r="AA209">
        <v>30608</v>
      </c>
      <c r="AB209">
        <v>17092</v>
      </c>
      <c r="AC209">
        <v>6705</v>
      </c>
      <c r="AD209">
        <v>21991</v>
      </c>
      <c r="AE209">
        <v>22941</v>
      </c>
      <c r="AF209">
        <v>23484</v>
      </c>
      <c r="AG209">
        <v>0</v>
      </c>
      <c r="AH209">
        <v>0</v>
      </c>
      <c r="AI209">
        <v>0</v>
      </c>
      <c r="AJ209">
        <v>0</v>
      </c>
      <c r="AK209">
        <v>0</v>
      </c>
      <c r="AL209">
        <v>32252</v>
      </c>
      <c r="AM209">
        <v>36207</v>
      </c>
      <c r="AN209">
        <v>37374</v>
      </c>
      <c r="AO209">
        <v>48976</v>
      </c>
      <c r="AP209">
        <v>56366</v>
      </c>
      <c r="AQ209">
        <v>9342</v>
      </c>
      <c r="AR209" s="6">
        <v>2.19</v>
      </c>
      <c r="AS209" s="6" t="s">
        <v>52</v>
      </c>
      <c r="AT209" t="s">
        <v>1077</v>
      </c>
      <c r="AU209" t="s">
        <v>82</v>
      </c>
      <c r="AV209" s="6" t="s">
        <v>74</v>
      </c>
      <c r="AW209" s="6" t="s">
        <v>5755</v>
      </c>
    </row>
    <row r="210" spans="1:49">
      <c r="A210">
        <v>7710496844</v>
      </c>
      <c r="B210">
        <v>127</v>
      </c>
      <c r="C210" t="s">
        <v>1272</v>
      </c>
      <c r="D210">
        <v>7710496844</v>
      </c>
      <c r="E210" s="10">
        <v>1157746486798</v>
      </c>
      <c r="F210" s="8" t="s">
        <v>1273</v>
      </c>
      <c r="G210" s="7">
        <v>42156</v>
      </c>
      <c r="H210">
        <v>9</v>
      </c>
      <c r="I210" t="s">
        <v>73</v>
      </c>
      <c r="J210" t="s">
        <v>5094</v>
      </c>
      <c r="K210" t="s">
        <v>5093</v>
      </c>
      <c r="L210" t="s">
        <v>1276</v>
      </c>
      <c r="M210">
        <v>13</v>
      </c>
      <c r="R210">
        <v>103019</v>
      </c>
      <c r="S210">
        <v>95456</v>
      </c>
      <c r="T210">
        <v>62497</v>
      </c>
      <c r="U210">
        <v>97647</v>
      </c>
      <c r="V210">
        <v>56781</v>
      </c>
      <c r="W210">
        <v>84100</v>
      </c>
      <c r="X210">
        <v>17846</v>
      </c>
      <c r="Y210">
        <v>31154</v>
      </c>
      <c r="Z210">
        <v>42449</v>
      </c>
      <c r="AA210">
        <v>35446</v>
      </c>
      <c r="AB210">
        <v>84100</v>
      </c>
      <c r="AC210">
        <v>49521</v>
      </c>
      <c r="AD210">
        <v>17009</v>
      </c>
      <c r="AE210">
        <v>33758</v>
      </c>
      <c r="AF210">
        <v>18744</v>
      </c>
      <c r="AG210">
        <v>12546</v>
      </c>
      <c r="AH210">
        <v>16212</v>
      </c>
      <c r="AI210">
        <v>23612</v>
      </c>
      <c r="AJ210">
        <v>30967</v>
      </c>
      <c r="AK210">
        <v>31168</v>
      </c>
      <c r="AL210">
        <v>1946</v>
      </c>
      <c r="AM210">
        <v>12917</v>
      </c>
      <c r="AN210">
        <v>1092</v>
      </c>
      <c r="AO210">
        <v>1541</v>
      </c>
      <c r="AP210">
        <v>7275</v>
      </c>
      <c r="AQ210">
        <v>1019</v>
      </c>
      <c r="AR210" s="6">
        <v>0.55000000000000004</v>
      </c>
      <c r="AS210" s="6" t="s">
        <v>52</v>
      </c>
      <c r="AT210" t="s">
        <v>1277</v>
      </c>
      <c r="AU210" t="s">
        <v>1278</v>
      </c>
      <c r="AV210" s="6">
        <v>2.48</v>
      </c>
      <c r="AW210" s="6" t="s">
        <v>5756</v>
      </c>
    </row>
    <row r="211" spans="1:49">
      <c r="A211">
        <v>7726453892</v>
      </c>
      <c r="B211">
        <v>181</v>
      </c>
      <c r="C211" t="s">
        <v>3297</v>
      </c>
      <c r="D211">
        <v>7726453892</v>
      </c>
      <c r="E211" s="10">
        <v>1197746364133</v>
      </c>
      <c r="F211" s="8" t="s">
        <v>3298</v>
      </c>
      <c r="G211" s="7">
        <v>43621</v>
      </c>
      <c r="H211">
        <v>5</v>
      </c>
      <c r="I211" t="s">
        <v>73</v>
      </c>
      <c r="J211" t="s">
        <v>5095</v>
      </c>
      <c r="K211" t="s">
        <v>5095</v>
      </c>
      <c r="L211" t="s">
        <v>3301</v>
      </c>
      <c r="M211">
        <v>20</v>
      </c>
      <c r="R211">
        <v>2180</v>
      </c>
      <c r="S211">
        <v>7757</v>
      </c>
      <c r="T211">
        <v>20206</v>
      </c>
      <c r="U211">
        <v>46176</v>
      </c>
      <c r="V211">
        <v>56277</v>
      </c>
      <c r="W211">
        <v>4777</v>
      </c>
      <c r="X211">
        <v>4342</v>
      </c>
      <c r="Y211">
        <v>13348</v>
      </c>
      <c r="Z211">
        <v>1752</v>
      </c>
      <c r="AA211">
        <v>11751</v>
      </c>
      <c r="AB211">
        <v>4777</v>
      </c>
      <c r="AC211">
        <v>2950</v>
      </c>
      <c r="AD211">
        <v>5705</v>
      </c>
      <c r="AE211">
        <v>41754</v>
      </c>
      <c r="AF211">
        <v>41327</v>
      </c>
      <c r="AG211">
        <v>0</v>
      </c>
      <c r="AH211">
        <v>0</v>
      </c>
      <c r="AI211">
        <v>0</v>
      </c>
      <c r="AJ211">
        <v>0</v>
      </c>
      <c r="AK211">
        <v>12450</v>
      </c>
      <c r="AL211">
        <v>0</v>
      </c>
      <c r="AM211">
        <v>0</v>
      </c>
      <c r="AN211">
        <v>20064</v>
      </c>
      <c r="AO211">
        <v>64399</v>
      </c>
      <c r="AP211">
        <v>79512</v>
      </c>
      <c r="AQ211">
        <v>0</v>
      </c>
      <c r="AR211" s="6">
        <v>25.82</v>
      </c>
      <c r="AS211" s="6" t="s">
        <v>52</v>
      </c>
      <c r="AT211" t="s">
        <v>3302</v>
      </c>
      <c r="AU211" t="s">
        <v>3303</v>
      </c>
      <c r="AV211" s="6" t="s">
        <v>74</v>
      </c>
      <c r="AW211" s="6" t="s">
        <v>5757</v>
      </c>
    </row>
    <row r="212" spans="1:49">
      <c r="A212">
        <v>6829117690</v>
      </c>
      <c r="B212">
        <v>185</v>
      </c>
      <c r="C212" t="s">
        <v>857</v>
      </c>
      <c r="D212">
        <v>6829117690</v>
      </c>
      <c r="E212" s="10">
        <v>1166820050616</v>
      </c>
      <c r="F212" s="8" t="s">
        <v>858</v>
      </c>
      <c r="G212" s="7">
        <v>42390</v>
      </c>
      <c r="H212">
        <v>9</v>
      </c>
      <c r="I212" t="s">
        <v>73</v>
      </c>
      <c r="J212" t="s">
        <v>5097</v>
      </c>
      <c r="K212" t="s">
        <v>5096</v>
      </c>
      <c r="L212" t="s">
        <v>861</v>
      </c>
      <c r="M212">
        <v>13.4</v>
      </c>
      <c r="R212">
        <v>14970</v>
      </c>
      <c r="S212">
        <v>22260</v>
      </c>
      <c r="T212">
        <v>26359</v>
      </c>
      <c r="U212">
        <v>44413</v>
      </c>
      <c r="V212">
        <v>55902</v>
      </c>
      <c r="W212">
        <v>12836</v>
      </c>
      <c r="X212">
        <v>7376</v>
      </c>
      <c r="Y212">
        <v>8430</v>
      </c>
      <c r="Z212">
        <v>39573</v>
      </c>
      <c r="AA212">
        <v>35635</v>
      </c>
      <c r="AB212">
        <v>12836</v>
      </c>
      <c r="AC212">
        <v>14144</v>
      </c>
      <c r="AD212">
        <v>17138</v>
      </c>
      <c r="AE212">
        <v>3642</v>
      </c>
      <c r="AF212">
        <v>18458</v>
      </c>
      <c r="AG212">
        <v>0</v>
      </c>
      <c r="AH212">
        <v>0</v>
      </c>
      <c r="AI212">
        <v>0</v>
      </c>
      <c r="AJ212">
        <v>0</v>
      </c>
      <c r="AK212">
        <v>0</v>
      </c>
      <c r="AL212">
        <v>40697</v>
      </c>
      <c r="AM212">
        <v>46872</v>
      </c>
      <c r="AN212">
        <v>62622</v>
      </c>
      <c r="AO212">
        <v>73981</v>
      </c>
      <c r="AP212">
        <v>73981</v>
      </c>
      <c r="AQ212">
        <v>1871</v>
      </c>
      <c r="AR212" s="6">
        <v>3.73</v>
      </c>
      <c r="AS212" s="6" t="s">
        <v>52</v>
      </c>
      <c r="AT212" t="s">
        <v>862</v>
      </c>
      <c r="AU212" t="s">
        <v>863</v>
      </c>
      <c r="AV212" s="6" t="s">
        <v>74</v>
      </c>
      <c r="AW212" s="6" t="s">
        <v>6040</v>
      </c>
    </row>
    <row r="213" spans="1:49">
      <c r="A213">
        <v>7733298863</v>
      </c>
      <c r="B213">
        <v>191</v>
      </c>
      <c r="C213" t="s">
        <v>1137</v>
      </c>
      <c r="D213">
        <v>7733298863</v>
      </c>
      <c r="E213" s="10">
        <v>1167746832186</v>
      </c>
      <c r="F213" s="8" t="s">
        <v>1138</v>
      </c>
      <c r="G213" s="7">
        <v>42619</v>
      </c>
      <c r="H213">
        <v>8</v>
      </c>
      <c r="I213" t="s">
        <v>73</v>
      </c>
      <c r="J213" t="s">
        <v>5098</v>
      </c>
      <c r="K213" t="s">
        <v>5098</v>
      </c>
      <c r="L213" t="s">
        <v>1141</v>
      </c>
      <c r="M213">
        <v>30</v>
      </c>
      <c r="R213">
        <v>70641</v>
      </c>
      <c r="S213">
        <v>75389</v>
      </c>
      <c r="T213">
        <v>34723</v>
      </c>
      <c r="U213">
        <v>43249</v>
      </c>
      <c r="V213">
        <v>55270</v>
      </c>
      <c r="W213">
        <v>40625</v>
      </c>
      <c r="X213">
        <v>66727</v>
      </c>
      <c r="Y213">
        <v>33194</v>
      </c>
      <c r="Z213">
        <v>41653</v>
      </c>
      <c r="AA213">
        <v>48828</v>
      </c>
      <c r="AB213">
        <v>40625</v>
      </c>
      <c r="AC213">
        <v>6456</v>
      </c>
      <c r="AD213">
        <v>355</v>
      </c>
      <c r="AE213">
        <v>245</v>
      </c>
      <c r="AF213">
        <v>4730</v>
      </c>
      <c r="AG213">
        <v>0</v>
      </c>
      <c r="AH213">
        <v>19</v>
      </c>
      <c r="AI213">
        <v>0</v>
      </c>
      <c r="AJ213">
        <v>0</v>
      </c>
      <c r="AK213">
        <v>0</v>
      </c>
      <c r="AL213">
        <v>31154</v>
      </c>
      <c r="AM213">
        <v>39221</v>
      </c>
      <c r="AN213">
        <v>44472</v>
      </c>
      <c r="AO213">
        <v>38886</v>
      </c>
      <c r="AP213">
        <v>37582</v>
      </c>
      <c r="AQ213">
        <v>1877</v>
      </c>
      <c r="AR213" s="6">
        <v>0.78</v>
      </c>
      <c r="AS213" s="6" t="s">
        <v>52</v>
      </c>
      <c r="AT213" t="s">
        <v>1142</v>
      </c>
      <c r="AU213" t="s">
        <v>1143</v>
      </c>
      <c r="AV213" s="6">
        <v>0</v>
      </c>
      <c r="AW213" s="6" t="s">
        <v>5758</v>
      </c>
    </row>
    <row r="214" spans="1:49">
      <c r="A214">
        <v>7727834940</v>
      </c>
      <c r="B214">
        <v>217</v>
      </c>
      <c r="C214" t="s">
        <v>410</v>
      </c>
      <c r="D214">
        <v>7727834940</v>
      </c>
      <c r="E214" s="10">
        <v>1147746559707</v>
      </c>
      <c r="F214" s="8" t="s">
        <v>411</v>
      </c>
      <c r="G214" s="7">
        <v>41778</v>
      </c>
      <c r="H214">
        <v>10</v>
      </c>
      <c r="I214" t="s">
        <v>73</v>
      </c>
      <c r="J214" t="s">
        <v>413</v>
      </c>
      <c r="K214" t="s">
        <v>413</v>
      </c>
      <c r="L214" t="s">
        <v>414</v>
      </c>
      <c r="M214">
        <v>500</v>
      </c>
      <c r="R214">
        <v>13909</v>
      </c>
      <c r="S214">
        <v>21050</v>
      </c>
      <c r="T214">
        <v>25367</v>
      </c>
      <c r="U214">
        <v>34899</v>
      </c>
      <c r="V214">
        <v>53822</v>
      </c>
      <c r="W214">
        <v>13021</v>
      </c>
      <c r="X214">
        <v>20319</v>
      </c>
      <c r="Y214">
        <v>23113</v>
      </c>
      <c r="Z214">
        <v>21763</v>
      </c>
      <c r="AA214">
        <v>27961</v>
      </c>
      <c r="AB214">
        <v>13021</v>
      </c>
      <c r="AC214">
        <v>175</v>
      </c>
      <c r="AD214">
        <v>1458</v>
      </c>
      <c r="AE214">
        <v>12104</v>
      </c>
      <c r="AF214">
        <v>23869</v>
      </c>
      <c r="AG214">
        <v>0</v>
      </c>
      <c r="AH214">
        <v>0</v>
      </c>
      <c r="AI214">
        <v>0</v>
      </c>
      <c r="AJ214">
        <v>0</v>
      </c>
      <c r="AK214">
        <v>0</v>
      </c>
      <c r="AL214">
        <v>16340</v>
      </c>
      <c r="AM214">
        <v>11388</v>
      </c>
      <c r="AN214">
        <v>8409</v>
      </c>
      <c r="AO214">
        <v>13505</v>
      </c>
      <c r="AP214">
        <v>21984</v>
      </c>
      <c r="AQ214">
        <v>2129</v>
      </c>
      <c r="AR214" s="6">
        <v>3.87</v>
      </c>
      <c r="AS214" s="6" t="s">
        <v>52</v>
      </c>
      <c r="AT214" t="s">
        <v>415</v>
      </c>
      <c r="AU214" t="s">
        <v>416</v>
      </c>
      <c r="AV214" s="6" t="s">
        <v>74</v>
      </c>
      <c r="AW214" s="6" t="s">
        <v>4221</v>
      </c>
    </row>
    <row r="215" spans="1:49">
      <c r="A215">
        <v>9102196550</v>
      </c>
      <c r="B215">
        <v>347</v>
      </c>
      <c r="C215" t="s">
        <v>2978</v>
      </c>
      <c r="D215">
        <v>9102196550</v>
      </c>
      <c r="E215" s="10">
        <v>1159102121331</v>
      </c>
      <c r="F215" s="8" t="s">
        <v>2979</v>
      </c>
      <c r="G215" s="7">
        <v>42278</v>
      </c>
      <c r="H215">
        <v>9</v>
      </c>
      <c r="I215" t="s">
        <v>73</v>
      </c>
      <c r="J215" t="s">
        <v>5100</v>
      </c>
      <c r="K215" t="s">
        <v>5099</v>
      </c>
      <c r="L215" t="s">
        <v>1567</v>
      </c>
      <c r="M215">
        <v>10010</v>
      </c>
      <c r="R215">
        <v>10000</v>
      </c>
      <c r="S215">
        <v>0</v>
      </c>
      <c r="T215">
        <v>9160</v>
      </c>
      <c r="U215">
        <v>42</v>
      </c>
      <c r="V215">
        <v>53108</v>
      </c>
      <c r="W215">
        <v>17</v>
      </c>
      <c r="X215">
        <v>129</v>
      </c>
      <c r="Y215">
        <v>238</v>
      </c>
      <c r="Z215">
        <v>31</v>
      </c>
      <c r="AA215">
        <v>87</v>
      </c>
      <c r="AB215">
        <v>17</v>
      </c>
      <c r="AC215">
        <v>-570</v>
      </c>
      <c r="AD215">
        <v>9599</v>
      </c>
      <c r="AE215">
        <v>1381</v>
      </c>
      <c r="AF215">
        <v>45640</v>
      </c>
      <c r="AG215">
        <v>0</v>
      </c>
      <c r="AH215">
        <v>0</v>
      </c>
      <c r="AI215">
        <v>17650</v>
      </c>
      <c r="AJ215">
        <v>17200</v>
      </c>
      <c r="AK215">
        <v>11550</v>
      </c>
      <c r="AL215">
        <v>10892</v>
      </c>
      <c r="AM215">
        <v>10891</v>
      </c>
      <c r="AN215">
        <v>11286</v>
      </c>
      <c r="AO215">
        <v>13310</v>
      </c>
      <c r="AP215">
        <v>64870</v>
      </c>
      <c r="AQ215">
        <v>170</v>
      </c>
      <c r="AR215" s="6">
        <v>5.31</v>
      </c>
      <c r="AS215" s="6" t="s">
        <v>52</v>
      </c>
      <c r="AT215" t="s">
        <v>2981</v>
      </c>
      <c r="AU215" t="s">
        <v>2982</v>
      </c>
      <c r="AV215" s="6">
        <v>0.65</v>
      </c>
      <c r="AW215" s="6" t="s">
        <v>5759</v>
      </c>
    </row>
    <row r="216" spans="1:49">
      <c r="A216">
        <v>2629012893</v>
      </c>
      <c r="B216">
        <v>275</v>
      </c>
      <c r="C216" t="s">
        <v>2096</v>
      </c>
      <c r="D216">
        <v>2629012893</v>
      </c>
      <c r="E216" s="10">
        <v>1202600002990</v>
      </c>
      <c r="F216" s="8" t="s">
        <v>2097</v>
      </c>
      <c r="G216" s="7">
        <v>43893</v>
      </c>
      <c r="H216">
        <v>5</v>
      </c>
      <c r="I216" t="s">
        <v>73</v>
      </c>
      <c r="J216" t="s">
        <v>5102</v>
      </c>
      <c r="K216" t="s">
        <v>5101</v>
      </c>
      <c r="L216" t="s">
        <v>2100</v>
      </c>
      <c r="M216">
        <v>14</v>
      </c>
      <c r="R216">
        <v>248</v>
      </c>
      <c r="S216">
        <v>2664</v>
      </c>
      <c r="T216">
        <v>10795</v>
      </c>
      <c r="U216">
        <v>18743</v>
      </c>
      <c r="V216">
        <v>51566</v>
      </c>
      <c r="W216">
        <v>1284</v>
      </c>
      <c r="X216">
        <v>2444</v>
      </c>
      <c r="Y216">
        <v>7523</v>
      </c>
      <c r="Z216">
        <v>17767</v>
      </c>
      <c r="AA216">
        <v>31322</v>
      </c>
      <c r="AB216">
        <v>1284</v>
      </c>
      <c r="AC216">
        <v>194</v>
      </c>
      <c r="AD216">
        <v>1832</v>
      </c>
      <c r="AE216">
        <v>-1713</v>
      </c>
      <c r="AF216">
        <v>12510</v>
      </c>
      <c r="AG216">
        <v>0</v>
      </c>
      <c r="AH216">
        <v>0</v>
      </c>
      <c r="AI216">
        <v>0</v>
      </c>
      <c r="AJ216">
        <v>0</v>
      </c>
      <c r="AK216">
        <v>0</v>
      </c>
      <c r="AL216">
        <v>6740</v>
      </c>
      <c r="AM216">
        <v>13071</v>
      </c>
      <c r="AN216">
        <v>30872</v>
      </c>
      <c r="AO216">
        <v>46984</v>
      </c>
      <c r="AP216">
        <v>46961</v>
      </c>
      <c r="AQ216">
        <v>16014</v>
      </c>
      <c r="AR216" s="6">
        <v>207.93</v>
      </c>
      <c r="AS216" s="6" t="s">
        <v>52</v>
      </c>
      <c r="AT216" t="s">
        <v>2101</v>
      </c>
      <c r="AU216" t="s">
        <v>2102</v>
      </c>
      <c r="AV216" s="6" t="s">
        <v>74</v>
      </c>
      <c r="AW216" s="6" t="s">
        <v>5760</v>
      </c>
    </row>
    <row r="217" spans="1:49">
      <c r="A217">
        <v>4632281610</v>
      </c>
      <c r="B217">
        <v>51</v>
      </c>
      <c r="C217" t="s">
        <v>2821</v>
      </c>
      <c r="D217">
        <v>4632281610</v>
      </c>
      <c r="E217" s="10">
        <v>1214600006334</v>
      </c>
      <c r="F217" s="8" t="s">
        <v>2822</v>
      </c>
      <c r="G217" s="7">
        <v>44347</v>
      </c>
      <c r="H217">
        <v>3</v>
      </c>
      <c r="I217" t="s">
        <v>73</v>
      </c>
      <c r="J217" t="s">
        <v>5103</v>
      </c>
      <c r="K217" t="s">
        <v>5103</v>
      </c>
      <c r="L217" t="s">
        <v>2825</v>
      </c>
      <c r="M217">
        <v>10000</v>
      </c>
      <c r="R217">
        <v>0</v>
      </c>
      <c r="S217">
        <v>1000</v>
      </c>
      <c r="T217">
        <v>256633</v>
      </c>
      <c r="U217">
        <v>496104</v>
      </c>
      <c r="V217">
        <v>51185</v>
      </c>
      <c r="W217">
        <v>0</v>
      </c>
      <c r="X217">
        <v>746</v>
      </c>
      <c r="Y217">
        <v>88463</v>
      </c>
      <c r="Z217">
        <v>430694</v>
      </c>
      <c r="AA217">
        <v>41575</v>
      </c>
      <c r="AB217">
        <v>0</v>
      </c>
      <c r="AC217">
        <v>247</v>
      </c>
      <c r="AD217">
        <v>162445</v>
      </c>
      <c r="AE217">
        <v>30806</v>
      </c>
      <c r="AF217">
        <v>15836</v>
      </c>
      <c r="AG217">
        <v>0</v>
      </c>
      <c r="AH217">
        <v>0</v>
      </c>
      <c r="AI217">
        <v>70050</v>
      </c>
      <c r="AJ217">
        <v>158392</v>
      </c>
      <c r="AK217">
        <v>165115</v>
      </c>
      <c r="AL217">
        <v>0</v>
      </c>
      <c r="AM217">
        <v>4</v>
      </c>
      <c r="AN217">
        <v>94278</v>
      </c>
      <c r="AO217">
        <v>28832</v>
      </c>
      <c r="AP217">
        <v>46142</v>
      </c>
      <c r="AQ217">
        <v>0</v>
      </c>
      <c r="AR217" s="6">
        <v>51.19</v>
      </c>
      <c r="AS217" s="6" t="s">
        <v>52</v>
      </c>
      <c r="AT217" t="s">
        <v>2826</v>
      </c>
      <c r="AU217" t="s">
        <v>2827</v>
      </c>
      <c r="AV217" s="6">
        <v>2.36</v>
      </c>
      <c r="AW217" s="6" t="s">
        <v>5761</v>
      </c>
    </row>
    <row r="218" spans="1:49">
      <c r="A218">
        <v>9725041272</v>
      </c>
      <c r="B218">
        <v>247</v>
      </c>
      <c r="C218" t="s">
        <v>2578</v>
      </c>
      <c r="D218">
        <v>9725041272</v>
      </c>
      <c r="E218" s="10">
        <v>1207700477390</v>
      </c>
      <c r="F218" s="8" t="s">
        <v>2579</v>
      </c>
      <c r="G218" s="7">
        <v>44180</v>
      </c>
      <c r="H218">
        <v>4</v>
      </c>
      <c r="I218" t="s">
        <v>44</v>
      </c>
      <c r="J218" t="s">
        <v>74</v>
      </c>
      <c r="K218" t="s">
        <v>5200</v>
      </c>
      <c r="L218" t="s">
        <v>2581</v>
      </c>
      <c r="M218">
        <v>2000</v>
      </c>
      <c r="R218">
        <v>0</v>
      </c>
      <c r="S218">
        <v>970</v>
      </c>
      <c r="T218">
        <v>29771</v>
      </c>
      <c r="U218">
        <v>25746</v>
      </c>
      <c r="V218">
        <v>50289</v>
      </c>
      <c r="W218">
        <v>0</v>
      </c>
      <c r="X218">
        <v>860</v>
      </c>
      <c r="Y218">
        <v>18160</v>
      </c>
      <c r="Z218">
        <v>10105</v>
      </c>
      <c r="AA218">
        <v>32090</v>
      </c>
      <c r="AB218">
        <v>0</v>
      </c>
      <c r="AC218">
        <v>88</v>
      </c>
      <c r="AD218">
        <v>575</v>
      </c>
      <c r="AE218">
        <v>8</v>
      </c>
      <c r="AF218">
        <v>100</v>
      </c>
      <c r="AG218">
        <v>0</v>
      </c>
      <c r="AH218">
        <v>11522</v>
      </c>
      <c r="AI218">
        <v>26295</v>
      </c>
      <c r="AJ218">
        <v>78</v>
      </c>
      <c r="AK218">
        <v>0</v>
      </c>
      <c r="AL218">
        <v>0</v>
      </c>
      <c r="AM218">
        <v>1728</v>
      </c>
      <c r="AN218">
        <v>2501</v>
      </c>
      <c r="AO218">
        <v>28786</v>
      </c>
      <c r="AP218">
        <v>28786</v>
      </c>
      <c r="AQ218">
        <v>58634</v>
      </c>
      <c r="AR218" s="6">
        <v>51.84</v>
      </c>
      <c r="AS218" s="6" t="s">
        <v>52</v>
      </c>
      <c r="AT218" t="s">
        <v>2582</v>
      </c>
      <c r="AU218" t="s">
        <v>2583</v>
      </c>
      <c r="AV218" s="6">
        <v>0</v>
      </c>
      <c r="AW218" s="6" t="s">
        <v>6052</v>
      </c>
    </row>
    <row r="219" spans="1:49">
      <c r="A219">
        <v>1656113306</v>
      </c>
      <c r="B219">
        <v>175</v>
      </c>
      <c r="C219" t="s">
        <v>3100</v>
      </c>
      <c r="D219">
        <v>1656113306</v>
      </c>
      <c r="E219" s="10">
        <v>1201600019202</v>
      </c>
      <c r="F219" s="8" t="s">
        <v>3101</v>
      </c>
      <c r="G219" s="7">
        <v>43900</v>
      </c>
      <c r="H219">
        <v>5</v>
      </c>
      <c r="I219" t="s">
        <v>73</v>
      </c>
      <c r="J219" t="s">
        <v>5105</v>
      </c>
      <c r="K219" t="s">
        <v>5104</v>
      </c>
      <c r="L219" t="s">
        <v>3104</v>
      </c>
      <c r="M219">
        <v>10</v>
      </c>
      <c r="R219">
        <v>150</v>
      </c>
      <c r="S219">
        <v>0</v>
      </c>
      <c r="T219">
        <v>35100</v>
      </c>
      <c r="U219">
        <v>51826</v>
      </c>
      <c r="V219">
        <v>50248</v>
      </c>
      <c r="W219">
        <v>141</v>
      </c>
      <c r="X219">
        <v>0</v>
      </c>
      <c r="Y219">
        <v>21142</v>
      </c>
      <c r="Z219">
        <v>30964</v>
      </c>
      <c r="AA219">
        <v>40012</v>
      </c>
      <c r="AB219">
        <v>141</v>
      </c>
      <c r="AC219">
        <v>0</v>
      </c>
      <c r="AD219">
        <v>9998</v>
      </c>
      <c r="AE219">
        <v>10170</v>
      </c>
      <c r="AF219">
        <v>1853</v>
      </c>
      <c r="AG219">
        <v>0</v>
      </c>
      <c r="AH219">
        <v>0</v>
      </c>
      <c r="AI219">
        <v>0</v>
      </c>
      <c r="AJ219">
        <v>0</v>
      </c>
      <c r="AK219">
        <v>478</v>
      </c>
      <c r="AL219">
        <v>0</v>
      </c>
      <c r="AM219">
        <v>0</v>
      </c>
      <c r="AN219">
        <v>13049</v>
      </c>
      <c r="AO219">
        <v>21476</v>
      </c>
      <c r="AP219">
        <v>23174</v>
      </c>
      <c r="AQ219">
        <v>0</v>
      </c>
      <c r="AR219" s="6">
        <v>334.99</v>
      </c>
      <c r="AS219" s="6" t="s">
        <v>52</v>
      </c>
      <c r="AT219" t="s">
        <v>3105</v>
      </c>
      <c r="AU219" t="s">
        <v>3106</v>
      </c>
      <c r="AV219" s="6" t="s">
        <v>74</v>
      </c>
      <c r="AW219" s="6" t="s">
        <v>5762</v>
      </c>
    </row>
    <row r="220" spans="1:49">
      <c r="A220">
        <v>2635209961</v>
      </c>
      <c r="B220">
        <v>547</v>
      </c>
      <c r="C220" t="s">
        <v>3284</v>
      </c>
      <c r="D220">
        <v>2635209961</v>
      </c>
      <c r="E220" s="10">
        <v>1152651011314</v>
      </c>
      <c r="F220" s="8" t="s">
        <v>3285</v>
      </c>
      <c r="G220" s="7">
        <v>42130</v>
      </c>
      <c r="H220">
        <v>9</v>
      </c>
      <c r="I220" t="s">
        <v>73</v>
      </c>
      <c r="J220" t="s">
        <v>5107</v>
      </c>
      <c r="K220" t="s">
        <v>5106</v>
      </c>
      <c r="L220" t="s">
        <v>3288</v>
      </c>
      <c r="M220">
        <v>11010</v>
      </c>
      <c r="R220">
        <v>0</v>
      </c>
      <c r="S220">
        <v>0</v>
      </c>
      <c r="T220">
        <v>0</v>
      </c>
      <c r="U220">
        <v>0</v>
      </c>
      <c r="V220">
        <v>50172</v>
      </c>
      <c r="W220">
        <v>0</v>
      </c>
      <c r="X220">
        <v>0</v>
      </c>
      <c r="Y220">
        <v>0</v>
      </c>
      <c r="Z220">
        <v>0</v>
      </c>
      <c r="AA220">
        <v>36771</v>
      </c>
      <c r="AB220">
        <v>0</v>
      </c>
      <c r="AC220">
        <v>0</v>
      </c>
      <c r="AD220">
        <v>0</v>
      </c>
      <c r="AE220">
        <v>0</v>
      </c>
      <c r="AF220">
        <v>10391</v>
      </c>
      <c r="AG220">
        <v>0</v>
      </c>
      <c r="AH220">
        <v>0</v>
      </c>
      <c r="AI220">
        <v>0</v>
      </c>
      <c r="AJ220">
        <v>0</v>
      </c>
      <c r="AK220">
        <v>0</v>
      </c>
      <c r="AL220">
        <v>0</v>
      </c>
      <c r="AM220">
        <v>0</v>
      </c>
      <c r="AN220">
        <v>0</v>
      </c>
      <c r="AO220">
        <v>0</v>
      </c>
      <c r="AP220">
        <v>27178</v>
      </c>
      <c r="AQ220">
        <v>0</v>
      </c>
      <c r="AR220" s="6" t="s">
        <v>74</v>
      </c>
      <c r="AS220" s="6"/>
      <c r="AT220" t="s">
        <v>3289</v>
      </c>
      <c r="AV220" s="6" t="s">
        <v>74</v>
      </c>
      <c r="AW220" s="6" t="s">
        <v>6112</v>
      </c>
    </row>
    <row r="221" spans="1:49">
      <c r="A221">
        <v>6659101869</v>
      </c>
      <c r="B221">
        <v>177</v>
      </c>
      <c r="C221" t="s">
        <v>843</v>
      </c>
      <c r="D221">
        <v>6659101869</v>
      </c>
      <c r="E221" s="10">
        <v>1046603137096</v>
      </c>
      <c r="F221" s="8" t="s">
        <v>844</v>
      </c>
      <c r="G221" s="7">
        <v>38058</v>
      </c>
      <c r="H221">
        <v>21</v>
      </c>
      <c r="I221" t="s">
        <v>73</v>
      </c>
      <c r="J221" t="s">
        <v>5109</v>
      </c>
      <c r="K221" t="s">
        <v>5108</v>
      </c>
      <c r="L221" t="s">
        <v>847</v>
      </c>
      <c r="M221">
        <v>20</v>
      </c>
      <c r="R221">
        <v>27966</v>
      </c>
      <c r="S221">
        <v>27526</v>
      </c>
      <c r="T221">
        <v>39254</v>
      </c>
      <c r="U221">
        <v>48944</v>
      </c>
      <c r="V221">
        <v>49991</v>
      </c>
      <c r="W221">
        <v>22297</v>
      </c>
      <c r="X221">
        <v>14885</v>
      </c>
      <c r="Y221">
        <v>11315</v>
      </c>
      <c r="Z221">
        <v>17260</v>
      </c>
      <c r="AA221">
        <v>18360</v>
      </c>
      <c r="AB221">
        <v>22297</v>
      </c>
      <c r="AC221">
        <v>10304</v>
      </c>
      <c r="AD221">
        <v>25008</v>
      </c>
      <c r="AE221">
        <v>28306</v>
      </c>
      <c r="AF221">
        <v>27082</v>
      </c>
      <c r="AG221">
        <v>44</v>
      </c>
      <c r="AH221">
        <v>0</v>
      </c>
      <c r="AI221">
        <v>0</v>
      </c>
      <c r="AJ221">
        <v>0</v>
      </c>
      <c r="AK221">
        <v>0</v>
      </c>
      <c r="AL221">
        <v>46208</v>
      </c>
      <c r="AM221">
        <v>60336</v>
      </c>
      <c r="AN221">
        <v>83805</v>
      </c>
      <c r="AO221">
        <v>127537</v>
      </c>
      <c r="AP221">
        <v>167117</v>
      </c>
      <c r="AQ221">
        <v>35816</v>
      </c>
      <c r="AR221" s="6">
        <v>1.79</v>
      </c>
      <c r="AS221" s="6" t="s">
        <v>52</v>
      </c>
      <c r="AT221" t="s">
        <v>848</v>
      </c>
      <c r="AU221" t="s">
        <v>849</v>
      </c>
      <c r="AV221" s="6">
        <v>0</v>
      </c>
      <c r="AW221" s="6" t="s">
        <v>5763</v>
      </c>
    </row>
    <row r="222" spans="1:49">
      <c r="A222">
        <v>3123447980</v>
      </c>
      <c r="B222">
        <v>482</v>
      </c>
      <c r="C222" t="s">
        <v>1489</v>
      </c>
      <c r="D222">
        <v>3123447980</v>
      </c>
      <c r="E222" s="10">
        <v>1183123036689</v>
      </c>
      <c r="F222" s="8" t="s">
        <v>1490</v>
      </c>
      <c r="G222" s="7">
        <v>43461</v>
      </c>
      <c r="H222">
        <v>6</v>
      </c>
      <c r="I222" t="s">
        <v>73</v>
      </c>
      <c r="J222" t="s">
        <v>5110</v>
      </c>
      <c r="K222" t="s">
        <v>5110</v>
      </c>
      <c r="L222" t="s">
        <v>1493</v>
      </c>
      <c r="M222">
        <v>10</v>
      </c>
      <c r="R222">
        <v>0</v>
      </c>
      <c r="S222">
        <v>0</v>
      </c>
      <c r="T222">
        <v>0</v>
      </c>
      <c r="U222">
        <v>0</v>
      </c>
      <c r="V222">
        <v>49967</v>
      </c>
      <c r="W222">
        <v>0</v>
      </c>
      <c r="X222">
        <v>0</v>
      </c>
      <c r="Y222">
        <v>0</v>
      </c>
      <c r="Z222">
        <v>0</v>
      </c>
      <c r="AA222">
        <v>0</v>
      </c>
      <c r="AB222">
        <v>0</v>
      </c>
      <c r="AC222">
        <v>0</v>
      </c>
      <c r="AD222">
        <v>0</v>
      </c>
      <c r="AE222">
        <v>0</v>
      </c>
      <c r="AF222">
        <v>-7870</v>
      </c>
      <c r="AG222">
        <v>0</v>
      </c>
      <c r="AH222">
        <v>0</v>
      </c>
      <c r="AI222">
        <v>0</v>
      </c>
      <c r="AJ222">
        <v>0</v>
      </c>
      <c r="AK222">
        <v>0</v>
      </c>
      <c r="AL222">
        <v>127116</v>
      </c>
      <c r="AM222">
        <v>210982</v>
      </c>
      <c r="AN222">
        <v>267588</v>
      </c>
      <c r="AO222">
        <v>315996</v>
      </c>
      <c r="AP222">
        <v>315996</v>
      </c>
      <c r="AQ222">
        <v>0</v>
      </c>
      <c r="AR222" s="6" t="s">
        <v>74</v>
      </c>
      <c r="AS222" s="6" t="s">
        <v>52</v>
      </c>
      <c r="AT222" t="s">
        <v>1494</v>
      </c>
      <c r="AU222" t="s">
        <v>1495</v>
      </c>
      <c r="AV222" s="6" t="s">
        <v>74</v>
      </c>
      <c r="AW222" s="6" t="s">
        <v>6093</v>
      </c>
    </row>
    <row r="223" spans="1:49">
      <c r="A223">
        <v>7734455653</v>
      </c>
      <c r="B223">
        <v>427</v>
      </c>
      <c r="C223" t="s">
        <v>3187</v>
      </c>
      <c r="D223">
        <v>7734455653</v>
      </c>
      <c r="E223" s="10">
        <v>1227700353803</v>
      </c>
      <c r="F223" s="8" t="s">
        <v>3188</v>
      </c>
      <c r="G223" s="7">
        <v>44729</v>
      </c>
      <c r="H223">
        <v>2</v>
      </c>
      <c r="I223" t="s">
        <v>73</v>
      </c>
      <c r="J223" t="s">
        <v>5112</v>
      </c>
      <c r="K223" t="s">
        <v>5111</v>
      </c>
      <c r="L223" t="s">
        <v>3191</v>
      </c>
      <c r="M223">
        <v>300</v>
      </c>
      <c r="R223">
        <v>0</v>
      </c>
      <c r="S223">
        <v>0</v>
      </c>
      <c r="T223">
        <v>11800</v>
      </c>
      <c r="U223">
        <v>1037617</v>
      </c>
      <c r="V223">
        <v>49766</v>
      </c>
      <c r="W223">
        <v>0</v>
      </c>
      <c r="X223">
        <v>0</v>
      </c>
      <c r="Y223">
        <v>415</v>
      </c>
      <c r="Z223">
        <v>84408</v>
      </c>
      <c r="AA223">
        <v>37143</v>
      </c>
      <c r="AB223">
        <v>0</v>
      </c>
      <c r="AC223">
        <v>0</v>
      </c>
      <c r="AD223">
        <v>11385</v>
      </c>
      <c r="AE223">
        <v>952766</v>
      </c>
      <c r="AF223">
        <v>11257</v>
      </c>
      <c r="AG223">
        <v>0</v>
      </c>
      <c r="AH223">
        <v>0</v>
      </c>
      <c r="AI223">
        <v>0</v>
      </c>
      <c r="AJ223">
        <v>408</v>
      </c>
      <c r="AK223">
        <v>0</v>
      </c>
      <c r="AL223">
        <v>0</v>
      </c>
      <c r="AM223">
        <v>0</v>
      </c>
      <c r="AN223">
        <v>11836</v>
      </c>
      <c r="AO223">
        <v>1119278</v>
      </c>
      <c r="AP223">
        <v>1105187</v>
      </c>
      <c r="AQ223">
        <v>142356</v>
      </c>
      <c r="AR223" s="6">
        <v>4.22</v>
      </c>
      <c r="AS223" s="6" t="s">
        <v>52</v>
      </c>
      <c r="AT223" t="s">
        <v>3192</v>
      </c>
      <c r="AU223" t="s">
        <v>3193</v>
      </c>
      <c r="AV223" s="6">
        <v>0</v>
      </c>
      <c r="AW223" s="6" t="s">
        <v>5764</v>
      </c>
    </row>
    <row r="224" spans="1:49">
      <c r="A224">
        <v>5902065220</v>
      </c>
      <c r="B224">
        <v>215</v>
      </c>
      <c r="C224" t="s">
        <v>3228</v>
      </c>
      <c r="D224">
        <v>5902065220</v>
      </c>
      <c r="E224" s="10">
        <v>1235900006650</v>
      </c>
      <c r="F224" s="8" t="s">
        <v>3229</v>
      </c>
      <c r="G224" s="7">
        <v>45022</v>
      </c>
      <c r="H224">
        <v>2</v>
      </c>
      <c r="I224" t="s">
        <v>73</v>
      </c>
      <c r="J224" t="s">
        <v>5114</v>
      </c>
      <c r="K224" t="s">
        <v>5113</v>
      </c>
      <c r="L224" t="s">
        <v>3232</v>
      </c>
      <c r="M224">
        <v>10000</v>
      </c>
      <c r="R224">
        <v>0</v>
      </c>
      <c r="S224">
        <v>0</v>
      </c>
      <c r="T224">
        <v>0</v>
      </c>
      <c r="U224">
        <v>41796</v>
      </c>
      <c r="V224">
        <v>49200</v>
      </c>
      <c r="W224">
        <v>0</v>
      </c>
      <c r="X224">
        <v>0</v>
      </c>
      <c r="Y224">
        <v>0</v>
      </c>
      <c r="Z224">
        <v>40063</v>
      </c>
      <c r="AA224">
        <v>15021</v>
      </c>
      <c r="AB224">
        <v>0</v>
      </c>
      <c r="AC224">
        <v>0</v>
      </c>
      <c r="AD224">
        <v>0</v>
      </c>
      <c r="AE224">
        <v>5463</v>
      </c>
      <c r="AF224">
        <v>60753</v>
      </c>
      <c r="AG224">
        <v>0</v>
      </c>
      <c r="AH224">
        <v>0</v>
      </c>
      <c r="AI224">
        <v>0</v>
      </c>
      <c r="AJ224">
        <v>112949</v>
      </c>
      <c r="AK224">
        <v>266050</v>
      </c>
      <c r="AL224">
        <v>0</v>
      </c>
      <c r="AM224">
        <v>0</v>
      </c>
      <c r="AN224">
        <v>0</v>
      </c>
      <c r="AO224">
        <v>375</v>
      </c>
      <c r="AP224">
        <v>1154</v>
      </c>
      <c r="AQ224">
        <v>83305</v>
      </c>
      <c r="AR224" s="6">
        <v>1.18</v>
      </c>
      <c r="AS224" s="6" t="s">
        <v>52</v>
      </c>
      <c r="AT224" t="s">
        <v>3233</v>
      </c>
      <c r="AU224" t="s">
        <v>3234</v>
      </c>
      <c r="AV224" s="6">
        <v>2.36</v>
      </c>
      <c r="AW224" s="6" t="s">
        <v>5765</v>
      </c>
    </row>
    <row r="225" spans="1:49">
      <c r="A225">
        <v>2465340050</v>
      </c>
      <c r="B225">
        <v>238</v>
      </c>
      <c r="C225" t="s">
        <v>2611</v>
      </c>
      <c r="D225">
        <v>2465340050</v>
      </c>
      <c r="E225" s="10">
        <v>1212400014310</v>
      </c>
      <c r="F225" s="8" t="s">
        <v>2612</v>
      </c>
      <c r="G225" s="7">
        <v>44344</v>
      </c>
      <c r="H225">
        <v>3</v>
      </c>
      <c r="I225" t="s">
        <v>73</v>
      </c>
      <c r="J225" t="s">
        <v>5116</v>
      </c>
      <c r="K225" t="s">
        <v>5115</v>
      </c>
      <c r="L225" t="s">
        <v>2615</v>
      </c>
      <c r="M225">
        <v>40</v>
      </c>
      <c r="R225">
        <v>0</v>
      </c>
      <c r="S225">
        <v>8123</v>
      </c>
      <c r="T225">
        <v>29347</v>
      </c>
      <c r="U225">
        <v>34231</v>
      </c>
      <c r="V225">
        <v>47920</v>
      </c>
      <c r="W225">
        <v>0</v>
      </c>
      <c r="X225">
        <v>15182</v>
      </c>
      <c r="Y225">
        <v>12677</v>
      </c>
      <c r="Z225">
        <v>28597</v>
      </c>
      <c r="AA225">
        <v>38756</v>
      </c>
      <c r="AB225">
        <v>0</v>
      </c>
      <c r="AC225">
        <v>-7140</v>
      </c>
      <c r="AD225">
        <v>15475</v>
      </c>
      <c r="AE225">
        <v>3463</v>
      </c>
      <c r="AF225">
        <v>3237</v>
      </c>
      <c r="AG225">
        <v>0</v>
      </c>
      <c r="AH225">
        <v>0</v>
      </c>
      <c r="AI225">
        <v>0</v>
      </c>
      <c r="AJ225">
        <v>0</v>
      </c>
      <c r="AK225">
        <v>0</v>
      </c>
      <c r="AL225">
        <v>0</v>
      </c>
      <c r="AM225">
        <v>1038</v>
      </c>
      <c r="AN225">
        <v>20178</v>
      </c>
      <c r="AO225">
        <v>50698</v>
      </c>
      <c r="AP225">
        <v>50698</v>
      </c>
      <c r="AQ225">
        <v>20000</v>
      </c>
      <c r="AR225" s="6">
        <v>5.9</v>
      </c>
      <c r="AS225" s="6" t="s">
        <v>52</v>
      </c>
      <c r="AT225" t="s">
        <v>2616</v>
      </c>
      <c r="AU225" t="s">
        <v>2617</v>
      </c>
      <c r="AV225" s="6" t="s">
        <v>74</v>
      </c>
      <c r="AW225" s="6" t="s">
        <v>6049</v>
      </c>
    </row>
    <row r="226" spans="1:49">
      <c r="A226">
        <v>5190095134</v>
      </c>
      <c r="B226">
        <v>524</v>
      </c>
      <c r="C226" t="s">
        <v>3415</v>
      </c>
      <c r="D226">
        <v>5190095134</v>
      </c>
      <c r="E226" s="10">
        <v>1235100002158</v>
      </c>
      <c r="F226" s="8" t="s">
        <v>3416</v>
      </c>
      <c r="G226" s="7">
        <v>45043</v>
      </c>
      <c r="H226">
        <v>1</v>
      </c>
      <c r="I226" t="s">
        <v>73</v>
      </c>
      <c r="J226" t="s">
        <v>5118</v>
      </c>
      <c r="K226" t="s">
        <v>5117</v>
      </c>
      <c r="L226" t="s">
        <v>3419</v>
      </c>
      <c r="M226">
        <v>10000</v>
      </c>
      <c r="R226">
        <v>0</v>
      </c>
      <c r="S226">
        <v>0</v>
      </c>
      <c r="T226">
        <v>0</v>
      </c>
      <c r="U226">
        <v>2140</v>
      </c>
      <c r="V226">
        <v>47622</v>
      </c>
      <c r="W226">
        <v>0</v>
      </c>
      <c r="X226">
        <v>0</v>
      </c>
      <c r="Y226">
        <v>0</v>
      </c>
      <c r="Z226">
        <v>596</v>
      </c>
      <c r="AA226">
        <v>58435</v>
      </c>
      <c r="AB226">
        <v>0</v>
      </c>
      <c r="AC226">
        <v>0</v>
      </c>
      <c r="AD226">
        <v>0</v>
      </c>
      <c r="AE226">
        <v>461</v>
      </c>
      <c r="AF226">
        <v>-45730</v>
      </c>
      <c r="AG226">
        <v>0</v>
      </c>
      <c r="AH226">
        <v>0</v>
      </c>
      <c r="AI226">
        <v>0</v>
      </c>
      <c r="AJ226">
        <v>0</v>
      </c>
      <c r="AK226">
        <v>0</v>
      </c>
      <c r="AL226">
        <v>0</v>
      </c>
      <c r="AM226">
        <v>0</v>
      </c>
      <c r="AN226">
        <v>0</v>
      </c>
      <c r="AO226">
        <v>44740</v>
      </c>
      <c r="AP226">
        <v>330043</v>
      </c>
      <c r="AQ226">
        <v>331283</v>
      </c>
      <c r="AR226" s="6">
        <v>22.25</v>
      </c>
      <c r="AS226" s="6" t="s">
        <v>52</v>
      </c>
      <c r="AT226" t="s">
        <v>3420</v>
      </c>
      <c r="AU226" t="s">
        <v>82</v>
      </c>
      <c r="AV226" s="6" t="s">
        <v>74</v>
      </c>
      <c r="AW226" s="6" t="s">
        <v>5766</v>
      </c>
    </row>
    <row r="227" spans="1:49">
      <c r="A227">
        <v>6670505449</v>
      </c>
      <c r="B227">
        <v>280</v>
      </c>
      <c r="C227" t="s">
        <v>2937</v>
      </c>
      <c r="D227">
        <v>6670505449</v>
      </c>
      <c r="E227" s="10">
        <v>1216600070785</v>
      </c>
      <c r="F227" s="8" t="s">
        <v>2938</v>
      </c>
      <c r="G227" s="7">
        <v>44526</v>
      </c>
      <c r="H227">
        <v>3</v>
      </c>
      <c r="I227" t="s">
        <v>73</v>
      </c>
      <c r="J227" t="s">
        <v>5119</v>
      </c>
      <c r="K227" t="s">
        <v>5119</v>
      </c>
      <c r="L227" t="s">
        <v>2941</v>
      </c>
      <c r="M227">
        <v>10000</v>
      </c>
      <c r="R227">
        <v>0</v>
      </c>
      <c r="S227">
        <v>0</v>
      </c>
      <c r="T227">
        <v>1403</v>
      </c>
      <c r="U227">
        <v>17531</v>
      </c>
      <c r="V227">
        <v>47488</v>
      </c>
      <c r="W227">
        <v>0</v>
      </c>
      <c r="X227">
        <v>0</v>
      </c>
      <c r="Y227">
        <v>-1311</v>
      </c>
      <c r="Z227">
        <v>5210</v>
      </c>
      <c r="AA227">
        <v>20748</v>
      </c>
      <c r="AB227">
        <v>0</v>
      </c>
      <c r="AC227">
        <v>0</v>
      </c>
      <c r="AD227">
        <v>78</v>
      </c>
      <c r="AE227">
        <v>11434</v>
      </c>
      <c r="AF227">
        <v>24220</v>
      </c>
      <c r="AG227">
        <v>0</v>
      </c>
      <c r="AH227">
        <v>0</v>
      </c>
      <c r="AI227">
        <v>4148</v>
      </c>
      <c r="AJ227">
        <v>67</v>
      </c>
      <c r="AK227">
        <v>59</v>
      </c>
      <c r="AL227">
        <v>0</v>
      </c>
      <c r="AM227">
        <v>0</v>
      </c>
      <c r="AN227">
        <v>0</v>
      </c>
      <c r="AO227">
        <v>15167</v>
      </c>
      <c r="AP227">
        <v>34263</v>
      </c>
      <c r="AQ227">
        <v>0</v>
      </c>
      <c r="AR227" s="6">
        <v>33.85</v>
      </c>
      <c r="AS227" s="6" t="s">
        <v>52</v>
      </c>
      <c r="AT227" t="s">
        <v>2942</v>
      </c>
      <c r="AU227" t="s">
        <v>2943</v>
      </c>
      <c r="AV227" s="6">
        <v>0.01</v>
      </c>
      <c r="AW227" s="6" t="s">
        <v>5767</v>
      </c>
    </row>
    <row r="228" spans="1:49">
      <c r="A228">
        <v>7300023241</v>
      </c>
      <c r="B228">
        <v>526</v>
      </c>
      <c r="C228" t="s">
        <v>3428</v>
      </c>
      <c r="D228">
        <v>7300023241</v>
      </c>
      <c r="E228" s="10">
        <v>1237300009561</v>
      </c>
      <c r="F228" s="8" t="s">
        <v>3429</v>
      </c>
      <c r="G228" s="7">
        <v>45163</v>
      </c>
      <c r="H228">
        <v>1</v>
      </c>
      <c r="I228" t="s">
        <v>73</v>
      </c>
      <c r="J228" t="s">
        <v>5121</v>
      </c>
      <c r="K228" t="s">
        <v>5120</v>
      </c>
      <c r="L228" t="s">
        <v>3432</v>
      </c>
      <c r="M228">
        <v>10000</v>
      </c>
      <c r="R228">
        <v>0</v>
      </c>
      <c r="S228">
        <v>0</v>
      </c>
      <c r="T228">
        <v>0</v>
      </c>
      <c r="U228">
        <v>0</v>
      </c>
      <c r="V228">
        <v>47059</v>
      </c>
      <c r="W228">
        <v>0</v>
      </c>
      <c r="X228">
        <v>0</v>
      </c>
      <c r="Y228">
        <v>0</v>
      </c>
      <c r="Z228">
        <v>103</v>
      </c>
      <c r="AA228">
        <v>93722</v>
      </c>
      <c r="AB228">
        <v>0</v>
      </c>
      <c r="AC228">
        <v>0</v>
      </c>
      <c r="AD228">
        <v>0</v>
      </c>
      <c r="AE228">
        <v>-114</v>
      </c>
      <c r="AF228">
        <v>27003</v>
      </c>
      <c r="AG228">
        <v>0</v>
      </c>
      <c r="AH228">
        <v>0</v>
      </c>
      <c r="AI228">
        <v>0</v>
      </c>
      <c r="AJ228">
        <v>8800</v>
      </c>
      <c r="AK228">
        <v>372466</v>
      </c>
      <c r="AL228">
        <v>0</v>
      </c>
      <c r="AM228">
        <v>0</v>
      </c>
      <c r="AN228">
        <v>0</v>
      </c>
      <c r="AO228">
        <v>145</v>
      </c>
      <c r="AP228">
        <v>111008</v>
      </c>
      <c r="AQ228">
        <v>521021</v>
      </c>
      <c r="AR228" s="6" t="s">
        <v>74</v>
      </c>
      <c r="AS228" s="6" t="s">
        <v>52</v>
      </c>
      <c r="AT228" t="s">
        <v>3433</v>
      </c>
      <c r="AU228" t="s">
        <v>3434</v>
      </c>
      <c r="AV228" s="6">
        <v>42.33</v>
      </c>
      <c r="AW228" s="6" t="s">
        <v>5768</v>
      </c>
    </row>
    <row r="229" spans="1:49">
      <c r="A229">
        <v>7811653557</v>
      </c>
      <c r="B229">
        <v>174</v>
      </c>
      <c r="C229" t="s">
        <v>871</v>
      </c>
      <c r="D229">
        <v>7811653557</v>
      </c>
      <c r="E229" s="10">
        <v>1177847220000</v>
      </c>
      <c r="F229" s="8" t="s">
        <v>872</v>
      </c>
      <c r="G229" s="7">
        <v>42909</v>
      </c>
      <c r="H229">
        <v>7</v>
      </c>
      <c r="I229" t="s">
        <v>73</v>
      </c>
      <c r="J229" t="s">
        <v>5123</v>
      </c>
      <c r="K229" t="s">
        <v>5122</v>
      </c>
      <c r="L229" t="s">
        <v>875</v>
      </c>
      <c r="M229">
        <v>11000</v>
      </c>
      <c r="R229">
        <v>55466</v>
      </c>
      <c r="S229">
        <v>28339</v>
      </c>
      <c r="T229">
        <v>121510</v>
      </c>
      <c r="U229">
        <v>53814</v>
      </c>
      <c r="V229">
        <v>46707</v>
      </c>
      <c r="W229">
        <v>54153</v>
      </c>
      <c r="X229">
        <v>29009</v>
      </c>
      <c r="Y229">
        <v>121829</v>
      </c>
      <c r="Z229">
        <v>53315</v>
      </c>
      <c r="AA229">
        <v>68399</v>
      </c>
      <c r="AB229">
        <v>54153</v>
      </c>
      <c r="AC229">
        <v>84</v>
      </c>
      <c r="AD229">
        <v>227</v>
      </c>
      <c r="AE229">
        <v>399</v>
      </c>
      <c r="AF229">
        <v>310</v>
      </c>
      <c r="AG229">
        <v>158428</v>
      </c>
      <c r="AH229">
        <v>165119</v>
      </c>
      <c r="AI229">
        <v>405995</v>
      </c>
      <c r="AJ229">
        <v>321666</v>
      </c>
      <c r="AK229">
        <v>270741</v>
      </c>
      <c r="AL229">
        <v>6475</v>
      </c>
      <c r="AM229">
        <v>4039</v>
      </c>
      <c r="AN229">
        <v>32433</v>
      </c>
      <c r="AO229">
        <v>59075</v>
      </c>
      <c r="AP229">
        <v>73730</v>
      </c>
      <c r="AQ229">
        <v>0</v>
      </c>
      <c r="AR229" s="6">
        <v>0.84</v>
      </c>
      <c r="AS229" s="6" t="s">
        <v>52</v>
      </c>
      <c r="AT229" t="s">
        <v>876</v>
      </c>
      <c r="AU229" t="s">
        <v>877</v>
      </c>
      <c r="AV229" s="6">
        <v>1.71</v>
      </c>
      <c r="AW229" s="6" t="s">
        <v>5769</v>
      </c>
    </row>
    <row r="230" spans="1:49">
      <c r="A230">
        <v>3702118432</v>
      </c>
      <c r="B230">
        <v>136</v>
      </c>
      <c r="C230" t="s">
        <v>622</v>
      </c>
      <c r="D230">
        <v>3702118432</v>
      </c>
      <c r="E230" s="10">
        <v>1153702020053</v>
      </c>
      <c r="F230" s="8" t="s">
        <v>623</v>
      </c>
      <c r="G230" s="7">
        <v>42269</v>
      </c>
      <c r="H230">
        <v>9</v>
      </c>
      <c r="I230" t="s">
        <v>73</v>
      </c>
      <c r="J230" t="s">
        <v>5125</v>
      </c>
      <c r="K230" t="s">
        <v>5124</v>
      </c>
      <c r="L230" t="s">
        <v>626</v>
      </c>
      <c r="M230">
        <v>20</v>
      </c>
      <c r="R230">
        <v>20622</v>
      </c>
      <c r="S230">
        <v>32339</v>
      </c>
      <c r="T230">
        <v>36673</v>
      </c>
      <c r="U230">
        <v>88165</v>
      </c>
      <c r="V230">
        <v>45554</v>
      </c>
      <c r="W230">
        <v>21233</v>
      </c>
      <c r="X230">
        <v>27696</v>
      </c>
      <c r="Y230">
        <v>23594</v>
      </c>
      <c r="Z230">
        <v>494894</v>
      </c>
      <c r="AA230">
        <v>30161</v>
      </c>
      <c r="AB230">
        <v>21233</v>
      </c>
      <c r="AC230">
        <v>4357</v>
      </c>
      <c r="AD230">
        <v>6335</v>
      </c>
      <c r="AE230">
        <v>-413960</v>
      </c>
      <c r="AF230">
        <v>8344</v>
      </c>
      <c r="AG230">
        <v>12996</v>
      </c>
      <c r="AH230">
        <v>28587</v>
      </c>
      <c r="AI230">
        <v>2301</v>
      </c>
      <c r="AJ230">
        <v>56543</v>
      </c>
      <c r="AK230">
        <v>64388</v>
      </c>
      <c r="AL230">
        <v>443315</v>
      </c>
      <c r="AM230">
        <v>435008</v>
      </c>
      <c r="AN230">
        <v>471956</v>
      </c>
      <c r="AO230">
        <v>1136</v>
      </c>
      <c r="AP230">
        <v>3525</v>
      </c>
      <c r="AQ230">
        <v>32918</v>
      </c>
      <c r="AR230" s="6">
        <v>2.21</v>
      </c>
      <c r="AS230" s="6" t="s">
        <v>52</v>
      </c>
      <c r="AT230" t="s">
        <v>627</v>
      </c>
      <c r="AU230" t="s">
        <v>628</v>
      </c>
      <c r="AV230" s="6">
        <v>4.95</v>
      </c>
      <c r="AW230" s="6" t="s">
        <v>5770</v>
      </c>
    </row>
    <row r="231" spans="1:49">
      <c r="A231">
        <v>1831177672</v>
      </c>
      <c r="B231">
        <v>202</v>
      </c>
      <c r="C231" t="s">
        <v>1191</v>
      </c>
      <c r="D231">
        <v>1831177672</v>
      </c>
      <c r="E231" s="10">
        <v>1161832051402</v>
      </c>
      <c r="F231" s="8" t="s">
        <v>1192</v>
      </c>
      <c r="G231" s="7">
        <v>42384</v>
      </c>
      <c r="H231">
        <v>9</v>
      </c>
      <c r="I231" t="s">
        <v>73</v>
      </c>
      <c r="J231" t="s">
        <v>5127</v>
      </c>
      <c r="K231" t="s">
        <v>5126</v>
      </c>
      <c r="L231" t="s">
        <v>1195</v>
      </c>
      <c r="M231">
        <v>10</v>
      </c>
      <c r="R231">
        <v>2115</v>
      </c>
      <c r="S231">
        <v>9792</v>
      </c>
      <c r="T231">
        <v>23209</v>
      </c>
      <c r="U231">
        <v>37822</v>
      </c>
      <c r="V231">
        <v>44829</v>
      </c>
      <c r="W231">
        <v>571</v>
      </c>
      <c r="X231">
        <v>7937</v>
      </c>
      <c r="Y231">
        <v>18975</v>
      </c>
      <c r="Z231">
        <v>29684</v>
      </c>
      <c r="AA231">
        <v>37717</v>
      </c>
      <c r="AB231">
        <v>571</v>
      </c>
      <c r="AC231">
        <v>1855</v>
      </c>
      <c r="AD231">
        <v>4234</v>
      </c>
      <c r="AE231">
        <v>6550</v>
      </c>
      <c r="AF231">
        <v>5321</v>
      </c>
      <c r="AG231">
        <v>0</v>
      </c>
      <c r="AH231">
        <v>0</v>
      </c>
      <c r="AI231">
        <v>0</v>
      </c>
      <c r="AJ231">
        <v>0</v>
      </c>
      <c r="AK231">
        <v>0</v>
      </c>
      <c r="AL231">
        <v>32887</v>
      </c>
      <c r="AM231">
        <v>33595</v>
      </c>
      <c r="AN231">
        <v>43386</v>
      </c>
      <c r="AO231">
        <v>48989</v>
      </c>
      <c r="AP231">
        <v>48989</v>
      </c>
      <c r="AQ231">
        <v>1779</v>
      </c>
      <c r="AR231" s="6">
        <v>21.2</v>
      </c>
      <c r="AS231" s="6" t="s">
        <v>52</v>
      </c>
      <c r="AT231" t="s">
        <v>1196</v>
      </c>
      <c r="AU231" t="s">
        <v>1197</v>
      </c>
      <c r="AV231" s="6" t="s">
        <v>74</v>
      </c>
      <c r="AW231" s="6" t="s">
        <v>6043</v>
      </c>
    </row>
    <row r="232" spans="1:49">
      <c r="A232">
        <v>2130213500</v>
      </c>
      <c r="B232">
        <v>205</v>
      </c>
      <c r="C232" t="s">
        <v>2003</v>
      </c>
      <c r="D232">
        <v>2130213500</v>
      </c>
      <c r="E232" s="10">
        <v>1192130009708</v>
      </c>
      <c r="F232" s="8" t="s">
        <v>2004</v>
      </c>
      <c r="G232" s="7">
        <v>43713</v>
      </c>
      <c r="H232">
        <v>5</v>
      </c>
      <c r="I232" t="s">
        <v>73</v>
      </c>
      <c r="J232" t="s">
        <v>5129</v>
      </c>
      <c r="K232" t="s">
        <v>5128</v>
      </c>
      <c r="L232" t="s">
        <v>2007</v>
      </c>
      <c r="M232">
        <v>20</v>
      </c>
      <c r="R232">
        <v>5679</v>
      </c>
      <c r="S232">
        <v>19238</v>
      </c>
      <c r="T232">
        <v>26468</v>
      </c>
      <c r="U232">
        <v>37294</v>
      </c>
      <c r="V232">
        <v>44116</v>
      </c>
      <c r="W232">
        <v>1186</v>
      </c>
      <c r="X232">
        <v>4474</v>
      </c>
      <c r="Y232">
        <v>8650</v>
      </c>
      <c r="Z232">
        <v>37793</v>
      </c>
      <c r="AA232">
        <v>39870</v>
      </c>
      <c r="AB232">
        <v>1186</v>
      </c>
      <c r="AC232">
        <v>14764</v>
      </c>
      <c r="AD232">
        <v>16688</v>
      </c>
      <c r="AE232">
        <v>-2704</v>
      </c>
      <c r="AF232">
        <v>2927</v>
      </c>
      <c r="AG232">
        <v>33</v>
      </c>
      <c r="AH232">
        <v>3</v>
      </c>
      <c r="AI232">
        <v>0</v>
      </c>
      <c r="AJ232">
        <v>0</v>
      </c>
      <c r="AK232">
        <v>0</v>
      </c>
      <c r="AL232">
        <v>196909</v>
      </c>
      <c r="AM232">
        <v>1549097</v>
      </c>
      <c r="AN232">
        <v>2072800</v>
      </c>
      <c r="AO232">
        <v>13747</v>
      </c>
      <c r="AP232">
        <v>13747</v>
      </c>
      <c r="AQ232">
        <v>34</v>
      </c>
      <c r="AR232" s="6">
        <v>7.77</v>
      </c>
      <c r="AS232" s="6" t="s">
        <v>52</v>
      </c>
      <c r="AT232" t="s">
        <v>2008</v>
      </c>
      <c r="AU232" t="s">
        <v>2009</v>
      </c>
      <c r="AV232" s="6">
        <v>0</v>
      </c>
      <c r="AW232" s="6" t="s">
        <v>6045</v>
      </c>
    </row>
    <row r="233" spans="1:49">
      <c r="A233">
        <v>6685165403</v>
      </c>
      <c r="B233">
        <v>377</v>
      </c>
      <c r="C233" t="s">
        <v>2787</v>
      </c>
      <c r="D233">
        <v>6685165403</v>
      </c>
      <c r="E233" s="10">
        <v>1196658052414</v>
      </c>
      <c r="F233" s="8" t="s">
        <v>2788</v>
      </c>
      <c r="G233" s="7">
        <v>43675</v>
      </c>
      <c r="H233">
        <v>5</v>
      </c>
      <c r="I233" t="s">
        <v>73</v>
      </c>
      <c r="J233" t="s">
        <v>5130</v>
      </c>
      <c r="K233" t="s">
        <v>5130</v>
      </c>
      <c r="L233" t="s">
        <v>2791</v>
      </c>
      <c r="M233">
        <v>10053.803</v>
      </c>
      <c r="R233">
        <v>1716</v>
      </c>
      <c r="S233">
        <v>11279</v>
      </c>
      <c r="T233">
        <v>6409</v>
      </c>
      <c r="U233">
        <v>25699</v>
      </c>
      <c r="V233">
        <v>43345</v>
      </c>
      <c r="W233">
        <v>501</v>
      </c>
      <c r="X233">
        <v>10156</v>
      </c>
      <c r="Y233">
        <v>233</v>
      </c>
      <c r="Z233">
        <v>4613</v>
      </c>
      <c r="AA233">
        <v>25563</v>
      </c>
      <c r="AB233">
        <v>501</v>
      </c>
      <c r="AC233">
        <v>1085</v>
      </c>
      <c r="AD233">
        <v>891</v>
      </c>
      <c r="AE233">
        <v>10198</v>
      </c>
      <c r="AF233">
        <v>15239</v>
      </c>
      <c r="AG233">
        <v>0</v>
      </c>
      <c r="AH233">
        <v>0</v>
      </c>
      <c r="AI233">
        <v>17342</v>
      </c>
      <c r="AJ233">
        <v>17364</v>
      </c>
      <c r="AK233">
        <v>0</v>
      </c>
      <c r="AL233">
        <v>1716</v>
      </c>
      <c r="AM233">
        <v>13061</v>
      </c>
      <c r="AN233">
        <v>19423</v>
      </c>
      <c r="AO233">
        <v>13106</v>
      </c>
      <c r="AP233">
        <v>41100</v>
      </c>
      <c r="AQ233">
        <v>2300</v>
      </c>
      <c r="AR233" s="6">
        <v>25.26</v>
      </c>
      <c r="AS233" s="6" t="s">
        <v>52</v>
      </c>
      <c r="AT233" t="s">
        <v>2792</v>
      </c>
      <c r="AU233" t="s">
        <v>2793</v>
      </c>
      <c r="AV233" s="6">
        <v>0</v>
      </c>
      <c r="AW233" s="6" t="s">
        <v>5771</v>
      </c>
    </row>
    <row r="234" spans="1:49">
      <c r="A234">
        <v>6449088107</v>
      </c>
      <c r="B234">
        <v>198</v>
      </c>
      <c r="C234" t="s">
        <v>996</v>
      </c>
      <c r="D234">
        <v>6449088107</v>
      </c>
      <c r="E234" s="10">
        <v>1176451025410</v>
      </c>
      <c r="F234" s="8" t="s">
        <v>997</v>
      </c>
      <c r="G234" s="7">
        <v>43017</v>
      </c>
      <c r="H234">
        <v>7</v>
      </c>
      <c r="I234" t="s">
        <v>73</v>
      </c>
      <c r="J234" t="s">
        <v>5131</v>
      </c>
      <c r="K234" t="s">
        <v>5131</v>
      </c>
      <c r="L234" t="s">
        <v>1000</v>
      </c>
      <c r="M234">
        <v>10</v>
      </c>
      <c r="R234">
        <v>13567</v>
      </c>
      <c r="S234">
        <v>26730</v>
      </c>
      <c r="T234">
        <v>33466</v>
      </c>
      <c r="U234">
        <v>40140</v>
      </c>
      <c r="V234">
        <v>43222</v>
      </c>
      <c r="W234">
        <v>8996</v>
      </c>
      <c r="X234">
        <v>15300</v>
      </c>
      <c r="Y234">
        <v>17217</v>
      </c>
      <c r="Z234">
        <v>18916</v>
      </c>
      <c r="AA234">
        <v>16965</v>
      </c>
      <c r="AB234">
        <v>8996</v>
      </c>
      <c r="AC234">
        <v>272</v>
      </c>
      <c r="AD234">
        <v>15245</v>
      </c>
      <c r="AE234">
        <v>20020</v>
      </c>
      <c r="AF234">
        <v>25763</v>
      </c>
      <c r="AG234">
        <v>4312</v>
      </c>
      <c r="AH234">
        <v>10355</v>
      </c>
      <c r="AI234">
        <v>6703</v>
      </c>
      <c r="AJ234">
        <v>11748</v>
      </c>
      <c r="AK234">
        <v>15062</v>
      </c>
      <c r="AL234">
        <v>0</v>
      </c>
      <c r="AM234">
        <v>0</v>
      </c>
      <c r="AN234">
        <v>1283</v>
      </c>
      <c r="AO234">
        <v>2754</v>
      </c>
      <c r="AP234">
        <v>2560</v>
      </c>
      <c r="AQ234">
        <v>4754</v>
      </c>
      <c r="AR234" s="6">
        <v>3.19</v>
      </c>
      <c r="AS234" s="6" t="s">
        <v>52</v>
      </c>
      <c r="AT234" t="s">
        <v>1001</v>
      </c>
      <c r="AU234" t="s">
        <v>1002</v>
      </c>
      <c r="AV234" s="6">
        <v>3.49</v>
      </c>
      <c r="AW234" s="6" t="s">
        <v>5772</v>
      </c>
    </row>
    <row r="235" spans="1:49">
      <c r="A235">
        <v>2308269294</v>
      </c>
      <c r="B235">
        <v>186</v>
      </c>
      <c r="C235" t="s">
        <v>1965</v>
      </c>
      <c r="D235">
        <v>2308269294</v>
      </c>
      <c r="E235" s="10">
        <v>1192375072273</v>
      </c>
      <c r="F235" s="8" t="s">
        <v>1966</v>
      </c>
      <c r="G235" s="7">
        <v>43752</v>
      </c>
      <c r="H235">
        <v>5</v>
      </c>
      <c r="I235" t="s">
        <v>73</v>
      </c>
      <c r="J235" t="s">
        <v>5132</v>
      </c>
      <c r="K235" t="s">
        <v>5132</v>
      </c>
      <c r="L235" t="s">
        <v>1969</v>
      </c>
      <c r="M235">
        <v>10500</v>
      </c>
      <c r="R235">
        <v>1999</v>
      </c>
      <c r="S235">
        <v>9268</v>
      </c>
      <c r="T235">
        <v>21644</v>
      </c>
      <c r="U235">
        <v>44034</v>
      </c>
      <c r="V235">
        <v>42697</v>
      </c>
      <c r="W235">
        <v>469</v>
      </c>
      <c r="X235">
        <v>4797</v>
      </c>
      <c r="Y235">
        <v>17703</v>
      </c>
      <c r="Z235">
        <v>23817</v>
      </c>
      <c r="AA235">
        <v>15091</v>
      </c>
      <c r="AB235">
        <v>469</v>
      </c>
      <c r="AC235">
        <v>4020</v>
      </c>
      <c r="AD235">
        <v>3343</v>
      </c>
      <c r="AE235">
        <v>18420</v>
      </c>
      <c r="AF235">
        <v>25057</v>
      </c>
      <c r="AG235">
        <v>15532</v>
      </c>
      <c r="AH235">
        <v>18184</v>
      </c>
      <c r="AI235">
        <v>41981</v>
      </c>
      <c r="AJ235">
        <v>45772</v>
      </c>
      <c r="AK235">
        <v>48458</v>
      </c>
      <c r="AL235">
        <v>1032</v>
      </c>
      <c r="AM235">
        <v>3343</v>
      </c>
      <c r="AN235">
        <v>2014</v>
      </c>
      <c r="AO235">
        <v>2269</v>
      </c>
      <c r="AP235">
        <v>8098</v>
      </c>
      <c r="AQ235">
        <v>7600</v>
      </c>
      <c r="AR235" s="6">
        <v>21.36</v>
      </c>
      <c r="AS235" s="6" t="s">
        <v>52</v>
      </c>
      <c r="AT235" t="s">
        <v>1970</v>
      </c>
      <c r="AU235" t="s">
        <v>1971</v>
      </c>
      <c r="AV235" s="6">
        <v>3.12</v>
      </c>
      <c r="AW235" s="6" t="s">
        <v>5773</v>
      </c>
    </row>
    <row r="236" spans="1:49">
      <c r="A236">
        <v>7708750910</v>
      </c>
      <c r="B236">
        <v>156</v>
      </c>
      <c r="C236" t="s">
        <v>1226</v>
      </c>
      <c r="D236">
        <v>7708750910</v>
      </c>
      <c r="E236" s="10">
        <v>1117746938880</v>
      </c>
      <c r="F236" s="8" t="s">
        <v>1227</v>
      </c>
      <c r="G236" s="7">
        <v>40868</v>
      </c>
      <c r="H236">
        <v>13</v>
      </c>
      <c r="I236" t="s">
        <v>73</v>
      </c>
      <c r="J236" t="s">
        <v>5133</v>
      </c>
      <c r="K236" t="s">
        <v>5133</v>
      </c>
      <c r="L236" t="s">
        <v>1230</v>
      </c>
      <c r="M236">
        <v>10</v>
      </c>
      <c r="R236">
        <v>84318</v>
      </c>
      <c r="S236">
        <v>57141</v>
      </c>
      <c r="T236">
        <v>77469</v>
      </c>
      <c r="U236">
        <v>66200</v>
      </c>
      <c r="V236">
        <v>42179</v>
      </c>
      <c r="W236">
        <v>603</v>
      </c>
      <c r="X236">
        <v>258</v>
      </c>
      <c r="Y236">
        <v>354</v>
      </c>
      <c r="Z236">
        <v>40682</v>
      </c>
      <c r="AA236">
        <v>20113</v>
      </c>
      <c r="AB236">
        <v>603</v>
      </c>
      <c r="AC236">
        <v>34862</v>
      </c>
      <c r="AD236">
        <v>41218</v>
      </c>
      <c r="AE236">
        <v>21170</v>
      </c>
      <c r="AF236">
        <v>20279</v>
      </c>
      <c r="AG236">
        <v>117790</v>
      </c>
      <c r="AH236">
        <v>138200</v>
      </c>
      <c r="AI236">
        <v>212283</v>
      </c>
      <c r="AJ236">
        <v>0</v>
      </c>
      <c r="AK236">
        <v>0</v>
      </c>
      <c r="AL236">
        <v>374200</v>
      </c>
      <c r="AM236">
        <v>313442</v>
      </c>
      <c r="AN236">
        <v>247579</v>
      </c>
      <c r="AO236">
        <v>297307</v>
      </c>
      <c r="AP236">
        <v>244252</v>
      </c>
      <c r="AQ236">
        <v>13888</v>
      </c>
      <c r="AR236" s="6">
        <v>0.5</v>
      </c>
      <c r="AS236" s="6" t="s">
        <v>52</v>
      </c>
      <c r="AT236" t="s">
        <v>1231</v>
      </c>
      <c r="AU236" t="s">
        <v>1232</v>
      </c>
      <c r="AV236" s="6">
        <v>0</v>
      </c>
      <c r="AW236" s="6" t="s">
        <v>5774</v>
      </c>
    </row>
    <row r="237" spans="1:49">
      <c r="A237">
        <v>5027185213</v>
      </c>
      <c r="B237">
        <v>226</v>
      </c>
      <c r="C237" t="s">
        <v>1697</v>
      </c>
      <c r="D237">
        <v>5027185213</v>
      </c>
      <c r="E237" s="10">
        <v>1125027004431</v>
      </c>
      <c r="F237" s="8" t="s">
        <v>1698</v>
      </c>
      <c r="G237" s="7">
        <v>40996</v>
      </c>
      <c r="H237">
        <v>13</v>
      </c>
      <c r="I237" t="s">
        <v>73</v>
      </c>
      <c r="J237" t="s">
        <v>5134</v>
      </c>
      <c r="K237" t="s">
        <v>5134</v>
      </c>
      <c r="L237" t="s">
        <v>1701</v>
      </c>
      <c r="M237">
        <v>10</v>
      </c>
      <c r="R237">
        <v>19577</v>
      </c>
      <c r="S237">
        <v>24307</v>
      </c>
      <c r="T237">
        <v>22999</v>
      </c>
      <c r="U237">
        <v>32520</v>
      </c>
      <c r="V237">
        <v>42178</v>
      </c>
      <c r="W237">
        <v>14900</v>
      </c>
      <c r="X237">
        <v>14111</v>
      </c>
      <c r="Y237">
        <v>14580</v>
      </c>
      <c r="Z237">
        <v>18955</v>
      </c>
      <c r="AA237">
        <v>23387</v>
      </c>
      <c r="AB237">
        <v>14900</v>
      </c>
      <c r="AC237">
        <v>9167</v>
      </c>
      <c r="AD237">
        <v>7328</v>
      </c>
      <c r="AE237">
        <v>11890</v>
      </c>
      <c r="AF237">
        <v>16679</v>
      </c>
      <c r="AG237">
        <v>0</v>
      </c>
      <c r="AH237">
        <v>0</v>
      </c>
      <c r="AI237">
        <v>0</v>
      </c>
      <c r="AJ237">
        <v>0</v>
      </c>
      <c r="AK237">
        <v>0</v>
      </c>
      <c r="AL237">
        <v>16325</v>
      </c>
      <c r="AM237">
        <v>13202</v>
      </c>
      <c r="AN237">
        <v>12376</v>
      </c>
      <c r="AO237">
        <v>14133</v>
      </c>
      <c r="AP237">
        <v>30913</v>
      </c>
      <c r="AQ237">
        <v>1640</v>
      </c>
      <c r="AR237" s="6">
        <v>2.15</v>
      </c>
      <c r="AS237" s="6" t="s">
        <v>52</v>
      </c>
      <c r="AT237" t="s">
        <v>1702</v>
      </c>
      <c r="AU237" t="s">
        <v>1703</v>
      </c>
      <c r="AV237" s="6" t="s">
        <v>74</v>
      </c>
      <c r="AW237" s="6" t="s">
        <v>5775</v>
      </c>
    </row>
    <row r="238" spans="1:49">
      <c r="A238">
        <v>5260456250</v>
      </c>
      <c r="B238">
        <v>220</v>
      </c>
      <c r="C238" t="s">
        <v>1575</v>
      </c>
      <c r="D238">
        <v>5260456250</v>
      </c>
      <c r="E238" s="10">
        <v>1185275038376</v>
      </c>
      <c r="F238" s="8" t="s">
        <v>1576</v>
      </c>
      <c r="G238" s="7">
        <v>43291</v>
      </c>
      <c r="H238">
        <v>6</v>
      </c>
      <c r="I238" t="s">
        <v>73</v>
      </c>
      <c r="J238" t="s">
        <v>5135</v>
      </c>
      <c r="K238" t="s">
        <v>5135</v>
      </c>
      <c r="L238" t="s">
        <v>1579</v>
      </c>
      <c r="M238">
        <v>10</v>
      </c>
      <c r="R238">
        <v>4094</v>
      </c>
      <c r="S238">
        <v>5228</v>
      </c>
      <c r="T238">
        <v>22684</v>
      </c>
      <c r="U238">
        <v>34461</v>
      </c>
      <c r="V238">
        <v>41689</v>
      </c>
      <c r="W238">
        <v>20</v>
      </c>
      <c r="X238">
        <v>3598</v>
      </c>
      <c r="Y238">
        <v>10008</v>
      </c>
      <c r="Z238">
        <v>9875</v>
      </c>
      <c r="AA238">
        <v>40447</v>
      </c>
      <c r="AB238">
        <v>20</v>
      </c>
      <c r="AC238">
        <v>875</v>
      </c>
      <c r="AD238">
        <v>12000</v>
      </c>
      <c r="AE238">
        <v>23814</v>
      </c>
      <c r="AF238">
        <v>-68</v>
      </c>
      <c r="AG238">
        <v>3000</v>
      </c>
      <c r="AH238">
        <v>18000</v>
      </c>
      <c r="AI238">
        <v>18133</v>
      </c>
      <c r="AJ238">
        <v>24505</v>
      </c>
      <c r="AK238">
        <v>36800</v>
      </c>
      <c r="AL238">
        <v>12582</v>
      </c>
      <c r="AM238">
        <v>9849</v>
      </c>
      <c r="AN238">
        <v>23770</v>
      </c>
      <c r="AO238">
        <v>20851</v>
      </c>
      <c r="AP238">
        <v>20851</v>
      </c>
      <c r="AQ238">
        <v>42</v>
      </c>
      <c r="AR238" s="6">
        <v>10.18</v>
      </c>
      <c r="AS238" s="6" t="s">
        <v>52</v>
      </c>
      <c r="AT238" t="s">
        <v>1580</v>
      </c>
      <c r="AU238" t="s">
        <v>1581</v>
      </c>
      <c r="AV238" s="6">
        <v>12.27</v>
      </c>
      <c r="AW238" s="6" t="s">
        <v>6046</v>
      </c>
    </row>
    <row r="239" spans="1:49">
      <c r="A239">
        <v>2465128720</v>
      </c>
      <c r="B239">
        <v>179</v>
      </c>
      <c r="C239" t="s">
        <v>1123</v>
      </c>
      <c r="D239">
        <v>2465128720</v>
      </c>
      <c r="E239" s="10">
        <v>1152468033024</v>
      </c>
      <c r="F239" s="8" t="s">
        <v>1124</v>
      </c>
      <c r="G239" s="7">
        <v>42192</v>
      </c>
      <c r="H239">
        <v>9</v>
      </c>
      <c r="I239" t="s">
        <v>73</v>
      </c>
      <c r="J239" t="s">
        <v>5137</v>
      </c>
      <c r="K239" t="s">
        <v>5136</v>
      </c>
      <c r="L239" t="s">
        <v>1127</v>
      </c>
      <c r="M239">
        <v>10</v>
      </c>
      <c r="R239">
        <v>44938</v>
      </c>
      <c r="S239">
        <v>70198</v>
      </c>
      <c r="T239">
        <v>55865</v>
      </c>
      <c r="U239">
        <v>46478</v>
      </c>
      <c r="V239">
        <v>40603</v>
      </c>
      <c r="W239">
        <v>38311</v>
      </c>
      <c r="X239">
        <v>58305</v>
      </c>
      <c r="Y239">
        <v>52708</v>
      </c>
      <c r="Z239">
        <v>33792</v>
      </c>
      <c r="AA239">
        <v>28281</v>
      </c>
      <c r="AB239">
        <v>38311</v>
      </c>
      <c r="AC239">
        <v>9912</v>
      </c>
      <c r="AD239">
        <v>1481</v>
      </c>
      <c r="AE239">
        <v>11421</v>
      </c>
      <c r="AF239">
        <v>11232</v>
      </c>
      <c r="AG239">
        <v>7</v>
      </c>
      <c r="AH239">
        <v>2</v>
      </c>
      <c r="AI239">
        <v>0</v>
      </c>
      <c r="AJ239">
        <v>0</v>
      </c>
      <c r="AK239">
        <v>0</v>
      </c>
      <c r="AL239">
        <v>21076</v>
      </c>
      <c r="AM239">
        <v>36246</v>
      </c>
      <c r="AN239">
        <v>37551</v>
      </c>
      <c r="AO239">
        <v>43096</v>
      </c>
      <c r="AP239">
        <v>54284</v>
      </c>
      <c r="AQ239">
        <v>0</v>
      </c>
      <c r="AR239" s="6">
        <v>0.9</v>
      </c>
      <c r="AS239" s="6" t="s">
        <v>165</v>
      </c>
      <c r="AT239" t="s">
        <v>1128</v>
      </c>
      <c r="AU239" t="s">
        <v>1129</v>
      </c>
      <c r="AV239" s="6">
        <v>0</v>
      </c>
      <c r="AW239" s="6" t="s">
        <v>5776</v>
      </c>
    </row>
    <row r="240" spans="1:49">
      <c r="A240">
        <v>3906411936</v>
      </c>
      <c r="B240">
        <v>316</v>
      </c>
      <c r="C240" t="s">
        <v>3263</v>
      </c>
      <c r="D240">
        <v>3906411936</v>
      </c>
      <c r="E240" s="10">
        <v>1223900003480</v>
      </c>
      <c r="F240" s="8" t="s">
        <v>3264</v>
      </c>
      <c r="G240" s="7">
        <v>44657</v>
      </c>
      <c r="H240">
        <v>3</v>
      </c>
      <c r="I240" t="s">
        <v>73</v>
      </c>
      <c r="J240" t="s">
        <v>5138</v>
      </c>
      <c r="K240" t="s">
        <v>5138</v>
      </c>
      <c r="L240" t="s">
        <v>3267</v>
      </c>
      <c r="M240">
        <v>10</v>
      </c>
      <c r="R240">
        <v>0</v>
      </c>
      <c r="S240">
        <v>0</v>
      </c>
      <c r="T240">
        <v>11970</v>
      </c>
      <c r="U240">
        <v>14619</v>
      </c>
      <c r="V240">
        <v>39452</v>
      </c>
      <c r="W240">
        <v>0</v>
      </c>
      <c r="X240">
        <v>0</v>
      </c>
      <c r="Y240">
        <v>120</v>
      </c>
      <c r="Z240">
        <v>2627</v>
      </c>
      <c r="AA240">
        <v>18870</v>
      </c>
      <c r="AB240">
        <v>0</v>
      </c>
      <c r="AC240">
        <v>0</v>
      </c>
      <c r="AD240">
        <v>11807</v>
      </c>
      <c r="AE240">
        <v>11772</v>
      </c>
      <c r="AF240">
        <v>20427</v>
      </c>
      <c r="AG240">
        <v>0</v>
      </c>
      <c r="AH240">
        <v>0</v>
      </c>
      <c r="AI240">
        <v>0</v>
      </c>
      <c r="AJ240">
        <v>0</v>
      </c>
      <c r="AK240">
        <v>0</v>
      </c>
      <c r="AL240">
        <v>0</v>
      </c>
      <c r="AM240">
        <v>0</v>
      </c>
      <c r="AN240">
        <v>11970</v>
      </c>
      <c r="AO240">
        <v>26828</v>
      </c>
      <c r="AP240">
        <v>66262</v>
      </c>
      <c r="AQ240">
        <v>9085</v>
      </c>
      <c r="AR240" s="6">
        <v>3.3</v>
      </c>
      <c r="AS240" s="6" t="s">
        <v>52</v>
      </c>
      <c r="AT240" t="s">
        <v>3268</v>
      </c>
      <c r="AU240" t="s">
        <v>3269</v>
      </c>
      <c r="AV240" s="6" t="s">
        <v>74</v>
      </c>
      <c r="AW240" s="6" t="s">
        <v>5777</v>
      </c>
    </row>
    <row r="241" spans="1:49">
      <c r="A241">
        <v>7716228295</v>
      </c>
      <c r="B241">
        <v>164</v>
      </c>
      <c r="C241" t="s">
        <v>426</v>
      </c>
      <c r="D241">
        <v>7716228295</v>
      </c>
      <c r="E241" s="10">
        <v>1037716007780</v>
      </c>
      <c r="F241" s="8" t="s">
        <v>427</v>
      </c>
      <c r="G241" s="7">
        <v>37693</v>
      </c>
      <c r="H241">
        <v>22</v>
      </c>
      <c r="I241" t="s">
        <v>73</v>
      </c>
      <c r="J241" t="s">
        <v>5139</v>
      </c>
      <c r="K241" t="s">
        <v>5139</v>
      </c>
      <c r="L241" t="s">
        <v>430</v>
      </c>
      <c r="M241">
        <v>10</v>
      </c>
      <c r="R241">
        <v>49916</v>
      </c>
      <c r="S241">
        <v>56390</v>
      </c>
      <c r="T241">
        <v>66045</v>
      </c>
      <c r="U241">
        <v>58789</v>
      </c>
      <c r="V241">
        <v>39390</v>
      </c>
      <c r="W241">
        <v>9894</v>
      </c>
      <c r="X241">
        <v>43276</v>
      </c>
      <c r="Y241">
        <v>49132</v>
      </c>
      <c r="Z241">
        <v>33570</v>
      </c>
      <c r="AA241">
        <v>27316</v>
      </c>
      <c r="AB241">
        <v>9894</v>
      </c>
      <c r="AC241">
        <v>11581</v>
      </c>
      <c r="AD241">
        <v>15335</v>
      </c>
      <c r="AE241">
        <v>23768</v>
      </c>
      <c r="AF241">
        <v>10980</v>
      </c>
      <c r="AG241">
        <v>7907</v>
      </c>
      <c r="AH241">
        <v>0</v>
      </c>
      <c r="AI241">
        <v>0</v>
      </c>
      <c r="AJ241">
        <v>0</v>
      </c>
      <c r="AK241">
        <v>0</v>
      </c>
      <c r="AL241">
        <v>16301</v>
      </c>
      <c r="AM241">
        <v>21529</v>
      </c>
      <c r="AN241">
        <v>17553</v>
      </c>
      <c r="AO241">
        <v>44078</v>
      </c>
      <c r="AP241">
        <v>44078</v>
      </c>
      <c r="AQ241">
        <v>0</v>
      </c>
      <c r="AR241" s="6">
        <v>0.79</v>
      </c>
      <c r="AS241" s="6" t="s">
        <v>52</v>
      </c>
      <c r="AT241" t="s">
        <v>431</v>
      </c>
      <c r="AU241" t="s">
        <v>432</v>
      </c>
      <c r="AV241" s="6">
        <v>0</v>
      </c>
      <c r="AW241" s="6" t="s">
        <v>6039</v>
      </c>
    </row>
    <row r="242" spans="1:49">
      <c r="A242">
        <v>7707778366</v>
      </c>
      <c r="B242">
        <v>214</v>
      </c>
      <c r="C242" t="s">
        <v>96</v>
      </c>
      <c r="D242">
        <v>7707778366</v>
      </c>
      <c r="E242" s="10">
        <v>1127746465120</v>
      </c>
      <c r="F242" s="8" t="s">
        <v>97</v>
      </c>
      <c r="G242" s="7">
        <v>41074</v>
      </c>
      <c r="H242">
        <v>12</v>
      </c>
      <c r="I242" t="s">
        <v>44</v>
      </c>
      <c r="J242" t="s">
        <v>5141</v>
      </c>
      <c r="K242" t="s">
        <v>5140</v>
      </c>
      <c r="L242" t="s">
        <v>100</v>
      </c>
      <c r="M242">
        <v>50</v>
      </c>
      <c r="R242">
        <v>101192</v>
      </c>
      <c r="S242">
        <v>98355</v>
      </c>
      <c r="T242">
        <v>244477</v>
      </c>
      <c r="U242">
        <v>35670</v>
      </c>
      <c r="V242">
        <v>38967</v>
      </c>
      <c r="W242">
        <v>11849</v>
      </c>
      <c r="X242">
        <v>56871</v>
      </c>
      <c r="Y242">
        <v>160621</v>
      </c>
      <c r="Z242">
        <v>35494</v>
      </c>
      <c r="AA242">
        <v>32743</v>
      </c>
      <c r="AB242">
        <v>11849</v>
      </c>
      <c r="AC242">
        <v>38127</v>
      </c>
      <c r="AD242">
        <v>78488</v>
      </c>
      <c r="AE242">
        <v>-6713</v>
      </c>
      <c r="AF242">
        <v>4097</v>
      </c>
      <c r="AG242">
        <v>212068</v>
      </c>
      <c r="AH242">
        <v>347</v>
      </c>
      <c r="AI242">
        <v>245</v>
      </c>
      <c r="AJ242">
        <v>144</v>
      </c>
      <c r="AK242">
        <v>276</v>
      </c>
      <c r="AL242">
        <v>13186</v>
      </c>
      <c r="AM242">
        <v>230486</v>
      </c>
      <c r="AN242">
        <v>235058</v>
      </c>
      <c r="AO242">
        <v>141966</v>
      </c>
      <c r="AP242">
        <v>119534</v>
      </c>
      <c r="AQ242">
        <v>0</v>
      </c>
      <c r="AR242" s="6">
        <v>0.39</v>
      </c>
      <c r="AS242" s="6" t="s">
        <v>52</v>
      </c>
      <c r="AT242" t="s">
        <v>101</v>
      </c>
      <c r="AU242" t="s">
        <v>102</v>
      </c>
      <c r="AV242" s="6">
        <v>0</v>
      </c>
      <c r="AW242" s="6" t="s">
        <v>5778</v>
      </c>
    </row>
    <row r="243" spans="1:49">
      <c r="A243">
        <v>7107129634</v>
      </c>
      <c r="B243">
        <v>225</v>
      </c>
      <c r="C243" t="s">
        <v>1704</v>
      </c>
      <c r="D243">
        <v>7107129634</v>
      </c>
      <c r="E243" s="10">
        <v>1187154026180</v>
      </c>
      <c r="F243" s="8" t="s">
        <v>1705</v>
      </c>
      <c r="G243" s="7">
        <v>43410</v>
      </c>
      <c r="H243">
        <v>6</v>
      </c>
      <c r="I243" t="s">
        <v>73</v>
      </c>
      <c r="J243" t="s">
        <v>5143</v>
      </c>
      <c r="K243" t="s">
        <v>5142</v>
      </c>
      <c r="L243" t="s">
        <v>1708</v>
      </c>
      <c r="M243">
        <v>10</v>
      </c>
      <c r="R243">
        <v>17803</v>
      </c>
      <c r="S243">
        <v>8550</v>
      </c>
      <c r="T243">
        <v>27053</v>
      </c>
      <c r="U243">
        <v>33154</v>
      </c>
      <c r="V243">
        <v>37896</v>
      </c>
      <c r="W243">
        <v>23866</v>
      </c>
      <c r="X243">
        <v>6180</v>
      </c>
      <c r="Y243">
        <v>32213</v>
      </c>
      <c r="Z243">
        <v>20658</v>
      </c>
      <c r="AA243">
        <v>34733</v>
      </c>
      <c r="AB243">
        <v>23866</v>
      </c>
      <c r="AC243">
        <v>1452</v>
      </c>
      <c r="AD243">
        <v>-6133</v>
      </c>
      <c r="AE243">
        <v>10579</v>
      </c>
      <c r="AF243">
        <v>172</v>
      </c>
      <c r="AG243">
        <v>0</v>
      </c>
      <c r="AH243">
        <v>0</v>
      </c>
      <c r="AI243">
        <v>0</v>
      </c>
      <c r="AJ243">
        <v>0</v>
      </c>
      <c r="AK243">
        <v>0</v>
      </c>
      <c r="AL243">
        <v>95012</v>
      </c>
      <c r="AM243">
        <v>113791</v>
      </c>
      <c r="AN243">
        <v>127084</v>
      </c>
      <c r="AO243">
        <v>69841</v>
      </c>
      <c r="AP243">
        <v>9600</v>
      </c>
      <c r="AQ243">
        <v>28256</v>
      </c>
      <c r="AR243" s="6">
        <v>2.13</v>
      </c>
      <c r="AS243" s="6" t="s">
        <v>52</v>
      </c>
      <c r="AT243" t="s">
        <v>1709</v>
      </c>
      <c r="AU243" t="s">
        <v>1710</v>
      </c>
      <c r="AV243" s="6" t="s">
        <v>74</v>
      </c>
      <c r="AW243" s="6" t="s">
        <v>5779</v>
      </c>
    </row>
    <row r="244" spans="1:49">
      <c r="A244">
        <v>6161095357</v>
      </c>
      <c r="B244">
        <v>65</v>
      </c>
      <c r="C244" t="s">
        <v>2863</v>
      </c>
      <c r="D244">
        <v>6161095357</v>
      </c>
      <c r="E244" s="10">
        <v>1216100031124</v>
      </c>
      <c r="F244" s="8" t="s">
        <v>2864</v>
      </c>
      <c r="G244" s="7">
        <v>44503</v>
      </c>
      <c r="H244">
        <v>3</v>
      </c>
      <c r="I244" t="s">
        <v>73</v>
      </c>
      <c r="J244" t="s">
        <v>4924</v>
      </c>
      <c r="K244" t="s">
        <v>5144</v>
      </c>
      <c r="L244" t="s">
        <v>2866</v>
      </c>
      <c r="M244">
        <v>10</v>
      </c>
      <c r="R244">
        <v>0</v>
      </c>
      <c r="S244">
        <v>0</v>
      </c>
      <c r="T244">
        <v>69778</v>
      </c>
      <c r="U244">
        <v>250238</v>
      </c>
      <c r="V244">
        <v>37731</v>
      </c>
      <c r="W244">
        <v>0</v>
      </c>
      <c r="X244">
        <v>0</v>
      </c>
      <c r="Y244">
        <v>12430</v>
      </c>
      <c r="Z244">
        <v>234976</v>
      </c>
      <c r="AA244">
        <v>15234</v>
      </c>
      <c r="AB244">
        <v>0</v>
      </c>
      <c r="AC244">
        <v>0</v>
      </c>
      <c r="AD244">
        <v>46499</v>
      </c>
      <c r="AE244">
        <v>-43182</v>
      </c>
      <c r="AF244">
        <v>8549</v>
      </c>
      <c r="AG244">
        <v>0</v>
      </c>
      <c r="AH244">
        <v>0</v>
      </c>
      <c r="AI244">
        <v>86194</v>
      </c>
      <c r="AJ244">
        <v>106123</v>
      </c>
      <c r="AK244">
        <v>17322</v>
      </c>
      <c r="AL244">
        <v>0</v>
      </c>
      <c r="AM244">
        <v>0</v>
      </c>
      <c r="AN244">
        <v>39608</v>
      </c>
      <c r="AO244">
        <v>65243</v>
      </c>
      <c r="AP244">
        <v>4508</v>
      </c>
      <c r="AQ244">
        <v>0</v>
      </c>
      <c r="AR244" s="6">
        <v>0.54</v>
      </c>
      <c r="AS244" s="6" t="s">
        <v>52</v>
      </c>
      <c r="AT244" t="s">
        <v>2867</v>
      </c>
      <c r="AU244" t="s">
        <v>2868</v>
      </c>
      <c r="AV244" s="6">
        <v>0.2</v>
      </c>
      <c r="AW244" s="6" t="s">
        <v>5780</v>
      </c>
    </row>
    <row r="245" spans="1:49">
      <c r="A245">
        <v>5921031594</v>
      </c>
      <c r="B245">
        <v>216</v>
      </c>
      <c r="C245" t="s">
        <v>736</v>
      </c>
      <c r="D245">
        <v>5921031594</v>
      </c>
      <c r="E245" s="10">
        <v>1155958021306</v>
      </c>
      <c r="F245" s="8" t="s">
        <v>737</v>
      </c>
      <c r="G245" s="7">
        <v>42081</v>
      </c>
      <c r="H245">
        <v>10</v>
      </c>
      <c r="I245" t="s">
        <v>73</v>
      </c>
      <c r="J245" t="s">
        <v>5145</v>
      </c>
      <c r="K245" t="s">
        <v>5145</v>
      </c>
      <c r="L245" t="s">
        <v>740</v>
      </c>
      <c r="M245">
        <v>10</v>
      </c>
      <c r="R245">
        <v>9344</v>
      </c>
      <c r="S245">
        <v>12270</v>
      </c>
      <c r="T245">
        <v>19006</v>
      </c>
      <c r="U245">
        <v>35302</v>
      </c>
      <c r="V245">
        <v>37540</v>
      </c>
      <c r="W245">
        <v>102</v>
      </c>
      <c r="X245">
        <v>4864</v>
      </c>
      <c r="Y245">
        <v>8998</v>
      </c>
      <c r="Z245">
        <v>18406</v>
      </c>
      <c r="AA245">
        <v>21813</v>
      </c>
      <c r="AB245">
        <v>102</v>
      </c>
      <c r="AC245">
        <v>6955</v>
      </c>
      <c r="AD245">
        <v>9316</v>
      </c>
      <c r="AE245">
        <v>15783</v>
      </c>
      <c r="AF245">
        <v>14692</v>
      </c>
      <c r="AG245">
        <v>7158</v>
      </c>
      <c r="AH245">
        <v>7854</v>
      </c>
      <c r="AI245">
        <v>12194</v>
      </c>
      <c r="AJ245">
        <v>21504</v>
      </c>
      <c r="AK245">
        <v>24334</v>
      </c>
      <c r="AL245">
        <v>7927</v>
      </c>
      <c r="AM245">
        <v>8411</v>
      </c>
      <c r="AN245">
        <v>5889</v>
      </c>
      <c r="AO245">
        <v>6322</v>
      </c>
      <c r="AP245">
        <v>958</v>
      </c>
      <c r="AQ245">
        <v>0</v>
      </c>
      <c r="AR245" s="6">
        <v>4.0199999999999996</v>
      </c>
      <c r="AS245" s="6">
        <v>0</v>
      </c>
      <c r="AT245" t="s">
        <v>741</v>
      </c>
      <c r="AU245" t="s">
        <v>742</v>
      </c>
      <c r="AV245" s="6">
        <v>3.4</v>
      </c>
      <c r="AW245" s="6" t="s">
        <v>5781</v>
      </c>
    </row>
    <row r="246" spans="1:49">
      <c r="A246">
        <v>7724737722</v>
      </c>
      <c r="B246">
        <v>196</v>
      </c>
      <c r="C246" t="s">
        <v>1058</v>
      </c>
      <c r="D246">
        <v>7724737722</v>
      </c>
      <c r="E246" s="10">
        <v>1107746119227</v>
      </c>
      <c r="F246" s="8" t="s">
        <v>1059</v>
      </c>
      <c r="G246" s="7">
        <v>40234</v>
      </c>
      <c r="H246">
        <v>15</v>
      </c>
      <c r="I246" t="s">
        <v>73</v>
      </c>
      <c r="J246" t="s">
        <v>5147</v>
      </c>
      <c r="K246" t="s">
        <v>5146</v>
      </c>
      <c r="L246" t="s">
        <v>1062</v>
      </c>
      <c r="M246">
        <v>100</v>
      </c>
      <c r="R246">
        <v>56555</v>
      </c>
      <c r="S246">
        <v>36457</v>
      </c>
      <c r="T246">
        <v>50436</v>
      </c>
      <c r="U246">
        <v>40859</v>
      </c>
      <c r="V246">
        <v>37371</v>
      </c>
      <c r="W246">
        <v>67582</v>
      </c>
      <c r="X246">
        <v>21619</v>
      </c>
      <c r="Y246">
        <v>46728</v>
      </c>
      <c r="Z246">
        <v>12945</v>
      </c>
      <c r="AA246">
        <v>21033</v>
      </c>
      <c r="AB246">
        <v>67582</v>
      </c>
      <c r="AC246">
        <v>9494</v>
      </c>
      <c r="AD246">
        <v>5645</v>
      </c>
      <c r="AE246">
        <v>17533</v>
      </c>
      <c r="AF246">
        <v>-7539</v>
      </c>
      <c r="AG246">
        <v>60197</v>
      </c>
      <c r="AH246">
        <v>43695</v>
      </c>
      <c r="AI246">
        <v>46804</v>
      </c>
      <c r="AJ246">
        <v>66871</v>
      </c>
      <c r="AK246">
        <v>71386</v>
      </c>
      <c r="AL246">
        <v>22355</v>
      </c>
      <c r="AM246">
        <v>50832</v>
      </c>
      <c r="AN246">
        <v>37084</v>
      </c>
      <c r="AO246">
        <v>19460</v>
      </c>
      <c r="AP246">
        <v>10083</v>
      </c>
      <c r="AQ246">
        <v>0</v>
      </c>
      <c r="AR246" s="6">
        <v>0.66</v>
      </c>
      <c r="AS246" s="6" t="s">
        <v>52</v>
      </c>
      <c r="AT246" t="s">
        <v>1063</v>
      </c>
      <c r="AU246" t="s">
        <v>1064</v>
      </c>
      <c r="AV246" s="6">
        <v>1.19</v>
      </c>
      <c r="AW246" s="6" t="s">
        <v>5782</v>
      </c>
    </row>
    <row r="247" spans="1:49">
      <c r="A247">
        <v>6671021289</v>
      </c>
      <c r="B247">
        <v>223</v>
      </c>
      <c r="C247" t="s">
        <v>1801</v>
      </c>
      <c r="D247">
        <v>6671021289</v>
      </c>
      <c r="E247" s="10">
        <v>1156658063011</v>
      </c>
      <c r="F247" s="8" t="s">
        <v>1802</v>
      </c>
      <c r="G247" s="7">
        <v>42254</v>
      </c>
      <c r="H247">
        <v>9</v>
      </c>
      <c r="I247" t="s">
        <v>73</v>
      </c>
      <c r="J247" t="s">
        <v>5149</v>
      </c>
      <c r="K247" t="s">
        <v>5148</v>
      </c>
      <c r="L247" t="s">
        <v>1805</v>
      </c>
      <c r="M247">
        <v>10036</v>
      </c>
      <c r="R247">
        <v>6664</v>
      </c>
      <c r="S247">
        <v>13427</v>
      </c>
      <c r="T247">
        <v>18607</v>
      </c>
      <c r="U247">
        <v>33581</v>
      </c>
      <c r="V247">
        <v>36962</v>
      </c>
      <c r="W247">
        <v>4298</v>
      </c>
      <c r="X247">
        <v>9182</v>
      </c>
      <c r="Y247">
        <v>12247</v>
      </c>
      <c r="Z247">
        <v>22541</v>
      </c>
      <c r="AA247">
        <v>30145</v>
      </c>
      <c r="AB247">
        <v>4298</v>
      </c>
      <c r="AC247">
        <v>3760</v>
      </c>
      <c r="AD247">
        <v>5488</v>
      </c>
      <c r="AE247">
        <v>9408</v>
      </c>
      <c r="AF247">
        <v>4989</v>
      </c>
      <c r="AG247">
        <v>0</v>
      </c>
      <c r="AH247">
        <v>0</v>
      </c>
      <c r="AI247">
        <v>0</v>
      </c>
      <c r="AJ247">
        <v>0</v>
      </c>
      <c r="AK247">
        <v>0</v>
      </c>
      <c r="AL247">
        <v>24714</v>
      </c>
      <c r="AM247">
        <v>27967</v>
      </c>
      <c r="AN247">
        <v>32253</v>
      </c>
      <c r="AO247">
        <v>42323</v>
      </c>
      <c r="AP247">
        <v>51560</v>
      </c>
      <c r="AQ247">
        <v>16472</v>
      </c>
      <c r="AR247" s="6">
        <v>5.55</v>
      </c>
      <c r="AS247" s="6" t="s">
        <v>52</v>
      </c>
      <c r="AT247" t="s">
        <v>1806</v>
      </c>
      <c r="AU247" t="s">
        <v>1807</v>
      </c>
      <c r="AV247" s="6" t="s">
        <v>74</v>
      </c>
      <c r="AW247" s="6" t="s">
        <v>5783</v>
      </c>
    </row>
    <row r="248" spans="1:49">
      <c r="A248">
        <v>6449099613</v>
      </c>
      <c r="B248">
        <v>208</v>
      </c>
      <c r="C248" t="s">
        <v>2618</v>
      </c>
      <c r="D248">
        <v>6449099613</v>
      </c>
      <c r="E248" s="10">
        <v>1216400002103</v>
      </c>
      <c r="F248" s="8" t="s">
        <v>2619</v>
      </c>
      <c r="G248" s="7">
        <v>44245</v>
      </c>
      <c r="H248">
        <v>4</v>
      </c>
      <c r="I248" t="s">
        <v>73</v>
      </c>
      <c r="J248" t="s">
        <v>5151</v>
      </c>
      <c r="K248" t="s">
        <v>5150</v>
      </c>
      <c r="L248" t="s">
        <v>2622</v>
      </c>
      <c r="M248">
        <v>50</v>
      </c>
      <c r="R248">
        <v>0</v>
      </c>
      <c r="S248">
        <v>14677</v>
      </c>
      <c r="T248">
        <v>7844</v>
      </c>
      <c r="U248">
        <v>35963</v>
      </c>
      <c r="V248">
        <v>36775</v>
      </c>
      <c r="W248">
        <v>0</v>
      </c>
      <c r="X248">
        <v>1081</v>
      </c>
      <c r="Y248">
        <v>2096</v>
      </c>
      <c r="Z248">
        <v>4169</v>
      </c>
      <c r="AA248">
        <v>5763</v>
      </c>
      <c r="AB248">
        <v>0</v>
      </c>
      <c r="AC248">
        <v>12848</v>
      </c>
      <c r="AD248">
        <v>5474</v>
      </c>
      <c r="AE248">
        <v>29868</v>
      </c>
      <c r="AF248">
        <v>29063</v>
      </c>
      <c r="AG248">
        <v>0</v>
      </c>
      <c r="AH248">
        <v>0</v>
      </c>
      <c r="AI248">
        <v>0</v>
      </c>
      <c r="AJ248">
        <v>0</v>
      </c>
      <c r="AK248">
        <v>0</v>
      </c>
      <c r="AL248">
        <v>0</v>
      </c>
      <c r="AM248">
        <v>12082</v>
      </c>
      <c r="AN248">
        <v>15844</v>
      </c>
      <c r="AO248">
        <v>47082</v>
      </c>
      <c r="AP248">
        <v>76057</v>
      </c>
      <c r="AQ248">
        <v>0</v>
      </c>
      <c r="AR248" s="6">
        <v>2.5099999999999998</v>
      </c>
      <c r="AS248" s="6" t="s">
        <v>52</v>
      </c>
      <c r="AT248" t="s">
        <v>2623</v>
      </c>
      <c r="AU248" t="s">
        <v>82</v>
      </c>
      <c r="AV248" s="6" t="s">
        <v>74</v>
      </c>
      <c r="AW248" s="6" t="s">
        <v>5784</v>
      </c>
    </row>
    <row r="249" spans="1:49">
      <c r="A249">
        <v>3444214786</v>
      </c>
      <c r="B249">
        <v>211</v>
      </c>
      <c r="C249" t="s">
        <v>1937</v>
      </c>
      <c r="D249">
        <v>3444214786</v>
      </c>
      <c r="E249" s="10">
        <v>1143443015407</v>
      </c>
      <c r="F249" s="8" t="s">
        <v>1938</v>
      </c>
      <c r="G249" s="7">
        <v>41795</v>
      </c>
      <c r="H249">
        <v>10</v>
      </c>
      <c r="I249" t="s">
        <v>73</v>
      </c>
      <c r="J249" t="s">
        <v>5153</v>
      </c>
      <c r="K249" t="s">
        <v>5152</v>
      </c>
      <c r="L249" t="s">
        <v>1941</v>
      </c>
      <c r="M249">
        <v>12</v>
      </c>
      <c r="R249">
        <v>10360</v>
      </c>
      <c r="S249">
        <v>28988</v>
      </c>
      <c r="T249">
        <v>33272</v>
      </c>
      <c r="U249">
        <v>35976</v>
      </c>
      <c r="V249">
        <v>36397</v>
      </c>
      <c r="W249">
        <v>5735</v>
      </c>
      <c r="X249">
        <v>8314</v>
      </c>
      <c r="Y249">
        <v>9599</v>
      </c>
      <c r="Z249">
        <v>10857</v>
      </c>
      <c r="AA249">
        <v>14933</v>
      </c>
      <c r="AB249">
        <v>5735</v>
      </c>
      <c r="AC249">
        <v>19339</v>
      </c>
      <c r="AD249">
        <v>22046</v>
      </c>
      <c r="AE249">
        <v>23540</v>
      </c>
      <c r="AF249">
        <v>19834</v>
      </c>
      <c r="AG249">
        <v>0</v>
      </c>
      <c r="AH249">
        <v>0</v>
      </c>
      <c r="AI249">
        <v>0</v>
      </c>
      <c r="AJ249">
        <v>0</v>
      </c>
      <c r="AK249">
        <v>0</v>
      </c>
      <c r="AL249">
        <v>133223</v>
      </c>
      <c r="AM249">
        <v>888869</v>
      </c>
      <c r="AN249">
        <v>912359</v>
      </c>
      <c r="AO249">
        <v>951188</v>
      </c>
      <c r="AP249">
        <v>324736</v>
      </c>
      <c r="AQ249">
        <v>0</v>
      </c>
      <c r="AR249" s="6">
        <v>3.51</v>
      </c>
      <c r="AS249" s="6" t="s">
        <v>45</v>
      </c>
      <c r="AT249" t="s">
        <v>1942</v>
      </c>
      <c r="AU249" t="s">
        <v>1943</v>
      </c>
      <c r="AV249" s="6" t="s">
        <v>74</v>
      </c>
      <c r="AW249" s="6" t="s">
        <v>5785</v>
      </c>
    </row>
    <row r="250" spans="1:49">
      <c r="A250">
        <v>9705144752</v>
      </c>
      <c r="B250">
        <v>278</v>
      </c>
      <c r="C250" t="s">
        <v>2424</v>
      </c>
      <c r="D250">
        <v>9705144752</v>
      </c>
      <c r="E250" s="10">
        <v>1207700206889</v>
      </c>
      <c r="F250" s="8" t="s">
        <v>2425</v>
      </c>
      <c r="G250" s="7">
        <v>44008</v>
      </c>
      <c r="H250">
        <v>4</v>
      </c>
      <c r="I250" t="s">
        <v>73</v>
      </c>
      <c r="J250" t="s">
        <v>5155</v>
      </c>
      <c r="K250" t="s">
        <v>5154</v>
      </c>
      <c r="L250" t="s">
        <v>2428</v>
      </c>
      <c r="M250">
        <v>10600</v>
      </c>
      <c r="R250">
        <v>0</v>
      </c>
      <c r="S250">
        <v>2681</v>
      </c>
      <c r="T250">
        <v>9879</v>
      </c>
      <c r="U250">
        <v>19516</v>
      </c>
      <c r="V250">
        <v>36309</v>
      </c>
      <c r="W250">
        <v>2</v>
      </c>
      <c r="X250">
        <v>1304</v>
      </c>
      <c r="Y250">
        <v>4714</v>
      </c>
      <c r="Z250">
        <v>5946</v>
      </c>
      <c r="AA250">
        <v>10617</v>
      </c>
      <c r="AB250">
        <v>2</v>
      </c>
      <c r="AC250">
        <v>907</v>
      </c>
      <c r="AD250">
        <v>2640</v>
      </c>
      <c r="AE250">
        <v>8951</v>
      </c>
      <c r="AF250">
        <v>20530</v>
      </c>
      <c r="AG250">
        <v>10270</v>
      </c>
      <c r="AH250">
        <v>10775</v>
      </c>
      <c r="AI250">
        <v>0</v>
      </c>
      <c r="AJ250">
        <v>0</v>
      </c>
      <c r="AK250">
        <v>0</v>
      </c>
      <c r="AL250">
        <v>109</v>
      </c>
      <c r="AM250">
        <v>1138</v>
      </c>
      <c r="AN250">
        <v>188</v>
      </c>
      <c r="AO250">
        <v>4233</v>
      </c>
      <c r="AP250">
        <v>8979</v>
      </c>
      <c r="AQ250">
        <v>0</v>
      </c>
      <c r="AR250" s="6">
        <v>13.54</v>
      </c>
      <c r="AS250" s="6" t="s">
        <v>52</v>
      </c>
      <c r="AT250" t="s">
        <v>2429</v>
      </c>
      <c r="AU250" t="s">
        <v>2430</v>
      </c>
      <c r="AV250" s="6">
        <v>0</v>
      </c>
      <c r="AW250" s="6" t="s">
        <v>5786</v>
      </c>
    </row>
    <row r="251" spans="1:49">
      <c r="A251">
        <v>6451008162</v>
      </c>
      <c r="B251">
        <v>227</v>
      </c>
      <c r="C251" t="s">
        <v>1887</v>
      </c>
      <c r="D251">
        <v>6451008162</v>
      </c>
      <c r="E251" s="10">
        <v>1156451026269</v>
      </c>
      <c r="F251" s="8" t="s">
        <v>1888</v>
      </c>
      <c r="G251" s="7">
        <v>42311</v>
      </c>
      <c r="H251">
        <v>9</v>
      </c>
      <c r="I251" t="s">
        <v>73</v>
      </c>
      <c r="J251" t="s">
        <v>5156</v>
      </c>
      <c r="K251" t="s">
        <v>5156</v>
      </c>
      <c r="L251" t="s">
        <v>1891</v>
      </c>
      <c r="M251">
        <v>10</v>
      </c>
      <c r="R251">
        <v>1536</v>
      </c>
      <c r="S251">
        <v>10321</v>
      </c>
      <c r="T251">
        <v>22879</v>
      </c>
      <c r="U251">
        <v>32508</v>
      </c>
      <c r="V251">
        <v>36235</v>
      </c>
      <c r="W251">
        <v>38</v>
      </c>
      <c r="X251">
        <v>13879</v>
      </c>
      <c r="Y251">
        <v>14624</v>
      </c>
      <c r="Z251">
        <v>16199</v>
      </c>
      <c r="AA251">
        <v>620</v>
      </c>
      <c r="AB251">
        <v>38</v>
      </c>
      <c r="AC251">
        <v>-3982</v>
      </c>
      <c r="AD251">
        <v>6264</v>
      </c>
      <c r="AE251">
        <v>9561</v>
      </c>
      <c r="AF251">
        <v>12640</v>
      </c>
      <c r="AG251">
        <v>164641</v>
      </c>
      <c r="AH251">
        <v>325487</v>
      </c>
      <c r="AI251">
        <v>508102</v>
      </c>
      <c r="AJ251">
        <v>446726</v>
      </c>
      <c r="AK251">
        <v>422286</v>
      </c>
      <c r="AL251">
        <v>90</v>
      </c>
      <c r="AM251">
        <v>255</v>
      </c>
      <c r="AN251">
        <v>724</v>
      </c>
      <c r="AO251">
        <v>5454</v>
      </c>
      <c r="AP251">
        <v>3646</v>
      </c>
      <c r="AQ251">
        <v>0</v>
      </c>
      <c r="AR251" s="6">
        <v>23.59</v>
      </c>
      <c r="AS251" s="6" t="s">
        <v>52</v>
      </c>
      <c r="AT251" t="s">
        <v>1892</v>
      </c>
      <c r="AU251" t="s">
        <v>1893</v>
      </c>
      <c r="AV251" s="6">
        <v>2.56</v>
      </c>
      <c r="AW251" s="6" t="s">
        <v>5787</v>
      </c>
    </row>
    <row r="252" spans="1:49">
      <c r="A252">
        <v>7606125346</v>
      </c>
      <c r="B252">
        <v>476</v>
      </c>
      <c r="C252" t="s">
        <v>2883</v>
      </c>
      <c r="D252">
        <v>7606125346</v>
      </c>
      <c r="E252" s="10">
        <v>1217600018305</v>
      </c>
      <c r="F252" s="8" t="s">
        <v>2884</v>
      </c>
      <c r="G252" s="7">
        <v>44503</v>
      </c>
      <c r="H252">
        <v>3</v>
      </c>
      <c r="I252" t="s">
        <v>44</v>
      </c>
      <c r="J252" t="s">
        <v>5157</v>
      </c>
      <c r="K252" t="s">
        <v>5157</v>
      </c>
      <c r="L252" t="s">
        <v>2887</v>
      </c>
      <c r="M252">
        <v>250</v>
      </c>
      <c r="R252">
        <v>0</v>
      </c>
      <c r="S252">
        <v>0</v>
      </c>
      <c r="T252">
        <v>4230</v>
      </c>
      <c r="U252">
        <v>21096</v>
      </c>
      <c r="V252">
        <v>36182</v>
      </c>
      <c r="W252">
        <v>0</v>
      </c>
      <c r="X252">
        <v>166</v>
      </c>
      <c r="Y252">
        <v>2494</v>
      </c>
      <c r="Z252">
        <v>11428</v>
      </c>
      <c r="AA252">
        <v>21143</v>
      </c>
      <c r="AB252">
        <v>0</v>
      </c>
      <c r="AC252">
        <v>-166</v>
      </c>
      <c r="AD252">
        <v>1533</v>
      </c>
      <c r="AE252">
        <v>8062</v>
      </c>
      <c r="AF252">
        <v>12834</v>
      </c>
      <c r="AG252">
        <v>0</v>
      </c>
      <c r="AH252">
        <v>0</v>
      </c>
      <c r="AI252">
        <v>6575</v>
      </c>
      <c r="AJ252">
        <v>13294</v>
      </c>
      <c r="AK252">
        <v>45062</v>
      </c>
      <c r="AL252">
        <v>0</v>
      </c>
      <c r="AM252">
        <v>14275</v>
      </c>
      <c r="AN252">
        <v>14887</v>
      </c>
      <c r="AO252">
        <v>15596</v>
      </c>
      <c r="AP252">
        <v>1508</v>
      </c>
      <c r="AQ252">
        <v>2642</v>
      </c>
      <c r="AR252" s="6">
        <v>8.5500000000000007</v>
      </c>
      <c r="AS252" s="6" t="s">
        <v>52</v>
      </c>
      <c r="AT252" t="s">
        <v>2888</v>
      </c>
      <c r="AU252" t="s">
        <v>2889</v>
      </c>
      <c r="AV252" s="6">
        <v>6.85</v>
      </c>
      <c r="AW252" s="6" t="s">
        <v>5788</v>
      </c>
    </row>
    <row r="253" spans="1:49">
      <c r="A253">
        <v>9705047854</v>
      </c>
      <c r="B253">
        <v>422</v>
      </c>
      <c r="C253" t="s">
        <v>1616</v>
      </c>
      <c r="D253">
        <v>9705047854</v>
      </c>
      <c r="E253" s="10">
        <v>1157746820142</v>
      </c>
      <c r="F253" s="8" t="s">
        <v>1617</v>
      </c>
      <c r="G253" s="7">
        <v>42254</v>
      </c>
      <c r="H253">
        <v>9</v>
      </c>
      <c r="I253" t="s">
        <v>73</v>
      </c>
      <c r="J253" t="s">
        <v>5159</v>
      </c>
      <c r="K253" t="s">
        <v>5158</v>
      </c>
      <c r="L253" t="s">
        <v>1620</v>
      </c>
      <c r="M253">
        <v>10000</v>
      </c>
      <c r="R253">
        <v>95182</v>
      </c>
      <c r="S253">
        <v>44738</v>
      </c>
      <c r="T253">
        <v>7892</v>
      </c>
      <c r="U253">
        <v>2784</v>
      </c>
      <c r="V253">
        <v>35353</v>
      </c>
      <c r="W253">
        <v>117630</v>
      </c>
      <c r="X253">
        <v>31471</v>
      </c>
      <c r="Y253">
        <v>1882</v>
      </c>
      <c r="Z253">
        <v>885</v>
      </c>
      <c r="AA253">
        <v>31238</v>
      </c>
      <c r="AB253">
        <v>117630</v>
      </c>
      <c r="AC253">
        <v>12450</v>
      </c>
      <c r="AD253">
        <v>422</v>
      </c>
      <c r="AE253">
        <v>62</v>
      </c>
      <c r="AF253">
        <v>516</v>
      </c>
      <c r="AG253">
        <v>834</v>
      </c>
      <c r="AH253">
        <v>17653</v>
      </c>
      <c r="AI253">
        <v>4125</v>
      </c>
      <c r="AJ253">
        <v>16130</v>
      </c>
      <c r="AK253">
        <v>43780</v>
      </c>
      <c r="AL253">
        <v>462</v>
      </c>
      <c r="AM253">
        <v>820</v>
      </c>
      <c r="AN253">
        <v>3316</v>
      </c>
      <c r="AO253">
        <v>2568</v>
      </c>
      <c r="AP253">
        <v>2439</v>
      </c>
      <c r="AQ253">
        <v>3262</v>
      </c>
      <c r="AR253" s="6">
        <v>0.37</v>
      </c>
      <c r="AS253" s="6" t="s">
        <v>52</v>
      </c>
      <c r="AT253" t="s">
        <v>1621</v>
      </c>
      <c r="AU253" t="s">
        <v>82</v>
      </c>
      <c r="AV253" s="6">
        <v>52.49</v>
      </c>
      <c r="AW253" s="6" t="s">
        <v>5789</v>
      </c>
    </row>
    <row r="254" spans="1:49">
      <c r="A254">
        <v>5433198695</v>
      </c>
      <c r="B254">
        <v>206</v>
      </c>
      <c r="C254" t="s">
        <v>2369</v>
      </c>
      <c r="D254">
        <v>5433198695</v>
      </c>
      <c r="E254" s="10">
        <v>1145476091848</v>
      </c>
      <c r="F254" s="8" t="s">
        <v>2370</v>
      </c>
      <c r="G254" s="7">
        <v>41844</v>
      </c>
      <c r="H254">
        <v>10</v>
      </c>
      <c r="I254" t="s">
        <v>73</v>
      </c>
      <c r="J254" t="s">
        <v>5160</v>
      </c>
      <c r="K254" t="s">
        <v>5160</v>
      </c>
      <c r="L254" t="s">
        <v>2373</v>
      </c>
      <c r="M254">
        <v>10</v>
      </c>
      <c r="R254">
        <v>12675</v>
      </c>
      <c r="S254">
        <v>7885</v>
      </c>
      <c r="T254">
        <v>22794</v>
      </c>
      <c r="U254">
        <v>36888</v>
      </c>
      <c r="V254">
        <v>34264</v>
      </c>
      <c r="W254">
        <v>10412</v>
      </c>
      <c r="X254">
        <v>7425</v>
      </c>
      <c r="Y254">
        <v>21274</v>
      </c>
      <c r="Z254">
        <v>34716</v>
      </c>
      <c r="AA254">
        <v>32208</v>
      </c>
      <c r="AB254">
        <v>10412</v>
      </c>
      <c r="AC254">
        <v>50</v>
      </c>
      <c r="AD254">
        <v>152</v>
      </c>
      <c r="AE254">
        <v>92</v>
      </c>
      <c r="AF254">
        <v>291</v>
      </c>
      <c r="AG254">
        <v>0</v>
      </c>
      <c r="AH254">
        <v>0</v>
      </c>
      <c r="AI254">
        <v>0</v>
      </c>
      <c r="AJ254">
        <v>0</v>
      </c>
      <c r="AK254">
        <v>0</v>
      </c>
      <c r="AL254">
        <v>16534</v>
      </c>
      <c r="AM254">
        <v>83239</v>
      </c>
      <c r="AN254">
        <v>163025</v>
      </c>
      <c r="AO254">
        <v>240931</v>
      </c>
      <c r="AP254">
        <v>305273</v>
      </c>
      <c r="AQ254">
        <v>0</v>
      </c>
      <c r="AR254" s="6">
        <v>2.7</v>
      </c>
      <c r="AS254" s="6" t="s">
        <v>52</v>
      </c>
      <c r="AT254" t="s">
        <v>2374</v>
      </c>
      <c r="AU254" t="s">
        <v>2375</v>
      </c>
      <c r="AV254" s="6" t="s">
        <v>74</v>
      </c>
      <c r="AW254" s="6" t="s">
        <v>5790</v>
      </c>
    </row>
    <row r="255" spans="1:49">
      <c r="A255">
        <v>7701720659</v>
      </c>
      <c r="B255">
        <v>240</v>
      </c>
      <c r="C255" t="s">
        <v>1737</v>
      </c>
      <c r="D255">
        <v>7701720659</v>
      </c>
      <c r="E255" s="10">
        <v>5077746740946</v>
      </c>
      <c r="F255" s="8" t="s">
        <v>1738</v>
      </c>
      <c r="G255" s="7">
        <v>39204</v>
      </c>
      <c r="H255">
        <v>17</v>
      </c>
      <c r="I255" t="s">
        <v>73</v>
      </c>
      <c r="J255" t="s">
        <v>5162</v>
      </c>
      <c r="K255" t="s">
        <v>5161</v>
      </c>
      <c r="L255" t="s">
        <v>1739</v>
      </c>
      <c r="M255">
        <v>2553</v>
      </c>
      <c r="R255">
        <v>31727</v>
      </c>
      <c r="S255">
        <v>54126</v>
      </c>
      <c r="T255">
        <v>42946</v>
      </c>
      <c r="U255">
        <v>27269</v>
      </c>
      <c r="V255">
        <v>34198</v>
      </c>
      <c r="W255">
        <v>7700</v>
      </c>
      <c r="X255">
        <v>34024</v>
      </c>
      <c r="Y255">
        <v>57272</v>
      </c>
      <c r="Z255">
        <v>8323</v>
      </c>
      <c r="AA255">
        <v>12003</v>
      </c>
      <c r="AB255">
        <v>7700</v>
      </c>
      <c r="AC255">
        <v>31</v>
      </c>
      <c r="AD255">
        <v>-28272</v>
      </c>
      <c r="AE255">
        <v>-956</v>
      </c>
      <c r="AF255">
        <v>5695</v>
      </c>
      <c r="AG255">
        <v>83505</v>
      </c>
      <c r="AH255">
        <v>89321</v>
      </c>
      <c r="AI255">
        <v>97838</v>
      </c>
      <c r="AJ255">
        <v>96275</v>
      </c>
      <c r="AK255">
        <v>97127</v>
      </c>
      <c r="AL255">
        <v>59275</v>
      </c>
      <c r="AM255">
        <v>89035</v>
      </c>
      <c r="AN255">
        <v>51928</v>
      </c>
      <c r="AO255">
        <v>56155</v>
      </c>
      <c r="AP255">
        <v>56966</v>
      </c>
      <c r="AQ255">
        <v>130966</v>
      </c>
      <c r="AR255" s="6">
        <v>1.08</v>
      </c>
      <c r="AS255" s="6" t="s">
        <v>52</v>
      </c>
      <c r="AT255" t="s">
        <v>1740</v>
      </c>
      <c r="AU255" t="s">
        <v>1741</v>
      </c>
      <c r="AV255" s="6">
        <v>1.1599999999999999</v>
      </c>
      <c r="AW255" s="6" t="s">
        <v>5791</v>
      </c>
    </row>
    <row r="256" spans="1:49">
      <c r="A256">
        <v>7430028307</v>
      </c>
      <c r="B256">
        <v>324</v>
      </c>
      <c r="C256" t="s">
        <v>2983</v>
      </c>
      <c r="D256">
        <v>7430028307</v>
      </c>
      <c r="E256" s="10">
        <v>1177456034623</v>
      </c>
      <c r="F256" s="8" t="s">
        <v>2984</v>
      </c>
      <c r="G256" s="7">
        <v>42860</v>
      </c>
      <c r="H256">
        <v>7</v>
      </c>
      <c r="I256" t="s">
        <v>73</v>
      </c>
      <c r="J256" t="s">
        <v>5164</v>
      </c>
      <c r="K256" t="s">
        <v>5163</v>
      </c>
      <c r="L256" t="s">
        <v>2987</v>
      </c>
      <c r="M256">
        <v>16912.521000000001</v>
      </c>
      <c r="R256">
        <v>7378</v>
      </c>
      <c r="S256">
        <v>15423</v>
      </c>
      <c r="T256">
        <v>11312</v>
      </c>
      <c r="U256">
        <v>31432</v>
      </c>
      <c r="V256">
        <v>33742</v>
      </c>
      <c r="W256">
        <v>310</v>
      </c>
      <c r="X256">
        <v>509</v>
      </c>
      <c r="Y256">
        <v>496</v>
      </c>
      <c r="Z256">
        <v>1561</v>
      </c>
      <c r="AA256">
        <v>2025</v>
      </c>
      <c r="AB256">
        <v>310</v>
      </c>
      <c r="AC256">
        <v>10519</v>
      </c>
      <c r="AD256">
        <v>6105</v>
      </c>
      <c r="AE256">
        <v>7184</v>
      </c>
      <c r="AF256">
        <v>10718</v>
      </c>
      <c r="AG256">
        <v>18520</v>
      </c>
      <c r="AH256">
        <v>24399</v>
      </c>
      <c r="AI256">
        <v>28428</v>
      </c>
      <c r="AJ256">
        <v>32902</v>
      </c>
      <c r="AK256">
        <v>38368</v>
      </c>
      <c r="AL256">
        <v>2579</v>
      </c>
      <c r="AM256">
        <v>2370</v>
      </c>
      <c r="AN256">
        <v>4562</v>
      </c>
      <c r="AO256">
        <v>6238</v>
      </c>
      <c r="AP256">
        <v>9002</v>
      </c>
      <c r="AQ256">
        <v>0</v>
      </c>
      <c r="AR256" s="6">
        <v>4.57</v>
      </c>
      <c r="AS256" s="6" t="s">
        <v>52</v>
      </c>
      <c r="AT256" t="s">
        <v>2988</v>
      </c>
      <c r="AU256" t="s">
        <v>2989</v>
      </c>
      <c r="AV256" s="6">
        <v>2.0699999999999998</v>
      </c>
      <c r="AW256" s="6" t="s">
        <v>5792</v>
      </c>
    </row>
    <row r="257" spans="1:49">
      <c r="A257">
        <v>3620014866</v>
      </c>
      <c r="B257">
        <v>207</v>
      </c>
      <c r="C257" t="s">
        <v>2031</v>
      </c>
      <c r="D257">
        <v>3620014866</v>
      </c>
      <c r="E257" s="10">
        <v>1193668019797</v>
      </c>
      <c r="F257" s="8" t="s">
        <v>2032</v>
      </c>
      <c r="G257" s="7">
        <v>43600</v>
      </c>
      <c r="H257">
        <v>5</v>
      </c>
      <c r="I257" t="s">
        <v>73</v>
      </c>
      <c r="J257" t="s">
        <v>5165</v>
      </c>
      <c r="K257" t="s">
        <v>5165</v>
      </c>
      <c r="L257" t="s">
        <v>2035</v>
      </c>
      <c r="M257">
        <v>10</v>
      </c>
      <c r="R257">
        <v>0</v>
      </c>
      <c r="S257">
        <v>64756</v>
      </c>
      <c r="T257">
        <v>0</v>
      </c>
      <c r="U257">
        <v>36675</v>
      </c>
      <c r="V257">
        <v>33562</v>
      </c>
      <c r="W257">
        <v>0</v>
      </c>
      <c r="X257">
        <v>0</v>
      </c>
      <c r="Y257">
        <v>0</v>
      </c>
      <c r="Z257">
        <v>0</v>
      </c>
      <c r="AA257">
        <v>53080</v>
      </c>
      <c r="AB257">
        <v>0</v>
      </c>
      <c r="AC257">
        <v>47454</v>
      </c>
      <c r="AD257">
        <v>0</v>
      </c>
      <c r="AE257">
        <v>38876</v>
      </c>
      <c r="AF257">
        <v>-19518</v>
      </c>
      <c r="AG257">
        <v>0</v>
      </c>
      <c r="AH257">
        <v>0</v>
      </c>
      <c r="AI257">
        <v>0</v>
      </c>
      <c r="AJ257">
        <v>0</v>
      </c>
      <c r="AK257">
        <v>0</v>
      </c>
      <c r="AL257">
        <v>28096</v>
      </c>
      <c r="AM257">
        <v>86577</v>
      </c>
      <c r="AN257">
        <v>193499</v>
      </c>
      <c r="AO257">
        <v>221273</v>
      </c>
      <c r="AP257">
        <v>207639</v>
      </c>
      <c r="AQ257">
        <v>0</v>
      </c>
      <c r="AR257" s="6">
        <v>0.52</v>
      </c>
      <c r="AS257" s="6" t="s">
        <v>52</v>
      </c>
      <c r="AT257" t="s">
        <v>2036</v>
      </c>
      <c r="AU257" t="s">
        <v>2037</v>
      </c>
      <c r="AV257" s="6" t="s">
        <v>74</v>
      </c>
      <c r="AW257" s="6" t="s">
        <v>5793</v>
      </c>
    </row>
    <row r="258" spans="1:49">
      <c r="A258">
        <v>7536127121</v>
      </c>
      <c r="B258">
        <v>242</v>
      </c>
      <c r="C258" t="s">
        <v>1003</v>
      </c>
      <c r="D258">
        <v>7536127121</v>
      </c>
      <c r="E258" s="10">
        <v>1127536003297</v>
      </c>
      <c r="F258" s="8" t="s">
        <v>1004</v>
      </c>
      <c r="G258" s="7">
        <v>41044</v>
      </c>
      <c r="H258">
        <v>12</v>
      </c>
      <c r="I258" t="s">
        <v>73</v>
      </c>
      <c r="J258" t="s">
        <v>5166</v>
      </c>
      <c r="K258" t="s">
        <v>5166</v>
      </c>
      <c r="L258" t="s">
        <v>1007</v>
      </c>
      <c r="M258">
        <v>10</v>
      </c>
      <c r="R258">
        <v>11778</v>
      </c>
      <c r="S258">
        <v>20026</v>
      </c>
      <c r="T258">
        <v>21955</v>
      </c>
      <c r="U258">
        <v>27121</v>
      </c>
      <c r="V258">
        <v>32948</v>
      </c>
      <c r="W258">
        <v>867</v>
      </c>
      <c r="X258">
        <v>1102</v>
      </c>
      <c r="Y258">
        <v>696</v>
      </c>
      <c r="Z258">
        <v>1413</v>
      </c>
      <c r="AA258">
        <v>16505</v>
      </c>
      <c r="AB258">
        <v>867</v>
      </c>
      <c r="AC258">
        <v>13643</v>
      </c>
      <c r="AD258">
        <v>16431</v>
      </c>
      <c r="AE258">
        <v>16606</v>
      </c>
      <c r="AF258">
        <v>15316</v>
      </c>
      <c r="AG258">
        <v>18816</v>
      </c>
      <c r="AH258">
        <v>17900</v>
      </c>
      <c r="AI258">
        <v>21773</v>
      </c>
      <c r="AJ258">
        <v>48134</v>
      </c>
      <c r="AK258">
        <v>55188</v>
      </c>
      <c r="AL258">
        <v>1829</v>
      </c>
      <c r="AM258">
        <v>1865</v>
      </c>
      <c r="AN258">
        <v>1627</v>
      </c>
      <c r="AO258">
        <v>1515</v>
      </c>
      <c r="AP258">
        <v>1900</v>
      </c>
      <c r="AQ258">
        <v>4000</v>
      </c>
      <c r="AR258" s="6">
        <v>2.8</v>
      </c>
      <c r="AS258" s="6" t="s">
        <v>52</v>
      </c>
      <c r="AT258" t="s">
        <v>1008</v>
      </c>
      <c r="AU258" t="s">
        <v>1009</v>
      </c>
      <c r="AV258" s="6">
        <v>2.93</v>
      </c>
      <c r="AW258" s="6" t="s">
        <v>5794</v>
      </c>
    </row>
    <row r="259" spans="1:49">
      <c r="A259">
        <v>276114446</v>
      </c>
      <c r="B259">
        <v>212</v>
      </c>
      <c r="C259" t="s">
        <v>556</v>
      </c>
      <c r="D259">
        <v>276114446</v>
      </c>
      <c r="E259" s="10">
        <v>1080276001926</v>
      </c>
      <c r="F259" s="8" t="s">
        <v>557</v>
      </c>
      <c r="G259" s="7">
        <v>39562</v>
      </c>
      <c r="H259">
        <v>17</v>
      </c>
      <c r="I259" t="s">
        <v>73</v>
      </c>
      <c r="J259" t="s">
        <v>5166</v>
      </c>
      <c r="K259" t="s">
        <v>5166</v>
      </c>
      <c r="L259" t="s">
        <v>558</v>
      </c>
      <c r="M259">
        <v>10</v>
      </c>
      <c r="R259">
        <v>79992</v>
      </c>
      <c r="S259">
        <v>60257</v>
      </c>
      <c r="T259">
        <v>63150</v>
      </c>
      <c r="U259">
        <v>35855</v>
      </c>
      <c r="V259">
        <v>32872</v>
      </c>
      <c r="W259">
        <v>71912</v>
      </c>
      <c r="X259">
        <v>49719</v>
      </c>
      <c r="Y259">
        <v>52208</v>
      </c>
      <c r="Z259">
        <v>26037</v>
      </c>
      <c r="AA259">
        <v>16249</v>
      </c>
      <c r="AB259">
        <v>71912</v>
      </c>
      <c r="AC259">
        <v>7590</v>
      </c>
      <c r="AD259">
        <v>7880</v>
      </c>
      <c r="AE259">
        <v>4041</v>
      </c>
      <c r="AF259">
        <v>13871</v>
      </c>
      <c r="AG259">
        <v>0</v>
      </c>
      <c r="AH259">
        <v>0</v>
      </c>
      <c r="AI259">
        <v>0</v>
      </c>
      <c r="AJ259">
        <v>0</v>
      </c>
      <c r="AK259">
        <v>0</v>
      </c>
      <c r="AL259">
        <v>283188</v>
      </c>
      <c r="AM259">
        <v>98706</v>
      </c>
      <c r="AN259">
        <v>125119</v>
      </c>
      <c r="AO259">
        <v>262066</v>
      </c>
      <c r="AP259">
        <v>44814</v>
      </c>
      <c r="AQ259">
        <v>10919</v>
      </c>
      <c r="AR259" s="6">
        <v>0.41</v>
      </c>
      <c r="AS259" s="6" t="s">
        <v>52</v>
      </c>
      <c r="AT259">
        <v>0</v>
      </c>
      <c r="AU259" t="s">
        <v>82</v>
      </c>
      <c r="AV259" s="6" t="s">
        <v>74</v>
      </c>
      <c r="AW259" s="6" t="s">
        <v>5795</v>
      </c>
    </row>
    <row r="260" spans="1:49">
      <c r="A260">
        <v>4345493869</v>
      </c>
      <c r="B260">
        <v>260</v>
      </c>
      <c r="C260" t="s">
        <v>1822</v>
      </c>
      <c r="D260">
        <v>4345493869</v>
      </c>
      <c r="E260" s="10">
        <v>1194350008599</v>
      </c>
      <c r="F260" s="8" t="s">
        <v>1823</v>
      </c>
      <c r="G260" s="7">
        <v>43672</v>
      </c>
      <c r="H260">
        <v>5</v>
      </c>
      <c r="I260" t="s">
        <v>73</v>
      </c>
      <c r="J260" t="s">
        <v>5167</v>
      </c>
      <c r="K260" t="s">
        <v>5167</v>
      </c>
      <c r="L260" t="s">
        <v>1826</v>
      </c>
      <c r="M260">
        <v>10</v>
      </c>
      <c r="R260">
        <v>5845</v>
      </c>
      <c r="S260">
        <v>11410</v>
      </c>
      <c r="T260">
        <v>14401</v>
      </c>
      <c r="U260">
        <v>23034</v>
      </c>
      <c r="V260">
        <v>32595</v>
      </c>
      <c r="W260">
        <v>5840</v>
      </c>
      <c r="X260">
        <v>2308</v>
      </c>
      <c r="Y260">
        <v>3884</v>
      </c>
      <c r="Z260">
        <v>8088</v>
      </c>
      <c r="AA260">
        <v>24732</v>
      </c>
      <c r="AB260">
        <v>5840</v>
      </c>
      <c r="AC260">
        <v>8459</v>
      </c>
      <c r="AD260">
        <v>9688</v>
      </c>
      <c r="AE260">
        <v>13699</v>
      </c>
      <c r="AF260">
        <v>3894</v>
      </c>
      <c r="AG260">
        <v>0</v>
      </c>
      <c r="AH260">
        <v>0</v>
      </c>
      <c r="AI260">
        <v>0</v>
      </c>
      <c r="AJ260">
        <v>0</v>
      </c>
      <c r="AK260">
        <v>0</v>
      </c>
      <c r="AL260">
        <v>8081</v>
      </c>
      <c r="AM260">
        <v>19119</v>
      </c>
      <c r="AN260">
        <v>26581</v>
      </c>
      <c r="AO260">
        <v>36668</v>
      </c>
      <c r="AP260">
        <v>50412</v>
      </c>
      <c r="AQ260">
        <v>15400</v>
      </c>
      <c r="AR260" s="6">
        <v>5.58</v>
      </c>
      <c r="AS260" s="6" t="s">
        <v>52</v>
      </c>
      <c r="AT260" t="s">
        <v>1827</v>
      </c>
      <c r="AU260" t="s">
        <v>1828</v>
      </c>
      <c r="AV260" s="6" t="s">
        <v>74</v>
      </c>
      <c r="AW260" s="6" t="s">
        <v>5796</v>
      </c>
    </row>
    <row r="261" spans="1:49">
      <c r="A261">
        <v>5260181171</v>
      </c>
      <c r="B261">
        <v>189</v>
      </c>
      <c r="C261" t="s">
        <v>243</v>
      </c>
      <c r="D261">
        <v>5260181171</v>
      </c>
      <c r="E261" s="10">
        <v>1065260108430</v>
      </c>
      <c r="F261" s="8" t="s">
        <v>244</v>
      </c>
      <c r="G261" s="7">
        <v>39003</v>
      </c>
      <c r="H261">
        <v>18</v>
      </c>
      <c r="I261" t="s">
        <v>44</v>
      </c>
      <c r="J261" t="s">
        <v>5168</v>
      </c>
      <c r="K261" t="s">
        <v>5168</v>
      </c>
      <c r="L261" t="s">
        <v>247</v>
      </c>
      <c r="M261">
        <v>11010</v>
      </c>
      <c r="R261">
        <v>52952</v>
      </c>
      <c r="S261">
        <v>53533</v>
      </c>
      <c r="T261">
        <v>49302</v>
      </c>
      <c r="U261">
        <v>43281</v>
      </c>
      <c r="V261">
        <v>32377</v>
      </c>
      <c r="W261">
        <v>22549</v>
      </c>
      <c r="X261">
        <v>39234</v>
      </c>
      <c r="Y261">
        <v>41882</v>
      </c>
      <c r="Z261">
        <v>34631</v>
      </c>
      <c r="AA261">
        <v>22937</v>
      </c>
      <c r="AB261">
        <v>22549</v>
      </c>
      <c r="AC261">
        <v>10392</v>
      </c>
      <c r="AD261">
        <v>4745</v>
      </c>
      <c r="AE261">
        <v>5595</v>
      </c>
      <c r="AF261">
        <v>6725</v>
      </c>
      <c r="AG261">
        <v>0</v>
      </c>
      <c r="AH261">
        <v>0</v>
      </c>
      <c r="AI261">
        <v>0</v>
      </c>
      <c r="AJ261">
        <v>0</v>
      </c>
      <c r="AK261">
        <v>0</v>
      </c>
      <c r="AL261">
        <v>176246</v>
      </c>
      <c r="AM261">
        <v>177997</v>
      </c>
      <c r="AN261">
        <v>190244</v>
      </c>
      <c r="AO261">
        <v>202015</v>
      </c>
      <c r="AP261">
        <v>168836</v>
      </c>
      <c r="AQ261">
        <v>3</v>
      </c>
      <c r="AR261" s="6">
        <v>0.61</v>
      </c>
      <c r="AS261" s="6" t="s">
        <v>52</v>
      </c>
      <c r="AT261" t="s">
        <v>248</v>
      </c>
      <c r="AU261" t="s">
        <v>249</v>
      </c>
      <c r="AV261" s="6" t="s">
        <v>74</v>
      </c>
      <c r="AW261" s="6" t="s">
        <v>5797</v>
      </c>
    </row>
    <row r="262" spans="1:49">
      <c r="A262">
        <v>7725399508</v>
      </c>
      <c r="B262">
        <v>171</v>
      </c>
      <c r="C262" t="s">
        <v>1468</v>
      </c>
      <c r="D262">
        <v>7725399508</v>
      </c>
      <c r="E262" s="10">
        <v>5177746087020</v>
      </c>
      <c r="F262" s="8" t="s">
        <v>1469</v>
      </c>
      <c r="G262" s="7">
        <v>43025</v>
      </c>
      <c r="H262">
        <v>7</v>
      </c>
      <c r="I262" t="s">
        <v>73</v>
      </c>
      <c r="J262" t="s">
        <v>5170</v>
      </c>
      <c r="K262" t="s">
        <v>5169</v>
      </c>
      <c r="L262" t="s">
        <v>1472</v>
      </c>
      <c r="M262">
        <v>100</v>
      </c>
      <c r="R262">
        <v>50998</v>
      </c>
      <c r="S262">
        <v>48250</v>
      </c>
      <c r="T262">
        <v>60441</v>
      </c>
      <c r="U262">
        <v>55478</v>
      </c>
      <c r="V262">
        <v>32221</v>
      </c>
      <c r="W262">
        <v>46864</v>
      </c>
      <c r="X262">
        <v>42651</v>
      </c>
      <c r="Y262">
        <v>56022</v>
      </c>
      <c r="Z262">
        <v>58056</v>
      </c>
      <c r="AA262">
        <v>29701</v>
      </c>
      <c r="AB262">
        <v>46864</v>
      </c>
      <c r="AC262">
        <v>4432</v>
      </c>
      <c r="AD262">
        <v>3756</v>
      </c>
      <c r="AE262">
        <v>-3151</v>
      </c>
      <c r="AF262">
        <v>2142</v>
      </c>
      <c r="AG262">
        <v>6980</v>
      </c>
      <c r="AH262">
        <v>3655</v>
      </c>
      <c r="AI262">
        <v>3655</v>
      </c>
      <c r="AJ262">
        <v>3655</v>
      </c>
      <c r="AK262">
        <v>3651</v>
      </c>
      <c r="AL262">
        <v>1916671</v>
      </c>
      <c r="AM262">
        <v>1937119</v>
      </c>
      <c r="AN262">
        <v>1757003</v>
      </c>
      <c r="AO262">
        <v>1715800</v>
      </c>
      <c r="AP262">
        <v>1683794</v>
      </c>
      <c r="AQ262">
        <v>0</v>
      </c>
      <c r="AR262" s="6">
        <v>0.63</v>
      </c>
      <c r="AS262" s="6" t="s">
        <v>52</v>
      </c>
      <c r="AT262" t="s">
        <v>1473</v>
      </c>
      <c r="AU262" t="s">
        <v>1474</v>
      </c>
      <c r="AV262" s="6">
        <v>0.52</v>
      </c>
      <c r="AW262" s="6" t="s">
        <v>5798</v>
      </c>
    </row>
    <row r="263" spans="1:49">
      <c r="A263">
        <v>3443117300</v>
      </c>
      <c r="B263">
        <v>328</v>
      </c>
      <c r="C263" t="s">
        <v>2411</v>
      </c>
      <c r="D263">
        <v>3443117300</v>
      </c>
      <c r="E263" s="10">
        <v>1123443004343</v>
      </c>
      <c r="F263" s="8" t="s">
        <v>1788</v>
      </c>
      <c r="G263" s="7">
        <v>41148</v>
      </c>
      <c r="H263">
        <v>12</v>
      </c>
      <c r="I263" t="s">
        <v>73</v>
      </c>
      <c r="J263" t="s">
        <v>5171</v>
      </c>
      <c r="K263" t="s">
        <v>5171</v>
      </c>
      <c r="L263" t="s">
        <v>2414</v>
      </c>
      <c r="M263">
        <v>50</v>
      </c>
      <c r="R263">
        <v>0</v>
      </c>
      <c r="S263">
        <v>2688</v>
      </c>
      <c r="T263">
        <v>11011</v>
      </c>
      <c r="U263">
        <v>24633</v>
      </c>
      <c r="V263">
        <v>32190</v>
      </c>
      <c r="W263">
        <v>-2</v>
      </c>
      <c r="X263">
        <v>4554</v>
      </c>
      <c r="Y263">
        <v>8905</v>
      </c>
      <c r="Z263">
        <v>18341</v>
      </c>
      <c r="AA263">
        <v>25848</v>
      </c>
      <c r="AB263">
        <v>-2</v>
      </c>
      <c r="AC263">
        <v>-1866</v>
      </c>
      <c r="AD263">
        <v>2106</v>
      </c>
      <c r="AE263">
        <v>4994</v>
      </c>
      <c r="AF263">
        <v>5359</v>
      </c>
      <c r="AG263">
        <v>56</v>
      </c>
      <c r="AH263">
        <v>7651</v>
      </c>
      <c r="AI263">
        <v>12233</v>
      </c>
      <c r="AJ263">
        <v>8958</v>
      </c>
      <c r="AK263">
        <v>14921</v>
      </c>
      <c r="AL263">
        <v>11167</v>
      </c>
      <c r="AM263">
        <v>185784</v>
      </c>
      <c r="AN263">
        <v>415593</v>
      </c>
      <c r="AO263">
        <v>287914</v>
      </c>
      <c r="AP263">
        <v>369160</v>
      </c>
      <c r="AQ263">
        <v>5215</v>
      </c>
      <c r="AR263" s="6">
        <v>11.98</v>
      </c>
      <c r="AS263" s="6" t="s">
        <v>52</v>
      </c>
      <c r="AT263" t="s">
        <v>2415</v>
      </c>
      <c r="AU263" t="s">
        <v>2416</v>
      </c>
      <c r="AV263" s="6">
        <v>266.45</v>
      </c>
      <c r="AW263" s="6" t="s">
        <v>5799</v>
      </c>
    </row>
    <row r="264" spans="1:49">
      <c r="A264">
        <v>7606096399</v>
      </c>
      <c r="B264">
        <v>536</v>
      </c>
      <c r="C264" t="s">
        <v>704</v>
      </c>
      <c r="D264">
        <v>7606096399</v>
      </c>
      <c r="E264" s="10">
        <v>1147606006514</v>
      </c>
      <c r="F264" s="8" t="s">
        <v>705</v>
      </c>
      <c r="G264" s="7">
        <v>41904</v>
      </c>
      <c r="H264">
        <v>10</v>
      </c>
      <c r="I264" t="s">
        <v>73</v>
      </c>
      <c r="J264" t="s">
        <v>5172</v>
      </c>
      <c r="K264" t="s">
        <v>5172</v>
      </c>
      <c r="L264" t="s">
        <v>708</v>
      </c>
      <c r="M264">
        <v>1000</v>
      </c>
      <c r="R264">
        <v>48159</v>
      </c>
      <c r="S264">
        <v>43459</v>
      </c>
      <c r="T264">
        <v>48039</v>
      </c>
      <c r="U264">
        <v>38638</v>
      </c>
      <c r="V264">
        <v>31649</v>
      </c>
      <c r="W264">
        <v>22246</v>
      </c>
      <c r="X264">
        <v>23428</v>
      </c>
      <c r="Y264">
        <v>32420</v>
      </c>
      <c r="Z264">
        <v>29585</v>
      </c>
      <c r="AA264">
        <v>29266</v>
      </c>
      <c r="AB264">
        <v>22246</v>
      </c>
      <c r="AC264">
        <v>13087</v>
      </c>
      <c r="AD264">
        <v>12732</v>
      </c>
      <c r="AE264">
        <v>3299</v>
      </c>
      <c r="AF264">
        <v>-3628</v>
      </c>
      <c r="AG264">
        <v>4757</v>
      </c>
      <c r="AH264">
        <v>5161</v>
      </c>
      <c r="AI264">
        <v>5789</v>
      </c>
      <c r="AJ264">
        <v>16546</v>
      </c>
      <c r="AK264">
        <v>11840</v>
      </c>
      <c r="AL264">
        <v>183952</v>
      </c>
      <c r="AM264">
        <v>173554</v>
      </c>
      <c r="AN264">
        <v>123854</v>
      </c>
      <c r="AO264">
        <v>126212</v>
      </c>
      <c r="AP264">
        <v>115884</v>
      </c>
      <c r="AQ264">
        <v>60464</v>
      </c>
      <c r="AR264" s="6">
        <v>0.66</v>
      </c>
      <c r="AS264" s="6"/>
      <c r="AT264" t="s">
        <v>709</v>
      </c>
      <c r="AV264" s="6">
        <v>2.4900000000000002</v>
      </c>
      <c r="AW264" s="6" t="s">
        <v>5800</v>
      </c>
    </row>
    <row r="265" spans="1:49">
      <c r="A265">
        <v>5260474996</v>
      </c>
      <c r="B265">
        <v>305</v>
      </c>
      <c r="C265" t="s">
        <v>2451</v>
      </c>
      <c r="D265">
        <v>5260474996</v>
      </c>
      <c r="E265" s="10">
        <v>1205200046226</v>
      </c>
      <c r="F265" s="8" t="s">
        <v>2452</v>
      </c>
      <c r="G265" s="7">
        <v>44154</v>
      </c>
      <c r="H265">
        <v>4</v>
      </c>
      <c r="I265" t="s">
        <v>73</v>
      </c>
      <c r="J265" t="s">
        <v>5174</v>
      </c>
      <c r="K265" t="s">
        <v>5173</v>
      </c>
      <c r="L265" t="s">
        <v>2455</v>
      </c>
      <c r="M265">
        <v>10000</v>
      </c>
      <c r="R265">
        <v>0</v>
      </c>
      <c r="S265">
        <v>2377</v>
      </c>
      <c r="T265">
        <v>13082</v>
      </c>
      <c r="U265">
        <v>25668</v>
      </c>
      <c r="V265">
        <v>31581</v>
      </c>
      <c r="W265">
        <v>0</v>
      </c>
      <c r="X265">
        <v>502</v>
      </c>
      <c r="Y265">
        <v>1377</v>
      </c>
      <c r="Z265">
        <v>3662</v>
      </c>
      <c r="AA265">
        <v>8029</v>
      </c>
      <c r="AB265">
        <v>0</v>
      </c>
      <c r="AC265">
        <v>-5379</v>
      </c>
      <c r="AD265">
        <v>-3527</v>
      </c>
      <c r="AE265">
        <v>1243</v>
      </c>
      <c r="AF265">
        <v>5226</v>
      </c>
      <c r="AG265">
        <v>0</v>
      </c>
      <c r="AH265">
        <v>20292</v>
      </c>
      <c r="AI265">
        <v>29687</v>
      </c>
      <c r="AJ265">
        <v>26607</v>
      </c>
      <c r="AK265">
        <v>34458</v>
      </c>
      <c r="AL265">
        <v>0</v>
      </c>
      <c r="AM265">
        <v>235</v>
      </c>
      <c r="AN265">
        <v>287</v>
      </c>
      <c r="AO265">
        <v>597</v>
      </c>
      <c r="AP265">
        <v>246</v>
      </c>
      <c r="AQ265">
        <v>24979</v>
      </c>
      <c r="AR265" s="6">
        <v>13.29</v>
      </c>
      <c r="AS265" s="6" t="s">
        <v>52</v>
      </c>
      <c r="AT265" t="s">
        <v>2456</v>
      </c>
      <c r="AU265" t="s">
        <v>2457</v>
      </c>
      <c r="AV265" s="6">
        <v>1.7</v>
      </c>
      <c r="AW265" s="6" t="s">
        <v>5801</v>
      </c>
    </row>
    <row r="266" spans="1:49">
      <c r="A266">
        <v>7728665652</v>
      </c>
      <c r="B266">
        <v>250</v>
      </c>
      <c r="C266" t="s">
        <v>965</v>
      </c>
      <c r="D266">
        <v>7728665652</v>
      </c>
      <c r="E266" s="10">
        <v>1087746857835</v>
      </c>
      <c r="F266" s="8" t="s">
        <v>966</v>
      </c>
      <c r="G266" s="7">
        <v>39650</v>
      </c>
      <c r="H266">
        <v>16</v>
      </c>
      <c r="I266" t="s">
        <v>73</v>
      </c>
      <c r="J266" t="s">
        <v>5175</v>
      </c>
      <c r="K266" t="s">
        <v>5175</v>
      </c>
      <c r="L266" t="s">
        <v>969</v>
      </c>
      <c r="M266">
        <v>20</v>
      </c>
      <c r="R266">
        <v>11263</v>
      </c>
      <c r="S266">
        <v>12231</v>
      </c>
      <c r="T266">
        <v>11326</v>
      </c>
      <c r="U266">
        <v>25204</v>
      </c>
      <c r="V266">
        <v>31368</v>
      </c>
      <c r="W266">
        <v>9072</v>
      </c>
      <c r="X266">
        <v>10021</v>
      </c>
      <c r="Y266">
        <v>24262</v>
      </c>
      <c r="Z266">
        <v>15733</v>
      </c>
      <c r="AA266">
        <v>28295</v>
      </c>
      <c r="AB266">
        <v>9072</v>
      </c>
      <c r="AC266">
        <v>1620</v>
      </c>
      <c r="AD266">
        <v>-13456</v>
      </c>
      <c r="AE266">
        <v>8106</v>
      </c>
      <c r="AF266">
        <v>1532</v>
      </c>
      <c r="AG266">
        <v>0</v>
      </c>
      <c r="AH266">
        <v>0</v>
      </c>
      <c r="AI266">
        <v>0</v>
      </c>
      <c r="AJ266">
        <v>0</v>
      </c>
      <c r="AK266">
        <v>0</v>
      </c>
      <c r="AL266">
        <v>20038</v>
      </c>
      <c r="AM266">
        <v>21988</v>
      </c>
      <c r="AN266">
        <v>19486</v>
      </c>
      <c r="AO266">
        <v>19682</v>
      </c>
      <c r="AP266">
        <v>34305</v>
      </c>
      <c r="AQ266">
        <v>19388</v>
      </c>
      <c r="AR266" s="6">
        <v>2.79</v>
      </c>
      <c r="AS266" s="6" t="s">
        <v>52</v>
      </c>
      <c r="AT266" t="s">
        <v>970</v>
      </c>
      <c r="AU266" t="s">
        <v>971</v>
      </c>
      <c r="AV266" s="6" t="s">
        <v>74</v>
      </c>
      <c r="AW266" s="6" t="s">
        <v>5802</v>
      </c>
    </row>
    <row r="267" spans="1:49">
      <c r="A267">
        <v>5503096629</v>
      </c>
      <c r="B267">
        <v>210</v>
      </c>
      <c r="C267" t="s">
        <v>1326</v>
      </c>
      <c r="D267">
        <v>5503096629</v>
      </c>
      <c r="E267" s="10">
        <v>1065503010495</v>
      </c>
      <c r="F267" s="8" t="s">
        <v>1327</v>
      </c>
      <c r="G267" s="7">
        <v>38758</v>
      </c>
      <c r="H267">
        <v>19</v>
      </c>
      <c r="I267" t="s">
        <v>44</v>
      </c>
      <c r="J267" t="s">
        <v>5176</v>
      </c>
      <c r="K267" t="s">
        <v>5176</v>
      </c>
      <c r="L267" t="s">
        <v>1330</v>
      </c>
      <c r="M267">
        <v>60</v>
      </c>
      <c r="R267">
        <v>26204</v>
      </c>
      <c r="S267">
        <v>30250</v>
      </c>
      <c r="T267">
        <v>32514</v>
      </c>
      <c r="U267">
        <v>36218</v>
      </c>
      <c r="V267">
        <v>31188</v>
      </c>
      <c r="W267">
        <v>21919</v>
      </c>
      <c r="X267">
        <v>17380</v>
      </c>
      <c r="Y267">
        <v>1442</v>
      </c>
      <c r="Z267">
        <v>1296</v>
      </c>
      <c r="AA267">
        <v>1467</v>
      </c>
      <c r="AB267">
        <v>21919</v>
      </c>
      <c r="AC267">
        <v>12394</v>
      </c>
      <c r="AD267">
        <v>15636</v>
      </c>
      <c r="AE267">
        <v>16350</v>
      </c>
      <c r="AF267">
        <v>10264</v>
      </c>
      <c r="AG267">
        <v>54995</v>
      </c>
      <c r="AH267">
        <v>51270</v>
      </c>
      <c r="AI267">
        <v>76295</v>
      </c>
      <c r="AJ267">
        <v>90021</v>
      </c>
      <c r="AK267">
        <v>105442</v>
      </c>
      <c r="AL267">
        <v>5996</v>
      </c>
      <c r="AM267">
        <v>7292</v>
      </c>
      <c r="AN267">
        <v>8640</v>
      </c>
      <c r="AO267">
        <v>9295</v>
      </c>
      <c r="AP267">
        <v>11562</v>
      </c>
      <c r="AQ267">
        <v>15974</v>
      </c>
      <c r="AR267" s="6">
        <v>1.19</v>
      </c>
      <c r="AS267" s="6" t="s">
        <v>52</v>
      </c>
      <c r="AT267" t="s">
        <v>1331</v>
      </c>
      <c r="AU267" t="s">
        <v>1332</v>
      </c>
      <c r="AV267" s="6">
        <v>1.92</v>
      </c>
      <c r="AW267" s="6" t="s">
        <v>5803</v>
      </c>
    </row>
    <row r="268" spans="1:49">
      <c r="A268">
        <v>2130067786</v>
      </c>
      <c r="B268">
        <v>228</v>
      </c>
      <c r="C268" t="s">
        <v>1867</v>
      </c>
      <c r="D268">
        <v>2130067786</v>
      </c>
      <c r="E268" s="10">
        <v>1102130000631</v>
      </c>
      <c r="F268" s="8" t="s">
        <v>1868</v>
      </c>
      <c r="G268" s="7">
        <v>40204</v>
      </c>
      <c r="H268">
        <v>15</v>
      </c>
      <c r="I268" t="s">
        <v>73</v>
      </c>
      <c r="J268" t="s">
        <v>5177</v>
      </c>
      <c r="K268" t="s">
        <v>5177</v>
      </c>
      <c r="L268" t="s">
        <v>1871</v>
      </c>
      <c r="M268">
        <v>3810</v>
      </c>
      <c r="R268">
        <v>8644</v>
      </c>
      <c r="S268">
        <v>16274</v>
      </c>
      <c r="T268">
        <v>24307</v>
      </c>
      <c r="U268">
        <v>31920</v>
      </c>
      <c r="V268">
        <v>30518</v>
      </c>
      <c r="W268">
        <v>6616</v>
      </c>
      <c r="X268">
        <v>12008</v>
      </c>
      <c r="Y268">
        <v>18645</v>
      </c>
      <c r="Z268">
        <v>25498</v>
      </c>
      <c r="AA268">
        <v>25345</v>
      </c>
      <c r="AB268">
        <v>6616</v>
      </c>
      <c r="AC268">
        <v>3290</v>
      </c>
      <c r="AD268">
        <v>4640</v>
      </c>
      <c r="AE268">
        <v>4507</v>
      </c>
      <c r="AF268">
        <v>3799</v>
      </c>
      <c r="AG268">
        <v>11170</v>
      </c>
      <c r="AH268">
        <v>12929</v>
      </c>
      <c r="AI268">
        <v>18803</v>
      </c>
      <c r="AJ268">
        <v>19713</v>
      </c>
      <c r="AK268">
        <v>27531</v>
      </c>
      <c r="AL268">
        <v>0</v>
      </c>
      <c r="AM268">
        <v>178</v>
      </c>
      <c r="AN268">
        <v>56</v>
      </c>
      <c r="AO268">
        <v>120</v>
      </c>
      <c r="AP268">
        <v>0</v>
      </c>
      <c r="AQ268">
        <v>0</v>
      </c>
      <c r="AR268" s="6">
        <v>3.53</v>
      </c>
      <c r="AS268" s="6" t="s">
        <v>52</v>
      </c>
      <c r="AT268" t="s">
        <v>1872</v>
      </c>
      <c r="AU268" t="s">
        <v>1873</v>
      </c>
      <c r="AV268" s="6">
        <v>2.46</v>
      </c>
      <c r="AW268" s="6" t="s">
        <v>5804</v>
      </c>
    </row>
    <row r="269" spans="1:49">
      <c r="A269">
        <v>5036150841</v>
      </c>
      <c r="B269">
        <v>209</v>
      </c>
      <c r="C269" t="s">
        <v>677</v>
      </c>
      <c r="D269">
        <v>5036150841</v>
      </c>
      <c r="E269" s="10">
        <v>1155074005569</v>
      </c>
      <c r="F269" s="8" t="s">
        <v>678</v>
      </c>
      <c r="G269" s="7">
        <v>42186</v>
      </c>
      <c r="H269">
        <v>9</v>
      </c>
      <c r="I269" t="s">
        <v>73</v>
      </c>
      <c r="J269" t="s">
        <v>5179</v>
      </c>
      <c r="K269" t="s">
        <v>5178</v>
      </c>
      <c r="L269" t="s">
        <v>681</v>
      </c>
      <c r="M269">
        <v>10</v>
      </c>
      <c r="R269">
        <v>48105</v>
      </c>
      <c r="S269">
        <v>45323</v>
      </c>
      <c r="T269">
        <v>23909</v>
      </c>
      <c r="U269">
        <v>36471</v>
      </c>
      <c r="V269">
        <v>30169</v>
      </c>
      <c r="W269">
        <v>310</v>
      </c>
      <c r="X269">
        <v>39110</v>
      </c>
      <c r="Y269">
        <v>30869</v>
      </c>
      <c r="Z269">
        <v>31043</v>
      </c>
      <c r="AA269">
        <v>28179</v>
      </c>
      <c r="AB269">
        <v>310</v>
      </c>
      <c r="AC269">
        <v>5104</v>
      </c>
      <c r="AD269">
        <v>-7981</v>
      </c>
      <c r="AE269">
        <v>4512</v>
      </c>
      <c r="AF269">
        <v>954</v>
      </c>
      <c r="AG269">
        <v>0</v>
      </c>
      <c r="AH269">
        <v>1140</v>
      </c>
      <c r="AI269">
        <v>2465</v>
      </c>
      <c r="AJ269">
        <v>1915</v>
      </c>
      <c r="AK269">
        <v>1915</v>
      </c>
      <c r="AL269">
        <v>12389</v>
      </c>
      <c r="AM269">
        <v>29696</v>
      </c>
      <c r="AN269">
        <v>23501</v>
      </c>
      <c r="AO269">
        <v>26136</v>
      </c>
      <c r="AP269">
        <v>20325</v>
      </c>
      <c r="AQ269">
        <v>350</v>
      </c>
      <c r="AR269" s="6">
        <v>0.63</v>
      </c>
      <c r="AS269" s="6">
        <v>0</v>
      </c>
      <c r="AT269" t="s">
        <v>682</v>
      </c>
      <c r="AU269" t="s">
        <v>683</v>
      </c>
      <c r="AV269" s="6">
        <v>1.68</v>
      </c>
      <c r="AW269" s="6" t="s">
        <v>5805</v>
      </c>
    </row>
    <row r="270" spans="1:49">
      <c r="A270">
        <v>276137789</v>
      </c>
      <c r="B270">
        <v>551</v>
      </c>
      <c r="C270" t="s">
        <v>3590</v>
      </c>
      <c r="D270">
        <v>276137789</v>
      </c>
      <c r="E270" s="10">
        <v>1120280007044</v>
      </c>
      <c r="F270" s="8" t="s">
        <v>3591</v>
      </c>
      <c r="G270" s="7">
        <v>40954</v>
      </c>
      <c r="H270">
        <v>13</v>
      </c>
      <c r="I270" t="s">
        <v>73</v>
      </c>
      <c r="J270" t="s">
        <v>5179</v>
      </c>
      <c r="K270" t="s">
        <v>5178</v>
      </c>
      <c r="L270" t="s">
        <v>3594</v>
      </c>
      <c r="M270">
        <v>10</v>
      </c>
      <c r="R270">
        <v>1206</v>
      </c>
      <c r="S270">
        <v>31595</v>
      </c>
      <c r="T270">
        <v>45004</v>
      </c>
      <c r="U270">
        <v>51547</v>
      </c>
      <c r="V270">
        <v>30034</v>
      </c>
      <c r="W270">
        <v>1563</v>
      </c>
      <c r="X270">
        <v>1316</v>
      </c>
      <c r="Y270">
        <v>7647</v>
      </c>
      <c r="Z270">
        <v>27135</v>
      </c>
      <c r="AA270">
        <v>2757</v>
      </c>
      <c r="AB270">
        <v>1563</v>
      </c>
      <c r="AC270">
        <v>13914</v>
      </c>
      <c r="AD270">
        <v>5667</v>
      </c>
      <c r="AE270">
        <v>-4280</v>
      </c>
      <c r="AF270">
        <v>7606</v>
      </c>
      <c r="AG270">
        <v>37998</v>
      </c>
      <c r="AH270">
        <v>12500</v>
      </c>
      <c r="AI270">
        <v>2000</v>
      </c>
      <c r="AJ270">
        <v>2000</v>
      </c>
      <c r="AK270">
        <v>12000</v>
      </c>
      <c r="AL270">
        <v>6296</v>
      </c>
      <c r="AM270">
        <v>369</v>
      </c>
      <c r="AN270">
        <v>814</v>
      </c>
      <c r="AO270">
        <v>2365</v>
      </c>
      <c r="AP270">
        <v>532</v>
      </c>
      <c r="AQ270">
        <v>0</v>
      </c>
      <c r="AR270" s="6">
        <v>24.9</v>
      </c>
      <c r="AS270" s="6"/>
      <c r="AT270" t="s">
        <v>3595</v>
      </c>
      <c r="AV270" s="6">
        <v>0.32</v>
      </c>
      <c r="AW270" s="6" t="s">
        <v>5806</v>
      </c>
    </row>
    <row r="271" spans="1:49">
      <c r="A271">
        <v>7701410819</v>
      </c>
      <c r="B271">
        <v>224</v>
      </c>
      <c r="C271" t="s">
        <v>885</v>
      </c>
      <c r="D271">
        <v>7701410819</v>
      </c>
      <c r="E271" s="10">
        <v>5147746235786</v>
      </c>
      <c r="F271" s="8" t="s">
        <v>886</v>
      </c>
      <c r="G271" s="7">
        <v>41928</v>
      </c>
      <c r="H271">
        <v>10</v>
      </c>
      <c r="I271" t="s">
        <v>73</v>
      </c>
      <c r="J271" t="s">
        <v>5181</v>
      </c>
      <c r="K271" t="s">
        <v>5180</v>
      </c>
      <c r="L271" t="s">
        <v>889</v>
      </c>
      <c r="M271">
        <v>1000</v>
      </c>
      <c r="R271">
        <v>19146</v>
      </c>
      <c r="S271">
        <v>24239</v>
      </c>
      <c r="T271">
        <v>19736</v>
      </c>
      <c r="U271">
        <v>33377</v>
      </c>
      <c r="V271">
        <v>29702</v>
      </c>
      <c r="W271">
        <v>11741</v>
      </c>
      <c r="X271">
        <v>17702</v>
      </c>
      <c r="Y271">
        <v>17191</v>
      </c>
      <c r="Z271">
        <v>18567</v>
      </c>
      <c r="AA271">
        <v>23552</v>
      </c>
      <c r="AB271">
        <v>11741</v>
      </c>
      <c r="AC271">
        <v>5811</v>
      </c>
      <c r="AD271">
        <v>1978</v>
      </c>
      <c r="AE271">
        <v>13592</v>
      </c>
      <c r="AF271">
        <v>5257</v>
      </c>
      <c r="AG271">
        <v>0</v>
      </c>
      <c r="AH271">
        <v>0</v>
      </c>
      <c r="AI271">
        <v>0</v>
      </c>
      <c r="AJ271">
        <v>0</v>
      </c>
      <c r="AK271">
        <v>0</v>
      </c>
      <c r="AL271">
        <v>36063</v>
      </c>
      <c r="AM271">
        <v>38875</v>
      </c>
      <c r="AN271">
        <v>42779</v>
      </c>
      <c r="AO271">
        <v>57169</v>
      </c>
      <c r="AP271">
        <v>62062</v>
      </c>
      <c r="AQ271">
        <v>1075</v>
      </c>
      <c r="AR271" s="6">
        <v>1.55</v>
      </c>
      <c r="AS271" s="6" t="s">
        <v>52</v>
      </c>
      <c r="AT271" t="s">
        <v>890</v>
      </c>
      <c r="AU271" t="s">
        <v>891</v>
      </c>
      <c r="AV271" s="6" t="s">
        <v>74</v>
      </c>
      <c r="AW271" s="6" t="s">
        <v>5807</v>
      </c>
    </row>
    <row r="272" spans="1:49">
      <c r="A272">
        <v>2801146767</v>
      </c>
      <c r="B272">
        <v>213</v>
      </c>
      <c r="C272" t="s">
        <v>905</v>
      </c>
      <c r="D272">
        <v>2801146767</v>
      </c>
      <c r="E272" s="10">
        <v>1092801011600</v>
      </c>
      <c r="F272" s="8" t="s">
        <v>906</v>
      </c>
      <c r="G272" s="7">
        <v>40147</v>
      </c>
      <c r="H272">
        <v>15</v>
      </c>
      <c r="I272" t="s">
        <v>73</v>
      </c>
      <c r="J272" t="s">
        <v>5183</v>
      </c>
      <c r="K272" t="s">
        <v>5182</v>
      </c>
      <c r="L272" t="s">
        <v>909</v>
      </c>
      <c r="M272">
        <v>37010</v>
      </c>
      <c r="R272">
        <v>678123</v>
      </c>
      <c r="S272">
        <v>924701</v>
      </c>
      <c r="T272">
        <v>441167</v>
      </c>
      <c r="U272">
        <v>35801</v>
      </c>
      <c r="V272">
        <v>29433</v>
      </c>
      <c r="W272">
        <v>195969</v>
      </c>
      <c r="X272">
        <v>418701</v>
      </c>
      <c r="Y272">
        <v>214027</v>
      </c>
      <c r="Z272">
        <v>40264</v>
      </c>
      <c r="AA272">
        <v>79654</v>
      </c>
      <c r="AB272">
        <v>195969</v>
      </c>
      <c r="AC272">
        <v>206681</v>
      </c>
      <c r="AD272">
        <v>124391</v>
      </c>
      <c r="AE272">
        <v>-39413</v>
      </c>
      <c r="AF272">
        <v>-74183</v>
      </c>
      <c r="AG272">
        <v>433836</v>
      </c>
      <c r="AH272">
        <v>193533</v>
      </c>
      <c r="AI272">
        <v>93841</v>
      </c>
      <c r="AJ272">
        <v>51045</v>
      </c>
      <c r="AK272">
        <v>39990</v>
      </c>
      <c r="AL272">
        <v>113334</v>
      </c>
      <c r="AM272">
        <v>114476</v>
      </c>
      <c r="AN272">
        <v>85345</v>
      </c>
      <c r="AO272">
        <v>21501</v>
      </c>
      <c r="AP272">
        <v>12726</v>
      </c>
      <c r="AQ272">
        <v>289</v>
      </c>
      <c r="AR272" s="6">
        <v>0.04</v>
      </c>
      <c r="AS272" s="6" t="s">
        <v>52</v>
      </c>
      <c r="AT272" t="s">
        <v>910</v>
      </c>
      <c r="AU272" t="s">
        <v>911</v>
      </c>
      <c r="AV272" s="6">
        <v>0.09</v>
      </c>
      <c r="AW272" s="6" t="s">
        <v>5808</v>
      </c>
    </row>
    <row r="273" spans="1:49">
      <c r="A273">
        <v>1650286567</v>
      </c>
      <c r="B273">
        <v>222</v>
      </c>
      <c r="C273" t="s">
        <v>2103</v>
      </c>
      <c r="D273">
        <v>1650286567</v>
      </c>
      <c r="E273" s="10">
        <v>1141650010150</v>
      </c>
      <c r="F273" s="8" t="s">
        <v>2104</v>
      </c>
      <c r="G273" s="7">
        <v>41774</v>
      </c>
      <c r="H273">
        <v>10</v>
      </c>
      <c r="I273" t="s">
        <v>73</v>
      </c>
      <c r="J273" t="s">
        <v>5185</v>
      </c>
      <c r="K273" t="s">
        <v>5184</v>
      </c>
      <c r="L273" t="s">
        <v>2107</v>
      </c>
      <c r="M273">
        <v>10</v>
      </c>
      <c r="R273">
        <v>25298</v>
      </c>
      <c r="S273">
        <v>31864</v>
      </c>
      <c r="T273">
        <v>30468</v>
      </c>
      <c r="U273">
        <v>33644</v>
      </c>
      <c r="V273">
        <v>28366</v>
      </c>
      <c r="W273">
        <v>60530</v>
      </c>
      <c r="X273">
        <v>21335</v>
      </c>
      <c r="Y273">
        <v>17034</v>
      </c>
      <c r="Z273">
        <v>1855</v>
      </c>
      <c r="AA273">
        <v>1237</v>
      </c>
      <c r="AB273">
        <v>60530</v>
      </c>
      <c r="AC273">
        <v>6053</v>
      </c>
      <c r="AD273">
        <v>8945</v>
      </c>
      <c r="AE273">
        <v>27447</v>
      </c>
      <c r="AF273">
        <v>22870</v>
      </c>
      <c r="AG273">
        <v>0</v>
      </c>
      <c r="AH273">
        <v>0</v>
      </c>
      <c r="AI273">
        <v>0</v>
      </c>
      <c r="AJ273">
        <v>0</v>
      </c>
      <c r="AK273">
        <v>0</v>
      </c>
      <c r="AL273">
        <v>10381</v>
      </c>
      <c r="AM273">
        <v>11448</v>
      </c>
      <c r="AN273">
        <v>10741</v>
      </c>
      <c r="AO273">
        <v>12914</v>
      </c>
      <c r="AP273">
        <v>17245</v>
      </c>
      <c r="AQ273">
        <v>0</v>
      </c>
      <c r="AR273" s="6">
        <v>1.1200000000000001</v>
      </c>
      <c r="AS273" s="6" t="s">
        <v>52</v>
      </c>
      <c r="AT273" t="s">
        <v>2108</v>
      </c>
      <c r="AU273" t="s">
        <v>2109</v>
      </c>
      <c r="AV273" s="6" t="s">
        <v>74</v>
      </c>
      <c r="AW273" s="6" t="s">
        <v>5809</v>
      </c>
    </row>
    <row r="274" spans="1:49">
      <c r="A274">
        <v>5042094666</v>
      </c>
      <c r="B274">
        <v>193</v>
      </c>
      <c r="C274" t="s">
        <v>126</v>
      </c>
      <c r="D274">
        <v>5042094666</v>
      </c>
      <c r="E274" s="10">
        <v>1075038012060</v>
      </c>
      <c r="F274" s="8" t="s">
        <v>127</v>
      </c>
      <c r="G274" s="7">
        <v>39283</v>
      </c>
      <c r="H274">
        <v>17</v>
      </c>
      <c r="I274" t="s">
        <v>44</v>
      </c>
      <c r="J274" t="s">
        <v>5186</v>
      </c>
      <c r="K274" t="s">
        <v>5186</v>
      </c>
      <c r="L274" t="s">
        <v>130</v>
      </c>
      <c r="M274">
        <v>10</v>
      </c>
      <c r="R274">
        <v>95206</v>
      </c>
      <c r="S274">
        <v>67623</v>
      </c>
      <c r="T274">
        <v>57442</v>
      </c>
      <c r="U274">
        <v>41955</v>
      </c>
      <c r="V274">
        <v>28278</v>
      </c>
      <c r="W274">
        <v>22327</v>
      </c>
      <c r="X274">
        <v>22430</v>
      </c>
      <c r="Y274">
        <v>15786</v>
      </c>
      <c r="Z274">
        <v>34707</v>
      </c>
      <c r="AA274">
        <v>21328</v>
      </c>
      <c r="AB274">
        <v>22327</v>
      </c>
      <c r="AC274">
        <v>43197</v>
      </c>
      <c r="AD274">
        <v>39863</v>
      </c>
      <c r="AE274">
        <v>6079</v>
      </c>
      <c r="AF274">
        <v>6185</v>
      </c>
      <c r="AG274">
        <v>0</v>
      </c>
      <c r="AH274">
        <v>0</v>
      </c>
      <c r="AI274">
        <v>0</v>
      </c>
      <c r="AJ274">
        <v>0</v>
      </c>
      <c r="AK274">
        <v>0</v>
      </c>
      <c r="AL274">
        <v>22306</v>
      </c>
      <c r="AM274">
        <v>23932</v>
      </c>
      <c r="AN274">
        <v>17703</v>
      </c>
      <c r="AO274">
        <v>28084</v>
      </c>
      <c r="AP274">
        <v>42022</v>
      </c>
      <c r="AQ274">
        <v>0</v>
      </c>
      <c r="AR274" s="6">
        <v>0.3</v>
      </c>
      <c r="AS274" s="6" t="s">
        <v>52</v>
      </c>
      <c r="AT274" t="s">
        <v>131</v>
      </c>
      <c r="AU274" t="s">
        <v>132</v>
      </c>
      <c r="AV274" s="6" t="s">
        <v>74</v>
      </c>
      <c r="AW274" s="6" t="s">
        <v>5810</v>
      </c>
    </row>
    <row r="275" spans="1:49">
      <c r="A275">
        <v>2312280830</v>
      </c>
      <c r="B275">
        <v>252</v>
      </c>
      <c r="C275" t="s">
        <v>1677</v>
      </c>
      <c r="D275">
        <v>2312280830</v>
      </c>
      <c r="E275" s="10">
        <v>1192375017757</v>
      </c>
      <c r="F275" s="8" t="s">
        <v>1678</v>
      </c>
      <c r="G275" s="7">
        <v>43531</v>
      </c>
      <c r="H275">
        <v>6</v>
      </c>
      <c r="I275" t="s">
        <v>73</v>
      </c>
      <c r="J275" t="s">
        <v>5188</v>
      </c>
      <c r="K275" t="s">
        <v>5187</v>
      </c>
      <c r="L275" t="s">
        <v>1681</v>
      </c>
      <c r="M275">
        <v>10</v>
      </c>
      <c r="R275">
        <v>6204</v>
      </c>
      <c r="S275">
        <v>22321</v>
      </c>
      <c r="T275">
        <v>23414</v>
      </c>
      <c r="U275">
        <v>24498</v>
      </c>
      <c r="V275">
        <v>28187</v>
      </c>
      <c r="W275">
        <v>2954</v>
      </c>
      <c r="X275">
        <v>3625</v>
      </c>
      <c r="Y275">
        <v>2855</v>
      </c>
      <c r="Z275">
        <v>3289</v>
      </c>
      <c r="AA275">
        <v>7892</v>
      </c>
      <c r="AB275">
        <v>2954</v>
      </c>
      <c r="AC275">
        <v>9990</v>
      </c>
      <c r="AD275">
        <v>7338</v>
      </c>
      <c r="AE275">
        <v>523</v>
      </c>
      <c r="AF275">
        <v>622</v>
      </c>
      <c r="AG275">
        <v>22766</v>
      </c>
      <c r="AH275">
        <v>30640</v>
      </c>
      <c r="AI275">
        <v>31333</v>
      </c>
      <c r="AJ275">
        <v>29108</v>
      </c>
      <c r="AK275">
        <v>26060</v>
      </c>
      <c r="AL275">
        <v>108</v>
      </c>
      <c r="AM275">
        <v>127</v>
      </c>
      <c r="AN275">
        <v>129</v>
      </c>
      <c r="AO275">
        <v>3930</v>
      </c>
      <c r="AP275">
        <v>7339</v>
      </c>
      <c r="AQ275">
        <v>526</v>
      </c>
      <c r="AR275" s="6">
        <v>4.54</v>
      </c>
      <c r="AS275" s="6" t="s">
        <v>52</v>
      </c>
      <c r="AT275" t="s">
        <v>1682</v>
      </c>
      <c r="AU275" t="s">
        <v>82</v>
      </c>
      <c r="AV275" s="6">
        <v>1.1399999999999999</v>
      </c>
      <c r="AW275" s="6" t="s">
        <v>5811</v>
      </c>
    </row>
    <row r="276" spans="1:49">
      <c r="A276">
        <v>7707707982</v>
      </c>
      <c r="B276">
        <v>237</v>
      </c>
      <c r="C276" t="s">
        <v>1051</v>
      </c>
      <c r="D276">
        <v>7707707982</v>
      </c>
      <c r="E276" s="10">
        <v>1097746423752</v>
      </c>
      <c r="F276" s="8" t="s">
        <v>1052</v>
      </c>
      <c r="G276" s="7">
        <v>40029</v>
      </c>
      <c r="H276">
        <v>15</v>
      </c>
      <c r="I276" t="s">
        <v>73</v>
      </c>
      <c r="J276" t="s">
        <v>5190</v>
      </c>
      <c r="K276" t="s">
        <v>5189</v>
      </c>
      <c r="L276" t="s">
        <v>1055</v>
      </c>
      <c r="M276">
        <v>6010</v>
      </c>
      <c r="R276">
        <v>30148</v>
      </c>
      <c r="S276">
        <v>36055</v>
      </c>
      <c r="T276">
        <v>28512</v>
      </c>
      <c r="U276">
        <v>29459</v>
      </c>
      <c r="V276">
        <v>27965</v>
      </c>
      <c r="W276">
        <v>20371</v>
      </c>
      <c r="X276">
        <v>19098</v>
      </c>
      <c r="Y276">
        <v>20325</v>
      </c>
      <c r="Z276">
        <v>22749</v>
      </c>
      <c r="AA276">
        <v>22387</v>
      </c>
      <c r="AB276">
        <v>20371</v>
      </c>
      <c r="AC276">
        <v>14400</v>
      </c>
      <c r="AD276">
        <v>5924</v>
      </c>
      <c r="AE276">
        <v>5020</v>
      </c>
      <c r="AF276">
        <v>4739</v>
      </c>
      <c r="AG276">
        <v>0</v>
      </c>
      <c r="AH276">
        <v>0</v>
      </c>
      <c r="AI276">
        <v>0</v>
      </c>
      <c r="AJ276">
        <v>0</v>
      </c>
      <c r="AK276">
        <v>0</v>
      </c>
      <c r="AL276">
        <v>45134</v>
      </c>
      <c r="AM276">
        <v>46623</v>
      </c>
      <c r="AN276">
        <v>54466</v>
      </c>
      <c r="AO276">
        <v>53489</v>
      </c>
      <c r="AP276">
        <v>60435</v>
      </c>
      <c r="AQ276">
        <v>2830</v>
      </c>
      <c r="AR276" s="6">
        <v>0.93</v>
      </c>
      <c r="AS276" s="6" t="s">
        <v>52</v>
      </c>
      <c r="AT276" t="s">
        <v>1056</v>
      </c>
      <c r="AU276" t="s">
        <v>1057</v>
      </c>
      <c r="AV276" s="6" t="s">
        <v>74</v>
      </c>
      <c r="AW276" s="6" t="s">
        <v>5812</v>
      </c>
    </row>
    <row r="277" spans="1:49">
      <c r="A277">
        <v>5837082086</v>
      </c>
      <c r="B277">
        <v>431</v>
      </c>
      <c r="C277" t="s">
        <v>3023</v>
      </c>
      <c r="D277">
        <v>5837082086</v>
      </c>
      <c r="E277" s="10">
        <v>1225800003681</v>
      </c>
      <c r="F277" s="8" t="s">
        <v>3024</v>
      </c>
      <c r="G277" s="7">
        <v>44693</v>
      </c>
      <c r="H277">
        <v>2</v>
      </c>
      <c r="I277" t="s">
        <v>73</v>
      </c>
      <c r="J277" t="s">
        <v>5191</v>
      </c>
      <c r="K277" t="s">
        <v>5191</v>
      </c>
      <c r="L277" t="s">
        <v>3027</v>
      </c>
      <c r="M277">
        <v>10</v>
      </c>
      <c r="R277">
        <v>0</v>
      </c>
      <c r="S277">
        <v>0</v>
      </c>
      <c r="T277">
        <v>0</v>
      </c>
      <c r="U277">
        <v>2024</v>
      </c>
      <c r="V277">
        <v>27948</v>
      </c>
      <c r="W277">
        <v>0</v>
      </c>
      <c r="X277">
        <v>0</v>
      </c>
      <c r="Y277">
        <v>188</v>
      </c>
      <c r="Z277">
        <v>2732</v>
      </c>
      <c r="AA277">
        <v>9710</v>
      </c>
      <c r="AB277">
        <v>0</v>
      </c>
      <c r="AC277">
        <v>0</v>
      </c>
      <c r="AD277">
        <v>-188</v>
      </c>
      <c r="AE277">
        <v>-1020</v>
      </c>
      <c r="AF277">
        <v>16066</v>
      </c>
      <c r="AG277">
        <v>0</v>
      </c>
      <c r="AH277">
        <v>0</v>
      </c>
      <c r="AI277">
        <v>0</v>
      </c>
      <c r="AJ277">
        <v>0</v>
      </c>
      <c r="AK277">
        <v>0</v>
      </c>
      <c r="AL277">
        <v>0</v>
      </c>
      <c r="AM277">
        <v>0</v>
      </c>
      <c r="AN277">
        <v>10065</v>
      </c>
      <c r="AO277">
        <v>34911</v>
      </c>
      <c r="AP277">
        <v>34911</v>
      </c>
      <c r="AQ277">
        <v>40110</v>
      </c>
      <c r="AR277" s="6">
        <v>13.81</v>
      </c>
      <c r="AS277" s="6" t="s">
        <v>52</v>
      </c>
      <c r="AT277" t="s">
        <v>3028</v>
      </c>
      <c r="AU277" t="s">
        <v>3029</v>
      </c>
      <c r="AV277" s="6" t="s">
        <v>74</v>
      </c>
      <c r="AW277" s="6" t="s">
        <v>6082</v>
      </c>
    </row>
    <row r="278" spans="1:49">
      <c r="A278">
        <v>6102064540</v>
      </c>
      <c r="B278">
        <v>414</v>
      </c>
      <c r="C278" t="s">
        <v>2801</v>
      </c>
      <c r="D278">
        <v>6102064540</v>
      </c>
      <c r="E278" s="10">
        <v>1156196073549</v>
      </c>
      <c r="F278" s="8" t="s">
        <v>2802</v>
      </c>
      <c r="G278" s="7">
        <v>42342</v>
      </c>
      <c r="H278">
        <v>9</v>
      </c>
      <c r="I278" t="s">
        <v>73</v>
      </c>
      <c r="J278" t="s">
        <v>5192</v>
      </c>
      <c r="K278" t="s">
        <v>5192</v>
      </c>
      <c r="L278" t="s">
        <v>2805</v>
      </c>
      <c r="M278">
        <v>20</v>
      </c>
      <c r="R278">
        <v>0</v>
      </c>
      <c r="S278">
        <v>666</v>
      </c>
      <c r="T278">
        <v>823</v>
      </c>
      <c r="U278">
        <v>3314</v>
      </c>
      <c r="V278">
        <v>27919</v>
      </c>
      <c r="W278">
        <v>1</v>
      </c>
      <c r="X278">
        <v>392</v>
      </c>
      <c r="Y278">
        <v>162</v>
      </c>
      <c r="Z278">
        <v>212</v>
      </c>
      <c r="AA278">
        <v>20433</v>
      </c>
      <c r="AB278">
        <v>1</v>
      </c>
      <c r="AC278">
        <v>256</v>
      </c>
      <c r="AD278">
        <v>602</v>
      </c>
      <c r="AE278">
        <v>2943</v>
      </c>
      <c r="AF278">
        <v>1536</v>
      </c>
      <c r="AG278">
        <v>0</v>
      </c>
      <c r="AH278">
        <v>0</v>
      </c>
      <c r="AI278">
        <v>0</v>
      </c>
      <c r="AJ278">
        <v>0</v>
      </c>
      <c r="AK278">
        <v>0</v>
      </c>
      <c r="AL278">
        <v>105394</v>
      </c>
      <c r="AM278">
        <v>106040</v>
      </c>
      <c r="AN278">
        <v>112102</v>
      </c>
      <c r="AO278">
        <v>117850</v>
      </c>
      <c r="AP278">
        <v>114422</v>
      </c>
      <c r="AQ278">
        <v>84562</v>
      </c>
      <c r="AR278" s="6">
        <v>41.92</v>
      </c>
      <c r="AS278" s="6" t="s">
        <v>52</v>
      </c>
      <c r="AT278" t="s">
        <v>2806</v>
      </c>
      <c r="AU278" t="s">
        <v>2807</v>
      </c>
      <c r="AV278" s="6" t="s">
        <v>74</v>
      </c>
      <c r="AW278" s="6" t="s">
        <v>5813</v>
      </c>
    </row>
    <row r="279" spans="1:49">
      <c r="A279">
        <v>5257119624</v>
      </c>
      <c r="B279">
        <v>200</v>
      </c>
      <c r="C279" t="s">
        <v>461</v>
      </c>
      <c r="D279">
        <v>5257119624</v>
      </c>
      <c r="E279" s="10">
        <v>1105257006216</v>
      </c>
      <c r="F279" s="8" t="s">
        <v>462</v>
      </c>
      <c r="G279" s="7">
        <v>40497</v>
      </c>
      <c r="H279">
        <v>14</v>
      </c>
      <c r="I279" t="s">
        <v>73</v>
      </c>
      <c r="J279" t="s">
        <v>5194</v>
      </c>
      <c r="K279" t="s">
        <v>5193</v>
      </c>
      <c r="L279" t="s">
        <v>465</v>
      </c>
      <c r="M279">
        <v>10</v>
      </c>
      <c r="R279">
        <v>20685</v>
      </c>
      <c r="S279">
        <v>23248</v>
      </c>
      <c r="T279">
        <v>29586</v>
      </c>
      <c r="U279">
        <v>39869</v>
      </c>
      <c r="V279">
        <v>27416</v>
      </c>
      <c r="W279">
        <v>20417</v>
      </c>
      <c r="X279">
        <v>14183</v>
      </c>
      <c r="Y279">
        <v>16479</v>
      </c>
      <c r="Z279">
        <v>21531</v>
      </c>
      <c r="AA279">
        <v>23903</v>
      </c>
      <c r="AB279">
        <v>20417</v>
      </c>
      <c r="AC279">
        <v>3776</v>
      </c>
      <c r="AD279">
        <v>3476</v>
      </c>
      <c r="AE279">
        <v>4605</v>
      </c>
      <c r="AF279">
        <v>2755</v>
      </c>
      <c r="AG279">
        <v>10000</v>
      </c>
      <c r="AH279">
        <v>9119</v>
      </c>
      <c r="AI279">
        <v>7209</v>
      </c>
      <c r="AJ279">
        <v>8565</v>
      </c>
      <c r="AK279">
        <v>0</v>
      </c>
      <c r="AL279">
        <v>36832</v>
      </c>
      <c r="AM279">
        <v>48454</v>
      </c>
      <c r="AN279">
        <v>43397</v>
      </c>
      <c r="AO279">
        <v>46820</v>
      </c>
      <c r="AP279">
        <v>59726</v>
      </c>
      <c r="AQ279">
        <v>7944</v>
      </c>
      <c r="AR279" s="6">
        <v>1.33</v>
      </c>
      <c r="AS279" s="6">
        <v>0</v>
      </c>
      <c r="AT279" t="s">
        <v>466</v>
      </c>
      <c r="AU279" t="s">
        <v>467</v>
      </c>
      <c r="AV279" s="6">
        <v>0</v>
      </c>
      <c r="AW279" s="6" t="s">
        <v>5814</v>
      </c>
    </row>
    <row r="280" spans="1:49">
      <c r="A280">
        <v>2130134993</v>
      </c>
      <c r="B280">
        <v>183</v>
      </c>
      <c r="C280" t="s">
        <v>1629</v>
      </c>
      <c r="D280">
        <v>2130134993</v>
      </c>
      <c r="E280" s="10">
        <v>1142130004180</v>
      </c>
      <c r="F280" s="8" t="s">
        <v>1630</v>
      </c>
      <c r="G280" s="7">
        <v>41715</v>
      </c>
      <c r="H280">
        <v>11</v>
      </c>
      <c r="I280" t="s">
        <v>73</v>
      </c>
      <c r="J280" t="s">
        <v>5196</v>
      </c>
      <c r="K280" t="s">
        <v>5195</v>
      </c>
      <c r="L280" t="s">
        <v>1633</v>
      </c>
      <c r="M280">
        <v>1000</v>
      </c>
      <c r="R280">
        <v>0</v>
      </c>
      <c r="S280">
        <v>60960</v>
      </c>
      <c r="T280">
        <v>74980</v>
      </c>
      <c r="U280">
        <v>45845</v>
      </c>
      <c r="V280">
        <v>27028</v>
      </c>
      <c r="W280">
        <v>0</v>
      </c>
      <c r="X280">
        <v>6993</v>
      </c>
      <c r="Y280">
        <v>5602</v>
      </c>
      <c r="Z280">
        <v>4902</v>
      </c>
      <c r="AA280">
        <v>7281</v>
      </c>
      <c r="AB280">
        <v>0</v>
      </c>
      <c r="AC280">
        <v>49993</v>
      </c>
      <c r="AD280">
        <v>64557</v>
      </c>
      <c r="AE280">
        <v>36246</v>
      </c>
      <c r="AF280">
        <v>14782</v>
      </c>
      <c r="AG280">
        <v>0</v>
      </c>
      <c r="AH280">
        <v>0</v>
      </c>
      <c r="AI280">
        <v>0</v>
      </c>
      <c r="AJ280">
        <v>0</v>
      </c>
      <c r="AK280">
        <v>0</v>
      </c>
      <c r="AL280">
        <v>191114</v>
      </c>
      <c r="AM280">
        <v>127567</v>
      </c>
      <c r="AN280">
        <v>145987</v>
      </c>
      <c r="AO280">
        <v>140448</v>
      </c>
      <c r="AP280">
        <v>120572</v>
      </c>
      <c r="AQ280">
        <v>0</v>
      </c>
      <c r="AR280" s="6">
        <v>0.44</v>
      </c>
      <c r="AS280" s="6" t="s">
        <v>52</v>
      </c>
      <c r="AT280" t="s">
        <v>1634</v>
      </c>
      <c r="AU280" t="s">
        <v>1635</v>
      </c>
      <c r="AV280" s="6" t="s">
        <v>74</v>
      </c>
      <c r="AW280" s="6" t="s">
        <v>5815</v>
      </c>
    </row>
    <row r="281" spans="1:49">
      <c r="A281">
        <v>7704849509</v>
      </c>
      <c r="B281">
        <v>286</v>
      </c>
      <c r="C281" t="s">
        <v>1416</v>
      </c>
      <c r="D281">
        <v>7704849509</v>
      </c>
      <c r="E281" s="10">
        <v>5137746043628</v>
      </c>
      <c r="F281" s="8" t="s">
        <v>1417</v>
      </c>
      <c r="G281" s="7">
        <v>41585</v>
      </c>
      <c r="H281">
        <v>11</v>
      </c>
      <c r="I281" t="s">
        <v>73</v>
      </c>
      <c r="J281" t="s">
        <v>5197</v>
      </c>
      <c r="K281" t="s">
        <v>5197</v>
      </c>
      <c r="L281" t="s">
        <v>1420</v>
      </c>
      <c r="M281">
        <v>11</v>
      </c>
      <c r="R281">
        <v>39487</v>
      </c>
      <c r="S281">
        <v>15723</v>
      </c>
      <c r="T281">
        <v>12878</v>
      </c>
      <c r="U281">
        <v>16852</v>
      </c>
      <c r="V281">
        <v>26640</v>
      </c>
      <c r="W281">
        <v>45278</v>
      </c>
      <c r="X281">
        <v>56617</v>
      </c>
      <c r="Y281">
        <v>11312</v>
      </c>
      <c r="Z281">
        <v>66991</v>
      </c>
      <c r="AA281">
        <v>39884</v>
      </c>
      <c r="AB281">
        <v>45278</v>
      </c>
      <c r="AC281">
        <v>-41053</v>
      </c>
      <c r="AD281">
        <v>1444</v>
      </c>
      <c r="AE281">
        <v>-50311</v>
      </c>
      <c r="AF281">
        <v>-4922</v>
      </c>
      <c r="AG281">
        <v>0</v>
      </c>
      <c r="AH281">
        <v>0</v>
      </c>
      <c r="AI281">
        <v>0</v>
      </c>
      <c r="AJ281">
        <v>0</v>
      </c>
      <c r="AK281">
        <v>0</v>
      </c>
      <c r="AL281">
        <v>16626</v>
      </c>
      <c r="AM281">
        <v>7665</v>
      </c>
      <c r="AN281">
        <v>2393</v>
      </c>
      <c r="AO281">
        <v>2186</v>
      </c>
      <c r="AP281">
        <v>1654</v>
      </c>
      <c r="AQ281">
        <v>29710</v>
      </c>
      <c r="AR281" s="6">
        <v>0.68</v>
      </c>
      <c r="AS281" s="6">
        <v>0</v>
      </c>
      <c r="AT281" t="s">
        <v>1421</v>
      </c>
      <c r="AU281" t="s">
        <v>1422</v>
      </c>
      <c r="AV281" s="6" t="s">
        <v>74</v>
      </c>
      <c r="AW281" s="6" t="s">
        <v>5816</v>
      </c>
    </row>
    <row r="282" spans="1:49">
      <c r="A282">
        <v>6659210466</v>
      </c>
      <c r="B282">
        <v>199</v>
      </c>
      <c r="C282" t="s">
        <v>1683</v>
      </c>
      <c r="D282">
        <v>6659210466</v>
      </c>
      <c r="E282" s="10">
        <v>1106659011359</v>
      </c>
      <c r="F282" s="8" t="s">
        <v>1684</v>
      </c>
      <c r="G282" s="7">
        <v>40464</v>
      </c>
      <c r="H282">
        <v>14</v>
      </c>
      <c r="I282" t="s">
        <v>73</v>
      </c>
      <c r="J282" t="s">
        <v>5198</v>
      </c>
      <c r="K282" t="s">
        <v>5198</v>
      </c>
      <c r="L282" t="s">
        <v>1687</v>
      </c>
      <c r="M282">
        <v>10</v>
      </c>
      <c r="R282">
        <v>220467</v>
      </c>
      <c r="S282">
        <v>0</v>
      </c>
      <c r="T282">
        <v>24035</v>
      </c>
      <c r="U282">
        <v>39931</v>
      </c>
      <c r="V282">
        <v>26469</v>
      </c>
      <c r="W282">
        <v>4731</v>
      </c>
      <c r="X282">
        <v>0</v>
      </c>
      <c r="Y282">
        <v>971</v>
      </c>
      <c r="Z282">
        <v>33152</v>
      </c>
      <c r="AA282">
        <v>24944</v>
      </c>
      <c r="AB282">
        <v>4731</v>
      </c>
      <c r="AC282">
        <v>-1792</v>
      </c>
      <c r="AD282">
        <v>3124</v>
      </c>
      <c r="AE282">
        <v>5380</v>
      </c>
      <c r="AF282">
        <v>1260</v>
      </c>
      <c r="AG282">
        <v>0</v>
      </c>
      <c r="AH282">
        <v>0</v>
      </c>
      <c r="AI282">
        <v>14581</v>
      </c>
      <c r="AJ282">
        <v>30262</v>
      </c>
      <c r="AK282">
        <v>27916</v>
      </c>
      <c r="AL282">
        <v>644603</v>
      </c>
      <c r="AM282">
        <v>14370</v>
      </c>
      <c r="AN282">
        <v>10750</v>
      </c>
      <c r="AO282">
        <v>11350</v>
      </c>
      <c r="AP282">
        <v>17010</v>
      </c>
      <c r="AQ282">
        <v>0</v>
      </c>
      <c r="AR282" s="6">
        <v>0.12</v>
      </c>
      <c r="AS282" s="6" t="s">
        <v>52</v>
      </c>
      <c r="AT282" t="s">
        <v>1688</v>
      </c>
      <c r="AU282" t="s">
        <v>1689</v>
      </c>
      <c r="AV282" s="6">
        <v>1.91</v>
      </c>
      <c r="AW282" s="6" t="s">
        <v>6042</v>
      </c>
    </row>
    <row r="283" spans="1:49">
      <c r="A283">
        <v>7810944190</v>
      </c>
      <c r="B283">
        <v>279</v>
      </c>
      <c r="C283" t="s">
        <v>3033</v>
      </c>
      <c r="D283">
        <v>7810944190</v>
      </c>
      <c r="E283" s="10">
        <v>1227800040742</v>
      </c>
      <c r="F283" s="8" t="s">
        <v>3034</v>
      </c>
      <c r="G283" s="7">
        <v>44655</v>
      </c>
      <c r="H283">
        <v>3</v>
      </c>
      <c r="I283" t="s">
        <v>73</v>
      </c>
      <c r="J283" t="s">
        <v>5199</v>
      </c>
      <c r="K283" t="s">
        <v>5199</v>
      </c>
      <c r="L283" t="s">
        <v>3037</v>
      </c>
      <c r="M283">
        <v>10000</v>
      </c>
      <c r="R283">
        <v>0</v>
      </c>
      <c r="S283">
        <v>0</v>
      </c>
      <c r="T283">
        <v>1017</v>
      </c>
      <c r="U283">
        <v>17744</v>
      </c>
      <c r="V283">
        <v>25879</v>
      </c>
      <c r="W283">
        <v>0</v>
      </c>
      <c r="X283">
        <v>0</v>
      </c>
      <c r="Y283">
        <v>2814</v>
      </c>
      <c r="Z283">
        <v>10473</v>
      </c>
      <c r="AA283">
        <v>34824</v>
      </c>
      <c r="AB283">
        <v>0</v>
      </c>
      <c r="AC283">
        <v>0</v>
      </c>
      <c r="AD283">
        <v>-1800</v>
      </c>
      <c r="AE283">
        <v>7205</v>
      </c>
      <c r="AF283">
        <v>-9290</v>
      </c>
      <c r="AG283">
        <v>0</v>
      </c>
      <c r="AH283">
        <v>0</v>
      </c>
      <c r="AI283">
        <v>1879</v>
      </c>
      <c r="AJ283">
        <v>100</v>
      </c>
      <c r="AK283">
        <v>27209</v>
      </c>
      <c r="AL283">
        <v>0</v>
      </c>
      <c r="AM283">
        <v>0</v>
      </c>
      <c r="AN283">
        <v>57</v>
      </c>
      <c r="AO283">
        <v>11370</v>
      </c>
      <c r="AP283">
        <v>15344</v>
      </c>
      <c r="AQ283">
        <v>52655</v>
      </c>
      <c r="AR283" s="6">
        <v>25.45</v>
      </c>
      <c r="AS283" s="6" t="s">
        <v>52</v>
      </c>
      <c r="AT283" t="s">
        <v>3038</v>
      </c>
      <c r="AU283" t="s">
        <v>3039</v>
      </c>
      <c r="AV283" s="6">
        <v>14.48</v>
      </c>
      <c r="AW283" s="6" t="s">
        <v>5817</v>
      </c>
    </row>
    <row r="284" spans="1:49">
      <c r="A284">
        <v>6450113735</v>
      </c>
      <c r="B284">
        <v>72</v>
      </c>
      <c r="C284" t="s">
        <v>2794</v>
      </c>
      <c r="D284">
        <v>6450113735</v>
      </c>
      <c r="E284" s="10">
        <v>1216400013983</v>
      </c>
      <c r="F284" s="8" t="s">
        <v>2795</v>
      </c>
      <c r="G284" s="7">
        <v>44502</v>
      </c>
      <c r="H284">
        <v>3</v>
      </c>
      <c r="I284" t="s">
        <v>73</v>
      </c>
      <c r="J284" t="s">
        <v>5202</v>
      </c>
      <c r="K284" t="s">
        <v>5201</v>
      </c>
      <c r="L284" t="s">
        <v>2798</v>
      </c>
      <c r="M284">
        <v>10</v>
      </c>
      <c r="R284">
        <v>0</v>
      </c>
      <c r="S284">
        <v>47328</v>
      </c>
      <c r="T284">
        <v>109064</v>
      </c>
      <c r="U284">
        <v>5913</v>
      </c>
      <c r="V284">
        <v>25419</v>
      </c>
      <c r="W284">
        <v>0</v>
      </c>
      <c r="X284">
        <v>103</v>
      </c>
      <c r="Y284">
        <v>13205</v>
      </c>
      <c r="Z284">
        <v>4312</v>
      </c>
      <c r="AA284">
        <v>8040</v>
      </c>
      <c r="AB284">
        <v>0</v>
      </c>
      <c r="AC284">
        <v>47116</v>
      </c>
      <c r="AD284">
        <v>92359</v>
      </c>
      <c r="AE284">
        <v>1394</v>
      </c>
      <c r="AF284">
        <v>13327</v>
      </c>
      <c r="AG284">
        <v>0</v>
      </c>
      <c r="AH284">
        <v>47</v>
      </c>
      <c r="AI284">
        <v>70472</v>
      </c>
      <c r="AJ284">
        <v>14896</v>
      </c>
      <c r="AK284">
        <v>0</v>
      </c>
      <c r="AL284">
        <v>0</v>
      </c>
      <c r="AM284">
        <v>55127</v>
      </c>
      <c r="AN284">
        <v>87423</v>
      </c>
      <c r="AO284">
        <v>315</v>
      </c>
      <c r="AP284">
        <v>27714</v>
      </c>
      <c r="AQ284">
        <v>14989</v>
      </c>
      <c r="AR284" s="6">
        <v>0.54</v>
      </c>
      <c r="AS284" s="6" t="s">
        <v>52</v>
      </c>
      <c r="AT284" t="s">
        <v>2799</v>
      </c>
      <c r="AU284" t="s">
        <v>2800</v>
      </c>
      <c r="AV284" s="6">
        <v>0</v>
      </c>
      <c r="AW284" s="6" t="s">
        <v>5818</v>
      </c>
    </row>
    <row r="285" spans="1:49">
      <c r="A285">
        <v>2311252460</v>
      </c>
      <c r="B285">
        <v>239</v>
      </c>
      <c r="C285" t="s">
        <v>1198</v>
      </c>
      <c r="D285">
        <v>2311252460</v>
      </c>
      <c r="E285" s="10">
        <v>1182375005878</v>
      </c>
      <c r="F285" s="8" t="s">
        <v>1199</v>
      </c>
      <c r="G285" s="7">
        <v>43130</v>
      </c>
      <c r="H285">
        <v>7</v>
      </c>
      <c r="I285" t="s">
        <v>73</v>
      </c>
      <c r="J285" t="s">
        <v>5204</v>
      </c>
      <c r="K285" t="s">
        <v>5203</v>
      </c>
      <c r="L285" t="s">
        <v>1202</v>
      </c>
      <c r="M285">
        <v>10</v>
      </c>
      <c r="R285">
        <v>0</v>
      </c>
      <c r="S285">
        <v>22761</v>
      </c>
      <c r="T285">
        <v>21124</v>
      </c>
      <c r="U285">
        <v>27929</v>
      </c>
      <c r="V285">
        <v>25368</v>
      </c>
      <c r="W285">
        <v>0</v>
      </c>
      <c r="X285">
        <v>6666</v>
      </c>
      <c r="Y285">
        <v>6667</v>
      </c>
      <c r="Z285">
        <v>13698</v>
      </c>
      <c r="AA285">
        <v>8838</v>
      </c>
      <c r="AB285">
        <v>0</v>
      </c>
      <c r="AC285">
        <v>14995</v>
      </c>
      <c r="AD285">
        <v>13480</v>
      </c>
      <c r="AE285">
        <v>12555</v>
      </c>
      <c r="AF285">
        <v>15400</v>
      </c>
      <c r="AG285">
        <v>0</v>
      </c>
      <c r="AH285">
        <v>111</v>
      </c>
      <c r="AI285">
        <v>101</v>
      </c>
      <c r="AJ285">
        <v>91</v>
      </c>
      <c r="AK285">
        <v>28</v>
      </c>
      <c r="AL285">
        <v>0</v>
      </c>
      <c r="AM285">
        <v>20770</v>
      </c>
      <c r="AN285">
        <v>6357</v>
      </c>
      <c r="AO285">
        <v>9721</v>
      </c>
      <c r="AP285">
        <v>5776</v>
      </c>
      <c r="AQ285">
        <v>56</v>
      </c>
      <c r="AR285" s="6">
        <v>1.1200000000000001</v>
      </c>
      <c r="AS285" s="6" t="s">
        <v>52</v>
      </c>
      <c r="AT285" t="s">
        <v>1203</v>
      </c>
      <c r="AU285" t="s">
        <v>1204</v>
      </c>
      <c r="AV285" s="6">
        <v>0.25</v>
      </c>
      <c r="AW285" s="6" t="s">
        <v>5819</v>
      </c>
    </row>
    <row r="286" spans="1:49">
      <c r="A286">
        <v>5024189682</v>
      </c>
      <c r="B286">
        <v>170</v>
      </c>
      <c r="C286" t="s">
        <v>3127</v>
      </c>
      <c r="D286">
        <v>5024189682</v>
      </c>
      <c r="E286" s="10">
        <v>1185053033890</v>
      </c>
      <c r="F286" s="8" t="s">
        <v>3128</v>
      </c>
      <c r="G286" s="7">
        <v>43399</v>
      </c>
      <c r="H286">
        <v>6</v>
      </c>
      <c r="I286" t="s">
        <v>73</v>
      </c>
      <c r="J286" t="s">
        <v>5205</v>
      </c>
      <c r="K286" t="s">
        <v>5205</v>
      </c>
      <c r="L286" t="s">
        <v>3131</v>
      </c>
      <c r="M286">
        <v>26245</v>
      </c>
      <c r="R286">
        <v>10</v>
      </c>
      <c r="S286">
        <v>7742</v>
      </c>
      <c r="T286">
        <v>19901</v>
      </c>
      <c r="U286">
        <v>56016</v>
      </c>
      <c r="V286">
        <v>25359</v>
      </c>
      <c r="W286">
        <v>291</v>
      </c>
      <c r="X286">
        <v>6882</v>
      </c>
      <c r="Y286">
        <v>17437</v>
      </c>
      <c r="Z286">
        <v>34114</v>
      </c>
      <c r="AA286">
        <v>15998</v>
      </c>
      <c r="AB286">
        <v>291</v>
      </c>
      <c r="AC286">
        <v>731</v>
      </c>
      <c r="AD286">
        <v>2261</v>
      </c>
      <c r="AE286">
        <v>20421</v>
      </c>
      <c r="AF286">
        <v>3928</v>
      </c>
      <c r="AG286">
        <v>0</v>
      </c>
      <c r="AH286">
        <v>0</v>
      </c>
      <c r="AI286">
        <v>0</v>
      </c>
      <c r="AJ286">
        <v>79511</v>
      </c>
      <c r="AK286">
        <v>157781</v>
      </c>
      <c r="AL286">
        <v>4580</v>
      </c>
      <c r="AM286">
        <v>24569</v>
      </c>
      <c r="AN286">
        <v>73860</v>
      </c>
      <c r="AO286">
        <v>12031</v>
      </c>
      <c r="AP286">
        <v>19644</v>
      </c>
      <c r="AQ286">
        <v>32533</v>
      </c>
      <c r="AR286" s="6">
        <v>2535.9</v>
      </c>
      <c r="AS286" s="6" t="s">
        <v>52</v>
      </c>
      <c r="AT286" t="s">
        <v>3132</v>
      </c>
      <c r="AU286" t="s">
        <v>3133</v>
      </c>
      <c r="AV286" s="6">
        <v>1.98</v>
      </c>
      <c r="AW286" s="6" t="s">
        <v>5820</v>
      </c>
    </row>
    <row r="287" spans="1:49">
      <c r="A287">
        <v>6168004398</v>
      </c>
      <c r="B287">
        <v>256</v>
      </c>
      <c r="C287" t="s">
        <v>1862</v>
      </c>
      <c r="D287">
        <v>6168004398</v>
      </c>
      <c r="E287" s="10">
        <v>1056168026826</v>
      </c>
      <c r="F287" s="8" t="s">
        <v>1863</v>
      </c>
      <c r="G287" s="7">
        <v>38460</v>
      </c>
      <c r="H287">
        <v>20</v>
      </c>
      <c r="I287" t="s">
        <v>73</v>
      </c>
      <c r="J287" t="s">
        <v>5206</v>
      </c>
      <c r="K287" t="s">
        <v>5206</v>
      </c>
      <c r="L287" t="s">
        <v>1864</v>
      </c>
      <c r="M287">
        <v>10</v>
      </c>
      <c r="R287">
        <v>37571</v>
      </c>
      <c r="S287">
        <v>21736</v>
      </c>
      <c r="T287">
        <v>20529</v>
      </c>
      <c r="U287">
        <v>23672</v>
      </c>
      <c r="V287">
        <v>24984</v>
      </c>
      <c r="W287">
        <v>17</v>
      </c>
      <c r="X287">
        <v>18</v>
      </c>
      <c r="Y287">
        <v>15</v>
      </c>
      <c r="Z287">
        <v>147</v>
      </c>
      <c r="AA287">
        <v>15</v>
      </c>
      <c r="AB287">
        <v>17</v>
      </c>
      <c r="AC287">
        <v>-6303</v>
      </c>
      <c r="AD287">
        <v>1949</v>
      </c>
      <c r="AE287">
        <v>11534</v>
      </c>
      <c r="AF287">
        <v>-33566</v>
      </c>
      <c r="AG287">
        <v>5482</v>
      </c>
      <c r="AH287">
        <v>5148</v>
      </c>
      <c r="AI287">
        <v>8224</v>
      </c>
      <c r="AJ287">
        <v>8192</v>
      </c>
      <c r="AK287">
        <v>0</v>
      </c>
      <c r="AL287">
        <v>40259</v>
      </c>
      <c r="AM287">
        <v>36152</v>
      </c>
      <c r="AN287">
        <v>36573</v>
      </c>
      <c r="AO287">
        <v>36288</v>
      </c>
      <c r="AP287">
        <v>16296</v>
      </c>
      <c r="AQ287">
        <v>0</v>
      </c>
      <c r="AR287" s="6">
        <v>0.67</v>
      </c>
      <c r="AS287" s="6" t="s">
        <v>52</v>
      </c>
      <c r="AT287" t="s">
        <v>1865</v>
      </c>
      <c r="AU287" t="s">
        <v>1866</v>
      </c>
      <c r="AV287" s="6">
        <v>0</v>
      </c>
      <c r="AW287" s="6" t="s">
        <v>5821</v>
      </c>
    </row>
    <row r="288" spans="1:49">
      <c r="A288">
        <v>2456001967</v>
      </c>
      <c r="B288">
        <v>502</v>
      </c>
      <c r="C288" t="s">
        <v>1017</v>
      </c>
      <c r="D288">
        <v>2456001967</v>
      </c>
      <c r="E288" s="10">
        <v>1132459000310</v>
      </c>
      <c r="F288" s="8" t="s">
        <v>1018</v>
      </c>
      <c r="G288" s="7">
        <v>41355</v>
      </c>
      <c r="H288">
        <v>12</v>
      </c>
      <c r="I288" t="s">
        <v>73</v>
      </c>
      <c r="J288" t="s">
        <v>5208</v>
      </c>
      <c r="K288" t="s">
        <v>5207</v>
      </c>
      <c r="L288" t="s">
        <v>1021</v>
      </c>
      <c r="M288">
        <v>20</v>
      </c>
      <c r="R288">
        <v>36139</v>
      </c>
      <c r="S288">
        <v>36867</v>
      </c>
      <c r="T288">
        <v>32583</v>
      </c>
      <c r="U288">
        <v>23007</v>
      </c>
      <c r="V288">
        <v>24959</v>
      </c>
      <c r="W288">
        <v>32622</v>
      </c>
      <c r="X288">
        <v>33691</v>
      </c>
      <c r="Y288">
        <v>31335</v>
      </c>
      <c r="Z288">
        <v>21961</v>
      </c>
      <c r="AA288">
        <v>29223</v>
      </c>
      <c r="AB288">
        <v>32622</v>
      </c>
      <c r="AC288">
        <v>2068</v>
      </c>
      <c r="AD288">
        <v>249</v>
      </c>
      <c r="AE288">
        <v>349</v>
      </c>
      <c r="AF288">
        <v>-5019</v>
      </c>
      <c r="AG288">
        <v>0</v>
      </c>
      <c r="AH288">
        <v>0</v>
      </c>
      <c r="AI288">
        <v>83</v>
      </c>
      <c r="AJ288">
        <v>122</v>
      </c>
      <c r="AK288">
        <v>0</v>
      </c>
      <c r="AL288">
        <v>2226</v>
      </c>
      <c r="AM288">
        <v>2347</v>
      </c>
      <c r="AN288">
        <v>1123</v>
      </c>
      <c r="AO288">
        <v>1237</v>
      </c>
      <c r="AP288">
        <v>4973</v>
      </c>
      <c r="AQ288">
        <v>0</v>
      </c>
      <c r="AR288" s="6">
        <v>0.69</v>
      </c>
      <c r="AS288" s="6">
        <v>0</v>
      </c>
      <c r="AT288" t="s">
        <v>1022</v>
      </c>
      <c r="AU288" t="s">
        <v>82</v>
      </c>
      <c r="AV288" s="6">
        <v>0</v>
      </c>
      <c r="AW288" s="6" t="s">
        <v>5822</v>
      </c>
    </row>
    <row r="289" spans="1:49">
      <c r="A289">
        <v>1831191162</v>
      </c>
      <c r="B289">
        <v>253</v>
      </c>
      <c r="C289" t="s">
        <v>2397</v>
      </c>
      <c r="D289">
        <v>1831191162</v>
      </c>
      <c r="E289" s="10">
        <v>1181832017180</v>
      </c>
      <c r="F289" s="8" t="s">
        <v>2398</v>
      </c>
      <c r="G289" s="7">
        <v>43308</v>
      </c>
      <c r="H289">
        <v>6</v>
      </c>
      <c r="I289" t="s">
        <v>73</v>
      </c>
      <c r="J289" t="s">
        <v>5210</v>
      </c>
      <c r="K289" t="s">
        <v>5209</v>
      </c>
      <c r="L289" t="s">
        <v>2401</v>
      </c>
      <c r="M289">
        <v>10</v>
      </c>
      <c r="R289">
        <v>14867</v>
      </c>
      <c r="S289">
        <v>16215</v>
      </c>
      <c r="T289">
        <v>17467</v>
      </c>
      <c r="U289">
        <v>24292</v>
      </c>
      <c r="V289">
        <v>24787</v>
      </c>
      <c r="W289">
        <v>619</v>
      </c>
      <c r="X289">
        <v>335</v>
      </c>
      <c r="Y289">
        <v>467</v>
      </c>
      <c r="Z289">
        <v>4834</v>
      </c>
      <c r="AA289">
        <v>11901</v>
      </c>
      <c r="AB289">
        <v>619</v>
      </c>
      <c r="AC289">
        <v>12436</v>
      </c>
      <c r="AD289">
        <v>15064</v>
      </c>
      <c r="AE289">
        <v>15839</v>
      </c>
      <c r="AF289">
        <v>846</v>
      </c>
      <c r="AG289">
        <v>19435</v>
      </c>
      <c r="AH289">
        <v>29567</v>
      </c>
      <c r="AI289">
        <v>34878</v>
      </c>
      <c r="AJ289">
        <v>46573</v>
      </c>
      <c r="AK289">
        <v>39479</v>
      </c>
      <c r="AL289">
        <v>1216</v>
      </c>
      <c r="AM289">
        <v>2666</v>
      </c>
      <c r="AN289">
        <v>4575</v>
      </c>
      <c r="AO289">
        <v>6653</v>
      </c>
      <c r="AP289">
        <v>5892</v>
      </c>
      <c r="AQ289">
        <v>0</v>
      </c>
      <c r="AR289" s="6">
        <v>1.67</v>
      </c>
      <c r="AS289" s="6" t="s">
        <v>52</v>
      </c>
      <c r="AT289" t="s">
        <v>2402</v>
      </c>
      <c r="AU289" t="s">
        <v>2403</v>
      </c>
      <c r="AV289" s="6">
        <v>2.0299999999999998</v>
      </c>
      <c r="AW289" s="6" t="s">
        <v>5823</v>
      </c>
    </row>
    <row r="290" spans="1:49">
      <c r="A290">
        <v>2635257732</v>
      </c>
      <c r="B290">
        <v>441</v>
      </c>
      <c r="C290" t="s">
        <v>3571</v>
      </c>
      <c r="D290">
        <v>2635257732</v>
      </c>
      <c r="E290" s="10">
        <v>1232600007848</v>
      </c>
      <c r="F290" s="8" t="s">
        <v>3572</v>
      </c>
      <c r="G290" s="7">
        <v>45084</v>
      </c>
      <c r="H290">
        <v>1</v>
      </c>
      <c r="I290" t="s">
        <v>73</v>
      </c>
      <c r="J290" t="s">
        <v>5211</v>
      </c>
      <c r="K290" t="s">
        <v>5211</v>
      </c>
      <c r="L290" t="s">
        <v>3575</v>
      </c>
      <c r="M290">
        <v>10</v>
      </c>
      <c r="R290">
        <v>0</v>
      </c>
      <c r="S290">
        <v>0</v>
      </c>
      <c r="T290">
        <v>0</v>
      </c>
      <c r="U290">
        <v>1128</v>
      </c>
      <c r="V290">
        <v>24548</v>
      </c>
      <c r="W290">
        <v>0</v>
      </c>
      <c r="X290">
        <v>0</v>
      </c>
      <c r="Y290">
        <v>0</v>
      </c>
      <c r="Z290">
        <v>1118</v>
      </c>
      <c r="AA290">
        <v>9238</v>
      </c>
      <c r="AB290">
        <v>0</v>
      </c>
      <c r="AC290">
        <v>0</v>
      </c>
      <c r="AD290">
        <v>0</v>
      </c>
      <c r="AE290">
        <v>-61</v>
      </c>
      <c r="AF290">
        <v>13960</v>
      </c>
      <c r="AG290">
        <v>0</v>
      </c>
      <c r="AH290">
        <v>0</v>
      </c>
      <c r="AI290">
        <v>0</v>
      </c>
      <c r="AJ290">
        <v>0</v>
      </c>
      <c r="AK290">
        <v>21763</v>
      </c>
      <c r="AL290">
        <v>0</v>
      </c>
      <c r="AM290">
        <v>0</v>
      </c>
      <c r="AN290">
        <v>0</v>
      </c>
      <c r="AO290">
        <v>1033</v>
      </c>
      <c r="AP290">
        <v>259</v>
      </c>
      <c r="AQ290">
        <v>0</v>
      </c>
      <c r="AR290" s="6">
        <v>21.76</v>
      </c>
      <c r="AS290" s="6" t="s">
        <v>52</v>
      </c>
      <c r="AT290" t="s">
        <v>3576</v>
      </c>
      <c r="AU290" t="s">
        <v>82</v>
      </c>
      <c r="AV290" s="6" t="s">
        <v>74</v>
      </c>
      <c r="AW290" s="6" t="s">
        <v>5824</v>
      </c>
    </row>
    <row r="291" spans="1:49">
      <c r="A291">
        <v>1901104600</v>
      </c>
      <c r="B291">
        <v>221</v>
      </c>
      <c r="C291" t="s">
        <v>283</v>
      </c>
      <c r="D291">
        <v>1901104600</v>
      </c>
      <c r="E291" s="10">
        <v>1111901004940</v>
      </c>
      <c r="F291" s="8" t="s">
        <v>284</v>
      </c>
      <c r="G291" s="7">
        <v>40850</v>
      </c>
      <c r="H291">
        <v>13</v>
      </c>
      <c r="I291" t="s">
        <v>44</v>
      </c>
      <c r="J291" t="s">
        <v>5213</v>
      </c>
      <c r="K291" t="s">
        <v>5212</v>
      </c>
      <c r="L291" t="s">
        <v>287</v>
      </c>
      <c r="M291">
        <v>120</v>
      </c>
      <c r="R291">
        <v>17167</v>
      </c>
      <c r="S291">
        <v>16352</v>
      </c>
      <c r="T291">
        <v>26337</v>
      </c>
      <c r="U291">
        <v>33896</v>
      </c>
      <c r="V291">
        <v>24290</v>
      </c>
      <c r="W291">
        <v>12780</v>
      </c>
      <c r="X291">
        <v>7761</v>
      </c>
      <c r="Y291">
        <v>14696</v>
      </c>
      <c r="Z291">
        <v>19804</v>
      </c>
      <c r="AA291">
        <v>18990</v>
      </c>
      <c r="AB291">
        <v>12780</v>
      </c>
      <c r="AC291">
        <v>8264</v>
      </c>
      <c r="AD291">
        <v>11114</v>
      </c>
      <c r="AE291">
        <v>12582</v>
      </c>
      <c r="AF291">
        <v>3706</v>
      </c>
      <c r="AG291">
        <v>373097</v>
      </c>
      <c r="AH291">
        <v>502259</v>
      </c>
      <c r="AI291">
        <v>555353</v>
      </c>
      <c r="AJ291">
        <v>48612</v>
      </c>
      <c r="AK291">
        <v>10939</v>
      </c>
      <c r="AL291">
        <v>6700</v>
      </c>
      <c r="AM291">
        <v>15085</v>
      </c>
      <c r="AN291">
        <v>4387</v>
      </c>
      <c r="AO291">
        <v>7886</v>
      </c>
      <c r="AP291">
        <v>404</v>
      </c>
      <c r="AQ291">
        <v>7668</v>
      </c>
      <c r="AR291" s="6">
        <v>1.42</v>
      </c>
      <c r="AS291" s="6" t="s">
        <v>52</v>
      </c>
      <c r="AT291" t="s">
        <v>288</v>
      </c>
      <c r="AU291" t="s">
        <v>289</v>
      </c>
      <c r="AV291" s="6">
        <v>0.03</v>
      </c>
      <c r="AW291" s="6" t="s">
        <v>5825</v>
      </c>
    </row>
    <row r="292" spans="1:49">
      <c r="A292">
        <v>5903116703</v>
      </c>
      <c r="B292">
        <v>248</v>
      </c>
      <c r="C292" t="s">
        <v>710</v>
      </c>
      <c r="D292">
        <v>5903116703</v>
      </c>
      <c r="E292" s="10">
        <v>1155958063910</v>
      </c>
      <c r="F292" s="8" t="s">
        <v>711</v>
      </c>
      <c r="G292" s="7">
        <v>42200</v>
      </c>
      <c r="H292">
        <v>9</v>
      </c>
      <c r="I292" t="s">
        <v>73</v>
      </c>
      <c r="J292" t="s">
        <v>5214</v>
      </c>
      <c r="K292" t="s">
        <v>5214</v>
      </c>
      <c r="L292" t="s">
        <v>714</v>
      </c>
      <c r="M292">
        <v>10</v>
      </c>
      <c r="R292">
        <v>10733</v>
      </c>
      <c r="S292">
        <v>15460</v>
      </c>
      <c r="T292">
        <v>17318</v>
      </c>
      <c r="U292">
        <v>25568</v>
      </c>
      <c r="V292">
        <v>23222</v>
      </c>
      <c r="W292">
        <v>8570</v>
      </c>
      <c r="X292">
        <v>10758</v>
      </c>
      <c r="Y292">
        <v>15686</v>
      </c>
      <c r="Z292">
        <v>20422</v>
      </c>
      <c r="AA292">
        <v>18975</v>
      </c>
      <c r="AB292">
        <v>8570</v>
      </c>
      <c r="AC292">
        <v>4000</v>
      </c>
      <c r="AD292">
        <v>815</v>
      </c>
      <c r="AE292">
        <v>4019</v>
      </c>
      <c r="AF292">
        <v>3319</v>
      </c>
      <c r="AG292">
        <v>1553</v>
      </c>
      <c r="AH292">
        <v>6442</v>
      </c>
      <c r="AI292">
        <v>6747</v>
      </c>
      <c r="AJ292">
        <v>5646</v>
      </c>
      <c r="AK292">
        <v>8564</v>
      </c>
      <c r="AL292">
        <v>18401</v>
      </c>
      <c r="AM292">
        <v>17617</v>
      </c>
      <c r="AN292">
        <v>17310</v>
      </c>
      <c r="AO292">
        <v>23596</v>
      </c>
      <c r="AP292">
        <v>21440</v>
      </c>
      <c r="AQ292">
        <v>890</v>
      </c>
      <c r="AR292" s="6">
        <v>2.16</v>
      </c>
      <c r="AS292" s="6" t="s">
        <v>52</v>
      </c>
      <c r="AT292" t="s">
        <v>715</v>
      </c>
      <c r="AU292" t="s">
        <v>82</v>
      </c>
      <c r="AV292" s="6">
        <v>5.51</v>
      </c>
      <c r="AW292" s="6" t="s">
        <v>5826</v>
      </c>
    </row>
    <row r="293" spans="1:49">
      <c r="A293">
        <v>7721851353</v>
      </c>
      <c r="B293">
        <v>163</v>
      </c>
      <c r="C293" t="s">
        <v>730</v>
      </c>
      <c r="D293">
        <v>7721851353</v>
      </c>
      <c r="E293" s="10">
        <v>5147746313699</v>
      </c>
      <c r="F293" s="8" t="s">
        <v>731</v>
      </c>
      <c r="G293" s="7">
        <v>41949</v>
      </c>
      <c r="H293">
        <v>10</v>
      </c>
      <c r="I293" t="s">
        <v>73</v>
      </c>
      <c r="J293" t="s">
        <v>74</v>
      </c>
      <c r="K293" t="s">
        <v>5215</v>
      </c>
      <c r="L293" t="s">
        <v>733</v>
      </c>
      <c r="M293">
        <v>595.65</v>
      </c>
      <c r="R293">
        <v>156799</v>
      </c>
      <c r="S293">
        <v>87389</v>
      </c>
      <c r="T293">
        <v>66273</v>
      </c>
      <c r="U293">
        <v>61011</v>
      </c>
      <c r="V293">
        <v>23198</v>
      </c>
      <c r="W293">
        <v>115228</v>
      </c>
      <c r="X293">
        <v>84257</v>
      </c>
      <c r="Y293">
        <v>63997</v>
      </c>
      <c r="Z293">
        <v>29290</v>
      </c>
      <c r="AA293">
        <v>8821</v>
      </c>
      <c r="AB293">
        <v>115228</v>
      </c>
      <c r="AC293">
        <v>3278</v>
      </c>
      <c r="AD293">
        <v>2239</v>
      </c>
      <c r="AE293">
        <v>272</v>
      </c>
      <c r="AF293">
        <v>334</v>
      </c>
      <c r="AG293">
        <v>187078</v>
      </c>
      <c r="AH293">
        <v>190960</v>
      </c>
      <c r="AI293">
        <v>204698</v>
      </c>
      <c r="AJ293">
        <v>236039</v>
      </c>
      <c r="AK293">
        <v>231766</v>
      </c>
      <c r="AL293">
        <v>25997</v>
      </c>
      <c r="AM293">
        <v>7534</v>
      </c>
      <c r="AN293">
        <v>5539</v>
      </c>
      <c r="AO293">
        <v>8817</v>
      </c>
      <c r="AP293">
        <v>8817</v>
      </c>
      <c r="AQ293">
        <v>166053</v>
      </c>
      <c r="AR293" s="6">
        <v>0.15</v>
      </c>
      <c r="AS293" s="6" t="s">
        <v>52</v>
      </c>
      <c r="AT293" t="s">
        <v>734</v>
      </c>
      <c r="AU293" t="s">
        <v>735</v>
      </c>
      <c r="AV293" s="6">
        <v>1.24</v>
      </c>
      <c r="AW293" s="6" t="s">
        <v>6038</v>
      </c>
    </row>
    <row r="294" spans="1:49">
      <c r="A294">
        <v>5904369714</v>
      </c>
      <c r="B294">
        <v>263</v>
      </c>
      <c r="C294" t="s">
        <v>1496</v>
      </c>
      <c r="D294">
        <v>5904369714</v>
      </c>
      <c r="E294" s="10">
        <v>1185958071694</v>
      </c>
      <c r="F294" s="8" t="s">
        <v>1497</v>
      </c>
      <c r="G294" s="7">
        <v>43461</v>
      </c>
      <c r="H294">
        <v>6</v>
      </c>
      <c r="I294" t="s">
        <v>73</v>
      </c>
      <c r="J294" t="s">
        <v>5216</v>
      </c>
      <c r="K294" t="s">
        <v>5216</v>
      </c>
      <c r="L294" t="s">
        <v>1500</v>
      </c>
      <c r="M294">
        <v>10</v>
      </c>
      <c r="R294">
        <v>35515</v>
      </c>
      <c r="S294">
        <v>42333</v>
      </c>
      <c r="T294">
        <v>28170</v>
      </c>
      <c r="U294">
        <v>22728</v>
      </c>
      <c r="V294">
        <v>22980</v>
      </c>
      <c r="W294">
        <v>24743</v>
      </c>
      <c r="X294">
        <v>303</v>
      </c>
      <c r="Y294">
        <v>148</v>
      </c>
      <c r="Z294">
        <v>143</v>
      </c>
      <c r="AA294">
        <v>153</v>
      </c>
      <c r="AB294">
        <v>24743</v>
      </c>
      <c r="AC294">
        <v>40487</v>
      </c>
      <c r="AD294">
        <v>27221</v>
      </c>
      <c r="AE294">
        <v>21619</v>
      </c>
      <c r="AF294">
        <v>21449</v>
      </c>
      <c r="AG294">
        <v>0</v>
      </c>
      <c r="AH294">
        <v>0</v>
      </c>
      <c r="AI294">
        <v>0</v>
      </c>
      <c r="AJ294">
        <v>0</v>
      </c>
      <c r="AK294">
        <v>0</v>
      </c>
      <c r="AL294">
        <v>38036</v>
      </c>
      <c r="AM294">
        <v>30440</v>
      </c>
      <c r="AN294">
        <v>29221</v>
      </c>
      <c r="AO294">
        <v>28350</v>
      </c>
      <c r="AP294">
        <v>27449</v>
      </c>
      <c r="AQ294">
        <v>0</v>
      </c>
      <c r="AR294" s="6">
        <v>0.65</v>
      </c>
      <c r="AS294" s="6" t="s">
        <v>52</v>
      </c>
      <c r="AT294" t="s">
        <v>1501</v>
      </c>
      <c r="AU294" t="s">
        <v>1502</v>
      </c>
      <c r="AV294" s="6" t="s">
        <v>74</v>
      </c>
      <c r="AW294" s="6" t="s">
        <v>5827</v>
      </c>
    </row>
    <row r="295" spans="1:49">
      <c r="A295">
        <v>6821000354</v>
      </c>
      <c r="B295">
        <v>262</v>
      </c>
      <c r="C295" t="s">
        <v>1503</v>
      </c>
      <c r="D295">
        <v>6821000354</v>
      </c>
      <c r="E295" s="10">
        <v>1196820000860</v>
      </c>
      <c r="F295" s="8" t="s">
        <v>1504</v>
      </c>
      <c r="G295" s="7">
        <v>43496</v>
      </c>
      <c r="H295">
        <v>6</v>
      </c>
      <c r="I295" t="s">
        <v>73</v>
      </c>
      <c r="J295" t="s">
        <v>5217</v>
      </c>
      <c r="K295" t="s">
        <v>5217</v>
      </c>
      <c r="L295" t="s">
        <v>1507</v>
      </c>
      <c r="M295">
        <v>10</v>
      </c>
      <c r="R295">
        <v>528</v>
      </c>
      <c r="S295">
        <v>4174</v>
      </c>
      <c r="T295">
        <v>17704</v>
      </c>
      <c r="U295">
        <v>22851</v>
      </c>
      <c r="V295">
        <v>22947</v>
      </c>
      <c r="W295">
        <v>660</v>
      </c>
      <c r="X295">
        <v>4780</v>
      </c>
      <c r="Y295">
        <v>14951</v>
      </c>
      <c r="Z295">
        <v>17940</v>
      </c>
      <c r="AA295">
        <v>15808</v>
      </c>
      <c r="AB295">
        <v>660</v>
      </c>
      <c r="AC295">
        <v>-784</v>
      </c>
      <c r="AD295">
        <v>2288</v>
      </c>
      <c r="AE295">
        <v>4202</v>
      </c>
      <c r="AF295">
        <v>6481</v>
      </c>
      <c r="AG295">
        <v>0</v>
      </c>
      <c r="AH295">
        <v>0</v>
      </c>
      <c r="AI295">
        <v>1330</v>
      </c>
      <c r="AJ295">
        <v>1750</v>
      </c>
      <c r="AK295">
        <v>1288</v>
      </c>
      <c r="AL295">
        <v>78869</v>
      </c>
      <c r="AM295">
        <v>220935</v>
      </c>
      <c r="AN295">
        <v>299996</v>
      </c>
      <c r="AO295">
        <v>313966</v>
      </c>
      <c r="AP295">
        <v>305941</v>
      </c>
      <c r="AQ295">
        <v>795</v>
      </c>
      <c r="AR295" s="6">
        <v>43.46</v>
      </c>
      <c r="AS295" s="6" t="s">
        <v>52</v>
      </c>
      <c r="AT295" t="s">
        <v>1508</v>
      </c>
      <c r="AU295" t="s">
        <v>1509</v>
      </c>
      <c r="AV295" s="6">
        <v>0.97</v>
      </c>
      <c r="AW295" s="6" t="s">
        <v>5828</v>
      </c>
    </row>
    <row r="296" spans="1:49">
      <c r="A296">
        <v>7804581580</v>
      </c>
      <c r="B296">
        <v>218</v>
      </c>
      <c r="C296" t="s">
        <v>697</v>
      </c>
      <c r="D296">
        <v>7804581580</v>
      </c>
      <c r="E296" s="10">
        <v>1167847425283</v>
      </c>
      <c r="F296" s="8" t="s">
        <v>698</v>
      </c>
      <c r="G296" s="7">
        <v>42676</v>
      </c>
      <c r="H296">
        <v>8</v>
      </c>
      <c r="I296" t="s">
        <v>73</v>
      </c>
      <c r="J296" t="s">
        <v>5219</v>
      </c>
      <c r="K296" t="s">
        <v>5218</v>
      </c>
      <c r="L296" t="s">
        <v>701</v>
      </c>
      <c r="M296">
        <v>10040</v>
      </c>
      <c r="R296">
        <v>13685</v>
      </c>
      <c r="S296">
        <v>38157</v>
      </c>
      <c r="T296">
        <v>53707</v>
      </c>
      <c r="U296">
        <v>34566</v>
      </c>
      <c r="V296">
        <v>22894</v>
      </c>
      <c r="W296">
        <v>11932</v>
      </c>
      <c r="X296">
        <v>4261</v>
      </c>
      <c r="Y296">
        <v>1201</v>
      </c>
      <c r="Z296">
        <v>1278</v>
      </c>
      <c r="AA296">
        <v>4773</v>
      </c>
      <c r="AB296">
        <v>11932</v>
      </c>
      <c r="AC296">
        <v>32582</v>
      </c>
      <c r="AD296">
        <v>48652</v>
      </c>
      <c r="AE296">
        <v>30887</v>
      </c>
      <c r="AF296">
        <v>16155</v>
      </c>
      <c r="AG296">
        <v>3960</v>
      </c>
      <c r="AH296">
        <v>3960</v>
      </c>
      <c r="AI296">
        <v>3960</v>
      </c>
      <c r="AJ296">
        <v>3960</v>
      </c>
      <c r="AK296">
        <v>3960</v>
      </c>
      <c r="AL296">
        <v>13802</v>
      </c>
      <c r="AM296">
        <v>25267</v>
      </c>
      <c r="AN296">
        <v>22453</v>
      </c>
      <c r="AO296">
        <v>21704</v>
      </c>
      <c r="AP296">
        <v>12200</v>
      </c>
      <c r="AQ296">
        <v>0</v>
      </c>
      <c r="AR296" s="6">
        <v>1.67</v>
      </c>
      <c r="AS296" s="6" t="s">
        <v>52</v>
      </c>
      <c r="AT296" t="s">
        <v>702</v>
      </c>
      <c r="AU296" t="s">
        <v>703</v>
      </c>
      <c r="AV296" s="6">
        <v>1</v>
      </c>
      <c r="AW296" s="6" t="s">
        <v>5829</v>
      </c>
    </row>
    <row r="297" spans="1:49">
      <c r="A297">
        <v>5907998189</v>
      </c>
      <c r="B297">
        <v>270</v>
      </c>
      <c r="C297" t="s">
        <v>331</v>
      </c>
      <c r="D297">
        <v>5907998189</v>
      </c>
      <c r="E297" s="10">
        <v>1145958042702</v>
      </c>
      <c r="F297" s="8" t="s">
        <v>332</v>
      </c>
      <c r="G297" s="7">
        <v>41864</v>
      </c>
      <c r="H297">
        <v>10</v>
      </c>
      <c r="I297" t="s">
        <v>73</v>
      </c>
      <c r="J297" t="s">
        <v>5221</v>
      </c>
      <c r="K297" t="s">
        <v>5220</v>
      </c>
      <c r="L297" t="s">
        <v>335</v>
      </c>
      <c r="M297">
        <v>10</v>
      </c>
      <c r="R297">
        <v>16749</v>
      </c>
      <c r="S297">
        <v>24810</v>
      </c>
      <c r="T297">
        <v>23181</v>
      </c>
      <c r="U297">
        <v>19986</v>
      </c>
      <c r="V297">
        <v>22756</v>
      </c>
      <c r="W297">
        <v>9958</v>
      </c>
      <c r="X297">
        <v>23104</v>
      </c>
      <c r="Y297">
        <v>18454</v>
      </c>
      <c r="Z297">
        <v>18505</v>
      </c>
      <c r="AA297">
        <v>21332</v>
      </c>
      <c r="AB297">
        <v>9958</v>
      </c>
      <c r="AC297">
        <v>608</v>
      </c>
      <c r="AD297">
        <v>3399</v>
      </c>
      <c r="AE297">
        <v>459</v>
      </c>
      <c r="AF297">
        <v>230</v>
      </c>
      <c r="AG297">
        <v>0</v>
      </c>
      <c r="AH297">
        <v>0</v>
      </c>
      <c r="AI297">
        <v>0</v>
      </c>
      <c r="AJ297">
        <v>0</v>
      </c>
      <c r="AK297">
        <v>0</v>
      </c>
      <c r="AL297">
        <v>51633</v>
      </c>
      <c r="AM297">
        <v>48745</v>
      </c>
      <c r="AN297">
        <v>56787</v>
      </c>
      <c r="AO297">
        <v>67480</v>
      </c>
      <c r="AP297">
        <v>61482</v>
      </c>
      <c r="AQ297">
        <v>9115</v>
      </c>
      <c r="AR297" s="6">
        <v>1.36</v>
      </c>
      <c r="AS297" s="6" t="s">
        <v>52</v>
      </c>
      <c r="AT297" t="s">
        <v>336</v>
      </c>
      <c r="AU297" t="s">
        <v>82</v>
      </c>
      <c r="AV297" s="6" t="s">
        <v>74</v>
      </c>
      <c r="AW297" s="6" t="s">
        <v>5830</v>
      </c>
    </row>
    <row r="298" spans="1:49">
      <c r="A298">
        <v>3662252862</v>
      </c>
      <c r="B298">
        <v>176</v>
      </c>
      <c r="C298" t="s">
        <v>1030</v>
      </c>
      <c r="D298">
        <v>3662252862</v>
      </c>
      <c r="E298" s="10">
        <v>1173668043801</v>
      </c>
      <c r="F298" s="8" t="s">
        <v>1031</v>
      </c>
      <c r="G298" s="7">
        <v>42961</v>
      </c>
      <c r="H298">
        <v>7</v>
      </c>
      <c r="I298" t="s">
        <v>73</v>
      </c>
      <c r="J298" t="s">
        <v>5222</v>
      </c>
      <c r="K298" t="s">
        <v>5222</v>
      </c>
      <c r="L298" t="s">
        <v>1034</v>
      </c>
      <c r="M298">
        <v>10</v>
      </c>
      <c r="R298">
        <v>31091</v>
      </c>
      <c r="S298">
        <v>31786</v>
      </c>
      <c r="T298">
        <v>20424</v>
      </c>
      <c r="U298">
        <v>50759</v>
      </c>
      <c r="V298">
        <v>22742</v>
      </c>
      <c r="W298">
        <v>30164</v>
      </c>
      <c r="X298">
        <v>29963</v>
      </c>
      <c r="Y298">
        <v>21782</v>
      </c>
      <c r="Z298">
        <v>50027</v>
      </c>
      <c r="AA298">
        <v>21828</v>
      </c>
      <c r="AB298">
        <v>30164</v>
      </c>
      <c r="AC298">
        <v>379</v>
      </c>
      <c r="AD298">
        <v>-1819</v>
      </c>
      <c r="AE298">
        <v>312</v>
      </c>
      <c r="AF298">
        <v>608</v>
      </c>
      <c r="AG298">
        <v>0</v>
      </c>
      <c r="AH298">
        <v>0</v>
      </c>
      <c r="AI298">
        <v>0</v>
      </c>
      <c r="AJ298">
        <v>0</v>
      </c>
      <c r="AK298">
        <v>0</v>
      </c>
      <c r="AL298">
        <v>56139</v>
      </c>
      <c r="AM298">
        <v>79825</v>
      </c>
      <c r="AN298">
        <v>82003</v>
      </c>
      <c r="AO298">
        <v>74489</v>
      </c>
      <c r="AP298">
        <v>67125</v>
      </c>
      <c r="AQ298">
        <v>20875</v>
      </c>
      <c r="AR298" s="6">
        <v>0.73</v>
      </c>
      <c r="AS298" s="6" t="s">
        <v>52</v>
      </c>
      <c r="AT298" t="s">
        <v>1035</v>
      </c>
      <c r="AU298" t="s">
        <v>1036</v>
      </c>
      <c r="AV298" s="6" t="s">
        <v>74</v>
      </c>
      <c r="AW298" s="6" t="s">
        <v>5831</v>
      </c>
    </row>
    <row r="299" spans="1:49">
      <c r="A299">
        <v>1832032790</v>
      </c>
      <c r="B299">
        <v>244</v>
      </c>
      <c r="C299" t="s">
        <v>1723</v>
      </c>
      <c r="D299">
        <v>1832032790</v>
      </c>
      <c r="E299" s="10">
        <v>1021801436007</v>
      </c>
      <c r="F299" s="8" t="s">
        <v>1724</v>
      </c>
      <c r="G299" s="7">
        <v>37522</v>
      </c>
      <c r="H299">
        <v>22</v>
      </c>
      <c r="I299" t="s">
        <v>73</v>
      </c>
      <c r="J299" t="s">
        <v>5223</v>
      </c>
      <c r="K299" t="s">
        <v>5223</v>
      </c>
      <c r="L299" t="s">
        <v>1727</v>
      </c>
      <c r="M299">
        <v>10</v>
      </c>
      <c r="R299">
        <v>889</v>
      </c>
      <c r="S299">
        <v>12</v>
      </c>
      <c r="T299">
        <v>693</v>
      </c>
      <c r="U299">
        <v>25976</v>
      </c>
      <c r="V299">
        <v>22705</v>
      </c>
      <c r="W299">
        <v>13612</v>
      </c>
      <c r="X299">
        <v>9896</v>
      </c>
      <c r="Y299">
        <v>24039</v>
      </c>
      <c r="Z299">
        <v>23306</v>
      </c>
      <c r="AA299">
        <v>20717</v>
      </c>
      <c r="AB299">
        <v>13612</v>
      </c>
      <c r="AC299">
        <v>54597</v>
      </c>
      <c r="AD299">
        <v>7998</v>
      </c>
      <c r="AE299">
        <v>-3569</v>
      </c>
      <c r="AF299">
        <v>-7071</v>
      </c>
      <c r="AG299">
        <v>110</v>
      </c>
      <c r="AH299">
        <v>1</v>
      </c>
      <c r="AI299">
        <v>5027</v>
      </c>
      <c r="AJ299">
        <v>9708</v>
      </c>
      <c r="AK299">
        <v>9705</v>
      </c>
      <c r="AL299">
        <v>237527</v>
      </c>
      <c r="AM299">
        <v>288755</v>
      </c>
      <c r="AN299">
        <v>285724</v>
      </c>
      <c r="AO299">
        <v>272720</v>
      </c>
      <c r="AP299">
        <v>272720</v>
      </c>
      <c r="AQ299">
        <v>0</v>
      </c>
      <c r="AR299" s="6">
        <v>25.54</v>
      </c>
      <c r="AS299" s="6" t="s">
        <v>52</v>
      </c>
      <c r="AT299" t="s">
        <v>1728</v>
      </c>
      <c r="AU299" t="s">
        <v>1729</v>
      </c>
      <c r="AV299" s="6">
        <v>88.23</v>
      </c>
      <c r="AW299" s="6" t="s">
        <v>6051</v>
      </c>
    </row>
    <row r="300" spans="1:49">
      <c r="A300">
        <v>6685140617</v>
      </c>
      <c r="B300">
        <v>300</v>
      </c>
      <c r="C300" t="s">
        <v>2688</v>
      </c>
      <c r="D300">
        <v>6685140617</v>
      </c>
      <c r="E300" s="10">
        <v>1176658093963</v>
      </c>
      <c r="F300" s="8" t="s">
        <v>2689</v>
      </c>
      <c r="G300" s="7">
        <v>43005</v>
      </c>
      <c r="H300">
        <v>7</v>
      </c>
      <c r="I300" t="s">
        <v>73</v>
      </c>
      <c r="J300" t="s">
        <v>5225</v>
      </c>
      <c r="K300" t="s">
        <v>5224</v>
      </c>
      <c r="L300" t="s">
        <v>2692</v>
      </c>
      <c r="M300">
        <v>12000</v>
      </c>
      <c r="R300">
        <v>0</v>
      </c>
      <c r="S300">
        <v>6459</v>
      </c>
      <c r="T300">
        <v>13670</v>
      </c>
      <c r="U300">
        <v>22504</v>
      </c>
      <c r="V300">
        <v>22665</v>
      </c>
      <c r="W300">
        <v>13</v>
      </c>
      <c r="X300">
        <v>4476</v>
      </c>
      <c r="Y300">
        <v>11572</v>
      </c>
      <c r="Z300">
        <v>14394</v>
      </c>
      <c r="AA300">
        <v>15108</v>
      </c>
      <c r="AB300">
        <v>13</v>
      </c>
      <c r="AC300">
        <v>1586</v>
      </c>
      <c r="AD300">
        <v>1678</v>
      </c>
      <c r="AE300">
        <v>6488</v>
      </c>
      <c r="AF300">
        <v>5854</v>
      </c>
      <c r="AG300">
        <v>0</v>
      </c>
      <c r="AH300">
        <v>0</v>
      </c>
      <c r="AI300">
        <v>0</v>
      </c>
      <c r="AJ300">
        <v>0</v>
      </c>
      <c r="AK300">
        <v>0</v>
      </c>
      <c r="AL300">
        <v>11499</v>
      </c>
      <c r="AM300">
        <v>663419</v>
      </c>
      <c r="AN300">
        <v>640469</v>
      </c>
      <c r="AO300">
        <v>628024</v>
      </c>
      <c r="AP300">
        <v>611129</v>
      </c>
      <c r="AQ300">
        <v>0</v>
      </c>
      <c r="AR300" s="6">
        <v>3.51</v>
      </c>
      <c r="AS300" s="6" t="s">
        <v>52</v>
      </c>
      <c r="AT300" t="s">
        <v>2693</v>
      </c>
      <c r="AU300" t="s">
        <v>2694</v>
      </c>
      <c r="AV300" s="6" t="s">
        <v>74</v>
      </c>
      <c r="AW300" s="6" t="s">
        <v>5832</v>
      </c>
    </row>
    <row r="301" spans="1:49">
      <c r="A301">
        <v>2130208814</v>
      </c>
      <c r="B301">
        <v>267</v>
      </c>
      <c r="C301" t="s">
        <v>1556</v>
      </c>
      <c r="D301">
        <v>2130208814</v>
      </c>
      <c r="E301" s="10">
        <v>1192130003152</v>
      </c>
      <c r="F301" s="8" t="s">
        <v>1557</v>
      </c>
      <c r="G301" s="7">
        <v>43521</v>
      </c>
      <c r="H301">
        <v>6</v>
      </c>
      <c r="I301" t="s">
        <v>73</v>
      </c>
      <c r="J301" t="s">
        <v>5226</v>
      </c>
      <c r="K301" t="s">
        <v>5226</v>
      </c>
      <c r="L301" t="s">
        <v>1560</v>
      </c>
      <c r="M301">
        <v>10</v>
      </c>
      <c r="R301">
        <v>2682</v>
      </c>
      <c r="S301">
        <v>5170</v>
      </c>
      <c r="T301">
        <v>13262</v>
      </c>
      <c r="U301">
        <v>21350</v>
      </c>
      <c r="V301">
        <v>22073</v>
      </c>
      <c r="W301">
        <v>615</v>
      </c>
      <c r="X301">
        <v>561</v>
      </c>
      <c r="Y301">
        <v>1882</v>
      </c>
      <c r="Z301">
        <v>49199</v>
      </c>
      <c r="AA301">
        <v>19768</v>
      </c>
      <c r="AB301">
        <v>615</v>
      </c>
      <c r="AC301">
        <v>4609</v>
      </c>
      <c r="AD301">
        <v>11380</v>
      </c>
      <c r="AE301">
        <v>-28836</v>
      </c>
      <c r="AF301">
        <v>986</v>
      </c>
      <c r="AG301">
        <v>0</v>
      </c>
      <c r="AH301">
        <v>0</v>
      </c>
      <c r="AI301">
        <v>0</v>
      </c>
      <c r="AJ301">
        <v>0</v>
      </c>
      <c r="AK301">
        <v>0</v>
      </c>
      <c r="AL301">
        <v>92679</v>
      </c>
      <c r="AM301">
        <v>305277</v>
      </c>
      <c r="AN301">
        <v>435773</v>
      </c>
      <c r="AO301">
        <v>257</v>
      </c>
      <c r="AP301">
        <v>13600</v>
      </c>
      <c r="AQ301">
        <v>24178</v>
      </c>
      <c r="AR301" s="6">
        <v>8.23</v>
      </c>
      <c r="AS301" s="6" t="s">
        <v>52</v>
      </c>
      <c r="AT301" t="s">
        <v>1561</v>
      </c>
      <c r="AU301" t="s">
        <v>1562</v>
      </c>
      <c r="AV301" s="6" t="s">
        <v>74</v>
      </c>
      <c r="AW301" s="6" t="s">
        <v>5833</v>
      </c>
    </row>
    <row r="302" spans="1:49">
      <c r="A302">
        <v>7713743435</v>
      </c>
      <c r="B302">
        <v>265</v>
      </c>
      <c r="C302" t="s">
        <v>2964</v>
      </c>
      <c r="D302">
        <v>7713743435</v>
      </c>
      <c r="E302" s="10">
        <v>1127746132832</v>
      </c>
      <c r="F302" s="8" t="s">
        <v>2965</v>
      </c>
      <c r="G302" s="7">
        <v>40967</v>
      </c>
      <c r="H302">
        <v>13</v>
      </c>
      <c r="I302" t="s">
        <v>73</v>
      </c>
      <c r="J302" t="s">
        <v>5228</v>
      </c>
      <c r="K302" t="s">
        <v>5227</v>
      </c>
      <c r="L302" t="s">
        <v>2968</v>
      </c>
      <c r="M302">
        <v>10910</v>
      </c>
      <c r="R302">
        <v>0</v>
      </c>
      <c r="S302">
        <v>3706</v>
      </c>
      <c r="T302">
        <v>16336</v>
      </c>
      <c r="U302">
        <v>22162</v>
      </c>
      <c r="V302">
        <v>21987</v>
      </c>
      <c r="W302">
        <v>0</v>
      </c>
      <c r="X302">
        <v>968</v>
      </c>
      <c r="Y302">
        <v>10812</v>
      </c>
      <c r="Z302">
        <v>21949</v>
      </c>
      <c r="AA302">
        <v>21264</v>
      </c>
      <c r="AB302">
        <v>0</v>
      </c>
      <c r="AC302">
        <v>2191</v>
      </c>
      <c r="AD302">
        <v>4419</v>
      </c>
      <c r="AE302">
        <v>171</v>
      </c>
      <c r="AF302">
        <v>88</v>
      </c>
      <c r="AG302">
        <v>0</v>
      </c>
      <c r="AH302">
        <v>0</v>
      </c>
      <c r="AI302">
        <v>0</v>
      </c>
      <c r="AJ302">
        <v>0</v>
      </c>
      <c r="AK302">
        <v>0</v>
      </c>
      <c r="AL302">
        <v>47915</v>
      </c>
      <c r="AM302">
        <v>14904</v>
      </c>
      <c r="AN302">
        <v>21505</v>
      </c>
      <c r="AO302">
        <v>89293</v>
      </c>
      <c r="AP302">
        <v>452718</v>
      </c>
      <c r="AQ302">
        <v>128812</v>
      </c>
      <c r="AR302" s="6">
        <v>5.93</v>
      </c>
      <c r="AS302" s="6" t="s">
        <v>52</v>
      </c>
      <c r="AT302" t="s">
        <v>2969</v>
      </c>
      <c r="AU302" t="s">
        <v>2970</v>
      </c>
      <c r="AV302" s="6" t="s">
        <v>74</v>
      </c>
      <c r="AW302" s="6" t="s">
        <v>5834</v>
      </c>
    </row>
    <row r="303" spans="1:49">
      <c r="A303">
        <v>7603071727</v>
      </c>
      <c r="B303">
        <v>272</v>
      </c>
      <c r="C303" t="s">
        <v>2736</v>
      </c>
      <c r="D303">
        <v>7603071727</v>
      </c>
      <c r="E303" s="10">
        <v>1197627004860</v>
      </c>
      <c r="F303" s="8" t="s">
        <v>2737</v>
      </c>
      <c r="G303" s="7">
        <v>43517</v>
      </c>
      <c r="H303">
        <v>6</v>
      </c>
      <c r="I303" t="s">
        <v>73</v>
      </c>
      <c r="J303" t="s">
        <v>5229</v>
      </c>
      <c r="K303" t="s">
        <v>5172</v>
      </c>
      <c r="L303" t="s">
        <v>2739</v>
      </c>
      <c r="M303">
        <v>10</v>
      </c>
      <c r="R303">
        <v>0</v>
      </c>
      <c r="S303">
        <v>12130</v>
      </c>
      <c r="T303">
        <v>15542</v>
      </c>
      <c r="U303">
        <v>19222</v>
      </c>
      <c r="V303">
        <v>21441</v>
      </c>
      <c r="W303">
        <v>1</v>
      </c>
      <c r="X303">
        <v>3114</v>
      </c>
      <c r="Y303">
        <v>16116</v>
      </c>
      <c r="Z303">
        <v>16321</v>
      </c>
      <c r="AA303">
        <v>14867</v>
      </c>
      <c r="AB303">
        <v>1</v>
      </c>
      <c r="AC303">
        <v>8084</v>
      </c>
      <c r="AD303">
        <v>-7301</v>
      </c>
      <c r="AE303">
        <v>-5014</v>
      </c>
      <c r="AF303">
        <v>-4687</v>
      </c>
      <c r="AG303">
        <v>0</v>
      </c>
      <c r="AH303">
        <v>14594</v>
      </c>
      <c r="AI303">
        <v>0</v>
      </c>
      <c r="AJ303">
        <v>4614</v>
      </c>
      <c r="AK303">
        <v>1850</v>
      </c>
      <c r="AL303">
        <v>0</v>
      </c>
      <c r="AM303">
        <v>27362</v>
      </c>
      <c r="AN303">
        <v>46928</v>
      </c>
      <c r="AO303">
        <v>85192</v>
      </c>
      <c r="AP303">
        <v>74000</v>
      </c>
      <c r="AQ303">
        <v>10839</v>
      </c>
      <c r="AR303" s="6">
        <v>1.77</v>
      </c>
      <c r="AS303" s="6" t="s">
        <v>52</v>
      </c>
      <c r="AT303" t="s">
        <v>2740</v>
      </c>
      <c r="AU303" t="s">
        <v>2741</v>
      </c>
      <c r="AV303" s="6">
        <v>0.13</v>
      </c>
      <c r="AW303" s="6" t="s">
        <v>5835</v>
      </c>
    </row>
    <row r="304" spans="1:49">
      <c r="A304">
        <v>7104085442</v>
      </c>
      <c r="B304">
        <v>394</v>
      </c>
      <c r="C304" t="s">
        <v>2944</v>
      </c>
      <c r="D304">
        <v>7104085442</v>
      </c>
      <c r="E304" s="10">
        <v>1207100012096</v>
      </c>
      <c r="F304" s="8" t="s">
        <v>2945</v>
      </c>
      <c r="G304" s="7">
        <v>44127</v>
      </c>
      <c r="H304">
        <v>4</v>
      </c>
      <c r="I304" t="s">
        <v>44</v>
      </c>
      <c r="J304" t="s">
        <v>5231</v>
      </c>
      <c r="K304" t="s">
        <v>5230</v>
      </c>
      <c r="L304" t="s">
        <v>2948</v>
      </c>
      <c r="M304">
        <v>10500</v>
      </c>
      <c r="R304">
        <v>0</v>
      </c>
      <c r="S304">
        <v>1652</v>
      </c>
      <c r="T304">
        <v>1234</v>
      </c>
      <c r="U304">
        <v>3879</v>
      </c>
      <c r="V304">
        <v>21345</v>
      </c>
      <c r="W304">
        <v>0</v>
      </c>
      <c r="X304">
        <v>1988</v>
      </c>
      <c r="Y304">
        <v>1178</v>
      </c>
      <c r="Z304">
        <v>3662</v>
      </c>
      <c r="AA304">
        <v>16427</v>
      </c>
      <c r="AB304">
        <v>0</v>
      </c>
      <c r="AC304">
        <v>-344</v>
      </c>
      <c r="AD304">
        <v>19</v>
      </c>
      <c r="AE304">
        <v>101</v>
      </c>
      <c r="AF304">
        <v>4143</v>
      </c>
      <c r="AG304">
        <v>0</v>
      </c>
      <c r="AH304">
        <v>0</v>
      </c>
      <c r="AI304">
        <v>0</v>
      </c>
      <c r="AJ304">
        <v>153</v>
      </c>
      <c r="AK304">
        <v>121</v>
      </c>
      <c r="AL304">
        <v>0</v>
      </c>
      <c r="AM304">
        <v>7246</v>
      </c>
      <c r="AN304">
        <v>9526</v>
      </c>
      <c r="AO304">
        <v>19385</v>
      </c>
      <c r="AP304">
        <v>71405</v>
      </c>
      <c r="AQ304">
        <v>57100</v>
      </c>
      <c r="AR304" s="6">
        <v>12.92</v>
      </c>
      <c r="AS304" s="6" t="s">
        <v>52</v>
      </c>
      <c r="AT304" t="s">
        <v>2949</v>
      </c>
      <c r="AU304" t="s">
        <v>2950</v>
      </c>
      <c r="AV304" s="6">
        <v>0.79</v>
      </c>
      <c r="AW304" s="6" t="s">
        <v>5836</v>
      </c>
    </row>
    <row r="305" spans="1:49">
      <c r="A305">
        <v>5024184814</v>
      </c>
      <c r="B305">
        <v>151</v>
      </c>
      <c r="C305" t="s">
        <v>1361</v>
      </c>
      <c r="D305">
        <v>5024184814</v>
      </c>
      <c r="E305" s="10">
        <v>1185053007611</v>
      </c>
      <c r="F305" s="8" t="s">
        <v>1362</v>
      </c>
      <c r="G305" s="7">
        <v>43216</v>
      </c>
      <c r="H305">
        <v>6</v>
      </c>
      <c r="I305" t="s">
        <v>73</v>
      </c>
      <c r="J305" t="s">
        <v>5233</v>
      </c>
      <c r="K305" t="s">
        <v>5232</v>
      </c>
      <c r="L305" t="s">
        <v>1365</v>
      </c>
      <c r="M305">
        <v>10</v>
      </c>
      <c r="R305">
        <v>3732</v>
      </c>
      <c r="S305">
        <v>586529</v>
      </c>
      <c r="T305">
        <v>45170</v>
      </c>
      <c r="U305">
        <v>73328</v>
      </c>
      <c r="V305">
        <v>21262</v>
      </c>
      <c r="W305">
        <v>3591</v>
      </c>
      <c r="X305">
        <v>39134</v>
      </c>
      <c r="Y305">
        <v>13772</v>
      </c>
      <c r="Z305">
        <v>25166</v>
      </c>
      <c r="AA305">
        <v>7535</v>
      </c>
      <c r="AB305">
        <v>3591</v>
      </c>
      <c r="AC305">
        <v>546552</v>
      </c>
      <c r="AD305">
        <v>30888</v>
      </c>
      <c r="AE305">
        <v>47198</v>
      </c>
      <c r="AF305">
        <v>12832</v>
      </c>
      <c r="AG305">
        <v>0</v>
      </c>
      <c r="AH305">
        <v>0</v>
      </c>
      <c r="AI305">
        <v>0</v>
      </c>
      <c r="AJ305">
        <v>0</v>
      </c>
      <c r="AK305">
        <v>0</v>
      </c>
      <c r="AL305">
        <v>99620</v>
      </c>
      <c r="AM305">
        <v>647942</v>
      </c>
      <c r="AN305">
        <v>678542</v>
      </c>
      <c r="AO305">
        <v>733412</v>
      </c>
      <c r="AP305">
        <v>28956</v>
      </c>
      <c r="AQ305">
        <v>9767</v>
      </c>
      <c r="AR305" s="6">
        <v>5.7</v>
      </c>
      <c r="AS305" s="6" t="s">
        <v>52</v>
      </c>
      <c r="AT305" t="s">
        <v>1366</v>
      </c>
      <c r="AU305" t="s">
        <v>1367</v>
      </c>
      <c r="AV305" s="6" t="s">
        <v>74</v>
      </c>
      <c r="AW305" s="6" t="s">
        <v>5837</v>
      </c>
    </row>
    <row r="306" spans="1:49">
      <c r="A306">
        <v>7842355430</v>
      </c>
      <c r="B306">
        <v>271</v>
      </c>
      <c r="C306" t="s">
        <v>257</v>
      </c>
      <c r="D306">
        <v>7842355430</v>
      </c>
      <c r="E306" s="10">
        <v>1077847215820</v>
      </c>
      <c r="F306" s="8" t="s">
        <v>258</v>
      </c>
      <c r="G306" s="7">
        <v>39170</v>
      </c>
      <c r="H306">
        <v>18</v>
      </c>
      <c r="I306" t="s">
        <v>73</v>
      </c>
      <c r="J306" t="s">
        <v>5235</v>
      </c>
      <c r="K306" t="s">
        <v>5234</v>
      </c>
      <c r="L306" t="s">
        <v>261</v>
      </c>
      <c r="M306">
        <v>100</v>
      </c>
      <c r="R306">
        <v>25379</v>
      </c>
      <c r="S306">
        <v>17886</v>
      </c>
      <c r="T306">
        <v>9436</v>
      </c>
      <c r="U306">
        <v>19356</v>
      </c>
      <c r="V306">
        <v>21005</v>
      </c>
      <c r="W306">
        <v>20773</v>
      </c>
      <c r="X306">
        <v>13662</v>
      </c>
      <c r="Y306">
        <v>9871</v>
      </c>
      <c r="Z306">
        <v>12250</v>
      </c>
      <c r="AA306">
        <v>4331</v>
      </c>
      <c r="AB306">
        <v>20773</v>
      </c>
      <c r="AC306">
        <v>3601</v>
      </c>
      <c r="AD306">
        <v>-1055</v>
      </c>
      <c r="AE306">
        <v>5563</v>
      </c>
      <c r="AF306">
        <v>15134</v>
      </c>
      <c r="AG306">
        <v>46</v>
      </c>
      <c r="AH306">
        <v>46</v>
      </c>
      <c r="AI306">
        <v>46</v>
      </c>
      <c r="AJ306">
        <v>46</v>
      </c>
      <c r="AK306">
        <v>46</v>
      </c>
      <c r="AL306">
        <v>20541</v>
      </c>
      <c r="AM306">
        <v>19337</v>
      </c>
      <c r="AN306">
        <v>29726</v>
      </c>
      <c r="AO306">
        <v>19657</v>
      </c>
      <c r="AP306">
        <v>20285</v>
      </c>
      <c r="AQ306">
        <v>1421</v>
      </c>
      <c r="AR306" s="6">
        <v>0.83</v>
      </c>
      <c r="AS306" s="6">
        <v>0</v>
      </c>
      <c r="AT306" t="s">
        <v>262</v>
      </c>
      <c r="AU306" t="s">
        <v>263</v>
      </c>
      <c r="AV306" s="6">
        <v>1</v>
      </c>
      <c r="AW306" s="6" t="s">
        <v>5838</v>
      </c>
    </row>
    <row r="307" spans="1:49">
      <c r="A307">
        <v>3443124314</v>
      </c>
      <c r="B307">
        <v>246</v>
      </c>
      <c r="C307" t="s">
        <v>1603</v>
      </c>
      <c r="D307">
        <v>3443124314</v>
      </c>
      <c r="E307" s="10">
        <v>1153443019740</v>
      </c>
      <c r="F307" s="8" t="s">
        <v>1604</v>
      </c>
      <c r="G307" s="7">
        <v>42219</v>
      </c>
      <c r="H307">
        <v>9</v>
      </c>
      <c r="I307" t="s">
        <v>73</v>
      </c>
      <c r="J307" t="s">
        <v>5237</v>
      </c>
      <c r="K307" t="s">
        <v>5236</v>
      </c>
      <c r="L307" t="s">
        <v>1607</v>
      </c>
      <c r="M307">
        <v>10</v>
      </c>
      <c r="R307">
        <v>28714</v>
      </c>
      <c r="S307">
        <v>21949</v>
      </c>
      <c r="T307">
        <v>15425</v>
      </c>
      <c r="U307">
        <v>25801</v>
      </c>
      <c r="V307">
        <v>20884</v>
      </c>
      <c r="W307">
        <v>20997</v>
      </c>
      <c r="X307">
        <v>362</v>
      </c>
      <c r="Y307">
        <v>46</v>
      </c>
      <c r="Z307">
        <v>21</v>
      </c>
      <c r="AA307">
        <v>43</v>
      </c>
      <c r="AB307">
        <v>20997</v>
      </c>
      <c r="AC307">
        <v>10955</v>
      </c>
      <c r="AD307">
        <v>2257</v>
      </c>
      <c r="AE307">
        <v>18453</v>
      </c>
      <c r="AF307">
        <v>1261</v>
      </c>
      <c r="AG307">
        <v>0</v>
      </c>
      <c r="AH307">
        <v>0</v>
      </c>
      <c r="AI307">
        <v>0</v>
      </c>
      <c r="AJ307">
        <v>0</v>
      </c>
      <c r="AK307">
        <v>0</v>
      </c>
      <c r="AL307">
        <v>14883</v>
      </c>
      <c r="AM307">
        <v>21777</v>
      </c>
      <c r="AN307">
        <v>21329</v>
      </c>
      <c r="AO307">
        <v>18777</v>
      </c>
      <c r="AP307">
        <v>22537</v>
      </c>
      <c r="AQ307">
        <v>0</v>
      </c>
      <c r="AR307" s="6">
        <v>0.73</v>
      </c>
      <c r="AS307" s="6" t="s">
        <v>52</v>
      </c>
      <c r="AT307" t="s">
        <v>1608</v>
      </c>
      <c r="AU307" t="s">
        <v>1609</v>
      </c>
      <c r="AV307" s="6" t="s">
        <v>74</v>
      </c>
      <c r="AW307" s="6" t="s">
        <v>5839</v>
      </c>
    </row>
    <row r="308" spans="1:49">
      <c r="A308">
        <v>2124046971</v>
      </c>
      <c r="B308">
        <v>219</v>
      </c>
      <c r="C308" t="s">
        <v>2084</v>
      </c>
      <c r="D308">
        <v>2124046971</v>
      </c>
      <c r="E308" s="10">
        <v>1202100002323</v>
      </c>
      <c r="F308" s="8" t="s">
        <v>2085</v>
      </c>
      <c r="G308" s="7">
        <v>43903</v>
      </c>
      <c r="H308">
        <v>5</v>
      </c>
      <c r="I308" t="s">
        <v>73</v>
      </c>
      <c r="J308" t="s">
        <v>5239</v>
      </c>
      <c r="K308" t="s">
        <v>5238</v>
      </c>
      <c r="L308" t="s">
        <v>2088</v>
      </c>
      <c r="M308">
        <v>10</v>
      </c>
      <c r="R308">
        <v>33084</v>
      </c>
      <c r="S308">
        <v>14972</v>
      </c>
      <c r="T308">
        <v>25413</v>
      </c>
      <c r="U308">
        <v>34483</v>
      </c>
      <c r="V308">
        <v>20428</v>
      </c>
      <c r="W308">
        <v>1905</v>
      </c>
      <c r="X308">
        <v>7958</v>
      </c>
      <c r="Y308">
        <v>8209</v>
      </c>
      <c r="Z308">
        <v>41463</v>
      </c>
      <c r="AA308">
        <v>16692</v>
      </c>
      <c r="AB308">
        <v>1905</v>
      </c>
      <c r="AC308">
        <v>22591</v>
      </c>
      <c r="AD308">
        <v>36713</v>
      </c>
      <c r="AE308">
        <v>11761</v>
      </c>
      <c r="AF308">
        <v>3398</v>
      </c>
      <c r="AG308">
        <v>462</v>
      </c>
      <c r="AH308">
        <v>0</v>
      </c>
      <c r="AI308">
        <v>0</v>
      </c>
      <c r="AJ308">
        <v>0</v>
      </c>
      <c r="AK308">
        <v>0</v>
      </c>
      <c r="AL308">
        <v>32650</v>
      </c>
      <c r="AM308">
        <v>57085</v>
      </c>
      <c r="AN308">
        <v>80651</v>
      </c>
      <c r="AO308">
        <v>107933</v>
      </c>
      <c r="AP308">
        <v>111684</v>
      </c>
      <c r="AQ308">
        <v>6881</v>
      </c>
      <c r="AR308" s="6">
        <v>0.62</v>
      </c>
      <c r="AS308" s="6" t="s">
        <v>52</v>
      </c>
      <c r="AT308" t="s">
        <v>2089</v>
      </c>
      <c r="AU308" t="s">
        <v>82</v>
      </c>
      <c r="AV308" s="6">
        <v>0</v>
      </c>
      <c r="AW308" s="6" t="s">
        <v>5840</v>
      </c>
    </row>
    <row r="309" spans="1:49">
      <c r="A309">
        <v>5837081420</v>
      </c>
      <c r="B309">
        <v>446</v>
      </c>
      <c r="C309" t="s">
        <v>3040</v>
      </c>
      <c r="D309">
        <v>5837081420</v>
      </c>
      <c r="E309" s="10">
        <v>1215800010018</v>
      </c>
      <c r="F309" s="8" t="s">
        <v>3041</v>
      </c>
      <c r="G309" s="7">
        <v>44531</v>
      </c>
      <c r="H309">
        <v>3</v>
      </c>
      <c r="I309" t="s">
        <v>73</v>
      </c>
      <c r="J309" t="s">
        <v>5240</v>
      </c>
      <c r="K309" t="s">
        <v>5240</v>
      </c>
      <c r="L309" t="s">
        <v>3044</v>
      </c>
      <c r="M309">
        <v>15</v>
      </c>
      <c r="R309">
        <v>0</v>
      </c>
      <c r="S309">
        <v>200</v>
      </c>
      <c r="T309">
        <v>973</v>
      </c>
      <c r="U309">
        <v>20393</v>
      </c>
      <c r="V309">
        <v>20298</v>
      </c>
      <c r="W309">
        <v>0</v>
      </c>
      <c r="X309">
        <v>63</v>
      </c>
      <c r="Y309">
        <v>265</v>
      </c>
      <c r="Z309">
        <v>27</v>
      </c>
      <c r="AA309">
        <v>835</v>
      </c>
      <c r="AB309">
        <v>0</v>
      </c>
      <c r="AC309">
        <v>133</v>
      </c>
      <c r="AD309">
        <v>477</v>
      </c>
      <c r="AE309">
        <v>18303</v>
      </c>
      <c r="AF309">
        <v>12312</v>
      </c>
      <c r="AG309">
        <v>0</v>
      </c>
      <c r="AH309">
        <v>63</v>
      </c>
      <c r="AI309">
        <v>0</v>
      </c>
      <c r="AJ309">
        <v>0</v>
      </c>
      <c r="AK309">
        <v>1900</v>
      </c>
      <c r="AL309">
        <v>0</v>
      </c>
      <c r="AM309">
        <v>0</v>
      </c>
      <c r="AN309">
        <v>100915</v>
      </c>
      <c r="AO309">
        <v>121371</v>
      </c>
      <c r="AP309">
        <v>141745</v>
      </c>
      <c r="AQ309">
        <v>2756</v>
      </c>
      <c r="AR309" s="6">
        <v>101.49</v>
      </c>
      <c r="AS309" s="6" t="s">
        <v>52</v>
      </c>
      <c r="AT309" t="s">
        <v>3045</v>
      </c>
      <c r="AU309" t="s">
        <v>3046</v>
      </c>
      <c r="AV309" s="6">
        <v>30.16</v>
      </c>
      <c r="AW309" s="6" t="s">
        <v>5841</v>
      </c>
    </row>
    <row r="310" spans="1:49">
      <c r="A310">
        <v>6455047081</v>
      </c>
      <c r="B310">
        <v>269</v>
      </c>
      <c r="C310" t="s">
        <v>447</v>
      </c>
      <c r="D310">
        <v>6455047081</v>
      </c>
      <c r="E310" s="10">
        <v>1086455000521</v>
      </c>
      <c r="F310" s="8" t="s">
        <v>448</v>
      </c>
      <c r="G310" s="7">
        <v>39532</v>
      </c>
      <c r="H310">
        <v>17</v>
      </c>
      <c r="I310" t="s">
        <v>73</v>
      </c>
      <c r="J310" t="s">
        <v>5241</v>
      </c>
      <c r="K310" t="s">
        <v>5241</v>
      </c>
      <c r="L310" t="s">
        <v>451</v>
      </c>
      <c r="M310">
        <v>756</v>
      </c>
      <c r="R310">
        <v>7706</v>
      </c>
      <c r="S310">
        <v>8922</v>
      </c>
      <c r="T310">
        <v>20820</v>
      </c>
      <c r="U310">
        <v>20011</v>
      </c>
      <c r="V310">
        <v>19838</v>
      </c>
      <c r="W310">
        <v>0</v>
      </c>
      <c r="X310">
        <v>0</v>
      </c>
      <c r="Y310">
        <v>0</v>
      </c>
      <c r="Z310">
        <v>0</v>
      </c>
      <c r="AA310">
        <v>0</v>
      </c>
      <c r="AB310">
        <v>0</v>
      </c>
      <c r="AC310">
        <v>3512</v>
      </c>
      <c r="AD310">
        <v>7858</v>
      </c>
      <c r="AE310">
        <v>1991</v>
      </c>
      <c r="AF310">
        <v>2207</v>
      </c>
      <c r="AG310">
        <v>7891</v>
      </c>
      <c r="AH310">
        <v>14489</v>
      </c>
      <c r="AI310">
        <v>22198</v>
      </c>
      <c r="AJ310">
        <v>19577</v>
      </c>
      <c r="AK310">
        <v>37467</v>
      </c>
      <c r="AL310">
        <v>3187</v>
      </c>
      <c r="AM310">
        <v>3187</v>
      </c>
      <c r="AN310">
        <v>3134</v>
      </c>
      <c r="AO310">
        <v>3134</v>
      </c>
      <c r="AP310">
        <v>3075</v>
      </c>
      <c r="AQ310">
        <v>0</v>
      </c>
      <c r="AR310" s="6">
        <v>2.57</v>
      </c>
      <c r="AS310" s="6" t="s">
        <v>52</v>
      </c>
      <c r="AT310" t="s">
        <v>452</v>
      </c>
      <c r="AU310" t="s">
        <v>453</v>
      </c>
      <c r="AV310" s="6">
        <v>4.75</v>
      </c>
      <c r="AW310" s="6" t="s">
        <v>5842</v>
      </c>
    </row>
    <row r="311" spans="1:49">
      <c r="A311">
        <v>7701903564</v>
      </c>
      <c r="B311">
        <v>229</v>
      </c>
      <c r="C311" t="s">
        <v>2296</v>
      </c>
      <c r="D311">
        <v>7701903564</v>
      </c>
      <c r="E311" s="10">
        <v>1117746013065</v>
      </c>
      <c r="F311" s="8" t="s">
        <v>2297</v>
      </c>
      <c r="G311" s="7">
        <v>40556</v>
      </c>
      <c r="H311">
        <v>14</v>
      </c>
      <c r="I311" t="s">
        <v>73</v>
      </c>
      <c r="J311" t="s">
        <v>5243</v>
      </c>
      <c r="K311" t="s">
        <v>5242</v>
      </c>
      <c r="L311" t="s">
        <v>2298</v>
      </c>
      <c r="M311">
        <v>12800</v>
      </c>
      <c r="R311">
        <v>12285</v>
      </c>
      <c r="S311">
        <v>12754</v>
      </c>
      <c r="T311">
        <v>35072</v>
      </c>
      <c r="U311">
        <v>31883</v>
      </c>
      <c r="V311">
        <v>19594</v>
      </c>
      <c r="W311">
        <v>59</v>
      </c>
      <c r="X311">
        <v>12141</v>
      </c>
      <c r="Y311">
        <v>20509</v>
      </c>
      <c r="Z311">
        <v>21842</v>
      </c>
      <c r="AA311">
        <v>14945</v>
      </c>
      <c r="AB311">
        <v>59</v>
      </c>
      <c r="AC311">
        <v>137</v>
      </c>
      <c r="AD311">
        <v>13511</v>
      </c>
      <c r="AE311">
        <v>9089</v>
      </c>
      <c r="AF311">
        <v>3867</v>
      </c>
      <c r="AG311">
        <v>27499</v>
      </c>
      <c r="AH311">
        <v>0</v>
      </c>
      <c r="AI311">
        <v>0</v>
      </c>
      <c r="AJ311">
        <v>0</v>
      </c>
      <c r="AK311">
        <v>0</v>
      </c>
      <c r="AL311">
        <v>28874</v>
      </c>
      <c r="AM311">
        <v>39822</v>
      </c>
      <c r="AN311">
        <v>40277</v>
      </c>
      <c r="AO311">
        <v>24942</v>
      </c>
      <c r="AP311">
        <v>16083</v>
      </c>
      <c r="AQ311">
        <v>0</v>
      </c>
      <c r="AR311" s="6">
        <v>1.6</v>
      </c>
      <c r="AS311" s="6" t="s">
        <v>52</v>
      </c>
      <c r="AT311" t="s">
        <v>2299</v>
      </c>
      <c r="AU311" t="s">
        <v>2300</v>
      </c>
      <c r="AV311" s="6">
        <v>0</v>
      </c>
      <c r="AW311" s="6" t="s">
        <v>5843</v>
      </c>
    </row>
    <row r="312" spans="1:49">
      <c r="A312">
        <v>1800001206</v>
      </c>
      <c r="B312">
        <v>528</v>
      </c>
      <c r="C312" t="s">
        <v>3452</v>
      </c>
      <c r="D312">
        <v>1800001206</v>
      </c>
      <c r="E312" s="10">
        <v>1231800011497</v>
      </c>
      <c r="F312" s="8" t="s">
        <v>3453</v>
      </c>
      <c r="G312" s="7">
        <v>45098</v>
      </c>
      <c r="H312">
        <v>1</v>
      </c>
      <c r="I312" t="s">
        <v>73</v>
      </c>
      <c r="J312" t="s">
        <v>5245</v>
      </c>
      <c r="K312" t="s">
        <v>5244</v>
      </c>
      <c r="L312" t="s">
        <v>3456</v>
      </c>
      <c r="M312">
        <v>10</v>
      </c>
      <c r="R312">
        <v>0</v>
      </c>
      <c r="S312">
        <v>0</v>
      </c>
      <c r="T312">
        <v>0</v>
      </c>
      <c r="U312">
        <v>0</v>
      </c>
      <c r="V312">
        <v>19465</v>
      </c>
      <c r="W312">
        <v>0</v>
      </c>
      <c r="X312">
        <v>0</v>
      </c>
      <c r="Y312">
        <v>0</v>
      </c>
      <c r="Z312">
        <v>374</v>
      </c>
      <c r="AA312">
        <v>20472</v>
      </c>
      <c r="AB312">
        <v>0</v>
      </c>
      <c r="AC312">
        <v>0</v>
      </c>
      <c r="AD312">
        <v>0</v>
      </c>
      <c r="AE312">
        <v>-374</v>
      </c>
      <c r="AF312">
        <v>-2044</v>
      </c>
      <c r="AG312">
        <v>0</v>
      </c>
      <c r="AH312">
        <v>0</v>
      </c>
      <c r="AI312">
        <v>0</v>
      </c>
      <c r="AJ312">
        <v>0</v>
      </c>
      <c r="AK312">
        <v>0</v>
      </c>
      <c r="AL312">
        <v>0</v>
      </c>
      <c r="AM312">
        <v>0</v>
      </c>
      <c r="AN312">
        <v>0</v>
      </c>
      <c r="AO312">
        <v>31063</v>
      </c>
      <c r="AP312">
        <v>64734</v>
      </c>
      <c r="AQ312">
        <v>39059</v>
      </c>
      <c r="AR312" s="6" t="s">
        <v>74</v>
      </c>
      <c r="AS312" s="6" t="s">
        <v>52</v>
      </c>
      <c r="AT312" t="s">
        <v>3457</v>
      </c>
      <c r="AU312" t="s">
        <v>3458</v>
      </c>
      <c r="AV312" s="6" t="s">
        <v>74</v>
      </c>
      <c r="AW312" s="6" t="s">
        <v>5844</v>
      </c>
    </row>
    <row r="313" spans="1:49">
      <c r="A313">
        <v>5507257404</v>
      </c>
      <c r="B313">
        <v>338</v>
      </c>
      <c r="C313" t="s">
        <v>1835</v>
      </c>
      <c r="D313">
        <v>5507257404</v>
      </c>
      <c r="E313" s="10">
        <v>1175543031740</v>
      </c>
      <c r="F313" s="8" t="s">
        <v>1836</v>
      </c>
      <c r="G313" s="7">
        <v>43010</v>
      </c>
      <c r="H313">
        <v>7</v>
      </c>
      <c r="I313" t="s">
        <v>73</v>
      </c>
      <c r="J313" t="s">
        <v>5247</v>
      </c>
      <c r="K313" t="s">
        <v>5246</v>
      </c>
      <c r="L313" t="s">
        <v>1839</v>
      </c>
      <c r="M313">
        <v>11</v>
      </c>
      <c r="R313">
        <v>12552</v>
      </c>
      <c r="S313">
        <v>37297</v>
      </c>
      <c r="T313">
        <v>8426</v>
      </c>
      <c r="U313">
        <v>9853</v>
      </c>
      <c r="V313">
        <v>19356</v>
      </c>
      <c r="W313">
        <v>41</v>
      </c>
      <c r="X313">
        <v>35963</v>
      </c>
      <c r="Y313">
        <v>4637</v>
      </c>
      <c r="Z313">
        <v>10830</v>
      </c>
      <c r="AA313">
        <v>39100</v>
      </c>
      <c r="AB313">
        <v>41</v>
      </c>
      <c r="AC313">
        <v>1334</v>
      </c>
      <c r="AD313">
        <v>3789</v>
      </c>
      <c r="AE313">
        <v>-1093</v>
      </c>
      <c r="AF313">
        <v>-20912</v>
      </c>
      <c r="AG313">
        <v>32819</v>
      </c>
      <c r="AH313">
        <v>34670</v>
      </c>
      <c r="AI313">
        <v>39790</v>
      </c>
      <c r="AJ313">
        <v>43014</v>
      </c>
      <c r="AK313">
        <v>18170</v>
      </c>
      <c r="AL313">
        <v>2201</v>
      </c>
      <c r="AM313">
        <v>379</v>
      </c>
      <c r="AN313">
        <v>353</v>
      </c>
      <c r="AO313">
        <v>333</v>
      </c>
      <c r="AP313">
        <v>1130</v>
      </c>
      <c r="AQ313">
        <v>6736</v>
      </c>
      <c r="AR313" s="6">
        <v>1.54</v>
      </c>
      <c r="AS313" s="6" t="s">
        <v>52</v>
      </c>
      <c r="AT313" t="s">
        <v>1840</v>
      </c>
      <c r="AU313" t="s">
        <v>1841</v>
      </c>
      <c r="AV313" s="6">
        <v>0.55000000000000004</v>
      </c>
      <c r="AW313" s="6" t="s">
        <v>5845</v>
      </c>
    </row>
    <row r="314" spans="1:49">
      <c r="A314">
        <v>7728718713</v>
      </c>
      <c r="B314">
        <v>236</v>
      </c>
      <c r="C314" t="s">
        <v>494</v>
      </c>
      <c r="D314">
        <v>7728718713</v>
      </c>
      <c r="E314" s="10">
        <v>1097746780460</v>
      </c>
      <c r="F314" s="8" t="s">
        <v>495</v>
      </c>
      <c r="G314" s="7">
        <v>40154</v>
      </c>
      <c r="H314">
        <v>15</v>
      </c>
      <c r="I314" t="s">
        <v>73</v>
      </c>
      <c r="J314" t="s">
        <v>5248</v>
      </c>
      <c r="K314" t="s">
        <v>5248</v>
      </c>
      <c r="L314" t="s">
        <v>498</v>
      </c>
      <c r="M314">
        <v>10</v>
      </c>
      <c r="R314">
        <v>47093</v>
      </c>
      <c r="S314">
        <v>35302</v>
      </c>
      <c r="T314">
        <v>39287</v>
      </c>
      <c r="U314">
        <v>29496</v>
      </c>
      <c r="V314">
        <v>18508</v>
      </c>
      <c r="W314">
        <v>36624</v>
      </c>
      <c r="X314">
        <v>28930</v>
      </c>
      <c r="Y314">
        <v>31896</v>
      </c>
      <c r="Z314">
        <v>27899</v>
      </c>
      <c r="AA314">
        <v>18225</v>
      </c>
      <c r="AB314">
        <v>36624</v>
      </c>
      <c r="AC314">
        <v>5496</v>
      </c>
      <c r="AD314">
        <v>6565</v>
      </c>
      <c r="AE314">
        <v>855</v>
      </c>
      <c r="AF314">
        <v>283</v>
      </c>
      <c r="AG314">
        <v>65868</v>
      </c>
      <c r="AH314">
        <v>73495</v>
      </c>
      <c r="AI314">
        <v>77723</v>
      </c>
      <c r="AJ314">
        <v>72591</v>
      </c>
      <c r="AK314">
        <v>87256</v>
      </c>
      <c r="AL314">
        <v>3545</v>
      </c>
      <c r="AM314">
        <v>2325</v>
      </c>
      <c r="AN314">
        <v>3032</v>
      </c>
      <c r="AO314">
        <v>93</v>
      </c>
      <c r="AP314">
        <v>93</v>
      </c>
      <c r="AQ314">
        <v>0</v>
      </c>
      <c r="AR314" s="6">
        <v>0.39</v>
      </c>
      <c r="AS314" s="6" t="s">
        <v>52</v>
      </c>
      <c r="AT314" t="s">
        <v>499</v>
      </c>
      <c r="AU314" t="s">
        <v>500</v>
      </c>
      <c r="AV314" s="6">
        <v>1.32</v>
      </c>
      <c r="AW314" s="6" t="s">
        <v>6048</v>
      </c>
    </row>
    <row r="315" spans="1:49">
      <c r="A315">
        <v>9710048701</v>
      </c>
      <c r="B315">
        <v>552</v>
      </c>
      <c r="C315" t="s">
        <v>3596</v>
      </c>
      <c r="D315">
        <v>9710048701</v>
      </c>
      <c r="E315" s="10">
        <v>1187746146312</v>
      </c>
      <c r="F315" s="8" t="s">
        <v>3597</v>
      </c>
      <c r="G315" s="7">
        <v>43143</v>
      </c>
      <c r="H315">
        <v>7</v>
      </c>
      <c r="I315" t="s">
        <v>73</v>
      </c>
      <c r="J315" t="s">
        <v>5250</v>
      </c>
      <c r="K315" t="s">
        <v>5249</v>
      </c>
      <c r="L315" t="s">
        <v>3600</v>
      </c>
      <c r="M315">
        <v>10</v>
      </c>
      <c r="R315">
        <v>750</v>
      </c>
      <c r="S315">
        <v>0</v>
      </c>
      <c r="T315">
        <v>12262</v>
      </c>
      <c r="U315">
        <v>17129</v>
      </c>
      <c r="V315">
        <v>18325</v>
      </c>
      <c r="W315">
        <v>2818</v>
      </c>
      <c r="X315">
        <v>8207</v>
      </c>
      <c r="Y315">
        <v>9427</v>
      </c>
      <c r="Z315">
        <v>13706</v>
      </c>
      <c r="AA315">
        <v>18520</v>
      </c>
      <c r="AB315">
        <v>2818</v>
      </c>
      <c r="AC315">
        <v>-8610</v>
      </c>
      <c r="AD315">
        <v>2467</v>
      </c>
      <c r="AE315">
        <v>2910</v>
      </c>
      <c r="AF315">
        <v>-745</v>
      </c>
      <c r="AG315">
        <v>0</v>
      </c>
      <c r="AH315">
        <v>0</v>
      </c>
      <c r="AI315">
        <v>0</v>
      </c>
      <c r="AJ315">
        <v>0</v>
      </c>
      <c r="AK315">
        <v>0</v>
      </c>
      <c r="AL315">
        <v>24727</v>
      </c>
      <c r="AM315">
        <v>23519</v>
      </c>
      <c r="AN315">
        <v>23728</v>
      </c>
      <c r="AO315">
        <v>24334</v>
      </c>
      <c r="AP315">
        <v>26297</v>
      </c>
      <c r="AQ315">
        <v>75</v>
      </c>
      <c r="AR315" s="6">
        <v>24.43</v>
      </c>
      <c r="AS315" s="6"/>
      <c r="AT315" t="s">
        <v>3601</v>
      </c>
      <c r="AV315" s="6" t="s">
        <v>74</v>
      </c>
      <c r="AW315" s="6" t="s">
        <v>5846</v>
      </c>
    </row>
    <row r="316" spans="1:49">
      <c r="A316">
        <v>9709065653</v>
      </c>
      <c r="B316">
        <v>184</v>
      </c>
      <c r="C316" t="s">
        <v>2327</v>
      </c>
      <c r="D316">
        <v>9709065653</v>
      </c>
      <c r="E316" s="10">
        <v>1207700362540</v>
      </c>
      <c r="F316" s="8" t="s">
        <v>2328</v>
      </c>
      <c r="G316" s="7">
        <v>44105</v>
      </c>
      <c r="H316">
        <v>4</v>
      </c>
      <c r="I316" t="s">
        <v>73</v>
      </c>
      <c r="J316" t="s">
        <v>5252</v>
      </c>
      <c r="K316" t="s">
        <v>5251</v>
      </c>
      <c r="L316" t="s">
        <v>2331</v>
      </c>
      <c r="M316">
        <v>10500</v>
      </c>
      <c r="R316">
        <v>0</v>
      </c>
      <c r="S316">
        <v>3831</v>
      </c>
      <c r="T316">
        <v>39924</v>
      </c>
      <c r="U316">
        <v>44961</v>
      </c>
      <c r="V316">
        <v>17659</v>
      </c>
      <c r="W316">
        <v>3</v>
      </c>
      <c r="X316">
        <v>112</v>
      </c>
      <c r="Y316">
        <v>164</v>
      </c>
      <c r="Z316">
        <v>558</v>
      </c>
      <c r="AA316">
        <v>1688</v>
      </c>
      <c r="AB316">
        <v>3</v>
      </c>
      <c r="AC316">
        <v>736</v>
      </c>
      <c r="AD316">
        <v>31231</v>
      </c>
      <c r="AE316">
        <v>31868</v>
      </c>
      <c r="AF316">
        <v>7666</v>
      </c>
      <c r="AG316">
        <v>0</v>
      </c>
      <c r="AH316">
        <v>44881</v>
      </c>
      <c r="AI316">
        <v>63700</v>
      </c>
      <c r="AJ316">
        <v>64300</v>
      </c>
      <c r="AK316">
        <v>79517</v>
      </c>
      <c r="AL316">
        <v>41</v>
      </c>
      <c r="AM316">
        <v>319</v>
      </c>
      <c r="AN316">
        <v>1052</v>
      </c>
      <c r="AO316">
        <v>655</v>
      </c>
      <c r="AP316">
        <v>205</v>
      </c>
      <c r="AQ316">
        <v>78</v>
      </c>
      <c r="AR316" s="6">
        <v>4.6100000000000003</v>
      </c>
      <c r="AS316" s="6" t="s">
        <v>52</v>
      </c>
      <c r="AT316" t="s">
        <v>2332</v>
      </c>
      <c r="AU316" t="s">
        <v>2333</v>
      </c>
      <c r="AV316" s="6">
        <v>1.77</v>
      </c>
      <c r="AW316" s="6" t="s">
        <v>5847</v>
      </c>
    </row>
    <row r="317" spans="1:49">
      <c r="A317">
        <v>5906015326</v>
      </c>
      <c r="B317">
        <v>295</v>
      </c>
      <c r="C317" t="s">
        <v>1368</v>
      </c>
      <c r="D317">
        <v>5906015326</v>
      </c>
      <c r="E317" s="10">
        <v>1145958087043</v>
      </c>
      <c r="F317" s="8" t="s">
        <v>1369</v>
      </c>
      <c r="G317" s="7">
        <v>41994</v>
      </c>
      <c r="H317">
        <v>10</v>
      </c>
      <c r="I317" t="s">
        <v>73</v>
      </c>
      <c r="J317" t="s">
        <v>5254</v>
      </c>
      <c r="K317" t="s">
        <v>5253</v>
      </c>
      <c r="L317" t="s">
        <v>1372</v>
      </c>
      <c r="M317">
        <v>10.199999999999999</v>
      </c>
      <c r="R317">
        <v>8692</v>
      </c>
      <c r="S317">
        <v>10288</v>
      </c>
      <c r="T317">
        <v>12004</v>
      </c>
      <c r="U317">
        <v>14567</v>
      </c>
      <c r="V317">
        <v>17598</v>
      </c>
      <c r="W317">
        <v>-986</v>
      </c>
      <c r="X317">
        <v>-1472</v>
      </c>
      <c r="Y317">
        <v>-1305</v>
      </c>
      <c r="Z317">
        <v>-1338</v>
      </c>
      <c r="AA317">
        <v>-1842</v>
      </c>
      <c r="AB317">
        <v>-986</v>
      </c>
      <c r="AC317">
        <v>6635</v>
      </c>
      <c r="AD317">
        <v>8052</v>
      </c>
      <c r="AE317">
        <v>10102</v>
      </c>
      <c r="AF317">
        <v>11639</v>
      </c>
      <c r="AG317">
        <v>19575</v>
      </c>
      <c r="AH317">
        <v>18854</v>
      </c>
      <c r="AI317">
        <v>23355</v>
      </c>
      <c r="AJ317">
        <v>31915</v>
      </c>
      <c r="AK317">
        <v>30828</v>
      </c>
      <c r="AL317">
        <v>44</v>
      </c>
      <c r="AM317">
        <v>139</v>
      </c>
      <c r="AN317">
        <v>103</v>
      </c>
      <c r="AO317">
        <v>76</v>
      </c>
      <c r="AP317">
        <v>121</v>
      </c>
      <c r="AQ317">
        <v>915</v>
      </c>
      <c r="AR317" s="6">
        <v>2.0299999999999998</v>
      </c>
      <c r="AS317" s="6">
        <v>0</v>
      </c>
      <c r="AT317" t="s">
        <v>1373</v>
      </c>
      <c r="AU317" t="s">
        <v>1374</v>
      </c>
      <c r="AV317" s="6">
        <v>1.57</v>
      </c>
      <c r="AW317" s="6" t="s">
        <v>5848</v>
      </c>
    </row>
    <row r="318" spans="1:49">
      <c r="A318">
        <v>3702258398</v>
      </c>
      <c r="B318">
        <v>274</v>
      </c>
      <c r="C318" t="s">
        <v>2869</v>
      </c>
      <c r="D318">
        <v>3702258398</v>
      </c>
      <c r="E318" s="10">
        <v>1213700006068</v>
      </c>
      <c r="F318" s="8" t="s">
        <v>2870</v>
      </c>
      <c r="G318" s="7">
        <v>44307</v>
      </c>
      <c r="H318">
        <v>4</v>
      </c>
      <c r="I318" t="s">
        <v>73</v>
      </c>
      <c r="J318" t="s">
        <v>5256</v>
      </c>
      <c r="K318" t="s">
        <v>5255</v>
      </c>
      <c r="L318" t="s">
        <v>2873</v>
      </c>
      <c r="M318">
        <v>10</v>
      </c>
      <c r="R318">
        <v>0</v>
      </c>
      <c r="S318">
        <v>17312</v>
      </c>
      <c r="T318">
        <v>19894</v>
      </c>
      <c r="U318">
        <v>18746</v>
      </c>
      <c r="V318">
        <v>17398</v>
      </c>
      <c r="W318">
        <v>0</v>
      </c>
      <c r="X318">
        <v>5414</v>
      </c>
      <c r="Y318">
        <v>18414</v>
      </c>
      <c r="Z318">
        <v>16708</v>
      </c>
      <c r="AA318">
        <v>15799</v>
      </c>
      <c r="AB318">
        <v>0</v>
      </c>
      <c r="AC318">
        <v>10859</v>
      </c>
      <c r="AD318">
        <v>1361</v>
      </c>
      <c r="AE318">
        <v>1931</v>
      </c>
      <c r="AF318">
        <v>1515</v>
      </c>
      <c r="AG318">
        <v>0</v>
      </c>
      <c r="AH318">
        <v>0</v>
      </c>
      <c r="AI318">
        <v>0</v>
      </c>
      <c r="AJ318">
        <v>0</v>
      </c>
      <c r="AK318">
        <v>0</v>
      </c>
      <c r="AL318">
        <v>0</v>
      </c>
      <c r="AM318">
        <v>17871</v>
      </c>
      <c r="AN318">
        <v>15159</v>
      </c>
      <c r="AO318">
        <v>14971</v>
      </c>
      <c r="AP318">
        <v>14971</v>
      </c>
      <c r="AQ318">
        <v>0</v>
      </c>
      <c r="AR318" s="6">
        <v>1.01</v>
      </c>
      <c r="AS318" s="6">
        <v>0</v>
      </c>
      <c r="AT318" t="s">
        <v>2874</v>
      </c>
      <c r="AU318" t="s">
        <v>2875</v>
      </c>
      <c r="AV318" s="6" t="s">
        <v>74</v>
      </c>
      <c r="AW318" s="6" t="s">
        <v>6055</v>
      </c>
    </row>
    <row r="319" spans="1:49">
      <c r="A319">
        <v>2225153627</v>
      </c>
      <c r="B319">
        <v>556</v>
      </c>
      <c r="C319" t="s">
        <v>3620</v>
      </c>
      <c r="D319">
        <v>2225153627</v>
      </c>
      <c r="E319" s="10">
        <v>1142225014810</v>
      </c>
      <c r="F319" s="8" t="s">
        <v>3621</v>
      </c>
      <c r="G319" s="7">
        <v>41948</v>
      </c>
      <c r="H319">
        <v>10</v>
      </c>
      <c r="I319" t="s">
        <v>73</v>
      </c>
      <c r="J319" t="s">
        <v>5257</v>
      </c>
      <c r="K319" t="s">
        <v>5257</v>
      </c>
      <c r="L319" t="s">
        <v>3624</v>
      </c>
      <c r="M319">
        <v>10000</v>
      </c>
      <c r="R319">
        <v>1501</v>
      </c>
      <c r="S319">
        <v>12845</v>
      </c>
      <c r="T319">
        <v>2344</v>
      </c>
      <c r="U319">
        <v>1422</v>
      </c>
      <c r="V319">
        <v>17260</v>
      </c>
      <c r="W319">
        <v>468</v>
      </c>
      <c r="X319">
        <v>3162</v>
      </c>
      <c r="Y319">
        <v>634</v>
      </c>
      <c r="Z319">
        <v>254</v>
      </c>
      <c r="AA319">
        <v>18915</v>
      </c>
      <c r="AB319">
        <v>468</v>
      </c>
      <c r="AC319">
        <v>8493</v>
      </c>
      <c r="AD319">
        <v>-2653</v>
      </c>
      <c r="AE319">
        <v>-2431</v>
      </c>
      <c r="AF319">
        <v>-4516</v>
      </c>
      <c r="AG319">
        <v>411</v>
      </c>
      <c r="AH319">
        <v>5867</v>
      </c>
      <c r="AI319">
        <v>5184</v>
      </c>
      <c r="AJ319">
        <v>794</v>
      </c>
      <c r="AK319">
        <v>9563</v>
      </c>
      <c r="AL319">
        <v>12728</v>
      </c>
      <c r="AM319">
        <v>1591</v>
      </c>
      <c r="AN319">
        <v>543</v>
      </c>
      <c r="AO319">
        <v>139</v>
      </c>
      <c r="AP319">
        <v>985</v>
      </c>
      <c r="AQ319">
        <v>750</v>
      </c>
      <c r="AR319" s="6">
        <v>11.5</v>
      </c>
      <c r="AS319" s="6"/>
      <c r="AT319" t="s">
        <v>3625</v>
      </c>
      <c r="AV319" s="6">
        <v>23.27</v>
      </c>
      <c r="AW319" s="6" t="s">
        <v>5849</v>
      </c>
    </row>
    <row r="320" spans="1:49">
      <c r="A320">
        <v>7802560095</v>
      </c>
      <c r="B320">
        <v>266</v>
      </c>
      <c r="C320" t="s">
        <v>216</v>
      </c>
      <c r="D320">
        <v>7802560095</v>
      </c>
      <c r="E320" s="10">
        <v>1167847054484</v>
      </c>
      <c r="F320" s="8" t="s">
        <v>217</v>
      </c>
      <c r="G320" s="7">
        <v>42384</v>
      </c>
      <c r="H320">
        <v>9</v>
      </c>
      <c r="I320" t="s">
        <v>73</v>
      </c>
      <c r="J320" t="s">
        <v>5259</v>
      </c>
      <c r="K320" t="s">
        <v>5258</v>
      </c>
      <c r="L320" t="s">
        <v>220</v>
      </c>
      <c r="M320">
        <v>200</v>
      </c>
      <c r="R320">
        <v>36091</v>
      </c>
      <c r="S320">
        <v>38793</v>
      </c>
      <c r="T320">
        <v>21506</v>
      </c>
      <c r="U320">
        <v>21369</v>
      </c>
      <c r="V320">
        <v>16790</v>
      </c>
      <c r="W320">
        <v>4511</v>
      </c>
      <c r="X320">
        <v>18490</v>
      </c>
      <c r="Y320">
        <v>13150</v>
      </c>
      <c r="Z320">
        <v>13406</v>
      </c>
      <c r="AA320">
        <v>16927</v>
      </c>
      <c r="AB320">
        <v>4511</v>
      </c>
      <c r="AC320">
        <v>18329</v>
      </c>
      <c r="AD320">
        <v>7635</v>
      </c>
      <c r="AE320">
        <v>7326</v>
      </c>
      <c r="AF320">
        <v>-307</v>
      </c>
      <c r="AG320">
        <v>56480</v>
      </c>
      <c r="AH320">
        <v>0</v>
      </c>
      <c r="AI320">
        <v>0</v>
      </c>
      <c r="AJ320">
        <v>0</v>
      </c>
      <c r="AK320">
        <v>0</v>
      </c>
      <c r="AL320">
        <v>2983</v>
      </c>
      <c r="AM320">
        <v>60553</v>
      </c>
      <c r="AN320">
        <v>80005</v>
      </c>
      <c r="AO320">
        <v>86901</v>
      </c>
      <c r="AP320">
        <v>86257</v>
      </c>
      <c r="AQ320">
        <v>12741</v>
      </c>
      <c r="AR320" s="6">
        <v>0.47</v>
      </c>
      <c r="AS320" s="6" t="s">
        <v>52</v>
      </c>
      <c r="AT320" t="s">
        <v>221</v>
      </c>
      <c r="AU320" t="s">
        <v>222</v>
      </c>
      <c r="AV320" s="6">
        <v>0</v>
      </c>
      <c r="AW320" s="6" t="s">
        <v>5850</v>
      </c>
    </row>
    <row r="321" spans="1:49">
      <c r="A321">
        <v>6678089423</v>
      </c>
      <c r="B321">
        <v>399</v>
      </c>
      <c r="C321" t="s">
        <v>2997</v>
      </c>
      <c r="D321">
        <v>6678089423</v>
      </c>
      <c r="E321" s="10">
        <v>1176658123223</v>
      </c>
      <c r="F321" s="8" t="s">
        <v>2998</v>
      </c>
      <c r="G321" s="7">
        <v>43098</v>
      </c>
      <c r="H321">
        <v>7</v>
      </c>
      <c r="I321" t="s">
        <v>73</v>
      </c>
      <c r="J321" t="s">
        <v>5261</v>
      </c>
      <c r="K321" t="s">
        <v>5260</v>
      </c>
      <c r="L321" t="s">
        <v>3001</v>
      </c>
      <c r="M321">
        <v>10</v>
      </c>
      <c r="R321">
        <v>12969</v>
      </c>
      <c r="S321">
        <v>12700</v>
      </c>
      <c r="T321">
        <v>2875</v>
      </c>
      <c r="U321">
        <v>8630</v>
      </c>
      <c r="V321">
        <v>16694</v>
      </c>
      <c r="W321">
        <v>10045</v>
      </c>
      <c r="X321">
        <v>4921</v>
      </c>
      <c r="Y321">
        <v>21747</v>
      </c>
      <c r="Z321">
        <v>16218</v>
      </c>
      <c r="AA321">
        <v>19466</v>
      </c>
      <c r="AB321">
        <v>10045</v>
      </c>
      <c r="AC321">
        <v>21502</v>
      </c>
      <c r="AD321">
        <v>-8566</v>
      </c>
      <c r="AE321">
        <v>-4220</v>
      </c>
      <c r="AF321">
        <v>400</v>
      </c>
      <c r="AG321">
        <v>70534</v>
      </c>
      <c r="AH321">
        <v>52054</v>
      </c>
      <c r="AI321">
        <v>44020</v>
      </c>
      <c r="AJ321">
        <v>47308</v>
      </c>
      <c r="AK321">
        <v>198664</v>
      </c>
      <c r="AL321">
        <v>8133</v>
      </c>
      <c r="AM321">
        <v>6063</v>
      </c>
      <c r="AN321">
        <v>2874</v>
      </c>
      <c r="AO321">
        <v>4333</v>
      </c>
      <c r="AP321">
        <v>41417</v>
      </c>
      <c r="AQ321">
        <v>58563</v>
      </c>
      <c r="AR321" s="6">
        <v>1.29</v>
      </c>
      <c r="AS321" s="6" t="s">
        <v>52</v>
      </c>
      <c r="AT321" t="s">
        <v>3002</v>
      </c>
      <c r="AU321" t="s">
        <v>3003</v>
      </c>
      <c r="AV321" s="6">
        <v>2.82</v>
      </c>
      <c r="AW321" s="6" t="s">
        <v>5851</v>
      </c>
    </row>
    <row r="322" spans="1:49">
      <c r="A322">
        <v>7728488121</v>
      </c>
      <c r="B322">
        <v>282</v>
      </c>
      <c r="C322" t="s">
        <v>1931</v>
      </c>
      <c r="D322">
        <v>7728488121</v>
      </c>
      <c r="E322" s="10">
        <v>1197746606804</v>
      </c>
      <c r="F322" s="8" t="s">
        <v>1932</v>
      </c>
      <c r="G322" s="7">
        <v>43747</v>
      </c>
      <c r="H322">
        <v>5</v>
      </c>
      <c r="I322" t="s">
        <v>73</v>
      </c>
      <c r="J322" t="s">
        <v>5262</v>
      </c>
      <c r="K322" t="s">
        <v>5262</v>
      </c>
      <c r="L322" t="s">
        <v>1935</v>
      </c>
      <c r="M322">
        <v>500</v>
      </c>
      <c r="R322">
        <v>2791</v>
      </c>
      <c r="S322">
        <v>6339</v>
      </c>
      <c r="T322">
        <v>7222</v>
      </c>
      <c r="U322">
        <v>17267</v>
      </c>
      <c r="V322">
        <v>16420</v>
      </c>
      <c r="W322">
        <v>2530</v>
      </c>
      <c r="X322">
        <v>3160</v>
      </c>
      <c r="Y322">
        <v>5237</v>
      </c>
      <c r="Z322">
        <v>19559</v>
      </c>
      <c r="AA322">
        <v>14691</v>
      </c>
      <c r="AB322">
        <v>2530</v>
      </c>
      <c r="AC322">
        <v>3049</v>
      </c>
      <c r="AD322">
        <v>245</v>
      </c>
      <c r="AE322">
        <v>-5165</v>
      </c>
      <c r="AF322">
        <v>246</v>
      </c>
      <c r="AG322">
        <v>0</v>
      </c>
      <c r="AH322">
        <v>0</v>
      </c>
      <c r="AI322">
        <v>0</v>
      </c>
      <c r="AJ322">
        <v>0</v>
      </c>
      <c r="AK322">
        <v>0</v>
      </c>
      <c r="AL322">
        <v>16838</v>
      </c>
      <c r="AM322">
        <v>40202</v>
      </c>
      <c r="AN322">
        <v>48289</v>
      </c>
      <c r="AO322">
        <v>28695</v>
      </c>
      <c r="AP322">
        <v>28677</v>
      </c>
      <c r="AQ322">
        <v>17761</v>
      </c>
      <c r="AR322" s="6">
        <v>5.88</v>
      </c>
      <c r="AS322" s="6" t="s">
        <v>52</v>
      </c>
      <c r="AT322" t="s">
        <v>1936</v>
      </c>
      <c r="AU322" t="s">
        <v>82</v>
      </c>
      <c r="AV322" s="6" t="s">
        <v>74</v>
      </c>
      <c r="AW322" s="6" t="s">
        <v>5852</v>
      </c>
    </row>
    <row r="323" spans="1:49">
      <c r="A323">
        <v>2014015480</v>
      </c>
      <c r="B323">
        <v>291</v>
      </c>
      <c r="C323" t="s">
        <v>1742</v>
      </c>
      <c r="D323">
        <v>2014015480</v>
      </c>
      <c r="E323" s="10">
        <v>1172036002918</v>
      </c>
      <c r="F323" s="8" t="s">
        <v>1743</v>
      </c>
      <c r="G323" s="7">
        <v>42845</v>
      </c>
      <c r="H323">
        <v>8</v>
      </c>
      <c r="I323" t="s">
        <v>73</v>
      </c>
      <c r="J323" t="s">
        <v>5263</v>
      </c>
      <c r="K323" t="s">
        <v>5263</v>
      </c>
      <c r="L323" t="s">
        <v>1746</v>
      </c>
      <c r="M323">
        <v>10</v>
      </c>
      <c r="R323">
        <v>12647</v>
      </c>
      <c r="S323">
        <v>13985</v>
      </c>
      <c r="T323">
        <v>13620</v>
      </c>
      <c r="U323">
        <v>16056</v>
      </c>
      <c r="V323">
        <v>16291</v>
      </c>
      <c r="W323">
        <v>3957</v>
      </c>
      <c r="X323">
        <v>2126</v>
      </c>
      <c r="Y323">
        <v>649</v>
      </c>
      <c r="Z323">
        <v>9322</v>
      </c>
      <c r="AA323">
        <v>4760</v>
      </c>
      <c r="AB323">
        <v>3957</v>
      </c>
      <c r="AC323">
        <v>8128</v>
      </c>
      <c r="AD323">
        <v>8899</v>
      </c>
      <c r="AE323">
        <v>2691</v>
      </c>
      <c r="AF323">
        <v>5398</v>
      </c>
      <c r="AG323">
        <v>0</v>
      </c>
      <c r="AH323">
        <v>2208</v>
      </c>
      <c r="AI323">
        <v>2208</v>
      </c>
      <c r="AJ323">
        <v>2208</v>
      </c>
      <c r="AK323">
        <v>12208</v>
      </c>
      <c r="AL323">
        <v>34615</v>
      </c>
      <c r="AM323">
        <v>35647</v>
      </c>
      <c r="AN323">
        <v>42053</v>
      </c>
      <c r="AO323">
        <v>39621</v>
      </c>
      <c r="AP323">
        <v>36965</v>
      </c>
      <c r="AQ323">
        <v>0</v>
      </c>
      <c r="AR323" s="6">
        <v>1.29</v>
      </c>
      <c r="AS323" s="6" t="s">
        <v>52</v>
      </c>
      <c r="AT323" t="s">
        <v>1747</v>
      </c>
      <c r="AU323" t="s">
        <v>1748</v>
      </c>
      <c r="AV323" s="6">
        <v>5.53</v>
      </c>
      <c r="AW323" s="6" t="s">
        <v>5853</v>
      </c>
    </row>
    <row r="324" spans="1:49">
      <c r="A324">
        <v>2312143512</v>
      </c>
      <c r="B324">
        <v>298</v>
      </c>
      <c r="C324" t="s">
        <v>566</v>
      </c>
      <c r="D324">
        <v>2312143512</v>
      </c>
      <c r="E324" s="10">
        <v>1072312013245</v>
      </c>
      <c r="F324" s="8" t="s">
        <v>567</v>
      </c>
      <c r="G324" s="7">
        <v>39374</v>
      </c>
      <c r="H324">
        <v>17</v>
      </c>
      <c r="I324" t="s">
        <v>73</v>
      </c>
      <c r="J324" t="s">
        <v>5265</v>
      </c>
      <c r="K324" t="s">
        <v>5264</v>
      </c>
      <c r="L324" t="s">
        <v>570</v>
      </c>
      <c r="M324">
        <v>10</v>
      </c>
      <c r="R324">
        <v>7177</v>
      </c>
      <c r="S324">
        <v>7439</v>
      </c>
      <c r="T324">
        <v>11196</v>
      </c>
      <c r="U324">
        <v>13730</v>
      </c>
      <c r="V324">
        <v>16019</v>
      </c>
      <c r="W324">
        <v>6705</v>
      </c>
      <c r="X324">
        <v>6574</v>
      </c>
      <c r="Y324">
        <v>10013</v>
      </c>
      <c r="Z324">
        <v>9190</v>
      </c>
      <c r="AA324">
        <v>11573</v>
      </c>
      <c r="AB324">
        <v>6705</v>
      </c>
      <c r="AC324">
        <v>621</v>
      </c>
      <c r="AD324">
        <v>840</v>
      </c>
      <c r="AE324">
        <v>4038</v>
      </c>
      <c r="AF324">
        <v>3236</v>
      </c>
      <c r="AG324">
        <v>0</v>
      </c>
      <c r="AH324">
        <v>0</v>
      </c>
      <c r="AI324">
        <v>0</v>
      </c>
      <c r="AJ324">
        <v>0</v>
      </c>
      <c r="AK324">
        <v>0</v>
      </c>
      <c r="AL324">
        <v>13087</v>
      </c>
      <c r="AM324">
        <v>15545</v>
      </c>
      <c r="AN324">
        <v>20081</v>
      </c>
      <c r="AO324">
        <v>22408</v>
      </c>
      <c r="AP324">
        <v>23396</v>
      </c>
      <c r="AQ324">
        <v>162</v>
      </c>
      <c r="AR324" s="6">
        <v>2.23</v>
      </c>
      <c r="AS324" s="6" t="s">
        <v>52</v>
      </c>
      <c r="AT324" t="s">
        <v>571</v>
      </c>
      <c r="AU324" t="s">
        <v>572</v>
      </c>
      <c r="AV324" s="6" t="s">
        <v>74</v>
      </c>
      <c r="AW324" s="6" t="s">
        <v>5854</v>
      </c>
    </row>
    <row r="325" spans="1:49">
      <c r="A325">
        <v>6501314383</v>
      </c>
      <c r="B325">
        <v>365</v>
      </c>
      <c r="C325" t="s">
        <v>2849</v>
      </c>
      <c r="D325">
        <v>6501314383</v>
      </c>
      <c r="E325" s="10">
        <v>1216500002498</v>
      </c>
      <c r="F325" s="8" t="s">
        <v>2850</v>
      </c>
      <c r="G325" s="7">
        <v>44343</v>
      </c>
      <c r="H325">
        <v>3</v>
      </c>
      <c r="I325" t="s">
        <v>73</v>
      </c>
      <c r="J325" t="s">
        <v>5266</v>
      </c>
      <c r="K325" t="s">
        <v>5266</v>
      </c>
      <c r="L325" t="s">
        <v>2853</v>
      </c>
      <c r="M325">
        <v>10510</v>
      </c>
      <c r="R325">
        <v>0</v>
      </c>
      <c r="S325">
        <v>0</v>
      </c>
      <c r="T325">
        <v>1980</v>
      </c>
      <c r="U325">
        <v>7268</v>
      </c>
      <c r="V325">
        <v>15485</v>
      </c>
      <c r="W325">
        <v>0</v>
      </c>
      <c r="X325">
        <v>688</v>
      </c>
      <c r="Y325">
        <v>3579</v>
      </c>
      <c r="Z325">
        <v>5882</v>
      </c>
      <c r="AA325">
        <v>6068</v>
      </c>
      <c r="AB325">
        <v>0</v>
      </c>
      <c r="AC325">
        <v>-688</v>
      </c>
      <c r="AD325">
        <v>-1620</v>
      </c>
      <c r="AE325">
        <v>972</v>
      </c>
      <c r="AF325">
        <v>8802</v>
      </c>
      <c r="AG325">
        <v>0</v>
      </c>
      <c r="AH325">
        <v>0</v>
      </c>
      <c r="AI325">
        <v>0</v>
      </c>
      <c r="AJ325">
        <v>0</v>
      </c>
      <c r="AK325">
        <v>0</v>
      </c>
      <c r="AL325">
        <v>0</v>
      </c>
      <c r="AM325">
        <v>135</v>
      </c>
      <c r="AN325">
        <v>8237</v>
      </c>
      <c r="AO325">
        <v>11520</v>
      </c>
      <c r="AP325">
        <v>35305</v>
      </c>
      <c r="AQ325">
        <v>7646</v>
      </c>
      <c r="AR325" s="6">
        <v>7.82</v>
      </c>
      <c r="AS325" s="6" t="s">
        <v>52</v>
      </c>
      <c r="AT325" t="s">
        <v>2854</v>
      </c>
      <c r="AU325" t="s">
        <v>2855</v>
      </c>
      <c r="AV325" s="6" t="s">
        <v>74</v>
      </c>
      <c r="AW325" s="6" t="s">
        <v>5855</v>
      </c>
    </row>
    <row r="326" spans="1:49">
      <c r="A326">
        <v>1435312504</v>
      </c>
      <c r="B326">
        <v>284</v>
      </c>
      <c r="C326" t="s">
        <v>1037</v>
      </c>
      <c r="D326">
        <v>1435312504</v>
      </c>
      <c r="E326" s="10">
        <v>1161447062622</v>
      </c>
      <c r="F326" s="8" t="s">
        <v>1038</v>
      </c>
      <c r="G326" s="7">
        <v>42641</v>
      </c>
      <c r="H326">
        <v>8</v>
      </c>
      <c r="I326" t="s">
        <v>44</v>
      </c>
      <c r="J326" t="s">
        <v>5267</v>
      </c>
      <c r="K326" t="s">
        <v>5267</v>
      </c>
      <c r="L326" t="s">
        <v>1041</v>
      </c>
      <c r="M326">
        <v>11455</v>
      </c>
      <c r="R326">
        <v>5622</v>
      </c>
      <c r="S326">
        <v>10156</v>
      </c>
      <c r="T326">
        <v>10516</v>
      </c>
      <c r="U326">
        <v>17140</v>
      </c>
      <c r="V326">
        <v>15260</v>
      </c>
      <c r="W326">
        <v>2252</v>
      </c>
      <c r="X326">
        <v>4802</v>
      </c>
      <c r="Y326">
        <v>3639</v>
      </c>
      <c r="Z326">
        <v>4940</v>
      </c>
      <c r="AA326">
        <v>8329</v>
      </c>
      <c r="AB326">
        <v>2252</v>
      </c>
      <c r="AC326">
        <v>-240</v>
      </c>
      <c r="AD326">
        <v>-77</v>
      </c>
      <c r="AE326">
        <v>3944</v>
      </c>
      <c r="AF326">
        <v>-1242</v>
      </c>
      <c r="AG326">
        <v>4199</v>
      </c>
      <c r="AH326">
        <v>408</v>
      </c>
      <c r="AI326">
        <v>2411</v>
      </c>
      <c r="AJ326">
        <v>5968</v>
      </c>
      <c r="AK326">
        <v>1436</v>
      </c>
      <c r="AL326">
        <v>518</v>
      </c>
      <c r="AM326">
        <v>2509</v>
      </c>
      <c r="AN326">
        <v>635</v>
      </c>
      <c r="AO326">
        <v>953</v>
      </c>
      <c r="AP326">
        <v>2087</v>
      </c>
      <c r="AQ326">
        <v>3118</v>
      </c>
      <c r="AR326" s="6">
        <v>2.71</v>
      </c>
      <c r="AS326" s="6">
        <v>0</v>
      </c>
      <c r="AT326" t="s">
        <v>1042</v>
      </c>
      <c r="AU326" t="s">
        <v>1043</v>
      </c>
      <c r="AV326" s="6">
        <v>0.34</v>
      </c>
      <c r="AW326" s="6" t="s">
        <v>5856</v>
      </c>
    </row>
    <row r="327" spans="1:49">
      <c r="A327">
        <v>5407969670</v>
      </c>
      <c r="B327">
        <v>192</v>
      </c>
      <c r="C327" t="s">
        <v>1243</v>
      </c>
      <c r="D327">
        <v>5407969670</v>
      </c>
      <c r="E327" s="10">
        <v>1185476022709</v>
      </c>
      <c r="F327" s="8" t="s">
        <v>1244</v>
      </c>
      <c r="G327" s="7">
        <v>43186</v>
      </c>
      <c r="H327">
        <v>7</v>
      </c>
      <c r="I327" t="s">
        <v>73</v>
      </c>
      <c r="J327" t="s">
        <v>4906</v>
      </c>
      <c r="K327" t="s">
        <v>5268</v>
      </c>
      <c r="L327" t="s">
        <v>1247</v>
      </c>
      <c r="M327">
        <v>10000</v>
      </c>
      <c r="R327">
        <v>70706</v>
      </c>
      <c r="S327">
        <v>121860</v>
      </c>
      <c r="T327">
        <v>20858</v>
      </c>
      <c r="U327">
        <v>43008</v>
      </c>
      <c r="V327">
        <v>15218</v>
      </c>
      <c r="W327">
        <v>28347</v>
      </c>
      <c r="X327">
        <v>131820</v>
      </c>
      <c r="Y327">
        <v>41518</v>
      </c>
      <c r="Z327">
        <v>26744</v>
      </c>
      <c r="AA327">
        <v>14925</v>
      </c>
      <c r="AB327">
        <v>28347</v>
      </c>
      <c r="AC327">
        <v>-11329</v>
      </c>
      <c r="AD327">
        <v>-21661</v>
      </c>
      <c r="AE327">
        <v>15495</v>
      </c>
      <c r="AF327">
        <v>-7873</v>
      </c>
      <c r="AG327">
        <v>90050</v>
      </c>
      <c r="AH327">
        <v>35672</v>
      </c>
      <c r="AI327">
        <v>36385</v>
      </c>
      <c r="AJ327">
        <v>36385</v>
      </c>
      <c r="AK327">
        <v>38845</v>
      </c>
      <c r="AL327">
        <v>1411</v>
      </c>
      <c r="AM327">
        <v>101977</v>
      </c>
      <c r="AN327">
        <v>73054</v>
      </c>
      <c r="AO327">
        <v>64928</v>
      </c>
      <c r="AP327">
        <v>64928</v>
      </c>
      <c r="AQ327">
        <v>37530</v>
      </c>
      <c r="AR327" s="6">
        <v>0.22</v>
      </c>
      <c r="AS327" s="6">
        <v>0</v>
      </c>
      <c r="AT327" t="s">
        <v>1248</v>
      </c>
      <c r="AU327" t="s">
        <v>1249</v>
      </c>
      <c r="AV327" s="6">
        <v>0.43</v>
      </c>
      <c r="AW327" s="6" t="s">
        <v>6041</v>
      </c>
    </row>
    <row r="328" spans="1:49">
      <c r="A328">
        <v>6658536641</v>
      </c>
      <c r="B328">
        <v>259</v>
      </c>
      <c r="C328" t="s">
        <v>2923</v>
      </c>
      <c r="D328">
        <v>6658536641</v>
      </c>
      <c r="E328" s="10">
        <v>1206600043605</v>
      </c>
      <c r="F328" s="8" t="s">
        <v>2924</v>
      </c>
      <c r="G328" s="7">
        <v>44054</v>
      </c>
      <c r="H328">
        <v>4</v>
      </c>
      <c r="I328" t="s">
        <v>73</v>
      </c>
      <c r="J328" t="s">
        <v>5270</v>
      </c>
      <c r="K328" t="s">
        <v>5269</v>
      </c>
      <c r="L328" t="s">
        <v>2927</v>
      </c>
      <c r="M328">
        <v>10</v>
      </c>
      <c r="R328">
        <v>37863</v>
      </c>
      <c r="S328">
        <v>15531</v>
      </c>
      <c r="T328">
        <v>8239</v>
      </c>
      <c r="U328">
        <v>14816</v>
      </c>
      <c r="V328">
        <v>15149</v>
      </c>
      <c r="W328">
        <v>2917</v>
      </c>
      <c r="X328">
        <v>2354</v>
      </c>
      <c r="Y328">
        <v>1044</v>
      </c>
      <c r="Z328">
        <v>11339</v>
      </c>
      <c r="AA328">
        <v>21754</v>
      </c>
      <c r="AB328">
        <v>2917</v>
      </c>
      <c r="AC328">
        <v>13151</v>
      </c>
      <c r="AD328">
        <v>7161</v>
      </c>
      <c r="AE328">
        <v>2843</v>
      </c>
      <c r="AF328">
        <v>-6756</v>
      </c>
      <c r="AG328">
        <v>0</v>
      </c>
      <c r="AH328">
        <v>0</v>
      </c>
      <c r="AI328">
        <v>10748</v>
      </c>
      <c r="AJ328">
        <v>26324</v>
      </c>
      <c r="AK328">
        <v>32443</v>
      </c>
      <c r="AL328">
        <v>38060</v>
      </c>
      <c r="AM328">
        <v>50902</v>
      </c>
      <c r="AN328">
        <v>4</v>
      </c>
      <c r="AO328">
        <v>9183</v>
      </c>
      <c r="AP328">
        <v>1094</v>
      </c>
      <c r="AQ328">
        <v>3875</v>
      </c>
      <c r="AR328" s="6">
        <v>0.4</v>
      </c>
      <c r="AS328" s="6" t="s">
        <v>52</v>
      </c>
      <c r="AT328" t="s">
        <v>2928</v>
      </c>
      <c r="AU328" t="s">
        <v>2929</v>
      </c>
      <c r="AV328" s="6">
        <v>3.02</v>
      </c>
      <c r="AW328" s="6" t="s">
        <v>6054</v>
      </c>
    </row>
    <row r="329" spans="1:49">
      <c r="A329">
        <v>9727003956</v>
      </c>
      <c r="B329">
        <v>290</v>
      </c>
      <c r="C329" t="s">
        <v>3066</v>
      </c>
      <c r="D329">
        <v>9727003956</v>
      </c>
      <c r="E329" s="10">
        <v>1227700431969</v>
      </c>
      <c r="F329" s="8" t="s">
        <v>3067</v>
      </c>
      <c r="G329" s="7">
        <v>44762</v>
      </c>
      <c r="H329">
        <v>2</v>
      </c>
      <c r="I329" t="s">
        <v>44</v>
      </c>
      <c r="J329" t="s">
        <v>5271</v>
      </c>
      <c r="K329" t="s">
        <v>5271</v>
      </c>
      <c r="L329" t="s">
        <v>3070</v>
      </c>
      <c r="M329">
        <v>500</v>
      </c>
      <c r="R329">
        <v>0</v>
      </c>
      <c r="S329">
        <v>0</v>
      </c>
      <c r="T329">
        <v>2511</v>
      </c>
      <c r="U329">
        <v>16360</v>
      </c>
      <c r="V329">
        <v>15147</v>
      </c>
      <c r="W329">
        <v>0</v>
      </c>
      <c r="X329">
        <v>0</v>
      </c>
      <c r="Y329">
        <v>5973</v>
      </c>
      <c r="Z329">
        <v>16384</v>
      </c>
      <c r="AA329">
        <v>9109</v>
      </c>
      <c r="AB329">
        <v>0</v>
      </c>
      <c r="AC329">
        <v>0</v>
      </c>
      <c r="AD329">
        <v>-3542</v>
      </c>
      <c r="AE329">
        <v>-879</v>
      </c>
      <c r="AF329">
        <v>5297</v>
      </c>
      <c r="AG329">
        <v>0</v>
      </c>
      <c r="AH329">
        <v>0</v>
      </c>
      <c r="AI329">
        <v>0</v>
      </c>
      <c r="AJ329">
        <v>0</v>
      </c>
      <c r="AK329">
        <v>0</v>
      </c>
      <c r="AL329">
        <v>0</v>
      </c>
      <c r="AM329">
        <v>0</v>
      </c>
      <c r="AN329">
        <v>5539</v>
      </c>
      <c r="AO329">
        <v>15739</v>
      </c>
      <c r="AP329">
        <v>19235</v>
      </c>
      <c r="AQ329">
        <v>2900</v>
      </c>
      <c r="AR329" s="6">
        <v>6.03</v>
      </c>
      <c r="AS329" s="6" t="s">
        <v>52</v>
      </c>
      <c r="AT329" t="s">
        <v>3071</v>
      </c>
      <c r="AU329" t="s">
        <v>3072</v>
      </c>
      <c r="AV329" s="6" t="s">
        <v>74</v>
      </c>
      <c r="AW329" s="6" t="s">
        <v>5857</v>
      </c>
    </row>
    <row r="330" spans="1:49">
      <c r="A330">
        <v>7733244339</v>
      </c>
      <c r="B330">
        <v>277</v>
      </c>
      <c r="C330" t="s">
        <v>2558</v>
      </c>
      <c r="D330">
        <v>7733244339</v>
      </c>
      <c r="E330" s="10">
        <v>1157746718953</v>
      </c>
      <c r="F330" s="8" t="s">
        <v>2559</v>
      </c>
      <c r="G330" s="7">
        <v>42221</v>
      </c>
      <c r="H330">
        <v>9</v>
      </c>
      <c r="I330" t="s">
        <v>73</v>
      </c>
      <c r="J330" t="s">
        <v>5273</v>
      </c>
      <c r="K330" t="s">
        <v>5272</v>
      </c>
      <c r="L330" t="s">
        <v>2562</v>
      </c>
      <c r="M330">
        <v>10000</v>
      </c>
      <c r="R330">
        <v>17310</v>
      </c>
      <c r="S330">
        <v>20136</v>
      </c>
      <c r="T330">
        <v>24815</v>
      </c>
      <c r="U330">
        <v>18609</v>
      </c>
      <c r="V330">
        <v>15119</v>
      </c>
      <c r="W330">
        <v>179</v>
      </c>
      <c r="X330">
        <v>149</v>
      </c>
      <c r="Y330">
        <v>118</v>
      </c>
      <c r="Z330">
        <v>42</v>
      </c>
      <c r="AA330">
        <v>14901</v>
      </c>
      <c r="AB330">
        <v>179</v>
      </c>
      <c r="AC330">
        <v>13519</v>
      </c>
      <c r="AD330">
        <v>15958</v>
      </c>
      <c r="AE330">
        <v>11484</v>
      </c>
      <c r="AF330">
        <v>-6545</v>
      </c>
      <c r="AG330">
        <v>6984</v>
      </c>
      <c r="AH330">
        <v>8024</v>
      </c>
      <c r="AI330">
        <v>5831</v>
      </c>
      <c r="AJ330">
        <v>1527</v>
      </c>
      <c r="AK330">
        <v>1649</v>
      </c>
      <c r="AL330">
        <v>4125</v>
      </c>
      <c r="AM330">
        <v>9997</v>
      </c>
      <c r="AN330">
        <v>9231</v>
      </c>
      <c r="AO330">
        <v>10154</v>
      </c>
      <c r="AP330">
        <v>10902</v>
      </c>
      <c r="AQ330">
        <v>0</v>
      </c>
      <c r="AR330" s="6">
        <v>0.87</v>
      </c>
      <c r="AS330" s="6" t="s">
        <v>52</v>
      </c>
      <c r="AT330" t="s">
        <v>2563</v>
      </c>
      <c r="AU330" t="s">
        <v>2564</v>
      </c>
      <c r="AV330" s="6">
        <v>0.24</v>
      </c>
      <c r="AW330" s="6" t="s">
        <v>5858</v>
      </c>
    </row>
    <row r="331" spans="1:49">
      <c r="A331">
        <v>7456045628</v>
      </c>
      <c r="B331">
        <v>323</v>
      </c>
      <c r="C331" t="s">
        <v>2306</v>
      </c>
      <c r="D331">
        <v>7456045628</v>
      </c>
      <c r="E331" s="10">
        <v>1207400023830</v>
      </c>
      <c r="F331" s="8" t="s">
        <v>2307</v>
      </c>
      <c r="G331" s="7">
        <v>44014</v>
      </c>
      <c r="H331">
        <v>4</v>
      </c>
      <c r="I331" t="s">
        <v>73</v>
      </c>
      <c r="J331" t="s">
        <v>5274</v>
      </c>
      <c r="K331" t="s">
        <v>5274</v>
      </c>
      <c r="L331" t="s">
        <v>2310</v>
      </c>
      <c r="M331">
        <v>10020</v>
      </c>
      <c r="R331">
        <v>0</v>
      </c>
      <c r="S331">
        <v>6242</v>
      </c>
      <c r="T331">
        <v>11405</v>
      </c>
      <c r="U331">
        <v>15697</v>
      </c>
      <c r="V331">
        <v>15089</v>
      </c>
      <c r="W331">
        <v>877</v>
      </c>
      <c r="X331">
        <v>9581</v>
      </c>
      <c r="Y331">
        <v>11742</v>
      </c>
      <c r="Z331">
        <v>9046</v>
      </c>
      <c r="AA331">
        <v>18627</v>
      </c>
      <c r="AB331">
        <v>877</v>
      </c>
      <c r="AC331">
        <v>-3576</v>
      </c>
      <c r="AD331">
        <v>-679</v>
      </c>
      <c r="AE331">
        <v>6180</v>
      </c>
      <c r="AF331">
        <v>-3991</v>
      </c>
      <c r="AG331">
        <v>0</v>
      </c>
      <c r="AH331">
        <v>0</v>
      </c>
      <c r="AI331">
        <v>0</v>
      </c>
      <c r="AJ331">
        <v>0</v>
      </c>
      <c r="AK331">
        <v>1500</v>
      </c>
      <c r="AL331">
        <v>167</v>
      </c>
      <c r="AM331">
        <v>371</v>
      </c>
      <c r="AN331">
        <v>142</v>
      </c>
      <c r="AO331">
        <v>8100</v>
      </c>
      <c r="AP331">
        <v>145</v>
      </c>
      <c r="AQ331">
        <v>4930</v>
      </c>
      <c r="AR331" s="6">
        <v>2.42</v>
      </c>
      <c r="AS331" s="6" t="s">
        <v>52</v>
      </c>
      <c r="AT331" t="s">
        <v>2311</v>
      </c>
      <c r="AU331" t="s">
        <v>2312</v>
      </c>
      <c r="AV331" s="6" t="s">
        <v>74</v>
      </c>
      <c r="AW331" s="6" t="s">
        <v>5859</v>
      </c>
    </row>
    <row r="332" spans="1:49">
      <c r="A332">
        <v>9710116140</v>
      </c>
      <c r="B332">
        <v>303</v>
      </c>
      <c r="C332" t="s">
        <v>3489</v>
      </c>
      <c r="D332">
        <v>9710116140</v>
      </c>
      <c r="E332" s="10">
        <v>1237700412146</v>
      </c>
      <c r="F332" s="8" t="s">
        <v>3490</v>
      </c>
      <c r="G332" s="7">
        <v>45092</v>
      </c>
      <c r="H332">
        <v>1</v>
      </c>
      <c r="I332" t="s">
        <v>73</v>
      </c>
      <c r="J332" t="s">
        <v>5276</v>
      </c>
      <c r="K332" t="s">
        <v>5275</v>
      </c>
      <c r="L332" t="s">
        <v>3493</v>
      </c>
      <c r="M332">
        <v>1000</v>
      </c>
      <c r="R332">
        <v>0</v>
      </c>
      <c r="S332">
        <v>0</v>
      </c>
      <c r="T332">
        <v>0</v>
      </c>
      <c r="U332">
        <v>13207</v>
      </c>
      <c r="V332">
        <v>14836</v>
      </c>
      <c r="W332">
        <v>0</v>
      </c>
      <c r="X332">
        <v>0</v>
      </c>
      <c r="Y332">
        <v>0</v>
      </c>
      <c r="Z332">
        <v>921</v>
      </c>
      <c r="AA332">
        <v>1057</v>
      </c>
      <c r="AB332">
        <v>0</v>
      </c>
      <c r="AC332">
        <v>0</v>
      </c>
      <c r="AD332">
        <v>0</v>
      </c>
      <c r="AE332">
        <v>12407</v>
      </c>
      <c r="AF332">
        <v>15233</v>
      </c>
      <c r="AG332">
        <v>0</v>
      </c>
      <c r="AH332">
        <v>0</v>
      </c>
      <c r="AI332">
        <v>0</v>
      </c>
      <c r="AJ332">
        <v>3011</v>
      </c>
      <c r="AK332">
        <v>3369</v>
      </c>
      <c r="AL332">
        <v>0</v>
      </c>
      <c r="AM332">
        <v>0</v>
      </c>
      <c r="AN332">
        <v>0</v>
      </c>
      <c r="AO332">
        <v>14781</v>
      </c>
      <c r="AP332">
        <v>14781</v>
      </c>
      <c r="AQ332">
        <v>0</v>
      </c>
      <c r="AR332" s="6">
        <v>1.1200000000000001</v>
      </c>
      <c r="AS332" s="6" t="s">
        <v>52</v>
      </c>
      <c r="AT332" t="s">
        <v>3494</v>
      </c>
      <c r="AU332" t="s">
        <v>3495</v>
      </c>
      <c r="AV332" s="6">
        <v>1.1200000000000001</v>
      </c>
      <c r="AW332" s="6" t="s">
        <v>6060</v>
      </c>
    </row>
    <row r="333" spans="1:49">
      <c r="A333">
        <v>6671280460</v>
      </c>
      <c r="B333">
        <v>53</v>
      </c>
      <c r="C333" t="s">
        <v>3375</v>
      </c>
      <c r="D333">
        <v>6671280460</v>
      </c>
      <c r="E333" s="10">
        <v>1236600049795</v>
      </c>
      <c r="F333" s="8" t="s">
        <v>3376</v>
      </c>
      <c r="G333" s="7">
        <v>45152</v>
      </c>
      <c r="H333">
        <v>1</v>
      </c>
      <c r="I333" t="s">
        <v>73</v>
      </c>
      <c r="J333" t="s">
        <v>5278</v>
      </c>
      <c r="K333" t="s">
        <v>5277</v>
      </c>
      <c r="L333" t="s">
        <v>3379</v>
      </c>
      <c r="M333">
        <v>10</v>
      </c>
      <c r="R333">
        <v>0</v>
      </c>
      <c r="S333">
        <v>0</v>
      </c>
      <c r="T333">
        <v>0</v>
      </c>
      <c r="U333">
        <v>285812</v>
      </c>
      <c r="V333">
        <v>14537</v>
      </c>
      <c r="W333">
        <v>0</v>
      </c>
      <c r="X333">
        <v>0</v>
      </c>
      <c r="Y333">
        <v>0</v>
      </c>
      <c r="Z333">
        <v>1442</v>
      </c>
      <c r="AA333">
        <v>8914</v>
      </c>
      <c r="AB333">
        <v>0</v>
      </c>
      <c r="AC333">
        <v>0</v>
      </c>
      <c r="AD333">
        <v>0</v>
      </c>
      <c r="AE333">
        <v>284355</v>
      </c>
      <c r="AF333">
        <v>2824</v>
      </c>
      <c r="AG333">
        <v>0</v>
      </c>
      <c r="AH333">
        <v>0</v>
      </c>
      <c r="AI333">
        <v>0</v>
      </c>
      <c r="AJ333">
        <v>129</v>
      </c>
      <c r="AK333">
        <v>231</v>
      </c>
      <c r="AL333">
        <v>0</v>
      </c>
      <c r="AM333">
        <v>0</v>
      </c>
      <c r="AN333">
        <v>0</v>
      </c>
      <c r="AO333">
        <v>294115</v>
      </c>
      <c r="AP333">
        <v>24580</v>
      </c>
      <c r="AQ333">
        <v>22058</v>
      </c>
      <c r="AR333" s="6">
        <v>0.05</v>
      </c>
      <c r="AS333" s="6" t="s">
        <v>52</v>
      </c>
      <c r="AT333" t="s">
        <v>3380</v>
      </c>
      <c r="AU333" t="s">
        <v>3381</v>
      </c>
      <c r="AV333" s="6">
        <v>1.79</v>
      </c>
      <c r="AW333" s="6" t="s">
        <v>5860</v>
      </c>
    </row>
    <row r="334" spans="1:49">
      <c r="A334">
        <v>1327029000</v>
      </c>
      <c r="B334">
        <v>344</v>
      </c>
      <c r="C334" t="s">
        <v>2070</v>
      </c>
      <c r="D334">
        <v>1327029000</v>
      </c>
      <c r="E334" s="10">
        <v>1161326058607</v>
      </c>
      <c r="F334" s="8" t="s">
        <v>2071</v>
      </c>
      <c r="G334" s="7">
        <v>42699</v>
      </c>
      <c r="H334">
        <v>8</v>
      </c>
      <c r="I334" t="s">
        <v>73</v>
      </c>
      <c r="J334" t="s">
        <v>5280</v>
      </c>
      <c r="K334" t="s">
        <v>5279</v>
      </c>
      <c r="L334" t="s">
        <v>2074</v>
      </c>
      <c r="M334">
        <v>10</v>
      </c>
      <c r="R334">
        <v>1013</v>
      </c>
      <c r="S334">
        <v>6372</v>
      </c>
      <c r="T334">
        <v>4858</v>
      </c>
      <c r="U334">
        <v>9647</v>
      </c>
      <c r="V334">
        <v>13964</v>
      </c>
      <c r="W334">
        <v>713</v>
      </c>
      <c r="X334">
        <v>4675</v>
      </c>
      <c r="Y334">
        <v>2817</v>
      </c>
      <c r="Z334">
        <v>5621</v>
      </c>
      <c r="AA334">
        <v>12777</v>
      </c>
      <c r="AB334">
        <v>713</v>
      </c>
      <c r="AC334">
        <v>204</v>
      </c>
      <c r="AD334">
        <v>400</v>
      </c>
      <c r="AE334">
        <v>631</v>
      </c>
      <c r="AF334">
        <v>455</v>
      </c>
      <c r="AG334">
        <v>3586</v>
      </c>
      <c r="AH334">
        <v>2421</v>
      </c>
      <c r="AI334">
        <v>1577</v>
      </c>
      <c r="AJ334">
        <v>8441</v>
      </c>
      <c r="AK334">
        <v>1999</v>
      </c>
      <c r="AL334">
        <v>374</v>
      </c>
      <c r="AM334">
        <v>169</v>
      </c>
      <c r="AN334">
        <v>160</v>
      </c>
      <c r="AO334">
        <v>2850</v>
      </c>
      <c r="AP334">
        <v>2850</v>
      </c>
      <c r="AQ334">
        <v>3870</v>
      </c>
      <c r="AR334" s="6">
        <v>13.79</v>
      </c>
      <c r="AS334" s="6" t="s">
        <v>1155</v>
      </c>
      <c r="AT334" t="s">
        <v>2075</v>
      </c>
      <c r="AU334" t="s">
        <v>2076</v>
      </c>
      <c r="AV334" s="6">
        <v>0.56000000000000005</v>
      </c>
      <c r="AW334" s="6" t="s">
        <v>6069</v>
      </c>
    </row>
    <row r="335" spans="1:49">
      <c r="A335">
        <v>1831181333</v>
      </c>
      <c r="B335">
        <v>293</v>
      </c>
      <c r="C335" t="s">
        <v>1091</v>
      </c>
      <c r="D335">
        <v>1831181333</v>
      </c>
      <c r="E335" s="10">
        <v>1161832074744</v>
      </c>
      <c r="F335" s="8" t="s">
        <v>1092</v>
      </c>
      <c r="G335" s="7">
        <v>42629</v>
      </c>
      <c r="H335">
        <v>8</v>
      </c>
      <c r="I335" t="s">
        <v>73</v>
      </c>
      <c r="J335" t="s">
        <v>5281</v>
      </c>
      <c r="K335" t="s">
        <v>5281</v>
      </c>
      <c r="L335" t="s">
        <v>1095</v>
      </c>
      <c r="M335">
        <v>10</v>
      </c>
      <c r="R335">
        <v>16320</v>
      </c>
      <c r="S335">
        <v>21290</v>
      </c>
      <c r="T335">
        <v>24483</v>
      </c>
      <c r="U335">
        <v>14629</v>
      </c>
      <c r="V335">
        <v>13860</v>
      </c>
      <c r="W335">
        <v>8026</v>
      </c>
      <c r="X335">
        <v>13432</v>
      </c>
      <c r="Y335">
        <v>21400</v>
      </c>
      <c r="Z335">
        <v>12252</v>
      </c>
      <c r="AA335">
        <v>13416</v>
      </c>
      <c r="AB335">
        <v>8026</v>
      </c>
      <c r="AC335">
        <v>7196</v>
      </c>
      <c r="AD335">
        <v>2360</v>
      </c>
      <c r="AE335">
        <v>1947</v>
      </c>
      <c r="AF335">
        <v>19</v>
      </c>
      <c r="AG335">
        <v>0</v>
      </c>
      <c r="AH335">
        <v>0</v>
      </c>
      <c r="AI335">
        <v>0</v>
      </c>
      <c r="AJ335">
        <v>0</v>
      </c>
      <c r="AK335">
        <v>0</v>
      </c>
      <c r="AL335">
        <v>24511</v>
      </c>
      <c r="AM335">
        <v>27119</v>
      </c>
      <c r="AN335">
        <v>46542</v>
      </c>
      <c r="AO335">
        <v>54767</v>
      </c>
      <c r="AP335">
        <v>54492</v>
      </c>
      <c r="AQ335">
        <v>17965</v>
      </c>
      <c r="AR335" s="6">
        <v>0.85</v>
      </c>
      <c r="AS335" s="6" t="s">
        <v>52</v>
      </c>
      <c r="AT335" t="s">
        <v>1096</v>
      </c>
      <c r="AU335" t="s">
        <v>1097</v>
      </c>
      <c r="AV335" s="6" t="s">
        <v>74</v>
      </c>
      <c r="AW335" s="6" t="s">
        <v>5861</v>
      </c>
    </row>
    <row r="336" spans="1:49">
      <c r="A336">
        <v>1101169887</v>
      </c>
      <c r="B336">
        <v>330</v>
      </c>
      <c r="C336" t="s">
        <v>2404</v>
      </c>
      <c r="D336">
        <v>1101169887</v>
      </c>
      <c r="E336" s="10">
        <v>1201100004600</v>
      </c>
      <c r="F336" s="8" t="s">
        <v>2405</v>
      </c>
      <c r="G336" s="7">
        <v>44130</v>
      </c>
      <c r="H336">
        <v>4</v>
      </c>
      <c r="I336" t="s">
        <v>73</v>
      </c>
      <c r="J336" t="s">
        <v>5282</v>
      </c>
      <c r="K336" t="s">
        <v>5282</v>
      </c>
      <c r="L336" t="s">
        <v>2408</v>
      </c>
      <c r="M336">
        <v>10</v>
      </c>
      <c r="R336">
        <v>11665</v>
      </c>
      <c r="S336">
        <v>94799</v>
      </c>
      <c r="T336">
        <v>906310</v>
      </c>
      <c r="U336">
        <v>10784</v>
      </c>
      <c r="V336">
        <v>13846</v>
      </c>
      <c r="W336">
        <v>393</v>
      </c>
      <c r="X336">
        <v>8781</v>
      </c>
      <c r="Y336">
        <v>448951</v>
      </c>
      <c r="Z336">
        <v>7740</v>
      </c>
      <c r="AA336">
        <v>6755</v>
      </c>
      <c r="AB336">
        <v>393</v>
      </c>
      <c r="AC336">
        <v>86001</v>
      </c>
      <c r="AD336">
        <v>457274</v>
      </c>
      <c r="AE336">
        <v>2381</v>
      </c>
      <c r="AF336">
        <v>6886</v>
      </c>
      <c r="AG336">
        <v>0</v>
      </c>
      <c r="AH336">
        <v>0</v>
      </c>
      <c r="AI336">
        <v>0</v>
      </c>
      <c r="AJ336">
        <v>0</v>
      </c>
      <c r="AK336">
        <v>0</v>
      </c>
      <c r="AL336">
        <v>11629</v>
      </c>
      <c r="AM336">
        <v>105297</v>
      </c>
      <c r="AN336">
        <v>563210</v>
      </c>
      <c r="AO336">
        <v>130282</v>
      </c>
      <c r="AP336">
        <v>145182</v>
      </c>
      <c r="AQ336">
        <v>7593</v>
      </c>
      <c r="AR336" s="6">
        <v>1.19</v>
      </c>
      <c r="AS336" s="6" t="s">
        <v>52</v>
      </c>
      <c r="AT336" t="s">
        <v>2409</v>
      </c>
      <c r="AU336" t="s">
        <v>2410</v>
      </c>
      <c r="AV336" s="6" t="s">
        <v>74</v>
      </c>
      <c r="AW336" s="6" t="s">
        <v>5862</v>
      </c>
    </row>
    <row r="337" spans="1:49">
      <c r="A337">
        <v>7726478287</v>
      </c>
      <c r="B337">
        <v>254</v>
      </c>
      <c r="C337" t="s">
        <v>2990</v>
      </c>
      <c r="D337">
        <v>7726478287</v>
      </c>
      <c r="E337" s="10">
        <v>1217700266211</v>
      </c>
      <c r="F337" s="8" t="s">
        <v>2991</v>
      </c>
      <c r="G337" s="7">
        <v>44351</v>
      </c>
      <c r="H337">
        <v>3</v>
      </c>
      <c r="I337" t="s">
        <v>73</v>
      </c>
      <c r="J337" t="s">
        <v>5284</v>
      </c>
      <c r="K337" t="s">
        <v>5283</v>
      </c>
      <c r="L337" t="s">
        <v>2994</v>
      </c>
      <c r="M337">
        <v>10</v>
      </c>
      <c r="R337">
        <v>0</v>
      </c>
      <c r="S337">
        <v>0</v>
      </c>
      <c r="T337">
        <v>2349</v>
      </c>
      <c r="U337">
        <v>47523</v>
      </c>
      <c r="V337">
        <v>13812</v>
      </c>
      <c r="W337">
        <v>0</v>
      </c>
      <c r="X337">
        <v>0</v>
      </c>
      <c r="Y337">
        <v>147</v>
      </c>
      <c r="Z337">
        <v>33569</v>
      </c>
      <c r="AA337">
        <v>5290</v>
      </c>
      <c r="AB337">
        <v>0</v>
      </c>
      <c r="AC337">
        <v>0</v>
      </c>
      <c r="AD337">
        <v>1961</v>
      </c>
      <c r="AE337">
        <v>12518</v>
      </c>
      <c r="AF337">
        <v>7986</v>
      </c>
      <c r="AG337">
        <v>0</v>
      </c>
      <c r="AH337">
        <v>0</v>
      </c>
      <c r="AI337">
        <v>1850</v>
      </c>
      <c r="AJ337">
        <v>26601</v>
      </c>
      <c r="AK337">
        <v>26206</v>
      </c>
      <c r="AL337">
        <v>0</v>
      </c>
      <c r="AM337">
        <v>14452</v>
      </c>
      <c r="AN337">
        <v>14442</v>
      </c>
      <c r="AO337">
        <v>17426</v>
      </c>
      <c r="AP337">
        <v>25085</v>
      </c>
      <c r="AQ337">
        <v>0</v>
      </c>
      <c r="AR337" s="6">
        <v>5.88</v>
      </c>
      <c r="AS337" s="6" t="s">
        <v>52</v>
      </c>
      <c r="AT337" t="s">
        <v>2995</v>
      </c>
      <c r="AU337" t="s">
        <v>2996</v>
      </c>
      <c r="AV337" s="6">
        <v>14.17</v>
      </c>
      <c r="AW337" s="6" t="s">
        <v>5863</v>
      </c>
    </row>
    <row r="338" spans="1:49">
      <c r="A338">
        <v>6316228122</v>
      </c>
      <c r="B338">
        <v>245</v>
      </c>
      <c r="C338" t="s">
        <v>1527</v>
      </c>
      <c r="D338">
        <v>6316228122</v>
      </c>
      <c r="E338" s="10">
        <v>1166313150464</v>
      </c>
      <c r="F338" s="8" t="s">
        <v>1528</v>
      </c>
      <c r="G338" s="7">
        <v>42682</v>
      </c>
      <c r="H338">
        <v>8</v>
      </c>
      <c r="I338" t="s">
        <v>73</v>
      </c>
      <c r="J338" t="s">
        <v>4924</v>
      </c>
      <c r="K338" t="s">
        <v>5285</v>
      </c>
      <c r="L338" t="s">
        <v>1529</v>
      </c>
      <c r="M338">
        <v>10</v>
      </c>
      <c r="R338">
        <v>39363</v>
      </c>
      <c r="S338">
        <v>92812</v>
      </c>
      <c r="T338">
        <v>91820</v>
      </c>
      <c r="U338">
        <v>25921</v>
      </c>
      <c r="V338">
        <v>13691</v>
      </c>
      <c r="W338">
        <v>3802</v>
      </c>
      <c r="X338">
        <v>1684</v>
      </c>
      <c r="Y338">
        <v>86168</v>
      </c>
      <c r="Z338">
        <v>10642</v>
      </c>
      <c r="AA338">
        <v>106049</v>
      </c>
      <c r="AB338">
        <v>3802</v>
      </c>
      <c r="AC338">
        <v>73610</v>
      </c>
      <c r="AD338">
        <v>-5986</v>
      </c>
      <c r="AE338">
        <v>12773</v>
      </c>
      <c r="AF338">
        <v>-93683</v>
      </c>
      <c r="AG338">
        <v>62095</v>
      </c>
      <c r="AH338">
        <v>125013</v>
      </c>
      <c r="AI338">
        <v>110738</v>
      </c>
      <c r="AJ338">
        <v>124675</v>
      </c>
      <c r="AK338">
        <v>30426</v>
      </c>
      <c r="AL338">
        <v>151</v>
      </c>
      <c r="AM338">
        <v>2958</v>
      </c>
      <c r="AN338">
        <v>3936</v>
      </c>
      <c r="AO338">
        <v>2895</v>
      </c>
      <c r="AP338">
        <v>1984</v>
      </c>
      <c r="AQ338">
        <v>0</v>
      </c>
      <c r="AR338" s="6">
        <v>0.35</v>
      </c>
      <c r="AS338" s="6" t="s">
        <v>52</v>
      </c>
      <c r="AT338" t="s">
        <v>1530</v>
      </c>
      <c r="AU338" t="s">
        <v>82</v>
      </c>
      <c r="AV338" s="6">
        <v>0.49</v>
      </c>
      <c r="AW338" s="6" t="s">
        <v>5864</v>
      </c>
    </row>
    <row r="339" spans="1:49">
      <c r="A339">
        <v>6950094350</v>
      </c>
      <c r="B339">
        <v>273</v>
      </c>
      <c r="C339" t="s">
        <v>363</v>
      </c>
      <c r="D339">
        <v>6950094350</v>
      </c>
      <c r="E339" s="10">
        <v>1086952029339</v>
      </c>
      <c r="F339" s="8" t="s">
        <v>364</v>
      </c>
      <c r="G339" s="7">
        <v>39790</v>
      </c>
      <c r="H339">
        <v>16</v>
      </c>
      <c r="I339" t="s">
        <v>73</v>
      </c>
      <c r="J339" t="s">
        <v>5286</v>
      </c>
      <c r="K339" t="s">
        <v>5286</v>
      </c>
      <c r="L339" t="s">
        <v>367</v>
      </c>
      <c r="M339">
        <v>10</v>
      </c>
      <c r="R339">
        <v>8598</v>
      </c>
      <c r="S339">
        <v>18651</v>
      </c>
      <c r="T339">
        <v>14147</v>
      </c>
      <c r="U339">
        <v>18985</v>
      </c>
      <c r="V339">
        <v>13608</v>
      </c>
      <c r="W339">
        <v>4440</v>
      </c>
      <c r="X339">
        <v>12382</v>
      </c>
      <c r="Y339">
        <v>10432</v>
      </c>
      <c r="Z339">
        <v>13238</v>
      </c>
      <c r="AA339">
        <v>8985</v>
      </c>
      <c r="AB339">
        <v>4440</v>
      </c>
      <c r="AC339">
        <v>5384</v>
      </c>
      <c r="AD339">
        <v>3152</v>
      </c>
      <c r="AE339">
        <v>4813</v>
      </c>
      <c r="AF339">
        <v>3806</v>
      </c>
      <c r="AG339">
        <v>0</v>
      </c>
      <c r="AH339">
        <v>0</v>
      </c>
      <c r="AI339">
        <v>0</v>
      </c>
      <c r="AJ339">
        <v>0</v>
      </c>
      <c r="AK339">
        <v>0</v>
      </c>
      <c r="AL339">
        <v>31139</v>
      </c>
      <c r="AM339">
        <v>35750</v>
      </c>
      <c r="AN339">
        <v>36820</v>
      </c>
      <c r="AO339">
        <v>38206</v>
      </c>
      <c r="AP339">
        <v>40105</v>
      </c>
      <c r="AQ339">
        <v>0</v>
      </c>
      <c r="AR339" s="6">
        <v>1.58</v>
      </c>
      <c r="AS339" s="6" t="s">
        <v>52</v>
      </c>
      <c r="AT339" t="s">
        <v>368</v>
      </c>
      <c r="AU339" t="s">
        <v>369</v>
      </c>
      <c r="AV339" s="6" t="s">
        <v>74</v>
      </c>
      <c r="AW339" s="6" t="s">
        <v>5865</v>
      </c>
    </row>
    <row r="340" spans="1:49">
      <c r="A340">
        <v>6658459228</v>
      </c>
      <c r="B340">
        <v>304</v>
      </c>
      <c r="C340" t="s">
        <v>580</v>
      </c>
      <c r="D340">
        <v>6658459228</v>
      </c>
      <c r="E340" s="10">
        <v>1146658012896</v>
      </c>
      <c r="F340" s="8" t="s">
        <v>581</v>
      </c>
      <c r="G340" s="7">
        <v>41876</v>
      </c>
      <c r="H340">
        <v>10</v>
      </c>
      <c r="I340" t="s">
        <v>73</v>
      </c>
      <c r="J340" t="s">
        <v>5288</v>
      </c>
      <c r="K340" t="s">
        <v>5287</v>
      </c>
      <c r="L340" t="s">
        <v>584</v>
      </c>
      <c r="M340">
        <v>10</v>
      </c>
      <c r="R340">
        <v>9787</v>
      </c>
      <c r="S340">
        <v>8754</v>
      </c>
      <c r="T340">
        <v>9242</v>
      </c>
      <c r="U340">
        <v>13148</v>
      </c>
      <c r="V340">
        <v>13550</v>
      </c>
      <c r="W340">
        <v>4232</v>
      </c>
      <c r="X340">
        <v>5711</v>
      </c>
      <c r="Y340">
        <v>8566</v>
      </c>
      <c r="Z340">
        <v>7120</v>
      </c>
      <c r="AA340">
        <v>7650</v>
      </c>
      <c r="AB340">
        <v>4232</v>
      </c>
      <c r="AC340">
        <v>2850</v>
      </c>
      <c r="AD340">
        <v>413</v>
      </c>
      <c r="AE340">
        <v>5239</v>
      </c>
      <c r="AF340">
        <v>5415</v>
      </c>
      <c r="AG340">
        <v>0</v>
      </c>
      <c r="AH340">
        <v>0</v>
      </c>
      <c r="AI340">
        <v>0</v>
      </c>
      <c r="AJ340">
        <v>0</v>
      </c>
      <c r="AK340">
        <v>0</v>
      </c>
      <c r="AL340">
        <v>14399</v>
      </c>
      <c r="AM340">
        <v>42218</v>
      </c>
      <c r="AN340">
        <v>75174</v>
      </c>
      <c r="AO340">
        <v>6630</v>
      </c>
      <c r="AP340">
        <v>12262</v>
      </c>
      <c r="AQ340">
        <v>0</v>
      </c>
      <c r="AR340" s="6">
        <v>1.38</v>
      </c>
      <c r="AS340" s="6" t="s">
        <v>52</v>
      </c>
      <c r="AT340" t="s">
        <v>585</v>
      </c>
      <c r="AU340" t="s">
        <v>586</v>
      </c>
      <c r="AV340" s="6" t="s">
        <v>74</v>
      </c>
      <c r="AW340" s="6" t="s">
        <v>5866</v>
      </c>
    </row>
    <row r="341" spans="1:49">
      <c r="A341">
        <v>1841045690</v>
      </c>
      <c r="B341">
        <v>326</v>
      </c>
      <c r="C341" t="s">
        <v>2431</v>
      </c>
      <c r="D341">
        <v>1841045690</v>
      </c>
      <c r="E341" s="10">
        <v>1141841007285</v>
      </c>
      <c r="F341" s="8" t="s">
        <v>2432</v>
      </c>
      <c r="G341" s="7">
        <v>41941</v>
      </c>
      <c r="H341">
        <v>10</v>
      </c>
      <c r="I341" t="s">
        <v>73</v>
      </c>
      <c r="J341" t="s">
        <v>5289</v>
      </c>
      <c r="K341" t="s">
        <v>2434</v>
      </c>
      <c r="L341" t="s">
        <v>2435</v>
      </c>
      <c r="M341">
        <v>11</v>
      </c>
      <c r="R341">
        <v>26755</v>
      </c>
      <c r="S341">
        <v>14209</v>
      </c>
      <c r="T341">
        <v>10690</v>
      </c>
      <c r="U341">
        <v>11185</v>
      </c>
      <c r="V341">
        <v>13363</v>
      </c>
      <c r="W341">
        <v>14501</v>
      </c>
      <c r="X341">
        <v>10993</v>
      </c>
      <c r="Y341">
        <v>10074</v>
      </c>
      <c r="Z341">
        <v>9823</v>
      </c>
      <c r="AA341">
        <v>11814</v>
      </c>
      <c r="AB341">
        <v>14501</v>
      </c>
      <c r="AC341">
        <v>3216</v>
      </c>
      <c r="AD341">
        <v>616</v>
      </c>
      <c r="AE341">
        <v>918</v>
      </c>
      <c r="AF341">
        <v>748</v>
      </c>
      <c r="AG341">
        <v>0</v>
      </c>
      <c r="AH341">
        <v>0</v>
      </c>
      <c r="AI341">
        <v>0</v>
      </c>
      <c r="AJ341">
        <v>0</v>
      </c>
      <c r="AK341">
        <v>0</v>
      </c>
      <c r="AL341">
        <v>9024</v>
      </c>
      <c r="AM341">
        <v>13706</v>
      </c>
      <c r="AN341">
        <v>15479</v>
      </c>
      <c r="AO341">
        <v>14326</v>
      </c>
      <c r="AP341">
        <v>13156</v>
      </c>
      <c r="AQ341">
        <v>332</v>
      </c>
      <c r="AR341" s="6">
        <v>0.5</v>
      </c>
      <c r="AS341" s="6" t="s">
        <v>52</v>
      </c>
      <c r="AT341" t="s">
        <v>2436</v>
      </c>
      <c r="AU341" t="s">
        <v>2437</v>
      </c>
      <c r="AV341" s="6" t="s">
        <v>74</v>
      </c>
      <c r="AW341" s="6" t="s">
        <v>4222</v>
      </c>
    </row>
    <row r="342" spans="1:49">
      <c r="A342">
        <v>1435307582</v>
      </c>
      <c r="B342">
        <v>361</v>
      </c>
      <c r="C342" t="s">
        <v>3482</v>
      </c>
      <c r="D342">
        <v>1435307582</v>
      </c>
      <c r="E342" s="10">
        <v>1161447055879</v>
      </c>
      <c r="F342" s="8" t="s">
        <v>3483</v>
      </c>
      <c r="G342" s="7">
        <v>42487</v>
      </c>
      <c r="H342">
        <v>8</v>
      </c>
      <c r="I342" t="s">
        <v>44</v>
      </c>
      <c r="J342" t="s">
        <v>5291</v>
      </c>
      <c r="K342" t="s">
        <v>5290</v>
      </c>
      <c r="L342" t="s">
        <v>3486</v>
      </c>
      <c r="M342">
        <v>10</v>
      </c>
      <c r="R342">
        <v>14048</v>
      </c>
      <c r="S342">
        <v>8300</v>
      </c>
      <c r="T342">
        <v>7475</v>
      </c>
      <c r="U342">
        <v>7650</v>
      </c>
      <c r="V342">
        <v>12972</v>
      </c>
      <c r="W342">
        <v>11244</v>
      </c>
      <c r="X342">
        <v>6526</v>
      </c>
      <c r="Y342">
        <v>6905</v>
      </c>
      <c r="Z342">
        <v>6019</v>
      </c>
      <c r="AA342">
        <v>9906</v>
      </c>
      <c r="AB342">
        <v>11244</v>
      </c>
      <c r="AC342">
        <v>1525</v>
      </c>
      <c r="AD342">
        <v>489</v>
      </c>
      <c r="AE342">
        <v>1522</v>
      </c>
      <c r="AF342">
        <v>2805</v>
      </c>
      <c r="AG342">
        <v>0</v>
      </c>
      <c r="AH342">
        <v>0</v>
      </c>
      <c r="AI342">
        <v>0</v>
      </c>
      <c r="AJ342">
        <v>0</v>
      </c>
      <c r="AK342">
        <v>0</v>
      </c>
      <c r="AL342">
        <v>158443</v>
      </c>
      <c r="AM342">
        <v>144521</v>
      </c>
      <c r="AN342">
        <v>142367</v>
      </c>
      <c r="AO342">
        <v>62169</v>
      </c>
      <c r="AP342">
        <v>54365</v>
      </c>
      <c r="AQ342">
        <v>0</v>
      </c>
      <c r="AR342" s="6">
        <v>0.92</v>
      </c>
      <c r="AS342" s="6" t="s">
        <v>52</v>
      </c>
      <c r="AT342" t="s">
        <v>3487</v>
      </c>
      <c r="AU342" t="s">
        <v>3488</v>
      </c>
      <c r="AV342" s="6" t="s">
        <v>74</v>
      </c>
      <c r="AW342" s="6" t="s">
        <v>5867</v>
      </c>
    </row>
    <row r="343" spans="1:49">
      <c r="A343">
        <v>1215217189</v>
      </c>
      <c r="B343">
        <v>182</v>
      </c>
      <c r="C343" t="s">
        <v>2017</v>
      </c>
      <c r="D343">
        <v>1215217189</v>
      </c>
      <c r="E343" s="10">
        <v>1171215002331</v>
      </c>
      <c r="F343" s="8" t="s">
        <v>2018</v>
      </c>
      <c r="G343" s="7">
        <v>42810</v>
      </c>
      <c r="H343">
        <v>8</v>
      </c>
      <c r="I343" t="s">
        <v>73</v>
      </c>
      <c r="J343" t="s">
        <v>5293</v>
      </c>
      <c r="K343" t="s">
        <v>5292</v>
      </c>
      <c r="L343" t="s">
        <v>2021</v>
      </c>
      <c r="M343">
        <v>10</v>
      </c>
      <c r="R343">
        <v>32293</v>
      </c>
      <c r="S343">
        <v>75284</v>
      </c>
      <c r="T343">
        <v>57411</v>
      </c>
      <c r="U343">
        <v>45986</v>
      </c>
      <c r="V343">
        <v>12954</v>
      </c>
      <c r="W343">
        <v>515</v>
      </c>
      <c r="X343">
        <v>2849</v>
      </c>
      <c r="Y343">
        <v>2737</v>
      </c>
      <c r="Z343">
        <v>2751</v>
      </c>
      <c r="AA343">
        <v>46104</v>
      </c>
      <c r="AB343">
        <v>515</v>
      </c>
      <c r="AC343">
        <v>70592</v>
      </c>
      <c r="AD343">
        <v>53369</v>
      </c>
      <c r="AE343">
        <v>41710</v>
      </c>
      <c r="AF343">
        <v>-34078</v>
      </c>
      <c r="AG343">
        <v>0</v>
      </c>
      <c r="AH343">
        <v>0</v>
      </c>
      <c r="AI343">
        <v>0</v>
      </c>
      <c r="AJ343">
        <v>0</v>
      </c>
      <c r="AK343">
        <v>132</v>
      </c>
      <c r="AL343">
        <v>58550</v>
      </c>
      <c r="AM343">
        <v>101541</v>
      </c>
      <c r="AN343">
        <v>134769</v>
      </c>
      <c r="AO343">
        <v>150236</v>
      </c>
      <c r="AP343">
        <v>114172</v>
      </c>
      <c r="AQ343">
        <v>0</v>
      </c>
      <c r="AR343" s="6">
        <v>0.4</v>
      </c>
      <c r="AS343" s="6" t="s">
        <v>52</v>
      </c>
      <c r="AT343" t="s">
        <v>2022</v>
      </c>
      <c r="AU343" t="s">
        <v>2023</v>
      </c>
      <c r="AV343" s="6" t="s">
        <v>74</v>
      </c>
      <c r="AW343" s="6" t="s">
        <v>5868</v>
      </c>
    </row>
    <row r="344" spans="1:49">
      <c r="A344">
        <v>2465265116</v>
      </c>
      <c r="B344">
        <v>378</v>
      </c>
      <c r="C344" t="s">
        <v>2485</v>
      </c>
      <c r="D344">
        <v>2465265116</v>
      </c>
      <c r="E344" s="10">
        <v>1112468078931</v>
      </c>
      <c r="F344" s="8" t="s">
        <v>2486</v>
      </c>
      <c r="G344" s="7">
        <v>40905</v>
      </c>
      <c r="H344">
        <v>13</v>
      </c>
      <c r="I344" t="s">
        <v>73</v>
      </c>
      <c r="J344" t="s">
        <v>5294</v>
      </c>
      <c r="K344" t="s">
        <v>5294</v>
      </c>
      <c r="L344" t="s">
        <v>2489</v>
      </c>
      <c r="M344">
        <v>10351</v>
      </c>
      <c r="R344">
        <v>0</v>
      </c>
      <c r="S344">
        <v>229</v>
      </c>
      <c r="T344">
        <v>1528</v>
      </c>
      <c r="U344">
        <v>6498</v>
      </c>
      <c r="V344">
        <v>12888</v>
      </c>
      <c r="W344">
        <v>27</v>
      </c>
      <c r="X344">
        <v>890</v>
      </c>
      <c r="Y344">
        <v>1891</v>
      </c>
      <c r="Z344">
        <v>4780</v>
      </c>
      <c r="AA344">
        <v>11818</v>
      </c>
      <c r="AB344">
        <v>27</v>
      </c>
      <c r="AC344">
        <v>-661</v>
      </c>
      <c r="AD344">
        <v>-408</v>
      </c>
      <c r="AE344">
        <v>1544</v>
      </c>
      <c r="AF344">
        <v>381</v>
      </c>
      <c r="AG344">
        <v>0</v>
      </c>
      <c r="AH344">
        <v>0</v>
      </c>
      <c r="AI344">
        <v>0</v>
      </c>
      <c r="AJ344">
        <v>0</v>
      </c>
      <c r="AK344">
        <v>0</v>
      </c>
      <c r="AL344">
        <v>18930</v>
      </c>
      <c r="AM344">
        <v>40</v>
      </c>
      <c r="AN344">
        <v>236</v>
      </c>
      <c r="AO344">
        <v>484</v>
      </c>
      <c r="AP344">
        <v>15621</v>
      </c>
      <c r="AQ344">
        <v>0</v>
      </c>
      <c r="AR344" s="6">
        <v>56.28</v>
      </c>
      <c r="AS344" s="6" t="s">
        <v>52</v>
      </c>
      <c r="AT344" t="s">
        <v>2490</v>
      </c>
      <c r="AU344" t="s">
        <v>2491</v>
      </c>
      <c r="AV344" s="6" t="s">
        <v>74</v>
      </c>
      <c r="AW344" s="6" t="s">
        <v>5869</v>
      </c>
    </row>
    <row r="345" spans="1:49">
      <c r="A345">
        <v>2130221558</v>
      </c>
      <c r="B345">
        <v>312</v>
      </c>
      <c r="C345" t="s">
        <v>2444</v>
      </c>
      <c r="D345">
        <v>2130221558</v>
      </c>
      <c r="E345" s="10">
        <v>1202100008021</v>
      </c>
      <c r="F345" s="8" t="s">
        <v>2445</v>
      </c>
      <c r="G345" s="7">
        <v>44123</v>
      </c>
      <c r="H345">
        <v>4</v>
      </c>
      <c r="I345" t="s">
        <v>73</v>
      </c>
      <c r="J345" t="s">
        <v>5295</v>
      </c>
      <c r="K345" t="s">
        <v>5295</v>
      </c>
      <c r="L345" t="s">
        <v>2448</v>
      </c>
      <c r="M345">
        <v>11</v>
      </c>
      <c r="R345">
        <v>8</v>
      </c>
      <c r="S345">
        <v>343</v>
      </c>
      <c r="T345">
        <v>3553</v>
      </c>
      <c r="U345">
        <v>12216</v>
      </c>
      <c r="V345">
        <v>12819</v>
      </c>
      <c r="W345">
        <v>1</v>
      </c>
      <c r="X345">
        <v>172</v>
      </c>
      <c r="Y345">
        <v>16</v>
      </c>
      <c r="Z345">
        <v>-58</v>
      </c>
      <c r="AA345">
        <v>48</v>
      </c>
      <c r="AB345">
        <v>1</v>
      </c>
      <c r="AC345">
        <v>-619</v>
      </c>
      <c r="AD345">
        <v>1136</v>
      </c>
      <c r="AE345">
        <v>4142</v>
      </c>
      <c r="AF345">
        <v>-266</v>
      </c>
      <c r="AG345">
        <v>10000</v>
      </c>
      <c r="AH345">
        <v>38979</v>
      </c>
      <c r="AI345">
        <v>81120</v>
      </c>
      <c r="AJ345">
        <v>134741</v>
      </c>
      <c r="AK345">
        <v>103544</v>
      </c>
      <c r="AL345">
        <v>100</v>
      </c>
      <c r="AM345">
        <v>9</v>
      </c>
      <c r="AN345">
        <v>161</v>
      </c>
      <c r="AO345">
        <v>7</v>
      </c>
      <c r="AP345">
        <v>35</v>
      </c>
      <c r="AQ345">
        <v>186</v>
      </c>
      <c r="AR345" s="6">
        <v>1602.38</v>
      </c>
      <c r="AS345" s="6">
        <v>0</v>
      </c>
      <c r="AT345" t="s">
        <v>2449</v>
      </c>
      <c r="AU345" t="s">
        <v>2450</v>
      </c>
      <c r="AV345" s="6">
        <v>10.35</v>
      </c>
      <c r="AW345" s="6" t="s">
        <v>5870</v>
      </c>
    </row>
    <row r="346" spans="1:49">
      <c r="A346">
        <v>3255049294</v>
      </c>
      <c r="B346">
        <v>299</v>
      </c>
      <c r="C346" t="s">
        <v>2218</v>
      </c>
      <c r="D346">
        <v>3255049294</v>
      </c>
      <c r="E346" s="10">
        <v>1063255001886</v>
      </c>
      <c r="F346" s="8" t="s">
        <v>2219</v>
      </c>
      <c r="G346" s="7">
        <v>38756</v>
      </c>
      <c r="H346">
        <v>19</v>
      </c>
      <c r="I346" t="s">
        <v>73</v>
      </c>
      <c r="J346" t="s">
        <v>5296</v>
      </c>
      <c r="K346" t="s">
        <v>5296</v>
      </c>
      <c r="L346" t="s">
        <v>2222</v>
      </c>
      <c r="M346">
        <v>10437</v>
      </c>
      <c r="R346">
        <v>5016</v>
      </c>
      <c r="S346">
        <v>8056</v>
      </c>
      <c r="T346">
        <v>7326</v>
      </c>
      <c r="U346">
        <v>13690</v>
      </c>
      <c r="V346">
        <v>12633</v>
      </c>
      <c r="W346">
        <v>4840</v>
      </c>
      <c r="X346">
        <v>6820</v>
      </c>
      <c r="Y346">
        <v>5379</v>
      </c>
      <c r="Z346">
        <v>9735</v>
      </c>
      <c r="AA346">
        <v>10311</v>
      </c>
      <c r="AB346">
        <v>4840</v>
      </c>
      <c r="AC346">
        <v>747</v>
      </c>
      <c r="AD346">
        <v>1246</v>
      </c>
      <c r="AE346">
        <v>3158</v>
      </c>
      <c r="AF346">
        <v>1478</v>
      </c>
      <c r="AG346">
        <v>0</v>
      </c>
      <c r="AH346">
        <v>0</v>
      </c>
      <c r="AI346">
        <v>0</v>
      </c>
      <c r="AJ346">
        <v>0</v>
      </c>
      <c r="AK346">
        <v>0</v>
      </c>
      <c r="AL346">
        <v>394</v>
      </c>
      <c r="AM346">
        <v>854</v>
      </c>
      <c r="AN346">
        <v>854</v>
      </c>
      <c r="AO346">
        <v>404</v>
      </c>
      <c r="AP346">
        <v>404</v>
      </c>
      <c r="AQ346">
        <v>0</v>
      </c>
      <c r="AR346" s="6">
        <v>2.52</v>
      </c>
      <c r="AS346" s="6" t="s">
        <v>165</v>
      </c>
      <c r="AT346" t="s">
        <v>2223</v>
      </c>
      <c r="AU346" t="s">
        <v>2224</v>
      </c>
      <c r="AV346" s="6" t="s">
        <v>74</v>
      </c>
      <c r="AW346" s="6" t="s">
        <v>5871</v>
      </c>
    </row>
    <row r="347" spans="1:49">
      <c r="A347">
        <v>3327131529</v>
      </c>
      <c r="B347">
        <v>396</v>
      </c>
      <c r="C347" t="s">
        <v>3545</v>
      </c>
      <c r="D347">
        <v>3327131529</v>
      </c>
      <c r="E347" s="10">
        <v>1163328050930</v>
      </c>
      <c r="F347" s="8" t="s">
        <v>3546</v>
      </c>
      <c r="G347" s="7">
        <v>42396</v>
      </c>
      <c r="H347">
        <v>9</v>
      </c>
      <c r="I347" t="s">
        <v>73</v>
      </c>
      <c r="J347" t="s">
        <v>5298</v>
      </c>
      <c r="K347" t="s">
        <v>5297</v>
      </c>
      <c r="L347" t="s">
        <v>3547</v>
      </c>
      <c r="M347">
        <v>10</v>
      </c>
      <c r="R347">
        <v>4276</v>
      </c>
      <c r="S347">
        <v>2892</v>
      </c>
      <c r="T347">
        <v>2642</v>
      </c>
      <c r="U347">
        <v>3991</v>
      </c>
      <c r="V347">
        <v>12419</v>
      </c>
      <c r="W347">
        <v>2180</v>
      </c>
      <c r="X347">
        <v>2609</v>
      </c>
      <c r="Y347">
        <v>354</v>
      </c>
      <c r="Z347">
        <v>799</v>
      </c>
      <c r="AA347">
        <v>5811</v>
      </c>
      <c r="AB347">
        <v>2180</v>
      </c>
      <c r="AC347">
        <v>69</v>
      </c>
      <c r="AD347">
        <v>2190</v>
      </c>
      <c r="AE347">
        <v>3014</v>
      </c>
      <c r="AF347">
        <v>6366</v>
      </c>
      <c r="AG347">
        <v>0</v>
      </c>
      <c r="AH347">
        <v>8754</v>
      </c>
      <c r="AI347">
        <v>9680</v>
      </c>
      <c r="AJ347">
        <v>13510</v>
      </c>
      <c r="AK347">
        <v>39908</v>
      </c>
      <c r="AL347">
        <v>5317</v>
      </c>
      <c r="AM347">
        <v>1292</v>
      </c>
      <c r="AN347">
        <v>7166</v>
      </c>
      <c r="AO347">
        <v>2176</v>
      </c>
      <c r="AP347">
        <v>2247</v>
      </c>
      <c r="AQ347">
        <v>22890</v>
      </c>
      <c r="AR347" s="6">
        <v>2.9</v>
      </c>
      <c r="AS347" s="6" t="s">
        <v>52</v>
      </c>
      <c r="AT347" t="s">
        <v>3548</v>
      </c>
      <c r="AU347" t="s">
        <v>3549</v>
      </c>
      <c r="AV347" s="6">
        <v>4.5599999999999996</v>
      </c>
      <c r="AW347" s="6" t="s">
        <v>5872</v>
      </c>
    </row>
    <row r="348" spans="1:49">
      <c r="A348">
        <v>5259100410</v>
      </c>
      <c r="B348">
        <v>345</v>
      </c>
      <c r="C348" t="s">
        <v>1130</v>
      </c>
      <c r="D348">
        <v>5259100410</v>
      </c>
      <c r="E348" s="10">
        <v>1125259001592</v>
      </c>
      <c r="F348" s="8" t="s">
        <v>1131</v>
      </c>
      <c r="G348" s="7">
        <v>41026</v>
      </c>
      <c r="H348">
        <v>12</v>
      </c>
      <c r="I348" t="s">
        <v>73</v>
      </c>
      <c r="J348" t="s">
        <v>5299</v>
      </c>
      <c r="K348" t="s">
        <v>5299</v>
      </c>
      <c r="L348" t="s">
        <v>1134</v>
      </c>
      <c r="M348">
        <v>10</v>
      </c>
      <c r="R348">
        <v>5867</v>
      </c>
      <c r="S348">
        <v>5336</v>
      </c>
      <c r="T348">
        <v>9086</v>
      </c>
      <c r="U348">
        <v>9621</v>
      </c>
      <c r="V348">
        <v>12303</v>
      </c>
      <c r="W348">
        <v>5324</v>
      </c>
      <c r="X348">
        <v>5113</v>
      </c>
      <c r="Y348">
        <v>8682</v>
      </c>
      <c r="Z348">
        <v>6251</v>
      </c>
      <c r="AA348">
        <v>7952</v>
      </c>
      <c r="AB348">
        <v>5324</v>
      </c>
      <c r="AC348">
        <v>223</v>
      </c>
      <c r="AD348">
        <v>404</v>
      </c>
      <c r="AE348">
        <v>3370</v>
      </c>
      <c r="AF348">
        <v>562</v>
      </c>
      <c r="AG348">
        <v>0</v>
      </c>
      <c r="AH348">
        <v>0</v>
      </c>
      <c r="AI348">
        <v>0</v>
      </c>
      <c r="AJ348">
        <v>0</v>
      </c>
      <c r="AK348">
        <v>0</v>
      </c>
      <c r="AL348">
        <v>113291</v>
      </c>
      <c r="AM348">
        <v>111668</v>
      </c>
      <c r="AN348">
        <v>116387</v>
      </c>
      <c r="AO348">
        <v>114916</v>
      </c>
      <c r="AP348">
        <v>1960</v>
      </c>
      <c r="AQ348">
        <v>920</v>
      </c>
      <c r="AR348" s="6">
        <v>2.1</v>
      </c>
      <c r="AS348" s="6" t="s">
        <v>52</v>
      </c>
      <c r="AT348" t="s">
        <v>1135</v>
      </c>
      <c r="AU348" t="s">
        <v>1136</v>
      </c>
      <c r="AV348" s="6" t="s">
        <v>74</v>
      </c>
      <c r="AW348" s="6" t="s">
        <v>5873</v>
      </c>
    </row>
    <row r="349" spans="1:49">
      <c r="A349">
        <v>4205384683</v>
      </c>
      <c r="B349">
        <v>339</v>
      </c>
      <c r="C349" t="s">
        <v>2010</v>
      </c>
      <c r="D349">
        <v>4205384683</v>
      </c>
      <c r="E349" s="10">
        <v>1194205020613</v>
      </c>
      <c r="F349" s="8" t="s">
        <v>2011</v>
      </c>
      <c r="G349" s="7">
        <v>43742</v>
      </c>
      <c r="H349">
        <v>5</v>
      </c>
      <c r="I349" t="s">
        <v>73</v>
      </c>
      <c r="J349" t="s">
        <v>5300</v>
      </c>
      <c r="K349" t="s">
        <v>5300</v>
      </c>
      <c r="L349" t="s">
        <v>2014</v>
      </c>
      <c r="M349">
        <v>10</v>
      </c>
      <c r="R349">
        <v>0</v>
      </c>
      <c r="S349">
        <v>2151</v>
      </c>
      <c r="T349">
        <v>3340</v>
      </c>
      <c r="U349">
        <v>9801</v>
      </c>
      <c r="V349">
        <v>12169</v>
      </c>
      <c r="W349">
        <v>0</v>
      </c>
      <c r="X349">
        <v>0</v>
      </c>
      <c r="Y349">
        <v>0</v>
      </c>
      <c r="Z349">
        <v>0</v>
      </c>
      <c r="AA349">
        <v>0</v>
      </c>
      <c r="AB349">
        <v>0</v>
      </c>
      <c r="AC349">
        <v>1202</v>
      </c>
      <c r="AD349">
        <v>555</v>
      </c>
      <c r="AE349">
        <v>8615</v>
      </c>
      <c r="AF349">
        <v>7525</v>
      </c>
      <c r="AG349">
        <v>10000</v>
      </c>
      <c r="AH349">
        <v>10000</v>
      </c>
      <c r="AI349">
        <v>10000</v>
      </c>
      <c r="AJ349">
        <v>0</v>
      </c>
      <c r="AK349">
        <v>0</v>
      </c>
      <c r="AL349">
        <v>0</v>
      </c>
      <c r="AM349">
        <v>0</v>
      </c>
      <c r="AN349">
        <v>0</v>
      </c>
      <c r="AO349">
        <v>0</v>
      </c>
      <c r="AP349">
        <v>0</v>
      </c>
      <c r="AQ349">
        <v>0</v>
      </c>
      <c r="AR349" s="6">
        <v>5.66</v>
      </c>
      <c r="AS349" s="6" t="s">
        <v>52</v>
      </c>
      <c r="AT349" t="s">
        <v>2015</v>
      </c>
      <c r="AU349" t="s">
        <v>2016</v>
      </c>
      <c r="AV349" s="6">
        <v>0</v>
      </c>
      <c r="AW349" s="6" t="s">
        <v>5874</v>
      </c>
    </row>
    <row r="350" spans="1:49">
      <c r="A350">
        <v>800010872</v>
      </c>
      <c r="B350">
        <v>314</v>
      </c>
      <c r="C350" t="s">
        <v>3463</v>
      </c>
      <c r="D350">
        <v>800010872</v>
      </c>
      <c r="E350" s="10">
        <v>1230800005259</v>
      </c>
      <c r="F350" s="8" t="s">
        <v>3464</v>
      </c>
      <c r="G350" s="7">
        <v>45176</v>
      </c>
      <c r="H350">
        <v>1</v>
      </c>
      <c r="I350" t="s">
        <v>73</v>
      </c>
      <c r="J350" t="s">
        <v>5300</v>
      </c>
      <c r="K350" t="s">
        <v>5300</v>
      </c>
      <c r="L350" t="s">
        <v>3465</v>
      </c>
      <c r="M350">
        <v>10</v>
      </c>
      <c r="R350">
        <v>0</v>
      </c>
      <c r="S350">
        <v>0</v>
      </c>
      <c r="T350">
        <v>0</v>
      </c>
      <c r="U350">
        <v>12140</v>
      </c>
      <c r="V350">
        <v>11900</v>
      </c>
      <c r="W350">
        <v>0</v>
      </c>
      <c r="X350">
        <v>0</v>
      </c>
      <c r="Y350">
        <v>0</v>
      </c>
      <c r="Z350">
        <v>203</v>
      </c>
      <c r="AA350">
        <v>13534</v>
      </c>
      <c r="AB350">
        <v>0</v>
      </c>
      <c r="AC350">
        <v>0</v>
      </c>
      <c r="AD350">
        <v>0</v>
      </c>
      <c r="AE350">
        <v>11859</v>
      </c>
      <c r="AF350">
        <v>-1710</v>
      </c>
      <c r="AG350">
        <v>0</v>
      </c>
      <c r="AH350">
        <v>0</v>
      </c>
      <c r="AI350">
        <v>0</v>
      </c>
      <c r="AJ350">
        <v>0</v>
      </c>
      <c r="AK350">
        <v>0</v>
      </c>
      <c r="AL350">
        <v>0</v>
      </c>
      <c r="AM350">
        <v>0</v>
      </c>
      <c r="AN350">
        <v>0</v>
      </c>
      <c r="AO350">
        <v>12140</v>
      </c>
      <c r="AP350">
        <v>14461</v>
      </c>
      <c r="AQ350">
        <v>0</v>
      </c>
      <c r="AR350" s="6">
        <v>0.98</v>
      </c>
      <c r="AS350" s="6" t="s">
        <v>52</v>
      </c>
      <c r="AT350" t="s">
        <v>3466</v>
      </c>
      <c r="AU350" t="s">
        <v>3467</v>
      </c>
      <c r="AV350" s="6" t="s">
        <v>74</v>
      </c>
      <c r="AW350" s="6" t="s">
        <v>5875</v>
      </c>
    </row>
    <row r="351" spans="1:49">
      <c r="A351">
        <v>2224163527</v>
      </c>
      <c r="B351">
        <v>356</v>
      </c>
      <c r="C351" t="s">
        <v>2170</v>
      </c>
      <c r="D351">
        <v>2224163527</v>
      </c>
      <c r="E351" s="10">
        <v>1132224006914</v>
      </c>
      <c r="F351" s="8" t="s">
        <v>2171</v>
      </c>
      <c r="G351" s="7">
        <v>41607</v>
      </c>
      <c r="H351">
        <v>11</v>
      </c>
      <c r="I351" t="s">
        <v>73</v>
      </c>
      <c r="J351" t="s">
        <v>5301</v>
      </c>
      <c r="K351" t="s">
        <v>5301</v>
      </c>
      <c r="L351" t="s">
        <v>2174</v>
      </c>
      <c r="M351">
        <v>20</v>
      </c>
      <c r="R351">
        <v>6169</v>
      </c>
      <c r="S351">
        <v>4790</v>
      </c>
      <c r="T351">
        <v>5536</v>
      </c>
      <c r="U351">
        <v>8067</v>
      </c>
      <c r="V351">
        <v>11900</v>
      </c>
      <c r="W351">
        <v>1861</v>
      </c>
      <c r="X351">
        <v>3532</v>
      </c>
      <c r="Y351">
        <v>4282</v>
      </c>
      <c r="Z351">
        <v>2513</v>
      </c>
      <c r="AA351">
        <v>3010</v>
      </c>
      <c r="AB351">
        <v>1861</v>
      </c>
      <c r="AC351">
        <v>1093</v>
      </c>
      <c r="AD351">
        <v>1034</v>
      </c>
      <c r="AE351">
        <v>4844</v>
      </c>
      <c r="AF351">
        <v>8176</v>
      </c>
      <c r="AG351">
        <v>0</v>
      </c>
      <c r="AH351">
        <v>0</v>
      </c>
      <c r="AI351">
        <v>0</v>
      </c>
      <c r="AJ351">
        <v>0</v>
      </c>
      <c r="AK351">
        <v>0</v>
      </c>
      <c r="AL351">
        <v>14926</v>
      </c>
      <c r="AM351">
        <v>16819</v>
      </c>
      <c r="AN351">
        <v>21420</v>
      </c>
      <c r="AO351">
        <v>22756</v>
      </c>
      <c r="AP351">
        <v>20221</v>
      </c>
      <c r="AQ351">
        <v>0</v>
      </c>
      <c r="AR351" s="6">
        <v>1.93</v>
      </c>
      <c r="AS351" s="6" t="s">
        <v>52</v>
      </c>
      <c r="AT351" t="s">
        <v>2175</v>
      </c>
      <c r="AU351" t="s">
        <v>2176</v>
      </c>
      <c r="AV351" s="6" t="s">
        <v>74</v>
      </c>
      <c r="AW351" s="6" t="s">
        <v>5876</v>
      </c>
    </row>
    <row r="352" spans="1:49">
      <c r="A352">
        <v>7715936506</v>
      </c>
      <c r="B352">
        <v>332</v>
      </c>
      <c r="C352" t="s">
        <v>223</v>
      </c>
      <c r="D352">
        <v>7715936506</v>
      </c>
      <c r="E352" s="10">
        <v>1127746767202</v>
      </c>
      <c r="F352" s="8" t="s">
        <v>224</v>
      </c>
      <c r="G352" s="7">
        <v>41178</v>
      </c>
      <c r="H352">
        <v>12</v>
      </c>
      <c r="I352" t="s">
        <v>73</v>
      </c>
      <c r="J352" t="s">
        <v>5303</v>
      </c>
      <c r="K352" t="s">
        <v>5302</v>
      </c>
      <c r="L352" t="s">
        <v>227</v>
      </c>
      <c r="M352">
        <v>4134.6369999999997</v>
      </c>
      <c r="R352">
        <v>154799</v>
      </c>
      <c r="S352">
        <v>36911</v>
      </c>
      <c r="T352">
        <v>12140</v>
      </c>
      <c r="U352">
        <v>10617</v>
      </c>
      <c r="V352">
        <v>11742</v>
      </c>
      <c r="W352">
        <v>8196</v>
      </c>
      <c r="X352">
        <v>2228</v>
      </c>
      <c r="Y352">
        <v>1668</v>
      </c>
      <c r="Z352">
        <v>1660</v>
      </c>
      <c r="AA352">
        <v>1594</v>
      </c>
      <c r="AB352">
        <v>8196</v>
      </c>
      <c r="AC352">
        <v>13276</v>
      </c>
      <c r="AD352">
        <v>72</v>
      </c>
      <c r="AE352">
        <v>122</v>
      </c>
      <c r="AF352">
        <v>1413</v>
      </c>
      <c r="AG352">
        <v>28033</v>
      </c>
      <c r="AH352">
        <v>27580</v>
      </c>
      <c r="AI352">
        <v>37898</v>
      </c>
      <c r="AJ352">
        <v>33017</v>
      </c>
      <c r="AK352">
        <v>27889</v>
      </c>
      <c r="AL352">
        <v>16349</v>
      </c>
      <c r="AM352">
        <v>25353</v>
      </c>
      <c r="AN352">
        <v>17483</v>
      </c>
      <c r="AO352">
        <v>17896</v>
      </c>
      <c r="AP352">
        <v>16281</v>
      </c>
      <c r="AQ352">
        <v>0</v>
      </c>
      <c r="AR352" s="6">
        <v>0.08</v>
      </c>
      <c r="AS352" s="6" t="s">
        <v>52</v>
      </c>
      <c r="AT352" t="s">
        <v>228</v>
      </c>
      <c r="AU352" t="s">
        <v>229</v>
      </c>
      <c r="AV352" s="6">
        <v>0.99</v>
      </c>
      <c r="AW352" s="6" t="s">
        <v>5877</v>
      </c>
    </row>
    <row r="353" spans="1:49">
      <c r="A353">
        <v>7203323338</v>
      </c>
      <c r="B353">
        <v>297</v>
      </c>
      <c r="C353" t="s">
        <v>1848</v>
      </c>
      <c r="D353">
        <v>7203323338</v>
      </c>
      <c r="E353" s="10">
        <v>1147232047577</v>
      </c>
      <c r="F353" s="8" t="s">
        <v>1849</v>
      </c>
      <c r="G353" s="7">
        <v>41932</v>
      </c>
      <c r="H353">
        <v>10</v>
      </c>
      <c r="I353" t="s">
        <v>73</v>
      </c>
      <c r="J353" t="s">
        <v>5305</v>
      </c>
      <c r="K353" t="s">
        <v>5304</v>
      </c>
      <c r="L353" t="s">
        <v>1852</v>
      </c>
      <c r="M353">
        <v>3100</v>
      </c>
      <c r="R353">
        <v>14224</v>
      </c>
      <c r="S353">
        <v>13360</v>
      </c>
      <c r="T353">
        <v>16456</v>
      </c>
      <c r="U353">
        <v>14224</v>
      </c>
      <c r="V353">
        <v>11709</v>
      </c>
      <c r="W353">
        <v>2250</v>
      </c>
      <c r="X353">
        <v>11602</v>
      </c>
      <c r="Y353">
        <v>11044</v>
      </c>
      <c r="Z353">
        <v>6921</v>
      </c>
      <c r="AA353">
        <v>7812</v>
      </c>
      <c r="AB353">
        <v>2250</v>
      </c>
      <c r="AC353">
        <v>1458</v>
      </c>
      <c r="AD353">
        <v>5119</v>
      </c>
      <c r="AE353">
        <v>7105</v>
      </c>
      <c r="AF353">
        <v>4401</v>
      </c>
      <c r="AG353">
        <v>41024</v>
      </c>
      <c r="AH353">
        <v>36719</v>
      </c>
      <c r="AI353">
        <v>39782</v>
      </c>
      <c r="AJ353">
        <v>47772</v>
      </c>
      <c r="AK353">
        <v>54589</v>
      </c>
      <c r="AL353">
        <v>18</v>
      </c>
      <c r="AM353">
        <v>9</v>
      </c>
      <c r="AN353">
        <v>28</v>
      </c>
      <c r="AO353">
        <v>32</v>
      </c>
      <c r="AP353">
        <v>15</v>
      </c>
      <c r="AQ353">
        <v>11490</v>
      </c>
      <c r="AR353" s="6">
        <v>0.82</v>
      </c>
      <c r="AS353" s="6" t="s">
        <v>165</v>
      </c>
      <c r="AT353" t="s">
        <v>1853</v>
      </c>
      <c r="AU353" t="s">
        <v>1854</v>
      </c>
      <c r="AV353" s="6">
        <v>1.33</v>
      </c>
      <c r="AW353" s="6" t="s">
        <v>5878</v>
      </c>
    </row>
    <row r="354" spans="1:49">
      <c r="A354">
        <v>3443130766</v>
      </c>
      <c r="B354">
        <v>301</v>
      </c>
      <c r="C354" t="s">
        <v>615</v>
      </c>
      <c r="D354">
        <v>3443130766</v>
      </c>
      <c r="E354" s="10">
        <v>1163443069415</v>
      </c>
      <c r="F354" s="8" t="s">
        <v>616</v>
      </c>
      <c r="G354" s="7">
        <v>42556</v>
      </c>
      <c r="H354">
        <v>8</v>
      </c>
      <c r="I354" t="s">
        <v>73</v>
      </c>
      <c r="J354" t="s">
        <v>5307</v>
      </c>
      <c r="K354" t="s">
        <v>5306</v>
      </c>
      <c r="L354" t="s">
        <v>619</v>
      </c>
      <c r="M354">
        <v>20</v>
      </c>
      <c r="R354">
        <v>14882</v>
      </c>
      <c r="S354">
        <v>3115</v>
      </c>
      <c r="T354">
        <v>21459</v>
      </c>
      <c r="U354">
        <v>13529</v>
      </c>
      <c r="V354">
        <v>11561</v>
      </c>
      <c r="W354">
        <v>1754</v>
      </c>
      <c r="X354">
        <v>6095</v>
      </c>
      <c r="Y354">
        <v>16322</v>
      </c>
      <c r="Z354">
        <v>11133</v>
      </c>
      <c r="AA354">
        <v>9279</v>
      </c>
      <c r="AB354">
        <v>1754</v>
      </c>
      <c r="AC354">
        <v>-3474</v>
      </c>
      <c r="AD354">
        <v>4684</v>
      </c>
      <c r="AE354">
        <v>1744</v>
      </c>
      <c r="AF354">
        <v>1284</v>
      </c>
      <c r="AG354">
        <v>8605</v>
      </c>
      <c r="AH354">
        <v>9142</v>
      </c>
      <c r="AI354">
        <v>8798</v>
      </c>
      <c r="AJ354">
        <v>9119</v>
      </c>
      <c r="AK354">
        <v>0</v>
      </c>
      <c r="AL354">
        <v>307773</v>
      </c>
      <c r="AM354">
        <v>309755</v>
      </c>
      <c r="AN354">
        <v>284627</v>
      </c>
      <c r="AO354">
        <v>294584</v>
      </c>
      <c r="AP354">
        <v>670570</v>
      </c>
      <c r="AQ354">
        <v>11414</v>
      </c>
      <c r="AR354" s="6">
        <v>0.78</v>
      </c>
      <c r="AS354" s="6" t="s">
        <v>52</v>
      </c>
      <c r="AT354" t="s">
        <v>620</v>
      </c>
      <c r="AU354" t="s">
        <v>621</v>
      </c>
      <c r="AV354" s="6">
        <v>0</v>
      </c>
      <c r="AW354" s="6" t="s">
        <v>5879</v>
      </c>
    </row>
    <row r="355" spans="1:49">
      <c r="A355">
        <v>1841062617</v>
      </c>
      <c r="B355">
        <v>325</v>
      </c>
      <c r="C355" t="s">
        <v>1444</v>
      </c>
      <c r="D355">
        <v>1841062617</v>
      </c>
      <c r="E355" s="10">
        <v>1161832062677</v>
      </c>
      <c r="F355" s="8" t="s">
        <v>1445</v>
      </c>
      <c r="G355" s="7">
        <v>42481</v>
      </c>
      <c r="H355">
        <v>9</v>
      </c>
      <c r="I355" t="s">
        <v>73</v>
      </c>
      <c r="J355" t="s">
        <v>5309</v>
      </c>
      <c r="K355" t="s">
        <v>5308</v>
      </c>
      <c r="L355" t="s">
        <v>1448</v>
      </c>
      <c r="M355">
        <v>10000</v>
      </c>
      <c r="R355">
        <v>20540</v>
      </c>
      <c r="S355">
        <v>13265</v>
      </c>
      <c r="T355">
        <v>17256</v>
      </c>
      <c r="U355">
        <v>11280</v>
      </c>
      <c r="V355">
        <v>11551</v>
      </c>
      <c r="W355">
        <v>9410</v>
      </c>
      <c r="X355">
        <v>7079</v>
      </c>
      <c r="Y355">
        <v>11920</v>
      </c>
      <c r="Z355">
        <v>10488</v>
      </c>
      <c r="AA355">
        <v>7688</v>
      </c>
      <c r="AB355">
        <v>9410</v>
      </c>
      <c r="AC355">
        <v>6186</v>
      </c>
      <c r="AD355">
        <v>4521</v>
      </c>
      <c r="AE355">
        <v>297</v>
      </c>
      <c r="AF355">
        <v>3473</v>
      </c>
      <c r="AG355">
        <v>0</v>
      </c>
      <c r="AH355">
        <v>0</v>
      </c>
      <c r="AI355">
        <v>0</v>
      </c>
      <c r="AJ355">
        <v>0</v>
      </c>
      <c r="AK355">
        <v>0</v>
      </c>
      <c r="AL355">
        <v>19670</v>
      </c>
      <c r="AM355">
        <v>43950</v>
      </c>
      <c r="AN355">
        <v>38274</v>
      </c>
      <c r="AO355">
        <v>15824</v>
      </c>
      <c r="AP355">
        <v>21840</v>
      </c>
      <c r="AQ355">
        <v>250</v>
      </c>
      <c r="AR355" s="6">
        <v>0.56000000000000005</v>
      </c>
      <c r="AS355" s="6" t="s">
        <v>52</v>
      </c>
      <c r="AT355" t="s">
        <v>1449</v>
      </c>
      <c r="AU355" t="s">
        <v>82</v>
      </c>
      <c r="AV355" s="6" t="s">
        <v>74</v>
      </c>
      <c r="AW355" s="6" t="s">
        <v>5880</v>
      </c>
    </row>
    <row r="356" spans="1:49">
      <c r="A356">
        <v>1901132653</v>
      </c>
      <c r="B356">
        <v>331</v>
      </c>
      <c r="C356" t="s">
        <v>2250</v>
      </c>
      <c r="D356">
        <v>1901132653</v>
      </c>
      <c r="E356" s="10">
        <v>1161901056492</v>
      </c>
      <c r="F356" s="8" t="s">
        <v>2251</v>
      </c>
      <c r="G356" s="7">
        <v>42691</v>
      </c>
      <c r="H356">
        <v>8</v>
      </c>
      <c r="I356" t="s">
        <v>73</v>
      </c>
      <c r="J356" t="s">
        <v>5311</v>
      </c>
      <c r="K356" t="s">
        <v>5310</v>
      </c>
      <c r="L356" t="s">
        <v>2254</v>
      </c>
      <c r="M356">
        <v>10165</v>
      </c>
      <c r="R356">
        <v>303</v>
      </c>
      <c r="S356">
        <v>2298</v>
      </c>
      <c r="T356">
        <v>3993</v>
      </c>
      <c r="U356">
        <v>10713</v>
      </c>
      <c r="V356">
        <v>11376</v>
      </c>
      <c r="W356">
        <v>127</v>
      </c>
      <c r="X356">
        <v>113</v>
      </c>
      <c r="Y356">
        <v>512</v>
      </c>
      <c r="Z356">
        <v>675</v>
      </c>
      <c r="AA356">
        <v>985</v>
      </c>
      <c r="AB356">
        <v>127</v>
      </c>
      <c r="AC356">
        <v>1049</v>
      </c>
      <c r="AD356">
        <v>2175</v>
      </c>
      <c r="AE356">
        <v>4784</v>
      </c>
      <c r="AF356">
        <v>4003</v>
      </c>
      <c r="AG356">
        <v>11677</v>
      </c>
      <c r="AH356">
        <v>12332</v>
      </c>
      <c r="AI356">
        <v>15106</v>
      </c>
      <c r="AJ356">
        <v>20065</v>
      </c>
      <c r="AK356">
        <v>21402</v>
      </c>
      <c r="AL356">
        <v>114</v>
      </c>
      <c r="AM356">
        <v>93</v>
      </c>
      <c r="AN356">
        <v>1</v>
      </c>
      <c r="AO356">
        <v>1</v>
      </c>
      <c r="AP356">
        <v>1049</v>
      </c>
      <c r="AQ356">
        <v>921</v>
      </c>
      <c r="AR356" s="6">
        <v>37.549999999999997</v>
      </c>
      <c r="AS356" s="6" t="s">
        <v>52</v>
      </c>
      <c r="AT356" t="s">
        <v>2255</v>
      </c>
      <c r="AU356" t="s">
        <v>2256</v>
      </c>
      <c r="AV356" s="6">
        <v>1.83</v>
      </c>
      <c r="AW356" s="6" t="s">
        <v>5881</v>
      </c>
    </row>
    <row r="357" spans="1:49">
      <c r="A357">
        <v>6168073264</v>
      </c>
      <c r="B357">
        <v>268</v>
      </c>
      <c r="C357" t="s">
        <v>1563</v>
      </c>
      <c r="D357">
        <v>6168073264</v>
      </c>
      <c r="E357" s="10">
        <v>1146194004296</v>
      </c>
      <c r="F357" s="8" t="s">
        <v>1564</v>
      </c>
      <c r="G357" s="7">
        <v>41831</v>
      </c>
      <c r="H357">
        <v>10</v>
      </c>
      <c r="I357" t="s">
        <v>73</v>
      </c>
      <c r="J357" t="s">
        <v>5100</v>
      </c>
      <c r="K357" t="s">
        <v>5100</v>
      </c>
      <c r="L357" t="s">
        <v>1567</v>
      </c>
      <c r="M357">
        <v>10</v>
      </c>
      <c r="R357">
        <v>14317</v>
      </c>
      <c r="S357">
        <v>185011</v>
      </c>
      <c r="T357">
        <v>0</v>
      </c>
      <c r="U357">
        <v>20607</v>
      </c>
      <c r="V357">
        <v>11258</v>
      </c>
      <c r="W357">
        <v>7339</v>
      </c>
      <c r="X357">
        <v>123543</v>
      </c>
      <c r="Y357">
        <v>62446</v>
      </c>
      <c r="Z357">
        <v>153</v>
      </c>
      <c r="AA357">
        <v>8187</v>
      </c>
      <c r="AB357">
        <v>7339</v>
      </c>
      <c r="AC357">
        <v>58717</v>
      </c>
      <c r="AD357">
        <v>-78540</v>
      </c>
      <c r="AE357">
        <v>3969</v>
      </c>
      <c r="AF357">
        <v>-17808</v>
      </c>
      <c r="AG357">
        <v>431459</v>
      </c>
      <c r="AH357">
        <v>213048</v>
      </c>
      <c r="AI357">
        <v>155447</v>
      </c>
      <c r="AJ357">
        <v>171329</v>
      </c>
      <c r="AK357">
        <v>173708</v>
      </c>
      <c r="AL357">
        <v>176118</v>
      </c>
      <c r="AM357">
        <v>227429</v>
      </c>
      <c r="AN357">
        <v>88189</v>
      </c>
      <c r="AO357">
        <v>83473</v>
      </c>
      <c r="AP357">
        <v>82258</v>
      </c>
      <c r="AQ357">
        <v>249038</v>
      </c>
      <c r="AR357" s="6">
        <v>0.79</v>
      </c>
      <c r="AS357" s="6" t="s">
        <v>52</v>
      </c>
      <c r="AT357" t="s">
        <v>1568</v>
      </c>
      <c r="AU357" t="s">
        <v>1569</v>
      </c>
      <c r="AV357" s="6">
        <v>0.4</v>
      </c>
      <c r="AW357" s="6" t="s">
        <v>5882</v>
      </c>
    </row>
    <row r="358" spans="1:49">
      <c r="A358">
        <v>1655335916</v>
      </c>
      <c r="B358">
        <v>327</v>
      </c>
      <c r="C358" t="s">
        <v>1475</v>
      </c>
      <c r="D358">
        <v>1655335916</v>
      </c>
      <c r="E358" s="10">
        <v>1151690069046</v>
      </c>
      <c r="F358" s="8" t="s">
        <v>1476</v>
      </c>
      <c r="G358" s="7">
        <v>42243</v>
      </c>
      <c r="H358">
        <v>9</v>
      </c>
      <c r="I358" t="s">
        <v>73</v>
      </c>
      <c r="J358" t="s">
        <v>5313</v>
      </c>
      <c r="K358" t="s">
        <v>5312</v>
      </c>
      <c r="L358" t="s">
        <v>1479</v>
      </c>
      <c r="M358">
        <v>10320</v>
      </c>
      <c r="R358">
        <v>6011</v>
      </c>
      <c r="S358">
        <v>18613</v>
      </c>
      <c r="T358">
        <v>12160</v>
      </c>
      <c r="U358">
        <v>11031</v>
      </c>
      <c r="V358">
        <v>11170</v>
      </c>
      <c r="W358">
        <v>22423</v>
      </c>
      <c r="X358">
        <v>23946</v>
      </c>
      <c r="Y358">
        <v>11839</v>
      </c>
      <c r="Z358">
        <v>12352</v>
      </c>
      <c r="AA358">
        <v>7680</v>
      </c>
      <c r="AB358">
        <v>22423</v>
      </c>
      <c r="AC358">
        <v>-5519</v>
      </c>
      <c r="AD358">
        <v>199</v>
      </c>
      <c r="AE358">
        <v>-1431</v>
      </c>
      <c r="AF358">
        <v>3141</v>
      </c>
      <c r="AG358">
        <v>10336</v>
      </c>
      <c r="AH358">
        <v>10314</v>
      </c>
      <c r="AI358">
        <v>51337</v>
      </c>
      <c r="AJ358">
        <v>51337</v>
      </c>
      <c r="AK358">
        <v>51337</v>
      </c>
      <c r="AL358">
        <v>151523</v>
      </c>
      <c r="AM358">
        <v>75112</v>
      </c>
      <c r="AN358">
        <v>6891</v>
      </c>
      <c r="AO358">
        <v>21030</v>
      </c>
      <c r="AP358">
        <v>8175</v>
      </c>
      <c r="AQ358">
        <v>8210</v>
      </c>
      <c r="AR358" s="6">
        <v>1.86</v>
      </c>
      <c r="AS358" s="6" t="s">
        <v>52</v>
      </c>
      <c r="AT358" t="s">
        <v>1480</v>
      </c>
      <c r="AU358" t="s">
        <v>1481</v>
      </c>
      <c r="AV358" s="6">
        <v>4.97</v>
      </c>
      <c r="AW358" s="6" t="s">
        <v>5883</v>
      </c>
    </row>
    <row r="359" spans="1:49">
      <c r="A359">
        <v>5257193554</v>
      </c>
      <c r="B359">
        <v>311</v>
      </c>
      <c r="C359" t="s">
        <v>1951</v>
      </c>
      <c r="D359">
        <v>5257193554</v>
      </c>
      <c r="E359" s="10">
        <v>1195275056866</v>
      </c>
      <c r="F359" s="8" t="s">
        <v>1952</v>
      </c>
      <c r="G359" s="7">
        <v>43781</v>
      </c>
      <c r="H359">
        <v>5</v>
      </c>
      <c r="I359" t="s">
        <v>73</v>
      </c>
      <c r="J359" t="s">
        <v>5315</v>
      </c>
      <c r="K359" t="s">
        <v>5314</v>
      </c>
      <c r="L359" t="s">
        <v>1955</v>
      </c>
      <c r="M359">
        <v>3010</v>
      </c>
      <c r="R359">
        <v>1876</v>
      </c>
      <c r="S359">
        <v>6962</v>
      </c>
      <c r="T359">
        <v>8468</v>
      </c>
      <c r="U359">
        <v>12221</v>
      </c>
      <c r="V359">
        <v>11159</v>
      </c>
      <c r="W359">
        <v>20</v>
      </c>
      <c r="X359">
        <v>4406</v>
      </c>
      <c r="Y359">
        <v>4927</v>
      </c>
      <c r="Z359">
        <v>10543</v>
      </c>
      <c r="AA359">
        <v>10167</v>
      </c>
      <c r="AB359">
        <v>20</v>
      </c>
      <c r="AC359">
        <v>160</v>
      </c>
      <c r="AD359">
        <v>-738</v>
      </c>
      <c r="AE359">
        <v>1088</v>
      </c>
      <c r="AF359">
        <v>446</v>
      </c>
      <c r="AG359">
        <v>2347</v>
      </c>
      <c r="AH359">
        <v>2347</v>
      </c>
      <c r="AI359">
        <v>2347</v>
      </c>
      <c r="AJ359">
        <v>2863</v>
      </c>
      <c r="AK359">
        <v>2333</v>
      </c>
      <c r="AL359">
        <v>9861</v>
      </c>
      <c r="AM359">
        <v>9866</v>
      </c>
      <c r="AN359">
        <v>10891</v>
      </c>
      <c r="AO359">
        <v>10891</v>
      </c>
      <c r="AP359">
        <v>11105</v>
      </c>
      <c r="AQ359">
        <v>64</v>
      </c>
      <c r="AR359" s="6">
        <v>5.95</v>
      </c>
      <c r="AS359" s="6" t="s">
        <v>52</v>
      </c>
      <c r="AT359" t="s">
        <v>1956</v>
      </c>
      <c r="AU359" t="s">
        <v>1957</v>
      </c>
      <c r="AV359" s="6">
        <v>0.99</v>
      </c>
      <c r="AW359" s="6" t="s">
        <v>5884</v>
      </c>
    </row>
    <row r="360" spans="1:49">
      <c r="A360">
        <v>2635258239</v>
      </c>
      <c r="B360">
        <v>395</v>
      </c>
      <c r="C360" t="s">
        <v>3564</v>
      </c>
      <c r="D360">
        <v>2635258239</v>
      </c>
      <c r="E360" s="10">
        <v>1232600009707</v>
      </c>
      <c r="F360" s="8" t="s">
        <v>3565</v>
      </c>
      <c r="G360" s="7">
        <v>45128</v>
      </c>
      <c r="H360">
        <v>1</v>
      </c>
      <c r="I360" t="s">
        <v>73</v>
      </c>
      <c r="J360" t="s">
        <v>5317</v>
      </c>
      <c r="K360" t="s">
        <v>5316</v>
      </c>
      <c r="L360" t="s">
        <v>3568</v>
      </c>
      <c r="M360">
        <v>20</v>
      </c>
      <c r="R360">
        <v>0</v>
      </c>
      <c r="S360">
        <v>0</v>
      </c>
      <c r="T360">
        <v>0</v>
      </c>
      <c r="U360">
        <v>4496</v>
      </c>
      <c r="V360">
        <v>11154</v>
      </c>
      <c r="W360">
        <v>0</v>
      </c>
      <c r="X360">
        <v>0</v>
      </c>
      <c r="Y360">
        <v>0</v>
      </c>
      <c r="Z360">
        <v>854</v>
      </c>
      <c r="AA360">
        <v>2161</v>
      </c>
      <c r="AB360">
        <v>0</v>
      </c>
      <c r="AC360">
        <v>0</v>
      </c>
      <c r="AD360">
        <v>0</v>
      </c>
      <c r="AE360">
        <v>3606</v>
      </c>
      <c r="AF360">
        <v>762</v>
      </c>
      <c r="AG360">
        <v>0</v>
      </c>
      <c r="AH360">
        <v>0</v>
      </c>
      <c r="AI360">
        <v>0</v>
      </c>
      <c r="AJ360">
        <v>2526</v>
      </c>
      <c r="AK360">
        <v>5137</v>
      </c>
      <c r="AL360">
        <v>0</v>
      </c>
      <c r="AM360">
        <v>0</v>
      </c>
      <c r="AN360">
        <v>0</v>
      </c>
      <c r="AO360">
        <v>0</v>
      </c>
      <c r="AP360">
        <v>1529</v>
      </c>
      <c r="AQ360">
        <v>79</v>
      </c>
      <c r="AR360" s="6">
        <v>2.48</v>
      </c>
      <c r="AS360" s="6" t="s">
        <v>52</v>
      </c>
      <c r="AT360" t="s">
        <v>3569</v>
      </c>
      <c r="AU360" t="s">
        <v>3570</v>
      </c>
      <c r="AV360" s="6">
        <v>2.0299999999999998</v>
      </c>
      <c r="AW360" s="6" t="s">
        <v>5885</v>
      </c>
    </row>
    <row r="361" spans="1:49">
      <c r="A361">
        <v>7714634848</v>
      </c>
      <c r="B361">
        <v>320</v>
      </c>
      <c r="C361" t="s">
        <v>139</v>
      </c>
      <c r="D361">
        <v>7714634848</v>
      </c>
      <c r="E361" s="10">
        <v>1067746233455</v>
      </c>
      <c r="F361" s="8" t="s">
        <v>140</v>
      </c>
      <c r="G361" s="7">
        <v>38751</v>
      </c>
      <c r="H361">
        <v>19</v>
      </c>
      <c r="I361" t="s">
        <v>44</v>
      </c>
      <c r="J361" t="s">
        <v>5319</v>
      </c>
      <c r="K361" t="s">
        <v>5318</v>
      </c>
      <c r="L361" t="s">
        <v>143</v>
      </c>
      <c r="M361">
        <v>9800</v>
      </c>
      <c r="R361">
        <v>141887</v>
      </c>
      <c r="S361">
        <v>80440</v>
      </c>
      <c r="T361">
        <v>12389</v>
      </c>
      <c r="U361">
        <v>34254</v>
      </c>
      <c r="V361">
        <v>11058</v>
      </c>
      <c r="W361">
        <v>115057</v>
      </c>
      <c r="X361">
        <v>69190</v>
      </c>
      <c r="Y361">
        <v>2437</v>
      </c>
      <c r="Z361">
        <v>23839</v>
      </c>
      <c r="AA361">
        <v>637</v>
      </c>
      <c r="AB361">
        <v>115057</v>
      </c>
      <c r="AC361">
        <v>482</v>
      </c>
      <c r="AD361">
        <v>319</v>
      </c>
      <c r="AE361">
        <v>327</v>
      </c>
      <c r="AF361">
        <v>-1774</v>
      </c>
      <c r="AG361">
        <v>585526</v>
      </c>
      <c r="AH361">
        <v>584186</v>
      </c>
      <c r="AI361">
        <v>583378</v>
      </c>
      <c r="AJ361">
        <v>582398</v>
      </c>
      <c r="AK361">
        <v>588511</v>
      </c>
      <c r="AL361">
        <v>76034</v>
      </c>
      <c r="AM361">
        <v>36056</v>
      </c>
      <c r="AN361">
        <v>114441</v>
      </c>
      <c r="AO361">
        <v>213010</v>
      </c>
      <c r="AP361">
        <v>213321</v>
      </c>
      <c r="AQ361">
        <v>-972</v>
      </c>
      <c r="AR361" s="6">
        <v>0.08</v>
      </c>
      <c r="AS361" s="6" t="s">
        <v>52</v>
      </c>
      <c r="AT361" t="s">
        <v>144</v>
      </c>
      <c r="AU361" t="s">
        <v>145</v>
      </c>
      <c r="AV361" s="6">
        <v>1.01</v>
      </c>
      <c r="AW361" s="6" t="s">
        <v>6065</v>
      </c>
    </row>
    <row r="362" spans="1:49">
      <c r="A362">
        <v>7805761120</v>
      </c>
      <c r="B362">
        <v>366</v>
      </c>
      <c r="C362" t="s">
        <v>2136</v>
      </c>
      <c r="D362">
        <v>7805761120</v>
      </c>
      <c r="E362" s="10">
        <v>1207800000033</v>
      </c>
      <c r="F362" s="8" t="s">
        <v>2137</v>
      </c>
      <c r="G362" s="7">
        <v>43839</v>
      </c>
      <c r="H362">
        <v>5</v>
      </c>
      <c r="I362" t="s">
        <v>73</v>
      </c>
      <c r="J362" t="s">
        <v>5321</v>
      </c>
      <c r="K362" t="s">
        <v>5320</v>
      </c>
      <c r="L362" t="s">
        <v>2140</v>
      </c>
      <c r="M362">
        <v>10000</v>
      </c>
      <c r="R362">
        <v>35</v>
      </c>
      <c r="S362">
        <v>398</v>
      </c>
      <c r="T362">
        <v>10520</v>
      </c>
      <c r="U362">
        <v>7039</v>
      </c>
      <c r="V362">
        <v>11047</v>
      </c>
      <c r="W362">
        <v>819</v>
      </c>
      <c r="X362">
        <v>1406</v>
      </c>
      <c r="Y362">
        <v>4359</v>
      </c>
      <c r="Z362">
        <v>11870</v>
      </c>
      <c r="AA362">
        <v>10136</v>
      </c>
      <c r="AB362">
        <v>819</v>
      </c>
      <c r="AC362">
        <v>-1295</v>
      </c>
      <c r="AD362">
        <v>6050</v>
      </c>
      <c r="AE362">
        <v>-5015</v>
      </c>
      <c r="AF362">
        <v>856</v>
      </c>
      <c r="AG362">
        <v>122</v>
      </c>
      <c r="AH362">
        <v>92</v>
      </c>
      <c r="AI362">
        <v>63</v>
      </c>
      <c r="AJ362">
        <v>0</v>
      </c>
      <c r="AK362">
        <v>2</v>
      </c>
      <c r="AL362">
        <v>7481</v>
      </c>
      <c r="AM362">
        <v>12148</v>
      </c>
      <c r="AN362">
        <v>16479</v>
      </c>
      <c r="AO362">
        <v>25937</v>
      </c>
      <c r="AP362">
        <v>30468</v>
      </c>
      <c r="AQ362">
        <v>1005</v>
      </c>
      <c r="AR362" s="6">
        <v>315.63</v>
      </c>
      <c r="AS362" s="6" t="s">
        <v>52</v>
      </c>
      <c r="AT362" t="s">
        <v>2141</v>
      </c>
      <c r="AU362" t="s">
        <v>2142</v>
      </c>
      <c r="AV362" s="6">
        <v>0.02</v>
      </c>
      <c r="AW362" s="6" t="s">
        <v>5886</v>
      </c>
    </row>
    <row r="363" spans="1:49">
      <c r="A363">
        <v>278124947</v>
      </c>
      <c r="B363">
        <v>235</v>
      </c>
      <c r="C363" t="s">
        <v>1517</v>
      </c>
      <c r="D363">
        <v>278124947</v>
      </c>
      <c r="E363" s="10">
        <v>1060278105161</v>
      </c>
      <c r="F363" s="8" t="s">
        <v>1518</v>
      </c>
      <c r="G363" s="7">
        <v>38930</v>
      </c>
      <c r="H363">
        <v>18</v>
      </c>
      <c r="I363" t="s">
        <v>73</v>
      </c>
      <c r="J363" t="s">
        <v>5321</v>
      </c>
      <c r="K363" t="s">
        <v>5320</v>
      </c>
      <c r="L363" t="s">
        <v>1519</v>
      </c>
      <c r="M363">
        <v>10</v>
      </c>
      <c r="R363">
        <v>17205</v>
      </c>
      <c r="S363">
        <v>11544</v>
      </c>
      <c r="T363">
        <v>22040</v>
      </c>
      <c r="U363">
        <v>29526</v>
      </c>
      <c r="V363">
        <v>11004</v>
      </c>
      <c r="W363">
        <v>5601</v>
      </c>
      <c r="X363">
        <v>6803</v>
      </c>
      <c r="Y363">
        <v>16298</v>
      </c>
      <c r="Z363">
        <v>21356</v>
      </c>
      <c r="AA363">
        <v>8340</v>
      </c>
      <c r="AB363">
        <v>5601</v>
      </c>
      <c r="AC363">
        <v>3562</v>
      </c>
      <c r="AD363">
        <v>4586</v>
      </c>
      <c r="AE363">
        <v>6398</v>
      </c>
      <c r="AF363">
        <v>1212</v>
      </c>
      <c r="AG363">
        <v>0</v>
      </c>
      <c r="AH363">
        <v>0</v>
      </c>
      <c r="AI363">
        <v>0</v>
      </c>
      <c r="AJ363">
        <v>0</v>
      </c>
      <c r="AK363">
        <v>0</v>
      </c>
      <c r="AL363">
        <v>12489</v>
      </c>
      <c r="AM363">
        <v>24938</v>
      </c>
      <c r="AN363">
        <v>92626</v>
      </c>
      <c r="AO363">
        <v>80056</v>
      </c>
      <c r="AP363">
        <v>95534</v>
      </c>
      <c r="AQ363">
        <v>0</v>
      </c>
      <c r="AR363" s="6">
        <v>0.64</v>
      </c>
      <c r="AS363" s="6" t="s">
        <v>52</v>
      </c>
      <c r="AT363">
        <v>0</v>
      </c>
      <c r="AU363" t="s">
        <v>82</v>
      </c>
      <c r="AV363" s="6" t="s">
        <v>74</v>
      </c>
      <c r="AW363" s="6" t="s">
        <v>5887</v>
      </c>
    </row>
    <row r="364" spans="1:49">
      <c r="A364">
        <v>7724810411</v>
      </c>
      <c r="B364">
        <v>333</v>
      </c>
      <c r="C364" t="s">
        <v>2584</v>
      </c>
      <c r="D364">
        <v>7724810411</v>
      </c>
      <c r="E364" s="10">
        <v>1117746870515</v>
      </c>
      <c r="F364" s="8" t="s">
        <v>2585</v>
      </c>
      <c r="G364" s="7">
        <v>40848</v>
      </c>
      <c r="H364">
        <v>13</v>
      </c>
      <c r="I364" t="s">
        <v>73</v>
      </c>
      <c r="J364" t="s">
        <v>5322</v>
      </c>
      <c r="K364" t="s">
        <v>5322</v>
      </c>
      <c r="L364" t="s">
        <v>2588</v>
      </c>
      <c r="M364">
        <v>25</v>
      </c>
      <c r="R364">
        <v>15065</v>
      </c>
      <c r="S364">
        <v>44225</v>
      </c>
      <c r="T364">
        <v>43023</v>
      </c>
      <c r="U364">
        <v>10443</v>
      </c>
      <c r="V364">
        <v>10993</v>
      </c>
      <c r="W364">
        <v>4670</v>
      </c>
      <c r="X364">
        <v>19106</v>
      </c>
      <c r="Y364">
        <v>1369</v>
      </c>
      <c r="Z364">
        <v>679</v>
      </c>
      <c r="AA364">
        <v>281</v>
      </c>
      <c r="AB364">
        <v>4670</v>
      </c>
      <c r="AC364">
        <v>22679</v>
      </c>
      <c r="AD364">
        <v>28494</v>
      </c>
      <c r="AE364">
        <v>420</v>
      </c>
      <c r="AF364">
        <v>222</v>
      </c>
      <c r="AG364">
        <v>0</v>
      </c>
      <c r="AH364">
        <v>33219</v>
      </c>
      <c r="AI364">
        <v>39069</v>
      </c>
      <c r="AJ364">
        <v>35842</v>
      </c>
      <c r="AK364">
        <v>34789</v>
      </c>
      <c r="AL364">
        <v>10823</v>
      </c>
      <c r="AM364">
        <v>2730</v>
      </c>
      <c r="AN364">
        <v>20832</v>
      </c>
      <c r="AO364">
        <v>23976</v>
      </c>
      <c r="AP364">
        <v>27411</v>
      </c>
      <c r="AQ364">
        <v>2196</v>
      </c>
      <c r="AR364" s="6">
        <v>0.73</v>
      </c>
      <c r="AS364" s="6" t="s">
        <v>52</v>
      </c>
      <c r="AT364" t="s">
        <v>2589</v>
      </c>
      <c r="AU364" t="s">
        <v>2590</v>
      </c>
      <c r="AV364" s="6">
        <v>1.05</v>
      </c>
      <c r="AW364" s="6" t="s">
        <v>5888</v>
      </c>
    </row>
    <row r="365" spans="1:49">
      <c r="A365">
        <v>9714008058</v>
      </c>
      <c r="B365">
        <v>521</v>
      </c>
      <c r="C365" t="s">
        <v>3338</v>
      </c>
      <c r="D365">
        <v>9714008058</v>
      </c>
      <c r="E365" s="10">
        <v>1237700261050</v>
      </c>
      <c r="F365" s="8" t="s">
        <v>3339</v>
      </c>
      <c r="G365" s="7">
        <v>45021</v>
      </c>
      <c r="H365">
        <v>2</v>
      </c>
      <c r="I365" t="s">
        <v>73</v>
      </c>
      <c r="J365" t="s">
        <v>5324</v>
      </c>
      <c r="K365" t="s">
        <v>5323</v>
      </c>
      <c r="L365" t="s">
        <v>3342</v>
      </c>
      <c r="M365">
        <v>1000</v>
      </c>
      <c r="R365">
        <v>0</v>
      </c>
      <c r="S365">
        <v>0</v>
      </c>
      <c r="T365">
        <v>0</v>
      </c>
      <c r="U365">
        <v>496</v>
      </c>
      <c r="V365">
        <v>10920</v>
      </c>
      <c r="W365">
        <v>0</v>
      </c>
      <c r="X365">
        <v>0</v>
      </c>
      <c r="Y365">
        <v>0</v>
      </c>
      <c r="Z365">
        <v>4202</v>
      </c>
      <c r="AA365">
        <v>6380</v>
      </c>
      <c r="AB365">
        <v>0</v>
      </c>
      <c r="AC365">
        <v>0</v>
      </c>
      <c r="AD365">
        <v>0</v>
      </c>
      <c r="AE365">
        <v>-3727</v>
      </c>
      <c r="AF365">
        <v>4669</v>
      </c>
      <c r="AG365">
        <v>0</v>
      </c>
      <c r="AH365">
        <v>0</v>
      </c>
      <c r="AI365">
        <v>0</v>
      </c>
      <c r="AJ365">
        <v>1361</v>
      </c>
      <c r="AK365">
        <v>5435</v>
      </c>
      <c r="AL365">
        <v>0</v>
      </c>
      <c r="AM365">
        <v>0</v>
      </c>
      <c r="AN365">
        <v>0</v>
      </c>
      <c r="AO365">
        <v>747</v>
      </c>
      <c r="AP365">
        <v>1145</v>
      </c>
      <c r="AQ365">
        <v>21</v>
      </c>
      <c r="AR365" s="6">
        <v>22.02</v>
      </c>
      <c r="AS365" s="6" t="s">
        <v>52</v>
      </c>
      <c r="AT365" t="s">
        <v>3343</v>
      </c>
      <c r="AU365" t="s">
        <v>3344</v>
      </c>
      <c r="AV365" s="6">
        <v>3.99</v>
      </c>
      <c r="AW365" s="6" t="s">
        <v>5889</v>
      </c>
    </row>
    <row r="366" spans="1:49">
      <c r="A366">
        <v>7813280879</v>
      </c>
      <c r="B366">
        <v>264</v>
      </c>
      <c r="C366" t="s">
        <v>958</v>
      </c>
      <c r="D366">
        <v>7813280879</v>
      </c>
      <c r="E366" s="10">
        <v>1177847203566</v>
      </c>
      <c r="F366" s="8" t="s">
        <v>959</v>
      </c>
      <c r="G366" s="7">
        <v>42895</v>
      </c>
      <c r="H366">
        <v>7</v>
      </c>
      <c r="I366" t="s">
        <v>73</v>
      </c>
      <c r="J366" t="s">
        <v>5326</v>
      </c>
      <c r="K366" t="s">
        <v>5325</v>
      </c>
      <c r="L366" t="s">
        <v>962</v>
      </c>
      <c r="M366">
        <v>100</v>
      </c>
      <c r="R366">
        <v>84056</v>
      </c>
      <c r="S366">
        <v>113402</v>
      </c>
      <c r="T366">
        <v>33555</v>
      </c>
      <c r="U366">
        <v>21737</v>
      </c>
      <c r="V366">
        <v>10784</v>
      </c>
      <c r="W366">
        <v>83591</v>
      </c>
      <c r="X366">
        <v>112710</v>
      </c>
      <c r="Y366">
        <v>32913</v>
      </c>
      <c r="Z366">
        <v>21142</v>
      </c>
      <c r="AA366">
        <v>10567</v>
      </c>
      <c r="AB366">
        <v>83591</v>
      </c>
      <c r="AC366">
        <v>545</v>
      </c>
      <c r="AD366">
        <v>499</v>
      </c>
      <c r="AE366">
        <v>447</v>
      </c>
      <c r="AF366">
        <v>171</v>
      </c>
      <c r="AG366">
        <v>186153</v>
      </c>
      <c r="AH366">
        <v>98750</v>
      </c>
      <c r="AI366">
        <v>83178</v>
      </c>
      <c r="AJ366">
        <v>76333</v>
      </c>
      <c r="AK366">
        <v>72627</v>
      </c>
      <c r="AL366">
        <v>76</v>
      </c>
      <c r="AM366">
        <v>221</v>
      </c>
      <c r="AN366">
        <v>3095</v>
      </c>
      <c r="AO366">
        <v>309</v>
      </c>
      <c r="AP366">
        <v>10083</v>
      </c>
      <c r="AQ366">
        <v>0</v>
      </c>
      <c r="AR366" s="6">
        <v>0.13</v>
      </c>
      <c r="AS366" s="6" t="s">
        <v>52</v>
      </c>
      <c r="AT366" t="s">
        <v>963</v>
      </c>
      <c r="AU366" t="s">
        <v>964</v>
      </c>
      <c r="AV366" s="6">
        <v>0.39</v>
      </c>
      <c r="AW366" s="6" t="s">
        <v>5890</v>
      </c>
    </row>
    <row r="367" spans="1:49">
      <c r="A367">
        <v>4205405157</v>
      </c>
      <c r="B367">
        <v>261</v>
      </c>
      <c r="C367" t="s">
        <v>3016</v>
      </c>
      <c r="D367">
        <v>4205405157</v>
      </c>
      <c r="E367" s="10">
        <v>1224200005886</v>
      </c>
      <c r="F367" s="8" t="s">
        <v>3017</v>
      </c>
      <c r="G367" s="7">
        <v>44687</v>
      </c>
      <c r="H367">
        <v>2</v>
      </c>
      <c r="I367" t="s">
        <v>73</v>
      </c>
      <c r="J367" t="s">
        <v>5327</v>
      </c>
      <c r="K367" t="s">
        <v>5327</v>
      </c>
      <c r="L367" t="s">
        <v>3020</v>
      </c>
      <c r="M367">
        <v>10</v>
      </c>
      <c r="R367">
        <v>0</v>
      </c>
      <c r="S367">
        <v>0</v>
      </c>
      <c r="T367">
        <v>13105</v>
      </c>
      <c r="U367">
        <v>13907</v>
      </c>
      <c r="V367">
        <v>10780</v>
      </c>
      <c r="W367">
        <v>0</v>
      </c>
      <c r="X367">
        <v>0</v>
      </c>
      <c r="Y367">
        <v>1751</v>
      </c>
      <c r="Z367">
        <v>2944</v>
      </c>
      <c r="AA367">
        <v>6925</v>
      </c>
      <c r="AB367">
        <v>0</v>
      </c>
      <c r="AC367">
        <v>0</v>
      </c>
      <c r="AD367">
        <v>11306</v>
      </c>
      <c r="AE367">
        <v>10047</v>
      </c>
      <c r="AF367">
        <v>2174</v>
      </c>
      <c r="AG367">
        <v>0</v>
      </c>
      <c r="AH367">
        <v>0</v>
      </c>
      <c r="AI367">
        <v>0</v>
      </c>
      <c r="AJ367">
        <v>0</v>
      </c>
      <c r="AK367">
        <v>0</v>
      </c>
      <c r="AL367">
        <v>0</v>
      </c>
      <c r="AM367">
        <v>0</v>
      </c>
      <c r="AN367">
        <v>10963</v>
      </c>
      <c r="AO367">
        <v>15353</v>
      </c>
      <c r="AP367">
        <v>8677</v>
      </c>
      <c r="AQ367">
        <v>3892</v>
      </c>
      <c r="AR367" s="6">
        <v>0.82</v>
      </c>
      <c r="AS367" s="6" t="s">
        <v>52</v>
      </c>
      <c r="AT367" t="s">
        <v>3021</v>
      </c>
      <c r="AU367" t="s">
        <v>3022</v>
      </c>
      <c r="AV367" s="6" t="s">
        <v>74</v>
      </c>
      <c r="AW367" s="6" t="s">
        <v>5891</v>
      </c>
    </row>
    <row r="368" spans="1:49">
      <c r="A368">
        <v>9729013879</v>
      </c>
      <c r="B368">
        <v>367</v>
      </c>
      <c r="C368" t="s">
        <v>1538</v>
      </c>
      <c r="D368">
        <v>9729013879</v>
      </c>
      <c r="E368" s="10">
        <v>1167746596687</v>
      </c>
      <c r="F368" s="8" t="s">
        <v>1539</v>
      </c>
      <c r="G368" s="7">
        <v>42545</v>
      </c>
      <c r="H368">
        <v>8</v>
      </c>
      <c r="I368" t="s">
        <v>73</v>
      </c>
      <c r="J368" t="s">
        <v>5328</v>
      </c>
      <c r="K368" t="s">
        <v>1541</v>
      </c>
      <c r="L368" t="s">
        <v>1542</v>
      </c>
      <c r="M368">
        <v>10</v>
      </c>
      <c r="R368">
        <v>8311</v>
      </c>
      <c r="S368">
        <v>5350</v>
      </c>
      <c r="T368">
        <v>4798</v>
      </c>
      <c r="U368">
        <v>6893</v>
      </c>
      <c r="V368">
        <v>10574</v>
      </c>
      <c r="W368">
        <v>7450</v>
      </c>
      <c r="X368">
        <v>3153</v>
      </c>
      <c r="Y368">
        <v>2958</v>
      </c>
      <c r="Z368">
        <v>2599</v>
      </c>
      <c r="AA368">
        <v>8521</v>
      </c>
      <c r="AB368">
        <v>7450</v>
      </c>
      <c r="AC368">
        <v>2019</v>
      </c>
      <c r="AD368">
        <v>1698</v>
      </c>
      <c r="AE368">
        <v>4042</v>
      </c>
      <c r="AF368">
        <v>1560</v>
      </c>
      <c r="AG368">
        <v>0</v>
      </c>
      <c r="AH368">
        <v>0</v>
      </c>
      <c r="AI368">
        <v>0</v>
      </c>
      <c r="AJ368">
        <v>0</v>
      </c>
      <c r="AK368">
        <v>0</v>
      </c>
      <c r="AL368">
        <v>12684</v>
      </c>
      <c r="AM368">
        <v>14821</v>
      </c>
      <c r="AN368">
        <v>18639</v>
      </c>
      <c r="AO368">
        <v>31789</v>
      </c>
      <c r="AP368">
        <v>31856</v>
      </c>
      <c r="AQ368">
        <v>18618</v>
      </c>
      <c r="AR368" s="6">
        <v>1.27</v>
      </c>
      <c r="AS368" s="6" t="s">
        <v>52</v>
      </c>
      <c r="AT368" t="s">
        <v>1543</v>
      </c>
      <c r="AU368" t="s">
        <v>1544</v>
      </c>
      <c r="AV368" s="6" t="s">
        <v>74</v>
      </c>
      <c r="AW368" s="6" t="s">
        <v>4224</v>
      </c>
    </row>
    <row r="369" spans="1:49">
      <c r="A369">
        <v>7841467565</v>
      </c>
      <c r="B369">
        <v>376</v>
      </c>
      <c r="C369" t="s">
        <v>2722</v>
      </c>
      <c r="D369">
        <v>7841467565</v>
      </c>
      <c r="E369" s="10">
        <v>1127847380990</v>
      </c>
      <c r="F369" s="8" t="s">
        <v>2723</v>
      </c>
      <c r="G369" s="7">
        <v>41108</v>
      </c>
      <c r="H369">
        <v>12</v>
      </c>
      <c r="I369" t="s">
        <v>73</v>
      </c>
      <c r="J369" t="s">
        <v>5330</v>
      </c>
      <c r="K369" t="s">
        <v>5329</v>
      </c>
      <c r="L369" t="s">
        <v>2726</v>
      </c>
      <c r="M369">
        <v>10</v>
      </c>
      <c r="R369">
        <v>9045</v>
      </c>
      <c r="S369">
        <v>18304</v>
      </c>
      <c r="T369">
        <v>9324</v>
      </c>
      <c r="U369">
        <v>6494</v>
      </c>
      <c r="V369">
        <v>10135</v>
      </c>
      <c r="W369">
        <v>18818</v>
      </c>
      <c r="X369">
        <v>15625</v>
      </c>
      <c r="Y369">
        <v>6199</v>
      </c>
      <c r="Z369">
        <v>12270</v>
      </c>
      <c r="AA369">
        <v>10386</v>
      </c>
      <c r="AB369">
        <v>18818</v>
      </c>
      <c r="AC369">
        <v>2482</v>
      </c>
      <c r="AD369">
        <v>2920</v>
      </c>
      <c r="AE369">
        <v>-5982</v>
      </c>
      <c r="AF369">
        <v>-596</v>
      </c>
      <c r="AG369">
        <v>0</v>
      </c>
      <c r="AH369">
        <v>0</v>
      </c>
      <c r="AI369">
        <v>0</v>
      </c>
      <c r="AJ369">
        <v>0</v>
      </c>
      <c r="AK369">
        <v>0</v>
      </c>
      <c r="AL369">
        <v>194345</v>
      </c>
      <c r="AM369">
        <v>200147</v>
      </c>
      <c r="AN369">
        <v>212634</v>
      </c>
      <c r="AO369">
        <v>208842</v>
      </c>
      <c r="AP369">
        <v>209876</v>
      </c>
      <c r="AQ369">
        <v>0</v>
      </c>
      <c r="AR369" s="6">
        <v>1.1200000000000001</v>
      </c>
      <c r="AS369" s="6" t="s">
        <v>165</v>
      </c>
      <c r="AT369" t="s">
        <v>2727</v>
      </c>
      <c r="AU369" t="s">
        <v>2728</v>
      </c>
      <c r="AV369" s="6" t="s">
        <v>74</v>
      </c>
      <c r="AW369" s="6" t="s">
        <v>5892</v>
      </c>
    </row>
    <row r="370" spans="1:49">
      <c r="A370">
        <v>7460024758</v>
      </c>
      <c r="B370">
        <v>555</v>
      </c>
      <c r="C370" t="s">
        <v>3614</v>
      </c>
      <c r="D370">
        <v>7460024758</v>
      </c>
      <c r="E370" s="10">
        <v>1157460005724</v>
      </c>
      <c r="F370" s="8" t="s">
        <v>3615</v>
      </c>
      <c r="G370" s="7">
        <v>42345</v>
      </c>
      <c r="H370">
        <v>9</v>
      </c>
      <c r="I370" t="s">
        <v>73</v>
      </c>
      <c r="J370" t="s">
        <v>5332</v>
      </c>
      <c r="K370" t="s">
        <v>5331</v>
      </c>
      <c r="L370" t="s">
        <v>3618</v>
      </c>
      <c r="M370">
        <v>10</v>
      </c>
      <c r="R370">
        <v>135</v>
      </c>
      <c r="S370">
        <v>51</v>
      </c>
      <c r="T370">
        <v>144</v>
      </c>
      <c r="U370">
        <v>84</v>
      </c>
      <c r="V370">
        <v>10023</v>
      </c>
      <c r="W370">
        <v>2478</v>
      </c>
      <c r="X370">
        <v>154</v>
      </c>
      <c r="Y370">
        <v>174</v>
      </c>
      <c r="Z370">
        <v>82</v>
      </c>
      <c r="AA370">
        <v>78</v>
      </c>
      <c r="AB370">
        <v>2478</v>
      </c>
      <c r="AC370">
        <v>-104</v>
      </c>
      <c r="AD370">
        <v>-30</v>
      </c>
      <c r="AE370">
        <v>2</v>
      </c>
      <c r="AF370">
        <v>9945</v>
      </c>
      <c r="AG370">
        <v>0</v>
      </c>
      <c r="AH370">
        <v>0</v>
      </c>
      <c r="AI370">
        <v>0</v>
      </c>
      <c r="AJ370">
        <v>0</v>
      </c>
      <c r="AK370">
        <v>40</v>
      </c>
      <c r="AL370">
        <v>634</v>
      </c>
      <c r="AM370">
        <v>246</v>
      </c>
      <c r="AN370">
        <v>213</v>
      </c>
      <c r="AO370">
        <v>52</v>
      </c>
      <c r="AP370">
        <v>9388</v>
      </c>
      <c r="AQ370">
        <v>140</v>
      </c>
      <c r="AR370" s="6">
        <v>74.239999999999995</v>
      </c>
      <c r="AS370" s="6"/>
      <c r="AT370" t="s">
        <v>3619</v>
      </c>
      <c r="AV370" s="6" t="s">
        <v>74</v>
      </c>
      <c r="AW370" s="6" t="s">
        <v>5893</v>
      </c>
    </row>
    <row r="371" spans="1:49">
      <c r="A371">
        <v>2130233698</v>
      </c>
      <c r="B371">
        <v>234</v>
      </c>
      <c r="C371" t="s">
        <v>3073</v>
      </c>
      <c r="D371">
        <v>2130233698</v>
      </c>
      <c r="E371" s="10">
        <v>1222100005995</v>
      </c>
      <c r="F371" s="8" t="s">
        <v>3074</v>
      </c>
      <c r="G371" s="7">
        <v>44781</v>
      </c>
      <c r="H371">
        <v>2</v>
      </c>
      <c r="I371" t="s">
        <v>73</v>
      </c>
      <c r="J371" t="s">
        <v>5333</v>
      </c>
      <c r="K371" t="s">
        <v>5333</v>
      </c>
      <c r="L371" t="s">
        <v>3077</v>
      </c>
      <c r="M371">
        <v>10</v>
      </c>
      <c r="R371">
        <v>0</v>
      </c>
      <c r="S371">
        <v>0</v>
      </c>
      <c r="T371">
        <v>25600</v>
      </c>
      <c r="U371">
        <v>5046</v>
      </c>
      <c r="V371">
        <v>9870</v>
      </c>
      <c r="W371">
        <v>0</v>
      </c>
      <c r="X371">
        <v>0</v>
      </c>
      <c r="Y371">
        <v>74</v>
      </c>
      <c r="Z371">
        <v>1143</v>
      </c>
      <c r="AA371">
        <v>6696</v>
      </c>
      <c r="AB371">
        <v>0</v>
      </c>
      <c r="AC371">
        <v>0</v>
      </c>
      <c r="AD371">
        <v>25421</v>
      </c>
      <c r="AE371">
        <v>3771</v>
      </c>
      <c r="AF371">
        <v>2878</v>
      </c>
      <c r="AG371">
        <v>0</v>
      </c>
      <c r="AH371">
        <v>0</v>
      </c>
      <c r="AI371">
        <v>10379</v>
      </c>
      <c r="AJ371">
        <v>10379</v>
      </c>
      <c r="AK371">
        <v>11004</v>
      </c>
      <c r="AL371">
        <v>0</v>
      </c>
      <c r="AM371">
        <v>0</v>
      </c>
      <c r="AN371">
        <v>25538</v>
      </c>
      <c r="AO371">
        <v>26194</v>
      </c>
      <c r="AP371">
        <v>27030</v>
      </c>
      <c r="AQ371">
        <v>1839</v>
      </c>
      <c r="AR371" s="6">
        <v>0.39</v>
      </c>
      <c r="AS371" s="6" t="s">
        <v>52</v>
      </c>
      <c r="AT371" t="s">
        <v>3078</v>
      </c>
      <c r="AU371" t="s">
        <v>3079</v>
      </c>
      <c r="AV371" s="6">
        <v>1.06</v>
      </c>
      <c r="AW371" s="6" t="s">
        <v>5894</v>
      </c>
    </row>
    <row r="372" spans="1:49">
      <c r="A372">
        <v>7731563442</v>
      </c>
      <c r="B372">
        <v>190</v>
      </c>
      <c r="C372" t="s">
        <v>324</v>
      </c>
      <c r="D372">
        <v>7731563442</v>
      </c>
      <c r="E372" s="10">
        <v>5077746295402</v>
      </c>
      <c r="F372" s="8" t="s">
        <v>325</v>
      </c>
      <c r="G372" s="7">
        <v>39153</v>
      </c>
      <c r="H372">
        <v>18</v>
      </c>
      <c r="I372" t="s">
        <v>73</v>
      </c>
      <c r="J372" t="s">
        <v>5335</v>
      </c>
      <c r="K372" t="s">
        <v>5334</v>
      </c>
      <c r="L372" t="s">
        <v>328</v>
      </c>
      <c r="M372">
        <v>2010</v>
      </c>
      <c r="R372">
        <v>42317</v>
      </c>
      <c r="S372">
        <v>77010</v>
      </c>
      <c r="T372">
        <v>69118</v>
      </c>
      <c r="U372">
        <v>43273</v>
      </c>
      <c r="V372">
        <v>9798</v>
      </c>
      <c r="W372">
        <v>23776</v>
      </c>
      <c r="X372">
        <v>22145</v>
      </c>
      <c r="Y372">
        <v>23405</v>
      </c>
      <c r="Z372">
        <v>14232</v>
      </c>
      <c r="AA372">
        <v>9969</v>
      </c>
      <c r="AB372">
        <v>23776</v>
      </c>
      <c r="AC372">
        <v>52400</v>
      </c>
      <c r="AD372">
        <v>43649</v>
      </c>
      <c r="AE372">
        <v>27672</v>
      </c>
      <c r="AF372">
        <v>-476</v>
      </c>
      <c r="AG372">
        <v>0</v>
      </c>
      <c r="AH372">
        <v>0</v>
      </c>
      <c r="AI372">
        <v>0</v>
      </c>
      <c r="AJ372">
        <v>0</v>
      </c>
      <c r="AK372">
        <v>0</v>
      </c>
      <c r="AL372">
        <v>25012</v>
      </c>
      <c r="AM372">
        <v>31943</v>
      </c>
      <c r="AN372">
        <v>46104</v>
      </c>
      <c r="AO372">
        <v>58610</v>
      </c>
      <c r="AP372">
        <v>36101</v>
      </c>
      <c r="AQ372">
        <v>0</v>
      </c>
      <c r="AR372" s="6">
        <v>0.23</v>
      </c>
      <c r="AS372" s="6" t="s">
        <v>52</v>
      </c>
      <c r="AT372" t="s">
        <v>329</v>
      </c>
      <c r="AU372" t="s">
        <v>330</v>
      </c>
      <c r="AV372" s="6" t="s">
        <v>74</v>
      </c>
      <c r="AW372" s="6" t="s">
        <v>5895</v>
      </c>
    </row>
    <row r="373" spans="1:49">
      <c r="A373">
        <v>2632109422</v>
      </c>
      <c r="B373">
        <v>373</v>
      </c>
      <c r="C373" t="s">
        <v>1312</v>
      </c>
      <c r="D373">
        <v>2632109422</v>
      </c>
      <c r="E373" s="10">
        <v>1172651022136</v>
      </c>
      <c r="F373" s="8" t="s">
        <v>1313</v>
      </c>
      <c r="G373" s="7">
        <v>43019</v>
      </c>
      <c r="H373">
        <v>7</v>
      </c>
      <c r="I373" t="s">
        <v>73</v>
      </c>
      <c r="J373" t="s">
        <v>5337</v>
      </c>
      <c r="K373" t="s">
        <v>5336</v>
      </c>
      <c r="L373" t="s">
        <v>1316</v>
      </c>
      <c r="M373">
        <v>10</v>
      </c>
      <c r="R373">
        <v>1819</v>
      </c>
      <c r="S373">
        <v>1790</v>
      </c>
      <c r="T373">
        <v>2938</v>
      </c>
      <c r="U373">
        <v>6647</v>
      </c>
      <c r="V373">
        <v>9763</v>
      </c>
      <c r="W373">
        <v>1119</v>
      </c>
      <c r="X373">
        <v>1084</v>
      </c>
      <c r="Y373">
        <v>2424</v>
      </c>
      <c r="Z373">
        <v>5815</v>
      </c>
      <c r="AA373">
        <v>8433</v>
      </c>
      <c r="AB373">
        <v>1119</v>
      </c>
      <c r="AC373">
        <v>236</v>
      </c>
      <c r="AD373">
        <v>431</v>
      </c>
      <c r="AE373">
        <v>633</v>
      </c>
      <c r="AF373">
        <v>1056</v>
      </c>
      <c r="AG373">
        <v>0</v>
      </c>
      <c r="AH373">
        <v>45</v>
      </c>
      <c r="AI373">
        <v>45</v>
      </c>
      <c r="AJ373">
        <v>0</v>
      </c>
      <c r="AK373">
        <v>0</v>
      </c>
      <c r="AL373">
        <v>33158</v>
      </c>
      <c r="AM373">
        <v>51409</v>
      </c>
      <c r="AN373">
        <v>53741</v>
      </c>
      <c r="AO373">
        <v>58485</v>
      </c>
      <c r="AP373">
        <v>64563</v>
      </c>
      <c r="AQ373">
        <v>0</v>
      </c>
      <c r="AR373" s="6">
        <v>5.37</v>
      </c>
      <c r="AS373" s="6" t="s">
        <v>52</v>
      </c>
      <c r="AT373" t="s">
        <v>1317</v>
      </c>
      <c r="AU373" t="s">
        <v>1318</v>
      </c>
      <c r="AV373" s="6">
        <v>0</v>
      </c>
      <c r="AW373" s="6" t="s">
        <v>5896</v>
      </c>
    </row>
    <row r="374" spans="1:49">
      <c r="A374">
        <v>5948053468</v>
      </c>
      <c r="B374">
        <v>296</v>
      </c>
      <c r="C374" t="s">
        <v>763</v>
      </c>
      <c r="D374">
        <v>5948053468</v>
      </c>
      <c r="E374" s="10">
        <v>1175958008335</v>
      </c>
      <c r="F374" s="8" t="s">
        <v>764</v>
      </c>
      <c r="G374" s="7">
        <v>42794</v>
      </c>
      <c r="H374">
        <v>8</v>
      </c>
      <c r="I374" t="s">
        <v>73</v>
      </c>
      <c r="J374" t="s">
        <v>5338</v>
      </c>
      <c r="K374" t="s">
        <v>5338</v>
      </c>
      <c r="L374" t="s">
        <v>767</v>
      </c>
      <c r="M374">
        <v>10</v>
      </c>
      <c r="R374">
        <v>5226</v>
      </c>
      <c r="S374">
        <v>11792</v>
      </c>
      <c r="T374">
        <v>9927</v>
      </c>
      <c r="U374">
        <v>14562</v>
      </c>
      <c r="V374">
        <v>9578</v>
      </c>
      <c r="W374">
        <v>3798</v>
      </c>
      <c r="X374">
        <v>17421</v>
      </c>
      <c r="Y374">
        <v>7669</v>
      </c>
      <c r="Z374">
        <v>15092</v>
      </c>
      <c r="AA374">
        <v>9321</v>
      </c>
      <c r="AB374">
        <v>3798</v>
      </c>
      <c r="AC374">
        <v>-6087</v>
      </c>
      <c r="AD374">
        <v>1775</v>
      </c>
      <c r="AE374">
        <v>-927</v>
      </c>
      <c r="AF374">
        <v>-73</v>
      </c>
      <c r="AG374">
        <v>0</v>
      </c>
      <c r="AH374">
        <v>0</v>
      </c>
      <c r="AI374">
        <v>0</v>
      </c>
      <c r="AJ374">
        <v>0</v>
      </c>
      <c r="AK374">
        <v>0</v>
      </c>
      <c r="AL374">
        <v>19679</v>
      </c>
      <c r="AM374">
        <v>11817</v>
      </c>
      <c r="AN374">
        <v>12704</v>
      </c>
      <c r="AO374">
        <v>17466</v>
      </c>
      <c r="AP374">
        <v>17466</v>
      </c>
      <c r="AQ374">
        <v>2785</v>
      </c>
      <c r="AR374" s="6">
        <v>1.83</v>
      </c>
      <c r="AS374" s="6" t="s">
        <v>52</v>
      </c>
      <c r="AT374" t="s">
        <v>768</v>
      </c>
      <c r="AU374" t="s">
        <v>769</v>
      </c>
      <c r="AV374" s="6" t="s">
        <v>74</v>
      </c>
      <c r="AW374" s="6" t="s">
        <v>6059</v>
      </c>
    </row>
    <row r="375" spans="1:49">
      <c r="A375">
        <v>9715208490</v>
      </c>
      <c r="B375">
        <v>233</v>
      </c>
      <c r="C375" t="s">
        <v>3087</v>
      </c>
      <c r="D375">
        <v>9715208490</v>
      </c>
      <c r="E375" s="10">
        <v>1157746696238</v>
      </c>
      <c r="F375" s="8" t="s">
        <v>3088</v>
      </c>
      <c r="G375" s="7">
        <v>42214</v>
      </c>
      <c r="H375">
        <v>9</v>
      </c>
      <c r="I375" t="s">
        <v>73</v>
      </c>
      <c r="J375" t="s">
        <v>5340</v>
      </c>
      <c r="K375" t="s">
        <v>5339</v>
      </c>
      <c r="L375" t="s">
        <v>3091</v>
      </c>
      <c r="M375">
        <v>340</v>
      </c>
      <c r="R375">
        <v>38722</v>
      </c>
      <c r="S375">
        <v>55962</v>
      </c>
      <c r="T375">
        <v>30556</v>
      </c>
      <c r="U375">
        <v>27818</v>
      </c>
      <c r="V375">
        <v>9495</v>
      </c>
      <c r="W375">
        <v>38722</v>
      </c>
      <c r="X375">
        <v>55771</v>
      </c>
      <c r="Y375">
        <v>30482</v>
      </c>
      <c r="Z375">
        <v>27736</v>
      </c>
      <c r="AA375">
        <v>14667</v>
      </c>
      <c r="AB375">
        <v>38722</v>
      </c>
      <c r="AC375">
        <v>141</v>
      </c>
      <c r="AD375">
        <v>56</v>
      </c>
      <c r="AE375">
        <v>62</v>
      </c>
      <c r="AF375">
        <v>-5728</v>
      </c>
      <c r="AG375">
        <v>0</v>
      </c>
      <c r="AH375">
        <v>0</v>
      </c>
      <c r="AI375">
        <v>0</v>
      </c>
      <c r="AJ375">
        <v>4807</v>
      </c>
      <c r="AK375">
        <v>4807</v>
      </c>
      <c r="AL375">
        <v>1108269</v>
      </c>
      <c r="AM375">
        <v>683322</v>
      </c>
      <c r="AN375">
        <v>681298</v>
      </c>
      <c r="AO375">
        <v>665209</v>
      </c>
      <c r="AP375">
        <v>655004</v>
      </c>
      <c r="AQ375">
        <v>0</v>
      </c>
      <c r="AR375" s="6">
        <v>0.25</v>
      </c>
      <c r="AS375" s="6" t="s">
        <v>52</v>
      </c>
      <c r="AT375" t="s">
        <v>3092</v>
      </c>
      <c r="AU375" t="s">
        <v>3093</v>
      </c>
      <c r="AV375" s="6">
        <v>1</v>
      </c>
      <c r="AW375" s="6" t="s">
        <v>5897</v>
      </c>
    </row>
    <row r="376" spans="1:49">
      <c r="A376">
        <v>6678094769</v>
      </c>
      <c r="B376">
        <v>360</v>
      </c>
      <c r="C376" t="s">
        <v>2519</v>
      </c>
      <c r="D376">
        <v>6678094769</v>
      </c>
      <c r="E376" s="10">
        <v>1186658058476</v>
      </c>
      <c r="F376" s="8" t="s">
        <v>2520</v>
      </c>
      <c r="G376" s="7">
        <v>43319</v>
      </c>
      <c r="H376">
        <v>6</v>
      </c>
      <c r="I376" t="s">
        <v>73</v>
      </c>
      <c r="J376" t="s">
        <v>5342</v>
      </c>
      <c r="K376" t="s">
        <v>5341</v>
      </c>
      <c r="L376" t="s">
        <v>2523</v>
      </c>
      <c r="M376">
        <v>10000</v>
      </c>
      <c r="R376">
        <v>0</v>
      </c>
      <c r="S376">
        <v>3786</v>
      </c>
      <c r="T376">
        <v>4944</v>
      </c>
      <c r="U376">
        <v>7652</v>
      </c>
      <c r="V376">
        <v>9488</v>
      </c>
      <c r="W376">
        <v>0</v>
      </c>
      <c r="X376">
        <v>3302</v>
      </c>
      <c r="Y376">
        <v>4624</v>
      </c>
      <c r="Z376">
        <v>6810</v>
      </c>
      <c r="AA376">
        <v>7954</v>
      </c>
      <c r="AB376">
        <v>0</v>
      </c>
      <c r="AC376">
        <v>434</v>
      </c>
      <c r="AD376">
        <v>282</v>
      </c>
      <c r="AE376">
        <v>763</v>
      </c>
      <c r="AF376">
        <v>1412</v>
      </c>
      <c r="AG376">
        <v>0</v>
      </c>
      <c r="AH376">
        <v>6254</v>
      </c>
      <c r="AI376">
        <v>6254</v>
      </c>
      <c r="AJ376">
        <v>6254</v>
      </c>
      <c r="AK376">
        <v>6254</v>
      </c>
      <c r="AL376">
        <v>10068</v>
      </c>
      <c r="AM376">
        <v>3855</v>
      </c>
      <c r="AN376">
        <v>5205</v>
      </c>
      <c r="AO376">
        <v>5626</v>
      </c>
      <c r="AP376">
        <v>5626</v>
      </c>
      <c r="AQ376">
        <v>265</v>
      </c>
      <c r="AR376" s="6">
        <v>2.5099999999999998</v>
      </c>
      <c r="AS376" s="6" t="s">
        <v>52</v>
      </c>
      <c r="AT376" t="s">
        <v>2524</v>
      </c>
      <c r="AU376" t="s">
        <v>2525</v>
      </c>
      <c r="AV376" s="6">
        <v>1</v>
      </c>
      <c r="AW376" s="6" t="s">
        <v>6071</v>
      </c>
    </row>
    <row r="377" spans="1:49">
      <c r="A377">
        <v>5407950809</v>
      </c>
      <c r="B377">
        <v>285</v>
      </c>
      <c r="C377" t="s">
        <v>986</v>
      </c>
      <c r="D377">
        <v>5407950809</v>
      </c>
      <c r="E377" s="10">
        <v>1155476138586</v>
      </c>
      <c r="F377" s="8" t="s">
        <v>987</v>
      </c>
      <c r="G377" s="7">
        <v>42356</v>
      </c>
      <c r="H377">
        <v>9</v>
      </c>
      <c r="I377" t="s">
        <v>73</v>
      </c>
      <c r="J377" t="s">
        <v>5343</v>
      </c>
      <c r="K377" t="s">
        <v>5343</v>
      </c>
      <c r="L377" t="s">
        <v>990</v>
      </c>
      <c r="M377">
        <v>15</v>
      </c>
      <c r="R377">
        <v>146213</v>
      </c>
      <c r="S377">
        <v>163183</v>
      </c>
      <c r="T377">
        <v>60381</v>
      </c>
      <c r="U377">
        <v>16957</v>
      </c>
      <c r="V377">
        <v>9446</v>
      </c>
      <c r="W377">
        <v>127355</v>
      </c>
      <c r="X377">
        <v>108971</v>
      </c>
      <c r="Y377">
        <v>46838</v>
      </c>
      <c r="Z377">
        <v>5195</v>
      </c>
      <c r="AA377">
        <v>3271</v>
      </c>
      <c r="AB377">
        <v>127355</v>
      </c>
      <c r="AC377">
        <v>36980</v>
      </c>
      <c r="AD377">
        <v>4528</v>
      </c>
      <c r="AE377">
        <v>9000</v>
      </c>
      <c r="AF377">
        <v>4914</v>
      </c>
      <c r="AG377">
        <v>0</v>
      </c>
      <c r="AH377">
        <v>0</v>
      </c>
      <c r="AI377">
        <v>0</v>
      </c>
      <c r="AJ377">
        <v>0</v>
      </c>
      <c r="AK377">
        <v>0</v>
      </c>
      <c r="AL377">
        <v>61764</v>
      </c>
      <c r="AM377">
        <v>53197</v>
      </c>
      <c r="AN377">
        <v>49800</v>
      </c>
      <c r="AO377">
        <v>46056</v>
      </c>
      <c r="AP377">
        <v>44719</v>
      </c>
      <c r="AQ377">
        <v>2011</v>
      </c>
      <c r="AR377" s="6">
        <v>7.0000000000000007E-2</v>
      </c>
      <c r="AS377" s="6">
        <v>0</v>
      </c>
      <c r="AT377" t="s">
        <v>991</v>
      </c>
      <c r="AU377" t="s">
        <v>992</v>
      </c>
      <c r="AV377" s="6" t="s">
        <v>74</v>
      </c>
      <c r="AW377" s="6" t="s">
        <v>5898</v>
      </c>
    </row>
    <row r="378" spans="1:49">
      <c r="A378">
        <v>1101170931</v>
      </c>
      <c r="B378">
        <v>383</v>
      </c>
      <c r="C378" t="s">
        <v>2572</v>
      </c>
      <c r="D378">
        <v>1101170931</v>
      </c>
      <c r="E378" s="10">
        <v>1211100000935</v>
      </c>
      <c r="F378" s="8" t="s">
        <v>2573</v>
      </c>
      <c r="G378" s="7">
        <v>44256</v>
      </c>
      <c r="H378">
        <v>4</v>
      </c>
      <c r="I378" t="s">
        <v>73</v>
      </c>
      <c r="J378" t="s">
        <v>5344</v>
      </c>
      <c r="K378" t="s">
        <v>5344</v>
      </c>
      <c r="L378" t="s">
        <v>2576</v>
      </c>
      <c r="M378">
        <v>10</v>
      </c>
      <c r="R378">
        <v>0</v>
      </c>
      <c r="S378">
        <v>0</v>
      </c>
      <c r="T378">
        <v>63895</v>
      </c>
      <c r="U378">
        <v>5937</v>
      </c>
      <c r="V378">
        <v>9435</v>
      </c>
      <c r="W378">
        <v>0</v>
      </c>
      <c r="X378">
        <v>6</v>
      </c>
      <c r="Y378">
        <v>64321</v>
      </c>
      <c r="Z378">
        <v>10675</v>
      </c>
      <c r="AA378">
        <v>3703</v>
      </c>
      <c r="AB378">
        <v>0</v>
      </c>
      <c r="AC378">
        <v>-6</v>
      </c>
      <c r="AD378">
        <v>-530</v>
      </c>
      <c r="AE378">
        <v>-4926</v>
      </c>
      <c r="AF378">
        <v>5455</v>
      </c>
      <c r="AG378">
        <v>0</v>
      </c>
      <c r="AH378">
        <v>115</v>
      </c>
      <c r="AI378">
        <v>115</v>
      </c>
      <c r="AJ378">
        <v>0</v>
      </c>
      <c r="AK378">
        <v>0</v>
      </c>
      <c r="AL378">
        <v>0</v>
      </c>
      <c r="AM378">
        <v>23173</v>
      </c>
      <c r="AN378">
        <v>83280</v>
      </c>
      <c r="AO378">
        <v>349762</v>
      </c>
      <c r="AP378">
        <v>508822</v>
      </c>
      <c r="AQ378">
        <v>5485</v>
      </c>
      <c r="AR378" s="6">
        <v>0.15</v>
      </c>
      <c r="AS378" s="6" t="s">
        <v>52</v>
      </c>
      <c r="AT378" t="s">
        <v>2577</v>
      </c>
      <c r="AU378" t="s">
        <v>82</v>
      </c>
      <c r="AV378" s="6">
        <v>0</v>
      </c>
      <c r="AW378" s="6" t="s">
        <v>5899</v>
      </c>
    </row>
    <row r="379" spans="1:49">
      <c r="A379">
        <v>2543091389</v>
      </c>
      <c r="B379">
        <v>342</v>
      </c>
      <c r="C379" t="s">
        <v>1787</v>
      </c>
      <c r="D379">
        <v>2543091389</v>
      </c>
      <c r="E379" s="10">
        <v>1162536056198</v>
      </c>
      <c r="F379" s="8" t="s">
        <v>1788</v>
      </c>
      <c r="G379" s="7">
        <v>42438</v>
      </c>
      <c r="H379">
        <v>9</v>
      </c>
      <c r="I379" t="s">
        <v>73</v>
      </c>
      <c r="J379" t="s">
        <v>5346</v>
      </c>
      <c r="K379" t="s">
        <v>5345</v>
      </c>
      <c r="L379" t="s">
        <v>1791</v>
      </c>
      <c r="M379">
        <v>10</v>
      </c>
      <c r="R379">
        <v>1200</v>
      </c>
      <c r="S379">
        <v>4795</v>
      </c>
      <c r="T379">
        <v>5887</v>
      </c>
      <c r="U379">
        <v>9774</v>
      </c>
      <c r="V379">
        <v>9335</v>
      </c>
      <c r="W379">
        <v>318</v>
      </c>
      <c r="X379">
        <v>3830</v>
      </c>
      <c r="Y379">
        <v>5102</v>
      </c>
      <c r="Z379">
        <v>9598</v>
      </c>
      <c r="AA379">
        <v>8621</v>
      </c>
      <c r="AB379">
        <v>318</v>
      </c>
      <c r="AC379">
        <v>738</v>
      </c>
      <c r="AD379">
        <v>665</v>
      </c>
      <c r="AE379">
        <v>78</v>
      </c>
      <c r="AF379">
        <v>607</v>
      </c>
      <c r="AG379">
        <v>0</v>
      </c>
      <c r="AH379">
        <v>86</v>
      </c>
      <c r="AI379">
        <v>118</v>
      </c>
      <c r="AJ379">
        <v>947</v>
      </c>
      <c r="AK379">
        <v>1510</v>
      </c>
      <c r="AL379">
        <v>12959</v>
      </c>
      <c r="AM379">
        <v>14622</v>
      </c>
      <c r="AN379">
        <v>12526</v>
      </c>
      <c r="AO379">
        <v>12040</v>
      </c>
      <c r="AP379">
        <v>13856</v>
      </c>
      <c r="AQ379">
        <v>10999</v>
      </c>
      <c r="AR379" s="6">
        <v>7.78</v>
      </c>
      <c r="AS379" s="6" t="s">
        <v>52</v>
      </c>
      <c r="AT379" t="s">
        <v>1792</v>
      </c>
      <c r="AU379" t="s">
        <v>1793</v>
      </c>
      <c r="AV379" s="6">
        <v>17.559999999999999</v>
      </c>
      <c r="AW379" s="6" t="s">
        <v>5900</v>
      </c>
    </row>
    <row r="380" spans="1:49">
      <c r="A380">
        <v>2634105423</v>
      </c>
      <c r="B380">
        <v>379</v>
      </c>
      <c r="C380" t="s">
        <v>1979</v>
      </c>
      <c r="D380">
        <v>2634105423</v>
      </c>
      <c r="E380" s="10">
        <v>1192651015347</v>
      </c>
      <c r="F380" s="8" t="s">
        <v>1980</v>
      </c>
      <c r="G380" s="7">
        <v>43710</v>
      </c>
      <c r="H380">
        <v>5</v>
      </c>
      <c r="I380" t="s">
        <v>73</v>
      </c>
      <c r="J380" t="s">
        <v>5348</v>
      </c>
      <c r="K380" t="s">
        <v>5347</v>
      </c>
      <c r="L380" t="s">
        <v>1983</v>
      </c>
      <c r="M380">
        <v>10010</v>
      </c>
      <c r="R380">
        <v>697</v>
      </c>
      <c r="S380">
        <v>5261</v>
      </c>
      <c r="T380">
        <v>3902</v>
      </c>
      <c r="U380">
        <v>6340</v>
      </c>
      <c r="V380">
        <v>9244</v>
      </c>
      <c r="W380">
        <v>176</v>
      </c>
      <c r="X380">
        <v>789</v>
      </c>
      <c r="Y380">
        <v>714</v>
      </c>
      <c r="Z380">
        <v>658</v>
      </c>
      <c r="AA380">
        <v>2879</v>
      </c>
      <c r="AB380">
        <v>176</v>
      </c>
      <c r="AC380">
        <v>1899</v>
      </c>
      <c r="AD380">
        <v>1218</v>
      </c>
      <c r="AE380">
        <v>3842</v>
      </c>
      <c r="AF380">
        <v>2784</v>
      </c>
      <c r="AG380">
        <v>14702</v>
      </c>
      <c r="AH380">
        <v>13970</v>
      </c>
      <c r="AI380">
        <v>13368</v>
      </c>
      <c r="AJ380">
        <v>15516</v>
      </c>
      <c r="AK380">
        <v>12801</v>
      </c>
      <c r="AL380">
        <v>4</v>
      </c>
      <c r="AM380">
        <v>30</v>
      </c>
      <c r="AN380">
        <v>124</v>
      </c>
      <c r="AO380">
        <v>308</v>
      </c>
      <c r="AP380">
        <v>11402</v>
      </c>
      <c r="AQ380">
        <v>0</v>
      </c>
      <c r="AR380" s="6">
        <v>13.26</v>
      </c>
      <c r="AS380" s="6" t="s">
        <v>52</v>
      </c>
      <c r="AT380" t="s">
        <v>1984</v>
      </c>
      <c r="AU380" t="s">
        <v>1985</v>
      </c>
      <c r="AV380" s="6">
        <v>0.87</v>
      </c>
      <c r="AW380" s="6" t="s">
        <v>5901</v>
      </c>
    </row>
    <row r="381" spans="1:49">
      <c r="A381">
        <v>3015115352</v>
      </c>
      <c r="B381">
        <v>335</v>
      </c>
      <c r="C381" t="s">
        <v>1855</v>
      </c>
      <c r="D381">
        <v>3015115352</v>
      </c>
      <c r="E381" s="10">
        <v>1193025003852</v>
      </c>
      <c r="F381" s="8" t="s">
        <v>1856</v>
      </c>
      <c r="G381" s="7">
        <v>43649</v>
      </c>
      <c r="H381">
        <v>5</v>
      </c>
      <c r="I381" t="s">
        <v>73</v>
      </c>
      <c r="J381" t="s">
        <v>5350</v>
      </c>
      <c r="K381" t="s">
        <v>5349</v>
      </c>
      <c r="L381" t="s">
        <v>1859</v>
      </c>
      <c r="M381">
        <v>10</v>
      </c>
      <c r="R381">
        <v>739</v>
      </c>
      <c r="S381">
        <v>6058</v>
      </c>
      <c r="T381">
        <v>4832</v>
      </c>
      <c r="U381">
        <v>10348</v>
      </c>
      <c r="V381">
        <v>9084</v>
      </c>
      <c r="W381">
        <v>13</v>
      </c>
      <c r="X381">
        <v>4810</v>
      </c>
      <c r="Y381">
        <v>3716</v>
      </c>
      <c r="Z381">
        <v>7257</v>
      </c>
      <c r="AA381">
        <v>6545</v>
      </c>
      <c r="AB381">
        <v>13</v>
      </c>
      <c r="AC381">
        <v>1248</v>
      </c>
      <c r="AD381">
        <v>971</v>
      </c>
      <c r="AE381">
        <v>2702</v>
      </c>
      <c r="AF381">
        <v>2266</v>
      </c>
      <c r="AG381">
        <v>0</v>
      </c>
      <c r="AH381">
        <v>0</v>
      </c>
      <c r="AI381">
        <v>0</v>
      </c>
      <c r="AJ381">
        <v>0</v>
      </c>
      <c r="AK381">
        <v>0</v>
      </c>
      <c r="AL381">
        <v>62029</v>
      </c>
      <c r="AM381">
        <v>95214</v>
      </c>
      <c r="AN381">
        <v>69687</v>
      </c>
      <c r="AO381">
        <v>70254</v>
      </c>
      <c r="AP381">
        <v>79722</v>
      </c>
      <c r="AQ381">
        <v>0</v>
      </c>
      <c r="AR381" s="6">
        <v>12.29</v>
      </c>
      <c r="AS381" s="6" t="s">
        <v>52</v>
      </c>
      <c r="AT381" t="s">
        <v>1860</v>
      </c>
      <c r="AU381" t="s">
        <v>1861</v>
      </c>
      <c r="AV381" s="6" t="s">
        <v>74</v>
      </c>
      <c r="AW381" s="6" t="s">
        <v>5902</v>
      </c>
    </row>
    <row r="382" spans="1:49">
      <c r="A382">
        <v>5017123578</v>
      </c>
      <c r="B382">
        <v>343</v>
      </c>
      <c r="C382" t="s">
        <v>2383</v>
      </c>
      <c r="D382">
        <v>5017123578</v>
      </c>
      <c r="E382" s="10">
        <v>1205000057778</v>
      </c>
      <c r="F382" s="8" t="s">
        <v>2384</v>
      </c>
      <c r="G382" s="7">
        <v>44028</v>
      </c>
      <c r="H382">
        <v>4</v>
      </c>
      <c r="I382" t="s">
        <v>73</v>
      </c>
      <c r="J382" t="s">
        <v>5352</v>
      </c>
      <c r="K382" t="s">
        <v>5351</v>
      </c>
      <c r="L382" t="s">
        <v>2387</v>
      </c>
      <c r="M382">
        <v>10075</v>
      </c>
      <c r="R382">
        <v>0</v>
      </c>
      <c r="S382">
        <v>4315</v>
      </c>
      <c r="T382">
        <v>10802</v>
      </c>
      <c r="U382">
        <v>3127</v>
      </c>
      <c r="V382">
        <v>9014</v>
      </c>
      <c r="W382">
        <v>235</v>
      </c>
      <c r="X382">
        <v>5194</v>
      </c>
      <c r="Y382">
        <v>9269</v>
      </c>
      <c r="Z382">
        <v>2505</v>
      </c>
      <c r="AA382">
        <v>4508</v>
      </c>
      <c r="AB382">
        <v>235</v>
      </c>
      <c r="AC382">
        <v>-902</v>
      </c>
      <c r="AD382">
        <v>1279</v>
      </c>
      <c r="AE382">
        <v>509</v>
      </c>
      <c r="AF382">
        <v>4058</v>
      </c>
      <c r="AG382">
        <v>68</v>
      </c>
      <c r="AH382">
        <v>3629</v>
      </c>
      <c r="AI382">
        <v>2200</v>
      </c>
      <c r="AJ382">
        <v>535</v>
      </c>
      <c r="AK382">
        <v>13</v>
      </c>
      <c r="AL382">
        <v>45</v>
      </c>
      <c r="AM382">
        <v>321209</v>
      </c>
      <c r="AN382">
        <v>321176</v>
      </c>
      <c r="AO382">
        <v>331418</v>
      </c>
      <c r="AP382">
        <v>331418</v>
      </c>
      <c r="AQ382">
        <v>0</v>
      </c>
      <c r="AR382" s="6">
        <v>2.09</v>
      </c>
      <c r="AS382" s="6" t="s">
        <v>52</v>
      </c>
      <c r="AT382" t="s">
        <v>2388</v>
      </c>
      <c r="AU382" t="s">
        <v>2389</v>
      </c>
      <c r="AV382" s="6">
        <v>0.19</v>
      </c>
      <c r="AW382" s="6" t="s">
        <v>5903</v>
      </c>
    </row>
    <row r="383" spans="1:49">
      <c r="A383">
        <v>2105005264</v>
      </c>
      <c r="B383">
        <v>306</v>
      </c>
      <c r="C383" t="s">
        <v>2526</v>
      </c>
      <c r="D383">
        <v>2105005264</v>
      </c>
      <c r="E383" s="10">
        <v>1092133000178</v>
      </c>
      <c r="F383" s="8" t="s">
        <v>2527</v>
      </c>
      <c r="G383" s="7">
        <v>39967</v>
      </c>
      <c r="H383">
        <v>15</v>
      </c>
      <c r="I383" t="s">
        <v>73</v>
      </c>
      <c r="J383" t="s">
        <v>5353</v>
      </c>
      <c r="K383" t="s">
        <v>5353</v>
      </c>
      <c r="L383" t="s">
        <v>2530</v>
      </c>
      <c r="M383">
        <v>10</v>
      </c>
      <c r="R383">
        <v>3918</v>
      </c>
      <c r="S383">
        <v>3051</v>
      </c>
      <c r="T383">
        <v>12422</v>
      </c>
      <c r="U383">
        <v>14476</v>
      </c>
      <c r="V383">
        <v>8948</v>
      </c>
      <c r="W383">
        <v>-285</v>
      </c>
      <c r="X383">
        <v>825</v>
      </c>
      <c r="Y383">
        <v>2879</v>
      </c>
      <c r="Z383">
        <v>2995</v>
      </c>
      <c r="AA383">
        <v>1606</v>
      </c>
      <c r="AB383">
        <v>-285</v>
      </c>
      <c r="AC383">
        <v>2192</v>
      </c>
      <c r="AD383">
        <v>9337</v>
      </c>
      <c r="AE383">
        <v>11127</v>
      </c>
      <c r="AF383">
        <v>6805</v>
      </c>
      <c r="AG383">
        <v>0</v>
      </c>
      <c r="AH383">
        <v>0</v>
      </c>
      <c r="AI383">
        <v>0</v>
      </c>
      <c r="AJ383">
        <v>0</v>
      </c>
      <c r="AK383">
        <v>0</v>
      </c>
      <c r="AL383">
        <v>15481</v>
      </c>
      <c r="AM383">
        <v>24370</v>
      </c>
      <c r="AN383">
        <v>33480</v>
      </c>
      <c r="AO383">
        <v>41999</v>
      </c>
      <c r="AP383">
        <v>41999</v>
      </c>
      <c r="AQ383">
        <v>0</v>
      </c>
      <c r="AR383" s="6">
        <v>2.2799999999999998</v>
      </c>
      <c r="AS383" s="6" t="s">
        <v>52</v>
      </c>
      <c r="AT383" t="s">
        <v>2531</v>
      </c>
      <c r="AU383" t="s">
        <v>82</v>
      </c>
      <c r="AV383" s="6" t="s">
        <v>74</v>
      </c>
      <c r="AW383" s="6" t="s">
        <v>6061</v>
      </c>
    </row>
    <row r="384" spans="1:49">
      <c r="A384">
        <v>326510261</v>
      </c>
      <c r="B384">
        <v>350</v>
      </c>
      <c r="C384" t="s">
        <v>1756</v>
      </c>
      <c r="D384">
        <v>326510261</v>
      </c>
      <c r="E384" s="10">
        <v>1120327018382</v>
      </c>
      <c r="F384" s="8" t="s">
        <v>1757</v>
      </c>
      <c r="G384" s="7">
        <v>41267</v>
      </c>
      <c r="H384">
        <v>12</v>
      </c>
      <c r="I384" t="s">
        <v>73</v>
      </c>
      <c r="J384" t="s">
        <v>5353</v>
      </c>
      <c r="K384" t="s">
        <v>5353</v>
      </c>
      <c r="L384" t="s">
        <v>1758</v>
      </c>
      <c r="M384">
        <v>11</v>
      </c>
      <c r="R384">
        <v>5232</v>
      </c>
      <c r="S384">
        <v>10151</v>
      </c>
      <c r="T384">
        <v>11955</v>
      </c>
      <c r="U384">
        <v>8936</v>
      </c>
      <c r="V384">
        <v>8936</v>
      </c>
      <c r="W384">
        <v>560</v>
      </c>
      <c r="X384">
        <v>905</v>
      </c>
      <c r="Y384">
        <v>1055</v>
      </c>
      <c r="Z384">
        <v>835</v>
      </c>
      <c r="AA384">
        <v>835</v>
      </c>
      <c r="AB384">
        <v>560</v>
      </c>
      <c r="AC384">
        <v>1178</v>
      </c>
      <c r="AD384">
        <v>1383</v>
      </c>
      <c r="AE384">
        <v>-2355</v>
      </c>
      <c r="AF384">
        <v>-2355</v>
      </c>
      <c r="AG384">
        <v>0</v>
      </c>
      <c r="AH384">
        <v>0</v>
      </c>
      <c r="AI384">
        <v>0</v>
      </c>
      <c r="AJ384">
        <v>0</v>
      </c>
      <c r="AK384">
        <v>0</v>
      </c>
      <c r="AL384">
        <v>20469</v>
      </c>
      <c r="AM384">
        <v>21492</v>
      </c>
      <c r="AN384">
        <v>21069</v>
      </c>
      <c r="AO384">
        <v>25333</v>
      </c>
      <c r="AP384">
        <v>25333</v>
      </c>
      <c r="AQ384">
        <v>581</v>
      </c>
      <c r="AR384" s="6">
        <v>1.71</v>
      </c>
      <c r="AS384" s="6" t="s">
        <v>52</v>
      </c>
      <c r="AT384">
        <v>0</v>
      </c>
      <c r="AU384" t="s">
        <v>82</v>
      </c>
      <c r="AV384" s="6" t="s">
        <v>74</v>
      </c>
      <c r="AW384" s="6" t="s">
        <v>5904</v>
      </c>
    </row>
    <row r="385" spans="1:49">
      <c r="A385">
        <v>3702742986</v>
      </c>
      <c r="B385">
        <v>348</v>
      </c>
      <c r="C385" t="s">
        <v>1711</v>
      </c>
      <c r="D385">
        <v>3702742986</v>
      </c>
      <c r="E385" s="10">
        <v>1143702026247</v>
      </c>
      <c r="F385" s="8" t="s">
        <v>1712</v>
      </c>
      <c r="G385" s="7">
        <v>41949</v>
      </c>
      <c r="H385">
        <v>10</v>
      </c>
      <c r="I385" t="s">
        <v>73</v>
      </c>
      <c r="J385" t="s">
        <v>5355</v>
      </c>
      <c r="K385" t="s">
        <v>5354</v>
      </c>
      <c r="L385" t="s">
        <v>1715</v>
      </c>
      <c r="M385">
        <v>20</v>
      </c>
      <c r="R385">
        <v>5127</v>
      </c>
      <c r="S385">
        <v>4527</v>
      </c>
      <c r="T385">
        <v>4690</v>
      </c>
      <c r="U385">
        <v>9138</v>
      </c>
      <c r="V385">
        <v>8909</v>
      </c>
      <c r="W385">
        <v>506</v>
      </c>
      <c r="X385">
        <v>280</v>
      </c>
      <c r="Y385">
        <v>2608</v>
      </c>
      <c r="Z385">
        <v>4664</v>
      </c>
      <c r="AA385">
        <v>8526</v>
      </c>
      <c r="AB385">
        <v>506</v>
      </c>
      <c r="AC385">
        <v>-271</v>
      </c>
      <c r="AD385">
        <v>-249</v>
      </c>
      <c r="AE385">
        <v>2623</v>
      </c>
      <c r="AF385">
        <v>-1550</v>
      </c>
      <c r="AG385">
        <v>6528</v>
      </c>
      <c r="AH385">
        <v>6437</v>
      </c>
      <c r="AI385">
        <v>6312</v>
      </c>
      <c r="AJ385">
        <v>7327</v>
      </c>
      <c r="AK385">
        <v>6525</v>
      </c>
      <c r="AL385">
        <v>7403</v>
      </c>
      <c r="AM385">
        <v>7056</v>
      </c>
      <c r="AN385">
        <v>6904</v>
      </c>
      <c r="AO385">
        <v>6888</v>
      </c>
      <c r="AP385">
        <v>5744</v>
      </c>
      <c r="AQ385">
        <v>260</v>
      </c>
      <c r="AR385" s="6">
        <v>1.74</v>
      </c>
      <c r="AS385" s="6">
        <v>0</v>
      </c>
      <c r="AT385" t="s">
        <v>1716</v>
      </c>
      <c r="AU385" t="s">
        <v>1717</v>
      </c>
      <c r="AV385" s="6">
        <v>1</v>
      </c>
      <c r="AW385" s="6" t="s">
        <v>5905</v>
      </c>
    </row>
    <row r="386" spans="1:49">
      <c r="A386">
        <v>4800007806</v>
      </c>
      <c r="B386">
        <v>454</v>
      </c>
      <c r="C386" t="s">
        <v>3435</v>
      </c>
      <c r="D386">
        <v>4800007806</v>
      </c>
      <c r="E386" s="10">
        <v>1234800006308</v>
      </c>
      <c r="F386" s="8" t="s">
        <v>3436</v>
      </c>
      <c r="G386" s="7">
        <v>45112</v>
      </c>
      <c r="H386">
        <v>1</v>
      </c>
      <c r="I386" t="s">
        <v>73</v>
      </c>
      <c r="J386" t="s">
        <v>5356</v>
      </c>
      <c r="K386" t="s">
        <v>5356</v>
      </c>
      <c r="L386" t="s">
        <v>3439</v>
      </c>
      <c r="M386">
        <v>10000</v>
      </c>
      <c r="R386">
        <v>0</v>
      </c>
      <c r="S386">
        <v>0</v>
      </c>
      <c r="T386">
        <v>0</v>
      </c>
      <c r="U386">
        <v>515</v>
      </c>
      <c r="V386">
        <v>8564</v>
      </c>
      <c r="W386">
        <v>0</v>
      </c>
      <c r="X386">
        <v>0</v>
      </c>
      <c r="Y386">
        <v>0</v>
      </c>
      <c r="Z386">
        <v>134</v>
      </c>
      <c r="AA386">
        <v>8161</v>
      </c>
      <c r="AB386">
        <v>0</v>
      </c>
      <c r="AC386">
        <v>0</v>
      </c>
      <c r="AD386">
        <v>0</v>
      </c>
      <c r="AE386">
        <v>321</v>
      </c>
      <c r="AF386">
        <v>489</v>
      </c>
      <c r="AG386">
        <v>0</v>
      </c>
      <c r="AH386">
        <v>0</v>
      </c>
      <c r="AI386">
        <v>0</v>
      </c>
      <c r="AJ386">
        <v>0</v>
      </c>
      <c r="AK386">
        <v>0</v>
      </c>
      <c r="AL386">
        <v>0</v>
      </c>
      <c r="AM386">
        <v>0</v>
      </c>
      <c r="AN386">
        <v>0</v>
      </c>
      <c r="AO386">
        <v>10064</v>
      </c>
      <c r="AP386">
        <v>10132</v>
      </c>
      <c r="AQ386">
        <v>0</v>
      </c>
      <c r="AR386" s="6">
        <v>16.63</v>
      </c>
      <c r="AS386" s="6" t="s">
        <v>52</v>
      </c>
      <c r="AT386" t="s">
        <v>3440</v>
      </c>
      <c r="AU386" t="s">
        <v>3441</v>
      </c>
      <c r="AV386" s="6" t="s">
        <v>74</v>
      </c>
      <c r="AW386" s="6" t="s">
        <v>5906</v>
      </c>
    </row>
    <row r="387" spans="1:49">
      <c r="A387">
        <v>3702593710</v>
      </c>
      <c r="B387">
        <v>340</v>
      </c>
      <c r="C387" t="s">
        <v>475</v>
      </c>
      <c r="D387">
        <v>3702593710</v>
      </c>
      <c r="E387" s="10">
        <v>1093702019300</v>
      </c>
      <c r="F387" s="8" t="s">
        <v>476</v>
      </c>
      <c r="G387" s="7">
        <v>40043</v>
      </c>
      <c r="H387">
        <v>15</v>
      </c>
      <c r="I387" t="s">
        <v>73</v>
      </c>
      <c r="J387" t="s">
        <v>5357</v>
      </c>
      <c r="K387" t="s">
        <v>5357</v>
      </c>
      <c r="L387" t="s">
        <v>479</v>
      </c>
      <c r="M387">
        <v>10</v>
      </c>
      <c r="R387">
        <v>22609</v>
      </c>
      <c r="S387">
        <v>14506</v>
      </c>
      <c r="T387">
        <v>7664</v>
      </c>
      <c r="U387">
        <v>9798</v>
      </c>
      <c r="V387">
        <v>8510</v>
      </c>
      <c r="W387">
        <v>22190</v>
      </c>
      <c r="X387">
        <v>14166</v>
      </c>
      <c r="Y387">
        <v>7449</v>
      </c>
      <c r="Z387">
        <v>9588</v>
      </c>
      <c r="AA387">
        <v>8170</v>
      </c>
      <c r="AB387">
        <v>22190</v>
      </c>
      <c r="AC387">
        <v>171</v>
      </c>
      <c r="AD387">
        <v>109</v>
      </c>
      <c r="AE387">
        <v>151</v>
      </c>
      <c r="AF387">
        <v>130</v>
      </c>
      <c r="AG387">
        <v>0</v>
      </c>
      <c r="AH387">
        <v>0</v>
      </c>
      <c r="AI387">
        <v>0</v>
      </c>
      <c r="AJ387">
        <v>0</v>
      </c>
      <c r="AK387">
        <v>0</v>
      </c>
      <c r="AL387">
        <v>14599</v>
      </c>
      <c r="AM387">
        <v>15363</v>
      </c>
      <c r="AN387">
        <v>16620</v>
      </c>
      <c r="AO387">
        <v>20073</v>
      </c>
      <c r="AP387">
        <v>20073</v>
      </c>
      <c r="AQ387">
        <v>2072</v>
      </c>
      <c r="AR387" s="6">
        <v>0.38</v>
      </c>
      <c r="AS387" s="6" t="s">
        <v>52</v>
      </c>
      <c r="AT387" t="s">
        <v>480</v>
      </c>
      <c r="AU387" t="s">
        <v>481</v>
      </c>
      <c r="AV387" s="6" t="s">
        <v>74</v>
      </c>
      <c r="AW387" s="6" t="s">
        <v>6068</v>
      </c>
    </row>
    <row r="388" spans="1:49">
      <c r="A388">
        <v>5904291793</v>
      </c>
      <c r="B388">
        <v>460</v>
      </c>
      <c r="C388" t="s">
        <v>3290</v>
      </c>
      <c r="D388">
        <v>5904291793</v>
      </c>
      <c r="E388" s="10">
        <v>1135904012166</v>
      </c>
      <c r="F388" s="8" t="s">
        <v>3291</v>
      </c>
      <c r="G388" s="7">
        <v>41479</v>
      </c>
      <c r="H388">
        <v>11</v>
      </c>
      <c r="I388" t="s">
        <v>73</v>
      </c>
      <c r="J388" t="s">
        <v>5359</v>
      </c>
      <c r="K388" t="s">
        <v>5358</v>
      </c>
      <c r="L388" t="s">
        <v>3294</v>
      </c>
      <c r="M388">
        <v>10</v>
      </c>
      <c r="R388">
        <v>594</v>
      </c>
      <c r="S388">
        <v>1235</v>
      </c>
      <c r="T388">
        <v>875</v>
      </c>
      <c r="U388">
        <v>2174</v>
      </c>
      <c r="V388">
        <v>8488</v>
      </c>
      <c r="W388">
        <v>58</v>
      </c>
      <c r="X388">
        <v>647</v>
      </c>
      <c r="Y388">
        <v>484</v>
      </c>
      <c r="Z388">
        <v>441</v>
      </c>
      <c r="AA388">
        <v>74</v>
      </c>
      <c r="AB388">
        <v>58</v>
      </c>
      <c r="AC388">
        <v>588</v>
      </c>
      <c r="AD388">
        <v>391</v>
      </c>
      <c r="AE388">
        <v>1713</v>
      </c>
      <c r="AF388">
        <v>8414</v>
      </c>
      <c r="AG388">
        <v>0</v>
      </c>
      <c r="AH388">
        <v>0</v>
      </c>
      <c r="AI388">
        <v>0</v>
      </c>
      <c r="AJ388">
        <v>0</v>
      </c>
      <c r="AK388">
        <v>0</v>
      </c>
      <c r="AL388">
        <v>9230</v>
      </c>
      <c r="AM388">
        <v>10346</v>
      </c>
      <c r="AN388">
        <v>11034</v>
      </c>
      <c r="AO388">
        <v>14841</v>
      </c>
      <c r="AP388">
        <v>21580</v>
      </c>
      <c r="AQ388">
        <v>0</v>
      </c>
      <c r="AR388" s="6">
        <v>14.29</v>
      </c>
      <c r="AS388" s="6" t="s">
        <v>52</v>
      </c>
      <c r="AT388" t="s">
        <v>3295</v>
      </c>
      <c r="AU388" t="s">
        <v>3296</v>
      </c>
      <c r="AV388" s="6" t="s">
        <v>74</v>
      </c>
      <c r="AW388" s="6" t="s">
        <v>5907</v>
      </c>
    </row>
    <row r="389" spans="1:49">
      <c r="A389">
        <v>7728312015</v>
      </c>
      <c r="B389">
        <v>351</v>
      </c>
      <c r="C389" t="s">
        <v>864</v>
      </c>
      <c r="D389">
        <v>7728312015</v>
      </c>
      <c r="E389" s="10">
        <v>1157746821946</v>
      </c>
      <c r="F389" s="8" t="s">
        <v>865</v>
      </c>
      <c r="G389" s="7">
        <v>42254</v>
      </c>
      <c r="H389">
        <v>9</v>
      </c>
      <c r="I389" t="s">
        <v>73</v>
      </c>
      <c r="J389" t="s">
        <v>5361</v>
      </c>
      <c r="K389" t="s">
        <v>5360</v>
      </c>
      <c r="L389" t="s">
        <v>868</v>
      </c>
      <c r="M389">
        <v>10</v>
      </c>
      <c r="R389">
        <v>8201</v>
      </c>
      <c r="S389">
        <v>8750</v>
      </c>
      <c r="T389">
        <v>9769</v>
      </c>
      <c r="U389">
        <v>8498</v>
      </c>
      <c r="V389">
        <v>8446</v>
      </c>
      <c r="W389">
        <v>122</v>
      </c>
      <c r="X389">
        <v>142</v>
      </c>
      <c r="Y389">
        <v>1641</v>
      </c>
      <c r="Z389">
        <v>1627</v>
      </c>
      <c r="AA389">
        <v>3972</v>
      </c>
      <c r="AB389">
        <v>122</v>
      </c>
      <c r="AC389">
        <v>8066</v>
      </c>
      <c r="AD389">
        <v>7598</v>
      </c>
      <c r="AE389">
        <v>6142</v>
      </c>
      <c r="AF389">
        <v>4525</v>
      </c>
      <c r="AG389">
        <v>0</v>
      </c>
      <c r="AH389">
        <v>0</v>
      </c>
      <c r="AI389">
        <v>0</v>
      </c>
      <c r="AJ389">
        <v>0</v>
      </c>
      <c r="AK389">
        <v>0</v>
      </c>
      <c r="AL389">
        <v>37721</v>
      </c>
      <c r="AM389">
        <v>39828</v>
      </c>
      <c r="AN389">
        <v>47761</v>
      </c>
      <c r="AO389">
        <v>52622</v>
      </c>
      <c r="AP389">
        <v>57076</v>
      </c>
      <c r="AQ389">
        <v>268</v>
      </c>
      <c r="AR389" s="6">
        <v>1.03</v>
      </c>
      <c r="AS389" s="6" t="s">
        <v>52</v>
      </c>
      <c r="AT389" t="s">
        <v>869</v>
      </c>
      <c r="AU389" t="s">
        <v>870</v>
      </c>
      <c r="AV389" s="6" t="s">
        <v>74</v>
      </c>
      <c r="AW389" s="6" t="s">
        <v>5908</v>
      </c>
    </row>
    <row r="390" spans="1:49">
      <c r="A390">
        <v>1101150188</v>
      </c>
      <c r="B390">
        <v>353</v>
      </c>
      <c r="C390" t="s">
        <v>2124</v>
      </c>
      <c r="D390">
        <v>1101150188</v>
      </c>
      <c r="E390" s="10">
        <v>1141101003042</v>
      </c>
      <c r="F390" s="8" t="s">
        <v>2125</v>
      </c>
      <c r="G390" s="7">
        <v>41801</v>
      </c>
      <c r="H390">
        <v>10</v>
      </c>
      <c r="I390" t="s">
        <v>73</v>
      </c>
      <c r="J390" t="s">
        <v>5362</v>
      </c>
      <c r="K390" t="s">
        <v>5362</v>
      </c>
      <c r="L390" t="s">
        <v>2128</v>
      </c>
      <c r="M390">
        <v>11</v>
      </c>
      <c r="R390">
        <v>4249</v>
      </c>
      <c r="S390">
        <v>5356</v>
      </c>
      <c r="T390">
        <v>6821</v>
      </c>
      <c r="U390">
        <v>8245</v>
      </c>
      <c r="V390">
        <v>8428</v>
      </c>
      <c r="W390">
        <v>573</v>
      </c>
      <c r="X390">
        <v>322</v>
      </c>
      <c r="Y390">
        <v>3149</v>
      </c>
      <c r="Z390">
        <v>3470</v>
      </c>
      <c r="AA390">
        <v>5738</v>
      </c>
      <c r="AB390">
        <v>573</v>
      </c>
      <c r="AC390">
        <v>4967</v>
      </c>
      <c r="AD390">
        <v>3604</v>
      </c>
      <c r="AE390">
        <v>4693</v>
      </c>
      <c r="AF390">
        <v>2574</v>
      </c>
      <c r="AG390">
        <v>0</v>
      </c>
      <c r="AH390">
        <v>0</v>
      </c>
      <c r="AI390">
        <v>0</v>
      </c>
      <c r="AJ390">
        <v>0</v>
      </c>
      <c r="AK390">
        <v>0</v>
      </c>
      <c r="AL390">
        <v>21792</v>
      </c>
      <c r="AM390">
        <v>26178</v>
      </c>
      <c r="AN390">
        <v>29809</v>
      </c>
      <c r="AO390">
        <v>72632</v>
      </c>
      <c r="AP390">
        <v>75923</v>
      </c>
      <c r="AQ390">
        <v>0</v>
      </c>
      <c r="AR390" s="6">
        <v>1.98</v>
      </c>
      <c r="AS390" s="6" t="s">
        <v>52</v>
      </c>
      <c r="AT390" t="s">
        <v>2129</v>
      </c>
      <c r="AU390" t="s">
        <v>2130</v>
      </c>
      <c r="AV390" s="6" t="s">
        <v>74</v>
      </c>
      <c r="AW390" s="6" t="s">
        <v>5909</v>
      </c>
    </row>
    <row r="391" spans="1:49">
      <c r="A391">
        <v>7715895257</v>
      </c>
      <c r="B391">
        <v>382</v>
      </c>
      <c r="C391" t="s">
        <v>3382</v>
      </c>
      <c r="D391">
        <v>7715895257</v>
      </c>
      <c r="E391" s="10">
        <v>5117746002039</v>
      </c>
      <c r="F391" s="8" t="s">
        <v>3383</v>
      </c>
      <c r="G391" s="7">
        <v>40886</v>
      </c>
      <c r="H391">
        <v>13</v>
      </c>
      <c r="I391" t="s">
        <v>73</v>
      </c>
      <c r="J391" t="s">
        <v>5363</v>
      </c>
      <c r="K391" t="s">
        <v>5363</v>
      </c>
      <c r="L391" t="s">
        <v>3386</v>
      </c>
      <c r="M391">
        <v>20</v>
      </c>
      <c r="R391">
        <v>0</v>
      </c>
      <c r="S391">
        <v>0</v>
      </c>
      <c r="T391">
        <v>0</v>
      </c>
      <c r="U391">
        <v>17868</v>
      </c>
      <c r="V391">
        <v>8390</v>
      </c>
      <c r="W391">
        <v>0</v>
      </c>
      <c r="X391">
        <v>0</v>
      </c>
      <c r="Y391">
        <v>0</v>
      </c>
      <c r="Z391">
        <v>6215</v>
      </c>
      <c r="AA391">
        <v>8084</v>
      </c>
      <c r="AB391">
        <v>0</v>
      </c>
      <c r="AC391">
        <v>0</v>
      </c>
      <c r="AD391">
        <v>0</v>
      </c>
      <c r="AE391">
        <v>11037</v>
      </c>
      <c r="AF391">
        <v>-328</v>
      </c>
      <c r="AG391">
        <v>0</v>
      </c>
      <c r="AH391">
        <v>0</v>
      </c>
      <c r="AI391">
        <v>0</v>
      </c>
      <c r="AJ391">
        <v>0</v>
      </c>
      <c r="AK391">
        <v>5863</v>
      </c>
      <c r="AL391">
        <v>0</v>
      </c>
      <c r="AM391">
        <v>0</v>
      </c>
      <c r="AN391">
        <v>0</v>
      </c>
      <c r="AO391">
        <v>983</v>
      </c>
      <c r="AP391">
        <v>0</v>
      </c>
      <c r="AQ391">
        <v>0</v>
      </c>
      <c r="AR391" s="6">
        <v>0.47</v>
      </c>
      <c r="AS391" s="6" t="s">
        <v>52</v>
      </c>
      <c r="AT391" t="s">
        <v>3387</v>
      </c>
      <c r="AU391" t="s">
        <v>82</v>
      </c>
      <c r="AV391" s="6" t="s">
        <v>74</v>
      </c>
      <c r="AW391" s="6" t="s">
        <v>5910</v>
      </c>
    </row>
    <row r="392" spans="1:49">
      <c r="A392">
        <v>7627058108</v>
      </c>
      <c r="B392">
        <v>519</v>
      </c>
      <c r="C392" t="s">
        <v>3311</v>
      </c>
      <c r="D392">
        <v>7627058108</v>
      </c>
      <c r="E392" s="10">
        <v>1237600003585</v>
      </c>
      <c r="F392" s="8" t="s">
        <v>3312</v>
      </c>
      <c r="G392" s="7">
        <v>45026</v>
      </c>
      <c r="H392">
        <v>2</v>
      </c>
      <c r="I392" t="s">
        <v>73</v>
      </c>
      <c r="J392" t="s">
        <v>5365</v>
      </c>
      <c r="K392" t="s">
        <v>5364</v>
      </c>
      <c r="L392" t="s">
        <v>3315</v>
      </c>
      <c r="M392">
        <v>10</v>
      </c>
      <c r="R392">
        <v>0</v>
      </c>
      <c r="S392">
        <v>0</v>
      </c>
      <c r="T392">
        <v>0</v>
      </c>
      <c r="U392">
        <v>0</v>
      </c>
      <c r="V392">
        <v>8151</v>
      </c>
      <c r="W392">
        <v>0</v>
      </c>
      <c r="X392">
        <v>0</v>
      </c>
      <c r="Y392">
        <v>0</v>
      </c>
      <c r="Z392">
        <v>0</v>
      </c>
      <c r="AA392">
        <v>7712</v>
      </c>
      <c r="AB392">
        <v>0</v>
      </c>
      <c r="AC392">
        <v>0</v>
      </c>
      <c r="AD392">
        <v>0</v>
      </c>
      <c r="AE392">
        <v>0</v>
      </c>
      <c r="AF392">
        <v>167</v>
      </c>
      <c r="AG392">
        <v>0</v>
      </c>
      <c r="AH392">
        <v>0</v>
      </c>
      <c r="AI392">
        <v>0</v>
      </c>
      <c r="AJ392">
        <v>0</v>
      </c>
      <c r="AK392">
        <v>0</v>
      </c>
      <c r="AL392">
        <v>0</v>
      </c>
      <c r="AM392">
        <v>0</v>
      </c>
      <c r="AN392">
        <v>0</v>
      </c>
      <c r="AO392">
        <v>0</v>
      </c>
      <c r="AP392">
        <v>28482</v>
      </c>
      <c r="AQ392">
        <v>8496</v>
      </c>
      <c r="AR392" s="6" t="s">
        <v>74</v>
      </c>
      <c r="AS392" s="6" t="s">
        <v>52</v>
      </c>
      <c r="AT392" t="s">
        <v>3316</v>
      </c>
      <c r="AU392" t="s">
        <v>82</v>
      </c>
      <c r="AV392" s="6" t="s">
        <v>74</v>
      </c>
      <c r="AW392" s="6" t="s">
        <v>5911</v>
      </c>
    </row>
    <row r="393" spans="1:49">
      <c r="A393">
        <v>5258150585</v>
      </c>
      <c r="B393">
        <v>363</v>
      </c>
      <c r="C393" t="s">
        <v>2591</v>
      </c>
      <c r="D393">
        <v>5258150585</v>
      </c>
      <c r="E393" s="10">
        <v>1215200013270</v>
      </c>
      <c r="F393" s="8" t="s">
        <v>2592</v>
      </c>
      <c r="G393" s="7">
        <v>44293</v>
      </c>
      <c r="H393">
        <v>4</v>
      </c>
      <c r="I393" t="s">
        <v>73</v>
      </c>
      <c r="J393" t="s">
        <v>5367</v>
      </c>
      <c r="K393" t="s">
        <v>5366</v>
      </c>
      <c r="L393" t="s">
        <v>2595</v>
      </c>
      <c r="M393">
        <v>10000</v>
      </c>
      <c r="R393">
        <v>0</v>
      </c>
      <c r="S393">
        <v>1875</v>
      </c>
      <c r="T393">
        <v>4731</v>
      </c>
      <c r="U393">
        <v>6565</v>
      </c>
      <c r="V393">
        <v>8081</v>
      </c>
      <c r="W393">
        <v>0</v>
      </c>
      <c r="X393">
        <v>1779</v>
      </c>
      <c r="Y393">
        <v>2512</v>
      </c>
      <c r="Z393">
        <v>3275</v>
      </c>
      <c r="AA393">
        <v>3767</v>
      </c>
      <c r="AB393">
        <v>0</v>
      </c>
      <c r="AC393">
        <v>7</v>
      </c>
      <c r="AD393">
        <v>2005</v>
      </c>
      <c r="AE393">
        <v>3040</v>
      </c>
      <c r="AF393">
        <v>4026</v>
      </c>
      <c r="AG393">
        <v>0</v>
      </c>
      <c r="AH393">
        <v>273</v>
      </c>
      <c r="AI393">
        <v>217</v>
      </c>
      <c r="AJ393">
        <v>0</v>
      </c>
      <c r="AK393">
        <v>0</v>
      </c>
      <c r="AL393">
        <v>0</v>
      </c>
      <c r="AM393">
        <v>9060</v>
      </c>
      <c r="AN393">
        <v>15789</v>
      </c>
      <c r="AO393">
        <v>18748</v>
      </c>
      <c r="AP393">
        <v>16984</v>
      </c>
      <c r="AQ393">
        <v>0</v>
      </c>
      <c r="AR393" s="6">
        <v>4.3099999999999996</v>
      </c>
      <c r="AS393" s="6" t="s">
        <v>52</v>
      </c>
      <c r="AT393" t="s">
        <v>2596</v>
      </c>
      <c r="AU393" t="s">
        <v>2597</v>
      </c>
      <c r="AV393" s="6">
        <v>0</v>
      </c>
      <c r="AW393" s="6" t="s">
        <v>5912</v>
      </c>
    </row>
    <row r="394" spans="1:49">
      <c r="A394">
        <v>7604376792</v>
      </c>
      <c r="B394">
        <v>513</v>
      </c>
      <c r="C394" t="s">
        <v>3146</v>
      </c>
      <c r="D394">
        <v>7604376792</v>
      </c>
      <c r="E394" s="10">
        <v>1217600009725</v>
      </c>
      <c r="F394" s="8" t="s">
        <v>3147</v>
      </c>
      <c r="G394" s="7">
        <v>44355</v>
      </c>
      <c r="H394">
        <v>3</v>
      </c>
      <c r="I394" t="s">
        <v>73</v>
      </c>
      <c r="J394" t="s">
        <v>5368</v>
      </c>
      <c r="K394" t="s">
        <v>5368</v>
      </c>
      <c r="L394" t="s">
        <v>3150</v>
      </c>
      <c r="M394">
        <v>10</v>
      </c>
      <c r="R394">
        <v>0</v>
      </c>
      <c r="S394">
        <v>0</v>
      </c>
      <c r="T394">
        <v>0</v>
      </c>
      <c r="U394">
        <v>0</v>
      </c>
      <c r="V394">
        <v>7980</v>
      </c>
      <c r="W394">
        <v>0</v>
      </c>
      <c r="X394">
        <v>0</v>
      </c>
      <c r="Y394">
        <v>0</v>
      </c>
      <c r="Z394">
        <v>196</v>
      </c>
      <c r="AA394">
        <v>3373</v>
      </c>
      <c r="AB394">
        <v>0</v>
      </c>
      <c r="AC394">
        <v>0</v>
      </c>
      <c r="AD394">
        <v>0</v>
      </c>
      <c r="AE394">
        <v>-196</v>
      </c>
      <c r="AF394">
        <v>2025</v>
      </c>
      <c r="AG394">
        <v>0</v>
      </c>
      <c r="AH394">
        <v>0</v>
      </c>
      <c r="AI394">
        <v>0</v>
      </c>
      <c r="AJ394">
        <v>0</v>
      </c>
      <c r="AK394">
        <v>22000</v>
      </c>
      <c r="AL394">
        <v>0</v>
      </c>
      <c r="AM394">
        <v>12204</v>
      </c>
      <c r="AN394">
        <v>12195</v>
      </c>
      <c r="AO394">
        <v>22145</v>
      </c>
      <c r="AP394">
        <v>16424</v>
      </c>
      <c r="AQ394">
        <v>24338</v>
      </c>
      <c r="AR394" s="6" t="s">
        <v>74</v>
      </c>
      <c r="AS394" s="6" t="s">
        <v>52</v>
      </c>
      <c r="AT394" t="s">
        <v>3151</v>
      </c>
      <c r="AU394" t="s">
        <v>3152</v>
      </c>
      <c r="AV394" s="6" t="s">
        <v>74</v>
      </c>
      <c r="AW394" s="6" t="s">
        <v>5913</v>
      </c>
    </row>
    <row r="395" spans="1:49">
      <c r="A395">
        <v>5262389030</v>
      </c>
      <c r="B395">
        <v>447</v>
      </c>
      <c r="C395" t="s">
        <v>3166</v>
      </c>
      <c r="D395">
        <v>5262389030</v>
      </c>
      <c r="E395" s="10">
        <v>1225200042165</v>
      </c>
      <c r="F395" s="8" t="s">
        <v>3167</v>
      </c>
      <c r="G395" s="7">
        <v>44886</v>
      </c>
      <c r="H395">
        <v>2</v>
      </c>
      <c r="I395" t="s">
        <v>73</v>
      </c>
      <c r="J395" t="s">
        <v>5370</v>
      </c>
      <c r="K395" t="s">
        <v>5369</v>
      </c>
      <c r="L395" t="s">
        <v>3170</v>
      </c>
      <c r="M395">
        <v>10</v>
      </c>
      <c r="R395">
        <v>0</v>
      </c>
      <c r="S395">
        <v>0</v>
      </c>
      <c r="T395">
        <v>0</v>
      </c>
      <c r="U395">
        <v>860</v>
      </c>
      <c r="V395">
        <v>7967</v>
      </c>
      <c r="W395">
        <v>0</v>
      </c>
      <c r="X395">
        <v>0</v>
      </c>
      <c r="Y395">
        <v>75</v>
      </c>
      <c r="Z395">
        <v>611</v>
      </c>
      <c r="AA395">
        <v>2638</v>
      </c>
      <c r="AB395">
        <v>0</v>
      </c>
      <c r="AC395">
        <v>0</v>
      </c>
      <c r="AD395">
        <v>-75</v>
      </c>
      <c r="AE395">
        <v>212</v>
      </c>
      <c r="AF395">
        <v>5096</v>
      </c>
      <c r="AG395">
        <v>0</v>
      </c>
      <c r="AH395">
        <v>0</v>
      </c>
      <c r="AI395">
        <v>0</v>
      </c>
      <c r="AJ395">
        <v>692</v>
      </c>
      <c r="AK395">
        <v>2150</v>
      </c>
      <c r="AL395">
        <v>0</v>
      </c>
      <c r="AM395">
        <v>0</v>
      </c>
      <c r="AN395">
        <v>11127</v>
      </c>
      <c r="AO395">
        <v>11194</v>
      </c>
      <c r="AP395">
        <v>11129</v>
      </c>
      <c r="AQ395">
        <v>0</v>
      </c>
      <c r="AR395" s="6">
        <v>9.26</v>
      </c>
      <c r="AS395" s="6" t="s">
        <v>52</v>
      </c>
      <c r="AT395" t="s">
        <v>3171</v>
      </c>
      <c r="AU395" t="s">
        <v>3172</v>
      </c>
      <c r="AV395" s="6">
        <v>3.11</v>
      </c>
      <c r="AW395" s="6" t="s">
        <v>5914</v>
      </c>
    </row>
    <row r="396" spans="1:49">
      <c r="A396">
        <v>7743908123</v>
      </c>
      <c r="B396">
        <v>76</v>
      </c>
      <c r="C396" t="s">
        <v>663</v>
      </c>
      <c r="D396">
        <v>7743908123</v>
      </c>
      <c r="E396" s="10">
        <v>5137746123500</v>
      </c>
      <c r="F396" s="8" t="s">
        <v>664</v>
      </c>
      <c r="G396" s="7">
        <v>41604</v>
      </c>
      <c r="H396">
        <v>11</v>
      </c>
      <c r="I396" t="s">
        <v>73</v>
      </c>
      <c r="J396" t="s">
        <v>5372</v>
      </c>
      <c r="K396" t="s">
        <v>5371</v>
      </c>
      <c r="L396" t="s">
        <v>667</v>
      </c>
      <c r="M396">
        <v>10</v>
      </c>
      <c r="R396">
        <v>26681</v>
      </c>
      <c r="S396">
        <v>61654</v>
      </c>
      <c r="T396">
        <v>162588</v>
      </c>
      <c r="U396">
        <v>198393</v>
      </c>
      <c r="V396">
        <v>7852</v>
      </c>
      <c r="W396">
        <v>23935</v>
      </c>
      <c r="X396">
        <v>58448</v>
      </c>
      <c r="Y396">
        <v>158789</v>
      </c>
      <c r="Z396">
        <v>174989</v>
      </c>
      <c r="AA396">
        <v>5081</v>
      </c>
      <c r="AB396">
        <v>23935</v>
      </c>
      <c r="AC396">
        <v>2589</v>
      </c>
      <c r="AD396">
        <v>2173</v>
      </c>
      <c r="AE396">
        <v>20718</v>
      </c>
      <c r="AF396">
        <v>2347</v>
      </c>
      <c r="AG396">
        <v>0</v>
      </c>
      <c r="AH396">
        <v>0</v>
      </c>
      <c r="AI396">
        <v>0</v>
      </c>
      <c r="AJ396">
        <v>0</v>
      </c>
      <c r="AK396">
        <v>0</v>
      </c>
      <c r="AL396">
        <v>38887</v>
      </c>
      <c r="AM396">
        <v>27153</v>
      </c>
      <c r="AN396">
        <v>89099</v>
      </c>
      <c r="AO396">
        <v>107628</v>
      </c>
      <c r="AP396">
        <v>101483</v>
      </c>
      <c r="AQ396">
        <v>2255</v>
      </c>
      <c r="AR396" s="6">
        <v>0.28999999999999998</v>
      </c>
      <c r="AS396" s="6" t="s">
        <v>52</v>
      </c>
      <c r="AT396" t="s">
        <v>668</v>
      </c>
      <c r="AU396" t="s">
        <v>669</v>
      </c>
      <c r="AV396" s="6" t="s">
        <v>74</v>
      </c>
      <c r="AW396" s="6" t="s">
        <v>5915</v>
      </c>
    </row>
    <row r="397" spans="1:49">
      <c r="A397">
        <v>916009139</v>
      </c>
      <c r="B397">
        <v>309</v>
      </c>
      <c r="C397" t="s">
        <v>423</v>
      </c>
      <c r="D397">
        <v>916009139</v>
      </c>
      <c r="E397" s="10">
        <v>1140916001060</v>
      </c>
      <c r="F397" s="8" t="s">
        <v>424</v>
      </c>
      <c r="G397" s="7">
        <v>41984</v>
      </c>
      <c r="H397">
        <v>10</v>
      </c>
      <c r="I397" t="s">
        <v>73</v>
      </c>
      <c r="J397" t="s">
        <v>5372</v>
      </c>
      <c r="K397" t="s">
        <v>5371</v>
      </c>
      <c r="L397" t="s">
        <v>425</v>
      </c>
      <c r="M397">
        <v>10020</v>
      </c>
      <c r="R397">
        <v>7591</v>
      </c>
      <c r="S397">
        <v>11260</v>
      </c>
      <c r="T397">
        <v>9592</v>
      </c>
      <c r="U397">
        <v>12482</v>
      </c>
      <c r="V397">
        <v>7666</v>
      </c>
      <c r="W397">
        <v>6356</v>
      </c>
      <c r="X397">
        <v>6643</v>
      </c>
      <c r="Y397">
        <v>6417</v>
      </c>
      <c r="Z397">
        <v>5099</v>
      </c>
      <c r="AA397">
        <v>3702</v>
      </c>
      <c r="AB397">
        <v>6356</v>
      </c>
      <c r="AC397">
        <v>3942</v>
      </c>
      <c r="AD397">
        <v>2600</v>
      </c>
      <c r="AE397">
        <v>7093</v>
      </c>
      <c r="AF397">
        <v>3734</v>
      </c>
      <c r="AG397">
        <v>1530191</v>
      </c>
      <c r="AH397">
        <v>1530338</v>
      </c>
      <c r="AI397">
        <v>1665423</v>
      </c>
      <c r="AJ397">
        <v>1700806</v>
      </c>
      <c r="AK397">
        <v>1054467</v>
      </c>
      <c r="AL397">
        <v>0</v>
      </c>
      <c r="AM397">
        <v>0</v>
      </c>
      <c r="AN397">
        <v>0</v>
      </c>
      <c r="AO397">
        <v>0</v>
      </c>
      <c r="AP397">
        <v>0</v>
      </c>
      <c r="AQ397">
        <v>0</v>
      </c>
      <c r="AR397" s="6">
        <v>1.01</v>
      </c>
      <c r="AS397" s="6" t="s">
        <v>52</v>
      </c>
      <c r="AT397">
        <v>0</v>
      </c>
      <c r="AU397" t="s">
        <v>82</v>
      </c>
      <c r="AV397" s="6">
        <v>0.69</v>
      </c>
      <c r="AW397" s="6" t="s">
        <v>5916</v>
      </c>
    </row>
    <row r="398" spans="1:49">
      <c r="A398">
        <v>7449007276</v>
      </c>
      <c r="B398">
        <v>362</v>
      </c>
      <c r="C398" t="s">
        <v>1010</v>
      </c>
      <c r="D398">
        <v>7449007276</v>
      </c>
      <c r="E398" s="10">
        <v>1027402702139</v>
      </c>
      <c r="F398" s="8" t="s">
        <v>1011</v>
      </c>
      <c r="G398" s="7">
        <v>36311</v>
      </c>
      <c r="H398">
        <v>25</v>
      </c>
      <c r="I398" t="s">
        <v>73</v>
      </c>
      <c r="J398" t="s">
        <v>5373</v>
      </c>
      <c r="K398" t="s">
        <v>5373</v>
      </c>
      <c r="L398" t="s">
        <v>1014</v>
      </c>
      <c r="M398">
        <v>11860.02</v>
      </c>
      <c r="R398">
        <v>2462</v>
      </c>
      <c r="S398">
        <v>3514</v>
      </c>
      <c r="T398">
        <v>5029</v>
      </c>
      <c r="U398">
        <v>7490</v>
      </c>
      <c r="V398">
        <v>7662</v>
      </c>
      <c r="W398">
        <v>392</v>
      </c>
      <c r="X398">
        <v>1751</v>
      </c>
      <c r="Y398">
        <v>8947</v>
      </c>
      <c r="Z398">
        <v>237</v>
      </c>
      <c r="AA398">
        <v>3039</v>
      </c>
      <c r="AB398">
        <v>392</v>
      </c>
      <c r="AC398">
        <v>-1576</v>
      </c>
      <c r="AD398">
        <v>-6918</v>
      </c>
      <c r="AE398">
        <v>4108</v>
      </c>
      <c r="AF398">
        <v>166</v>
      </c>
      <c r="AG398">
        <v>11387</v>
      </c>
      <c r="AH398">
        <v>10225</v>
      </c>
      <c r="AI398">
        <v>3680</v>
      </c>
      <c r="AJ398">
        <v>3866</v>
      </c>
      <c r="AK398">
        <v>1675</v>
      </c>
      <c r="AL398">
        <v>9336</v>
      </c>
      <c r="AM398">
        <v>8466</v>
      </c>
      <c r="AN398">
        <v>5302</v>
      </c>
      <c r="AO398">
        <v>10506</v>
      </c>
      <c r="AP398">
        <v>10091</v>
      </c>
      <c r="AQ398">
        <v>0</v>
      </c>
      <c r="AR398" s="6">
        <v>3.11</v>
      </c>
      <c r="AS398" s="6" t="s">
        <v>165</v>
      </c>
      <c r="AT398" t="s">
        <v>1015</v>
      </c>
      <c r="AU398" t="s">
        <v>1016</v>
      </c>
      <c r="AV398" s="6">
        <v>0.15</v>
      </c>
      <c r="AW398" s="6" t="s">
        <v>5917</v>
      </c>
    </row>
    <row r="399" spans="1:49">
      <c r="A399">
        <v>2221220819</v>
      </c>
      <c r="B399">
        <v>380</v>
      </c>
      <c r="C399" t="s">
        <v>1908</v>
      </c>
      <c r="D399">
        <v>2221220819</v>
      </c>
      <c r="E399" s="10">
        <v>1152225010244</v>
      </c>
      <c r="F399" s="8" t="s">
        <v>1909</v>
      </c>
      <c r="G399" s="7">
        <v>42179</v>
      </c>
      <c r="H399">
        <v>9</v>
      </c>
      <c r="I399" t="s">
        <v>73</v>
      </c>
      <c r="J399" t="s">
        <v>5374</v>
      </c>
      <c r="K399" t="s">
        <v>5374</v>
      </c>
      <c r="L399" t="s">
        <v>1912</v>
      </c>
      <c r="M399">
        <v>10000</v>
      </c>
      <c r="R399">
        <v>1655</v>
      </c>
      <c r="S399">
        <v>5263</v>
      </c>
      <c r="T399">
        <v>6092</v>
      </c>
      <c r="U399">
        <v>6307</v>
      </c>
      <c r="V399">
        <v>7557</v>
      </c>
      <c r="W399">
        <v>1760</v>
      </c>
      <c r="X399">
        <v>959</v>
      </c>
      <c r="Y399">
        <v>1159</v>
      </c>
      <c r="Z399">
        <v>1199</v>
      </c>
      <c r="AA399">
        <v>6134</v>
      </c>
      <c r="AB399">
        <v>1760</v>
      </c>
      <c r="AC399">
        <v>3561</v>
      </c>
      <c r="AD399">
        <v>4565</v>
      </c>
      <c r="AE399">
        <v>3935</v>
      </c>
      <c r="AF399">
        <v>1125</v>
      </c>
      <c r="AG399">
        <v>6314</v>
      </c>
      <c r="AH399">
        <v>7174</v>
      </c>
      <c r="AI399">
        <v>9690</v>
      </c>
      <c r="AJ399">
        <v>13512</v>
      </c>
      <c r="AK399">
        <v>15992</v>
      </c>
      <c r="AL399">
        <v>345</v>
      </c>
      <c r="AM399">
        <v>272</v>
      </c>
      <c r="AN399">
        <v>288</v>
      </c>
      <c r="AO399">
        <v>295</v>
      </c>
      <c r="AP399">
        <v>296</v>
      </c>
      <c r="AQ399">
        <v>2974</v>
      </c>
      <c r="AR399" s="6">
        <v>4.57</v>
      </c>
      <c r="AS399" s="6" t="s">
        <v>52</v>
      </c>
      <c r="AT399" t="s">
        <v>1913</v>
      </c>
      <c r="AU399" t="s">
        <v>1914</v>
      </c>
      <c r="AV399" s="6">
        <v>2.5299999999999998</v>
      </c>
      <c r="AW399" s="6" t="s">
        <v>5918</v>
      </c>
    </row>
    <row r="400" spans="1:49">
      <c r="A400">
        <v>2311284630</v>
      </c>
      <c r="B400">
        <v>354</v>
      </c>
      <c r="C400" t="s">
        <v>1996</v>
      </c>
      <c r="D400">
        <v>2311284630</v>
      </c>
      <c r="E400" s="10">
        <v>1192375014061</v>
      </c>
      <c r="F400" s="8" t="s">
        <v>1997</v>
      </c>
      <c r="G400" s="7">
        <v>43521</v>
      </c>
      <c r="H400">
        <v>6</v>
      </c>
      <c r="I400" t="s">
        <v>73</v>
      </c>
      <c r="J400" t="s">
        <v>5375</v>
      </c>
      <c r="K400" t="s">
        <v>5375</v>
      </c>
      <c r="L400" t="s">
        <v>2000</v>
      </c>
      <c r="M400">
        <v>10</v>
      </c>
      <c r="R400">
        <v>1005</v>
      </c>
      <c r="S400">
        <v>15985</v>
      </c>
      <c r="T400">
        <v>7471</v>
      </c>
      <c r="U400">
        <v>8196</v>
      </c>
      <c r="V400">
        <v>7533</v>
      </c>
      <c r="W400">
        <v>263</v>
      </c>
      <c r="X400">
        <v>7736</v>
      </c>
      <c r="Y400">
        <v>10281</v>
      </c>
      <c r="Z400">
        <v>10857</v>
      </c>
      <c r="AA400">
        <v>9468</v>
      </c>
      <c r="AB400">
        <v>263</v>
      </c>
      <c r="AC400">
        <v>8018</v>
      </c>
      <c r="AD400">
        <v>-3061</v>
      </c>
      <c r="AE400">
        <v>-2888</v>
      </c>
      <c r="AF400">
        <v>-2013</v>
      </c>
      <c r="AG400">
        <v>10101</v>
      </c>
      <c r="AH400">
        <v>0</v>
      </c>
      <c r="AI400">
        <v>0</v>
      </c>
      <c r="AJ400">
        <v>0</v>
      </c>
      <c r="AK400">
        <v>0</v>
      </c>
      <c r="AL400">
        <v>149</v>
      </c>
      <c r="AM400">
        <v>10609</v>
      </c>
      <c r="AN400">
        <v>10992</v>
      </c>
      <c r="AO400">
        <v>11729</v>
      </c>
      <c r="AP400">
        <v>12420</v>
      </c>
      <c r="AQ400">
        <v>420</v>
      </c>
      <c r="AR400" s="6">
        <v>7.5</v>
      </c>
      <c r="AS400" s="6" t="s">
        <v>165</v>
      </c>
      <c r="AT400" t="s">
        <v>2001</v>
      </c>
      <c r="AU400" t="s">
        <v>2002</v>
      </c>
      <c r="AV400" s="6">
        <v>0</v>
      </c>
      <c r="AW400" s="6" t="s">
        <v>5919</v>
      </c>
    </row>
    <row r="401" spans="1:49">
      <c r="A401">
        <v>3459079025</v>
      </c>
      <c r="B401">
        <v>276</v>
      </c>
      <c r="C401" t="s">
        <v>1881</v>
      </c>
      <c r="D401">
        <v>3459079025</v>
      </c>
      <c r="E401" s="10">
        <v>1193443010111</v>
      </c>
      <c r="F401" s="8" t="s">
        <v>1882</v>
      </c>
      <c r="G401" s="7">
        <v>43689</v>
      </c>
      <c r="H401">
        <v>5</v>
      </c>
      <c r="I401" t="s">
        <v>73</v>
      </c>
      <c r="J401" t="s">
        <v>5377</v>
      </c>
      <c r="K401" t="s">
        <v>5376</v>
      </c>
      <c r="L401" t="s">
        <v>1885</v>
      </c>
      <c r="M401">
        <v>10</v>
      </c>
      <c r="R401">
        <v>60</v>
      </c>
      <c r="S401">
        <v>283</v>
      </c>
      <c r="T401">
        <v>3614</v>
      </c>
      <c r="U401">
        <v>18646</v>
      </c>
      <c r="V401">
        <v>7432</v>
      </c>
      <c r="W401">
        <v>9</v>
      </c>
      <c r="X401">
        <v>1306</v>
      </c>
      <c r="Y401">
        <v>1704</v>
      </c>
      <c r="Z401">
        <v>1728</v>
      </c>
      <c r="AA401">
        <v>4291</v>
      </c>
      <c r="AB401">
        <v>9</v>
      </c>
      <c r="AC401">
        <v>-1073</v>
      </c>
      <c r="AD401">
        <v>1833</v>
      </c>
      <c r="AE401">
        <v>15950</v>
      </c>
      <c r="AF401">
        <v>2918</v>
      </c>
      <c r="AG401">
        <v>10656</v>
      </c>
      <c r="AH401">
        <v>0</v>
      </c>
      <c r="AI401">
        <v>0</v>
      </c>
      <c r="AJ401">
        <v>0</v>
      </c>
      <c r="AK401">
        <v>0</v>
      </c>
      <c r="AL401">
        <v>240</v>
      </c>
      <c r="AM401">
        <v>10923</v>
      </c>
      <c r="AN401">
        <v>13823</v>
      </c>
      <c r="AO401">
        <v>28331</v>
      </c>
      <c r="AP401">
        <v>30348</v>
      </c>
      <c r="AQ401">
        <v>544</v>
      </c>
      <c r="AR401" s="6">
        <v>123.87</v>
      </c>
      <c r="AS401" s="6" t="s">
        <v>52</v>
      </c>
      <c r="AT401" t="s">
        <v>1886</v>
      </c>
      <c r="AU401" t="s">
        <v>82</v>
      </c>
      <c r="AV401" s="6">
        <v>0</v>
      </c>
      <c r="AW401" s="6" t="s">
        <v>5920</v>
      </c>
    </row>
    <row r="402" spans="1:49">
      <c r="A402">
        <v>2632814015</v>
      </c>
      <c r="B402">
        <v>358</v>
      </c>
      <c r="C402" t="s">
        <v>1023</v>
      </c>
      <c r="D402">
        <v>2632814015</v>
      </c>
      <c r="E402" s="10">
        <v>1142651029608</v>
      </c>
      <c r="F402" s="8" t="s">
        <v>1024</v>
      </c>
      <c r="G402" s="7">
        <v>41977</v>
      </c>
      <c r="H402">
        <v>10</v>
      </c>
      <c r="I402" t="s">
        <v>73</v>
      </c>
      <c r="J402" t="s">
        <v>5379</v>
      </c>
      <c r="K402" t="s">
        <v>5378</v>
      </c>
      <c r="L402" t="s">
        <v>1027</v>
      </c>
      <c r="M402">
        <v>10</v>
      </c>
      <c r="R402">
        <v>12199</v>
      </c>
      <c r="S402">
        <v>6433</v>
      </c>
      <c r="T402">
        <v>11764</v>
      </c>
      <c r="U402">
        <v>7834</v>
      </c>
      <c r="V402">
        <v>7139</v>
      </c>
      <c r="W402">
        <v>-11667</v>
      </c>
      <c r="X402">
        <v>-9798</v>
      </c>
      <c r="Y402">
        <v>-9461</v>
      </c>
      <c r="Z402">
        <v>6512</v>
      </c>
      <c r="AA402">
        <v>5867</v>
      </c>
      <c r="AB402">
        <v>-11667</v>
      </c>
      <c r="AC402">
        <v>-3727</v>
      </c>
      <c r="AD402">
        <v>1832</v>
      </c>
      <c r="AE402">
        <v>1024</v>
      </c>
      <c r="AF402">
        <v>1103</v>
      </c>
      <c r="AG402">
        <v>0</v>
      </c>
      <c r="AH402">
        <v>0</v>
      </c>
      <c r="AI402">
        <v>0</v>
      </c>
      <c r="AJ402">
        <v>0</v>
      </c>
      <c r="AK402">
        <v>0</v>
      </c>
      <c r="AL402">
        <v>20245</v>
      </c>
      <c r="AM402">
        <v>151614</v>
      </c>
      <c r="AN402">
        <v>153011</v>
      </c>
      <c r="AO402">
        <v>156585</v>
      </c>
      <c r="AP402">
        <v>10534</v>
      </c>
      <c r="AQ402">
        <v>0</v>
      </c>
      <c r="AR402" s="6">
        <v>0.59</v>
      </c>
      <c r="AS402" s="6" t="s">
        <v>52</v>
      </c>
      <c r="AT402" t="s">
        <v>1028</v>
      </c>
      <c r="AU402" t="s">
        <v>1029</v>
      </c>
      <c r="AV402" s="6" t="s">
        <v>74</v>
      </c>
      <c r="AW402" s="6" t="s">
        <v>5921</v>
      </c>
    </row>
    <row r="403" spans="1:49">
      <c r="A403">
        <v>1660162659</v>
      </c>
      <c r="B403">
        <v>423</v>
      </c>
      <c r="C403" t="s">
        <v>3517</v>
      </c>
      <c r="D403">
        <v>1660162659</v>
      </c>
      <c r="E403" s="10">
        <v>1121690004776</v>
      </c>
      <c r="F403" s="8" t="s">
        <v>3518</v>
      </c>
      <c r="G403" s="7">
        <v>40932</v>
      </c>
      <c r="H403">
        <v>13</v>
      </c>
      <c r="I403" t="s">
        <v>73</v>
      </c>
      <c r="J403" t="s">
        <v>5380</v>
      </c>
      <c r="K403" t="s">
        <v>5380</v>
      </c>
      <c r="L403" t="s">
        <v>3521</v>
      </c>
      <c r="M403">
        <v>10</v>
      </c>
      <c r="R403">
        <v>190</v>
      </c>
      <c r="S403">
        <v>12142</v>
      </c>
      <c r="T403">
        <v>1148</v>
      </c>
      <c r="U403">
        <v>24079</v>
      </c>
      <c r="V403">
        <v>6922</v>
      </c>
      <c r="W403">
        <v>1046</v>
      </c>
      <c r="X403">
        <v>17070</v>
      </c>
      <c r="Y403">
        <v>5803</v>
      </c>
      <c r="Z403">
        <v>19378</v>
      </c>
      <c r="AA403">
        <v>9233</v>
      </c>
      <c r="AB403">
        <v>1046</v>
      </c>
      <c r="AC403">
        <v>-5012</v>
      </c>
      <c r="AD403">
        <v>-4666</v>
      </c>
      <c r="AE403">
        <v>4381</v>
      </c>
      <c r="AF403">
        <v>-2734</v>
      </c>
      <c r="AG403">
        <v>20</v>
      </c>
      <c r="AH403">
        <v>0</v>
      </c>
      <c r="AI403">
        <v>0</v>
      </c>
      <c r="AJ403">
        <v>0</v>
      </c>
      <c r="AK403">
        <v>0</v>
      </c>
      <c r="AL403">
        <v>35617</v>
      </c>
      <c r="AM403">
        <v>3781</v>
      </c>
      <c r="AN403">
        <v>4986</v>
      </c>
      <c r="AO403">
        <v>3358</v>
      </c>
      <c r="AP403">
        <v>2386</v>
      </c>
      <c r="AQ403">
        <v>16491</v>
      </c>
      <c r="AR403" s="6">
        <v>36.43</v>
      </c>
      <c r="AS403" s="6" t="s">
        <v>52</v>
      </c>
      <c r="AT403" t="s">
        <v>3522</v>
      </c>
      <c r="AU403" t="s">
        <v>3523</v>
      </c>
      <c r="AV403" s="6">
        <v>0</v>
      </c>
      <c r="AW403" s="6" t="s">
        <v>5922</v>
      </c>
    </row>
    <row r="404" spans="1:49">
      <c r="A404">
        <v>326554597</v>
      </c>
      <c r="B404">
        <v>334</v>
      </c>
      <c r="C404" t="s">
        <v>993</v>
      </c>
      <c r="D404">
        <v>326554597</v>
      </c>
      <c r="E404" s="10">
        <v>1170327009412</v>
      </c>
      <c r="F404" s="8" t="s">
        <v>994</v>
      </c>
      <c r="G404" s="7">
        <v>42971</v>
      </c>
      <c r="H404">
        <v>7</v>
      </c>
      <c r="I404" t="s">
        <v>73</v>
      </c>
      <c r="J404" t="s">
        <v>5380</v>
      </c>
      <c r="K404" t="s">
        <v>5380</v>
      </c>
      <c r="L404" t="s">
        <v>995</v>
      </c>
      <c r="M404">
        <v>10</v>
      </c>
      <c r="R404">
        <v>5159</v>
      </c>
      <c r="S404">
        <v>9362</v>
      </c>
      <c r="T404">
        <v>9415</v>
      </c>
      <c r="U404">
        <v>10614</v>
      </c>
      <c r="V404">
        <v>6915</v>
      </c>
      <c r="W404">
        <v>295</v>
      </c>
      <c r="X404">
        <v>1650</v>
      </c>
      <c r="Y404">
        <v>2320</v>
      </c>
      <c r="Z404">
        <v>4560</v>
      </c>
      <c r="AA404">
        <v>4230</v>
      </c>
      <c r="AB404">
        <v>295</v>
      </c>
      <c r="AC404">
        <v>7712</v>
      </c>
      <c r="AD404">
        <v>7095</v>
      </c>
      <c r="AE404">
        <v>6054</v>
      </c>
      <c r="AF404">
        <v>2685</v>
      </c>
      <c r="AG404">
        <v>0</v>
      </c>
      <c r="AH404">
        <v>0</v>
      </c>
      <c r="AI404">
        <v>0</v>
      </c>
      <c r="AJ404">
        <v>0</v>
      </c>
      <c r="AK404">
        <v>0</v>
      </c>
      <c r="AL404">
        <v>0</v>
      </c>
      <c r="AM404">
        <v>930</v>
      </c>
      <c r="AN404">
        <v>480</v>
      </c>
      <c r="AO404">
        <v>0</v>
      </c>
      <c r="AP404">
        <v>0</v>
      </c>
      <c r="AQ404">
        <v>0</v>
      </c>
      <c r="AR404" s="6">
        <v>1.34</v>
      </c>
      <c r="AS404" s="6" t="s">
        <v>52</v>
      </c>
      <c r="AT404">
        <v>0</v>
      </c>
      <c r="AU404" t="s">
        <v>82</v>
      </c>
      <c r="AV404" s="6" t="s">
        <v>74</v>
      </c>
      <c r="AW404" s="6" t="s">
        <v>5923</v>
      </c>
    </row>
    <row r="405" spans="1:49">
      <c r="A405">
        <v>7726461766</v>
      </c>
      <c r="B405">
        <v>337</v>
      </c>
      <c r="C405" t="s">
        <v>2958</v>
      </c>
      <c r="D405">
        <v>7726461766</v>
      </c>
      <c r="E405" s="10">
        <v>1207700016391</v>
      </c>
      <c r="F405" s="8" t="s">
        <v>2959</v>
      </c>
      <c r="G405" s="7">
        <v>43852</v>
      </c>
      <c r="H405">
        <v>5</v>
      </c>
      <c r="I405" t="s">
        <v>73</v>
      </c>
      <c r="J405" t="s">
        <v>5382</v>
      </c>
      <c r="K405" t="s">
        <v>5381</v>
      </c>
      <c r="L405" t="s">
        <v>2962</v>
      </c>
      <c r="M405">
        <v>50</v>
      </c>
      <c r="R405">
        <v>5070</v>
      </c>
      <c r="S405">
        <v>10884</v>
      </c>
      <c r="T405">
        <v>8150</v>
      </c>
      <c r="U405">
        <v>10016</v>
      </c>
      <c r="V405">
        <v>6744</v>
      </c>
      <c r="W405">
        <v>1543</v>
      </c>
      <c r="X405">
        <v>5297</v>
      </c>
      <c r="Y405">
        <v>5121</v>
      </c>
      <c r="Z405">
        <v>6054</v>
      </c>
      <c r="AA405">
        <v>211</v>
      </c>
      <c r="AB405">
        <v>1543</v>
      </c>
      <c r="AC405">
        <v>5610</v>
      </c>
      <c r="AD405">
        <v>2896</v>
      </c>
      <c r="AE405">
        <v>3823</v>
      </c>
      <c r="AF405">
        <v>1025</v>
      </c>
      <c r="AG405">
        <v>8503</v>
      </c>
      <c r="AH405">
        <v>9346</v>
      </c>
      <c r="AI405">
        <v>13722</v>
      </c>
      <c r="AJ405">
        <v>13870</v>
      </c>
      <c r="AK405">
        <v>9946</v>
      </c>
      <c r="AL405">
        <v>687</v>
      </c>
      <c r="AM405">
        <v>267</v>
      </c>
      <c r="AN405">
        <v>1977</v>
      </c>
      <c r="AO405">
        <v>4815</v>
      </c>
      <c r="AP405">
        <v>6605</v>
      </c>
      <c r="AQ405">
        <v>1386</v>
      </c>
      <c r="AR405" s="6">
        <v>1.33</v>
      </c>
      <c r="AS405" s="6" t="s">
        <v>52</v>
      </c>
      <c r="AT405" t="s">
        <v>2963</v>
      </c>
      <c r="AU405" t="s">
        <v>82</v>
      </c>
      <c r="AV405" s="6">
        <v>1.17</v>
      </c>
      <c r="AW405" s="6" t="s">
        <v>5924</v>
      </c>
    </row>
    <row r="406" spans="1:49">
      <c r="A406">
        <v>6629013284</v>
      </c>
      <c r="B406">
        <v>352</v>
      </c>
      <c r="C406" t="s">
        <v>2262</v>
      </c>
      <c r="D406">
        <v>6629013284</v>
      </c>
      <c r="E406" s="10">
        <v>1026601724665</v>
      </c>
      <c r="F406" s="8" t="s">
        <v>2263</v>
      </c>
      <c r="G406" s="7">
        <v>36937</v>
      </c>
      <c r="H406">
        <v>24</v>
      </c>
      <c r="I406" t="s">
        <v>73</v>
      </c>
      <c r="J406" t="s">
        <v>5384</v>
      </c>
      <c r="K406" t="s">
        <v>5383</v>
      </c>
      <c r="L406" t="s">
        <v>2266</v>
      </c>
      <c r="M406">
        <v>10</v>
      </c>
      <c r="R406">
        <v>1730</v>
      </c>
      <c r="S406">
        <v>2450</v>
      </c>
      <c r="T406">
        <v>8919</v>
      </c>
      <c r="U406">
        <v>8497</v>
      </c>
      <c r="V406">
        <v>6740</v>
      </c>
      <c r="W406">
        <v>1031</v>
      </c>
      <c r="X406">
        <v>1199</v>
      </c>
      <c r="Y406">
        <v>6697</v>
      </c>
      <c r="Z406">
        <v>7249</v>
      </c>
      <c r="AA406">
        <v>5942</v>
      </c>
      <c r="AB406">
        <v>1031</v>
      </c>
      <c r="AC406">
        <v>1179</v>
      </c>
      <c r="AD406">
        <v>1767</v>
      </c>
      <c r="AE406">
        <v>862</v>
      </c>
      <c r="AF406">
        <v>558</v>
      </c>
      <c r="AG406">
        <v>0</v>
      </c>
      <c r="AH406">
        <v>0</v>
      </c>
      <c r="AI406">
        <v>0</v>
      </c>
      <c r="AJ406">
        <v>0</v>
      </c>
      <c r="AK406">
        <v>0</v>
      </c>
      <c r="AL406">
        <v>2417</v>
      </c>
      <c r="AM406">
        <v>3153</v>
      </c>
      <c r="AN406">
        <v>3592</v>
      </c>
      <c r="AO406">
        <v>3243</v>
      </c>
      <c r="AP406">
        <v>3094</v>
      </c>
      <c r="AQ406">
        <v>1010</v>
      </c>
      <c r="AR406" s="6">
        <v>3.9</v>
      </c>
      <c r="AS406" s="6" t="s">
        <v>52</v>
      </c>
      <c r="AT406" t="s">
        <v>2267</v>
      </c>
      <c r="AU406" t="s">
        <v>2268</v>
      </c>
      <c r="AV406" s="6" t="s">
        <v>74</v>
      </c>
      <c r="AW406" s="6" t="s">
        <v>5925</v>
      </c>
    </row>
    <row r="407" spans="1:49">
      <c r="A407">
        <v>1701061236</v>
      </c>
      <c r="B407">
        <v>329</v>
      </c>
      <c r="C407" t="s">
        <v>1944</v>
      </c>
      <c r="D407">
        <v>1701061236</v>
      </c>
      <c r="E407" s="10">
        <v>1181719001100</v>
      </c>
      <c r="F407" s="8" t="s">
        <v>1945</v>
      </c>
      <c r="G407" s="7">
        <v>43258</v>
      </c>
      <c r="H407">
        <v>6</v>
      </c>
      <c r="I407" t="s">
        <v>73</v>
      </c>
      <c r="J407" t="s">
        <v>5386</v>
      </c>
      <c r="K407" t="s">
        <v>5385</v>
      </c>
      <c r="L407" t="s">
        <v>1948</v>
      </c>
      <c r="M407">
        <v>10</v>
      </c>
      <c r="R407">
        <v>193701</v>
      </c>
      <c r="S407">
        <v>76629</v>
      </c>
      <c r="T407">
        <v>1032</v>
      </c>
      <c r="U407">
        <v>10963</v>
      </c>
      <c r="V407">
        <v>6588</v>
      </c>
      <c r="W407">
        <v>9817</v>
      </c>
      <c r="X407">
        <v>17241</v>
      </c>
      <c r="Y407">
        <v>-2395</v>
      </c>
      <c r="Z407">
        <v>2196</v>
      </c>
      <c r="AA407">
        <v>1450</v>
      </c>
      <c r="AB407">
        <v>9817</v>
      </c>
      <c r="AC407">
        <v>59133</v>
      </c>
      <c r="AD407">
        <v>-1502</v>
      </c>
      <c r="AE407">
        <v>8388</v>
      </c>
      <c r="AF407">
        <v>4973</v>
      </c>
      <c r="AG407">
        <v>0</v>
      </c>
      <c r="AH407">
        <v>0</v>
      </c>
      <c r="AI407">
        <v>0</v>
      </c>
      <c r="AJ407">
        <v>0</v>
      </c>
      <c r="AK407">
        <v>0</v>
      </c>
      <c r="AL407">
        <v>194118</v>
      </c>
      <c r="AM407">
        <v>264320</v>
      </c>
      <c r="AN407">
        <v>224024</v>
      </c>
      <c r="AO407">
        <v>232558</v>
      </c>
      <c r="AP407">
        <v>233449</v>
      </c>
      <c r="AQ407">
        <v>4634</v>
      </c>
      <c r="AR407" s="6">
        <v>0.03</v>
      </c>
      <c r="AS407" s="6" t="s">
        <v>52</v>
      </c>
      <c r="AT407" t="s">
        <v>1949</v>
      </c>
      <c r="AU407" t="s">
        <v>1950</v>
      </c>
      <c r="AV407" s="6" t="s">
        <v>74</v>
      </c>
      <c r="AW407" s="6" t="s">
        <v>5926</v>
      </c>
    </row>
    <row r="408" spans="1:49">
      <c r="A408">
        <v>1656107334</v>
      </c>
      <c r="B408">
        <v>369</v>
      </c>
      <c r="C408" t="s">
        <v>1759</v>
      </c>
      <c r="D408">
        <v>1656107334</v>
      </c>
      <c r="E408" s="10">
        <v>1191690032423</v>
      </c>
      <c r="F408" s="8" t="s">
        <v>1760</v>
      </c>
      <c r="G408" s="7">
        <v>43565</v>
      </c>
      <c r="H408">
        <v>6</v>
      </c>
      <c r="I408" t="s">
        <v>73</v>
      </c>
      <c r="J408" t="s">
        <v>5388</v>
      </c>
      <c r="K408" t="s">
        <v>5387</v>
      </c>
      <c r="L408" t="s">
        <v>1763</v>
      </c>
      <c r="M408">
        <v>10400</v>
      </c>
      <c r="R408">
        <v>7069</v>
      </c>
      <c r="S408">
        <v>8555</v>
      </c>
      <c r="T408">
        <v>6633</v>
      </c>
      <c r="U408">
        <v>6821</v>
      </c>
      <c r="V408">
        <v>6515</v>
      </c>
      <c r="W408">
        <v>180</v>
      </c>
      <c r="X408">
        <v>177</v>
      </c>
      <c r="Y408">
        <v>255</v>
      </c>
      <c r="Z408">
        <v>607</v>
      </c>
      <c r="AA408">
        <v>564</v>
      </c>
      <c r="AB408">
        <v>180</v>
      </c>
      <c r="AC408">
        <v>7800</v>
      </c>
      <c r="AD408">
        <v>3314</v>
      </c>
      <c r="AE408">
        <v>1866</v>
      </c>
      <c r="AF408">
        <v>280</v>
      </c>
      <c r="AG408">
        <v>15135</v>
      </c>
      <c r="AH408">
        <v>21135</v>
      </c>
      <c r="AI408">
        <v>27127</v>
      </c>
      <c r="AJ408">
        <v>27754</v>
      </c>
      <c r="AK408">
        <v>27754</v>
      </c>
      <c r="AL408">
        <v>2243</v>
      </c>
      <c r="AM408">
        <v>3637</v>
      </c>
      <c r="AN408">
        <v>933</v>
      </c>
      <c r="AO408">
        <v>2566</v>
      </c>
      <c r="AP408">
        <v>2800</v>
      </c>
      <c r="AQ408">
        <v>15</v>
      </c>
      <c r="AR408" s="6">
        <v>0.92</v>
      </c>
      <c r="AS408" s="6" t="s">
        <v>52</v>
      </c>
      <c r="AT408" t="s">
        <v>1764</v>
      </c>
      <c r="AU408" t="s">
        <v>1765</v>
      </c>
      <c r="AV408" s="6">
        <v>1.83</v>
      </c>
      <c r="AW408" s="6" t="s">
        <v>5927</v>
      </c>
    </row>
    <row r="409" spans="1:49">
      <c r="A409">
        <v>9728074741</v>
      </c>
      <c r="B409">
        <v>255</v>
      </c>
      <c r="C409" t="s">
        <v>3153</v>
      </c>
      <c r="D409">
        <v>9728074741</v>
      </c>
      <c r="E409" s="10">
        <v>1227700611093</v>
      </c>
      <c r="F409" s="8" t="s">
        <v>3154</v>
      </c>
      <c r="G409" s="7">
        <v>44831</v>
      </c>
      <c r="H409">
        <v>2</v>
      </c>
      <c r="I409" t="s">
        <v>73</v>
      </c>
      <c r="J409" t="s">
        <v>5389</v>
      </c>
      <c r="K409" t="s">
        <v>5389</v>
      </c>
      <c r="L409" t="s">
        <v>3157</v>
      </c>
      <c r="M409">
        <v>100</v>
      </c>
      <c r="R409">
        <v>0</v>
      </c>
      <c r="S409">
        <v>0</v>
      </c>
      <c r="T409">
        <v>238</v>
      </c>
      <c r="U409">
        <v>23929</v>
      </c>
      <c r="V409">
        <v>6405</v>
      </c>
      <c r="W409">
        <v>0</v>
      </c>
      <c r="X409">
        <v>0</v>
      </c>
      <c r="Y409">
        <v>45</v>
      </c>
      <c r="Z409">
        <v>844</v>
      </c>
      <c r="AA409">
        <v>477</v>
      </c>
      <c r="AB409">
        <v>0</v>
      </c>
      <c r="AC409">
        <v>0</v>
      </c>
      <c r="AD409">
        <v>193</v>
      </c>
      <c r="AE409">
        <v>22521</v>
      </c>
      <c r="AF409">
        <v>5928</v>
      </c>
      <c r="AG409">
        <v>0</v>
      </c>
      <c r="AH409">
        <v>0</v>
      </c>
      <c r="AI409">
        <v>0</v>
      </c>
      <c r="AJ409">
        <v>0</v>
      </c>
      <c r="AK409">
        <v>0</v>
      </c>
      <c r="AL409">
        <v>0</v>
      </c>
      <c r="AM409">
        <v>0</v>
      </c>
      <c r="AN409">
        <v>10453</v>
      </c>
      <c r="AO409">
        <v>99763</v>
      </c>
      <c r="AP409">
        <v>107095</v>
      </c>
      <c r="AQ409">
        <v>71854</v>
      </c>
      <c r="AR409" s="6">
        <v>26.91</v>
      </c>
      <c r="AS409" s="6" t="s">
        <v>52</v>
      </c>
      <c r="AT409" t="s">
        <v>3158</v>
      </c>
      <c r="AU409" t="s">
        <v>3159</v>
      </c>
      <c r="AV409" s="6" t="s">
        <v>74</v>
      </c>
      <c r="AW409" s="6" t="s">
        <v>5928</v>
      </c>
    </row>
    <row r="410" spans="1:49">
      <c r="A410">
        <v>6670510671</v>
      </c>
      <c r="B410">
        <v>433</v>
      </c>
      <c r="C410" t="s">
        <v>3113</v>
      </c>
      <c r="D410">
        <v>6670510671</v>
      </c>
      <c r="E410" s="10">
        <v>1226600052293</v>
      </c>
      <c r="F410" s="8" t="s">
        <v>3114</v>
      </c>
      <c r="G410" s="7">
        <v>44797</v>
      </c>
      <c r="H410">
        <v>2</v>
      </c>
      <c r="I410" t="s">
        <v>73</v>
      </c>
      <c r="J410" t="s">
        <v>5390</v>
      </c>
      <c r="K410" t="s">
        <v>5390</v>
      </c>
      <c r="L410" t="s">
        <v>3117</v>
      </c>
      <c r="M410">
        <v>10</v>
      </c>
      <c r="R410">
        <v>0</v>
      </c>
      <c r="S410">
        <v>0</v>
      </c>
      <c r="T410">
        <v>1703</v>
      </c>
      <c r="U410">
        <v>4791</v>
      </c>
      <c r="V410">
        <v>6370</v>
      </c>
      <c r="W410">
        <v>0</v>
      </c>
      <c r="X410">
        <v>0</v>
      </c>
      <c r="Y410">
        <v>576</v>
      </c>
      <c r="Z410">
        <v>6864</v>
      </c>
      <c r="AA410">
        <v>4935</v>
      </c>
      <c r="AB410">
        <v>0</v>
      </c>
      <c r="AC410">
        <v>0</v>
      </c>
      <c r="AD410">
        <v>1041</v>
      </c>
      <c r="AE410">
        <v>-2272</v>
      </c>
      <c r="AF410">
        <v>1023</v>
      </c>
      <c r="AG410">
        <v>0</v>
      </c>
      <c r="AH410">
        <v>0</v>
      </c>
      <c r="AI410">
        <v>0</v>
      </c>
      <c r="AJ410">
        <v>0</v>
      </c>
      <c r="AK410">
        <v>0</v>
      </c>
      <c r="AL410">
        <v>0</v>
      </c>
      <c r="AM410">
        <v>0</v>
      </c>
      <c r="AN410">
        <v>12379</v>
      </c>
      <c r="AO410">
        <v>13495</v>
      </c>
      <c r="AP410">
        <v>2329</v>
      </c>
      <c r="AQ410">
        <v>2086</v>
      </c>
      <c r="AR410" s="6">
        <v>3.74</v>
      </c>
      <c r="AS410" s="6" t="s">
        <v>52</v>
      </c>
      <c r="AT410" t="s">
        <v>3118</v>
      </c>
      <c r="AU410" t="s">
        <v>3119</v>
      </c>
      <c r="AV410" s="6" t="s">
        <v>74</v>
      </c>
      <c r="AW410" s="6" t="s">
        <v>5929</v>
      </c>
    </row>
    <row r="411" spans="1:49">
      <c r="A411">
        <v>4345384394</v>
      </c>
      <c r="B411">
        <v>308</v>
      </c>
      <c r="C411" t="s">
        <v>1482</v>
      </c>
      <c r="D411">
        <v>4345384394</v>
      </c>
      <c r="E411" s="10">
        <v>1144345009104</v>
      </c>
      <c r="F411" s="8" t="s">
        <v>1483</v>
      </c>
      <c r="G411" s="7">
        <v>41740</v>
      </c>
      <c r="H411">
        <v>11</v>
      </c>
      <c r="I411" t="s">
        <v>73</v>
      </c>
      <c r="J411" t="s">
        <v>5391</v>
      </c>
      <c r="K411" t="s">
        <v>5391</v>
      </c>
      <c r="L411" t="s">
        <v>1486</v>
      </c>
      <c r="M411">
        <v>10</v>
      </c>
      <c r="R411">
        <v>5826</v>
      </c>
      <c r="S411">
        <v>11047</v>
      </c>
      <c r="T411">
        <v>14151</v>
      </c>
      <c r="U411">
        <v>12761</v>
      </c>
      <c r="V411">
        <v>6306</v>
      </c>
      <c r="W411">
        <v>48</v>
      </c>
      <c r="X411">
        <v>733</v>
      </c>
      <c r="Y411">
        <v>7851</v>
      </c>
      <c r="Z411">
        <v>3664</v>
      </c>
      <c r="AA411">
        <v>4871</v>
      </c>
      <c r="AB411">
        <v>48</v>
      </c>
      <c r="AC411">
        <v>9983</v>
      </c>
      <c r="AD411">
        <v>6192</v>
      </c>
      <c r="AE411">
        <v>9097</v>
      </c>
      <c r="AF411">
        <v>1435</v>
      </c>
      <c r="AG411">
        <v>32113</v>
      </c>
      <c r="AH411">
        <v>43972</v>
      </c>
      <c r="AI411">
        <v>26322</v>
      </c>
      <c r="AJ411">
        <v>11587</v>
      </c>
      <c r="AK411">
        <v>37411</v>
      </c>
      <c r="AL411">
        <v>19584</v>
      </c>
      <c r="AM411">
        <v>32712</v>
      </c>
      <c r="AN411">
        <v>19823</v>
      </c>
      <c r="AO411">
        <v>21547</v>
      </c>
      <c r="AP411">
        <v>21547</v>
      </c>
      <c r="AQ411">
        <v>0</v>
      </c>
      <c r="AR411" s="6">
        <v>1.08</v>
      </c>
      <c r="AS411" s="6" t="s">
        <v>52</v>
      </c>
      <c r="AT411" t="s">
        <v>1487</v>
      </c>
      <c r="AU411" t="s">
        <v>1488</v>
      </c>
      <c r="AV411" s="6">
        <v>1.1599999999999999</v>
      </c>
      <c r="AW411" s="6" t="s">
        <v>6062</v>
      </c>
    </row>
    <row r="412" spans="1:49">
      <c r="A412">
        <v>5612165093</v>
      </c>
      <c r="B412">
        <v>346</v>
      </c>
      <c r="C412" t="s">
        <v>2225</v>
      </c>
      <c r="D412">
        <v>5612165093</v>
      </c>
      <c r="E412" s="10">
        <v>1165658072887</v>
      </c>
      <c r="F412" s="8" t="s">
        <v>2226</v>
      </c>
      <c r="G412" s="7">
        <v>42621</v>
      </c>
      <c r="H412">
        <v>8</v>
      </c>
      <c r="I412" t="s">
        <v>73</v>
      </c>
      <c r="J412" t="s">
        <v>5392</v>
      </c>
      <c r="K412" t="s">
        <v>5392</v>
      </c>
      <c r="L412" t="s">
        <v>2229</v>
      </c>
      <c r="M412">
        <v>10</v>
      </c>
      <c r="R412">
        <v>14226</v>
      </c>
      <c r="S412">
        <v>2069</v>
      </c>
      <c r="T412">
        <v>9980</v>
      </c>
      <c r="U412">
        <v>9620</v>
      </c>
      <c r="V412">
        <v>6289</v>
      </c>
      <c r="W412">
        <v>3200</v>
      </c>
      <c r="X412">
        <v>1802</v>
      </c>
      <c r="Y412">
        <v>491</v>
      </c>
      <c r="Z412">
        <v>4522</v>
      </c>
      <c r="AA412">
        <v>4359</v>
      </c>
      <c r="AB412">
        <v>3200</v>
      </c>
      <c r="AC412">
        <v>-432</v>
      </c>
      <c r="AD412">
        <v>8926</v>
      </c>
      <c r="AE412">
        <v>4521</v>
      </c>
      <c r="AF412">
        <v>1553</v>
      </c>
      <c r="AG412">
        <v>0</v>
      </c>
      <c r="AH412">
        <v>0</v>
      </c>
      <c r="AI412">
        <v>0</v>
      </c>
      <c r="AJ412">
        <v>0</v>
      </c>
      <c r="AK412">
        <v>0</v>
      </c>
      <c r="AL412">
        <v>1251189</v>
      </c>
      <c r="AM412">
        <v>1254549</v>
      </c>
      <c r="AN412">
        <v>1258749</v>
      </c>
      <c r="AO412">
        <v>1193723</v>
      </c>
      <c r="AP412">
        <v>1128697</v>
      </c>
      <c r="AQ412">
        <v>1200</v>
      </c>
      <c r="AR412" s="6">
        <v>0.44</v>
      </c>
      <c r="AS412" s="6" t="s">
        <v>52</v>
      </c>
      <c r="AT412" t="s">
        <v>2230</v>
      </c>
      <c r="AU412" t="s">
        <v>2231</v>
      </c>
      <c r="AV412" s="6" t="s">
        <v>74</v>
      </c>
      <c r="AW412" s="6" t="s">
        <v>5930</v>
      </c>
    </row>
    <row r="413" spans="1:49">
      <c r="A413">
        <v>5402045635</v>
      </c>
      <c r="B413">
        <v>522</v>
      </c>
      <c r="C413" t="s">
        <v>3388</v>
      </c>
      <c r="D413">
        <v>5402045635</v>
      </c>
      <c r="E413" s="10">
        <v>1185476068755</v>
      </c>
      <c r="F413" s="8" t="s">
        <v>3389</v>
      </c>
      <c r="G413" s="7">
        <v>43325</v>
      </c>
      <c r="H413">
        <v>6</v>
      </c>
      <c r="I413" t="s">
        <v>73</v>
      </c>
      <c r="J413" t="s">
        <v>5393</v>
      </c>
      <c r="K413" t="s">
        <v>5393</v>
      </c>
      <c r="L413" t="s">
        <v>3392</v>
      </c>
      <c r="M413">
        <v>10</v>
      </c>
      <c r="R413">
        <v>71</v>
      </c>
      <c r="S413">
        <v>40</v>
      </c>
      <c r="T413">
        <v>0</v>
      </c>
      <c r="U413">
        <v>0</v>
      </c>
      <c r="V413">
        <v>6268</v>
      </c>
      <c r="W413">
        <v>111</v>
      </c>
      <c r="X413">
        <v>59</v>
      </c>
      <c r="Y413">
        <v>32</v>
      </c>
      <c r="Z413">
        <v>7</v>
      </c>
      <c r="AA413">
        <v>5778</v>
      </c>
      <c r="AB413">
        <v>111</v>
      </c>
      <c r="AC413">
        <v>-20</v>
      </c>
      <c r="AD413">
        <v>-44</v>
      </c>
      <c r="AE413">
        <v>-9</v>
      </c>
      <c r="AF413">
        <v>-114</v>
      </c>
      <c r="AG413">
        <v>0</v>
      </c>
      <c r="AH413">
        <v>0</v>
      </c>
      <c r="AI413">
        <v>0</v>
      </c>
      <c r="AJ413">
        <v>1535</v>
      </c>
      <c r="AK413">
        <v>13708</v>
      </c>
      <c r="AL413">
        <v>4974</v>
      </c>
      <c r="AM413">
        <v>4974</v>
      </c>
      <c r="AN413">
        <v>4974</v>
      </c>
      <c r="AO413">
        <v>574</v>
      </c>
      <c r="AP413">
        <v>574</v>
      </c>
      <c r="AQ413">
        <v>2494</v>
      </c>
      <c r="AR413" s="6">
        <v>88.28</v>
      </c>
      <c r="AS413" s="6" t="s">
        <v>52</v>
      </c>
      <c r="AT413" t="s">
        <v>3393</v>
      </c>
      <c r="AU413" t="s">
        <v>3394</v>
      </c>
      <c r="AV413" s="6">
        <v>8.93</v>
      </c>
      <c r="AW413" s="6" t="s">
        <v>6105</v>
      </c>
    </row>
    <row r="414" spans="1:49">
      <c r="A414">
        <v>7328084572</v>
      </c>
      <c r="B414">
        <v>283</v>
      </c>
      <c r="C414" t="s">
        <v>2077</v>
      </c>
      <c r="D414">
        <v>7328084572</v>
      </c>
      <c r="E414" s="10">
        <v>1157328002721</v>
      </c>
      <c r="F414" s="8" t="s">
        <v>2078</v>
      </c>
      <c r="G414" s="7">
        <v>42195</v>
      </c>
      <c r="H414">
        <v>9</v>
      </c>
      <c r="I414" t="s">
        <v>73</v>
      </c>
      <c r="J414" t="s">
        <v>5394</v>
      </c>
      <c r="K414" t="s">
        <v>5394</v>
      </c>
      <c r="L414" t="s">
        <v>2081</v>
      </c>
      <c r="M414">
        <v>10</v>
      </c>
      <c r="R414">
        <v>6153</v>
      </c>
      <c r="S414">
        <v>11849</v>
      </c>
      <c r="T414">
        <v>14013</v>
      </c>
      <c r="U414">
        <v>17170</v>
      </c>
      <c r="V414">
        <v>6256</v>
      </c>
      <c r="W414">
        <v>1962</v>
      </c>
      <c r="X414">
        <v>0</v>
      </c>
      <c r="Y414">
        <v>0</v>
      </c>
      <c r="Z414">
        <v>0</v>
      </c>
      <c r="AA414">
        <v>0</v>
      </c>
      <c r="AB414">
        <v>1962</v>
      </c>
      <c r="AC414">
        <v>11494</v>
      </c>
      <c r="AD414">
        <v>13593</v>
      </c>
      <c r="AE414">
        <v>16582</v>
      </c>
      <c r="AF414">
        <v>5881</v>
      </c>
      <c r="AG414">
        <v>0</v>
      </c>
      <c r="AH414">
        <v>0</v>
      </c>
      <c r="AI414">
        <v>0</v>
      </c>
      <c r="AJ414">
        <v>0</v>
      </c>
      <c r="AK414">
        <v>0</v>
      </c>
      <c r="AL414">
        <v>60991</v>
      </c>
      <c r="AM414">
        <v>91966</v>
      </c>
      <c r="AN414">
        <v>81307</v>
      </c>
      <c r="AO414">
        <v>73770</v>
      </c>
      <c r="AP414">
        <v>161200</v>
      </c>
      <c r="AQ414">
        <v>0</v>
      </c>
      <c r="AR414" s="6">
        <v>1.02</v>
      </c>
      <c r="AS414" s="6" t="s">
        <v>52</v>
      </c>
      <c r="AT414" t="s">
        <v>2082</v>
      </c>
      <c r="AU414" t="s">
        <v>2083</v>
      </c>
      <c r="AV414" s="6" t="s">
        <v>74</v>
      </c>
      <c r="AW414" s="6" t="s">
        <v>5931</v>
      </c>
    </row>
    <row r="415" spans="1:49">
      <c r="A415">
        <v>7709851710</v>
      </c>
      <c r="B415">
        <v>553</v>
      </c>
      <c r="C415" t="s">
        <v>3602</v>
      </c>
      <c r="D415">
        <v>7709851710</v>
      </c>
      <c r="E415" s="10">
        <v>1107746275229</v>
      </c>
      <c r="F415" s="8" t="s">
        <v>3603</v>
      </c>
      <c r="G415" s="7">
        <v>40280</v>
      </c>
      <c r="H415">
        <v>15</v>
      </c>
      <c r="I415" t="s">
        <v>73</v>
      </c>
      <c r="J415" t="s">
        <v>5395</v>
      </c>
      <c r="K415" t="s">
        <v>5395</v>
      </c>
      <c r="L415" t="s">
        <v>3606</v>
      </c>
      <c r="M415">
        <v>10</v>
      </c>
      <c r="R415">
        <v>7167</v>
      </c>
      <c r="S415">
        <v>8706</v>
      </c>
      <c r="T415">
        <v>9731</v>
      </c>
      <c r="U415">
        <v>6917</v>
      </c>
      <c r="V415">
        <v>6212</v>
      </c>
      <c r="W415">
        <v>5993</v>
      </c>
      <c r="X415">
        <v>8176</v>
      </c>
      <c r="Y415">
        <v>7074</v>
      </c>
      <c r="Z415">
        <v>5996</v>
      </c>
      <c r="AA415">
        <v>6016</v>
      </c>
      <c r="AB415">
        <v>5993</v>
      </c>
      <c r="AC415">
        <v>260</v>
      </c>
      <c r="AD415">
        <v>2249</v>
      </c>
      <c r="AE415">
        <v>675</v>
      </c>
      <c r="AF415">
        <v>-17</v>
      </c>
      <c r="AG415">
        <v>0</v>
      </c>
      <c r="AH415">
        <v>0</v>
      </c>
      <c r="AI415">
        <v>0</v>
      </c>
      <c r="AJ415">
        <v>0</v>
      </c>
      <c r="AK415">
        <v>0</v>
      </c>
      <c r="AL415">
        <v>14208</v>
      </c>
      <c r="AM415">
        <v>17220</v>
      </c>
      <c r="AN415">
        <v>14906</v>
      </c>
      <c r="AO415">
        <v>15105</v>
      </c>
      <c r="AP415">
        <v>21986</v>
      </c>
      <c r="AQ415">
        <v>2400</v>
      </c>
      <c r="AR415" s="6">
        <v>0.87</v>
      </c>
      <c r="AS415" s="6"/>
      <c r="AT415" t="s">
        <v>3607</v>
      </c>
      <c r="AV415" s="6" t="s">
        <v>74</v>
      </c>
      <c r="AW415" s="6" t="s">
        <v>5932</v>
      </c>
    </row>
    <row r="416" spans="1:49">
      <c r="A416">
        <v>2130228345</v>
      </c>
      <c r="B416">
        <v>420</v>
      </c>
      <c r="C416" t="s">
        <v>2814</v>
      </c>
      <c r="D416">
        <v>2130228345</v>
      </c>
      <c r="E416" s="10">
        <v>1212100007679</v>
      </c>
      <c r="F416" s="8" t="s">
        <v>2815</v>
      </c>
      <c r="G416" s="7">
        <v>44490</v>
      </c>
      <c r="H416">
        <v>3</v>
      </c>
      <c r="I416" t="s">
        <v>73</v>
      </c>
      <c r="J416" t="s">
        <v>5397</v>
      </c>
      <c r="K416" t="s">
        <v>5396</v>
      </c>
      <c r="L416" t="s">
        <v>2818</v>
      </c>
      <c r="M416">
        <v>15.455</v>
      </c>
      <c r="R416">
        <v>0</v>
      </c>
      <c r="S416">
        <v>0</v>
      </c>
      <c r="T416">
        <v>204</v>
      </c>
      <c r="U416">
        <v>2837</v>
      </c>
      <c r="V416">
        <v>6083</v>
      </c>
      <c r="W416">
        <v>0</v>
      </c>
      <c r="X416">
        <v>0</v>
      </c>
      <c r="Y416">
        <v>168</v>
      </c>
      <c r="Z416">
        <v>2448</v>
      </c>
      <c r="AA416">
        <v>5369</v>
      </c>
      <c r="AB416">
        <v>0</v>
      </c>
      <c r="AC416">
        <v>0</v>
      </c>
      <c r="AD416">
        <v>24</v>
      </c>
      <c r="AE416">
        <v>219</v>
      </c>
      <c r="AF416">
        <v>502</v>
      </c>
      <c r="AG416">
        <v>0</v>
      </c>
      <c r="AH416">
        <v>0</v>
      </c>
      <c r="AI416">
        <v>0</v>
      </c>
      <c r="AJ416">
        <v>0</v>
      </c>
      <c r="AK416">
        <v>0</v>
      </c>
      <c r="AL416">
        <v>0</v>
      </c>
      <c r="AM416">
        <v>26308</v>
      </c>
      <c r="AN416">
        <v>13188</v>
      </c>
      <c r="AO416">
        <v>23501</v>
      </c>
      <c r="AP416">
        <v>21663</v>
      </c>
      <c r="AQ416">
        <v>372</v>
      </c>
      <c r="AR416" s="6">
        <v>29.82</v>
      </c>
      <c r="AS416" s="6" t="s">
        <v>52</v>
      </c>
      <c r="AT416" t="s">
        <v>2819</v>
      </c>
      <c r="AU416" t="s">
        <v>2820</v>
      </c>
      <c r="AV416" s="6" t="s">
        <v>74</v>
      </c>
      <c r="AW416" s="6" t="s">
        <v>5933</v>
      </c>
    </row>
    <row r="417" spans="1:49">
      <c r="A417">
        <v>7724866608</v>
      </c>
      <c r="B417">
        <v>458</v>
      </c>
      <c r="C417" t="s">
        <v>823</v>
      </c>
      <c r="D417">
        <v>7724866608</v>
      </c>
      <c r="E417" s="10">
        <v>1137746180770</v>
      </c>
      <c r="F417" s="8" t="s">
        <v>824</v>
      </c>
      <c r="G417" s="7">
        <v>41334</v>
      </c>
      <c r="H417">
        <v>12</v>
      </c>
      <c r="I417" t="s">
        <v>73</v>
      </c>
      <c r="J417" t="s">
        <v>5398</v>
      </c>
      <c r="K417" t="s">
        <v>5398</v>
      </c>
      <c r="L417" t="s">
        <v>827</v>
      </c>
      <c r="M417">
        <v>20</v>
      </c>
      <c r="R417">
        <v>160623</v>
      </c>
      <c r="S417">
        <v>161249</v>
      </c>
      <c r="T417">
        <v>27854</v>
      </c>
      <c r="U417">
        <v>334</v>
      </c>
      <c r="V417">
        <v>6053</v>
      </c>
      <c r="W417">
        <v>41564</v>
      </c>
      <c r="X417">
        <v>41540</v>
      </c>
      <c r="Y417">
        <v>6833</v>
      </c>
      <c r="Z417">
        <v>11905</v>
      </c>
      <c r="AA417">
        <v>3308</v>
      </c>
      <c r="AB417">
        <v>41564</v>
      </c>
      <c r="AC417">
        <v>69600</v>
      </c>
      <c r="AD417">
        <v>-1015</v>
      </c>
      <c r="AE417">
        <v>-13151</v>
      </c>
      <c r="AF417">
        <v>491</v>
      </c>
      <c r="AG417">
        <v>36037</v>
      </c>
      <c r="AH417">
        <v>139746</v>
      </c>
      <c r="AI417">
        <v>0</v>
      </c>
      <c r="AJ417">
        <v>0</v>
      </c>
      <c r="AK417">
        <v>0</v>
      </c>
      <c r="AL417">
        <v>24471</v>
      </c>
      <c r="AM417">
        <v>14368</v>
      </c>
      <c r="AN417">
        <v>3337</v>
      </c>
      <c r="AO417">
        <v>3065</v>
      </c>
      <c r="AP417">
        <v>1796</v>
      </c>
      <c r="AQ417">
        <v>0</v>
      </c>
      <c r="AR417" s="6">
        <v>0.04</v>
      </c>
      <c r="AS417" s="6" t="s">
        <v>52</v>
      </c>
      <c r="AT417" t="s">
        <v>828</v>
      </c>
      <c r="AU417" t="s">
        <v>829</v>
      </c>
      <c r="AV417" s="6">
        <v>0</v>
      </c>
      <c r="AW417" s="6" t="s">
        <v>5934</v>
      </c>
    </row>
    <row r="418" spans="1:49">
      <c r="A418">
        <v>7453284280</v>
      </c>
      <c r="B418">
        <v>374</v>
      </c>
      <c r="C418" t="s">
        <v>2472</v>
      </c>
      <c r="D418">
        <v>7453284280</v>
      </c>
      <c r="E418" s="10">
        <v>1157453006963</v>
      </c>
      <c r="F418" s="8" t="s">
        <v>2473</v>
      </c>
      <c r="G418" s="7">
        <v>42185</v>
      </c>
      <c r="H418">
        <v>9</v>
      </c>
      <c r="I418" t="s">
        <v>73</v>
      </c>
      <c r="J418" t="s">
        <v>5400</v>
      </c>
      <c r="K418" t="s">
        <v>5399</v>
      </c>
      <c r="L418" t="s">
        <v>2476</v>
      </c>
      <c r="M418">
        <v>2200</v>
      </c>
      <c r="R418">
        <v>8888</v>
      </c>
      <c r="S418">
        <v>3282</v>
      </c>
      <c r="T418">
        <v>9686</v>
      </c>
      <c r="U418">
        <v>6430</v>
      </c>
      <c r="V418">
        <v>5988</v>
      </c>
      <c r="W418">
        <v>244</v>
      </c>
      <c r="X418">
        <v>4259</v>
      </c>
      <c r="Y418">
        <v>3171</v>
      </c>
      <c r="Z418">
        <v>0</v>
      </c>
      <c r="AA418">
        <v>3295</v>
      </c>
      <c r="AB418">
        <v>244</v>
      </c>
      <c r="AC418">
        <v>17891</v>
      </c>
      <c r="AD418">
        <v>2646</v>
      </c>
      <c r="AE418">
        <v>2755</v>
      </c>
      <c r="AF418">
        <v>76</v>
      </c>
      <c r="AG418">
        <v>1854</v>
      </c>
      <c r="AH418">
        <v>13848</v>
      </c>
      <c r="AI418">
        <v>13190</v>
      </c>
      <c r="AJ418">
        <v>1019</v>
      </c>
      <c r="AK418">
        <v>0</v>
      </c>
      <c r="AL418">
        <v>150713</v>
      </c>
      <c r="AM418">
        <v>214749</v>
      </c>
      <c r="AN418">
        <v>275762</v>
      </c>
      <c r="AO418">
        <v>25338</v>
      </c>
      <c r="AP418">
        <v>2228</v>
      </c>
      <c r="AQ418">
        <v>0</v>
      </c>
      <c r="AR418" s="6">
        <v>0.67</v>
      </c>
      <c r="AS418" s="6" t="s">
        <v>52</v>
      </c>
      <c r="AT418" t="s">
        <v>2477</v>
      </c>
      <c r="AU418" t="s">
        <v>82</v>
      </c>
      <c r="AV418" s="6">
        <v>0</v>
      </c>
      <c r="AW418" s="6" t="s">
        <v>6073</v>
      </c>
    </row>
    <row r="419" spans="1:49">
      <c r="A419">
        <v>5836652784</v>
      </c>
      <c r="B419">
        <v>307</v>
      </c>
      <c r="C419" t="s">
        <v>264</v>
      </c>
      <c r="D419">
        <v>5836652784</v>
      </c>
      <c r="E419" s="10">
        <v>1125836004667</v>
      </c>
      <c r="F419" s="8" t="s">
        <v>265</v>
      </c>
      <c r="G419" s="7">
        <v>41152</v>
      </c>
      <c r="H419">
        <v>12</v>
      </c>
      <c r="I419" t="s">
        <v>73</v>
      </c>
      <c r="J419" t="s">
        <v>5402</v>
      </c>
      <c r="K419" t="s">
        <v>5401</v>
      </c>
      <c r="L419" t="s">
        <v>268</v>
      </c>
      <c r="M419">
        <v>10</v>
      </c>
      <c r="R419">
        <v>31716</v>
      </c>
      <c r="S419">
        <v>23319</v>
      </c>
      <c r="T419">
        <v>18067</v>
      </c>
      <c r="U419">
        <v>12861</v>
      </c>
      <c r="V419">
        <v>5866</v>
      </c>
      <c r="W419">
        <v>1387</v>
      </c>
      <c r="X419">
        <v>904</v>
      </c>
      <c r="Y419">
        <v>776</v>
      </c>
      <c r="Z419">
        <v>613</v>
      </c>
      <c r="AA419">
        <v>541</v>
      </c>
      <c r="AB419">
        <v>1387</v>
      </c>
      <c r="AC419">
        <v>5308</v>
      </c>
      <c r="AD419">
        <v>4033</v>
      </c>
      <c r="AE419">
        <v>2883</v>
      </c>
      <c r="AF419">
        <v>834</v>
      </c>
      <c r="AG419">
        <v>63242</v>
      </c>
      <c r="AH419">
        <v>63837</v>
      </c>
      <c r="AI419">
        <v>63637</v>
      </c>
      <c r="AJ419">
        <v>61100</v>
      </c>
      <c r="AK419">
        <v>60192</v>
      </c>
      <c r="AL419">
        <v>40815</v>
      </c>
      <c r="AM419">
        <v>39739</v>
      </c>
      <c r="AN419">
        <v>39223</v>
      </c>
      <c r="AO419">
        <v>38630</v>
      </c>
      <c r="AP419">
        <v>38664</v>
      </c>
      <c r="AQ419">
        <v>0</v>
      </c>
      <c r="AR419" s="6">
        <v>0.19</v>
      </c>
      <c r="AS419" s="6" t="s">
        <v>52</v>
      </c>
      <c r="AT419" t="s">
        <v>269</v>
      </c>
      <c r="AU419" t="s">
        <v>270</v>
      </c>
      <c r="AV419" s="6">
        <v>0.95</v>
      </c>
      <c r="AW419" s="6" t="s">
        <v>5935</v>
      </c>
    </row>
    <row r="420" spans="1:49">
      <c r="A420">
        <v>2536276999</v>
      </c>
      <c r="B420">
        <v>404</v>
      </c>
      <c r="C420" t="s">
        <v>1116</v>
      </c>
      <c r="D420">
        <v>2536276999</v>
      </c>
      <c r="E420" s="10">
        <v>1142536008548</v>
      </c>
      <c r="F420" s="8" t="s">
        <v>1117</v>
      </c>
      <c r="G420" s="7">
        <v>41914</v>
      </c>
      <c r="H420">
        <v>10</v>
      </c>
      <c r="I420" t="s">
        <v>73</v>
      </c>
      <c r="J420" t="s">
        <v>5403</v>
      </c>
      <c r="K420" t="s">
        <v>5403</v>
      </c>
      <c r="L420" t="s">
        <v>1120</v>
      </c>
      <c r="M420">
        <v>10</v>
      </c>
      <c r="R420">
        <v>4724</v>
      </c>
      <c r="S420">
        <v>4246</v>
      </c>
      <c r="T420">
        <v>19707</v>
      </c>
      <c r="U420">
        <v>4005</v>
      </c>
      <c r="V420">
        <v>5850</v>
      </c>
      <c r="W420">
        <v>52</v>
      </c>
      <c r="X420">
        <v>4047</v>
      </c>
      <c r="Y420">
        <v>18533</v>
      </c>
      <c r="Z420">
        <v>3864</v>
      </c>
      <c r="AA420">
        <v>5582</v>
      </c>
      <c r="AB420">
        <v>52</v>
      </c>
      <c r="AC420">
        <v>20</v>
      </c>
      <c r="AD420">
        <v>51</v>
      </c>
      <c r="AE420">
        <v>31</v>
      </c>
      <c r="AF420">
        <v>7</v>
      </c>
      <c r="AG420">
        <v>12110</v>
      </c>
      <c r="AH420">
        <v>12110</v>
      </c>
      <c r="AI420">
        <v>12110</v>
      </c>
      <c r="AJ420">
        <v>12110</v>
      </c>
      <c r="AK420">
        <v>12210</v>
      </c>
      <c r="AL420">
        <v>14212</v>
      </c>
      <c r="AM420">
        <v>13688</v>
      </c>
      <c r="AN420">
        <v>1332</v>
      </c>
      <c r="AO420">
        <v>6601</v>
      </c>
      <c r="AP420">
        <v>6250</v>
      </c>
      <c r="AQ420">
        <v>5700</v>
      </c>
      <c r="AR420" s="6">
        <v>1.24</v>
      </c>
      <c r="AS420" s="6" t="s">
        <v>52</v>
      </c>
      <c r="AT420" t="s">
        <v>1121</v>
      </c>
      <c r="AU420" t="s">
        <v>1122</v>
      </c>
      <c r="AV420" s="6">
        <v>1.01</v>
      </c>
      <c r="AW420" s="6" t="s">
        <v>5936</v>
      </c>
    </row>
    <row r="421" spans="1:49">
      <c r="A421">
        <v>4027113714</v>
      </c>
      <c r="B421">
        <v>389</v>
      </c>
      <c r="C421" t="s">
        <v>1730</v>
      </c>
      <c r="D421">
        <v>4027113714</v>
      </c>
      <c r="E421" s="10">
        <v>1134027001470</v>
      </c>
      <c r="F421" s="8" t="s">
        <v>1731</v>
      </c>
      <c r="G421" s="7">
        <v>41355</v>
      </c>
      <c r="H421">
        <v>12</v>
      </c>
      <c r="I421" t="s">
        <v>73</v>
      </c>
      <c r="J421" t="s">
        <v>5404</v>
      </c>
      <c r="K421" t="s">
        <v>5404</v>
      </c>
      <c r="L421" t="s">
        <v>1734</v>
      </c>
      <c r="M421">
        <v>10</v>
      </c>
      <c r="R421">
        <v>3547</v>
      </c>
      <c r="S421">
        <v>2846</v>
      </c>
      <c r="T421">
        <v>4052</v>
      </c>
      <c r="U421">
        <v>4880</v>
      </c>
      <c r="V421">
        <v>5813</v>
      </c>
      <c r="W421">
        <v>3363</v>
      </c>
      <c r="X421">
        <v>2703</v>
      </c>
      <c r="Y421">
        <v>3708</v>
      </c>
      <c r="Z421">
        <v>4619</v>
      </c>
      <c r="AA421">
        <v>5314</v>
      </c>
      <c r="AB421">
        <v>3363</v>
      </c>
      <c r="AC421">
        <v>0</v>
      </c>
      <c r="AD421">
        <v>101</v>
      </c>
      <c r="AE421">
        <v>113</v>
      </c>
      <c r="AF421">
        <v>233</v>
      </c>
      <c r="AG421">
        <v>0</v>
      </c>
      <c r="AH421">
        <v>0</v>
      </c>
      <c r="AI421">
        <v>0</v>
      </c>
      <c r="AJ421">
        <v>0</v>
      </c>
      <c r="AK421">
        <v>0</v>
      </c>
      <c r="AL421">
        <v>40969</v>
      </c>
      <c r="AM421">
        <v>54797</v>
      </c>
      <c r="AN421">
        <v>95944</v>
      </c>
      <c r="AO421">
        <v>89506</v>
      </c>
      <c r="AP421">
        <v>83633</v>
      </c>
      <c r="AQ421">
        <v>1986</v>
      </c>
      <c r="AR421" s="6">
        <v>1.64</v>
      </c>
      <c r="AS421" s="6" t="s">
        <v>52</v>
      </c>
      <c r="AT421" t="s">
        <v>1735</v>
      </c>
      <c r="AU421" t="s">
        <v>1736</v>
      </c>
      <c r="AV421" s="6" t="s">
        <v>74</v>
      </c>
      <c r="AW421" s="6" t="s">
        <v>5937</v>
      </c>
    </row>
    <row r="422" spans="1:49">
      <c r="A422">
        <v>9102201601</v>
      </c>
      <c r="B422">
        <v>302</v>
      </c>
      <c r="C422" t="s">
        <v>386</v>
      </c>
      <c r="D422">
        <v>9102201601</v>
      </c>
      <c r="E422" s="10">
        <v>1159102131760</v>
      </c>
      <c r="F422" s="8" t="s">
        <v>387</v>
      </c>
      <c r="G422" s="7">
        <v>42356</v>
      </c>
      <c r="H422">
        <v>9</v>
      </c>
      <c r="I422" t="s">
        <v>73</v>
      </c>
      <c r="J422" t="s">
        <v>5406</v>
      </c>
      <c r="K422" t="s">
        <v>5405</v>
      </c>
      <c r="L422" t="s">
        <v>389</v>
      </c>
      <c r="M422">
        <v>10</v>
      </c>
      <c r="R422">
        <v>89106</v>
      </c>
      <c r="S422">
        <v>215366</v>
      </c>
      <c r="T422">
        <v>1907</v>
      </c>
      <c r="U422">
        <v>13475</v>
      </c>
      <c r="V422">
        <v>5803</v>
      </c>
      <c r="W422">
        <v>153</v>
      </c>
      <c r="X422">
        <v>271579</v>
      </c>
      <c r="Y422">
        <v>37254</v>
      </c>
      <c r="Z422">
        <v>3355</v>
      </c>
      <c r="AA422">
        <v>200</v>
      </c>
      <c r="AB422">
        <v>153</v>
      </c>
      <c r="AC422">
        <v>-52737</v>
      </c>
      <c r="AD422">
        <v>-37681</v>
      </c>
      <c r="AE422">
        <v>4520</v>
      </c>
      <c r="AF422">
        <v>307</v>
      </c>
      <c r="AG422">
        <v>32346</v>
      </c>
      <c r="AH422">
        <v>2794</v>
      </c>
      <c r="AI422">
        <v>2512</v>
      </c>
      <c r="AJ422">
        <v>2177</v>
      </c>
      <c r="AK422">
        <v>1996</v>
      </c>
      <c r="AL422">
        <v>73838</v>
      </c>
      <c r="AM422">
        <v>49426</v>
      </c>
      <c r="AN422">
        <v>29762</v>
      </c>
      <c r="AO422">
        <v>39427</v>
      </c>
      <c r="AP422">
        <v>45191</v>
      </c>
      <c r="AQ422">
        <v>31667</v>
      </c>
      <c r="AR422" s="6">
        <v>7.0000000000000007E-2</v>
      </c>
      <c r="AS422" s="6">
        <v>0</v>
      </c>
      <c r="AT422" t="s">
        <v>390</v>
      </c>
      <c r="AU422" t="s">
        <v>82</v>
      </c>
      <c r="AV422" s="6">
        <v>0.06</v>
      </c>
      <c r="AW422" s="6" t="s">
        <v>5938</v>
      </c>
    </row>
    <row r="423" spans="1:49">
      <c r="A423">
        <v>9102201601</v>
      </c>
      <c r="B423">
        <v>302</v>
      </c>
      <c r="C423" t="s">
        <v>386</v>
      </c>
      <c r="D423">
        <v>9102201601</v>
      </c>
      <c r="E423" s="10">
        <v>1159102131760</v>
      </c>
      <c r="F423" s="8" t="s">
        <v>387</v>
      </c>
      <c r="G423" s="7">
        <v>42356</v>
      </c>
      <c r="H423">
        <v>9</v>
      </c>
      <c r="I423" t="s">
        <v>73</v>
      </c>
      <c r="J423" t="s">
        <v>5406</v>
      </c>
      <c r="K423" t="s">
        <v>5405</v>
      </c>
      <c r="L423" t="s">
        <v>389</v>
      </c>
      <c r="M423">
        <v>10</v>
      </c>
      <c r="R423">
        <v>89106</v>
      </c>
      <c r="S423">
        <v>215366</v>
      </c>
      <c r="T423">
        <v>1907</v>
      </c>
      <c r="U423">
        <v>13475</v>
      </c>
      <c r="V423">
        <v>5803</v>
      </c>
      <c r="W423">
        <v>153</v>
      </c>
      <c r="X423">
        <v>271579</v>
      </c>
      <c r="Y423">
        <v>37254</v>
      </c>
      <c r="Z423">
        <v>3355</v>
      </c>
      <c r="AA423">
        <v>200</v>
      </c>
      <c r="AB423">
        <v>153</v>
      </c>
      <c r="AC423">
        <v>-52737</v>
      </c>
      <c r="AD423">
        <v>-37681</v>
      </c>
      <c r="AE423">
        <v>4520</v>
      </c>
      <c r="AF423">
        <v>307</v>
      </c>
      <c r="AG423">
        <v>32346</v>
      </c>
      <c r="AH423">
        <v>2794</v>
      </c>
      <c r="AI423">
        <v>2512</v>
      </c>
      <c r="AJ423">
        <v>2177</v>
      </c>
      <c r="AK423">
        <v>1996</v>
      </c>
      <c r="AL423">
        <v>73838</v>
      </c>
      <c r="AM423">
        <v>49426</v>
      </c>
      <c r="AN423">
        <v>29762</v>
      </c>
      <c r="AO423">
        <v>39427</v>
      </c>
      <c r="AP423">
        <v>45191</v>
      </c>
      <c r="AQ423">
        <v>31667</v>
      </c>
      <c r="AR423" s="6">
        <v>7.0000000000000007E-2</v>
      </c>
      <c r="AS423" s="6">
        <v>0</v>
      </c>
      <c r="AT423" t="s">
        <v>390</v>
      </c>
      <c r="AU423" t="s">
        <v>82</v>
      </c>
      <c r="AV423" s="6">
        <v>0.06</v>
      </c>
      <c r="AW423" s="6" t="s">
        <v>5938</v>
      </c>
    </row>
    <row r="424" spans="1:49">
      <c r="A424">
        <v>6316272629</v>
      </c>
      <c r="B424">
        <v>375</v>
      </c>
      <c r="C424" t="s">
        <v>3140</v>
      </c>
      <c r="D424">
        <v>6316272629</v>
      </c>
      <c r="E424" s="10">
        <v>1216300028944</v>
      </c>
      <c r="F424" s="8" t="s">
        <v>3141</v>
      </c>
      <c r="G424" s="7">
        <v>44364</v>
      </c>
      <c r="H424">
        <v>3</v>
      </c>
      <c r="I424" t="s">
        <v>73</v>
      </c>
      <c r="J424" t="s">
        <v>5407</v>
      </c>
      <c r="K424" t="s">
        <v>5407</v>
      </c>
      <c r="L424" t="s">
        <v>3144</v>
      </c>
      <c r="M424">
        <v>10</v>
      </c>
      <c r="R424">
        <v>0</v>
      </c>
      <c r="S424">
        <v>220</v>
      </c>
      <c r="T424">
        <v>4037</v>
      </c>
      <c r="U424">
        <v>6586</v>
      </c>
      <c r="V424">
        <v>5783</v>
      </c>
      <c r="W424">
        <v>0</v>
      </c>
      <c r="X424">
        <v>229</v>
      </c>
      <c r="Y424">
        <v>3986</v>
      </c>
      <c r="Z424">
        <v>6484</v>
      </c>
      <c r="AA424">
        <v>5685</v>
      </c>
      <c r="AB424">
        <v>0</v>
      </c>
      <c r="AC424">
        <v>-17</v>
      </c>
      <c r="AD424">
        <v>41</v>
      </c>
      <c r="AE424">
        <v>82</v>
      </c>
      <c r="AF424">
        <v>78</v>
      </c>
      <c r="AG424">
        <v>0</v>
      </c>
      <c r="AH424">
        <v>0</v>
      </c>
      <c r="AI424">
        <v>0</v>
      </c>
      <c r="AJ424">
        <v>0</v>
      </c>
      <c r="AK424">
        <v>0</v>
      </c>
      <c r="AL424">
        <v>0</v>
      </c>
      <c r="AM424">
        <v>0</v>
      </c>
      <c r="AN424">
        <v>11703</v>
      </c>
      <c r="AO424">
        <v>18122</v>
      </c>
      <c r="AP424">
        <v>8200</v>
      </c>
      <c r="AQ424">
        <v>1</v>
      </c>
      <c r="AR424" s="6">
        <v>26.29</v>
      </c>
      <c r="AS424" s="6" t="s">
        <v>52</v>
      </c>
      <c r="AT424" t="s">
        <v>3145</v>
      </c>
      <c r="AU424" t="s">
        <v>82</v>
      </c>
      <c r="AV424" s="6" t="s">
        <v>74</v>
      </c>
      <c r="AW424" s="6" t="s">
        <v>5939</v>
      </c>
    </row>
    <row r="425" spans="1:49">
      <c r="A425">
        <v>1840014201</v>
      </c>
      <c r="B425">
        <v>357</v>
      </c>
      <c r="C425" t="s">
        <v>2301</v>
      </c>
      <c r="D425">
        <v>1840014201</v>
      </c>
      <c r="E425" s="10">
        <v>1131840000412</v>
      </c>
      <c r="F425" s="8" t="s">
        <v>2302</v>
      </c>
      <c r="G425" s="7">
        <v>41302</v>
      </c>
      <c r="H425">
        <v>12</v>
      </c>
      <c r="I425" t="s">
        <v>73</v>
      </c>
      <c r="J425" t="s">
        <v>5408</v>
      </c>
      <c r="K425" t="s">
        <v>5408</v>
      </c>
      <c r="L425" t="s">
        <v>2303</v>
      </c>
      <c r="M425">
        <v>15</v>
      </c>
      <c r="R425">
        <v>5514</v>
      </c>
      <c r="S425">
        <v>2136</v>
      </c>
      <c r="T425">
        <v>6927</v>
      </c>
      <c r="U425">
        <v>7924</v>
      </c>
      <c r="V425">
        <v>5620</v>
      </c>
      <c r="W425">
        <v>875</v>
      </c>
      <c r="X425">
        <v>1246</v>
      </c>
      <c r="Y425">
        <v>1592</v>
      </c>
      <c r="Z425">
        <v>5286</v>
      </c>
      <c r="AA425">
        <v>896</v>
      </c>
      <c r="AB425">
        <v>875</v>
      </c>
      <c r="AC425">
        <v>63</v>
      </c>
      <c r="AD425">
        <v>4285</v>
      </c>
      <c r="AE425">
        <v>1528</v>
      </c>
      <c r="AF425">
        <v>4479</v>
      </c>
      <c r="AG425">
        <v>1150</v>
      </c>
      <c r="AH425">
        <v>2541</v>
      </c>
      <c r="AI425">
        <v>2306</v>
      </c>
      <c r="AJ425">
        <v>3706</v>
      </c>
      <c r="AK425">
        <v>3354</v>
      </c>
      <c r="AL425">
        <v>575</v>
      </c>
      <c r="AM425">
        <v>959</v>
      </c>
      <c r="AN425">
        <v>4390</v>
      </c>
      <c r="AO425">
        <v>609</v>
      </c>
      <c r="AP425">
        <v>4110</v>
      </c>
      <c r="AQ425">
        <v>1203</v>
      </c>
      <c r="AR425" s="6">
        <v>1.02</v>
      </c>
      <c r="AS425" s="6" t="s">
        <v>52</v>
      </c>
      <c r="AT425" t="s">
        <v>2304</v>
      </c>
      <c r="AU425" t="s">
        <v>2305</v>
      </c>
      <c r="AV425" s="6">
        <v>2.92</v>
      </c>
      <c r="AW425" s="6" t="s">
        <v>5940</v>
      </c>
    </row>
    <row r="426" spans="1:49">
      <c r="A426">
        <v>5401994091</v>
      </c>
      <c r="B426">
        <v>310</v>
      </c>
      <c r="C426" t="s">
        <v>2742</v>
      </c>
      <c r="D426">
        <v>5401994091</v>
      </c>
      <c r="E426" s="10">
        <v>1195476051253</v>
      </c>
      <c r="F426" s="8" t="s">
        <v>2743</v>
      </c>
      <c r="G426" s="7">
        <v>43657</v>
      </c>
      <c r="H426">
        <v>5</v>
      </c>
      <c r="I426" t="s">
        <v>73</v>
      </c>
      <c r="J426" t="s">
        <v>5409</v>
      </c>
      <c r="K426" t="s">
        <v>5409</v>
      </c>
      <c r="L426" t="s">
        <v>2746</v>
      </c>
      <c r="M426">
        <v>10</v>
      </c>
      <c r="R426">
        <v>10100</v>
      </c>
      <c r="S426">
        <v>421</v>
      </c>
      <c r="T426">
        <v>6951</v>
      </c>
      <c r="U426">
        <v>11654</v>
      </c>
      <c r="V426">
        <v>5582</v>
      </c>
      <c r="W426">
        <v>0</v>
      </c>
      <c r="X426">
        <v>265</v>
      </c>
      <c r="Y426">
        <v>1108</v>
      </c>
      <c r="Z426">
        <v>1565</v>
      </c>
      <c r="AA426">
        <v>3162</v>
      </c>
      <c r="AB426">
        <v>0</v>
      </c>
      <c r="AC426">
        <v>156</v>
      </c>
      <c r="AD426">
        <v>5538</v>
      </c>
      <c r="AE426">
        <v>9467</v>
      </c>
      <c r="AF426">
        <v>2209</v>
      </c>
      <c r="AG426">
        <v>0</v>
      </c>
      <c r="AH426">
        <v>0</v>
      </c>
      <c r="AI426">
        <v>0</v>
      </c>
      <c r="AJ426">
        <v>0</v>
      </c>
      <c r="AK426">
        <v>0</v>
      </c>
      <c r="AL426">
        <v>0</v>
      </c>
      <c r="AM426">
        <v>6596</v>
      </c>
      <c r="AN426">
        <v>119445</v>
      </c>
      <c r="AO426">
        <v>113017</v>
      </c>
      <c r="AP426">
        <v>139291</v>
      </c>
      <c r="AQ426">
        <v>0</v>
      </c>
      <c r="AR426" s="6">
        <v>0.55000000000000004</v>
      </c>
      <c r="AS426" s="6" t="s">
        <v>52</v>
      </c>
      <c r="AT426" t="s">
        <v>2747</v>
      </c>
      <c r="AU426" t="s">
        <v>82</v>
      </c>
      <c r="AV426" s="6" t="s">
        <v>74</v>
      </c>
      <c r="AW426" s="6" t="s">
        <v>5941</v>
      </c>
    </row>
    <row r="427" spans="1:49">
      <c r="A427">
        <v>9706004571</v>
      </c>
      <c r="B427">
        <v>355</v>
      </c>
      <c r="C427" t="s">
        <v>2177</v>
      </c>
      <c r="D427">
        <v>9706004571</v>
      </c>
      <c r="E427" s="10">
        <v>1207700002520</v>
      </c>
      <c r="F427" s="8" t="s">
        <v>2178</v>
      </c>
      <c r="G427" s="7">
        <v>43840</v>
      </c>
      <c r="H427">
        <v>5</v>
      </c>
      <c r="I427" t="s">
        <v>73</v>
      </c>
      <c r="J427" t="s">
        <v>5410</v>
      </c>
      <c r="K427" t="s">
        <v>5410</v>
      </c>
      <c r="L427" t="s">
        <v>2181</v>
      </c>
      <c r="M427">
        <v>10</v>
      </c>
      <c r="R427">
        <v>12007</v>
      </c>
      <c r="S427">
        <v>7161</v>
      </c>
      <c r="T427">
        <v>6829</v>
      </c>
      <c r="U427">
        <v>8139</v>
      </c>
      <c r="V427">
        <v>5320</v>
      </c>
      <c r="W427">
        <v>571</v>
      </c>
      <c r="X427">
        <v>4197</v>
      </c>
      <c r="Y427">
        <v>5120</v>
      </c>
      <c r="Z427">
        <v>4548</v>
      </c>
      <c r="AA427">
        <v>4262</v>
      </c>
      <c r="AB427">
        <v>571</v>
      </c>
      <c r="AC427">
        <v>2924</v>
      </c>
      <c r="AD427">
        <v>1535</v>
      </c>
      <c r="AE427">
        <v>3376</v>
      </c>
      <c r="AF427">
        <v>918</v>
      </c>
      <c r="AG427">
        <v>0</v>
      </c>
      <c r="AH427">
        <v>0</v>
      </c>
      <c r="AI427">
        <v>0</v>
      </c>
      <c r="AJ427">
        <v>0</v>
      </c>
      <c r="AK427">
        <v>0</v>
      </c>
      <c r="AL427">
        <v>11149</v>
      </c>
      <c r="AM427">
        <v>10887</v>
      </c>
      <c r="AN427">
        <v>19658</v>
      </c>
      <c r="AO427">
        <v>18168</v>
      </c>
      <c r="AP427">
        <v>10567</v>
      </c>
      <c r="AQ427">
        <v>0</v>
      </c>
      <c r="AR427" s="6">
        <v>0.44</v>
      </c>
      <c r="AS427" s="6" t="s">
        <v>52</v>
      </c>
      <c r="AT427" t="s">
        <v>2182</v>
      </c>
      <c r="AU427" t="s">
        <v>2183</v>
      </c>
      <c r="AV427" s="6" t="s">
        <v>74</v>
      </c>
      <c r="AW427" s="6" t="s">
        <v>5942</v>
      </c>
    </row>
    <row r="428" spans="1:49">
      <c r="A428">
        <v>1841021272</v>
      </c>
      <c r="B428">
        <v>428</v>
      </c>
      <c r="C428" t="s">
        <v>1663</v>
      </c>
      <c r="D428">
        <v>1841021272</v>
      </c>
      <c r="E428" s="10">
        <v>1111841011590</v>
      </c>
      <c r="F428" s="8" t="s">
        <v>1664</v>
      </c>
      <c r="G428" s="7">
        <v>40836</v>
      </c>
      <c r="H428">
        <v>13</v>
      </c>
      <c r="I428" t="s">
        <v>73</v>
      </c>
      <c r="J428" t="s">
        <v>5412</v>
      </c>
      <c r="K428" t="s">
        <v>5411</v>
      </c>
      <c r="L428" t="s">
        <v>1667</v>
      </c>
      <c r="M428">
        <v>10</v>
      </c>
      <c r="R428">
        <v>145</v>
      </c>
      <c r="S428">
        <v>901</v>
      </c>
      <c r="T428">
        <v>1269</v>
      </c>
      <c r="U428">
        <v>2209</v>
      </c>
      <c r="V428">
        <v>5264</v>
      </c>
      <c r="W428">
        <v>165</v>
      </c>
      <c r="X428">
        <v>186</v>
      </c>
      <c r="Y428">
        <v>574</v>
      </c>
      <c r="Z428">
        <v>730</v>
      </c>
      <c r="AA428">
        <v>1595</v>
      </c>
      <c r="AB428">
        <v>165</v>
      </c>
      <c r="AC428">
        <v>661</v>
      </c>
      <c r="AD428">
        <v>671</v>
      </c>
      <c r="AE428">
        <v>1347</v>
      </c>
      <c r="AF428">
        <v>3353</v>
      </c>
      <c r="AG428">
        <v>0</v>
      </c>
      <c r="AH428">
        <v>0</v>
      </c>
      <c r="AI428">
        <v>0</v>
      </c>
      <c r="AJ428">
        <v>0</v>
      </c>
      <c r="AK428">
        <v>0</v>
      </c>
      <c r="AL428">
        <v>0</v>
      </c>
      <c r="AM428">
        <v>0</v>
      </c>
      <c r="AN428">
        <v>166</v>
      </c>
      <c r="AO428">
        <v>1316</v>
      </c>
      <c r="AP428">
        <v>1763</v>
      </c>
      <c r="AQ428">
        <v>815</v>
      </c>
      <c r="AR428" s="6">
        <v>36.299999999999997</v>
      </c>
      <c r="AS428" s="6" t="s">
        <v>52</v>
      </c>
      <c r="AT428" t="s">
        <v>1668</v>
      </c>
      <c r="AU428" t="s">
        <v>1669</v>
      </c>
      <c r="AV428" s="6" t="s">
        <v>74</v>
      </c>
      <c r="AW428" s="6" t="s">
        <v>5943</v>
      </c>
    </row>
    <row r="429" spans="1:49">
      <c r="A429">
        <v>3664214573</v>
      </c>
      <c r="B429">
        <v>292</v>
      </c>
      <c r="C429" t="s">
        <v>1065</v>
      </c>
      <c r="D429">
        <v>3664214573</v>
      </c>
      <c r="E429" s="10">
        <v>1163668050732</v>
      </c>
      <c r="F429" s="8" t="s">
        <v>1066</v>
      </c>
      <c r="G429" s="7">
        <v>42381</v>
      </c>
      <c r="H429">
        <v>9</v>
      </c>
      <c r="I429" t="s">
        <v>73</v>
      </c>
      <c r="J429" t="s">
        <v>5414</v>
      </c>
      <c r="K429" t="s">
        <v>5413</v>
      </c>
      <c r="L429" t="s">
        <v>1069</v>
      </c>
      <c r="M429">
        <v>250</v>
      </c>
      <c r="R429">
        <v>14642</v>
      </c>
      <c r="S429">
        <v>13725</v>
      </c>
      <c r="T429">
        <v>14381</v>
      </c>
      <c r="U429">
        <v>8312</v>
      </c>
      <c r="V429">
        <v>5243</v>
      </c>
      <c r="W429">
        <v>821</v>
      </c>
      <c r="X429">
        <v>645</v>
      </c>
      <c r="Y429">
        <v>1085</v>
      </c>
      <c r="Z429">
        <v>3038</v>
      </c>
      <c r="AA429">
        <v>0</v>
      </c>
      <c r="AB429">
        <v>821</v>
      </c>
      <c r="AC429">
        <v>104</v>
      </c>
      <c r="AD429">
        <v>92</v>
      </c>
      <c r="AE429">
        <v>92</v>
      </c>
      <c r="AF429">
        <v>53</v>
      </c>
      <c r="AG429">
        <v>11734</v>
      </c>
      <c r="AH429">
        <v>5886</v>
      </c>
      <c r="AI429">
        <v>6988</v>
      </c>
      <c r="AJ429">
        <v>9600</v>
      </c>
      <c r="AK429">
        <v>11345</v>
      </c>
      <c r="AL429">
        <v>1973</v>
      </c>
      <c r="AM429">
        <v>2045</v>
      </c>
      <c r="AN429">
        <v>5741</v>
      </c>
      <c r="AO429">
        <v>2874</v>
      </c>
      <c r="AP429">
        <v>2874</v>
      </c>
      <c r="AQ429">
        <v>500</v>
      </c>
      <c r="AR429" s="6">
        <v>0.36</v>
      </c>
      <c r="AS429" s="6">
        <v>0</v>
      </c>
      <c r="AT429" t="s">
        <v>1070</v>
      </c>
      <c r="AU429" t="s">
        <v>1071</v>
      </c>
      <c r="AV429" s="6">
        <v>0.97</v>
      </c>
      <c r="AW429" s="6" t="s">
        <v>6057</v>
      </c>
    </row>
    <row r="430" spans="1:49">
      <c r="A430">
        <v>2222787939</v>
      </c>
      <c r="B430">
        <v>349</v>
      </c>
      <c r="C430" t="s">
        <v>1382</v>
      </c>
      <c r="D430">
        <v>2222787939</v>
      </c>
      <c r="E430" s="10">
        <v>1102223004740</v>
      </c>
      <c r="F430" s="8" t="s">
        <v>1383</v>
      </c>
      <c r="G430" s="7">
        <v>40331</v>
      </c>
      <c r="H430">
        <v>14</v>
      </c>
      <c r="I430" t="s">
        <v>73</v>
      </c>
      <c r="J430" t="s">
        <v>5416</v>
      </c>
      <c r="K430" t="s">
        <v>5415</v>
      </c>
      <c r="L430" t="s">
        <v>1386</v>
      </c>
      <c r="M430">
        <v>12.5</v>
      </c>
      <c r="R430">
        <v>55411</v>
      </c>
      <c r="S430">
        <v>55822</v>
      </c>
      <c r="T430">
        <v>5053</v>
      </c>
      <c r="U430">
        <v>9110</v>
      </c>
      <c r="V430">
        <v>5081</v>
      </c>
      <c r="W430">
        <v>2052</v>
      </c>
      <c r="X430">
        <v>3560</v>
      </c>
      <c r="Y430">
        <v>1469</v>
      </c>
      <c r="Z430">
        <v>5125</v>
      </c>
      <c r="AA430">
        <v>3779</v>
      </c>
      <c r="AB430">
        <v>2052</v>
      </c>
      <c r="AC430">
        <v>52017</v>
      </c>
      <c r="AD430">
        <v>2698</v>
      </c>
      <c r="AE430">
        <v>3474</v>
      </c>
      <c r="AF430">
        <v>845</v>
      </c>
      <c r="AG430">
        <v>8611</v>
      </c>
      <c r="AH430">
        <v>0</v>
      </c>
      <c r="AI430">
        <v>0</v>
      </c>
      <c r="AJ430">
        <v>0</v>
      </c>
      <c r="AK430">
        <v>0</v>
      </c>
      <c r="AL430">
        <v>75112</v>
      </c>
      <c r="AM430">
        <v>90906</v>
      </c>
      <c r="AN430">
        <v>118088</v>
      </c>
      <c r="AO430">
        <v>115232</v>
      </c>
      <c r="AP430">
        <v>106528</v>
      </c>
      <c r="AQ430">
        <v>2300</v>
      </c>
      <c r="AR430" s="6">
        <v>0.09</v>
      </c>
      <c r="AS430" s="6" t="s">
        <v>52</v>
      </c>
      <c r="AT430" t="s">
        <v>1387</v>
      </c>
      <c r="AU430" t="s">
        <v>1388</v>
      </c>
      <c r="AV430" s="6">
        <v>0</v>
      </c>
      <c r="AW430" s="6" t="s">
        <v>5944</v>
      </c>
    </row>
    <row r="431" spans="1:49">
      <c r="A431">
        <v>1650245810</v>
      </c>
      <c r="B431">
        <v>406</v>
      </c>
      <c r="C431" t="s">
        <v>3208</v>
      </c>
      <c r="D431">
        <v>1650245810</v>
      </c>
      <c r="E431" s="10">
        <v>1121650012835</v>
      </c>
      <c r="F431" s="8" t="s">
        <v>3209</v>
      </c>
      <c r="G431" s="7">
        <v>41087</v>
      </c>
      <c r="H431">
        <v>12</v>
      </c>
      <c r="I431" t="s">
        <v>73</v>
      </c>
      <c r="J431" t="s">
        <v>5418</v>
      </c>
      <c r="K431" t="s">
        <v>5417</v>
      </c>
      <c r="L431" t="s">
        <v>3212</v>
      </c>
      <c r="M431">
        <v>10</v>
      </c>
      <c r="R431">
        <v>5275</v>
      </c>
      <c r="S431">
        <v>4755</v>
      </c>
      <c r="T431">
        <v>4125</v>
      </c>
      <c r="U431">
        <v>3828</v>
      </c>
      <c r="V431">
        <v>5033</v>
      </c>
      <c r="W431">
        <v>3365</v>
      </c>
      <c r="X431">
        <v>4979</v>
      </c>
      <c r="Y431">
        <v>19531</v>
      </c>
      <c r="Z431">
        <v>3851</v>
      </c>
      <c r="AA431">
        <v>4717</v>
      </c>
      <c r="AB431">
        <v>3365</v>
      </c>
      <c r="AC431">
        <v>-405</v>
      </c>
      <c r="AD431">
        <v>-15447</v>
      </c>
      <c r="AE431">
        <v>-60</v>
      </c>
      <c r="AF431">
        <v>273</v>
      </c>
      <c r="AG431">
        <v>29828</v>
      </c>
      <c r="AH431">
        <v>28033</v>
      </c>
      <c r="AI431">
        <v>10942</v>
      </c>
      <c r="AJ431">
        <v>9762</v>
      </c>
      <c r="AK431">
        <v>9436</v>
      </c>
      <c r="AL431">
        <v>1135</v>
      </c>
      <c r="AM431">
        <v>1076</v>
      </c>
      <c r="AN431">
        <v>151</v>
      </c>
      <c r="AO431">
        <v>388</v>
      </c>
      <c r="AP431">
        <v>1715</v>
      </c>
      <c r="AQ431">
        <v>401</v>
      </c>
      <c r="AR431" s="6">
        <v>0.95</v>
      </c>
      <c r="AS431" s="6" t="s">
        <v>52</v>
      </c>
      <c r="AT431" t="s">
        <v>3213</v>
      </c>
      <c r="AU431" t="s">
        <v>3214</v>
      </c>
      <c r="AV431" s="6">
        <v>0.32</v>
      </c>
      <c r="AW431" s="6" t="s">
        <v>5945</v>
      </c>
    </row>
    <row r="432" spans="1:49">
      <c r="A432">
        <v>5904379790</v>
      </c>
      <c r="B432">
        <v>372</v>
      </c>
      <c r="C432" t="s">
        <v>2056</v>
      </c>
      <c r="D432">
        <v>5904379790</v>
      </c>
      <c r="E432" s="10">
        <v>1205900000041</v>
      </c>
      <c r="F432" s="8" t="s">
        <v>2057</v>
      </c>
      <c r="G432" s="7">
        <v>43839</v>
      </c>
      <c r="H432">
        <v>5</v>
      </c>
      <c r="I432" t="s">
        <v>73</v>
      </c>
      <c r="J432" t="s">
        <v>5419</v>
      </c>
      <c r="K432" t="s">
        <v>5419</v>
      </c>
      <c r="L432" t="s">
        <v>2060</v>
      </c>
      <c r="M432">
        <v>12491</v>
      </c>
      <c r="R432">
        <v>457</v>
      </c>
      <c r="S432">
        <v>2268</v>
      </c>
      <c r="T432">
        <v>5077</v>
      </c>
      <c r="U432">
        <v>6751</v>
      </c>
      <c r="V432">
        <v>5029</v>
      </c>
      <c r="W432">
        <v>537</v>
      </c>
      <c r="X432">
        <v>1118</v>
      </c>
      <c r="Y432">
        <v>1551</v>
      </c>
      <c r="Z432">
        <v>1401</v>
      </c>
      <c r="AA432">
        <v>2099</v>
      </c>
      <c r="AB432">
        <v>537</v>
      </c>
      <c r="AC432">
        <v>1034</v>
      </c>
      <c r="AD432">
        <v>3298</v>
      </c>
      <c r="AE432">
        <v>4397</v>
      </c>
      <c r="AF432">
        <v>2624</v>
      </c>
      <c r="AG432">
        <v>0</v>
      </c>
      <c r="AH432">
        <v>0</v>
      </c>
      <c r="AI432">
        <v>0</v>
      </c>
      <c r="AJ432">
        <v>0</v>
      </c>
      <c r="AK432">
        <v>0</v>
      </c>
      <c r="AL432">
        <v>23274</v>
      </c>
      <c r="AM432">
        <v>22808</v>
      </c>
      <c r="AN432">
        <v>22619</v>
      </c>
      <c r="AO432">
        <v>22483</v>
      </c>
      <c r="AP432">
        <v>24393</v>
      </c>
      <c r="AQ432">
        <v>448</v>
      </c>
      <c r="AR432" s="6">
        <v>11</v>
      </c>
      <c r="AS432" s="6" t="s">
        <v>52</v>
      </c>
      <c r="AT432" t="s">
        <v>2061</v>
      </c>
      <c r="AU432" t="s">
        <v>2062</v>
      </c>
      <c r="AV432" s="6" t="s">
        <v>74</v>
      </c>
      <c r="AW432" s="6" t="s">
        <v>5946</v>
      </c>
    </row>
    <row r="433" spans="1:49">
      <c r="A433">
        <v>7719420624</v>
      </c>
      <c r="B433">
        <v>384</v>
      </c>
      <c r="C433" t="s">
        <v>750</v>
      </c>
      <c r="D433">
        <v>7719420624</v>
      </c>
      <c r="E433" s="10">
        <v>1157746705490</v>
      </c>
      <c r="F433" s="8" t="s">
        <v>751</v>
      </c>
      <c r="G433" s="7">
        <v>42216</v>
      </c>
      <c r="H433">
        <v>9</v>
      </c>
      <c r="I433" t="s">
        <v>44</v>
      </c>
      <c r="J433" t="s">
        <v>5420</v>
      </c>
      <c r="K433" t="s">
        <v>5420</v>
      </c>
      <c r="L433" t="s">
        <v>754</v>
      </c>
      <c r="M433">
        <v>10000</v>
      </c>
      <c r="R433">
        <v>7957</v>
      </c>
      <c r="S433">
        <v>7155</v>
      </c>
      <c r="T433">
        <v>6131</v>
      </c>
      <c r="U433">
        <v>5918</v>
      </c>
      <c r="V433">
        <v>5010</v>
      </c>
      <c r="W433">
        <v>7945</v>
      </c>
      <c r="X433">
        <v>7116</v>
      </c>
      <c r="Y433">
        <v>5879</v>
      </c>
      <c r="Z433">
        <v>5857</v>
      </c>
      <c r="AA433">
        <v>4932</v>
      </c>
      <c r="AB433">
        <v>7945</v>
      </c>
      <c r="AC433">
        <v>27</v>
      </c>
      <c r="AD433">
        <v>202</v>
      </c>
      <c r="AE433">
        <v>49</v>
      </c>
      <c r="AF433">
        <v>62</v>
      </c>
      <c r="AG433">
        <v>0</v>
      </c>
      <c r="AH433">
        <v>0</v>
      </c>
      <c r="AI433">
        <v>0</v>
      </c>
      <c r="AJ433">
        <v>0</v>
      </c>
      <c r="AK433">
        <v>0</v>
      </c>
      <c r="AL433">
        <v>18222</v>
      </c>
      <c r="AM433">
        <v>12901</v>
      </c>
      <c r="AN433">
        <v>13563</v>
      </c>
      <c r="AO433">
        <v>18903</v>
      </c>
      <c r="AP433">
        <v>20020</v>
      </c>
      <c r="AQ433">
        <v>20</v>
      </c>
      <c r="AR433" s="6">
        <v>0.63</v>
      </c>
      <c r="AS433" s="6" t="s">
        <v>52</v>
      </c>
      <c r="AT433" t="s">
        <v>755</v>
      </c>
      <c r="AU433" t="s">
        <v>756</v>
      </c>
      <c r="AV433" s="6" t="s">
        <v>74</v>
      </c>
      <c r="AW433" s="6" t="s">
        <v>5947</v>
      </c>
    </row>
    <row r="434" spans="1:49">
      <c r="A434">
        <v>7451274751</v>
      </c>
      <c r="B434">
        <v>368</v>
      </c>
      <c r="C434" t="s">
        <v>608</v>
      </c>
      <c r="D434">
        <v>7451274751</v>
      </c>
      <c r="E434" s="10">
        <v>1087451014474</v>
      </c>
      <c r="F434" s="8" t="s">
        <v>609</v>
      </c>
      <c r="G434" s="7">
        <v>39764</v>
      </c>
      <c r="H434">
        <v>16</v>
      </c>
      <c r="I434" t="s">
        <v>73</v>
      </c>
      <c r="J434" t="s">
        <v>5422</v>
      </c>
      <c r="K434" t="s">
        <v>5421</v>
      </c>
      <c r="L434" t="s">
        <v>612</v>
      </c>
      <c r="M434">
        <v>100</v>
      </c>
      <c r="R434">
        <v>2084</v>
      </c>
      <c r="S434">
        <v>4248</v>
      </c>
      <c r="T434">
        <v>5396</v>
      </c>
      <c r="U434">
        <v>6871</v>
      </c>
      <c r="V434">
        <v>4957</v>
      </c>
      <c r="W434">
        <v>1921</v>
      </c>
      <c r="X434">
        <v>3937</v>
      </c>
      <c r="Y434">
        <v>5680</v>
      </c>
      <c r="Z434">
        <v>5073</v>
      </c>
      <c r="AA434">
        <v>4769</v>
      </c>
      <c r="AB434">
        <v>1921</v>
      </c>
      <c r="AC434">
        <v>184</v>
      </c>
      <c r="AD434">
        <v>-442</v>
      </c>
      <c r="AE434">
        <v>1193</v>
      </c>
      <c r="AF434">
        <v>-109</v>
      </c>
      <c r="AG434">
        <v>0</v>
      </c>
      <c r="AH434">
        <v>0</v>
      </c>
      <c r="AI434">
        <v>0</v>
      </c>
      <c r="AJ434">
        <v>0</v>
      </c>
      <c r="AK434">
        <v>0</v>
      </c>
      <c r="AL434">
        <v>27974</v>
      </c>
      <c r="AM434">
        <v>29513</v>
      </c>
      <c r="AN434">
        <v>24461</v>
      </c>
      <c r="AO434">
        <v>24627</v>
      </c>
      <c r="AP434">
        <v>22163</v>
      </c>
      <c r="AQ434">
        <v>0</v>
      </c>
      <c r="AR434" s="6">
        <v>2.38</v>
      </c>
      <c r="AS434" s="6">
        <v>0</v>
      </c>
      <c r="AT434" t="s">
        <v>613</v>
      </c>
      <c r="AU434" t="s">
        <v>614</v>
      </c>
      <c r="AV434" s="6" t="s">
        <v>74</v>
      </c>
      <c r="AW434" s="6" t="s">
        <v>5948</v>
      </c>
    </row>
    <row r="435" spans="1:49">
      <c r="A435">
        <v>3702193020</v>
      </c>
      <c r="B435">
        <v>410</v>
      </c>
      <c r="C435" t="s">
        <v>1794</v>
      </c>
      <c r="D435">
        <v>3702193020</v>
      </c>
      <c r="E435" s="10">
        <v>1183702001988</v>
      </c>
      <c r="F435" s="8" t="s">
        <v>1795</v>
      </c>
      <c r="G435" s="7">
        <v>43132</v>
      </c>
      <c r="H435">
        <v>7</v>
      </c>
      <c r="I435" t="s">
        <v>73</v>
      </c>
      <c r="J435" t="s">
        <v>5423</v>
      </c>
      <c r="K435" t="s">
        <v>5423</v>
      </c>
      <c r="L435" t="s">
        <v>1798</v>
      </c>
      <c r="M435">
        <v>15</v>
      </c>
      <c r="R435">
        <v>3907</v>
      </c>
      <c r="S435">
        <v>5313</v>
      </c>
      <c r="T435">
        <v>3765</v>
      </c>
      <c r="U435">
        <v>3492</v>
      </c>
      <c r="V435">
        <v>4689</v>
      </c>
      <c r="W435">
        <v>2488</v>
      </c>
      <c r="X435">
        <v>4153</v>
      </c>
      <c r="Y435">
        <v>3286</v>
      </c>
      <c r="Z435">
        <v>3232</v>
      </c>
      <c r="AA435">
        <v>4341</v>
      </c>
      <c r="AB435">
        <v>2488</v>
      </c>
      <c r="AC435">
        <v>1101</v>
      </c>
      <c r="AD435">
        <v>413</v>
      </c>
      <c r="AE435">
        <v>225</v>
      </c>
      <c r="AF435">
        <v>300</v>
      </c>
      <c r="AG435">
        <v>0</v>
      </c>
      <c r="AH435">
        <v>0</v>
      </c>
      <c r="AI435">
        <v>0</v>
      </c>
      <c r="AJ435">
        <v>0</v>
      </c>
      <c r="AK435">
        <v>0</v>
      </c>
      <c r="AL435">
        <v>59237</v>
      </c>
      <c r="AM435">
        <v>59190</v>
      </c>
      <c r="AN435">
        <v>58332</v>
      </c>
      <c r="AO435">
        <v>68327</v>
      </c>
      <c r="AP435">
        <v>69273</v>
      </c>
      <c r="AQ435">
        <v>75</v>
      </c>
      <c r="AR435" s="6">
        <v>1.2</v>
      </c>
      <c r="AS435" s="6" t="s">
        <v>52</v>
      </c>
      <c r="AT435" t="s">
        <v>1799</v>
      </c>
      <c r="AU435" t="s">
        <v>1800</v>
      </c>
      <c r="AV435" s="6" t="s">
        <v>74</v>
      </c>
      <c r="AW435" s="6" t="s">
        <v>5949</v>
      </c>
    </row>
    <row r="436" spans="1:49">
      <c r="A436">
        <v>7536168865</v>
      </c>
      <c r="B436">
        <v>187</v>
      </c>
      <c r="C436" t="s">
        <v>1874</v>
      </c>
      <c r="D436">
        <v>7536168865</v>
      </c>
      <c r="E436" s="10">
        <v>1177536006944</v>
      </c>
      <c r="F436" s="8" t="s">
        <v>1875</v>
      </c>
      <c r="G436" s="7">
        <v>43073</v>
      </c>
      <c r="H436">
        <v>7</v>
      </c>
      <c r="I436" t="s">
        <v>73</v>
      </c>
      <c r="J436" t="s">
        <v>5425</v>
      </c>
      <c r="K436" t="s">
        <v>5424</v>
      </c>
      <c r="L436" t="s">
        <v>1878</v>
      </c>
      <c r="M436">
        <v>10</v>
      </c>
      <c r="R436">
        <v>1990</v>
      </c>
      <c r="S436">
        <v>27571</v>
      </c>
      <c r="T436">
        <v>31290</v>
      </c>
      <c r="U436">
        <v>43817</v>
      </c>
      <c r="V436">
        <v>4497</v>
      </c>
      <c r="W436">
        <v>1206</v>
      </c>
      <c r="X436">
        <v>17497</v>
      </c>
      <c r="Y436">
        <v>26535</v>
      </c>
      <c r="Z436">
        <v>16581</v>
      </c>
      <c r="AA436">
        <v>12277</v>
      </c>
      <c r="AB436">
        <v>1206</v>
      </c>
      <c r="AC436">
        <v>9995</v>
      </c>
      <c r="AD436">
        <v>4597</v>
      </c>
      <c r="AE436">
        <v>26150</v>
      </c>
      <c r="AF436">
        <v>-8221</v>
      </c>
      <c r="AG436">
        <v>251</v>
      </c>
      <c r="AH436">
        <v>0</v>
      </c>
      <c r="AI436">
        <v>0</v>
      </c>
      <c r="AJ436">
        <v>0</v>
      </c>
      <c r="AK436">
        <v>0</v>
      </c>
      <c r="AL436">
        <v>13425</v>
      </c>
      <c r="AM436">
        <v>27675</v>
      </c>
      <c r="AN436">
        <v>117595</v>
      </c>
      <c r="AO436">
        <v>161680</v>
      </c>
      <c r="AP436">
        <v>148385</v>
      </c>
      <c r="AQ436">
        <v>20699</v>
      </c>
      <c r="AR436" s="6">
        <v>2.2599999999999998</v>
      </c>
      <c r="AS436" s="6">
        <v>0</v>
      </c>
      <c r="AT436" t="s">
        <v>1879</v>
      </c>
      <c r="AU436" t="s">
        <v>1880</v>
      </c>
      <c r="AV436" s="6">
        <v>0</v>
      </c>
      <c r="AW436" s="6" t="s">
        <v>5950</v>
      </c>
    </row>
    <row r="437" spans="1:49">
      <c r="A437">
        <v>4345383175</v>
      </c>
      <c r="B437">
        <v>388</v>
      </c>
      <c r="C437" t="s">
        <v>1375</v>
      </c>
      <c r="D437">
        <v>4345383175</v>
      </c>
      <c r="E437" s="10">
        <v>1144345007872</v>
      </c>
      <c r="F437" s="8" t="s">
        <v>1376</v>
      </c>
      <c r="G437" s="7">
        <v>41729</v>
      </c>
      <c r="H437">
        <v>11</v>
      </c>
      <c r="I437" t="s">
        <v>73</v>
      </c>
      <c r="J437" t="s">
        <v>5427</v>
      </c>
      <c r="K437" t="s">
        <v>5426</v>
      </c>
      <c r="L437" t="s">
        <v>1379</v>
      </c>
      <c r="M437">
        <v>22.574999999999999</v>
      </c>
      <c r="R437">
        <v>186677</v>
      </c>
      <c r="S437">
        <v>11905</v>
      </c>
      <c r="T437">
        <v>12232</v>
      </c>
      <c r="U437">
        <v>4987</v>
      </c>
      <c r="V437">
        <v>4479</v>
      </c>
      <c r="W437">
        <v>7082</v>
      </c>
      <c r="X437">
        <v>32247</v>
      </c>
      <c r="Y437">
        <v>11292</v>
      </c>
      <c r="Z437">
        <v>14312</v>
      </c>
      <c r="AA437">
        <v>40526</v>
      </c>
      <c r="AB437">
        <v>7082</v>
      </c>
      <c r="AC437">
        <v>-21943</v>
      </c>
      <c r="AD437">
        <v>-1235</v>
      </c>
      <c r="AE437">
        <v>-10171</v>
      </c>
      <c r="AF437">
        <v>-36325</v>
      </c>
      <c r="AG437">
        <v>31081</v>
      </c>
      <c r="AH437">
        <v>0</v>
      </c>
      <c r="AI437">
        <v>29807</v>
      </c>
      <c r="AJ437">
        <v>29482</v>
      </c>
      <c r="AK437">
        <v>0</v>
      </c>
      <c r="AL437">
        <v>266238</v>
      </c>
      <c r="AM437">
        <v>270745</v>
      </c>
      <c r="AN437">
        <v>232679</v>
      </c>
      <c r="AO437">
        <v>218225</v>
      </c>
      <c r="AP437">
        <v>218225</v>
      </c>
      <c r="AQ437">
        <v>11150</v>
      </c>
      <c r="AR437" s="6">
        <v>0.02</v>
      </c>
      <c r="AS437" s="6" t="s">
        <v>165</v>
      </c>
      <c r="AT437" t="s">
        <v>1380</v>
      </c>
      <c r="AU437" t="s">
        <v>1381</v>
      </c>
      <c r="AV437" s="6">
        <v>0</v>
      </c>
      <c r="AW437" s="6" t="s">
        <v>6074</v>
      </c>
    </row>
    <row r="438" spans="1:49">
      <c r="A438">
        <v>3625013023</v>
      </c>
      <c r="B438">
        <v>538</v>
      </c>
      <c r="C438" t="s">
        <v>1165</v>
      </c>
      <c r="D438">
        <v>3625013023</v>
      </c>
      <c r="E438" s="10">
        <v>1133668050317</v>
      </c>
      <c r="F438" s="8" t="s">
        <v>1166</v>
      </c>
      <c r="G438" s="7">
        <v>41597</v>
      </c>
      <c r="H438">
        <v>11</v>
      </c>
      <c r="I438" t="s">
        <v>73</v>
      </c>
      <c r="J438" t="s">
        <v>5429</v>
      </c>
      <c r="K438" t="s">
        <v>5428</v>
      </c>
      <c r="L438" t="s">
        <v>1169</v>
      </c>
      <c r="M438">
        <v>10189.981</v>
      </c>
      <c r="R438">
        <v>4379</v>
      </c>
      <c r="S438">
        <v>6948</v>
      </c>
      <c r="T438">
        <v>9371</v>
      </c>
      <c r="U438">
        <v>15614</v>
      </c>
      <c r="V438">
        <v>4454</v>
      </c>
      <c r="W438">
        <v>4042</v>
      </c>
      <c r="X438">
        <v>5323</v>
      </c>
      <c r="Y438">
        <v>9059</v>
      </c>
      <c r="Z438">
        <v>27594</v>
      </c>
      <c r="AA438">
        <v>5594</v>
      </c>
      <c r="AB438">
        <v>4042</v>
      </c>
      <c r="AC438">
        <v>1536</v>
      </c>
      <c r="AD438">
        <v>240</v>
      </c>
      <c r="AE438">
        <v>-12803</v>
      </c>
      <c r="AF438">
        <v>-1640</v>
      </c>
      <c r="AG438">
        <v>0</v>
      </c>
      <c r="AH438">
        <v>0</v>
      </c>
      <c r="AI438">
        <v>0</v>
      </c>
      <c r="AJ438">
        <v>0</v>
      </c>
      <c r="AK438">
        <v>4</v>
      </c>
      <c r="AL438">
        <v>5862</v>
      </c>
      <c r="AM438">
        <v>14241</v>
      </c>
      <c r="AN438">
        <v>35121</v>
      </c>
      <c r="AO438">
        <v>20269</v>
      </c>
      <c r="AP438">
        <v>20269</v>
      </c>
      <c r="AQ438">
        <v>11139</v>
      </c>
      <c r="AR438" s="6">
        <v>1.02</v>
      </c>
      <c r="AS438" s="6"/>
      <c r="AT438" t="s">
        <v>1170</v>
      </c>
      <c r="AV438" s="6" t="s">
        <v>74</v>
      </c>
      <c r="AW438" s="6" t="s">
        <v>6110</v>
      </c>
    </row>
    <row r="439" spans="1:49">
      <c r="A439">
        <v>3666223446</v>
      </c>
      <c r="B439">
        <v>364</v>
      </c>
      <c r="C439" t="s">
        <v>1085</v>
      </c>
      <c r="D439">
        <v>3666223446</v>
      </c>
      <c r="E439" s="10">
        <v>1173668055956</v>
      </c>
      <c r="F439" s="8" t="s">
        <v>1086</v>
      </c>
      <c r="G439" s="7">
        <v>43039</v>
      </c>
      <c r="H439">
        <v>7</v>
      </c>
      <c r="I439" t="s">
        <v>73</v>
      </c>
      <c r="J439" t="s">
        <v>5431</v>
      </c>
      <c r="K439" t="s">
        <v>5430</v>
      </c>
      <c r="L439" t="s">
        <v>1089</v>
      </c>
      <c r="M439">
        <v>10</v>
      </c>
      <c r="R439">
        <v>8486</v>
      </c>
      <c r="S439">
        <v>5731</v>
      </c>
      <c r="T439">
        <v>3843</v>
      </c>
      <c r="U439">
        <v>7300</v>
      </c>
      <c r="V439">
        <v>4360</v>
      </c>
      <c r="W439">
        <v>4362</v>
      </c>
      <c r="X439">
        <v>3762</v>
      </c>
      <c r="Y439">
        <v>3282</v>
      </c>
      <c r="Z439">
        <v>3005</v>
      </c>
      <c r="AA439">
        <v>3034</v>
      </c>
      <c r="AB439">
        <v>4362</v>
      </c>
      <c r="AC439">
        <v>1813</v>
      </c>
      <c r="AD439">
        <v>-1340</v>
      </c>
      <c r="AE439">
        <v>4167</v>
      </c>
      <c r="AF439">
        <v>1206</v>
      </c>
      <c r="AG439">
        <v>0</v>
      </c>
      <c r="AH439">
        <v>0</v>
      </c>
      <c r="AI439">
        <v>0</v>
      </c>
      <c r="AJ439">
        <v>0</v>
      </c>
      <c r="AK439">
        <v>0</v>
      </c>
      <c r="AL439">
        <v>12538</v>
      </c>
      <c r="AM439">
        <v>12466</v>
      </c>
      <c r="AN439">
        <v>12390</v>
      </c>
      <c r="AO439">
        <v>13270</v>
      </c>
      <c r="AP439">
        <v>6111</v>
      </c>
      <c r="AQ439">
        <v>0</v>
      </c>
      <c r="AR439" s="6">
        <v>0.51</v>
      </c>
      <c r="AS439" s="6" t="s">
        <v>52</v>
      </c>
      <c r="AT439" t="s">
        <v>1090</v>
      </c>
      <c r="AU439" t="s">
        <v>82</v>
      </c>
      <c r="AV439" s="6" t="s">
        <v>74</v>
      </c>
      <c r="AW439" s="6" t="s">
        <v>5951</v>
      </c>
    </row>
    <row r="440" spans="1:49">
      <c r="A440">
        <v>2902077051</v>
      </c>
      <c r="B440">
        <v>413</v>
      </c>
      <c r="C440" t="s">
        <v>3256</v>
      </c>
      <c r="D440">
        <v>2902077051</v>
      </c>
      <c r="E440" s="10">
        <v>1132932002642</v>
      </c>
      <c r="F440" s="8" t="s">
        <v>3257</v>
      </c>
      <c r="G440" s="7">
        <v>41570</v>
      </c>
      <c r="H440">
        <v>11</v>
      </c>
      <c r="I440" t="s">
        <v>73</v>
      </c>
      <c r="J440" t="s">
        <v>5433</v>
      </c>
      <c r="K440" t="s">
        <v>5432</v>
      </c>
      <c r="L440" t="s">
        <v>3260</v>
      </c>
      <c r="M440">
        <v>12</v>
      </c>
      <c r="R440">
        <v>9098</v>
      </c>
      <c r="S440">
        <v>1022</v>
      </c>
      <c r="T440">
        <v>4407</v>
      </c>
      <c r="U440">
        <v>3337</v>
      </c>
      <c r="V440">
        <v>3922</v>
      </c>
      <c r="W440">
        <v>10028</v>
      </c>
      <c r="X440">
        <v>4240</v>
      </c>
      <c r="Y440">
        <v>4612</v>
      </c>
      <c r="Z440">
        <v>127</v>
      </c>
      <c r="AA440">
        <v>23</v>
      </c>
      <c r="AB440">
        <v>10028</v>
      </c>
      <c r="AC440">
        <v>-3256</v>
      </c>
      <c r="AD440">
        <v>-293</v>
      </c>
      <c r="AE440">
        <v>571</v>
      </c>
      <c r="AF440">
        <v>281</v>
      </c>
      <c r="AG440">
        <v>0</v>
      </c>
      <c r="AH440">
        <v>0</v>
      </c>
      <c r="AI440">
        <v>0</v>
      </c>
      <c r="AJ440">
        <v>10300</v>
      </c>
      <c r="AK440">
        <v>11000</v>
      </c>
      <c r="AL440">
        <v>3774</v>
      </c>
      <c r="AM440">
        <v>945</v>
      </c>
      <c r="AN440">
        <v>10212</v>
      </c>
      <c r="AO440">
        <v>594</v>
      </c>
      <c r="AP440">
        <v>284</v>
      </c>
      <c r="AQ440">
        <v>0</v>
      </c>
      <c r="AR440" s="6">
        <v>0.43</v>
      </c>
      <c r="AS440" s="6" t="s">
        <v>52</v>
      </c>
      <c r="AT440" t="s">
        <v>3261</v>
      </c>
      <c r="AU440" t="s">
        <v>3262</v>
      </c>
      <c r="AV440" s="6">
        <v>1.07</v>
      </c>
      <c r="AW440" s="6" t="s">
        <v>5952</v>
      </c>
    </row>
    <row r="441" spans="1:49">
      <c r="A441">
        <v>9703031707</v>
      </c>
      <c r="B441">
        <v>451</v>
      </c>
      <c r="C441" t="s">
        <v>2661</v>
      </c>
      <c r="D441">
        <v>9703031707</v>
      </c>
      <c r="E441" s="10">
        <v>1217700164021</v>
      </c>
      <c r="F441" s="8" t="s">
        <v>2662</v>
      </c>
      <c r="G441" s="7">
        <v>44293</v>
      </c>
      <c r="H441">
        <v>4</v>
      </c>
      <c r="I441" t="s">
        <v>73</v>
      </c>
      <c r="J441" t="s">
        <v>5434</v>
      </c>
      <c r="K441" t="s">
        <v>5434</v>
      </c>
      <c r="L441" t="s">
        <v>2665</v>
      </c>
      <c r="M441">
        <v>30</v>
      </c>
      <c r="R441">
        <v>0</v>
      </c>
      <c r="S441">
        <v>12840</v>
      </c>
      <c r="T441">
        <v>13302</v>
      </c>
      <c r="U441">
        <v>1562</v>
      </c>
      <c r="V441">
        <v>3901</v>
      </c>
      <c r="W441">
        <v>0</v>
      </c>
      <c r="X441">
        <v>8</v>
      </c>
      <c r="Y441">
        <v>13519</v>
      </c>
      <c r="Z441">
        <v>816</v>
      </c>
      <c r="AA441">
        <v>78</v>
      </c>
      <c r="AB441">
        <v>0</v>
      </c>
      <c r="AC441">
        <v>12832</v>
      </c>
      <c r="AD441">
        <v>-1344</v>
      </c>
      <c r="AE441">
        <v>-348</v>
      </c>
      <c r="AF441">
        <v>3756</v>
      </c>
      <c r="AG441">
        <v>0</v>
      </c>
      <c r="AH441">
        <v>0</v>
      </c>
      <c r="AI441">
        <v>0</v>
      </c>
      <c r="AJ441">
        <v>0</v>
      </c>
      <c r="AK441">
        <v>0</v>
      </c>
      <c r="AL441">
        <v>0</v>
      </c>
      <c r="AM441">
        <v>13273</v>
      </c>
      <c r="AN441">
        <v>25982</v>
      </c>
      <c r="AO441">
        <v>26234</v>
      </c>
      <c r="AP441">
        <v>27821</v>
      </c>
      <c r="AQ441">
        <v>3085</v>
      </c>
      <c r="AR441" s="6">
        <v>0.3</v>
      </c>
      <c r="AS441" s="6" t="s">
        <v>52</v>
      </c>
      <c r="AT441" t="s">
        <v>2666</v>
      </c>
      <c r="AU441" t="s">
        <v>2667</v>
      </c>
      <c r="AV441" s="6" t="s">
        <v>74</v>
      </c>
      <c r="AW441" s="6" t="s">
        <v>5953</v>
      </c>
    </row>
    <row r="442" spans="1:49">
      <c r="A442">
        <v>7708716965</v>
      </c>
      <c r="B442">
        <v>318</v>
      </c>
      <c r="C442" t="s">
        <v>1292</v>
      </c>
      <c r="D442">
        <v>7708716965</v>
      </c>
      <c r="E442" s="10">
        <v>1107746246222</v>
      </c>
      <c r="F442" s="8" t="s">
        <v>1293</v>
      </c>
      <c r="G442" s="7">
        <v>40269</v>
      </c>
      <c r="H442">
        <v>15</v>
      </c>
      <c r="I442" t="s">
        <v>73</v>
      </c>
      <c r="J442" t="s">
        <v>5435</v>
      </c>
      <c r="K442" t="s">
        <v>5435</v>
      </c>
      <c r="L442" t="s">
        <v>1296</v>
      </c>
      <c r="M442">
        <v>100</v>
      </c>
      <c r="R442">
        <v>88515</v>
      </c>
      <c r="S442">
        <v>330051</v>
      </c>
      <c r="T442">
        <v>26256</v>
      </c>
      <c r="U442">
        <v>11830</v>
      </c>
      <c r="V442">
        <v>3898</v>
      </c>
      <c r="W442">
        <v>-34389</v>
      </c>
      <c r="X442">
        <v>264234</v>
      </c>
      <c r="Y442">
        <v>25355</v>
      </c>
      <c r="Z442">
        <v>11686</v>
      </c>
      <c r="AA442">
        <v>3440</v>
      </c>
      <c r="AB442">
        <v>-34389</v>
      </c>
      <c r="AC442">
        <v>49837</v>
      </c>
      <c r="AD442">
        <v>-13201</v>
      </c>
      <c r="AE442">
        <v>-562</v>
      </c>
      <c r="AF442">
        <v>19</v>
      </c>
      <c r="AG442">
        <v>0</v>
      </c>
      <c r="AH442">
        <v>0</v>
      </c>
      <c r="AI442">
        <v>0</v>
      </c>
      <c r="AJ442">
        <v>0</v>
      </c>
      <c r="AK442">
        <v>0</v>
      </c>
      <c r="AL442">
        <v>233733</v>
      </c>
      <c r="AM442">
        <v>172226</v>
      </c>
      <c r="AN442">
        <v>30013</v>
      </c>
      <c r="AO442">
        <v>21510</v>
      </c>
      <c r="AP442">
        <v>16388</v>
      </c>
      <c r="AQ442">
        <v>10314</v>
      </c>
      <c r="AR442" s="6">
        <v>0.04</v>
      </c>
      <c r="AS442" s="6">
        <v>0</v>
      </c>
      <c r="AT442" t="s">
        <v>1297</v>
      </c>
      <c r="AU442" t="s">
        <v>1298</v>
      </c>
      <c r="AV442" s="6" t="s">
        <v>74</v>
      </c>
      <c r="AW442" s="6" t="s">
        <v>5954</v>
      </c>
    </row>
    <row r="443" spans="1:49">
      <c r="A443">
        <v>5609184233</v>
      </c>
      <c r="B443">
        <v>417</v>
      </c>
      <c r="C443" t="s">
        <v>2729</v>
      </c>
      <c r="D443">
        <v>5609184233</v>
      </c>
      <c r="E443" s="10">
        <v>1165658081270</v>
      </c>
      <c r="F443" s="8" t="s">
        <v>2730</v>
      </c>
      <c r="G443" s="7">
        <v>42730</v>
      </c>
      <c r="H443">
        <v>8</v>
      </c>
      <c r="I443" t="s">
        <v>73</v>
      </c>
      <c r="J443" t="s">
        <v>5437</v>
      </c>
      <c r="K443" t="s">
        <v>5436</v>
      </c>
      <c r="L443" t="s">
        <v>2733</v>
      </c>
      <c r="M443">
        <v>12</v>
      </c>
      <c r="R443">
        <v>2466</v>
      </c>
      <c r="S443">
        <v>2386</v>
      </c>
      <c r="T443">
        <v>2090</v>
      </c>
      <c r="U443">
        <v>2989</v>
      </c>
      <c r="V443">
        <v>3855</v>
      </c>
      <c r="W443">
        <v>1979</v>
      </c>
      <c r="X443">
        <v>1558</v>
      </c>
      <c r="Y443">
        <v>1155</v>
      </c>
      <c r="Z443">
        <v>2336</v>
      </c>
      <c r="AA443">
        <v>1858</v>
      </c>
      <c r="AB443">
        <v>1979</v>
      </c>
      <c r="AC443">
        <v>828</v>
      </c>
      <c r="AD443">
        <v>935</v>
      </c>
      <c r="AE443">
        <v>653</v>
      </c>
      <c r="AF443">
        <v>1846</v>
      </c>
      <c r="AG443">
        <v>0</v>
      </c>
      <c r="AH443">
        <v>0</v>
      </c>
      <c r="AI443">
        <v>0</v>
      </c>
      <c r="AJ443">
        <v>0</v>
      </c>
      <c r="AK443">
        <v>0</v>
      </c>
      <c r="AL443">
        <v>12182</v>
      </c>
      <c r="AM443">
        <v>16221</v>
      </c>
      <c r="AN443">
        <v>17376</v>
      </c>
      <c r="AO443">
        <v>18702</v>
      </c>
      <c r="AP443">
        <v>19083</v>
      </c>
      <c r="AQ443">
        <v>453</v>
      </c>
      <c r="AR443" s="6">
        <v>1.56</v>
      </c>
      <c r="AS443" s="6" t="s">
        <v>52</v>
      </c>
      <c r="AT443" t="s">
        <v>2734</v>
      </c>
      <c r="AU443" t="s">
        <v>2735</v>
      </c>
      <c r="AV443" s="6" t="s">
        <v>74</v>
      </c>
      <c r="AW443" s="6" t="s">
        <v>5955</v>
      </c>
    </row>
    <row r="444" spans="1:49">
      <c r="A444">
        <v>2014010500</v>
      </c>
      <c r="B444">
        <v>400</v>
      </c>
      <c r="C444" t="s">
        <v>1925</v>
      </c>
      <c r="D444">
        <v>2014010500</v>
      </c>
      <c r="E444" s="10">
        <v>1152036002513</v>
      </c>
      <c r="F444" s="8" t="s">
        <v>1926</v>
      </c>
      <c r="G444" s="7">
        <v>42096</v>
      </c>
      <c r="H444">
        <v>10</v>
      </c>
      <c r="I444" t="s">
        <v>73</v>
      </c>
      <c r="J444" t="s">
        <v>1928</v>
      </c>
      <c r="K444" t="s">
        <v>1928</v>
      </c>
      <c r="L444" t="s">
        <v>1929</v>
      </c>
      <c r="M444">
        <v>10</v>
      </c>
      <c r="R444">
        <v>5148</v>
      </c>
      <c r="S444">
        <v>7403</v>
      </c>
      <c r="T444">
        <v>7856</v>
      </c>
      <c r="U444">
        <v>4331</v>
      </c>
      <c r="V444">
        <v>3854</v>
      </c>
      <c r="W444">
        <v>1382</v>
      </c>
      <c r="X444">
        <v>1656</v>
      </c>
      <c r="Y444">
        <v>6309</v>
      </c>
      <c r="Z444">
        <v>2191</v>
      </c>
      <c r="AA444">
        <v>978</v>
      </c>
      <c r="AB444">
        <v>1382</v>
      </c>
      <c r="AC444">
        <v>654</v>
      </c>
      <c r="AD444">
        <v>1028</v>
      </c>
      <c r="AE444">
        <v>2118</v>
      </c>
      <c r="AF444">
        <v>2857</v>
      </c>
      <c r="AG444">
        <v>30177</v>
      </c>
      <c r="AH444">
        <v>36759</v>
      </c>
      <c r="AI444">
        <v>31458</v>
      </c>
      <c r="AJ444">
        <v>0</v>
      </c>
      <c r="AK444">
        <v>0</v>
      </c>
      <c r="AL444">
        <v>8719</v>
      </c>
      <c r="AM444">
        <v>13316</v>
      </c>
      <c r="AN444">
        <v>12907</v>
      </c>
      <c r="AO444">
        <v>31452</v>
      </c>
      <c r="AP444">
        <v>31409</v>
      </c>
      <c r="AQ444">
        <v>27269</v>
      </c>
      <c r="AR444" s="6">
        <v>0.75</v>
      </c>
      <c r="AS444" s="6" t="s">
        <v>52</v>
      </c>
      <c r="AT444" t="s">
        <v>1930</v>
      </c>
      <c r="AU444" t="s">
        <v>82</v>
      </c>
      <c r="AV444" s="6">
        <v>0</v>
      </c>
      <c r="AW444" s="6" t="s">
        <v>4223</v>
      </c>
    </row>
    <row r="445" spans="1:49">
      <c r="A445">
        <v>2207010288</v>
      </c>
      <c r="B445">
        <v>387</v>
      </c>
      <c r="C445" t="s">
        <v>1510</v>
      </c>
      <c r="D445">
        <v>2207010288</v>
      </c>
      <c r="E445" s="10">
        <v>1152225029417</v>
      </c>
      <c r="F445" s="8" t="s">
        <v>1511</v>
      </c>
      <c r="G445" s="7">
        <v>42347</v>
      </c>
      <c r="H445">
        <v>9</v>
      </c>
      <c r="I445" t="s">
        <v>73</v>
      </c>
      <c r="J445" t="s">
        <v>5439</v>
      </c>
      <c r="K445" t="s">
        <v>5438</v>
      </c>
      <c r="L445" t="s">
        <v>1514</v>
      </c>
      <c r="M445">
        <v>10010</v>
      </c>
      <c r="R445">
        <v>5999</v>
      </c>
      <c r="S445">
        <v>4014</v>
      </c>
      <c r="T445">
        <v>4305</v>
      </c>
      <c r="U445">
        <v>5191</v>
      </c>
      <c r="V445">
        <v>3847</v>
      </c>
      <c r="W445">
        <v>4295</v>
      </c>
      <c r="X445">
        <v>4271</v>
      </c>
      <c r="Y445">
        <v>3954</v>
      </c>
      <c r="Z445">
        <v>3416</v>
      </c>
      <c r="AA445">
        <v>2091</v>
      </c>
      <c r="AB445">
        <v>4295</v>
      </c>
      <c r="AC445">
        <v>-488</v>
      </c>
      <c r="AD445">
        <v>59</v>
      </c>
      <c r="AE445">
        <v>1482</v>
      </c>
      <c r="AF445">
        <v>1387</v>
      </c>
      <c r="AG445">
        <v>6218</v>
      </c>
      <c r="AH445">
        <v>6275</v>
      </c>
      <c r="AI445">
        <v>6300</v>
      </c>
      <c r="AJ445">
        <v>3701</v>
      </c>
      <c r="AK445">
        <v>5209</v>
      </c>
      <c r="AL445">
        <v>6533</v>
      </c>
      <c r="AM445">
        <v>6402</v>
      </c>
      <c r="AN445">
        <v>6293</v>
      </c>
      <c r="AO445">
        <v>3504</v>
      </c>
      <c r="AP445">
        <v>3504</v>
      </c>
      <c r="AQ445">
        <v>439</v>
      </c>
      <c r="AR445" s="6">
        <v>0.64</v>
      </c>
      <c r="AS445" s="6" t="s">
        <v>52</v>
      </c>
      <c r="AT445" t="s">
        <v>1515</v>
      </c>
      <c r="AU445" t="s">
        <v>1516</v>
      </c>
      <c r="AV445" s="6">
        <v>0.84</v>
      </c>
      <c r="AW445" s="6" t="s">
        <v>5956</v>
      </c>
    </row>
    <row r="446" spans="1:49">
      <c r="A446">
        <v>5611085180</v>
      </c>
      <c r="B446">
        <v>549</v>
      </c>
      <c r="C446" t="s">
        <v>3402</v>
      </c>
      <c r="D446">
        <v>5611085180</v>
      </c>
      <c r="E446" s="10">
        <v>1195658017906</v>
      </c>
      <c r="F446" s="8" t="s">
        <v>3403</v>
      </c>
      <c r="G446" s="7">
        <v>43797</v>
      </c>
      <c r="H446">
        <v>5</v>
      </c>
      <c r="I446" t="s">
        <v>73</v>
      </c>
      <c r="J446" t="s">
        <v>5441</v>
      </c>
      <c r="K446" t="s">
        <v>5440</v>
      </c>
      <c r="L446" t="s">
        <v>3406</v>
      </c>
      <c r="M446">
        <v>10</v>
      </c>
      <c r="R446">
        <v>0</v>
      </c>
      <c r="S446">
        <v>0</v>
      </c>
      <c r="T446">
        <v>0</v>
      </c>
      <c r="U446">
        <v>0</v>
      </c>
      <c r="V446">
        <v>3794</v>
      </c>
      <c r="W446">
        <v>0</v>
      </c>
      <c r="X446">
        <v>3</v>
      </c>
      <c r="Y446">
        <v>3</v>
      </c>
      <c r="Z446">
        <v>0</v>
      </c>
      <c r="AA446">
        <v>3125</v>
      </c>
      <c r="AB446">
        <v>0</v>
      </c>
      <c r="AC446">
        <v>-12</v>
      </c>
      <c r="AD446">
        <v>-5</v>
      </c>
      <c r="AE446">
        <v>0</v>
      </c>
      <c r="AF446">
        <v>603</v>
      </c>
      <c r="AG446">
        <v>-21</v>
      </c>
      <c r="AH446">
        <v>0</v>
      </c>
      <c r="AI446">
        <v>0</v>
      </c>
      <c r="AJ446">
        <v>0</v>
      </c>
      <c r="AK446">
        <v>0</v>
      </c>
      <c r="AL446">
        <v>10356</v>
      </c>
      <c r="AM446">
        <v>10351</v>
      </c>
      <c r="AN446">
        <v>10353</v>
      </c>
      <c r="AO446">
        <v>10353</v>
      </c>
      <c r="AP446">
        <v>10473</v>
      </c>
      <c r="AQ446">
        <v>12</v>
      </c>
      <c r="AR446" s="6" t="s">
        <v>74</v>
      </c>
      <c r="AS446" s="6"/>
      <c r="AT446" t="s">
        <v>3407</v>
      </c>
      <c r="AV446" s="6">
        <v>0</v>
      </c>
      <c r="AW446" s="6" t="s">
        <v>5957</v>
      </c>
    </row>
    <row r="447" spans="1:49">
      <c r="A447">
        <v>2124048263</v>
      </c>
      <c r="B447">
        <v>457</v>
      </c>
      <c r="C447" t="s">
        <v>2780</v>
      </c>
      <c r="D447">
        <v>2124048263</v>
      </c>
      <c r="E447" s="10">
        <v>1212100003147</v>
      </c>
      <c r="F447" s="8" t="s">
        <v>2781</v>
      </c>
      <c r="G447" s="7">
        <v>44299</v>
      </c>
      <c r="H447">
        <v>4</v>
      </c>
      <c r="I447" t="s">
        <v>73</v>
      </c>
      <c r="J447" t="s">
        <v>5443</v>
      </c>
      <c r="K447" t="s">
        <v>5442</v>
      </c>
      <c r="L447" t="s">
        <v>2784</v>
      </c>
      <c r="M447">
        <v>10</v>
      </c>
      <c r="R447">
        <v>0</v>
      </c>
      <c r="S447">
        <v>10384</v>
      </c>
      <c r="T447">
        <v>606</v>
      </c>
      <c r="U447">
        <v>725</v>
      </c>
      <c r="V447">
        <v>3554</v>
      </c>
      <c r="W447">
        <v>0</v>
      </c>
      <c r="X447">
        <v>388</v>
      </c>
      <c r="Y447">
        <v>609</v>
      </c>
      <c r="Z447">
        <v>605</v>
      </c>
      <c r="AA447">
        <v>1534</v>
      </c>
      <c r="AB447">
        <v>0</v>
      </c>
      <c r="AC447">
        <v>9996</v>
      </c>
      <c r="AD447">
        <v>-3</v>
      </c>
      <c r="AE447">
        <v>120</v>
      </c>
      <c r="AF447">
        <v>1845</v>
      </c>
      <c r="AG447">
        <v>0</v>
      </c>
      <c r="AH447">
        <v>0</v>
      </c>
      <c r="AI447">
        <v>2680</v>
      </c>
      <c r="AJ447">
        <v>2672</v>
      </c>
      <c r="AK447">
        <v>2372</v>
      </c>
      <c r="AL447">
        <v>0</v>
      </c>
      <c r="AM447">
        <v>10491</v>
      </c>
      <c r="AN447">
        <v>10418</v>
      </c>
      <c r="AO447">
        <v>10595</v>
      </c>
      <c r="AP447">
        <v>10604</v>
      </c>
      <c r="AQ447">
        <v>1759</v>
      </c>
      <c r="AR447" s="6">
        <v>0.34</v>
      </c>
      <c r="AS447" s="6" t="s">
        <v>52</v>
      </c>
      <c r="AT447" t="s">
        <v>2785</v>
      </c>
      <c r="AU447" t="s">
        <v>2786</v>
      </c>
      <c r="AV447" s="6">
        <v>0.89</v>
      </c>
      <c r="AW447" s="6" t="s">
        <v>5958</v>
      </c>
    </row>
    <row r="448" spans="1:49">
      <c r="A448">
        <v>3459011764</v>
      </c>
      <c r="B448">
        <v>402</v>
      </c>
      <c r="C448" t="s">
        <v>2313</v>
      </c>
      <c r="D448">
        <v>3459011764</v>
      </c>
      <c r="E448" s="10">
        <v>1143443023459</v>
      </c>
      <c r="F448" s="8" t="s">
        <v>2314</v>
      </c>
      <c r="G448" s="7">
        <v>41886</v>
      </c>
      <c r="H448">
        <v>10</v>
      </c>
      <c r="I448" t="s">
        <v>73</v>
      </c>
      <c r="J448" t="s">
        <v>5445</v>
      </c>
      <c r="K448" t="s">
        <v>5444</v>
      </c>
      <c r="L448" t="s">
        <v>2317</v>
      </c>
      <c r="M448">
        <v>20</v>
      </c>
      <c r="R448">
        <v>4567</v>
      </c>
      <c r="S448">
        <v>4665</v>
      </c>
      <c r="T448">
        <v>4676</v>
      </c>
      <c r="U448">
        <v>4159</v>
      </c>
      <c r="V448">
        <v>3534</v>
      </c>
      <c r="W448">
        <v>4765</v>
      </c>
      <c r="X448">
        <v>6338</v>
      </c>
      <c r="Y448">
        <v>7470</v>
      </c>
      <c r="Z448">
        <v>7013</v>
      </c>
      <c r="AA448">
        <v>5875</v>
      </c>
      <c r="AB448">
        <v>4765</v>
      </c>
      <c r="AC448">
        <v>-1721</v>
      </c>
      <c r="AD448">
        <v>-2873</v>
      </c>
      <c r="AE448">
        <v>-2895</v>
      </c>
      <c r="AF448">
        <v>-2590</v>
      </c>
      <c r="AG448">
        <v>0</v>
      </c>
      <c r="AH448">
        <v>30</v>
      </c>
      <c r="AI448">
        <v>12</v>
      </c>
      <c r="AJ448">
        <v>0</v>
      </c>
      <c r="AK448">
        <v>0</v>
      </c>
      <c r="AL448">
        <v>605</v>
      </c>
      <c r="AM448">
        <v>1349</v>
      </c>
      <c r="AN448">
        <v>3021</v>
      </c>
      <c r="AO448">
        <v>3063</v>
      </c>
      <c r="AP448">
        <v>3309</v>
      </c>
      <c r="AQ448">
        <v>27700</v>
      </c>
      <c r="AR448" s="6">
        <v>0.77</v>
      </c>
      <c r="AS448" s="6" t="s">
        <v>52</v>
      </c>
      <c r="AT448" t="s">
        <v>2318</v>
      </c>
      <c r="AU448" t="s">
        <v>2319</v>
      </c>
      <c r="AV448" s="6">
        <v>0</v>
      </c>
      <c r="AW448" s="6" t="s">
        <v>5959</v>
      </c>
    </row>
    <row r="449" spans="1:49">
      <c r="A449">
        <v>7203382407</v>
      </c>
      <c r="B449">
        <v>319</v>
      </c>
      <c r="C449" t="s">
        <v>1972</v>
      </c>
      <c r="D449">
        <v>7203382407</v>
      </c>
      <c r="E449" s="10">
        <v>1167232066110</v>
      </c>
      <c r="F449" s="8" t="s">
        <v>1973</v>
      </c>
      <c r="G449" s="7">
        <v>42495</v>
      </c>
      <c r="H449">
        <v>8</v>
      </c>
      <c r="I449" t="s">
        <v>73</v>
      </c>
      <c r="J449" t="s">
        <v>5447</v>
      </c>
      <c r="K449" t="s">
        <v>5446</v>
      </c>
      <c r="L449" t="s">
        <v>1976</v>
      </c>
      <c r="M449">
        <v>10</v>
      </c>
      <c r="R449">
        <v>26715</v>
      </c>
      <c r="S449">
        <v>30309</v>
      </c>
      <c r="T449">
        <v>57815</v>
      </c>
      <c r="U449">
        <v>11825</v>
      </c>
      <c r="V449">
        <v>3388</v>
      </c>
      <c r="W449">
        <v>16300</v>
      </c>
      <c r="X449">
        <v>23899</v>
      </c>
      <c r="Y449">
        <v>8607</v>
      </c>
      <c r="Z449">
        <v>10917</v>
      </c>
      <c r="AA449">
        <v>10154</v>
      </c>
      <c r="AB449">
        <v>16300</v>
      </c>
      <c r="AC449">
        <v>-11558</v>
      </c>
      <c r="AD449">
        <v>5467</v>
      </c>
      <c r="AE449">
        <v>-2181</v>
      </c>
      <c r="AF449">
        <v>-16736</v>
      </c>
      <c r="AG449">
        <v>92389</v>
      </c>
      <c r="AH449">
        <v>55998</v>
      </c>
      <c r="AI449">
        <v>33021</v>
      </c>
      <c r="AJ449">
        <v>21594</v>
      </c>
      <c r="AK449">
        <v>9394</v>
      </c>
      <c r="AL449">
        <v>73850</v>
      </c>
      <c r="AM449">
        <v>59384</v>
      </c>
      <c r="AN449">
        <v>49481</v>
      </c>
      <c r="AO449">
        <v>41102</v>
      </c>
      <c r="AP449">
        <v>16772</v>
      </c>
      <c r="AQ449">
        <v>0</v>
      </c>
      <c r="AR449" s="6">
        <v>0.13</v>
      </c>
      <c r="AS449" s="6" t="s">
        <v>52</v>
      </c>
      <c r="AT449" t="s">
        <v>1977</v>
      </c>
      <c r="AU449" t="s">
        <v>1978</v>
      </c>
      <c r="AV449" s="6">
        <v>0.1</v>
      </c>
      <c r="AW449" s="6" t="s">
        <v>5960</v>
      </c>
    </row>
    <row r="450" spans="1:49">
      <c r="A450">
        <v>7719492957</v>
      </c>
      <c r="B450">
        <v>359</v>
      </c>
      <c r="C450" t="s">
        <v>1766</v>
      </c>
      <c r="D450">
        <v>7719492957</v>
      </c>
      <c r="E450" s="10">
        <v>1197746379379</v>
      </c>
      <c r="F450" s="8" t="s">
        <v>1767</v>
      </c>
      <c r="G450" s="7">
        <v>43629</v>
      </c>
      <c r="H450">
        <v>5</v>
      </c>
      <c r="I450" t="s">
        <v>73</v>
      </c>
      <c r="J450" t="s">
        <v>5448</v>
      </c>
      <c r="K450" t="s">
        <v>5448</v>
      </c>
      <c r="L450" t="s">
        <v>1770</v>
      </c>
      <c r="M450">
        <v>10</v>
      </c>
      <c r="R450">
        <v>23633</v>
      </c>
      <c r="S450">
        <v>0</v>
      </c>
      <c r="T450">
        <v>0</v>
      </c>
      <c r="U450">
        <v>7742</v>
      </c>
      <c r="V450">
        <v>3376</v>
      </c>
      <c r="W450">
        <v>22665</v>
      </c>
      <c r="X450">
        <v>0</v>
      </c>
      <c r="Y450">
        <v>0</v>
      </c>
      <c r="Z450">
        <v>11678</v>
      </c>
      <c r="AA450">
        <v>13139</v>
      </c>
      <c r="AB450">
        <v>22665</v>
      </c>
      <c r="AC450">
        <v>0</v>
      </c>
      <c r="AD450">
        <v>0</v>
      </c>
      <c r="AE450">
        <v>1558</v>
      </c>
      <c r="AF450">
        <v>-6762</v>
      </c>
      <c r="AG450">
        <v>277</v>
      </c>
      <c r="AH450">
        <v>0</v>
      </c>
      <c r="AI450">
        <v>0</v>
      </c>
      <c r="AJ450">
        <v>21711</v>
      </c>
      <c r="AK450">
        <v>18901</v>
      </c>
      <c r="AL450">
        <v>20849</v>
      </c>
      <c r="AM450">
        <v>0</v>
      </c>
      <c r="AN450">
        <v>0</v>
      </c>
      <c r="AO450">
        <v>4182</v>
      </c>
      <c r="AP450">
        <v>5679</v>
      </c>
      <c r="AQ450">
        <v>0</v>
      </c>
      <c r="AR450" s="6">
        <v>0.14000000000000001</v>
      </c>
      <c r="AS450" s="6" t="s">
        <v>52</v>
      </c>
      <c r="AT450" t="s">
        <v>1771</v>
      </c>
      <c r="AU450" t="s">
        <v>1772</v>
      </c>
      <c r="AV450" s="6">
        <v>68.23</v>
      </c>
      <c r="AW450" s="6" t="s">
        <v>6070</v>
      </c>
    </row>
    <row r="451" spans="1:49">
      <c r="A451">
        <v>2721204357</v>
      </c>
      <c r="B451">
        <v>385</v>
      </c>
      <c r="C451" t="s">
        <v>1718</v>
      </c>
      <c r="D451">
        <v>2721204357</v>
      </c>
      <c r="E451" s="10">
        <v>1132721006681</v>
      </c>
      <c r="F451" s="8" t="s">
        <v>1719</v>
      </c>
      <c r="G451" s="7">
        <v>41554</v>
      </c>
      <c r="H451">
        <v>11</v>
      </c>
      <c r="I451" t="s">
        <v>73</v>
      </c>
      <c r="J451" t="s">
        <v>5449</v>
      </c>
      <c r="K451" t="s">
        <v>5449</v>
      </c>
      <c r="L451" t="s">
        <v>1720</v>
      </c>
      <c r="M451">
        <v>10</v>
      </c>
      <c r="R451">
        <v>3932</v>
      </c>
      <c r="S451">
        <v>3100</v>
      </c>
      <c r="T451">
        <v>3630</v>
      </c>
      <c r="U451">
        <v>5833</v>
      </c>
      <c r="V451">
        <v>3284</v>
      </c>
      <c r="W451">
        <v>3144</v>
      </c>
      <c r="X451">
        <v>538</v>
      </c>
      <c r="Y451">
        <v>1229</v>
      </c>
      <c r="Z451">
        <v>1910</v>
      </c>
      <c r="AA451">
        <v>1023</v>
      </c>
      <c r="AB451">
        <v>3144</v>
      </c>
      <c r="AC451">
        <v>2428</v>
      </c>
      <c r="AD451">
        <v>2236</v>
      </c>
      <c r="AE451">
        <v>3573</v>
      </c>
      <c r="AF451">
        <v>2064</v>
      </c>
      <c r="AG451">
        <v>11523</v>
      </c>
      <c r="AH451">
        <v>11523</v>
      </c>
      <c r="AI451">
        <v>11523</v>
      </c>
      <c r="AJ451">
        <v>11523</v>
      </c>
      <c r="AK451">
        <v>11523</v>
      </c>
      <c r="AL451">
        <v>4267</v>
      </c>
      <c r="AM451">
        <v>3961</v>
      </c>
      <c r="AN451">
        <v>3548</v>
      </c>
      <c r="AO451">
        <v>2180</v>
      </c>
      <c r="AP451">
        <v>1230</v>
      </c>
      <c r="AQ451">
        <v>0</v>
      </c>
      <c r="AR451" s="6">
        <v>0.84</v>
      </c>
      <c r="AS451" s="6" t="s">
        <v>52</v>
      </c>
      <c r="AT451" t="s">
        <v>1721</v>
      </c>
      <c r="AU451" t="s">
        <v>1722</v>
      </c>
      <c r="AV451" s="6">
        <v>1</v>
      </c>
      <c r="AW451" s="6" t="s">
        <v>5961</v>
      </c>
    </row>
    <row r="452" spans="1:49">
      <c r="A452">
        <v>4826108534</v>
      </c>
      <c r="B452">
        <v>401</v>
      </c>
      <c r="C452" t="s">
        <v>1829</v>
      </c>
      <c r="D452">
        <v>4826108534</v>
      </c>
      <c r="E452" s="10">
        <v>1154827015100</v>
      </c>
      <c r="F452" s="8" t="s">
        <v>1830</v>
      </c>
      <c r="G452" s="7">
        <v>42241</v>
      </c>
      <c r="H452">
        <v>9</v>
      </c>
      <c r="I452" t="s">
        <v>73</v>
      </c>
      <c r="J452" t="s">
        <v>5450</v>
      </c>
      <c r="K452" t="s">
        <v>5450</v>
      </c>
      <c r="L452" t="s">
        <v>1833</v>
      </c>
      <c r="M452">
        <v>10</v>
      </c>
      <c r="R452">
        <v>5712</v>
      </c>
      <c r="S452">
        <v>3390</v>
      </c>
      <c r="T452">
        <v>3030</v>
      </c>
      <c r="U452">
        <v>4287</v>
      </c>
      <c r="V452">
        <v>3044</v>
      </c>
      <c r="W452">
        <v>5286</v>
      </c>
      <c r="X452">
        <v>3253</v>
      </c>
      <c r="Y452">
        <v>2912</v>
      </c>
      <c r="Z452">
        <v>3819</v>
      </c>
      <c r="AA452">
        <v>3254</v>
      </c>
      <c r="AB452">
        <v>5286</v>
      </c>
      <c r="AC452">
        <v>71</v>
      </c>
      <c r="AD452">
        <v>81</v>
      </c>
      <c r="AE452">
        <v>413</v>
      </c>
      <c r="AF452">
        <v>-248</v>
      </c>
      <c r="AG452">
        <v>0</v>
      </c>
      <c r="AH452">
        <v>0</v>
      </c>
      <c r="AI452">
        <v>0</v>
      </c>
      <c r="AJ452">
        <v>0</v>
      </c>
      <c r="AK452">
        <v>0</v>
      </c>
      <c r="AL452">
        <v>64</v>
      </c>
      <c r="AM452">
        <v>90</v>
      </c>
      <c r="AN452">
        <v>92</v>
      </c>
      <c r="AO452">
        <v>395</v>
      </c>
      <c r="AP452">
        <v>1022</v>
      </c>
      <c r="AQ452">
        <v>0</v>
      </c>
      <c r="AR452" s="6">
        <v>0.53</v>
      </c>
      <c r="AS452" s="6" t="s">
        <v>52</v>
      </c>
      <c r="AT452" t="s">
        <v>1834</v>
      </c>
      <c r="AU452" t="s">
        <v>82</v>
      </c>
      <c r="AV452" s="6" t="s">
        <v>74</v>
      </c>
      <c r="AW452" s="6" t="s">
        <v>5962</v>
      </c>
    </row>
    <row r="453" spans="1:49">
      <c r="A453">
        <v>7811001255</v>
      </c>
      <c r="B453">
        <v>419</v>
      </c>
      <c r="C453" t="s">
        <v>1437</v>
      </c>
      <c r="D453">
        <v>7811001255</v>
      </c>
      <c r="E453" s="10">
        <v>1147847545702</v>
      </c>
      <c r="F453" s="8" t="s">
        <v>1438</v>
      </c>
      <c r="G453" s="7">
        <v>41995</v>
      </c>
      <c r="H453">
        <v>10</v>
      </c>
      <c r="I453" t="s">
        <v>73</v>
      </c>
      <c r="J453" t="s">
        <v>5452</v>
      </c>
      <c r="K453" t="s">
        <v>5451</v>
      </c>
      <c r="L453" t="s">
        <v>1441</v>
      </c>
      <c r="M453">
        <v>500</v>
      </c>
      <c r="R453">
        <v>6667</v>
      </c>
      <c r="S453">
        <v>7353</v>
      </c>
      <c r="T453">
        <v>4609</v>
      </c>
      <c r="U453">
        <v>2908</v>
      </c>
      <c r="V453">
        <v>2854</v>
      </c>
      <c r="W453">
        <v>5870</v>
      </c>
      <c r="X453">
        <v>5000</v>
      </c>
      <c r="Y453">
        <v>3560</v>
      </c>
      <c r="Z453">
        <v>2772</v>
      </c>
      <c r="AA453">
        <v>2616</v>
      </c>
      <c r="AB453">
        <v>5870</v>
      </c>
      <c r="AC453">
        <v>2188</v>
      </c>
      <c r="AD453">
        <v>976</v>
      </c>
      <c r="AE453">
        <v>107</v>
      </c>
      <c r="AF453">
        <v>204</v>
      </c>
      <c r="AG453">
        <v>210</v>
      </c>
      <c r="AH453">
        <v>518</v>
      </c>
      <c r="AI453">
        <v>598</v>
      </c>
      <c r="AJ453">
        <v>443</v>
      </c>
      <c r="AK453">
        <v>483</v>
      </c>
      <c r="AL453">
        <v>43317</v>
      </c>
      <c r="AM453">
        <v>43178</v>
      </c>
      <c r="AN453">
        <v>45995</v>
      </c>
      <c r="AO453">
        <v>46095</v>
      </c>
      <c r="AP453">
        <v>68298</v>
      </c>
      <c r="AQ453">
        <v>0</v>
      </c>
      <c r="AR453" s="6">
        <v>0.43</v>
      </c>
      <c r="AS453" s="6" t="s">
        <v>52</v>
      </c>
      <c r="AT453" t="s">
        <v>1442</v>
      </c>
      <c r="AU453" t="s">
        <v>1443</v>
      </c>
      <c r="AV453" s="6">
        <v>2.2999999999999998</v>
      </c>
      <c r="AW453" s="6" t="s">
        <v>5963</v>
      </c>
    </row>
    <row r="454" spans="1:49">
      <c r="A454">
        <v>7723908284</v>
      </c>
      <c r="B454">
        <v>397</v>
      </c>
      <c r="C454" t="s">
        <v>770</v>
      </c>
      <c r="D454">
        <v>7723908284</v>
      </c>
      <c r="E454" s="10">
        <v>1147746529600</v>
      </c>
      <c r="F454" s="8" t="s">
        <v>771</v>
      </c>
      <c r="G454" s="7">
        <v>41767</v>
      </c>
      <c r="H454">
        <v>10</v>
      </c>
      <c r="I454" t="s">
        <v>73</v>
      </c>
      <c r="J454" t="s">
        <v>5454</v>
      </c>
      <c r="K454" t="s">
        <v>5453</v>
      </c>
      <c r="L454" t="s">
        <v>774</v>
      </c>
      <c r="M454">
        <v>20</v>
      </c>
      <c r="R454">
        <v>6592</v>
      </c>
      <c r="S454">
        <v>5345</v>
      </c>
      <c r="T454">
        <v>3629</v>
      </c>
      <c r="U454">
        <v>4387</v>
      </c>
      <c r="V454">
        <v>2731</v>
      </c>
      <c r="W454">
        <v>6570</v>
      </c>
      <c r="X454">
        <v>5884</v>
      </c>
      <c r="Y454">
        <v>3716</v>
      </c>
      <c r="Z454">
        <v>4390</v>
      </c>
      <c r="AA454">
        <v>2731</v>
      </c>
      <c r="AB454">
        <v>6570</v>
      </c>
      <c r="AC454">
        <v>-539</v>
      </c>
      <c r="AD454">
        <v>-87</v>
      </c>
      <c r="AE454">
        <v>-3</v>
      </c>
      <c r="AF454">
        <v>0</v>
      </c>
      <c r="AG454">
        <v>0</v>
      </c>
      <c r="AH454">
        <v>0</v>
      </c>
      <c r="AI454">
        <v>0</v>
      </c>
      <c r="AJ454">
        <v>0</v>
      </c>
      <c r="AK454">
        <v>0</v>
      </c>
      <c r="AL454">
        <v>431134</v>
      </c>
      <c r="AM454">
        <v>379405</v>
      </c>
      <c r="AN454">
        <v>386328</v>
      </c>
      <c r="AO454">
        <v>390509</v>
      </c>
      <c r="AP454">
        <v>391440</v>
      </c>
      <c r="AQ454">
        <v>0</v>
      </c>
      <c r="AR454" s="6">
        <v>0.41</v>
      </c>
      <c r="AS454" s="6" t="s">
        <v>52</v>
      </c>
      <c r="AT454" t="s">
        <v>775</v>
      </c>
      <c r="AU454" t="s">
        <v>776</v>
      </c>
      <c r="AV454" s="6" t="s">
        <v>74</v>
      </c>
      <c r="AW454" s="6" t="s">
        <v>5964</v>
      </c>
    </row>
    <row r="455" spans="1:49">
      <c r="A455">
        <v>1435346165</v>
      </c>
      <c r="B455">
        <v>341</v>
      </c>
      <c r="C455" t="s">
        <v>2465</v>
      </c>
      <c r="D455">
        <v>1435346165</v>
      </c>
      <c r="E455" s="10">
        <v>1191447013229</v>
      </c>
      <c r="F455" s="8" t="s">
        <v>2466</v>
      </c>
      <c r="G455" s="7">
        <v>43742</v>
      </c>
      <c r="H455">
        <v>5</v>
      </c>
      <c r="I455" t="s">
        <v>73</v>
      </c>
      <c r="J455" t="s">
        <v>5456</v>
      </c>
      <c r="K455" t="s">
        <v>5455</v>
      </c>
      <c r="L455" t="s">
        <v>2469</v>
      </c>
      <c r="M455">
        <v>10000</v>
      </c>
      <c r="R455">
        <v>225</v>
      </c>
      <c r="S455">
        <v>889</v>
      </c>
      <c r="T455">
        <v>11230</v>
      </c>
      <c r="U455">
        <v>6835</v>
      </c>
      <c r="V455">
        <v>2707</v>
      </c>
      <c r="W455">
        <v>213</v>
      </c>
      <c r="X455">
        <v>861</v>
      </c>
      <c r="Y455">
        <v>10410</v>
      </c>
      <c r="Z455">
        <v>2934</v>
      </c>
      <c r="AA455">
        <v>2117</v>
      </c>
      <c r="AB455">
        <v>213</v>
      </c>
      <c r="AC455">
        <v>28</v>
      </c>
      <c r="AD455">
        <v>402</v>
      </c>
      <c r="AE455">
        <v>3327</v>
      </c>
      <c r="AF455">
        <v>86</v>
      </c>
      <c r="AG455">
        <v>5800</v>
      </c>
      <c r="AH455">
        <v>0</v>
      </c>
      <c r="AI455">
        <v>0</v>
      </c>
      <c r="AJ455">
        <v>0</v>
      </c>
      <c r="AK455">
        <v>0</v>
      </c>
      <c r="AL455">
        <v>706</v>
      </c>
      <c r="AM455">
        <v>7624</v>
      </c>
      <c r="AN455">
        <v>14069</v>
      </c>
      <c r="AO455">
        <v>22980</v>
      </c>
      <c r="AP455">
        <v>24008</v>
      </c>
      <c r="AQ455">
        <v>11395</v>
      </c>
      <c r="AR455" s="6">
        <v>12.03</v>
      </c>
      <c r="AS455" s="6" t="s">
        <v>52</v>
      </c>
      <c r="AT455" t="s">
        <v>2470</v>
      </c>
      <c r="AU455" t="s">
        <v>2471</v>
      </c>
      <c r="AV455" s="6">
        <v>0</v>
      </c>
      <c r="AW455" s="6" t="s">
        <v>5965</v>
      </c>
    </row>
    <row r="456" spans="1:49">
      <c r="A456">
        <v>7716956819</v>
      </c>
      <c r="B456">
        <v>317</v>
      </c>
      <c r="C456" t="s">
        <v>2828</v>
      </c>
      <c r="D456">
        <v>7716956819</v>
      </c>
      <c r="E456" s="10">
        <v>1217700226061</v>
      </c>
      <c r="F456" s="8" t="s">
        <v>2829</v>
      </c>
      <c r="G456" s="7">
        <v>44329</v>
      </c>
      <c r="H456">
        <v>3</v>
      </c>
      <c r="I456" t="s">
        <v>73</v>
      </c>
      <c r="J456" t="s">
        <v>5457</v>
      </c>
      <c r="K456" t="s">
        <v>5457</v>
      </c>
      <c r="L456" t="s">
        <v>2832</v>
      </c>
      <c r="M456">
        <v>10106</v>
      </c>
      <c r="R456">
        <v>0</v>
      </c>
      <c r="S456">
        <v>535</v>
      </c>
      <c r="T456">
        <v>549</v>
      </c>
      <c r="U456">
        <v>11841</v>
      </c>
      <c r="V456">
        <v>2704</v>
      </c>
      <c r="W456">
        <v>0</v>
      </c>
      <c r="X456">
        <v>324</v>
      </c>
      <c r="Y456">
        <v>627</v>
      </c>
      <c r="Z456">
        <v>7741</v>
      </c>
      <c r="AA456">
        <v>2220</v>
      </c>
      <c r="AB456">
        <v>0</v>
      </c>
      <c r="AC456">
        <v>79</v>
      </c>
      <c r="AD456">
        <v>-98</v>
      </c>
      <c r="AE456">
        <v>3751</v>
      </c>
      <c r="AF456">
        <v>394</v>
      </c>
      <c r="AG456">
        <v>0</v>
      </c>
      <c r="AH456">
        <v>0</v>
      </c>
      <c r="AI456">
        <v>0</v>
      </c>
      <c r="AJ456">
        <v>0</v>
      </c>
      <c r="AK456">
        <v>0</v>
      </c>
      <c r="AL456">
        <v>0</v>
      </c>
      <c r="AM456">
        <v>89</v>
      </c>
      <c r="AN456">
        <v>1</v>
      </c>
      <c r="AO456">
        <v>238</v>
      </c>
      <c r="AP456">
        <v>238</v>
      </c>
      <c r="AQ456">
        <v>615</v>
      </c>
      <c r="AR456" s="6">
        <v>5.05</v>
      </c>
      <c r="AS456" s="6" t="s">
        <v>45</v>
      </c>
      <c r="AT456" t="s">
        <v>2833</v>
      </c>
      <c r="AU456" t="s">
        <v>2834</v>
      </c>
      <c r="AV456" s="6" t="s">
        <v>74</v>
      </c>
      <c r="AW456" s="6" t="s">
        <v>6064</v>
      </c>
    </row>
    <row r="457" spans="1:49">
      <c r="A457">
        <v>6671071890</v>
      </c>
      <c r="B457">
        <v>412</v>
      </c>
      <c r="C457" t="s">
        <v>1545</v>
      </c>
      <c r="D457">
        <v>6671071890</v>
      </c>
      <c r="E457" s="10">
        <v>1176658038700</v>
      </c>
      <c r="F457" s="8" t="s">
        <v>1546</v>
      </c>
      <c r="G457" s="7">
        <v>42839</v>
      </c>
      <c r="H457">
        <v>8</v>
      </c>
      <c r="I457" t="s">
        <v>73</v>
      </c>
      <c r="J457" t="s">
        <v>5458</v>
      </c>
      <c r="K457" t="s">
        <v>5458</v>
      </c>
      <c r="L457" t="s">
        <v>1549</v>
      </c>
      <c r="M457">
        <v>100</v>
      </c>
      <c r="R457">
        <v>315</v>
      </c>
      <c r="S457">
        <v>12561</v>
      </c>
      <c r="T457">
        <v>2512</v>
      </c>
      <c r="U457">
        <v>3449</v>
      </c>
      <c r="V457">
        <v>2641</v>
      </c>
      <c r="W457">
        <v>397</v>
      </c>
      <c r="X457">
        <v>15029</v>
      </c>
      <c r="Y457">
        <v>340</v>
      </c>
      <c r="Z457">
        <v>81</v>
      </c>
      <c r="AA457">
        <v>4497</v>
      </c>
      <c r="AB457">
        <v>397</v>
      </c>
      <c r="AC457">
        <v>-2568</v>
      </c>
      <c r="AD457">
        <v>2047</v>
      </c>
      <c r="AE457">
        <v>1895</v>
      </c>
      <c r="AF457">
        <v>-2537</v>
      </c>
      <c r="AG457">
        <v>1194</v>
      </c>
      <c r="AH457">
        <v>1648</v>
      </c>
      <c r="AI457">
        <v>3566</v>
      </c>
      <c r="AJ457">
        <v>7155</v>
      </c>
      <c r="AK457">
        <v>9560</v>
      </c>
      <c r="AL457">
        <v>187</v>
      </c>
      <c r="AM457">
        <v>661</v>
      </c>
      <c r="AN457">
        <v>279</v>
      </c>
      <c r="AO457">
        <v>3222</v>
      </c>
      <c r="AP457">
        <v>25</v>
      </c>
      <c r="AQ457">
        <v>6780</v>
      </c>
      <c r="AR457" s="6">
        <v>8.3800000000000008</v>
      </c>
      <c r="AS457" s="6" t="s">
        <v>52</v>
      </c>
      <c r="AT457" t="s">
        <v>1550</v>
      </c>
      <c r="AU457" t="s">
        <v>82</v>
      </c>
      <c r="AV457" s="6">
        <v>8.01</v>
      </c>
      <c r="AW457" s="6" t="s">
        <v>5966</v>
      </c>
    </row>
    <row r="458" spans="1:49">
      <c r="A458">
        <v>6449105426</v>
      </c>
      <c r="B458">
        <v>468</v>
      </c>
      <c r="C458" t="s">
        <v>3324</v>
      </c>
      <c r="D458">
        <v>6449105426</v>
      </c>
      <c r="E458" s="10">
        <v>123640000335</v>
      </c>
      <c r="F458" s="8" t="s">
        <v>3325</v>
      </c>
      <c r="G458" s="7">
        <v>45048</v>
      </c>
      <c r="H458">
        <v>1</v>
      </c>
      <c r="I458" t="s">
        <v>73</v>
      </c>
      <c r="J458" t="s">
        <v>5460</v>
      </c>
      <c r="K458" t="s">
        <v>5459</v>
      </c>
      <c r="L458" t="s">
        <v>3328</v>
      </c>
      <c r="M458">
        <v>10</v>
      </c>
      <c r="R458">
        <v>0</v>
      </c>
      <c r="S458">
        <v>0</v>
      </c>
      <c r="T458">
        <v>0</v>
      </c>
      <c r="U458">
        <v>870</v>
      </c>
      <c r="V458">
        <v>2561</v>
      </c>
      <c r="W458">
        <v>0</v>
      </c>
      <c r="X458">
        <v>0</v>
      </c>
      <c r="Y458">
        <v>0</v>
      </c>
      <c r="Z458">
        <v>870</v>
      </c>
      <c r="AA458">
        <v>1835</v>
      </c>
      <c r="AB458">
        <v>0</v>
      </c>
      <c r="AC458">
        <v>0</v>
      </c>
      <c r="AD458">
        <v>0</v>
      </c>
      <c r="AE458">
        <v>0</v>
      </c>
      <c r="AF458">
        <v>649</v>
      </c>
      <c r="AG458">
        <v>0</v>
      </c>
      <c r="AH458">
        <v>0</v>
      </c>
      <c r="AI458">
        <v>0</v>
      </c>
      <c r="AJ458">
        <v>2451</v>
      </c>
      <c r="AK458">
        <v>2451</v>
      </c>
      <c r="AL458">
        <v>0</v>
      </c>
      <c r="AM458">
        <v>0</v>
      </c>
      <c r="AN458">
        <v>0</v>
      </c>
      <c r="AO458">
        <v>8433</v>
      </c>
      <c r="AP458">
        <v>8381</v>
      </c>
      <c r="AQ458">
        <v>350</v>
      </c>
      <c r="AR458" s="6">
        <v>2.94</v>
      </c>
      <c r="AS458" s="6" t="s">
        <v>52</v>
      </c>
      <c r="AT458" t="s">
        <v>3329</v>
      </c>
      <c r="AU458" t="s">
        <v>3330</v>
      </c>
      <c r="AV458" s="6">
        <v>1</v>
      </c>
      <c r="AW458" s="6" t="s">
        <v>5967</v>
      </c>
    </row>
    <row r="459" spans="1:49">
      <c r="A459">
        <v>9703030100</v>
      </c>
      <c r="B459">
        <v>392</v>
      </c>
      <c r="C459" t="s">
        <v>2551</v>
      </c>
      <c r="D459">
        <v>9703030100</v>
      </c>
      <c r="E459" s="10">
        <v>1217700134860</v>
      </c>
      <c r="F459" s="8" t="s">
        <v>2552</v>
      </c>
      <c r="G459" s="7">
        <v>44279</v>
      </c>
      <c r="H459">
        <v>4</v>
      </c>
      <c r="I459" t="s">
        <v>73</v>
      </c>
      <c r="J459" t="s">
        <v>5508</v>
      </c>
      <c r="K459" t="s">
        <v>5507</v>
      </c>
      <c r="L459" t="s">
        <v>2555</v>
      </c>
      <c r="M459">
        <v>10000</v>
      </c>
      <c r="R459">
        <v>0</v>
      </c>
      <c r="S459">
        <v>1144</v>
      </c>
      <c r="T459">
        <v>9667</v>
      </c>
      <c r="U459">
        <v>949</v>
      </c>
      <c r="V459">
        <v>2467</v>
      </c>
      <c r="W459">
        <v>0</v>
      </c>
      <c r="X459">
        <v>1233</v>
      </c>
      <c r="Y459">
        <v>7202</v>
      </c>
      <c r="Z459">
        <v>1941</v>
      </c>
      <c r="AA459">
        <v>1681</v>
      </c>
      <c r="AB459">
        <v>0</v>
      </c>
      <c r="AC459">
        <v>-101</v>
      </c>
      <c r="AD459">
        <v>2390</v>
      </c>
      <c r="AE459">
        <v>-1001</v>
      </c>
      <c r="AF459">
        <v>777</v>
      </c>
      <c r="AG459">
        <v>0</v>
      </c>
      <c r="AH459">
        <v>42274</v>
      </c>
      <c r="AI459">
        <v>48061</v>
      </c>
      <c r="AJ459">
        <v>0</v>
      </c>
      <c r="AK459">
        <v>0</v>
      </c>
      <c r="AL459">
        <v>0</v>
      </c>
      <c r="AM459">
        <v>200</v>
      </c>
      <c r="AN459">
        <v>24</v>
      </c>
      <c r="AO459">
        <v>46281</v>
      </c>
      <c r="AP459">
        <v>46281</v>
      </c>
      <c r="AQ459">
        <v>32782</v>
      </c>
      <c r="AR459" s="6">
        <v>2.16</v>
      </c>
      <c r="AS459" s="6" t="s">
        <v>52</v>
      </c>
      <c r="AT459" t="s">
        <v>2556</v>
      </c>
      <c r="AU459" t="s">
        <v>2557</v>
      </c>
      <c r="AV459" s="6">
        <v>0</v>
      </c>
      <c r="AW459" s="6" t="s">
        <v>6076</v>
      </c>
    </row>
    <row r="460" spans="1:49">
      <c r="A460">
        <v>5032353255</v>
      </c>
      <c r="B460">
        <v>515</v>
      </c>
      <c r="C460" t="s">
        <v>3235</v>
      </c>
      <c r="D460">
        <v>5032353255</v>
      </c>
      <c r="E460" s="10">
        <v>1235000017482</v>
      </c>
      <c r="F460" s="8" t="s">
        <v>3236</v>
      </c>
      <c r="G460" s="7">
        <v>44971</v>
      </c>
      <c r="H460">
        <v>2</v>
      </c>
      <c r="I460" t="s">
        <v>73</v>
      </c>
      <c r="J460" t="s">
        <v>5461</v>
      </c>
      <c r="K460" t="s">
        <v>5461</v>
      </c>
      <c r="L460" t="s">
        <v>3239</v>
      </c>
      <c r="M460">
        <v>12000</v>
      </c>
      <c r="R460">
        <v>0</v>
      </c>
      <c r="S460">
        <v>0</v>
      </c>
      <c r="T460">
        <v>0</v>
      </c>
      <c r="U460">
        <v>570</v>
      </c>
      <c r="V460">
        <v>2291</v>
      </c>
      <c r="W460">
        <v>0</v>
      </c>
      <c r="X460">
        <v>0</v>
      </c>
      <c r="Y460">
        <v>0</v>
      </c>
      <c r="Z460">
        <v>1077</v>
      </c>
      <c r="AA460">
        <v>3590</v>
      </c>
      <c r="AB460">
        <v>0</v>
      </c>
      <c r="AC460">
        <v>0</v>
      </c>
      <c r="AD460">
        <v>0</v>
      </c>
      <c r="AE460">
        <v>-507</v>
      </c>
      <c r="AF460">
        <v>-1299</v>
      </c>
      <c r="AG460">
        <v>0</v>
      </c>
      <c r="AH460">
        <v>0</v>
      </c>
      <c r="AI460">
        <v>0</v>
      </c>
      <c r="AJ460">
        <v>0</v>
      </c>
      <c r="AK460">
        <v>0</v>
      </c>
      <c r="AL460">
        <v>0</v>
      </c>
      <c r="AM460">
        <v>0</v>
      </c>
      <c r="AN460">
        <v>0</v>
      </c>
      <c r="AO460">
        <v>11647</v>
      </c>
      <c r="AP460">
        <v>10107</v>
      </c>
      <c r="AQ460">
        <v>0</v>
      </c>
      <c r="AR460" s="6">
        <v>4.0199999999999996</v>
      </c>
      <c r="AS460" s="6" t="s">
        <v>52</v>
      </c>
      <c r="AT460" t="s">
        <v>3240</v>
      </c>
      <c r="AU460" t="s">
        <v>3241</v>
      </c>
      <c r="AV460" s="6" t="s">
        <v>74</v>
      </c>
      <c r="AW460" s="6" t="s">
        <v>5968</v>
      </c>
    </row>
    <row r="461" spans="1:49">
      <c r="A461">
        <v>7751268808</v>
      </c>
      <c r="B461">
        <v>531</v>
      </c>
      <c r="C461" t="s">
        <v>3524</v>
      </c>
      <c r="D461">
        <v>7751268808</v>
      </c>
      <c r="E461" s="10">
        <v>1237700637217</v>
      </c>
      <c r="F461" s="8" t="s">
        <v>3525</v>
      </c>
      <c r="G461" s="7">
        <v>45195</v>
      </c>
      <c r="H461">
        <v>1</v>
      </c>
      <c r="I461" t="s">
        <v>73</v>
      </c>
      <c r="J461" t="s">
        <v>5462</v>
      </c>
      <c r="K461" t="s">
        <v>5462</v>
      </c>
      <c r="L461" t="s">
        <v>3528</v>
      </c>
      <c r="M461">
        <v>10000</v>
      </c>
      <c r="R461">
        <v>0</v>
      </c>
      <c r="S461">
        <v>0</v>
      </c>
      <c r="T461">
        <v>0</v>
      </c>
      <c r="U461">
        <v>74996</v>
      </c>
      <c r="V461">
        <v>2139</v>
      </c>
      <c r="W461">
        <v>0</v>
      </c>
      <c r="X461">
        <v>0</v>
      </c>
      <c r="Y461">
        <v>0</v>
      </c>
      <c r="Z461">
        <v>24</v>
      </c>
      <c r="AA461">
        <v>7146</v>
      </c>
      <c r="AB461">
        <v>0</v>
      </c>
      <c r="AC461">
        <v>0</v>
      </c>
      <c r="AD461">
        <v>0</v>
      </c>
      <c r="AE461">
        <v>74938</v>
      </c>
      <c r="AF461">
        <v>-5308</v>
      </c>
      <c r="AG461">
        <v>0</v>
      </c>
      <c r="AH461">
        <v>0</v>
      </c>
      <c r="AI461">
        <v>0</v>
      </c>
      <c r="AJ461">
        <v>0</v>
      </c>
      <c r="AK461">
        <v>0</v>
      </c>
      <c r="AL461">
        <v>0</v>
      </c>
      <c r="AM461">
        <v>0</v>
      </c>
      <c r="AN461">
        <v>0</v>
      </c>
      <c r="AO461">
        <v>84666</v>
      </c>
      <c r="AP461">
        <v>105402</v>
      </c>
      <c r="AQ461">
        <v>6046</v>
      </c>
      <c r="AR461" s="6">
        <v>0.03</v>
      </c>
      <c r="AS461" s="6" t="s">
        <v>52</v>
      </c>
      <c r="AT461" t="s">
        <v>3529</v>
      </c>
      <c r="AU461" t="s">
        <v>3530</v>
      </c>
      <c r="AV461" s="6" t="s">
        <v>74</v>
      </c>
      <c r="AW461" s="6" t="s">
        <v>5969</v>
      </c>
    </row>
    <row r="462" spans="1:49">
      <c r="A462">
        <v>2462226285</v>
      </c>
      <c r="B462">
        <v>381</v>
      </c>
      <c r="C462" t="s">
        <v>559</v>
      </c>
      <c r="D462">
        <v>2462226285</v>
      </c>
      <c r="E462" s="10">
        <v>1132468028912</v>
      </c>
      <c r="F462" s="8" t="s">
        <v>560</v>
      </c>
      <c r="G462" s="7">
        <v>41414</v>
      </c>
      <c r="H462">
        <v>11</v>
      </c>
      <c r="I462" t="s">
        <v>73</v>
      </c>
      <c r="J462" t="s">
        <v>5464</v>
      </c>
      <c r="K462" t="s">
        <v>5463</v>
      </c>
      <c r="L462" t="s">
        <v>563</v>
      </c>
      <c r="M462">
        <v>10</v>
      </c>
      <c r="R462">
        <v>8739</v>
      </c>
      <c r="S462">
        <v>5858</v>
      </c>
      <c r="T462">
        <v>4901</v>
      </c>
      <c r="U462">
        <v>6266</v>
      </c>
      <c r="V462">
        <v>2103</v>
      </c>
      <c r="W462">
        <v>7653</v>
      </c>
      <c r="X462">
        <v>2974</v>
      </c>
      <c r="Y462">
        <v>2636</v>
      </c>
      <c r="Z462">
        <v>3537</v>
      </c>
      <c r="AA462">
        <v>2050</v>
      </c>
      <c r="AB462">
        <v>7653</v>
      </c>
      <c r="AC462">
        <v>2562</v>
      </c>
      <c r="AD462">
        <v>2012</v>
      </c>
      <c r="AE462">
        <v>2460</v>
      </c>
      <c r="AF462">
        <v>-40</v>
      </c>
      <c r="AG462">
        <v>0</v>
      </c>
      <c r="AH462">
        <v>0</v>
      </c>
      <c r="AI462">
        <v>0</v>
      </c>
      <c r="AJ462">
        <v>0</v>
      </c>
      <c r="AK462">
        <v>0</v>
      </c>
      <c r="AL462">
        <v>37696</v>
      </c>
      <c r="AM462">
        <v>38160</v>
      </c>
      <c r="AN462">
        <v>37981</v>
      </c>
      <c r="AO462">
        <v>39414</v>
      </c>
      <c r="AP462">
        <v>37823</v>
      </c>
      <c r="AQ462">
        <v>18146</v>
      </c>
      <c r="AR462" s="6">
        <v>0.24</v>
      </c>
      <c r="AS462" s="6" t="s">
        <v>52</v>
      </c>
      <c r="AT462" t="s">
        <v>564</v>
      </c>
      <c r="AU462" t="s">
        <v>565</v>
      </c>
      <c r="AV462" s="6" t="s">
        <v>74</v>
      </c>
      <c r="AW462" s="6" t="s">
        <v>5970</v>
      </c>
    </row>
    <row r="463" spans="1:49">
      <c r="A463">
        <v>1659216290</v>
      </c>
      <c r="B463">
        <v>550</v>
      </c>
      <c r="C463" t="s">
        <v>3584</v>
      </c>
      <c r="D463">
        <v>1659216290</v>
      </c>
      <c r="E463" s="10">
        <v>1211600047064</v>
      </c>
      <c r="F463" s="8" t="s">
        <v>3585</v>
      </c>
      <c r="G463" s="7">
        <v>44377</v>
      </c>
      <c r="H463">
        <v>3</v>
      </c>
      <c r="I463" t="s">
        <v>73</v>
      </c>
      <c r="J463" t="s">
        <v>5465</v>
      </c>
      <c r="K463" t="s">
        <v>5465</v>
      </c>
      <c r="L463" t="s">
        <v>3588</v>
      </c>
      <c r="M463">
        <v>28611.332999999999</v>
      </c>
      <c r="R463">
        <v>0</v>
      </c>
      <c r="S463">
        <v>1499</v>
      </c>
      <c r="T463">
        <v>14</v>
      </c>
      <c r="U463">
        <v>3659</v>
      </c>
      <c r="V463">
        <v>2077</v>
      </c>
      <c r="W463">
        <v>0</v>
      </c>
      <c r="X463">
        <v>850</v>
      </c>
      <c r="Y463">
        <v>54</v>
      </c>
      <c r="Z463">
        <v>3240</v>
      </c>
      <c r="AA463">
        <v>1890</v>
      </c>
      <c r="AB463">
        <v>0</v>
      </c>
      <c r="AC463">
        <v>599</v>
      </c>
      <c r="AD463">
        <v>-52</v>
      </c>
      <c r="AE463">
        <v>89</v>
      </c>
      <c r="AF463">
        <v>-138</v>
      </c>
      <c r="AG463">
        <v>0</v>
      </c>
      <c r="AH463">
        <v>937</v>
      </c>
      <c r="AI463">
        <v>755</v>
      </c>
      <c r="AJ463">
        <v>755</v>
      </c>
      <c r="AK463">
        <v>797</v>
      </c>
      <c r="AL463">
        <v>0</v>
      </c>
      <c r="AM463">
        <v>158</v>
      </c>
      <c r="AN463">
        <v>13812</v>
      </c>
      <c r="AO463">
        <v>20650</v>
      </c>
      <c r="AP463">
        <v>27750</v>
      </c>
      <c r="AQ463">
        <v>1691</v>
      </c>
      <c r="AR463" s="6">
        <v>1.39</v>
      </c>
      <c r="AS463" s="6"/>
      <c r="AT463" t="s">
        <v>3589</v>
      </c>
      <c r="AV463" s="6">
        <v>0.85</v>
      </c>
      <c r="AW463" s="6" t="s">
        <v>5971</v>
      </c>
    </row>
    <row r="464" spans="1:49">
      <c r="A464">
        <v>9726023244</v>
      </c>
      <c r="B464">
        <v>289</v>
      </c>
      <c r="C464" t="s">
        <v>3345</v>
      </c>
      <c r="D464">
        <v>9726023244</v>
      </c>
      <c r="E464" s="10">
        <v>1227700624491</v>
      </c>
      <c r="F464" s="8" t="s">
        <v>3346</v>
      </c>
      <c r="G464" s="7">
        <v>44834</v>
      </c>
      <c r="H464">
        <v>2</v>
      </c>
      <c r="I464" t="s">
        <v>73</v>
      </c>
      <c r="J464" t="s">
        <v>74</v>
      </c>
      <c r="K464" t="s">
        <v>5466</v>
      </c>
      <c r="L464" t="s">
        <v>3348</v>
      </c>
      <c r="M464">
        <v>100</v>
      </c>
      <c r="R464">
        <v>0</v>
      </c>
      <c r="S464">
        <v>0</v>
      </c>
      <c r="T464">
        <v>0</v>
      </c>
      <c r="U464">
        <v>16531</v>
      </c>
      <c r="V464">
        <v>2033</v>
      </c>
      <c r="W464">
        <v>0</v>
      </c>
      <c r="X464">
        <v>0</v>
      </c>
      <c r="Y464">
        <v>246</v>
      </c>
      <c r="Z464">
        <v>16245</v>
      </c>
      <c r="AA464">
        <v>1954</v>
      </c>
      <c r="AB464">
        <v>0</v>
      </c>
      <c r="AC464">
        <v>0</v>
      </c>
      <c r="AD464">
        <v>-247</v>
      </c>
      <c r="AE464">
        <v>149</v>
      </c>
      <c r="AF464">
        <v>9</v>
      </c>
      <c r="AG464">
        <v>0</v>
      </c>
      <c r="AH464">
        <v>0</v>
      </c>
      <c r="AI464">
        <v>0</v>
      </c>
      <c r="AJ464">
        <v>0</v>
      </c>
      <c r="AK464">
        <v>0</v>
      </c>
      <c r="AL464">
        <v>0</v>
      </c>
      <c r="AM464">
        <v>0</v>
      </c>
      <c r="AN464">
        <v>4417358</v>
      </c>
      <c r="AO464">
        <v>10896</v>
      </c>
      <c r="AP464">
        <v>10486</v>
      </c>
      <c r="AQ464">
        <v>1390</v>
      </c>
      <c r="AR464" s="6">
        <v>0.12</v>
      </c>
      <c r="AS464" s="6" t="s">
        <v>52</v>
      </c>
      <c r="AT464" t="s">
        <v>3349</v>
      </c>
      <c r="AU464" t="s">
        <v>3350</v>
      </c>
      <c r="AV464" s="6" t="s">
        <v>74</v>
      </c>
      <c r="AW464" s="6" t="s">
        <v>5972</v>
      </c>
    </row>
    <row r="465" spans="1:49">
      <c r="A465">
        <v>2312287049</v>
      </c>
      <c r="B465">
        <v>443</v>
      </c>
      <c r="C465" t="s">
        <v>2856</v>
      </c>
      <c r="D465">
        <v>2312287049</v>
      </c>
      <c r="E465" s="10">
        <v>1192375070304</v>
      </c>
      <c r="F465" s="8" t="s">
        <v>2857</v>
      </c>
      <c r="G465" s="7">
        <v>43742</v>
      </c>
      <c r="H465">
        <v>5</v>
      </c>
      <c r="I465" t="s">
        <v>73</v>
      </c>
      <c r="J465" t="s">
        <v>5468</v>
      </c>
      <c r="K465" t="s">
        <v>5467</v>
      </c>
      <c r="L465" t="s">
        <v>2860</v>
      </c>
      <c r="M465">
        <v>10</v>
      </c>
      <c r="R465">
        <v>0</v>
      </c>
      <c r="S465">
        <v>0</v>
      </c>
      <c r="T465">
        <v>172</v>
      </c>
      <c r="U465">
        <v>1116</v>
      </c>
      <c r="V465">
        <v>2018</v>
      </c>
      <c r="W465">
        <v>0</v>
      </c>
      <c r="X465">
        <v>209</v>
      </c>
      <c r="Y465">
        <v>120</v>
      </c>
      <c r="Z465">
        <v>1043</v>
      </c>
      <c r="AA465">
        <v>1677</v>
      </c>
      <c r="AB465">
        <v>0</v>
      </c>
      <c r="AC465">
        <v>-209</v>
      </c>
      <c r="AD465">
        <v>42</v>
      </c>
      <c r="AE465">
        <v>4</v>
      </c>
      <c r="AF465">
        <v>59</v>
      </c>
      <c r="AG465">
        <v>0</v>
      </c>
      <c r="AH465">
        <v>0</v>
      </c>
      <c r="AI465">
        <v>2517</v>
      </c>
      <c r="AJ465">
        <v>1486</v>
      </c>
      <c r="AK465">
        <v>3658</v>
      </c>
      <c r="AL465">
        <v>0</v>
      </c>
      <c r="AM465">
        <v>0</v>
      </c>
      <c r="AN465">
        <v>242</v>
      </c>
      <c r="AO465">
        <v>283</v>
      </c>
      <c r="AP465">
        <v>236</v>
      </c>
      <c r="AQ465">
        <v>4200</v>
      </c>
      <c r="AR465" s="6">
        <v>11.73</v>
      </c>
      <c r="AS465" s="6" t="s">
        <v>52</v>
      </c>
      <c r="AT465" t="s">
        <v>2861</v>
      </c>
      <c r="AU465" t="s">
        <v>2862</v>
      </c>
      <c r="AV465" s="6">
        <v>1.45</v>
      </c>
      <c r="AW465" s="6" t="s">
        <v>5973</v>
      </c>
    </row>
    <row r="466" spans="1:49">
      <c r="A466">
        <v>1660288940</v>
      </c>
      <c r="B466">
        <v>415</v>
      </c>
      <c r="C466" t="s">
        <v>830</v>
      </c>
      <c r="D466">
        <v>1660288940</v>
      </c>
      <c r="E466" s="10">
        <v>1171690015793</v>
      </c>
      <c r="F466" s="8" t="s">
        <v>831</v>
      </c>
      <c r="G466" s="7">
        <v>42782</v>
      </c>
      <c r="H466">
        <v>8</v>
      </c>
      <c r="I466" t="s">
        <v>73</v>
      </c>
      <c r="J466" t="s">
        <v>5470</v>
      </c>
      <c r="K466" t="s">
        <v>5469</v>
      </c>
      <c r="L466" t="s">
        <v>834</v>
      </c>
      <c r="M466">
        <v>19620</v>
      </c>
      <c r="R466">
        <v>5688</v>
      </c>
      <c r="S466">
        <v>3890</v>
      </c>
      <c r="T466">
        <v>3954</v>
      </c>
      <c r="U466">
        <v>3110</v>
      </c>
      <c r="V466">
        <v>2009</v>
      </c>
      <c r="W466">
        <v>4493</v>
      </c>
      <c r="X466">
        <v>1897</v>
      </c>
      <c r="Y466">
        <v>2602</v>
      </c>
      <c r="Z466">
        <v>2543</v>
      </c>
      <c r="AA466">
        <v>1742</v>
      </c>
      <c r="AB466">
        <v>4493</v>
      </c>
      <c r="AC466">
        <v>1860</v>
      </c>
      <c r="AD466">
        <v>1229</v>
      </c>
      <c r="AE466">
        <v>474</v>
      </c>
      <c r="AF466">
        <v>207</v>
      </c>
      <c r="AG466">
        <v>19610</v>
      </c>
      <c r="AH466">
        <v>19610</v>
      </c>
      <c r="AI466">
        <v>19610</v>
      </c>
      <c r="AJ466">
        <v>19610</v>
      </c>
      <c r="AK466">
        <v>19610</v>
      </c>
      <c r="AL466">
        <v>1960</v>
      </c>
      <c r="AM466">
        <v>2815</v>
      </c>
      <c r="AN466">
        <v>4116</v>
      </c>
      <c r="AO466">
        <v>4531</v>
      </c>
      <c r="AP466">
        <v>4722</v>
      </c>
      <c r="AQ466">
        <v>0</v>
      </c>
      <c r="AR466" s="6">
        <v>0.35</v>
      </c>
      <c r="AS466" s="6" t="s">
        <v>52</v>
      </c>
      <c r="AT466" t="s">
        <v>835</v>
      </c>
      <c r="AU466" t="s">
        <v>82</v>
      </c>
      <c r="AV466" s="6">
        <v>1</v>
      </c>
      <c r="AW466" s="6" t="s">
        <v>5974</v>
      </c>
    </row>
    <row r="467" spans="1:49">
      <c r="A467">
        <v>9725038110</v>
      </c>
      <c r="B467">
        <v>391</v>
      </c>
      <c r="C467" t="s">
        <v>2545</v>
      </c>
      <c r="D467">
        <v>9725038110</v>
      </c>
      <c r="E467" s="10">
        <v>1207700397255</v>
      </c>
      <c r="F467" s="8" t="s">
        <v>2546</v>
      </c>
      <c r="G467" s="7">
        <v>44130</v>
      </c>
      <c r="H467" s="7">
        <v>4</v>
      </c>
      <c r="I467" t="s">
        <v>73</v>
      </c>
      <c r="J467" t="s">
        <v>74</v>
      </c>
      <c r="K467" t="s">
        <v>5471</v>
      </c>
      <c r="L467" t="s">
        <v>2548</v>
      </c>
      <c r="M467">
        <v>20</v>
      </c>
      <c r="R467">
        <v>0</v>
      </c>
      <c r="S467">
        <v>1557</v>
      </c>
      <c r="T467">
        <v>4091</v>
      </c>
      <c r="U467">
        <v>4140</v>
      </c>
      <c r="V467">
        <v>1996</v>
      </c>
      <c r="W467">
        <v>0</v>
      </c>
      <c r="X467">
        <v>317</v>
      </c>
      <c r="Y467">
        <v>303</v>
      </c>
      <c r="Z467">
        <v>360</v>
      </c>
      <c r="AA467">
        <v>2040</v>
      </c>
      <c r="AB467">
        <v>0</v>
      </c>
      <c r="AC467">
        <v>-152</v>
      </c>
      <c r="AD467">
        <v>-3511</v>
      </c>
      <c r="AE467">
        <v>826</v>
      </c>
      <c r="AF467">
        <v>-106</v>
      </c>
      <c r="AG467">
        <v>0</v>
      </c>
      <c r="AH467">
        <v>2701</v>
      </c>
      <c r="AI467">
        <v>24724</v>
      </c>
      <c r="AJ467">
        <v>28964</v>
      </c>
      <c r="AK467">
        <v>10</v>
      </c>
      <c r="AL467">
        <v>0</v>
      </c>
      <c r="AM467">
        <v>662</v>
      </c>
      <c r="AN467">
        <v>681</v>
      </c>
      <c r="AO467">
        <v>737</v>
      </c>
      <c r="AP467">
        <v>29780</v>
      </c>
      <c r="AQ467">
        <v>0</v>
      </c>
      <c r="AR467" s="6">
        <v>1.28</v>
      </c>
      <c r="AS467" s="6" t="s">
        <v>52</v>
      </c>
      <c r="AT467" t="s">
        <v>2549</v>
      </c>
      <c r="AU467" t="s">
        <v>2550</v>
      </c>
      <c r="AV467" s="6">
        <v>0</v>
      </c>
      <c r="AW467" s="6" t="s">
        <v>5975</v>
      </c>
    </row>
    <row r="468" spans="1:49">
      <c r="A468">
        <v>7751201553</v>
      </c>
      <c r="B468">
        <v>450</v>
      </c>
      <c r="C468" t="s">
        <v>3054</v>
      </c>
      <c r="D468">
        <v>7751201553</v>
      </c>
      <c r="E468" s="10">
        <v>1217700334521</v>
      </c>
      <c r="F468" s="8" t="s">
        <v>3055</v>
      </c>
      <c r="G468" s="7">
        <v>44392</v>
      </c>
      <c r="H468">
        <v>3</v>
      </c>
      <c r="I468" t="s">
        <v>73</v>
      </c>
      <c r="J468" t="s">
        <v>5473</v>
      </c>
      <c r="K468" t="s">
        <v>5472</v>
      </c>
      <c r="L468" t="s">
        <v>3058</v>
      </c>
      <c r="M468">
        <v>1000</v>
      </c>
      <c r="R468">
        <v>0</v>
      </c>
      <c r="S468">
        <v>12</v>
      </c>
      <c r="T468">
        <v>0</v>
      </c>
      <c r="U468">
        <v>813</v>
      </c>
      <c r="V468">
        <v>1846</v>
      </c>
      <c r="W468">
        <v>0</v>
      </c>
      <c r="X468">
        <v>3</v>
      </c>
      <c r="Y468">
        <v>49</v>
      </c>
      <c r="Z468">
        <v>945</v>
      </c>
      <c r="AA468">
        <v>1650</v>
      </c>
      <c r="AB468">
        <v>0</v>
      </c>
      <c r="AC468">
        <v>8</v>
      </c>
      <c r="AD468">
        <v>-49</v>
      </c>
      <c r="AE468">
        <v>-145</v>
      </c>
      <c r="AF468">
        <v>571</v>
      </c>
      <c r="AG468">
        <v>0</v>
      </c>
      <c r="AH468">
        <v>0</v>
      </c>
      <c r="AI468">
        <v>0</v>
      </c>
      <c r="AJ468">
        <v>10052</v>
      </c>
      <c r="AK468">
        <v>3652</v>
      </c>
      <c r="AL468">
        <v>0</v>
      </c>
      <c r="AM468">
        <v>1000</v>
      </c>
      <c r="AN468">
        <v>414</v>
      </c>
      <c r="AO468">
        <v>9</v>
      </c>
      <c r="AP468">
        <v>117</v>
      </c>
      <c r="AQ468">
        <v>0</v>
      </c>
      <c r="AR468" s="6">
        <v>153.83000000000001</v>
      </c>
      <c r="AS468" s="6" t="s">
        <v>52</v>
      </c>
      <c r="AT468" t="s">
        <v>3059</v>
      </c>
      <c r="AU468" t="s">
        <v>82</v>
      </c>
      <c r="AV468" s="6">
        <v>0.36</v>
      </c>
      <c r="AW468" s="6" t="s">
        <v>5976</v>
      </c>
    </row>
    <row r="469" spans="1:49">
      <c r="A469">
        <v>6952009752</v>
      </c>
      <c r="B469">
        <v>432</v>
      </c>
      <c r="C469" t="s">
        <v>2090</v>
      </c>
      <c r="D469">
        <v>6952009752</v>
      </c>
      <c r="E469" s="10">
        <v>1166952072748</v>
      </c>
      <c r="F469" s="8" t="s">
        <v>2091</v>
      </c>
      <c r="G469" s="7">
        <v>42692</v>
      </c>
      <c r="H469">
        <v>8</v>
      </c>
      <c r="I469" t="s">
        <v>73</v>
      </c>
      <c r="J469" t="s">
        <v>74</v>
      </c>
      <c r="K469" t="s">
        <v>74</v>
      </c>
      <c r="L469" t="s">
        <v>2094</v>
      </c>
      <c r="M469">
        <v>10601.555</v>
      </c>
      <c r="R469">
        <v>902</v>
      </c>
      <c r="S469">
        <v>570</v>
      </c>
      <c r="T469">
        <v>1100</v>
      </c>
      <c r="U469">
        <v>2012</v>
      </c>
      <c r="V469">
        <v>1783</v>
      </c>
      <c r="W469">
        <v>882</v>
      </c>
      <c r="X469">
        <v>803</v>
      </c>
      <c r="Y469">
        <v>1040</v>
      </c>
      <c r="Z469">
        <v>1962</v>
      </c>
      <c r="AA469">
        <v>1664</v>
      </c>
      <c r="AB469">
        <v>882</v>
      </c>
      <c r="AC469">
        <v>-246</v>
      </c>
      <c r="AD469">
        <v>28</v>
      </c>
      <c r="AE469">
        <v>1</v>
      </c>
      <c r="AF469">
        <v>41</v>
      </c>
      <c r="AG469">
        <v>800</v>
      </c>
      <c r="AH469">
        <v>710</v>
      </c>
      <c r="AI469">
        <v>710</v>
      </c>
      <c r="AJ469">
        <v>0</v>
      </c>
      <c r="AK469">
        <v>0</v>
      </c>
      <c r="AL469">
        <v>167</v>
      </c>
      <c r="AM469">
        <v>324</v>
      </c>
      <c r="AN469">
        <v>135</v>
      </c>
      <c r="AO469">
        <v>375</v>
      </c>
      <c r="AP469">
        <v>415</v>
      </c>
      <c r="AQ469">
        <v>509</v>
      </c>
      <c r="AR469" s="6">
        <v>1.98</v>
      </c>
      <c r="AS469" s="6" t="s">
        <v>52</v>
      </c>
      <c r="AT469" t="s">
        <v>2095</v>
      </c>
      <c r="AU469" t="s">
        <v>82</v>
      </c>
      <c r="AV469" s="6">
        <v>0</v>
      </c>
      <c r="AW469" s="6" t="s">
        <v>5977</v>
      </c>
    </row>
    <row r="470" spans="1:49">
      <c r="A470">
        <v>5837081290</v>
      </c>
      <c r="B470">
        <v>518</v>
      </c>
      <c r="C470" t="s">
        <v>3277</v>
      </c>
      <c r="D470">
        <v>5837081290</v>
      </c>
      <c r="E470" s="10">
        <v>1215800009303</v>
      </c>
      <c r="F470" s="8" t="s">
        <v>3278</v>
      </c>
      <c r="G470" s="7">
        <v>44503</v>
      </c>
      <c r="H470">
        <v>3</v>
      </c>
      <c r="I470" t="s">
        <v>73</v>
      </c>
      <c r="J470" t="s">
        <v>5475</v>
      </c>
      <c r="K470" t="s">
        <v>5474</v>
      </c>
      <c r="L470" t="s">
        <v>3281</v>
      </c>
      <c r="M470">
        <v>12088</v>
      </c>
      <c r="R470">
        <v>0</v>
      </c>
      <c r="S470">
        <v>0</v>
      </c>
      <c r="T470">
        <v>0</v>
      </c>
      <c r="U470">
        <v>0</v>
      </c>
      <c r="V470">
        <v>1773</v>
      </c>
      <c r="W470">
        <v>0</v>
      </c>
      <c r="X470">
        <v>0</v>
      </c>
      <c r="Y470">
        <v>0</v>
      </c>
      <c r="Z470">
        <v>195</v>
      </c>
      <c r="AA470">
        <v>1333</v>
      </c>
      <c r="AB470">
        <v>0</v>
      </c>
      <c r="AC470">
        <v>0</v>
      </c>
      <c r="AD470">
        <v>0</v>
      </c>
      <c r="AE470">
        <v>-195</v>
      </c>
      <c r="AF470">
        <v>355</v>
      </c>
      <c r="AG470">
        <v>0</v>
      </c>
      <c r="AH470">
        <v>0</v>
      </c>
      <c r="AI470">
        <v>0</v>
      </c>
      <c r="AJ470">
        <v>0</v>
      </c>
      <c r="AK470">
        <v>0</v>
      </c>
      <c r="AL470">
        <v>0</v>
      </c>
      <c r="AM470">
        <v>0</v>
      </c>
      <c r="AN470">
        <v>30202</v>
      </c>
      <c r="AO470">
        <v>30912</v>
      </c>
      <c r="AP470">
        <v>31546</v>
      </c>
      <c r="AQ470">
        <v>901</v>
      </c>
      <c r="AR470" s="6" t="s">
        <v>74</v>
      </c>
      <c r="AS470" s="6" t="s">
        <v>52</v>
      </c>
      <c r="AT470" t="s">
        <v>3282</v>
      </c>
      <c r="AU470" t="s">
        <v>3283</v>
      </c>
      <c r="AV470" s="6" t="s">
        <v>74</v>
      </c>
      <c r="AW470" s="6" t="s">
        <v>5978</v>
      </c>
    </row>
    <row r="471" spans="1:49">
      <c r="A471">
        <v>2463123589</v>
      </c>
      <c r="B471">
        <v>472</v>
      </c>
      <c r="C471" t="s">
        <v>2910</v>
      </c>
      <c r="D471">
        <v>2463123589</v>
      </c>
      <c r="E471" s="10">
        <v>1212400007566</v>
      </c>
      <c r="F471" s="8" t="s">
        <v>2911</v>
      </c>
      <c r="G471" s="7">
        <v>44279</v>
      </c>
      <c r="H471">
        <v>4</v>
      </c>
      <c r="I471" t="s">
        <v>73</v>
      </c>
      <c r="J471" t="s">
        <v>74</v>
      </c>
      <c r="K471" t="s">
        <v>74</v>
      </c>
      <c r="L471" t="s">
        <v>2914</v>
      </c>
      <c r="M471">
        <v>12.5</v>
      </c>
      <c r="R471">
        <v>0</v>
      </c>
      <c r="S471">
        <v>1687</v>
      </c>
      <c r="T471">
        <v>11725</v>
      </c>
      <c r="U471">
        <v>1</v>
      </c>
      <c r="V471">
        <v>1709</v>
      </c>
      <c r="W471">
        <v>0</v>
      </c>
      <c r="X471">
        <v>2232</v>
      </c>
      <c r="Y471">
        <v>2170</v>
      </c>
      <c r="Z471">
        <v>319</v>
      </c>
      <c r="AA471">
        <v>1879</v>
      </c>
      <c r="AB471">
        <v>0</v>
      </c>
      <c r="AC471">
        <v>-624</v>
      </c>
      <c r="AD471">
        <v>9555</v>
      </c>
      <c r="AE471">
        <v>-318</v>
      </c>
      <c r="AF471">
        <v>-237</v>
      </c>
      <c r="AG471">
        <v>0</v>
      </c>
      <c r="AH471">
        <v>0</v>
      </c>
      <c r="AI471">
        <v>0</v>
      </c>
      <c r="AJ471">
        <v>0</v>
      </c>
      <c r="AK471">
        <v>0</v>
      </c>
      <c r="AL471">
        <v>0</v>
      </c>
      <c r="AM471">
        <v>410</v>
      </c>
      <c r="AN471">
        <v>5587</v>
      </c>
      <c r="AO471">
        <v>5584</v>
      </c>
      <c r="AP471">
        <v>23</v>
      </c>
      <c r="AQ471">
        <v>16</v>
      </c>
      <c r="AR471" s="6">
        <v>1.01</v>
      </c>
      <c r="AS471" s="6" t="s">
        <v>52</v>
      </c>
      <c r="AT471" t="s">
        <v>2915</v>
      </c>
      <c r="AU471" t="s">
        <v>82</v>
      </c>
      <c r="AV471" s="6" t="s">
        <v>74</v>
      </c>
      <c r="AW471" s="6" t="s">
        <v>5979</v>
      </c>
    </row>
    <row r="472" spans="1:49">
      <c r="A472">
        <v>5919030473</v>
      </c>
      <c r="B472">
        <v>409</v>
      </c>
      <c r="C472" t="s">
        <v>2163</v>
      </c>
      <c r="D472">
        <v>5919030473</v>
      </c>
      <c r="E472" s="10">
        <v>1205900015892</v>
      </c>
      <c r="F472" s="8" t="s">
        <v>2164</v>
      </c>
      <c r="G472" s="7">
        <v>44004</v>
      </c>
      <c r="H472">
        <v>4</v>
      </c>
      <c r="I472" t="s">
        <v>73</v>
      </c>
      <c r="J472" t="s">
        <v>5477</v>
      </c>
      <c r="K472" t="s">
        <v>5476</v>
      </c>
      <c r="L472" t="s">
        <v>2167</v>
      </c>
      <c r="M472">
        <v>13025</v>
      </c>
      <c r="R472">
        <v>60</v>
      </c>
      <c r="S472">
        <v>3153</v>
      </c>
      <c r="T472">
        <v>7806</v>
      </c>
      <c r="U472">
        <v>3499</v>
      </c>
      <c r="V472">
        <v>1681</v>
      </c>
      <c r="W472">
        <v>385</v>
      </c>
      <c r="X472">
        <v>2955</v>
      </c>
      <c r="Y472">
        <v>4433</v>
      </c>
      <c r="Z472">
        <v>3171</v>
      </c>
      <c r="AA472">
        <v>1582</v>
      </c>
      <c r="AB472">
        <v>385</v>
      </c>
      <c r="AC472">
        <v>49</v>
      </c>
      <c r="AD472">
        <v>2999</v>
      </c>
      <c r="AE472">
        <v>219</v>
      </c>
      <c r="AF472">
        <v>49</v>
      </c>
      <c r="AG472">
        <v>0</v>
      </c>
      <c r="AH472">
        <v>0</v>
      </c>
      <c r="AI472">
        <v>0</v>
      </c>
      <c r="AJ472">
        <v>0</v>
      </c>
      <c r="AK472">
        <v>0</v>
      </c>
      <c r="AL472">
        <v>15700</v>
      </c>
      <c r="AM472">
        <v>26036</v>
      </c>
      <c r="AN472">
        <v>21512</v>
      </c>
      <c r="AO472">
        <v>21274</v>
      </c>
      <c r="AP472">
        <v>20713</v>
      </c>
      <c r="AQ472">
        <v>4755</v>
      </c>
      <c r="AR472" s="6">
        <v>28.02</v>
      </c>
      <c r="AS472" s="6" t="s">
        <v>52</v>
      </c>
      <c r="AT472" t="s">
        <v>2168</v>
      </c>
      <c r="AU472" t="s">
        <v>2169</v>
      </c>
      <c r="AV472" s="6" t="s">
        <v>74</v>
      </c>
      <c r="AW472" s="6" t="s">
        <v>5980</v>
      </c>
    </row>
    <row r="473" spans="1:49">
      <c r="A473">
        <v>2536317839</v>
      </c>
      <c r="B473">
        <v>424</v>
      </c>
      <c r="C473" t="s">
        <v>2191</v>
      </c>
      <c r="D473">
        <v>2536317839</v>
      </c>
      <c r="E473" s="10">
        <v>1192536018619</v>
      </c>
      <c r="F473" s="8" t="s">
        <v>2192</v>
      </c>
      <c r="G473" s="7">
        <v>43621</v>
      </c>
      <c r="H473">
        <v>5</v>
      </c>
      <c r="I473" t="s">
        <v>73</v>
      </c>
      <c r="J473" t="s">
        <v>5479</v>
      </c>
      <c r="K473" t="s">
        <v>5478</v>
      </c>
      <c r="L473" t="s">
        <v>2195</v>
      </c>
      <c r="M473">
        <v>50</v>
      </c>
      <c r="R473">
        <v>0</v>
      </c>
      <c r="S473">
        <v>0</v>
      </c>
      <c r="T473">
        <v>0</v>
      </c>
      <c r="U473">
        <v>2504</v>
      </c>
      <c r="V473">
        <v>1645</v>
      </c>
      <c r="W473">
        <v>411</v>
      </c>
      <c r="X473">
        <v>0</v>
      </c>
      <c r="Y473">
        <v>0</v>
      </c>
      <c r="Z473">
        <v>2069</v>
      </c>
      <c r="AA473">
        <v>1133</v>
      </c>
      <c r="AB473">
        <v>411</v>
      </c>
      <c r="AC473">
        <v>0</v>
      </c>
      <c r="AD473">
        <v>0</v>
      </c>
      <c r="AE473">
        <v>327</v>
      </c>
      <c r="AF473">
        <v>413</v>
      </c>
      <c r="AG473">
        <v>0</v>
      </c>
      <c r="AH473">
        <v>0</v>
      </c>
      <c r="AI473">
        <v>0</v>
      </c>
      <c r="AJ473">
        <v>0</v>
      </c>
      <c r="AK473">
        <v>0</v>
      </c>
      <c r="AL473">
        <v>11222</v>
      </c>
      <c r="AM473">
        <v>0</v>
      </c>
      <c r="AN473">
        <v>0</v>
      </c>
      <c r="AO473">
        <v>12320</v>
      </c>
      <c r="AP473">
        <v>12626</v>
      </c>
      <c r="AQ473">
        <v>1560</v>
      </c>
      <c r="AR473" s="6">
        <v>0.66</v>
      </c>
      <c r="AS473" s="6" t="s">
        <v>52</v>
      </c>
      <c r="AT473" t="s">
        <v>2196</v>
      </c>
      <c r="AU473" t="s">
        <v>2197</v>
      </c>
      <c r="AV473" s="6" t="s">
        <v>74</v>
      </c>
      <c r="AW473" s="6" t="s">
        <v>5981</v>
      </c>
    </row>
    <row r="474" spans="1:49">
      <c r="A474">
        <v>5074070442</v>
      </c>
      <c r="B474">
        <v>512</v>
      </c>
      <c r="C474" t="s">
        <v>2890</v>
      </c>
      <c r="D474">
        <v>5074070442</v>
      </c>
      <c r="E474" s="10">
        <v>1215000075091</v>
      </c>
      <c r="F474" s="8" t="s">
        <v>2891</v>
      </c>
      <c r="G474" s="7">
        <v>44398</v>
      </c>
      <c r="H474">
        <v>3</v>
      </c>
      <c r="I474" t="s">
        <v>73</v>
      </c>
      <c r="J474" t="s">
        <v>74</v>
      </c>
      <c r="K474" t="s">
        <v>74</v>
      </c>
      <c r="L474" t="s">
        <v>2894</v>
      </c>
      <c r="M474">
        <v>100</v>
      </c>
      <c r="R474">
        <v>0</v>
      </c>
      <c r="S474">
        <v>178158</v>
      </c>
      <c r="T474">
        <v>0</v>
      </c>
      <c r="U474">
        <v>1055</v>
      </c>
      <c r="V474">
        <v>1635</v>
      </c>
      <c r="W474">
        <v>0</v>
      </c>
      <c r="X474">
        <v>29</v>
      </c>
      <c r="Y474">
        <v>40</v>
      </c>
      <c r="Z474">
        <v>965</v>
      </c>
      <c r="AA474">
        <v>1314</v>
      </c>
      <c r="AB474">
        <v>0</v>
      </c>
      <c r="AC474">
        <v>178129</v>
      </c>
      <c r="AD474">
        <v>-40</v>
      </c>
      <c r="AE474">
        <v>86</v>
      </c>
      <c r="AF474">
        <v>265</v>
      </c>
      <c r="AG474">
        <v>0</v>
      </c>
      <c r="AH474">
        <v>0</v>
      </c>
      <c r="AI474">
        <v>0</v>
      </c>
      <c r="AJ474">
        <v>0</v>
      </c>
      <c r="AK474">
        <v>0</v>
      </c>
      <c r="AL474">
        <v>0</v>
      </c>
      <c r="AM474">
        <v>348332</v>
      </c>
      <c r="AN474">
        <v>348593</v>
      </c>
      <c r="AO474">
        <v>106690</v>
      </c>
      <c r="AP474">
        <v>111534</v>
      </c>
      <c r="AQ474">
        <v>2048</v>
      </c>
      <c r="AR474" s="6">
        <v>0.01</v>
      </c>
      <c r="AS474" s="6" t="s">
        <v>52</v>
      </c>
      <c r="AT474" t="s">
        <v>2895</v>
      </c>
      <c r="AU474" t="s">
        <v>2896</v>
      </c>
      <c r="AV474" s="6" t="s">
        <v>74</v>
      </c>
      <c r="AW474" s="6" t="s">
        <v>5982</v>
      </c>
    </row>
    <row r="475" spans="1:49">
      <c r="A475">
        <v>9102201986</v>
      </c>
      <c r="B475">
        <v>155</v>
      </c>
      <c r="C475" t="s">
        <v>379</v>
      </c>
      <c r="D475">
        <v>9102201986</v>
      </c>
      <c r="E475" s="10">
        <v>1159102132750</v>
      </c>
      <c r="F475" s="8" t="s">
        <v>380</v>
      </c>
      <c r="G475" s="7">
        <v>42363</v>
      </c>
      <c r="H475">
        <v>9</v>
      </c>
      <c r="I475" t="s">
        <v>73</v>
      </c>
      <c r="J475" t="s">
        <v>74</v>
      </c>
      <c r="K475" t="s">
        <v>74</v>
      </c>
      <c r="L475" t="s">
        <v>383</v>
      </c>
      <c r="M475">
        <v>10</v>
      </c>
      <c r="R475">
        <v>31976</v>
      </c>
      <c r="S475">
        <v>12035</v>
      </c>
      <c r="T475">
        <v>11675</v>
      </c>
      <c r="U475">
        <v>66711</v>
      </c>
      <c r="V475">
        <v>1524</v>
      </c>
      <c r="W475">
        <v>24489</v>
      </c>
      <c r="X475">
        <v>42129</v>
      </c>
      <c r="Y475">
        <v>28878</v>
      </c>
      <c r="Z475">
        <v>27903</v>
      </c>
      <c r="AA475">
        <v>68271</v>
      </c>
      <c r="AB475">
        <v>24489</v>
      </c>
      <c r="AC475">
        <v>-93986</v>
      </c>
      <c r="AD475">
        <v>28018</v>
      </c>
      <c r="AE475">
        <v>96787</v>
      </c>
      <c r="AF475">
        <v>54260</v>
      </c>
      <c r="AG475">
        <v>505363</v>
      </c>
      <c r="AH475">
        <v>589962</v>
      </c>
      <c r="AI475">
        <v>735207</v>
      </c>
      <c r="AJ475">
        <v>889814</v>
      </c>
      <c r="AK475">
        <v>980512</v>
      </c>
      <c r="AL475">
        <v>52923</v>
      </c>
      <c r="AM475">
        <v>128942</v>
      </c>
      <c r="AN475">
        <v>48429</v>
      </c>
      <c r="AO475">
        <v>120791</v>
      </c>
      <c r="AP475">
        <v>130296</v>
      </c>
      <c r="AQ475">
        <v>45</v>
      </c>
      <c r="AR475" s="6">
        <v>0.05</v>
      </c>
      <c r="AS475" s="6">
        <v>0</v>
      </c>
      <c r="AT475" t="s">
        <v>384</v>
      </c>
      <c r="AU475" t="s">
        <v>385</v>
      </c>
      <c r="AV475" s="6">
        <v>1.94</v>
      </c>
      <c r="AW475" s="6" t="s">
        <v>5983</v>
      </c>
    </row>
    <row r="476" spans="1:49">
      <c r="A476">
        <v>326563288</v>
      </c>
      <c r="B476">
        <v>442</v>
      </c>
      <c r="C476" t="s">
        <v>2492</v>
      </c>
      <c r="D476">
        <v>326563288</v>
      </c>
      <c r="E476" s="10">
        <v>1180327011512</v>
      </c>
      <c r="F476" s="8" t="s">
        <v>2493</v>
      </c>
      <c r="G476" s="7">
        <v>43382</v>
      </c>
      <c r="H476">
        <v>6</v>
      </c>
      <c r="I476" t="s">
        <v>73</v>
      </c>
      <c r="J476" t="s">
        <v>5480</v>
      </c>
      <c r="K476" t="s">
        <v>5480</v>
      </c>
      <c r="L476" t="s">
        <v>2494</v>
      </c>
      <c r="M476">
        <v>11</v>
      </c>
      <c r="R476">
        <v>1451</v>
      </c>
      <c r="S476">
        <v>1623</v>
      </c>
      <c r="T476">
        <v>2274</v>
      </c>
      <c r="U476">
        <v>1120</v>
      </c>
      <c r="V476">
        <v>1514</v>
      </c>
      <c r="W476">
        <v>558</v>
      </c>
      <c r="X476">
        <v>591</v>
      </c>
      <c r="Y476">
        <v>-1935</v>
      </c>
      <c r="Z476">
        <v>0</v>
      </c>
      <c r="AA476">
        <v>897</v>
      </c>
      <c r="AB476">
        <v>558</v>
      </c>
      <c r="AC476">
        <v>170</v>
      </c>
      <c r="AD476">
        <v>271</v>
      </c>
      <c r="AE476">
        <v>133</v>
      </c>
      <c r="AF476">
        <v>540</v>
      </c>
      <c r="AG476">
        <v>0</v>
      </c>
      <c r="AH476">
        <v>0</v>
      </c>
      <c r="AI476">
        <v>0</v>
      </c>
      <c r="AJ476">
        <v>0</v>
      </c>
      <c r="AK476">
        <v>0</v>
      </c>
      <c r="AL476">
        <v>11550</v>
      </c>
      <c r="AM476">
        <v>14050</v>
      </c>
      <c r="AN476">
        <v>18403</v>
      </c>
      <c r="AO476">
        <v>16742</v>
      </c>
      <c r="AP476">
        <v>18361</v>
      </c>
      <c r="AQ476">
        <v>0</v>
      </c>
      <c r="AR476" s="6">
        <v>1.04</v>
      </c>
      <c r="AS476" s="6" t="s">
        <v>52</v>
      </c>
      <c r="AT476">
        <v>0</v>
      </c>
      <c r="AU476" t="s">
        <v>82</v>
      </c>
      <c r="AV476" s="6" t="s">
        <v>74</v>
      </c>
      <c r="AW476" s="6" t="s">
        <v>5984</v>
      </c>
    </row>
    <row r="477" spans="1:49">
      <c r="A477">
        <v>4632200234</v>
      </c>
      <c r="B477">
        <v>418</v>
      </c>
      <c r="C477" t="s">
        <v>1158</v>
      </c>
      <c r="D477">
        <v>4632200234</v>
      </c>
      <c r="E477" s="10">
        <v>1154632001700</v>
      </c>
      <c r="F477" s="8" t="s">
        <v>1159</v>
      </c>
      <c r="G477" s="7">
        <v>42061</v>
      </c>
      <c r="H477">
        <v>10</v>
      </c>
      <c r="I477" t="s">
        <v>73</v>
      </c>
      <c r="J477" t="s">
        <v>5481</v>
      </c>
      <c r="K477" t="s">
        <v>5481</v>
      </c>
      <c r="L477" t="s">
        <v>1162</v>
      </c>
      <c r="M477">
        <v>10</v>
      </c>
      <c r="R477">
        <v>20</v>
      </c>
      <c r="S477">
        <v>3693</v>
      </c>
      <c r="T477">
        <v>3551</v>
      </c>
      <c r="U477">
        <v>2942</v>
      </c>
      <c r="V477">
        <v>1490</v>
      </c>
      <c r="W477">
        <v>60</v>
      </c>
      <c r="X477">
        <v>2935</v>
      </c>
      <c r="Y477">
        <v>2576</v>
      </c>
      <c r="Z477">
        <v>2549</v>
      </c>
      <c r="AA477">
        <v>1571</v>
      </c>
      <c r="AB477">
        <v>60</v>
      </c>
      <c r="AC477">
        <v>696</v>
      </c>
      <c r="AD477">
        <v>913</v>
      </c>
      <c r="AE477">
        <v>312</v>
      </c>
      <c r="AF477">
        <v>-118</v>
      </c>
      <c r="AG477">
        <v>11728</v>
      </c>
      <c r="AH477">
        <v>12148</v>
      </c>
      <c r="AI477">
        <v>12554</v>
      </c>
      <c r="AJ477">
        <v>13174</v>
      </c>
      <c r="AK477">
        <v>13221</v>
      </c>
      <c r="AL477">
        <v>135</v>
      </c>
      <c r="AM477">
        <v>417</v>
      </c>
      <c r="AN477">
        <v>1102</v>
      </c>
      <c r="AO477">
        <v>718</v>
      </c>
      <c r="AP477">
        <v>731</v>
      </c>
      <c r="AQ477">
        <v>0</v>
      </c>
      <c r="AR477" s="6">
        <v>74.5</v>
      </c>
      <c r="AS477" s="6" t="s">
        <v>52</v>
      </c>
      <c r="AT477" t="s">
        <v>1163</v>
      </c>
      <c r="AU477" t="s">
        <v>1164</v>
      </c>
      <c r="AV477" s="6">
        <v>1.1299999999999999</v>
      </c>
      <c r="AW477" s="6" t="s">
        <v>5985</v>
      </c>
    </row>
    <row r="478" spans="1:49">
      <c r="A478">
        <v>9703045548</v>
      </c>
      <c r="B478">
        <v>416</v>
      </c>
      <c r="C478" t="s">
        <v>2842</v>
      </c>
      <c r="D478">
        <v>9703045548</v>
      </c>
      <c r="E478" s="10">
        <v>1217700401940</v>
      </c>
      <c r="F478" s="8" t="s">
        <v>2843</v>
      </c>
      <c r="G478" s="7">
        <v>44435</v>
      </c>
      <c r="H478">
        <v>3</v>
      </c>
      <c r="I478" t="s">
        <v>73</v>
      </c>
      <c r="J478" t="s">
        <v>5483</v>
      </c>
      <c r="K478" t="s">
        <v>5482</v>
      </c>
      <c r="L478" t="s">
        <v>2846</v>
      </c>
      <c r="M478">
        <v>10</v>
      </c>
      <c r="R478">
        <v>0</v>
      </c>
      <c r="S478">
        <v>0</v>
      </c>
      <c r="T478">
        <v>3007</v>
      </c>
      <c r="U478">
        <v>3221</v>
      </c>
      <c r="V478">
        <v>1481</v>
      </c>
      <c r="W478">
        <v>0</v>
      </c>
      <c r="X478">
        <v>2</v>
      </c>
      <c r="Y478">
        <v>357</v>
      </c>
      <c r="Z478">
        <v>498</v>
      </c>
      <c r="AA478">
        <v>254</v>
      </c>
      <c r="AB478">
        <v>0</v>
      </c>
      <c r="AC478">
        <v>-116</v>
      </c>
      <c r="AD478">
        <v>2747</v>
      </c>
      <c r="AE478">
        <v>3561</v>
      </c>
      <c r="AF478">
        <v>2063</v>
      </c>
      <c r="AG478">
        <v>0</v>
      </c>
      <c r="AH478">
        <v>0</v>
      </c>
      <c r="AI478">
        <v>6508</v>
      </c>
      <c r="AJ478">
        <v>6051</v>
      </c>
      <c r="AK478">
        <v>9778</v>
      </c>
      <c r="AL478">
        <v>0</v>
      </c>
      <c r="AM478">
        <v>193</v>
      </c>
      <c r="AN478">
        <v>586</v>
      </c>
      <c r="AO478">
        <v>814</v>
      </c>
      <c r="AP478">
        <v>73060</v>
      </c>
      <c r="AQ478">
        <v>64030</v>
      </c>
      <c r="AR478" s="6">
        <v>0.49</v>
      </c>
      <c r="AS478" s="6" t="s">
        <v>52</v>
      </c>
      <c r="AT478" t="s">
        <v>2847</v>
      </c>
      <c r="AU478" t="s">
        <v>2848</v>
      </c>
      <c r="AV478" s="6">
        <v>1.5</v>
      </c>
      <c r="AW478" s="6" t="s">
        <v>5986</v>
      </c>
    </row>
    <row r="479" spans="1:49">
      <c r="A479">
        <v>1655422277</v>
      </c>
      <c r="B479">
        <v>403</v>
      </c>
      <c r="C479" t="s">
        <v>2348</v>
      </c>
      <c r="D479">
        <v>1655422277</v>
      </c>
      <c r="E479" s="10">
        <v>1191690067821</v>
      </c>
      <c r="F479" s="8" t="s">
        <v>2349</v>
      </c>
      <c r="G479" s="7">
        <v>43697</v>
      </c>
      <c r="H479">
        <v>5</v>
      </c>
      <c r="I479" t="s">
        <v>73</v>
      </c>
      <c r="J479" t="s">
        <v>5485</v>
      </c>
      <c r="K479" t="s">
        <v>5484</v>
      </c>
      <c r="L479" t="s">
        <v>2352</v>
      </c>
      <c r="M479">
        <v>10000</v>
      </c>
      <c r="R479">
        <v>1232</v>
      </c>
      <c r="S479">
        <v>5349</v>
      </c>
      <c r="T479">
        <v>6382</v>
      </c>
      <c r="U479">
        <v>4028</v>
      </c>
      <c r="V479">
        <v>1478</v>
      </c>
      <c r="W479">
        <v>1210</v>
      </c>
      <c r="X479">
        <v>5257</v>
      </c>
      <c r="Y479">
        <v>6356</v>
      </c>
      <c r="Z479">
        <v>4006</v>
      </c>
      <c r="AA479">
        <v>418</v>
      </c>
      <c r="AB479">
        <v>1210</v>
      </c>
      <c r="AC479">
        <v>92</v>
      </c>
      <c r="AD479">
        <v>26</v>
      </c>
      <c r="AE479">
        <v>22</v>
      </c>
      <c r="AF479">
        <v>1060</v>
      </c>
      <c r="AG479">
        <v>0</v>
      </c>
      <c r="AH479">
        <v>0</v>
      </c>
      <c r="AI479">
        <v>0</v>
      </c>
      <c r="AJ479">
        <v>0</v>
      </c>
      <c r="AK479">
        <v>0</v>
      </c>
      <c r="AL479">
        <v>3693</v>
      </c>
      <c r="AM479">
        <v>8589</v>
      </c>
      <c r="AN479">
        <v>12823</v>
      </c>
      <c r="AO479">
        <v>15921</v>
      </c>
      <c r="AP479">
        <v>16711</v>
      </c>
      <c r="AQ479">
        <v>0</v>
      </c>
      <c r="AR479" s="6">
        <v>1.2</v>
      </c>
      <c r="AS479" s="6" t="s">
        <v>52</v>
      </c>
      <c r="AT479" t="s">
        <v>2353</v>
      </c>
      <c r="AU479" t="s">
        <v>2354</v>
      </c>
      <c r="AV479" s="6" t="s">
        <v>74</v>
      </c>
      <c r="AW479" s="6" t="s">
        <v>5987</v>
      </c>
    </row>
    <row r="480" spans="1:49">
      <c r="A480">
        <v>5024204901</v>
      </c>
      <c r="B480">
        <v>437</v>
      </c>
      <c r="C480" t="s">
        <v>2211</v>
      </c>
      <c r="D480">
        <v>5024204901</v>
      </c>
      <c r="E480" s="10">
        <v>1205000042774</v>
      </c>
      <c r="F480" s="8" t="s">
        <v>2212</v>
      </c>
      <c r="G480" s="7">
        <v>43983</v>
      </c>
      <c r="H480">
        <v>4</v>
      </c>
      <c r="I480" t="s">
        <v>73</v>
      </c>
      <c r="J480" t="s">
        <v>5486</v>
      </c>
      <c r="K480" t="s">
        <v>5486</v>
      </c>
      <c r="L480" t="s">
        <v>2215</v>
      </c>
      <c r="M480">
        <v>300</v>
      </c>
      <c r="R480">
        <v>13053</v>
      </c>
      <c r="S480">
        <v>2527</v>
      </c>
      <c r="T480">
        <v>5635</v>
      </c>
      <c r="U480">
        <v>1401</v>
      </c>
      <c r="V480">
        <v>1394</v>
      </c>
      <c r="W480">
        <v>6</v>
      </c>
      <c r="X480">
        <v>36</v>
      </c>
      <c r="Y480">
        <v>118</v>
      </c>
      <c r="Z480">
        <v>61</v>
      </c>
      <c r="AA480">
        <v>93</v>
      </c>
      <c r="AB480">
        <v>6</v>
      </c>
      <c r="AC480">
        <v>1490</v>
      </c>
      <c r="AD480">
        <v>3488</v>
      </c>
      <c r="AE480">
        <v>380</v>
      </c>
      <c r="AF480">
        <v>-49</v>
      </c>
      <c r="AG480">
        <v>13132</v>
      </c>
      <c r="AH480">
        <v>13194</v>
      </c>
      <c r="AI480">
        <v>13132</v>
      </c>
      <c r="AJ480">
        <v>13328</v>
      </c>
      <c r="AK480">
        <v>13309</v>
      </c>
      <c r="AL480">
        <v>142</v>
      </c>
      <c r="AM480">
        <v>425</v>
      </c>
      <c r="AN480">
        <v>1880</v>
      </c>
      <c r="AO480">
        <v>177</v>
      </c>
      <c r="AP480">
        <v>86</v>
      </c>
      <c r="AQ480">
        <v>70</v>
      </c>
      <c r="AR480" s="6">
        <v>0.11</v>
      </c>
      <c r="AS480" s="6" t="s">
        <v>52</v>
      </c>
      <c r="AT480" t="s">
        <v>2216</v>
      </c>
      <c r="AU480" t="s">
        <v>2217</v>
      </c>
      <c r="AV480" s="6">
        <v>1.01</v>
      </c>
      <c r="AW480" s="6" t="s">
        <v>5988</v>
      </c>
    </row>
    <row r="481" spans="1:49">
      <c r="A481">
        <v>7728833297</v>
      </c>
      <c r="B481">
        <v>440</v>
      </c>
      <c r="C481" t="s">
        <v>1842</v>
      </c>
      <c r="D481">
        <v>7728833297</v>
      </c>
      <c r="E481" s="10">
        <v>1137746115968</v>
      </c>
      <c r="F481" s="8" t="s">
        <v>1843</v>
      </c>
      <c r="G481" s="7">
        <v>41318</v>
      </c>
      <c r="H481">
        <v>12</v>
      </c>
      <c r="I481" t="s">
        <v>73</v>
      </c>
      <c r="J481" t="s">
        <v>5487</v>
      </c>
      <c r="K481" t="s">
        <v>5487</v>
      </c>
      <c r="L481" t="s">
        <v>65</v>
      </c>
      <c r="M481">
        <v>11000</v>
      </c>
      <c r="R481">
        <v>21748</v>
      </c>
      <c r="S481">
        <v>16989</v>
      </c>
      <c r="T481">
        <v>5291</v>
      </c>
      <c r="U481">
        <v>1150</v>
      </c>
      <c r="V481">
        <v>1282</v>
      </c>
      <c r="W481">
        <v>791</v>
      </c>
      <c r="X481">
        <v>795</v>
      </c>
      <c r="Y481">
        <v>580</v>
      </c>
      <c r="Z481">
        <v>1357</v>
      </c>
      <c r="AA481">
        <v>59</v>
      </c>
      <c r="AB481">
        <v>791</v>
      </c>
      <c r="AC481">
        <v>840</v>
      </c>
      <c r="AD481">
        <v>384</v>
      </c>
      <c r="AE481">
        <v>-277</v>
      </c>
      <c r="AF481">
        <v>1886</v>
      </c>
      <c r="AG481">
        <v>8550</v>
      </c>
      <c r="AH481">
        <v>10000</v>
      </c>
      <c r="AI481">
        <v>14000</v>
      </c>
      <c r="AJ481">
        <v>15500</v>
      </c>
      <c r="AK481">
        <v>17501</v>
      </c>
      <c r="AL481">
        <v>7705</v>
      </c>
      <c r="AM481">
        <v>6931</v>
      </c>
      <c r="AN481">
        <v>1619</v>
      </c>
      <c r="AO481">
        <v>689</v>
      </c>
      <c r="AP481">
        <v>346</v>
      </c>
      <c r="AQ481">
        <v>0</v>
      </c>
      <c r="AR481" s="6">
        <v>0.06</v>
      </c>
      <c r="AS481" s="6" t="s">
        <v>52</v>
      </c>
      <c r="AT481" t="s">
        <v>1846</v>
      </c>
      <c r="AU481" t="s">
        <v>1847</v>
      </c>
      <c r="AV481" s="6">
        <v>2.0499999999999998</v>
      </c>
      <c r="AW481" s="6" t="s">
        <v>5989</v>
      </c>
    </row>
    <row r="482" spans="1:49">
      <c r="A482">
        <v>2311308754</v>
      </c>
      <c r="B482">
        <v>509</v>
      </c>
      <c r="C482" t="s">
        <v>2532</v>
      </c>
      <c r="D482">
        <v>2311308754</v>
      </c>
      <c r="E482" s="10">
        <v>1202300046211</v>
      </c>
      <c r="F482" s="8" t="s">
        <v>2533</v>
      </c>
      <c r="G482" s="7">
        <v>44068</v>
      </c>
      <c r="H482">
        <v>4</v>
      </c>
      <c r="I482" t="s">
        <v>73</v>
      </c>
      <c r="J482" t="s">
        <v>5488</v>
      </c>
      <c r="K482" t="s">
        <v>5488</v>
      </c>
      <c r="L482" t="s">
        <v>2536</v>
      </c>
      <c r="M482">
        <v>12850</v>
      </c>
      <c r="R482">
        <v>0</v>
      </c>
      <c r="S482">
        <v>10</v>
      </c>
      <c r="T482">
        <v>0</v>
      </c>
      <c r="U482">
        <v>0</v>
      </c>
      <c r="V482">
        <v>1254</v>
      </c>
      <c r="W482">
        <v>20</v>
      </c>
      <c r="X482">
        <v>7181</v>
      </c>
      <c r="Y482">
        <v>9</v>
      </c>
      <c r="Z482">
        <v>8</v>
      </c>
      <c r="AA482">
        <v>990</v>
      </c>
      <c r="AB482">
        <v>20</v>
      </c>
      <c r="AC482">
        <v>-7171</v>
      </c>
      <c r="AD482">
        <v>-9</v>
      </c>
      <c r="AE482">
        <v>-8</v>
      </c>
      <c r="AF482">
        <v>223</v>
      </c>
      <c r="AG482">
        <v>63</v>
      </c>
      <c r="AH482">
        <v>63</v>
      </c>
      <c r="AI482">
        <v>63</v>
      </c>
      <c r="AJ482">
        <v>63</v>
      </c>
      <c r="AK482">
        <v>63</v>
      </c>
      <c r="AL482">
        <v>12985</v>
      </c>
      <c r="AM482">
        <v>13794</v>
      </c>
      <c r="AN482">
        <v>13951</v>
      </c>
      <c r="AO482">
        <v>14005</v>
      </c>
      <c r="AP482">
        <v>13779</v>
      </c>
      <c r="AQ482">
        <v>7811</v>
      </c>
      <c r="AR482" s="6">
        <v>125.4</v>
      </c>
      <c r="AS482" s="6" t="s">
        <v>52</v>
      </c>
      <c r="AT482" t="s">
        <v>2537</v>
      </c>
      <c r="AU482" t="s">
        <v>82</v>
      </c>
      <c r="AV482" s="6">
        <v>1</v>
      </c>
      <c r="AW482" s="6" t="s">
        <v>5990</v>
      </c>
    </row>
    <row r="483" spans="1:49">
      <c r="A483">
        <v>2130225249</v>
      </c>
      <c r="B483">
        <v>544</v>
      </c>
      <c r="C483" t="s">
        <v>2642</v>
      </c>
      <c r="D483">
        <v>2130225249</v>
      </c>
      <c r="E483" s="10">
        <v>1212100003554</v>
      </c>
      <c r="F483" s="8" t="s">
        <v>2643</v>
      </c>
      <c r="G483" s="7">
        <v>44312</v>
      </c>
      <c r="H483">
        <v>3</v>
      </c>
      <c r="I483" t="s">
        <v>73</v>
      </c>
      <c r="J483" t="s">
        <v>5489</v>
      </c>
      <c r="K483" t="s">
        <v>5489</v>
      </c>
      <c r="L483" t="s">
        <v>2646</v>
      </c>
      <c r="M483">
        <v>2246.4879999999998</v>
      </c>
      <c r="R483">
        <v>0</v>
      </c>
      <c r="S483">
        <v>579</v>
      </c>
      <c r="T483">
        <v>0</v>
      </c>
      <c r="U483">
        <v>1662</v>
      </c>
      <c r="V483">
        <v>1244</v>
      </c>
      <c r="W483">
        <v>0</v>
      </c>
      <c r="X483">
        <v>160</v>
      </c>
      <c r="Y483">
        <v>0</v>
      </c>
      <c r="Z483">
        <v>1662</v>
      </c>
      <c r="AA483">
        <v>1244</v>
      </c>
      <c r="AB483">
        <v>0</v>
      </c>
      <c r="AC483">
        <v>419</v>
      </c>
      <c r="AD483">
        <v>0</v>
      </c>
      <c r="AE483">
        <v>0</v>
      </c>
      <c r="AF483">
        <v>0</v>
      </c>
      <c r="AG483">
        <v>0</v>
      </c>
      <c r="AH483">
        <v>0</v>
      </c>
      <c r="AI483">
        <v>0</v>
      </c>
      <c r="AJ483">
        <v>0</v>
      </c>
      <c r="AK483">
        <v>0</v>
      </c>
      <c r="AL483">
        <v>0</v>
      </c>
      <c r="AM483">
        <v>5550</v>
      </c>
      <c r="AN483">
        <v>5550</v>
      </c>
      <c r="AO483">
        <v>9963</v>
      </c>
      <c r="AP483">
        <v>12250</v>
      </c>
      <c r="AQ483">
        <v>2236</v>
      </c>
      <c r="AR483" s="6">
        <v>2.15</v>
      </c>
      <c r="AS483" s="6"/>
      <c r="AT483" t="s">
        <v>2647</v>
      </c>
      <c r="AV483" s="6" t="s">
        <v>74</v>
      </c>
      <c r="AW483" s="6" t="s">
        <v>5991</v>
      </c>
    </row>
    <row r="484" spans="1:49">
      <c r="A484">
        <v>9728016108</v>
      </c>
      <c r="B484">
        <v>411</v>
      </c>
      <c r="C484" t="s">
        <v>2334</v>
      </c>
      <c r="D484">
        <v>9728016108</v>
      </c>
      <c r="E484" s="10">
        <v>1207700394340</v>
      </c>
      <c r="F484" s="8" t="s">
        <v>2335</v>
      </c>
      <c r="G484" s="7">
        <v>44126</v>
      </c>
      <c r="H484">
        <v>4</v>
      </c>
      <c r="I484" t="s">
        <v>73</v>
      </c>
      <c r="J484" t="s">
        <v>5490</v>
      </c>
      <c r="K484" t="s">
        <v>5490</v>
      </c>
      <c r="L484" t="s">
        <v>2338</v>
      </c>
      <c r="M484">
        <v>10</v>
      </c>
      <c r="R484">
        <v>0</v>
      </c>
      <c r="S484">
        <v>11221</v>
      </c>
      <c r="T484">
        <v>990</v>
      </c>
      <c r="U484">
        <v>3492</v>
      </c>
      <c r="V484">
        <v>1237</v>
      </c>
      <c r="W484">
        <v>0</v>
      </c>
      <c r="X484">
        <v>462</v>
      </c>
      <c r="Y484">
        <v>557</v>
      </c>
      <c r="Z484">
        <v>891</v>
      </c>
      <c r="AA484">
        <v>646</v>
      </c>
      <c r="AB484">
        <v>0</v>
      </c>
      <c r="AC484">
        <v>10759</v>
      </c>
      <c r="AD484">
        <v>374</v>
      </c>
      <c r="AE484">
        <v>2465</v>
      </c>
      <c r="AF484">
        <v>554</v>
      </c>
      <c r="AG484">
        <v>0</v>
      </c>
      <c r="AH484">
        <v>0</v>
      </c>
      <c r="AI484">
        <v>0</v>
      </c>
      <c r="AJ484">
        <v>0</v>
      </c>
      <c r="AK484">
        <v>0</v>
      </c>
      <c r="AL484">
        <v>0</v>
      </c>
      <c r="AM484">
        <v>11333</v>
      </c>
      <c r="AN484">
        <v>11533</v>
      </c>
      <c r="AO484">
        <v>13513</v>
      </c>
      <c r="AP484">
        <v>13513</v>
      </c>
      <c r="AQ484">
        <v>0</v>
      </c>
      <c r="AR484" s="6">
        <v>0.11</v>
      </c>
      <c r="AS484" s="6" t="s">
        <v>52</v>
      </c>
      <c r="AT484" t="s">
        <v>2339</v>
      </c>
      <c r="AU484" t="s">
        <v>2340</v>
      </c>
      <c r="AV484" s="6" t="s">
        <v>74</v>
      </c>
      <c r="AW484" s="6" t="s">
        <v>6079</v>
      </c>
    </row>
    <row r="485" spans="1:49">
      <c r="A485">
        <v>300015086</v>
      </c>
      <c r="B485">
        <v>532</v>
      </c>
      <c r="C485" t="s">
        <v>3550</v>
      </c>
      <c r="D485">
        <v>300015086</v>
      </c>
      <c r="E485" s="10">
        <v>1230300004549</v>
      </c>
      <c r="F485" s="8" t="s">
        <v>3551</v>
      </c>
      <c r="G485" s="7">
        <v>45097</v>
      </c>
      <c r="H485">
        <v>1</v>
      </c>
      <c r="I485" t="s">
        <v>73</v>
      </c>
      <c r="J485" t="s">
        <v>5490</v>
      </c>
      <c r="K485" t="s">
        <v>5490</v>
      </c>
      <c r="L485" t="s">
        <v>3554</v>
      </c>
      <c r="M485">
        <v>10</v>
      </c>
      <c r="R485">
        <v>0</v>
      </c>
      <c r="S485">
        <v>0</v>
      </c>
      <c r="T485">
        <v>0</v>
      </c>
      <c r="U485">
        <v>0</v>
      </c>
      <c r="V485">
        <v>1213</v>
      </c>
      <c r="W485">
        <v>0</v>
      </c>
      <c r="X485">
        <v>0</v>
      </c>
      <c r="Y485">
        <v>0</v>
      </c>
      <c r="Z485">
        <v>0</v>
      </c>
      <c r="AA485">
        <v>11645</v>
      </c>
      <c r="AB485">
        <v>0</v>
      </c>
      <c r="AC485">
        <v>0</v>
      </c>
      <c r="AD485">
        <v>0</v>
      </c>
      <c r="AE485">
        <v>-25</v>
      </c>
      <c r="AF485">
        <v>-10359</v>
      </c>
      <c r="AG485">
        <v>0</v>
      </c>
      <c r="AH485">
        <v>0</v>
      </c>
      <c r="AI485">
        <v>0</v>
      </c>
      <c r="AJ485">
        <v>0</v>
      </c>
      <c r="AK485">
        <v>47174</v>
      </c>
      <c r="AL485">
        <v>0</v>
      </c>
      <c r="AM485">
        <v>0</v>
      </c>
      <c r="AN485">
        <v>0</v>
      </c>
      <c r="AO485">
        <v>0</v>
      </c>
      <c r="AP485">
        <v>335</v>
      </c>
      <c r="AQ485">
        <v>12090</v>
      </c>
      <c r="AR485" s="6" t="s">
        <v>74</v>
      </c>
      <c r="AS485" s="6" t="s">
        <v>52</v>
      </c>
      <c r="AT485" t="s">
        <v>3555</v>
      </c>
      <c r="AU485" t="s">
        <v>3556</v>
      </c>
      <c r="AV485" s="6" t="s">
        <v>74</v>
      </c>
      <c r="AW485" s="6" t="s">
        <v>5992</v>
      </c>
    </row>
    <row r="486" spans="1:49">
      <c r="A486">
        <v>2117003208</v>
      </c>
      <c r="B486">
        <v>435</v>
      </c>
      <c r="C486" t="s">
        <v>2205</v>
      </c>
      <c r="D486">
        <v>2117003208</v>
      </c>
      <c r="E486" s="10">
        <v>1202100001751</v>
      </c>
      <c r="F486" s="8" t="s">
        <v>2206</v>
      </c>
      <c r="G486" s="7">
        <v>43887</v>
      </c>
      <c r="H486">
        <v>5</v>
      </c>
      <c r="I486" t="s">
        <v>73</v>
      </c>
      <c r="J486" t="s">
        <v>5491</v>
      </c>
      <c r="K486" t="s">
        <v>5491</v>
      </c>
      <c r="L486" t="s">
        <v>2209</v>
      </c>
      <c r="M486">
        <v>10</v>
      </c>
      <c r="R486">
        <v>0</v>
      </c>
      <c r="S486">
        <v>48</v>
      </c>
      <c r="T486">
        <v>487</v>
      </c>
      <c r="U486">
        <v>1641</v>
      </c>
      <c r="V486">
        <v>1171</v>
      </c>
      <c r="W486">
        <v>106</v>
      </c>
      <c r="X486">
        <v>4</v>
      </c>
      <c r="Y486">
        <v>15</v>
      </c>
      <c r="Z486">
        <v>3</v>
      </c>
      <c r="AA486">
        <v>60</v>
      </c>
      <c r="AB486">
        <v>106</v>
      </c>
      <c r="AC486">
        <v>-33</v>
      </c>
      <c r="AD486">
        <v>385</v>
      </c>
      <c r="AE486">
        <v>1486</v>
      </c>
      <c r="AF486">
        <v>1228</v>
      </c>
      <c r="AG486">
        <v>13814</v>
      </c>
      <c r="AH486">
        <v>13766</v>
      </c>
      <c r="AI486">
        <v>16770</v>
      </c>
      <c r="AJ486">
        <v>17769</v>
      </c>
      <c r="AK486">
        <v>18496</v>
      </c>
      <c r="AL486">
        <v>0</v>
      </c>
      <c r="AM486">
        <v>0</v>
      </c>
      <c r="AN486">
        <v>0</v>
      </c>
      <c r="AO486">
        <v>3</v>
      </c>
      <c r="AP486">
        <v>0</v>
      </c>
      <c r="AQ486">
        <v>5591</v>
      </c>
      <c r="AR486" s="6">
        <v>24.4</v>
      </c>
      <c r="AS486" s="6" t="s">
        <v>52</v>
      </c>
      <c r="AT486" t="s">
        <v>2210</v>
      </c>
      <c r="AU486" t="s">
        <v>82</v>
      </c>
      <c r="AV486" s="6">
        <v>1.34</v>
      </c>
      <c r="AW486" s="6" t="s">
        <v>5993</v>
      </c>
    </row>
    <row r="487" spans="1:49">
      <c r="A487">
        <v>7100025192</v>
      </c>
      <c r="B487">
        <v>525</v>
      </c>
      <c r="C487" t="s">
        <v>3421</v>
      </c>
      <c r="D487">
        <v>7100025192</v>
      </c>
      <c r="E487" s="10">
        <v>1227100010092</v>
      </c>
      <c r="F487" s="8" t="s">
        <v>3422</v>
      </c>
      <c r="G487" s="7">
        <v>44778</v>
      </c>
      <c r="H487">
        <v>2</v>
      </c>
      <c r="I487" t="s">
        <v>73</v>
      </c>
      <c r="J487" t="s">
        <v>5493</v>
      </c>
      <c r="K487" t="s">
        <v>5492</v>
      </c>
      <c r="L487" t="s">
        <v>3425</v>
      </c>
      <c r="M487">
        <v>10</v>
      </c>
      <c r="R487">
        <v>0</v>
      </c>
      <c r="S487">
        <v>0</v>
      </c>
      <c r="T487">
        <v>354</v>
      </c>
      <c r="U487">
        <v>8</v>
      </c>
      <c r="V487">
        <v>1124</v>
      </c>
      <c r="W487">
        <v>0</v>
      </c>
      <c r="X487">
        <v>0</v>
      </c>
      <c r="Y487">
        <v>137</v>
      </c>
      <c r="Z487">
        <v>367</v>
      </c>
      <c r="AA487">
        <v>667</v>
      </c>
      <c r="AB487">
        <v>0</v>
      </c>
      <c r="AC487">
        <v>0</v>
      </c>
      <c r="AD487">
        <v>150</v>
      </c>
      <c r="AE487">
        <v>-649</v>
      </c>
      <c r="AF487">
        <v>-178</v>
      </c>
      <c r="AG487">
        <v>0</v>
      </c>
      <c r="AH487">
        <v>0</v>
      </c>
      <c r="AI487">
        <v>0</v>
      </c>
      <c r="AJ487">
        <v>14845</v>
      </c>
      <c r="AK487">
        <v>13495</v>
      </c>
      <c r="AL487">
        <v>0</v>
      </c>
      <c r="AM487">
        <v>0</v>
      </c>
      <c r="AN487">
        <v>0</v>
      </c>
      <c r="AO487">
        <v>91</v>
      </c>
      <c r="AP487">
        <v>275</v>
      </c>
      <c r="AQ487">
        <v>4908</v>
      </c>
      <c r="AR487" s="6">
        <v>3.18</v>
      </c>
      <c r="AS487" s="6" t="s">
        <v>52</v>
      </c>
      <c r="AT487" t="s">
        <v>3426</v>
      </c>
      <c r="AU487" t="s">
        <v>3427</v>
      </c>
      <c r="AV487" s="6">
        <v>0.91</v>
      </c>
      <c r="AW487" s="6" t="s">
        <v>5994</v>
      </c>
    </row>
    <row r="488" spans="1:49">
      <c r="A488">
        <v>8602285887</v>
      </c>
      <c r="B488">
        <v>503</v>
      </c>
      <c r="C488" t="s">
        <v>1279</v>
      </c>
      <c r="D488">
        <v>8602285887</v>
      </c>
      <c r="E488" s="10">
        <v>1188617006599</v>
      </c>
      <c r="F488" s="8" t="s">
        <v>1280</v>
      </c>
      <c r="G488" s="7">
        <v>43227</v>
      </c>
      <c r="H488">
        <v>6</v>
      </c>
      <c r="I488" t="s">
        <v>73</v>
      </c>
      <c r="J488" t="s">
        <v>5494</v>
      </c>
      <c r="K488" t="s">
        <v>5494</v>
      </c>
      <c r="L488" t="s">
        <v>1283</v>
      </c>
      <c r="M488">
        <v>10</v>
      </c>
      <c r="R488">
        <v>7897</v>
      </c>
      <c r="S488">
        <v>6347</v>
      </c>
      <c r="T488">
        <v>4860</v>
      </c>
      <c r="U488">
        <v>6082</v>
      </c>
      <c r="V488">
        <v>1000</v>
      </c>
      <c r="W488">
        <v>3060</v>
      </c>
      <c r="X488">
        <v>5548</v>
      </c>
      <c r="Y488">
        <v>4517</v>
      </c>
      <c r="Z488">
        <v>5520</v>
      </c>
      <c r="AA488">
        <v>8286</v>
      </c>
      <c r="AB488">
        <v>3060</v>
      </c>
      <c r="AC488">
        <v>564</v>
      </c>
      <c r="AD488">
        <v>201</v>
      </c>
      <c r="AE488">
        <v>325</v>
      </c>
      <c r="AF488">
        <v>-7360</v>
      </c>
      <c r="AG488">
        <v>0</v>
      </c>
      <c r="AH488">
        <v>0</v>
      </c>
      <c r="AI488">
        <v>0</v>
      </c>
      <c r="AJ488">
        <v>0</v>
      </c>
      <c r="AK488">
        <v>0</v>
      </c>
      <c r="AL488">
        <v>7981</v>
      </c>
      <c r="AM488">
        <v>8019</v>
      </c>
      <c r="AN488">
        <v>8228</v>
      </c>
      <c r="AO488">
        <v>8056</v>
      </c>
      <c r="AP488">
        <v>7154</v>
      </c>
      <c r="AQ488">
        <v>140</v>
      </c>
      <c r="AR488" s="6">
        <v>0.13</v>
      </c>
      <c r="AS488" s="6">
        <v>0</v>
      </c>
      <c r="AT488" t="s">
        <v>1284</v>
      </c>
      <c r="AU488" t="s">
        <v>82</v>
      </c>
      <c r="AV488" s="6" t="s">
        <v>74</v>
      </c>
      <c r="AW488" s="6" t="s">
        <v>5995</v>
      </c>
    </row>
    <row r="489" spans="1:49">
      <c r="A489">
        <v>1831193931</v>
      </c>
      <c r="B489">
        <v>91</v>
      </c>
      <c r="C489" t="s">
        <v>1749</v>
      </c>
      <c r="D489">
        <v>1831193931</v>
      </c>
      <c r="E489" s="10">
        <v>1191832008026</v>
      </c>
      <c r="F489" s="8" t="s">
        <v>1750</v>
      </c>
      <c r="G489" s="7">
        <v>43559</v>
      </c>
      <c r="H489">
        <v>6</v>
      </c>
      <c r="I489" t="s">
        <v>73</v>
      </c>
      <c r="J489" t="s">
        <v>5496</v>
      </c>
      <c r="K489" t="s">
        <v>5495</v>
      </c>
      <c r="L489" t="s">
        <v>1753</v>
      </c>
      <c r="M489">
        <v>12000</v>
      </c>
      <c r="R489">
        <v>98746</v>
      </c>
      <c r="S489">
        <v>217644</v>
      </c>
      <c r="T489">
        <v>94054</v>
      </c>
      <c r="U489">
        <v>165824</v>
      </c>
      <c r="V489">
        <v>955</v>
      </c>
      <c r="W489">
        <v>98556</v>
      </c>
      <c r="X489">
        <v>212594</v>
      </c>
      <c r="Y489">
        <v>92409</v>
      </c>
      <c r="Z489">
        <v>-500802</v>
      </c>
      <c r="AA489">
        <v>27890</v>
      </c>
      <c r="AB489">
        <v>98556</v>
      </c>
      <c r="AC489">
        <v>18963</v>
      </c>
      <c r="AD489">
        <v>5834</v>
      </c>
      <c r="AE489">
        <v>-312504</v>
      </c>
      <c r="AF489">
        <v>-25153</v>
      </c>
      <c r="AG489">
        <v>183846</v>
      </c>
      <c r="AH489">
        <v>330894</v>
      </c>
      <c r="AI489">
        <v>351915</v>
      </c>
      <c r="AJ489">
        <v>16275</v>
      </c>
      <c r="AK489">
        <v>27145</v>
      </c>
      <c r="AL489">
        <v>153614</v>
      </c>
      <c r="AM489">
        <v>168059</v>
      </c>
      <c r="AN489">
        <v>163065</v>
      </c>
      <c r="AO489">
        <v>69852</v>
      </c>
      <c r="AP489">
        <v>24543</v>
      </c>
      <c r="AQ489">
        <v>323194</v>
      </c>
      <c r="AR489" s="6">
        <v>0.01</v>
      </c>
      <c r="AS489" s="6" t="s">
        <v>52</v>
      </c>
      <c r="AT489" t="s">
        <v>1754</v>
      </c>
      <c r="AU489" t="s">
        <v>1755</v>
      </c>
      <c r="AV489" s="6">
        <v>0.15</v>
      </c>
      <c r="AW489" s="6" t="s">
        <v>5996</v>
      </c>
    </row>
    <row r="490" spans="1:49">
      <c r="A490">
        <v>7714938194</v>
      </c>
      <c r="B490">
        <v>430</v>
      </c>
      <c r="C490" t="s">
        <v>210</v>
      </c>
      <c r="D490">
        <v>7714938194</v>
      </c>
      <c r="E490" s="10">
        <v>1147746699022</v>
      </c>
      <c r="F490" s="8" t="s">
        <v>211</v>
      </c>
      <c r="G490" s="7">
        <v>41810</v>
      </c>
      <c r="H490">
        <v>10</v>
      </c>
      <c r="I490" t="s">
        <v>73</v>
      </c>
      <c r="J490" t="s">
        <v>5498</v>
      </c>
      <c r="K490" t="s">
        <v>5497</v>
      </c>
      <c r="L490" t="s">
        <v>214</v>
      </c>
      <c r="M490">
        <v>7800</v>
      </c>
      <c r="R490">
        <v>7585</v>
      </c>
      <c r="S490">
        <v>5433</v>
      </c>
      <c r="T490">
        <v>100990</v>
      </c>
      <c r="U490">
        <v>2041</v>
      </c>
      <c r="V490">
        <v>950</v>
      </c>
      <c r="W490">
        <v>5991</v>
      </c>
      <c r="X490">
        <v>4727</v>
      </c>
      <c r="Y490">
        <v>95812</v>
      </c>
      <c r="Z490">
        <v>1383</v>
      </c>
      <c r="AA490">
        <v>879</v>
      </c>
      <c r="AB490">
        <v>5991</v>
      </c>
      <c r="AC490">
        <v>658</v>
      </c>
      <c r="AD490">
        <v>3758</v>
      </c>
      <c r="AE490">
        <v>546</v>
      </c>
      <c r="AF490">
        <v>43</v>
      </c>
      <c r="AG490">
        <v>4833</v>
      </c>
      <c r="AH490">
        <v>4833</v>
      </c>
      <c r="AI490">
        <v>4833</v>
      </c>
      <c r="AJ490">
        <v>4833</v>
      </c>
      <c r="AK490">
        <v>4833</v>
      </c>
      <c r="AL490">
        <v>8015</v>
      </c>
      <c r="AM490">
        <v>8399</v>
      </c>
      <c r="AN490">
        <v>7026</v>
      </c>
      <c r="AO490">
        <v>89257</v>
      </c>
      <c r="AP490">
        <v>88811</v>
      </c>
      <c r="AQ490">
        <v>0</v>
      </c>
      <c r="AR490" s="6">
        <v>0.13</v>
      </c>
      <c r="AS490" s="6" t="s">
        <v>52</v>
      </c>
      <c r="AT490" t="s">
        <v>215</v>
      </c>
      <c r="AU490" t="s">
        <v>82</v>
      </c>
      <c r="AV490" s="6">
        <v>1</v>
      </c>
      <c r="AW490" s="6" t="s">
        <v>5997</v>
      </c>
    </row>
    <row r="491" spans="1:49">
      <c r="A491">
        <v>1841056860</v>
      </c>
      <c r="B491">
        <v>557</v>
      </c>
      <c r="C491" t="s">
        <v>3626</v>
      </c>
      <c r="D491">
        <v>1841056860</v>
      </c>
      <c r="E491" s="10">
        <v>1151832017105</v>
      </c>
      <c r="F491" s="8" t="s">
        <v>3627</v>
      </c>
      <c r="G491" s="7">
        <v>42304</v>
      </c>
      <c r="H491">
        <v>9</v>
      </c>
      <c r="I491" t="s">
        <v>73</v>
      </c>
      <c r="J491" t="s">
        <v>5553</v>
      </c>
      <c r="K491" t="s">
        <v>5553</v>
      </c>
      <c r="L491" t="s">
        <v>3630</v>
      </c>
      <c r="M491">
        <v>10025</v>
      </c>
      <c r="R491">
        <v>0</v>
      </c>
      <c r="S491">
        <v>0</v>
      </c>
      <c r="T491">
        <v>0</v>
      </c>
      <c r="U491">
        <v>0</v>
      </c>
      <c r="V491">
        <v>870</v>
      </c>
      <c r="W491">
        <v>0</v>
      </c>
      <c r="X491">
        <v>0</v>
      </c>
      <c r="Y491">
        <v>0</v>
      </c>
      <c r="Z491">
        <v>0</v>
      </c>
      <c r="AA491">
        <v>2</v>
      </c>
      <c r="AB491">
        <v>0</v>
      </c>
      <c r="AC491">
        <v>0</v>
      </c>
      <c r="AD491">
        <v>0</v>
      </c>
      <c r="AE491">
        <v>0</v>
      </c>
      <c r="AF491">
        <v>843</v>
      </c>
      <c r="AG491">
        <v>0</v>
      </c>
      <c r="AH491">
        <v>0</v>
      </c>
      <c r="AI491">
        <v>0</v>
      </c>
      <c r="AJ491">
        <v>0</v>
      </c>
      <c r="AK491">
        <v>0</v>
      </c>
      <c r="AL491">
        <v>0</v>
      </c>
      <c r="AM491">
        <v>0</v>
      </c>
      <c r="AN491">
        <v>0</v>
      </c>
      <c r="AO491">
        <v>0</v>
      </c>
      <c r="AP491">
        <v>0</v>
      </c>
      <c r="AQ491">
        <v>0</v>
      </c>
      <c r="AR491" s="6" t="s">
        <v>74</v>
      </c>
      <c r="AS491" s="6"/>
      <c r="AT491" t="s">
        <v>3631</v>
      </c>
      <c r="AV491" s="6" t="s">
        <v>74</v>
      </c>
      <c r="AW491" s="6" t="s">
        <v>6114</v>
      </c>
    </row>
    <row r="492" spans="1:49">
      <c r="A492">
        <v>5042122070</v>
      </c>
      <c r="B492">
        <v>336</v>
      </c>
      <c r="C492" t="s">
        <v>276</v>
      </c>
      <c r="D492">
        <v>5042122070</v>
      </c>
      <c r="E492" s="10">
        <v>1115042007960</v>
      </c>
      <c r="F492" s="8" t="s">
        <v>277</v>
      </c>
      <c r="G492" s="7">
        <v>40868</v>
      </c>
      <c r="H492">
        <v>13</v>
      </c>
      <c r="I492" t="s">
        <v>73</v>
      </c>
      <c r="J492" t="s">
        <v>5499</v>
      </c>
      <c r="K492" t="s">
        <v>5499</v>
      </c>
      <c r="L492" t="s">
        <v>280</v>
      </c>
      <c r="M492">
        <v>20</v>
      </c>
      <c r="R492">
        <v>9389</v>
      </c>
      <c r="S492">
        <v>7125</v>
      </c>
      <c r="T492">
        <v>4943</v>
      </c>
      <c r="U492">
        <v>10302</v>
      </c>
      <c r="V492">
        <v>815</v>
      </c>
      <c r="W492">
        <v>10341</v>
      </c>
      <c r="X492">
        <v>2808</v>
      </c>
      <c r="Y492">
        <v>1794</v>
      </c>
      <c r="Z492">
        <v>5518</v>
      </c>
      <c r="AA492">
        <v>1418</v>
      </c>
      <c r="AB492">
        <v>10341</v>
      </c>
      <c r="AC492">
        <v>4135</v>
      </c>
      <c r="AD492">
        <v>3016</v>
      </c>
      <c r="AE492">
        <v>4468</v>
      </c>
      <c r="AF492">
        <v>-640</v>
      </c>
      <c r="AG492">
        <v>0</v>
      </c>
      <c r="AH492">
        <v>0</v>
      </c>
      <c r="AI492">
        <v>0</v>
      </c>
      <c r="AJ492">
        <v>0</v>
      </c>
      <c r="AK492">
        <v>0</v>
      </c>
      <c r="AL492">
        <v>48903</v>
      </c>
      <c r="AM492">
        <v>52034</v>
      </c>
      <c r="AN492">
        <v>54659</v>
      </c>
      <c r="AO492">
        <v>52406</v>
      </c>
      <c r="AP492">
        <v>51223</v>
      </c>
      <c r="AQ492">
        <v>0</v>
      </c>
      <c r="AR492" s="6">
        <v>0.09</v>
      </c>
      <c r="AS492" s="6" t="s">
        <v>52</v>
      </c>
      <c r="AT492" t="s">
        <v>281</v>
      </c>
      <c r="AU492" t="s">
        <v>282</v>
      </c>
      <c r="AV492" s="6" t="s">
        <v>74</v>
      </c>
      <c r="AW492" s="6" t="s">
        <v>5998</v>
      </c>
    </row>
    <row r="493" spans="1:49">
      <c r="A493">
        <v>3250532162</v>
      </c>
      <c r="B493">
        <v>541</v>
      </c>
      <c r="C493" t="s">
        <v>2051</v>
      </c>
      <c r="D493">
        <v>3250532162</v>
      </c>
      <c r="E493" s="10">
        <v>1123256013429</v>
      </c>
      <c r="F493" s="8" t="s">
        <v>2052</v>
      </c>
      <c r="G493" s="7">
        <v>45366</v>
      </c>
      <c r="H493">
        <v>1</v>
      </c>
      <c r="I493" t="s">
        <v>73</v>
      </c>
      <c r="J493" t="s">
        <v>4851</v>
      </c>
      <c r="K493" t="s">
        <v>5500</v>
      </c>
      <c r="L493" t="s">
        <v>2054</v>
      </c>
      <c r="M493">
        <v>20</v>
      </c>
      <c r="R493">
        <v>59185</v>
      </c>
      <c r="S493">
        <v>183762</v>
      </c>
      <c r="T493">
        <v>38706</v>
      </c>
      <c r="U493">
        <v>29259</v>
      </c>
      <c r="V493">
        <v>765</v>
      </c>
      <c r="W493">
        <v>54341</v>
      </c>
      <c r="X493">
        <v>154218</v>
      </c>
      <c r="Y493">
        <v>38516</v>
      </c>
      <c r="Z493">
        <v>25333</v>
      </c>
      <c r="AA493">
        <v>5383</v>
      </c>
      <c r="AB493">
        <v>54341</v>
      </c>
      <c r="AC493">
        <v>26999</v>
      </c>
      <c r="AD493">
        <v>-7392</v>
      </c>
      <c r="AE493">
        <v>1879</v>
      </c>
      <c r="AF493">
        <v>-5423</v>
      </c>
      <c r="AG493">
        <v>0</v>
      </c>
      <c r="AH493">
        <v>0</v>
      </c>
      <c r="AI493">
        <v>85</v>
      </c>
      <c r="AJ493">
        <v>51</v>
      </c>
      <c r="AK493">
        <v>0</v>
      </c>
      <c r="AL493">
        <v>39956</v>
      </c>
      <c r="AM493">
        <v>76728</v>
      </c>
      <c r="AN493">
        <v>21020</v>
      </c>
      <c r="AO493">
        <v>10418</v>
      </c>
      <c r="AP493">
        <v>211</v>
      </c>
      <c r="AQ493">
        <v>0</v>
      </c>
      <c r="AR493" s="6">
        <v>0.01</v>
      </c>
      <c r="AS493" s="6"/>
      <c r="AT493" t="s">
        <v>2055</v>
      </c>
      <c r="AV493" s="6">
        <v>0</v>
      </c>
      <c r="AW493" s="6" t="s">
        <v>5999</v>
      </c>
    </row>
    <row r="494" spans="1:49">
      <c r="A494">
        <v>9725071502</v>
      </c>
      <c r="B494">
        <v>287</v>
      </c>
      <c r="C494" t="s">
        <v>2971</v>
      </c>
      <c r="D494">
        <v>9725071502</v>
      </c>
      <c r="E494" s="10">
        <v>1227700010086</v>
      </c>
      <c r="F494" s="8" t="s">
        <v>2972</v>
      </c>
      <c r="G494" s="7">
        <v>44578</v>
      </c>
      <c r="H494">
        <v>3</v>
      </c>
      <c r="I494" t="s">
        <v>73</v>
      </c>
      <c r="J494" t="s">
        <v>5501</v>
      </c>
      <c r="K494" t="s">
        <v>5501</v>
      </c>
      <c r="L494" t="s">
        <v>2975</v>
      </c>
      <c r="M494">
        <v>3500</v>
      </c>
      <c r="R494">
        <v>0</v>
      </c>
      <c r="S494">
        <v>0</v>
      </c>
      <c r="T494">
        <v>241</v>
      </c>
      <c r="U494">
        <v>18587</v>
      </c>
      <c r="V494">
        <v>758</v>
      </c>
      <c r="W494">
        <v>0</v>
      </c>
      <c r="X494">
        <v>0</v>
      </c>
      <c r="Y494">
        <v>163</v>
      </c>
      <c r="Z494">
        <v>18485</v>
      </c>
      <c r="AA494">
        <v>722</v>
      </c>
      <c r="AB494">
        <v>0</v>
      </c>
      <c r="AC494">
        <v>0</v>
      </c>
      <c r="AD494">
        <v>64</v>
      </c>
      <c r="AE494">
        <v>67</v>
      </c>
      <c r="AF494">
        <v>34</v>
      </c>
      <c r="AG494">
        <v>0</v>
      </c>
      <c r="AH494">
        <v>0</v>
      </c>
      <c r="AI494">
        <v>17500</v>
      </c>
      <c r="AJ494">
        <v>50798</v>
      </c>
      <c r="AK494">
        <v>61815</v>
      </c>
      <c r="AL494">
        <v>0</v>
      </c>
      <c r="AM494">
        <v>0</v>
      </c>
      <c r="AN494">
        <v>197</v>
      </c>
      <c r="AO494">
        <v>17675</v>
      </c>
      <c r="AP494">
        <v>16436</v>
      </c>
      <c r="AQ494">
        <v>5967</v>
      </c>
      <c r="AR494" s="6">
        <v>3.15</v>
      </c>
      <c r="AS494" s="6" t="s">
        <v>52</v>
      </c>
      <c r="AT494" t="s">
        <v>2976</v>
      </c>
      <c r="AU494" t="s">
        <v>2977</v>
      </c>
      <c r="AV494" s="6">
        <v>3.53</v>
      </c>
      <c r="AW494" s="6" t="s">
        <v>6056</v>
      </c>
    </row>
    <row r="495" spans="1:49">
      <c r="A495">
        <v>6166094406</v>
      </c>
      <c r="B495">
        <v>438</v>
      </c>
      <c r="C495" t="s">
        <v>1570</v>
      </c>
      <c r="D495">
        <v>6166094406</v>
      </c>
      <c r="E495" s="10">
        <v>1156196050449</v>
      </c>
      <c r="F495" s="8" t="s">
        <v>1571</v>
      </c>
      <c r="G495" s="7">
        <v>42200</v>
      </c>
      <c r="H495">
        <v>9</v>
      </c>
      <c r="I495" t="s">
        <v>73</v>
      </c>
      <c r="J495" t="s">
        <v>5502</v>
      </c>
      <c r="K495" t="s">
        <v>5502</v>
      </c>
      <c r="L495" t="s">
        <v>1572</v>
      </c>
      <c r="M495">
        <v>10</v>
      </c>
      <c r="R495">
        <v>2845</v>
      </c>
      <c r="S495">
        <v>1602</v>
      </c>
      <c r="T495">
        <v>1841</v>
      </c>
      <c r="U495">
        <v>1282</v>
      </c>
      <c r="V495">
        <v>755</v>
      </c>
      <c r="W495">
        <v>2436</v>
      </c>
      <c r="X495">
        <v>1301</v>
      </c>
      <c r="Y495">
        <v>1322</v>
      </c>
      <c r="Z495">
        <v>967</v>
      </c>
      <c r="AA495">
        <v>578</v>
      </c>
      <c r="AB495">
        <v>2436</v>
      </c>
      <c r="AC495">
        <v>271</v>
      </c>
      <c r="AD495">
        <v>488</v>
      </c>
      <c r="AE495">
        <v>347</v>
      </c>
      <c r="AF495">
        <v>154</v>
      </c>
      <c r="AG495">
        <v>0</v>
      </c>
      <c r="AH495">
        <v>0</v>
      </c>
      <c r="AI495">
        <v>0</v>
      </c>
      <c r="AJ495">
        <v>0</v>
      </c>
      <c r="AK495">
        <v>0</v>
      </c>
      <c r="AL495">
        <v>31524</v>
      </c>
      <c r="AM495">
        <v>27440</v>
      </c>
      <c r="AN495">
        <v>21380</v>
      </c>
      <c r="AO495">
        <v>18889</v>
      </c>
      <c r="AP495">
        <v>9743</v>
      </c>
      <c r="AQ495">
        <v>5541</v>
      </c>
      <c r="AR495" s="6">
        <v>0.27</v>
      </c>
      <c r="AS495" s="6" t="s">
        <v>52</v>
      </c>
      <c r="AT495" t="s">
        <v>1573</v>
      </c>
      <c r="AU495" t="s">
        <v>1574</v>
      </c>
      <c r="AV495" s="6" t="s">
        <v>74</v>
      </c>
      <c r="AW495" s="6" t="s">
        <v>6000</v>
      </c>
    </row>
    <row r="496" spans="1:49">
      <c r="A496">
        <v>7841071972</v>
      </c>
      <c r="B496">
        <v>439</v>
      </c>
      <c r="C496" t="s">
        <v>1285</v>
      </c>
      <c r="D496">
        <v>7841071972</v>
      </c>
      <c r="E496" s="10">
        <v>1187847064580</v>
      </c>
      <c r="F496" s="8" t="s">
        <v>1286</v>
      </c>
      <c r="G496" s="7">
        <v>43172</v>
      </c>
      <c r="H496">
        <v>7</v>
      </c>
      <c r="I496" t="s">
        <v>73</v>
      </c>
      <c r="J496" t="s">
        <v>5503</v>
      </c>
      <c r="K496" t="s">
        <v>5503</v>
      </c>
      <c r="L496" t="s">
        <v>1289</v>
      </c>
      <c r="M496">
        <v>10500</v>
      </c>
      <c r="R496">
        <v>2721</v>
      </c>
      <c r="S496">
        <v>2462</v>
      </c>
      <c r="T496">
        <v>5736</v>
      </c>
      <c r="U496">
        <v>1160</v>
      </c>
      <c r="V496">
        <v>735</v>
      </c>
      <c r="W496">
        <v>2501</v>
      </c>
      <c r="X496">
        <v>1575</v>
      </c>
      <c r="Y496">
        <v>5521</v>
      </c>
      <c r="Z496">
        <v>1880</v>
      </c>
      <c r="AA496">
        <v>3339</v>
      </c>
      <c r="AB496">
        <v>2501</v>
      </c>
      <c r="AC496">
        <v>843</v>
      </c>
      <c r="AD496">
        <v>-76</v>
      </c>
      <c r="AE496">
        <v>-731</v>
      </c>
      <c r="AF496">
        <v>-2611</v>
      </c>
      <c r="AG496">
        <v>0</v>
      </c>
      <c r="AH496">
        <v>0</v>
      </c>
      <c r="AI496">
        <v>0</v>
      </c>
      <c r="AJ496">
        <v>0</v>
      </c>
      <c r="AK496">
        <v>0</v>
      </c>
      <c r="AL496">
        <v>11290</v>
      </c>
      <c r="AM496">
        <v>11144</v>
      </c>
      <c r="AN496">
        <v>8884</v>
      </c>
      <c r="AO496">
        <v>9080</v>
      </c>
      <c r="AP496">
        <v>8803</v>
      </c>
      <c r="AQ496">
        <v>0</v>
      </c>
      <c r="AR496" s="6">
        <v>0.27</v>
      </c>
      <c r="AS496" s="6" t="s">
        <v>52</v>
      </c>
      <c r="AT496" t="s">
        <v>1290</v>
      </c>
      <c r="AU496" t="s">
        <v>1291</v>
      </c>
      <c r="AV496" s="6" t="s">
        <v>74</v>
      </c>
      <c r="AW496" s="6" t="s">
        <v>6001</v>
      </c>
    </row>
    <row r="497" spans="1:49">
      <c r="A497">
        <v>6168064037</v>
      </c>
      <c r="B497">
        <v>534</v>
      </c>
      <c r="C497" t="s">
        <v>351</v>
      </c>
      <c r="D497">
        <v>6168064037</v>
      </c>
      <c r="E497" s="10">
        <v>1136194001602</v>
      </c>
      <c r="F497" s="8" t="s">
        <v>352</v>
      </c>
      <c r="G497" s="7">
        <v>45692</v>
      </c>
      <c r="H497">
        <v>0</v>
      </c>
      <c r="I497" t="s">
        <v>73</v>
      </c>
      <c r="J497" t="s">
        <v>5406</v>
      </c>
      <c r="K497" t="s">
        <v>5406</v>
      </c>
      <c r="L497" t="s">
        <v>355</v>
      </c>
      <c r="M497">
        <v>10</v>
      </c>
      <c r="R497">
        <v>168052</v>
      </c>
      <c r="S497">
        <v>146203</v>
      </c>
      <c r="T497">
        <v>115589</v>
      </c>
      <c r="U497">
        <v>8920</v>
      </c>
      <c r="V497">
        <v>683</v>
      </c>
      <c r="W497">
        <v>375</v>
      </c>
      <c r="X497">
        <v>3521</v>
      </c>
      <c r="Y497">
        <v>1045</v>
      </c>
      <c r="Z497">
        <v>899</v>
      </c>
      <c r="AA497">
        <v>25</v>
      </c>
      <c r="AB497">
        <v>375</v>
      </c>
      <c r="AC497">
        <v>-6354</v>
      </c>
      <c r="AD497">
        <v>5437</v>
      </c>
      <c r="AE497">
        <v>712</v>
      </c>
      <c r="AF497">
        <v>9375</v>
      </c>
      <c r="AG497">
        <v>82762</v>
      </c>
      <c r="AH497">
        <v>31572</v>
      </c>
      <c r="AI497">
        <v>85453</v>
      </c>
      <c r="AJ497">
        <v>76902</v>
      </c>
      <c r="AK497">
        <v>58721</v>
      </c>
      <c r="AL497">
        <v>60081</v>
      </c>
      <c r="AM497">
        <v>107554</v>
      </c>
      <c r="AN497">
        <v>12248</v>
      </c>
      <c r="AO497">
        <v>20067</v>
      </c>
      <c r="AP497">
        <v>32206</v>
      </c>
      <c r="AQ497">
        <v>93730</v>
      </c>
      <c r="AR497" s="6">
        <v>0</v>
      </c>
      <c r="AS497" s="6"/>
      <c r="AT497">
        <v>0</v>
      </c>
      <c r="AV497" s="6">
        <v>0.71</v>
      </c>
      <c r="AW497" s="6" t="s">
        <v>6002</v>
      </c>
    </row>
    <row r="498" spans="1:49">
      <c r="A498">
        <v>5017123610</v>
      </c>
      <c r="B498">
        <v>429</v>
      </c>
      <c r="C498" t="s">
        <v>2512</v>
      </c>
      <c r="D498">
        <v>5017123610</v>
      </c>
      <c r="E498" s="10">
        <v>1205000062035</v>
      </c>
      <c r="F498" s="8" t="s">
        <v>2513</v>
      </c>
      <c r="G498" s="7">
        <v>44039</v>
      </c>
      <c r="H498">
        <v>4</v>
      </c>
      <c r="I498" t="s">
        <v>73</v>
      </c>
      <c r="J498" t="s">
        <v>5505</v>
      </c>
      <c r="K498" t="s">
        <v>5504</v>
      </c>
      <c r="L498" t="s">
        <v>2516</v>
      </c>
      <c r="M498">
        <v>10000</v>
      </c>
      <c r="R498">
        <v>3812</v>
      </c>
      <c r="S498">
        <v>6279</v>
      </c>
      <c r="T498">
        <v>2053</v>
      </c>
      <c r="U498">
        <v>370</v>
      </c>
      <c r="V498">
        <v>654</v>
      </c>
      <c r="W498">
        <v>2216</v>
      </c>
      <c r="X498">
        <v>5026</v>
      </c>
      <c r="Y498">
        <v>1841</v>
      </c>
      <c r="Z498">
        <v>503</v>
      </c>
      <c r="AA498">
        <v>714</v>
      </c>
      <c r="AB498">
        <v>2216</v>
      </c>
      <c r="AC498">
        <v>907</v>
      </c>
      <c r="AD498">
        <v>132</v>
      </c>
      <c r="AE498">
        <v>-135</v>
      </c>
      <c r="AF498">
        <v>-64</v>
      </c>
      <c r="AG498">
        <v>0</v>
      </c>
      <c r="AH498">
        <v>0</v>
      </c>
      <c r="AI498">
        <v>0</v>
      </c>
      <c r="AJ498">
        <v>0</v>
      </c>
      <c r="AK498">
        <v>0</v>
      </c>
      <c r="AL498">
        <v>11683</v>
      </c>
      <c r="AM498">
        <v>12453</v>
      </c>
      <c r="AN498">
        <v>12639</v>
      </c>
      <c r="AO498">
        <v>12347</v>
      </c>
      <c r="AP498">
        <v>12446</v>
      </c>
      <c r="AQ498">
        <v>0</v>
      </c>
      <c r="AR498" s="6">
        <v>0.17</v>
      </c>
      <c r="AS498" s="6" t="s">
        <v>52</v>
      </c>
      <c r="AT498" t="s">
        <v>2517</v>
      </c>
      <c r="AU498" t="s">
        <v>2518</v>
      </c>
      <c r="AV498" s="6" t="s">
        <v>74</v>
      </c>
      <c r="AW498" s="6" t="s">
        <v>6003</v>
      </c>
    </row>
    <row r="499" spans="1:49">
      <c r="A499">
        <v>2311322999</v>
      </c>
      <c r="B499">
        <v>436</v>
      </c>
      <c r="C499" t="s">
        <v>2897</v>
      </c>
      <c r="D499">
        <v>2311322999</v>
      </c>
      <c r="E499" s="10">
        <v>1212300048476</v>
      </c>
      <c r="F499" s="8" t="s">
        <v>2898</v>
      </c>
      <c r="G499" s="7">
        <v>44426</v>
      </c>
      <c r="H499">
        <v>3</v>
      </c>
      <c r="I499" t="s">
        <v>73</v>
      </c>
      <c r="J499" t="s">
        <v>5506</v>
      </c>
      <c r="K499" t="s">
        <v>5506</v>
      </c>
      <c r="L499" t="s">
        <v>2901</v>
      </c>
      <c r="M499">
        <v>10000</v>
      </c>
      <c r="R499">
        <v>0</v>
      </c>
      <c r="S499">
        <v>0</v>
      </c>
      <c r="T499">
        <v>260</v>
      </c>
      <c r="U499">
        <v>1454</v>
      </c>
      <c r="V499">
        <v>651</v>
      </c>
      <c r="W499">
        <v>0</v>
      </c>
      <c r="X499">
        <v>218</v>
      </c>
      <c r="Y499">
        <v>1821</v>
      </c>
      <c r="Z499">
        <v>389</v>
      </c>
      <c r="AA499">
        <v>103</v>
      </c>
      <c r="AB499">
        <v>0</v>
      </c>
      <c r="AC499">
        <v>-218</v>
      </c>
      <c r="AD499">
        <v>-1561</v>
      </c>
      <c r="AE499">
        <v>978</v>
      </c>
      <c r="AF499">
        <v>509</v>
      </c>
      <c r="AG499">
        <v>0</v>
      </c>
      <c r="AH499">
        <v>0</v>
      </c>
      <c r="AI499">
        <v>0</v>
      </c>
      <c r="AJ499">
        <v>0</v>
      </c>
      <c r="AK499">
        <v>0</v>
      </c>
      <c r="AL499">
        <v>0</v>
      </c>
      <c r="AM499">
        <v>0</v>
      </c>
      <c r="AN499">
        <v>0</v>
      </c>
      <c r="AO499">
        <v>0</v>
      </c>
      <c r="AP499">
        <v>245</v>
      </c>
      <c r="AQ499">
        <v>808</v>
      </c>
      <c r="AR499" s="6">
        <v>2.5</v>
      </c>
      <c r="AS499" s="6" t="s">
        <v>52</v>
      </c>
      <c r="AT499" t="s">
        <v>2902</v>
      </c>
      <c r="AU499" t="s">
        <v>82</v>
      </c>
      <c r="AV499" s="6" t="s">
        <v>74</v>
      </c>
      <c r="AW499" s="6" t="s">
        <v>6004</v>
      </c>
    </row>
    <row r="500" spans="1:49">
      <c r="A500">
        <v>1701060338</v>
      </c>
      <c r="B500">
        <v>448</v>
      </c>
      <c r="C500" t="s">
        <v>2184</v>
      </c>
      <c r="D500">
        <v>1701060338</v>
      </c>
      <c r="E500" s="10">
        <v>1171719001706</v>
      </c>
      <c r="F500" s="8" t="s">
        <v>2185</v>
      </c>
      <c r="G500" s="7">
        <v>43038</v>
      </c>
      <c r="H500">
        <v>7</v>
      </c>
      <c r="I500" t="s">
        <v>73</v>
      </c>
      <c r="J500" t="s">
        <v>5510</v>
      </c>
      <c r="K500" t="s">
        <v>5509</v>
      </c>
      <c r="L500" t="s">
        <v>2188</v>
      </c>
      <c r="M500">
        <v>10020</v>
      </c>
      <c r="R500">
        <v>4505</v>
      </c>
      <c r="S500">
        <v>7832</v>
      </c>
      <c r="T500">
        <v>3699</v>
      </c>
      <c r="U500">
        <v>857</v>
      </c>
      <c r="V500">
        <v>580</v>
      </c>
      <c r="W500">
        <v>1911</v>
      </c>
      <c r="X500">
        <v>201</v>
      </c>
      <c r="Y500">
        <v>2431</v>
      </c>
      <c r="Z500">
        <v>281</v>
      </c>
      <c r="AA500">
        <v>419</v>
      </c>
      <c r="AB500">
        <v>1911</v>
      </c>
      <c r="AC500">
        <v>7396</v>
      </c>
      <c r="AD500">
        <v>1157</v>
      </c>
      <c r="AE500">
        <v>535</v>
      </c>
      <c r="AF500">
        <v>132</v>
      </c>
      <c r="AG500">
        <v>2231</v>
      </c>
      <c r="AH500">
        <v>7850</v>
      </c>
      <c r="AI500">
        <v>7850</v>
      </c>
      <c r="AJ500">
        <v>8138</v>
      </c>
      <c r="AK500">
        <v>8138</v>
      </c>
      <c r="AL500">
        <v>0</v>
      </c>
      <c r="AM500">
        <v>0</v>
      </c>
      <c r="AN500">
        <v>0</v>
      </c>
      <c r="AO500">
        <v>0</v>
      </c>
      <c r="AP500">
        <v>0</v>
      </c>
      <c r="AQ500">
        <v>0</v>
      </c>
      <c r="AR500" s="6">
        <v>0.13</v>
      </c>
      <c r="AS500" s="6" t="s">
        <v>52</v>
      </c>
      <c r="AT500" t="s">
        <v>2189</v>
      </c>
      <c r="AU500" t="s">
        <v>2190</v>
      </c>
      <c r="AV500" s="6">
        <v>3.65</v>
      </c>
      <c r="AW500" s="6" t="s">
        <v>6005</v>
      </c>
    </row>
    <row r="501" spans="1:49">
      <c r="A501">
        <v>276118240</v>
      </c>
      <c r="B501">
        <v>455</v>
      </c>
      <c r="C501" t="s">
        <v>370</v>
      </c>
      <c r="D501">
        <v>276118240</v>
      </c>
      <c r="E501" s="10">
        <v>1080276008581</v>
      </c>
      <c r="F501" s="8" t="s">
        <v>371</v>
      </c>
      <c r="G501" s="7">
        <v>39805</v>
      </c>
      <c r="H501">
        <v>16</v>
      </c>
      <c r="I501" t="s">
        <v>73</v>
      </c>
      <c r="J501" t="s">
        <v>5510</v>
      </c>
      <c r="K501" t="s">
        <v>5509</v>
      </c>
      <c r="L501" t="s">
        <v>372</v>
      </c>
      <c r="M501">
        <v>11</v>
      </c>
      <c r="R501">
        <v>2420</v>
      </c>
      <c r="S501">
        <v>1799</v>
      </c>
      <c r="T501">
        <v>2759</v>
      </c>
      <c r="U501">
        <v>452</v>
      </c>
      <c r="V501">
        <v>533</v>
      </c>
      <c r="W501">
        <v>1612</v>
      </c>
      <c r="X501">
        <v>1525</v>
      </c>
      <c r="Y501">
        <v>1847</v>
      </c>
      <c r="Z501">
        <v>1906</v>
      </c>
      <c r="AA501">
        <v>519</v>
      </c>
      <c r="AB501">
        <v>1612</v>
      </c>
      <c r="AC501">
        <v>206</v>
      </c>
      <c r="AD501">
        <v>761</v>
      </c>
      <c r="AE501">
        <v>-1477</v>
      </c>
      <c r="AF501">
        <v>-18</v>
      </c>
      <c r="AG501">
        <v>0</v>
      </c>
      <c r="AH501">
        <v>0</v>
      </c>
      <c r="AI501">
        <v>0</v>
      </c>
      <c r="AJ501">
        <v>0</v>
      </c>
      <c r="AK501">
        <v>0</v>
      </c>
      <c r="AL501">
        <v>4469</v>
      </c>
      <c r="AM501">
        <v>4465</v>
      </c>
      <c r="AN501">
        <v>6018</v>
      </c>
      <c r="AO501">
        <v>4402</v>
      </c>
      <c r="AP501">
        <v>4402</v>
      </c>
      <c r="AQ501">
        <v>0</v>
      </c>
      <c r="AR501" s="6">
        <v>0.22</v>
      </c>
      <c r="AS501" s="6" t="s">
        <v>52</v>
      </c>
      <c r="AT501">
        <v>0</v>
      </c>
      <c r="AU501" t="s">
        <v>82</v>
      </c>
      <c r="AV501" s="6" t="s">
        <v>74</v>
      </c>
      <c r="AW501" s="6" t="s">
        <v>6006</v>
      </c>
    </row>
    <row r="502" spans="1:49">
      <c r="A502">
        <v>1103012673</v>
      </c>
      <c r="B502">
        <v>445</v>
      </c>
      <c r="C502" t="s">
        <v>3538</v>
      </c>
      <c r="D502">
        <v>1103012673</v>
      </c>
      <c r="E502" s="10">
        <v>1141103001027</v>
      </c>
      <c r="F502" s="8" t="s">
        <v>3539</v>
      </c>
      <c r="G502" s="7">
        <v>41950</v>
      </c>
      <c r="H502">
        <v>10</v>
      </c>
      <c r="I502" t="s">
        <v>73</v>
      </c>
      <c r="J502" t="s">
        <v>5512</v>
      </c>
      <c r="K502" t="s">
        <v>5511</v>
      </c>
      <c r="L502" t="s">
        <v>3542</v>
      </c>
      <c r="M502">
        <v>10</v>
      </c>
      <c r="R502">
        <v>9641</v>
      </c>
      <c r="S502">
        <v>2100</v>
      </c>
      <c r="T502">
        <v>1020</v>
      </c>
      <c r="U502">
        <v>653</v>
      </c>
      <c r="V502">
        <v>505</v>
      </c>
      <c r="W502">
        <v>2601</v>
      </c>
      <c r="X502">
        <v>7733</v>
      </c>
      <c r="Y502">
        <v>2611</v>
      </c>
      <c r="Z502">
        <v>5037</v>
      </c>
      <c r="AA502">
        <v>6553</v>
      </c>
      <c r="AB502">
        <v>2601</v>
      </c>
      <c r="AC502">
        <v>-5902</v>
      </c>
      <c r="AD502">
        <v>-1649</v>
      </c>
      <c r="AE502">
        <v>-4414</v>
      </c>
      <c r="AF502">
        <v>-6048</v>
      </c>
      <c r="AG502">
        <v>0</v>
      </c>
      <c r="AH502">
        <v>0</v>
      </c>
      <c r="AI502">
        <v>0</v>
      </c>
      <c r="AJ502">
        <v>0</v>
      </c>
      <c r="AK502">
        <v>0</v>
      </c>
      <c r="AL502">
        <v>52216</v>
      </c>
      <c r="AM502">
        <v>38373</v>
      </c>
      <c r="AN502">
        <v>34592</v>
      </c>
      <c r="AO502">
        <v>32798</v>
      </c>
      <c r="AP502">
        <v>41933</v>
      </c>
      <c r="AQ502">
        <v>0</v>
      </c>
      <c r="AR502" s="6">
        <v>0.05</v>
      </c>
      <c r="AS502" s="6" t="s">
        <v>52</v>
      </c>
      <c r="AT502" t="s">
        <v>3543</v>
      </c>
      <c r="AU502" t="s">
        <v>3544</v>
      </c>
      <c r="AV502" s="6" t="s">
        <v>74</v>
      </c>
      <c r="AW502" s="6" t="s">
        <v>6007</v>
      </c>
    </row>
    <row r="503" spans="1:49">
      <c r="A503">
        <v>1660244037</v>
      </c>
      <c r="B503">
        <v>408</v>
      </c>
      <c r="C503" t="s">
        <v>1333</v>
      </c>
      <c r="D503">
        <v>1660244037</v>
      </c>
      <c r="E503" s="10">
        <v>1151690042338</v>
      </c>
      <c r="F503" s="8" t="s">
        <v>1334</v>
      </c>
      <c r="G503" s="7">
        <v>42146</v>
      </c>
      <c r="H503">
        <v>9</v>
      </c>
      <c r="I503" t="s">
        <v>73</v>
      </c>
      <c r="J503" t="s">
        <v>5514</v>
      </c>
      <c r="K503" t="s">
        <v>5513</v>
      </c>
      <c r="L503" t="s">
        <v>1337</v>
      </c>
      <c r="M503">
        <v>330011</v>
      </c>
      <c r="R503">
        <v>85819</v>
      </c>
      <c r="S503">
        <v>4044</v>
      </c>
      <c r="T503">
        <v>3025</v>
      </c>
      <c r="U503">
        <v>3587</v>
      </c>
      <c r="V503">
        <v>486</v>
      </c>
      <c r="W503">
        <v>85882</v>
      </c>
      <c r="X503">
        <v>9508</v>
      </c>
      <c r="Y503">
        <v>5395</v>
      </c>
      <c r="Z503">
        <v>2544</v>
      </c>
      <c r="AA503">
        <v>66749</v>
      </c>
      <c r="AB503">
        <v>85882</v>
      </c>
      <c r="AC503">
        <v>-27625</v>
      </c>
      <c r="AD503">
        <v>-9947</v>
      </c>
      <c r="AE503">
        <v>-6598</v>
      </c>
      <c r="AF503">
        <v>-74327</v>
      </c>
      <c r="AG503">
        <v>282667</v>
      </c>
      <c r="AH503">
        <v>283400</v>
      </c>
      <c r="AI503">
        <v>283505</v>
      </c>
      <c r="AJ503">
        <v>282719</v>
      </c>
      <c r="AK503">
        <v>240890</v>
      </c>
      <c r="AL503">
        <v>88836</v>
      </c>
      <c r="AM503">
        <v>38029</v>
      </c>
      <c r="AN503">
        <v>36481</v>
      </c>
      <c r="AO503">
        <v>36552</v>
      </c>
      <c r="AP503">
        <v>14784</v>
      </c>
      <c r="AQ503">
        <v>334771</v>
      </c>
      <c r="AR503" s="6">
        <v>0.01</v>
      </c>
      <c r="AS503" s="6" t="s">
        <v>52</v>
      </c>
      <c r="AT503" t="s">
        <v>1338</v>
      </c>
      <c r="AU503" t="s">
        <v>1339</v>
      </c>
      <c r="AV503" s="6">
        <v>0.85</v>
      </c>
      <c r="AW503" s="6" t="s">
        <v>6008</v>
      </c>
    </row>
    <row r="504" spans="1:49">
      <c r="A504">
        <v>5406836892</v>
      </c>
      <c r="B504">
        <v>533</v>
      </c>
      <c r="C504" t="s">
        <v>3557</v>
      </c>
      <c r="D504">
        <v>5406836892</v>
      </c>
      <c r="E504" s="10">
        <v>1235400049092</v>
      </c>
      <c r="F504" s="8" t="s">
        <v>3558</v>
      </c>
      <c r="G504" s="7">
        <v>45266</v>
      </c>
      <c r="H504">
        <v>1</v>
      </c>
      <c r="I504" t="s">
        <v>73</v>
      </c>
      <c r="J504" t="s">
        <v>5515</v>
      </c>
      <c r="K504" t="s">
        <v>5515</v>
      </c>
      <c r="L504" t="s">
        <v>3561</v>
      </c>
      <c r="M504">
        <v>10</v>
      </c>
      <c r="R504">
        <v>0</v>
      </c>
      <c r="S504">
        <v>0</v>
      </c>
      <c r="T504">
        <v>0</v>
      </c>
      <c r="U504">
        <v>0</v>
      </c>
      <c r="V504">
        <v>466</v>
      </c>
      <c r="W504">
        <v>0</v>
      </c>
      <c r="X504">
        <v>0</v>
      </c>
      <c r="Y504">
        <v>0</v>
      </c>
      <c r="Z504">
        <v>0</v>
      </c>
      <c r="AA504">
        <v>2203</v>
      </c>
      <c r="AB504">
        <v>0</v>
      </c>
      <c r="AC504">
        <v>0</v>
      </c>
      <c r="AD504">
        <v>0</v>
      </c>
      <c r="AE504">
        <v>0</v>
      </c>
      <c r="AF504">
        <v>-1766</v>
      </c>
      <c r="AG504">
        <v>0</v>
      </c>
      <c r="AH504">
        <v>0</v>
      </c>
      <c r="AI504">
        <v>0</v>
      </c>
      <c r="AJ504">
        <v>0</v>
      </c>
      <c r="AK504">
        <v>0</v>
      </c>
      <c r="AL504">
        <v>0</v>
      </c>
      <c r="AM504">
        <v>0</v>
      </c>
      <c r="AN504">
        <v>0</v>
      </c>
      <c r="AO504">
        <v>10</v>
      </c>
      <c r="AP504">
        <v>3543</v>
      </c>
      <c r="AQ504">
        <v>4728</v>
      </c>
      <c r="AR504" s="6" t="s">
        <v>74</v>
      </c>
      <c r="AS504" s="6" t="s">
        <v>52</v>
      </c>
      <c r="AT504" t="s">
        <v>3562</v>
      </c>
      <c r="AU504" t="s">
        <v>3563</v>
      </c>
      <c r="AV504" s="6" t="s">
        <v>74</v>
      </c>
      <c r="AW504" s="6" t="s">
        <v>6009</v>
      </c>
    </row>
    <row r="505" spans="1:49">
      <c r="A505">
        <v>7725848489</v>
      </c>
      <c r="B505">
        <v>554</v>
      </c>
      <c r="C505" t="s">
        <v>3608</v>
      </c>
      <c r="D505">
        <v>7725848489</v>
      </c>
      <c r="E505" s="10">
        <v>5147746339857</v>
      </c>
      <c r="F505" s="8" t="s">
        <v>3609</v>
      </c>
      <c r="G505" s="7">
        <v>41955</v>
      </c>
      <c r="H505">
        <v>10</v>
      </c>
      <c r="I505" t="s">
        <v>73</v>
      </c>
      <c r="J505" t="s">
        <v>5516</v>
      </c>
      <c r="K505" t="s">
        <v>5516</v>
      </c>
      <c r="L505" t="s">
        <v>3612</v>
      </c>
      <c r="M505">
        <v>10</v>
      </c>
      <c r="R505">
        <v>0</v>
      </c>
      <c r="S505">
        <v>694</v>
      </c>
      <c r="T505">
        <v>1245</v>
      </c>
      <c r="U505">
        <v>23178</v>
      </c>
      <c r="V505">
        <v>408</v>
      </c>
      <c r="W505">
        <v>17</v>
      </c>
      <c r="X505">
        <v>555</v>
      </c>
      <c r="Y505">
        <v>1118</v>
      </c>
      <c r="Z505">
        <v>1</v>
      </c>
      <c r="AA505">
        <v>1763</v>
      </c>
      <c r="AB505">
        <v>17</v>
      </c>
      <c r="AC505">
        <v>97</v>
      </c>
      <c r="AD505">
        <v>76</v>
      </c>
      <c r="AE505">
        <v>22057</v>
      </c>
      <c r="AF505">
        <v>-1451</v>
      </c>
      <c r="AG505">
        <v>0</v>
      </c>
      <c r="AH505">
        <v>0</v>
      </c>
      <c r="AI505">
        <v>0</v>
      </c>
      <c r="AJ505">
        <v>0</v>
      </c>
      <c r="AK505">
        <v>0</v>
      </c>
      <c r="AL505">
        <v>400</v>
      </c>
      <c r="AM505">
        <v>400</v>
      </c>
      <c r="AN505">
        <v>400</v>
      </c>
      <c r="AO505">
        <v>22237</v>
      </c>
      <c r="AP505">
        <v>21179</v>
      </c>
      <c r="AQ505">
        <v>11</v>
      </c>
      <c r="AR505" s="6">
        <v>0.59</v>
      </c>
      <c r="AS505" s="6"/>
      <c r="AT505" t="s">
        <v>3613</v>
      </c>
      <c r="AV505" s="6" t="s">
        <v>74</v>
      </c>
      <c r="AW505" s="6" t="s">
        <v>6010</v>
      </c>
    </row>
    <row r="506" spans="1:49">
      <c r="A506">
        <v>2312143061</v>
      </c>
      <c r="B506">
        <v>449</v>
      </c>
      <c r="C506" t="s">
        <v>1531</v>
      </c>
      <c r="D506">
        <v>2312143061</v>
      </c>
      <c r="E506" s="10">
        <v>1072312012794</v>
      </c>
      <c r="F506" s="8" t="s">
        <v>1532</v>
      </c>
      <c r="G506" s="7">
        <v>39360</v>
      </c>
      <c r="H506">
        <v>17</v>
      </c>
      <c r="I506" t="s">
        <v>73</v>
      </c>
      <c r="J506" t="s">
        <v>5518</v>
      </c>
      <c r="K506" t="s">
        <v>5517</v>
      </c>
      <c r="L506" t="s">
        <v>1535</v>
      </c>
      <c r="M506">
        <v>10</v>
      </c>
      <c r="R506">
        <v>265</v>
      </c>
      <c r="S506">
        <v>1891</v>
      </c>
      <c r="T506">
        <v>703</v>
      </c>
      <c r="U506">
        <v>838</v>
      </c>
      <c r="V506">
        <v>287</v>
      </c>
      <c r="W506">
        <v>1955</v>
      </c>
      <c r="X506">
        <v>2570</v>
      </c>
      <c r="Y506">
        <v>2489</v>
      </c>
      <c r="Z506">
        <v>2488</v>
      </c>
      <c r="AA506">
        <v>1584</v>
      </c>
      <c r="AB506">
        <v>1955</v>
      </c>
      <c r="AC506">
        <v>-704</v>
      </c>
      <c r="AD506">
        <v>-1801</v>
      </c>
      <c r="AE506">
        <v>-1704</v>
      </c>
      <c r="AF506">
        <v>-1302</v>
      </c>
      <c r="AG506">
        <v>0</v>
      </c>
      <c r="AH506">
        <v>0</v>
      </c>
      <c r="AI506">
        <v>0</v>
      </c>
      <c r="AJ506">
        <v>0</v>
      </c>
      <c r="AK506">
        <v>0</v>
      </c>
      <c r="AL506">
        <v>52642</v>
      </c>
      <c r="AM506">
        <v>51900</v>
      </c>
      <c r="AN506">
        <v>51452</v>
      </c>
      <c r="AO506">
        <v>49401</v>
      </c>
      <c r="AP506">
        <v>49244</v>
      </c>
      <c r="AQ506">
        <v>3770</v>
      </c>
      <c r="AR506" s="6">
        <v>1.08</v>
      </c>
      <c r="AS506" s="6">
        <v>0</v>
      </c>
      <c r="AT506" t="s">
        <v>1536</v>
      </c>
      <c r="AU506" t="s">
        <v>1537</v>
      </c>
      <c r="AV506" s="6" t="s">
        <v>74</v>
      </c>
      <c r="AW506" s="6" t="s">
        <v>6011</v>
      </c>
    </row>
    <row r="507" spans="1:49">
      <c r="A507">
        <v>4029062021</v>
      </c>
      <c r="B507">
        <v>453</v>
      </c>
      <c r="C507" t="s">
        <v>2695</v>
      </c>
      <c r="D507">
        <v>4029062021</v>
      </c>
      <c r="E507" s="10">
        <v>1204000001809</v>
      </c>
      <c r="F507" s="8" t="s">
        <v>2696</v>
      </c>
      <c r="G507" s="7">
        <v>43880</v>
      </c>
      <c r="H507">
        <v>5</v>
      </c>
      <c r="I507" t="s">
        <v>73</v>
      </c>
      <c r="J507" t="s">
        <v>5520</v>
      </c>
      <c r="K507" t="s">
        <v>5519</v>
      </c>
      <c r="L507" t="s">
        <v>2699</v>
      </c>
      <c r="M507">
        <v>10638</v>
      </c>
      <c r="R507">
        <v>604</v>
      </c>
      <c r="S507">
        <v>1265</v>
      </c>
      <c r="T507">
        <v>1072</v>
      </c>
      <c r="U507">
        <v>17679</v>
      </c>
      <c r="V507">
        <v>125</v>
      </c>
      <c r="W507">
        <v>405</v>
      </c>
      <c r="X507">
        <v>430</v>
      </c>
      <c r="Y507">
        <v>3483</v>
      </c>
      <c r="Z507">
        <v>5931</v>
      </c>
      <c r="AA507">
        <v>694</v>
      </c>
      <c r="AB507">
        <v>405</v>
      </c>
      <c r="AC507">
        <v>810</v>
      </c>
      <c r="AD507">
        <v>-2450</v>
      </c>
      <c r="AE507">
        <v>11427</v>
      </c>
      <c r="AF507">
        <v>-586</v>
      </c>
      <c r="AG507">
        <v>0</v>
      </c>
      <c r="AH507">
        <v>0</v>
      </c>
      <c r="AI507">
        <v>0</v>
      </c>
      <c r="AJ507">
        <v>0</v>
      </c>
      <c r="AK507">
        <v>0</v>
      </c>
      <c r="AL507">
        <v>77</v>
      </c>
      <c r="AM507">
        <v>1184</v>
      </c>
      <c r="AN507">
        <v>673</v>
      </c>
      <c r="AO507">
        <v>10995</v>
      </c>
      <c r="AP507">
        <v>10438</v>
      </c>
      <c r="AQ507">
        <v>0</v>
      </c>
      <c r="AR507" s="6">
        <v>0.21</v>
      </c>
      <c r="AS507" s="6" t="s">
        <v>52</v>
      </c>
      <c r="AT507" t="s">
        <v>2700</v>
      </c>
      <c r="AU507" t="s">
        <v>2701</v>
      </c>
      <c r="AV507" s="6" t="s">
        <v>74</v>
      </c>
      <c r="AW507" s="6" t="s">
        <v>6012</v>
      </c>
    </row>
    <row r="508" spans="1:49">
      <c r="A508">
        <v>5410147743</v>
      </c>
      <c r="B508">
        <v>471</v>
      </c>
      <c r="C508" t="s">
        <v>3510</v>
      </c>
      <c r="D508">
        <v>5410147743</v>
      </c>
      <c r="E508" s="10">
        <v>1235400040897</v>
      </c>
      <c r="F508" s="8" t="s">
        <v>3511</v>
      </c>
      <c r="G508" s="7">
        <v>45205</v>
      </c>
      <c r="H508">
        <v>1</v>
      </c>
      <c r="I508" t="s">
        <v>73</v>
      </c>
      <c r="J508" t="s">
        <v>5522</v>
      </c>
      <c r="K508" t="s">
        <v>5521</v>
      </c>
      <c r="L508" t="s">
        <v>3514</v>
      </c>
      <c r="M508">
        <v>100</v>
      </c>
      <c r="R508">
        <v>0</v>
      </c>
      <c r="S508">
        <v>0</v>
      </c>
      <c r="T508">
        <v>0</v>
      </c>
      <c r="U508">
        <v>3</v>
      </c>
      <c r="V508">
        <v>47</v>
      </c>
      <c r="W508">
        <v>0</v>
      </c>
      <c r="X508">
        <v>0</v>
      </c>
      <c r="Y508">
        <v>0</v>
      </c>
      <c r="Z508">
        <v>2</v>
      </c>
      <c r="AA508">
        <v>45</v>
      </c>
      <c r="AB508">
        <v>0</v>
      </c>
      <c r="AC508">
        <v>0</v>
      </c>
      <c r="AD508">
        <v>0</v>
      </c>
      <c r="AE508">
        <v>1</v>
      </c>
      <c r="AF508">
        <v>2</v>
      </c>
      <c r="AG508">
        <v>0</v>
      </c>
      <c r="AH508">
        <v>0</v>
      </c>
      <c r="AI508">
        <v>0</v>
      </c>
      <c r="AJ508">
        <v>0</v>
      </c>
      <c r="AK508">
        <v>0</v>
      </c>
      <c r="AL508">
        <v>0</v>
      </c>
      <c r="AM508">
        <v>0</v>
      </c>
      <c r="AN508">
        <v>0</v>
      </c>
      <c r="AO508">
        <v>11050</v>
      </c>
      <c r="AP508">
        <v>3030</v>
      </c>
      <c r="AQ508">
        <v>30</v>
      </c>
      <c r="AR508" s="6">
        <v>15.67</v>
      </c>
      <c r="AS508" s="6" t="s">
        <v>52</v>
      </c>
      <c r="AT508" t="s">
        <v>3515</v>
      </c>
      <c r="AU508" t="s">
        <v>3516</v>
      </c>
      <c r="AV508" s="6" t="s">
        <v>74</v>
      </c>
      <c r="AW508" s="6" t="s">
        <v>6013</v>
      </c>
    </row>
    <row r="509" spans="1:49">
      <c r="A509">
        <v>3444279776</v>
      </c>
      <c r="B509">
        <v>520</v>
      </c>
      <c r="C509" t="s">
        <v>3331</v>
      </c>
      <c r="D509">
        <v>3444279776</v>
      </c>
      <c r="E509" s="10">
        <v>1233400007060</v>
      </c>
      <c r="F509" s="8" t="s">
        <v>3332</v>
      </c>
      <c r="G509" s="7">
        <v>45133</v>
      </c>
      <c r="H509">
        <v>1</v>
      </c>
      <c r="I509" t="s">
        <v>73</v>
      </c>
      <c r="J509" t="s">
        <v>5549</v>
      </c>
      <c r="K509" t="s">
        <v>5549</v>
      </c>
      <c r="L509" t="s">
        <v>3335</v>
      </c>
      <c r="M509">
        <v>10</v>
      </c>
      <c r="R509">
        <v>0</v>
      </c>
      <c r="S509">
        <v>0</v>
      </c>
      <c r="T509">
        <v>0</v>
      </c>
      <c r="U509">
        <v>17186</v>
      </c>
      <c r="V509">
        <v>47</v>
      </c>
      <c r="W509">
        <v>0</v>
      </c>
      <c r="X509">
        <v>0</v>
      </c>
      <c r="Y509">
        <v>0</v>
      </c>
      <c r="Z509">
        <v>1749</v>
      </c>
      <c r="AA509">
        <v>1278</v>
      </c>
      <c r="AB509">
        <v>0</v>
      </c>
      <c r="AC509">
        <v>0</v>
      </c>
      <c r="AD509">
        <v>0</v>
      </c>
      <c r="AE509">
        <v>14341</v>
      </c>
      <c r="AF509">
        <v>-1231</v>
      </c>
      <c r="AG509">
        <v>0</v>
      </c>
      <c r="AH509">
        <v>0</v>
      </c>
      <c r="AI509">
        <v>0</v>
      </c>
      <c r="AJ509">
        <v>10355</v>
      </c>
      <c r="AK509">
        <v>110</v>
      </c>
      <c r="AL509">
        <v>0</v>
      </c>
      <c r="AM509">
        <v>0</v>
      </c>
      <c r="AN509">
        <v>0</v>
      </c>
      <c r="AO509">
        <v>194</v>
      </c>
      <c r="AP509">
        <v>10549</v>
      </c>
      <c r="AQ509">
        <v>0</v>
      </c>
      <c r="AR509" s="6">
        <v>0</v>
      </c>
      <c r="AS509" s="6" t="s">
        <v>52</v>
      </c>
      <c r="AT509" t="s">
        <v>3336</v>
      </c>
      <c r="AU509" t="s">
        <v>3337</v>
      </c>
      <c r="AV509" s="6">
        <v>0.01</v>
      </c>
      <c r="AW509" s="6" t="s">
        <v>6104</v>
      </c>
    </row>
    <row r="510" spans="1:49">
      <c r="A510">
        <v>6154560469</v>
      </c>
      <c r="B510">
        <v>461</v>
      </c>
      <c r="C510" t="s">
        <v>203</v>
      </c>
      <c r="D510">
        <v>6154560469</v>
      </c>
      <c r="E510" s="10">
        <v>1096154001900</v>
      </c>
      <c r="F510" s="8" t="s">
        <v>204</v>
      </c>
      <c r="G510" s="7">
        <v>39953</v>
      </c>
      <c r="H510">
        <v>15</v>
      </c>
      <c r="I510" t="s">
        <v>73</v>
      </c>
      <c r="J510" t="s">
        <v>5523</v>
      </c>
      <c r="K510" t="s">
        <v>5523</v>
      </c>
      <c r="L510" t="s">
        <v>207</v>
      </c>
      <c r="M510">
        <v>13602.745999999999</v>
      </c>
      <c r="R510">
        <v>636</v>
      </c>
      <c r="S510">
        <v>489</v>
      </c>
      <c r="T510">
        <v>177</v>
      </c>
      <c r="U510">
        <v>237</v>
      </c>
      <c r="V510">
        <v>34</v>
      </c>
      <c r="W510">
        <v>942</v>
      </c>
      <c r="X510">
        <v>734</v>
      </c>
      <c r="Y510">
        <v>2370</v>
      </c>
      <c r="Z510">
        <v>462</v>
      </c>
      <c r="AA510">
        <v>59</v>
      </c>
      <c r="AB510">
        <v>942</v>
      </c>
      <c r="AC510">
        <v>-260</v>
      </c>
      <c r="AD510">
        <v>-2198</v>
      </c>
      <c r="AE510">
        <v>-239</v>
      </c>
      <c r="AF510">
        <v>-27</v>
      </c>
      <c r="AG510">
        <v>18</v>
      </c>
      <c r="AH510">
        <v>0</v>
      </c>
      <c r="AI510">
        <v>0</v>
      </c>
      <c r="AJ510">
        <v>0</v>
      </c>
      <c r="AK510">
        <v>0</v>
      </c>
      <c r="AL510">
        <v>24427</v>
      </c>
      <c r="AM510">
        <v>25220</v>
      </c>
      <c r="AN510">
        <v>23025</v>
      </c>
      <c r="AO510">
        <v>22602</v>
      </c>
      <c r="AP510">
        <v>22582</v>
      </c>
      <c r="AQ510">
        <v>463</v>
      </c>
      <c r="AR510" s="6">
        <v>0.05</v>
      </c>
      <c r="AS510" s="6">
        <v>0</v>
      </c>
      <c r="AT510" t="s">
        <v>208</v>
      </c>
      <c r="AU510" t="s">
        <v>209</v>
      </c>
      <c r="AV510" s="6">
        <v>0</v>
      </c>
      <c r="AW510" s="6" t="s">
        <v>6014</v>
      </c>
    </row>
    <row r="511" spans="1:49">
      <c r="A511">
        <v>6450085277</v>
      </c>
      <c r="B511">
        <v>463</v>
      </c>
      <c r="C511" t="s">
        <v>3201</v>
      </c>
      <c r="D511">
        <v>6450085277</v>
      </c>
      <c r="E511" s="10">
        <v>1146450008792</v>
      </c>
      <c r="F511" s="8" t="s">
        <v>3202</v>
      </c>
      <c r="G511" s="7">
        <v>41933</v>
      </c>
      <c r="H511">
        <v>10</v>
      </c>
      <c r="I511" t="s">
        <v>73</v>
      </c>
      <c r="J511" t="s">
        <v>5525</v>
      </c>
      <c r="K511" t="s">
        <v>5524</v>
      </c>
      <c r="L511" t="s">
        <v>3205</v>
      </c>
      <c r="M511">
        <v>10</v>
      </c>
      <c r="R511">
        <v>3404</v>
      </c>
      <c r="S511">
        <v>491</v>
      </c>
      <c r="T511">
        <v>115</v>
      </c>
      <c r="U511">
        <v>627</v>
      </c>
      <c r="V511">
        <v>33</v>
      </c>
      <c r="W511">
        <v>3913</v>
      </c>
      <c r="X511">
        <v>938</v>
      </c>
      <c r="Y511">
        <v>587</v>
      </c>
      <c r="Z511">
        <v>6903</v>
      </c>
      <c r="AA511">
        <v>82</v>
      </c>
      <c r="AB511">
        <v>3913</v>
      </c>
      <c r="AC511">
        <v>-459</v>
      </c>
      <c r="AD511">
        <v>-572</v>
      </c>
      <c r="AE511">
        <v>-6291</v>
      </c>
      <c r="AF511">
        <v>-51</v>
      </c>
      <c r="AG511">
        <v>3985</v>
      </c>
      <c r="AH511">
        <v>3970</v>
      </c>
      <c r="AI511">
        <v>3967</v>
      </c>
      <c r="AJ511">
        <v>0</v>
      </c>
      <c r="AK511">
        <v>0</v>
      </c>
      <c r="AL511">
        <v>6731</v>
      </c>
      <c r="AM511">
        <v>6647</v>
      </c>
      <c r="AN511">
        <v>6446</v>
      </c>
      <c r="AO511">
        <v>8513</v>
      </c>
      <c r="AP511">
        <v>8483</v>
      </c>
      <c r="AQ511">
        <v>4237</v>
      </c>
      <c r="AR511" s="6">
        <v>0.01</v>
      </c>
      <c r="AS511" s="6" t="s">
        <v>52</v>
      </c>
      <c r="AT511" t="s">
        <v>3206</v>
      </c>
      <c r="AU511" t="s">
        <v>3207</v>
      </c>
      <c r="AV511" s="6">
        <v>0</v>
      </c>
      <c r="AW511" s="6" t="s">
        <v>6015</v>
      </c>
    </row>
    <row r="512" spans="1:49">
      <c r="A512">
        <v>573013480</v>
      </c>
      <c r="B512">
        <v>444</v>
      </c>
      <c r="C512" t="s">
        <v>3004</v>
      </c>
      <c r="D512">
        <v>573013480</v>
      </c>
      <c r="E512" s="10">
        <v>1200500000084</v>
      </c>
      <c r="F512" s="8" t="s">
        <v>3005</v>
      </c>
      <c r="G512" s="7">
        <v>43843</v>
      </c>
      <c r="H512">
        <v>5</v>
      </c>
      <c r="I512" t="s">
        <v>73</v>
      </c>
      <c r="J512" t="s">
        <v>5525</v>
      </c>
      <c r="K512" t="s">
        <v>5524</v>
      </c>
      <c r="L512" t="s">
        <v>3006</v>
      </c>
      <c r="M512">
        <v>11456</v>
      </c>
      <c r="R512">
        <v>0</v>
      </c>
      <c r="S512">
        <v>0</v>
      </c>
      <c r="T512">
        <v>83</v>
      </c>
      <c r="U512">
        <v>1091</v>
      </c>
      <c r="V512">
        <v>26</v>
      </c>
      <c r="W512">
        <v>0</v>
      </c>
      <c r="X512">
        <v>6</v>
      </c>
      <c r="Y512">
        <v>344</v>
      </c>
      <c r="Z512">
        <v>1227</v>
      </c>
      <c r="AA512">
        <v>1282</v>
      </c>
      <c r="AB512">
        <v>0</v>
      </c>
      <c r="AC512">
        <v>-6</v>
      </c>
      <c r="AD512">
        <v>-261</v>
      </c>
      <c r="AE512">
        <v>-141</v>
      </c>
      <c r="AF512">
        <v>-1277</v>
      </c>
      <c r="AG512">
        <v>0</v>
      </c>
      <c r="AH512">
        <v>0</v>
      </c>
      <c r="AI512">
        <v>623</v>
      </c>
      <c r="AJ512">
        <v>0</v>
      </c>
      <c r="AK512">
        <v>0</v>
      </c>
      <c r="AL512">
        <v>500</v>
      </c>
      <c r="AM512">
        <v>488</v>
      </c>
      <c r="AN512">
        <v>272</v>
      </c>
      <c r="AO512">
        <v>6686</v>
      </c>
      <c r="AP512">
        <v>7914</v>
      </c>
      <c r="AQ512">
        <v>6604</v>
      </c>
      <c r="AR512" s="6">
        <v>0.31</v>
      </c>
      <c r="AS512" s="6" t="s">
        <v>52</v>
      </c>
      <c r="AT512" t="s">
        <v>3007</v>
      </c>
      <c r="AU512" t="s">
        <v>3008</v>
      </c>
      <c r="AV512" s="6">
        <v>0</v>
      </c>
      <c r="AW512" s="6" t="s">
        <v>6016</v>
      </c>
    </row>
    <row r="513" spans="1:49">
      <c r="A513">
        <v>6671357634</v>
      </c>
      <c r="B513">
        <v>489</v>
      </c>
      <c r="C513" t="s">
        <v>684</v>
      </c>
      <c r="D513">
        <v>6671357634</v>
      </c>
      <c r="E513" s="10">
        <v>1116671009608</v>
      </c>
      <c r="F513" s="8" t="s">
        <v>685</v>
      </c>
      <c r="G513" s="7">
        <v>40743</v>
      </c>
      <c r="H513">
        <v>13</v>
      </c>
      <c r="I513" t="s">
        <v>73</v>
      </c>
      <c r="J513" t="s">
        <v>5526</v>
      </c>
      <c r="K513" t="s">
        <v>5526</v>
      </c>
      <c r="L513" t="s">
        <v>688</v>
      </c>
      <c r="M513">
        <v>10</v>
      </c>
      <c r="R513">
        <v>1806</v>
      </c>
      <c r="S513">
        <v>1740</v>
      </c>
      <c r="T513">
        <v>765</v>
      </c>
      <c r="U513">
        <v>0</v>
      </c>
      <c r="V513">
        <v>14</v>
      </c>
      <c r="W513">
        <v>4039</v>
      </c>
      <c r="X513">
        <v>2422</v>
      </c>
      <c r="Y513">
        <v>1304</v>
      </c>
      <c r="Z513">
        <v>779</v>
      </c>
      <c r="AA513">
        <v>672</v>
      </c>
      <c r="AB513">
        <v>4039</v>
      </c>
      <c r="AC513">
        <v>-700</v>
      </c>
      <c r="AD513">
        <v>-546</v>
      </c>
      <c r="AE513">
        <v>-779</v>
      </c>
      <c r="AF513">
        <v>-658</v>
      </c>
      <c r="AG513">
        <v>0</v>
      </c>
      <c r="AH513">
        <v>0</v>
      </c>
      <c r="AI513">
        <v>0</v>
      </c>
      <c r="AJ513">
        <v>0</v>
      </c>
      <c r="AK513">
        <v>0</v>
      </c>
      <c r="AL513">
        <v>8341</v>
      </c>
      <c r="AM513">
        <v>7259</v>
      </c>
      <c r="AN513">
        <v>6723</v>
      </c>
      <c r="AO513">
        <v>6106</v>
      </c>
      <c r="AP513">
        <v>5590</v>
      </c>
      <c r="AQ513">
        <v>0</v>
      </c>
      <c r="AR513" s="6">
        <v>0.01</v>
      </c>
      <c r="AS513" s="6">
        <v>0</v>
      </c>
      <c r="AT513" t="s">
        <v>689</v>
      </c>
      <c r="AU513" t="s">
        <v>82</v>
      </c>
      <c r="AV513" s="6" t="s">
        <v>74</v>
      </c>
      <c r="AW513" s="6" t="s">
        <v>6017</v>
      </c>
    </row>
    <row r="514" spans="1:49">
      <c r="A514">
        <v>7727237125</v>
      </c>
      <c r="B514">
        <v>315</v>
      </c>
      <c r="C514" t="s">
        <v>90</v>
      </c>
      <c r="D514">
        <v>7727237125</v>
      </c>
      <c r="E514" s="10">
        <v>1037727003621</v>
      </c>
      <c r="F514" s="8" t="s">
        <v>91</v>
      </c>
      <c r="G514" s="7">
        <v>37649</v>
      </c>
      <c r="H514">
        <v>22</v>
      </c>
      <c r="I514" t="s">
        <v>44</v>
      </c>
      <c r="J514" t="s">
        <v>5527</v>
      </c>
      <c r="K514" t="s">
        <v>5527</v>
      </c>
      <c r="L514" t="s">
        <v>94</v>
      </c>
      <c r="M514">
        <v>5250</v>
      </c>
      <c r="R514">
        <v>20480</v>
      </c>
      <c r="S514">
        <v>21459</v>
      </c>
      <c r="T514">
        <v>12851</v>
      </c>
      <c r="U514">
        <v>12001</v>
      </c>
      <c r="V514">
        <v>5</v>
      </c>
      <c r="W514">
        <v>600</v>
      </c>
      <c r="X514">
        <v>16117</v>
      </c>
      <c r="Y514">
        <v>14327</v>
      </c>
      <c r="Z514">
        <v>13384</v>
      </c>
      <c r="AA514">
        <v>2588</v>
      </c>
      <c r="AB514">
        <v>600</v>
      </c>
      <c r="AC514">
        <v>4237</v>
      </c>
      <c r="AD514">
        <v>-1691</v>
      </c>
      <c r="AE514">
        <v>-163</v>
      </c>
      <c r="AF514">
        <v>2316</v>
      </c>
      <c r="AG514">
        <v>22139</v>
      </c>
      <c r="AH514">
        <v>24239</v>
      </c>
      <c r="AI514">
        <v>25139</v>
      </c>
      <c r="AJ514">
        <v>10630</v>
      </c>
      <c r="AK514">
        <v>10830</v>
      </c>
      <c r="AL514">
        <v>1298</v>
      </c>
      <c r="AM514">
        <v>2156</v>
      </c>
      <c r="AN514">
        <v>2038</v>
      </c>
      <c r="AO514">
        <v>631</v>
      </c>
      <c r="AP514">
        <v>106</v>
      </c>
      <c r="AQ514">
        <v>2</v>
      </c>
      <c r="AR514" s="6">
        <v>0</v>
      </c>
      <c r="AS514" s="6" t="s">
        <v>52</v>
      </c>
      <c r="AT514" t="s">
        <v>95</v>
      </c>
      <c r="AU514" t="s">
        <v>82</v>
      </c>
      <c r="AV514" s="6">
        <v>0.49</v>
      </c>
      <c r="AW514" s="6" t="s">
        <v>6018</v>
      </c>
    </row>
    <row r="515" spans="1:49">
      <c r="A515">
        <v>3128149962</v>
      </c>
      <c r="B515">
        <v>47</v>
      </c>
      <c r="C515" t="s">
        <v>2766</v>
      </c>
      <c r="D515">
        <v>3128149962</v>
      </c>
      <c r="E515" s="10">
        <v>1213100008659</v>
      </c>
      <c r="F515" s="8" t="s">
        <v>2767</v>
      </c>
      <c r="G515" s="7">
        <v>44364</v>
      </c>
      <c r="H515">
        <v>3</v>
      </c>
      <c r="I515" t="s">
        <v>73</v>
      </c>
      <c r="J515" t="s">
        <v>5528</v>
      </c>
      <c r="K515" t="s">
        <v>5528</v>
      </c>
      <c r="L515" t="s">
        <v>2770</v>
      </c>
      <c r="M515">
        <v>10000</v>
      </c>
      <c r="R515">
        <v>0</v>
      </c>
      <c r="S515">
        <v>400</v>
      </c>
      <c r="T515">
        <v>98350</v>
      </c>
      <c r="U515">
        <v>496273</v>
      </c>
      <c r="V515">
        <v>3</v>
      </c>
      <c r="W515">
        <v>0</v>
      </c>
      <c r="X515">
        <v>120</v>
      </c>
      <c r="Y515">
        <v>79408</v>
      </c>
      <c r="Z515">
        <v>191501</v>
      </c>
      <c r="AA515">
        <v>34454</v>
      </c>
      <c r="AB515">
        <v>0</v>
      </c>
      <c r="AC515">
        <v>157</v>
      </c>
      <c r="AD515">
        <v>18735</v>
      </c>
      <c r="AE515">
        <v>280255</v>
      </c>
      <c r="AF515">
        <v>-38007</v>
      </c>
      <c r="AG515">
        <v>0</v>
      </c>
      <c r="AH515">
        <v>0</v>
      </c>
      <c r="AI515">
        <v>15000</v>
      </c>
      <c r="AJ515">
        <v>161643</v>
      </c>
      <c r="AK515">
        <v>107543</v>
      </c>
      <c r="AL515">
        <v>0</v>
      </c>
      <c r="AM515">
        <v>7</v>
      </c>
      <c r="AN515">
        <v>5463</v>
      </c>
      <c r="AO515">
        <v>141236</v>
      </c>
      <c r="AP515">
        <v>153735</v>
      </c>
      <c r="AQ515">
        <v>0</v>
      </c>
      <c r="AR515" s="6">
        <v>0.01</v>
      </c>
      <c r="AS515" s="6">
        <v>0</v>
      </c>
      <c r="AT515" t="s">
        <v>2771</v>
      </c>
      <c r="AU515" t="s">
        <v>2772</v>
      </c>
      <c r="AV515" s="6">
        <v>7.17</v>
      </c>
      <c r="AW515" s="6" t="s">
        <v>6019</v>
      </c>
    </row>
    <row r="516" spans="1:49">
      <c r="A516">
        <v>4205205863</v>
      </c>
      <c r="B516">
        <v>407</v>
      </c>
      <c r="C516" t="s">
        <v>2598</v>
      </c>
      <c r="D516">
        <v>4205205863</v>
      </c>
      <c r="E516" s="10">
        <v>1104205014187</v>
      </c>
      <c r="F516" s="8" t="s">
        <v>2599</v>
      </c>
      <c r="G516" s="7">
        <v>40417</v>
      </c>
      <c r="H516">
        <v>14</v>
      </c>
      <c r="I516" t="s">
        <v>73</v>
      </c>
      <c r="J516" t="s">
        <v>5530</v>
      </c>
      <c r="K516" t="s">
        <v>5529</v>
      </c>
      <c r="L516" t="s">
        <v>2602</v>
      </c>
      <c r="M516">
        <v>1000</v>
      </c>
      <c r="R516">
        <v>1689</v>
      </c>
      <c r="S516">
        <v>953</v>
      </c>
      <c r="T516">
        <v>3958</v>
      </c>
      <c r="U516">
        <v>0</v>
      </c>
      <c r="V516">
        <v>2</v>
      </c>
      <c r="W516">
        <v>94</v>
      </c>
      <c r="X516">
        <v>625</v>
      </c>
      <c r="Y516">
        <v>1620</v>
      </c>
      <c r="Z516">
        <v>106</v>
      </c>
      <c r="AA516">
        <v>73</v>
      </c>
      <c r="AB516">
        <v>94</v>
      </c>
      <c r="AC516">
        <v>582</v>
      </c>
      <c r="AD516">
        <v>743</v>
      </c>
      <c r="AE516">
        <v>1054</v>
      </c>
      <c r="AF516">
        <v>2077</v>
      </c>
      <c r="AG516">
        <v>8200</v>
      </c>
      <c r="AH516">
        <v>9400</v>
      </c>
      <c r="AI516">
        <v>11300</v>
      </c>
      <c r="AJ516">
        <v>64400</v>
      </c>
      <c r="AK516">
        <v>108900</v>
      </c>
      <c r="AL516">
        <v>1012</v>
      </c>
      <c r="AM516">
        <v>453</v>
      </c>
      <c r="AN516">
        <v>704</v>
      </c>
      <c r="AO516">
        <v>780</v>
      </c>
      <c r="AP516">
        <v>1</v>
      </c>
      <c r="AQ516">
        <v>95356</v>
      </c>
      <c r="AR516" s="6">
        <v>0</v>
      </c>
      <c r="AS516" s="6" t="s">
        <v>52</v>
      </c>
      <c r="AT516" t="s">
        <v>2603</v>
      </c>
      <c r="AU516" t="s">
        <v>2604</v>
      </c>
      <c r="AV516" s="6">
        <v>13.28</v>
      </c>
      <c r="AW516" s="6" t="s">
        <v>6020</v>
      </c>
    </row>
    <row r="517" spans="1:49">
      <c r="A517">
        <v>6500011347</v>
      </c>
      <c r="B517">
        <v>530</v>
      </c>
      <c r="C517" t="s">
        <v>3503</v>
      </c>
      <c r="D517">
        <v>6500011347</v>
      </c>
      <c r="E517" s="10">
        <v>1236500003981</v>
      </c>
      <c r="F517" s="8" t="s">
        <v>3504</v>
      </c>
      <c r="G517" s="7">
        <v>45134</v>
      </c>
      <c r="H517">
        <v>1</v>
      </c>
      <c r="I517" t="s">
        <v>73</v>
      </c>
      <c r="J517" t="s">
        <v>5532</v>
      </c>
      <c r="K517" t="s">
        <v>5531</v>
      </c>
      <c r="L517" t="s">
        <v>3507</v>
      </c>
      <c r="M517">
        <v>11500</v>
      </c>
      <c r="R517">
        <v>0</v>
      </c>
      <c r="S517">
        <v>0</v>
      </c>
      <c r="T517">
        <v>0</v>
      </c>
      <c r="U517">
        <v>0</v>
      </c>
      <c r="V517">
        <v>2</v>
      </c>
      <c r="W517">
        <v>0</v>
      </c>
      <c r="X517">
        <v>0</v>
      </c>
      <c r="Y517">
        <v>0</v>
      </c>
      <c r="Z517">
        <v>0</v>
      </c>
      <c r="AA517">
        <v>16490</v>
      </c>
      <c r="AB517">
        <v>0</v>
      </c>
      <c r="AC517">
        <v>0</v>
      </c>
      <c r="AD517">
        <v>0</v>
      </c>
      <c r="AE517">
        <v>0</v>
      </c>
      <c r="AF517">
        <v>-16490</v>
      </c>
      <c r="AG517">
        <v>0</v>
      </c>
      <c r="AH517">
        <v>0</v>
      </c>
      <c r="AI517">
        <v>0</v>
      </c>
      <c r="AJ517">
        <v>0</v>
      </c>
      <c r="AK517">
        <v>120</v>
      </c>
      <c r="AL517">
        <v>0</v>
      </c>
      <c r="AM517">
        <v>0</v>
      </c>
      <c r="AN517">
        <v>0</v>
      </c>
      <c r="AO517">
        <v>11500</v>
      </c>
      <c r="AP517">
        <v>713</v>
      </c>
      <c r="AQ517">
        <v>2409</v>
      </c>
      <c r="AR517" s="6" t="s">
        <v>74</v>
      </c>
      <c r="AS517" s="6" t="s">
        <v>52</v>
      </c>
      <c r="AT517" t="s">
        <v>3508</v>
      </c>
      <c r="AU517" t="s">
        <v>3509</v>
      </c>
      <c r="AV517" s="6" t="s">
        <v>74</v>
      </c>
      <c r="AW517" s="6" t="s">
        <v>6021</v>
      </c>
    </row>
    <row r="518" spans="1:49">
      <c r="A518">
        <v>274941112</v>
      </c>
      <c r="B518">
        <v>114</v>
      </c>
      <c r="C518" t="s">
        <v>1922</v>
      </c>
      <c r="D518">
        <v>274941112</v>
      </c>
      <c r="E518" s="10">
        <v>1180280061246</v>
      </c>
      <c r="F518" s="8" t="s">
        <v>1923</v>
      </c>
      <c r="G518" s="7">
        <v>43388</v>
      </c>
      <c r="H518">
        <v>6</v>
      </c>
      <c r="I518" t="s">
        <v>73</v>
      </c>
      <c r="J518" t="s">
        <v>5556</v>
      </c>
      <c r="K518" t="s">
        <v>5556</v>
      </c>
      <c r="L518" t="s">
        <v>1924</v>
      </c>
      <c r="M518">
        <v>200010</v>
      </c>
      <c r="R518">
        <v>470</v>
      </c>
      <c r="S518">
        <v>226866</v>
      </c>
      <c r="T518">
        <v>132023</v>
      </c>
      <c r="U518">
        <v>120868</v>
      </c>
      <c r="V518">
        <v>0</v>
      </c>
      <c r="W518">
        <v>-468</v>
      </c>
      <c r="X518">
        <v>226779</v>
      </c>
      <c r="Y518">
        <v>129559</v>
      </c>
      <c r="Z518">
        <v>118879</v>
      </c>
      <c r="AA518">
        <v>0</v>
      </c>
      <c r="AB518">
        <v>-468</v>
      </c>
      <c r="AC518">
        <v>0</v>
      </c>
      <c r="AD518">
        <v>-1</v>
      </c>
      <c r="AE518">
        <v>0</v>
      </c>
      <c r="AF518">
        <v>0</v>
      </c>
      <c r="AG518">
        <v>303</v>
      </c>
      <c r="AH518">
        <v>0</v>
      </c>
      <c r="AI518">
        <v>259740</v>
      </c>
      <c r="AJ518">
        <v>259740</v>
      </c>
      <c r="AK518">
        <v>0</v>
      </c>
      <c r="AL518">
        <v>31162</v>
      </c>
      <c r="AM518">
        <v>497630</v>
      </c>
      <c r="AN518">
        <v>550764</v>
      </c>
      <c r="AO518">
        <v>561650</v>
      </c>
      <c r="AP518">
        <v>0</v>
      </c>
      <c r="AQ518">
        <v>0</v>
      </c>
      <c r="AR518" s="6">
        <v>0</v>
      </c>
      <c r="AS518" s="6">
        <v>0</v>
      </c>
      <c r="AT518">
        <v>0</v>
      </c>
      <c r="AU518" t="s">
        <v>82</v>
      </c>
      <c r="AV518" s="6">
        <v>0</v>
      </c>
      <c r="AW518" s="6" t="s">
        <v>6033</v>
      </c>
    </row>
    <row r="519" spans="1:49">
      <c r="A519">
        <v>3444279945</v>
      </c>
      <c r="B519">
        <v>118</v>
      </c>
      <c r="C519" t="s">
        <v>3351</v>
      </c>
      <c r="D519">
        <v>3444279945</v>
      </c>
      <c r="E519" s="10">
        <v>1233400007785</v>
      </c>
      <c r="F519" s="8" t="s">
        <v>3352</v>
      </c>
      <c r="G519" s="7">
        <v>45159</v>
      </c>
      <c r="H519">
        <v>1</v>
      </c>
      <c r="I519" t="s">
        <v>73</v>
      </c>
      <c r="J519" t="s">
        <v>5557</v>
      </c>
      <c r="K519" t="s">
        <v>5557</v>
      </c>
      <c r="L519" t="s">
        <v>3355</v>
      </c>
      <c r="M519">
        <v>10</v>
      </c>
      <c r="R519">
        <v>0</v>
      </c>
      <c r="S519">
        <v>0</v>
      </c>
      <c r="T519">
        <v>0</v>
      </c>
      <c r="U519">
        <v>118314</v>
      </c>
      <c r="V519">
        <v>0</v>
      </c>
      <c r="W519">
        <v>0</v>
      </c>
      <c r="X519">
        <v>0</v>
      </c>
      <c r="Y519">
        <v>0</v>
      </c>
      <c r="Z519">
        <v>8610</v>
      </c>
      <c r="AA519">
        <v>28</v>
      </c>
      <c r="AB519">
        <v>0</v>
      </c>
      <c r="AC519">
        <v>0</v>
      </c>
      <c r="AD519">
        <v>0</v>
      </c>
      <c r="AE519">
        <v>109677</v>
      </c>
      <c r="AF519">
        <v>-917</v>
      </c>
      <c r="AG519">
        <v>0</v>
      </c>
      <c r="AH519">
        <v>0</v>
      </c>
      <c r="AI519">
        <v>0</v>
      </c>
      <c r="AJ519">
        <v>0</v>
      </c>
      <c r="AK519">
        <v>0</v>
      </c>
      <c r="AL519">
        <v>0</v>
      </c>
      <c r="AM519">
        <v>0</v>
      </c>
      <c r="AN519">
        <v>0</v>
      </c>
      <c r="AO519">
        <v>118439</v>
      </c>
      <c r="AP519">
        <v>118439</v>
      </c>
      <c r="AQ519">
        <v>9091</v>
      </c>
      <c r="AR519" s="6">
        <v>0</v>
      </c>
      <c r="AS519" s="6" t="s">
        <v>52</v>
      </c>
      <c r="AT519" t="s">
        <v>3356</v>
      </c>
      <c r="AU519" t="s">
        <v>3357</v>
      </c>
      <c r="AV519" s="6" t="s">
        <v>74</v>
      </c>
      <c r="AW519" s="6" t="s">
        <v>6034</v>
      </c>
    </row>
    <row r="520" spans="1:49">
      <c r="A520">
        <v>1657079792</v>
      </c>
      <c r="B520">
        <v>241</v>
      </c>
      <c r="C520" t="s">
        <v>1461</v>
      </c>
      <c r="D520">
        <v>1657079792</v>
      </c>
      <c r="E520" s="10">
        <v>1081690065490</v>
      </c>
      <c r="F520" s="8" t="s">
        <v>1462</v>
      </c>
      <c r="G520" s="7">
        <v>39737</v>
      </c>
      <c r="H520">
        <v>16</v>
      </c>
      <c r="I520" t="s">
        <v>73</v>
      </c>
      <c r="J520" t="s">
        <v>5558</v>
      </c>
      <c r="K520" t="s">
        <v>5558</v>
      </c>
      <c r="L520" t="s">
        <v>1465</v>
      </c>
      <c r="M520">
        <v>15</v>
      </c>
      <c r="R520">
        <v>36214</v>
      </c>
      <c r="S520">
        <v>26976</v>
      </c>
      <c r="T520">
        <v>18255</v>
      </c>
      <c r="U520">
        <v>27259</v>
      </c>
      <c r="V520">
        <v>0</v>
      </c>
      <c r="W520">
        <v>8987</v>
      </c>
      <c r="X520">
        <v>19750</v>
      </c>
      <c r="Y520">
        <v>8009</v>
      </c>
      <c r="Z520">
        <v>7859</v>
      </c>
      <c r="AA520">
        <v>17669</v>
      </c>
      <c r="AB520">
        <v>8987</v>
      </c>
      <c r="AC520">
        <v>5801</v>
      </c>
      <c r="AD520">
        <v>-4156</v>
      </c>
      <c r="AE520">
        <v>9730</v>
      </c>
      <c r="AF520">
        <v>-19021</v>
      </c>
      <c r="AG520">
        <v>18538</v>
      </c>
      <c r="AH520">
        <v>19661</v>
      </c>
      <c r="AI520">
        <v>20280</v>
      </c>
      <c r="AJ520">
        <v>26660</v>
      </c>
      <c r="AK520">
        <v>31285</v>
      </c>
      <c r="AL520">
        <v>3326</v>
      </c>
      <c r="AM520">
        <v>9796</v>
      </c>
      <c r="AN520">
        <v>9760</v>
      </c>
      <c r="AO520">
        <v>14882</v>
      </c>
      <c r="AP520">
        <v>14882</v>
      </c>
      <c r="AQ520">
        <v>134</v>
      </c>
      <c r="AR520" s="6">
        <v>0</v>
      </c>
      <c r="AS520" s="6" t="s">
        <v>52</v>
      </c>
      <c r="AT520" t="s">
        <v>1466</v>
      </c>
      <c r="AU520" t="s">
        <v>1467</v>
      </c>
      <c r="AV520" s="6">
        <v>1.69</v>
      </c>
      <c r="AW520" s="6" t="s">
        <v>6050</v>
      </c>
    </row>
    <row r="521" spans="1:49">
      <c r="A521">
        <v>7733894231</v>
      </c>
      <c r="B521">
        <v>251</v>
      </c>
      <c r="C521" t="s">
        <v>1589</v>
      </c>
      <c r="D521">
        <v>7733894231</v>
      </c>
      <c r="E521" s="10">
        <v>5147746075450</v>
      </c>
      <c r="F521" s="8" t="s">
        <v>1590</v>
      </c>
      <c r="G521" s="7">
        <v>41891</v>
      </c>
      <c r="H521">
        <v>10</v>
      </c>
      <c r="I521" t="s">
        <v>73</v>
      </c>
      <c r="J521" t="s">
        <v>5560</v>
      </c>
      <c r="K521" t="s">
        <v>5559</v>
      </c>
      <c r="L521" t="s">
        <v>1593</v>
      </c>
      <c r="M521">
        <v>100</v>
      </c>
      <c r="R521">
        <v>90749</v>
      </c>
      <c r="S521">
        <v>131557</v>
      </c>
      <c r="T521">
        <v>26105</v>
      </c>
      <c r="U521">
        <v>25162</v>
      </c>
      <c r="V521">
        <v>0</v>
      </c>
      <c r="W521">
        <v>27441</v>
      </c>
      <c r="X521">
        <v>48505</v>
      </c>
      <c r="Y521">
        <v>30486</v>
      </c>
      <c r="Z521">
        <v>41333</v>
      </c>
      <c r="AA521">
        <v>0</v>
      </c>
      <c r="AB521">
        <v>27441</v>
      </c>
      <c r="AC521">
        <v>75452</v>
      </c>
      <c r="AD521">
        <v>-5250</v>
      </c>
      <c r="AE521">
        <v>-16679</v>
      </c>
      <c r="AF521">
        <v>0</v>
      </c>
      <c r="AG521">
        <v>0</v>
      </c>
      <c r="AH521">
        <v>0</v>
      </c>
      <c r="AI521">
        <v>105</v>
      </c>
      <c r="AJ521">
        <v>280</v>
      </c>
      <c r="AK521">
        <v>0</v>
      </c>
      <c r="AL521">
        <v>84109</v>
      </c>
      <c r="AM521">
        <v>131762</v>
      </c>
      <c r="AN521">
        <v>145338</v>
      </c>
      <c r="AO521">
        <v>177998</v>
      </c>
      <c r="AP521">
        <v>0</v>
      </c>
      <c r="AQ521">
        <v>0</v>
      </c>
      <c r="AR521" s="6">
        <v>0</v>
      </c>
      <c r="AS521" s="6" t="s">
        <v>52</v>
      </c>
      <c r="AT521" t="s">
        <v>1594</v>
      </c>
      <c r="AU521" t="s">
        <v>1595</v>
      </c>
      <c r="AV521" s="6">
        <v>0</v>
      </c>
      <c r="AW521" s="6" t="s">
        <v>6053</v>
      </c>
    </row>
    <row r="522" spans="1:49">
      <c r="A522">
        <v>800010907</v>
      </c>
      <c r="B522">
        <v>313</v>
      </c>
      <c r="C522" t="s">
        <v>3459</v>
      </c>
      <c r="D522">
        <v>800010907</v>
      </c>
      <c r="E522" s="10">
        <v>1230800005292</v>
      </c>
      <c r="F522" s="8" t="s">
        <v>3460</v>
      </c>
      <c r="G522" s="7">
        <v>45180</v>
      </c>
      <c r="H522">
        <v>1</v>
      </c>
      <c r="I522" t="s">
        <v>73</v>
      </c>
      <c r="J522" t="s">
        <v>5560</v>
      </c>
      <c r="K522" t="s">
        <v>5559</v>
      </c>
      <c r="L522" t="s">
        <v>3462</v>
      </c>
      <c r="M522">
        <v>10</v>
      </c>
      <c r="R522">
        <v>0</v>
      </c>
      <c r="S522">
        <v>0</v>
      </c>
      <c r="T522">
        <v>0</v>
      </c>
      <c r="U522">
        <v>12146</v>
      </c>
      <c r="V522">
        <v>0</v>
      </c>
      <c r="W522">
        <v>0</v>
      </c>
      <c r="X522">
        <v>0</v>
      </c>
      <c r="Y522">
        <v>0</v>
      </c>
      <c r="Z522">
        <v>203</v>
      </c>
      <c r="AA522">
        <v>39</v>
      </c>
      <c r="AB522">
        <v>0</v>
      </c>
      <c r="AC522">
        <v>0</v>
      </c>
      <c r="AD522">
        <v>0</v>
      </c>
      <c r="AE522">
        <v>11865</v>
      </c>
      <c r="AF522">
        <v>-39</v>
      </c>
      <c r="AG522">
        <v>0</v>
      </c>
      <c r="AH522">
        <v>0</v>
      </c>
      <c r="AI522">
        <v>0</v>
      </c>
      <c r="AJ522">
        <v>0</v>
      </c>
      <c r="AK522">
        <v>0</v>
      </c>
      <c r="AL522">
        <v>0</v>
      </c>
      <c r="AM522">
        <v>0</v>
      </c>
      <c r="AN522">
        <v>0</v>
      </c>
      <c r="AO522">
        <v>12146</v>
      </c>
      <c r="AP522">
        <v>12146</v>
      </c>
      <c r="AQ522">
        <v>391</v>
      </c>
      <c r="AR522" s="6">
        <v>0</v>
      </c>
      <c r="AS522" s="6" t="s">
        <v>52</v>
      </c>
      <c r="AT522">
        <v>0</v>
      </c>
      <c r="AU522" t="s">
        <v>82</v>
      </c>
      <c r="AV522" s="6" t="s">
        <v>74</v>
      </c>
      <c r="AW522" s="6" t="s">
        <v>6063</v>
      </c>
    </row>
    <row r="523" spans="1:49">
      <c r="A523">
        <v>7734477671</v>
      </c>
      <c r="B523">
        <v>321</v>
      </c>
      <c r="C523" t="s">
        <v>3358</v>
      </c>
      <c r="D523">
        <v>7734477671</v>
      </c>
      <c r="E523" s="10">
        <v>1237700341251</v>
      </c>
      <c r="F523" s="8" t="s">
        <v>3359</v>
      </c>
      <c r="G523" s="7">
        <v>45058</v>
      </c>
      <c r="H523">
        <v>1</v>
      </c>
      <c r="I523" t="s">
        <v>73</v>
      </c>
      <c r="J523" t="s">
        <v>5561</v>
      </c>
      <c r="K523" t="s">
        <v>5561</v>
      </c>
      <c r="L523" t="s">
        <v>3191</v>
      </c>
      <c r="M523">
        <v>400</v>
      </c>
      <c r="R523">
        <v>0</v>
      </c>
      <c r="S523">
        <v>0</v>
      </c>
      <c r="T523">
        <v>0</v>
      </c>
      <c r="U523">
        <v>11681</v>
      </c>
      <c r="V523">
        <v>0</v>
      </c>
      <c r="W523">
        <v>0</v>
      </c>
      <c r="X523">
        <v>0</v>
      </c>
      <c r="Y523">
        <v>0</v>
      </c>
      <c r="Z523">
        <v>4</v>
      </c>
      <c r="AA523">
        <v>3</v>
      </c>
      <c r="AB523">
        <v>0</v>
      </c>
      <c r="AC523">
        <v>0</v>
      </c>
      <c r="AD523">
        <v>0</v>
      </c>
      <c r="AE523">
        <v>11677</v>
      </c>
      <c r="AF523">
        <v>-3</v>
      </c>
      <c r="AG523">
        <v>0</v>
      </c>
      <c r="AH523">
        <v>0</v>
      </c>
      <c r="AI523">
        <v>0</v>
      </c>
      <c r="AJ523">
        <v>0</v>
      </c>
      <c r="AK523">
        <v>0</v>
      </c>
      <c r="AL523">
        <v>0</v>
      </c>
      <c r="AM523">
        <v>0</v>
      </c>
      <c r="AN523">
        <v>0</v>
      </c>
      <c r="AO523">
        <v>12376</v>
      </c>
      <c r="AP523">
        <v>12376</v>
      </c>
      <c r="AQ523">
        <v>335</v>
      </c>
      <c r="AR523" s="6">
        <v>0</v>
      </c>
      <c r="AS523" s="6" t="s">
        <v>52</v>
      </c>
      <c r="AT523" t="s">
        <v>3362</v>
      </c>
      <c r="AU523" t="s">
        <v>82</v>
      </c>
      <c r="AV523" s="6" t="s">
        <v>74</v>
      </c>
      <c r="AW523" s="6" t="s">
        <v>6066</v>
      </c>
    </row>
    <row r="524" spans="1:49">
      <c r="A524">
        <v>9731115437</v>
      </c>
      <c r="B524">
        <v>322</v>
      </c>
      <c r="C524" t="s">
        <v>3363</v>
      </c>
      <c r="D524">
        <v>9731115437</v>
      </c>
      <c r="E524" s="10">
        <v>1237700369653</v>
      </c>
      <c r="F524" s="8" t="s">
        <v>3364</v>
      </c>
      <c r="G524" s="7">
        <v>45071</v>
      </c>
      <c r="H524">
        <v>1</v>
      </c>
      <c r="I524" t="s">
        <v>73</v>
      </c>
      <c r="J524" t="s">
        <v>5562</v>
      </c>
      <c r="K524" t="s">
        <v>5562</v>
      </c>
      <c r="L524" t="s">
        <v>3367</v>
      </c>
      <c r="M524">
        <v>300</v>
      </c>
      <c r="R524">
        <v>0</v>
      </c>
      <c r="S524">
        <v>0</v>
      </c>
      <c r="T524">
        <v>0</v>
      </c>
      <c r="U524">
        <v>11500</v>
      </c>
      <c r="V524">
        <v>0</v>
      </c>
      <c r="W524">
        <v>0</v>
      </c>
      <c r="X524">
        <v>0</v>
      </c>
      <c r="Y524">
        <v>0</v>
      </c>
      <c r="Z524">
        <v>1</v>
      </c>
      <c r="AA524">
        <v>17</v>
      </c>
      <c r="AB524">
        <v>0</v>
      </c>
      <c r="AC524">
        <v>0</v>
      </c>
      <c r="AD524">
        <v>0</v>
      </c>
      <c r="AE524">
        <v>11499</v>
      </c>
      <c r="AF524">
        <v>-17</v>
      </c>
      <c r="AG524">
        <v>0</v>
      </c>
      <c r="AH524">
        <v>0</v>
      </c>
      <c r="AI524">
        <v>0</v>
      </c>
      <c r="AJ524">
        <v>0</v>
      </c>
      <c r="AK524">
        <v>0</v>
      </c>
      <c r="AL524">
        <v>0</v>
      </c>
      <c r="AM524">
        <v>0</v>
      </c>
      <c r="AN524">
        <v>0</v>
      </c>
      <c r="AO524">
        <v>12089</v>
      </c>
      <c r="AP524">
        <v>12089</v>
      </c>
      <c r="AQ524">
        <v>877</v>
      </c>
      <c r="AR524" s="6">
        <v>0</v>
      </c>
      <c r="AS524" s="6" t="s">
        <v>52</v>
      </c>
      <c r="AT524" t="s">
        <v>3368</v>
      </c>
      <c r="AU524" t="s">
        <v>82</v>
      </c>
      <c r="AV524" s="6" t="s">
        <v>74</v>
      </c>
      <c r="AW524" s="6" t="s">
        <v>6067</v>
      </c>
    </row>
    <row r="525" spans="1:49">
      <c r="A525">
        <v>8602214460</v>
      </c>
      <c r="B525">
        <v>371</v>
      </c>
      <c r="C525" t="s">
        <v>1103</v>
      </c>
      <c r="D525">
        <v>8602214460</v>
      </c>
      <c r="E525" s="10">
        <v>1148602002757</v>
      </c>
      <c r="F525" s="8" t="s">
        <v>1104</v>
      </c>
      <c r="G525" s="7">
        <v>41743</v>
      </c>
      <c r="H525">
        <v>11</v>
      </c>
      <c r="I525" t="s">
        <v>73</v>
      </c>
      <c r="J525" t="s">
        <v>5564</v>
      </c>
      <c r="K525" t="s">
        <v>5563</v>
      </c>
      <c r="L525" t="s">
        <v>1107</v>
      </c>
      <c r="M525">
        <v>11.11</v>
      </c>
      <c r="R525">
        <v>94160</v>
      </c>
      <c r="S525">
        <v>21527</v>
      </c>
      <c r="T525">
        <v>11538</v>
      </c>
      <c r="U525">
        <v>6798</v>
      </c>
      <c r="V525">
        <v>0</v>
      </c>
      <c r="W525">
        <v>62264</v>
      </c>
      <c r="X525">
        <v>8782</v>
      </c>
      <c r="Y525">
        <v>11241</v>
      </c>
      <c r="Z525">
        <v>1554</v>
      </c>
      <c r="AA525">
        <v>32</v>
      </c>
      <c r="AB525">
        <v>62264</v>
      </c>
      <c r="AC525">
        <v>11740</v>
      </c>
      <c r="AD525">
        <v>16</v>
      </c>
      <c r="AE525">
        <v>4782</v>
      </c>
      <c r="AF525">
        <v>-123</v>
      </c>
      <c r="AG525">
        <v>0</v>
      </c>
      <c r="AH525">
        <v>0</v>
      </c>
      <c r="AI525">
        <v>0</v>
      </c>
      <c r="AJ525">
        <v>0</v>
      </c>
      <c r="AK525">
        <v>0</v>
      </c>
      <c r="AL525">
        <v>99625</v>
      </c>
      <c r="AM525">
        <v>15436</v>
      </c>
      <c r="AN525">
        <v>8592</v>
      </c>
      <c r="AO525">
        <v>13039</v>
      </c>
      <c r="AP525">
        <v>13039</v>
      </c>
      <c r="AQ525">
        <v>110</v>
      </c>
      <c r="AR525" s="6">
        <v>0</v>
      </c>
      <c r="AS525" s="6" t="s">
        <v>52</v>
      </c>
      <c r="AT525" t="s">
        <v>1108</v>
      </c>
      <c r="AU525" t="s">
        <v>82</v>
      </c>
      <c r="AV525" s="6" t="s">
        <v>74</v>
      </c>
      <c r="AW525" s="6" t="s">
        <v>6072</v>
      </c>
    </row>
    <row r="526" spans="1:49">
      <c r="A526">
        <v>3328459231</v>
      </c>
      <c r="B526">
        <v>393</v>
      </c>
      <c r="C526" t="s">
        <v>2916</v>
      </c>
      <c r="D526">
        <v>3328459231</v>
      </c>
      <c r="E526" s="10">
        <v>1083328003967</v>
      </c>
      <c r="F526" s="8" t="s">
        <v>2917</v>
      </c>
      <c r="G526" s="7">
        <v>39644</v>
      </c>
      <c r="H526">
        <v>16</v>
      </c>
      <c r="I526" t="s">
        <v>73</v>
      </c>
      <c r="J526" t="s">
        <v>5566</v>
      </c>
      <c r="K526" t="s">
        <v>5565</v>
      </c>
      <c r="L526" t="s">
        <v>2920</v>
      </c>
      <c r="M526">
        <v>5040</v>
      </c>
      <c r="R526">
        <v>11094</v>
      </c>
      <c r="S526">
        <v>3620</v>
      </c>
      <c r="T526">
        <v>3453</v>
      </c>
      <c r="U526">
        <v>4590</v>
      </c>
      <c r="V526">
        <v>0</v>
      </c>
      <c r="W526">
        <v>1308</v>
      </c>
      <c r="X526">
        <v>0</v>
      </c>
      <c r="Y526">
        <v>33</v>
      </c>
      <c r="Z526">
        <v>100</v>
      </c>
      <c r="AA526">
        <v>0</v>
      </c>
      <c r="AB526">
        <v>1308</v>
      </c>
      <c r="AC526">
        <v>228</v>
      </c>
      <c r="AD526">
        <v>618</v>
      </c>
      <c r="AE526">
        <v>1867</v>
      </c>
      <c r="AF526">
        <v>0</v>
      </c>
      <c r="AG526">
        <v>0</v>
      </c>
      <c r="AH526">
        <v>10690</v>
      </c>
      <c r="AI526">
        <v>7211</v>
      </c>
      <c r="AJ526">
        <v>9705</v>
      </c>
      <c r="AK526">
        <v>12082</v>
      </c>
      <c r="AL526">
        <v>5697</v>
      </c>
      <c r="AM526">
        <v>0</v>
      </c>
      <c r="AN526">
        <v>4149</v>
      </c>
      <c r="AO526">
        <v>8369</v>
      </c>
      <c r="AP526">
        <v>8369</v>
      </c>
      <c r="AQ526">
        <v>0</v>
      </c>
      <c r="AR526" s="6">
        <v>0</v>
      </c>
      <c r="AS526" s="6">
        <v>0</v>
      </c>
      <c r="AT526" t="s">
        <v>2921</v>
      </c>
      <c r="AU526" t="s">
        <v>2922</v>
      </c>
      <c r="AV526" s="6">
        <v>1.1299999999999999</v>
      </c>
      <c r="AW526" s="6" t="s">
        <v>6077</v>
      </c>
    </row>
    <row r="527" spans="1:49">
      <c r="A527">
        <v>9715202234</v>
      </c>
      <c r="B527">
        <v>434</v>
      </c>
      <c r="C527" t="s">
        <v>310</v>
      </c>
      <c r="D527">
        <v>9715202234</v>
      </c>
      <c r="E527" s="10">
        <v>1157746563347</v>
      </c>
      <c r="F527" s="8" t="s">
        <v>311</v>
      </c>
      <c r="G527" s="7">
        <v>42178</v>
      </c>
      <c r="H527">
        <v>9</v>
      </c>
      <c r="I527" t="s">
        <v>73</v>
      </c>
      <c r="J527" t="s">
        <v>5568</v>
      </c>
      <c r="K527" t="s">
        <v>5567</v>
      </c>
      <c r="L527" t="s">
        <v>314</v>
      </c>
      <c r="M527">
        <v>31</v>
      </c>
      <c r="R527">
        <v>1072</v>
      </c>
      <c r="S527">
        <v>0</v>
      </c>
      <c r="T527">
        <v>0</v>
      </c>
      <c r="U527">
        <v>1739</v>
      </c>
      <c r="V527">
        <v>0</v>
      </c>
      <c r="W527">
        <v>307</v>
      </c>
      <c r="X527">
        <v>785</v>
      </c>
      <c r="Y527">
        <v>1653</v>
      </c>
      <c r="Z527">
        <v>1751</v>
      </c>
      <c r="AA527">
        <v>0</v>
      </c>
      <c r="AB527">
        <v>307</v>
      </c>
      <c r="AC527">
        <v>-785</v>
      </c>
      <c r="AD527">
        <v>-1653</v>
      </c>
      <c r="AE527">
        <v>-20</v>
      </c>
      <c r="AF527">
        <v>0</v>
      </c>
      <c r="AG527">
        <v>2247</v>
      </c>
      <c r="AH527">
        <v>0</v>
      </c>
      <c r="AI527">
        <v>0</v>
      </c>
      <c r="AJ527">
        <v>0</v>
      </c>
      <c r="AK527">
        <v>0</v>
      </c>
      <c r="AL527">
        <v>60778</v>
      </c>
      <c r="AM527">
        <v>61666</v>
      </c>
      <c r="AN527">
        <v>60195</v>
      </c>
      <c r="AO527">
        <v>55289</v>
      </c>
      <c r="AP527">
        <v>0</v>
      </c>
      <c r="AQ527">
        <v>0</v>
      </c>
      <c r="AR527" s="6">
        <v>0</v>
      </c>
      <c r="AS527" s="6" t="s">
        <v>52</v>
      </c>
      <c r="AT527" t="s">
        <v>315</v>
      </c>
      <c r="AU527" t="s">
        <v>316</v>
      </c>
      <c r="AV527" s="6">
        <v>0</v>
      </c>
      <c r="AW527" s="6" t="s">
        <v>6083</v>
      </c>
    </row>
    <row r="528" spans="1:49">
      <c r="A528">
        <v>7722378570</v>
      </c>
      <c r="B528">
        <v>462</v>
      </c>
      <c r="C528" t="s">
        <v>789</v>
      </c>
      <c r="D528">
        <v>7722378570</v>
      </c>
      <c r="E528" s="10">
        <v>5167746208185</v>
      </c>
      <c r="F528" s="8" t="s">
        <v>790</v>
      </c>
      <c r="G528" s="7">
        <v>42656</v>
      </c>
      <c r="H528">
        <v>8</v>
      </c>
      <c r="I528" t="s">
        <v>73</v>
      </c>
      <c r="J528" t="s">
        <v>5569</v>
      </c>
      <c r="K528" t="s">
        <v>5569</v>
      </c>
      <c r="L528" t="s">
        <v>793</v>
      </c>
      <c r="M528">
        <v>630</v>
      </c>
      <c r="R528">
        <v>294168</v>
      </c>
      <c r="S528">
        <v>242680</v>
      </c>
      <c r="T528">
        <v>157569</v>
      </c>
      <c r="U528">
        <v>196</v>
      </c>
      <c r="V528">
        <v>0</v>
      </c>
      <c r="W528">
        <v>299060</v>
      </c>
      <c r="X528">
        <v>267295</v>
      </c>
      <c r="Y528">
        <v>165403</v>
      </c>
      <c r="Z528">
        <v>1018</v>
      </c>
      <c r="AA528">
        <v>0</v>
      </c>
      <c r="AB528">
        <v>299060</v>
      </c>
      <c r="AC528">
        <v>1379</v>
      </c>
      <c r="AD528">
        <v>1604</v>
      </c>
      <c r="AE528">
        <v>0</v>
      </c>
      <c r="AF528">
        <v>0</v>
      </c>
      <c r="AG528">
        <v>884734</v>
      </c>
      <c r="AH528">
        <v>645692</v>
      </c>
      <c r="AI528">
        <v>525600</v>
      </c>
      <c r="AJ528">
        <v>525404</v>
      </c>
      <c r="AK528">
        <v>525404</v>
      </c>
      <c r="AL528">
        <v>187148</v>
      </c>
      <c r="AM528">
        <v>193855</v>
      </c>
      <c r="AN528">
        <v>163177</v>
      </c>
      <c r="AO528">
        <v>177428</v>
      </c>
      <c r="AP528">
        <v>177428</v>
      </c>
      <c r="AQ528">
        <v>207285</v>
      </c>
      <c r="AR528" s="6">
        <v>0</v>
      </c>
      <c r="AS528" s="6" t="s">
        <v>52</v>
      </c>
      <c r="AT528" t="s">
        <v>794</v>
      </c>
      <c r="AU528" t="s">
        <v>82</v>
      </c>
      <c r="AV528" s="6">
        <v>0.59</v>
      </c>
      <c r="AW528" s="6" t="s">
        <v>6085</v>
      </c>
    </row>
    <row r="529" spans="1:49">
      <c r="A529">
        <v>3906380188</v>
      </c>
      <c r="B529">
        <v>464</v>
      </c>
      <c r="C529" t="s">
        <v>2038</v>
      </c>
      <c r="D529">
        <v>3906380188</v>
      </c>
      <c r="E529" s="10">
        <v>1193926006933</v>
      </c>
      <c r="F529" s="8" t="s">
        <v>2039</v>
      </c>
      <c r="G529" s="7">
        <v>43598</v>
      </c>
      <c r="H529">
        <v>5</v>
      </c>
      <c r="I529" t="s">
        <v>73</v>
      </c>
      <c r="J529" t="s">
        <v>5570</v>
      </c>
      <c r="K529" t="s">
        <v>5570</v>
      </c>
      <c r="L529" t="s">
        <v>2042</v>
      </c>
      <c r="M529">
        <v>100</v>
      </c>
      <c r="R529">
        <v>90</v>
      </c>
      <c r="S529">
        <v>0</v>
      </c>
      <c r="T529">
        <v>19</v>
      </c>
      <c r="U529">
        <v>75</v>
      </c>
      <c r="V529">
        <v>0</v>
      </c>
      <c r="W529">
        <v>111</v>
      </c>
      <c r="X529">
        <v>92</v>
      </c>
      <c r="Y529">
        <v>96</v>
      </c>
      <c r="Z529">
        <v>85</v>
      </c>
      <c r="AA529">
        <v>18</v>
      </c>
      <c r="AB529">
        <v>111</v>
      </c>
      <c r="AC529">
        <v>-92</v>
      </c>
      <c r="AD529">
        <v>-77</v>
      </c>
      <c r="AE529">
        <v>-10</v>
      </c>
      <c r="AF529">
        <v>-18</v>
      </c>
      <c r="AG529">
        <v>0</v>
      </c>
      <c r="AH529">
        <v>0</v>
      </c>
      <c r="AI529">
        <v>0</v>
      </c>
      <c r="AJ529">
        <v>0</v>
      </c>
      <c r="AK529">
        <v>0</v>
      </c>
      <c r="AL529">
        <v>10092</v>
      </c>
      <c r="AM529">
        <v>10022</v>
      </c>
      <c r="AN529">
        <v>10020</v>
      </c>
      <c r="AO529">
        <v>10018</v>
      </c>
      <c r="AP529">
        <v>10018</v>
      </c>
      <c r="AQ529">
        <v>0</v>
      </c>
      <c r="AR529" s="6">
        <v>0</v>
      </c>
      <c r="AS529" s="6" t="s">
        <v>52</v>
      </c>
      <c r="AT529" t="s">
        <v>2043</v>
      </c>
      <c r="AU529" t="s">
        <v>82</v>
      </c>
      <c r="AV529" s="6" t="s">
        <v>74</v>
      </c>
      <c r="AW529" s="6" t="s">
        <v>6086</v>
      </c>
    </row>
    <row r="530" spans="1:49">
      <c r="A530">
        <v>5261080970</v>
      </c>
      <c r="B530">
        <v>465</v>
      </c>
      <c r="C530" t="s">
        <v>642</v>
      </c>
      <c r="D530">
        <v>5261080970</v>
      </c>
      <c r="E530" s="10">
        <v>1125261002151</v>
      </c>
      <c r="F530" s="8" t="s">
        <v>643</v>
      </c>
      <c r="G530" s="7">
        <v>41031</v>
      </c>
      <c r="H530">
        <v>12</v>
      </c>
      <c r="I530" t="s">
        <v>73</v>
      </c>
      <c r="J530" t="s">
        <v>5571</v>
      </c>
      <c r="K530" t="s">
        <v>5571</v>
      </c>
      <c r="L530" t="s">
        <v>646</v>
      </c>
      <c r="M530">
        <v>10</v>
      </c>
      <c r="R530">
        <v>8708</v>
      </c>
      <c r="S530">
        <v>129418</v>
      </c>
      <c r="T530">
        <v>8974</v>
      </c>
      <c r="U530">
        <v>63</v>
      </c>
      <c r="V530">
        <v>0</v>
      </c>
      <c r="W530">
        <v>42</v>
      </c>
      <c r="X530">
        <v>27</v>
      </c>
      <c r="Y530">
        <v>30</v>
      </c>
      <c r="Z530">
        <v>22</v>
      </c>
      <c r="AA530">
        <v>27</v>
      </c>
      <c r="AB530">
        <v>42</v>
      </c>
      <c r="AC530">
        <v>119605</v>
      </c>
      <c r="AD530">
        <v>-1724</v>
      </c>
      <c r="AE530">
        <v>-306</v>
      </c>
      <c r="AF530">
        <v>-27</v>
      </c>
      <c r="AG530">
        <v>0</v>
      </c>
      <c r="AH530">
        <v>0</v>
      </c>
      <c r="AI530">
        <v>0</v>
      </c>
      <c r="AJ530">
        <v>0</v>
      </c>
      <c r="AK530">
        <v>0</v>
      </c>
      <c r="AL530">
        <v>11417</v>
      </c>
      <c r="AM530">
        <v>130966</v>
      </c>
      <c r="AN530">
        <v>130165</v>
      </c>
      <c r="AO530">
        <v>129391</v>
      </c>
      <c r="AP530">
        <v>129394</v>
      </c>
      <c r="AQ530">
        <v>0</v>
      </c>
      <c r="AR530" s="6">
        <v>0</v>
      </c>
      <c r="AS530" s="6" t="s">
        <v>52</v>
      </c>
      <c r="AT530" t="s">
        <v>647</v>
      </c>
      <c r="AU530" t="s">
        <v>648</v>
      </c>
      <c r="AV530" s="6" t="s">
        <v>74</v>
      </c>
      <c r="AW530" s="6" t="s">
        <v>6087</v>
      </c>
    </row>
    <row r="531" spans="1:49">
      <c r="A531">
        <v>7811785088</v>
      </c>
      <c r="B531">
        <v>466</v>
      </c>
      <c r="C531" t="s">
        <v>3215</v>
      </c>
      <c r="D531">
        <v>7811785088</v>
      </c>
      <c r="E531" s="10">
        <v>1237800017916</v>
      </c>
      <c r="F531" s="8" t="s">
        <v>3216</v>
      </c>
      <c r="G531" s="7">
        <v>44972</v>
      </c>
      <c r="H531">
        <v>2</v>
      </c>
      <c r="I531" t="s">
        <v>73</v>
      </c>
      <c r="J531" t="s">
        <v>5572</v>
      </c>
      <c r="K531" t="s">
        <v>5572</v>
      </c>
      <c r="L531" t="s">
        <v>3219</v>
      </c>
      <c r="M531">
        <v>10</v>
      </c>
      <c r="R531">
        <v>0</v>
      </c>
      <c r="S531">
        <v>0</v>
      </c>
      <c r="T531">
        <v>0</v>
      </c>
      <c r="U531">
        <v>60</v>
      </c>
      <c r="V531">
        <v>0</v>
      </c>
      <c r="W531">
        <v>0</v>
      </c>
      <c r="X531">
        <v>0</v>
      </c>
      <c r="Y531">
        <v>0</v>
      </c>
      <c r="Z531">
        <v>936</v>
      </c>
      <c r="AA531">
        <v>805</v>
      </c>
      <c r="AB531">
        <v>0</v>
      </c>
      <c r="AC531">
        <v>0</v>
      </c>
      <c r="AD531">
        <v>0</v>
      </c>
      <c r="AE531">
        <v>-919</v>
      </c>
      <c r="AF531">
        <v>-854</v>
      </c>
      <c r="AG531">
        <v>0</v>
      </c>
      <c r="AH531">
        <v>0</v>
      </c>
      <c r="AI531">
        <v>0</v>
      </c>
      <c r="AJ531">
        <v>0</v>
      </c>
      <c r="AK531">
        <v>0</v>
      </c>
      <c r="AL531">
        <v>0</v>
      </c>
      <c r="AM531">
        <v>0</v>
      </c>
      <c r="AN531">
        <v>0</v>
      </c>
      <c r="AO531">
        <v>4139</v>
      </c>
      <c r="AP531">
        <v>4139</v>
      </c>
      <c r="AQ531">
        <v>1758</v>
      </c>
      <c r="AR531" s="6">
        <v>0</v>
      </c>
      <c r="AS531" s="6" t="s">
        <v>52</v>
      </c>
      <c r="AT531" t="s">
        <v>3220</v>
      </c>
      <c r="AU531" t="s">
        <v>82</v>
      </c>
      <c r="AV531" s="6" t="s">
        <v>74</v>
      </c>
      <c r="AW531" s="6" t="s">
        <v>6088</v>
      </c>
    </row>
    <row r="532" spans="1:49">
      <c r="A532">
        <v>6324029025</v>
      </c>
      <c r="B532">
        <v>469</v>
      </c>
      <c r="C532" t="s">
        <v>777</v>
      </c>
      <c r="D532">
        <v>6324029025</v>
      </c>
      <c r="E532" s="10">
        <v>1126324004905</v>
      </c>
      <c r="F532" s="8" t="s">
        <v>778</v>
      </c>
      <c r="G532" s="7">
        <v>41059</v>
      </c>
      <c r="H532">
        <v>12</v>
      </c>
      <c r="I532" t="s">
        <v>73</v>
      </c>
      <c r="J532" t="s">
        <v>5573</v>
      </c>
      <c r="K532" t="s">
        <v>5573</v>
      </c>
      <c r="L532" t="s">
        <v>781</v>
      </c>
      <c r="M532">
        <v>8249</v>
      </c>
      <c r="R532">
        <v>5092</v>
      </c>
      <c r="S532">
        <v>18313</v>
      </c>
      <c r="T532">
        <v>3942</v>
      </c>
      <c r="U532">
        <v>8</v>
      </c>
      <c r="V532">
        <v>0</v>
      </c>
      <c r="W532">
        <v>4869</v>
      </c>
      <c r="X532">
        <v>9192</v>
      </c>
      <c r="Y532">
        <v>3817</v>
      </c>
      <c r="Z532">
        <v>6174</v>
      </c>
      <c r="AA532">
        <v>2291</v>
      </c>
      <c r="AB532">
        <v>4869</v>
      </c>
      <c r="AC532">
        <v>8366</v>
      </c>
      <c r="AD532">
        <v>-100</v>
      </c>
      <c r="AE532">
        <v>-6166</v>
      </c>
      <c r="AF532">
        <v>-2291</v>
      </c>
      <c r="AG532">
        <v>0</v>
      </c>
      <c r="AH532">
        <v>0</v>
      </c>
      <c r="AI532">
        <v>0</v>
      </c>
      <c r="AJ532">
        <v>0</v>
      </c>
      <c r="AK532">
        <v>0</v>
      </c>
      <c r="AL532">
        <v>31491</v>
      </c>
      <c r="AM532">
        <v>40690</v>
      </c>
      <c r="AN532">
        <v>38291</v>
      </c>
      <c r="AO532">
        <v>32065</v>
      </c>
      <c r="AP532">
        <v>32065</v>
      </c>
      <c r="AQ532">
        <v>0</v>
      </c>
      <c r="AR532" s="6">
        <v>0</v>
      </c>
      <c r="AS532" s="6" t="s">
        <v>52</v>
      </c>
      <c r="AT532" t="s">
        <v>782</v>
      </c>
      <c r="AU532" t="s">
        <v>82</v>
      </c>
      <c r="AV532" s="6" t="s">
        <v>74</v>
      </c>
      <c r="AW532" s="6" t="s">
        <v>6089</v>
      </c>
    </row>
    <row r="533" spans="1:49">
      <c r="A533">
        <v>7706462338</v>
      </c>
      <c r="B533">
        <v>478</v>
      </c>
      <c r="C533" t="s">
        <v>1430</v>
      </c>
      <c r="D533">
        <v>7706462338</v>
      </c>
      <c r="E533" s="10">
        <v>1187746969684</v>
      </c>
      <c r="F533" s="8" t="s">
        <v>1431</v>
      </c>
      <c r="G533" s="7">
        <v>43433</v>
      </c>
      <c r="H533">
        <v>6</v>
      </c>
      <c r="I533" t="s">
        <v>73</v>
      </c>
      <c r="J533" t="s">
        <v>5574</v>
      </c>
      <c r="K533" t="s">
        <v>5574</v>
      </c>
      <c r="L533" t="s">
        <v>1434</v>
      </c>
      <c r="M533">
        <v>25000</v>
      </c>
      <c r="R533">
        <v>0</v>
      </c>
      <c r="S533">
        <v>30</v>
      </c>
      <c r="T533">
        <v>2306</v>
      </c>
      <c r="U533">
        <v>0</v>
      </c>
      <c r="V533">
        <v>0</v>
      </c>
      <c r="W533">
        <v>35</v>
      </c>
      <c r="X533">
        <v>37</v>
      </c>
      <c r="Y533">
        <v>758</v>
      </c>
      <c r="Z533">
        <v>7</v>
      </c>
      <c r="AA533">
        <v>0</v>
      </c>
      <c r="AB533">
        <v>35</v>
      </c>
      <c r="AC533">
        <v>-373</v>
      </c>
      <c r="AD533">
        <v>619</v>
      </c>
      <c r="AE533">
        <v>-7</v>
      </c>
      <c r="AF533">
        <v>0</v>
      </c>
      <c r="AG533">
        <v>25000</v>
      </c>
      <c r="AH533">
        <v>25000</v>
      </c>
      <c r="AI533">
        <v>27038</v>
      </c>
      <c r="AJ533">
        <v>27038</v>
      </c>
      <c r="AK533">
        <v>31144</v>
      </c>
      <c r="AL533">
        <v>97</v>
      </c>
      <c r="AM533">
        <v>66</v>
      </c>
      <c r="AN533">
        <v>66</v>
      </c>
      <c r="AO533">
        <v>166</v>
      </c>
      <c r="AP533">
        <v>166</v>
      </c>
      <c r="AQ533">
        <v>7325</v>
      </c>
      <c r="AR533" s="6">
        <v>0</v>
      </c>
      <c r="AS533" s="6" t="s">
        <v>45</v>
      </c>
      <c r="AT533" t="s">
        <v>1435</v>
      </c>
      <c r="AU533" t="s">
        <v>1436</v>
      </c>
      <c r="AV533" s="6">
        <v>1.25</v>
      </c>
      <c r="AW533" s="6" t="s">
        <v>6091</v>
      </c>
    </row>
    <row r="534" spans="1:49">
      <c r="A534">
        <v>7727439837</v>
      </c>
      <c r="B534">
        <v>485</v>
      </c>
      <c r="C534" t="s">
        <v>2150</v>
      </c>
      <c r="D534">
        <v>7727439837</v>
      </c>
      <c r="E534" s="10">
        <v>1207700071402</v>
      </c>
      <c r="F534" s="8" t="s">
        <v>2151</v>
      </c>
      <c r="G534" s="7">
        <v>43879</v>
      </c>
      <c r="H534">
        <v>5</v>
      </c>
      <c r="I534" t="s">
        <v>73</v>
      </c>
      <c r="J534" t="s">
        <v>5575</v>
      </c>
      <c r="K534" t="s">
        <v>5575</v>
      </c>
      <c r="L534" t="s">
        <v>2154</v>
      </c>
      <c r="M534">
        <v>10000</v>
      </c>
      <c r="R534">
        <v>6907</v>
      </c>
      <c r="S534">
        <v>0</v>
      </c>
      <c r="T534">
        <v>0</v>
      </c>
      <c r="U534">
        <v>0</v>
      </c>
      <c r="V534">
        <v>0</v>
      </c>
      <c r="W534">
        <v>9</v>
      </c>
      <c r="X534">
        <v>0</v>
      </c>
      <c r="Y534">
        <v>0</v>
      </c>
      <c r="Z534">
        <v>0</v>
      </c>
      <c r="AA534">
        <v>0</v>
      </c>
      <c r="AB534">
        <v>9</v>
      </c>
      <c r="AC534">
        <v>0</v>
      </c>
      <c r="AD534">
        <v>0</v>
      </c>
      <c r="AE534">
        <v>0</v>
      </c>
      <c r="AF534">
        <v>0</v>
      </c>
      <c r="AG534">
        <v>0</v>
      </c>
      <c r="AH534">
        <v>0</v>
      </c>
      <c r="AI534">
        <v>0</v>
      </c>
      <c r="AJ534">
        <v>0</v>
      </c>
      <c r="AK534">
        <v>0</v>
      </c>
      <c r="AL534">
        <v>9384</v>
      </c>
      <c r="AM534">
        <v>6695</v>
      </c>
      <c r="AN534">
        <v>11262</v>
      </c>
      <c r="AO534">
        <v>11262</v>
      </c>
      <c r="AP534">
        <v>11262</v>
      </c>
      <c r="AQ534">
        <v>623</v>
      </c>
      <c r="AR534" s="6">
        <v>0</v>
      </c>
      <c r="AS534" s="6" t="s">
        <v>52</v>
      </c>
      <c r="AT534" t="s">
        <v>2155</v>
      </c>
      <c r="AU534" t="s">
        <v>82</v>
      </c>
      <c r="AV534" s="6" t="s">
        <v>74</v>
      </c>
      <c r="AW534" s="6" t="s">
        <v>6094</v>
      </c>
    </row>
    <row r="535" spans="1:49">
      <c r="A535">
        <v>3801148029</v>
      </c>
      <c r="B535">
        <v>491</v>
      </c>
      <c r="C535" t="s">
        <v>1596</v>
      </c>
      <c r="D535">
        <v>3801148029</v>
      </c>
      <c r="E535" s="10">
        <v>1193850009506</v>
      </c>
      <c r="F535" s="8" t="s">
        <v>1597</v>
      </c>
      <c r="G535" s="7">
        <v>43552</v>
      </c>
      <c r="H535">
        <v>6</v>
      </c>
      <c r="I535" t="s">
        <v>73</v>
      </c>
      <c r="J535" t="s">
        <v>5577</v>
      </c>
      <c r="K535" t="s">
        <v>5576</v>
      </c>
      <c r="L535" t="s">
        <v>1600</v>
      </c>
      <c r="M535">
        <v>14980</v>
      </c>
      <c r="R535">
        <v>28894</v>
      </c>
      <c r="S535">
        <v>9440</v>
      </c>
      <c r="T535">
        <v>0</v>
      </c>
      <c r="U535">
        <v>0</v>
      </c>
      <c r="V535">
        <v>0</v>
      </c>
      <c r="W535">
        <v>254</v>
      </c>
      <c r="X535">
        <v>15112</v>
      </c>
      <c r="Y535">
        <v>1142</v>
      </c>
      <c r="Z535">
        <v>401</v>
      </c>
      <c r="AA535">
        <v>1607</v>
      </c>
      <c r="AB535">
        <v>254</v>
      </c>
      <c r="AC535">
        <v>-6023</v>
      </c>
      <c r="AD535">
        <v>-1263</v>
      </c>
      <c r="AE535">
        <v>-444</v>
      </c>
      <c r="AF535">
        <v>-1650</v>
      </c>
      <c r="AG535">
        <v>5726</v>
      </c>
      <c r="AH535">
        <v>0</v>
      </c>
      <c r="AI535">
        <v>0</v>
      </c>
      <c r="AJ535">
        <v>7043</v>
      </c>
      <c r="AK535">
        <v>6922</v>
      </c>
      <c r="AL535">
        <v>26549</v>
      </c>
      <c r="AM535">
        <v>39065</v>
      </c>
      <c r="AN535">
        <v>36668</v>
      </c>
      <c r="AO535">
        <v>28370</v>
      </c>
      <c r="AP535">
        <v>28370</v>
      </c>
      <c r="AQ535">
        <v>0</v>
      </c>
      <c r="AR535" s="6">
        <v>0</v>
      </c>
      <c r="AS535" s="6" t="s">
        <v>52</v>
      </c>
      <c r="AT535" t="s">
        <v>1601</v>
      </c>
      <c r="AU535" t="s">
        <v>1602</v>
      </c>
      <c r="AV535" s="6">
        <v>1.21</v>
      </c>
      <c r="AW535" s="6" t="s">
        <v>6095</v>
      </c>
    </row>
    <row r="536" spans="1:49">
      <c r="A536">
        <v>9102220668</v>
      </c>
      <c r="B536">
        <v>494</v>
      </c>
      <c r="C536" t="s">
        <v>501</v>
      </c>
      <c r="D536">
        <v>9102220668</v>
      </c>
      <c r="E536" s="10">
        <v>1169102089221</v>
      </c>
      <c r="F536" s="8" t="s">
        <v>502</v>
      </c>
      <c r="G536" s="7">
        <v>42688</v>
      </c>
      <c r="H536">
        <v>8</v>
      </c>
      <c r="I536" t="s">
        <v>73</v>
      </c>
      <c r="J536" t="s">
        <v>5405</v>
      </c>
      <c r="K536" t="s">
        <v>5405</v>
      </c>
      <c r="L536" t="s">
        <v>504</v>
      </c>
      <c r="M536">
        <v>10</v>
      </c>
      <c r="R536">
        <v>189174</v>
      </c>
      <c r="S536">
        <v>129938</v>
      </c>
      <c r="T536">
        <v>19217</v>
      </c>
      <c r="U536">
        <v>0</v>
      </c>
      <c r="V536">
        <v>0</v>
      </c>
      <c r="W536">
        <v>138766</v>
      </c>
      <c r="X536">
        <v>319625</v>
      </c>
      <c r="Y536">
        <v>54190</v>
      </c>
      <c r="Z536">
        <v>2984</v>
      </c>
      <c r="AA536">
        <v>2288</v>
      </c>
      <c r="AB536">
        <v>138766</v>
      </c>
      <c r="AC536">
        <v>-231045</v>
      </c>
      <c r="AD536">
        <v>-52814</v>
      </c>
      <c r="AE536">
        <v>-8687</v>
      </c>
      <c r="AF536">
        <v>4184</v>
      </c>
      <c r="AG536">
        <v>1500</v>
      </c>
      <c r="AH536">
        <v>6540</v>
      </c>
      <c r="AI536">
        <v>22170</v>
      </c>
      <c r="AJ536">
        <v>46292</v>
      </c>
      <c r="AK536">
        <v>46132</v>
      </c>
      <c r="AL536">
        <v>349360</v>
      </c>
      <c r="AM536">
        <v>112870</v>
      </c>
      <c r="AN536">
        <v>39479</v>
      </c>
      <c r="AO536">
        <v>10205</v>
      </c>
      <c r="AP536">
        <v>10205</v>
      </c>
      <c r="AQ536">
        <v>0</v>
      </c>
      <c r="AR536" s="6">
        <v>0</v>
      </c>
      <c r="AS536" s="6" t="s">
        <v>52</v>
      </c>
      <c r="AT536" t="s">
        <v>505</v>
      </c>
      <c r="AU536" t="s">
        <v>506</v>
      </c>
      <c r="AV536" s="6">
        <v>30.75</v>
      </c>
      <c r="AW536" s="6" t="s">
        <v>6096</v>
      </c>
    </row>
    <row r="537" spans="1:49">
      <c r="A537">
        <v>7724017756</v>
      </c>
      <c r="B537">
        <v>495</v>
      </c>
      <c r="C537" t="s">
        <v>1643</v>
      </c>
      <c r="D537">
        <v>7724017756</v>
      </c>
      <c r="E537" s="10">
        <v>1037739018206</v>
      </c>
      <c r="F537" s="8" t="s">
        <v>1644</v>
      </c>
      <c r="G537" s="7">
        <v>37626</v>
      </c>
      <c r="H537">
        <v>22</v>
      </c>
      <c r="I537" t="s">
        <v>73</v>
      </c>
      <c r="J537" t="s">
        <v>5579</v>
      </c>
      <c r="K537" t="s">
        <v>5578</v>
      </c>
      <c r="L537" t="s">
        <v>1647</v>
      </c>
      <c r="M537">
        <v>156500</v>
      </c>
      <c r="R537">
        <v>32605</v>
      </c>
      <c r="S537">
        <v>6458</v>
      </c>
      <c r="T537">
        <v>12742</v>
      </c>
      <c r="U537">
        <v>0</v>
      </c>
      <c r="V537">
        <v>0</v>
      </c>
      <c r="W537">
        <v>44156</v>
      </c>
      <c r="X537">
        <v>7613</v>
      </c>
      <c r="Y537">
        <v>146042</v>
      </c>
      <c r="Z537">
        <v>0</v>
      </c>
      <c r="AA537">
        <v>0</v>
      </c>
      <c r="AB537">
        <v>44156</v>
      </c>
      <c r="AC537">
        <v>-2604</v>
      </c>
      <c r="AD537">
        <v>-133333</v>
      </c>
      <c r="AE537">
        <v>0</v>
      </c>
      <c r="AF537">
        <v>0</v>
      </c>
      <c r="AG537">
        <v>1946</v>
      </c>
      <c r="AH537">
        <v>35063</v>
      </c>
      <c r="AI537">
        <v>16181</v>
      </c>
      <c r="AJ537">
        <v>0</v>
      </c>
      <c r="AK537">
        <v>0</v>
      </c>
      <c r="AL537">
        <v>70797</v>
      </c>
      <c r="AM537">
        <v>27170</v>
      </c>
      <c r="AN537">
        <v>62</v>
      </c>
      <c r="AO537">
        <v>0</v>
      </c>
      <c r="AP537">
        <v>0</v>
      </c>
      <c r="AQ537">
        <v>0</v>
      </c>
      <c r="AR537" s="6">
        <v>0</v>
      </c>
      <c r="AS537" s="6" t="s">
        <v>52</v>
      </c>
      <c r="AT537" t="s">
        <v>1648</v>
      </c>
      <c r="AU537" t="s">
        <v>82</v>
      </c>
      <c r="AV537" s="6">
        <v>0</v>
      </c>
      <c r="AW537" s="6" t="s">
        <v>6097</v>
      </c>
    </row>
    <row r="538" spans="1:49">
      <c r="A538">
        <v>9102202041</v>
      </c>
      <c r="B538">
        <v>498</v>
      </c>
      <c r="C538" t="s">
        <v>397</v>
      </c>
      <c r="D538">
        <v>9102202041</v>
      </c>
      <c r="E538" s="10">
        <v>1159102132771</v>
      </c>
      <c r="F538" s="8" t="s">
        <v>398</v>
      </c>
      <c r="G538" s="7">
        <v>42363</v>
      </c>
      <c r="H538">
        <v>9</v>
      </c>
      <c r="I538" t="s">
        <v>73</v>
      </c>
      <c r="J538" t="s">
        <v>5580</v>
      </c>
      <c r="K538" t="s">
        <v>5580</v>
      </c>
      <c r="L538" t="s">
        <v>401</v>
      </c>
      <c r="M538">
        <v>10</v>
      </c>
      <c r="R538">
        <v>52543</v>
      </c>
      <c r="S538">
        <v>70013</v>
      </c>
      <c r="T538">
        <v>119995</v>
      </c>
      <c r="U538">
        <v>21010</v>
      </c>
      <c r="V538">
        <v>0</v>
      </c>
      <c r="W538">
        <v>47064</v>
      </c>
      <c r="X538">
        <v>115064</v>
      </c>
      <c r="Y538">
        <v>89</v>
      </c>
      <c r="Z538">
        <v>46</v>
      </c>
      <c r="AA538">
        <v>25</v>
      </c>
      <c r="AB538">
        <v>47064</v>
      </c>
      <c r="AC538">
        <v>-55225</v>
      </c>
      <c r="AD538">
        <v>18553</v>
      </c>
      <c r="AE538">
        <v>18593</v>
      </c>
      <c r="AF538">
        <v>4322</v>
      </c>
      <c r="AG538">
        <v>77240</v>
      </c>
      <c r="AH538">
        <v>20000</v>
      </c>
      <c r="AI538">
        <v>19779</v>
      </c>
      <c r="AJ538">
        <v>31229</v>
      </c>
      <c r="AK538">
        <v>31009</v>
      </c>
      <c r="AL538">
        <v>5294</v>
      </c>
      <c r="AM538">
        <v>1717</v>
      </c>
      <c r="AN538">
        <v>26068</v>
      </c>
      <c r="AO538">
        <v>27167</v>
      </c>
      <c r="AP538">
        <v>27167</v>
      </c>
      <c r="AQ538">
        <v>1598</v>
      </c>
      <c r="AR538" s="6">
        <v>0</v>
      </c>
      <c r="AS538" s="6">
        <v>0</v>
      </c>
      <c r="AT538" t="s">
        <v>402</v>
      </c>
      <c r="AU538" t="s">
        <v>82</v>
      </c>
      <c r="AV538" s="6">
        <v>0.4</v>
      </c>
      <c r="AW538" s="6" t="s">
        <v>6098</v>
      </c>
    </row>
    <row r="539" spans="1:49">
      <c r="A539">
        <v>6164300903</v>
      </c>
      <c r="B539">
        <v>500</v>
      </c>
      <c r="C539" t="s">
        <v>757</v>
      </c>
      <c r="D539">
        <v>6164300903</v>
      </c>
      <c r="E539" s="10">
        <v>1106164005496</v>
      </c>
      <c r="F539" s="8" t="s">
        <v>758</v>
      </c>
      <c r="G539" s="7">
        <v>40534</v>
      </c>
      <c r="H539">
        <v>14</v>
      </c>
      <c r="I539" t="s">
        <v>73</v>
      </c>
      <c r="J539" t="s">
        <v>5502</v>
      </c>
      <c r="K539" t="s">
        <v>5502</v>
      </c>
      <c r="L539" t="s">
        <v>761</v>
      </c>
      <c r="M539">
        <v>160</v>
      </c>
      <c r="R539">
        <v>4205</v>
      </c>
      <c r="S539">
        <v>1320</v>
      </c>
      <c r="T539">
        <v>1466</v>
      </c>
      <c r="U539">
        <v>0</v>
      </c>
      <c r="V539">
        <v>0</v>
      </c>
      <c r="W539">
        <v>3758</v>
      </c>
      <c r="X539">
        <v>1099</v>
      </c>
      <c r="Y539">
        <v>1024</v>
      </c>
      <c r="Z539">
        <v>0</v>
      </c>
      <c r="AA539">
        <v>0</v>
      </c>
      <c r="AB539">
        <v>3758</v>
      </c>
      <c r="AC539">
        <v>199</v>
      </c>
      <c r="AD539">
        <v>398</v>
      </c>
      <c r="AE539">
        <v>0</v>
      </c>
      <c r="AF539">
        <v>0</v>
      </c>
      <c r="AG539">
        <v>0</v>
      </c>
      <c r="AH539">
        <v>0</v>
      </c>
      <c r="AI539">
        <v>0</v>
      </c>
      <c r="AJ539">
        <v>0</v>
      </c>
      <c r="AK539">
        <v>0</v>
      </c>
      <c r="AL539">
        <v>0</v>
      </c>
      <c r="AM539">
        <v>0</v>
      </c>
      <c r="AN539">
        <v>0</v>
      </c>
      <c r="AO539">
        <v>0</v>
      </c>
      <c r="AP539">
        <v>0</v>
      </c>
      <c r="AQ539">
        <v>0</v>
      </c>
      <c r="AR539" s="6">
        <v>0</v>
      </c>
      <c r="AS539" s="6">
        <v>0</v>
      </c>
      <c r="AT539" t="s">
        <v>762</v>
      </c>
      <c r="AU539" t="s">
        <v>82</v>
      </c>
      <c r="AV539" s="6" t="s">
        <v>74</v>
      </c>
      <c r="AW539" s="6" t="s">
        <v>6099</v>
      </c>
    </row>
    <row r="540" spans="1:49">
      <c r="A540">
        <v>6950085733</v>
      </c>
      <c r="B540">
        <v>501</v>
      </c>
      <c r="C540" t="s">
        <v>892</v>
      </c>
      <c r="D540">
        <v>6950085733</v>
      </c>
      <c r="E540" s="10">
        <v>1086952016205</v>
      </c>
      <c r="F540" s="8" t="s">
        <v>893</v>
      </c>
      <c r="G540" s="7">
        <v>39637</v>
      </c>
      <c r="H540">
        <v>16</v>
      </c>
      <c r="I540" t="s">
        <v>73</v>
      </c>
      <c r="J540" t="s">
        <v>5582</v>
      </c>
      <c r="K540" t="s">
        <v>5581</v>
      </c>
      <c r="L540" t="s">
        <v>896</v>
      </c>
      <c r="M540">
        <v>20</v>
      </c>
      <c r="R540">
        <v>0</v>
      </c>
      <c r="S540">
        <v>0</v>
      </c>
      <c r="T540">
        <v>0</v>
      </c>
      <c r="U540">
        <v>0</v>
      </c>
      <c r="V540">
        <v>0</v>
      </c>
      <c r="W540">
        <v>103</v>
      </c>
      <c r="X540">
        <v>751</v>
      </c>
      <c r="Y540">
        <v>1376</v>
      </c>
      <c r="Z540">
        <v>439</v>
      </c>
      <c r="AA540">
        <v>308</v>
      </c>
      <c r="AB540">
        <v>103</v>
      </c>
      <c r="AC540">
        <v>-770</v>
      </c>
      <c r="AD540">
        <v>-1378</v>
      </c>
      <c r="AE540">
        <v>-440</v>
      </c>
      <c r="AF540">
        <v>-308</v>
      </c>
      <c r="AG540">
        <v>0</v>
      </c>
      <c r="AH540">
        <v>0</v>
      </c>
      <c r="AI540">
        <v>0</v>
      </c>
      <c r="AJ540">
        <v>0</v>
      </c>
      <c r="AK540">
        <v>0</v>
      </c>
      <c r="AL540">
        <v>26933</v>
      </c>
      <c r="AM540">
        <v>26738</v>
      </c>
      <c r="AN540">
        <v>24983</v>
      </c>
      <c r="AO540">
        <v>24536</v>
      </c>
      <c r="AP540">
        <v>24536</v>
      </c>
      <c r="AQ540">
        <v>0</v>
      </c>
      <c r="AR540" s="6" t="s">
        <v>74</v>
      </c>
      <c r="AS540" s="6">
        <v>0</v>
      </c>
      <c r="AT540" t="s">
        <v>897</v>
      </c>
      <c r="AU540" t="s">
        <v>82</v>
      </c>
      <c r="AV540" s="6" t="s">
        <v>74</v>
      </c>
      <c r="AW540" s="6" t="s">
        <v>6100</v>
      </c>
    </row>
    <row r="541" spans="1:49">
      <c r="A541">
        <v>5257198753</v>
      </c>
      <c r="B541">
        <v>507</v>
      </c>
      <c r="C541" t="s">
        <v>2292</v>
      </c>
      <c r="D541">
        <v>5257198753</v>
      </c>
      <c r="E541" s="10">
        <v>1205200034445</v>
      </c>
      <c r="F541" s="8" t="s">
        <v>2293</v>
      </c>
      <c r="G541" s="7">
        <v>44071</v>
      </c>
      <c r="H541">
        <v>4</v>
      </c>
      <c r="I541" t="s">
        <v>73</v>
      </c>
      <c r="J541" t="s">
        <v>5583</v>
      </c>
      <c r="K541" t="s">
        <v>5583</v>
      </c>
      <c r="L541" t="s">
        <v>2294</v>
      </c>
      <c r="M541">
        <v>18345</v>
      </c>
      <c r="R541">
        <v>0</v>
      </c>
      <c r="S541">
        <v>35</v>
      </c>
      <c r="T541">
        <v>0</v>
      </c>
      <c r="U541">
        <v>0</v>
      </c>
      <c r="V541">
        <v>0</v>
      </c>
      <c r="W541">
        <v>126</v>
      </c>
      <c r="X541">
        <v>21</v>
      </c>
      <c r="Y541">
        <v>1227</v>
      </c>
      <c r="Z541">
        <v>956</v>
      </c>
      <c r="AA541">
        <v>971</v>
      </c>
      <c r="AB541">
        <v>126</v>
      </c>
      <c r="AC541">
        <v>-1150</v>
      </c>
      <c r="AD541">
        <v>-1227</v>
      </c>
      <c r="AE541">
        <v>-956</v>
      </c>
      <c r="AF541">
        <v>-971</v>
      </c>
      <c r="AG541">
        <v>0</v>
      </c>
      <c r="AH541">
        <v>0</v>
      </c>
      <c r="AI541">
        <v>0</v>
      </c>
      <c r="AJ541">
        <v>0</v>
      </c>
      <c r="AK541">
        <v>0</v>
      </c>
      <c r="AL541">
        <v>3</v>
      </c>
      <c r="AM541">
        <v>302</v>
      </c>
      <c r="AN541">
        <v>14</v>
      </c>
      <c r="AO541">
        <v>14</v>
      </c>
      <c r="AP541">
        <v>14</v>
      </c>
      <c r="AQ541">
        <v>2004</v>
      </c>
      <c r="AR541" s="6">
        <v>0</v>
      </c>
      <c r="AS541" s="6" t="s">
        <v>52</v>
      </c>
      <c r="AT541" t="s">
        <v>2295</v>
      </c>
      <c r="AU541" t="s">
        <v>82</v>
      </c>
      <c r="AV541" s="6" t="s">
        <v>74</v>
      </c>
      <c r="AW541" s="6" t="s">
        <v>6101</v>
      </c>
    </row>
    <row r="542" spans="1:49">
      <c r="A542">
        <v>7404075364</v>
      </c>
      <c r="B542">
        <v>517</v>
      </c>
      <c r="C542" t="s">
        <v>3270</v>
      </c>
      <c r="D542">
        <v>7404075364</v>
      </c>
      <c r="E542" s="10">
        <v>1227400029779</v>
      </c>
      <c r="F542" s="8" t="s">
        <v>3271</v>
      </c>
      <c r="G542" s="7">
        <v>44785</v>
      </c>
      <c r="H542">
        <v>2</v>
      </c>
      <c r="I542" t="s">
        <v>73</v>
      </c>
      <c r="J542" t="s">
        <v>5584</v>
      </c>
      <c r="K542" t="s">
        <v>5584</v>
      </c>
      <c r="L542" t="s">
        <v>3274</v>
      </c>
      <c r="M542">
        <v>10</v>
      </c>
      <c r="R542">
        <v>0</v>
      </c>
      <c r="S542">
        <v>0</v>
      </c>
      <c r="T542">
        <v>0</v>
      </c>
      <c r="U542">
        <v>0</v>
      </c>
      <c r="V542">
        <v>0</v>
      </c>
      <c r="W542">
        <v>0</v>
      </c>
      <c r="X542">
        <v>0</v>
      </c>
      <c r="Y542">
        <v>0</v>
      </c>
      <c r="Z542">
        <v>176</v>
      </c>
      <c r="AA542">
        <v>0</v>
      </c>
      <c r="AB542">
        <v>0</v>
      </c>
      <c r="AC542">
        <v>0</v>
      </c>
      <c r="AD542">
        <v>0</v>
      </c>
      <c r="AE542">
        <v>-176</v>
      </c>
      <c r="AF542">
        <v>0</v>
      </c>
      <c r="AG542">
        <v>0</v>
      </c>
      <c r="AH542">
        <v>0</v>
      </c>
      <c r="AI542">
        <v>0</v>
      </c>
      <c r="AJ542">
        <v>0</v>
      </c>
      <c r="AK542">
        <v>0</v>
      </c>
      <c r="AL542">
        <v>0</v>
      </c>
      <c r="AM542">
        <v>0</v>
      </c>
      <c r="AN542">
        <v>0</v>
      </c>
      <c r="AO542">
        <v>13367</v>
      </c>
      <c r="AP542">
        <v>13367</v>
      </c>
      <c r="AQ542">
        <v>1636</v>
      </c>
      <c r="AR542" s="6" t="s">
        <v>74</v>
      </c>
      <c r="AS542" s="6" t="s">
        <v>165</v>
      </c>
      <c r="AT542" t="s">
        <v>3275</v>
      </c>
      <c r="AU542" t="s">
        <v>3276</v>
      </c>
      <c r="AV542" s="6" t="s">
        <v>74</v>
      </c>
      <c r="AW542" s="6" t="s">
        <v>6103</v>
      </c>
    </row>
    <row r="543" spans="1:49">
      <c r="A543">
        <v>1840104688</v>
      </c>
      <c r="B543">
        <v>529</v>
      </c>
      <c r="C543" t="s">
        <v>3496</v>
      </c>
      <c r="D543">
        <v>1840104688</v>
      </c>
      <c r="E543" s="10">
        <v>1211800010256</v>
      </c>
      <c r="F543" s="8" t="s">
        <v>3497</v>
      </c>
      <c r="G543" s="7">
        <v>44344</v>
      </c>
      <c r="H543">
        <v>3</v>
      </c>
      <c r="I543" t="s">
        <v>73</v>
      </c>
      <c r="J543" t="s">
        <v>5586</v>
      </c>
      <c r="K543" t="s">
        <v>5585</v>
      </c>
      <c r="L543" t="s">
        <v>3500</v>
      </c>
      <c r="M543">
        <v>10403.74</v>
      </c>
      <c r="R543">
        <v>0</v>
      </c>
      <c r="S543">
        <v>0</v>
      </c>
      <c r="T543">
        <v>0</v>
      </c>
      <c r="U543">
        <v>0</v>
      </c>
      <c r="V543">
        <v>0</v>
      </c>
      <c r="W543">
        <v>0</v>
      </c>
      <c r="X543">
        <v>681</v>
      </c>
      <c r="Y543">
        <v>1031</v>
      </c>
      <c r="Z543">
        <v>999</v>
      </c>
      <c r="AA543">
        <v>12900</v>
      </c>
      <c r="AB543">
        <v>0</v>
      </c>
      <c r="AC543">
        <v>0</v>
      </c>
      <c r="AD543">
        <v>0</v>
      </c>
      <c r="AE543">
        <v>0</v>
      </c>
      <c r="AF543">
        <v>-122</v>
      </c>
      <c r="AG543">
        <v>0</v>
      </c>
      <c r="AH543">
        <v>11451</v>
      </c>
      <c r="AI543">
        <v>11451</v>
      </c>
      <c r="AJ543">
        <v>17290</v>
      </c>
      <c r="AK543">
        <v>17290</v>
      </c>
      <c r="AL543">
        <v>0</v>
      </c>
      <c r="AM543">
        <v>82</v>
      </c>
      <c r="AN543">
        <v>58</v>
      </c>
      <c r="AO543">
        <v>79</v>
      </c>
      <c r="AP543">
        <v>79</v>
      </c>
      <c r="AQ543">
        <v>13756</v>
      </c>
      <c r="AR543" s="6" t="s">
        <v>74</v>
      </c>
      <c r="AS543" s="6" t="s">
        <v>52</v>
      </c>
      <c r="AT543" t="s">
        <v>3501</v>
      </c>
      <c r="AU543" t="s">
        <v>3502</v>
      </c>
      <c r="AV543" s="6">
        <v>1.51</v>
      </c>
      <c r="AW543" s="6" t="s">
        <v>6107</v>
      </c>
    </row>
    <row r="544" spans="1:49">
      <c r="A544">
        <v>5406610327</v>
      </c>
      <c r="B544">
        <v>537</v>
      </c>
      <c r="C544" t="s">
        <v>1144</v>
      </c>
      <c r="D544">
        <v>5406610327</v>
      </c>
      <c r="E544" s="10">
        <v>1165476110029</v>
      </c>
      <c r="F544" s="8" t="s">
        <v>1145</v>
      </c>
      <c r="G544" s="7">
        <v>44770</v>
      </c>
      <c r="H544">
        <v>2</v>
      </c>
      <c r="I544" t="s">
        <v>73</v>
      </c>
      <c r="J544" t="s">
        <v>5588</v>
      </c>
      <c r="K544" t="s">
        <v>5587</v>
      </c>
      <c r="L544" t="s">
        <v>1148</v>
      </c>
      <c r="M544">
        <v>332100</v>
      </c>
      <c r="R544">
        <v>0</v>
      </c>
      <c r="S544">
        <v>0</v>
      </c>
      <c r="T544">
        <v>0</v>
      </c>
      <c r="U544">
        <v>0</v>
      </c>
      <c r="V544">
        <v>0</v>
      </c>
      <c r="W544">
        <v>0</v>
      </c>
      <c r="X544">
        <v>0</v>
      </c>
      <c r="Y544">
        <v>0</v>
      </c>
      <c r="Z544">
        <v>0</v>
      </c>
      <c r="AA544">
        <v>0</v>
      </c>
      <c r="AB544">
        <v>0</v>
      </c>
      <c r="AC544">
        <v>0</v>
      </c>
      <c r="AD544">
        <v>0</v>
      </c>
      <c r="AE544">
        <v>0</v>
      </c>
      <c r="AF544">
        <v>0</v>
      </c>
      <c r="AG544">
        <v>0</v>
      </c>
      <c r="AH544">
        <v>4945</v>
      </c>
      <c r="AI544">
        <v>4945</v>
      </c>
      <c r="AJ544">
        <v>4945</v>
      </c>
      <c r="AK544">
        <v>0</v>
      </c>
      <c r="AL544">
        <v>0</v>
      </c>
      <c r="AM544">
        <v>181756</v>
      </c>
      <c r="AN544">
        <v>181756</v>
      </c>
      <c r="AO544">
        <v>181756</v>
      </c>
      <c r="AP544">
        <v>332100</v>
      </c>
      <c r="AQ544">
        <v>0</v>
      </c>
      <c r="AR544" s="6" t="s">
        <v>74</v>
      </c>
      <c r="AS544" s="6"/>
      <c r="AT544" t="s">
        <v>1149</v>
      </c>
      <c r="AV544" s="6">
        <v>0</v>
      </c>
      <c r="AW544" s="6" t="s">
        <v>6109</v>
      </c>
    </row>
    <row r="545" spans="1:49">
      <c r="A545">
        <v>3025031831</v>
      </c>
      <c r="B545">
        <v>539</v>
      </c>
      <c r="C545" t="s">
        <v>1237</v>
      </c>
      <c r="D545">
        <v>3025031831</v>
      </c>
      <c r="E545" s="10">
        <v>1173025007979</v>
      </c>
      <c r="F545" s="8" t="s">
        <v>1238</v>
      </c>
      <c r="G545" s="7">
        <v>43013</v>
      </c>
      <c r="H545">
        <v>7</v>
      </c>
      <c r="I545" t="s">
        <v>73</v>
      </c>
      <c r="J545" t="s">
        <v>5590</v>
      </c>
      <c r="K545" t="s">
        <v>5589</v>
      </c>
      <c r="L545" t="s">
        <v>1241</v>
      </c>
      <c r="M545">
        <v>10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3986</v>
      </c>
      <c r="AR545" s="6" t="s">
        <v>74</v>
      </c>
      <c r="AS545" s="6"/>
      <c r="AT545" t="s">
        <v>1242</v>
      </c>
      <c r="AV545" s="6" t="s">
        <v>74</v>
      </c>
      <c r="AW545" s="6" t="s">
        <v>6111</v>
      </c>
    </row>
    <row r="546" spans="1:49">
      <c r="A546">
        <v>7841447135</v>
      </c>
      <c r="B546">
        <v>542</v>
      </c>
      <c r="C546" t="s">
        <v>2502</v>
      </c>
      <c r="D546">
        <v>7841447135</v>
      </c>
      <c r="E546" s="10">
        <v>1117847266767</v>
      </c>
      <c r="F546" s="8" t="s">
        <v>2503</v>
      </c>
      <c r="G546" s="7">
        <v>40724</v>
      </c>
      <c r="H546">
        <v>13</v>
      </c>
      <c r="I546" t="s">
        <v>73</v>
      </c>
      <c r="J546" t="s">
        <v>673</v>
      </c>
      <c r="K546" t="s">
        <v>673</v>
      </c>
      <c r="L546" t="s">
        <v>674</v>
      </c>
      <c r="M546">
        <v>15243</v>
      </c>
      <c r="R546">
        <v>0</v>
      </c>
      <c r="S546">
        <v>0</v>
      </c>
      <c r="T546">
        <v>0</v>
      </c>
      <c r="U546">
        <v>0</v>
      </c>
      <c r="V546">
        <v>0</v>
      </c>
      <c r="W546">
        <v>136</v>
      </c>
      <c r="X546">
        <v>0</v>
      </c>
      <c r="Y546">
        <v>3506</v>
      </c>
      <c r="Z546">
        <v>168</v>
      </c>
      <c r="AA546">
        <v>416</v>
      </c>
      <c r="AB546">
        <v>136</v>
      </c>
      <c r="AC546">
        <v>0</v>
      </c>
      <c r="AD546">
        <v>-3506</v>
      </c>
      <c r="AE546">
        <v>-168</v>
      </c>
      <c r="AF546">
        <v>-658</v>
      </c>
      <c r="AG546">
        <v>0</v>
      </c>
      <c r="AH546">
        <v>0</v>
      </c>
      <c r="AI546">
        <v>0</v>
      </c>
      <c r="AJ546">
        <v>0</v>
      </c>
      <c r="AK546">
        <v>0</v>
      </c>
      <c r="AL546">
        <v>945</v>
      </c>
      <c r="AM546">
        <v>3600</v>
      </c>
      <c r="AN546">
        <v>295</v>
      </c>
      <c r="AO546">
        <v>7265</v>
      </c>
      <c r="AP546">
        <v>7265</v>
      </c>
      <c r="AQ546">
        <v>28804</v>
      </c>
      <c r="AR546" s="6" t="s">
        <v>74</v>
      </c>
      <c r="AS546" s="6"/>
      <c r="AT546" t="s">
        <v>2505</v>
      </c>
      <c r="AV546" s="6" t="s">
        <v>74</v>
      </c>
      <c r="AW546" s="6" t="s">
        <v>4229</v>
      </c>
    </row>
    <row r="547" spans="1:49">
      <c r="A547">
        <v>2130222826</v>
      </c>
      <c r="B547">
        <v>548</v>
      </c>
      <c r="C547" t="s">
        <v>3369</v>
      </c>
      <c r="D547">
        <v>2130222826</v>
      </c>
      <c r="E547" s="10">
        <v>1202100009792</v>
      </c>
      <c r="F547" s="8" t="s">
        <v>3370</v>
      </c>
      <c r="G547" s="7">
        <v>44187</v>
      </c>
      <c r="H547">
        <v>4</v>
      </c>
      <c r="I547" t="s">
        <v>73</v>
      </c>
      <c r="J547" t="s">
        <v>5552</v>
      </c>
      <c r="K547" t="s">
        <v>5552</v>
      </c>
      <c r="L547" t="s">
        <v>3373</v>
      </c>
      <c r="M547">
        <v>10010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10000</v>
      </c>
      <c r="AP547">
        <v>0</v>
      </c>
      <c r="AQ547">
        <v>0</v>
      </c>
      <c r="AR547" s="6" t="s">
        <v>74</v>
      </c>
      <c r="AS547" s="6"/>
      <c r="AT547" t="s">
        <v>3374</v>
      </c>
      <c r="AV547" s="6" t="s">
        <v>74</v>
      </c>
      <c r="AW547" s="6" t="s">
        <v>6113</v>
      </c>
    </row>
    <row r="548" spans="1:49">
      <c r="A548">
        <v>6165226716</v>
      </c>
      <c r="B548">
        <v>243</v>
      </c>
      <c r="C548" t="s">
        <v>2565</v>
      </c>
      <c r="D548">
        <v>6165226716</v>
      </c>
      <c r="E548" s="10">
        <v>1206100031928</v>
      </c>
      <c r="F548" s="8" t="s">
        <v>2566</v>
      </c>
      <c r="G548" s="7">
        <v>44098</v>
      </c>
      <c r="H548">
        <v>4</v>
      </c>
      <c r="I548" t="s">
        <v>73</v>
      </c>
      <c r="J548" t="s">
        <v>5555</v>
      </c>
      <c r="K548" t="s">
        <v>5554</v>
      </c>
      <c r="L548" t="s">
        <v>2569</v>
      </c>
      <c r="M548">
        <v>10478.299999999999</v>
      </c>
      <c r="R548">
        <v>0</v>
      </c>
      <c r="S548">
        <v>349</v>
      </c>
      <c r="T548">
        <v>1777</v>
      </c>
      <c r="U548">
        <v>26730</v>
      </c>
      <c r="V548">
        <v>-2421</v>
      </c>
      <c r="W548">
        <v>2</v>
      </c>
      <c r="X548">
        <v>2532</v>
      </c>
      <c r="Y548">
        <v>4043</v>
      </c>
      <c r="Z548">
        <v>6782</v>
      </c>
      <c r="AA548">
        <v>1721</v>
      </c>
      <c r="AB548">
        <v>2</v>
      </c>
      <c r="AC548">
        <v>-2216</v>
      </c>
      <c r="AD548">
        <v>-2319</v>
      </c>
      <c r="AE548">
        <v>19820</v>
      </c>
      <c r="AF548">
        <v>-4324</v>
      </c>
      <c r="AG548">
        <v>0</v>
      </c>
      <c r="AH548">
        <v>0</v>
      </c>
      <c r="AI548">
        <v>0</v>
      </c>
      <c r="AJ548">
        <v>0</v>
      </c>
      <c r="AK548">
        <v>283</v>
      </c>
      <c r="AL548">
        <v>0</v>
      </c>
      <c r="AM548">
        <v>35</v>
      </c>
      <c r="AN548">
        <v>29</v>
      </c>
      <c r="AO548">
        <v>51419</v>
      </c>
      <c r="AP548">
        <v>51359</v>
      </c>
      <c r="AQ548">
        <v>4090</v>
      </c>
      <c r="AR548" s="6">
        <v>-6.94</v>
      </c>
      <c r="AS548" s="6" t="s">
        <v>52</v>
      </c>
      <c r="AT548" t="s">
        <v>2570</v>
      </c>
      <c r="AU548" t="s">
        <v>2571</v>
      </c>
      <c r="AV548" s="6" t="s">
        <v>74</v>
      </c>
      <c r="AW548" s="6" t="s">
        <v>6115</v>
      </c>
    </row>
    <row r="549" spans="1:49">
      <c r="A549">
        <v>6455031846</v>
      </c>
      <c r="B549">
        <v>370</v>
      </c>
      <c r="C549" t="s">
        <v>2376</v>
      </c>
      <c r="D549">
        <v>6455031846</v>
      </c>
      <c r="E549" s="10">
        <v>1026403683349</v>
      </c>
      <c r="F549" s="8" t="s">
        <v>2377</v>
      </c>
      <c r="G549" s="7">
        <v>37225</v>
      </c>
      <c r="H549">
        <v>23</v>
      </c>
      <c r="I549" t="s">
        <v>73</v>
      </c>
      <c r="J549" t="s">
        <v>5556</v>
      </c>
      <c r="K549" t="s">
        <v>5556</v>
      </c>
      <c r="L549" t="s">
        <v>2380</v>
      </c>
      <c r="M549">
        <v>12982.97</v>
      </c>
      <c r="R549">
        <v>464</v>
      </c>
      <c r="S549">
        <v>101137</v>
      </c>
      <c r="T549">
        <v>6903</v>
      </c>
      <c r="U549">
        <v>257</v>
      </c>
      <c r="V549">
        <v>-11804</v>
      </c>
      <c r="W549">
        <v>950</v>
      </c>
      <c r="X549">
        <v>21764</v>
      </c>
      <c r="Y549">
        <v>10988</v>
      </c>
      <c r="Z549">
        <v>1245</v>
      </c>
      <c r="AA549">
        <v>3006</v>
      </c>
      <c r="AB549">
        <v>950</v>
      </c>
      <c r="AC549">
        <v>78399</v>
      </c>
      <c r="AD549">
        <v>-5314</v>
      </c>
      <c r="AE549">
        <v>-1152</v>
      </c>
      <c r="AF549">
        <v>-14927</v>
      </c>
      <c r="AG549">
        <v>0</v>
      </c>
      <c r="AH549">
        <v>0</v>
      </c>
      <c r="AI549">
        <v>0</v>
      </c>
      <c r="AJ549">
        <v>0</v>
      </c>
      <c r="AK549">
        <v>0</v>
      </c>
      <c r="AL549">
        <v>517</v>
      </c>
      <c r="AM549">
        <v>89964</v>
      </c>
      <c r="AN549">
        <v>84977</v>
      </c>
      <c r="AO549">
        <v>83333</v>
      </c>
      <c r="AP549">
        <v>83333</v>
      </c>
      <c r="AQ549">
        <v>-3441</v>
      </c>
      <c r="AR549" s="6">
        <v>-25.44</v>
      </c>
      <c r="AS549" s="6" t="s">
        <v>52</v>
      </c>
      <c r="AT549" t="s">
        <v>2381</v>
      </c>
      <c r="AU549" t="s">
        <v>2382</v>
      </c>
      <c r="AV549" s="6" t="s">
        <v>74</v>
      </c>
      <c r="AW549" s="6" t="s">
        <v>6116</v>
      </c>
    </row>
  </sheetData>
  <autoFilter ref="B2:AW549" xr:uid="{254F8919-209D-49A8-B956-7E89EF5F714A}">
    <sortState xmlns:xlrd2="http://schemas.microsoft.com/office/spreadsheetml/2017/richdata2" ref="B3:AW549">
      <sortCondition descending="1" ref="V2:V549"/>
    </sortState>
  </autoFilter>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dimension ref="A1:AY548"/>
  <sheetViews>
    <sheetView zoomScale="85" zoomScaleNormal="85" workbookViewId="0">
      <pane ySplit="1" topLeftCell="A2" activePane="bottomLeft" state="frozen"/>
      <selection activeCell="B1" sqref="B1:AW1048576"/>
      <selection pane="bottomLeft" activeCell="B1" sqref="B1:AW1048576"/>
    </sheetView>
  </sheetViews>
  <sheetFormatPr defaultRowHeight="15"/>
  <cols>
    <col min="3" max="3" width="19.7109375" customWidth="1"/>
    <col min="4" max="4" width="28.42578125" customWidth="1"/>
    <col min="6" max="6" width="14.7109375" customWidth="1"/>
    <col min="20" max="20" width="13.85546875" customWidth="1"/>
    <col min="21" max="21" width="18.5703125" style="1" customWidth="1"/>
    <col min="26" max="26" width="9.140625" style="1"/>
    <col min="31" max="31" width="9.140625" style="1"/>
    <col min="36" max="36" width="9.140625" style="1"/>
    <col min="41" max="42" width="9.140625" style="1"/>
    <col min="43" max="43" width="11.42578125" style="1" customWidth="1"/>
    <col min="47" max="47" width="9.5703125" bestFit="1" customWidth="1"/>
    <col min="51" max="51" width="10.140625" bestFit="1" customWidth="1"/>
  </cols>
  <sheetData>
    <row r="1" spans="1:51">
      <c r="A1" t="s">
        <v>1</v>
      </c>
      <c r="B1" t="s">
        <v>2</v>
      </c>
      <c r="C1" t="s">
        <v>0</v>
      </c>
      <c r="D1" t="s">
        <v>3</v>
      </c>
      <c r="E1" t="s">
        <v>4</v>
      </c>
      <c r="F1" t="s">
        <v>5</v>
      </c>
      <c r="G1" t="s">
        <v>6</v>
      </c>
      <c r="H1" t="s">
        <v>7</v>
      </c>
      <c r="I1" t="s">
        <v>8</v>
      </c>
      <c r="J1" t="s">
        <v>9</v>
      </c>
      <c r="K1" t="s">
        <v>10</v>
      </c>
      <c r="L1" t="s">
        <v>11</v>
      </c>
      <c r="M1" t="s">
        <v>4252</v>
      </c>
      <c r="N1" t="s">
        <v>4253</v>
      </c>
      <c r="O1" t="s">
        <v>4254</v>
      </c>
      <c r="P1" t="s">
        <v>4255</v>
      </c>
      <c r="Q1" t="s">
        <v>12</v>
      </c>
      <c r="R1" t="s">
        <v>13</v>
      </c>
      <c r="S1" t="s">
        <v>14</v>
      </c>
      <c r="T1" t="s">
        <v>15</v>
      </c>
      <c r="U1" t="s">
        <v>3632</v>
      </c>
      <c r="V1" t="s">
        <v>16</v>
      </c>
      <c r="W1" t="s">
        <v>17</v>
      </c>
      <c r="X1" t="s">
        <v>18</v>
      </c>
      <c r="Y1" t="s">
        <v>19</v>
      </c>
      <c r="Z1" t="s">
        <v>3633</v>
      </c>
      <c r="AA1" t="s">
        <v>20</v>
      </c>
      <c r="AB1" t="s">
        <v>21</v>
      </c>
      <c r="AC1" t="s">
        <v>22</v>
      </c>
      <c r="AD1" t="s">
        <v>23</v>
      </c>
      <c r="AE1" t="s">
        <v>3634</v>
      </c>
      <c r="AF1" t="s">
        <v>24</v>
      </c>
      <c r="AG1" t="s">
        <v>25</v>
      </c>
      <c r="AH1" t="s">
        <v>26</v>
      </c>
      <c r="AI1" t="s">
        <v>27</v>
      </c>
      <c r="AJ1" t="s">
        <v>3635</v>
      </c>
      <c r="AK1" t="s">
        <v>28</v>
      </c>
      <c r="AL1" t="s">
        <v>29</v>
      </c>
      <c r="AM1" t="s">
        <v>30</v>
      </c>
      <c r="AN1" t="s">
        <v>31</v>
      </c>
      <c r="AO1" t="s">
        <v>3636</v>
      </c>
      <c r="AP1" t="s">
        <v>32</v>
      </c>
      <c r="AQ1" t="s">
        <v>33</v>
      </c>
      <c r="AR1" t="s">
        <v>34</v>
      </c>
      <c r="AS1" t="s">
        <v>35</v>
      </c>
      <c r="AT1" t="s">
        <v>36</v>
      </c>
      <c r="AU1" t="s">
        <v>37</v>
      </c>
      <c r="AV1" t="s">
        <v>38</v>
      </c>
      <c r="AY1" s="7">
        <v>45769</v>
      </c>
    </row>
    <row r="2" spans="1:51">
      <c r="A2">
        <v>0</v>
      </c>
      <c r="B2" t="s">
        <v>55</v>
      </c>
      <c r="C2">
        <v>2723115222</v>
      </c>
      <c r="D2" s="10">
        <v>1092723000446</v>
      </c>
      <c r="E2" t="s">
        <v>56</v>
      </c>
      <c r="F2" s="7">
        <v>39847</v>
      </c>
      <c r="G2">
        <f>ROUNDDOWN(($AY$1-F2)/365,0)</f>
        <v>16</v>
      </c>
      <c r="H2" t="s">
        <v>44</v>
      </c>
      <c r="I2" t="str">
        <f>IF(VLOOKUP(C2,гендир!$A$3:$C$3000,3,0)=0,"",VLOOKUP(C2,гендир!$A$3:$C$3000,3,0))</f>
        <v/>
      </c>
      <c r="J2" t="str">
        <f>IF(VLOOKUP(C2,гендир!$A$3:$C$3000,2,0)=0,"",VLOOKUP(C2,гендир!$A$3:$C$3000,2,0))</f>
        <v>Клековкин Николай Игоревич</v>
      </c>
      <c r="K2" t="s">
        <v>58</v>
      </c>
      <c r="L2">
        <v>194.3</v>
      </c>
      <c r="P2">
        <v>1</v>
      </c>
      <c r="Q2">
        <v>9519863</v>
      </c>
      <c r="R2">
        <v>7778417</v>
      </c>
      <c r="S2">
        <v>9298765</v>
      </c>
      <c r="T2">
        <v>12765053</v>
      </c>
      <c r="U2">
        <v>17486370</v>
      </c>
      <c r="V2">
        <v>4961407</v>
      </c>
      <c r="W2">
        <v>1886740</v>
      </c>
      <c r="X2">
        <v>2913013</v>
      </c>
      <c r="Y2">
        <v>3028498</v>
      </c>
      <c r="Z2">
        <v>7354522</v>
      </c>
      <c r="AA2">
        <v>4961407</v>
      </c>
      <c r="AB2">
        <v>3327903</v>
      </c>
      <c r="AC2">
        <v>3667985</v>
      </c>
      <c r="AD2">
        <v>6746377</v>
      </c>
      <c r="AE2">
        <v>7017168</v>
      </c>
      <c r="AF2">
        <v>7094613</v>
      </c>
      <c r="AG2">
        <v>11961665</v>
      </c>
      <c r="AH2">
        <v>13692288</v>
      </c>
      <c r="AI2">
        <v>23483962</v>
      </c>
      <c r="AJ2" s="2">
        <v>21143934</v>
      </c>
      <c r="AK2">
        <v>410024</v>
      </c>
      <c r="AL2">
        <v>679296</v>
      </c>
      <c r="AM2">
        <v>874521</v>
      </c>
      <c r="AN2">
        <v>589736</v>
      </c>
      <c r="AO2">
        <v>522393</v>
      </c>
      <c r="AP2">
        <v>12919181</v>
      </c>
      <c r="AQ2" s="3">
        <v>1.8368300048015398</v>
      </c>
      <c r="AR2" t="s">
        <v>52</v>
      </c>
      <c r="AS2" t="s">
        <v>59</v>
      </c>
      <c r="AT2" t="str">
        <f>IF(VLOOKUP(C2,old!$D$3:$AU$549,44,0)=0,"",VLOOKUP(C2,old!$D$3:$AU$549,44,0))</f>
        <v>image060</v>
      </c>
      <c r="AU2" s="3">
        <v>2.9802801083018906</v>
      </c>
      <c r="AV2" t="str">
        <f t="shared" ref="AV2:AV65" si="0">E2&amp;" зарегистрировано по адресу: "&amp;K2&amp;IF(J2=0,"",IF(J2="","",". Генеральным директором является "&amp;J2&amp;IF(AQ2=0,".",IF(AQ2="",".",". Рост доходов компании за 5 лет: "&amp;ROUND(AQ2*100,2)&amp;"%."))&amp;IF(AU2=0,"",IF(AU2="",""," Рост финансовых активов компании за 5 лет: "&amp;IFERROR(ROUND(AU2*100,2),"")&amp;"%."))&amp;IF(AP2=0,"",IF(AP2="",""," Объем заемных средств компании на конец 2024 года: "&amp;AP2&amp;" тыс. руб."))&amp;IF(AR2=0,"",IF(AR2="",""," ФССП присвоил "&amp;AR2&amp;" уровень риска для данного ПКО."))))</f>
        <v>НАО ПКО «ПКБ» зарегистрировано по адресу: Москва г, км Киевское шоссе 22-й (п Московский), 6, 1. Генеральным директором является Клековкин Николай Игоревич. Рост доходов компании за 5 лет: 183,68%. Рост финансовых активов компании за 5 лет: 298,03%. Объем заемных средств компании на конец 2024 года: 12919181 тыс. руб. ФССП присвоил Низкий уровень риска для данного ПКО.</v>
      </c>
    </row>
    <row r="3" spans="1:51">
      <c r="A3">
        <v>1</v>
      </c>
      <c r="B3" t="s">
        <v>175</v>
      </c>
      <c r="C3">
        <v>7713793524</v>
      </c>
      <c r="D3" s="10">
        <v>1147746920144</v>
      </c>
      <c r="E3" t="s">
        <v>176</v>
      </c>
      <c r="F3" s="7">
        <v>41863</v>
      </c>
      <c r="G3">
        <f t="shared" ref="G3:G66" si="1">ROUNDDOWN(($AY$1-F3)/365,0)</f>
        <v>10</v>
      </c>
      <c r="H3" t="s">
        <v>73</v>
      </c>
      <c r="I3" t="str">
        <f>IF(VLOOKUP(C3,гендир!$A$3:$C$3000,3,0)=0,"",VLOOKUP(C3,гендир!$A$3:$C$3000,3,0))</f>
        <v>Акционерное Общество, "ТБАНК", Международная Компания Публичное Акционерное Общество, "Т-ТЕХНОЛОГИИ"</v>
      </c>
      <c r="J3" t="str">
        <f>IF(VLOOKUP(C3,гендир!$A$3:$C$3000,2,0)=0,"",VLOOKUP(C3,гендир!$A$3:$C$3000,2,0))</f>
        <v>Феклисов Иван Владимирович</v>
      </c>
      <c r="K3" t="s">
        <v>179</v>
      </c>
      <c r="L3">
        <v>33250</v>
      </c>
      <c r="P3">
        <v>2</v>
      </c>
      <c r="Q3">
        <v>7746710</v>
      </c>
      <c r="R3">
        <v>9815218</v>
      </c>
      <c r="S3">
        <v>10699598</v>
      </c>
      <c r="T3">
        <v>12291051</v>
      </c>
      <c r="U3">
        <v>12835953</v>
      </c>
      <c r="V3">
        <v>2407105</v>
      </c>
      <c r="W3">
        <v>3230796</v>
      </c>
      <c r="X3">
        <v>3606574</v>
      </c>
      <c r="Y3">
        <v>2415999</v>
      </c>
      <c r="Z3">
        <v>1895600</v>
      </c>
      <c r="AA3">
        <v>2407105</v>
      </c>
      <c r="AB3">
        <v>5237831</v>
      </c>
      <c r="AC3">
        <v>5366147</v>
      </c>
      <c r="AD3">
        <v>7366870</v>
      </c>
      <c r="AE3">
        <v>8229971</v>
      </c>
      <c r="AF3">
        <v>9528726</v>
      </c>
      <c r="AG3">
        <v>8257159</v>
      </c>
      <c r="AH3">
        <v>11084910</v>
      </c>
      <c r="AI3">
        <v>11562703</v>
      </c>
      <c r="AJ3" s="2">
        <v>21154197</v>
      </c>
      <c r="AK3">
        <v>249470</v>
      </c>
      <c r="AL3">
        <v>63808</v>
      </c>
      <c r="AM3">
        <v>68805</v>
      </c>
      <c r="AN3">
        <v>61492</v>
      </c>
      <c r="AO3">
        <v>276242</v>
      </c>
      <c r="AP3">
        <v>2378544</v>
      </c>
      <c r="AQ3" s="5">
        <f t="shared" ref="AQ3:AQ66" si="2">IFERROR(ROUND(IFERROR(U3/Q3,IFERROR(U3/R3,IFERROR(U3/S3,IFERROR(U3/T3,"")))),3),"")</f>
        <v>1.657</v>
      </c>
      <c r="AR3" t="s">
        <v>165</v>
      </c>
      <c r="AS3" t="s">
        <v>180</v>
      </c>
      <c r="AT3" t="str">
        <f>IF(VLOOKUP(C3,old!$D$3:$AU$549,44,0)=0,"",VLOOKUP(C3,old!$D$3:$AU$549,44,0))</f>
        <v>image002</v>
      </c>
      <c r="AU3" s="3">
        <v>2.2200446313599529</v>
      </c>
      <c r="AV3" t="str">
        <f t="shared" si="0"/>
        <v>ООО ПКО «Феникс» зарегистрировано по адресу: 127287, Москва г, Хуторская 2-Я ул, дом 38А, строение 26. Генеральным директором является Феклисов Иван Владимирович. Рост доходов компании за 5 лет: 165,7%. Рост финансовых активов компании за 5 лет: 222%. Объем заемных средств компании на конец 2024 года: 2378544 тыс. руб. ФССП присвоил Высокий уровень риска для данного ПКО.</v>
      </c>
    </row>
    <row r="4" spans="1:51">
      <c r="A4">
        <v>4</v>
      </c>
      <c r="B4" t="s">
        <v>933</v>
      </c>
      <c r="C4">
        <v>7730233723</v>
      </c>
      <c r="D4" s="10">
        <v>1177746355225</v>
      </c>
      <c r="E4" t="s">
        <v>934</v>
      </c>
      <c r="F4" s="7">
        <v>42832</v>
      </c>
      <c r="G4">
        <f t="shared" si="1"/>
        <v>8</v>
      </c>
      <c r="H4" t="s">
        <v>44</v>
      </c>
      <c r="I4" t="str">
        <f>IF(VLOOKUP(C4,гендир!$A$3:$C$3000,3,0)=0,"",VLOOKUP(C4,гендир!$A$3:$C$3000,3,0))</f>
        <v>Васильев Александр Александрович, Общество С Ограниченной Ответственностью, "ОНЛАЙН МИКРОФИНАНС", Общество С Ограниченной Ответственностью, "ФИНТЕХ ГРУПП"</v>
      </c>
      <c r="J4" t="str">
        <f>IF(VLOOKUP(C4,гендир!$A$3:$C$3000,2,0)=0,"",VLOOKUP(C4,гендир!$A$3:$C$3000,2,0))</f>
        <v>Васильев Александр Александрович</v>
      </c>
      <c r="K4" t="s">
        <v>937</v>
      </c>
      <c r="L4">
        <v>101265.823</v>
      </c>
      <c r="P4">
        <v>3</v>
      </c>
      <c r="Q4">
        <v>694023</v>
      </c>
      <c r="R4">
        <v>2342953</v>
      </c>
      <c r="S4">
        <v>4647772</v>
      </c>
      <c r="T4">
        <v>8331391</v>
      </c>
      <c r="U4">
        <v>12362455</v>
      </c>
      <c r="V4">
        <v>247799</v>
      </c>
      <c r="W4">
        <v>530090</v>
      </c>
      <c r="X4">
        <v>1630652</v>
      </c>
      <c r="Y4">
        <v>2436827</v>
      </c>
      <c r="Z4">
        <v>4073731</v>
      </c>
      <c r="AA4">
        <v>247799</v>
      </c>
      <c r="AB4">
        <v>1119448</v>
      </c>
      <c r="AC4">
        <v>1329942</v>
      </c>
      <c r="AD4">
        <v>2975359</v>
      </c>
      <c r="AE4">
        <v>3863869</v>
      </c>
      <c r="AF4">
        <v>970210</v>
      </c>
      <c r="AG4">
        <v>4311265</v>
      </c>
      <c r="AH4">
        <v>7794949</v>
      </c>
      <c r="AI4">
        <v>13782767</v>
      </c>
      <c r="AJ4" s="2">
        <v>16179682</v>
      </c>
      <c r="AK4">
        <v>20331</v>
      </c>
      <c r="AL4">
        <v>31369</v>
      </c>
      <c r="AM4">
        <v>466385</v>
      </c>
      <c r="AN4">
        <v>289827</v>
      </c>
      <c r="AO4">
        <v>114237</v>
      </c>
      <c r="AP4">
        <v>13646924</v>
      </c>
      <c r="AQ4" s="5">
        <f t="shared" si="2"/>
        <v>17.812999999999999</v>
      </c>
      <c r="AR4" t="s">
        <v>52</v>
      </c>
      <c r="AS4" t="s">
        <v>938</v>
      </c>
      <c r="AT4" t="str">
        <f>IF(VLOOKUP(C4,old!$D$3:$AU$549,44,0)=0,"",VLOOKUP(C4,old!$D$3:$AU$549,44,0))</f>
        <v>image043</v>
      </c>
      <c r="AU4" s="3">
        <v>16.676474165386875</v>
      </c>
      <c r="AV4" t="str">
        <f t="shared" si="0"/>
        <v>ООО ПКО «АйДи Коллект» зарегистрировано по адресу: 121096, Москва г, ул. Василисы Кожиной, дом 1, офис Д13. Генеральным директором является Васильев Александр Александрович. Рост доходов компании за 5 лет: 1781,3%. Рост финансовых активов компании за 5 лет: 1667,65%. Объем заемных средств компании на конец 2024 года: 13646924 тыс. руб. ФССП присвоил Низкий уровень риска для данного ПКО.</v>
      </c>
    </row>
    <row r="5" spans="1:51">
      <c r="A5">
        <v>2</v>
      </c>
      <c r="B5" t="s">
        <v>303</v>
      </c>
      <c r="C5">
        <v>7714704125</v>
      </c>
      <c r="D5" s="10">
        <v>1077758117117</v>
      </c>
      <c r="E5" t="s">
        <v>304</v>
      </c>
      <c r="F5" s="7">
        <v>39282</v>
      </c>
      <c r="G5">
        <f t="shared" si="1"/>
        <v>17</v>
      </c>
      <c r="H5" t="s">
        <v>44</v>
      </c>
      <c r="I5" t="str">
        <f>IF(VLOOKUP(C5,гендир!$A$3:$C$3000,3,0)=0,"",VLOOKUP(C5,гендир!$A$3:$C$3000,3,0))</f>
        <v>Завьялова Елена Михайловна, Компания С Ограниченной Ответственностью Эос Холдинг Гмбх, Компания С Ограниченной Ответственностью Эос Интернациональ Бетайлигунгс-фервальтунгсгезелльшафт Мбх</v>
      </c>
      <c r="J5" t="str">
        <f>IF(VLOOKUP(C5,гендир!$A$3:$C$3000,2,0)=0,"",VLOOKUP(C5,гендир!$A$3:$C$3000,2,0))</f>
        <v>Дмитраков Антон Александрович</v>
      </c>
      <c r="K5" t="s">
        <v>307</v>
      </c>
      <c r="L5">
        <v>6450</v>
      </c>
      <c r="P5">
        <v>4</v>
      </c>
      <c r="Q5">
        <v>6360674</v>
      </c>
      <c r="R5">
        <v>9143168</v>
      </c>
      <c r="S5">
        <v>10606574</v>
      </c>
      <c r="T5">
        <v>11043025</v>
      </c>
      <c r="U5">
        <v>9784245</v>
      </c>
      <c r="V5">
        <v>1778110</v>
      </c>
      <c r="W5">
        <v>2163516</v>
      </c>
      <c r="X5">
        <v>4978419</v>
      </c>
      <c r="Y5">
        <v>3027672</v>
      </c>
      <c r="Z5">
        <v>3020218</v>
      </c>
      <c r="AA5">
        <v>1778110</v>
      </c>
      <c r="AB5">
        <v>4582547</v>
      </c>
      <c r="AC5">
        <v>2928525</v>
      </c>
      <c r="AD5">
        <v>5120363</v>
      </c>
      <c r="AE5">
        <v>4762878</v>
      </c>
      <c r="AF5">
        <v>5308242</v>
      </c>
      <c r="AG5">
        <v>9409339</v>
      </c>
      <c r="AH5">
        <v>11291057</v>
      </c>
      <c r="AI5">
        <v>12229815</v>
      </c>
      <c r="AJ5" s="2">
        <v>11134188</v>
      </c>
      <c r="AK5">
        <v>76857</v>
      </c>
      <c r="AL5">
        <v>143059</v>
      </c>
      <c r="AM5">
        <v>80269</v>
      </c>
      <c r="AN5">
        <v>335476</v>
      </c>
      <c r="AO5">
        <v>169474</v>
      </c>
      <c r="AP5">
        <v>5081951</v>
      </c>
      <c r="AQ5" s="5">
        <f t="shared" si="2"/>
        <v>1.538</v>
      </c>
      <c r="AR5" t="s">
        <v>52</v>
      </c>
      <c r="AS5" t="s">
        <v>308</v>
      </c>
      <c r="AT5" t="str">
        <f>IF(VLOOKUP(C5,old!$D$3:$AU$549,44,0)=0,"",VLOOKUP(C5,old!$D$3:$AU$549,44,0))</f>
        <v>image017</v>
      </c>
      <c r="AU5" s="3">
        <v>2.0975283342394713</v>
      </c>
      <c r="AV5" t="str">
        <f t="shared" si="0"/>
        <v>ООО ПКО «ЭОС» зарегистрировано по адресу: 117105, Москва г, вн.тер. г. муниципальный округ Нагорный, ш Варшавское, д. 26, этаж 2, ч. нежил. помещ. 8. Генеральным директором является Дмитраков Антон Александрович. Рост доходов компании за 5 лет: 153,8%. Рост финансовых активов компании за 5 лет: 209,75%. Объем заемных средств компании на конец 2024 года: 5081951 тыс. руб. ФССП присвоил Низкий уровень риска для данного ПКО.</v>
      </c>
    </row>
    <row r="6" spans="1:51">
      <c r="A6">
        <v>3</v>
      </c>
      <c r="B6" t="s">
        <v>1656</v>
      </c>
      <c r="C6">
        <v>7706450420</v>
      </c>
      <c r="D6" s="10">
        <v>1177746942020</v>
      </c>
      <c r="E6" t="s">
        <v>1657</v>
      </c>
      <c r="F6" s="7">
        <v>42984</v>
      </c>
      <c r="G6">
        <f t="shared" si="1"/>
        <v>7</v>
      </c>
      <c r="H6" t="s">
        <v>73</v>
      </c>
      <c r="I6" t="str">
        <f>IF(VLOOKUP(C6,гендир!$A$3:$C$3000,3,0)=0,"",VLOOKUP(C6,гендир!$A$3:$C$3000,3,0))</f>
        <v>"МОСКОВСКИЙ КРЕДИТНЫЙ БАНК", (публичное Акционерное Общество)</v>
      </c>
      <c r="J6" t="str">
        <f>IF(VLOOKUP(C6,гендир!$A$3:$C$3000,2,0)=0,"",VLOOKUP(C6,гендир!$A$3:$C$3000,2,0))</f>
        <v>Исеев Руслан Маратович</v>
      </c>
      <c r="K6" t="s">
        <v>1660</v>
      </c>
      <c r="L6">
        <v>315000</v>
      </c>
      <c r="P6">
        <v>5</v>
      </c>
      <c r="Q6">
        <v>8878559</v>
      </c>
      <c r="R6">
        <v>12637330</v>
      </c>
      <c r="S6">
        <v>12562020</v>
      </c>
      <c r="T6">
        <v>8536698</v>
      </c>
      <c r="U6">
        <v>8753853</v>
      </c>
      <c r="V6">
        <v>7464337</v>
      </c>
      <c r="W6">
        <v>11095638</v>
      </c>
      <c r="X6">
        <v>10423574</v>
      </c>
      <c r="Y6">
        <v>6517008</v>
      </c>
      <c r="Z6">
        <v>6476527</v>
      </c>
      <c r="AA6">
        <v>7464337</v>
      </c>
      <c r="AB6">
        <v>230250</v>
      </c>
      <c r="AC6">
        <v>151795</v>
      </c>
      <c r="AD6">
        <v>137313</v>
      </c>
      <c r="AE6">
        <v>-776176</v>
      </c>
      <c r="AF6">
        <v>6273480</v>
      </c>
      <c r="AG6">
        <v>8206211</v>
      </c>
      <c r="AH6">
        <v>10015293</v>
      </c>
      <c r="AI6">
        <v>12684814</v>
      </c>
      <c r="AJ6" s="2">
        <v>13806928</v>
      </c>
      <c r="AK6">
        <v>164797</v>
      </c>
      <c r="AL6">
        <v>187427</v>
      </c>
      <c r="AM6">
        <v>322258</v>
      </c>
      <c r="AN6">
        <v>439587</v>
      </c>
      <c r="AO6">
        <v>563914</v>
      </c>
      <c r="AP6">
        <v>14942793</v>
      </c>
      <c r="AQ6" s="5">
        <f t="shared" si="2"/>
        <v>0.98599999999999999</v>
      </c>
      <c r="AR6" t="s">
        <v>52</v>
      </c>
      <c r="AS6" t="s">
        <v>1661</v>
      </c>
      <c r="AT6" t="str">
        <f>IF(VLOOKUP(C6,old!$D$3:$AU$549,44,0)=0,"",VLOOKUP(C6,old!$D$3:$AU$549,44,0))</f>
        <v>image142</v>
      </c>
      <c r="AU6" s="3">
        <v>2.200840362924565</v>
      </c>
      <c r="AV6" t="str">
        <f t="shared" si="0"/>
        <v>ООО «ПКО «Национальная Фабрика Ипотеки» зарегистрировано по адресу: 107140, Москва г, ул Красносельская Верхн., 11А, 1, 2/2/45. Генеральным директором является Исеев Руслан Маратович. Рост доходов компании за 5 лет: 98,6%. Рост финансовых активов компании за 5 лет: 220,08%. Объем заемных средств компании на конец 2024 года: 14942793 тыс. руб. ФССП присвоил Низкий уровень риска для данного ПКО.</v>
      </c>
    </row>
    <row r="7" spans="1:51">
      <c r="A7">
        <v>8</v>
      </c>
      <c r="B7" t="s">
        <v>1901</v>
      </c>
      <c r="C7">
        <v>5407973997</v>
      </c>
      <c r="D7" s="10">
        <v>1195476020343</v>
      </c>
      <c r="E7" t="s">
        <v>1902</v>
      </c>
      <c r="F7" s="7">
        <v>43538</v>
      </c>
      <c r="G7">
        <f t="shared" si="1"/>
        <v>6</v>
      </c>
      <c r="H7" t="s">
        <v>73</v>
      </c>
      <c r="I7" t="str">
        <f>IF(VLOOKUP(C7,гендир!$A$3:$C$3000,3,0)=0,"",VLOOKUP(C7,гендир!$A$3:$C$3000,3,0))</f>
        <v>Волков Павел Александрович, Кравцова Наталья Николаевна, Евстифеева Юлия Евгеньевна, Кобяков Владислав Юрьевич, Елисеев Алексей Андреевич, Трахачёв Сергей Валерьевич</v>
      </c>
      <c r="J7" t="str">
        <f>IF(VLOOKUP(C7,гендир!$A$3:$C$3000,2,0)=0,"",VLOOKUP(C7,гендир!$A$3:$C$3000,2,0))</f>
        <v>Телятникова Елена Васильевна</v>
      </c>
      <c r="K7" t="s">
        <v>1905</v>
      </c>
      <c r="L7">
        <v>62.034999999999997</v>
      </c>
      <c r="P7">
        <v>6</v>
      </c>
      <c r="Q7">
        <v>215252</v>
      </c>
      <c r="R7">
        <v>1025945</v>
      </c>
      <c r="S7">
        <v>2361430</v>
      </c>
      <c r="T7">
        <v>4627147</v>
      </c>
      <c r="U7">
        <v>7129755</v>
      </c>
      <c r="V7">
        <v>49016</v>
      </c>
      <c r="W7">
        <v>637310</v>
      </c>
      <c r="X7">
        <v>1438435</v>
      </c>
      <c r="Y7">
        <v>2640709</v>
      </c>
      <c r="Z7">
        <v>4214695</v>
      </c>
      <c r="AA7">
        <v>49016</v>
      </c>
      <c r="AB7">
        <v>296990</v>
      </c>
      <c r="AC7">
        <v>684861</v>
      </c>
      <c r="AD7">
        <v>1273402</v>
      </c>
      <c r="AE7">
        <v>1879565</v>
      </c>
      <c r="AF7">
        <v>0</v>
      </c>
      <c r="AG7">
        <v>962059</v>
      </c>
      <c r="AH7">
        <v>2260288</v>
      </c>
      <c r="AI7">
        <v>3547923</v>
      </c>
      <c r="AJ7" s="2">
        <v>5850603</v>
      </c>
      <c r="AK7">
        <v>305122</v>
      </c>
      <c r="AL7">
        <v>116045</v>
      </c>
      <c r="AM7">
        <v>121243</v>
      </c>
      <c r="AN7">
        <v>273368</v>
      </c>
      <c r="AO7">
        <v>104605</v>
      </c>
      <c r="AP7">
        <v>4008607</v>
      </c>
      <c r="AQ7" s="5">
        <f t="shared" si="2"/>
        <v>33.122999999999998</v>
      </c>
      <c r="AR7" t="s">
        <v>52</v>
      </c>
      <c r="AS7" t="s">
        <v>1906</v>
      </c>
      <c r="AT7" t="str">
        <f>IF(VLOOKUP(C7,old!$D$3:$AU$549,44,0)=0,"",VLOOKUP(C7,old!$D$3:$AU$549,44,0))</f>
        <v>image057</v>
      </c>
      <c r="AU7" s="3">
        <v>6.0813349285230949</v>
      </c>
      <c r="AV7" t="str">
        <f t="shared" si="0"/>
        <v>ООО ПКО «Право онлайн» зарегистрировано по адресу: 630005, Новосибирская область, Новосибирск, Фрунзе, д. 88, этаж 2, офис 21. Генеральным директором является Телятникова Елена Васильевна. Рост доходов компании за 5 лет: 3312,3%. Рост финансовых активов компании за 5 лет: 608,13%. Объем заемных средств компании на конец 2024 года: 4008607 тыс. руб. ФССП присвоил Низкий уровень риска для данного ПКО.</v>
      </c>
    </row>
    <row r="8" spans="1:51">
      <c r="A8">
        <v>7</v>
      </c>
      <c r="B8" t="s">
        <v>133</v>
      </c>
      <c r="C8">
        <v>7841430420</v>
      </c>
      <c r="D8" s="10">
        <v>1107847250961</v>
      </c>
      <c r="E8" t="s">
        <v>134</v>
      </c>
      <c r="F8" s="7">
        <v>40394</v>
      </c>
      <c r="G8">
        <f t="shared" si="1"/>
        <v>14</v>
      </c>
      <c r="H8" t="s">
        <v>44</v>
      </c>
      <c r="I8" t="str">
        <f>IF(VLOOKUP(C8,гендир!$A$3:$C$3000,3,0)=0,"",VLOOKUP(C8,гендир!$A$3:$C$3000,3,0))</f>
        <v/>
      </c>
      <c r="J8" t="str">
        <f>IF(VLOOKUP(C8,гендир!$A$3:$C$3000,2,0)=0,"",VLOOKUP(C8,гендир!$A$3:$C$3000,2,0))</f>
        <v>Иванов Андрей Борисович</v>
      </c>
      <c r="K8" t="s">
        <v>136</v>
      </c>
      <c r="L8">
        <v>10</v>
      </c>
      <c r="P8">
        <v>7</v>
      </c>
      <c r="Q8">
        <v>1770329</v>
      </c>
      <c r="R8">
        <v>4335154</v>
      </c>
      <c r="S8">
        <v>3848709</v>
      </c>
      <c r="T8">
        <v>4799034</v>
      </c>
      <c r="U8">
        <v>6148318</v>
      </c>
      <c r="V8">
        <v>348390</v>
      </c>
      <c r="W8">
        <v>1949395</v>
      </c>
      <c r="X8">
        <v>621948</v>
      </c>
      <c r="Y8">
        <v>874797</v>
      </c>
      <c r="Z8">
        <v>1394961</v>
      </c>
      <c r="AA8">
        <v>348390</v>
      </c>
      <c r="AB8">
        <v>1315749</v>
      </c>
      <c r="AC8">
        <v>1802945</v>
      </c>
      <c r="AD8">
        <v>2218456</v>
      </c>
      <c r="AE8">
        <v>2568638</v>
      </c>
      <c r="AF8">
        <v>2620651</v>
      </c>
      <c r="AG8">
        <v>3839953</v>
      </c>
      <c r="AH8">
        <v>4999692</v>
      </c>
      <c r="AI8">
        <v>7168661</v>
      </c>
      <c r="AJ8" s="2">
        <v>9102226</v>
      </c>
      <c r="AK8">
        <v>50639</v>
      </c>
      <c r="AL8">
        <v>113684</v>
      </c>
      <c r="AM8">
        <v>55850</v>
      </c>
      <c r="AN8">
        <v>173771</v>
      </c>
      <c r="AO8">
        <v>69730</v>
      </c>
      <c r="AP8">
        <v>2536194</v>
      </c>
      <c r="AQ8" s="5">
        <f t="shared" si="2"/>
        <v>3.4729999999999999</v>
      </c>
      <c r="AR8" t="s">
        <v>45</v>
      </c>
      <c r="AS8" t="s">
        <v>137</v>
      </c>
      <c r="AT8" t="str">
        <f>IF(VLOOKUP(C8,old!$D$3:$AU$549,44,0)=0,"",VLOOKUP(C8,old!$D$3:$AU$549,44,0))</f>
        <v>image004</v>
      </c>
      <c r="AU8" s="3">
        <v>3.4732690465079097</v>
      </c>
      <c r="AV8" t="str">
        <f t="shared" si="0"/>
        <v>ООО ПКО «Филберт» зарегистрировано по адресу: 198095, Санкт-Петербург г, Маршала Говорова ул, дом № 35, корпус 5, лит. Ж. Генеральным директором является Иванов Андрей Борисович. Рост доходов компании за 5 лет: 347,3%. Рост финансовых активов компании за 5 лет: 347,33%. Объем заемных средств компании на конец 2024 года: 2536194 тыс. руб. ФССП присвоил Значительный уровень риска для данного ПКО.</v>
      </c>
    </row>
    <row r="9" spans="1:51">
      <c r="A9">
        <v>6</v>
      </c>
      <c r="B9" t="s">
        <v>549</v>
      </c>
      <c r="C9">
        <v>7707782563</v>
      </c>
      <c r="D9" s="10">
        <v>1127746618768</v>
      </c>
      <c r="E9" t="s">
        <v>550</v>
      </c>
      <c r="F9" s="7">
        <v>41131</v>
      </c>
      <c r="G9">
        <f t="shared" si="1"/>
        <v>12</v>
      </c>
      <c r="H9" t="s">
        <v>44</v>
      </c>
      <c r="I9" t="str">
        <f>IF(VLOOKUP(C9,гендир!$A$3:$C$3000,3,0)=0,"",VLOOKUP(C9,гендир!$A$3:$C$3000,3,0))</f>
        <v>Общество С Ограниченной Ответственностью Профессиональная Коллекторская Организация, "СТОЛИЧНАЯ СЕРВИСНАЯ КОМПАНИЯ", Свеа Экономи Сайпрус Лимитед</v>
      </c>
      <c r="J9" t="str">
        <f>IF(VLOOKUP(C9,гендир!$A$3:$C$3000,2,0)=0,"",VLOOKUP(C9,гендир!$A$3:$C$3000,2,0))</f>
        <v>Медведева Ольга Владимировна</v>
      </c>
      <c r="K9" t="s">
        <v>553</v>
      </c>
      <c r="L9">
        <v>10</v>
      </c>
      <c r="P9">
        <v>8</v>
      </c>
      <c r="Q9">
        <v>1034499</v>
      </c>
      <c r="R9">
        <v>3183461</v>
      </c>
      <c r="S9">
        <v>6096482</v>
      </c>
      <c r="T9">
        <v>5276121</v>
      </c>
      <c r="U9">
        <v>5864105</v>
      </c>
      <c r="V9">
        <v>450337</v>
      </c>
      <c r="W9">
        <v>674239</v>
      </c>
      <c r="X9">
        <v>2086771</v>
      </c>
      <c r="Y9">
        <v>1622048</v>
      </c>
      <c r="Z9">
        <v>2473779</v>
      </c>
      <c r="AA9">
        <v>450337</v>
      </c>
      <c r="AB9">
        <v>1489776</v>
      </c>
      <c r="AC9">
        <v>2273861</v>
      </c>
      <c r="AD9">
        <v>2145981</v>
      </c>
      <c r="AE9">
        <v>3204091</v>
      </c>
      <c r="AF9">
        <v>1192462</v>
      </c>
      <c r="AG9">
        <v>4460750</v>
      </c>
      <c r="AH9">
        <v>4571756</v>
      </c>
      <c r="AI9">
        <v>4530378</v>
      </c>
      <c r="AJ9" s="2">
        <v>4794166</v>
      </c>
      <c r="AK9">
        <v>42936</v>
      </c>
      <c r="AL9">
        <v>204656</v>
      </c>
      <c r="AM9">
        <v>303021</v>
      </c>
      <c r="AN9">
        <v>569379</v>
      </c>
      <c r="AO9">
        <v>770038</v>
      </c>
      <c r="AP9">
        <v>3181681</v>
      </c>
      <c r="AQ9" s="5">
        <f t="shared" si="2"/>
        <v>5.6689999999999996</v>
      </c>
      <c r="AR9" t="s">
        <v>165</v>
      </c>
      <c r="AS9" t="s">
        <v>554</v>
      </c>
      <c r="AT9" t="str">
        <f>IF(VLOOKUP(C9,old!$D$3:$AU$549,44,0)=0,"",VLOOKUP(C9,old!$D$3:$AU$549,44,0))</f>
        <v>image020</v>
      </c>
      <c r="AU9" s="3">
        <v>4.0203931026732924</v>
      </c>
      <c r="AV9" t="str">
        <f t="shared" si="0"/>
        <v>ООО ПКО «РСВ» зарегистрировано по адресу: 127055, Москва, Бутырский Вал, дом № 68/70, стр. 1, этаж 2, помещение I, комната №4. Генеральным директором является Медведева Ольга Владимировна. Рост доходов компании за 5 лет: 566,9%. Рост финансовых активов компании за 5 лет: 402,04%. Объем заемных средств компании на конец 2024 года: 3181681 тыс. руб. ФССП присвоил Высокий уровень риска для данного ПКО.</v>
      </c>
    </row>
    <row r="10" spans="1:51">
      <c r="A10">
        <v>9</v>
      </c>
      <c r="B10" t="s">
        <v>1306</v>
      </c>
      <c r="C10">
        <v>7730592401</v>
      </c>
      <c r="D10" s="10">
        <v>5087746390353</v>
      </c>
      <c r="E10" t="s">
        <v>1307</v>
      </c>
      <c r="F10" s="7">
        <v>39763</v>
      </c>
      <c r="G10">
        <f t="shared" si="1"/>
        <v>16</v>
      </c>
      <c r="H10" t="s">
        <v>73</v>
      </c>
      <c r="I10" t="str">
        <f>IF(VLOOKUP(C10,гендир!$A$3:$C$3000,3,0)=0,"",VLOOKUP(C10,гендир!$A$3:$C$3000,3,0))</f>
        <v/>
      </c>
      <c r="J10" t="str">
        <f>IF(VLOOKUP(C10,гендир!$A$3:$C$3000,2,0)=0,"",VLOOKUP(C10,гендир!$A$3:$C$3000,2,0))</f>
        <v>Ямпольская Елена Александровна</v>
      </c>
      <c r="K10" t="s">
        <v>1309</v>
      </c>
      <c r="L10">
        <v>3000</v>
      </c>
      <c r="P10">
        <v>9</v>
      </c>
      <c r="Q10">
        <v>662863</v>
      </c>
      <c r="R10">
        <v>1518917</v>
      </c>
      <c r="S10">
        <v>2355062</v>
      </c>
      <c r="T10">
        <v>3768972</v>
      </c>
      <c r="U10">
        <v>4706406</v>
      </c>
      <c r="V10">
        <v>187289</v>
      </c>
      <c r="W10">
        <v>590555</v>
      </c>
      <c r="X10">
        <v>1392888</v>
      </c>
      <c r="Y10">
        <v>1955803</v>
      </c>
      <c r="Z10">
        <v>3014575</v>
      </c>
      <c r="AA10">
        <v>187289</v>
      </c>
      <c r="AB10">
        <v>774816</v>
      </c>
      <c r="AC10">
        <v>770441</v>
      </c>
      <c r="AD10">
        <v>1453064</v>
      </c>
      <c r="AE10">
        <v>1384779</v>
      </c>
      <c r="AF10">
        <v>260194</v>
      </c>
      <c r="AG10">
        <v>728282</v>
      </c>
      <c r="AH10">
        <v>1362348</v>
      </c>
      <c r="AI10">
        <v>2486555</v>
      </c>
      <c r="AJ10" s="2">
        <v>3311833</v>
      </c>
      <c r="AK10">
        <v>18583</v>
      </c>
      <c r="AL10">
        <v>66897</v>
      </c>
      <c r="AM10">
        <v>33544</v>
      </c>
      <c r="AN10">
        <v>65828</v>
      </c>
      <c r="AO10">
        <v>60950</v>
      </c>
      <c r="AP10">
        <v>0</v>
      </c>
      <c r="AQ10" s="5">
        <f t="shared" si="2"/>
        <v>7.1</v>
      </c>
      <c r="AR10" t="s">
        <v>52</v>
      </c>
      <c r="AS10" t="s">
        <v>1310</v>
      </c>
      <c r="AT10" t="str">
        <f>IF(VLOOKUP(C10,old!$D$3:$AU$549,44,0)=0,"",VLOOKUP(C10,old!$D$3:$AU$549,44,0))</f>
        <v>image031</v>
      </c>
      <c r="AU10" s="3">
        <v>12.728321944395336</v>
      </c>
      <c r="AV10" t="str">
        <f t="shared" si="0"/>
        <v>АО ПКО «ЦДУ» зарегистрировано по адресу: 117420, Москва г, ул Намёткина, 15, Эт 1 Пом I Ком 01-06. Генеральным директором является Ямпольская Елена Александровна. Рост доходов компании за 5 лет: 710%. Рост финансовых активов компании за 5 лет: 1272,83%. ФССП присвоил Низкий уровень риска для данного ПКО.</v>
      </c>
    </row>
    <row r="11" spans="1:51">
      <c r="A11">
        <v>10</v>
      </c>
      <c r="B11" t="s">
        <v>103</v>
      </c>
      <c r="C11">
        <v>3801084488</v>
      </c>
      <c r="D11" s="10">
        <v>1063801051203</v>
      </c>
      <c r="E11" t="s">
        <v>104</v>
      </c>
      <c r="F11" s="7">
        <v>38945</v>
      </c>
      <c r="G11">
        <f t="shared" si="1"/>
        <v>18</v>
      </c>
      <c r="H11" t="s">
        <v>44</v>
      </c>
      <c r="I11" t="str">
        <f>IF(VLOOKUP(C11,гендир!$A$3:$C$3000,3,0)=0,"",VLOOKUP(C11,гендир!$A$3:$C$3000,3,0))</f>
        <v>Долюк Андрей Николаевич, Самбудагва Ксения Павловна</v>
      </c>
      <c r="J11" t="str">
        <f>IF(VLOOKUP(C11,гендир!$A$3:$C$3000,2,0)=0,"",VLOOKUP(C11,гендир!$A$3:$C$3000,2,0))</f>
        <v>Долюк Андрей Николаевич</v>
      </c>
      <c r="K11" t="s">
        <v>107</v>
      </c>
      <c r="L11">
        <v>20</v>
      </c>
      <c r="P11">
        <v>10</v>
      </c>
      <c r="Q11">
        <v>1314917</v>
      </c>
      <c r="R11">
        <v>2158767</v>
      </c>
      <c r="S11">
        <v>2677762</v>
      </c>
      <c r="T11">
        <v>3241552</v>
      </c>
      <c r="U11">
        <v>3666014</v>
      </c>
      <c r="V11">
        <v>200114</v>
      </c>
      <c r="W11">
        <v>397768</v>
      </c>
      <c r="X11">
        <v>650661</v>
      </c>
      <c r="Y11">
        <v>1199595</v>
      </c>
      <c r="Z11">
        <v>1582938</v>
      </c>
      <c r="AA11">
        <v>200114</v>
      </c>
      <c r="AB11">
        <v>1060974</v>
      </c>
      <c r="AC11">
        <v>1244435</v>
      </c>
      <c r="AD11">
        <v>1194514</v>
      </c>
      <c r="AE11">
        <v>1296597</v>
      </c>
      <c r="AF11">
        <v>1544620</v>
      </c>
      <c r="AG11">
        <v>2163179</v>
      </c>
      <c r="AH11">
        <v>2962323</v>
      </c>
      <c r="AI11">
        <v>4648416</v>
      </c>
      <c r="AJ11" s="2">
        <v>5416881</v>
      </c>
      <c r="AK11">
        <v>58178</v>
      </c>
      <c r="AL11">
        <v>60606</v>
      </c>
      <c r="AM11">
        <v>80407</v>
      </c>
      <c r="AN11">
        <v>252788</v>
      </c>
      <c r="AO11">
        <v>177879</v>
      </c>
      <c r="AP11">
        <v>463656</v>
      </c>
      <c r="AQ11" s="5">
        <f t="shared" si="2"/>
        <v>2.7879999999999998</v>
      </c>
      <c r="AR11" t="s">
        <v>52</v>
      </c>
      <c r="AS11" t="s">
        <v>108</v>
      </c>
      <c r="AT11" t="str">
        <f>IF(VLOOKUP(C11,old!$D$3:$AU$549,44,0)=0,"",VLOOKUP(C11,old!$D$3:$AU$549,44,0))</f>
        <v>image019</v>
      </c>
      <c r="AU11" s="3">
        <v>3.506934391630304</v>
      </c>
      <c r="AV11" t="str">
        <f t="shared" si="0"/>
        <v>ООО «ПКО Траст» зарегистрировано по адресу: 665801, Иркутская обл, г.о. Ангарское, г Ангарск, кв-л 252, стр. 19, д.офис 202. Генеральным директором является Долюк Андрей Николаевич. Рост доходов компании за 5 лет: 278,8%. Рост финансовых активов компании за 5 лет: 350,69%. Объем заемных средств компании на конец 2024 года: 463656 тыс. руб. ФССП присвоил Низкий уровень риска для данного ПКО.</v>
      </c>
    </row>
    <row r="12" spans="1:51">
      <c r="A12">
        <v>14</v>
      </c>
      <c r="B12" t="s">
        <v>594</v>
      </c>
      <c r="C12">
        <v>7805646537</v>
      </c>
      <c r="D12" s="10">
        <v>1147847101577</v>
      </c>
      <c r="E12" t="s">
        <v>595</v>
      </c>
      <c r="F12" s="7">
        <v>41719</v>
      </c>
      <c r="G12">
        <f t="shared" si="1"/>
        <v>11</v>
      </c>
      <c r="H12" t="s">
        <v>73</v>
      </c>
      <c r="I12" t="str">
        <f>IF(VLOOKUP(C12,гендир!$A$3:$C$3000,3,0)=0,"",VLOOKUP(C12,гендир!$A$3:$C$3000,3,0))</f>
        <v>Общество С Ограниченной Ответственностью, "ДЗП-РАЗВИТИЕ"</v>
      </c>
      <c r="J12" t="str">
        <f>IF(VLOOKUP(C12,гендир!$A$3:$C$3000,2,0)=0,"",VLOOKUP(C12,гендир!$A$3:$C$3000,2,0))</f>
        <v>Карташова Ольга Владимировна</v>
      </c>
      <c r="K12" t="s">
        <v>598</v>
      </c>
      <c r="L12">
        <v>10</v>
      </c>
      <c r="P12">
        <v>11</v>
      </c>
      <c r="Q12">
        <v>133082</v>
      </c>
      <c r="R12">
        <v>154344</v>
      </c>
      <c r="S12">
        <v>474695</v>
      </c>
      <c r="T12">
        <v>2104307</v>
      </c>
      <c r="U12">
        <v>3049049</v>
      </c>
      <c r="V12">
        <v>175483</v>
      </c>
      <c r="W12">
        <v>57865</v>
      </c>
      <c r="X12">
        <v>92399</v>
      </c>
      <c r="Y12">
        <v>840418</v>
      </c>
      <c r="Z12">
        <v>1267589</v>
      </c>
      <c r="AA12">
        <v>175483</v>
      </c>
      <c r="AB12">
        <v>3147</v>
      </c>
      <c r="AC12">
        <v>35182</v>
      </c>
      <c r="AD12">
        <v>520556</v>
      </c>
      <c r="AE12">
        <v>835826</v>
      </c>
      <c r="AF12">
        <v>206760</v>
      </c>
      <c r="AG12">
        <v>426247</v>
      </c>
      <c r="AH12">
        <v>910217</v>
      </c>
      <c r="AI12">
        <v>1578595</v>
      </c>
      <c r="AJ12" s="2">
        <v>1713500</v>
      </c>
      <c r="AK12">
        <v>37055</v>
      </c>
      <c r="AL12">
        <v>33373</v>
      </c>
      <c r="AM12">
        <v>7705</v>
      </c>
      <c r="AN12">
        <v>56903</v>
      </c>
      <c r="AO12">
        <v>85223</v>
      </c>
      <c r="AP12">
        <v>137577</v>
      </c>
      <c r="AQ12" s="5">
        <f t="shared" si="2"/>
        <v>22.911000000000001</v>
      </c>
      <c r="AR12" t="s">
        <v>52</v>
      </c>
      <c r="AS12" t="s">
        <v>599</v>
      </c>
      <c r="AT12" t="str">
        <f>IF(VLOOKUP(C12,old!$D$3:$AU$549,44,0)=0,"",VLOOKUP(C12,old!$D$3:$AU$549,44,0))</f>
        <v>image175</v>
      </c>
      <c r="AU12" s="3">
        <v>8.2873863416521569</v>
      </c>
      <c r="AV12" t="str">
        <f t="shared" si="0"/>
        <v>ООО ПКО «ДА «ФЕМИДА» зарегистрировано по адресу: 197374, Город Санкт-Петербург, ул. Мебельная, дом 12, корпус 1, литер А, помещение 55-Н, офис 420. Генеральным директором является Карташова Ольга Владимировна. Рост доходов компании за 5 лет: 2291,1%. Рост финансовых активов компании за 5 лет: 828,74%. Объем заемных средств компании на конец 2024 года: 137577 тыс. руб. ФССП присвоил Низкий уровень риска для данного ПКО.</v>
      </c>
    </row>
    <row r="13" spans="1:51">
      <c r="A13">
        <v>13</v>
      </c>
      <c r="B13" t="s">
        <v>83</v>
      </c>
      <c r="C13">
        <v>7726626680</v>
      </c>
      <c r="D13" s="10">
        <v>1097746177693</v>
      </c>
      <c r="E13" t="s">
        <v>84</v>
      </c>
      <c r="F13" s="7">
        <v>39903</v>
      </c>
      <c r="G13">
        <f t="shared" si="1"/>
        <v>16</v>
      </c>
      <c r="H13" t="s">
        <v>44</v>
      </c>
      <c r="I13" t="str">
        <f>IF(VLOOKUP(C13,гендир!$A$3:$C$3000,3,0)=0,"",VLOOKUP(C13,гендир!$A$3:$C$3000,3,0))</f>
        <v>Товарищество С Ограниченной Ответственностью, "КОЛЛЕКТОРСКОЕ АГЕНТСТВО ", М.б.а. Финансы"</v>
      </c>
      <c r="J13" t="str">
        <f>IF(VLOOKUP(C13,гендир!$A$3:$C$3000,2,0)=0,"",VLOOKUP(C13,гендир!$A$3:$C$3000,2,0))</f>
        <v>Вахата Федор</v>
      </c>
      <c r="K13" t="s">
        <v>87</v>
      </c>
      <c r="L13">
        <v>200000</v>
      </c>
      <c r="P13">
        <v>12</v>
      </c>
      <c r="Q13">
        <v>1179086</v>
      </c>
      <c r="R13">
        <v>1453942</v>
      </c>
      <c r="S13">
        <v>2075137</v>
      </c>
      <c r="T13">
        <v>2301202</v>
      </c>
      <c r="U13">
        <v>2977193</v>
      </c>
      <c r="V13">
        <v>-799983</v>
      </c>
      <c r="W13">
        <v>-832060</v>
      </c>
      <c r="X13">
        <v>-1266296</v>
      </c>
      <c r="Y13">
        <v>-1053945</v>
      </c>
      <c r="Z13">
        <v>1292887</v>
      </c>
      <c r="AA13">
        <v>-799983</v>
      </c>
      <c r="AB13">
        <v>197045</v>
      </c>
      <c r="AC13">
        <v>263131</v>
      </c>
      <c r="AD13">
        <v>484044</v>
      </c>
      <c r="AE13">
        <v>749259</v>
      </c>
      <c r="AF13">
        <v>1151591</v>
      </c>
      <c r="AG13">
        <v>1391909</v>
      </c>
      <c r="AH13">
        <v>1557802</v>
      </c>
      <c r="AI13">
        <v>1814461</v>
      </c>
      <c r="AJ13" s="2">
        <v>2496513</v>
      </c>
      <c r="AK13">
        <v>175659</v>
      </c>
      <c r="AL13">
        <v>111498</v>
      </c>
      <c r="AM13">
        <v>150323</v>
      </c>
      <c r="AN13">
        <v>176690</v>
      </c>
      <c r="AO13">
        <v>212366</v>
      </c>
      <c r="AP13">
        <v>365873</v>
      </c>
      <c r="AQ13" s="5">
        <f t="shared" si="2"/>
        <v>2.5249999999999999</v>
      </c>
      <c r="AR13" t="s">
        <v>45</v>
      </c>
      <c r="AS13" t="s">
        <v>88</v>
      </c>
      <c r="AT13" t="str">
        <f>IF(VLOOKUP(C13,old!$D$3:$AU$549,44,0)=0,"",VLOOKUP(C13,old!$D$3:$AU$549,44,0))</f>
        <v>image044</v>
      </c>
      <c r="AU13" s="3">
        <v>2.1678816524269466</v>
      </c>
      <c r="AV13" t="str">
        <f t="shared" si="0"/>
        <v>ООО «ПКО «М.Б.А. Финансы» зарегистрировано по адресу: 115280, Москва г, ул Мастеркова, 4, Эт 15 Пом I Ком 35. Генеральным директором является Вахата Федор. Рост доходов компании за 5 лет: 252,5%. Рост финансовых активов компании за 5 лет: 216,79%. Объем заемных средств компании на конец 2024 года: 365873 тыс. руб. ФССП присвоил Значительный уровень риска для данного ПКО.</v>
      </c>
    </row>
    <row r="14" spans="1:51">
      <c r="A14">
        <v>18</v>
      </c>
      <c r="B14" t="s">
        <v>743</v>
      </c>
      <c r="C14">
        <v>7841019595</v>
      </c>
      <c r="D14" s="10">
        <v>1157847071073</v>
      </c>
      <c r="E14" t="s">
        <v>744</v>
      </c>
      <c r="F14" s="7">
        <v>42067</v>
      </c>
      <c r="G14">
        <f t="shared" si="1"/>
        <v>10</v>
      </c>
      <c r="H14" t="s">
        <v>44</v>
      </c>
      <c r="I14" t="str">
        <f>IF(VLOOKUP(C14,гендир!$A$3:$C$3000,3,0)=0,"",VLOOKUP(C14,гендир!$A$3:$C$3000,3,0))</f>
        <v>Общество С Ограниченной Ответственностью, "АСВ.УПРАВЛЕНИЕ"</v>
      </c>
      <c r="J14" t="str">
        <f>IF(VLOOKUP(C14,гендир!$A$3:$C$3000,2,0)=0,"",VLOOKUP(C14,гендир!$A$3:$C$3000,2,0))</f>
        <v>Богомолов Максим Владимирович</v>
      </c>
      <c r="K14" t="s">
        <v>747</v>
      </c>
      <c r="L14">
        <v>115.65600000000001</v>
      </c>
      <c r="P14">
        <v>13</v>
      </c>
      <c r="Q14">
        <v>483240</v>
      </c>
      <c r="R14">
        <v>784084</v>
      </c>
      <c r="S14">
        <v>1221840</v>
      </c>
      <c r="T14">
        <v>1469015</v>
      </c>
      <c r="U14">
        <v>2330001</v>
      </c>
      <c r="V14">
        <v>189104</v>
      </c>
      <c r="W14">
        <v>234597</v>
      </c>
      <c r="X14">
        <v>514545</v>
      </c>
      <c r="Y14">
        <v>527752</v>
      </c>
      <c r="Z14">
        <v>833951</v>
      </c>
      <c r="AA14">
        <v>189104</v>
      </c>
      <c r="AB14">
        <v>39262</v>
      </c>
      <c r="AC14">
        <v>52476</v>
      </c>
      <c r="AD14">
        <v>65942</v>
      </c>
      <c r="AE14">
        <v>210834</v>
      </c>
      <c r="AF14">
        <v>178384</v>
      </c>
      <c r="AG14">
        <v>310830</v>
      </c>
      <c r="AH14">
        <v>535756</v>
      </c>
      <c r="AI14">
        <v>1475570</v>
      </c>
      <c r="AJ14" s="2">
        <v>1857986</v>
      </c>
      <c r="AK14">
        <v>71461</v>
      </c>
      <c r="AL14">
        <v>73708</v>
      </c>
      <c r="AM14">
        <v>61021</v>
      </c>
      <c r="AN14">
        <v>113400</v>
      </c>
      <c r="AO14">
        <v>231762</v>
      </c>
      <c r="AP14">
        <v>2217172</v>
      </c>
      <c r="AQ14" s="5">
        <f t="shared" si="2"/>
        <v>4.8220000000000001</v>
      </c>
      <c r="AR14" t="s">
        <v>52</v>
      </c>
      <c r="AS14" t="s">
        <v>748</v>
      </c>
      <c r="AT14" t="str">
        <f>IF(VLOOKUP(C14,old!$D$3:$AU$549,44,0)=0,"",VLOOKUP(C14,old!$D$3:$AU$549,44,0))</f>
        <v>image204</v>
      </c>
      <c r="AU14" s="3">
        <v>10.41565387030227</v>
      </c>
      <c r="AV14" t="str">
        <f t="shared" si="0"/>
        <v>ООО «ПКО «АСВ» зарегистрировано по адресу: 194044, город Санкт-Петербург, вн.тер. г. Муниципальный Округ Сампсониевское, пр-кт Большой Сампсониевский, дом 28, корпус 2, литера Д, офис 642. Генеральным директором является Богомолов Максим Владимирович. Рост доходов компании за 5 лет: 482,2%. Рост финансовых активов компании за 5 лет: 1041,57%. Объем заемных средств компании на конец 2024 года: 2217172 тыс. руб. ФССП присвоил Низкий уровень риска для данного ПКО.</v>
      </c>
    </row>
    <row r="15" spans="1:51">
      <c r="A15">
        <v>12</v>
      </c>
      <c r="B15" t="s">
        <v>48</v>
      </c>
      <c r="C15">
        <v>7736659589</v>
      </c>
      <c r="D15" s="10">
        <v>1137746390572</v>
      </c>
      <c r="E15" t="s">
        <v>49</v>
      </c>
      <c r="F15" s="7">
        <v>41393</v>
      </c>
      <c r="G15">
        <f t="shared" si="1"/>
        <v>11</v>
      </c>
      <c r="H15" t="s">
        <v>44</v>
      </c>
      <c r="I15" t="str">
        <f>IF(VLOOKUP(C15,гендир!$A$3:$C$3000,3,0)=0,"",VLOOKUP(C15,гендир!$A$3:$C$3000,3,0))</f>
        <v/>
      </c>
      <c r="J15" t="str">
        <f>IF(VLOOKUP(C15,гендир!$A$3:$C$3000,2,0)=0,"",VLOOKUP(C15,гендир!$A$3:$C$3000,2,0))</f>
        <v>Колосков Максим Викторович</v>
      </c>
      <c r="K15" t="s">
        <v>51</v>
      </c>
      <c r="L15">
        <v>16000</v>
      </c>
      <c r="P15">
        <v>14</v>
      </c>
      <c r="Q15">
        <v>1455949</v>
      </c>
      <c r="R15">
        <v>1701012</v>
      </c>
      <c r="S15">
        <v>2030719</v>
      </c>
      <c r="T15">
        <v>2352629</v>
      </c>
      <c r="U15">
        <v>2316584</v>
      </c>
      <c r="V15">
        <v>638929</v>
      </c>
      <c r="W15">
        <v>785795</v>
      </c>
      <c r="X15">
        <v>943905</v>
      </c>
      <c r="Y15">
        <v>855231</v>
      </c>
      <c r="Z15">
        <v>969389</v>
      </c>
      <c r="AA15">
        <v>638929</v>
      </c>
      <c r="AB15">
        <v>439314</v>
      </c>
      <c r="AC15">
        <v>554003</v>
      </c>
      <c r="AD15">
        <v>803768</v>
      </c>
      <c r="AE15">
        <v>458487</v>
      </c>
      <c r="AF15">
        <v>497523</v>
      </c>
      <c r="AG15">
        <v>393123</v>
      </c>
      <c r="AH15">
        <v>821006</v>
      </c>
      <c r="AI15">
        <v>2319520</v>
      </c>
      <c r="AJ15" s="2">
        <v>3171955</v>
      </c>
      <c r="AK15">
        <v>102538</v>
      </c>
      <c r="AL15">
        <v>148122</v>
      </c>
      <c r="AM15">
        <v>135076</v>
      </c>
      <c r="AN15">
        <v>123795</v>
      </c>
      <c r="AO15">
        <v>164532</v>
      </c>
      <c r="AP15">
        <v>2350687</v>
      </c>
      <c r="AQ15" s="5">
        <f t="shared" si="2"/>
        <v>1.591</v>
      </c>
      <c r="AR15" t="s">
        <v>52</v>
      </c>
      <c r="AS15" t="s">
        <v>53</v>
      </c>
      <c r="AT15" t="str">
        <f>IF(VLOOKUP(C15,old!$D$3:$AU$549,44,0)=0,"",VLOOKUP(C15,old!$D$3:$AU$549,44,0))</f>
        <v>image041</v>
      </c>
      <c r="AU15" s="3">
        <v>6.3754941982581705</v>
      </c>
      <c r="AV15" t="str">
        <f t="shared" si="0"/>
        <v>ООО ПКО «АБК» зарегистрировано по адресу: 117997, Москва г, ул Вавилова, 19. Генеральным директором является Колосков Максим Викторович. Рост доходов компании за 5 лет: 159,1%. Рост финансовых активов компании за 5 лет: 637,55%. Объем заемных средств компании на конец 2024 года: 2350687 тыс. руб. ФССП присвоил Низкий уровень риска для данного ПКО.</v>
      </c>
    </row>
    <row r="16" spans="1:51">
      <c r="A16">
        <v>36</v>
      </c>
      <c r="B16" t="s">
        <v>2110</v>
      </c>
      <c r="C16">
        <v>5407973637</v>
      </c>
      <c r="D16" s="10">
        <v>1195476015085</v>
      </c>
      <c r="E16" t="s">
        <v>2111</v>
      </c>
      <c r="F16" s="7">
        <v>43521</v>
      </c>
      <c r="G16">
        <f t="shared" si="1"/>
        <v>6</v>
      </c>
      <c r="H16" t="s">
        <v>73</v>
      </c>
      <c r="I16" t="str">
        <f>IF(VLOOKUP(C16,гендир!$A$3:$C$3000,3,0)=0,"",VLOOKUP(C16,гендир!$A$3:$C$3000,3,0))</f>
        <v>Волков Павел Александрович, Шин Егор Борисович, Евстифеева Юлия Евгеньевна, Елисеев Алексей Андреевич, Кобяков Владислав Юрьевич, Непомнящая Софья Алибековна, Сазонов Иван Викторович, Евтягина Ольга Владимировна, Зоткин Валерий Александрович, Загребельный Денис Александрович, Коуров Тимофей Анатольевич, Шарапов Константин Александрович, Трахачёв Сергей Валерьевич</v>
      </c>
      <c r="J16" t="str">
        <f>IF(VLOOKUP(C16,гендир!$A$3:$C$3000,2,0)=0,"",VLOOKUP(C16,гендир!$A$3:$C$3000,2,0))</f>
        <v>Загребельный Денис Александрович</v>
      </c>
      <c r="K16" t="s">
        <v>2114</v>
      </c>
      <c r="L16">
        <v>150</v>
      </c>
      <c r="P16">
        <v>15</v>
      </c>
      <c r="Q16">
        <v>122897</v>
      </c>
      <c r="R16">
        <v>21903</v>
      </c>
      <c r="S16">
        <v>16511</v>
      </c>
      <c r="T16">
        <v>522072</v>
      </c>
      <c r="U16">
        <v>1885826</v>
      </c>
      <c r="V16">
        <v>3853</v>
      </c>
      <c r="W16">
        <v>5411</v>
      </c>
      <c r="X16">
        <v>14851</v>
      </c>
      <c r="Y16">
        <v>294040</v>
      </c>
      <c r="Z16">
        <v>1053672</v>
      </c>
      <c r="AA16">
        <v>3853</v>
      </c>
      <c r="AB16">
        <v>14072</v>
      </c>
      <c r="AC16">
        <v>29</v>
      </c>
      <c r="AD16">
        <v>117762</v>
      </c>
      <c r="AE16">
        <v>500453</v>
      </c>
      <c r="AF16">
        <v>0</v>
      </c>
      <c r="AG16">
        <v>0</v>
      </c>
      <c r="AH16">
        <v>0</v>
      </c>
      <c r="AI16">
        <v>1305806</v>
      </c>
      <c r="AJ16" s="2">
        <v>2387910</v>
      </c>
      <c r="AK16">
        <v>126639</v>
      </c>
      <c r="AL16">
        <v>37595</v>
      </c>
      <c r="AM16">
        <v>107807</v>
      </c>
      <c r="AN16">
        <v>23530</v>
      </c>
      <c r="AO16">
        <v>50562</v>
      </c>
      <c r="AP16">
        <v>1677758</v>
      </c>
      <c r="AQ16" s="5">
        <f t="shared" si="2"/>
        <v>15.345000000000001</v>
      </c>
      <c r="AR16" t="s">
        <v>52</v>
      </c>
      <c r="AS16" t="s">
        <v>2115</v>
      </c>
      <c r="AT16" t="str">
        <f>IF(VLOOKUP(C16,old!$D$3:$AU$549,44,0)=0,"",VLOOKUP(C16,old!$D$3:$AU$549,44,0))</f>
        <v>image234</v>
      </c>
      <c r="AU16" s="3">
        <v>1.8286866502374779</v>
      </c>
      <c r="AV16" t="str">
        <f t="shared" si="0"/>
        <v>ООО ПКО «Защита Онлайн» зарегистрировано по адресу: 630005, Новосибирская обл, г Новосибирск, ул Фрунзе, д. 88, этаж 3, офис 31. Генеральным директором является Загребельный Денис Александрович. Рост доходов компании за 5 лет: 1534,5%. Рост финансовых активов компании за 5 лет: 182,87%. Объем заемных средств компании на конец 2024 года: 1677758 тыс. руб. ФССП присвоил Низкий уровень риска для данного ПКО.</v>
      </c>
    </row>
    <row r="17" spans="1:48">
      <c r="A17">
        <v>19</v>
      </c>
      <c r="B17" t="s">
        <v>898</v>
      </c>
      <c r="C17">
        <v>1657199916</v>
      </c>
      <c r="D17" s="10">
        <v>1151690071741</v>
      </c>
      <c r="E17" t="s">
        <v>899</v>
      </c>
      <c r="F17" s="7">
        <v>42256</v>
      </c>
      <c r="G17">
        <f t="shared" si="1"/>
        <v>9</v>
      </c>
      <c r="H17" t="s">
        <v>73</v>
      </c>
      <c r="I17" t="str">
        <f>IF(VLOOKUP(C17,гендир!$A$3:$C$3000,3,0)=0,"",VLOOKUP(C17,гендир!$A$3:$C$3000,3,0))</f>
        <v>Общество С Ограниченной Ответственностью, "ЛЕГАЛАЙТ"</v>
      </c>
      <c r="J17" t="str">
        <f>IF(VLOOKUP(C17,гендир!$A$3:$C$3000,2,0)=0,"",VLOOKUP(C17,гендир!$A$3:$C$3000,2,0))</f>
        <v>Диянов Радик Рашидович</v>
      </c>
      <c r="K17" t="s">
        <v>902</v>
      </c>
      <c r="L17">
        <v>15000</v>
      </c>
      <c r="P17">
        <v>16</v>
      </c>
      <c r="Q17">
        <v>432196</v>
      </c>
      <c r="R17">
        <v>688012</v>
      </c>
      <c r="S17">
        <v>902262</v>
      </c>
      <c r="T17">
        <v>1373573</v>
      </c>
      <c r="U17">
        <v>1584330</v>
      </c>
      <c r="V17">
        <v>96637</v>
      </c>
      <c r="W17">
        <v>165381</v>
      </c>
      <c r="X17">
        <v>295097</v>
      </c>
      <c r="Y17">
        <v>562133</v>
      </c>
      <c r="Z17">
        <v>676507</v>
      </c>
      <c r="AA17">
        <v>96637</v>
      </c>
      <c r="AB17">
        <v>316576</v>
      </c>
      <c r="AC17">
        <v>378643</v>
      </c>
      <c r="AD17">
        <v>498600</v>
      </c>
      <c r="AE17">
        <v>577188</v>
      </c>
      <c r="AF17">
        <v>184152</v>
      </c>
      <c r="AG17">
        <v>497285</v>
      </c>
      <c r="AH17">
        <v>678648</v>
      </c>
      <c r="AI17">
        <v>1031369</v>
      </c>
      <c r="AJ17" s="2">
        <v>1319603</v>
      </c>
      <c r="AK17">
        <v>137587</v>
      </c>
      <c r="AL17">
        <v>119788</v>
      </c>
      <c r="AM17">
        <v>179893</v>
      </c>
      <c r="AN17">
        <v>207466</v>
      </c>
      <c r="AO17">
        <v>345144</v>
      </c>
      <c r="AP17">
        <v>0</v>
      </c>
      <c r="AQ17" s="5">
        <f t="shared" si="2"/>
        <v>3.6659999999999999</v>
      </c>
      <c r="AR17" t="s">
        <v>52</v>
      </c>
      <c r="AS17" t="s">
        <v>903</v>
      </c>
      <c r="AT17" t="str">
        <f>IF(VLOOKUP(C17,old!$D$3:$AU$549,44,0)=0,"",VLOOKUP(C17,old!$D$3:$AU$549,44,0))</f>
        <v>image036</v>
      </c>
      <c r="AU17" s="3">
        <v>7.1658358312698205</v>
      </c>
      <c r="AV17" t="str">
        <f t="shared" si="0"/>
        <v>ООО ПКО «Фабула» зарегистрировано по адресу: 420044, Татарстан Респ, Казань г, Ямашева пр-кт, дом № 36Д, офис 15. Генеральным директором является Диянов Радик Рашидович. Рост доходов компании за 5 лет: 366,6%. Рост финансовых активов компании за 5 лет: 716,58%. ФССП присвоил Низкий уровень риска для данного ПКО.</v>
      </c>
    </row>
    <row r="18" spans="1:48">
      <c r="A18">
        <v>22</v>
      </c>
      <c r="B18" t="s">
        <v>1780</v>
      </c>
      <c r="C18">
        <v>5611067262</v>
      </c>
      <c r="D18" s="10">
        <v>1135658002149</v>
      </c>
      <c r="E18" t="s">
        <v>1781</v>
      </c>
      <c r="F18" s="7">
        <v>41302</v>
      </c>
      <c r="G18">
        <f t="shared" si="1"/>
        <v>12</v>
      </c>
      <c r="H18" t="s">
        <v>73</v>
      </c>
      <c r="I18" t="str">
        <f>IF(VLOOKUP(C18,гендир!$A$3:$C$3000,3,0)=0,"",VLOOKUP(C18,гендир!$A$3:$C$3000,3,0))</f>
        <v>Луцык Андрей Григорьевич, Жалнина Дарья Александровна, Стержанов Алексей Евгеньевич</v>
      </c>
      <c r="J18" t="str">
        <f>IF(VLOOKUP(C18,гендир!$A$3:$C$3000,2,0)=0,"",VLOOKUP(C18,гендир!$A$3:$C$3000,2,0))</f>
        <v>Ивановский Павел Владимирович</v>
      </c>
      <c r="K18" t="s">
        <v>1784</v>
      </c>
      <c r="L18">
        <v>30</v>
      </c>
      <c r="P18">
        <v>17</v>
      </c>
      <c r="Q18">
        <v>259551</v>
      </c>
      <c r="R18">
        <v>325575</v>
      </c>
      <c r="S18">
        <v>711964</v>
      </c>
      <c r="T18">
        <v>1097668</v>
      </c>
      <c r="U18">
        <v>1336834</v>
      </c>
      <c r="V18">
        <v>46469</v>
      </c>
      <c r="W18">
        <v>91478</v>
      </c>
      <c r="X18">
        <v>276832</v>
      </c>
      <c r="Y18">
        <v>378927</v>
      </c>
      <c r="Z18">
        <v>494821</v>
      </c>
      <c r="AA18">
        <v>46469</v>
      </c>
      <c r="AB18">
        <v>-29905</v>
      </c>
      <c r="AC18">
        <v>13</v>
      </c>
      <c r="AD18">
        <v>44568</v>
      </c>
      <c r="AE18">
        <v>75050</v>
      </c>
      <c r="AF18">
        <v>651687</v>
      </c>
      <c r="AG18">
        <v>1033420</v>
      </c>
      <c r="AH18">
        <v>1190136</v>
      </c>
      <c r="AI18">
        <v>1265840</v>
      </c>
      <c r="AJ18" s="2">
        <v>1324574</v>
      </c>
      <c r="AK18">
        <v>17428</v>
      </c>
      <c r="AL18">
        <v>35069</v>
      </c>
      <c r="AM18">
        <v>80875</v>
      </c>
      <c r="AN18">
        <v>320772</v>
      </c>
      <c r="AO18">
        <v>372691</v>
      </c>
      <c r="AP18">
        <v>1586580</v>
      </c>
      <c r="AQ18" s="5">
        <f t="shared" si="2"/>
        <v>5.1509999999999998</v>
      </c>
      <c r="AR18">
        <v>0</v>
      </c>
      <c r="AS18" t="s">
        <v>1785</v>
      </c>
      <c r="AT18" t="str">
        <f>IF(VLOOKUP(C18,old!$D$3:$AU$549,44,0)=0,"",VLOOKUP(C18,old!$D$3:$AU$549,44,0))</f>
        <v>image240</v>
      </c>
      <c r="AU18" s="3">
        <v>2.0325309542771302</v>
      </c>
      <c r="AV18" t="str">
        <f t="shared" si="0"/>
        <v>ООО ПКО «Вернём» зарегистрировано по адресу: 650992, Кемеровская область - Кузбасс, г.о. Кемеровский, г Кемерово, ул 50 лет Октября, д. 11, ком. 818. Генеральным директором является Ивановский Павел Владимирович. Рост доходов компании за 5 лет: 515,1%. Рост финансовых активов компании за 5 лет: 203,25%. Объем заемных средств компании на конец 2024 года: 1586580 тыс. руб.</v>
      </c>
    </row>
    <row r="19" spans="1:48">
      <c r="A19">
        <v>31</v>
      </c>
      <c r="B19" t="s">
        <v>690</v>
      </c>
      <c r="C19">
        <v>1659180290</v>
      </c>
      <c r="D19" s="10">
        <v>1171690027585</v>
      </c>
      <c r="E19" t="s">
        <v>691</v>
      </c>
      <c r="F19" s="7">
        <v>42817</v>
      </c>
      <c r="G19">
        <f t="shared" si="1"/>
        <v>8</v>
      </c>
      <c r="H19" t="s">
        <v>73</v>
      </c>
      <c r="I19" t="str">
        <f>IF(VLOOKUP(C19,гендир!$A$3:$C$3000,3,0)=0,"",VLOOKUP(C19,гендир!$A$3:$C$3000,3,0))</f>
        <v>Садыкова Алина Азатовна</v>
      </c>
      <c r="J19" t="str">
        <f>IF(VLOOKUP(C19,гендир!$A$3:$C$3000,2,0)=0,"",VLOOKUP(C19,гендир!$A$3:$C$3000,2,0))</f>
        <v>Гаттаров Ринат Саматович</v>
      </c>
      <c r="K19" t="s">
        <v>694</v>
      </c>
      <c r="L19">
        <v>10501</v>
      </c>
      <c r="P19">
        <v>18</v>
      </c>
      <c r="Q19">
        <v>624986</v>
      </c>
      <c r="R19">
        <v>617489</v>
      </c>
      <c r="S19">
        <v>545602</v>
      </c>
      <c r="T19">
        <v>634272</v>
      </c>
      <c r="U19">
        <v>1261165</v>
      </c>
      <c r="V19">
        <v>407873</v>
      </c>
      <c r="W19">
        <v>569400</v>
      </c>
      <c r="X19">
        <v>435014</v>
      </c>
      <c r="Y19">
        <v>448767</v>
      </c>
      <c r="Z19">
        <v>914213</v>
      </c>
      <c r="AA19">
        <v>407873</v>
      </c>
      <c r="AB19">
        <v>-96268</v>
      </c>
      <c r="AC19">
        <v>1932</v>
      </c>
      <c r="AD19">
        <v>21054</v>
      </c>
      <c r="AE19">
        <v>108629</v>
      </c>
      <c r="AF19">
        <v>40834</v>
      </c>
      <c r="AG19">
        <v>80144</v>
      </c>
      <c r="AH19">
        <v>15635</v>
      </c>
      <c r="AI19">
        <v>10935</v>
      </c>
      <c r="AJ19" s="2">
        <v>46799</v>
      </c>
      <c r="AK19">
        <v>18533</v>
      </c>
      <c r="AL19">
        <v>28478</v>
      </c>
      <c r="AM19">
        <v>39028</v>
      </c>
      <c r="AN19">
        <v>3801</v>
      </c>
      <c r="AO19">
        <v>16702</v>
      </c>
      <c r="AP19">
        <v>7456</v>
      </c>
      <c r="AQ19" s="5">
        <f t="shared" si="2"/>
        <v>2.0179999999999998</v>
      </c>
      <c r="AR19" t="s">
        <v>52</v>
      </c>
      <c r="AS19" t="s">
        <v>695</v>
      </c>
      <c r="AT19" t="str">
        <f>IF(VLOOKUP(C19,old!$D$3:$AU$549,44,0)=0,"",VLOOKUP(C19,old!$D$3:$AU$549,44,0))</f>
        <v>image233</v>
      </c>
      <c r="AU19" s="3">
        <v>1.146079247685752</v>
      </c>
      <c r="AV19" t="str">
        <f t="shared" si="0"/>
        <v>ООО «ПКО «Редут» зарегистрировано по адресу: 420021, Татарстан Респ, Казань г, Братьев Петряевых ул, дом № 5, помещение 407. Генеральным директором является Гаттаров Ринат Саматович. Рост доходов компании за 5 лет: 201,8%. Рост финансовых активов компании за 5 лет: 114,61%. Объем заемных средств компании на конец 2024 года: 7456 тыс. руб. ФССП присвоил Низкий уровень риска для данного ПКО.</v>
      </c>
    </row>
    <row r="20" spans="1:48">
      <c r="A20">
        <v>37</v>
      </c>
      <c r="B20" t="s">
        <v>3173</v>
      </c>
      <c r="C20">
        <v>6164139228</v>
      </c>
      <c r="D20" s="10">
        <v>1226100025029</v>
      </c>
      <c r="E20" t="s">
        <v>3174</v>
      </c>
      <c r="F20" s="7">
        <v>44825</v>
      </c>
      <c r="G20">
        <f t="shared" si="1"/>
        <v>2</v>
      </c>
      <c r="H20" t="s">
        <v>73</v>
      </c>
      <c r="I20" t="str">
        <f>IF(VLOOKUP(C20,гендир!$A$3:$C$3000,3,0)=0,"",VLOOKUP(C20,гендир!$A$3:$C$3000,3,0))</f>
        <v>Ванян Лариса Кареновна</v>
      </c>
      <c r="J20" t="str">
        <f>IF(VLOOKUP(C20,гендир!$A$3:$C$3000,2,0)=0,"",VLOOKUP(C20,гендир!$A$3:$C$3000,2,0))</f>
        <v>Ванян Лариса Кареновна</v>
      </c>
      <c r="K20" t="s">
        <v>3177</v>
      </c>
      <c r="L20">
        <v>10000</v>
      </c>
      <c r="P20">
        <v>19</v>
      </c>
      <c r="Q20">
        <v>0</v>
      </c>
      <c r="R20">
        <v>0</v>
      </c>
      <c r="S20">
        <v>1870</v>
      </c>
      <c r="T20">
        <v>471460</v>
      </c>
      <c r="U20">
        <v>1258567</v>
      </c>
      <c r="V20">
        <v>0</v>
      </c>
      <c r="W20">
        <v>0</v>
      </c>
      <c r="X20">
        <v>-158</v>
      </c>
      <c r="Y20">
        <v>353920</v>
      </c>
      <c r="Z20">
        <v>1162053</v>
      </c>
      <c r="AA20">
        <v>0</v>
      </c>
      <c r="AB20">
        <v>0</v>
      </c>
      <c r="AC20">
        <v>1611</v>
      </c>
      <c r="AD20">
        <v>11298</v>
      </c>
      <c r="AE20">
        <v>-5590</v>
      </c>
      <c r="AF20">
        <v>0</v>
      </c>
      <c r="AG20">
        <v>0</v>
      </c>
      <c r="AH20">
        <v>0</v>
      </c>
      <c r="AI20">
        <v>127879</v>
      </c>
      <c r="AJ20" s="2">
        <v>387009</v>
      </c>
      <c r="AK20">
        <v>0</v>
      </c>
      <c r="AL20">
        <v>0</v>
      </c>
      <c r="AM20">
        <v>14</v>
      </c>
      <c r="AN20">
        <v>118905</v>
      </c>
      <c r="AO20">
        <v>280200</v>
      </c>
      <c r="AP20">
        <v>181610</v>
      </c>
      <c r="AQ20" s="5">
        <f t="shared" si="2"/>
        <v>673.03</v>
      </c>
      <c r="AR20" t="s">
        <v>52</v>
      </c>
      <c r="AS20" t="s">
        <v>3178</v>
      </c>
      <c r="AT20" t="str">
        <f>IF(VLOOKUP(C20,old!$D$3:$AU$549,44,0)=0,"",VLOOKUP(C20,old!$D$3:$AU$549,44,0))</f>
        <v>image432</v>
      </c>
      <c r="AU20" s="3">
        <v>3.026368676639636</v>
      </c>
      <c r="AV20" t="str">
        <f t="shared" si="0"/>
        <v>ООО «ПКО СОЛ» зарегистрировано по адресу: 344082, Ростовская обл, г Ростов-на-Дону, пер Халтуринский, 4, 25. Генеральным директором является Ванян Лариса Кареновна. Рост доходов компании за 5 лет: 67303%. Рост финансовых активов компании за 5 лет: 302,64%. Объем заемных средств компании на конец 2024 года: 181610 тыс. руб. ФССП присвоил Низкий уровень риска для данного ПКО.</v>
      </c>
    </row>
    <row r="21" spans="1:48">
      <c r="A21">
        <v>25</v>
      </c>
      <c r="B21" t="s">
        <v>2276</v>
      </c>
      <c r="C21">
        <v>3702239395</v>
      </c>
      <c r="D21" s="10">
        <v>1203700004375</v>
      </c>
      <c r="E21" t="s">
        <v>2277</v>
      </c>
      <c r="F21" s="7">
        <v>43892</v>
      </c>
      <c r="G21">
        <f t="shared" si="1"/>
        <v>5</v>
      </c>
      <c r="H21" t="s">
        <v>73</v>
      </c>
      <c r="I21" t="str">
        <f>IF(VLOOKUP(C21,гендир!$A$3:$C$3000,3,0)=0,"",VLOOKUP(C21,гендир!$A$3:$C$3000,3,0))</f>
        <v>Вахатова Мария Михайловна, Юркив Евгения Анатольевна, Кадышев Роман Иванович</v>
      </c>
      <c r="J21" t="str">
        <f>IF(VLOOKUP(C21,гендир!$A$3:$C$3000,2,0)=0,"",VLOOKUP(C21,гендир!$A$3:$C$3000,2,0))</f>
        <v>Кадышев Роман Иванович</v>
      </c>
      <c r="K21" t="s">
        <v>2280</v>
      </c>
      <c r="L21">
        <v>10500</v>
      </c>
      <c r="P21">
        <v>20</v>
      </c>
      <c r="Q21">
        <v>32723</v>
      </c>
      <c r="R21">
        <v>172216</v>
      </c>
      <c r="S21">
        <v>404532</v>
      </c>
      <c r="T21">
        <v>781162</v>
      </c>
      <c r="U21">
        <v>1249961</v>
      </c>
      <c r="V21">
        <v>8277</v>
      </c>
      <c r="W21">
        <v>70749</v>
      </c>
      <c r="X21">
        <v>172971</v>
      </c>
      <c r="Y21">
        <v>287250</v>
      </c>
      <c r="Z21">
        <v>675418</v>
      </c>
      <c r="AA21">
        <v>8277</v>
      </c>
      <c r="AB21">
        <v>92331</v>
      </c>
      <c r="AC21">
        <v>185242</v>
      </c>
      <c r="AD21">
        <v>368694</v>
      </c>
      <c r="AE21">
        <v>407064</v>
      </c>
      <c r="AF21">
        <v>31049</v>
      </c>
      <c r="AG21">
        <v>141586</v>
      </c>
      <c r="AH21">
        <v>432771</v>
      </c>
      <c r="AI21">
        <v>707496</v>
      </c>
      <c r="AJ21" s="2">
        <v>854703</v>
      </c>
      <c r="AK21">
        <v>343</v>
      </c>
      <c r="AL21">
        <v>585</v>
      </c>
      <c r="AM21">
        <v>1142</v>
      </c>
      <c r="AN21">
        <v>2915</v>
      </c>
      <c r="AO21">
        <v>7173</v>
      </c>
      <c r="AP21">
        <v>205768</v>
      </c>
      <c r="AQ21" s="5">
        <f t="shared" si="2"/>
        <v>38.198</v>
      </c>
      <c r="AR21" t="s">
        <v>52</v>
      </c>
      <c r="AS21" t="s">
        <v>2281</v>
      </c>
      <c r="AT21" t="str">
        <f>IF(VLOOKUP(C21,old!$D$3:$AU$549,44,0)=0,"",VLOOKUP(C21,old!$D$3:$AU$549,44,0))</f>
        <v>image311</v>
      </c>
      <c r="AU21" s="3">
        <v>27.527553222326002</v>
      </c>
      <c r="AV21" t="str">
        <f t="shared" si="0"/>
        <v>ООО «ПКО ВПК-Капитал» зарегистрировано по адресу: 153012, Ивановская обл, г Иваново, ул Марии Рябининой, 5, 2. Генеральным директором является Кадышев Роман Иванович. Рост доходов компании за 5 лет: 3819,8%. Рост финансовых активов компании за 5 лет: 2752,76%. Объем заемных средств компании на конец 2024 года: 205768 тыс. руб. ФССП присвоил Низкий уровень риска для данного ПКО.</v>
      </c>
    </row>
    <row r="22" spans="1:48">
      <c r="A22">
        <v>54</v>
      </c>
      <c r="B22" t="s">
        <v>189</v>
      </c>
      <c r="C22">
        <v>5902160058</v>
      </c>
      <c r="D22" s="10">
        <v>1075902008445</v>
      </c>
      <c r="E22" t="s">
        <v>190</v>
      </c>
      <c r="F22" s="7">
        <v>39283</v>
      </c>
      <c r="G22">
        <f t="shared" si="1"/>
        <v>17</v>
      </c>
      <c r="H22" t="s">
        <v>73</v>
      </c>
      <c r="I22" t="str">
        <f>IF(VLOOKUP(C22,гендир!$A$3:$C$3000,3,0)=0,"",VLOOKUP(C22,гендир!$A$3:$C$3000,3,0))</f>
        <v>Харисов Артем Фанусович, Лизунов Сергей Евгеньевич</v>
      </c>
      <c r="J22" t="str">
        <f>IF(VLOOKUP(C22,гендир!$A$3:$C$3000,2,0)=0,"",VLOOKUP(C22,гендир!$A$3:$C$3000,2,0))</f>
        <v>Лизунов Сергей Евгеньевич</v>
      </c>
      <c r="K22" t="s">
        <v>193</v>
      </c>
      <c r="L22">
        <v>10</v>
      </c>
      <c r="P22">
        <v>21</v>
      </c>
      <c r="Q22">
        <v>235373</v>
      </c>
      <c r="R22">
        <v>297168</v>
      </c>
      <c r="S22">
        <v>581761</v>
      </c>
      <c r="T22">
        <v>283795</v>
      </c>
      <c r="U22">
        <v>1204007</v>
      </c>
      <c r="V22">
        <v>14701</v>
      </c>
      <c r="W22">
        <v>26943</v>
      </c>
      <c r="X22">
        <v>27548</v>
      </c>
      <c r="Y22">
        <v>49569</v>
      </c>
      <c r="Z22">
        <v>2397060</v>
      </c>
      <c r="AA22">
        <v>14701</v>
      </c>
      <c r="AB22">
        <v>269327</v>
      </c>
      <c r="AC22">
        <v>553265</v>
      </c>
      <c r="AD22">
        <v>232192</v>
      </c>
      <c r="AE22">
        <v>-1197547</v>
      </c>
      <c r="AF22">
        <v>0</v>
      </c>
      <c r="AG22">
        <v>0</v>
      </c>
      <c r="AH22">
        <v>0</v>
      </c>
      <c r="AI22">
        <v>0</v>
      </c>
      <c r="AJ22" s="2">
        <v>0</v>
      </c>
      <c r="AK22">
        <v>258453</v>
      </c>
      <c r="AL22">
        <v>540280</v>
      </c>
      <c r="AM22">
        <v>1091383</v>
      </c>
      <c r="AN22">
        <v>1324970</v>
      </c>
      <c r="AO22">
        <v>125893</v>
      </c>
      <c r="AP22">
        <v>5659</v>
      </c>
      <c r="AQ22" s="5">
        <f t="shared" si="2"/>
        <v>5.1150000000000002</v>
      </c>
      <c r="AR22">
        <v>0</v>
      </c>
      <c r="AS22" t="s">
        <v>194</v>
      </c>
      <c r="AT22" t="str">
        <f>IF(VLOOKUP(C22,old!$D$3:$AU$549,44,0)=0,"",VLOOKUP(C22,old!$D$3:$AU$549,44,0))</f>
        <v>image005</v>
      </c>
      <c r="AU22" s="3" t="s">
        <v>74</v>
      </c>
      <c r="AV22" t="str">
        <f t="shared" si="0"/>
        <v>ООО «ПКО «Камелот» зарегистрировано по адресу: 614015, Пермский край, г. Пермь, ул. Монастырская, дом 14, квартира 200. Генеральным директором является Лизунов Сергей Евгеньевич. Рост доходов компании за 5 лет: 511,5%. Объем заемных средств компании на конец 2024 года: 5659 тыс. руб.</v>
      </c>
    </row>
    <row r="23" spans="1:48">
      <c r="A23">
        <v>20</v>
      </c>
      <c r="B23" t="s">
        <v>116</v>
      </c>
      <c r="C23">
        <v>3801109213</v>
      </c>
      <c r="D23" s="10">
        <v>1103801002909</v>
      </c>
      <c r="E23" t="s">
        <v>117</v>
      </c>
      <c r="F23" s="7">
        <v>40373</v>
      </c>
      <c r="G23">
        <f t="shared" si="1"/>
        <v>14</v>
      </c>
      <c r="H23" t="s">
        <v>73</v>
      </c>
      <c r="I23" t="str">
        <f>IF(VLOOKUP(C23,гендир!$A$3:$C$3000,3,0)=0,"",VLOOKUP(C23,гендир!$A$3:$C$3000,3,0))</f>
        <v>Долюк Андрей Николаевич, Самбудагва Ксения Павловна</v>
      </c>
      <c r="J23" t="str">
        <f>IF(VLOOKUP(C23,гендир!$A$3:$C$3000,2,0)=0,"",VLOOKUP(C23,гендир!$A$3:$C$3000,2,0))</f>
        <v>Долюк Андрей Николаевич</v>
      </c>
      <c r="K23" t="s">
        <v>118</v>
      </c>
      <c r="L23">
        <v>40</v>
      </c>
      <c r="P23">
        <v>22</v>
      </c>
      <c r="Q23">
        <v>620347</v>
      </c>
      <c r="R23">
        <v>813876</v>
      </c>
      <c r="S23">
        <v>1140510</v>
      </c>
      <c r="T23">
        <v>1252507</v>
      </c>
      <c r="U23">
        <v>1151012</v>
      </c>
      <c r="V23">
        <v>70820</v>
      </c>
      <c r="W23">
        <v>121894</v>
      </c>
      <c r="X23">
        <v>199679</v>
      </c>
      <c r="Y23">
        <v>289867</v>
      </c>
      <c r="Z23">
        <v>239551</v>
      </c>
      <c r="AA23">
        <v>70820</v>
      </c>
      <c r="AB23">
        <v>500980</v>
      </c>
      <c r="AC23">
        <v>678397</v>
      </c>
      <c r="AD23">
        <v>679210</v>
      </c>
      <c r="AE23">
        <v>649462</v>
      </c>
      <c r="AF23">
        <v>633564</v>
      </c>
      <c r="AG23">
        <v>783654</v>
      </c>
      <c r="AH23">
        <v>955607</v>
      </c>
      <c r="AI23">
        <v>1423161</v>
      </c>
      <c r="AJ23" s="2">
        <v>1918391</v>
      </c>
      <c r="AK23">
        <v>28851</v>
      </c>
      <c r="AL23">
        <v>41828</v>
      </c>
      <c r="AM23">
        <v>44679</v>
      </c>
      <c r="AN23">
        <v>34209</v>
      </c>
      <c r="AO23">
        <v>44170</v>
      </c>
      <c r="AP23">
        <v>37031</v>
      </c>
      <c r="AQ23" s="5">
        <f t="shared" si="2"/>
        <v>1.855</v>
      </c>
      <c r="AR23" t="s">
        <v>52</v>
      </c>
      <c r="AS23" t="s">
        <v>119</v>
      </c>
      <c r="AT23" t="str">
        <f>IF(VLOOKUP(C23,old!$D$3:$AU$549,44,0)=0,"",VLOOKUP(C23,old!$D$3:$AU$549,44,0))</f>
        <v>image300</v>
      </c>
      <c r="AU23" s="3">
        <v>3.0279356150286318</v>
      </c>
      <c r="AV23" t="str">
        <f t="shared" si="0"/>
        <v>ООО «ПКО Управляющая компания Траст» зарегистрировано по адресу: 665801, Иркутская обл, г.о. Ангарское, г Ангарск, кв-л 252, стр. 19, д.офис 207. Генеральным директором является Долюк Андрей Николаевич. Рост доходов компании за 5 лет: 185,5%. Рост финансовых активов компании за 5 лет: 302,79%. Объем заемных средств компании на конец 2024 года: 37031 тыс. руб. ФССП присвоил Низкий уровень риска для данного ПКО.</v>
      </c>
    </row>
    <row r="24" spans="1:48">
      <c r="A24">
        <v>39</v>
      </c>
      <c r="B24" t="s">
        <v>2269</v>
      </c>
      <c r="C24">
        <v>5407977286</v>
      </c>
      <c r="D24" s="10">
        <v>1205400001399</v>
      </c>
      <c r="E24" t="s">
        <v>2270</v>
      </c>
      <c r="F24" s="7">
        <v>43846</v>
      </c>
      <c r="G24">
        <f t="shared" si="1"/>
        <v>5</v>
      </c>
      <c r="H24" t="s">
        <v>73</v>
      </c>
      <c r="I24" t="str">
        <f>IF(VLOOKUP(C24,гендир!$A$3:$C$3000,3,0)=0,"",VLOOKUP(C24,гендир!$A$3:$C$3000,3,0))</f>
        <v>Микрофинансовая Компания, "ЛАЙМ-ЗАЙМ", (общество С Ограниченной Ответственностью)</v>
      </c>
      <c r="J24" t="str">
        <f>IF(VLOOKUP(C24,гендир!$A$3:$C$3000,2,0)=0,"",VLOOKUP(C24,гендир!$A$3:$C$3000,2,0))</f>
        <v>Полетаев Тимофей Олегович</v>
      </c>
      <c r="K24" t="s">
        <v>2273</v>
      </c>
      <c r="L24">
        <v>11</v>
      </c>
      <c r="P24">
        <v>23</v>
      </c>
      <c r="Q24">
        <v>606</v>
      </c>
      <c r="R24">
        <v>17881</v>
      </c>
      <c r="S24">
        <v>252365</v>
      </c>
      <c r="T24">
        <v>404847</v>
      </c>
      <c r="U24">
        <v>1032325</v>
      </c>
      <c r="V24">
        <v>31</v>
      </c>
      <c r="W24">
        <v>14010</v>
      </c>
      <c r="X24">
        <v>109258</v>
      </c>
      <c r="Y24">
        <v>226642</v>
      </c>
      <c r="Z24">
        <v>413636</v>
      </c>
      <c r="AA24">
        <v>31</v>
      </c>
      <c r="AB24">
        <v>2559</v>
      </c>
      <c r="AC24">
        <v>121216</v>
      </c>
      <c r="AD24">
        <v>140116</v>
      </c>
      <c r="AE24">
        <v>247149</v>
      </c>
      <c r="AF24">
        <v>3846</v>
      </c>
      <c r="AG24">
        <v>0</v>
      </c>
      <c r="AH24">
        <v>0</v>
      </c>
      <c r="AI24">
        <v>0</v>
      </c>
      <c r="AJ24" s="2">
        <v>1156303</v>
      </c>
      <c r="AK24">
        <v>159</v>
      </c>
      <c r="AL24">
        <v>23449</v>
      </c>
      <c r="AM24">
        <v>164943</v>
      </c>
      <c r="AN24">
        <v>677140</v>
      </c>
      <c r="AO24">
        <v>15567</v>
      </c>
      <c r="AP24">
        <v>414784</v>
      </c>
      <c r="AQ24" s="5">
        <f t="shared" si="2"/>
        <v>1703.5070000000001</v>
      </c>
      <c r="AR24" t="s">
        <v>52</v>
      </c>
      <c r="AS24" t="s">
        <v>2274</v>
      </c>
      <c r="AT24" t="str">
        <f>IF(VLOOKUP(C24,old!$D$3:$AU$549,44,0)=0,"",VLOOKUP(C24,old!$D$3:$AU$549,44,0))</f>
        <v>image310</v>
      </c>
      <c r="AU24" s="3">
        <v>300.65080603224129</v>
      </c>
      <c r="AV24" t="str">
        <f t="shared" si="0"/>
        <v>ООО ПКО «Интел коллект» зарегистрировано по адресу: 630102, Новосибирская обл, г Новосибирск, ул Восход, д. 20, офис 14. Генеральным директором является Полетаев Тимофей Олегович. Рост доходов компании за 5 лет: 170350,7%. Рост финансовых активов компании за 5 лет: 30065,08%. Объем заемных средств компании на конец 2024 года: 414784 тыс. руб. ФССП присвоил Низкий уровень риска для данного ПКО.</v>
      </c>
    </row>
    <row r="25" spans="1:48">
      <c r="A25">
        <v>122</v>
      </c>
      <c r="B25" t="s">
        <v>2631</v>
      </c>
      <c r="C25">
        <v>1655364579</v>
      </c>
      <c r="D25" s="10">
        <v>1161690117852</v>
      </c>
      <c r="E25" t="s">
        <v>2632</v>
      </c>
      <c r="F25" s="7">
        <v>42544</v>
      </c>
      <c r="G25">
        <f t="shared" si="1"/>
        <v>8</v>
      </c>
      <c r="H25" t="s">
        <v>73</v>
      </c>
      <c r="I25" t="str">
        <f>IF(VLOOKUP(C25,гендир!$A$3:$C$3000,3,0)=0,"",VLOOKUP(C25,гендир!$A$3:$C$3000,3,0))</f>
        <v>Бабушкин Валерий Евгеньевич</v>
      </c>
      <c r="J25" t="str">
        <f>IF(VLOOKUP(C25,гендир!$A$3:$C$3000,2,0)=0,"",VLOOKUP(C25,гендир!$A$3:$C$3000,2,0))</f>
        <v>Казак Екатерина Николаевна</v>
      </c>
      <c r="K25" t="s">
        <v>2635</v>
      </c>
      <c r="L25">
        <v>28232</v>
      </c>
      <c r="P25">
        <v>24</v>
      </c>
      <c r="Q25">
        <v>0</v>
      </c>
      <c r="R25">
        <v>110</v>
      </c>
      <c r="S25">
        <v>101498</v>
      </c>
      <c r="T25">
        <v>341533</v>
      </c>
      <c r="U25">
        <v>1032276</v>
      </c>
      <c r="V25">
        <v>246</v>
      </c>
      <c r="W25">
        <v>251</v>
      </c>
      <c r="X25">
        <v>13583</v>
      </c>
      <c r="Y25">
        <v>129032</v>
      </c>
      <c r="Z25">
        <v>270763</v>
      </c>
      <c r="AA25">
        <v>246</v>
      </c>
      <c r="AB25">
        <v>-6917</v>
      </c>
      <c r="AC25">
        <v>-19996</v>
      </c>
      <c r="AD25">
        <v>131724</v>
      </c>
      <c r="AE25">
        <v>9535</v>
      </c>
      <c r="AF25">
        <v>38</v>
      </c>
      <c r="AG25">
        <v>0</v>
      </c>
      <c r="AH25">
        <v>179866</v>
      </c>
      <c r="AI25">
        <v>840710</v>
      </c>
      <c r="AJ25" s="2">
        <v>1619251</v>
      </c>
      <c r="AK25">
        <v>73</v>
      </c>
      <c r="AL25">
        <v>159269</v>
      </c>
      <c r="AM25">
        <v>451912</v>
      </c>
      <c r="AN25">
        <v>461271</v>
      </c>
      <c r="AO25">
        <v>252095</v>
      </c>
      <c r="AP25">
        <v>1704387</v>
      </c>
      <c r="AQ25" s="5">
        <f t="shared" si="2"/>
        <v>9384.3269999999993</v>
      </c>
      <c r="AR25" t="s">
        <v>45</v>
      </c>
      <c r="AS25" t="s">
        <v>2636</v>
      </c>
      <c r="AT25" t="str">
        <f>IF(VLOOKUP(C25,old!$D$3:$AU$549,44,0)=0,"",VLOOKUP(C25,old!$D$3:$AU$549,44,0))</f>
        <v>image364</v>
      </c>
      <c r="AU25" s="3">
        <v>42611.868421052633</v>
      </c>
      <c r="AV25" t="str">
        <f t="shared" si="0"/>
        <v>ООО «ПКО «Киберколлект» зарегистрировано по адресу: 420043, Республика Татарстан (Татарстан), г Казань, ул Вишневского, д. 22, помещ. 9. Генеральным директором является Казак Екатерина Николаевна. Рост доходов компании за 5 лет: 938432,7%. Рост финансовых активов компании за 5 лет: 4261186,84%. Объем заемных средств компании на конец 2024 года: 1704387 тыс. руб. ФССП присвоил Значительный уровень риска для данного ПКО.</v>
      </c>
    </row>
    <row r="26" spans="1:48">
      <c r="A26">
        <v>28</v>
      </c>
      <c r="B26" t="s">
        <v>168</v>
      </c>
      <c r="C26">
        <v>7707790885</v>
      </c>
      <c r="D26" s="10">
        <v>1127747190152</v>
      </c>
      <c r="E26" t="s">
        <v>169</v>
      </c>
      <c r="F26" s="7">
        <v>41241</v>
      </c>
      <c r="G26">
        <f t="shared" si="1"/>
        <v>12</v>
      </c>
      <c r="H26" t="s">
        <v>44</v>
      </c>
      <c r="I26" t="str">
        <f>IF(VLOOKUP(C26,гендир!$A$3:$C$3000,3,0)=0,"",VLOOKUP(C26,гендир!$A$3:$C$3000,3,0))</f>
        <v>Частное Общество С Ограниченной Ответственностью, "КРЕДИТ ЭКСПРЕСС ГРУПП Б.В.", Свеа Инкассо Актиболаг</v>
      </c>
      <c r="J26" t="str">
        <f>IF(VLOOKUP(C26,гендир!$A$3:$C$3000,2,0)=0,"",VLOOKUP(C26,гендир!$A$3:$C$3000,2,0))</f>
        <v>Семендуев Виктор Александрович</v>
      </c>
      <c r="K26" t="s">
        <v>172</v>
      </c>
      <c r="L26">
        <v>10</v>
      </c>
      <c r="P26">
        <v>25</v>
      </c>
      <c r="Q26">
        <v>474215</v>
      </c>
      <c r="R26">
        <v>390849</v>
      </c>
      <c r="S26">
        <v>502071</v>
      </c>
      <c r="T26">
        <v>713679</v>
      </c>
      <c r="U26">
        <v>888275</v>
      </c>
      <c r="V26">
        <v>12768</v>
      </c>
      <c r="W26">
        <v>17664</v>
      </c>
      <c r="X26">
        <v>22897</v>
      </c>
      <c r="Y26">
        <v>20296</v>
      </c>
      <c r="Z26">
        <v>12655</v>
      </c>
      <c r="AA26">
        <v>12768</v>
      </c>
      <c r="AB26">
        <v>35508</v>
      </c>
      <c r="AC26">
        <v>-149088</v>
      </c>
      <c r="AD26">
        <v>106226</v>
      </c>
      <c r="AE26">
        <v>173720</v>
      </c>
      <c r="AF26">
        <v>0</v>
      </c>
      <c r="AG26">
        <v>0</v>
      </c>
      <c r="AH26">
        <v>0</v>
      </c>
      <c r="AI26">
        <v>0</v>
      </c>
      <c r="AJ26" s="2">
        <v>0</v>
      </c>
      <c r="AK26">
        <v>71864</v>
      </c>
      <c r="AL26">
        <v>58175</v>
      </c>
      <c r="AM26">
        <v>87560</v>
      </c>
      <c r="AN26">
        <v>94184</v>
      </c>
      <c r="AO26">
        <v>121904</v>
      </c>
      <c r="AP26">
        <v>0</v>
      </c>
      <c r="AQ26" s="5">
        <f t="shared" si="2"/>
        <v>1.873</v>
      </c>
      <c r="AR26">
        <v>0</v>
      </c>
      <c r="AS26" t="s">
        <v>173</v>
      </c>
      <c r="AT26" t="str">
        <f>IF(VLOOKUP(C26,old!$D$3:$AU$549,44,0)=0,"",VLOOKUP(C26,old!$D$3:$AU$549,44,0))</f>
        <v>image289</v>
      </c>
      <c r="AU26" s="3" t="s">
        <v>74</v>
      </c>
      <c r="AV26" t="str">
        <f t="shared" si="0"/>
        <v>ООО ПКО «КЭФ» зарегистрировано по адресу: 127055, Москва г, вн.тер.г. муниципальный округ Тверской, ул Бутырский Вал, д. 68/70, стр. 1, помещ. 1, комната 44. Генеральным директором является Семендуев Виктор Александрович. Рост доходов компании за 5 лет: 187,3%.</v>
      </c>
    </row>
    <row r="27" spans="1:48">
      <c r="A27">
        <v>94</v>
      </c>
      <c r="B27" t="s">
        <v>2243</v>
      </c>
      <c r="C27">
        <v>7203492939</v>
      </c>
      <c r="D27" s="10">
        <v>1197232028388</v>
      </c>
      <c r="E27" t="s">
        <v>2244</v>
      </c>
      <c r="F27" s="7">
        <v>43784</v>
      </c>
      <c r="G27">
        <f t="shared" si="1"/>
        <v>5</v>
      </c>
      <c r="H27" t="s">
        <v>73</v>
      </c>
      <c r="I27" t="str">
        <f>IF(VLOOKUP(C27,гендир!$A$3:$C$3000,3,0)=0,"",VLOOKUP(C27,гендир!$A$3:$C$3000,3,0))</f>
        <v>Аксенов Алексей Александрович</v>
      </c>
      <c r="J27" t="str">
        <f>IF(VLOOKUP(C27,гендир!$A$3:$C$3000,2,0)=0,"",VLOOKUP(C27,гендир!$A$3:$C$3000,2,0))</f>
        <v>Аксенов Алексей Александрович</v>
      </c>
      <c r="K27" t="s">
        <v>2247</v>
      </c>
      <c r="L27">
        <v>10.204000000000001</v>
      </c>
      <c r="P27">
        <v>26</v>
      </c>
      <c r="Q27">
        <v>11558</v>
      </c>
      <c r="R27">
        <v>248629</v>
      </c>
      <c r="S27">
        <v>246916</v>
      </c>
      <c r="T27">
        <v>163057</v>
      </c>
      <c r="U27">
        <v>871130</v>
      </c>
      <c r="V27">
        <v>1463</v>
      </c>
      <c r="W27">
        <v>237527</v>
      </c>
      <c r="X27">
        <v>231614</v>
      </c>
      <c r="Y27">
        <v>166991</v>
      </c>
      <c r="Z27">
        <v>772065</v>
      </c>
      <c r="AA27">
        <v>1463</v>
      </c>
      <c r="AB27">
        <v>8301</v>
      </c>
      <c r="AC27">
        <v>9832</v>
      </c>
      <c r="AD27">
        <v>-14228</v>
      </c>
      <c r="AE27">
        <v>6799</v>
      </c>
      <c r="AF27">
        <v>1</v>
      </c>
      <c r="AG27">
        <v>313</v>
      </c>
      <c r="AH27">
        <v>301</v>
      </c>
      <c r="AI27">
        <v>300</v>
      </c>
      <c r="AJ27" s="2">
        <v>300</v>
      </c>
      <c r="AK27">
        <v>6745</v>
      </c>
      <c r="AL27">
        <v>1006</v>
      </c>
      <c r="AM27">
        <v>3370</v>
      </c>
      <c r="AN27">
        <v>280455</v>
      </c>
      <c r="AO27">
        <v>598217</v>
      </c>
      <c r="AP27">
        <v>576284</v>
      </c>
      <c r="AQ27" s="5">
        <f t="shared" si="2"/>
        <v>75.37</v>
      </c>
      <c r="AR27" t="s">
        <v>52</v>
      </c>
      <c r="AS27" t="s">
        <v>2248</v>
      </c>
      <c r="AT27" t="str">
        <f>IF(VLOOKUP(C27,old!$D$3:$AU$549,44,0)=0,"",VLOOKUP(C27,old!$D$3:$AU$549,44,0))</f>
        <v>image025</v>
      </c>
      <c r="AU27" s="3">
        <v>300</v>
      </c>
      <c r="AV27" t="str">
        <f t="shared" si="0"/>
        <v>ООО «ПКО «Аскалон» зарегистрировано по адресу: 628403, Ханты-Мансийский Автономный округ - Югра, г.о. Сургут, г Сургут, ул 30 лет Победы, зд. 44А, офис 8/1. Генеральным директором является Аксенов Алексей Александрович. Рост доходов компании за 5 лет: 7537%. Рост финансовых активов компании за 5 лет: 30000%. Объем заемных средств компании на конец 2024 года: 576284 тыс. руб. ФССП присвоил Низкий уровень риска для данного ПКО.</v>
      </c>
    </row>
    <row r="28" spans="1:48">
      <c r="A28">
        <v>27</v>
      </c>
      <c r="B28" t="s">
        <v>61</v>
      </c>
      <c r="C28">
        <v>7727551797</v>
      </c>
      <c r="D28" s="10">
        <v>1057748047675</v>
      </c>
      <c r="E28" t="s">
        <v>62</v>
      </c>
      <c r="F28" s="7">
        <v>38595</v>
      </c>
      <c r="G28">
        <f t="shared" si="1"/>
        <v>19</v>
      </c>
      <c r="H28" t="s">
        <v>44</v>
      </c>
      <c r="I28" t="str">
        <f>IF(VLOOKUP(C28,гендир!$A$3:$C$3000,3,0)=0,"",VLOOKUP(C28,гендир!$A$3:$C$3000,3,0))</f>
        <v>Общество С Ограниченной Ответственностью, "АВТОМАТИЗИРОВАННЫЕ ГОЛОСОВЫЕ СИСТЕМЫ", Непубличное Акционерное Общество Профессиональная Коллекторская Организация, "ПЕРВОЕ КЛИЕНТСКОЕ БЮРО"</v>
      </c>
      <c r="J28" t="str">
        <f>IF(VLOOKUP(C28,гендир!$A$3:$C$3000,2,0)=0,"",VLOOKUP(C28,гендир!$A$3:$C$3000,2,0))</f>
        <v>Виноградов Артур Алексеевич</v>
      </c>
      <c r="K28" t="s">
        <v>65</v>
      </c>
      <c r="L28">
        <v>67600</v>
      </c>
      <c r="P28">
        <v>27</v>
      </c>
      <c r="Q28">
        <v>763278</v>
      </c>
      <c r="R28">
        <v>794354</v>
      </c>
      <c r="S28">
        <v>791529</v>
      </c>
      <c r="T28">
        <v>752563</v>
      </c>
      <c r="U28">
        <v>751828</v>
      </c>
      <c r="V28">
        <v>509133</v>
      </c>
      <c r="W28">
        <v>582015</v>
      </c>
      <c r="X28">
        <v>521744</v>
      </c>
      <c r="Y28">
        <v>426648</v>
      </c>
      <c r="Z28">
        <v>465905</v>
      </c>
      <c r="AA28">
        <v>509133</v>
      </c>
      <c r="AB28">
        <v>-32283</v>
      </c>
      <c r="AC28">
        <v>47374</v>
      </c>
      <c r="AD28">
        <v>33519</v>
      </c>
      <c r="AE28">
        <v>35693</v>
      </c>
      <c r="AF28">
        <v>316508</v>
      </c>
      <c r="AG28">
        <v>350772</v>
      </c>
      <c r="AH28">
        <v>537837</v>
      </c>
      <c r="AI28">
        <v>6380</v>
      </c>
      <c r="AJ28" s="2">
        <v>12115</v>
      </c>
      <c r="AK28">
        <v>124537</v>
      </c>
      <c r="AL28">
        <v>106926</v>
      </c>
      <c r="AM28">
        <v>103491</v>
      </c>
      <c r="AN28">
        <v>155738</v>
      </c>
      <c r="AO28">
        <v>88079</v>
      </c>
      <c r="AP28">
        <v>0</v>
      </c>
      <c r="AQ28" s="5">
        <f t="shared" si="2"/>
        <v>0.98499999999999999</v>
      </c>
      <c r="AR28" t="s">
        <v>52</v>
      </c>
      <c r="AS28" t="s">
        <v>66</v>
      </c>
      <c r="AT28" t="str">
        <f>IF(VLOOKUP(C28,old!$D$3:$AU$549,44,0)=0,"",VLOOKUP(C28,old!$D$3:$AU$549,44,0))</f>
        <v>image200</v>
      </c>
      <c r="AU28" s="3">
        <v>3.8277073565281129E-2</v>
      </c>
      <c r="AV28" t="str">
        <f t="shared" si="0"/>
        <v>ООО ПКО НСВ зарегистрировано по адресу: 108811, Москва г, км Киевское шоссе 22-й (п Московский), 6, 1. Генеральным директором является Виноградов Артур Алексеевич. Рост доходов компании за 5 лет: 98,5%. Рост финансовых активов компании за 5 лет: 3,83%. ФССП присвоил Низкий уровень риска для данного ПКО.</v>
      </c>
    </row>
    <row r="29" spans="1:48">
      <c r="A29">
        <v>34</v>
      </c>
      <c r="B29" t="s">
        <v>1649</v>
      </c>
      <c r="C29">
        <v>2225130330</v>
      </c>
      <c r="D29" s="10">
        <v>1122225006056</v>
      </c>
      <c r="E29" t="s">
        <v>1650</v>
      </c>
      <c r="F29" s="7">
        <v>45691</v>
      </c>
      <c r="G29">
        <f t="shared" si="1"/>
        <v>0</v>
      </c>
      <c r="H29" t="s">
        <v>44</v>
      </c>
      <c r="I29" t="str">
        <f>IF(VLOOKUP(C29,гендир!$A$3:$C$3000,3,0)=0,"",VLOOKUP(C29,гендир!$A$3:$C$3000,3,0))</f>
        <v>Корнилов Станислав Юрьевич</v>
      </c>
      <c r="J29" t="str">
        <f>IF(VLOOKUP(C29,гендир!$A$3:$C$3000,2,0)=0,"",VLOOKUP(C29,гендир!$A$3:$C$3000,2,0))</f>
        <v>Лукьянов Денис Владимирович</v>
      </c>
      <c r="K29" t="s">
        <v>1653</v>
      </c>
      <c r="L29">
        <v>20</v>
      </c>
      <c r="P29">
        <v>28</v>
      </c>
      <c r="Q29">
        <v>144144</v>
      </c>
      <c r="R29">
        <v>230065</v>
      </c>
      <c r="S29">
        <v>320820</v>
      </c>
      <c r="T29">
        <v>558677</v>
      </c>
      <c r="U29">
        <v>642678</v>
      </c>
      <c r="V29">
        <v>21683</v>
      </c>
      <c r="W29">
        <v>41419</v>
      </c>
      <c r="X29">
        <v>98997</v>
      </c>
      <c r="Y29">
        <v>342571</v>
      </c>
      <c r="Z29">
        <v>385166</v>
      </c>
      <c r="AA29">
        <v>21683</v>
      </c>
      <c r="AB29">
        <v>132354</v>
      </c>
      <c r="AC29">
        <v>70958</v>
      </c>
      <c r="AD29">
        <v>-68269</v>
      </c>
      <c r="AE29">
        <v>-11710</v>
      </c>
      <c r="AF29">
        <v>53836</v>
      </c>
      <c r="AG29">
        <v>48312</v>
      </c>
      <c r="AH29">
        <v>145178</v>
      </c>
      <c r="AI29">
        <v>113541</v>
      </c>
      <c r="AJ29" s="2">
        <v>125535</v>
      </c>
      <c r="AK29">
        <v>24420</v>
      </c>
      <c r="AL29">
        <v>125403</v>
      </c>
      <c r="AM29">
        <v>141779</v>
      </c>
      <c r="AN29">
        <v>49726</v>
      </c>
      <c r="AO29">
        <v>74119</v>
      </c>
      <c r="AP29">
        <v>76417</v>
      </c>
      <c r="AQ29" s="5">
        <f t="shared" si="2"/>
        <v>4.4589999999999996</v>
      </c>
      <c r="AR29" t="s">
        <v>52</v>
      </c>
      <c r="AS29" t="s">
        <v>1654</v>
      </c>
      <c r="AT29" t="str">
        <f>IF(VLOOKUP(C29,old!$D$3:$AU$549,44,0)=0,"",VLOOKUP(C29,old!$D$3:$AU$549,44,0))</f>
        <v>image153</v>
      </c>
      <c r="AU29" s="3">
        <v>2.3318039973252098</v>
      </c>
      <c r="AV29" t="str">
        <f t="shared" si="0"/>
        <v>ООО ПКО «БСВ» зарегистрировано по адресу: г. Новосибирск, ул. Добролюбова, д. 10/2, 630009. Генеральным директором является Лукьянов Денис Владимирович. Рост доходов компании за 5 лет: 445,9%. Рост финансовых активов компании за 5 лет: 233,18%. Объем заемных средств компании на конец 2024 года: 76417 тыс. руб. ФССП присвоил Низкий уровень риска для данного ПКО.</v>
      </c>
    </row>
    <row r="30" spans="1:48">
      <c r="A30">
        <v>29</v>
      </c>
      <c r="B30" t="s">
        <v>68</v>
      </c>
      <c r="C30">
        <v>7704527702</v>
      </c>
      <c r="D30" s="10">
        <v>1047796582305</v>
      </c>
      <c r="E30" t="s">
        <v>69</v>
      </c>
      <c r="F30" s="7">
        <v>38208</v>
      </c>
      <c r="G30">
        <f t="shared" si="1"/>
        <v>20</v>
      </c>
      <c r="H30" t="s">
        <v>44</v>
      </c>
      <c r="I30" t="str">
        <f>IF(VLOOKUP(C30,гендир!$A$3:$C$3000,3,0)=0,"",VLOOKUP(C30,гендир!$A$3:$C$3000,3,0))</f>
        <v/>
      </c>
      <c r="J30" t="str">
        <f>IF(VLOOKUP(C30,гендир!$A$3:$C$3000,2,0)=0,"",VLOOKUP(C30,гендир!$A$3:$C$3000,2,0))</f>
        <v>Давымока Сергей Вячеславович</v>
      </c>
      <c r="K30" t="s">
        <v>72</v>
      </c>
      <c r="L30">
        <v>773.6</v>
      </c>
      <c r="P30">
        <v>29</v>
      </c>
      <c r="Q30">
        <v>862236</v>
      </c>
      <c r="R30">
        <v>648052</v>
      </c>
      <c r="S30">
        <v>578020</v>
      </c>
      <c r="T30">
        <v>686798</v>
      </c>
      <c r="U30">
        <v>633524</v>
      </c>
      <c r="V30">
        <v>627678</v>
      </c>
      <c r="W30">
        <v>316547</v>
      </c>
      <c r="X30">
        <v>326949</v>
      </c>
      <c r="Y30">
        <v>526060</v>
      </c>
      <c r="Z30">
        <v>424217</v>
      </c>
      <c r="AA30">
        <v>627678</v>
      </c>
      <c r="AB30">
        <v>182119</v>
      </c>
      <c r="AC30">
        <v>110667</v>
      </c>
      <c r="AD30">
        <v>30277</v>
      </c>
      <c r="AE30">
        <v>139039</v>
      </c>
      <c r="AF30">
        <v>96823</v>
      </c>
      <c r="AG30">
        <v>100966</v>
      </c>
      <c r="AH30">
        <v>66399</v>
      </c>
      <c r="AI30">
        <v>539</v>
      </c>
      <c r="AJ30" s="2">
        <v>33682</v>
      </c>
      <c r="AK30">
        <v>78141</v>
      </c>
      <c r="AL30">
        <v>138344</v>
      </c>
      <c r="AM30">
        <v>79740</v>
      </c>
      <c r="AN30">
        <v>62352</v>
      </c>
      <c r="AO30">
        <v>121055</v>
      </c>
      <c r="AP30">
        <v>0</v>
      </c>
      <c r="AQ30" s="5">
        <f t="shared" si="2"/>
        <v>0.73499999999999999</v>
      </c>
      <c r="AR30" t="s">
        <v>52</v>
      </c>
      <c r="AS30" t="s">
        <v>75</v>
      </c>
      <c r="AT30" t="str">
        <f>IF(VLOOKUP(C30,old!$D$3:$AU$549,44,0)=0,"",VLOOKUP(C30,old!$D$3:$AU$549,44,0))</f>
        <v>image157</v>
      </c>
      <c r="AU30" s="3">
        <v>0.34787188994350515</v>
      </c>
      <c r="AV30" t="str">
        <f t="shared" si="0"/>
        <v>АО ПКО «ФАСП» зарегистрировано по адресу: 121151, Москва г, наб Тараса Шевченко, 23А, пом. 1Н/5. Генеральным директором является Давымока Сергей Вячеславович. Рост доходов компании за 5 лет: 73,5%. Рост финансовых активов компании за 5 лет: 34,79%. ФССП присвоил Низкий уровень риска для данного ПКО.</v>
      </c>
    </row>
    <row r="31" spans="1:48">
      <c r="A31">
        <v>546</v>
      </c>
      <c r="B31" t="s">
        <v>2760</v>
      </c>
      <c r="C31">
        <v>6168114626</v>
      </c>
      <c r="D31" s="10">
        <v>1216100018750</v>
      </c>
      <c r="E31" t="s">
        <v>2761</v>
      </c>
      <c r="F31" s="7">
        <v>44382</v>
      </c>
      <c r="G31">
        <f t="shared" si="1"/>
        <v>3</v>
      </c>
      <c r="H31" t="s">
        <v>73</v>
      </c>
      <c r="I31" t="str">
        <f>IF(VLOOKUP(C31,гендир!$A$3:$C$3000,3,0)=0,"",VLOOKUP(C31,гендир!$A$3:$C$3000,3,0))</f>
        <v>Общество С Ограниченной Ответственностью, "ФИНБРИДЖ"</v>
      </c>
      <c r="J31" t="str">
        <f>IF(VLOOKUP(C31,гендир!$A$3:$C$3000,2,0)=0,"",VLOOKUP(C31,гендир!$A$3:$C$3000,2,0))</f>
        <v>Спасенная Алена Олеговна</v>
      </c>
      <c r="K31" t="s">
        <v>2764</v>
      </c>
      <c r="L31">
        <v>10000</v>
      </c>
      <c r="P31">
        <v>30</v>
      </c>
      <c r="Q31">
        <v>0</v>
      </c>
      <c r="R31">
        <v>17357</v>
      </c>
      <c r="S31">
        <v>84780</v>
      </c>
      <c r="T31">
        <v>141693</v>
      </c>
      <c r="U31">
        <v>625885</v>
      </c>
      <c r="V31">
        <v>0</v>
      </c>
      <c r="W31">
        <v>6230</v>
      </c>
      <c r="X31">
        <v>68610</v>
      </c>
      <c r="Y31">
        <v>89958</v>
      </c>
      <c r="Z31">
        <v>369240</v>
      </c>
      <c r="AA31">
        <v>0</v>
      </c>
      <c r="AB31">
        <v>10516</v>
      </c>
      <c r="AC31">
        <v>7660</v>
      </c>
      <c r="AD31">
        <v>19432</v>
      </c>
      <c r="AE31">
        <v>25136</v>
      </c>
      <c r="AF31">
        <v>0</v>
      </c>
      <c r="AG31">
        <v>16343</v>
      </c>
      <c r="AH31">
        <v>149363</v>
      </c>
      <c r="AI31">
        <v>515934</v>
      </c>
      <c r="AJ31" s="2">
        <v>1376077</v>
      </c>
      <c r="AK31">
        <v>0</v>
      </c>
      <c r="AL31">
        <v>230</v>
      </c>
      <c r="AM31">
        <v>796</v>
      </c>
      <c r="AN31">
        <v>18713</v>
      </c>
      <c r="AO31">
        <v>15739</v>
      </c>
      <c r="AP31">
        <v>940402</v>
      </c>
      <c r="AQ31" s="5">
        <f t="shared" si="2"/>
        <v>36.06</v>
      </c>
      <c r="AS31" t="s">
        <v>2765</v>
      </c>
      <c r="AT31" t="str">
        <f>IF(VLOOKUP(C31,old!$D$3:$AU$549,44,0)=0,"",VLOOKUP(C31,old!$D$3:$AU$549,44,0))</f>
        <v/>
      </c>
      <c r="AU31" s="3">
        <v>84.199779722205221</v>
      </c>
      <c r="AV31" t="str">
        <f t="shared" si="0"/>
        <v>ООО ПКО «ЮСВ» зарегистрировано по адресу: 344091, Ростовская обл, г Ростов-на-Дону, ул Малиновского, 3, 25. Генеральным директором является Спасенная Алена Олеговна. Рост доходов компании за 5 лет: 3606%. Рост финансовых активов компании за 5 лет: 8419,98%. Объем заемных средств компании на конец 2024 года: 940402 тыс. руб.</v>
      </c>
    </row>
    <row r="32" spans="1:48">
      <c r="A32">
        <v>141</v>
      </c>
      <c r="B32" t="s">
        <v>2708</v>
      </c>
      <c r="C32">
        <v>7727465322</v>
      </c>
      <c r="D32" s="10">
        <v>1217700225148</v>
      </c>
      <c r="E32" t="s">
        <v>2709</v>
      </c>
      <c r="F32" s="7">
        <v>44328</v>
      </c>
      <c r="G32">
        <f t="shared" si="1"/>
        <v>3</v>
      </c>
      <c r="H32" t="s">
        <v>73</v>
      </c>
      <c r="I32" t="str">
        <f>IF(VLOOKUP(C32,гендир!$A$3:$C$3000,3,0)=0,"",VLOOKUP(C32,гендир!$A$3:$C$3000,3,0))</f>
        <v>Мирончик Роман Борисович, Власов Дмитрий Викторович, Москаленко Андрей Сергеевич, Мурзин Алексей Валерьевич, Пацко Олеся Александровна</v>
      </c>
      <c r="J32" t="str">
        <f>IF(VLOOKUP(C32,гендир!$A$3:$C$3000,2,0)=0,"",VLOOKUP(C32,гендир!$A$3:$C$3000,2,0))</f>
        <v>Хазиев Азат Рамилевич</v>
      </c>
      <c r="K32" t="s">
        <v>2712</v>
      </c>
      <c r="L32">
        <v>15000</v>
      </c>
      <c r="P32">
        <v>31</v>
      </c>
      <c r="Q32">
        <v>0</v>
      </c>
      <c r="R32">
        <v>4730</v>
      </c>
      <c r="S32">
        <v>84474</v>
      </c>
      <c r="T32">
        <v>147285</v>
      </c>
      <c r="U32">
        <v>615879</v>
      </c>
      <c r="V32">
        <v>0</v>
      </c>
      <c r="W32">
        <v>1141</v>
      </c>
      <c r="X32">
        <v>14358</v>
      </c>
      <c r="Y32">
        <v>82652</v>
      </c>
      <c r="Z32">
        <v>302637</v>
      </c>
      <c r="AA32">
        <v>0</v>
      </c>
      <c r="AB32">
        <v>2871</v>
      </c>
      <c r="AC32">
        <v>53227</v>
      </c>
      <c r="AD32">
        <v>10172</v>
      </c>
      <c r="AE32">
        <v>111254</v>
      </c>
      <c r="AF32">
        <v>0</v>
      </c>
      <c r="AG32">
        <v>159363</v>
      </c>
      <c r="AH32">
        <v>131388</v>
      </c>
      <c r="AI32">
        <v>360521</v>
      </c>
      <c r="AJ32" s="2">
        <v>865281</v>
      </c>
      <c r="AK32">
        <v>0</v>
      </c>
      <c r="AL32">
        <v>102</v>
      </c>
      <c r="AM32">
        <v>109</v>
      </c>
      <c r="AN32">
        <v>79836</v>
      </c>
      <c r="AO32">
        <v>97869</v>
      </c>
      <c r="AP32">
        <v>787650</v>
      </c>
      <c r="AQ32" s="5">
        <f t="shared" si="2"/>
        <v>130.20699999999999</v>
      </c>
      <c r="AR32" t="s">
        <v>165</v>
      </c>
      <c r="AS32" t="s">
        <v>2713</v>
      </c>
      <c r="AT32" t="str">
        <f>IF(VLOOKUP(C32,old!$D$3:$AU$549,44,0)=0,"",VLOOKUP(C32,old!$D$3:$AU$549,44,0))</f>
        <v>image374</v>
      </c>
      <c r="AU32" s="3">
        <v>5.4296229363152051</v>
      </c>
      <c r="AV32" t="str">
        <f t="shared" si="0"/>
        <v>ООО ПКО «Вива Коллект» зарегистрировано по адресу: 117218, Москва г, ул Кржижановского, 29, 2, Этаж 2 Помещ VIII. Генеральным директором является Хазиев Азат Рамилевич. Рост доходов компании за 5 лет: 13020,7%. Рост финансовых активов компании за 5 лет: 542,96%. Объем заемных средств компании на конец 2024 года: 787650 тыс. руб. ФССП присвоил Высокий уровень риска для данного ПКО.</v>
      </c>
    </row>
    <row r="33" spans="1:48">
      <c r="A33">
        <v>144</v>
      </c>
      <c r="B33" t="s">
        <v>3009</v>
      </c>
      <c r="C33">
        <v>9709079818</v>
      </c>
      <c r="D33" s="10">
        <v>1227700215467</v>
      </c>
      <c r="E33" t="s">
        <v>3010</v>
      </c>
      <c r="F33" s="7">
        <v>44664</v>
      </c>
      <c r="G33">
        <f t="shared" si="1"/>
        <v>3</v>
      </c>
      <c r="H33" t="s">
        <v>73</v>
      </c>
      <c r="I33" t="str">
        <f>IF(VLOOKUP(C33,гендир!$A$3:$C$3000,3,0)=0,"",VLOOKUP(C33,гендир!$A$3:$C$3000,3,0))</f>
        <v>Котов Андрей Владимирович</v>
      </c>
      <c r="J33" t="str">
        <f>IF(VLOOKUP(C33,гендир!$A$3:$C$3000,2,0)=0,"",VLOOKUP(C33,гендир!$A$3:$C$3000,2,0))</f>
        <v>Цыпруш Олег Евгеньевич</v>
      </c>
      <c r="K33" t="s">
        <v>3013</v>
      </c>
      <c r="L33">
        <v>10000</v>
      </c>
      <c r="P33">
        <v>32</v>
      </c>
      <c r="Q33">
        <v>0</v>
      </c>
      <c r="R33">
        <v>0</v>
      </c>
      <c r="S33">
        <v>24313</v>
      </c>
      <c r="T33">
        <v>110183</v>
      </c>
      <c r="U33">
        <v>606029</v>
      </c>
      <c r="V33">
        <v>0</v>
      </c>
      <c r="W33">
        <v>0</v>
      </c>
      <c r="X33">
        <v>12968</v>
      </c>
      <c r="Y33">
        <v>23819</v>
      </c>
      <c r="Z33">
        <v>61213</v>
      </c>
      <c r="AA33">
        <v>0</v>
      </c>
      <c r="AB33">
        <v>0</v>
      </c>
      <c r="AC33">
        <v>-37816</v>
      </c>
      <c r="AD33">
        <v>5755</v>
      </c>
      <c r="AE33">
        <v>472389</v>
      </c>
      <c r="AF33">
        <v>0</v>
      </c>
      <c r="AG33">
        <v>0</v>
      </c>
      <c r="AH33">
        <v>0</v>
      </c>
      <c r="AI33">
        <v>0</v>
      </c>
      <c r="AJ33" s="2">
        <v>0</v>
      </c>
      <c r="AK33">
        <v>0</v>
      </c>
      <c r="AL33">
        <v>0</v>
      </c>
      <c r="AM33">
        <v>80550</v>
      </c>
      <c r="AN33">
        <v>123241</v>
      </c>
      <c r="AO33">
        <v>823925</v>
      </c>
      <c r="AP33">
        <v>234068</v>
      </c>
      <c r="AQ33" s="5">
        <f t="shared" si="2"/>
        <v>24.925999999999998</v>
      </c>
      <c r="AR33" t="s">
        <v>52</v>
      </c>
      <c r="AS33" t="s">
        <v>3014</v>
      </c>
      <c r="AT33" t="str">
        <f>IF(VLOOKUP(C33,old!$D$3:$AU$549,44,0)=0,"",VLOOKUP(C33,old!$D$3:$AU$549,44,0))</f>
        <v>image414</v>
      </c>
      <c r="AU33" s="3" t="s">
        <v>74</v>
      </c>
      <c r="AV33" t="str">
        <f t="shared" si="0"/>
        <v>ООО ПКО «Центурион» зарегистрировано по адресу: 109004, Г.Москва, вн.тер. г. Муниципальный Округ Таганский, ул Николоямская, дом 40/22, строение 4, этаж 1, офис 115. Генеральным директором является Цыпруш Олег Евгеньевич. Рост доходов компании за 5 лет: 2492,6%. Объем заемных средств компании на конец 2024 года: 234068 тыс. руб. ФССП присвоил Низкий уровень риска для данного ПКО.</v>
      </c>
    </row>
    <row r="34" spans="1:48">
      <c r="A34">
        <v>26</v>
      </c>
      <c r="B34" t="s">
        <v>926</v>
      </c>
      <c r="C34">
        <v>7705680245</v>
      </c>
      <c r="D34" s="10">
        <v>1057747813837</v>
      </c>
      <c r="E34" t="s">
        <v>927</v>
      </c>
      <c r="F34" s="7">
        <v>38579</v>
      </c>
      <c r="G34">
        <f t="shared" si="1"/>
        <v>19</v>
      </c>
      <c r="H34" t="s">
        <v>44</v>
      </c>
      <c r="I34" t="str">
        <f>IF(VLOOKUP(C34,гендир!$A$3:$C$3000,3,0)=0,"",VLOOKUP(C34,гендир!$A$3:$C$3000,3,0))</f>
        <v>Общество С Ограниченной Ответственностью Профессиональная Коллекторская Организация, "РЕГИОНАЛЬНАЯ СЛУЖБА ВЗЫСКАНИЯ", Компания С Ограниченной Ответственностью Свеа Экономи Сайпрус Лимитед</v>
      </c>
      <c r="J34" t="str">
        <f>IF(VLOOKUP(C34,гендир!$A$3:$C$3000,2,0)=0,"",VLOOKUP(C34,гендир!$A$3:$C$3000,2,0))</f>
        <v>Мохначев Дмитрий Вячеславович</v>
      </c>
      <c r="K34" t="s">
        <v>930</v>
      </c>
      <c r="L34">
        <v>140942.639</v>
      </c>
      <c r="P34">
        <v>33</v>
      </c>
      <c r="Q34">
        <v>382354</v>
      </c>
      <c r="R34">
        <v>488458</v>
      </c>
      <c r="S34">
        <v>736047</v>
      </c>
      <c r="T34">
        <v>752672</v>
      </c>
      <c r="U34">
        <v>570424</v>
      </c>
      <c r="V34">
        <v>102589</v>
      </c>
      <c r="W34">
        <v>141204</v>
      </c>
      <c r="X34">
        <v>248067</v>
      </c>
      <c r="Y34">
        <v>398836</v>
      </c>
      <c r="Z34">
        <v>-231515</v>
      </c>
      <c r="AA34">
        <v>102589</v>
      </c>
      <c r="AB34">
        <v>241141</v>
      </c>
      <c r="AC34">
        <v>338174</v>
      </c>
      <c r="AD34">
        <v>244594</v>
      </c>
      <c r="AE34">
        <v>297977</v>
      </c>
      <c r="AF34">
        <v>209741</v>
      </c>
      <c r="AG34">
        <v>1039652</v>
      </c>
      <c r="AH34">
        <v>1203798</v>
      </c>
      <c r="AI34">
        <v>1255498</v>
      </c>
      <c r="AJ34" s="2">
        <v>1186700</v>
      </c>
      <c r="AK34">
        <v>66040</v>
      </c>
      <c r="AL34">
        <v>50814</v>
      </c>
      <c r="AM34">
        <v>61197</v>
      </c>
      <c r="AN34">
        <v>81722</v>
      </c>
      <c r="AO34">
        <v>59874</v>
      </c>
      <c r="AP34">
        <v>801048</v>
      </c>
      <c r="AQ34" s="5">
        <f t="shared" si="2"/>
        <v>1.492</v>
      </c>
      <c r="AR34" t="s">
        <v>52</v>
      </c>
      <c r="AS34" t="s">
        <v>931</v>
      </c>
      <c r="AT34" t="str">
        <f>IF(VLOOKUP(C34,old!$D$3:$AU$549,44,0)=0,"",VLOOKUP(C34,old!$D$3:$AU$549,44,0))</f>
        <v>image012</v>
      </c>
      <c r="AU34" s="3">
        <v>5.6579304952298308</v>
      </c>
      <c r="AV34" t="str">
        <f t="shared" si="0"/>
        <v>ООО ПКО «ССК» зарегистрировано по адресу: 121609, Москва г, б-р Осенний, 23, Помещ. 1 Ком. 20. Генеральным директором является Мохначев Дмитрий Вячеславович. Рост доходов компании за 5 лет: 149,2%. Рост финансовых активов компании за 5 лет: 565,79%. Объем заемных средств компании на конец 2024 года: 801048 тыс. руб. ФССП присвоил Низкий уровень риска для данного ПКО.</v>
      </c>
    </row>
    <row r="35" spans="1:48">
      <c r="A35">
        <v>15</v>
      </c>
      <c r="B35" t="s">
        <v>153</v>
      </c>
      <c r="C35">
        <v>7717528291</v>
      </c>
      <c r="D35" s="10">
        <v>1057746413922</v>
      </c>
      <c r="E35" t="s">
        <v>154</v>
      </c>
      <c r="F35" s="7">
        <v>38422</v>
      </c>
      <c r="G35">
        <f t="shared" si="1"/>
        <v>20</v>
      </c>
      <c r="H35" t="s">
        <v>44</v>
      </c>
      <c r="I35" t="str">
        <f>IF(VLOOKUP(C35,гендир!$A$3:$C$3000,3,0)=0,"",VLOOKUP(C35,гендир!$A$3:$C$3000,3,0))</f>
        <v>Курило Дарья Игоревна, Плохов Артем Валерьевич, Цацуа Давид Владимирович</v>
      </c>
      <c r="J35" t="str">
        <f>IF(VLOOKUP(C35,гендир!$A$3:$C$3000,2,0)=0,"",VLOOKUP(C35,гендир!$A$3:$C$3000,2,0))</f>
        <v>Цацуа Давид Владимирович</v>
      </c>
      <c r="K35" t="s">
        <v>157</v>
      </c>
      <c r="L35">
        <v>269039.56</v>
      </c>
      <c r="P35">
        <v>34</v>
      </c>
      <c r="Q35">
        <v>977198</v>
      </c>
      <c r="R35">
        <v>736019</v>
      </c>
      <c r="S35">
        <v>1355386</v>
      </c>
      <c r="T35">
        <v>2090358</v>
      </c>
      <c r="U35">
        <v>544338</v>
      </c>
      <c r="V35">
        <v>680230</v>
      </c>
      <c r="W35">
        <v>331274</v>
      </c>
      <c r="X35">
        <v>961053</v>
      </c>
      <c r="Y35">
        <v>1747501</v>
      </c>
      <c r="Z35">
        <v>163046</v>
      </c>
      <c r="AA35">
        <v>680230</v>
      </c>
      <c r="AB35">
        <v>12462</v>
      </c>
      <c r="AC35">
        <v>115893</v>
      </c>
      <c r="AD35">
        <v>21181</v>
      </c>
      <c r="AE35">
        <v>21353</v>
      </c>
      <c r="AF35">
        <v>28039</v>
      </c>
      <c r="AG35">
        <v>121783</v>
      </c>
      <c r="AH35">
        <v>345974</v>
      </c>
      <c r="AI35">
        <v>141439</v>
      </c>
      <c r="AJ35" s="2">
        <v>144030</v>
      </c>
      <c r="AK35">
        <v>773191</v>
      </c>
      <c r="AL35">
        <v>574963</v>
      </c>
      <c r="AM35">
        <v>367617</v>
      </c>
      <c r="AN35">
        <v>496505</v>
      </c>
      <c r="AO35">
        <v>133820</v>
      </c>
      <c r="AP35">
        <v>1607</v>
      </c>
      <c r="AQ35" s="5">
        <f t="shared" si="2"/>
        <v>0.55700000000000005</v>
      </c>
      <c r="AR35" t="s">
        <v>52</v>
      </c>
      <c r="AS35" t="s">
        <v>158</v>
      </c>
      <c r="AT35" t="str">
        <f>IF(VLOOKUP(C35,old!$D$3:$AU$549,44,0)=0,"",VLOOKUP(C35,old!$D$3:$AU$549,44,0))</f>
        <v>image083</v>
      </c>
      <c r="AU35" s="3">
        <v>5.1367737793787223</v>
      </c>
      <c r="AV35" t="str">
        <f t="shared" si="0"/>
        <v>ООО ПКО «Столичное АВД» зарегистрировано по адресу: 107564, Москва г, ул Краснобогатырская, 2, 2, 5. Генеральным директором является Цацуа Давид Владимирович. Рост доходов компании за 5 лет: 55,7%. Рост финансовых активов компании за 5 лет: 513,68%. Объем заемных средств компании на конец 2024 года: 1607 тыс. руб. ФССП присвоил Низкий уровень риска для данного ПКО.</v>
      </c>
    </row>
    <row r="36" spans="1:48">
      <c r="A36">
        <v>33</v>
      </c>
      <c r="B36" t="s">
        <v>489</v>
      </c>
      <c r="C36">
        <v>7702814010</v>
      </c>
      <c r="D36" s="10">
        <v>1137746368847</v>
      </c>
      <c r="E36" t="s">
        <v>490</v>
      </c>
      <c r="F36" s="7">
        <v>41387</v>
      </c>
      <c r="G36">
        <f t="shared" si="1"/>
        <v>12</v>
      </c>
      <c r="H36" t="s">
        <v>73</v>
      </c>
      <c r="I36" t="str">
        <f>IF(VLOOKUP(C36,гендир!$A$3:$C$3000,3,0)=0,"",VLOOKUP(C36,гендир!$A$3:$C$3000,3,0))</f>
        <v>Абдуллин Ринат Шамильевич, Нефедов Михаил Геннадьевич</v>
      </c>
      <c r="J36" t="str">
        <f>IF(VLOOKUP(C36,гендир!$A$3:$C$3000,2,0)=0,"",VLOOKUP(C36,гендир!$A$3:$C$3000,2,0))</f>
        <v>Шарпов Сергей Викторович</v>
      </c>
      <c r="K36" t="s">
        <v>486</v>
      </c>
      <c r="L36">
        <v>10000</v>
      </c>
      <c r="P36">
        <v>35</v>
      </c>
      <c r="Q36">
        <v>635395</v>
      </c>
      <c r="R36">
        <v>629795</v>
      </c>
      <c r="S36">
        <v>559685</v>
      </c>
      <c r="T36">
        <v>562623</v>
      </c>
      <c r="U36">
        <v>540031</v>
      </c>
      <c r="V36">
        <v>154566</v>
      </c>
      <c r="W36">
        <v>89404</v>
      </c>
      <c r="X36">
        <v>92973</v>
      </c>
      <c r="Y36">
        <v>112966</v>
      </c>
      <c r="Z36">
        <v>121793</v>
      </c>
      <c r="AA36">
        <v>154566</v>
      </c>
      <c r="AB36">
        <v>436893</v>
      </c>
      <c r="AC36">
        <v>384062</v>
      </c>
      <c r="AD36">
        <v>367432</v>
      </c>
      <c r="AE36">
        <v>351854</v>
      </c>
      <c r="AF36">
        <v>239263</v>
      </c>
      <c r="AG36">
        <v>275000</v>
      </c>
      <c r="AH36">
        <v>221762</v>
      </c>
      <c r="AI36">
        <v>180502</v>
      </c>
      <c r="AJ36" s="2">
        <v>9747</v>
      </c>
      <c r="AK36">
        <v>758</v>
      </c>
      <c r="AL36">
        <v>1515</v>
      </c>
      <c r="AM36">
        <v>45</v>
      </c>
      <c r="AN36">
        <v>1022</v>
      </c>
      <c r="AO36">
        <v>3844</v>
      </c>
      <c r="AP36">
        <v>0</v>
      </c>
      <c r="AQ36" s="5">
        <f t="shared" si="2"/>
        <v>0.85</v>
      </c>
      <c r="AR36" t="s">
        <v>52</v>
      </c>
      <c r="AS36" t="s">
        <v>492</v>
      </c>
      <c r="AT36" t="str">
        <f>IF(VLOOKUP(C36,old!$D$3:$AU$549,44,0)=0,"",VLOOKUP(C36,old!$D$3:$AU$549,44,0))</f>
        <v>image011</v>
      </c>
      <c r="AU36" s="3">
        <v>4.0737598375009926E-2</v>
      </c>
      <c r="AV36" t="str">
        <f t="shared" si="0"/>
        <v>ООО ПКО «АФК» зарегистрировано по адресу: 603087, Нижегородская область, г. Нижний Новгород, ш. Казанское, дом 10, корпус 3, помещение 2. Генеральным директором является Шарпов Сергей Викторович. Рост доходов компании за 5 лет: 85%. Рост финансовых активов компании за 5 лет: 4,07%. ФССП присвоил Низкий уровень риска для данного ПКО.</v>
      </c>
    </row>
    <row r="37" spans="1:48">
      <c r="A37">
        <v>40</v>
      </c>
      <c r="B37" t="s">
        <v>482</v>
      </c>
      <c r="C37">
        <v>5260410400</v>
      </c>
      <c r="D37" s="10">
        <v>1155260007209</v>
      </c>
      <c r="E37" t="s">
        <v>483</v>
      </c>
      <c r="F37" s="7">
        <v>42150</v>
      </c>
      <c r="G37">
        <f t="shared" si="1"/>
        <v>9</v>
      </c>
      <c r="H37" t="s">
        <v>73</v>
      </c>
      <c r="I37" t="str">
        <f>IF(VLOOKUP(C37,гендир!$A$3:$C$3000,3,0)=0,"",VLOOKUP(C37,гендир!$A$3:$C$3000,3,0))</f>
        <v>Нефедов Михаил Геннадьевич, Абдуллин Ринат Шамильевич</v>
      </c>
      <c r="J37" t="str">
        <f>IF(VLOOKUP(C37,гендир!$A$3:$C$3000,2,0)=0,"",VLOOKUP(C37,гендир!$A$3:$C$3000,2,0))</f>
        <v>Шарпов Сергей Викторович</v>
      </c>
      <c r="K37" t="s">
        <v>486</v>
      </c>
      <c r="L37">
        <v>10000</v>
      </c>
      <c r="P37">
        <v>36</v>
      </c>
      <c r="Q37">
        <v>365053</v>
      </c>
      <c r="R37">
        <v>427720</v>
      </c>
      <c r="S37">
        <v>383873</v>
      </c>
      <c r="T37">
        <v>401434</v>
      </c>
      <c r="U37">
        <v>501099</v>
      </c>
      <c r="V37">
        <v>117104</v>
      </c>
      <c r="W37">
        <v>125508</v>
      </c>
      <c r="X37">
        <v>65026</v>
      </c>
      <c r="Y37">
        <v>119225</v>
      </c>
      <c r="Z37">
        <v>188415</v>
      </c>
      <c r="AA37">
        <v>117104</v>
      </c>
      <c r="AB37">
        <v>243562</v>
      </c>
      <c r="AC37">
        <v>266071</v>
      </c>
      <c r="AD37">
        <v>225881</v>
      </c>
      <c r="AE37">
        <v>254445</v>
      </c>
      <c r="AF37">
        <v>113821</v>
      </c>
      <c r="AG37">
        <v>225000</v>
      </c>
      <c r="AH37">
        <v>166310</v>
      </c>
      <c r="AI37">
        <v>193164</v>
      </c>
      <c r="AJ37" s="2">
        <v>73510</v>
      </c>
      <c r="AK37">
        <v>11837</v>
      </c>
      <c r="AL37">
        <v>11785</v>
      </c>
      <c r="AM37">
        <v>10954</v>
      </c>
      <c r="AN37">
        <v>11422</v>
      </c>
      <c r="AO37">
        <v>17746</v>
      </c>
      <c r="AP37">
        <v>0</v>
      </c>
      <c r="AQ37" s="5">
        <f t="shared" si="2"/>
        <v>1.373</v>
      </c>
      <c r="AR37" t="s">
        <v>52</v>
      </c>
      <c r="AS37" t="s">
        <v>487</v>
      </c>
      <c r="AT37" t="str">
        <f>IF(VLOOKUP(C37,old!$D$3:$AU$549,44,0)=0,"",VLOOKUP(C37,old!$D$3:$AU$549,44,0))</f>
        <v>image016</v>
      </c>
      <c r="AU37" s="3">
        <v>0.64583864137549307</v>
      </c>
      <c r="AV37" t="str">
        <f t="shared" si="0"/>
        <v>ООО ПКО «СААБ» зарегистрировано по адресу: 603087, Нижегородская область, г. Нижний Новгород, ш. Казанское, дом 10, корпус 3, помещение 2. Генеральным директором является Шарпов Сергей Викторович. Рост доходов компании за 5 лет: 137,3%. Рост финансовых активов компании за 5 лет: 64,58%. ФССП присвоил Низкий уровень риска для данного ПКО.</v>
      </c>
    </row>
    <row r="38" spans="1:48">
      <c r="A38">
        <v>35</v>
      </c>
      <c r="B38" t="s">
        <v>535</v>
      </c>
      <c r="C38">
        <v>6230085345</v>
      </c>
      <c r="D38" s="10">
        <v>1146230003127</v>
      </c>
      <c r="E38" t="s">
        <v>536</v>
      </c>
      <c r="F38" s="7">
        <v>41838</v>
      </c>
      <c r="G38">
        <f t="shared" si="1"/>
        <v>10</v>
      </c>
      <c r="H38" t="s">
        <v>73</v>
      </c>
      <c r="I38" t="str">
        <f>IF(VLOOKUP(C38,гендир!$A$3:$C$3000,3,0)=0,"",VLOOKUP(C38,гендир!$A$3:$C$3000,3,0))</f>
        <v>Сазонов Сергей Владимирович</v>
      </c>
      <c r="J38" t="str">
        <f>IF(VLOOKUP(C38,гендир!$A$3:$C$3000,2,0)=0,"",VLOOKUP(C38,гендир!$A$3:$C$3000,2,0))</f>
        <v>Сазонов Сергей Владимирович</v>
      </c>
      <c r="K38" t="s">
        <v>539</v>
      </c>
      <c r="L38">
        <v>30020</v>
      </c>
      <c r="P38">
        <v>37</v>
      </c>
      <c r="Q38">
        <v>308809</v>
      </c>
      <c r="R38">
        <v>392415</v>
      </c>
      <c r="S38">
        <v>502955</v>
      </c>
      <c r="T38">
        <v>550947</v>
      </c>
      <c r="U38">
        <v>489090</v>
      </c>
      <c r="V38">
        <v>230799</v>
      </c>
      <c r="W38">
        <v>277288</v>
      </c>
      <c r="X38">
        <v>292047</v>
      </c>
      <c r="Y38">
        <v>211587</v>
      </c>
      <c r="Z38">
        <v>157694</v>
      </c>
      <c r="AA38">
        <v>230799</v>
      </c>
      <c r="AB38">
        <v>5839</v>
      </c>
      <c r="AC38">
        <v>44057</v>
      </c>
      <c r="AD38">
        <v>147361</v>
      </c>
      <c r="AE38">
        <v>112229</v>
      </c>
      <c r="AF38">
        <v>791892</v>
      </c>
      <c r="AG38">
        <v>167239</v>
      </c>
      <c r="AH38">
        <v>246793</v>
      </c>
      <c r="AI38">
        <v>286869</v>
      </c>
      <c r="AJ38" s="2">
        <v>277540</v>
      </c>
      <c r="AK38">
        <v>104429</v>
      </c>
      <c r="AL38">
        <v>199034</v>
      </c>
      <c r="AM38">
        <v>144331</v>
      </c>
      <c r="AN38">
        <v>218540</v>
      </c>
      <c r="AO38">
        <v>110614</v>
      </c>
      <c r="AP38">
        <v>220728</v>
      </c>
      <c r="AQ38" s="5">
        <f t="shared" si="2"/>
        <v>1.5840000000000001</v>
      </c>
      <c r="AR38" t="s">
        <v>45</v>
      </c>
      <c r="AS38" t="s">
        <v>540</v>
      </c>
      <c r="AT38" t="str">
        <f>IF(VLOOKUP(C38,old!$D$3:$AU$549,44,0)=0,"",VLOOKUP(C38,old!$D$3:$AU$549,44,0))</f>
        <v>image136</v>
      </c>
      <c r="AU38" s="3">
        <v>0.35047708525910098</v>
      </c>
      <c r="AV38" t="str">
        <f t="shared" si="0"/>
        <v>ООО ПКО «СпецСнаб71» зарегистрировано по адресу: 390000, Рязанская область, г.о. город Рязань, г Рязань, ул Урицкого, д. 46, д.помещ. Н 48. Генеральным директором является Сазонов Сергей Владимирович. Рост доходов компании за 5 лет: 158,4%. Рост финансовых активов компании за 5 лет: 35,05%. Объем заемных средств компании на конец 2024 года: 220728 тыс. руб. ФССП присвоил Значительный уровень риска для данного ПКО.</v>
      </c>
    </row>
    <row r="39" spans="1:48">
      <c r="A39">
        <v>23</v>
      </c>
      <c r="B39" t="s">
        <v>2668</v>
      </c>
      <c r="C39">
        <v>9702030161</v>
      </c>
      <c r="D39" s="10">
        <v>1217700089386</v>
      </c>
      <c r="E39" t="s">
        <v>2669</v>
      </c>
      <c r="F39" s="7">
        <v>44256</v>
      </c>
      <c r="G39">
        <f t="shared" si="1"/>
        <v>4</v>
      </c>
      <c r="H39" t="s">
        <v>44</v>
      </c>
      <c r="I39" t="str">
        <f>IF(VLOOKUP(C39,гендир!$A$3:$C$3000,3,0)=0,"",VLOOKUP(C39,гендир!$A$3:$C$3000,3,0))</f>
        <v>Общество С Ограниченной Ответственностью, "РЕАЛЬНЫЕ ИНВЕСТИЦИИ"</v>
      </c>
      <c r="J39" t="str">
        <f>IF(VLOOKUP(C39,гендир!$A$3:$C$3000,2,0)=0,"",VLOOKUP(C39,гендир!$A$3:$C$3000,2,0))</f>
        <v>Маршинин Денис Владимирович</v>
      </c>
      <c r="K39" t="s">
        <v>2672</v>
      </c>
      <c r="L39">
        <v>100</v>
      </c>
      <c r="P39">
        <v>38</v>
      </c>
      <c r="Q39">
        <v>0</v>
      </c>
      <c r="R39">
        <v>174839</v>
      </c>
      <c r="S39">
        <v>263772</v>
      </c>
      <c r="T39">
        <v>944874</v>
      </c>
      <c r="U39">
        <v>455341</v>
      </c>
      <c r="V39">
        <v>0</v>
      </c>
      <c r="W39">
        <v>-91556</v>
      </c>
      <c r="X39">
        <v>-160715</v>
      </c>
      <c r="Y39">
        <v>-876761</v>
      </c>
      <c r="Z39">
        <v>330891</v>
      </c>
      <c r="AA39">
        <v>0</v>
      </c>
      <c r="AB39">
        <v>53833</v>
      </c>
      <c r="AC39">
        <v>83716</v>
      </c>
      <c r="AD39">
        <v>1230</v>
      </c>
      <c r="AE39">
        <v>69259</v>
      </c>
      <c r="AF39">
        <v>0</v>
      </c>
      <c r="AG39">
        <v>105955</v>
      </c>
      <c r="AH39">
        <v>53341</v>
      </c>
      <c r="AI39">
        <v>96423</v>
      </c>
      <c r="AJ39" s="2">
        <v>76411</v>
      </c>
      <c r="AK39">
        <v>0</v>
      </c>
      <c r="AL39">
        <v>1281</v>
      </c>
      <c r="AM39">
        <v>6172</v>
      </c>
      <c r="AN39">
        <v>37432</v>
      </c>
      <c r="AO39">
        <v>6247</v>
      </c>
      <c r="AP39">
        <v>53183</v>
      </c>
      <c r="AQ39" s="5">
        <f t="shared" si="2"/>
        <v>2.6040000000000001</v>
      </c>
      <c r="AR39" t="s">
        <v>52</v>
      </c>
      <c r="AS39" t="s">
        <v>2673</v>
      </c>
      <c r="AT39" t="str">
        <f>IF(VLOOKUP(C39,old!$D$3:$AU$549,44,0)=0,"",VLOOKUP(C39,old!$D$3:$AU$549,44,0))</f>
        <v>image007</v>
      </c>
      <c r="AU39" s="3">
        <v>0.7211646453683167</v>
      </c>
      <c r="AV39" t="str">
        <f t="shared" si="0"/>
        <v>ООО ПКО «АКР» зарегистрировано по адресу: 129090, Москва г, пер Ботанический, 5, Этаж 5 Помещ. XV/Ком. 17к. Генеральным директором является Маршинин Денис Владимирович. Рост доходов компании за 5 лет: 260,4%. Рост финансовых активов компании за 5 лет: 72,12%. Объем заемных средств компании на конец 2024 года: 53183 тыс. руб. ФССП присвоил Низкий уровень риска для данного ПКО.</v>
      </c>
    </row>
    <row r="40" spans="1:48">
      <c r="A40">
        <v>85</v>
      </c>
      <c r="B40" t="s">
        <v>1319</v>
      </c>
      <c r="C40">
        <v>1831191109</v>
      </c>
      <c r="D40" s="10">
        <v>1181832017058</v>
      </c>
      <c r="E40" t="s">
        <v>1320</v>
      </c>
      <c r="F40" s="7">
        <v>43307</v>
      </c>
      <c r="G40">
        <f t="shared" si="1"/>
        <v>6</v>
      </c>
      <c r="H40" t="s">
        <v>73</v>
      </c>
      <c r="I40" t="str">
        <f>IF(VLOOKUP(C40,гендир!$A$3:$C$3000,3,0)=0,"",VLOOKUP(C40,гендир!$A$3:$C$3000,3,0))</f>
        <v>Колпаков Владислав Юрьевич, Общество С Ограниченной Ответственностью, "АГЕНТСТВО+"</v>
      </c>
      <c r="J40" t="str">
        <f>IF(VLOOKUP(C40,гендир!$A$3:$C$3000,2,0)=0,"",VLOOKUP(C40,гендир!$A$3:$C$3000,2,0))</f>
        <v>Мякишев Иван Владимирович</v>
      </c>
      <c r="K40" t="s">
        <v>1323</v>
      </c>
      <c r="L40">
        <v>10500</v>
      </c>
      <c r="P40">
        <v>39</v>
      </c>
      <c r="Q40">
        <v>270534</v>
      </c>
      <c r="R40">
        <v>658417</v>
      </c>
      <c r="S40">
        <v>201057</v>
      </c>
      <c r="T40">
        <v>175550</v>
      </c>
      <c r="U40">
        <v>443384</v>
      </c>
      <c r="V40">
        <v>209888</v>
      </c>
      <c r="W40">
        <v>405611</v>
      </c>
      <c r="X40">
        <v>69008</v>
      </c>
      <c r="Y40">
        <v>352717</v>
      </c>
      <c r="Z40">
        <v>440631</v>
      </c>
      <c r="AA40">
        <v>209888</v>
      </c>
      <c r="AB40">
        <v>284437</v>
      </c>
      <c r="AC40">
        <v>152533</v>
      </c>
      <c r="AD40">
        <v>-206080</v>
      </c>
      <c r="AE40">
        <v>-29898</v>
      </c>
      <c r="AF40">
        <v>398653</v>
      </c>
      <c r="AG40">
        <v>656911</v>
      </c>
      <c r="AH40">
        <v>491625</v>
      </c>
      <c r="AI40">
        <v>251282</v>
      </c>
      <c r="AJ40" s="2">
        <v>124421</v>
      </c>
      <c r="AK40">
        <v>21567</v>
      </c>
      <c r="AL40">
        <v>65968</v>
      </c>
      <c r="AM40">
        <v>109735</v>
      </c>
      <c r="AN40">
        <v>114211</v>
      </c>
      <c r="AO40">
        <v>164107</v>
      </c>
      <c r="AP40">
        <v>122258</v>
      </c>
      <c r="AQ40" s="5">
        <f t="shared" si="2"/>
        <v>1.639</v>
      </c>
      <c r="AR40">
        <v>0</v>
      </c>
      <c r="AS40" t="s">
        <v>1324</v>
      </c>
      <c r="AT40" t="str">
        <f>IF(VLOOKUP(C40,old!$D$3:$AU$549,44,0)=0,"",VLOOKUP(C40,old!$D$3:$AU$549,44,0))</f>
        <v>image249</v>
      </c>
      <c r="AU40" s="3">
        <v>0.31210350856509295</v>
      </c>
      <c r="AV40" t="str">
        <f t="shared" si="0"/>
        <v>ООО ПКО «СВД» зарегистрировано по адресу: 426008, Удмуртская Респ, г Ижевск, ул Пушкинская, 266, 302. Генеральным директором является Мякишев Иван Владимирович. Рост доходов компании за 5 лет: 163,9%. Рост финансовых активов компании за 5 лет: 31,21%. Объем заемных средств компании на конец 2024 года: 122258 тыс. руб.</v>
      </c>
    </row>
    <row r="41" spans="1:48">
      <c r="A41">
        <v>45</v>
      </c>
      <c r="B41" t="s">
        <v>1205</v>
      </c>
      <c r="C41">
        <v>2465304196</v>
      </c>
      <c r="D41" s="10">
        <v>1132468067621</v>
      </c>
      <c r="E41" t="s">
        <v>1206</v>
      </c>
      <c r="F41" s="7">
        <v>41620</v>
      </c>
      <c r="G41">
        <f t="shared" si="1"/>
        <v>11</v>
      </c>
      <c r="H41" t="s">
        <v>73</v>
      </c>
      <c r="I41" t="str">
        <f>IF(VLOOKUP(C41,гендир!$A$3:$C$3000,3,0)=0,"",VLOOKUP(C41,гендир!$A$3:$C$3000,3,0))</f>
        <v>Черкасов Александр Николаевич, Карпова Елена Степановна</v>
      </c>
      <c r="J41" t="str">
        <f>IF(VLOOKUP(C41,гендир!$A$3:$C$3000,2,0)=0,"",VLOOKUP(C41,гендир!$A$3:$C$3000,2,0))</f>
        <v>Черкасов Александр Николаевич</v>
      </c>
      <c r="K41" t="s">
        <v>1209</v>
      </c>
      <c r="L41">
        <v>2620</v>
      </c>
      <c r="P41">
        <v>40</v>
      </c>
      <c r="Q41">
        <v>110741</v>
      </c>
      <c r="R41">
        <v>251213</v>
      </c>
      <c r="S41">
        <v>269950</v>
      </c>
      <c r="T41">
        <v>350182</v>
      </c>
      <c r="U41">
        <v>424801</v>
      </c>
      <c r="V41">
        <v>2551</v>
      </c>
      <c r="W41">
        <v>20815</v>
      </c>
      <c r="X41">
        <v>30527</v>
      </c>
      <c r="Y41">
        <v>19705</v>
      </c>
      <c r="Z41">
        <v>91330</v>
      </c>
      <c r="AA41">
        <v>2551</v>
      </c>
      <c r="AB41">
        <v>91250</v>
      </c>
      <c r="AC41">
        <v>89833</v>
      </c>
      <c r="AD41">
        <v>131236</v>
      </c>
      <c r="AE41">
        <v>135382</v>
      </c>
      <c r="AF41">
        <v>126711</v>
      </c>
      <c r="AG41">
        <v>189140</v>
      </c>
      <c r="AH41">
        <v>169385</v>
      </c>
      <c r="AI41">
        <v>235618</v>
      </c>
      <c r="AJ41" s="2">
        <v>206249</v>
      </c>
      <c r="AK41">
        <v>12116</v>
      </c>
      <c r="AL41">
        <v>13161</v>
      </c>
      <c r="AM41">
        <v>11</v>
      </c>
      <c r="AN41">
        <v>2124</v>
      </c>
      <c r="AO41">
        <v>64337</v>
      </c>
      <c r="AP41">
        <v>0</v>
      </c>
      <c r="AQ41" s="5">
        <f t="shared" si="2"/>
        <v>3.8359999999999999</v>
      </c>
      <c r="AR41" t="s">
        <v>52</v>
      </c>
      <c r="AS41" t="s">
        <v>1210</v>
      </c>
      <c r="AT41" t="str">
        <f>IF(VLOOKUP(C41,old!$D$3:$AU$549,44,0)=0,"",VLOOKUP(C41,old!$D$3:$AU$549,44,0))</f>
        <v>image010</v>
      </c>
      <c r="AU41" s="3">
        <v>1.6277118797894421</v>
      </c>
      <c r="AV41" t="str">
        <f t="shared" si="0"/>
        <v>ООО ПКО «Долг-контроль» зарегистрировано по адресу: 660022, Красноярский край, Красноярск г, Партизана Железняка ул, дом № 18, офис 521. Генеральным директором является Черкасов Александр Николаевич. Рост доходов компании за 5 лет: 383,6%. Рост финансовых активов компании за 5 лет: 162,77%. ФССП присвоил Низкий уровень риска для данного ПКО.</v>
      </c>
    </row>
    <row r="42" spans="1:48">
      <c r="A42">
        <v>38</v>
      </c>
      <c r="B42" t="s">
        <v>146</v>
      </c>
      <c r="C42">
        <v>7704724468</v>
      </c>
      <c r="D42" s="10">
        <v>1097746191410</v>
      </c>
      <c r="E42" t="s">
        <v>147</v>
      </c>
      <c r="F42" s="7">
        <v>39906</v>
      </c>
      <c r="G42">
        <f t="shared" si="1"/>
        <v>16</v>
      </c>
      <c r="H42" t="s">
        <v>73</v>
      </c>
      <c r="I42" t="str">
        <f>IF(VLOOKUP(C42,гендир!$A$3:$C$3000,3,0)=0,"",VLOOKUP(C42,гендир!$A$3:$C$3000,3,0))</f>
        <v>Общество С Ограниченной Ответственностью, "МЭС-РАЗВИТИЕ"</v>
      </c>
      <c r="J42" t="str">
        <f>IF(VLOOKUP(C42,гендир!$A$3:$C$3000,2,0)=0,"",VLOOKUP(C42,гендир!$A$3:$C$3000,2,0))</f>
        <v>Железнов Андрей Вячеславович</v>
      </c>
      <c r="K42" t="s">
        <v>150</v>
      </c>
      <c r="L42">
        <v>1001</v>
      </c>
      <c r="P42">
        <v>41</v>
      </c>
      <c r="Q42">
        <v>230817</v>
      </c>
      <c r="R42">
        <v>229515</v>
      </c>
      <c r="S42">
        <v>278140</v>
      </c>
      <c r="T42">
        <v>428400</v>
      </c>
      <c r="U42">
        <v>419680</v>
      </c>
      <c r="V42">
        <v>6832</v>
      </c>
      <c r="W42">
        <v>3415</v>
      </c>
      <c r="X42">
        <v>10740</v>
      </c>
      <c r="Y42">
        <v>278257</v>
      </c>
      <c r="Z42">
        <v>136327</v>
      </c>
      <c r="AA42">
        <v>6832</v>
      </c>
      <c r="AB42">
        <v>69011</v>
      </c>
      <c r="AC42">
        <v>64555</v>
      </c>
      <c r="AD42">
        <v>109788</v>
      </c>
      <c r="AE42">
        <v>129021</v>
      </c>
      <c r="AF42">
        <v>78860</v>
      </c>
      <c r="AG42">
        <v>70959</v>
      </c>
      <c r="AH42">
        <v>68232</v>
      </c>
      <c r="AI42">
        <v>0</v>
      </c>
      <c r="AJ42" s="2">
        <v>30000</v>
      </c>
      <c r="AK42">
        <v>73455</v>
      </c>
      <c r="AL42">
        <v>55962</v>
      </c>
      <c r="AM42">
        <v>74618</v>
      </c>
      <c r="AN42">
        <v>106955</v>
      </c>
      <c r="AO42">
        <v>111320</v>
      </c>
      <c r="AP42">
        <v>10350</v>
      </c>
      <c r="AQ42" s="5">
        <f t="shared" si="2"/>
        <v>1.8180000000000001</v>
      </c>
      <c r="AR42" t="s">
        <v>52</v>
      </c>
      <c r="AS42" t="s">
        <v>151</v>
      </c>
      <c r="AT42" t="str">
        <f>IF(VLOOKUP(C42,old!$D$3:$AU$549,44,0)=0,"",VLOOKUP(C42,old!$D$3:$AU$549,44,0))</f>
        <v>image145</v>
      </c>
      <c r="AU42" s="3">
        <v>0.38042099923915801</v>
      </c>
      <c r="AV42" t="str">
        <f t="shared" si="0"/>
        <v>ООО «Агентство Р.О.С.долгЪ» зарегистрировано по адресу: 121069, Город Москва, ул. Поварская, дом 31/29, помещение VI, комната 3. Генеральным директором является Железнов Андрей Вячеславович. Рост доходов компании за 5 лет: 181,8%. Рост финансовых активов компании за 5 лет: 38,04%. Объем заемных средств компании на конец 2024 года: 10350 тыс. руб. ФССП присвоил Низкий уровень риска для данного ПКО.</v>
      </c>
    </row>
    <row r="43" spans="1:48">
      <c r="A43">
        <v>61</v>
      </c>
      <c r="B43" t="s">
        <v>836</v>
      </c>
      <c r="C43">
        <v>4345197098</v>
      </c>
      <c r="D43" s="10">
        <v>1074345040857</v>
      </c>
      <c r="E43" t="s">
        <v>837</v>
      </c>
      <c r="F43" s="7">
        <v>39293</v>
      </c>
      <c r="G43">
        <f t="shared" si="1"/>
        <v>17</v>
      </c>
      <c r="H43" t="s">
        <v>44</v>
      </c>
      <c r="I43" t="str">
        <f>IF(VLOOKUP(C43,гендир!$A$3:$C$3000,3,0)=0,"",VLOOKUP(C43,гендир!$A$3:$C$3000,3,0))</f>
        <v>Калыгин Сергей Олегович, Новиков Сергей Анатольевич</v>
      </c>
      <c r="J43" t="str">
        <f>IF(VLOOKUP(C43,гендир!$A$3:$C$3000,2,0)=0,"",VLOOKUP(C43,гендир!$A$3:$C$3000,2,0))</f>
        <v>Калыгин Сергей Олегович</v>
      </c>
      <c r="K43" t="s">
        <v>840</v>
      </c>
      <c r="L43">
        <v>10</v>
      </c>
      <c r="P43">
        <v>42</v>
      </c>
      <c r="Q43">
        <v>158398</v>
      </c>
      <c r="R43">
        <v>209408</v>
      </c>
      <c r="S43">
        <v>225360</v>
      </c>
      <c r="T43">
        <v>245769</v>
      </c>
      <c r="U43">
        <v>411741</v>
      </c>
      <c r="V43">
        <v>126722</v>
      </c>
      <c r="W43">
        <v>199897</v>
      </c>
      <c r="X43">
        <v>184612</v>
      </c>
      <c r="Y43">
        <v>224751</v>
      </c>
      <c r="Z43">
        <v>332500</v>
      </c>
      <c r="AA43">
        <v>126722</v>
      </c>
      <c r="AB43">
        <v>7557</v>
      </c>
      <c r="AC43">
        <v>38627</v>
      </c>
      <c r="AD43">
        <v>18396</v>
      </c>
      <c r="AE43">
        <v>30842</v>
      </c>
      <c r="AF43">
        <v>1000</v>
      </c>
      <c r="AG43">
        <v>1004</v>
      </c>
      <c r="AH43">
        <v>1004</v>
      </c>
      <c r="AI43">
        <v>1004</v>
      </c>
      <c r="AJ43" s="2">
        <v>1004</v>
      </c>
      <c r="AK43">
        <v>68938</v>
      </c>
      <c r="AL43">
        <v>83970</v>
      </c>
      <c r="AM43">
        <v>67095</v>
      </c>
      <c r="AN43">
        <v>280021</v>
      </c>
      <c r="AO43">
        <v>282519</v>
      </c>
      <c r="AP43">
        <v>244347</v>
      </c>
      <c r="AQ43" s="5">
        <f t="shared" si="2"/>
        <v>2.5990000000000002</v>
      </c>
      <c r="AR43" t="s">
        <v>52</v>
      </c>
      <c r="AS43" t="s">
        <v>841</v>
      </c>
      <c r="AT43" t="str">
        <f>IF(VLOOKUP(C43,old!$D$3:$AU$549,44,0)=0,"",VLOOKUP(C43,old!$D$3:$AU$549,44,0))</f>
        <v>image149</v>
      </c>
      <c r="AU43" s="3">
        <v>1.004</v>
      </c>
      <c r="AV43" t="str">
        <f t="shared" si="0"/>
        <v>ООО «ПКО «НБК» зарегистрировано по адресу: 610001, Кировская обл, Киров г, Красина ул, дом № 5, корпус 4. Генеральным директором является Калыгин Сергей Олегович. Рост доходов компании за 5 лет: 259,9%. Рост финансовых активов компании за 5 лет: 100,4%. Объем заемных средств компании на конец 2024 года: 244347 тыс. руб. ФССП присвоил Низкий уровень риска для данного ПКО.</v>
      </c>
    </row>
    <row r="44" spans="1:48">
      <c r="A44">
        <v>21</v>
      </c>
      <c r="B44" t="s">
        <v>629</v>
      </c>
      <c r="C44">
        <v>7735145855</v>
      </c>
      <c r="D44" s="10">
        <v>1157746706776</v>
      </c>
      <c r="E44" t="s">
        <v>630</v>
      </c>
      <c r="F44" s="7">
        <v>42216</v>
      </c>
      <c r="G44">
        <f t="shared" si="1"/>
        <v>9</v>
      </c>
      <c r="H44" t="s">
        <v>73</v>
      </c>
      <c r="I44" t="str">
        <f>IF(VLOOKUP(C44,гендир!$A$3:$C$3000,3,0)=0,"",VLOOKUP(C44,гендир!$A$3:$C$3000,3,0))</f>
        <v>Курышева Виктория Николаевна</v>
      </c>
      <c r="J44" t="str">
        <f>IF(VLOOKUP(C44,гендир!$A$3:$C$3000,2,0)=0,"",VLOOKUP(C44,гендир!$A$3:$C$3000,2,0))</f>
        <v>Кожевников Антон Алексеевич</v>
      </c>
      <c r="K44" t="s">
        <v>633</v>
      </c>
      <c r="L44">
        <v>10</v>
      </c>
      <c r="P44">
        <v>43</v>
      </c>
      <c r="Q44">
        <v>142343</v>
      </c>
      <c r="R44">
        <v>98300</v>
      </c>
      <c r="S44">
        <v>862798</v>
      </c>
      <c r="T44">
        <v>1148409</v>
      </c>
      <c r="U44">
        <v>410172</v>
      </c>
      <c r="V44">
        <v>142793</v>
      </c>
      <c r="W44">
        <v>96877</v>
      </c>
      <c r="X44">
        <v>852545</v>
      </c>
      <c r="Y44">
        <v>1144994</v>
      </c>
      <c r="Z44">
        <v>398387</v>
      </c>
      <c r="AA44">
        <v>142793</v>
      </c>
      <c r="AB44">
        <v>677</v>
      </c>
      <c r="AC44">
        <v>6541</v>
      </c>
      <c r="AD44">
        <v>2468</v>
      </c>
      <c r="AE44">
        <v>2097</v>
      </c>
      <c r="AF44">
        <v>0</v>
      </c>
      <c r="AG44">
        <v>35840</v>
      </c>
      <c r="AH44">
        <v>42659</v>
      </c>
      <c r="AI44">
        <v>45929</v>
      </c>
      <c r="AJ44" s="2">
        <v>61692</v>
      </c>
      <c r="AK44">
        <v>31948</v>
      </c>
      <c r="AL44">
        <v>0</v>
      </c>
      <c r="AM44">
        <v>7949</v>
      </c>
      <c r="AN44">
        <v>4201</v>
      </c>
      <c r="AO44">
        <v>6646</v>
      </c>
      <c r="AP44">
        <v>4310</v>
      </c>
      <c r="AQ44" s="5">
        <f t="shared" si="2"/>
        <v>2.8820000000000001</v>
      </c>
      <c r="AR44" t="s">
        <v>52</v>
      </c>
      <c r="AS44" t="s">
        <v>634</v>
      </c>
      <c r="AT44" t="str">
        <f>IF(VLOOKUP(C44,old!$D$3:$AU$549,44,0)=0,"",VLOOKUP(C44,old!$D$3:$AU$549,44,0))</f>
        <v>image107</v>
      </c>
      <c r="AU44" s="3">
        <v>1.7213169642857142</v>
      </c>
      <c r="AV44" t="str">
        <f t="shared" si="0"/>
        <v>ООО ПКО «АВРОРА Консалт» зарегистрировано по адресу: 124482, Москва г, Зеленоград г, Савёлкинский проезд, дом 4, помещение XXI, комната 4, офис 4е. Генеральным директором является Кожевников Антон Алексеевич. Рост доходов компании за 5 лет: 288,2%. Рост финансовых активов компании за 5 лет: 172,13%. Объем заемных средств компании на конец 2024 года: 4310 тыс. руб. ФССП присвоил Низкий уровень риска для данного ПКО.</v>
      </c>
    </row>
    <row r="45" spans="1:48">
      <c r="A45">
        <v>48</v>
      </c>
      <c r="B45" t="s">
        <v>1958</v>
      </c>
      <c r="C45">
        <v>9705138572</v>
      </c>
      <c r="D45" s="10">
        <v>1197746655468</v>
      </c>
      <c r="E45" t="s">
        <v>1959</v>
      </c>
      <c r="F45" s="7">
        <v>43780</v>
      </c>
      <c r="G45">
        <f t="shared" si="1"/>
        <v>5</v>
      </c>
      <c r="H45" t="s">
        <v>73</v>
      </c>
      <c r="I45" t="str">
        <f>IF(VLOOKUP(C45,гендир!$A$3:$C$3000,3,0)=0,"",VLOOKUP(C45,гендир!$A$3:$C$3000,3,0))</f>
        <v>Трани Винченцо</v>
      </c>
      <c r="J45" t="str">
        <f>IF(VLOOKUP(C45,гендир!$A$3:$C$3000,2,0)=0,"",VLOOKUP(C45,гендир!$A$3:$C$3000,2,0))</f>
        <v>Базюкин Дмитрий Валериевич</v>
      </c>
      <c r="K45" t="s">
        <v>1962</v>
      </c>
      <c r="L45">
        <v>10</v>
      </c>
      <c r="P45">
        <v>44</v>
      </c>
      <c r="Q45">
        <v>50342</v>
      </c>
      <c r="R45">
        <v>132252</v>
      </c>
      <c r="S45">
        <v>195257</v>
      </c>
      <c r="T45">
        <v>308943</v>
      </c>
      <c r="U45">
        <v>406543</v>
      </c>
      <c r="V45">
        <v>1206</v>
      </c>
      <c r="W45">
        <v>11549</v>
      </c>
      <c r="X45">
        <v>3684</v>
      </c>
      <c r="Y45">
        <v>8012</v>
      </c>
      <c r="Z45">
        <v>9359</v>
      </c>
      <c r="AA45">
        <v>1206</v>
      </c>
      <c r="AB45">
        <v>8085</v>
      </c>
      <c r="AC45">
        <v>9174</v>
      </c>
      <c r="AD45">
        <v>33356</v>
      </c>
      <c r="AE45">
        <v>31050</v>
      </c>
      <c r="AF45">
        <v>49</v>
      </c>
      <c r="AG45">
        <v>49</v>
      </c>
      <c r="AH45">
        <v>32356</v>
      </c>
      <c r="AI45">
        <v>83720</v>
      </c>
      <c r="AJ45" s="2">
        <v>88503</v>
      </c>
      <c r="AK45">
        <v>10534</v>
      </c>
      <c r="AL45">
        <v>17999</v>
      </c>
      <c r="AM45">
        <v>22726</v>
      </c>
      <c r="AN45">
        <v>31205</v>
      </c>
      <c r="AO45">
        <v>52387</v>
      </c>
      <c r="AP45">
        <v>64185</v>
      </c>
      <c r="AQ45" s="5">
        <f t="shared" si="2"/>
        <v>8.0760000000000005</v>
      </c>
      <c r="AR45" t="s">
        <v>52</v>
      </c>
      <c r="AS45" t="s">
        <v>1963</v>
      </c>
      <c r="AT45" t="str">
        <f>IF(VLOOKUP(C45,old!$D$3:$AU$549,44,0)=0,"",VLOOKUP(C45,old!$D$3:$AU$549,44,0))</f>
        <v>image216</v>
      </c>
      <c r="AU45" s="3">
        <v>1806.1836734693877</v>
      </c>
      <c r="AV45" t="str">
        <f t="shared" si="0"/>
        <v>ООО ПКО «РБР» зарегистрировано по адресу: 107023, Москва г, вн.тер.г. муниципальный округ Преображенское, ул Электрозаводская, д. 24, стр. 1, этаж 4, ком. 401. Генеральным директором является Базюкин Дмитрий Валериевич. Рост доходов компании за 5 лет: 807,6%. Рост финансовых активов компании за 5 лет: 180618,37%. Объем заемных средств компании на конец 2024 года: 64185 тыс. руб. ФССП присвоил Низкий уровень риска для данного ПКО.</v>
      </c>
    </row>
    <row r="46" spans="1:48">
      <c r="A46">
        <v>139</v>
      </c>
      <c r="B46" t="s">
        <v>2951</v>
      </c>
      <c r="C46">
        <v>3123478956</v>
      </c>
      <c r="D46" s="10">
        <v>1213100005359</v>
      </c>
      <c r="E46" t="s">
        <v>2952</v>
      </c>
      <c r="F46" s="7">
        <v>44298</v>
      </c>
      <c r="G46">
        <f t="shared" si="1"/>
        <v>4</v>
      </c>
      <c r="H46" t="s">
        <v>73</v>
      </c>
      <c r="I46" t="str">
        <f>IF(VLOOKUP(C46,гендир!$A$3:$C$3000,3,0)=0,"",VLOOKUP(C46,гендир!$A$3:$C$3000,3,0))</f>
        <v>Общество С Ограниченной Ответственностью Профессиональная Коллекторская Организация, "АЙДИ КОЛЛЕКТ"</v>
      </c>
      <c r="J46" t="str">
        <f>IF(VLOOKUP(C46,гендир!$A$3:$C$3000,2,0)=0,"",VLOOKUP(C46,гендир!$A$3:$C$3000,2,0))</f>
        <v>Венедиктов Олег Вениаминович</v>
      </c>
      <c r="K46" t="s">
        <v>2955</v>
      </c>
      <c r="L46">
        <v>10000</v>
      </c>
      <c r="P46">
        <v>45</v>
      </c>
      <c r="Q46">
        <v>0</v>
      </c>
      <c r="R46">
        <v>0</v>
      </c>
      <c r="S46">
        <v>0</v>
      </c>
      <c r="T46">
        <v>87829</v>
      </c>
      <c r="U46">
        <v>358886</v>
      </c>
      <c r="V46">
        <v>0</v>
      </c>
      <c r="W46">
        <v>181</v>
      </c>
      <c r="X46">
        <v>106</v>
      </c>
      <c r="Y46">
        <v>21457</v>
      </c>
      <c r="Z46">
        <v>237166</v>
      </c>
      <c r="AA46">
        <v>0</v>
      </c>
      <c r="AB46">
        <v>-99</v>
      </c>
      <c r="AC46">
        <v>165</v>
      </c>
      <c r="AD46">
        <v>49191</v>
      </c>
      <c r="AE46">
        <v>11127</v>
      </c>
      <c r="AF46">
        <v>0</v>
      </c>
      <c r="AG46">
        <v>9000</v>
      </c>
      <c r="AH46">
        <v>0</v>
      </c>
      <c r="AI46">
        <v>131911</v>
      </c>
      <c r="AJ46" s="2">
        <v>126688</v>
      </c>
      <c r="AK46">
        <v>0</v>
      </c>
      <c r="AL46">
        <v>130</v>
      </c>
      <c r="AM46">
        <v>40</v>
      </c>
      <c r="AN46">
        <v>2455</v>
      </c>
      <c r="AO46">
        <v>17561</v>
      </c>
      <c r="AP46">
        <v>44475</v>
      </c>
      <c r="AQ46" s="5">
        <f t="shared" si="2"/>
        <v>4.0860000000000003</v>
      </c>
      <c r="AR46" t="s">
        <v>52</v>
      </c>
      <c r="AS46" t="s">
        <v>2956</v>
      </c>
      <c r="AT46" t="str">
        <f>IF(VLOOKUP(C46,old!$D$3:$AU$549,44,0)=0,"",VLOOKUP(C46,old!$D$3:$AU$549,44,0))</f>
        <v>image405</v>
      </c>
      <c r="AU46" s="3">
        <v>14.076444444444444</v>
      </c>
      <c r="AV46" t="str">
        <f t="shared" si="0"/>
        <v>ООО «Финансовые системы» зарегистрировано по адресу: г. Белгород, Народный б-р, д. 79, ОФИС 526А, 308009. Генеральным директором является Венедиктов Олег Вениаминович. Рост доходов компании за 5 лет: 408,6%. Рост финансовых активов компании за 5 лет: 1407,64%. Объем заемных средств компании на конец 2024 года: 44475 тыс. руб. ФССП присвоил Низкий уровень риска для данного ПКО.</v>
      </c>
    </row>
    <row r="47" spans="1:48">
      <c r="A47">
        <v>57</v>
      </c>
      <c r="B47" t="s">
        <v>1299</v>
      </c>
      <c r="C47">
        <v>7734387354</v>
      </c>
      <c r="D47" s="10">
        <v>1167746657033</v>
      </c>
      <c r="E47" t="s">
        <v>1300</v>
      </c>
      <c r="F47" s="7">
        <v>42564</v>
      </c>
      <c r="G47">
        <f t="shared" si="1"/>
        <v>8</v>
      </c>
      <c r="H47" t="s">
        <v>73</v>
      </c>
      <c r="I47" t="str">
        <f>IF(VLOOKUP(C47,гендир!$A$3:$C$3000,3,0)=0,"",VLOOKUP(C47,гендир!$A$3:$C$3000,3,0))</f>
        <v>Киушкина Наталья Вадимовна, Иваночкин Илья Борисович, Максакова Анна Игоревна, Мягкова Ольга Викторовна, Манернова Светлана Олеговна, Князев Александр Юрьевич, Миронова Татьяна Алексеевна, Костина Алла Владимировна, Цветков Алексей Владимирович</v>
      </c>
      <c r="J47" t="str">
        <f>IF(VLOOKUP(C47,гендир!$A$3:$C$3000,2,0)=0,"",VLOOKUP(C47,гендир!$A$3:$C$3000,2,0))</f>
        <v>Иваночкин Илья Борисович</v>
      </c>
      <c r="K47" t="s">
        <v>1303</v>
      </c>
      <c r="L47">
        <v>5500</v>
      </c>
      <c r="P47">
        <v>46</v>
      </c>
      <c r="Q47">
        <v>196876</v>
      </c>
      <c r="R47">
        <v>229833</v>
      </c>
      <c r="S47">
        <v>192329</v>
      </c>
      <c r="T47">
        <v>254123</v>
      </c>
      <c r="U47">
        <v>343700</v>
      </c>
      <c r="V47">
        <v>103625</v>
      </c>
      <c r="W47">
        <v>135319</v>
      </c>
      <c r="X47">
        <v>121756</v>
      </c>
      <c r="Y47">
        <v>169299</v>
      </c>
      <c r="Z47">
        <v>197818</v>
      </c>
      <c r="AA47">
        <v>103625</v>
      </c>
      <c r="AB47">
        <v>67444</v>
      </c>
      <c r="AC47">
        <v>59558</v>
      </c>
      <c r="AD47">
        <v>75878</v>
      </c>
      <c r="AE47">
        <v>136419</v>
      </c>
      <c r="AF47">
        <v>355977</v>
      </c>
      <c r="AG47">
        <v>220977</v>
      </c>
      <c r="AH47">
        <v>157003</v>
      </c>
      <c r="AI47">
        <v>111811</v>
      </c>
      <c r="AJ47" s="2">
        <v>254106</v>
      </c>
      <c r="AK47">
        <v>152404</v>
      </c>
      <c r="AL47">
        <v>408287</v>
      </c>
      <c r="AM47">
        <v>466886</v>
      </c>
      <c r="AN47">
        <v>610282</v>
      </c>
      <c r="AO47">
        <v>579876</v>
      </c>
      <c r="AP47">
        <v>15917</v>
      </c>
      <c r="AQ47" s="5">
        <f t="shared" si="2"/>
        <v>1.746</v>
      </c>
      <c r="AR47" t="s">
        <v>52</v>
      </c>
      <c r="AS47" t="s">
        <v>1304</v>
      </c>
      <c r="AT47" t="str">
        <f>IF(VLOOKUP(C47,old!$D$3:$AU$549,44,0)=0,"",VLOOKUP(C47,old!$D$3:$AU$549,44,0))</f>
        <v>image108</v>
      </c>
      <c r="AU47" s="3">
        <v>0.71382701691401407</v>
      </c>
      <c r="AV47" t="str">
        <f t="shared" si="0"/>
        <v>ООО ПКО «Нэйва» зарегистрировано по адресу: 117218, Москва г, ул Кржижановского, 15, 5, 402. Генеральным директором является Иваночкин Илья Борисович. Рост доходов компании за 5 лет: 174,6%. Рост финансовых активов компании за 5 лет: 71,38%. Объем заемных средств компании на конец 2024 года: 15917 тыс. руб. ФССП присвоил Низкий уровень риска для данного ПКО.</v>
      </c>
    </row>
    <row r="48" spans="1:48">
      <c r="A48">
        <v>42</v>
      </c>
      <c r="B48" t="s">
        <v>182</v>
      </c>
      <c r="C48">
        <v>7716764909</v>
      </c>
      <c r="D48" s="10">
        <v>1147746052475</v>
      </c>
      <c r="E48" t="s">
        <v>183</v>
      </c>
      <c r="F48" s="7">
        <v>41667</v>
      </c>
      <c r="G48">
        <f t="shared" si="1"/>
        <v>11</v>
      </c>
      <c r="H48" t="s">
        <v>44</v>
      </c>
      <c r="I48" t="str">
        <f>IF(VLOOKUP(C48,гендир!$A$3:$C$3000,3,0)=0,"",VLOOKUP(C48,гендир!$A$3:$C$3000,3,0))</f>
        <v>Архипов Павел Сергеевич, Арсентьев Евгений Валерьевич, Чернышов Дмитрий Сергеевич</v>
      </c>
      <c r="J48" t="str">
        <f>IF(VLOOKUP(C48,гендир!$A$3:$C$3000,2,0)=0,"",VLOOKUP(C48,гендир!$A$3:$C$3000,2,0))</f>
        <v>Чернышов Дмитрий Сергеевич</v>
      </c>
      <c r="K48" t="s">
        <v>186</v>
      </c>
      <c r="L48">
        <v>10723.46</v>
      </c>
      <c r="P48">
        <v>47</v>
      </c>
      <c r="Q48">
        <v>195184</v>
      </c>
      <c r="R48">
        <v>229247</v>
      </c>
      <c r="S48">
        <v>297123</v>
      </c>
      <c r="T48">
        <v>371405</v>
      </c>
      <c r="U48">
        <v>340587</v>
      </c>
      <c r="V48">
        <v>124366</v>
      </c>
      <c r="W48">
        <v>140440</v>
      </c>
      <c r="X48">
        <v>185181</v>
      </c>
      <c r="Y48">
        <v>247265</v>
      </c>
      <c r="Z48">
        <v>215366</v>
      </c>
      <c r="AA48">
        <v>124366</v>
      </c>
      <c r="AB48">
        <v>1732</v>
      </c>
      <c r="AC48">
        <v>14963</v>
      </c>
      <c r="AD48">
        <v>18846</v>
      </c>
      <c r="AE48">
        <v>11007</v>
      </c>
      <c r="AF48">
        <v>155</v>
      </c>
      <c r="AG48">
        <v>0</v>
      </c>
      <c r="AH48">
        <v>0</v>
      </c>
      <c r="AI48">
        <v>0</v>
      </c>
      <c r="AJ48" s="2">
        <v>0</v>
      </c>
      <c r="AK48">
        <v>22573</v>
      </c>
      <c r="AL48">
        <v>24700</v>
      </c>
      <c r="AM48">
        <v>41268</v>
      </c>
      <c r="AN48">
        <v>57975</v>
      </c>
      <c r="AO48">
        <v>21934</v>
      </c>
      <c r="AP48">
        <v>0</v>
      </c>
      <c r="AQ48" s="5">
        <f t="shared" si="2"/>
        <v>1.7450000000000001</v>
      </c>
      <c r="AR48">
        <v>0</v>
      </c>
      <c r="AS48" t="s">
        <v>187</v>
      </c>
      <c r="AT48" t="str">
        <f>IF(VLOOKUP(C48,old!$D$3:$AU$549,44,0)=0,"",VLOOKUP(C48,old!$D$3:$AU$549,44,0))</f>
        <v>image217</v>
      </c>
      <c r="AU48" s="3">
        <v>0</v>
      </c>
      <c r="AV48" t="str">
        <f t="shared" si="0"/>
        <v>ООО ПКО «ЭВЕРЕСТ» зарегистрировано по адресу: 109147, Москва г, ул Марксистская, 34, 8. Генеральным директором является Чернышов Дмитрий Сергеевич. Рост доходов компании за 5 лет: 174,5%.</v>
      </c>
    </row>
    <row r="49" spans="1:48">
      <c r="A49">
        <v>50</v>
      </c>
      <c r="B49" t="s">
        <v>2417</v>
      </c>
      <c r="C49">
        <v>6685168732</v>
      </c>
      <c r="D49" s="10">
        <v>1196658076196</v>
      </c>
      <c r="E49" t="s">
        <v>2418</v>
      </c>
      <c r="F49" s="7">
        <v>43777</v>
      </c>
      <c r="G49">
        <f t="shared" si="1"/>
        <v>5</v>
      </c>
      <c r="H49" t="s">
        <v>73</v>
      </c>
      <c r="I49" t="str">
        <f>IF(VLOOKUP(C49,гендир!$A$3:$C$3000,3,0)=0,"",VLOOKUP(C49,гендир!$A$3:$C$3000,3,0))</f>
        <v>Акционерное Общество Банк Синара</v>
      </c>
      <c r="J49" t="str">
        <f>IF(VLOOKUP(C49,гендир!$A$3:$C$3000,2,0)=0,"",VLOOKUP(C49,гендир!$A$3:$C$3000,2,0))</f>
        <v>Кисляков Алексей Владимирович</v>
      </c>
      <c r="K49" t="s">
        <v>2421</v>
      </c>
      <c r="L49">
        <v>319000</v>
      </c>
      <c r="P49">
        <v>48</v>
      </c>
      <c r="Q49">
        <v>43</v>
      </c>
      <c r="R49">
        <v>290321</v>
      </c>
      <c r="S49">
        <v>362230</v>
      </c>
      <c r="T49">
        <v>425762</v>
      </c>
      <c r="U49">
        <v>337579</v>
      </c>
      <c r="V49">
        <v>529</v>
      </c>
      <c r="W49">
        <v>1173</v>
      </c>
      <c r="X49">
        <v>5353</v>
      </c>
      <c r="Y49">
        <v>40904</v>
      </c>
      <c r="Z49">
        <v>78624</v>
      </c>
      <c r="AA49">
        <v>529</v>
      </c>
      <c r="AB49">
        <v>-20412</v>
      </c>
      <c r="AC49">
        <v>32400</v>
      </c>
      <c r="AD49">
        <v>100818</v>
      </c>
      <c r="AE49">
        <v>32985</v>
      </c>
      <c r="AF49">
        <v>0</v>
      </c>
      <c r="AG49">
        <v>2636</v>
      </c>
      <c r="AH49">
        <v>7626</v>
      </c>
      <c r="AI49">
        <v>7808</v>
      </c>
      <c r="AJ49" s="2">
        <v>36840</v>
      </c>
      <c r="AK49">
        <v>862</v>
      </c>
      <c r="AL49">
        <v>3966</v>
      </c>
      <c r="AM49">
        <v>280</v>
      </c>
      <c r="AN49">
        <v>41063</v>
      </c>
      <c r="AO49">
        <v>74132</v>
      </c>
      <c r="AP49">
        <v>0</v>
      </c>
      <c r="AQ49" s="5">
        <f t="shared" si="2"/>
        <v>7850.674</v>
      </c>
      <c r="AR49" t="s">
        <v>52</v>
      </c>
      <c r="AS49" t="s">
        <v>2422</v>
      </c>
      <c r="AT49" t="str">
        <f>IF(VLOOKUP(C49,old!$D$3:$AU$549,44,0)=0,"",VLOOKUP(C49,old!$D$3:$AU$549,44,0))</f>
        <v>image336</v>
      </c>
      <c r="AU49" s="3">
        <v>13.975720789074355</v>
      </c>
      <c r="AV49" t="str">
        <f t="shared" si="0"/>
        <v>ООО  «ПКО «Синара партнер» зарегистрировано по адресу: 620026, Свердловская обл, г Екатеринбург, ул Куйбышева, стр. 58, офис 203. Генеральным директором является Кисляков Алексей Владимирович. Рост доходов компании за 5 лет: 785067,4%. Рост финансовых активов компании за 5 лет: 1397,57%. ФССП присвоил Низкий уровень риска для данного ПКО.</v>
      </c>
    </row>
    <row r="50" spans="1:48">
      <c r="A50">
        <v>66</v>
      </c>
      <c r="B50" t="s">
        <v>972</v>
      </c>
      <c r="C50">
        <v>7716859501</v>
      </c>
      <c r="D50" s="10">
        <v>1177746530158</v>
      </c>
      <c r="E50" t="s">
        <v>973</v>
      </c>
      <c r="F50" s="7">
        <v>42885</v>
      </c>
      <c r="G50">
        <f t="shared" si="1"/>
        <v>7</v>
      </c>
      <c r="H50" t="s">
        <v>44</v>
      </c>
      <c r="I50" t="str">
        <f>IF(VLOOKUP(C50,гендир!$A$3:$C$3000,3,0)=0,"",VLOOKUP(C50,гендир!$A$3:$C$3000,3,0))</f>
        <v>Тилежинский Константин Вячеславович, Зудин Сергей Андреевич, Шведкова Ольга Владимировна</v>
      </c>
      <c r="J50" t="str">
        <f>IF(VLOOKUP(C50,гендир!$A$3:$C$3000,2,0)=0,"",VLOOKUP(C50,гендир!$A$3:$C$3000,2,0))</f>
        <v>Зудин Сергей Андреевич</v>
      </c>
      <c r="K50" t="s">
        <v>976</v>
      </c>
      <c r="L50">
        <v>10.1</v>
      </c>
      <c r="P50">
        <v>49</v>
      </c>
      <c r="Q50">
        <v>247721</v>
      </c>
      <c r="R50">
        <v>88564</v>
      </c>
      <c r="S50">
        <v>135160</v>
      </c>
      <c r="T50">
        <v>217653</v>
      </c>
      <c r="U50">
        <v>320403</v>
      </c>
      <c r="V50">
        <v>233679</v>
      </c>
      <c r="W50">
        <v>81034</v>
      </c>
      <c r="X50">
        <v>118912</v>
      </c>
      <c r="Y50">
        <v>154218</v>
      </c>
      <c r="Z50">
        <v>254769</v>
      </c>
      <c r="AA50">
        <v>233679</v>
      </c>
      <c r="AB50">
        <v>6303</v>
      </c>
      <c r="AC50">
        <v>10792</v>
      </c>
      <c r="AD50">
        <v>50617</v>
      </c>
      <c r="AE50">
        <v>42668</v>
      </c>
      <c r="AF50">
        <v>14918</v>
      </c>
      <c r="AG50">
        <v>0</v>
      </c>
      <c r="AH50">
        <v>0</v>
      </c>
      <c r="AI50">
        <v>0</v>
      </c>
      <c r="AJ50" s="2">
        <v>22</v>
      </c>
      <c r="AK50">
        <v>42298</v>
      </c>
      <c r="AL50">
        <v>56384</v>
      </c>
      <c r="AM50">
        <v>58324</v>
      </c>
      <c r="AN50">
        <v>56497</v>
      </c>
      <c r="AO50">
        <v>108682</v>
      </c>
      <c r="AP50">
        <v>37534</v>
      </c>
      <c r="AQ50" s="5">
        <f t="shared" si="2"/>
        <v>1.2929999999999999</v>
      </c>
      <c r="AR50" t="s">
        <v>52</v>
      </c>
      <c r="AS50" t="s">
        <v>977</v>
      </c>
      <c r="AT50" t="str">
        <f>IF(VLOOKUP(C50,old!$D$3:$AU$549,44,0)=0,"",VLOOKUP(C50,old!$D$3:$AU$549,44,0))</f>
        <v>image167</v>
      </c>
      <c r="AU50" s="3">
        <v>1.474728515886848E-3</v>
      </c>
      <c r="AV50" t="str">
        <f t="shared" si="0"/>
        <v>ООО ПКО «АЛЬФА» зарегистрировано по адресу: 129346, Город Москва, вн.тер. г. Муниципальный Округ Лосиноостровский, ул Изумрудная, дом 18, этаж 5, ПОМЕЩ.XIII, комната 20, ОФИС 5Р. Генеральным директором является Зудин Сергей Андреевич. Рост доходов компании за 5 лет: 129,3%. Рост финансовых активов компании за 5 лет: 0,15%. Объем заемных средств компании на конец 2024 года: 37534 тыс. руб. ФССП присвоил Низкий уровень риска для данного ПКО.</v>
      </c>
    </row>
    <row r="51" spans="1:48">
      <c r="A51">
        <v>473</v>
      </c>
      <c r="B51" t="s">
        <v>3475</v>
      </c>
      <c r="C51">
        <v>6311196251</v>
      </c>
      <c r="D51" s="10">
        <v>1236300017546</v>
      </c>
      <c r="E51" t="s">
        <v>3476</v>
      </c>
      <c r="F51" s="7">
        <v>45104</v>
      </c>
      <c r="G51">
        <f t="shared" si="1"/>
        <v>1</v>
      </c>
      <c r="H51" t="s">
        <v>73</v>
      </c>
      <c r="I51" t="str">
        <f>IF(VLOOKUP(C51,гендир!$A$3:$C$3000,3,0)=0,"",VLOOKUP(C51,гендир!$A$3:$C$3000,3,0))</f>
        <v>Бэр Ирина Павловна</v>
      </c>
      <c r="J51" t="str">
        <f>IF(VLOOKUP(C51,гендир!$A$3:$C$3000,2,0)=0,"",VLOOKUP(C51,гендир!$A$3:$C$3000,2,0))</f>
        <v>Бэр Ирина Павловна</v>
      </c>
      <c r="K51" t="s">
        <v>3479</v>
      </c>
      <c r="L51">
        <v>10</v>
      </c>
      <c r="P51">
        <v>50</v>
      </c>
      <c r="Q51">
        <v>0</v>
      </c>
      <c r="R51">
        <v>0</v>
      </c>
      <c r="S51">
        <v>0</v>
      </c>
      <c r="T51">
        <v>1</v>
      </c>
      <c r="U51">
        <v>317450</v>
      </c>
      <c r="V51">
        <v>0</v>
      </c>
      <c r="W51">
        <v>0</v>
      </c>
      <c r="X51">
        <v>0</v>
      </c>
      <c r="Y51">
        <v>106</v>
      </c>
      <c r="Z51">
        <v>2081</v>
      </c>
      <c r="AA51">
        <v>0</v>
      </c>
      <c r="AB51">
        <v>0</v>
      </c>
      <c r="AC51">
        <v>0</v>
      </c>
      <c r="AD51">
        <v>-486</v>
      </c>
      <c r="AE51">
        <v>244960</v>
      </c>
      <c r="AF51">
        <v>0</v>
      </c>
      <c r="AG51">
        <v>0</v>
      </c>
      <c r="AH51">
        <v>0</v>
      </c>
      <c r="AI51">
        <v>4134</v>
      </c>
      <c r="AJ51" s="2">
        <v>279427</v>
      </c>
      <c r="AK51">
        <v>0</v>
      </c>
      <c r="AL51">
        <v>0</v>
      </c>
      <c r="AM51">
        <v>0</v>
      </c>
      <c r="AN51">
        <v>131</v>
      </c>
      <c r="AO51">
        <v>48643</v>
      </c>
      <c r="AP51">
        <v>35220</v>
      </c>
      <c r="AQ51" s="5">
        <f t="shared" si="2"/>
        <v>317450</v>
      </c>
      <c r="AR51" t="s">
        <v>52</v>
      </c>
      <c r="AS51" t="s">
        <v>3480</v>
      </c>
      <c r="AT51" t="str">
        <f>IF(VLOOKUP(C51,old!$D$3:$AU$549,44,0)=0,"",VLOOKUP(C51,old!$D$3:$AU$549,44,0))</f>
        <v>image474</v>
      </c>
      <c r="AU51" s="3">
        <v>67.592404450895017</v>
      </c>
      <c r="AV51" t="str">
        <f t="shared" si="0"/>
        <v>ООО ПКО «Контур» зарегистрировано по адресу: 443093, Самарская область, г.о. Самара, вн.р-н Железнодорожный, г Самара, ул Мориса Тореза, дом 1А, офис 511. Генеральным директором является Бэр Ирина Павловна. Рост доходов компании за 5 лет: 31745000%. Рост финансовых активов компании за 5 лет: 6759,24%. Объем заемных средств компании на конец 2024 года: 35220 тыс. руб. ФССП присвоил Низкий уровень риска для данного ПКО.</v>
      </c>
    </row>
    <row r="52" spans="1:48">
      <c r="A52">
        <v>68</v>
      </c>
      <c r="B52" t="s">
        <v>1171</v>
      </c>
      <c r="C52">
        <v>1831167427</v>
      </c>
      <c r="D52" s="10">
        <v>1141831003192</v>
      </c>
      <c r="E52" t="s">
        <v>1172</v>
      </c>
      <c r="F52" s="7">
        <v>41837</v>
      </c>
      <c r="G52">
        <f t="shared" si="1"/>
        <v>10</v>
      </c>
      <c r="H52" t="s">
        <v>44</v>
      </c>
      <c r="I52" t="str">
        <f>IF(VLOOKUP(C52,гендир!$A$3:$C$3000,3,0)=0,"",VLOOKUP(C52,гендир!$A$3:$C$3000,3,0))</f>
        <v>Чирков Константин Николаевич, Зайцев Сергей Владимирович</v>
      </c>
      <c r="J52" t="str">
        <f>IF(VLOOKUP(C52,гендир!$A$3:$C$3000,2,0)=0,"",VLOOKUP(C52,гендир!$A$3:$C$3000,2,0))</f>
        <v>Чирков Константин Николаевич</v>
      </c>
      <c r="K52" t="s">
        <v>1175</v>
      </c>
      <c r="L52">
        <v>10000</v>
      </c>
      <c r="P52">
        <v>51</v>
      </c>
      <c r="Q52">
        <v>74072</v>
      </c>
      <c r="R52">
        <v>88679</v>
      </c>
      <c r="S52">
        <v>134747</v>
      </c>
      <c r="T52">
        <v>210100</v>
      </c>
      <c r="U52">
        <v>306735</v>
      </c>
      <c r="V52">
        <v>15382</v>
      </c>
      <c r="W52">
        <v>11204</v>
      </c>
      <c r="X52">
        <v>6779</v>
      </c>
      <c r="Y52">
        <v>129804</v>
      </c>
      <c r="Z52">
        <v>146635</v>
      </c>
      <c r="AA52">
        <v>15382</v>
      </c>
      <c r="AB52">
        <v>31092</v>
      </c>
      <c r="AC52">
        <v>84818</v>
      </c>
      <c r="AD52">
        <v>71814</v>
      </c>
      <c r="AE52">
        <v>140768</v>
      </c>
      <c r="AF52">
        <v>103086</v>
      </c>
      <c r="AG52">
        <v>111076</v>
      </c>
      <c r="AH52">
        <v>167495</v>
      </c>
      <c r="AI52">
        <v>245024</v>
      </c>
      <c r="AJ52" s="2">
        <v>323603</v>
      </c>
      <c r="AK52">
        <v>3901</v>
      </c>
      <c r="AL52">
        <v>8625</v>
      </c>
      <c r="AM52">
        <v>5224</v>
      </c>
      <c r="AN52">
        <v>10959</v>
      </c>
      <c r="AO52">
        <v>11962</v>
      </c>
      <c r="AP52">
        <v>0</v>
      </c>
      <c r="AQ52" s="5">
        <f t="shared" si="2"/>
        <v>4.141</v>
      </c>
      <c r="AR52" t="s">
        <v>52</v>
      </c>
      <c r="AS52" t="s">
        <v>1176</v>
      </c>
      <c r="AT52" t="str">
        <f>IF(VLOOKUP(C52,old!$D$3:$AU$549,44,0)=0,"",VLOOKUP(C52,old!$D$3:$AU$549,44,0))</f>
        <v>image1001</v>
      </c>
      <c r="AU52" s="3">
        <v>3.1391556564421941</v>
      </c>
      <c r="AV52" t="str">
        <f t="shared" si="0"/>
        <v>ООО ПКО «Экспресс Коллекшн» зарегистрировано по адресу: 426006, Удмуртская Респ, г Ижевск, проезд им Дерябина, 3, 314. Генеральным директором является Чирков Константин Николаевич. Рост доходов компании за 5 лет: 414,1%. Рост финансовых активов компании за 5 лет: 313,92%. ФССП присвоил Низкий уровень риска для данного ПКО.</v>
      </c>
    </row>
    <row r="53" spans="1:48">
      <c r="A53">
        <v>523</v>
      </c>
      <c r="B53" t="s">
        <v>3408</v>
      </c>
      <c r="C53">
        <v>6316284222</v>
      </c>
      <c r="D53" s="10">
        <v>1236300017557</v>
      </c>
      <c r="E53" t="s">
        <v>3409</v>
      </c>
      <c r="F53" s="7">
        <v>45104</v>
      </c>
      <c r="G53">
        <f t="shared" si="1"/>
        <v>1</v>
      </c>
      <c r="H53" t="s">
        <v>73</v>
      </c>
      <c r="I53" t="str">
        <f>IF(VLOOKUP(C53,гендир!$A$3:$C$3000,3,0)=0,"",VLOOKUP(C53,гендир!$A$3:$C$3000,3,0))</f>
        <v>Каменская Анна Вячеславовна</v>
      </c>
      <c r="J53" t="str">
        <f>IF(VLOOKUP(C53,гендир!$A$3:$C$3000,2,0)=0,"",VLOOKUP(C53,гендир!$A$3:$C$3000,2,0))</f>
        <v>Каменская Анна Вячеславовна</v>
      </c>
      <c r="K53" t="s">
        <v>3412</v>
      </c>
      <c r="L53">
        <v>10</v>
      </c>
      <c r="P53">
        <v>52</v>
      </c>
      <c r="Q53">
        <v>0</v>
      </c>
      <c r="R53">
        <v>0</v>
      </c>
      <c r="S53">
        <v>0</v>
      </c>
      <c r="T53">
        <v>0</v>
      </c>
      <c r="U53">
        <v>302833</v>
      </c>
      <c r="V53">
        <v>0</v>
      </c>
      <c r="W53">
        <v>0</v>
      </c>
      <c r="X53">
        <v>0</v>
      </c>
      <c r="Y53">
        <v>100</v>
      </c>
      <c r="Z53">
        <v>214182</v>
      </c>
      <c r="AA53">
        <v>0</v>
      </c>
      <c r="AB53">
        <v>0</v>
      </c>
      <c r="AC53">
        <v>0</v>
      </c>
      <c r="AD53">
        <v>-913</v>
      </c>
      <c r="AE53">
        <v>21029</v>
      </c>
      <c r="AF53">
        <v>0</v>
      </c>
      <c r="AG53">
        <v>0</v>
      </c>
      <c r="AH53">
        <v>0</v>
      </c>
      <c r="AI53">
        <v>0</v>
      </c>
      <c r="AJ53" s="2">
        <v>2342</v>
      </c>
      <c r="AK53">
        <v>0</v>
      </c>
      <c r="AL53">
        <v>0</v>
      </c>
      <c r="AM53">
        <v>0</v>
      </c>
      <c r="AN53">
        <v>96</v>
      </c>
      <c r="AO53">
        <v>38866</v>
      </c>
      <c r="AP53">
        <v>0</v>
      </c>
      <c r="AQ53" s="5" t="str">
        <f t="shared" si="2"/>
        <v/>
      </c>
      <c r="AR53" t="s">
        <v>52</v>
      </c>
      <c r="AS53" t="s">
        <v>3413</v>
      </c>
      <c r="AT53" t="str">
        <f>IF(VLOOKUP(C53,old!$D$3:$AU$549,44,0)=0,"",VLOOKUP(C53,old!$D$3:$AU$549,44,0))</f>
        <v>image466</v>
      </c>
      <c r="AU53" s="3" t="s">
        <v>74</v>
      </c>
      <c r="AV53" t="str">
        <f t="shared" si="0"/>
        <v>ООО ПКО «Куратор» зарегистрировано по адресу: 443086, Самарская область, г.о. Самара, вн.р-н Октябрьский, г Самара, ул Ерошевского, дом 3, офис 10. Генеральным директором является Каменская Анна Вячеславовна. ФССП присвоил Низкий уровень риска для данного ПКО.</v>
      </c>
    </row>
    <row r="54" spans="1:48">
      <c r="A54">
        <v>46</v>
      </c>
      <c r="B54" t="s">
        <v>1354</v>
      </c>
      <c r="C54">
        <v>7806547391</v>
      </c>
      <c r="D54" s="10">
        <v>1187847227270</v>
      </c>
      <c r="E54" t="s">
        <v>1355</v>
      </c>
      <c r="F54" s="7">
        <v>43326</v>
      </c>
      <c r="G54">
        <f t="shared" si="1"/>
        <v>6</v>
      </c>
      <c r="H54" t="s">
        <v>73</v>
      </c>
      <c r="I54" t="str">
        <f>IF(VLOOKUP(C54,гендир!$A$3:$C$3000,3,0)=0,"",VLOOKUP(C54,гендир!$A$3:$C$3000,3,0))</f>
        <v>Аксёнов Денис Александрович, Общество С Ограниченной Ответственностью, "ФИНАНСОВЫЕ РЕШЕНИЯ"</v>
      </c>
      <c r="J54" t="str">
        <f>IF(VLOOKUP(C54,гендир!$A$3:$C$3000,2,0)=0,"",VLOOKUP(C54,гендир!$A$3:$C$3000,2,0))</f>
        <v>Аксёнов Денис Александрович</v>
      </c>
      <c r="K54" t="s">
        <v>1358</v>
      </c>
      <c r="L54">
        <v>1000</v>
      </c>
      <c r="P54">
        <v>53</v>
      </c>
      <c r="Q54">
        <v>340794</v>
      </c>
      <c r="R54">
        <v>428036</v>
      </c>
      <c r="S54">
        <v>283911</v>
      </c>
      <c r="T54">
        <v>328407</v>
      </c>
      <c r="U54">
        <v>301867</v>
      </c>
      <c r="V54">
        <v>213982</v>
      </c>
      <c r="W54">
        <v>236847</v>
      </c>
      <c r="X54">
        <v>193185</v>
      </c>
      <c r="Y54">
        <v>160545</v>
      </c>
      <c r="Z54">
        <v>206655</v>
      </c>
      <c r="AA54">
        <v>213982</v>
      </c>
      <c r="AB54">
        <v>117265</v>
      </c>
      <c r="AC54">
        <v>31262</v>
      </c>
      <c r="AD54">
        <v>103022</v>
      </c>
      <c r="AE54">
        <v>25170</v>
      </c>
      <c r="AF54">
        <v>227351</v>
      </c>
      <c r="AG54">
        <v>335700</v>
      </c>
      <c r="AH54">
        <v>342226</v>
      </c>
      <c r="AI54">
        <v>291534</v>
      </c>
      <c r="AJ54" s="2">
        <v>376978</v>
      </c>
      <c r="AK54">
        <v>69666</v>
      </c>
      <c r="AL54">
        <v>67676</v>
      </c>
      <c r="AM54">
        <v>87620</v>
      </c>
      <c r="AN54">
        <v>113477</v>
      </c>
      <c r="AO54">
        <v>263718</v>
      </c>
      <c r="AP54">
        <v>277000</v>
      </c>
      <c r="AQ54" s="5">
        <f t="shared" si="2"/>
        <v>0.88600000000000001</v>
      </c>
      <c r="AR54" t="s">
        <v>52</v>
      </c>
      <c r="AS54" t="s">
        <v>1359</v>
      </c>
      <c r="AT54" t="str">
        <f>IF(VLOOKUP(C54,old!$D$3:$AU$549,44,0)=0,"",VLOOKUP(C54,old!$D$3:$AU$549,44,0))</f>
        <v>image079</v>
      </c>
      <c r="AU54" s="3">
        <v>1.658132139291228</v>
      </c>
      <c r="AV54" t="str">
        <f t="shared" si="0"/>
        <v>ООО ПКО «ДОК» зарегистрировано по адресу: 192019, г.Санкт-Петербург, ул.Профессора Качалова, д.7, корп.лите А, 16-Н/711. Генеральным директором является Аксёнов Денис Александрович. Рост доходов компании за 5 лет: 88,6%. Рост финансовых активов компании за 5 лет: 165,81%. Объем заемных средств компании на конец 2024 года: 277000 тыс. руб. ФССП присвоил Низкий уровень риска для данного ПКО.</v>
      </c>
    </row>
    <row r="55" spans="1:48">
      <c r="A55">
        <v>70</v>
      </c>
      <c r="B55" t="s">
        <v>1261</v>
      </c>
      <c r="C55">
        <v>6658506936</v>
      </c>
      <c r="D55" s="10">
        <v>1176658096306</v>
      </c>
      <c r="E55" t="s">
        <v>1262</v>
      </c>
      <c r="F55" s="7">
        <v>43013</v>
      </c>
      <c r="G55">
        <f t="shared" si="1"/>
        <v>7</v>
      </c>
      <c r="H55" t="s">
        <v>73</v>
      </c>
      <c r="I55" t="str">
        <f>IF(VLOOKUP(C55,гендир!$A$3:$C$3000,3,0)=0,"",VLOOKUP(C55,гендир!$A$3:$C$3000,3,0))</f>
        <v>Котельников Георгий Викторович, Чепелев Леонид Юрьевич</v>
      </c>
      <c r="J55" t="str">
        <f>IF(VLOOKUP(C55,гендир!$A$3:$C$3000,2,0)=0,"",VLOOKUP(C55,гендир!$A$3:$C$3000,2,0))</f>
        <v>Котельников Георгий Викторович</v>
      </c>
      <c r="K55" t="s">
        <v>1265</v>
      </c>
      <c r="L55">
        <v>200</v>
      </c>
      <c r="P55">
        <v>54</v>
      </c>
      <c r="Q55">
        <v>35506</v>
      </c>
      <c r="R55">
        <v>59003</v>
      </c>
      <c r="S55">
        <v>99116</v>
      </c>
      <c r="T55">
        <v>204583</v>
      </c>
      <c r="U55">
        <v>296567</v>
      </c>
      <c r="V55">
        <v>155</v>
      </c>
      <c r="W55">
        <v>38359</v>
      </c>
      <c r="X55">
        <v>60548</v>
      </c>
      <c r="Y55">
        <v>113666</v>
      </c>
      <c r="Z55">
        <v>196032</v>
      </c>
      <c r="AA55">
        <v>155</v>
      </c>
      <c r="AB55">
        <v>16906</v>
      </c>
      <c r="AC55">
        <v>28796</v>
      </c>
      <c r="AD55">
        <v>77058</v>
      </c>
      <c r="AE55">
        <v>44894</v>
      </c>
      <c r="AF55">
        <v>13862</v>
      </c>
      <c r="AG55">
        <v>472</v>
      </c>
      <c r="AH55">
        <v>297</v>
      </c>
      <c r="AI55">
        <v>146448</v>
      </c>
      <c r="AJ55" s="2">
        <v>179786</v>
      </c>
      <c r="AK55">
        <v>3675</v>
      </c>
      <c r="AL55">
        <v>66476</v>
      </c>
      <c r="AM55">
        <v>92386</v>
      </c>
      <c r="AN55">
        <v>11384</v>
      </c>
      <c r="AO55">
        <v>22138</v>
      </c>
      <c r="AP55">
        <v>45115</v>
      </c>
      <c r="AQ55" s="5">
        <f t="shared" si="2"/>
        <v>8.3529999999999998</v>
      </c>
      <c r="AR55">
        <v>0</v>
      </c>
      <c r="AS55" t="s">
        <v>1266</v>
      </c>
      <c r="AT55" t="str">
        <f>IF(VLOOKUP(C55,old!$D$3:$AU$549,44,0)=0,"",VLOOKUP(C55,old!$D$3:$AU$549,44,0))</f>
        <v>image124</v>
      </c>
      <c r="AU55" s="3">
        <v>12.96970134179772</v>
      </c>
      <c r="AV55" t="str">
        <f t="shared" si="0"/>
        <v>ООО ПКО «Голиаф» зарегистрировано по адресу: 620000, Свердловская область, г.о. город Екатеринбург, г Екатеринбург, ул Мамина-Сибиряка, стр. 101, помещ. 5.17. Генеральным директором является Котельников Георгий Викторович. Рост доходов компании за 5 лет: 835,3%. Рост финансовых активов компании за 5 лет: 1296,97%. Объем заемных средств компании на конец 2024 года: 45115 тыс. руб.</v>
      </c>
    </row>
    <row r="56" spans="1:48">
      <c r="A56">
        <v>89</v>
      </c>
      <c r="B56" t="s">
        <v>850</v>
      </c>
      <c r="C56">
        <v>2635227255</v>
      </c>
      <c r="D56" s="10">
        <v>1172651008078</v>
      </c>
      <c r="E56" t="s">
        <v>851</v>
      </c>
      <c r="F56" s="7">
        <v>42839</v>
      </c>
      <c r="G56">
        <f t="shared" si="1"/>
        <v>8</v>
      </c>
      <c r="H56" t="s">
        <v>73</v>
      </c>
      <c r="I56" t="str">
        <f>IF(VLOOKUP(C56,гендир!$A$3:$C$3000,3,0)=0,"",VLOOKUP(C56,гендир!$A$3:$C$3000,3,0))</f>
        <v>Колесникова Марина Сергеевна</v>
      </c>
      <c r="J56" t="str">
        <f>IF(VLOOKUP(C56,гендир!$A$3:$C$3000,2,0)=0,"",VLOOKUP(C56,гендир!$A$3:$C$3000,2,0))</f>
        <v>Колесникова Марина Сергеевна</v>
      </c>
      <c r="K56" t="s">
        <v>854</v>
      </c>
      <c r="L56">
        <v>10150</v>
      </c>
      <c r="P56">
        <v>55</v>
      </c>
      <c r="Q56">
        <v>13729</v>
      </c>
      <c r="R56">
        <v>22306</v>
      </c>
      <c r="S56">
        <v>32065</v>
      </c>
      <c r="T56">
        <v>167581</v>
      </c>
      <c r="U56">
        <v>289940</v>
      </c>
      <c r="V56">
        <v>6456</v>
      </c>
      <c r="W56">
        <v>21725</v>
      </c>
      <c r="X56">
        <v>0</v>
      </c>
      <c r="Y56">
        <v>0</v>
      </c>
      <c r="Z56">
        <v>0</v>
      </c>
      <c r="AA56">
        <v>6456</v>
      </c>
      <c r="AB56">
        <v>173</v>
      </c>
      <c r="AC56">
        <v>972</v>
      </c>
      <c r="AD56">
        <v>108376</v>
      </c>
      <c r="AE56">
        <v>111233</v>
      </c>
      <c r="AF56">
        <v>10010</v>
      </c>
      <c r="AG56">
        <v>16049</v>
      </c>
      <c r="AH56">
        <v>44810</v>
      </c>
      <c r="AI56">
        <v>238025</v>
      </c>
      <c r="AJ56" s="2">
        <v>302649</v>
      </c>
      <c r="AK56">
        <v>53</v>
      </c>
      <c r="AL56">
        <v>279</v>
      </c>
      <c r="AM56">
        <v>353</v>
      </c>
      <c r="AN56">
        <v>0</v>
      </c>
      <c r="AO56">
        <v>0</v>
      </c>
      <c r="AP56">
        <v>98506</v>
      </c>
      <c r="AQ56" s="5">
        <f t="shared" si="2"/>
        <v>21.119</v>
      </c>
      <c r="AR56" t="s">
        <v>52</v>
      </c>
      <c r="AS56" t="s">
        <v>855</v>
      </c>
      <c r="AT56" t="str">
        <f>IF(VLOOKUP(C56,old!$D$3:$AU$549,44,0)=0,"",VLOOKUP(C56,old!$D$3:$AU$549,44,0))</f>
        <v>image225</v>
      </c>
      <c r="AU56" s="3">
        <v>30.234665334665333</v>
      </c>
      <c r="AV56" t="str">
        <f t="shared" si="0"/>
        <v>ООО ПКО «МКЦ» зарегистрировано по адресу: 355003, Ставропольский край, г Ставрополь, ул Дзержинского, 160, 177. Генеральным директором является Колесникова Марина Сергеевна. Рост доходов компании за 5 лет: 2111,9%. Рост финансовых активов компании за 5 лет: 3023,47%. Объем заемных средств компании на конец 2024 года: 98506 тыс. руб. ФССП присвоил Низкий уровень риска для данного ПКО.</v>
      </c>
    </row>
    <row r="57" spans="1:48">
      <c r="A57">
        <v>281</v>
      </c>
      <c r="B57" t="s">
        <v>3395</v>
      </c>
      <c r="C57">
        <v>9726053295</v>
      </c>
      <c r="D57" s="10">
        <v>1237700607352</v>
      </c>
      <c r="E57" t="s">
        <v>3396</v>
      </c>
      <c r="F57" s="7">
        <v>45182</v>
      </c>
      <c r="G57">
        <f t="shared" si="1"/>
        <v>1</v>
      </c>
      <c r="H57" t="s">
        <v>73</v>
      </c>
      <c r="I57" t="str">
        <f>IF(VLOOKUP(C57,гендир!$A$3:$C$3000,3,0)=0,"",VLOOKUP(C57,гендир!$A$3:$C$3000,3,0))</f>
        <v>Калёнова Екатерина Владимировна</v>
      </c>
      <c r="J57" t="str">
        <f>IF(VLOOKUP(C57,гендир!$A$3:$C$3000,2,0)=0,"",VLOOKUP(C57,гендир!$A$3:$C$3000,2,0))</f>
        <v>Калёнова Екатерина Владимировна</v>
      </c>
      <c r="K57" t="s">
        <v>3399</v>
      </c>
      <c r="L57">
        <v>10000</v>
      </c>
      <c r="P57">
        <v>56</v>
      </c>
      <c r="Q57">
        <v>0</v>
      </c>
      <c r="R57">
        <v>0</v>
      </c>
      <c r="S57">
        <v>0</v>
      </c>
      <c r="T57">
        <v>17666</v>
      </c>
      <c r="U57">
        <v>272213</v>
      </c>
      <c r="V57">
        <v>0</v>
      </c>
      <c r="W57">
        <v>0</v>
      </c>
      <c r="X57">
        <v>0</v>
      </c>
      <c r="Y57">
        <v>17349</v>
      </c>
      <c r="Z57">
        <v>263085</v>
      </c>
      <c r="AA57">
        <v>0</v>
      </c>
      <c r="AB57">
        <v>0</v>
      </c>
      <c r="AC57">
        <v>0</v>
      </c>
      <c r="AD57">
        <v>316</v>
      </c>
      <c r="AE57">
        <v>5159</v>
      </c>
      <c r="AF57">
        <v>0</v>
      </c>
      <c r="AG57">
        <v>0</v>
      </c>
      <c r="AH57">
        <v>0</v>
      </c>
      <c r="AI57">
        <v>0</v>
      </c>
      <c r="AJ57" s="2">
        <v>12</v>
      </c>
      <c r="AK57">
        <v>0</v>
      </c>
      <c r="AL57">
        <v>0</v>
      </c>
      <c r="AM57">
        <v>0</v>
      </c>
      <c r="AN57">
        <v>17803</v>
      </c>
      <c r="AO57">
        <v>28712</v>
      </c>
      <c r="AP57">
        <v>0</v>
      </c>
      <c r="AQ57" s="5">
        <f t="shared" si="2"/>
        <v>15.409000000000001</v>
      </c>
      <c r="AR57" t="s">
        <v>52</v>
      </c>
      <c r="AS57" t="s">
        <v>3400</v>
      </c>
      <c r="AT57" t="str">
        <f>IF(VLOOKUP(C57,old!$D$3:$AU$549,44,0)=0,"",VLOOKUP(C57,old!$D$3:$AU$549,44,0))</f>
        <v>image464</v>
      </c>
      <c r="AU57" s="3" t="s">
        <v>74</v>
      </c>
      <c r="AV57" t="str">
        <f t="shared" si="0"/>
        <v>ООО ПКО «Ваш долг» зарегистрировано по адресу: 117545, Москва г, ул Дорожная, 8, 1. Генеральным директором является Калёнова Екатерина Владимировна. Рост доходов компании за 5 лет: 1540,9%. ФССП присвоил Низкий уровень риска для данного ПКО.</v>
      </c>
    </row>
    <row r="58" spans="1:48">
      <c r="A58">
        <v>44</v>
      </c>
      <c r="B58" t="s">
        <v>121</v>
      </c>
      <c r="C58">
        <v>3801108273</v>
      </c>
      <c r="D58" s="10">
        <v>1103801001963</v>
      </c>
      <c r="E58" t="s">
        <v>122</v>
      </c>
      <c r="F58" s="7">
        <v>40309</v>
      </c>
      <c r="G58">
        <f t="shared" si="1"/>
        <v>14</v>
      </c>
      <c r="H58" t="s">
        <v>73</v>
      </c>
      <c r="I58" t="str">
        <f>IF(VLOOKUP(C58,гендир!$A$3:$C$3000,3,0)=0,"",VLOOKUP(C58,гендир!$A$3:$C$3000,3,0))</f>
        <v>Калёнова Екатерина Владимировна</v>
      </c>
      <c r="J58" t="str">
        <f>IF(VLOOKUP(C58,гендир!$A$3:$C$3000,2,0)=0,"",VLOOKUP(C58,гендир!$A$3:$C$3000,2,0))</f>
        <v>Калёнова Екатерина Владимировна</v>
      </c>
      <c r="K58" t="s">
        <v>123</v>
      </c>
      <c r="L58">
        <v>20</v>
      </c>
      <c r="P58">
        <v>57</v>
      </c>
      <c r="Q58">
        <v>316611</v>
      </c>
      <c r="R58">
        <v>332291</v>
      </c>
      <c r="S58">
        <v>370139</v>
      </c>
      <c r="T58">
        <v>352502</v>
      </c>
      <c r="U58">
        <v>271822</v>
      </c>
      <c r="V58">
        <v>42474</v>
      </c>
      <c r="W58">
        <v>61422</v>
      </c>
      <c r="X58">
        <v>88045</v>
      </c>
      <c r="Y58">
        <v>86860</v>
      </c>
      <c r="Z58">
        <v>52271</v>
      </c>
      <c r="AA58">
        <v>42474</v>
      </c>
      <c r="AB58">
        <v>127497</v>
      </c>
      <c r="AC58">
        <v>139694</v>
      </c>
      <c r="AD58">
        <v>135338</v>
      </c>
      <c r="AE58">
        <v>97903</v>
      </c>
      <c r="AF58">
        <v>265933</v>
      </c>
      <c r="AG58">
        <v>244812</v>
      </c>
      <c r="AH58">
        <v>217055</v>
      </c>
      <c r="AI58">
        <v>209760</v>
      </c>
      <c r="AJ58" s="2">
        <v>261720</v>
      </c>
      <c r="AK58">
        <v>8705</v>
      </c>
      <c r="AL58">
        <v>13065</v>
      </c>
      <c r="AM58">
        <v>11608</v>
      </c>
      <c r="AN58">
        <v>9114</v>
      </c>
      <c r="AO58">
        <v>10645</v>
      </c>
      <c r="AP58">
        <v>0</v>
      </c>
      <c r="AQ58" s="5">
        <f t="shared" si="2"/>
        <v>0.85899999999999999</v>
      </c>
      <c r="AR58" t="s">
        <v>52</v>
      </c>
      <c r="AS58" t="s">
        <v>124</v>
      </c>
      <c r="AT58" t="str">
        <f>IF(VLOOKUP(C58,old!$D$3:$AU$549,44,0)=0,"",VLOOKUP(C58,old!$D$3:$AU$549,44,0))</f>
        <v>image301</v>
      </c>
      <c r="AU58" s="3">
        <v>0.98415766377245395</v>
      </c>
      <c r="AV58" t="str">
        <f t="shared" si="0"/>
        <v>ООО « ПКО Компания Траст» зарегистрировано по адресу: 665801, Иркутская обл, г.о. Ангарское, г Ангарск, кв-л 252, стр. 19, офис 208. Генеральным директором является Калёнова Екатерина Владимировна. Рост доходов компании за 5 лет: 85,9%. Рост финансовых активов компании за 5 лет: 98,42%. ФССП присвоил Низкий уровень риска для данного ПКО.</v>
      </c>
    </row>
    <row r="59" spans="1:48">
      <c r="A59">
        <v>49</v>
      </c>
      <c r="B59" t="s">
        <v>160</v>
      </c>
      <c r="C59">
        <v>5032094681</v>
      </c>
      <c r="D59" s="10">
        <v>1035006495171</v>
      </c>
      <c r="E59" t="s">
        <v>161</v>
      </c>
      <c r="F59" s="7">
        <v>37890</v>
      </c>
      <c r="G59">
        <f t="shared" si="1"/>
        <v>21</v>
      </c>
      <c r="H59" t="s">
        <v>44</v>
      </c>
      <c r="I59" t="str">
        <f>IF(VLOOKUP(C59,гендир!$A$3:$C$3000,3,0)=0,"",VLOOKUP(C59,гендир!$A$3:$C$3000,3,0))</f>
        <v>Долюк Андрей Николаевич, Самбудагва Ксения Павловна</v>
      </c>
      <c r="J59" t="str">
        <f>IF(VLOOKUP(C59,гендир!$A$3:$C$3000,2,0)=0,"",VLOOKUP(C59,гендир!$A$3:$C$3000,2,0))</f>
        <v>Долюк Андрей Николаевич</v>
      </c>
      <c r="K59" t="s">
        <v>164</v>
      </c>
      <c r="L59">
        <v>99376.384999999995</v>
      </c>
      <c r="P59">
        <v>58</v>
      </c>
      <c r="Q59">
        <v>493422</v>
      </c>
      <c r="R59">
        <v>464565</v>
      </c>
      <c r="S59">
        <v>399894</v>
      </c>
      <c r="T59">
        <v>307702</v>
      </c>
      <c r="U59">
        <v>271096</v>
      </c>
      <c r="V59">
        <v>239109</v>
      </c>
      <c r="W59">
        <v>184782</v>
      </c>
      <c r="X59">
        <v>147071</v>
      </c>
      <c r="Y59">
        <v>123111</v>
      </c>
      <c r="Z59">
        <v>109982</v>
      </c>
      <c r="AA59">
        <v>239109</v>
      </c>
      <c r="AB59">
        <v>211390</v>
      </c>
      <c r="AC59">
        <v>191851</v>
      </c>
      <c r="AD59">
        <v>139104</v>
      </c>
      <c r="AE59">
        <v>149172</v>
      </c>
      <c r="AF59">
        <v>480337</v>
      </c>
      <c r="AG59">
        <v>561975</v>
      </c>
      <c r="AH59">
        <v>567071</v>
      </c>
      <c r="AI59">
        <v>649733</v>
      </c>
      <c r="AJ59" s="2">
        <v>786643</v>
      </c>
      <c r="AK59">
        <v>29987</v>
      </c>
      <c r="AL59">
        <v>10271</v>
      </c>
      <c r="AM59">
        <v>5807</v>
      </c>
      <c r="AN59">
        <v>23957</v>
      </c>
      <c r="AO59">
        <v>31473</v>
      </c>
      <c r="AP59">
        <v>0</v>
      </c>
      <c r="AQ59" s="5">
        <f t="shared" si="2"/>
        <v>0.54900000000000004</v>
      </c>
      <c r="AR59" t="s">
        <v>165</v>
      </c>
      <c r="AS59" t="s">
        <v>166</v>
      </c>
      <c r="AT59" t="str">
        <f>IF(VLOOKUP(C59,old!$D$3:$AU$549,44,0)=0,"",VLOOKUP(C59,old!$D$3:$AU$549,44,0))</f>
        <v>image055</v>
      </c>
      <c r="AU59" s="3">
        <v>1.6376897886275676</v>
      </c>
      <c r="AV59" t="str">
        <f t="shared" si="0"/>
        <v>ООО «ПКО «Кредит Инкасо Рус» зарегистрировано по адресу: 127273, Москва г, Березовая аллея, дом № 5А, строение 7, помещение 4. Генеральным директором является Долюк Андрей Николаевич. Рост доходов компании за 5 лет: 54,9%. Рост финансовых активов компании за 5 лет: 163,77%. ФССП присвоил Высокий уровень риска для данного ПКО.</v>
      </c>
    </row>
    <row r="60" spans="1:48">
      <c r="A60">
        <v>41</v>
      </c>
      <c r="B60" t="s">
        <v>110</v>
      </c>
      <c r="C60">
        <v>3801128449</v>
      </c>
      <c r="D60" s="10">
        <v>1143801000463</v>
      </c>
      <c r="E60" t="s">
        <v>111</v>
      </c>
      <c r="F60" s="7">
        <v>41682</v>
      </c>
      <c r="G60">
        <f t="shared" si="1"/>
        <v>11</v>
      </c>
      <c r="H60" t="s">
        <v>73</v>
      </c>
      <c r="I60" t="str">
        <f>IF(VLOOKUP(C60,гендир!$A$3:$C$3000,3,0)=0,"",VLOOKUP(C60,гендир!$A$3:$C$3000,3,0))</f>
        <v>Долюк Андрей Николаевич, Самбудагва Ксения Павловна</v>
      </c>
      <c r="J60" t="str">
        <f>IF(VLOOKUP(C60,гендир!$A$3:$C$3000,2,0)=0,"",VLOOKUP(C60,гендир!$A$3:$C$3000,2,0))</f>
        <v>Долюк Андрей Николаевич</v>
      </c>
      <c r="K60" t="s">
        <v>113</v>
      </c>
      <c r="L60">
        <v>20</v>
      </c>
      <c r="P60">
        <v>59</v>
      </c>
      <c r="Q60">
        <v>333310</v>
      </c>
      <c r="R60">
        <v>379404</v>
      </c>
      <c r="S60">
        <v>425733</v>
      </c>
      <c r="T60">
        <v>379503</v>
      </c>
      <c r="U60">
        <v>269406</v>
      </c>
      <c r="V60">
        <v>62468</v>
      </c>
      <c r="W60">
        <v>67449</v>
      </c>
      <c r="X60">
        <v>91259</v>
      </c>
      <c r="Y60">
        <v>74416</v>
      </c>
      <c r="Z60">
        <v>44951</v>
      </c>
      <c r="AA60">
        <v>62468</v>
      </c>
      <c r="AB60">
        <v>163958</v>
      </c>
      <c r="AC60">
        <v>189898</v>
      </c>
      <c r="AD60">
        <v>186207</v>
      </c>
      <c r="AE60">
        <v>118284</v>
      </c>
      <c r="AF60">
        <v>87497</v>
      </c>
      <c r="AG60">
        <v>67870</v>
      </c>
      <c r="AH60">
        <v>79302</v>
      </c>
      <c r="AI60">
        <v>150796</v>
      </c>
      <c r="AJ60" s="2">
        <v>167414</v>
      </c>
      <c r="AK60">
        <v>2393</v>
      </c>
      <c r="AL60">
        <v>4753</v>
      </c>
      <c r="AM60">
        <v>7825</v>
      </c>
      <c r="AN60">
        <v>6009</v>
      </c>
      <c r="AO60">
        <v>11363</v>
      </c>
      <c r="AP60">
        <v>0</v>
      </c>
      <c r="AQ60" s="5">
        <f t="shared" si="2"/>
        <v>0.80800000000000005</v>
      </c>
      <c r="AR60">
        <v>0</v>
      </c>
      <c r="AS60" t="s">
        <v>114</v>
      </c>
      <c r="AT60" t="str">
        <f>IF(VLOOKUP(C60,old!$D$3:$AU$549,44,0)=0,"",VLOOKUP(C60,old!$D$3:$AU$549,44,0))</f>
        <v>image299</v>
      </c>
      <c r="AU60" s="3">
        <v>1.9133684583471433</v>
      </c>
      <c r="AV60" t="str">
        <f t="shared" si="0"/>
        <v>ООО «ПКО Траст-Западная Сибирь» зарегистрировано по адресу: 665801, Иркутская обл, г.о. Ангарское, г Ангарск, кв-л 252, стр. 19, офис 203. Генеральным директором является Долюк Андрей Николаевич. Рост доходов компании за 5 лет: 80,8%. Рост финансовых активов компании за 5 лет: 191,34%.</v>
      </c>
    </row>
    <row r="61" spans="1:48">
      <c r="A61">
        <v>59</v>
      </c>
      <c r="B61" t="s">
        <v>1986</v>
      </c>
      <c r="C61">
        <v>7327093648</v>
      </c>
      <c r="D61" s="10">
        <v>1207300000148</v>
      </c>
      <c r="E61" t="s">
        <v>1987</v>
      </c>
      <c r="F61" s="7">
        <v>43840</v>
      </c>
      <c r="G61">
        <f t="shared" si="1"/>
        <v>5</v>
      </c>
      <c r="H61" t="s">
        <v>73</v>
      </c>
      <c r="I61" t="str">
        <f>IF(VLOOKUP(C61,гендир!$A$3:$C$3000,3,0)=0,"",VLOOKUP(C61,гендир!$A$3:$C$3000,3,0))</f>
        <v>Бринзевич Наталья Константиновна, Закатий Сергей Владимирович</v>
      </c>
      <c r="J61" t="str">
        <f>IF(VLOOKUP(C61,гендир!$A$3:$C$3000,2,0)=0,"",VLOOKUP(C61,гендир!$A$3:$C$3000,2,0))</f>
        <v>Бринзевич Наталья Константиновна</v>
      </c>
      <c r="K61" t="s">
        <v>1990</v>
      </c>
      <c r="L61">
        <v>11000</v>
      </c>
      <c r="P61">
        <v>60</v>
      </c>
      <c r="Q61">
        <v>20309</v>
      </c>
      <c r="R61">
        <v>80845</v>
      </c>
      <c r="S61">
        <v>156494</v>
      </c>
      <c r="T61">
        <v>249725</v>
      </c>
      <c r="U61">
        <v>267042</v>
      </c>
      <c r="V61">
        <v>15058</v>
      </c>
      <c r="W61">
        <v>57585</v>
      </c>
      <c r="X61">
        <v>105785</v>
      </c>
      <c r="Y61">
        <v>209405</v>
      </c>
      <c r="Z61">
        <v>193583</v>
      </c>
      <c r="AA61">
        <v>15058</v>
      </c>
      <c r="AB61">
        <v>18453</v>
      </c>
      <c r="AC61">
        <v>49328</v>
      </c>
      <c r="AD61">
        <v>23245</v>
      </c>
      <c r="AE61">
        <v>56553</v>
      </c>
      <c r="AF61">
        <v>0</v>
      </c>
      <c r="AG61">
        <v>0</v>
      </c>
      <c r="AH61">
        <v>0</v>
      </c>
      <c r="AI61">
        <v>0</v>
      </c>
      <c r="AJ61" s="2">
        <v>0</v>
      </c>
      <c r="AK61">
        <v>30467</v>
      </c>
      <c r="AL61">
        <v>123018</v>
      </c>
      <c r="AM61">
        <v>255505</v>
      </c>
      <c r="AN61">
        <v>305574</v>
      </c>
      <c r="AO61">
        <v>327241</v>
      </c>
      <c r="AP61">
        <v>163556</v>
      </c>
      <c r="AQ61" s="5">
        <f t="shared" si="2"/>
        <v>13.148999999999999</v>
      </c>
      <c r="AR61" t="s">
        <v>52</v>
      </c>
      <c r="AS61" t="s">
        <v>1991</v>
      </c>
      <c r="AT61" t="str">
        <f>IF(VLOOKUP(C61,old!$D$3:$AU$549,44,0)=0,"",VLOOKUP(C61,old!$D$3:$AU$549,44,0))</f>
        <v>image006</v>
      </c>
      <c r="AU61" s="3" t="s">
        <v>74</v>
      </c>
      <c r="AV61" t="str">
        <f t="shared" si="0"/>
        <v>ООО «ПКО «БВ «Правёж» зарегистрировано по адресу: 432045, Ульяновская обл, г Ульяновск, ш Московское, 40а, Строение 4. Генеральным директором является Бринзевич Наталья Константиновна. Рост доходов компании за 5 лет: 1314,9%. Объем заемных средств компании на конец 2024 года: 163556 тыс. руб. ФССП присвоил Низкий уровень риска для данного ПКО.</v>
      </c>
    </row>
    <row r="62" spans="1:48">
      <c r="A62">
        <v>67</v>
      </c>
      <c r="B62" t="s">
        <v>2257</v>
      </c>
      <c r="C62">
        <v>5406805083</v>
      </c>
      <c r="D62" s="10">
        <v>1205400014467</v>
      </c>
      <c r="E62" t="s">
        <v>2258</v>
      </c>
      <c r="F62" s="7">
        <v>43903</v>
      </c>
      <c r="G62">
        <f t="shared" si="1"/>
        <v>5</v>
      </c>
      <c r="H62" t="s">
        <v>73</v>
      </c>
      <c r="I62" t="str">
        <f>IF(VLOOKUP(C62,гендир!$A$3:$C$3000,3,0)=0,"",VLOOKUP(C62,гендир!$A$3:$C$3000,3,0))</f>
        <v>Пащенко Максим Григорьевич</v>
      </c>
      <c r="J62" t="str">
        <f>IF(VLOOKUP(C62,гендир!$A$3:$C$3000,2,0)=0,"",VLOOKUP(C62,гендир!$A$3:$C$3000,2,0))</f>
        <v>Селиверстова Екатерина Владимировна</v>
      </c>
      <c r="K62" t="s">
        <v>2260</v>
      </c>
      <c r="L62">
        <v>10000</v>
      </c>
      <c r="P62">
        <v>61</v>
      </c>
      <c r="Q62">
        <v>8077</v>
      </c>
      <c r="R62">
        <v>33122</v>
      </c>
      <c r="S62">
        <v>222282</v>
      </c>
      <c r="T62">
        <v>215248</v>
      </c>
      <c r="U62">
        <v>258846</v>
      </c>
      <c r="V62">
        <v>170</v>
      </c>
      <c r="W62">
        <v>17544</v>
      </c>
      <c r="X62">
        <v>217558</v>
      </c>
      <c r="Y62">
        <v>212292</v>
      </c>
      <c r="Z62">
        <v>140531</v>
      </c>
      <c r="AA62">
        <v>170</v>
      </c>
      <c r="AB62">
        <v>15335</v>
      </c>
      <c r="AC62">
        <v>2679</v>
      </c>
      <c r="AD62">
        <v>1051</v>
      </c>
      <c r="AE62">
        <v>78685</v>
      </c>
      <c r="AF62">
        <v>4942</v>
      </c>
      <c r="AG62">
        <v>4838</v>
      </c>
      <c r="AH62">
        <v>5838</v>
      </c>
      <c r="AI62">
        <v>37826</v>
      </c>
      <c r="AJ62" s="2">
        <v>304962</v>
      </c>
      <c r="AK62">
        <v>7163</v>
      </c>
      <c r="AL62">
        <v>24239</v>
      </c>
      <c r="AM62">
        <v>30943</v>
      </c>
      <c r="AN62">
        <v>41730</v>
      </c>
      <c r="AO62">
        <v>163</v>
      </c>
      <c r="AP62">
        <v>200040</v>
      </c>
      <c r="AQ62" s="5">
        <f t="shared" si="2"/>
        <v>32.046999999999997</v>
      </c>
      <c r="AR62" t="s">
        <v>52</v>
      </c>
      <c r="AS62" t="s">
        <v>2261</v>
      </c>
      <c r="AT62" t="str">
        <f>IF(VLOOKUP(C62,old!$D$3:$AU$549,44,0)=0,"",VLOOKUP(C62,old!$D$3:$AU$549,44,0))</f>
        <v>image1001</v>
      </c>
      <c r="AU62" s="3">
        <v>61.708215297450423</v>
      </c>
      <c r="AV62" t="str">
        <f t="shared" si="0"/>
        <v>ООО ПКО «Бустер.Ру» зарегистрировано по адресу: 630099, Новосибирская область, г Новосибирск, ул Советская, д. 23. Генеральным директором является Селиверстова Екатерина Владимировна. Рост доходов компании за 5 лет: 3204,7%. Рост финансовых активов компании за 5 лет: 6170,82%. Объем заемных средств компании на конец 2024 года: 200040 тыс. руб. ФССП присвоил Низкий уровень риска для данного ПКО.</v>
      </c>
    </row>
    <row r="63" spans="1:48">
      <c r="A63">
        <v>104</v>
      </c>
      <c r="B63" t="s">
        <v>816</v>
      </c>
      <c r="C63">
        <v>7714365867</v>
      </c>
      <c r="D63" s="10">
        <v>5157746145123</v>
      </c>
      <c r="E63" t="s">
        <v>817</v>
      </c>
      <c r="F63" s="7">
        <v>42345</v>
      </c>
      <c r="G63">
        <f t="shared" si="1"/>
        <v>9</v>
      </c>
      <c r="H63" t="s">
        <v>44</v>
      </c>
      <c r="I63" t="str">
        <f>IF(VLOOKUP(C63,гендир!$A$3:$C$3000,3,0)=0,"",VLOOKUP(C63,гендир!$A$3:$C$3000,3,0))</f>
        <v>Морозов Александр Александрович, Курош Павел Янович</v>
      </c>
      <c r="J63" t="str">
        <f>IF(VLOOKUP(C63,гендир!$A$3:$C$3000,2,0)=0,"",VLOOKUP(C63,гендир!$A$3:$C$3000,2,0))</f>
        <v>Морозов Александр Александрович</v>
      </c>
      <c r="K63" t="s">
        <v>820</v>
      </c>
      <c r="L63">
        <v>10</v>
      </c>
      <c r="P63">
        <v>62</v>
      </c>
      <c r="Q63">
        <v>120602</v>
      </c>
      <c r="R63">
        <v>49925</v>
      </c>
      <c r="S63">
        <v>57022</v>
      </c>
      <c r="T63">
        <v>146383</v>
      </c>
      <c r="U63">
        <v>253459</v>
      </c>
      <c r="V63">
        <v>53581</v>
      </c>
      <c r="W63">
        <v>34432</v>
      </c>
      <c r="X63">
        <v>45225</v>
      </c>
      <c r="Y63">
        <v>71329</v>
      </c>
      <c r="Z63">
        <v>283226</v>
      </c>
      <c r="AA63">
        <v>53581</v>
      </c>
      <c r="AB63">
        <v>14160</v>
      </c>
      <c r="AC63">
        <v>10990</v>
      </c>
      <c r="AD63">
        <v>73477</v>
      </c>
      <c r="AE63">
        <v>-35915</v>
      </c>
      <c r="AF63">
        <v>0</v>
      </c>
      <c r="AG63">
        <v>0</v>
      </c>
      <c r="AH63">
        <v>0</v>
      </c>
      <c r="AI63">
        <v>0</v>
      </c>
      <c r="AJ63" s="2">
        <v>0</v>
      </c>
      <c r="AK63">
        <v>90087</v>
      </c>
      <c r="AL63">
        <v>91152</v>
      </c>
      <c r="AM63">
        <v>108636</v>
      </c>
      <c r="AN63">
        <v>178774</v>
      </c>
      <c r="AO63">
        <v>389531</v>
      </c>
      <c r="AP63">
        <v>0</v>
      </c>
      <c r="AQ63" s="5">
        <f t="shared" si="2"/>
        <v>2.1019999999999999</v>
      </c>
      <c r="AR63" t="s">
        <v>52</v>
      </c>
      <c r="AS63" t="s">
        <v>821</v>
      </c>
      <c r="AT63" t="str">
        <f>IF(VLOOKUP(C63,old!$D$3:$AU$549,44,0)=0,"",VLOOKUP(C63,old!$D$3:$AU$549,44,0))</f>
        <v>image128</v>
      </c>
      <c r="AU63" s="3" t="s">
        <v>74</v>
      </c>
      <c r="AV63" t="str">
        <f t="shared" si="0"/>
        <v>ООО ПКО «РМК-Коллектинг» зарегистрировано по адресу: 123007, Город Москва, вн.тер. г. Муниципальный Округ Хорошевский, ш Хорошёвское, дом 35, корпус 1, помещение 7. Генеральным директором является Морозов Александр Александрович. Рост доходов компании за 5 лет: 210,2%. ФССП присвоил Низкий уровень риска для данного ПКО.</v>
      </c>
    </row>
    <row r="64" spans="1:48">
      <c r="A64">
        <v>545</v>
      </c>
      <c r="B64" t="s">
        <v>2748</v>
      </c>
      <c r="C64">
        <v>5406973190</v>
      </c>
      <c r="D64" s="10">
        <v>1175476034150</v>
      </c>
      <c r="E64" t="s">
        <v>2749</v>
      </c>
      <c r="F64" s="7">
        <v>42824</v>
      </c>
      <c r="G64">
        <f t="shared" si="1"/>
        <v>8</v>
      </c>
      <c r="H64" t="s">
        <v>73</v>
      </c>
      <c r="I64" t="str">
        <f>IF(VLOOKUP(C64,гендир!$A$3:$C$3000,3,0)=0,"",VLOOKUP(C64,гендир!$A$3:$C$3000,3,0))</f>
        <v>Парунов Алексей Викторович</v>
      </c>
      <c r="J64" t="str">
        <f>IF(VLOOKUP(C64,гендир!$A$3:$C$3000,2,0)=0,"",VLOOKUP(C64,гендир!$A$3:$C$3000,2,0))</f>
        <v>Рузина Дарья Андреевна</v>
      </c>
      <c r="K64" t="s">
        <v>2752</v>
      </c>
      <c r="L64">
        <v>11020</v>
      </c>
      <c r="P64">
        <v>63</v>
      </c>
      <c r="Q64">
        <v>13387</v>
      </c>
      <c r="R64">
        <v>2858</v>
      </c>
      <c r="S64">
        <v>126325</v>
      </c>
      <c r="T64">
        <v>30023</v>
      </c>
      <c r="U64">
        <v>249725</v>
      </c>
      <c r="V64">
        <v>13318</v>
      </c>
      <c r="W64">
        <v>223</v>
      </c>
      <c r="X64">
        <v>123737</v>
      </c>
      <c r="Y64">
        <v>33659</v>
      </c>
      <c r="Z64">
        <v>159953</v>
      </c>
      <c r="AA64">
        <v>13318</v>
      </c>
      <c r="AB64">
        <v>2115</v>
      </c>
      <c r="AC64">
        <v>2035</v>
      </c>
      <c r="AD64">
        <v>-4015</v>
      </c>
      <c r="AE64">
        <v>71781</v>
      </c>
      <c r="AF64">
        <v>0</v>
      </c>
      <c r="AG64">
        <v>0</v>
      </c>
      <c r="AH64">
        <v>0</v>
      </c>
      <c r="AI64">
        <v>0</v>
      </c>
      <c r="AJ64" s="2">
        <v>0</v>
      </c>
      <c r="AK64">
        <v>114</v>
      </c>
      <c r="AL64">
        <v>24027</v>
      </c>
      <c r="AM64">
        <v>19162</v>
      </c>
      <c r="AN64">
        <v>15944</v>
      </c>
      <c r="AO64">
        <v>129402</v>
      </c>
      <c r="AP64">
        <v>0</v>
      </c>
      <c r="AQ64" s="5">
        <f t="shared" si="2"/>
        <v>18.654</v>
      </c>
      <c r="AS64" t="s">
        <v>2753</v>
      </c>
      <c r="AT64" t="str">
        <f>IF(VLOOKUP(C64,old!$D$3:$AU$549,44,0)=0,"",VLOOKUP(C64,old!$D$3:$AU$549,44,0))</f>
        <v/>
      </c>
      <c r="AU64" s="3" t="s">
        <v>74</v>
      </c>
      <c r="AV64" t="str">
        <f t="shared" si="0"/>
        <v>ООО ПКО «Агентство финансовых решений» зарегистрировано по адресу: г. Новосибирск, ул. Шевченко, д. 15/1, этаж 4, помещение 20, 630102. Генеральным директором является Рузина Дарья Андреевна. Рост доходов компании за 5 лет: 1865,4%.</v>
      </c>
    </row>
    <row r="65" spans="1:48">
      <c r="A65">
        <v>78</v>
      </c>
      <c r="B65" t="s">
        <v>2024</v>
      </c>
      <c r="C65">
        <v>7717795970</v>
      </c>
      <c r="D65" s="10">
        <v>5147746190851</v>
      </c>
      <c r="E65" t="s">
        <v>2025</v>
      </c>
      <c r="F65" s="7">
        <v>41918</v>
      </c>
      <c r="G65">
        <f t="shared" si="1"/>
        <v>10</v>
      </c>
      <c r="H65" t="s">
        <v>44</v>
      </c>
      <c r="I65" t="str">
        <f>IF(VLOOKUP(C65,гендир!$A$3:$C$3000,3,0)=0,"",VLOOKUP(C65,гендир!$A$3:$C$3000,3,0))</f>
        <v>Моисеев Антон Викторович</v>
      </c>
      <c r="J65" t="str">
        <f>IF(VLOOKUP(C65,гендир!$A$3:$C$3000,2,0)=0,"",VLOOKUP(C65,гендир!$A$3:$C$3000,2,0))</f>
        <v>Васильева Амира Анатольевна</v>
      </c>
      <c r="K65" t="s">
        <v>2028</v>
      </c>
      <c r="L65">
        <v>4000</v>
      </c>
      <c r="P65">
        <v>64</v>
      </c>
      <c r="Q65">
        <v>1886</v>
      </c>
      <c r="R65">
        <v>130718</v>
      </c>
      <c r="S65">
        <v>106053</v>
      </c>
      <c r="T65">
        <v>196476</v>
      </c>
      <c r="U65">
        <v>248095</v>
      </c>
      <c r="V65">
        <v>520</v>
      </c>
      <c r="W65">
        <v>87671</v>
      </c>
      <c r="X65">
        <v>96227</v>
      </c>
      <c r="Y65">
        <v>-139104</v>
      </c>
      <c r="Z65">
        <v>338984</v>
      </c>
      <c r="AA65">
        <v>520</v>
      </c>
      <c r="AB65">
        <v>36340</v>
      </c>
      <c r="AC65">
        <v>149352</v>
      </c>
      <c r="AD65">
        <v>51227</v>
      </c>
      <c r="AE65">
        <v>-94696</v>
      </c>
      <c r="AF65">
        <v>57565</v>
      </c>
      <c r="AG65">
        <v>173855</v>
      </c>
      <c r="AH65">
        <v>261801</v>
      </c>
      <c r="AI65">
        <v>309835</v>
      </c>
      <c r="AJ65" s="2">
        <v>145779</v>
      </c>
      <c r="AK65">
        <v>6151</v>
      </c>
      <c r="AL65">
        <v>14752</v>
      </c>
      <c r="AM65">
        <v>29811</v>
      </c>
      <c r="AN65">
        <v>58812</v>
      </c>
      <c r="AO65">
        <v>124506</v>
      </c>
      <c r="AP65">
        <v>54329</v>
      </c>
      <c r="AQ65" s="5">
        <f t="shared" si="2"/>
        <v>131.54599999999999</v>
      </c>
      <c r="AR65" t="s">
        <v>52</v>
      </c>
      <c r="AS65" t="s">
        <v>2029</v>
      </c>
      <c r="AT65" t="str">
        <f>IF(VLOOKUP(C65,old!$D$3:$AU$549,44,0)=0,"",VLOOKUP(C65,old!$D$3:$AU$549,44,0))</f>
        <v>image054</v>
      </c>
      <c r="AU65" s="3">
        <v>2.5324242161035353</v>
      </c>
      <c r="AV65" t="str">
        <f t="shared" si="0"/>
        <v>ООО ПКО «ДоброЗайм» зарегистрировано по адресу: 119180, Москва г, пер Старомонетный, 14, 2, 6-2. Генеральным директором является Васильева Амира Анатольевна. Рост доходов компании за 5 лет: 13154,6%. Рост финансовых активов компании за 5 лет: 253,24%. Объем заемных средств компании на конец 2024 года: 54329 тыс. руб. ФССП присвоил Низкий уровень риска для данного ПКО.</v>
      </c>
    </row>
    <row r="66" spans="1:48">
      <c r="A66">
        <v>81</v>
      </c>
      <c r="B66" t="s">
        <v>1109</v>
      </c>
      <c r="C66">
        <v>4632195224</v>
      </c>
      <c r="D66" s="10">
        <v>1144632011380</v>
      </c>
      <c r="E66" t="s">
        <v>1110</v>
      </c>
      <c r="F66" s="7">
        <v>41918</v>
      </c>
      <c r="G66">
        <f t="shared" si="1"/>
        <v>10</v>
      </c>
      <c r="H66" t="s">
        <v>73</v>
      </c>
      <c r="I66" t="str">
        <f>IF(VLOOKUP(C66,гендир!$A$3:$C$3000,3,0)=0,"",VLOOKUP(C66,гендир!$A$3:$C$3000,3,0))</f>
        <v>Синяков Владимир Иванович</v>
      </c>
      <c r="J66" t="str">
        <f>IF(VLOOKUP(C66,гендир!$A$3:$C$3000,2,0)=0,"",VLOOKUP(C66,гендир!$A$3:$C$3000,2,0))</f>
        <v>Синяков Владимир Иванович</v>
      </c>
      <c r="K66" t="s">
        <v>1113</v>
      </c>
      <c r="L66">
        <v>20</v>
      </c>
      <c r="P66">
        <v>65</v>
      </c>
      <c r="Q66">
        <v>44121</v>
      </c>
      <c r="R66">
        <v>82029</v>
      </c>
      <c r="S66">
        <v>122222</v>
      </c>
      <c r="T66">
        <v>185710</v>
      </c>
      <c r="U66">
        <v>241823</v>
      </c>
      <c r="V66">
        <v>23068</v>
      </c>
      <c r="W66">
        <v>62790</v>
      </c>
      <c r="X66">
        <v>69607</v>
      </c>
      <c r="Y66">
        <v>54544</v>
      </c>
      <c r="Z66">
        <v>105781</v>
      </c>
      <c r="AA66">
        <v>23068</v>
      </c>
      <c r="AB66">
        <v>15202</v>
      </c>
      <c r="AC66">
        <v>46656</v>
      </c>
      <c r="AD66">
        <v>121843</v>
      </c>
      <c r="AE66">
        <v>100423</v>
      </c>
      <c r="AF66">
        <v>0</v>
      </c>
      <c r="AG66">
        <v>0</v>
      </c>
      <c r="AH66">
        <v>0</v>
      </c>
      <c r="AI66">
        <v>0</v>
      </c>
      <c r="AJ66" s="2">
        <v>0</v>
      </c>
      <c r="AK66">
        <v>56366</v>
      </c>
      <c r="AL66">
        <v>51978</v>
      </c>
      <c r="AM66">
        <v>83824</v>
      </c>
      <c r="AN66">
        <v>179234</v>
      </c>
      <c r="AO66">
        <v>402552</v>
      </c>
      <c r="AP66">
        <v>191309</v>
      </c>
      <c r="AQ66" s="5">
        <f t="shared" si="2"/>
        <v>5.4809999999999999</v>
      </c>
      <c r="AR66" t="s">
        <v>52</v>
      </c>
      <c r="AS66" t="s">
        <v>1114</v>
      </c>
      <c r="AT66" t="str">
        <f>IF(VLOOKUP(C66,old!$D$3:$AU$549,44,0)=0,"",VLOOKUP(C66,old!$D$3:$AU$549,44,0))</f>
        <v>image056</v>
      </c>
      <c r="AU66" s="3" t="s">
        <v>74</v>
      </c>
      <c r="AV66" t="str">
        <f t="shared" ref="AV66:AV129" si="3">E66&amp;" зарегистрировано по адресу: "&amp;K66&amp;IF(J66=0,"",IF(J66="","",". Генеральным директором является "&amp;J66&amp;IF(AQ66=0,".",IF(AQ66="",".",". Рост доходов компании за 5 лет: "&amp;ROUND(AQ66*100,2)&amp;"%."))&amp;IF(AU66=0,"",IF(AU66="",""," Рост финансовых активов компании за 5 лет: "&amp;IFERROR(ROUND(AU66*100,2),"")&amp;"%."))&amp;IF(AP66=0,"",IF(AP66="",""," Объем заемных средств компании на конец 2024 года: "&amp;AP66&amp;" тыс. руб."))&amp;IF(AR66=0,"",IF(AR66="",""," ФССП присвоил "&amp;AR66&amp;" уровень риска для данного ПКО."))))</f>
        <v>ООО «ПКО Центр Альтернативного Финансирования» зарегистрировано по адресу: 305000, Курская область, г.о. Город Курск, г Курск, ул Марата, дом 21, этаж 2, помещение I. Генеральным директором является Синяков Владимир Иванович. Рост доходов компании за 5 лет: 548,1%. Объем заемных средств компании на конец 2024 года: 191309 тыс. руб. ФССП присвоил Низкий уровень риска для данного ПКО.</v>
      </c>
    </row>
    <row r="67" spans="1:48">
      <c r="A67">
        <v>168</v>
      </c>
      <c r="B67" t="s">
        <v>3080</v>
      </c>
      <c r="C67">
        <v>9725016460</v>
      </c>
      <c r="D67" s="10">
        <v>1197746458139</v>
      </c>
      <c r="E67" t="s">
        <v>3081</v>
      </c>
      <c r="F67" s="7">
        <v>43665</v>
      </c>
      <c r="G67">
        <f t="shared" ref="G67:G130" si="4">ROUNDDOWN(($AY$1-F67)/365,0)</f>
        <v>5</v>
      </c>
      <c r="H67" t="s">
        <v>73</v>
      </c>
      <c r="I67" t="str">
        <f>IF(VLOOKUP(C67,гендир!$A$3:$C$3000,3,0)=0,"",VLOOKUP(C67,гендир!$A$3:$C$3000,3,0))</f>
        <v>Алимов Ильдар Халитович, Шарков Тимофей Владимирович</v>
      </c>
      <c r="J67" t="str">
        <f>IF(VLOOKUP(C67,гендир!$A$3:$C$3000,2,0)=0,"",VLOOKUP(C67,гендир!$A$3:$C$3000,2,0))</f>
        <v>Алимов Ильдар Халитович</v>
      </c>
      <c r="K67" t="s">
        <v>3084</v>
      </c>
      <c r="L67">
        <v>10</v>
      </c>
      <c r="P67">
        <v>66</v>
      </c>
      <c r="Q67">
        <v>940</v>
      </c>
      <c r="R67">
        <v>7401</v>
      </c>
      <c r="S67">
        <v>44028</v>
      </c>
      <c r="T67">
        <v>56579</v>
      </c>
      <c r="U67">
        <v>241565</v>
      </c>
      <c r="V67">
        <v>367</v>
      </c>
      <c r="W67">
        <v>1835</v>
      </c>
      <c r="X67">
        <v>17942</v>
      </c>
      <c r="Y67">
        <v>28400</v>
      </c>
      <c r="Z67">
        <v>134074</v>
      </c>
      <c r="AA67">
        <v>367</v>
      </c>
      <c r="AB67">
        <v>5197</v>
      </c>
      <c r="AC67">
        <v>24590</v>
      </c>
      <c r="AD67">
        <v>26452</v>
      </c>
      <c r="AE67">
        <v>94039</v>
      </c>
      <c r="AF67">
        <v>0</v>
      </c>
      <c r="AG67">
        <v>0</v>
      </c>
      <c r="AH67">
        <v>0</v>
      </c>
      <c r="AI67">
        <v>0</v>
      </c>
      <c r="AJ67" s="2">
        <v>0</v>
      </c>
      <c r="AK67">
        <v>36</v>
      </c>
      <c r="AL67">
        <v>756</v>
      </c>
      <c r="AM67">
        <v>7552</v>
      </c>
      <c r="AN67">
        <v>9707</v>
      </c>
      <c r="AO67">
        <v>2382</v>
      </c>
      <c r="AP67">
        <v>0</v>
      </c>
      <c r="AQ67" s="5">
        <f t="shared" ref="AQ67:AQ130" si="5">IFERROR(ROUND(IFERROR(U67/Q67,IFERROR(U67/R67,IFERROR(U67/S67,IFERROR(U67/T67,"")))),3),"")</f>
        <v>256.98399999999998</v>
      </c>
      <c r="AR67" t="s">
        <v>52</v>
      </c>
      <c r="AS67" t="s">
        <v>3085</v>
      </c>
      <c r="AT67" t="str">
        <f>IF(VLOOKUP(C67,old!$D$3:$AU$549,44,0)=0,"",VLOOKUP(C67,old!$D$3:$AU$549,44,0))</f>
        <v>image422</v>
      </c>
      <c r="AU67" s="3" t="s">
        <v>74</v>
      </c>
      <c r="AV67" t="str">
        <f t="shared" si="3"/>
        <v>ООО «ЮК Омега групп» зарегистрировано по адресу: 105523, Москва г, Щёлковское ш, дом 92, корпус 6, квартира 5. Генеральным директором является Алимов Ильдар Халитович. Рост доходов компании за 5 лет: 25698,4%. ФССП присвоил Низкий уровень риска для данного ПКО.</v>
      </c>
    </row>
    <row r="68" spans="1:48">
      <c r="A68">
        <v>62</v>
      </c>
      <c r="B68" t="s">
        <v>236</v>
      </c>
      <c r="C68">
        <v>6164244208</v>
      </c>
      <c r="D68" s="10">
        <v>1066164002354</v>
      </c>
      <c r="E68" t="s">
        <v>237</v>
      </c>
      <c r="F68" s="7">
        <v>38744</v>
      </c>
      <c r="G68">
        <f t="shared" si="4"/>
        <v>19</v>
      </c>
      <c r="H68" t="s">
        <v>73</v>
      </c>
      <c r="I68" t="str">
        <f>IF(VLOOKUP(C68,гендир!$A$3:$C$3000,3,0)=0,"",VLOOKUP(C68,гендир!$A$3:$C$3000,3,0))</f>
        <v>Бревдо Михаил Григорьевич, Савинов Александр Васильевич</v>
      </c>
      <c r="J68" t="str">
        <f>IF(VLOOKUP(C68,гендир!$A$3:$C$3000,2,0)=0,"",VLOOKUP(C68,гендир!$A$3:$C$3000,2,0))</f>
        <v>Бревдо Михаил Григорьевич</v>
      </c>
      <c r="K68" t="s">
        <v>240</v>
      </c>
      <c r="L68">
        <v>25</v>
      </c>
      <c r="P68">
        <v>67</v>
      </c>
      <c r="Q68">
        <v>111629</v>
      </c>
      <c r="R68">
        <v>153322</v>
      </c>
      <c r="S68">
        <v>206223</v>
      </c>
      <c r="T68">
        <v>236156</v>
      </c>
      <c r="U68">
        <v>239543</v>
      </c>
      <c r="V68">
        <v>73261</v>
      </c>
      <c r="W68">
        <v>108114</v>
      </c>
      <c r="X68">
        <v>107277</v>
      </c>
      <c r="Y68">
        <v>74562</v>
      </c>
      <c r="Z68">
        <v>97268</v>
      </c>
      <c r="AA68">
        <v>73261</v>
      </c>
      <c r="AB68">
        <v>45208</v>
      </c>
      <c r="AC68">
        <v>98415</v>
      </c>
      <c r="AD68">
        <v>161048</v>
      </c>
      <c r="AE68">
        <v>141729</v>
      </c>
      <c r="AF68">
        <v>0</v>
      </c>
      <c r="AG68">
        <v>0</v>
      </c>
      <c r="AH68">
        <v>0</v>
      </c>
      <c r="AI68">
        <v>0</v>
      </c>
      <c r="AJ68" s="2">
        <v>0</v>
      </c>
      <c r="AK68">
        <v>36964</v>
      </c>
      <c r="AL68">
        <v>67401</v>
      </c>
      <c r="AM68">
        <v>88468</v>
      </c>
      <c r="AN68">
        <v>26883</v>
      </c>
      <c r="AO68">
        <v>75396</v>
      </c>
      <c r="AP68">
        <v>8454</v>
      </c>
      <c r="AQ68" s="5">
        <f t="shared" si="5"/>
        <v>2.1459999999999999</v>
      </c>
      <c r="AR68" t="s">
        <v>52</v>
      </c>
      <c r="AS68" t="s">
        <v>241</v>
      </c>
      <c r="AT68" t="str">
        <f>IF(VLOOKUP(C68,old!$D$3:$AU$549,44,0)=0,"",VLOOKUP(C68,old!$D$3:$AU$549,44,0))</f>
        <v>image081</v>
      </c>
      <c r="AU68" s="3" t="s">
        <v>74</v>
      </c>
      <c r="AV68" t="str">
        <f t="shared" si="3"/>
        <v>ООО «ПКО «СП» зарегистрировано по адресу: 344013, Ростовская обл, г Ростов-на-Дону, ул Мечникова, 39в. Генеральным директором является Бревдо Михаил Григорьевич. Рост доходов компании за 5 лет: 214,6%. Объем заемных средств компании на конец 2024 года: 8454 тыс. руб. ФССП присвоил Низкий уровень риска для данного ПКО.</v>
      </c>
    </row>
    <row r="69" spans="1:48">
      <c r="A69">
        <v>106</v>
      </c>
      <c r="B69" t="s">
        <v>1622</v>
      </c>
      <c r="C69">
        <v>7730611414</v>
      </c>
      <c r="D69" s="10">
        <v>1097746346500</v>
      </c>
      <c r="E69" t="s">
        <v>1623</v>
      </c>
      <c r="F69" s="7">
        <v>39975</v>
      </c>
      <c r="G69">
        <f t="shared" si="4"/>
        <v>15</v>
      </c>
      <c r="H69" t="s">
        <v>73</v>
      </c>
      <c r="I69" t="str">
        <f>IF(VLOOKUP(C69,гендир!$A$3:$C$3000,3,0)=0,"",VLOOKUP(C69,гендир!$A$3:$C$3000,3,0))</f>
        <v>Смирнов Алексей Васильевич</v>
      </c>
      <c r="J69" t="str">
        <f>IF(VLOOKUP(C69,гендир!$A$3:$C$3000,2,0)=0,"",VLOOKUP(C69,гендир!$A$3:$C$3000,2,0))</f>
        <v>Феклистов Павел Анатольевич</v>
      </c>
      <c r="K69" t="s">
        <v>1626</v>
      </c>
      <c r="L69">
        <v>10</v>
      </c>
      <c r="P69">
        <v>68</v>
      </c>
      <c r="Q69">
        <v>129331</v>
      </c>
      <c r="R69">
        <v>96203</v>
      </c>
      <c r="S69">
        <v>74749</v>
      </c>
      <c r="T69">
        <v>142406</v>
      </c>
      <c r="U69">
        <v>236924</v>
      </c>
      <c r="V69">
        <v>40118</v>
      </c>
      <c r="W69">
        <v>144387</v>
      </c>
      <c r="X69">
        <v>86541</v>
      </c>
      <c r="Y69">
        <v>82651</v>
      </c>
      <c r="Z69">
        <v>159419</v>
      </c>
      <c r="AA69">
        <v>40118</v>
      </c>
      <c r="AB69">
        <v>-50368</v>
      </c>
      <c r="AC69">
        <v>-12247</v>
      </c>
      <c r="AD69">
        <v>55003</v>
      </c>
      <c r="AE69">
        <v>67521</v>
      </c>
      <c r="AF69">
        <v>70</v>
      </c>
      <c r="AG69">
        <v>20000</v>
      </c>
      <c r="AH69">
        <v>29703</v>
      </c>
      <c r="AI69">
        <v>69376</v>
      </c>
      <c r="AJ69" s="2">
        <v>129544</v>
      </c>
      <c r="AK69">
        <v>113986</v>
      </c>
      <c r="AL69">
        <v>55496</v>
      </c>
      <c r="AM69">
        <v>39530</v>
      </c>
      <c r="AN69">
        <v>51019</v>
      </c>
      <c r="AO69">
        <v>62557</v>
      </c>
      <c r="AP69">
        <v>0</v>
      </c>
      <c r="AQ69" s="5">
        <f t="shared" si="5"/>
        <v>1.8320000000000001</v>
      </c>
      <c r="AR69">
        <v>0</v>
      </c>
      <c r="AS69" t="s">
        <v>1627</v>
      </c>
      <c r="AT69" t="str">
        <f>IF(VLOOKUP(C69,old!$D$3:$AU$549,44,0)=0,"",VLOOKUP(C69,old!$D$3:$AU$549,44,0))</f>
        <v>image276</v>
      </c>
      <c r="AU69" s="3">
        <v>1850.6285714285714</v>
      </c>
      <c r="AV69" t="str">
        <f t="shared" si="3"/>
        <v>ООО ПКО «Долговые Инвестиции» зарегистрировано по адресу: 117420, Москва г, 15. Генеральным директором является Феклистов Павел Анатольевич. Рост доходов компании за 5 лет: 183,2%. Рост финансовых активов компании за 5 лет: 185062,86%.</v>
      </c>
    </row>
    <row r="70" spans="1:48">
      <c r="A70">
        <v>119</v>
      </c>
      <c r="B70" t="s">
        <v>1184</v>
      </c>
      <c r="C70">
        <v>5406972623</v>
      </c>
      <c r="D70" s="10">
        <v>1175476029739</v>
      </c>
      <c r="E70" t="s">
        <v>1185</v>
      </c>
      <c r="F70" s="7">
        <v>42814</v>
      </c>
      <c r="G70">
        <f t="shared" si="4"/>
        <v>8</v>
      </c>
      <c r="H70" t="s">
        <v>73</v>
      </c>
      <c r="I70" t="str">
        <f>IF(VLOOKUP(C70,гендир!$A$3:$C$3000,3,0)=0,"",VLOOKUP(C70,гендир!$A$3:$C$3000,3,0))</f>
        <v>Яковлева Елена Александровна</v>
      </c>
      <c r="J70" t="str">
        <f>IF(VLOOKUP(C70,гендир!$A$3:$C$3000,2,0)=0,"",VLOOKUP(C70,гендир!$A$3:$C$3000,2,0))</f>
        <v>Яковлева Елена Александровна</v>
      </c>
      <c r="K70" t="s">
        <v>1188</v>
      </c>
      <c r="L70">
        <v>10000</v>
      </c>
      <c r="P70">
        <v>69</v>
      </c>
      <c r="Q70">
        <v>8479</v>
      </c>
      <c r="R70">
        <v>51420</v>
      </c>
      <c r="S70">
        <v>59851</v>
      </c>
      <c r="T70">
        <v>109568</v>
      </c>
      <c r="U70">
        <v>235777</v>
      </c>
      <c r="V70">
        <v>4750</v>
      </c>
      <c r="W70">
        <v>44958</v>
      </c>
      <c r="X70">
        <v>50200</v>
      </c>
      <c r="Y70">
        <v>74730</v>
      </c>
      <c r="Z70">
        <v>192014</v>
      </c>
      <c r="AA70">
        <v>4750</v>
      </c>
      <c r="AB70">
        <v>5155</v>
      </c>
      <c r="AC70">
        <v>7721</v>
      </c>
      <c r="AD70">
        <v>26401</v>
      </c>
      <c r="AE70">
        <v>31128</v>
      </c>
      <c r="AF70">
        <v>0</v>
      </c>
      <c r="AG70">
        <v>0</v>
      </c>
      <c r="AH70">
        <v>0</v>
      </c>
      <c r="AI70">
        <v>0</v>
      </c>
      <c r="AJ70" s="2">
        <v>0</v>
      </c>
      <c r="AK70">
        <v>15553</v>
      </c>
      <c r="AL70">
        <v>48089</v>
      </c>
      <c r="AM70">
        <v>40291</v>
      </c>
      <c r="AN70">
        <v>46079</v>
      </c>
      <c r="AO70">
        <v>34318</v>
      </c>
      <c r="AP70">
        <v>294</v>
      </c>
      <c r="AQ70" s="5">
        <f t="shared" si="5"/>
        <v>27.806999999999999</v>
      </c>
      <c r="AR70" t="s">
        <v>52</v>
      </c>
      <c r="AS70" t="s">
        <v>1189</v>
      </c>
      <c r="AT70" t="str">
        <f>IF(VLOOKUP(C70,old!$D$3:$AU$549,44,0)=0,"",VLOOKUP(C70,old!$D$3:$AU$549,44,0))</f>
        <v>image152</v>
      </c>
      <c r="AU70" s="3" t="s">
        <v>74</v>
      </c>
      <c r="AV70" t="str">
        <f t="shared" si="3"/>
        <v>ООО ПКО «Центр профессионального взыскания» зарегистрировано по адресу: 630007, Новосибирская обл, г Новосибирск, ул Коммунистическая, 35, 1. Генеральным директором является Яковлева Елена Александровна. Рост доходов компании за 5 лет: 2780,7%. Объем заемных средств компании на конец 2024 года: 294 тыс. руб. ФССП присвоил Низкий уровень риска для данного ПКО.</v>
      </c>
    </row>
    <row r="71" spans="1:48">
      <c r="A71">
        <v>105</v>
      </c>
      <c r="B71" t="s">
        <v>3047</v>
      </c>
      <c r="C71">
        <v>2310197022</v>
      </c>
      <c r="D71" s="10">
        <v>1162375059758</v>
      </c>
      <c r="E71" t="s">
        <v>3048</v>
      </c>
      <c r="F71" s="7">
        <v>42720</v>
      </c>
      <c r="G71">
        <f t="shared" si="4"/>
        <v>8</v>
      </c>
      <c r="H71" t="s">
        <v>44</v>
      </c>
      <c r="I71" t="str">
        <f>IF(VLOOKUP(C71,гендир!$A$3:$C$3000,3,0)=0,"",VLOOKUP(C71,гендир!$A$3:$C$3000,3,0))</f>
        <v>Соловьёв Павел Алексеевич</v>
      </c>
      <c r="J71" t="str">
        <f>IF(VLOOKUP(C71,гендир!$A$3:$C$3000,2,0)=0,"",VLOOKUP(C71,гендир!$A$3:$C$3000,2,0))</f>
        <v>Панфилов Константин Юрьевич</v>
      </c>
      <c r="K71" t="s">
        <v>3051</v>
      </c>
      <c r="L71">
        <v>10538.039000000001</v>
      </c>
      <c r="P71">
        <v>70</v>
      </c>
      <c r="Q71">
        <v>60376</v>
      </c>
      <c r="R71">
        <v>5163</v>
      </c>
      <c r="S71">
        <v>7081</v>
      </c>
      <c r="T71">
        <v>143971</v>
      </c>
      <c r="U71">
        <v>217387</v>
      </c>
      <c r="V71">
        <v>1383</v>
      </c>
      <c r="W71">
        <v>164631</v>
      </c>
      <c r="X71">
        <v>2522</v>
      </c>
      <c r="Y71">
        <v>40264</v>
      </c>
      <c r="Z71">
        <v>42517</v>
      </c>
      <c r="AA71">
        <v>1383</v>
      </c>
      <c r="AB71">
        <v>-159645</v>
      </c>
      <c r="AC71">
        <v>4288</v>
      </c>
      <c r="AD71">
        <v>105200</v>
      </c>
      <c r="AE71">
        <v>110833</v>
      </c>
      <c r="AF71">
        <v>0</v>
      </c>
      <c r="AG71">
        <v>0</v>
      </c>
      <c r="AH71">
        <v>0</v>
      </c>
      <c r="AI71">
        <v>97541</v>
      </c>
      <c r="AJ71" s="2">
        <v>245812</v>
      </c>
      <c r="AK71">
        <v>181085</v>
      </c>
      <c r="AL71">
        <v>19366</v>
      </c>
      <c r="AM71">
        <v>58683</v>
      </c>
      <c r="AN71">
        <v>18668</v>
      </c>
      <c r="AO71">
        <v>60072</v>
      </c>
      <c r="AP71">
        <v>155641</v>
      </c>
      <c r="AQ71" s="5">
        <f t="shared" si="5"/>
        <v>3.601</v>
      </c>
      <c r="AR71">
        <v>0</v>
      </c>
      <c r="AS71" t="s">
        <v>3052</v>
      </c>
      <c r="AT71" t="str">
        <f>IF(VLOOKUP(C71,old!$D$3:$AU$549,44,0)=0,"",VLOOKUP(C71,old!$D$3:$AU$549,44,0))</f>
        <v>image118</v>
      </c>
      <c r="AU71" s="3">
        <v>2.5200889882203383</v>
      </c>
      <c r="AV71" t="str">
        <f t="shared" si="3"/>
        <v>ООО ПКО «СЗА» зарегистрировано по адресу: 350000, Краснодарский край, г Краснодар, ул Коммунаров, Дом 76, офис 365/2. Генеральным директором является Панфилов Константин Юрьевич. Рост доходов компании за 5 лет: 360,1%. Рост финансовых активов компании за 5 лет: 252,01%. Объем заемных средств компании на конец 2024 года: 155641 тыс. руб.</v>
      </c>
    </row>
    <row r="72" spans="1:48">
      <c r="A72">
        <v>87</v>
      </c>
      <c r="B72" t="s">
        <v>1551</v>
      </c>
      <c r="C72">
        <v>5446015412</v>
      </c>
      <c r="D72" s="10">
        <v>1135483002214</v>
      </c>
      <c r="E72" t="s">
        <v>1552</v>
      </c>
      <c r="F72" s="7">
        <v>41430</v>
      </c>
      <c r="G72">
        <f t="shared" si="4"/>
        <v>11</v>
      </c>
      <c r="H72" t="s">
        <v>44</v>
      </c>
      <c r="I72" t="str">
        <f>IF(VLOOKUP(C72,гендир!$A$3:$C$3000,3,0)=0,"",VLOOKUP(C72,гендир!$A$3:$C$3000,3,0))</f>
        <v>Газецкий Владислав Валериевич, Решетин Андрей Валентинович</v>
      </c>
      <c r="J72" t="str">
        <f>IF(VLOOKUP(C72,гендир!$A$3:$C$3000,2,0)=0,"",VLOOKUP(C72,гендир!$A$3:$C$3000,2,0))</f>
        <v>Решетин Андрей Валентинович</v>
      </c>
      <c r="K72" t="s">
        <v>1553</v>
      </c>
      <c r="L72">
        <v>10</v>
      </c>
      <c r="P72">
        <v>71</v>
      </c>
      <c r="Q72">
        <v>11889</v>
      </c>
      <c r="R72">
        <v>12971</v>
      </c>
      <c r="S72">
        <v>78398</v>
      </c>
      <c r="T72">
        <v>170126</v>
      </c>
      <c r="U72">
        <v>217377</v>
      </c>
      <c r="V72">
        <v>9008</v>
      </c>
      <c r="W72">
        <v>8396</v>
      </c>
      <c r="X72">
        <v>69862</v>
      </c>
      <c r="Y72">
        <v>148476</v>
      </c>
      <c r="Z72">
        <v>179181</v>
      </c>
      <c r="AA72">
        <v>9008</v>
      </c>
      <c r="AB72">
        <v>3934</v>
      </c>
      <c r="AC72">
        <v>6441</v>
      </c>
      <c r="AD72">
        <v>16657</v>
      </c>
      <c r="AE72">
        <v>31204</v>
      </c>
      <c r="AF72">
        <v>0</v>
      </c>
      <c r="AG72">
        <v>0</v>
      </c>
      <c r="AH72">
        <v>0</v>
      </c>
      <c r="AI72">
        <v>0</v>
      </c>
      <c r="AJ72" s="2">
        <v>0</v>
      </c>
      <c r="AK72">
        <v>51552</v>
      </c>
      <c r="AL72">
        <v>69862</v>
      </c>
      <c r="AM72">
        <v>52222</v>
      </c>
      <c r="AN72">
        <v>38982</v>
      </c>
      <c r="AO72">
        <v>50415</v>
      </c>
      <c r="AP72">
        <v>0</v>
      </c>
      <c r="AQ72" s="5">
        <f t="shared" si="5"/>
        <v>18.283999999999999</v>
      </c>
      <c r="AR72" t="s">
        <v>52</v>
      </c>
      <c r="AS72" t="s">
        <v>1554</v>
      </c>
      <c r="AT72" t="str">
        <f>IF(VLOOKUP(C72,old!$D$3:$AU$549,44,0)=0,"",VLOOKUP(C72,old!$D$3:$AU$549,44,0))</f>
        <v>image191</v>
      </c>
      <c r="AU72" s="3" t="s">
        <v>74</v>
      </c>
      <c r="AV72" t="str">
        <f t="shared" si="3"/>
        <v>ООО ПКО «РБВ» зарегистрировано по адресу: 633209, Новосибирская обл, г Искитим, ул Пушкина, 24. Генеральным директором является Решетин Андрей Валентинович. Рост доходов компании за 5 лет: 1828,4%. ФССП присвоил Низкий уровень риска для данного ПКО.</v>
      </c>
    </row>
    <row r="73" spans="1:48">
      <c r="A73">
        <v>71</v>
      </c>
      <c r="B73" t="s">
        <v>2495</v>
      </c>
      <c r="C73">
        <v>6161090133</v>
      </c>
      <c r="D73" s="10">
        <v>1196196052865</v>
      </c>
      <c r="E73" t="s">
        <v>2496</v>
      </c>
      <c r="F73" s="7">
        <v>43822</v>
      </c>
      <c r="G73">
        <f t="shared" si="4"/>
        <v>5</v>
      </c>
      <c r="H73" t="s">
        <v>73</v>
      </c>
      <c r="I73" t="str">
        <f>IF(VLOOKUP(C73,гендир!$A$3:$C$3000,3,0)=0,"",VLOOKUP(C73,гендир!$A$3:$C$3000,3,0))</f>
        <v>Аминов Равиль Эдуардович</v>
      </c>
      <c r="J73" t="str">
        <f>IF(VLOOKUP(C73,гендир!$A$3:$C$3000,2,0)=0,"",VLOOKUP(C73,гендир!$A$3:$C$3000,2,0))</f>
        <v>Ткаченко Максим Сергеевич</v>
      </c>
      <c r="K73" t="s">
        <v>2499</v>
      </c>
      <c r="L73">
        <v>10</v>
      </c>
      <c r="P73">
        <v>72</v>
      </c>
      <c r="Q73">
        <v>20</v>
      </c>
      <c r="R73">
        <v>10317</v>
      </c>
      <c r="S73">
        <v>56134</v>
      </c>
      <c r="T73">
        <v>203394</v>
      </c>
      <c r="U73">
        <v>215497</v>
      </c>
      <c r="V73">
        <v>6</v>
      </c>
      <c r="W73">
        <v>127</v>
      </c>
      <c r="X73">
        <v>37</v>
      </c>
      <c r="Y73">
        <v>2199</v>
      </c>
      <c r="Z73">
        <v>218777</v>
      </c>
      <c r="AA73">
        <v>6</v>
      </c>
      <c r="AB73">
        <v>5059</v>
      </c>
      <c r="AC73">
        <v>44716</v>
      </c>
      <c r="AD73">
        <v>158892</v>
      </c>
      <c r="AE73">
        <v>-70614</v>
      </c>
      <c r="AF73">
        <v>0</v>
      </c>
      <c r="AG73">
        <v>38713</v>
      </c>
      <c r="AH73">
        <v>54950</v>
      </c>
      <c r="AI73">
        <v>212158</v>
      </c>
      <c r="AJ73" s="2">
        <v>133546</v>
      </c>
      <c r="AK73">
        <v>12</v>
      </c>
      <c r="AL73">
        <v>405</v>
      </c>
      <c r="AM73">
        <v>370</v>
      </c>
      <c r="AN73">
        <v>967</v>
      </c>
      <c r="AO73">
        <v>2201</v>
      </c>
      <c r="AP73">
        <v>1084</v>
      </c>
      <c r="AQ73" s="5">
        <f t="shared" si="5"/>
        <v>10774.85</v>
      </c>
      <c r="AR73" t="s">
        <v>52</v>
      </c>
      <c r="AS73" t="s">
        <v>2500</v>
      </c>
      <c r="AT73" t="str">
        <f>IF(VLOOKUP(C73,old!$D$3:$AU$549,44,0)=0,"",VLOOKUP(C73,old!$D$3:$AU$549,44,0))</f>
        <v>image346</v>
      </c>
      <c r="AU73" s="3">
        <v>3.449642239041149</v>
      </c>
      <c r="AV73" t="str">
        <f t="shared" si="3"/>
        <v>ООО ПКО «Премьер» зарегистрировано по адресу: 344092, Ростовская обл, г. Ростов-На-Дону, пр-кт Королева, д. 7/19, офис 601. Генеральным директором является Ткаченко Максим Сергеевич. Рост доходов компании за 5 лет: 1077485%. Рост финансовых активов компании за 5 лет: 344,96%. Объем заемных средств компании на конец 2024 года: 1084 тыс. руб. ФССП присвоил Низкий уровень риска для данного ПКО.</v>
      </c>
    </row>
    <row r="74" spans="1:48">
      <c r="A74">
        <v>79</v>
      </c>
      <c r="B74" t="s">
        <v>1409</v>
      </c>
      <c r="C74">
        <v>5050123462</v>
      </c>
      <c r="D74" s="10">
        <v>1165050050736</v>
      </c>
      <c r="E74" t="s">
        <v>1410</v>
      </c>
      <c r="F74" s="7">
        <v>42409</v>
      </c>
      <c r="G74">
        <f t="shared" si="4"/>
        <v>9</v>
      </c>
      <c r="H74" t="s">
        <v>73</v>
      </c>
      <c r="I74" t="str">
        <f>IF(VLOOKUP(C74,гендир!$A$3:$C$3000,3,0)=0,"",VLOOKUP(C74,гендир!$A$3:$C$3000,3,0))</f>
        <v>Данилина Маргарита Сергеевна</v>
      </c>
      <c r="J74" t="str">
        <f>IF(VLOOKUP(C74,гендир!$A$3:$C$3000,2,0)=0,"",VLOOKUP(C74,гендир!$A$3:$C$3000,2,0))</f>
        <v>Швакова Юлия Владимировна</v>
      </c>
      <c r="K74" t="s">
        <v>1413</v>
      </c>
      <c r="L74">
        <v>12</v>
      </c>
      <c r="P74">
        <v>73</v>
      </c>
      <c r="Q74">
        <v>45444</v>
      </c>
      <c r="R74">
        <v>95558</v>
      </c>
      <c r="S74">
        <v>85650</v>
      </c>
      <c r="T74">
        <v>194453</v>
      </c>
      <c r="U74">
        <v>208522</v>
      </c>
      <c r="V74">
        <v>33898</v>
      </c>
      <c r="W74">
        <v>45493</v>
      </c>
      <c r="X74">
        <v>45828</v>
      </c>
      <c r="Y74">
        <v>61421</v>
      </c>
      <c r="Z74">
        <v>76636</v>
      </c>
      <c r="AA74">
        <v>33898</v>
      </c>
      <c r="AB74">
        <v>48530</v>
      </c>
      <c r="AC74">
        <v>37683</v>
      </c>
      <c r="AD74">
        <v>131321</v>
      </c>
      <c r="AE74">
        <v>126907</v>
      </c>
      <c r="AF74">
        <v>4038</v>
      </c>
      <c r="AG74">
        <v>0</v>
      </c>
      <c r="AH74">
        <v>0</v>
      </c>
      <c r="AI74">
        <v>0</v>
      </c>
      <c r="AJ74" s="2">
        <v>0</v>
      </c>
      <c r="AK74">
        <v>18357</v>
      </c>
      <c r="AL74">
        <v>75276</v>
      </c>
      <c r="AM74">
        <v>104316</v>
      </c>
      <c r="AN74">
        <v>243620</v>
      </c>
      <c r="AO74">
        <v>301676</v>
      </c>
      <c r="AP74">
        <v>0</v>
      </c>
      <c r="AQ74" s="5">
        <f t="shared" si="5"/>
        <v>4.5890000000000004</v>
      </c>
      <c r="AR74" t="s">
        <v>52</v>
      </c>
      <c r="AS74" t="s">
        <v>1414</v>
      </c>
      <c r="AT74" t="str">
        <f>IF(VLOOKUP(C74,old!$D$3:$AU$549,44,0)=0,"",VLOOKUP(C74,old!$D$3:$AU$549,44,0))</f>
        <v>image117</v>
      </c>
      <c r="AU74" s="3">
        <v>0</v>
      </c>
      <c r="AV74" t="str">
        <f t="shared" si="3"/>
        <v>ООО «Гарант» зарегистрировано по адресу: 141109, Московская обл, г Щёлково, ул Космодемьянская, 10а, 8. Генеральным директором является Швакова Юлия Владимировна. Рост доходов компании за 5 лет: 458,9%. ФССП присвоил Низкий уровень риска для данного ПКО.</v>
      </c>
    </row>
    <row r="75" spans="1:48">
      <c r="A75">
        <v>32</v>
      </c>
      <c r="B75" t="s">
        <v>802</v>
      </c>
      <c r="C75">
        <v>1650308002</v>
      </c>
      <c r="D75" s="10">
        <v>1151650008201</v>
      </c>
      <c r="E75" t="s">
        <v>803</v>
      </c>
      <c r="F75" s="7">
        <v>42136</v>
      </c>
      <c r="G75">
        <f t="shared" si="4"/>
        <v>9</v>
      </c>
      <c r="H75" t="s">
        <v>73</v>
      </c>
      <c r="I75" t="str">
        <f>IF(VLOOKUP(C75,гендир!$A$3:$C$3000,3,0)=0,"",VLOOKUP(C75,гендир!$A$3:$C$3000,3,0))</f>
        <v>Черюнов Дмитрий Викторович, Каримов Радик Минизахидович</v>
      </c>
      <c r="J75" t="str">
        <f>IF(VLOOKUP(C75,гендир!$A$3:$C$3000,2,0)=0,"",VLOOKUP(C75,гендир!$A$3:$C$3000,2,0))</f>
        <v>Каримов Радик Минизахидович</v>
      </c>
      <c r="K75" t="s">
        <v>806</v>
      </c>
      <c r="L75">
        <v>10000</v>
      </c>
      <c r="P75">
        <v>74</v>
      </c>
      <c r="Q75">
        <v>164251</v>
      </c>
      <c r="R75">
        <v>478889</v>
      </c>
      <c r="S75">
        <v>422801</v>
      </c>
      <c r="T75">
        <v>583089</v>
      </c>
      <c r="U75">
        <v>203772</v>
      </c>
      <c r="V75">
        <v>153145</v>
      </c>
      <c r="W75">
        <v>447608</v>
      </c>
      <c r="X75">
        <v>387870</v>
      </c>
      <c r="Y75">
        <v>528605</v>
      </c>
      <c r="Z75">
        <v>183583</v>
      </c>
      <c r="AA75">
        <v>153145</v>
      </c>
      <c r="AB75">
        <v>24953</v>
      </c>
      <c r="AC75">
        <v>27889</v>
      </c>
      <c r="AD75">
        <v>43484</v>
      </c>
      <c r="AE75">
        <v>16502</v>
      </c>
      <c r="AF75">
        <v>2000</v>
      </c>
      <c r="AG75">
        <v>2000</v>
      </c>
      <c r="AH75">
        <v>0</v>
      </c>
      <c r="AI75">
        <v>40636</v>
      </c>
      <c r="AJ75" s="2">
        <v>522995</v>
      </c>
      <c r="AK75">
        <v>441382</v>
      </c>
      <c r="AL75">
        <v>1166166</v>
      </c>
      <c r="AM75">
        <v>1099122</v>
      </c>
      <c r="AN75">
        <v>960730</v>
      </c>
      <c r="AO75">
        <v>628</v>
      </c>
      <c r="AP75">
        <v>580605</v>
      </c>
      <c r="AQ75" s="5">
        <f t="shared" si="5"/>
        <v>1.2410000000000001</v>
      </c>
      <c r="AR75" t="s">
        <v>52</v>
      </c>
      <c r="AS75" t="s">
        <v>807</v>
      </c>
      <c r="AT75" t="str">
        <f>IF(VLOOKUP(C75,old!$D$3:$AU$549,44,0)=0,"",VLOOKUP(C75,old!$D$3:$AU$549,44,0))</f>
        <v>image150</v>
      </c>
      <c r="AU75" s="3">
        <v>261.4975</v>
      </c>
      <c r="AV75" t="str">
        <f t="shared" si="3"/>
        <v>ООО ПКО «Вин Лэвел Капитал» зарегистрировано по адресу: 423823, Татарстан респ, г.о. городской округ город Набережные Челны, г Набережные Челны, пр-кт Сююмбике, д. 40, помещ. 54,55. Генеральным директором является Каримов Радик Минизахидович. Рост доходов компании за 5 лет: 124,1%. Рост финансовых активов компании за 5 лет: 26149,75%. Объем заемных средств компании на конец 2024 года: 580605 тыс. руб. ФССП присвоил Низкий уровень риска для данного ПКО.</v>
      </c>
    </row>
    <row r="76" spans="1:48">
      <c r="A76">
        <v>97</v>
      </c>
      <c r="B76" t="s">
        <v>3094</v>
      </c>
      <c r="C76">
        <v>6316276246</v>
      </c>
      <c r="D76" s="10">
        <v>1226300000057</v>
      </c>
      <c r="E76" t="s">
        <v>3095</v>
      </c>
      <c r="F76" s="7">
        <v>44571</v>
      </c>
      <c r="G76">
        <f t="shared" si="4"/>
        <v>3</v>
      </c>
      <c r="H76" t="s">
        <v>73</v>
      </c>
      <c r="I76" t="str">
        <f>IF(VLOOKUP(C76,гендир!$A$3:$C$3000,3,0)=0,"",VLOOKUP(C76,гендир!$A$3:$C$3000,3,0))</f>
        <v>Приходько Дмитрий Андреевич</v>
      </c>
      <c r="J76" t="str">
        <f>IF(VLOOKUP(C76,гендир!$A$3:$C$3000,2,0)=0,"",VLOOKUP(C76,гендир!$A$3:$C$3000,2,0))</f>
        <v>Столярова Дарья Владимировна</v>
      </c>
      <c r="K76" t="s">
        <v>3097</v>
      </c>
      <c r="L76">
        <v>10</v>
      </c>
      <c r="P76">
        <v>75</v>
      </c>
      <c r="Q76">
        <v>0</v>
      </c>
      <c r="R76">
        <v>0</v>
      </c>
      <c r="S76">
        <v>0</v>
      </c>
      <c r="T76">
        <v>162020</v>
      </c>
      <c r="U76">
        <v>203377</v>
      </c>
      <c r="V76">
        <v>0</v>
      </c>
      <c r="W76">
        <v>0</v>
      </c>
      <c r="X76">
        <v>312</v>
      </c>
      <c r="Y76">
        <v>21104</v>
      </c>
      <c r="Z76">
        <v>228047</v>
      </c>
      <c r="AA76">
        <v>0</v>
      </c>
      <c r="AB76">
        <v>0</v>
      </c>
      <c r="AC76">
        <v>-312</v>
      </c>
      <c r="AD76">
        <v>99029</v>
      </c>
      <c r="AE76">
        <v>-76393</v>
      </c>
      <c r="AF76">
        <v>0</v>
      </c>
      <c r="AG76">
        <v>0</v>
      </c>
      <c r="AH76">
        <v>0</v>
      </c>
      <c r="AI76">
        <v>403308</v>
      </c>
      <c r="AJ76" s="2">
        <v>12473</v>
      </c>
      <c r="AK76">
        <v>0</v>
      </c>
      <c r="AL76">
        <v>0</v>
      </c>
      <c r="AM76">
        <v>0</v>
      </c>
      <c r="AN76">
        <v>4683</v>
      </c>
      <c r="AO76">
        <v>23982</v>
      </c>
      <c r="AP76">
        <v>0</v>
      </c>
      <c r="AQ76" s="5">
        <f t="shared" si="5"/>
        <v>1.2549999999999999</v>
      </c>
      <c r="AR76" t="s">
        <v>52</v>
      </c>
      <c r="AS76" t="s">
        <v>3098</v>
      </c>
      <c r="AT76" t="str">
        <f>IF(VLOOKUP(C76,old!$D$3:$AU$549,44,0)=0,"",VLOOKUP(C76,old!$D$3:$AU$549,44,0))</f>
        <v>image424</v>
      </c>
      <c r="AU76" s="3">
        <v>3.0926735894155337E-2</v>
      </c>
      <c r="AV76" t="str">
        <f t="shared" si="3"/>
        <v>ООО ПКО «Юстива» зарегистрировано по адресу: 443086, Самарская область, г.о. Самара, вн.р-н Октябрьский, г Самара, ул Ерошевского, дом 3, офис 12. Генеральным директором является Столярова Дарья Владимировна. Рост доходов компании за 5 лет: 125,5%. Рост финансовых активов компании за 5 лет: 3,09%. ФССП присвоил Низкий уровень риска для данного ПКО.</v>
      </c>
    </row>
    <row r="77" spans="1:48">
      <c r="A77">
        <v>516</v>
      </c>
      <c r="B77" t="s">
        <v>3249</v>
      </c>
      <c r="C77">
        <v>9709093097</v>
      </c>
      <c r="D77" s="10">
        <v>1237700291828</v>
      </c>
      <c r="E77" t="s">
        <v>3250</v>
      </c>
      <c r="F77" s="7">
        <v>45034</v>
      </c>
      <c r="G77">
        <f t="shared" si="4"/>
        <v>2</v>
      </c>
      <c r="H77" t="s">
        <v>73</v>
      </c>
      <c r="I77" t="str">
        <f>IF(VLOOKUP(C77,гендир!$A$3:$C$3000,3,0)=0,"",VLOOKUP(C77,гендир!$A$3:$C$3000,3,0))</f>
        <v>Провкин Игорь Юрьевич, Артаев Андрей Дмитриевич, Провкин Юрий Игоревич, Акционерное Общество, "ИНВЕСТИЦИОННЫЙ ХОЛДИНГ ", См"</v>
      </c>
      <c r="J77" t="str">
        <f>IF(VLOOKUP(C77,гендир!$A$3:$C$3000,2,0)=0,"",VLOOKUP(C77,гендир!$A$3:$C$3000,2,0))</f>
        <v>Одинцова Татьяна Александровна</v>
      </c>
      <c r="K77" t="s">
        <v>3253</v>
      </c>
      <c r="L77">
        <v>400000</v>
      </c>
      <c r="P77">
        <v>76</v>
      </c>
      <c r="Q77">
        <v>0</v>
      </c>
      <c r="R77">
        <v>0</v>
      </c>
      <c r="S77">
        <v>0</v>
      </c>
      <c r="T77">
        <v>303</v>
      </c>
      <c r="U77">
        <v>192953</v>
      </c>
      <c r="V77">
        <v>0</v>
      </c>
      <c r="W77">
        <v>0</v>
      </c>
      <c r="X77">
        <v>0</v>
      </c>
      <c r="Y77">
        <v>6836</v>
      </c>
      <c r="Z77">
        <v>181629</v>
      </c>
      <c r="AA77">
        <v>0</v>
      </c>
      <c r="AB77">
        <v>0</v>
      </c>
      <c r="AC77">
        <v>0</v>
      </c>
      <c r="AD77">
        <v>-5045</v>
      </c>
      <c r="AE77">
        <v>11421</v>
      </c>
      <c r="AF77">
        <v>0</v>
      </c>
      <c r="AG77">
        <v>0</v>
      </c>
      <c r="AH77">
        <v>0</v>
      </c>
      <c r="AI77">
        <v>35564</v>
      </c>
      <c r="AJ77" s="2">
        <v>336759</v>
      </c>
      <c r="AK77">
        <v>0</v>
      </c>
      <c r="AL77">
        <v>0</v>
      </c>
      <c r="AM77">
        <v>0</v>
      </c>
      <c r="AN77">
        <v>14063</v>
      </c>
      <c r="AO77">
        <v>37097</v>
      </c>
      <c r="AP77">
        <v>0</v>
      </c>
      <c r="AQ77" s="5">
        <f t="shared" si="5"/>
        <v>636.80899999999997</v>
      </c>
      <c r="AR77" t="s">
        <v>52</v>
      </c>
      <c r="AS77" t="s">
        <v>3254</v>
      </c>
      <c r="AT77" t="str">
        <f>IF(VLOOKUP(C77,old!$D$3:$AU$549,44,0)=0,"",VLOOKUP(C77,old!$D$3:$AU$549,44,0))</f>
        <v>image445</v>
      </c>
      <c r="AU77" s="3">
        <v>9.4690979642334945</v>
      </c>
      <c r="AV77" t="str">
        <f t="shared" si="3"/>
        <v>ООО ПКО «Дата Коллект» зарегистрировано по адресу: 603022, Нижегородская обл, г Нижний Новгород, ул Тимирязева, 15, 2, П408. Генеральным директором является Одинцова Татьяна Александровна. Рост доходов компании за 5 лет: 63680,9%. Рост финансовых активов компании за 5 лет: 946,91%. ФССП присвоил Низкий уровень риска для данного ПКО.</v>
      </c>
    </row>
    <row r="78" spans="1:48">
      <c r="A78">
        <v>108</v>
      </c>
      <c r="B78" t="s">
        <v>403</v>
      </c>
      <c r="C78">
        <v>9102201009</v>
      </c>
      <c r="D78" s="10">
        <v>1159102130549</v>
      </c>
      <c r="E78" t="s">
        <v>404</v>
      </c>
      <c r="F78" s="7">
        <v>42343</v>
      </c>
      <c r="G78">
        <f t="shared" si="4"/>
        <v>9</v>
      </c>
      <c r="H78" t="s">
        <v>73</v>
      </c>
      <c r="I78" t="str">
        <f>IF(VLOOKUP(C78,гендир!$A$3:$C$3000,3,0)=0,"",VLOOKUP(C78,гендир!$A$3:$C$3000,3,0))</f>
        <v>Жихоров Дмитрий Анатольевич</v>
      </c>
      <c r="J78" t="str">
        <f>IF(VLOOKUP(C78,гендир!$A$3:$C$3000,2,0)=0,"",VLOOKUP(C78,гендир!$A$3:$C$3000,2,0))</f>
        <v>Жихоров Дмитрий Анатольевич</v>
      </c>
      <c r="K78" t="s">
        <v>407</v>
      </c>
      <c r="L78">
        <v>150</v>
      </c>
      <c r="P78">
        <v>77</v>
      </c>
      <c r="Q78">
        <v>38753</v>
      </c>
      <c r="R78">
        <v>88086</v>
      </c>
      <c r="S78">
        <v>49487</v>
      </c>
      <c r="T78">
        <v>140041</v>
      </c>
      <c r="U78">
        <v>190724</v>
      </c>
      <c r="V78">
        <v>1845</v>
      </c>
      <c r="W78">
        <v>78959</v>
      </c>
      <c r="X78">
        <v>48273</v>
      </c>
      <c r="Y78">
        <v>91629</v>
      </c>
      <c r="Z78">
        <v>1005</v>
      </c>
      <c r="AA78">
        <v>1845</v>
      </c>
      <c r="AB78">
        <v>-7598</v>
      </c>
      <c r="AC78">
        <v>852</v>
      </c>
      <c r="AD78">
        <v>42737</v>
      </c>
      <c r="AE78">
        <v>87716</v>
      </c>
      <c r="AF78">
        <v>10503</v>
      </c>
      <c r="AG78">
        <v>4003</v>
      </c>
      <c r="AH78">
        <v>4003</v>
      </c>
      <c r="AI78">
        <v>30003</v>
      </c>
      <c r="AJ78" s="2">
        <v>136225</v>
      </c>
      <c r="AK78">
        <v>44117</v>
      </c>
      <c r="AL78">
        <v>33578</v>
      </c>
      <c r="AM78">
        <v>28738</v>
      </c>
      <c r="AN78">
        <v>28275</v>
      </c>
      <c r="AO78">
        <v>40548</v>
      </c>
      <c r="AP78">
        <v>0</v>
      </c>
      <c r="AQ78" s="5">
        <f t="shared" si="5"/>
        <v>4.9219999999999997</v>
      </c>
      <c r="AR78" t="s">
        <v>52</v>
      </c>
      <c r="AS78" t="s">
        <v>408</v>
      </c>
      <c r="AT78" t="str">
        <f>IF(VLOOKUP(C78,old!$D$3:$AU$549,44,0)=0,"",VLOOKUP(C78,old!$D$3:$AU$549,44,0))</f>
        <v>image235</v>
      </c>
      <c r="AU78" s="3">
        <v>12.970103779872417</v>
      </c>
      <c r="AV78" t="str">
        <f t="shared" si="3"/>
        <v>ООО «ПКО КОНТРОЛЬ» зарегистрировано по адресу: 358000, Калмыкия Респ, г Элиста, ул В.И.Ленина, 240, 306. Генеральным директором является Жихоров Дмитрий Анатольевич. Рост доходов компании за 5 лет: 492,2%. Рост финансовых активов компании за 5 лет: 1297,01%. ФССП присвоил Низкий уровень риска для данного ПКО.</v>
      </c>
    </row>
    <row r="79" spans="1:48">
      <c r="A79">
        <v>58</v>
      </c>
      <c r="B79" t="s">
        <v>3134</v>
      </c>
      <c r="C79">
        <v>9725088961</v>
      </c>
      <c r="D79" s="10">
        <v>1227700409200</v>
      </c>
      <c r="E79" t="s">
        <v>3135</v>
      </c>
      <c r="F79" s="7">
        <v>44753</v>
      </c>
      <c r="G79">
        <f t="shared" si="4"/>
        <v>2</v>
      </c>
      <c r="H79" t="s">
        <v>73</v>
      </c>
      <c r="I79" t="str">
        <f>IF(VLOOKUP(C79,гендир!$A$3:$C$3000,3,0)=0,"",VLOOKUP(C79,гендир!$A$3:$C$3000,3,0))</f>
        <v>Солнцев Геннадий Викторович</v>
      </c>
      <c r="J79" t="str">
        <f>IF(VLOOKUP(C79,гендир!$A$3:$C$3000,2,0)=0,"",VLOOKUP(C79,гендир!$A$3:$C$3000,2,0))</f>
        <v>Солнцев Геннадий Викторович</v>
      </c>
      <c r="K79" t="s">
        <v>3138</v>
      </c>
      <c r="L79">
        <v>10</v>
      </c>
      <c r="P79">
        <v>78</v>
      </c>
      <c r="Q79">
        <v>0</v>
      </c>
      <c r="R79">
        <v>0</v>
      </c>
      <c r="S79">
        <v>9230</v>
      </c>
      <c r="T79">
        <v>250151</v>
      </c>
      <c r="U79">
        <v>187616</v>
      </c>
      <c r="V79">
        <v>0</v>
      </c>
      <c r="W79">
        <v>0</v>
      </c>
      <c r="X79">
        <v>12157</v>
      </c>
      <c r="Y79">
        <v>248217</v>
      </c>
      <c r="Z79">
        <v>184480</v>
      </c>
      <c r="AA79">
        <v>0</v>
      </c>
      <c r="AB79">
        <v>0</v>
      </c>
      <c r="AC79">
        <v>-2959</v>
      </c>
      <c r="AD79">
        <v>-564</v>
      </c>
      <c r="AE79">
        <v>1223</v>
      </c>
      <c r="AF79">
        <v>0</v>
      </c>
      <c r="AG79">
        <v>0</v>
      </c>
      <c r="AH79">
        <v>0</v>
      </c>
      <c r="AI79">
        <v>0</v>
      </c>
      <c r="AJ79" s="2">
        <v>3500</v>
      </c>
      <c r="AK79">
        <v>0</v>
      </c>
      <c r="AL79">
        <v>0</v>
      </c>
      <c r="AM79">
        <v>7339</v>
      </c>
      <c r="AN79">
        <v>7224</v>
      </c>
      <c r="AO79">
        <v>10131</v>
      </c>
      <c r="AP79">
        <v>0</v>
      </c>
      <c r="AQ79" s="5">
        <f t="shared" si="5"/>
        <v>20.327000000000002</v>
      </c>
      <c r="AR79" t="s">
        <v>52</v>
      </c>
      <c r="AS79" t="s">
        <v>3139</v>
      </c>
      <c r="AT79" t="str">
        <f>IF(VLOOKUP(C79,old!$D$3:$AU$549,44,0)=0,"",VLOOKUP(C79,old!$D$3:$AU$549,44,0))</f>
        <v>image1001</v>
      </c>
      <c r="AU79" s="3" t="s">
        <v>74</v>
      </c>
      <c r="AV79" t="str">
        <f t="shared" si="3"/>
        <v>ООО ПКО «ДЕКСТФИН» зарегистрировано по адресу: 115280, Москва г, ул Ленинская Слобода, 19, 1, 31б. Генеральным директором является Солнцев Геннадий Викторович. Рост доходов компании за 5 лет: 2032,7%. ФССП присвоил Низкий уровень риска для данного ПКО.</v>
      </c>
    </row>
    <row r="80" spans="1:48">
      <c r="A80">
        <v>257</v>
      </c>
      <c r="B80" t="s">
        <v>3242</v>
      </c>
      <c r="C80">
        <v>3444279198</v>
      </c>
      <c r="D80" s="10">
        <v>1233400003264</v>
      </c>
      <c r="E80" t="s">
        <v>3243</v>
      </c>
      <c r="F80" s="7">
        <v>45022</v>
      </c>
      <c r="G80">
        <f t="shared" si="4"/>
        <v>2</v>
      </c>
      <c r="H80" t="s">
        <v>73</v>
      </c>
      <c r="I80" t="str">
        <f>IF(VLOOKUP(C80,гендир!$A$3:$C$3000,3,0)=0,"",VLOOKUP(C80,гендир!$A$3:$C$3000,3,0))</f>
        <v>Гонус Алексей Владимирович, Дуда Игорь Викторович</v>
      </c>
      <c r="J80" t="str">
        <f>IF(VLOOKUP(C80,гендир!$A$3:$C$3000,2,0)=0,"",VLOOKUP(C80,гендир!$A$3:$C$3000,2,0))</f>
        <v>Савинов Александр Александрович</v>
      </c>
      <c r="K80" t="s">
        <v>3246</v>
      </c>
      <c r="L80">
        <v>10</v>
      </c>
      <c r="P80">
        <v>79</v>
      </c>
      <c r="Q80">
        <v>0</v>
      </c>
      <c r="R80">
        <v>0</v>
      </c>
      <c r="S80">
        <v>0</v>
      </c>
      <c r="T80">
        <v>23513</v>
      </c>
      <c r="U80">
        <v>185335</v>
      </c>
      <c r="V80">
        <v>0</v>
      </c>
      <c r="W80">
        <v>0</v>
      </c>
      <c r="X80">
        <v>0</v>
      </c>
      <c r="Y80">
        <v>9014</v>
      </c>
      <c r="Z80">
        <v>78155</v>
      </c>
      <c r="AA80">
        <v>0</v>
      </c>
      <c r="AB80">
        <v>0</v>
      </c>
      <c r="AC80">
        <v>0</v>
      </c>
      <c r="AD80">
        <v>10310</v>
      </c>
      <c r="AE80">
        <v>37902</v>
      </c>
      <c r="AF80">
        <v>0</v>
      </c>
      <c r="AG80">
        <v>0</v>
      </c>
      <c r="AH80">
        <v>0</v>
      </c>
      <c r="AI80">
        <v>0</v>
      </c>
      <c r="AJ80" s="2">
        <v>0</v>
      </c>
      <c r="AK80">
        <v>0</v>
      </c>
      <c r="AL80">
        <v>0</v>
      </c>
      <c r="AM80">
        <v>0</v>
      </c>
      <c r="AN80">
        <v>223374</v>
      </c>
      <c r="AO80">
        <v>101497</v>
      </c>
      <c r="AP80">
        <v>39500</v>
      </c>
      <c r="AQ80" s="5">
        <f t="shared" si="5"/>
        <v>7.8819999999999997</v>
      </c>
      <c r="AR80" t="s">
        <v>52</v>
      </c>
      <c r="AS80" t="s">
        <v>3247</v>
      </c>
      <c r="AT80" t="str">
        <f>IF(VLOOKUP(C80,old!$D$3:$AU$549,44,0)=0,"",VLOOKUP(C80,old!$D$3:$AU$549,44,0))</f>
        <v>image443</v>
      </c>
      <c r="AU80" s="3" t="s">
        <v>74</v>
      </c>
      <c r="AV80" t="str">
        <f t="shared" si="3"/>
        <v>ООО ПКО «ДГ» зарегистрировано по адресу: 123022, Город Москва, вн.тер. г. Муниципальный Округ Пресненский, ул 2-Я Звенигородская, дом 13, строение 43, помещение 1/1. Генеральным директором является Савинов Александр Александрович. Рост доходов компании за 5 лет: 788,2%. Объем заемных средств компании на конец 2024 года: 39500 тыс. руб. ФССП присвоил Низкий уровень риска для данного ПКО.</v>
      </c>
    </row>
    <row r="81" spans="1:48">
      <c r="A81">
        <v>249</v>
      </c>
      <c r="B81" t="s">
        <v>3317</v>
      </c>
      <c r="C81">
        <v>4706056997</v>
      </c>
      <c r="D81" s="10">
        <v>1234700003867</v>
      </c>
      <c r="E81" t="s">
        <v>3318</v>
      </c>
      <c r="F81" s="7">
        <v>44985</v>
      </c>
      <c r="G81">
        <f t="shared" si="4"/>
        <v>2</v>
      </c>
      <c r="H81" t="s">
        <v>44</v>
      </c>
      <c r="I81" t="str">
        <f>IF(VLOOKUP(C81,гендир!$A$3:$C$3000,3,0)=0,"",VLOOKUP(C81,гендир!$A$3:$C$3000,3,0))</f>
        <v>Санникова Дарья Александровна</v>
      </c>
      <c r="J81" t="str">
        <f>IF(VLOOKUP(C81,гендир!$A$3:$C$3000,2,0)=0,"",VLOOKUP(C81,гендир!$A$3:$C$3000,2,0))</f>
        <v>Ермольева Екатерина Викторовна</v>
      </c>
      <c r="K81" t="s">
        <v>3321</v>
      </c>
      <c r="L81">
        <v>100</v>
      </c>
      <c r="P81">
        <v>80</v>
      </c>
      <c r="Q81">
        <v>0</v>
      </c>
      <c r="R81">
        <v>0</v>
      </c>
      <c r="S81">
        <v>0</v>
      </c>
      <c r="T81">
        <v>25365</v>
      </c>
      <c r="U81">
        <v>182448</v>
      </c>
      <c r="V81">
        <v>0</v>
      </c>
      <c r="W81">
        <v>0</v>
      </c>
      <c r="X81">
        <v>0</v>
      </c>
      <c r="Y81">
        <v>15950</v>
      </c>
      <c r="Z81">
        <v>35378</v>
      </c>
      <c r="AA81">
        <v>0</v>
      </c>
      <c r="AB81">
        <v>0</v>
      </c>
      <c r="AC81">
        <v>0</v>
      </c>
      <c r="AD81">
        <v>9281</v>
      </c>
      <c r="AE81">
        <v>49560</v>
      </c>
      <c r="AF81">
        <v>0</v>
      </c>
      <c r="AG81">
        <v>0</v>
      </c>
      <c r="AH81">
        <v>0</v>
      </c>
      <c r="AI81">
        <v>0</v>
      </c>
      <c r="AJ81" s="2">
        <v>0</v>
      </c>
      <c r="AK81">
        <v>0</v>
      </c>
      <c r="AL81">
        <v>0</v>
      </c>
      <c r="AM81">
        <v>0</v>
      </c>
      <c r="AN81">
        <v>12628</v>
      </c>
      <c r="AO81">
        <v>65117</v>
      </c>
      <c r="AP81">
        <v>41000</v>
      </c>
      <c r="AQ81" s="5">
        <f t="shared" si="5"/>
        <v>7.1929999999999996</v>
      </c>
      <c r="AR81" t="s">
        <v>52</v>
      </c>
      <c r="AS81" t="s">
        <v>3322</v>
      </c>
      <c r="AT81" t="str">
        <f>IF(VLOOKUP(C81,old!$D$3:$AU$549,44,0)=0,"",VLOOKUP(C81,old!$D$3:$AU$549,44,0))</f>
        <v>image454</v>
      </c>
      <c r="AU81" s="3" t="s">
        <v>74</v>
      </c>
      <c r="AV81" t="str">
        <f t="shared" si="3"/>
        <v>ООО «ПКО «АСВ.УСЛУГИ» зарегистрировано по адресу: 188640, Ленинградская область, м.р-н Всеволожский, г.п. Всеволожское, г Всеволожск, ул Социалистическая, д. 114А, офис 302. Генеральным директором является Ермольева Екатерина Викторовна. Рост доходов компании за 5 лет: 719,3%. Объем заемных средств компании на конец 2024 года: 41000 тыс. руб. ФССП присвоил Низкий уровень риска для данного ПКО.</v>
      </c>
    </row>
    <row r="82" spans="1:48">
      <c r="A82">
        <v>84</v>
      </c>
      <c r="B82" t="s">
        <v>947</v>
      </c>
      <c r="C82">
        <v>3664227526</v>
      </c>
      <c r="D82" s="10">
        <v>1173668018501</v>
      </c>
      <c r="E82" t="s">
        <v>948</v>
      </c>
      <c r="F82" s="7">
        <v>42828</v>
      </c>
      <c r="G82">
        <f t="shared" si="4"/>
        <v>8</v>
      </c>
      <c r="H82" t="s">
        <v>44</v>
      </c>
      <c r="I82" t="str">
        <f>IF(VLOOKUP(C82,гендир!$A$3:$C$3000,3,0)=0,"",VLOOKUP(C82,гендир!$A$3:$C$3000,3,0))</f>
        <v>Дьячков Виталий Валентинович, Борисов Александр Валерьевич, Борисов Андрей Александрович</v>
      </c>
      <c r="J82" t="str">
        <f>IF(VLOOKUP(C82,гендир!$A$3:$C$3000,2,0)=0,"",VLOOKUP(C82,гендир!$A$3:$C$3000,2,0))</f>
        <v>Суменко Сергей Александрович</v>
      </c>
      <c r="K82" t="s">
        <v>951</v>
      </c>
      <c r="L82">
        <v>10101.01</v>
      </c>
      <c r="P82">
        <v>81</v>
      </c>
      <c r="Q82">
        <v>90811</v>
      </c>
      <c r="R82">
        <v>125889</v>
      </c>
      <c r="S82">
        <v>119048</v>
      </c>
      <c r="T82">
        <v>180680</v>
      </c>
      <c r="U82">
        <v>181634</v>
      </c>
      <c r="V82">
        <v>90474</v>
      </c>
      <c r="W82">
        <v>120709</v>
      </c>
      <c r="X82">
        <v>113906</v>
      </c>
      <c r="Y82">
        <v>172433</v>
      </c>
      <c r="Z82">
        <v>174215</v>
      </c>
      <c r="AA82">
        <v>90474</v>
      </c>
      <c r="AB82">
        <v>389</v>
      </c>
      <c r="AC82">
        <v>570</v>
      </c>
      <c r="AD82">
        <v>605</v>
      </c>
      <c r="AE82">
        <v>650</v>
      </c>
      <c r="AF82">
        <v>156096</v>
      </c>
      <c r="AG82">
        <v>176</v>
      </c>
      <c r="AH82">
        <v>176</v>
      </c>
      <c r="AI82">
        <v>176</v>
      </c>
      <c r="AJ82" s="2">
        <v>176</v>
      </c>
      <c r="AK82">
        <v>35784</v>
      </c>
      <c r="AL82">
        <v>160610</v>
      </c>
      <c r="AM82">
        <v>203855</v>
      </c>
      <c r="AN82">
        <v>362919</v>
      </c>
      <c r="AO82">
        <v>360311</v>
      </c>
      <c r="AP82">
        <v>22872</v>
      </c>
      <c r="AQ82" s="5">
        <f t="shared" si="5"/>
        <v>2</v>
      </c>
      <c r="AR82" t="s">
        <v>165</v>
      </c>
      <c r="AS82" t="s">
        <v>952</v>
      </c>
      <c r="AT82" t="str">
        <f>IF(VLOOKUP(C82,old!$D$3:$AU$549,44,0)=0,"",VLOOKUP(C82,old!$D$3:$AU$549,44,0))</f>
        <v>image238</v>
      </c>
      <c r="AU82" s="3">
        <v>1.127511275112751E-3</v>
      </c>
      <c r="AV82" t="str">
        <f t="shared" si="3"/>
        <v>ООО ПКО ЮФ «НЕРИС» зарегистрировано по адресу: 394006, Воронежская обл, г.о. город Воронеж, г Воронеж, ул 20-летия Октября, д. 90Б, офис 414. Генеральным директором является Суменко Сергей Александрович. Рост доходов компании за 5 лет: 200%. Рост финансовых активов компании за 5 лет: 0,11%. Объем заемных средств компании на конец 2024 года: 22872 тыс. руб. ФССП присвоил Высокий уровень риска для данного ПКО.</v>
      </c>
    </row>
    <row r="83" spans="1:48">
      <c r="A83">
        <v>166</v>
      </c>
      <c r="B83" t="s">
        <v>2341</v>
      </c>
      <c r="C83">
        <v>7627053269</v>
      </c>
      <c r="D83" s="10">
        <v>1207600007350</v>
      </c>
      <c r="E83" t="s">
        <v>2342</v>
      </c>
      <c r="F83" s="7">
        <v>43949</v>
      </c>
      <c r="G83">
        <f t="shared" si="4"/>
        <v>4</v>
      </c>
      <c r="H83" t="s">
        <v>73</v>
      </c>
      <c r="I83" t="str">
        <f>IF(VLOOKUP(C83,гендир!$A$3:$C$3000,3,0)=0,"",VLOOKUP(C83,гендир!$A$3:$C$3000,3,0))</f>
        <v>Левочкин Михаил Сергеевич</v>
      </c>
      <c r="J83" t="str">
        <f>IF(VLOOKUP(C83,гендир!$A$3:$C$3000,2,0)=0,"",VLOOKUP(C83,гендир!$A$3:$C$3000,2,0))</f>
        <v>Левочкин Михаил Сергеевич</v>
      </c>
      <c r="K83" t="s">
        <v>2345</v>
      </c>
      <c r="L83">
        <v>10</v>
      </c>
      <c r="P83">
        <v>82</v>
      </c>
      <c r="Q83">
        <v>342</v>
      </c>
      <c r="R83">
        <v>13513</v>
      </c>
      <c r="S83">
        <v>59059</v>
      </c>
      <c r="T83">
        <v>92304</v>
      </c>
      <c r="U83">
        <v>177387</v>
      </c>
      <c r="V83">
        <v>105</v>
      </c>
      <c r="W83">
        <v>6249</v>
      </c>
      <c r="X83">
        <v>37367</v>
      </c>
      <c r="Y83">
        <v>60060</v>
      </c>
      <c r="Z83">
        <v>149504</v>
      </c>
      <c r="AA83">
        <v>105</v>
      </c>
      <c r="AB83">
        <v>4885</v>
      </c>
      <c r="AC83">
        <v>9279</v>
      </c>
      <c r="AD83">
        <v>19290</v>
      </c>
      <c r="AE83">
        <v>-1807</v>
      </c>
      <c r="AF83">
        <v>2039</v>
      </c>
      <c r="AG83">
        <v>13492</v>
      </c>
      <c r="AH83">
        <v>27769</v>
      </c>
      <c r="AI83">
        <v>34474</v>
      </c>
      <c r="AJ83" s="2">
        <v>58560</v>
      </c>
      <c r="AK83">
        <v>40219</v>
      </c>
      <c r="AL83">
        <v>59170</v>
      </c>
      <c r="AM83">
        <v>82582</v>
      </c>
      <c r="AN83">
        <v>105873</v>
      </c>
      <c r="AO83">
        <v>139410</v>
      </c>
      <c r="AP83">
        <v>31728</v>
      </c>
      <c r="AQ83" s="5">
        <f t="shared" si="5"/>
        <v>518.67499999999995</v>
      </c>
      <c r="AR83" t="s">
        <v>52</v>
      </c>
      <c r="AS83" t="s">
        <v>2346</v>
      </c>
      <c r="AT83" t="str">
        <f>IF(VLOOKUP(C83,old!$D$3:$AU$549,44,0)=0,"",VLOOKUP(C83,old!$D$3:$AU$549,44,0))</f>
        <v>image321</v>
      </c>
      <c r="AU83" s="3">
        <v>28.719960765080923</v>
      </c>
      <c r="AV83" t="str">
        <f t="shared" si="3"/>
        <v>ООО ПКО «АРКА» зарегистрировано по адресу: 150036, Ярославская обл, Ярославский р-н, Мологино д, 4-я Изумрудная ул, дом 36. Генеральным директором является Левочкин Михаил Сергеевич. Рост доходов компании за 5 лет: 51867,5%. Рост финансовых активов компании за 5 лет: 2872%. Объем заемных средств компании на конец 2024 года: 31728 тыс. руб. ФССП присвоил Низкий уровень риска для данного ПКО.</v>
      </c>
    </row>
    <row r="84" spans="1:48">
      <c r="A84">
        <v>96</v>
      </c>
      <c r="B84" t="s">
        <v>2232</v>
      </c>
      <c r="C84">
        <v>7709957219</v>
      </c>
      <c r="D84" s="10">
        <v>1147746738028</v>
      </c>
      <c r="E84" t="s">
        <v>2233</v>
      </c>
      <c r="F84" s="7">
        <v>41820</v>
      </c>
      <c r="G84">
        <f t="shared" si="4"/>
        <v>10</v>
      </c>
      <c r="H84" t="s">
        <v>73</v>
      </c>
      <c r="I84" t="str">
        <f>IF(VLOOKUP(C84,гендир!$A$3:$C$3000,3,0)=0,"",VLOOKUP(C84,гендир!$A$3:$C$3000,3,0))</f>
        <v>Краснобаев Александр Викторович, Тихонов Денис Юрьевич</v>
      </c>
      <c r="J84" t="str">
        <f>IF(VLOOKUP(C84,гендир!$A$3:$C$3000,2,0)=0,"",VLOOKUP(C84,гендир!$A$3:$C$3000,2,0))</f>
        <v>Тихонов Денис Юрьевич</v>
      </c>
      <c r="K84" t="s">
        <v>2236</v>
      </c>
      <c r="L84">
        <v>15011</v>
      </c>
      <c r="P84">
        <v>83</v>
      </c>
      <c r="Q84">
        <v>0</v>
      </c>
      <c r="R84">
        <v>96534</v>
      </c>
      <c r="S84">
        <v>163357</v>
      </c>
      <c r="T84">
        <v>157140</v>
      </c>
      <c r="U84">
        <v>177123</v>
      </c>
      <c r="V84">
        <v>0</v>
      </c>
      <c r="W84">
        <v>37076</v>
      </c>
      <c r="X84">
        <v>60265</v>
      </c>
      <c r="Y84">
        <v>81992</v>
      </c>
      <c r="Z84">
        <v>104944</v>
      </c>
      <c r="AA84">
        <v>0</v>
      </c>
      <c r="AB84">
        <v>56615</v>
      </c>
      <c r="AC84">
        <v>95230</v>
      </c>
      <c r="AD84">
        <v>69061</v>
      </c>
      <c r="AE84">
        <v>64125</v>
      </c>
      <c r="AF84">
        <v>6381</v>
      </c>
      <c r="AG84">
        <v>0</v>
      </c>
      <c r="AH84">
        <v>0</v>
      </c>
      <c r="AI84">
        <v>0</v>
      </c>
      <c r="AJ84" s="2">
        <v>0</v>
      </c>
      <c r="AK84">
        <v>15506</v>
      </c>
      <c r="AL84">
        <v>62330</v>
      </c>
      <c r="AM84">
        <v>125553</v>
      </c>
      <c r="AN84">
        <v>110756</v>
      </c>
      <c r="AO84">
        <v>117851</v>
      </c>
      <c r="AP84">
        <v>35</v>
      </c>
      <c r="AQ84" s="5">
        <f t="shared" si="5"/>
        <v>1.835</v>
      </c>
      <c r="AR84">
        <v>0</v>
      </c>
      <c r="AS84" t="s">
        <v>2237</v>
      </c>
      <c r="AT84" t="str">
        <f>IF(VLOOKUP(C84,old!$D$3:$AU$549,44,0)=0,"",VLOOKUP(C84,old!$D$3:$AU$549,44,0))</f>
        <v>image040</v>
      </c>
      <c r="AU84" s="3">
        <v>0</v>
      </c>
      <c r="AV84" t="str">
        <f t="shared" si="3"/>
        <v>ООО «ПКО «Цербер» зарегистрировано по адресу: 127576, Москва г, Илимская ул, дом 2, помещение XIII комн 1 оф 53. Генеральным директором является Тихонов Денис Юрьевич. Рост доходов компании за 5 лет: 183,5%. Объем заемных средств компании на конец 2024 года: 35 тыс. руб.</v>
      </c>
    </row>
    <row r="85" spans="1:48">
      <c r="A85">
        <v>230</v>
      </c>
      <c r="B85" t="s">
        <v>3445</v>
      </c>
      <c r="C85">
        <v>7743344357</v>
      </c>
      <c r="D85" s="10">
        <v>1207700264090</v>
      </c>
      <c r="E85" t="s">
        <v>3446</v>
      </c>
      <c r="F85" s="7">
        <v>44041</v>
      </c>
      <c r="G85">
        <f t="shared" si="4"/>
        <v>4</v>
      </c>
      <c r="H85" t="s">
        <v>73</v>
      </c>
      <c r="I85" t="str">
        <f>IF(VLOOKUP(C85,гендир!$A$3:$C$3000,3,0)=0,"",VLOOKUP(C85,гендир!$A$3:$C$3000,3,0))</f>
        <v>Акционерное Общество, "ТБАНК"</v>
      </c>
      <c r="J85" t="str">
        <f>IF(VLOOKUP(C85,гендир!$A$3:$C$3000,2,0)=0,"",VLOOKUP(C85,гендир!$A$3:$C$3000,2,0))</f>
        <v>Атаян Сергей Робертович</v>
      </c>
      <c r="K85" t="s">
        <v>3449</v>
      </c>
      <c r="L85">
        <v>28.475999999999999</v>
      </c>
      <c r="P85">
        <v>84</v>
      </c>
      <c r="Q85">
        <v>45954</v>
      </c>
      <c r="R85">
        <v>66646</v>
      </c>
      <c r="S85">
        <v>56402</v>
      </c>
      <c r="T85">
        <v>58472</v>
      </c>
      <c r="U85">
        <v>176424</v>
      </c>
      <c r="V85">
        <v>34440</v>
      </c>
      <c r="W85">
        <v>58144</v>
      </c>
      <c r="X85">
        <v>49286</v>
      </c>
      <c r="Y85">
        <v>49885</v>
      </c>
      <c r="Z85">
        <v>94242</v>
      </c>
      <c r="AA85">
        <v>34440</v>
      </c>
      <c r="AB85">
        <v>10229</v>
      </c>
      <c r="AC85">
        <v>26425</v>
      </c>
      <c r="AD85">
        <v>19740</v>
      </c>
      <c r="AE85">
        <v>100190</v>
      </c>
      <c r="AF85">
        <v>0</v>
      </c>
      <c r="AG85">
        <v>295000</v>
      </c>
      <c r="AH85">
        <v>350000</v>
      </c>
      <c r="AI85">
        <v>273100</v>
      </c>
      <c r="AJ85" s="2">
        <v>360000</v>
      </c>
      <c r="AK85">
        <v>20006</v>
      </c>
      <c r="AL85">
        <v>12921</v>
      </c>
      <c r="AM85">
        <v>11636</v>
      </c>
      <c r="AN85">
        <v>6938</v>
      </c>
      <c r="AO85">
        <v>18740</v>
      </c>
      <c r="AP85">
        <v>0</v>
      </c>
      <c r="AQ85" s="5">
        <f t="shared" si="5"/>
        <v>3.839</v>
      </c>
      <c r="AR85" t="s">
        <v>52</v>
      </c>
      <c r="AS85" t="s">
        <v>3450</v>
      </c>
      <c r="AT85" t="str">
        <f>IF(VLOOKUP(C85,old!$D$3:$AU$549,44,0)=0,"",VLOOKUP(C85,old!$D$3:$AU$549,44,0))</f>
        <v>image470</v>
      </c>
      <c r="AU85" s="3">
        <v>1.2203389830508475</v>
      </c>
      <c r="AV85" t="str">
        <f t="shared" si="3"/>
        <v>ООО ПКО «РБ Коллект» зарегистрировано по адресу: 125445, Москва г, вн.тер.г. муниципальный округ Ховрино, ул Смольная, д. 22, помещ. 1/1. Генеральным директором является Атаян Сергей Робертович. Рост доходов компании за 5 лет: 383,9%. Рост финансовых активов компании за 5 лет: 122,03%. ФССП присвоил Низкий уровень риска для данного ПКО.</v>
      </c>
    </row>
    <row r="86" spans="1:48">
      <c r="A86">
        <v>73</v>
      </c>
      <c r="B86" t="s">
        <v>1250</v>
      </c>
      <c r="C86">
        <v>5402038765</v>
      </c>
      <c r="D86" s="10">
        <v>1175476124493</v>
      </c>
      <c r="E86" t="s">
        <v>1251</v>
      </c>
      <c r="F86" s="7">
        <v>43077</v>
      </c>
      <c r="G86">
        <f t="shared" si="4"/>
        <v>7</v>
      </c>
      <c r="H86" t="s">
        <v>73</v>
      </c>
      <c r="I86" t="str">
        <f>IF(VLOOKUP(C86,гендир!$A$3:$C$3000,3,0)=0,"",VLOOKUP(C86,гендир!$A$3:$C$3000,3,0))</f>
        <v>Березов Михаил Юрьевич, Воейков Владимир Евгеньевич, Столчнева Анна Юрьевна, Рябова Инна Борисовна, Бацева Екатерина Сергеевна</v>
      </c>
      <c r="J86" t="str">
        <f>IF(VLOOKUP(C86,гендир!$A$3:$C$3000,2,0)=0,"",VLOOKUP(C86,гендир!$A$3:$C$3000,2,0))</f>
        <v>Кислицин Александр Сергеевич</v>
      </c>
      <c r="K86" t="s">
        <v>1252</v>
      </c>
      <c r="L86">
        <v>7400</v>
      </c>
      <c r="P86">
        <v>85</v>
      </c>
      <c r="Q86">
        <v>104051</v>
      </c>
      <c r="R86">
        <v>188547</v>
      </c>
      <c r="S86">
        <v>199177</v>
      </c>
      <c r="T86">
        <v>202182</v>
      </c>
      <c r="U86">
        <v>173039</v>
      </c>
      <c r="V86">
        <v>61620</v>
      </c>
      <c r="W86">
        <v>102084</v>
      </c>
      <c r="X86">
        <v>114750</v>
      </c>
      <c r="Y86">
        <v>110929</v>
      </c>
      <c r="Z86">
        <v>91910</v>
      </c>
      <c r="AA86">
        <v>61620</v>
      </c>
      <c r="AB86">
        <v>73963</v>
      </c>
      <c r="AC86">
        <v>77911</v>
      </c>
      <c r="AD86">
        <v>84685</v>
      </c>
      <c r="AE86">
        <v>75943</v>
      </c>
      <c r="AF86">
        <v>0</v>
      </c>
      <c r="AG86">
        <v>0</v>
      </c>
      <c r="AH86">
        <v>0</v>
      </c>
      <c r="AI86">
        <v>0</v>
      </c>
      <c r="AJ86" s="2">
        <v>0</v>
      </c>
      <c r="AK86">
        <v>100725</v>
      </c>
      <c r="AL86">
        <v>109010</v>
      </c>
      <c r="AM86">
        <v>107501</v>
      </c>
      <c r="AN86">
        <v>132626</v>
      </c>
      <c r="AO86">
        <v>126289</v>
      </c>
      <c r="AP86">
        <v>0</v>
      </c>
      <c r="AQ86" s="5">
        <f t="shared" si="5"/>
        <v>1.663</v>
      </c>
      <c r="AR86" t="s">
        <v>52</v>
      </c>
      <c r="AS86" t="s">
        <v>1253</v>
      </c>
      <c r="AT86" t="str">
        <f>IF(VLOOKUP(C86,old!$D$3:$AU$549,44,0)=0,"",VLOOKUP(C86,old!$D$3:$AU$549,44,0))</f>
        <v>image131</v>
      </c>
      <c r="AU86" s="3" t="s">
        <v>74</v>
      </c>
      <c r="AV86" t="str">
        <f t="shared" si="3"/>
        <v>ООО ПКО «Пойдём!» зарегистрировано по адресу: 630005, Новосибирская обл, г Новосибирск, ул Фрунзе, д. 49/3, офис 9. Генеральным директором является Кислицин Александр Сергеевич. Рост доходов компании за 5 лет: 166,3%. ФССП присвоил Низкий уровень риска для данного ПКО.</v>
      </c>
    </row>
    <row r="87" spans="1:48">
      <c r="A87">
        <v>112</v>
      </c>
      <c r="B87" t="s">
        <v>356</v>
      </c>
      <c r="C87">
        <v>6672274395</v>
      </c>
      <c r="D87" s="10">
        <v>1086672016925</v>
      </c>
      <c r="E87" t="s">
        <v>357</v>
      </c>
      <c r="F87" s="7">
        <v>39626</v>
      </c>
      <c r="G87">
        <f t="shared" si="4"/>
        <v>16</v>
      </c>
      <c r="H87" t="s">
        <v>73</v>
      </c>
      <c r="I87" t="str">
        <f>IF(VLOOKUP(C87,гендир!$A$3:$C$3000,3,0)=0,"",VLOOKUP(C87,гендир!$A$3:$C$3000,3,0))</f>
        <v>Пшеницын Сергей Анатольевич</v>
      </c>
      <c r="J87" t="str">
        <f>IF(VLOOKUP(C87,гендир!$A$3:$C$3000,2,0)=0,"",VLOOKUP(C87,гендир!$A$3:$C$3000,2,0))</f>
        <v>Пшеницын Сергей Анатольевич</v>
      </c>
      <c r="K87" t="s">
        <v>360</v>
      </c>
      <c r="L87">
        <v>20</v>
      </c>
      <c r="P87">
        <v>86</v>
      </c>
      <c r="Q87">
        <v>84063</v>
      </c>
      <c r="R87">
        <v>109149</v>
      </c>
      <c r="S87">
        <v>235533</v>
      </c>
      <c r="T87">
        <v>128502</v>
      </c>
      <c r="U87">
        <v>171058</v>
      </c>
      <c r="V87">
        <v>10389</v>
      </c>
      <c r="W87">
        <v>5505</v>
      </c>
      <c r="X87">
        <v>140339</v>
      </c>
      <c r="Y87">
        <v>8945</v>
      </c>
      <c r="Z87">
        <v>18574</v>
      </c>
      <c r="AA87">
        <v>10389</v>
      </c>
      <c r="AB87">
        <v>15072</v>
      </c>
      <c r="AC87">
        <v>-9593</v>
      </c>
      <c r="AD87">
        <v>39968</v>
      </c>
      <c r="AE87">
        <v>65353</v>
      </c>
      <c r="AF87">
        <v>250500</v>
      </c>
      <c r="AG87">
        <v>251051</v>
      </c>
      <c r="AH87">
        <v>259474</v>
      </c>
      <c r="AI87">
        <v>391853</v>
      </c>
      <c r="AJ87" s="2">
        <v>503644</v>
      </c>
      <c r="AK87">
        <v>18070</v>
      </c>
      <c r="AL87">
        <v>22556</v>
      </c>
      <c r="AM87">
        <v>8380</v>
      </c>
      <c r="AN87">
        <v>8891</v>
      </c>
      <c r="AO87">
        <v>14021</v>
      </c>
      <c r="AP87">
        <v>258310</v>
      </c>
      <c r="AQ87" s="5">
        <f t="shared" si="5"/>
        <v>2.0350000000000001</v>
      </c>
      <c r="AR87" t="s">
        <v>52</v>
      </c>
      <c r="AS87" t="s">
        <v>361</v>
      </c>
      <c r="AT87" t="str">
        <f>IF(VLOOKUP(C87,old!$D$3:$AU$549,44,0)=0,"",VLOOKUP(C87,old!$D$3:$AU$549,44,0))</f>
        <v>image261</v>
      </c>
      <c r="AU87" s="3">
        <v>2.0105548902195607</v>
      </c>
      <c r="AV87" t="str">
        <f t="shared" si="3"/>
        <v>ООО «ПКО «Авантаж» зарегистрировано по адресу: 620073, Свердловская обл, г Екатеринбург, ул Крестинского, 53б. Генеральным директором является Пшеницын Сергей Анатольевич. Рост доходов компании за 5 лет: 203,5%. Рост финансовых активов компании за 5 лет: 201,06%. Объем заемных средств компании на конец 2024 года: 258310 тыс. руб. ФССП присвоил Низкий уровень риска для данного ПКО.</v>
      </c>
    </row>
    <row r="88" spans="1:48">
      <c r="A88">
        <v>511</v>
      </c>
      <c r="B88" t="s">
        <v>2681</v>
      </c>
      <c r="C88">
        <v>5903139443</v>
      </c>
      <c r="D88" s="10">
        <v>1185958061585</v>
      </c>
      <c r="E88" t="s">
        <v>2682</v>
      </c>
      <c r="F88" s="7">
        <v>43377</v>
      </c>
      <c r="G88">
        <f t="shared" si="4"/>
        <v>6</v>
      </c>
      <c r="H88" t="s">
        <v>73</v>
      </c>
      <c r="I88" t="str">
        <f>IF(VLOOKUP(C88,гендир!$A$3:$C$3000,3,0)=0,"",VLOOKUP(C88,гендир!$A$3:$C$3000,3,0))</f>
        <v>Жубатканов Адил Бауыржанович</v>
      </c>
      <c r="J88" t="str">
        <f>IF(VLOOKUP(C88,гендир!$A$3:$C$3000,2,0)=0,"",VLOOKUP(C88,гендир!$A$3:$C$3000,2,0))</f>
        <v>Жубатканов Адил Бауыржанович</v>
      </c>
      <c r="K88" t="s">
        <v>2685</v>
      </c>
      <c r="L88">
        <v>10</v>
      </c>
      <c r="P88">
        <v>87</v>
      </c>
      <c r="Q88">
        <v>0</v>
      </c>
      <c r="R88">
        <v>0</v>
      </c>
      <c r="S88">
        <v>0</v>
      </c>
      <c r="T88">
        <v>0</v>
      </c>
      <c r="U88">
        <v>167678</v>
      </c>
      <c r="V88">
        <v>0</v>
      </c>
      <c r="W88">
        <v>0</v>
      </c>
      <c r="X88">
        <v>0</v>
      </c>
      <c r="Y88">
        <v>0</v>
      </c>
      <c r="Z88">
        <v>10921</v>
      </c>
      <c r="AA88">
        <v>0</v>
      </c>
      <c r="AB88">
        <v>0</v>
      </c>
      <c r="AC88">
        <v>0</v>
      </c>
      <c r="AD88">
        <v>0</v>
      </c>
      <c r="AE88">
        <v>152638</v>
      </c>
      <c r="AF88">
        <v>0</v>
      </c>
      <c r="AG88">
        <v>0</v>
      </c>
      <c r="AH88">
        <v>0</v>
      </c>
      <c r="AI88">
        <v>0</v>
      </c>
      <c r="AJ88" s="2">
        <v>0</v>
      </c>
      <c r="AK88">
        <v>0</v>
      </c>
      <c r="AL88">
        <v>673</v>
      </c>
      <c r="AM88">
        <v>673</v>
      </c>
      <c r="AN88">
        <v>673</v>
      </c>
      <c r="AO88">
        <v>167678</v>
      </c>
      <c r="AP88">
        <v>15000</v>
      </c>
      <c r="AQ88" s="5" t="str">
        <f t="shared" si="5"/>
        <v/>
      </c>
      <c r="AR88">
        <v>0</v>
      </c>
      <c r="AS88" t="s">
        <v>2686</v>
      </c>
      <c r="AT88" t="str">
        <f>IF(VLOOKUP(C88,old!$D$3:$AU$549,44,0)=0,"",VLOOKUP(C88,old!$D$3:$AU$549,44,0))</f>
        <v>image370</v>
      </c>
      <c r="AU88" s="3" t="s">
        <v>74</v>
      </c>
      <c r="AV88" t="str">
        <f t="shared" si="3"/>
        <v>ООО «ПКО «Новый Взгляд» зарегистрировано по адресу: 614067, Пермский край, г Пермь, ул Машинистов, 49/9, 214. Генеральным директором является Жубатканов Адил Бауыржанович. Объем заемных средств компании на конец 2024 года: 15000 тыс. руб.</v>
      </c>
    </row>
    <row r="89" spans="1:48">
      <c r="A89">
        <v>80</v>
      </c>
      <c r="B89" t="s">
        <v>1219</v>
      </c>
      <c r="C89">
        <v>7810716571</v>
      </c>
      <c r="D89" s="10">
        <v>1177847391501</v>
      </c>
      <c r="E89" t="s">
        <v>1220</v>
      </c>
      <c r="F89" s="7">
        <v>43074</v>
      </c>
      <c r="G89">
        <f t="shared" si="4"/>
        <v>7</v>
      </c>
      <c r="H89" t="s">
        <v>73</v>
      </c>
      <c r="I89" t="str">
        <f>IF(VLOOKUP(C89,гендир!$A$3:$C$3000,3,0)=0,"",VLOOKUP(C89,гендир!$A$3:$C$3000,3,0))</f>
        <v>Боткин Сергей Николаевич</v>
      </c>
      <c r="J89" t="str">
        <f>IF(VLOOKUP(C89,гендир!$A$3:$C$3000,2,0)=0,"",VLOOKUP(C89,гендир!$A$3:$C$3000,2,0))</f>
        <v>Миронова Марина Викторовна</v>
      </c>
      <c r="K89" t="s">
        <v>1223</v>
      </c>
      <c r="L89">
        <v>10000</v>
      </c>
      <c r="P89">
        <v>88</v>
      </c>
      <c r="Q89">
        <v>135164</v>
      </c>
      <c r="R89">
        <v>82359</v>
      </c>
      <c r="S89">
        <v>69784</v>
      </c>
      <c r="T89">
        <v>187854</v>
      </c>
      <c r="U89">
        <v>166602</v>
      </c>
      <c r="V89">
        <v>41678</v>
      </c>
      <c r="W89">
        <v>16049</v>
      </c>
      <c r="X89">
        <v>75569</v>
      </c>
      <c r="Y89">
        <v>24247</v>
      </c>
      <c r="Z89">
        <v>32300</v>
      </c>
      <c r="AA89">
        <v>41678</v>
      </c>
      <c r="AB89">
        <v>45500</v>
      </c>
      <c r="AC89">
        <v>-22126</v>
      </c>
      <c r="AD89">
        <v>117347</v>
      </c>
      <c r="AE89">
        <v>97651</v>
      </c>
      <c r="AF89">
        <v>128094</v>
      </c>
      <c r="AG89">
        <v>233094</v>
      </c>
      <c r="AH89">
        <v>203044</v>
      </c>
      <c r="AI89">
        <v>363840</v>
      </c>
      <c r="AJ89" s="2">
        <v>403764</v>
      </c>
      <c r="AK89">
        <v>3223469</v>
      </c>
      <c r="AL89">
        <v>3009335</v>
      </c>
      <c r="AM89">
        <v>3661189</v>
      </c>
      <c r="AN89">
        <v>3823450</v>
      </c>
      <c r="AO89">
        <v>3703953</v>
      </c>
      <c r="AP89">
        <v>0</v>
      </c>
      <c r="AQ89" s="5">
        <f t="shared" si="5"/>
        <v>1.2330000000000001</v>
      </c>
      <c r="AR89" t="s">
        <v>52</v>
      </c>
      <c r="AS89" t="s">
        <v>1224</v>
      </c>
      <c r="AT89" t="str">
        <f>IF(VLOOKUP(C89,old!$D$3:$AU$549,44,0)=0,"",VLOOKUP(C89,old!$D$3:$AU$549,44,0))</f>
        <v>image292</v>
      </c>
      <c r="AU89" s="3">
        <v>3.152091432853998</v>
      </c>
      <c r="AV89" t="str">
        <f t="shared" si="3"/>
        <v>ООО «профессиональная коллекторская организация «Главколлект» зарегистрировано по адресу: г. Санкт-Петербург, ул. Ломаная, 196006. Генеральным директором является Миронова Марина Викторовна. Рост доходов компании за 5 лет: 123,3%. Рост финансовых активов компании за 5 лет: 315,21%. ФССП присвоил Низкий уровень риска для данного ПКО.</v>
      </c>
    </row>
    <row r="90" spans="1:48">
      <c r="A90">
        <v>82</v>
      </c>
      <c r="B90" t="s">
        <v>521</v>
      </c>
      <c r="C90">
        <v>6685099905</v>
      </c>
      <c r="D90" s="10">
        <v>1156658072340</v>
      </c>
      <c r="E90" t="s">
        <v>522</v>
      </c>
      <c r="F90" s="7">
        <v>42283</v>
      </c>
      <c r="G90">
        <f t="shared" si="4"/>
        <v>9</v>
      </c>
      <c r="H90" t="s">
        <v>73</v>
      </c>
      <c r="I90" t="str">
        <f>IF(VLOOKUP(C90,гендир!$A$3:$C$3000,3,0)=0,"",VLOOKUP(C90,гендир!$A$3:$C$3000,3,0))</f>
        <v>Масленникова Екатерина Анатольевна</v>
      </c>
      <c r="J90" t="str">
        <f>IF(VLOOKUP(C90,гендир!$A$3:$C$3000,2,0)=0,"",VLOOKUP(C90,гендир!$A$3:$C$3000,2,0))</f>
        <v>Лысенко Александр Александрович</v>
      </c>
      <c r="K90" t="s">
        <v>525</v>
      </c>
      <c r="L90">
        <v>2000</v>
      </c>
      <c r="P90">
        <v>89</v>
      </c>
      <c r="Q90">
        <v>183559</v>
      </c>
      <c r="R90">
        <v>237721</v>
      </c>
      <c r="S90">
        <v>219852</v>
      </c>
      <c r="T90">
        <v>181695</v>
      </c>
      <c r="U90">
        <v>165586</v>
      </c>
      <c r="V90">
        <v>38241</v>
      </c>
      <c r="W90">
        <v>15727</v>
      </c>
      <c r="X90">
        <v>116704</v>
      </c>
      <c r="Y90">
        <v>141833</v>
      </c>
      <c r="Z90">
        <v>108226</v>
      </c>
      <c r="AA90">
        <v>38241</v>
      </c>
      <c r="AB90">
        <v>212605</v>
      </c>
      <c r="AC90">
        <v>97452</v>
      </c>
      <c r="AD90">
        <v>30436</v>
      </c>
      <c r="AE90">
        <v>50804</v>
      </c>
      <c r="AF90">
        <v>0</v>
      </c>
      <c r="AG90">
        <v>0</v>
      </c>
      <c r="AH90">
        <v>0</v>
      </c>
      <c r="AI90">
        <v>0</v>
      </c>
      <c r="AJ90" s="2">
        <v>0</v>
      </c>
      <c r="AK90">
        <v>130172</v>
      </c>
      <c r="AL90">
        <v>282557</v>
      </c>
      <c r="AM90">
        <v>230704</v>
      </c>
      <c r="AN90">
        <v>191477</v>
      </c>
      <c r="AO90">
        <v>107269</v>
      </c>
      <c r="AP90">
        <v>0</v>
      </c>
      <c r="AQ90" s="5">
        <f t="shared" si="5"/>
        <v>0.90200000000000002</v>
      </c>
      <c r="AR90" t="s">
        <v>52</v>
      </c>
      <c r="AS90" t="s">
        <v>526</v>
      </c>
      <c r="AT90" t="str">
        <f>IF(VLOOKUP(C90,old!$D$3:$AU$549,44,0)=0,"",VLOOKUP(C90,old!$D$3:$AU$549,44,0))</f>
        <v>image110</v>
      </c>
      <c r="AU90" s="3" t="s">
        <v>74</v>
      </c>
      <c r="AV90" t="str">
        <f t="shared" si="3"/>
        <v>ООО ПКО «АРС ФИНАНС» зарегистрировано по адресу: 620014, Свердловская обл, г Екатеринбург, ул Добролюбова, 16, 717. Генеральным директором является Лысенко Александр Александрович. Рост доходов компании за 5 лет: 90,2%. ФССП присвоил Низкий уровень риска для данного ПКО.</v>
      </c>
    </row>
    <row r="91" spans="1:48">
      <c r="A91">
        <v>75</v>
      </c>
      <c r="B91" t="s">
        <v>542</v>
      </c>
      <c r="C91">
        <v>6449066167</v>
      </c>
      <c r="D91" s="10">
        <v>1126449003262</v>
      </c>
      <c r="E91" t="s">
        <v>543</v>
      </c>
      <c r="F91" s="7">
        <v>41211</v>
      </c>
      <c r="G91">
        <f t="shared" si="4"/>
        <v>12</v>
      </c>
      <c r="H91" t="s">
        <v>73</v>
      </c>
      <c r="I91" t="str">
        <f>IF(VLOOKUP(C91,гендир!$A$3:$C$3000,3,0)=0,"",VLOOKUP(C91,гендир!$A$3:$C$3000,3,0))</f>
        <v>Исаева Галия Павловна, Ситалиев Ахат Шакирович</v>
      </c>
      <c r="J91" t="str">
        <f>IF(VLOOKUP(C91,гендир!$A$3:$C$3000,2,0)=0,"",VLOOKUP(C91,гендир!$A$3:$C$3000,2,0))</f>
        <v>Ситалиев Ахат Шакирович</v>
      </c>
      <c r="K91" t="s">
        <v>546</v>
      </c>
      <c r="L91">
        <v>20</v>
      </c>
      <c r="P91">
        <v>90</v>
      </c>
      <c r="Q91">
        <v>126989</v>
      </c>
      <c r="R91">
        <v>167131</v>
      </c>
      <c r="S91">
        <v>181034</v>
      </c>
      <c r="T91">
        <v>199546</v>
      </c>
      <c r="U91">
        <v>164434</v>
      </c>
      <c r="V91">
        <v>19912</v>
      </c>
      <c r="W91">
        <v>34099</v>
      </c>
      <c r="X91">
        <v>36330</v>
      </c>
      <c r="Y91">
        <v>33547</v>
      </c>
      <c r="Z91">
        <v>46092</v>
      </c>
      <c r="AA91">
        <v>19912</v>
      </c>
      <c r="AB91">
        <v>123445</v>
      </c>
      <c r="AC91">
        <v>134539</v>
      </c>
      <c r="AD91">
        <v>154621</v>
      </c>
      <c r="AE91">
        <v>112847</v>
      </c>
      <c r="AF91">
        <v>135482</v>
      </c>
      <c r="AG91">
        <v>204072</v>
      </c>
      <c r="AH91">
        <v>184046</v>
      </c>
      <c r="AI91">
        <v>179795</v>
      </c>
      <c r="AJ91" s="2">
        <v>204093</v>
      </c>
      <c r="AK91">
        <v>765</v>
      </c>
      <c r="AL91">
        <v>974</v>
      </c>
      <c r="AM91">
        <v>1312</v>
      </c>
      <c r="AN91">
        <v>2577</v>
      </c>
      <c r="AO91">
        <v>2429</v>
      </c>
      <c r="AP91">
        <v>0</v>
      </c>
      <c r="AQ91" s="5">
        <f t="shared" si="5"/>
        <v>1.2949999999999999</v>
      </c>
      <c r="AR91" t="s">
        <v>52</v>
      </c>
      <c r="AS91" t="s">
        <v>547</v>
      </c>
      <c r="AT91" t="str">
        <f>IF(VLOOKUP(C91,old!$D$3:$AU$549,44,0)=0,"",VLOOKUP(C91,old!$D$3:$AU$549,44,0))</f>
        <v>image022</v>
      </c>
      <c r="AU91" s="3">
        <v>1.5064215172495239</v>
      </c>
      <c r="AV91" t="str">
        <f t="shared" si="3"/>
        <v>ООО ПКО «Платан» зарегистрировано по адресу: 413100, Саратовская обл, Энгельс г, Строителей пр-т 82. Генеральным директором является Ситалиев Ахат Шакирович. Рост доходов компании за 5 лет: 129,5%. Рост финансовых активов компании за 5 лет: 150,64%. ФССП присвоил Низкий уровень риска для данного ПКО.</v>
      </c>
    </row>
    <row r="92" spans="1:48">
      <c r="A92">
        <v>95</v>
      </c>
      <c r="B92" t="s">
        <v>1454</v>
      </c>
      <c r="C92">
        <v>5650011464</v>
      </c>
      <c r="D92" s="10">
        <v>1175658016731</v>
      </c>
      <c r="E92" t="s">
        <v>1455</v>
      </c>
      <c r="F92" s="7">
        <v>42961</v>
      </c>
      <c r="G92">
        <f t="shared" si="4"/>
        <v>7</v>
      </c>
      <c r="H92" t="s">
        <v>73</v>
      </c>
      <c r="I92" t="str">
        <f>IF(VLOOKUP(C92,гендир!$A$3:$C$3000,3,0)=0,"",VLOOKUP(C92,гендир!$A$3:$C$3000,3,0))</f>
        <v>Вельможко Наталья Александровна</v>
      </c>
      <c r="J92" t="str">
        <f>IF(VLOOKUP(C92,гендир!$A$3:$C$3000,2,0)=0,"",VLOOKUP(C92,гендир!$A$3:$C$3000,2,0))</f>
        <v>Вельможко Александр Юрьевич</v>
      </c>
      <c r="K92" t="s">
        <v>1458</v>
      </c>
      <c r="L92">
        <v>205</v>
      </c>
      <c r="P92">
        <v>91</v>
      </c>
      <c r="Q92">
        <v>36666</v>
      </c>
      <c r="R92">
        <v>33910</v>
      </c>
      <c r="S92">
        <v>73938</v>
      </c>
      <c r="T92">
        <v>160749</v>
      </c>
      <c r="U92">
        <v>163262</v>
      </c>
      <c r="V92">
        <v>928</v>
      </c>
      <c r="W92">
        <v>3293</v>
      </c>
      <c r="X92">
        <v>67913</v>
      </c>
      <c r="Y92">
        <v>131587</v>
      </c>
      <c r="Z92">
        <v>127401</v>
      </c>
      <c r="AA92">
        <v>928</v>
      </c>
      <c r="AB92">
        <v>18998</v>
      </c>
      <c r="AC92">
        <v>3150</v>
      </c>
      <c r="AD92">
        <v>15578</v>
      </c>
      <c r="AE92">
        <v>20514</v>
      </c>
      <c r="AF92">
        <v>37223</v>
      </c>
      <c r="AG92">
        <v>68137</v>
      </c>
      <c r="AH92">
        <v>111670</v>
      </c>
      <c r="AI92">
        <v>155272</v>
      </c>
      <c r="AJ92" s="2">
        <v>220845</v>
      </c>
      <c r="AK92">
        <v>266</v>
      </c>
      <c r="AL92">
        <v>95</v>
      </c>
      <c r="AM92">
        <v>5892</v>
      </c>
      <c r="AN92">
        <v>1203</v>
      </c>
      <c r="AO92">
        <v>1252</v>
      </c>
      <c r="AP92">
        <v>21314</v>
      </c>
      <c r="AQ92" s="5">
        <f t="shared" si="5"/>
        <v>4.4530000000000003</v>
      </c>
      <c r="AR92" t="s">
        <v>52</v>
      </c>
      <c r="AS92" t="s">
        <v>1459</v>
      </c>
      <c r="AT92" t="str">
        <f>IF(VLOOKUP(C92,old!$D$3:$AU$549,44,0)=0,"",VLOOKUP(C92,old!$D$3:$AU$549,44,0))</f>
        <v>image168</v>
      </c>
      <c r="AU92" s="3">
        <v>5.9330252800687751</v>
      </c>
      <c r="AV92" t="str">
        <f t="shared" si="3"/>
        <v>ООО «АЕГ» зарегистрировано по адресу: 460052, Оренбургская обл, Оренбург г, Автомобилистов ул, дом 2/2, помещение 6. Генеральным директором является Вельможко Александр Юрьевич. Рост доходов компании за 5 лет: 445,3%. Рост финансовых активов компании за 5 лет: 593,3%. Объем заемных средств компании на конец 2024 года: 21314 тыс. руб. ФССП присвоил Низкий уровень риска для данного ПКО.</v>
      </c>
    </row>
    <row r="93" spans="1:48">
      <c r="A93">
        <v>95</v>
      </c>
      <c r="B93" t="s">
        <v>1454</v>
      </c>
      <c r="C93">
        <v>5650011464</v>
      </c>
      <c r="D93" s="10">
        <v>1175658016731</v>
      </c>
      <c r="E93" t="s">
        <v>1455</v>
      </c>
      <c r="F93" s="7">
        <v>42961</v>
      </c>
      <c r="G93">
        <f t="shared" si="4"/>
        <v>7</v>
      </c>
      <c r="H93" t="s">
        <v>73</v>
      </c>
      <c r="I93" t="str">
        <f>IF(VLOOKUP(C93,гендир!$A$3:$C$3000,3,0)=0,"",VLOOKUP(C93,гендир!$A$3:$C$3000,3,0))</f>
        <v>Вельможко Наталья Александровна</v>
      </c>
      <c r="J93" t="str">
        <f>IF(VLOOKUP(C93,гендир!$A$3:$C$3000,2,0)=0,"",VLOOKUP(C93,гендир!$A$3:$C$3000,2,0))</f>
        <v>Вельможко Александр Юрьевич</v>
      </c>
      <c r="K93" t="s">
        <v>1458</v>
      </c>
      <c r="L93">
        <v>205</v>
      </c>
      <c r="P93">
        <v>92</v>
      </c>
      <c r="Q93">
        <v>36666</v>
      </c>
      <c r="R93">
        <v>33910</v>
      </c>
      <c r="S93">
        <v>73938</v>
      </c>
      <c r="T93">
        <v>160749</v>
      </c>
      <c r="U93">
        <v>163262</v>
      </c>
      <c r="V93">
        <v>928</v>
      </c>
      <c r="W93">
        <v>3293</v>
      </c>
      <c r="X93">
        <v>67913</v>
      </c>
      <c r="Y93">
        <v>131587</v>
      </c>
      <c r="Z93">
        <v>127401</v>
      </c>
      <c r="AA93">
        <v>928</v>
      </c>
      <c r="AB93">
        <v>18998</v>
      </c>
      <c r="AC93">
        <v>3150</v>
      </c>
      <c r="AD93">
        <v>15578</v>
      </c>
      <c r="AE93">
        <v>20514</v>
      </c>
      <c r="AF93">
        <v>37223</v>
      </c>
      <c r="AG93">
        <v>68137</v>
      </c>
      <c r="AH93">
        <v>111670</v>
      </c>
      <c r="AI93">
        <v>155272</v>
      </c>
      <c r="AJ93" s="2">
        <v>220845</v>
      </c>
      <c r="AK93">
        <v>266</v>
      </c>
      <c r="AL93">
        <v>95</v>
      </c>
      <c r="AM93">
        <v>5892</v>
      </c>
      <c r="AN93">
        <v>1203</v>
      </c>
      <c r="AO93">
        <v>1252</v>
      </c>
      <c r="AP93">
        <v>21314</v>
      </c>
      <c r="AQ93" s="5">
        <f t="shared" si="5"/>
        <v>4.4530000000000003</v>
      </c>
      <c r="AR93" t="s">
        <v>52</v>
      </c>
      <c r="AS93" t="s">
        <v>1459</v>
      </c>
      <c r="AT93" t="str">
        <f>IF(VLOOKUP(C93,old!$D$3:$AU$549,44,0)=0,"",VLOOKUP(C93,old!$D$3:$AU$549,44,0))</f>
        <v>image168</v>
      </c>
      <c r="AU93" s="3">
        <v>5.9330252800687751</v>
      </c>
      <c r="AV93" t="str">
        <f t="shared" si="3"/>
        <v>ООО «АЕГ» зарегистрировано по адресу: 460052, Оренбургская обл, Оренбург г, Автомобилистов ул, дом 2/2, помещение 6. Генеральным директором является Вельможко Александр Юрьевич. Рост доходов компании за 5 лет: 445,3%. Рост финансовых активов компании за 5 лет: 593,3%. Объем заемных средств компании на конец 2024 года: 21314 тыс. руб. ФССП присвоил Низкий уровень риска для данного ПКО.</v>
      </c>
    </row>
    <row r="94" spans="1:48">
      <c r="A94">
        <v>111</v>
      </c>
      <c r="B94" t="s">
        <v>344</v>
      </c>
      <c r="C94">
        <v>5609065998</v>
      </c>
      <c r="D94" s="10">
        <v>1085658001813</v>
      </c>
      <c r="E94" t="s">
        <v>345</v>
      </c>
      <c r="F94" s="7">
        <v>39472</v>
      </c>
      <c r="G94">
        <f t="shared" si="4"/>
        <v>17</v>
      </c>
      <c r="H94" t="s">
        <v>73</v>
      </c>
      <c r="I94" t="str">
        <f>IF(VLOOKUP(C94,гендир!$A$3:$C$3000,3,0)=0,"",VLOOKUP(C94,гендир!$A$3:$C$3000,3,0))</f>
        <v>Филиппов Анатолий Алексеевич, Цуканова Елена Владимировна</v>
      </c>
      <c r="J94" t="str">
        <f>IF(VLOOKUP(C94,гендир!$A$3:$C$3000,2,0)=0,"",VLOOKUP(C94,гендир!$A$3:$C$3000,2,0))</f>
        <v>Филиппов Анатолий Алексеевич</v>
      </c>
      <c r="K94" t="s">
        <v>348</v>
      </c>
      <c r="L94">
        <v>300</v>
      </c>
      <c r="P94">
        <v>93</v>
      </c>
      <c r="Q94">
        <v>2810111</v>
      </c>
      <c r="R94">
        <v>3279324</v>
      </c>
      <c r="S94">
        <v>87566</v>
      </c>
      <c r="T94">
        <v>129347</v>
      </c>
      <c r="U94">
        <v>158362</v>
      </c>
      <c r="V94">
        <v>2748995</v>
      </c>
      <c r="W94">
        <v>3506637</v>
      </c>
      <c r="X94">
        <v>13806</v>
      </c>
      <c r="Y94">
        <v>14935</v>
      </c>
      <c r="Z94">
        <v>24210</v>
      </c>
      <c r="AA94">
        <v>2748995</v>
      </c>
      <c r="AB94">
        <v>-288388</v>
      </c>
      <c r="AC94">
        <v>43608</v>
      </c>
      <c r="AD94">
        <v>41806</v>
      </c>
      <c r="AE94">
        <v>50769</v>
      </c>
      <c r="AF94">
        <v>5050</v>
      </c>
      <c r="AG94">
        <v>2775</v>
      </c>
      <c r="AH94">
        <v>47194</v>
      </c>
      <c r="AI94">
        <v>87670</v>
      </c>
      <c r="AJ94" s="2">
        <v>124839</v>
      </c>
      <c r="AK94">
        <v>318031</v>
      </c>
      <c r="AL94">
        <v>16975</v>
      </c>
      <c r="AM94">
        <v>16721</v>
      </c>
      <c r="AN94">
        <v>20242</v>
      </c>
      <c r="AO94">
        <v>25282</v>
      </c>
      <c r="AP94">
        <v>19417</v>
      </c>
      <c r="AQ94" s="5">
        <f t="shared" si="5"/>
        <v>5.6000000000000001E-2</v>
      </c>
      <c r="AR94" t="s">
        <v>52</v>
      </c>
      <c r="AS94" t="s">
        <v>349</v>
      </c>
      <c r="AT94" t="str">
        <f>IF(VLOOKUP(C94,old!$D$3:$AU$549,44,0)=0,"",VLOOKUP(C94,old!$D$3:$AU$549,44,0))</f>
        <v>image105</v>
      </c>
      <c r="AU94" s="3">
        <v>24.72059405940594</v>
      </c>
      <c r="AV94" t="str">
        <f t="shared" si="3"/>
        <v>ООО ПКО «Правовой центр «ОДА» зарегистрировано по адресу: 460000, Оренбургская область, г Оренбург, ул Гая, д. 3. Генеральным директором является Филиппов Анатолий Алексеевич. Рост доходов компании за 5 лет: 5,6%. Рост финансовых активов компании за 5 лет: 2472,06%. Объем заемных средств компании на конец 2024 года: 19417 тыс. руб. ФССП присвоил Низкий уровень риска для данного ПКО.</v>
      </c>
    </row>
    <row r="95" spans="1:48">
      <c r="A95">
        <v>92</v>
      </c>
      <c r="B95" t="s">
        <v>1815</v>
      </c>
      <c r="C95">
        <v>5406606578</v>
      </c>
      <c r="D95" s="10">
        <v>1165476089635</v>
      </c>
      <c r="E95" t="s">
        <v>1816</v>
      </c>
      <c r="F95" s="7">
        <v>42467</v>
      </c>
      <c r="G95">
        <f t="shared" si="4"/>
        <v>9</v>
      </c>
      <c r="H95" t="s">
        <v>73</v>
      </c>
      <c r="I95" t="str">
        <f>IF(VLOOKUP(C95,гендир!$A$3:$C$3000,3,0)=0,"",VLOOKUP(C95,гендир!$A$3:$C$3000,3,0))</f>
        <v>Горбунова Мария Валерьевна, Шаймухаметова Зульфия Флюровна</v>
      </c>
      <c r="J95" t="str">
        <f>IF(VLOOKUP(C95,гендир!$A$3:$C$3000,2,0)=0,"",VLOOKUP(C95,гендир!$A$3:$C$3000,2,0))</f>
        <v>Ларионова Наталья Анатольевна</v>
      </c>
      <c r="K95" t="s">
        <v>1819</v>
      </c>
      <c r="L95">
        <v>32</v>
      </c>
      <c r="P95">
        <v>94</v>
      </c>
      <c r="Q95">
        <v>28472</v>
      </c>
      <c r="R95">
        <v>202396</v>
      </c>
      <c r="S95">
        <v>176309</v>
      </c>
      <c r="T95">
        <v>165195</v>
      </c>
      <c r="U95">
        <v>157004</v>
      </c>
      <c r="V95">
        <v>23924</v>
      </c>
      <c r="W95">
        <v>64160</v>
      </c>
      <c r="X95">
        <v>73903</v>
      </c>
      <c r="Y95">
        <v>73099</v>
      </c>
      <c r="Z95">
        <v>64088</v>
      </c>
      <c r="AA95">
        <v>23924</v>
      </c>
      <c r="AB95">
        <v>128964</v>
      </c>
      <c r="AC95">
        <v>94374</v>
      </c>
      <c r="AD95">
        <v>85788</v>
      </c>
      <c r="AE95">
        <v>88155</v>
      </c>
      <c r="AF95">
        <v>0</v>
      </c>
      <c r="AG95">
        <v>0</v>
      </c>
      <c r="AH95">
        <v>0</v>
      </c>
      <c r="AI95">
        <v>0</v>
      </c>
      <c r="AJ95" s="2">
        <v>0</v>
      </c>
      <c r="AK95">
        <v>23677</v>
      </c>
      <c r="AL95">
        <v>69726</v>
      </c>
      <c r="AM95">
        <v>112966</v>
      </c>
      <c r="AN95">
        <v>106679</v>
      </c>
      <c r="AO95">
        <v>63456</v>
      </c>
      <c r="AP95">
        <v>0</v>
      </c>
      <c r="AQ95" s="5">
        <f t="shared" si="5"/>
        <v>5.5140000000000002</v>
      </c>
      <c r="AR95" t="s">
        <v>52</v>
      </c>
      <c r="AS95" t="s">
        <v>1820</v>
      </c>
      <c r="AT95" t="str">
        <f>IF(VLOOKUP(C95,old!$D$3:$AU$549,44,0)=0,"",VLOOKUP(C95,old!$D$3:$AU$549,44,0))</f>
        <v>image058</v>
      </c>
      <c r="AU95" s="3" t="s">
        <v>74</v>
      </c>
      <c r="AV95" t="str">
        <f t="shared" si="3"/>
        <v>ООО ПКО «Эксперт Сибирь» зарегистрировано по адресу: 426008, Удмуртская Респ, г Ижевск, ул Карла Маркса, 268, Помещ. 1-4. Генеральным директором является Ларионова Наталья Анатольевна. Рост доходов компании за 5 лет: 551,4%. ФССП присвоил Низкий уровень риска для данного ПКО.</v>
      </c>
    </row>
    <row r="96" spans="1:48">
      <c r="A96">
        <v>133</v>
      </c>
      <c r="B96" t="s">
        <v>2390</v>
      </c>
      <c r="C96">
        <v>4632245370</v>
      </c>
      <c r="D96" s="10">
        <v>1184632009143</v>
      </c>
      <c r="E96" t="s">
        <v>2391</v>
      </c>
      <c r="F96" s="7">
        <v>43335</v>
      </c>
      <c r="G96">
        <f t="shared" si="4"/>
        <v>6</v>
      </c>
      <c r="H96" t="s">
        <v>73</v>
      </c>
      <c r="I96" t="str">
        <f>IF(VLOOKUP(C96,гендир!$A$3:$C$3000,3,0)=0,"",VLOOKUP(C96,гендир!$A$3:$C$3000,3,0))</f>
        <v>Пантюхина Любовь Васильевна</v>
      </c>
      <c r="J96" t="str">
        <f>IF(VLOOKUP(C96,гендир!$A$3:$C$3000,2,0)=0,"",VLOOKUP(C96,гендир!$A$3:$C$3000,2,0))</f>
        <v>Пантюхина Любовь Васильевна</v>
      </c>
      <c r="K96" t="s">
        <v>2394</v>
      </c>
      <c r="L96">
        <v>8855</v>
      </c>
      <c r="P96">
        <v>95</v>
      </c>
      <c r="Q96">
        <v>3146</v>
      </c>
      <c r="R96">
        <v>22489</v>
      </c>
      <c r="S96">
        <v>28146</v>
      </c>
      <c r="T96">
        <v>92554</v>
      </c>
      <c r="U96">
        <v>156498</v>
      </c>
      <c r="V96">
        <v>378</v>
      </c>
      <c r="W96">
        <v>6015</v>
      </c>
      <c r="X96">
        <v>12130</v>
      </c>
      <c r="Y96">
        <v>22370</v>
      </c>
      <c r="Z96">
        <v>45279</v>
      </c>
      <c r="AA96">
        <v>378</v>
      </c>
      <c r="AB96">
        <v>16068</v>
      </c>
      <c r="AC96">
        <v>15631</v>
      </c>
      <c r="AD96">
        <v>70106</v>
      </c>
      <c r="AE96">
        <v>111165</v>
      </c>
      <c r="AF96">
        <v>3101</v>
      </c>
      <c r="AG96">
        <v>25407</v>
      </c>
      <c r="AH96">
        <v>52648</v>
      </c>
      <c r="AI96">
        <v>89667</v>
      </c>
      <c r="AJ96" s="2">
        <v>134550</v>
      </c>
      <c r="AK96">
        <v>5809</v>
      </c>
      <c r="AL96">
        <v>5198</v>
      </c>
      <c r="AM96">
        <v>5011</v>
      </c>
      <c r="AN96">
        <v>24177</v>
      </c>
      <c r="AO96">
        <v>66067</v>
      </c>
      <c r="AP96">
        <v>24093</v>
      </c>
      <c r="AQ96" s="5">
        <f t="shared" si="5"/>
        <v>49.744999999999997</v>
      </c>
      <c r="AR96" t="s">
        <v>52</v>
      </c>
      <c r="AS96" t="s">
        <v>2395</v>
      </c>
      <c r="AT96" t="str">
        <f>IF(VLOOKUP(C96,old!$D$3:$AU$549,44,0)=0,"",VLOOKUP(C96,old!$D$3:$AU$549,44,0))</f>
        <v>image330</v>
      </c>
      <c r="AU96" s="3">
        <v>43.389229280877139</v>
      </c>
      <c r="AV96" t="str">
        <f t="shared" si="3"/>
        <v>ООО ПКО «СИРИУС» зарегистрировано по адресу: 426006, Удмуртская Респ, Ижевск г, Им Дерябина проезд, д. № 3, оф. 402. Генеральным директором является Пантюхина Любовь Васильевна. Рост доходов компании за 5 лет: 4974,5%. Рост финансовых активов компании за 5 лет: 4338,92%. Объем заемных средств компании на конец 2024 года: 24093 тыс. руб. ФССП присвоил Низкий уровень риска для данного ПКО.</v>
      </c>
    </row>
    <row r="97" spans="1:48">
      <c r="A97">
        <v>56</v>
      </c>
      <c r="B97" t="s">
        <v>230</v>
      </c>
      <c r="C97">
        <v>7840502513</v>
      </c>
      <c r="D97" s="10">
        <v>1147847057214</v>
      </c>
      <c r="E97" t="s">
        <v>231</v>
      </c>
      <c r="F97" s="7">
        <v>41687</v>
      </c>
      <c r="G97">
        <f t="shared" si="4"/>
        <v>11</v>
      </c>
      <c r="H97" t="s">
        <v>73</v>
      </c>
      <c r="I97" t="str">
        <f>IF(VLOOKUP(C97,гендир!$A$3:$C$3000,3,0)=0,"",VLOOKUP(C97,гендир!$A$3:$C$3000,3,0))</f>
        <v>Семенов Виктор Минаевич</v>
      </c>
      <c r="J97" t="str">
        <f>IF(VLOOKUP(C97,гендир!$A$3:$C$3000,2,0)=0,"",VLOOKUP(C97,гендир!$A$3:$C$3000,2,0))</f>
        <v>Ларионова Надежда Анатольевна</v>
      </c>
      <c r="K97" t="s">
        <v>234</v>
      </c>
      <c r="L97">
        <v>10</v>
      </c>
      <c r="P97">
        <v>96</v>
      </c>
      <c r="Q97">
        <v>440919</v>
      </c>
      <c r="R97">
        <v>373429</v>
      </c>
      <c r="S97">
        <v>256818</v>
      </c>
      <c r="T97">
        <v>271692</v>
      </c>
      <c r="U97">
        <v>155280</v>
      </c>
      <c r="V97">
        <v>374097</v>
      </c>
      <c r="W97">
        <v>371005</v>
      </c>
      <c r="X97">
        <v>251429</v>
      </c>
      <c r="Y97">
        <v>270082</v>
      </c>
      <c r="Z97">
        <v>153506</v>
      </c>
      <c r="AA97">
        <v>374097</v>
      </c>
      <c r="AB97">
        <v>707</v>
      </c>
      <c r="AC97">
        <v>890</v>
      </c>
      <c r="AD97">
        <v>1255</v>
      </c>
      <c r="AE97">
        <v>1361</v>
      </c>
      <c r="AF97">
        <v>17920</v>
      </c>
      <c r="AG97">
        <v>10571</v>
      </c>
      <c r="AH97">
        <v>10571</v>
      </c>
      <c r="AI97">
        <v>10571</v>
      </c>
      <c r="AJ97" s="2">
        <v>10614</v>
      </c>
      <c r="AK97">
        <v>1074238</v>
      </c>
      <c r="AL97">
        <v>1403780</v>
      </c>
      <c r="AM97">
        <v>1374781</v>
      </c>
      <c r="AN97">
        <v>1401226</v>
      </c>
      <c r="AO97">
        <v>1451331</v>
      </c>
      <c r="AP97">
        <v>0</v>
      </c>
      <c r="AQ97" s="5">
        <f t="shared" si="5"/>
        <v>0.35199999999999998</v>
      </c>
      <c r="AR97" t="s">
        <v>52</v>
      </c>
      <c r="AS97" t="s">
        <v>235</v>
      </c>
      <c r="AT97" t="str">
        <f>IF(VLOOKUP(C97,old!$D$3:$AU$549,44,0)=0,"",VLOOKUP(C97,old!$D$3:$AU$549,44,0))</f>
        <v>image1001</v>
      </c>
      <c r="AU97" s="3">
        <v>0.59229910714285716</v>
      </c>
      <c r="AV97" t="str">
        <f t="shared" si="3"/>
        <v>ООО «КОНСТАНТА» зарегистрировано по адресу: 195043, Санкт-Петербург г, Рябовское ш, дом № 120, литера А, помещение 210. Генеральным директором является Ларионова Надежда Анатольевна. Рост доходов компании за 5 лет: 35,2%. Рост финансовых активов компании за 5 лет: 59,23%. ФССП присвоил Низкий уровень риска для данного ПКО.</v>
      </c>
    </row>
    <row r="98" spans="1:48">
      <c r="A98">
        <v>107</v>
      </c>
      <c r="B98" t="s">
        <v>723</v>
      </c>
      <c r="C98">
        <v>1841013546</v>
      </c>
      <c r="D98" s="10">
        <v>1101841005782</v>
      </c>
      <c r="E98" t="s">
        <v>724</v>
      </c>
      <c r="F98" s="7">
        <v>40445</v>
      </c>
      <c r="G98">
        <f t="shared" si="4"/>
        <v>14</v>
      </c>
      <c r="H98" t="s">
        <v>73</v>
      </c>
      <c r="I98" t="str">
        <f>IF(VLOOKUP(C98,гендир!$A$3:$C$3000,3,0)=0,"",VLOOKUP(C98,гендир!$A$3:$C$3000,3,0))</f>
        <v>Коробейников Александр Владимирович, Баранова Елена Алексеевна, Коробейников Александр Владимирович</v>
      </c>
      <c r="J98" t="str">
        <f>IF(VLOOKUP(C98,гендир!$A$3:$C$3000,2,0)=0,"",VLOOKUP(C98,гендир!$A$3:$C$3000,2,0))</f>
        <v>Баранова Елена Алексеевна</v>
      </c>
      <c r="K98" t="s">
        <v>727</v>
      </c>
      <c r="L98">
        <v>7079.44</v>
      </c>
      <c r="P98">
        <v>97</v>
      </c>
      <c r="Q98">
        <v>63850</v>
      </c>
      <c r="R98">
        <v>98679</v>
      </c>
      <c r="S98">
        <v>117029</v>
      </c>
      <c r="T98">
        <v>141939</v>
      </c>
      <c r="U98">
        <v>154024</v>
      </c>
      <c r="V98">
        <v>8063</v>
      </c>
      <c r="W98">
        <v>17585</v>
      </c>
      <c r="X98">
        <v>31529</v>
      </c>
      <c r="Y98">
        <v>28258</v>
      </c>
      <c r="Z98">
        <v>42062</v>
      </c>
      <c r="AA98">
        <v>8063</v>
      </c>
      <c r="AB98">
        <v>27730</v>
      </c>
      <c r="AC98">
        <v>32658</v>
      </c>
      <c r="AD98">
        <v>62793</v>
      </c>
      <c r="AE98">
        <v>49252</v>
      </c>
      <c r="AF98">
        <v>15086</v>
      </c>
      <c r="AG98">
        <v>10794</v>
      </c>
      <c r="AH98">
        <v>7697</v>
      </c>
      <c r="AI98">
        <v>8917</v>
      </c>
      <c r="AJ98" s="2">
        <v>2217</v>
      </c>
      <c r="AK98">
        <v>125671</v>
      </c>
      <c r="AL98">
        <v>168341</v>
      </c>
      <c r="AM98">
        <v>155652</v>
      </c>
      <c r="AN98">
        <v>193180</v>
      </c>
      <c r="AO98">
        <v>260462</v>
      </c>
      <c r="AP98">
        <v>80346</v>
      </c>
      <c r="AQ98" s="5">
        <f t="shared" si="5"/>
        <v>2.4119999999999999</v>
      </c>
      <c r="AR98" t="s">
        <v>52</v>
      </c>
      <c r="AS98" t="s">
        <v>728</v>
      </c>
      <c r="AT98" t="str">
        <f>IF(VLOOKUP(C98,old!$D$3:$AU$549,44,0)=0,"",VLOOKUP(C98,old!$D$3:$AU$549,44,0))</f>
        <v>image112</v>
      </c>
      <c r="AU98" s="3">
        <v>0.14695744398780325</v>
      </c>
      <c r="AV98" t="str">
        <f t="shared" si="3"/>
        <v>ООО ПКО «ГНК-Инвест» зарегистрировано по адресу: 426003, Удмуртская Респ, Ижевск г, Красноармейская ул, дом № 61, оф.27. Генеральным директором является Баранова Елена Алексеевна. Рост доходов компании за 5 лет: 241,2%. Рост финансовых активов компании за 5 лет: 14,7%. Объем заемных средств компании на конец 2024 года: 80346 тыс. руб. ФССП присвоил Низкий уровень риска для данного ПКО.</v>
      </c>
    </row>
    <row r="99" spans="1:48">
      <c r="A99">
        <v>508</v>
      </c>
      <c r="B99" t="s">
        <v>2320</v>
      </c>
      <c r="C99">
        <v>3461064925</v>
      </c>
      <c r="D99" s="10">
        <v>1193443005018</v>
      </c>
      <c r="E99" t="s">
        <v>2321</v>
      </c>
      <c r="F99" s="7">
        <v>43571</v>
      </c>
      <c r="G99">
        <f t="shared" si="4"/>
        <v>6</v>
      </c>
      <c r="H99" t="s">
        <v>73</v>
      </c>
      <c r="I99" t="str">
        <f>IF(VLOOKUP(C99,гендир!$A$3:$C$3000,3,0)=0,"",VLOOKUP(C99,гендир!$A$3:$C$3000,3,0))</f>
        <v>Меланьина Валерия Вячеславовна, Общество С Ограниченной Ответственностью, "КАСМ"</v>
      </c>
      <c r="J99" t="str">
        <f>IF(VLOOKUP(C99,гендир!$A$3:$C$3000,2,0)=0,"",VLOOKUP(C99,гендир!$A$3:$C$3000,2,0))</f>
        <v>Зюзина Ирина Вячеславовна</v>
      </c>
      <c r="K99" t="s">
        <v>2324</v>
      </c>
      <c r="L99">
        <v>15</v>
      </c>
      <c r="P99">
        <v>98</v>
      </c>
      <c r="Q99">
        <v>0</v>
      </c>
      <c r="R99">
        <v>0</v>
      </c>
      <c r="S99">
        <v>8017</v>
      </c>
      <c r="T99">
        <v>157892</v>
      </c>
      <c r="U99">
        <v>148329</v>
      </c>
      <c r="V99">
        <v>0</v>
      </c>
      <c r="W99">
        <v>0</v>
      </c>
      <c r="X99">
        <v>7916</v>
      </c>
      <c r="Y99">
        <v>156936</v>
      </c>
      <c r="Z99">
        <v>148010</v>
      </c>
      <c r="AA99">
        <v>0</v>
      </c>
      <c r="AB99">
        <v>0</v>
      </c>
      <c r="AC99">
        <v>582</v>
      </c>
      <c r="AD99">
        <v>760</v>
      </c>
      <c r="AE99">
        <v>0</v>
      </c>
      <c r="AF99">
        <v>0</v>
      </c>
      <c r="AG99">
        <v>0</v>
      </c>
      <c r="AH99">
        <v>0</v>
      </c>
      <c r="AI99">
        <v>12629</v>
      </c>
      <c r="AJ99" s="2">
        <v>14659</v>
      </c>
      <c r="AK99">
        <v>10720</v>
      </c>
      <c r="AL99">
        <v>10765</v>
      </c>
      <c r="AM99">
        <v>10500</v>
      </c>
      <c r="AN99">
        <v>1034</v>
      </c>
      <c r="AO99">
        <v>1107</v>
      </c>
      <c r="AP99">
        <v>870</v>
      </c>
      <c r="AQ99" s="5">
        <f t="shared" si="5"/>
        <v>18.501999999999999</v>
      </c>
      <c r="AR99" t="s">
        <v>52</v>
      </c>
      <c r="AS99" t="s">
        <v>2325</v>
      </c>
      <c r="AT99" t="str">
        <f>IF(VLOOKUP(C99,old!$D$3:$AU$549,44,0)=0,"",VLOOKUP(C99,old!$D$3:$AU$549,44,0))</f>
        <v>image318</v>
      </c>
      <c r="AU99" s="3">
        <v>1.1607411513183943</v>
      </c>
      <c r="AV99" t="str">
        <f t="shared" si="3"/>
        <v>ООО ПКО «АБР-Групп» зарегистрировано по адресу: 443099, Самарская область, г Самара, ул Фрунзе, д. 72, офис 11. Генеральным директором является Зюзина Ирина Вячеславовна. Рост доходов компании за 5 лет: 1850,2%. Рост финансовых активов компании за 5 лет: 116,07%. Объем заемных средств компании на конец 2024 года: 870 тыс. руб. ФССП присвоил Низкий уровень риска для данного ПКО.</v>
      </c>
    </row>
    <row r="100" spans="1:48">
      <c r="A100">
        <v>98</v>
      </c>
      <c r="B100" t="s">
        <v>296</v>
      </c>
      <c r="C100">
        <v>7709824836</v>
      </c>
      <c r="D100" s="10">
        <v>1097746059003</v>
      </c>
      <c r="E100" t="s">
        <v>297</v>
      </c>
      <c r="F100" s="7">
        <v>39854</v>
      </c>
      <c r="G100">
        <f t="shared" si="4"/>
        <v>16</v>
      </c>
      <c r="H100" t="s">
        <v>73</v>
      </c>
      <c r="I100" t="str">
        <f>IF(VLOOKUP(C100,гендир!$A$3:$C$3000,3,0)=0,"",VLOOKUP(C100,гендир!$A$3:$C$3000,3,0))</f>
        <v>Шудловский Андрей Александрович, Казанков Денис Сергеевич, Вильчковский Александр Иванович</v>
      </c>
      <c r="J100" t="str">
        <f>IF(VLOOKUP(C100,гендир!$A$3:$C$3000,2,0)=0,"",VLOOKUP(C100,гендир!$A$3:$C$3000,2,0))</f>
        <v>Вильчковский Александр Иванович</v>
      </c>
      <c r="K100" t="s">
        <v>300</v>
      </c>
      <c r="L100">
        <v>10</v>
      </c>
      <c r="P100">
        <v>99</v>
      </c>
      <c r="Q100">
        <v>112873</v>
      </c>
      <c r="R100">
        <v>191143</v>
      </c>
      <c r="S100">
        <v>140791</v>
      </c>
      <c r="T100">
        <v>148542</v>
      </c>
      <c r="U100">
        <v>142580</v>
      </c>
      <c r="V100">
        <v>31102</v>
      </c>
      <c r="W100">
        <v>26635</v>
      </c>
      <c r="X100">
        <v>31784</v>
      </c>
      <c r="Y100">
        <v>36395</v>
      </c>
      <c r="Z100">
        <v>39724</v>
      </c>
      <c r="AA100">
        <v>31102</v>
      </c>
      <c r="AB100">
        <v>155134</v>
      </c>
      <c r="AC100">
        <v>104295</v>
      </c>
      <c r="AD100">
        <v>107420</v>
      </c>
      <c r="AE100">
        <v>98309</v>
      </c>
      <c r="AF100">
        <v>0</v>
      </c>
      <c r="AG100">
        <v>0</v>
      </c>
      <c r="AH100">
        <v>0</v>
      </c>
      <c r="AI100">
        <v>0</v>
      </c>
      <c r="AJ100" s="2">
        <v>0</v>
      </c>
      <c r="AK100">
        <v>46977</v>
      </c>
      <c r="AL100">
        <v>130302</v>
      </c>
      <c r="AM100">
        <v>130302</v>
      </c>
      <c r="AN100">
        <v>129789</v>
      </c>
      <c r="AO100">
        <v>124919</v>
      </c>
      <c r="AP100">
        <v>0</v>
      </c>
      <c r="AQ100" s="5">
        <f t="shared" si="5"/>
        <v>1.2629999999999999</v>
      </c>
      <c r="AR100" t="s">
        <v>52</v>
      </c>
      <c r="AS100" t="s">
        <v>301</v>
      </c>
      <c r="AT100" t="str">
        <f>IF(VLOOKUP(C100,old!$D$3:$AU$549,44,0)=0,"",VLOOKUP(C100,old!$D$3:$AU$549,44,0))</f>
        <v>image242</v>
      </c>
      <c r="AU100" s="3" t="s">
        <v>74</v>
      </c>
      <c r="AV100" t="str">
        <f t="shared" si="3"/>
        <v>ООО ПКО «ЮК «Группа СВС» зарегистрировано по адресу: 115114, Москва г, наб Дербеневская, 11, Эт 9 Пом Б. Генеральным директором является Вильчковский Александр Иванович. Рост доходов компании за 5 лет: 126,3%. ФССП присвоил Низкий уровень риска для данного ПКО.</v>
      </c>
    </row>
    <row r="101" spans="1:48">
      <c r="A101">
        <v>77</v>
      </c>
      <c r="B101" t="s">
        <v>3030</v>
      </c>
      <c r="C101">
        <v>274970586</v>
      </c>
      <c r="D101" s="10">
        <v>1220200002440</v>
      </c>
      <c r="E101" t="s">
        <v>3031</v>
      </c>
      <c r="F101" s="7">
        <v>44589</v>
      </c>
      <c r="G101">
        <f t="shared" si="4"/>
        <v>3</v>
      </c>
      <c r="H101" t="s">
        <v>73</v>
      </c>
      <c r="I101" t="str">
        <f>IF(VLOOKUP(C101,гендир!$A$3:$C$3000,3,0)=0,"",VLOOKUP(C101,гендир!$A$3:$C$3000,3,0))</f>
        <v>Шудловский Андрей Александрович, Казанков Денис Сергеевич, Вильчковский Александр Иванович</v>
      </c>
      <c r="J101" t="str">
        <f>IF(VLOOKUP(C101,гендир!$A$3:$C$3000,2,0)=0,"",VLOOKUP(C101,гендир!$A$3:$C$3000,2,0))</f>
        <v>Вильчковский Александр Иванович</v>
      </c>
      <c r="K101" t="s">
        <v>3032</v>
      </c>
      <c r="L101">
        <v>10</v>
      </c>
      <c r="P101">
        <v>100</v>
      </c>
      <c r="Q101">
        <v>0</v>
      </c>
      <c r="R101">
        <v>0</v>
      </c>
      <c r="S101">
        <v>58233</v>
      </c>
      <c r="T101">
        <v>139311</v>
      </c>
      <c r="U101">
        <v>142345</v>
      </c>
      <c r="V101">
        <v>0</v>
      </c>
      <c r="W101">
        <v>0</v>
      </c>
      <c r="X101">
        <v>2512</v>
      </c>
      <c r="Y101">
        <v>22568</v>
      </c>
      <c r="Z101">
        <v>41247</v>
      </c>
      <c r="AA101">
        <v>0</v>
      </c>
      <c r="AB101">
        <v>0</v>
      </c>
      <c r="AC101">
        <v>55611</v>
      </c>
      <c r="AD101">
        <v>116271</v>
      </c>
      <c r="AE101">
        <v>86785</v>
      </c>
      <c r="AF101">
        <v>0</v>
      </c>
      <c r="AG101">
        <v>0</v>
      </c>
      <c r="AH101">
        <v>0</v>
      </c>
      <c r="AI101">
        <v>0</v>
      </c>
      <c r="AJ101" s="2">
        <v>0</v>
      </c>
      <c r="AK101">
        <v>0</v>
      </c>
      <c r="AL101">
        <v>0</v>
      </c>
      <c r="AM101">
        <v>62682</v>
      </c>
      <c r="AN101">
        <v>274668</v>
      </c>
      <c r="AO101">
        <v>637850</v>
      </c>
      <c r="AP101">
        <v>0</v>
      </c>
      <c r="AQ101" s="5">
        <f t="shared" si="5"/>
        <v>2.444</v>
      </c>
      <c r="AR101" t="s">
        <v>52</v>
      </c>
      <c r="AS101">
        <v>0</v>
      </c>
      <c r="AT101" t="str">
        <f>IF(VLOOKUP(C101,old!$D$3:$AU$549,44,0)=0,"",VLOOKUP(C101,old!$D$3:$AU$549,44,0))</f>
        <v>image1001</v>
      </c>
      <c r="AU101" s="3" t="s">
        <v>74</v>
      </c>
      <c r="AV101" t="str">
        <f t="shared" si="3"/>
        <v>ООО ПКО «СКК» зарегистрировано по адресу: 450047, Республика Башкортостан, г.о. Город Уфа, г Уфа, ул Айская, дом 39, помещение 1, помещение 107. Генеральным директором является Вильчковский Александр Иванович. Рост доходов компании за 5 лет: 244,4%. ФССП присвоил Низкий уровень риска для данного ПКО.</v>
      </c>
    </row>
    <row r="102" spans="1:48">
      <c r="A102">
        <v>115</v>
      </c>
      <c r="B102" t="s">
        <v>250</v>
      </c>
      <c r="C102">
        <v>2536275392</v>
      </c>
      <c r="D102" s="10">
        <v>1142536006898</v>
      </c>
      <c r="E102" t="s">
        <v>251</v>
      </c>
      <c r="F102" s="7">
        <v>41857</v>
      </c>
      <c r="G102">
        <f t="shared" si="4"/>
        <v>10</v>
      </c>
      <c r="H102" t="s">
        <v>73</v>
      </c>
      <c r="I102" t="str">
        <f>IF(VLOOKUP(C102,гендир!$A$3:$C$3000,3,0)=0,"",VLOOKUP(C102,гендир!$A$3:$C$3000,3,0))</f>
        <v>Золотухина Галина Степановна</v>
      </c>
      <c r="J102" t="str">
        <f>IF(VLOOKUP(C102,гендир!$A$3:$C$3000,2,0)=0,"",VLOOKUP(C102,гендир!$A$3:$C$3000,2,0))</f>
        <v>Золотухина Галина Степановна</v>
      </c>
      <c r="K102" t="s">
        <v>254</v>
      </c>
      <c r="L102">
        <v>100</v>
      </c>
      <c r="P102">
        <v>101</v>
      </c>
      <c r="Q102">
        <v>49796</v>
      </c>
      <c r="R102">
        <v>74559</v>
      </c>
      <c r="S102">
        <v>109833</v>
      </c>
      <c r="T102">
        <v>119975</v>
      </c>
      <c r="U102">
        <v>141581</v>
      </c>
      <c r="V102">
        <v>40879</v>
      </c>
      <c r="W102">
        <v>67561</v>
      </c>
      <c r="X102">
        <v>100868</v>
      </c>
      <c r="Y102">
        <v>111110</v>
      </c>
      <c r="Z102">
        <v>30556</v>
      </c>
      <c r="AA102">
        <v>40879</v>
      </c>
      <c r="AB102">
        <v>3194</v>
      </c>
      <c r="AC102">
        <v>3007</v>
      </c>
      <c r="AD102">
        <v>3143</v>
      </c>
      <c r="AE102">
        <v>103920</v>
      </c>
      <c r="AF102">
        <v>0</v>
      </c>
      <c r="AG102">
        <v>0</v>
      </c>
      <c r="AH102">
        <v>0</v>
      </c>
      <c r="AI102">
        <v>0</v>
      </c>
      <c r="AJ102" s="2">
        <v>0</v>
      </c>
      <c r="AK102">
        <v>9638</v>
      </c>
      <c r="AL102">
        <v>23011</v>
      </c>
      <c r="AM102">
        <v>23252</v>
      </c>
      <c r="AN102">
        <v>32727</v>
      </c>
      <c r="AO102">
        <v>309613</v>
      </c>
      <c r="AP102">
        <v>0</v>
      </c>
      <c r="AQ102" s="5">
        <f t="shared" si="5"/>
        <v>2.843</v>
      </c>
      <c r="AR102" t="s">
        <v>52</v>
      </c>
      <c r="AS102" t="s">
        <v>255</v>
      </c>
      <c r="AT102" t="str">
        <f>IF(VLOOKUP(C102,old!$D$3:$AU$549,44,0)=0,"",VLOOKUP(C102,old!$D$3:$AU$549,44,0))</f>
        <v>image198</v>
      </c>
      <c r="AU102" s="3" t="s">
        <v>74</v>
      </c>
      <c r="AV102" t="str">
        <f t="shared" si="3"/>
        <v>ООО ПКО «Премьер Авто» зарегистрировано по адресу: 690001, Приморский край, г. Владивосток, ул.Светланская, д.85, Х. Генеральным директором является Золотухина Галина Степановна. Рост доходов компании за 5 лет: 284,3%. ФССП присвоил Низкий уровень риска для данного ПКО.</v>
      </c>
    </row>
    <row r="103" spans="1:48">
      <c r="A103">
        <v>99</v>
      </c>
      <c r="B103" t="s">
        <v>809</v>
      </c>
      <c r="C103">
        <v>7715831246</v>
      </c>
      <c r="D103" s="10">
        <v>1107746809719</v>
      </c>
      <c r="E103" t="s">
        <v>810</v>
      </c>
      <c r="F103" s="7">
        <v>40456</v>
      </c>
      <c r="G103">
        <f t="shared" si="4"/>
        <v>14</v>
      </c>
      <c r="H103" t="s">
        <v>44</v>
      </c>
      <c r="I103" t="str">
        <f>IF(VLOOKUP(C103,гендир!$A$3:$C$3000,3,0)=0,"",VLOOKUP(C103,гендир!$A$3:$C$3000,3,0))</f>
        <v>Куренкова Анастасия Сергеевна</v>
      </c>
      <c r="J103" t="str">
        <f>IF(VLOOKUP(C103,гендир!$A$3:$C$3000,2,0)=0,"",VLOOKUP(C103,гендир!$A$3:$C$3000,2,0))</f>
        <v>Куренкова Анастасия Сергеевна</v>
      </c>
      <c r="K103" t="s">
        <v>813</v>
      </c>
      <c r="L103">
        <v>1010</v>
      </c>
      <c r="P103">
        <v>102</v>
      </c>
      <c r="Q103">
        <v>100050</v>
      </c>
      <c r="R103">
        <v>121306</v>
      </c>
      <c r="S103">
        <v>129040</v>
      </c>
      <c r="T103">
        <v>148464</v>
      </c>
      <c r="U103">
        <v>141261</v>
      </c>
      <c r="V103">
        <v>4840</v>
      </c>
      <c r="W103">
        <v>6115</v>
      </c>
      <c r="X103">
        <v>7494</v>
      </c>
      <c r="Y103">
        <v>10042</v>
      </c>
      <c r="Z103">
        <v>9768</v>
      </c>
      <c r="AA103">
        <v>4840</v>
      </c>
      <c r="AB103">
        <v>34525</v>
      </c>
      <c r="AC103">
        <v>31894</v>
      </c>
      <c r="AD103">
        <v>44713</v>
      </c>
      <c r="AE103">
        <v>36741</v>
      </c>
      <c r="AF103">
        <v>70900</v>
      </c>
      <c r="AG103">
        <v>101357</v>
      </c>
      <c r="AH103">
        <v>102789</v>
      </c>
      <c r="AI103">
        <v>161427</v>
      </c>
      <c r="AJ103" s="2">
        <v>188689</v>
      </c>
      <c r="AK103">
        <v>16557</v>
      </c>
      <c r="AL103">
        <v>33393</v>
      </c>
      <c r="AM103">
        <v>62046</v>
      </c>
      <c r="AN103">
        <v>88475</v>
      </c>
      <c r="AO103">
        <v>153438</v>
      </c>
      <c r="AP103">
        <v>0</v>
      </c>
      <c r="AQ103" s="5">
        <f t="shared" si="5"/>
        <v>1.4119999999999999</v>
      </c>
      <c r="AR103" t="s">
        <v>45</v>
      </c>
      <c r="AS103" t="s">
        <v>814</v>
      </c>
      <c r="AT103" t="str">
        <f>IF(VLOOKUP(C103,old!$D$3:$AU$549,44,0)=0,"",VLOOKUP(C103,old!$D$3:$AU$549,44,0))</f>
        <v>image151</v>
      </c>
      <c r="AU103" s="3">
        <v>2.661339915373766</v>
      </c>
      <c r="AV103" t="str">
        <f t="shared" si="3"/>
        <v>ООО ПКО «Интер-Прайм» зарегистрировано по адресу: 127015, Москва г, Новодмитровская Б. ул, дом 23, строение 3. Генеральным директором является Куренкова Анастасия Сергеевна. Рост доходов компании за 5 лет: 141,2%. Рост финансовых активов компании за 5 лет: 266,13%. ФССП присвоил Значительный уровень риска для данного ПКО.</v>
      </c>
    </row>
    <row r="104" spans="1:48">
      <c r="A104">
        <v>110</v>
      </c>
      <c r="B104" t="s">
        <v>1389</v>
      </c>
      <c r="C104">
        <v>7719446380</v>
      </c>
      <c r="D104" s="10">
        <v>1167746456547</v>
      </c>
      <c r="E104" t="s">
        <v>1390</v>
      </c>
      <c r="F104" s="7">
        <v>42500</v>
      </c>
      <c r="G104">
        <f t="shared" si="4"/>
        <v>8</v>
      </c>
      <c r="H104" t="s">
        <v>73</v>
      </c>
      <c r="I104" t="str">
        <f>IF(VLOOKUP(C104,гендир!$A$3:$C$3000,3,0)=0,"",VLOOKUP(C104,гендир!$A$3:$C$3000,3,0))</f>
        <v>Дмитриев Владимир Андреевич, Кармазин Руслан Евгеньевич, Костюкевич Виталий Юрьевич, Сырачетдинов Ренат Наилевич</v>
      </c>
      <c r="J104" t="str">
        <f>IF(VLOOKUP(C104,гендир!$A$3:$C$3000,2,0)=0,"",VLOOKUP(C104,гендир!$A$3:$C$3000,2,0))</f>
        <v>Сырачетдинов Ренат Наилевич</v>
      </c>
      <c r="K104" t="s">
        <v>1393</v>
      </c>
      <c r="L104">
        <v>34</v>
      </c>
      <c r="P104">
        <v>103</v>
      </c>
      <c r="Q104">
        <v>14981</v>
      </c>
      <c r="R104">
        <v>45736</v>
      </c>
      <c r="S104">
        <v>74025</v>
      </c>
      <c r="T104">
        <v>135727</v>
      </c>
      <c r="U104">
        <v>139127</v>
      </c>
      <c r="V104">
        <v>11181</v>
      </c>
      <c r="W104">
        <v>32312</v>
      </c>
      <c r="X104">
        <v>51149</v>
      </c>
      <c r="Y104">
        <v>71423</v>
      </c>
      <c r="Z104">
        <v>98122</v>
      </c>
      <c r="AA104">
        <v>11181</v>
      </c>
      <c r="AB104">
        <v>11859</v>
      </c>
      <c r="AC104">
        <v>20688</v>
      </c>
      <c r="AD104">
        <v>60212</v>
      </c>
      <c r="AE104">
        <v>36753</v>
      </c>
      <c r="AF104">
        <v>0</v>
      </c>
      <c r="AG104">
        <v>0</v>
      </c>
      <c r="AH104">
        <v>0</v>
      </c>
      <c r="AI104">
        <v>0</v>
      </c>
      <c r="AJ104" s="2">
        <v>0</v>
      </c>
      <c r="AK104">
        <v>11118</v>
      </c>
      <c r="AL104">
        <v>14694</v>
      </c>
      <c r="AM104">
        <v>25108</v>
      </c>
      <c r="AN104">
        <v>37668</v>
      </c>
      <c r="AO104">
        <v>84700</v>
      </c>
      <c r="AP104">
        <v>0</v>
      </c>
      <c r="AQ104" s="5">
        <f t="shared" si="5"/>
        <v>9.2870000000000008</v>
      </c>
      <c r="AR104" t="s">
        <v>52</v>
      </c>
      <c r="AS104" t="s">
        <v>1394</v>
      </c>
      <c r="AT104" t="str">
        <f>IF(VLOOKUP(C104,old!$D$3:$AU$549,44,0)=0,"",VLOOKUP(C104,old!$D$3:$AU$549,44,0))</f>
        <v>image137</v>
      </c>
      <c r="AU104" s="3" t="s">
        <v>74</v>
      </c>
      <c r="AV104" t="str">
        <f t="shared" si="3"/>
        <v>ООО «ПКО «ИКОИ» зарегистрировано по адресу: 127566, Москва г, Алтуфьевское ш, дом № 48, корпус 1, этаж 3, помещение I. Генеральным директором является Сырачетдинов Ренат Наилевич. Рост доходов компании за 5 лет: 928,7%. ФССП присвоил Низкий уровень риска для данного ПКО.</v>
      </c>
    </row>
    <row r="105" spans="1:48">
      <c r="A105">
        <v>130</v>
      </c>
      <c r="B105" t="s">
        <v>196</v>
      </c>
      <c r="C105">
        <v>5904144541</v>
      </c>
      <c r="D105" s="10">
        <v>1065904113109</v>
      </c>
      <c r="E105" t="s">
        <v>197</v>
      </c>
      <c r="F105" s="7">
        <v>38867</v>
      </c>
      <c r="G105">
        <f t="shared" si="4"/>
        <v>18</v>
      </c>
      <c r="H105" t="s">
        <v>44</v>
      </c>
      <c r="I105" t="str">
        <f>IF(VLOOKUP(C105,гендир!$A$3:$C$3000,3,0)=0,"",VLOOKUP(C105,гендир!$A$3:$C$3000,3,0))</f>
        <v>Шпетер Сергей Эдуардович, Ашаханов Руслан Исаевич, Галушко Людмила Петровна</v>
      </c>
      <c r="J105" t="str">
        <f>IF(VLOOKUP(C105,гендир!$A$3:$C$3000,2,0)=0,"",VLOOKUP(C105,гендир!$A$3:$C$3000,2,0))</f>
        <v>Шпетер Сергей Эдуардович</v>
      </c>
      <c r="K105" t="s">
        <v>200</v>
      </c>
      <c r="L105">
        <v>18</v>
      </c>
      <c r="P105">
        <v>104</v>
      </c>
      <c r="Q105">
        <v>81866</v>
      </c>
      <c r="R105">
        <v>79276</v>
      </c>
      <c r="S105">
        <v>79225</v>
      </c>
      <c r="T105">
        <v>96015</v>
      </c>
      <c r="U105">
        <v>139054</v>
      </c>
      <c r="V105">
        <v>28115</v>
      </c>
      <c r="W105">
        <v>23605</v>
      </c>
      <c r="X105">
        <v>24003</v>
      </c>
      <c r="Y105">
        <v>36858</v>
      </c>
      <c r="Z105">
        <v>46854</v>
      </c>
      <c r="AA105">
        <v>28115</v>
      </c>
      <c r="AB105">
        <v>33076</v>
      </c>
      <c r="AC105">
        <v>29813</v>
      </c>
      <c r="AD105">
        <v>28474</v>
      </c>
      <c r="AE105">
        <v>47997</v>
      </c>
      <c r="AF105">
        <v>18603</v>
      </c>
      <c r="AG105">
        <v>21981</v>
      </c>
      <c r="AH105">
        <v>30646</v>
      </c>
      <c r="AI105">
        <v>42275</v>
      </c>
      <c r="AJ105" s="2">
        <v>57309</v>
      </c>
      <c r="AK105">
        <v>3254</v>
      </c>
      <c r="AL105">
        <v>1557</v>
      </c>
      <c r="AM105">
        <v>2436</v>
      </c>
      <c r="AN105">
        <v>1880</v>
      </c>
      <c r="AO105">
        <v>4273</v>
      </c>
      <c r="AP105">
        <v>0</v>
      </c>
      <c r="AQ105" s="5">
        <f t="shared" si="5"/>
        <v>1.6990000000000001</v>
      </c>
      <c r="AR105" t="s">
        <v>52</v>
      </c>
      <c r="AS105" t="s">
        <v>201</v>
      </c>
      <c r="AT105" t="str">
        <f>IF(VLOOKUP(C105,old!$D$3:$AU$549,44,0)=0,"",VLOOKUP(C105,old!$D$3:$AU$549,44,0))</f>
        <v>image138</v>
      </c>
      <c r="AU105" s="3">
        <v>3.0806321561038543</v>
      </c>
      <c r="AV105" t="str">
        <f t="shared" si="3"/>
        <v>ООО ПКО «Агентство ЮВС» зарегистрировано по адресу: 614016, Пермский край, г Пермь, ул Краснофлотская, Дом 28. Генеральным директором является Шпетер Сергей Эдуардович. Рост доходов компании за 5 лет: 169,9%. Рост финансовых активов компании за 5 лет: 308,06%. ФССП присвоил Низкий уровень риска для данного ПКО.</v>
      </c>
    </row>
    <row r="106" spans="1:48">
      <c r="A106">
        <v>149</v>
      </c>
      <c r="B106" t="s">
        <v>979</v>
      </c>
      <c r="C106">
        <v>6671077740</v>
      </c>
      <c r="D106" s="10">
        <v>1176658080554</v>
      </c>
      <c r="E106" t="s">
        <v>980</v>
      </c>
      <c r="F106" s="7">
        <v>42965</v>
      </c>
      <c r="G106">
        <f t="shared" si="4"/>
        <v>7</v>
      </c>
      <c r="H106" t="s">
        <v>73</v>
      </c>
      <c r="I106" t="str">
        <f>IF(VLOOKUP(C106,гендир!$A$3:$C$3000,3,0)=0,"",VLOOKUP(C106,гендир!$A$3:$C$3000,3,0))</f>
        <v>Ванеев Максим Александрович, Кашин Вадим Владимирович</v>
      </c>
      <c r="J106" t="str">
        <f>IF(VLOOKUP(C106,гендир!$A$3:$C$3000,2,0)=0,"",VLOOKUP(C106,гендир!$A$3:$C$3000,2,0))</f>
        <v>Ванеев Максим Александрович</v>
      </c>
      <c r="K106" t="s">
        <v>983</v>
      </c>
      <c r="L106">
        <v>10</v>
      </c>
      <c r="P106">
        <v>105</v>
      </c>
      <c r="Q106">
        <v>15244</v>
      </c>
      <c r="R106">
        <v>24522</v>
      </c>
      <c r="S106">
        <v>49180</v>
      </c>
      <c r="T106">
        <v>75618</v>
      </c>
      <c r="U106">
        <v>137423</v>
      </c>
      <c r="V106">
        <v>5097</v>
      </c>
      <c r="W106">
        <v>18329</v>
      </c>
      <c r="X106">
        <v>14041</v>
      </c>
      <c r="Y106">
        <v>29028</v>
      </c>
      <c r="Z106">
        <v>54837</v>
      </c>
      <c r="AA106">
        <v>5097</v>
      </c>
      <c r="AB106">
        <v>4431</v>
      </c>
      <c r="AC106">
        <v>32742</v>
      </c>
      <c r="AD106">
        <v>45088</v>
      </c>
      <c r="AE106">
        <v>79445</v>
      </c>
      <c r="AF106">
        <v>0</v>
      </c>
      <c r="AG106">
        <v>0</v>
      </c>
      <c r="AH106">
        <v>1</v>
      </c>
      <c r="AI106">
        <v>0</v>
      </c>
      <c r="AJ106" s="2">
        <v>0</v>
      </c>
      <c r="AK106">
        <v>36546</v>
      </c>
      <c r="AL106">
        <v>26830</v>
      </c>
      <c r="AM106">
        <v>36260</v>
      </c>
      <c r="AN106">
        <v>56499</v>
      </c>
      <c r="AO106">
        <v>113267</v>
      </c>
      <c r="AP106">
        <v>0</v>
      </c>
      <c r="AQ106" s="5">
        <f t="shared" si="5"/>
        <v>9.0150000000000006</v>
      </c>
      <c r="AR106" t="s">
        <v>52</v>
      </c>
      <c r="AS106" t="s">
        <v>984</v>
      </c>
      <c r="AT106" t="str">
        <f>IF(VLOOKUP(C106,old!$D$3:$AU$549,44,0)=0,"",VLOOKUP(C106,old!$D$3:$AU$549,44,0))</f>
        <v>image074</v>
      </c>
      <c r="AU106" s="3">
        <v>0</v>
      </c>
      <c r="AV106" t="str">
        <f t="shared" si="3"/>
        <v>ООО ПКО «ДЕМОКРИТ» зарегистрировано по адресу: 620110, Свердловская область, г.о. Город Екатеринбург, г Екатеринбург, ул Краснолесья, дом 30, квартира 149. Генеральным директором является Ванеев Максим Александрович. Рост доходов компании за 5 лет: 901,5%. ФССП присвоил Низкий уровень риска для данного ПКО.</v>
      </c>
    </row>
    <row r="107" spans="1:48">
      <c r="A107">
        <v>63</v>
      </c>
      <c r="B107" t="s">
        <v>2773</v>
      </c>
      <c r="C107">
        <v>6685187140</v>
      </c>
      <c r="D107" s="10">
        <v>1216600029997</v>
      </c>
      <c r="E107" t="s">
        <v>2774</v>
      </c>
      <c r="F107" s="7">
        <v>44336</v>
      </c>
      <c r="G107">
        <f t="shared" si="4"/>
        <v>3</v>
      </c>
      <c r="H107" t="s">
        <v>73</v>
      </c>
      <c r="I107" t="str">
        <f>IF(VLOOKUP(C107,гендир!$A$3:$C$3000,3,0)=0,"",VLOOKUP(C107,гендир!$A$3:$C$3000,3,0))</f>
        <v>Кайгородцева Юлия Сергеевна</v>
      </c>
      <c r="J107" t="str">
        <f>IF(VLOOKUP(C107,гендир!$A$3:$C$3000,2,0)=0,"",VLOOKUP(C107,гендир!$A$3:$C$3000,2,0))</f>
        <v>Кайгородцева Юлия Сергеевна</v>
      </c>
      <c r="K107" t="s">
        <v>2777</v>
      </c>
      <c r="L107">
        <v>10000</v>
      </c>
      <c r="P107">
        <v>106</v>
      </c>
      <c r="Q107">
        <v>0</v>
      </c>
      <c r="R107">
        <v>400</v>
      </c>
      <c r="S107">
        <v>116698</v>
      </c>
      <c r="T107">
        <v>431808</v>
      </c>
      <c r="U107">
        <v>137299</v>
      </c>
      <c r="V107">
        <v>0</v>
      </c>
      <c r="W107">
        <v>126</v>
      </c>
      <c r="X107">
        <v>26988</v>
      </c>
      <c r="Y107">
        <v>321891</v>
      </c>
      <c r="Z107">
        <v>65194</v>
      </c>
      <c r="AA107">
        <v>0</v>
      </c>
      <c r="AB107">
        <v>127</v>
      </c>
      <c r="AC107">
        <v>86640</v>
      </c>
      <c r="AD107">
        <v>62094</v>
      </c>
      <c r="AE107">
        <v>42799</v>
      </c>
      <c r="AF107">
        <v>0</v>
      </c>
      <c r="AG107">
        <v>0</v>
      </c>
      <c r="AH107">
        <v>6639</v>
      </c>
      <c r="AI107">
        <v>32555</v>
      </c>
      <c r="AJ107" s="2">
        <v>70410</v>
      </c>
      <c r="AK107">
        <v>0</v>
      </c>
      <c r="AL107">
        <v>3</v>
      </c>
      <c r="AM107">
        <v>87134</v>
      </c>
      <c r="AN107">
        <v>155818</v>
      </c>
      <c r="AO107">
        <v>158847</v>
      </c>
      <c r="AP107">
        <v>9938</v>
      </c>
      <c r="AQ107" s="5">
        <f t="shared" si="5"/>
        <v>343.24799999999999</v>
      </c>
      <c r="AR107" t="s">
        <v>52</v>
      </c>
      <c r="AS107" t="s">
        <v>2778</v>
      </c>
      <c r="AT107" t="str">
        <f>IF(VLOOKUP(C107,old!$D$3:$AU$549,44,0)=0,"",VLOOKUP(C107,old!$D$3:$AU$549,44,0))</f>
        <v>image381</v>
      </c>
      <c r="AU107" s="3">
        <v>10.605512878445548</v>
      </c>
      <c r="AV107" t="str">
        <f t="shared" si="3"/>
        <v>ООО «ПКО ДолгЛимит» зарегистрировано по адресу: 620102, Свердловская обл, г Екатеринбург, ул Ясная, 22б, Этаж 2 Помещ. 7. Генеральным директором является Кайгородцева Юлия Сергеевна. Рост доходов компании за 5 лет: 34324,8%. Рост финансовых активов компании за 5 лет: 1060,55%. Объем заемных средств компании на конец 2024 года: 9938 тыс. руб. ФССП присвоил Низкий уровень риска для данного ПКО.</v>
      </c>
    </row>
    <row r="108" spans="1:48">
      <c r="A108">
        <v>135</v>
      </c>
      <c r="B108" t="s">
        <v>528</v>
      </c>
      <c r="C108">
        <v>8602219436</v>
      </c>
      <c r="D108" s="10">
        <v>1148602007840</v>
      </c>
      <c r="E108" t="s">
        <v>529</v>
      </c>
      <c r="F108" s="7">
        <v>41928</v>
      </c>
      <c r="G108">
        <f t="shared" si="4"/>
        <v>10</v>
      </c>
      <c r="H108" t="s">
        <v>73</v>
      </c>
      <c r="I108" t="str">
        <f>IF(VLOOKUP(C108,гендир!$A$3:$C$3000,3,0)=0,"",VLOOKUP(C108,гендир!$A$3:$C$3000,3,0))</f>
        <v>Панченко Константин Николаевич</v>
      </c>
      <c r="J108" t="str">
        <f>IF(VLOOKUP(C108,гендир!$A$3:$C$3000,2,0)=0,"",VLOOKUP(C108,гендир!$A$3:$C$3000,2,0))</f>
        <v>Панченко Константин Николаевич</v>
      </c>
      <c r="K108" t="s">
        <v>532</v>
      </c>
      <c r="L108">
        <v>10</v>
      </c>
      <c r="P108">
        <v>107</v>
      </c>
      <c r="Q108">
        <v>155043</v>
      </c>
      <c r="R108">
        <v>34914</v>
      </c>
      <c r="S108">
        <v>53586</v>
      </c>
      <c r="T108">
        <v>88984</v>
      </c>
      <c r="U108">
        <v>135772</v>
      </c>
      <c r="V108">
        <v>15702</v>
      </c>
      <c r="W108">
        <v>31740</v>
      </c>
      <c r="X108">
        <v>51324</v>
      </c>
      <c r="Y108">
        <v>82444</v>
      </c>
      <c r="Z108">
        <v>131151</v>
      </c>
      <c r="AA108">
        <v>15702</v>
      </c>
      <c r="AB108">
        <v>1675</v>
      </c>
      <c r="AC108">
        <v>717</v>
      </c>
      <c r="AD108">
        <v>3139</v>
      </c>
      <c r="AE108">
        <v>-748</v>
      </c>
      <c r="AF108">
        <v>0</v>
      </c>
      <c r="AG108">
        <v>0</v>
      </c>
      <c r="AH108">
        <v>0</v>
      </c>
      <c r="AI108">
        <v>0</v>
      </c>
      <c r="AJ108" s="2">
        <v>0</v>
      </c>
      <c r="AK108">
        <v>185145</v>
      </c>
      <c r="AL108">
        <v>19319</v>
      </c>
      <c r="AM108">
        <v>17030</v>
      </c>
      <c r="AN108">
        <v>23828</v>
      </c>
      <c r="AO108">
        <v>21595</v>
      </c>
      <c r="AP108">
        <v>657</v>
      </c>
      <c r="AQ108" s="5">
        <f t="shared" si="5"/>
        <v>0.876</v>
      </c>
      <c r="AR108" t="s">
        <v>52</v>
      </c>
      <c r="AS108" t="s">
        <v>533</v>
      </c>
      <c r="AT108" t="str">
        <f>IF(VLOOKUP(C108,old!$D$3:$AU$549,44,0)=0,"",VLOOKUP(C108,old!$D$3:$AU$549,44,0))</f>
        <v>image205</v>
      </c>
      <c r="AU108" s="3" t="s">
        <v>74</v>
      </c>
      <c r="AV108" t="str">
        <f t="shared" si="3"/>
        <v>ООО КА «Регион» зарегистрировано по адресу: 625002, Тюменская обл, г.о. город Тюмень, г Тюмень, ул Комсомольская, д. 49, офис 401. Генеральным директором является Панченко Константин Николаевич. Рост доходов компании за 5 лет: 87,6%. Объем заемных средств компании на конец 2024 года: 657 тыс. руб. ФССП присвоил Низкий уровень риска для данного ПКО.</v>
      </c>
    </row>
    <row r="109" spans="1:48">
      <c r="A109">
        <v>64</v>
      </c>
      <c r="B109" t="s">
        <v>1690</v>
      </c>
      <c r="C109">
        <v>3123387280</v>
      </c>
      <c r="D109" s="10">
        <v>1163123063510</v>
      </c>
      <c r="E109" t="s">
        <v>1691</v>
      </c>
      <c r="F109" s="7">
        <v>42495</v>
      </c>
      <c r="G109">
        <f t="shared" si="4"/>
        <v>8</v>
      </c>
      <c r="H109" t="s">
        <v>73</v>
      </c>
      <c r="I109" t="str">
        <f>IF(VLOOKUP(C109,гендир!$A$3:$C$3000,3,0)=0,"",VLOOKUP(C109,гендир!$A$3:$C$3000,3,0))</f>
        <v>Заболотная Вереника Вячеславовна</v>
      </c>
      <c r="J109" t="str">
        <f>IF(VLOOKUP(C109,гендир!$A$3:$C$3000,2,0)=0,"",VLOOKUP(C109,гендир!$A$3:$C$3000,2,0))</f>
        <v>Заболотная Вереника Вячеславовна</v>
      </c>
      <c r="K109" t="s">
        <v>1694</v>
      </c>
      <c r="L109">
        <v>15</v>
      </c>
      <c r="P109">
        <v>108</v>
      </c>
      <c r="Q109">
        <v>232994</v>
      </c>
      <c r="R109">
        <v>184407</v>
      </c>
      <c r="S109">
        <v>95867</v>
      </c>
      <c r="T109">
        <v>221517</v>
      </c>
      <c r="U109">
        <v>135610</v>
      </c>
      <c r="V109">
        <v>200750</v>
      </c>
      <c r="W109">
        <v>74739</v>
      </c>
      <c r="X109">
        <v>8499</v>
      </c>
      <c r="Y109">
        <v>79454</v>
      </c>
      <c r="Z109">
        <v>82802</v>
      </c>
      <c r="AA109">
        <v>200750</v>
      </c>
      <c r="AB109">
        <v>107158</v>
      </c>
      <c r="AC109">
        <v>83352</v>
      </c>
      <c r="AD109">
        <v>137160</v>
      </c>
      <c r="AE109">
        <v>47856</v>
      </c>
      <c r="AF109">
        <v>0</v>
      </c>
      <c r="AG109">
        <v>0</v>
      </c>
      <c r="AH109">
        <v>0</v>
      </c>
      <c r="AI109">
        <v>0</v>
      </c>
      <c r="AJ109" s="2">
        <v>0</v>
      </c>
      <c r="AK109">
        <v>79943</v>
      </c>
      <c r="AL109">
        <v>150205</v>
      </c>
      <c r="AM109">
        <v>109446</v>
      </c>
      <c r="AN109">
        <v>334649</v>
      </c>
      <c r="AO109">
        <v>403877</v>
      </c>
      <c r="AP109">
        <v>2258</v>
      </c>
      <c r="AQ109" s="5">
        <f t="shared" si="5"/>
        <v>0.58199999999999996</v>
      </c>
      <c r="AR109" t="s">
        <v>52</v>
      </c>
      <c r="AS109" t="s">
        <v>1695</v>
      </c>
      <c r="AT109" t="str">
        <f>IF(VLOOKUP(C109,old!$D$3:$AU$549,44,0)=0,"",VLOOKUP(C109,old!$D$3:$AU$549,44,0))</f>
        <v>image032</v>
      </c>
      <c r="AU109" s="3" t="s">
        <v>74</v>
      </c>
      <c r="AV109" t="str">
        <f t="shared" si="3"/>
        <v>ООО «Вектор Белгород» зарегистрировано по адресу: 308014, Белгородская обл, г Белгород, ул Попова, 58, 206. Генеральным директором является Заболотная Вереника Вячеславовна. Рост доходов компании за 5 лет: 58,2%. Объем заемных средств компании на конец 2024 года: 2258 тыс. руб. ФССП присвоил Низкий уровень риска для данного ПКО.</v>
      </c>
    </row>
    <row r="110" spans="1:48">
      <c r="A110">
        <v>132</v>
      </c>
      <c r="B110" t="s">
        <v>440</v>
      </c>
      <c r="C110">
        <v>5406796664</v>
      </c>
      <c r="D110" s="10">
        <v>1145476156055</v>
      </c>
      <c r="E110" t="s">
        <v>441</v>
      </c>
      <c r="F110" s="7">
        <v>41984</v>
      </c>
      <c r="G110">
        <f t="shared" si="4"/>
        <v>10</v>
      </c>
      <c r="H110" t="s">
        <v>73</v>
      </c>
      <c r="I110" t="str">
        <f>IF(VLOOKUP(C110,гендир!$A$3:$C$3000,3,0)=0,"",VLOOKUP(C110,гендир!$A$3:$C$3000,3,0))</f>
        <v>Осипов Илья Игоревич, Байбородина Марина Николаевна, Степанов Иван Александрович, Вавилов Юрий Викторович, Васильева Ольга Сергеевна, Общество С Ограниченной Ответственностью, "ЦЕНТРАЛЬНАЯ КОМПАНИЯ"</v>
      </c>
      <c r="J110" t="str">
        <f>IF(VLOOKUP(C110,гендир!$A$3:$C$3000,2,0)=0,"",VLOOKUP(C110,гендир!$A$3:$C$3000,2,0))</f>
        <v>Степанов Иван Александрович</v>
      </c>
      <c r="K110" t="s">
        <v>444</v>
      </c>
      <c r="L110">
        <v>21.65</v>
      </c>
      <c r="P110">
        <v>109</v>
      </c>
      <c r="Q110">
        <v>288648</v>
      </c>
      <c r="R110">
        <v>741453</v>
      </c>
      <c r="S110">
        <v>51370</v>
      </c>
      <c r="T110">
        <v>94221</v>
      </c>
      <c r="U110">
        <v>135047</v>
      </c>
      <c r="V110">
        <v>117065</v>
      </c>
      <c r="W110">
        <v>509440</v>
      </c>
      <c r="X110">
        <v>49200</v>
      </c>
      <c r="Y110">
        <v>33401</v>
      </c>
      <c r="Z110">
        <v>61478</v>
      </c>
      <c r="AA110">
        <v>117065</v>
      </c>
      <c r="AB110">
        <v>141796</v>
      </c>
      <c r="AC110">
        <v>-20056</v>
      </c>
      <c r="AD110">
        <v>21521</v>
      </c>
      <c r="AE110">
        <v>20244</v>
      </c>
      <c r="AF110">
        <v>546008</v>
      </c>
      <c r="AG110">
        <v>215578</v>
      </c>
      <c r="AH110">
        <v>49940</v>
      </c>
      <c r="AI110">
        <v>50239</v>
      </c>
      <c r="AJ110" s="2">
        <v>84889</v>
      </c>
      <c r="AK110">
        <v>9274</v>
      </c>
      <c r="AL110">
        <v>3789</v>
      </c>
      <c r="AM110">
        <v>8767</v>
      </c>
      <c r="AN110">
        <v>8617</v>
      </c>
      <c r="AO110">
        <v>10171</v>
      </c>
      <c r="AP110">
        <v>11000</v>
      </c>
      <c r="AQ110" s="5">
        <f t="shared" si="5"/>
        <v>0.46800000000000003</v>
      </c>
      <c r="AR110" t="s">
        <v>52</v>
      </c>
      <c r="AS110" t="s">
        <v>445</v>
      </c>
      <c r="AT110" t="str">
        <f>IF(VLOOKUP(C110,old!$D$3:$AU$549,44,0)=0,"",VLOOKUP(C110,old!$D$3:$AU$549,44,0))</f>
        <v>image279</v>
      </c>
      <c r="AU110" s="3">
        <v>0.15547208099515025</v>
      </c>
      <c r="AV110" t="str">
        <f t="shared" si="3"/>
        <v>ООО «ПКО «Форвард» зарегистрировано по адресу: 630099, Новосибирская обл, г.о. город Новосибирск, г Новосибирск, ул Урицкого, д. 21, кв. 7, 9, 10, 11, 12, 13, 14, 15, 16. Генеральным директором является Степанов Иван Александрович. Рост доходов компании за 5 лет: 46,8%. Рост финансовых активов компании за 5 лет: 15,55%. Объем заемных средств компании на конец 2024 года: 11000 тыс. руб. ФССП присвоил Низкий уровень риска для данного ПКО.</v>
      </c>
    </row>
    <row r="111" spans="1:48">
      <c r="A111">
        <v>188</v>
      </c>
      <c r="B111" t="s">
        <v>2117</v>
      </c>
      <c r="C111">
        <v>3461065100</v>
      </c>
      <c r="D111" s="10">
        <v>1193443008010</v>
      </c>
      <c r="E111" t="s">
        <v>2118</v>
      </c>
      <c r="F111" s="7">
        <v>43642</v>
      </c>
      <c r="G111">
        <f t="shared" si="4"/>
        <v>5</v>
      </c>
      <c r="H111" t="s">
        <v>73</v>
      </c>
      <c r="I111" t="str">
        <f>IF(VLOOKUP(C111,гендир!$A$3:$C$3000,3,0)=0,"",VLOOKUP(C111,гендир!$A$3:$C$3000,3,0))</f>
        <v>Моховиков Денис Максимович, Бугакова Екатерина Максимовна, Чиркина Оксана Владимировна, Андреев Андрей Валериевич, Клушин Максим Александрович</v>
      </c>
      <c r="J111" t="str">
        <f>IF(VLOOKUP(C111,гендир!$A$3:$C$3000,2,0)=0,"",VLOOKUP(C111,гендир!$A$3:$C$3000,2,0))</f>
        <v>Сакинов Артём Эрнстович</v>
      </c>
      <c r="K111" t="s">
        <v>2121</v>
      </c>
      <c r="L111">
        <v>10</v>
      </c>
      <c r="P111">
        <v>110</v>
      </c>
      <c r="Q111">
        <v>327</v>
      </c>
      <c r="R111">
        <v>169</v>
      </c>
      <c r="S111">
        <v>0</v>
      </c>
      <c r="T111">
        <v>43713</v>
      </c>
      <c r="U111">
        <v>132152</v>
      </c>
      <c r="V111">
        <v>247</v>
      </c>
      <c r="W111">
        <v>140</v>
      </c>
      <c r="X111">
        <v>678</v>
      </c>
      <c r="Y111">
        <v>8282</v>
      </c>
      <c r="Z111">
        <v>43755</v>
      </c>
      <c r="AA111">
        <v>247</v>
      </c>
      <c r="AB111">
        <v>19</v>
      </c>
      <c r="AC111">
        <v>-678</v>
      </c>
      <c r="AD111">
        <v>30959</v>
      </c>
      <c r="AE111">
        <v>82772</v>
      </c>
      <c r="AF111">
        <v>0</v>
      </c>
      <c r="AG111">
        <v>0</v>
      </c>
      <c r="AH111">
        <v>0</v>
      </c>
      <c r="AI111">
        <v>0</v>
      </c>
      <c r="AJ111" s="2">
        <v>232</v>
      </c>
      <c r="AK111">
        <v>0</v>
      </c>
      <c r="AL111">
        <v>514</v>
      </c>
      <c r="AM111">
        <v>551</v>
      </c>
      <c r="AN111">
        <v>20698</v>
      </c>
      <c r="AO111">
        <v>18133</v>
      </c>
      <c r="AP111">
        <v>5262</v>
      </c>
      <c r="AQ111" s="5">
        <f t="shared" si="5"/>
        <v>404.13499999999999</v>
      </c>
      <c r="AR111" t="s">
        <v>52</v>
      </c>
      <c r="AS111" t="s">
        <v>2122</v>
      </c>
      <c r="AT111" t="str">
        <f>IF(VLOOKUP(C111,old!$D$3:$AU$549,44,0)=0,"",VLOOKUP(C111,old!$D$3:$AU$549,44,0))</f>
        <v>image254</v>
      </c>
      <c r="AU111" s="3" t="s">
        <v>74</v>
      </c>
      <c r="AV111" t="str">
        <f t="shared" si="3"/>
        <v>ООО ПКО «ПФГ» зарегистрировано по адресу: 117452, Город Москва, вн.тер. г. Муниципальный Округ Зюзино, б-р Черноморский, дом 17, корпус 1, помещение 5/2/4. Генеральным директором является Сакинов Артём Эрнстович. Рост доходов компании за 5 лет: 40413,5%. Объем заемных средств компании на конец 2024 года: 5262 тыс. руб. ФССП присвоил Низкий уровень риска для данного ПКО.</v>
      </c>
    </row>
    <row r="112" spans="1:48">
      <c r="A112">
        <v>150</v>
      </c>
      <c r="B112" t="s">
        <v>2131</v>
      </c>
      <c r="C112">
        <v>2130212835</v>
      </c>
      <c r="D112" s="10">
        <v>1192130008707</v>
      </c>
      <c r="E112" t="s">
        <v>2132</v>
      </c>
      <c r="F112" s="7">
        <v>43677</v>
      </c>
      <c r="G112">
        <f t="shared" si="4"/>
        <v>5</v>
      </c>
      <c r="H112" t="s">
        <v>73</v>
      </c>
      <c r="I112" t="str">
        <f>IF(VLOOKUP(C112,гендир!$A$3:$C$3000,3,0)=0,"",VLOOKUP(C112,гендир!$A$3:$C$3000,3,0))</f>
        <v>Гимранов Тимур Маратович, Ходасевич Марина Алексеевна</v>
      </c>
      <c r="J112" t="str">
        <f>IF(VLOOKUP(C112,гендир!$A$3:$C$3000,2,0)=0,"",VLOOKUP(C112,гендир!$A$3:$C$3000,2,0))</f>
        <v>Ходасевич Марина Алексеевна</v>
      </c>
      <c r="K112" t="s">
        <v>2133</v>
      </c>
      <c r="L112">
        <v>10000</v>
      </c>
      <c r="P112">
        <v>111</v>
      </c>
      <c r="Q112">
        <v>8541</v>
      </c>
      <c r="R112">
        <v>23452</v>
      </c>
      <c r="S112">
        <v>47900</v>
      </c>
      <c r="T112">
        <v>73915</v>
      </c>
      <c r="U112">
        <v>131735</v>
      </c>
      <c r="V112">
        <v>135</v>
      </c>
      <c r="W112">
        <v>4038</v>
      </c>
      <c r="X112">
        <v>11186</v>
      </c>
      <c r="Y112">
        <v>27636</v>
      </c>
      <c r="Z112">
        <v>17175</v>
      </c>
      <c r="AA112">
        <v>135</v>
      </c>
      <c r="AB112">
        <v>10434</v>
      </c>
      <c r="AC112">
        <v>22901</v>
      </c>
      <c r="AD112">
        <v>35886</v>
      </c>
      <c r="AE112">
        <v>94784</v>
      </c>
      <c r="AF112">
        <v>10525</v>
      </c>
      <c r="AG112">
        <v>0</v>
      </c>
      <c r="AH112">
        <v>0</v>
      </c>
      <c r="AI112">
        <v>166</v>
      </c>
      <c r="AJ112" s="2">
        <v>0</v>
      </c>
      <c r="AK112">
        <v>3203</v>
      </c>
      <c r="AL112">
        <v>21042</v>
      </c>
      <c r="AM112">
        <v>53357</v>
      </c>
      <c r="AN112">
        <v>80048</v>
      </c>
      <c r="AO112">
        <v>173575</v>
      </c>
      <c r="AP112">
        <v>5945</v>
      </c>
      <c r="AQ112" s="5">
        <f t="shared" si="5"/>
        <v>15.423999999999999</v>
      </c>
      <c r="AR112" t="s">
        <v>52</v>
      </c>
      <c r="AS112" t="s">
        <v>2134</v>
      </c>
      <c r="AT112" t="str">
        <f>IF(VLOOKUP(C112,old!$D$3:$AU$549,44,0)=0,"",VLOOKUP(C112,old!$D$3:$AU$549,44,0))</f>
        <v>image085</v>
      </c>
      <c r="AU112" s="3">
        <v>0</v>
      </c>
      <c r="AV112" t="str">
        <f t="shared" si="3"/>
        <v>ООО ПКО «ДЖИ ТИ» зарегистрировано по адресу: Чувашская Республика - Чувашия, Чебоксары, Маркса К., д. 52, стр. 2, помещ. 4. Генеральным директором является Ходасевич Марина Алексеевна. Рост доходов компании за 5 лет: 1542,4%. Объем заемных средств компании на конец 2024 года: 5945 тыс. руб. ФССП присвоил Низкий уровень риска для данного ПКО.</v>
      </c>
    </row>
    <row r="113" spans="1:48">
      <c r="A113">
        <v>203</v>
      </c>
      <c r="B113" t="s">
        <v>3194</v>
      </c>
      <c r="C113">
        <v>7801720701</v>
      </c>
      <c r="D113" s="10">
        <v>1237800013175</v>
      </c>
      <c r="E113" t="s">
        <v>3195</v>
      </c>
      <c r="F113" s="7">
        <v>44964</v>
      </c>
      <c r="G113">
        <f t="shared" si="4"/>
        <v>2</v>
      </c>
      <c r="H113" t="s">
        <v>73</v>
      </c>
      <c r="I113" t="str">
        <f>IF(VLOOKUP(C113,гендир!$A$3:$C$3000,3,0)=0,"",VLOOKUP(C113,гендир!$A$3:$C$3000,3,0))</f>
        <v>Атаев Михаил Аннамухамметович</v>
      </c>
      <c r="J113" t="str">
        <f>IF(VLOOKUP(C113,гендир!$A$3:$C$3000,2,0)=0,"",VLOOKUP(C113,гендир!$A$3:$C$3000,2,0))</f>
        <v>Атаев Михаил Аннамухамметович</v>
      </c>
      <c r="K113" t="s">
        <v>3198</v>
      </c>
      <c r="L113">
        <v>11000</v>
      </c>
      <c r="P113">
        <v>112</v>
      </c>
      <c r="Q113">
        <v>0</v>
      </c>
      <c r="R113">
        <v>0</v>
      </c>
      <c r="S113">
        <v>0</v>
      </c>
      <c r="T113">
        <v>37815</v>
      </c>
      <c r="U113">
        <v>129258</v>
      </c>
      <c r="V113">
        <v>0</v>
      </c>
      <c r="W113">
        <v>0</v>
      </c>
      <c r="X113">
        <v>0</v>
      </c>
      <c r="Y113">
        <v>38183</v>
      </c>
      <c r="Z113">
        <v>128759</v>
      </c>
      <c r="AA113">
        <v>0</v>
      </c>
      <c r="AB113">
        <v>0</v>
      </c>
      <c r="AC113">
        <v>0</v>
      </c>
      <c r="AD113">
        <v>-430</v>
      </c>
      <c r="AE113">
        <v>482</v>
      </c>
      <c r="AF113">
        <v>0</v>
      </c>
      <c r="AG113">
        <v>0</v>
      </c>
      <c r="AH113">
        <v>0</v>
      </c>
      <c r="AI113">
        <v>24</v>
      </c>
      <c r="AJ113" s="2">
        <v>24</v>
      </c>
      <c r="AK113">
        <v>0</v>
      </c>
      <c r="AL113">
        <v>0</v>
      </c>
      <c r="AM113">
        <v>0</v>
      </c>
      <c r="AN113">
        <v>44973</v>
      </c>
      <c r="AO113">
        <v>172296</v>
      </c>
      <c r="AP113">
        <v>30</v>
      </c>
      <c r="AQ113" s="5">
        <f t="shared" si="5"/>
        <v>3.4180000000000001</v>
      </c>
      <c r="AR113" t="s">
        <v>52</v>
      </c>
      <c r="AS113" t="s">
        <v>3199</v>
      </c>
      <c r="AT113" t="str">
        <f>IF(VLOOKUP(C113,old!$D$3:$AU$549,44,0)=0,"",VLOOKUP(C113,old!$D$3:$AU$549,44,0))</f>
        <v>image435</v>
      </c>
      <c r="AU113" s="3">
        <v>1</v>
      </c>
      <c r="AV113" t="str">
        <f t="shared" si="3"/>
        <v>ООО ПКО «ЦЕССИОНАРИЙ С-З» зарегистрировано по адресу: 199155, город Санкт-Петербург, вн.тер. г. Муниципальный Округ Остров Декабристов, ул Уральская, дом 2, строение 1, помещение 12-Н, ОФИС 11. Генеральным директором является Атаев Михаил Аннамухамметович. Рост доходов компании за 5 лет: 341,8%. Рост финансовых активов компании за 5 лет: 100%. Объем заемных средств компании на конец 2024 года: 30 тыс. руб. ФССП присвоил Низкий уровень риска для данного ПКО.</v>
      </c>
    </row>
    <row r="114" spans="1:48">
      <c r="A114">
        <v>386</v>
      </c>
      <c r="B114" t="s">
        <v>3577</v>
      </c>
      <c r="C114">
        <v>9704214076</v>
      </c>
      <c r="D114" s="10">
        <v>1237700408307</v>
      </c>
      <c r="E114" t="s">
        <v>3578</v>
      </c>
      <c r="F114" s="7">
        <v>45091</v>
      </c>
      <c r="G114">
        <f t="shared" si="4"/>
        <v>1</v>
      </c>
      <c r="H114" t="s">
        <v>73</v>
      </c>
      <c r="I114" t="str">
        <f>IF(VLOOKUP(C114,гендир!$A$3:$C$3000,3,0)=0,"",VLOOKUP(C114,гендир!$A$3:$C$3000,3,0))</f>
        <v>Одегов Роман Владимирович</v>
      </c>
      <c r="J114" t="str">
        <f>IF(VLOOKUP(C114,гендир!$A$3:$C$3000,2,0)=0,"",VLOOKUP(C114,гендир!$A$3:$C$3000,2,0))</f>
        <v>Одегов Роман Владимирович</v>
      </c>
      <c r="K114" t="s">
        <v>3581</v>
      </c>
      <c r="L114">
        <v>10000</v>
      </c>
      <c r="P114">
        <v>113</v>
      </c>
      <c r="Q114">
        <v>0</v>
      </c>
      <c r="R114">
        <v>0</v>
      </c>
      <c r="S114">
        <v>0</v>
      </c>
      <c r="T114">
        <v>5691</v>
      </c>
      <c r="U114">
        <v>127667</v>
      </c>
      <c r="V114">
        <v>0</v>
      </c>
      <c r="W114">
        <v>0</v>
      </c>
      <c r="X114">
        <v>0</v>
      </c>
      <c r="Y114">
        <v>5637</v>
      </c>
      <c r="Z114">
        <v>75648</v>
      </c>
      <c r="AA114">
        <v>0</v>
      </c>
      <c r="AB114">
        <v>0</v>
      </c>
      <c r="AC114">
        <v>0</v>
      </c>
      <c r="AD114">
        <v>6</v>
      </c>
      <c r="AE114">
        <v>3638</v>
      </c>
      <c r="AF114">
        <v>0</v>
      </c>
      <c r="AG114">
        <v>0</v>
      </c>
      <c r="AH114">
        <v>0</v>
      </c>
      <c r="AI114">
        <v>0</v>
      </c>
      <c r="AJ114" s="2">
        <v>6450</v>
      </c>
      <c r="AK114">
        <v>0</v>
      </c>
      <c r="AL114">
        <v>0</v>
      </c>
      <c r="AM114">
        <v>0</v>
      </c>
      <c r="AN114">
        <v>6595</v>
      </c>
      <c r="AO114">
        <v>7764</v>
      </c>
      <c r="AP114">
        <v>0</v>
      </c>
      <c r="AQ114" s="5">
        <f t="shared" si="5"/>
        <v>22.433</v>
      </c>
      <c r="AR114" t="s">
        <v>52</v>
      </c>
      <c r="AS114" t="s">
        <v>3582</v>
      </c>
      <c r="AT114" t="str">
        <f>IF(VLOOKUP(C114,old!$D$3:$AU$549,44,0)=0,"",VLOOKUP(C114,old!$D$3:$AU$549,44,0))</f>
        <v>image493</v>
      </c>
      <c r="AU114" s="3" t="s">
        <v>74</v>
      </c>
      <c r="AV114" t="str">
        <f t="shared" si="3"/>
        <v>ООО ПКО «СИА» зарегистрировано по адресу: 119285, Москва г, км МЖД Киевское 5-й, 1, 1. Генеральным директором является Одегов Роман Владимирович. Рост доходов компании за 5 лет: 2243,3%. ФССП присвоил Низкий уровень риска для данного ПКО.</v>
      </c>
    </row>
    <row r="115" spans="1:48">
      <c r="A115">
        <v>101</v>
      </c>
      <c r="B115" t="s">
        <v>670</v>
      </c>
      <c r="C115">
        <v>6166087617</v>
      </c>
      <c r="D115" s="10">
        <v>1136193003693</v>
      </c>
      <c r="E115" t="s">
        <v>671</v>
      </c>
      <c r="F115" s="7">
        <v>41439</v>
      </c>
      <c r="G115">
        <f t="shared" si="4"/>
        <v>11</v>
      </c>
      <c r="H115" t="s">
        <v>44</v>
      </c>
      <c r="I115" t="str">
        <f>IF(VLOOKUP(C115,гендир!$A$3:$C$3000,3,0)=0,"",VLOOKUP(C115,гендир!$A$3:$C$3000,3,0))</f>
        <v>Хачатурьянц Каринэ Вагановна, Лукин Дмитрий Константинович</v>
      </c>
      <c r="J115" t="str">
        <f>IF(VLOOKUP(C115,гендир!$A$3:$C$3000,2,0)=0,"",VLOOKUP(C115,гендир!$A$3:$C$3000,2,0))</f>
        <v>Лукин Дмитрий Константинович</v>
      </c>
      <c r="K115" t="s">
        <v>674</v>
      </c>
      <c r="L115">
        <v>10000</v>
      </c>
      <c r="P115">
        <v>114</v>
      </c>
      <c r="Q115">
        <v>107471</v>
      </c>
      <c r="R115">
        <v>154187</v>
      </c>
      <c r="S115">
        <v>153595</v>
      </c>
      <c r="T115">
        <v>147576</v>
      </c>
      <c r="U115">
        <v>127636</v>
      </c>
      <c r="V115">
        <v>100531</v>
      </c>
      <c r="W115">
        <v>64113</v>
      </c>
      <c r="X115">
        <v>77962</v>
      </c>
      <c r="Y115">
        <v>114831</v>
      </c>
      <c r="Z115">
        <v>107383</v>
      </c>
      <c r="AA115">
        <v>100531</v>
      </c>
      <c r="AB115">
        <v>88652</v>
      </c>
      <c r="AC115">
        <v>74082</v>
      </c>
      <c r="AD115">
        <v>31048</v>
      </c>
      <c r="AE115">
        <v>13118</v>
      </c>
      <c r="AF115">
        <v>0</v>
      </c>
      <c r="AG115">
        <v>19</v>
      </c>
      <c r="AH115">
        <v>17</v>
      </c>
      <c r="AI115">
        <v>19</v>
      </c>
      <c r="AJ115" s="2">
        <v>13</v>
      </c>
      <c r="AK115">
        <v>4193232</v>
      </c>
      <c r="AL115">
        <v>133475</v>
      </c>
      <c r="AM115">
        <v>293214</v>
      </c>
      <c r="AN115">
        <v>322973</v>
      </c>
      <c r="AO115">
        <v>365697</v>
      </c>
      <c r="AP115">
        <v>36885</v>
      </c>
      <c r="AQ115" s="5">
        <f t="shared" si="5"/>
        <v>1.1879999999999999</v>
      </c>
      <c r="AR115" t="s">
        <v>52</v>
      </c>
      <c r="AS115" t="s">
        <v>675</v>
      </c>
      <c r="AT115" t="str">
        <f>IF(VLOOKUP(C115,old!$D$3:$AU$549,44,0)=0,"",VLOOKUP(C115,old!$D$3:$AU$549,44,0))</f>
        <v>image099</v>
      </c>
      <c r="AU115" s="3">
        <v>0.68421052631578949</v>
      </c>
      <c r="AV115" t="str">
        <f t="shared" si="3"/>
        <v>ООО «ПКО «ЮГ-КОЛЛЕКШН» зарегистрировано по адресу: 344056, Ростовская обл, г Ростов-на-Дону, ул Белорусская, 44/71, 1. Генеральным директором является Лукин Дмитрий Константинович. Рост доходов компании за 5 лет: 118,8%. Рост финансовых активов компании за 5 лет: 68,42%. Объем заемных средств компании на конец 2024 года: 36885 тыс. руб. ФССП присвоил Низкий уровень риска для данного ПКО.</v>
      </c>
    </row>
    <row r="116" spans="1:48">
      <c r="A116">
        <v>88</v>
      </c>
      <c r="B116" t="s">
        <v>391</v>
      </c>
      <c r="C116">
        <v>9102200252</v>
      </c>
      <c r="D116" s="10">
        <v>1159102128921</v>
      </c>
      <c r="E116" t="s">
        <v>392</v>
      </c>
      <c r="F116" s="7">
        <v>42327</v>
      </c>
      <c r="G116">
        <f t="shared" si="4"/>
        <v>9</v>
      </c>
      <c r="H116" t="s">
        <v>73</v>
      </c>
      <c r="I116" t="str">
        <f>IF(VLOOKUP(C116,гендир!$A$3:$C$3000,3,0)=0,"",VLOOKUP(C116,гендир!$A$3:$C$3000,3,0))</f>
        <v>Горьковец Артем Александрович</v>
      </c>
      <c r="J116" t="str">
        <f>IF(VLOOKUP(C116,гендир!$A$3:$C$3000,2,0)=0,"",VLOOKUP(C116,гендир!$A$3:$C$3000,2,0))</f>
        <v>Горьковец Артем Александрович</v>
      </c>
      <c r="K116" t="s">
        <v>395</v>
      </c>
      <c r="L116">
        <v>10</v>
      </c>
      <c r="P116">
        <v>115</v>
      </c>
      <c r="Q116">
        <v>105515</v>
      </c>
      <c r="R116">
        <v>69130</v>
      </c>
      <c r="S116">
        <v>61077</v>
      </c>
      <c r="T116">
        <v>168952</v>
      </c>
      <c r="U116">
        <v>126068</v>
      </c>
      <c r="V116">
        <v>33214</v>
      </c>
      <c r="W116">
        <v>105695</v>
      </c>
      <c r="X116">
        <v>61827</v>
      </c>
      <c r="Y116">
        <v>26593</v>
      </c>
      <c r="Z116">
        <v>13354</v>
      </c>
      <c r="AA116">
        <v>33214</v>
      </c>
      <c r="AB116">
        <v>-65022</v>
      </c>
      <c r="AC116">
        <v>-15209</v>
      </c>
      <c r="AD116">
        <v>115787</v>
      </c>
      <c r="AE116">
        <v>131775</v>
      </c>
      <c r="AF116">
        <v>49283</v>
      </c>
      <c r="AG116">
        <v>68272</v>
      </c>
      <c r="AH116">
        <v>62635</v>
      </c>
      <c r="AI116">
        <v>163630</v>
      </c>
      <c r="AJ116" s="2">
        <v>262261</v>
      </c>
      <c r="AK116">
        <v>114249</v>
      </c>
      <c r="AL116">
        <v>7815</v>
      </c>
      <c r="AM116">
        <v>1910</v>
      </c>
      <c r="AN116">
        <v>11675</v>
      </c>
      <c r="AO116">
        <v>39445</v>
      </c>
      <c r="AP116">
        <v>0</v>
      </c>
      <c r="AQ116" s="5">
        <f t="shared" si="5"/>
        <v>1.1950000000000001</v>
      </c>
      <c r="AR116">
        <v>0</v>
      </c>
      <c r="AS116" t="s">
        <v>396</v>
      </c>
      <c r="AT116" t="str">
        <f>IF(VLOOKUP(C116,old!$D$3:$AU$549,44,0)=0,"",VLOOKUP(C116,old!$D$3:$AU$549,44,0))</f>
        <v>image1001</v>
      </c>
      <c r="AU116" s="3">
        <v>5.3215307509688943</v>
      </c>
      <c r="AV116" t="str">
        <f t="shared" si="3"/>
        <v>ООО «ПРИОРИТЕТ» зарегистрировано по адресу: 344033, Ростовская обл, г Ростов-на-Дону, ул Магнитогорская, 1б, 41. Генеральным директором является Горьковец Артем Александрович. Рост доходов компании за 5 лет: 119,5%. Рост финансовых активов компании за 5 лет: 532,15%.</v>
      </c>
    </row>
    <row r="117" spans="1:48">
      <c r="A117">
        <v>116</v>
      </c>
      <c r="B117" t="s">
        <v>468</v>
      </c>
      <c r="C117">
        <v>6501281184</v>
      </c>
      <c r="D117" s="10">
        <v>1166501051166</v>
      </c>
      <c r="E117" t="s">
        <v>469</v>
      </c>
      <c r="F117" s="7">
        <v>42411</v>
      </c>
      <c r="G117">
        <f t="shared" si="4"/>
        <v>9</v>
      </c>
      <c r="H117" t="s">
        <v>44</v>
      </c>
      <c r="I117" t="str">
        <f>IF(VLOOKUP(C117,гендир!$A$3:$C$3000,3,0)=0,"",VLOOKUP(C117,гендир!$A$3:$C$3000,3,0))</f>
        <v>Павлютин Сергей Сергеевич</v>
      </c>
      <c r="J117" t="str">
        <f>IF(VLOOKUP(C117,гендир!$A$3:$C$3000,2,0)=0,"",VLOOKUP(C117,гендир!$A$3:$C$3000,2,0))</f>
        <v>Павлютин Сергей Сергеевич</v>
      </c>
      <c r="K117" t="s">
        <v>472</v>
      </c>
      <c r="L117">
        <v>10000</v>
      </c>
      <c r="P117">
        <v>116</v>
      </c>
      <c r="Q117">
        <v>42727</v>
      </c>
      <c r="R117">
        <v>80368</v>
      </c>
      <c r="S117">
        <v>90675</v>
      </c>
      <c r="T117">
        <v>119271</v>
      </c>
      <c r="U117">
        <v>124401</v>
      </c>
      <c r="V117">
        <v>22748</v>
      </c>
      <c r="W117">
        <v>56279</v>
      </c>
      <c r="X117">
        <v>62016</v>
      </c>
      <c r="Y117">
        <v>79730</v>
      </c>
      <c r="Z117">
        <v>96137</v>
      </c>
      <c r="AA117">
        <v>22748</v>
      </c>
      <c r="AB117">
        <v>21373</v>
      </c>
      <c r="AC117">
        <v>25839</v>
      </c>
      <c r="AD117">
        <v>34550</v>
      </c>
      <c r="AE117">
        <v>24528</v>
      </c>
      <c r="AF117">
        <v>685164</v>
      </c>
      <c r="AG117">
        <v>838612</v>
      </c>
      <c r="AH117">
        <v>1136714</v>
      </c>
      <c r="AI117">
        <v>1269075</v>
      </c>
      <c r="AJ117" s="2">
        <v>18017</v>
      </c>
      <c r="AK117">
        <v>5787</v>
      </c>
      <c r="AL117">
        <v>10907</v>
      </c>
      <c r="AM117">
        <v>8077</v>
      </c>
      <c r="AN117">
        <v>0</v>
      </c>
      <c r="AO117">
        <v>1408007</v>
      </c>
      <c r="AP117">
        <v>0</v>
      </c>
      <c r="AQ117" s="5">
        <f t="shared" si="5"/>
        <v>2.9119999999999999</v>
      </c>
      <c r="AR117" t="s">
        <v>52</v>
      </c>
      <c r="AS117" t="s">
        <v>473</v>
      </c>
      <c r="AT117" t="str">
        <f>IF(VLOOKUP(C117,old!$D$3:$AU$549,44,0)=0,"",VLOOKUP(C117,old!$D$3:$AU$549,44,0))</f>
        <v>image122</v>
      </c>
      <c r="AU117" s="3">
        <v>2.6295894121699331E-2</v>
      </c>
      <c r="AV117" t="str">
        <f t="shared" si="3"/>
        <v>ООО ПКО «Мегасах» зарегистрировано по адресу: г. Южно-Сахалинск, Коммунистический пр-кт, д. 49, ОФИС 408А, 693020. Генеральным директором является Павлютин Сергей Сергеевич. Рост доходов компании за 5 лет: 291,2%. Рост финансовых активов компании за 5 лет: 2,63%. ФССП присвоил Низкий уровень риска для данного ПКО.</v>
      </c>
    </row>
    <row r="118" spans="1:48">
      <c r="A118">
        <v>83</v>
      </c>
      <c r="B118" t="s">
        <v>2835</v>
      </c>
      <c r="C118">
        <v>5260478969</v>
      </c>
      <c r="D118" s="10">
        <v>1215200027184</v>
      </c>
      <c r="E118" t="s">
        <v>2836</v>
      </c>
      <c r="F118" s="7">
        <v>44404</v>
      </c>
      <c r="G118">
        <f t="shared" si="4"/>
        <v>3</v>
      </c>
      <c r="H118" t="s">
        <v>73</v>
      </c>
      <c r="I118" t="str">
        <f>IF(VLOOKUP(C118,гендир!$A$3:$C$3000,3,0)=0,"",VLOOKUP(C118,гендир!$A$3:$C$3000,3,0))</f>
        <v>Садовский Александр Михайлович</v>
      </c>
      <c r="J118" t="str">
        <f>IF(VLOOKUP(C118,гендир!$A$3:$C$3000,2,0)=0,"",VLOOKUP(C118,гендир!$A$3:$C$3000,2,0))</f>
        <v>Жуленкова Юлия Владимировна</v>
      </c>
      <c r="K118" t="s">
        <v>2839</v>
      </c>
      <c r="L118">
        <v>10100</v>
      </c>
      <c r="P118">
        <v>117</v>
      </c>
      <c r="Q118">
        <v>0</v>
      </c>
      <c r="R118">
        <v>29</v>
      </c>
      <c r="S118">
        <v>22842</v>
      </c>
      <c r="T118">
        <v>180411</v>
      </c>
      <c r="U118">
        <v>123344</v>
      </c>
      <c r="V118">
        <v>0</v>
      </c>
      <c r="W118">
        <v>119</v>
      </c>
      <c r="X118">
        <v>1430</v>
      </c>
      <c r="Y118">
        <v>139459</v>
      </c>
      <c r="Z118">
        <v>62648</v>
      </c>
      <c r="AA118">
        <v>0</v>
      </c>
      <c r="AB118">
        <v>-90</v>
      </c>
      <c r="AC118">
        <v>831</v>
      </c>
      <c r="AD118">
        <v>4936</v>
      </c>
      <c r="AE118">
        <v>26445</v>
      </c>
      <c r="AF118">
        <v>0</v>
      </c>
      <c r="AG118">
        <v>0</v>
      </c>
      <c r="AH118">
        <v>126469</v>
      </c>
      <c r="AI118">
        <v>90702</v>
      </c>
      <c r="AJ118" s="2">
        <v>38581</v>
      </c>
      <c r="AK118">
        <v>0</v>
      </c>
      <c r="AL118">
        <v>17</v>
      </c>
      <c r="AM118">
        <v>334</v>
      </c>
      <c r="AN118">
        <v>4317</v>
      </c>
      <c r="AO118">
        <v>2900</v>
      </c>
      <c r="AP118">
        <v>34178</v>
      </c>
      <c r="AQ118" s="5">
        <f t="shared" si="5"/>
        <v>4253.241</v>
      </c>
      <c r="AR118" t="s">
        <v>52</v>
      </c>
      <c r="AS118" t="s">
        <v>2840</v>
      </c>
      <c r="AT118" t="str">
        <f>IF(VLOOKUP(C118,old!$D$3:$AU$549,44,0)=0,"",VLOOKUP(C118,old!$D$3:$AU$549,44,0))</f>
        <v>image391</v>
      </c>
      <c r="AU118" s="3">
        <v>0.30506290078991688</v>
      </c>
      <c r="AV118" t="str">
        <f t="shared" si="3"/>
        <v>ООО ПКО «СПВ» зарегистрировано по адресу: Нижегородская область,городской округ Нижний Новгород, г.Нижний Новгород, ул. Добролюбова, д.2/28 пои П4. Генеральным директором является Жуленкова Юлия Владимировна. Рост доходов компании за 5 лет: 425324,1%. Рост финансовых активов компании за 5 лет: 30,51%. Объем заемных средств компании на конец 2024 года: 34178 тыс. руб. ФССП присвоил Низкий уровень риска для данного ПКО.</v>
      </c>
    </row>
    <row r="119" spans="1:48">
      <c r="A119">
        <v>131</v>
      </c>
      <c r="B119" t="s">
        <v>716</v>
      </c>
      <c r="C119">
        <v>2130008501</v>
      </c>
      <c r="D119" s="10">
        <v>1062130013186</v>
      </c>
      <c r="E119" t="s">
        <v>717</v>
      </c>
      <c r="F119" s="7">
        <v>39007</v>
      </c>
      <c r="G119">
        <f t="shared" si="4"/>
        <v>18</v>
      </c>
      <c r="H119" t="s">
        <v>73</v>
      </c>
      <c r="I119" t="str">
        <f>IF(VLOOKUP(C119,гендир!$A$3:$C$3000,3,0)=0,"",VLOOKUP(C119,гендир!$A$3:$C$3000,3,0))</f>
        <v>Корольков Александр Иванович</v>
      </c>
      <c r="J119" t="str">
        <f>IF(VLOOKUP(C119,гендир!$A$3:$C$3000,2,0)=0,"",VLOOKUP(C119,гендир!$A$3:$C$3000,2,0))</f>
        <v>Захаров Тимофей Валерьевич</v>
      </c>
      <c r="K119" t="s">
        <v>720</v>
      </c>
      <c r="L119">
        <v>12</v>
      </c>
      <c r="P119">
        <v>118</v>
      </c>
      <c r="Q119">
        <v>66245</v>
      </c>
      <c r="R119">
        <v>100701</v>
      </c>
      <c r="S119">
        <v>80667</v>
      </c>
      <c r="T119">
        <v>94570</v>
      </c>
      <c r="U119">
        <v>121118</v>
      </c>
      <c r="V119">
        <v>24868</v>
      </c>
      <c r="W119">
        <v>56945</v>
      </c>
      <c r="X119">
        <v>24016</v>
      </c>
      <c r="Y119">
        <v>24399</v>
      </c>
      <c r="Z119">
        <v>57407</v>
      </c>
      <c r="AA119">
        <v>24868</v>
      </c>
      <c r="AB119">
        <v>40861</v>
      </c>
      <c r="AC119">
        <v>53554</v>
      </c>
      <c r="AD119">
        <v>66268</v>
      </c>
      <c r="AE119">
        <v>60339</v>
      </c>
      <c r="AF119">
        <v>0</v>
      </c>
      <c r="AG119">
        <v>0</v>
      </c>
      <c r="AH119">
        <v>0</v>
      </c>
      <c r="AI119">
        <v>0</v>
      </c>
      <c r="AJ119" s="2">
        <v>0</v>
      </c>
      <c r="AK119">
        <v>8932</v>
      </c>
      <c r="AL119">
        <v>5405</v>
      </c>
      <c r="AM119">
        <v>5066</v>
      </c>
      <c r="AN119">
        <v>7123</v>
      </c>
      <c r="AO119">
        <v>11332</v>
      </c>
      <c r="AP119">
        <v>0</v>
      </c>
      <c r="AQ119" s="5">
        <f t="shared" si="5"/>
        <v>1.8280000000000001</v>
      </c>
      <c r="AR119" t="s">
        <v>52</v>
      </c>
      <c r="AS119" t="s">
        <v>721</v>
      </c>
      <c r="AT119" t="str">
        <f>IF(VLOOKUP(C119,old!$D$3:$AU$549,44,0)=0,"",VLOOKUP(C119,old!$D$3:$AU$549,44,0))</f>
        <v>image034</v>
      </c>
      <c r="AU119" s="3" t="s">
        <v>74</v>
      </c>
      <c r="AV119" t="str">
        <f t="shared" si="3"/>
        <v>ООО ПКО «Гироскоп» зарегистрировано по адресу: 428024, Чувашская Республика - Чувашия, Чебоксары г, Хевешская ул, дом № 1, строение А, офис 207. Генеральным директором является Захаров Тимофей Валерьевич. Рост доходов компании за 5 лет: 182,8%. ФССП присвоил Низкий уровень риска для данного ПКО.</v>
      </c>
    </row>
    <row r="120" spans="1:48">
      <c r="A120">
        <v>172</v>
      </c>
      <c r="B120" t="s">
        <v>2458</v>
      </c>
      <c r="C120">
        <v>9715385482</v>
      </c>
      <c r="D120" s="10">
        <v>1207700211510</v>
      </c>
      <c r="E120" t="s">
        <v>2459</v>
      </c>
      <c r="F120" s="7">
        <v>44012</v>
      </c>
      <c r="G120">
        <f t="shared" si="4"/>
        <v>4</v>
      </c>
      <c r="H120" t="s">
        <v>73</v>
      </c>
      <c r="I120" t="str">
        <f>IF(VLOOKUP(C120,гендир!$A$3:$C$3000,3,0)=0,"",VLOOKUP(C120,гендир!$A$3:$C$3000,3,0))</f>
        <v>Корчевский Станислав Юрьевич</v>
      </c>
      <c r="J120" t="str">
        <f>IF(VLOOKUP(C120,гендир!$A$3:$C$3000,2,0)=0,"",VLOOKUP(C120,гендир!$A$3:$C$3000,2,0))</f>
        <v>Корчевский Станислав Юрьевич</v>
      </c>
      <c r="K120" t="s">
        <v>2462</v>
      </c>
      <c r="L120">
        <v>10000</v>
      </c>
      <c r="P120">
        <v>119</v>
      </c>
      <c r="Q120">
        <v>4753</v>
      </c>
      <c r="R120">
        <v>38206</v>
      </c>
      <c r="S120">
        <v>54926</v>
      </c>
      <c r="T120">
        <v>55290</v>
      </c>
      <c r="U120">
        <v>120426</v>
      </c>
      <c r="V120">
        <v>4854</v>
      </c>
      <c r="W120">
        <v>37251</v>
      </c>
      <c r="X120">
        <v>41625</v>
      </c>
      <c r="Y120">
        <v>42086</v>
      </c>
      <c r="Z120">
        <v>84521</v>
      </c>
      <c r="AA120">
        <v>4854</v>
      </c>
      <c r="AB120">
        <v>-51</v>
      </c>
      <c r="AC120">
        <v>9619</v>
      </c>
      <c r="AD120">
        <v>6802</v>
      </c>
      <c r="AE120">
        <v>18747</v>
      </c>
      <c r="AF120">
        <v>10188</v>
      </c>
      <c r="AG120">
        <v>15243</v>
      </c>
      <c r="AH120">
        <v>2682</v>
      </c>
      <c r="AI120">
        <v>9569</v>
      </c>
      <c r="AJ120" s="2">
        <v>24343</v>
      </c>
      <c r="AK120">
        <v>163</v>
      </c>
      <c r="AL120">
        <v>6314</v>
      </c>
      <c r="AM120">
        <v>242</v>
      </c>
      <c r="AN120">
        <v>11104</v>
      </c>
      <c r="AO120">
        <v>13079</v>
      </c>
      <c r="AP120">
        <v>113523</v>
      </c>
      <c r="AQ120" s="5">
        <f t="shared" si="5"/>
        <v>25.337</v>
      </c>
      <c r="AR120" t="s">
        <v>52</v>
      </c>
      <c r="AS120" t="s">
        <v>2463</v>
      </c>
      <c r="AT120" t="str">
        <f>IF(VLOOKUP(C120,old!$D$3:$AU$549,44,0)=0,"",VLOOKUP(C120,old!$D$3:$AU$549,44,0))</f>
        <v>image341</v>
      </c>
      <c r="AU120" s="3">
        <v>2.38937966234786</v>
      </c>
      <c r="AV120" t="str">
        <f t="shared" si="3"/>
        <v>ООО «Профессиональная коллекторская организация «Результат» зарегистрировано по адресу: 127015, Москва г, вн.тер.г. муниципальный округ Бутырский, ул Новодмитровская, д. 2, к. 2, этаж 19, офис 1. Генеральным директором является Корчевский Станислав Юрьевич. Рост доходов компании за 5 лет: 2533,7%. Рост финансовых активов компании за 5 лет: 238,94%. Объем заемных средств компании на конец 2024 года: 113523 тыс. руб. ФССП присвоил Низкий уровень риска для данного ПКО.</v>
      </c>
    </row>
    <row r="121" spans="1:48">
      <c r="A121">
        <v>124</v>
      </c>
      <c r="B121" t="s">
        <v>1340</v>
      </c>
      <c r="C121">
        <v>1831161312</v>
      </c>
      <c r="D121" s="10">
        <v>1131831003754</v>
      </c>
      <c r="E121" t="s">
        <v>1341</v>
      </c>
      <c r="F121" s="7">
        <v>41473</v>
      </c>
      <c r="G121">
        <f t="shared" si="4"/>
        <v>11</v>
      </c>
      <c r="H121" t="s">
        <v>73</v>
      </c>
      <c r="I121" t="str">
        <f>IF(VLOOKUP(C121,гендир!$A$3:$C$3000,3,0)=0,"",VLOOKUP(C121,гендир!$A$3:$C$3000,3,0))</f>
        <v>Муртазина Татьяна Геннадьевна</v>
      </c>
      <c r="J121" t="str">
        <f>IF(VLOOKUP(C121,гендир!$A$3:$C$3000,2,0)=0,"",VLOOKUP(C121,гендир!$A$3:$C$3000,2,0))</f>
        <v>Муртазина Татьяна Геннадьевна</v>
      </c>
      <c r="K121" t="s">
        <v>1344</v>
      </c>
      <c r="L121">
        <v>10</v>
      </c>
      <c r="P121">
        <v>120</v>
      </c>
      <c r="Q121">
        <v>21033</v>
      </c>
      <c r="R121">
        <v>63686</v>
      </c>
      <c r="S121">
        <v>80541</v>
      </c>
      <c r="T121">
        <v>103728</v>
      </c>
      <c r="U121">
        <v>119880</v>
      </c>
      <c r="V121">
        <v>4580</v>
      </c>
      <c r="W121">
        <v>-9554</v>
      </c>
      <c r="X121">
        <v>-18298</v>
      </c>
      <c r="Y121">
        <v>17697</v>
      </c>
      <c r="Z121">
        <v>11907</v>
      </c>
      <c r="AA121">
        <v>4580</v>
      </c>
      <c r="AB121">
        <v>51698</v>
      </c>
      <c r="AC121">
        <v>59439</v>
      </c>
      <c r="AD121">
        <v>82380</v>
      </c>
      <c r="AE121">
        <v>103556</v>
      </c>
      <c r="AF121">
        <v>0</v>
      </c>
      <c r="AG121">
        <v>0</v>
      </c>
      <c r="AH121">
        <v>0</v>
      </c>
      <c r="AI121">
        <v>0</v>
      </c>
      <c r="AJ121" s="2">
        <v>0</v>
      </c>
      <c r="AK121">
        <v>44107</v>
      </c>
      <c r="AL121">
        <v>80043</v>
      </c>
      <c r="AM121">
        <v>134815</v>
      </c>
      <c r="AN121">
        <v>215453</v>
      </c>
      <c r="AO121">
        <v>327875</v>
      </c>
      <c r="AP121">
        <v>21</v>
      </c>
      <c r="AQ121" s="5">
        <f t="shared" si="5"/>
        <v>5.7</v>
      </c>
      <c r="AR121" t="s">
        <v>52</v>
      </c>
      <c r="AS121" t="s">
        <v>1345</v>
      </c>
      <c r="AT121" t="str">
        <f>IF(VLOOKUP(C121,old!$D$3:$AU$549,44,0)=0,"",VLOOKUP(C121,old!$D$3:$AU$549,44,0))</f>
        <v>image035</v>
      </c>
      <c r="AU121" s="3" t="s">
        <v>74</v>
      </c>
      <c r="AV121" t="str">
        <f t="shared" si="3"/>
        <v>ООО Профессиональная коллекторская организация «21 век» зарегистрировано по адресу: 426057, Удмуртская Респ, г Ижевск, ул Бородина, 21, 409а. Генеральным директором является Муртазина Татьяна Геннадьевна. Рост доходов компании за 5 лет: 570%. Объем заемных средств компании на конец 2024 года: 21 тыс. руб. ФССП присвоил Низкий уровень риска для данного ПКО.</v>
      </c>
    </row>
    <row r="122" spans="1:48">
      <c r="A122">
        <v>134</v>
      </c>
      <c r="B122" t="s">
        <v>1636</v>
      </c>
      <c r="C122">
        <v>7715695240</v>
      </c>
      <c r="D122" s="10">
        <v>1087746460295</v>
      </c>
      <c r="E122" t="s">
        <v>1637</v>
      </c>
      <c r="F122" s="7">
        <v>39541</v>
      </c>
      <c r="G122">
        <f t="shared" si="4"/>
        <v>17</v>
      </c>
      <c r="H122" t="s">
        <v>73</v>
      </c>
      <c r="I122" t="str">
        <f>IF(VLOOKUP(C122,гендир!$A$3:$C$3000,3,0)=0,"",VLOOKUP(C122,гендир!$A$3:$C$3000,3,0))</f>
        <v>Фомичев Александр Викторович</v>
      </c>
      <c r="J122" t="str">
        <f>IF(VLOOKUP(C122,гендир!$A$3:$C$3000,2,0)=0,"",VLOOKUP(C122,гендир!$A$3:$C$3000,2,0))</f>
        <v>Фомичев Александр Викторович</v>
      </c>
      <c r="K122" t="s">
        <v>1640</v>
      </c>
      <c r="L122">
        <v>10</v>
      </c>
      <c r="P122">
        <v>121</v>
      </c>
      <c r="Q122">
        <v>84642</v>
      </c>
      <c r="R122">
        <v>78579</v>
      </c>
      <c r="S122">
        <v>154513</v>
      </c>
      <c r="T122">
        <v>90435</v>
      </c>
      <c r="U122">
        <v>118325</v>
      </c>
      <c r="V122">
        <v>46927</v>
      </c>
      <c r="W122">
        <v>41436</v>
      </c>
      <c r="X122">
        <v>146496</v>
      </c>
      <c r="Y122">
        <v>75546</v>
      </c>
      <c r="Z122">
        <v>74768</v>
      </c>
      <c r="AA122">
        <v>46927</v>
      </c>
      <c r="AB122">
        <v>35088</v>
      </c>
      <c r="AC122">
        <v>4878</v>
      </c>
      <c r="AD122">
        <v>12907</v>
      </c>
      <c r="AE122">
        <v>41940</v>
      </c>
      <c r="AF122">
        <v>0</v>
      </c>
      <c r="AG122">
        <v>0</v>
      </c>
      <c r="AH122">
        <v>0</v>
      </c>
      <c r="AI122">
        <v>0</v>
      </c>
      <c r="AJ122" s="2">
        <v>0</v>
      </c>
      <c r="AK122">
        <v>42898</v>
      </c>
      <c r="AL122">
        <v>63440</v>
      </c>
      <c r="AM122">
        <v>72553</v>
      </c>
      <c r="AN122">
        <v>83144</v>
      </c>
      <c r="AO122">
        <v>82420</v>
      </c>
      <c r="AP122">
        <v>42000</v>
      </c>
      <c r="AQ122" s="5">
        <f t="shared" si="5"/>
        <v>1.3979999999999999</v>
      </c>
      <c r="AR122" t="s">
        <v>52</v>
      </c>
      <c r="AS122" t="s">
        <v>1641</v>
      </c>
      <c r="AT122" t="str">
        <f>IF(VLOOKUP(C122,old!$D$3:$AU$549,44,0)=0,"",VLOOKUP(C122,old!$D$3:$AU$549,44,0))</f>
        <v>image188</v>
      </c>
      <c r="AU122" s="3" t="s">
        <v>74</v>
      </c>
      <c r="AV122" t="str">
        <f t="shared" si="3"/>
        <v>ООО «ПКО «АБС» зарегистрировано по адресу: 115114, Москва г, муниципальный округ Даниловский, 1-й Дербеневский пер, дом 5, этаж 1, помещение II, комната 23,25. Генеральным директором является Фомичев Александр Викторович. Рост доходов компании за 5 лет: 139,8%. Объем заемных средств компании на конец 2024 года: 42000 тыс. руб. ФССП присвоил Низкий уровень риска для данного ПКО.</v>
      </c>
    </row>
    <row r="123" spans="1:48">
      <c r="A123">
        <v>86</v>
      </c>
      <c r="B123" t="s">
        <v>514</v>
      </c>
      <c r="C123">
        <v>8601038645</v>
      </c>
      <c r="D123" s="10">
        <v>1098601001124</v>
      </c>
      <c r="E123" t="s">
        <v>515</v>
      </c>
      <c r="F123" s="7">
        <v>40010</v>
      </c>
      <c r="G123">
        <f t="shared" si="4"/>
        <v>15</v>
      </c>
      <c r="H123" t="s">
        <v>73</v>
      </c>
      <c r="I123" t="str">
        <f>IF(VLOOKUP(C123,гендир!$A$3:$C$3000,3,0)=0,"",VLOOKUP(C123,гендир!$A$3:$C$3000,3,0))</f>
        <v>Долженков Сергей Владимирович</v>
      </c>
      <c r="J123" t="str">
        <f>IF(VLOOKUP(C123,гендир!$A$3:$C$3000,2,0)=0,"",VLOOKUP(C123,гендир!$A$3:$C$3000,2,0))</f>
        <v>Долженков Сергей Владимирович</v>
      </c>
      <c r="K123" t="s">
        <v>518</v>
      </c>
      <c r="L123">
        <v>625</v>
      </c>
      <c r="P123">
        <v>122</v>
      </c>
      <c r="Q123">
        <v>205116</v>
      </c>
      <c r="R123">
        <v>167457</v>
      </c>
      <c r="S123">
        <v>177357</v>
      </c>
      <c r="T123">
        <v>170971</v>
      </c>
      <c r="U123">
        <v>115835</v>
      </c>
      <c r="V123">
        <v>37233</v>
      </c>
      <c r="W123">
        <v>90412</v>
      </c>
      <c r="X123">
        <v>77237</v>
      </c>
      <c r="Y123">
        <v>51987</v>
      </c>
      <c r="Z123">
        <v>55020</v>
      </c>
      <c r="AA123">
        <v>37233</v>
      </c>
      <c r="AB123">
        <v>45531</v>
      </c>
      <c r="AC123">
        <v>101113</v>
      </c>
      <c r="AD123">
        <v>109116</v>
      </c>
      <c r="AE123">
        <v>55530</v>
      </c>
      <c r="AF123">
        <v>124050</v>
      </c>
      <c r="AG123">
        <v>0</v>
      </c>
      <c r="AH123">
        <v>0</v>
      </c>
      <c r="AI123">
        <v>0</v>
      </c>
      <c r="AJ123" s="2">
        <v>0</v>
      </c>
      <c r="AK123">
        <v>67735</v>
      </c>
      <c r="AL123">
        <v>136357</v>
      </c>
      <c r="AM123">
        <v>120791</v>
      </c>
      <c r="AN123">
        <v>67992</v>
      </c>
      <c r="AO123">
        <v>40753</v>
      </c>
      <c r="AP123">
        <v>0</v>
      </c>
      <c r="AQ123" s="5">
        <f t="shared" si="5"/>
        <v>0.56499999999999995</v>
      </c>
      <c r="AR123" t="s">
        <v>52</v>
      </c>
      <c r="AS123" t="s">
        <v>519</v>
      </c>
      <c r="AT123" t="str">
        <f>IF(VLOOKUP(C123,old!$D$3:$AU$549,44,0)=0,"",VLOOKUP(C123,old!$D$3:$AU$549,44,0))</f>
        <v>image027</v>
      </c>
      <c r="AU123" s="3">
        <v>0</v>
      </c>
      <c r="AV123" t="str">
        <f t="shared" si="3"/>
        <v>ООО ПКО «Югория» зарегистрировано по адресу: 620075, Свердловская обл, г Екатеринбург, ул Горького, 63, 226. Генеральным директором является Долженков Сергей Владимирович. Рост доходов компании за 5 лет: 56,5%. ФССП присвоил Низкий уровень риска для данного ПКО.</v>
      </c>
    </row>
    <row r="124" spans="1:48">
      <c r="A124">
        <v>165</v>
      </c>
      <c r="B124" t="s">
        <v>2506</v>
      </c>
      <c r="C124">
        <v>7709864388</v>
      </c>
      <c r="D124" s="10">
        <v>1107746881087</v>
      </c>
      <c r="E124" t="s">
        <v>2507</v>
      </c>
      <c r="F124" s="7">
        <v>40479</v>
      </c>
      <c r="G124">
        <f t="shared" si="4"/>
        <v>14</v>
      </c>
      <c r="H124" t="s">
        <v>73</v>
      </c>
      <c r="I124" t="str">
        <f>IF(VLOOKUP(C124,гендир!$A$3:$C$3000,3,0)=0,"",VLOOKUP(C124,гендир!$A$3:$C$3000,3,0))</f>
        <v>Мииров Моисей Лазаревич, Ривкин Алексей Михайлович</v>
      </c>
      <c r="J124" t="str">
        <f>IF(VLOOKUP(C124,гендир!$A$3:$C$3000,2,0)=0,"",VLOOKUP(C124,гендир!$A$3:$C$3000,2,0))</f>
        <v>Измайлов Андрей Рустямович</v>
      </c>
      <c r="K124" t="s">
        <v>2510</v>
      </c>
      <c r="L124">
        <v>6000</v>
      </c>
      <c r="P124">
        <v>123</v>
      </c>
      <c r="Q124">
        <v>31976</v>
      </c>
      <c r="R124">
        <v>55947</v>
      </c>
      <c r="S124">
        <v>41348</v>
      </c>
      <c r="T124">
        <v>58894</v>
      </c>
      <c r="U124">
        <v>115172</v>
      </c>
      <c r="V124">
        <v>16610</v>
      </c>
      <c r="W124">
        <v>38219</v>
      </c>
      <c r="X124">
        <v>46365</v>
      </c>
      <c r="Y124">
        <v>74611</v>
      </c>
      <c r="Z124">
        <v>126967</v>
      </c>
      <c r="AA124">
        <v>16610</v>
      </c>
      <c r="AB124">
        <v>14853</v>
      </c>
      <c r="AC124">
        <v>-6316</v>
      </c>
      <c r="AD124">
        <v>-17501</v>
      </c>
      <c r="AE124">
        <v>-13410</v>
      </c>
      <c r="AF124">
        <v>0</v>
      </c>
      <c r="AG124">
        <v>0</v>
      </c>
      <c r="AH124">
        <v>0</v>
      </c>
      <c r="AI124">
        <v>0</v>
      </c>
      <c r="AJ124" s="2">
        <v>0</v>
      </c>
      <c r="AK124">
        <v>35491</v>
      </c>
      <c r="AL124">
        <v>26737</v>
      </c>
      <c r="AM124">
        <v>47047</v>
      </c>
      <c r="AN124">
        <v>73283</v>
      </c>
      <c r="AO124">
        <v>87968</v>
      </c>
      <c r="AP124">
        <v>65113</v>
      </c>
      <c r="AQ124" s="5">
        <f t="shared" si="5"/>
        <v>3.6019999999999999</v>
      </c>
      <c r="AR124" t="s">
        <v>52</v>
      </c>
      <c r="AS124" t="s">
        <v>2511</v>
      </c>
      <c r="AT124" t="str">
        <f>IF(VLOOKUP(C124,old!$D$3:$AU$549,44,0)=0,"",VLOOKUP(C124,old!$D$3:$AU$549,44,0))</f>
        <v>image1001</v>
      </c>
      <c r="AU124" s="3" t="s">
        <v>74</v>
      </c>
      <c r="AV124" t="str">
        <f t="shared" si="3"/>
        <v>ООО «ПКО ЕСВ» зарегистрировано по адресу: 107031, Москва г, ул Неглинная, 14, 1А, Помещение 1/3. Генеральным директором является Измайлов Андрей Рустямович. Рост доходов компании за 5 лет: 360,2%. Объем заемных средств компании на конец 2024 года: 65113 тыс. руб. ФССП присвоил Низкий уровень риска для данного ПКО.</v>
      </c>
    </row>
    <row r="125" spans="1:48">
      <c r="A125">
        <v>113</v>
      </c>
      <c r="B125" t="s">
        <v>2675</v>
      </c>
      <c r="C125">
        <v>1901107255</v>
      </c>
      <c r="D125" s="10">
        <v>1121901001958</v>
      </c>
      <c r="E125" t="s">
        <v>2676</v>
      </c>
      <c r="F125" s="7">
        <v>41044</v>
      </c>
      <c r="G125">
        <f t="shared" si="4"/>
        <v>12</v>
      </c>
      <c r="H125" t="s">
        <v>73</v>
      </c>
      <c r="I125" t="str">
        <f>IF(VLOOKUP(C125,гендир!$A$3:$C$3000,3,0)=0,"",VLOOKUP(C125,гендир!$A$3:$C$3000,3,0))</f>
        <v>Корнилов Станислав Юрьевич</v>
      </c>
      <c r="J125" t="str">
        <f>IF(VLOOKUP(C125,гендир!$A$3:$C$3000,2,0)=0,"",VLOOKUP(C125,гендир!$A$3:$C$3000,2,0))</f>
        <v>Долгих Юлия Владимировна</v>
      </c>
      <c r="K125" t="s">
        <v>2678</v>
      </c>
      <c r="L125">
        <v>40</v>
      </c>
      <c r="P125">
        <v>124</v>
      </c>
      <c r="Q125">
        <v>30801</v>
      </c>
      <c r="R125">
        <v>37631</v>
      </c>
      <c r="S125">
        <v>78108</v>
      </c>
      <c r="T125">
        <v>123735</v>
      </c>
      <c r="U125">
        <v>111320</v>
      </c>
      <c r="V125">
        <v>19004</v>
      </c>
      <c r="W125">
        <v>28039</v>
      </c>
      <c r="X125">
        <v>86854</v>
      </c>
      <c r="Y125">
        <v>117026</v>
      </c>
      <c r="Z125">
        <v>105920</v>
      </c>
      <c r="AA125">
        <v>19004</v>
      </c>
      <c r="AB125">
        <v>5226</v>
      </c>
      <c r="AC125">
        <v>-32515</v>
      </c>
      <c r="AD125">
        <v>5473</v>
      </c>
      <c r="AE125">
        <v>2227</v>
      </c>
      <c r="AF125">
        <v>19831</v>
      </c>
      <c r="AG125">
        <v>11737</v>
      </c>
      <c r="AH125">
        <v>11737</v>
      </c>
      <c r="AI125">
        <v>0</v>
      </c>
      <c r="AJ125" s="2">
        <v>0</v>
      </c>
      <c r="AK125">
        <v>50445</v>
      </c>
      <c r="AL125">
        <v>33025</v>
      </c>
      <c r="AM125">
        <v>21271</v>
      </c>
      <c r="AN125">
        <v>47162</v>
      </c>
      <c r="AO125">
        <v>24960</v>
      </c>
      <c r="AP125">
        <v>0</v>
      </c>
      <c r="AQ125" s="5">
        <f t="shared" si="5"/>
        <v>3.6139999999999999</v>
      </c>
      <c r="AR125" t="s">
        <v>52</v>
      </c>
      <c r="AS125" t="s">
        <v>2679</v>
      </c>
      <c r="AT125" t="str">
        <f>IF(VLOOKUP(C125,old!$D$3:$AU$549,44,0)=0,"",VLOOKUP(C125,old!$D$3:$AU$549,44,0))</f>
        <v>image369</v>
      </c>
      <c r="AU125" s="3">
        <v>0</v>
      </c>
      <c r="AV125" t="str">
        <f t="shared" si="3"/>
        <v>ООО ПКО «СКА» зарегистрировано по адресу: г. Новосибирск, ул. Дуси Ковальчук, д. 250, кв. 202, 630082. Генеральным директором является Долгих Юлия Владимировна. Рост доходов компании за 5 лет: 361,4%. ФССП присвоил Низкий уровень риска для данного ПКО.</v>
      </c>
    </row>
    <row r="126" spans="1:48">
      <c r="A126">
        <v>147</v>
      </c>
      <c r="B126" t="s">
        <v>3060</v>
      </c>
      <c r="C126">
        <v>7743165125</v>
      </c>
      <c r="D126" s="10">
        <v>1167746695423</v>
      </c>
      <c r="E126" t="s">
        <v>3061</v>
      </c>
      <c r="F126" s="7">
        <v>42576</v>
      </c>
      <c r="G126">
        <f t="shared" si="4"/>
        <v>8</v>
      </c>
      <c r="H126" t="s">
        <v>73</v>
      </c>
      <c r="I126" t="str">
        <f>IF(VLOOKUP(C126,гендир!$A$3:$C$3000,3,0)=0,"",VLOOKUP(C126,гендир!$A$3:$C$3000,3,0))</f>
        <v/>
      </c>
      <c r="J126" t="str">
        <f>IF(VLOOKUP(C126,гендир!$A$3:$C$3000,2,0)=0,"",VLOOKUP(C126,гендир!$A$3:$C$3000,2,0))</f>
        <v>Евтухов Виктор Юрьевич</v>
      </c>
      <c r="K126" t="s">
        <v>3063</v>
      </c>
      <c r="L126">
        <v>35</v>
      </c>
      <c r="P126">
        <v>125</v>
      </c>
      <c r="Q126">
        <v>47640</v>
      </c>
      <c r="R126">
        <v>85992</v>
      </c>
      <c r="S126">
        <v>55163</v>
      </c>
      <c r="T126">
        <v>118706</v>
      </c>
      <c r="U126">
        <v>110271</v>
      </c>
      <c r="V126">
        <v>63</v>
      </c>
      <c r="W126">
        <v>77468</v>
      </c>
      <c r="X126">
        <v>46371</v>
      </c>
      <c r="Y126">
        <v>104986</v>
      </c>
      <c r="Z126">
        <v>97141</v>
      </c>
      <c r="AA126">
        <v>63</v>
      </c>
      <c r="AB126">
        <v>5976</v>
      </c>
      <c r="AC126">
        <v>5142</v>
      </c>
      <c r="AD126">
        <v>6400</v>
      </c>
      <c r="AE126">
        <v>6253</v>
      </c>
      <c r="AF126">
        <v>1110</v>
      </c>
      <c r="AG126">
        <v>0</v>
      </c>
      <c r="AH126">
        <v>0</v>
      </c>
      <c r="AI126">
        <v>0</v>
      </c>
      <c r="AJ126" s="2">
        <v>0</v>
      </c>
      <c r="AK126">
        <v>1772</v>
      </c>
      <c r="AL126">
        <v>8499</v>
      </c>
      <c r="AM126">
        <v>73892</v>
      </c>
      <c r="AN126">
        <v>88091</v>
      </c>
      <c r="AO126">
        <v>88865</v>
      </c>
      <c r="AP126">
        <v>48570</v>
      </c>
      <c r="AQ126" s="5">
        <f t="shared" si="5"/>
        <v>2.3149999999999999</v>
      </c>
      <c r="AR126" t="s">
        <v>52</v>
      </c>
      <c r="AS126" t="s">
        <v>3064</v>
      </c>
      <c r="AT126" t="str">
        <f>IF(VLOOKUP(C126,old!$D$3:$AU$549,44,0)=0,"",VLOOKUP(C126,old!$D$3:$AU$549,44,0))</f>
        <v>image419</v>
      </c>
      <c r="AU126" s="3">
        <v>0</v>
      </c>
      <c r="AV126" t="str">
        <f t="shared" si="3"/>
        <v>АО «ПКО «АТАКОР. Антикризисное управление» зарегистрировано по адресу: 125080, Москва г, Волоколамское ш, дом № 1, строение 1, этаж 5, помещение IV, комната 30Б, офис 53. Генеральным директором является Евтухов Виктор Юрьевич. Рост доходов компании за 5 лет: 231,5%. Объем заемных средств компании на конец 2024 года: 48570 тыс. руб. ФССП присвоил Низкий уровень риска для данного ПКО.</v>
      </c>
    </row>
    <row r="127" spans="1:48">
      <c r="A127">
        <v>123</v>
      </c>
      <c r="B127" t="s">
        <v>373</v>
      </c>
      <c r="C127">
        <v>1001219735</v>
      </c>
      <c r="D127" s="10">
        <v>1091001002509</v>
      </c>
      <c r="E127" t="s">
        <v>374</v>
      </c>
      <c r="F127" s="7">
        <v>39869</v>
      </c>
      <c r="G127">
        <f t="shared" si="4"/>
        <v>16</v>
      </c>
      <c r="H127" t="s">
        <v>73</v>
      </c>
      <c r="I127" t="str">
        <f>IF(VLOOKUP(C127,гендир!$A$3:$C$3000,3,0)=0,"",VLOOKUP(C127,гендир!$A$3:$C$3000,3,0))</f>
        <v>Касьянова Агата Алексеевна, Бухтоярова Екатерина Александровна</v>
      </c>
      <c r="J127" t="str">
        <f>IF(VLOOKUP(C127,гендир!$A$3:$C$3000,2,0)=0,"",VLOOKUP(C127,гендир!$A$3:$C$3000,2,0))</f>
        <v>Бухтоярова Екатерина Александровна</v>
      </c>
      <c r="K127" t="s">
        <v>377</v>
      </c>
      <c r="L127">
        <v>10</v>
      </c>
      <c r="P127">
        <v>126</v>
      </c>
      <c r="Q127">
        <v>62548</v>
      </c>
      <c r="R127">
        <v>95708</v>
      </c>
      <c r="S127">
        <v>101679</v>
      </c>
      <c r="T127">
        <v>103936</v>
      </c>
      <c r="U127">
        <v>109938</v>
      </c>
      <c r="V127">
        <v>43456</v>
      </c>
      <c r="W127">
        <v>51918</v>
      </c>
      <c r="X127">
        <v>40532</v>
      </c>
      <c r="Y127">
        <v>49449</v>
      </c>
      <c r="Z127">
        <v>57518</v>
      </c>
      <c r="AA127">
        <v>43456</v>
      </c>
      <c r="AB127">
        <v>39062</v>
      </c>
      <c r="AC127">
        <v>56526</v>
      </c>
      <c r="AD127">
        <v>53785</v>
      </c>
      <c r="AE127">
        <v>50505</v>
      </c>
      <c r="AF127">
        <v>56612</v>
      </c>
      <c r="AG127">
        <v>44484</v>
      </c>
      <c r="AH127">
        <v>63397</v>
      </c>
      <c r="AI127">
        <v>85343</v>
      </c>
      <c r="AJ127" s="2">
        <v>195197</v>
      </c>
      <c r="AK127">
        <v>7661</v>
      </c>
      <c r="AL127">
        <v>9775</v>
      </c>
      <c r="AM127">
        <v>15385</v>
      </c>
      <c r="AN127">
        <v>33595</v>
      </c>
      <c r="AO127">
        <v>17877</v>
      </c>
      <c r="AP127">
        <v>27486</v>
      </c>
      <c r="AQ127" s="5">
        <f t="shared" si="5"/>
        <v>1.758</v>
      </c>
      <c r="AR127" t="s">
        <v>52</v>
      </c>
      <c r="AS127" t="s">
        <v>378</v>
      </c>
      <c r="AT127" t="str">
        <f>IF(VLOOKUP(C127,old!$D$3:$AU$549,44,0)=0,"",VLOOKUP(C127,old!$D$3:$AU$549,44,0))</f>
        <v>image1001</v>
      </c>
      <c r="AU127" s="3">
        <v>3.4479792270190064</v>
      </c>
      <c r="AV127" t="str">
        <f t="shared" si="3"/>
        <v>ООО «ПКО «ИЛМА» зарегистрировано по адресу: г. Петрозаводск, р-н Центр, ул. Гоголя, д. 58, ЭТАЖ 2, 185035. Генеральным директором является Бухтоярова Екатерина Александровна. Рост доходов компании за 5 лет: 175,8%. Рост финансовых активов компании за 5 лет: 344,8%. Объем заемных средств компании на конец 2024 года: 27486 тыс. руб. ФССП присвоил Низкий уровень риска для данного ПКО.</v>
      </c>
    </row>
    <row r="128" spans="1:48">
      <c r="A128">
        <v>145</v>
      </c>
      <c r="B128" t="s">
        <v>1098</v>
      </c>
      <c r="C128">
        <v>6168074571</v>
      </c>
      <c r="D128" s="10">
        <v>1156196031595</v>
      </c>
      <c r="E128" t="s">
        <v>1099</v>
      </c>
      <c r="F128" s="7">
        <v>42046</v>
      </c>
      <c r="G128">
        <f t="shared" si="4"/>
        <v>10</v>
      </c>
      <c r="H128" t="s">
        <v>73</v>
      </c>
      <c r="I128" t="str">
        <f>IF(VLOOKUP(C128,гендир!$A$3:$C$3000,3,0)=0,"",VLOOKUP(C128,гендир!$A$3:$C$3000,3,0))</f>
        <v>Василенко Екатерина Валерьевна, Пономаренко Надежда Николаевна, Пономаренко Валерий Анатольевич</v>
      </c>
      <c r="J128" t="str">
        <f>IF(VLOOKUP(C128,гендир!$A$3:$C$3000,2,0)=0,"",VLOOKUP(C128,гендир!$A$3:$C$3000,2,0))</f>
        <v>Василенко Александр Сергеевич</v>
      </c>
      <c r="K128" t="s">
        <v>1100</v>
      </c>
      <c r="L128">
        <v>10</v>
      </c>
      <c r="P128">
        <v>127</v>
      </c>
      <c r="Q128">
        <v>26459</v>
      </c>
      <c r="R128">
        <v>36286</v>
      </c>
      <c r="S128">
        <v>50273</v>
      </c>
      <c r="T128">
        <v>78552</v>
      </c>
      <c r="U128">
        <v>108950</v>
      </c>
      <c r="V128">
        <v>5987</v>
      </c>
      <c r="W128">
        <v>9154</v>
      </c>
      <c r="X128">
        <v>15683</v>
      </c>
      <c r="Y128">
        <v>16574</v>
      </c>
      <c r="Z128">
        <v>25427</v>
      </c>
      <c r="AA128">
        <v>5987</v>
      </c>
      <c r="AB128">
        <v>25800</v>
      </c>
      <c r="AC128">
        <v>32647</v>
      </c>
      <c r="AD128">
        <v>58324</v>
      </c>
      <c r="AE128">
        <v>78631</v>
      </c>
      <c r="AF128">
        <v>0</v>
      </c>
      <c r="AG128">
        <v>0</v>
      </c>
      <c r="AH128">
        <v>0</v>
      </c>
      <c r="AI128">
        <v>0</v>
      </c>
      <c r="AJ128" s="2">
        <v>0</v>
      </c>
      <c r="AK128">
        <v>20378</v>
      </c>
      <c r="AL128">
        <v>33240</v>
      </c>
      <c r="AM128">
        <v>42865</v>
      </c>
      <c r="AN128">
        <v>53018</v>
      </c>
      <c r="AO128">
        <v>77986</v>
      </c>
      <c r="AP128">
        <v>0</v>
      </c>
      <c r="AQ128" s="5">
        <f t="shared" si="5"/>
        <v>4.1180000000000003</v>
      </c>
      <c r="AR128" t="s">
        <v>52</v>
      </c>
      <c r="AS128" t="s">
        <v>1101</v>
      </c>
      <c r="AT128" t="str">
        <f>IF(VLOOKUP(C128,old!$D$3:$AU$549,44,0)=0,"",VLOOKUP(C128,old!$D$3:$AU$549,44,0))</f>
        <v>image091</v>
      </c>
      <c r="AU128" s="3" t="s">
        <v>74</v>
      </c>
      <c r="AV128" t="str">
        <f t="shared" si="3"/>
        <v>ООО ПКО «СКЛ» зарегистрировано по адресу: 344016, Ростовская область, г Ростов-на-Дону, ул Буровая, зд. 46. Генеральным директором является Василенко Александр Сергеевич. Рост доходов компании за 5 лет: 411,8%. ФССП присвоил Низкий уровень риска для данного ПКО.</v>
      </c>
    </row>
    <row r="129" spans="1:48">
      <c r="A129">
        <v>69</v>
      </c>
      <c r="B129" t="s">
        <v>2715</v>
      </c>
      <c r="C129">
        <v>1655459196</v>
      </c>
      <c r="D129" s="10">
        <v>1211600044072</v>
      </c>
      <c r="E129" t="s">
        <v>2716</v>
      </c>
      <c r="F129" s="7">
        <v>44364</v>
      </c>
      <c r="G129">
        <f t="shared" si="4"/>
        <v>3</v>
      </c>
      <c r="H129" t="s">
        <v>73</v>
      </c>
      <c r="I129" t="str">
        <f>IF(VLOOKUP(C129,гендир!$A$3:$C$3000,3,0)=0,"",VLOOKUP(C129,гендир!$A$3:$C$3000,3,0))</f>
        <v>Кривец Константин Евгеньевич</v>
      </c>
      <c r="J129" t="str">
        <f>IF(VLOOKUP(C129,гендир!$A$3:$C$3000,2,0)=0,"",VLOOKUP(C129,гендир!$A$3:$C$3000,2,0))</f>
        <v>Кривец Константин Евгеньевич</v>
      </c>
      <c r="K129" t="s">
        <v>2719</v>
      </c>
      <c r="L129">
        <v>10000</v>
      </c>
      <c r="P129">
        <v>128</v>
      </c>
      <c r="Q129">
        <v>0</v>
      </c>
      <c r="R129">
        <v>53141</v>
      </c>
      <c r="S129">
        <v>106217</v>
      </c>
      <c r="T129">
        <v>270242</v>
      </c>
      <c r="U129">
        <v>105728</v>
      </c>
      <c r="V129">
        <v>0</v>
      </c>
      <c r="W129">
        <v>5907</v>
      </c>
      <c r="X129">
        <v>31037</v>
      </c>
      <c r="Y129">
        <v>201826</v>
      </c>
      <c r="Z129">
        <v>371562</v>
      </c>
      <c r="AA129">
        <v>0</v>
      </c>
      <c r="AB129">
        <v>47202</v>
      </c>
      <c r="AC129">
        <v>57092</v>
      </c>
      <c r="AD129">
        <v>48989</v>
      </c>
      <c r="AE129">
        <v>-283336</v>
      </c>
      <c r="AF129">
        <v>0</v>
      </c>
      <c r="AG129">
        <v>0</v>
      </c>
      <c r="AH129">
        <v>53400</v>
      </c>
      <c r="AI129">
        <v>123650</v>
      </c>
      <c r="AJ129" s="2">
        <v>0</v>
      </c>
      <c r="AK129">
        <v>0</v>
      </c>
      <c r="AL129">
        <v>52826</v>
      </c>
      <c r="AM129">
        <v>52812</v>
      </c>
      <c r="AN129">
        <v>36354</v>
      </c>
      <c r="AO129">
        <v>9049</v>
      </c>
      <c r="AP129">
        <v>135450</v>
      </c>
      <c r="AQ129" s="5">
        <f t="shared" si="5"/>
        <v>1.99</v>
      </c>
      <c r="AR129" t="s">
        <v>52</v>
      </c>
      <c r="AS129" t="s">
        <v>2720</v>
      </c>
      <c r="AT129" t="str">
        <f>IF(VLOOKUP(C129,old!$D$3:$AU$549,44,0)=0,"",VLOOKUP(C129,old!$D$3:$AU$549,44,0))</f>
        <v>image375</v>
      </c>
      <c r="AU129" s="3">
        <v>0</v>
      </c>
      <c r="AV129" t="str">
        <f t="shared" si="3"/>
        <v>ООО ПКО «КРЕПОСТЬ» зарегистрировано по адресу: 358000, Калмыкия Респ, г Элиста, ул В.И.Ленина, 240, 3021. Генеральным директором является Кривец Константин Евгеньевич. Рост доходов компании за 5 лет: 199%. Объем заемных средств компании на конец 2024 года: 135450 тыс. руб. ФССП присвоил Низкий уровень риска для данного ПКО.</v>
      </c>
    </row>
    <row r="130" spans="1:48">
      <c r="A130">
        <v>452</v>
      </c>
      <c r="B130" t="s">
        <v>3468</v>
      </c>
      <c r="C130">
        <v>1838016040</v>
      </c>
      <c r="D130" s="10">
        <v>1141838001700</v>
      </c>
      <c r="E130" t="s">
        <v>3469</v>
      </c>
      <c r="F130" s="7">
        <v>41940</v>
      </c>
      <c r="G130">
        <f t="shared" si="4"/>
        <v>10</v>
      </c>
      <c r="H130" t="s">
        <v>73</v>
      </c>
      <c r="I130" t="str">
        <f>IF(VLOOKUP(C130,гендир!$A$3:$C$3000,3,0)=0,"",VLOOKUP(C130,гендир!$A$3:$C$3000,3,0))</f>
        <v>Солоницына Ирина Викторовна</v>
      </c>
      <c r="J130" t="str">
        <f>IF(VLOOKUP(C130,гендир!$A$3:$C$3000,2,0)=0,"",VLOOKUP(C130,гендир!$A$3:$C$3000,2,0))</f>
        <v>Солоницына Ирина Викторовна</v>
      </c>
      <c r="K130" t="s">
        <v>3472</v>
      </c>
      <c r="L130">
        <v>10000</v>
      </c>
      <c r="P130">
        <v>129</v>
      </c>
      <c r="Q130">
        <v>0</v>
      </c>
      <c r="R130">
        <v>0</v>
      </c>
      <c r="S130">
        <v>0</v>
      </c>
      <c r="T130">
        <v>0</v>
      </c>
      <c r="U130">
        <v>105405</v>
      </c>
      <c r="V130">
        <v>457</v>
      </c>
      <c r="W130">
        <v>457</v>
      </c>
      <c r="X130">
        <v>0</v>
      </c>
      <c r="Y130">
        <v>218</v>
      </c>
      <c r="Z130">
        <v>18957</v>
      </c>
      <c r="AA130">
        <v>457</v>
      </c>
      <c r="AB130">
        <v>-457</v>
      </c>
      <c r="AC130">
        <v>0</v>
      </c>
      <c r="AD130">
        <v>-218</v>
      </c>
      <c r="AE130">
        <v>86195</v>
      </c>
      <c r="AF130">
        <v>0</v>
      </c>
      <c r="AG130">
        <v>0</v>
      </c>
      <c r="AH130">
        <v>0</v>
      </c>
      <c r="AI130">
        <v>0</v>
      </c>
      <c r="AJ130" s="2">
        <v>0</v>
      </c>
      <c r="AK130">
        <v>50</v>
      </c>
      <c r="AL130">
        <v>0</v>
      </c>
      <c r="AM130">
        <v>0</v>
      </c>
      <c r="AN130">
        <v>45</v>
      </c>
      <c r="AO130">
        <v>102932</v>
      </c>
      <c r="AP130">
        <v>1083</v>
      </c>
      <c r="AQ130" s="5" t="str">
        <f t="shared" si="5"/>
        <v/>
      </c>
      <c r="AR130" t="s">
        <v>52</v>
      </c>
      <c r="AS130" t="s">
        <v>3473</v>
      </c>
      <c r="AT130" t="str">
        <f>IF(VLOOKUP(C130,old!$D$3:$AU$549,44,0)=0,"",VLOOKUP(C130,old!$D$3:$AU$549,44,0))</f>
        <v>image473</v>
      </c>
      <c r="AU130" s="3" t="s">
        <v>74</v>
      </c>
      <c r="AV130" t="str">
        <f t="shared" ref="AV130:AV193" si="6">E130&amp;" зарегистрировано по адресу: "&amp;K130&amp;IF(J130=0,"",IF(J130="","",". Генеральным директором является "&amp;J130&amp;IF(AQ130=0,".",IF(AQ130="",".",". Рост доходов компании за 5 лет: "&amp;ROUND(AQ130*100,2)&amp;"%."))&amp;IF(AU130=0,"",IF(AU130="",""," Рост финансовых активов компании за 5 лет: "&amp;IFERROR(ROUND(AU130*100,2),"")&amp;"%."))&amp;IF(AP130=0,"",IF(AP130="",""," Объем заемных средств компании на конец 2024 года: "&amp;AP130&amp;" тыс. руб."))&amp;IF(AR130=0,"",IF(AR130="",""," ФССП присвоил "&amp;AR130&amp;" уровень риска для данного ПКО."))))</f>
        <v>ООО ПКО «Надежда-18» зарегистрировано по адресу: 427960, Удмуртская Респ, г Сарапул, ул Советская, 10, 2. Генеральным директором является Солоницына Ирина Викторовна. Объем заемных средств компании на конец 2024 года: 1083 тыс. руб. ФССП присвоил Низкий уровень риска для данного ПКО.</v>
      </c>
    </row>
    <row r="131" spans="1:48">
      <c r="A131">
        <v>129</v>
      </c>
      <c r="B131" t="s">
        <v>1423</v>
      </c>
      <c r="C131">
        <v>7203326272</v>
      </c>
      <c r="D131" s="10">
        <v>1147232051230</v>
      </c>
      <c r="E131" t="s">
        <v>1424</v>
      </c>
      <c r="F131" s="7">
        <v>41957</v>
      </c>
      <c r="G131">
        <f t="shared" ref="G131:G194" si="7">ROUNDDOWN(($AY$1-F131)/365,0)</f>
        <v>10</v>
      </c>
      <c r="H131" t="s">
        <v>73</v>
      </c>
      <c r="I131" t="str">
        <f>IF(VLOOKUP(C131,гендир!$A$3:$C$3000,3,0)=0,"",VLOOKUP(C131,гендир!$A$3:$C$3000,3,0))</f>
        <v>Стариков Константин Валерьевич</v>
      </c>
      <c r="J131" t="str">
        <f>IF(VLOOKUP(C131,гендир!$A$3:$C$3000,2,0)=0,"",VLOOKUP(C131,гендир!$A$3:$C$3000,2,0))</f>
        <v>Стариков Константин Валерьевич</v>
      </c>
      <c r="K131" t="s">
        <v>1427</v>
      </c>
      <c r="L131">
        <v>10</v>
      </c>
      <c r="P131">
        <v>130</v>
      </c>
      <c r="Q131">
        <v>36395</v>
      </c>
      <c r="R131">
        <v>68963</v>
      </c>
      <c r="S131">
        <v>79212</v>
      </c>
      <c r="T131">
        <v>96027</v>
      </c>
      <c r="U131">
        <v>104882</v>
      </c>
      <c r="V131">
        <v>5710</v>
      </c>
      <c r="W131">
        <v>32362</v>
      </c>
      <c r="X131">
        <v>65585</v>
      </c>
      <c r="Y131">
        <v>68388</v>
      </c>
      <c r="Z131">
        <v>87628</v>
      </c>
      <c r="AA131">
        <v>5710</v>
      </c>
      <c r="AB131">
        <v>34950</v>
      </c>
      <c r="AC131">
        <v>10964</v>
      </c>
      <c r="AD131">
        <v>24306</v>
      </c>
      <c r="AE131">
        <v>13695</v>
      </c>
      <c r="AF131">
        <v>0</v>
      </c>
      <c r="AG131">
        <v>0</v>
      </c>
      <c r="AH131">
        <v>0</v>
      </c>
      <c r="AI131">
        <v>0</v>
      </c>
      <c r="AJ131" s="2">
        <v>0</v>
      </c>
      <c r="AK131">
        <v>89346</v>
      </c>
      <c r="AL131">
        <v>106721</v>
      </c>
      <c r="AM131">
        <v>120639</v>
      </c>
      <c r="AN131">
        <v>140919</v>
      </c>
      <c r="AO131">
        <v>152238</v>
      </c>
      <c r="AP131">
        <v>0</v>
      </c>
      <c r="AQ131" s="5">
        <f t="shared" ref="AQ131:AQ194" si="8">IFERROR(ROUND(IFERROR(U131/Q131,IFERROR(U131/R131,IFERROR(U131/S131,IFERROR(U131/T131,"")))),3),"")</f>
        <v>2.8820000000000001</v>
      </c>
      <c r="AR131" t="s">
        <v>52</v>
      </c>
      <c r="AS131" t="s">
        <v>1428</v>
      </c>
      <c r="AT131" t="str">
        <f>IF(VLOOKUP(C131,old!$D$3:$AU$549,44,0)=0,"",VLOOKUP(C131,old!$D$3:$AU$549,44,0))</f>
        <v>image090</v>
      </c>
      <c r="AU131" s="3" t="s">
        <v>74</v>
      </c>
      <c r="AV131" t="str">
        <f t="shared" si="6"/>
        <v>ООО ПКО «Зевс» зарегистрировано по адресу: 625003, Тюменская обл, Тюмень г, Ленина ул, д. № 2,  А кв. 1. Генеральным директором является Стариков Константин Валерьевич. Рост доходов компании за 5 лет: 288,2%. ФССП присвоил Низкий уровень риска для данного ПКО.</v>
      </c>
    </row>
    <row r="132" spans="1:48">
      <c r="A132">
        <v>100</v>
      </c>
      <c r="B132" t="s">
        <v>795</v>
      </c>
      <c r="C132">
        <v>5836658948</v>
      </c>
      <c r="D132" s="10">
        <v>1135836004446</v>
      </c>
      <c r="E132" t="s">
        <v>796</v>
      </c>
      <c r="F132" s="7">
        <v>41620</v>
      </c>
      <c r="G132">
        <f t="shared" si="7"/>
        <v>11</v>
      </c>
      <c r="H132" t="s">
        <v>73</v>
      </c>
      <c r="I132" t="str">
        <f>IF(VLOOKUP(C132,гендир!$A$3:$C$3000,3,0)=0,"",VLOOKUP(C132,гендир!$A$3:$C$3000,3,0))</f>
        <v>Борискина Тамара Николаевна</v>
      </c>
      <c r="J132" t="str">
        <f>IF(VLOOKUP(C132,гендир!$A$3:$C$3000,2,0)=0,"",VLOOKUP(C132,гендир!$A$3:$C$3000,2,0))</f>
        <v>Хахулин Дмитрий Игоревич</v>
      </c>
      <c r="K132" t="s">
        <v>799</v>
      </c>
      <c r="L132">
        <v>40</v>
      </c>
      <c r="P132">
        <v>131</v>
      </c>
      <c r="Q132">
        <v>66326</v>
      </c>
      <c r="R132">
        <v>111553</v>
      </c>
      <c r="S132">
        <v>73798</v>
      </c>
      <c r="T132">
        <v>148431</v>
      </c>
      <c r="U132">
        <v>104237</v>
      </c>
      <c r="V132">
        <v>73191</v>
      </c>
      <c r="W132">
        <v>146104</v>
      </c>
      <c r="X132">
        <v>35884</v>
      </c>
      <c r="Y132">
        <v>85838</v>
      </c>
      <c r="Z132">
        <v>98125</v>
      </c>
      <c r="AA132">
        <v>73191</v>
      </c>
      <c r="AB132">
        <v>-39429</v>
      </c>
      <c r="AC132">
        <v>33646</v>
      </c>
      <c r="AD132">
        <v>55520</v>
      </c>
      <c r="AE132">
        <v>1724</v>
      </c>
      <c r="AF132">
        <v>0</v>
      </c>
      <c r="AG132">
        <v>0</v>
      </c>
      <c r="AH132">
        <v>750</v>
      </c>
      <c r="AI132">
        <v>150</v>
      </c>
      <c r="AJ132" s="2">
        <v>150</v>
      </c>
      <c r="AK132">
        <v>3104</v>
      </c>
      <c r="AL132">
        <v>12653</v>
      </c>
      <c r="AM132">
        <v>1906</v>
      </c>
      <c r="AN132">
        <v>1634</v>
      </c>
      <c r="AO132">
        <v>1683</v>
      </c>
      <c r="AP132">
        <v>7078</v>
      </c>
      <c r="AQ132" s="5">
        <f t="shared" si="8"/>
        <v>1.5720000000000001</v>
      </c>
      <c r="AR132" t="s">
        <v>52</v>
      </c>
      <c r="AS132" t="s">
        <v>800</v>
      </c>
      <c r="AT132" t="str">
        <f>IF(VLOOKUP(C132,old!$D$3:$AU$549,44,0)=0,"",VLOOKUP(C132,old!$D$3:$AU$549,44,0))</f>
        <v>image114</v>
      </c>
      <c r="AU132" s="3">
        <v>0.2</v>
      </c>
      <c r="AV132" t="str">
        <f t="shared" si="6"/>
        <v>ООО «ПКО «Право» зарегистрировано по адресу: 440020, Пензенская обл, г Пенза, ул Володарского, стр. 23. Генеральным директором является Хахулин Дмитрий Игоревич. Рост доходов компании за 5 лет: 157,2%. Рост финансовых активов компании за 5 лет: 20%. Объем заемных средств компании на конец 2024 года: 7078 тыс. руб. ФССП присвоил Низкий уровень риска для данного ПКО.</v>
      </c>
    </row>
    <row r="133" spans="1:48">
      <c r="A133">
        <v>167</v>
      </c>
      <c r="B133" t="s">
        <v>454</v>
      </c>
      <c r="C133">
        <v>6316220412</v>
      </c>
      <c r="D133" s="10">
        <v>1166313083265</v>
      </c>
      <c r="E133" t="s">
        <v>455</v>
      </c>
      <c r="F133" s="7">
        <v>42466</v>
      </c>
      <c r="G133">
        <f t="shared" si="7"/>
        <v>9</v>
      </c>
      <c r="H133" t="s">
        <v>73</v>
      </c>
      <c r="I133" t="str">
        <f>IF(VLOOKUP(C133,гендир!$A$3:$C$3000,3,0)=0,"",VLOOKUP(C133,гендир!$A$3:$C$3000,3,0))</f>
        <v>Глебова Юлия Валерьевна, Чернов Валерий Валерьяновчич, Фирсова Ксения Валерьевна</v>
      </c>
      <c r="J133" t="str">
        <f>IF(VLOOKUP(C133,гендир!$A$3:$C$3000,2,0)=0,"",VLOOKUP(C133,гендир!$A$3:$C$3000,2,0))</f>
        <v>Глебова Юлия Валерьевна</v>
      </c>
      <c r="K133" t="s">
        <v>458</v>
      </c>
      <c r="L133">
        <v>1950</v>
      </c>
      <c r="P133">
        <v>132</v>
      </c>
      <c r="Q133">
        <v>38403</v>
      </c>
      <c r="R133">
        <v>50931</v>
      </c>
      <c r="S133">
        <v>50846</v>
      </c>
      <c r="T133">
        <v>57766</v>
      </c>
      <c r="U133">
        <v>103798</v>
      </c>
      <c r="V133">
        <v>9142</v>
      </c>
      <c r="W133">
        <v>5303</v>
      </c>
      <c r="X133">
        <v>27383</v>
      </c>
      <c r="Y133">
        <v>16115</v>
      </c>
      <c r="Z133">
        <v>70721</v>
      </c>
      <c r="AA133">
        <v>9142</v>
      </c>
      <c r="AB133">
        <v>7160</v>
      </c>
      <c r="AC133">
        <v>7560</v>
      </c>
      <c r="AD133">
        <v>8397</v>
      </c>
      <c r="AE133">
        <v>8962</v>
      </c>
      <c r="AF133">
        <v>83690</v>
      </c>
      <c r="AG133">
        <v>212</v>
      </c>
      <c r="AH133">
        <v>99154</v>
      </c>
      <c r="AI133">
        <v>109306</v>
      </c>
      <c r="AJ133" s="2">
        <v>119166</v>
      </c>
      <c r="AK133">
        <v>412195</v>
      </c>
      <c r="AL133">
        <v>771177</v>
      </c>
      <c r="AM133">
        <v>1099325</v>
      </c>
      <c r="AN133">
        <v>1423088</v>
      </c>
      <c r="AO133">
        <v>182156</v>
      </c>
      <c r="AP133">
        <v>105</v>
      </c>
      <c r="AQ133" s="5">
        <f t="shared" si="8"/>
        <v>2.7029999999999998</v>
      </c>
      <c r="AR133" t="s">
        <v>52</v>
      </c>
      <c r="AS133" t="s">
        <v>459</v>
      </c>
      <c r="AT133" t="str">
        <f>IF(VLOOKUP(C133,old!$D$3:$AU$549,44,0)=0,"",VLOOKUP(C133,old!$D$3:$AU$549,44,0))</f>
        <v>image178</v>
      </c>
      <c r="AU133" s="3">
        <v>1.4238977177679533</v>
      </c>
      <c r="AV133" t="str">
        <f t="shared" si="6"/>
        <v>ООО «Профессиональная коллекторская организация «Легал Коллекшн» зарегистрировано по адресу: 443079, Самарская обл, Самара г, Революционная ул, дом № 111, этаж 1, офис 8. Генеральным директором является Глебова Юлия Валерьевна. Рост доходов компании за 5 лет: 270,3%. Рост финансовых активов компании за 5 лет: 142,39%. Объем заемных средств компании на конец 2024 года: 105 тыс. руб. ФССП присвоил Низкий уровень риска для данного ПКО.</v>
      </c>
    </row>
    <row r="134" spans="1:48">
      <c r="A134">
        <v>140</v>
      </c>
      <c r="B134" t="s">
        <v>2876</v>
      </c>
      <c r="C134">
        <v>2901305805</v>
      </c>
      <c r="D134" s="10">
        <v>1212900003238</v>
      </c>
      <c r="E134" t="s">
        <v>2877</v>
      </c>
      <c r="F134" s="7">
        <v>44321</v>
      </c>
      <c r="G134">
        <f t="shared" si="7"/>
        <v>3</v>
      </c>
      <c r="H134" t="s">
        <v>73</v>
      </c>
      <c r="I134" t="str">
        <f>IF(VLOOKUP(C134,гендир!$A$3:$C$3000,3,0)=0,"",VLOOKUP(C134,гендир!$A$3:$C$3000,3,0))</f>
        <v>Курочка Илья Владимирович, Прокшин Иван Владимирович, Городничев Павел Владимирович</v>
      </c>
      <c r="J134" t="str">
        <f>IF(VLOOKUP(C134,гендир!$A$3:$C$3000,2,0)=0,"",VLOOKUP(C134,гендир!$A$3:$C$3000,2,0))</f>
        <v>Курочка Илья Владимирович</v>
      </c>
      <c r="K134" t="s">
        <v>2880</v>
      </c>
      <c r="L134">
        <v>200</v>
      </c>
      <c r="P134">
        <v>133</v>
      </c>
      <c r="Q134">
        <v>0</v>
      </c>
      <c r="R134">
        <v>17095</v>
      </c>
      <c r="S134">
        <v>84560</v>
      </c>
      <c r="T134">
        <v>66594</v>
      </c>
      <c r="U134">
        <v>103425</v>
      </c>
      <c r="V134">
        <v>0</v>
      </c>
      <c r="W134">
        <v>963</v>
      </c>
      <c r="X134">
        <v>5164</v>
      </c>
      <c r="Y134">
        <v>7388</v>
      </c>
      <c r="Z134">
        <v>21267</v>
      </c>
      <c r="AA134">
        <v>0</v>
      </c>
      <c r="AB134">
        <v>16132</v>
      </c>
      <c r="AC134">
        <v>79362</v>
      </c>
      <c r="AD134">
        <v>58980</v>
      </c>
      <c r="AE134">
        <v>79953</v>
      </c>
      <c r="AF134">
        <v>0</v>
      </c>
      <c r="AG134">
        <v>0</v>
      </c>
      <c r="AH134">
        <v>0</v>
      </c>
      <c r="AI134">
        <v>0</v>
      </c>
      <c r="AJ134" s="2">
        <v>0</v>
      </c>
      <c r="AK134">
        <v>0</v>
      </c>
      <c r="AL134">
        <v>17770</v>
      </c>
      <c r="AM134">
        <v>100769</v>
      </c>
      <c r="AN134">
        <v>161609</v>
      </c>
      <c r="AO134">
        <v>195468</v>
      </c>
      <c r="AP134">
        <v>10531</v>
      </c>
      <c r="AQ134" s="5">
        <f t="shared" si="8"/>
        <v>6.05</v>
      </c>
      <c r="AR134" t="s">
        <v>52</v>
      </c>
      <c r="AS134" t="s">
        <v>2881</v>
      </c>
      <c r="AT134" t="str">
        <f>IF(VLOOKUP(C134,old!$D$3:$AU$549,44,0)=0,"",VLOOKUP(C134,old!$D$3:$AU$549,44,0))</f>
        <v>image397</v>
      </c>
      <c r="AU134" s="3" t="s">
        <v>74</v>
      </c>
      <c r="AV134" t="str">
        <f t="shared" si="6"/>
        <v>ООО ПКО " БПА" зарегистрировано по адресу: 163000, Архангельская область, г.о. Город Архангельск, г Архангельск, пр-кт Чумбарова-Лучинского, дом 41, офис 1. Генеральным директором является Курочка Илья Владимирович. Рост доходов компании за 5 лет: 605%. Объем заемных средств компании на конец 2024 года: 10531 тыс. руб. ФССП присвоил Низкий уровень риска для данного ПКО.</v>
      </c>
    </row>
    <row r="135" spans="1:48">
      <c r="A135">
        <v>125</v>
      </c>
      <c r="B135" t="s">
        <v>433</v>
      </c>
      <c r="C135">
        <v>7702686930</v>
      </c>
      <c r="D135" s="10">
        <v>5087746292585</v>
      </c>
      <c r="E135" t="s">
        <v>434</v>
      </c>
      <c r="F135" s="7">
        <v>39743</v>
      </c>
      <c r="G135">
        <f t="shared" si="7"/>
        <v>16</v>
      </c>
      <c r="H135" t="s">
        <v>73</v>
      </c>
      <c r="I135" t="str">
        <f>IF(VLOOKUP(C135,гендир!$A$3:$C$3000,3,0)=0,"",VLOOKUP(C135,гендир!$A$3:$C$3000,3,0))</f>
        <v>Общество С Ограниченной Ответственностью Профессиональная Коллекторская Организация, "НЭЙВА"</v>
      </c>
      <c r="J135" t="str">
        <f>IF(VLOOKUP(C135,гендир!$A$3:$C$3000,2,0)=0,"",VLOOKUP(C135,гендир!$A$3:$C$3000,2,0))</f>
        <v>Никитин Владимир Владимирович</v>
      </c>
      <c r="K135" t="s">
        <v>437</v>
      </c>
      <c r="L135">
        <v>10</v>
      </c>
      <c r="P135">
        <v>134</v>
      </c>
      <c r="Q135">
        <v>80884</v>
      </c>
      <c r="R135">
        <v>45634</v>
      </c>
      <c r="S135">
        <v>290334</v>
      </c>
      <c r="T135">
        <v>98809</v>
      </c>
      <c r="U135">
        <v>100593</v>
      </c>
      <c r="V135">
        <v>58941</v>
      </c>
      <c r="W135">
        <v>35121</v>
      </c>
      <c r="X135">
        <v>277548</v>
      </c>
      <c r="Y135">
        <v>59971</v>
      </c>
      <c r="Z135">
        <v>94421</v>
      </c>
      <c r="AA135">
        <v>58941</v>
      </c>
      <c r="AB135">
        <v>3678</v>
      </c>
      <c r="AC135">
        <v>3778</v>
      </c>
      <c r="AD135">
        <v>36368</v>
      </c>
      <c r="AE135">
        <v>3702</v>
      </c>
      <c r="AF135">
        <v>87519</v>
      </c>
      <c r="AG135">
        <v>93664</v>
      </c>
      <c r="AH135">
        <v>63457</v>
      </c>
      <c r="AI135">
        <v>57657</v>
      </c>
      <c r="AJ135" s="2">
        <v>29660</v>
      </c>
      <c r="AK135">
        <v>65137</v>
      </c>
      <c r="AL135">
        <v>60574</v>
      </c>
      <c r="AM135">
        <v>28849</v>
      </c>
      <c r="AN135">
        <v>84368</v>
      </c>
      <c r="AO135">
        <v>110804</v>
      </c>
      <c r="AP135">
        <v>20721</v>
      </c>
      <c r="AQ135" s="5">
        <f t="shared" si="8"/>
        <v>1.244</v>
      </c>
      <c r="AR135" t="s">
        <v>52</v>
      </c>
      <c r="AS135" t="s">
        <v>438</v>
      </c>
      <c r="AT135" t="str">
        <f>IF(VLOOKUP(C135,old!$D$3:$AU$549,44,0)=0,"",VLOOKUP(C135,old!$D$3:$AU$549,44,0))</f>
        <v>image190</v>
      </c>
      <c r="AU135" s="3">
        <v>0.33889783932631773</v>
      </c>
      <c r="AV135" t="str">
        <f t="shared" si="6"/>
        <v>ООО ПКО «РегионКонсалт» зарегистрировано по адресу: 117218, Москва г, ул Кржижановского, 15, 5, 208. Генеральным директором является Никитин Владимир Владимирович. Рост доходов компании за 5 лет: 124,4%. Рост финансовых активов компании за 5 лет: 33,89%. Объем заемных средств компании на конец 2024 года: 20721 тыс. руб. ФССП присвоил Низкий уровень риска для данного ПКО.</v>
      </c>
    </row>
    <row r="136" spans="1:48">
      <c r="A136">
        <v>159</v>
      </c>
      <c r="B136" t="s">
        <v>878</v>
      </c>
      <c r="C136">
        <v>7731324349</v>
      </c>
      <c r="D136" s="10">
        <v>1167746753899</v>
      </c>
      <c r="E136" t="s">
        <v>879</v>
      </c>
      <c r="F136" s="7">
        <v>42592</v>
      </c>
      <c r="G136">
        <f t="shared" si="7"/>
        <v>8</v>
      </c>
      <c r="H136" t="s">
        <v>73</v>
      </c>
      <c r="I136" t="str">
        <f>IF(VLOOKUP(C136,гендир!$A$3:$C$3000,3,0)=0,"",VLOOKUP(C136,гендир!$A$3:$C$3000,3,0))</f>
        <v>Оболенский Сергей Владимирович, Акаев Владимир Мовлидович</v>
      </c>
      <c r="J136" t="str">
        <f>IF(VLOOKUP(C136,гендир!$A$3:$C$3000,2,0)=0,"",VLOOKUP(C136,гендир!$A$3:$C$3000,2,0))</f>
        <v>Оболенский Сергей Владимирович</v>
      </c>
      <c r="K136" t="s">
        <v>882</v>
      </c>
      <c r="L136">
        <v>10</v>
      </c>
      <c r="P136">
        <v>135</v>
      </c>
      <c r="Q136">
        <v>130997</v>
      </c>
      <c r="R136">
        <v>62044</v>
      </c>
      <c r="S136">
        <v>63268</v>
      </c>
      <c r="T136">
        <v>62697</v>
      </c>
      <c r="U136">
        <v>100521</v>
      </c>
      <c r="V136">
        <v>217</v>
      </c>
      <c r="W136">
        <v>258</v>
      </c>
      <c r="X136">
        <v>344</v>
      </c>
      <c r="Y136">
        <v>422</v>
      </c>
      <c r="Z136">
        <v>1938</v>
      </c>
      <c r="AA136">
        <v>217</v>
      </c>
      <c r="AB136">
        <v>10712</v>
      </c>
      <c r="AC136">
        <v>20758</v>
      </c>
      <c r="AD136">
        <v>16530</v>
      </c>
      <c r="AE136">
        <v>-559216</v>
      </c>
      <c r="AF136">
        <v>0</v>
      </c>
      <c r="AG136">
        <v>270</v>
      </c>
      <c r="AH136">
        <v>310</v>
      </c>
      <c r="AI136">
        <v>0</v>
      </c>
      <c r="AJ136" s="2">
        <v>8296063</v>
      </c>
      <c r="AK136">
        <v>109421</v>
      </c>
      <c r="AL136">
        <v>23406</v>
      </c>
      <c r="AM136">
        <v>24787</v>
      </c>
      <c r="AN136">
        <v>22492</v>
      </c>
      <c r="AO136">
        <v>43427</v>
      </c>
      <c r="AP136">
        <v>8892229</v>
      </c>
      <c r="AQ136" s="5">
        <f t="shared" si="8"/>
        <v>0.76700000000000002</v>
      </c>
      <c r="AR136" t="s">
        <v>52</v>
      </c>
      <c r="AS136" t="s">
        <v>883</v>
      </c>
      <c r="AT136" t="str">
        <f>IF(VLOOKUP(C136,old!$D$3:$AU$549,44,0)=0,"",VLOOKUP(C136,old!$D$3:$AU$549,44,0))</f>
        <v>image134</v>
      </c>
      <c r="AU136" s="3">
        <v>30726.159259259261</v>
      </c>
      <c r="AV136" t="str">
        <f t="shared" si="6"/>
        <v>ООО «Бизнес-Альянс» зарегистрировано по адресу: 105118, Москва г, вн.тер.г. муниципальный округ Соколиная гора, ул Кирпичная, д. 20, стр. 7. Генеральным директором является Оболенский Сергей Владимирович. Рост доходов компании за 5 лет: 76,7%. Рост финансовых активов компании за 5 лет: 3072615,93%. Объем заемных средств компании на конец 2024 года: 8892229 тыс. руб. ФССП присвоил Низкий уровень риска для данного ПКО.</v>
      </c>
    </row>
    <row r="137" spans="1:48">
      <c r="A137">
        <v>117</v>
      </c>
      <c r="B137" t="s">
        <v>1773</v>
      </c>
      <c r="C137">
        <v>7842168078</v>
      </c>
      <c r="D137" s="10">
        <v>1197847017862</v>
      </c>
      <c r="E137" t="s">
        <v>1774</v>
      </c>
      <c r="F137" s="7">
        <v>43493</v>
      </c>
      <c r="G137">
        <f t="shared" si="7"/>
        <v>6</v>
      </c>
      <c r="H137" t="s">
        <v>73</v>
      </c>
      <c r="I137" t="str">
        <f>IF(VLOOKUP(C137,гендир!$A$3:$C$3000,3,0)=0,"",VLOOKUP(C137,гендир!$A$3:$C$3000,3,0))</f>
        <v>Гаврилов Игорь Владимирович, Общество С Ограниченной Ответственностью, "АИГ КОНСАЛТ"</v>
      </c>
      <c r="J137" t="str">
        <f>IF(VLOOKUP(C137,гендир!$A$3:$C$3000,2,0)=0,"",VLOOKUP(C137,гендир!$A$3:$C$3000,2,0))</f>
        <v>Сураева Татьяна Эммануиловна</v>
      </c>
      <c r="K137" t="s">
        <v>1777</v>
      </c>
      <c r="L137">
        <v>12</v>
      </c>
      <c r="P137">
        <v>136</v>
      </c>
      <c r="Q137">
        <v>43467</v>
      </c>
      <c r="R137">
        <v>52201</v>
      </c>
      <c r="S137">
        <v>89796</v>
      </c>
      <c r="T137">
        <v>118934</v>
      </c>
      <c r="U137">
        <v>96527</v>
      </c>
      <c r="V137">
        <v>1346</v>
      </c>
      <c r="W137">
        <v>30063</v>
      </c>
      <c r="X137">
        <v>110971</v>
      </c>
      <c r="Y137">
        <v>117330</v>
      </c>
      <c r="Z137">
        <v>79192</v>
      </c>
      <c r="AA137">
        <v>1346</v>
      </c>
      <c r="AB137">
        <v>21812</v>
      </c>
      <c r="AC137">
        <v>-54407</v>
      </c>
      <c r="AD137">
        <v>70</v>
      </c>
      <c r="AE137">
        <v>16558</v>
      </c>
      <c r="AF137">
        <v>36912</v>
      </c>
      <c r="AG137">
        <v>36301</v>
      </c>
      <c r="AH137">
        <v>2241</v>
      </c>
      <c r="AI137">
        <v>0</v>
      </c>
      <c r="AJ137" s="2">
        <v>0</v>
      </c>
      <c r="AK137">
        <v>38027</v>
      </c>
      <c r="AL137">
        <v>64638</v>
      </c>
      <c r="AM137">
        <v>74157</v>
      </c>
      <c r="AN137">
        <v>41893</v>
      </c>
      <c r="AO137">
        <v>59469</v>
      </c>
      <c r="AP137">
        <v>17000</v>
      </c>
      <c r="AQ137" s="5">
        <f t="shared" si="8"/>
        <v>2.2210000000000001</v>
      </c>
      <c r="AR137">
        <v>0</v>
      </c>
      <c r="AS137" t="s">
        <v>1778</v>
      </c>
      <c r="AT137" t="str">
        <f>IF(VLOOKUP(C137,old!$D$3:$AU$549,44,0)=0,"",VLOOKUP(C137,old!$D$3:$AU$549,44,0))</f>
        <v>image287</v>
      </c>
      <c r="AU137" s="3">
        <v>0</v>
      </c>
      <c r="AV137" t="str">
        <f t="shared" si="6"/>
        <v>ООО «ПКО «ЦФП» зарегистрировано по адресу: 191144, Санкт-Петербург г, 8-Я Советская ул, дом 48, литер А, помещение 14-Н, офис 7. Генеральным директором является Сураева Татьяна Эммануиловна. Рост доходов компании за 5 лет: 222,1%. Объем заемных средств компании на конец 2024 года: 17000 тыс. руб.</v>
      </c>
    </row>
    <row r="138" spans="1:48">
      <c r="A138">
        <v>160</v>
      </c>
      <c r="B138" t="s">
        <v>940</v>
      </c>
      <c r="C138">
        <v>5404048840</v>
      </c>
      <c r="D138" s="10">
        <v>1165476201384</v>
      </c>
      <c r="E138" t="s">
        <v>941</v>
      </c>
      <c r="F138" s="7">
        <v>42706</v>
      </c>
      <c r="G138">
        <f t="shared" si="7"/>
        <v>8</v>
      </c>
      <c r="H138" t="s">
        <v>73</v>
      </c>
      <c r="I138" t="str">
        <f>IF(VLOOKUP(C138,гендир!$A$3:$C$3000,3,0)=0,"",VLOOKUP(C138,гендир!$A$3:$C$3000,3,0))</f>
        <v>Тен Инна Владимировна, Солтус Сергей Борисович</v>
      </c>
      <c r="J138" t="str">
        <f>IF(VLOOKUP(C138,гендир!$A$3:$C$3000,2,0)=0,"",VLOOKUP(C138,гендир!$A$3:$C$3000,2,0))</f>
        <v>Солтус Сергей Борисович</v>
      </c>
      <c r="K138" t="s">
        <v>944</v>
      </c>
      <c r="L138">
        <v>20</v>
      </c>
      <c r="P138">
        <v>137</v>
      </c>
      <c r="Q138">
        <v>31235</v>
      </c>
      <c r="R138">
        <v>35597</v>
      </c>
      <c r="S138">
        <v>43635</v>
      </c>
      <c r="T138">
        <v>62583</v>
      </c>
      <c r="U138">
        <v>96491</v>
      </c>
      <c r="V138">
        <v>29664</v>
      </c>
      <c r="W138">
        <v>36613</v>
      </c>
      <c r="X138">
        <v>39504</v>
      </c>
      <c r="Y138">
        <v>56112</v>
      </c>
      <c r="Z138">
        <v>84084</v>
      </c>
      <c r="AA138">
        <v>29664</v>
      </c>
      <c r="AB138">
        <v>334</v>
      </c>
      <c r="AC138">
        <v>3209</v>
      </c>
      <c r="AD138">
        <v>4046</v>
      </c>
      <c r="AE138">
        <v>2952</v>
      </c>
      <c r="AF138">
        <v>0</v>
      </c>
      <c r="AG138">
        <v>0</v>
      </c>
      <c r="AH138">
        <v>0</v>
      </c>
      <c r="AI138">
        <v>0</v>
      </c>
      <c r="AJ138" s="2">
        <v>0</v>
      </c>
      <c r="AK138">
        <v>15736</v>
      </c>
      <c r="AL138">
        <v>23747</v>
      </c>
      <c r="AM138">
        <v>37403</v>
      </c>
      <c r="AN138">
        <v>32074</v>
      </c>
      <c r="AO138">
        <v>61097</v>
      </c>
      <c r="AP138">
        <v>36176</v>
      </c>
      <c r="AQ138" s="5">
        <f t="shared" si="8"/>
        <v>3.089</v>
      </c>
      <c r="AR138" t="s">
        <v>52</v>
      </c>
      <c r="AS138" t="s">
        <v>945</v>
      </c>
      <c r="AT138" t="str">
        <f>IF(VLOOKUP(C138,old!$D$3:$AU$549,44,0)=0,"",VLOOKUP(C138,old!$D$3:$AU$549,44,0))</f>
        <v>image219</v>
      </c>
      <c r="AU138" s="3" t="s">
        <v>74</v>
      </c>
      <c r="AV138" t="str">
        <f t="shared" si="6"/>
        <v>ООО ПКО «ССПВ» зарегистрировано по адресу: 630108, Новосибирская обл, г Новосибирск, ул Станционная, 30а, 901. Генеральным директором является Солтус Сергей Борисович. Рост доходов компании за 5 лет: 308,9%. Объем заемных средств компании на конец 2024 года: 36176 тыс. руб. ФССП присвоил Низкий уровень риска для данного ПКО.</v>
      </c>
    </row>
    <row r="139" spans="1:48">
      <c r="A139">
        <v>137</v>
      </c>
      <c r="B139" t="s">
        <v>912</v>
      </c>
      <c r="C139">
        <v>5904335578</v>
      </c>
      <c r="D139" s="10">
        <v>1165958078087</v>
      </c>
      <c r="E139" t="s">
        <v>913</v>
      </c>
      <c r="F139" s="7">
        <v>42494</v>
      </c>
      <c r="G139">
        <f t="shared" si="7"/>
        <v>8</v>
      </c>
      <c r="H139" t="s">
        <v>73</v>
      </c>
      <c r="I139" t="str">
        <f>IF(VLOOKUP(C139,гендир!$A$3:$C$3000,3,0)=0,"",VLOOKUP(C139,гендир!$A$3:$C$3000,3,0))</f>
        <v>Небабин Роман Викторович</v>
      </c>
      <c r="J139" t="str">
        <f>IF(VLOOKUP(C139,гендир!$A$3:$C$3000,2,0)=0,"",VLOOKUP(C139,гендир!$A$3:$C$3000,2,0))</f>
        <v>Небабин Роман Викторович</v>
      </c>
      <c r="K139" t="s">
        <v>916</v>
      </c>
      <c r="L139">
        <v>11566.29</v>
      </c>
      <c r="P139">
        <v>138</v>
      </c>
      <c r="Q139">
        <v>34281</v>
      </c>
      <c r="R139">
        <v>50664</v>
      </c>
      <c r="S139">
        <v>65045</v>
      </c>
      <c r="T139">
        <v>85864</v>
      </c>
      <c r="U139">
        <v>95722</v>
      </c>
      <c r="V139">
        <v>774</v>
      </c>
      <c r="W139">
        <v>958</v>
      </c>
      <c r="X139">
        <v>1345</v>
      </c>
      <c r="Y139">
        <v>1442</v>
      </c>
      <c r="Z139">
        <v>1678</v>
      </c>
      <c r="AA139">
        <v>774</v>
      </c>
      <c r="AB139">
        <v>34300</v>
      </c>
      <c r="AC139">
        <v>45259</v>
      </c>
      <c r="AD139">
        <v>57302</v>
      </c>
      <c r="AE139">
        <v>63431</v>
      </c>
      <c r="AF139">
        <v>0</v>
      </c>
      <c r="AG139">
        <v>0</v>
      </c>
      <c r="AH139">
        <v>0</v>
      </c>
      <c r="AI139">
        <v>0</v>
      </c>
      <c r="AJ139" s="2">
        <v>0</v>
      </c>
      <c r="AK139">
        <v>147</v>
      </c>
      <c r="AL139">
        <v>153</v>
      </c>
      <c r="AM139">
        <v>285</v>
      </c>
      <c r="AN139">
        <v>457</v>
      </c>
      <c r="AO139">
        <v>355</v>
      </c>
      <c r="AP139">
        <v>3663</v>
      </c>
      <c r="AQ139" s="5">
        <f t="shared" si="8"/>
        <v>2.7919999999999998</v>
      </c>
      <c r="AR139" t="s">
        <v>52</v>
      </c>
      <c r="AS139" t="s">
        <v>917</v>
      </c>
      <c r="AT139" t="str">
        <f>IF(VLOOKUP(C139,old!$D$3:$AU$549,44,0)=0,"",VLOOKUP(C139,old!$D$3:$AU$549,44,0))</f>
        <v>image059</v>
      </c>
      <c r="AU139" s="3" t="s">
        <v>74</v>
      </c>
      <c r="AV139" t="str">
        <f t="shared" si="6"/>
        <v>ООО ПКО «ОЛАНД» зарегистрировано по адресу: 614015, Пермский край, г Пермь, ул Монастырская, 61, 525. Генеральным директором является Небабин Роман Викторович. Рост доходов компании за 5 лет: 279,2%. Объем заемных средств компании на конец 2024 года: 3663 тыс. руб. ФССП присвоил Низкий уровень риска для данного ПКО.</v>
      </c>
    </row>
    <row r="140" spans="1:48">
      <c r="A140">
        <v>232</v>
      </c>
      <c r="B140" t="s">
        <v>3180</v>
      </c>
      <c r="C140">
        <v>6908019416</v>
      </c>
      <c r="D140" s="10">
        <v>1216900005805</v>
      </c>
      <c r="E140" t="s">
        <v>3181</v>
      </c>
      <c r="F140" s="7">
        <v>44305</v>
      </c>
      <c r="G140">
        <f t="shared" si="7"/>
        <v>4</v>
      </c>
      <c r="H140" t="s">
        <v>73</v>
      </c>
      <c r="I140" t="str">
        <f>IF(VLOOKUP(C140,гендир!$A$3:$C$3000,3,0)=0,"",VLOOKUP(C140,гендир!$A$3:$C$3000,3,0))</f>
        <v>Дувало Даниил Андреевич</v>
      </c>
      <c r="J140" t="str">
        <f>IF(VLOOKUP(C140,гендир!$A$3:$C$3000,2,0)=0,"",VLOOKUP(C140,гендир!$A$3:$C$3000,2,0))</f>
        <v>Ларькина Виктория Михайловна</v>
      </c>
      <c r="K140" t="s">
        <v>3184</v>
      </c>
      <c r="L140">
        <v>10</v>
      </c>
      <c r="P140">
        <v>139</v>
      </c>
      <c r="Q140">
        <v>0</v>
      </c>
      <c r="R140">
        <v>8541</v>
      </c>
      <c r="S140">
        <v>12731</v>
      </c>
      <c r="T140">
        <v>35436</v>
      </c>
      <c r="U140">
        <v>94849</v>
      </c>
      <c r="V140">
        <v>0</v>
      </c>
      <c r="W140">
        <v>516</v>
      </c>
      <c r="X140">
        <v>2446</v>
      </c>
      <c r="Y140">
        <v>7902</v>
      </c>
      <c r="Z140">
        <v>67152</v>
      </c>
      <c r="AA140">
        <v>0</v>
      </c>
      <c r="AB140">
        <v>7589</v>
      </c>
      <c r="AC140">
        <v>10541</v>
      </c>
      <c r="AD140">
        <v>27334</v>
      </c>
      <c r="AE140">
        <v>24939</v>
      </c>
      <c r="AF140">
        <v>0</v>
      </c>
      <c r="AG140">
        <v>0</v>
      </c>
      <c r="AH140">
        <v>6056</v>
      </c>
      <c r="AI140">
        <v>28941</v>
      </c>
      <c r="AJ140" s="2">
        <v>92943</v>
      </c>
      <c r="AK140">
        <v>0</v>
      </c>
      <c r="AL140">
        <v>2340</v>
      </c>
      <c r="AM140">
        <v>2200</v>
      </c>
      <c r="AN140">
        <v>9175</v>
      </c>
      <c r="AO140">
        <v>12886</v>
      </c>
      <c r="AP140">
        <v>14447</v>
      </c>
      <c r="AQ140" s="5">
        <f t="shared" si="8"/>
        <v>11.105</v>
      </c>
      <c r="AR140" t="s">
        <v>52</v>
      </c>
      <c r="AS140" t="s">
        <v>3185</v>
      </c>
      <c r="AT140" t="str">
        <f>IF(VLOOKUP(C140,old!$D$3:$AU$549,44,0)=0,"",VLOOKUP(C140,old!$D$3:$AU$549,44,0))</f>
        <v>image433</v>
      </c>
      <c r="AU140" s="3">
        <v>15.347258916776751</v>
      </c>
      <c r="AV140" t="str">
        <f t="shared" si="6"/>
        <v>ООО «КА «ШИП» зарегистрировано по адресу: Тверская обл., г.о. город Тверь, г. Тверь, ул. Андрея Дементьева, д. 3, ОФ. 801, 170100. Генеральным директором является Ларькина Виктория Михайловна. Рост доходов компании за 5 лет: 1110,5%. Рост финансовых активов компании за 5 лет: 1534,73%. Объем заемных средств компании на конец 2024 года: 14447 тыс. руб. ФССП присвоил Низкий уровень риска для данного ПКО.</v>
      </c>
    </row>
    <row r="141" spans="1:48">
      <c r="A141">
        <v>398</v>
      </c>
      <c r="B141" t="s">
        <v>3531</v>
      </c>
      <c r="C141">
        <v>6670056296</v>
      </c>
      <c r="D141" s="10">
        <v>1046603500426</v>
      </c>
      <c r="E141" t="s">
        <v>3532</v>
      </c>
      <c r="F141" s="7">
        <v>38113</v>
      </c>
      <c r="G141">
        <f t="shared" si="7"/>
        <v>20</v>
      </c>
      <c r="H141" t="s">
        <v>73</v>
      </c>
      <c r="I141" t="str">
        <f>IF(VLOOKUP(C141,гендир!$A$3:$C$3000,3,0)=0,"",VLOOKUP(C141,гендир!$A$3:$C$3000,3,0))</f>
        <v>Волосников Роман Романович, Саакян Нарек Гарникович, Николаев Игорь Викторович, Зайцев Павел Александрович, Мосунов Алексей Александрович, Международная Компания Акционерное Общество, "ВОКСИС"</v>
      </c>
      <c r="J141" t="str">
        <f>IF(VLOOKUP(C141,гендир!$A$3:$C$3000,2,0)=0,"",VLOOKUP(C141,гендир!$A$3:$C$3000,2,0))</f>
        <v>Волосников Роман Романович</v>
      </c>
      <c r="K141" t="s">
        <v>3535</v>
      </c>
      <c r="L141">
        <v>10</v>
      </c>
      <c r="P141">
        <v>140</v>
      </c>
      <c r="Q141">
        <v>5050</v>
      </c>
      <c r="R141">
        <v>5042</v>
      </c>
      <c r="S141">
        <v>5045</v>
      </c>
      <c r="T141">
        <v>4347</v>
      </c>
      <c r="U141">
        <v>94832</v>
      </c>
      <c r="V141">
        <v>50</v>
      </c>
      <c r="W141">
        <v>555</v>
      </c>
      <c r="X141">
        <v>459</v>
      </c>
      <c r="Y141">
        <v>23344</v>
      </c>
      <c r="Z141">
        <v>174360</v>
      </c>
      <c r="AA141">
        <v>50</v>
      </c>
      <c r="AB141">
        <v>3445</v>
      </c>
      <c r="AC141">
        <v>3490</v>
      </c>
      <c r="AD141">
        <v>-20048</v>
      </c>
      <c r="AE141">
        <v>-155632</v>
      </c>
      <c r="AF141">
        <v>95429</v>
      </c>
      <c r="AG141">
        <v>100402</v>
      </c>
      <c r="AH141">
        <v>105423</v>
      </c>
      <c r="AI141">
        <v>16203</v>
      </c>
      <c r="AJ141" s="2">
        <v>530471</v>
      </c>
      <c r="AK141">
        <v>38</v>
      </c>
      <c r="AL141">
        <v>3</v>
      </c>
      <c r="AM141">
        <v>7</v>
      </c>
      <c r="AN141">
        <v>157</v>
      </c>
      <c r="AO141">
        <v>12143</v>
      </c>
      <c r="AP141">
        <v>745906</v>
      </c>
      <c r="AQ141" s="5">
        <f t="shared" si="8"/>
        <v>18.779</v>
      </c>
      <c r="AR141" t="s">
        <v>52</v>
      </c>
      <c r="AS141" t="s">
        <v>3536</v>
      </c>
      <c r="AT141" t="str">
        <f>IF(VLOOKUP(C141,old!$D$3:$AU$549,44,0)=0,"",VLOOKUP(C141,old!$D$3:$AU$549,44,0))</f>
        <v>image486</v>
      </c>
      <c r="AU141" s="3">
        <v>5.5588028796277857</v>
      </c>
      <c r="AV141" t="str">
        <f t="shared" si="6"/>
        <v>ООО «ПКО ВОКСИС» зарегистрировано по адресу: 620075, Свердловская обл, г Екатеринбург, ул Розы Люксембург, 19 ЭТАЖ 3. Генеральным директором является Волосников Роман Романович. Рост доходов компании за 5 лет: 1877,9%. Рост финансовых активов компании за 5 лет: 555,88%. Объем заемных средств компании на конец 2024 года: 745906 тыс. руб. ФССП присвоил Низкий уровень риска для данного ПКО.</v>
      </c>
    </row>
    <row r="142" spans="1:48">
      <c r="A142">
        <v>120</v>
      </c>
      <c r="B142" t="s">
        <v>601</v>
      </c>
      <c r="C142">
        <v>7709653027</v>
      </c>
      <c r="D142" s="10">
        <v>1057749697587</v>
      </c>
      <c r="E142" t="s">
        <v>602</v>
      </c>
      <c r="F142" s="7">
        <v>38712</v>
      </c>
      <c r="G142">
        <f t="shared" si="7"/>
        <v>19</v>
      </c>
      <c r="H142" t="s">
        <v>73</v>
      </c>
      <c r="I142" t="str">
        <f>IF(VLOOKUP(C142,гендир!$A$3:$C$3000,3,0)=0,"",VLOOKUP(C142,гендир!$A$3:$C$3000,3,0))</f>
        <v>Максимова Мария Геннадьевна, Корчагин Марк Юлианович, Червяков Виктор Николаевич, Венглинская Наталья Игоревна</v>
      </c>
      <c r="J142" t="str">
        <f>IF(VLOOKUP(C142,гендир!$A$3:$C$3000,2,0)=0,"",VLOOKUP(C142,гендир!$A$3:$C$3000,2,0))</f>
        <v>Червяков Виктор Николаевич</v>
      </c>
      <c r="K142" t="s">
        <v>605</v>
      </c>
      <c r="L142">
        <v>1000</v>
      </c>
      <c r="P142">
        <v>141</v>
      </c>
      <c r="Q142">
        <v>44161</v>
      </c>
      <c r="R142">
        <v>55150</v>
      </c>
      <c r="S142">
        <v>73560</v>
      </c>
      <c r="T142">
        <v>107910</v>
      </c>
      <c r="U142">
        <v>93286</v>
      </c>
      <c r="V142">
        <v>41089</v>
      </c>
      <c r="W142">
        <v>6870</v>
      </c>
      <c r="X142">
        <v>10791</v>
      </c>
      <c r="Y142">
        <v>15774</v>
      </c>
      <c r="Z142">
        <v>13759</v>
      </c>
      <c r="AA142">
        <v>41089</v>
      </c>
      <c r="AB142">
        <v>4175</v>
      </c>
      <c r="AC142">
        <v>11763</v>
      </c>
      <c r="AD142">
        <v>12495</v>
      </c>
      <c r="AE142">
        <v>10178</v>
      </c>
      <c r="AF142">
        <v>25884</v>
      </c>
      <c r="AG142">
        <v>6366</v>
      </c>
      <c r="AH142">
        <v>32398</v>
      </c>
      <c r="AI142">
        <v>29644</v>
      </c>
      <c r="AJ142" s="2">
        <v>51062</v>
      </c>
      <c r="AK142">
        <v>854</v>
      </c>
      <c r="AL142">
        <v>5122</v>
      </c>
      <c r="AM142">
        <v>8049</v>
      </c>
      <c r="AN142">
        <v>9564</v>
      </c>
      <c r="AO142">
        <v>20161</v>
      </c>
      <c r="AP142">
        <v>28615</v>
      </c>
      <c r="AQ142" s="5">
        <f t="shared" si="8"/>
        <v>2.1120000000000001</v>
      </c>
      <c r="AR142" t="s">
        <v>52</v>
      </c>
      <c r="AS142" t="s">
        <v>606</v>
      </c>
      <c r="AT142" t="str">
        <f>IF(VLOOKUP(C142,old!$D$3:$AU$549,44,0)=0,"",VLOOKUP(C142,old!$D$3:$AU$549,44,0))</f>
        <v>image161</v>
      </c>
      <c r="AU142" s="3">
        <v>1.9727244629887188</v>
      </c>
      <c r="AV142" t="str">
        <f t="shared" si="6"/>
        <v>ООО «ПКО «АКЦЕПТ» зарегистрировано по адресу: 140180, Московская обл, Жуковский г, Гагарина ул, дом № 85 В, помещение 1. Генеральным директором является Червяков Виктор Николаевич. Рост доходов компании за 5 лет: 211,2%. Рост финансовых активов компании за 5 лет: 197,27%. Объем заемных средств компании на конец 2024 года: 28615 тыс. руб. ФССП присвоил Низкий уровень риска для данного ПКО.</v>
      </c>
    </row>
    <row r="143" spans="1:48">
      <c r="A143">
        <v>128</v>
      </c>
      <c r="B143" t="s">
        <v>2654</v>
      </c>
      <c r="C143">
        <v>7604326142</v>
      </c>
      <c r="D143" s="10">
        <v>1177627017215</v>
      </c>
      <c r="E143" t="s">
        <v>2655</v>
      </c>
      <c r="F143" s="7">
        <v>42880</v>
      </c>
      <c r="G143">
        <f t="shared" si="7"/>
        <v>7</v>
      </c>
      <c r="H143" t="s">
        <v>73</v>
      </c>
      <c r="I143" t="str">
        <f>IF(VLOOKUP(C143,гендир!$A$3:$C$3000,3,0)=0,"",VLOOKUP(C143,гендир!$A$3:$C$3000,3,0))</f>
        <v>Сапов Денис Сергеевич, Губанов Николай Валерьевич, Шахов Алексей Викторович, Иванская Евгения Юрьевна</v>
      </c>
      <c r="J143" t="str">
        <f>IF(VLOOKUP(C143,гендир!$A$3:$C$3000,2,0)=0,"",VLOOKUP(C143,гендир!$A$3:$C$3000,2,0))</f>
        <v>Иванская Евгения Юрьевна</v>
      </c>
      <c r="K143" t="s">
        <v>2658</v>
      </c>
      <c r="L143">
        <v>13.157999999999999</v>
      </c>
      <c r="P143">
        <v>142</v>
      </c>
      <c r="Q143">
        <v>13837</v>
      </c>
      <c r="R143">
        <v>117088</v>
      </c>
      <c r="S143">
        <v>46544</v>
      </c>
      <c r="T143">
        <v>98071</v>
      </c>
      <c r="U143">
        <v>93284</v>
      </c>
      <c r="V143">
        <v>5871</v>
      </c>
      <c r="W143">
        <v>100622</v>
      </c>
      <c r="X143">
        <v>34786</v>
      </c>
      <c r="Y143">
        <v>80966</v>
      </c>
      <c r="Z143">
        <v>29602</v>
      </c>
      <c r="AA143">
        <v>5871</v>
      </c>
      <c r="AB143">
        <v>9452</v>
      </c>
      <c r="AC143">
        <v>10048</v>
      </c>
      <c r="AD143">
        <v>9490</v>
      </c>
      <c r="AE143">
        <v>28024</v>
      </c>
      <c r="AF143">
        <v>400</v>
      </c>
      <c r="AG143">
        <v>400</v>
      </c>
      <c r="AH143">
        <v>11</v>
      </c>
      <c r="AI143">
        <v>0</v>
      </c>
      <c r="AJ143" s="2">
        <v>0</v>
      </c>
      <c r="AK143">
        <v>11165</v>
      </c>
      <c r="AL143">
        <v>30518</v>
      </c>
      <c r="AM143">
        <v>77180</v>
      </c>
      <c r="AN143">
        <v>46952</v>
      </c>
      <c r="AO143">
        <v>58398</v>
      </c>
      <c r="AP143">
        <v>0</v>
      </c>
      <c r="AQ143" s="5">
        <f t="shared" si="8"/>
        <v>6.742</v>
      </c>
      <c r="AR143" t="s">
        <v>52</v>
      </c>
      <c r="AS143" t="s">
        <v>2659</v>
      </c>
      <c r="AT143" t="str">
        <f>IF(VLOOKUP(C143,old!$D$3:$AU$549,44,0)=0,"",VLOOKUP(C143,old!$D$3:$AU$549,44,0))</f>
        <v>image366</v>
      </c>
      <c r="AU143" s="3">
        <v>0</v>
      </c>
      <c r="AV143" t="str">
        <f t="shared" si="6"/>
        <v>ООО ПКО «Конструктив» зарегистрировано по адресу: 150030, Ярославская область, г.о. Город Ярославль, г Ярославль, пр-кт Московский, дом 119, корпус 2, помещение 5. Генеральным директором является Иванская Евгения Юрьевна. Рост доходов компании за 5 лет: 674,2%. ФССП присвоил Низкий уровень риска для данного ПКО.</v>
      </c>
    </row>
    <row r="144" spans="1:48">
      <c r="A144">
        <v>153</v>
      </c>
      <c r="B144" t="s">
        <v>1347</v>
      </c>
      <c r="C144">
        <v>7727806036</v>
      </c>
      <c r="D144" s="10">
        <v>1137746463690</v>
      </c>
      <c r="E144" t="s">
        <v>1348</v>
      </c>
      <c r="F144" s="7">
        <v>41425</v>
      </c>
      <c r="G144">
        <f t="shared" si="7"/>
        <v>11</v>
      </c>
      <c r="H144" t="s">
        <v>73</v>
      </c>
      <c r="I144" t="str">
        <f>IF(VLOOKUP(C144,гендир!$A$3:$C$3000,3,0)=0,"",VLOOKUP(C144,гендир!$A$3:$C$3000,3,0))</f>
        <v>Зайцев Алексей Владимирович</v>
      </c>
      <c r="J144" t="str">
        <f>IF(VLOOKUP(C144,гендир!$A$3:$C$3000,2,0)=0,"",VLOOKUP(C144,гендир!$A$3:$C$3000,2,0))</f>
        <v>Зайцев Алексей Владимирович</v>
      </c>
      <c r="K144" t="s">
        <v>1351</v>
      </c>
      <c r="L144">
        <v>10</v>
      </c>
      <c r="P144">
        <v>143</v>
      </c>
      <c r="Q144">
        <v>79551</v>
      </c>
      <c r="R144">
        <v>119913</v>
      </c>
      <c r="S144">
        <v>82779</v>
      </c>
      <c r="T144">
        <v>72160</v>
      </c>
      <c r="U144">
        <v>92688</v>
      </c>
      <c r="V144">
        <v>38789</v>
      </c>
      <c r="W144">
        <v>58826</v>
      </c>
      <c r="X144">
        <v>51553</v>
      </c>
      <c r="Y144">
        <v>54842</v>
      </c>
      <c r="Z144">
        <v>90595</v>
      </c>
      <c r="AA144">
        <v>38789</v>
      </c>
      <c r="AB144">
        <v>59477</v>
      </c>
      <c r="AC144">
        <v>30674</v>
      </c>
      <c r="AD144">
        <v>16226</v>
      </c>
      <c r="AE144">
        <v>628</v>
      </c>
      <c r="AF144">
        <v>131</v>
      </c>
      <c r="AG144">
        <v>27</v>
      </c>
      <c r="AH144">
        <v>20</v>
      </c>
      <c r="AI144">
        <v>12</v>
      </c>
      <c r="AJ144" s="2">
        <v>100</v>
      </c>
      <c r="AK144">
        <v>45757</v>
      </c>
      <c r="AL144">
        <v>100970</v>
      </c>
      <c r="AM144">
        <v>133252</v>
      </c>
      <c r="AN144">
        <v>151932</v>
      </c>
      <c r="AO144">
        <v>140921</v>
      </c>
      <c r="AP144">
        <v>0</v>
      </c>
      <c r="AQ144" s="5">
        <f t="shared" si="8"/>
        <v>1.165</v>
      </c>
      <c r="AR144" t="s">
        <v>52</v>
      </c>
      <c r="AS144" t="s">
        <v>1352</v>
      </c>
      <c r="AT144" t="str">
        <f>IF(VLOOKUP(C144,old!$D$3:$AU$549,44,0)=0,"",VLOOKUP(C144,old!$D$3:$AU$549,44,0))</f>
        <v>image103</v>
      </c>
      <c r="AU144" s="3">
        <v>0.76335877862595425</v>
      </c>
      <c r="AV144" t="str">
        <f t="shared" si="6"/>
        <v>ООО ПКО «А.Сторм» зарегистрировано по адресу: 121596, Город Москва, вн.тер. г. Муниципальный Округ Можайский, ул Горбунова, дом 2, строение 3, этаж 8 ПОМ II КОМ 4. Генеральным директором является Зайцев Алексей Владимирович. Рост доходов компании за 5 лет: 116,5%. Рост финансовых активов компании за 5 лет: 76,34%. ФССП присвоил Низкий уровень риска для данного ПКО.</v>
      </c>
    </row>
    <row r="145" spans="1:48">
      <c r="A145">
        <v>195</v>
      </c>
      <c r="B145" t="s">
        <v>3160</v>
      </c>
      <c r="C145">
        <v>9706025860</v>
      </c>
      <c r="D145" s="10">
        <v>1227700543256</v>
      </c>
      <c r="E145" t="s">
        <v>3161</v>
      </c>
      <c r="F145" s="7">
        <v>44806</v>
      </c>
      <c r="G145">
        <f t="shared" si="7"/>
        <v>2</v>
      </c>
      <c r="H145" t="s">
        <v>44</v>
      </c>
      <c r="I145" t="str">
        <f>IF(VLOOKUP(C145,гендир!$A$3:$C$3000,3,0)=0,"",VLOOKUP(C145,гендир!$A$3:$C$3000,3,0))</f>
        <v>Моисеев Антон Викторович</v>
      </c>
      <c r="J145" t="str">
        <f>IF(VLOOKUP(C145,гендир!$A$3:$C$3000,2,0)=0,"",VLOOKUP(C145,гендир!$A$3:$C$3000,2,0))</f>
        <v>Бурова Вероника Александровна</v>
      </c>
      <c r="K145" t="s">
        <v>3163</v>
      </c>
      <c r="L145">
        <v>10</v>
      </c>
      <c r="P145">
        <v>144</v>
      </c>
      <c r="Q145">
        <v>0</v>
      </c>
      <c r="R145">
        <v>0</v>
      </c>
      <c r="S145">
        <v>166</v>
      </c>
      <c r="T145">
        <v>40931</v>
      </c>
      <c r="U145">
        <v>92352</v>
      </c>
      <c r="V145">
        <v>0</v>
      </c>
      <c r="W145">
        <v>0</v>
      </c>
      <c r="X145">
        <v>1305</v>
      </c>
      <c r="Y145">
        <v>39755</v>
      </c>
      <c r="Z145">
        <v>46938</v>
      </c>
      <c r="AA145">
        <v>0</v>
      </c>
      <c r="AB145">
        <v>0</v>
      </c>
      <c r="AC145">
        <v>-1141</v>
      </c>
      <c r="AD145">
        <v>-139</v>
      </c>
      <c r="AE145">
        <v>43293</v>
      </c>
      <c r="AF145">
        <v>0</v>
      </c>
      <c r="AG145">
        <v>0</v>
      </c>
      <c r="AH145">
        <v>268</v>
      </c>
      <c r="AI145">
        <v>3046</v>
      </c>
      <c r="AJ145" s="2">
        <v>5599</v>
      </c>
      <c r="AK145">
        <v>0</v>
      </c>
      <c r="AL145">
        <v>0</v>
      </c>
      <c r="AM145">
        <v>10638</v>
      </c>
      <c r="AN145">
        <v>11877</v>
      </c>
      <c r="AO145">
        <v>53362</v>
      </c>
      <c r="AP145">
        <v>0</v>
      </c>
      <c r="AQ145" s="5">
        <f t="shared" si="8"/>
        <v>556.33699999999999</v>
      </c>
      <c r="AR145" t="s">
        <v>52</v>
      </c>
      <c r="AS145" t="s">
        <v>3164</v>
      </c>
      <c r="AT145" t="str">
        <f>IF(VLOOKUP(C145,old!$D$3:$AU$549,44,0)=0,"",VLOOKUP(C145,old!$D$3:$AU$549,44,0))</f>
        <v>image269</v>
      </c>
      <c r="AU145" s="3">
        <v>20.89179104477612</v>
      </c>
      <c r="AV145" t="str">
        <f t="shared" si="6"/>
        <v>ООО ПКО «Саммит» зарегистрировано по адресу: 119180, Москва г, пер Старомонетный, 14, 2, 5-6. Генеральным директором является Бурова Вероника Александровна. Рост доходов компании за 5 лет: 55633,7%. Рост финансовых активов компании за 5 лет: 2089,18%. ФССП присвоил Низкий уровень риска для данного ПКО.</v>
      </c>
    </row>
    <row r="146" spans="1:48">
      <c r="A146">
        <v>43</v>
      </c>
      <c r="B146" t="s">
        <v>1396</v>
      </c>
      <c r="C146">
        <v>7718931947</v>
      </c>
      <c r="D146" s="10">
        <v>1137746393432</v>
      </c>
      <c r="E146" t="s">
        <v>1397</v>
      </c>
      <c r="F146" s="7">
        <v>41394</v>
      </c>
      <c r="G146">
        <f t="shared" si="7"/>
        <v>11</v>
      </c>
      <c r="H146" t="s">
        <v>73</v>
      </c>
      <c r="I146" t="str">
        <f>IF(VLOOKUP(C146,гендир!$A$3:$C$3000,3,0)=0,"",VLOOKUP(C146,гендир!$A$3:$C$3000,3,0))</f>
        <v>Бабарин Юрий Викторович, Общество С Ограниченной Ответственностью, "АБС ХОЛДИНГ"</v>
      </c>
      <c r="J146" t="str">
        <f>IF(VLOOKUP(C146,гендир!$A$3:$C$3000,2,0)=0,"",VLOOKUP(C146,гендир!$A$3:$C$3000,2,0))</f>
        <v>Петрушин Сергей Васильевич</v>
      </c>
      <c r="K146" t="s">
        <v>1400</v>
      </c>
      <c r="L146">
        <v>15080</v>
      </c>
      <c r="P146">
        <v>145</v>
      </c>
      <c r="Q146">
        <v>924503</v>
      </c>
      <c r="R146">
        <v>732211</v>
      </c>
      <c r="S146">
        <v>876784</v>
      </c>
      <c r="T146">
        <v>369435</v>
      </c>
      <c r="U146">
        <v>92000</v>
      </c>
      <c r="V146">
        <v>775951</v>
      </c>
      <c r="W146">
        <v>691688</v>
      </c>
      <c r="X146">
        <v>1001572</v>
      </c>
      <c r="Y146">
        <v>369073</v>
      </c>
      <c r="Z146">
        <v>189</v>
      </c>
      <c r="AA146">
        <v>775951</v>
      </c>
      <c r="AB146">
        <v>7564</v>
      </c>
      <c r="AC146">
        <v>-137799</v>
      </c>
      <c r="AD146">
        <v>-41249</v>
      </c>
      <c r="AE146">
        <v>-32866</v>
      </c>
      <c r="AF146">
        <v>691047</v>
      </c>
      <c r="AG146">
        <v>568483</v>
      </c>
      <c r="AH146">
        <v>362807</v>
      </c>
      <c r="AI146">
        <v>68930</v>
      </c>
      <c r="AJ146" s="2">
        <v>37300</v>
      </c>
      <c r="AK146">
        <v>320887</v>
      </c>
      <c r="AL146">
        <v>152827</v>
      </c>
      <c r="AM146">
        <v>762</v>
      </c>
      <c r="AN146">
        <v>290848</v>
      </c>
      <c r="AO146">
        <v>292815</v>
      </c>
      <c r="AP146">
        <v>49052</v>
      </c>
      <c r="AQ146" s="5">
        <f t="shared" si="8"/>
        <v>0.1</v>
      </c>
      <c r="AR146" t="s">
        <v>52</v>
      </c>
      <c r="AS146" t="s">
        <v>1401</v>
      </c>
      <c r="AT146" t="str">
        <f>IF(VLOOKUP(C146,old!$D$3:$AU$549,44,0)=0,"",VLOOKUP(C146,old!$D$3:$AU$549,44,0))</f>
        <v>image286</v>
      </c>
      <c r="AU146" s="3">
        <v>5.3976068197966277E-2</v>
      </c>
      <c r="AV146" t="str">
        <f t="shared" si="6"/>
        <v>ООО «Правовой центр «Паритет» зарегистрировано по адресу: 117638, Москва г, ул Одесская, 2, 1/2. Генеральным директором является Петрушин Сергей Васильевич. Рост доходов компании за 5 лет: 10%. Рост финансовых активов компании за 5 лет: 5,4%. Объем заемных средств компании на конец 2024 года: 49052 тыс. руб. ФССП присвоил Низкий уровень риска для данного ПКО.</v>
      </c>
    </row>
    <row r="147" spans="1:48">
      <c r="A147">
        <v>154</v>
      </c>
      <c r="B147" t="s">
        <v>2930</v>
      </c>
      <c r="C147">
        <v>7734449219</v>
      </c>
      <c r="D147" s="10">
        <v>1217700626483</v>
      </c>
      <c r="E147" t="s">
        <v>2931</v>
      </c>
      <c r="F147" s="7">
        <v>44551</v>
      </c>
      <c r="G147">
        <f t="shared" si="7"/>
        <v>3</v>
      </c>
      <c r="H147" t="s">
        <v>73</v>
      </c>
      <c r="I147" t="str">
        <f>IF(VLOOKUP(C147,гендир!$A$3:$C$3000,3,0)=0,"",VLOOKUP(C147,гендир!$A$3:$C$3000,3,0))</f>
        <v>Сергеева Диана Александровна, Болдуев Алексей Владимирович</v>
      </c>
      <c r="J147" t="str">
        <f>IF(VLOOKUP(C147,гендир!$A$3:$C$3000,2,0)=0,"",VLOOKUP(C147,гендир!$A$3:$C$3000,2,0))</f>
        <v>Сергеев Сергей Александрович</v>
      </c>
      <c r="K147" t="s">
        <v>2934</v>
      </c>
      <c r="L147">
        <v>10</v>
      </c>
      <c r="P147">
        <v>146</v>
      </c>
      <c r="Q147">
        <v>0</v>
      </c>
      <c r="R147">
        <v>0</v>
      </c>
      <c r="S147">
        <v>32545</v>
      </c>
      <c r="T147">
        <v>66851</v>
      </c>
      <c r="U147">
        <v>90456</v>
      </c>
      <c r="V147">
        <v>0</v>
      </c>
      <c r="W147">
        <v>0</v>
      </c>
      <c r="X147">
        <v>17369</v>
      </c>
      <c r="Y147">
        <v>53543</v>
      </c>
      <c r="Z147">
        <v>78038</v>
      </c>
      <c r="AA147">
        <v>0</v>
      </c>
      <c r="AB147">
        <v>0</v>
      </c>
      <c r="AC147">
        <v>14287</v>
      </c>
      <c r="AD147">
        <v>11280</v>
      </c>
      <c r="AE147">
        <v>9728</v>
      </c>
      <c r="AF147">
        <v>0</v>
      </c>
      <c r="AG147">
        <v>0</v>
      </c>
      <c r="AH147">
        <v>0</v>
      </c>
      <c r="AI147">
        <v>0</v>
      </c>
      <c r="AJ147" s="2">
        <v>0</v>
      </c>
      <c r="AK147">
        <v>0</v>
      </c>
      <c r="AL147">
        <v>0</v>
      </c>
      <c r="AM147">
        <v>236895</v>
      </c>
      <c r="AN147">
        <v>241832</v>
      </c>
      <c r="AO147">
        <v>233179</v>
      </c>
      <c r="AP147">
        <v>197777</v>
      </c>
      <c r="AQ147" s="5">
        <f t="shared" si="8"/>
        <v>2.7789999999999999</v>
      </c>
      <c r="AR147" t="s">
        <v>52</v>
      </c>
      <c r="AS147" t="s">
        <v>2935</v>
      </c>
      <c r="AT147" t="str">
        <f>IF(VLOOKUP(C147,old!$D$3:$AU$549,44,0)=0,"",VLOOKUP(C147,old!$D$3:$AU$549,44,0))</f>
        <v>image402</v>
      </c>
      <c r="AU147" s="3" t="s">
        <v>74</v>
      </c>
      <c r="AV147" t="str">
        <f t="shared" si="6"/>
        <v>ООО «ПКО «Маршал» зарегистрировано по адресу: 127055, Город Москва, вн.тер. г. Муниципальный Округ Марьина Роща, ул Образцова, дом 14, помещение 1Д/1. Генеральным директором является Сергеев Сергей Александрович. Рост доходов компании за 5 лет: 277,9%. Объем заемных средств компании на конец 2024 года: 197777 тыс. руб. ФССП присвоил Низкий уровень риска для данного ПКО.</v>
      </c>
    </row>
    <row r="148" spans="1:48">
      <c r="A148">
        <v>162</v>
      </c>
      <c r="B148" t="s">
        <v>1177</v>
      </c>
      <c r="C148">
        <v>5260402511</v>
      </c>
      <c r="D148" s="10">
        <v>1145260018144</v>
      </c>
      <c r="E148" t="s">
        <v>1178</v>
      </c>
      <c r="F148" s="7">
        <v>41984</v>
      </c>
      <c r="G148">
        <f t="shared" si="7"/>
        <v>10</v>
      </c>
      <c r="H148" t="s">
        <v>73</v>
      </c>
      <c r="I148" t="str">
        <f>IF(VLOOKUP(C148,гендир!$A$3:$C$3000,3,0)=0,"",VLOOKUP(C148,гендир!$A$3:$C$3000,3,0))</f>
        <v>Омяльев Андрей Анатольевич</v>
      </c>
      <c r="J148" t="str">
        <f>IF(VLOOKUP(C148,гендир!$A$3:$C$3000,2,0)=0,"",VLOOKUP(C148,гендир!$A$3:$C$3000,2,0))</f>
        <v>Омяльев Андрей Анатольевич</v>
      </c>
      <c r="K148" t="s">
        <v>1181</v>
      </c>
      <c r="L148">
        <v>10</v>
      </c>
      <c r="P148">
        <v>147</v>
      </c>
      <c r="Q148">
        <v>25404</v>
      </c>
      <c r="R148">
        <v>61786</v>
      </c>
      <c r="S148">
        <v>52279</v>
      </c>
      <c r="T148">
        <v>61121</v>
      </c>
      <c r="U148">
        <v>90181</v>
      </c>
      <c r="V148">
        <v>24313</v>
      </c>
      <c r="W148">
        <v>60516</v>
      </c>
      <c r="X148">
        <v>44449</v>
      </c>
      <c r="Y148">
        <v>49131</v>
      </c>
      <c r="Z148">
        <v>77291</v>
      </c>
      <c r="AA148">
        <v>24313</v>
      </c>
      <c r="AB148">
        <v>1270</v>
      </c>
      <c r="AC148">
        <v>7830</v>
      </c>
      <c r="AD148">
        <v>8004</v>
      </c>
      <c r="AE148">
        <v>8527</v>
      </c>
      <c r="AF148">
        <v>0</v>
      </c>
      <c r="AG148">
        <v>0</v>
      </c>
      <c r="AH148">
        <v>0</v>
      </c>
      <c r="AI148">
        <v>0</v>
      </c>
      <c r="AJ148" s="2">
        <v>0</v>
      </c>
      <c r="AK148">
        <v>147981</v>
      </c>
      <c r="AL148">
        <v>220563</v>
      </c>
      <c r="AM148">
        <v>323874</v>
      </c>
      <c r="AN148">
        <v>587373</v>
      </c>
      <c r="AO148">
        <v>562892</v>
      </c>
      <c r="AP148">
        <v>46299</v>
      </c>
      <c r="AQ148" s="5">
        <f t="shared" si="8"/>
        <v>3.55</v>
      </c>
      <c r="AR148" t="s">
        <v>52</v>
      </c>
      <c r="AS148" t="s">
        <v>1182</v>
      </c>
      <c r="AT148" t="str">
        <f>IF(VLOOKUP(C148,old!$D$3:$AU$549,44,0)=0,"",VLOOKUP(C148,old!$D$3:$AU$549,44,0))</f>
        <v>image174</v>
      </c>
      <c r="AU148" s="3" t="s">
        <v>74</v>
      </c>
      <c r="AV148" t="str">
        <f t="shared" si="6"/>
        <v>ООО ПКО «ФинЭффект» зарегистрировано по адресу: 603000, Нижегородская обл, Нижний Новгород г, Холодный пер, дом № 7, оф.3. Генеральным директором является Омяльев Андрей Анатольевич. Рост доходов компании за 5 лет: 355%. Объем заемных средств компании на конец 2024 года: 46299 тыс. руб. ФССП присвоил Низкий уровень риска для данного ПКО.</v>
      </c>
    </row>
    <row r="149" spans="1:48">
      <c r="A149">
        <v>55</v>
      </c>
      <c r="B149" t="s">
        <v>337</v>
      </c>
      <c r="C149">
        <v>7820326919</v>
      </c>
      <c r="D149" s="10">
        <v>1117847513365</v>
      </c>
      <c r="E149" t="s">
        <v>338</v>
      </c>
      <c r="F149" s="7">
        <v>40869</v>
      </c>
      <c r="G149">
        <f t="shared" si="7"/>
        <v>13</v>
      </c>
      <c r="H149" t="s">
        <v>73</v>
      </c>
      <c r="I149" t="str">
        <f>IF(VLOOKUP(C149,гендир!$A$3:$C$3000,3,0)=0,"",VLOOKUP(C149,гендир!$A$3:$C$3000,3,0))</f>
        <v>Чеботарева Елена Валерьевна, Денисова Анастасия Владимировна, Денисов Максим Владимирович</v>
      </c>
      <c r="J149" t="str">
        <f>IF(VLOOKUP(C149,гендир!$A$3:$C$3000,2,0)=0,"",VLOOKUP(C149,гендир!$A$3:$C$3000,2,0))</f>
        <v>Чеботарев Алексей Викторович</v>
      </c>
      <c r="K149" t="s">
        <v>341</v>
      </c>
      <c r="L149">
        <v>10026.719999999999</v>
      </c>
      <c r="P149">
        <v>148</v>
      </c>
      <c r="Q149">
        <v>40975</v>
      </c>
      <c r="R149">
        <v>40325</v>
      </c>
      <c r="S149">
        <v>49878</v>
      </c>
      <c r="T149">
        <v>69741</v>
      </c>
      <c r="U149">
        <v>88788</v>
      </c>
      <c r="V149">
        <v>24042</v>
      </c>
      <c r="W149">
        <v>29696</v>
      </c>
      <c r="X149">
        <v>34579</v>
      </c>
      <c r="Y149">
        <v>32811</v>
      </c>
      <c r="Z149">
        <v>33715</v>
      </c>
      <c r="AA149">
        <v>24042</v>
      </c>
      <c r="AB149">
        <v>8923</v>
      </c>
      <c r="AC149">
        <v>13666</v>
      </c>
      <c r="AD149">
        <v>33200</v>
      </c>
      <c r="AE149">
        <v>51241</v>
      </c>
      <c r="AF149">
        <v>0</v>
      </c>
      <c r="AG149">
        <v>0</v>
      </c>
      <c r="AH149">
        <v>0</v>
      </c>
      <c r="AI149">
        <v>0</v>
      </c>
      <c r="AJ149" s="2">
        <v>0</v>
      </c>
      <c r="AK149">
        <v>37666</v>
      </c>
      <c r="AL149">
        <v>48836</v>
      </c>
      <c r="AM149">
        <v>61643</v>
      </c>
      <c r="AN149">
        <v>53205</v>
      </c>
      <c r="AO149">
        <v>48892</v>
      </c>
      <c r="AP149">
        <v>0</v>
      </c>
      <c r="AQ149" s="5">
        <f t="shared" si="8"/>
        <v>2.1669999999999998</v>
      </c>
      <c r="AR149">
        <v>0</v>
      </c>
      <c r="AS149" t="s">
        <v>342</v>
      </c>
      <c r="AT149" t="str">
        <f>IF(VLOOKUP(C149,old!$D$3:$AU$549,44,0)=0,"",VLOOKUP(C149,old!$D$3:$AU$549,44,0))</f>
        <v>image303</v>
      </c>
      <c r="AU149" s="3" t="s">
        <v>74</v>
      </c>
      <c r="AV149" t="str">
        <f t="shared" si="6"/>
        <v>ООО «ЭйБиСи Финанс» зарегистрировано по адресу: 195279, Санкт-Петербург г, Революции ш, дом 69, литер А, ПОМ 46Н,48Н,50Н,54Н,55Н ОФ231. Генеральным директором является Чеботарев Алексей Викторович. Рост доходов компании за 5 лет: 216,7%.</v>
      </c>
    </row>
    <row r="150" spans="1:48">
      <c r="A150">
        <v>201</v>
      </c>
      <c r="B150" t="s">
        <v>1150</v>
      </c>
      <c r="C150">
        <v>3666100821</v>
      </c>
      <c r="D150" s="10">
        <v>1023601544108</v>
      </c>
      <c r="E150" t="s">
        <v>1151</v>
      </c>
      <c r="F150" s="7">
        <v>37545</v>
      </c>
      <c r="G150">
        <f t="shared" si="7"/>
        <v>22</v>
      </c>
      <c r="H150" t="s">
        <v>73</v>
      </c>
      <c r="I150" t="str">
        <f>IF(VLOOKUP(C150,гендир!$A$3:$C$3000,3,0)=0,"",VLOOKUP(C150,гендир!$A$3:$C$3000,3,0))</f>
        <v>Полухин Олег Владимирович</v>
      </c>
      <c r="J150" t="str">
        <f>IF(VLOOKUP(C150,гендир!$A$3:$C$3000,2,0)=0,"",VLOOKUP(C150,гендир!$A$3:$C$3000,2,0))</f>
        <v>Федосеев Виктор Васильевич</v>
      </c>
      <c r="K150" t="s">
        <v>1154</v>
      </c>
      <c r="L150">
        <v>10010</v>
      </c>
      <c r="P150">
        <v>149</v>
      </c>
      <c r="Q150">
        <v>18731</v>
      </c>
      <c r="R150">
        <v>25571</v>
      </c>
      <c r="S150">
        <v>11790</v>
      </c>
      <c r="T150">
        <v>38021</v>
      </c>
      <c r="U150">
        <v>84852</v>
      </c>
      <c r="V150">
        <v>17607</v>
      </c>
      <c r="W150">
        <v>24039</v>
      </c>
      <c r="X150">
        <v>9833</v>
      </c>
      <c r="Y150">
        <v>33728</v>
      </c>
      <c r="Z150">
        <v>16263</v>
      </c>
      <c r="AA150">
        <v>17607</v>
      </c>
      <c r="AB150">
        <v>0</v>
      </c>
      <c r="AC150">
        <v>0</v>
      </c>
      <c r="AD150">
        <v>0</v>
      </c>
      <c r="AE150">
        <v>59346</v>
      </c>
      <c r="AF150">
        <v>24106</v>
      </c>
      <c r="AG150">
        <v>3327</v>
      </c>
      <c r="AH150">
        <v>0</v>
      </c>
      <c r="AI150">
        <v>0</v>
      </c>
      <c r="AJ150" s="2">
        <v>0</v>
      </c>
      <c r="AK150">
        <v>0</v>
      </c>
      <c r="AL150">
        <v>21300</v>
      </c>
      <c r="AM150">
        <v>45472</v>
      </c>
      <c r="AN150">
        <v>35119</v>
      </c>
      <c r="AO150">
        <v>46853</v>
      </c>
      <c r="AP150">
        <v>0</v>
      </c>
      <c r="AQ150" s="5">
        <f t="shared" si="8"/>
        <v>4.53</v>
      </c>
      <c r="AR150" t="s">
        <v>1155</v>
      </c>
      <c r="AS150" t="s">
        <v>1156</v>
      </c>
      <c r="AT150" t="str">
        <f>IF(VLOOKUP(C150,old!$D$3:$AU$549,44,0)=0,"",VLOOKUP(C150,old!$D$3:$AU$549,44,0))</f>
        <v>image244</v>
      </c>
      <c r="AU150" s="3">
        <v>0</v>
      </c>
      <c r="AV150" t="str">
        <f t="shared" si="6"/>
        <v>ООО ЮЦ «Б.Н.П.» (ПКО) зарегистрировано по адресу: 643,394036,36,,Воронеж г,,Революции пр-кт,1,В,406. Генеральным директором является Федосеев Виктор Васильевич. Рост доходов компании за 5 лет: 453%. ФССП присвоил Средний уровень риска для данного ПКО.</v>
      </c>
    </row>
    <row r="151" spans="1:48">
      <c r="A151">
        <v>93</v>
      </c>
      <c r="B151" t="s">
        <v>417</v>
      </c>
      <c r="C151">
        <v>7723706312</v>
      </c>
      <c r="D151" s="10">
        <v>1097746070267</v>
      </c>
      <c r="E151" t="s">
        <v>418</v>
      </c>
      <c r="F151" s="7">
        <v>39857</v>
      </c>
      <c r="G151">
        <f t="shared" si="7"/>
        <v>16</v>
      </c>
      <c r="H151" t="s">
        <v>73</v>
      </c>
      <c r="I151" t="str">
        <f>IF(VLOOKUP(C151,гендир!$A$3:$C$3000,3,0)=0,"",VLOOKUP(C151,гендир!$A$3:$C$3000,3,0))</f>
        <v>Муслимов Пётр Владимирович, Попокин Владислав Юрьевич</v>
      </c>
      <c r="J151" t="str">
        <f>IF(VLOOKUP(C151,гендир!$A$3:$C$3000,2,0)=0,"",VLOOKUP(C151,гендир!$A$3:$C$3000,2,0))</f>
        <v>Воронин Дмитрий Игоревич</v>
      </c>
      <c r="K151" t="s">
        <v>421</v>
      </c>
      <c r="L151">
        <v>10</v>
      </c>
      <c r="P151">
        <v>150</v>
      </c>
      <c r="Q151">
        <v>46981</v>
      </c>
      <c r="R151">
        <v>152786</v>
      </c>
      <c r="S151">
        <v>227420</v>
      </c>
      <c r="T151">
        <v>164935</v>
      </c>
      <c r="U151">
        <v>83877</v>
      </c>
      <c r="V151">
        <v>45361</v>
      </c>
      <c r="W151">
        <v>119497</v>
      </c>
      <c r="X151">
        <v>220337</v>
      </c>
      <c r="Y151">
        <v>162316</v>
      </c>
      <c r="Z151">
        <v>81972</v>
      </c>
      <c r="AA151">
        <v>45361</v>
      </c>
      <c r="AB151">
        <v>31892</v>
      </c>
      <c r="AC151">
        <v>4898</v>
      </c>
      <c r="AD151">
        <v>1010</v>
      </c>
      <c r="AE151">
        <v>942</v>
      </c>
      <c r="AF151">
        <v>0</v>
      </c>
      <c r="AG151">
        <v>0</v>
      </c>
      <c r="AH151">
        <v>0</v>
      </c>
      <c r="AI151">
        <v>0</v>
      </c>
      <c r="AJ151" s="2">
        <v>0</v>
      </c>
      <c r="AK151">
        <v>32860</v>
      </c>
      <c r="AL151">
        <v>59919</v>
      </c>
      <c r="AM151">
        <v>69441</v>
      </c>
      <c r="AN151">
        <v>71790</v>
      </c>
      <c r="AO151">
        <v>67653</v>
      </c>
      <c r="AP151">
        <v>0</v>
      </c>
      <c r="AQ151" s="5">
        <f t="shared" si="8"/>
        <v>1.7849999999999999</v>
      </c>
      <c r="AR151" t="s">
        <v>52</v>
      </c>
      <c r="AS151" t="s">
        <v>422</v>
      </c>
      <c r="AT151" t="str">
        <f>IF(VLOOKUP(C151,old!$D$3:$AU$549,44,0)=0,"",VLOOKUP(C151,old!$D$3:$AU$549,44,0))</f>
        <v>image1001</v>
      </c>
      <c r="AU151" s="3" t="s">
        <v>74</v>
      </c>
      <c r="AV151" t="str">
        <f t="shared" si="6"/>
        <v>ООО ПКО «Стратегия» зарегистрировано по адресу: 111033, Москва г, Золоторожский Вал ул, дом № 11, строение 21, этаж 4, помещение V, комната 409. Генеральным директором является Воронин Дмитрий Игоревич. Рост доходов компании за 5 лет: 178,5%. ФССП присвоил Низкий уровень риска для данного ПКО.</v>
      </c>
    </row>
    <row r="152" spans="1:48">
      <c r="A152">
        <v>426</v>
      </c>
      <c r="B152" t="s">
        <v>3107</v>
      </c>
      <c r="C152">
        <v>5405074715</v>
      </c>
      <c r="D152" s="10">
        <v>1225400025410</v>
      </c>
      <c r="E152" t="s">
        <v>3108</v>
      </c>
      <c r="F152" s="7">
        <v>44742</v>
      </c>
      <c r="G152">
        <f t="shared" si="7"/>
        <v>2</v>
      </c>
      <c r="H152" t="s">
        <v>73</v>
      </c>
      <c r="I152" t="str">
        <f>IF(VLOOKUP(C152,гендир!$A$3:$C$3000,3,0)=0,"",VLOOKUP(C152,гендир!$A$3:$C$3000,3,0))</f>
        <v>Попов Сергей Анатольевич</v>
      </c>
      <c r="J152" t="str">
        <f>IF(VLOOKUP(C152,гендир!$A$3:$C$3000,2,0)=0,"",VLOOKUP(C152,гендир!$A$3:$C$3000,2,0))</f>
        <v>Попов Сергей Анатольевич</v>
      </c>
      <c r="K152" t="s">
        <v>3111</v>
      </c>
      <c r="L152">
        <v>10</v>
      </c>
      <c r="P152">
        <v>151</v>
      </c>
      <c r="Q152">
        <v>0</v>
      </c>
      <c r="R152">
        <v>0</v>
      </c>
      <c r="S152">
        <v>639</v>
      </c>
      <c r="T152">
        <v>10233</v>
      </c>
      <c r="U152">
        <v>81789</v>
      </c>
      <c r="V152">
        <v>0</v>
      </c>
      <c r="W152">
        <v>0</v>
      </c>
      <c r="X152">
        <v>507</v>
      </c>
      <c r="Y152">
        <v>6282</v>
      </c>
      <c r="Z152">
        <v>84936</v>
      </c>
      <c r="AA152">
        <v>0</v>
      </c>
      <c r="AB152">
        <v>0</v>
      </c>
      <c r="AC152">
        <v>98</v>
      </c>
      <c r="AD152">
        <v>3860</v>
      </c>
      <c r="AE152">
        <v>-4938</v>
      </c>
      <c r="AF152">
        <v>0</v>
      </c>
      <c r="AG152">
        <v>0</v>
      </c>
      <c r="AH152">
        <v>0</v>
      </c>
      <c r="AI152">
        <v>0</v>
      </c>
      <c r="AJ152" s="2">
        <v>0</v>
      </c>
      <c r="AK152">
        <v>0</v>
      </c>
      <c r="AL152">
        <v>0</v>
      </c>
      <c r="AM152">
        <v>11093</v>
      </c>
      <c r="AN152">
        <v>23161</v>
      </c>
      <c r="AO152">
        <v>11387</v>
      </c>
      <c r="AP152">
        <v>0</v>
      </c>
      <c r="AQ152" s="5">
        <f t="shared" si="8"/>
        <v>127.995</v>
      </c>
      <c r="AR152" t="s">
        <v>52</v>
      </c>
      <c r="AS152" t="s">
        <v>3112</v>
      </c>
      <c r="AT152" t="str">
        <f>IF(VLOOKUP(C152,old!$D$3:$AU$549,44,0)=0,"",VLOOKUP(C152,old!$D$3:$AU$549,44,0))</f>
        <v>image1001</v>
      </c>
      <c r="AU152" s="3" t="s">
        <v>74</v>
      </c>
      <c r="AV152" t="str">
        <f t="shared" si="6"/>
        <v>ООО «ПКО «ЭквИта-Капитал» зарегистрировано по адресу: 119530, Город Москва, вн.тер.г. муниципальный округ Очаково-Матвеевское, ш. Очаковское, д. 34, помещ. 24/6. Генеральным директором является Попов Сергей Анатольевич. Рост доходов компании за 5 лет: 12799,5%. ФССП присвоил Низкий уровень риска для данного ПКО.</v>
      </c>
    </row>
    <row r="153" spans="1:48">
      <c r="A153">
        <v>514</v>
      </c>
      <c r="B153" t="s">
        <v>3221</v>
      </c>
      <c r="C153">
        <v>2100005567</v>
      </c>
      <c r="D153" s="10">
        <v>1232100002078</v>
      </c>
      <c r="E153" t="s">
        <v>3222</v>
      </c>
      <c r="F153" s="7">
        <v>45007</v>
      </c>
      <c r="G153">
        <f t="shared" si="7"/>
        <v>2</v>
      </c>
      <c r="H153" t="s">
        <v>73</v>
      </c>
      <c r="I153" t="str">
        <f>IF(VLOOKUP(C153,гендир!$A$3:$C$3000,3,0)=0,"",VLOOKUP(C153,гендир!$A$3:$C$3000,3,0))</f>
        <v>Глухов Иван Юрьевич, Ермолаев Андрей Аликович</v>
      </c>
      <c r="J153" t="str">
        <f>IF(VLOOKUP(C153,гендир!$A$3:$C$3000,2,0)=0,"",VLOOKUP(C153,гендир!$A$3:$C$3000,2,0))</f>
        <v>Ермолаев Андрей Аликович</v>
      </c>
      <c r="K153" t="s">
        <v>3225</v>
      </c>
      <c r="L153">
        <v>20</v>
      </c>
      <c r="P153">
        <v>152</v>
      </c>
      <c r="Q153">
        <v>0</v>
      </c>
      <c r="R153">
        <v>0</v>
      </c>
      <c r="S153">
        <v>0</v>
      </c>
      <c r="T153">
        <v>31068</v>
      </c>
      <c r="U153">
        <v>81782</v>
      </c>
      <c r="V153">
        <v>0</v>
      </c>
      <c r="W153">
        <v>0</v>
      </c>
      <c r="X153">
        <v>0</v>
      </c>
      <c r="Y153">
        <v>6907</v>
      </c>
      <c r="Z153">
        <v>23361</v>
      </c>
      <c r="AA153">
        <v>0</v>
      </c>
      <c r="AB153">
        <v>0</v>
      </c>
      <c r="AC153">
        <v>0</v>
      </c>
      <c r="AD153">
        <v>23962</v>
      </c>
      <c r="AE153">
        <v>56982</v>
      </c>
      <c r="AF153">
        <v>0</v>
      </c>
      <c r="AG153">
        <v>0</v>
      </c>
      <c r="AH153">
        <v>0</v>
      </c>
      <c r="AI153">
        <v>0</v>
      </c>
      <c r="AJ153" s="2">
        <v>0</v>
      </c>
      <c r="AK153">
        <v>0</v>
      </c>
      <c r="AL153">
        <v>0</v>
      </c>
      <c r="AM153">
        <v>0</v>
      </c>
      <c r="AN153">
        <v>43842</v>
      </c>
      <c r="AO153">
        <v>90177</v>
      </c>
      <c r="AP153">
        <v>8522</v>
      </c>
      <c r="AQ153" s="5">
        <f t="shared" si="8"/>
        <v>2.6320000000000001</v>
      </c>
      <c r="AR153" t="s">
        <v>52</v>
      </c>
      <c r="AS153" t="s">
        <v>3226</v>
      </c>
      <c r="AT153" t="str">
        <f>IF(VLOOKUP(C153,old!$D$3:$AU$549,44,0)=0,"",VLOOKUP(C153,old!$D$3:$AU$549,44,0))</f>
        <v>image438</v>
      </c>
      <c r="AU153" s="3" t="s">
        <v>74</v>
      </c>
      <c r="AV153" t="str">
        <f t="shared" si="6"/>
        <v>ООО ПКО «ЦСВ» зарегистрировано по адресу: Чувашская Республика - Чувашия, г.о. город Чебоксары, г. Чебоксары, пр-кт Тракторостроителей, Д. 63/21, КВ. 138, 428028. Генеральным директором является Ермолаев Андрей Аликович. Рост доходов компании за 5 лет: 263,2%. Объем заемных средств компании на конец 2024 года: 8522 тыс. руб. ФССП присвоил Низкий уровень риска для данного ПКО.</v>
      </c>
    </row>
    <row r="154" spans="1:48">
      <c r="A154">
        <v>504</v>
      </c>
      <c r="B154" t="s">
        <v>1403</v>
      </c>
      <c r="C154">
        <v>7801289355</v>
      </c>
      <c r="D154" s="10">
        <v>1157847315438</v>
      </c>
      <c r="E154" t="s">
        <v>1404</v>
      </c>
      <c r="F154" s="7">
        <v>42263</v>
      </c>
      <c r="G154">
        <f t="shared" si="7"/>
        <v>9</v>
      </c>
      <c r="H154" t="s">
        <v>73</v>
      </c>
      <c r="I154" t="str">
        <f>IF(VLOOKUP(C154,гендир!$A$3:$C$3000,3,0)=0,"",VLOOKUP(C154,гендир!$A$3:$C$3000,3,0))</f>
        <v>Лашер Александр Ильич</v>
      </c>
      <c r="J154" t="str">
        <f>IF(VLOOKUP(C154,гендир!$A$3:$C$3000,2,0)=0,"",VLOOKUP(C154,гендир!$A$3:$C$3000,2,0))</f>
        <v>Лашер Александр Ильич</v>
      </c>
      <c r="K154" t="s">
        <v>1407</v>
      </c>
      <c r="L154">
        <v>12619.19</v>
      </c>
      <c r="P154">
        <v>153</v>
      </c>
      <c r="Q154">
        <v>4193</v>
      </c>
      <c r="R154">
        <v>8768</v>
      </c>
      <c r="S154">
        <v>42384</v>
      </c>
      <c r="T154">
        <v>54869</v>
      </c>
      <c r="U154">
        <v>80696</v>
      </c>
      <c r="V154">
        <v>3612</v>
      </c>
      <c r="W154">
        <v>534</v>
      </c>
      <c r="X154">
        <v>41657</v>
      </c>
      <c r="Y154">
        <v>48709</v>
      </c>
      <c r="Z154">
        <v>69237</v>
      </c>
      <c r="AA154">
        <v>3612</v>
      </c>
      <c r="AB154">
        <v>-212</v>
      </c>
      <c r="AC154">
        <v>0</v>
      </c>
      <c r="AD154">
        <v>5618</v>
      </c>
      <c r="AE154">
        <v>10690</v>
      </c>
      <c r="AF154">
        <v>1793</v>
      </c>
      <c r="AG154">
        <v>1793</v>
      </c>
      <c r="AH154">
        <v>1867</v>
      </c>
      <c r="AI154">
        <v>1867</v>
      </c>
      <c r="AJ154" s="2">
        <v>1867</v>
      </c>
      <c r="AK154">
        <v>32378</v>
      </c>
      <c r="AL154">
        <v>32736</v>
      </c>
      <c r="AM154">
        <v>32496</v>
      </c>
      <c r="AN154">
        <v>32895</v>
      </c>
      <c r="AO154">
        <v>46122</v>
      </c>
      <c r="AP154">
        <v>600</v>
      </c>
      <c r="AQ154" s="5">
        <f t="shared" si="8"/>
        <v>19.245000000000001</v>
      </c>
      <c r="AR154">
        <v>0</v>
      </c>
      <c r="AS154" t="s">
        <v>1408</v>
      </c>
      <c r="AT154" t="str">
        <f>IF(VLOOKUP(C154,old!$D$3:$AU$549,44,0)=0,"",VLOOKUP(C154,old!$D$3:$AU$549,44,0))</f>
        <v>image1001</v>
      </c>
      <c r="AU154" s="3">
        <v>1.041271611823759</v>
      </c>
      <c r="AV154" t="str">
        <f t="shared" si="6"/>
        <v>ООО «Светлый путь» зарегистрировано по адресу: г. Санкт-Петербург, ул. 4-я Советская, д. 40, оф. 12, эт. 2, 191024. Генеральным директором является Лашер Александр Ильич. Рост доходов компании за 5 лет: 1924,5%. Рост финансовых активов компании за 5 лет: 104,13%. Объем заемных средств компании на конец 2024 года: 600 тыс. руб.</v>
      </c>
    </row>
    <row r="155" spans="1:48">
      <c r="A155">
        <v>103</v>
      </c>
      <c r="B155" t="s">
        <v>2702</v>
      </c>
      <c r="C155">
        <v>7536126992</v>
      </c>
      <c r="D155" s="10">
        <v>1127536003187</v>
      </c>
      <c r="E155" t="s">
        <v>2703</v>
      </c>
      <c r="F155" s="7">
        <v>41041</v>
      </c>
      <c r="G155">
        <f t="shared" si="7"/>
        <v>12</v>
      </c>
      <c r="H155" t="s">
        <v>73</v>
      </c>
      <c r="I155" t="str">
        <f>IF(VLOOKUP(C155,гендир!$A$3:$C$3000,3,0)=0,"",VLOOKUP(C155,гендир!$A$3:$C$3000,3,0))</f>
        <v>Корнилов Станислав Юрьевич</v>
      </c>
      <c r="J155" t="str">
        <f>IF(VLOOKUP(C155,гендир!$A$3:$C$3000,2,0)=0,"",VLOOKUP(C155,гендир!$A$3:$C$3000,2,0))</f>
        <v>Долгих Юлия Владимировна</v>
      </c>
      <c r="K155" t="s">
        <v>2705</v>
      </c>
      <c r="L155">
        <v>10</v>
      </c>
      <c r="P155">
        <v>154</v>
      </c>
      <c r="Q155">
        <v>15652</v>
      </c>
      <c r="R155">
        <v>19547</v>
      </c>
      <c r="S155">
        <v>212087</v>
      </c>
      <c r="T155">
        <v>147472</v>
      </c>
      <c r="U155">
        <v>80543</v>
      </c>
      <c r="V155">
        <v>11401</v>
      </c>
      <c r="W155">
        <v>46266</v>
      </c>
      <c r="X155">
        <v>120074</v>
      </c>
      <c r="Y155">
        <v>120435</v>
      </c>
      <c r="Z155">
        <v>103070</v>
      </c>
      <c r="AA155">
        <v>11401</v>
      </c>
      <c r="AB155">
        <v>-26913</v>
      </c>
      <c r="AC155">
        <v>87505</v>
      </c>
      <c r="AD155">
        <v>18351</v>
      </c>
      <c r="AE155">
        <v>-23471</v>
      </c>
      <c r="AF155">
        <v>0</v>
      </c>
      <c r="AG155">
        <v>0</v>
      </c>
      <c r="AH155">
        <v>0</v>
      </c>
      <c r="AI155">
        <v>0</v>
      </c>
      <c r="AJ155" s="2">
        <v>0</v>
      </c>
      <c r="AK155">
        <v>15589</v>
      </c>
      <c r="AL155">
        <v>30997</v>
      </c>
      <c r="AM155">
        <v>80644</v>
      </c>
      <c r="AN155">
        <v>45494</v>
      </c>
      <c r="AO155">
        <v>23323</v>
      </c>
      <c r="AP155">
        <v>0</v>
      </c>
      <c r="AQ155" s="5">
        <f t="shared" si="8"/>
        <v>5.1459999999999999</v>
      </c>
      <c r="AR155" t="s">
        <v>52</v>
      </c>
      <c r="AS155" t="s">
        <v>2706</v>
      </c>
      <c r="AT155" t="str">
        <f>IF(VLOOKUP(C155,old!$D$3:$AU$549,44,0)=0,"",VLOOKUP(C155,old!$D$3:$AU$549,44,0))</f>
        <v>image373</v>
      </c>
      <c r="AU155" s="3" t="s">
        <v>74</v>
      </c>
      <c r="AV155" t="str">
        <f t="shared" si="6"/>
        <v>ООО ПКО «Эксперт Центр» зарегистрировано по адресу: 630091, Новосибирская область, г.о. город Новосибирск, г Новосибирск, ул Советская, д. 64/1. Генеральным директором является Долгих Юлия Владимировна. Рост доходов компании за 5 лет: 514,6%. ФССП присвоил Низкий уровень риска для данного ПКО.</v>
      </c>
    </row>
    <row r="156" spans="1:48">
      <c r="A156">
        <v>157</v>
      </c>
      <c r="B156" t="s">
        <v>1670</v>
      </c>
      <c r="C156">
        <v>5405034430</v>
      </c>
      <c r="D156" s="10">
        <v>1185476108223</v>
      </c>
      <c r="E156" t="s">
        <v>1671</v>
      </c>
      <c r="F156" s="7">
        <v>43462</v>
      </c>
      <c r="G156">
        <f t="shared" si="7"/>
        <v>6</v>
      </c>
      <c r="H156" t="s">
        <v>73</v>
      </c>
      <c r="I156" t="str">
        <f>IF(VLOOKUP(C156,гендир!$A$3:$C$3000,3,0)=0,"",VLOOKUP(C156,гендир!$A$3:$C$3000,3,0))</f>
        <v>Курдюков Сергей Александрович, Ипполитов Михаил Владимирович</v>
      </c>
      <c r="J156" t="str">
        <f>IF(VLOOKUP(C156,гендир!$A$3:$C$3000,2,0)=0,"",VLOOKUP(C156,гендир!$A$3:$C$3000,2,0))</f>
        <v>Курдюков Сергей Александрович</v>
      </c>
      <c r="K156" t="s">
        <v>1674</v>
      </c>
      <c r="L156">
        <v>10005</v>
      </c>
      <c r="P156">
        <v>155</v>
      </c>
      <c r="Q156">
        <v>8964</v>
      </c>
      <c r="R156">
        <v>24440</v>
      </c>
      <c r="S156">
        <v>38799</v>
      </c>
      <c r="T156">
        <v>66190</v>
      </c>
      <c r="U156">
        <v>80258</v>
      </c>
      <c r="V156">
        <v>5199</v>
      </c>
      <c r="W156">
        <v>15450</v>
      </c>
      <c r="X156">
        <v>27167</v>
      </c>
      <c r="Y156">
        <v>48545</v>
      </c>
      <c r="Z156">
        <v>52786</v>
      </c>
      <c r="AA156">
        <v>5199</v>
      </c>
      <c r="AB156">
        <v>8257</v>
      </c>
      <c r="AC156">
        <v>9568</v>
      </c>
      <c r="AD156">
        <v>13959</v>
      </c>
      <c r="AE156">
        <v>23164</v>
      </c>
      <c r="AF156">
        <v>0</v>
      </c>
      <c r="AG156">
        <v>0</v>
      </c>
      <c r="AH156">
        <v>0</v>
      </c>
      <c r="AI156">
        <v>0</v>
      </c>
      <c r="AJ156" s="2">
        <v>0</v>
      </c>
      <c r="AK156">
        <v>211833</v>
      </c>
      <c r="AL156">
        <v>110258</v>
      </c>
      <c r="AM156">
        <v>10000</v>
      </c>
      <c r="AN156">
        <v>10004</v>
      </c>
      <c r="AO156">
        <v>35836</v>
      </c>
      <c r="AP156">
        <v>0</v>
      </c>
      <c r="AQ156" s="5">
        <f t="shared" si="8"/>
        <v>8.9529999999999994</v>
      </c>
      <c r="AR156" t="s">
        <v>52</v>
      </c>
      <c r="AS156" t="s">
        <v>1675</v>
      </c>
      <c r="AT156" t="str">
        <f>IF(VLOOKUP(C156,old!$D$3:$AU$549,44,0)=0,"",VLOOKUP(C156,old!$D$3:$AU$549,44,0))</f>
        <v>image082</v>
      </c>
      <c r="AU156" s="3" t="s">
        <v>74</v>
      </c>
      <c r="AV156" t="str">
        <f t="shared" si="6"/>
        <v>ООО «ПКО «Сибиряк Плюс» зарегистрировано по адресу: г. Новосибирск, ул. Никитина, д. 20, эт 3, ОФИС 307, 630009. Генеральным директором является Курдюков Сергей Александрович. Рост доходов компании за 5 лет: 895,3%. ФССП присвоил Низкий уровень риска для данного ПКО.</v>
      </c>
    </row>
    <row r="157" spans="1:48">
      <c r="A157">
        <v>258</v>
      </c>
      <c r="B157" t="s">
        <v>1894</v>
      </c>
      <c r="C157">
        <v>1655390040</v>
      </c>
      <c r="D157" s="10">
        <v>1171690075864</v>
      </c>
      <c r="E157" t="s">
        <v>1895</v>
      </c>
      <c r="F157" s="7">
        <v>42944</v>
      </c>
      <c r="G157">
        <f t="shared" si="7"/>
        <v>7</v>
      </c>
      <c r="H157" t="s">
        <v>73</v>
      </c>
      <c r="I157" t="str">
        <f>IF(VLOOKUP(C157,гендир!$A$3:$C$3000,3,0)=0,"",VLOOKUP(C157,гендир!$A$3:$C$3000,3,0))</f>
        <v>Сахапов Дамир Зуферович, Плеханов Сергей Андреевич, Муратшин Динар Маратович</v>
      </c>
      <c r="J157" t="str">
        <f>IF(VLOOKUP(C157,гендир!$A$3:$C$3000,2,0)=0,"",VLOOKUP(C157,гендир!$A$3:$C$3000,2,0))</f>
        <v>Муратшин Динар Маратович</v>
      </c>
      <c r="K157" t="s">
        <v>1898</v>
      </c>
      <c r="L157">
        <v>105</v>
      </c>
      <c r="P157">
        <v>156</v>
      </c>
      <c r="Q157">
        <v>3694</v>
      </c>
      <c r="R157">
        <v>9479</v>
      </c>
      <c r="S157">
        <v>10942</v>
      </c>
      <c r="T157">
        <v>23100</v>
      </c>
      <c r="U157">
        <v>76653</v>
      </c>
      <c r="V157">
        <v>1080</v>
      </c>
      <c r="W157">
        <v>3265</v>
      </c>
      <c r="X157">
        <v>5737</v>
      </c>
      <c r="Y157">
        <v>7252</v>
      </c>
      <c r="Z157">
        <v>18284</v>
      </c>
      <c r="AA157">
        <v>1080</v>
      </c>
      <c r="AB157">
        <v>5756</v>
      </c>
      <c r="AC157">
        <v>4569</v>
      </c>
      <c r="AD157">
        <v>14545</v>
      </c>
      <c r="AE157">
        <v>33617</v>
      </c>
      <c r="AF157">
        <v>252</v>
      </c>
      <c r="AG157">
        <v>180</v>
      </c>
      <c r="AH157">
        <v>108</v>
      </c>
      <c r="AI157">
        <v>252</v>
      </c>
      <c r="AJ157" s="2">
        <v>140</v>
      </c>
      <c r="AK157">
        <v>17222</v>
      </c>
      <c r="AL157">
        <v>21901</v>
      </c>
      <c r="AM157">
        <v>14602</v>
      </c>
      <c r="AN157">
        <v>22901</v>
      </c>
      <c r="AO157">
        <v>50028</v>
      </c>
      <c r="AP157">
        <v>3751</v>
      </c>
      <c r="AQ157" s="5">
        <f t="shared" si="8"/>
        <v>20.751000000000001</v>
      </c>
      <c r="AR157" t="s">
        <v>52</v>
      </c>
      <c r="AS157" t="s">
        <v>1899</v>
      </c>
      <c r="AT157" t="str">
        <f>IF(VLOOKUP(C157,old!$D$3:$AU$549,44,0)=0,"",VLOOKUP(C157,old!$D$3:$AU$549,44,0))</f>
        <v>image086</v>
      </c>
      <c r="AU157" s="3">
        <v>0.55555555555555558</v>
      </c>
      <c r="AV157" t="str">
        <f t="shared" si="6"/>
        <v>ООО «ПКО «Айсберг» зарегистрировано по адресу: 420111, Татарстан респ., Казань г., Чернышевского ул, дом 30Б, офис 18Ц. Генеральным директором является Муратшин Динар Маратович. Рост доходов компании за 5 лет: 2075,1%. Рост финансовых активов компании за 5 лет: 55,56%. Объем заемных средств компании на конец 2024 года: 3751 тыс. руб. ФССП присвоил Низкий уровень риска для данного ПКО.</v>
      </c>
    </row>
    <row r="158" spans="1:48">
      <c r="A158">
        <v>158</v>
      </c>
      <c r="B158" t="s">
        <v>1078</v>
      </c>
      <c r="C158">
        <v>5908998590</v>
      </c>
      <c r="D158" s="10">
        <v>1145958040348</v>
      </c>
      <c r="E158" t="s">
        <v>1079</v>
      </c>
      <c r="F158" s="7">
        <v>41852</v>
      </c>
      <c r="G158">
        <f t="shared" si="7"/>
        <v>10</v>
      </c>
      <c r="H158" t="s">
        <v>73</v>
      </c>
      <c r="I158" t="str">
        <f>IF(VLOOKUP(C158,гендир!$A$3:$C$3000,3,0)=0,"",VLOOKUP(C158,гендир!$A$3:$C$3000,3,0))</f>
        <v>Аксенова Светлана Петровна</v>
      </c>
      <c r="J158" t="str">
        <f>IF(VLOOKUP(C158,гендир!$A$3:$C$3000,2,0)=0,"",VLOOKUP(C158,гендир!$A$3:$C$3000,2,0))</f>
        <v>Аксенов Евгений Николаевич</v>
      </c>
      <c r="K158" t="s">
        <v>1082</v>
      </c>
      <c r="L158">
        <v>10490.784</v>
      </c>
      <c r="P158">
        <v>157</v>
      </c>
      <c r="Q158">
        <v>21017</v>
      </c>
      <c r="R158">
        <v>30145</v>
      </c>
      <c r="S158">
        <v>44640</v>
      </c>
      <c r="T158">
        <v>64444</v>
      </c>
      <c r="U158">
        <v>72859</v>
      </c>
      <c r="V158">
        <v>12595</v>
      </c>
      <c r="W158">
        <v>19480</v>
      </c>
      <c r="X158">
        <v>29833</v>
      </c>
      <c r="Y158">
        <v>45583</v>
      </c>
      <c r="Z158">
        <v>48963</v>
      </c>
      <c r="AA158">
        <v>12595</v>
      </c>
      <c r="AB158">
        <v>911</v>
      </c>
      <c r="AC158">
        <v>2119</v>
      </c>
      <c r="AD158">
        <v>2714</v>
      </c>
      <c r="AE158">
        <v>5410</v>
      </c>
      <c r="AF158">
        <v>10873</v>
      </c>
      <c r="AG158">
        <v>9292</v>
      </c>
      <c r="AH158">
        <v>19690</v>
      </c>
      <c r="AI158">
        <v>19757</v>
      </c>
      <c r="AJ158" s="2">
        <v>15367</v>
      </c>
      <c r="AK158">
        <v>0</v>
      </c>
      <c r="AL158">
        <v>0</v>
      </c>
      <c r="AM158">
        <v>0</v>
      </c>
      <c r="AN158">
        <v>0</v>
      </c>
      <c r="AO158">
        <v>0</v>
      </c>
      <c r="AP158">
        <v>0</v>
      </c>
      <c r="AQ158" s="5">
        <f t="shared" si="8"/>
        <v>3.4670000000000001</v>
      </c>
      <c r="AR158" t="s">
        <v>165</v>
      </c>
      <c r="AS158" t="s">
        <v>1083</v>
      </c>
      <c r="AT158" t="str">
        <f>IF(VLOOKUP(C158,old!$D$3:$AU$549,44,0)=0,"",VLOOKUP(C158,old!$D$3:$AU$549,44,0))</f>
        <v>image201</v>
      </c>
      <c r="AU158" s="3">
        <v>1.4133173917042214</v>
      </c>
      <c r="AV158" t="str">
        <f t="shared" si="6"/>
        <v>ООО ПКО «АУС» зарегистрировано по адресу: 614031, г.Пермь, ул.Костычева, д.17, кв.47. Генеральным директором является Аксенов Евгений Николаевич. Рост доходов компании за 5 лет: 346,7%. Рост финансовых активов компании за 5 лет: 141,33%. ФССП присвоил Высокий уровень риска для данного ПКО.</v>
      </c>
    </row>
    <row r="159" spans="1:48">
      <c r="A159">
        <v>197</v>
      </c>
      <c r="B159" t="s">
        <v>2903</v>
      </c>
      <c r="C159">
        <v>7604381915</v>
      </c>
      <c r="D159" s="10">
        <v>1217600021836</v>
      </c>
      <c r="E159" t="s">
        <v>2904</v>
      </c>
      <c r="F159" s="7">
        <v>44558</v>
      </c>
      <c r="G159">
        <f t="shared" si="7"/>
        <v>3</v>
      </c>
      <c r="H159" t="s">
        <v>73</v>
      </c>
      <c r="I159" t="str">
        <f>IF(VLOOKUP(C159,гендир!$A$3:$C$3000,3,0)=0,"",VLOOKUP(C159,гендир!$A$3:$C$3000,3,0))</f>
        <v>Гребёнкина Татьяна Михайловна</v>
      </c>
      <c r="J159" t="str">
        <f>IF(VLOOKUP(C159,гендир!$A$3:$C$3000,2,0)=0,"",VLOOKUP(C159,гендир!$A$3:$C$3000,2,0))</f>
        <v>Гребёнкина Татьяна Михайловна</v>
      </c>
      <c r="K159" t="s">
        <v>2907</v>
      </c>
      <c r="L159">
        <v>10</v>
      </c>
      <c r="P159">
        <v>158</v>
      </c>
      <c r="Q159">
        <v>0</v>
      </c>
      <c r="R159">
        <v>0</v>
      </c>
      <c r="S159">
        <v>15673</v>
      </c>
      <c r="T159">
        <v>30883</v>
      </c>
      <c r="U159">
        <v>70929</v>
      </c>
      <c r="V159">
        <v>0</v>
      </c>
      <c r="W159">
        <v>0</v>
      </c>
      <c r="X159">
        <v>14056</v>
      </c>
      <c r="Y159">
        <v>22265</v>
      </c>
      <c r="Z159">
        <v>63319</v>
      </c>
      <c r="AA159">
        <v>0</v>
      </c>
      <c r="AB159">
        <v>0</v>
      </c>
      <c r="AC159">
        <v>1421</v>
      </c>
      <c r="AD159">
        <v>7761</v>
      </c>
      <c r="AE159">
        <v>5640</v>
      </c>
      <c r="AF159">
        <v>0</v>
      </c>
      <c r="AG159">
        <v>0</v>
      </c>
      <c r="AH159">
        <v>0</v>
      </c>
      <c r="AI159">
        <v>0</v>
      </c>
      <c r="AJ159" s="2">
        <v>0</v>
      </c>
      <c r="AK159">
        <v>0</v>
      </c>
      <c r="AL159">
        <v>0</v>
      </c>
      <c r="AM159">
        <v>12347</v>
      </c>
      <c r="AN159">
        <v>14860</v>
      </c>
      <c r="AO159">
        <v>23378</v>
      </c>
      <c r="AP159">
        <v>0</v>
      </c>
      <c r="AQ159" s="5">
        <f t="shared" si="8"/>
        <v>4.5259999999999998</v>
      </c>
      <c r="AR159" t="s">
        <v>52</v>
      </c>
      <c r="AS159" t="s">
        <v>2908</v>
      </c>
      <c r="AT159" t="str">
        <f>IF(VLOOKUP(C159,old!$D$3:$AU$549,44,0)=0,"",VLOOKUP(C159,old!$D$3:$AU$549,44,0))</f>
        <v>image399</v>
      </c>
      <c r="AU159" s="3" t="s">
        <v>74</v>
      </c>
      <c r="AV159" t="str">
        <f t="shared" si="6"/>
        <v>ООО ПКО «Бикэш» зарегистрировано по адресу: 443080, Самарская обл, г Самара, ул Революционная, 70, 1, 407. Генеральным директором является Гребёнкина Татьяна Михайловна. Рост доходов компании за 5 лет: 452,6%. ФССП присвоил Низкий уровень риска для данного ПКО.</v>
      </c>
    </row>
    <row r="160" spans="1:48">
      <c r="A160">
        <v>143</v>
      </c>
      <c r="B160" t="s">
        <v>649</v>
      </c>
      <c r="C160">
        <v>6658408512</v>
      </c>
      <c r="D160" s="10">
        <v>1126658009378</v>
      </c>
      <c r="E160" t="s">
        <v>650</v>
      </c>
      <c r="F160" s="7">
        <v>41027</v>
      </c>
      <c r="G160">
        <f t="shared" si="7"/>
        <v>12</v>
      </c>
      <c r="H160" t="s">
        <v>73</v>
      </c>
      <c r="I160" t="str">
        <f>IF(VLOOKUP(C160,гендир!$A$3:$C$3000,3,0)=0,"",VLOOKUP(C160,гендир!$A$3:$C$3000,3,0))</f>
        <v>Яночкин Иван Юрьевич</v>
      </c>
      <c r="J160" t="str">
        <f>IF(VLOOKUP(C160,гендир!$A$3:$C$3000,2,0)=0,"",VLOOKUP(C160,гендир!$A$3:$C$3000,2,0))</f>
        <v>Яночкин Иван Юрьевич</v>
      </c>
      <c r="K160" t="s">
        <v>653</v>
      </c>
      <c r="L160">
        <v>17000</v>
      </c>
      <c r="P160">
        <v>159</v>
      </c>
      <c r="Q160">
        <v>9853</v>
      </c>
      <c r="R160">
        <v>26245</v>
      </c>
      <c r="S160">
        <v>57195</v>
      </c>
      <c r="T160">
        <v>82361</v>
      </c>
      <c r="U160">
        <v>68186</v>
      </c>
      <c r="V160">
        <v>9989</v>
      </c>
      <c r="W160">
        <v>21971</v>
      </c>
      <c r="X160">
        <v>48602</v>
      </c>
      <c r="Y160">
        <v>82072</v>
      </c>
      <c r="Z160">
        <v>41841</v>
      </c>
      <c r="AA160">
        <v>9989</v>
      </c>
      <c r="AB160">
        <v>3995</v>
      </c>
      <c r="AC160">
        <v>7995</v>
      </c>
      <c r="AD160">
        <v>-3324</v>
      </c>
      <c r="AE160">
        <v>20315</v>
      </c>
      <c r="AF160">
        <v>2094</v>
      </c>
      <c r="AG160">
        <v>0</v>
      </c>
      <c r="AH160">
        <v>0</v>
      </c>
      <c r="AI160">
        <v>1085</v>
      </c>
      <c r="AJ160" s="2">
        <v>0</v>
      </c>
      <c r="AK160">
        <v>293500</v>
      </c>
      <c r="AL160">
        <v>295600</v>
      </c>
      <c r="AM160">
        <v>2307587</v>
      </c>
      <c r="AN160">
        <v>2344</v>
      </c>
      <c r="AO160">
        <v>8456</v>
      </c>
      <c r="AP160">
        <v>10363</v>
      </c>
      <c r="AQ160" s="5">
        <f t="shared" si="8"/>
        <v>6.92</v>
      </c>
      <c r="AR160" t="s">
        <v>52</v>
      </c>
      <c r="AS160" t="s">
        <v>654</v>
      </c>
      <c r="AT160" t="str">
        <f>IF(VLOOKUP(C160,old!$D$3:$AU$549,44,0)=0,"",VLOOKUP(C160,old!$D$3:$AU$549,44,0))</f>
        <v>image173</v>
      </c>
      <c r="AU160" s="3">
        <v>0</v>
      </c>
      <c r="AV160" t="str">
        <f t="shared" si="6"/>
        <v>ООО ПКО «Возврат» зарегистрировано по адресу: 620073, Свердловская обл., Екатеринбург г., Крестинского ул., строение 46А, офис 708. Генеральным директором является Яночкин Иван Юрьевич. Рост доходов компании за 5 лет: 692%. Объем заемных средств компании на конец 2024 года: 10363 тыс. руб. ФССП присвоил Низкий уровень риска для данного ПКО.</v>
      </c>
    </row>
    <row r="161" spans="1:48">
      <c r="A161">
        <v>148</v>
      </c>
      <c r="B161" t="s">
        <v>1915</v>
      </c>
      <c r="C161">
        <v>7627051864</v>
      </c>
      <c r="D161" s="10">
        <v>1197627004970</v>
      </c>
      <c r="E161" t="s">
        <v>1916</v>
      </c>
      <c r="F161" s="7">
        <v>43517</v>
      </c>
      <c r="G161">
        <f t="shared" si="7"/>
        <v>6</v>
      </c>
      <c r="H161" t="s">
        <v>73</v>
      </c>
      <c r="I161" t="str">
        <f>IF(VLOOKUP(C161,гендир!$A$3:$C$3000,3,0)=0,"",VLOOKUP(C161,гендир!$A$3:$C$3000,3,0))</f>
        <v>Герасименко Денис Александрович</v>
      </c>
      <c r="J161" t="str">
        <f>IF(VLOOKUP(C161,гендир!$A$3:$C$3000,2,0)=0,"",VLOOKUP(C161,гендир!$A$3:$C$3000,2,0))</f>
        <v>Мельков Павел Михайлович</v>
      </c>
      <c r="K161" t="s">
        <v>1919</v>
      </c>
      <c r="L161">
        <v>10</v>
      </c>
      <c r="P161">
        <v>160</v>
      </c>
      <c r="Q161">
        <v>33431</v>
      </c>
      <c r="R161">
        <v>64641</v>
      </c>
      <c r="S161">
        <v>58296</v>
      </c>
      <c r="T161">
        <v>76158</v>
      </c>
      <c r="U161">
        <v>67007</v>
      </c>
      <c r="V161">
        <v>1016</v>
      </c>
      <c r="W161">
        <v>5100</v>
      </c>
      <c r="X161">
        <v>10807</v>
      </c>
      <c r="Y161">
        <v>21186</v>
      </c>
      <c r="Z161">
        <v>15910</v>
      </c>
      <c r="AA161">
        <v>1016</v>
      </c>
      <c r="AB161">
        <v>6227</v>
      </c>
      <c r="AC161">
        <v>-3432</v>
      </c>
      <c r="AD161">
        <v>2486</v>
      </c>
      <c r="AE161">
        <v>6138</v>
      </c>
      <c r="AF161">
        <v>2920</v>
      </c>
      <c r="AG161">
        <v>11965</v>
      </c>
      <c r="AH161">
        <v>6193</v>
      </c>
      <c r="AI161">
        <v>8264</v>
      </c>
      <c r="AJ161" s="2">
        <v>6161</v>
      </c>
      <c r="AK161">
        <v>32465</v>
      </c>
      <c r="AL161">
        <v>35678</v>
      </c>
      <c r="AM161">
        <v>69821</v>
      </c>
      <c r="AN161">
        <v>100541</v>
      </c>
      <c r="AO161">
        <v>42679</v>
      </c>
      <c r="AP161">
        <v>9349</v>
      </c>
      <c r="AQ161" s="5">
        <f t="shared" si="8"/>
        <v>2.004</v>
      </c>
      <c r="AR161" t="s">
        <v>52</v>
      </c>
      <c r="AS161" t="s">
        <v>1920</v>
      </c>
      <c r="AT161" t="str">
        <f>IF(VLOOKUP(C161,old!$D$3:$AU$549,44,0)=0,"",VLOOKUP(C161,old!$D$3:$AU$549,44,0))</f>
        <v>image259</v>
      </c>
      <c r="AU161" s="3">
        <v>2.109931506849315</v>
      </c>
      <c r="AV161" t="str">
        <f t="shared" si="6"/>
        <v>ООО «ПКО» СЕГМЕНТ» зарегистрировано по адресу: 150002, Ярославская область, г.о. Город Ярославль, г Ярославль, ул Будкина, дом 7, офис 3. Генеральным директором является Мельков Павел Михайлович. Рост доходов компании за 5 лет: 200,4%. Рост финансовых активов компании за 5 лет: 210,99%. Объем заемных средств компании на конец 2024 года: 9349 тыс. руб. ФССП присвоил Низкий уровень риска для данного ПКО.</v>
      </c>
    </row>
    <row r="162" spans="1:48">
      <c r="A162">
        <v>161</v>
      </c>
      <c r="B162" t="s">
        <v>1520</v>
      </c>
      <c r="C162">
        <v>7606119487</v>
      </c>
      <c r="D162" s="10">
        <v>1197627003705</v>
      </c>
      <c r="E162" t="s">
        <v>1521</v>
      </c>
      <c r="F162" s="7">
        <v>43507</v>
      </c>
      <c r="G162">
        <f t="shared" si="7"/>
        <v>6</v>
      </c>
      <c r="H162" t="s">
        <v>73</v>
      </c>
      <c r="I162" t="str">
        <f>IF(VLOOKUP(C162,гендир!$A$3:$C$3000,3,0)=0,"",VLOOKUP(C162,гендир!$A$3:$C$3000,3,0))</f>
        <v>Корязин Андрей Сергеевич, Фарафонова Полина Евгеньевна</v>
      </c>
      <c r="J162" t="str">
        <f>IF(VLOOKUP(C162,гендир!$A$3:$C$3000,2,0)=0,"",VLOOKUP(C162,гендир!$A$3:$C$3000,2,0))</f>
        <v>Корязин Андрей Сергеевич</v>
      </c>
      <c r="K162" t="s">
        <v>1524</v>
      </c>
      <c r="L162">
        <v>20</v>
      </c>
      <c r="P162">
        <v>161</v>
      </c>
      <c r="Q162">
        <v>31721</v>
      </c>
      <c r="R162">
        <v>46033</v>
      </c>
      <c r="S162">
        <v>52945</v>
      </c>
      <c r="T162">
        <v>62161</v>
      </c>
      <c r="U162">
        <v>66387</v>
      </c>
      <c r="V162">
        <v>61178</v>
      </c>
      <c r="W162">
        <v>20218</v>
      </c>
      <c r="X162">
        <v>30669</v>
      </c>
      <c r="Y162">
        <v>30421</v>
      </c>
      <c r="Z162">
        <v>20897</v>
      </c>
      <c r="AA162">
        <v>61178</v>
      </c>
      <c r="AB162">
        <v>12333</v>
      </c>
      <c r="AC162">
        <v>6300</v>
      </c>
      <c r="AD162">
        <v>7075</v>
      </c>
      <c r="AE162">
        <v>18034</v>
      </c>
      <c r="AF162">
        <v>6460</v>
      </c>
      <c r="AG162">
        <v>17728</v>
      </c>
      <c r="AH162">
        <v>15954</v>
      </c>
      <c r="AI162">
        <v>14823</v>
      </c>
      <c r="AJ162" s="2">
        <v>15333</v>
      </c>
      <c r="AK162">
        <v>4072</v>
      </c>
      <c r="AL162">
        <v>255</v>
      </c>
      <c r="AM162">
        <v>5541</v>
      </c>
      <c r="AN162">
        <v>5625</v>
      </c>
      <c r="AO162">
        <v>1722</v>
      </c>
      <c r="AP162">
        <v>5167</v>
      </c>
      <c r="AQ162" s="5">
        <f t="shared" si="8"/>
        <v>2.093</v>
      </c>
      <c r="AR162" t="s">
        <v>52</v>
      </c>
      <c r="AS162" t="s">
        <v>1525</v>
      </c>
      <c r="AT162" t="str">
        <f>IF(VLOOKUP(C162,old!$D$3:$AU$549,44,0)=0,"",VLOOKUP(C162,old!$D$3:$AU$549,44,0))</f>
        <v>image184</v>
      </c>
      <c r="AU162" s="3">
        <v>2.3735294117647059</v>
      </c>
      <c r="AV162" t="str">
        <f t="shared" si="6"/>
        <v>ООО ПКО «Юридическая компания «Уна Лекс» зарегистрировано по адресу: 150040, Ярославская область, г.о. Город Ярославль, г Ярославль, пр-кт Октября, здание 56/2, офис 310. Генеральным директором является Корязин Андрей Сергеевич. Рост доходов компании за 5 лет: 209,3%. Рост финансовых активов компании за 5 лет: 237,35%. Объем заемных средств компании на конец 2024 года: 5167 тыс. руб. ФССП присвоил Низкий уровень риска для данного ПКО.</v>
      </c>
    </row>
    <row r="163" spans="1:48">
      <c r="A163">
        <v>169</v>
      </c>
      <c r="B163" t="s">
        <v>2044</v>
      </c>
      <c r="C163">
        <v>6449096161</v>
      </c>
      <c r="D163" s="10">
        <v>1206400001807</v>
      </c>
      <c r="E163" t="s">
        <v>2045</v>
      </c>
      <c r="F163" s="7">
        <v>43866</v>
      </c>
      <c r="G163">
        <f t="shared" si="7"/>
        <v>5</v>
      </c>
      <c r="H163" t="s">
        <v>73</v>
      </c>
      <c r="I163" t="str">
        <f>IF(VLOOKUP(C163,гендир!$A$3:$C$3000,3,0)=0,"",VLOOKUP(C163,гендир!$A$3:$C$3000,3,0))</f>
        <v>Бойко Ольга Николаевна</v>
      </c>
      <c r="J163" t="str">
        <f>IF(VLOOKUP(C163,гендир!$A$3:$C$3000,2,0)=0,"",VLOOKUP(C163,гендир!$A$3:$C$3000,2,0))</f>
        <v>Краснощекова Александра Владимировна</v>
      </c>
      <c r="K163" t="s">
        <v>2048</v>
      </c>
      <c r="L163">
        <v>100</v>
      </c>
      <c r="P163">
        <v>162</v>
      </c>
      <c r="Q163">
        <v>15395</v>
      </c>
      <c r="R163">
        <v>53081</v>
      </c>
      <c r="S163">
        <v>52919</v>
      </c>
      <c r="T163">
        <v>56576</v>
      </c>
      <c r="U163">
        <v>65732</v>
      </c>
      <c r="V163">
        <v>2635</v>
      </c>
      <c r="W163">
        <v>8126</v>
      </c>
      <c r="X163">
        <v>12442</v>
      </c>
      <c r="Y163">
        <v>10809</v>
      </c>
      <c r="Z163">
        <v>13981</v>
      </c>
      <c r="AA163">
        <v>2635</v>
      </c>
      <c r="AB163">
        <v>42378</v>
      </c>
      <c r="AC163">
        <v>38343</v>
      </c>
      <c r="AD163">
        <v>43404</v>
      </c>
      <c r="AE163">
        <v>49389</v>
      </c>
      <c r="AF163">
        <v>0</v>
      </c>
      <c r="AG163">
        <v>0</v>
      </c>
      <c r="AH163">
        <v>0</v>
      </c>
      <c r="AI163">
        <v>0</v>
      </c>
      <c r="AJ163" s="2">
        <v>0</v>
      </c>
      <c r="AK163">
        <v>23627</v>
      </c>
      <c r="AL163">
        <v>40979</v>
      </c>
      <c r="AM163">
        <v>31613</v>
      </c>
      <c r="AN163">
        <v>48336</v>
      </c>
      <c r="AO163">
        <v>60862</v>
      </c>
      <c r="AP163">
        <v>0</v>
      </c>
      <c r="AQ163" s="5">
        <f t="shared" si="8"/>
        <v>4.2699999999999996</v>
      </c>
      <c r="AR163" t="s">
        <v>52</v>
      </c>
      <c r="AS163" t="s">
        <v>2049</v>
      </c>
      <c r="AT163" t="str">
        <f>IF(VLOOKUP(C163,old!$D$3:$AU$549,44,0)=0,"",VLOOKUP(C163,old!$D$3:$AU$549,44,0))</f>
        <v>image008</v>
      </c>
      <c r="AU163" s="3" t="s">
        <v>74</v>
      </c>
      <c r="AV163" t="str">
        <f t="shared" si="6"/>
        <v>ООО ПКО «ЮККА» зарегистрировано по адресу: 413111, Саратовская обл, м.р-н Энгельсский, г.п. городское поселение город Энгельс, г Энгельс, пр-кт Строителей, д. 7а, офис 512. Генеральным директором является Краснощекова Александра Владимировна. Рост доходов компании за 5 лет: 427%. ФССП присвоил Низкий уровень риска для данного ПКО.</v>
      </c>
    </row>
    <row r="164" spans="1:48">
      <c r="A164">
        <v>288</v>
      </c>
      <c r="B164" t="s">
        <v>1255</v>
      </c>
      <c r="C164">
        <v>7734389898</v>
      </c>
      <c r="D164" s="10">
        <v>1167746816896</v>
      </c>
      <c r="E164" t="s">
        <v>1256</v>
      </c>
      <c r="F164" s="7">
        <v>42613</v>
      </c>
      <c r="G164">
        <f t="shared" si="7"/>
        <v>8</v>
      </c>
      <c r="H164" t="s">
        <v>73</v>
      </c>
      <c r="I164" t="str">
        <f>IF(VLOOKUP(C164,гендир!$A$3:$C$3000,3,0)=0,"",VLOOKUP(C164,гендир!$A$3:$C$3000,3,0))</f>
        <v>Ткачева Юлия Сергеевна, Общество С Ограниченной Ответственностью, "АНДЕРРАЙТЕР"</v>
      </c>
      <c r="J164" t="str">
        <f>IF(VLOOKUP(C164,гендир!$A$3:$C$3000,2,0)=0,"",VLOOKUP(C164,гендир!$A$3:$C$3000,2,0))</f>
        <v>Бадина Елена Григорьевна</v>
      </c>
      <c r="K164" t="s">
        <v>1259</v>
      </c>
      <c r="L164">
        <v>50</v>
      </c>
      <c r="P164">
        <v>163</v>
      </c>
      <c r="Q164">
        <v>185</v>
      </c>
      <c r="R164">
        <v>7132</v>
      </c>
      <c r="S164">
        <v>12923</v>
      </c>
      <c r="T164">
        <v>16545</v>
      </c>
      <c r="U164">
        <v>65683</v>
      </c>
      <c r="V164">
        <v>9579</v>
      </c>
      <c r="W164">
        <v>340</v>
      </c>
      <c r="X164">
        <v>1874</v>
      </c>
      <c r="Y164">
        <v>6389</v>
      </c>
      <c r="Z164">
        <v>20502</v>
      </c>
      <c r="AA164">
        <v>9579</v>
      </c>
      <c r="AB164">
        <v>6014</v>
      </c>
      <c r="AC164">
        <v>5651</v>
      </c>
      <c r="AD164">
        <v>3440</v>
      </c>
      <c r="AE164">
        <v>26757</v>
      </c>
      <c r="AF164">
        <v>635</v>
      </c>
      <c r="AG164">
        <v>1946</v>
      </c>
      <c r="AH164">
        <v>10603</v>
      </c>
      <c r="AI164">
        <v>22038</v>
      </c>
      <c r="AJ164" s="2">
        <v>27458</v>
      </c>
      <c r="AK164">
        <v>143</v>
      </c>
      <c r="AL164">
        <v>4653</v>
      </c>
      <c r="AM164">
        <v>7191</v>
      </c>
      <c r="AN164">
        <v>9963</v>
      </c>
      <c r="AO164">
        <v>20462</v>
      </c>
      <c r="AP164">
        <v>1</v>
      </c>
      <c r="AQ164" s="5">
        <f t="shared" si="8"/>
        <v>355.04300000000001</v>
      </c>
      <c r="AR164" t="s">
        <v>52</v>
      </c>
      <c r="AS164" t="s">
        <v>1260</v>
      </c>
      <c r="AT164" t="str">
        <f>IF(VLOOKUP(C164,old!$D$3:$AU$549,44,0)=0,"",VLOOKUP(C164,old!$D$3:$AU$549,44,0))</f>
        <v>image1001</v>
      </c>
      <c r="AU164" s="3">
        <v>43.240944881889767</v>
      </c>
      <c r="AV164" t="str">
        <f t="shared" si="6"/>
        <v>ООО «ЮК «Легист» зарегистрировано по адресу: 111024, город Москва, вн.тер. г. Муниципальный Округ Лефортово, ул 2-Я Кабельная, дом 2, строение 3, этаж 3, помещение XXI, КОМ. 11. Генеральным директором является Бадина Елена Григорьевна. Рост доходов компании за 5 лет: 35504,3%. Рост финансовых активов компании за 5 лет: 4324,09%. Объем заемных средств компании на конец 2024 года: 1 тыс. руб. ФССП присвоил Низкий уровень риска для данного ПКО.</v>
      </c>
    </row>
    <row r="165" spans="1:48">
      <c r="A165">
        <v>173</v>
      </c>
      <c r="B165" t="s">
        <v>1808</v>
      </c>
      <c r="C165">
        <v>3327104074</v>
      </c>
      <c r="D165" s="10">
        <v>1113327005472</v>
      </c>
      <c r="E165" t="s">
        <v>1809</v>
      </c>
      <c r="F165" s="7">
        <v>40710</v>
      </c>
      <c r="G165">
        <f t="shared" si="7"/>
        <v>13</v>
      </c>
      <c r="H165" t="s">
        <v>73</v>
      </c>
      <c r="I165" t="str">
        <f>IF(VLOOKUP(C165,гендир!$A$3:$C$3000,3,0)=0,"",VLOOKUP(C165,гендир!$A$3:$C$3000,3,0))</f>
        <v>Феклин Алексей Александрович, Денисов Илья Вячеславович</v>
      </c>
      <c r="J165" t="str">
        <f>IF(VLOOKUP(C165,гендир!$A$3:$C$3000,2,0)=0,"",VLOOKUP(C165,гендир!$A$3:$C$3000,2,0))</f>
        <v>Денисов Илья Вячеславович</v>
      </c>
      <c r="K165" t="s">
        <v>1812</v>
      </c>
      <c r="L165">
        <v>10</v>
      </c>
      <c r="P165">
        <v>164</v>
      </c>
      <c r="Q165">
        <v>29354</v>
      </c>
      <c r="R165">
        <v>40444</v>
      </c>
      <c r="S165">
        <v>58849</v>
      </c>
      <c r="T165">
        <v>55249</v>
      </c>
      <c r="U165">
        <v>64318</v>
      </c>
      <c r="V165">
        <v>2826</v>
      </c>
      <c r="W165">
        <v>5618</v>
      </c>
      <c r="X165">
        <v>4870</v>
      </c>
      <c r="Y165">
        <v>5768</v>
      </c>
      <c r="Z165">
        <v>5313</v>
      </c>
      <c r="AA165">
        <v>2826</v>
      </c>
      <c r="AB165">
        <v>18651</v>
      </c>
      <c r="AC165">
        <v>36597</v>
      </c>
      <c r="AD165">
        <v>31684</v>
      </c>
      <c r="AE165">
        <v>37203</v>
      </c>
      <c r="AF165">
        <v>19878</v>
      </c>
      <c r="AG165">
        <v>29953</v>
      </c>
      <c r="AH165">
        <v>37172</v>
      </c>
      <c r="AI165">
        <v>62346</v>
      </c>
      <c r="AJ165" s="2">
        <v>53808</v>
      </c>
      <c r="AK165">
        <v>7790</v>
      </c>
      <c r="AL165">
        <v>8197</v>
      </c>
      <c r="AM165">
        <v>13648</v>
      </c>
      <c r="AN165">
        <v>19224</v>
      </c>
      <c r="AO165">
        <v>27742</v>
      </c>
      <c r="AP165">
        <v>0</v>
      </c>
      <c r="AQ165" s="5">
        <f t="shared" si="8"/>
        <v>2.1909999999999998</v>
      </c>
      <c r="AR165" t="s">
        <v>52</v>
      </c>
      <c r="AS165" t="s">
        <v>1813</v>
      </c>
      <c r="AT165" t="str">
        <f>IF(VLOOKUP(C165,old!$D$3:$AU$549,44,0)=0,"",VLOOKUP(C165,old!$D$3:$AU$549,44,0))</f>
        <v>image013</v>
      </c>
      <c r="AU165" s="3">
        <v>2.7069121642016301</v>
      </c>
      <c r="AV165" t="str">
        <f t="shared" si="6"/>
        <v>ООО ПКО «ВПА» зарегистрировано по адресу: 600021, г. Владимир, ул. Красноармейская, д. 43Б, кв. 6. Генеральным директором является Денисов Илья Вячеславович. Рост доходов компании за 5 лет: 219,1%. Рост финансовых активов компании за 5 лет: 270,69%. ФССП присвоил Низкий уровень риска для данного ПКО.</v>
      </c>
    </row>
    <row r="166" spans="1:48">
      <c r="A166">
        <v>74</v>
      </c>
      <c r="B166" t="s">
        <v>290</v>
      </c>
      <c r="C166">
        <v>7325135420</v>
      </c>
      <c r="D166" s="10">
        <v>1157325001910</v>
      </c>
      <c r="E166" t="s">
        <v>291</v>
      </c>
      <c r="F166" s="7">
        <v>42096</v>
      </c>
      <c r="G166">
        <f t="shared" si="7"/>
        <v>10</v>
      </c>
      <c r="H166" t="s">
        <v>73</v>
      </c>
      <c r="I166" t="str">
        <f>IF(VLOOKUP(C166,гендир!$A$3:$C$3000,3,0)=0,"",VLOOKUP(C166,гендир!$A$3:$C$3000,3,0))</f>
        <v>Провкин Юрий Игоревич, Городецкий Александр Рафаилович, Акционерное Общество «финансовые Партнеры»</v>
      </c>
      <c r="J166" t="str">
        <f>IF(VLOOKUP(C166,гендир!$A$3:$C$3000,2,0)=0,"",VLOOKUP(C166,гендир!$A$3:$C$3000,2,0))</f>
        <v>Весовщук Сергей Дмитриевич</v>
      </c>
      <c r="K166" t="s">
        <v>294</v>
      </c>
      <c r="L166">
        <v>20000</v>
      </c>
      <c r="P166">
        <v>165</v>
      </c>
      <c r="Q166">
        <v>3290</v>
      </c>
      <c r="R166">
        <v>6978</v>
      </c>
      <c r="S166">
        <v>65446</v>
      </c>
      <c r="T166">
        <v>199971</v>
      </c>
      <c r="U166">
        <v>63200</v>
      </c>
      <c r="V166">
        <v>3138</v>
      </c>
      <c r="W166">
        <v>4982</v>
      </c>
      <c r="X166">
        <v>59811</v>
      </c>
      <c r="Y166">
        <v>89402</v>
      </c>
      <c r="Z166">
        <v>44091</v>
      </c>
      <c r="AA166">
        <v>3138</v>
      </c>
      <c r="AB166">
        <v>113376</v>
      </c>
      <c r="AC166">
        <v>18606</v>
      </c>
      <c r="AD166">
        <v>102367</v>
      </c>
      <c r="AE166">
        <v>246308</v>
      </c>
      <c r="AF166">
        <v>862265</v>
      </c>
      <c r="AG166">
        <v>563167</v>
      </c>
      <c r="AH166">
        <v>647933</v>
      </c>
      <c r="AI166">
        <v>1065867</v>
      </c>
      <c r="AJ166" s="2">
        <v>895433</v>
      </c>
      <c r="AK166">
        <v>5363</v>
      </c>
      <c r="AL166">
        <v>869</v>
      </c>
      <c r="AM166">
        <v>24371</v>
      </c>
      <c r="AN166">
        <v>37484</v>
      </c>
      <c r="AO166">
        <v>44386</v>
      </c>
      <c r="AP166">
        <v>75111</v>
      </c>
      <c r="AQ166" s="5">
        <f t="shared" si="8"/>
        <v>19.21</v>
      </c>
      <c r="AR166" t="s">
        <v>52</v>
      </c>
      <c r="AS166" t="s">
        <v>295</v>
      </c>
      <c r="AT166" t="str">
        <f>IF(VLOOKUP(C166,old!$D$3:$AU$549,44,0)=0,"",VLOOKUP(C166,old!$D$3:$AU$549,44,0))</f>
        <v>image1001</v>
      </c>
      <c r="AU166" s="3">
        <v>1.0384661328014009</v>
      </c>
      <c r="AV166" t="str">
        <f t="shared" si="6"/>
        <v>ООО «Быстроденьги ФК» зарегистрировано по адресу: г. Москва, вн.тер.г. муниципальный округ Хамовники, ул. Малая Пироговская, д. 14, стр. 1, ЭТАЖ/ПОМЕЩ. 3/2, 119435. Генеральным директором является Весовщук Сергей Дмитриевич. Рост доходов компании за 5 лет: 1921%. Рост финансовых активов компании за 5 лет: 103,85%. Объем заемных средств компании на конец 2024 года: 75111 тыс. руб. ФССП присвоил Низкий уровень риска для данного ПКО.</v>
      </c>
    </row>
    <row r="167" spans="1:48">
      <c r="A167">
        <v>126</v>
      </c>
      <c r="B167" t="s">
        <v>3120</v>
      </c>
      <c r="C167">
        <v>7725321396</v>
      </c>
      <c r="D167" s="10">
        <v>1167746593321</v>
      </c>
      <c r="E167" t="s">
        <v>3121</v>
      </c>
      <c r="F167" s="7">
        <v>42544</v>
      </c>
      <c r="G167">
        <f t="shared" si="7"/>
        <v>8</v>
      </c>
      <c r="H167" t="s">
        <v>73</v>
      </c>
      <c r="I167" t="str">
        <f>IF(VLOOKUP(C167,гендир!$A$3:$C$3000,3,0)=0,"",VLOOKUP(C167,гендир!$A$3:$C$3000,3,0))</f>
        <v>Падош Балаж, Цеи Холдинг Гмбх</v>
      </c>
      <c r="J167" t="str">
        <f>IF(VLOOKUP(C167,гендир!$A$3:$C$3000,2,0)=0,"",VLOOKUP(C167,гендир!$A$3:$C$3000,2,0))</f>
        <v>Корелов Давид Аполлонович</v>
      </c>
      <c r="K167" t="s">
        <v>3124</v>
      </c>
      <c r="L167">
        <v>100</v>
      </c>
      <c r="P167">
        <v>166</v>
      </c>
      <c r="Q167">
        <v>6386</v>
      </c>
      <c r="R167">
        <v>52178</v>
      </c>
      <c r="S167">
        <v>96732</v>
      </c>
      <c r="T167">
        <v>89439</v>
      </c>
      <c r="U167">
        <v>62104</v>
      </c>
      <c r="V167">
        <v>1225</v>
      </c>
      <c r="W167">
        <v>15184</v>
      </c>
      <c r="X167">
        <v>13097</v>
      </c>
      <c r="Y167">
        <v>11177</v>
      </c>
      <c r="Z167">
        <v>5473</v>
      </c>
      <c r="AA167">
        <v>1225</v>
      </c>
      <c r="AB167">
        <v>21439</v>
      </c>
      <c r="AC167">
        <v>53077</v>
      </c>
      <c r="AD167">
        <v>67809</v>
      </c>
      <c r="AE167">
        <v>80306</v>
      </c>
      <c r="AF167">
        <v>38403</v>
      </c>
      <c r="AG167">
        <v>37588</v>
      </c>
      <c r="AH167">
        <v>37021</v>
      </c>
      <c r="AI167">
        <v>30157</v>
      </c>
      <c r="AJ167" s="2">
        <v>29656</v>
      </c>
      <c r="AK167">
        <v>2469</v>
      </c>
      <c r="AL167">
        <v>7447</v>
      </c>
      <c r="AM167">
        <v>14614</v>
      </c>
      <c r="AN167">
        <v>18378</v>
      </c>
      <c r="AO167">
        <v>18538</v>
      </c>
      <c r="AP167">
        <v>0</v>
      </c>
      <c r="AQ167" s="5">
        <f t="shared" si="8"/>
        <v>9.7249999999999996</v>
      </c>
      <c r="AR167" t="s">
        <v>52</v>
      </c>
      <c r="AS167" t="s">
        <v>3125</v>
      </c>
      <c r="AT167" t="str">
        <f>IF(VLOOKUP(C167,old!$D$3:$AU$549,44,0)=0,"",VLOOKUP(C167,old!$D$3:$AU$549,44,0))</f>
        <v>image427</v>
      </c>
      <c r="AU167" s="3">
        <v>0.77223133609353434</v>
      </c>
      <c r="AV167" t="str">
        <f t="shared" si="6"/>
        <v>ООО ПКО «ВИЛДОН ИНВЕСТМЕНТ» зарегистрировано по адресу: 115280, Москва г, Ленинская Слобода ул, дом № 19, комната 21У. Генеральным директором является Корелов Давид Аполлонович. Рост доходов компании за 5 лет: 972,5%. Рост финансовых активов компании за 5 лет: 77,22%. ФССП присвоил Низкий уровень риска для данного ПКО.</v>
      </c>
    </row>
    <row r="168" spans="1:48">
      <c r="A168">
        <v>194</v>
      </c>
      <c r="B168" t="s">
        <v>2624</v>
      </c>
      <c r="C168">
        <v>2310214574</v>
      </c>
      <c r="D168" s="10">
        <v>1192375037909</v>
      </c>
      <c r="E168" t="s">
        <v>2625</v>
      </c>
      <c r="F168" s="7">
        <v>43608</v>
      </c>
      <c r="G168">
        <f t="shared" si="7"/>
        <v>5</v>
      </c>
      <c r="H168" t="s">
        <v>73</v>
      </c>
      <c r="I168" t="str">
        <f>IF(VLOOKUP(C168,гендир!$A$3:$C$3000,3,0)=0,"",VLOOKUP(C168,гендир!$A$3:$C$3000,3,0))</f>
        <v>Васильева Анастасия Игоревна</v>
      </c>
      <c r="J168" t="str">
        <f>IF(VLOOKUP(C168,гендир!$A$3:$C$3000,2,0)=0,"",VLOOKUP(C168,гендир!$A$3:$C$3000,2,0))</f>
        <v>Алексеенко Екатерина Константиновна</v>
      </c>
      <c r="K168" t="s">
        <v>2628</v>
      </c>
      <c r="L168">
        <v>10000</v>
      </c>
      <c r="P168">
        <v>167</v>
      </c>
      <c r="Q168">
        <v>3949</v>
      </c>
      <c r="R168">
        <v>6835</v>
      </c>
      <c r="S168">
        <v>29312</v>
      </c>
      <c r="T168">
        <v>81448</v>
      </c>
      <c r="U168">
        <v>61338</v>
      </c>
      <c r="V168">
        <v>4633</v>
      </c>
      <c r="W168">
        <v>5363</v>
      </c>
      <c r="X168">
        <v>9613</v>
      </c>
      <c r="Y168">
        <v>39498</v>
      </c>
      <c r="Z168">
        <v>37529</v>
      </c>
      <c r="AA168">
        <v>4633</v>
      </c>
      <c r="AB168">
        <v>1267</v>
      </c>
      <c r="AC168">
        <v>18581</v>
      </c>
      <c r="AD168">
        <v>39139</v>
      </c>
      <c r="AE168">
        <v>21932</v>
      </c>
      <c r="AF168">
        <v>0</v>
      </c>
      <c r="AG168">
        <v>0</v>
      </c>
      <c r="AH168">
        <v>0</v>
      </c>
      <c r="AI168">
        <v>0</v>
      </c>
      <c r="AJ168" s="2">
        <v>0</v>
      </c>
      <c r="AK168">
        <v>9362</v>
      </c>
      <c r="AL168">
        <v>4483</v>
      </c>
      <c r="AM168">
        <v>28876</v>
      </c>
      <c r="AN168">
        <v>43196</v>
      </c>
      <c r="AO168">
        <v>56094</v>
      </c>
      <c r="AP168">
        <v>8068</v>
      </c>
      <c r="AQ168" s="5">
        <f t="shared" si="8"/>
        <v>15.532999999999999</v>
      </c>
      <c r="AR168" t="s">
        <v>52</v>
      </c>
      <c r="AS168" t="s">
        <v>2629</v>
      </c>
      <c r="AT168" t="str">
        <f>IF(VLOOKUP(C168,old!$D$3:$AU$549,44,0)=0,"",VLOOKUP(C168,old!$D$3:$AU$549,44,0))</f>
        <v>image363</v>
      </c>
      <c r="AU168" s="3" t="s">
        <v>74</v>
      </c>
      <c r="AV168" t="str">
        <f t="shared" si="6"/>
        <v>ООО ПКО МЦ «ВИН» зарегистрировано по адресу: 350002, Краснодарский край, г Краснодар, ул Северная, 353, 406. Генеральным директором является Алексеенко Екатерина Константиновна. Рост доходов компании за 5 лет: 1553,3%. Объем заемных средств компании на конец 2024 года: 8068 тыс. руб. ФССП присвоил Низкий уровень риска для данного ПКО.</v>
      </c>
    </row>
    <row r="169" spans="1:48">
      <c r="A169">
        <v>180</v>
      </c>
      <c r="B169" t="s">
        <v>1582</v>
      </c>
      <c r="C169">
        <v>5257185200</v>
      </c>
      <c r="D169" s="10">
        <v>1185275060915</v>
      </c>
      <c r="E169" t="s">
        <v>1583</v>
      </c>
      <c r="F169" s="7">
        <v>43417</v>
      </c>
      <c r="G169">
        <f t="shared" si="7"/>
        <v>6</v>
      </c>
      <c r="H169" t="s">
        <v>73</v>
      </c>
      <c r="I169" t="str">
        <f>IF(VLOOKUP(C169,гендир!$A$3:$C$3000,3,0)=0,"",VLOOKUP(C169,гендир!$A$3:$C$3000,3,0))</f>
        <v>Галышев Василий Иванович, Шмелева Екатерина Александровна</v>
      </c>
      <c r="J169" t="str">
        <f>IF(VLOOKUP(C169,гендир!$A$3:$C$3000,2,0)=0,"",VLOOKUP(C169,гендир!$A$3:$C$3000,2,0))</f>
        <v>Смирнов Игорь Владимирович</v>
      </c>
      <c r="K169" t="s">
        <v>1586</v>
      </c>
      <c r="L169">
        <v>29.94</v>
      </c>
      <c r="P169">
        <v>168</v>
      </c>
      <c r="Q169">
        <v>31035</v>
      </c>
      <c r="R169">
        <v>34800</v>
      </c>
      <c r="S169">
        <v>48589</v>
      </c>
      <c r="T169">
        <v>46452</v>
      </c>
      <c r="U169">
        <v>59949</v>
      </c>
      <c r="V169">
        <v>7697</v>
      </c>
      <c r="W169">
        <v>9804</v>
      </c>
      <c r="X169">
        <v>24132</v>
      </c>
      <c r="Y169">
        <v>28327</v>
      </c>
      <c r="Z169">
        <v>51489</v>
      </c>
      <c r="AA169">
        <v>7697</v>
      </c>
      <c r="AB169">
        <v>14152</v>
      </c>
      <c r="AC169">
        <v>22960</v>
      </c>
      <c r="AD169">
        <v>16591</v>
      </c>
      <c r="AE169">
        <v>6300</v>
      </c>
      <c r="AF169">
        <v>23942</v>
      </c>
      <c r="AG169">
        <v>22869</v>
      </c>
      <c r="AH169">
        <v>46687</v>
      </c>
      <c r="AI169">
        <v>0</v>
      </c>
      <c r="AJ169" s="2">
        <v>0</v>
      </c>
      <c r="AK169">
        <v>1058</v>
      </c>
      <c r="AL169">
        <v>80</v>
      </c>
      <c r="AM169">
        <v>18</v>
      </c>
      <c r="AN169">
        <v>79732</v>
      </c>
      <c r="AO169">
        <v>77705</v>
      </c>
      <c r="AP169">
        <v>9416</v>
      </c>
      <c r="AQ169" s="5">
        <f t="shared" si="8"/>
        <v>1.9319999999999999</v>
      </c>
      <c r="AR169" t="s">
        <v>45</v>
      </c>
      <c r="AS169" t="s">
        <v>1587</v>
      </c>
      <c r="AT169" t="str">
        <f>IF(VLOOKUP(C169,old!$D$3:$AU$549,44,0)=0,"",VLOOKUP(C169,old!$D$3:$AU$549,44,0))</f>
        <v>image084</v>
      </c>
      <c r="AU169" s="3">
        <v>0</v>
      </c>
      <c r="AV169" t="str">
        <f t="shared" si="6"/>
        <v>ООО «ПКО «Аламо Коллект» зарегистрировано по адресу: 428031, Чувашская Республика - Чувашия, г.о. Город Чебоксары, г Чебоксары, ул Ленинского Комсомола, дом 25, корпус 1, помещение 10.04. Генеральным директором является Смирнов Игорь Владимирович. Рост доходов компании за 5 лет: 193,2%. Объем заемных средств компании на конец 2024 года: 9416 тыс. руб. ФССП присвоил Значительный уровень риска для данного ПКО.</v>
      </c>
    </row>
    <row r="170" spans="1:48">
      <c r="A170">
        <v>138</v>
      </c>
      <c r="B170" t="s">
        <v>2063</v>
      </c>
      <c r="C170">
        <v>3444273894</v>
      </c>
      <c r="D170" s="10">
        <v>1203400002772</v>
      </c>
      <c r="E170" t="s">
        <v>2064</v>
      </c>
      <c r="F170" s="7">
        <v>43893</v>
      </c>
      <c r="G170">
        <f t="shared" si="7"/>
        <v>5</v>
      </c>
      <c r="H170" t="s">
        <v>73</v>
      </c>
      <c r="I170" t="str">
        <f>IF(VLOOKUP(C170,гендир!$A$3:$C$3000,3,0)=0,"",VLOOKUP(C170,гендир!$A$3:$C$3000,3,0))</f>
        <v>Симакин Иван Викторович, Полударьев Кирилл Иванович, Ненашев Юрий Владимирович</v>
      </c>
      <c r="J170" t="str">
        <f>IF(VLOOKUP(C170,гендир!$A$3:$C$3000,2,0)=0,"",VLOOKUP(C170,гендир!$A$3:$C$3000,2,0))</f>
        <v>Симакин Иван Викторович</v>
      </c>
      <c r="K170" t="s">
        <v>2067</v>
      </c>
      <c r="L170">
        <v>10</v>
      </c>
      <c r="P170">
        <v>169</v>
      </c>
      <c r="Q170">
        <v>1310</v>
      </c>
      <c r="R170">
        <v>22209</v>
      </c>
      <c r="S170">
        <v>55332</v>
      </c>
      <c r="T170">
        <v>85792</v>
      </c>
      <c r="U170">
        <v>59649</v>
      </c>
      <c r="V170">
        <v>131</v>
      </c>
      <c r="W170">
        <v>7717</v>
      </c>
      <c r="X170">
        <v>51667</v>
      </c>
      <c r="Y170">
        <v>63227</v>
      </c>
      <c r="Z170">
        <v>55391</v>
      </c>
      <c r="AA170">
        <v>131</v>
      </c>
      <c r="AB170">
        <v>13749</v>
      </c>
      <c r="AC170">
        <v>1528</v>
      </c>
      <c r="AD170">
        <v>18577</v>
      </c>
      <c r="AE170">
        <v>862</v>
      </c>
      <c r="AF170">
        <v>0</v>
      </c>
      <c r="AG170">
        <v>3017</v>
      </c>
      <c r="AH170">
        <v>2395</v>
      </c>
      <c r="AI170">
        <v>4144</v>
      </c>
      <c r="AJ170" s="2">
        <v>4597</v>
      </c>
      <c r="AK170">
        <v>1320</v>
      </c>
      <c r="AL170">
        <v>7868</v>
      </c>
      <c r="AM170">
        <v>11812</v>
      </c>
      <c r="AN170">
        <v>27533</v>
      </c>
      <c r="AO170">
        <v>43769</v>
      </c>
      <c r="AP170">
        <v>23968</v>
      </c>
      <c r="AQ170" s="5">
        <f t="shared" si="8"/>
        <v>45.533999999999999</v>
      </c>
      <c r="AR170" t="s">
        <v>52</v>
      </c>
      <c r="AS170" t="s">
        <v>2068</v>
      </c>
      <c r="AT170" t="str">
        <f>IF(VLOOKUP(C170,old!$D$3:$AU$549,44,0)=0,"",VLOOKUP(C170,old!$D$3:$AU$549,44,0))</f>
        <v>image211</v>
      </c>
      <c r="AU170" s="3">
        <v>1.5236990387802454</v>
      </c>
      <c r="AV170" t="str">
        <f t="shared" si="6"/>
        <v>ООО ПКО «ЮК «БКР» зарегистрировано по адресу: 400066, Волгоградская область, г.о. Город-Герой Волгоград, г Волгоград, ул Донецкая, дом 16, этаж 3, комната 303. Генеральным директором является Симакин Иван Викторович. Рост доходов компании за 5 лет: 4553,4%. Рост финансовых активов компании за 5 лет: 152,37%. Объем заемных средств компании на конец 2024 года: 23968 тыс. руб. ФССП присвоил Низкий уровень риска для данного ПКО.</v>
      </c>
    </row>
    <row r="171" spans="1:48">
      <c r="A171">
        <v>121</v>
      </c>
      <c r="B171" t="s">
        <v>919</v>
      </c>
      <c r="C171">
        <v>2130168738</v>
      </c>
      <c r="D171" s="10">
        <v>1162130053953</v>
      </c>
      <c r="E171" t="s">
        <v>920</v>
      </c>
      <c r="F171" s="7">
        <v>42440</v>
      </c>
      <c r="G171">
        <f t="shared" si="7"/>
        <v>9</v>
      </c>
      <c r="H171" t="s">
        <v>73</v>
      </c>
      <c r="I171" t="str">
        <f>IF(VLOOKUP(C171,гендир!$A$3:$C$3000,3,0)=0,"",VLOOKUP(C171,гендир!$A$3:$C$3000,3,0))</f>
        <v>Киселёв Игорь Васильевич</v>
      </c>
      <c r="J171" t="str">
        <f>IF(VLOOKUP(C171,гендир!$A$3:$C$3000,2,0)=0,"",VLOOKUP(C171,гендир!$A$3:$C$3000,2,0))</f>
        <v>Фардзинов Александр Александрович</v>
      </c>
      <c r="K171" t="s">
        <v>923</v>
      </c>
      <c r="L171">
        <v>10</v>
      </c>
      <c r="P171">
        <v>170</v>
      </c>
      <c r="Q171">
        <v>80477</v>
      </c>
      <c r="R171">
        <v>99140</v>
      </c>
      <c r="S171">
        <v>99932</v>
      </c>
      <c r="T171">
        <v>107630</v>
      </c>
      <c r="U171">
        <v>57622</v>
      </c>
      <c r="V171">
        <v>5994</v>
      </c>
      <c r="W171">
        <v>20368</v>
      </c>
      <c r="X171">
        <v>10378</v>
      </c>
      <c r="Y171">
        <v>15584</v>
      </c>
      <c r="Z171">
        <v>5217</v>
      </c>
      <c r="AA171">
        <v>5994</v>
      </c>
      <c r="AB171">
        <v>4386</v>
      </c>
      <c r="AC171">
        <v>3536</v>
      </c>
      <c r="AD171">
        <v>5333</v>
      </c>
      <c r="AE171">
        <v>2770</v>
      </c>
      <c r="AF171">
        <v>8771</v>
      </c>
      <c r="AG171">
        <v>10618</v>
      </c>
      <c r="AH171">
        <v>9524</v>
      </c>
      <c r="AI171">
        <v>14496</v>
      </c>
      <c r="AJ171" s="2">
        <v>15830</v>
      </c>
      <c r="AK171">
        <v>14926</v>
      </c>
      <c r="AL171">
        <v>19926</v>
      </c>
      <c r="AM171">
        <v>31152</v>
      </c>
      <c r="AN171">
        <v>27068</v>
      </c>
      <c r="AO171">
        <v>25327</v>
      </c>
      <c r="AP171">
        <v>3407</v>
      </c>
      <c r="AQ171" s="5">
        <f t="shared" si="8"/>
        <v>0.71599999999999997</v>
      </c>
      <c r="AR171" t="s">
        <v>52</v>
      </c>
      <c r="AS171" t="s">
        <v>924</v>
      </c>
      <c r="AT171" t="str">
        <f>IF(VLOOKUP(C171,old!$D$3:$AU$549,44,0)=0,"",VLOOKUP(C171,old!$D$3:$AU$549,44,0))</f>
        <v>image208</v>
      </c>
      <c r="AU171" s="3">
        <v>1.8048113099988599</v>
      </c>
      <c r="AV171" t="str">
        <f t="shared" si="6"/>
        <v>ООО ПКО «Инкас Коллект» зарегистрировано по адресу: 428022, Чувашская Республика - Чувашия, г Чебоксары, ул 50 лет Октября, д. 4, помещ. 3. Генеральным директором является Фардзинов Александр Александрович. Рост доходов компании за 5 лет: 71,6%. Рост финансовых активов компании за 5 лет: 180,48%. Объем заемных средств компании на конец 2024 года: 3407 тыс. руб. ФССП присвоил Низкий уровень риска для данного ПКО.</v>
      </c>
    </row>
    <row r="172" spans="1:48">
      <c r="A172">
        <v>506</v>
      </c>
      <c r="B172" t="s">
        <v>2287</v>
      </c>
      <c r="C172">
        <v>7722862647</v>
      </c>
      <c r="D172" s="10">
        <v>5147746341199</v>
      </c>
      <c r="E172" t="s">
        <v>2288</v>
      </c>
      <c r="F172" s="7">
        <v>41955</v>
      </c>
      <c r="G172">
        <f t="shared" si="7"/>
        <v>10</v>
      </c>
      <c r="H172" t="s">
        <v>73</v>
      </c>
      <c r="I172" t="str">
        <f>IF(VLOOKUP(C172,гендир!$A$3:$C$3000,3,0)=0,"",VLOOKUP(C172,гендир!$A$3:$C$3000,3,0))</f>
        <v>Черкасова Наталья Ильинична</v>
      </c>
      <c r="J172" t="str">
        <f>IF(VLOOKUP(C172,гендир!$A$3:$C$3000,2,0)=0,"",VLOOKUP(C172,гендир!$A$3:$C$3000,2,0))</f>
        <v>Черкасова Наталья Ильинична</v>
      </c>
      <c r="K172" t="s">
        <v>2289</v>
      </c>
      <c r="L172">
        <v>25</v>
      </c>
      <c r="P172">
        <v>171</v>
      </c>
      <c r="Q172">
        <v>23158</v>
      </c>
      <c r="R172">
        <v>43815</v>
      </c>
      <c r="S172">
        <v>30418</v>
      </c>
      <c r="T172">
        <v>53144</v>
      </c>
      <c r="U172">
        <v>57449</v>
      </c>
      <c r="V172">
        <v>21957</v>
      </c>
      <c r="W172">
        <v>39657</v>
      </c>
      <c r="X172">
        <v>23590</v>
      </c>
      <c r="Y172">
        <v>47440</v>
      </c>
      <c r="Z172">
        <v>46693</v>
      </c>
      <c r="AA172">
        <v>21957</v>
      </c>
      <c r="AB172">
        <v>2888</v>
      </c>
      <c r="AC172">
        <v>6126</v>
      </c>
      <c r="AD172">
        <v>2740</v>
      </c>
      <c r="AE172">
        <v>7479</v>
      </c>
      <c r="AF172">
        <v>0</v>
      </c>
      <c r="AG172">
        <v>0</v>
      </c>
      <c r="AH172">
        <v>0</v>
      </c>
      <c r="AI172">
        <v>0</v>
      </c>
      <c r="AJ172" s="2">
        <v>0</v>
      </c>
      <c r="AK172">
        <v>2674</v>
      </c>
      <c r="AL172">
        <v>5950</v>
      </c>
      <c r="AM172">
        <v>8361</v>
      </c>
      <c r="AN172">
        <v>10835</v>
      </c>
      <c r="AO172">
        <v>14251</v>
      </c>
      <c r="AP172">
        <v>8365</v>
      </c>
      <c r="AQ172" s="5">
        <f t="shared" si="8"/>
        <v>2.4809999999999999</v>
      </c>
      <c r="AR172" t="s">
        <v>52</v>
      </c>
      <c r="AS172" t="s">
        <v>2290</v>
      </c>
      <c r="AT172" t="str">
        <f>IF(VLOOKUP(C172,old!$D$3:$AU$549,44,0)=0,"",VLOOKUP(C172,old!$D$3:$AU$549,44,0))</f>
        <v>image313</v>
      </c>
      <c r="AU172" s="3" t="s">
        <v>74</v>
      </c>
      <c r="AV172" t="str">
        <f t="shared" si="6"/>
        <v>ООО «Консалт Плюс» зарегистрировано по адресу: 115088, город Москва, ул. Шарикоподшипниковская, дом 4, корпус 3Б, ЭТ 1 ПОМ II КОМ 15,16,20-24. Генеральным директором является Черкасова Наталья Ильинична. Рост доходов компании за 5 лет: 248,1%. Объем заемных средств компании на конец 2024 года: 8365 тыс. руб. ФССП присвоил Низкий уровень риска для данного ПКО.</v>
      </c>
    </row>
    <row r="173" spans="1:48">
      <c r="A173">
        <v>178</v>
      </c>
      <c r="B173" t="s">
        <v>1072</v>
      </c>
      <c r="C173">
        <v>3448045000</v>
      </c>
      <c r="D173" s="10">
        <v>1083461003933</v>
      </c>
      <c r="E173" t="s">
        <v>1073</v>
      </c>
      <c r="F173" s="7">
        <v>39738</v>
      </c>
      <c r="G173">
        <f t="shared" si="7"/>
        <v>16</v>
      </c>
      <c r="H173" t="s">
        <v>73</v>
      </c>
      <c r="I173" t="str">
        <f>IF(VLOOKUP(C173,гендир!$A$3:$C$3000,3,0)=0,"",VLOOKUP(C173,гендир!$A$3:$C$3000,3,0))</f>
        <v>Цымбаревич Кристина Вячеславовна, Брагинцева Елена Александровна, Цымбаревич Кристина Вячеславовна</v>
      </c>
      <c r="J173" t="str">
        <f>IF(VLOOKUP(C173,гендир!$A$3:$C$3000,2,0)=0,"",VLOOKUP(C173,гендир!$A$3:$C$3000,2,0))</f>
        <v>Цымбаревич Евгений Сергеевич</v>
      </c>
      <c r="K173" t="s">
        <v>1076</v>
      </c>
      <c r="L173">
        <v>12</v>
      </c>
      <c r="P173">
        <v>172</v>
      </c>
      <c r="Q173">
        <v>26142</v>
      </c>
      <c r="R173">
        <v>38134</v>
      </c>
      <c r="S173">
        <v>43952</v>
      </c>
      <c r="T173">
        <v>48601</v>
      </c>
      <c r="U173">
        <v>57150</v>
      </c>
      <c r="V173">
        <v>17092</v>
      </c>
      <c r="W173">
        <v>29275</v>
      </c>
      <c r="X173">
        <v>19460</v>
      </c>
      <c r="Y173">
        <v>23512</v>
      </c>
      <c r="Z173">
        <v>30608</v>
      </c>
      <c r="AA173">
        <v>17092</v>
      </c>
      <c r="AB173">
        <v>6705</v>
      </c>
      <c r="AC173">
        <v>21991</v>
      </c>
      <c r="AD173">
        <v>22941</v>
      </c>
      <c r="AE173">
        <v>23484</v>
      </c>
      <c r="AF173">
        <v>0</v>
      </c>
      <c r="AG173">
        <v>0</v>
      </c>
      <c r="AH173">
        <v>0</v>
      </c>
      <c r="AI173">
        <v>0</v>
      </c>
      <c r="AJ173" s="2">
        <v>0</v>
      </c>
      <c r="AK173">
        <v>32252</v>
      </c>
      <c r="AL173">
        <v>36207</v>
      </c>
      <c r="AM173">
        <v>37374</v>
      </c>
      <c r="AN173">
        <v>48976</v>
      </c>
      <c r="AO173">
        <v>56366</v>
      </c>
      <c r="AP173">
        <v>9342</v>
      </c>
      <c r="AQ173" s="5">
        <f t="shared" si="8"/>
        <v>2.1859999999999999</v>
      </c>
      <c r="AR173" t="s">
        <v>52</v>
      </c>
      <c r="AS173" t="s">
        <v>1077</v>
      </c>
      <c r="AT173" t="str">
        <f>IF(VLOOKUP(C173,old!$D$3:$AU$549,44,0)=0,"",VLOOKUP(C173,old!$D$3:$AU$549,44,0))</f>
        <v>image1001</v>
      </c>
      <c r="AU173" s="3" t="s">
        <v>74</v>
      </c>
      <c r="AV173" t="str">
        <f t="shared" si="6"/>
        <v>ООО «ПКО «Лидер» зарегистрировано по адресу: Волгоградская обл., г.о. город-герой Волгоград, г. Волгоград, ул. им. Циолковского, д. 39, ЭТАЖ 1, 400074. Генеральным директором является Цымбаревич Евгений Сергеевич. Рост доходов компании за 5 лет: 218,6%. Объем заемных средств компании на конец 2024 года: 9342 тыс. руб. ФССП присвоил Низкий уровень риска для данного ПКО.</v>
      </c>
    </row>
    <row r="174" spans="1:48">
      <c r="A174">
        <v>127</v>
      </c>
      <c r="B174" t="s">
        <v>1272</v>
      </c>
      <c r="C174">
        <v>7710496844</v>
      </c>
      <c r="D174" s="10">
        <v>1157746486798</v>
      </c>
      <c r="E174" t="s">
        <v>1273</v>
      </c>
      <c r="F174" s="7">
        <v>42156</v>
      </c>
      <c r="G174">
        <f t="shared" si="7"/>
        <v>9</v>
      </c>
      <c r="H174" t="s">
        <v>73</v>
      </c>
      <c r="I174" t="str">
        <f>IF(VLOOKUP(C174,гендир!$A$3:$C$3000,3,0)=0,"",VLOOKUP(C174,гендир!$A$3:$C$3000,3,0))</f>
        <v>Кудрявцев Иван Михайлович, Шарифьянов Даниил Радисович</v>
      </c>
      <c r="J174" t="str">
        <f>IF(VLOOKUP(C174,гендир!$A$3:$C$3000,2,0)=0,"",VLOOKUP(C174,гендир!$A$3:$C$3000,2,0))</f>
        <v>Полозков Евгений Дмитриевич</v>
      </c>
      <c r="K174" t="s">
        <v>1276</v>
      </c>
      <c r="L174">
        <v>13</v>
      </c>
      <c r="P174">
        <v>173</v>
      </c>
      <c r="Q174">
        <v>103019</v>
      </c>
      <c r="R174">
        <v>95456</v>
      </c>
      <c r="S174">
        <v>62497</v>
      </c>
      <c r="T174">
        <v>97647</v>
      </c>
      <c r="U174">
        <v>56781</v>
      </c>
      <c r="V174">
        <v>84100</v>
      </c>
      <c r="W174">
        <v>17846</v>
      </c>
      <c r="X174">
        <v>31154</v>
      </c>
      <c r="Y174">
        <v>42449</v>
      </c>
      <c r="Z174">
        <v>35446</v>
      </c>
      <c r="AA174">
        <v>84100</v>
      </c>
      <c r="AB174">
        <v>49521</v>
      </c>
      <c r="AC174">
        <v>17009</v>
      </c>
      <c r="AD174">
        <v>33758</v>
      </c>
      <c r="AE174">
        <v>18744</v>
      </c>
      <c r="AF174">
        <v>12546</v>
      </c>
      <c r="AG174">
        <v>16212</v>
      </c>
      <c r="AH174">
        <v>23612</v>
      </c>
      <c r="AI174">
        <v>30967</v>
      </c>
      <c r="AJ174" s="2">
        <v>31168</v>
      </c>
      <c r="AK174">
        <v>1946</v>
      </c>
      <c r="AL174">
        <v>12917</v>
      </c>
      <c r="AM174">
        <v>1092</v>
      </c>
      <c r="AN174">
        <v>1541</v>
      </c>
      <c r="AO174">
        <v>7275</v>
      </c>
      <c r="AP174">
        <v>1019</v>
      </c>
      <c r="AQ174" s="5">
        <f t="shared" si="8"/>
        <v>0.55100000000000005</v>
      </c>
      <c r="AR174" t="s">
        <v>52</v>
      </c>
      <c r="AS174" t="s">
        <v>1277</v>
      </c>
      <c r="AT174" t="str">
        <f>IF(VLOOKUP(C174,old!$D$3:$AU$549,44,0)=0,"",VLOOKUP(C174,old!$D$3:$AU$549,44,0))</f>
        <v>image015</v>
      </c>
      <c r="AU174" s="3">
        <v>2.4842977841543123</v>
      </c>
      <c r="AV174" t="str">
        <f t="shared" si="6"/>
        <v>ООО «ПКО «БКГ» зарегистрировано по адресу: 121087, Москва г, Барклая ул, дом № 6, строение 5, офис 23Д, этаж 5. Генеральным директором является Полозков Евгений Дмитриевич. Рост доходов компании за 5 лет: 55,1%. Рост финансовых активов компании за 5 лет: 248,43%. Объем заемных средств компании на конец 2024 года: 1019 тыс. руб. ФССП присвоил Низкий уровень риска для данного ПКО.</v>
      </c>
    </row>
    <row r="175" spans="1:48">
      <c r="A175">
        <v>181</v>
      </c>
      <c r="B175" t="s">
        <v>3297</v>
      </c>
      <c r="C175">
        <v>7726453892</v>
      </c>
      <c r="D175" s="10">
        <v>1197746364133</v>
      </c>
      <c r="E175" t="s">
        <v>3298</v>
      </c>
      <c r="F175" s="7">
        <v>43621</v>
      </c>
      <c r="G175">
        <f t="shared" si="7"/>
        <v>5</v>
      </c>
      <c r="H175" t="s">
        <v>73</v>
      </c>
      <c r="I175" t="str">
        <f>IF(VLOOKUP(C175,гендир!$A$3:$C$3000,3,0)=0,"",VLOOKUP(C175,гендир!$A$3:$C$3000,3,0))</f>
        <v>Егорова Виктория Валерьевна</v>
      </c>
      <c r="J175" t="str">
        <f>IF(VLOOKUP(C175,гендир!$A$3:$C$3000,2,0)=0,"",VLOOKUP(C175,гендир!$A$3:$C$3000,2,0))</f>
        <v>Егорова Виктория Валерьевна</v>
      </c>
      <c r="K175" t="s">
        <v>3301</v>
      </c>
      <c r="L175">
        <v>20</v>
      </c>
      <c r="P175">
        <v>174</v>
      </c>
      <c r="Q175">
        <v>2180</v>
      </c>
      <c r="R175">
        <v>7757</v>
      </c>
      <c r="S175">
        <v>20206</v>
      </c>
      <c r="T175">
        <v>46176</v>
      </c>
      <c r="U175">
        <v>56277</v>
      </c>
      <c r="V175">
        <v>4777</v>
      </c>
      <c r="W175">
        <v>4342</v>
      </c>
      <c r="X175">
        <v>13348</v>
      </c>
      <c r="Y175">
        <v>1752</v>
      </c>
      <c r="Z175">
        <v>11751</v>
      </c>
      <c r="AA175">
        <v>4777</v>
      </c>
      <c r="AB175">
        <v>2950</v>
      </c>
      <c r="AC175">
        <v>5705</v>
      </c>
      <c r="AD175">
        <v>41754</v>
      </c>
      <c r="AE175">
        <v>41327</v>
      </c>
      <c r="AF175">
        <v>0</v>
      </c>
      <c r="AG175">
        <v>0</v>
      </c>
      <c r="AH175">
        <v>0</v>
      </c>
      <c r="AI175">
        <v>0</v>
      </c>
      <c r="AJ175" s="2">
        <v>12450</v>
      </c>
      <c r="AK175">
        <v>0</v>
      </c>
      <c r="AL175">
        <v>0</v>
      </c>
      <c r="AM175">
        <v>20064</v>
      </c>
      <c r="AN175">
        <v>64399</v>
      </c>
      <c r="AO175">
        <v>79512</v>
      </c>
      <c r="AP175">
        <v>0</v>
      </c>
      <c r="AQ175" s="5">
        <f t="shared" si="8"/>
        <v>25.815000000000001</v>
      </c>
      <c r="AR175" t="s">
        <v>52</v>
      </c>
      <c r="AS175" t="s">
        <v>3302</v>
      </c>
      <c r="AT175" t="str">
        <f>IF(VLOOKUP(C175,old!$D$3:$AU$549,44,0)=0,"",VLOOKUP(C175,old!$D$3:$AU$549,44,0))</f>
        <v>image452</v>
      </c>
      <c r="AU175" s="3" t="s">
        <v>74</v>
      </c>
      <c r="AV175" t="str">
        <f t="shared" si="6"/>
        <v>ООО «ПКО «Правовой центр Лидер» зарегистрировано по адресу: 117570, г. Москва, ул. Чертановская, д. 48, к. 2, Корпус 2, КВАРТИРА 503 КОМ 2. Генеральным директором является Егорова Виктория Валерьевна. Рост доходов компании за 5 лет: 2581,5%. ФССП присвоил Низкий уровень риска для данного ПКО.</v>
      </c>
    </row>
    <row r="176" spans="1:48">
      <c r="A176">
        <v>191</v>
      </c>
      <c r="B176" t="s">
        <v>1137</v>
      </c>
      <c r="C176">
        <v>7733298863</v>
      </c>
      <c r="D176" s="10">
        <v>1167746832186</v>
      </c>
      <c r="E176" t="s">
        <v>1138</v>
      </c>
      <c r="F176" s="7">
        <v>42619</v>
      </c>
      <c r="G176">
        <f t="shared" si="7"/>
        <v>8</v>
      </c>
      <c r="H176" t="s">
        <v>73</v>
      </c>
      <c r="I176" t="str">
        <f>IF(VLOOKUP(C176,гендир!$A$3:$C$3000,3,0)=0,"",VLOOKUP(C176,гендир!$A$3:$C$3000,3,0))</f>
        <v>Ольшанский Денис Вячеславович</v>
      </c>
      <c r="J176" t="str">
        <f>IF(VLOOKUP(C176,гендир!$A$3:$C$3000,2,0)=0,"",VLOOKUP(C176,гендир!$A$3:$C$3000,2,0))</f>
        <v>Ольшанский Денис Вячеславович</v>
      </c>
      <c r="K176" t="s">
        <v>1141</v>
      </c>
      <c r="L176">
        <v>30</v>
      </c>
      <c r="P176">
        <v>175</v>
      </c>
      <c r="Q176">
        <v>70641</v>
      </c>
      <c r="R176">
        <v>75389</v>
      </c>
      <c r="S176">
        <v>34723</v>
      </c>
      <c r="T176">
        <v>43249</v>
      </c>
      <c r="U176">
        <v>55270</v>
      </c>
      <c r="V176">
        <v>40625</v>
      </c>
      <c r="W176">
        <v>66727</v>
      </c>
      <c r="X176">
        <v>33194</v>
      </c>
      <c r="Y176">
        <v>41653</v>
      </c>
      <c r="Z176">
        <v>48828</v>
      </c>
      <c r="AA176">
        <v>40625</v>
      </c>
      <c r="AB176">
        <v>6456</v>
      </c>
      <c r="AC176">
        <v>355</v>
      </c>
      <c r="AD176">
        <v>245</v>
      </c>
      <c r="AE176">
        <v>4730</v>
      </c>
      <c r="AF176">
        <v>0</v>
      </c>
      <c r="AG176">
        <v>19</v>
      </c>
      <c r="AH176">
        <v>0</v>
      </c>
      <c r="AI176">
        <v>0</v>
      </c>
      <c r="AJ176" s="2">
        <v>0</v>
      </c>
      <c r="AK176">
        <v>31154</v>
      </c>
      <c r="AL176">
        <v>39221</v>
      </c>
      <c r="AM176">
        <v>44472</v>
      </c>
      <c r="AN176">
        <v>38886</v>
      </c>
      <c r="AO176">
        <v>37582</v>
      </c>
      <c r="AP176">
        <v>1877</v>
      </c>
      <c r="AQ176" s="5">
        <f t="shared" si="8"/>
        <v>0.78200000000000003</v>
      </c>
      <c r="AR176" t="s">
        <v>52</v>
      </c>
      <c r="AS176" t="s">
        <v>1142</v>
      </c>
      <c r="AT176" t="str">
        <f>IF(VLOOKUP(C176,old!$D$3:$AU$549,44,0)=0,"",VLOOKUP(C176,old!$D$3:$AU$549,44,0))</f>
        <v>image231</v>
      </c>
      <c r="AU176" s="3">
        <v>0</v>
      </c>
      <c r="AV176" t="str">
        <f t="shared" si="6"/>
        <v>ООО «Центр финансовых решений» зарегистрировано по адресу: 125464, Москва г, ш Волоколамское, 142, 2/1. Генеральным директором является Ольшанский Денис Вячеславович. Рост доходов компании за 5 лет: 78,2%. Объем заемных средств компании на конец 2024 года: 1877 тыс. руб. ФССП присвоил Низкий уровень риска для данного ПКО.</v>
      </c>
    </row>
    <row r="177" spans="1:48">
      <c r="A177">
        <v>217</v>
      </c>
      <c r="B177" t="s">
        <v>410</v>
      </c>
      <c r="C177">
        <v>7727834940</v>
      </c>
      <c r="D177" s="10">
        <v>1147746559707</v>
      </c>
      <c r="E177" t="s">
        <v>411</v>
      </c>
      <c r="F177" s="7">
        <v>41778</v>
      </c>
      <c r="G177">
        <f t="shared" si="7"/>
        <v>10</v>
      </c>
      <c r="H177" t="s">
        <v>73</v>
      </c>
      <c r="I177" t="str">
        <f>IF(VLOOKUP(C177,гендир!$A$3:$C$3000,3,0)=0,"",VLOOKUP(C177,гендир!$A$3:$C$3000,3,0))</f>
        <v>Карцев Роман Владимирович</v>
      </c>
      <c r="J177" t="str">
        <f>IF(VLOOKUP(C177,гендир!$A$3:$C$3000,2,0)=0,"",VLOOKUP(C177,гендир!$A$3:$C$3000,2,0))</f>
        <v>Карцев Роман Владимирович</v>
      </c>
      <c r="K177" t="s">
        <v>414</v>
      </c>
      <c r="L177">
        <v>500</v>
      </c>
      <c r="P177">
        <v>176</v>
      </c>
      <c r="Q177">
        <v>13909</v>
      </c>
      <c r="R177">
        <v>21050</v>
      </c>
      <c r="S177">
        <v>25367</v>
      </c>
      <c r="T177">
        <v>34899</v>
      </c>
      <c r="U177">
        <v>53822</v>
      </c>
      <c r="V177">
        <v>13021</v>
      </c>
      <c r="W177">
        <v>20319</v>
      </c>
      <c r="X177">
        <v>23113</v>
      </c>
      <c r="Y177">
        <v>21763</v>
      </c>
      <c r="Z177">
        <v>27961</v>
      </c>
      <c r="AA177">
        <v>13021</v>
      </c>
      <c r="AB177">
        <v>175</v>
      </c>
      <c r="AC177">
        <v>1458</v>
      </c>
      <c r="AD177">
        <v>12104</v>
      </c>
      <c r="AE177">
        <v>23869</v>
      </c>
      <c r="AF177">
        <v>0</v>
      </c>
      <c r="AG177">
        <v>0</v>
      </c>
      <c r="AH177">
        <v>0</v>
      </c>
      <c r="AI177">
        <v>0</v>
      </c>
      <c r="AJ177" s="2">
        <v>0</v>
      </c>
      <c r="AK177">
        <v>16340</v>
      </c>
      <c r="AL177">
        <v>11388</v>
      </c>
      <c r="AM177">
        <v>8409</v>
      </c>
      <c r="AN177">
        <v>13505</v>
      </c>
      <c r="AO177">
        <v>21984</v>
      </c>
      <c r="AP177">
        <v>2129</v>
      </c>
      <c r="AQ177" s="5">
        <f t="shared" si="8"/>
        <v>3.87</v>
      </c>
      <c r="AR177" t="s">
        <v>52</v>
      </c>
      <c r="AS177" t="s">
        <v>415</v>
      </c>
      <c r="AT177" t="str">
        <f>IF(VLOOKUP(C177,old!$D$3:$AU$549,44,0)=0,"",VLOOKUP(C177,old!$D$3:$AU$549,44,0))</f>
        <v>image206</v>
      </c>
      <c r="AU177" s="3" t="s">
        <v>74</v>
      </c>
      <c r="AV177" t="str">
        <f t="shared" si="6"/>
        <v>ООО «ПКО «Долговое агентство ВЕРУС» зарегистрировано по адресу: 109382, Москва г, ул Судакова, 10, офис 213. Генеральным директором является Карцев Роман Владимирович. Рост доходов компании за 5 лет: 387%. Объем заемных средств компании на конец 2024 года: 2129 тыс. руб. ФССП присвоил Низкий уровень риска для данного ПКО.</v>
      </c>
    </row>
    <row r="178" spans="1:48">
      <c r="A178">
        <v>347</v>
      </c>
      <c r="B178" t="s">
        <v>2978</v>
      </c>
      <c r="C178">
        <v>9102196550</v>
      </c>
      <c r="D178" s="10">
        <v>1159102121331</v>
      </c>
      <c r="E178" t="s">
        <v>2979</v>
      </c>
      <c r="F178" s="7">
        <v>42278</v>
      </c>
      <c r="G178">
        <f t="shared" si="7"/>
        <v>9</v>
      </c>
      <c r="H178" t="s">
        <v>73</v>
      </c>
      <c r="I178" t="str">
        <f>IF(VLOOKUP(C178,гендир!$A$3:$C$3000,3,0)=0,"",VLOOKUP(C178,гендир!$A$3:$C$3000,3,0))</f>
        <v>Скрипка Юлия Сергеевна</v>
      </c>
      <c r="J178" t="str">
        <f>IF(VLOOKUP(C178,гендир!$A$3:$C$3000,2,0)=0,"",VLOOKUP(C178,гендир!$A$3:$C$3000,2,0))</f>
        <v>Приходько Максим Владимирович</v>
      </c>
      <c r="K178" t="s">
        <v>1567</v>
      </c>
      <c r="L178">
        <v>10010</v>
      </c>
      <c r="P178">
        <v>177</v>
      </c>
      <c r="Q178">
        <v>10000</v>
      </c>
      <c r="R178">
        <v>0</v>
      </c>
      <c r="S178">
        <v>9160</v>
      </c>
      <c r="T178">
        <v>42</v>
      </c>
      <c r="U178">
        <v>53108</v>
      </c>
      <c r="V178">
        <v>17</v>
      </c>
      <c r="W178">
        <v>129</v>
      </c>
      <c r="X178">
        <v>238</v>
      </c>
      <c r="Y178">
        <v>31</v>
      </c>
      <c r="Z178">
        <v>87</v>
      </c>
      <c r="AA178">
        <v>17</v>
      </c>
      <c r="AB178">
        <v>-570</v>
      </c>
      <c r="AC178">
        <v>9599</v>
      </c>
      <c r="AD178">
        <v>1381</v>
      </c>
      <c r="AE178">
        <v>45640</v>
      </c>
      <c r="AF178">
        <v>0</v>
      </c>
      <c r="AG178">
        <v>0</v>
      </c>
      <c r="AH178">
        <v>17650</v>
      </c>
      <c r="AI178">
        <v>17200</v>
      </c>
      <c r="AJ178" s="2">
        <v>11550</v>
      </c>
      <c r="AK178">
        <v>10892</v>
      </c>
      <c r="AL178">
        <v>10891</v>
      </c>
      <c r="AM178">
        <v>11286</v>
      </c>
      <c r="AN178">
        <v>13310</v>
      </c>
      <c r="AO178">
        <v>64870</v>
      </c>
      <c r="AP178">
        <v>170</v>
      </c>
      <c r="AQ178" s="5">
        <f t="shared" si="8"/>
        <v>5.3109999999999999</v>
      </c>
      <c r="AR178" t="s">
        <v>52</v>
      </c>
      <c r="AS178" t="s">
        <v>2981</v>
      </c>
      <c r="AT178" t="str">
        <f>IF(VLOOKUP(C178,old!$D$3:$AU$549,44,0)=0,"",VLOOKUP(C178,old!$D$3:$AU$549,44,0))</f>
        <v>image409</v>
      </c>
      <c r="AU178" s="3">
        <v>0.65439093484419264</v>
      </c>
      <c r="AV178" t="str">
        <f t="shared" si="6"/>
        <v>ООО «ПКО Залог-финанс» зарегистрировано по адресу: 426009, Удмуртская Респ, г Ижевск, ул Ухтомского, 24, 29. Генеральным директором является Приходько Максим Владимирович. Рост доходов компании за 5 лет: 531,1%. Рост финансовых активов компании за 5 лет: 65,44%. Объем заемных средств компании на конец 2024 года: 170 тыс. руб. ФССП присвоил Низкий уровень риска для данного ПКО.</v>
      </c>
    </row>
    <row r="179" spans="1:48">
      <c r="A179">
        <v>275</v>
      </c>
      <c r="B179" t="s">
        <v>2096</v>
      </c>
      <c r="C179">
        <v>2629012893</v>
      </c>
      <c r="D179" s="10">
        <v>1202600002990</v>
      </c>
      <c r="E179" t="s">
        <v>2097</v>
      </c>
      <c r="F179" s="7">
        <v>43893</v>
      </c>
      <c r="G179">
        <f t="shared" si="7"/>
        <v>5</v>
      </c>
      <c r="H179" t="s">
        <v>73</v>
      </c>
      <c r="I179" t="str">
        <f>IF(VLOOKUP(C179,гендир!$A$3:$C$3000,3,0)=0,"",VLOOKUP(C179,гендир!$A$3:$C$3000,3,0))</f>
        <v>Андреева Надежда Васильевна, Ветошкина Инна Георгиевна, Полянская Юлия Вячеславовна, Малышева Светлана Николаевна, Халин Роман Анатольевич</v>
      </c>
      <c r="J179" t="str">
        <f>IF(VLOOKUP(C179,гендир!$A$3:$C$3000,2,0)=0,"",VLOOKUP(C179,гендир!$A$3:$C$3000,2,0))</f>
        <v>Андреева Надежда Васильевна</v>
      </c>
      <c r="K179" t="s">
        <v>2100</v>
      </c>
      <c r="L179">
        <v>14</v>
      </c>
      <c r="P179">
        <v>178</v>
      </c>
      <c r="Q179">
        <v>248</v>
      </c>
      <c r="R179">
        <v>2664</v>
      </c>
      <c r="S179">
        <v>10795</v>
      </c>
      <c r="T179">
        <v>18743</v>
      </c>
      <c r="U179">
        <v>51566</v>
      </c>
      <c r="V179">
        <v>1284</v>
      </c>
      <c r="W179">
        <v>2444</v>
      </c>
      <c r="X179">
        <v>7523</v>
      </c>
      <c r="Y179">
        <v>17767</v>
      </c>
      <c r="Z179">
        <v>31322</v>
      </c>
      <c r="AA179">
        <v>1284</v>
      </c>
      <c r="AB179">
        <v>194</v>
      </c>
      <c r="AC179">
        <v>1832</v>
      </c>
      <c r="AD179">
        <v>-1713</v>
      </c>
      <c r="AE179">
        <v>12510</v>
      </c>
      <c r="AF179">
        <v>0</v>
      </c>
      <c r="AG179">
        <v>0</v>
      </c>
      <c r="AH179">
        <v>0</v>
      </c>
      <c r="AI179">
        <v>0</v>
      </c>
      <c r="AJ179" s="2">
        <v>0</v>
      </c>
      <c r="AK179">
        <v>6740</v>
      </c>
      <c r="AL179">
        <v>13071</v>
      </c>
      <c r="AM179">
        <v>30872</v>
      </c>
      <c r="AN179">
        <v>46984</v>
      </c>
      <c r="AO179">
        <v>46961</v>
      </c>
      <c r="AP179">
        <v>16014</v>
      </c>
      <c r="AQ179" s="5">
        <f t="shared" si="8"/>
        <v>207.92699999999999</v>
      </c>
      <c r="AR179" t="s">
        <v>52</v>
      </c>
      <c r="AS179" t="s">
        <v>2101</v>
      </c>
      <c r="AT179" t="str">
        <f>IF(VLOOKUP(C179,old!$D$3:$AU$549,44,0)=0,"",VLOOKUP(C179,old!$D$3:$AU$549,44,0))</f>
        <v>image159</v>
      </c>
      <c r="AU179" s="3" t="s">
        <v>74</v>
      </c>
      <c r="AV179" t="str">
        <f t="shared" si="6"/>
        <v>ООО ПКО «РусДолгЪ-КМВ», зарегистрировано по адресу: 357340, Ставропольский край, г. Лермонтов, ул. Матвиенко, дом 1. Генеральным директором является Андреева Надежда Васильевна. Рост доходов компании за 5 лет: 20792,7%. Объем заемных средств компании на конец 2024 года: 16014 тыс. руб. ФССП присвоил Низкий уровень риска для данного ПКО.</v>
      </c>
    </row>
    <row r="180" spans="1:48">
      <c r="A180">
        <v>51</v>
      </c>
      <c r="B180" t="s">
        <v>2821</v>
      </c>
      <c r="C180">
        <v>4632281610</v>
      </c>
      <c r="D180" s="10">
        <v>1214600006334</v>
      </c>
      <c r="E180" t="s">
        <v>2822</v>
      </c>
      <c r="F180" s="7">
        <v>44347</v>
      </c>
      <c r="G180">
        <f t="shared" si="7"/>
        <v>3</v>
      </c>
      <c r="H180" t="s">
        <v>73</v>
      </c>
      <c r="I180" t="str">
        <f>IF(VLOOKUP(C180,гендир!$A$3:$C$3000,3,0)=0,"",VLOOKUP(C180,гендир!$A$3:$C$3000,3,0))</f>
        <v>Максименко Владимир Сергеевич</v>
      </c>
      <c r="J180" t="str">
        <f>IF(VLOOKUP(C180,гендир!$A$3:$C$3000,2,0)=0,"",VLOOKUP(C180,гендир!$A$3:$C$3000,2,0))</f>
        <v>Максименко Владимир Сергеевич</v>
      </c>
      <c r="K180" t="s">
        <v>2825</v>
      </c>
      <c r="L180">
        <v>10000</v>
      </c>
      <c r="P180">
        <v>179</v>
      </c>
      <c r="Q180">
        <v>0</v>
      </c>
      <c r="R180">
        <v>1000</v>
      </c>
      <c r="S180">
        <v>256633</v>
      </c>
      <c r="T180">
        <v>496104</v>
      </c>
      <c r="U180">
        <v>51185</v>
      </c>
      <c r="V180">
        <v>0</v>
      </c>
      <c r="W180">
        <v>746</v>
      </c>
      <c r="X180">
        <v>88463</v>
      </c>
      <c r="Y180">
        <v>430694</v>
      </c>
      <c r="Z180">
        <v>41575</v>
      </c>
      <c r="AA180">
        <v>0</v>
      </c>
      <c r="AB180">
        <v>247</v>
      </c>
      <c r="AC180">
        <v>162445</v>
      </c>
      <c r="AD180">
        <v>30806</v>
      </c>
      <c r="AE180">
        <v>15836</v>
      </c>
      <c r="AF180">
        <v>0</v>
      </c>
      <c r="AG180">
        <v>0</v>
      </c>
      <c r="AH180">
        <v>70050</v>
      </c>
      <c r="AI180">
        <v>158392</v>
      </c>
      <c r="AJ180" s="2">
        <v>165115</v>
      </c>
      <c r="AK180">
        <v>0</v>
      </c>
      <c r="AL180">
        <v>4</v>
      </c>
      <c r="AM180">
        <v>94278</v>
      </c>
      <c r="AN180">
        <v>28832</v>
      </c>
      <c r="AO180">
        <v>46142</v>
      </c>
      <c r="AP180">
        <v>0</v>
      </c>
      <c r="AQ180" s="5">
        <f t="shared" si="8"/>
        <v>51.185000000000002</v>
      </c>
      <c r="AR180" t="s">
        <v>52</v>
      </c>
      <c r="AS180" t="s">
        <v>2826</v>
      </c>
      <c r="AT180" t="str">
        <f>IF(VLOOKUP(C180,old!$D$3:$AU$549,44,0)=0,"",VLOOKUP(C180,old!$D$3:$AU$549,44,0))</f>
        <v>image388</v>
      </c>
      <c r="AU180" s="3">
        <v>2.3571020699500358</v>
      </c>
      <c r="AV180" t="str">
        <f t="shared" si="6"/>
        <v>ООО ПКО «Лира» зарегистрировано по адресу: 305004, Курская обл, г Курск, ул Садовая, 10а, Этаж 2 Помещ. 26. Генеральным директором является Максименко Владимир Сергеевич. Рост доходов компании за 5 лет: 5118,5%. Рост финансовых активов компании за 5 лет: 235,71%. ФССП присвоил Низкий уровень риска для данного ПКО.</v>
      </c>
    </row>
    <row r="181" spans="1:48">
      <c r="A181">
        <v>175</v>
      </c>
      <c r="B181" t="s">
        <v>3100</v>
      </c>
      <c r="C181">
        <v>1656113306</v>
      </c>
      <c r="D181" s="10">
        <v>1201600019202</v>
      </c>
      <c r="E181" t="s">
        <v>3101</v>
      </c>
      <c r="F181" s="7">
        <v>43900</v>
      </c>
      <c r="G181">
        <f t="shared" si="7"/>
        <v>5</v>
      </c>
      <c r="H181" t="s">
        <v>73</v>
      </c>
      <c r="I181" t="str">
        <f>IF(VLOOKUP(C181,гендир!$A$3:$C$3000,3,0)=0,"",VLOOKUP(C181,гендир!$A$3:$C$3000,3,0))</f>
        <v>Затримайлова Яна Юрьевна</v>
      </c>
      <c r="J181" t="str">
        <f>IF(VLOOKUP(C181,гендир!$A$3:$C$3000,2,0)=0,"",VLOOKUP(C181,гендир!$A$3:$C$3000,2,0))</f>
        <v>Фахрутдинов Айрат Мансурович</v>
      </c>
      <c r="K181" t="s">
        <v>3104</v>
      </c>
      <c r="L181">
        <v>10</v>
      </c>
      <c r="P181">
        <v>180</v>
      </c>
      <c r="Q181">
        <v>150</v>
      </c>
      <c r="R181">
        <v>0</v>
      </c>
      <c r="S181">
        <v>35100</v>
      </c>
      <c r="T181">
        <v>51826</v>
      </c>
      <c r="U181">
        <v>50248</v>
      </c>
      <c r="V181">
        <v>141</v>
      </c>
      <c r="W181">
        <v>0</v>
      </c>
      <c r="X181">
        <v>21142</v>
      </c>
      <c r="Y181">
        <v>30964</v>
      </c>
      <c r="Z181">
        <v>40012</v>
      </c>
      <c r="AA181">
        <v>141</v>
      </c>
      <c r="AB181">
        <v>0</v>
      </c>
      <c r="AC181">
        <v>9998</v>
      </c>
      <c r="AD181">
        <v>10170</v>
      </c>
      <c r="AE181">
        <v>1853</v>
      </c>
      <c r="AF181">
        <v>0</v>
      </c>
      <c r="AG181">
        <v>0</v>
      </c>
      <c r="AH181">
        <v>0</v>
      </c>
      <c r="AI181">
        <v>0</v>
      </c>
      <c r="AJ181" s="2">
        <v>478</v>
      </c>
      <c r="AK181">
        <v>0</v>
      </c>
      <c r="AL181">
        <v>0</v>
      </c>
      <c r="AM181">
        <v>13049</v>
      </c>
      <c r="AN181">
        <v>21476</v>
      </c>
      <c r="AO181">
        <v>23174</v>
      </c>
      <c r="AP181">
        <v>0</v>
      </c>
      <c r="AQ181" s="5">
        <f t="shared" si="8"/>
        <v>334.98700000000002</v>
      </c>
      <c r="AR181" t="s">
        <v>52</v>
      </c>
      <c r="AS181" t="s">
        <v>3105</v>
      </c>
      <c r="AT181" t="str">
        <f>IF(VLOOKUP(C181,old!$D$3:$AU$549,44,0)=0,"",VLOOKUP(C181,old!$D$3:$AU$549,44,0))</f>
        <v>image425</v>
      </c>
      <c r="AU181" s="3" t="s">
        <v>74</v>
      </c>
      <c r="AV181" t="str">
        <f t="shared" si="6"/>
        <v>ООО ПКО «МАРК» зарегистрировано по адресу: 630099, Новосибирская обл, г.о. город Новосибирск, г Новосибирск, ул Орджоникидзе, д. 47, офис 106. Генеральным директором является Фахрутдинов Айрат Мансурович. Рост доходов компании за 5 лет: 33498,7%. ФССП присвоил Низкий уровень риска для данного ПКО.</v>
      </c>
    </row>
    <row r="182" spans="1:48">
      <c r="A182">
        <v>177</v>
      </c>
      <c r="B182" t="s">
        <v>843</v>
      </c>
      <c r="C182">
        <v>6659101869</v>
      </c>
      <c r="D182" s="10">
        <v>1046603137096</v>
      </c>
      <c r="E182" t="s">
        <v>844</v>
      </c>
      <c r="F182" s="7">
        <v>38058</v>
      </c>
      <c r="G182">
        <f t="shared" si="7"/>
        <v>21</v>
      </c>
      <c r="H182" t="s">
        <v>73</v>
      </c>
      <c r="I182" t="str">
        <f>IF(VLOOKUP(C182,гендир!$A$3:$C$3000,3,0)=0,"",VLOOKUP(C182,гендир!$A$3:$C$3000,3,0))</f>
        <v>Вершинин Дмитрий Федорович, Завьялова Елена Викторовна</v>
      </c>
      <c r="J182" t="str">
        <f>IF(VLOOKUP(C182,гендир!$A$3:$C$3000,2,0)=0,"",VLOOKUP(C182,гендир!$A$3:$C$3000,2,0))</f>
        <v>Вершинин Дмитрий Федорович</v>
      </c>
      <c r="K182" t="s">
        <v>847</v>
      </c>
      <c r="L182">
        <v>20</v>
      </c>
      <c r="P182">
        <v>181</v>
      </c>
      <c r="Q182">
        <v>27966</v>
      </c>
      <c r="R182">
        <v>27526</v>
      </c>
      <c r="S182">
        <v>39254</v>
      </c>
      <c r="T182">
        <v>48944</v>
      </c>
      <c r="U182">
        <v>49991</v>
      </c>
      <c r="V182">
        <v>22297</v>
      </c>
      <c r="W182">
        <v>14885</v>
      </c>
      <c r="X182">
        <v>11315</v>
      </c>
      <c r="Y182">
        <v>17260</v>
      </c>
      <c r="Z182">
        <v>18360</v>
      </c>
      <c r="AA182">
        <v>22297</v>
      </c>
      <c r="AB182">
        <v>10304</v>
      </c>
      <c r="AC182">
        <v>25008</v>
      </c>
      <c r="AD182">
        <v>28306</v>
      </c>
      <c r="AE182">
        <v>27082</v>
      </c>
      <c r="AF182">
        <v>44</v>
      </c>
      <c r="AG182">
        <v>0</v>
      </c>
      <c r="AH182">
        <v>0</v>
      </c>
      <c r="AI182">
        <v>0</v>
      </c>
      <c r="AJ182" s="2">
        <v>0</v>
      </c>
      <c r="AK182">
        <v>46208</v>
      </c>
      <c r="AL182">
        <v>60336</v>
      </c>
      <c r="AM182">
        <v>83805</v>
      </c>
      <c r="AN182">
        <v>127537</v>
      </c>
      <c r="AO182">
        <v>167117</v>
      </c>
      <c r="AP182">
        <v>35816</v>
      </c>
      <c r="AQ182" s="5">
        <f t="shared" si="8"/>
        <v>1.788</v>
      </c>
      <c r="AR182" t="s">
        <v>52</v>
      </c>
      <c r="AS182" t="s">
        <v>848</v>
      </c>
      <c r="AT182" t="str">
        <f>IF(VLOOKUP(C182,old!$D$3:$AU$549,44,0)=0,"",VLOOKUP(C182,old!$D$3:$AU$549,44,0))</f>
        <v>image067</v>
      </c>
      <c r="AU182" s="3">
        <v>0</v>
      </c>
      <c r="AV182" t="str">
        <f t="shared" si="6"/>
        <v>ООО ПКО «Урало-Сибирский расчетно-долговой центр» зарегистрировано по адресу: 620026, Свердловская обл, Екатеринбург г, Куйбышева ул, дом 48Г, квартира 17. Генеральным директором является Вершинин Дмитрий Федорович. Рост доходов компании за 5 лет: 178,8%. Объем заемных средств компании на конец 2024 года: 35816 тыс. руб. ФССП присвоил Низкий уровень риска для данного ПКО.</v>
      </c>
    </row>
    <row r="183" spans="1:48">
      <c r="A183">
        <v>427</v>
      </c>
      <c r="B183" t="s">
        <v>3187</v>
      </c>
      <c r="C183">
        <v>7734455653</v>
      </c>
      <c r="D183" s="10">
        <v>1227700353803</v>
      </c>
      <c r="E183" t="s">
        <v>3188</v>
      </c>
      <c r="F183" s="7">
        <v>44729</v>
      </c>
      <c r="G183">
        <f t="shared" si="7"/>
        <v>2</v>
      </c>
      <c r="H183" t="s">
        <v>73</v>
      </c>
      <c r="I183" t="str">
        <f>IF(VLOOKUP(C183,гендир!$A$3:$C$3000,3,0)=0,"",VLOOKUP(C183,гендир!$A$3:$C$3000,3,0))</f>
        <v>Голына Елена Александровна</v>
      </c>
      <c r="J183" t="str">
        <f>IF(VLOOKUP(C183,гендир!$A$3:$C$3000,2,0)=0,"",VLOOKUP(C183,гендир!$A$3:$C$3000,2,0))</f>
        <v>Карташова Людмила Викторовна</v>
      </c>
      <c r="K183" t="s">
        <v>3191</v>
      </c>
      <c r="L183">
        <v>300</v>
      </c>
      <c r="P183">
        <v>182</v>
      </c>
      <c r="Q183">
        <v>0</v>
      </c>
      <c r="R183">
        <v>0</v>
      </c>
      <c r="S183">
        <v>11800</v>
      </c>
      <c r="T183">
        <v>1037617</v>
      </c>
      <c r="U183">
        <v>49766</v>
      </c>
      <c r="V183">
        <v>0</v>
      </c>
      <c r="W183">
        <v>0</v>
      </c>
      <c r="X183">
        <v>415</v>
      </c>
      <c r="Y183">
        <v>84408</v>
      </c>
      <c r="Z183">
        <v>37143</v>
      </c>
      <c r="AA183">
        <v>0</v>
      </c>
      <c r="AB183">
        <v>0</v>
      </c>
      <c r="AC183">
        <v>11385</v>
      </c>
      <c r="AD183">
        <v>952766</v>
      </c>
      <c r="AE183">
        <v>11257</v>
      </c>
      <c r="AF183">
        <v>0</v>
      </c>
      <c r="AG183">
        <v>0</v>
      </c>
      <c r="AH183">
        <v>0</v>
      </c>
      <c r="AI183">
        <v>408</v>
      </c>
      <c r="AJ183" s="2">
        <v>0</v>
      </c>
      <c r="AK183">
        <v>0</v>
      </c>
      <c r="AL183">
        <v>0</v>
      </c>
      <c r="AM183">
        <v>11836</v>
      </c>
      <c r="AN183">
        <v>1119278</v>
      </c>
      <c r="AO183">
        <v>1105187</v>
      </c>
      <c r="AP183">
        <v>142356</v>
      </c>
      <c r="AQ183" s="5">
        <f t="shared" si="8"/>
        <v>4.2169999999999996</v>
      </c>
      <c r="AR183" t="s">
        <v>52</v>
      </c>
      <c r="AS183" t="s">
        <v>3192</v>
      </c>
      <c r="AT183" t="str">
        <f>IF(VLOOKUP(C183,old!$D$3:$AU$549,44,0)=0,"",VLOOKUP(C183,old!$D$3:$AU$549,44,0))</f>
        <v>image434</v>
      </c>
      <c r="AU183" s="3">
        <v>0</v>
      </c>
      <c r="AV183" t="str">
        <f t="shared" si="6"/>
        <v>ООО «ПКО «Адмирал» зарегистрировано по адресу: 123290, Город Москва, вн.тер.г. муниципальный округ Хорошевский, туп 1-й Магистральный, д. 11, стр. 1. Генеральным директором является Карташова Людмила Викторовна. Рост доходов компании за 5 лет: 421,7%. Объем заемных средств компании на конец 2024 года: 142356 тыс. руб. ФССП присвоил Низкий уровень риска для данного ПКО.</v>
      </c>
    </row>
    <row r="184" spans="1:48">
      <c r="A184">
        <v>215</v>
      </c>
      <c r="B184" t="s">
        <v>3228</v>
      </c>
      <c r="C184">
        <v>5902065220</v>
      </c>
      <c r="D184" s="10">
        <v>1235900006650</v>
      </c>
      <c r="E184" t="s">
        <v>3229</v>
      </c>
      <c r="F184" s="7">
        <v>45022</v>
      </c>
      <c r="G184">
        <f t="shared" si="7"/>
        <v>2</v>
      </c>
      <c r="H184" t="s">
        <v>73</v>
      </c>
      <c r="I184" t="str">
        <f>IF(VLOOKUP(C184,гендир!$A$3:$C$3000,3,0)=0,"",VLOOKUP(C184,гендир!$A$3:$C$3000,3,0))</f>
        <v>Мигранов Рустам Анварович</v>
      </c>
      <c r="J184" t="str">
        <f>IF(VLOOKUP(C184,гендир!$A$3:$C$3000,2,0)=0,"",VLOOKUP(C184,гендир!$A$3:$C$3000,2,0))</f>
        <v>Хайруллин Тимур Ирекович</v>
      </c>
      <c r="K184" t="s">
        <v>3232</v>
      </c>
      <c r="L184">
        <v>10000</v>
      </c>
      <c r="P184">
        <v>183</v>
      </c>
      <c r="Q184">
        <v>0</v>
      </c>
      <c r="R184">
        <v>0</v>
      </c>
      <c r="S184">
        <v>0</v>
      </c>
      <c r="T184">
        <v>41796</v>
      </c>
      <c r="U184">
        <v>49200</v>
      </c>
      <c r="V184">
        <v>0</v>
      </c>
      <c r="W184">
        <v>0</v>
      </c>
      <c r="X184">
        <v>0</v>
      </c>
      <c r="Y184">
        <v>40063</v>
      </c>
      <c r="Z184">
        <v>15021</v>
      </c>
      <c r="AA184">
        <v>0</v>
      </c>
      <c r="AB184">
        <v>0</v>
      </c>
      <c r="AC184">
        <v>0</v>
      </c>
      <c r="AD184">
        <v>5463</v>
      </c>
      <c r="AE184">
        <v>60753</v>
      </c>
      <c r="AF184">
        <v>0</v>
      </c>
      <c r="AG184">
        <v>0</v>
      </c>
      <c r="AH184">
        <v>0</v>
      </c>
      <c r="AI184">
        <v>112949</v>
      </c>
      <c r="AJ184" s="2">
        <v>266050</v>
      </c>
      <c r="AK184">
        <v>0</v>
      </c>
      <c r="AL184">
        <v>0</v>
      </c>
      <c r="AM184">
        <v>0</v>
      </c>
      <c r="AN184">
        <v>375</v>
      </c>
      <c r="AO184">
        <v>1154</v>
      </c>
      <c r="AP184">
        <v>83305</v>
      </c>
      <c r="AQ184" s="5">
        <f t="shared" si="8"/>
        <v>1.177</v>
      </c>
      <c r="AR184" t="s">
        <v>52</v>
      </c>
      <c r="AS184" t="s">
        <v>3233</v>
      </c>
      <c r="AT184" t="str">
        <f>IF(VLOOKUP(C184,old!$D$3:$AU$549,44,0)=0,"",VLOOKUP(C184,old!$D$3:$AU$549,44,0))</f>
        <v>image439</v>
      </c>
      <c r="AU184" s="3">
        <v>2.355487875058655</v>
      </c>
      <c r="AV184" t="str">
        <f t="shared" si="6"/>
        <v>ООО ПКО «СФТ» зарегистрировано по адресу: 614000, Пермский край, г Пермь, ул Советская, 94, 6. Генеральным директором является Хайруллин Тимур Ирекович. Рост доходов компании за 5 лет: 117,7%. Рост финансовых активов компании за 5 лет: 235,55%. Объем заемных средств компании на конец 2024 года: 83305 тыс. руб. ФССП присвоил Низкий уровень риска для данного ПКО.</v>
      </c>
    </row>
    <row r="185" spans="1:48">
      <c r="A185">
        <v>524</v>
      </c>
      <c r="B185" t="s">
        <v>3415</v>
      </c>
      <c r="C185">
        <v>5190095134</v>
      </c>
      <c r="D185" s="10">
        <v>1235100002158</v>
      </c>
      <c r="E185" t="s">
        <v>3416</v>
      </c>
      <c r="F185" s="7">
        <v>45043</v>
      </c>
      <c r="G185">
        <f t="shared" si="7"/>
        <v>1</v>
      </c>
      <c r="H185" t="s">
        <v>73</v>
      </c>
      <c r="I185" t="str">
        <f>IF(VLOOKUP(C185,гендир!$A$3:$C$3000,3,0)=0,"",VLOOKUP(C185,гендир!$A$3:$C$3000,3,0))</f>
        <v>Бегларян Нарине Сергеевна, Брызгалова Светлана Викторовна</v>
      </c>
      <c r="J185" t="str">
        <f>IF(VLOOKUP(C185,гендир!$A$3:$C$3000,2,0)=0,"",VLOOKUP(C185,гендир!$A$3:$C$3000,2,0))</f>
        <v>Брызгалова Светлана Викторовна</v>
      </c>
      <c r="K185" t="s">
        <v>3419</v>
      </c>
      <c r="L185">
        <v>10000</v>
      </c>
      <c r="P185">
        <v>184</v>
      </c>
      <c r="Q185">
        <v>0</v>
      </c>
      <c r="R185">
        <v>0</v>
      </c>
      <c r="S185">
        <v>0</v>
      </c>
      <c r="T185">
        <v>2140</v>
      </c>
      <c r="U185">
        <v>47622</v>
      </c>
      <c r="V185">
        <v>0</v>
      </c>
      <c r="W185">
        <v>0</v>
      </c>
      <c r="X185">
        <v>0</v>
      </c>
      <c r="Y185">
        <v>596</v>
      </c>
      <c r="Z185">
        <v>58435</v>
      </c>
      <c r="AA185">
        <v>0</v>
      </c>
      <c r="AB185">
        <v>0</v>
      </c>
      <c r="AC185">
        <v>0</v>
      </c>
      <c r="AD185">
        <v>461</v>
      </c>
      <c r="AE185">
        <v>-45730</v>
      </c>
      <c r="AF185">
        <v>0</v>
      </c>
      <c r="AG185">
        <v>0</v>
      </c>
      <c r="AH185">
        <v>0</v>
      </c>
      <c r="AI185">
        <v>0</v>
      </c>
      <c r="AJ185" s="2">
        <v>0</v>
      </c>
      <c r="AK185">
        <v>0</v>
      </c>
      <c r="AL185">
        <v>0</v>
      </c>
      <c r="AM185">
        <v>0</v>
      </c>
      <c r="AN185">
        <v>44740</v>
      </c>
      <c r="AO185">
        <v>330043</v>
      </c>
      <c r="AP185">
        <v>331283</v>
      </c>
      <c r="AQ185" s="5">
        <f t="shared" si="8"/>
        <v>22.253</v>
      </c>
      <c r="AR185" t="s">
        <v>52</v>
      </c>
      <c r="AS185" t="s">
        <v>3420</v>
      </c>
      <c r="AT185" t="str">
        <f>IF(VLOOKUP(C185,old!$D$3:$AU$549,44,0)=0,"",VLOOKUP(C185,old!$D$3:$AU$549,44,0))</f>
        <v>image1001</v>
      </c>
      <c r="AU185" s="3" t="s">
        <v>74</v>
      </c>
      <c r="AV185" t="str">
        <f t="shared" si="6"/>
        <v>ООО «ПКО «Санколлект» зарегистрировано по адресу: 183038, Мурманская обл, г Мурманск, ул Траловая, 38, 6. Генеральным директором является Брызгалова Светлана Викторовна. Рост доходов компании за 5 лет: 2225,3%. Объем заемных средств компании на конец 2024 года: 331283 тыс. руб. ФССП присвоил Низкий уровень риска для данного ПКО.</v>
      </c>
    </row>
    <row r="186" spans="1:48">
      <c r="A186">
        <v>280</v>
      </c>
      <c r="B186" t="s">
        <v>2937</v>
      </c>
      <c r="C186">
        <v>6670505449</v>
      </c>
      <c r="D186" s="10">
        <v>1216600070785</v>
      </c>
      <c r="E186" t="s">
        <v>2938</v>
      </c>
      <c r="F186" s="7">
        <v>44526</v>
      </c>
      <c r="G186">
        <f t="shared" si="7"/>
        <v>3</v>
      </c>
      <c r="H186" t="s">
        <v>73</v>
      </c>
      <c r="I186" t="str">
        <f>IF(VLOOKUP(C186,гендир!$A$3:$C$3000,3,0)=0,"",VLOOKUP(C186,гендир!$A$3:$C$3000,3,0))</f>
        <v>Васильев Владислав Романович</v>
      </c>
      <c r="J186" t="str">
        <f>IF(VLOOKUP(C186,гендир!$A$3:$C$3000,2,0)=0,"",VLOOKUP(C186,гендир!$A$3:$C$3000,2,0))</f>
        <v>Васильев Владислав Романович</v>
      </c>
      <c r="K186" t="s">
        <v>2941</v>
      </c>
      <c r="L186">
        <v>10000</v>
      </c>
      <c r="P186">
        <v>185</v>
      </c>
      <c r="Q186">
        <v>0</v>
      </c>
      <c r="R186">
        <v>0</v>
      </c>
      <c r="S186">
        <v>1403</v>
      </c>
      <c r="T186">
        <v>17531</v>
      </c>
      <c r="U186">
        <v>47488</v>
      </c>
      <c r="V186">
        <v>0</v>
      </c>
      <c r="W186">
        <v>0</v>
      </c>
      <c r="X186">
        <v>-1311</v>
      </c>
      <c r="Y186">
        <v>5210</v>
      </c>
      <c r="Z186">
        <v>20748</v>
      </c>
      <c r="AA186">
        <v>0</v>
      </c>
      <c r="AB186">
        <v>0</v>
      </c>
      <c r="AC186">
        <v>78</v>
      </c>
      <c r="AD186">
        <v>11434</v>
      </c>
      <c r="AE186">
        <v>24220</v>
      </c>
      <c r="AF186">
        <v>0</v>
      </c>
      <c r="AG186">
        <v>0</v>
      </c>
      <c r="AH186">
        <v>4148</v>
      </c>
      <c r="AI186">
        <v>67</v>
      </c>
      <c r="AJ186" s="2">
        <v>59</v>
      </c>
      <c r="AK186">
        <v>0</v>
      </c>
      <c r="AL186">
        <v>0</v>
      </c>
      <c r="AM186">
        <v>0</v>
      </c>
      <c r="AN186">
        <v>15167</v>
      </c>
      <c r="AO186">
        <v>34263</v>
      </c>
      <c r="AP186">
        <v>0</v>
      </c>
      <c r="AQ186" s="5">
        <f t="shared" si="8"/>
        <v>33.847000000000001</v>
      </c>
      <c r="AR186" t="s">
        <v>52</v>
      </c>
      <c r="AS186" t="s">
        <v>2942</v>
      </c>
      <c r="AT186" t="str">
        <f>IF(VLOOKUP(C186,old!$D$3:$AU$549,44,0)=0,"",VLOOKUP(C186,old!$D$3:$AU$549,44,0))</f>
        <v>image403</v>
      </c>
      <c r="AU186" s="3">
        <v>1.4223722275795565E-2</v>
      </c>
      <c r="AV186" t="str">
        <f t="shared" si="6"/>
        <v>ООО «ПКО «Бизнес перспектива» зарегистрировано по адресу: 620062, Свердловская обл, г Екатеринбург, ул Гагарина, 8, 504. Генеральным директором является Васильев Владислав Романович. Рост доходов компании за 5 лет: 3384,7%. Рост финансовых активов компании за 5 лет: 1,42%. ФССП присвоил Низкий уровень риска для данного ПКО.</v>
      </c>
    </row>
    <row r="187" spans="1:48">
      <c r="A187">
        <v>526</v>
      </c>
      <c r="B187" t="s">
        <v>3428</v>
      </c>
      <c r="C187">
        <v>7300023241</v>
      </c>
      <c r="D187" s="10">
        <v>1237300009561</v>
      </c>
      <c r="E187" t="s">
        <v>3429</v>
      </c>
      <c r="F187" s="7">
        <v>45163</v>
      </c>
      <c r="G187">
        <f t="shared" si="7"/>
        <v>1</v>
      </c>
      <c r="H187" t="s">
        <v>73</v>
      </c>
      <c r="I187" t="str">
        <f>IF(VLOOKUP(C187,гендир!$A$3:$C$3000,3,0)=0,"",VLOOKUP(C187,гендир!$A$3:$C$3000,3,0))</f>
        <v>Общество С Ограниченной Ответственностью, "ЭКВАНТА"</v>
      </c>
      <c r="J187" t="str">
        <f>IF(VLOOKUP(C187,гендир!$A$3:$C$3000,2,0)=0,"",VLOOKUP(C187,гендир!$A$3:$C$3000,2,0))</f>
        <v>Тазеев Рустем Ильгизович</v>
      </c>
      <c r="K187" t="s">
        <v>3432</v>
      </c>
      <c r="L187">
        <v>10000</v>
      </c>
      <c r="P187">
        <v>186</v>
      </c>
      <c r="Q187">
        <v>0</v>
      </c>
      <c r="R187">
        <v>0</v>
      </c>
      <c r="S187">
        <v>0</v>
      </c>
      <c r="T187">
        <v>0</v>
      </c>
      <c r="U187">
        <v>47059</v>
      </c>
      <c r="V187">
        <v>0</v>
      </c>
      <c r="W187">
        <v>0</v>
      </c>
      <c r="X187">
        <v>0</v>
      </c>
      <c r="Y187">
        <v>103</v>
      </c>
      <c r="Z187">
        <v>93722</v>
      </c>
      <c r="AA187">
        <v>0</v>
      </c>
      <c r="AB187">
        <v>0</v>
      </c>
      <c r="AC187">
        <v>0</v>
      </c>
      <c r="AD187">
        <v>-114</v>
      </c>
      <c r="AE187">
        <v>27003</v>
      </c>
      <c r="AF187">
        <v>0</v>
      </c>
      <c r="AG187">
        <v>0</v>
      </c>
      <c r="AH187">
        <v>0</v>
      </c>
      <c r="AI187">
        <v>8800</v>
      </c>
      <c r="AJ187" s="2">
        <v>372466</v>
      </c>
      <c r="AK187">
        <v>0</v>
      </c>
      <c r="AL187">
        <v>0</v>
      </c>
      <c r="AM187">
        <v>0</v>
      </c>
      <c r="AN187">
        <v>145</v>
      </c>
      <c r="AO187">
        <v>111008</v>
      </c>
      <c r="AP187">
        <v>521021</v>
      </c>
      <c r="AQ187" s="5" t="str">
        <f t="shared" si="8"/>
        <v/>
      </c>
      <c r="AR187" t="s">
        <v>52</v>
      </c>
      <c r="AS187" t="s">
        <v>3433</v>
      </c>
      <c r="AT187" t="str">
        <f>IF(VLOOKUP(C187,old!$D$3:$AU$549,44,0)=0,"",VLOOKUP(C187,old!$D$3:$AU$549,44,0))</f>
        <v>image468</v>
      </c>
      <c r="AU187" s="3">
        <v>42.32568181818182</v>
      </c>
      <c r="AV187" t="str">
        <f t="shared" si="6"/>
        <v>ООО «ПКО «Финэква» зарегистрировано по адресу: 432071, Ульяновская область, г.о. Город Ульяновск, г Ульяновск, ул Карла Маркса, дом 13А, корпус 1, помещ./этаж 47/3. Генеральным директором является Тазеев Рустем Ильгизович. Рост финансовых активов компании за 5 лет: 4232,57%. Объем заемных средств компании на конец 2024 года: 521021 тыс. руб. ФССП присвоил Низкий уровень риска для данного ПКО.</v>
      </c>
    </row>
    <row r="188" spans="1:48">
      <c r="A188">
        <v>174</v>
      </c>
      <c r="B188" t="s">
        <v>871</v>
      </c>
      <c r="C188">
        <v>7811653557</v>
      </c>
      <c r="D188" s="10">
        <v>1177847220000</v>
      </c>
      <c r="E188" t="s">
        <v>872</v>
      </c>
      <c r="F188" s="7">
        <v>42909</v>
      </c>
      <c r="G188">
        <f t="shared" si="7"/>
        <v>7</v>
      </c>
      <c r="H188" t="s">
        <v>73</v>
      </c>
      <c r="I188" t="str">
        <f>IF(VLOOKUP(C188,гендир!$A$3:$C$3000,3,0)=0,"",VLOOKUP(C188,гендир!$A$3:$C$3000,3,0))</f>
        <v>Матвеев Роман Андреевич, Смолянов Алексей Юрьевич, Еремин Алексей Борисович</v>
      </c>
      <c r="J188" t="str">
        <f>IF(VLOOKUP(C188,гендир!$A$3:$C$3000,2,0)=0,"",VLOOKUP(C188,гендир!$A$3:$C$3000,2,0))</f>
        <v>Терещенко Любовь Давидовна</v>
      </c>
      <c r="K188" t="s">
        <v>875</v>
      </c>
      <c r="L188">
        <v>11000</v>
      </c>
      <c r="P188">
        <v>187</v>
      </c>
      <c r="Q188">
        <v>55466</v>
      </c>
      <c r="R188">
        <v>28339</v>
      </c>
      <c r="S188">
        <v>121510</v>
      </c>
      <c r="T188">
        <v>53814</v>
      </c>
      <c r="U188">
        <v>46707</v>
      </c>
      <c r="V188">
        <v>54153</v>
      </c>
      <c r="W188">
        <v>29009</v>
      </c>
      <c r="X188">
        <v>121829</v>
      </c>
      <c r="Y188">
        <v>53315</v>
      </c>
      <c r="Z188">
        <v>68399</v>
      </c>
      <c r="AA188">
        <v>54153</v>
      </c>
      <c r="AB188">
        <v>84</v>
      </c>
      <c r="AC188">
        <v>227</v>
      </c>
      <c r="AD188">
        <v>399</v>
      </c>
      <c r="AE188">
        <v>310</v>
      </c>
      <c r="AF188">
        <v>158428</v>
      </c>
      <c r="AG188">
        <v>165119</v>
      </c>
      <c r="AH188">
        <v>405995</v>
      </c>
      <c r="AI188">
        <v>321666</v>
      </c>
      <c r="AJ188" s="2">
        <v>270741</v>
      </c>
      <c r="AK188">
        <v>6475</v>
      </c>
      <c r="AL188">
        <v>4039</v>
      </c>
      <c r="AM188">
        <v>32433</v>
      </c>
      <c r="AN188">
        <v>59075</v>
      </c>
      <c r="AO188">
        <v>73730</v>
      </c>
      <c r="AP188">
        <v>0</v>
      </c>
      <c r="AQ188" s="5">
        <f t="shared" si="8"/>
        <v>0.84199999999999997</v>
      </c>
      <c r="AR188" t="s">
        <v>52</v>
      </c>
      <c r="AS188" t="s">
        <v>876</v>
      </c>
      <c r="AT188" t="str">
        <f>IF(VLOOKUP(C188,old!$D$3:$AU$549,44,0)=0,"",VLOOKUP(C188,old!$D$3:$AU$549,44,0))</f>
        <v>image229</v>
      </c>
      <c r="AU188" s="3">
        <v>1.7089214027823365</v>
      </c>
      <c r="AV188" t="str">
        <f t="shared" si="6"/>
        <v>ООО ПКО «КА Северная столица» зарегистрировано по адресу: Санкт-Петербург г,,,,Торжковская ул,5,А,13-Н, 197342. Генеральным директором является Терещенко Любовь Давидовна. Рост доходов компании за 5 лет: 84,2%. Рост финансовых активов компании за 5 лет: 170,89%. ФССП присвоил Низкий уровень риска для данного ПКО.</v>
      </c>
    </row>
    <row r="189" spans="1:48">
      <c r="A189">
        <v>136</v>
      </c>
      <c r="B189" t="s">
        <v>622</v>
      </c>
      <c r="C189">
        <v>3702118432</v>
      </c>
      <c r="D189" s="10">
        <v>1153702020053</v>
      </c>
      <c r="E189" t="s">
        <v>623</v>
      </c>
      <c r="F189" s="7">
        <v>42269</v>
      </c>
      <c r="G189">
        <f t="shared" si="7"/>
        <v>9</v>
      </c>
      <c r="H189" t="s">
        <v>73</v>
      </c>
      <c r="I189" t="str">
        <f>IF(VLOOKUP(C189,гендир!$A$3:$C$3000,3,0)=0,"",VLOOKUP(C189,гендир!$A$3:$C$3000,3,0))</f>
        <v>Челышев Илья Николаевич, Степанов Евгений Владимирович</v>
      </c>
      <c r="J189" t="str">
        <f>IF(VLOOKUP(C189,гендир!$A$3:$C$3000,2,0)=0,"",VLOOKUP(C189,гендир!$A$3:$C$3000,2,0))</f>
        <v>Фролова Надежда Адольфовна</v>
      </c>
      <c r="K189" t="s">
        <v>626</v>
      </c>
      <c r="L189">
        <v>20</v>
      </c>
      <c r="P189">
        <v>188</v>
      </c>
      <c r="Q189">
        <v>20622</v>
      </c>
      <c r="R189">
        <v>32339</v>
      </c>
      <c r="S189">
        <v>36673</v>
      </c>
      <c r="T189">
        <v>88165</v>
      </c>
      <c r="U189">
        <v>45554</v>
      </c>
      <c r="V189">
        <v>21233</v>
      </c>
      <c r="W189">
        <v>27696</v>
      </c>
      <c r="X189">
        <v>23594</v>
      </c>
      <c r="Y189">
        <v>494894</v>
      </c>
      <c r="Z189">
        <v>30161</v>
      </c>
      <c r="AA189">
        <v>21233</v>
      </c>
      <c r="AB189">
        <v>4357</v>
      </c>
      <c r="AC189">
        <v>6335</v>
      </c>
      <c r="AD189">
        <v>-413960</v>
      </c>
      <c r="AE189">
        <v>8344</v>
      </c>
      <c r="AF189">
        <v>12996</v>
      </c>
      <c r="AG189">
        <v>28587</v>
      </c>
      <c r="AH189">
        <v>2301</v>
      </c>
      <c r="AI189">
        <v>56543</v>
      </c>
      <c r="AJ189" s="2">
        <v>64388</v>
      </c>
      <c r="AK189">
        <v>443315</v>
      </c>
      <c r="AL189">
        <v>435008</v>
      </c>
      <c r="AM189">
        <v>471956</v>
      </c>
      <c r="AN189">
        <v>1136</v>
      </c>
      <c r="AO189">
        <v>3525</v>
      </c>
      <c r="AP189">
        <v>32918</v>
      </c>
      <c r="AQ189" s="5">
        <f t="shared" si="8"/>
        <v>2.2090000000000001</v>
      </c>
      <c r="AR189" t="s">
        <v>52</v>
      </c>
      <c r="AS189" t="s">
        <v>627</v>
      </c>
      <c r="AT189" t="str">
        <f>IF(VLOOKUP(C189,old!$D$3:$AU$549,44,0)=0,"",VLOOKUP(C189,old!$D$3:$AU$549,44,0))</f>
        <v>image164</v>
      </c>
      <c r="AU189" s="3">
        <v>4.9544475223145588</v>
      </c>
      <c r="AV189" t="str">
        <f t="shared" si="6"/>
        <v>ООО ПКО «Кредит Коллект» зарегистрировано по адресу: 155908, Ивановская обл, Шуйский р-н, Шуя г, Свердлова ул, дом 104, квартира 90. Генеральным директором является Фролова Надежда Адольфовна. Рост доходов компании за 5 лет: 220,9%. Рост финансовых активов компании за 5 лет: 495,44%. Объем заемных средств компании на конец 2024 года: 32918 тыс. руб. ФССП присвоил Низкий уровень риска для данного ПКО.</v>
      </c>
    </row>
    <row r="190" spans="1:48">
      <c r="A190">
        <v>377</v>
      </c>
      <c r="B190" t="s">
        <v>2787</v>
      </c>
      <c r="C190">
        <v>6685165403</v>
      </c>
      <c r="D190" s="10">
        <v>1196658052414</v>
      </c>
      <c r="E190" t="s">
        <v>2788</v>
      </c>
      <c r="F190" s="7">
        <v>43675</v>
      </c>
      <c r="G190">
        <f t="shared" si="7"/>
        <v>5</v>
      </c>
      <c r="H190" t="s">
        <v>73</v>
      </c>
      <c r="I190" t="str">
        <f>IF(VLOOKUP(C190,гендир!$A$3:$C$3000,3,0)=0,"",VLOOKUP(C190,гендир!$A$3:$C$3000,3,0))</f>
        <v>Каменский Сергей Игоревич</v>
      </c>
      <c r="J190" t="str">
        <f>IF(VLOOKUP(C190,гендир!$A$3:$C$3000,2,0)=0,"",VLOOKUP(C190,гендир!$A$3:$C$3000,2,0))</f>
        <v>Каменский Сергей Игоревич</v>
      </c>
      <c r="K190" t="s">
        <v>2791</v>
      </c>
      <c r="L190">
        <v>10053.803</v>
      </c>
      <c r="P190">
        <v>189</v>
      </c>
      <c r="Q190">
        <v>1716</v>
      </c>
      <c r="R190">
        <v>11279</v>
      </c>
      <c r="S190">
        <v>6409</v>
      </c>
      <c r="T190">
        <v>25699</v>
      </c>
      <c r="U190">
        <v>43345</v>
      </c>
      <c r="V190">
        <v>501</v>
      </c>
      <c r="W190">
        <v>10156</v>
      </c>
      <c r="X190">
        <v>233</v>
      </c>
      <c r="Y190">
        <v>4613</v>
      </c>
      <c r="Z190">
        <v>25563</v>
      </c>
      <c r="AA190">
        <v>501</v>
      </c>
      <c r="AB190">
        <v>1085</v>
      </c>
      <c r="AC190">
        <v>891</v>
      </c>
      <c r="AD190">
        <v>10198</v>
      </c>
      <c r="AE190">
        <v>15239</v>
      </c>
      <c r="AF190">
        <v>0</v>
      </c>
      <c r="AG190">
        <v>0</v>
      </c>
      <c r="AH190">
        <v>17342</v>
      </c>
      <c r="AI190">
        <v>17364</v>
      </c>
      <c r="AJ190" s="2">
        <v>0</v>
      </c>
      <c r="AK190">
        <v>1716</v>
      </c>
      <c r="AL190">
        <v>13061</v>
      </c>
      <c r="AM190">
        <v>19423</v>
      </c>
      <c r="AN190">
        <v>13106</v>
      </c>
      <c r="AO190">
        <v>41100</v>
      </c>
      <c r="AP190">
        <v>2300</v>
      </c>
      <c r="AQ190" s="5">
        <f t="shared" si="8"/>
        <v>25.259</v>
      </c>
      <c r="AR190" t="s">
        <v>52</v>
      </c>
      <c r="AS190" t="s">
        <v>2792</v>
      </c>
      <c r="AT190" t="str">
        <f>IF(VLOOKUP(C190,old!$D$3:$AU$549,44,0)=0,"",VLOOKUP(C190,old!$D$3:$AU$549,44,0))</f>
        <v>image383</v>
      </c>
      <c r="AU190" s="3">
        <v>0</v>
      </c>
      <c r="AV190" t="str">
        <f t="shared" si="6"/>
        <v>ООО ПКО «Авангард» зарегистрировано по адресу: 620014, Свердловская обл, г Екатеринбург, пр-кт Ленина, 24/8, 541. Генеральным директором является Каменский Сергей Игоревич. Рост доходов компании за 5 лет: 2525,9%. Объем заемных средств компании на конец 2024 года: 2300 тыс. руб. ФССП присвоил Низкий уровень риска для данного ПКО.</v>
      </c>
    </row>
    <row r="191" spans="1:48">
      <c r="A191">
        <v>198</v>
      </c>
      <c r="B191" t="s">
        <v>996</v>
      </c>
      <c r="C191">
        <v>6449088107</v>
      </c>
      <c r="D191" s="10">
        <v>1176451025410</v>
      </c>
      <c r="E191" t="s">
        <v>997</v>
      </c>
      <c r="F191" s="7">
        <v>43017</v>
      </c>
      <c r="G191">
        <f t="shared" si="7"/>
        <v>7</v>
      </c>
      <c r="H191" t="s">
        <v>73</v>
      </c>
      <c r="I191" t="str">
        <f>IF(VLOOKUP(C191,гендир!$A$3:$C$3000,3,0)=0,"",VLOOKUP(C191,гендир!$A$3:$C$3000,3,0))</f>
        <v>Павлова Надежда Владимировна</v>
      </c>
      <c r="J191" t="str">
        <f>IF(VLOOKUP(C191,гендир!$A$3:$C$3000,2,0)=0,"",VLOOKUP(C191,гендир!$A$3:$C$3000,2,0))</f>
        <v>Павлова Надежда Владимировна</v>
      </c>
      <c r="K191" t="s">
        <v>1000</v>
      </c>
      <c r="L191">
        <v>10</v>
      </c>
      <c r="P191">
        <v>190</v>
      </c>
      <c r="Q191">
        <v>13567</v>
      </c>
      <c r="R191">
        <v>26730</v>
      </c>
      <c r="S191">
        <v>33466</v>
      </c>
      <c r="T191">
        <v>40140</v>
      </c>
      <c r="U191">
        <v>43222</v>
      </c>
      <c r="V191">
        <v>8996</v>
      </c>
      <c r="W191">
        <v>15300</v>
      </c>
      <c r="X191">
        <v>17217</v>
      </c>
      <c r="Y191">
        <v>18916</v>
      </c>
      <c r="Z191">
        <v>16965</v>
      </c>
      <c r="AA191">
        <v>8996</v>
      </c>
      <c r="AB191">
        <v>272</v>
      </c>
      <c r="AC191">
        <v>15245</v>
      </c>
      <c r="AD191">
        <v>20020</v>
      </c>
      <c r="AE191">
        <v>25763</v>
      </c>
      <c r="AF191">
        <v>4312</v>
      </c>
      <c r="AG191">
        <v>10355</v>
      </c>
      <c r="AH191">
        <v>6703</v>
      </c>
      <c r="AI191">
        <v>11748</v>
      </c>
      <c r="AJ191" s="2">
        <v>15062</v>
      </c>
      <c r="AK191">
        <v>0</v>
      </c>
      <c r="AL191">
        <v>0</v>
      </c>
      <c r="AM191">
        <v>1283</v>
      </c>
      <c r="AN191">
        <v>2754</v>
      </c>
      <c r="AO191">
        <v>2560</v>
      </c>
      <c r="AP191">
        <v>4754</v>
      </c>
      <c r="AQ191" s="5">
        <f t="shared" si="8"/>
        <v>3.1859999999999999</v>
      </c>
      <c r="AR191" t="s">
        <v>52</v>
      </c>
      <c r="AS191" t="s">
        <v>1001</v>
      </c>
      <c r="AT191" t="str">
        <f>IF(VLOOKUP(C191,old!$D$3:$AU$549,44,0)=0,"",VLOOKUP(C191,old!$D$3:$AU$549,44,0))</f>
        <v>image120</v>
      </c>
      <c r="AU191" s="3">
        <v>3.4930426716141003</v>
      </c>
      <c r="AV191" t="str">
        <f t="shared" si="6"/>
        <v>ООО ПКО «Защита» зарегистрировано по адресу: 413100, Саратовская область, м.р-н Энгельсский, г.п. Город Энгельс, г Энгельс, ул Пролетарская, дом 1, офис 31. Генеральным директором является Павлова Надежда Владимировна. Рост доходов компании за 5 лет: 318,6%. Рост финансовых активов компании за 5 лет: 349,3%. Объем заемных средств компании на конец 2024 года: 4754 тыс. руб. ФССП присвоил Низкий уровень риска для данного ПКО.</v>
      </c>
    </row>
    <row r="192" spans="1:48">
      <c r="A192">
        <v>186</v>
      </c>
      <c r="B192" t="s">
        <v>1965</v>
      </c>
      <c r="C192">
        <v>2308269294</v>
      </c>
      <c r="D192" s="10">
        <v>1192375072273</v>
      </c>
      <c r="E192" t="s">
        <v>1966</v>
      </c>
      <c r="F192" s="7">
        <v>43752</v>
      </c>
      <c r="G192">
        <f t="shared" si="7"/>
        <v>5</v>
      </c>
      <c r="H192" t="s">
        <v>73</v>
      </c>
      <c r="I192" t="str">
        <f>IF(VLOOKUP(C192,гендир!$A$3:$C$3000,3,0)=0,"",VLOOKUP(C192,гендир!$A$3:$C$3000,3,0))</f>
        <v>Казанов Михаил Александрович</v>
      </c>
      <c r="J192" t="str">
        <f>IF(VLOOKUP(C192,гендир!$A$3:$C$3000,2,0)=0,"",VLOOKUP(C192,гендир!$A$3:$C$3000,2,0))</f>
        <v>Казанов Михаил Александрович</v>
      </c>
      <c r="K192" t="s">
        <v>1969</v>
      </c>
      <c r="L192">
        <v>10500</v>
      </c>
      <c r="P192">
        <v>191</v>
      </c>
      <c r="Q192">
        <v>1999</v>
      </c>
      <c r="R192">
        <v>9268</v>
      </c>
      <c r="S192">
        <v>21644</v>
      </c>
      <c r="T192">
        <v>44034</v>
      </c>
      <c r="U192">
        <v>42697</v>
      </c>
      <c r="V192">
        <v>469</v>
      </c>
      <c r="W192">
        <v>4797</v>
      </c>
      <c r="X192">
        <v>17703</v>
      </c>
      <c r="Y192">
        <v>23817</v>
      </c>
      <c r="Z192">
        <v>15091</v>
      </c>
      <c r="AA192">
        <v>469</v>
      </c>
      <c r="AB192">
        <v>4020</v>
      </c>
      <c r="AC192">
        <v>3343</v>
      </c>
      <c r="AD192">
        <v>18420</v>
      </c>
      <c r="AE192">
        <v>25057</v>
      </c>
      <c r="AF192">
        <v>15532</v>
      </c>
      <c r="AG192">
        <v>18184</v>
      </c>
      <c r="AH192">
        <v>41981</v>
      </c>
      <c r="AI192">
        <v>45772</v>
      </c>
      <c r="AJ192" s="2">
        <v>48458</v>
      </c>
      <c r="AK192">
        <v>1032</v>
      </c>
      <c r="AL192">
        <v>3343</v>
      </c>
      <c r="AM192">
        <v>2014</v>
      </c>
      <c r="AN192">
        <v>2269</v>
      </c>
      <c r="AO192">
        <v>8098</v>
      </c>
      <c r="AP192">
        <v>7600</v>
      </c>
      <c r="AQ192" s="5">
        <f t="shared" si="8"/>
        <v>21.359000000000002</v>
      </c>
      <c r="AR192" t="s">
        <v>52</v>
      </c>
      <c r="AS192" t="s">
        <v>1970</v>
      </c>
      <c r="AT192" t="str">
        <f>IF(VLOOKUP(C192,old!$D$3:$AU$549,44,0)=0,"",VLOOKUP(C192,old!$D$3:$AU$549,44,0))</f>
        <v>image165</v>
      </c>
      <c r="AU192" s="3">
        <v>3.1198815348956992</v>
      </c>
      <c r="AV192" t="str">
        <f t="shared" si="6"/>
        <v>ООО ПКО «Здравый смысл» зарегистрировано по адресу: 350051, Краснодарский край, г Краснодар, ул Рашпилевская, 321, А, Офис 6. Генеральным директором является Казанов Михаил Александрович. Рост доходов компании за 5 лет: 2135,9%. Рост финансовых активов компании за 5 лет: 311,99%. Объем заемных средств компании на конец 2024 года: 7600 тыс. руб. ФССП присвоил Низкий уровень риска для данного ПКО.</v>
      </c>
    </row>
    <row r="193" spans="1:48">
      <c r="A193">
        <v>156</v>
      </c>
      <c r="B193" t="s">
        <v>1226</v>
      </c>
      <c r="C193">
        <v>7708750910</v>
      </c>
      <c r="D193" s="10">
        <v>1117746938880</v>
      </c>
      <c r="E193" t="s">
        <v>1227</v>
      </c>
      <c r="F193" s="7">
        <v>40868</v>
      </c>
      <c r="G193">
        <f t="shared" si="7"/>
        <v>13</v>
      </c>
      <c r="H193" t="s">
        <v>73</v>
      </c>
      <c r="I193" t="str">
        <f>IF(VLOOKUP(C193,гендир!$A$3:$C$3000,3,0)=0,"",VLOOKUP(C193,гендир!$A$3:$C$3000,3,0))</f>
        <v>Гошин Александр Викторович</v>
      </c>
      <c r="J193" t="str">
        <f>IF(VLOOKUP(C193,гендир!$A$3:$C$3000,2,0)=0,"",VLOOKUP(C193,гендир!$A$3:$C$3000,2,0))</f>
        <v>Гошин Александр Викторович</v>
      </c>
      <c r="K193" t="s">
        <v>1230</v>
      </c>
      <c r="L193">
        <v>10</v>
      </c>
      <c r="P193">
        <v>192</v>
      </c>
      <c r="Q193">
        <v>84318</v>
      </c>
      <c r="R193">
        <v>57141</v>
      </c>
      <c r="S193">
        <v>77469</v>
      </c>
      <c r="T193">
        <v>66200</v>
      </c>
      <c r="U193">
        <v>42179</v>
      </c>
      <c r="V193">
        <v>603</v>
      </c>
      <c r="W193">
        <v>258</v>
      </c>
      <c r="X193">
        <v>354</v>
      </c>
      <c r="Y193">
        <v>40682</v>
      </c>
      <c r="Z193">
        <v>20113</v>
      </c>
      <c r="AA193">
        <v>603</v>
      </c>
      <c r="AB193">
        <v>34862</v>
      </c>
      <c r="AC193">
        <v>41218</v>
      </c>
      <c r="AD193">
        <v>21170</v>
      </c>
      <c r="AE193">
        <v>20279</v>
      </c>
      <c r="AF193">
        <v>117790</v>
      </c>
      <c r="AG193">
        <v>138200</v>
      </c>
      <c r="AH193">
        <v>212283</v>
      </c>
      <c r="AI193">
        <v>0</v>
      </c>
      <c r="AJ193" s="2">
        <v>0</v>
      </c>
      <c r="AK193">
        <v>374200</v>
      </c>
      <c r="AL193">
        <v>313442</v>
      </c>
      <c r="AM193">
        <v>247579</v>
      </c>
      <c r="AN193">
        <v>297307</v>
      </c>
      <c r="AO193">
        <v>244252</v>
      </c>
      <c r="AP193">
        <v>13888</v>
      </c>
      <c r="AQ193" s="5">
        <f t="shared" si="8"/>
        <v>0.5</v>
      </c>
      <c r="AR193" t="s">
        <v>52</v>
      </c>
      <c r="AS193" t="s">
        <v>1231</v>
      </c>
      <c r="AT193" t="str">
        <f>IF(VLOOKUP(C193,old!$D$3:$AU$549,44,0)=0,"",VLOOKUP(C193,old!$D$3:$AU$549,44,0))</f>
        <v>image080</v>
      </c>
      <c r="AU193" s="3">
        <v>0</v>
      </c>
      <c r="AV193" t="str">
        <f t="shared" si="6"/>
        <v>ООО «ЮФ «Гошин Групп» зарегистрировано по адресу: 127051, Москва г, пер Каретный Б, 24, 2, Пом./Каб. 4/2. Генеральным директором является Гошин Александр Викторович. Рост доходов компании за 5 лет: 50%. Объем заемных средств компании на конец 2024 года: 13888 тыс. руб. ФССП присвоил Низкий уровень риска для данного ПКО.</v>
      </c>
    </row>
    <row r="194" spans="1:48">
      <c r="A194">
        <v>226</v>
      </c>
      <c r="B194" t="s">
        <v>1697</v>
      </c>
      <c r="C194">
        <v>5027185213</v>
      </c>
      <c r="D194" s="10">
        <v>1125027004431</v>
      </c>
      <c r="E194" t="s">
        <v>1698</v>
      </c>
      <c r="F194" s="7">
        <v>40996</v>
      </c>
      <c r="G194">
        <f t="shared" si="7"/>
        <v>13</v>
      </c>
      <c r="H194" t="s">
        <v>73</v>
      </c>
      <c r="I194" t="str">
        <f>IF(VLOOKUP(C194,гендир!$A$3:$C$3000,3,0)=0,"",VLOOKUP(C194,гендир!$A$3:$C$3000,3,0))</f>
        <v>Синев Юрий Юрьевич</v>
      </c>
      <c r="J194" t="str">
        <f>IF(VLOOKUP(C194,гендир!$A$3:$C$3000,2,0)=0,"",VLOOKUP(C194,гендир!$A$3:$C$3000,2,0))</f>
        <v>Синев Юрий Юрьевич</v>
      </c>
      <c r="K194" t="s">
        <v>1701</v>
      </c>
      <c r="L194">
        <v>10</v>
      </c>
      <c r="P194">
        <v>193</v>
      </c>
      <c r="Q194">
        <v>19577</v>
      </c>
      <c r="R194">
        <v>24307</v>
      </c>
      <c r="S194">
        <v>22999</v>
      </c>
      <c r="T194">
        <v>32520</v>
      </c>
      <c r="U194">
        <v>42178</v>
      </c>
      <c r="V194">
        <v>14900</v>
      </c>
      <c r="W194">
        <v>14111</v>
      </c>
      <c r="X194">
        <v>14580</v>
      </c>
      <c r="Y194">
        <v>18955</v>
      </c>
      <c r="Z194">
        <v>23387</v>
      </c>
      <c r="AA194">
        <v>14900</v>
      </c>
      <c r="AB194">
        <v>9167</v>
      </c>
      <c r="AC194">
        <v>7328</v>
      </c>
      <c r="AD194">
        <v>11890</v>
      </c>
      <c r="AE194">
        <v>16679</v>
      </c>
      <c r="AF194">
        <v>0</v>
      </c>
      <c r="AG194">
        <v>0</v>
      </c>
      <c r="AH194">
        <v>0</v>
      </c>
      <c r="AI194">
        <v>0</v>
      </c>
      <c r="AJ194" s="2">
        <v>0</v>
      </c>
      <c r="AK194">
        <v>16325</v>
      </c>
      <c r="AL194">
        <v>13202</v>
      </c>
      <c r="AM194">
        <v>12376</v>
      </c>
      <c r="AN194">
        <v>14133</v>
      </c>
      <c r="AO194">
        <v>30913</v>
      </c>
      <c r="AP194">
        <v>1640</v>
      </c>
      <c r="AQ194" s="5">
        <f t="shared" si="8"/>
        <v>2.1539999999999999</v>
      </c>
      <c r="AR194" t="s">
        <v>52</v>
      </c>
      <c r="AS194" t="s">
        <v>1702</v>
      </c>
      <c r="AT194" t="str">
        <f>IF(VLOOKUP(C194,old!$D$3:$AU$549,44,0)=0,"",VLOOKUP(C194,old!$D$3:$AU$549,44,0))</f>
        <v>image029</v>
      </c>
      <c r="AU194" s="3" t="s">
        <v>74</v>
      </c>
      <c r="AV194" t="str">
        <f t="shared" ref="AV194:AV257" si="9">E194&amp;" зарегистрировано по адресу: "&amp;K194&amp;IF(J194=0,"",IF(J194="","",". Генеральным директором является "&amp;J194&amp;IF(AQ194=0,".",IF(AQ194="",".",". Рост доходов компании за 5 лет: "&amp;ROUND(AQ194*100,2)&amp;"%."))&amp;IF(AU194=0,"",IF(AU194="",""," Рост финансовых активов компании за 5 лет: "&amp;IFERROR(ROUND(AU194*100,2),"")&amp;"%."))&amp;IF(AP194=0,"",IF(AP194="",""," Объем заемных средств компании на конец 2024 года: "&amp;AP194&amp;" тыс. руб."))&amp;IF(AR194=0,"",IF(AR194="",""," ФССП присвоил "&amp;AR194&amp;" уровень риска для данного ПКО."))))</f>
        <v>ООО ПКО «МАСВ» зарегистрировано по адресу: 111677, Москва г, ул Рождественская, 14, Этаж 1. Генеральным директором является Синев Юрий Юрьевич. Рост доходов компании за 5 лет: 215,4%. Объем заемных средств компании на конец 2024 года: 1640 тыс. руб. ФССП присвоил Низкий уровень риска для данного ПКО.</v>
      </c>
    </row>
    <row r="195" spans="1:48">
      <c r="A195">
        <v>179</v>
      </c>
      <c r="B195" t="s">
        <v>1123</v>
      </c>
      <c r="C195">
        <v>2465128720</v>
      </c>
      <c r="D195" s="10">
        <v>1152468033024</v>
      </c>
      <c r="E195" t="s">
        <v>1124</v>
      </c>
      <c r="F195" s="7">
        <v>42192</v>
      </c>
      <c r="G195">
        <f t="shared" ref="G195:G258" si="10">ROUNDDOWN(($AY$1-F195)/365,0)</f>
        <v>9</v>
      </c>
      <c r="H195" t="s">
        <v>73</v>
      </c>
      <c r="I195" t="str">
        <f>IF(VLOOKUP(C195,гендир!$A$3:$C$3000,3,0)=0,"",VLOOKUP(C195,гендир!$A$3:$C$3000,3,0))</f>
        <v>Зубченков Артем Владимирович</v>
      </c>
      <c r="J195" t="str">
        <f>IF(VLOOKUP(C195,гендир!$A$3:$C$3000,2,0)=0,"",VLOOKUP(C195,гендир!$A$3:$C$3000,2,0))</f>
        <v>Зубченкова Елена Васильевна</v>
      </c>
      <c r="K195" t="s">
        <v>1127</v>
      </c>
      <c r="L195">
        <v>10</v>
      </c>
      <c r="P195">
        <v>194</v>
      </c>
      <c r="Q195">
        <v>44938</v>
      </c>
      <c r="R195">
        <v>70198</v>
      </c>
      <c r="S195">
        <v>55865</v>
      </c>
      <c r="T195">
        <v>46478</v>
      </c>
      <c r="U195">
        <v>40603</v>
      </c>
      <c r="V195">
        <v>38311</v>
      </c>
      <c r="W195">
        <v>58305</v>
      </c>
      <c r="X195">
        <v>52708</v>
      </c>
      <c r="Y195">
        <v>33792</v>
      </c>
      <c r="Z195">
        <v>28281</v>
      </c>
      <c r="AA195">
        <v>38311</v>
      </c>
      <c r="AB195">
        <v>9912</v>
      </c>
      <c r="AC195">
        <v>1481</v>
      </c>
      <c r="AD195">
        <v>11421</v>
      </c>
      <c r="AE195">
        <v>11232</v>
      </c>
      <c r="AF195">
        <v>7</v>
      </c>
      <c r="AG195">
        <v>2</v>
      </c>
      <c r="AH195">
        <v>0</v>
      </c>
      <c r="AI195">
        <v>0</v>
      </c>
      <c r="AJ195" s="2">
        <v>0</v>
      </c>
      <c r="AK195">
        <v>21076</v>
      </c>
      <c r="AL195">
        <v>36246</v>
      </c>
      <c r="AM195">
        <v>37551</v>
      </c>
      <c r="AN195">
        <v>43096</v>
      </c>
      <c r="AO195">
        <v>54284</v>
      </c>
      <c r="AP195">
        <v>0</v>
      </c>
      <c r="AQ195" s="5">
        <f t="shared" ref="AQ195:AQ258" si="11">IFERROR(ROUND(IFERROR(U195/Q195,IFERROR(U195/R195,IFERROR(U195/S195,IFERROR(U195/T195,"")))),3),"")</f>
        <v>0.90400000000000003</v>
      </c>
      <c r="AR195" t="s">
        <v>165</v>
      </c>
      <c r="AS195" t="s">
        <v>1128</v>
      </c>
      <c r="AT195" t="str">
        <f>IF(VLOOKUP(C195,old!$D$3:$AU$549,44,0)=0,"",VLOOKUP(C195,old!$D$3:$AU$549,44,0))</f>
        <v>image218</v>
      </c>
      <c r="AU195" s="3">
        <v>0</v>
      </c>
      <c r="AV195" t="str">
        <f t="shared" si="9"/>
        <v>ООО ПКО «Арглегал» зарегистрировано по адресу: 660049, Красноярский край, г Красноярск, ул Карла Маркса, д. 95, к. 1, офис 320. Генеральным директором является Зубченкова Елена Васильевна. Рост доходов компании за 5 лет: 90,4%. ФССП присвоил Высокий уровень риска для данного ПКО.</v>
      </c>
    </row>
    <row r="196" spans="1:48">
      <c r="A196">
        <v>316</v>
      </c>
      <c r="B196" t="s">
        <v>3263</v>
      </c>
      <c r="C196">
        <v>3906411936</v>
      </c>
      <c r="D196" s="10">
        <v>1223900003480</v>
      </c>
      <c r="E196" t="s">
        <v>3264</v>
      </c>
      <c r="F196" s="7">
        <v>44657</v>
      </c>
      <c r="G196">
        <f t="shared" si="10"/>
        <v>3</v>
      </c>
      <c r="H196" t="s">
        <v>73</v>
      </c>
      <c r="I196" t="str">
        <f>IF(VLOOKUP(C196,гендир!$A$3:$C$3000,3,0)=0,"",VLOOKUP(C196,гендир!$A$3:$C$3000,3,0))</f>
        <v>Семенова Людмила Валеряновна</v>
      </c>
      <c r="J196" t="str">
        <f>IF(VLOOKUP(C196,гендир!$A$3:$C$3000,2,0)=0,"",VLOOKUP(C196,гендир!$A$3:$C$3000,2,0))</f>
        <v>Семенова Людмила Валеряновна</v>
      </c>
      <c r="K196" t="s">
        <v>3267</v>
      </c>
      <c r="L196">
        <v>10</v>
      </c>
      <c r="P196">
        <v>195</v>
      </c>
      <c r="Q196">
        <v>0</v>
      </c>
      <c r="R196">
        <v>0</v>
      </c>
      <c r="S196">
        <v>11970</v>
      </c>
      <c r="T196">
        <v>14619</v>
      </c>
      <c r="U196">
        <v>39452</v>
      </c>
      <c r="V196">
        <v>0</v>
      </c>
      <c r="W196">
        <v>0</v>
      </c>
      <c r="X196">
        <v>120</v>
      </c>
      <c r="Y196">
        <v>2627</v>
      </c>
      <c r="Z196">
        <v>18870</v>
      </c>
      <c r="AA196">
        <v>0</v>
      </c>
      <c r="AB196">
        <v>0</v>
      </c>
      <c r="AC196">
        <v>11807</v>
      </c>
      <c r="AD196">
        <v>11772</v>
      </c>
      <c r="AE196">
        <v>20427</v>
      </c>
      <c r="AF196">
        <v>0</v>
      </c>
      <c r="AG196">
        <v>0</v>
      </c>
      <c r="AH196">
        <v>0</v>
      </c>
      <c r="AI196">
        <v>0</v>
      </c>
      <c r="AJ196" s="2">
        <v>0</v>
      </c>
      <c r="AK196">
        <v>0</v>
      </c>
      <c r="AL196">
        <v>0</v>
      </c>
      <c r="AM196">
        <v>11970</v>
      </c>
      <c r="AN196">
        <v>26828</v>
      </c>
      <c r="AO196">
        <v>66262</v>
      </c>
      <c r="AP196">
        <v>9085</v>
      </c>
      <c r="AQ196" s="5">
        <f t="shared" si="11"/>
        <v>3.2959999999999998</v>
      </c>
      <c r="AR196" t="s">
        <v>52</v>
      </c>
      <c r="AS196" t="s">
        <v>3268</v>
      </c>
      <c r="AT196" t="str">
        <f>IF(VLOOKUP(C196,old!$D$3:$AU$549,44,0)=0,"",VLOOKUP(C196,old!$D$3:$AU$549,44,0))</f>
        <v>image447</v>
      </c>
      <c r="AU196" s="3" t="s">
        <v>74</v>
      </c>
      <c r="AV196" t="str">
        <f t="shared" si="9"/>
        <v>ООО «ПКО «БАЛТИЙСКИЙ КОЛЛЕКТОР» зарегистрировано по адресу: Чувашская Республика - Чувашия, г.о. город Чебоксары, г. Чебоксары, пер. Бабушкина, д. 9, ПОМЕЩ. 2, ОФ. 1, 428003. Генеральным директором является Семенова Людмила Валеряновна. Рост доходов компании за 5 лет: 329,6%. Объем заемных средств компании на конец 2024 года: 9085 тыс. руб. ФССП присвоил Низкий уровень риска для данного ПКО.</v>
      </c>
    </row>
    <row r="197" spans="1:48">
      <c r="A197">
        <v>214</v>
      </c>
      <c r="B197" t="s">
        <v>96</v>
      </c>
      <c r="C197">
        <v>7707778366</v>
      </c>
      <c r="D197" s="10">
        <v>1127746465120</v>
      </c>
      <c r="E197" t="s">
        <v>97</v>
      </c>
      <c r="F197" s="7">
        <v>41074</v>
      </c>
      <c r="G197">
        <f t="shared" si="10"/>
        <v>12</v>
      </c>
      <c r="H197" t="s">
        <v>44</v>
      </c>
      <c r="I197" t="str">
        <f>IF(VLOOKUP(C197,гендир!$A$3:$C$3000,3,0)=0,"",VLOOKUP(C197,гендир!$A$3:$C$3000,3,0))</f>
        <v>Галицких Григорий Александрович</v>
      </c>
      <c r="J197" t="str">
        <f>IF(VLOOKUP(C197,гендир!$A$3:$C$3000,2,0)=0,"",VLOOKUP(C197,гендир!$A$3:$C$3000,2,0))</f>
        <v>Филатова Наталья Дмитриевна</v>
      </c>
      <c r="K197" t="s">
        <v>100</v>
      </c>
      <c r="L197">
        <v>50</v>
      </c>
      <c r="P197">
        <v>196</v>
      </c>
      <c r="Q197">
        <v>101192</v>
      </c>
      <c r="R197">
        <v>98355</v>
      </c>
      <c r="S197">
        <v>244477</v>
      </c>
      <c r="T197">
        <v>35670</v>
      </c>
      <c r="U197">
        <v>38967</v>
      </c>
      <c r="V197">
        <v>11849</v>
      </c>
      <c r="W197">
        <v>56871</v>
      </c>
      <c r="X197">
        <v>160621</v>
      </c>
      <c r="Y197">
        <v>35494</v>
      </c>
      <c r="Z197">
        <v>32743</v>
      </c>
      <c r="AA197">
        <v>11849</v>
      </c>
      <c r="AB197">
        <v>38127</v>
      </c>
      <c r="AC197">
        <v>78488</v>
      </c>
      <c r="AD197">
        <v>-6713</v>
      </c>
      <c r="AE197">
        <v>4097</v>
      </c>
      <c r="AF197">
        <v>212068</v>
      </c>
      <c r="AG197">
        <v>347</v>
      </c>
      <c r="AH197">
        <v>245</v>
      </c>
      <c r="AI197">
        <v>144</v>
      </c>
      <c r="AJ197" s="2">
        <v>276</v>
      </c>
      <c r="AK197">
        <v>13186</v>
      </c>
      <c r="AL197">
        <v>230486</v>
      </c>
      <c r="AM197">
        <v>235058</v>
      </c>
      <c r="AN197">
        <v>141966</v>
      </c>
      <c r="AO197">
        <v>119534</v>
      </c>
      <c r="AP197">
        <v>0</v>
      </c>
      <c r="AQ197" s="5">
        <f t="shared" si="11"/>
        <v>0.38500000000000001</v>
      </c>
      <c r="AR197" t="s">
        <v>52</v>
      </c>
      <c r="AS197" t="s">
        <v>101</v>
      </c>
      <c r="AT197" t="str">
        <f>IF(VLOOKUP(C197,old!$D$3:$AU$549,44,0)=0,"",VLOOKUP(C197,old!$D$3:$AU$549,44,0))</f>
        <v>image072</v>
      </c>
      <c r="AU197" s="3">
        <v>1.3014693400230115E-3</v>
      </c>
      <c r="AV197" t="str">
        <f t="shared" si="9"/>
        <v>ООО ПКО «ГК ФИН» зарегистрировано по адресу: 610017, Кировская обл, г Киров, ул Горбачева, Д.62, пом. 29. Генеральным директором является Филатова Наталья Дмитриевна. Рост доходов компании за 5 лет: 38,5%. Рост финансовых активов компании за 5 лет: 0,13%. ФССП присвоил Низкий уровень риска для данного ПКО.</v>
      </c>
    </row>
    <row r="198" spans="1:48">
      <c r="A198">
        <v>225</v>
      </c>
      <c r="B198" t="s">
        <v>1704</v>
      </c>
      <c r="C198">
        <v>7107129634</v>
      </c>
      <c r="D198" s="10">
        <v>1187154026180</v>
      </c>
      <c r="E198" t="s">
        <v>1705</v>
      </c>
      <c r="F198" s="7">
        <v>43410</v>
      </c>
      <c r="G198">
        <f t="shared" si="10"/>
        <v>6</v>
      </c>
      <c r="H198" t="s">
        <v>73</v>
      </c>
      <c r="I198" t="str">
        <f>IF(VLOOKUP(C198,гендир!$A$3:$C$3000,3,0)=0,"",VLOOKUP(C198,гендир!$A$3:$C$3000,3,0))</f>
        <v>Кольцюк Максим Владимирович, Малахов Сергей Андреевич</v>
      </c>
      <c r="J198" t="str">
        <f>IF(VLOOKUP(C198,гендир!$A$3:$C$3000,2,0)=0,"",VLOOKUP(C198,гендир!$A$3:$C$3000,2,0))</f>
        <v>Кольцюк Максим Владимирович</v>
      </c>
      <c r="K198" t="s">
        <v>1708</v>
      </c>
      <c r="L198">
        <v>10</v>
      </c>
      <c r="P198">
        <v>197</v>
      </c>
      <c r="Q198">
        <v>17803</v>
      </c>
      <c r="R198">
        <v>8550</v>
      </c>
      <c r="S198">
        <v>27053</v>
      </c>
      <c r="T198">
        <v>33154</v>
      </c>
      <c r="U198">
        <v>37896</v>
      </c>
      <c r="V198">
        <v>23866</v>
      </c>
      <c r="W198">
        <v>6180</v>
      </c>
      <c r="X198">
        <v>32213</v>
      </c>
      <c r="Y198">
        <v>20658</v>
      </c>
      <c r="Z198">
        <v>34733</v>
      </c>
      <c r="AA198">
        <v>23866</v>
      </c>
      <c r="AB198">
        <v>1452</v>
      </c>
      <c r="AC198">
        <v>-6133</v>
      </c>
      <c r="AD198">
        <v>10579</v>
      </c>
      <c r="AE198">
        <v>172</v>
      </c>
      <c r="AF198">
        <v>0</v>
      </c>
      <c r="AG198">
        <v>0</v>
      </c>
      <c r="AH198">
        <v>0</v>
      </c>
      <c r="AI198">
        <v>0</v>
      </c>
      <c r="AJ198" s="2">
        <v>0</v>
      </c>
      <c r="AK198">
        <v>95012</v>
      </c>
      <c r="AL198">
        <v>113791</v>
      </c>
      <c r="AM198">
        <v>127084</v>
      </c>
      <c r="AN198">
        <v>69841</v>
      </c>
      <c r="AO198">
        <v>9600</v>
      </c>
      <c r="AP198">
        <v>28256</v>
      </c>
      <c r="AQ198" s="5">
        <f t="shared" si="11"/>
        <v>2.129</v>
      </c>
      <c r="AR198" t="s">
        <v>52</v>
      </c>
      <c r="AS198" t="s">
        <v>1709</v>
      </c>
      <c r="AT198" t="str">
        <f>IF(VLOOKUP(C198,old!$D$3:$AU$549,44,0)=0,"",VLOOKUP(C198,old!$D$3:$AU$549,44,0))</f>
        <v>image265</v>
      </c>
      <c r="AU198" s="3" t="s">
        <v>74</v>
      </c>
      <c r="AV198" t="str">
        <f t="shared" si="9"/>
        <v>ООО ПКО «ДЕКОЛЛ» зарегистрировано по адресу: 643,300041,71,,Тула г,,Пушкинская ул,23,,1. Генеральным директором является Кольцюк Максим Владимирович. Рост доходов компании за 5 лет: 212,9%. Объем заемных средств компании на конец 2024 года: 28256 тыс. руб. ФССП присвоил Низкий уровень риска для данного ПКО.</v>
      </c>
    </row>
    <row r="199" spans="1:48">
      <c r="A199">
        <v>65</v>
      </c>
      <c r="B199" t="s">
        <v>2863</v>
      </c>
      <c r="C199">
        <v>6161095357</v>
      </c>
      <c r="D199" s="10">
        <v>1216100031124</v>
      </c>
      <c r="E199" t="s">
        <v>2864</v>
      </c>
      <c r="F199" s="7">
        <v>44503</v>
      </c>
      <c r="G199">
        <f t="shared" si="10"/>
        <v>3</v>
      </c>
      <c r="H199" t="s">
        <v>73</v>
      </c>
      <c r="I199" t="str">
        <f>IF(VLOOKUP(C199,гендир!$A$3:$C$3000,3,0)=0,"",VLOOKUP(C199,гендир!$A$3:$C$3000,3,0))</f>
        <v>Аминов Равиль Эдуардович</v>
      </c>
      <c r="J199" t="str">
        <f>IF(VLOOKUP(C199,гендир!$A$3:$C$3000,2,0)=0,"",VLOOKUP(C199,гендир!$A$3:$C$3000,2,0))</f>
        <v>Лосев Дмитрий Алексеевич</v>
      </c>
      <c r="K199" t="s">
        <v>2866</v>
      </c>
      <c r="L199">
        <v>10</v>
      </c>
      <c r="P199">
        <v>198</v>
      </c>
      <c r="Q199">
        <v>0</v>
      </c>
      <c r="R199">
        <v>0</v>
      </c>
      <c r="S199">
        <v>69778</v>
      </c>
      <c r="T199">
        <v>250238</v>
      </c>
      <c r="U199">
        <v>37731</v>
      </c>
      <c r="V199">
        <v>0</v>
      </c>
      <c r="W199">
        <v>0</v>
      </c>
      <c r="X199">
        <v>12430</v>
      </c>
      <c r="Y199">
        <v>234976</v>
      </c>
      <c r="Z199">
        <v>15234</v>
      </c>
      <c r="AA199">
        <v>0</v>
      </c>
      <c r="AB199">
        <v>0</v>
      </c>
      <c r="AC199">
        <v>46499</v>
      </c>
      <c r="AD199">
        <v>-43182</v>
      </c>
      <c r="AE199">
        <v>8549</v>
      </c>
      <c r="AF199">
        <v>0</v>
      </c>
      <c r="AG199">
        <v>0</v>
      </c>
      <c r="AH199">
        <v>86194</v>
      </c>
      <c r="AI199">
        <v>106123</v>
      </c>
      <c r="AJ199" s="2">
        <v>17322</v>
      </c>
      <c r="AK199">
        <v>0</v>
      </c>
      <c r="AL199">
        <v>0</v>
      </c>
      <c r="AM199">
        <v>39608</v>
      </c>
      <c r="AN199">
        <v>65243</v>
      </c>
      <c r="AO199">
        <v>4508</v>
      </c>
      <c r="AP199">
        <v>0</v>
      </c>
      <c r="AQ199" s="5">
        <f t="shared" si="11"/>
        <v>0.54100000000000004</v>
      </c>
      <c r="AR199" t="s">
        <v>52</v>
      </c>
      <c r="AS199" t="s">
        <v>2867</v>
      </c>
      <c r="AT199" t="str">
        <f>IF(VLOOKUP(C199,old!$D$3:$AU$549,44,0)=0,"",VLOOKUP(C199,old!$D$3:$AU$549,44,0))</f>
        <v>image395</v>
      </c>
      <c r="AU199" s="3">
        <v>0.20096526440355478</v>
      </c>
      <c r="AV199" t="str">
        <f t="shared" si="9"/>
        <v>ООО ПКО «ТОРОС» зарегистрировано по адресу: 443086, Самарская обл, г.о. Самара, вн.р-н Октябрьский, г Самара, ул Ерошевского, д. 3, офис 1А. Генеральным директором является Лосев Дмитрий Алексеевич. Рост доходов компании за 5 лет: 54,1%. Рост финансовых активов компании за 5 лет: 20,1%. ФССП присвоил Низкий уровень риска для данного ПКО.</v>
      </c>
    </row>
    <row r="200" spans="1:48">
      <c r="A200">
        <v>216</v>
      </c>
      <c r="B200" t="s">
        <v>736</v>
      </c>
      <c r="C200">
        <v>5921031594</v>
      </c>
      <c r="D200" s="10">
        <v>1155958021306</v>
      </c>
      <c r="E200" t="s">
        <v>737</v>
      </c>
      <c r="F200" s="7">
        <v>42081</v>
      </c>
      <c r="G200">
        <f t="shared" si="10"/>
        <v>10</v>
      </c>
      <c r="H200" t="s">
        <v>73</v>
      </c>
      <c r="I200" t="str">
        <f>IF(VLOOKUP(C200,гендир!$A$3:$C$3000,3,0)=0,"",VLOOKUP(C200,гендир!$A$3:$C$3000,3,0))</f>
        <v>Петров Сергей Геннадьевич</v>
      </c>
      <c r="J200" t="str">
        <f>IF(VLOOKUP(C200,гендир!$A$3:$C$3000,2,0)=0,"",VLOOKUP(C200,гендир!$A$3:$C$3000,2,0))</f>
        <v>Петров Сергей Геннадьевич</v>
      </c>
      <c r="K200" t="s">
        <v>740</v>
      </c>
      <c r="L200">
        <v>10</v>
      </c>
      <c r="P200">
        <v>199</v>
      </c>
      <c r="Q200">
        <v>9344</v>
      </c>
      <c r="R200">
        <v>12270</v>
      </c>
      <c r="S200">
        <v>19006</v>
      </c>
      <c r="T200">
        <v>35302</v>
      </c>
      <c r="U200">
        <v>37540</v>
      </c>
      <c r="V200">
        <v>102</v>
      </c>
      <c r="W200">
        <v>4864</v>
      </c>
      <c r="X200">
        <v>8998</v>
      </c>
      <c r="Y200">
        <v>18406</v>
      </c>
      <c r="Z200">
        <v>21813</v>
      </c>
      <c r="AA200">
        <v>102</v>
      </c>
      <c r="AB200">
        <v>6955</v>
      </c>
      <c r="AC200">
        <v>9316</v>
      </c>
      <c r="AD200">
        <v>15783</v>
      </c>
      <c r="AE200">
        <v>14692</v>
      </c>
      <c r="AF200">
        <v>7158</v>
      </c>
      <c r="AG200">
        <v>7854</v>
      </c>
      <c r="AH200">
        <v>12194</v>
      </c>
      <c r="AI200">
        <v>21504</v>
      </c>
      <c r="AJ200" s="2">
        <v>24334</v>
      </c>
      <c r="AK200">
        <v>7927</v>
      </c>
      <c r="AL200">
        <v>8411</v>
      </c>
      <c r="AM200">
        <v>5889</v>
      </c>
      <c r="AN200">
        <v>6322</v>
      </c>
      <c r="AO200">
        <v>958</v>
      </c>
      <c r="AP200">
        <v>0</v>
      </c>
      <c r="AQ200" s="5">
        <f t="shared" si="11"/>
        <v>4.0179999999999998</v>
      </c>
      <c r="AR200">
        <v>0</v>
      </c>
      <c r="AS200" t="s">
        <v>741</v>
      </c>
      <c r="AT200" t="str">
        <f>IF(VLOOKUP(C200,old!$D$3:$AU$549,44,0)=0,"",VLOOKUP(C200,old!$D$3:$AU$549,44,0))</f>
        <v>image101</v>
      </c>
      <c r="AU200" s="3">
        <v>3.3995529477507684</v>
      </c>
      <c r="AV200" t="str">
        <f t="shared" si="9"/>
        <v>ООО «ПКО «Партнер» зарегистрировано по адресу: 618270, Пермский край, Гремячинск г, Свердлова ул, дом 7. Генеральным директором является Петров Сергей Геннадьевич. Рост доходов компании за 5 лет: 401,8%. Рост финансовых активов компании за 5 лет: 339,96%.</v>
      </c>
    </row>
    <row r="201" spans="1:48">
      <c r="A201">
        <v>196</v>
      </c>
      <c r="B201" t="s">
        <v>1058</v>
      </c>
      <c r="C201">
        <v>7724737722</v>
      </c>
      <c r="D201" s="10">
        <v>1107746119227</v>
      </c>
      <c r="E201" t="s">
        <v>1059</v>
      </c>
      <c r="F201" s="7">
        <v>40234</v>
      </c>
      <c r="G201">
        <f t="shared" si="10"/>
        <v>15</v>
      </c>
      <c r="H201" t="s">
        <v>73</v>
      </c>
      <c r="I201" t="str">
        <f>IF(VLOOKUP(C201,гендир!$A$3:$C$3000,3,0)=0,"",VLOOKUP(C201,гендир!$A$3:$C$3000,3,0))</f>
        <v>Общество С Ограниченной Ответственностью, "МАРУСЯ", Общество С Ограниченной Ответственностью, "РСМ"</v>
      </c>
      <c r="J201" t="str">
        <f>IF(VLOOKUP(C201,гендир!$A$3:$C$3000,2,0)=0,"",VLOOKUP(C201,гендир!$A$3:$C$3000,2,0))</f>
        <v>Ярошенко Артемий Владимирович</v>
      </c>
      <c r="K201" t="s">
        <v>1062</v>
      </c>
      <c r="L201">
        <v>100</v>
      </c>
      <c r="P201">
        <v>200</v>
      </c>
      <c r="Q201">
        <v>56555</v>
      </c>
      <c r="R201">
        <v>36457</v>
      </c>
      <c r="S201">
        <v>50436</v>
      </c>
      <c r="T201">
        <v>40859</v>
      </c>
      <c r="U201">
        <v>37371</v>
      </c>
      <c r="V201">
        <v>67582</v>
      </c>
      <c r="W201">
        <v>21619</v>
      </c>
      <c r="X201">
        <v>46728</v>
      </c>
      <c r="Y201">
        <v>12945</v>
      </c>
      <c r="Z201">
        <v>21033</v>
      </c>
      <c r="AA201">
        <v>67582</v>
      </c>
      <c r="AB201">
        <v>9494</v>
      </c>
      <c r="AC201">
        <v>5645</v>
      </c>
      <c r="AD201">
        <v>17533</v>
      </c>
      <c r="AE201">
        <v>-7539</v>
      </c>
      <c r="AF201">
        <v>60197</v>
      </c>
      <c r="AG201">
        <v>43695</v>
      </c>
      <c r="AH201">
        <v>46804</v>
      </c>
      <c r="AI201">
        <v>66871</v>
      </c>
      <c r="AJ201" s="2">
        <v>71386</v>
      </c>
      <c r="AK201">
        <v>22355</v>
      </c>
      <c r="AL201">
        <v>50832</v>
      </c>
      <c r="AM201">
        <v>37084</v>
      </c>
      <c r="AN201">
        <v>19460</v>
      </c>
      <c r="AO201">
        <v>10083</v>
      </c>
      <c r="AP201">
        <v>0</v>
      </c>
      <c r="AQ201" s="5">
        <f t="shared" si="11"/>
        <v>0.66100000000000003</v>
      </c>
      <c r="AR201" t="s">
        <v>52</v>
      </c>
      <c r="AS201" t="s">
        <v>1063</v>
      </c>
      <c r="AT201" t="str">
        <f>IF(VLOOKUP(C201,old!$D$3:$AU$549,44,0)=0,"",VLOOKUP(C201,old!$D$3:$AU$549,44,0))</f>
        <v>image125</v>
      </c>
      <c r="AU201" s="3">
        <v>1.185873050152001</v>
      </c>
      <c r="AV201" t="str">
        <f t="shared" si="9"/>
        <v>ООО «ПКО Миктум» зарегистрировано по адресу: 127273, Москва г, Сухаревская М. пл, дом 12, этаж 6, помещение XIX комната 4. Генеральным директором является Ярошенко Артемий Владимирович. Рост доходов компании за 5 лет: 66,1%. Рост финансовых активов компании за 5 лет: 118,59%. ФССП присвоил Низкий уровень риска для данного ПКО.</v>
      </c>
    </row>
    <row r="202" spans="1:48">
      <c r="A202">
        <v>223</v>
      </c>
      <c r="B202" t="s">
        <v>1801</v>
      </c>
      <c r="C202">
        <v>6671021289</v>
      </c>
      <c r="D202" s="10">
        <v>1156658063011</v>
      </c>
      <c r="E202" t="s">
        <v>1802</v>
      </c>
      <c r="F202" s="7">
        <v>42254</v>
      </c>
      <c r="G202">
        <f t="shared" si="10"/>
        <v>9</v>
      </c>
      <c r="H202" t="s">
        <v>73</v>
      </c>
      <c r="I202" t="str">
        <f>IF(VLOOKUP(C202,гендир!$A$3:$C$3000,3,0)=0,"",VLOOKUP(C202,гендир!$A$3:$C$3000,3,0))</f>
        <v>Елизаров Алексей Михайлович, Ворожейкина Елена Станиславовна, Ипполитова Валентина Владимировна</v>
      </c>
      <c r="J202" t="str">
        <f>IF(VLOOKUP(C202,гендир!$A$3:$C$3000,2,0)=0,"",VLOOKUP(C202,гендир!$A$3:$C$3000,2,0))</f>
        <v>Елизаров Алексей Михайлович</v>
      </c>
      <c r="K202" t="s">
        <v>1805</v>
      </c>
      <c r="L202">
        <v>10036</v>
      </c>
      <c r="P202">
        <v>201</v>
      </c>
      <c r="Q202">
        <v>6664</v>
      </c>
      <c r="R202">
        <v>13427</v>
      </c>
      <c r="S202">
        <v>18607</v>
      </c>
      <c r="T202">
        <v>33581</v>
      </c>
      <c r="U202">
        <v>36962</v>
      </c>
      <c r="V202">
        <v>4298</v>
      </c>
      <c r="W202">
        <v>9182</v>
      </c>
      <c r="X202">
        <v>12247</v>
      </c>
      <c r="Y202">
        <v>22541</v>
      </c>
      <c r="Z202">
        <v>30145</v>
      </c>
      <c r="AA202">
        <v>4298</v>
      </c>
      <c r="AB202">
        <v>3760</v>
      </c>
      <c r="AC202">
        <v>5488</v>
      </c>
      <c r="AD202">
        <v>9408</v>
      </c>
      <c r="AE202">
        <v>4989</v>
      </c>
      <c r="AF202">
        <v>0</v>
      </c>
      <c r="AG202">
        <v>0</v>
      </c>
      <c r="AH202">
        <v>0</v>
      </c>
      <c r="AI202">
        <v>0</v>
      </c>
      <c r="AJ202" s="2">
        <v>0</v>
      </c>
      <c r="AK202">
        <v>24714</v>
      </c>
      <c r="AL202">
        <v>27967</v>
      </c>
      <c r="AM202">
        <v>32253</v>
      </c>
      <c r="AN202">
        <v>42323</v>
      </c>
      <c r="AO202">
        <v>51560</v>
      </c>
      <c r="AP202">
        <v>16472</v>
      </c>
      <c r="AQ202" s="5">
        <f t="shared" si="11"/>
        <v>5.5469999999999997</v>
      </c>
      <c r="AR202" t="s">
        <v>52</v>
      </c>
      <c r="AS202" t="s">
        <v>1806</v>
      </c>
      <c r="AT202" t="str">
        <f>IF(VLOOKUP(C202,old!$D$3:$AU$549,44,0)=0,"",VLOOKUP(C202,old!$D$3:$AU$549,44,0))</f>
        <v>image121</v>
      </c>
      <c r="AU202" s="3" t="s">
        <v>74</v>
      </c>
      <c r="AV202" t="str">
        <f t="shared" si="9"/>
        <v>ООО ПКО «ОРПЗ» зарегистрировано по адресу: 620085, г. Екатеринбург, ул. Титова, стр. 19, ОФИС 202. Генеральным директором является Елизаров Алексей Михайлович. Рост доходов компании за 5 лет: 554,7%. Объем заемных средств компании на конец 2024 года: 16472 тыс. руб. ФССП присвоил Низкий уровень риска для данного ПКО.</v>
      </c>
    </row>
    <row r="203" spans="1:48">
      <c r="A203">
        <v>208</v>
      </c>
      <c r="B203" t="s">
        <v>2618</v>
      </c>
      <c r="C203">
        <v>6449099613</v>
      </c>
      <c r="D203" s="10">
        <v>1216400002103</v>
      </c>
      <c r="E203" t="s">
        <v>2619</v>
      </c>
      <c r="F203" s="7">
        <v>44245</v>
      </c>
      <c r="G203">
        <f t="shared" si="10"/>
        <v>4</v>
      </c>
      <c r="H203" t="s">
        <v>73</v>
      </c>
      <c r="I203" t="str">
        <f>IF(VLOOKUP(C203,гендир!$A$3:$C$3000,3,0)=0,"",VLOOKUP(C203,гендир!$A$3:$C$3000,3,0))</f>
        <v>Нигматова Мария Викторовна, Ярыгин Андрей Васильевич</v>
      </c>
      <c r="J203" t="str">
        <f>IF(VLOOKUP(C203,гендир!$A$3:$C$3000,2,0)=0,"",VLOOKUP(C203,гендир!$A$3:$C$3000,2,0))</f>
        <v>Галиуллин Эдуард Шамильевич</v>
      </c>
      <c r="K203" t="s">
        <v>2622</v>
      </c>
      <c r="L203">
        <v>50</v>
      </c>
      <c r="P203">
        <v>202</v>
      </c>
      <c r="Q203">
        <v>0</v>
      </c>
      <c r="R203">
        <v>14677</v>
      </c>
      <c r="S203">
        <v>7844</v>
      </c>
      <c r="T203">
        <v>35963</v>
      </c>
      <c r="U203">
        <v>36775</v>
      </c>
      <c r="V203">
        <v>0</v>
      </c>
      <c r="W203">
        <v>1081</v>
      </c>
      <c r="X203">
        <v>2096</v>
      </c>
      <c r="Y203">
        <v>4169</v>
      </c>
      <c r="Z203">
        <v>5763</v>
      </c>
      <c r="AA203">
        <v>0</v>
      </c>
      <c r="AB203">
        <v>12848</v>
      </c>
      <c r="AC203">
        <v>5474</v>
      </c>
      <c r="AD203">
        <v>29868</v>
      </c>
      <c r="AE203">
        <v>29063</v>
      </c>
      <c r="AF203">
        <v>0</v>
      </c>
      <c r="AG203">
        <v>0</v>
      </c>
      <c r="AH203">
        <v>0</v>
      </c>
      <c r="AI203">
        <v>0</v>
      </c>
      <c r="AJ203" s="2">
        <v>0</v>
      </c>
      <c r="AK203">
        <v>0</v>
      </c>
      <c r="AL203">
        <v>12082</v>
      </c>
      <c r="AM203">
        <v>15844</v>
      </c>
      <c r="AN203">
        <v>47082</v>
      </c>
      <c r="AO203">
        <v>76057</v>
      </c>
      <c r="AP203">
        <v>0</v>
      </c>
      <c r="AQ203" s="5">
        <f t="shared" si="11"/>
        <v>2.5059999999999998</v>
      </c>
      <c r="AR203" t="s">
        <v>52</v>
      </c>
      <c r="AS203" t="s">
        <v>2623</v>
      </c>
      <c r="AT203" t="str">
        <f>IF(VLOOKUP(C203,old!$D$3:$AU$549,44,0)=0,"",VLOOKUP(C203,old!$D$3:$AU$549,44,0))</f>
        <v>image1001</v>
      </c>
      <c r="AU203" s="3" t="s">
        <v>74</v>
      </c>
      <c r="AV203" t="str">
        <f t="shared" si="9"/>
        <v>ООО ПКО «К2» зарегистрировано по адресу: 413100, Саратовская обл, г Энгельс, ул Льва Кассиля, д. 47, офис 209. Генеральным директором является Галиуллин Эдуард Шамильевич. Рост доходов компании за 5 лет: 250,6%. ФССП присвоил Низкий уровень риска для данного ПКО.</v>
      </c>
    </row>
    <row r="204" spans="1:48">
      <c r="A204">
        <v>211</v>
      </c>
      <c r="B204" t="s">
        <v>1937</v>
      </c>
      <c r="C204">
        <v>3444214786</v>
      </c>
      <c r="D204" s="10">
        <v>1143443015407</v>
      </c>
      <c r="E204" t="s">
        <v>1938</v>
      </c>
      <c r="F204" s="7">
        <v>41795</v>
      </c>
      <c r="G204">
        <f t="shared" si="10"/>
        <v>10</v>
      </c>
      <c r="H204" t="s">
        <v>73</v>
      </c>
      <c r="I204" t="str">
        <f>IF(VLOOKUP(C204,гендир!$A$3:$C$3000,3,0)=0,"",VLOOKUP(C204,гендир!$A$3:$C$3000,3,0))</f>
        <v>Кириллова Ксения Юрьевна</v>
      </c>
      <c r="J204" t="str">
        <f>IF(VLOOKUP(C204,гендир!$A$3:$C$3000,2,0)=0,"",VLOOKUP(C204,гендир!$A$3:$C$3000,2,0))</f>
        <v>Бисингалиев Владимир Ахмедьярович</v>
      </c>
      <c r="K204" t="s">
        <v>1941</v>
      </c>
      <c r="L204">
        <v>12</v>
      </c>
      <c r="P204">
        <v>203</v>
      </c>
      <c r="Q204">
        <v>10360</v>
      </c>
      <c r="R204">
        <v>28988</v>
      </c>
      <c r="S204">
        <v>33272</v>
      </c>
      <c r="T204">
        <v>35976</v>
      </c>
      <c r="U204">
        <v>36397</v>
      </c>
      <c r="V204">
        <v>5735</v>
      </c>
      <c r="W204">
        <v>8314</v>
      </c>
      <c r="X204">
        <v>9599</v>
      </c>
      <c r="Y204">
        <v>10857</v>
      </c>
      <c r="Z204">
        <v>14933</v>
      </c>
      <c r="AA204">
        <v>5735</v>
      </c>
      <c r="AB204">
        <v>19339</v>
      </c>
      <c r="AC204">
        <v>22046</v>
      </c>
      <c r="AD204">
        <v>23540</v>
      </c>
      <c r="AE204">
        <v>19834</v>
      </c>
      <c r="AF204">
        <v>0</v>
      </c>
      <c r="AG204">
        <v>0</v>
      </c>
      <c r="AH204">
        <v>0</v>
      </c>
      <c r="AI204">
        <v>0</v>
      </c>
      <c r="AJ204" s="2">
        <v>0</v>
      </c>
      <c r="AK204">
        <v>133223</v>
      </c>
      <c r="AL204">
        <v>888869</v>
      </c>
      <c r="AM204">
        <v>912359</v>
      </c>
      <c r="AN204">
        <v>951188</v>
      </c>
      <c r="AO204">
        <v>324736</v>
      </c>
      <c r="AP204">
        <v>0</v>
      </c>
      <c r="AQ204" s="5">
        <f t="shared" si="11"/>
        <v>3.5129999999999999</v>
      </c>
      <c r="AR204" t="s">
        <v>45</v>
      </c>
      <c r="AS204" t="s">
        <v>1942</v>
      </c>
      <c r="AT204" t="str">
        <f>IF(VLOOKUP(C204,old!$D$3:$AU$549,44,0)=0,"",VLOOKUP(C204,old!$D$3:$AU$549,44,0))</f>
        <v>image042</v>
      </c>
      <c r="AU204" s="3" t="s">
        <v>74</v>
      </c>
      <c r="AV204" t="str">
        <f t="shared" si="9"/>
        <v>ООО «ПКО «АКТИВ+» зарегистрировано по адресу: 400119, Волгоградская область, г.о. город-герой Волгоград, г Волгоград, ул Авиаторская, д. 1б, офис 4. Генеральным директором является Бисингалиев Владимир Ахмедьярович. Рост доходов компании за 5 лет: 351,3%. ФССП присвоил Значительный уровень риска для данного ПКО.</v>
      </c>
    </row>
    <row r="205" spans="1:48">
      <c r="A205">
        <v>278</v>
      </c>
      <c r="B205" t="s">
        <v>2424</v>
      </c>
      <c r="C205">
        <v>9705144752</v>
      </c>
      <c r="D205" s="10">
        <v>1207700206889</v>
      </c>
      <c r="E205" t="s">
        <v>2425</v>
      </c>
      <c r="F205" s="7">
        <v>44008</v>
      </c>
      <c r="G205">
        <f t="shared" si="10"/>
        <v>4</v>
      </c>
      <c r="H205" t="s">
        <v>73</v>
      </c>
      <c r="I205" t="str">
        <f>IF(VLOOKUP(C205,гендир!$A$3:$C$3000,3,0)=0,"",VLOOKUP(C205,гендир!$A$3:$C$3000,3,0))</f>
        <v>Акционерное Общество, "ВЕСТЕЛКОМ", Акционерное Общество, "АМТ"</v>
      </c>
      <c r="J205" t="str">
        <f>IF(VLOOKUP(C205,гендир!$A$3:$C$3000,2,0)=0,"",VLOOKUP(C205,гендир!$A$3:$C$3000,2,0))</f>
        <v>Осинцев Антон Михайлович</v>
      </c>
      <c r="K205" t="s">
        <v>2428</v>
      </c>
      <c r="L205">
        <v>10600</v>
      </c>
      <c r="P205">
        <v>204</v>
      </c>
      <c r="Q205">
        <v>0</v>
      </c>
      <c r="R205">
        <v>2681</v>
      </c>
      <c r="S205">
        <v>9879</v>
      </c>
      <c r="T205">
        <v>19516</v>
      </c>
      <c r="U205">
        <v>36309</v>
      </c>
      <c r="V205">
        <v>2</v>
      </c>
      <c r="W205">
        <v>1304</v>
      </c>
      <c r="X205">
        <v>4714</v>
      </c>
      <c r="Y205">
        <v>5946</v>
      </c>
      <c r="Z205">
        <v>10617</v>
      </c>
      <c r="AA205">
        <v>2</v>
      </c>
      <c r="AB205">
        <v>907</v>
      </c>
      <c r="AC205">
        <v>2640</v>
      </c>
      <c r="AD205">
        <v>8951</v>
      </c>
      <c r="AE205">
        <v>20530</v>
      </c>
      <c r="AF205">
        <v>10270</v>
      </c>
      <c r="AG205">
        <v>10775</v>
      </c>
      <c r="AH205">
        <v>0</v>
      </c>
      <c r="AI205">
        <v>0</v>
      </c>
      <c r="AJ205" s="2">
        <v>0</v>
      </c>
      <c r="AK205">
        <v>109</v>
      </c>
      <c r="AL205">
        <v>1138</v>
      </c>
      <c r="AM205">
        <v>188</v>
      </c>
      <c r="AN205">
        <v>4233</v>
      </c>
      <c r="AO205">
        <v>8979</v>
      </c>
      <c r="AP205">
        <v>0</v>
      </c>
      <c r="AQ205" s="5">
        <f t="shared" si="11"/>
        <v>13.542999999999999</v>
      </c>
      <c r="AR205" t="s">
        <v>52</v>
      </c>
      <c r="AS205" t="s">
        <v>2429</v>
      </c>
      <c r="AT205" t="str">
        <f>IF(VLOOKUP(C205,old!$D$3:$AU$549,44,0)=0,"",VLOOKUP(C205,old!$D$3:$AU$549,44,0))</f>
        <v>image337</v>
      </c>
      <c r="AU205" s="3">
        <v>0</v>
      </c>
      <c r="AV205" t="str">
        <f t="shared" si="9"/>
        <v>ООО «ПКО «БСК» зарегистрировано по адресу: 115172, Москва г, ул Гончарная, 30, 1. Генеральным директором является Осинцев Антон Михайлович. Рост доходов компании за 5 лет: 1354,3%. ФССП присвоил Низкий уровень риска для данного ПКО.</v>
      </c>
    </row>
    <row r="206" spans="1:48">
      <c r="A206">
        <v>227</v>
      </c>
      <c r="B206" t="s">
        <v>1887</v>
      </c>
      <c r="C206">
        <v>6451008162</v>
      </c>
      <c r="D206" s="10">
        <v>1156451026269</v>
      </c>
      <c r="E206" t="s">
        <v>1888</v>
      </c>
      <c r="F206" s="7">
        <v>42311</v>
      </c>
      <c r="G206">
        <f t="shared" si="10"/>
        <v>9</v>
      </c>
      <c r="H206" t="s">
        <v>73</v>
      </c>
      <c r="I206" t="str">
        <f>IF(VLOOKUP(C206,гендир!$A$3:$C$3000,3,0)=0,"",VLOOKUP(C206,гендир!$A$3:$C$3000,3,0))</f>
        <v>Ильчук Юрий Александрович</v>
      </c>
      <c r="J206" t="str">
        <f>IF(VLOOKUP(C206,гендир!$A$3:$C$3000,2,0)=0,"",VLOOKUP(C206,гендир!$A$3:$C$3000,2,0))</f>
        <v>Ильчук Юрий Александрович</v>
      </c>
      <c r="K206" t="s">
        <v>1891</v>
      </c>
      <c r="L206">
        <v>10</v>
      </c>
      <c r="P206">
        <v>205</v>
      </c>
      <c r="Q206">
        <v>1536</v>
      </c>
      <c r="R206">
        <v>10321</v>
      </c>
      <c r="S206">
        <v>22879</v>
      </c>
      <c r="T206">
        <v>32508</v>
      </c>
      <c r="U206">
        <v>36235</v>
      </c>
      <c r="V206">
        <v>38</v>
      </c>
      <c r="W206">
        <v>13879</v>
      </c>
      <c r="X206">
        <v>14624</v>
      </c>
      <c r="Y206">
        <v>16199</v>
      </c>
      <c r="Z206">
        <v>620</v>
      </c>
      <c r="AA206">
        <v>38</v>
      </c>
      <c r="AB206">
        <v>-3982</v>
      </c>
      <c r="AC206">
        <v>6264</v>
      </c>
      <c r="AD206">
        <v>9561</v>
      </c>
      <c r="AE206">
        <v>12640</v>
      </c>
      <c r="AF206">
        <v>164641</v>
      </c>
      <c r="AG206">
        <v>325487</v>
      </c>
      <c r="AH206">
        <v>508102</v>
      </c>
      <c r="AI206">
        <v>446726</v>
      </c>
      <c r="AJ206" s="2">
        <v>422286</v>
      </c>
      <c r="AK206">
        <v>90</v>
      </c>
      <c r="AL206">
        <v>255</v>
      </c>
      <c r="AM206">
        <v>724</v>
      </c>
      <c r="AN206">
        <v>5454</v>
      </c>
      <c r="AO206">
        <v>3646</v>
      </c>
      <c r="AP206">
        <v>0</v>
      </c>
      <c r="AQ206" s="5">
        <f t="shared" si="11"/>
        <v>23.59</v>
      </c>
      <c r="AR206" t="s">
        <v>52</v>
      </c>
      <c r="AS206" t="s">
        <v>1892</v>
      </c>
      <c r="AT206" t="str">
        <f>IF(VLOOKUP(C206,old!$D$3:$AU$549,44,0)=0,"",VLOOKUP(C206,old!$D$3:$AU$549,44,0))</f>
        <v>image126</v>
      </c>
      <c r="AU206" s="3">
        <v>2.5648896690374814</v>
      </c>
      <c r="AV206" t="str">
        <f t="shared" si="9"/>
        <v>ООО «ПКО СТАБИЛЬНОСТЬ БИЗНЕСА» зарегистрировано по адресу: 410004, Саратовская обл, г Саратов, ул им Чернышевского Н.Г., 60/62, 804. Генеральным директором является Ильчук Юрий Александрович. Рост доходов компании за 5 лет: 2359%. Рост финансовых активов компании за 5 лет: 256,49%. ФССП присвоил Низкий уровень риска для данного ПКО.</v>
      </c>
    </row>
    <row r="207" spans="1:48">
      <c r="A207">
        <v>476</v>
      </c>
      <c r="B207" t="s">
        <v>2883</v>
      </c>
      <c r="C207">
        <v>7606125346</v>
      </c>
      <c r="D207" s="10">
        <v>1217600018305</v>
      </c>
      <c r="E207" t="s">
        <v>2884</v>
      </c>
      <c r="F207" s="7">
        <v>44503</v>
      </c>
      <c r="G207">
        <f t="shared" si="10"/>
        <v>3</v>
      </c>
      <c r="H207" t="s">
        <v>44</v>
      </c>
      <c r="I207" t="str">
        <f>IF(VLOOKUP(C207,гендир!$A$3:$C$3000,3,0)=0,"",VLOOKUP(C207,гендир!$A$3:$C$3000,3,0))</f>
        <v>Цёма Данил Николаевич</v>
      </c>
      <c r="J207" t="str">
        <f>IF(VLOOKUP(C207,гендир!$A$3:$C$3000,2,0)=0,"",VLOOKUP(C207,гендир!$A$3:$C$3000,2,0))</f>
        <v>Цёма Данил Николаевич</v>
      </c>
      <c r="K207" t="s">
        <v>2887</v>
      </c>
      <c r="L207">
        <v>250</v>
      </c>
      <c r="P207">
        <v>206</v>
      </c>
      <c r="Q207">
        <v>0</v>
      </c>
      <c r="R207">
        <v>0</v>
      </c>
      <c r="S207">
        <v>4230</v>
      </c>
      <c r="T207">
        <v>21096</v>
      </c>
      <c r="U207">
        <v>36182</v>
      </c>
      <c r="V207">
        <v>0</v>
      </c>
      <c r="W207">
        <v>166</v>
      </c>
      <c r="X207">
        <v>2494</v>
      </c>
      <c r="Y207">
        <v>11428</v>
      </c>
      <c r="Z207">
        <v>21143</v>
      </c>
      <c r="AA207">
        <v>0</v>
      </c>
      <c r="AB207">
        <v>-166</v>
      </c>
      <c r="AC207">
        <v>1533</v>
      </c>
      <c r="AD207">
        <v>8062</v>
      </c>
      <c r="AE207">
        <v>12834</v>
      </c>
      <c r="AF207">
        <v>0</v>
      </c>
      <c r="AG207">
        <v>0</v>
      </c>
      <c r="AH207">
        <v>6575</v>
      </c>
      <c r="AI207">
        <v>13294</v>
      </c>
      <c r="AJ207" s="2">
        <v>45062</v>
      </c>
      <c r="AK207">
        <v>0</v>
      </c>
      <c r="AL207">
        <v>14275</v>
      </c>
      <c r="AM207">
        <v>14887</v>
      </c>
      <c r="AN207">
        <v>15596</v>
      </c>
      <c r="AO207">
        <v>1508</v>
      </c>
      <c r="AP207">
        <v>2642</v>
      </c>
      <c r="AQ207" s="5">
        <f t="shared" si="11"/>
        <v>8.5540000000000003</v>
      </c>
      <c r="AR207" t="s">
        <v>52</v>
      </c>
      <c r="AS207" t="s">
        <v>2888</v>
      </c>
      <c r="AT207" t="str">
        <f>IF(VLOOKUP(C207,old!$D$3:$AU$549,44,0)=0,"",VLOOKUP(C207,old!$D$3:$AU$549,44,0))</f>
        <v>image113</v>
      </c>
      <c r="AU207" s="3">
        <v>6.8535361216730042</v>
      </c>
      <c r="AV207" t="str">
        <f t="shared" si="9"/>
        <v>ООО ПКО «Максимум» зарегистрировано по адресу: 150064, Ярославская область, г.о. Город Ярославль, г Ярославль, ул Панина, дом 12В, офис 7. Генеральным директором является Цёма Данил Николаевич. Рост доходов компании за 5 лет: 855,4%. Рост финансовых активов компании за 5 лет: 685,35%. Объем заемных средств компании на конец 2024 года: 2642 тыс. руб. ФССП присвоил Низкий уровень риска для данного ПКО.</v>
      </c>
    </row>
    <row r="208" spans="1:48">
      <c r="A208">
        <v>422</v>
      </c>
      <c r="B208" t="s">
        <v>1616</v>
      </c>
      <c r="C208">
        <v>9705047854</v>
      </c>
      <c r="D208" s="10">
        <v>1157746820142</v>
      </c>
      <c r="E208" t="s">
        <v>1617</v>
      </c>
      <c r="F208" s="7">
        <v>42254</v>
      </c>
      <c r="G208">
        <f t="shared" si="10"/>
        <v>9</v>
      </c>
      <c r="H208" t="s">
        <v>73</v>
      </c>
      <c r="I208" t="str">
        <f>IF(VLOOKUP(C208,гендир!$A$3:$C$3000,3,0)=0,"",VLOOKUP(C208,гендир!$A$3:$C$3000,3,0))</f>
        <v>Чигарев Николай Николаевич, Общество С Ограниченной Ответственностью, "КАСКАД"</v>
      </c>
      <c r="J208" t="str">
        <f>IF(VLOOKUP(C208,гендир!$A$3:$C$3000,2,0)=0,"",VLOOKUP(C208,гендир!$A$3:$C$3000,2,0))</f>
        <v>Чигарев Николай Николаевич</v>
      </c>
      <c r="K208" t="s">
        <v>1620</v>
      </c>
      <c r="L208">
        <v>10000</v>
      </c>
      <c r="P208">
        <v>207</v>
      </c>
      <c r="Q208">
        <v>95182</v>
      </c>
      <c r="R208">
        <v>44738</v>
      </c>
      <c r="S208">
        <v>7892</v>
      </c>
      <c r="T208">
        <v>2784</v>
      </c>
      <c r="U208">
        <v>35353</v>
      </c>
      <c r="V208">
        <v>117630</v>
      </c>
      <c r="W208">
        <v>31471</v>
      </c>
      <c r="X208">
        <v>1882</v>
      </c>
      <c r="Y208">
        <v>885</v>
      </c>
      <c r="Z208">
        <v>31238</v>
      </c>
      <c r="AA208">
        <v>117630</v>
      </c>
      <c r="AB208">
        <v>12450</v>
      </c>
      <c r="AC208">
        <v>422</v>
      </c>
      <c r="AD208">
        <v>62</v>
      </c>
      <c r="AE208">
        <v>516</v>
      </c>
      <c r="AF208">
        <v>834</v>
      </c>
      <c r="AG208">
        <v>17653</v>
      </c>
      <c r="AH208">
        <v>4125</v>
      </c>
      <c r="AI208">
        <v>16130</v>
      </c>
      <c r="AJ208" s="2">
        <v>43780</v>
      </c>
      <c r="AK208">
        <v>462</v>
      </c>
      <c r="AL208">
        <v>820</v>
      </c>
      <c r="AM208">
        <v>3316</v>
      </c>
      <c r="AN208">
        <v>2568</v>
      </c>
      <c r="AO208">
        <v>2439</v>
      </c>
      <c r="AP208">
        <v>3262</v>
      </c>
      <c r="AQ208" s="5">
        <f t="shared" si="11"/>
        <v>0.371</v>
      </c>
      <c r="AR208" t="s">
        <v>52</v>
      </c>
      <c r="AS208" t="s">
        <v>1621</v>
      </c>
      <c r="AT208" t="str">
        <f>IF(VLOOKUP(C208,old!$D$3:$AU$549,44,0)=0,"",VLOOKUP(C208,old!$D$3:$AU$549,44,0))</f>
        <v>image1001</v>
      </c>
      <c r="AU208" s="3">
        <v>52.494004796163068</v>
      </c>
      <c r="AV208" t="str">
        <f t="shared" si="9"/>
        <v>ООО КА «Стандарт» зарегистрировано по адресу: 115054, Москва г, вн.тер.г. Замоскворечье, пер 5-й Монетчиковский, д. 16, этаж 0, помещ. II, ком. 2, офис 51. Генеральным директором является Чигарев Николай Николаевич. Рост доходов компании за 5 лет: 37,1%. Рост финансовых активов компании за 5 лет: 5249,4%. Объем заемных средств компании на конец 2024 года: 3262 тыс. руб. ФССП присвоил Низкий уровень риска для данного ПКО.</v>
      </c>
    </row>
    <row r="209" spans="1:48">
      <c r="A209">
        <v>206</v>
      </c>
      <c r="B209" t="s">
        <v>2369</v>
      </c>
      <c r="C209">
        <v>5433198695</v>
      </c>
      <c r="D209" s="10">
        <v>1145476091848</v>
      </c>
      <c r="E209" t="s">
        <v>2370</v>
      </c>
      <c r="F209" s="7">
        <v>41844</v>
      </c>
      <c r="G209">
        <f t="shared" si="10"/>
        <v>10</v>
      </c>
      <c r="H209" t="s">
        <v>73</v>
      </c>
      <c r="I209" t="str">
        <f>IF(VLOOKUP(C209,гендир!$A$3:$C$3000,3,0)=0,"",VLOOKUP(C209,гендир!$A$3:$C$3000,3,0))</f>
        <v>Бессонов Виталий Александрович</v>
      </c>
      <c r="J209" t="str">
        <f>IF(VLOOKUP(C209,гендир!$A$3:$C$3000,2,0)=0,"",VLOOKUP(C209,гендир!$A$3:$C$3000,2,0))</f>
        <v>Бессонов Виталий Александрович</v>
      </c>
      <c r="K209" t="s">
        <v>2373</v>
      </c>
      <c r="L209">
        <v>10</v>
      </c>
      <c r="P209">
        <v>208</v>
      </c>
      <c r="Q209">
        <v>12675</v>
      </c>
      <c r="R209">
        <v>7885</v>
      </c>
      <c r="S209">
        <v>22794</v>
      </c>
      <c r="T209">
        <v>36888</v>
      </c>
      <c r="U209">
        <v>34264</v>
      </c>
      <c r="V209">
        <v>10412</v>
      </c>
      <c r="W209">
        <v>7425</v>
      </c>
      <c r="X209">
        <v>21274</v>
      </c>
      <c r="Y209">
        <v>34716</v>
      </c>
      <c r="Z209">
        <v>32208</v>
      </c>
      <c r="AA209">
        <v>10412</v>
      </c>
      <c r="AB209">
        <v>50</v>
      </c>
      <c r="AC209">
        <v>152</v>
      </c>
      <c r="AD209">
        <v>92</v>
      </c>
      <c r="AE209">
        <v>291</v>
      </c>
      <c r="AF209">
        <v>0</v>
      </c>
      <c r="AG209">
        <v>0</v>
      </c>
      <c r="AH209">
        <v>0</v>
      </c>
      <c r="AI209">
        <v>0</v>
      </c>
      <c r="AJ209" s="2">
        <v>0</v>
      </c>
      <c r="AK209">
        <v>16534</v>
      </c>
      <c r="AL209">
        <v>83239</v>
      </c>
      <c r="AM209">
        <v>163025</v>
      </c>
      <c r="AN209">
        <v>240931</v>
      </c>
      <c r="AO209">
        <v>305273</v>
      </c>
      <c r="AP209">
        <v>0</v>
      </c>
      <c r="AQ209" s="5">
        <f t="shared" si="11"/>
        <v>2.7029999999999998</v>
      </c>
      <c r="AR209" t="s">
        <v>52</v>
      </c>
      <c r="AS209" t="s">
        <v>2374</v>
      </c>
      <c r="AT209" t="str">
        <f>IF(VLOOKUP(C209,old!$D$3:$AU$549,44,0)=0,"",VLOOKUP(C209,old!$D$3:$AU$549,44,0))</f>
        <v>image326</v>
      </c>
      <c r="AU209" s="3" t="s">
        <v>74</v>
      </c>
      <c r="AV209" t="str">
        <f t="shared" si="9"/>
        <v>ООО ПКО «Сопровождение плюс» зарегистрировано по адресу: 630521, Новосибирская обл, р-н Новосибирский, п Тулинский, ул Центральная, 9а. Генеральным директором является Бессонов Виталий Александрович. Рост доходов компании за 5 лет: 270,3%. ФССП присвоил Низкий уровень риска для данного ПКО.</v>
      </c>
    </row>
    <row r="210" spans="1:48">
      <c r="A210">
        <v>240</v>
      </c>
      <c r="B210" t="s">
        <v>1737</v>
      </c>
      <c r="C210">
        <v>7701720659</v>
      </c>
      <c r="D210" s="10">
        <v>5077746740946</v>
      </c>
      <c r="E210" t="s">
        <v>1738</v>
      </c>
      <c r="F210" s="7">
        <v>39204</v>
      </c>
      <c r="G210">
        <f t="shared" si="10"/>
        <v>17</v>
      </c>
      <c r="H210" t="s">
        <v>73</v>
      </c>
      <c r="I210" t="str">
        <f>IF(VLOOKUP(C210,гендир!$A$3:$C$3000,3,0)=0,"",VLOOKUP(C210,гендир!$A$3:$C$3000,3,0))</f>
        <v>Волохов Андрей Леонидович, Муслимов Асламбек Назарбекович</v>
      </c>
      <c r="J210" t="str">
        <f>IF(VLOOKUP(C210,гендир!$A$3:$C$3000,2,0)=0,"",VLOOKUP(C210,гендир!$A$3:$C$3000,2,0))</f>
        <v>Хохлов Виталий Владиславович</v>
      </c>
      <c r="K210" t="s">
        <v>1739</v>
      </c>
      <c r="L210">
        <v>2553</v>
      </c>
      <c r="P210">
        <v>209</v>
      </c>
      <c r="Q210">
        <v>31727</v>
      </c>
      <c r="R210">
        <v>54126</v>
      </c>
      <c r="S210">
        <v>42946</v>
      </c>
      <c r="T210">
        <v>27269</v>
      </c>
      <c r="U210">
        <v>34198</v>
      </c>
      <c r="V210">
        <v>7700</v>
      </c>
      <c r="W210">
        <v>34024</v>
      </c>
      <c r="X210">
        <v>57272</v>
      </c>
      <c r="Y210">
        <v>8323</v>
      </c>
      <c r="Z210">
        <v>12003</v>
      </c>
      <c r="AA210">
        <v>7700</v>
      </c>
      <c r="AB210">
        <v>31</v>
      </c>
      <c r="AC210">
        <v>-28272</v>
      </c>
      <c r="AD210">
        <v>-956</v>
      </c>
      <c r="AE210">
        <v>5695</v>
      </c>
      <c r="AF210">
        <v>83505</v>
      </c>
      <c r="AG210">
        <v>89321</v>
      </c>
      <c r="AH210">
        <v>97838</v>
      </c>
      <c r="AI210">
        <v>96275</v>
      </c>
      <c r="AJ210" s="2">
        <v>97127</v>
      </c>
      <c r="AK210">
        <v>59275</v>
      </c>
      <c r="AL210">
        <v>89035</v>
      </c>
      <c r="AM210">
        <v>51928</v>
      </c>
      <c r="AN210">
        <v>56155</v>
      </c>
      <c r="AO210">
        <v>56966</v>
      </c>
      <c r="AP210">
        <v>130966</v>
      </c>
      <c r="AQ210" s="5">
        <f t="shared" si="11"/>
        <v>1.0780000000000001</v>
      </c>
      <c r="AR210" t="s">
        <v>52</v>
      </c>
      <c r="AS210" t="s">
        <v>1740</v>
      </c>
      <c r="AT210" t="str">
        <f>IF(VLOOKUP(C210,old!$D$3:$AU$549,44,0)=0,"",VLOOKUP(C210,old!$D$3:$AU$549,44,0))</f>
        <v>image297</v>
      </c>
      <c r="AU210" s="3">
        <v>1.1631279564097958</v>
      </c>
      <c r="AV210" t="str">
        <f t="shared" si="9"/>
        <v>ООО «ПКО «Рублёв-Финанс» зарегистрировано по адресу: 121087, Москва г,  Багратионовский пр-д, 7, 20В, 517. Генеральным директором является Хохлов Виталий Владиславович. Рост доходов компании за 5 лет: 107,8%. Рост финансовых активов компании за 5 лет: 116,31%. Объем заемных средств компании на конец 2024 года: 130966 тыс. руб. ФССП присвоил Низкий уровень риска для данного ПКО.</v>
      </c>
    </row>
    <row r="211" spans="1:48">
      <c r="A211">
        <v>324</v>
      </c>
      <c r="B211" t="s">
        <v>2983</v>
      </c>
      <c r="C211">
        <v>7430028307</v>
      </c>
      <c r="D211" s="10">
        <v>1177456034623</v>
      </c>
      <c r="E211" t="s">
        <v>2984</v>
      </c>
      <c r="F211" s="7">
        <v>42860</v>
      </c>
      <c r="G211">
        <f t="shared" si="10"/>
        <v>7</v>
      </c>
      <c r="H211" t="s">
        <v>73</v>
      </c>
      <c r="I211" t="str">
        <f>IF(VLOOKUP(C211,гендир!$A$3:$C$3000,3,0)=0,"",VLOOKUP(C211,гендир!$A$3:$C$3000,3,0))</f>
        <v>Сидорова Надежда Юрьевна</v>
      </c>
      <c r="J211" t="str">
        <f>IF(VLOOKUP(C211,гендир!$A$3:$C$3000,2,0)=0,"",VLOOKUP(C211,гендир!$A$3:$C$3000,2,0))</f>
        <v>Сидоров Валерий Николаевич</v>
      </c>
      <c r="K211" t="s">
        <v>2987</v>
      </c>
      <c r="L211">
        <v>16912.521000000001</v>
      </c>
      <c r="P211">
        <v>210</v>
      </c>
      <c r="Q211">
        <v>7378</v>
      </c>
      <c r="R211">
        <v>15423</v>
      </c>
      <c r="S211">
        <v>11312</v>
      </c>
      <c r="T211">
        <v>31432</v>
      </c>
      <c r="U211">
        <v>33742</v>
      </c>
      <c r="V211">
        <v>310</v>
      </c>
      <c r="W211">
        <v>509</v>
      </c>
      <c r="X211">
        <v>496</v>
      </c>
      <c r="Y211">
        <v>1561</v>
      </c>
      <c r="Z211">
        <v>2025</v>
      </c>
      <c r="AA211">
        <v>310</v>
      </c>
      <c r="AB211">
        <v>10519</v>
      </c>
      <c r="AC211">
        <v>6105</v>
      </c>
      <c r="AD211">
        <v>7184</v>
      </c>
      <c r="AE211">
        <v>10718</v>
      </c>
      <c r="AF211">
        <v>18520</v>
      </c>
      <c r="AG211">
        <v>24399</v>
      </c>
      <c r="AH211">
        <v>28428</v>
      </c>
      <c r="AI211">
        <v>32902</v>
      </c>
      <c r="AJ211" s="2">
        <v>38368</v>
      </c>
      <c r="AK211">
        <v>2579</v>
      </c>
      <c r="AL211">
        <v>2370</v>
      </c>
      <c r="AM211">
        <v>4562</v>
      </c>
      <c r="AN211">
        <v>6238</v>
      </c>
      <c r="AO211">
        <v>9002</v>
      </c>
      <c r="AP211">
        <v>0</v>
      </c>
      <c r="AQ211" s="5">
        <f t="shared" si="11"/>
        <v>4.5730000000000004</v>
      </c>
      <c r="AR211" t="s">
        <v>52</v>
      </c>
      <c r="AS211" t="s">
        <v>2988</v>
      </c>
      <c r="AT211" t="str">
        <f>IF(VLOOKUP(C211,old!$D$3:$AU$549,44,0)=0,"",VLOOKUP(C211,old!$D$3:$AU$549,44,0))</f>
        <v>image410</v>
      </c>
      <c r="AU211" s="3">
        <v>2.0717062634989203</v>
      </c>
      <c r="AV211" t="str">
        <f t="shared" si="9"/>
        <v>ООО ПКО «Компания Урал Дебт» зарегистрировано по адресу: Челябинская обл., Копейский г.о., г. Копейск, ул. Калинина, д. 15Б, пом. 5, ПОМЕЩ. 5, 456610. Генеральным директором является Сидоров Валерий Николаевич. Рост доходов компании за 5 лет: 457,3%. Рост финансовых активов компании за 5 лет: 207,17%. ФССП присвоил Низкий уровень риска для данного ПКО.</v>
      </c>
    </row>
    <row r="212" spans="1:48">
      <c r="A212">
        <v>207</v>
      </c>
      <c r="B212" t="s">
        <v>2031</v>
      </c>
      <c r="C212">
        <v>3620014866</v>
      </c>
      <c r="D212" s="10">
        <v>1193668019797</v>
      </c>
      <c r="E212" t="s">
        <v>2032</v>
      </c>
      <c r="F212" s="7">
        <v>43600</v>
      </c>
      <c r="G212">
        <f t="shared" si="10"/>
        <v>5</v>
      </c>
      <c r="H212" t="s">
        <v>73</v>
      </c>
      <c r="I212" t="str">
        <f>IF(VLOOKUP(C212,гендир!$A$3:$C$3000,3,0)=0,"",VLOOKUP(C212,гендир!$A$3:$C$3000,3,0))</f>
        <v>Мозговой Леонтий Сергеевич</v>
      </c>
      <c r="J212" t="str">
        <f>IF(VLOOKUP(C212,гендир!$A$3:$C$3000,2,0)=0,"",VLOOKUP(C212,гендир!$A$3:$C$3000,2,0))</f>
        <v>Мозговой Леонтий Сергеевич</v>
      </c>
      <c r="K212" t="s">
        <v>2035</v>
      </c>
      <c r="L212">
        <v>10</v>
      </c>
      <c r="P212">
        <v>211</v>
      </c>
      <c r="Q212">
        <v>0</v>
      </c>
      <c r="R212">
        <v>64756</v>
      </c>
      <c r="S212">
        <v>0</v>
      </c>
      <c r="T212">
        <v>36675</v>
      </c>
      <c r="U212">
        <v>33562</v>
      </c>
      <c r="V212">
        <v>0</v>
      </c>
      <c r="W212">
        <v>0</v>
      </c>
      <c r="X212">
        <v>0</v>
      </c>
      <c r="Y212">
        <v>0</v>
      </c>
      <c r="Z212">
        <v>53080</v>
      </c>
      <c r="AA212">
        <v>0</v>
      </c>
      <c r="AB212">
        <v>47454</v>
      </c>
      <c r="AC212">
        <v>0</v>
      </c>
      <c r="AD212">
        <v>38876</v>
      </c>
      <c r="AE212">
        <v>-19518</v>
      </c>
      <c r="AF212">
        <v>0</v>
      </c>
      <c r="AG212">
        <v>0</v>
      </c>
      <c r="AH212">
        <v>0</v>
      </c>
      <c r="AI212">
        <v>0</v>
      </c>
      <c r="AJ212" s="2">
        <v>0</v>
      </c>
      <c r="AK212">
        <v>28096</v>
      </c>
      <c r="AL212">
        <v>86577</v>
      </c>
      <c r="AM212">
        <v>193499</v>
      </c>
      <c r="AN212">
        <v>221273</v>
      </c>
      <c r="AO212">
        <v>207639</v>
      </c>
      <c r="AP212">
        <v>0</v>
      </c>
      <c r="AQ212" s="5">
        <f t="shared" si="11"/>
        <v>0.51800000000000002</v>
      </c>
      <c r="AR212" t="s">
        <v>52</v>
      </c>
      <c r="AS212" t="s">
        <v>2036</v>
      </c>
      <c r="AT212" t="str">
        <f>IF(VLOOKUP(C212,old!$D$3:$AU$549,44,0)=0,"",VLOOKUP(C212,old!$D$3:$AU$549,44,0))</f>
        <v>image253</v>
      </c>
      <c r="AU212" s="3" t="s">
        <v>74</v>
      </c>
      <c r="AV212" t="str">
        <f t="shared" si="9"/>
        <v>ООО ПКО «Ключ» зарегистрировано по адресу: Воронежская обл., г. Павловск, ул. 40 лет Октября, д. 1, 396420. Генеральным директором является Мозговой Леонтий Сергеевич. Рост доходов компании за 5 лет: 51,8%. ФССП присвоил Низкий уровень риска для данного ПКО.</v>
      </c>
    </row>
    <row r="213" spans="1:48">
      <c r="A213">
        <v>242</v>
      </c>
      <c r="B213" t="s">
        <v>1003</v>
      </c>
      <c r="C213">
        <v>7536127121</v>
      </c>
      <c r="D213" s="10">
        <v>1127536003297</v>
      </c>
      <c r="E213" t="s">
        <v>1004</v>
      </c>
      <c r="F213" s="7">
        <v>41044</v>
      </c>
      <c r="G213">
        <f t="shared" si="10"/>
        <v>12</v>
      </c>
      <c r="H213" t="s">
        <v>73</v>
      </c>
      <c r="I213" t="str">
        <f>IF(VLOOKUP(C213,гендир!$A$3:$C$3000,3,0)=0,"",VLOOKUP(C213,гендир!$A$3:$C$3000,3,0))</f>
        <v>Петрик Алексей Владимирович</v>
      </c>
      <c r="J213" t="str">
        <f>IF(VLOOKUP(C213,гендир!$A$3:$C$3000,2,0)=0,"",VLOOKUP(C213,гендир!$A$3:$C$3000,2,0))</f>
        <v>Петрик Алексей Владимирович</v>
      </c>
      <c r="K213" t="s">
        <v>1007</v>
      </c>
      <c r="L213">
        <v>10</v>
      </c>
      <c r="P213">
        <v>212</v>
      </c>
      <c r="Q213">
        <v>11778</v>
      </c>
      <c r="R213">
        <v>20026</v>
      </c>
      <c r="S213">
        <v>21955</v>
      </c>
      <c r="T213">
        <v>27121</v>
      </c>
      <c r="U213">
        <v>32948</v>
      </c>
      <c r="V213">
        <v>867</v>
      </c>
      <c r="W213">
        <v>1102</v>
      </c>
      <c r="X213">
        <v>696</v>
      </c>
      <c r="Y213">
        <v>1413</v>
      </c>
      <c r="Z213">
        <v>16505</v>
      </c>
      <c r="AA213">
        <v>867</v>
      </c>
      <c r="AB213">
        <v>13643</v>
      </c>
      <c r="AC213">
        <v>16431</v>
      </c>
      <c r="AD213">
        <v>16606</v>
      </c>
      <c r="AE213">
        <v>15316</v>
      </c>
      <c r="AF213">
        <v>18816</v>
      </c>
      <c r="AG213">
        <v>17900</v>
      </c>
      <c r="AH213">
        <v>21773</v>
      </c>
      <c r="AI213">
        <v>48134</v>
      </c>
      <c r="AJ213" s="2">
        <v>55188</v>
      </c>
      <c r="AK213">
        <v>1829</v>
      </c>
      <c r="AL213">
        <v>1865</v>
      </c>
      <c r="AM213">
        <v>1627</v>
      </c>
      <c r="AN213">
        <v>1515</v>
      </c>
      <c r="AO213">
        <v>1900</v>
      </c>
      <c r="AP213">
        <v>4000</v>
      </c>
      <c r="AQ213" s="5">
        <f t="shared" si="11"/>
        <v>2.7970000000000002</v>
      </c>
      <c r="AR213" t="s">
        <v>52</v>
      </c>
      <c r="AS213" t="s">
        <v>1008</v>
      </c>
      <c r="AT213" t="str">
        <f>IF(VLOOKUP(C213,old!$D$3:$AU$549,44,0)=0,"",VLOOKUP(C213,old!$D$3:$AU$549,44,0))</f>
        <v>image065</v>
      </c>
      <c r="AU213" s="3">
        <v>2.9330357142857144</v>
      </c>
      <c r="AV213" t="str">
        <f t="shared" si="9"/>
        <v>ООО ПКО «СЕВИНКОМ» зарегистрировано по адресу: г. Чита, ул. Чкалова, д. 158, помещение 34А, 672007. Генеральным директором является Петрик Алексей Владимирович. Рост доходов компании за 5 лет: 279,7%. Рост финансовых активов компании за 5 лет: 293,3%. Объем заемных средств компании на конец 2024 года: 4000 тыс. руб. ФССП присвоил Низкий уровень риска для данного ПКО.</v>
      </c>
    </row>
    <row r="214" spans="1:48">
      <c r="A214">
        <v>212</v>
      </c>
      <c r="B214" t="s">
        <v>556</v>
      </c>
      <c r="C214">
        <v>276114446</v>
      </c>
      <c r="D214" s="10">
        <v>1080276001926</v>
      </c>
      <c r="E214" t="s">
        <v>557</v>
      </c>
      <c r="F214" s="7">
        <v>39562</v>
      </c>
      <c r="G214">
        <f t="shared" si="10"/>
        <v>17</v>
      </c>
      <c r="H214" t="s">
        <v>73</v>
      </c>
      <c r="I214" t="str">
        <f>IF(VLOOKUP(C214,гендир!$A$3:$C$3000,3,0)=0,"",VLOOKUP(C214,гендир!$A$3:$C$3000,3,0))</f>
        <v>Петрик Алексей Владимирович</v>
      </c>
      <c r="J214" t="str">
        <f>IF(VLOOKUP(C214,гендир!$A$3:$C$3000,2,0)=0,"",VLOOKUP(C214,гендир!$A$3:$C$3000,2,0))</f>
        <v>Петрик Алексей Владимирович</v>
      </c>
      <c r="K214" t="s">
        <v>558</v>
      </c>
      <c r="L214">
        <v>10</v>
      </c>
      <c r="P214">
        <v>213</v>
      </c>
      <c r="Q214">
        <v>79992</v>
      </c>
      <c r="R214">
        <v>60257</v>
      </c>
      <c r="S214">
        <v>63150</v>
      </c>
      <c r="T214">
        <v>35855</v>
      </c>
      <c r="U214">
        <v>32872</v>
      </c>
      <c r="V214">
        <v>71912</v>
      </c>
      <c r="W214">
        <v>49719</v>
      </c>
      <c r="X214">
        <v>52208</v>
      </c>
      <c r="Y214">
        <v>26037</v>
      </c>
      <c r="Z214">
        <v>16249</v>
      </c>
      <c r="AA214">
        <v>71912</v>
      </c>
      <c r="AB214">
        <v>7590</v>
      </c>
      <c r="AC214">
        <v>7880</v>
      </c>
      <c r="AD214">
        <v>4041</v>
      </c>
      <c r="AE214">
        <v>13871</v>
      </c>
      <c r="AF214">
        <v>0</v>
      </c>
      <c r="AG214">
        <v>0</v>
      </c>
      <c r="AH214">
        <v>0</v>
      </c>
      <c r="AI214">
        <v>0</v>
      </c>
      <c r="AJ214" s="2">
        <v>0</v>
      </c>
      <c r="AK214">
        <v>283188</v>
      </c>
      <c r="AL214">
        <v>98706</v>
      </c>
      <c r="AM214">
        <v>125119</v>
      </c>
      <c r="AN214">
        <v>262066</v>
      </c>
      <c r="AO214">
        <v>44814</v>
      </c>
      <c r="AP214">
        <v>10919</v>
      </c>
      <c r="AQ214" s="5">
        <f t="shared" si="11"/>
        <v>0.41099999999999998</v>
      </c>
      <c r="AR214" t="s">
        <v>52</v>
      </c>
      <c r="AS214">
        <v>0</v>
      </c>
      <c r="AT214" t="str">
        <f>IF(VLOOKUP(C214,old!$D$3:$AU$549,44,0)=0,"",VLOOKUP(C214,old!$D$3:$AU$549,44,0))</f>
        <v>image1001</v>
      </c>
      <c r="AU214" s="3" t="s">
        <v>74</v>
      </c>
      <c r="AV214" t="str">
        <f t="shared" si="9"/>
        <v>ООО ПКО «Аргумент» зарегистрировано по адресу: 450068, Башкортостан Респ, г Уфа, ул Коммунаров, 66, 2. Генеральным директором является Петрик Алексей Владимирович. Рост доходов компании за 5 лет: 41,1%. Объем заемных средств компании на конец 2024 года: 10919 тыс. руб. ФССП присвоил Низкий уровень риска для данного ПКО.</v>
      </c>
    </row>
    <row r="215" spans="1:48">
      <c r="A215">
        <v>260</v>
      </c>
      <c r="B215" t="s">
        <v>1822</v>
      </c>
      <c r="C215">
        <v>4345493869</v>
      </c>
      <c r="D215" s="10">
        <v>1194350008599</v>
      </c>
      <c r="E215" t="s">
        <v>1823</v>
      </c>
      <c r="F215" s="7">
        <v>43672</v>
      </c>
      <c r="G215">
        <f t="shared" si="10"/>
        <v>5</v>
      </c>
      <c r="H215" t="s">
        <v>73</v>
      </c>
      <c r="I215" t="str">
        <f>IF(VLOOKUP(C215,гендир!$A$3:$C$3000,3,0)=0,"",VLOOKUP(C215,гендир!$A$3:$C$3000,3,0))</f>
        <v>Сунцова Анастасия Владимировна</v>
      </c>
      <c r="J215" t="str">
        <f>IF(VLOOKUP(C215,гендир!$A$3:$C$3000,2,0)=0,"",VLOOKUP(C215,гендир!$A$3:$C$3000,2,0))</f>
        <v>Сунцова Анастасия Владимировна</v>
      </c>
      <c r="K215" t="s">
        <v>1826</v>
      </c>
      <c r="L215">
        <v>10</v>
      </c>
      <c r="P215">
        <v>214</v>
      </c>
      <c r="Q215">
        <v>5845</v>
      </c>
      <c r="R215">
        <v>11410</v>
      </c>
      <c r="S215">
        <v>14401</v>
      </c>
      <c r="T215">
        <v>23034</v>
      </c>
      <c r="U215">
        <v>32595</v>
      </c>
      <c r="V215">
        <v>5840</v>
      </c>
      <c r="W215">
        <v>2308</v>
      </c>
      <c r="X215">
        <v>3884</v>
      </c>
      <c r="Y215">
        <v>8088</v>
      </c>
      <c r="Z215">
        <v>24732</v>
      </c>
      <c r="AA215">
        <v>5840</v>
      </c>
      <c r="AB215">
        <v>8459</v>
      </c>
      <c r="AC215">
        <v>9688</v>
      </c>
      <c r="AD215">
        <v>13699</v>
      </c>
      <c r="AE215">
        <v>3894</v>
      </c>
      <c r="AF215">
        <v>0</v>
      </c>
      <c r="AG215">
        <v>0</v>
      </c>
      <c r="AH215">
        <v>0</v>
      </c>
      <c r="AI215">
        <v>0</v>
      </c>
      <c r="AJ215" s="2">
        <v>0</v>
      </c>
      <c r="AK215">
        <v>8081</v>
      </c>
      <c r="AL215">
        <v>19119</v>
      </c>
      <c r="AM215">
        <v>26581</v>
      </c>
      <c r="AN215">
        <v>36668</v>
      </c>
      <c r="AO215">
        <v>50412</v>
      </c>
      <c r="AP215">
        <v>15400</v>
      </c>
      <c r="AQ215" s="5">
        <f t="shared" si="11"/>
        <v>5.577</v>
      </c>
      <c r="AR215" t="s">
        <v>52</v>
      </c>
      <c r="AS215" t="s">
        <v>1827</v>
      </c>
      <c r="AT215" t="str">
        <f>IF(VLOOKUP(C215,old!$D$3:$AU$549,44,0)=0,"",VLOOKUP(C215,old!$D$3:$AU$549,44,0))</f>
        <v>image026</v>
      </c>
      <c r="AU215" s="3" t="s">
        <v>74</v>
      </c>
      <c r="AV215" t="str">
        <f t="shared" si="9"/>
        <v>ООО «ПКО «РХС Инвест» зарегистрировано по адресу: 610007, Кировская обл, Киров г, Ленина ул, дом 193, корпус 1, квартира 22. Генеральным директором является Сунцова Анастасия Владимировна. Рост доходов компании за 5 лет: 557,7%. Объем заемных средств компании на конец 2024 года: 15400 тыс. руб. ФССП присвоил Низкий уровень риска для данного ПКО.</v>
      </c>
    </row>
    <row r="216" spans="1:48">
      <c r="A216">
        <v>189</v>
      </c>
      <c r="B216" t="s">
        <v>243</v>
      </c>
      <c r="C216">
        <v>5260181171</v>
      </c>
      <c r="D216" s="10">
        <v>1065260108430</v>
      </c>
      <c r="E216" t="s">
        <v>244</v>
      </c>
      <c r="F216" s="7">
        <v>39003</v>
      </c>
      <c r="G216">
        <f t="shared" si="10"/>
        <v>18</v>
      </c>
      <c r="H216" t="s">
        <v>44</v>
      </c>
      <c r="I216" t="str">
        <f>IF(VLOOKUP(C216,гендир!$A$3:$C$3000,3,0)=0,"",VLOOKUP(C216,гендир!$A$3:$C$3000,3,0))</f>
        <v>Антифьев Александр Николаевич</v>
      </c>
      <c r="J216" t="str">
        <f>IF(VLOOKUP(C216,гендир!$A$3:$C$3000,2,0)=0,"",VLOOKUP(C216,гендир!$A$3:$C$3000,2,0))</f>
        <v>Антифьев Александр Николаевич</v>
      </c>
      <c r="K216" t="s">
        <v>247</v>
      </c>
      <c r="L216">
        <v>11010</v>
      </c>
      <c r="P216">
        <v>215</v>
      </c>
      <c r="Q216">
        <v>52952</v>
      </c>
      <c r="R216">
        <v>53533</v>
      </c>
      <c r="S216">
        <v>49302</v>
      </c>
      <c r="T216">
        <v>43281</v>
      </c>
      <c r="U216">
        <v>32377</v>
      </c>
      <c r="V216">
        <v>22549</v>
      </c>
      <c r="W216">
        <v>39234</v>
      </c>
      <c r="X216">
        <v>41882</v>
      </c>
      <c r="Y216">
        <v>34631</v>
      </c>
      <c r="Z216">
        <v>22937</v>
      </c>
      <c r="AA216">
        <v>22549</v>
      </c>
      <c r="AB216">
        <v>10392</v>
      </c>
      <c r="AC216">
        <v>4745</v>
      </c>
      <c r="AD216">
        <v>5595</v>
      </c>
      <c r="AE216">
        <v>6725</v>
      </c>
      <c r="AF216">
        <v>0</v>
      </c>
      <c r="AG216">
        <v>0</v>
      </c>
      <c r="AH216">
        <v>0</v>
      </c>
      <c r="AI216">
        <v>0</v>
      </c>
      <c r="AJ216" s="2">
        <v>0</v>
      </c>
      <c r="AK216">
        <v>176246</v>
      </c>
      <c r="AL216">
        <v>177997</v>
      </c>
      <c r="AM216">
        <v>190244</v>
      </c>
      <c r="AN216">
        <v>202015</v>
      </c>
      <c r="AO216">
        <v>168836</v>
      </c>
      <c r="AP216">
        <v>3</v>
      </c>
      <c r="AQ216" s="5">
        <f t="shared" si="11"/>
        <v>0.61099999999999999</v>
      </c>
      <c r="AR216" t="s">
        <v>52</v>
      </c>
      <c r="AS216" t="s">
        <v>248</v>
      </c>
      <c r="AT216" t="str">
        <f>IF(VLOOKUP(C216,old!$D$3:$AU$549,44,0)=0,"",VLOOKUP(C216,old!$D$3:$AU$549,44,0))</f>
        <v>image189</v>
      </c>
      <c r="AU216" s="3" t="s">
        <v>74</v>
      </c>
      <c r="AV216" t="str">
        <f t="shared" si="9"/>
        <v>ООО ПКО «Бэтта» зарегистрировано по адресу: 603155, Нижегородская обл, Нижний Новгород г, Ковалихинская ул, дом 72, квартира 71. Генеральным директором является Антифьев Александр Николаевич. Рост доходов компании за 5 лет: 61,1%. Объем заемных средств компании на конец 2024 года: 3 тыс. руб. ФССП присвоил Низкий уровень риска для данного ПКО.</v>
      </c>
    </row>
    <row r="217" spans="1:48">
      <c r="A217">
        <v>171</v>
      </c>
      <c r="B217" t="s">
        <v>1468</v>
      </c>
      <c r="C217">
        <v>7725399508</v>
      </c>
      <c r="D217" s="10">
        <v>5177746087020</v>
      </c>
      <c r="E217" t="s">
        <v>1469</v>
      </c>
      <c r="F217" s="7">
        <v>43025</v>
      </c>
      <c r="G217">
        <f t="shared" si="10"/>
        <v>7</v>
      </c>
      <c r="H217" t="s">
        <v>73</v>
      </c>
      <c r="I217" t="str">
        <f>IF(VLOOKUP(C217,гендир!$A$3:$C$3000,3,0)=0,"",VLOOKUP(C217,гендир!$A$3:$C$3000,3,0))</f>
        <v>Титов Алексей Валерьевич</v>
      </c>
      <c r="J217" t="str">
        <f>IF(VLOOKUP(C217,гендир!$A$3:$C$3000,2,0)=0,"",VLOOKUP(C217,гендир!$A$3:$C$3000,2,0))</f>
        <v>Ракиеру Анна Александровна</v>
      </c>
      <c r="K217" t="s">
        <v>1472</v>
      </c>
      <c r="L217">
        <v>100</v>
      </c>
      <c r="P217">
        <v>216</v>
      </c>
      <c r="Q217">
        <v>50998</v>
      </c>
      <c r="R217">
        <v>48250</v>
      </c>
      <c r="S217">
        <v>60441</v>
      </c>
      <c r="T217">
        <v>55478</v>
      </c>
      <c r="U217">
        <v>32221</v>
      </c>
      <c r="V217">
        <v>46864</v>
      </c>
      <c r="W217">
        <v>42651</v>
      </c>
      <c r="X217">
        <v>56022</v>
      </c>
      <c r="Y217">
        <v>58056</v>
      </c>
      <c r="Z217">
        <v>29701</v>
      </c>
      <c r="AA217">
        <v>46864</v>
      </c>
      <c r="AB217">
        <v>4432</v>
      </c>
      <c r="AC217">
        <v>3756</v>
      </c>
      <c r="AD217">
        <v>-3151</v>
      </c>
      <c r="AE217">
        <v>2142</v>
      </c>
      <c r="AF217">
        <v>6980</v>
      </c>
      <c r="AG217">
        <v>3655</v>
      </c>
      <c r="AH217">
        <v>3655</v>
      </c>
      <c r="AI217">
        <v>3655</v>
      </c>
      <c r="AJ217" s="2">
        <v>3651</v>
      </c>
      <c r="AK217">
        <v>1916671</v>
      </c>
      <c r="AL217">
        <v>1937119</v>
      </c>
      <c r="AM217">
        <v>1757003</v>
      </c>
      <c r="AN217">
        <v>1715800</v>
      </c>
      <c r="AO217">
        <v>1683794</v>
      </c>
      <c r="AP217">
        <v>0</v>
      </c>
      <c r="AQ217" s="5">
        <f t="shared" si="11"/>
        <v>0.63200000000000001</v>
      </c>
      <c r="AR217" t="s">
        <v>52</v>
      </c>
      <c r="AS217" t="s">
        <v>1473</v>
      </c>
      <c r="AT217" t="str">
        <f>IF(VLOOKUP(C217,old!$D$3:$AU$549,44,0)=0,"",VLOOKUP(C217,old!$D$3:$AU$549,44,0))</f>
        <v>image127</v>
      </c>
      <c r="AU217" s="3">
        <v>0.52306590257879659</v>
      </c>
      <c r="AV217" t="str">
        <f t="shared" si="9"/>
        <v>ООО ПКО «Норд Стар» зарегистрировано по адресу: 115114, Город Москва, вн.тер. г. Муниципальный Округ Даниловский, наб Дербеневская, дом 7, строение 2, этаж 2 ПОМ I КОМ 41. Генеральным директором является Ракиеру Анна Александровна. Рост доходов компании за 5 лет: 63,2%. Рост финансовых активов компании за 5 лет: 52,31%. ФССП присвоил Низкий уровень риска для данного ПКО.</v>
      </c>
    </row>
    <row r="218" spans="1:48">
      <c r="A218">
        <v>328</v>
      </c>
      <c r="B218" t="s">
        <v>2411</v>
      </c>
      <c r="C218">
        <v>3443117300</v>
      </c>
      <c r="D218" s="10">
        <v>1123443004343</v>
      </c>
      <c r="E218" t="s">
        <v>1788</v>
      </c>
      <c r="F218" s="7">
        <v>41148</v>
      </c>
      <c r="G218">
        <f t="shared" si="10"/>
        <v>12</v>
      </c>
      <c r="H218" t="s">
        <v>73</v>
      </c>
      <c r="I218" t="str">
        <f>IF(VLOOKUP(C218,гендир!$A$3:$C$3000,3,0)=0,"",VLOOKUP(C218,гендир!$A$3:$C$3000,3,0))</f>
        <v>Иблияминова Татьяна Геннадиевна</v>
      </c>
      <c r="J218" t="str">
        <f>IF(VLOOKUP(C218,гендир!$A$3:$C$3000,2,0)=0,"",VLOOKUP(C218,гендир!$A$3:$C$3000,2,0))</f>
        <v>Иблияминова Татьяна Геннадиевна</v>
      </c>
      <c r="K218" t="s">
        <v>2414</v>
      </c>
      <c r="L218">
        <v>50</v>
      </c>
      <c r="P218">
        <v>217</v>
      </c>
      <c r="Q218">
        <v>0</v>
      </c>
      <c r="R218">
        <v>2688</v>
      </c>
      <c r="S218">
        <v>11011</v>
      </c>
      <c r="T218">
        <v>24633</v>
      </c>
      <c r="U218">
        <v>32190</v>
      </c>
      <c r="V218">
        <v>-2</v>
      </c>
      <c r="W218">
        <v>4554</v>
      </c>
      <c r="X218">
        <v>8905</v>
      </c>
      <c r="Y218">
        <v>18341</v>
      </c>
      <c r="Z218">
        <v>25848</v>
      </c>
      <c r="AA218">
        <v>-2</v>
      </c>
      <c r="AB218">
        <v>-1866</v>
      </c>
      <c r="AC218">
        <v>2106</v>
      </c>
      <c r="AD218">
        <v>4994</v>
      </c>
      <c r="AE218">
        <v>5359</v>
      </c>
      <c r="AF218">
        <v>56</v>
      </c>
      <c r="AG218">
        <v>7651</v>
      </c>
      <c r="AH218">
        <v>12233</v>
      </c>
      <c r="AI218">
        <v>8958</v>
      </c>
      <c r="AJ218" s="2">
        <v>14921</v>
      </c>
      <c r="AK218">
        <v>11167</v>
      </c>
      <c r="AL218">
        <v>185784</v>
      </c>
      <c r="AM218">
        <v>415593</v>
      </c>
      <c r="AN218">
        <v>287914</v>
      </c>
      <c r="AO218">
        <v>369160</v>
      </c>
      <c r="AP218">
        <v>5215</v>
      </c>
      <c r="AQ218" s="5">
        <f t="shared" si="11"/>
        <v>11.975</v>
      </c>
      <c r="AR218" t="s">
        <v>52</v>
      </c>
      <c r="AS218" t="s">
        <v>2415</v>
      </c>
      <c r="AT218" t="str">
        <f>IF(VLOOKUP(C218,old!$D$3:$AU$549,44,0)=0,"",VLOOKUP(C218,old!$D$3:$AU$549,44,0))</f>
        <v>image334</v>
      </c>
      <c r="AU218" s="3">
        <v>266.44642857142856</v>
      </c>
      <c r="AV218" t="str">
        <f t="shared" si="9"/>
        <v>ООО ПКО «ЭНЕРГИЯ» зарегистрировано по адресу: 400078, Волгоградская обл, Волгоград г., пр. им.Ленина, дом 100, офис 4.17. Генеральным директором является Иблияминова Татьяна Геннадиевна. Рост доходов компании за 5 лет: 1197,5%. Рост финансовых активов компании за 5 лет: 26644,64%. Объем заемных средств компании на конец 2024 года: 5215 тыс. руб. ФССП присвоил Низкий уровень риска для данного ПКО.</v>
      </c>
    </row>
    <row r="219" spans="1:48">
      <c r="A219">
        <v>536</v>
      </c>
      <c r="B219" t="s">
        <v>704</v>
      </c>
      <c r="C219">
        <v>7606096399</v>
      </c>
      <c r="D219" s="10">
        <v>1147606006514</v>
      </c>
      <c r="E219" t="s">
        <v>705</v>
      </c>
      <c r="F219" s="7">
        <v>41904</v>
      </c>
      <c r="G219">
        <f t="shared" si="10"/>
        <v>10</v>
      </c>
      <c r="H219" t="s">
        <v>73</v>
      </c>
      <c r="I219" t="str">
        <f>IF(VLOOKUP(C219,гендир!$A$3:$C$3000,3,0)=0,"",VLOOKUP(C219,гендир!$A$3:$C$3000,3,0))</f>
        <v>Кудряков Алексей Евгеньевич</v>
      </c>
      <c r="J219" t="str">
        <f>IF(VLOOKUP(C219,гендир!$A$3:$C$3000,2,0)=0,"",VLOOKUP(C219,гендир!$A$3:$C$3000,2,0))</f>
        <v>Кудряков Алексей Евгеньевич</v>
      </c>
      <c r="K219" t="s">
        <v>708</v>
      </c>
      <c r="L219">
        <v>1000</v>
      </c>
      <c r="P219">
        <v>218</v>
      </c>
      <c r="Q219">
        <v>48159</v>
      </c>
      <c r="R219">
        <v>43459</v>
      </c>
      <c r="S219">
        <v>48039</v>
      </c>
      <c r="T219">
        <v>38638</v>
      </c>
      <c r="U219">
        <v>31649</v>
      </c>
      <c r="V219">
        <v>22246</v>
      </c>
      <c r="W219">
        <v>23428</v>
      </c>
      <c r="X219">
        <v>32420</v>
      </c>
      <c r="Y219">
        <v>29585</v>
      </c>
      <c r="Z219">
        <v>29266</v>
      </c>
      <c r="AA219">
        <v>22246</v>
      </c>
      <c r="AB219">
        <v>13087</v>
      </c>
      <c r="AC219">
        <v>12732</v>
      </c>
      <c r="AD219">
        <v>3299</v>
      </c>
      <c r="AE219">
        <v>-3628</v>
      </c>
      <c r="AF219">
        <v>4757</v>
      </c>
      <c r="AG219">
        <v>5161</v>
      </c>
      <c r="AH219">
        <v>5789</v>
      </c>
      <c r="AI219">
        <v>16546</v>
      </c>
      <c r="AJ219" s="2">
        <v>11840</v>
      </c>
      <c r="AK219">
        <v>183952</v>
      </c>
      <c r="AL219">
        <v>173554</v>
      </c>
      <c r="AM219">
        <v>123854</v>
      </c>
      <c r="AN219">
        <v>126212</v>
      </c>
      <c r="AO219">
        <v>115884</v>
      </c>
      <c r="AP219">
        <v>60464</v>
      </c>
      <c r="AQ219" s="5">
        <f t="shared" si="11"/>
        <v>0.65700000000000003</v>
      </c>
      <c r="AS219" t="s">
        <v>709</v>
      </c>
      <c r="AT219" t="str">
        <f>IF(VLOOKUP(C219,old!$D$3:$AU$549,44,0)=0,"",VLOOKUP(C219,old!$D$3:$AU$549,44,0))</f>
        <v/>
      </c>
      <c r="AU219" s="3">
        <v>2.4889636325415179</v>
      </c>
      <c r="AV219" t="str">
        <f t="shared" si="9"/>
        <v>ООО ПКО «Партнер-Финанс» зарегистрировано по адресу: 150062, Ярославская область, г Ярославль, ул Космонавтов, д. 11, помещ. 2.9. Генеральным директором является Кудряков Алексей Евгеньевич. Рост доходов компании за 5 лет: 65,7%. Рост финансовых активов компании за 5 лет: 248,9%. Объем заемных средств компании на конец 2024 года: 60464 тыс. руб.</v>
      </c>
    </row>
    <row r="220" spans="1:48">
      <c r="A220">
        <v>305</v>
      </c>
      <c r="B220" t="s">
        <v>2451</v>
      </c>
      <c r="C220">
        <v>5260474996</v>
      </c>
      <c r="D220" s="10">
        <v>1205200046226</v>
      </c>
      <c r="E220" t="s">
        <v>2452</v>
      </c>
      <c r="F220" s="7">
        <v>44154</v>
      </c>
      <c r="G220">
        <f t="shared" si="10"/>
        <v>4</v>
      </c>
      <c r="H220" t="s">
        <v>73</v>
      </c>
      <c r="I220" t="str">
        <f>IF(VLOOKUP(C220,гендир!$A$3:$C$3000,3,0)=0,"",VLOOKUP(C220,гендир!$A$3:$C$3000,3,0))</f>
        <v>Пятериков Андрей Олегович</v>
      </c>
      <c r="J220" t="str">
        <f>IF(VLOOKUP(C220,гендир!$A$3:$C$3000,2,0)=0,"",VLOOKUP(C220,гендир!$A$3:$C$3000,2,0))</f>
        <v>Пятерикова Елена Витальевна</v>
      </c>
      <c r="K220" t="s">
        <v>2455</v>
      </c>
      <c r="L220">
        <v>10000</v>
      </c>
      <c r="P220">
        <v>219</v>
      </c>
      <c r="Q220">
        <v>0</v>
      </c>
      <c r="R220">
        <v>2377</v>
      </c>
      <c r="S220">
        <v>13082</v>
      </c>
      <c r="T220">
        <v>25668</v>
      </c>
      <c r="U220">
        <v>31581</v>
      </c>
      <c r="V220">
        <v>0</v>
      </c>
      <c r="W220">
        <v>502</v>
      </c>
      <c r="X220">
        <v>1377</v>
      </c>
      <c r="Y220">
        <v>3662</v>
      </c>
      <c r="Z220">
        <v>8029</v>
      </c>
      <c r="AA220">
        <v>0</v>
      </c>
      <c r="AB220">
        <v>-5379</v>
      </c>
      <c r="AC220">
        <v>-3527</v>
      </c>
      <c r="AD220">
        <v>1243</v>
      </c>
      <c r="AE220">
        <v>5226</v>
      </c>
      <c r="AF220">
        <v>0</v>
      </c>
      <c r="AG220">
        <v>20292</v>
      </c>
      <c r="AH220">
        <v>29687</v>
      </c>
      <c r="AI220">
        <v>26607</v>
      </c>
      <c r="AJ220" s="2">
        <v>34458</v>
      </c>
      <c r="AK220">
        <v>0</v>
      </c>
      <c r="AL220">
        <v>235</v>
      </c>
      <c r="AM220">
        <v>287</v>
      </c>
      <c r="AN220">
        <v>597</v>
      </c>
      <c r="AO220">
        <v>246</v>
      </c>
      <c r="AP220">
        <v>24979</v>
      </c>
      <c r="AQ220" s="5">
        <f t="shared" si="11"/>
        <v>13.286</v>
      </c>
      <c r="AR220" t="s">
        <v>52</v>
      </c>
      <c r="AS220" t="s">
        <v>2456</v>
      </c>
      <c r="AT220" t="str">
        <f>IF(VLOOKUP(C220,old!$D$3:$AU$549,44,0)=0,"",VLOOKUP(C220,old!$D$3:$AU$549,44,0))</f>
        <v>image340</v>
      </c>
      <c r="AU220" s="3">
        <v>1.6981076286221171</v>
      </c>
      <c r="AV220" t="str">
        <f t="shared" si="9"/>
        <v>ООО ПКО «ФК «Конгломерат» зарегистрировано по адресу: 603000, Нижегородская обл, Нижний Новгород г, Звездинка ул, дом 20А, помещение 2, этаж 1. Генеральным директором является Пятерикова Елена Витальевна. Рост доходов компании за 5 лет: 1328,6%. Рост финансовых активов компании за 5 лет: 169,81%. Объем заемных средств компании на конец 2024 года: 24979 тыс. руб. ФССП присвоил Низкий уровень риска для данного ПКО.</v>
      </c>
    </row>
    <row r="221" spans="1:48">
      <c r="A221">
        <v>250</v>
      </c>
      <c r="B221" t="s">
        <v>965</v>
      </c>
      <c r="C221">
        <v>7728665652</v>
      </c>
      <c r="D221" s="10">
        <v>1087746857835</v>
      </c>
      <c r="E221" t="s">
        <v>966</v>
      </c>
      <c r="F221" s="7">
        <v>39650</v>
      </c>
      <c r="G221">
        <f t="shared" si="10"/>
        <v>16</v>
      </c>
      <c r="H221" t="s">
        <v>73</v>
      </c>
      <c r="I221" t="str">
        <f>IF(VLOOKUP(C221,гендир!$A$3:$C$3000,3,0)=0,"",VLOOKUP(C221,гендир!$A$3:$C$3000,3,0))</f>
        <v>Щербакова Екатерина Владимировна</v>
      </c>
      <c r="J221" t="str">
        <f>IF(VLOOKUP(C221,гендир!$A$3:$C$3000,2,0)=0,"",VLOOKUP(C221,гендир!$A$3:$C$3000,2,0))</f>
        <v>Щербакова Екатерина Владимировна</v>
      </c>
      <c r="K221" t="s">
        <v>969</v>
      </c>
      <c r="L221">
        <v>20</v>
      </c>
      <c r="P221">
        <v>220</v>
      </c>
      <c r="Q221">
        <v>11263</v>
      </c>
      <c r="R221">
        <v>12231</v>
      </c>
      <c r="S221">
        <v>11326</v>
      </c>
      <c r="T221">
        <v>25204</v>
      </c>
      <c r="U221">
        <v>31368</v>
      </c>
      <c r="V221">
        <v>9072</v>
      </c>
      <c r="W221">
        <v>10021</v>
      </c>
      <c r="X221">
        <v>24262</v>
      </c>
      <c r="Y221">
        <v>15733</v>
      </c>
      <c r="Z221">
        <v>28295</v>
      </c>
      <c r="AA221">
        <v>9072</v>
      </c>
      <c r="AB221">
        <v>1620</v>
      </c>
      <c r="AC221">
        <v>-13456</v>
      </c>
      <c r="AD221">
        <v>8106</v>
      </c>
      <c r="AE221">
        <v>1532</v>
      </c>
      <c r="AF221">
        <v>0</v>
      </c>
      <c r="AG221">
        <v>0</v>
      </c>
      <c r="AH221">
        <v>0</v>
      </c>
      <c r="AI221">
        <v>0</v>
      </c>
      <c r="AJ221" s="2">
        <v>0</v>
      </c>
      <c r="AK221">
        <v>20038</v>
      </c>
      <c r="AL221">
        <v>21988</v>
      </c>
      <c r="AM221">
        <v>19486</v>
      </c>
      <c r="AN221">
        <v>19682</v>
      </c>
      <c r="AO221">
        <v>34305</v>
      </c>
      <c r="AP221">
        <v>19388</v>
      </c>
      <c r="AQ221" s="5">
        <f t="shared" si="11"/>
        <v>2.7850000000000001</v>
      </c>
      <c r="AR221" t="s">
        <v>52</v>
      </c>
      <c r="AS221" t="s">
        <v>970</v>
      </c>
      <c r="AT221" t="str">
        <f>IF(VLOOKUP(C221,old!$D$3:$AU$549,44,0)=0,"",VLOOKUP(C221,old!$D$3:$AU$549,44,0))</f>
        <v>image296</v>
      </c>
      <c r="AU221" s="3" t="s">
        <v>74</v>
      </c>
      <c r="AV221" t="str">
        <f t="shared" si="9"/>
        <v>ООО ПКО «КредитКонсалт» зарегистрировано по адресу: 109377, Москва г, вн.тер.г. муниципальный округ Рязанский, пр-кт Рязанский, д. 32, к. 3, этаж 5, офис 513. Генеральным директором является Щербакова Екатерина Владимировна. Рост доходов компании за 5 лет: 278,5%. Объем заемных средств компании на конец 2024 года: 19388 тыс. руб. ФССП присвоил Низкий уровень риска для данного ПКО.</v>
      </c>
    </row>
    <row r="222" spans="1:48">
      <c r="A222">
        <v>210</v>
      </c>
      <c r="B222" t="s">
        <v>1326</v>
      </c>
      <c r="C222">
        <v>5503096629</v>
      </c>
      <c r="D222" s="10">
        <v>1065503010495</v>
      </c>
      <c r="E222" t="s">
        <v>1327</v>
      </c>
      <c r="F222" s="7">
        <v>38758</v>
      </c>
      <c r="G222">
        <f t="shared" si="10"/>
        <v>19</v>
      </c>
      <c r="H222" t="s">
        <v>44</v>
      </c>
      <c r="I222" t="str">
        <f>IF(VLOOKUP(C222,гендир!$A$3:$C$3000,3,0)=0,"",VLOOKUP(C222,гендир!$A$3:$C$3000,3,0))</f>
        <v>Морозов Кирилл Вадимович</v>
      </c>
      <c r="J222" t="str">
        <f>IF(VLOOKUP(C222,гендир!$A$3:$C$3000,2,0)=0,"",VLOOKUP(C222,гендир!$A$3:$C$3000,2,0))</f>
        <v>Морозов Кирилл Вадимович</v>
      </c>
      <c r="K222" t="s">
        <v>1330</v>
      </c>
      <c r="L222">
        <v>60</v>
      </c>
      <c r="P222">
        <v>221</v>
      </c>
      <c r="Q222">
        <v>26204</v>
      </c>
      <c r="R222">
        <v>30250</v>
      </c>
      <c r="S222">
        <v>32514</v>
      </c>
      <c r="T222">
        <v>36218</v>
      </c>
      <c r="U222">
        <v>31188</v>
      </c>
      <c r="V222">
        <v>21919</v>
      </c>
      <c r="W222">
        <v>17380</v>
      </c>
      <c r="X222">
        <v>1442</v>
      </c>
      <c r="Y222">
        <v>1296</v>
      </c>
      <c r="Z222">
        <v>1467</v>
      </c>
      <c r="AA222">
        <v>21919</v>
      </c>
      <c r="AB222">
        <v>12394</v>
      </c>
      <c r="AC222">
        <v>15636</v>
      </c>
      <c r="AD222">
        <v>16350</v>
      </c>
      <c r="AE222">
        <v>10264</v>
      </c>
      <c r="AF222">
        <v>54995</v>
      </c>
      <c r="AG222">
        <v>51270</v>
      </c>
      <c r="AH222">
        <v>76295</v>
      </c>
      <c r="AI222">
        <v>90021</v>
      </c>
      <c r="AJ222" s="2">
        <v>105442</v>
      </c>
      <c r="AK222">
        <v>5996</v>
      </c>
      <c r="AL222">
        <v>7292</v>
      </c>
      <c r="AM222">
        <v>8640</v>
      </c>
      <c r="AN222">
        <v>9295</v>
      </c>
      <c r="AO222">
        <v>11562</v>
      </c>
      <c r="AP222">
        <v>15974</v>
      </c>
      <c r="AQ222" s="5">
        <f t="shared" si="11"/>
        <v>1.19</v>
      </c>
      <c r="AR222" t="s">
        <v>52</v>
      </c>
      <c r="AS222" t="s">
        <v>1331</v>
      </c>
      <c r="AT222" t="str">
        <f>IF(VLOOKUP(C222,old!$D$3:$AU$549,44,0)=0,"",VLOOKUP(C222,old!$D$3:$AU$549,44,0))</f>
        <v>image129</v>
      </c>
      <c r="AU222" s="3">
        <v>1.9173015728702609</v>
      </c>
      <c r="AV222" t="str">
        <f t="shared" si="9"/>
        <v>ООО «ПКО «ИнБГ-Право» зарегистрировано по адресу: 644099, Омская обл, г Омск, ул Красногвардейская, 49. Генеральным директором является Морозов Кирилл Вадимович. Рост доходов компании за 5 лет: 119%. Рост финансовых активов компании за 5 лет: 191,73%. Объем заемных средств компании на конец 2024 года: 15974 тыс. руб. ФССП присвоил Низкий уровень риска для данного ПКО.</v>
      </c>
    </row>
    <row r="223" spans="1:48">
      <c r="A223">
        <v>228</v>
      </c>
      <c r="B223" t="s">
        <v>1867</v>
      </c>
      <c r="C223">
        <v>2130067786</v>
      </c>
      <c r="D223" s="10">
        <v>1102130000631</v>
      </c>
      <c r="E223" t="s">
        <v>1868</v>
      </c>
      <c r="F223" s="7">
        <v>40204</v>
      </c>
      <c r="G223">
        <f t="shared" si="10"/>
        <v>15</v>
      </c>
      <c r="H223" t="s">
        <v>73</v>
      </c>
      <c r="I223" t="str">
        <f>IF(VLOOKUP(C223,гендир!$A$3:$C$3000,3,0)=0,"",VLOOKUP(C223,гендир!$A$3:$C$3000,3,0))</f>
        <v>Борисов Алексей Николаевич</v>
      </c>
      <c r="J223" t="str">
        <f>IF(VLOOKUP(C223,гендир!$A$3:$C$3000,2,0)=0,"",VLOOKUP(C223,гендир!$A$3:$C$3000,2,0))</f>
        <v>Борисов Алексей Николаевич</v>
      </c>
      <c r="K223" t="s">
        <v>1871</v>
      </c>
      <c r="L223">
        <v>3810</v>
      </c>
      <c r="P223">
        <v>222</v>
      </c>
      <c r="Q223">
        <v>8644</v>
      </c>
      <c r="R223">
        <v>16274</v>
      </c>
      <c r="S223">
        <v>24307</v>
      </c>
      <c r="T223">
        <v>31920</v>
      </c>
      <c r="U223">
        <v>30518</v>
      </c>
      <c r="V223">
        <v>6616</v>
      </c>
      <c r="W223">
        <v>12008</v>
      </c>
      <c r="X223">
        <v>18645</v>
      </c>
      <c r="Y223">
        <v>25498</v>
      </c>
      <c r="Z223">
        <v>25345</v>
      </c>
      <c r="AA223">
        <v>6616</v>
      </c>
      <c r="AB223">
        <v>3290</v>
      </c>
      <c r="AC223">
        <v>4640</v>
      </c>
      <c r="AD223">
        <v>4507</v>
      </c>
      <c r="AE223">
        <v>3799</v>
      </c>
      <c r="AF223">
        <v>11170</v>
      </c>
      <c r="AG223">
        <v>12929</v>
      </c>
      <c r="AH223">
        <v>18803</v>
      </c>
      <c r="AI223">
        <v>19713</v>
      </c>
      <c r="AJ223" s="2">
        <v>27531</v>
      </c>
      <c r="AK223">
        <v>0</v>
      </c>
      <c r="AL223">
        <v>178</v>
      </c>
      <c r="AM223">
        <v>56</v>
      </c>
      <c r="AN223">
        <v>120</v>
      </c>
      <c r="AO223">
        <v>0</v>
      </c>
      <c r="AP223">
        <v>0</v>
      </c>
      <c r="AQ223" s="5">
        <f t="shared" si="11"/>
        <v>3.5310000000000001</v>
      </c>
      <c r="AR223" t="s">
        <v>52</v>
      </c>
      <c r="AS223" t="s">
        <v>1872</v>
      </c>
      <c r="AT223" t="str">
        <f>IF(VLOOKUP(C223,old!$D$3:$AU$549,44,0)=0,"",VLOOKUP(C223,old!$D$3:$AU$549,44,0))</f>
        <v>image162</v>
      </c>
      <c r="AU223" s="3">
        <v>2.4647269471799462</v>
      </c>
      <c r="AV223" t="str">
        <f t="shared" si="9"/>
        <v>ООО ПКО «Киберникс» зарегистрировано по адресу: 428024, г. Чебоксары, пр-кт Мира, д. 9, кв. 222А. Генеральным директором является Борисов Алексей Николаевич. Рост доходов компании за 5 лет: 353,1%. Рост финансовых активов компании за 5 лет: 246,47%. ФССП присвоил Низкий уровень риска для данного ПКО.</v>
      </c>
    </row>
    <row r="224" spans="1:48">
      <c r="A224">
        <v>209</v>
      </c>
      <c r="B224" t="s">
        <v>677</v>
      </c>
      <c r="C224">
        <v>5036150841</v>
      </c>
      <c r="D224" s="10">
        <v>1155074005569</v>
      </c>
      <c r="E224" t="s">
        <v>678</v>
      </c>
      <c r="F224" s="7">
        <v>42186</v>
      </c>
      <c r="G224">
        <f t="shared" si="10"/>
        <v>9</v>
      </c>
      <c r="H224" t="s">
        <v>73</v>
      </c>
      <c r="I224" t="str">
        <f>IF(VLOOKUP(C224,гендир!$A$3:$C$3000,3,0)=0,"",VLOOKUP(C224,гендир!$A$3:$C$3000,3,0))</f>
        <v>Овчар Татьяна Егоровна</v>
      </c>
      <c r="J224" t="str">
        <f>IF(VLOOKUP(C224,гендир!$A$3:$C$3000,2,0)=0,"",VLOOKUP(C224,гендир!$A$3:$C$3000,2,0))</f>
        <v>Михалева Наталья Алексеевна</v>
      </c>
      <c r="K224" t="s">
        <v>681</v>
      </c>
      <c r="L224">
        <v>10</v>
      </c>
      <c r="P224">
        <v>223</v>
      </c>
      <c r="Q224">
        <v>48105</v>
      </c>
      <c r="R224">
        <v>45323</v>
      </c>
      <c r="S224">
        <v>23909</v>
      </c>
      <c r="T224">
        <v>36471</v>
      </c>
      <c r="U224">
        <v>30169</v>
      </c>
      <c r="V224">
        <v>310</v>
      </c>
      <c r="W224">
        <v>39110</v>
      </c>
      <c r="X224">
        <v>30869</v>
      </c>
      <c r="Y224">
        <v>31043</v>
      </c>
      <c r="Z224">
        <v>28179</v>
      </c>
      <c r="AA224">
        <v>310</v>
      </c>
      <c r="AB224">
        <v>5104</v>
      </c>
      <c r="AC224">
        <v>-7981</v>
      </c>
      <c r="AD224">
        <v>4512</v>
      </c>
      <c r="AE224">
        <v>954</v>
      </c>
      <c r="AF224">
        <v>0</v>
      </c>
      <c r="AG224">
        <v>1140</v>
      </c>
      <c r="AH224">
        <v>2465</v>
      </c>
      <c r="AI224">
        <v>1915</v>
      </c>
      <c r="AJ224" s="2">
        <v>1915</v>
      </c>
      <c r="AK224">
        <v>12389</v>
      </c>
      <c r="AL224">
        <v>29696</v>
      </c>
      <c r="AM224">
        <v>23501</v>
      </c>
      <c r="AN224">
        <v>26136</v>
      </c>
      <c r="AO224">
        <v>20325</v>
      </c>
      <c r="AP224">
        <v>350</v>
      </c>
      <c r="AQ224" s="5">
        <f t="shared" si="11"/>
        <v>0.627</v>
      </c>
      <c r="AR224">
        <v>0</v>
      </c>
      <c r="AS224" t="s">
        <v>682</v>
      </c>
      <c r="AT224" t="str">
        <f>IF(VLOOKUP(C224,old!$D$3:$AU$549,44,0)=0,"",VLOOKUP(C224,old!$D$3:$AU$549,44,0))</f>
        <v>image282</v>
      </c>
      <c r="AU224" s="3">
        <v>1.6798245614035088</v>
      </c>
      <c r="AV224" t="str">
        <f t="shared" si="9"/>
        <v>ООО «ПКО «ЖИЛИЩНИК-ПРО» зарегистрировано по адресу: 142116, Московская область, г.о. Подольск, г Подольск, ул Лобачева, дом 13, офис 425. Генеральным директором является Михалева Наталья Алексеевна. Рост доходов компании за 5 лет: 62,7%. Рост финансовых активов компании за 5 лет: 167,98%. Объем заемных средств компании на конец 2024 года: 350 тыс. руб.</v>
      </c>
    </row>
    <row r="225" spans="1:48">
      <c r="A225">
        <v>551</v>
      </c>
      <c r="B225" t="s">
        <v>3590</v>
      </c>
      <c r="C225">
        <v>276137789</v>
      </c>
      <c r="D225" s="10">
        <v>1120280007044</v>
      </c>
      <c r="E225" t="s">
        <v>3591</v>
      </c>
      <c r="F225" s="7">
        <v>40954</v>
      </c>
      <c r="G225">
        <f t="shared" si="10"/>
        <v>13</v>
      </c>
      <c r="H225" t="s">
        <v>73</v>
      </c>
      <c r="I225" t="str">
        <f>IF(VLOOKUP(C225,гендир!$A$3:$C$3000,3,0)=0,"",VLOOKUP(C225,гендир!$A$3:$C$3000,3,0))</f>
        <v>Овчар Татьяна Егоровна</v>
      </c>
      <c r="J225" t="str">
        <f>IF(VLOOKUP(C225,гендир!$A$3:$C$3000,2,0)=0,"",VLOOKUP(C225,гендир!$A$3:$C$3000,2,0))</f>
        <v>Михалева Наталья Алексеевна</v>
      </c>
      <c r="K225" t="s">
        <v>3594</v>
      </c>
      <c r="L225">
        <v>10</v>
      </c>
      <c r="P225">
        <v>224</v>
      </c>
      <c r="Q225">
        <v>1206</v>
      </c>
      <c r="R225">
        <v>31595</v>
      </c>
      <c r="S225">
        <v>45004</v>
      </c>
      <c r="T225">
        <v>51547</v>
      </c>
      <c r="U225">
        <v>30034</v>
      </c>
      <c r="V225">
        <v>1563</v>
      </c>
      <c r="W225">
        <v>1316</v>
      </c>
      <c r="X225">
        <v>7647</v>
      </c>
      <c r="Y225">
        <v>27135</v>
      </c>
      <c r="Z225">
        <v>2757</v>
      </c>
      <c r="AA225">
        <v>1563</v>
      </c>
      <c r="AB225">
        <v>13914</v>
      </c>
      <c r="AC225">
        <v>5667</v>
      </c>
      <c r="AD225">
        <v>-4280</v>
      </c>
      <c r="AE225">
        <v>7606</v>
      </c>
      <c r="AF225">
        <v>37998</v>
      </c>
      <c r="AG225">
        <v>12500</v>
      </c>
      <c r="AH225">
        <v>2000</v>
      </c>
      <c r="AI225">
        <v>2000</v>
      </c>
      <c r="AJ225" s="2">
        <v>12000</v>
      </c>
      <c r="AK225">
        <v>6296</v>
      </c>
      <c r="AL225">
        <v>369</v>
      </c>
      <c r="AM225">
        <v>814</v>
      </c>
      <c r="AN225">
        <v>2365</v>
      </c>
      <c r="AO225">
        <v>532</v>
      </c>
      <c r="AP225">
        <v>0</v>
      </c>
      <c r="AQ225" s="5">
        <f t="shared" si="11"/>
        <v>24.904</v>
      </c>
      <c r="AS225" t="s">
        <v>3595</v>
      </c>
      <c r="AT225" t="str">
        <f>IF(VLOOKUP(C225,old!$D$3:$AU$549,44,0)=0,"",VLOOKUP(C225,old!$D$3:$AU$549,44,0))</f>
        <v/>
      </c>
      <c r="AU225" s="3">
        <v>0.31580609505763463</v>
      </c>
      <c r="AV225" t="str">
        <f t="shared" si="9"/>
        <v>ООО ПКО «БЗ-групп» зарегистрировано по адресу: г. Уфа, ул. Комсомольская, д. 148, 450096. Генеральным директором является Михалева Наталья Алексеевна. Рост доходов компании за 5 лет: 2490,4%. Рост финансовых активов компании за 5 лет: 31,58%.</v>
      </c>
    </row>
    <row r="226" spans="1:48">
      <c r="A226">
        <v>224</v>
      </c>
      <c r="B226" t="s">
        <v>885</v>
      </c>
      <c r="C226">
        <v>7701410819</v>
      </c>
      <c r="D226" s="10">
        <v>5147746235786</v>
      </c>
      <c r="E226" t="s">
        <v>886</v>
      </c>
      <c r="F226" s="7">
        <v>41928</v>
      </c>
      <c r="G226">
        <f t="shared" si="10"/>
        <v>10</v>
      </c>
      <c r="H226" t="s">
        <v>73</v>
      </c>
      <c r="I226" t="str">
        <f>IF(VLOOKUP(C226,гендир!$A$3:$C$3000,3,0)=0,"",VLOOKUP(C226,гендир!$A$3:$C$3000,3,0))</f>
        <v>Тумашов Александр Александрович, Чапурин Дмитрий Васильевич</v>
      </c>
      <c r="J226" t="str">
        <f>IF(VLOOKUP(C226,гендир!$A$3:$C$3000,2,0)=0,"",VLOOKUP(C226,гендир!$A$3:$C$3000,2,0))</f>
        <v>Чапурин Дмитрий Васильевич</v>
      </c>
      <c r="K226" t="s">
        <v>889</v>
      </c>
      <c r="L226">
        <v>1000</v>
      </c>
      <c r="P226">
        <v>225</v>
      </c>
      <c r="Q226">
        <v>19146</v>
      </c>
      <c r="R226">
        <v>24239</v>
      </c>
      <c r="S226">
        <v>19736</v>
      </c>
      <c r="T226">
        <v>33377</v>
      </c>
      <c r="U226">
        <v>29702</v>
      </c>
      <c r="V226">
        <v>11741</v>
      </c>
      <c r="W226">
        <v>17702</v>
      </c>
      <c r="X226">
        <v>17191</v>
      </c>
      <c r="Y226">
        <v>18567</v>
      </c>
      <c r="Z226">
        <v>23552</v>
      </c>
      <c r="AA226">
        <v>11741</v>
      </c>
      <c r="AB226">
        <v>5811</v>
      </c>
      <c r="AC226">
        <v>1978</v>
      </c>
      <c r="AD226">
        <v>13592</v>
      </c>
      <c r="AE226">
        <v>5257</v>
      </c>
      <c r="AF226">
        <v>0</v>
      </c>
      <c r="AG226">
        <v>0</v>
      </c>
      <c r="AH226">
        <v>0</v>
      </c>
      <c r="AI226">
        <v>0</v>
      </c>
      <c r="AJ226" s="2">
        <v>0</v>
      </c>
      <c r="AK226">
        <v>36063</v>
      </c>
      <c r="AL226">
        <v>38875</v>
      </c>
      <c r="AM226">
        <v>42779</v>
      </c>
      <c r="AN226">
        <v>57169</v>
      </c>
      <c r="AO226">
        <v>62062</v>
      </c>
      <c r="AP226">
        <v>1075</v>
      </c>
      <c r="AQ226" s="5">
        <f t="shared" si="11"/>
        <v>1.5509999999999999</v>
      </c>
      <c r="AR226" t="s">
        <v>52</v>
      </c>
      <c r="AS226" t="s">
        <v>890</v>
      </c>
      <c r="AT226" t="str">
        <f>IF(VLOOKUP(C226,old!$D$3:$AU$549,44,0)=0,"",VLOOKUP(C226,old!$D$3:$AU$549,44,0))</f>
        <v>image187</v>
      </c>
      <c r="AU226" s="3" t="s">
        <v>74</v>
      </c>
      <c r="AV226" t="str">
        <f t="shared" si="9"/>
        <v>ООО ПКО «АНТЕЙ» зарегистрировано по адресу: 117105, Москва г, ш Варшавское, 16, 1, Эт1 Пом.II Ком. 1-9. Генеральным директором является Чапурин Дмитрий Васильевич. Рост доходов компании за 5 лет: 155,1%. Объем заемных средств компании на конец 2024 года: 1075 тыс. руб. ФССП присвоил Низкий уровень риска для данного ПКО.</v>
      </c>
    </row>
    <row r="227" spans="1:48">
      <c r="A227">
        <v>213</v>
      </c>
      <c r="B227" t="s">
        <v>905</v>
      </c>
      <c r="C227">
        <v>2801146767</v>
      </c>
      <c r="D227" s="10">
        <v>1092801011600</v>
      </c>
      <c r="E227" t="s">
        <v>906</v>
      </c>
      <c r="F227" s="7">
        <v>40147</v>
      </c>
      <c r="G227">
        <f t="shared" si="10"/>
        <v>15</v>
      </c>
      <c r="H227" t="s">
        <v>73</v>
      </c>
      <c r="I227" t="str">
        <f>IF(VLOOKUP(C227,гендир!$A$3:$C$3000,3,0)=0,"",VLOOKUP(C227,гендир!$A$3:$C$3000,3,0))</f>
        <v>Рощин Николай Викторович, Гут Роман Вячеславович</v>
      </c>
      <c r="J227" t="str">
        <f>IF(VLOOKUP(C227,гендир!$A$3:$C$3000,2,0)=0,"",VLOOKUP(C227,гендир!$A$3:$C$3000,2,0))</f>
        <v>Ерома Олеся Михайловна</v>
      </c>
      <c r="K227" t="s">
        <v>909</v>
      </c>
      <c r="L227">
        <v>37010</v>
      </c>
      <c r="P227">
        <v>226</v>
      </c>
      <c r="Q227">
        <v>678123</v>
      </c>
      <c r="R227">
        <v>924701</v>
      </c>
      <c r="S227">
        <v>441167</v>
      </c>
      <c r="T227">
        <v>35801</v>
      </c>
      <c r="U227">
        <v>29433</v>
      </c>
      <c r="V227">
        <v>195969</v>
      </c>
      <c r="W227">
        <v>418701</v>
      </c>
      <c r="X227">
        <v>214027</v>
      </c>
      <c r="Y227">
        <v>40264</v>
      </c>
      <c r="Z227">
        <v>79654</v>
      </c>
      <c r="AA227">
        <v>195969</v>
      </c>
      <c r="AB227">
        <v>206681</v>
      </c>
      <c r="AC227">
        <v>124391</v>
      </c>
      <c r="AD227">
        <v>-39413</v>
      </c>
      <c r="AE227">
        <v>-74183</v>
      </c>
      <c r="AF227">
        <v>433836</v>
      </c>
      <c r="AG227">
        <v>193533</v>
      </c>
      <c r="AH227">
        <v>93841</v>
      </c>
      <c r="AI227">
        <v>51045</v>
      </c>
      <c r="AJ227" s="2">
        <v>39990</v>
      </c>
      <c r="AK227">
        <v>113334</v>
      </c>
      <c r="AL227">
        <v>114476</v>
      </c>
      <c r="AM227">
        <v>85345</v>
      </c>
      <c r="AN227">
        <v>21501</v>
      </c>
      <c r="AO227">
        <v>12726</v>
      </c>
      <c r="AP227">
        <v>289</v>
      </c>
      <c r="AQ227" s="5">
        <f t="shared" si="11"/>
        <v>4.2999999999999997E-2</v>
      </c>
      <c r="AR227" t="s">
        <v>52</v>
      </c>
      <c r="AS227" t="s">
        <v>910</v>
      </c>
      <c r="AT227" t="str">
        <f>IF(VLOOKUP(C227,old!$D$3:$AU$549,44,0)=0,"",VLOOKUP(C227,old!$D$3:$AU$549,44,0))</f>
        <v>image123</v>
      </c>
      <c r="AU227" s="3">
        <v>9.2177689265067905E-2</v>
      </c>
      <c r="AV227" t="str">
        <f t="shared" si="9"/>
        <v>ООО «Сириус-Трейд» зарегистрировано по адресу: Московская обл., г. Одинцово, дп. Лесной Городок, ул. Школьная, д. 2, кв. 401, 143080. Генеральным директором является Ерома Олеся Михайловна. Рост доходов компании за 5 лет: 4,3%. Рост финансовых активов компании за 5 лет: 9,22%. Объем заемных средств компании на конец 2024 года: 289 тыс. руб. ФССП присвоил Низкий уровень риска для данного ПКО.</v>
      </c>
    </row>
    <row r="228" spans="1:48">
      <c r="A228">
        <v>222</v>
      </c>
      <c r="B228" t="s">
        <v>2103</v>
      </c>
      <c r="C228">
        <v>1650286567</v>
      </c>
      <c r="D228" s="10">
        <v>1141650010150</v>
      </c>
      <c r="E228" t="s">
        <v>2104</v>
      </c>
      <c r="F228" s="7">
        <v>41774</v>
      </c>
      <c r="G228">
        <f t="shared" si="10"/>
        <v>10</v>
      </c>
      <c r="H228" t="s">
        <v>73</v>
      </c>
      <c r="I228" t="str">
        <f>IF(VLOOKUP(C228,гендир!$A$3:$C$3000,3,0)=0,"",VLOOKUP(C228,гендир!$A$3:$C$3000,3,0))</f>
        <v>Латыпов Халил Хамидуллович</v>
      </c>
      <c r="J228" t="str">
        <f>IF(VLOOKUP(C228,гендир!$A$3:$C$3000,2,0)=0,"",VLOOKUP(C228,гендир!$A$3:$C$3000,2,0))</f>
        <v>Салахова Алина Минзагидовна</v>
      </c>
      <c r="K228" t="s">
        <v>2107</v>
      </c>
      <c r="L228">
        <v>10</v>
      </c>
      <c r="P228">
        <v>227</v>
      </c>
      <c r="Q228">
        <v>25298</v>
      </c>
      <c r="R228">
        <v>31864</v>
      </c>
      <c r="S228">
        <v>30468</v>
      </c>
      <c r="T228">
        <v>33644</v>
      </c>
      <c r="U228">
        <v>28366</v>
      </c>
      <c r="V228">
        <v>60530</v>
      </c>
      <c r="W228">
        <v>21335</v>
      </c>
      <c r="X228">
        <v>17034</v>
      </c>
      <c r="Y228">
        <v>1855</v>
      </c>
      <c r="Z228">
        <v>1237</v>
      </c>
      <c r="AA228">
        <v>60530</v>
      </c>
      <c r="AB228">
        <v>6053</v>
      </c>
      <c r="AC228">
        <v>8945</v>
      </c>
      <c r="AD228">
        <v>27447</v>
      </c>
      <c r="AE228">
        <v>22870</v>
      </c>
      <c r="AF228">
        <v>0</v>
      </c>
      <c r="AG228">
        <v>0</v>
      </c>
      <c r="AH228">
        <v>0</v>
      </c>
      <c r="AI228">
        <v>0</v>
      </c>
      <c r="AJ228" s="2">
        <v>0</v>
      </c>
      <c r="AK228">
        <v>10381</v>
      </c>
      <c r="AL228">
        <v>11448</v>
      </c>
      <c r="AM228">
        <v>10741</v>
      </c>
      <c r="AN228">
        <v>12914</v>
      </c>
      <c r="AO228">
        <v>17245</v>
      </c>
      <c r="AP228">
        <v>0</v>
      </c>
      <c r="AQ228" s="5">
        <f t="shared" si="11"/>
        <v>1.121</v>
      </c>
      <c r="AR228" t="s">
        <v>52</v>
      </c>
      <c r="AS228" t="s">
        <v>2108</v>
      </c>
      <c r="AT228" t="str">
        <f>IF(VLOOKUP(C228,old!$D$3:$AU$549,44,0)=0,"",VLOOKUP(C228,old!$D$3:$AU$549,44,0))</f>
        <v>image069</v>
      </c>
      <c r="AU228" s="3" t="s">
        <v>74</v>
      </c>
      <c r="AV228" t="str">
        <f t="shared" si="9"/>
        <v>ООО «ПКО «РефундНЧ» зарегистрировано по адресу: 423822, Татарстан респ, Набережные Челны г, Набережночелнинский пр-кт, дом № 21, офис 506. Генеральным директором является Салахова Алина Минзагидовна. Рост доходов компании за 5 лет: 112,1%. ФССП присвоил Низкий уровень риска для данного ПКО.</v>
      </c>
    </row>
    <row r="229" spans="1:48">
      <c r="A229">
        <v>193</v>
      </c>
      <c r="B229" t="s">
        <v>126</v>
      </c>
      <c r="C229">
        <v>5042094666</v>
      </c>
      <c r="D229" s="10">
        <v>1075038012060</v>
      </c>
      <c r="E229" t="s">
        <v>127</v>
      </c>
      <c r="F229" s="7">
        <v>39283</v>
      </c>
      <c r="G229">
        <f t="shared" si="10"/>
        <v>17</v>
      </c>
      <c r="H229" t="s">
        <v>44</v>
      </c>
      <c r="I229" t="str">
        <f>IF(VLOOKUP(C229,гендир!$A$3:$C$3000,3,0)=0,"",VLOOKUP(C229,гендир!$A$3:$C$3000,3,0))</f>
        <v>Туржанский Дмитрий Борисович</v>
      </c>
      <c r="J229" t="str">
        <f>IF(VLOOKUP(C229,гендир!$A$3:$C$3000,2,0)=0,"",VLOOKUP(C229,гендир!$A$3:$C$3000,2,0))</f>
        <v>Туржанский Дмитрий Борисович</v>
      </c>
      <c r="K229" t="s">
        <v>130</v>
      </c>
      <c r="L229">
        <v>10</v>
      </c>
      <c r="P229">
        <v>228</v>
      </c>
      <c r="Q229">
        <v>95206</v>
      </c>
      <c r="R229">
        <v>67623</v>
      </c>
      <c r="S229">
        <v>57442</v>
      </c>
      <c r="T229">
        <v>41955</v>
      </c>
      <c r="U229">
        <v>28278</v>
      </c>
      <c r="V229">
        <v>22327</v>
      </c>
      <c r="W229">
        <v>22430</v>
      </c>
      <c r="X229">
        <v>15786</v>
      </c>
      <c r="Y229">
        <v>34707</v>
      </c>
      <c r="Z229">
        <v>21328</v>
      </c>
      <c r="AA229">
        <v>22327</v>
      </c>
      <c r="AB229">
        <v>43197</v>
      </c>
      <c r="AC229">
        <v>39863</v>
      </c>
      <c r="AD229">
        <v>6079</v>
      </c>
      <c r="AE229">
        <v>6185</v>
      </c>
      <c r="AF229">
        <v>0</v>
      </c>
      <c r="AG229">
        <v>0</v>
      </c>
      <c r="AH229">
        <v>0</v>
      </c>
      <c r="AI229">
        <v>0</v>
      </c>
      <c r="AJ229" s="2">
        <v>0</v>
      </c>
      <c r="AK229">
        <v>22306</v>
      </c>
      <c r="AL229">
        <v>23932</v>
      </c>
      <c r="AM229">
        <v>17703</v>
      </c>
      <c r="AN229">
        <v>28084</v>
      </c>
      <c r="AO229">
        <v>42022</v>
      </c>
      <c r="AP229">
        <v>0</v>
      </c>
      <c r="AQ229" s="5">
        <f t="shared" si="11"/>
        <v>0.29699999999999999</v>
      </c>
      <c r="AR229" t="s">
        <v>52</v>
      </c>
      <c r="AS229" t="s">
        <v>131</v>
      </c>
      <c r="AT229" t="str">
        <f>IF(VLOOKUP(C229,old!$D$3:$AU$549,44,0)=0,"",VLOOKUP(C229,old!$D$3:$AU$549,44,0))</f>
        <v>image046</v>
      </c>
      <c r="AU229" s="3" t="s">
        <v>74</v>
      </c>
      <c r="AV229" t="str">
        <f t="shared" si="9"/>
        <v>ООО ПКО «ДА-ЦКБ» зарегистрировано по адресу: Московская область, Сергиево-Посадский, Сергиев Посад г, Московское ш, д. № 6, пом. 1, 141304. Генеральным директором является Туржанский Дмитрий Борисович. Рост доходов компании за 5 лет: 29,7%. ФССП присвоил Низкий уровень риска для данного ПКО.</v>
      </c>
    </row>
    <row r="230" spans="1:48">
      <c r="A230">
        <v>252</v>
      </c>
      <c r="B230" t="s">
        <v>1677</v>
      </c>
      <c r="C230">
        <v>2312280830</v>
      </c>
      <c r="D230" s="10">
        <v>1192375017757</v>
      </c>
      <c r="E230" t="s">
        <v>1678</v>
      </c>
      <c r="F230" s="7">
        <v>43531</v>
      </c>
      <c r="G230">
        <f t="shared" si="10"/>
        <v>6</v>
      </c>
      <c r="H230" t="s">
        <v>73</v>
      </c>
      <c r="I230" t="str">
        <f>IF(VLOOKUP(C230,гендир!$A$3:$C$3000,3,0)=0,"",VLOOKUP(C230,гендир!$A$3:$C$3000,3,0))</f>
        <v>Телятников Игорь Николаевич</v>
      </c>
      <c r="J230" t="str">
        <f>IF(VLOOKUP(C230,гендир!$A$3:$C$3000,2,0)=0,"",VLOOKUP(C230,гендир!$A$3:$C$3000,2,0))</f>
        <v>Швидченко Изабель Игоревна</v>
      </c>
      <c r="K230" t="s">
        <v>1681</v>
      </c>
      <c r="L230">
        <v>10</v>
      </c>
      <c r="P230">
        <v>229</v>
      </c>
      <c r="Q230">
        <v>6204</v>
      </c>
      <c r="R230">
        <v>22321</v>
      </c>
      <c r="S230">
        <v>23414</v>
      </c>
      <c r="T230">
        <v>24498</v>
      </c>
      <c r="U230">
        <v>28187</v>
      </c>
      <c r="V230">
        <v>2954</v>
      </c>
      <c r="W230">
        <v>3625</v>
      </c>
      <c r="X230">
        <v>2855</v>
      </c>
      <c r="Y230">
        <v>3289</v>
      </c>
      <c r="Z230">
        <v>7892</v>
      </c>
      <c r="AA230">
        <v>2954</v>
      </c>
      <c r="AB230">
        <v>9990</v>
      </c>
      <c r="AC230">
        <v>7338</v>
      </c>
      <c r="AD230">
        <v>523</v>
      </c>
      <c r="AE230">
        <v>622</v>
      </c>
      <c r="AF230">
        <v>22766</v>
      </c>
      <c r="AG230">
        <v>30640</v>
      </c>
      <c r="AH230">
        <v>31333</v>
      </c>
      <c r="AI230">
        <v>29108</v>
      </c>
      <c r="AJ230" s="2">
        <v>26060</v>
      </c>
      <c r="AK230">
        <v>108</v>
      </c>
      <c r="AL230">
        <v>127</v>
      </c>
      <c r="AM230">
        <v>129</v>
      </c>
      <c r="AN230">
        <v>3930</v>
      </c>
      <c r="AO230">
        <v>7339</v>
      </c>
      <c r="AP230">
        <v>526</v>
      </c>
      <c r="AQ230" s="5">
        <f t="shared" si="11"/>
        <v>4.5430000000000001</v>
      </c>
      <c r="AR230" t="s">
        <v>52</v>
      </c>
      <c r="AS230" t="s">
        <v>1682</v>
      </c>
      <c r="AT230" t="str">
        <f>IF(VLOOKUP(C230,old!$D$3:$AU$549,44,0)=0,"",VLOOKUP(C230,old!$D$3:$AU$549,44,0))</f>
        <v>image1001</v>
      </c>
      <c r="AU230" s="3">
        <v>1.1446894491785997</v>
      </c>
      <c r="AV230" t="str">
        <f t="shared" si="9"/>
        <v>ООО ПКО «Интек» зарегистрировано по адресу: Краснодарский край, г.о. город Краснодар, г. Краснодар, ул. им. Селезнева, д. 4/3, ПОМЕЩ. 54/1, 350075. Генеральным директором является Швидченко Изабель Игоревна. Рост доходов компании за 5 лет: 454,3%. Рост финансовых активов компании за 5 лет: 114,47%. Объем заемных средств компании на конец 2024 года: 526 тыс. руб. ФССП присвоил Низкий уровень риска для данного ПКО.</v>
      </c>
    </row>
    <row r="231" spans="1:48">
      <c r="A231">
        <v>237</v>
      </c>
      <c r="B231" t="s">
        <v>1051</v>
      </c>
      <c r="C231">
        <v>7707707982</v>
      </c>
      <c r="D231" s="10">
        <v>1097746423752</v>
      </c>
      <c r="E231" t="s">
        <v>1052</v>
      </c>
      <c r="F231" s="7">
        <v>40029</v>
      </c>
      <c r="G231">
        <f t="shared" si="10"/>
        <v>15</v>
      </c>
      <c r="H231" t="s">
        <v>73</v>
      </c>
      <c r="I231" t="str">
        <f>IF(VLOOKUP(C231,гендир!$A$3:$C$3000,3,0)=0,"",VLOOKUP(C231,гендир!$A$3:$C$3000,3,0))</f>
        <v>Босанько Юрий Сергеевич, Гаврюков Дмитрий Борисович</v>
      </c>
      <c r="J231" t="str">
        <f>IF(VLOOKUP(C231,гендир!$A$3:$C$3000,2,0)=0,"",VLOOKUP(C231,гендир!$A$3:$C$3000,2,0))</f>
        <v>Босанько Андрей Юрьевич</v>
      </c>
      <c r="K231" t="s">
        <v>1055</v>
      </c>
      <c r="L231">
        <v>6010</v>
      </c>
      <c r="P231">
        <v>230</v>
      </c>
      <c r="Q231">
        <v>30148</v>
      </c>
      <c r="R231">
        <v>36055</v>
      </c>
      <c r="S231">
        <v>28512</v>
      </c>
      <c r="T231">
        <v>29459</v>
      </c>
      <c r="U231">
        <v>27965</v>
      </c>
      <c r="V231">
        <v>20371</v>
      </c>
      <c r="W231">
        <v>19098</v>
      </c>
      <c r="X231">
        <v>20325</v>
      </c>
      <c r="Y231">
        <v>22749</v>
      </c>
      <c r="Z231">
        <v>22387</v>
      </c>
      <c r="AA231">
        <v>20371</v>
      </c>
      <c r="AB231">
        <v>14400</v>
      </c>
      <c r="AC231">
        <v>5924</v>
      </c>
      <c r="AD231">
        <v>5020</v>
      </c>
      <c r="AE231">
        <v>4739</v>
      </c>
      <c r="AF231">
        <v>0</v>
      </c>
      <c r="AG231">
        <v>0</v>
      </c>
      <c r="AH231">
        <v>0</v>
      </c>
      <c r="AI231">
        <v>0</v>
      </c>
      <c r="AJ231" s="2">
        <v>0</v>
      </c>
      <c r="AK231">
        <v>45134</v>
      </c>
      <c r="AL231">
        <v>46623</v>
      </c>
      <c r="AM231">
        <v>54466</v>
      </c>
      <c r="AN231">
        <v>53489</v>
      </c>
      <c r="AO231">
        <v>60435</v>
      </c>
      <c r="AP231">
        <v>2830</v>
      </c>
      <c r="AQ231" s="5">
        <f t="shared" si="11"/>
        <v>0.92800000000000005</v>
      </c>
      <c r="AR231" t="s">
        <v>52</v>
      </c>
      <c r="AS231" t="s">
        <v>1056</v>
      </c>
      <c r="AT231" t="str">
        <f>IF(VLOOKUP(C231,old!$D$3:$AU$549,44,0)=0,"",VLOOKUP(C231,old!$D$3:$AU$549,44,0))</f>
        <v>image144</v>
      </c>
      <c r="AU231" s="3" t="s">
        <v>74</v>
      </c>
      <c r="AV231" t="str">
        <f t="shared" si="9"/>
        <v>ООО ПКО «Долгофф» зарегистрировано по адресу: 127030, Москва г, Долгоруковская, дом № 35. Генеральным директором является Босанько Андрей Юрьевич. Рост доходов компании за 5 лет: 92,8%. Объем заемных средств компании на конец 2024 года: 2830 тыс. руб. ФССП присвоил Низкий уровень риска для данного ПКО.</v>
      </c>
    </row>
    <row r="232" spans="1:48">
      <c r="A232">
        <v>414</v>
      </c>
      <c r="B232" t="s">
        <v>2801</v>
      </c>
      <c r="C232">
        <v>6102064540</v>
      </c>
      <c r="D232" s="10">
        <v>1156196073549</v>
      </c>
      <c r="E232" t="s">
        <v>2802</v>
      </c>
      <c r="F232" s="7">
        <v>42342</v>
      </c>
      <c r="G232">
        <f t="shared" si="10"/>
        <v>9</v>
      </c>
      <c r="H232" t="s">
        <v>73</v>
      </c>
      <c r="I232" t="str">
        <f>IF(VLOOKUP(C232,гендир!$A$3:$C$3000,3,0)=0,"",VLOOKUP(C232,гендир!$A$3:$C$3000,3,0))</f>
        <v>Лыткин Иван Александрович</v>
      </c>
      <c r="J232" t="str">
        <f>IF(VLOOKUP(C232,гендир!$A$3:$C$3000,2,0)=0,"",VLOOKUP(C232,гендир!$A$3:$C$3000,2,0))</f>
        <v>Лыткин Иван Александрович</v>
      </c>
      <c r="K232" t="s">
        <v>2805</v>
      </c>
      <c r="L232">
        <v>20</v>
      </c>
      <c r="P232">
        <v>231</v>
      </c>
      <c r="Q232">
        <v>0</v>
      </c>
      <c r="R232">
        <v>666</v>
      </c>
      <c r="S232">
        <v>823</v>
      </c>
      <c r="T232">
        <v>3314</v>
      </c>
      <c r="U232">
        <v>27919</v>
      </c>
      <c r="V232">
        <v>1</v>
      </c>
      <c r="W232">
        <v>392</v>
      </c>
      <c r="X232">
        <v>162</v>
      </c>
      <c r="Y232">
        <v>212</v>
      </c>
      <c r="Z232">
        <v>20433</v>
      </c>
      <c r="AA232">
        <v>1</v>
      </c>
      <c r="AB232">
        <v>256</v>
      </c>
      <c r="AC232">
        <v>602</v>
      </c>
      <c r="AD232">
        <v>2943</v>
      </c>
      <c r="AE232">
        <v>1536</v>
      </c>
      <c r="AF232">
        <v>0</v>
      </c>
      <c r="AG232">
        <v>0</v>
      </c>
      <c r="AH232">
        <v>0</v>
      </c>
      <c r="AI232">
        <v>0</v>
      </c>
      <c r="AJ232" s="2">
        <v>0</v>
      </c>
      <c r="AK232">
        <v>105394</v>
      </c>
      <c r="AL232">
        <v>106040</v>
      </c>
      <c r="AM232">
        <v>112102</v>
      </c>
      <c r="AN232">
        <v>117850</v>
      </c>
      <c r="AO232">
        <v>114422</v>
      </c>
      <c r="AP232">
        <v>84562</v>
      </c>
      <c r="AQ232" s="5">
        <f t="shared" si="11"/>
        <v>41.92</v>
      </c>
      <c r="AR232" t="s">
        <v>52</v>
      </c>
      <c r="AS232" t="s">
        <v>2806</v>
      </c>
      <c r="AT232" t="str">
        <f>IF(VLOOKUP(C232,old!$D$3:$AU$549,44,0)=0,"",VLOOKUP(C232,old!$D$3:$AU$549,44,0))</f>
        <v>image386</v>
      </c>
      <c r="AU232" s="3" t="s">
        <v>74</v>
      </c>
      <c r="AV232" t="str">
        <f t="shared" si="9"/>
        <v>ООО « ПКО ЦПС» зарегистрировано по адресу: 344065, Ростовская обл, г Ростов-на-Дону, ул Троллейбусная, 24/2в, Этаж 8, 16. Генеральным директором является Лыткин Иван Александрович. Рост доходов компании за 5 лет: 4192%. Объем заемных средств компании на конец 2024 года: 84562 тыс. руб. ФССП присвоил Низкий уровень риска для данного ПКО.</v>
      </c>
    </row>
    <row r="233" spans="1:48">
      <c r="A233">
        <v>200</v>
      </c>
      <c r="B233" t="s">
        <v>461</v>
      </c>
      <c r="C233">
        <v>5257119624</v>
      </c>
      <c r="D233" s="10">
        <v>1105257006216</v>
      </c>
      <c r="E233" t="s">
        <v>462</v>
      </c>
      <c r="F233" s="7">
        <v>40497</v>
      </c>
      <c r="G233">
        <f t="shared" si="10"/>
        <v>14</v>
      </c>
      <c r="H233" t="s">
        <v>73</v>
      </c>
      <c r="I233" t="str">
        <f>IF(VLOOKUP(C233,гендир!$A$3:$C$3000,3,0)=0,"",VLOOKUP(C233,гендир!$A$3:$C$3000,3,0))</f>
        <v>Лисова Юлия Викторовна</v>
      </c>
      <c r="J233" t="str">
        <f>IF(VLOOKUP(C233,гендир!$A$3:$C$3000,2,0)=0,"",VLOOKUP(C233,гендир!$A$3:$C$3000,2,0))</f>
        <v>Переплётчиков Илья Михайлович</v>
      </c>
      <c r="K233" t="s">
        <v>465</v>
      </c>
      <c r="L233">
        <v>10</v>
      </c>
      <c r="P233">
        <v>232</v>
      </c>
      <c r="Q233">
        <v>20685</v>
      </c>
      <c r="R233">
        <v>23248</v>
      </c>
      <c r="S233">
        <v>29586</v>
      </c>
      <c r="T233">
        <v>39869</v>
      </c>
      <c r="U233">
        <v>27416</v>
      </c>
      <c r="V233">
        <v>20417</v>
      </c>
      <c r="W233">
        <v>14183</v>
      </c>
      <c r="X233">
        <v>16479</v>
      </c>
      <c r="Y233">
        <v>21531</v>
      </c>
      <c r="Z233">
        <v>23903</v>
      </c>
      <c r="AA233">
        <v>20417</v>
      </c>
      <c r="AB233">
        <v>3776</v>
      </c>
      <c r="AC233">
        <v>3476</v>
      </c>
      <c r="AD233">
        <v>4605</v>
      </c>
      <c r="AE233">
        <v>2755</v>
      </c>
      <c r="AF233">
        <v>10000</v>
      </c>
      <c r="AG233">
        <v>9119</v>
      </c>
      <c r="AH233">
        <v>7209</v>
      </c>
      <c r="AI233">
        <v>8565</v>
      </c>
      <c r="AJ233" s="2">
        <v>0</v>
      </c>
      <c r="AK233">
        <v>36832</v>
      </c>
      <c r="AL233">
        <v>48454</v>
      </c>
      <c r="AM233">
        <v>43397</v>
      </c>
      <c r="AN233">
        <v>46820</v>
      </c>
      <c r="AO233">
        <v>59726</v>
      </c>
      <c r="AP233">
        <v>7944</v>
      </c>
      <c r="AQ233" s="5">
        <f t="shared" si="11"/>
        <v>1.325</v>
      </c>
      <c r="AR233">
        <v>0</v>
      </c>
      <c r="AS233" t="s">
        <v>466</v>
      </c>
      <c r="AT233" t="str">
        <f>IF(VLOOKUP(C233,old!$D$3:$AU$549,44,0)=0,"",VLOOKUP(C233,old!$D$3:$AU$549,44,0))</f>
        <v>image177</v>
      </c>
      <c r="AU233" s="3">
        <v>0</v>
      </c>
      <c r="AV233" t="str">
        <f t="shared" si="9"/>
        <v>ООО ПКО «ЖКИ-НН» зарегистрировано по адресу: 603005, Нижегородская обл, Нижний Новгород г, Пискунова ул, дом 21/2, офис 31. Генеральным директором является Переплётчиков Илья Михайлович. Рост доходов компании за 5 лет: 132,5%. Объем заемных средств компании на конец 2024 года: 7944 тыс. руб.</v>
      </c>
    </row>
    <row r="234" spans="1:48">
      <c r="A234">
        <v>183</v>
      </c>
      <c r="B234" t="s">
        <v>1629</v>
      </c>
      <c r="C234">
        <v>2130134993</v>
      </c>
      <c r="D234" s="10">
        <v>1142130004180</v>
      </c>
      <c r="E234" t="s">
        <v>1630</v>
      </c>
      <c r="F234" s="7">
        <v>41715</v>
      </c>
      <c r="G234">
        <f t="shared" si="10"/>
        <v>11</v>
      </c>
      <c r="H234" t="s">
        <v>73</v>
      </c>
      <c r="I234" t="str">
        <f>IF(VLOOKUP(C234,гендир!$A$3:$C$3000,3,0)=0,"",VLOOKUP(C234,гендир!$A$3:$C$3000,3,0))</f>
        <v>Абузяров Марат Радикович, Уфимцев Алексей Марсович</v>
      </c>
      <c r="J234" t="str">
        <f>IF(VLOOKUP(C234,гендир!$A$3:$C$3000,2,0)=0,"",VLOOKUP(C234,гендир!$A$3:$C$3000,2,0))</f>
        <v>Фомина Татьяна Владимировна</v>
      </c>
      <c r="K234" t="s">
        <v>1633</v>
      </c>
      <c r="L234">
        <v>1000</v>
      </c>
      <c r="P234">
        <v>233</v>
      </c>
      <c r="Q234">
        <v>0</v>
      </c>
      <c r="R234">
        <v>60960</v>
      </c>
      <c r="S234">
        <v>74980</v>
      </c>
      <c r="T234">
        <v>45845</v>
      </c>
      <c r="U234">
        <v>27028</v>
      </c>
      <c r="V234">
        <v>0</v>
      </c>
      <c r="W234">
        <v>6993</v>
      </c>
      <c r="X234">
        <v>5602</v>
      </c>
      <c r="Y234">
        <v>4902</v>
      </c>
      <c r="Z234">
        <v>7281</v>
      </c>
      <c r="AA234">
        <v>0</v>
      </c>
      <c r="AB234">
        <v>49993</v>
      </c>
      <c r="AC234">
        <v>64557</v>
      </c>
      <c r="AD234">
        <v>36246</v>
      </c>
      <c r="AE234">
        <v>14782</v>
      </c>
      <c r="AF234">
        <v>0</v>
      </c>
      <c r="AG234">
        <v>0</v>
      </c>
      <c r="AH234">
        <v>0</v>
      </c>
      <c r="AI234">
        <v>0</v>
      </c>
      <c r="AJ234" s="2">
        <v>0</v>
      </c>
      <c r="AK234">
        <v>191114</v>
      </c>
      <c r="AL234">
        <v>127567</v>
      </c>
      <c r="AM234">
        <v>145987</v>
      </c>
      <c r="AN234">
        <v>140448</v>
      </c>
      <c r="AO234">
        <v>120572</v>
      </c>
      <c r="AP234">
        <v>0</v>
      </c>
      <c r="AQ234" s="5">
        <f t="shared" si="11"/>
        <v>0.443</v>
      </c>
      <c r="AR234" t="s">
        <v>52</v>
      </c>
      <c r="AS234" t="s">
        <v>1634</v>
      </c>
      <c r="AT234" t="str">
        <f>IF(VLOOKUP(C234,old!$D$3:$AU$549,44,0)=0,"",VLOOKUP(C234,old!$D$3:$AU$549,44,0))</f>
        <v>image018</v>
      </c>
      <c r="AU234" s="3" t="s">
        <v>74</v>
      </c>
      <c r="AV234" t="str">
        <f t="shared" si="9"/>
        <v>ООО ПКО «Альянс Поволжье» зарегистрировано по адресу: г. Чебоксары, ул. Афанасьева, д. 8, оф. 206, 428018. Генеральным директором является Фомина Татьяна Владимировна. Рост доходов компании за 5 лет: 44,3%. ФССП присвоил Низкий уровень риска для данного ПКО.</v>
      </c>
    </row>
    <row r="235" spans="1:48">
      <c r="A235">
        <v>286</v>
      </c>
      <c r="B235" t="s">
        <v>1416</v>
      </c>
      <c r="C235">
        <v>7704849509</v>
      </c>
      <c r="D235" s="10">
        <v>5137746043628</v>
      </c>
      <c r="E235" t="s">
        <v>1417</v>
      </c>
      <c r="F235" s="7">
        <v>41585</v>
      </c>
      <c r="G235">
        <f t="shared" si="10"/>
        <v>11</v>
      </c>
      <c r="H235" t="s">
        <v>73</v>
      </c>
      <c r="I235" t="str">
        <f>IF(VLOOKUP(C235,гендир!$A$3:$C$3000,3,0)=0,"",VLOOKUP(C235,гендир!$A$3:$C$3000,3,0))</f>
        <v>Хижняков Максим Юрьевич</v>
      </c>
      <c r="J235" t="str">
        <f>IF(VLOOKUP(C235,гендир!$A$3:$C$3000,2,0)=0,"",VLOOKUP(C235,гендир!$A$3:$C$3000,2,0))</f>
        <v>Хижняков Максим Юрьевич</v>
      </c>
      <c r="K235" t="s">
        <v>1420</v>
      </c>
      <c r="L235">
        <v>11</v>
      </c>
      <c r="P235">
        <v>234</v>
      </c>
      <c r="Q235">
        <v>39487</v>
      </c>
      <c r="R235">
        <v>15723</v>
      </c>
      <c r="S235">
        <v>12878</v>
      </c>
      <c r="T235">
        <v>16852</v>
      </c>
      <c r="U235">
        <v>26640</v>
      </c>
      <c r="V235">
        <v>45278</v>
      </c>
      <c r="W235">
        <v>56617</v>
      </c>
      <c r="X235">
        <v>11312</v>
      </c>
      <c r="Y235">
        <v>66991</v>
      </c>
      <c r="Z235">
        <v>39884</v>
      </c>
      <c r="AA235">
        <v>45278</v>
      </c>
      <c r="AB235">
        <v>-41053</v>
      </c>
      <c r="AC235">
        <v>1444</v>
      </c>
      <c r="AD235">
        <v>-50311</v>
      </c>
      <c r="AE235">
        <v>-4922</v>
      </c>
      <c r="AF235">
        <v>0</v>
      </c>
      <c r="AG235">
        <v>0</v>
      </c>
      <c r="AH235">
        <v>0</v>
      </c>
      <c r="AI235">
        <v>0</v>
      </c>
      <c r="AJ235" s="2">
        <v>0</v>
      </c>
      <c r="AK235">
        <v>16626</v>
      </c>
      <c r="AL235">
        <v>7665</v>
      </c>
      <c r="AM235">
        <v>2393</v>
      </c>
      <c r="AN235">
        <v>2186</v>
      </c>
      <c r="AO235">
        <v>1654</v>
      </c>
      <c r="AP235">
        <v>29710</v>
      </c>
      <c r="AQ235" s="5">
        <f t="shared" si="11"/>
        <v>0.67500000000000004</v>
      </c>
      <c r="AR235">
        <v>0</v>
      </c>
      <c r="AS235" t="s">
        <v>1421</v>
      </c>
      <c r="AT235" t="str">
        <f>IF(VLOOKUP(C235,old!$D$3:$AU$549,44,0)=0,"",VLOOKUP(C235,old!$D$3:$AU$549,44,0))</f>
        <v>image199</v>
      </c>
      <c r="AU235" s="3" t="s">
        <v>74</v>
      </c>
      <c r="AV235" t="str">
        <f t="shared" si="9"/>
        <v>ООО ПКО «ВладФинанс» зарегистрировано по адресу: 119002, город Москва, пер. Малый Власьевский, дом 6, этаж 1, помещение .IV, комната .6. Генеральным директором является Хижняков Максим Юрьевич. Рост доходов компании за 5 лет: 67,5%. Объем заемных средств компании на конец 2024 года: 29710 тыс. руб.</v>
      </c>
    </row>
    <row r="236" spans="1:48">
      <c r="A236">
        <v>279</v>
      </c>
      <c r="B236" t="s">
        <v>3033</v>
      </c>
      <c r="C236">
        <v>7810944190</v>
      </c>
      <c r="D236" s="10">
        <v>1227800040742</v>
      </c>
      <c r="E236" t="s">
        <v>3034</v>
      </c>
      <c r="F236" s="7">
        <v>44655</v>
      </c>
      <c r="G236">
        <f t="shared" si="10"/>
        <v>3</v>
      </c>
      <c r="H236" t="s">
        <v>73</v>
      </c>
      <c r="I236" t="str">
        <f>IF(VLOOKUP(C236,гендир!$A$3:$C$3000,3,0)=0,"",VLOOKUP(C236,гендир!$A$3:$C$3000,3,0))</f>
        <v>Пашкевич Сергей Эдуардович</v>
      </c>
      <c r="J236" t="str">
        <f>IF(VLOOKUP(C236,гендир!$A$3:$C$3000,2,0)=0,"",VLOOKUP(C236,гендир!$A$3:$C$3000,2,0))</f>
        <v>Пашкевич Сергей Эдуардович</v>
      </c>
      <c r="K236" t="s">
        <v>3037</v>
      </c>
      <c r="L236">
        <v>10000</v>
      </c>
      <c r="P236">
        <v>235</v>
      </c>
      <c r="Q236">
        <v>0</v>
      </c>
      <c r="R236">
        <v>0</v>
      </c>
      <c r="S236">
        <v>1017</v>
      </c>
      <c r="T236">
        <v>17744</v>
      </c>
      <c r="U236">
        <v>25879</v>
      </c>
      <c r="V236">
        <v>0</v>
      </c>
      <c r="W236">
        <v>0</v>
      </c>
      <c r="X236">
        <v>2814</v>
      </c>
      <c r="Y236">
        <v>10473</v>
      </c>
      <c r="Z236">
        <v>34824</v>
      </c>
      <c r="AA236">
        <v>0</v>
      </c>
      <c r="AB236">
        <v>0</v>
      </c>
      <c r="AC236">
        <v>-1800</v>
      </c>
      <c r="AD236">
        <v>7205</v>
      </c>
      <c r="AE236">
        <v>-9290</v>
      </c>
      <c r="AF236">
        <v>0</v>
      </c>
      <c r="AG236">
        <v>0</v>
      </c>
      <c r="AH236">
        <v>1879</v>
      </c>
      <c r="AI236">
        <v>100</v>
      </c>
      <c r="AJ236" s="2">
        <v>27209</v>
      </c>
      <c r="AK236">
        <v>0</v>
      </c>
      <c r="AL236">
        <v>0</v>
      </c>
      <c r="AM236">
        <v>57</v>
      </c>
      <c r="AN236">
        <v>11370</v>
      </c>
      <c r="AO236">
        <v>15344</v>
      </c>
      <c r="AP236">
        <v>52655</v>
      </c>
      <c r="AQ236" s="5">
        <f t="shared" si="11"/>
        <v>25.446000000000002</v>
      </c>
      <c r="AR236" t="s">
        <v>52</v>
      </c>
      <c r="AS236" t="s">
        <v>3038</v>
      </c>
      <c r="AT236" t="str">
        <f>IF(VLOOKUP(C236,old!$D$3:$AU$549,44,0)=0,"",VLOOKUP(C236,old!$D$3:$AU$549,44,0))</f>
        <v>image417</v>
      </c>
      <c r="AU236" s="3">
        <v>14.48057477381586</v>
      </c>
      <c r="AV236" t="str">
        <f t="shared" si="9"/>
        <v>ООО «ПКО «Гамма» зарегистрировано по адресу: 191119, Санкт-Петербург г, вн.тер.г. муниципальный округ Владимирский округ, ул Тюшина, д. 8, литера А, помещ. 2-Н, помещ. 1.1.. Генеральным директором является Пашкевич Сергей Эдуардович. Рост доходов компании за 5 лет: 2544,6%. Рост финансовых активов компании за 5 лет: 1448,06%. Объем заемных средств компании на конец 2024 года: 52655 тыс. руб. ФССП присвоил Низкий уровень риска для данного ПКО.</v>
      </c>
    </row>
    <row r="237" spans="1:48">
      <c r="A237">
        <v>72</v>
      </c>
      <c r="B237" t="s">
        <v>2794</v>
      </c>
      <c r="C237">
        <v>6450113735</v>
      </c>
      <c r="D237" s="10">
        <v>1216400013983</v>
      </c>
      <c r="E237" t="s">
        <v>2795</v>
      </c>
      <c r="F237" s="7">
        <v>44502</v>
      </c>
      <c r="G237">
        <f t="shared" si="10"/>
        <v>3</v>
      </c>
      <c r="H237" t="s">
        <v>73</v>
      </c>
      <c r="I237" t="str">
        <f>IF(VLOOKUP(C237,гендир!$A$3:$C$3000,3,0)=0,"",VLOOKUP(C237,гендир!$A$3:$C$3000,3,0))</f>
        <v>Комиссаров Сергей Александрович, Герасимова Виктория Сергеевна, Камьянова Наталья Николаевна, Опалько Елена Сергеевна, Ладнюк Илья Олегович</v>
      </c>
      <c r="J237" t="str">
        <f>IF(VLOOKUP(C237,гендир!$A$3:$C$3000,2,0)=0,"",VLOOKUP(C237,гендир!$A$3:$C$3000,2,0))</f>
        <v>Ладнюк Илья Олегович</v>
      </c>
      <c r="K237" t="s">
        <v>2798</v>
      </c>
      <c r="L237">
        <v>10</v>
      </c>
      <c r="P237">
        <v>236</v>
      </c>
      <c r="Q237">
        <v>0</v>
      </c>
      <c r="R237">
        <v>47328</v>
      </c>
      <c r="S237">
        <v>109064</v>
      </c>
      <c r="T237">
        <v>5913</v>
      </c>
      <c r="U237">
        <v>25419</v>
      </c>
      <c r="V237">
        <v>0</v>
      </c>
      <c r="W237">
        <v>103</v>
      </c>
      <c r="X237">
        <v>13205</v>
      </c>
      <c r="Y237">
        <v>4312</v>
      </c>
      <c r="Z237">
        <v>8040</v>
      </c>
      <c r="AA237">
        <v>0</v>
      </c>
      <c r="AB237">
        <v>47116</v>
      </c>
      <c r="AC237">
        <v>92359</v>
      </c>
      <c r="AD237">
        <v>1394</v>
      </c>
      <c r="AE237">
        <v>13327</v>
      </c>
      <c r="AF237">
        <v>0</v>
      </c>
      <c r="AG237">
        <v>47</v>
      </c>
      <c r="AH237">
        <v>70472</v>
      </c>
      <c r="AI237">
        <v>14896</v>
      </c>
      <c r="AJ237" s="2">
        <v>0</v>
      </c>
      <c r="AK237">
        <v>0</v>
      </c>
      <c r="AL237">
        <v>55127</v>
      </c>
      <c r="AM237">
        <v>87423</v>
      </c>
      <c r="AN237">
        <v>315</v>
      </c>
      <c r="AO237">
        <v>27714</v>
      </c>
      <c r="AP237">
        <v>14989</v>
      </c>
      <c r="AQ237" s="5">
        <f t="shared" si="11"/>
        <v>0.53700000000000003</v>
      </c>
      <c r="AR237" t="s">
        <v>52</v>
      </c>
      <c r="AS237" t="s">
        <v>2799</v>
      </c>
      <c r="AT237" t="str">
        <f>IF(VLOOKUP(C237,old!$D$3:$AU$549,44,0)=0,"",VLOOKUP(C237,old!$D$3:$AU$549,44,0))</f>
        <v>image385</v>
      </c>
      <c r="AU237" s="3">
        <v>0</v>
      </c>
      <c r="AV237" t="str">
        <f t="shared" si="9"/>
        <v>ООО ПКО «МДЦ» зарегистрировано по адресу: 410031, Саратовская Область, г.о. Город Саратов, г Саратов, ул Комсомольская, дом 52. Генеральным директором является Ладнюк Илья Олегович. Рост доходов компании за 5 лет: 53,7%. Объем заемных средств компании на конец 2024 года: 14989 тыс. руб. ФССП присвоил Низкий уровень риска для данного ПКО.</v>
      </c>
    </row>
    <row r="238" spans="1:48">
      <c r="A238">
        <v>239</v>
      </c>
      <c r="B238" t="s">
        <v>1198</v>
      </c>
      <c r="C238">
        <v>2311252460</v>
      </c>
      <c r="D238" s="10">
        <v>1182375005878</v>
      </c>
      <c r="E238" t="s">
        <v>1199</v>
      </c>
      <c r="F238" s="7">
        <v>43130</v>
      </c>
      <c r="G238">
        <f t="shared" si="10"/>
        <v>7</v>
      </c>
      <c r="H238" t="s">
        <v>73</v>
      </c>
      <c r="I238" t="str">
        <f>IF(VLOOKUP(C238,гендир!$A$3:$C$3000,3,0)=0,"",VLOOKUP(C238,гендир!$A$3:$C$3000,3,0))</f>
        <v>Назаров Станислав Александрович</v>
      </c>
      <c r="J238" t="str">
        <f>IF(VLOOKUP(C238,гендир!$A$3:$C$3000,2,0)=0,"",VLOOKUP(C238,гендир!$A$3:$C$3000,2,0))</f>
        <v>Гришин Вадим Анатольевич</v>
      </c>
      <c r="K238" t="s">
        <v>1202</v>
      </c>
      <c r="L238">
        <v>10</v>
      </c>
      <c r="P238">
        <v>237</v>
      </c>
      <c r="Q238">
        <v>0</v>
      </c>
      <c r="R238">
        <v>22761</v>
      </c>
      <c r="S238">
        <v>21124</v>
      </c>
      <c r="T238">
        <v>27929</v>
      </c>
      <c r="U238">
        <v>25368</v>
      </c>
      <c r="V238">
        <v>0</v>
      </c>
      <c r="W238">
        <v>6666</v>
      </c>
      <c r="X238">
        <v>6667</v>
      </c>
      <c r="Y238">
        <v>13698</v>
      </c>
      <c r="Z238">
        <v>8838</v>
      </c>
      <c r="AA238">
        <v>0</v>
      </c>
      <c r="AB238">
        <v>14995</v>
      </c>
      <c r="AC238">
        <v>13480</v>
      </c>
      <c r="AD238">
        <v>12555</v>
      </c>
      <c r="AE238">
        <v>15400</v>
      </c>
      <c r="AF238">
        <v>0</v>
      </c>
      <c r="AG238">
        <v>111</v>
      </c>
      <c r="AH238">
        <v>101</v>
      </c>
      <c r="AI238">
        <v>91</v>
      </c>
      <c r="AJ238" s="2">
        <v>28</v>
      </c>
      <c r="AK238">
        <v>0</v>
      </c>
      <c r="AL238">
        <v>20770</v>
      </c>
      <c r="AM238">
        <v>6357</v>
      </c>
      <c r="AN238">
        <v>9721</v>
      </c>
      <c r="AO238">
        <v>5776</v>
      </c>
      <c r="AP238">
        <v>56</v>
      </c>
      <c r="AQ238" s="5">
        <f t="shared" si="11"/>
        <v>1.115</v>
      </c>
      <c r="AR238" t="s">
        <v>52</v>
      </c>
      <c r="AS238" t="s">
        <v>1203</v>
      </c>
      <c r="AT238" t="str">
        <f>IF(VLOOKUP(C238,old!$D$3:$AU$549,44,0)=0,"",VLOOKUP(C238,old!$D$3:$AU$549,44,0))</f>
        <v>image049</v>
      </c>
      <c r="AU238" s="3">
        <v>0.25225225225225223</v>
      </c>
      <c r="AV238" t="str">
        <f t="shared" si="9"/>
        <v>ООО ПКО «ВИП-К» зарегистрировано по адресу: 350072, Краснодарский край, г.о. Город Краснодар, г Краснодар, ул Московская, дом 81/1, комната 419. Генеральным директором является Гришин Вадим Анатольевич. Рост доходов компании за 5 лет: 111,5%. Рост финансовых активов компании за 5 лет: 25,23%. Объем заемных средств компании на конец 2024 года: 56 тыс. руб. ФССП присвоил Низкий уровень риска для данного ПКО.</v>
      </c>
    </row>
    <row r="239" spans="1:48">
      <c r="A239">
        <v>170</v>
      </c>
      <c r="B239" t="s">
        <v>3127</v>
      </c>
      <c r="C239">
        <v>5024189682</v>
      </c>
      <c r="D239" s="10">
        <v>1185053033890</v>
      </c>
      <c r="E239" t="s">
        <v>3128</v>
      </c>
      <c r="F239" s="7">
        <v>43399</v>
      </c>
      <c r="G239">
        <f t="shared" si="10"/>
        <v>6</v>
      </c>
      <c r="H239" t="s">
        <v>73</v>
      </c>
      <c r="I239" t="str">
        <f>IF(VLOOKUP(C239,гендир!$A$3:$C$3000,3,0)=0,"",VLOOKUP(C239,гендир!$A$3:$C$3000,3,0))</f>
        <v>Яковенко Николай Иванович</v>
      </c>
      <c r="J239" t="str">
        <f>IF(VLOOKUP(C239,гендир!$A$3:$C$3000,2,0)=0,"",VLOOKUP(C239,гендир!$A$3:$C$3000,2,0))</f>
        <v>Яковенко Николай Иванович</v>
      </c>
      <c r="K239" t="s">
        <v>3131</v>
      </c>
      <c r="L239">
        <v>26245</v>
      </c>
      <c r="P239">
        <v>238</v>
      </c>
      <c r="Q239">
        <v>10</v>
      </c>
      <c r="R239">
        <v>7742</v>
      </c>
      <c r="S239">
        <v>19901</v>
      </c>
      <c r="T239">
        <v>56016</v>
      </c>
      <c r="U239">
        <v>25359</v>
      </c>
      <c r="V239">
        <v>291</v>
      </c>
      <c r="W239">
        <v>6882</v>
      </c>
      <c r="X239">
        <v>17437</v>
      </c>
      <c r="Y239">
        <v>34114</v>
      </c>
      <c r="Z239">
        <v>15998</v>
      </c>
      <c r="AA239">
        <v>291</v>
      </c>
      <c r="AB239">
        <v>731</v>
      </c>
      <c r="AC239">
        <v>2261</v>
      </c>
      <c r="AD239">
        <v>20421</v>
      </c>
      <c r="AE239">
        <v>3928</v>
      </c>
      <c r="AF239">
        <v>0</v>
      </c>
      <c r="AG239">
        <v>0</v>
      </c>
      <c r="AH239">
        <v>0</v>
      </c>
      <c r="AI239">
        <v>79511</v>
      </c>
      <c r="AJ239" s="2">
        <v>157781</v>
      </c>
      <c r="AK239">
        <v>4580</v>
      </c>
      <c r="AL239">
        <v>24569</v>
      </c>
      <c r="AM239">
        <v>73860</v>
      </c>
      <c r="AN239">
        <v>12031</v>
      </c>
      <c r="AO239">
        <v>19644</v>
      </c>
      <c r="AP239">
        <v>32533</v>
      </c>
      <c r="AQ239" s="5">
        <f t="shared" si="11"/>
        <v>2535.9</v>
      </c>
      <c r="AR239" t="s">
        <v>52</v>
      </c>
      <c r="AS239" t="s">
        <v>3132</v>
      </c>
      <c r="AT239" t="str">
        <f>IF(VLOOKUP(C239,old!$D$3:$AU$549,44,0)=0,"",VLOOKUP(C239,old!$D$3:$AU$549,44,0))</f>
        <v>image428</v>
      </c>
      <c r="AU239" s="3">
        <v>1.9843920966910238</v>
      </c>
      <c r="AV239" t="str">
        <f t="shared" si="9"/>
        <v>ООО ПКО «ЯРД» зарегистрировано по адресу: 143800, Московская обл, рп Лотошино, ул Школьная, 26, Помещ. 1. Генеральным директором является Яковенко Николай Иванович. Рост доходов компании за 5 лет: 253590%. Рост финансовых активов компании за 5 лет: 198,44%. Объем заемных средств компании на конец 2024 года: 32533 тыс. руб. ФССП присвоил Низкий уровень риска для данного ПКО.</v>
      </c>
    </row>
    <row r="240" spans="1:48">
      <c r="A240">
        <v>256</v>
      </c>
      <c r="B240" t="s">
        <v>1862</v>
      </c>
      <c r="C240">
        <v>6168004398</v>
      </c>
      <c r="D240" s="10">
        <v>1056168026826</v>
      </c>
      <c r="E240" t="s">
        <v>1863</v>
      </c>
      <c r="F240" s="7">
        <v>38460</v>
      </c>
      <c r="G240">
        <f t="shared" si="10"/>
        <v>20</v>
      </c>
      <c r="H240" t="s">
        <v>73</v>
      </c>
      <c r="I240" t="str">
        <f>IF(VLOOKUP(C240,гендир!$A$3:$C$3000,3,0)=0,"",VLOOKUP(C240,гендир!$A$3:$C$3000,3,0))</f>
        <v>Солощенко Дмитрий Владимирович</v>
      </c>
      <c r="J240" t="str">
        <f>IF(VLOOKUP(C240,гендир!$A$3:$C$3000,2,0)=0,"",VLOOKUP(C240,гендир!$A$3:$C$3000,2,0))</f>
        <v>Солощенко Дмитрий Владимирович</v>
      </c>
      <c r="K240" t="s">
        <v>1864</v>
      </c>
      <c r="L240">
        <v>10</v>
      </c>
      <c r="P240">
        <v>239</v>
      </c>
      <c r="Q240">
        <v>37571</v>
      </c>
      <c r="R240">
        <v>21736</v>
      </c>
      <c r="S240">
        <v>20529</v>
      </c>
      <c r="T240">
        <v>23672</v>
      </c>
      <c r="U240">
        <v>24984</v>
      </c>
      <c r="V240">
        <v>17</v>
      </c>
      <c r="W240">
        <v>18</v>
      </c>
      <c r="X240">
        <v>15</v>
      </c>
      <c r="Y240">
        <v>147</v>
      </c>
      <c r="Z240">
        <v>15</v>
      </c>
      <c r="AA240">
        <v>17</v>
      </c>
      <c r="AB240">
        <v>-6303</v>
      </c>
      <c r="AC240">
        <v>1949</v>
      </c>
      <c r="AD240">
        <v>11534</v>
      </c>
      <c r="AE240">
        <v>-33566</v>
      </c>
      <c r="AF240">
        <v>5482</v>
      </c>
      <c r="AG240">
        <v>5148</v>
      </c>
      <c r="AH240">
        <v>8224</v>
      </c>
      <c r="AI240">
        <v>8192</v>
      </c>
      <c r="AJ240" s="2">
        <v>0</v>
      </c>
      <c r="AK240">
        <v>40259</v>
      </c>
      <c r="AL240">
        <v>36152</v>
      </c>
      <c r="AM240">
        <v>36573</v>
      </c>
      <c r="AN240">
        <v>36288</v>
      </c>
      <c r="AO240">
        <v>16296</v>
      </c>
      <c r="AP240">
        <v>0</v>
      </c>
      <c r="AQ240" s="5">
        <f t="shared" si="11"/>
        <v>0.66500000000000004</v>
      </c>
      <c r="AR240" t="s">
        <v>52</v>
      </c>
      <c r="AS240" t="s">
        <v>1865</v>
      </c>
      <c r="AT240" t="str">
        <f>IF(VLOOKUP(C240,old!$D$3:$AU$549,44,0)=0,"",VLOOKUP(C240,old!$D$3:$AU$549,44,0))</f>
        <v>image171</v>
      </c>
      <c r="AU240" s="3">
        <v>0</v>
      </c>
      <c r="AV240" t="str">
        <f t="shared" si="9"/>
        <v>ООО ПКО «ПУД» зарегистрировано по адресу: 344041, г. Ростов-на-Дону, ул. Доватора, д. 142А//37. Генеральным директором является Солощенко Дмитрий Владимирович. Рост доходов компании за 5 лет: 66,5%. ФССП присвоил Низкий уровень риска для данного ПКО.</v>
      </c>
    </row>
    <row r="241" spans="1:48">
      <c r="A241">
        <v>502</v>
      </c>
      <c r="B241" t="s">
        <v>1017</v>
      </c>
      <c r="C241">
        <v>2456001967</v>
      </c>
      <c r="D241" s="10">
        <v>1132459000310</v>
      </c>
      <c r="E241" t="s">
        <v>1018</v>
      </c>
      <c r="F241" s="7">
        <v>41355</v>
      </c>
      <c r="G241">
        <f t="shared" si="10"/>
        <v>12</v>
      </c>
      <c r="H241" t="s">
        <v>73</v>
      </c>
      <c r="I241" t="str">
        <f>IF(VLOOKUP(C241,гендир!$A$3:$C$3000,3,0)=0,"",VLOOKUP(C241,гендир!$A$3:$C$3000,3,0))</f>
        <v>Швемлер Артём Александрович</v>
      </c>
      <c r="J241" t="str">
        <f>IF(VLOOKUP(C241,гендир!$A$3:$C$3000,2,0)=0,"",VLOOKUP(C241,гендир!$A$3:$C$3000,2,0))</f>
        <v>Беседа Евгения Сергеевна</v>
      </c>
      <c r="K241" t="s">
        <v>1021</v>
      </c>
      <c r="L241">
        <v>20</v>
      </c>
      <c r="P241">
        <v>240</v>
      </c>
      <c r="Q241">
        <v>36139</v>
      </c>
      <c r="R241">
        <v>36867</v>
      </c>
      <c r="S241">
        <v>32583</v>
      </c>
      <c r="T241">
        <v>23007</v>
      </c>
      <c r="U241">
        <v>24959</v>
      </c>
      <c r="V241">
        <v>32622</v>
      </c>
      <c r="W241">
        <v>33691</v>
      </c>
      <c r="X241">
        <v>31335</v>
      </c>
      <c r="Y241">
        <v>21961</v>
      </c>
      <c r="Z241">
        <v>29223</v>
      </c>
      <c r="AA241">
        <v>32622</v>
      </c>
      <c r="AB241">
        <v>2068</v>
      </c>
      <c r="AC241">
        <v>249</v>
      </c>
      <c r="AD241">
        <v>349</v>
      </c>
      <c r="AE241">
        <v>-5019</v>
      </c>
      <c r="AF241">
        <v>0</v>
      </c>
      <c r="AG241">
        <v>0</v>
      </c>
      <c r="AH241">
        <v>83</v>
      </c>
      <c r="AI241">
        <v>122</v>
      </c>
      <c r="AJ241" s="2">
        <v>0</v>
      </c>
      <c r="AK241">
        <v>2226</v>
      </c>
      <c r="AL241">
        <v>2347</v>
      </c>
      <c r="AM241">
        <v>1123</v>
      </c>
      <c r="AN241">
        <v>1237</v>
      </c>
      <c r="AO241">
        <v>4973</v>
      </c>
      <c r="AP241">
        <v>0</v>
      </c>
      <c r="AQ241" s="5">
        <f t="shared" si="11"/>
        <v>0.69099999999999995</v>
      </c>
      <c r="AR241">
        <v>0</v>
      </c>
      <c r="AS241" t="s">
        <v>1022</v>
      </c>
      <c r="AT241" t="str">
        <f>IF(VLOOKUP(C241,old!$D$3:$AU$549,44,0)=0,"",VLOOKUP(C241,old!$D$3:$AU$549,44,0))</f>
        <v>image1001</v>
      </c>
      <c r="AU241" s="3">
        <v>0</v>
      </c>
      <c r="AV241" t="str">
        <f t="shared" si="9"/>
        <v>ООО «ЕРКЦ» зарегистрировано по адресу: 662202, Красноярский край, г.Назарово, ул.Арбузова, д.83, 17. Генеральным директором является Беседа Евгения Сергеевна. Рост доходов компании за 5 лет: 69,1%.</v>
      </c>
    </row>
    <row r="242" spans="1:48">
      <c r="A242">
        <v>253</v>
      </c>
      <c r="B242" t="s">
        <v>2397</v>
      </c>
      <c r="C242">
        <v>1831191162</v>
      </c>
      <c r="D242" s="10">
        <v>1181832017180</v>
      </c>
      <c r="E242" t="s">
        <v>2398</v>
      </c>
      <c r="F242" s="7">
        <v>43308</v>
      </c>
      <c r="G242">
        <f t="shared" si="10"/>
        <v>6</v>
      </c>
      <c r="H242" t="s">
        <v>73</v>
      </c>
      <c r="I242" t="str">
        <f>IF(VLOOKUP(C242,гендир!$A$3:$C$3000,3,0)=0,"",VLOOKUP(C242,гендир!$A$3:$C$3000,3,0))</f>
        <v>Зайцев Сергей Владимирович</v>
      </c>
      <c r="J242" t="str">
        <f>IF(VLOOKUP(C242,гендир!$A$3:$C$3000,2,0)=0,"",VLOOKUP(C242,гендир!$A$3:$C$3000,2,0))</f>
        <v>Галиахметов Ренат Закирович</v>
      </c>
      <c r="K242" t="s">
        <v>2401</v>
      </c>
      <c r="L242">
        <v>10</v>
      </c>
      <c r="P242">
        <v>241</v>
      </c>
      <c r="Q242">
        <v>14867</v>
      </c>
      <c r="R242">
        <v>16215</v>
      </c>
      <c r="S242">
        <v>17467</v>
      </c>
      <c r="T242">
        <v>24292</v>
      </c>
      <c r="U242">
        <v>24787</v>
      </c>
      <c r="V242">
        <v>619</v>
      </c>
      <c r="W242">
        <v>335</v>
      </c>
      <c r="X242">
        <v>467</v>
      </c>
      <c r="Y242">
        <v>4834</v>
      </c>
      <c r="Z242">
        <v>11901</v>
      </c>
      <c r="AA242">
        <v>619</v>
      </c>
      <c r="AB242">
        <v>12436</v>
      </c>
      <c r="AC242">
        <v>15064</v>
      </c>
      <c r="AD242">
        <v>15839</v>
      </c>
      <c r="AE242">
        <v>846</v>
      </c>
      <c r="AF242">
        <v>19435</v>
      </c>
      <c r="AG242">
        <v>29567</v>
      </c>
      <c r="AH242">
        <v>34878</v>
      </c>
      <c r="AI242">
        <v>46573</v>
      </c>
      <c r="AJ242" s="2">
        <v>39479</v>
      </c>
      <c r="AK242">
        <v>1216</v>
      </c>
      <c r="AL242">
        <v>2666</v>
      </c>
      <c r="AM242">
        <v>4575</v>
      </c>
      <c r="AN242">
        <v>6653</v>
      </c>
      <c r="AO242">
        <v>5892</v>
      </c>
      <c r="AP242">
        <v>0</v>
      </c>
      <c r="AQ242" s="5">
        <f t="shared" si="11"/>
        <v>1.667</v>
      </c>
      <c r="AR242" t="s">
        <v>52</v>
      </c>
      <c r="AS242" t="s">
        <v>2402</v>
      </c>
      <c r="AT242" t="str">
        <f>IF(VLOOKUP(C242,old!$D$3:$AU$549,44,0)=0,"",VLOOKUP(C242,old!$D$3:$AU$549,44,0))</f>
        <v>image331</v>
      </c>
      <c r="AU242" s="3">
        <v>2.0313352199639825</v>
      </c>
      <c r="AV242" t="str">
        <f t="shared" si="9"/>
        <v>ООО ПКО «Грифон» зарегистрировано по адресу: 426008, Удмуртская Респ, г Ижевск, ул Пушкинская, 246, 10. Генеральным директором является Галиахметов Ренат Закирович. Рост доходов компании за 5 лет: 166,7%. Рост финансовых активов компании за 5 лет: 203,13%. ФССП присвоил Низкий уровень риска для данного ПКО.</v>
      </c>
    </row>
    <row r="243" spans="1:48">
      <c r="A243">
        <v>441</v>
      </c>
      <c r="B243" t="s">
        <v>3571</v>
      </c>
      <c r="C243">
        <v>2635257732</v>
      </c>
      <c r="D243" s="10">
        <v>1232600007848</v>
      </c>
      <c r="E243" t="s">
        <v>3572</v>
      </c>
      <c r="F243" s="7">
        <v>45084</v>
      </c>
      <c r="G243">
        <f t="shared" si="10"/>
        <v>1</v>
      </c>
      <c r="H243" t="s">
        <v>73</v>
      </c>
      <c r="I243" t="str">
        <f>IF(VLOOKUP(C243,гендир!$A$3:$C$3000,3,0)=0,"",VLOOKUP(C243,гендир!$A$3:$C$3000,3,0))</f>
        <v>Карагодина Ольга Николаевна</v>
      </c>
      <c r="J243" t="str">
        <f>IF(VLOOKUP(C243,гендир!$A$3:$C$3000,2,0)=0,"",VLOOKUP(C243,гендир!$A$3:$C$3000,2,0))</f>
        <v>Карагодина Ольга Николаевна</v>
      </c>
      <c r="K243" t="s">
        <v>3575</v>
      </c>
      <c r="L243">
        <v>10</v>
      </c>
      <c r="P243">
        <v>242</v>
      </c>
      <c r="Q243">
        <v>0</v>
      </c>
      <c r="R243">
        <v>0</v>
      </c>
      <c r="S243">
        <v>0</v>
      </c>
      <c r="T243">
        <v>1128</v>
      </c>
      <c r="U243">
        <v>24548</v>
      </c>
      <c r="V243">
        <v>0</v>
      </c>
      <c r="W243">
        <v>0</v>
      </c>
      <c r="X243">
        <v>0</v>
      </c>
      <c r="Y243">
        <v>1118</v>
      </c>
      <c r="Z243">
        <v>9238</v>
      </c>
      <c r="AA243">
        <v>0</v>
      </c>
      <c r="AB243">
        <v>0</v>
      </c>
      <c r="AC243">
        <v>0</v>
      </c>
      <c r="AD243">
        <v>-61</v>
      </c>
      <c r="AE243">
        <v>13960</v>
      </c>
      <c r="AF243">
        <v>0</v>
      </c>
      <c r="AG243">
        <v>0</v>
      </c>
      <c r="AH243">
        <v>0</v>
      </c>
      <c r="AI243">
        <v>0</v>
      </c>
      <c r="AJ243" s="2">
        <v>21763</v>
      </c>
      <c r="AK243">
        <v>0</v>
      </c>
      <c r="AL243">
        <v>0</v>
      </c>
      <c r="AM243">
        <v>0</v>
      </c>
      <c r="AN243">
        <v>1033</v>
      </c>
      <c r="AO243">
        <v>259</v>
      </c>
      <c r="AP243">
        <v>0</v>
      </c>
      <c r="AQ243" s="5">
        <f t="shared" si="11"/>
        <v>21.762</v>
      </c>
      <c r="AR243" t="s">
        <v>52</v>
      </c>
      <c r="AS243" t="s">
        <v>3576</v>
      </c>
      <c r="AT243" t="str">
        <f>IF(VLOOKUP(C243,old!$D$3:$AU$549,44,0)=0,"",VLOOKUP(C243,old!$D$3:$AU$549,44,0))</f>
        <v>image1001</v>
      </c>
      <c r="AU243" s="3" t="s">
        <v>74</v>
      </c>
      <c r="AV243" t="str">
        <f t="shared" si="9"/>
        <v>ООО ПКО «ЦФК» зарегистрировано по адресу: 355029, Ставропольский край, г.о. Город Ставрополь, г Ставрополь, ул Ленина, дом 375, квартира 36. Генеральным директором является Карагодина Ольга Николаевна. Рост доходов компании за 5 лет: 2176,2%. ФССП присвоил Низкий уровень риска для данного ПКО.</v>
      </c>
    </row>
    <row r="244" spans="1:48">
      <c r="A244">
        <v>221</v>
      </c>
      <c r="B244" t="s">
        <v>283</v>
      </c>
      <c r="C244">
        <v>1901104600</v>
      </c>
      <c r="D244" s="10">
        <v>1111901004940</v>
      </c>
      <c r="E244" t="s">
        <v>284</v>
      </c>
      <c r="F244" s="7">
        <v>40850</v>
      </c>
      <c r="G244">
        <f t="shared" si="10"/>
        <v>13</v>
      </c>
      <c r="H244" t="s">
        <v>44</v>
      </c>
      <c r="I244" t="str">
        <f>IF(VLOOKUP(C244,гендир!$A$3:$C$3000,3,0)=0,"",VLOOKUP(C244,гендир!$A$3:$C$3000,3,0))</f>
        <v>Корсунов Игорь Владимирович</v>
      </c>
      <c r="J244" t="str">
        <f>IF(VLOOKUP(C244,гендир!$A$3:$C$3000,2,0)=0,"",VLOOKUP(C244,гендир!$A$3:$C$3000,2,0))</f>
        <v>Турганова Наталья Евгеньевна</v>
      </c>
      <c r="K244" t="s">
        <v>287</v>
      </c>
      <c r="L244">
        <v>120</v>
      </c>
      <c r="P244">
        <v>243</v>
      </c>
      <c r="Q244">
        <v>17167</v>
      </c>
      <c r="R244">
        <v>16352</v>
      </c>
      <c r="S244">
        <v>26337</v>
      </c>
      <c r="T244">
        <v>33896</v>
      </c>
      <c r="U244">
        <v>24290</v>
      </c>
      <c r="V244">
        <v>12780</v>
      </c>
      <c r="W244">
        <v>7761</v>
      </c>
      <c r="X244">
        <v>14696</v>
      </c>
      <c r="Y244">
        <v>19804</v>
      </c>
      <c r="Z244">
        <v>18990</v>
      </c>
      <c r="AA244">
        <v>12780</v>
      </c>
      <c r="AB244">
        <v>8264</v>
      </c>
      <c r="AC244">
        <v>11114</v>
      </c>
      <c r="AD244">
        <v>12582</v>
      </c>
      <c r="AE244">
        <v>3706</v>
      </c>
      <c r="AF244">
        <v>373097</v>
      </c>
      <c r="AG244">
        <v>502259</v>
      </c>
      <c r="AH244">
        <v>555353</v>
      </c>
      <c r="AI244">
        <v>48612</v>
      </c>
      <c r="AJ244" s="2">
        <v>10939</v>
      </c>
      <c r="AK244">
        <v>6700</v>
      </c>
      <c r="AL244">
        <v>15085</v>
      </c>
      <c r="AM244">
        <v>4387</v>
      </c>
      <c r="AN244">
        <v>7886</v>
      </c>
      <c r="AO244">
        <v>404</v>
      </c>
      <c r="AP244">
        <v>7668</v>
      </c>
      <c r="AQ244" s="5">
        <f t="shared" si="11"/>
        <v>1.415</v>
      </c>
      <c r="AR244" t="s">
        <v>52</v>
      </c>
      <c r="AS244" t="s">
        <v>288</v>
      </c>
      <c r="AT244" t="str">
        <f>IF(VLOOKUP(C244,old!$D$3:$AU$549,44,0)=0,"",VLOOKUP(C244,old!$D$3:$AU$549,44,0))</f>
        <v>image119</v>
      </c>
      <c r="AU244" s="3">
        <v>2.9319453118089932E-2</v>
      </c>
      <c r="AV244" t="str">
        <f t="shared" si="9"/>
        <v>ООО ПКО «БВД» зарегистрировано по адресу: 655017, г. Абакан, ул. Чертыгашева, д. 77, кв. 44Н. Генеральным директором является Турганова Наталья Евгеньевна. Рост доходов компании за 5 лет: 141,5%. Рост финансовых активов компании за 5 лет: 2,93%. Объем заемных средств компании на конец 2024 года: 7668 тыс. руб. ФССП присвоил Низкий уровень риска для данного ПКО.</v>
      </c>
    </row>
    <row r="245" spans="1:48">
      <c r="A245">
        <v>248</v>
      </c>
      <c r="B245" t="s">
        <v>710</v>
      </c>
      <c r="C245">
        <v>5903116703</v>
      </c>
      <c r="D245" s="10">
        <v>1155958063910</v>
      </c>
      <c r="E245" t="s">
        <v>711</v>
      </c>
      <c r="F245" s="7">
        <v>42200</v>
      </c>
      <c r="G245">
        <f t="shared" si="10"/>
        <v>9</v>
      </c>
      <c r="H245" t="s">
        <v>73</v>
      </c>
      <c r="I245" t="str">
        <f>IF(VLOOKUP(C245,гендир!$A$3:$C$3000,3,0)=0,"",VLOOKUP(C245,гендир!$A$3:$C$3000,3,0))</f>
        <v>Коровин Максим Анатольевич</v>
      </c>
      <c r="J245" t="str">
        <f>IF(VLOOKUP(C245,гендир!$A$3:$C$3000,2,0)=0,"",VLOOKUP(C245,гендир!$A$3:$C$3000,2,0))</f>
        <v>Коровин Максим Анатольевич</v>
      </c>
      <c r="K245" t="s">
        <v>714</v>
      </c>
      <c r="L245">
        <v>10</v>
      </c>
      <c r="P245">
        <v>244</v>
      </c>
      <c r="Q245">
        <v>10733</v>
      </c>
      <c r="R245">
        <v>15460</v>
      </c>
      <c r="S245">
        <v>17318</v>
      </c>
      <c r="T245">
        <v>25568</v>
      </c>
      <c r="U245">
        <v>23222</v>
      </c>
      <c r="V245">
        <v>8570</v>
      </c>
      <c r="W245">
        <v>10758</v>
      </c>
      <c r="X245">
        <v>15686</v>
      </c>
      <c r="Y245">
        <v>20422</v>
      </c>
      <c r="Z245">
        <v>18975</v>
      </c>
      <c r="AA245">
        <v>8570</v>
      </c>
      <c r="AB245">
        <v>4000</v>
      </c>
      <c r="AC245">
        <v>815</v>
      </c>
      <c r="AD245">
        <v>4019</v>
      </c>
      <c r="AE245">
        <v>3319</v>
      </c>
      <c r="AF245">
        <v>1553</v>
      </c>
      <c r="AG245">
        <v>6442</v>
      </c>
      <c r="AH245">
        <v>6747</v>
      </c>
      <c r="AI245">
        <v>5646</v>
      </c>
      <c r="AJ245" s="2">
        <v>8564</v>
      </c>
      <c r="AK245">
        <v>18401</v>
      </c>
      <c r="AL245">
        <v>17617</v>
      </c>
      <c r="AM245">
        <v>17310</v>
      </c>
      <c r="AN245">
        <v>23596</v>
      </c>
      <c r="AO245">
        <v>21440</v>
      </c>
      <c r="AP245">
        <v>890</v>
      </c>
      <c r="AQ245" s="5">
        <f t="shared" si="11"/>
        <v>2.1640000000000001</v>
      </c>
      <c r="AR245" t="s">
        <v>52</v>
      </c>
      <c r="AS245" t="s">
        <v>715</v>
      </c>
      <c r="AT245" t="str">
        <f>IF(VLOOKUP(C245,old!$D$3:$AU$549,44,0)=0,"",VLOOKUP(C245,old!$D$3:$AU$549,44,0))</f>
        <v>image1001</v>
      </c>
      <c r="AU245" s="3">
        <v>5.51448808757244</v>
      </c>
      <c r="AV245" t="str">
        <f t="shared" si="9"/>
        <v>ООО ПКО "Юр-Практика" зарегистрировано по адресу: 614058, Пермский край, г Пермь, ул Пожарная, 18, 3. Генеральным директором является Коровин Максим Анатольевич. Рост доходов компании за 5 лет: 216,4%. Рост финансовых активов компании за 5 лет: 551,45%. Объем заемных средств компании на конец 2024 года: 890 тыс. руб. ФССП присвоил Низкий уровень риска для данного ПКО.</v>
      </c>
    </row>
    <row r="246" spans="1:48">
      <c r="A246">
        <v>263</v>
      </c>
      <c r="B246" t="s">
        <v>1496</v>
      </c>
      <c r="C246">
        <v>5904369714</v>
      </c>
      <c r="D246" s="10">
        <v>1185958071694</v>
      </c>
      <c r="E246" t="s">
        <v>1497</v>
      </c>
      <c r="F246" s="7">
        <v>43461</v>
      </c>
      <c r="G246">
        <f t="shared" si="10"/>
        <v>6</v>
      </c>
      <c r="H246" t="s">
        <v>73</v>
      </c>
      <c r="I246" t="str">
        <f>IF(VLOOKUP(C246,гендир!$A$3:$C$3000,3,0)=0,"",VLOOKUP(C246,гендир!$A$3:$C$3000,3,0))</f>
        <v>Горошкин Евгений Владимирович</v>
      </c>
      <c r="J246" t="str">
        <f>IF(VLOOKUP(C246,гендир!$A$3:$C$3000,2,0)=0,"",VLOOKUP(C246,гендир!$A$3:$C$3000,2,0))</f>
        <v>Горошкин Евгений Владимирович</v>
      </c>
      <c r="K246" t="s">
        <v>1500</v>
      </c>
      <c r="L246">
        <v>10</v>
      </c>
      <c r="P246">
        <v>245</v>
      </c>
      <c r="Q246">
        <v>35515</v>
      </c>
      <c r="R246">
        <v>42333</v>
      </c>
      <c r="S246">
        <v>28170</v>
      </c>
      <c r="T246">
        <v>22728</v>
      </c>
      <c r="U246">
        <v>22980</v>
      </c>
      <c r="V246">
        <v>24743</v>
      </c>
      <c r="W246">
        <v>303</v>
      </c>
      <c r="X246">
        <v>148</v>
      </c>
      <c r="Y246">
        <v>143</v>
      </c>
      <c r="Z246">
        <v>153</v>
      </c>
      <c r="AA246">
        <v>24743</v>
      </c>
      <c r="AB246">
        <v>40487</v>
      </c>
      <c r="AC246">
        <v>27221</v>
      </c>
      <c r="AD246">
        <v>21619</v>
      </c>
      <c r="AE246">
        <v>21449</v>
      </c>
      <c r="AF246">
        <v>0</v>
      </c>
      <c r="AG246">
        <v>0</v>
      </c>
      <c r="AH246">
        <v>0</v>
      </c>
      <c r="AI246">
        <v>0</v>
      </c>
      <c r="AJ246" s="2">
        <v>0</v>
      </c>
      <c r="AK246">
        <v>38036</v>
      </c>
      <c r="AL246">
        <v>30440</v>
      </c>
      <c r="AM246">
        <v>29221</v>
      </c>
      <c r="AN246">
        <v>28350</v>
      </c>
      <c r="AO246">
        <v>27449</v>
      </c>
      <c r="AP246">
        <v>0</v>
      </c>
      <c r="AQ246" s="5">
        <f t="shared" si="11"/>
        <v>0.64700000000000002</v>
      </c>
      <c r="AR246" t="s">
        <v>52</v>
      </c>
      <c r="AS246" t="s">
        <v>1501</v>
      </c>
      <c r="AT246" t="str">
        <f>IF(VLOOKUP(C246,old!$D$3:$AU$549,44,0)=0,"",VLOOKUP(C246,old!$D$3:$AU$549,44,0))</f>
        <v>image250</v>
      </c>
      <c r="AU246" s="3" t="s">
        <v>74</v>
      </c>
      <c r="AV246" t="str">
        <f t="shared" si="9"/>
        <v>ООО ПКО «Айса» зарегистрировано по адресу: 643,614990,59,,Пермь г,,Героев Хасана ул,9,,17/1. Генеральным директором является Горошкин Евгений Владимирович. Рост доходов компании за 5 лет: 64,7%. ФССП присвоил Низкий уровень риска для данного ПКО.</v>
      </c>
    </row>
    <row r="247" spans="1:48">
      <c r="A247">
        <v>262</v>
      </c>
      <c r="B247" t="s">
        <v>1503</v>
      </c>
      <c r="C247">
        <v>6821000354</v>
      </c>
      <c r="D247" s="10">
        <v>1196820000860</v>
      </c>
      <c r="E247" t="s">
        <v>1504</v>
      </c>
      <c r="F247" s="7">
        <v>43496</v>
      </c>
      <c r="G247">
        <f t="shared" si="10"/>
        <v>6</v>
      </c>
      <c r="H247" t="s">
        <v>73</v>
      </c>
      <c r="I247" t="str">
        <f>IF(VLOOKUP(C247,гендир!$A$3:$C$3000,3,0)=0,"",VLOOKUP(C247,гендир!$A$3:$C$3000,3,0))</f>
        <v>Суханов Дмитрий Олегович</v>
      </c>
      <c r="J247" t="str">
        <f>IF(VLOOKUP(C247,гендир!$A$3:$C$3000,2,0)=0,"",VLOOKUP(C247,гендир!$A$3:$C$3000,2,0))</f>
        <v>Суханов Дмитрий Олегович</v>
      </c>
      <c r="K247" t="s">
        <v>1507</v>
      </c>
      <c r="L247">
        <v>10</v>
      </c>
      <c r="P247">
        <v>246</v>
      </c>
      <c r="Q247">
        <v>528</v>
      </c>
      <c r="R247">
        <v>4174</v>
      </c>
      <c r="S247">
        <v>17704</v>
      </c>
      <c r="T247">
        <v>22851</v>
      </c>
      <c r="U247">
        <v>22947</v>
      </c>
      <c r="V247">
        <v>660</v>
      </c>
      <c r="W247">
        <v>4780</v>
      </c>
      <c r="X247">
        <v>14951</v>
      </c>
      <c r="Y247">
        <v>17940</v>
      </c>
      <c r="Z247">
        <v>15808</v>
      </c>
      <c r="AA247">
        <v>660</v>
      </c>
      <c r="AB247">
        <v>-784</v>
      </c>
      <c r="AC247">
        <v>2288</v>
      </c>
      <c r="AD247">
        <v>4202</v>
      </c>
      <c r="AE247">
        <v>6481</v>
      </c>
      <c r="AF247">
        <v>0</v>
      </c>
      <c r="AG247">
        <v>0</v>
      </c>
      <c r="AH247">
        <v>1330</v>
      </c>
      <c r="AI247">
        <v>1750</v>
      </c>
      <c r="AJ247" s="2">
        <v>1288</v>
      </c>
      <c r="AK247">
        <v>78869</v>
      </c>
      <c r="AL247">
        <v>220935</v>
      </c>
      <c r="AM247">
        <v>299996</v>
      </c>
      <c r="AN247">
        <v>313966</v>
      </c>
      <c r="AO247">
        <v>305941</v>
      </c>
      <c r="AP247">
        <v>795</v>
      </c>
      <c r="AQ247" s="5">
        <f t="shared" si="11"/>
        <v>43.46</v>
      </c>
      <c r="AR247" t="s">
        <v>52</v>
      </c>
      <c r="AS247" t="s">
        <v>1508</v>
      </c>
      <c r="AT247" t="str">
        <f>IF(VLOOKUP(C247,old!$D$3:$AU$549,44,0)=0,"",VLOOKUP(C247,old!$D$3:$AU$549,44,0))</f>
        <v>image196</v>
      </c>
      <c r="AU247" s="3">
        <v>0.96842105263157896</v>
      </c>
      <c r="AV247" t="str">
        <f t="shared" si="9"/>
        <v>ООО ПКО «Генезис» зарегистрировано по адресу: Тамбовская обл, г.о. город Тамбов, г Тамбов, ул Советская, д. 191, офис 333. Генеральным директором является Суханов Дмитрий Олегович. Рост доходов компании за 5 лет: 4346%. Рост финансовых активов компании за 5 лет: 96,84%. Объем заемных средств компании на конец 2024 года: 795 тыс. руб. ФССП присвоил Низкий уровень риска для данного ПКО.</v>
      </c>
    </row>
    <row r="248" spans="1:48">
      <c r="A248">
        <v>218</v>
      </c>
      <c r="B248" t="s">
        <v>697</v>
      </c>
      <c r="C248">
        <v>7804581580</v>
      </c>
      <c r="D248" s="10">
        <v>1167847425283</v>
      </c>
      <c r="E248" t="s">
        <v>698</v>
      </c>
      <c r="F248" s="7">
        <v>42676</v>
      </c>
      <c r="G248">
        <f t="shared" si="10"/>
        <v>8</v>
      </c>
      <c r="H248" t="s">
        <v>73</v>
      </c>
      <c r="I248" t="str">
        <f>IF(VLOOKUP(C248,гендир!$A$3:$C$3000,3,0)=0,"",VLOOKUP(C248,гендир!$A$3:$C$3000,3,0))</f>
        <v>Умеров Эмиль Гариевич, Зинченко Андрей Александрович</v>
      </c>
      <c r="J248" t="str">
        <f>IF(VLOOKUP(C248,гендир!$A$3:$C$3000,2,0)=0,"",VLOOKUP(C248,гендир!$A$3:$C$3000,2,0))</f>
        <v>Умеров Эмиль Гариевич</v>
      </c>
      <c r="K248" t="s">
        <v>701</v>
      </c>
      <c r="L248">
        <v>10040</v>
      </c>
      <c r="P248">
        <v>247</v>
      </c>
      <c r="Q248">
        <v>13685</v>
      </c>
      <c r="R248">
        <v>38157</v>
      </c>
      <c r="S248">
        <v>53707</v>
      </c>
      <c r="T248">
        <v>34566</v>
      </c>
      <c r="U248">
        <v>22894</v>
      </c>
      <c r="V248">
        <v>11932</v>
      </c>
      <c r="W248">
        <v>4261</v>
      </c>
      <c r="X248">
        <v>1201</v>
      </c>
      <c r="Y248">
        <v>1278</v>
      </c>
      <c r="Z248">
        <v>4773</v>
      </c>
      <c r="AA248">
        <v>11932</v>
      </c>
      <c r="AB248">
        <v>32582</v>
      </c>
      <c r="AC248">
        <v>48652</v>
      </c>
      <c r="AD248">
        <v>30887</v>
      </c>
      <c r="AE248">
        <v>16155</v>
      </c>
      <c r="AF248">
        <v>3960</v>
      </c>
      <c r="AG248">
        <v>3960</v>
      </c>
      <c r="AH248">
        <v>3960</v>
      </c>
      <c r="AI248">
        <v>3960</v>
      </c>
      <c r="AJ248" s="2">
        <v>3960</v>
      </c>
      <c r="AK248">
        <v>13802</v>
      </c>
      <c r="AL248">
        <v>25267</v>
      </c>
      <c r="AM248">
        <v>22453</v>
      </c>
      <c r="AN248">
        <v>21704</v>
      </c>
      <c r="AO248">
        <v>12200</v>
      </c>
      <c r="AP248">
        <v>0</v>
      </c>
      <c r="AQ248" s="5">
        <f t="shared" si="11"/>
        <v>1.673</v>
      </c>
      <c r="AR248" t="s">
        <v>52</v>
      </c>
      <c r="AS248" t="s">
        <v>702</v>
      </c>
      <c r="AT248" t="str">
        <f>IF(VLOOKUP(C248,old!$D$3:$AU$549,44,0)=0,"",VLOOKUP(C248,old!$D$3:$AU$549,44,0))</f>
        <v>image053</v>
      </c>
      <c r="AU248" s="3">
        <v>1</v>
      </c>
      <c r="AV248" t="str">
        <f t="shared" si="9"/>
        <v>ООО «ПКО «БСВ» зарегистрировано по адресу: 195009, Санкт-Петербург г, Кондратьевский пр-кт, дом № 2, литера Л, помещение 302. Генеральным директором является Умеров Эмиль Гариевич. Рост доходов компании за 5 лет: 167,3%. Рост финансовых активов компании за 5 лет: 100%. ФССП присвоил Низкий уровень риска для данного ПКО.</v>
      </c>
    </row>
    <row r="249" spans="1:48">
      <c r="A249">
        <v>270</v>
      </c>
      <c r="B249" t="s">
        <v>331</v>
      </c>
      <c r="C249">
        <v>5907998189</v>
      </c>
      <c r="D249" s="10">
        <v>1145958042702</v>
      </c>
      <c r="E249" t="s">
        <v>332</v>
      </c>
      <c r="F249" s="7">
        <v>41864</v>
      </c>
      <c r="G249">
        <f t="shared" si="10"/>
        <v>10</v>
      </c>
      <c r="H249" t="s">
        <v>73</v>
      </c>
      <c r="I249" t="str">
        <f>IF(VLOOKUP(C249,гендир!$A$3:$C$3000,3,0)=0,"",VLOOKUP(C249,гендир!$A$3:$C$3000,3,0))</f>
        <v>Бревнов Виталий Владимирович, Фефилов Дмитрий Викторович</v>
      </c>
      <c r="J249" t="str">
        <f>IF(VLOOKUP(C249,гендир!$A$3:$C$3000,2,0)=0,"",VLOOKUP(C249,гендир!$A$3:$C$3000,2,0))</f>
        <v>Бревнов Виталий Владимирович</v>
      </c>
      <c r="K249" t="s">
        <v>335</v>
      </c>
      <c r="L249">
        <v>10</v>
      </c>
      <c r="P249">
        <v>248</v>
      </c>
      <c r="Q249">
        <v>16749</v>
      </c>
      <c r="R249">
        <v>24810</v>
      </c>
      <c r="S249">
        <v>23181</v>
      </c>
      <c r="T249">
        <v>19986</v>
      </c>
      <c r="U249">
        <v>22756</v>
      </c>
      <c r="V249">
        <v>9958</v>
      </c>
      <c r="W249">
        <v>23104</v>
      </c>
      <c r="X249">
        <v>18454</v>
      </c>
      <c r="Y249">
        <v>18505</v>
      </c>
      <c r="Z249">
        <v>21332</v>
      </c>
      <c r="AA249">
        <v>9958</v>
      </c>
      <c r="AB249">
        <v>608</v>
      </c>
      <c r="AC249">
        <v>3399</v>
      </c>
      <c r="AD249">
        <v>459</v>
      </c>
      <c r="AE249">
        <v>230</v>
      </c>
      <c r="AF249">
        <v>0</v>
      </c>
      <c r="AG249">
        <v>0</v>
      </c>
      <c r="AH249">
        <v>0</v>
      </c>
      <c r="AI249">
        <v>0</v>
      </c>
      <c r="AJ249" s="2">
        <v>0</v>
      </c>
      <c r="AK249">
        <v>51633</v>
      </c>
      <c r="AL249">
        <v>48745</v>
      </c>
      <c r="AM249">
        <v>56787</v>
      </c>
      <c r="AN249">
        <v>67480</v>
      </c>
      <c r="AO249">
        <v>61482</v>
      </c>
      <c r="AP249">
        <v>9115</v>
      </c>
      <c r="AQ249" s="5">
        <f t="shared" si="11"/>
        <v>1.359</v>
      </c>
      <c r="AR249" t="s">
        <v>52</v>
      </c>
      <c r="AS249" t="s">
        <v>336</v>
      </c>
      <c r="AT249" t="str">
        <f>IF(VLOOKUP(C249,old!$D$3:$AU$549,44,0)=0,"",VLOOKUP(C249,old!$D$3:$AU$549,44,0))</f>
        <v>image1001</v>
      </c>
      <c r="AU249" s="3" t="s">
        <v>74</v>
      </c>
      <c r="AV249" t="str">
        <f t="shared" si="9"/>
        <v>ООО ПКО «Вела» зарегистрировано по адресу: 614030, 59, Пермь, Кабельщиков, дом № 6. Генеральным директором является Бревнов Виталий Владимирович. Рост доходов компании за 5 лет: 135,9%. Объем заемных средств компании на конец 2024 года: 9115 тыс. руб. ФССП присвоил Низкий уровень риска для данного ПКО.</v>
      </c>
    </row>
    <row r="250" spans="1:48">
      <c r="A250">
        <v>176</v>
      </c>
      <c r="B250" t="s">
        <v>1030</v>
      </c>
      <c r="C250">
        <v>3662252862</v>
      </c>
      <c r="D250" s="10">
        <v>1173668043801</v>
      </c>
      <c r="E250" t="s">
        <v>1031</v>
      </c>
      <c r="F250" s="7">
        <v>42961</v>
      </c>
      <c r="G250">
        <f t="shared" si="10"/>
        <v>7</v>
      </c>
      <c r="H250" t="s">
        <v>73</v>
      </c>
      <c r="I250" t="str">
        <f>IF(VLOOKUP(C250,гендир!$A$3:$C$3000,3,0)=0,"",VLOOKUP(C250,гендир!$A$3:$C$3000,3,0))</f>
        <v>Никульшина Наталия Васильевна</v>
      </c>
      <c r="J250" t="str">
        <f>IF(VLOOKUP(C250,гендир!$A$3:$C$3000,2,0)=0,"",VLOOKUP(C250,гендир!$A$3:$C$3000,2,0))</f>
        <v>Никульшина Наталия Васильевна</v>
      </c>
      <c r="K250" t="s">
        <v>1034</v>
      </c>
      <c r="L250">
        <v>10</v>
      </c>
      <c r="P250">
        <v>249</v>
      </c>
      <c r="Q250">
        <v>31091</v>
      </c>
      <c r="R250">
        <v>31786</v>
      </c>
      <c r="S250">
        <v>20424</v>
      </c>
      <c r="T250">
        <v>50759</v>
      </c>
      <c r="U250">
        <v>22742</v>
      </c>
      <c r="V250">
        <v>30164</v>
      </c>
      <c r="W250">
        <v>29963</v>
      </c>
      <c r="X250">
        <v>21782</v>
      </c>
      <c r="Y250">
        <v>50027</v>
      </c>
      <c r="Z250">
        <v>21828</v>
      </c>
      <c r="AA250">
        <v>30164</v>
      </c>
      <c r="AB250">
        <v>379</v>
      </c>
      <c r="AC250">
        <v>-1819</v>
      </c>
      <c r="AD250">
        <v>312</v>
      </c>
      <c r="AE250">
        <v>608</v>
      </c>
      <c r="AF250">
        <v>0</v>
      </c>
      <c r="AG250">
        <v>0</v>
      </c>
      <c r="AH250">
        <v>0</v>
      </c>
      <c r="AI250">
        <v>0</v>
      </c>
      <c r="AJ250" s="2">
        <v>0</v>
      </c>
      <c r="AK250">
        <v>56139</v>
      </c>
      <c r="AL250">
        <v>79825</v>
      </c>
      <c r="AM250">
        <v>82003</v>
      </c>
      <c r="AN250">
        <v>74489</v>
      </c>
      <c r="AO250">
        <v>67125</v>
      </c>
      <c r="AP250">
        <v>20875</v>
      </c>
      <c r="AQ250" s="5">
        <f t="shared" si="11"/>
        <v>0.73099999999999998</v>
      </c>
      <c r="AR250" t="s">
        <v>52</v>
      </c>
      <c r="AS250" t="s">
        <v>1035</v>
      </c>
      <c r="AT250" t="str">
        <f>IF(VLOOKUP(C250,old!$D$3:$AU$549,44,0)=0,"",VLOOKUP(C250,old!$D$3:$AU$549,44,0))</f>
        <v>image266</v>
      </c>
      <c r="AU250" s="3" t="s">
        <v>74</v>
      </c>
      <c r="AV250" t="str">
        <f t="shared" si="9"/>
        <v>ООО ПКО «ЮРАРТ» зарегистрировано по адресу: 394088, Воронежская область, г.о. Город Воронеж, г Воронеж, ул Владимира Невского, дом 19А, квартира 224. Генеральным директором является Никульшина Наталия Васильевна. Рост доходов компании за 5 лет: 73,1%. Объем заемных средств компании на конец 2024 года: 20875 тыс. руб. ФССП присвоил Низкий уровень риска для данного ПКО.</v>
      </c>
    </row>
    <row r="251" spans="1:48">
      <c r="A251">
        <v>300</v>
      </c>
      <c r="B251" t="s">
        <v>2688</v>
      </c>
      <c r="C251">
        <v>6685140617</v>
      </c>
      <c r="D251" s="10">
        <v>1176658093963</v>
      </c>
      <c r="E251" t="s">
        <v>2689</v>
      </c>
      <c r="F251" s="7">
        <v>43005</v>
      </c>
      <c r="G251">
        <f t="shared" si="10"/>
        <v>7</v>
      </c>
      <c r="H251" t="s">
        <v>73</v>
      </c>
      <c r="I251" t="str">
        <f>IF(VLOOKUP(C251,гендир!$A$3:$C$3000,3,0)=0,"",VLOOKUP(C251,гендир!$A$3:$C$3000,3,0))</f>
        <v>Гайсин Малик Фавзавиевич, Общество С Ограниченной Ответственностью, "КОРОНА ТЭХЕТ"</v>
      </c>
      <c r="J251" t="str">
        <f>IF(VLOOKUP(C251,гендир!$A$3:$C$3000,2,0)=0,"",VLOOKUP(C251,гендир!$A$3:$C$3000,2,0))</f>
        <v>Гайсин Айдан Малик</v>
      </c>
      <c r="K251" t="s">
        <v>2692</v>
      </c>
      <c r="L251">
        <v>12000</v>
      </c>
      <c r="P251">
        <v>250</v>
      </c>
      <c r="Q251">
        <v>0</v>
      </c>
      <c r="R251">
        <v>6459</v>
      </c>
      <c r="S251">
        <v>13670</v>
      </c>
      <c r="T251">
        <v>22504</v>
      </c>
      <c r="U251">
        <v>22665</v>
      </c>
      <c r="V251">
        <v>13</v>
      </c>
      <c r="W251">
        <v>4476</v>
      </c>
      <c r="X251">
        <v>11572</v>
      </c>
      <c r="Y251">
        <v>14394</v>
      </c>
      <c r="Z251">
        <v>15108</v>
      </c>
      <c r="AA251">
        <v>13</v>
      </c>
      <c r="AB251">
        <v>1586</v>
      </c>
      <c r="AC251">
        <v>1678</v>
      </c>
      <c r="AD251">
        <v>6488</v>
      </c>
      <c r="AE251">
        <v>5854</v>
      </c>
      <c r="AF251">
        <v>0</v>
      </c>
      <c r="AG251">
        <v>0</v>
      </c>
      <c r="AH251">
        <v>0</v>
      </c>
      <c r="AI251">
        <v>0</v>
      </c>
      <c r="AJ251" s="2">
        <v>0</v>
      </c>
      <c r="AK251">
        <v>11499</v>
      </c>
      <c r="AL251">
        <v>663419</v>
      </c>
      <c r="AM251">
        <v>640469</v>
      </c>
      <c r="AN251">
        <v>628024</v>
      </c>
      <c r="AO251">
        <v>611129</v>
      </c>
      <c r="AP251">
        <v>0</v>
      </c>
      <c r="AQ251" s="5">
        <f t="shared" si="11"/>
        <v>3.5089999999999999</v>
      </c>
      <c r="AR251" t="s">
        <v>52</v>
      </c>
      <c r="AS251" t="s">
        <v>2693</v>
      </c>
      <c r="AT251" t="str">
        <f>IF(VLOOKUP(C251,old!$D$3:$AU$549,44,0)=0,"",VLOOKUP(C251,old!$D$3:$AU$549,44,0))</f>
        <v>image371</v>
      </c>
      <c r="AU251" s="3" t="s">
        <v>74</v>
      </c>
      <c r="AV251" t="str">
        <f t="shared" si="9"/>
        <v>ООО «Профессиональная коллекторская организация «Хитен» зарегистрировано по адресу: 620026, Свердловская обл, г Екатеринбург, ул Куйбышева, 60, 18а. Генеральным директором является Гайсин Айдан Малик. Рост доходов компании за 5 лет: 350,9%. ФССП присвоил Низкий уровень риска для данного ПКО.</v>
      </c>
    </row>
    <row r="252" spans="1:48">
      <c r="A252">
        <v>267</v>
      </c>
      <c r="B252" t="s">
        <v>1556</v>
      </c>
      <c r="C252">
        <v>2130208814</v>
      </c>
      <c r="D252" s="10">
        <v>1192130003152</v>
      </c>
      <c r="E252" t="s">
        <v>1557</v>
      </c>
      <c r="F252" s="7">
        <v>43521</v>
      </c>
      <c r="G252">
        <f t="shared" si="10"/>
        <v>6</v>
      </c>
      <c r="H252" t="s">
        <v>73</v>
      </c>
      <c r="I252" t="str">
        <f>IF(VLOOKUP(C252,гендир!$A$3:$C$3000,3,0)=0,"",VLOOKUP(C252,гендир!$A$3:$C$3000,3,0))</f>
        <v>Кондратьев Евгений Федорович</v>
      </c>
      <c r="J252" t="str">
        <f>IF(VLOOKUP(C252,гендир!$A$3:$C$3000,2,0)=0,"",VLOOKUP(C252,гендир!$A$3:$C$3000,2,0))</f>
        <v>Кондратьев Евгений Федорович</v>
      </c>
      <c r="K252" t="s">
        <v>1560</v>
      </c>
      <c r="L252">
        <v>10</v>
      </c>
      <c r="P252">
        <v>251</v>
      </c>
      <c r="Q252">
        <v>2682</v>
      </c>
      <c r="R252">
        <v>5170</v>
      </c>
      <c r="S252">
        <v>13262</v>
      </c>
      <c r="T252">
        <v>21350</v>
      </c>
      <c r="U252">
        <v>22073</v>
      </c>
      <c r="V252">
        <v>615</v>
      </c>
      <c r="W252">
        <v>561</v>
      </c>
      <c r="X252">
        <v>1882</v>
      </c>
      <c r="Y252">
        <v>49199</v>
      </c>
      <c r="Z252">
        <v>19768</v>
      </c>
      <c r="AA252">
        <v>615</v>
      </c>
      <c r="AB252">
        <v>4609</v>
      </c>
      <c r="AC252">
        <v>11380</v>
      </c>
      <c r="AD252">
        <v>-28836</v>
      </c>
      <c r="AE252">
        <v>986</v>
      </c>
      <c r="AF252">
        <v>0</v>
      </c>
      <c r="AG252">
        <v>0</v>
      </c>
      <c r="AH252">
        <v>0</v>
      </c>
      <c r="AI252">
        <v>0</v>
      </c>
      <c r="AJ252" s="2">
        <v>0</v>
      </c>
      <c r="AK252">
        <v>92679</v>
      </c>
      <c r="AL252">
        <v>305277</v>
      </c>
      <c r="AM252">
        <v>435773</v>
      </c>
      <c r="AN252">
        <v>257</v>
      </c>
      <c r="AO252">
        <v>13600</v>
      </c>
      <c r="AP252">
        <v>24178</v>
      </c>
      <c r="AQ252" s="5">
        <f t="shared" si="11"/>
        <v>8.23</v>
      </c>
      <c r="AR252" t="s">
        <v>52</v>
      </c>
      <c r="AS252" t="s">
        <v>1561</v>
      </c>
      <c r="AT252" t="str">
        <f>IF(VLOOKUP(C252,old!$D$3:$AU$549,44,0)=0,"",VLOOKUP(C252,old!$D$3:$AU$549,44,0))</f>
        <v>image021</v>
      </c>
      <c r="AU252" s="3" t="s">
        <v>74</v>
      </c>
      <c r="AV252" t="str">
        <f t="shared" si="9"/>
        <v>ООО «ПКО «Вектор» зарегистрировано по адресу: 428034, Чувашская Республика - Чувашия, г Чебоксары, пр-кт Московский, д. 19, к. 5, офис 16. Генеральным директором является Кондратьев Евгений Федорович. Рост доходов компании за 5 лет: 823%. Объем заемных средств компании на конец 2024 года: 24178 тыс. руб. ФССП присвоил Низкий уровень риска для данного ПКО.</v>
      </c>
    </row>
    <row r="253" spans="1:48">
      <c r="A253">
        <v>265</v>
      </c>
      <c r="B253" t="s">
        <v>2964</v>
      </c>
      <c r="C253">
        <v>7713743435</v>
      </c>
      <c r="D253" s="10">
        <v>1127746132832</v>
      </c>
      <c r="E253" t="s">
        <v>2965</v>
      </c>
      <c r="F253" s="7">
        <v>40967</v>
      </c>
      <c r="G253">
        <f t="shared" si="10"/>
        <v>13</v>
      </c>
      <c r="H253" t="s">
        <v>73</v>
      </c>
      <c r="I253" t="str">
        <f>IF(VLOOKUP(C253,гендир!$A$3:$C$3000,3,0)=0,"",VLOOKUP(C253,гендир!$A$3:$C$3000,3,0))</f>
        <v>Липник Григорий Леонидович, Зайцев Максим Владимирович, Общество С Ограниченной Ответственностью, "ИНВЕСТ КОНСАЛТИНГ"</v>
      </c>
      <c r="J253" t="str">
        <f>IF(VLOOKUP(C253,гендир!$A$3:$C$3000,2,0)=0,"",VLOOKUP(C253,гендир!$A$3:$C$3000,2,0))</f>
        <v>Зайцев Максим Владимирович</v>
      </c>
      <c r="K253" t="s">
        <v>2968</v>
      </c>
      <c r="L253">
        <v>10910</v>
      </c>
      <c r="P253">
        <v>252</v>
      </c>
      <c r="Q253">
        <v>0</v>
      </c>
      <c r="R253">
        <v>3706</v>
      </c>
      <c r="S253">
        <v>16336</v>
      </c>
      <c r="T253">
        <v>22162</v>
      </c>
      <c r="U253">
        <v>21987</v>
      </c>
      <c r="V253">
        <v>0</v>
      </c>
      <c r="W253">
        <v>968</v>
      </c>
      <c r="X253">
        <v>10812</v>
      </c>
      <c r="Y253">
        <v>21949</v>
      </c>
      <c r="Z253">
        <v>21264</v>
      </c>
      <c r="AA253">
        <v>0</v>
      </c>
      <c r="AB253">
        <v>2191</v>
      </c>
      <c r="AC253">
        <v>4419</v>
      </c>
      <c r="AD253">
        <v>171</v>
      </c>
      <c r="AE253">
        <v>88</v>
      </c>
      <c r="AF253">
        <v>0</v>
      </c>
      <c r="AG253">
        <v>0</v>
      </c>
      <c r="AH253">
        <v>0</v>
      </c>
      <c r="AI253">
        <v>0</v>
      </c>
      <c r="AJ253" s="2">
        <v>0</v>
      </c>
      <c r="AK253">
        <v>47915</v>
      </c>
      <c r="AL253">
        <v>14904</v>
      </c>
      <c r="AM253">
        <v>21505</v>
      </c>
      <c r="AN253">
        <v>89293</v>
      </c>
      <c r="AO253">
        <v>452718</v>
      </c>
      <c r="AP253">
        <v>128812</v>
      </c>
      <c r="AQ253" s="5">
        <f t="shared" si="11"/>
        <v>5.9329999999999998</v>
      </c>
      <c r="AR253" t="s">
        <v>52</v>
      </c>
      <c r="AS253" t="s">
        <v>2969</v>
      </c>
      <c r="AT253" t="str">
        <f>IF(VLOOKUP(C253,old!$D$3:$AU$549,44,0)=0,"",VLOOKUP(C253,old!$D$3:$AU$549,44,0))</f>
        <v>image406</v>
      </c>
      <c r="AU253" s="3" t="s">
        <v>74</v>
      </c>
      <c r="AV253" t="str">
        <f t="shared" si="9"/>
        <v>ООО «ЦУЗ» зарегистрировано по адресу: 125284, Город Москва, Беговой вн.тер.г. муниципальный округ, пр-кт Ленинградский, д. 31, стр. 3. Генеральным директором является Зайцев Максим Владимирович. Рост доходов компании за 5 лет: 593,3%. Объем заемных средств компании на конец 2024 года: 128812 тыс. руб. ФССП присвоил Низкий уровень риска для данного ПКО.</v>
      </c>
    </row>
    <row r="254" spans="1:48">
      <c r="A254">
        <v>272</v>
      </c>
      <c r="B254" t="s">
        <v>2736</v>
      </c>
      <c r="C254">
        <v>7603071727</v>
      </c>
      <c r="D254" s="10">
        <v>1197627004860</v>
      </c>
      <c r="E254" t="s">
        <v>2737</v>
      </c>
      <c r="F254" s="7">
        <v>43517</v>
      </c>
      <c r="G254">
        <f t="shared" si="10"/>
        <v>6</v>
      </c>
      <c r="H254" t="s">
        <v>73</v>
      </c>
      <c r="I254" t="str">
        <f>IF(VLOOKUP(C254,гендир!$A$3:$C$3000,3,0)=0,"",VLOOKUP(C254,гендир!$A$3:$C$3000,3,0))</f>
        <v>Кудрякова Алена Владимировна</v>
      </c>
      <c r="J254" t="str">
        <f>IF(VLOOKUP(C254,гендир!$A$3:$C$3000,2,0)=0,"",VLOOKUP(C254,гендир!$A$3:$C$3000,2,0))</f>
        <v>Кудряков Алексей Евгеньевич</v>
      </c>
      <c r="K254" t="s">
        <v>2739</v>
      </c>
      <c r="L254">
        <v>10</v>
      </c>
      <c r="P254">
        <v>253</v>
      </c>
      <c r="Q254">
        <v>0</v>
      </c>
      <c r="R254">
        <v>12130</v>
      </c>
      <c r="S254">
        <v>15542</v>
      </c>
      <c r="T254">
        <v>19222</v>
      </c>
      <c r="U254">
        <v>21441</v>
      </c>
      <c r="V254">
        <v>1</v>
      </c>
      <c r="W254">
        <v>3114</v>
      </c>
      <c r="X254">
        <v>16116</v>
      </c>
      <c r="Y254">
        <v>16321</v>
      </c>
      <c r="Z254">
        <v>14867</v>
      </c>
      <c r="AA254">
        <v>1</v>
      </c>
      <c r="AB254">
        <v>8084</v>
      </c>
      <c r="AC254">
        <v>-7301</v>
      </c>
      <c r="AD254">
        <v>-5014</v>
      </c>
      <c r="AE254">
        <v>-4687</v>
      </c>
      <c r="AF254">
        <v>0</v>
      </c>
      <c r="AG254">
        <v>14594</v>
      </c>
      <c r="AH254">
        <v>0</v>
      </c>
      <c r="AI254">
        <v>4614</v>
      </c>
      <c r="AJ254" s="2">
        <v>1850</v>
      </c>
      <c r="AK254">
        <v>0</v>
      </c>
      <c r="AL254">
        <v>27362</v>
      </c>
      <c r="AM254">
        <v>46928</v>
      </c>
      <c r="AN254">
        <v>85192</v>
      </c>
      <c r="AO254">
        <v>74000</v>
      </c>
      <c r="AP254">
        <v>10839</v>
      </c>
      <c r="AQ254" s="5">
        <f t="shared" si="11"/>
        <v>1.768</v>
      </c>
      <c r="AR254" t="s">
        <v>52</v>
      </c>
      <c r="AS254" t="s">
        <v>2740</v>
      </c>
      <c r="AT254" t="str">
        <f>IF(VLOOKUP(C254,old!$D$3:$AU$549,44,0)=0,"",VLOOKUP(C254,old!$D$3:$AU$549,44,0))</f>
        <v>image378</v>
      </c>
      <c r="AU254" s="3">
        <v>0.12676442373578184</v>
      </c>
      <c r="AV254" t="str">
        <f t="shared" si="9"/>
        <v>ООО «ПКО «Орбита» зарегистрировано по адресу: 150062, Ярославская область, г.о. Город Ярославль, г Ярославль, ул Космонавтов, дом 11, помещение КО.2.5. Генеральным директором является Кудряков Алексей Евгеньевич. Рост доходов компании за 5 лет: 176,8%. Рост финансовых активов компании за 5 лет: 12,68%. Объем заемных средств компании на конец 2024 года: 10839 тыс. руб. ФССП присвоил Низкий уровень риска для данного ПКО.</v>
      </c>
    </row>
    <row r="255" spans="1:48">
      <c r="A255">
        <v>394</v>
      </c>
      <c r="B255" t="s">
        <v>2944</v>
      </c>
      <c r="C255">
        <v>7104085442</v>
      </c>
      <c r="D255" s="10">
        <v>1207100012096</v>
      </c>
      <c r="E255" t="s">
        <v>2945</v>
      </c>
      <c r="F255" s="7">
        <v>44127</v>
      </c>
      <c r="G255">
        <f t="shared" si="10"/>
        <v>4</v>
      </c>
      <c r="H255" t="s">
        <v>73</v>
      </c>
      <c r="I255" t="str">
        <f>IF(VLOOKUP(C255,гендир!$A$3:$C$3000,3,0)=0,"",VLOOKUP(C255,гендир!$A$3:$C$3000,3,0))</f>
        <v>Инюшин Кирилл Анатольевич</v>
      </c>
      <c r="J255" t="str">
        <f>IF(VLOOKUP(C255,гендир!$A$3:$C$3000,2,0)=0,"",VLOOKUP(C255,гендир!$A$3:$C$3000,2,0))</f>
        <v>Венглинский Александр Львович</v>
      </c>
      <c r="K255" t="s">
        <v>2948</v>
      </c>
      <c r="L255">
        <v>10500</v>
      </c>
      <c r="P255">
        <v>254</v>
      </c>
      <c r="Q255">
        <v>0</v>
      </c>
      <c r="R255">
        <v>1652</v>
      </c>
      <c r="S255">
        <v>1234</v>
      </c>
      <c r="T255">
        <v>3879</v>
      </c>
      <c r="U255">
        <v>21345</v>
      </c>
      <c r="V255">
        <v>0</v>
      </c>
      <c r="W255">
        <v>1988</v>
      </c>
      <c r="X255">
        <v>1178</v>
      </c>
      <c r="Y255">
        <v>3662</v>
      </c>
      <c r="Z255">
        <v>16427</v>
      </c>
      <c r="AA255">
        <v>0</v>
      </c>
      <c r="AB255">
        <v>-344</v>
      </c>
      <c r="AC255">
        <v>19</v>
      </c>
      <c r="AD255">
        <v>101</v>
      </c>
      <c r="AE255">
        <v>4143</v>
      </c>
      <c r="AF255">
        <v>0</v>
      </c>
      <c r="AG255">
        <v>0</v>
      </c>
      <c r="AH255">
        <v>0</v>
      </c>
      <c r="AI255">
        <v>153</v>
      </c>
      <c r="AJ255" s="2">
        <v>121</v>
      </c>
      <c r="AK255">
        <v>0</v>
      </c>
      <c r="AL255">
        <v>7246</v>
      </c>
      <c r="AM255">
        <v>9526</v>
      </c>
      <c r="AN255">
        <v>19385</v>
      </c>
      <c r="AO255">
        <v>71405</v>
      </c>
      <c r="AP255">
        <v>57100</v>
      </c>
      <c r="AQ255" s="5">
        <f t="shared" si="11"/>
        <v>12.920999999999999</v>
      </c>
      <c r="AR255" t="s">
        <v>52</v>
      </c>
      <c r="AS255" t="s">
        <v>2949</v>
      </c>
      <c r="AT255" t="str">
        <f>IF(VLOOKUP(C255,old!$D$3:$AU$549,44,0)=0,"",VLOOKUP(C255,old!$D$3:$AU$549,44,0))</f>
        <v>image404</v>
      </c>
      <c r="AU255" s="3">
        <v>0.79084967320261434</v>
      </c>
      <c r="AV255" t="str">
        <f t="shared" si="9"/>
        <v>ООО ПКО «ТОР» зарегистрировано по адресу: 300025, Тульская область, г Тула, пр-кт Ленина, дом 102, корпус 4, офис 410, этаж 4. Генеральным директором является Венглинский Александр Львович. Рост доходов компании за 5 лет: 1292,1%. Рост финансовых активов компании за 5 лет: 79,08%. Объем заемных средств компании на конец 2024 года: 57100 тыс. руб. ФССП присвоил Низкий уровень риска для данного ПКО.</v>
      </c>
    </row>
    <row r="256" spans="1:48">
      <c r="A256">
        <v>151</v>
      </c>
      <c r="B256" t="s">
        <v>1361</v>
      </c>
      <c r="C256">
        <v>5024184814</v>
      </c>
      <c r="D256" s="10">
        <v>1185053007611</v>
      </c>
      <c r="E256" t="s">
        <v>1362</v>
      </c>
      <c r="F256" s="7">
        <v>43216</v>
      </c>
      <c r="G256">
        <f t="shared" si="10"/>
        <v>6</v>
      </c>
      <c r="H256" t="s">
        <v>73</v>
      </c>
      <c r="I256" t="str">
        <f>IF(VLOOKUP(C256,гендир!$A$3:$C$3000,3,0)=0,"",VLOOKUP(C256,гендир!$A$3:$C$3000,3,0))</f>
        <v>Агибалов Александр Анатольевич, Жосан Александр Григорьевич</v>
      </c>
      <c r="J256" t="str">
        <f>IF(VLOOKUP(C256,гендир!$A$3:$C$3000,2,0)=0,"",VLOOKUP(C256,гендир!$A$3:$C$3000,2,0))</f>
        <v>Жосан Александр Григорьевич</v>
      </c>
      <c r="K256" t="s">
        <v>1365</v>
      </c>
      <c r="L256">
        <v>10</v>
      </c>
      <c r="P256">
        <v>255</v>
      </c>
      <c r="Q256">
        <v>3732</v>
      </c>
      <c r="R256">
        <v>586529</v>
      </c>
      <c r="S256">
        <v>45170</v>
      </c>
      <c r="T256">
        <v>73328</v>
      </c>
      <c r="U256">
        <v>21262</v>
      </c>
      <c r="V256">
        <v>3591</v>
      </c>
      <c r="W256">
        <v>39134</v>
      </c>
      <c r="X256">
        <v>13772</v>
      </c>
      <c r="Y256">
        <v>25166</v>
      </c>
      <c r="Z256">
        <v>7535</v>
      </c>
      <c r="AA256">
        <v>3591</v>
      </c>
      <c r="AB256">
        <v>546552</v>
      </c>
      <c r="AC256">
        <v>30888</v>
      </c>
      <c r="AD256">
        <v>47198</v>
      </c>
      <c r="AE256">
        <v>12832</v>
      </c>
      <c r="AF256">
        <v>0</v>
      </c>
      <c r="AG256">
        <v>0</v>
      </c>
      <c r="AH256">
        <v>0</v>
      </c>
      <c r="AI256">
        <v>0</v>
      </c>
      <c r="AJ256" s="2">
        <v>0</v>
      </c>
      <c r="AK256">
        <v>99620</v>
      </c>
      <c r="AL256">
        <v>647942</v>
      </c>
      <c r="AM256">
        <v>678542</v>
      </c>
      <c r="AN256">
        <v>733412</v>
      </c>
      <c r="AO256">
        <v>28956</v>
      </c>
      <c r="AP256">
        <v>9767</v>
      </c>
      <c r="AQ256" s="5">
        <f t="shared" si="11"/>
        <v>5.6970000000000001</v>
      </c>
      <c r="AR256" t="s">
        <v>52</v>
      </c>
      <c r="AS256" t="s">
        <v>1366</v>
      </c>
      <c r="AT256" t="str">
        <f>IF(VLOOKUP(C256,old!$D$3:$AU$549,44,0)=0,"",VLOOKUP(C256,old!$D$3:$AU$549,44,0))</f>
        <v>image039</v>
      </c>
      <c r="AU256" s="3" t="s">
        <v>74</v>
      </c>
      <c r="AV256" t="str">
        <f t="shared" si="9"/>
        <v>ООО «ПКО «САРМАТ» зарегистрировано по адресу: 143402, Московская обл, Красногорск г, Переулок Оптический, дом 1А, этаж 2, помещение VIII. Генеральным директором является Жосан Александр Григорьевич. Рост доходов компании за 5 лет: 569,7%. Объем заемных средств компании на конец 2024 года: 9767 тыс. руб. ФССП присвоил Низкий уровень риска для данного ПКО.</v>
      </c>
    </row>
    <row r="257" spans="1:48">
      <c r="A257">
        <v>271</v>
      </c>
      <c r="B257" t="s">
        <v>257</v>
      </c>
      <c r="C257">
        <v>7842355430</v>
      </c>
      <c r="D257" s="10">
        <v>1077847215820</v>
      </c>
      <c r="E257" t="s">
        <v>258</v>
      </c>
      <c r="F257" s="7">
        <v>39170</v>
      </c>
      <c r="G257">
        <f t="shared" si="10"/>
        <v>18</v>
      </c>
      <c r="H257" t="s">
        <v>73</v>
      </c>
      <c r="I257" t="str">
        <f>IF(VLOOKUP(C257,гендир!$A$3:$C$3000,3,0)=0,"",VLOOKUP(C257,гендир!$A$3:$C$3000,3,0))</f>
        <v>Трошкин Роман Анатольевич, Зинченко Андрей Александрович</v>
      </c>
      <c r="J257" t="str">
        <f>IF(VLOOKUP(C257,гендир!$A$3:$C$3000,2,0)=0,"",VLOOKUP(C257,гендир!$A$3:$C$3000,2,0))</f>
        <v>Рыбкин Павел Сергеевич</v>
      </c>
      <c r="K257" t="s">
        <v>261</v>
      </c>
      <c r="L257">
        <v>100</v>
      </c>
      <c r="P257">
        <v>256</v>
      </c>
      <c r="Q257">
        <v>25379</v>
      </c>
      <c r="R257">
        <v>17886</v>
      </c>
      <c r="S257">
        <v>9436</v>
      </c>
      <c r="T257">
        <v>19356</v>
      </c>
      <c r="U257">
        <v>21005</v>
      </c>
      <c r="V257">
        <v>20773</v>
      </c>
      <c r="W257">
        <v>13662</v>
      </c>
      <c r="X257">
        <v>9871</v>
      </c>
      <c r="Y257">
        <v>12250</v>
      </c>
      <c r="Z257">
        <v>4331</v>
      </c>
      <c r="AA257">
        <v>20773</v>
      </c>
      <c r="AB257">
        <v>3601</v>
      </c>
      <c r="AC257">
        <v>-1055</v>
      </c>
      <c r="AD257">
        <v>5563</v>
      </c>
      <c r="AE257">
        <v>15134</v>
      </c>
      <c r="AF257">
        <v>46</v>
      </c>
      <c r="AG257">
        <v>46</v>
      </c>
      <c r="AH257">
        <v>46</v>
      </c>
      <c r="AI257">
        <v>46</v>
      </c>
      <c r="AJ257" s="2">
        <v>46</v>
      </c>
      <c r="AK257">
        <v>20541</v>
      </c>
      <c r="AL257">
        <v>19337</v>
      </c>
      <c r="AM257">
        <v>29726</v>
      </c>
      <c r="AN257">
        <v>19657</v>
      </c>
      <c r="AO257">
        <v>20285</v>
      </c>
      <c r="AP257">
        <v>1421</v>
      </c>
      <c r="AQ257" s="5">
        <f t="shared" si="11"/>
        <v>0.82799999999999996</v>
      </c>
      <c r="AR257">
        <v>0</v>
      </c>
      <c r="AS257" t="s">
        <v>262</v>
      </c>
      <c r="AT257" t="str">
        <f>IF(VLOOKUP(C257,old!$D$3:$AU$549,44,0)=0,"",VLOOKUP(C257,old!$D$3:$AU$549,44,0))</f>
        <v>image302</v>
      </c>
      <c r="AU257" s="3">
        <v>1</v>
      </c>
      <c r="AV257" t="str">
        <f t="shared" si="9"/>
        <v>ООО «ПКО «АФПБ» зарегистрировано по адресу: 195009, Санкт-Петербург г, Кондратьевский пр-кт, дом 2, литера Л, офис 300. Генеральным директором является Рыбкин Павел Сергеевич. Рост доходов компании за 5 лет: 82,8%. Рост финансовых активов компании за 5 лет: 100%. Объем заемных средств компании на конец 2024 года: 1421 тыс. руб.</v>
      </c>
    </row>
    <row r="258" spans="1:48">
      <c r="A258">
        <v>246</v>
      </c>
      <c r="B258" t="s">
        <v>1603</v>
      </c>
      <c r="C258">
        <v>3443124314</v>
      </c>
      <c r="D258" s="10">
        <v>1153443019740</v>
      </c>
      <c r="E258" t="s">
        <v>1604</v>
      </c>
      <c r="F258" s="7">
        <v>42219</v>
      </c>
      <c r="G258">
        <f t="shared" si="10"/>
        <v>9</v>
      </c>
      <c r="H258" t="s">
        <v>73</v>
      </c>
      <c r="I258" t="str">
        <f>IF(VLOOKUP(C258,гендир!$A$3:$C$3000,3,0)=0,"",VLOOKUP(C258,гендир!$A$3:$C$3000,3,0))</f>
        <v>Нагаев Роман Ибрагимович</v>
      </c>
      <c r="J258" t="str">
        <f>IF(VLOOKUP(C258,гендир!$A$3:$C$3000,2,0)=0,"",VLOOKUP(C258,гендир!$A$3:$C$3000,2,0))</f>
        <v>Бестужев Алексей Евгеньевич</v>
      </c>
      <c r="K258" t="s">
        <v>1607</v>
      </c>
      <c r="L258">
        <v>10</v>
      </c>
      <c r="P258">
        <v>257</v>
      </c>
      <c r="Q258">
        <v>28714</v>
      </c>
      <c r="R258">
        <v>21949</v>
      </c>
      <c r="S258">
        <v>15425</v>
      </c>
      <c r="T258">
        <v>25801</v>
      </c>
      <c r="U258">
        <v>20884</v>
      </c>
      <c r="V258">
        <v>20997</v>
      </c>
      <c r="W258">
        <v>362</v>
      </c>
      <c r="X258">
        <v>46</v>
      </c>
      <c r="Y258">
        <v>21</v>
      </c>
      <c r="Z258">
        <v>43</v>
      </c>
      <c r="AA258">
        <v>20997</v>
      </c>
      <c r="AB258">
        <v>10955</v>
      </c>
      <c r="AC258">
        <v>2257</v>
      </c>
      <c r="AD258">
        <v>18453</v>
      </c>
      <c r="AE258">
        <v>1261</v>
      </c>
      <c r="AF258">
        <v>0</v>
      </c>
      <c r="AG258">
        <v>0</v>
      </c>
      <c r="AH258">
        <v>0</v>
      </c>
      <c r="AI258">
        <v>0</v>
      </c>
      <c r="AJ258" s="2">
        <v>0</v>
      </c>
      <c r="AK258">
        <v>14883</v>
      </c>
      <c r="AL258">
        <v>21777</v>
      </c>
      <c r="AM258">
        <v>21329</v>
      </c>
      <c r="AN258">
        <v>18777</v>
      </c>
      <c r="AO258">
        <v>22537</v>
      </c>
      <c r="AP258">
        <v>0</v>
      </c>
      <c r="AQ258" s="5">
        <f t="shared" si="11"/>
        <v>0.72699999999999998</v>
      </c>
      <c r="AR258" t="s">
        <v>52</v>
      </c>
      <c r="AS258" t="s">
        <v>1608</v>
      </c>
      <c r="AT258" t="str">
        <f>IF(VLOOKUP(C258,old!$D$3:$AU$549,44,0)=0,"",VLOOKUP(C258,old!$D$3:$AU$549,44,0))</f>
        <v>image087</v>
      </c>
      <c r="AU258" s="3" t="s">
        <v>74</v>
      </c>
      <c r="AV258" t="str">
        <f t="shared" ref="AV258:AV321" si="12">E258&amp;" зарегистрировано по адресу: "&amp;K258&amp;IF(J258=0,"",IF(J258="","",". Генеральным директором является "&amp;J258&amp;IF(AQ258=0,".",IF(AQ258="",".",". Рост доходов компании за 5 лет: "&amp;ROUND(AQ258*100,2)&amp;"%."))&amp;IF(AU258=0,"",IF(AU258="",""," Рост финансовых активов компании за 5 лет: "&amp;IFERROR(ROUND(AU258*100,2),"")&amp;"%."))&amp;IF(AP258=0,"",IF(AP258="",""," Объем заемных средств компании на конец 2024 года: "&amp;AP258&amp;" тыс. руб."))&amp;IF(AR258=0,"",IF(AR258="",""," ФССП присвоил "&amp;AR258&amp;" уровень риска для данного ПКО."))))</f>
        <v>ООО «ПКО «ПЦУУ» зарегистрировано по адресу: 643,400048,34,,Волгоград г,,им маршала Г.К.Жукова пр-кт,135,,. Генеральным директором является Бестужев Алексей Евгеньевич. Рост доходов компании за 5 лет: 72,7%. ФССП присвоил Низкий уровень риска для данного ПКО.</v>
      </c>
    </row>
    <row r="259" spans="1:48">
      <c r="A259">
        <v>219</v>
      </c>
      <c r="B259" t="s">
        <v>2084</v>
      </c>
      <c r="C259">
        <v>2124046971</v>
      </c>
      <c r="D259" s="10">
        <v>1202100002323</v>
      </c>
      <c r="E259" t="s">
        <v>2085</v>
      </c>
      <c r="F259" s="7">
        <v>43903</v>
      </c>
      <c r="G259">
        <f t="shared" ref="G259:G322" si="13">ROUNDDOWN(($AY$1-F259)/365,0)</f>
        <v>5</v>
      </c>
      <c r="H259" t="s">
        <v>73</v>
      </c>
      <c r="I259" t="str">
        <f>IF(VLOOKUP(C259,гендир!$A$3:$C$3000,3,0)=0,"",VLOOKUP(C259,гендир!$A$3:$C$3000,3,0))</f>
        <v>Черепков Василий Николаевич, Глушков Александр Николаевич</v>
      </c>
      <c r="J259" t="str">
        <f>IF(VLOOKUP(C259,гендир!$A$3:$C$3000,2,0)=0,"",VLOOKUP(C259,гендир!$A$3:$C$3000,2,0))</f>
        <v>Глушков Александр Николаевич</v>
      </c>
      <c r="K259" t="s">
        <v>2088</v>
      </c>
      <c r="L259">
        <v>10</v>
      </c>
      <c r="P259">
        <v>258</v>
      </c>
      <c r="Q259">
        <v>33084</v>
      </c>
      <c r="R259">
        <v>14972</v>
      </c>
      <c r="S259">
        <v>25413</v>
      </c>
      <c r="T259">
        <v>34483</v>
      </c>
      <c r="U259">
        <v>20428</v>
      </c>
      <c r="V259">
        <v>1905</v>
      </c>
      <c r="W259">
        <v>7958</v>
      </c>
      <c r="X259">
        <v>8209</v>
      </c>
      <c r="Y259">
        <v>41463</v>
      </c>
      <c r="Z259">
        <v>16692</v>
      </c>
      <c r="AA259">
        <v>1905</v>
      </c>
      <c r="AB259">
        <v>22591</v>
      </c>
      <c r="AC259">
        <v>36713</v>
      </c>
      <c r="AD259">
        <v>11761</v>
      </c>
      <c r="AE259">
        <v>3398</v>
      </c>
      <c r="AF259">
        <v>462</v>
      </c>
      <c r="AG259">
        <v>0</v>
      </c>
      <c r="AH259">
        <v>0</v>
      </c>
      <c r="AI259">
        <v>0</v>
      </c>
      <c r="AJ259" s="2">
        <v>0</v>
      </c>
      <c r="AK259">
        <v>32650</v>
      </c>
      <c r="AL259">
        <v>57085</v>
      </c>
      <c r="AM259">
        <v>80651</v>
      </c>
      <c r="AN259">
        <v>107933</v>
      </c>
      <c r="AO259">
        <v>111684</v>
      </c>
      <c r="AP259">
        <v>6881</v>
      </c>
      <c r="AQ259" s="5">
        <f t="shared" ref="AQ259:AQ322" si="14">IFERROR(ROUND(IFERROR(U259/Q259,IFERROR(U259/R259,IFERROR(U259/S259,IFERROR(U259/T259,"")))),3),"")</f>
        <v>0.61699999999999999</v>
      </c>
      <c r="AR259" t="s">
        <v>52</v>
      </c>
      <c r="AS259" t="s">
        <v>2089</v>
      </c>
      <c r="AT259" t="str">
        <f>IF(VLOOKUP(C259,old!$D$3:$AU$549,44,0)=0,"",VLOOKUP(C259,old!$D$3:$AU$549,44,0))</f>
        <v>image1001</v>
      </c>
      <c r="AU259" s="3">
        <v>0</v>
      </c>
      <c r="AV259" t="str">
        <f t="shared" si="12"/>
        <v>ООО ПКО «ЮКАНКО» зарегистрировано по адресу: 429960, Чувашская Республика - Чувашия, г. Новочебоксарск, ул. Строителей, д. 62, кв. 62. Генеральным директором является Глушков Александр Николаевич. Рост доходов компании за 5 лет: 61,7%. Объем заемных средств компании на конец 2024 года: 6881 тыс. руб. ФССП присвоил Низкий уровень риска для данного ПКО.</v>
      </c>
    </row>
    <row r="260" spans="1:48">
      <c r="A260">
        <v>446</v>
      </c>
      <c r="B260" t="s">
        <v>3040</v>
      </c>
      <c r="C260">
        <v>5837081420</v>
      </c>
      <c r="D260" s="10">
        <v>1215800010018</v>
      </c>
      <c r="E260" t="s">
        <v>3041</v>
      </c>
      <c r="F260" s="7">
        <v>44531</v>
      </c>
      <c r="G260">
        <f t="shared" si="13"/>
        <v>3</v>
      </c>
      <c r="H260" t="s">
        <v>73</v>
      </c>
      <c r="I260" t="str">
        <f>IF(VLOOKUP(C260,гендир!$A$3:$C$3000,3,0)=0,"",VLOOKUP(C260,гендир!$A$3:$C$3000,3,0))</f>
        <v>Кошелев Юрий Валентинович</v>
      </c>
      <c r="J260" t="str">
        <f>IF(VLOOKUP(C260,гендир!$A$3:$C$3000,2,0)=0,"",VLOOKUP(C260,гендир!$A$3:$C$3000,2,0))</f>
        <v>Кошелев Юрий Валентинович</v>
      </c>
      <c r="K260" t="s">
        <v>3044</v>
      </c>
      <c r="L260">
        <v>15</v>
      </c>
      <c r="P260">
        <v>259</v>
      </c>
      <c r="Q260">
        <v>0</v>
      </c>
      <c r="R260">
        <v>200</v>
      </c>
      <c r="S260">
        <v>973</v>
      </c>
      <c r="T260">
        <v>20393</v>
      </c>
      <c r="U260">
        <v>20298</v>
      </c>
      <c r="V260">
        <v>0</v>
      </c>
      <c r="W260">
        <v>63</v>
      </c>
      <c r="X260">
        <v>265</v>
      </c>
      <c r="Y260">
        <v>27</v>
      </c>
      <c r="Z260">
        <v>835</v>
      </c>
      <c r="AA260">
        <v>0</v>
      </c>
      <c r="AB260">
        <v>133</v>
      </c>
      <c r="AC260">
        <v>477</v>
      </c>
      <c r="AD260">
        <v>18303</v>
      </c>
      <c r="AE260">
        <v>12312</v>
      </c>
      <c r="AF260">
        <v>0</v>
      </c>
      <c r="AG260">
        <v>63</v>
      </c>
      <c r="AH260">
        <v>0</v>
      </c>
      <c r="AI260">
        <v>0</v>
      </c>
      <c r="AJ260" s="2">
        <v>1900</v>
      </c>
      <c r="AK260">
        <v>0</v>
      </c>
      <c r="AL260">
        <v>0</v>
      </c>
      <c r="AM260">
        <v>100915</v>
      </c>
      <c r="AN260">
        <v>121371</v>
      </c>
      <c r="AO260">
        <v>141745</v>
      </c>
      <c r="AP260">
        <v>2756</v>
      </c>
      <c r="AQ260" s="5">
        <f t="shared" si="14"/>
        <v>101.49</v>
      </c>
      <c r="AR260" t="s">
        <v>52</v>
      </c>
      <c r="AS260" t="s">
        <v>3045</v>
      </c>
      <c r="AT260" t="str">
        <f>IF(VLOOKUP(C260,old!$D$3:$AU$549,44,0)=0,"",VLOOKUP(C260,old!$D$3:$AU$549,44,0))</f>
        <v>image418</v>
      </c>
      <c r="AU260" s="3">
        <v>30.158730158730158</v>
      </c>
      <c r="AV260" t="str">
        <f t="shared" si="12"/>
        <v>ООО ПКО «ЭС КМ» зарегистрировано по адресу: 440068, Пензенская обл, г.о. город Пенза, г Пенза, ул Перспективная, стр. 7, помещ. 2. Генеральным директором является Кошелев Юрий Валентинович. Рост доходов компании за 5 лет: 10149%. Рост финансовых активов компании за 5 лет: 3015,87%. Объем заемных средств компании на конец 2024 года: 2756 тыс. руб. ФССП присвоил Низкий уровень риска для данного ПКО.</v>
      </c>
    </row>
    <row r="261" spans="1:48">
      <c r="A261">
        <v>269</v>
      </c>
      <c r="B261" t="s">
        <v>447</v>
      </c>
      <c r="C261">
        <v>6455047081</v>
      </c>
      <c r="D261" s="10">
        <v>1086455000521</v>
      </c>
      <c r="E261" t="s">
        <v>448</v>
      </c>
      <c r="F261" s="7">
        <v>39532</v>
      </c>
      <c r="G261">
        <f t="shared" si="13"/>
        <v>17</v>
      </c>
      <c r="H261" t="s">
        <v>73</v>
      </c>
      <c r="I261" t="str">
        <f>IF(VLOOKUP(C261,гендир!$A$3:$C$3000,3,0)=0,"",VLOOKUP(C261,гендир!$A$3:$C$3000,3,0))</f>
        <v>Федоров Олег Анатольевич</v>
      </c>
      <c r="J261" t="str">
        <f>IF(VLOOKUP(C261,гендир!$A$3:$C$3000,2,0)=0,"",VLOOKUP(C261,гендир!$A$3:$C$3000,2,0))</f>
        <v>Федоров Олег Анатольевич</v>
      </c>
      <c r="K261" t="s">
        <v>451</v>
      </c>
      <c r="L261">
        <v>756</v>
      </c>
      <c r="P261">
        <v>260</v>
      </c>
      <c r="Q261">
        <v>7706</v>
      </c>
      <c r="R261">
        <v>8922</v>
      </c>
      <c r="S261">
        <v>20820</v>
      </c>
      <c r="T261">
        <v>20011</v>
      </c>
      <c r="U261">
        <v>19838</v>
      </c>
      <c r="V261">
        <v>0</v>
      </c>
      <c r="W261">
        <v>0</v>
      </c>
      <c r="X261">
        <v>0</v>
      </c>
      <c r="Y261">
        <v>0</v>
      </c>
      <c r="Z261">
        <v>0</v>
      </c>
      <c r="AA261">
        <v>0</v>
      </c>
      <c r="AB261">
        <v>3512</v>
      </c>
      <c r="AC261">
        <v>7858</v>
      </c>
      <c r="AD261">
        <v>1991</v>
      </c>
      <c r="AE261">
        <v>2207</v>
      </c>
      <c r="AF261">
        <v>7891</v>
      </c>
      <c r="AG261">
        <v>14489</v>
      </c>
      <c r="AH261">
        <v>22198</v>
      </c>
      <c r="AI261">
        <v>19577</v>
      </c>
      <c r="AJ261" s="2">
        <v>37467</v>
      </c>
      <c r="AK261">
        <v>3187</v>
      </c>
      <c r="AL261">
        <v>3187</v>
      </c>
      <c r="AM261">
        <v>3134</v>
      </c>
      <c r="AN261">
        <v>3134</v>
      </c>
      <c r="AO261">
        <v>3075</v>
      </c>
      <c r="AP261">
        <v>0</v>
      </c>
      <c r="AQ261" s="5">
        <f t="shared" si="14"/>
        <v>2.5739999999999998</v>
      </c>
      <c r="AR261" t="s">
        <v>52</v>
      </c>
      <c r="AS261" t="s">
        <v>452</v>
      </c>
      <c r="AT261" t="str">
        <f>IF(VLOOKUP(C261,old!$D$3:$AU$549,44,0)=0,"",VLOOKUP(C261,old!$D$3:$AU$549,44,0))</f>
        <v>image111</v>
      </c>
      <c r="AU261" s="3">
        <v>4.7480674185781266</v>
      </c>
      <c r="AV261" t="str">
        <f t="shared" si="12"/>
        <v>ООО «ПКО «Триада» зарегистрировано по адресу: г. Саратов, ул. им Пугачева Е.И., д. 54/62, пом. 3, 410056. Генеральным директором является Федоров Олег Анатольевич. Рост доходов компании за 5 лет: 257,4%. Рост финансовых активов компании за 5 лет: 474,81%. ФССП присвоил Низкий уровень риска для данного ПКО.</v>
      </c>
    </row>
    <row r="262" spans="1:48">
      <c r="A262">
        <v>229</v>
      </c>
      <c r="B262" t="s">
        <v>2296</v>
      </c>
      <c r="C262">
        <v>7701903564</v>
      </c>
      <c r="D262" s="10">
        <v>1117746013065</v>
      </c>
      <c r="E262" t="s">
        <v>2297</v>
      </c>
      <c r="F262" s="7">
        <v>40556</v>
      </c>
      <c r="G262">
        <f t="shared" si="13"/>
        <v>14</v>
      </c>
      <c r="H262" t="s">
        <v>73</v>
      </c>
      <c r="I262" t="str">
        <f>IF(VLOOKUP(C262,гендир!$A$3:$C$3000,3,0)=0,"",VLOOKUP(C262,гендир!$A$3:$C$3000,3,0))</f>
        <v>Федорова Ирина Владимировна, Каплан Илья Михайлович</v>
      </c>
      <c r="J262" t="str">
        <f>IF(VLOOKUP(C262,гендир!$A$3:$C$3000,2,0)=0,"",VLOOKUP(C262,гендир!$A$3:$C$3000,2,0))</f>
        <v>Каплан Илья Михайлович</v>
      </c>
      <c r="K262" t="s">
        <v>2298</v>
      </c>
      <c r="L262">
        <v>12800</v>
      </c>
      <c r="P262">
        <v>261</v>
      </c>
      <c r="Q262">
        <v>12285</v>
      </c>
      <c r="R262">
        <v>12754</v>
      </c>
      <c r="S262">
        <v>35072</v>
      </c>
      <c r="T262">
        <v>31883</v>
      </c>
      <c r="U262">
        <v>19594</v>
      </c>
      <c r="V262">
        <v>59</v>
      </c>
      <c r="W262">
        <v>12141</v>
      </c>
      <c r="X262">
        <v>20509</v>
      </c>
      <c r="Y262">
        <v>21842</v>
      </c>
      <c r="Z262">
        <v>14945</v>
      </c>
      <c r="AA262">
        <v>59</v>
      </c>
      <c r="AB262">
        <v>137</v>
      </c>
      <c r="AC262">
        <v>13511</v>
      </c>
      <c r="AD262">
        <v>9089</v>
      </c>
      <c r="AE262">
        <v>3867</v>
      </c>
      <c r="AF262">
        <v>27499</v>
      </c>
      <c r="AG262">
        <v>0</v>
      </c>
      <c r="AH262">
        <v>0</v>
      </c>
      <c r="AI262">
        <v>0</v>
      </c>
      <c r="AJ262" s="2">
        <v>0</v>
      </c>
      <c r="AK262">
        <v>28874</v>
      </c>
      <c r="AL262">
        <v>39822</v>
      </c>
      <c r="AM262">
        <v>40277</v>
      </c>
      <c r="AN262">
        <v>24942</v>
      </c>
      <c r="AO262">
        <v>16083</v>
      </c>
      <c r="AP262">
        <v>0</v>
      </c>
      <c r="AQ262" s="5">
        <f t="shared" si="14"/>
        <v>1.595</v>
      </c>
      <c r="AR262" t="s">
        <v>52</v>
      </c>
      <c r="AS262" t="s">
        <v>2299</v>
      </c>
      <c r="AT262" t="str">
        <f>IF(VLOOKUP(C262,old!$D$3:$AU$549,44,0)=0,"",VLOOKUP(C262,old!$D$3:$AU$549,44,0))</f>
        <v>image314</v>
      </c>
      <c r="AU262" s="3">
        <v>0</v>
      </c>
      <c r="AV262" t="str">
        <f t="shared" si="12"/>
        <v>ООО ПКО «Тристар» зарегистрировано по адресу: 105064, Москва г, Земляной Вал ул, дом 36, офис 504. Генеральным директором является Каплан Илья Михайлович. Рост доходов компании за 5 лет: 159,5%. ФССП присвоил Низкий уровень риска для данного ПКО.</v>
      </c>
    </row>
    <row r="263" spans="1:48">
      <c r="A263">
        <v>528</v>
      </c>
      <c r="B263" t="s">
        <v>3452</v>
      </c>
      <c r="C263">
        <v>1800001206</v>
      </c>
      <c r="D263" s="10">
        <v>1231800011497</v>
      </c>
      <c r="E263" t="s">
        <v>3453</v>
      </c>
      <c r="F263" s="7">
        <v>45098</v>
      </c>
      <c r="G263">
        <f t="shared" si="13"/>
        <v>1</v>
      </c>
      <c r="H263" t="s">
        <v>73</v>
      </c>
      <c r="I263" t="str">
        <f>IF(VLOOKUP(C263,гендир!$A$3:$C$3000,3,0)=0,"",VLOOKUP(C263,гендир!$A$3:$C$3000,3,0))</f>
        <v>Коробейников Антон Владимирович</v>
      </c>
      <c r="J263" t="str">
        <f>IF(VLOOKUP(C263,гендир!$A$3:$C$3000,2,0)=0,"",VLOOKUP(C263,гендир!$A$3:$C$3000,2,0))</f>
        <v>Соколов Павел Валерьевич</v>
      </c>
      <c r="K263" t="s">
        <v>3456</v>
      </c>
      <c r="L263">
        <v>10</v>
      </c>
      <c r="P263">
        <v>262</v>
      </c>
      <c r="Q263">
        <v>0</v>
      </c>
      <c r="R263">
        <v>0</v>
      </c>
      <c r="S263">
        <v>0</v>
      </c>
      <c r="T263">
        <v>0</v>
      </c>
      <c r="U263">
        <v>19465</v>
      </c>
      <c r="V263">
        <v>0</v>
      </c>
      <c r="W263">
        <v>0</v>
      </c>
      <c r="X263">
        <v>0</v>
      </c>
      <c r="Y263">
        <v>374</v>
      </c>
      <c r="Z263">
        <v>20472</v>
      </c>
      <c r="AA263">
        <v>0</v>
      </c>
      <c r="AB263">
        <v>0</v>
      </c>
      <c r="AC263">
        <v>0</v>
      </c>
      <c r="AD263">
        <v>-374</v>
      </c>
      <c r="AE263">
        <v>-2044</v>
      </c>
      <c r="AF263">
        <v>0</v>
      </c>
      <c r="AG263">
        <v>0</v>
      </c>
      <c r="AH263">
        <v>0</v>
      </c>
      <c r="AI263">
        <v>0</v>
      </c>
      <c r="AJ263" s="2">
        <v>0</v>
      </c>
      <c r="AK263">
        <v>0</v>
      </c>
      <c r="AL263">
        <v>0</v>
      </c>
      <c r="AM263">
        <v>0</v>
      </c>
      <c r="AN263">
        <v>31063</v>
      </c>
      <c r="AO263">
        <v>64734</v>
      </c>
      <c r="AP263">
        <v>39059</v>
      </c>
      <c r="AQ263" s="5" t="str">
        <f t="shared" si="14"/>
        <v/>
      </c>
      <c r="AR263" t="s">
        <v>52</v>
      </c>
      <c r="AS263" t="s">
        <v>3457</v>
      </c>
      <c r="AT263" t="str">
        <f>IF(VLOOKUP(C263,old!$D$3:$AU$549,44,0)=0,"",VLOOKUP(C263,old!$D$3:$AU$549,44,0))</f>
        <v>image471</v>
      </c>
      <c r="AU263" s="3" t="s">
        <v>74</v>
      </c>
      <c r="AV263" t="str">
        <f t="shared" si="12"/>
        <v>ООО ПКО «ЗАЙМ ЭКСПРЕСС» зарегистрировано по адресу: Удмуртская Респ., г.о. город Воткинск, г. Воткинск, ул. Кирова, Д. 70, ПОМЕЩ. 18, 427440. Генеральным директором является Соколов Павел Валерьевич. Объем заемных средств компании на конец 2024 года: 39059 тыс. руб. ФССП присвоил Низкий уровень риска для данного ПКО.</v>
      </c>
    </row>
    <row r="264" spans="1:48">
      <c r="A264">
        <v>338</v>
      </c>
      <c r="B264" t="s">
        <v>1835</v>
      </c>
      <c r="C264">
        <v>5507257404</v>
      </c>
      <c r="D264" s="10">
        <v>1175543031740</v>
      </c>
      <c r="E264" t="s">
        <v>1836</v>
      </c>
      <c r="F264" s="7">
        <v>43010</v>
      </c>
      <c r="G264">
        <f t="shared" si="13"/>
        <v>7</v>
      </c>
      <c r="H264" t="s">
        <v>73</v>
      </c>
      <c r="I264" t="str">
        <f>IF(VLOOKUP(C264,гендир!$A$3:$C$3000,3,0)=0,"",VLOOKUP(C264,гендир!$A$3:$C$3000,3,0))</f>
        <v>Беляков Александр Валерьевич</v>
      </c>
      <c r="J264" t="str">
        <f>IF(VLOOKUP(C264,гендир!$A$3:$C$3000,2,0)=0,"",VLOOKUP(C264,гендир!$A$3:$C$3000,2,0))</f>
        <v>Карпова Ольга Александровна</v>
      </c>
      <c r="K264" t="s">
        <v>1839</v>
      </c>
      <c r="L264">
        <v>11</v>
      </c>
      <c r="P264">
        <v>263</v>
      </c>
      <c r="Q264">
        <v>12552</v>
      </c>
      <c r="R264">
        <v>37297</v>
      </c>
      <c r="S264">
        <v>8426</v>
      </c>
      <c r="T264">
        <v>9853</v>
      </c>
      <c r="U264">
        <v>19356</v>
      </c>
      <c r="V264">
        <v>41</v>
      </c>
      <c r="W264">
        <v>35963</v>
      </c>
      <c r="X264">
        <v>4637</v>
      </c>
      <c r="Y264">
        <v>10830</v>
      </c>
      <c r="Z264">
        <v>39100</v>
      </c>
      <c r="AA264">
        <v>41</v>
      </c>
      <c r="AB264">
        <v>1334</v>
      </c>
      <c r="AC264">
        <v>3789</v>
      </c>
      <c r="AD264">
        <v>-1093</v>
      </c>
      <c r="AE264">
        <v>-20912</v>
      </c>
      <c r="AF264">
        <v>32819</v>
      </c>
      <c r="AG264">
        <v>34670</v>
      </c>
      <c r="AH264">
        <v>39790</v>
      </c>
      <c r="AI264">
        <v>43014</v>
      </c>
      <c r="AJ264" s="2">
        <v>18170</v>
      </c>
      <c r="AK264">
        <v>2201</v>
      </c>
      <c r="AL264">
        <v>379</v>
      </c>
      <c r="AM264">
        <v>353</v>
      </c>
      <c r="AN264">
        <v>333</v>
      </c>
      <c r="AO264">
        <v>1130</v>
      </c>
      <c r="AP264">
        <v>6736</v>
      </c>
      <c r="AQ264" s="5">
        <f t="shared" si="14"/>
        <v>1.542</v>
      </c>
      <c r="AR264" t="s">
        <v>52</v>
      </c>
      <c r="AS264" t="s">
        <v>1840</v>
      </c>
      <c r="AT264" t="str">
        <f>IF(VLOOKUP(C264,old!$D$3:$AU$549,44,0)=0,"",VLOOKUP(C264,old!$D$3:$AU$549,44,0))</f>
        <v>image148</v>
      </c>
      <c r="AU264" s="3">
        <v>0.55364270696852436</v>
      </c>
      <c r="AV264" t="str">
        <f t="shared" si="12"/>
        <v>ООО «ПКО «ЦЮР» зарегистрировано по адресу: 644043, Омская Область, г.о. Город Омск, г Омск, ул Фрунзе, дом 1, корпус 4, помещение 49П. Генеральным директором является Карпова Ольга Александровна. Рост доходов компании за 5 лет: 154,2%. Рост финансовых активов компании за 5 лет: 55,36%. Объем заемных средств компании на конец 2024 года: 6736 тыс. руб. ФССП присвоил Низкий уровень риска для данного ПКО.</v>
      </c>
    </row>
    <row r="265" spans="1:48">
      <c r="A265">
        <v>552</v>
      </c>
      <c r="B265" t="s">
        <v>3596</v>
      </c>
      <c r="C265">
        <v>9710048701</v>
      </c>
      <c r="D265" s="10">
        <v>1187746146312</v>
      </c>
      <c r="E265" t="s">
        <v>3597</v>
      </c>
      <c r="F265" s="7">
        <v>43143</v>
      </c>
      <c r="G265">
        <f t="shared" si="13"/>
        <v>7</v>
      </c>
      <c r="H265" t="s">
        <v>73</v>
      </c>
      <c r="I265" t="str">
        <f>IF(VLOOKUP(C265,гендир!$A$3:$C$3000,3,0)=0,"",VLOOKUP(C265,гендир!$A$3:$C$3000,3,0))</f>
        <v>Савари Кристина Павловна, Савари Владислав Дмитриевич</v>
      </c>
      <c r="J265" t="str">
        <f>IF(VLOOKUP(C265,гендир!$A$3:$C$3000,2,0)=0,"",VLOOKUP(C265,гендир!$A$3:$C$3000,2,0))</f>
        <v>Савари Владислав Дмитриевич</v>
      </c>
      <c r="K265" t="s">
        <v>3600</v>
      </c>
      <c r="L265">
        <v>10</v>
      </c>
      <c r="P265">
        <v>264</v>
      </c>
      <c r="Q265">
        <v>750</v>
      </c>
      <c r="R265">
        <v>0</v>
      </c>
      <c r="S265">
        <v>12262</v>
      </c>
      <c r="T265">
        <v>17129</v>
      </c>
      <c r="U265">
        <v>18325</v>
      </c>
      <c r="V265">
        <v>2818</v>
      </c>
      <c r="W265">
        <v>8207</v>
      </c>
      <c r="X265">
        <v>9427</v>
      </c>
      <c r="Y265">
        <v>13706</v>
      </c>
      <c r="Z265">
        <v>18520</v>
      </c>
      <c r="AA265">
        <v>2818</v>
      </c>
      <c r="AB265">
        <v>-8610</v>
      </c>
      <c r="AC265">
        <v>2467</v>
      </c>
      <c r="AD265">
        <v>2910</v>
      </c>
      <c r="AE265">
        <v>-745</v>
      </c>
      <c r="AF265">
        <v>0</v>
      </c>
      <c r="AG265">
        <v>0</v>
      </c>
      <c r="AH265">
        <v>0</v>
      </c>
      <c r="AI265">
        <v>0</v>
      </c>
      <c r="AJ265" s="2">
        <v>0</v>
      </c>
      <c r="AK265">
        <v>24727</v>
      </c>
      <c r="AL265">
        <v>23519</v>
      </c>
      <c r="AM265">
        <v>23728</v>
      </c>
      <c r="AN265">
        <v>24334</v>
      </c>
      <c r="AO265">
        <v>26297</v>
      </c>
      <c r="AP265">
        <v>75</v>
      </c>
      <c r="AQ265" s="5">
        <f t="shared" si="14"/>
        <v>24.433</v>
      </c>
      <c r="AS265" t="s">
        <v>3601</v>
      </c>
      <c r="AT265" t="str">
        <f>IF(VLOOKUP(C265,old!$D$3:$AU$549,44,0)=0,"",VLOOKUP(C265,old!$D$3:$AU$549,44,0))</f>
        <v/>
      </c>
      <c r="AU265" s="3" t="s">
        <v>74</v>
      </c>
      <c r="AV265" t="str">
        <f t="shared" si="12"/>
        <v>ООО «ПКО «ЮЦ Савари» зарегистрировано по адресу: 123056, Москва г, Кондратьевский Б. пер, дом № 4, строение 1, квартира 104. Генеральным директором является Савари Владислав Дмитриевич. Рост доходов компании за 5 лет: 2443,3%. Объем заемных средств компании на конец 2024 года: 75 тыс. руб.</v>
      </c>
    </row>
    <row r="266" spans="1:48">
      <c r="A266">
        <v>184</v>
      </c>
      <c r="B266" t="s">
        <v>2327</v>
      </c>
      <c r="C266">
        <v>9709065653</v>
      </c>
      <c r="D266" s="10">
        <v>1207700362540</v>
      </c>
      <c r="E266" t="s">
        <v>2328</v>
      </c>
      <c r="F266" s="7">
        <v>44105</v>
      </c>
      <c r="G266">
        <f t="shared" si="13"/>
        <v>4</v>
      </c>
      <c r="H266" t="s">
        <v>73</v>
      </c>
      <c r="I266" t="str">
        <f>IF(VLOOKUP(C266,гендир!$A$3:$C$3000,3,0)=0,"",VLOOKUP(C266,гендир!$A$3:$C$3000,3,0))</f>
        <v>Андрюшин Евгений Геннадьевич</v>
      </c>
      <c r="J266" t="str">
        <f>IF(VLOOKUP(C266,гендир!$A$3:$C$3000,2,0)=0,"",VLOOKUP(C266,гендир!$A$3:$C$3000,2,0))</f>
        <v>Баринова Оксана Сергеевна</v>
      </c>
      <c r="K266" t="s">
        <v>2331</v>
      </c>
      <c r="L266">
        <v>10500</v>
      </c>
      <c r="P266">
        <v>265</v>
      </c>
      <c r="Q266">
        <v>0</v>
      </c>
      <c r="R266">
        <v>3831</v>
      </c>
      <c r="S266">
        <v>39924</v>
      </c>
      <c r="T266">
        <v>44961</v>
      </c>
      <c r="U266">
        <v>17659</v>
      </c>
      <c r="V266">
        <v>3</v>
      </c>
      <c r="W266">
        <v>112</v>
      </c>
      <c r="X266">
        <v>164</v>
      </c>
      <c r="Y266">
        <v>558</v>
      </c>
      <c r="Z266">
        <v>1688</v>
      </c>
      <c r="AA266">
        <v>3</v>
      </c>
      <c r="AB266">
        <v>736</v>
      </c>
      <c r="AC266">
        <v>31231</v>
      </c>
      <c r="AD266">
        <v>31868</v>
      </c>
      <c r="AE266">
        <v>7666</v>
      </c>
      <c r="AF266">
        <v>0</v>
      </c>
      <c r="AG266">
        <v>44881</v>
      </c>
      <c r="AH266">
        <v>63700</v>
      </c>
      <c r="AI266">
        <v>64300</v>
      </c>
      <c r="AJ266" s="2">
        <v>79517</v>
      </c>
      <c r="AK266">
        <v>41</v>
      </c>
      <c r="AL266">
        <v>319</v>
      </c>
      <c r="AM266">
        <v>1052</v>
      </c>
      <c r="AN266">
        <v>655</v>
      </c>
      <c r="AO266">
        <v>205</v>
      </c>
      <c r="AP266">
        <v>78</v>
      </c>
      <c r="AQ266" s="5">
        <f t="shared" si="14"/>
        <v>4.6100000000000003</v>
      </c>
      <c r="AR266" t="s">
        <v>52</v>
      </c>
      <c r="AS266" t="s">
        <v>2332</v>
      </c>
      <c r="AT266" t="str">
        <f>IF(VLOOKUP(C266,old!$D$3:$AU$549,44,0)=0,"",VLOOKUP(C266,old!$D$3:$AU$549,44,0))</f>
        <v>image319</v>
      </c>
      <c r="AU266" s="3">
        <v>1.7717296851674429</v>
      </c>
      <c r="AV266" t="str">
        <f t="shared" si="12"/>
        <v>ООО «ПКО «Антарес» зарегистрировано по адресу: Респ. Мордовия, г.о. Саранск, г. Саранск, ул. Гагарина, д. 99А, ОФИС 203, 430027. Генеральным директором является Баринова Оксана Сергеевна. Рост доходов компании за 5 лет: 461%. Рост финансовых активов компании за 5 лет: 177,17%. Объем заемных средств компании на конец 2024 года: 78 тыс. руб. ФССП присвоил Низкий уровень риска для данного ПКО.</v>
      </c>
    </row>
    <row r="267" spans="1:48">
      <c r="A267">
        <v>295</v>
      </c>
      <c r="B267" t="s">
        <v>1368</v>
      </c>
      <c r="C267">
        <v>5906015326</v>
      </c>
      <c r="D267" s="10">
        <v>1145958087043</v>
      </c>
      <c r="E267" t="s">
        <v>1369</v>
      </c>
      <c r="F267" s="7">
        <v>41994</v>
      </c>
      <c r="G267">
        <f t="shared" si="13"/>
        <v>10</v>
      </c>
      <c r="H267" t="s">
        <v>73</v>
      </c>
      <c r="I267" t="str">
        <f>IF(VLOOKUP(C267,гендир!$A$3:$C$3000,3,0)=0,"",VLOOKUP(C267,гендир!$A$3:$C$3000,3,0))</f>
        <v>Ветошкин Антон Вячеславович, Кощеев Андрей Валерьевич, Ерофеев Роман Анатольевич</v>
      </c>
      <c r="J267" t="str">
        <f>IF(VLOOKUP(C267,гендир!$A$3:$C$3000,2,0)=0,"",VLOOKUP(C267,гендир!$A$3:$C$3000,2,0))</f>
        <v>Кощеев Андрей Валерьевич</v>
      </c>
      <c r="K267" t="s">
        <v>1372</v>
      </c>
      <c r="L267">
        <v>10.199999999999999</v>
      </c>
      <c r="P267">
        <v>266</v>
      </c>
      <c r="Q267">
        <v>8692</v>
      </c>
      <c r="R267">
        <v>10288</v>
      </c>
      <c r="S267">
        <v>12004</v>
      </c>
      <c r="T267">
        <v>14567</v>
      </c>
      <c r="U267">
        <v>17598</v>
      </c>
      <c r="V267">
        <v>-986</v>
      </c>
      <c r="W267">
        <v>-1472</v>
      </c>
      <c r="X267">
        <v>-1305</v>
      </c>
      <c r="Y267">
        <v>-1338</v>
      </c>
      <c r="Z267">
        <v>-1842</v>
      </c>
      <c r="AA267">
        <v>-986</v>
      </c>
      <c r="AB267">
        <v>6635</v>
      </c>
      <c r="AC267">
        <v>8052</v>
      </c>
      <c r="AD267">
        <v>10102</v>
      </c>
      <c r="AE267">
        <v>11639</v>
      </c>
      <c r="AF267">
        <v>19575</v>
      </c>
      <c r="AG267">
        <v>18854</v>
      </c>
      <c r="AH267">
        <v>23355</v>
      </c>
      <c r="AI267">
        <v>31915</v>
      </c>
      <c r="AJ267" s="2">
        <v>30828</v>
      </c>
      <c r="AK267">
        <v>44</v>
      </c>
      <c r="AL267">
        <v>139</v>
      </c>
      <c r="AM267">
        <v>103</v>
      </c>
      <c r="AN267">
        <v>76</v>
      </c>
      <c r="AO267">
        <v>121</v>
      </c>
      <c r="AP267">
        <v>915</v>
      </c>
      <c r="AQ267" s="5">
        <f t="shared" si="14"/>
        <v>2.0249999999999999</v>
      </c>
      <c r="AR267">
        <v>0</v>
      </c>
      <c r="AS267" t="s">
        <v>1373</v>
      </c>
      <c r="AT267" t="str">
        <f>IF(VLOOKUP(C267,old!$D$3:$AU$549,44,0)=0,"",VLOOKUP(C267,old!$D$3:$AU$549,44,0))</f>
        <v>image095</v>
      </c>
      <c r="AU267" s="3">
        <v>1.5748659003831418</v>
      </c>
      <c r="AV267" t="str">
        <f t="shared" si="12"/>
        <v>ООО ПКО «СоберЛик» зарегистрировано по адресу: 614000, Пермский край, г Пермь, ул Газеты Звезда, 13. Генеральным директором является Кощеев Андрей Валерьевич. Рост доходов компании за 5 лет: 202,5%. Рост финансовых активов компании за 5 лет: 157,49%. Объем заемных средств компании на конец 2024 года: 915 тыс. руб.</v>
      </c>
    </row>
    <row r="268" spans="1:48">
      <c r="A268">
        <v>556</v>
      </c>
      <c r="B268" t="s">
        <v>3620</v>
      </c>
      <c r="C268">
        <v>2225153627</v>
      </c>
      <c r="D268" s="10">
        <v>1142225014810</v>
      </c>
      <c r="E268" t="s">
        <v>3621</v>
      </c>
      <c r="F268" s="7">
        <v>41948</v>
      </c>
      <c r="G268">
        <f t="shared" si="13"/>
        <v>10</v>
      </c>
      <c r="H268" t="s">
        <v>73</v>
      </c>
      <c r="I268" t="str">
        <f>IF(VLOOKUP(C268,гендир!$A$3:$C$3000,3,0)=0,"",VLOOKUP(C268,гендир!$A$3:$C$3000,3,0))</f>
        <v>Кузовлев Александр Михайлович</v>
      </c>
      <c r="J268" t="str">
        <f>IF(VLOOKUP(C268,гендир!$A$3:$C$3000,2,0)=0,"",VLOOKUP(C268,гендир!$A$3:$C$3000,2,0))</f>
        <v>Кузовлев Александр Михайлович</v>
      </c>
      <c r="K268" t="s">
        <v>3624</v>
      </c>
      <c r="L268">
        <v>10000</v>
      </c>
      <c r="P268">
        <v>267</v>
      </c>
      <c r="Q268">
        <v>1501</v>
      </c>
      <c r="R268">
        <v>12845</v>
      </c>
      <c r="S268">
        <v>2344</v>
      </c>
      <c r="T268">
        <v>1422</v>
      </c>
      <c r="U268">
        <v>17260</v>
      </c>
      <c r="V268">
        <v>468</v>
      </c>
      <c r="W268">
        <v>3162</v>
      </c>
      <c r="X268">
        <v>634</v>
      </c>
      <c r="Y268">
        <v>254</v>
      </c>
      <c r="Z268">
        <v>18915</v>
      </c>
      <c r="AA268">
        <v>468</v>
      </c>
      <c r="AB268">
        <v>8493</v>
      </c>
      <c r="AC268">
        <v>-2653</v>
      </c>
      <c r="AD268">
        <v>-2431</v>
      </c>
      <c r="AE268">
        <v>-4516</v>
      </c>
      <c r="AF268">
        <v>411</v>
      </c>
      <c r="AG268">
        <v>5867</v>
      </c>
      <c r="AH268">
        <v>5184</v>
      </c>
      <c r="AI268">
        <v>794</v>
      </c>
      <c r="AJ268" s="2">
        <v>9563</v>
      </c>
      <c r="AK268">
        <v>12728</v>
      </c>
      <c r="AL268">
        <v>1591</v>
      </c>
      <c r="AM268">
        <v>543</v>
      </c>
      <c r="AN268">
        <v>139</v>
      </c>
      <c r="AO268">
        <v>985</v>
      </c>
      <c r="AP268">
        <v>750</v>
      </c>
      <c r="AQ268" s="5">
        <f t="shared" si="14"/>
        <v>11.499000000000001</v>
      </c>
      <c r="AS268" t="s">
        <v>3625</v>
      </c>
      <c r="AT268" t="str">
        <f>IF(VLOOKUP(C268,old!$D$3:$AU$549,44,0)=0,"",VLOOKUP(C268,old!$D$3:$AU$549,44,0))</f>
        <v/>
      </c>
      <c r="AU268" s="3">
        <v>23.2676399026764</v>
      </c>
      <c r="AV268" t="str">
        <f t="shared" si="12"/>
        <v>OOO ПКО «АлтайТендер-Консалтинг» зарегистрировано по адресу: 656043, Алтайский край, г.Барнаул, Красноармейский пр-т, д.15, 16. Генеральным директором является Кузовлев Александр Михайлович. Рост доходов компании за 5 лет: 1149,9%. Рост финансовых активов компании за 5 лет: 2326,76%. Объем заемных средств компании на конец 2024 года: 750 тыс. руб.</v>
      </c>
    </row>
    <row r="269" spans="1:48">
      <c r="A269">
        <v>266</v>
      </c>
      <c r="B269" t="s">
        <v>216</v>
      </c>
      <c r="C269">
        <v>7802560095</v>
      </c>
      <c r="D269" s="10">
        <v>1167847054484</v>
      </c>
      <c r="E269" t="s">
        <v>217</v>
      </c>
      <c r="F269" s="7">
        <v>42384</v>
      </c>
      <c r="G269">
        <f t="shared" si="13"/>
        <v>9</v>
      </c>
      <c r="H269" t="s">
        <v>73</v>
      </c>
      <c r="I269" t="str">
        <f>IF(VLOOKUP(C269,гендир!$A$3:$C$3000,3,0)=0,"",VLOOKUP(C269,гендир!$A$3:$C$3000,3,0))</f>
        <v>Лукаш Ольга Васильевна</v>
      </c>
      <c r="J269" t="str">
        <f>IF(VLOOKUP(C269,гендир!$A$3:$C$3000,2,0)=0,"",VLOOKUP(C269,гендир!$A$3:$C$3000,2,0))</f>
        <v>Применко Иван Петрович</v>
      </c>
      <c r="K269" t="s">
        <v>220</v>
      </c>
      <c r="L269">
        <v>200</v>
      </c>
      <c r="P269">
        <v>268</v>
      </c>
      <c r="Q269">
        <v>36091</v>
      </c>
      <c r="R269">
        <v>38793</v>
      </c>
      <c r="S269">
        <v>21506</v>
      </c>
      <c r="T269">
        <v>21369</v>
      </c>
      <c r="U269">
        <v>16790</v>
      </c>
      <c r="V269">
        <v>4511</v>
      </c>
      <c r="W269">
        <v>18490</v>
      </c>
      <c r="X269">
        <v>13150</v>
      </c>
      <c r="Y269">
        <v>13406</v>
      </c>
      <c r="Z269">
        <v>16927</v>
      </c>
      <c r="AA269">
        <v>4511</v>
      </c>
      <c r="AB269">
        <v>18329</v>
      </c>
      <c r="AC269">
        <v>7635</v>
      </c>
      <c r="AD269">
        <v>7326</v>
      </c>
      <c r="AE269">
        <v>-307</v>
      </c>
      <c r="AF269">
        <v>56480</v>
      </c>
      <c r="AG269">
        <v>0</v>
      </c>
      <c r="AH269">
        <v>0</v>
      </c>
      <c r="AI269">
        <v>0</v>
      </c>
      <c r="AJ269" s="2">
        <v>0</v>
      </c>
      <c r="AK269">
        <v>2983</v>
      </c>
      <c r="AL269">
        <v>60553</v>
      </c>
      <c r="AM269">
        <v>80005</v>
      </c>
      <c r="AN269">
        <v>86901</v>
      </c>
      <c r="AO269">
        <v>86257</v>
      </c>
      <c r="AP269">
        <v>12741</v>
      </c>
      <c r="AQ269" s="5">
        <f t="shared" si="14"/>
        <v>0.46500000000000002</v>
      </c>
      <c r="AR269" t="s">
        <v>52</v>
      </c>
      <c r="AS269" t="s">
        <v>221</v>
      </c>
      <c r="AT269" t="str">
        <f>IF(VLOOKUP(C269,old!$D$3:$AU$549,44,0)=0,"",VLOOKUP(C269,old!$D$3:$AU$549,44,0))</f>
        <v>image156</v>
      </c>
      <c r="AU269" s="3">
        <v>0</v>
      </c>
      <c r="AV269" t="str">
        <f t="shared" si="12"/>
        <v>ООО «ПКО «НОРД КОЛЛЕКТ» зарегистрировано по адресу: 194044, Санкт-Петербург г, вн.тер.г. муниципальный округ Сампсониевское, пр-кт Финляндский, д. 4, литера А, офис 209. Генеральным директором является Применко Иван Петрович. Рост доходов компании за 5 лет: 46,5%. Объем заемных средств компании на конец 2024 года: 12741 тыс. руб. ФССП присвоил Низкий уровень риска для данного ПКО.</v>
      </c>
    </row>
    <row r="270" spans="1:48">
      <c r="A270">
        <v>399</v>
      </c>
      <c r="B270" t="s">
        <v>2997</v>
      </c>
      <c r="C270">
        <v>6678089423</v>
      </c>
      <c r="D270" s="10">
        <v>1176658123223</v>
      </c>
      <c r="E270" t="s">
        <v>2998</v>
      </c>
      <c r="F270" s="7">
        <v>43098</v>
      </c>
      <c r="G270">
        <f t="shared" si="13"/>
        <v>7</v>
      </c>
      <c r="H270" t="s">
        <v>73</v>
      </c>
      <c r="I270" t="str">
        <f>IF(VLOOKUP(C270,гендир!$A$3:$C$3000,3,0)=0,"",VLOOKUP(C270,гендир!$A$3:$C$3000,3,0))</f>
        <v>Фарленков Александр Сергеевич</v>
      </c>
      <c r="J270" t="str">
        <f>IF(VLOOKUP(C270,гендир!$A$3:$C$3000,2,0)=0,"",VLOOKUP(C270,гендир!$A$3:$C$3000,2,0))</f>
        <v>Садовой Михаил Вадимович</v>
      </c>
      <c r="K270" t="s">
        <v>3001</v>
      </c>
      <c r="L270">
        <v>10</v>
      </c>
      <c r="P270">
        <v>269</v>
      </c>
      <c r="Q270">
        <v>12969</v>
      </c>
      <c r="R270">
        <v>12700</v>
      </c>
      <c r="S270">
        <v>2875</v>
      </c>
      <c r="T270">
        <v>8630</v>
      </c>
      <c r="U270">
        <v>16694</v>
      </c>
      <c r="V270">
        <v>10045</v>
      </c>
      <c r="W270">
        <v>4921</v>
      </c>
      <c r="X270">
        <v>21747</v>
      </c>
      <c r="Y270">
        <v>16218</v>
      </c>
      <c r="Z270">
        <v>19466</v>
      </c>
      <c r="AA270">
        <v>10045</v>
      </c>
      <c r="AB270">
        <v>21502</v>
      </c>
      <c r="AC270">
        <v>-8566</v>
      </c>
      <c r="AD270">
        <v>-4220</v>
      </c>
      <c r="AE270">
        <v>400</v>
      </c>
      <c r="AF270">
        <v>70534</v>
      </c>
      <c r="AG270">
        <v>52054</v>
      </c>
      <c r="AH270">
        <v>44020</v>
      </c>
      <c r="AI270">
        <v>47308</v>
      </c>
      <c r="AJ270" s="2">
        <v>198664</v>
      </c>
      <c r="AK270">
        <v>8133</v>
      </c>
      <c r="AL270">
        <v>6063</v>
      </c>
      <c r="AM270">
        <v>2874</v>
      </c>
      <c r="AN270">
        <v>4333</v>
      </c>
      <c r="AO270">
        <v>41417</v>
      </c>
      <c r="AP270">
        <v>58563</v>
      </c>
      <c r="AQ270" s="5">
        <f t="shared" si="14"/>
        <v>1.2869999999999999</v>
      </c>
      <c r="AR270" t="s">
        <v>52</v>
      </c>
      <c r="AS270" t="s">
        <v>3002</v>
      </c>
      <c r="AT270" t="str">
        <f>IF(VLOOKUP(C270,old!$D$3:$AU$549,44,0)=0,"",VLOOKUP(C270,old!$D$3:$AU$549,44,0))</f>
        <v>image412</v>
      </c>
      <c r="AU270" s="3">
        <v>2.8165707318456348</v>
      </c>
      <c r="AV270" t="str">
        <f t="shared" si="12"/>
        <v>ООО ПКО «КК.Консалт» зарегистрировано по адресу: 620000, Свердловская обл, г Екатеринбург, ул Малышева, 51, 2507. Генеральным директором является Садовой Михаил Вадимович. Рост доходов компании за 5 лет: 128,7%. Рост финансовых активов компании за 5 лет: 281,66%. Объем заемных средств компании на конец 2024 года: 58563 тыс. руб. ФССП присвоил Низкий уровень риска для данного ПКО.</v>
      </c>
    </row>
    <row r="271" spans="1:48">
      <c r="A271">
        <v>282</v>
      </c>
      <c r="B271" t="s">
        <v>1931</v>
      </c>
      <c r="C271">
        <v>7728488121</v>
      </c>
      <c r="D271" s="10">
        <v>1197746606804</v>
      </c>
      <c r="E271" t="s">
        <v>1932</v>
      </c>
      <c r="F271" s="7">
        <v>43747</v>
      </c>
      <c r="G271">
        <f t="shared" si="13"/>
        <v>5</v>
      </c>
      <c r="H271" t="s">
        <v>73</v>
      </c>
      <c r="I271" t="str">
        <f>IF(VLOOKUP(C271,гендир!$A$3:$C$3000,3,0)=0,"",VLOOKUP(C271,гендир!$A$3:$C$3000,3,0))</f>
        <v>Гладкова Лариса Николаевна</v>
      </c>
      <c r="J271" t="str">
        <f>IF(VLOOKUP(C271,гендир!$A$3:$C$3000,2,0)=0,"",VLOOKUP(C271,гендир!$A$3:$C$3000,2,0))</f>
        <v>Гладкова Лариса Николаевна</v>
      </c>
      <c r="K271" t="s">
        <v>1935</v>
      </c>
      <c r="L271">
        <v>500</v>
      </c>
      <c r="P271">
        <v>270</v>
      </c>
      <c r="Q271">
        <v>2791</v>
      </c>
      <c r="R271">
        <v>6339</v>
      </c>
      <c r="S271">
        <v>7222</v>
      </c>
      <c r="T271">
        <v>17267</v>
      </c>
      <c r="U271">
        <v>16420</v>
      </c>
      <c r="V271">
        <v>2530</v>
      </c>
      <c r="W271">
        <v>3160</v>
      </c>
      <c r="X271">
        <v>5237</v>
      </c>
      <c r="Y271">
        <v>19559</v>
      </c>
      <c r="Z271">
        <v>14691</v>
      </c>
      <c r="AA271">
        <v>2530</v>
      </c>
      <c r="AB271">
        <v>3049</v>
      </c>
      <c r="AC271">
        <v>245</v>
      </c>
      <c r="AD271">
        <v>-5165</v>
      </c>
      <c r="AE271">
        <v>246</v>
      </c>
      <c r="AF271">
        <v>0</v>
      </c>
      <c r="AG271">
        <v>0</v>
      </c>
      <c r="AH271">
        <v>0</v>
      </c>
      <c r="AI271">
        <v>0</v>
      </c>
      <c r="AJ271" s="2">
        <v>0</v>
      </c>
      <c r="AK271">
        <v>16838</v>
      </c>
      <c r="AL271">
        <v>40202</v>
      </c>
      <c r="AM271">
        <v>48289</v>
      </c>
      <c r="AN271">
        <v>28695</v>
      </c>
      <c r="AO271">
        <v>28677</v>
      </c>
      <c r="AP271">
        <v>17761</v>
      </c>
      <c r="AQ271" s="5">
        <f t="shared" si="14"/>
        <v>5.883</v>
      </c>
      <c r="AR271" t="s">
        <v>52</v>
      </c>
      <c r="AS271" t="s">
        <v>1936</v>
      </c>
      <c r="AT271" t="str">
        <f>IF(VLOOKUP(C271,old!$D$3:$AU$549,44,0)=0,"",VLOOKUP(C271,old!$D$3:$AU$549,44,0))</f>
        <v>image1001</v>
      </c>
      <c r="AU271" s="3" t="s">
        <v>74</v>
      </c>
      <c r="AV271" t="str">
        <f t="shared" si="12"/>
        <v>ООО «Сервис Рефинанс.ру» зарегистрировано по адресу: 117638, Город Москва, вн.тер.г. муниципальный округ Зюзино, ул Одесская, д. 2. Генеральным директором является Гладкова Лариса Николаевна. Рост доходов компании за 5 лет: 588,3%. Объем заемных средств компании на конец 2024 года: 17761 тыс. руб. ФССП присвоил Низкий уровень риска для данного ПКО.</v>
      </c>
    </row>
    <row r="272" spans="1:48">
      <c r="A272">
        <v>291</v>
      </c>
      <c r="B272" t="s">
        <v>1742</v>
      </c>
      <c r="C272">
        <v>2014015480</v>
      </c>
      <c r="D272" s="10">
        <v>1172036002918</v>
      </c>
      <c r="E272" t="s">
        <v>1743</v>
      </c>
      <c r="F272" s="7">
        <v>42845</v>
      </c>
      <c r="G272">
        <f t="shared" si="13"/>
        <v>8</v>
      </c>
      <c r="H272" t="s">
        <v>73</v>
      </c>
      <c r="I272" t="str">
        <f>IF(VLOOKUP(C272,гендир!$A$3:$C$3000,3,0)=0,"",VLOOKUP(C272,гендир!$A$3:$C$3000,3,0))</f>
        <v>Ахмадов Турпал-али Муходинович</v>
      </c>
      <c r="J272" t="str">
        <f>IF(VLOOKUP(C272,гендир!$A$3:$C$3000,2,0)=0,"",VLOOKUP(C272,гендир!$A$3:$C$3000,2,0))</f>
        <v>Ахмадов Турпал-али Муходинович</v>
      </c>
      <c r="K272" t="s">
        <v>1746</v>
      </c>
      <c r="L272">
        <v>10</v>
      </c>
      <c r="P272">
        <v>271</v>
      </c>
      <c r="Q272">
        <v>12647</v>
      </c>
      <c r="R272">
        <v>13985</v>
      </c>
      <c r="S272">
        <v>13620</v>
      </c>
      <c r="T272">
        <v>16056</v>
      </c>
      <c r="U272">
        <v>16291</v>
      </c>
      <c r="V272">
        <v>3957</v>
      </c>
      <c r="W272">
        <v>2126</v>
      </c>
      <c r="X272">
        <v>649</v>
      </c>
      <c r="Y272">
        <v>9322</v>
      </c>
      <c r="Z272">
        <v>4760</v>
      </c>
      <c r="AA272">
        <v>3957</v>
      </c>
      <c r="AB272">
        <v>8128</v>
      </c>
      <c r="AC272">
        <v>8899</v>
      </c>
      <c r="AD272">
        <v>2691</v>
      </c>
      <c r="AE272">
        <v>5398</v>
      </c>
      <c r="AF272">
        <v>0</v>
      </c>
      <c r="AG272">
        <v>2208</v>
      </c>
      <c r="AH272">
        <v>2208</v>
      </c>
      <c r="AI272">
        <v>2208</v>
      </c>
      <c r="AJ272" s="2">
        <v>12208</v>
      </c>
      <c r="AK272">
        <v>34615</v>
      </c>
      <c r="AL272">
        <v>35647</v>
      </c>
      <c r="AM272">
        <v>42053</v>
      </c>
      <c r="AN272">
        <v>39621</v>
      </c>
      <c r="AO272">
        <v>36965</v>
      </c>
      <c r="AP272">
        <v>0</v>
      </c>
      <c r="AQ272" s="5">
        <f t="shared" si="14"/>
        <v>1.288</v>
      </c>
      <c r="AR272" t="s">
        <v>52</v>
      </c>
      <c r="AS272" t="s">
        <v>1747</v>
      </c>
      <c r="AT272" t="str">
        <f>IF(VLOOKUP(C272,old!$D$3:$AU$549,44,0)=0,"",VLOOKUP(C272,old!$D$3:$AU$549,44,0))</f>
        <v>image089</v>
      </c>
      <c r="AU272" s="3">
        <v>5.5289855072463769</v>
      </c>
      <c r="AV272" t="str">
        <f t="shared" si="12"/>
        <v>ООО «РБ-КОНСАЛТ» зарегистрировано по адресу: 364014, Чеченская Респ, Грозный г, Тверская ул, дом № 15, офис 2. Генеральным директором является Ахмадов Турпал-али Муходинович. Рост доходов компании за 5 лет: 128,8%. Рост финансовых активов компании за 5 лет: 552,9%. ФССП присвоил Низкий уровень риска для данного ПКО.</v>
      </c>
    </row>
    <row r="273" spans="1:48">
      <c r="A273">
        <v>298</v>
      </c>
      <c r="B273" t="s">
        <v>566</v>
      </c>
      <c r="C273">
        <v>2312143512</v>
      </c>
      <c r="D273" s="10">
        <v>1072312013245</v>
      </c>
      <c r="E273" t="s">
        <v>567</v>
      </c>
      <c r="F273" s="7">
        <v>39374</v>
      </c>
      <c r="G273">
        <f t="shared" si="13"/>
        <v>17</v>
      </c>
      <c r="H273" t="s">
        <v>73</v>
      </c>
      <c r="I273" t="str">
        <f>IF(VLOOKUP(C273,гендир!$A$3:$C$3000,3,0)=0,"",VLOOKUP(C273,гендир!$A$3:$C$3000,3,0))</f>
        <v>Чернов Алексей Юрьевич, Ковалев Константин Геннадиевич</v>
      </c>
      <c r="J273" t="str">
        <f>IF(VLOOKUP(C273,гендир!$A$3:$C$3000,2,0)=0,"",VLOOKUP(C273,гендир!$A$3:$C$3000,2,0))</f>
        <v>Чернов Алексей Юрьевич</v>
      </c>
      <c r="K273" t="s">
        <v>570</v>
      </c>
      <c r="L273">
        <v>10</v>
      </c>
      <c r="P273">
        <v>272</v>
      </c>
      <c r="Q273">
        <v>7177</v>
      </c>
      <c r="R273">
        <v>7439</v>
      </c>
      <c r="S273">
        <v>11196</v>
      </c>
      <c r="T273">
        <v>13730</v>
      </c>
      <c r="U273">
        <v>16019</v>
      </c>
      <c r="V273">
        <v>6705</v>
      </c>
      <c r="W273">
        <v>6574</v>
      </c>
      <c r="X273">
        <v>10013</v>
      </c>
      <c r="Y273">
        <v>9190</v>
      </c>
      <c r="Z273">
        <v>11573</v>
      </c>
      <c r="AA273">
        <v>6705</v>
      </c>
      <c r="AB273">
        <v>621</v>
      </c>
      <c r="AC273">
        <v>840</v>
      </c>
      <c r="AD273">
        <v>4038</v>
      </c>
      <c r="AE273">
        <v>3236</v>
      </c>
      <c r="AF273">
        <v>0</v>
      </c>
      <c r="AG273">
        <v>0</v>
      </c>
      <c r="AH273">
        <v>0</v>
      </c>
      <c r="AI273">
        <v>0</v>
      </c>
      <c r="AJ273" s="2">
        <v>0</v>
      </c>
      <c r="AK273">
        <v>13087</v>
      </c>
      <c r="AL273">
        <v>15545</v>
      </c>
      <c r="AM273">
        <v>20081</v>
      </c>
      <c r="AN273">
        <v>22408</v>
      </c>
      <c r="AO273">
        <v>23396</v>
      </c>
      <c r="AP273">
        <v>162</v>
      </c>
      <c r="AQ273" s="5">
        <f t="shared" si="14"/>
        <v>2.2320000000000002</v>
      </c>
      <c r="AR273" t="s">
        <v>52</v>
      </c>
      <c r="AS273" t="s">
        <v>571</v>
      </c>
      <c r="AT273" t="str">
        <f>IF(VLOOKUP(C273,old!$D$3:$AU$549,44,0)=0,"",VLOOKUP(C273,old!$D$3:$AU$549,44,0))</f>
        <v>image197</v>
      </c>
      <c r="AU273" s="3" t="s">
        <v>74</v>
      </c>
      <c r="AV273" t="str">
        <f t="shared" si="12"/>
        <v>ООО ПКО «Центр ЮСБ ЮФО» зарегистрировано по адресу: 350911, Краснодарский край, Краснодар г, Трамвайная ул, дом № 25, оф.9. Генеральным директором является Чернов Алексей Юрьевич. Рост доходов компании за 5 лет: 223,2%. Объем заемных средств компании на конец 2024 года: 162 тыс. руб. ФССП присвоил Низкий уровень риска для данного ПКО.</v>
      </c>
    </row>
    <row r="274" spans="1:48">
      <c r="A274">
        <v>365</v>
      </c>
      <c r="B274" t="s">
        <v>2849</v>
      </c>
      <c r="C274">
        <v>6501314383</v>
      </c>
      <c r="D274" s="10">
        <v>1216500002498</v>
      </c>
      <c r="E274" t="s">
        <v>2850</v>
      </c>
      <c r="F274" s="7">
        <v>44343</v>
      </c>
      <c r="G274">
        <f t="shared" si="13"/>
        <v>3</v>
      </c>
      <c r="H274" t="s">
        <v>73</v>
      </c>
      <c r="I274" t="str">
        <f>IF(VLOOKUP(C274,гендир!$A$3:$C$3000,3,0)=0,"",VLOOKUP(C274,гендир!$A$3:$C$3000,3,0))</f>
        <v>Лагойда Анна Александровна</v>
      </c>
      <c r="J274" t="str">
        <f>IF(VLOOKUP(C274,гендир!$A$3:$C$3000,2,0)=0,"",VLOOKUP(C274,гендир!$A$3:$C$3000,2,0))</f>
        <v>Лагойда Анна Александровна</v>
      </c>
      <c r="K274" t="s">
        <v>2853</v>
      </c>
      <c r="L274">
        <v>10510</v>
      </c>
      <c r="P274">
        <v>273</v>
      </c>
      <c r="Q274">
        <v>0</v>
      </c>
      <c r="R274">
        <v>0</v>
      </c>
      <c r="S274">
        <v>1980</v>
      </c>
      <c r="T274">
        <v>7268</v>
      </c>
      <c r="U274">
        <v>15485</v>
      </c>
      <c r="V274">
        <v>0</v>
      </c>
      <c r="W274">
        <v>688</v>
      </c>
      <c r="X274">
        <v>3579</v>
      </c>
      <c r="Y274">
        <v>5882</v>
      </c>
      <c r="Z274">
        <v>6068</v>
      </c>
      <c r="AA274">
        <v>0</v>
      </c>
      <c r="AB274">
        <v>-688</v>
      </c>
      <c r="AC274">
        <v>-1620</v>
      </c>
      <c r="AD274">
        <v>972</v>
      </c>
      <c r="AE274">
        <v>8802</v>
      </c>
      <c r="AF274">
        <v>0</v>
      </c>
      <c r="AG274">
        <v>0</v>
      </c>
      <c r="AH274">
        <v>0</v>
      </c>
      <c r="AI274">
        <v>0</v>
      </c>
      <c r="AJ274" s="2">
        <v>0</v>
      </c>
      <c r="AK274">
        <v>0</v>
      </c>
      <c r="AL274">
        <v>135</v>
      </c>
      <c r="AM274">
        <v>8237</v>
      </c>
      <c r="AN274">
        <v>11520</v>
      </c>
      <c r="AO274">
        <v>35305</v>
      </c>
      <c r="AP274">
        <v>7646</v>
      </c>
      <c r="AQ274" s="5">
        <f t="shared" si="14"/>
        <v>7.8209999999999997</v>
      </c>
      <c r="AR274" t="s">
        <v>52</v>
      </c>
      <c r="AS274" t="s">
        <v>2854</v>
      </c>
      <c r="AT274" t="str">
        <f>IF(VLOOKUP(C274,old!$D$3:$AU$549,44,0)=0,"",VLOOKUP(C274,old!$D$3:$AU$549,44,0))</f>
        <v>image393</v>
      </c>
      <c r="AU274" s="3" t="s">
        <v>74</v>
      </c>
      <c r="AV274" t="str">
        <f t="shared" si="12"/>
        <v>ООО ПКО «О-КАНЭ» зарегистрировано по адресу: 693020, Сахалинская обл, г Южно-Сахалинск, ул Чехова, д. 68. Генеральным директором является Лагойда Анна Александровна. Рост доходов компании за 5 лет: 782,1%. Объем заемных средств компании на конец 2024 года: 7646 тыс. руб. ФССП присвоил Низкий уровень риска для данного ПКО.</v>
      </c>
    </row>
    <row r="275" spans="1:48">
      <c r="A275">
        <v>284</v>
      </c>
      <c r="B275" t="s">
        <v>1037</v>
      </c>
      <c r="C275">
        <v>1435312504</v>
      </c>
      <c r="D275" s="10">
        <v>1161447062622</v>
      </c>
      <c r="E275" t="s">
        <v>1038</v>
      </c>
      <c r="F275" s="7">
        <v>42641</v>
      </c>
      <c r="G275">
        <f t="shared" si="13"/>
        <v>8</v>
      </c>
      <c r="H275" t="s">
        <v>44</v>
      </c>
      <c r="I275" t="str">
        <f>IF(VLOOKUP(C275,гендир!$A$3:$C$3000,3,0)=0,"",VLOOKUP(C275,гендир!$A$3:$C$3000,3,0))</f>
        <v>Юшин Михаил Сергеевич</v>
      </c>
      <c r="J275" t="str">
        <f>IF(VLOOKUP(C275,гендир!$A$3:$C$3000,2,0)=0,"",VLOOKUP(C275,гендир!$A$3:$C$3000,2,0))</f>
        <v>Юшин Михаил Сергеевич</v>
      </c>
      <c r="K275" t="s">
        <v>1041</v>
      </c>
      <c r="L275">
        <v>11455</v>
      </c>
      <c r="P275">
        <v>274</v>
      </c>
      <c r="Q275">
        <v>5622</v>
      </c>
      <c r="R275">
        <v>10156</v>
      </c>
      <c r="S275">
        <v>10516</v>
      </c>
      <c r="T275">
        <v>17140</v>
      </c>
      <c r="U275">
        <v>15260</v>
      </c>
      <c r="V275">
        <v>2252</v>
      </c>
      <c r="W275">
        <v>4802</v>
      </c>
      <c r="X275">
        <v>3639</v>
      </c>
      <c r="Y275">
        <v>4940</v>
      </c>
      <c r="Z275">
        <v>8329</v>
      </c>
      <c r="AA275">
        <v>2252</v>
      </c>
      <c r="AB275">
        <v>-240</v>
      </c>
      <c r="AC275">
        <v>-77</v>
      </c>
      <c r="AD275">
        <v>3944</v>
      </c>
      <c r="AE275">
        <v>-1242</v>
      </c>
      <c r="AF275">
        <v>4199</v>
      </c>
      <c r="AG275">
        <v>408</v>
      </c>
      <c r="AH275">
        <v>2411</v>
      </c>
      <c r="AI275">
        <v>5968</v>
      </c>
      <c r="AJ275" s="2">
        <v>1436</v>
      </c>
      <c r="AK275">
        <v>518</v>
      </c>
      <c r="AL275">
        <v>2509</v>
      </c>
      <c r="AM275">
        <v>635</v>
      </c>
      <c r="AN275">
        <v>953</v>
      </c>
      <c r="AO275">
        <v>2087</v>
      </c>
      <c r="AP275">
        <v>3118</v>
      </c>
      <c r="AQ275" s="5">
        <f t="shared" si="14"/>
        <v>2.714</v>
      </c>
      <c r="AR275">
        <v>0</v>
      </c>
      <c r="AS275" t="s">
        <v>1042</v>
      </c>
      <c r="AT275" t="str">
        <f>IF(VLOOKUP(C275,old!$D$3:$AU$549,44,0)=0,"",VLOOKUP(C275,old!$D$3:$AU$549,44,0))</f>
        <v>image256</v>
      </c>
      <c r="AU275" s="3">
        <v>0.34198618718742557</v>
      </c>
      <c r="AV275" t="str">
        <f t="shared" si="12"/>
        <v>ООО ПКО «Кондор» зарегистрировано по адресу: 677000, г.Якутск, ул.Пояркова, д.20, к.1, кв.88. Генеральным директором является Юшин Михаил Сергеевич. Рост доходов компании за 5 лет: 271,4%. Рост финансовых активов компании за 5 лет: 34,2%. Объем заемных средств компании на конец 2024 года: 3118 тыс. руб.</v>
      </c>
    </row>
    <row r="276" spans="1:48">
      <c r="A276">
        <v>290</v>
      </c>
      <c r="B276" t="s">
        <v>3066</v>
      </c>
      <c r="C276">
        <v>9727003956</v>
      </c>
      <c r="D276" s="10">
        <v>1227700431969</v>
      </c>
      <c r="E276" t="s">
        <v>3067</v>
      </c>
      <c r="F276" s="7">
        <v>44762</v>
      </c>
      <c r="G276">
        <f t="shared" si="13"/>
        <v>2</v>
      </c>
      <c r="H276" t="s">
        <v>44</v>
      </c>
      <c r="I276" t="str">
        <f>IF(VLOOKUP(C276,гендир!$A$3:$C$3000,3,0)=0,"",VLOOKUP(C276,гендир!$A$3:$C$3000,3,0))</f>
        <v>Тырин Никита Александрович</v>
      </c>
      <c r="J276" t="str">
        <f>IF(VLOOKUP(C276,гендир!$A$3:$C$3000,2,0)=0,"",VLOOKUP(C276,гендир!$A$3:$C$3000,2,0))</f>
        <v>Тырин Никита Александрович</v>
      </c>
      <c r="K276" t="s">
        <v>3070</v>
      </c>
      <c r="L276">
        <v>500</v>
      </c>
      <c r="P276">
        <v>275</v>
      </c>
      <c r="Q276">
        <v>0</v>
      </c>
      <c r="R276">
        <v>0</v>
      </c>
      <c r="S276">
        <v>2511</v>
      </c>
      <c r="T276">
        <v>16360</v>
      </c>
      <c r="U276">
        <v>15147</v>
      </c>
      <c r="V276">
        <v>0</v>
      </c>
      <c r="W276">
        <v>0</v>
      </c>
      <c r="X276">
        <v>5973</v>
      </c>
      <c r="Y276">
        <v>16384</v>
      </c>
      <c r="Z276">
        <v>9109</v>
      </c>
      <c r="AA276">
        <v>0</v>
      </c>
      <c r="AB276">
        <v>0</v>
      </c>
      <c r="AC276">
        <v>-3542</v>
      </c>
      <c r="AD276">
        <v>-879</v>
      </c>
      <c r="AE276">
        <v>5297</v>
      </c>
      <c r="AF276">
        <v>0</v>
      </c>
      <c r="AG276">
        <v>0</v>
      </c>
      <c r="AH276">
        <v>0</v>
      </c>
      <c r="AI276">
        <v>0</v>
      </c>
      <c r="AJ276" s="2">
        <v>0</v>
      </c>
      <c r="AK276">
        <v>0</v>
      </c>
      <c r="AL276">
        <v>0</v>
      </c>
      <c r="AM276">
        <v>5539</v>
      </c>
      <c r="AN276">
        <v>15739</v>
      </c>
      <c r="AO276">
        <v>19235</v>
      </c>
      <c r="AP276">
        <v>2900</v>
      </c>
      <c r="AQ276" s="5">
        <f t="shared" si="14"/>
        <v>6.032</v>
      </c>
      <c r="AR276" t="s">
        <v>52</v>
      </c>
      <c r="AS276" t="s">
        <v>3071</v>
      </c>
      <c r="AT276" t="str">
        <f>IF(VLOOKUP(C276,old!$D$3:$AU$549,44,0)=0,"",VLOOKUP(C276,old!$D$3:$AU$549,44,0))</f>
        <v>image291</v>
      </c>
      <c r="AU276" s="3" t="s">
        <v>74</v>
      </c>
      <c r="AV276" t="str">
        <f t="shared" si="12"/>
        <v>ООО «Стоун» зарегистрировано по адресу: 117624, Москва г, вн.тер.г. муниципальный округ Южное Бутово, ул Изюмская, д. 37, к. 2, помещ. XII, ком. 1-2. Генеральным директором является Тырин Никита Александрович. Рост доходов компании за 5 лет: 603,2%. Объем заемных средств компании на конец 2024 года: 2900 тыс. руб. ФССП присвоил Низкий уровень риска для данного ПКО.</v>
      </c>
    </row>
    <row r="277" spans="1:48">
      <c r="A277">
        <v>277</v>
      </c>
      <c r="B277" t="s">
        <v>2558</v>
      </c>
      <c r="C277">
        <v>7733244339</v>
      </c>
      <c r="D277" s="10">
        <v>1157746718953</v>
      </c>
      <c r="E277" t="s">
        <v>2559</v>
      </c>
      <c r="F277" s="7">
        <v>42221</v>
      </c>
      <c r="G277">
        <f t="shared" si="13"/>
        <v>9</v>
      </c>
      <c r="H277" t="s">
        <v>73</v>
      </c>
      <c r="I277" t="str">
        <f>IF(VLOOKUP(C277,гендир!$A$3:$C$3000,3,0)=0,"",VLOOKUP(C277,гендир!$A$3:$C$3000,3,0))</f>
        <v>Якунина Елена Сергеевна, Петровская Екатерина Олеговна</v>
      </c>
      <c r="J277" t="str">
        <f>IF(VLOOKUP(C277,гендир!$A$3:$C$3000,2,0)=0,"",VLOOKUP(C277,гендир!$A$3:$C$3000,2,0))</f>
        <v>Якунина Елена Сергеевна</v>
      </c>
      <c r="K277" t="s">
        <v>2562</v>
      </c>
      <c r="L277">
        <v>10000</v>
      </c>
      <c r="P277">
        <v>276</v>
      </c>
      <c r="Q277">
        <v>17310</v>
      </c>
      <c r="R277">
        <v>20136</v>
      </c>
      <c r="S277">
        <v>24815</v>
      </c>
      <c r="T277">
        <v>18609</v>
      </c>
      <c r="U277">
        <v>15119</v>
      </c>
      <c r="V277">
        <v>179</v>
      </c>
      <c r="W277">
        <v>149</v>
      </c>
      <c r="X277">
        <v>118</v>
      </c>
      <c r="Y277">
        <v>42</v>
      </c>
      <c r="Z277">
        <v>14901</v>
      </c>
      <c r="AA277">
        <v>179</v>
      </c>
      <c r="AB277">
        <v>13519</v>
      </c>
      <c r="AC277">
        <v>15958</v>
      </c>
      <c r="AD277">
        <v>11484</v>
      </c>
      <c r="AE277">
        <v>-6545</v>
      </c>
      <c r="AF277">
        <v>6984</v>
      </c>
      <c r="AG277">
        <v>8024</v>
      </c>
      <c r="AH277">
        <v>5831</v>
      </c>
      <c r="AI277">
        <v>1527</v>
      </c>
      <c r="AJ277" s="2">
        <v>1649</v>
      </c>
      <c r="AK277">
        <v>4125</v>
      </c>
      <c r="AL277">
        <v>9997</v>
      </c>
      <c r="AM277">
        <v>9231</v>
      </c>
      <c r="AN277">
        <v>10154</v>
      </c>
      <c r="AO277">
        <v>10902</v>
      </c>
      <c r="AP277">
        <v>0</v>
      </c>
      <c r="AQ277" s="5">
        <f t="shared" si="14"/>
        <v>0.873</v>
      </c>
      <c r="AR277" t="s">
        <v>52</v>
      </c>
      <c r="AS277" t="s">
        <v>2563</v>
      </c>
      <c r="AT277" t="str">
        <f>IF(VLOOKUP(C277,old!$D$3:$AU$549,44,0)=0,"",VLOOKUP(C277,old!$D$3:$AU$549,44,0))</f>
        <v>image354</v>
      </c>
      <c r="AU277" s="3">
        <v>0.2361111111111111</v>
      </c>
      <c r="AV277" t="str">
        <f t="shared" si="12"/>
        <v>ООО ПКО «Анелан» зарегистрировано по адресу: 142150, Москва г, Краснопахорское п, Былово с, Клёны ул, дом № 101. Генеральным директором является Якунина Елена Сергеевна. Рост доходов компании за 5 лет: 87,3%. Рост финансовых активов компании за 5 лет: 23,61%. ФССП присвоил Низкий уровень риска для данного ПКО.</v>
      </c>
    </row>
    <row r="278" spans="1:48">
      <c r="A278">
        <v>323</v>
      </c>
      <c r="B278" t="s">
        <v>2306</v>
      </c>
      <c r="C278">
        <v>7456045628</v>
      </c>
      <c r="D278" s="10">
        <v>1207400023830</v>
      </c>
      <c r="E278" t="s">
        <v>2307</v>
      </c>
      <c r="F278" s="7">
        <v>44014</v>
      </c>
      <c r="G278">
        <f t="shared" si="13"/>
        <v>4</v>
      </c>
      <c r="H278" t="s">
        <v>73</v>
      </c>
      <c r="I278" t="str">
        <f>IF(VLOOKUP(C278,гендир!$A$3:$C$3000,3,0)=0,"",VLOOKUP(C278,гендир!$A$3:$C$3000,3,0))</f>
        <v>Филатов Сергей Владимирович</v>
      </c>
      <c r="J278" t="str">
        <f>IF(VLOOKUP(C278,гендир!$A$3:$C$3000,2,0)=0,"",VLOOKUP(C278,гендир!$A$3:$C$3000,2,0))</f>
        <v>Филатов Сергей Владимирович</v>
      </c>
      <c r="K278" t="s">
        <v>2310</v>
      </c>
      <c r="L278">
        <v>10020</v>
      </c>
      <c r="P278">
        <v>277</v>
      </c>
      <c r="Q278">
        <v>0</v>
      </c>
      <c r="R278">
        <v>6242</v>
      </c>
      <c r="S278">
        <v>11405</v>
      </c>
      <c r="T278">
        <v>15697</v>
      </c>
      <c r="U278">
        <v>15089</v>
      </c>
      <c r="V278">
        <v>877</v>
      </c>
      <c r="W278">
        <v>9581</v>
      </c>
      <c r="X278">
        <v>11742</v>
      </c>
      <c r="Y278">
        <v>9046</v>
      </c>
      <c r="Z278">
        <v>18627</v>
      </c>
      <c r="AA278">
        <v>877</v>
      </c>
      <c r="AB278">
        <v>-3576</v>
      </c>
      <c r="AC278">
        <v>-679</v>
      </c>
      <c r="AD278">
        <v>6180</v>
      </c>
      <c r="AE278">
        <v>-3991</v>
      </c>
      <c r="AF278">
        <v>0</v>
      </c>
      <c r="AG278">
        <v>0</v>
      </c>
      <c r="AH278">
        <v>0</v>
      </c>
      <c r="AI278">
        <v>0</v>
      </c>
      <c r="AJ278" s="2">
        <v>1500</v>
      </c>
      <c r="AK278">
        <v>167</v>
      </c>
      <c r="AL278">
        <v>371</v>
      </c>
      <c r="AM278">
        <v>142</v>
      </c>
      <c r="AN278">
        <v>8100</v>
      </c>
      <c r="AO278">
        <v>145</v>
      </c>
      <c r="AP278">
        <v>4930</v>
      </c>
      <c r="AQ278" s="5">
        <f t="shared" si="14"/>
        <v>2.4169999999999998</v>
      </c>
      <c r="AR278" t="s">
        <v>52</v>
      </c>
      <c r="AS278" t="s">
        <v>2311</v>
      </c>
      <c r="AT278" t="str">
        <f>IF(VLOOKUP(C278,old!$D$3:$AU$549,44,0)=0,"",VLOOKUP(C278,old!$D$3:$AU$549,44,0))</f>
        <v>image316</v>
      </c>
      <c r="AU278" s="3" t="s">
        <v>74</v>
      </c>
      <c r="AV278" t="str">
        <f t="shared" si="12"/>
        <v>ООО ПКО «ЕвАрти» зарегистрировано по адресу: 455017, Челябинская обл, г Магнитогорск, ул Советская, 40, 2. Генеральным директором является Филатов Сергей Владимирович. Рост доходов компании за 5 лет: 241,7%. Объем заемных средств компании на конец 2024 года: 4930 тыс. руб. ФССП присвоил Низкий уровень риска для данного ПКО.</v>
      </c>
    </row>
    <row r="279" spans="1:48">
      <c r="A279">
        <v>53</v>
      </c>
      <c r="B279" t="s">
        <v>3375</v>
      </c>
      <c r="C279">
        <v>6671280460</v>
      </c>
      <c r="D279" s="10">
        <v>1236600049795</v>
      </c>
      <c r="E279" t="s">
        <v>3376</v>
      </c>
      <c r="F279" s="7">
        <v>45152</v>
      </c>
      <c r="G279">
        <f t="shared" si="13"/>
        <v>1</v>
      </c>
      <c r="H279" t="s">
        <v>73</v>
      </c>
      <c r="I279" t="str">
        <f>IF(VLOOKUP(C279,гендир!$A$3:$C$3000,3,0)=0,"",VLOOKUP(C279,гендир!$A$3:$C$3000,3,0))</f>
        <v>Комович Александр Вячеславович, Козлов Руслан Николаевич, Шатилов Андрей Владимирович</v>
      </c>
      <c r="J279" t="str">
        <f>IF(VLOOKUP(C279,гендир!$A$3:$C$3000,2,0)=0,"",VLOOKUP(C279,гендир!$A$3:$C$3000,2,0))</f>
        <v>Комович Александр Вячеславович</v>
      </c>
      <c r="K279" t="s">
        <v>3379</v>
      </c>
      <c r="L279">
        <v>10</v>
      </c>
      <c r="P279">
        <v>278</v>
      </c>
      <c r="Q279">
        <v>0</v>
      </c>
      <c r="R279">
        <v>0</v>
      </c>
      <c r="S279">
        <v>0</v>
      </c>
      <c r="T279">
        <v>285812</v>
      </c>
      <c r="U279">
        <v>14537</v>
      </c>
      <c r="V279">
        <v>0</v>
      </c>
      <c r="W279">
        <v>0</v>
      </c>
      <c r="X279">
        <v>0</v>
      </c>
      <c r="Y279">
        <v>1442</v>
      </c>
      <c r="Z279">
        <v>8914</v>
      </c>
      <c r="AA279">
        <v>0</v>
      </c>
      <c r="AB279">
        <v>0</v>
      </c>
      <c r="AC279">
        <v>0</v>
      </c>
      <c r="AD279">
        <v>284355</v>
      </c>
      <c r="AE279">
        <v>2824</v>
      </c>
      <c r="AF279">
        <v>0</v>
      </c>
      <c r="AG279">
        <v>0</v>
      </c>
      <c r="AH279">
        <v>0</v>
      </c>
      <c r="AI279">
        <v>129</v>
      </c>
      <c r="AJ279" s="2">
        <v>231</v>
      </c>
      <c r="AK279">
        <v>0</v>
      </c>
      <c r="AL279">
        <v>0</v>
      </c>
      <c r="AM279">
        <v>0</v>
      </c>
      <c r="AN279">
        <v>294115</v>
      </c>
      <c r="AO279">
        <v>24580</v>
      </c>
      <c r="AP279">
        <v>22058</v>
      </c>
      <c r="AQ279" s="5">
        <f t="shared" si="14"/>
        <v>5.0999999999999997E-2</v>
      </c>
      <c r="AR279" t="s">
        <v>52</v>
      </c>
      <c r="AS279" t="s">
        <v>3380</v>
      </c>
      <c r="AT279" t="str">
        <f>IF(VLOOKUP(C279,old!$D$3:$AU$549,44,0)=0,"",VLOOKUP(C279,old!$D$3:$AU$549,44,0))</f>
        <v>image462</v>
      </c>
      <c r="AU279" s="3">
        <v>1.7906976744186047</v>
      </c>
      <c r="AV279" t="str">
        <f t="shared" si="12"/>
        <v>ООО ПКО «МАЯК КОЛЛЕКТ» зарегистрировано по адресу: 620014, Свердловская обл, г Екатеринбург, ул Малышева, 19, 1205. Генеральным директором является Комович Александр Вячеславович. Рост доходов компании за 5 лет: 5,1%. Рост финансовых активов компании за 5 лет: 179,07%. Объем заемных средств компании на конец 2024 года: 22058 тыс. руб. ФССП присвоил Низкий уровень риска для данного ПКО.</v>
      </c>
    </row>
    <row r="280" spans="1:48">
      <c r="A280">
        <v>293</v>
      </c>
      <c r="B280" t="s">
        <v>1091</v>
      </c>
      <c r="C280">
        <v>1831181333</v>
      </c>
      <c r="D280" s="10">
        <v>1161832074744</v>
      </c>
      <c r="E280" t="s">
        <v>1092</v>
      </c>
      <c r="F280" s="7">
        <v>42629</v>
      </c>
      <c r="G280">
        <f t="shared" si="13"/>
        <v>8</v>
      </c>
      <c r="H280" t="s">
        <v>73</v>
      </c>
      <c r="I280" t="str">
        <f>IF(VLOOKUP(C280,гендир!$A$3:$C$3000,3,0)=0,"",VLOOKUP(C280,гендир!$A$3:$C$3000,3,0))</f>
        <v>Чирков Кирилл Николаевич</v>
      </c>
      <c r="J280" t="str">
        <f>IF(VLOOKUP(C280,гендир!$A$3:$C$3000,2,0)=0,"",VLOOKUP(C280,гендир!$A$3:$C$3000,2,0))</f>
        <v>Чирков Кирилл Николаевич</v>
      </c>
      <c r="K280" t="s">
        <v>1095</v>
      </c>
      <c r="L280">
        <v>10</v>
      </c>
      <c r="P280">
        <v>279</v>
      </c>
      <c r="Q280">
        <v>16320</v>
      </c>
      <c r="R280">
        <v>21290</v>
      </c>
      <c r="S280">
        <v>24483</v>
      </c>
      <c r="T280">
        <v>14629</v>
      </c>
      <c r="U280">
        <v>13860</v>
      </c>
      <c r="V280">
        <v>8026</v>
      </c>
      <c r="W280">
        <v>13432</v>
      </c>
      <c r="X280">
        <v>21400</v>
      </c>
      <c r="Y280">
        <v>12252</v>
      </c>
      <c r="Z280">
        <v>13416</v>
      </c>
      <c r="AA280">
        <v>8026</v>
      </c>
      <c r="AB280">
        <v>7196</v>
      </c>
      <c r="AC280">
        <v>2360</v>
      </c>
      <c r="AD280">
        <v>1947</v>
      </c>
      <c r="AE280">
        <v>19</v>
      </c>
      <c r="AF280">
        <v>0</v>
      </c>
      <c r="AG280">
        <v>0</v>
      </c>
      <c r="AH280">
        <v>0</v>
      </c>
      <c r="AI280">
        <v>0</v>
      </c>
      <c r="AJ280" s="2">
        <v>0</v>
      </c>
      <c r="AK280">
        <v>24511</v>
      </c>
      <c r="AL280">
        <v>27119</v>
      </c>
      <c r="AM280">
        <v>46542</v>
      </c>
      <c r="AN280">
        <v>54767</v>
      </c>
      <c r="AO280">
        <v>54492</v>
      </c>
      <c r="AP280">
        <v>17965</v>
      </c>
      <c r="AQ280" s="5">
        <f t="shared" si="14"/>
        <v>0.84899999999999998</v>
      </c>
      <c r="AR280" t="s">
        <v>52</v>
      </c>
      <c r="AS280" t="s">
        <v>1096</v>
      </c>
      <c r="AT280" t="str">
        <f>IF(VLOOKUP(C280,old!$D$3:$AU$549,44,0)=0,"",VLOOKUP(C280,old!$D$3:$AU$549,44,0))</f>
        <v>image193</v>
      </c>
      <c r="AU280" s="3" t="s">
        <v>74</v>
      </c>
      <c r="AV280" t="str">
        <f t="shared" si="12"/>
        <v>ООО ПКО «Центр Правовой Поддержки» зарегистрировано по адресу: 426057, Удмуртская Респ, г Ижевск, ул Красногеройская, 14, 79. Генеральным директором является Чирков Кирилл Николаевич. Рост доходов компании за 5 лет: 84,9%. Объем заемных средств компании на конец 2024 года: 17965 тыс. руб. ФССП присвоил Низкий уровень риска для данного ПКО.</v>
      </c>
    </row>
    <row r="281" spans="1:48">
      <c r="A281">
        <v>330</v>
      </c>
      <c r="B281" t="s">
        <v>2404</v>
      </c>
      <c r="C281">
        <v>1101169887</v>
      </c>
      <c r="D281" s="10">
        <v>1201100004600</v>
      </c>
      <c r="E281" t="s">
        <v>2405</v>
      </c>
      <c r="F281" s="7">
        <v>44130</v>
      </c>
      <c r="G281">
        <f t="shared" si="13"/>
        <v>4</v>
      </c>
      <c r="H281" t="s">
        <v>73</v>
      </c>
      <c r="I281" t="str">
        <f>IF(VLOOKUP(C281,гендир!$A$3:$C$3000,3,0)=0,"",VLOOKUP(C281,гендир!$A$3:$C$3000,3,0))</f>
        <v>Ненев Роман Владимирович</v>
      </c>
      <c r="J281" t="str">
        <f>IF(VLOOKUP(C281,гендир!$A$3:$C$3000,2,0)=0,"",VLOOKUP(C281,гендир!$A$3:$C$3000,2,0))</f>
        <v>Ненев Роман Владимирович</v>
      </c>
      <c r="K281" t="s">
        <v>2408</v>
      </c>
      <c r="L281">
        <v>10</v>
      </c>
      <c r="P281">
        <v>280</v>
      </c>
      <c r="Q281">
        <v>11665</v>
      </c>
      <c r="R281">
        <v>94799</v>
      </c>
      <c r="S281">
        <v>906310</v>
      </c>
      <c r="T281">
        <v>10784</v>
      </c>
      <c r="U281">
        <v>13846</v>
      </c>
      <c r="V281">
        <v>393</v>
      </c>
      <c r="W281">
        <v>8781</v>
      </c>
      <c r="X281">
        <v>448951</v>
      </c>
      <c r="Y281">
        <v>7740</v>
      </c>
      <c r="Z281">
        <v>6755</v>
      </c>
      <c r="AA281">
        <v>393</v>
      </c>
      <c r="AB281">
        <v>86001</v>
      </c>
      <c r="AC281">
        <v>457274</v>
      </c>
      <c r="AD281">
        <v>2381</v>
      </c>
      <c r="AE281">
        <v>6886</v>
      </c>
      <c r="AF281">
        <v>0</v>
      </c>
      <c r="AG281">
        <v>0</v>
      </c>
      <c r="AH281">
        <v>0</v>
      </c>
      <c r="AI281">
        <v>0</v>
      </c>
      <c r="AJ281" s="2">
        <v>0</v>
      </c>
      <c r="AK281">
        <v>11629</v>
      </c>
      <c r="AL281">
        <v>105297</v>
      </c>
      <c r="AM281">
        <v>563210</v>
      </c>
      <c r="AN281">
        <v>130282</v>
      </c>
      <c r="AO281">
        <v>145182</v>
      </c>
      <c r="AP281">
        <v>7593</v>
      </c>
      <c r="AQ281" s="5">
        <f t="shared" si="14"/>
        <v>1.1870000000000001</v>
      </c>
      <c r="AR281" t="s">
        <v>52</v>
      </c>
      <c r="AS281" t="s">
        <v>2409</v>
      </c>
      <c r="AT281" t="str">
        <f>IF(VLOOKUP(C281,old!$D$3:$AU$549,44,0)=0,"",VLOOKUP(C281,old!$D$3:$AU$549,44,0))</f>
        <v>image333</v>
      </c>
      <c r="AU281" s="3" t="s">
        <v>74</v>
      </c>
      <c r="AV281" t="str">
        <f t="shared" si="12"/>
        <v>ООО «ПКО «Долг Консалтинг» зарегистрировано по адресу: 167000, Республика Коми, г.о. Сыктывкар, г Сыктывкар, ул Первомайская, строение 70, офис 403. Генеральным директором является Ненев Роман Владимирович. Рост доходов компании за 5 лет: 118,7%. Объем заемных средств компании на конец 2024 года: 7593 тыс. руб. ФССП присвоил Низкий уровень риска для данного ПКО.</v>
      </c>
    </row>
    <row r="282" spans="1:48">
      <c r="A282">
        <v>254</v>
      </c>
      <c r="B282" t="s">
        <v>2990</v>
      </c>
      <c r="C282">
        <v>7726478287</v>
      </c>
      <c r="D282" s="10">
        <v>1217700266211</v>
      </c>
      <c r="E282" t="s">
        <v>2991</v>
      </c>
      <c r="F282" s="7">
        <v>44351</v>
      </c>
      <c r="G282">
        <f t="shared" si="13"/>
        <v>3</v>
      </c>
      <c r="H282" t="s">
        <v>73</v>
      </c>
      <c r="I282" t="str">
        <f>IF(VLOOKUP(C282,гендир!$A$3:$C$3000,3,0)=0,"",VLOOKUP(C282,гендир!$A$3:$C$3000,3,0))</f>
        <v>Тимченко Максим Иванович</v>
      </c>
      <c r="J282" t="str">
        <f>IF(VLOOKUP(C282,гендир!$A$3:$C$3000,2,0)=0,"",VLOOKUP(C282,гендир!$A$3:$C$3000,2,0))</f>
        <v>Бочкарёв Михаил Викторович</v>
      </c>
      <c r="K282" t="s">
        <v>2994</v>
      </c>
      <c r="L282">
        <v>10</v>
      </c>
      <c r="P282">
        <v>281</v>
      </c>
      <c r="Q282">
        <v>0</v>
      </c>
      <c r="R282">
        <v>0</v>
      </c>
      <c r="S282">
        <v>2349</v>
      </c>
      <c r="T282">
        <v>47523</v>
      </c>
      <c r="U282">
        <v>13812</v>
      </c>
      <c r="V282">
        <v>0</v>
      </c>
      <c r="W282">
        <v>0</v>
      </c>
      <c r="X282">
        <v>147</v>
      </c>
      <c r="Y282">
        <v>33569</v>
      </c>
      <c r="Z282">
        <v>5290</v>
      </c>
      <c r="AA282">
        <v>0</v>
      </c>
      <c r="AB282">
        <v>0</v>
      </c>
      <c r="AC282">
        <v>1961</v>
      </c>
      <c r="AD282">
        <v>12518</v>
      </c>
      <c r="AE282">
        <v>7986</v>
      </c>
      <c r="AF282">
        <v>0</v>
      </c>
      <c r="AG282">
        <v>0</v>
      </c>
      <c r="AH282">
        <v>1850</v>
      </c>
      <c r="AI282">
        <v>26601</v>
      </c>
      <c r="AJ282" s="2">
        <v>26206</v>
      </c>
      <c r="AK282">
        <v>0</v>
      </c>
      <c r="AL282">
        <v>14452</v>
      </c>
      <c r="AM282">
        <v>14442</v>
      </c>
      <c r="AN282">
        <v>17426</v>
      </c>
      <c r="AO282">
        <v>25085</v>
      </c>
      <c r="AP282">
        <v>0</v>
      </c>
      <c r="AQ282" s="5">
        <f t="shared" si="14"/>
        <v>5.88</v>
      </c>
      <c r="AR282" t="s">
        <v>52</v>
      </c>
      <c r="AS282" t="s">
        <v>2995</v>
      </c>
      <c r="AT282" t="str">
        <f>IF(VLOOKUP(C282,old!$D$3:$AU$549,44,0)=0,"",VLOOKUP(C282,old!$D$3:$AU$549,44,0))</f>
        <v>image411</v>
      </c>
      <c r="AU282" s="3">
        <v>14.165405405405405</v>
      </c>
      <c r="AV282" t="str">
        <f t="shared" si="12"/>
        <v>ООО «ПКО Альянс» зарегистрировано по адресу: 115191, Москва г, ПЕР. ДУХОВСКОЙ, д. № 17, стр. 15, оф. 132. Генеральным директором является Бочкарёв Михаил Викторович. Рост доходов компании за 5 лет: 588%. Рост финансовых активов компании за 5 лет: 1416,54%. ФССП присвоил Низкий уровень риска для данного ПКО.</v>
      </c>
    </row>
    <row r="283" spans="1:48">
      <c r="A283">
        <v>245</v>
      </c>
      <c r="B283" t="s">
        <v>1527</v>
      </c>
      <c r="C283">
        <v>6316228122</v>
      </c>
      <c r="D283" s="10">
        <v>1166313150464</v>
      </c>
      <c r="E283" t="s">
        <v>1528</v>
      </c>
      <c r="F283" s="7">
        <v>42682</v>
      </c>
      <c r="G283">
        <f t="shared" si="13"/>
        <v>8</v>
      </c>
      <c r="H283" t="s">
        <v>73</v>
      </c>
      <c r="I283" t="str">
        <f>IF(VLOOKUP(C283,гендир!$A$3:$C$3000,3,0)=0,"",VLOOKUP(C283,гендир!$A$3:$C$3000,3,0))</f>
        <v>Аминов Равиль Эдуардович</v>
      </c>
      <c r="J283" t="str">
        <f>IF(VLOOKUP(C283,гендир!$A$3:$C$3000,2,0)=0,"",VLOOKUP(C283,гендир!$A$3:$C$3000,2,0))</f>
        <v>Аминова Рузиля Файрушиновна</v>
      </c>
      <c r="K283" t="s">
        <v>1529</v>
      </c>
      <c r="L283">
        <v>10</v>
      </c>
      <c r="P283">
        <v>282</v>
      </c>
      <c r="Q283">
        <v>39363</v>
      </c>
      <c r="R283">
        <v>92812</v>
      </c>
      <c r="S283">
        <v>91820</v>
      </c>
      <c r="T283">
        <v>25921</v>
      </c>
      <c r="U283">
        <v>13691</v>
      </c>
      <c r="V283">
        <v>3802</v>
      </c>
      <c r="W283">
        <v>1684</v>
      </c>
      <c r="X283">
        <v>86168</v>
      </c>
      <c r="Y283">
        <v>10642</v>
      </c>
      <c r="Z283">
        <v>106049</v>
      </c>
      <c r="AA283">
        <v>3802</v>
      </c>
      <c r="AB283">
        <v>73610</v>
      </c>
      <c r="AC283">
        <v>-5986</v>
      </c>
      <c r="AD283">
        <v>12773</v>
      </c>
      <c r="AE283">
        <v>-93683</v>
      </c>
      <c r="AF283">
        <v>62095</v>
      </c>
      <c r="AG283">
        <v>125013</v>
      </c>
      <c r="AH283">
        <v>110738</v>
      </c>
      <c r="AI283">
        <v>124675</v>
      </c>
      <c r="AJ283" s="2">
        <v>30426</v>
      </c>
      <c r="AK283">
        <v>151</v>
      </c>
      <c r="AL283">
        <v>2958</v>
      </c>
      <c r="AM283">
        <v>3936</v>
      </c>
      <c r="AN283">
        <v>2895</v>
      </c>
      <c r="AO283">
        <v>1984</v>
      </c>
      <c r="AP283">
        <v>0</v>
      </c>
      <c r="AQ283" s="5">
        <f t="shared" si="14"/>
        <v>0.34799999999999998</v>
      </c>
      <c r="AR283" t="s">
        <v>52</v>
      </c>
      <c r="AS283" t="s">
        <v>1530</v>
      </c>
      <c r="AT283" t="str">
        <f>IF(VLOOKUP(C283,old!$D$3:$AU$549,44,0)=0,"",VLOOKUP(C283,old!$D$3:$AU$549,44,0))</f>
        <v>image1001</v>
      </c>
      <c r="AU283" s="3">
        <v>0.48999114260407439</v>
      </c>
      <c r="AV283" t="str">
        <f t="shared" si="12"/>
        <v>ООО «Юридическая компания № 1» зарегистрировано по адресу: г. Самара, ул. Мориса Тореза, д. 1А, кв. 513, 443093. Генеральным директором является Аминова Рузиля Файрушиновна. Рост доходов компании за 5 лет: 34,8%. Рост финансовых активов компании за 5 лет: 49%. ФССП присвоил Низкий уровень риска для данного ПКО.</v>
      </c>
    </row>
    <row r="284" spans="1:48">
      <c r="A284">
        <v>273</v>
      </c>
      <c r="B284" t="s">
        <v>363</v>
      </c>
      <c r="C284">
        <v>6950094350</v>
      </c>
      <c r="D284" s="10">
        <v>1086952029339</v>
      </c>
      <c r="E284" t="s">
        <v>364</v>
      </c>
      <c r="F284" s="7">
        <v>39790</v>
      </c>
      <c r="G284">
        <f t="shared" si="13"/>
        <v>16</v>
      </c>
      <c r="H284" t="s">
        <v>73</v>
      </c>
      <c r="I284" t="str">
        <f>IF(VLOOKUP(C284,гендир!$A$3:$C$3000,3,0)=0,"",VLOOKUP(C284,гендир!$A$3:$C$3000,3,0))</f>
        <v>Кучинов Владислав Владимирович</v>
      </c>
      <c r="J284" t="str">
        <f>IF(VLOOKUP(C284,гендир!$A$3:$C$3000,2,0)=0,"",VLOOKUP(C284,гендир!$A$3:$C$3000,2,0))</f>
        <v>Кучинов Владислав Владимирович</v>
      </c>
      <c r="K284" t="s">
        <v>367</v>
      </c>
      <c r="L284">
        <v>10</v>
      </c>
      <c r="P284">
        <v>283</v>
      </c>
      <c r="Q284">
        <v>8598</v>
      </c>
      <c r="R284">
        <v>18651</v>
      </c>
      <c r="S284">
        <v>14147</v>
      </c>
      <c r="T284">
        <v>18985</v>
      </c>
      <c r="U284">
        <v>13608</v>
      </c>
      <c r="V284">
        <v>4440</v>
      </c>
      <c r="W284">
        <v>12382</v>
      </c>
      <c r="X284">
        <v>10432</v>
      </c>
      <c r="Y284">
        <v>13238</v>
      </c>
      <c r="Z284">
        <v>8985</v>
      </c>
      <c r="AA284">
        <v>4440</v>
      </c>
      <c r="AB284">
        <v>5384</v>
      </c>
      <c r="AC284">
        <v>3152</v>
      </c>
      <c r="AD284">
        <v>4813</v>
      </c>
      <c r="AE284">
        <v>3806</v>
      </c>
      <c r="AF284">
        <v>0</v>
      </c>
      <c r="AG284">
        <v>0</v>
      </c>
      <c r="AH284">
        <v>0</v>
      </c>
      <c r="AI284">
        <v>0</v>
      </c>
      <c r="AJ284" s="2">
        <v>0</v>
      </c>
      <c r="AK284">
        <v>31139</v>
      </c>
      <c r="AL284">
        <v>35750</v>
      </c>
      <c r="AM284">
        <v>36820</v>
      </c>
      <c r="AN284">
        <v>38206</v>
      </c>
      <c r="AO284">
        <v>40105</v>
      </c>
      <c r="AP284">
        <v>0</v>
      </c>
      <c r="AQ284" s="5">
        <f t="shared" si="14"/>
        <v>1.583</v>
      </c>
      <c r="AR284" t="s">
        <v>52</v>
      </c>
      <c r="AS284" t="s">
        <v>368</v>
      </c>
      <c r="AT284" t="str">
        <f>IF(VLOOKUP(C284,old!$D$3:$AU$549,44,0)=0,"",VLOOKUP(C284,old!$D$3:$AU$549,44,0))</f>
        <v>image146</v>
      </c>
      <c r="AU284" s="3" t="s">
        <v>74</v>
      </c>
      <c r="AV284" t="str">
        <f t="shared" si="12"/>
        <v>ООО ПКО «ЛЕКС» зарегистрировано по адресу: 170006, г.Тверь, ул.Брагина, д.6А, оф.307. Генеральным директором является Кучинов Владислав Владимирович. Рост доходов компании за 5 лет: 158,3%. ФССП присвоил Низкий уровень риска для данного ПКО.</v>
      </c>
    </row>
    <row r="285" spans="1:48">
      <c r="A285">
        <v>304</v>
      </c>
      <c r="B285" t="s">
        <v>580</v>
      </c>
      <c r="C285">
        <v>6658459228</v>
      </c>
      <c r="D285" s="10">
        <v>1146658012896</v>
      </c>
      <c r="E285" t="s">
        <v>581</v>
      </c>
      <c r="F285" s="7">
        <v>41876</v>
      </c>
      <c r="G285">
        <f t="shared" si="13"/>
        <v>10</v>
      </c>
      <c r="H285" t="s">
        <v>73</v>
      </c>
      <c r="I285" t="str">
        <f>IF(VLOOKUP(C285,гендир!$A$3:$C$3000,3,0)=0,"",VLOOKUP(C285,гендир!$A$3:$C$3000,3,0))</f>
        <v>Родин Андрей Викторович, Кунщиков Владимир Валерьевич</v>
      </c>
      <c r="J285" t="str">
        <f>IF(VLOOKUP(C285,гендир!$A$3:$C$3000,2,0)=0,"",VLOOKUP(C285,гендир!$A$3:$C$3000,2,0))</f>
        <v>Родин Андрей Викторович</v>
      </c>
      <c r="K285" t="s">
        <v>584</v>
      </c>
      <c r="L285">
        <v>10</v>
      </c>
      <c r="P285">
        <v>284</v>
      </c>
      <c r="Q285">
        <v>9787</v>
      </c>
      <c r="R285">
        <v>8754</v>
      </c>
      <c r="S285">
        <v>9242</v>
      </c>
      <c r="T285">
        <v>13148</v>
      </c>
      <c r="U285">
        <v>13550</v>
      </c>
      <c r="V285">
        <v>4232</v>
      </c>
      <c r="W285">
        <v>5711</v>
      </c>
      <c r="X285">
        <v>8566</v>
      </c>
      <c r="Y285">
        <v>7120</v>
      </c>
      <c r="Z285">
        <v>7650</v>
      </c>
      <c r="AA285">
        <v>4232</v>
      </c>
      <c r="AB285">
        <v>2850</v>
      </c>
      <c r="AC285">
        <v>413</v>
      </c>
      <c r="AD285">
        <v>5239</v>
      </c>
      <c r="AE285">
        <v>5415</v>
      </c>
      <c r="AF285">
        <v>0</v>
      </c>
      <c r="AG285">
        <v>0</v>
      </c>
      <c r="AH285">
        <v>0</v>
      </c>
      <c r="AI285">
        <v>0</v>
      </c>
      <c r="AJ285" s="2">
        <v>0</v>
      </c>
      <c r="AK285">
        <v>14399</v>
      </c>
      <c r="AL285">
        <v>42218</v>
      </c>
      <c r="AM285">
        <v>75174</v>
      </c>
      <c r="AN285">
        <v>6630</v>
      </c>
      <c r="AO285">
        <v>12262</v>
      </c>
      <c r="AP285">
        <v>0</v>
      </c>
      <c r="AQ285" s="5">
        <f t="shared" si="14"/>
        <v>1.3839999999999999</v>
      </c>
      <c r="AR285" t="s">
        <v>52</v>
      </c>
      <c r="AS285" t="s">
        <v>585</v>
      </c>
      <c r="AT285" t="str">
        <f>IF(VLOOKUP(C285,old!$D$3:$AU$549,44,0)=0,"",VLOOKUP(C285,old!$D$3:$AU$549,44,0))</f>
        <v>image214</v>
      </c>
      <c r="AU285" s="3" t="s">
        <v>74</v>
      </c>
      <c r="AV285" t="str">
        <f t="shared" si="12"/>
        <v>ООО «ПКО «ЮрТех» зарегистрировано по адресу: 620034, Свердловская область, г.о. Город Екатеринбург, г Екатеринбург, ул Бебеля, дом 108. Генеральным директором является Родин Андрей Викторович. Рост доходов компании за 5 лет: 138,4%. ФССП присвоил Низкий уровень риска для данного ПКО.</v>
      </c>
    </row>
    <row r="286" spans="1:48">
      <c r="A286">
        <v>326</v>
      </c>
      <c r="B286" t="s">
        <v>2431</v>
      </c>
      <c r="C286">
        <v>1841045690</v>
      </c>
      <c r="D286" s="10">
        <v>1141841007285</v>
      </c>
      <c r="E286" t="s">
        <v>2432</v>
      </c>
      <c r="F286" s="7">
        <v>41941</v>
      </c>
      <c r="G286">
        <f t="shared" si="13"/>
        <v>10</v>
      </c>
      <c r="H286" t="s">
        <v>73</v>
      </c>
      <c r="I286" t="str">
        <f>IF(VLOOKUP(C286,гендир!$A$3:$C$3000,3,0)=0,"",VLOOKUP(C286,гендир!$A$3:$C$3000,3,0))</f>
        <v>Деревнин Олег Владимирович</v>
      </c>
      <c r="J286" t="str">
        <f>IF(VLOOKUP(C286,гендир!$A$3:$C$3000,2,0)=0,"",VLOOKUP(C286,гендир!$A$3:$C$3000,2,0))</f>
        <v>Деревнина Марина Павловна</v>
      </c>
      <c r="K286" t="s">
        <v>2435</v>
      </c>
      <c r="L286">
        <v>11</v>
      </c>
      <c r="P286">
        <v>285</v>
      </c>
      <c r="Q286">
        <v>26755</v>
      </c>
      <c r="R286">
        <v>14209</v>
      </c>
      <c r="S286">
        <v>10690</v>
      </c>
      <c r="T286">
        <v>11185</v>
      </c>
      <c r="U286">
        <v>13363</v>
      </c>
      <c r="V286">
        <v>14501</v>
      </c>
      <c r="W286">
        <v>10993</v>
      </c>
      <c r="X286">
        <v>10074</v>
      </c>
      <c r="Y286">
        <v>9823</v>
      </c>
      <c r="Z286">
        <v>11814</v>
      </c>
      <c r="AA286">
        <v>14501</v>
      </c>
      <c r="AB286">
        <v>3216</v>
      </c>
      <c r="AC286">
        <v>616</v>
      </c>
      <c r="AD286">
        <v>918</v>
      </c>
      <c r="AE286">
        <v>748</v>
      </c>
      <c r="AF286">
        <v>0</v>
      </c>
      <c r="AG286">
        <v>0</v>
      </c>
      <c r="AH286">
        <v>0</v>
      </c>
      <c r="AI286">
        <v>0</v>
      </c>
      <c r="AJ286" s="2">
        <v>0</v>
      </c>
      <c r="AK286">
        <v>9024</v>
      </c>
      <c r="AL286">
        <v>13706</v>
      </c>
      <c r="AM286">
        <v>15479</v>
      </c>
      <c r="AN286">
        <v>14326</v>
      </c>
      <c r="AO286">
        <v>13156</v>
      </c>
      <c r="AP286">
        <v>332</v>
      </c>
      <c r="AQ286" s="5">
        <f t="shared" si="14"/>
        <v>0.499</v>
      </c>
      <c r="AR286" t="s">
        <v>52</v>
      </c>
      <c r="AS286" t="s">
        <v>2436</v>
      </c>
      <c r="AT286" t="str">
        <f>IF(VLOOKUP(C286,old!$D$3:$AU$549,44,0)=0,"",VLOOKUP(C286,old!$D$3:$AU$549,44,0))</f>
        <v>image338</v>
      </c>
      <c r="AU286" s="3" t="s">
        <v>74</v>
      </c>
      <c r="AV286" t="str">
        <f t="shared" si="12"/>
        <v>«ПКО» ООО «Юридическая Финзащита» зарегистрировано по адресу: Удмуртская Респ., г.о. город Ижевск, г. Ижевск, ул. Пушкинская, Д. 169, КВ. 22, 426076. Генеральным директором является Деревнина Марина Павловна. Рост доходов компании за 5 лет: 49,9%. Объем заемных средств компании на конец 2024 года: 332 тыс. руб. ФССП присвоил Низкий уровень риска для данного ПКО.</v>
      </c>
    </row>
    <row r="287" spans="1:48">
      <c r="A287">
        <v>361</v>
      </c>
      <c r="B287" t="s">
        <v>3482</v>
      </c>
      <c r="C287">
        <v>1435307582</v>
      </c>
      <c r="D287" s="10">
        <v>1161447055879</v>
      </c>
      <c r="E287" t="s">
        <v>3483</v>
      </c>
      <c r="F287" s="7">
        <v>42487</v>
      </c>
      <c r="G287">
        <f t="shared" si="13"/>
        <v>8</v>
      </c>
      <c r="H287" t="s">
        <v>44</v>
      </c>
      <c r="I287" t="str">
        <f>IF(VLOOKUP(C287,гендир!$A$3:$C$3000,3,0)=0,"",VLOOKUP(C287,гендир!$A$3:$C$3000,3,0))</f>
        <v>Местников Андрей Данилович</v>
      </c>
      <c r="J287" t="str">
        <f>IF(VLOOKUP(C287,гендир!$A$3:$C$3000,2,0)=0,"",VLOOKUP(C287,гендир!$A$3:$C$3000,2,0))</f>
        <v>Делахов Евгений Афанасьевич</v>
      </c>
      <c r="K287" t="s">
        <v>3486</v>
      </c>
      <c r="L287">
        <v>10</v>
      </c>
      <c r="P287">
        <v>286</v>
      </c>
      <c r="Q287">
        <v>14048</v>
      </c>
      <c r="R287">
        <v>8300</v>
      </c>
      <c r="S287">
        <v>7475</v>
      </c>
      <c r="T287">
        <v>7650</v>
      </c>
      <c r="U287">
        <v>12972</v>
      </c>
      <c r="V287">
        <v>11244</v>
      </c>
      <c r="W287">
        <v>6526</v>
      </c>
      <c r="X287">
        <v>6905</v>
      </c>
      <c r="Y287">
        <v>6019</v>
      </c>
      <c r="Z287">
        <v>9906</v>
      </c>
      <c r="AA287">
        <v>11244</v>
      </c>
      <c r="AB287">
        <v>1525</v>
      </c>
      <c r="AC287">
        <v>489</v>
      </c>
      <c r="AD287">
        <v>1522</v>
      </c>
      <c r="AE287">
        <v>2805</v>
      </c>
      <c r="AF287">
        <v>0</v>
      </c>
      <c r="AG287">
        <v>0</v>
      </c>
      <c r="AH287">
        <v>0</v>
      </c>
      <c r="AI287">
        <v>0</v>
      </c>
      <c r="AJ287" s="2">
        <v>0</v>
      </c>
      <c r="AK287">
        <v>158443</v>
      </c>
      <c r="AL287">
        <v>144521</v>
      </c>
      <c r="AM287">
        <v>142367</v>
      </c>
      <c r="AN287">
        <v>62169</v>
      </c>
      <c r="AO287">
        <v>54365</v>
      </c>
      <c r="AP287">
        <v>0</v>
      </c>
      <c r="AQ287" s="5">
        <f t="shared" si="14"/>
        <v>0.92300000000000004</v>
      </c>
      <c r="AR287" t="s">
        <v>52</v>
      </c>
      <c r="AS287" t="s">
        <v>3487</v>
      </c>
      <c r="AT287" t="str">
        <f>IF(VLOOKUP(C287,old!$D$3:$AU$549,44,0)=0,"",VLOOKUP(C287,old!$D$3:$AU$549,44,0))</f>
        <v>image475</v>
      </c>
      <c r="AU287" s="3" t="s">
        <v>74</v>
      </c>
      <c r="AV287" t="str">
        <f t="shared" si="12"/>
        <v>ООО ПКО «Восход» зарегистрировано по адресу: г. Якутск, ул. Петра Алексеева, д. 21, кв. 2, 677000. Генеральным директором является Делахов Евгений Афанасьевич. Рост доходов компании за 5 лет: 92,3%. ФССП присвоил Низкий уровень риска для данного ПКО.</v>
      </c>
    </row>
    <row r="288" spans="1:48">
      <c r="A288">
        <v>182</v>
      </c>
      <c r="B288" t="s">
        <v>2017</v>
      </c>
      <c r="C288">
        <v>1215217189</v>
      </c>
      <c r="D288" s="10">
        <v>1171215002331</v>
      </c>
      <c r="E288" t="s">
        <v>2018</v>
      </c>
      <c r="F288" s="7">
        <v>42810</v>
      </c>
      <c r="G288">
        <f t="shared" si="13"/>
        <v>8</v>
      </c>
      <c r="H288" t="s">
        <v>73</v>
      </c>
      <c r="I288" t="str">
        <f>IF(VLOOKUP(C288,гендир!$A$3:$C$3000,3,0)=0,"",VLOOKUP(C288,гендир!$A$3:$C$3000,3,0))</f>
        <v>Михайлов Игорь Анатольевич</v>
      </c>
      <c r="J288" t="str">
        <f>IF(VLOOKUP(C288,гендир!$A$3:$C$3000,2,0)=0,"",VLOOKUP(C288,гендир!$A$3:$C$3000,2,0))</f>
        <v>Мурзабеков Аскер Хабилович</v>
      </c>
      <c r="K288" t="s">
        <v>2021</v>
      </c>
      <c r="L288">
        <v>10</v>
      </c>
      <c r="P288">
        <v>287</v>
      </c>
      <c r="Q288">
        <v>32293</v>
      </c>
      <c r="R288">
        <v>75284</v>
      </c>
      <c r="S288">
        <v>57411</v>
      </c>
      <c r="T288">
        <v>45986</v>
      </c>
      <c r="U288">
        <v>12954</v>
      </c>
      <c r="V288">
        <v>515</v>
      </c>
      <c r="W288">
        <v>2849</v>
      </c>
      <c r="X288">
        <v>2737</v>
      </c>
      <c r="Y288">
        <v>2751</v>
      </c>
      <c r="Z288">
        <v>46104</v>
      </c>
      <c r="AA288">
        <v>515</v>
      </c>
      <c r="AB288">
        <v>70592</v>
      </c>
      <c r="AC288">
        <v>53369</v>
      </c>
      <c r="AD288">
        <v>41710</v>
      </c>
      <c r="AE288">
        <v>-34078</v>
      </c>
      <c r="AF288">
        <v>0</v>
      </c>
      <c r="AG288">
        <v>0</v>
      </c>
      <c r="AH288">
        <v>0</v>
      </c>
      <c r="AI288">
        <v>0</v>
      </c>
      <c r="AJ288" s="2">
        <v>132</v>
      </c>
      <c r="AK288">
        <v>58550</v>
      </c>
      <c r="AL288">
        <v>101541</v>
      </c>
      <c r="AM288">
        <v>134769</v>
      </c>
      <c r="AN288">
        <v>150236</v>
      </c>
      <c r="AO288">
        <v>114172</v>
      </c>
      <c r="AP288">
        <v>0</v>
      </c>
      <c r="AQ288" s="5">
        <f t="shared" si="14"/>
        <v>0.40100000000000002</v>
      </c>
      <c r="AR288" t="s">
        <v>52</v>
      </c>
      <c r="AS288" t="s">
        <v>2022</v>
      </c>
      <c r="AT288" t="str">
        <f>IF(VLOOKUP(C288,old!$D$3:$AU$549,44,0)=0,"",VLOOKUP(C288,old!$D$3:$AU$549,44,0))</f>
        <v>image014</v>
      </c>
      <c r="AU288" s="3" t="s">
        <v>74</v>
      </c>
      <c r="AV288" t="str">
        <f t="shared" si="12"/>
        <v>ООО ПКО «Стимул» зарегистрировано по адресу: г. Йошкар-Ола, ул. Панфилова, д. 41, кв. 705, 424008. Генеральным директором является Мурзабеков Аскер Хабилович. Рост доходов компании за 5 лет: 40,1%. ФССП присвоил Низкий уровень риска для данного ПКО.</v>
      </c>
    </row>
    <row r="289" spans="1:48">
      <c r="A289">
        <v>378</v>
      </c>
      <c r="B289" t="s">
        <v>2485</v>
      </c>
      <c r="C289">
        <v>2465265116</v>
      </c>
      <c r="D289" s="10">
        <v>1112468078931</v>
      </c>
      <c r="E289" t="s">
        <v>2486</v>
      </c>
      <c r="F289" s="7">
        <v>40905</v>
      </c>
      <c r="G289">
        <f t="shared" si="13"/>
        <v>13</v>
      </c>
      <c r="H289" t="s">
        <v>73</v>
      </c>
      <c r="I289" t="str">
        <f>IF(VLOOKUP(C289,гендир!$A$3:$C$3000,3,0)=0,"",VLOOKUP(C289,гендир!$A$3:$C$3000,3,0))</f>
        <v>Рожков Сергей Владимирович</v>
      </c>
      <c r="J289" t="str">
        <f>IF(VLOOKUP(C289,гендир!$A$3:$C$3000,2,0)=0,"",VLOOKUP(C289,гендир!$A$3:$C$3000,2,0))</f>
        <v>Рожков Сергей Владимирович</v>
      </c>
      <c r="K289" t="s">
        <v>2489</v>
      </c>
      <c r="L289">
        <v>10351</v>
      </c>
      <c r="P289">
        <v>288</v>
      </c>
      <c r="Q289">
        <v>0</v>
      </c>
      <c r="R289">
        <v>229</v>
      </c>
      <c r="S289">
        <v>1528</v>
      </c>
      <c r="T289">
        <v>6498</v>
      </c>
      <c r="U289">
        <v>12888</v>
      </c>
      <c r="V289">
        <v>27</v>
      </c>
      <c r="W289">
        <v>890</v>
      </c>
      <c r="X289">
        <v>1891</v>
      </c>
      <c r="Y289">
        <v>4780</v>
      </c>
      <c r="Z289">
        <v>11818</v>
      </c>
      <c r="AA289">
        <v>27</v>
      </c>
      <c r="AB289">
        <v>-661</v>
      </c>
      <c r="AC289">
        <v>-408</v>
      </c>
      <c r="AD289">
        <v>1544</v>
      </c>
      <c r="AE289">
        <v>381</v>
      </c>
      <c r="AF289">
        <v>0</v>
      </c>
      <c r="AG289">
        <v>0</v>
      </c>
      <c r="AH289">
        <v>0</v>
      </c>
      <c r="AI289">
        <v>0</v>
      </c>
      <c r="AJ289" s="2">
        <v>0</v>
      </c>
      <c r="AK289">
        <v>18930</v>
      </c>
      <c r="AL289">
        <v>40</v>
      </c>
      <c r="AM289">
        <v>236</v>
      </c>
      <c r="AN289">
        <v>484</v>
      </c>
      <c r="AO289">
        <v>15621</v>
      </c>
      <c r="AP289">
        <v>0</v>
      </c>
      <c r="AQ289" s="5">
        <f t="shared" si="14"/>
        <v>56.279000000000003</v>
      </c>
      <c r="AR289" t="s">
        <v>52</v>
      </c>
      <c r="AS289" t="s">
        <v>2490</v>
      </c>
      <c r="AT289" t="str">
        <f>IF(VLOOKUP(C289,old!$D$3:$AU$549,44,0)=0,"",VLOOKUP(C289,old!$D$3:$AU$549,44,0))</f>
        <v>image345</v>
      </c>
      <c r="AU289" s="3" t="s">
        <v>74</v>
      </c>
      <c r="AV289" t="str">
        <f t="shared" si="12"/>
        <v>ООО ПКО «Эксперт» зарегистрировано по адресу: 660020, Красноярский край, Красноярск г, Спандаряна ул, дом 13, помещение 15. Генеральным директором является Рожков Сергей Владимирович. Рост доходов компании за 5 лет: 5627,9%. ФССП присвоил Низкий уровень риска для данного ПКО.</v>
      </c>
    </row>
    <row r="290" spans="1:48">
      <c r="A290">
        <v>312</v>
      </c>
      <c r="B290" t="s">
        <v>2444</v>
      </c>
      <c r="C290">
        <v>2130221558</v>
      </c>
      <c r="D290" s="10">
        <v>1202100008021</v>
      </c>
      <c r="E290" t="s">
        <v>2445</v>
      </c>
      <c r="F290" s="7">
        <v>44123</v>
      </c>
      <c r="G290">
        <f t="shared" si="13"/>
        <v>4</v>
      </c>
      <c r="H290" t="s">
        <v>73</v>
      </c>
      <c r="I290" t="str">
        <f>IF(VLOOKUP(C290,гендир!$A$3:$C$3000,3,0)=0,"",VLOOKUP(C290,гендир!$A$3:$C$3000,3,0))</f>
        <v>Фомина Елена Георгиевна</v>
      </c>
      <c r="J290" t="str">
        <f>IF(VLOOKUP(C290,гендир!$A$3:$C$3000,2,0)=0,"",VLOOKUP(C290,гендир!$A$3:$C$3000,2,0))</f>
        <v>Фомина Елена Георгиевна</v>
      </c>
      <c r="K290" t="s">
        <v>2448</v>
      </c>
      <c r="L290">
        <v>11</v>
      </c>
      <c r="P290">
        <v>289</v>
      </c>
      <c r="Q290">
        <v>8</v>
      </c>
      <c r="R290">
        <v>343</v>
      </c>
      <c r="S290">
        <v>3553</v>
      </c>
      <c r="T290">
        <v>12216</v>
      </c>
      <c r="U290">
        <v>12819</v>
      </c>
      <c r="V290">
        <v>1</v>
      </c>
      <c r="W290">
        <v>172</v>
      </c>
      <c r="X290">
        <v>16</v>
      </c>
      <c r="Y290">
        <v>-58</v>
      </c>
      <c r="Z290">
        <v>48</v>
      </c>
      <c r="AA290">
        <v>1</v>
      </c>
      <c r="AB290">
        <v>-619</v>
      </c>
      <c r="AC290">
        <v>1136</v>
      </c>
      <c r="AD290">
        <v>4142</v>
      </c>
      <c r="AE290">
        <v>-266</v>
      </c>
      <c r="AF290">
        <v>10000</v>
      </c>
      <c r="AG290">
        <v>38979</v>
      </c>
      <c r="AH290">
        <v>81120</v>
      </c>
      <c r="AI290">
        <v>134741</v>
      </c>
      <c r="AJ290" s="2">
        <v>103544</v>
      </c>
      <c r="AK290">
        <v>100</v>
      </c>
      <c r="AL290">
        <v>9</v>
      </c>
      <c r="AM290">
        <v>161</v>
      </c>
      <c r="AN290">
        <v>7</v>
      </c>
      <c r="AO290">
        <v>35</v>
      </c>
      <c r="AP290">
        <v>186</v>
      </c>
      <c r="AQ290" s="5">
        <f t="shared" si="14"/>
        <v>1602.375</v>
      </c>
      <c r="AR290">
        <v>0</v>
      </c>
      <c r="AS290" t="s">
        <v>2449</v>
      </c>
      <c r="AT290" t="str">
        <f>IF(VLOOKUP(C290,old!$D$3:$AU$549,44,0)=0,"",VLOOKUP(C290,old!$D$3:$AU$549,44,0))</f>
        <v>image339</v>
      </c>
      <c r="AU290" s="3">
        <v>10.3544</v>
      </c>
      <c r="AV290" t="str">
        <f t="shared" si="12"/>
        <v>ООО ПКО «Удача» зарегистрировано по адресу: 428027, Чувашская Республика - Чувашия, г Чебоксары, ул Хузангая, 14, 211. Генеральным директором является Фомина Елена Георгиевна. Рост доходов компании за 5 лет: 160237,5%. Рост финансовых активов компании за 5 лет: 1035,44%. Объем заемных средств компании на конец 2024 года: 186 тыс. руб.</v>
      </c>
    </row>
    <row r="291" spans="1:48">
      <c r="A291">
        <v>299</v>
      </c>
      <c r="B291" t="s">
        <v>2218</v>
      </c>
      <c r="C291">
        <v>3255049294</v>
      </c>
      <c r="D291" s="10">
        <v>1063255001886</v>
      </c>
      <c r="E291" t="s">
        <v>2219</v>
      </c>
      <c r="F291" s="7">
        <v>38756</v>
      </c>
      <c r="G291">
        <f t="shared" si="13"/>
        <v>19</v>
      </c>
      <c r="H291" t="s">
        <v>73</v>
      </c>
      <c r="I291" t="str">
        <f>IF(VLOOKUP(C291,гендир!$A$3:$C$3000,3,0)=0,"",VLOOKUP(C291,гендир!$A$3:$C$3000,3,0))</f>
        <v>Житомирский Евгений Евгеньевич</v>
      </c>
      <c r="J291" t="str">
        <f>IF(VLOOKUP(C291,гендир!$A$3:$C$3000,2,0)=0,"",VLOOKUP(C291,гендир!$A$3:$C$3000,2,0))</f>
        <v>Житомирский Евгений Евгеньевич</v>
      </c>
      <c r="K291" t="s">
        <v>2222</v>
      </c>
      <c r="L291">
        <v>10437</v>
      </c>
      <c r="P291">
        <v>290</v>
      </c>
      <c r="Q291">
        <v>5016</v>
      </c>
      <c r="R291">
        <v>8056</v>
      </c>
      <c r="S291">
        <v>7326</v>
      </c>
      <c r="T291">
        <v>13690</v>
      </c>
      <c r="U291">
        <v>12633</v>
      </c>
      <c r="V291">
        <v>4840</v>
      </c>
      <c r="W291">
        <v>6820</v>
      </c>
      <c r="X291">
        <v>5379</v>
      </c>
      <c r="Y291">
        <v>9735</v>
      </c>
      <c r="Z291">
        <v>10311</v>
      </c>
      <c r="AA291">
        <v>4840</v>
      </c>
      <c r="AB291">
        <v>747</v>
      </c>
      <c r="AC291">
        <v>1246</v>
      </c>
      <c r="AD291">
        <v>3158</v>
      </c>
      <c r="AE291">
        <v>1478</v>
      </c>
      <c r="AF291">
        <v>0</v>
      </c>
      <c r="AG291">
        <v>0</v>
      </c>
      <c r="AH291">
        <v>0</v>
      </c>
      <c r="AI291">
        <v>0</v>
      </c>
      <c r="AJ291" s="2">
        <v>0</v>
      </c>
      <c r="AK291">
        <v>394</v>
      </c>
      <c r="AL291">
        <v>854</v>
      </c>
      <c r="AM291">
        <v>854</v>
      </c>
      <c r="AN291">
        <v>404</v>
      </c>
      <c r="AO291">
        <v>404</v>
      </c>
      <c r="AP291">
        <v>0</v>
      </c>
      <c r="AQ291" s="5">
        <f t="shared" si="14"/>
        <v>2.5190000000000001</v>
      </c>
      <c r="AR291" t="s">
        <v>165</v>
      </c>
      <c r="AS291" t="s">
        <v>2223</v>
      </c>
      <c r="AT291" t="str">
        <f>IF(VLOOKUP(C291,old!$D$3:$AU$549,44,0)=0,"",VLOOKUP(C291,old!$D$3:$AU$549,44,0))</f>
        <v>image176</v>
      </c>
      <c r="AU291" s="3" t="s">
        <v>74</v>
      </c>
      <c r="AV291" t="str">
        <f t="shared" si="12"/>
        <v>ООО ПКО «МКС» зарегистрировано по адресу: 241013, Брянская обл, г Брянск, ул Ульянова, 103, 11. Генеральным директором является Житомирский Евгений Евгеньевич. Рост доходов компании за 5 лет: 251,9%. ФССП присвоил Высокий уровень риска для данного ПКО.</v>
      </c>
    </row>
    <row r="292" spans="1:48">
      <c r="A292">
        <v>396</v>
      </c>
      <c r="B292" t="s">
        <v>3545</v>
      </c>
      <c r="C292">
        <v>3327131529</v>
      </c>
      <c r="D292" s="10">
        <v>1163328050930</v>
      </c>
      <c r="E292" t="s">
        <v>3546</v>
      </c>
      <c r="F292" s="7">
        <v>42396</v>
      </c>
      <c r="G292">
        <f t="shared" si="13"/>
        <v>9</v>
      </c>
      <c r="H292" t="s">
        <v>73</v>
      </c>
      <c r="I292" t="str">
        <f>IF(VLOOKUP(C292,гендир!$A$3:$C$3000,3,0)=0,"",VLOOKUP(C292,гендир!$A$3:$C$3000,3,0))</f>
        <v>Шумов Андрей Вячеславович, Феклин Алексей Александрович</v>
      </c>
      <c r="J292" t="str">
        <f>IF(VLOOKUP(C292,гендир!$A$3:$C$3000,2,0)=0,"",VLOOKUP(C292,гендир!$A$3:$C$3000,2,0))</f>
        <v>Феклин Алексей Александрович</v>
      </c>
      <c r="K292" t="s">
        <v>3547</v>
      </c>
      <c r="L292">
        <v>10</v>
      </c>
      <c r="P292">
        <v>291</v>
      </c>
      <c r="Q292">
        <v>4276</v>
      </c>
      <c r="R292">
        <v>2892</v>
      </c>
      <c r="S292">
        <v>2642</v>
      </c>
      <c r="T292">
        <v>3991</v>
      </c>
      <c r="U292">
        <v>12419</v>
      </c>
      <c r="V292">
        <v>2180</v>
      </c>
      <c r="W292">
        <v>2609</v>
      </c>
      <c r="X292">
        <v>354</v>
      </c>
      <c r="Y292">
        <v>799</v>
      </c>
      <c r="Z292">
        <v>5811</v>
      </c>
      <c r="AA292">
        <v>2180</v>
      </c>
      <c r="AB292">
        <v>69</v>
      </c>
      <c r="AC292">
        <v>2190</v>
      </c>
      <c r="AD292">
        <v>3014</v>
      </c>
      <c r="AE292">
        <v>6366</v>
      </c>
      <c r="AF292">
        <v>0</v>
      </c>
      <c r="AG292">
        <v>8754</v>
      </c>
      <c r="AH292">
        <v>9680</v>
      </c>
      <c r="AI292">
        <v>13510</v>
      </c>
      <c r="AJ292" s="2">
        <v>39908</v>
      </c>
      <c r="AK292">
        <v>5317</v>
      </c>
      <c r="AL292">
        <v>1292</v>
      </c>
      <c r="AM292">
        <v>7166</v>
      </c>
      <c r="AN292">
        <v>2176</v>
      </c>
      <c r="AO292">
        <v>2247</v>
      </c>
      <c r="AP292">
        <v>22890</v>
      </c>
      <c r="AQ292" s="5">
        <f t="shared" si="14"/>
        <v>2.9039999999999999</v>
      </c>
      <c r="AR292" t="s">
        <v>52</v>
      </c>
      <c r="AS292" t="s">
        <v>3548</v>
      </c>
      <c r="AT292" t="str">
        <f>IF(VLOOKUP(C292,old!$D$3:$AU$549,44,0)=0,"",VLOOKUP(C292,old!$D$3:$AU$549,44,0))</f>
        <v>image488</v>
      </c>
      <c r="AU292" s="3">
        <v>4.5588302490290156</v>
      </c>
      <c r="AV292" t="str">
        <f t="shared" si="12"/>
        <v>ООО ПКО ЦПУ зарегистрировано по адресу: г. Владимир, ул. Красноармейская, д. 43Б, оф. 6, пом. 1, 600021. Генеральным директором является Феклин Алексей Александрович. Рост доходов компании за 5 лет: 290,4%. Рост финансовых активов компании за 5 лет: 455,88%. Объем заемных средств компании на конец 2024 года: 22890 тыс. руб. ФССП присвоил Низкий уровень риска для данного ПКО.</v>
      </c>
    </row>
    <row r="293" spans="1:48">
      <c r="A293">
        <v>345</v>
      </c>
      <c r="B293" t="s">
        <v>1130</v>
      </c>
      <c r="C293">
        <v>5259100410</v>
      </c>
      <c r="D293" s="10">
        <v>1125259001592</v>
      </c>
      <c r="E293" t="s">
        <v>1131</v>
      </c>
      <c r="F293" s="7">
        <v>41026</v>
      </c>
      <c r="G293">
        <f t="shared" si="13"/>
        <v>12</v>
      </c>
      <c r="H293" t="s">
        <v>73</v>
      </c>
      <c r="I293" t="str">
        <f>IF(VLOOKUP(C293,гендир!$A$3:$C$3000,3,0)=0,"",VLOOKUP(C293,гендир!$A$3:$C$3000,3,0))</f>
        <v>Кашина Ирина Павловна</v>
      </c>
      <c r="J293" t="str">
        <f>IF(VLOOKUP(C293,гендир!$A$3:$C$3000,2,0)=0,"",VLOOKUP(C293,гендир!$A$3:$C$3000,2,0))</f>
        <v>Кашина Ирина Павловна</v>
      </c>
      <c r="K293" t="s">
        <v>1134</v>
      </c>
      <c r="L293">
        <v>10</v>
      </c>
      <c r="P293">
        <v>292</v>
      </c>
      <c r="Q293">
        <v>5867</v>
      </c>
      <c r="R293">
        <v>5336</v>
      </c>
      <c r="S293">
        <v>9086</v>
      </c>
      <c r="T293">
        <v>9621</v>
      </c>
      <c r="U293">
        <v>12303</v>
      </c>
      <c r="V293">
        <v>5324</v>
      </c>
      <c r="W293">
        <v>5113</v>
      </c>
      <c r="X293">
        <v>8682</v>
      </c>
      <c r="Y293">
        <v>6251</v>
      </c>
      <c r="Z293">
        <v>7952</v>
      </c>
      <c r="AA293">
        <v>5324</v>
      </c>
      <c r="AB293">
        <v>223</v>
      </c>
      <c r="AC293">
        <v>404</v>
      </c>
      <c r="AD293">
        <v>3370</v>
      </c>
      <c r="AE293">
        <v>562</v>
      </c>
      <c r="AF293">
        <v>0</v>
      </c>
      <c r="AG293">
        <v>0</v>
      </c>
      <c r="AH293">
        <v>0</v>
      </c>
      <c r="AI293">
        <v>0</v>
      </c>
      <c r="AJ293" s="2">
        <v>0</v>
      </c>
      <c r="AK293">
        <v>113291</v>
      </c>
      <c r="AL293">
        <v>111668</v>
      </c>
      <c r="AM293">
        <v>116387</v>
      </c>
      <c r="AN293">
        <v>114916</v>
      </c>
      <c r="AO293">
        <v>1960</v>
      </c>
      <c r="AP293">
        <v>920</v>
      </c>
      <c r="AQ293" s="5">
        <f t="shared" si="14"/>
        <v>2.097</v>
      </c>
      <c r="AR293" t="s">
        <v>52</v>
      </c>
      <c r="AS293" t="s">
        <v>1135</v>
      </c>
      <c r="AT293" t="str">
        <f>IF(VLOOKUP(C293,old!$D$3:$AU$549,44,0)=0,"",VLOOKUP(C293,old!$D$3:$AU$549,44,0))</f>
        <v>image220</v>
      </c>
      <c r="AU293" s="3" t="s">
        <v>74</v>
      </c>
      <c r="AV293" t="str">
        <f t="shared" si="12"/>
        <v>ООО ПКО «КПА Групп» зарегистрировано по адресу: 603014, Нижегородская обл, г Нижний Новгород, ул Коминтерна, 14, 52. Генеральным директором является Кашина Ирина Павловна. Рост доходов компании за 5 лет: 209,7%. Объем заемных средств компании на конец 2024 года: 920 тыс. руб. ФССП присвоил Низкий уровень риска для данного ПКО.</v>
      </c>
    </row>
    <row r="294" spans="1:48">
      <c r="A294">
        <v>339</v>
      </c>
      <c r="B294" t="s">
        <v>2010</v>
      </c>
      <c r="C294">
        <v>4205384683</v>
      </c>
      <c r="D294" s="10">
        <v>1194205020613</v>
      </c>
      <c r="E294" t="s">
        <v>2011</v>
      </c>
      <c r="F294" s="7">
        <v>43742</v>
      </c>
      <c r="G294">
        <f t="shared" si="13"/>
        <v>5</v>
      </c>
      <c r="H294" t="s">
        <v>73</v>
      </c>
      <c r="I294" t="str">
        <f>IF(VLOOKUP(C294,гендир!$A$3:$C$3000,3,0)=0,"",VLOOKUP(C294,гендир!$A$3:$C$3000,3,0))</f>
        <v>Злобин Дмитрий Валерьевич</v>
      </c>
      <c r="J294" t="str">
        <f>IF(VLOOKUP(C294,гендир!$A$3:$C$3000,2,0)=0,"",VLOOKUP(C294,гендир!$A$3:$C$3000,2,0))</f>
        <v>Злобин Дмитрий Валерьевич</v>
      </c>
      <c r="K294" t="s">
        <v>2014</v>
      </c>
      <c r="L294">
        <v>10</v>
      </c>
      <c r="P294">
        <v>293</v>
      </c>
      <c r="Q294">
        <v>0</v>
      </c>
      <c r="R294">
        <v>2151</v>
      </c>
      <c r="S294">
        <v>3340</v>
      </c>
      <c r="T294">
        <v>9801</v>
      </c>
      <c r="U294">
        <v>12169</v>
      </c>
      <c r="V294">
        <v>0</v>
      </c>
      <c r="W294">
        <v>0</v>
      </c>
      <c r="X294">
        <v>0</v>
      </c>
      <c r="Y294">
        <v>0</v>
      </c>
      <c r="Z294">
        <v>0</v>
      </c>
      <c r="AA294">
        <v>0</v>
      </c>
      <c r="AB294">
        <v>1202</v>
      </c>
      <c r="AC294">
        <v>555</v>
      </c>
      <c r="AD294">
        <v>8615</v>
      </c>
      <c r="AE294">
        <v>7525</v>
      </c>
      <c r="AF294">
        <v>10000</v>
      </c>
      <c r="AG294">
        <v>10000</v>
      </c>
      <c r="AH294">
        <v>10000</v>
      </c>
      <c r="AI294">
        <v>0</v>
      </c>
      <c r="AJ294" s="2">
        <v>0</v>
      </c>
      <c r="AK294">
        <v>0</v>
      </c>
      <c r="AL294">
        <v>0</v>
      </c>
      <c r="AM294">
        <v>0</v>
      </c>
      <c r="AN294">
        <v>0</v>
      </c>
      <c r="AO294">
        <v>0</v>
      </c>
      <c r="AP294">
        <v>0</v>
      </c>
      <c r="AQ294" s="5">
        <f t="shared" si="14"/>
        <v>5.657</v>
      </c>
      <c r="AR294" t="s">
        <v>52</v>
      </c>
      <c r="AS294" t="s">
        <v>2015</v>
      </c>
      <c r="AT294" t="str">
        <f>IF(VLOOKUP(C294,old!$D$3:$AU$549,44,0)=0,"",VLOOKUP(C294,old!$D$3:$AU$549,44,0))</f>
        <v>image166</v>
      </c>
      <c r="AU294" s="3">
        <v>0</v>
      </c>
      <c r="AV294" t="str">
        <f t="shared" si="12"/>
        <v>ООО «Профессиональная коллекторская организация «Столичный экспресс» зарегистрировано по адресу: 650025, Кемеровская область - Кузбасс, Кемерово г, Ленина пр-кт, дом 1, квартира 102. Генеральным директором является Злобин Дмитрий Валерьевич. Рост доходов компании за 5 лет: 565,7%. ФССП присвоил Низкий уровень риска для данного ПКО.</v>
      </c>
    </row>
    <row r="295" spans="1:48">
      <c r="A295">
        <v>314</v>
      </c>
      <c r="B295" t="s">
        <v>3463</v>
      </c>
      <c r="C295">
        <v>800010872</v>
      </c>
      <c r="D295" s="10">
        <v>1230800005259</v>
      </c>
      <c r="E295" t="s">
        <v>3464</v>
      </c>
      <c r="F295" s="7">
        <v>45176</v>
      </c>
      <c r="G295">
        <f t="shared" si="13"/>
        <v>1</v>
      </c>
      <c r="H295" t="s">
        <v>73</v>
      </c>
      <c r="I295" t="str">
        <f>IF(VLOOKUP(C295,гендир!$A$3:$C$3000,3,0)=0,"",VLOOKUP(C295,гендир!$A$3:$C$3000,3,0))</f>
        <v>Злобин Дмитрий Валерьевич</v>
      </c>
      <c r="J295" t="str">
        <f>IF(VLOOKUP(C295,гендир!$A$3:$C$3000,2,0)=0,"",VLOOKUP(C295,гендир!$A$3:$C$3000,2,0))</f>
        <v>Злобин Дмитрий Валерьевич</v>
      </c>
      <c r="K295" t="s">
        <v>3465</v>
      </c>
      <c r="L295">
        <v>10</v>
      </c>
      <c r="P295">
        <v>294</v>
      </c>
      <c r="Q295">
        <v>0</v>
      </c>
      <c r="R295">
        <v>0</v>
      </c>
      <c r="S295">
        <v>0</v>
      </c>
      <c r="T295">
        <v>12140</v>
      </c>
      <c r="U295">
        <v>11900</v>
      </c>
      <c r="V295">
        <v>0</v>
      </c>
      <c r="W295">
        <v>0</v>
      </c>
      <c r="X295">
        <v>0</v>
      </c>
      <c r="Y295">
        <v>203</v>
      </c>
      <c r="Z295">
        <v>13534</v>
      </c>
      <c r="AA295">
        <v>0</v>
      </c>
      <c r="AB295">
        <v>0</v>
      </c>
      <c r="AC295">
        <v>0</v>
      </c>
      <c r="AD295">
        <v>11859</v>
      </c>
      <c r="AE295">
        <v>-1710</v>
      </c>
      <c r="AF295">
        <v>0</v>
      </c>
      <c r="AG295">
        <v>0</v>
      </c>
      <c r="AH295">
        <v>0</v>
      </c>
      <c r="AI295">
        <v>0</v>
      </c>
      <c r="AJ295" s="2">
        <v>0</v>
      </c>
      <c r="AK295">
        <v>0</v>
      </c>
      <c r="AL295">
        <v>0</v>
      </c>
      <c r="AM295">
        <v>0</v>
      </c>
      <c r="AN295">
        <v>12140</v>
      </c>
      <c r="AO295">
        <v>14461</v>
      </c>
      <c r="AP295">
        <v>0</v>
      </c>
      <c r="AQ295" s="5">
        <f t="shared" si="14"/>
        <v>0.98</v>
      </c>
      <c r="AR295" t="s">
        <v>52</v>
      </c>
      <c r="AS295" t="s">
        <v>3466</v>
      </c>
      <c r="AT295" t="str">
        <f>IF(VLOOKUP(C295,old!$D$3:$AU$549,44,0)=0,"",VLOOKUP(C295,old!$D$3:$AU$549,44,0))</f>
        <v>image472</v>
      </c>
      <c r="AU295" s="3" t="s">
        <v>74</v>
      </c>
      <c r="AV295" t="str">
        <f t="shared" si="12"/>
        <v>ООО «ПКО «СОФТ» зарегистрировано по адресу: 358007, Калмыкия Респ, г Элиста, мкр 1, 35а, 22. Генеральным директором является Злобин Дмитрий Валерьевич. Рост доходов компании за 5 лет: 98%. ФССП присвоил Низкий уровень риска для данного ПКО.</v>
      </c>
    </row>
    <row r="296" spans="1:48">
      <c r="A296">
        <v>356</v>
      </c>
      <c r="B296" t="s">
        <v>2170</v>
      </c>
      <c r="C296">
        <v>2224163527</v>
      </c>
      <c r="D296" s="10">
        <v>1132224006914</v>
      </c>
      <c r="E296" t="s">
        <v>2171</v>
      </c>
      <c r="F296" s="7">
        <v>41607</v>
      </c>
      <c r="G296">
        <f t="shared" si="13"/>
        <v>11</v>
      </c>
      <c r="H296" t="s">
        <v>73</v>
      </c>
      <c r="I296" t="str">
        <f>IF(VLOOKUP(C296,гендир!$A$3:$C$3000,3,0)=0,"",VLOOKUP(C296,гендир!$A$3:$C$3000,3,0))</f>
        <v>Зуб София Владимировна</v>
      </c>
      <c r="J296" t="str">
        <f>IF(VLOOKUP(C296,гендир!$A$3:$C$3000,2,0)=0,"",VLOOKUP(C296,гендир!$A$3:$C$3000,2,0))</f>
        <v>Зуб София Владимировна</v>
      </c>
      <c r="K296" t="s">
        <v>2174</v>
      </c>
      <c r="L296">
        <v>20</v>
      </c>
      <c r="P296">
        <v>295</v>
      </c>
      <c r="Q296">
        <v>6169</v>
      </c>
      <c r="R296">
        <v>4790</v>
      </c>
      <c r="S296">
        <v>5536</v>
      </c>
      <c r="T296">
        <v>8067</v>
      </c>
      <c r="U296">
        <v>11900</v>
      </c>
      <c r="V296">
        <v>1861</v>
      </c>
      <c r="W296">
        <v>3532</v>
      </c>
      <c r="X296">
        <v>4282</v>
      </c>
      <c r="Y296">
        <v>2513</v>
      </c>
      <c r="Z296">
        <v>3010</v>
      </c>
      <c r="AA296">
        <v>1861</v>
      </c>
      <c r="AB296">
        <v>1093</v>
      </c>
      <c r="AC296">
        <v>1034</v>
      </c>
      <c r="AD296">
        <v>4844</v>
      </c>
      <c r="AE296">
        <v>8176</v>
      </c>
      <c r="AF296">
        <v>0</v>
      </c>
      <c r="AG296">
        <v>0</v>
      </c>
      <c r="AH296">
        <v>0</v>
      </c>
      <c r="AI296">
        <v>0</v>
      </c>
      <c r="AJ296" s="2">
        <v>0</v>
      </c>
      <c r="AK296">
        <v>14926</v>
      </c>
      <c r="AL296">
        <v>16819</v>
      </c>
      <c r="AM296">
        <v>21420</v>
      </c>
      <c r="AN296">
        <v>22756</v>
      </c>
      <c r="AO296">
        <v>20221</v>
      </c>
      <c r="AP296">
        <v>0</v>
      </c>
      <c r="AQ296" s="5">
        <f t="shared" si="14"/>
        <v>1.929</v>
      </c>
      <c r="AR296" t="s">
        <v>52</v>
      </c>
      <c r="AS296" t="s">
        <v>2175</v>
      </c>
      <c r="AT296" t="str">
        <f>IF(VLOOKUP(C296,old!$D$3:$AU$549,44,0)=0,"",VLOOKUP(C296,old!$D$3:$AU$549,44,0))</f>
        <v>image185</v>
      </c>
      <c r="AU296" s="3" t="s">
        <v>74</v>
      </c>
      <c r="AV296" t="str">
        <f t="shared" si="12"/>
        <v>ООО ПКО «ПДП ГРУПП» зарегистрировано по адресу: 656038, Алтайский край, г Барнаул, пр-кт Комсомольский, 120, 104. Генеральным директором является Зуб София Владимировна. Рост доходов компании за 5 лет: 192,9%. ФССП присвоил Низкий уровень риска для данного ПКО.</v>
      </c>
    </row>
    <row r="297" spans="1:48">
      <c r="A297">
        <v>332</v>
      </c>
      <c r="B297" t="s">
        <v>223</v>
      </c>
      <c r="C297">
        <v>7715936506</v>
      </c>
      <c r="D297" s="10">
        <v>1127746767202</v>
      </c>
      <c r="E297" t="s">
        <v>224</v>
      </c>
      <c r="F297" s="7">
        <v>41178</v>
      </c>
      <c r="G297">
        <f t="shared" si="13"/>
        <v>12</v>
      </c>
      <c r="H297" t="s">
        <v>73</v>
      </c>
      <c r="I297" t="str">
        <f>IF(VLOOKUP(C297,гендир!$A$3:$C$3000,3,0)=0,"",VLOOKUP(C297,гендир!$A$3:$C$3000,3,0))</f>
        <v>Компила Лимитед</v>
      </c>
      <c r="J297" t="str">
        <f>IF(VLOOKUP(C297,гендир!$A$3:$C$3000,2,0)=0,"",VLOOKUP(C297,гендир!$A$3:$C$3000,2,0))</f>
        <v>Ермилов Михаил Вячеславович</v>
      </c>
      <c r="K297" t="s">
        <v>227</v>
      </c>
      <c r="L297">
        <v>4134.6369999999997</v>
      </c>
      <c r="P297">
        <v>296</v>
      </c>
      <c r="Q297">
        <v>154799</v>
      </c>
      <c r="R297">
        <v>36911</v>
      </c>
      <c r="S297">
        <v>12140</v>
      </c>
      <c r="T297">
        <v>10617</v>
      </c>
      <c r="U297">
        <v>11742</v>
      </c>
      <c r="V297">
        <v>8196</v>
      </c>
      <c r="W297">
        <v>2228</v>
      </c>
      <c r="X297">
        <v>1668</v>
      </c>
      <c r="Y297">
        <v>1660</v>
      </c>
      <c r="Z297">
        <v>1594</v>
      </c>
      <c r="AA297">
        <v>8196</v>
      </c>
      <c r="AB297">
        <v>13276</v>
      </c>
      <c r="AC297">
        <v>72</v>
      </c>
      <c r="AD297">
        <v>122</v>
      </c>
      <c r="AE297">
        <v>1413</v>
      </c>
      <c r="AF297">
        <v>28033</v>
      </c>
      <c r="AG297">
        <v>27580</v>
      </c>
      <c r="AH297">
        <v>37898</v>
      </c>
      <c r="AI297">
        <v>33017</v>
      </c>
      <c r="AJ297" s="2">
        <v>27889</v>
      </c>
      <c r="AK297">
        <v>16349</v>
      </c>
      <c r="AL297">
        <v>25353</v>
      </c>
      <c r="AM297">
        <v>17483</v>
      </c>
      <c r="AN297">
        <v>17896</v>
      </c>
      <c r="AO297">
        <v>16281</v>
      </c>
      <c r="AP297">
        <v>0</v>
      </c>
      <c r="AQ297" s="5">
        <f t="shared" si="14"/>
        <v>7.5999999999999998E-2</v>
      </c>
      <c r="AR297" t="s">
        <v>52</v>
      </c>
      <c r="AS297" t="s">
        <v>228</v>
      </c>
      <c r="AT297" t="str">
        <f>IF(VLOOKUP(C297,old!$D$3:$AU$549,44,0)=0,"",VLOOKUP(C297,old!$D$3:$AU$549,44,0))</f>
        <v>image237</v>
      </c>
      <c r="AU297" s="3">
        <v>0.99486319694645597</v>
      </c>
      <c r="AV297" t="str">
        <f t="shared" si="12"/>
        <v>ООО ПКО «ВИНГО» зарегистрировано по адресу: 117420, Москва г, ул Профсоюзная, 57, 7-II-6. Генеральным директором является Ермилов Михаил Вячеславович. Рост доходов компании за 5 лет: 7,6%. Рост финансовых активов компании за 5 лет: 99,49%. ФССП присвоил Низкий уровень риска для данного ПКО.</v>
      </c>
    </row>
    <row r="298" spans="1:48">
      <c r="A298">
        <v>297</v>
      </c>
      <c r="B298" t="s">
        <v>1848</v>
      </c>
      <c r="C298">
        <v>7203323338</v>
      </c>
      <c r="D298" s="10">
        <v>1147232047577</v>
      </c>
      <c r="E298" t="s">
        <v>1849</v>
      </c>
      <c r="F298" s="7">
        <v>41932</v>
      </c>
      <c r="G298">
        <f t="shared" si="13"/>
        <v>10</v>
      </c>
      <c r="H298" t="s">
        <v>73</v>
      </c>
      <c r="I298" t="str">
        <f>IF(VLOOKUP(C298,гендир!$A$3:$C$3000,3,0)=0,"",VLOOKUP(C298,гендир!$A$3:$C$3000,3,0))</f>
        <v>Быков Максим Романович</v>
      </c>
      <c r="J298" t="str">
        <f>IF(VLOOKUP(C298,гендир!$A$3:$C$3000,2,0)=0,"",VLOOKUP(C298,гендир!$A$3:$C$3000,2,0))</f>
        <v>Корнеев Олег Викторович</v>
      </c>
      <c r="K298" t="s">
        <v>1852</v>
      </c>
      <c r="L298">
        <v>3100</v>
      </c>
      <c r="P298">
        <v>297</v>
      </c>
      <c r="Q298">
        <v>14224</v>
      </c>
      <c r="R298">
        <v>13360</v>
      </c>
      <c r="S298">
        <v>16456</v>
      </c>
      <c r="T298">
        <v>14224</v>
      </c>
      <c r="U298">
        <v>11709</v>
      </c>
      <c r="V298">
        <v>2250</v>
      </c>
      <c r="W298">
        <v>11602</v>
      </c>
      <c r="X298">
        <v>11044</v>
      </c>
      <c r="Y298">
        <v>6921</v>
      </c>
      <c r="Z298">
        <v>7812</v>
      </c>
      <c r="AA298">
        <v>2250</v>
      </c>
      <c r="AB298">
        <v>1458</v>
      </c>
      <c r="AC298">
        <v>5119</v>
      </c>
      <c r="AD298">
        <v>7105</v>
      </c>
      <c r="AE298">
        <v>4401</v>
      </c>
      <c r="AF298">
        <v>41024</v>
      </c>
      <c r="AG298">
        <v>36719</v>
      </c>
      <c r="AH298">
        <v>39782</v>
      </c>
      <c r="AI298">
        <v>47772</v>
      </c>
      <c r="AJ298" s="2">
        <v>54589</v>
      </c>
      <c r="AK298">
        <v>18</v>
      </c>
      <c r="AL298">
        <v>9</v>
      </c>
      <c r="AM298">
        <v>28</v>
      </c>
      <c r="AN298">
        <v>32</v>
      </c>
      <c r="AO298">
        <v>15</v>
      </c>
      <c r="AP298">
        <v>11490</v>
      </c>
      <c r="AQ298" s="5">
        <f t="shared" si="14"/>
        <v>0.82299999999999995</v>
      </c>
      <c r="AR298" t="s">
        <v>165</v>
      </c>
      <c r="AS298" t="s">
        <v>1853</v>
      </c>
      <c r="AT298" t="str">
        <f>IF(VLOOKUP(C298,old!$D$3:$AU$549,44,0)=0,"",VLOOKUP(C298,old!$D$3:$AU$549,44,0))</f>
        <v>image045</v>
      </c>
      <c r="AU298" s="3">
        <v>1.3306601014040562</v>
      </c>
      <c r="AV298" t="str">
        <f t="shared" si="12"/>
        <v>ООО ПКО «Карат» зарегистрировано по адресу: 625051, Тюменская обл, г Тюмень, ул 30 лет Победы, д. 89, офис 204. Генеральным директором является Корнеев Олег Викторович. Рост доходов компании за 5 лет: 82,3%. Рост финансовых активов компании за 5 лет: 133,07%. Объем заемных средств компании на конец 2024 года: 11490 тыс. руб. ФССП присвоил Высокий уровень риска для данного ПКО.</v>
      </c>
    </row>
    <row r="299" spans="1:48">
      <c r="A299">
        <v>301</v>
      </c>
      <c r="B299" t="s">
        <v>615</v>
      </c>
      <c r="C299">
        <v>3443130766</v>
      </c>
      <c r="D299" s="10">
        <v>1163443069415</v>
      </c>
      <c r="E299" t="s">
        <v>616</v>
      </c>
      <c r="F299" s="7">
        <v>42556</v>
      </c>
      <c r="G299">
        <f t="shared" si="13"/>
        <v>8</v>
      </c>
      <c r="H299" t="s">
        <v>73</v>
      </c>
      <c r="I299" t="str">
        <f>IF(VLOOKUP(C299,гендир!$A$3:$C$3000,3,0)=0,"",VLOOKUP(C299,гендир!$A$3:$C$3000,3,0))</f>
        <v>Филиппов Владимир Николаевич, Кислов Алексей Анатольевич</v>
      </c>
      <c r="J299" t="str">
        <f>IF(VLOOKUP(C299,гендир!$A$3:$C$3000,2,0)=0,"",VLOOKUP(C299,гендир!$A$3:$C$3000,2,0))</f>
        <v>Кислов Алексей Анатольевич</v>
      </c>
      <c r="K299" t="s">
        <v>619</v>
      </c>
      <c r="L299">
        <v>20</v>
      </c>
      <c r="P299">
        <v>298</v>
      </c>
      <c r="Q299">
        <v>14882</v>
      </c>
      <c r="R299">
        <v>3115</v>
      </c>
      <c r="S299">
        <v>21459</v>
      </c>
      <c r="T299">
        <v>13529</v>
      </c>
      <c r="U299">
        <v>11561</v>
      </c>
      <c r="V299">
        <v>1754</v>
      </c>
      <c r="W299">
        <v>6095</v>
      </c>
      <c r="X299">
        <v>16322</v>
      </c>
      <c r="Y299">
        <v>11133</v>
      </c>
      <c r="Z299">
        <v>9279</v>
      </c>
      <c r="AA299">
        <v>1754</v>
      </c>
      <c r="AB299">
        <v>-3474</v>
      </c>
      <c r="AC299">
        <v>4684</v>
      </c>
      <c r="AD299">
        <v>1744</v>
      </c>
      <c r="AE299">
        <v>1284</v>
      </c>
      <c r="AF299">
        <v>8605</v>
      </c>
      <c r="AG299">
        <v>9142</v>
      </c>
      <c r="AH299">
        <v>8798</v>
      </c>
      <c r="AI299">
        <v>9119</v>
      </c>
      <c r="AJ299" s="2">
        <v>0</v>
      </c>
      <c r="AK299">
        <v>307773</v>
      </c>
      <c r="AL299">
        <v>309755</v>
      </c>
      <c r="AM299">
        <v>284627</v>
      </c>
      <c r="AN299">
        <v>294584</v>
      </c>
      <c r="AO299">
        <v>670570</v>
      </c>
      <c r="AP299">
        <v>11414</v>
      </c>
      <c r="AQ299" s="5">
        <f t="shared" si="14"/>
        <v>0.77700000000000002</v>
      </c>
      <c r="AR299" t="s">
        <v>52</v>
      </c>
      <c r="AS299" t="s">
        <v>620</v>
      </c>
      <c r="AT299" t="str">
        <f>IF(VLOOKUP(C299,old!$D$3:$AU$549,44,0)=0,"",VLOOKUP(C299,old!$D$3:$AU$549,44,0))</f>
        <v>image139</v>
      </c>
      <c r="AU299" s="3">
        <v>0</v>
      </c>
      <c r="AV299" t="str">
        <f t="shared" si="12"/>
        <v>ООО ПКО «Юридический центр «МКС» зарегистрировано по адресу: 400117, Волгоградская область, г.о. Город-Герой Волгоград, г Волгоград, ул Им. Землячки, дом 66А, офис 106. Генеральным директором является Кислов Алексей Анатольевич. Рост доходов компании за 5 лет: 77,7%. Объем заемных средств компании на конец 2024 года: 11414 тыс. руб. ФССП присвоил Низкий уровень риска для данного ПКО.</v>
      </c>
    </row>
    <row r="300" spans="1:48">
      <c r="A300">
        <v>325</v>
      </c>
      <c r="B300" t="s">
        <v>1444</v>
      </c>
      <c r="C300">
        <v>1841062617</v>
      </c>
      <c r="D300" s="10">
        <v>1161832062677</v>
      </c>
      <c r="E300" t="s">
        <v>1445</v>
      </c>
      <c r="F300" s="7">
        <v>42481</v>
      </c>
      <c r="G300">
        <f t="shared" si="13"/>
        <v>9</v>
      </c>
      <c r="H300" t="s">
        <v>73</v>
      </c>
      <c r="I300" t="str">
        <f>IF(VLOOKUP(C300,гендир!$A$3:$C$3000,3,0)=0,"",VLOOKUP(C300,гендир!$A$3:$C$3000,3,0))</f>
        <v>Глазман Денис Яковлевич</v>
      </c>
      <c r="J300" t="str">
        <f>IF(VLOOKUP(C300,гендир!$A$3:$C$3000,2,0)=0,"",VLOOKUP(C300,гендир!$A$3:$C$3000,2,0))</f>
        <v>Берестова Наталья Павловна</v>
      </c>
      <c r="K300" t="s">
        <v>1448</v>
      </c>
      <c r="L300">
        <v>10000</v>
      </c>
      <c r="P300">
        <v>299</v>
      </c>
      <c r="Q300">
        <v>20540</v>
      </c>
      <c r="R300">
        <v>13265</v>
      </c>
      <c r="S300">
        <v>17256</v>
      </c>
      <c r="T300">
        <v>11280</v>
      </c>
      <c r="U300">
        <v>11551</v>
      </c>
      <c r="V300">
        <v>9410</v>
      </c>
      <c r="W300">
        <v>7079</v>
      </c>
      <c r="X300">
        <v>11920</v>
      </c>
      <c r="Y300">
        <v>10488</v>
      </c>
      <c r="Z300">
        <v>7688</v>
      </c>
      <c r="AA300">
        <v>9410</v>
      </c>
      <c r="AB300">
        <v>6186</v>
      </c>
      <c r="AC300">
        <v>4521</v>
      </c>
      <c r="AD300">
        <v>297</v>
      </c>
      <c r="AE300">
        <v>3473</v>
      </c>
      <c r="AF300">
        <v>0</v>
      </c>
      <c r="AG300">
        <v>0</v>
      </c>
      <c r="AH300">
        <v>0</v>
      </c>
      <c r="AI300">
        <v>0</v>
      </c>
      <c r="AJ300" s="2">
        <v>0</v>
      </c>
      <c r="AK300">
        <v>19670</v>
      </c>
      <c r="AL300">
        <v>43950</v>
      </c>
      <c r="AM300">
        <v>38274</v>
      </c>
      <c r="AN300">
        <v>15824</v>
      </c>
      <c r="AO300">
        <v>21840</v>
      </c>
      <c r="AP300">
        <v>250</v>
      </c>
      <c r="AQ300" s="5">
        <f t="shared" si="14"/>
        <v>0.56200000000000006</v>
      </c>
      <c r="AR300" t="s">
        <v>52</v>
      </c>
      <c r="AS300" t="s">
        <v>1449</v>
      </c>
      <c r="AT300" t="str">
        <f>IF(VLOOKUP(C300,old!$D$3:$AU$549,44,0)=0,"",VLOOKUP(C300,old!$D$3:$AU$549,44,0))</f>
        <v>image1001</v>
      </c>
      <c r="AU300" s="3" t="s">
        <v>74</v>
      </c>
      <c r="AV300" t="str">
        <f t="shared" si="12"/>
        <v>ООО «Капитал» зарегистрировано по адресу: 426069, Удмуртская Респ, г Ижевск, ул Нижняя, 18. Генеральным директором является Берестова Наталья Павловна. Рост доходов компании за 5 лет: 56,2%. Объем заемных средств компании на конец 2024 года: 250 тыс. руб. ФССП присвоил Низкий уровень риска для данного ПКО.</v>
      </c>
    </row>
    <row r="301" spans="1:48">
      <c r="A301">
        <v>331</v>
      </c>
      <c r="B301" t="s">
        <v>2250</v>
      </c>
      <c r="C301">
        <v>1901132653</v>
      </c>
      <c r="D301" s="10">
        <v>1161901056492</v>
      </c>
      <c r="E301" t="s">
        <v>2251</v>
      </c>
      <c r="F301" s="7">
        <v>42691</v>
      </c>
      <c r="G301">
        <f t="shared" si="13"/>
        <v>8</v>
      </c>
      <c r="H301" t="s">
        <v>73</v>
      </c>
      <c r="I301" t="str">
        <f>IF(VLOOKUP(C301,гендир!$A$3:$C$3000,3,0)=0,"",VLOOKUP(C301,гендир!$A$3:$C$3000,3,0))</f>
        <v>Андрушонок Артем Альбертович</v>
      </c>
      <c r="J301" t="str">
        <f>IF(VLOOKUP(C301,гендир!$A$3:$C$3000,2,0)=0,"",VLOOKUP(C301,гендир!$A$3:$C$3000,2,0))</f>
        <v>Андрушонок Наталья Анатольевна</v>
      </c>
      <c r="K301" t="s">
        <v>2254</v>
      </c>
      <c r="L301">
        <v>10165</v>
      </c>
      <c r="P301">
        <v>300</v>
      </c>
      <c r="Q301">
        <v>303</v>
      </c>
      <c r="R301">
        <v>2298</v>
      </c>
      <c r="S301">
        <v>3993</v>
      </c>
      <c r="T301">
        <v>10713</v>
      </c>
      <c r="U301">
        <v>11376</v>
      </c>
      <c r="V301">
        <v>127</v>
      </c>
      <c r="W301">
        <v>113</v>
      </c>
      <c r="X301">
        <v>512</v>
      </c>
      <c r="Y301">
        <v>675</v>
      </c>
      <c r="Z301">
        <v>985</v>
      </c>
      <c r="AA301">
        <v>127</v>
      </c>
      <c r="AB301">
        <v>1049</v>
      </c>
      <c r="AC301">
        <v>2175</v>
      </c>
      <c r="AD301">
        <v>4784</v>
      </c>
      <c r="AE301">
        <v>4003</v>
      </c>
      <c r="AF301">
        <v>11677</v>
      </c>
      <c r="AG301">
        <v>12332</v>
      </c>
      <c r="AH301">
        <v>15106</v>
      </c>
      <c r="AI301">
        <v>20065</v>
      </c>
      <c r="AJ301" s="2">
        <v>21402</v>
      </c>
      <c r="AK301">
        <v>114</v>
      </c>
      <c r="AL301">
        <v>93</v>
      </c>
      <c r="AM301">
        <v>1</v>
      </c>
      <c r="AN301">
        <v>1</v>
      </c>
      <c r="AO301">
        <v>1049</v>
      </c>
      <c r="AP301">
        <v>921</v>
      </c>
      <c r="AQ301" s="5">
        <f t="shared" si="14"/>
        <v>37.545000000000002</v>
      </c>
      <c r="AR301" t="s">
        <v>52</v>
      </c>
      <c r="AS301" t="s">
        <v>2255</v>
      </c>
      <c r="AT301" t="str">
        <f>IF(VLOOKUP(C301,old!$D$3:$AU$549,44,0)=0,"",VLOOKUP(C301,old!$D$3:$AU$549,44,0))</f>
        <v>image092</v>
      </c>
      <c r="AU301" s="3">
        <v>1.8328337757985784</v>
      </c>
      <c r="AV301" t="str">
        <f t="shared" si="12"/>
        <v>ООО ПКО «Андрушонок и Партнеры» зарегистрировано по адресу: Респ. Хакасия, г.о. город Абакан, г. Абакан, ул. Маршала Жукова, двлд. 46, КАБИНЕТ 214, 655003. Генеральным директором является Андрушонок Наталья Анатольевна. Рост доходов компании за 5 лет: 3754,5%. Рост финансовых активов компании за 5 лет: 183,28%. Объем заемных средств компании на конец 2024 года: 921 тыс. руб. ФССП присвоил Низкий уровень риска для данного ПКО.</v>
      </c>
    </row>
    <row r="302" spans="1:48">
      <c r="A302">
        <v>268</v>
      </c>
      <c r="B302" t="s">
        <v>1563</v>
      </c>
      <c r="C302">
        <v>6168073264</v>
      </c>
      <c r="D302" s="10">
        <v>1146194004296</v>
      </c>
      <c r="E302" t="s">
        <v>1564</v>
      </c>
      <c r="F302" s="7">
        <v>41831</v>
      </c>
      <c r="G302">
        <f t="shared" si="13"/>
        <v>10</v>
      </c>
      <c r="H302" t="s">
        <v>73</v>
      </c>
      <c r="I302" t="str">
        <f>IF(VLOOKUP(C302,гендир!$A$3:$C$3000,3,0)=0,"",VLOOKUP(C302,гендир!$A$3:$C$3000,3,0))</f>
        <v>Скрипка Юлия Сергеевна</v>
      </c>
      <c r="J302" t="str">
        <f>IF(VLOOKUP(C302,гендир!$A$3:$C$3000,2,0)=0,"",VLOOKUP(C302,гендир!$A$3:$C$3000,2,0))</f>
        <v>Скрипка Юлия Сергеевна</v>
      </c>
      <c r="K302" t="s">
        <v>1567</v>
      </c>
      <c r="L302">
        <v>10</v>
      </c>
      <c r="P302">
        <v>301</v>
      </c>
      <c r="Q302">
        <v>14317</v>
      </c>
      <c r="R302">
        <v>185011</v>
      </c>
      <c r="S302">
        <v>0</v>
      </c>
      <c r="T302">
        <v>20607</v>
      </c>
      <c r="U302">
        <v>11258</v>
      </c>
      <c r="V302">
        <v>7339</v>
      </c>
      <c r="W302">
        <v>123543</v>
      </c>
      <c r="X302">
        <v>62446</v>
      </c>
      <c r="Y302">
        <v>153</v>
      </c>
      <c r="Z302">
        <v>8187</v>
      </c>
      <c r="AA302">
        <v>7339</v>
      </c>
      <c r="AB302">
        <v>58717</v>
      </c>
      <c r="AC302">
        <v>-78540</v>
      </c>
      <c r="AD302">
        <v>3969</v>
      </c>
      <c r="AE302">
        <v>-17808</v>
      </c>
      <c r="AF302">
        <v>431459</v>
      </c>
      <c r="AG302">
        <v>213048</v>
      </c>
      <c r="AH302">
        <v>155447</v>
      </c>
      <c r="AI302">
        <v>171329</v>
      </c>
      <c r="AJ302" s="2">
        <v>173708</v>
      </c>
      <c r="AK302">
        <v>176118</v>
      </c>
      <c r="AL302">
        <v>227429</v>
      </c>
      <c r="AM302">
        <v>88189</v>
      </c>
      <c r="AN302">
        <v>83473</v>
      </c>
      <c r="AO302">
        <v>82258</v>
      </c>
      <c r="AP302">
        <v>249038</v>
      </c>
      <c r="AQ302" s="5">
        <f t="shared" si="14"/>
        <v>0.78600000000000003</v>
      </c>
      <c r="AR302" t="s">
        <v>52</v>
      </c>
      <c r="AS302" t="s">
        <v>1568</v>
      </c>
      <c r="AT302" t="str">
        <f>IF(VLOOKUP(C302,old!$D$3:$AU$549,44,0)=0,"",VLOOKUP(C302,old!$D$3:$AU$549,44,0))</f>
        <v>image298</v>
      </c>
      <c r="AU302" s="3">
        <v>0.40260604136198341</v>
      </c>
      <c r="AV302" t="str">
        <f t="shared" si="12"/>
        <v>ООО «ПКО БАСТИОН» зарегистрировано по адресу: 426009, Удмуртская Респ, г Ижевск, ул Ухтомского, 24, 29. Генеральным директором является Скрипка Юлия Сергеевна. Рост доходов компании за 5 лет: 78,6%. Рост финансовых активов компании за 5 лет: 40,26%. Объем заемных средств компании на конец 2024 года: 249038 тыс. руб. ФССП присвоил Низкий уровень риска для данного ПКО.</v>
      </c>
    </row>
    <row r="303" spans="1:48">
      <c r="A303">
        <v>327</v>
      </c>
      <c r="B303" t="s">
        <v>1475</v>
      </c>
      <c r="C303">
        <v>1655335916</v>
      </c>
      <c r="D303" s="10">
        <v>1151690069046</v>
      </c>
      <c r="E303" t="s">
        <v>1476</v>
      </c>
      <c r="F303" s="7">
        <v>42243</v>
      </c>
      <c r="G303">
        <f t="shared" si="13"/>
        <v>9</v>
      </c>
      <c r="H303" t="s">
        <v>73</v>
      </c>
      <c r="I303" t="str">
        <f>IF(VLOOKUP(C303,гендир!$A$3:$C$3000,3,0)=0,"",VLOOKUP(C303,гендир!$A$3:$C$3000,3,0))</f>
        <v>Салеев Ярослав Станиславович</v>
      </c>
      <c r="J303" t="str">
        <f>IF(VLOOKUP(C303,гендир!$A$3:$C$3000,2,0)=0,"",VLOOKUP(C303,гендир!$A$3:$C$3000,2,0))</f>
        <v>Хусаинов Артур Айратович</v>
      </c>
      <c r="K303" t="s">
        <v>1479</v>
      </c>
      <c r="L303">
        <v>10320</v>
      </c>
      <c r="P303">
        <v>302</v>
      </c>
      <c r="Q303">
        <v>6011</v>
      </c>
      <c r="R303">
        <v>18613</v>
      </c>
      <c r="S303">
        <v>12160</v>
      </c>
      <c r="T303">
        <v>11031</v>
      </c>
      <c r="U303">
        <v>11170</v>
      </c>
      <c r="V303">
        <v>22423</v>
      </c>
      <c r="W303">
        <v>23946</v>
      </c>
      <c r="X303">
        <v>11839</v>
      </c>
      <c r="Y303">
        <v>12352</v>
      </c>
      <c r="Z303">
        <v>7680</v>
      </c>
      <c r="AA303">
        <v>22423</v>
      </c>
      <c r="AB303">
        <v>-5519</v>
      </c>
      <c r="AC303">
        <v>199</v>
      </c>
      <c r="AD303">
        <v>-1431</v>
      </c>
      <c r="AE303">
        <v>3141</v>
      </c>
      <c r="AF303">
        <v>10336</v>
      </c>
      <c r="AG303">
        <v>10314</v>
      </c>
      <c r="AH303">
        <v>51337</v>
      </c>
      <c r="AI303">
        <v>51337</v>
      </c>
      <c r="AJ303" s="2">
        <v>51337</v>
      </c>
      <c r="AK303">
        <v>151523</v>
      </c>
      <c r="AL303">
        <v>75112</v>
      </c>
      <c r="AM303">
        <v>6891</v>
      </c>
      <c r="AN303">
        <v>21030</v>
      </c>
      <c r="AO303">
        <v>8175</v>
      </c>
      <c r="AP303">
        <v>8210</v>
      </c>
      <c r="AQ303" s="5">
        <f t="shared" si="14"/>
        <v>1.8580000000000001</v>
      </c>
      <c r="AR303" t="s">
        <v>52</v>
      </c>
      <c r="AS303" t="s">
        <v>1480</v>
      </c>
      <c r="AT303" t="str">
        <f>IF(VLOOKUP(C303,old!$D$3:$AU$549,44,0)=0,"",VLOOKUP(C303,old!$D$3:$AU$549,44,0))</f>
        <v>image228</v>
      </c>
      <c r="AU303" s="3">
        <v>4.9668150154798765</v>
      </c>
      <c r="AV303" t="str">
        <f t="shared" si="12"/>
        <v>ООО «ПКО «Верум» зарегистрировано по адресу: 420059, Татарстан Респ, г Казань, ул Оренбургский Тракт, 24в, 1006. Генеральным директором является Хусаинов Артур Айратович. Рост доходов компании за 5 лет: 185,8%. Рост финансовых активов компании за 5 лет: 496,68%. Объем заемных средств компании на конец 2024 года: 8210 тыс. руб. ФССП присвоил Низкий уровень риска для данного ПКО.</v>
      </c>
    </row>
    <row r="304" spans="1:48">
      <c r="A304">
        <v>311</v>
      </c>
      <c r="B304" t="s">
        <v>1951</v>
      </c>
      <c r="C304">
        <v>5257193554</v>
      </c>
      <c r="D304" s="10">
        <v>1195275056866</v>
      </c>
      <c r="E304" t="s">
        <v>1952</v>
      </c>
      <c r="F304" s="7">
        <v>43781</v>
      </c>
      <c r="G304">
        <f t="shared" si="13"/>
        <v>5</v>
      </c>
      <c r="H304" t="s">
        <v>73</v>
      </c>
      <c r="I304" t="str">
        <f>IF(VLOOKUP(C304,гендир!$A$3:$C$3000,3,0)=0,"",VLOOKUP(C304,гендир!$A$3:$C$3000,3,0))</f>
        <v>Ошкодер Михаил Сергеевич, Ионов Игорь Николаевич</v>
      </c>
      <c r="J304" t="str">
        <f>IF(VLOOKUP(C304,гендир!$A$3:$C$3000,2,0)=0,"",VLOOKUP(C304,гендир!$A$3:$C$3000,2,0))</f>
        <v>Ошкодер Александр Сергеевич</v>
      </c>
      <c r="K304" t="s">
        <v>1955</v>
      </c>
      <c r="L304">
        <v>3010</v>
      </c>
      <c r="P304">
        <v>303</v>
      </c>
      <c r="Q304">
        <v>1876</v>
      </c>
      <c r="R304">
        <v>6962</v>
      </c>
      <c r="S304">
        <v>8468</v>
      </c>
      <c r="T304">
        <v>12221</v>
      </c>
      <c r="U304">
        <v>11159</v>
      </c>
      <c r="V304">
        <v>20</v>
      </c>
      <c r="W304">
        <v>4406</v>
      </c>
      <c r="X304">
        <v>4927</v>
      </c>
      <c r="Y304">
        <v>10543</v>
      </c>
      <c r="Z304">
        <v>10167</v>
      </c>
      <c r="AA304">
        <v>20</v>
      </c>
      <c r="AB304">
        <v>160</v>
      </c>
      <c r="AC304">
        <v>-738</v>
      </c>
      <c r="AD304">
        <v>1088</v>
      </c>
      <c r="AE304">
        <v>446</v>
      </c>
      <c r="AF304">
        <v>2347</v>
      </c>
      <c r="AG304">
        <v>2347</v>
      </c>
      <c r="AH304">
        <v>2347</v>
      </c>
      <c r="AI304">
        <v>2863</v>
      </c>
      <c r="AJ304" s="2">
        <v>2333</v>
      </c>
      <c r="AK304">
        <v>9861</v>
      </c>
      <c r="AL304">
        <v>9866</v>
      </c>
      <c r="AM304">
        <v>10891</v>
      </c>
      <c r="AN304">
        <v>10891</v>
      </c>
      <c r="AO304">
        <v>11105</v>
      </c>
      <c r="AP304">
        <v>64</v>
      </c>
      <c r="AQ304" s="5">
        <f t="shared" si="14"/>
        <v>5.9480000000000004</v>
      </c>
      <c r="AR304" t="s">
        <v>52</v>
      </c>
      <c r="AS304" t="s">
        <v>1956</v>
      </c>
      <c r="AT304" t="str">
        <f>IF(VLOOKUP(C304,old!$D$3:$AU$549,44,0)=0,"",VLOOKUP(C304,old!$D$3:$AU$549,44,0))</f>
        <v>image268</v>
      </c>
      <c r="AU304" s="3">
        <v>0.99403493821900302</v>
      </c>
      <c r="AV304" t="str">
        <f t="shared" si="12"/>
        <v>ООО ПКО «Центр Фискального содействия субъектам предпринимательства» зарегистрировано по адресу: г. Нижний Новгород, ул. Стрелка, д. 4, пом. П, ком. 204. Генеральным директором является Ошкодер Александр Сергеевич. Рост доходов компании за 5 лет: 594,8%. Рост финансовых активов компании за 5 лет: 99,4%. Объем заемных средств компании на конец 2024 года: 64 тыс. руб. ФССП присвоил Низкий уровень риска для данного ПКО.</v>
      </c>
    </row>
    <row r="305" spans="1:48">
      <c r="A305">
        <v>395</v>
      </c>
      <c r="B305" t="s">
        <v>3564</v>
      </c>
      <c r="C305">
        <v>2635258239</v>
      </c>
      <c r="D305" s="10">
        <v>1232600009707</v>
      </c>
      <c r="E305" t="s">
        <v>3565</v>
      </c>
      <c r="F305" s="7">
        <v>45128</v>
      </c>
      <c r="G305">
        <f t="shared" si="13"/>
        <v>1</v>
      </c>
      <c r="H305" t="s">
        <v>73</v>
      </c>
      <c r="I305" t="str">
        <f>IF(VLOOKUP(C305,гендир!$A$3:$C$3000,3,0)=0,"",VLOOKUP(C305,гендир!$A$3:$C$3000,3,0))</f>
        <v>Квасов Максим Сергеевич, Симонова Юлия Владимировна</v>
      </c>
      <c r="J305" t="str">
        <f>IF(VLOOKUP(C305,гендир!$A$3:$C$3000,2,0)=0,"",VLOOKUP(C305,гендир!$A$3:$C$3000,2,0))</f>
        <v>Симонова Юлия Владимировна</v>
      </c>
      <c r="K305" t="s">
        <v>3568</v>
      </c>
      <c r="L305">
        <v>20</v>
      </c>
      <c r="P305">
        <v>304</v>
      </c>
      <c r="Q305">
        <v>0</v>
      </c>
      <c r="R305">
        <v>0</v>
      </c>
      <c r="S305">
        <v>0</v>
      </c>
      <c r="T305">
        <v>4496</v>
      </c>
      <c r="U305">
        <v>11154</v>
      </c>
      <c r="V305">
        <v>0</v>
      </c>
      <c r="W305">
        <v>0</v>
      </c>
      <c r="X305">
        <v>0</v>
      </c>
      <c r="Y305">
        <v>854</v>
      </c>
      <c r="Z305">
        <v>2161</v>
      </c>
      <c r="AA305">
        <v>0</v>
      </c>
      <c r="AB305">
        <v>0</v>
      </c>
      <c r="AC305">
        <v>0</v>
      </c>
      <c r="AD305">
        <v>3606</v>
      </c>
      <c r="AE305">
        <v>762</v>
      </c>
      <c r="AF305">
        <v>0</v>
      </c>
      <c r="AG305">
        <v>0</v>
      </c>
      <c r="AH305">
        <v>0</v>
      </c>
      <c r="AI305">
        <v>2526</v>
      </c>
      <c r="AJ305" s="2">
        <v>5137</v>
      </c>
      <c r="AK305">
        <v>0</v>
      </c>
      <c r="AL305">
        <v>0</v>
      </c>
      <c r="AM305">
        <v>0</v>
      </c>
      <c r="AN305">
        <v>0</v>
      </c>
      <c r="AO305">
        <v>1529</v>
      </c>
      <c r="AP305">
        <v>79</v>
      </c>
      <c r="AQ305" s="5">
        <f t="shared" si="14"/>
        <v>2.4809999999999999</v>
      </c>
      <c r="AR305" t="s">
        <v>52</v>
      </c>
      <c r="AS305" t="s">
        <v>3569</v>
      </c>
      <c r="AT305" t="str">
        <f>IF(VLOOKUP(C305,old!$D$3:$AU$549,44,0)=0,"",VLOOKUP(C305,old!$D$3:$AU$549,44,0))</f>
        <v>image492</v>
      </c>
      <c r="AU305" s="3">
        <v>2.0336500395882817</v>
      </c>
      <c r="AV305" t="str">
        <f t="shared" si="12"/>
        <v>ООО ПКО ИКЦ «Правило» зарегистрировано по адресу: 355037, Ставропольский край, г.о. Город Ставрополь, г Ставрополь, ул Доваторцев, дом 30Б. Генеральным директором является Симонова Юлия Владимировна. Рост доходов компании за 5 лет: 248,1%. Рост финансовых активов компании за 5 лет: 203,37%. Объем заемных средств компании на конец 2024 года: 79 тыс. руб. ФССП присвоил Низкий уровень риска для данного ПКО.</v>
      </c>
    </row>
    <row r="306" spans="1:48">
      <c r="A306">
        <v>366</v>
      </c>
      <c r="B306" t="s">
        <v>2136</v>
      </c>
      <c r="C306">
        <v>7805761120</v>
      </c>
      <c r="D306" s="10">
        <v>1207800000033</v>
      </c>
      <c r="E306" t="s">
        <v>2137</v>
      </c>
      <c r="F306" s="7">
        <v>43839</v>
      </c>
      <c r="G306">
        <f t="shared" si="13"/>
        <v>5</v>
      </c>
      <c r="H306" t="s">
        <v>73</v>
      </c>
      <c r="I306" t="str">
        <f>IF(VLOOKUP(C306,гендир!$A$3:$C$3000,3,0)=0,"",VLOOKUP(C306,гендир!$A$3:$C$3000,3,0))</f>
        <v>Сибирцев Евгений Анатольевич, Лопаницын Александр Валерьевич, Котов Ефим Владимирович</v>
      </c>
      <c r="J306" t="str">
        <f>IF(VLOOKUP(C306,гендир!$A$3:$C$3000,2,0)=0,"",VLOOKUP(C306,гендир!$A$3:$C$3000,2,0))</f>
        <v>Котов Ефим Владимирович</v>
      </c>
      <c r="K306" t="s">
        <v>2140</v>
      </c>
      <c r="L306">
        <v>10000</v>
      </c>
      <c r="P306">
        <v>305</v>
      </c>
      <c r="Q306">
        <v>35</v>
      </c>
      <c r="R306">
        <v>398</v>
      </c>
      <c r="S306">
        <v>10520</v>
      </c>
      <c r="T306">
        <v>7039</v>
      </c>
      <c r="U306">
        <v>11047</v>
      </c>
      <c r="V306">
        <v>819</v>
      </c>
      <c r="W306">
        <v>1406</v>
      </c>
      <c r="X306">
        <v>4359</v>
      </c>
      <c r="Y306">
        <v>11870</v>
      </c>
      <c r="Z306">
        <v>10136</v>
      </c>
      <c r="AA306">
        <v>819</v>
      </c>
      <c r="AB306">
        <v>-1295</v>
      </c>
      <c r="AC306">
        <v>6050</v>
      </c>
      <c r="AD306">
        <v>-5015</v>
      </c>
      <c r="AE306">
        <v>856</v>
      </c>
      <c r="AF306">
        <v>122</v>
      </c>
      <c r="AG306">
        <v>92</v>
      </c>
      <c r="AH306">
        <v>63</v>
      </c>
      <c r="AI306">
        <v>0</v>
      </c>
      <c r="AJ306" s="2">
        <v>2</v>
      </c>
      <c r="AK306">
        <v>7481</v>
      </c>
      <c r="AL306">
        <v>12148</v>
      </c>
      <c r="AM306">
        <v>16479</v>
      </c>
      <c r="AN306">
        <v>25937</v>
      </c>
      <c r="AO306">
        <v>30468</v>
      </c>
      <c r="AP306">
        <v>1005</v>
      </c>
      <c r="AQ306" s="5">
        <f t="shared" si="14"/>
        <v>315.62900000000002</v>
      </c>
      <c r="AR306" t="s">
        <v>52</v>
      </c>
      <c r="AS306" t="s">
        <v>2141</v>
      </c>
      <c r="AT306" t="str">
        <f>IF(VLOOKUP(C306,old!$D$3:$AU$549,44,0)=0,"",VLOOKUP(C306,old!$D$3:$AU$549,44,0))</f>
        <v>image255</v>
      </c>
      <c r="AU306" s="3">
        <v>1.6393442622950821E-2</v>
      </c>
      <c r="AV306" t="str">
        <f t="shared" si="12"/>
        <v>ООО «ПКО «Красная звезда» зарегистрировано по адресу: 198095, Санкт-Петербург г, Стачек пл, дом 9, строение 1, пом/офис 129-Н/406. Генеральным директором является Котов Ефим Владимирович. Рост доходов компании за 5 лет: 31562,9%. Рост финансовых активов компании за 5 лет: 1,64%. Объем заемных средств компании на конец 2024 года: 1005 тыс. руб. ФССП присвоил Низкий уровень риска для данного ПКО.</v>
      </c>
    </row>
    <row r="307" spans="1:48">
      <c r="A307">
        <v>235</v>
      </c>
      <c r="B307" t="s">
        <v>1517</v>
      </c>
      <c r="C307">
        <v>278124947</v>
      </c>
      <c r="D307" s="10">
        <v>1060278105161</v>
      </c>
      <c r="E307" t="s">
        <v>1518</v>
      </c>
      <c r="F307" s="7">
        <v>38930</v>
      </c>
      <c r="G307">
        <f t="shared" si="13"/>
        <v>18</v>
      </c>
      <c r="H307" t="s">
        <v>73</v>
      </c>
      <c r="I307" t="str">
        <f>IF(VLOOKUP(C307,гендир!$A$3:$C$3000,3,0)=0,"",VLOOKUP(C307,гендир!$A$3:$C$3000,3,0))</f>
        <v>Сибирцев Евгений Анатольевич, Лопаницын Александр Валерьевич, Котов Ефим Владимирович</v>
      </c>
      <c r="J307" t="str">
        <f>IF(VLOOKUP(C307,гендир!$A$3:$C$3000,2,0)=0,"",VLOOKUP(C307,гендир!$A$3:$C$3000,2,0))</f>
        <v>Котов Ефим Владимирович</v>
      </c>
      <c r="K307" t="s">
        <v>1519</v>
      </c>
      <c r="L307">
        <v>10</v>
      </c>
      <c r="P307">
        <v>306</v>
      </c>
      <c r="Q307">
        <v>17205</v>
      </c>
      <c r="R307">
        <v>11544</v>
      </c>
      <c r="S307">
        <v>22040</v>
      </c>
      <c r="T307">
        <v>29526</v>
      </c>
      <c r="U307">
        <v>11004</v>
      </c>
      <c r="V307">
        <v>5601</v>
      </c>
      <c r="W307">
        <v>6803</v>
      </c>
      <c r="X307">
        <v>16298</v>
      </c>
      <c r="Y307">
        <v>21356</v>
      </c>
      <c r="Z307">
        <v>8340</v>
      </c>
      <c r="AA307">
        <v>5601</v>
      </c>
      <c r="AB307">
        <v>3562</v>
      </c>
      <c r="AC307">
        <v>4586</v>
      </c>
      <c r="AD307">
        <v>6398</v>
      </c>
      <c r="AE307">
        <v>1212</v>
      </c>
      <c r="AF307">
        <v>0</v>
      </c>
      <c r="AG307">
        <v>0</v>
      </c>
      <c r="AH307">
        <v>0</v>
      </c>
      <c r="AI307">
        <v>0</v>
      </c>
      <c r="AJ307" s="2">
        <v>0</v>
      </c>
      <c r="AK307">
        <v>12489</v>
      </c>
      <c r="AL307">
        <v>24938</v>
      </c>
      <c r="AM307">
        <v>92626</v>
      </c>
      <c r="AN307">
        <v>80056</v>
      </c>
      <c r="AO307">
        <v>95534</v>
      </c>
      <c r="AP307">
        <v>0</v>
      </c>
      <c r="AQ307" s="5">
        <f t="shared" si="14"/>
        <v>0.64</v>
      </c>
      <c r="AR307" t="s">
        <v>52</v>
      </c>
      <c r="AS307">
        <v>0</v>
      </c>
      <c r="AT307" t="str">
        <f>IF(VLOOKUP(C307,old!$D$3:$AU$549,44,0)=0,"",VLOOKUP(C307,old!$D$3:$AU$549,44,0))</f>
        <v>image1001</v>
      </c>
      <c r="AU307" s="3" t="s">
        <v>74</v>
      </c>
      <c r="AV307" t="str">
        <f t="shared" si="12"/>
        <v>ООО ПКО «Юристъ» зарегистрировано по адресу: 450078, г.Уфа, пр-кт.Салавата Юлаева, д.59. Генеральным директором является Котов Ефим Владимирович. Рост доходов компании за 5 лет: 64%. ФССП присвоил Низкий уровень риска для данного ПКО.</v>
      </c>
    </row>
    <row r="308" spans="1:48">
      <c r="A308">
        <v>333</v>
      </c>
      <c r="B308" t="s">
        <v>2584</v>
      </c>
      <c r="C308">
        <v>7724810411</v>
      </c>
      <c r="D308" s="10">
        <v>1117746870515</v>
      </c>
      <c r="E308" t="s">
        <v>2585</v>
      </c>
      <c r="F308" s="7">
        <v>40848</v>
      </c>
      <c r="G308">
        <f t="shared" si="13"/>
        <v>13</v>
      </c>
      <c r="H308" t="s">
        <v>73</v>
      </c>
      <c r="I308" t="str">
        <f>IF(VLOOKUP(C308,гендир!$A$3:$C$3000,3,0)=0,"",VLOOKUP(C308,гендир!$A$3:$C$3000,3,0))</f>
        <v>Ковиненко Алексей Викторович</v>
      </c>
      <c r="J308" t="str">
        <f>IF(VLOOKUP(C308,гендир!$A$3:$C$3000,2,0)=0,"",VLOOKUP(C308,гендир!$A$3:$C$3000,2,0))</f>
        <v>Ковиненко Алексей Викторович</v>
      </c>
      <c r="K308" t="s">
        <v>2588</v>
      </c>
      <c r="L308">
        <v>25</v>
      </c>
      <c r="P308">
        <v>307</v>
      </c>
      <c r="Q308">
        <v>15065</v>
      </c>
      <c r="R308">
        <v>44225</v>
      </c>
      <c r="S308">
        <v>43023</v>
      </c>
      <c r="T308">
        <v>10443</v>
      </c>
      <c r="U308">
        <v>10993</v>
      </c>
      <c r="V308">
        <v>4670</v>
      </c>
      <c r="W308">
        <v>19106</v>
      </c>
      <c r="X308">
        <v>1369</v>
      </c>
      <c r="Y308">
        <v>679</v>
      </c>
      <c r="Z308">
        <v>281</v>
      </c>
      <c r="AA308">
        <v>4670</v>
      </c>
      <c r="AB308">
        <v>22679</v>
      </c>
      <c r="AC308">
        <v>28494</v>
      </c>
      <c r="AD308">
        <v>420</v>
      </c>
      <c r="AE308">
        <v>222</v>
      </c>
      <c r="AF308">
        <v>0</v>
      </c>
      <c r="AG308">
        <v>33219</v>
      </c>
      <c r="AH308">
        <v>39069</v>
      </c>
      <c r="AI308">
        <v>35842</v>
      </c>
      <c r="AJ308" s="2">
        <v>34789</v>
      </c>
      <c r="AK308">
        <v>10823</v>
      </c>
      <c r="AL308">
        <v>2730</v>
      </c>
      <c r="AM308">
        <v>20832</v>
      </c>
      <c r="AN308">
        <v>23976</v>
      </c>
      <c r="AO308">
        <v>27411</v>
      </c>
      <c r="AP308">
        <v>2196</v>
      </c>
      <c r="AQ308" s="5">
        <f t="shared" si="14"/>
        <v>0.73</v>
      </c>
      <c r="AR308" t="s">
        <v>52</v>
      </c>
      <c r="AS308" t="s">
        <v>2589</v>
      </c>
      <c r="AT308" t="str">
        <f>IF(VLOOKUP(C308,old!$D$3:$AU$549,44,0)=0,"",VLOOKUP(C308,old!$D$3:$AU$549,44,0))</f>
        <v>image357</v>
      </c>
      <c r="AU308" s="3">
        <v>1.0472621090339866</v>
      </c>
      <c r="AV308" t="str">
        <f t="shared" si="12"/>
        <v>ООО ПКО «ЮК «Легата» зарегистрировано по адресу: 115419, Москва г, проезд 2-й Рощинский, 8, 2, Э/Пом/Ком. 2/X/1. Генеральным директором является Ковиненко Алексей Викторович. Рост доходов компании за 5 лет: 73%. Рост финансовых активов компании за 5 лет: 104,73%. Объем заемных средств компании на конец 2024 года: 2196 тыс. руб. ФССП присвоил Низкий уровень риска для данного ПКО.</v>
      </c>
    </row>
    <row r="309" spans="1:48">
      <c r="A309">
        <v>521</v>
      </c>
      <c r="B309" t="s">
        <v>3338</v>
      </c>
      <c r="C309">
        <v>9714008058</v>
      </c>
      <c r="D309" s="10">
        <v>1237700261050</v>
      </c>
      <c r="E309" t="s">
        <v>3339</v>
      </c>
      <c r="F309" s="7">
        <v>45021</v>
      </c>
      <c r="G309">
        <f t="shared" si="13"/>
        <v>2</v>
      </c>
      <c r="H309" t="s">
        <v>73</v>
      </c>
      <c r="I309" t="str">
        <f>IF(VLOOKUP(C309,гендир!$A$3:$C$3000,3,0)=0,"",VLOOKUP(C309,гендир!$A$3:$C$3000,3,0))</f>
        <v>Общество С Ограниченной Ответственностью, "ЮРЛАЙН"</v>
      </c>
      <c r="J309" t="str">
        <f>IF(VLOOKUP(C309,гендир!$A$3:$C$3000,2,0)=0,"",VLOOKUP(C309,гендир!$A$3:$C$3000,2,0))</f>
        <v>Карзакова Ангелина Валериевна</v>
      </c>
      <c r="K309" t="s">
        <v>3342</v>
      </c>
      <c r="L309">
        <v>1000</v>
      </c>
      <c r="P309">
        <v>308</v>
      </c>
      <c r="Q309">
        <v>0</v>
      </c>
      <c r="R309">
        <v>0</v>
      </c>
      <c r="S309">
        <v>0</v>
      </c>
      <c r="T309">
        <v>496</v>
      </c>
      <c r="U309">
        <v>10920</v>
      </c>
      <c r="V309">
        <v>0</v>
      </c>
      <c r="W309">
        <v>0</v>
      </c>
      <c r="X309">
        <v>0</v>
      </c>
      <c r="Y309">
        <v>4202</v>
      </c>
      <c r="Z309">
        <v>6380</v>
      </c>
      <c r="AA309">
        <v>0</v>
      </c>
      <c r="AB309">
        <v>0</v>
      </c>
      <c r="AC309">
        <v>0</v>
      </c>
      <c r="AD309">
        <v>-3727</v>
      </c>
      <c r="AE309">
        <v>4669</v>
      </c>
      <c r="AF309">
        <v>0</v>
      </c>
      <c r="AG309">
        <v>0</v>
      </c>
      <c r="AH309">
        <v>0</v>
      </c>
      <c r="AI309">
        <v>1361</v>
      </c>
      <c r="AJ309" s="2">
        <v>5435</v>
      </c>
      <c r="AK309">
        <v>0</v>
      </c>
      <c r="AL309">
        <v>0</v>
      </c>
      <c r="AM309">
        <v>0</v>
      </c>
      <c r="AN309">
        <v>747</v>
      </c>
      <c r="AO309">
        <v>1145</v>
      </c>
      <c r="AP309">
        <v>21</v>
      </c>
      <c r="AQ309" s="5">
        <f t="shared" si="14"/>
        <v>22.015999999999998</v>
      </c>
      <c r="AR309" t="s">
        <v>52</v>
      </c>
      <c r="AS309" t="s">
        <v>3343</v>
      </c>
      <c r="AT309" t="str">
        <f>IF(VLOOKUP(C309,old!$D$3:$AU$549,44,0)=0,"",VLOOKUP(C309,old!$D$3:$AU$549,44,0))</f>
        <v>image458</v>
      </c>
      <c r="AU309" s="3">
        <v>3.9933872152828802</v>
      </c>
      <c r="AV309" t="str">
        <f t="shared" si="12"/>
        <v>ООО ПКО «К-Групп» зарегистрировано по адресу: 125124, Город Москва, вн.тер. г. Муниципальный Округ Беговой, ул 5-Я Ямского Поля, дом 7, корпус 2, помещение 1А. Генеральным директором является Карзакова Ангелина Валериевна. Рост доходов компании за 5 лет: 2201,6%. Рост финансовых активов компании за 5 лет: 399,34%. Объем заемных средств компании на конец 2024 года: 21 тыс. руб. ФССП присвоил Низкий уровень риска для данного ПКО.</v>
      </c>
    </row>
    <row r="310" spans="1:48">
      <c r="A310">
        <v>264</v>
      </c>
      <c r="B310" t="s">
        <v>958</v>
      </c>
      <c r="C310">
        <v>7813280879</v>
      </c>
      <c r="D310" s="10">
        <v>1177847203566</v>
      </c>
      <c r="E310" t="s">
        <v>959</v>
      </c>
      <c r="F310" s="7">
        <v>42895</v>
      </c>
      <c r="G310">
        <f t="shared" si="13"/>
        <v>7</v>
      </c>
      <c r="H310" t="s">
        <v>73</v>
      </c>
      <c r="I310" t="str">
        <f>IF(VLOOKUP(C310,гендир!$A$3:$C$3000,3,0)=0,"",VLOOKUP(C310,гендир!$A$3:$C$3000,3,0))</f>
        <v>Амышева Ирина Александровна</v>
      </c>
      <c r="J310" t="str">
        <f>IF(VLOOKUP(C310,гендир!$A$3:$C$3000,2,0)=0,"",VLOOKUP(C310,гендир!$A$3:$C$3000,2,0))</f>
        <v>Гайдаенко Дмитрий Иванович</v>
      </c>
      <c r="K310" t="s">
        <v>962</v>
      </c>
      <c r="L310">
        <v>100</v>
      </c>
      <c r="P310">
        <v>309</v>
      </c>
      <c r="Q310">
        <v>84056</v>
      </c>
      <c r="R310">
        <v>113402</v>
      </c>
      <c r="S310">
        <v>33555</v>
      </c>
      <c r="T310">
        <v>21737</v>
      </c>
      <c r="U310">
        <v>10784</v>
      </c>
      <c r="V310">
        <v>83591</v>
      </c>
      <c r="W310">
        <v>112710</v>
      </c>
      <c r="X310">
        <v>32913</v>
      </c>
      <c r="Y310">
        <v>21142</v>
      </c>
      <c r="Z310">
        <v>10567</v>
      </c>
      <c r="AA310">
        <v>83591</v>
      </c>
      <c r="AB310">
        <v>545</v>
      </c>
      <c r="AC310">
        <v>499</v>
      </c>
      <c r="AD310">
        <v>447</v>
      </c>
      <c r="AE310">
        <v>171</v>
      </c>
      <c r="AF310">
        <v>186153</v>
      </c>
      <c r="AG310">
        <v>98750</v>
      </c>
      <c r="AH310">
        <v>83178</v>
      </c>
      <c r="AI310">
        <v>76333</v>
      </c>
      <c r="AJ310" s="2">
        <v>72627</v>
      </c>
      <c r="AK310">
        <v>76</v>
      </c>
      <c r="AL310">
        <v>221</v>
      </c>
      <c r="AM310">
        <v>3095</v>
      </c>
      <c r="AN310">
        <v>309</v>
      </c>
      <c r="AO310">
        <v>10083</v>
      </c>
      <c r="AP310">
        <v>0</v>
      </c>
      <c r="AQ310" s="5">
        <f t="shared" si="14"/>
        <v>0.128</v>
      </c>
      <c r="AR310" t="s">
        <v>52</v>
      </c>
      <c r="AS310" t="s">
        <v>963</v>
      </c>
      <c r="AT310" t="str">
        <f>IF(VLOOKUP(C310,old!$D$3:$AU$549,44,0)=0,"",VLOOKUP(C310,old!$D$3:$AU$549,44,0))</f>
        <v>image209</v>
      </c>
      <c r="AU310" s="3">
        <v>0.39014681471692642</v>
      </c>
      <c r="AV310" t="str">
        <f t="shared" si="12"/>
        <v>ООО «Центр Прогресс» зарегистрировано по адресу: 109316, город Москва, вн.тер. г. Муниципальный Округ Южнопортовый, пр-кт Волгоградский, дом 26, строение 1, этаж 8, комната 811. Генеральным директором является Гайдаенко Дмитрий Иванович. Рост доходов компании за 5 лет: 12,8%. Рост финансовых активов компании за 5 лет: 39,01%. ФССП присвоил Низкий уровень риска для данного ПКО.</v>
      </c>
    </row>
    <row r="311" spans="1:48">
      <c r="A311">
        <v>261</v>
      </c>
      <c r="B311" t="s">
        <v>3016</v>
      </c>
      <c r="C311">
        <v>4205405157</v>
      </c>
      <c r="D311" s="10">
        <v>1224200005886</v>
      </c>
      <c r="E311" t="s">
        <v>3017</v>
      </c>
      <c r="F311" s="7">
        <v>44687</v>
      </c>
      <c r="G311">
        <f t="shared" si="13"/>
        <v>2</v>
      </c>
      <c r="H311" t="s">
        <v>73</v>
      </c>
      <c r="I311" t="str">
        <f>IF(VLOOKUP(C311,гендир!$A$3:$C$3000,3,0)=0,"",VLOOKUP(C311,гендир!$A$3:$C$3000,3,0))</f>
        <v>Тимошенко Сергей Александрович</v>
      </c>
      <c r="J311" t="str">
        <f>IF(VLOOKUP(C311,гендир!$A$3:$C$3000,2,0)=0,"",VLOOKUP(C311,гендир!$A$3:$C$3000,2,0))</f>
        <v>Тимошенко Сергей Александрович</v>
      </c>
      <c r="K311" t="s">
        <v>3020</v>
      </c>
      <c r="L311">
        <v>10</v>
      </c>
      <c r="P311">
        <v>310</v>
      </c>
      <c r="Q311">
        <v>0</v>
      </c>
      <c r="R311">
        <v>0</v>
      </c>
      <c r="S311">
        <v>13105</v>
      </c>
      <c r="T311">
        <v>13907</v>
      </c>
      <c r="U311">
        <v>10780</v>
      </c>
      <c r="V311">
        <v>0</v>
      </c>
      <c r="W311">
        <v>0</v>
      </c>
      <c r="X311">
        <v>1751</v>
      </c>
      <c r="Y311">
        <v>2944</v>
      </c>
      <c r="Z311">
        <v>6925</v>
      </c>
      <c r="AA311">
        <v>0</v>
      </c>
      <c r="AB311">
        <v>0</v>
      </c>
      <c r="AC311">
        <v>11306</v>
      </c>
      <c r="AD311">
        <v>10047</v>
      </c>
      <c r="AE311">
        <v>2174</v>
      </c>
      <c r="AF311">
        <v>0</v>
      </c>
      <c r="AG311">
        <v>0</v>
      </c>
      <c r="AH311">
        <v>0</v>
      </c>
      <c r="AI311">
        <v>0</v>
      </c>
      <c r="AJ311" s="2">
        <v>0</v>
      </c>
      <c r="AK311">
        <v>0</v>
      </c>
      <c r="AL311">
        <v>0</v>
      </c>
      <c r="AM311">
        <v>10963</v>
      </c>
      <c r="AN311">
        <v>15353</v>
      </c>
      <c r="AO311">
        <v>8677</v>
      </c>
      <c r="AP311">
        <v>3892</v>
      </c>
      <c r="AQ311" s="5">
        <f t="shared" si="14"/>
        <v>0.82299999999999995</v>
      </c>
      <c r="AR311" t="s">
        <v>52</v>
      </c>
      <c r="AS311" t="s">
        <v>3021</v>
      </c>
      <c r="AT311" t="str">
        <f>IF(VLOOKUP(C311,old!$D$3:$AU$549,44,0)=0,"",VLOOKUP(C311,old!$D$3:$AU$549,44,0))</f>
        <v>image415</v>
      </c>
      <c r="AU311" s="3" t="s">
        <v>74</v>
      </c>
      <c r="AV311" t="str">
        <f t="shared" si="12"/>
        <v>ООО ПКО «ЭкоФинансы» зарегистрировано по адресу: 650004, Кемеровская область - Кузбасс, г.о. Кемеровский, г Кемерово, ул Соборная, дом 12, помещение 1. Генеральным директором является Тимошенко Сергей Александрович. Рост доходов компании за 5 лет: 82,3%. Объем заемных средств компании на конец 2024 года: 3892 тыс. руб. ФССП присвоил Низкий уровень риска для данного ПКО.</v>
      </c>
    </row>
    <row r="312" spans="1:48">
      <c r="A312">
        <v>376</v>
      </c>
      <c r="B312" t="s">
        <v>2722</v>
      </c>
      <c r="C312">
        <v>7841467565</v>
      </c>
      <c r="D312" s="10">
        <v>1127847380990</v>
      </c>
      <c r="E312" t="s">
        <v>2723</v>
      </c>
      <c r="F312" s="7">
        <v>41108</v>
      </c>
      <c r="G312">
        <f t="shared" si="13"/>
        <v>12</v>
      </c>
      <c r="H312" t="s">
        <v>73</v>
      </c>
      <c r="I312" t="str">
        <f>IF(VLOOKUP(C312,гендир!$A$3:$C$3000,3,0)=0,"",VLOOKUP(C312,гендир!$A$3:$C$3000,3,0))</f>
        <v>Уварова Татьяна Викторовна, Бурманов Борис Анатольевич</v>
      </c>
      <c r="J312" t="str">
        <f>IF(VLOOKUP(C312,гендир!$A$3:$C$3000,2,0)=0,"",VLOOKUP(C312,гендир!$A$3:$C$3000,2,0))</f>
        <v>Рычкова Наталья Валерьевна</v>
      </c>
      <c r="K312" t="s">
        <v>2726</v>
      </c>
      <c r="L312">
        <v>10</v>
      </c>
      <c r="P312">
        <v>311</v>
      </c>
      <c r="Q312">
        <v>9045</v>
      </c>
      <c r="R312">
        <v>18304</v>
      </c>
      <c r="S312">
        <v>9324</v>
      </c>
      <c r="T312">
        <v>6494</v>
      </c>
      <c r="U312">
        <v>10135</v>
      </c>
      <c r="V312">
        <v>18818</v>
      </c>
      <c r="W312">
        <v>15625</v>
      </c>
      <c r="X312">
        <v>6199</v>
      </c>
      <c r="Y312">
        <v>12270</v>
      </c>
      <c r="Z312">
        <v>10386</v>
      </c>
      <c r="AA312">
        <v>18818</v>
      </c>
      <c r="AB312">
        <v>2482</v>
      </c>
      <c r="AC312">
        <v>2920</v>
      </c>
      <c r="AD312">
        <v>-5982</v>
      </c>
      <c r="AE312">
        <v>-596</v>
      </c>
      <c r="AF312">
        <v>0</v>
      </c>
      <c r="AG312">
        <v>0</v>
      </c>
      <c r="AH312">
        <v>0</v>
      </c>
      <c r="AI312">
        <v>0</v>
      </c>
      <c r="AJ312" s="2">
        <v>0</v>
      </c>
      <c r="AK312">
        <v>194345</v>
      </c>
      <c r="AL312">
        <v>200147</v>
      </c>
      <c r="AM312">
        <v>212634</v>
      </c>
      <c r="AN312">
        <v>208842</v>
      </c>
      <c r="AO312">
        <v>209876</v>
      </c>
      <c r="AP312">
        <v>0</v>
      </c>
      <c r="AQ312" s="5">
        <f t="shared" si="14"/>
        <v>1.121</v>
      </c>
      <c r="AR312" t="s">
        <v>165</v>
      </c>
      <c r="AS312" t="s">
        <v>2727</v>
      </c>
      <c r="AT312" t="str">
        <f>IF(VLOOKUP(C312,old!$D$3:$AU$549,44,0)=0,"",VLOOKUP(C312,old!$D$3:$AU$549,44,0))</f>
        <v>image376</v>
      </c>
      <c r="AU312" s="3" t="s">
        <v>74</v>
      </c>
      <c r="AV312" t="str">
        <f t="shared" si="12"/>
        <v>ООО «ПКО «Медиация» зарегистрировано по адресу: 191123, Санкт-Петербург г, Захарьевская ул, дом 15, литера А, помещение 7Н. Генеральным директором является Рычкова Наталья Валерьевна. Рост доходов компании за 5 лет: 112,1%. ФССП присвоил Высокий уровень риска для данного ПКО.</v>
      </c>
    </row>
    <row r="313" spans="1:48">
      <c r="A313">
        <v>555</v>
      </c>
      <c r="B313" t="s">
        <v>3614</v>
      </c>
      <c r="C313">
        <v>7460024758</v>
      </c>
      <c r="D313" s="10">
        <v>1157460005724</v>
      </c>
      <c r="E313" t="s">
        <v>3615</v>
      </c>
      <c r="F313" s="7">
        <v>42345</v>
      </c>
      <c r="G313">
        <f t="shared" si="13"/>
        <v>9</v>
      </c>
      <c r="H313" t="s">
        <v>73</v>
      </c>
      <c r="I313" t="str">
        <f>IF(VLOOKUP(C313,гендир!$A$3:$C$3000,3,0)=0,"",VLOOKUP(C313,гендир!$A$3:$C$3000,3,0))</f>
        <v>Гарбузов Евгений Дмитриевич</v>
      </c>
      <c r="J313" t="str">
        <f>IF(VLOOKUP(C313,гендир!$A$3:$C$3000,2,0)=0,"",VLOOKUP(C313,гендир!$A$3:$C$3000,2,0))</f>
        <v>Горбачук Марина Александровна</v>
      </c>
      <c r="K313" t="s">
        <v>3618</v>
      </c>
      <c r="L313">
        <v>10</v>
      </c>
      <c r="P313">
        <v>312</v>
      </c>
      <c r="Q313">
        <v>135</v>
      </c>
      <c r="R313">
        <v>51</v>
      </c>
      <c r="S313">
        <v>144</v>
      </c>
      <c r="T313">
        <v>84</v>
      </c>
      <c r="U313">
        <v>10023</v>
      </c>
      <c r="V313">
        <v>2478</v>
      </c>
      <c r="W313">
        <v>154</v>
      </c>
      <c r="X313">
        <v>174</v>
      </c>
      <c r="Y313">
        <v>82</v>
      </c>
      <c r="Z313">
        <v>78</v>
      </c>
      <c r="AA313">
        <v>2478</v>
      </c>
      <c r="AB313">
        <v>-104</v>
      </c>
      <c r="AC313">
        <v>-30</v>
      </c>
      <c r="AD313">
        <v>2</v>
      </c>
      <c r="AE313">
        <v>9945</v>
      </c>
      <c r="AF313">
        <v>0</v>
      </c>
      <c r="AG313">
        <v>0</v>
      </c>
      <c r="AH313">
        <v>0</v>
      </c>
      <c r="AI313">
        <v>0</v>
      </c>
      <c r="AJ313" s="2">
        <v>40</v>
      </c>
      <c r="AK313">
        <v>634</v>
      </c>
      <c r="AL313">
        <v>246</v>
      </c>
      <c r="AM313">
        <v>213</v>
      </c>
      <c r="AN313">
        <v>52</v>
      </c>
      <c r="AO313">
        <v>9388</v>
      </c>
      <c r="AP313">
        <v>140</v>
      </c>
      <c r="AQ313" s="5">
        <f t="shared" si="14"/>
        <v>74.244</v>
      </c>
      <c r="AS313" t="s">
        <v>3619</v>
      </c>
      <c r="AT313" t="str">
        <f>IF(VLOOKUP(C313,old!$D$3:$AU$549,44,0)=0,"",VLOOKUP(C313,old!$D$3:$AU$549,44,0))</f>
        <v/>
      </c>
      <c r="AU313" s="3" t="s">
        <v>74</v>
      </c>
      <c r="AV313" t="str">
        <f t="shared" si="12"/>
        <v>ООО ПКО «Уральский дом» зарегистрировано по адресу: 454008, Челябинская обл, Челябинск г, Комсомольский пр-кт, дом № 14, офис 401. Генеральным директором является Горбачук Марина Александровна. Рост доходов компании за 5 лет: 7424,4%. Объем заемных средств компании на конец 2024 года: 140 тыс. руб.</v>
      </c>
    </row>
    <row r="314" spans="1:48">
      <c r="A314">
        <v>234</v>
      </c>
      <c r="B314" t="s">
        <v>3073</v>
      </c>
      <c r="C314">
        <v>2130233698</v>
      </c>
      <c r="D314" s="10">
        <v>1222100005995</v>
      </c>
      <c r="E314" t="s">
        <v>3074</v>
      </c>
      <c r="F314" s="7">
        <v>44781</v>
      </c>
      <c r="G314">
        <f t="shared" si="13"/>
        <v>2</v>
      </c>
      <c r="H314" t="s">
        <v>73</v>
      </c>
      <c r="I314" t="str">
        <f>IF(VLOOKUP(C314,гендир!$A$3:$C$3000,3,0)=0,"",VLOOKUP(C314,гендир!$A$3:$C$3000,3,0))</f>
        <v>Артамонов Роман Васильевич</v>
      </c>
      <c r="J314" t="str">
        <f>IF(VLOOKUP(C314,гендир!$A$3:$C$3000,2,0)=0,"",VLOOKUP(C314,гендир!$A$3:$C$3000,2,0))</f>
        <v>Артамонов Роман Васильевич</v>
      </c>
      <c r="K314" t="s">
        <v>3077</v>
      </c>
      <c r="L314">
        <v>10</v>
      </c>
      <c r="P314">
        <v>313</v>
      </c>
      <c r="Q314">
        <v>0</v>
      </c>
      <c r="R314">
        <v>0</v>
      </c>
      <c r="S314">
        <v>25600</v>
      </c>
      <c r="T314">
        <v>5046</v>
      </c>
      <c r="U314">
        <v>9870</v>
      </c>
      <c r="V314">
        <v>0</v>
      </c>
      <c r="W314">
        <v>0</v>
      </c>
      <c r="X314">
        <v>74</v>
      </c>
      <c r="Y314">
        <v>1143</v>
      </c>
      <c r="Z314">
        <v>6696</v>
      </c>
      <c r="AA314">
        <v>0</v>
      </c>
      <c r="AB314">
        <v>0</v>
      </c>
      <c r="AC314">
        <v>25421</v>
      </c>
      <c r="AD314">
        <v>3771</v>
      </c>
      <c r="AE314">
        <v>2878</v>
      </c>
      <c r="AF314">
        <v>0</v>
      </c>
      <c r="AG314">
        <v>0</v>
      </c>
      <c r="AH314">
        <v>10379</v>
      </c>
      <c r="AI314">
        <v>10379</v>
      </c>
      <c r="AJ314" s="2">
        <v>11004</v>
      </c>
      <c r="AK314">
        <v>0</v>
      </c>
      <c r="AL314">
        <v>0</v>
      </c>
      <c r="AM314">
        <v>25538</v>
      </c>
      <c r="AN314">
        <v>26194</v>
      </c>
      <c r="AO314">
        <v>27030</v>
      </c>
      <c r="AP314">
        <v>1839</v>
      </c>
      <c r="AQ314" s="5">
        <f t="shared" si="14"/>
        <v>0.38600000000000001</v>
      </c>
      <c r="AR314" t="s">
        <v>52</v>
      </c>
      <c r="AS314" t="s">
        <v>3078</v>
      </c>
      <c r="AT314" t="str">
        <f>IF(VLOOKUP(C314,old!$D$3:$AU$549,44,0)=0,"",VLOOKUP(C314,old!$D$3:$AU$549,44,0))</f>
        <v>image420</v>
      </c>
      <c r="AU314" s="3">
        <v>1.0602177473745062</v>
      </c>
      <c r="AV314" t="str">
        <f t="shared" si="12"/>
        <v>ООО ПКО «Тайм Коллекшн» зарегистрировано по адресу: 428034, Чувашская Республика - Чувашия, г Чебоксары, ул Университетская, д. 36, помещ. 1. Генеральным директором является Артамонов Роман Васильевич. Рост доходов компании за 5 лет: 38,6%. Рост финансовых активов компании за 5 лет: 106,02%. Объем заемных средств компании на конец 2024 года: 1839 тыс. руб. ФССП присвоил Низкий уровень риска для данного ПКО.</v>
      </c>
    </row>
    <row r="315" spans="1:48">
      <c r="A315">
        <v>190</v>
      </c>
      <c r="B315" t="s">
        <v>324</v>
      </c>
      <c r="C315">
        <v>7731563442</v>
      </c>
      <c r="D315" s="10">
        <v>5077746295402</v>
      </c>
      <c r="E315" t="s">
        <v>325</v>
      </c>
      <c r="F315" s="7">
        <v>39153</v>
      </c>
      <c r="G315">
        <f t="shared" si="13"/>
        <v>18</v>
      </c>
      <c r="H315" t="s">
        <v>73</v>
      </c>
      <c r="I315" t="str">
        <f>IF(VLOOKUP(C315,гендир!$A$3:$C$3000,3,0)=0,"",VLOOKUP(C315,гендир!$A$3:$C$3000,3,0))</f>
        <v>Речицкая Елена Анатольевна, Серебрякова Василина Константиновна</v>
      </c>
      <c r="J315" t="str">
        <f>IF(VLOOKUP(C315,гендир!$A$3:$C$3000,2,0)=0,"",VLOOKUP(C315,гендир!$A$3:$C$3000,2,0))</f>
        <v>Серебрякова Василина Константиновна</v>
      </c>
      <c r="K315" t="s">
        <v>328</v>
      </c>
      <c r="L315">
        <v>2010</v>
      </c>
      <c r="P315">
        <v>314</v>
      </c>
      <c r="Q315">
        <v>42317</v>
      </c>
      <c r="R315">
        <v>77010</v>
      </c>
      <c r="S315">
        <v>69118</v>
      </c>
      <c r="T315">
        <v>43273</v>
      </c>
      <c r="U315">
        <v>9798</v>
      </c>
      <c r="V315">
        <v>23776</v>
      </c>
      <c r="W315">
        <v>22145</v>
      </c>
      <c r="X315">
        <v>23405</v>
      </c>
      <c r="Y315">
        <v>14232</v>
      </c>
      <c r="Z315">
        <v>9969</v>
      </c>
      <c r="AA315">
        <v>23776</v>
      </c>
      <c r="AB315">
        <v>52400</v>
      </c>
      <c r="AC315">
        <v>43649</v>
      </c>
      <c r="AD315">
        <v>27672</v>
      </c>
      <c r="AE315">
        <v>-476</v>
      </c>
      <c r="AF315">
        <v>0</v>
      </c>
      <c r="AG315">
        <v>0</v>
      </c>
      <c r="AH315">
        <v>0</v>
      </c>
      <c r="AI315">
        <v>0</v>
      </c>
      <c r="AJ315" s="2">
        <v>0</v>
      </c>
      <c r="AK315">
        <v>25012</v>
      </c>
      <c r="AL315">
        <v>31943</v>
      </c>
      <c r="AM315">
        <v>46104</v>
      </c>
      <c r="AN315">
        <v>58610</v>
      </c>
      <c r="AO315">
        <v>36101</v>
      </c>
      <c r="AP315">
        <v>0</v>
      </c>
      <c r="AQ315" s="5">
        <f t="shared" si="14"/>
        <v>0.23200000000000001</v>
      </c>
      <c r="AR315" t="s">
        <v>52</v>
      </c>
      <c r="AS315" t="s">
        <v>329</v>
      </c>
      <c r="AT315" t="str">
        <f>IF(VLOOKUP(C315,old!$D$3:$AU$549,44,0)=0,"",VLOOKUP(C315,old!$D$3:$AU$549,44,0))</f>
        <v>image063</v>
      </c>
      <c r="AU315" s="3" t="s">
        <v>74</v>
      </c>
      <c r="AV315" t="str">
        <f t="shared" si="12"/>
        <v>ООО ПКО «Центр исполнения судебных решений» зарегистрировано по адресу: 115114, Москва г, Дербеневская наб, дом № 11, помещение 81, офис 1А-504. Генеральным директором является Серебрякова Василина Константиновна. Рост доходов компании за 5 лет: 23,2%. ФССП присвоил Низкий уровень риска для данного ПКО.</v>
      </c>
    </row>
    <row r="316" spans="1:48">
      <c r="A316">
        <v>373</v>
      </c>
      <c r="B316" t="s">
        <v>1312</v>
      </c>
      <c r="C316">
        <v>2632109422</v>
      </c>
      <c r="D316" s="10">
        <v>1172651022136</v>
      </c>
      <c r="E316" t="s">
        <v>1313</v>
      </c>
      <c r="F316" s="7">
        <v>43019</v>
      </c>
      <c r="G316">
        <f t="shared" si="13"/>
        <v>7</v>
      </c>
      <c r="H316" t="s">
        <v>73</v>
      </c>
      <c r="I316" t="str">
        <f>IF(VLOOKUP(C316,гендир!$A$3:$C$3000,3,0)=0,"",VLOOKUP(C316,гендир!$A$3:$C$3000,3,0))</f>
        <v>Грицаев Сергей Викторович, Гончаров Игорь Николаевич, Кулиев Эдуард Владимирович, Баталин Виталий Александрович</v>
      </c>
      <c r="J316" t="str">
        <f>IF(VLOOKUP(C316,гендир!$A$3:$C$3000,2,0)=0,"",VLOOKUP(C316,гендир!$A$3:$C$3000,2,0))</f>
        <v>Кулиев Эдуард Владимирович</v>
      </c>
      <c r="K316" t="s">
        <v>1316</v>
      </c>
      <c r="L316">
        <v>10</v>
      </c>
      <c r="P316">
        <v>315</v>
      </c>
      <c r="Q316">
        <v>1819</v>
      </c>
      <c r="R316">
        <v>1790</v>
      </c>
      <c r="S316">
        <v>2938</v>
      </c>
      <c r="T316">
        <v>6647</v>
      </c>
      <c r="U316">
        <v>9763</v>
      </c>
      <c r="V316">
        <v>1119</v>
      </c>
      <c r="W316">
        <v>1084</v>
      </c>
      <c r="X316">
        <v>2424</v>
      </c>
      <c r="Y316">
        <v>5815</v>
      </c>
      <c r="Z316">
        <v>8433</v>
      </c>
      <c r="AA316">
        <v>1119</v>
      </c>
      <c r="AB316">
        <v>236</v>
      </c>
      <c r="AC316">
        <v>431</v>
      </c>
      <c r="AD316">
        <v>633</v>
      </c>
      <c r="AE316">
        <v>1056</v>
      </c>
      <c r="AF316">
        <v>0</v>
      </c>
      <c r="AG316">
        <v>45</v>
      </c>
      <c r="AH316">
        <v>45</v>
      </c>
      <c r="AI316">
        <v>0</v>
      </c>
      <c r="AJ316" s="2">
        <v>0</v>
      </c>
      <c r="AK316">
        <v>33158</v>
      </c>
      <c r="AL316">
        <v>51409</v>
      </c>
      <c r="AM316">
        <v>53741</v>
      </c>
      <c r="AN316">
        <v>58485</v>
      </c>
      <c r="AO316">
        <v>64563</v>
      </c>
      <c r="AP316">
        <v>0</v>
      </c>
      <c r="AQ316" s="5">
        <f t="shared" si="14"/>
        <v>5.367</v>
      </c>
      <c r="AR316" t="s">
        <v>52</v>
      </c>
      <c r="AS316" t="s">
        <v>1317</v>
      </c>
      <c r="AT316" t="str">
        <f>IF(VLOOKUP(C316,old!$D$3:$AU$549,44,0)=0,"",VLOOKUP(C316,old!$D$3:$AU$549,44,0))</f>
        <v>image212</v>
      </c>
      <c r="AU316" s="3">
        <v>0</v>
      </c>
      <c r="AV316" t="str">
        <f t="shared" si="12"/>
        <v>ООО ПКО «Агентство Консул-КМВ» зарегистрировано по адресу: 357500, Ставропольский край, Пятигорск г, Оранжерейный проезд, дом № 14, помещение 50Б. Генеральным директором является Кулиев Эдуард Владимирович. Рост доходов компании за 5 лет: 536,7%. ФССП присвоил Низкий уровень риска для данного ПКО.</v>
      </c>
    </row>
    <row r="317" spans="1:48">
      <c r="A317">
        <v>233</v>
      </c>
      <c r="B317" t="s">
        <v>3087</v>
      </c>
      <c r="C317">
        <v>9715208490</v>
      </c>
      <c r="D317" s="10">
        <v>1157746696238</v>
      </c>
      <c r="E317" t="s">
        <v>3088</v>
      </c>
      <c r="F317" s="7">
        <v>42214</v>
      </c>
      <c r="G317">
        <f t="shared" si="13"/>
        <v>9</v>
      </c>
      <c r="H317" t="s">
        <v>73</v>
      </c>
      <c r="I317" t="str">
        <f>IF(VLOOKUP(C317,гендир!$A$3:$C$3000,3,0)=0,"",VLOOKUP(C317,гендир!$A$3:$C$3000,3,0))</f>
        <v>Журбина Екатерина Юрьевна</v>
      </c>
      <c r="J317" t="str">
        <f>IF(VLOOKUP(C317,гендир!$A$3:$C$3000,2,0)=0,"",VLOOKUP(C317,гендир!$A$3:$C$3000,2,0))</f>
        <v>Жосан Андрей Юрьевич</v>
      </c>
      <c r="K317" t="s">
        <v>3091</v>
      </c>
      <c r="L317">
        <v>340</v>
      </c>
      <c r="P317">
        <v>316</v>
      </c>
      <c r="Q317">
        <v>38722</v>
      </c>
      <c r="R317">
        <v>55962</v>
      </c>
      <c r="S317">
        <v>30556</v>
      </c>
      <c r="T317">
        <v>27818</v>
      </c>
      <c r="U317">
        <v>9495</v>
      </c>
      <c r="V317">
        <v>38722</v>
      </c>
      <c r="W317">
        <v>55771</v>
      </c>
      <c r="X317">
        <v>30482</v>
      </c>
      <c r="Y317">
        <v>27736</v>
      </c>
      <c r="Z317">
        <v>14667</v>
      </c>
      <c r="AA317">
        <v>38722</v>
      </c>
      <c r="AB317">
        <v>141</v>
      </c>
      <c r="AC317">
        <v>56</v>
      </c>
      <c r="AD317">
        <v>62</v>
      </c>
      <c r="AE317">
        <v>-5728</v>
      </c>
      <c r="AF317">
        <v>0</v>
      </c>
      <c r="AG317">
        <v>0</v>
      </c>
      <c r="AH317">
        <v>0</v>
      </c>
      <c r="AI317">
        <v>4807</v>
      </c>
      <c r="AJ317" s="2">
        <v>4807</v>
      </c>
      <c r="AK317">
        <v>1108269</v>
      </c>
      <c r="AL317">
        <v>683322</v>
      </c>
      <c r="AM317">
        <v>681298</v>
      </c>
      <c r="AN317">
        <v>665209</v>
      </c>
      <c r="AO317">
        <v>655004</v>
      </c>
      <c r="AP317">
        <v>0</v>
      </c>
      <c r="AQ317" s="5">
        <f t="shared" si="14"/>
        <v>0.245</v>
      </c>
      <c r="AR317" t="s">
        <v>52</v>
      </c>
      <c r="AS317" t="s">
        <v>3092</v>
      </c>
      <c r="AT317" t="str">
        <f>IF(VLOOKUP(C317,old!$D$3:$AU$549,44,0)=0,"",VLOOKUP(C317,old!$D$3:$AU$549,44,0))</f>
        <v>image423</v>
      </c>
      <c r="AU317" s="3">
        <v>1</v>
      </c>
      <c r="AV317" t="str">
        <f t="shared" si="12"/>
        <v>ООО «ПРОМ-ТОРГ» зарегистрировано по адресу: 117246, Москва г, Научный проезд, дом № 17, этаж 14, помещение 34А. Генеральным директором является Жосан Андрей Юрьевич. Рост доходов компании за 5 лет: 24,5%. Рост финансовых активов компании за 5 лет: 100%. ФССП присвоил Низкий уровень риска для данного ПКО.</v>
      </c>
    </row>
    <row r="318" spans="1:48">
      <c r="A318">
        <v>285</v>
      </c>
      <c r="B318" t="s">
        <v>986</v>
      </c>
      <c r="C318">
        <v>5407950809</v>
      </c>
      <c r="D318" s="10">
        <v>1155476138586</v>
      </c>
      <c r="E318" t="s">
        <v>987</v>
      </c>
      <c r="F318" s="7">
        <v>42356</v>
      </c>
      <c r="G318">
        <f t="shared" si="13"/>
        <v>9</v>
      </c>
      <c r="H318" t="s">
        <v>73</v>
      </c>
      <c r="I318" t="str">
        <f>IF(VLOOKUP(C318,гендир!$A$3:$C$3000,3,0)=0,"",VLOOKUP(C318,гендир!$A$3:$C$3000,3,0))</f>
        <v>Денисов Денис Григорьевич</v>
      </c>
      <c r="J318" t="str">
        <f>IF(VLOOKUP(C318,гендир!$A$3:$C$3000,2,0)=0,"",VLOOKUP(C318,гендир!$A$3:$C$3000,2,0))</f>
        <v>Денисов Денис Григорьевич</v>
      </c>
      <c r="K318" t="s">
        <v>990</v>
      </c>
      <c r="L318">
        <v>15</v>
      </c>
      <c r="P318">
        <v>317</v>
      </c>
      <c r="Q318">
        <v>146213</v>
      </c>
      <c r="R318">
        <v>163183</v>
      </c>
      <c r="S318">
        <v>60381</v>
      </c>
      <c r="T318">
        <v>16957</v>
      </c>
      <c r="U318">
        <v>9446</v>
      </c>
      <c r="V318">
        <v>127355</v>
      </c>
      <c r="W318">
        <v>108971</v>
      </c>
      <c r="X318">
        <v>46838</v>
      </c>
      <c r="Y318">
        <v>5195</v>
      </c>
      <c r="Z318">
        <v>3271</v>
      </c>
      <c r="AA318">
        <v>127355</v>
      </c>
      <c r="AB318">
        <v>36980</v>
      </c>
      <c r="AC318">
        <v>4528</v>
      </c>
      <c r="AD318">
        <v>9000</v>
      </c>
      <c r="AE318">
        <v>4914</v>
      </c>
      <c r="AF318">
        <v>0</v>
      </c>
      <c r="AG318">
        <v>0</v>
      </c>
      <c r="AH318">
        <v>0</v>
      </c>
      <c r="AI318">
        <v>0</v>
      </c>
      <c r="AJ318" s="2">
        <v>0</v>
      </c>
      <c r="AK318">
        <v>61764</v>
      </c>
      <c r="AL318">
        <v>53197</v>
      </c>
      <c r="AM318">
        <v>49800</v>
      </c>
      <c r="AN318">
        <v>46056</v>
      </c>
      <c r="AO318">
        <v>44719</v>
      </c>
      <c r="AP318">
        <v>2011</v>
      </c>
      <c r="AQ318" s="5">
        <f t="shared" si="14"/>
        <v>6.5000000000000002E-2</v>
      </c>
      <c r="AR318">
        <v>0</v>
      </c>
      <c r="AS318" t="s">
        <v>991</v>
      </c>
      <c r="AT318" t="str">
        <f>IF(VLOOKUP(C318,old!$D$3:$AU$549,44,0)=0,"",VLOOKUP(C318,old!$D$3:$AU$549,44,0))</f>
        <v>image305</v>
      </c>
      <c r="AU318" s="3" t="s">
        <v>74</v>
      </c>
      <c r="AV318" t="str">
        <f t="shared" si="12"/>
        <v>ООО «СКГ» зарегистрировано по адресу: 630102, Новосибирская обл, г Новосибирск, ул Восход, 20, 15. Генеральным директором является Денисов Денис Григорьевич. Рост доходов компании за 5 лет: 6,5%. Объем заемных средств компании на конец 2024 года: 2011 тыс. руб.</v>
      </c>
    </row>
    <row r="319" spans="1:48">
      <c r="A319">
        <v>383</v>
      </c>
      <c r="B319" t="s">
        <v>2572</v>
      </c>
      <c r="C319">
        <v>1101170931</v>
      </c>
      <c r="D319" s="10">
        <v>1211100000935</v>
      </c>
      <c r="E319" t="s">
        <v>2573</v>
      </c>
      <c r="F319" s="7">
        <v>44256</v>
      </c>
      <c r="G319">
        <f t="shared" si="13"/>
        <v>4</v>
      </c>
      <c r="H319" t="s">
        <v>73</v>
      </c>
      <c r="I319" t="str">
        <f>IF(VLOOKUP(C319,гендир!$A$3:$C$3000,3,0)=0,"",VLOOKUP(C319,гендир!$A$3:$C$3000,3,0))</f>
        <v>Ракамчук Дмитрий Анатольевич</v>
      </c>
      <c r="J319" t="str">
        <f>IF(VLOOKUP(C319,гендир!$A$3:$C$3000,2,0)=0,"",VLOOKUP(C319,гендир!$A$3:$C$3000,2,0))</f>
        <v>Ракамчук Дмитрий Анатольевич</v>
      </c>
      <c r="K319" t="s">
        <v>2576</v>
      </c>
      <c r="L319">
        <v>10</v>
      </c>
      <c r="P319">
        <v>318</v>
      </c>
      <c r="Q319">
        <v>0</v>
      </c>
      <c r="R319">
        <v>0</v>
      </c>
      <c r="S319">
        <v>63895</v>
      </c>
      <c r="T319">
        <v>5937</v>
      </c>
      <c r="U319">
        <v>9435</v>
      </c>
      <c r="V319">
        <v>0</v>
      </c>
      <c r="W319">
        <v>6</v>
      </c>
      <c r="X319">
        <v>64321</v>
      </c>
      <c r="Y319">
        <v>10675</v>
      </c>
      <c r="Z319">
        <v>3703</v>
      </c>
      <c r="AA319">
        <v>0</v>
      </c>
      <c r="AB319">
        <v>-6</v>
      </c>
      <c r="AC319">
        <v>-530</v>
      </c>
      <c r="AD319">
        <v>-4926</v>
      </c>
      <c r="AE319">
        <v>5455</v>
      </c>
      <c r="AF319">
        <v>0</v>
      </c>
      <c r="AG319">
        <v>115</v>
      </c>
      <c r="AH319">
        <v>115</v>
      </c>
      <c r="AI319">
        <v>0</v>
      </c>
      <c r="AJ319" s="2">
        <v>0</v>
      </c>
      <c r="AK319">
        <v>0</v>
      </c>
      <c r="AL319">
        <v>23173</v>
      </c>
      <c r="AM319">
        <v>83280</v>
      </c>
      <c r="AN319">
        <v>349762</v>
      </c>
      <c r="AO319">
        <v>508822</v>
      </c>
      <c r="AP319">
        <v>5485</v>
      </c>
      <c r="AQ319" s="5">
        <f t="shared" si="14"/>
        <v>0.14799999999999999</v>
      </c>
      <c r="AR319" t="s">
        <v>52</v>
      </c>
      <c r="AS319" t="s">
        <v>2577</v>
      </c>
      <c r="AT319" t="str">
        <f>IF(VLOOKUP(C319,old!$D$3:$AU$549,44,0)=0,"",VLOOKUP(C319,old!$D$3:$AU$549,44,0))</f>
        <v>image1001</v>
      </c>
      <c r="AU319" s="3">
        <v>0</v>
      </c>
      <c r="AV319" t="str">
        <f t="shared" si="12"/>
        <v>ООО «ПКО «Диалог» зарегистрировано по адресу: 167000, Республика Коми, г.о. Сыктывкар, г Сыктывкар, ул Бабушкина, дом 19, помещение 7. Генеральным директором является Ракамчук Дмитрий Анатольевич. Рост доходов компании за 5 лет: 14,8%. Объем заемных средств компании на конец 2024 года: 5485 тыс. руб. ФССП присвоил Низкий уровень риска для данного ПКО.</v>
      </c>
    </row>
    <row r="320" spans="1:48">
      <c r="A320">
        <v>342</v>
      </c>
      <c r="B320" t="s">
        <v>1787</v>
      </c>
      <c r="C320">
        <v>2543091389</v>
      </c>
      <c r="D320" s="10">
        <v>1162536056198</v>
      </c>
      <c r="E320" t="s">
        <v>1788</v>
      </c>
      <c r="F320" s="7">
        <v>42438</v>
      </c>
      <c r="G320">
        <f t="shared" si="13"/>
        <v>9</v>
      </c>
      <c r="H320" t="s">
        <v>73</v>
      </c>
      <c r="I320" t="str">
        <f>IF(VLOOKUP(C320,гендир!$A$3:$C$3000,3,0)=0,"",VLOOKUP(C320,гендир!$A$3:$C$3000,3,0))</f>
        <v>Ветошкин Дмитрий Сергеевич, Дзюба Владимир Владимирович, Приходская Жанна Александровна</v>
      </c>
      <c r="J320" t="str">
        <f>IF(VLOOKUP(C320,гендир!$A$3:$C$3000,2,0)=0,"",VLOOKUP(C320,гендир!$A$3:$C$3000,2,0))</f>
        <v>Дзюба Владимир Владимирович</v>
      </c>
      <c r="K320" t="s">
        <v>1791</v>
      </c>
      <c r="L320">
        <v>10</v>
      </c>
      <c r="P320">
        <v>319</v>
      </c>
      <c r="Q320">
        <v>1200</v>
      </c>
      <c r="R320">
        <v>4795</v>
      </c>
      <c r="S320">
        <v>5887</v>
      </c>
      <c r="T320">
        <v>9774</v>
      </c>
      <c r="U320">
        <v>9335</v>
      </c>
      <c r="V320">
        <v>318</v>
      </c>
      <c r="W320">
        <v>3830</v>
      </c>
      <c r="X320">
        <v>5102</v>
      </c>
      <c r="Y320">
        <v>9598</v>
      </c>
      <c r="Z320">
        <v>8621</v>
      </c>
      <c r="AA320">
        <v>318</v>
      </c>
      <c r="AB320">
        <v>738</v>
      </c>
      <c r="AC320">
        <v>665</v>
      </c>
      <c r="AD320">
        <v>78</v>
      </c>
      <c r="AE320">
        <v>607</v>
      </c>
      <c r="AF320">
        <v>0</v>
      </c>
      <c r="AG320">
        <v>86</v>
      </c>
      <c r="AH320">
        <v>118</v>
      </c>
      <c r="AI320">
        <v>947</v>
      </c>
      <c r="AJ320" s="2">
        <v>1510</v>
      </c>
      <c r="AK320">
        <v>12959</v>
      </c>
      <c r="AL320">
        <v>14622</v>
      </c>
      <c r="AM320">
        <v>12526</v>
      </c>
      <c r="AN320">
        <v>12040</v>
      </c>
      <c r="AO320">
        <v>13856</v>
      </c>
      <c r="AP320">
        <v>10999</v>
      </c>
      <c r="AQ320" s="5">
        <f t="shared" si="14"/>
        <v>7.7789999999999999</v>
      </c>
      <c r="AR320" t="s">
        <v>52</v>
      </c>
      <c r="AS320" t="s">
        <v>1792</v>
      </c>
      <c r="AT320" t="str">
        <f>IF(VLOOKUP(C320,old!$D$3:$AU$549,44,0)=0,"",VLOOKUP(C320,old!$D$3:$AU$549,44,0))</f>
        <v>image186</v>
      </c>
      <c r="AU320" s="3">
        <v>17.558139534883722</v>
      </c>
      <c r="AV320" t="str">
        <f t="shared" si="12"/>
        <v>ООО ПКО «ЭНЕРГИЯ» зарегистрировано по адресу: 690105, г. Владивосток, ул. Бородинская, д. 46/50. Генеральным директором является Дзюба Владимир Владимирович. Рост доходов компании за 5 лет: 777,9%. Рост финансовых активов компании за 5 лет: 1755,81%. Объем заемных средств компании на конец 2024 года: 10999 тыс. руб. ФССП присвоил Низкий уровень риска для данного ПКО.</v>
      </c>
    </row>
    <row r="321" spans="1:48">
      <c r="A321">
        <v>379</v>
      </c>
      <c r="B321" t="s">
        <v>1979</v>
      </c>
      <c r="C321">
        <v>2634105423</v>
      </c>
      <c r="D321" s="10">
        <v>1192651015347</v>
      </c>
      <c r="E321" t="s">
        <v>1980</v>
      </c>
      <c r="F321" s="7">
        <v>43710</v>
      </c>
      <c r="G321">
        <f t="shared" si="13"/>
        <v>5</v>
      </c>
      <c r="H321" t="s">
        <v>73</v>
      </c>
      <c r="I321" t="str">
        <f>IF(VLOOKUP(C321,гендир!$A$3:$C$3000,3,0)=0,"",VLOOKUP(C321,гендир!$A$3:$C$3000,3,0))</f>
        <v>Воронкова Марина Ивановна</v>
      </c>
      <c r="J321" t="str">
        <f>IF(VLOOKUP(C321,гендир!$A$3:$C$3000,2,0)=0,"",VLOOKUP(C321,гендир!$A$3:$C$3000,2,0))</f>
        <v>Воронкова Алёна Геннадьевна</v>
      </c>
      <c r="K321" t="s">
        <v>1983</v>
      </c>
      <c r="L321">
        <v>10010</v>
      </c>
      <c r="P321">
        <v>320</v>
      </c>
      <c r="Q321">
        <v>697</v>
      </c>
      <c r="R321">
        <v>5261</v>
      </c>
      <c r="S321">
        <v>3902</v>
      </c>
      <c r="T321">
        <v>6340</v>
      </c>
      <c r="U321">
        <v>9244</v>
      </c>
      <c r="V321">
        <v>176</v>
      </c>
      <c r="W321">
        <v>789</v>
      </c>
      <c r="X321">
        <v>714</v>
      </c>
      <c r="Y321">
        <v>658</v>
      </c>
      <c r="Z321">
        <v>2879</v>
      </c>
      <c r="AA321">
        <v>176</v>
      </c>
      <c r="AB321">
        <v>1899</v>
      </c>
      <c r="AC321">
        <v>1218</v>
      </c>
      <c r="AD321">
        <v>3842</v>
      </c>
      <c r="AE321">
        <v>2784</v>
      </c>
      <c r="AF321">
        <v>14702</v>
      </c>
      <c r="AG321">
        <v>13970</v>
      </c>
      <c r="AH321">
        <v>13368</v>
      </c>
      <c r="AI321">
        <v>15516</v>
      </c>
      <c r="AJ321" s="2">
        <v>12801</v>
      </c>
      <c r="AK321">
        <v>4</v>
      </c>
      <c r="AL321">
        <v>30</v>
      </c>
      <c r="AM321">
        <v>124</v>
      </c>
      <c r="AN321">
        <v>308</v>
      </c>
      <c r="AO321">
        <v>11402</v>
      </c>
      <c r="AP321">
        <v>0</v>
      </c>
      <c r="AQ321" s="5">
        <f t="shared" si="14"/>
        <v>13.263</v>
      </c>
      <c r="AR321" t="s">
        <v>52</v>
      </c>
      <c r="AS321" t="s">
        <v>1984</v>
      </c>
      <c r="AT321" t="str">
        <f>IF(VLOOKUP(C321,old!$D$3:$AU$549,44,0)=0,"",VLOOKUP(C321,old!$D$3:$AU$549,44,0))</f>
        <v>image160</v>
      </c>
      <c r="AU321" s="3">
        <v>0.87069786423615836</v>
      </c>
      <c r="AV321" t="str">
        <f t="shared" si="12"/>
        <v>ООО ПКО «МКО» зарегистрировано по адресу: 355013, Ставропольский край, г.о. Город Ставрополь, г Ставрополь, ул Мимоз, дом 16, офис 1А. Генеральным директором является Воронкова Алёна Геннадьевна. Рост доходов компании за 5 лет: 1326,3%. Рост финансовых активов компании за 5 лет: 87,07%. ФССП присвоил Низкий уровень риска для данного ПКО.</v>
      </c>
    </row>
    <row r="322" spans="1:48">
      <c r="A322">
        <v>335</v>
      </c>
      <c r="B322" t="s">
        <v>1855</v>
      </c>
      <c r="C322">
        <v>3015115352</v>
      </c>
      <c r="D322" s="10">
        <v>1193025003852</v>
      </c>
      <c r="E322" t="s">
        <v>1856</v>
      </c>
      <c r="F322" s="7">
        <v>43649</v>
      </c>
      <c r="G322">
        <f t="shared" si="13"/>
        <v>5</v>
      </c>
      <c r="H322" t="s">
        <v>73</v>
      </c>
      <c r="I322" t="str">
        <f>IF(VLOOKUP(C322,гендир!$A$3:$C$3000,3,0)=0,"",VLOOKUP(C322,гендир!$A$3:$C$3000,3,0))</f>
        <v>Мамутова Татьяна Михайловна, Колымажнов Максим Юрьевич, Горянина Оксана Васильевна, Филатов Игорь Николаевич</v>
      </c>
      <c r="J322" t="str">
        <f>IF(VLOOKUP(C322,гендир!$A$3:$C$3000,2,0)=0,"",VLOOKUP(C322,гендир!$A$3:$C$3000,2,0))</f>
        <v>Горянина Оксана Васильевна</v>
      </c>
      <c r="K322" t="s">
        <v>1859</v>
      </c>
      <c r="L322">
        <v>10</v>
      </c>
      <c r="P322">
        <v>321</v>
      </c>
      <c r="Q322">
        <v>739</v>
      </c>
      <c r="R322">
        <v>6058</v>
      </c>
      <c r="S322">
        <v>4832</v>
      </c>
      <c r="T322">
        <v>10348</v>
      </c>
      <c r="U322">
        <v>9084</v>
      </c>
      <c r="V322">
        <v>13</v>
      </c>
      <c r="W322">
        <v>4810</v>
      </c>
      <c r="X322">
        <v>3716</v>
      </c>
      <c r="Y322">
        <v>7257</v>
      </c>
      <c r="Z322">
        <v>6545</v>
      </c>
      <c r="AA322">
        <v>13</v>
      </c>
      <c r="AB322">
        <v>1248</v>
      </c>
      <c r="AC322">
        <v>971</v>
      </c>
      <c r="AD322">
        <v>2702</v>
      </c>
      <c r="AE322">
        <v>2266</v>
      </c>
      <c r="AF322">
        <v>0</v>
      </c>
      <c r="AG322">
        <v>0</v>
      </c>
      <c r="AH322">
        <v>0</v>
      </c>
      <c r="AI322">
        <v>0</v>
      </c>
      <c r="AJ322" s="2">
        <v>0</v>
      </c>
      <c r="AK322">
        <v>62029</v>
      </c>
      <c r="AL322">
        <v>95214</v>
      </c>
      <c r="AM322">
        <v>69687</v>
      </c>
      <c r="AN322">
        <v>70254</v>
      </c>
      <c r="AO322">
        <v>79722</v>
      </c>
      <c r="AP322">
        <v>0</v>
      </c>
      <c r="AQ322" s="5">
        <f t="shared" si="14"/>
        <v>12.292</v>
      </c>
      <c r="AR322" t="s">
        <v>52</v>
      </c>
      <c r="AS322" t="s">
        <v>1860</v>
      </c>
      <c r="AT322" t="str">
        <f>IF(VLOOKUP(C322,old!$D$3:$AU$549,44,0)=0,"",VLOOKUP(C322,old!$D$3:$AU$549,44,0))</f>
        <v>image172</v>
      </c>
      <c r="AU322" s="3" t="s">
        <v>74</v>
      </c>
      <c r="AV322" t="str">
        <f t="shared" ref="AV322:AV385" si="15">E322&amp;" зарегистрировано по адресу: "&amp;K322&amp;IF(J322=0,"",IF(J322="","",". Генеральным директором является "&amp;J322&amp;IF(AQ322=0,".",IF(AQ322="",".",". Рост доходов компании за 5 лет: "&amp;ROUND(AQ322*100,2)&amp;"%."))&amp;IF(AU322=0,"",IF(AU322="",""," Рост финансовых активов компании за 5 лет: "&amp;IFERROR(ROUND(AU322*100,2),"")&amp;"%."))&amp;IF(AP322=0,"",IF(AP322="",""," Объем заемных средств компании на конец 2024 года: "&amp;AP322&amp;" тыс. руб."))&amp;IF(AR322=0,"",IF(AR322="",""," ФССП присвоил "&amp;AR322&amp;" уровень риска для данного ПКО."))))</f>
        <v>ООО ПКО «АК ГРУПП» зарегистрировано по адресу: 414000, Астраханская обл, Астрахань г, Бабушкина ул, дом № 60, литера Б, офис 11. Генеральным директором является Горянина Оксана Васильевна. Рост доходов компании за 5 лет: 1229,2%. ФССП присвоил Низкий уровень риска для данного ПКО.</v>
      </c>
    </row>
    <row r="323" spans="1:48">
      <c r="A323">
        <v>343</v>
      </c>
      <c r="B323" t="s">
        <v>2383</v>
      </c>
      <c r="C323">
        <v>5017123578</v>
      </c>
      <c r="D323" s="10">
        <v>1205000057778</v>
      </c>
      <c r="E323" t="s">
        <v>2384</v>
      </c>
      <c r="F323" s="7">
        <v>44028</v>
      </c>
      <c r="G323">
        <f t="shared" ref="G323:G386" si="16">ROUNDDOWN(($AY$1-F323)/365,0)</f>
        <v>4</v>
      </c>
      <c r="H323" t="s">
        <v>73</v>
      </c>
      <c r="I323" t="str">
        <f>IF(VLOOKUP(C323,гендир!$A$3:$C$3000,3,0)=0,"",VLOOKUP(C323,гендир!$A$3:$C$3000,3,0))</f>
        <v>Бокарев Дмитрий Борисович, Курунин Дмитрий Викторович</v>
      </c>
      <c r="J323" t="str">
        <f>IF(VLOOKUP(C323,гендир!$A$3:$C$3000,2,0)=0,"",VLOOKUP(C323,гендир!$A$3:$C$3000,2,0))</f>
        <v>Баранчиков Геннадий Николаевич</v>
      </c>
      <c r="K323" t="s">
        <v>2387</v>
      </c>
      <c r="L323">
        <v>10075</v>
      </c>
      <c r="P323">
        <v>322</v>
      </c>
      <c r="Q323">
        <v>0</v>
      </c>
      <c r="R323">
        <v>4315</v>
      </c>
      <c r="S323">
        <v>10802</v>
      </c>
      <c r="T323">
        <v>3127</v>
      </c>
      <c r="U323">
        <v>9014</v>
      </c>
      <c r="V323">
        <v>235</v>
      </c>
      <c r="W323">
        <v>5194</v>
      </c>
      <c r="X323">
        <v>9269</v>
      </c>
      <c r="Y323">
        <v>2505</v>
      </c>
      <c r="Z323">
        <v>4508</v>
      </c>
      <c r="AA323">
        <v>235</v>
      </c>
      <c r="AB323">
        <v>-902</v>
      </c>
      <c r="AC323">
        <v>1279</v>
      </c>
      <c r="AD323">
        <v>509</v>
      </c>
      <c r="AE323">
        <v>4058</v>
      </c>
      <c r="AF323">
        <v>68</v>
      </c>
      <c r="AG323">
        <v>3629</v>
      </c>
      <c r="AH323">
        <v>2200</v>
      </c>
      <c r="AI323">
        <v>535</v>
      </c>
      <c r="AJ323" s="2">
        <v>13</v>
      </c>
      <c r="AK323">
        <v>45</v>
      </c>
      <c r="AL323">
        <v>321209</v>
      </c>
      <c r="AM323">
        <v>321176</v>
      </c>
      <c r="AN323">
        <v>331418</v>
      </c>
      <c r="AO323">
        <v>331418</v>
      </c>
      <c r="AP323">
        <v>0</v>
      </c>
      <c r="AQ323" s="5">
        <f t="shared" ref="AQ323:AQ386" si="17">IFERROR(ROUND(IFERROR(U323/Q323,IFERROR(U323/R323,IFERROR(U323/S323,IFERROR(U323/T323,"")))),3),"")</f>
        <v>2.089</v>
      </c>
      <c r="AR323" t="s">
        <v>52</v>
      </c>
      <c r="AS323" t="s">
        <v>2388</v>
      </c>
      <c r="AT323" t="str">
        <f>IF(VLOOKUP(C323,old!$D$3:$AU$549,44,0)=0,"",VLOOKUP(C323,old!$D$3:$AU$549,44,0))</f>
        <v>image329</v>
      </c>
      <c r="AU323" s="3">
        <v>0.19117647058823528</v>
      </c>
      <c r="AV323" t="str">
        <f t="shared" si="15"/>
        <v>ООО ПКО «КБ 911» зарегистрировано по адресу: Московская обл., г.о. Истра, д. Андреевское, ул. Луговая, д. 69, 143500. Генеральным директором является Баранчиков Геннадий Николаевич. Рост доходов компании за 5 лет: 208,9%. Рост финансовых активов компании за 5 лет: 19,12%. ФССП присвоил Низкий уровень риска для данного ПКО.</v>
      </c>
    </row>
    <row r="324" spans="1:48">
      <c r="A324">
        <v>350</v>
      </c>
      <c r="B324" t="s">
        <v>1756</v>
      </c>
      <c r="C324">
        <v>326510261</v>
      </c>
      <c r="D324" s="10">
        <v>1120327018382</v>
      </c>
      <c r="E324" t="s">
        <v>1757</v>
      </c>
      <c r="F324" s="7">
        <v>41267</v>
      </c>
      <c r="G324">
        <f t="shared" si="16"/>
        <v>12</v>
      </c>
      <c r="H324" t="s">
        <v>73</v>
      </c>
      <c r="I324" t="str">
        <f>IF(VLOOKUP(C324,гендир!$A$3:$C$3000,3,0)=0,"",VLOOKUP(C324,гендир!$A$3:$C$3000,3,0))</f>
        <v>Михейкин Александр Александрович</v>
      </c>
      <c r="J324" t="str">
        <f>IF(VLOOKUP(C324,гендир!$A$3:$C$3000,2,0)=0,"",VLOOKUP(C324,гендир!$A$3:$C$3000,2,0))</f>
        <v>Михейкин Александр Александрович</v>
      </c>
      <c r="K324" t="s">
        <v>1758</v>
      </c>
      <c r="L324">
        <v>11</v>
      </c>
      <c r="P324">
        <v>323</v>
      </c>
      <c r="Q324">
        <v>5232</v>
      </c>
      <c r="R324">
        <v>10151</v>
      </c>
      <c r="S324">
        <v>11955</v>
      </c>
      <c r="T324">
        <v>8936</v>
      </c>
      <c r="U324">
        <v>8936</v>
      </c>
      <c r="V324">
        <v>560</v>
      </c>
      <c r="W324">
        <v>905</v>
      </c>
      <c r="X324">
        <v>1055</v>
      </c>
      <c r="Y324">
        <v>835</v>
      </c>
      <c r="Z324">
        <v>835</v>
      </c>
      <c r="AA324">
        <v>560</v>
      </c>
      <c r="AB324">
        <v>1178</v>
      </c>
      <c r="AC324">
        <v>1383</v>
      </c>
      <c r="AD324">
        <v>-2355</v>
      </c>
      <c r="AE324">
        <v>-2355</v>
      </c>
      <c r="AF324">
        <v>0</v>
      </c>
      <c r="AG324">
        <v>0</v>
      </c>
      <c r="AH324">
        <v>0</v>
      </c>
      <c r="AI324">
        <v>0</v>
      </c>
      <c r="AJ324" s="2">
        <v>0</v>
      </c>
      <c r="AK324">
        <v>20469</v>
      </c>
      <c r="AL324">
        <v>21492</v>
      </c>
      <c r="AM324">
        <v>21069</v>
      </c>
      <c r="AN324">
        <v>25333</v>
      </c>
      <c r="AO324">
        <v>25333</v>
      </c>
      <c r="AP324">
        <v>581</v>
      </c>
      <c r="AQ324" s="5">
        <f t="shared" si="17"/>
        <v>1.708</v>
      </c>
      <c r="AR324" t="s">
        <v>52</v>
      </c>
      <c r="AS324">
        <v>0</v>
      </c>
      <c r="AT324" t="str">
        <f>IF(VLOOKUP(C324,old!$D$3:$AU$549,44,0)=0,"",VLOOKUP(C324,old!$D$3:$AU$549,44,0))</f>
        <v>image1001</v>
      </c>
      <c r="AU324" s="3" t="s">
        <v>74</v>
      </c>
      <c r="AV324" t="str">
        <f t="shared" si="15"/>
        <v>ООО ПКО «Технология-комфорт» зарегистрировано по адресу: 670000, Бурятия Респ, г Улан-Удэ, ул Борсоева, 33а, 207. Генеральным директором является Михейкин Александр Александрович. Рост доходов компании за 5 лет: 170,8%. Объем заемных средств компании на конец 2024 года: 581 тыс. руб. ФССП присвоил Низкий уровень риска для данного ПКО.</v>
      </c>
    </row>
    <row r="325" spans="1:48">
      <c r="A325">
        <v>348</v>
      </c>
      <c r="B325" t="s">
        <v>1711</v>
      </c>
      <c r="C325">
        <v>3702742986</v>
      </c>
      <c r="D325" s="10">
        <v>1143702026247</v>
      </c>
      <c r="E325" t="s">
        <v>1712</v>
      </c>
      <c r="F325" s="7">
        <v>41949</v>
      </c>
      <c r="G325">
        <f t="shared" si="16"/>
        <v>10</v>
      </c>
      <c r="H325" t="s">
        <v>73</v>
      </c>
      <c r="I325" t="str">
        <f>IF(VLOOKUP(C325,гендир!$A$3:$C$3000,3,0)=0,"",VLOOKUP(C325,гендир!$A$3:$C$3000,3,0))</f>
        <v>Каплун Сергей Маркович, Сизов Дмитрий Владимирович</v>
      </c>
      <c r="J325" t="str">
        <f>IF(VLOOKUP(C325,гендир!$A$3:$C$3000,2,0)=0,"",VLOOKUP(C325,гендир!$A$3:$C$3000,2,0))</f>
        <v>Сизов Дмитрий Владимирович</v>
      </c>
      <c r="K325" t="s">
        <v>1715</v>
      </c>
      <c r="L325">
        <v>20</v>
      </c>
      <c r="P325">
        <v>324</v>
      </c>
      <c r="Q325">
        <v>5127</v>
      </c>
      <c r="R325">
        <v>4527</v>
      </c>
      <c r="S325">
        <v>4690</v>
      </c>
      <c r="T325">
        <v>9138</v>
      </c>
      <c r="U325">
        <v>8909</v>
      </c>
      <c r="V325">
        <v>506</v>
      </c>
      <c r="W325">
        <v>280</v>
      </c>
      <c r="X325">
        <v>2608</v>
      </c>
      <c r="Y325">
        <v>4664</v>
      </c>
      <c r="Z325">
        <v>8526</v>
      </c>
      <c r="AA325">
        <v>506</v>
      </c>
      <c r="AB325">
        <v>-271</v>
      </c>
      <c r="AC325">
        <v>-249</v>
      </c>
      <c r="AD325">
        <v>2623</v>
      </c>
      <c r="AE325">
        <v>-1550</v>
      </c>
      <c r="AF325">
        <v>6528</v>
      </c>
      <c r="AG325">
        <v>6437</v>
      </c>
      <c r="AH325">
        <v>6312</v>
      </c>
      <c r="AI325">
        <v>7327</v>
      </c>
      <c r="AJ325" s="2">
        <v>6525</v>
      </c>
      <c r="AK325">
        <v>7403</v>
      </c>
      <c r="AL325">
        <v>7056</v>
      </c>
      <c r="AM325">
        <v>6904</v>
      </c>
      <c r="AN325">
        <v>6888</v>
      </c>
      <c r="AO325">
        <v>5744</v>
      </c>
      <c r="AP325">
        <v>260</v>
      </c>
      <c r="AQ325" s="5">
        <f t="shared" si="17"/>
        <v>1.738</v>
      </c>
      <c r="AR325">
        <v>0</v>
      </c>
      <c r="AS325" t="s">
        <v>1716</v>
      </c>
      <c r="AT325" t="str">
        <f>IF(VLOOKUP(C325,old!$D$3:$AU$549,44,0)=0,"",VLOOKUP(C325,old!$D$3:$AU$549,44,0))</f>
        <v>image262</v>
      </c>
      <c r="AU325" s="3">
        <v>0.99954044117647056</v>
      </c>
      <c r="AV325" t="str">
        <f t="shared" si="15"/>
        <v>ООО ПКО «ДС Логистик» зарегистрировано по адресу: г. Иваново, ул. Марии Рябининой, д. 5, кв. 2, 153012. Генеральным директором является Сизов Дмитрий Владимирович. Рост доходов компании за 5 лет: 173,8%. Рост финансовых активов компании за 5 лет: 99,95%. Объем заемных средств компании на конец 2024 года: 260 тыс. руб.</v>
      </c>
    </row>
    <row r="326" spans="1:48">
      <c r="A326">
        <v>454</v>
      </c>
      <c r="B326" t="s">
        <v>3435</v>
      </c>
      <c r="C326">
        <v>4800007806</v>
      </c>
      <c r="D326" s="10">
        <v>1234800006308</v>
      </c>
      <c r="E326" t="s">
        <v>3436</v>
      </c>
      <c r="F326" s="7">
        <v>45112</v>
      </c>
      <c r="G326">
        <f t="shared" si="16"/>
        <v>1</v>
      </c>
      <c r="H326" t="s">
        <v>73</v>
      </c>
      <c r="I326" t="str">
        <f>IF(VLOOKUP(C326,гендир!$A$3:$C$3000,3,0)=0,"",VLOOKUP(C326,гендир!$A$3:$C$3000,3,0))</f>
        <v>Борисов Павел Юрьевич</v>
      </c>
      <c r="J326" t="str">
        <f>IF(VLOOKUP(C326,гендир!$A$3:$C$3000,2,0)=0,"",VLOOKUP(C326,гендир!$A$3:$C$3000,2,0))</f>
        <v>Борисов Павел Юрьевич</v>
      </c>
      <c r="K326" t="s">
        <v>3439</v>
      </c>
      <c r="L326">
        <v>10000</v>
      </c>
      <c r="P326">
        <v>325</v>
      </c>
      <c r="Q326">
        <v>0</v>
      </c>
      <c r="R326">
        <v>0</v>
      </c>
      <c r="S326">
        <v>0</v>
      </c>
      <c r="T326">
        <v>515</v>
      </c>
      <c r="U326">
        <v>8564</v>
      </c>
      <c r="V326">
        <v>0</v>
      </c>
      <c r="W326">
        <v>0</v>
      </c>
      <c r="X326">
        <v>0</v>
      </c>
      <c r="Y326">
        <v>134</v>
      </c>
      <c r="Z326">
        <v>8161</v>
      </c>
      <c r="AA326">
        <v>0</v>
      </c>
      <c r="AB326">
        <v>0</v>
      </c>
      <c r="AC326">
        <v>0</v>
      </c>
      <c r="AD326">
        <v>321</v>
      </c>
      <c r="AE326">
        <v>489</v>
      </c>
      <c r="AF326">
        <v>0</v>
      </c>
      <c r="AG326">
        <v>0</v>
      </c>
      <c r="AH326">
        <v>0</v>
      </c>
      <c r="AI326">
        <v>0</v>
      </c>
      <c r="AJ326" s="2">
        <v>0</v>
      </c>
      <c r="AK326">
        <v>0</v>
      </c>
      <c r="AL326">
        <v>0</v>
      </c>
      <c r="AM326">
        <v>0</v>
      </c>
      <c r="AN326">
        <v>10064</v>
      </c>
      <c r="AO326">
        <v>10132</v>
      </c>
      <c r="AP326">
        <v>0</v>
      </c>
      <c r="AQ326" s="5">
        <f t="shared" si="17"/>
        <v>16.629000000000001</v>
      </c>
      <c r="AR326" t="s">
        <v>52</v>
      </c>
      <c r="AS326" t="s">
        <v>3440</v>
      </c>
      <c r="AT326" t="str">
        <f>IF(VLOOKUP(C326,old!$D$3:$AU$549,44,0)=0,"",VLOOKUP(C326,old!$D$3:$AU$549,44,0))</f>
        <v>image469</v>
      </c>
      <c r="AU326" s="3" t="s">
        <v>74</v>
      </c>
      <c r="AV326" t="str">
        <f t="shared" si="15"/>
        <v>ООО «Профессиональная коллекторская организация «НСИ» зарегистрировано по адресу: 398059, Липецкая обл, г Липецк, пл Коммунальная, 9, Помещ. 4 литера А офис 506-7. Генеральным директором является Борисов Павел Юрьевич. Рост доходов компании за 5 лет: 1662,9%. ФССП присвоил Низкий уровень риска для данного ПКО.</v>
      </c>
    </row>
    <row r="327" spans="1:48">
      <c r="A327">
        <v>460</v>
      </c>
      <c r="B327" t="s">
        <v>3290</v>
      </c>
      <c r="C327">
        <v>5904291793</v>
      </c>
      <c r="D327" s="10">
        <v>1135904012166</v>
      </c>
      <c r="E327" t="s">
        <v>3291</v>
      </c>
      <c r="F327" s="7">
        <v>41479</v>
      </c>
      <c r="G327">
        <f t="shared" si="16"/>
        <v>11</v>
      </c>
      <c r="H327" t="s">
        <v>73</v>
      </c>
      <c r="I327" t="str">
        <f>IF(VLOOKUP(C327,гендир!$A$3:$C$3000,3,0)=0,"",VLOOKUP(C327,гендир!$A$3:$C$3000,3,0))</f>
        <v>Пастухов Михаил Иванович, Белобрыкин Роман Викторович</v>
      </c>
      <c r="J327" t="str">
        <f>IF(VLOOKUP(C327,гендир!$A$3:$C$3000,2,0)=0,"",VLOOKUP(C327,гендир!$A$3:$C$3000,2,0))</f>
        <v>Пастухов Михаил Иванович</v>
      </c>
      <c r="K327" t="s">
        <v>3294</v>
      </c>
      <c r="L327">
        <v>10</v>
      </c>
      <c r="P327">
        <v>326</v>
      </c>
      <c r="Q327">
        <v>594</v>
      </c>
      <c r="R327">
        <v>1235</v>
      </c>
      <c r="S327">
        <v>875</v>
      </c>
      <c r="T327">
        <v>2174</v>
      </c>
      <c r="U327">
        <v>8488</v>
      </c>
      <c r="V327">
        <v>58</v>
      </c>
      <c r="W327">
        <v>647</v>
      </c>
      <c r="X327">
        <v>484</v>
      </c>
      <c r="Y327">
        <v>441</v>
      </c>
      <c r="Z327">
        <v>74</v>
      </c>
      <c r="AA327">
        <v>58</v>
      </c>
      <c r="AB327">
        <v>588</v>
      </c>
      <c r="AC327">
        <v>391</v>
      </c>
      <c r="AD327">
        <v>1713</v>
      </c>
      <c r="AE327">
        <v>8414</v>
      </c>
      <c r="AF327">
        <v>0</v>
      </c>
      <c r="AG327">
        <v>0</v>
      </c>
      <c r="AH327">
        <v>0</v>
      </c>
      <c r="AI327">
        <v>0</v>
      </c>
      <c r="AJ327" s="2">
        <v>0</v>
      </c>
      <c r="AK327">
        <v>9230</v>
      </c>
      <c r="AL327">
        <v>10346</v>
      </c>
      <c r="AM327">
        <v>11034</v>
      </c>
      <c r="AN327">
        <v>14841</v>
      </c>
      <c r="AO327">
        <v>21580</v>
      </c>
      <c r="AP327">
        <v>0</v>
      </c>
      <c r="AQ327" s="5">
        <f t="shared" si="17"/>
        <v>14.29</v>
      </c>
      <c r="AR327" t="s">
        <v>52</v>
      </c>
      <c r="AS327" t="s">
        <v>3295</v>
      </c>
      <c r="AT327" t="str">
        <f>IF(VLOOKUP(C327,old!$D$3:$AU$549,44,0)=0,"",VLOOKUP(C327,old!$D$3:$AU$549,44,0))</f>
        <v>image451</v>
      </c>
      <c r="AU327" s="3" t="s">
        <v>74</v>
      </c>
      <c r="AV327" t="str">
        <f t="shared" si="15"/>
        <v>ООО ПКО «БИ» зарегистрировано по адресу: г. Пермь, ул. Куйбышева, д. 71, 614016. Генеральным директором является Пастухов Михаил Иванович. Рост доходов компании за 5 лет: 1429%. ФССП присвоил Низкий уровень риска для данного ПКО.</v>
      </c>
    </row>
    <row r="328" spans="1:48">
      <c r="A328">
        <v>351</v>
      </c>
      <c r="B328" t="s">
        <v>864</v>
      </c>
      <c r="C328">
        <v>7728312015</v>
      </c>
      <c r="D328" s="10">
        <v>1157746821946</v>
      </c>
      <c r="E328" t="s">
        <v>865</v>
      </c>
      <c r="F328" s="7">
        <v>42254</v>
      </c>
      <c r="G328">
        <f t="shared" si="16"/>
        <v>9</v>
      </c>
      <c r="H328" t="s">
        <v>73</v>
      </c>
      <c r="I328" t="str">
        <f>IF(VLOOKUP(C328,гендир!$A$3:$C$3000,3,0)=0,"",VLOOKUP(C328,гендир!$A$3:$C$3000,3,0))</f>
        <v>Бутырская Оксана Юрьевна, Корнеев Александр Викторович</v>
      </c>
      <c r="J328" t="str">
        <f>IF(VLOOKUP(C328,гендир!$A$3:$C$3000,2,0)=0,"",VLOOKUP(C328,гендир!$A$3:$C$3000,2,0))</f>
        <v>Бутырская Оксана Юрьевна</v>
      </c>
      <c r="K328" t="s">
        <v>868</v>
      </c>
      <c r="L328">
        <v>10</v>
      </c>
      <c r="P328">
        <v>327</v>
      </c>
      <c r="Q328">
        <v>8201</v>
      </c>
      <c r="R328">
        <v>8750</v>
      </c>
      <c r="S328">
        <v>9769</v>
      </c>
      <c r="T328">
        <v>8498</v>
      </c>
      <c r="U328">
        <v>8446</v>
      </c>
      <c r="V328">
        <v>122</v>
      </c>
      <c r="W328">
        <v>142</v>
      </c>
      <c r="X328">
        <v>1641</v>
      </c>
      <c r="Y328">
        <v>1627</v>
      </c>
      <c r="Z328">
        <v>3972</v>
      </c>
      <c r="AA328">
        <v>122</v>
      </c>
      <c r="AB328">
        <v>8066</v>
      </c>
      <c r="AC328">
        <v>7598</v>
      </c>
      <c r="AD328">
        <v>6142</v>
      </c>
      <c r="AE328">
        <v>4525</v>
      </c>
      <c r="AF328">
        <v>0</v>
      </c>
      <c r="AG328">
        <v>0</v>
      </c>
      <c r="AH328">
        <v>0</v>
      </c>
      <c r="AI328">
        <v>0</v>
      </c>
      <c r="AJ328" s="2">
        <v>0</v>
      </c>
      <c r="AK328">
        <v>37721</v>
      </c>
      <c r="AL328">
        <v>39828</v>
      </c>
      <c r="AM328">
        <v>47761</v>
      </c>
      <c r="AN328">
        <v>52622</v>
      </c>
      <c r="AO328">
        <v>57076</v>
      </c>
      <c r="AP328">
        <v>268</v>
      </c>
      <c r="AQ328" s="5">
        <f t="shared" si="17"/>
        <v>1.03</v>
      </c>
      <c r="AR328" t="s">
        <v>52</v>
      </c>
      <c r="AS328" t="s">
        <v>869</v>
      </c>
      <c r="AT328" t="str">
        <f>IF(VLOOKUP(C328,old!$D$3:$AU$549,44,0)=0,"",VLOOKUP(C328,old!$D$3:$AU$549,44,0))</f>
        <v>image100</v>
      </c>
      <c r="AU328" s="3" t="s">
        <v>74</v>
      </c>
      <c r="AV328" t="str">
        <f t="shared" si="15"/>
        <v>ООО «ПКО «Вальтер и партнеры» зарегистрировано по адресу: 143005, Московская область, г.о. Одинцовский, г Одинцово, ш Можайское, дом 80Б, этаж 3, ОФИС 306. Генеральным директором является Бутырская Оксана Юрьевна. Рост доходов компании за 5 лет: 103%. Объем заемных средств компании на конец 2024 года: 268 тыс. руб. ФССП присвоил Низкий уровень риска для данного ПКО.</v>
      </c>
    </row>
    <row r="329" spans="1:48">
      <c r="A329">
        <v>353</v>
      </c>
      <c r="B329" t="s">
        <v>2124</v>
      </c>
      <c r="C329">
        <v>1101150188</v>
      </c>
      <c r="D329" s="10">
        <v>1141101003042</v>
      </c>
      <c r="E329" t="s">
        <v>2125</v>
      </c>
      <c r="F329" s="7">
        <v>41801</v>
      </c>
      <c r="G329">
        <f t="shared" si="16"/>
        <v>10</v>
      </c>
      <c r="H329" t="s">
        <v>73</v>
      </c>
      <c r="I329" t="str">
        <f>IF(VLOOKUP(C329,гендир!$A$3:$C$3000,3,0)=0,"",VLOOKUP(C329,гендир!$A$3:$C$3000,3,0))</f>
        <v>Пасынков Андрей Александрович</v>
      </c>
      <c r="J329" t="str">
        <f>IF(VLOOKUP(C329,гендир!$A$3:$C$3000,2,0)=0,"",VLOOKUP(C329,гендир!$A$3:$C$3000,2,0))</f>
        <v>Пасынков Андрей Александрович</v>
      </c>
      <c r="K329" t="s">
        <v>2128</v>
      </c>
      <c r="L329">
        <v>11</v>
      </c>
      <c r="P329">
        <v>328</v>
      </c>
      <c r="Q329">
        <v>4249</v>
      </c>
      <c r="R329">
        <v>5356</v>
      </c>
      <c r="S329">
        <v>6821</v>
      </c>
      <c r="T329">
        <v>8245</v>
      </c>
      <c r="U329">
        <v>8428</v>
      </c>
      <c r="V329">
        <v>573</v>
      </c>
      <c r="W329">
        <v>322</v>
      </c>
      <c r="X329">
        <v>3149</v>
      </c>
      <c r="Y329">
        <v>3470</v>
      </c>
      <c r="Z329">
        <v>5738</v>
      </c>
      <c r="AA329">
        <v>573</v>
      </c>
      <c r="AB329">
        <v>4967</v>
      </c>
      <c r="AC329">
        <v>3604</v>
      </c>
      <c r="AD329">
        <v>4693</v>
      </c>
      <c r="AE329">
        <v>2574</v>
      </c>
      <c r="AF329">
        <v>0</v>
      </c>
      <c r="AG329">
        <v>0</v>
      </c>
      <c r="AH329">
        <v>0</v>
      </c>
      <c r="AI329">
        <v>0</v>
      </c>
      <c r="AJ329" s="2">
        <v>0</v>
      </c>
      <c r="AK329">
        <v>21792</v>
      </c>
      <c r="AL329">
        <v>26178</v>
      </c>
      <c r="AM329">
        <v>29809</v>
      </c>
      <c r="AN329">
        <v>72632</v>
      </c>
      <c r="AO329">
        <v>75923</v>
      </c>
      <c r="AP329">
        <v>0</v>
      </c>
      <c r="AQ329" s="5">
        <f t="shared" si="17"/>
        <v>1.984</v>
      </c>
      <c r="AR329" t="s">
        <v>52</v>
      </c>
      <c r="AS329" t="s">
        <v>2129</v>
      </c>
      <c r="AT329" t="str">
        <f>IF(VLOOKUP(C329,old!$D$3:$AU$549,44,0)=0,"",VLOOKUP(C329,old!$D$3:$AU$549,44,0))</f>
        <v>image061</v>
      </c>
      <c r="AU329" s="3" t="s">
        <v>74</v>
      </c>
      <c r="AV329" t="str">
        <f t="shared" si="15"/>
        <v>ООО «ПКО «ЮЦ» зарегистрировано по адресу: Коми Респ, Сыктывкар, Октябрьский проспект, д. № 170, кв. 128. Генеральным директором является Пасынков Андрей Александрович. Рост доходов компании за 5 лет: 198,4%. ФССП присвоил Низкий уровень риска для данного ПКО.</v>
      </c>
    </row>
    <row r="330" spans="1:48">
      <c r="A330">
        <v>382</v>
      </c>
      <c r="B330" t="s">
        <v>3382</v>
      </c>
      <c r="C330">
        <v>7715895257</v>
      </c>
      <c r="D330" s="10">
        <v>5117746002039</v>
      </c>
      <c r="E330" t="s">
        <v>3383</v>
      </c>
      <c r="F330" s="7">
        <v>40886</v>
      </c>
      <c r="G330">
        <f t="shared" si="16"/>
        <v>13</v>
      </c>
      <c r="H330" t="s">
        <v>73</v>
      </c>
      <c r="I330" t="str">
        <f>IF(VLOOKUP(C330,гендир!$A$3:$C$3000,3,0)=0,"",VLOOKUP(C330,гендир!$A$3:$C$3000,3,0))</f>
        <v>Бавыкин Михаил Александрович</v>
      </c>
      <c r="J330" t="str">
        <f>IF(VLOOKUP(C330,гендир!$A$3:$C$3000,2,0)=0,"",VLOOKUP(C330,гендир!$A$3:$C$3000,2,0))</f>
        <v>Бавыкин Михаил Александрович</v>
      </c>
      <c r="K330" t="s">
        <v>3386</v>
      </c>
      <c r="L330">
        <v>20</v>
      </c>
      <c r="P330">
        <v>329</v>
      </c>
      <c r="Q330">
        <v>0</v>
      </c>
      <c r="R330">
        <v>0</v>
      </c>
      <c r="S330">
        <v>0</v>
      </c>
      <c r="T330">
        <v>17868</v>
      </c>
      <c r="U330">
        <v>8390</v>
      </c>
      <c r="V330">
        <v>0</v>
      </c>
      <c r="W330">
        <v>0</v>
      </c>
      <c r="X330">
        <v>0</v>
      </c>
      <c r="Y330">
        <v>6215</v>
      </c>
      <c r="Z330">
        <v>8084</v>
      </c>
      <c r="AA330">
        <v>0</v>
      </c>
      <c r="AB330">
        <v>0</v>
      </c>
      <c r="AC330">
        <v>0</v>
      </c>
      <c r="AD330">
        <v>11037</v>
      </c>
      <c r="AE330">
        <v>-328</v>
      </c>
      <c r="AF330">
        <v>0</v>
      </c>
      <c r="AG330">
        <v>0</v>
      </c>
      <c r="AH330">
        <v>0</v>
      </c>
      <c r="AI330">
        <v>0</v>
      </c>
      <c r="AJ330" s="2">
        <v>5863</v>
      </c>
      <c r="AK330">
        <v>0</v>
      </c>
      <c r="AL330">
        <v>0</v>
      </c>
      <c r="AM330">
        <v>0</v>
      </c>
      <c r="AN330">
        <v>983</v>
      </c>
      <c r="AO330">
        <v>0</v>
      </c>
      <c r="AP330">
        <v>0</v>
      </c>
      <c r="AQ330" s="5">
        <f t="shared" si="17"/>
        <v>0.47</v>
      </c>
      <c r="AR330" t="s">
        <v>52</v>
      </c>
      <c r="AS330" t="s">
        <v>3387</v>
      </c>
      <c r="AT330" t="str">
        <f>IF(VLOOKUP(C330,old!$D$3:$AU$549,44,0)=0,"",VLOOKUP(C330,old!$D$3:$AU$549,44,0))</f>
        <v>image1001</v>
      </c>
      <c r="AU330" s="3" t="s">
        <v>74</v>
      </c>
      <c r="AV330" t="str">
        <f t="shared" si="15"/>
        <v>ООО ПКО «Кредитный оздоровитель» зарегистрировано по адресу: 115191, Москва г, ул Малая Тульская, д. 2/1, к. 5. Генеральным директором является Бавыкин Михаил Александрович. Рост доходов компании за 5 лет: 47%. ФССП присвоил Низкий уровень риска для данного ПКО.</v>
      </c>
    </row>
    <row r="331" spans="1:48">
      <c r="A331">
        <v>519</v>
      </c>
      <c r="B331" t="s">
        <v>3311</v>
      </c>
      <c r="C331">
        <v>7627058108</v>
      </c>
      <c r="D331" s="10">
        <v>1237600003585</v>
      </c>
      <c r="E331" t="s">
        <v>3312</v>
      </c>
      <c r="F331" s="7">
        <v>45026</v>
      </c>
      <c r="G331">
        <f t="shared" si="16"/>
        <v>2</v>
      </c>
      <c r="H331" t="s">
        <v>73</v>
      </c>
      <c r="I331" t="str">
        <f>IF(VLOOKUP(C331,гендир!$A$3:$C$3000,3,0)=0,"",VLOOKUP(C331,гендир!$A$3:$C$3000,3,0))</f>
        <v>Кирьянов Виктор Николаевич</v>
      </c>
      <c r="J331" t="str">
        <f>IF(VLOOKUP(C331,гендир!$A$3:$C$3000,2,0)=0,"",VLOOKUP(C331,гендир!$A$3:$C$3000,2,0))</f>
        <v>Ускова Ирина Сергеевна</v>
      </c>
      <c r="K331" t="s">
        <v>3315</v>
      </c>
      <c r="L331">
        <v>10</v>
      </c>
      <c r="P331">
        <v>330</v>
      </c>
      <c r="Q331">
        <v>0</v>
      </c>
      <c r="R331">
        <v>0</v>
      </c>
      <c r="S331">
        <v>0</v>
      </c>
      <c r="T331">
        <v>0</v>
      </c>
      <c r="U331">
        <v>8151</v>
      </c>
      <c r="V331">
        <v>0</v>
      </c>
      <c r="W331">
        <v>0</v>
      </c>
      <c r="X331">
        <v>0</v>
      </c>
      <c r="Y331">
        <v>0</v>
      </c>
      <c r="Z331">
        <v>7712</v>
      </c>
      <c r="AA331">
        <v>0</v>
      </c>
      <c r="AB331">
        <v>0</v>
      </c>
      <c r="AC331">
        <v>0</v>
      </c>
      <c r="AD331">
        <v>0</v>
      </c>
      <c r="AE331">
        <v>167</v>
      </c>
      <c r="AF331">
        <v>0</v>
      </c>
      <c r="AG331">
        <v>0</v>
      </c>
      <c r="AH331">
        <v>0</v>
      </c>
      <c r="AI331">
        <v>0</v>
      </c>
      <c r="AJ331" s="2">
        <v>0</v>
      </c>
      <c r="AK331">
        <v>0</v>
      </c>
      <c r="AL331">
        <v>0</v>
      </c>
      <c r="AM331">
        <v>0</v>
      </c>
      <c r="AN331">
        <v>0</v>
      </c>
      <c r="AO331">
        <v>28482</v>
      </c>
      <c r="AP331">
        <v>8496</v>
      </c>
      <c r="AQ331" s="5" t="str">
        <f t="shared" si="17"/>
        <v/>
      </c>
      <c r="AR331" t="s">
        <v>52</v>
      </c>
      <c r="AS331" t="s">
        <v>3316</v>
      </c>
      <c r="AT331" t="str">
        <f>IF(VLOOKUP(C331,old!$D$3:$AU$549,44,0)=0,"",VLOOKUP(C331,old!$D$3:$AU$549,44,0))</f>
        <v>image1001</v>
      </c>
      <c r="AU331" s="3" t="s">
        <v>74</v>
      </c>
      <c r="AV331" t="str">
        <f t="shared" si="15"/>
        <v>ООО ПКО «Содействие коллект» зарегистрировано по адресу: 150518, Ярославская обл, р-н Ярославский, п Красный Бор, ул Большая Заозерная, 35, 49. Генеральным директором является Ускова Ирина Сергеевна. Объем заемных средств компании на конец 2024 года: 8496 тыс. руб. ФССП присвоил Низкий уровень риска для данного ПКО.</v>
      </c>
    </row>
    <row r="332" spans="1:48">
      <c r="A332">
        <v>363</v>
      </c>
      <c r="B332" t="s">
        <v>2591</v>
      </c>
      <c r="C332">
        <v>5258150585</v>
      </c>
      <c r="D332" s="10">
        <v>1215200013270</v>
      </c>
      <c r="E332" t="s">
        <v>2592</v>
      </c>
      <c r="F332" s="7">
        <v>44293</v>
      </c>
      <c r="G332">
        <f t="shared" si="16"/>
        <v>4</v>
      </c>
      <c r="H332" t="s">
        <v>73</v>
      </c>
      <c r="I332" t="str">
        <f>IF(VLOOKUP(C332,гендир!$A$3:$C$3000,3,0)=0,"",VLOOKUP(C332,гендир!$A$3:$C$3000,3,0))</f>
        <v>Неволин Михаил Валентинович, Ильин Александр Юрьевич, Кондарин Владимир Николаевич, Ильина Мария Юрьевна</v>
      </c>
      <c r="J332" t="str">
        <f>IF(VLOOKUP(C332,гендир!$A$3:$C$3000,2,0)=0,"",VLOOKUP(C332,гендир!$A$3:$C$3000,2,0))</f>
        <v>Неволин Михаил Валентинович</v>
      </c>
      <c r="K332" t="s">
        <v>2595</v>
      </c>
      <c r="L332">
        <v>10000</v>
      </c>
      <c r="P332">
        <v>331</v>
      </c>
      <c r="Q332">
        <v>0</v>
      </c>
      <c r="R332">
        <v>1875</v>
      </c>
      <c r="S332">
        <v>4731</v>
      </c>
      <c r="T332">
        <v>6565</v>
      </c>
      <c r="U332">
        <v>8081</v>
      </c>
      <c r="V332">
        <v>0</v>
      </c>
      <c r="W332">
        <v>1779</v>
      </c>
      <c r="X332">
        <v>2512</v>
      </c>
      <c r="Y332">
        <v>3275</v>
      </c>
      <c r="Z332">
        <v>3767</v>
      </c>
      <c r="AA332">
        <v>0</v>
      </c>
      <c r="AB332">
        <v>7</v>
      </c>
      <c r="AC332">
        <v>2005</v>
      </c>
      <c r="AD332">
        <v>3040</v>
      </c>
      <c r="AE332">
        <v>4026</v>
      </c>
      <c r="AF332">
        <v>0</v>
      </c>
      <c r="AG332">
        <v>273</v>
      </c>
      <c r="AH332">
        <v>217</v>
      </c>
      <c r="AI332">
        <v>0</v>
      </c>
      <c r="AJ332" s="2">
        <v>0</v>
      </c>
      <c r="AK332">
        <v>0</v>
      </c>
      <c r="AL332">
        <v>9060</v>
      </c>
      <c r="AM332">
        <v>15789</v>
      </c>
      <c r="AN332">
        <v>18748</v>
      </c>
      <c r="AO332">
        <v>16984</v>
      </c>
      <c r="AP332">
        <v>0</v>
      </c>
      <c r="AQ332" s="5">
        <f t="shared" si="17"/>
        <v>4.3099999999999996</v>
      </c>
      <c r="AR332" t="s">
        <v>52</v>
      </c>
      <c r="AS332" t="s">
        <v>2596</v>
      </c>
      <c r="AT332" t="str">
        <f>IF(VLOOKUP(C332,old!$D$3:$AU$549,44,0)=0,"",VLOOKUP(C332,old!$D$3:$AU$549,44,0))</f>
        <v>image358</v>
      </c>
      <c r="AU332" s="3">
        <v>0</v>
      </c>
      <c r="AV332" t="str">
        <f t="shared" si="15"/>
        <v>ООО «ПКО «Финансовая независимость» зарегистрировано по адресу: 603076, Нижегородская обл., Нижний Новгород г., Ленина пр-кт, дом 36, комната 140. Генеральным директором является Неволин Михаил Валентинович. Рост доходов компании за 5 лет: 431%. ФССП присвоил Низкий уровень риска для данного ПКО.</v>
      </c>
    </row>
    <row r="333" spans="1:48">
      <c r="A333">
        <v>513</v>
      </c>
      <c r="B333" t="s">
        <v>3146</v>
      </c>
      <c r="C333">
        <v>7604376792</v>
      </c>
      <c r="D333" s="10">
        <v>1217600009725</v>
      </c>
      <c r="E333" t="s">
        <v>3147</v>
      </c>
      <c r="F333" s="7">
        <v>44355</v>
      </c>
      <c r="G333">
        <f t="shared" si="16"/>
        <v>3</v>
      </c>
      <c r="H333" t="s">
        <v>73</v>
      </c>
      <c r="I333" t="str">
        <f>IF(VLOOKUP(C333,гендир!$A$3:$C$3000,3,0)=0,"",VLOOKUP(C333,гендир!$A$3:$C$3000,3,0))</f>
        <v>Каргина Ирина Владимировна</v>
      </c>
      <c r="J333" t="str">
        <f>IF(VLOOKUP(C333,гендир!$A$3:$C$3000,2,0)=0,"",VLOOKUP(C333,гендир!$A$3:$C$3000,2,0))</f>
        <v>Каргина Ирина Владимировна</v>
      </c>
      <c r="K333" t="s">
        <v>3150</v>
      </c>
      <c r="L333">
        <v>10</v>
      </c>
      <c r="P333">
        <v>332</v>
      </c>
      <c r="Q333">
        <v>0</v>
      </c>
      <c r="R333">
        <v>0</v>
      </c>
      <c r="S333">
        <v>0</v>
      </c>
      <c r="T333">
        <v>0</v>
      </c>
      <c r="U333">
        <v>7980</v>
      </c>
      <c r="V333">
        <v>0</v>
      </c>
      <c r="W333">
        <v>0</v>
      </c>
      <c r="X333">
        <v>0</v>
      </c>
      <c r="Y333">
        <v>196</v>
      </c>
      <c r="Z333">
        <v>3373</v>
      </c>
      <c r="AA333">
        <v>0</v>
      </c>
      <c r="AB333">
        <v>0</v>
      </c>
      <c r="AC333">
        <v>0</v>
      </c>
      <c r="AD333">
        <v>-196</v>
      </c>
      <c r="AE333">
        <v>2025</v>
      </c>
      <c r="AF333">
        <v>0</v>
      </c>
      <c r="AG333">
        <v>0</v>
      </c>
      <c r="AH333">
        <v>0</v>
      </c>
      <c r="AI333">
        <v>0</v>
      </c>
      <c r="AJ333" s="2">
        <v>22000</v>
      </c>
      <c r="AK333">
        <v>0</v>
      </c>
      <c r="AL333">
        <v>12204</v>
      </c>
      <c r="AM333">
        <v>12195</v>
      </c>
      <c r="AN333">
        <v>22145</v>
      </c>
      <c r="AO333">
        <v>16424</v>
      </c>
      <c r="AP333">
        <v>24338</v>
      </c>
      <c r="AQ333" s="5" t="str">
        <f t="shared" si="17"/>
        <v/>
      </c>
      <c r="AR333" t="s">
        <v>52</v>
      </c>
      <c r="AS333" t="s">
        <v>3151</v>
      </c>
      <c r="AT333" t="str">
        <f>IF(VLOOKUP(C333,old!$D$3:$AU$549,44,0)=0,"",VLOOKUP(C333,old!$D$3:$AU$549,44,0))</f>
        <v>image429</v>
      </c>
      <c r="AU333" s="3" t="s">
        <v>74</v>
      </c>
      <c r="AV333" t="str">
        <f t="shared" si="15"/>
        <v>ООО ПКО «Артель сейм» зарегистрировано по адресу: 150049, Ярославская обл, г.Ярославль, проезд.Мышкинский, д.10, пом. 118. Генеральным директором является Каргина Ирина Владимировна. Объем заемных средств компании на конец 2024 года: 24338 тыс. руб. ФССП присвоил Низкий уровень риска для данного ПКО.</v>
      </c>
    </row>
    <row r="334" spans="1:48">
      <c r="A334">
        <v>447</v>
      </c>
      <c r="B334" t="s">
        <v>3166</v>
      </c>
      <c r="C334">
        <v>5262389030</v>
      </c>
      <c r="D334" s="10">
        <v>1225200042165</v>
      </c>
      <c r="E334" t="s">
        <v>3167</v>
      </c>
      <c r="F334" s="7">
        <v>44886</v>
      </c>
      <c r="G334">
        <f t="shared" si="16"/>
        <v>2</v>
      </c>
      <c r="H334" t="s">
        <v>73</v>
      </c>
      <c r="I334" t="str">
        <f>IF(VLOOKUP(C334,гендир!$A$3:$C$3000,3,0)=0,"",VLOOKUP(C334,гендир!$A$3:$C$3000,3,0))</f>
        <v>Тронин Дмитрий Владимирович, Мясников Виктор Александрович, Тронин Дмитрий Владимирович</v>
      </c>
      <c r="J334" t="str">
        <f>IF(VLOOKUP(C334,гендир!$A$3:$C$3000,2,0)=0,"",VLOOKUP(C334,гендир!$A$3:$C$3000,2,0))</f>
        <v>Мясников Виктор Александрович</v>
      </c>
      <c r="K334" t="s">
        <v>3170</v>
      </c>
      <c r="L334">
        <v>10</v>
      </c>
      <c r="P334">
        <v>333</v>
      </c>
      <c r="Q334">
        <v>0</v>
      </c>
      <c r="R334">
        <v>0</v>
      </c>
      <c r="S334">
        <v>0</v>
      </c>
      <c r="T334">
        <v>860</v>
      </c>
      <c r="U334">
        <v>7967</v>
      </c>
      <c r="V334">
        <v>0</v>
      </c>
      <c r="W334">
        <v>0</v>
      </c>
      <c r="X334">
        <v>75</v>
      </c>
      <c r="Y334">
        <v>611</v>
      </c>
      <c r="Z334">
        <v>2638</v>
      </c>
      <c r="AA334">
        <v>0</v>
      </c>
      <c r="AB334">
        <v>0</v>
      </c>
      <c r="AC334">
        <v>-75</v>
      </c>
      <c r="AD334">
        <v>212</v>
      </c>
      <c r="AE334">
        <v>5096</v>
      </c>
      <c r="AF334">
        <v>0</v>
      </c>
      <c r="AG334">
        <v>0</v>
      </c>
      <c r="AH334">
        <v>0</v>
      </c>
      <c r="AI334">
        <v>692</v>
      </c>
      <c r="AJ334" s="2">
        <v>2150</v>
      </c>
      <c r="AK334">
        <v>0</v>
      </c>
      <c r="AL334">
        <v>0</v>
      </c>
      <c r="AM334">
        <v>11127</v>
      </c>
      <c r="AN334">
        <v>11194</v>
      </c>
      <c r="AO334">
        <v>11129</v>
      </c>
      <c r="AP334">
        <v>0</v>
      </c>
      <c r="AQ334" s="5">
        <f t="shared" si="17"/>
        <v>9.2639999999999993</v>
      </c>
      <c r="AR334" t="s">
        <v>52</v>
      </c>
      <c r="AS334" t="s">
        <v>3171</v>
      </c>
      <c r="AT334" t="str">
        <f>IF(VLOOKUP(C334,old!$D$3:$AU$549,44,0)=0,"",VLOOKUP(C334,old!$D$3:$AU$549,44,0))</f>
        <v>image431</v>
      </c>
      <c r="AU334" s="3">
        <v>3.1069364161849711</v>
      </c>
      <c r="AV334" t="str">
        <f t="shared" si="15"/>
        <v>ООО ПКО «ТИМ ФИНАНСНН» зарегистрировано по адресу: 603081, Нижегородская область, г.о. Город Нижний Новгород, г Нижний Новгород, ул Нартова, дом 29, квартира 16. Генеральным директором является Мясников Виктор Александрович. Рост доходов компании за 5 лет: 926,4%. Рост финансовых активов компании за 5 лет: 310,69%. ФССП присвоил Низкий уровень риска для данного ПКО.</v>
      </c>
    </row>
    <row r="335" spans="1:48">
      <c r="A335">
        <v>76</v>
      </c>
      <c r="B335" t="s">
        <v>663</v>
      </c>
      <c r="C335">
        <v>7743908123</v>
      </c>
      <c r="D335" s="10">
        <v>5137746123500</v>
      </c>
      <c r="E335" t="s">
        <v>664</v>
      </c>
      <c r="F335" s="7">
        <v>41604</v>
      </c>
      <c r="G335">
        <f t="shared" si="16"/>
        <v>11</v>
      </c>
      <c r="H335" t="s">
        <v>73</v>
      </c>
      <c r="I335" t="str">
        <f>IF(VLOOKUP(C335,гендир!$A$3:$C$3000,3,0)=0,"",VLOOKUP(C335,гендир!$A$3:$C$3000,3,0))</f>
        <v>Виноградов Константин Вячеславович, Мартынов Виктор Алексеевич, Общество С Ограниченной Ответственностью, "КЕРДОС"</v>
      </c>
      <c r="J335" t="str">
        <f>IF(VLOOKUP(C335,гендир!$A$3:$C$3000,2,0)=0,"",VLOOKUP(C335,гендир!$A$3:$C$3000,2,0))</f>
        <v>Мартынов Виктор Алексеевич</v>
      </c>
      <c r="K335" t="s">
        <v>667</v>
      </c>
      <c r="L335">
        <v>10</v>
      </c>
      <c r="P335">
        <v>334</v>
      </c>
      <c r="Q335">
        <v>26681</v>
      </c>
      <c r="R335">
        <v>61654</v>
      </c>
      <c r="S335">
        <v>162588</v>
      </c>
      <c r="T335">
        <v>198393</v>
      </c>
      <c r="U335">
        <v>7852</v>
      </c>
      <c r="V335">
        <v>23935</v>
      </c>
      <c r="W335">
        <v>58448</v>
      </c>
      <c r="X335">
        <v>158789</v>
      </c>
      <c r="Y335">
        <v>174989</v>
      </c>
      <c r="Z335">
        <v>5081</v>
      </c>
      <c r="AA335">
        <v>23935</v>
      </c>
      <c r="AB335">
        <v>2589</v>
      </c>
      <c r="AC335">
        <v>2173</v>
      </c>
      <c r="AD335">
        <v>20718</v>
      </c>
      <c r="AE335">
        <v>2347</v>
      </c>
      <c r="AF335">
        <v>0</v>
      </c>
      <c r="AG335">
        <v>0</v>
      </c>
      <c r="AH335">
        <v>0</v>
      </c>
      <c r="AI335">
        <v>0</v>
      </c>
      <c r="AJ335" s="2">
        <v>0</v>
      </c>
      <c r="AK335">
        <v>38887</v>
      </c>
      <c r="AL335">
        <v>27153</v>
      </c>
      <c r="AM335">
        <v>89099</v>
      </c>
      <c r="AN335">
        <v>107628</v>
      </c>
      <c r="AO335">
        <v>101483</v>
      </c>
      <c r="AP335">
        <v>2255</v>
      </c>
      <c r="AQ335" s="5">
        <f t="shared" si="17"/>
        <v>0.29399999999999998</v>
      </c>
      <c r="AR335" t="s">
        <v>52</v>
      </c>
      <c r="AS335" t="s">
        <v>668</v>
      </c>
      <c r="AT335" t="str">
        <f>IF(VLOOKUP(C335,old!$D$3:$AU$549,44,0)=0,"",VLOOKUP(C335,old!$D$3:$AU$549,44,0))</f>
        <v>image182</v>
      </c>
      <c r="AU335" s="3" t="s">
        <v>74</v>
      </c>
      <c r="AV335" t="str">
        <f t="shared" si="15"/>
        <v>ООО ПКО «МФИ Коллекшн» зарегистрировано по адресу: 150000, Ярославская обл, Ярославль г, Большая Октябрьская ул, дом № 29, офис 335. Генеральным директором является Мартынов Виктор Алексеевич. Рост доходов компании за 5 лет: 29,4%. Объем заемных средств компании на конец 2024 года: 2255 тыс. руб. ФССП присвоил Низкий уровень риска для данного ПКО.</v>
      </c>
    </row>
    <row r="336" spans="1:48">
      <c r="A336">
        <v>309</v>
      </c>
      <c r="B336" t="s">
        <v>423</v>
      </c>
      <c r="C336">
        <v>916009139</v>
      </c>
      <c r="D336" s="10">
        <v>1140916001060</v>
      </c>
      <c r="E336" t="s">
        <v>424</v>
      </c>
      <c r="F336" s="7">
        <v>41984</v>
      </c>
      <c r="G336">
        <f t="shared" si="16"/>
        <v>10</v>
      </c>
      <c r="H336" t="s">
        <v>73</v>
      </c>
      <c r="I336" t="str">
        <f>IF(VLOOKUP(C336,гендир!$A$3:$C$3000,3,0)=0,"",VLOOKUP(C336,гендир!$A$3:$C$3000,3,0))</f>
        <v>Виноградов Константин Вячеславович, Мартынов Виктор Алексеевич, Общество С Ограниченной Ответственностью, "КЕРДОС"</v>
      </c>
      <c r="J336" t="str">
        <f>IF(VLOOKUP(C336,гендир!$A$3:$C$3000,2,0)=0,"",VLOOKUP(C336,гендир!$A$3:$C$3000,2,0))</f>
        <v>Мартынов Виктор Алексеевич</v>
      </c>
      <c r="K336" t="s">
        <v>425</v>
      </c>
      <c r="L336">
        <v>10020</v>
      </c>
      <c r="P336">
        <v>335</v>
      </c>
      <c r="Q336">
        <v>7591</v>
      </c>
      <c r="R336">
        <v>11260</v>
      </c>
      <c r="S336">
        <v>9592</v>
      </c>
      <c r="T336">
        <v>12482</v>
      </c>
      <c r="U336">
        <v>7666</v>
      </c>
      <c r="V336">
        <v>6356</v>
      </c>
      <c r="W336">
        <v>6643</v>
      </c>
      <c r="X336">
        <v>6417</v>
      </c>
      <c r="Y336">
        <v>5099</v>
      </c>
      <c r="Z336">
        <v>3702</v>
      </c>
      <c r="AA336">
        <v>6356</v>
      </c>
      <c r="AB336">
        <v>3942</v>
      </c>
      <c r="AC336">
        <v>2600</v>
      </c>
      <c r="AD336">
        <v>7093</v>
      </c>
      <c r="AE336">
        <v>3734</v>
      </c>
      <c r="AF336">
        <v>1530191</v>
      </c>
      <c r="AG336">
        <v>1530338</v>
      </c>
      <c r="AH336">
        <v>1665423</v>
      </c>
      <c r="AI336">
        <v>1700806</v>
      </c>
      <c r="AJ336" s="2">
        <v>1054467</v>
      </c>
      <c r="AK336">
        <v>0</v>
      </c>
      <c r="AL336">
        <v>0</v>
      </c>
      <c r="AM336">
        <v>0</v>
      </c>
      <c r="AN336">
        <v>0</v>
      </c>
      <c r="AO336">
        <v>0</v>
      </c>
      <c r="AP336">
        <v>0</v>
      </c>
      <c r="AQ336" s="5">
        <f t="shared" si="17"/>
        <v>1.01</v>
      </c>
      <c r="AR336" t="s">
        <v>52</v>
      </c>
      <c r="AS336">
        <v>0</v>
      </c>
      <c r="AT336" t="str">
        <f>IF(VLOOKUP(C336,old!$D$3:$AU$549,44,0)=0,"",VLOOKUP(C336,old!$D$3:$AU$549,44,0))</f>
        <v>image1001</v>
      </c>
      <c r="AU336" s="3">
        <v>0.68910809173495335</v>
      </c>
      <c r="AV336" t="str">
        <f t="shared" si="15"/>
        <v>ООО КА «Диалог-Финанс» зарегистрировано по адресу: Карачаево-Черкесская Респ, г Черкесск, ул Ставропольская, 40а, 1-3. Генеральным директором является Мартынов Виктор Алексеевич. Рост доходов компании за 5 лет: 101%. Рост финансовых активов компании за 5 лет: 68,91%. ФССП присвоил Низкий уровень риска для данного ПКО.</v>
      </c>
    </row>
    <row r="337" spans="1:48">
      <c r="A337">
        <v>362</v>
      </c>
      <c r="B337" t="s">
        <v>1010</v>
      </c>
      <c r="C337">
        <v>7449007276</v>
      </c>
      <c r="D337" s="10">
        <v>1027402702139</v>
      </c>
      <c r="E337" t="s">
        <v>1011</v>
      </c>
      <c r="F337" s="7">
        <v>36311</v>
      </c>
      <c r="G337">
        <f t="shared" si="16"/>
        <v>25</v>
      </c>
      <c r="H337" t="s">
        <v>73</v>
      </c>
      <c r="I337" t="str">
        <f>IF(VLOOKUP(C337,гендир!$A$3:$C$3000,3,0)=0,"",VLOOKUP(C337,гендир!$A$3:$C$3000,3,0))</f>
        <v>Гусер Макс Алексеевич</v>
      </c>
      <c r="J337" t="str">
        <f>IF(VLOOKUP(C337,гендир!$A$3:$C$3000,2,0)=0,"",VLOOKUP(C337,гендир!$A$3:$C$3000,2,0))</f>
        <v>Гусер Макс Алексеевич</v>
      </c>
      <c r="K337" t="s">
        <v>1014</v>
      </c>
      <c r="L337">
        <v>11860.02</v>
      </c>
      <c r="P337">
        <v>336</v>
      </c>
      <c r="Q337">
        <v>2462</v>
      </c>
      <c r="R337">
        <v>3514</v>
      </c>
      <c r="S337">
        <v>5029</v>
      </c>
      <c r="T337">
        <v>7490</v>
      </c>
      <c r="U337">
        <v>7662</v>
      </c>
      <c r="V337">
        <v>392</v>
      </c>
      <c r="W337">
        <v>1751</v>
      </c>
      <c r="X337">
        <v>8947</v>
      </c>
      <c r="Y337">
        <v>237</v>
      </c>
      <c r="Z337">
        <v>3039</v>
      </c>
      <c r="AA337">
        <v>392</v>
      </c>
      <c r="AB337">
        <v>-1576</v>
      </c>
      <c r="AC337">
        <v>-6918</v>
      </c>
      <c r="AD337">
        <v>4108</v>
      </c>
      <c r="AE337">
        <v>166</v>
      </c>
      <c r="AF337">
        <v>11387</v>
      </c>
      <c r="AG337">
        <v>10225</v>
      </c>
      <c r="AH337">
        <v>3680</v>
      </c>
      <c r="AI337">
        <v>3866</v>
      </c>
      <c r="AJ337" s="2">
        <v>1675</v>
      </c>
      <c r="AK337">
        <v>9336</v>
      </c>
      <c r="AL337">
        <v>8466</v>
      </c>
      <c r="AM337">
        <v>5302</v>
      </c>
      <c r="AN337">
        <v>10506</v>
      </c>
      <c r="AO337">
        <v>10091</v>
      </c>
      <c r="AP337">
        <v>0</v>
      </c>
      <c r="AQ337" s="5">
        <f t="shared" si="17"/>
        <v>3.1120000000000001</v>
      </c>
      <c r="AR337" t="s">
        <v>165</v>
      </c>
      <c r="AS337" t="s">
        <v>1015</v>
      </c>
      <c r="AT337" t="str">
        <f>IF(VLOOKUP(C337,old!$D$3:$AU$549,44,0)=0,"",VLOOKUP(C337,old!$D$3:$AU$549,44,0))</f>
        <v>image288</v>
      </c>
      <c r="AU337" s="3">
        <v>0.14709756740142269</v>
      </c>
      <c r="AV337" t="str">
        <f t="shared" si="15"/>
        <v>ООО ПКО «ЭВАЗ Консалтинг» зарегистрировано по адресу: 454090, Челябинская обл, Челябинск г, Ленина пр-кт, д. № 21В, оф. 713. Генеральным директором является Гусер Макс Алексеевич. Рост доходов компании за 5 лет: 311,2%. Рост финансовых активов компании за 5 лет: 14,71%. ФССП присвоил Высокий уровень риска для данного ПКО.</v>
      </c>
    </row>
    <row r="338" spans="1:48">
      <c r="A338">
        <v>380</v>
      </c>
      <c r="B338" t="s">
        <v>1908</v>
      </c>
      <c r="C338">
        <v>2221220819</v>
      </c>
      <c r="D338" s="10">
        <v>1152225010244</v>
      </c>
      <c r="E338" t="s">
        <v>1909</v>
      </c>
      <c r="F338" s="7">
        <v>42179</v>
      </c>
      <c r="G338">
        <f t="shared" si="16"/>
        <v>9</v>
      </c>
      <c r="H338" t="s">
        <v>73</v>
      </c>
      <c r="I338" t="str">
        <f>IF(VLOOKUP(C338,гендир!$A$3:$C$3000,3,0)=0,"",VLOOKUP(C338,гендир!$A$3:$C$3000,3,0))</f>
        <v>Бух Владислав Артурович</v>
      </c>
      <c r="J338" t="str">
        <f>IF(VLOOKUP(C338,гендир!$A$3:$C$3000,2,0)=0,"",VLOOKUP(C338,гендир!$A$3:$C$3000,2,0))</f>
        <v>Бух Владислав Артурович</v>
      </c>
      <c r="K338" t="s">
        <v>1912</v>
      </c>
      <c r="L338">
        <v>10000</v>
      </c>
      <c r="P338">
        <v>337</v>
      </c>
      <c r="Q338">
        <v>1655</v>
      </c>
      <c r="R338">
        <v>5263</v>
      </c>
      <c r="S338">
        <v>6092</v>
      </c>
      <c r="T338">
        <v>6307</v>
      </c>
      <c r="U338">
        <v>7557</v>
      </c>
      <c r="V338">
        <v>1760</v>
      </c>
      <c r="W338">
        <v>959</v>
      </c>
      <c r="X338">
        <v>1159</v>
      </c>
      <c r="Y338">
        <v>1199</v>
      </c>
      <c r="Z338">
        <v>6134</v>
      </c>
      <c r="AA338">
        <v>1760</v>
      </c>
      <c r="AB338">
        <v>3561</v>
      </c>
      <c r="AC338">
        <v>4565</v>
      </c>
      <c r="AD338">
        <v>3935</v>
      </c>
      <c r="AE338">
        <v>1125</v>
      </c>
      <c r="AF338">
        <v>6314</v>
      </c>
      <c r="AG338">
        <v>7174</v>
      </c>
      <c r="AH338">
        <v>9690</v>
      </c>
      <c r="AI338">
        <v>13512</v>
      </c>
      <c r="AJ338" s="2">
        <v>15992</v>
      </c>
      <c r="AK338">
        <v>345</v>
      </c>
      <c r="AL338">
        <v>272</v>
      </c>
      <c r="AM338">
        <v>288</v>
      </c>
      <c r="AN338">
        <v>295</v>
      </c>
      <c r="AO338">
        <v>296</v>
      </c>
      <c r="AP338">
        <v>2974</v>
      </c>
      <c r="AQ338" s="5">
        <f t="shared" si="17"/>
        <v>4.5659999999999998</v>
      </c>
      <c r="AR338" t="s">
        <v>52</v>
      </c>
      <c r="AS338" t="s">
        <v>1913</v>
      </c>
      <c r="AT338" t="str">
        <f>IF(VLOOKUP(C338,old!$D$3:$AU$549,44,0)=0,"",VLOOKUP(C338,old!$D$3:$AU$549,44,0))</f>
        <v>image252</v>
      </c>
      <c r="AU338" s="3">
        <v>2.5327842888818499</v>
      </c>
      <c r="AV338" t="str">
        <f t="shared" si="15"/>
        <v>ООО «ПКО «ЦНГ» зарегистрировано по адресу: 656006, Алтайский край, г Барнаул, ул Малахова, д. 154, помещ. 28/1. Генеральным директором является Бух Владислав Артурович. Рост доходов компании за 5 лет: 456,6%. Рост финансовых активов компании за 5 лет: 253,28%. Объем заемных средств компании на конец 2024 года: 2974 тыс. руб. ФССП присвоил Низкий уровень риска для данного ПКО.</v>
      </c>
    </row>
    <row r="339" spans="1:48">
      <c r="A339">
        <v>354</v>
      </c>
      <c r="B339" t="s">
        <v>1996</v>
      </c>
      <c r="C339">
        <v>2311284630</v>
      </c>
      <c r="D339" s="10">
        <v>1192375014061</v>
      </c>
      <c r="E339" t="s">
        <v>1997</v>
      </c>
      <c r="F339" s="7">
        <v>43521</v>
      </c>
      <c r="G339">
        <f t="shared" si="16"/>
        <v>6</v>
      </c>
      <c r="H339" t="s">
        <v>73</v>
      </c>
      <c r="I339" t="str">
        <f>IF(VLOOKUP(C339,гендир!$A$3:$C$3000,3,0)=0,"",VLOOKUP(C339,гендир!$A$3:$C$3000,3,0))</f>
        <v>Максимов Сергей Юрьевич</v>
      </c>
      <c r="J339" t="str">
        <f>IF(VLOOKUP(C339,гендир!$A$3:$C$3000,2,0)=0,"",VLOOKUP(C339,гендир!$A$3:$C$3000,2,0))</f>
        <v>Максимов Сергей Юрьевич</v>
      </c>
      <c r="K339" t="s">
        <v>2000</v>
      </c>
      <c r="L339">
        <v>10</v>
      </c>
      <c r="P339">
        <v>338</v>
      </c>
      <c r="Q339">
        <v>1005</v>
      </c>
      <c r="R339">
        <v>15985</v>
      </c>
      <c r="S339">
        <v>7471</v>
      </c>
      <c r="T339">
        <v>8196</v>
      </c>
      <c r="U339">
        <v>7533</v>
      </c>
      <c r="V339">
        <v>263</v>
      </c>
      <c r="W339">
        <v>7736</v>
      </c>
      <c r="X339">
        <v>10281</v>
      </c>
      <c r="Y339">
        <v>10857</v>
      </c>
      <c r="Z339">
        <v>9468</v>
      </c>
      <c r="AA339">
        <v>263</v>
      </c>
      <c r="AB339">
        <v>8018</v>
      </c>
      <c r="AC339">
        <v>-3061</v>
      </c>
      <c r="AD339">
        <v>-2888</v>
      </c>
      <c r="AE339">
        <v>-2013</v>
      </c>
      <c r="AF339">
        <v>10101</v>
      </c>
      <c r="AG339">
        <v>0</v>
      </c>
      <c r="AH339">
        <v>0</v>
      </c>
      <c r="AI339">
        <v>0</v>
      </c>
      <c r="AJ339" s="2">
        <v>0</v>
      </c>
      <c r="AK339">
        <v>149</v>
      </c>
      <c r="AL339">
        <v>10609</v>
      </c>
      <c r="AM339">
        <v>10992</v>
      </c>
      <c r="AN339">
        <v>11729</v>
      </c>
      <c r="AO339">
        <v>12420</v>
      </c>
      <c r="AP339">
        <v>420</v>
      </c>
      <c r="AQ339" s="5">
        <f t="shared" si="17"/>
        <v>7.4960000000000004</v>
      </c>
      <c r="AR339" t="s">
        <v>165</v>
      </c>
      <c r="AS339" t="s">
        <v>2001</v>
      </c>
      <c r="AT339" t="str">
        <f>IF(VLOOKUP(C339,old!$D$3:$AU$549,44,0)=0,"",VLOOKUP(C339,old!$D$3:$AU$549,44,0))</f>
        <v>image290</v>
      </c>
      <c r="AU339" s="3">
        <v>0</v>
      </c>
      <c r="AV339" t="str">
        <f t="shared" si="15"/>
        <v>ООО «ПКО ККБ» зарегистрировано по адресу: 350005, Краснодарский край, Краснодар г, Кореновская ул, дом 2, корпус 4, помещение 41717. Генеральным директором является Максимов Сергей Юрьевич. Рост доходов компании за 5 лет: 749,6%. Объем заемных средств компании на конец 2024 года: 420 тыс. руб. ФССП присвоил Высокий уровень риска для данного ПКО.</v>
      </c>
    </row>
    <row r="340" spans="1:48">
      <c r="A340">
        <v>276</v>
      </c>
      <c r="B340" t="s">
        <v>1881</v>
      </c>
      <c r="C340">
        <v>3459079025</v>
      </c>
      <c r="D340" s="10">
        <v>1193443010111</v>
      </c>
      <c r="E340" t="s">
        <v>1882</v>
      </c>
      <c r="F340" s="7">
        <v>43689</v>
      </c>
      <c r="G340">
        <f t="shared" si="16"/>
        <v>5</v>
      </c>
      <c r="H340" t="s">
        <v>73</v>
      </c>
      <c r="I340" t="str">
        <f>IF(VLOOKUP(C340,гендир!$A$3:$C$3000,3,0)=0,"",VLOOKUP(C340,гендир!$A$3:$C$3000,3,0))</f>
        <v>Антропов Игорь Владимирович, Общество С Ограниченной Ответственностью, "ЮФ ", Юринформ"</v>
      </c>
      <c r="J340" t="str">
        <f>IF(VLOOKUP(C340,гендир!$A$3:$C$3000,2,0)=0,"",VLOOKUP(C340,гендир!$A$3:$C$3000,2,0))</f>
        <v>Антропов Игорь Владимирович</v>
      </c>
      <c r="K340" t="s">
        <v>1885</v>
      </c>
      <c r="L340">
        <v>10</v>
      </c>
      <c r="P340">
        <v>339</v>
      </c>
      <c r="Q340">
        <v>60</v>
      </c>
      <c r="R340">
        <v>283</v>
      </c>
      <c r="S340">
        <v>3614</v>
      </c>
      <c r="T340">
        <v>18646</v>
      </c>
      <c r="U340">
        <v>7432</v>
      </c>
      <c r="V340">
        <v>9</v>
      </c>
      <c r="W340">
        <v>1306</v>
      </c>
      <c r="X340">
        <v>1704</v>
      </c>
      <c r="Y340">
        <v>1728</v>
      </c>
      <c r="Z340">
        <v>4291</v>
      </c>
      <c r="AA340">
        <v>9</v>
      </c>
      <c r="AB340">
        <v>-1073</v>
      </c>
      <c r="AC340">
        <v>1833</v>
      </c>
      <c r="AD340">
        <v>15950</v>
      </c>
      <c r="AE340">
        <v>2918</v>
      </c>
      <c r="AF340">
        <v>10656</v>
      </c>
      <c r="AG340">
        <v>0</v>
      </c>
      <c r="AH340">
        <v>0</v>
      </c>
      <c r="AI340">
        <v>0</v>
      </c>
      <c r="AJ340" s="2">
        <v>0</v>
      </c>
      <c r="AK340">
        <v>240</v>
      </c>
      <c r="AL340">
        <v>10923</v>
      </c>
      <c r="AM340">
        <v>13823</v>
      </c>
      <c r="AN340">
        <v>28331</v>
      </c>
      <c r="AO340">
        <v>30348</v>
      </c>
      <c r="AP340">
        <v>544</v>
      </c>
      <c r="AQ340" s="5">
        <f t="shared" si="17"/>
        <v>123.867</v>
      </c>
      <c r="AR340" t="s">
        <v>52</v>
      </c>
      <c r="AS340" t="s">
        <v>1886</v>
      </c>
      <c r="AT340" t="str">
        <f>IF(VLOOKUP(C340,old!$D$3:$AU$549,44,0)=0,"",VLOOKUP(C340,old!$D$3:$AU$549,44,0))</f>
        <v>image1001</v>
      </c>
      <c r="AU340" s="3">
        <v>0</v>
      </c>
      <c r="AV340" t="str">
        <f t="shared" si="15"/>
        <v>ООО «ПКО «Трэк» зарегистрировано по адресу: 400005, Волгоградская обл, Волгоград г, им В.И.Ленина пр-кт, дом 86, офис 7/6/701. Генеральным директором является Антропов Игорь Владимирович. Рост доходов компании за 5 лет: 12386,7%. Объем заемных средств компании на конец 2024 года: 544 тыс. руб. ФССП присвоил Низкий уровень риска для данного ПКО.</v>
      </c>
    </row>
    <row r="341" spans="1:48">
      <c r="A341">
        <v>358</v>
      </c>
      <c r="B341" t="s">
        <v>1023</v>
      </c>
      <c r="C341">
        <v>2632814015</v>
      </c>
      <c r="D341" s="10">
        <v>1142651029608</v>
      </c>
      <c r="E341" t="s">
        <v>1024</v>
      </c>
      <c r="F341" s="7">
        <v>41977</v>
      </c>
      <c r="G341">
        <f t="shared" si="16"/>
        <v>10</v>
      </c>
      <c r="H341" t="s">
        <v>73</v>
      </c>
      <c r="I341" t="str">
        <f>IF(VLOOKUP(C341,гендир!$A$3:$C$3000,3,0)=0,"",VLOOKUP(C341,гендир!$A$3:$C$3000,3,0))</f>
        <v>Колесникова Татьяна Ивановна</v>
      </c>
      <c r="J341" t="str">
        <f>IF(VLOOKUP(C341,гендир!$A$3:$C$3000,2,0)=0,"",VLOOKUP(C341,гендир!$A$3:$C$3000,2,0))</f>
        <v>Саенко Ирина Евгеньевна</v>
      </c>
      <c r="K341" t="s">
        <v>1027</v>
      </c>
      <c r="L341">
        <v>10</v>
      </c>
      <c r="P341">
        <v>340</v>
      </c>
      <c r="Q341">
        <v>12199</v>
      </c>
      <c r="R341">
        <v>6433</v>
      </c>
      <c r="S341">
        <v>11764</v>
      </c>
      <c r="T341">
        <v>7834</v>
      </c>
      <c r="U341">
        <v>7139</v>
      </c>
      <c r="V341">
        <v>-11667</v>
      </c>
      <c r="W341">
        <v>-9798</v>
      </c>
      <c r="X341">
        <v>-9461</v>
      </c>
      <c r="Y341">
        <v>6512</v>
      </c>
      <c r="Z341">
        <v>5867</v>
      </c>
      <c r="AA341">
        <v>-11667</v>
      </c>
      <c r="AB341">
        <v>-3727</v>
      </c>
      <c r="AC341">
        <v>1832</v>
      </c>
      <c r="AD341">
        <v>1024</v>
      </c>
      <c r="AE341">
        <v>1103</v>
      </c>
      <c r="AF341">
        <v>0</v>
      </c>
      <c r="AG341">
        <v>0</v>
      </c>
      <c r="AH341">
        <v>0</v>
      </c>
      <c r="AI341">
        <v>0</v>
      </c>
      <c r="AJ341" s="2">
        <v>0</v>
      </c>
      <c r="AK341">
        <v>20245</v>
      </c>
      <c r="AL341">
        <v>151614</v>
      </c>
      <c r="AM341">
        <v>153011</v>
      </c>
      <c r="AN341">
        <v>156585</v>
      </c>
      <c r="AO341">
        <v>10534</v>
      </c>
      <c r="AP341">
        <v>0</v>
      </c>
      <c r="AQ341" s="5">
        <f t="shared" si="17"/>
        <v>0.58499999999999996</v>
      </c>
      <c r="AR341" t="s">
        <v>52</v>
      </c>
      <c r="AS341" t="s">
        <v>1028</v>
      </c>
      <c r="AT341" t="str">
        <f>IF(VLOOKUP(C341,old!$D$3:$AU$549,44,0)=0,"",VLOOKUP(C341,old!$D$3:$AU$549,44,0))</f>
        <v>image180</v>
      </c>
      <c r="AU341" s="3" t="s">
        <v>74</v>
      </c>
      <c r="AV341" t="str">
        <f t="shared" si="15"/>
        <v>ООО «ПКО «СБР ЮГ» зарегистрировано по адресу: 355003, Ставропольский край, г Ставрополь, ул Дзержинского, 160, 396. Генеральным директором является Саенко Ирина Евгеньевна. Рост доходов компании за 5 лет: 58,5%. ФССП присвоил Низкий уровень риска для данного ПКО.</v>
      </c>
    </row>
    <row r="342" spans="1:48">
      <c r="A342">
        <v>423</v>
      </c>
      <c r="B342" t="s">
        <v>3517</v>
      </c>
      <c r="C342">
        <v>1660162659</v>
      </c>
      <c r="D342" s="10">
        <v>1121690004776</v>
      </c>
      <c r="E342" t="s">
        <v>3518</v>
      </c>
      <c r="F342" s="7">
        <v>40932</v>
      </c>
      <c r="G342">
        <f t="shared" si="16"/>
        <v>13</v>
      </c>
      <c r="H342" t="s">
        <v>73</v>
      </c>
      <c r="I342" t="str">
        <f>IF(VLOOKUP(C342,гендир!$A$3:$C$3000,3,0)=0,"",VLOOKUP(C342,гендир!$A$3:$C$3000,3,0))</f>
        <v>Бабушкина Ирина Валерьевна</v>
      </c>
      <c r="J342" t="str">
        <f>IF(VLOOKUP(C342,гендир!$A$3:$C$3000,2,0)=0,"",VLOOKUP(C342,гендир!$A$3:$C$3000,2,0))</f>
        <v>Бабушкина Ирина Валерьевна</v>
      </c>
      <c r="K342" t="s">
        <v>3521</v>
      </c>
      <c r="L342">
        <v>10</v>
      </c>
      <c r="P342">
        <v>341</v>
      </c>
      <c r="Q342">
        <v>190</v>
      </c>
      <c r="R342">
        <v>12142</v>
      </c>
      <c r="S342">
        <v>1148</v>
      </c>
      <c r="T342">
        <v>24079</v>
      </c>
      <c r="U342">
        <v>6922</v>
      </c>
      <c r="V342">
        <v>1046</v>
      </c>
      <c r="W342">
        <v>17070</v>
      </c>
      <c r="X342">
        <v>5803</v>
      </c>
      <c r="Y342">
        <v>19378</v>
      </c>
      <c r="Z342">
        <v>9233</v>
      </c>
      <c r="AA342">
        <v>1046</v>
      </c>
      <c r="AB342">
        <v>-5012</v>
      </c>
      <c r="AC342">
        <v>-4666</v>
      </c>
      <c r="AD342">
        <v>4381</v>
      </c>
      <c r="AE342">
        <v>-2734</v>
      </c>
      <c r="AF342">
        <v>20</v>
      </c>
      <c r="AG342">
        <v>0</v>
      </c>
      <c r="AH342">
        <v>0</v>
      </c>
      <c r="AI342">
        <v>0</v>
      </c>
      <c r="AJ342" s="2">
        <v>0</v>
      </c>
      <c r="AK342">
        <v>35617</v>
      </c>
      <c r="AL342">
        <v>3781</v>
      </c>
      <c r="AM342">
        <v>4986</v>
      </c>
      <c r="AN342">
        <v>3358</v>
      </c>
      <c r="AO342">
        <v>2386</v>
      </c>
      <c r="AP342">
        <v>16491</v>
      </c>
      <c r="AQ342" s="5">
        <f t="shared" si="17"/>
        <v>36.432000000000002</v>
      </c>
      <c r="AR342" t="s">
        <v>52</v>
      </c>
      <c r="AS342" t="s">
        <v>3522</v>
      </c>
      <c r="AT342" t="str">
        <f>IF(VLOOKUP(C342,old!$D$3:$AU$549,44,0)=0,"",VLOOKUP(C342,old!$D$3:$AU$549,44,0))</f>
        <v>image484</v>
      </c>
      <c r="AU342" s="3">
        <v>0</v>
      </c>
      <c r="AV342" t="str">
        <f t="shared" si="15"/>
        <v>ООО «ПКО «Финотека» зарегистрировано по адресу: 420097, Татарстан респ., Казань г., Зинина ул., дом 9/23, офис 28. Генеральным директором является Бабушкина Ирина Валерьевна. Рост доходов компании за 5 лет: 3643,2%. Объем заемных средств компании на конец 2024 года: 16491 тыс. руб. ФССП присвоил Низкий уровень риска для данного ПКО.</v>
      </c>
    </row>
    <row r="343" spans="1:48">
      <c r="A343">
        <v>334</v>
      </c>
      <c r="B343" t="s">
        <v>993</v>
      </c>
      <c r="C343">
        <v>326554597</v>
      </c>
      <c r="D343" s="10">
        <v>1170327009412</v>
      </c>
      <c r="E343" t="s">
        <v>994</v>
      </c>
      <c r="F343" s="7">
        <v>42971</v>
      </c>
      <c r="G343">
        <f t="shared" si="16"/>
        <v>7</v>
      </c>
      <c r="H343" t="s">
        <v>73</v>
      </c>
      <c r="I343" t="str">
        <f>IF(VLOOKUP(C343,гендир!$A$3:$C$3000,3,0)=0,"",VLOOKUP(C343,гендир!$A$3:$C$3000,3,0))</f>
        <v>Бабушкина Ирина Валерьевна</v>
      </c>
      <c r="J343" t="str">
        <f>IF(VLOOKUP(C343,гендир!$A$3:$C$3000,2,0)=0,"",VLOOKUP(C343,гендир!$A$3:$C$3000,2,0))</f>
        <v>Бабушкина Ирина Валерьевна</v>
      </c>
      <c r="K343" t="s">
        <v>995</v>
      </c>
      <c r="L343">
        <v>10</v>
      </c>
      <c r="P343">
        <v>342</v>
      </c>
      <c r="Q343">
        <v>5159</v>
      </c>
      <c r="R343">
        <v>9362</v>
      </c>
      <c r="S343">
        <v>9415</v>
      </c>
      <c r="T343">
        <v>10614</v>
      </c>
      <c r="U343">
        <v>6915</v>
      </c>
      <c r="V343">
        <v>295</v>
      </c>
      <c r="W343">
        <v>1650</v>
      </c>
      <c r="X343">
        <v>2320</v>
      </c>
      <c r="Y343">
        <v>4560</v>
      </c>
      <c r="Z343">
        <v>4230</v>
      </c>
      <c r="AA343">
        <v>295</v>
      </c>
      <c r="AB343">
        <v>7712</v>
      </c>
      <c r="AC343">
        <v>7095</v>
      </c>
      <c r="AD343">
        <v>6054</v>
      </c>
      <c r="AE343">
        <v>2685</v>
      </c>
      <c r="AF343">
        <v>0</v>
      </c>
      <c r="AG343">
        <v>0</v>
      </c>
      <c r="AH343">
        <v>0</v>
      </c>
      <c r="AI343">
        <v>0</v>
      </c>
      <c r="AJ343" s="2">
        <v>0</v>
      </c>
      <c r="AK343">
        <v>0</v>
      </c>
      <c r="AL343">
        <v>930</v>
      </c>
      <c r="AM343">
        <v>480</v>
      </c>
      <c r="AN343">
        <v>0</v>
      </c>
      <c r="AO343">
        <v>0</v>
      </c>
      <c r="AP343">
        <v>0</v>
      </c>
      <c r="AQ343" s="5">
        <f t="shared" si="17"/>
        <v>1.34</v>
      </c>
      <c r="AR343" t="s">
        <v>52</v>
      </c>
      <c r="AS343">
        <v>0</v>
      </c>
      <c r="AT343" t="str">
        <f>IF(VLOOKUP(C343,old!$D$3:$AU$549,44,0)=0,"",VLOOKUP(C343,old!$D$3:$AU$549,44,0))</f>
        <v>image1001</v>
      </c>
      <c r="AU343" s="3" t="s">
        <v>74</v>
      </c>
      <c r="AV343" t="str">
        <f t="shared" si="15"/>
        <v>ООО ПКО «Гранд Капитал» зарегистрировано по адресу: 670031, Бурятия Респ, г.Улан-Удэ, ул.Бабушкина, д.34, корп.5. Генеральным директором является Бабушкина Ирина Валерьевна. Рост доходов компании за 5 лет: 134%. ФССП присвоил Низкий уровень риска для данного ПКО.</v>
      </c>
    </row>
    <row r="344" spans="1:48">
      <c r="A344">
        <v>337</v>
      </c>
      <c r="B344" t="s">
        <v>2958</v>
      </c>
      <c r="C344">
        <v>7726461766</v>
      </c>
      <c r="D344" s="10">
        <v>1207700016391</v>
      </c>
      <c r="E344" t="s">
        <v>2959</v>
      </c>
      <c r="F344" s="7">
        <v>43852</v>
      </c>
      <c r="G344">
        <f t="shared" si="16"/>
        <v>5</v>
      </c>
      <c r="H344" t="s">
        <v>73</v>
      </c>
      <c r="I344" t="str">
        <f>IF(VLOOKUP(C344,гендир!$A$3:$C$3000,3,0)=0,"",VLOOKUP(C344,гендир!$A$3:$C$3000,3,0))</f>
        <v>Семенов Станислав Георгиевич</v>
      </c>
      <c r="J344" t="str">
        <f>IF(VLOOKUP(C344,гендир!$A$3:$C$3000,2,0)=0,"",VLOOKUP(C344,гендир!$A$3:$C$3000,2,0))</f>
        <v>Савенкова Ольга Геннадьевна</v>
      </c>
      <c r="K344" t="s">
        <v>2962</v>
      </c>
      <c r="L344">
        <v>50</v>
      </c>
      <c r="P344">
        <v>343</v>
      </c>
      <c r="Q344">
        <v>5070</v>
      </c>
      <c r="R344">
        <v>10884</v>
      </c>
      <c r="S344">
        <v>8150</v>
      </c>
      <c r="T344">
        <v>10016</v>
      </c>
      <c r="U344">
        <v>6744</v>
      </c>
      <c r="V344">
        <v>1543</v>
      </c>
      <c r="W344">
        <v>5297</v>
      </c>
      <c r="X344">
        <v>5121</v>
      </c>
      <c r="Y344">
        <v>6054</v>
      </c>
      <c r="Z344">
        <v>211</v>
      </c>
      <c r="AA344">
        <v>1543</v>
      </c>
      <c r="AB344">
        <v>5610</v>
      </c>
      <c r="AC344">
        <v>2896</v>
      </c>
      <c r="AD344">
        <v>3823</v>
      </c>
      <c r="AE344">
        <v>1025</v>
      </c>
      <c r="AF344">
        <v>8503</v>
      </c>
      <c r="AG344">
        <v>9346</v>
      </c>
      <c r="AH344">
        <v>13722</v>
      </c>
      <c r="AI344">
        <v>13870</v>
      </c>
      <c r="AJ344" s="2">
        <v>9946</v>
      </c>
      <c r="AK344">
        <v>687</v>
      </c>
      <c r="AL344">
        <v>267</v>
      </c>
      <c r="AM344">
        <v>1977</v>
      </c>
      <c r="AN344">
        <v>4815</v>
      </c>
      <c r="AO344">
        <v>6605</v>
      </c>
      <c r="AP344">
        <v>1386</v>
      </c>
      <c r="AQ344" s="5">
        <f t="shared" si="17"/>
        <v>1.33</v>
      </c>
      <c r="AR344" t="s">
        <v>52</v>
      </c>
      <c r="AS344" t="s">
        <v>2963</v>
      </c>
      <c r="AT344" t="str">
        <f>IF(VLOOKUP(C344,old!$D$3:$AU$549,44,0)=0,"",VLOOKUP(C344,old!$D$3:$AU$549,44,0))</f>
        <v>image1001</v>
      </c>
      <c r="AU344" s="3">
        <v>1.1697048100670351</v>
      </c>
      <c r="AV344" t="str">
        <f t="shared" si="15"/>
        <v>ООО ПКО «БазисИнвест» зарегистрировано по адресу: 117105, Москва г, ш Варшавское, 1а, ОФИС А3м. Генеральным директором является Савенкова Ольга Геннадьевна. Рост доходов компании за 5 лет: 133%. Рост финансовых активов компании за 5 лет: 116,97%. Объем заемных средств компании на конец 2024 года: 1386 тыс. руб. ФССП присвоил Низкий уровень риска для данного ПКО.</v>
      </c>
    </row>
    <row r="345" spans="1:48">
      <c r="A345">
        <v>352</v>
      </c>
      <c r="B345" t="s">
        <v>2262</v>
      </c>
      <c r="C345">
        <v>6629013284</v>
      </c>
      <c r="D345" s="10">
        <v>1026601724665</v>
      </c>
      <c r="E345" t="s">
        <v>2263</v>
      </c>
      <c r="F345" s="7">
        <v>36937</v>
      </c>
      <c r="G345">
        <f t="shared" si="16"/>
        <v>24</v>
      </c>
      <c r="H345" t="s">
        <v>73</v>
      </c>
      <c r="I345" t="str">
        <f>IF(VLOOKUP(C345,гендир!$A$3:$C$3000,3,0)=0,"",VLOOKUP(C345,гендир!$A$3:$C$3000,3,0))</f>
        <v>Жуков Валерий Иванович, Жуков Андрей Валерьевич</v>
      </c>
      <c r="J345" t="str">
        <f>IF(VLOOKUP(C345,гендир!$A$3:$C$3000,2,0)=0,"",VLOOKUP(C345,гендир!$A$3:$C$3000,2,0))</f>
        <v>Жуков Андрей Валерьевич</v>
      </c>
      <c r="K345" t="s">
        <v>2266</v>
      </c>
      <c r="L345">
        <v>10</v>
      </c>
      <c r="P345">
        <v>344</v>
      </c>
      <c r="Q345">
        <v>1730</v>
      </c>
      <c r="R345">
        <v>2450</v>
      </c>
      <c r="S345">
        <v>8919</v>
      </c>
      <c r="T345">
        <v>8497</v>
      </c>
      <c r="U345">
        <v>6740</v>
      </c>
      <c r="V345">
        <v>1031</v>
      </c>
      <c r="W345">
        <v>1199</v>
      </c>
      <c r="X345">
        <v>6697</v>
      </c>
      <c r="Y345">
        <v>7249</v>
      </c>
      <c r="Z345">
        <v>5942</v>
      </c>
      <c r="AA345">
        <v>1031</v>
      </c>
      <c r="AB345">
        <v>1179</v>
      </c>
      <c r="AC345">
        <v>1767</v>
      </c>
      <c r="AD345">
        <v>862</v>
      </c>
      <c r="AE345">
        <v>558</v>
      </c>
      <c r="AF345">
        <v>0</v>
      </c>
      <c r="AG345">
        <v>0</v>
      </c>
      <c r="AH345">
        <v>0</v>
      </c>
      <c r="AI345">
        <v>0</v>
      </c>
      <c r="AJ345" s="2">
        <v>0</v>
      </c>
      <c r="AK345">
        <v>2417</v>
      </c>
      <c r="AL345">
        <v>3153</v>
      </c>
      <c r="AM345">
        <v>3592</v>
      </c>
      <c r="AN345">
        <v>3243</v>
      </c>
      <c r="AO345">
        <v>3094</v>
      </c>
      <c r="AP345">
        <v>1010</v>
      </c>
      <c r="AQ345" s="5">
        <f t="shared" si="17"/>
        <v>3.8959999999999999</v>
      </c>
      <c r="AR345" t="s">
        <v>52</v>
      </c>
      <c r="AS345" t="s">
        <v>2267</v>
      </c>
      <c r="AT345" t="str">
        <f>IF(VLOOKUP(C345,old!$D$3:$AU$549,44,0)=0,"",VLOOKUP(C345,old!$D$3:$AU$549,44,0))</f>
        <v>image309</v>
      </c>
      <c r="AU345" s="3" t="s">
        <v>74</v>
      </c>
      <c r="AV345" t="str">
        <f t="shared" si="15"/>
        <v>ООО ПКО «АСТРА ФИНАНС» зарегистрировано по адресу: 624132, Свердловская область, г.о. Новоуральский, г Новоуральск, ул Фрунзе, зд. 5. Генеральным директором является Жуков Андрей Валерьевич. Рост доходов компании за 5 лет: 389,6%. Объем заемных средств компании на конец 2024 года: 1010 тыс. руб. ФССП присвоил Низкий уровень риска для данного ПКО.</v>
      </c>
    </row>
    <row r="346" spans="1:48">
      <c r="A346">
        <v>329</v>
      </c>
      <c r="B346" t="s">
        <v>1944</v>
      </c>
      <c r="C346">
        <v>1701061236</v>
      </c>
      <c r="D346" s="10">
        <v>1181719001100</v>
      </c>
      <c r="E346" t="s">
        <v>1945</v>
      </c>
      <c r="F346" s="7">
        <v>43258</v>
      </c>
      <c r="G346">
        <f t="shared" si="16"/>
        <v>6</v>
      </c>
      <c r="H346" t="s">
        <v>73</v>
      </c>
      <c r="I346" t="str">
        <f>IF(VLOOKUP(C346,гендир!$A$3:$C$3000,3,0)=0,"",VLOOKUP(C346,гендир!$A$3:$C$3000,3,0))</f>
        <v>Куулар Светлана Егоровна, Бады Аэлита Сарыг-ооловна</v>
      </c>
      <c r="J346" t="str">
        <f>IF(VLOOKUP(C346,гендир!$A$3:$C$3000,2,0)=0,"",VLOOKUP(C346,гендир!$A$3:$C$3000,2,0))</f>
        <v>Бады Аэлита Сарыг-ооловна</v>
      </c>
      <c r="K346" t="s">
        <v>1948</v>
      </c>
      <c r="L346">
        <v>10</v>
      </c>
      <c r="P346">
        <v>345</v>
      </c>
      <c r="Q346">
        <v>193701</v>
      </c>
      <c r="R346">
        <v>76629</v>
      </c>
      <c r="S346">
        <v>1032</v>
      </c>
      <c r="T346">
        <v>10963</v>
      </c>
      <c r="U346">
        <v>6588</v>
      </c>
      <c r="V346">
        <v>9817</v>
      </c>
      <c r="W346">
        <v>17241</v>
      </c>
      <c r="X346">
        <v>-2395</v>
      </c>
      <c r="Y346">
        <v>2196</v>
      </c>
      <c r="Z346">
        <v>1450</v>
      </c>
      <c r="AA346">
        <v>9817</v>
      </c>
      <c r="AB346">
        <v>59133</v>
      </c>
      <c r="AC346">
        <v>-1502</v>
      </c>
      <c r="AD346">
        <v>8388</v>
      </c>
      <c r="AE346">
        <v>4973</v>
      </c>
      <c r="AF346">
        <v>0</v>
      </c>
      <c r="AG346">
        <v>0</v>
      </c>
      <c r="AH346">
        <v>0</v>
      </c>
      <c r="AI346">
        <v>0</v>
      </c>
      <c r="AJ346" s="2">
        <v>0</v>
      </c>
      <c r="AK346">
        <v>194118</v>
      </c>
      <c r="AL346">
        <v>264320</v>
      </c>
      <c r="AM346">
        <v>224024</v>
      </c>
      <c r="AN346">
        <v>232558</v>
      </c>
      <c r="AO346">
        <v>233449</v>
      </c>
      <c r="AP346">
        <v>4634</v>
      </c>
      <c r="AQ346" s="5">
        <f t="shared" si="17"/>
        <v>3.4000000000000002E-2</v>
      </c>
      <c r="AR346" t="s">
        <v>52</v>
      </c>
      <c r="AS346" t="s">
        <v>1949</v>
      </c>
      <c r="AT346" t="str">
        <f>IF(VLOOKUP(C346,old!$D$3:$AU$549,44,0)=0,"",VLOOKUP(C346,old!$D$3:$AU$549,44,0))</f>
        <v>image272</v>
      </c>
      <c r="AU346" s="3" t="s">
        <v>74</v>
      </c>
      <c r="AV346" t="str">
        <f t="shared" si="15"/>
        <v>ООО ПКО «Омега» зарегистрировано по адресу: 667010, Тыва Респ, г Кызыл, ул Московская, 24, Этаж 2, 11б. Генеральным директором является Бады Аэлита Сарыг-ооловна. Рост доходов компании за 5 лет: 3,4%. Объем заемных средств компании на конец 2024 года: 4634 тыс. руб. ФССП присвоил Низкий уровень риска для данного ПКО.</v>
      </c>
    </row>
    <row r="347" spans="1:48">
      <c r="A347">
        <v>369</v>
      </c>
      <c r="B347" t="s">
        <v>1759</v>
      </c>
      <c r="C347">
        <v>1656107334</v>
      </c>
      <c r="D347" s="10">
        <v>1191690032423</v>
      </c>
      <c r="E347" t="s">
        <v>1760</v>
      </c>
      <c r="F347" s="7">
        <v>43565</v>
      </c>
      <c r="G347">
        <f t="shared" si="16"/>
        <v>6</v>
      </c>
      <c r="H347" t="s">
        <v>73</v>
      </c>
      <c r="I347" t="str">
        <f>IF(VLOOKUP(C347,гендир!$A$3:$C$3000,3,0)=0,"",VLOOKUP(C347,гендир!$A$3:$C$3000,3,0))</f>
        <v>Шаманаева Наталия Николаевна</v>
      </c>
      <c r="J347" t="str">
        <f>IF(VLOOKUP(C347,гендир!$A$3:$C$3000,2,0)=0,"",VLOOKUP(C347,гендир!$A$3:$C$3000,2,0))</f>
        <v>Шумкова Дарья Сергеевна</v>
      </c>
      <c r="K347" t="s">
        <v>1763</v>
      </c>
      <c r="L347">
        <v>10400</v>
      </c>
      <c r="P347">
        <v>346</v>
      </c>
      <c r="Q347">
        <v>7069</v>
      </c>
      <c r="R347">
        <v>8555</v>
      </c>
      <c r="S347">
        <v>6633</v>
      </c>
      <c r="T347">
        <v>6821</v>
      </c>
      <c r="U347">
        <v>6515</v>
      </c>
      <c r="V347">
        <v>180</v>
      </c>
      <c r="W347">
        <v>177</v>
      </c>
      <c r="X347">
        <v>255</v>
      </c>
      <c r="Y347">
        <v>607</v>
      </c>
      <c r="Z347">
        <v>564</v>
      </c>
      <c r="AA347">
        <v>180</v>
      </c>
      <c r="AB347">
        <v>7800</v>
      </c>
      <c r="AC347">
        <v>3314</v>
      </c>
      <c r="AD347">
        <v>1866</v>
      </c>
      <c r="AE347">
        <v>280</v>
      </c>
      <c r="AF347">
        <v>15135</v>
      </c>
      <c r="AG347">
        <v>21135</v>
      </c>
      <c r="AH347">
        <v>27127</v>
      </c>
      <c r="AI347">
        <v>27754</v>
      </c>
      <c r="AJ347" s="2">
        <v>27754</v>
      </c>
      <c r="AK347">
        <v>2243</v>
      </c>
      <c r="AL347">
        <v>3637</v>
      </c>
      <c r="AM347">
        <v>933</v>
      </c>
      <c r="AN347">
        <v>2566</v>
      </c>
      <c r="AO347">
        <v>2800</v>
      </c>
      <c r="AP347">
        <v>15</v>
      </c>
      <c r="AQ347" s="5">
        <f t="shared" si="17"/>
        <v>0.92200000000000004</v>
      </c>
      <c r="AR347" t="s">
        <v>52</v>
      </c>
      <c r="AS347" t="s">
        <v>1764</v>
      </c>
      <c r="AT347" t="str">
        <f>IF(VLOOKUP(C347,old!$D$3:$AU$549,44,0)=0,"",VLOOKUP(C347,old!$D$3:$AU$549,44,0))</f>
        <v>image064</v>
      </c>
      <c r="AU347" s="3">
        <v>1.8337628014535845</v>
      </c>
      <c r="AV347" t="str">
        <f t="shared" si="15"/>
        <v>ООО «ПКО «Валькирия» зарегистрировано по адресу: г. Казань, ул. Васильченко, зд. 1, к. 2, оф. 228, пом. 1001, 420095. Генеральным директором является Шумкова Дарья Сергеевна. Рост доходов компании за 5 лет: 92,2%. Рост финансовых активов компании за 5 лет: 183,38%. Объем заемных средств компании на конец 2024 года: 15 тыс. руб. ФССП присвоил Низкий уровень риска для данного ПКО.</v>
      </c>
    </row>
    <row r="348" spans="1:48">
      <c r="A348">
        <v>255</v>
      </c>
      <c r="B348" t="s">
        <v>3153</v>
      </c>
      <c r="C348">
        <v>9728074741</v>
      </c>
      <c r="D348" s="10">
        <v>1227700611093</v>
      </c>
      <c r="E348" t="s">
        <v>3154</v>
      </c>
      <c r="F348" s="7">
        <v>44831</v>
      </c>
      <c r="G348">
        <f t="shared" si="16"/>
        <v>2</v>
      </c>
      <c r="H348" t="s">
        <v>73</v>
      </c>
      <c r="I348" t="str">
        <f>IF(VLOOKUP(C348,гендир!$A$3:$C$3000,3,0)=0,"",VLOOKUP(C348,гендир!$A$3:$C$3000,3,0))</f>
        <v>Дячук Екатерина Николаевна</v>
      </c>
      <c r="J348" t="str">
        <f>IF(VLOOKUP(C348,гендир!$A$3:$C$3000,2,0)=0,"",VLOOKUP(C348,гендир!$A$3:$C$3000,2,0))</f>
        <v>Дячук Екатерина Николаевна</v>
      </c>
      <c r="K348" t="s">
        <v>3157</v>
      </c>
      <c r="L348">
        <v>100</v>
      </c>
      <c r="P348">
        <v>347</v>
      </c>
      <c r="Q348">
        <v>0</v>
      </c>
      <c r="R348">
        <v>0</v>
      </c>
      <c r="S348">
        <v>238</v>
      </c>
      <c r="T348">
        <v>23929</v>
      </c>
      <c r="U348">
        <v>6405</v>
      </c>
      <c r="V348">
        <v>0</v>
      </c>
      <c r="W348">
        <v>0</v>
      </c>
      <c r="X348">
        <v>45</v>
      </c>
      <c r="Y348">
        <v>844</v>
      </c>
      <c r="Z348">
        <v>477</v>
      </c>
      <c r="AA348">
        <v>0</v>
      </c>
      <c r="AB348">
        <v>0</v>
      </c>
      <c r="AC348">
        <v>193</v>
      </c>
      <c r="AD348">
        <v>22521</v>
      </c>
      <c r="AE348">
        <v>5928</v>
      </c>
      <c r="AF348">
        <v>0</v>
      </c>
      <c r="AG348">
        <v>0</v>
      </c>
      <c r="AH348">
        <v>0</v>
      </c>
      <c r="AI348">
        <v>0</v>
      </c>
      <c r="AJ348" s="2">
        <v>0</v>
      </c>
      <c r="AK348">
        <v>0</v>
      </c>
      <c r="AL348">
        <v>0</v>
      </c>
      <c r="AM348">
        <v>10453</v>
      </c>
      <c r="AN348">
        <v>99763</v>
      </c>
      <c r="AO348">
        <v>107095</v>
      </c>
      <c r="AP348">
        <v>71854</v>
      </c>
      <c r="AQ348" s="5">
        <f t="shared" si="17"/>
        <v>26.911999999999999</v>
      </c>
      <c r="AR348" t="s">
        <v>52</v>
      </c>
      <c r="AS348" t="s">
        <v>3158</v>
      </c>
      <c r="AT348" t="str">
        <f>IF(VLOOKUP(C348,old!$D$3:$AU$549,44,0)=0,"",VLOOKUP(C348,old!$D$3:$AU$549,44,0))</f>
        <v>image430</v>
      </c>
      <c r="AU348" s="3" t="s">
        <v>74</v>
      </c>
      <c r="AV348" t="str">
        <f t="shared" si="15"/>
        <v>ООО «Доверие Лигал Солюшнз» зарегистрировано по адресу: 117342, Москва г, ул Бутлерова, д. 17Б, помещ. 60Ж/11/2, офис 7. Генеральным директором является Дячук Екатерина Николаевна. Рост доходов компании за 5 лет: 2691,2%. Объем заемных средств компании на конец 2024 года: 71854 тыс. руб. ФССП присвоил Низкий уровень риска для данного ПКО.</v>
      </c>
    </row>
    <row r="349" spans="1:48">
      <c r="A349">
        <v>433</v>
      </c>
      <c r="B349" t="s">
        <v>3113</v>
      </c>
      <c r="C349">
        <v>6670510671</v>
      </c>
      <c r="D349" s="10">
        <v>1226600052293</v>
      </c>
      <c r="E349" t="s">
        <v>3114</v>
      </c>
      <c r="F349" s="7">
        <v>44797</v>
      </c>
      <c r="G349">
        <f t="shared" si="16"/>
        <v>2</v>
      </c>
      <c r="H349" t="s">
        <v>73</v>
      </c>
      <c r="I349" t="str">
        <f>IF(VLOOKUP(C349,гендир!$A$3:$C$3000,3,0)=0,"",VLOOKUP(C349,гендир!$A$3:$C$3000,3,0))</f>
        <v>Пархоменко Алексей Сергеевич</v>
      </c>
      <c r="J349" t="str">
        <f>IF(VLOOKUP(C349,гендир!$A$3:$C$3000,2,0)=0,"",VLOOKUP(C349,гендир!$A$3:$C$3000,2,0))</f>
        <v>Пархоменко Алексей Сергеевич</v>
      </c>
      <c r="K349" t="s">
        <v>3117</v>
      </c>
      <c r="L349">
        <v>10</v>
      </c>
      <c r="P349">
        <v>348</v>
      </c>
      <c r="Q349">
        <v>0</v>
      </c>
      <c r="R349">
        <v>0</v>
      </c>
      <c r="S349">
        <v>1703</v>
      </c>
      <c r="T349">
        <v>4791</v>
      </c>
      <c r="U349">
        <v>6370</v>
      </c>
      <c r="V349">
        <v>0</v>
      </c>
      <c r="W349">
        <v>0</v>
      </c>
      <c r="X349">
        <v>576</v>
      </c>
      <c r="Y349">
        <v>6864</v>
      </c>
      <c r="Z349">
        <v>4935</v>
      </c>
      <c r="AA349">
        <v>0</v>
      </c>
      <c r="AB349">
        <v>0</v>
      </c>
      <c r="AC349">
        <v>1041</v>
      </c>
      <c r="AD349">
        <v>-2272</v>
      </c>
      <c r="AE349">
        <v>1023</v>
      </c>
      <c r="AF349">
        <v>0</v>
      </c>
      <c r="AG349">
        <v>0</v>
      </c>
      <c r="AH349">
        <v>0</v>
      </c>
      <c r="AI349">
        <v>0</v>
      </c>
      <c r="AJ349" s="2">
        <v>0</v>
      </c>
      <c r="AK349">
        <v>0</v>
      </c>
      <c r="AL349">
        <v>0</v>
      </c>
      <c r="AM349">
        <v>12379</v>
      </c>
      <c r="AN349">
        <v>13495</v>
      </c>
      <c r="AO349">
        <v>2329</v>
      </c>
      <c r="AP349">
        <v>2086</v>
      </c>
      <c r="AQ349" s="5">
        <f t="shared" si="17"/>
        <v>3.74</v>
      </c>
      <c r="AR349" t="s">
        <v>52</v>
      </c>
      <c r="AS349" t="s">
        <v>3118</v>
      </c>
      <c r="AT349" t="str">
        <f>IF(VLOOKUP(C349,old!$D$3:$AU$549,44,0)=0,"",VLOOKUP(C349,old!$D$3:$AU$549,44,0))</f>
        <v>image426</v>
      </c>
      <c r="AU349" s="3" t="s">
        <v>74</v>
      </c>
      <c r="AV349" t="str">
        <f t="shared" si="15"/>
        <v>ООО ПКО «Атмосфера» зарегистрировано по адресу: 620062, Свердловская обл, г Екатеринбург, пр-кт Ленина, 97а, 432. Генеральным директором является Пархоменко Алексей Сергеевич. Рост доходов компании за 5 лет: 374%. Объем заемных средств компании на конец 2024 года: 2086 тыс. руб. ФССП присвоил Низкий уровень риска для данного ПКО.</v>
      </c>
    </row>
    <row r="350" spans="1:48">
      <c r="A350">
        <v>346</v>
      </c>
      <c r="B350" t="s">
        <v>2225</v>
      </c>
      <c r="C350">
        <v>5612165093</v>
      </c>
      <c r="D350" s="10">
        <v>1165658072887</v>
      </c>
      <c r="E350" t="s">
        <v>2226</v>
      </c>
      <c r="F350" s="7">
        <v>42621</v>
      </c>
      <c r="G350">
        <f t="shared" si="16"/>
        <v>8</v>
      </c>
      <c r="H350" t="s">
        <v>73</v>
      </c>
      <c r="I350" t="str">
        <f>IF(VLOOKUP(C350,гендир!$A$3:$C$3000,3,0)=0,"",VLOOKUP(C350,гендир!$A$3:$C$3000,3,0))</f>
        <v>Агапова Татьяна Александровна</v>
      </c>
      <c r="J350" t="str">
        <f>IF(VLOOKUP(C350,гендир!$A$3:$C$3000,2,0)=0,"",VLOOKUP(C350,гендир!$A$3:$C$3000,2,0))</f>
        <v>Агапова Татьяна Александровна</v>
      </c>
      <c r="K350" t="s">
        <v>2229</v>
      </c>
      <c r="L350">
        <v>10</v>
      </c>
      <c r="P350">
        <v>349</v>
      </c>
      <c r="Q350">
        <v>14226</v>
      </c>
      <c r="R350">
        <v>2069</v>
      </c>
      <c r="S350">
        <v>9980</v>
      </c>
      <c r="T350">
        <v>9620</v>
      </c>
      <c r="U350">
        <v>6289</v>
      </c>
      <c r="V350">
        <v>3200</v>
      </c>
      <c r="W350">
        <v>1802</v>
      </c>
      <c r="X350">
        <v>491</v>
      </c>
      <c r="Y350">
        <v>4522</v>
      </c>
      <c r="Z350">
        <v>4359</v>
      </c>
      <c r="AA350">
        <v>3200</v>
      </c>
      <c r="AB350">
        <v>-432</v>
      </c>
      <c r="AC350">
        <v>8926</v>
      </c>
      <c r="AD350">
        <v>4521</v>
      </c>
      <c r="AE350">
        <v>1553</v>
      </c>
      <c r="AF350">
        <v>0</v>
      </c>
      <c r="AG350">
        <v>0</v>
      </c>
      <c r="AH350">
        <v>0</v>
      </c>
      <c r="AI350">
        <v>0</v>
      </c>
      <c r="AJ350" s="2">
        <v>0</v>
      </c>
      <c r="AK350">
        <v>1251189</v>
      </c>
      <c r="AL350">
        <v>1254549</v>
      </c>
      <c r="AM350">
        <v>1258749</v>
      </c>
      <c r="AN350">
        <v>1193723</v>
      </c>
      <c r="AO350">
        <v>1128697</v>
      </c>
      <c r="AP350">
        <v>1200</v>
      </c>
      <c r="AQ350" s="5">
        <f t="shared" si="17"/>
        <v>0.442</v>
      </c>
      <c r="AR350" t="s">
        <v>52</v>
      </c>
      <c r="AS350" t="s">
        <v>2230</v>
      </c>
      <c r="AT350" t="str">
        <f>IF(VLOOKUP(C350,old!$D$3:$AU$549,44,0)=0,"",VLOOKUP(C350,old!$D$3:$AU$549,44,0))</f>
        <v>image051</v>
      </c>
      <c r="AU350" s="3" t="s">
        <v>74</v>
      </c>
      <c r="AV350" t="str">
        <f t="shared" si="15"/>
        <v>ООО «ПКО «Статус» зарегистрировано по адресу: Оренбургская обл., г.о. город Оренбург, г. Оренбург, ул. Расковой, влд. 10А, 460036. Генеральным директором является Агапова Татьяна Александровна. Рост доходов компании за 5 лет: 44,2%. Объем заемных средств компании на конец 2024 года: 1200 тыс. руб. ФССП присвоил Низкий уровень риска для данного ПКО.</v>
      </c>
    </row>
    <row r="351" spans="1:48">
      <c r="A351">
        <v>283</v>
      </c>
      <c r="B351" t="s">
        <v>2077</v>
      </c>
      <c r="C351">
        <v>7328084572</v>
      </c>
      <c r="D351" s="10">
        <v>1157328002721</v>
      </c>
      <c r="E351" t="s">
        <v>2078</v>
      </c>
      <c r="F351" s="7">
        <v>42195</v>
      </c>
      <c r="G351">
        <f t="shared" si="16"/>
        <v>9</v>
      </c>
      <c r="H351" t="s">
        <v>73</v>
      </c>
      <c r="I351" t="str">
        <f>IF(VLOOKUP(C351,гендир!$A$3:$C$3000,3,0)=0,"",VLOOKUP(C351,гендир!$A$3:$C$3000,3,0))</f>
        <v>Шараев Айрат Амирзянович</v>
      </c>
      <c r="J351" t="str">
        <f>IF(VLOOKUP(C351,гендир!$A$3:$C$3000,2,0)=0,"",VLOOKUP(C351,гендир!$A$3:$C$3000,2,0))</f>
        <v>Шараев Айрат Амирзянович</v>
      </c>
      <c r="K351" t="s">
        <v>2081</v>
      </c>
      <c r="L351">
        <v>10</v>
      </c>
      <c r="P351">
        <v>350</v>
      </c>
      <c r="Q351">
        <v>6153</v>
      </c>
      <c r="R351">
        <v>11849</v>
      </c>
      <c r="S351">
        <v>14013</v>
      </c>
      <c r="T351">
        <v>17170</v>
      </c>
      <c r="U351">
        <v>6256</v>
      </c>
      <c r="V351">
        <v>1962</v>
      </c>
      <c r="W351">
        <v>0</v>
      </c>
      <c r="X351">
        <v>0</v>
      </c>
      <c r="Y351">
        <v>0</v>
      </c>
      <c r="Z351">
        <v>0</v>
      </c>
      <c r="AA351">
        <v>1962</v>
      </c>
      <c r="AB351">
        <v>11494</v>
      </c>
      <c r="AC351">
        <v>13593</v>
      </c>
      <c r="AD351">
        <v>16582</v>
      </c>
      <c r="AE351">
        <v>5881</v>
      </c>
      <c r="AF351">
        <v>0</v>
      </c>
      <c r="AG351">
        <v>0</v>
      </c>
      <c r="AH351">
        <v>0</v>
      </c>
      <c r="AI351">
        <v>0</v>
      </c>
      <c r="AJ351" s="2">
        <v>0</v>
      </c>
      <c r="AK351">
        <v>60991</v>
      </c>
      <c r="AL351">
        <v>91966</v>
      </c>
      <c r="AM351">
        <v>81307</v>
      </c>
      <c r="AN351">
        <v>73770</v>
      </c>
      <c r="AO351">
        <v>161200</v>
      </c>
      <c r="AP351">
        <v>0</v>
      </c>
      <c r="AQ351" s="5">
        <f t="shared" si="17"/>
        <v>1.0169999999999999</v>
      </c>
      <c r="AR351" t="s">
        <v>52</v>
      </c>
      <c r="AS351" t="s">
        <v>2082</v>
      </c>
      <c r="AT351" t="str">
        <f>IF(VLOOKUP(C351,old!$D$3:$AU$549,44,0)=0,"",VLOOKUP(C351,old!$D$3:$AU$549,44,0))</f>
        <v>image076</v>
      </c>
      <c r="AU351" s="3" t="s">
        <v>74</v>
      </c>
      <c r="AV351" t="str">
        <f t="shared" si="15"/>
        <v>ООО ПКО «Алькрим Плюс» зарегистрировано по адресу: 432071, г. Ульяновск, ул. Гончарова, д. 27, кв. 405. Генеральным директором является Шараев Айрат Амирзянович. Рост доходов компании за 5 лет: 101,7%. ФССП присвоил Низкий уровень риска для данного ПКО.</v>
      </c>
    </row>
    <row r="352" spans="1:48">
      <c r="A352">
        <v>553</v>
      </c>
      <c r="B352" t="s">
        <v>3602</v>
      </c>
      <c r="C352">
        <v>7709851710</v>
      </c>
      <c r="D352" s="10">
        <v>1107746275229</v>
      </c>
      <c r="E352" t="s">
        <v>3603</v>
      </c>
      <c r="F352" s="7">
        <v>40280</v>
      </c>
      <c r="G352">
        <f t="shared" si="16"/>
        <v>15</v>
      </c>
      <c r="H352" t="s">
        <v>73</v>
      </c>
      <c r="I352" t="str">
        <f>IF(VLOOKUP(C352,гендир!$A$3:$C$3000,3,0)=0,"",VLOOKUP(C352,гендир!$A$3:$C$3000,3,0))</f>
        <v>Жильцов Владимир Игоревич</v>
      </c>
      <c r="J352" t="str">
        <f>IF(VLOOKUP(C352,гендир!$A$3:$C$3000,2,0)=0,"",VLOOKUP(C352,гендир!$A$3:$C$3000,2,0))</f>
        <v>Жильцов Владимир Игоревич</v>
      </c>
      <c r="K352" t="s">
        <v>3606</v>
      </c>
      <c r="L352">
        <v>10</v>
      </c>
      <c r="P352">
        <v>351</v>
      </c>
      <c r="Q352">
        <v>7167</v>
      </c>
      <c r="R352">
        <v>8706</v>
      </c>
      <c r="S352">
        <v>9731</v>
      </c>
      <c r="T352">
        <v>6917</v>
      </c>
      <c r="U352">
        <v>6212</v>
      </c>
      <c r="V352">
        <v>5993</v>
      </c>
      <c r="W352">
        <v>8176</v>
      </c>
      <c r="X352">
        <v>7074</v>
      </c>
      <c r="Y352">
        <v>5996</v>
      </c>
      <c r="Z352">
        <v>6016</v>
      </c>
      <c r="AA352">
        <v>5993</v>
      </c>
      <c r="AB352">
        <v>260</v>
      </c>
      <c r="AC352">
        <v>2249</v>
      </c>
      <c r="AD352">
        <v>675</v>
      </c>
      <c r="AE352">
        <v>-17</v>
      </c>
      <c r="AF352">
        <v>0</v>
      </c>
      <c r="AG352">
        <v>0</v>
      </c>
      <c r="AH352">
        <v>0</v>
      </c>
      <c r="AI352">
        <v>0</v>
      </c>
      <c r="AJ352" s="2">
        <v>0</v>
      </c>
      <c r="AK352">
        <v>14208</v>
      </c>
      <c r="AL352">
        <v>17220</v>
      </c>
      <c r="AM352">
        <v>14906</v>
      </c>
      <c r="AN352">
        <v>15105</v>
      </c>
      <c r="AO352">
        <v>21986</v>
      </c>
      <c r="AP352">
        <v>2400</v>
      </c>
      <c r="AQ352" s="5">
        <f t="shared" si="17"/>
        <v>0.86699999999999999</v>
      </c>
      <c r="AS352" t="s">
        <v>3607</v>
      </c>
      <c r="AT352" t="str">
        <f>IF(VLOOKUP(C352,old!$D$3:$AU$549,44,0)=0,"",VLOOKUP(C352,old!$D$3:$AU$549,44,0))</f>
        <v/>
      </c>
      <c r="AU352" s="3" t="s">
        <v>74</v>
      </c>
      <c r="AV352" t="str">
        <f t="shared" si="15"/>
        <v>ООО «ПКО «ХОРОШИЙ ГОД» зарегистрировано по адресу: 109428, Москва г, Рязанский пр-кт, дом № 30/15, офис 206/3. Генеральным директором является Жильцов Владимир Игоревич. Рост доходов компании за 5 лет: 86,7%. Объем заемных средств компании на конец 2024 года: 2400 тыс. руб.</v>
      </c>
    </row>
    <row r="353" spans="1:48">
      <c r="A353">
        <v>420</v>
      </c>
      <c r="B353" t="s">
        <v>2814</v>
      </c>
      <c r="C353">
        <v>2130228345</v>
      </c>
      <c r="D353" s="10">
        <v>1212100007679</v>
      </c>
      <c r="E353" t="s">
        <v>2815</v>
      </c>
      <c r="F353" s="7">
        <v>44490</v>
      </c>
      <c r="G353">
        <f t="shared" si="16"/>
        <v>3</v>
      </c>
      <c r="H353" t="s">
        <v>73</v>
      </c>
      <c r="I353" t="str">
        <f>IF(VLOOKUP(C353,гендир!$A$3:$C$3000,3,0)=0,"",VLOOKUP(C353,гендир!$A$3:$C$3000,3,0))</f>
        <v>Ануфриев Евгений Николаевич, Рубцова Екатерина Анатольевна, Быков Александр Вениаминович</v>
      </c>
      <c r="J353" t="str">
        <f>IF(VLOOKUP(C353,гендир!$A$3:$C$3000,2,0)=0,"",VLOOKUP(C353,гендир!$A$3:$C$3000,2,0))</f>
        <v>Быков Александр Вениаминович</v>
      </c>
      <c r="K353" t="s">
        <v>2818</v>
      </c>
      <c r="L353">
        <v>15.455</v>
      </c>
      <c r="P353">
        <v>352</v>
      </c>
      <c r="Q353">
        <v>0</v>
      </c>
      <c r="R353">
        <v>0</v>
      </c>
      <c r="S353">
        <v>204</v>
      </c>
      <c r="T353">
        <v>2837</v>
      </c>
      <c r="U353">
        <v>6083</v>
      </c>
      <c r="V353">
        <v>0</v>
      </c>
      <c r="W353">
        <v>0</v>
      </c>
      <c r="X353">
        <v>168</v>
      </c>
      <c r="Y353">
        <v>2448</v>
      </c>
      <c r="Z353">
        <v>5369</v>
      </c>
      <c r="AA353">
        <v>0</v>
      </c>
      <c r="AB353">
        <v>0</v>
      </c>
      <c r="AC353">
        <v>24</v>
      </c>
      <c r="AD353">
        <v>219</v>
      </c>
      <c r="AE353">
        <v>502</v>
      </c>
      <c r="AF353">
        <v>0</v>
      </c>
      <c r="AG353">
        <v>0</v>
      </c>
      <c r="AH353">
        <v>0</v>
      </c>
      <c r="AI353">
        <v>0</v>
      </c>
      <c r="AJ353" s="2">
        <v>0</v>
      </c>
      <c r="AK353">
        <v>0</v>
      </c>
      <c r="AL353">
        <v>26308</v>
      </c>
      <c r="AM353">
        <v>13188</v>
      </c>
      <c r="AN353">
        <v>23501</v>
      </c>
      <c r="AO353">
        <v>21663</v>
      </c>
      <c r="AP353">
        <v>372</v>
      </c>
      <c r="AQ353" s="5">
        <f t="shared" si="17"/>
        <v>29.818999999999999</v>
      </c>
      <c r="AR353" t="s">
        <v>52</v>
      </c>
      <c r="AS353" t="s">
        <v>2819</v>
      </c>
      <c r="AT353" t="str">
        <f>IF(VLOOKUP(C353,old!$D$3:$AU$549,44,0)=0,"",VLOOKUP(C353,old!$D$3:$AU$549,44,0))</f>
        <v>image387</v>
      </c>
      <c r="AU353" s="3" t="s">
        <v>74</v>
      </c>
      <c r="AV353" t="str">
        <f t="shared" si="15"/>
        <v>ООО ПКО «Волга» зарегистрировано по адресу: Чувашская Республика - Чувашия, г.о. город Чебоксары, г. Чебоксары, ул. Т.Кривова, д. 4, ОФИС 304, 428034. Генеральным директором является Быков Александр Вениаминович. Рост доходов компании за 5 лет: 2981,9%. Объем заемных средств компании на конец 2024 года: 372 тыс. руб. ФССП присвоил Низкий уровень риска для данного ПКО.</v>
      </c>
    </row>
    <row r="354" spans="1:48">
      <c r="A354">
        <v>458</v>
      </c>
      <c r="B354" t="s">
        <v>823</v>
      </c>
      <c r="C354">
        <v>7724866608</v>
      </c>
      <c r="D354" s="10">
        <v>1137746180770</v>
      </c>
      <c r="E354" t="s">
        <v>824</v>
      </c>
      <c r="F354" s="7">
        <v>41334</v>
      </c>
      <c r="G354">
        <f t="shared" si="16"/>
        <v>12</v>
      </c>
      <c r="H354" t="s">
        <v>73</v>
      </c>
      <c r="I354" t="str">
        <f>IF(VLOOKUP(C354,гендир!$A$3:$C$3000,3,0)=0,"",VLOOKUP(C354,гендир!$A$3:$C$3000,3,0))</f>
        <v>Тучков Анатолий Петрович</v>
      </c>
      <c r="J354" t="str">
        <f>IF(VLOOKUP(C354,гендир!$A$3:$C$3000,2,0)=0,"",VLOOKUP(C354,гендир!$A$3:$C$3000,2,0))</f>
        <v>Тучков Анатолий Петрович</v>
      </c>
      <c r="K354" t="s">
        <v>827</v>
      </c>
      <c r="L354">
        <v>20</v>
      </c>
      <c r="P354">
        <v>353</v>
      </c>
      <c r="Q354">
        <v>160623</v>
      </c>
      <c r="R354">
        <v>161249</v>
      </c>
      <c r="S354">
        <v>27854</v>
      </c>
      <c r="T354">
        <v>334</v>
      </c>
      <c r="U354">
        <v>6053</v>
      </c>
      <c r="V354">
        <v>41564</v>
      </c>
      <c r="W354">
        <v>41540</v>
      </c>
      <c r="X354">
        <v>6833</v>
      </c>
      <c r="Y354">
        <v>11905</v>
      </c>
      <c r="Z354">
        <v>3308</v>
      </c>
      <c r="AA354">
        <v>41564</v>
      </c>
      <c r="AB354">
        <v>69600</v>
      </c>
      <c r="AC354">
        <v>-1015</v>
      </c>
      <c r="AD354">
        <v>-13151</v>
      </c>
      <c r="AE354">
        <v>491</v>
      </c>
      <c r="AF354">
        <v>36037</v>
      </c>
      <c r="AG354">
        <v>139746</v>
      </c>
      <c r="AH354">
        <v>0</v>
      </c>
      <c r="AI354">
        <v>0</v>
      </c>
      <c r="AJ354" s="2">
        <v>0</v>
      </c>
      <c r="AK354">
        <v>24471</v>
      </c>
      <c r="AL354">
        <v>14368</v>
      </c>
      <c r="AM354">
        <v>3337</v>
      </c>
      <c r="AN354">
        <v>3065</v>
      </c>
      <c r="AO354">
        <v>1796</v>
      </c>
      <c r="AP354">
        <v>0</v>
      </c>
      <c r="AQ354" s="5">
        <f t="shared" si="17"/>
        <v>3.7999999999999999E-2</v>
      </c>
      <c r="AR354" t="s">
        <v>52</v>
      </c>
      <c r="AS354" t="s">
        <v>828</v>
      </c>
      <c r="AT354" t="str">
        <f>IF(VLOOKUP(C354,old!$D$3:$AU$549,44,0)=0,"",VLOOKUP(C354,old!$D$3:$AU$549,44,0))</f>
        <v>image275</v>
      </c>
      <c r="AU354" s="3">
        <v>0</v>
      </c>
      <c r="AV354" t="str">
        <f t="shared" si="15"/>
        <v>ООО «Центр взыскания» зарегистрировано по адресу: 119180, Москва г, пер Старомонетный, 14, стр 2, пом. 4. Генеральным директором является Тучков Анатолий Петрович. Рост доходов компании за 5 лет: 3,8%. ФССП присвоил Низкий уровень риска для данного ПКО.</v>
      </c>
    </row>
    <row r="355" spans="1:48">
      <c r="A355">
        <v>307</v>
      </c>
      <c r="B355" t="s">
        <v>264</v>
      </c>
      <c r="C355">
        <v>5836652784</v>
      </c>
      <c r="D355" s="10">
        <v>1125836004667</v>
      </c>
      <c r="E355" t="s">
        <v>265</v>
      </c>
      <c r="F355" s="7">
        <v>41152</v>
      </c>
      <c r="G355">
        <f t="shared" si="16"/>
        <v>12</v>
      </c>
      <c r="H355" t="s">
        <v>73</v>
      </c>
      <c r="I355" t="str">
        <f>IF(VLOOKUP(C355,гендир!$A$3:$C$3000,3,0)=0,"",VLOOKUP(C355,гендир!$A$3:$C$3000,3,0))</f>
        <v>Симанов Максим Валентинович</v>
      </c>
      <c r="J355" t="str">
        <f>IF(VLOOKUP(C355,гендир!$A$3:$C$3000,2,0)=0,"",VLOOKUP(C355,гендир!$A$3:$C$3000,2,0))</f>
        <v>Ладыгин Михаил Евгеньевич</v>
      </c>
      <c r="K355" t="s">
        <v>268</v>
      </c>
      <c r="L355">
        <v>10</v>
      </c>
      <c r="P355">
        <v>354</v>
      </c>
      <c r="Q355">
        <v>31716</v>
      </c>
      <c r="R355">
        <v>23319</v>
      </c>
      <c r="S355">
        <v>18067</v>
      </c>
      <c r="T355">
        <v>12861</v>
      </c>
      <c r="U355">
        <v>5866</v>
      </c>
      <c r="V355">
        <v>1387</v>
      </c>
      <c r="W355">
        <v>904</v>
      </c>
      <c r="X355">
        <v>776</v>
      </c>
      <c r="Y355">
        <v>613</v>
      </c>
      <c r="Z355">
        <v>541</v>
      </c>
      <c r="AA355">
        <v>1387</v>
      </c>
      <c r="AB355">
        <v>5308</v>
      </c>
      <c r="AC355">
        <v>4033</v>
      </c>
      <c r="AD355">
        <v>2883</v>
      </c>
      <c r="AE355">
        <v>834</v>
      </c>
      <c r="AF355">
        <v>63242</v>
      </c>
      <c r="AG355">
        <v>63837</v>
      </c>
      <c r="AH355">
        <v>63637</v>
      </c>
      <c r="AI355">
        <v>61100</v>
      </c>
      <c r="AJ355" s="2">
        <v>60192</v>
      </c>
      <c r="AK355">
        <v>40815</v>
      </c>
      <c r="AL355">
        <v>39739</v>
      </c>
      <c r="AM355">
        <v>39223</v>
      </c>
      <c r="AN355">
        <v>38630</v>
      </c>
      <c r="AO355">
        <v>38664</v>
      </c>
      <c r="AP355">
        <v>0</v>
      </c>
      <c r="AQ355" s="5">
        <f t="shared" si="17"/>
        <v>0.185</v>
      </c>
      <c r="AR355" t="s">
        <v>52</v>
      </c>
      <c r="AS355" t="s">
        <v>269</v>
      </c>
      <c r="AT355" t="str">
        <f>IF(VLOOKUP(C355,old!$D$3:$AU$549,44,0)=0,"",VLOOKUP(C355,old!$D$3:$AU$549,44,0))</f>
        <v>image179</v>
      </c>
      <c r="AU355" s="3">
        <v>0.95177255621264345</v>
      </c>
      <c r="AV355" t="str">
        <f t="shared" si="15"/>
        <v>ООО ПКО «Лайф» зарегистрировано по адресу: 440000, Пензенская обл, Пенза г, Пушкина ул, дом 3, офис 506. Генеральным директором является Ладыгин Михаил Евгеньевич. Рост доходов компании за 5 лет: 18,5%. Рост финансовых активов компании за 5 лет: 95,18%. ФССП присвоил Низкий уровень риска для данного ПКО.</v>
      </c>
    </row>
    <row r="356" spans="1:48">
      <c r="A356">
        <v>404</v>
      </c>
      <c r="B356" t="s">
        <v>1116</v>
      </c>
      <c r="C356">
        <v>2536276999</v>
      </c>
      <c r="D356" s="10">
        <v>1142536008548</v>
      </c>
      <c r="E356" t="s">
        <v>1117</v>
      </c>
      <c r="F356" s="7">
        <v>41914</v>
      </c>
      <c r="G356">
        <f t="shared" si="16"/>
        <v>10</v>
      </c>
      <c r="H356" t="s">
        <v>73</v>
      </c>
      <c r="I356" t="str">
        <f>IF(VLOOKUP(C356,гендир!$A$3:$C$3000,3,0)=0,"",VLOOKUP(C356,гендир!$A$3:$C$3000,3,0))</f>
        <v>Коваленко Георгий Анатольевич</v>
      </c>
      <c r="J356" t="str">
        <f>IF(VLOOKUP(C356,гендир!$A$3:$C$3000,2,0)=0,"",VLOOKUP(C356,гендир!$A$3:$C$3000,2,0))</f>
        <v>Коваленко Георгий Анатольевич</v>
      </c>
      <c r="K356" t="s">
        <v>1120</v>
      </c>
      <c r="L356">
        <v>10</v>
      </c>
      <c r="P356">
        <v>355</v>
      </c>
      <c r="Q356">
        <v>4724</v>
      </c>
      <c r="R356">
        <v>4246</v>
      </c>
      <c r="S356">
        <v>19707</v>
      </c>
      <c r="T356">
        <v>4005</v>
      </c>
      <c r="U356">
        <v>5850</v>
      </c>
      <c r="V356">
        <v>52</v>
      </c>
      <c r="W356">
        <v>4047</v>
      </c>
      <c r="X356">
        <v>18533</v>
      </c>
      <c r="Y356">
        <v>3864</v>
      </c>
      <c r="Z356">
        <v>5582</v>
      </c>
      <c r="AA356">
        <v>52</v>
      </c>
      <c r="AB356">
        <v>20</v>
      </c>
      <c r="AC356">
        <v>51</v>
      </c>
      <c r="AD356">
        <v>31</v>
      </c>
      <c r="AE356">
        <v>7</v>
      </c>
      <c r="AF356">
        <v>12110</v>
      </c>
      <c r="AG356">
        <v>12110</v>
      </c>
      <c r="AH356">
        <v>12110</v>
      </c>
      <c r="AI356">
        <v>12110</v>
      </c>
      <c r="AJ356" s="2">
        <v>12210</v>
      </c>
      <c r="AK356">
        <v>14212</v>
      </c>
      <c r="AL356">
        <v>13688</v>
      </c>
      <c r="AM356">
        <v>1332</v>
      </c>
      <c r="AN356">
        <v>6601</v>
      </c>
      <c r="AO356">
        <v>6250</v>
      </c>
      <c r="AP356">
        <v>5700</v>
      </c>
      <c r="AQ356" s="5">
        <f t="shared" si="17"/>
        <v>1.238</v>
      </c>
      <c r="AR356" t="s">
        <v>52</v>
      </c>
      <c r="AS356" t="s">
        <v>1121</v>
      </c>
      <c r="AT356" t="str">
        <f>IF(VLOOKUP(C356,old!$D$3:$AU$549,44,0)=0,"",VLOOKUP(C356,old!$D$3:$AU$549,44,0))</f>
        <v>image227</v>
      </c>
      <c r="AU356" s="3">
        <v>1.0082576383154418</v>
      </c>
      <c r="AV356" t="str">
        <f t="shared" si="15"/>
        <v>ООО ПКО «КАЙТ ГРУПП» зарегистрировано по адресу: г. Владивосток, ул. Светланская, д. 55В, 690091. Генеральным директором является Коваленко Георгий Анатольевич. Рост доходов компании за 5 лет: 123,8%. Рост финансовых активов компании за 5 лет: 100,83%. Объем заемных средств компании на конец 2024 года: 5700 тыс. руб. ФССП присвоил Низкий уровень риска для данного ПКО.</v>
      </c>
    </row>
    <row r="357" spans="1:48">
      <c r="A357">
        <v>389</v>
      </c>
      <c r="B357" t="s">
        <v>1730</v>
      </c>
      <c r="C357">
        <v>4027113714</v>
      </c>
      <c r="D357" s="10">
        <v>1134027001470</v>
      </c>
      <c r="E357" t="s">
        <v>1731</v>
      </c>
      <c r="F357" s="7">
        <v>41355</v>
      </c>
      <c r="G357">
        <f t="shared" si="16"/>
        <v>12</v>
      </c>
      <c r="H357" t="s">
        <v>73</v>
      </c>
      <c r="I357" t="str">
        <f>IF(VLOOKUP(C357,гендир!$A$3:$C$3000,3,0)=0,"",VLOOKUP(C357,гендир!$A$3:$C$3000,3,0))</f>
        <v>Жорин Геннадий Анатольевич</v>
      </c>
      <c r="J357" t="str">
        <f>IF(VLOOKUP(C357,гендир!$A$3:$C$3000,2,0)=0,"",VLOOKUP(C357,гендир!$A$3:$C$3000,2,0))</f>
        <v>Жорин Геннадий Анатольевич</v>
      </c>
      <c r="K357" t="s">
        <v>1734</v>
      </c>
      <c r="L357">
        <v>10</v>
      </c>
      <c r="P357">
        <v>356</v>
      </c>
      <c r="Q357">
        <v>3547</v>
      </c>
      <c r="R357">
        <v>2846</v>
      </c>
      <c r="S357">
        <v>4052</v>
      </c>
      <c r="T357">
        <v>4880</v>
      </c>
      <c r="U357">
        <v>5813</v>
      </c>
      <c r="V357">
        <v>3363</v>
      </c>
      <c r="W357">
        <v>2703</v>
      </c>
      <c r="X357">
        <v>3708</v>
      </c>
      <c r="Y357">
        <v>4619</v>
      </c>
      <c r="Z357">
        <v>5314</v>
      </c>
      <c r="AA357">
        <v>3363</v>
      </c>
      <c r="AB357">
        <v>0</v>
      </c>
      <c r="AC357">
        <v>101</v>
      </c>
      <c r="AD357">
        <v>113</v>
      </c>
      <c r="AE357">
        <v>233</v>
      </c>
      <c r="AF357">
        <v>0</v>
      </c>
      <c r="AG357">
        <v>0</v>
      </c>
      <c r="AH357">
        <v>0</v>
      </c>
      <c r="AI357">
        <v>0</v>
      </c>
      <c r="AJ357" s="2">
        <v>0</v>
      </c>
      <c r="AK357">
        <v>40969</v>
      </c>
      <c r="AL357">
        <v>54797</v>
      </c>
      <c r="AM357">
        <v>95944</v>
      </c>
      <c r="AN357">
        <v>89506</v>
      </c>
      <c r="AO357">
        <v>83633</v>
      </c>
      <c r="AP357">
        <v>1986</v>
      </c>
      <c r="AQ357" s="5">
        <f t="shared" si="17"/>
        <v>1.639</v>
      </c>
      <c r="AR357" t="s">
        <v>52</v>
      </c>
      <c r="AS357" t="s">
        <v>1735</v>
      </c>
      <c r="AT357" t="str">
        <f>IF(VLOOKUP(C357,old!$D$3:$AU$549,44,0)=0,"",VLOOKUP(C357,old!$D$3:$AU$549,44,0))</f>
        <v>image215</v>
      </c>
      <c r="AU357" s="3" t="s">
        <v>74</v>
      </c>
      <c r="AV357" t="str">
        <f t="shared" si="15"/>
        <v>ООО «ПКО «Решение» зарегистрировано по адресу: 248016, Калужская область, г.о. Город Калуга, г Калуга, ул Карла Либкнехта, дом 29, строение 12 ОФИС 6. Генеральным директором является Жорин Геннадий Анатольевич. Рост доходов компании за 5 лет: 163,9%. Объем заемных средств компании на конец 2024 года: 1986 тыс. руб. ФССП присвоил Низкий уровень риска для данного ПКО.</v>
      </c>
    </row>
    <row r="358" spans="1:48">
      <c r="A358">
        <v>302</v>
      </c>
      <c r="B358" t="s">
        <v>386</v>
      </c>
      <c r="C358">
        <v>9102201601</v>
      </c>
      <c r="D358" s="10">
        <v>1159102131760</v>
      </c>
      <c r="E358" t="s">
        <v>387</v>
      </c>
      <c r="F358" s="7">
        <v>42356</v>
      </c>
      <c r="G358">
        <f t="shared" si="16"/>
        <v>9</v>
      </c>
      <c r="H358" t="s">
        <v>73</v>
      </c>
      <c r="I358" t="str">
        <f>IF(VLOOKUP(C358,гендир!$A$3:$C$3000,3,0)=0,"",VLOOKUP(C358,гендир!$A$3:$C$3000,3,0))</f>
        <v>Колесников Владимир Сергеевич</v>
      </c>
      <c r="J358" t="str">
        <f>IF(VLOOKUP(C358,гендир!$A$3:$C$3000,2,0)=0,"",VLOOKUP(C358,гендир!$A$3:$C$3000,2,0))</f>
        <v>Губа Елена Валерьевна</v>
      </c>
      <c r="K358" t="s">
        <v>389</v>
      </c>
      <c r="L358">
        <v>10</v>
      </c>
      <c r="P358">
        <v>357</v>
      </c>
      <c r="Q358">
        <v>89106</v>
      </c>
      <c r="R358">
        <v>215366</v>
      </c>
      <c r="S358">
        <v>1907</v>
      </c>
      <c r="T358">
        <v>13475</v>
      </c>
      <c r="U358">
        <v>5803</v>
      </c>
      <c r="V358">
        <v>153</v>
      </c>
      <c r="W358">
        <v>271579</v>
      </c>
      <c r="X358">
        <v>37254</v>
      </c>
      <c r="Y358">
        <v>3355</v>
      </c>
      <c r="Z358">
        <v>200</v>
      </c>
      <c r="AA358">
        <v>153</v>
      </c>
      <c r="AB358">
        <v>-52737</v>
      </c>
      <c r="AC358">
        <v>-37681</v>
      </c>
      <c r="AD358">
        <v>4520</v>
      </c>
      <c r="AE358">
        <v>307</v>
      </c>
      <c r="AF358">
        <v>32346</v>
      </c>
      <c r="AG358">
        <v>2794</v>
      </c>
      <c r="AH358">
        <v>2512</v>
      </c>
      <c r="AI358">
        <v>2177</v>
      </c>
      <c r="AJ358" s="2">
        <v>1996</v>
      </c>
      <c r="AK358">
        <v>73838</v>
      </c>
      <c r="AL358">
        <v>49426</v>
      </c>
      <c r="AM358">
        <v>29762</v>
      </c>
      <c r="AN358">
        <v>39427</v>
      </c>
      <c r="AO358">
        <v>45191</v>
      </c>
      <c r="AP358">
        <v>31667</v>
      </c>
      <c r="AQ358" s="5">
        <f t="shared" si="17"/>
        <v>6.5000000000000002E-2</v>
      </c>
      <c r="AR358">
        <v>0</v>
      </c>
      <c r="AS358" t="s">
        <v>390</v>
      </c>
      <c r="AT358" t="str">
        <f>IF(VLOOKUP(C358,old!$D$3:$AU$549,44,0)=0,"",VLOOKUP(C358,old!$D$3:$AU$549,44,0))</f>
        <v>image1001</v>
      </c>
      <c r="AU358" s="3">
        <v>6.1707784579237E-2</v>
      </c>
      <c r="AV358" t="str">
        <f t="shared" si="15"/>
        <v>ООО «ПРОГРЕСС СЕРВИС» зарегистрировано по адресу: 426009, Удмуртская Респ, г Ижевск, ул Ухтомского, 24, Этаж 1 офис 21. Генеральным директором является Губа Елена Валерьевна. Рост доходов компании за 5 лет: 6,5%. Рост финансовых активов компании за 5 лет: 6,17%. Объем заемных средств компании на конец 2024 года: 31667 тыс. руб.</v>
      </c>
    </row>
    <row r="359" spans="1:48">
      <c r="A359">
        <v>302</v>
      </c>
      <c r="B359" t="s">
        <v>386</v>
      </c>
      <c r="C359">
        <v>9102201601</v>
      </c>
      <c r="D359" s="10">
        <v>1159102131760</v>
      </c>
      <c r="E359" t="s">
        <v>387</v>
      </c>
      <c r="F359" s="7">
        <v>42356</v>
      </c>
      <c r="G359">
        <f t="shared" si="16"/>
        <v>9</v>
      </c>
      <c r="H359" t="s">
        <v>73</v>
      </c>
      <c r="I359" t="str">
        <f>IF(VLOOKUP(C359,гендир!$A$3:$C$3000,3,0)=0,"",VLOOKUP(C359,гендир!$A$3:$C$3000,3,0))</f>
        <v>Колесников Владимир Сергеевич</v>
      </c>
      <c r="J359" t="str">
        <f>IF(VLOOKUP(C359,гендир!$A$3:$C$3000,2,0)=0,"",VLOOKUP(C359,гендир!$A$3:$C$3000,2,0))</f>
        <v>Губа Елена Валерьевна</v>
      </c>
      <c r="K359" t="s">
        <v>389</v>
      </c>
      <c r="L359">
        <v>10</v>
      </c>
      <c r="P359">
        <v>358</v>
      </c>
      <c r="Q359">
        <v>89106</v>
      </c>
      <c r="R359">
        <v>215366</v>
      </c>
      <c r="S359">
        <v>1907</v>
      </c>
      <c r="T359">
        <v>13475</v>
      </c>
      <c r="U359">
        <v>5803</v>
      </c>
      <c r="V359">
        <v>153</v>
      </c>
      <c r="W359">
        <v>271579</v>
      </c>
      <c r="X359">
        <v>37254</v>
      </c>
      <c r="Y359">
        <v>3355</v>
      </c>
      <c r="Z359">
        <v>200</v>
      </c>
      <c r="AA359">
        <v>153</v>
      </c>
      <c r="AB359">
        <v>-52737</v>
      </c>
      <c r="AC359">
        <v>-37681</v>
      </c>
      <c r="AD359">
        <v>4520</v>
      </c>
      <c r="AE359">
        <v>307</v>
      </c>
      <c r="AF359">
        <v>32346</v>
      </c>
      <c r="AG359">
        <v>2794</v>
      </c>
      <c r="AH359">
        <v>2512</v>
      </c>
      <c r="AI359">
        <v>2177</v>
      </c>
      <c r="AJ359" s="2">
        <v>1996</v>
      </c>
      <c r="AK359">
        <v>73838</v>
      </c>
      <c r="AL359">
        <v>49426</v>
      </c>
      <c r="AM359">
        <v>29762</v>
      </c>
      <c r="AN359">
        <v>39427</v>
      </c>
      <c r="AO359">
        <v>45191</v>
      </c>
      <c r="AP359">
        <v>31667</v>
      </c>
      <c r="AQ359" s="5">
        <f t="shared" si="17"/>
        <v>6.5000000000000002E-2</v>
      </c>
      <c r="AR359">
        <v>0</v>
      </c>
      <c r="AS359" t="s">
        <v>390</v>
      </c>
      <c r="AT359" t="str">
        <f>IF(VLOOKUP(C359,old!$D$3:$AU$549,44,0)=0,"",VLOOKUP(C359,old!$D$3:$AU$549,44,0))</f>
        <v>image1001</v>
      </c>
      <c r="AU359" s="3">
        <v>6.1707784579237E-2</v>
      </c>
      <c r="AV359" t="str">
        <f t="shared" si="15"/>
        <v>ООО «ПРОГРЕСС СЕРВИС» зарегистрировано по адресу: 426009, Удмуртская Респ, г Ижевск, ул Ухтомского, 24, Этаж 1 офис 21. Генеральным директором является Губа Елена Валерьевна. Рост доходов компании за 5 лет: 6,5%. Рост финансовых активов компании за 5 лет: 6,17%. Объем заемных средств компании на конец 2024 года: 31667 тыс. руб.</v>
      </c>
    </row>
    <row r="360" spans="1:48">
      <c r="A360">
        <v>375</v>
      </c>
      <c r="B360" t="s">
        <v>3140</v>
      </c>
      <c r="C360">
        <v>6316272629</v>
      </c>
      <c r="D360" s="10">
        <v>1216300028944</v>
      </c>
      <c r="E360" t="s">
        <v>3141</v>
      </c>
      <c r="F360" s="7">
        <v>44364</v>
      </c>
      <c r="G360">
        <f t="shared" si="16"/>
        <v>3</v>
      </c>
      <c r="H360" t="s">
        <v>73</v>
      </c>
      <c r="I360" t="str">
        <f>IF(VLOOKUP(C360,гендир!$A$3:$C$3000,3,0)=0,"",VLOOKUP(C360,гендир!$A$3:$C$3000,3,0))</f>
        <v>Сатаев Руслан Фаридович</v>
      </c>
      <c r="J360" t="str">
        <f>IF(VLOOKUP(C360,гендир!$A$3:$C$3000,2,0)=0,"",VLOOKUP(C360,гендир!$A$3:$C$3000,2,0))</f>
        <v>Сатаев Руслан Фаридович</v>
      </c>
      <c r="K360" t="s">
        <v>3144</v>
      </c>
      <c r="L360">
        <v>10</v>
      </c>
      <c r="P360">
        <v>359</v>
      </c>
      <c r="Q360">
        <v>0</v>
      </c>
      <c r="R360">
        <v>220</v>
      </c>
      <c r="S360">
        <v>4037</v>
      </c>
      <c r="T360">
        <v>6586</v>
      </c>
      <c r="U360">
        <v>5783</v>
      </c>
      <c r="V360">
        <v>0</v>
      </c>
      <c r="W360">
        <v>229</v>
      </c>
      <c r="X360">
        <v>3986</v>
      </c>
      <c r="Y360">
        <v>6484</v>
      </c>
      <c r="Z360">
        <v>5685</v>
      </c>
      <c r="AA360">
        <v>0</v>
      </c>
      <c r="AB360">
        <v>-17</v>
      </c>
      <c r="AC360">
        <v>41</v>
      </c>
      <c r="AD360">
        <v>82</v>
      </c>
      <c r="AE360">
        <v>78</v>
      </c>
      <c r="AF360">
        <v>0</v>
      </c>
      <c r="AG360">
        <v>0</v>
      </c>
      <c r="AH360">
        <v>0</v>
      </c>
      <c r="AI360">
        <v>0</v>
      </c>
      <c r="AJ360" s="2">
        <v>0</v>
      </c>
      <c r="AK360">
        <v>0</v>
      </c>
      <c r="AL360">
        <v>0</v>
      </c>
      <c r="AM360">
        <v>11703</v>
      </c>
      <c r="AN360">
        <v>18122</v>
      </c>
      <c r="AO360">
        <v>8200</v>
      </c>
      <c r="AP360">
        <v>1</v>
      </c>
      <c r="AQ360" s="5">
        <f t="shared" si="17"/>
        <v>26.286000000000001</v>
      </c>
      <c r="AR360" t="s">
        <v>52</v>
      </c>
      <c r="AS360" t="s">
        <v>3145</v>
      </c>
      <c r="AT360" t="str">
        <f>IF(VLOOKUP(C360,old!$D$3:$AU$549,44,0)=0,"",VLOOKUP(C360,old!$D$3:$AU$549,44,0))</f>
        <v>image1001</v>
      </c>
      <c r="AU360" s="3" t="s">
        <v>74</v>
      </c>
      <c r="AV360" t="str">
        <f t="shared" si="15"/>
        <v>ООО ПКО «Агентство юридических и консалтинговых решений» зарегистрировано по адресу: 443110, Самарская область, г.о. Самара, вн.р-н Октябрьский, г Самара, ул Ново-Садовая, дом 17, комната 30. Генеральным директором является Сатаев Руслан Фаридович. Рост доходов компании за 5 лет: 2628,6%. Объем заемных средств компании на конец 2024 года: 1 тыс. руб. ФССП присвоил Низкий уровень риска для данного ПКО.</v>
      </c>
    </row>
    <row r="361" spans="1:48">
      <c r="A361">
        <v>357</v>
      </c>
      <c r="B361" t="s">
        <v>2301</v>
      </c>
      <c r="C361">
        <v>1840014201</v>
      </c>
      <c r="D361" s="10">
        <v>1131840000412</v>
      </c>
      <c r="E361" t="s">
        <v>2302</v>
      </c>
      <c r="F361" s="7">
        <v>41302</v>
      </c>
      <c r="G361">
        <f t="shared" si="16"/>
        <v>12</v>
      </c>
      <c r="H361" t="s">
        <v>73</v>
      </c>
      <c r="I361" t="str">
        <f>IF(VLOOKUP(C361,гендир!$A$3:$C$3000,3,0)=0,"",VLOOKUP(C361,гендир!$A$3:$C$3000,3,0))</f>
        <v>Меликян Шоган Араратовна</v>
      </c>
      <c r="J361" t="str">
        <f>IF(VLOOKUP(C361,гендир!$A$3:$C$3000,2,0)=0,"",VLOOKUP(C361,гендир!$A$3:$C$3000,2,0))</f>
        <v>Меликян Шоган Араратовна</v>
      </c>
      <c r="K361" t="s">
        <v>2303</v>
      </c>
      <c r="L361">
        <v>15</v>
      </c>
      <c r="P361">
        <v>360</v>
      </c>
      <c r="Q361">
        <v>5514</v>
      </c>
      <c r="R361">
        <v>2136</v>
      </c>
      <c r="S361">
        <v>6927</v>
      </c>
      <c r="T361">
        <v>7924</v>
      </c>
      <c r="U361">
        <v>5620</v>
      </c>
      <c r="V361">
        <v>875</v>
      </c>
      <c r="W361">
        <v>1246</v>
      </c>
      <c r="X361">
        <v>1592</v>
      </c>
      <c r="Y361">
        <v>5286</v>
      </c>
      <c r="Z361">
        <v>896</v>
      </c>
      <c r="AA361">
        <v>875</v>
      </c>
      <c r="AB361">
        <v>63</v>
      </c>
      <c r="AC361">
        <v>4285</v>
      </c>
      <c r="AD361">
        <v>1528</v>
      </c>
      <c r="AE361">
        <v>4479</v>
      </c>
      <c r="AF361">
        <v>1150</v>
      </c>
      <c r="AG361">
        <v>2541</v>
      </c>
      <c r="AH361">
        <v>2306</v>
      </c>
      <c r="AI361">
        <v>3706</v>
      </c>
      <c r="AJ361" s="2">
        <v>3354</v>
      </c>
      <c r="AK361">
        <v>575</v>
      </c>
      <c r="AL361">
        <v>959</v>
      </c>
      <c r="AM361">
        <v>4390</v>
      </c>
      <c r="AN361">
        <v>609</v>
      </c>
      <c r="AO361">
        <v>4110</v>
      </c>
      <c r="AP361">
        <v>1203</v>
      </c>
      <c r="AQ361" s="5">
        <f t="shared" si="17"/>
        <v>1.0189999999999999</v>
      </c>
      <c r="AR361" t="s">
        <v>52</v>
      </c>
      <c r="AS361" t="s">
        <v>2304</v>
      </c>
      <c r="AT361" t="str">
        <f>IF(VLOOKUP(C361,old!$D$3:$AU$549,44,0)=0,"",VLOOKUP(C361,old!$D$3:$AU$549,44,0))</f>
        <v>image315</v>
      </c>
      <c r="AU361" s="3">
        <v>2.916521739130435</v>
      </c>
      <c r="AV361" t="str">
        <f t="shared" si="15"/>
        <v>ООО ПКО «ЭВЕНТУС» зарегистрировано по адресу: 426030, Удмуртская Респ, г Ижевск, ул Пазелинская, 2а. Генеральным директором является Меликян Шоган Араратовна. Рост доходов компании за 5 лет: 101,9%. Рост финансовых активов компании за 5 лет: 291,65%. Объем заемных средств компании на конец 2024 года: 1203 тыс. руб. ФССП присвоил Низкий уровень риска для данного ПКО.</v>
      </c>
    </row>
    <row r="362" spans="1:48">
      <c r="A362">
        <v>310</v>
      </c>
      <c r="B362" t="s">
        <v>2742</v>
      </c>
      <c r="C362">
        <v>5401994091</v>
      </c>
      <c r="D362" s="10">
        <v>1195476051253</v>
      </c>
      <c r="E362" t="s">
        <v>2743</v>
      </c>
      <c r="F362" s="7">
        <v>43657</v>
      </c>
      <c r="G362">
        <f t="shared" si="16"/>
        <v>5</v>
      </c>
      <c r="H362" t="s">
        <v>73</v>
      </c>
      <c r="I362" t="str">
        <f>IF(VLOOKUP(C362,гендир!$A$3:$C$3000,3,0)=0,"",VLOOKUP(C362,гендир!$A$3:$C$3000,3,0))</f>
        <v>Пикалов Юрий Юрьевич</v>
      </c>
      <c r="J362" t="str">
        <f>IF(VLOOKUP(C362,гендир!$A$3:$C$3000,2,0)=0,"",VLOOKUP(C362,гендир!$A$3:$C$3000,2,0))</f>
        <v>Пикалов Юрий Юрьевич</v>
      </c>
      <c r="K362" t="s">
        <v>2746</v>
      </c>
      <c r="L362">
        <v>10</v>
      </c>
      <c r="P362">
        <v>361</v>
      </c>
      <c r="Q362">
        <v>10100</v>
      </c>
      <c r="R362">
        <v>421</v>
      </c>
      <c r="S362">
        <v>6951</v>
      </c>
      <c r="T362">
        <v>11654</v>
      </c>
      <c r="U362">
        <v>5582</v>
      </c>
      <c r="V362">
        <v>0</v>
      </c>
      <c r="W362">
        <v>265</v>
      </c>
      <c r="X362">
        <v>1108</v>
      </c>
      <c r="Y362">
        <v>1565</v>
      </c>
      <c r="Z362">
        <v>3162</v>
      </c>
      <c r="AA362">
        <v>0</v>
      </c>
      <c r="AB362">
        <v>156</v>
      </c>
      <c r="AC362">
        <v>5538</v>
      </c>
      <c r="AD362">
        <v>9467</v>
      </c>
      <c r="AE362">
        <v>2209</v>
      </c>
      <c r="AF362">
        <v>0</v>
      </c>
      <c r="AG362">
        <v>0</v>
      </c>
      <c r="AH362">
        <v>0</v>
      </c>
      <c r="AI362">
        <v>0</v>
      </c>
      <c r="AJ362" s="2">
        <v>0</v>
      </c>
      <c r="AK362">
        <v>0</v>
      </c>
      <c r="AL362">
        <v>6596</v>
      </c>
      <c r="AM362">
        <v>119445</v>
      </c>
      <c r="AN362">
        <v>113017</v>
      </c>
      <c r="AO362">
        <v>139291</v>
      </c>
      <c r="AP362">
        <v>0</v>
      </c>
      <c r="AQ362" s="5">
        <f t="shared" si="17"/>
        <v>0.55300000000000005</v>
      </c>
      <c r="AR362" t="s">
        <v>52</v>
      </c>
      <c r="AS362" t="s">
        <v>2747</v>
      </c>
      <c r="AT362" t="str">
        <f>IF(VLOOKUP(C362,old!$D$3:$AU$549,44,0)=0,"",VLOOKUP(C362,old!$D$3:$AU$549,44,0))</f>
        <v>image1001</v>
      </c>
      <c r="AU362" s="3" t="s">
        <v>74</v>
      </c>
      <c r="AV362" t="str">
        <f t="shared" si="15"/>
        <v>ООО «ПКО «ТАНТАЛ» зарегистрировано по адресу: 630089, Новосибирская область, г. Новосибирск, ул. Бориса Богаткова, дом 248А, офис 10. Генеральным директором является Пикалов Юрий Юрьевич. Рост доходов компании за 5 лет: 55,3%. ФССП присвоил Низкий уровень риска для данного ПКО.</v>
      </c>
    </row>
    <row r="363" spans="1:48">
      <c r="A363">
        <v>355</v>
      </c>
      <c r="B363" t="s">
        <v>2177</v>
      </c>
      <c r="C363">
        <v>9706004571</v>
      </c>
      <c r="D363" s="10">
        <v>1207700002520</v>
      </c>
      <c r="E363" t="s">
        <v>2178</v>
      </c>
      <c r="F363" s="7">
        <v>43840</v>
      </c>
      <c r="G363">
        <f t="shared" si="16"/>
        <v>5</v>
      </c>
      <c r="H363" t="s">
        <v>73</v>
      </c>
      <c r="I363" t="str">
        <f>IF(VLOOKUP(C363,гендир!$A$3:$C$3000,3,0)=0,"",VLOOKUP(C363,гендир!$A$3:$C$3000,3,0))</f>
        <v>Ячменёва Оксана Валерьевна</v>
      </c>
      <c r="J363" t="str">
        <f>IF(VLOOKUP(C363,гендир!$A$3:$C$3000,2,0)=0,"",VLOOKUP(C363,гендир!$A$3:$C$3000,2,0))</f>
        <v>Ячменёва Оксана Валерьевна</v>
      </c>
      <c r="K363" t="s">
        <v>2181</v>
      </c>
      <c r="L363">
        <v>10</v>
      </c>
      <c r="P363">
        <v>362</v>
      </c>
      <c r="Q363">
        <v>12007</v>
      </c>
      <c r="R363">
        <v>7161</v>
      </c>
      <c r="S363">
        <v>6829</v>
      </c>
      <c r="T363">
        <v>8139</v>
      </c>
      <c r="U363">
        <v>5320</v>
      </c>
      <c r="V363">
        <v>571</v>
      </c>
      <c r="W363">
        <v>4197</v>
      </c>
      <c r="X363">
        <v>5120</v>
      </c>
      <c r="Y363">
        <v>4548</v>
      </c>
      <c r="Z363">
        <v>4262</v>
      </c>
      <c r="AA363">
        <v>571</v>
      </c>
      <c r="AB363">
        <v>2924</v>
      </c>
      <c r="AC363">
        <v>1535</v>
      </c>
      <c r="AD363">
        <v>3376</v>
      </c>
      <c r="AE363">
        <v>918</v>
      </c>
      <c r="AF363">
        <v>0</v>
      </c>
      <c r="AG363">
        <v>0</v>
      </c>
      <c r="AH363">
        <v>0</v>
      </c>
      <c r="AI363">
        <v>0</v>
      </c>
      <c r="AJ363" s="2">
        <v>0</v>
      </c>
      <c r="AK363">
        <v>11149</v>
      </c>
      <c r="AL363">
        <v>10887</v>
      </c>
      <c r="AM363">
        <v>19658</v>
      </c>
      <c r="AN363">
        <v>18168</v>
      </c>
      <c r="AO363">
        <v>10567</v>
      </c>
      <c r="AP363">
        <v>0</v>
      </c>
      <c r="AQ363" s="5">
        <f t="shared" si="17"/>
        <v>0.443</v>
      </c>
      <c r="AR363" t="s">
        <v>52</v>
      </c>
      <c r="AS363" t="s">
        <v>2182</v>
      </c>
      <c r="AT363" t="str">
        <f>IF(VLOOKUP(C363,old!$D$3:$AU$549,44,0)=0,"",VLOOKUP(C363,old!$D$3:$AU$549,44,0))</f>
        <v>image163</v>
      </c>
      <c r="AU363" s="3" t="s">
        <v>74</v>
      </c>
      <c r="AV363" t="str">
        <f t="shared" si="15"/>
        <v>ООО ПКО «Финэкс» зарегистрировано по адресу: 119180, Город Москва, вн.тер. г. Муниципальный Округ Якиманка, ул Большая Полянка, дом 51А/9, э/пом/к/оф 8/I/1/А5М. Генеральным директором является Ячменёва Оксана Валерьевна. Рост доходов компании за 5 лет: 44,3%. ФССП присвоил Низкий уровень риска для данного ПКО.</v>
      </c>
    </row>
    <row r="364" spans="1:48">
      <c r="A364">
        <v>428</v>
      </c>
      <c r="B364" t="s">
        <v>1663</v>
      </c>
      <c r="C364">
        <v>1841021272</v>
      </c>
      <c r="D364" s="10">
        <v>1111841011590</v>
      </c>
      <c r="E364" t="s">
        <v>1664</v>
      </c>
      <c r="F364" s="7">
        <v>40836</v>
      </c>
      <c r="G364">
        <f t="shared" si="16"/>
        <v>13</v>
      </c>
      <c r="H364" t="s">
        <v>73</v>
      </c>
      <c r="I364" t="str">
        <f>IF(VLOOKUP(C364,гендир!$A$3:$C$3000,3,0)=0,"",VLOOKUP(C364,гендир!$A$3:$C$3000,3,0))</f>
        <v>Бочкарев Павел Михайлович, Салтыков Константин Николаевич</v>
      </c>
      <c r="J364" t="str">
        <f>IF(VLOOKUP(C364,гендир!$A$3:$C$3000,2,0)=0,"",VLOOKUP(C364,гендир!$A$3:$C$3000,2,0))</f>
        <v>Салтыков Константин Николаевич</v>
      </c>
      <c r="K364" t="s">
        <v>1667</v>
      </c>
      <c r="L364">
        <v>10</v>
      </c>
      <c r="P364">
        <v>363</v>
      </c>
      <c r="Q364">
        <v>145</v>
      </c>
      <c r="R364">
        <v>901</v>
      </c>
      <c r="S364">
        <v>1269</v>
      </c>
      <c r="T364">
        <v>2209</v>
      </c>
      <c r="U364">
        <v>5264</v>
      </c>
      <c r="V364">
        <v>165</v>
      </c>
      <c r="W364">
        <v>186</v>
      </c>
      <c r="X364">
        <v>574</v>
      </c>
      <c r="Y364">
        <v>730</v>
      </c>
      <c r="Z364">
        <v>1595</v>
      </c>
      <c r="AA364">
        <v>165</v>
      </c>
      <c r="AB364">
        <v>661</v>
      </c>
      <c r="AC364">
        <v>671</v>
      </c>
      <c r="AD364">
        <v>1347</v>
      </c>
      <c r="AE364">
        <v>3353</v>
      </c>
      <c r="AF364">
        <v>0</v>
      </c>
      <c r="AG364">
        <v>0</v>
      </c>
      <c r="AH364">
        <v>0</v>
      </c>
      <c r="AI364">
        <v>0</v>
      </c>
      <c r="AJ364" s="2">
        <v>0</v>
      </c>
      <c r="AK364">
        <v>0</v>
      </c>
      <c r="AL364">
        <v>0</v>
      </c>
      <c r="AM364">
        <v>166</v>
      </c>
      <c r="AN364">
        <v>1316</v>
      </c>
      <c r="AO364">
        <v>1763</v>
      </c>
      <c r="AP364">
        <v>815</v>
      </c>
      <c r="AQ364" s="5">
        <f t="shared" si="17"/>
        <v>36.302999999999997</v>
      </c>
      <c r="AR364" t="s">
        <v>52</v>
      </c>
      <c r="AS364" t="s">
        <v>1668</v>
      </c>
      <c r="AT364" t="str">
        <f>IF(VLOOKUP(C364,old!$D$3:$AU$549,44,0)=0,"",VLOOKUP(C364,old!$D$3:$AU$549,44,0))</f>
        <v>image154</v>
      </c>
      <c r="AU364" s="3" t="s">
        <v>74</v>
      </c>
      <c r="AV364" t="str">
        <f t="shared" si="15"/>
        <v>ООО ПКО «СмартЗадолженность» зарегистрировано по адресу: 426073, Удмуртская Респ, г Ижевск, ул Союзная, 75, 1. Генеральным директором является Салтыков Константин Николаевич. Рост доходов компании за 5 лет: 3630,3%. Объем заемных средств компании на конец 2024 года: 815 тыс. руб. ФССП присвоил Низкий уровень риска для данного ПКО.</v>
      </c>
    </row>
    <row r="365" spans="1:48">
      <c r="A365">
        <v>349</v>
      </c>
      <c r="B365" t="s">
        <v>1382</v>
      </c>
      <c r="C365">
        <v>2222787939</v>
      </c>
      <c r="D365" s="10">
        <v>1102223004740</v>
      </c>
      <c r="E365" t="s">
        <v>1383</v>
      </c>
      <c r="F365" s="7">
        <v>40331</v>
      </c>
      <c r="G365">
        <f t="shared" si="16"/>
        <v>14</v>
      </c>
      <c r="H365" t="s">
        <v>73</v>
      </c>
      <c r="I365" t="str">
        <f>IF(VLOOKUP(C365,гендир!$A$3:$C$3000,3,0)=0,"",VLOOKUP(C365,гендир!$A$3:$C$3000,3,0))</f>
        <v>Штаб Надежда Прокопьевна</v>
      </c>
      <c r="J365" t="str">
        <f>IF(VLOOKUP(C365,гендир!$A$3:$C$3000,2,0)=0,"",VLOOKUP(C365,гендир!$A$3:$C$3000,2,0))</f>
        <v>Штаб Виталий Владимирович</v>
      </c>
      <c r="K365" t="s">
        <v>1386</v>
      </c>
      <c r="L365">
        <v>12.5</v>
      </c>
      <c r="P365">
        <v>364</v>
      </c>
      <c r="Q365">
        <v>55411</v>
      </c>
      <c r="R365">
        <v>55822</v>
      </c>
      <c r="S365">
        <v>5053</v>
      </c>
      <c r="T365">
        <v>9110</v>
      </c>
      <c r="U365">
        <v>5081</v>
      </c>
      <c r="V365">
        <v>2052</v>
      </c>
      <c r="W365">
        <v>3560</v>
      </c>
      <c r="X365">
        <v>1469</v>
      </c>
      <c r="Y365">
        <v>5125</v>
      </c>
      <c r="Z365">
        <v>3779</v>
      </c>
      <c r="AA365">
        <v>2052</v>
      </c>
      <c r="AB365">
        <v>52017</v>
      </c>
      <c r="AC365">
        <v>2698</v>
      </c>
      <c r="AD365">
        <v>3474</v>
      </c>
      <c r="AE365">
        <v>845</v>
      </c>
      <c r="AF365">
        <v>8611</v>
      </c>
      <c r="AG365">
        <v>0</v>
      </c>
      <c r="AH365">
        <v>0</v>
      </c>
      <c r="AI365">
        <v>0</v>
      </c>
      <c r="AJ365" s="2">
        <v>0</v>
      </c>
      <c r="AK365">
        <v>75112</v>
      </c>
      <c r="AL365">
        <v>90906</v>
      </c>
      <c r="AM365">
        <v>118088</v>
      </c>
      <c r="AN365">
        <v>115232</v>
      </c>
      <c r="AO365">
        <v>106528</v>
      </c>
      <c r="AP365">
        <v>2300</v>
      </c>
      <c r="AQ365" s="5">
        <f t="shared" si="17"/>
        <v>9.1999999999999998E-2</v>
      </c>
      <c r="AR365" t="s">
        <v>52</v>
      </c>
      <c r="AS365" t="s">
        <v>1387</v>
      </c>
      <c r="AT365" t="str">
        <f>IF(VLOOKUP(C365,old!$D$3:$AU$549,44,0)=0,"",VLOOKUP(C365,old!$D$3:$AU$549,44,0))</f>
        <v>image078</v>
      </c>
      <c r="AU365" s="3">
        <v>0</v>
      </c>
      <c r="AV365" t="str">
        <f t="shared" si="15"/>
        <v>ООО ПКО «АЭБ» зарегистрировано по адресу: 656058, г.Барнаул, ул.Попова, д.139, кв.36. Генеральным директором является Штаб Виталий Владимирович. Рост доходов компании за 5 лет: 9,2%. Объем заемных средств компании на конец 2024 года: 2300 тыс. руб. ФССП присвоил Низкий уровень риска для данного ПКО.</v>
      </c>
    </row>
    <row r="366" spans="1:48">
      <c r="A366">
        <v>406</v>
      </c>
      <c r="B366" t="s">
        <v>3208</v>
      </c>
      <c r="C366">
        <v>1650245810</v>
      </c>
      <c r="D366" s="10">
        <v>1121650012835</v>
      </c>
      <c r="E366" t="s">
        <v>3209</v>
      </c>
      <c r="F366" s="7">
        <v>41087</v>
      </c>
      <c r="G366">
        <f t="shared" si="16"/>
        <v>12</v>
      </c>
      <c r="H366" t="s">
        <v>73</v>
      </c>
      <c r="I366" t="str">
        <f>IF(VLOOKUP(C366,гендир!$A$3:$C$3000,3,0)=0,"",VLOOKUP(C366,гендир!$A$3:$C$3000,3,0))</f>
        <v>Мухутдинов Эмиль Ирекович, Ахтямов Альберт Маратович, Сиразев Ренат Ильгизович, Сабиров Марат Алмасович</v>
      </c>
      <c r="J366" t="str">
        <f>IF(VLOOKUP(C366,гендир!$A$3:$C$3000,2,0)=0,"",VLOOKUP(C366,гендир!$A$3:$C$3000,2,0))</f>
        <v>Аркадьев Александр Олегович</v>
      </c>
      <c r="K366" t="s">
        <v>3212</v>
      </c>
      <c r="L366">
        <v>10</v>
      </c>
      <c r="P366">
        <v>365</v>
      </c>
      <c r="Q366">
        <v>5275</v>
      </c>
      <c r="R366">
        <v>4755</v>
      </c>
      <c r="S366">
        <v>4125</v>
      </c>
      <c r="T366">
        <v>3828</v>
      </c>
      <c r="U366">
        <v>5033</v>
      </c>
      <c r="V366">
        <v>3365</v>
      </c>
      <c r="W366">
        <v>4979</v>
      </c>
      <c r="X366">
        <v>19531</v>
      </c>
      <c r="Y366">
        <v>3851</v>
      </c>
      <c r="Z366">
        <v>4717</v>
      </c>
      <c r="AA366">
        <v>3365</v>
      </c>
      <c r="AB366">
        <v>-405</v>
      </c>
      <c r="AC366">
        <v>-15447</v>
      </c>
      <c r="AD366">
        <v>-60</v>
      </c>
      <c r="AE366">
        <v>273</v>
      </c>
      <c r="AF366">
        <v>29828</v>
      </c>
      <c r="AG366">
        <v>28033</v>
      </c>
      <c r="AH366">
        <v>10942</v>
      </c>
      <c r="AI366">
        <v>9762</v>
      </c>
      <c r="AJ366" s="2">
        <v>9436</v>
      </c>
      <c r="AK366">
        <v>1135</v>
      </c>
      <c r="AL366">
        <v>1076</v>
      </c>
      <c r="AM366">
        <v>151</v>
      </c>
      <c r="AN366">
        <v>388</v>
      </c>
      <c r="AO366">
        <v>1715</v>
      </c>
      <c r="AP366">
        <v>401</v>
      </c>
      <c r="AQ366" s="5">
        <f t="shared" si="17"/>
        <v>0.95399999999999996</v>
      </c>
      <c r="AR366" t="s">
        <v>52</v>
      </c>
      <c r="AS366" t="s">
        <v>3213</v>
      </c>
      <c r="AT366" t="str">
        <f>IF(VLOOKUP(C366,old!$D$3:$AU$549,44,0)=0,"",VLOOKUP(C366,old!$D$3:$AU$549,44,0))</f>
        <v>image437</v>
      </c>
      <c r="AU366" s="3">
        <v>0.31634705645702027</v>
      </c>
      <c r="AV366" t="str">
        <f t="shared" si="15"/>
        <v>ООО «ПКО «Монолит» зарегистрировано по адресу: 423822, Татарстан Респ, г Набережные Челны, пр-кт Набережночелнинский, 84. Генеральным директором является Аркадьев Александр Олегович. Рост доходов компании за 5 лет: 95,4%. Рост финансовых активов компании за 5 лет: 31,63%. Объем заемных средств компании на конец 2024 года: 401 тыс. руб. ФССП присвоил Низкий уровень риска для данного ПКО.</v>
      </c>
    </row>
    <row r="367" spans="1:48">
      <c r="A367">
        <v>372</v>
      </c>
      <c r="B367" t="s">
        <v>2056</v>
      </c>
      <c r="C367">
        <v>5904379790</v>
      </c>
      <c r="D367" s="10">
        <v>1205900000041</v>
      </c>
      <c r="E367" t="s">
        <v>2057</v>
      </c>
      <c r="F367" s="7">
        <v>43839</v>
      </c>
      <c r="G367">
        <f t="shared" si="16"/>
        <v>5</v>
      </c>
      <c r="H367" t="s">
        <v>73</v>
      </c>
      <c r="I367" t="str">
        <f>IF(VLOOKUP(C367,гендир!$A$3:$C$3000,3,0)=0,"",VLOOKUP(C367,гендир!$A$3:$C$3000,3,0))</f>
        <v>Трубников Максим Николаевич</v>
      </c>
      <c r="J367" t="str">
        <f>IF(VLOOKUP(C367,гендир!$A$3:$C$3000,2,0)=0,"",VLOOKUP(C367,гендир!$A$3:$C$3000,2,0))</f>
        <v>Трубников Максим Николаевич</v>
      </c>
      <c r="K367" t="s">
        <v>2060</v>
      </c>
      <c r="L367">
        <v>12491</v>
      </c>
      <c r="P367">
        <v>366</v>
      </c>
      <c r="Q367">
        <v>457</v>
      </c>
      <c r="R367">
        <v>2268</v>
      </c>
      <c r="S367">
        <v>5077</v>
      </c>
      <c r="T367">
        <v>6751</v>
      </c>
      <c r="U367">
        <v>5029</v>
      </c>
      <c r="V367">
        <v>537</v>
      </c>
      <c r="W367">
        <v>1118</v>
      </c>
      <c r="X367">
        <v>1551</v>
      </c>
      <c r="Y367">
        <v>1401</v>
      </c>
      <c r="Z367">
        <v>2099</v>
      </c>
      <c r="AA367">
        <v>537</v>
      </c>
      <c r="AB367">
        <v>1034</v>
      </c>
      <c r="AC367">
        <v>3298</v>
      </c>
      <c r="AD367">
        <v>4397</v>
      </c>
      <c r="AE367">
        <v>2624</v>
      </c>
      <c r="AF367">
        <v>0</v>
      </c>
      <c r="AG367">
        <v>0</v>
      </c>
      <c r="AH367">
        <v>0</v>
      </c>
      <c r="AI367">
        <v>0</v>
      </c>
      <c r="AJ367" s="2">
        <v>0</v>
      </c>
      <c r="AK367">
        <v>23274</v>
      </c>
      <c r="AL367">
        <v>22808</v>
      </c>
      <c r="AM367">
        <v>22619</v>
      </c>
      <c r="AN367">
        <v>22483</v>
      </c>
      <c r="AO367">
        <v>24393</v>
      </c>
      <c r="AP367">
        <v>448</v>
      </c>
      <c r="AQ367" s="5">
        <f t="shared" si="17"/>
        <v>11.004</v>
      </c>
      <c r="AR367" t="s">
        <v>52</v>
      </c>
      <c r="AS367" t="s">
        <v>2061</v>
      </c>
      <c r="AT367" t="str">
        <f>IF(VLOOKUP(C367,old!$D$3:$AU$549,44,0)=0,"",VLOOKUP(C367,old!$D$3:$AU$549,44,0))</f>
        <v>image106</v>
      </c>
      <c r="AU367" s="3" t="s">
        <v>74</v>
      </c>
      <c r="AV367" t="str">
        <f t="shared" si="15"/>
        <v>ООО ПКО «СТАБЭКС ГРУПП» зарегистрировано по адресу: 614039, Пермский край, г Пермь, ул Сибирская, 47а, 500. Генеральным директором является Трубников Максим Николаевич. Рост доходов компании за 5 лет: 1100,4%. Объем заемных средств компании на конец 2024 года: 448 тыс. руб. ФССП присвоил Низкий уровень риска для данного ПКО.</v>
      </c>
    </row>
    <row r="368" spans="1:48">
      <c r="A368">
        <v>384</v>
      </c>
      <c r="B368" t="s">
        <v>750</v>
      </c>
      <c r="C368">
        <v>7719420624</v>
      </c>
      <c r="D368" s="10">
        <v>1157746705490</v>
      </c>
      <c r="E368" t="s">
        <v>751</v>
      </c>
      <c r="F368" s="7">
        <v>42216</v>
      </c>
      <c r="G368">
        <f t="shared" si="16"/>
        <v>9</v>
      </c>
      <c r="H368" t="s">
        <v>44</v>
      </c>
      <c r="I368" t="str">
        <f>IF(VLOOKUP(C368,гендир!$A$3:$C$3000,3,0)=0,"",VLOOKUP(C368,гендир!$A$3:$C$3000,3,0))</f>
        <v>Насретдинов Рустем Закирович</v>
      </c>
      <c r="J368" t="str">
        <f>IF(VLOOKUP(C368,гендир!$A$3:$C$3000,2,0)=0,"",VLOOKUP(C368,гендир!$A$3:$C$3000,2,0))</f>
        <v>Насретдинов Рустем Закирович</v>
      </c>
      <c r="K368" t="s">
        <v>754</v>
      </c>
      <c r="L368">
        <v>10000</v>
      </c>
      <c r="P368">
        <v>367</v>
      </c>
      <c r="Q368">
        <v>7957</v>
      </c>
      <c r="R368">
        <v>7155</v>
      </c>
      <c r="S368">
        <v>6131</v>
      </c>
      <c r="T368">
        <v>5918</v>
      </c>
      <c r="U368">
        <v>5010</v>
      </c>
      <c r="V368">
        <v>7945</v>
      </c>
      <c r="W368">
        <v>7116</v>
      </c>
      <c r="X368">
        <v>5879</v>
      </c>
      <c r="Y368">
        <v>5857</v>
      </c>
      <c r="Z368">
        <v>4932</v>
      </c>
      <c r="AA368">
        <v>7945</v>
      </c>
      <c r="AB368">
        <v>27</v>
      </c>
      <c r="AC368">
        <v>202</v>
      </c>
      <c r="AD368">
        <v>49</v>
      </c>
      <c r="AE368">
        <v>62</v>
      </c>
      <c r="AF368">
        <v>0</v>
      </c>
      <c r="AG368">
        <v>0</v>
      </c>
      <c r="AH368">
        <v>0</v>
      </c>
      <c r="AI368">
        <v>0</v>
      </c>
      <c r="AJ368" s="2">
        <v>0</v>
      </c>
      <c r="AK368">
        <v>18222</v>
      </c>
      <c r="AL368">
        <v>12901</v>
      </c>
      <c r="AM368">
        <v>13563</v>
      </c>
      <c r="AN368">
        <v>18903</v>
      </c>
      <c r="AO368">
        <v>20020</v>
      </c>
      <c r="AP368">
        <v>20</v>
      </c>
      <c r="AQ368" s="5">
        <f t="shared" si="17"/>
        <v>0.63</v>
      </c>
      <c r="AR368" t="s">
        <v>52</v>
      </c>
      <c r="AS368" t="s">
        <v>755</v>
      </c>
      <c r="AT368" t="str">
        <f>IF(VLOOKUP(C368,old!$D$3:$AU$549,44,0)=0,"",VLOOKUP(C368,old!$D$3:$AU$549,44,0))</f>
        <v>image236</v>
      </c>
      <c r="AU368" s="3" t="s">
        <v>74</v>
      </c>
      <c r="AV368" t="str">
        <f t="shared" si="15"/>
        <v>ООО «ПКО «Стоунхедж» зарегистрировано по адресу: 107023, Москва г, Семеновский пер, дом № 15. Генеральным директором является Насретдинов Рустем Закирович. Рост доходов компании за 5 лет: 63%. Объем заемных средств компании на конец 2024 года: 20 тыс. руб. ФССП присвоил Низкий уровень риска для данного ПКО.</v>
      </c>
    </row>
    <row r="369" spans="1:48">
      <c r="A369">
        <v>368</v>
      </c>
      <c r="B369" t="s">
        <v>608</v>
      </c>
      <c r="C369">
        <v>7451274751</v>
      </c>
      <c r="D369" s="10">
        <v>1087451014474</v>
      </c>
      <c r="E369" t="s">
        <v>609</v>
      </c>
      <c r="F369" s="7">
        <v>39764</v>
      </c>
      <c r="G369">
        <f t="shared" si="16"/>
        <v>16</v>
      </c>
      <c r="H369" t="s">
        <v>73</v>
      </c>
      <c r="I369" t="str">
        <f>IF(VLOOKUP(C369,гендир!$A$3:$C$3000,3,0)=0,"",VLOOKUP(C369,гендир!$A$3:$C$3000,3,0))</f>
        <v>Мишин Вячеслав Владимирович, Есаев Сергей Дмитриевич</v>
      </c>
      <c r="J369" t="str">
        <f>IF(VLOOKUP(C369,гендир!$A$3:$C$3000,2,0)=0,"",VLOOKUP(C369,гендир!$A$3:$C$3000,2,0))</f>
        <v>Есаев Сергей Дмитриевич</v>
      </c>
      <c r="K369" t="s">
        <v>612</v>
      </c>
      <c r="L369">
        <v>100</v>
      </c>
      <c r="P369">
        <v>368</v>
      </c>
      <c r="Q369">
        <v>2084</v>
      </c>
      <c r="R369">
        <v>4248</v>
      </c>
      <c r="S369">
        <v>5396</v>
      </c>
      <c r="T369">
        <v>6871</v>
      </c>
      <c r="U369">
        <v>4957</v>
      </c>
      <c r="V369">
        <v>1921</v>
      </c>
      <c r="W369">
        <v>3937</v>
      </c>
      <c r="X369">
        <v>5680</v>
      </c>
      <c r="Y369">
        <v>5073</v>
      </c>
      <c r="Z369">
        <v>4769</v>
      </c>
      <c r="AA369">
        <v>1921</v>
      </c>
      <c r="AB369">
        <v>184</v>
      </c>
      <c r="AC369">
        <v>-442</v>
      </c>
      <c r="AD369">
        <v>1193</v>
      </c>
      <c r="AE369">
        <v>-109</v>
      </c>
      <c r="AF369">
        <v>0</v>
      </c>
      <c r="AG369">
        <v>0</v>
      </c>
      <c r="AH369">
        <v>0</v>
      </c>
      <c r="AI369">
        <v>0</v>
      </c>
      <c r="AJ369" s="2">
        <v>0</v>
      </c>
      <c r="AK369">
        <v>27974</v>
      </c>
      <c r="AL369">
        <v>29513</v>
      </c>
      <c r="AM369">
        <v>24461</v>
      </c>
      <c r="AN369">
        <v>24627</v>
      </c>
      <c r="AO369">
        <v>22163</v>
      </c>
      <c r="AP369">
        <v>0</v>
      </c>
      <c r="AQ369" s="5">
        <f t="shared" si="17"/>
        <v>2.379</v>
      </c>
      <c r="AR369">
        <v>0</v>
      </c>
      <c r="AS369" t="s">
        <v>613</v>
      </c>
      <c r="AT369" t="str">
        <f>IF(VLOOKUP(C369,old!$D$3:$AU$549,44,0)=0,"",VLOOKUP(C369,old!$D$3:$AU$549,44,0))</f>
        <v>image263</v>
      </c>
      <c r="AU369" s="3" t="s">
        <v>74</v>
      </c>
      <c r="AV369" t="str">
        <f t="shared" si="15"/>
        <v>ООО «ПКО «Партнёр-НСК» зарегистрировано по адресу: 633010, Новосибирская обл, г Бердск, ул Вокзальная, 26, 106. Генеральным директором является Есаев Сергей Дмитриевич. Рост доходов компании за 5 лет: 237,9%.</v>
      </c>
    </row>
    <row r="370" spans="1:48">
      <c r="A370">
        <v>410</v>
      </c>
      <c r="B370" t="s">
        <v>1794</v>
      </c>
      <c r="C370">
        <v>3702193020</v>
      </c>
      <c r="D370" s="10">
        <v>1183702001988</v>
      </c>
      <c r="E370" t="s">
        <v>1795</v>
      </c>
      <c r="F370" s="7">
        <v>43132</v>
      </c>
      <c r="G370">
        <f t="shared" si="16"/>
        <v>7</v>
      </c>
      <c r="H370" t="s">
        <v>73</v>
      </c>
      <c r="I370" t="str">
        <f>IF(VLOOKUP(C370,гендир!$A$3:$C$3000,3,0)=0,"",VLOOKUP(C370,гендир!$A$3:$C$3000,3,0))</f>
        <v>Мирошниченко Оксана Евгеньевна</v>
      </c>
      <c r="J370" t="str">
        <f>IF(VLOOKUP(C370,гендир!$A$3:$C$3000,2,0)=0,"",VLOOKUP(C370,гендир!$A$3:$C$3000,2,0))</f>
        <v>Мирошниченко Оксана Евгеньевна</v>
      </c>
      <c r="K370" t="s">
        <v>1798</v>
      </c>
      <c r="L370">
        <v>15</v>
      </c>
      <c r="P370">
        <v>369</v>
      </c>
      <c r="Q370">
        <v>3907</v>
      </c>
      <c r="R370">
        <v>5313</v>
      </c>
      <c r="S370">
        <v>3765</v>
      </c>
      <c r="T370">
        <v>3492</v>
      </c>
      <c r="U370">
        <v>4689</v>
      </c>
      <c r="V370">
        <v>2488</v>
      </c>
      <c r="W370">
        <v>4153</v>
      </c>
      <c r="X370">
        <v>3286</v>
      </c>
      <c r="Y370">
        <v>3232</v>
      </c>
      <c r="Z370">
        <v>4341</v>
      </c>
      <c r="AA370">
        <v>2488</v>
      </c>
      <c r="AB370">
        <v>1101</v>
      </c>
      <c r="AC370">
        <v>413</v>
      </c>
      <c r="AD370">
        <v>225</v>
      </c>
      <c r="AE370">
        <v>300</v>
      </c>
      <c r="AF370">
        <v>0</v>
      </c>
      <c r="AG370">
        <v>0</v>
      </c>
      <c r="AH370">
        <v>0</v>
      </c>
      <c r="AI370">
        <v>0</v>
      </c>
      <c r="AJ370" s="2">
        <v>0</v>
      </c>
      <c r="AK370">
        <v>59237</v>
      </c>
      <c r="AL370">
        <v>59190</v>
      </c>
      <c r="AM370">
        <v>58332</v>
      </c>
      <c r="AN370">
        <v>68327</v>
      </c>
      <c r="AO370">
        <v>69273</v>
      </c>
      <c r="AP370">
        <v>75</v>
      </c>
      <c r="AQ370" s="5">
        <f t="shared" si="17"/>
        <v>1.2</v>
      </c>
      <c r="AR370" t="s">
        <v>52</v>
      </c>
      <c r="AS370" t="s">
        <v>1799</v>
      </c>
      <c r="AT370" t="str">
        <f>IF(VLOOKUP(C370,old!$D$3:$AU$549,44,0)=0,"",VLOOKUP(C370,old!$D$3:$AU$549,44,0))</f>
        <v>image202</v>
      </c>
      <c r="AU370" s="3" t="s">
        <v>74</v>
      </c>
      <c r="AV370" t="str">
        <f t="shared" si="15"/>
        <v>ООО ПКО «АВД» зарегистрировано по адресу: 153002, Ивановская обл, Иваново г, Ленина пр-кт, дом № 92, офис 65. Генеральным директором является Мирошниченко Оксана Евгеньевна. Рост доходов компании за 5 лет: 120%. Объем заемных средств компании на конец 2024 года: 75 тыс. руб. ФССП присвоил Низкий уровень риска для данного ПКО.</v>
      </c>
    </row>
    <row r="371" spans="1:48">
      <c r="A371">
        <v>187</v>
      </c>
      <c r="B371" t="s">
        <v>1874</v>
      </c>
      <c r="C371">
        <v>7536168865</v>
      </c>
      <c r="D371" s="10">
        <v>1177536006944</v>
      </c>
      <c r="E371" t="s">
        <v>1875</v>
      </c>
      <c r="F371" s="7">
        <v>43073</v>
      </c>
      <c r="G371">
        <f t="shared" si="16"/>
        <v>7</v>
      </c>
      <c r="H371" t="s">
        <v>73</v>
      </c>
      <c r="I371" t="str">
        <f>IF(VLOOKUP(C371,гендир!$A$3:$C$3000,3,0)=0,"",VLOOKUP(C371,гендир!$A$3:$C$3000,3,0))</f>
        <v>Скворцов Александр Валентинович</v>
      </c>
      <c r="J371" t="str">
        <f>IF(VLOOKUP(C371,гендир!$A$3:$C$3000,2,0)=0,"",VLOOKUP(C371,гендир!$A$3:$C$3000,2,0))</f>
        <v>Краснощеков Антон Павлович</v>
      </c>
      <c r="K371" t="s">
        <v>1878</v>
      </c>
      <c r="L371">
        <v>10</v>
      </c>
      <c r="P371">
        <v>370</v>
      </c>
      <c r="Q371">
        <v>1990</v>
      </c>
      <c r="R371">
        <v>27571</v>
      </c>
      <c r="S371">
        <v>31290</v>
      </c>
      <c r="T371">
        <v>43817</v>
      </c>
      <c r="U371">
        <v>4497</v>
      </c>
      <c r="V371">
        <v>1206</v>
      </c>
      <c r="W371">
        <v>17497</v>
      </c>
      <c r="X371">
        <v>26535</v>
      </c>
      <c r="Y371">
        <v>16581</v>
      </c>
      <c r="Z371">
        <v>12277</v>
      </c>
      <c r="AA371">
        <v>1206</v>
      </c>
      <c r="AB371">
        <v>9995</v>
      </c>
      <c r="AC371">
        <v>4597</v>
      </c>
      <c r="AD371">
        <v>26150</v>
      </c>
      <c r="AE371">
        <v>-8221</v>
      </c>
      <c r="AF371">
        <v>251</v>
      </c>
      <c r="AG371">
        <v>0</v>
      </c>
      <c r="AH371">
        <v>0</v>
      </c>
      <c r="AI371">
        <v>0</v>
      </c>
      <c r="AJ371" s="2">
        <v>0</v>
      </c>
      <c r="AK371">
        <v>13425</v>
      </c>
      <c r="AL371">
        <v>27675</v>
      </c>
      <c r="AM371">
        <v>117595</v>
      </c>
      <c r="AN371">
        <v>161680</v>
      </c>
      <c r="AO371">
        <v>148385</v>
      </c>
      <c r="AP371">
        <v>20699</v>
      </c>
      <c r="AQ371" s="5">
        <f t="shared" si="17"/>
        <v>2.2599999999999998</v>
      </c>
      <c r="AR371">
        <v>0</v>
      </c>
      <c r="AS371" t="s">
        <v>1879</v>
      </c>
      <c r="AT371" t="str">
        <f>IF(VLOOKUP(C371,old!$D$3:$AU$549,44,0)=0,"",VLOOKUP(C371,old!$D$3:$AU$549,44,0))</f>
        <v>image306</v>
      </c>
      <c r="AU371" s="3">
        <v>0</v>
      </c>
      <c r="AV371" t="str">
        <f t="shared" si="15"/>
        <v>ООО ПКО «Смарт Коллекшн» зарегистрировано по адресу: 672002, Забайкальский край, г. Чита, Кастринская, д. 3, помещ. А. Генеральным директором является Краснощеков Антон Павлович. Рост доходов компании за 5 лет: 226%. Объем заемных средств компании на конец 2024 года: 20699 тыс. руб.</v>
      </c>
    </row>
    <row r="372" spans="1:48">
      <c r="A372">
        <v>364</v>
      </c>
      <c r="B372" t="s">
        <v>1085</v>
      </c>
      <c r="C372">
        <v>3666223446</v>
      </c>
      <c r="D372" s="10">
        <v>1173668055956</v>
      </c>
      <c r="E372" t="s">
        <v>1086</v>
      </c>
      <c r="F372" s="7">
        <v>43039</v>
      </c>
      <c r="G372">
        <f t="shared" si="16"/>
        <v>7</v>
      </c>
      <c r="H372" t="s">
        <v>73</v>
      </c>
      <c r="I372" t="str">
        <f>IF(VLOOKUP(C372,гендир!$A$3:$C$3000,3,0)=0,"",VLOOKUP(C372,гендир!$A$3:$C$3000,3,0))</f>
        <v>Ивлева Наталия Александровна</v>
      </c>
      <c r="J372" t="str">
        <f>IF(VLOOKUP(C372,гендир!$A$3:$C$3000,2,0)=0,"",VLOOKUP(C372,гендир!$A$3:$C$3000,2,0))</f>
        <v>Годелюк Алексей Александрович</v>
      </c>
      <c r="K372" t="s">
        <v>1089</v>
      </c>
      <c r="L372">
        <v>10</v>
      </c>
      <c r="P372">
        <v>371</v>
      </c>
      <c r="Q372">
        <v>8486</v>
      </c>
      <c r="R372">
        <v>5731</v>
      </c>
      <c r="S372">
        <v>3843</v>
      </c>
      <c r="T372">
        <v>7300</v>
      </c>
      <c r="U372">
        <v>4360</v>
      </c>
      <c r="V372">
        <v>4362</v>
      </c>
      <c r="W372">
        <v>3762</v>
      </c>
      <c r="X372">
        <v>3282</v>
      </c>
      <c r="Y372">
        <v>3005</v>
      </c>
      <c r="Z372">
        <v>3034</v>
      </c>
      <c r="AA372">
        <v>4362</v>
      </c>
      <c r="AB372">
        <v>1813</v>
      </c>
      <c r="AC372">
        <v>-1340</v>
      </c>
      <c r="AD372">
        <v>4167</v>
      </c>
      <c r="AE372">
        <v>1206</v>
      </c>
      <c r="AF372">
        <v>0</v>
      </c>
      <c r="AG372">
        <v>0</v>
      </c>
      <c r="AH372">
        <v>0</v>
      </c>
      <c r="AI372">
        <v>0</v>
      </c>
      <c r="AJ372" s="2">
        <v>0</v>
      </c>
      <c r="AK372">
        <v>12538</v>
      </c>
      <c r="AL372">
        <v>12466</v>
      </c>
      <c r="AM372">
        <v>12390</v>
      </c>
      <c r="AN372">
        <v>13270</v>
      </c>
      <c r="AO372">
        <v>6111</v>
      </c>
      <c r="AP372">
        <v>0</v>
      </c>
      <c r="AQ372" s="5">
        <f t="shared" si="17"/>
        <v>0.51400000000000001</v>
      </c>
      <c r="AR372" t="s">
        <v>52</v>
      </c>
      <c r="AS372" t="s">
        <v>1090</v>
      </c>
      <c r="AT372" t="str">
        <f>IF(VLOOKUP(C372,old!$D$3:$AU$549,44,0)=0,"",VLOOKUP(C372,old!$D$3:$AU$549,44,0))</f>
        <v>image1001</v>
      </c>
      <c r="AU372" s="3" t="s">
        <v>74</v>
      </c>
      <c r="AV372" t="str">
        <f t="shared" si="15"/>
        <v>ООО «Агентство взысканий» зарегистрировано по адресу: 394036, Воронежская обл, Воронеж г, Сакко и Ванцетти ул, дом № 78А, офис 1. Генеральным директором является Годелюк Алексей Александрович. Рост доходов компании за 5 лет: 51,4%. ФССП присвоил Низкий уровень риска для данного ПКО.</v>
      </c>
    </row>
    <row r="373" spans="1:48">
      <c r="A373">
        <v>413</v>
      </c>
      <c r="B373" t="s">
        <v>3256</v>
      </c>
      <c r="C373">
        <v>2902077051</v>
      </c>
      <c r="D373" s="10">
        <v>1132932002642</v>
      </c>
      <c r="E373" t="s">
        <v>3257</v>
      </c>
      <c r="F373" s="7">
        <v>41570</v>
      </c>
      <c r="G373">
        <f t="shared" si="16"/>
        <v>11</v>
      </c>
      <c r="H373" t="s">
        <v>73</v>
      </c>
      <c r="I373" t="str">
        <f>IF(VLOOKUP(C373,гендир!$A$3:$C$3000,3,0)=0,"",VLOOKUP(C373,гендир!$A$3:$C$3000,3,0))</f>
        <v>Общество С Ограниченной Ответственностью Микрокредитная Компания, "ЦЕНТРОФИНАНС ГРУПП"</v>
      </c>
      <c r="J373" t="str">
        <f>IF(VLOOKUP(C373,гендир!$A$3:$C$3000,2,0)=0,"",VLOOKUP(C373,гендир!$A$3:$C$3000,2,0))</f>
        <v>Захарченко Сергей Алексеевич</v>
      </c>
      <c r="K373" t="s">
        <v>3260</v>
      </c>
      <c r="L373">
        <v>12</v>
      </c>
      <c r="P373">
        <v>372</v>
      </c>
      <c r="Q373">
        <v>9098</v>
      </c>
      <c r="R373">
        <v>1022</v>
      </c>
      <c r="S373">
        <v>4407</v>
      </c>
      <c r="T373">
        <v>3337</v>
      </c>
      <c r="U373">
        <v>3922</v>
      </c>
      <c r="V373">
        <v>10028</v>
      </c>
      <c r="W373">
        <v>4240</v>
      </c>
      <c r="X373">
        <v>4612</v>
      </c>
      <c r="Y373">
        <v>127</v>
      </c>
      <c r="Z373">
        <v>23</v>
      </c>
      <c r="AA373">
        <v>10028</v>
      </c>
      <c r="AB373">
        <v>-3256</v>
      </c>
      <c r="AC373">
        <v>-293</v>
      </c>
      <c r="AD373">
        <v>571</v>
      </c>
      <c r="AE373">
        <v>281</v>
      </c>
      <c r="AF373">
        <v>0</v>
      </c>
      <c r="AG373">
        <v>0</v>
      </c>
      <c r="AH373">
        <v>0</v>
      </c>
      <c r="AI373">
        <v>10300</v>
      </c>
      <c r="AJ373" s="2">
        <v>11000</v>
      </c>
      <c r="AK373">
        <v>3774</v>
      </c>
      <c r="AL373">
        <v>945</v>
      </c>
      <c r="AM373">
        <v>10212</v>
      </c>
      <c r="AN373">
        <v>594</v>
      </c>
      <c r="AO373">
        <v>284</v>
      </c>
      <c r="AP373">
        <v>0</v>
      </c>
      <c r="AQ373" s="5">
        <f t="shared" si="17"/>
        <v>0.43099999999999999</v>
      </c>
      <c r="AR373" t="s">
        <v>52</v>
      </c>
      <c r="AS373" t="s">
        <v>3261</v>
      </c>
      <c r="AT373" t="str">
        <f>IF(VLOOKUP(C373,old!$D$3:$AU$549,44,0)=0,"",VLOOKUP(C373,old!$D$3:$AU$549,44,0))</f>
        <v>image446</v>
      </c>
      <c r="AU373" s="3">
        <v>1.0679611650485437</v>
      </c>
      <c r="AV373" t="str">
        <f t="shared" si="15"/>
        <v>ООО ПКО "ПРАВИЛЬНЫЙ ВЫБОР" зарегистрировано по адресу: 164514, Архангельская обл, Северодвинск г, Карла Маркса ул, дом № 46, оф. 404. Генеральным директором является Захарченко Сергей Алексеевич. Рост доходов компании за 5 лет: 43,1%. Рост финансовых активов компании за 5 лет: 106,8%. ФССП присвоил Низкий уровень риска для данного ПКО.</v>
      </c>
    </row>
    <row r="374" spans="1:48">
      <c r="A374">
        <v>451</v>
      </c>
      <c r="B374" t="s">
        <v>2661</v>
      </c>
      <c r="C374">
        <v>9703031707</v>
      </c>
      <c r="D374" s="10">
        <v>1217700164021</v>
      </c>
      <c r="E374" t="s">
        <v>2662</v>
      </c>
      <c r="F374" s="7">
        <v>44293</v>
      </c>
      <c r="G374">
        <f t="shared" si="16"/>
        <v>4</v>
      </c>
      <c r="H374" t="s">
        <v>73</v>
      </c>
      <c r="I374" t="str">
        <f>IF(VLOOKUP(C374,гендир!$A$3:$C$3000,3,0)=0,"",VLOOKUP(C374,гендир!$A$3:$C$3000,3,0))</f>
        <v>Романова Белла Владимировна</v>
      </c>
      <c r="J374" t="str">
        <f>IF(VLOOKUP(C374,гендир!$A$3:$C$3000,2,0)=0,"",VLOOKUP(C374,гендир!$A$3:$C$3000,2,0))</f>
        <v>Романова Белла Владимировна</v>
      </c>
      <c r="K374" t="s">
        <v>2665</v>
      </c>
      <c r="L374">
        <v>30</v>
      </c>
      <c r="P374">
        <v>373</v>
      </c>
      <c r="Q374">
        <v>0</v>
      </c>
      <c r="R374">
        <v>12840</v>
      </c>
      <c r="S374">
        <v>13302</v>
      </c>
      <c r="T374">
        <v>1562</v>
      </c>
      <c r="U374">
        <v>3901</v>
      </c>
      <c r="V374">
        <v>0</v>
      </c>
      <c r="W374">
        <v>8</v>
      </c>
      <c r="X374">
        <v>13519</v>
      </c>
      <c r="Y374">
        <v>816</v>
      </c>
      <c r="Z374">
        <v>78</v>
      </c>
      <c r="AA374">
        <v>0</v>
      </c>
      <c r="AB374">
        <v>12832</v>
      </c>
      <c r="AC374">
        <v>-1344</v>
      </c>
      <c r="AD374">
        <v>-348</v>
      </c>
      <c r="AE374">
        <v>3756</v>
      </c>
      <c r="AF374">
        <v>0</v>
      </c>
      <c r="AG374">
        <v>0</v>
      </c>
      <c r="AH374">
        <v>0</v>
      </c>
      <c r="AI374">
        <v>0</v>
      </c>
      <c r="AJ374" s="2">
        <v>0</v>
      </c>
      <c r="AK374">
        <v>0</v>
      </c>
      <c r="AL374">
        <v>13273</v>
      </c>
      <c r="AM374">
        <v>25982</v>
      </c>
      <c r="AN374">
        <v>26234</v>
      </c>
      <c r="AO374">
        <v>27821</v>
      </c>
      <c r="AP374">
        <v>3085</v>
      </c>
      <c r="AQ374" s="5">
        <f t="shared" si="17"/>
        <v>0.30399999999999999</v>
      </c>
      <c r="AR374" t="s">
        <v>52</v>
      </c>
      <c r="AS374" t="s">
        <v>2666</v>
      </c>
      <c r="AT374" t="str">
        <f>IF(VLOOKUP(C374,old!$D$3:$AU$549,44,0)=0,"",VLOOKUP(C374,old!$D$3:$AU$549,44,0))</f>
        <v>image368</v>
      </c>
      <c r="AU374" s="3" t="s">
        <v>74</v>
      </c>
      <c r="AV374" t="str">
        <f t="shared" si="15"/>
        <v>ООО «ПКО «Финур» зарегистрировано по адресу: 123557, Город Москва, вн.тер.г. муниципальный округ Пресненский, пер Электрический, д. 3/10, стр. 3, этаж 4, помещ. 4, ком. 1. Генеральным директором является Романова Белла Владимировна. Рост доходов компании за 5 лет: 30,4%. Объем заемных средств компании на конец 2024 года: 3085 тыс. руб. ФССП присвоил Низкий уровень риска для данного ПКО.</v>
      </c>
    </row>
    <row r="375" spans="1:48">
      <c r="A375">
        <v>318</v>
      </c>
      <c r="B375" t="s">
        <v>1292</v>
      </c>
      <c r="C375">
        <v>7708716965</v>
      </c>
      <c r="D375" s="10">
        <v>1107746246222</v>
      </c>
      <c r="E375" t="s">
        <v>1293</v>
      </c>
      <c r="F375" s="7">
        <v>40269</v>
      </c>
      <c r="G375">
        <f t="shared" si="16"/>
        <v>15</v>
      </c>
      <c r="H375" t="s">
        <v>73</v>
      </c>
      <c r="I375" t="str">
        <f>IF(VLOOKUP(C375,гендир!$A$3:$C$3000,3,0)=0,"",VLOOKUP(C375,гендир!$A$3:$C$3000,3,0))</f>
        <v>Малышев Сергей Евгеньевич</v>
      </c>
      <c r="J375" t="str">
        <f>IF(VLOOKUP(C375,гендир!$A$3:$C$3000,2,0)=0,"",VLOOKUP(C375,гендир!$A$3:$C$3000,2,0))</f>
        <v>Малышев Сергей Евгеньевич</v>
      </c>
      <c r="K375" t="s">
        <v>1296</v>
      </c>
      <c r="L375">
        <v>100</v>
      </c>
      <c r="P375">
        <v>374</v>
      </c>
      <c r="Q375">
        <v>88515</v>
      </c>
      <c r="R375">
        <v>330051</v>
      </c>
      <c r="S375">
        <v>26256</v>
      </c>
      <c r="T375">
        <v>11830</v>
      </c>
      <c r="U375">
        <v>3898</v>
      </c>
      <c r="V375">
        <v>-34389</v>
      </c>
      <c r="W375">
        <v>264234</v>
      </c>
      <c r="X375">
        <v>25355</v>
      </c>
      <c r="Y375">
        <v>11686</v>
      </c>
      <c r="Z375">
        <v>3440</v>
      </c>
      <c r="AA375">
        <v>-34389</v>
      </c>
      <c r="AB375">
        <v>49837</v>
      </c>
      <c r="AC375">
        <v>-13201</v>
      </c>
      <c r="AD375">
        <v>-562</v>
      </c>
      <c r="AE375">
        <v>19</v>
      </c>
      <c r="AF375">
        <v>0</v>
      </c>
      <c r="AG375">
        <v>0</v>
      </c>
      <c r="AH375">
        <v>0</v>
      </c>
      <c r="AI375">
        <v>0</v>
      </c>
      <c r="AJ375" s="2">
        <v>0</v>
      </c>
      <c r="AK375">
        <v>233733</v>
      </c>
      <c r="AL375">
        <v>172226</v>
      </c>
      <c r="AM375">
        <v>30013</v>
      </c>
      <c r="AN375">
        <v>21510</v>
      </c>
      <c r="AO375">
        <v>16388</v>
      </c>
      <c r="AP375">
        <v>10314</v>
      </c>
      <c r="AQ375" s="5">
        <f t="shared" si="17"/>
        <v>4.3999999999999997E-2</v>
      </c>
      <c r="AR375">
        <v>0</v>
      </c>
      <c r="AS375" t="s">
        <v>1297</v>
      </c>
      <c r="AT375" t="str">
        <f>IF(VLOOKUP(C375,old!$D$3:$AU$549,44,0)=0,"",VLOOKUP(C375,old!$D$3:$AU$549,44,0))</f>
        <v>image294</v>
      </c>
      <c r="AU375" s="3" t="s">
        <v>74</v>
      </c>
      <c r="AV375" t="str">
        <f t="shared" si="15"/>
        <v>ООО «Эникомп» зарегистрировано по адресу: 125284, Москва г, пр-кт Ленинградский, 31А, 1, 1/2. Генеральным директором является Малышев Сергей Евгеньевич. Рост доходов компании за 5 лет: 4,4%. Объем заемных средств компании на конец 2024 года: 10314 тыс. руб.</v>
      </c>
    </row>
    <row r="376" spans="1:48">
      <c r="A376">
        <v>417</v>
      </c>
      <c r="B376" t="s">
        <v>2729</v>
      </c>
      <c r="C376">
        <v>5609184233</v>
      </c>
      <c r="D376" s="10">
        <v>1165658081270</v>
      </c>
      <c r="E376" t="s">
        <v>2730</v>
      </c>
      <c r="F376" s="7">
        <v>42730</v>
      </c>
      <c r="G376">
        <f t="shared" si="16"/>
        <v>8</v>
      </c>
      <c r="H376" t="s">
        <v>73</v>
      </c>
      <c r="I376" t="str">
        <f>IF(VLOOKUP(C376,гендир!$A$3:$C$3000,3,0)=0,"",VLOOKUP(C376,гендир!$A$3:$C$3000,3,0))</f>
        <v>Усманов Вячеслав Валерьевич, Гоношилин Анатолий Николаевич</v>
      </c>
      <c r="J376" t="str">
        <f>IF(VLOOKUP(C376,гендир!$A$3:$C$3000,2,0)=0,"",VLOOKUP(C376,гендир!$A$3:$C$3000,2,0))</f>
        <v>Штоколенко Николай Михайлович</v>
      </c>
      <c r="K376" t="s">
        <v>2733</v>
      </c>
      <c r="L376">
        <v>12</v>
      </c>
      <c r="P376">
        <v>375</v>
      </c>
      <c r="Q376">
        <v>2466</v>
      </c>
      <c r="R376">
        <v>2386</v>
      </c>
      <c r="S376">
        <v>2090</v>
      </c>
      <c r="T376">
        <v>2989</v>
      </c>
      <c r="U376">
        <v>3855</v>
      </c>
      <c r="V376">
        <v>1979</v>
      </c>
      <c r="W376">
        <v>1558</v>
      </c>
      <c r="X376">
        <v>1155</v>
      </c>
      <c r="Y376">
        <v>2336</v>
      </c>
      <c r="Z376">
        <v>1858</v>
      </c>
      <c r="AA376">
        <v>1979</v>
      </c>
      <c r="AB376">
        <v>828</v>
      </c>
      <c r="AC376">
        <v>935</v>
      </c>
      <c r="AD376">
        <v>653</v>
      </c>
      <c r="AE376">
        <v>1846</v>
      </c>
      <c r="AF376">
        <v>0</v>
      </c>
      <c r="AG376">
        <v>0</v>
      </c>
      <c r="AH376">
        <v>0</v>
      </c>
      <c r="AI376">
        <v>0</v>
      </c>
      <c r="AJ376" s="2">
        <v>0</v>
      </c>
      <c r="AK376">
        <v>12182</v>
      </c>
      <c r="AL376">
        <v>16221</v>
      </c>
      <c r="AM376">
        <v>17376</v>
      </c>
      <c r="AN376">
        <v>18702</v>
      </c>
      <c r="AO376">
        <v>19083</v>
      </c>
      <c r="AP376">
        <v>453</v>
      </c>
      <c r="AQ376" s="5">
        <f t="shared" si="17"/>
        <v>1.5629999999999999</v>
      </c>
      <c r="AR376" t="s">
        <v>52</v>
      </c>
      <c r="AS376" t="s">
        <v>2734</v>
      </c>
      <c r="AT376" t="str">
        <f>IF(VLOOKUP(C376,old!$D$3:$AU$549,44,0)=0,"",VLOOKUP(C376,old!$D$3:$AU$549,44,0))</f>
        <v>image377</v>
      </c>
      <c r="AU376" s="3" t="s">
        <v>74</v>
      </c>
      <c r="AV376" t="str">
        <f t="shared" si="15"/>
        <v>ПКО ООО « ЦКБ» зарегистрировано по адресу: Оренбургская обл., г.о. город Оренбург, г. Оренбург, пр-д Автоматики, д. 10/3, ОФИС 2, 460048. Генеральным директором является Штоколенко Николай Михайлович. Рост доходов компании за 5 лет: 156,3%. Объем заемных средств компании на конец 2024 года: 453 тыс. руб. ФССП присвоил Низкий уровень риска для данного ПКО.</v>
      </c>
    </row>
    <row r="377" spans="1:48">
      <c r="A377">
        <v>400</v>
      </c>
      <c r="B377" t="s">
        <v>1925</v>
      </c>
      <c r="C377">
        <v>2014010500</v>
      </c>
      <c r="D377" s="10">
        <v>1152036002513</v>
      </c>
      <c r="E377" t="s">
        <v>1926</v>
      </c>
      <c r="F377" s="7">
        <v>42096</v>
      </c>
      <c r="G377">
        <f t="shared" si="16"/>
        <v>10</v>
      </c>
      <c r="H377" t="s">
        <v>73</v>
      </c>
      <c r="I377" t="str">
        <f>IF(VLOOKUP(C377,гендир!$A$3:$C$3000,3,0)=0,"",VLOOKUP(C377,гендир!$A$3:$C$3000,3,0))</f>
        <v>Зурушев Абубакар Бадрудиевич</v>
      </c>
      <c r="J377" t="str">
        <f>IF(VLOOKUP(C377,гендир!$A$3:$C$3000,2,0)=0,"",VLOOKUP(C377,гендир!$A$3:$C$3000,2,0))</f>
        <v>Зурушев Абубакар Бадрудиевич</v>
      </c>
      <c r="K377" t="s">
        <v>1929</v>
      </c>
      <c r="L377">
        <v>10</v>
      </c>
      <c r="P377">
        <v>376</v>
      </c>
      <c r="Q377">
        <v>5148</v>
      </c>
      <c r="R377">
        <v>7403</v>
      </c>
      <c r="S377">
        <v>7856</v>
      </c>
      <c r="T377">
        <v>4331</v>
      </c>
      <c r="U377">
        <v>3854</v>
      </c>
      <c r="V377">
        <v>1382</v>
      </c>
      <c r="W377">
        <v>1656</v>
      </c>
      <c r="X377">
        <v>6309</v>
      </c>
      <c r="Y377">
        <v>2191</v>
      </c>
      <c r="Z377">
        <v>978</v>
      </c>
      <c r="AA377">
        <v>1382</v>
      </c>
      <c r="AB377">
        <v>654</v>
      </c>
      <c r="AC377">
        <v>1028</v>
      </c>
      <c r="AD377">
        <v>2118</v>
      </c>
      <c r="AE377">
        <v>2857</v>
      </c>
      <c r="AF377">
        <v>30177</v>
      </c>
      <c r="AG377">
        <v>36759</v>
      </c>
      <c r="AH377">
        <v>31458</v>
      </c>
      <c r="AI377">
        <v>0</v>
      </c>
      <c r="AJ377" s="2">
        <v>0</v>
      </c>
      <c r="AK377">
        <v>8719</v>
      </c>
      <c r="AL377">
        <v>13316</v>
      </c>
      <c r="AM377">
        <v>12907</v>
      </c>
      <c r="AN377">
        <v>31452</v>
      </c>
      <c r="AO377">
        <v>31409</v>
      </c>
      <c r="AP377">
        <v>27269</v>
      </c>
      <c r="AQ377" s="5">
        <f t="shared" si="17"/>
        <v>0.749</v>
      </c>
      <c r="AR377" t="s">
        <v>52</v>
      </c>
      <c r="AS377" t="s">
        <v>1930</v>
      </c>
      <c r="AT377" t="str">
        <f>IF(VLOOKUP(C377,old!$D$3:$AU$549,44,0)=0,"",VLOOKUP(C377,old!$D$3:$AU$549,44,0))</f>
        <v>image1001</v>
      </c>
      <c r="AU377" s="3">
        <v>0</v>
      </c>
      <c r="AV377" t="str">
        <f t="shared" si="15"/>
        <v>ООО «СБ-Консалт» зарегистрировано по адресу: 364024, Чеченская Республика, г Грозный, ул Им С.Ш.Лорсанова, д. 10, кабинет 202. Генеральным директором является Зурушев Абубакар Бадрудиевич. Рост доходов компании за 5 лет: 74,9%. Объем заемных средств компании на конец 2024 года: 27269 тыс. руб. ФССП присвоил Низкий уровень риска для данного ПКО.</v>
      </c>
    </row>
    <row r="378" spans="1:48">
      <c r="A378">
        <v>387</v>
      </c>
      <c r="B378" t="s">
        <v>1510</v>
      </c>
      <c r="C378">
        <v>2207010288</v>
      </c>
      <c r="D378" s="10">
        <v>1152225029417</v>
      </c>
      <c r="E378" t="s">
        <v>1511</v>
      </c>
      <c r="F378" s="7">
        <v>42347</v>
      </c>
      <c r="G378">
        <f t="shared" si="16"/>
        <v>9</v>
      </c>
      <c r="H378" t="s">
        <v>73</v>
      </c>
      <c r="I378" t="str">
        <f>IF(VLOOKUP(C378,гендир!$A$3:$C$3000,3,0)=0,"",VLOOKUP(C378,гендир!$A$3:$C$3000,3,0))</f>
        <v>Мошкин Сергей Иванович</v>
      </c>
      <c r="J378" t="str">
        <f>IF(VLOOKUP(C378,гендир!$A$3:$C$3000,2,0)=0,"",VLOOKUP(C378,гендир!$A$3:$C$3000,2,0))</f>
        <v>Чебановская Юлия Геннадьевна</v>
      </c>
      <c r="K378" t="s">
        <v>1514</v>
      </c>
      <c r="L378">
        <v>10010</v>
      </c>
      <c r="P378">
        <v>377</v>
      </c>
      <c r="Q378">
        <v>5999</v>
      </c>
      <c r="R378">
        <v>4014</v>
      </c>
      <c r="S378">
        <v>4305</v>
      </c>
      <c r="T378">
        <v>5191</v>
      </c>
      <c r="U378">
        <v>3847</v>
      </c>
      <c r="V378">
        <v>4295</v>
      </c>
      <c r="W378">
        <v>4271</v>
      </c>
      <c r="X378">
        <v>3954</v>
      </c>
      <c r="Y378">
        <v>3416</v>
      </c>
      <c r="Z378">
        <v>2091</v>
      </c>
      <c r="AA378">
        <v>4295</v>
      </c>
      <c r="AB378">
        <v>-488</v>
      </c>
      <c r="AC378">
        <v>59</v>
      </c>
      <c r="AD378">
        <v>1482</v>
      </c>
      <c r="AE378">
        <v>1387</v>
      </c>
      <c r="AF378">
        <v>6218</v>
      </c>
      <c r="AG378">
        <v>6275</v>
      </c>
      <c r="AH378">
        <v>6300</v>
      </c>
      <c r="AI378">
        <v>3701</v>
      </c>
      <c r="AJ378" s="2">
        <v>5209</v>
      </c>
      <c r="AK378">
        <v>6533</v>
      </c>
      <c r="AL378">
        <v>6402</v>
      </c>
      <c r="AM378">
        <v>6293</v>
      </c>
      <c r="AN378">
        <v>3504</v>
      </c>
      <c r="AO378">
        <v>3504</v>
      </c>
      <c r="AP378">
        <v>439</v>
      </c>
      <c r="AQ378" s="5">
        <f t="shared" si="17"/>
        <v>0.64100000000000001</v>
      </c>
      <c r="AR378" t="s">
        <v>52</v>
      </c>
      <c r="AS378" t="s">
        <v>1515</v>
      </c>
      <c r="AT378" t="str">
        <f>IF(VLOOKUP(C378,old!$D$3:$AU$549,44,0)=0,"",VLOOKUP(C378,old!$D$3:$AU$549,44,0))</f>
        <v>image223</v>
      </c>
      <c r="AU378" s="3">
        <v>0.8377291733676423</v>
      </c>
      <c r="AV378" t="str">
        <f t="shared" si="15"/>
        <v>ООО ПКО «Алтай» зарегистрировано по адресу: 656067, Алтайский край, г.Барнаул, ул.Попова, д.220Б. Генеральным директором является Чебановская Юлия Геннадьевна. Рост доходов компании за 5 лет: 64,1%. Рост финансовых активов компании за 5 лет: 83,77%. Объем заемных средств компании на конец 2024 года: 439 тыс. руб. ФССП присвоил Низкий уровень риска для данного ПКО.</v>
      </c>
    </row>
    <row r="379" spans="1:48">
      <c r="A379">
        <v>549</v>
      </c>
      <c r="B379" t="s">
        <v>3402</v>
      </c>
      <c r="C379">
        <v>5611085180</v>
      </c>
      <c r="D379" s="10">
        <v>1195658017906</v>
      </c>
      <c r="E379" t="s">
        <v>3403</v>
      </c>
      <c r="F379" s="7">
        <v>43797</v>
      </c>
      <c r="G379">
        <f t="shared" si="16"/>
        <v>5</v>
      </c>
      <c r="H379" t="s">
        <v>73</v>
      </c>
      <c r="I379" t="str">
        <f>IF(VLOOKUP(C379,гендир!$A$3:$C$3000,3,0)=0,"",VLOOKUP(C379,гендир!$A$3:$C$3000,3,0))</f>
        <v>Костина Ольга Сергеевна, Штрафов</v>
      </c>
      <c r="J379" t="str">
        <f>IF(VLOOKUP(C379,гендир!$A$3:$C$3000,2,0)=0,"",VLOOKUP(C379,гендир!$A$3:$C$3000,2,0))</f>
        <v>Костина Ольга Сергеевна</v>
      </c>
      <c r="K379" t="s">
        <v>3406</v>
      </c>
      <c r="L379">
        <v>10</v>
      </c>
      <c r="P379">
        <v>378</v>
      </c>
      <c r="Q379">
        <v>0</v>
      </c>
      <c r="R379">
        <v>0</v>
      </c>
      <c r="S379">
        <v>0</v>
      </c>
      <c r="T379">
        <v>0</v>
      </c>
      <c r="U379">
        <v>3794</v>
      </c>
      <c r="V379">
        <v>0</v>
      </c>
      <c r="W379">
        <v>3</v>
      </c>
      <c r="X379">
        <v>3</v>
      </c>
      <c r="Y379">
        <v>0</v>
      </c>
      <c r="Z379">
        <v>3125</v>
      </c>
      <c r="AA379">
        <v>0</v>
      </c>
      <c r="AB379">
        <v>-12</v>
      </c>
      <c r="AC379">
        <v>-5</v>
      </c>
      <c r="AD379">
        <v>0</v>
      </c>
      <c r="AE379">
        <v>603</v>
      </c>
      <c r="AF379">
        <v>-21</v>
      </c>
      <c r="AG379">
        <v>0</v>
      </c>
      <c r="AH379">
        <v>0</v>
      </c>
      <c r="AI379">
        <v>0</v>
      </c>
      <c r="AJ379" s="2">
        <v>0</v>
      </c>
      <c r="AK379">
        <v>10356</v>
      </c>
      <c r="AL379">
        <v>10351</v>
      </c>
      <c r="AM379">
        <v>10353</v>
      </c>
      <c r="AN379">
        <v>10353</v>
      </c>
      <c r="AO379">
        <v>10473</v>
      </c>
      <c r="AP379">
        <v>12</v>
      </c>
      <c r="AQ379" s="5" t="str">
        <f t="shared" si="17"/>
        <v/>
      </c>
      <c r="AS379" t="s">
        <v>3407</v>
      </c>
      <c r="AT379" t="str">
        <f>IF(VLOOKUP(C379,old!$D$3:$AU$549,44,0)=0,"",VLOOKUP(C379,old!$D$3:$AU$549,44,0))</f>
        <v/>
      </c>
      <c r="AU379" s="3">
        <v>0</v>
      </c>
      <c r="AV379" t="str">
        <f t="shared" si="15"/>
        <v>ООО ПКО «ПрофиКоллект» зарегистрировано по адресу: г. Оренбург, ул. Орская, д. 14, 460035. Генеральным директором является Костина Ольга Сергеевна. Объем заемных средств компании на конец 2024 года: 12 тыс. руб.</v>
      </c>
    </row>
    <row r="380" spans="1:48">
      <c r="A380">
        <v>457</v>
      </c>
      <c r="B380" t="s">
        <v>2780</v>
      </c>
      <c r="C380">
        <v>2124048263</v>
      </c>
      <c r="D380" s="10">
        <v>1212100003147</v>
      </c>
      <c r="E380" t="s">
        <v>2781</v>
      </c>
      <c r="F380" s="7">
        <v>44299</v>
      </c>
      <c r="G380">
        <f t="shared" si="16"/>
        <v>4</v>
      </c>
      <c r="H380" t="s">
        <v>73</v>
      </c>
      <c r="I380" t="str">
        <f>IF(VLOOKUP(C380,гендир!$A$3:$C$3000,3,0)=0,"",VLOOKUP(C380,гендир!$A$3:$C$3000,3,0))</f>
        <v>Таврасов Игорь Владимирович, Васильева Татьяна Вячеславовна</v>
      </c>
      <c r="J380" t="str">
        <f>IF(VLOOKUP(C380,гендир!$A$3:$C$3000,2,0)=0,"",VLOOKUP(C380,гендир!$A$3:$C$3000,2,0))</f>
        <v>Аль-давуд Владимир Саидович</v>
      </c>
      <c r="K380" t="s">
        <v>2784</v>
      </c>
      <c r="L380">
        <v>10</v>
      </c>
      <c r="P380">
        <v>379</v>
      </c>
      <c r="Q380">
        <v>0</v>
      </c>
      <c r="R380">
        <v>10384</v>
      </c>
      <c r="S380">
        <v>606</v>
      </c>
      <c r="T380">
        <v>725</v>
      </c>
      <c r="U380">
        <v>3554</v>
      </c>
      <c r="V380">
        <v>0</v>
      </c>
      <c r="W380">
        <v>388</v>
      </c>
      <c r="X380">
        <v>609</v>
      </c>
      <c r="Y380">
        <v>605</v>
      </c>
      <c r="Z380">
        <v>1534</v>
      </c>
      <c r="AA380">
        <v>0</v>
      </c>
      <c r="AB380">
        <v>9996</v>
      </c>
      <c r="AC380">
        <v>-3</v>
      </c>
      <c r="AD380">
        <v>120</v>
      </c>
      <c r="AE380">
        <v>1845</v>
      </c>
      <c r="AF380">
        <v>0</v>
      </c>
      <c r="AG380">
        <v>0</v>
      </c>
      <c r="AH380">
        <v>2680</v>
      </c>
      <c r="AI380">
        <v>2672</v>
      </c>
      <c r="AJ380" s="2">
        <v>2372</v>
      </c>
      <c r="AK380">
        <v>0</v>
      </c>
      <c r="AL380">
        <v>10491</v>
      </c>
      <c r="AM380">
        <v>10418</v>
      </c>
      <c r="AN380">
        <v>10595</v>
      </c>
      <c r="AO380">
        <v>10604</v>
      </c>
      <c r="AP380">
        <v>1759</v>
      </c>
      <c r="AQ380" s="5">
        <f t="shared" si="17"/>
        <v>0.34200000000000003</v>
      </c>
      <c r="AR380" t="s">
        <v>52</v>
      </c>
      <c r="AS380" t="s">
        <v>2785</v>
      </c>
      <c r="AT380" t="str">
        <f>IF(VLOOKUP(C380,old!$D$3:$AU$549,44,0)=0,"",VLOOKUP(C380,old!$D$3:$AU$549,44,0))</f>
        <v>image382</v>
      </c>
      <c r="AU380" s="3">
        <v>0.88507462686567162</v>
      </c>
      <c r="AV380" t="str">
        <f t="shared" si="15"/>
        <v>ООО ПКО «СКР» зарегистрировано по адресу: Чувашская Республика - Чувашия, г.о. город Чебоксары, г. Чебоксары, ул. Текстильщиков, Зд. 8, ОФИС 304, 428000. Генеральным директором является Аль-давуд Владимир Саидович. Рост доходов компании за 5 лет: 34,2%. Рост финансовых активов компании за 5 лет: 88,51%. Объем заемных средств компании на конец 2024 года: 1759 тыс. руб. ФССП присвоил Низкий уровень риска для данного ПКО.</v>
      </c>
    </row>
    <row r="381" spans="1:48">
      <c r="A381">
        <v>402</v>
      </c>
      <c r="B381" t="s">
        <v>2313</v>
      </c>
      <c r="C381">
        <v>3459011764</v>
      </c>
      <c r="D381" s="10">
        <v>1143443023459</v>
      </c>
      <c r="E381" t="s">
        <v>2314</v>
      </c>
      <c r="F381" s="7">
        <v>41886</v>
      </c>
      <c r="G381">
        <f t="shared" si="16"/>
        <v>10</v>
      </c>
      <c r="H381" t="s">
        <v>73</v>
      </c>
      <c r="I381" t="str">
        <f>IF(VLOOKUP(C381,гендир!$A$3:$C$3000,3,0)=0,"",VLOOKUP(C381,гендир!$A$3:$C$3000,3,0))</f>
        <v>Оганесян Артур Александрович</v>
      </c>
      <c r="J381" t="str">
        <f>IF(VLOOKUP(C381,гендир!$A$3:$C$3000,2,0)=0,"",VLOOKUP(C381,гендир!$A$3:$C$3000,2,0))</f>
        <v>Петров Иван Анатольевич</v>
      </c>
      <c r="K381" t="s">
        <v>2317</v>
      </c>
      <c r="L381">
        <v>20</v>
      </c>
      <c r="P381">
        <v>380</v>
      </c>
      <c r="Q381">
        <v>4567</v>
      </c>
      <c r="R381">
        <v>4665</v>
      </c>
      <c r="S381">
        <v>4676</v>
      </c>
      <c r="T381">
        <v>4159</v>
      </c>
      <c r="U381">
        <v>3534</v>
      </c>
      <c r="V381">
        <v>4765</v>
      </c>
      <c r="W381">
        <v>6338</v>
      </c>
      <c r="X381">
        <v>7470</v>
      </c>
      <c r="Y381">
        <v>7013</v>
      </c>
      <c r="Z381">
        <v>5875</v>
      </c>
      <c r="AA381">
        <v>4765</v>
      </c>
      <c r="AB381">
        <v>-1721</v>
      </c>
      <c r="AC381">
        <v>-2873</v>
      </c>
      <c r="AD381">
        <v>-2895</v>
      </c>
      <c r="AE381">
        <v>-2590</v>
      </c>
      <c r="AF381">
        <v>0</v>
      </c>
      <c r="AG381">
        <v>30</v>
      </c>
      <c r="AH381">
        <v>12</v>
      </c>
      <c r="AI381">
        <v>0</v>
      </c>
      <c r="AJ381" s="2">
        <v>0</v>
      </c>
      <c r="AK381">
        <v>605</v>
      </c>
      <c r="AL381">
        <v>1349</v>
      </c>
      <c r="AM381">
        <v>3021</v>
      </c>
      <c r="AN381">
        <v>3063</v>
      </c>
      <c r="AO381">
        <v>3309</v>
      </c>
      <c r="AP381">
        <v>27700</v>
      </c>
      <c r="AQ381" s="5">
        <f t="shared" si="17"/>
        <v>0.77400000000000002</v>
      </c>
      <c r="AR381" t="s">
        <v>52</v>
      </c>
      <c r="AS381" t="s">
        <v>2318</v>
      </c>
      <c r="AT381" t="str">
        <f>IF(VLOOKUP(C381,old!$D$3:$AU$549,44,0)=0,"",VLOOKUP(C381,old!$D$3:$AU$549,44,0))</f>
        <v>image317</v>
      </c>
      <c r="AU381" s="3">
        <v>0</v>
      </c>
      <c r="AV381" t="str">
        <f t="shared" si="15"/>
        <v>ООО ПКО «Автомани» зарегистрировано по адресу: г. Волгоград, ул. Авторемонтная, д. 10А, кв. 1, 400048. Генеральным директором является Петров Иван Анатольевич. Рост доходов компании за 5 лет: 77,4%. Объем заемных средств компании на конец 2024 года: 27700 тыс. руб. ФССП присвоил Низкий уровень риска для данного ПКО.</v>
      </c>
    </row>
    <row r="382" spans="1:48">
      <c r="A382">
        <v>319</v>
      </c>
      <c r="B382" t="s">
        <v>1972</v>
      </c>
      <c r="C382">
        <v>7203382407</v>
      </c>
      <c r="D382" s="10">
        <v>1167232066110</v>
      </c>
      <c r="E382" t="s">
        <v>1973</v>
      </c>
      <c r="F382" s="7">
        <v>42495</v>
      </c>
      <c r="G382">
        <f t="shared" si="16"/>
        <v>8</v>
      </c>
      <c r="H382" t="s">
        <v>73</v>
      </c>
      <c r="I382" t="str">
        <f>IF(VLOOKUP(C382,гендир!$A$3:$C$3000,3,0)=0,"",VLOOKUP(C382,гендир!$A$3:$C$3000,3,0))</f>
        <v>Сальникова Ксения Александровна</v>
      </c>
      <c r="J382" t="str">
        <f>IF(VLOOKUP(C382,гендир!$A$3:$C$3000,2,0)=0,"",VLOOKUP(C382,гендир!$A$3:$C$3000,2,0))</f>
        <v>Жданова Надежда Андреевна</v>
      </c>
      <c r="K382" t="s">
        <v>1976</v>
      </c>
      <c r="L382">
        <v>10</v>
      </c>
      <c r="P382">
        <v>381</v>
      </c>
      <c r="Q382">
        <v>26715</v>
      </c>
      <c r="R382">
        <v>30309</v>
      </c>
      <c r="S382">
        <v>57815</v>
      </c>
      <c r="T382">
        <v>11825</v>
      </c>
      <c r="U382">
        <v>3388</v>
      </c>
      <c r="V382">
        <v>16300</v>
      </c>
      <c r="W382">
        <v>23899</v>
      </c>
      <c r="X382">
        <v>8607</v>
      </c>
      <c r="Y382">
        <v>10917</v>
      </c>
      <c r="Z382">
        <v>10154</v>
      </c>
      <c r="AA382">
        <v>16300</v>
      </c>
      <c r="AB382">
        <v>-11558</v>
      </c>
      <c r="AC382">
        <v>5467</v>
      </c>
      <c r="AD382">
        <v>-2181</v>
      </c>
      <c r="AE382">
        <v>-16736</v>
      </c>
      <c r="AF382">
        <v>92389</v>
      </c>
      <c r="AG382">
        <v>55998</v>
      </c>
      <c r="AH382">
        <v>33021</v>
      </c>
      <c r="AI382">
        <v>21594</v>
      </c>
      <c r="AJ382" s="2">
        <v>9394</v>
      </c>
      <c r="AK382">
        <v>73850</v>
      </c>
      <c r="AL382">
        <v>59384</v>
      </c>
      <c r="AM382">
        <v>49481</v>
      </c>
      <c r="AN382">
        <v>41102</v>
      </c>
      <c r="AO382">
        <v>16772</v>
      </c>
      <c r="AP382">
        <v>0</v>
      </c>
      <c r="AQ382" s="5">
        <f t="shared" si="17"/>
        <v>0.127</v>
      </c>
      <c r="AR382" t="s">
        <v>52</v>
      </c>
      <c r="AS382" t="s">
        <v>1977</v>
      </c>
      <c r="AT382" t="str">
        <f>IF(VLOOKUP(C382,old!$D$3:$AU$549,44,0)=0,"",VLOOKUP(C382,old!$D$3:$AU$549,44,0))</f>
        <v>image147</v>
      </c>
      <c r="AU382" s="3">
        <v>0.10167877128229551</v>
      </c>
      <c r="AV382" t="str">
        <f t="shared" si="15"/>
        <v>ООО «Капитоль Кредит» зарегистрировано по адресу: 625000, Тюменская обл, г.Тюмень, ул.Герцена, д.64, 806. Генеральным директором является Жданова Надежда Андреевна. Рост доходов компании за 5 лет: 12,7%. Рост финансовых активов компании за 5 лет: 10,17%. ФССП присвоил Низкий уровень риска для данного ПКО.</v>
      </c>
    </row>
    <row r="383" spans="1:48">
      <c r="A383">
        <v>385</v>
      </c>
      <c r="B383" t="s">
        <v>1718</v>
      </c>
      <c r="C383">
        <v>2721204357</v>
      </c>
      <c r="D383" s="10">
        <v>1132721006681</v>
      </c>
      <c r="E383" t="s">
        <v>1719</v>
      </c>
      <c r="F383" s="7">
        <v>41554</v>
      </c>
      <c r="G383">
        <f t="shared" si="16"/>
        <v>11</v>
      </c>
      <c r="H383" t="s">
        <v>73</v>
      </c>
      <c r="I383" t="str">
        <f>IF(VLOOKUP(C383,гендир!$A$3:$C$3000,3,0)=0,"",VLOOKUP(C383,гендир!$A$3:$C$3000,3,0))</f>
        <v>Афанасьев Денис Евгеньевич</v>
      </c>
      <c r="J383" t="str">
        <f>IF(VLOOKUP(C383,гендир!$A$3:$C$3000,2,0)=0,"",VLOOKUP(C383,гендир!$A$3:$C$3000,2,0))</f>
        <v>Афанасьев Денис Евгеньевич</v>
      </c>
      <c r="K383" t="s">
        <v>1720</v>
      </c>
      <c r="L383">
        <v>10</v>
      </c>
      <c r="P383">
        <v>382</v>
      </c>
      <c r="Q383">
        <v>3932</v>
      </c>
      <c r="R383">
        <v>3100</v>
      </c>
      <c r="S383">
        <v>3630</v>
      </c>
      <c r="T383">
        <v>5833</v>
      </c>
      <c r="U383">
        <v>3284</v>
      </c>
      <c r="V383">
        <v>3144</v>
      </c>
      <c r="W383">
        <v>538</v>
      </c>
      <c r="X383">
        <v>1229</v>
      </c>
      <c r="Y383">
        <v>1910</v>
      </c>
      <c r="Z383">
        <v>1023</v>
      </c>
      <c r="AA383">
        <v>3144</v>
      </c>
      <c r="AB383">
        <v>2428</v>
      </c>
      <c r="AC383">
        <v>2236</v>
      </c>
      <c r="AD383">
        <v>3573</v>
      </c>
      <c r="AE383">
        <v>2064</v>
      </c>
      <c r="AF383">
        <v>11523</v>
      </c>
      <c r="AG383">
        <v>11523</v>
      </c>
      <c r="AH383">
        <v>11523</v>
      </c>
      <c r="AI383">
        <v>11523</v>
      </c>
      <c r="AJ383" s="2">
        <v>11523</v>
      </c>
      <c r="AK383">
        <v>4267</v>
      </c>
      <c r="AL383">
        <v>3961</v>
      </c>
      <c r="AM383">
        <v>3548</v>
      </c>
      <c r="AN383">
        <v>2180</v>
      </c>
      <c r="AO383">
        <v>1230</v>
      </c>
      <c r="AP383">
        <v>0</v>
      </c>
      <c r="AQ383" s="5">
        <f t="shared" si="17"/>
        <v>0.83499999999999996</v>
      </c>
      <c r="AR383" t="s">
        <v>52</v>
      </c>
      <c r="AS383" t="s">
        <v>1721</v>
      </c>
      <c r="AT383" t="str">
        <f>IF(VLOOKUP(C383,old!$D$3:$AU$549,44,0)=0,"",VLOOKUP(C383,old!$D$3:$AU$549,44,0))</f>
        <v>image088</v>
      </c>
      <c r="AU383" s="3">
        <v>1</v>
      </c>
      <c r="AV383" t="str">
        <f t="shared" si="15"/>
        <v>ООО «КОМПАНИЯ ВОСТОК» зарегистрировано по адресу: 680000, Хабаровский край, г Хабаровск, ул Мухина, 12, 1. Генеральным директором является Афанасьев Денис Евгеньевич. Рост доходов компании за 5 лет: 83,5%. Рост финансовых активов компании за 5 лет: 100%. ФССП присвоил Низкий уровень риска для данного ПКО.</v>
      </c>
    </row>
    <row r="384" spans="1:48">
      <c r="A384">
        <v>401</v>
      </c>
      <c r="B384" t="s">
        <v>1829</v>
      </c>
      <c r="C384">
        <v>4826108534</v>
      </c>
      <c r="D384" s="10">
        <v>1154827015100</v>
      </c>
      <c r="E384" t="s">
        <v>1830</v>
      </c>
      <c r="F384" s="7">
        <v>42241</v>
      </c>
      <c r="G384">
        <f t="shared" si="16"/>
        <v>9</v>
      </c>
      <c r="H384" t="s">
        <v>73</v>
      </c>
      <c r="I384" t="str">
        <f>IF(VLOOKUP(C384,гендир!$A$3:$C$3000,3,0)=0,"",VLOOKUP(C384,гендир!$A$3:$C$3000,3,0))</f>
        <v>Ведилин Владимир Михайлович</v>
      </c>
      <c r="J384" t="str">
        <f>IF(VLOOKUP(C384,гендир!$A$3:$C$3000,2,0)=0,"",VLOOKUP(C384,гендир!$A$3:$C$3000,2,0))</f>
        <v>Ведилин Владимир Михайлович</v>
      </c>
      <c r="K384" t="s">
        <v>1833</v>
      </c>
      <c r="L384">
        <v>10</v>
      </c>
      <c r="P384">
        <v>383</v>
      </c>
      <c r="Q384">
        <v>5712</v>
      </c>
      <c r="R384">
        <v>3390</v>
      </c>
      <c r="S384">
        <v>3030</v>
      </c>
      <c r="T384">
        <v>4287</v>
      </c>
      <c r="U384">
        <v>3044</v>
      </c>
      <c r="V384">
        <v>5286</v>
      </c>
      <c r="W384">
        <v>3253</v>
      </c>
      <c r="X384">
        <v>2912</v>
      </c>
      <c r="Y384">
        <v>3819</v>
      </c>
      <c r="Z384">
        <v>3254</v>
      </c>
      <c r="AA384">
        <v>5286</v>
      </c>
      <c r="AB384">
        <v>71</v>
      </c>
      <c r="AC384">
        <v>81</v>
      </c>
      <c r="AD384">
        <v>413</v>
      </c>
      <c r="AE384">
        <v>-248</v>
      </c>
      <c r="AF384">
        <v>0</v>
      </c>
      <c r="AG384">
        <v>0</v>
      </c>
      <c r="AH384">
        <v>0</v>
      </c>
      <c r="AI384">
        <v>0</v>
      </c>
      <c r="AJ384" s="2">
        <v>0</v>
      </c>
      <c r="AK384">
        <v>64</v>
      </c>
      <c r="AL384">
        <v>90</v>
      </c>
      <c r="AM384">
        <v>92</v>
      </c>
      <c r="AN384">
        <v>395</v>
      </c>
      <c r="AO384">
        <v>1022</v>
      </c>
      <c r="AP384">
        <v>0</v>
      </c>
      <c r="AQ384" s="5">
        <f t="shared" si="17"/>
        <v>0.53300000000000003</v>
      </c>
      <c r="AR384" t="s">
        <v>52</v>
      </c>
      <c r="AS384" t="s">
        <v>1834</v>
      </c>
      <c r="AT384" t="str">
        <f>IF(VLOOKUP(C384,old!$D$3:$AU$549,44,0)=0,"",VLOOKUP(C384,old!$D$3:$AU$549,44,0))</f>
        <v>image1001</v>
      </c>
      <c r="AU384" s="3" t="s">
        <v>74</v>
      </c>
      <c r="AV384" t="str">
        <f t="shared" si="15"/>
        <v>ООО «БП-Финанс» зарегистрировано по адресу: 398043, Липецкая обл, Липецк г, Валентины Терешковой ул, дом 32/3, помещение 5. Генеральным директором является Ведилин Владимир Михайлович. Рост доходов компании за 5 лет: 53,3%. ФССП присвоил Низкий уровень риска для данного ПКО.</v>
      </c>
    </row>
    <row r="385" spans="1:48">
      <c r="A385">
        <v>419</v>
      </c>
      <c r="B385" t="s">
        <v>1437</v>
      </c>
      <c r="C385">
        <v>7811001255</v>
      </c>
      <c r="D385" s="10">
        <v>1147847545702</v>
      </c>
      <c r="E385" t="s">
        <v>1438</v>
      </c>
      <c r="F385" s="7">
        <v>41995</v>
      </c>
      <c r="G385">
        <f t="shared" si="16"/>
        <v>10</v>
      </c>
      <c r="H385" t="s">
        <v>73</v>
      </c>
      <c r="I385" t="str">
        <f>IF(VLOOKUP(C385,гендир!$A$3:$C$3000,3,0)=0,"",VLOOKUP(C385,гендир!$A$3:$C$3000,3,0))</f>
        <v>Глухова Тая Викторовна</v>
      </c>
      <c r="J385" t="str">
        <f>IF(VLOOKUP(C385,гендир!$A$3:$C$3000,2,0)=0,"",VLOOKUP(C385,гендир!$A$3:$C$3000,2,0))</f>
        <v>Новикова Тамара Анатольевна</v>
      </c>
      <c r="K385" t="s">
        <v>1441</v>
      </c>
      <c r="L385">
        <v>500</v>
      </c>
      <c r="P385">
        <v>384</v>
      </c>
      <c r="Q385">
        <v>6667</v>
      </c>
      <c r="R385">
        <v>7353</v>
      </c>
      <c r="S385">
        <v>4609</v>
      </c>
      <c r="T385">
        <v>2908</v>
      </c>
      <c r="U385">
        <v>2854</v>
      </c>
      <c r="V385">
        <v>5870</v>
      </c>
      <c r="W385">
        <v>5000</v>
      </c>
      <c r="X385">
        <v>3560</v>
      </c>
      <c r="Y385">
        <v>2772</v>
      </c>
      <c r="Z385">
        <v>2616</v>
      </c>
      <c r="AA385">
        <v>5870</v>
      </c>
      <c r="AB385">
        <v>2188</v>
      </c>
      <c r="AC385">
        <v>976</v>
      </c>
      <c r="AD385">
        <v>107</v>
      </c>
      <c r="AE385">
        <v>204</v>
      </c>
      <c r="AF385">
        <v>210</v>
      </c>
      <c r="AG385">
        <v>518</v>
      </c>
      <c r="AH385">
        <v>598</v>
      </c>
      <c r="AI385">
        <v>443</v>
      </c>
      <c r="AJ385" s="2">
        <v>483</v>
      </c>
      <c r="AK385">
        <v>43317</v>
      </c>
      <c r="AL385">
        <v>43178</v>
      </c>
      <c r="AM385">
        <v>45995</v>
      </c>
      <c r="AN385">
        <v>46095</v>
      </c>
      <c r="AO385">
        <v>68298</v>
      </c>
      <c r="AP385">
        <v>0</v>
      </c>
      <c r="AQ385" s="5">
        <f t="shared" si="17"/>
        <v>0.42799999999999999</v>
      </c>
      <c r="AR385" t="s">
        <v>52</v>
      </c>
      <c r="AS385" t="s">
        <v>1442</v>
      </c>
      <c r="AT385" t="str">
        <f>IF(VLOOKUP(C385,old!$D$3:$AU$549,44,0)=0,"",VLOOKUP(C385,old!$D$3:$AU$549,44,0))</f>
        <v>image169</v>
      </c>
      <c r="AU385" s="3">
        <v>2.2999999999999998</v>
      </c>
      <c r="AV385" t="str">
        <f t="shared" si="15"/>
        <v>ООО «ПКО «Инари» зарегистрировано по адресу: 192029, Город Санкт-Петербург, вн.тер. г. Муниципальный Округ Невская Застава, пр-кт Большой Смоленский, дом 2, литера А, помещение 417. Генеральным директором является Новикова Тамара Анатольевна. Рост доходов компании за 5 лет: 42,8%. Рост финансовых активов компании за 5 лет: 230%. ФССП присвоил Низкий уровень риска для данного ПКО.</v>
      </c>
    </row>
    <row r="386" spans="1:48">
      <c r="A386">
        <v>397</v>
      </c>
      <c r="B386" t="s">
        <v>770</v>
      </c>
      <c r="C386">
        <v>7723908284</v>
      </c>
      <c r="D386" s="10">
        <v>1147746529600</v>
      </c>
      <c r="E386" t="s">
        <v>771</v>
      </c>
      <c r="F386" s="7">
        <v>41767</v>
      </c>
      <c r="G386">
        <f t="shared" si="16"/>
        <v>10</v>
      </c>
      <c r="H386" t="s">
        <v>73</v>
      </c>
      <c r="I386" t="str">
        <f>IF(VLOOKUP(C386,гендир!$A$3:$C$3000,3,0)=0,"",VLOOKUP(C386,гендир!$A$3:$C$3000,3,0))</f>
        <v>Сергеев Сергей Михайлович</v>
      </c>
      <c r="J386" t="str">
        <f>IF(VLOOKUP(C386,гендир!$A$3:$C$3000,2,0)=0,"",VLOOKUP(C386,гендир!$A$3:$C$3000,2,0))</f>
        <v>Игошин Роман Александрович</v>
      </c>
      <c r="K386" t="s">
        <v>774</v>
      </c>
      <c r="L386">
        <v>20</v>
      </c>
      <c r="P386">
        <v>385</v>
      </c>
      <c r="Q386">
        <v>6592</v>
      </c>
      <c r="R386">
        <v>5345</v>
      </c>
      <c r="S386">
        <v>3629</v>
      </c>
      <c r="T386">
        <v>4387</v>
      </c>
      <c r="U386">
        <v>2731</v>
      </c>
      <c r="V386">
        <v>6570</v>
      </c>
      <c r="W386">
        <v>5884</v>
      </c>
      <c r="X386">
        <v>3716</v>
      </c>
      <c r="Y386">
        <v>4390</v>
      </c>
      <c r="Z386">
        <v>2731</v>
      </c>
      <c r="AA386">
        <v>6570</v>
      </c>
      <c r="AB386">
        <v>-539</v>
      </c>
      <c r="AC386">
        <v>-87</v>
      </c>
      <c r="AD386">
        <v>-3</v>
      </c>
      <c r="AE386">
        <v>0</v>
      </c>
      <c r="AF386">
        <v>0</v>
      </c>
      <c r="AG386">
        <v>0</v>
      </c>
      <c r="AH386">
        <v>0</v>
      </c>
      <c r="AI386">
        <v>0</v>
      </c>
      <c r="AJ386" s="2">
        <v>0</v>
      </c>
      <c r="AK386">
        <v>431134</v>
      </c>
      <c r="AL386">
        <v>379405</v>
      </c>
      <c r="AM386">
        <v>386328</v>
      </c>
      <c r="AN386">
        <v>390509</v>
      </c>
      <c r="AO386">
        <v>391440</v>
      </c>
      <c r="AP386">
        <v>0</v>
      </c>
      <c r="AQ386" s="5">
        <f t="shared" si="17"/>
        <v>0.41399999999999998</v>
      </c>
      <c r="AR386" t="s">
        <v>52</v>
      </c>
      <c r="AS386" t="s">
        <v>775</v>
      </c>
      <c r="AT386" t="str">
        <f>IF(VLOOKUP(C386,old!$D$3:$AU$549,44,0)=0,"",VLOOKUP(C386,old!$D$3:$AU$549,44,0))</f>
        <v>image260</v>
      </c>
      <c r="AU386" s="3" t="s">
        <v>74</v>
      </c>
      <c r="AV386" t="str">
        <f t="shared" ref="AV386:AV449" si="18">E386&amp;" зарегистрировано по адресу: "&amp;K386&amp;IF(J386=0,"",IF(J386="","",". Генеральным директором является "&amp;J386&amp;IF(AQ386=0,".",IF(AQ386="",".",". Рост доходов компании за 5 лет: "&amp;ROUND(AQ386*100,2)&amp;"%."))&amp;IF(AU386=0,"",IF(AU386="",""," Рост финансовых активов компании за 5 лет: "&amp;IFERROR(ROUND(AU386*100,2),"")&amp;"%."))&amp;IF(AP386=0,"",IF(AP386="",""," Объем заемных средств компании на конец 2024 года: "&amp;AP386&amp;" тыс. руб."))&amp;IF(AR386=0,"",IF(AR386="",""," ФССП присвоил "&amp;AR386&amp;" уровень риска для данного ПКО."))))</f>
        <v>ООО ПКО «Центр эффективного взыскания» зарегистрировано по адресу: 109316, Москва г, Волгоградский пр-кт, дом 35, помещение 409. Генеральным директором является Игошин Роман Александрович. Рост доходов компании за 5 лет: 41,4%. ФССП присвоил Низкий уровень риска для данного ПКО.</v>
      </c>
    </row>
    <row r="387" spans="1:48">
      <c r="A387">
        <v>341</v>
      </c>
      <c r="B387" t="s">
        <v>2465</v>
      </c>
      <c r="C387">
        <v>1435346165</v>
      </c>
      <c r="D387" s="10">
        <v>1191447013229</v>
      </c>
      <c r="E387" t="s">
        <v>2466</v>
      </c>
      <c r="F387" s="7">
        <v>43742</v>
      </c>
      <c r="G387">
        <f t="shared" ref="G387:G450" si="19">ROUNDDOWN(($AY$1-F387)/365,0)</f>
        <v>5</v>
      </c>
      <c r="H387" t="s">
        <v>73</v>
      </c>
      <c r="I387" t="str">
        <f>IF(VLOOKUP(C387,гендир!$A$3:$C$3000,3,0)=0,"",VLOOKUP(C387,гендир!$A$3:$C$3000,3,0))</f>
        <v>Николаев Николай Стальевич, Акционерное Общество, "КОМДРАГМЕТАЛЛ", Республики Саха (якутия)</v>
      </c>
      <c r="J387" t="str">
        <f>IF(VLOOKUP(C387,гендир!$A$3:$C$3000,2,0)=0,"",VLOOKUP(C387,гендир!$A$3:$C$3000,2,0))</f>
        <v>Николаев Николай Стальевич</v>
      </c>
      <c r="K387" t="s">
        <v>2469</v>
      </c>
      <c r="L387">
        <v>10000</v>
      </c>
      <c r="P387">
        <v>386</v>
      </c>
      <c r="Q387">
        <v>225</v>
      </c>
      <c r="R387">
        <v>889</v>
      </c>
      <c r="S387">
        <v>11230</v>
      </c>
      <c r="T387">
        <v>6835</v>
      </c>
      <c r="U387">
        <v>2707</v>
      </c>
      <c r="V387">
        <v>213</v>
      </c>
      <c r="W387">
        <v>861</v>
      </c>
      <c r="X387">
        <v>10410</v>
      </c>
      <c r="Y387">
        <v>2934</v>
      </c>
      <c r="Z387">
        <v>2117</v>
      </c>
      <c r="AA387">
        <v>213</v>
      </c>
      <c r="AB387">
        <v>28</v>
      </c>
      <c r="AC387">
        <v>402</v>
      </c>
      <c r="AD387">
        <v>3327</v>
      </c>
      <c r="AE387">
        <v>86</v>
      </c>
      <c r="AF387">
        <v>5800</v>
      </c>
      <c r="AG387">
        <v>0</v>
      </c>
      <c r="AH387">
        <v>0</v>
      </c>
      <c r="AI387">
        <v>0</v>
      </c>
      <c r="AJ387" s="2">
        <v>0</v>
      </c>
      <c r="AK387">
        <v>706</v>
      </c>
      <c r="AL387">
        <v>7624</v>
      </c>
      <c r="AM387">
        <v>14069</v>
      </c>
      <c r="AN387">
        <v>22980</v>
      </c>
      <c r="AO387">
        <v>24008</v>
      </c>
      <c r="AP387">
        <v>11395</v>
      </c>
      <c r="AQ387" s="5">
        <f t="shared" ref="AQ387:AQ444" si="20">IFERROR(ROUND(IFERROR(U387/Q387,IFERROR(U387/R387,IFERROR(U387/S387,IFERROR(U387/T387,"")))),3),"")</f>
        <v>12.031000000000001</v>
      </c>
      <c r="AR387" t="s">
        <v>52</v>
      </c>
      <c r="AS387" t="s">
        <v>2470</v>
      </c>
      <c r="AT387" t="str">
        <f>IF(VLOOKUP(C387,old!$D$3:$AU$549,44,0)=0,"",VLOOKUP(C387,old!$D$3:$AU$549,44,0))</f>
        <v>image343</v>
      </c>
      <c r="AU387" s="3">
        <v>0</v>
      </c>
      <c r="AV387" t="str">
        <f t="shared" si="18"/>
        <v>ООО ПКО «АРСД» зарегистрировано по адресу: 677000, Республика Саха (Якутия), г.о. Город Якутск, г Якутск, ул Кирова, дом 12, кабинет 3052. Генеральным директором является Николаев Николай Стальевич. Рост доходов компании за 5 лет: 1203,1%. Объем заемных средств компании на конец 2024 года: 11395 тыс. руб. ФССП присвоил Низкий уровень риска для данного ПКО.</v>
      </c>
    </row>
    <row r="388" spans="1:48">
      <c r="A388">
        <v>412</v>
      </c>
      <c r="B388" t="s">
        <v>1545</v>
      </c>
      <c r="C388">
        <v>6671071890</v>
      </c>
      <c r="D388" s="10">
        <v>1176658038700</v>
      </c>
      <c r="E388" t="s">
        <v>1546</v>
      </c>
      <c r="F388" s="7">
        <v>42839</v>
      </c>
      <c r="G388">
        <f t="shared" si="19"/>
        <v>8</v>
      </c>
      <c r="H388" t="s">
        <v>73</v>
      </c>
      <c r="I388" t="str">
        <f>IF(VLOOKUP(C388,гендир!$A$3:$C$3000,3,0)=0,"",VLOOKUP(C388,гендир!$A$3:$C$3000,3,0))</f>
        <v>Вершинин Владислав Дмитриевич</v>
      </c>
      <c r="J388" t="str">
        <f>IF(VLOOKUP(C388,гендир!$A$3:$C$3000,2,0)=0,"",VLOOKUP(C388,гендир!$A$3:$C$3000,2,0))</f>
        <v>Вершинин Владислав Дмитриевич</v>
      </c>
      <c r="K388" t="s">
        <v>1549</v>
      </c>
      <c r="L388">
        <v>100</v>
      </c>
      <c r="P388">
        <v>387</v>
      </c>
      <c r="Q388">
        <v>315</v>
      </c>
      <c r="R388">
        <v>12561</v>
      </c>
      <c r="S388">
        <v>2512</v>
      </c>
      <c r="T388">
        <v>3449</v>
      </c>
      <c r="U388">
        <v>2641</v>
      </c>
      <c r="V388">
        <v>397</v>
      </c>
      <c r="W388">
        <v>15029</v>
      </c>
      <c r="X388">
        <v>340</v>
      </c>
      <c r="Y388">
        <v>81</v>
      </c>
      <c r="Z388">
        <v>4497</v>
      </c>
      <c r="AA388">
        <v>397</v>
      </c>
      <c r="AB388">
        <v>-2568</v>
      </c>
      <c r="AC388">
        <v>2047</v>
      </c>
      <c r="AD388">
        <v>1895</v>
      </c>
      <c r="AE388">
        <v>-2537</v>
      </c>
      <c r="AF388">
        <v>1194</v>
      </c>
      <c r="AG388">
        <v>1648</v>
      </c>
      <c r="AH388">
        <v>3566</v>
      </c>
      <c r="AI388">
        <v>7155</v>
      </c>
      <c r="AJ388" s="2">
        <v>9560</v>
      </c>
      <c r="AK388">
        <v>187</v>
      </c>
      <c r="AL388">
        <v>661</v>
      </c>
      <c r="AM388">
        <v>279</v>
      </c>
      <c r="AN388">
        <v>3222</v>
      </c>
      <c r="AO388">
        <v>25</v>
      </c>
      <c r="AP388">
        <v>6780</v>
      </c>
      <c r="AQ388" s="5">
        <f t="shared" si="20"/>
        <v>8.3840000000000003</v>
      </c>
      <c r="AR388" t="s">
        <v>52</v>
      </c>
      <c r="AS388" t="s">
        <v>1550</v>
      </c>
      <c r="AT388" t="str">
        <f>IF(VLOOKUP(C388,old!$D$3:$AU$549,44,0)=0,"",VLOOKUP(C388,old!$D$3:$AU$549,44,0))</f>
        <v>image1001</v>
      </c>
      <c r="AU388" s="3">
        <v>8.0067001675041869</v>
      </c>
      <c r="AV388" t="str">
        <f t="shared" si="18"/>
        <v>ООО ПКО «Рестант» зарегистрировано по адресу: 620014, Свердловская обл, Городской округ город Екатеринбург, Шейнкмана ул, дом № 32, корпус А, офис 101. Генеральным директором является Вершинин Владислав Дмитриевич. Рост доходов компании за 5 лет: 838,4%. Рост финансовых активов компании за 5 лет: 800,67%. Объем заемных средств компании на конец 2024 года: 6780 тыс. руб. ФССП присвоил Низкий уровень риска для данного ПКО.</v>
      </c>
    </row>
    <row r="389" spans="1:48">
      <c r="A389">
        <v>468</v>
      </c>
      <c r="B389" t="s">
        <v>3324</v>
      </c>
      <c r="C389">
        <v>6449105426</v>
      </c>
      <c r="D389" s="10">
        <v>123640000335</v>
      </c>
      <c r="E389" t="s">
        <v>3325</v>
      </c>
      <c r="F389" s="7">
        <v>45048</v>
      </c>
      <c r="G389">
        <f t="shared" si="19"/>
        <v>1</v>
      </c>
      <c r="H389" t="s">
        <v>73</v>
      </c>
      <c r="I389" t="str">
        <f>IF(VLOOKUP(C389,гендир!$A$3:$C$3000,3,0)=0,"",VLOOKUP(C389,гендир!$A$3:$C$3000,3,0))</f>
        <v>Белоусова Дарья Дмитриевна, Хмырова Раиса Васильевна</v>
      </c>
      <c r="J389" t="str">
        <f>IF(VLOOKUP(C389,гендир!$A$3:$C$3000,2,0)=0,"",VLOOKUP(C389,гендир!$A$3:$C$3000,2,0))</f>
        <v>Нестерова Анастасия Александровна</v>
      </c>
      <c r="K389" t="s">
        <v>3328</v>
      </c>
      <c r="L389">
        <v>10</v>
      </c>
      <c r="P389">
        <v>388</v>
      </c>
      <c r="Q389">
        <v>0</v>
      </c>
      <c r="R389">
        <v>0</v>
      </c>
      <c r="S389">
        <v>0</v>
      </c>
      <c r="T389">
        <v>870</v>
      </c>
      <c r="U389">
        <v>2561</v>
      </c>
      <c r="V389">
        <v>0</v>
      </c>
      <c r="W389">
        <v>0</v>
      </c>
      <c r="X389">
        <v>0</v>
      </c>
      <c r="Y389">
        <v>870</v>
      </c>
      <c r="Z389">
        <v>1835</v>
      </c>
      <c r="AA389">
        <v>0</v>
      </c>
      <c r="AB389">
        <v>0</v>
      </c>
      <c r="AC389">
        <v>0</v>
      </c>
      <c r="AD389">
        <v>0</v>
      </c>
      <c r="AE389">
        <v>649</v>
      </c>
      <c r="AF389">
        <v>0</v>
      </c>
      <c r="AG389">
        <v>0</v>
      </c>
      <c r="AH389">
        <v>0</v>
      </c>
      <c r="AI389">
        <v>2451</v>
      </c>
      <c r="AJ389" s="2">
        <v>2451</v>
      </c>
      <c r="AK389">
        <v>0</v>
      </c>
      <c r="AL389">
        <v>0</v>
      </c>
      <c r="AM389">
        <v>0</v>
      </c>
      <c r="AN389">
        <v>8433</v>
      </c>
      <c r="AO389">
        <v>8381</v>
      </c>
      <c r="AP389">
        <v>350</v>
      </c>
      <c r="AQ389" s="5">
        <f t="shared" si="20"/>
        <v>2.944</v>
      </c>
      <c r="AR389" t="s">
        <v>52</v>
      </c>
      <c r="AS389" t="s">
        <v>3329</v>
      </c>
      <c r="AT389" t="str">
        <f>IF(VLOOKUP(C389,old!$D$3:$AU$549,44,0)=0,"",VLOOKUP(C389,old!$D$3:$AU$549,44,0))</f>
        <v>image455</v>
      </c>
      <c r="AU389" s="3">
        <v>1</v>
      </c>
      <c r="AV389" t="str">
        <f t="shared" si="18"/>
        <v>ООО ПКО «Эгида» зарегистрировано по адресу: Саратовская область, м.р-н Энгельсский, г.п. Город Энгельс, г Энгельс, ул Промышленная, дом 3, офис 308. Генеральным директором является Нестерова Анастасия Александровна. Рост доходов компании за 5 лет: 294,4%. Рост финансовых активов компании за 5 лет: 100%. Объем заемных средств компании на конец 2024 года: 350 тыс. руб. ФССП присвоил Низкий уровень риска для данного ПКО.</v>
      </c>
    </row>
    <row r="390" spans="1:48">
      <c r="A390">
        <v>515</v>
      </c>
      <c r="B390" t="s">
        <v>3235</v>
      </c>
      <c r="C390">
        <v>5032353255</v>
      </c>
      <c r="D390" s="10">
        <v>1235000017482</v>
      </c>
      <c r="E390" t="s">
        <v>3236</v>
      </c>
      <c r="F390" s="7">
        <v>44971</v>
      </c>
      <c r="G390">
        <f t="shared" si="19"/>
        <v>2</v>
      </c>
      <c r="H390" t="s">
        <v>73</v>
      </c>
      <c r="I390" t="str">
        <f>IF(VLOOKUP(C390,гендир!$A$3:$C$3000,3,0)=0,"",VLOOKUP(C390,гендир!$A$3:$C$3000,3,0))</f>
        <v>Лайша Юрий Витальевич</v>
      </c>
      <c r="J390" t="str">
        <f>IF(VLOOKUP(C390,гендир!$A$3:$C$3000,2,0)=0,"",VLOOKUP(C390,гендир!$A$3:$C$3000,2,0))</f>
        <v>Лайша Юрий Витальевич</v>
      </c>
      <c r="K390" t="s">
        <v>3239</v>
      </c>
      <c r="L390">
        <v>12000</v>
      </c>
      <c r="P390">
        <v>389</v>
      </c>
      <c r="Q390">
        <v>0</v>
      </c>
      <c r="R390">
        <v>0</v>
      </c>
      <c r="S390">
        <v>0</v>
      </c>
      <c r="T390">
        <v>570</v>
      </c>
      <c r="U390">
        <v>2291</v>
      </c>
      <c r="V390">
        <v>0</v>
      </c>
      <c r="W390">
        <v>0</v>
      </c>
      <c r="X390">
        <v>0</v>
      </c>
      <c r="Y390">
        <v>1077</v>
      </c>
      <c r="Z390">
        <v>3590</v>
      </c>
      <c r="AA390">
        <v>0</v>
      </c>
      <c r="AB390">
        <v>0</v>
      </c>
      <c r="AC390">
        <v>0</v>
      </c>
      <c r="AD390">
        <v>-507</v>
      </c>
      <c r="AE390">
        <v>-1299</v>
      </c>
      <c r="AF390">
        <v>0</v>
      </c>
      <c r="AG390">
        <v>0</v>
      </c>
      <c r="AH390">
        <v>0</v>
      </c>
      <c r="AI390">
        <v>0</v>
      </c>
      <c r="AJ390" s="2">
        <v>0</v>
      </c>
      <c r="AK390">
        <v>0</v>
      </c>
      <c r="AL390">
        <v>0</v>
      </c>
      <c r="AM390">
        <v>0</v>
      </c>
      <c r="AN390">
        <v>11647</v>
      </c>
      <c r="AO390">
        <v>10107</v>
      </c>
      <c r="AP390">
        <v>0</v>
      </c>
      <c r="AQ390" s="5">
        <f t="shared" si="20"/>
        <v>4.0190000000000001</v>
      </c>
      <c r="AR390" t="s">
        <v>52</v>
      </c>
      <c r="AS390" t="s">
        <v>3240</v>
      </c>
      <c r="AT390" t="str">
        <f>IF(VLOOKUP(C390,old!$D$3:$AU$549,44,0)=0,"",VLOOKUP(C390,old!$D$3:$AU$549,44,0))</f>
        <v>image441</v>
      </c>
      <c r="AU390" s="3" t="s">
        <v>74</v>
      </c>
      <c r="AV390" t="str">
        <f t="shared" si="18"/>
        <v>ООО ПКО «КВАНТ» зарегистрировано по адресу: 143005, Московская область, г.о. Одинцовский, г Одинцово, ш Можайское, дом 80Б, офис 205. Генеральным директором является Лайша Юрий Витальевич. Рост доходов компании за 5 лет: 401,9%. ФССП присвоил Низкий уровень риска для данного ПКО.</v>
      </c>
    </row>
    <row r="391" spans="1:48">
      <c r="A391">
        <v>531</v>
      </c>
      <c r="B391" t="s">
        <v>3524</v>
      </c>
      <c r="C391">
        <v>7751268808</v>
      </c>
      <c r="D391" s="10">
        <v>1237700637217</v>
      </c>
      <c r="E391" t="s">
        <v>3525</v>
      </c>
      <c r="F391" s="7">
        <v>45195</v>
      </c>
      <c r="G391">
        <f t="shared" si="19"/>
        <v>1</v>
      </c>
      <c r="H391" t="s">
        <v>73</v>
      </c>
      <c r="I391" t="str">
        <f>IF(VLOOKUP(C391,гендир!$A$3:$C$3000,3,0)=0,"",VLOOKUP(C391,гендир!$A$3:$C$3000,3,0))</f>
        <v>Касимовский Сергей Владимирович</v>
      </c>
      <c r="J391" t="str">
        <f>IF(VLOOKUP(C391,гендир!$A$3:$C$3000,2,0)=0,"",VLOOKUP(C391,гендир!$A$3:$C$3000,2,0))</f>
        <v>Касимовский Сергей Владимирович</v>
      </c>
      <c r="K391" t="s">
        <v>3528</v>
      </c>
      <c r="L391">
        <v>10000</v>
      </c>
      <c r="P391">
        <v>390</v>
      </c>
      <c r="Q391">
        <v>0</v>
      </c>
      <c r="R391">
        <v>0</v>
      </c>
      <c r="S391">
        <v>0</v>
      </c>
      <c r="T391">
        <v>74996</v>
      </c>
      <c r="U391">
        <v>2139</v>
      </c>
      <c r="V391">
        <v>0</v>
      </c>
      <c r="W391">
        <v>0</v>
      </c>
      <c r="X391">
        <v>0</v>
      </c>
      <c r="Y391">
        <v>24</v>
      </c>
      <c r="Z391">
        <v>7146</v>
      </c>
      <c r="AA391">
        <v>0</v>
      </c>
      <c r="AB391">
        <v>0</v>
      </c>
      <c r="AC391">
        <v>0</v>
      </c>
      <c r="AD391">
        <v>74938</v>
      </c>
      <c r="AE391">
        <v>-5308</v>
      </c>
      <c r="AF391">
        <v>0</v>
      </c>
      <c r="AG391">
        <v>0</v>
      </c>
      <c r="AH391">
        <v>0</v>
      </c>
      <c r="AI391">
        <v>0</v>
      </c>
      <c r="AJ391" s="2">
        <v>0</v>
      </c>
      <c r="AK391">
        <v>0</v>
      </c>
      <c r="AL391">
        <v>0</v>
      </c>
      <c r="AM391">
        <v>0</v>
      </c>
      <c r="AN391">
        <v>84666</v>
      </c>
      <c r="AO391">
        <v>105402</v>
      </c>
      <c r="AP391">
        <v>6046</v>
      </c>
      <c r="AQ391" s="5">
        <f t="shared" si="20"/>
        <v>2.9000000000000001E-2</v>
      </c>
      <c r="AR391" t="s">
        <v>52</v>
      </c>
      <c r="AS391" t="s">
        <v>3529</v>
      </c>
      <c r="AT391" t="str">
        <f>IF(VLOOKUP(C391,old!$D$3:$AU$549,44,0)=0,"",VLOOKUP(C391,old!$D$3:$AU$549,44,0))</f>
        <v>image485</v>
      </c>
      <c r="AU391" s="3" t="s">
        <v>74</v>
      </c>
      <c r="AV391" t="str">
        <f t="shared" si="18"/>
        <v>ООО «ПКО «Крокс-М» зарегистрировано по адресу: 108820, Город Москва, п Мосрентген, км Киевское ш 21-й, д. 3, стр. 1, помещ. 2/8. Генеральным директором является Касимовский Сергей Владимирович. Рост доходов компании за 5 лет: 2,9%. Объем заемных средств компании на конец 2024 года: 6046 тыс. руб. ФССП присвоил Низкий уровень риска для данного ПКО.</v>
      </c>
    </row>
    <row r="392" spans="1:48">
      <c r="A392">
        <v>381</v>
      </c>
      <c r="B392" t="s">
        <v>559</v>
      </c>
      <c r="C392">
        <v>2462226285</v>
      </c>
      <c r="D392" s="10">
        <v>1132468028912</v>
      </c>
      <c r="E392" t="s">
        <v>560</v>
      </c>
      <c r="F392" s="7">
        <v>41414</v>
      </c>
      <c r="G392">
        <f t="shared" si="19"/>
        <v>11</v>
      </c>
      <c r="H392" t="s">
        <v>73</v>
      </c>
      <c r="I392" t="str">
        <f>IF(VLOOKUP(C392,гендир!$A$3:$C$3000,3,0)=0,"",VLOOKUP(C392,гендир!$A$3:$C$3000,3,0))</f>
        <v>Гончаровский Станислав Русланович</v>
      </c>
      <c r="J392" t="str">
        <f>IF(VLOOKUP(C392,гендир!$A$3:$C$3000,2,0)=0,"",VLOOKUP(C392,гендир!$A$3:$C$3000,2,0))</f>
        <v>Сальников Григорий Николаевич</v>
      </c>
      <c r="K392" t="s">
        <v>563</v>
      </c>
      <c r="L392">
        <v>10</v>
      </c>
      <c r="P392">
        <v>391</v>
      </c>
      <c r="Q392">
        <v>8739</v>
      </c>
      <c r="R392">
        <v>5858</v>
      </c>
      <c r="S392">
        <v>4901</v>
      </c>
      <c r="T392">
        <v>6266</v>
      </c>
      <c r="U392">
        <v>2103</v>
      </c>
      <c r="V392">
        <v>7653</v>
      </c>
      <c r="W392">
        <v>2974</v>
      </c>
      <c r="X392">
        <v>2636</v>
      </c>
      <c r="Y392">
        <v>3537</v>
      </c>
      <c r="Z392">
        <v>2050</v>
      </c>
      <c r="AA392">
        <v>7653</v>
      </c>
      <c r="AB392">
        <v>2562</v>
      </c>
      <c r="AC392">
        <v>2012</v>
      </c>
      <c r="AD392">
        <v>2460</v>
      </c>
      <c r="AE392">
        <v>-40</v>
      </c>
      <c r="AF392">
        <v>0</v>
      </c>
      <c r="AG392">
        <v>0</v>
      </c>
      <c r="AH392">
        <v>0</v>
      </c>
      <c r="AI392">
        <v>0</v>
      </c>
      <c r="AJ392" s="2">
        <v>0</v>
      </c>
      <c r="AK392">
        <v>37696</v>
      </c>
      <c r="AL392">
        <v>38160</v>
      </c>
      <c r="AM392">
        <v>37981</v>
      </c>
      <c r="AN392">
        <v>39414</v>
      </c>
      <c r="AO392">
        <v>37823</v>
      </c>
      <c r="AP392">
        <v>18146</v>
      </c>
      <c r="AQ392" s="5">
        <f t="shared" si="20"/>
        <v>0.24099999999999999</v>
      </c>
      <c r="AR392" t="s">
        <v>52</v>
      </c>
      <c r="AS392" t="s">
        <v>564</v>
      </c>
      <c r="AT392" t="str">
        <f>IF(VLOOKUP(C392,old!$D$3:$AU$549,44,0)=0,"",VLOOKUP(C392,old!$D$3:$AU$549,44,0))</f>
        <v>image096</v>
      </c>
      <c r="AU392" s="3" t="s">
        <v>74</v>
      </c>
      <c r="AV392" t="str">
        <f t="shared" si="18"/>
        <v>ООО ПКО «Колизей» зарегистрировано по адресу: 660017, г. Красноярск, пр-кт Мира, д. 94, пом. 501. Генеральным директором является Сальников Григорий Николаевич. Рост доходов компании за 5 лет: 24,1%. Объем заемных средств компании на конец 2024 года: 18146 тыс. руб. ФССП присвоил Низкий уровень риска для данного ПКО.</v>
      </c>
    </row>
    <row r="393" spans="1:48">
      <c r="A393">
        <v>550</v>
      </c>
      <c r="B393" t="s">
        <v>3584</v>
      </c>
      <c r="C393">
        <v>1659216290</v>
      </c>
      <c r="D393" s="10">
        <v>1211600047064</v>
      </c>
      <c r="E393" t="s">
        <v>3585</v>
      </c>
      <c r="F393" s="7">
        <v>44377</v>
      </c>
      <c r="G393">
        <f t="shared" si="19"/>
        <v>3</v>
      </c>
      <c r="H393" t="s">
        <v>73</v>
      </c>
      <c r="I393" t="str">
        <f>IF(VLOOKUP(C393,гендир!$A$3:$C$3000,3,0)=0,"",VLOOKUP(C393,гендир!$A$3:$C$3000,3,0))</f>
        <v>Васильев Максим Владимирович</v>
      </c>
      <c r="J393" t="str">
        <f>IF(VLOOKUP(C393,гендир!$A$3:$C$3000,2,0)=0,"",VLOOKUP(C393,гендир!$A$3:$C$3000,2,0))</f>
        <v>Васильев Максим Владимирович</v>
      </c>
      <c r="K393" t="s">
        <v>3588</v>
      </c>
      <c r="L393">
        <v>28611.332999999999</v>
      </c>
      <c r="P393">
        <v>392</v>
      </c>
      <c r="Q393">
        <v>0</v>
      </c>
      <c r="R393">
        <v>1499</v>
      </c>
      <c r="S393">
        <v>14</v>
      </c>
      <c r="T393">
        <v>3659</v>
      </c>
      <c r="U393">
        <v>2077</v>
      </c>
      <c r="V393">
        <v>0</v>
      </c>
      <c r="W393">
        <v>850</v>
      </c>
      <c r="X393">
        <v>54</v>
      </c>
      <c r="Y393">
        <v>3240</v>
      </c>
      <c r="Z393">
        <v>1890</v>
      </c>
      <c r="AA393">
        <v>0</v>
      </c>
      <c r="AB393">
        <v>599</v>
      </c>
      <c r="AC393">
        <v>-52</v>
      </c>
      <c r="AD393">
        <v>89</v>
      </c>
      <c r="AE393">
        <v>-138</v>
      </c>
      <c r="AF393">
        <v>0</v>
      </c>
      <c r="AG393">
        <v>937</v>
      </c>
      <c r="AH393">
        <v>755</v>
      </c>
      <c r="AI393">
        <v>755</v>
      </c>
      <c r="AJ393" s="2">
        <v>797</v>
      </c>
      <c r="AK393">
        <v>0</v>
      </c>
      <c r="AL393">
        <v>158</v>
      </c>
      <c r="AM393">
        <v>13812</v>
      </c>
      <c r="AN393">
        <v>20650</v>
      </c>
      <c r="AO393">
        <v>27750</v>
      </c>
      <c r="AP393">
        <v>1691</v>
      </c>
      <c r="AQ393" s="5">
        <f t="shared" si="20"/>
        <v>1.3859999999999999</v>
      </c>
      <c r="AS393" t="s">
        <v>3589</v>
      </c>
      <c r="AT393" t="str">
        <f>IF(VLOOKUP(C393,old!$D$3:$AU$549,44,0)=0,"",VLOOKUP(C393,old!$D$3:$AU$549,44,0))</f>
        <v/>
      </c>
      <c r="AU393" s="3">
        <v>0.85058697972251862</v>
      </c>
      <c r="AV393" t="str">
        <f t="shared" si="18"/>
        <v>ООО «ПКО «ФРИП» зарегистрировано по адресу: г. Казань, ул. Промысловая, д. 5, ПОМЕЩ. 1005 ОФИС 10, 420054. Генеральным директором является Васильев Максим Владимирович. Рост доходов компании за 5 лет: 138,6%. Рост финансовых активов компании за 5 лет: 85,06%. Объем заемных средств компании на конец 2024 года: 1691 тыс. руб.</v>
      </c>
    </row>
    <row r="394" spans="1:48">
      <c r="A394">
        <v>289</v>
      </c>
      <c r="B394" t="s">
        <v>3345</v>
      </c>
      <c r="C394">
        <v>9726023244</v>
      </c>
      <c r="D394" s="10">
        <v>1227700624491</v>
      </c>
      <c r="E394" t="s">
        <v>3346</v>
      </c>
      <c r="F394" s="7">
        <v>44834</v>
      </c>
      <c r="G394">
        <f t="shared" si="19"/>
        <v>2</v>
      </c>
      <c r="H394" t="s">
        <v>73</v>
      </c>
      <c r="I394" t="str">
        <f>IF(VLOOKUP(C394,гендир!$A$3:$C$3000,3,0)=0,"",VLOOKUP(C394,гендир!$A$3:$C$3000,3,0))</f>
        <v/>
      </c>
      <c r="J394" t="str">
        <f>IF(VLOOKUP(C394,гендир!$A$3:$C$3000,2,0)=0,"",VLOOKUP(C394,гендир!$A$3:$C$3000,2,0))</f>
        <v>Сафарян Борис Аленович</v>
      </c>
      <c r="K394" t="s">
        <v>3348</v>
      </c>
      <c r="L394">
        <v>100</v>
      </c>
      <c r="P394">
        <v>393</v>
      </c>
      <c r="Q394">
        <v>0</v>
      </c>
      <c r="R394">
        <v>0</v>
      </c>
      <c r="S394">
        <v>0</v>
      </c>
      <c r="T394">
        <v>16531</v>
      </c>
      <c r="U394">
        <v>2033</v>
      </c>
      <c r="V394">
        <v>0</v>
      </c>
      <c r="W394">
        <v>0</v>
      </c>
      <c r="X394">
        <v>246</v>
      </c>
      <c r="Y394">
        <v>16245</v>
      </c>
      <c r="Z394">
        <v>1954</v>
      </c>
      <c r="AA394">
        <v>0</v>
      </c>
      <c r="AB394">
        <v>0</v>
      </c>
      <c r="AC394">
        <v>-247</v>
      </c>
      <c r="AD394">
        <v>149</v>
      </c>
      <c r="AE394">
        <v>9</v>
      </c>
      <c r="AF394">
        <v>0</v>
      </c>
      <c r="AG394">
        <v>0</v>
      </c>
      <c r="AH394">
        <v>0</v>
      </c>
      <c r="AI394">
        <v>0</v>
      </c>
      <c r="AJ394" s="2">
        <v>0</v>
      </c>
      <c r="AK394">
        <v>0</v>
      </c>
      <c r="AL394">
        <v>0</v>
      </c>
      <c r="AM394">
        <v>4417358</v>
      </c>
      <c r="AN394">
        <v>10896</v>
      </c>
      <c r="AO394">
        <v>10486</v>
      </c>
      <c r="AP394">
        <v>1390</v>
      </c>
      <c r="AQ394" s="5">
        <f t="shared" si="20"/>
        <v>0.123</v>
      </c>
      <c r="AR394" t="s">
        <v>52</v>
      </c>
      <c r="AS394" t="s">
        <v>3349</v>
      </c>
      <c r="AT394" t="str">
        <f>IF(VLOOKUP(C394,old!$D$3:$AU$549,44,0)=0,"",VLOOKUP(C394,old!$D$3:$AU$549,44,0))</f>
        <v>image459</v>
      </c>
      <c r="AU394" s="3" t="s">
        <v>74</v>
      </c>
      <c r="AV394" t="str">
        <f t="shared" si="18"/>
        <v>АО «ПКО «РЦБ» зарегистрировано по адресу: 117152, Город Москва, вн.тер.г. муниципальный округ Донской, пр-кт Севастопольский, д. 9, к. 2, помещ. ll/2А. Генеральным директором является Сафарян Борис Аленович. Рост доходов компании за 5 лет: 12,3%. Объем заемных средств компании на конец 2024 года: 1390 тыс. руб. ФССП присвоил Низкий уровень риска для данного ПКО.</v>
      </c>
    </row>
    <row r="395" spans="1:48">
      <c r="A395">
        <v>443</v>
      </c>
      <c r="B395" t="s">
        <v>2856</v>
      </c>
      <c r="C395">
        <v>2312287049</v>
      </c>
      <c r="D395" s="10">
        <v>1192375070304</v>
      </c>
      <c r="E395" t="s">
        <v>2857</v>
      </c>
      <c r="F395" s="7">
        <v>43742</v>
      </c>
      <c r="G395">
        <f t="shared" si="19"/>
        <v>5</v>
      </c>
      <c r="H395" t="s">
        <v>73</v>
      </c>
      <c r="I395" t="str">
        <f>IF(VLOOKUP(C395,гендир!$A$3:$C$3000,3,0)=0,"",VLOOKUP(C395,гендир!$A$3:$C$3000,3,0))</f>
        <v>Федченко Светлана Григорьевна</v>
      </c>
      <c r="J395" t="str">
        <f>IF(VLOOKUP(C395,гендир!$A$3:$C$3000,2,0)=0,"",VLOOKUP(C395,гендир!$A$3:$C$3000,2,0))</f>
        <v>Гладкова Юлия Викторовна</v>
      </c>
      <c r="K395" t="s">
        <v>2860</v>
      </c>
      <c r="L395">
        <v>10</v>
      </c>
      <c r="P395">
        <v>394</v>
      </c>
      <c r="Q395">
        <v>0</v>
      </c>
      <c r="R395">
        <v>0</v>
      </c>
      <c r="S395">
        <v>172</v>
      </c>
      <c r="T395">
        <v>1116</v>
      </c>
      <c r="U395">
        <v>2018</v>
      </c>
      <c r="V395">
        <v>0</v>
      </c>
      <c r="W395">
        <v>209</v>
      </c>
      <c r="X395">
        <v>120</v>
      </c>
      <c r="Y395">
        <v>1043</v>
      </c>
      <c r="Z395">
        <v>1677</v>
      </c>
      <c r="AA395">
        <v>0</v>
      </c>
      <c r="AB395">
        <v>-209</v>
      </c>
      <c r="AC395">
        <v>42</v>
      </c>
      <c r="AD395">
        <v>4</v>
      </c>
      <c r="AE395">
        <v>59</v>
      </c>
      <c r="AF395">
        <v>0</v>
      </c>
      <c r="AG395">
        <v>0</v>
      </c>
      <c r="AH395">
        <v>2517</v>
      </c>
      <c r="AI395">
        <v>1486</v>
      </c>
      <c r="AJ395" s="2">
        <v>3658</v>
      </c>
      <c r="AK395">
        <v>0</v>
      </c>
      <c r="AL395">
        <v>0</v>
      </c>
      <c r="AM395">
        <v>242</v>
      </c>
      <c r="AN395">
        <v>283</v>
      </c>
      <c r="AO395">
        <v>236</v>
      </c>
      <c r="AP395">
        <v>4200</v>
      </c>
      <c r="AQ395" s="5">
        <f t="shared" si="20"/>
        <v>11.733000000000001</v>
      </c>
      <c r="AR395" t="s">
        <v>52</v>
      </c>
      <c r="AS395" t="s">
        <v>2861</v>
      </c>
      <c r="AT395" t="str">
        <f>IF(VLOOKUP(C395,old!$D$3:$AU$549,44,0)=0,"",VLOOKUP(C395,old!$D$3:$AU$549,44,0))</f>
        <v>image394</v>
      </c>
      <c r="AU395" s="3">
        <v>1.4533174413984902</v>
      </c>
      <c r="AV395" t="str">
        <f t="shared" si="18"/>
        <v>ООО ПКО «Аврора» зарегистрировано по адресу: 350075, Краснодарский край, г.о. Город Краснодар, г Краснодар, ул Им. Селезнева, дом 4/14, помещение 24. Генеральным директором является Гладкова Юлия Викторовна. Рост доходов компании за 5 лет: 1173,3%. Рост финансовых активов компании за 5 лет: 145,33%. Объем заемных средств компании на конец 2024 года: 4200 тыс. руб. ФССП присвоил Низкий уровень риска для данного ПКО.</v>
      </c>
    </row>
    <row r="396" spans="1:48">
      <c r="A396">
        <v>415</v>
      </c>
      <c r="B396" t="s">
        <v>830</v>
      </c>
      <c r="C396">
        <v>1660288940</v>
      </c>
      <c r="D396" s="10">
        <v>1171690015793</v>
      </c>
      <c r="E396" t="s">
        <v>831</v>
      </c>
      <c r="F396" s="7">
        <v>42782</v>
      </c>
      <c r="G396">
        <f t="shared" si="19"/>
        <v>8</v>
      </c>
      <c r="H396" t="s">
        <v>73</v>
      </c>
      <c r="I396" t="str">
        <f>IF(VLOOKUP(C396,гендир!$A$3:$C$3000,3,0)=0,"",VLOOKUP(C396,гендир!$A$3:$C$3000,3,0))</f>
        <v>Мягков Андрей Сергеевич, Тонгузова Лилия Михайловна</v>
      </c>
      <c r="J396" t="str">
        <f>IF(VLOOKUP(C396,гендир!$A$3:$C$3000,2,0)=0,"",VLOOKUP(C396,гендир!$A$3:$C$3000,2,0))</f>
        <v>Тонгузова Лилия Михайловна</v>
      </c>
      <c r="K396" t="s">
        <v>834</v>
      </c>
      <c r="L396">
        <v>19620</v>
      </c>
      <c r="P396">
        <v>395</v>
      </c>
      <c r="Q396">
        <v>5688</v>
      </c>
      <c r="R396">
        <v>3890</v>
      </c>
      <c r="S396">
        <v>3954</v>
      </c>
      <c r="T396">
        <v>3110</v>
      </c>
      <c r="U396">
        <v>2009</v>
      </c>
      <c r="V396">
        <v>4493</v>
      </c>
      <c r="W396">
        <v>1897</v>
      </c>
      <c r="X396">
        <v>2602</v>
      </c>
      <c r="Y396">
        <v>2543</v>
      </c>
      <c r="Z396">
        <v>1742</v>
      </c>
      <c r="AA396">
        <v>4493</v>
      </c>
      <c r="AB396">
        <v>1860</v>
      </c>
      <c r="AC396">
        <v>1229</v>
      </c>
      <c r="AD396">
        <v>474</v>
      </c>
      <c r="AE396">
        <v>207</v>
      </c>
      <c r="AF396">
        <v>19610</v>
      </c>
      <c r="AG396">
        <v>19610</v>
      </c>
      <c r="AH396">
        <v>19610</v>
      </c>
      <c r="AI396">
        <v>19610</v>
      </c>
      <c r="AJ396" s="2">
        <v>19610</v>
      </c>
      <c r="AK396">
        <v>1960</v>
      </c>
      <c r="AL396">
        <v>2815</v>
      </c>
      <c r="AM396">
        <v>4116</v>
      </c>
      <c r="AN396">
        <v>4531</v>
      </c>
      <c r="AO396">
        <v>4722</v>
      </c>
      <c r="AP396">
        <v>0</v>
      </c>
      <c r="AQ396" s="5">
        <f t="shared" si="20"/>
        <v>0.35299999999999998</v>
      </c>
      <c r="AR396" t="s">
        <v>52</v>
      </c>
      <c r="AS396" t="s">
        <v>835</v>
      </c>
      <c r="AT396" t="str">
        <f>IF(VLOOKUP(C396,old!$D$3:$AU$549,44,0)=0,"",VLOOKUP(C396,old!$D$3:$AU$549,44,0))</f>
        <v>image1001</v>
      </c>
      <c r="AU396" s="3">
        <v>1</v>
      </c>
      <c r="AV396" t="str">
        <f t="shared" si="18"/>
        <v>ООО «ДАГ+» зарегистрировано по адресу: г. Казань, ул. Юлиуса Фучика, д. 90А, кв. 335, 420140. Генеральным директором является Тонгузова Лилия Михайловна. Рост доходов компании за 5 лет: 35,3%. Рост финансовых активов компании за 5 лет: 100%. ФССП присвоил Низкий уровень риска для данного ПКО.</v>
      </c>
    </row>
    <row r="397" spans="1:48">
      <c r="A397">
        <v>391</v>
      </c>
      <c r="B397" t="s">
        <v>2545</v>
      </c>
      <c r="C397">
        <v>9725038110</v>
      </c>
      <c r="D397" s="10">
        <v>1207700397255</v>
      </c>
      <c r="E397" t="s">
        <v>2546</v>
      </c>
      <c r="F397" s="7">
        <v>44130</v>
      </c>
      <c r="G397">
        <f t="shared" si="19"/>
        <v>4</v>
      </c>
      <c r="H397" t="s">
        <v>73</v>
      </c>
      <c r="I397" t="str">
        <f>IF(VLOOKUP(C397,гендир!$A$3:$C$3000,3,0)=0,"",VLOOKUP(C397,гендир!$A$3:$C$3000,3,0))</f>
        <v/>
      </c>
      <c r="J397" t="str">
        <f>IF(VLOOKUP(C397,гендир!$A$3:$C$3000,2,0)=0,"",VLOOKUP(C397,гендир!$A$3:$C$3000,2,0))</f>
        <v>Матвеев Василий Сергеевич</v>
      </c>
      <c r="K397" t="s">
        <v>2548</v>
      </c>
      <c r="L397">
        <v>20</v>
      </c>
      <c r="P397">
        <v>396</v>
      </c>
      <c r="Q397">
        <v>0</v>
      </c>
      <c r="R397">
        <v>1557</v>
      </c>
      <c r="S397">
        <v>4091</v>
      </c>
      <c r="T397">
        <v>4140</v>
      </c>
      <c r="U397">
        <v>1996</v>
      </c>
      <c r="V397">
        <v>0</v>
      </c>
      <c r="W397">
        <v>317</v>
      </c>
      <c r="X397">
        <v>303</v>
      </c>
      <c r="Y397">
        <v>360</v>
      </c>
      <c r="Z397">
        <v>2040</v>
      </c>
      <c r="AA397">
        <v>0</v>
      </c>
      <c r="AB397">
        <v>-152</v>
      </c>
      <c r="AC397">
        <v>-3511</v>
      </c>
      <c r="AD397">
        <v>826</v>
      </c>
      <c r="AE397">
        <v>-106</v>
      </c>
      <c r="AF397">
        <v>0</v>
      </c>
      <c r="AG397">
        <v>2701</v>
      </c>
      <c r="AH397">
        <v>24724</v>
      </c>
      <c r="AI397">
        <v>28964</v>
      </c>
      <c r="AJ397" s="2">
        <v>10</v>
      </c>
      <c r="AK397">
        <v>0</v>
      </c>
      <c r="AL397">
        <v>662</v>
      </c>
      <c r="AM397">
        <v>681</v>
      </c>
      <c r="AN397">
        <v>737</v>
      </c>
      <c r="AO397">
        <v>29780</v>
      </c>
      <c r="AP397">
        <v>0</v>
      </c>
      <c r="AQ397" s="5">
        <f t="shared" si="20"/>
        <v>1.282</v>
      </c>
      <c r="AR397" t="s">
        <v>52</v>
      </c>
      <c r="AS397" t="s">
        <v>2549</v>
      </c>
      <c r="AT397" t="str">
        <f>IF(VLOOKUP(C397,old!$D$3:$AU$549,44,0)=0,"",VLOOKUP(C397,old!$D$3:$AU$549,44,0))</f>
        <v>image352</v>
      </c>
      <c r="AU397" s="3">
        <v>3.7023324694557573E-3</v>
      </c>
      <c r="AV397" t="str">
        <f t="shared" si="18"/>
        <v>АО «СФ» зарегистрировано по адресу: 111033, Москва г., Золоторожский Вал ул., д. 11, строение 26, офис А61/13. Генеральным директором является Матвеев Василий Сергеевич. Рост доходов компании за 5 лет: 128,2%. Рост финансовых активов компании за 5 лет: 0,37%. ФССП присвоил Низкий уровень риска для данного ПКО.</v>
      </c>
    </row>
    <row r="398" spans="1:48">
      <c r="A398">
        <v>450</v>
      </c>
      <c r="B398" t="s">
        <v>3054</v>
      </c>
      <c r="C398">
        <v>7751201553</v>
      </c>
      <c r="D398" s="10">
        <v>1217700334521</v>
      </c>
      <c r="E398" t="s">
        <v>3055</v>
      </c>
      <c r="F398" s="7">
        <v>44392</v>
      </c>
      <c r="G398">
        <f t="shared" si="19"/>
        <v>3</v>
      </c>
      <c r="H398" t="s">
        <v>73</v>
      </c>
      <c r="I398" t="str">
        <f>IF(VLOOKUP(C398,гендир!$A$3:$C$3000,3,0)=0,"",VLOOKUP(C398,гендир!$A$3:$C$3000,3,0))</f>
        <v>Лукашин Александр Владимирович, Потемкин Максим Геннадиевич</v>
      </c>
      <c r="J398" t="str">
        <f>IF(VLOOKUP(C398,гендир!$A$3:$C$3000,2,0)=0,"",VLOOKUP(C398,гендир!$A$3:$C$3000,2,0))</f>
        <v>Потемкин Максим Геннадиевич</v>
      </c>
      <c r="K398" t="s">
        <v>3058</v>
      </c>
      <c r="L398">
        <v>1000</v>
      </c>
      <c r="P398">
        <v>397</v>
      </c>
      <c r="Q398">
        <v>0</v>
      </c>
      <c r="R398">
        <v>12</v>
      </c>
      <c r="S398">
        <v>0</v>
      </c>
      <c r="T398">
        <v>813</v>
      </c>
      <c r="U398">
        <v>1846</v>
      </c>
      <c r="V398">
        <v>0</v>
      </c>
      <c r="W398">
        <v>3</v>
      </c>
      <c r="X398">
        <v>49</v>
      </c>
      <c r="Y398">
        <v>945</v>
      </c>
      <c r="Z398">
        <v>1650</v>
      </c>
      <c r="AA398">
        <v>0</v>
      </c>
      <c r="AB398">
        <v>8</v>
      </c>
      <c r="AC398">
        <v>-49</v>
      </c>
      <c r="AD398">
        <v>-145</v>
      </c>
      <c r="AE398">
        <v>571</v>
      </c>
      <c r="AF398">
        <v>0</v>
      </c>
      <c r="AG398">
        <v>0</v>
      </c>
      <c r="AH398">
        <v>0</v>
      </c>
      <c r="AI398">
        <v>10052</v>
      </c>
      <c r="AJ398" s="2">
        <v>3652</v>
      </c>
      <c r="AK398">
        <v>0</v>
      </c>
      <c r="AL398">
        <v>1000</v>
      </c>
      <c r="AM398">
        <v>414</v>
      </c>
      <c r="AN398">
        <v>9</v>
      </c>
      <c r="AO398">
        <v>117</v>
      </c>
      <c r="AP398">
        <v>0</v>
      </c>
      <c r="AQ398" s="5">
        <f t="shared" si="20"/>
        <v>153.833</v>
      </c>
      <c r="AR398" t="s">
        <v>52</v>
      </c>
      <c r="AS398" t="s">
        <v>3059</v>
      </c>
      <c r="AT398" t="str">
        <f>IF(VLOOKUP(C398,old!$D$3:$AU$549,44,0)=0,"",VLOOKUP(C398,old!$D$3:$AU$549,44,0))</f>
        <v>image1001</v>
      </c>
      <c r="AU398" s="3">
        <v>0.36331078392359728</v>
      </c>
      <c r="AV398" t="str">
        <f t="shared" si="18"/>
        <v>ООО ПКО «НАВЗ» зарегистрировано по адресу: 108826, Москва г, п Сосенское, п Коммунарка, ул Потаповская Роща, 2, 1, 1-3а. Генеральным директором является Потемкин Максим Геннадиевич. Рост доходов компании за 5 лет: 15383,3%. Рост финансовых активов компании за 5 лет: 36,33%. ФССП присвоил Низкий уровень риска для данного ПКО.</v>
      </c>
    </row>
    <row r="399" spans="1:48">
      <c r="A399">
        <v>432</v>
      </c>
      <c r="B399" t="s">
        <v>2090</v>
      </c>
      <c r="C399">
        <v>6952009752</v>
      </c>
      <c r="D399" s="10">
        <v>1166952072748</v>
      </c>
      <c r="E399" t="s">
        <v>2091</v>
      </c>
      <c r="F399" s="7">
        <v>42692</v>
      </c>
      <c r="G399">
        <f t="shared" si="19"/>
        <v>8</v>
      </c>
      <c r="H399" t="s">
        <v>73</v>
      </c>
      <c r="I399" t="str">
        <f>IF(VLOOKUP(C399,гендир!$A$3:$C$3000,3,0)=0,"",VLOOKUP(C399,гендир!$A$3:$C$3000,3,0))</f>
        <v/>
      </c>
      <c r="J399" t="str">
        <f>IF(VLOOKUP(C399,гендир!$A$3:$C$3000,2,0)=0,"",VLOOKUP(C399,гендир!$A$3:$C$3000,2,0))</f>
        <v/>
      </c>
      <c r="K399" t="s">
        <v>2094</v>
      </c>
      <c r="L399">
        <v>10601.555</v>
      </c>
      <c r="P399">
        <v>398</v>
      </c>
      <c r="Q399">
        <v>902</v>
      </c>
      <c r="R399">
        <v>570</v>
      </c>
      <c r="S399">
        <v>1100</v>
      </c>
      <c r="T399">
        <v>2012</v>
      </c>
      <c r="U399">
        <v>1783</v>
      </c>
      <c r="V399">
        <v>882</v>
      </c>
      <c r="W399">
        <v>803</v>
      </c>
      <c r="X399">
        <v>1040</v>
      </c>
      <c r="Y399">
        <v>1962</v>
      </c>
      <c r="Z399">
        <v>1664</v>
      </c>
      <c r="AA399">
        <v>882</v>
      </c>
      <c r="AB399">
        <v>-246</v>
      </c>
      <c r="AC399">
        <v>28</v>
      </c>
      <c r="AD399">
        <v>1</v>
      </c>
      <c r="AE399">
        <v>41</v>
      </c>
      <c r="AF399">
        <v>800</v>
      </c>
      <c r="AG399">
        <v>710</v>
      </c>
      <c r="AH399">
        <v>710</v>
      </c>
      <c r="AI399">
        <v>0</v>
      </c>
      <c r="AJ399" s="2">
        <v>0</v>
      </c>
      <c r="AK399">
        <v>167</v>
      </c>
      <c r="AL399">
        <v>324</v>
      </c>
      <c r="AM399">
        <v>135</v>
      </c>
      <c r="AN399">
        <v>375</v>
      </c>
      <c r="AO399">
        <v>415</v>
      </c>
      <c r="AP399">
        <v>509</v>
      </c>
      <c r="AQ399" s="5">
        <f t="shared" si="20"/>
        <v>1.9770000000000001</v>
      </c>
      <c r="AR399" t="s">
        <v>52</v>
      </c>
      <c r="AS399" t="s">
        <v>2095</v>
      </c>
      <c r="AT399" t="str">
        <f>IF(VLOOKUP(C399,old!$D$3:$AU$549,44,0)=0,"",VLOOKUP(C399,old!$D$3:$AU$549,44,0))</f>
        <v>image1001</v>
      </c>
      <c r="AU399" s="3">
        <v>0</v>
      </c>
      <c r="AV399" t="str">
        <f t="shared" si="18"/>
        <v>ООО «ПРОФЕССИОНАЛЬНАЯ КОЛЛЕКТОРСКАЯ ОРГАНИЗАЦИЯ РПСК» зарегистрировано по адресу: 170100, Тверская обл, Тверь г, Симеоновская ул, дом № 39, офис 303</v>
      </c>
    </row>
    <row r="400" spans="1:48">
      <c r="A400">
        <v>518</v>
      </c>
      <c r="B400" t="s">
        <v>3277</v>
      </c>
      <c r="C400">
        <v>5837081290</v>
      </c>
      <c r="D400" s="10">
        <v>1215800009303</v>
      </c>
      <c r="E400" t="s">
        <v>3278</v>
      </c>
      <c r="F400" s="7">
        <v>44503</v>
      </c>
      <c r="G400">
        <f t="shared" si="19"/>
        <v>3</v>
      </c>
      <c r="H400" t="s">
        <v>73</v>
      </c>
      <c r="I400" t="str">
        <f>IF(VLOOKUP(C400,гендир!$A$3:$C$3000,3,0)=0,"",VLOOKUP(C400,гендир!$A$3:$C$3000,3,0))</f>
        <v>Стариков Сергей Вячеславович, Катаев Андрей Владимирович</v>
      </c>
      <c r="J400" t="str">
        <f>IF(VLOOKUP(C400,гендир!$A$3:$C$3000,2,0)=0,"",VLOOKUP(C400,гендир!$A$3:$C$3000,2,0))</f>
        <v>Касумов Сахиб Сулейманович</v>
      </c>
      <c r="K400" t="s">
        <v>3281</v>
      </c>
      <c r="L400">
        <v>12088</v>
      </c>
      <c r="P400">
        <v>399</v>
      </c>
      <c r="Q400">
        <v>0</v>
      </c>
      <c r="R400">
        <v>0</v>
      </c>
      <c r="S400">
        <v>0</v>
      </c>
      <c r="T400">
        <v>0</v>
      </c>
      <c r="U400">
        <v>1773</v>
      </c>
      <c r="V400">
        <v>0</v>
      </c>
      <c r="W400">
        <v>0</v>
      </c>
      <c r="X400">
        <v>0</v>
      </c>
      <c r="Y400">
        <v>195</v>
      </c>
      <c r="Z400">
        <v>1333</v>
      </c>
      <c r="AA400">
        <v>0</v>
      </c>
      <c r="AB400">
        <v>0</v>
      </c>
      <c r="AC400">
        <v>0</v>
      </c>
      <c r="AD400">
        <v>-195</v>
      </c>
      <c r="AE400">
        <v>355</v>
      </c>
      <c r="AF400">
        <v>0</v>
      </c>
      <c r="AG400">
        <v>0</v>
      </c>
      <c r="AH400">
        <v>0</v>
      </c>
      <c r="AI400">
        <v>0</v>
      </c>
      <c r="AJ400" s="2">
        <v>0</v>
      </c>
      <c r="AK400">
        <v>0</v>
      </c>
      <c r="AL400">
        <v>0</v>
      </c>
      <c r="AM400">
        <v>30202</v>
      </c>
      <c r="AN400">
        <v>30912</v>
      </c>
      <c r="AO400">
        <v>31546</v>
      </c>
      <c r="AP400">
        <v>901</v>
      </c>
      <c r="AQ400" s="5" t="str">
        <f t="shared" si="20"/>
        <v/>
      </c>
      <c r="AR400" t="s">
        <v>52</v>
      </c>
      <c r="AS400" t="s">
        <v>3282</v>
      </c>
      <c r="AT400" t="str">
        <f>IF(VLOOKUP(C400,old!$D$3:$AU$549,44,0)=0,"",VLOOKUP(C400,old!$D$3:$AU$549,44,0))</f>
        <v>image449</v>
      </c>
      <c r="AU400" s="3" t="s">
        <v>74</v>
      </c>
      <c r="AV400" t="str">
        <f t="shared" si="18"/>
        <v>ООО ПКО «Каста Групп» зарегистрировано по адресу: г. Пенза, ул. Мира, д. 44А, ОФИС 216, 440046. Генеральным директором является Касумов Сахиб Сулейманович. Объем заемных средств компании на конец 2024 года: 901 тыс. руб. ФССП присвоил Низкий уровень риска для данного ПКО.</v>
      </c>
    </row>
    <row r="401" spans="1:48">
      <c r="A401">
        <v>472</v>
      </c>
      <c r="B401" t="s">
        <v>2910</v>
      </c>
      <c r="C401">
        <v>2463123589</v>
      </c>
      <c r="D401" s="10">
        <v>1212400007566</v>
      </c>
      <c r="E401" t="s">
        <v>2911</v>
      </c>
      <c r="F401" s="7">
        <v>44279</v>
      </c>
      <c r="G401">
        <f t="shared" si="19"/>
        <v>4</v>
      </c>
      <c r="H401" t="s">
        <v>73</v>
      </c>
      <c r="I401" t="str">
        <f>IF(VLOOKUP(C401,гендир!$A$3:$C$3000,3,0)=0,"",VLOOKUP(C401,гендир!$A$3:$C$3000,3,0))</f>
        <v/>
      </c>
      <c r="J401" t="str">
        <f>IF(VLOOKUP(C401,гендир!$A$3:$C$3000,2,0)=0,"",VLOOKUP(C401,гендир!$A$3:$C$3000,2,0))</f>
        <v/>
      </c>
      <c r="K401" t="s">
        <v>2914</v>
      </c>
      <c r="L401">
        <v>12.5</v>
      </c>
      <c r="P401">
        <v>400</v>
      </c>
      <c r="Q401">
        <v>0</v>
      </c>
      <c r="R401">
        <v>1687</v>
      </c>
      <c r="S401">
        <v>11725</v>
      </c>
      <c r="T401">
        <v>1</v>
      </c>
      <c r="U401">
        <v>1709</v>
      </c>
      <c r="V401">
        <v>0</v>
      </c>
      <c r="W401">
        <v>2232</v>
      </c>
      <c r="X401">
        <v>2170</v>
      </c>
      <c r="Y401">
        <v>319</v>
      </c>
      <c r="Z401">
        <v>1879</v>
      </c>
      <c r="AA401">
        <v>0</v>
      </c>
      <c r="AB401">
        <v>-624</v>
      </c>
      <c r="AC401">
        <v>9555</v>
      </c>
      <c r="AD401">
        <v>-318</v>
      </c>
      <c r="AE401">
        <v>-237</v>
      </c>
      <c r="AF401">
        <v>0</v>
      </c>
      <c r="AG401">
        <v>0</v>
      </c>
      <c r="AH401">
        <v>0</v>
      </c>
      <c r="AI401">
        <v>0</v>
      </c>
      <c r="AJ401" s="2">
        <v>0</v>
      </c>
      <c r="AK401">
        <v>0</v>
      </c>
      <c r="AL401">
        <v>410</v>
      </c>
      <c r="AM401">
        <v>5587</v>
      </c>
      <c r="AN401">
        <v>5584</v>
      </c>
      <c r="AO401">
        <v>23</v>
      </c>
      <c r="AP401">
        <v>16</v>
      </c>
      <c r="AQ401" s="5">
        <f t="shared" si="20"/>
        <v>1.0129999999999999</v>
      </c>
      <c r="AR401" t="s">
        <v>52</v>
      </c>
      <c r="AS401" t="s">
        <v>2915</v>
      </c>
      <c r="AT401" t="str">
        <f>IF(VLOOKUP(C401,old!$D$3:$AU$549,44,0)=0,"",VLOOKUP(C401,old!$D$3:$AU$549,44,0))</f>
        <v>image1001</v>
      </c>
      <c r="AU401" s="3" t="s">
        <v>74</v>
      </c>
      <c r="AV401" t="str">
        <f t="shared" si="18"/>
        <v>ООО «ЧеКА» зарегистрировано по адресу: 660062, Красноярский край, г Красноярск, ул Высотная, 2, 4, Пом. 4 оф 212</v>
      </c>
    </row>
    <row r="402" spans="1:48">
      <c r="A402">
        <v>409</v>
      </c>
      <c r="B402" t="s">
        <v>2163</v>
      </c>
      <c r="C402">
        <v>5919030473</v>
      </c>
      <c r="D402" s="10">
        <v>1205900015892</v>
      </c>
      <c r="E402" t="s">
        <v>2164</v>
      </c>
      <c r="F402" s="7">
        <v>44004</v>
      </c>
      <c r="G402">
        <f t="shared" si="19"/>
        <v>4</v>
      </c>
      <c r="H402" t="s">
        <v>73</v>
      </c>
      <c r="I402" t="str">
        <f>IF(VLOOKUP(C402,гендир!$A$3:$C$3000,3,0)=0,"",VLOOKUP(C402,гендир!$A$3:$C$3000,3,0))</f>
        <v>Учуваткин Дмитрий Игоревич, Шкода Вадим Петрович</v>
      </c>
      <c r="J402" t="str">
        <f>IF(VLOOKUP(C402,гендир!$A$3:$C$3000,2,0)=0,"",VLOOKUP(C402,гендир!$A$3:$C$3000,2,0))</f>
        <v>Шкода Вадим Петрович</v>
      </c>
      <c r="K402" t="s">
        <v>2167</v>
      </c>
      <c r="L402">
        <v>13025</v>
      </c>
      <c r="P402">
        <v>401</v>
      </c>
      <c r="Q402">
        <v>60</v>
      </c>
      <c r="R402">
        <v>3153</v>
      </c>
      <c r="S402">
        <v>7806</v>
      </c>
      <c r="T402">
        <v>3499</v>
      </c>
      <c r="U402">
        <v>1681</v>
      </c>
      <c r="V402">
        <v>385</v>
      </c>
      <c r="W402">
        <v>2955</v>
      </c>
      <c r="X402">
        <v>4433</v>
      </c>
      <c r="Y402">
        <v>3171</v>
      </c>
      <c r="Z402">
        <v>1582</v>
      </c>
      <c r="AA402">
        <v>385</v>
      </c>
      <c r="AB402">
        <v>49</v>
      </c>
      <c r="AC402">
        <v>2999</v>
      </c>
      <c r="AD402">
        <v>219</v>
      </c>
      <c r="AE402">
        <v>49</v>
      </c>
      <c r="AF402">
        <v>0</v>
      </c>
      <c r="AG402">
        <v>0</v>
      </c>
      <c r="AH402">
        <v>0</v>
      </c>
      <c r="AI402">
        <v>0</v>
      </c>
      <c r="AJ402" s="2">
        <v>0</v>
      </c>
      <c r="AK402">
        <v>15700</v>
      </c>
      <c r="AL402">
        <v>26036</v>
      </c>
      <c r="AM402">
        <v>21512</v>
      </c>
      <c r="AN402">
        <v>21274</v>
      </c>
      <c r="AO402">
        <v>20713</v>
      </c>
      <c r="AP402">
        <v>4755</v>
      </c>
      <c r="AQ402" s="5">
        <f t="shared" si="20"/>
        <v>28.016999999999999</v>
      </c>
      <c r="AR402" t="s">
        <v>52</v>
      </c>
      <c r="AS402" t="s">
        <v>2168</v>
      </c>
      <c r="AT402" t="str">
        <f>IF(VLOOKUP(C402,old!$D$3:$AU$549,44,0)=0,"",VLOOKUP(C402,old!$D$3:$AU$549,44,0))</f>
        <v>image116</v>
      </c>
      <c r="AU402" s="3" t="s">
        <v>74</v>
      </c>
      <c r="AV402" t="str">
        <f t="shared" si="18"/>
        <v>ООО ПКО «Мой юрист капитал» зарегистрировано по адресу: 618546, Пермский край, г.о. Соликамский, г Соликамск, пр-кт Ленина, дом 30, квартира 103. Генеральным директором является Шкода Вадим Петрович. Рост доходов компании за 5 лет: 2801,7%. Объем заемных средств компании на конец 2024 года: 4755 тыс. руб. ФССП присвоил Низкий уровень риска для данного ПКО.</v>
      </c>
    </row>
    <row r="403" spans="1:48">
      <c r="A403">
        <v>424</v>
      </c>
      <c r="B403" t="s">
        <v>2191</v>
      </c>
      <c r="C403">
        <v>2536317839</v>
      </c>
      <c r="D403" s="10">
        <v>1192536018619</v>
      </c>
      <c r="E403" t="s">
        <v>2192</v>
      </c>
      <c r="F403" s="7">
        <v>43621</v>
      </c>
      <c r="G403">
        <f t="shared" si="19"/>
        <v>5</v>
      </c>
      <c r="H403" t="s">
        <v>73</v>
      </c>
      <c r="I403" t="str">
        <f>IF(VLOOKUP(C403,гендир!$A$3:$C$3000,3,0)=0,"",VLOOKUP(C403,гендир!$A$3:$C$3000,3,0))</f>
        <v>Кореньков Никита Владимирович, Шумейко Александр Александрович</v>
      </c>
      <c r="J403" t="str">
        <f>IF(VLOOKUP(C403,гендир!$A$3:$C$3000,2,0)=0,"",VLOOKUP(C403,гендир!$A$3:$C$3000,2,0))</f>
        <v>Ларичев Никита Сергеевич</v>
      </c>
      <c r="K403" t="s">
        <v>2195</v>
      </c>
      <c r="L403">
        <v>50</v>
      </c>
      <c r="P403">
        <v>402</v>
      </c>
      <c r="Q403">
        <v>0</v>
      </c>
      <c r="R403">
        <v>0</v>
      </c>
      <c r="S403">
        <v>0</v>
      </c>
      <c r="T403">
        <v>2504</v>
      </c>
      <c r="U403">
        <v>1645</v>
      </c>
      <c r="V403">
        <v>411</v>
      </c>
      <c r="W403">
        <v>0</v>
      </c>
      <c r="X403">
        <v>0</v>
      </c>
      <c r="Y403">
        <v>2069</v>
      </c>
      <c r="Z403">
        <v>1133</v>
      </c>
      <c r="AA403">
        <v>411</v>
      </c>
      <c r="AB403">
        <v>0</v>
      </c>
      <c r="AC403">
        <v>0</v>
      </c>
      <c r="AD403">
        <v>327</v>
      </c>
      <c r="AE403">
        <v>413</v>
      </c>
      <c r="AF403">
        <v>0</v>
      </c>
      <c r="AG403">
        <v>0</v>
      </c>
      <c r="AH403">
        <v>0</v>
      </c>
      <c r="AI403">
        <v>0</v>
      </c>
      <c r="AJ403" s="2">
        <v>0</v>
      </c>
      <c r="AK403">
        <v>11222</v>
      </c>
      <c r="AL403">
        <v>0</v>
      </c>
      <c r="AM403">
        <v>0</v>
      </c>
      <c r="AN403">
        <v>12320</v>
      </c>
      <c r="AO403">
        <v>12626</v>
      </c>
      <c r="AP403">
        <v>1560</v>
      </c>
      <c r="AQ403" s="5">
        <f t="shared" si="20"/>
        <v>0.65700000000000003</v>
      </c>
      <c r="AR403" t="s">
        <v>52</v>
      </c>
      <c r="AS403" t="s">
        <v>2196</v>
      </c>
      <c r="AT403" t="str">
        <f>IF(VLOOKUP(C403,old!$D$3:$AU$549,44,0)=0,"",VLOOKUP(C403,old!$D$3:$AU$549,44,0))</f>
        <v>image270</v>
      </c>
      <c r="AU403" s="3" t="s">
        <v>74</v>
      </c>
      <c r="AV403" t="str">
        <f t="shared" si="18"/>
        <v>ООО ПКО «ДВК» зарегистрировано по адресу: 690091, Приморский край, Владивосток г, Светланская ул, дом 51, офис 3. Генеральным директором является Ларичев Никита Сергеевич. Рост доходов компании за 5 лет: 65,7%. Объем заемных средств компании на конец 2024 года: 1560 тыс. руб. ФССП присвоил Низкий уровень риска для данного ПКО.</v>
      </c>
    </row>
    <row r="404" spans="1:48">
      <c r="A404">
        <v>512</v>
      </c>
      <c r="B404" t="s">
        <v>2890</v>
      </c>
      <c r="C404">
        <v>5074070442</v>
      </c>
      <c r="D404" s="10">
        <v>1215000075091</v>
      </c>
      <c r="E404" t="s">
        <v>2891</v>
      </c>
      <c r="F404" s="7">
        <v>44398</v>
      </c>
      <c r="G404">
        <f t="shared" si="19"/>
        <v>3</v>
      </c>
      <c r="H404" t="s">
        <v>73</v>
      </c>
      <c r="I404" t="str">
        <f>IF(VLOOKUP(C404,гендир!$A$3:$C$3000,3,0)=0,"",VLOOKUP(C404,гендир!$A$3:$C$3000,3,0))</f>
        <v/>
      </c>
      <c r="J404" t="str">
        <f>IF(VLOOKUP(C404,гендир!$A$3:$C$3000,2,0)=0,"",VLOOKUP(C404,гендир!$A$3:$C$3000,2,0))</f>
        <v/>
      </c>
      <c r="K404" t="s">
        <v>2894</v>
      </c>
      <c r="L404">
        <v>100</v>
      </c>
      <c r="P404">
        <v>403</v>
      </c>
      <c r="Q404">
        <v>0</v>
      </c>
      <c r="R404">
        <v>178158</v>
      </c>
      <c r="S404">
        <v>0</v>
      </c>
      <c r="T404">
        <v>1055</v>
      </c>
      <c r="U404">
        <v>1635</v>
      </c>
      <c r="V404">
        <v>0</v>
      </c>
      <c r="W404">
        <v>29</v>
      </c>
      <c r="X404">
        <v>40</v>
      </c>
      <c r="Y404">
        <v>965</v>
      </c>
      <c r="Z404">
        <v>1314</v>
      </c>
      <c r="AA404">
        <v>0</v>
      </c>
      <c r="AB404">
        <v>178129</v>
      </c>
      <c r="AC404">
        <v>-40</v>
      </c>
      <c r="AD404">
        <v>86</v>
      </c>
      <c r="AE404">
        <v>265</v>
      </c>
      <c r="AF404">
        <v>0</v>
      </c>
      <c r="AG404">
        <v>0</v>
      </c>
      <c r="AH404">
        <v>0</v>
      </c>
      <c r="AI404">
        <v>0</v>
      </c>
      <c r="AJ404" s="2">
        <v>0</v>
      </c>
      <c r="AK404">
        <v>0</v>
      </c>
      <c r="AL404">
        <v>348332</v>
      </c>
      <c r="AM404">
        <v>348593</v>
      </c>
      <c r="AN404">
        <v>106690</v>
      </c>
      <c r="AO404">
        <v>111534</v>
      </c>
      <c r="AP404">
        <v>2048</v>
      </c>
      <c r="AQ404" s="5">
        <f t="shared" si="20"/>
        <v>8.9999999999999993E-3</v>
      </c>
      <c r="AR404" t="s">
        <v>52</v>
      </c>
      <c r="AS404" t="s">
        <v>2895</v>
      </c>
      <c r="AT404" t="str">
        <f>IF(VLOOKUP(C404,old!$D$3:$AU$549,44,0)=0,"",VLOOKUP(C404,old!$D$3:$AU$549,44,0))</f>
        <v>image398</v>
      </c>
      <c r="AU404" s="3" t="s">
        <v>74</v>
      </c>
      <c r="AV404" t="str">
        <f t="shared" si="18"/>
        <v>ООО ПКО «МЦФБ» зарегистрировано по адресу: 143003, Московская область, г.о. Одинцовский, г Одинцово, ул Маршала Бирюзова, д. 13, помещ. 68К</v>
      </c>
    </row>
    <row r="405" spans="1:48">
      <c r="A405">
        <v>155</v>
      </c>
      <c r="B405" t="s">
        <v>379</v>
      </c>
      <c r="C405">
        <v>9102201986</v>
      </c>
      <c r="D405" s="10">
        <v>1159102132750</v>
      </c>
      <c r="E405" t="s">
        <v>380</v>
      </c>
      <c r="F405" s="7">
        <v>42363</v>
      </c>
      <c r="G405">
        <f t="shared" si="19"/>
        <v>9</v>
      </c>
      <c r="H405" t="s">
        <v>73</v>
      </c>
      <c r="I405" t="str">
        <f>IF(VLOOKUP(C405,гендир!$A$3:$C$3000,3,0)=0,"",VLOOKUP(C405,гендир!$A$3:$C$3000,3,0))</f>
        <v/>
      </c>
      <c r="J405" t="str">
        <f>IF(VLOOKUP(C405,гендир!$A$3:$C$3000,2,0)=0,"",VLOOKUP(C405,гендир!$A$3:$C$3000,2,0))</f>
        <v/>
      </c>
      <c r="K405" t="s">
        <v>383</v>
      </c>
      <c r="L405">
        <v>10</v>
      </c>
      <c r="P405">
        <v>404</v>
      </c>
      <c r="Q405">
        <v>31976</v>
      </c>
      <c r="R405">
        <v>12035</v>
      </c>
      <c r="S405">
        <v>11675</v>
      </c>
      <c r="T405">
        <v>66711</v>
      </c>
      <c r="U405">
        <v>1524</v>
      </c>
      <c r="V405">
        <v>24489</v>
      </c>
      <c r="W405">
        <v>42129</v>
      </c>
      <c r="X405">
        <v>28878</v>
      </c>
      <c r="Y405">
        <v>27903</v>
      </c>
      <c r="Z405">
        <v>68271</v>
      </c>
      <c r="AA405">
        <v>24489</v>
      </c>
      <c r="AB405">
        <v>-93986</v>
      </c>
      <c r="AC405">
        <v>28018</v>
      </c>
      <c r="AD405">
        <v>96787</v>
      </c>
      <c r="AE405">
        <v>54260</v>
      </c>
      <c r="AF405">
        <v>505363</v>
      </c>
      <c r="AG405">
        <v>589962</v>
      </c>
      <c r="AH405">
        <v>735207</v>
      </c>
      <c r="AI405">
        <v>889814</v>
      </c>
      <c r="AJ405" s="2">
        <v>980512</v>
      </c>
      <c r="AK405">
        <v>52923</v>
      </c>
      <c r="AL405">
        <v>128942</v>
      </c>
      <c r="AM405">
        <v>48429</v>
      </c>
      <c r="AN405">
        <v>120791</v>
      </c>
      <c r="AO405">
        <v>130296</v>
      </c>
      <c r="AP405">
        <v>45</v>
      </c>
      <c r="AQ405" s="5">
        <f t="shared" si="20"/>
        <v>4.8000000000000001E-2</v>
      </c>
      <c r="AR405">
        <v>0</v>
      </c>
      <c r="AS405" t="s">
        <v>384</v>
      </c>
      <c r="AT405" t="str">
        <f>IF(VLOOKUP(C405,old!$D$3:$AU$549,44,0)=0,"",VLOOKUP(C405,old!$D$3:$AU$549,44,0))</f>
        <v>image304</v>
      </c>
      <c r="AU405" s="3">
        <v>1.9402132724398107</v>
      </c>
      <c r="AV405" t="str">
        <f t="shared" si="18"/>
        <v>ООО «ФИНСОЮЗ АКТИВ ЮГ» зарегистрировано по адресу: 344091, Ростовская обл, г Ростов-на-Дону, ул Малиновского, 3, 41</v>
      </c>
    </row>
    <row r="406" spans="1:48">
      <c r="A406">
        <v>442</v>
      </c>
      <c r="B406" t="s">
        <v>2492</v>
      </c>
      <c r="C406">
        <v>326563288</v>
      </c>
      <c r="D406" s="10">
        <v>1180327011512</v>
      </c>
      <c r="E406" t="s">
        <v>2493</v>
      </c>
      <c r="F406" s="7">
        <v>43382</v>
      </c>
      <c r="G406">
        <f t="shared" si="19"/>
        <v>6</v>
      </c>
      <c r="H406" t="s">
        <v>73</v>
      </c>
      <c r="I406" t="str">
        <f>IF(VLOOKUP(C406,гендир!$A$3:$C$3000,3,0)=0,"",VLOOKUP(C406,гендир!$A$3:$C$3000,3,0))</f>
        <v>Якушев Игорь Владимирович</v>
      </c>
      <c r="J406" t="str">
        <f>IF(VLOOKUP(C406,гендир!$A$3:$C$3000,2,0)=0,"",VLOOKUP(C406,гендир!$A$3:$C$3000,2,0))</f>
        <v>Якушев Игорь Владимирович</v>
      </c>
      <c r="K406" t="s">
        <v>2494</v>
      </c>
      <c r="L406">
        <v>11</v>
      </c>
      <c r="P406">
        <v>405</v>
      </c>
      <c r="Q406">
        <v>1451</v>
      </c>
      <c r="R406">
        <v>1623</v>
      </c>
      <c r="S406">
        <v>2274</v>
      </c>
      <c r="T406">
        <v>1120</v>
      </c>
      <c r="U406">
        <v>1514</v>
      </c>
      <c r="V406">
        <v>558</v>
      </c>
      <c r="W406">
        <v>591</v>
      </c>
      <c r="X406">
        <v>-1935</v>
      </c>
      <c r="Y406">
        <v>0</v>
      </c>
      <c r="Z406">
        <v>897</v>
      </c>
      <c r="AA406">
        <v>558</v>
      </c>
      <c r="AB406">
        <v>170</v>
      </c>
      <c r="AC406">
        <v>271</v>
      </c>
      <c r="AD406">
        <v>133</v>
      </c>
      <c r="AE406">
        <v>540</v>
      </c>
      <c r="AF406">
        <v>0</v>
      </c>
      <c r="AG406">
        <v>0</v>
      </c>
      <c r="AH406">
        <v>0</v>
      </c>
      <c r="AI406">
        <v>0</v>
      </c>
      <c r="AJ406" s="2">
        <v>0</v>
      </c>
      <c r="AK406">
        <v>11550</v>
      </c>
      <c r="AL406">
        <v>14050</v>
      </c>
      <c r="AM406">
        <v>18403</v>
      </c>
      <c r="AN406">
        <v>16742</v>
      </c>
      <c r="AO406">
        <v>18361</v>
      </c>
      <c r="AP406">
        <v>0</v>
      </c>
      <c r="AQ406" s="5">
        <f t="shared" si="20"/>
        <v>1.0429999999999999</v>
      </c>
      <c r="AR406" t="s">
        <v>52</v>
      </c>
      <c r="AS406">
        <v>0</v>
      </c>
      <c r="AT406" t="str">
        <f>IF(VLOOKUP(C406,old!$D$3:$AU$549,44,0)=0,"",VLOOKUP(C406,old!$D$3:$AU$549,44,0))</f>
        <v>image1001</v>
      </c>
      <c r="AU406" s="3" t="s">
        <v>74</v>
      </c>
      <c r="AV406" t="str">
        <f t="shared" si="18"/>
        <v>ООО «НИКА» зарегистрировано по адресу: 670000, Бурятия Респ, г Улан-Удэ, ул Борсоева, 33а, 201. Генеральным директором является Якушев Игорь Владимирович. Рост доходов компании за 5 лет: 104,3%. ФССП присвоил Низкий уровень риска для данного ПКО.</v>
      </c>
    </row>
    <row r="407" spans="1:48">
      <c r="A407">
        <v>418</v>
      </c>
      <c r="B407" t="s">
        <v>1158</v>
      </c>
      <c r="C407">
        <v>4632200234</v>
      </c>
      <c r="D407" s="10">
        <v>1154632001700</v>
      </c>
      <c r="E407" t="s">
        <v>1159</v>
      </c>
      <c r="F407" s="7">
        <v>42061</v>
      </c>
      <c r="G407">
        <f t="shared" si="19"/>
        <v>10</v>
      </c>
      <c r="H407" t="s">
        <v>73</v>
      </c>
      <c r="I407" t="str">
        <f>IF(VLOOKUP(C407,гендир!$A$3:$C$3000,3,0)=0,"",VLOOKUP(C407,гендир!$A$3:$C$3000,3,0))</f>
        <v>Яновский Юрий Владимирович</v>
      </c>
      <c r="J407" t="str">
        <f>IF(VLOOKUP(C407,гендир!$A$3:$C$3000,2,0)=0,"",VLOOKUP(C407,гендир!$A$3:$C$3000,2,0))</f>
        <v>Яновский Юрий Владимирович</v>
      </c>
      <c r="K407" t="s">
        <v>1162</v>
      </c>
      <c r="L407">
        <v>10</v>
      </c>
      <c r="P407">
        <v>406</v>
      </c>
      <c r="Q407">
        <v>20</v>
      </c>
      <c r="R407">
        <v>3693</v>
      </c>
      <c r="S407">
        <v>3551</v>
      </c>
      <c r="T407">
        <v>2942</v>
      </c>
      <c r="U407">
        <v>1490</v>
      </c>
      <c r="V407">
        <v>60</v>
      </c>
      <c r="W407">
        <v>2935</v>
      </c>
      <c r="X407">
        <v>2576</v>
      </c>
      <c r="Y407">
        <v>2549</v>
      </c>
      <c r="Z407">
        <v>1571</v>
      </c>
      <c r="AA407">
        <v>60</v>
      </c>
      <c r="AB407">
        <v>696</v>
      </c>
      <c r="AC407">
        <v>913</v>
      </c>
      <c r="AD407">
        <v>312</v>
      </c>
      <c r="AE407">
        <v>-118</v>
      </c>
      <c r="AF407">
        <v>11728</v>
      </c>
      <c r="AG407">
        <v>12148</v>
      </c>
      <c r="AH407">
        <v>12554</v>
      </c>
      <c r="AI407">
        <v>13174</v>
      </c>
      <c r="AJ407" s="2">
        <v>13221</v>
      </c>
      <c r="AK407">
        <v>135</v>
      </c>
      <c r="AL407">
        <v>417</v>
      </c>
      <c r="AM407">
        <v>1102</v>
      </c>
      <c r="AN407">
        <v>718</v>
      </c>
      <c r="AO407">
        <v>731</v>
      </c>
      <c r="AP407">
        <v>0</v>
      </c>
      <c r="AQ407" s="5">
        <f t="shared" si="20"/>
        <v>74.5</v>
      </c>
      <c r="AR407" t="s">
        <v>52</v>
      </c>
      <c r="AS407" t="s">
        <v>1163</v>
      </c>
      <c r="AT407" t="str">
        <f>IF(VLOOKUP(C407,old!$D$3:$AU$549,44,0)=0,"",VLOOKUP(C407,old!$D$3:$AU$549,44,0))</f>
        <v>image192</v>
      </c>
      <c r="AU407" s="3">
        <v>1.1273021828103684</v>
      </c>
      <c r="AV407" t="str">
        <f t="shared" si="18"/>
        <v>ООО ПКО «Правовой центр Черноземья» зарегистрировано по адресу: 305023, Курская обл, Курск г, Прогонная 1-я ул, дом № 1, офис 206. Генеральным директором является Яновский Юрий Владимирович. Рост доходов компании за 5 лет: 7450%. Рост финансовых активов компании за 5 лет: 112,73%. ФССП присвоил Низкий уровень риска для данного ПКО.</v>
      </c>
    </row>
    <row r="408" spans="1:48">
      <c r="A408">
        <v>416</v>
      </c>
      <c r="B408" t="s">
        <v>2842</v>
      </c>
      <c r="C408">
        <v>9703045548</v>
      </c>
      <c r="D408" s="10">
        <v>1217700401940</v>
      </c>
      <c r="E408" t="s">
        <v>2843</v>
      </c>
      <c r="F408" s="7">
        <v>44435</v>
      </c>
      <c r="G408">
        <f t="shared" si="19"/>
        <v>3</v>
      </c>
      <c r="H408" t="s">
        <v>73</v>
      </c>
      <c r="I408" t="str">
        <f>IF(VLOOKUP(C408,гендир!$A$3:$C$3000,3,0)=0,"",VLOOKUP(C408,гендир!$A$3:$C$3000,3,0))</f>
        <v>Световидов Александр Валерьевич</v>
      </c>
      <c r="J408" t="str">
        <f>IF(VLOOKUP(C408,гендир!$A$3:$C$3000,2,0)=0,"",VLOOKUP(C408,гендир!$A$3:$C$3000,2,0))</f>
        <v>Кривоногов Игорь Сергеевич</v>
      </c>
      <c r="K408" t="s">
        <v>2846</v>
      </c>
      <c r="L408">
        <v>10</v>
      </c>
      <c r="P408">
        <v>407</v>
      </c>
      <c r="Q408">
        <v>0</v>
      </c>
      <c r="R408">
        <v>0</v>
      </c>
      <c r="S408">
        <v>3007</v>
      </c>
      <c r="T408">
        <v>3221</v>
      </c>
      <c r="U408">
        <v>1481</v>
      </c>
      <c r="V408">
        <v>0</v>
      </c>
      <c r="W408">
        <v>2</v>
      </c>
      <c r="X408">
        <v>357</v>
      </c>
      <c r="Y408">
        <v>498</v>
      </c>
      <c r="Z408">
        <v>254</v>
      </c>
      <c r="AA408">
        <v>0</v>
      </c>
      <c r="AB408">
        <v>-116</v>
      </c>
      <c r="AC408">
        <v>2747</v>
      </c>
      <c r="AD408">
        <v>3561</v>
      </c>
      <c r="AE408">
        <v>2063</v>
      </c>
      <c r="AF408">
        <v>0</v>
      </c>
      <c r="AG408">
        <v>0</v>
      </c>
      <c r="AH408">
        <v>6508</v>
      </c>
      <c r="AI408">
        <v>6051</v>
      </c>
      <c r="AJ408" s="2">
        <v>9778</v>
      </c>
      <c r="AK408">
        <v>0</v>
      </c>
      <c r="AL408">
        <v>193</v>
      </c>
      <c r="AM408">
        <v>586</v>
      </c>
      <c r="AN408">
        <v>814</v>
      </c>
      <c r="AO408">
        <v>73060</v>
      </c>
      <c r="AP408">
        <v>64030</v>
      </c>
      <c r="AQ408" s="5">
        <f t="shared" si="20"/>
        <v>0.49299999999999999</v>
      </c>
      <c r="AR408" t="s">
        <v>52</v>
      </c>
      <c r="AS408" t="s">
        <v>2847</v>
      </c>
      <c r="AT408" t="str">
        <f>IF(VLOOKUP(C408,old!$D$3:$AU$549,44,0)=0,"",VLOOKUP(C408,old!$D$3:$AU$549,44,0))</f>
        <v>image392</v>
      </c>
      <c r="AU408" s="3">
        <v>1.5024585125998771</v>
      </c>
      <c r="AV408" t="str">
        <f t="shared" si="18"/>
        <v>ООО «ПКО «Модус Вивенди» зарегистрировано по адресу: 123112, Москва г, наб Пресненская, 12, Этаж 40 офис 2м. Генеральным директором является Кривоногов Игорь Сергеевич. Рост доходов компании за 5 лет: 49,3%. Рост финансовых активов компании за 5 лет: 150,25%. Объем заемных средств компании на конец 2024 года: 64030 тыс. руб. ФССП присвоил Низкий уровень риска для данного ПКО.</v>
      </c>
    </row>
    <row r="409" spans="1:48">
      <c r="A409">
        <v>403</v>
      </c>
      <c r="B409" t="s">
        <v>2348</v>
      </c>
      <c r="C409">
        <v>1655422277</v>
      </c>
      <c r="D409" s="10">
        <v>1191690067821</v>
      </c>
      <c r="E409" t="s">
        <v>2349</v>
      </c>
      <c r="F409" s="7">
        <v>43697</v>
      </c>
      <c r="G409">
        <f t="shared" si="19"/>
        <v>5</v>
      </c>
      <c r="H409" t="s">
        <v>73</v>
      </c>
      <c r="I409" t="str">
        <f>IF(VLOOKUP(C409,гендир!$A$3:$C$3000,3,0)=0,"",VLOOKUP(C409,гендир!$A$3:$C$3000,3,0))</f>
        <v>Исупова Динара Шамилевна, Султанов Эльмир Габдулмазитович</v>
      </c>
      <c r="J409" t="str">
        <f>IF(VLOOKUP(C409,гендир!$A$3:$C$3000,2,0)=0,"",VLOOKUP(C409,гендир!$A$3:$C$3000,2,0))</f>
        <v>Султанов Эльмир Габдулмазитович</v>
      </c>
      <c r="K409" t="s">
        <v>2352</v>
      </c>
      <c r="L409">
        <v>10000</v>
      </c>
      <c r="P409">
        <v>408</v>
      </c>
      <c r="Q409">
        <v>1232</v>
      </c>
      <c r="R409">
        <v>5349</v>
      </c>
      <c r="S409">
        <v>6382</v>
      </c>
      <c r="T409">
        <v>4028</v>
      </c>
      <c r="U409">
        <v>1478</v>
      </c>
      <c r="V409">
        <v>1210</v>
      </c>
      <c r="W409">
        <v>5257</v>
      </c>
      <c r="X409">
        <v>6356</v>
      </c>
      <c r="Y409">
        <v>4006</v>
      </c>
      <c r="Z409">
        <v>418</v>
      </c>
      <c r="AA409">
        <v>1210</v>
      </c>
      <c r="AB409">
        <v>92</v>
      </c>
      <c r="AC409">
        <v>26</v>
      </c>
      <c r="AD409">
        <v>22</v>
      </c>
      <c r="AE409">
        <v>1060</v>
      </c>
      <c r="AF409">
        <v>0</v>
      </c>
      <c r="AG409">
        <v>0</v>
      </c>
      <c r="AH409">
        <v>0</v>
      </c>
      <c r="AI409">
        <v>0</v>
      </c>
      <c r="AJ409" s="2">
        <v>0</v>
      </c>
      <c r="AK409">
        <v>3693</v>
      </c>
      <c r="AL409">
        <v>8589</v>
      </c>
      <c r="AM409">
        <v>12823</v>
      </c>
      <c r="AN409">
        <v>15921</v>
      </c>
      <c r="AO409">
        <v>16711</v>
      </c>
      <c r="AP409">
        <v>0</v>
      </c>
      <c r="AQ409" s="5">
        <f t="shared" si="20"/>
        <v>1.2</v>
      </c>
      <c r="AR409" t="s">
        <v>52</v>
      </c>
      <c r="AS409" t="s">
        <v>2353</v>
      </c>
      <c r="AT409" t="str">
        <f>IF(VLOOKUP(C409,old!$D$3:$AU$549,44,0)=0,"",VLOOKUP(C409,old!$D$3:$AU$549,44,0))</f>
        <v>image322</v>
      </c>
      <c r="AU409" s="3" t="s">
        <v>74</v>
      </c>
      <c r="AV409" t="str">
        <f t="shared" si="18"/>
        <v>ООО ПКО «Гамаль» зарегистрировано по адресу: 420111, Татарстан респ, Казань г, Островского ул, дом № 35а, офис 214. Генеральным директором является Султанов Эльмир Габдулмазитович. Рост доходов компании за 5 лет: 120%. ФССП присвоил Низкий уровень риска для данного ПКО.</v>
      </c>
    </row>
    <row r="410" spans="1:48">
      <c r="A410">
        <v>437</v>
      </c>
      <c r="B410" t="s">
        <v>2211</v>
      </c>
      <c r="C410">
        <v>5024204901</v>
      </c>
      <c r="D410" s="10">
        <v>1205000042774</v>
      </c>
      <c r="E410" t="s">
        <v>2212</v>
      </c>
      <c r="F410" s="7">
        <v>43983</v>
      </c>
      <c r="G410">
        <f t="shared" si="19"/>
        <v>4</v>
      </c>
      <c r="H410" t="s">
        <v>73</v>
      </c>
      <c r="I410" t="str">
        <f>IF(VLOOKUP(C410,гендир!$A$3:$C$3000,3,0)=0,"",VLOOKUP(C410,гендир!$A$3:$C$3000,3,0))</f>
        <v>Арсентьев Евгений Валерьевич</v>
      </c>
      <c r="J410" t="str">
        <f>IF(VLOOKUP(C410,гендир!$A$3:$C$3000,2,0)=0,"",VLOOKUP(C410,гендир!$A$3:$C$3000,2,0))</f>
        <v>Арсентьев Евгений Валерьевич</v>
      </c>
      <c r="K410" t="s">
        <v>2215</v>
      </c>
      <c r="L410">
        <v>300</v>
      </c>
      <c r="P410">
        <v>409</v>
      </c>
      <c r="Q410">
        <v>13053</v>
      </c>
      <c r="R410">
        <v>2527</v>
      </c>
      <c r="S410">
        <v>5635</v>
      </c>
      <c r="T410">
        <v>1401</v>
      </c>
      <c r="U410">
        <v>1394</v>
      </c>
      <c r="V410">
        <v>6</v>
      </c>
      <c r="W410">
        <v>36</v>
      </c>
      <c r="X410">
        <v>118</v>
      </c>
      <c r="Y410">
        <v>61</v>
      </c>
      <c r="Z410">
        <v>93</v>
      </c>
      <c r="AA410">
        <v>6</v>
      </c>
      <c r="AB410">
        <v>1490</v>
      </c>
      <c r="AC410">
        <v>3488</v>
      </c>
      <c r="AD410">
        <v>380</v>
      </c>
      <c r="AE410">
        <v>-49</v>
      </c>
      <c r="AF410">
        <v>13132</v>
      </c>
      <c r="AG410">
        <v>13194</v>
      </c>
      <c r="AH410">
        <v>13132</v>
      </c>
      <c r="AI410">
        <v>13328</v>
      </c>
      <c r="AJ410" s="2">
        <v>13309</v>
      </c>
      <c r="AK410">
        <v>142</v>
      </c>
      <c r="AL410">
        <v>425</v>
      </c>
      <c r="AM410">
        <v>1880</v>
      </c>
      <c r="AN410">
        <v>177</v>
      </c>
      <c r="AO410">
        <v>86</v>
      </c>
      <c r="AP410">
        <v>70</v>
      </c>
      <c r="AQ410" s="5">
        <f t="shared" si="20"/>
        <v>0.107</v>
      </c>
      <c r="AR410" t="s">
        <v>52</v>
      </c>
      <c r="AS410" t="s">
        <v>2216</v>
      </c>
      <c r="AT410" t="str">
        <f>IF(VLOOKUP(C410,old!$D$3:$AU$549,44,0)=0,"",VLOOKUP(C410,old!$D$3:$AU$549,44,0))</f>
        <v>image132</v>
      </c>
      <c r="AU410" s="3">
        <v>1.0134785257386536</v>
      </c>
      <c r="AV410" t="str">
        <f t="shared" si="18"/>
        <v>ООО ПКО «Альфа» зарегистрировано по адресу: 143402, Московская область, г.о. Красногорск, г Красногорск, ул Пионерская, дом 10, помещение 1 КОМН 2. Генеральным директором является Арсентьев Евгений Валерьевич. Рост доходов компании за 5 лет: 10,7%. Рост финансовых активов компании за 5 лет: 101,35%. Объем заемных средств компании на конец 2024 года: 70 тыс. руб. ФССП присвоил Низкий уровень риска для данного ПКО.</v>
      </c>
    </row>
    <row r="411" spans="1:48">
      <c r="A411">
        <v>440</v>
      </c>
      <c r="B411" t="s">
        <v>1842</v>
      </c>
      <c r="C411">
        <v>7728833297</v>
      </c>
      <c r="D411" s="10">
        <v>1137746115968</v>
      </c>
      <c r="E411" t="s">
        <v>1843</v>
      </c>
      <c r="F411" s="7">
        <v>41318</v>
      </c>
      <c r="G411">
        <f t="shared" si="19"/>
        <v>12</v>
      </c>
      <c r="H411" t="s">
        <v>73</v>
      </c>
      <c r="I411" t="str">
        <f>IF(VLOOKUP(C411,гендир!$A$3:$C$3000,3,0)=0,"",VLOOKUP(C411,гендир!$A$3:$C$3000,3,0))</f>
        <v>Михмель Павел Сергеевич</v>
      </c>
      <c r="J411" t="str">
        <f>IF(VLOOKUP(C411,гендир!$A$3:$C$3000,2,0)=0,"",VLOOKUP(C411,гендир!$A$3:$C$3000,2,0))</f>
        <v>Михмель Павел Сергеевич</v>
      </c>
      <c r="K411" t="s">
        <v>65</v>
      </c>
      <c r="L411">
        <v>11000</v>
      </c>
      <c r="P411">
        <v>410</v>
      </c>
      <c r="Q411">
        <v>21748</v>
      </c>
      <c r="R411">
        <v>16989</v>
      </c>
      <c r="S411">
        <v>5291</v>
      </c>
      <c r="T411">
        <v>1150</v>
      </c>
      <c r="U411">
        <v>1282</v>
      </c>
      <c r="V411">
        <v>791</v>
      </c>
      <c r="W411">
        <v>795</v>
      </c>
      <c r="X411">
        <v>580</v>
      </c>
      <c r="Y411">
        <v>1357</v>
      </c>
      <c r="Z411">
        <v>59</v>
      </c>
      <c r="AA411">
        <v>791</v>
      </c>
      <c r="AB411">
        <v>840</v>
      </c>
      <c r="AC411">
        <v>384</v>
      </c>
      <c r="AD411">
        <v>-277</v>
      </c>
      <c r="AE411">
        <v>1886</v>
      </c>
      <c r="AF411">
        <v>8550</v>
      </c>
      <c r="AG411">
        <v>10000</v>
      </c>
      <c r="AH411">
        <v>14000</v>
      </c>
      <c r="AI411">
        <v>15500</v>
      </c>
      <c r="AJ411" s="2">
        <v>17501</v>
      </c>
      <c r="AK411">
        <v>7705</v>
      </c>
      <c r="AL411">
        <v>6931</v>
      </c>
      <c r="AM411">
        <v>1619</v>
      </c>
      <c r="AN411">
        <v>689</v>
      </c>
      <c r="AO411">
        <v>346</v>
      </c>
      <c r="AP411">
        <v>0</v>
      </c>
      <c r="AQ411" s="5">
        <f t="shared" si="20"/>
        <v>5.8999999999999997E-2</v>
      </c>
      <c r="AR411" t="s">
        <v>52</v>
      </c>
      <c r="AS411" t="s">
        <v>1846</v>
      </c>
      <c r="AT411" t="str">
        <f>IF(VLOOKUP(C411,old!$D$3:$AU$549,44,0)=0,"",VLOOKUP(C411,old!$D$3:$AU$549,44,0))</f>
        <v>image243</v>
      </c>
      <c r="AU411" s="3">
        <v>2.0469005847953214</v>
      </c>
      <c r="AV411" t="str">
        <f t="shared" si="18"/>
        <v>ООО ПКО «Вербоконнект» зарегистрировано по адресу: 108811, Москва г, км Киевское шоссе 22-й (п Московский), 6, 1. Генеральным директором является Михмель Павел Сергеевич. Рост доходов компании за 5 лет: 5,9%. Рост финансовых активов компании за 5 лет: 204,69%. ФССП присвоил Низкий уровень риска для данного ПКО.</v>
      </c>
    </row>
    <row r="412" spans="1:48">
      <c r="A412">
        <v>509</v>
      </c>
      <c r="B412" t="s">
        <v>2532</v>
      </c>
      <c r="C412">
        <v>2311308754</v>
      </c>
      <c r="D412" s="10">
        <v>1202300046211</v>
      </c>
      <c r="E412" t="s">
        <v>2533</v>
      </c>
      <c r="F412" s="7">
        <v>44068</v>
      </c>
      <c r="G412">
        <f t="shared" si="19"/>
        <v>4</v>
      </c>
      <c r="H412" t="s">
        <v>73</v>
      </c>
      <c r="I412" t="str">
        <f>IF(VLOOKUP(C412,гендир!$A$3:$C$3000,3,0)=0,"",VLOOKUP(C412,гендир!$A$3:$C$3000,3,0))</f>
        <v>Переверзев Артем Иванович</v>
      </c>
      <c r="J412" t="str">
        <f>IF(VLOOKUP(C412,гендир!$A$3:$C$3000,2,0)=0,"",VLOOKUP(C412,гендир!$A$3:$C$3000,2,0))</f>
        <v>Переверзев Артем Иванович</v>
      </c>
      <c r="K412" t="s">
        <v>2536</v>
      </c>
      <c r="L412">
        <v>12850</v>
      </c>
      <c r="P412">
        <v>411</v>
      </c>
      <c r="Q412">
        <v>0</v>
      </c>
      <c r="R412">
        <v>10</v>
      </c>
      <c r="S412">
        <v>0</v>
      </c>
      <c r="T412">
        <v>0</v>
      </c>
      <c r="U412">
        <v>1254</v>
      </c>
      <c r="V412">
        <v>20</v>
      </c>
      <c r="W412">
        <v>7181</v>
      </c>
      <c r="X412">
        <v>9</v>
      </c>
      <c r="Y412">
        <v>8</v>
      </c>
      <c r="Z412">
        <v>990</v>
      </c>
      <c r="AA412">
        <v>20</v>
      </c>
      <c r="AB412">
        <v>-7171</v>
      </c>
      <c r="AC412">
        <v>-9</v>
      </c>
      <c r="AD412">
        <v>-8</v>
      </c>
      <c r="AE412">
        <v>223</v>
      </c>
      <c r="AF412">
        <v>63</v>
      </c>
      <c r="AG412">
        <v>63</v>
      </c>
      <c r="AH412">
        <v>63</v>
      </c>
      <c r="AI412">
        <v>63</v>
      </c>
      <c r="AJ412" s="2">
        <v>63</v>
      </c>
      <c r="AK412">
        <v>12985</v>
      </c>
      <c r="AL412">
        <v>13794</v>
      </c>
      <c r="AM412">
        <v>13951</v>
      </c>
      <c r="AN412">
        <v>14005</v>
      </c>
      <c r="AO412">
        <v>13779</v>
      </c>
      <c r="AP412">
        <v>7811</v>
      </c>
      <c r="AQ412" s="5">
        <f t="shared" si="20"/>
        <v>125.4</v>
      </c>
      <c r="AR412" t="s">
        <v>52</v>
      </c>
      <c r="AS412" t="s">
        <v>2537</v>
      </c>
      <c r="AT412" t="str">
        <f>IF(VLOOKUP(C412,old!$D$3:$AU$549,44,0)=0,"",VLOOKUP(C412,old!$D$3:$AU$549,44,0))</f>
        <v>image1001</v>
      </c>
      <c r="AU412" s="3">
        <v>1</v>
      </c>
      <c r="AV412" t="str">
        <f t="shared" si="18"/>
        <v>ООО «Черноморинвест» зарегистрировано по адресу: 350901, Краснодарский край, г Краснодар, ул им. 40-летия Победы, 144/4, 19. Генеральным директором является Переверзев Артем Иванович. Рост доходов компании за 5 лет: 12540%. Рост финансовых активов компании за 5 лет: 100%. Объем заемных средств компании на конец 2024 года: 7811 тыс. руб. ФССП присвоил Низкий уровень риска для данного ПКО.</v>
      </c>
    </row>
    <row r="413" spans="1:48">
      <c r="A413">
        <v>544</v>
      </c>
      <c r="B413" t="s">
        <v>2642</v>
      </c>
      <c r="C413">
        <v>2130225249</v>
      </c>
      <c r="D413" s="10">
        <v>1212100003554</v>
      </c>
      <c r="E413" t="s">
        <v>2643</v>
      </c>
      <c r="F413" s="7">
        <v>44312</v>
      </c>
      <c r="G413">
        <f t="shared" si="19"/>
        <v>3</v>
      </c>
      <c r="H413" t="s">
        <v>73</v>
      </c>
      <c r="I413" t="str">
        <f>IF(VLOOKUP(C413,гендир!$A$3:$C$3000,3,0)=0,"",VLOOKUP(C413,гендир!$A$3:$C$3000,3,0))</f>
        <v>Новиков Сергей Анатольевич</v>
      </c>
      <c r="J413" t="str">
        <f>IF(VLOOKUP(C413,гендир!$A$3:$C$3000,2,0)=0,"",VLOOKUP(C413,гендир!$A$3:$C$3000,2,0))</f>
        <v>Новиков Сергей Анатольевич</v>
      </c>
      <c r="K413" t="s">
        <v>2646</v>
      </c>
      <c r="L413">
        <v>2246.4879999999998</v>
      </c>
      <c r="P413">
        <v>412</v>
      </c>
      <c r="Q413">
        <v>0</v>
      </c>
      <c r="R413">
        <v>579</v>
      </c>
      <c r="S413">
        <v>0</v>
      </c>
      <c r="T413">
        <v>1662</v>
      </c>
      <c r="U413">
        <v>1244</v>
      </c>
      <c r="V413">
        <v>0</v>
      </c>
      <c r="W413">
        <v>160</v>
      </c>
      <c r="X413">
        <v>0</v>
      </c>
      <c r="Y413">
        <v>1662</v>
      </c>
      <c r="Z413">
        <v>1244</v>
      </c>
      <c r="AA413">
        <v>0</v>
      </c>
      <c r="AB413">
        <v>419</v>
      </c>
      <c r="AC413">
        <v>0</v>
      </c>
      <c r="AD413">
        <v>0</v>
      </c>
      <c r="AE413">
        <v>0</v>
      </c>
      <c r="AF413">
        <v>0</v>
      </c>
      <c r="AG413">
        <v>0</v>
      </c>
      <c r="AH413">
        <v>0</v>
      </c>
      <c r="AI413">
        <v>0</v>
      </c>
      <c r="AJ413" s="2">
        <v>0</v>
      </c>
      <c r="AK413">
        <v>0</v>
      </c>
      <c r="AL413">
        <v>5550</v>
      </c>
      <c r="AM413">
        <v>5550</v>
      </c>
      <c r="AN413">
        <v>9963</v>
      </c>
      <c r="AO413">
        <v>12250</v>
      </c>
      <c r="AP413">
        <v>2236</v>
      </c>
      <c r="AQ413" s="5">
        <f t="shared" si="20"/>
        <v>2.149</v>
      </c>
      <c r="AS413" t="s">
        <v>2647</v>
      </c>
      <c r="AT413" t="str">
        <f>IF(VLOOKUP(C413,old!$D$3:$AU$549,44,0)=0,"",VLOOKUP(C413,old!$D$3:$AU$549,44,0))</f>
        <v/>
      </c>
      <c r="AU413" s="3" t="s">
        <v>74</v>
      </c>
      <c r="AV413" t="str">
        <f t="shared" si="18"/>
        <v>ООО ПКО «ЮК «НЕВИС» зарегистрировано по адресу: г. Чебоксары, ул. Афанасьева, д. 8, 428000 офис 302. Генеральным директором является Новиков Сергей Анатольевич. Рост доходов компании за 5 лет: 214,9%. Объем заемных средств компании на конец 2024 года: 2236 тыс. руб.</v>
      </c>
    </row>
    <row r="414" spans="1:48">
      <c r="A414">
        <v>532</v>
      </c>
      <c r="B414" t="s">
        <v>3550</v>
      </c>
      <c r="C414">
        <v>300015086</v>
      </c>
      <c r="D414" s="10">
        <v>1230300004549</v>
      </c>
      <c r="E414" t="s">
        <v>3551</v>
      </c>
      <c r="F414" s="7">
        <v>45097</v>
      </c>
      <c r="G414">
        <f t="shared" si="19"/>
        <v>1</v>
      </c>
      <c r="H414" t="s">
        <v>73</v>
      </c>
      <c r="I414" t="str">
        <f>IF(VLOOKUP(C414,гендир!$A$3:$C$3000,3,0)=0,"",VLOOKUP(C414,гендир!$A$3:$C$3000,3,0))</f>
        <v>Филиппова Татьяна Александровна</v>
      </c>
      <c r="J414" t="str">
        <f>IF(VLOOKUP(C414,гендир!$A$3:$C$3000,2,0)=0,"",VLOOKUP(C414,гендир!$A$3:$C$3000,2,0))</f>
        <v>Филиппова Татьяна Александровна</v>
      </c>
      <c r="K414" t="s">
        <v>3554</v>
      </c>
      <c r="L414">
        <v>10</v>
      </c>
      <c r="P414">
        <v>413</v>
      </c>
      <c r="Q414">
        <v>0</v>
      </c>
      <c r="R414">
        <v>0</v>
      </c>
      <c r="S414">
        <v>0</v>
      </c>
      <c r="T414">
        <v>0</v>
      </c>
      <c r="U414">
        <v>1213</v>
      </c>
      <c r="V414">
        <v>0</v>
      </c>
      <c r="W414">
        <v>0</v>
      </c>
      <c r="X414">
        <v>0</v>
      </c>
      <c r="Y414">
        <v>0</v>
      </c>
      <c r="Z414">
        <v>11645</v>
      </c>
      <c r="AA414">
        <v>0</v>
      </c>
      <c r="AB414">
        <v>0</v>
      </c>
      <c r="AC414">
        <v>0</v>
      </c>
      <c r="AD414">
        <v>-25</v>
      </c>
      <c r="AE414">
        <v>-10359</v>
      </c>
      <c r="AF414">
        <v>0</v>
      </c>
      <c r="AG414">
        <v>0</v>
      </c>
      <c r="AH414">
        <v>0</v>
      </c>
      <c r="AI414">
        <v>0</v>
      </c>
      <c r="AJ414" s="2">
        <v>47174</v>
      </c>
      <c r="AK414">
        <v>0</v>
      </c>
      <c r="AL414">
        <v>0</v>
      </c>
      <c r="AM414">
        <v>0</v>
      </c>
      <c r="AN414">
        <v>0</v>
      </c>
      <c r="AO414">
        <v>335</v>
      </c>
      <c r="AP414">
        <v>12090</v>
      </c>
      <c r="AQ414" s="5" t="str">
        <f t="shared" si="20"/>
        <v/>
      </c>
      <c r="AR414" t="s">
        <v>52</v>
      </c>
      <c r="AS414" t="s">
        <v>3555</v>
      </c>
      <c r="AT414" t="str">
        <f>IF(VLOOKUP(C414,old!$D$3:$AU$549,44,0)=0,"",VLOOKUP(C414,old!$D$3:$AU$549,44,0))</f>
        <v>image489</v>
      </c>
      <c r="AU414" s="3" t="s">
        <v>74</v>
      </c>
      <c r="AV414" t="str">
        <f t="shared" si="18"/>
        <v>ООО «ПКО ТАЛААН» зарегистрировано по адресу: 670042, Бурятия Респ, г Улан-Удэ, ул Тобольская, 153. Генеральным директором является Филиппова Татьяна Александровна. Объем заемных средств компании на конец 2024 года: 12090 тыс. руб. ФССП присвоил Низкий уровень риска для данного ПКО.</v>
      </c>
    </row>
    <row r="415" spans="1:48">
      <c r="A415">
        <v>435</v>
      </c>
      <c r="B415" t="s">
        <v>2205</v>
      </c>
      <c r="C415">
        <v>2117003208</v>
      </c>
      <c r="D415" s="10">
        <v>1202100001751</v>
      </c>
      <c r="E415" t="s">
        <v>2206</v>
      </c>
      <c r="F415" s="7">
        <v>43887</v>
      </c>
      <c r="G415">
        <f t="shared" si="19"/>
        <v>5</v>
      </c>
      <c r="H415" t="s">
        <v>73</v>
      </c>
      <c r="I415" t="str">
        <f>IF(VLOOKUP(C415,гендир!$A$3:$C$3000,3,0)=0,"",VLOOKUP(C415,гендир!$A$3:$C$3000,3,0))</f>
        <v>Поликарпов Анатолий Николаевич</v>
      </c>
      <c r="J415" t="str">
        <f>IF(VLOOKUP(C415,гендир!$A$3:$C$3000,2,0)=0,"",VLOOKUP(C415,гендир!$A$3:$C$3000,2,0))</f>
        <v>Поликарпов Анатолий Николаевич</v>
      </c>
      <c r="K415" t="s">
        <v>2209</v>
      </c>
      <c r="L415">
        <v>10</v>
      </c>
      <c r="P415">
        <v>414</v>
      </c>
      <c r="Q415">
        <v>0</v>
      </c>
      <c r="R415">
        <v>48</v>
      </c>
      <c r="S415">
        <v>487</v>
      </c>
      <c r="T415">
        <v>1641</v>
      </c>
      <c r="U415">
        <v>1171</v>
      </c>
      <c r="V415">
        <v>106</v>
      </c>
      <c r="W415">
        <v>4</v>
      </c>
      <c r="X415">
        <v>15</v>
      </c>
      <c r="Y415">
        <v>3</v>
      </c>
      <c r="Z415">
        <v>60</v>
      </c>
      <c r="AA415">
        <v>106</v>
      </c>
      <c r="AB415">
        <v>-33</v>
      </c>
      <c r="AC415">
        <v>385</v>
      </c>
      <c r="AD415">
        <v>1486</v>
      </c>
      <c r="AE415">
        <v>1228</v>
      </c>
      <c r="AF415">
        <v>13814</v>
      </c>
      <c r="AG415">
        <v>13766</v>
      </c>
      <c r="AH415">
        <v>16770</v>
      </c>
      <c r="AI415">
        <v>17769</v>
      </c>
      <c r="AJ415" s="2">
        <v>18496</v>
      </c>
      <c r="AK415">
        <v>0</v>
      </c>
      <c r="AL415">
        <v>0</v>
      </c>
      <c r="AM415">
        <v>0</v>
      </c>
      <c r="AN415">
        <v>3</v>
      </c>
      <c r="AO415">
        <v>0</v>
      </c>
      <c r="AP415">
        <v>5591</v>
      </c>
      <c r="AQ415" s="5">
        <f t="shared" si="20"/>
        <v>24.396000000000001</v>
      </c>
      <c r="AR415" t="s">
        <v>52</v>
      </c>
      <c r="AS415" t="s">
        <v>2210</v>
      </c>
      <c r="AT415" t="str">
        <f>IF(VLOOKUP(C415,old!$D$3:$AU$549,44,0)=0,"",VLOOKUP(C415,old!$D$3:$AU$549,44,0))</f>
        <v>image1001</v>
      </c>
      <c r="AU415" s="3">
        <v>1.3389315187490951</v>
      </c>
      <c r="AV415" t="str">
        <f t="shared" si="18"/>
        <v>ООО «ПКО «Поволжское агентство по взысканию долгов» зарегистрировано по адресу: 429170, Чувашская Республика - Чувашия, с. Шемурша, ул. Ленина, д. 27А. Генеральным директором является Поликарпов Анатолий Николаевич. Рост доходов компании за 5 лет: 2439,6%. Рост финансовых активов компании за 5 лет: 133,89%. Объем заемных средств компании на конец 2024 года: 5591 тыс. руб. ФССП присвоил Низкий уровень риска для данного ПКО.</v>
      </c>
    </row>
    <row r="416" spans="1:48">
      <c r="A416">
        <v>525</v>
      </c>
      <c r="B416" t="s">
        <v>3421</v>
      </c>
      <c r="C416">
        <v>7100025192</v>
      </c>
      <c r="D416" s="10">
        <v>1227100010092</v>
      </c>
      <c r="E416" t="s">
        <v>3422</v>
      </c>
      <c r="F416" s="7">
        <v>44778</v>
      </c>
      <c r="G416">
        <f t="shared" si="19"/>
        <v>2</v>
      </c>
      <c r="H416" t="s">
        <v>73</v>
      </c>
      <c r="I416" t="str">
        <f>IF(VLOOKUP(C416,гендир!$A$3:$C$3000,3,0)=0,"",VLOOKUP(C416,гендир!$A$3:$C$3000,3,0))</f>
        <v>Фирсов Станислав Викторович, Гудилин Иван Васильевич, Лобунец Юрий Николаевич, Гавриков Иван Владимирович</v>
      </c>
      <c r="J416" t="str">
        <f>IF(VLOOKUP(C416,гендир!$A$3:$C$3000,2,0)=0,"",VLOOKUP(C416,гендир!$A$3:$C$3000,2,0))</f>
        <v>Гавриков Иван Владимирович</v>
      </c>
      <c r="K416" t="s">
        <v>3425</v>
      </c>
      <c r="L416">
        <v>10</v>
      </c>
      <c r="P416">
        <v>415</v>
      </c>
      <c r="Q416">
        <v>0</v>
      </c>
      <c r="R416">
        <v>0</v>
      </c>
      <c r="S416">
        <v>354</v>
      </c>
      <c r="T416">
        <v>8</v>
      </c>
      <c r="U416">
        <v>1124</v>
      </c>
      <c r="V416">
        <v>0</v>
      </c>
      <c r="W416">
        <v>0</v>
      </c>
      <c r="X416">
        <v>137</v>
      </c>
      <c r="Y416">
        <v>367</v>
      </c>
      <c r="Z416">
        <v>667</v>
      </c>
      <c r="AA416">
        <v>0</v>
      </c>
      <c r="AB416">
        <v>0</v>
      </c>
      <c r="AC416">
        <v>150</v>
      </c>
      <c r="AD416">
        <v>-649</v>
      </c>
      <c r="AE416">
        <v>-178</v>
      </c>
      <c r="AF416">
        <v>0</v>
      </c>
      <c r="AG416">
        <v>0</v>
      </c>
      <c r="AH416">
        <v>0</v>
      </c>
      <c r="AI416">
        <v>14845</v>
      </c>
      <c r="AJ416" s="2">
        <v>13495</v>
      </c>
      <c r="AK416">
        <v>0</v>
      </c>
      <c r="AL416">
        <v>0</v>
      </c>
      <c r="AM416">
        <v>0</v>
      </c>
      <c r="AN416">
        <v>91</v>
      </c>
      <c r="AO416">
        <v>275</v>
      </c>
      <c r="AP416">
        <v>4908</v>
      </c>
      <c r="AQ416" s="5">
        <f t="shared" si="20"/>
        <v>3.1749999999999998</v>
      </c>
      <c r="AR416" t="s">
        <v>52</v>
      </c>
      <c r="AS416" t="s">
        <v>3426</v>
      </c>
      <c r="AT416" t="str">
        <f>IF(VLOOKUP(C416,old!$D$3:$AU$549,44,0)=0,"",VLOOKUP(C416,old!$D$3:$AU$549,44,0))</f>
        <v>image467</v>
      </c>
      <c r="AU416" s="3">
        <v>0.90906028965981811</v>
      </c>
      <c r="AV416" t="str">
        <f t="shared" si="18"/>
        <v>ООО ПКО «ТЛГ» зарегистрировано по адресу: 300000, г.Тула обл, Каминского, д. 6/36, литер Л, офис 2. Генеральным директором является Гавриков Иван Владимирович. Рост доходов компании за 5 лет: 317,5%. Рост финансовых активов компании за 5 лет: 90,91%. Объем заемных средств компании на конец 2024 года: 4908 тыс. руб. ФССП присвоил Низкий уровень риска для данного ПКО.</v>
      </c>
    </row>
    <row r="417" spans="1:48">
      <c r="A417">
        <v>503</v>
      </c>
      <c r="B417" t="s">
        <v>1279</v>
      </c>
      <c r="C417">
        <v>8602285887</v>
      </c>
      <c r="D417" s="10">
        <v>1188617006599</v>
      </c>
      <c r="E417" t="s">
        <v>1280</v>
      </c>
      <c r="F417" s="7">
        <v>43227</v>
      </c>
      <c r="G417">
        <f t="shared" si="19"/>
        <v>6</v>
      </c>
      <c r="H417" t="s">
        <v>73</v>
      </c>
      <c r="I417" t="str">
        <f>IF(VLOOKUP(C417,гендир!$A$3:$C$3000,3,0)=0,"",VLOOKUP(C417,гендир!$A$3:$C$3000,3,0))</f>
        <v>Щукин Вячеслав Владимирович</v>
      </c>
      <c r="J417" t="str">
        <f>IF(VLOOKUP(C417,гендир!$A$3:$C$3000,2,0)=0,"",VLOOKUP(C417,гендир!$A$3:$C$3000,2,0))</f>
        <v>Щукин Вячеслав Владимирович</v>
      </c>
      <c r="K417" t="s">
        <v>1283</v>
      </c>
      <c r="L417">
        <v>10</v>
      </c>
      <c r="P417">
        <v>416</v>
      </c>
      <c r="Q417">
        <v>7897</v>
      </c>
      <c r="R417">
        <v>6347</v>
      </c>
      <c r="S417">
        <v>4860</v>
      </c>
      <c r="T417">
        <v>6082</v>
      </c>
      <c r="U417">
        <v>1000</v>
      </c>
      <c r="V417">
        <v>3060</v>
      </c>
      <c r="W417">
        <v>5548</v>
      </c>
      <c r="X417">
        <v>4517</v>
      </c>
      <c r="Y417">
        <v>5520</v>
      </c>
      <c r="Z417">
        <v>8286</v>
      </c>
      <c r="AA417">
        <v>3060</v>
      </c>
      <c r="AB417">
        <v>564</v>
      </c>
      <c r="AC417">
        <v>201</v>
      </c>
      <c r="AD417">
        <v>325</v>
      </c>
      <c r="AE417">
        <v>-7360</v>
      </c>
      <c r="AF417">
        <v>0</v>
      </c>
      <c r="AG417">
        <v>0</v>
      </c>
      <c r="AH417">
        <v>0</v>
      </c>
      <c r="AI417">
        <v>0</v>
      </c>
      <c r="AJ417" s="2">
        <v>0</v>
      </c>
      <c r="AK417">
        <v>7981</v>
      </c>
      <c r="AL417">
        <v>8019</v>
      </c>
      <c r="AM417">
        <v>8228</v>
      </c>
      <c r="AN417">
        <v>8056</v>
      </c>
      <c r="AO417">
        <v>7154</v>
      </c>
      <c r="AP417">
        <v>140</v>
      </c>
      <c r="AQ417" s="5">
        <f t="shared" si="20"/>
        <v>0.127</v>
      </c>
      <c r="AR417">
        <v>0</v>
      </c>
      <c r="AS417" t="s">
        <v>1284</v>
      </c>
      <c r="AT417" t="str">
        <f>IF(VLOOKUP(C417,old!$D$3:$AU$549,44,0)=0,"",VLOOKUP(C417,old!$D$3:$AU$549,44,0))</f>
        <v>image1001</v>
      </c>
      <c r="AU417" s="3" t="s">
        <v>74</v>
      </c>
      <c r="AV417" t="str">
        <f t="shared" si="18"/>
        <v>ООО «Долговое бюро» зарегистрировано по адресу: 628417, Ханты-Мансийский Автономный округ - Югра АО, г Сургут, пр-кт Ленина, 21, 519. Генеральным директором является Щукин Вячеслав Владимирович. Рост доходов компании за 5 лет: 12,7%. Объем заемных средств компании на конец 2024 года: 140 тыс. руб.</v>
      </c>
    </row>
    <row r="418" spans="1:48">
      <c r="A418">
        <v>91</v>
      </c>
      <c r="B418" t="s">
        <v>1749</v>
      </c>
      <c r="C418">
        <v>1831193931</v>
      </c>
      <c r="D418" s="10">
        <v>1191832008026</v>
      </c>
      <c r="E418" t="s">
        <v>1750</v>
      </c>
      <c r="F418" s="7">
        <v>43559</v>
      </c>
      <c r="G418">
        <f t="shared" si="19"/>
        <v>6</v>
      </c>
      <c r="H418" t="s">
        <v>73</v>
      </c>
      <c r="I418" t="str">
        <f>IF(VLOOKUP(C418,гендир!$A$3:$C$3000,3,0)=0,"",VLOOKUP(C418,гендир!$A$3:$C$3000,3,0))</f>
        <v>Соколова Анна Геннадьевна, Общество С Ограниченной Ответственностью, "БРОКЕР"</v>
      </c>
      <c r="J418" t="str">
        <f>IF(VLOOKUP(C418,гендир!$A$3:$C$3000,2,0)=0,"",VLOOKUP(C418,гендир!$A$3:$C$3000,2,0))</f>
        <v>Дорошенко Татьяна Сергеевна</v>
      </c>
      <c r="K418" t="s">
        <v>1753</v>
      </c>
      <c r="L418">
        <v>12000</v>
      </c>
      <c r="P418">
        <v>417</v>
      </c>
      <c r="Q418">
        <v>98746</v>
      </c>
      <c r="R418">
        <v>217644</v>
      </c>
      <c r="S418">
        <v>94054</v>
      </c>
      <c r="T418">
        <v>165824</v>
      </c>
      <c r="U418">
        <v>955</v>
      </c>
      <c r="V418">
        <v>98556</v>
      </c>
      <c r="W418">
        <v>212594</v>
      </c>
      <c r="X418">
        <v>92409</v>
      </c>
      <c r="Y418">
        <v>-500802</v>
      </c>
      <c r="Z418">
        <v>27890</v>
      </c>
      <c r="AA418">
        <v>98556</v>
      </c>
      <c r="AB418">
        <v>18963</v>
      </c>
      <c r="AC418">
        <v>5834</v>
      </c>
      <c r="AD418">
        <v>-312504</v>
      </c>
      <c r="AE418">
        <v>-25153</v>
      </c>
      <c r="AF418">
        <v>183846</v>
      </c>
      <c r="AG418">
        <v>330894</v>
      </c>
      <c r="AH418">
        <v>351915</v>
      </c>
      <c r="AI418">
        <v>16275</v>
      </c>
      <c r="AJ418" s="2">
        <v>27145</v>
      </c>
      <c r="AK418">
        <v>153614</v>
      </c>
      <c r="AL418">
        <v>168059</v>
      </c>
      <c r="AM418">
        <v>163065</v>
      </c>
      <c r="AN418">
        <v>69852</v>
      </c>
      <c r="AO418">
        <v>24543</v>
      </c>
      <c r="AP418">
        <v>323194</v>
      </c>
      <c r="AQ418" s="5">
        <f t="shared" si="20"/>
        <v>0.01</v>
      </c>
      <c r="AR418" t="s">
        <v>52</v>
      </c>
      <c r="AS418" t="s">
        <v>1754</v>
      </c>
      <c r="AT418" t="str">
        <f>IF(VLOOKUP(C418,old!$D$3:$AU$549,44,0)=0,"",VLOOKUP(C418,old!$D$3:$AU$549,44,0))</f>
        <v>image070</v>
      </c>
      <c r="AU418" s="3">
        <v>0.14765075117217671</v>
      </c>
      <c r="AV418" t="str">
        <f t="shared" si="18"/>
        <v>ООО ПКО «Брокер-КА» зарегистрировано по адресу: 426008, Удмуртская Респ, г Ижевск, ул Пушкинская, 266, 407. Генеральным директором является Дорошенко Татьяна Сергеевна. Рост доходов компании за 5 лет: 1%. Рост финансовых активов компании за 5 лет: 14,77%. Объем заемных средств компании на конец 2024 года: 323194 тыс. руб. ФССП присвоил Низкий уровень риска для данного ПКО.</v>
      </c>
    </row>
    <row r="419" spans="1:48">
      <c r="A419">
        <v>430</v>
      </c>
      <c r="B419" t="s">
        <v>210</v>
      </c>
      <c r="C419">
        <v>7714938194</v>
      </c>
      <c r="D419" s="10">
        <v>1147746699022</v>
      </c>
      <c r="E419" t="s">
        <v>211</v>
      </c>
      <c r="F419" s="7">
        <v>41810</v>
      </c>
      <c r="G419">
        <f t="shared" si="19"/>
        <v>10</v>
      </c>
      <c r="H419" t="s">
        <v>73</v>
      </c>
      <c r="I419" t="str">
        <f>IF(VLOOKUP(C419,гендир!$A$3:$C$3000,3,0)=0,"",VLOOKUP(C419,гендир!$A$3:$C$3000,3,0))</f>
        <v>Пипиньш Дмитрий</v>
      </c>
      <c r="J419" t="str">
        <f>IF(VLOOKUP(C419,гендир!$A$3:$C$3000,2,0)=0,"",VLOOKUP(C419,гендир!$A$3:$C$3000,2,0))</f>
        <v>Бацун Екатерина Игоревна</v>
      </c>
      <c r="K419" t="s">
        <v>214</v>
      </c>
      <c r="L419">
        <v>7800</v>
      </c>
      <c r="P419">
        <v>418</v>
      </c>
      <c r="Q419">
        <v>7585</v>
      </c>
      <c r="R419">
        <v>5433</v>
      </c>
      <c r="S419">
        <v>100990</v>
      </c>
      <c r="T419">
        <v>2041</v>
      </c>
      <c r="U419">
        <v>950</v>
      </c>
      <c r="V419">
        <v>5991</v>
      </c>
      <c r="W419">
        <v>4727</v>
      </c>
      <c r="X419">
        <v>95812</v>
      </c>
      <c r="Y419">
        <v>1383</v>
      </c>
      <c r="Z419">
        <v>879</v>
      </c>
      <c r="AA419">
        <v>5991</v>
      </c>
      <c r="AB419">
        <v>658</v>
      </c>
      <c r="AC419">
        <v>3758</v>
      </c>
      <c r="AD419">
        <v>546</v>
      </c>
      <c r="AE419">
        <v>43</v>
      </c>
      <c r="AF419">
        <v>4833</v>
      </c>
      <c r="AG419">
        <v>4833</v>
      </c>
      <c r="AH419">
        <v>4833</v>
      </c>
      <c r="AI419">
        <v>4833</v>
      </c>
      <c r="AJ419" s="2">
        <v>4833</v>
      </c>
      <c r="AK419">
        <v>8015</v>
      </c>
      <c r="AL419">
        <v>8399</v>
      </c>
      <c r="AM419">
        <v>7026</v>
      </c>
      <c r="AN419">
        <v>89257</v>
      </c>
      <c r="AO419">
        <v>88811</v>
      </c>
      <c r="AP419">
        <v>0</v>
      </c>
      <c r="AQ419" s="5">
        <f t="shared" si="20"/>
        <v>0.125</v>
      </c>
      <c r="AR419" t="s">
        <v>52</v>
      </c>
      <c r="AS419" t="s">
        <v>215</v>
      </c>
      <c r="AT419" t="str">
        <f>IF(VLOOKUP(C419,old!$D$3:$AU$549,44,0)=0,"",VLOOKUP(C419,old!$D$3:$AU$549,44,0))</f>
        <v>image1001</v>
      </c>
      <c r="AU419" s="3">
        <v>1</v>
      </c>
      <c r="AV419" t="str">
        <f t="shared" si="18"/>
        <v>ООО «П.Р.Е.С.К.О.» зарегистрировано по адресу: 344002, Ростовская обл, г Ростов-на-Дону, ул Московская, 55а, Помещ. 1б. Генеральным директором является Бацун Екатерина Игоревна. Рост доходов компании за 5 лет: 12,5%. Рост финансовых активов компании за 5 лет: 100%. ФССП присвоил Низкий уровень риска для данного ПКО.</v>
      </c>
    </row>
    <row r="420" spans="1:48">
      <c r="A420">
        <v>336</v>
      </c>
      <c r="B420" t="s">
        <v>276</v>
      </c>
      <c r="C420">
        <v>5042122070</v>
      </c>
      <c r="D420" s="10">
        <v>1115042007960</v>
      </c>
      <c r="E420" t="s">
        <v>277</v>
      </c>
      <c r="F420" s="7">
        <v>40868</v>
      </c>
      <c r="G420">
        <f t="shared" si="19"/>
        <v>13</v>
      </c>
      <c r="H420" t="s">
        <v>73</v>
      </c>
      <c r="I420" t="str">
        <f>IF(VLOOKUP(C420,гендир!$A$3:$C$3000,3,0)=0,"",VLOOKUP(C420,гендир!$A$3:$C$3000,3,0))</f>
        <v>Румянцев Сергей Евгеньевич</v>
      </c>
      <c r="J420" t="str">
        <f>IF(VLOOKUP(C420,гендир!$A$3:$C$3000,2,0)=0,"",VLOOKUP(C420,гендир!$A$3:$C$3000,2,0))</f>
        <v>Румянцев Сергей Евгеньевич</v>
      </c>
      <c r="K420" t="s">
        <v>280</v>
      </c>
      <c r="L420">
        <v>20</v>
      </c>
      <c r="P420">
        <v>419</v>
      </c>
      <c r="Q420">
        <v>9389</v>
      </c>
      <c r="R420">
        <v>7125</v>
      </c>
      <c r="S420">
        <v>4943</v>
      </c>
      <c r="T420">
        <v>10302</v>
      </c>
      <c r="U420">
        <v>815</v>
      </c>
      <c r="V420">
        <v>10341</v>
      </c>
      <c r="W420">
        <v>2808</v>
      </c>
      <c r="X420">
        <v>1794</v>
      </c>
      <c r="Y420">
        <v>5518</v>
      </c>
      <c r="Z420">
        <v>1418</v>
      </c>
      <c r="AA420">
        <v>10341</v>
      </c>
      <c r="AB420">
        <v>4135</v>
      </c>
      <c r="AC420">
        <v>3016</v>
      </c>
      <c r="AD420">
        <v>4468</v>
      </c>
      <c r="AE420">
        <v>-640</v>
      </c>
      <c r="AF420">
        <v>0</v>
      </c>
      <c r="AG420">
        <v>0</v>
      </c>
      <c r="AH420">
        <v>0</v>
      </c>
      <c r="AI420">
        <v>0</v>
      </c>
      <c r="AJ420" s="2">
        <v>0</v>
      </c>
      <c r="AK420">
        <v>48903</v>
      </c>
      <c r="AL420">
        <v>52034</v>
      </c>
      <c r="AM420">
        <v>54659</v>
      </c>
      <c r="AN420">
        <v>52406</v>
      </c>
      <c r="AO420">
        <v>51223</v>
      </c>
      <c r="AP420">
        <v>0</v>
      </c>
      <c r="AQ420" s="5">
        <f t="shared" si="20"/>
        <v>8.6999999999999994E-2</v>
      </c>
      <c r="AR420" t="s">
        <v>52</v>
      </c>
      <c r="AS420" t="s">
        <v>281</v>
      </c>
      <c r="AT420" t="str">
        <f>IF(VLOOKUP(C420,old!$D$3:$AU$549,44,0)=0,"",VLOOKUP(C420,old!$D$3:$AU$549,44,0))</f>
        <v>image068</v>
      </c>
      <c r="AU420" s="3" t="s">
        <v>74</v>
      </c>
      <c r="AV420" t="str">
        <f t="shared" si="18"/>
        <v>ООО ПКО «ЦКБ-Финанс» зарегистрировано по адресу: 141371, Московская обл, Сергиево-Посадский р-н, Хотьково г, Майолик ул, дом № 6. Генеральным директором является Румянцев Сергей Евгеньевич. Рост доходов компании за 5 лет: 8,7%. ФССП присвоил Низкий уровень риска для данного ПКО.</v>
      </c>
    </row>
    <row r="421" spans="1:48">
      <c r="A421">
        <v>541</v>
      </c>
      <c r="B421" t="s">
        <v>2051</v>
      </c>
      <c r="C421">
        <v>3250532162</v>
      </c>
      <c r="D421" s="10">
        <v>1123256013429</v>
      </c>
      <c r="E421" t="s">
        <v>2052</v>
      </c>
      <c r="F421" s="7">
        <v>45366</v>
      </c>
      <c r="G421">
        <f t="shared" si="19"/>
        <v>1</v>
      </c>
      <c r="H421" t="s">
        <v>73</v>
      </c>
      <c r="I421" t="str">
        <f>IF(VLOOKUP(C421,гендир!$A$3:$C$3000,3,0)=0,"",VLOOKUP(C421,гендир!$A$3:$C$3000,3,0))</f>
        <v>Корнилов Станислав Юрьевич</v>
      </c>
      <c r="J421" t="str">
        <f>IF(VLOOKUP(C421,гендир!$A$3:$C$3000,2,0)=0,"",VLOOKUP(C421,гендир!$A$3:$C$3000,2,0))</f>
        <v>Самойлов Дмитрий Павлович</v>
      </c>
      <c r="K421" t="s">
        <v>2054</v>
      </c>
      <c r="L421">
        <v>20</v>
      </c>
      <c r="P421">
        <v>420</v>
      </c>
      <c r="Q421">
        <v>59185</v>
      </c>
      <c r="R421">
        <v>183762</v>
      </c>
      <c r="S421">
        <v>38706</v>
      </c>
      <c r="T421">
        <v>29259</v>
      </c>
      <c r="U421">
        <v>765</v>
      </c>
      <c r="V421">
        <v>54341</v>
      </c>
      <c r="W421">
        <v>154218</v>
      </c>
      <c r="X421">
        <v>38516</v>
      </c>
      <c r="Y421">
        <v>25333</v>
      </c>
      <c r="Z421">
        <v>5383</v>
      </c>
      <c r="AA421">
        <v>54341</v>
      </c>
      <c r="AB421">
        <v>26999</v>
      </c>
      <c r="AC421">
        <v>-7392</v>
      </c>
      <c r="AD421">
        <v>1879</v>
      </c>
      <c r="AE421">
        <v>-5423</v>
      </c>
      <c r="AF421">
        <v>0</v>
      </c>
      <c r="AG421">
        <v>0</v>
      </c>
      <c r="AH421">
        <v>85</v>
      </c>
      <c r="AI421">
        <v>51</v>
      </c>
      <c r="AJ421" s="2">
        <v>0</v>
      </c>
      <c r="AK421">
        <v>39956</v>
      </c>
      <c r="AL421">
        <v>76728</v>
      </c>
      <c r="AM421">
        <v>21020</v>
      </c>
      <c r="AN421">
        <v>10418</v>
      </c>
      <c r="AO421">
        <v>211</v>
      </c>
      <c r="AP421">
        <v>0</v>
      </c>
      <c r="AQ421" s="5">
        <f t="shared" si="20"/>
        <v>1.2999999999999999E-2</v>
      </c>
      <c r="AS421" t="s">
        <v>2055</v>
      </c>
      <c r="AT421" t="str">
        <f>IF(VLOOKUP(C421,old!$D$3:$AU$549,44,0)=0,"",VLOOKUP(C421,old!$D$3:$AU$549,44,0))</f>
        <v/>
      </c>
      <c r="AU421" s="3">
        <v>0</v>
      </c>
      <c r="AV421" t="str">
        <f t="shared" si="18"/>
        <v>ООО «Контакт» зарегистрировано по адресу: 630091, Новосибирская область, г Новосибирск, ул Советская, д. 64/1. Генеральным директором является Самойлов Дмитрий Павлович. Рост доходов компании за 5 лет: 1,3%.</v>
      </c>
    </row>
    <row r="422" spans="1:48">
      <c r="A422">
        <v>438</v>
      </c>
      <c r="B422" t="s">
        <v>1570</v>
      </c>
      <c r="C422">
        <v>6166094406</v>
      </c>
      <c r="D422" s="10">
        <v>1156196050449</v>
      </c>
      <c r="E422" t="s">
        <v>1571</v>
      </c>
      <c r="F422" s="7">
        <v>42200</v>
      </c>
      <c r="G422">
        <f t="shared" si="19"/>
        <v>9</v>
      </c>
      <c r="H422" t="s">
        <v>73</v>
      </c>
      <c r="I422" t="str">
        <f>IF(VLOOKUP(C422,гендир!$A$3:$C$3000,3,0)=0,"",VLOOKUP(C422,гендир!$A$3:$C$3000,3,0))</f>
        <v>Шевырев Илья Михайлович</v>
      </c>
      <c r="J422" t="str">
        <f>IF(VLOOKUP(C422,гендир!$A$3:$C$3000,2,0)=0,"",VLOOKUP(C422,гендир!$A$3:$C$3000,2,0))</f>
        <v>Шевырев Илья Михайлович</v>
      </c>
      <c r="K422" t="s">
        <v>1572</v>
      </c>
      <c r="L422">
        <v>10</v>
      </c>
      <c r="P422">
        <v>421</v>
      </c>
      <c r="Q422">
        <v>2845</v>
      </c>
      <c r="R422">
        <v>1602</v>
      </c>
      <c r="S422">
        <v>1841</v>
      </c>
      <c r="T422">
        <v>1282</v>
      </c>
      <c r="U422">
        <v>755</v>
      </c>
      <c r="V422">
        <v>2436</v>
      </c>
      <c r="W422">
        <v>1301</v>
      </c>
      <c r="X422">
        <v>1322</v>
      </c>
      <c r="Y422">
        <v>967</v>
      </c>
      <c r="Z422">
        <v>578</v>
      </c>
      <c r="AA422">
        <v>2436</v>
      </c>
      <c r="AB422">
        <v>271</v>
      </c>
      <c r="AC422">
        <v>488</v>
      </c>
      <c r="AD422">
        <v>347</v>
      </c>
      <c r="AE422">
        <v>154</v>
      </c>
      <c r="AF422">
        <v>0</v>
      </c>
      <c r="AG422">
        <v>0</v>
      </c>
      <c r="AH422">
        <v>0</v>
      </c>
      <c r="AI422">
        <v>0</v>
      </c>
      <c r="AJ422" s="2">
        <v>0</v>
      </c>
      <c r="AK422">
        <v>31524</v>
      </c>
      <c r="AL422">
        <v>27440</v>
      </c>
      <c r="AM422">
        <v>21380</v>
      </c>
      <c r="AN422">
        <v>18889</v>
      </c>
      <c r="AO422">
        <v>9743</v>
      </c>
      <c r="AP422">
        <v>5541</v>
      </c>
      <c r="AQ422" s="5">
        <f t="shared" si="20"/>
        <v>0.26500000000000001</v>
      </c>
      <c r="AR422" t="s">
        <v>52</v>
      </c>
      <c r="AS422" t="s">
        <v>1573</v>
      </c>
      <c r="AT422" t="str">
        <f>IF(VLOOKUP(C422,old!$D$3:$AU$549,44,0)=0,"",VLOOKUP(C422,old!$D$3:$AU$549,44,0))</f>
        <v>image170</v>
      </c>
      <c r="AU422" s="3" t="s">
        <v>74</v>
      </c>
      <c r="AV422" t="str">
        <f t="shared" si="18"/>
        <v>ООО «Профессиональная коллекторская организация «АРМ-КАПИТАЛ» зарегистрировано по адресу: 344004, Ростовская обл, г Ростов-на-Дону, пл Рабочая, 25, Этаж 1, 1. Генеральным директором является Шевырев Илья Михайлович. Рост доходов компании за 5 лет: 26,5%. Объем заемных средств компании на конец 2024 года: 5541 тыс. руб. ФССП присвоил Низкий уровень риска для данного ПКО.</v>
      </c>
    </row>
    <row r="423" spans="1:48">
      <c r="A423">
        <v>439</v>
      </c>
      <c r="B423" t="s">
        <v>1285</v>
      </c>
      <c r="C423">
        <v>7841071972</v>
      </c>
      <c r="D423" s="10">
        <v>1187847064580</v>
      </c>
      <c r="E423" t="s">
        <v>1286</v>
      </c>
      <c r="F423" s="7">
        <v>43172</v>
      </c>
      <c r="G423">
        <f t="shared" si="19"/>
        <v>7</v>
      </c>
      <c r="H423" t="s">
        <v>73</v>
      </c>
      <c r="I423" t="str">
        <f>IF(VLOOKUP(C423,гендир!$A$3:$C$3000,3,0)=0,"",VLOOKUP(C423,гендир!$A$3:$C$3000,3,0))</f>
        <v>Смолокуров Алексей Борисович</v>
      </c>
      <c r="J423" t="str">
        <f>IF(VLOOKUP(C423,гендир!$A$3:$C$3000,2,0)=0,"",VLOOKUP(C423,гендир!$A$3:$C$3000,2,0))</f>
        <v>Смолокуров Алексей Борисович</v>
      </c>
      <c r="K423" t="s">
        <v>1289</v>
      </c>
      <c r="L423">
        <v>10500</v>
      </c>
      <c r="P423">
        <v>422</v>
      </c>
      <c r="Q423">
        <v>2721</v>
      </c>
      <c r="R423">
        <v>2462</v>
      </c>
      <c r="S423">
        <v>5736</v>
      </c>
      <c r="T423">
        <v>1160</v>
      </c>
      <c r="U423">
        <v>735</v>
      </c>
      <c r="V423">
        <v>2501</v>
      </c>
      <c r="W423">
        <v>1575</v>
      </c>
      <c r="X423">
        <v>5521</v>
      </c>
      <c r="Y423">
        <v>1880</v>
      </c>
      <c r="Z423">
        <v>3339</v>
      </c>
      <c r="AA423">
        <v>2501</v>
      </c>
      <c r="AB423">
        <v>843</v>
      </c>
      <c r="AC423">
        <v>-76</v>
      </c>
      <c r="AD423">
        <v>-731</v>
      </c>
      <c r="AE423">
        <v>-2611</v>
      </c>
      <c r="AF423">
        <v>0</v>
      </c>
      <c r="AG423">
        <v>0</v>
      </c>
      <c r="AH423">
        <v>0</v>
      </c>
      <c r="AI423">
        <v>0</v>
      </c>
      <c r="AJ423" s="2">
        <v>0</v>
      </c>
      <c r="AK423">
        <v>11290</v>
      </c>
      <c r="AL423">
        <v>11144</v>
      </c>
      <c r="AM423">
        <v>8884</v>
      </c>
      <c r="AN423">
        <v>9080</v>
      </c>
      <c r="AO423">
        <v>8803</v>
      </c>
      <c r="AP423">
        <v>0</v>
      </c>
      <c r="AQ423" s="5">
        <f t="shared" si="20"/>
        <v>0.27</v>
      </c>
      <c r="AR423" t="s">
        <v>52</v>
      </c>
      <c r="AS423" t="s">
        <v>1290</v>
      </c>
      <c r="AT423" t="str">
        <f>IF(VLOOKUP(C423,old!$D$3:$AU$549,44,0)=0,"",VLOOKUP(C423,old!$D$3:$AU$549,44,0))</f>
        <v>image258</v>
      </c>
      <c r="AU423" s="3" t="s">
        <v>74</v>
      </c>
      <c r="AV423" t="str">
        <f t="shared" si="18"/>
        <v>ООО ПКО «Невская Финансовая Компания» зарегистрировано по адресу: 191186, Город Санкт-Петербург, ул Миллионная, д. 38, литера А, кв. 9. Генеральным директором является Смолокуров Алексей Борисович. Рост доходов компании за 5 лет: 27%. ФССП присвоил Низкий уровень риска для данного ПКО.</v>
      </c>
    </row>
    <row r="424" spans="1:48">
      <c r="A424">
        <v>534</v>
      </c>
      <c r="B424" t="s">
        <v>351</v>
      </c>
      <c r="C424">
        <v>6168064037</v>
      </c>
      <c r="D424" s="10">
        <v>1136194001602</v>
      </c>
      <c r="E424" t="s">
        <v>352</v>
      </c>
      <c r="F424" s="7">
        <v>45692</v>
      </c>
      <c r="G424">
        <f t="shared" si="19"/>
        <v>0</v>
      </c>
      <c r="H424" t="s">
        <v>73</v>
      </c>
      <c r="I424" t="str">
        <f>IF(VLOOKUP(C424,гендир!$A$3:$C$3000,3,0)=0,"",VLOOKUP(C424,гендир!$A$3:$C$3000,3,0))</f>
        <v>Колесников Владимир Сергеевич</v>
      </c>
      <c r="J424" t="str">
        <f>IF(VLOOKUP(C424,гендир!$A$3:$C$3000,2,0)=0,"",VLOOKUP(C424,гендир!$A$3:$C$3000,2,0))</f>
        <v>Колесников Владимир Сергеевич</v>
      </c>
      <c r="K424" t="s">
        <v>355</v>
      </c>
      <c r="L424">
        <v>10</v>
      </c>
      <c r="P424">
        <v>423</v>
      </c>
      <c r="Q424">
        <v>168052</v>
      </c>
      <c r="R424">
        <v>146203</v>
      </c>
      <c r="S424">
        <v>115589</v>
      </c>
      <c r="T424">
        <v>8920</v>
      </c>
      <c r="U424">
        <v>683</v>
      </c>
      <c r="V424">
        <v>375</v>
      </c>
      <c r="W424">
        <v>3521</v>
      </c>
      <c r="X424">
        <v>1045</v>
      </c>
      <c r="Y424">
        <v>899</v>
      </c>
      <c r="Z424">
        <v>25</v>
      </c>
      <c r="AA424">
        <v>375</v>
      </c>
      <c r="AB424">
        <v>-6354</v>
      </c>
      <c r="AC424">
        <v>5437</v>
      </c>
      <c r="AD424">
        <v>712</v>
      </c>
      <c r="AE424">
        <v>9375</v>
      </c>
      <c r="AF424">
        <v>82762</v>
      </c>
      <c r="AG424">
        <v>31572</v>
      </c>
      <c r="AH424">
        <v>85453</v>
      </c>
      <c r="AI424">
        <v>76902</v>
      </c>
      <c r="AJ424" s="2">
        <v>58721</v>
      </c>
      <c r="AK424">
        <v>60081</v>
      </c>
      <c r="AL424">
        <v>107554</v>
      </c>
      <c r="AM424">
        <v>12248</v>
      </c>
      <c r="AN424">
        <v>20067</v>
      </c>
      <c r="AO424">
        <v>32206</v>
      </c>
      <c r="AP424">
        <v>93730</v>
      </c>
      <c r="AQ424" s="5">
        <f t="shared" si="20"/>
        <v>4.0000000000000001E-3</v>
      </c>
      <c r="AS424">
        <v>0</v>
      </c>
      <c r="AT424" t="str">
        <f>IF(VLOOKUP(C424,old!$D$3:$AU$549,44,0)=0,"",VLOOKUP(C424,old!$D$3:$AU$549,44,0))</f>
        <v/>
      </c>
      <c r="AU424" s="3">
        <v>0.70951644474517295</v>
      </c>
      <c r="AV424" t="str">
        <f t="shared" si="18"/>
        <v>ООО «АПУ» зарегистрировано по адресу: 344091, Ростовская обл, г Ростов-на-Дону, ул Малиновского, 3д, Этаж/офис 3/26. Генеральным директором является Колесников Владимир Сергеевич. Рост доходов компании за 5 лет: 0,4%. Рост финансовых активов компании за 5 лет: 70,95%. Объем заемных средств компании на конец 2024 года: 93730 тыс. руб.</v>
      </c>
    </row>
    <row r="425" spans="1:48">
      <c r="A425">
        <v>429</v>
      </c>
      <c r="B425" t="s">
        <v>2512</v>
      </c>
      <c r="C425">
        <v>5017123610</v>
      </c>
      <c r="D425" s="10">
        <v>1205000062035</v>
      </c>
      <c r="E425" t="s">
        <v>2513</v>
      </c>
      <c r="F425" s="7">
        <v>44039</v>
      </c>
      <c r="G425">
        <f t="shared" si="19"/>
        <v>4</v>
      </c>
      <c r="H425" t="s">
        <v>73</v>
      </c>
      <c r="I425" t="str">
        <f>IF(VLOOKUP(C425,гендир!$A$3:$C$3000,3,0)=0,"",VLOOKUP(C425,гендир!$A$3:$C$3000,3,0))</f>
        <v>Афонин Андрей Сергеевич</v>
      </c>
      <c r="J425" t="str">
        <f>IF(VLOOKUP(C425,гендир!$A$3:$C$3000,2,0)=0,"",VLOOKUP(C425,гендир!$A$3:$C$3000,2,0))</f>
        <v>Барденков Александр Львович</v>
      </c>
      <c r="K425" t="s">
        <v>2516</v>
      </c>
      <c r="L425">
        <v>10000</v>
      </c>
      <c r="P425">
        <v>424</v>
      </c>
      <c r="Q425">
        <v>3812</v>
      </c>
      <c r="R425">
        <v>6279</v>
      </c>
      <c r="S425">
        <v>2053</v>
      </c>
      <c r="T425">
        <v>370</v>
      </c>
      <c r="U425">
        <v>654</v>
      </c>
      <c r="V425">
        <v>2216</v>
      </c>
      <c r="W425">
        <v>5026</v>
      </c>
      <c r="X425">
        <v>1841</v>
      </c>
      <c r="Y425">
        <v>503</v>
      </c>
      <c r="Z425">
        <v>714</v>
      </c>
      <c r="AA425">
        <v>2216</v>
      </c>
      <c r="AB425">
        <v>907</v>
      </c>
      <c r="AC425">
        <v>132</v>
      </c>
      <c r="AD425">
        <v>-135</v>
      </c>
      <c r="AE425">
        <v>-64</v>
      </c>
      <c r="AF425">
        <v>0</v>
      </c>
      <c r="AG425">
        <v>0</v>
      </c>
      <c r="AH425">
        <v>0</v>
      </c>
      <c r="AI425">
        <v>0</v>
      </c>
      <c r="AJ425" s="2">
        <v>0</v>
      </c>
      <c r="AK425">
        <v>11683</v>
      </c>
      <c r="AL425">
        <v>12453</v>
      </c>
      <c r="AM425">
        <v>12639</v>
      </c>
      <c r="AN425">
        <v>12347</v>
      </c>
      <c r="AO425">
        <v>12446</v>
      </c>
      <c r="AP425">
        <v>0</v>
      </c>
      <c r="AQ425" s="5">
        <f t="shared" si="20"/>
        <v>0.17199999999999999</v>
      </c>
      <c r="AR425" t="s">
        <v>52</v>
      </c>
      <c r="AS425" t="s">
        <v>2517</v>
      </c>
      <c r="AT425" t="str">
        <f>IF(VLOOKUP(C425,old!$D$3:$AU$549,44,0)=0,"",VLOOKUP(C425,old!$D$3:$AU$549,44,0))</f>
        <v>image348</v>
      </c>
      <c r="AU425" s="3" t="s">
        <v>74</v>
      </c>
      <c r="AV425" t="str">
        <f t="shared" si="18"/>
        <v>ООО «ПКО «СИКУРА» зарегистрировано по адресу: 143512, Московская обл, г Истра, д Духанино, тер. КП Духанино-4, 120, Помещение 27. Генеральным директором является Барденков Александр Львович. Рост доходов компании за 5 лет: 17,2%. ФССП присвоил Низкий уровень риска для данного ПКО.</v>
      </c>
    </row>
    <row r="426" spans="1:48">
      <c r="A426">
        <v>436</v>
      </c>
      <c r="B426" t="s">
        <v>2897</v>
      </c>
      <c r="C426">
        <v>2311322999</v>
      </c>
      <c r="D426" s="10">
        <v>1212300048476</v>
      </c>
      <c r="E426" t="s">
        <v>2898</v>
      </c>
      <c r="F426" s="7">
        <v>44426</v>
      </c>
      <c r="G426">
        <f t="shared" si="19"/>
        <v>3</v>
      </c>
      <c r="H426" t="s">
        <v>73</v>
      </c>
      <c r="I426" t="str">
        <f>IF(VLOOKUP(C426,гендир!$A$3:$C$3000,3,0)=0,"",VLOOKUP(C426,гендир!$A$3:$C$3000,3,0))</f>
        <v>Крайнюкова Валентина Павловна</v>
      </c>
      <c r="J426" t="str">
        <f>IF(VLOOKUP(C426,гендир!$A$3:$C$3000,2,0)=0,"",VLOOKUP(C426,гендир!$A$3:$C$3000,2,0))</f>
        <v>Крайнюкова Валентина Павловна</v>
      </c>
      <c r="K426" t="s">
        <v>2901</v>
      </c>
      <c r="L426">
        <v>10000</v>
      </c>
      <c r="P426">
        <v>425</v>
      </c>
      <c r="Q426">
        <v>0</v>
      </c>
      <c r="R426">
        <v>0</v>
      </c>
      <c r="S426">
        <v>260</v>
      </c>
      <c r="T426">
        <v>1454</v>
      </c>
      <c r="U426">
        <v>651</v>
      </c>
      <c r="V426">
        <v>0</v>
      </c>
      <c r="W426">
        <v>218</v>
      </c>
      <c r="X426">
        <v>1821</v>
      </c>
      <c r="Y426">
        <v>389</v>
      </c>
      <c r="Z426">
        <v>103</v>
      </c>
      <c r="AA426">
        <v>0</v>
      </c>
      <c r="AB426">
        <v>-218</v>
      </c>
      <c r="AC426">
        <v>-1561</v>
      </c>
      <c r="AD426">
        <v>978</v>
      </c>
      <c r="AE426">
        <v>509</v>
      </c>
      <c r="AF426">
        <v>0</v>
      </c>
      <c r="AG426">
        <v>0</v>
      </c>
      <c r="AH426">
        <v>0</v>
      </c>
      <c r="AI426">
        <v>0</v>
      </c>
      <c r="AJ426" s="2">
        <v>0</v>
      </c>
      <c r="AK426">
        <v>0</v>
      </c>
      <c r="AL426">
        <v>0</v>
      </c>
      <c r="AM426">
        <v>0</v>
      </c>
      <c r="AN426">
        <v>0</v>
      </c>
      <c r="AO426">
        <v>245</v>
      </c>
      <c r="AP426">
        <v>808</v>
      </c>
      <c r="AQ426" s="5">
        <f t="shared" si="20"/>
        <v>2.504</v>
      </c>
      <c r="AR426" t="s">
        <v>52</v>
      </c>
      <c r="AS426" t="s">
        <v>2902</v>
      </c>
      <c r="AT426" t="str">
        <f>IF(VLOOKUP(C426,old!$D$3:$AU$549,44,0)=0,"",VLOOKUP(C426,old!$D$3:$AU$549,44,0))</f>
        <v>image1001</v>
      </c>
      <c r="AU426" s="3" t="s">
        <v>74</v>
      </c>
      <c r="AV426" t="str">
        <f t="shared" si="18"/>
        <v>ООО ПКО «ГАЛ» зарегистрировано по адресу: 350049, Краснодарский край, г.о. Город Краснодар, г Краснодар, ул Красных Партизан, дом 222, офис 205. Генеральным директором является Крайнюкова Валентина Павловна. Рост доходов компании за 5 лет: 250,4%. Объем заемных средств компании на конец 2024 года: 808 тыс. руб. ФССП присвоил Низкий уровень риска для данного ПКО.</v>
      </c>
    </row>
    <row r="427" spans="1:48">
      <c r="A427">
        <v>448</v>
      </c>
      <c r="B427" t="s">
        <v>2184</v>
      </c>
      <c r="C427">
        <v>1701060338</v>
      </c>
      <c r="D427" s="10">
        <v>1171719001706</v>
      </c>
      <c r="E427" t="s">
        <v>2185</v>
      </c>
      <c r="F427" s="7">
        <v>43038</v>
      </c>
      <c r="G427">
        <f t="shared" si="19"/>
        <v>7</v>
      </c>
      <c r="H427" t="s">
        <v>73</v>
      </c>
      <c r="I427" t="str">
        <f>IF(VLOOKUP(C427,гендир!$A$3:$C$3000,3,0)=0,"",VLOOKUP(C427,гендир!$A$3:$C$3000,3,0))</f>
        <v>Дугур-сюрюн Владимир Монгушевич</v>
      </c>
      <c r="J427" t="str">
        <f>IF(VLOOKUP(C427,гендир!$A$3:$C$3000,2,0)=0,"",VLOOKUP(C427,гендир!$A$3:$C$3000,2,0))</f>
        <v>Семенов Андрей Владимирович</v>
      </c>
      <c r="K427" t="s">
        <v>2188</v>
      </c>
      <c r="L427">
        <v>10020</v>
      </c>
      <c r="P427">
        <v>426</v>
      </c>
      <c r="Q427">
        <v>4505</v>
      </c>
      <c r="R427">
        <v>7832</v>
      </c>
      <c r="S427">
        <v>3699</v>
      </c>
      <c r="T427">
        <v>857</v>
      </c>
      <c r="U427">
        <v>580</v>
      </c>
      <c r="V427">
        <v>1911</v>
      </c>
      <c r="W427">
        <v>201</v>
      </c>
      <c r="X427">
        <v>2431</v>
      </c>
      <c r="Y427">
        <v>281</v>
      </c>
      <c r="Z427">
        <v>419</v>
      </c>
      <c r="AA427">
        <v>1911</v>
      </c>
      <c r="AB427">
        <v>7396</v>
      </c>
      <c r="AC427">
        <v>1157</v>
      </c>
      <c r="AD427">
        <v>535</v>
      </c>
      <c r="AE427">
        <v>132</v>
      </c>
      <c r="AF427">
        <v>2231</v>
      </c>
      <c r="AG427">
        <v>7850</v>
      </c>
      <c r="AH427">
        <v>7850</v>
      </c>
      <c r="AI427">
        <v>8138</v>
      </c>
      <c r="AJ427" s="2">
        <v>8138</v>
      </c>
      <c r="AK427">
        <v>0</v>
      </c>
      <c r="AL427">
        <v>0</v>
      </c>
      <c r="AM427">
        <v>0</v>
      </c>
      <c r="AN427">
        <v>0</v>
      </c>
      <c r="AO427">
        <v>0</v>
      </c>
      <c r="AP427">
        <v>0</v>
      </c>
      <c r="AQ427" s="5">
        <f t="shared" si="20"/>
        <v>0.129</v>
      </c>
      <c r="AR427" t="s">
        <v>52</v>
      </c>
      <c r="AS427" t="s">
        <v>2189</v>
      </c>
      <c r="AT427" t="str">
        <f>IF(VLOOKUP(C427,old!$D$3:$AU$549,44,0)=0,"",VLOOKUP(C427,old!$D$3:$AU$549,44,0))</f>
        <v>image133</v>
      </c>
      <c r="AU427" s="3">
        <v>3.6476916181084715</v>
      </c>
      <c r="AV427" t="str">
        <f t="shared" si="18"/>
        <v>ООО ПКО «ЦЮФУ» зарегистрировано по адресу: 667000, Тыва Респ, г Кызыл, ул Новостроек, 1. Генеральным директором является Семенов Андрей Владимирович. Рост доходов компании за 5 лет: 12,9%. Рост финансовых активов компании за 5 лет: 364,77%. ФССП присвоил Низкий уровень риска для данного ПКО.</v>
      </c>
    </row>
    <row r="428" spans="1:48">
      <c r="A428">
        <v>455</v>
      </c>
      <c r="B428" t="s">
        <v>370</v>
      </c>
      <c r="C428">
        <v>276118240</v>
      </c>
      <c r="D428" s="10">
        <v>1080276008581</v>
      </c>
      <c r="E428" t="s">
        <v>371</v>
      </c>
      <c r="F428" s="7">
        <v>39805</v>
      </c>
      <c r="G428">
        <f t="shared" si="19"/>
        <v>16</v>
      </c>
      <c r="H428" t="s">
        <v>73</v>
      </c>
      <c r="I428" t="str">
        <f>IF(VLOOKUP(C428,гендир!$A$3:$C$3000,3,0)=0,"",VLOOKUP(C428,гендир!$A$3:$C$3000,3,0))</f>
        <v>Дугур-сюрюн Владимир Монгушевич</v>
      </c>
      <c r="J428" t="str">
        <f>IF(VLOOKUP(C428,гендир!$A$3:$C$3000,2,0)=0,"",VLOOKUP(C428,гендир!$A$3:$C$3000,2,0))</f>
        <v>Семенов Андрей Владимирович</v>
      </c>
      <c r="K428" t="s">
        <v>372</v>
      </c>
      <c r="L428">
        <v>11</v>
      </c>
      <c r="P428">
        <v>427</v>
      </c>
      <c r="Q428">
        <v>2420</v>
      </c>
      <c r="R428">
        <v>1799</v>
      </c>
      <c r="S428">
        <v>2759</v>
      </c>
      <c r="T428">
        <v>452</v>
      </c>
      <c r="U428">
        <v>533</v>
      </c>
      <c r="V428">
        <v>1612</v>
      </c>
      <c r="W428">
        <v>1525</v>
      </c>
      <c r="X428">
        <v>1847</v>
      </c>
      <c r="Y428">
        <v>1906</v>
      </c>
      <c r="Z428">
        <v>519</v>
      </c>
      <c r="AA428">
        <v>1612</v>
      </c>
      <c r="AB428">
        <v>206</v>
      </c>
      <c r="AC428">
        <v>761</v>
      </c>
      <c r="AD428">
        <v>-1477</v>
      </c>
      <c r="AE428">
        <v>-18</v>
      </c>
      <c r="AF428">
        <v>0</v>
      </c>
      <c r="AG428">
        <v>0</v>
      </c>
      <c r="AH428">
        <v>0</v>
      </c>
      <c r="AI428">
        <v>0</v>
      </c>
      <c r="AJ428" s="2">
        <v>0</v>
      </c>
      <c r="AK428">
        <v>4469</v>
      </c>
      <c r="AL428">
        <v>4465</v>
      </c>
      <c r="AM428">
        <v>6018</v>
      </c>
      <c r="AN428">
        <v>4402</v>
      </c>
      <c r="AO428">
        <v>4402</v>
      </c>
      <c r="AP428">
        <v>0</v>
      </c>
      <c r="AQ428" s="5">
        <f t="shared" si="20"/>
        <v>0.22</v>
      </c>
      <c r="AR428" t="s">
        <v>52</v>
      </c>
      <c r="AS428">
        <v>0</v>
      </c>
      <c r="AT428" t="str">
        <f>IF(VLOOKUP(C428,old!$D$3:$AU$549,44,0)=0,"",VLOOKUP(C428,old!$D$3:$AU$549,44,0))</f>
        <v>image1001</v>
      </c>
      <c r="AU428" s="3" t="s">
        <v>74</v>
      </c>
      <c r="AV428" t="str">
        <f t="shared" si="18"/>
        <v>ООО ПКО «УДН» зарегистрировано по адресу: Респ. Башкортостан, г.о. город Уфа, г. Уфа, ул. Рихарда Зорге, Д. 34, КВ. 19, 450059. Генеральным директором является Семенов Андрей Владимирович. Рост доходов компании за 5 лет: 22%. ФССП присвоил Низкий уровень риска для данного ПКО.</v>
      </c>
    </row>
    <row r="429" spans="1:48">
      <c r="A429">
        <v>445</v>
      </c>
      <c r="B429" t="s">
        <v>3538</v>
      </c>
      <c r="C429">
        <v>1103012673</v>
      </c>
      <c r="D429" s="10">
        <v>1141103001027</v>
      </c>
      <c r="E429" t="s">
        <v>3539</v>
      </c>
      <c r="F429" s="7">
        <v>41950</v>
      </c>
      <c r="G429">
        <f t="shared" si="19"/>
        <v>10</v>
      </c>
      <c r="H429" t="s">
        <v>73</v>
      </c>
      <c r="I429" t="str">
        <f>IF(VLOOKUP(C429,гендир!$A$3:$C$3000,3,0)=0,"",VLOOKUP(C429,гендир!$A$3:$C$3000,3,0))</f>
        <v>Ануфриев Валентин Антонович</v>
      </c>
      <c r="J429" t="str">
        <f>IF(VLOOKUP(C429,гендир!$A$3:$C$3000,2,0)=0,"",VLOOKUP(C429,гендир!$A$3:$C$3000,2,0))</f>
        <v>Ануфриев Антон Валериевич</v>
      </c>
      <c r="K429" t="s">
        <v>3542</v>
      </c>
      <c r="L429">
        <v>10</v>
      </c>
      <c r="P429">
        <v>428</v>
      </c>
      <c r="Q429">
        <v>9641</v>
      </c>
      <c r="R429">
        <v>2100</v>
      </c>
      <c r="S429">
        <v>1020</v>
      </c>
      <c r="T429">
        <v>653</v>
      </c>
      <c r="U429">
        <v>505</v>
      </c>
      <c r="V429">
        <v>2601</v>
      </c>
      <c r="W429">
        <v>7733</v>
      </c>
      <c r="X429">
        <v>2611</v>
      </c>
      <c r="Y429">
        <v>5037</v>
      </c>
      <c r="Z429">
        <v>6553</v>
      </c>
      <c r="AA429">
        <v>2601</v>
      </c>
      <c r="AB429">
        <v>-5902</v>
      </c>
      <c r="AC429">
        <v>-1649</v>
      </c>
      <c r="AD429">
        <v>-4414</v>
      </c>
      <c r="AE429">
        <v>-6048</v>
      </c>
      <c r="AF429">
        <v>0</v>
      </c>
      <c r="AG429">
        <v>0</v>
      </c>
      <c r="AH429">
        <v>0</v>
      </c>
      <c r="AI429">
        <v>0</v>
      </c>
      <c r="AJ429" s="2">
        <v>0</v>
      </c>
      <c r="AK429">
        <v>52216</v>
      </c>
      <c r="AL429">
        <v>38373</v>
      </c>
      <c r="AM429">
        <v>34592</v>
      </c>
      <c r="AN429">
        <v>32798</v>
      </c>
      <c r="AO429">
        <v>41933</v>
      </c>
      <c r="AP429">
        <v>0</v>
      </c>
      <c r="AQ429" s="5">
        <f t="shared" si="20"/>
        <v>5.1999999999999998E-2</v>
      </c>
      <c r="AR429" t="s">
        <v>52</v>
      </c>
      <c r="AS429" t="s">
        <v>3543</v>
      </c>
      <c r="AT429" t="str">
        <f>IF(VLOOKUP(C429,old!$D$3:$AU$549,44,0)=0,"",VLOOKUP(C429,old!$D$3:$AU$549,44,0))</f>
        <v>image487</v>
      </c>
      <c r="AU429" s="3" t="s">
        <v>74</v>
      </c>
      <c r="AV429" t="str">
        <f t="shared" si="18"/>
        <v>ООО ПКО «ЖЭУ 9» зарегистрировано по адресу: Респ. Коми, г. Сыктывкар, ул. Первомайская, д. 149, пом. 321, 167000. Генеральным директором является Ануфриев Антон Валериевич. Рост доходов компании за 5 лет: 5,2%. ФССП присвоил Низкий уровень риска для данного ПКО.</v>
      </c>
    </row>
    <row r="430" spans="1:48">
      <c r="A430">
        <v>408</v>
      </c>
      <c r="B430" t="s">
        <v>1333</v>
      </c>
      <c r="C430">
        <v>1660244037</v>
      </c>
      <c r="D430" s="10">
        <v>1151690042338</v>
      </c>
      <c r="E430" t="s">
        <v>1334</v>
      </c>
      <c r="F430" s="7">
        <v>42146</v>
      </c>
      <c r="G430">
        <f t="shared" si="19"/>
        <v>9</v>
      </c>
      <c r="H430" t="s">
        <v>73</v>
      </c>
      <c r="I430" t="str">
        <f>IF(VLOOKUP(C430,гендир!$A$3:$C$3000,3,0)=0,"",VLOOKUP(C430,гендир!$A$3:$C$3000,3,0))</f>
        <v>Шафигулин Ильнур Эрикович, Компания С Ограниченной Ответственностью, "БАУНВЕЙЛ ХОЛДИНГ ЛИМИТЕД"</v>
      </c>
      <c r="J430" t="str">
        <f>IF(VLOOKUP(C430,гендир!$A$3:$C$3000,2,0)=0,"",VLOOKUP(C430,гендир!$A$3:$C$3000,2,0))</f>
        <v>Шафигулин Ильнур Эрикович</v>
      </c>
      <c r="K430" t="s">
        <v>1337</v>
      </c>
      <c r="L430">
        <v>330011</v>
      </c>
      <c r="P430">
        <v>429</v>
      </c>
      <c r="Q430">
        <v>85819</v>
      </c>
      <c r="R430">
        <v>4044</v>
      </c>
      <c r="S430">
        <v>3025</v>
      </c>
      <c r="T430">
        <v>3587</v>
      </c>
      <c r="U430">
        <v>486</v>
      </c>
      <c r="V430">
        <v>85882</v>
      </c>
      <c r="W430">
        <v>9508</v>
      </c>
      <c r="X430">
        <v>5395</v>
      </c>
      <c r="Y430">
        <v>2544</v>
      </c>
      <c r="Z430">
        <v>66749</v>
      </c>
      <c r="AA430">
        <v>85882</v>
      </c>
      <c r="AB430">
        <v>-27625</v>
      </c>
      <c r="AC430">
        <v>-9947</v>
      </c>
      <c r="AD430">
        <v>-6598</v>
      </c>
      <c r="AE430">
        <v>-74327</v>
      </c>
      <c r="AF430">
        <v>282667</v>
      </c>
      <c r="AG430">
        <v>283400</v>
      </c>
      <c r="AH430">
        <v>283505</v>
      </c>
      <c r="AI430">
        <v>282719</v>
      </c>
      <c r="AJ430" s="2">
        <v>240890</v>
      </c>
      <c r="AK430">
        <v>88836</v>
      </c>
      <c r="AL430">
        <v>38029</v>
      </c>
      <c r="AM430">
        <v>36481</v>
      </c>
      <c r="AN430">
        <v>36552</v>
      </c>
      <c r="AO430">
        <v>14784</v>
      </c>
      <c r="AP430">
        <v>334771</v>
      </c>
      <c r="AQ430" s="5">
        <f t="shared" si="20"/>
        <v>6.0000000000000001E-3</v>
      </c>
      <c r="AR430" t="s">
        <v>52</v>
      </c>
      <c r="AS430" t="s">
        <v>1338</v>
      </c>
      <c r="AT430" t="str">
        <f>IF(VLOOKUP(C430,old!$D$3:$AU$549,44,0)=0,"",VLOOKUP(C430,old!$D$3:$AU$549,44,0))</f>
        <v>image283</v>
      </c>
      <c r="AU430" s="3">
        <v>0.85220418372148143</v>
      </c>
      <c r="AV430" t="str">
        <f t="shared" si="18"/>
        <v>ООО ПКО «Консалтинг и Инвестиции» зарегистрировано по адресу: 420073, Татарстан Респ, г.Казань, ул.Шуртыгина, д.24, 6. Генеральным директором является Шафигулин Ильнур Эрикович. Рост доходов компании за 5 лет: 0,6%. Рост финансовых активов компании за 5 лет: 85,22%. Объем заемных средств компании на конец 2024 года: 334771 тыс. руб. ФССП присвоил Низкий уровень риска для данного ПКО.</v>
      </c>
    </row>
    <row r="431" spans="1:48">
      <c r="A431">
        <v>533</v>
      </c>
      <c r="B431" t="s">
        <v>3557</v>
      </c>
      <c r="C431">
        <v>5406836892</v>
      </c>
      <c r="D431" s="10">
        <v>1235400049092</v>
      </c>
      <c r="E431" t="s">
        <v>3558</v>
      </c>
      <c r="F431" s="7">
        <v>45266</v>
      </c>
      <c r="G431">
        <f t="shared" si="19"/>
        <v>1</v>
      </c>
      <c r="H431" t="s">
        <v>73</v>
      </c>
      <c r="I431" t="str">
        <f>IF(VLOOKUP(C431,гендир!$A$3:$C$3000,3,0)=0,"",VLOOKUP(C431,гендир!$A$3:$C$3000,3,0))</f>
        <v>Разаханов Эльнур Расим Оглы</v>
      </c>
      <c r="J431" t="str">
        <f>IF(VLOOKUP(C431,гендир!$A$3:$C$3000,2,0)=0,"",VLOOKUP(C431,гендир!$A$3:$C$3000,2,0))</f>
        <v>Разаханов Эльнур Расим Оглы</v>
      </c>
      <c r="K431" t="s">
        <v>3561</v>
      </c>
      <c r="L431">
        <v>10</v>
      </c>
      <c r="P431">
        <v>430</v>
      </c>
      <c r="Q431">
        <v>0</v>
      </c>
      <c r="R431">
        <v>0</v>
      </c>
      <c r="S431">
        <v>0</v>
      </c>
      <c r="T431">
        <v>0</v>
      </c>
      <c r="U431">
        <v>466</v>
      </c>
      <c r="V431">
        <v>0</v>
      </c>
      <c r="W431">
        <v>0</v>
      </c>
      <c r="X431">
        <v>0</v>
      </c>
      <c r="Y431">
        <v>0</v>
      </c>
      <c r="Z431">
        <v>2203</v>
      </c>
      <c r="AA431">
        <v>0</v>
      </c>
      <c r="AB431">
        <v>0</v>
      </c>
      <c r="AC431">
        <v>0</v>
      </c>
      <c r="AD431">
        <v>0</v>
      </c>
      <c r="AE431">
        <v>-1766</v>
      </c>
      <c r="AF431">
        <v>0</v>
      </c>
      <c r="AG431">
        <v>0</v>
      </c>
      <c r="AH431">
        <v>0</v>
      </c>
      <c r="AI431">
        <v>0</v>
      </c>
      <c r="AJ431" s="2">
        <v>0</v>
      </c>
      <c r="AK431">
        <v>0</v>
      </c>
      <c r="AL431">
        <v>0</v>
      </c>
      <c r="AM431">
        <v>0</v>
      </c>
      <c r="AN431">
        <v>10</v>
      </c>
      <c r="AO431">
        <v>3543</v>
      </c>
      <c r="AP431">
        <v>4728</v>
      </c>
      <c r="AQ431" s="5" t="str">
        <f t="shared" si="20"/>
        <v/>
      </c>
      <c r="AR431" t="s">
        <v>52</v>
      </c>
      <c r="AS431" t="s">
        <v>3562</v>
      </c>
      <c r="AT431" t="str">
        <f>IF(VLOOKUP(C431,old!$D$3:$AU$549,44,0)=0,"",VLOOKUP(C431,old!$D$3:$AU$549,44,0))</f>
        <v>image490</v>
      </c>
      <c r="AU431" s="3" t="s">
        <v>74</v>
      </c>
      <c r="AV431" t="str">
        <f t="shared" si="18"/>
        <v>ООО «ПКО «Астрент» зарегистрировано по адресу: 643,630007,54,,Новосибирск г,,Красный пр-кт,14,,3. Генеральным директором является Разаханов Эльнур Расим Оглы. Объем заемных средств компании на конец 2024 года: 4728 тыс. руб. ФССП присвоил Низкий уровень риска для данного ПКО.</v>
      </c>
    </row>
    <row r="432" spans="1:48">
      <c r="A432">
        <v>554</v>
      </c>
      <c r="B432" t="s">
        <v>3608</v>
      </c>
      <c r="C432">
        <v>7725848489</v>
      </c>
      <c r="D432" s="10">
        <v>5147746339857</v>
      </c>
      <c r="E432" t="s">
        <v>3609</v>
      </c>
      <c r="F432" s="7">
        <v>41955</v>
      </c>
      <c r="G432">
        <f t="shared" si="19"/>
        <v>10</v>
      </c>
      <c r="H432" t="s">
        <v>73</v>
      </c>
      <c r="I432" t="str">
        <f>IF(VLOOKUP(C432,гендир!$A$3:$C$3000,3,0)=0,"",VLOOKUP(C432,гендир!$A$3:$C$3000,3,0))</f>
        <v>Фомин Алексей Николаевич</v>
      </c>
      <c r="J432" t="str">
        <f>IF(VLOOKUP(C432,гендир!$A$3:$C$3000,2,0)=0,"",VLOOKUP(C432,гендир!$A$3:$C$3000,2,0))</f>
        <v>Фомин Алексей Николаевич</v>
      </c>
      <c r="K432" t="s">
        <v>3612</v>
      </c>
      <c r="L432">
        <v>10</v>
      </c>
      <c r="P432">
        <v>431</v>
      </c>
      <c r="Q432">
        <v>0</v>
      </c>
      <c r="R432">
        <v>694</v>
      </c>
      <c r="S432">
        <v>1245</v>
      </c>
      <c r="T432">
        <v>23178</v>
      </c>
      <c r="U432">
        <v>408</v>
      </c>
      <c r="V432">
        <v>17</v>
      </c>
      <c r="W432">
        <v>555</v>
      </c>
      <c r="X432">
        <v>1118</v>
      </c>
      <c r="Y432">
        <v>1</v>
      </c>
      <c r="Z432">
        <v>1763</v>
      </c>
      <c r="AA432">
        <v>17</v>
      </c>
      <c r="AB432">
        <v>97</v>
      </c>
      <c r="AC432">
        <v>76</v>
      </c>
      <c r="AD432">
        <v>22057</v>
      </c>
      <c r="AE432">
        <v>-1451</v>
      </c>
      <c r="AF432">
        <v>0</v>
      </c>
      <c r="AG432">
        <v>0</v>
      </c>
      <c r="AH432">
        <v>0</v>
      </c>
      <c r="AI432">
        <v>0</v>
      </c>
      <c r="AJ432" s="2">
        <v>0</v>
      </c>
      <c r="AK432">
        <v>400</v>
      </c>
      <c r="AL432">
        <v>400</v>
      </c>
      <c r="AM432">
        <v>400</v>
      </c>
      <c r="AN432">
        <v>22237</v>
      </c>
      <c r="AO432">
        <v>21179</v>
      </c>
      <c r="AP432">
        <v>11</v>
      </c>
      <c r="AQ432" s="5">
        <f t="shared" si="20"/>
        <v>0.58799999999999997</v>
      </c>
      <c r="AS432" t="s">
        <v>3613</v>
      </c>
      <c r="AT432" t="str">
        <f>IF(VLOOKUP(C432,old!$D$3:$AU$549,44,0)=0,"",VLOOKUP(C432,old!$D$3:$AU$549,44,0))</f>
        <v/>
      </c>
      <c r="AU432" s="3" t="s">
        <v>74</v>
      </c>
      <c r="AV432" t="str">
        <f t="shared" si="18"/>
        <v>ООО «ПКО «ИК РАНТЬЕ» зарегистрировано по адресу: 109443, Москва г, Юных Ленинцев ул, дом № 89, корпус 1, этаж/комната цоколь/3. Генеральным директором является Фомин Алексей Николаевич. Рост доходов компании за 5 лет: 58,8%. Объем заемных средств компании на конец 2024 года: 11 тыс. руб.</v>
      </c>
    </row>
    <row r="433" spans="1:48">
      <c r="A433">
        <v>449</v>
      </c>
      <c r="B433" t="s">
        <v>1531</v>
      </c>
      <c r="C433">
        <v>2312143061</v>
      </c>
      <c r="D433" s="10">
        <v>1072312012794</v>
      </c>
      <c r="E433" t="s">
        <v>1532</v>
      </c>
      <c r="F433" s="7">
        <v>39360</v>
      </c>
      <c r="G433">
        <f t="shared" si="19"/>
        <v>17</v>
      </c>
      <c r="H433" t="s">
        <v>73</v>
      </c>
      <c r="I433" t="str">
        <f>IF(VLOOKUP(C433,гендир!$A$3:$C$3000,3,0)=0,"",VLOOKUP(C433,гендир!$A$3:$C$3000,3,0))</f>
        <v>Ямников Владимир Анатольевич, Общество С Ограниченной Ответственностью, "ПРОФЕССИОНАЛЬНАЯ КОЛЛЕКТОРСКАЯ ОРГАНИЗАЦИЯ ", Акцепт"</v>
      </c>
      <c r="J433" t="str">
        <f>IF(VLOOKUP(C433,гендир!$A$3:$C$3000,2,0)=0,"",VLOOKUP(C433,гендир!$A$3:$C$3000,2,0))</f>
        <v>Ямников Владимир Анатольевич</v>
      </c>
      <c r="K433" t="s">
        <v>1535</v>
      </c>
      <c r="L433">
        <v>10</v>
      </c>
      <c r="P433">
        <v>432</v>
      </c>
      <c r="Q433">
        <v>265</v>
      </c>
      <c r="R433">
        <v>1891</v>
      </c>
      <c r="S433">
        <v>703</v>
      </c>
      <c r="T433">
        <v>838</v>
      </c>
      <c r="U433">
        <v>287</v>
      </c>
      <c r="V433">
        <v>1955</v>
      </c>
      <c r="W433">
        <v>2570</v>
      </c>
      <c r="X433">
        <v>2489</v>
      </c>
      <c r="Y433">
        <v>2488</v>
      </c>
      <c r="Z433">
        <v>1584</v>
      </c>
      <c r="AA433">
        <v>1955</v>
      </c>
      <c r="AB433">
        <v>-704</v>
      </c>
      <c r="AC433">
        <v>-1801</v>
      </c>
      <c r="AD433">
        <v>-1704</v>
      </c>
      <c r="AE433">
        <v>-1302</v>
      </c>
      <c r="AF433">
        <v>0</v>
      </c>
      <c r="AG433">
        <v>0</v>
      </c>
      <c r="AH433">
        <v>0</v>
      </c>
      <c r="AI433">
        <v>0</v>
      </c>
      <c r="AJ433" s="2">
        <v>0</v>
      </c>
      <c r="AK433">
        <v>52642</v>
      </c>
      <c r="AL433">
        <v>51900</v>
      </c>
      <c r="AM433">
        <v>51452</v>
      </c>
      <c r="AN433">
        <v>49401</v>
      </c>
      <c r="AO433">
        <v>49244</v>
      </c>
      <c r="AP433">
        <v>3770</v>
      </c>
      <c r="AQ433" s="5">
        <f t="shared" si="20"/>
        <v>1.083</v>
      </c>
      <c r="AR433">
        <v>0</v>
      </c>
      <c r="AS433" t="s">
        <v>1536</v>
      </c>
      <c r="AT433" t="str">
        <f>IF(VLOOKUP(C433,old!$D$3:$AU$549,44,0)=0,"",VLOOKUP(C433,old!$D$3:$AU$549,44,0))</f>
        <v>image278</v>
      </c>
      <c r="AU433" s="3" t="s">
        <v>74</v>
      </c>
      <c r="AV433" t="str">
        <f t="shared" si="18"/>
        <v>ООО «ПКО «Акцепт-Краснодар» зарегистрировано по адресу: 350015, Краснодарский край, г Краснодар, ул Кузнечная, 37, 302. Генеральным директором является Ямников Владимир Анатольевич. Рост доходов компании за 5 лет: 108,3%. Объем заемных средств компании на конец 2024 года: 3770 тыс. руб.</v>
      </c>
    </row>
    <row r="434" spans="1:48">
      <c r="A434">
        <v>453</v>
      </c>
      <c r="B434" t="s">
        <v>2695</v>
      </c>
      <c r="C434">
        <v>4029062021</v>
      </c>
      <c r="D434" s="10">
        <v>1204000001809</v>
      </c>
      <c r="E434" t="s">
        <v>2696</v>
      </c>
      <c r="F434" s="7">
        <v>43880</v>
      </c>
      <c r="G434">
        <f t="shared" si="19"/>
        <v>5</v>
      </c>
      <c r="H434" t="s">
        <v>73</v>
      </c>
      <c r="I434" t="str">
        <f>IF(VLOOKUP(C434,гендир!$A$3:$C$3000,3,0)=0,"",VLOOKUP(C434,гендир!$A$3:$C$3000,3,0))</f>
        <v>Дорогов Антон Александрович, Дорогова Марина Александровна</v>
      </c>
      <c r="J434" t="str">
        <f>IF(VLOOKUP(C434,гендир!$A$3:$C$3000,2,0)=0,"",VLOOKUP(C434,гендир!$A$3:$C$3000,2,0))</f>
        <v>Дорогов Антон Александрович</v>
      </c>
      <c r="K434" t="s">
        <v>2699</v>
      </c>
      <c r="L434">
        <v>10638</v>
      </c>
      <c r="P434">
        <v>433</v>
      </c>
      <c r="Q434">
        <v>604</v>
      </c>
      <c r="R434">
        <v>1265</v>
      </c>
      <c r="S434">
        <v>1072</v>
      </c>
      <c r="T434">
        <v>17679</v>
      </c>
      <c r="U434">
        <v>125</v>
      </c>
      <c r="V434">
        <v>405</v>
      </c>
      <c r="W434">
        <v>430</v>
      </c>
      <c r="X434">
        <v>3483</v>
      </c>
      <c r="Y434">
        <v>5931</v>
      </c>
      <c r="Z434">
        <v>694</v>
      </c>
      <c r="AA434">
        <v>405</v>
      </c>
      <c r="AB434">
        <v>810</v>
      </c>
      <c r="AC434">
        <v>-2450</v>
      </c>
      <c r="AD434">
        <v>11427</v>
      </c>
      <c r="AE434">
        <v>-586</v>
      </c>
      <c r="AF434">
        <v>0</v>
      </c>
      <c r="AG434">
        <v>0</v>
      </c>
      <c r="AH434">
        <v>0</v>
      </c>
      <c r="AI434">
        <v>0</v>
      </c>
      <c r="AJ434" s="2">
        <v>0</v>
      </c>
      <c r="AK434">
        <v>77</v>
      </c>
      <c r="AL434">
        <v>1184</v>
      </c>
      <c r="AM434">
        <v>673</v>
      </c>
      <c r="AN434">
        <v>10995</v>
      </c>
      <c r="AO434">
        <v>10438</v>
      </c>
      <c r="AP434">
        <v>0</v>
      </c>
      <c r="AQ434" s="5">
        <f t="shared" si="20"/>
        <v>0.20699999999999999</v>
      </c>
      <c r="AR434" t="s">
        <v>52</v>
      </c>
      <c r="AS434" t="s">
        <v>2700</v>
      </c>
      <c r="AT434" t="str">
        <f>IF(VLOOKUP(C434,old!$D$3:$AU$549,44,0)=0,"",VLOOKUP(C434,old!$D$3:$AU$549,44,0))</f>
        <v>image372</v>
      </c>
      <c r="AU434" s="3" t="s">
        <v>74</v>
      </c>
      <c r="AV434" t="str">
        <f t="shared" si="18"/>
        <v>ООО ПКО «Гарант40» зарегистрировано по адресу: 248032, Калужская область, г.о. Город Калуга, г Калуга, ул 5 Линия, дом 1, этаж 0, ОФИС 3. Генеральным директором является Дорогов Антон Александрович. Рост доходов компании за 5 лет: 20,7%. ФССП присвоил Низкий уровень риска для данного ПКО.</v>
      </c>
    </row>
    <row r="435" spans="1:48">
      <c r="A435">
        <v>471</v>
      </c>
      <c r="B435" t="s">
        <v>3510</v>
      </c>
      <c r="C435">
        <v>5410147743</v>
      </c>
      <c r="D435" s="10">
        <v>1235400040897</v>
      </c>
      <c r="E435" t="s">
        <v>3511</v>
      </c>
      <c r="F435" s="7">
        <v>45205</v>
      </c>
      <c r="G435">
        <f t="shared" si="19"/>
        <v>1</v>
      </c>
      <c r="H435" t="s">
        <v>73</v>
      </c>
      <c r="I435" t="str">
        <f>IF(VLOOKUP(C435,гендир!$A$3:$C$3000,3,0)=0,"",VLOOKUP(C435,гендир!$A$3:$C$3000,3,0))</f>
        <v>Привалова Любовь Алексеевна, Перетокин Михаил Николаевич</v>
      </c>
      <c r="J435" t="str">
        <f>IF(VLOOKUP(C435,гендир!$A$3:$C$3000,2,0)=0,"",VLOOKUP(C435,гендир!$A$3:$C$3000,2,0))</f>
        <v>Перетокин Михаил Николаевич</v>
      </c>
      <c r="K435" t="s">
        <v>3514</v>
      </c>
      <c r="L435">
        <v>100</v>
      </c>
      <c r="P435">
        <v>434</v>
      </c>
      <c r="Q435">
        <v>0</v>
      </c>
      <c r="R435">
        <v>0</v>
      </c>
      <c r="S435">
        <v>0</v>
      </c>
      <c r="T435">
        <v>3</v>
      </c>
      <c r="U435">
        <v>47</v>
      </c>
      <c r="V435">
        <v>0</v>
      </c>
      <c r="W435">
        <v>0</v>
      </c>
      <c r="X435">
        <v>0</v>
      </c>
      <c r="Y435">
        <v>2</v>
      </c>
      <c r="Z435">
        <v>45</v>
      </c>
      <c r="AA435">
        <v>0</v>
      </c>
      <c r="AB435">
        <v>0</v>
      </c>
      <c r="AC435">
        <v>0</v>
      </c>
      <c r="AD435">
        <v>1</v>
      </c>
      <c r="AE435">
        <v>2</v>
      </c>
      <c r="AF435">
        <v>0</v>
      </c>
      <c r="AG435">
        <v>0</v>
      </c>
      <c r="AH435">
        <v>0</v>
      </c>
      <c r="AI435">
        <v>0</v>
      </c>
      <c r="AJ435" s="2">
        <v>0</v>
      </c>
      <c r="AK435">
        <v>0</v>
      </c>
      <c r="AL435">
        <v>0</v>
      </c>
      <c r="AM435">
        <v>0</v>
      </c>
      <c r="AN435">
        <v>11050</v>
      </c>
      <c r="AO435">
        <v>3030</v>
      </c>
      <c r="AP435">
        <v>30</v>
      </c>
      <c r="AQ435" s="5">
        <f t="shared" si="20"/>
        <v>15.667</v>
      </c>
      <c r="AR435" t="s">
        <v>52</v>
      </c>
      <c r="AS435" t="s">
        <v>3515</v>
      </c>
      <c r="AT435" t="str">
        <f>IF(VLOOKUP(C435,old!$D$3:$AU$549,44,0)=0,"",VLOOKUP(C435,old!$D$3:$AU$549,44,0))</f>
        <v>image481</v>
      </c>
      <c r="AU435" s="3" t="s">
        <v>74</v>
      </c>
      <c r="AV435" t="str">
        <f t="shared" si="18"/>
        <v>ООО «Самлер» зарегистрировано по адресу: 630559, Новосибирская область, г рп Кольцово, ул Технопарковая, д5, кв247. Генеральным директором является Перетокин Михаил Николаевич. Рост доходов компании за 5 лет: 1566,7%. Объем заемных средств компании на конец 2024 года: 30 тыс. руб. ФССП присвоил Низкий уровень риска для данного ПКО.</v>
      </c>
    </row>
    <row r="436" spans="1:48">
      <c r="A436">
        <v>461</v>
      </c>
      <c r="B436" t="s">
        <v>203</v>
      </c>
      <c r="C436">
        <v>6154560469</v>
      </c>
      <c r="D436" s="10">
        <v>1096154001900</v>
      </c>
      <c r="E436" t="s">
        <v>204</v>
      </c>
      <c r="F436" s="7">
        <v>39953</v>
      </c>
      <c r="G436">
        <f t="shared" si="19"/>
        <v>15</v>
      </c>
      <c r="H436" t="s">
        <v>73</v>
      </c>
      <c r="I436" t="str">
        <f>IF(VLOOKUP(C436,гендир!$A$3:$C$3000,3,0)=0,"",VLOOKUP(C436,гендир!$A$3:$C$3000,3,0))</f>
        <v>Лазаревич Игорь Семёнович</v>
      </c>
      <c r="J436" t="str">
        <f>IF(VLOOKUP(C436,гендир!$A$3:$C$3000,2,0)=0,"",VLOOKUP(C436,гендир!$A$3:$C$3000,2,0))</f>
        <v>Лазаревич Игорь Семёнович</v>
      </c>
      <c r="K436" t="s">
        <v>207</v>
      </c>
      <c r="L436">
        <v>13602.745999999999</v>
      </c>
      <c r="P436">
        <v>435</v>
      </c>
      <c r="Q436">
        <v>636</v>
      </c>
      <c r="R436">
        <v>489</v>
      </c>
      <c r="S436">
        <v>177</v>
      </c>
      <c r="T436">
        <v>237</v>
      </c>
      <c r="U436">
        <v>34</v>
      </c>
      <c r="V436">
        <v>942</v>
      </c>
      <c r="W436">
        <v>734</v>
      </c>
      <c r="X436">
        <v>2370</v>
      </c>
      <c r="Y436">
        <v>462</v>
      </c>
      <c r="Z436">
        <v>59</v>
      </c>
      <c r="AA436">
        <v>942</v>
      </c>
      <c r="AB436">
        <v>-260</v>
      </c>
      <c r="AC436">
        <v>-2198</v>
      </c>
      <c r="AD436">
        <v>-239</v>
      </c>
      <c r="AE436">
        <v>-27</v>
      </c>
      <c r="AF436">
        <v>18</v>
      </c>
      <c r="AG436">
        <v>0</v>
      </c>
      <c r="AH436">
        <v>0</v>
      </c>
      <c r="AI436">
        <v>0</v>
      </c>
      <c r="AJ436" s="2">
        <v>0</v>
      </c>
      <c r="AK436">
        <v>24427</v>
      </c>
      <c r="AL436">
        <v>25220</v>
      </c>
      <c r="AM436">
        <v>23025</v>
      </c>
      <c r="AN436">
        <v>22602</v>
      </c>
      <c r="AO436">
        <v>22582</v>
      </c>
      <c r="AP436">
        <v>463</v>
      </c>
      <c r="AQ436" s="5">
        <f t="shared" si="20"/>
        <v>5.2999999999999999E-2</v>
      </c>
      <c r="AR436">
        <v>0</v>
      </c>
      <c r="AS436" t="s">
        <v>208</v>
      </c>
      <c r="AT436" t="str">
        <f>IF(VLOOKUP(C436,old!$D$3:$AU$549,44,0)=0,"",VLOOKUP(C436,old!$D$3:$AU$549,44,0))</f>
        <v>image248</v>
      </c>
      <c r="AU436" s="3">
        <v>0</v>
      </c>
      <c r="AV436" t="str">
        <f t="shared" si="18"/>
        <v>ООО «ЛК» зарегистрировано по адресу: 643 61,,ТАГАНРОГ Г,,ТЕРГЕНЕВСКИЙ ПЕР,34,,2, 347927. Генеральным директором является Лазаревич Игорь Семёнович. Рост доходов компании за 5 лет: 5,3%. Объем заемных средств компании на конец 2024 года: 463 тыс. руб.</v>
      </c>
    </row>
    <row r="437" spans="1:48">
      <c r="A437">
        <v>463</v>
      </c>
      <c r="B437" t="s">
        <v>3201</v>
      </c>
      <c r="C437">
        <v>6450085277</v>
      </c>
      <c r="D437" s="10">
        <v>1146450008792</v>
      </c>
      <c r="E437" t="s">
        <v>3202</v>
      </c>
      <c r="F437" s="7">
        <v>41933</v>
      </c>
      <c r="G437">
        <f t="shared" si="19"/>
        <v>10</v>
      </c>
      <c r="H437" t="s">
        <v>73</v>
      </c>
      <c r="I437" t="str">
        <f>IF(VLOOKUP(C437,гендир!$A$3:$C$3000,3,0)=0,"",VLOOKUP(C437,гендир!$A$3:$C$3000,3,0))</f>
        <v>Борщёв Олег Александрович, Чепурной Евгений Николаевич, Галечян Георгий Араратович</v>
      </c>
      <c r="J437" t="str">
        <f>IF(VLOOKUP(C437,гендир!$A$3:$C$3000,2,0)=0,"",VLOOKUP(C437,гендир!$A$3:$C$3000,2,0))</f>
        <v>Борщёв Олег Александрович</v>
      </c>
      <c r="K437" t="s">
        <v>3205</v>
      </c>
      <c r="L437">
        <v>10</v>
      </c>
      <c r="P437">
        <v>436</v>
      </c>
      <c r="Q437">
        <v>3404</v>
      </c>
      <c r="R437">
        <v>491</v>
      </c>
      <c r="S437">
        <v>115</v>
      </c>
      <c r="T437">
        <v>627</v>
      </c>
      <c r="U437">
        <v>33</v>
      </c>
      <c r="V437">
        <v>3913</v>
      </c>
      <c r="W437">
        <v>938</v>
      </c>
      <c r="X437">
        <v>587</v>
      </c>
      <c r="Y437">
        <v>6903</v>
      </c>
      <c r="Z437">
        <v>82</v>
      </c>
      <c r="AA437">
        <v>3913</v>
      </c>
      <c r="AB437">
        <v>-459</v>
      </c>
      <c r="AC437">
        <v>-572</v>
      </c>
      <c r="AD437">
        <v>-6291</v>
      </c>
      <c r="AE437">
        <v>-51</v>
      </c>
      <c r="AF437">
        <v>3985</v>
      </c>
      <c r="AG437">
        <v>3970</v>
      </c>
      <c r="AH437">
        <v>3967</v>
      </c>
      <c r="AI437">
        <v>0</v>
      </c>
      <c r="AJ437" s="2">
        <v>0</v>
      </c>
      <c r="AK437">
        <v>6731</v>
      </c>
      <c r="AL437">
        <v>6647</v>
      </c>
      <c r="AM437">
        <v>6446</v>
      </c>
      <c r="AN437">
        <v>8513</v>
      </c>
      <c r="AO437">
        <v>8483</v>
      </c>
      <c r="AP437">
        <v>4237</v>
      </c>
      <c r="AQ437" s="5">
        <f t="shared" si="20"/>
        <v>0.01</v>
      </c>
      <c r="AR437" t="s">
        <v>52</v>
      </c>
      <c r="AS437" t="s">
        <v>3206</v>
      </c>
      <c r="AT437" t="str">
        <f>IF(VLOOKUP(C437,old!$D$3:$AU$549,44,0)=0,"",VLOOKUP(C437,old!$D$3:$AU$549,44,0))</f>
        <v>image436</v>
      </c>
      <c r="AU437" s="3">
        <v>0</v>
      </c>
      <c r="AV437" t="str">
        <f t="shared" si="18"/>
        <v>ООО «ПКО «МДА» зарегистрировано по адресу: 643,,64,,Саратов г,,Советская ул,25 А,,. Генеральным директором является Борщёв Олег Александрович. Рост доходов компании за 5 лет: 1%. Объем заемных средств компании на конец 2024 года: 4237 тыс. руб. ФССП присвоил Низкий уровень риска для данного ПКО.</v>
      </c>
    </row>
    <row r="438" spans="1:48">
      <c r="A438">
        <v>444</v>
      </c>
      <c r="B438" t="s">
        <v>3004</v>
      </c>
      <c r="C438">
        <v>573013480</v>
      </c>
      <c r="D438" s="10">
        <v>1200500000084</v>
      </c>
      <c r="E438" t="s">
        <v>3005</v>
      </c>
      <c r="F438" s="7">
        <v>43843</v>
      </c>
      <c r="G438">
        <f t="shared" si="19"/>
        <v>5</v>
      </c>
      <c r="H438" t="s">
        <v>73</v>
      </c>
      <c r="I438" t="str">
        <f>IF(VLOOKUP(C438,гендир!$A$3:$C$3000,3,0)=0,"",VLOOKUP(C438,гендир!$A$3:$C$3000,3,0))</f>
        <v>Борщёв Олег Александрович, Чепурной Евгений Николаевич, Галечян Георгий Араратович</v>
      </c>
      <c r="J438" t="str">
        <f>IF(VLOOKUP(C438,гендир!$A$3:$C$3000,2,0)=0,"",VLOOKUP(C438,гендир!$A$3:$C$3000,2,0))</f>
        <v>Борщёв Олег Александрович</v>
      </c>
      <c r="K438" t="s">
        <v>3006</v>
      </c>
      <c r="L438">
        <v>11456</v>
      </c>
      <c r="P438">
        <v>437</v>
      </c>
      <c r="Q438">
        <v>0</v>
      </c>
      <c r="R438">
        <v>0</v>
      </c>
      <c r="S438">
        <v>83</v>
      </c>
      <c r="T438">
        <v>1091</v>
      </c>
      <c r="U438">
        <v>26</v>
      </c>
      <c r="V438">
        <v>0</v>
      </c>
      <c r="W438">
        <v>6</v>
      </c>
      <c r="X438">
        <v>344</v>
      </c>
      <c r="Y438">
        <v>1227</v>
      </c>
      <c r="Z438">
        <v>1282</v>
      </c>
      <c r="AA438">
        <v>0</v>
      </c>
      <c r="AB438">
        <v>-6</v>
      </c>
      <c r="AC438">
        <v>-261</v>
      </c>
      <c r="AD438">
        <v>-141</v>
      </c>
      <c r="AE438">
        <v>-1277</v>
      </c>
      <c r="AF438">
        <v>0</v>
      </c>
      <c r="AG438">
        <v>0</v>
      </c>
      <c r="AH438">
        <v>623</v>
      </c>
      <c r="AI438">
        <v>0</v>
      </c>
      <c r="AJ438" s="2">
        <v>0</v>
      </c>
      <c r="AK438">
        <v>500</v>
      </c>
      <c r="AL438">
        <v>488</v>
      </c>
      <c r="AM438">
        <v>272</v>
      </c>
      <c r="AN438">
        <v>6686</v>
      </c>
      <c r="AO438">
        <v>7914</v>
      </c>
      <c r="AP438">
        <v>6604</v>
      </c>
      <c r="AQ438" s="5">
        <f t="shared" si="20"/>
        <v>0.313</v>
      </c>
      <c r="AR438" t="s">
        <v>52</v>
      </c>
      <c r="AS438" t="s">
        <v>3007</v>
      </c>
      <c r="AT438" t="str">
        <f>IF(VLOOKUP(C438,old!$D$3:$AU$549,44,0)=0,"",VLOOKUP(C438,old!$D$3:$AU$549,44,0))</f>
        <v>image413</v>
      </c>
      <c r="AU438" s="3">
        <v>0</v>
      </c>
      <c r="AV438" t="str">
        <f t="shared" si="18"/>
        <v>ООО ПКО «АСВ-Регион» зарегистрировано по адресу: 367027, Республика Дагестан, г Махачкала, ул Магомедтагирова, д. 161, литера Е, офис 303. Генеральным директором является Борщёв Олег Александрович. Рост доходов компании за 5 лет: 31,3%. Объем заемных средств компании на конец 2024 года: 6604 тыс. руб. ФССП присвоил Низкий уровень риска для данного ПКО.</v>
      </c>
    </row>
    <row r="439" spans="1:48">
      <c r="A439">
        <v>489</v>
      </c>
      <c r="B439" t="s">
        <v>684</v>
      </c>
      <c r="C439">
        <v>6671357634</v>
      </c>
      <c r="D439" s="10">
        <v>1116671009608</v>
      </c>
      <c r="E439" t="s">
        <v>685</v>
      </c>
      <c r="F439" s="7">
        <v>40743</v>
      </c>
      <c r="G439">
        <f t="shared" si="19"/>
        <v>13</v>
      </c>
      <c r="H439" t="s">
        <v>73</v>
      </c>
      <c r="I439" t="str">
        <f>IF(VLOOKUP(C439,гендир!$A$3:$C$3000,3,0)=0,"",VLOOKUP(C439,гендир!$A$3:$C$3000,3,0))</f>
        <v>Орлов Сергей Александрович</v>
      </c>
      <c r="J439" t="str">
        <f>IF(VLOOKUP(C439,гендир!$A$3:$C$3000,2,0)=0,"",VLOOKUP(C439,гендир!$A$3:$C$3000,2,0))</f>
        <v>Орлов Сергей Александрович</v>
      </c>
      <c r="K439" t="s">
        <v>688</v>
      </c>
      <c r="L439">
        <v>10</v>
      </c>
      <c r="P439">
        <v>438</v>
      </c>
      <c r="Q439">
        <v>1806</v>
      </c>
      <c r="R439">
        <v>1740</v>
      </c>
      <c r="S439">
        <v>765</v>
      </c>
      <c r="T439">
        <v>0</v>
      </c>
      <c r="U439">
        <v>14</v>
      </c>
      <c r="V439">
        <v>4039</v>
      </c>
      <c r="W439">
        <v>2422</v>
      </c>
      <c r="X439">
        <v>1304</v>
      </c>
      <c r="Y439">
        <v>779</v>
      </c>
      <c r="Z439">
        <v>672</v>
      </c>
      <c r="AA439">
        <v>4039</v>
      </c>
      <c r="AB439">
        <v>-700</v>
      </c>
      <c r="AC439">
        <v>-546</v>
      </c>
      <c r="AD439">
        <v>-779</v>
      </c>
      <c r="AE439">
        <v>-658</v>
      </c>
      <c r="AF439">
        <v>0</v>
      </c>
      <c r="AG439">
        <v>0</v>
      </c>
      <c r="AH439">
        <v>0</v>
      </c>
      <c r="AI439">
        <v>0</v>
      </c>
      <c r="AJ439" s="2">
        <v>0</v>
      </c>
      <c r="AK439">
        <v>8341</v>
      </c>
      <c r="AL439">
        <v>7259</v>
      </c>
      <c r="AM439">
        <v>6723</v>
      </c>
      <c r="AN439">
        <v>6106</v>
      </c>
      <c r="AO439">
        <v>5590</v>
      </c>
      <c r="AP439">
        <v>0</v>
      </c>
      <c r="AQ439" s="5">
        <f t="shared" si="20"/>
        <v>8.0000000000000002E-3</v>
      </c>
      <c r="AR439">
        <v>0</v>
      </c>
      <c r="AS439" t="s">
        <v>689</v>
      </c>
      <c r="AT439" t="str">
        <f>IF(VLOOKUP(C439,old!$D$3:$AU$549,44,0)=0,"",VLOOKUP(C439,old!$D$3:$AU$549,44,0))</f>
        <v>image1001</v>
      </c>
      <c r="AU439" s="3" t="s">
        <v>74</v>
      </c>
      <c r="AV439" t="str">
        <f t="shared" si="18"/>
        <v>ООО СБ «Цербер» зарегистрировано по адресу: 620000, Свердловская обл, г Екатеринбург, ул Розы Люксембург, 22, 306. Генеральным директором является Орлов Сергей Александрович. Рост доходов компании за 5 лет: 0,8%.</v>
      </c>
    </row>
    <row r="440" spans="1:48">
      <c r="A440">
        <v>315</v>
      </c>
      <c r="B440" t="s">
        <v>90</v>
      </c>
      <c r="C440">
        <v>7727237125</v>
      </c>
      <c r="D440" s="10">
        <v>1037727003621</v>
      </c>
      <c r="E440" t="s">
        <v>91</v>
      </c>
      <c r="F440" s="7">
        <v>37649</v>
      </c>
      <c r="G440">
        <f t="shared" si="19"/>
        <v>22</v>
      </c>
      <c r="H440" t="s">
        <v>44</v>
      </c>
      <c r="I440" t="str">
        <f>IF(VLOOKUP(C440,гендир!$A$3:$C$3000,3,0)=0,"",VLOOKUP(C440,гендир!$A$3:$C$3000,3,0))</f>
        <v>Сергеева Галина Евгеньевна</v>
      </c>
      <c r="J440" t="str">
        <f>IF(VLOOKUP(C440,гендир!$A$3:$C$3000,2,0)=0,"",VLOOKUP(C440,гендир!$A$3:$C$3000,2,0))</f>
        <v>Сергеева Галина Евгеньевна</v>
      </c>
      <c r="K440" t="s">
        <v>94</v>
      </c>
      <c r="L440">
        <v>5250</v>
      </c>
      <c r="P440">
        <v>439</v>
      </c>
      <c r="Q440">
        <v>20480</v>
      </c>
      <c r="R440">
        <v>21459</v>
      </c>
      <c r="S440">
        <v>12851</v>
      </c>
      <c r="T440">
        <v>12001</v>
      </c>
      <c r="U440">
        <v>5</v>
      </c>
      <c r="V440">
        <v>600</v>
      </c>
      <c r="W440">
        <v>16117</v>
      </c>
      <c r="X440">
        <v>14327</v>
      </c>
      <c r="Y440">
        <v>13384</v>
      </c>
      <c r="Z440">
        <v>2588</v>
      </c>
      <c r="AA440">
        <v>600</v>
      </c>
      <c r="AB440">
        <v>4237</v>
      </c>
      <c r="AC440">
        <v>-1691</v>
      </c>
      <c r="AD440">
        <v>-163</v>
      </c>
      <c r="AE440">
        <v>2316</v>
      </c>
      <c r="AF440">
        <v>22139</v>
      </c>
      <c r="AG440">
        <v>24239</v>
      </c>
      <c r="AH440">
        <v>25139</v>
      </c>
      <c r="AI440">
        <v>10630</v>
      </c>
      <c r="AJ440" s="2">
        <v>10830</v>
      </c>
      <c r="AK440">
        <v>1298</v>
      </c>
      <c r="AL440">
        <v>2156</v>
      </c>
      <c r="AM440">
        <v>2038</v>
      </c>
      <c r="AN440">
        <v>631</v>
      </c>
      <c r="AO440">
        <v>106</v>
      </c>
      <c r="AP440">
        <v>2</v>
      </c>
      <c r="AQ440" s="5">
        <f t="shared" si="20"/>
        <v>0</v>
      </c>
      <c r="AR440" t="s">
        <v>52</v>
      </c>
      <c r="AS440" t="s">
        <v>95</v>
      </c>
      <c r="AT440" t="str">
        <f>IF(VLOOKUP(C440,old!$D$3:$AU$549,44,0)=0,"",VLOOKUP(C440,old!$D$3:$AU$549,44,0))</f>
        <v>image1001</v>
      </c>
      <c r="AU440" s="3">
        <v>0.48918198653959077</v>
      </c>
      <c r="AV440" t="str">
        <f t="shared" si="18"/>
        <v>ООО «Центр ЮСБ» зарегистрировано по адресу: 117335, Москва г, Вавилова ул, дом 79, корпус 1. Генеральным директором является Сергеева Галина Евгеньевна. Рост финансовых активов компании за 5 лет: 48,92%. Объем заемных средств компании на конец 2024 года: 2 тыс. руб. ФССП присвоил Низкий уровень риска для данного ПКО.</v>
      </c>
    </row>
    <row r="441" spans="1:48">
      <c r="A441">
        <v>47</v>
      </c>
      <c r="B441" t="s">
        <v>2766</v>
      </c>
      <c r="C441">
        <v>3128149962</v>
      </c>
      <c r="D441" s="10">
        <v>1213100008659</v>
      </c>
      <c r="E441" t="s">
        <v>2767</v>
      </c>
      <c r="F441" s="7">
        <v>44364</v>
      </c>
      <c r="G441">
        <f t="shared" si="19"/>
        <v>3</v>
      </c>
      <c r="H441" t="s">
        <v>73</v>
      </c>
      <c r="I441" t="str">
        <f>IF(VLOOKUP(C441,гендир!$A$3:$C$3000,3,0)=0,"",VLOOKUP(C441,гендир!$A$3:$C$3000,3,0))</f>
        <v>Малыхина Светлана Андреевна</v>
      </c>
      <c r="J441" t="str">
        <f>IF(VLOOKUP(C441,гендир!$A$3:$C$3000,2,0)=0,"",VLOOKUP(C441,гендир!$A$3:$C$3000,2,0))</f>
        <v>Малыхина Светлана Андреевна</v>
      </c>
      <c r="K441" t="s">
        <v>2770</v>
      </c>
      <c r="L441">
        <v>10000</v>
      </c>
      <c r="P441">
        <v>440</v>
      </c>
      <c r="Q441">
        <v>0</v>
      </c>
      <c r="R441">
        <v>400</v>
      </c>
      <c r="S441">
        <v>98350</v>
      </c>
      <c r="T441">
        <v>496273</v>
      </c>
      <c r="U441">
        <v>3</v>
      </c>
      <c r="V441">
        <v>0</v>
      </c>
      <c r="W441">
        <v>120</v>
      </c>
      <c r="X441">
        <v>79408</v>
      </c>
      <c r="Y441">
        <v>191501</v>
      </c>
      <c r="Z441">
        <v>34454</v>
      </c>
      <c r="AA441">
        <v>0</v>
      </c>
      <c r="AB441">
        <v>157</v>
      </c>
      <c r="AC441">
        <v>18735</v>
      </c>
      <c r="AD441">
        <v>280255</v>
      </c>
      <c r="AE441">
        <v>-38007</v>
      </c>
      <c r="AF441">
        <v>0</v>
      </c>
      <c r="AG441">
        <v>0</v>
      </c>
      <c r="AH441">
        <v>15000</v>
      </c>
      <c r="AI441">
        <v>161643</v>
      </c>
      <c r="AJ441" s="2">
        <v>107543</v>
      </c>
      <c r="AK441">
        <v>0</v>
      </c>
      <c r="AL441">
        <v>7</v>
      </c>
      <c r="AM441">
        <v>5463</v>
      </c>
      <c r="AN441">
        <v>141236</v>
      </c>
      <c r="AO441">
        <v>153735</v>
      </c>
      <c r="AP441">
        <v>0</v>
      </c>
      <c r="AQ441" s="5">
        <f t="shared" si="20"/>
        <v>8.0000000000000002E-3</v>
      </c>
      <c r="AR441">
        <v>0</v>
      </c>
      <c r="AS441" t="s">
        <v>2771</v>
      </c>
      <c r="AT441" t="str">
        <f>IF(VLOOKUP(C441,old!$D$3:$AU$549,44,0)=0,"",VLOOKUP(C441,old!$D$3:$AU$549,44,0))</f>
        <v>image380</v>
      </c>
      <c r="AU441" s="3">
        <v>7.1695333333333338</v>
      </c>
      <c r="AV441" t="str">
        <f t="shared" si="18"/>
        <v>ООО «ПКО СИНГЛ» зарегистрировано по адресу: 309518, Белгородская обл, г Старый Оскол, ул Ватутина, 1, 915. Генеральным директором является Малыхина Светлана Андреевна. Рост доходов компании за 5 лет: 0,8%. Рост финансовых активов компании за 5 лет: 716,95%.</v>
      </c>
    </row>
    <row r="442" spans="1:48">
      <c r="A442">
        <v>407</v>
      </c>
      <c r="B442" t="s">
        <v>2598</v>
      </c>
      <c r="C442">
        <v>4205205863</v>
      </c>
      <c r="D442" s="10">
        <v>1104205014187</v>
      </c>
      <c r="E442" t="s">
        <v>2599</v>
      </c>
      <c r="F442" s="7">
        <v>40417</v>
      </c>
      <c r="G442">
        <f t="shared" si="19"/>
        <v>14</v>
      </c>
      <c r="H442" t="s">
        <v>73</v>
      </c>
      <c r="I442" t="str">
        <f>IF(VLOOKUP(C442,гендир!$A$3:$C$3000,3,0)=0,"",VLOOKUP(C442,гендир!$A$3:$C$3000,3,0))</f>
        <v>Луцык Андрей Григорьевич, Жалнин Михаил Николаевич</v>
      </c>
      <c r="J442" t="str">
        <f>IF(VLOOKUP(C442,гендир!$A$3:$C$3000,2,0)=0,"",VLOOKUP(C442,гендир!$A$3:$C$3000,2,0))</f>
        <v>Жалнин Михаил Николаевич</v>
      </c>
      <c r="K442" t="s">
        <v>2602</v>
      </c>
      <c r="L442">
        <v>1000</v>
      </c>
      <c r="P442">
        <v>441</v>
      </c>
      <c r="Q442">
        <v>1689</v>
      </c>
      <c r="R442">
        <v>953</v>
      </c>
      <c r="S442">
        <v>3958</v>
      </c>
      <c r="T442">
        <v>0</v>
      </c>
      <c r="U442">
        <v>2</v>
      </c>
      <c r="V442">
        <v>94</v>
      </c>
      <c r="W442">
        <v>625</v>
      </c>
      <c r="X442">
        <v>1620</v>
      </c>
      <c r="Y442">
        <v>106</v>
      </c>
      <c r="Z442">
        <v>73</v>
      </c>
      <c r="AA442">
        <v>94</v>
      </c>
      <c r="AB442">
        <v>582</v>
      </c>
      <c r="AC442">
        <v>743</v>
      </c>
      <c r="AD442">
        <v>1054</v>
      </c>
      <c r="AE442">
        <v>2077</v>
      </c>
      <c r="AF442">
        <v>8200</v>
      </c>
      <c r="AG442">
        <v>9400</v>
      </c>
      <c r="AH442">
        <v>11300</v>
      </c>
      <c r="AI442">
        <v>64400</v>
      </c>
      <c r="AJ442" s="2">
        <v>108900</v>
      </c>
      <c r="AK442">
        <v>1012</v>
      </c>
      <c r="AL442">
        <v>453</v>
      </c>
      <c r="AM442">
        <v>704</v>
      </c>
      <c r="AN442">
        <v>780</v>
      </c>
      <c r="AO442">
        <v>1</v>
      </c>
      <c r="AP442">
        <v>95356</v>
      </c>
      <c r="AQ442" s="5">
        <f t="shared" si="20"/>
        <v>1E-3</v>
      </c>
      <c r="AR442" t="s">
        <v>52</v>
      </c>
      <c r="AS442" t="s">
        <v>2603</v>
      </c>
      <c r="AT442" t="str">
        <f>IF(VLOOKUP(C442,old!$D$3:$AU$549,44,0)=0,"",VLOOKUP(C442,old!$D$3:$AU$549,44,0))</f>
        <v>image360</v>
      </c>
      <c r="AU442" s="3">
        <v>13.280487804878049</v>
      </c>
      <c r="AV442" t="str">
        <f t="shared" si="18"/>
        <v>ООО ПКО «Пони» зарегистрировано по адресу: 650000, Кемеровская область - Кузбасс, г.о. Кемеровский, г Кемерово, ул 50 лет Октября, стр. 11, помещ. 607. Генеральным директором является Жалнин Михаил Николаевич. Рост доходов компании за 5 лет: 0,1%. Рост финансовых активов компании за 5 лет: 1328,05%. Объем заемных средств компании на конец 2024 года: 95356 тыс. руб. ФССП присвоил Низкий уровень риска для данного ПКО.</v>
      </c>
    </row>
    <row r="443" spans="1:48">
      <c r="A443">
        <v>530</v>
      </c>
      <c r="B443" t="s">
        <v>3503</v>
      </c>
      <c r="C443">
        <v>6500011347</v>
      </c>
      <c r="D443" s="10">
        <v>1236500003981</v>
      </c>
      <c r="E443" t="s">
        <v>3504</v>
      </c>
      <c r="F443" s="7">
        <v>45134</v>
      </c>
      <c r="G443">
        <f t="shared" si="19"/>
        <v>1</v>
      </c>
      <c r="H443" t="s">
        <v>73</v>
      </c>
      <c r="I443" t="str">
        <f>IF(VLOOKUP(C443,гендир!$A$3:$C$3000,3,0)=0,"",VLOOKUP(C443,гендир!$A$3:$C$3000,3,0))</f>
        <v>Антипова Галина Александровна</v>
      </c>
      <c r="J443" t="str">
        <f>IF(VLOOKUP(C443,гендир!$A$3:$C$3000,2,0)=0,"",VLOOKUP(C443,гендир!$A$3:$C$3000,2,0))</f>
        <v>Самойлович Юрий Алексеевич</v>
      </c>
      <c r="K443" t="s">
        <v>3507</v>
      </c>
      <c r="L443">
        <v>11500</v>
      </c>
      <c r="P443">
        <v>442</v>
      </c>
      <c r="Q443">
        <v>0</v>
      </c>
      <c r="R443">
        <v>0</v>
      </c>
      <c r="S443">
        <v>0</v>
      </c>
      <c r="T443">
        <v>0</v>
      </c>
      <c r="U443">
        <v>2</v>
      </c>
      <c r="V443">
        <v>0</v>
      </c>
      <c r="W443">
        <v>0</v>
      </c>
      <c r="X443">
        <v>0</v>
      </c>
      <c r="Y443">
        <v>0</v>
      </c>
      <c r="Z443">
        <v>16490</v>
      </c>
      <c r="AA443">
        <v>0</v>
      </c>
      <c r="AB443">
        <v>0</v>
      </c>
      <c r="AC443">
        <v>0</v>
      </c>
      <c r="AD443">
        <v>0</v>
      </c>
      <c r="AE443">
        <v>-16490</v>
      </c>
      <c r="AF443">
        <v>0</v>
      </c>
      <c r="AG443">
        <v>0</v>
      </c>
      <c r="AH443">
        <v>0</v>
      </c>
      <c r="AI443">
        <v>0</v>
      </c>
      <c r="AJ443" s="2">
        <v>120</v>
      </c>
      <c r="AK443">
        <v>0</v>
      </c>
      <c r="AL443">
        <v>0</v>
      </c>
      <c r="AM443">
        <v>0</v>
      </c>
      <c r="AN443">
        <v>11500</v>
      </c>
      <c r="AO443">
        <v>713</v>
      </c>
      <c r="AP443">
        <v>2409</v>
      </c>
      <c r="AQ443" s="5" t="str">
        <f t="shared" si="20"/>
        <v/>
      </c>
      <c r="AR443" t="s">
        <v>52</v>
      </c>
      <c r="AS443" t="s">
        <v>3508</v>
      </c>
      <c r="AT443" t="str">
        <f>IF(VLOOKUP(C443,old!$D$3:$AU$549,44,0)=0,"",VLOOKUP(C443,old!$D$3:$AU$549,44,0))</f>
        <v>image480</v>
      </c>
      <c r="AU443" s="3" t="s">
        <v>74</v>
      </c>
      <c r="AV443" t="str">
        <f t="shared" si="18"/>
        <v>ООО ПКО «Лекс и Партнёры» зарегистрировано по адресу: Сахалинская обл., г.о. город Южно-Сахалинск, г. Южно-Сахалинск, ул. Комсомольская, Д. 245В, КВ. 1, 693023. Генеральным директором является Самойлович Юрий Алексеевич. Объем заемных средств компании на конец 2024 года: 2409 тыс. руб. ФССП присвоил Низкий уровень риска для данного ПКО.</v>
      </c>
    </row>
    <row r="444" spans="1:48">
      <c r="A444">
        <v>5</v>
      </c>
      <c r="B444" t="s">
        <v>2538</v>
      </c>
      <c r="C444">
        <v>6672302726</v>
      </c>
      <c r="D444" s="10">
        <v>1096672015648</v>
      </c>
      <c r="E444" t="s">
        <v>2539</v>
      </c>
      <c r="F444" s="7">
        <v>40070</v>
      </c>
      <c r="G444">
        <f t="shared" si="19"/>
        <v>15</v>
      </c>
      <c r="H444" t="s">
        <v>73</v>
      </c>
      <c r="I444" t="str">
        <f>IF(VLOOKUP(C444,гендир!$A$3:$C$3000,3,0)=0,"",VLOOKUP(C444,гендир!$A$3:$C$3000,3,0))</f>
        <v>Шалимов Константин Викторович</v>
      </c>
      <c r="J444" t="str">
        <f>IF(VLOOKUP(C444,гендир!$A$3:$C$3000,2,0)=0,"",VLOOKUP(C444,гендир!$A$3:$C$3000,2,0))</f>
        <v>Шалимов Константин Викторович</v>
      </c>
      <c r="K444" t="s">
        <v>2542</v>
      </c>
      <c r="L444">
        <v>10</v>
      </c>
      <c r="P444">
        <v>443</v>
      </c>
      <c r="Q444">
        <v>3566972</v>
      </c>
      <c r="R444">
        <v>4673205</v>
      </c>
      <c r="S444">
        <v>3611889</v>
      </c>
      <c r="T444">
        <v>6243476</v>
      </c>
      <c r="U444">
        <f>IFERROR(VLOOKUP(C444,Лист2!$B$3:$XFD$95,Лист2!$DQ$1,0),"")</f>
        <v>1394242</v>
      </c>
      <c r="V444">
        <v>3390488</v>
      </c>
      <c r="W444">
        <v>4521453</v>
      </c>
      <c r="X444">
        <v>2810324</v>
      </c>
      <c r="Y444">
        <v>5403598</v>
      </c>
      <c r="Z444">
        <f>IFERROR(VLOOKUP(C444,Лист2!$B$3:$XFD$95,Лист2!$DR$1,0),"")</f>
        <v>493549</v>
      </c>
      <c r="AA444">
        <v>3390488</v>
      </c>
      <c r="AB444">
        <v>5951</v>
      </c>
      <c r="AC444">
        <v>12656</v>
      </c>
      <c r="AD444">
        <v>17407</v>
      </c>
      <c r="AE444">
        <f>IFERROR(VLOOKUP(C444,Лист2!$B$3:$XFD$95,Лист2!$DS$1,0),"")</f>
        <v>-86162</v>
      </c>
      <c r="AF444">
        <v>6827666</v>
      </c>
      <c r="AG444">
        <v>10091197</v>
      </c>
      <c r="AH444">
        <v>10480485</v>
      </c>
      <c r="AI444">
        <v>8517263</v>
      </c>
      <c r="AJ444" s="2">
        <f>IFERROR(VLOOKUP(C444,Лист2!$B$3:$XFD$95,Лист2!$CF$1,0),"")</f>
        <v>8583581</v>
      </c>
      <c r="AK444">
        <v>886</v>
      </c>
      <c r="AL444">
        <v>585819</v>
      </c>
      <c r="AM444">
        <v>4047773</v>
      </c>
      <c r="AN444">
        <v>1415320</v>
      </c>
      <c r="AO444">
        <f>IFERROR(VLOOKUP(C444,Лист2!$B$3:$XFD$95,Лист2!$CI$1,0),"")</f>
        <v>1415320</v>
      </c>
      <c r="AP444">
        <f>IFERROR(VLOOKUP(C444,Лист2!$B$3:$XFD$95,Лист2!$CJ$1,0),"")</f>
        <v>10012498</v>
      </c>
      <c r="AQ444" s="5">
        <f t="shared" si="20"/>
        <v>0.39100000000000001</v>
      </c>
      <c r="AR444">
        <v>0</v>
      </c>
      <c r="AS444" t="s">
        <v>2543</v>
      </c>
      <c r="AT444" t="str">
        <f>IF(VLOOKUP(C444,old!$D$3:$AU$549,44,0)=0,"",VLOOKUP(C444,old!$D$3:$AU$549,44,0))</f>
        <v>image350</v>
      </c>
      <c r="AU444" s="3">
        <f>IFERROR(AJ444/AF444,IFERROR(AJ444/AG444,IFERROR(AJ444/AH444,IFERROR(AJ444/AI444,""))))</f>
        <v>1.2571764641094043</v>
      </c>
      <c r="AV444" t="str">
        <f t="shared" si="18"/>
        <v>ООО «ПКО «ФинТраст» зарегистрировано по адресу: 620026, Свердловская обл, г Екатеринбург, ул Куйбышева, 95, 405. Генеральным директором является Шалимов Константин Викторович. Рост доходов компании за 5 лет: 39,1%. Рост финансовых активов компании за 5 лет: 125,72%. Объем заемных средств компании на конец 2024 года: 10012498 тыс. руб.</v>
      </c>
    </row>
    <row r="445" spans="1:48">
      <c r="A445">
        <v>11</v>
      </c>
      <c r="B445" t="s">
        <v>39</v>
      </c>
      <c r="C445">
        <v>6315626402</v>
      </c>
      <c r="D445" s="10">
        <v>1096315004720</v>
      </c>
      <c r="E445" t="s">
        <v>40</v>
      </c>
      <c r="F445" s="7">
        <v>40024</v>
      </c>
      <c r="G445">
        <f t="shared" si="19"/>
        <v>15</v>
      </c>
      <c r="H445" t="s">
        <v>44</v>
      </c>
      <c r="I445" t="str">
        <f>IF(VLOOKUP(C445,гендир!$A$3:$C$3000,3,0)=0,"",VLOOKUP(C445,гендир!$A$3:$C$3000,3,0))</f>
        <v/>
      </c>
      <c r="J445" t="str">
        <f>IF(VLOOKUP(C445,гендир!$A$3:$C$3000,2,0)=0,"",VLOOKUP(C445,гендир!$A$3:$C$3000,2,0))</f>
        <v>Дуда Игорь Викторович</v>
      </c>
      <c r="K445" t="s">
        <v>43</v>
      </c>
      <c r="L445">
        <v>216547</v>
      </c>
      <c r="P445">
        <v>444</v>
      </c>
      <c r="Q445">
        <v>972350</v>
      </c>
      <c r="R445">
        <v>1937261</v>
      </c>
      <c r="S445">
        <v>1781010</v>
      </c>
      <c r="T445">
        <v>2696180</v>
      </c>
      <c r="U445">
        <f>IFERROR(VLOOKUP(C445,Лист2!$B$3:$XFD$95,Лист2!$DQ$1,0),"")</f>
        <v>1611463</v>
      </c>
      <c r="V445">
        <v>697366</v>
      </c>
      <c r="W445">
        <v>707941</v>
      </c>
      <c r="X445">
        <v>661037</v>
      </c>
      <c r="Y445">
        <v>852713</v>
      </c>
      <c r="Z445">
        <f>IFERROR(VLOOKUP(C445,Лист2!$B$3:$XFD$95,Лист2!$DR$1,0),"")</f>
        <v>411601</v>
      </c>
      <c r="AA445">
        <v>29174</v>
      </c>
      <c r="AB445">
        <v>813058</v>
      </c>
      <c r="AC445">
        <v>547425</v>
      </c>
      <c r="AD445">
        <v>1130465</v>
      </c>
      <c r="AE445">
        <f>IFERROR(VLOOKUP(C445,Лист2!$B$3:$XFD$95,Лист2!$DS$1,0),"")</f>
        <v>569404</v>
      </c>
      <c r="AF445">
        <v>623346</v>
      </c>
      <c r="AG445">
        <v>997343</v>
      </c>
      <c r="AH445">
        <v>1002540</v>
      </c>
      <c r="AI445">
        <v>830364</v>
      </c>
      <c r="AJ445" s="2">
        <f>IFERROR(VLOOKUP(C445,Лист2!$B$3:$XFD$95,Лист2!$CF$1,0),"")</f>
        <v>1175885</v>
      </c>
      <c r="AK445">
        <v>93343</v>
      </c>
      <c r="AL445">
        <v>165191</v>
      </c>
      <c r="AM445">
        <v>196659</v>
      </c>
      <c r="AN445">
        <v>176870</v>
      </c>
      <c r="AO445">
        <f>IFERROR(VLOOKUP(C445,Лист2!$B$3:$XFD$95,Лист2!$CI$1,0),"")</f>
        <v>176870</v>
      </c>
      <c r="AP445">
        <f>IFERROR(VLOOKUP(C445,Лист2!$B$3:$XFD$95,Лист2!$CJ$1,0),"")</f>
        <v>837000</v>
      </c>
      <c r="AQ445" s="5">
        <f>IFERROR(ROUND(IFERROR(U445/Q445,IFERROR(U445/R445,IFERROR(U445/S445,IFERROR(U445/T445,"")))),3),"")</f>
        <v>1.657</v>
      </c>
      <c r="AR445" t="s">
        <v>45</v>
      </c>
      <c r="AS445" t="s">
        <v>46</v>
      </c>
      <c r="AT445" t="str">
        <f>IF(VLOOKUP(C445,old!$D$3:$AU$549,44,0)=0,"",VLOOKUP(C445,old!$D$3:$AU$549,44,0))</f>
        <v>image024</v>
      </c>
      <c r="AU445" s="3">
        <f t="shared" ref="AU445:AU508" si="21">IFERROR(AJ445/AF445,IFERROR(AJ445/AG445,IFERROR(AJ445/AH445,IFERROR(AJ445/AI445,""))))</f>
        <v>1.8864081906356982</v>
      </c>
      <c r="AV445" t="str">
        <f t="shared" si="18"/>
        <v>ООО ПКО «СКМ» зарегистрировано по адресу: 121151, Москва, Тараса Шевченко, 23А. Генеральным директором является Дуда Игорь Викторович. Рост доходов компании за 5 лет: 165,7%. Рост финансовых активов компании за 5 лет: 188,64%. Объем заемных средств компании на конец 2024 года: 837000 тыс. руб. ФССП присвоил Значительный уровень риска для данного ПКО.</v>
      </c>
    </row>
    <row r="446" spans="1:48">
      <c r="A446">
        <v>16</v>
      </c>
      <c r="B446" t="s">
        <v>2143</v>
      </c>
      <c r="C446">
        <v>7727844641</v>
      </c>
      <c r="D446" s="10">
        <v>5147746158632</v>
      </c>
      <c r="E446" t="s">
        <v>2144</v>
      </c>
      <c r="F446" s="7">
        <v>41912</v>
      </c>
      <c r="G446">
        <f t="shared" si="19"/>
        <v>10</v>
      </c>
      <c r="H446" t="s">
        <v>73</v>
      </c>
      <c r="I446" t="str">
        <f>IF(VLOOKUP(C446,гендир!$A$3:$C$3000,3,0)=0,"",VLOOKUP(C446,гендир!$A$3:$C$3000,3,0))</f>
        <v>Креммель Александр Владимирович, Акционерное Общество Профессиональная Коллекторская Организация, "ЦЕНТР ДОЛГОВОГО УПРАВЛЕНИЯ"</v>
      </c>
      <c r="J446" t="str">
        <f>IF(VLOOKUP(C446,гендир!$A$3:$C$3000,2,0)=0,"",VLOOKUP(C446,гендир!$A$3:$C$3000,2,0))</f>
        <v>Смирнов Алексей Васильевич</v>
      </c>
      <c r="K446" t="s">
        <v>2147</v>
      </c>
      <c r="L446">
        <v>3000</v>
      </c>
      <c r="P446">
        <v>445</v>
      </c>
      <c r="Q446">
        <v>111554</v>
      </c>
      <c r="R446">
        <v>374078</v>
      </c>
      <c r="S446">
        <v>754914</v>
      </c>
      <c r="T446">
        <v>1539322</v>
      </c>
      <c r="U446">
        <f>IFERROR(VLOOKUP(C446,Лист2!$B$3:$XFD$95,Лист2!$DQ$1,0),"")</f>
        <v>2413732</v>
      </c>
      <c r="V446">
        <v>40336</v>
      </c>
      <c r="W446">
        <v>120744</v>
      </c>
      <c r="X446">
        <v>430376</v>
      </c>
      <c r="Y446">
        <v>632820</v>
      </c>
      <c r="Z446">
        <f>IFERROR(VLOOKUP(C446,Лист2!$B$3:$XFD$95,Лист2!$DR$1,0),"")</f>
        <v>1427145</v>
      </c>
      <c r="AA446">
        <v>40336</v>
      </c>
      <c r="AB446">
        <v>200013</v>
      </c>
      <c r="AC446">
        <v>254498</v>
      </c>
      <c r="AD446">
        <v>705293</v>
      </c>
      <c r="AE446">
        <f>IFERROR(VLOOKUP(C446,Лист2!$B$3:$XFD$95,Лист2!$DS$1,0),"")</f>
        <v>768428</v>
      </c>
      <c r="AF446">
        <v>41</v>
      </c>
      <c r="AG446">
        <v>277842</v>
      </c>
      <c r="AH446">
        <v>569806</v>
      </c>
      <c r="AI446">
        <v>1193258</v>
      </c>
      <c r="AJ446" s="2">
        <f>IFERROR(VLOOKUP(C446,Лист2!$B$3:$XFD$95,Лист2!$CF$1,0),"")</f>
        <v>1762672</v>
      </c>
      <c r="AK446">
        <v>186115</v>
      </c>
      <c r="AL446">
        <v>67848</v>
      </c>
      <c r="AM446">
        <v>39920</v>
      </c>
      <c r="AN446">
        <v>26529</v>
      </c>
      <c r="AO446">
        <f>IFERROR(VLOOKUP(C446,Лист2!$B$3:$XFD$95,Лист2!$CI$1,0),"")</f>
        <v>26529</v>
      </c>
      <c r="AP446">
        <f>IFERROR(VLOOKUP(C446,Лист2!$B$3:$XFD$95,Лист2!$CJ$1,0),"")</f>
        <v>234000</v>
      </c>
      <c r="AQ446" s="5">
        <f t="shared" ref="AQ446:AQ509" si="22">IFERROR(ROUND(IFERROR(U446/Q446,IFERROR(U446/R446,IFERROR(U446/S446,IFERROR(U446/T446,"")))),3),"")</f>
        <v>21.637</v>
      </c>
      <c r="AR446">
        <v>0</v>
      </c>
      <c r="AS446" t="s">
        <v>2148</v>
      </c>
      <c r="AT446" t="str">
        <f>IF(VLOOKUP(C446,old!$D$3:$AU$549,44,0)=0,"",VLOOKUP(C446,old!$D$3:$AU$549,44,0))</f>
        <v>image308</v>
      </c>
      <c r="AU446" s="3">
        <f t="shared" si="21"/>
        <v>42992</v>
      </c>
      <c r="AV446" t="str">
        <f t="shared" si="18"/>
        <v>ООО ПКО «ЦДУ Инвест» зарегистрировано по адресу: 117420, Москва г, ул Намёткина, 15, Эт/Пом/Ком 1/I/12. Генеральным директором является Смирнов Алексей Васильевич. Рост доходов компании за 5 лет: 2163,7%. Рост финансовых активов компании за 5 лет: 4299200%. Объем заемных средств компании на конец 2024 года: 234000 тыс. руб.</v>
      </c>
    </row>
    <row r="447" spans="1:48">
      <c r="A447">
        <v>17</v>
      </c>
      <c r="B447" t="s">
        <v>1233</v>
      </c>
      <c r="C447">
        <v>7806253521</v>
      </c>
      <c r="D447" s="10">
        <v>1167847404053</v>
      </c>
      <c r="E447" t="s">
        <v>1234</v>
      </c>
      <c r="F447" s="7">
        <v>42660</v>
      </c>
      <c r="G447">
        <f t="shared" si="19"/>
        <v>8</v>
      </c>
      <c r="H447" t="s">
        <v>44</v>
      </c>
      <c r="I447" t="str">
        <f>IF(VLOOKUP(C447,гендир!$A$3:$C$3000,3,0)=0,"",VLOOKUP(C447,гендир!$A$3:$C$3000,3,0))</f>
        <v>Семенов Виктор Минаевич</v>
      </c>
      <c r="J447" t="str">
        <f>IF(VLOOKUP(C447,гендир!$A$3:$C$3000,2,0)=0,"",VLOOKUP(C447,гендир!$A$3:$C$3000,2,0))</f>
        <v>Ларионова Надежда Анатольевна</v>
      </c>
      <c r="K447" t="s">
        <v>1235</v>
      </c>
      <c r="L447">
        <v>10</v>
      </c>
      <c r="P447">
        <v>446</v>
      </c>
      <c r="Q447">
        <v>665067</v>
      </c>
      <c r="R447">
        <v>956323</v>
      </c>
      <c r="S447">
        <v>679100</v>
      </c>
      <c r="T447">
        <v>1501180</v>
      </c>
      <c r="U447">
        <f>IFERROR(VLOOKUP(C447,Лист2!$B$3:$XFD$95,Лист2!$DQ$1,0),"")</f>
        <v>1370904</v>
      </c>
      <c r="V447">
        <v>600578</v>
      </c>
      <c r="W447">
        <v>865586</v>
      </c>
      <c r="X447">
        <v>552546</v>
      </c>
      <c r="Y447">
        <v>1491220</v>
      </c>
      <c r="Z447">
        <f>IFERROR(VLOOKUP(C447,Лист2!$B$3:$XFD$95,Лист2!$DR$1,0),"")</f>
        <v>1359256</v>
      </c>
      <c r="AA447">
        <v>600578</v>
      </c>
      <c r="AB447">
        <v>1378</v>
      </c>
      <c r="AC447">
        <v>1371</v>
      </c>
      <c r="AD447">
        <v>3709</v>
      </c>
      <c r="AE447">
        <f>IFERROR(VLOOKUP(C447,Лист2!$B$3:$XFD$95,Лист2!$DS$1,0),"")</f>
        <v>2490</v>
      </c>
      <c r="AF447">
        <v>408951</v>
      </c>
      <c r="AG447">
        <v>975466</v>
      </c>
      <c r="AH447">
        <v>1642208</v>
      </c>
      <c r="AI447">
        <v>1877581</v>
      </c>
      <c r="AJ447" s="2">
        <f>IFERROR(VLOOKUP(C447,Лист2!$B$3:$XFD$95,Лист2!$CF$1,0),"")</f>
        <v>2152864</v>
      </c>
      <c r="AK447">
        <v>1158012</v>
      </c>
      <c r="AL447">
        <v>1346422</v>
      </c>
      <c r="AM447">
        <v>1075026</v>
      </c>
      <c r="AN447">
        <v>1190465</v>
      </c>
      <c r="AO447">
        <f>IFERROR(VLOOKUP(C447,Лист2!$B$3:$XFD$95,Лист2!$CI$1,0),"")</f>
        <v>1190465</v>
      </c>
      <c r="AP447">
        <f>IFERROR(VLOOKUP(C447,Лист2!$B$3:$XFD$95,Лист2!$CJ$1,0),"")</f>
        <v>79648</v>
      </c>
      <c r="AQ447" s="5">
        <f t="shared" si="22"/>
        <v>2.0609999999999999</v>
      </c>
      <c r="AR447" t="s">
        <v>52</v>
      </c>
      <c r="AS447" t="s">
        <v>1236</v>
      </c>
      <c r="AT447" t="str">
        <f>IF(VLOOKUP(C447,old!$D$3:$AU$549,44,0)=0,"",VLOOKUP(C447,old!$D$3:$AU$549,44,0))</f>
        <v>image1001</v>
      </c>
      <c r="AU447" s="3">
        <f t="shared" si="21"/>
        <v>5.2643568544886792</v>
      </c>
      <c r="AV447" t="str">
        <f t="shared" si="18"/>
        <v>ООО «ПКО Юнона» зарегистрировано по адресу: 195027, Город Санкт-Петербург, ул Магнитогорская, д. 23, к. 1, литера А, офис 332. Генеральным директором является Ларионова Надежда Анатольевна. Рост доходов компании за 5 лет: 206,1%. Рост финансовых активов компании за 5 лет: 526,44%. Объем заемных средств компании на конец 2024 года: 79648 тыс. руб. ФССП присвоил Низкий уровень риска для данного ПКО.</v>
      </c>
    </row>
    <row r="448" spans="1:48">
      <c r="A448">
        <v>24</v>
      </c>
      <c r="B448" t="s">
        <v>2478</v>
      </c>
      <c r="C448">
        <v>7735174895</v>
      </c>
      <c r="D448" s="10">
        <v>1187746489204</v>
      </c>
      <c r="E448" t="s">
        <v>2479</v>
      </c>
      <c r="F448" s="7">
        <v>43238</v>
      </c>
      <c r="G448">
        <f t="shared" si="19"/>
        <v>6</v>
      </c>
      <c r="H448" t="s">
        <v>73</v>
      </c>
      <c r="I448" t="str">
        <f>IF(VLOOKUP(C448,гендир!$A$3:$C$3000,3,0)=0,"",VLOOKUP(C448,гендир!$A$3:$C$3000,3,0))</f>
        <v>Топкаев Роберт Анатольевич, Сирота Георгий Витальевич, Литвак Игорь Маркович</v>
      </c>
      <c r="J448" t="str">
        <f>IF(VLOOKUP(C448,гендир!$A$3:$C$3000,2,0)=0,"",VLOOKUP(C448,гендир!$A$3:$C$3000,2,0))</f>
        <v>Побожая Ирина Валерьевна</v>
      </c>
      <c r="K448" t="s">
        <v>2482</v>
      </c>
      <c r="L448">
        <v>10010</v>
      </c>
      <c r="P448">
        <v>447</v>
      </c>
      <c r="Q448">
        <v>122430</v>
      </c>
      <c r="R448">
        <v>432052</v>
      </c>
      <c r="S448">
        <v>793479</v>
      </c>
      <c r="T448">
        <v>829409</v>
      </c>
      <c r="U448" t="str">
        <f>IFERROR(VLOOKUP(C448,Лист2!$B$3:$XFD$95,Лист2!$DQ$1,0),"")</f>
        <v/>
      </c>
      <c r="V448">
        <v>85562</v>
      </c>
      <c r="W448">
        <v>332275</v>
      </c>
      <c r="X448">
        <v>614066</v>
      </c>
      <c r="Y448">
        <v>699868</v>
      </c>
      <c r="Z448" t="str">
        <f>IFERROR(VLOOKUP(C448,Лист2!$B$3:$XFD$95,Лист2!$DR$1,0),"")</f>
        <v/>
      </c>
      <c r="AA448">
        <v>85562</v>
      </c>
      <c r="AB448">
        <v>8256</v>
      </c>
      <c r="AC448">
        <v>11659</v>
      </c>
      <c r="AD448">
        <v>-40805</v>
      </c>
      <c r="AE448" t="str">
        <f>IFERROR(VLOOKUP(C448,Лист2!$B$3:$XFD$95,Лист2!$DS$1,0),"")</f>
        <v/>
      </c>
      <c r="AF448">
        <v>0</v>
      </c>
      <c r="AG448">
        <v>447519</v>
      </c>
      <c r="AH448">
        <v>516670</v>
      </c>
      <c r="AI448">
        <v>416339</v>
      </c>
      <c r="AJ448" s="2" t="str">
        <f>IFERROR(VLOOKUP(C448,Лист2!$B$3:$XFD$95,Лист2!$CF$1,0),"")</f>
        <v/>
      </c>
      <c r="AK448">
        <v>241035</v>
      </c>
      <c r="AL448">
        <v>57166</v>
      </c>
      <c r="AM448">
        <v>88319</v>
      </c>
      <c r="AN448">
        <v>76206</v>
      </c>
      <c r="AO448" t="str">
        <f>IFERROR(VLOOKUP(C448,Лист2!$B$3:$XFD$95,Лист2!$CI$1,0),"")</f>
        <v/>
      </c>
      <c r="AP448" t="str">
        <f>IFERROR(VLOOKUP(C448,Лист2!$B$3:$XFD$95,Лист2!$CJ$1,0),"")</f>
        <v/>
      </c>
      <c r="AQ448" s="5" t="str">
        <f t="shared" si="22"/>
        <v/>
      </c>
      <c r="AR448">
        <v>0</v>
      </c>
      <c r="AS448" t="s">
        <v>2483</v>
      </c>
      <c r="AT448" t="str">
        <f>IF(VLOOKUP(C448,old!$D$3:$AU$549,44,0)=0,"",VLOOKUP(C448,old!$D$3:$AU$549,44,0))</f>
        <v>image344</v>
      </c>
      <c r="AU448" s="3" t="str">
        <f t="shared" si="21"/>
        <v/>
      </c>
      <c r="AV448" t="str">
        <f t="shared" si="18"/>
        <v>ООО ПКО «Гольфстрим-Р» зарегистрировано по адресу: 125009, Москва г, пер Большой Кисловский, д. 4, стр. 3, этаж 1, помещ. 22. Генеральным директором является Побожая Ирина Валерьевна.</v>
      </c>
    </row>
    <row r="449" spans="1:48">
      <c r="A449">
        <v>30</v>
      </c>
      <c r="B449" t="s">
        <v>2156</v>
      </c>
      <c r="C449">
        <v>7720498833</v>
      </c>
      <c r="D449" s="10">
        <v>1207700116513</v>
      </c>
      <c r="E449" t="s">
        <v>2157</v>
      </c>
      <c r="F449" s="7">
        <v>43903</v>
      </c>
      <c r="G449">
        <f t="shared" si="19"/>
        <v>5</v>
      </c>
      <c r="H449" t="s">
        <v>44</v>
      </c>
      <c r="I449" t="str">
        <f>IF(VLOOKUP(C449,гендир!$A$3:$C$3000,3,0)=0,"",VLOOKUP(C449,гендир!$A$3:$C$3000,3,0))</f>
        <v>Бояров Андрей Владимирович</v>
      </c>
      <c r="J449" t="str">
        <f>IF(VLOOKUP(C449,гендир!$A$3:$C$3000,2,0)=0,"",VLOOKUP(C449,гендир!$A$3:$C$3000,2,0))</f>
        <v>Бояров Андрей Владимирович</v>
      </c>
      <c r="K449" t="s">
        <v>2160</v>
      </c>
      <c r="L449">
        <v>10</v>
      </c>
      <c r="P449">
        <v>448</v>
      </c>
      <c r="Q449">
        <v>100</v>
      </c>
      <c r="R449">
        <v>181528</v>
      </c>
      <c r="S449">
        <v>401275</v>
      </c>
      <c r="T449">
        <v>641298</v>
      </c>
      <c r="U449">
        <f>IFERROR(VLOOKUP(C449,Лист2!$B$3:$XFD$95,Лист2!$DQ$1,0),"")</f>
        <v>633064</v>
      </c>
      <c r="V449">
        <v>1359</v>
      </c>
      <c r="W449">
        <v>68830</v>
      </c>
      <c r="X449">
        <v>201961</v>
      </c>
      <c r="Y449">
        <v>405877</v>
      </c>
      <c r="Z449">
        <f>IFERROR(VLOOKUP(C449,Лист2!$B$3:$XFD$95,Лист2!$DR$1,0),"")</f>
        <v>424272</v>
      </c>
      <c r="AA449">
        <v>1359</v>
      </c>
      <c r="AB449">
        <v>78403</v>
      </c>
      <c r="AC449">
        <v>118705</v>
      </c>
      <c r="AD449">
        <v>28465</v>
      </c>
      <c r="AE449">
        <f>IFERROR(VLOOKUP(C449,Лист2!$B$3:$XFD$95,Лист2!$DS$1,0),"")</f>
        <v>30399</v>
      </c>
      <c r="AF449">
        <v>43093</v>
      </c>
      <c r="AG449">
        <v>186199</v>
      </c>
      <c r="AH449">
        <v>481857</v>
      </c>
      <c r="AI449">
        <v>926352</v>
      </c>
      <c r="AJ449" s="2">
        <f>IFERROR(VLOOKUP(C449,Лист2!$B$3:$XFD$95,Лист2!$CF$1,0),"")</f>
        <v>887718</v>
      </c>
      <c r="AK449">
        <v>4299</v>
      </c>
      <c r="AL449">
        <v>18241</v>
      </c>
      <c r="AM449">
        <v>90229</v>
      </c>
      <c r="AN449">
        <v>184509</v>
      </c>
      <c r="AO449">
        <f>IFERROR(VLOOKUP(C449,Лист2!$B$3:$XFD$95,Лист2!$CI$1,0),"")</f>
        <v>184509</v>
      </c>
      <c r="AP449">
        <f>IFERROR(VLOOKUP(C449,Лист2!$B$3:$XFD$95,Лист2!$CJ$1,0),"")</f>
        <v>985557</v>
      </c>
      <c r="AQ449" s="5">
        <f t="shared" si="22"/>
        <v>6330.64</v>
      </c>
      <c r="AR449" t="s">
        <v>52</v>
      </c>
      <c r="AS449" t="s">
        <v>2161</v>
      </c>
      <c r="AT449" t="str">
        <f>IF(VLOOKUP(C449,old!$D$3:$AU$549,44,0)=0,"",VLOOKUP(C449,old!$D$3:$AU$549,44,0))</f>
        <v>image062</v>
      </c>
      <c r="AU449" s="3">
        <f t="shared" si="21"/>
        <v>20.600051052375097</v>
      </c>
      <c r="AV449" t="str">
        <f t="shared" si="18"/>
        <v>ООО «ПКО «Коллект Солюшенс» зарегистрировано по адресу: 111558, Город Москва, пр-кт Свободный, д. 21/2, помещ. 1/1. Генеральным директором является Бояров Андрей Владимирович. Рост доходов компании за 5 лет: 633064%. Рост финансовых активов компании за 5 лет: 2060,01%. Объем заемных средств компании на конец 2024 года: 985557 тыс. руб. ФССП присвоил Низкий уровень риска для данного ПКО.</v>
      </c>
    </row>
    <row r="450" spans="1:48">
      <c r="A450">
        <v>52</v>
      </c>
      <c r="B450" t="s">
        <v>3304</v>
      </c>
      <c r="C450">
        <v>7716932938</v>
      </c>
      <c r="D450" s="10">
        <v>1197746143473</v>
      </c>
      <c r="E450" t="s">
        <v>3305</v>
      </c>
      <c r="F450" s="7">
        <v>43521</v>
      </c>
      <c r="G450">
        <f t="shared" si="19"/>
        <v>6</v>
      </c>
      <c r="H450" t="s">
        <v>73</v>
      </c>
      <c r="I450" t="str">
        <f>IF(VLOOKUP(C450,гендир!$A$3:$C$3000,3,0)=0,"",VLOOKUP(C450,гендир!$A$3:$C$3000,3,0))</f>
        <v>Глухова Эльвира Салаватовна</v>
      </c>
      <c r="J450" t="str">
        <f>IF(VLOOKUP(C450,гендир!$A$3:$C$3000,2,0)=0,"",VLOOKUP(C450,гендир!$A$3:$C$3000,2,0))</f>
        <v>Глухова Эльвира Салаватовна</v>
      </c>
      <c r="K450" t="s">
        <v>3308</v>
      </c>
      <c r="L450">
        <v>500000</v>
      </c>
      <c r="P450">
        <v>449</v>
      </c>
      <c r="Q450">
        <v>8345</v>
      </c>
      <c r="R450">
        <v>20791</v>
      </c>
      <c r="S450">
        <v>176950</v>
      </c>
      <c r="T450">
        <v>291729</v>
      </c>
      <c r="U450">
        <f>IFERROR(VLOOKUP(C450,Лист2!$B$3:$XFD$95,Лист2!$DQ$1,0),"")</f>
        <v>454097</v>
      </c>
      <c r="V450">
        <v>7689</v>
      </c>
      <c r="W450">
        <v>19066</v>
      </c>
      <c r="X450">
        <v>171297</v>
      </c>
      <c r="Y450">
        <v>240477</v>
      </c>
      <c r="Z450">
        <f>IFERROR(VLOOKUP(C450,Лист2!$B$3:$XFD$95,Лист2!$DR$1,0),"")</f>
        <v>408769</v>
      </c>
      <c r="AA450">
        <v>7689</v>
      </c>
      <c r="AB450">
        <v>1380</v>
      </c>
      <c r="AC450">
        <v>4522</v>
      </c>
      <c r="AD450">
        <v>12344</v>
      </c>
      <c r="AE450">
        <f>IFERROR(VLOOKUP(C450,Лист2!$B$3:$XFD$95,Лист2!$DS$1,0),"")</f>
        <v>27149</v>
      </c>
      <c r="AF450">
        <v>0</v>
      </c>
      <c r="AG450">
        <v>0</v>
      </c>
      <c r="AH450">
        <v>0</v>
      </c>
      <c r="AI450">
        <v>183816</v>
      </c>
      <c r="AJ450" s="2">
        <f>IFERROR(VLOOKUP(C450,Лист2!$B$3:$XFD$95,Лист2!$CF$1,0),"")</f>
        <v>1006527</v>
      </c>
      <c r="AK450">
        <v>0</v>
      </c>
      <c r="AL450">
        <v>1110</v>
      </c>
      <c r="AM450">
        <v>52174</v>
      </c>
      <c r="AN450">
        <v>14166</v>
      </c>
      <c r="AO450">
        <f>IFERROR(VLOOKUP(C450,Лист2!$B$3:$XFD$95,Лист2!$CI$1,0),"")</f>
        <v>12214</v>
      </c>
      <c r="AP450">
        <f>IFERROR(VLOOKUP(C450,Лист2!$B$3:$XFD$95,Лист2!$CJ$1,0),"")</f>
        <v>342765</v>
      </c>
      <c r="AQ450" s="5">
        <f t="shared" si="22"/>
        <v>54.414999999999999</v>
      </c>
      <c r="AR450" t="s">
        <v>52</v>
      </c>
      <c r="AS450" t="s">
        <v>3309</v>
      </c>
      <c r="AT450" t="str">
        <f>IF(VLOOKUP(C450,old!$D$3:$AU$549,44,0)=0,"",VLOOKUP(C450,old!$D$3:$AU$549,44,0))</f>
        <v>image453</v>
      </c>
      <c r="AU450" s="3">
        <f t="shared" si="21"/>
        <v>5.4757311659485577</v>
      </c>
      <c r="AV450" t="str">
        <f t="shared" ref="AV450:AV513" si="23">E450&amp;" зарегистрировано по адресу: "&amp;K450&amp;IF(J450=0,"",IF(J450="","",". Генеральным директором является "&amp;J450&amp;IF(AQ450=0,".",IF(AQ450="",".",". Рост доходов компании за 5 лет: "&amp;ROUND(AQ450*100,2)&amp;"%."))&amp;IF(AU450=0,"",IF(AU450="",""," Рост финансовых активов компании за 5 лет: "&amp;IFERROR(ROUND(AU450*100,2),"")&amp;"%."))&amp;IF(AP450=0,"",IF(AP450="",""," Объем заемных средств компании на конец 2024 года: "&amp;AP450&amp;" тыс. руб."))&amp;IF(AR450=0,"",IF(AR450="",""," ФССП присвоил "&amp;AR450&amp;" уровень риска для данного ПКО."))))</f>
        <v>ООО «ПКО «Первая Гильдия Ростовщиков» зарегистрировано по адресу: 115172, Москва г, Котельническая наб, дом 25, строение 1, офис 15. Генеральным директором является Глухова Эльвира Салаватовна. Рост доходов компании за 5 лет: 5441,5%. Рост финансовых активов компании за 5 лет: 547,57%. Объем заемных средств компании на конец 2024 года: 342765 тыс. руб. ФССП присвоил Низкий уровень риска для данного ПКО.</v>
      </c>
    </row>
    <row r="451" spans="1:48">
      <c r="A451">
        <v>60</v>
      </c>
      <c r="B451" t="s">
        <v>573</v>
      </c>
      <c r="C451">
        <v>8602183821</v>
      </c>
      <c r="D451" s="10">
        <v>1118602006786</v>
      </c>
      <c r="E451" t="s">
        <v>574</v>
      </c>
      <c r="F451" s="7">
        <v>40764</v>
      </c>
      <c r="G451">
        <f t="shared" ref="G451:G514" si="24">ROUNDDOWN(($AY$1-F451)/365,0)</f>
        <v>13</v>
      </c>
      <c r="H451" t="s">
        <v>73</v>
      </c>
      <c r="I451" t="str">
        <f>IF(VLOOKUP(C451,гендир!$A$3:$C$3000,3,0)=0,"",VLOOKUP(C451,гендир!$A$3:$C$3000,3,0))</f>
        <v>Обухова Гульнара Зайнулловна, Верцинский Михаил Сергеевич</v>
      </c>
      <c r="J451" t="str">
        <f>IF(VLOOKUP(C451,гендир!$A$3:$C$3000,2,0)=0,"",VLOOKUP(C451,гендир!$A$3:$C$3000,2,0))</f>
        <v>Обухова Гульнара Зайнулловна</v>
      </c>
      <c r="K451" t="s">
        <v>577</v>
      </c>
      <c r="L451">
        <v>250</v>
      </c>
      <c r="P451">
        <v>450</v>
      </c>
      <c r="Q451">
        <v>132032</v>
      </c>
      <c r="R451">
        <v>215673</v>
      </c>
      <c r="S451">
        <v>176240</v>
      </c>
      <c r="T451">
        <v>246614</v>
      </c>
      <c r="U451">
        <f>IFERROR(VLOOKUP(C451,Лист2!$B$3:$XFD$95,Лист2!$DQ$1,0),"")</f>
        <v>209764</v>
      </c>
      <c r="V451">
        <v>71904</v>
      </c>
      <c r="W451">
        <v>98504</v>
      </c>
      <c r="X451">
        <v>45369</v>
      </c>
      <c r="Y451">
        <v>61376</v>
      </c>
      <c r="Z451">
        <f>IFERROR(VLOOKUP(C451,Лист2!$B$3:$XFD$95,Лист2!$DR$1,0),"")</f>
        <v>99115</v>
      </c>
      <c r="AA451">
        <v>71904</v>
      </c>
      <c r="AB451">
        <v>108010</v>
      </c>
      <c r="AC451">
        <v>113373</v>
      </c>
      <c r="AD451">
        <v>162979</v>
      </c>
      <c r="AE451">
        <f>IFERROR(VLOOKUP(C451,Лист2!$B$3:$XFD$95,Лист2!$DS$1,0),"")</f>
        <v>95444</v>
      </c>
      <c r="AF451">
        <v>250</v>
      </c>
      <c r="AG451">
        <v>154</v>
      </c>
      <c r="AH451">
        <v>58</v>
      </c>
      <c r="AI451">
        <v>30</v>
      </c>
      <c r="AJ451" s="2">
        <f>IFERROR(VLOOKUP(C451,Лист2!$B$3:$XFD$95,Лист2!$CF$1,0),"")</f>
        <v>57</v>
      </c>
      <c r="AK451">
        <v>66616</v>
      </c>
      <c r="AL451">
        <v>39005</v>
      </c>
      <c r="AM451">
        <v>34191</v>
      </c>
      <c r="AN451">
        <v>60238</v>
      </c>
      <c r="AO451">
        <f>IFERROR(VLOOKUP(C451,Лист2!$B$3:$XFD$95,Лист2!$CI$1,0),"")</f>
        <v>60238</v>
      </c>
      <c r="AP451">
        <f>IFERROR(VLOOKUP(C451,Лист2!$B$3:$XFD$95,Лист2!$CJ$1,0),"")</f>
        <v>0</v>
      </c>
      <c r="AQ451" s="5">
        <f t="shared" si="22"/>
        <v>1.589</v>
      </c>
      <c r="AR451" t="s">
        <v>52</v>
      </c>
      <c r="AS451" t="s">
        <v>578</v>
      </c>
      <c r="AT451" t="str">
        <f>IF(VLOOKUP(C451,old!$D$3:$AU$549,44,0)=0,"",VLOOKUP(C451,old!$D$3:$AU$549,44,0))</f>
        <v>image097</v>
      </c>
      <c r="AU451" s="3">
        <f t="shared" si="21"/>
        <v>0.22800000000000001</v>
      </c>
      <c r="AV451" t="str">
        <f t="shared" si="23"/>
        <v>ООО ПКО «Экспресс-Кредит» зарегистрировано по адресу: 628404, Ханты-Мансийский автономный округ - Югра, г Сургут, ул Григория Кукуевицкого, д. 15, кв. 305. Генеральным директором является Обухова Гульнара Зайнулловна. Рост доходов компании за 5 лет: 158,9%. Рост финансовых активов компании за 5 лет: 22,8%. ФССП присвоил Низкий уровень риска для данного ПКО.</v>
      </c>
    </row>
    <row r="452" spans="1:48">
      <c r="A452">
        <v>90</v>
      </c>
      <c r="B452" t="s">
        <v>2283</v>
      </c>
      <c r="C452">
        <v>7704464202</v>
      </c>
      <c r="D452" s="10">
        <v>1187746915740</v>
      </c>
      <c r="E452" t="s">
        <v>2284</v>
      </c>
      <c r="F452" s="7">
        <v>43410</v>
      </c>
      <c r="G452">
        <f t="shared" si="24"/>
        <v>6</v>
      </c>
      <c r="H452" t="s">
        <v>73</v>
      </c>
      <c r="I452" t="str">
        <f>IF(VLOOKUP(C452,гендир!$A$3:$C$3000,3,0)=0,"",VLOOKUP(C452,гендир!$A$3:$C$3000,3,0))</f>
        <v>Паутов Андрей Александрович</v>
      </c>
      <c r="J452" t="str">
        <f>IF(VLOOKUP(C452,гендир!$A$3:$C$3000,2,0)=0,"",VLOOKUP(C452,гендир!$A$3:$C$3000,2,0))</f>
        <v>Паутов Андрей Александрович</v>
      </c>
      <c r="K452" t="s">
        <v>660</v>
      </c>
      <c r="L452">
        <v>100</v>
      </c>
      <c r="P452">
        <v>451</v>
      </c>
      <c r="Q452">
        <v>87056</v>
      </c>
      <c r="R452">
        <v>103997</v>
      </c>
      <c r="S452">
        <v>90445</v>
      </c>
      <c r="T452">
        <v>166983</v>
      </c>
      <c r="U452">
        <f>IFERROR(VLOOKUP(C452,Лист2!$B$3:$XFD$95,Лист2!$DQ$1,0),"")</f>
        <v>88916</v>
      </c>
      <c r="V452">
        <v>49242</v>
      </c>
      <c r="W452">
        <v>88846</v>
      </c>
      <c r="X452">
        <v>93780</v>
      </c>
      <c r="Y452">
        <v>165010</v>
      </c>
      <c r="Z452">
        <f>IFERROR(VLOOKUP(C452,Лист2!$B$3:$XFD$95,Лист2!$DR$1,0),"")</f>
        <v>116880</v>
      </c>
      <c r="AA452">
        <v>49242</v>
      </c>
      <c r="AB452">
        <v>13973</v>
      </c>
      <c r="AC452">
        <v>-4610</v>
      </c>
      <c r="AD452">
        <v>307</v>
      </c>
      <c r="AE452">
        <f>IFERROR(VLOOKUP(C452,Лист2!$B$3:$XFD$95,Лист2!$DS$1,0),"")</f>
        <v>-29417</v>
      </c>
      <c r="AF452">
        <v>0</v>
      </c>
      <c r="AG452">
        <v>0</v>
      </c>
      <c r="AH452">
        <v>6</v>
      </c>
      <c r="AI452">
        <v>0</v>
      </c>
      <c r="AJ452" s="2">
        <f>IFERROR(VLOOKUP(C452,Лист2!$B$3:$XFD$95,Лист2!$CF$1,0),"")</f>
        <v>0</v>
      </c>
      <c r="AK452">
        <v>302500</v>
      </c>
      <c r="AL452">
        <v>288968</v>
      </c>
      <c r="AM452">
        <v>403134</v>
      </c>
      <c r="AN452">
        <v>515201</v>
      </c>
      <c r="AO452">
        <f>IFERROR(VLOOKUP(C452,Лист2!$B$3:$XFD$95,Лист2!$CI$1,0),"")</f>
        <v>515201</v>
      </c>
      <c r="AP452">
        <f>IFERROR(VLOOKUP(C452,Лист2!$B$3:$XFD$95,Лист2!$CJ$1,0),"")</f>
        <v>569890</v>
      </c>
      <c r="AQ452" s="5">
        <f t="shared" si="22"/>
        <v>1.0209999999999999</v>
      </c>
      <c r="AR452" t="s">
        <v>52</v>
      </c>
      <c r="AS452" t="s">
        <v>2285</v>
      </c>
      <c r="AT452" t="str">
        <f>IF(VLOOKUP(C452,old!$D$3:$AU$549,44,0)=0,"",VLOOKUP(C452,old!$D$3:$AU$549,44,0))</f>
        <v>image312</v>
      </c>
      <c r="AU452" s="3">
        <f t="shared" si="21"/>
        <v>0</v>
      </c>
      <c r="AV452" t="str">
        <f t="shared" si="23"/>
        <v>ООО ПКО «Гарнет-Финанс» зарегистрировано по адресу: 117303, Город Москва, вн.тер. г. Муниципальный Округ Зюзино, ул Малая Юшуньская, дом 1, корпус 1, помещение 1/Ц. Генеральным директором является Паутов Андрей Александрович. Рост доходов компании за 5 лет: 102,1%. Объем заемных средств компании на конец 2024 года: 569890 тыс. руб. ФССП присвоил Низкий уровень риска для данного ПКО.</v>
      </c>
    </row>
    <row r="453" spans="1:48">
      <c r="A453">
        <v>102</v>
      </c>
      <c r="B453" t="s">
        <v>317</v>
      </c>
      <c r="C453">
        <v>7718846561</v>
      </c>
      <c r="D453" s="10">
        <v>1117746354110</v>
      </c>
      <c r="E453" t="s">
        <v>318</v>
      </c>
      <c r="F453" s="7">
        <v>40667</v>
      </c>
      <c r="G453">
        <f t="shared" si="24"/>
        <v>13</v>
      </c>
      <c r="H453" t="s">
        <v>73</v>
      </c>
      <c r="I453" t="str">
        <f>IF(VLOOKUP(C453,гендир!$A$3:$C$3000,3,0)=0,"",VLOOKUP(C453,гендир!$A$3:$C$3000,3,0))</f>
        <v>Живой Владимир Васильевич, Макаров Алексей Юрьевич</v>
      </c>
      <c r="J453" t="str">
        <f>IF(VLOOKUP(C453,гендир!$A$3:$C$3000,2,0)=0,"",VLOOKUP(C453,гендир!$A$3:$C$3000,2,0))</f>
        <v>Живой Владимир Васильевич</v>
      </c>
      <c r="K453" t="s">
        <v>321</v>
      </c>
      <c r="L453">
        <v>40</v>
      </c>
      <c r="P453">
        <v>452</v>
      </c>
      <c r="Q453">
        <v>111902</v>
      </c>
      <c r="R453">
        <v>193802</v>
      </c>
      <c r="S453">
        <v>161563</v>
      </c>
      <c r="T453">
        <v>147201</v>
      </c>
      <c r="U453">
        <f>IFERROR(VLOOKUP(C453,Лист2!$B$3:$XFD$95,Лист2!$DQ$1,0),"")</f>
        <v>134356</v>
      </c>
      <c r="V453">
        <v>105215</v>
      </c>
      <c r="W453">
        <v>135649</v>
      </c>
      <c r="X453">
        <v>100105</v>
      </c>
      <c r="Y453">
        <v>59207</v>
      </c>
      <c r="Z453">
        <f>IFERROR(VLOOKUP(C453,Лист2!$B$3:$XFD$95,Лист2!$DR$1,0),"")</f>
        <v>70737</v>
      </c>
      <c r="AA453">
        <v>105215</v>
      </c>
      <c r="AB453">
        <v>51697</v>
      </c>
      <c r="AC453">
        <v>55736</v>
      </c>
      <c r="AD453">
        <v>82883</v>
      </c>
      <c r="AE453">
        <f>IFERROR(VLOOKUP(C453,Лист2!$B$3:$XFD$95,Лист2!$DS$1,0),"")</f>
        <v>58755</v>
      </c>
      <c r="AF453">
        <v>0</v>
      </c>
      <c r="AG453">
        <v>0</v>
      </c>
      <c r="AH453">
        <v>0</v>
      </c>
      <c r="AI453">
        <v>0</v>
      </c>
      <c r="AJ453" s="2">
        <f>IFERROR(VLOOKUP(C453,Лист2!$B$3:$XFD$95,Лист2!$CF$1,0),"")</f>
        <v>0</v>
      </c>
      <c r="AK453">
        <v>66944</v>
      </c>
      <c r="AL453">
        <v>81984</v>
      </c>
      <c r="AM453">
        <v>79708</v>
      </c>
      <c r="AN453">
        <v>132308</v>
      </c>
      <c r="AO453">
        <f>IFERROR(VLOOKUP(C453,Лист2!$B$3:$XFD$95,Лист2!$CI$1,0),"")</f>
        <v>132308</v>
      </c>
      <c r="AP453">
        <f>IFERROR(VLOOKUP(C453,Лист2!$B$3:$XFD$95,Лист2!$CJ$1,0),"")</f>
        <v>0</v>
      </c>
      <c r="AQ453" s="5">
        <f t="shared" si="22"/>
        <v>1.2010000000000001</v>
      </c>
      <c r="AR453" t="s">
        <v>52</v>
      </c>
      <c r="AS453" t="s">
        <v>322</v>
      </c>
      <c r="AT453" t="str">
        <f>IF(VLOOKUP(C453,old!$D$3:$AU$549,44,0)=0,"",VLOOKUP(C453,old!$D$3:$AU$549,44,0))</f>
        <v>image037</v>
      </c>
      <c r="AU453" s="3" t="str">
        <f t="shared" si="21"/>
        <v/>
      </c>
      <c r="AV453" t="str">
        <f t="shared" si="23"/>
        <v>ООО «МИНДОЛГ» зарегистрировано по адресу: 121099, Москва г, Композиторская ул, дом 17, офис 407. Генеральным директором является Живой Владимир Васильевич. Рост доходов компании за 5 лет: 120,1%. ФССП присвоил Низкий уровень риска для данного ПКО.</v>
      </c>
    </row>
    <row r="454" spans="1:48">
      <c r="A454">
        <v>109</v>
      </c>
      <c r="B454" t="s">
        <v>656</v>
      </c>
      <c r="C454">
        <v>7606066933</v>
      </c>
      <c r="D454" s="10">
        <v>1077606006521</v>
      </c>
      <c r="E454" t="s">
        <v>657</v>
      </c>
      <c r="F454" s="7">
        <v>39421</v>
      </c>
      <c r="G454">
        <f t="shared" si="24"/>
        <v>17</v>
      </c>
      <c r="H454" t="s">
        <v>73</v>
      </c>
      <c r="I454" t="str">
        <f>IF(VLOOKUP(C454,гендир!$A$3:$C$3000,3,0)=0,"",VLOOKUP(C454,гендир!$A$3:$C$3000,3,0))</f>
        <v>Паутов Андрей Александрович</v>
      </c>
      <c r="J454" t="str">
        <f>IF(VLOOKUP(C454,гендир!$A$3:$C$3000,2,0)=0,"",VLOOKUP(C454,гендир!$A$3:$C$3000,2,0))</f>
        <v>Паутов Андрей Александрович</v>
      </c>
      <c r="K454" t="s">
        <v>660</v>
      </c>
      <c r="L454">
        <v>1000</v>
      </c>
      <c r="P454">
        <v>453</v>
      </c>
      <c r="Q454">
        <v>101104</v>
      </c>
      <c r="R454">
        <v>178094</v>
      </c>
      <c r="S454">
        <v>166523</v>
      </c>
      <c r="T454">
        <v>136437</v>
      </c>
      <c r="U454">
        <f>IFERROR(VLOOKUP(C454,Лист2!$B$3:$XFD$95,Лист2!$DQ$1,0),"")</f>
        <v>130659</v>
      </c>
      <c r="V454">
        <v>91881</v>
      </c>
      <c r="W454">
        <v>120677</v>
      </c>
      <c r="X454">
        <v>99531</v>
      </c>
      <c r="Y454">
        <v>35930</v>
      </c>
      <c r="Z454">
        <f>IFERROR(VLOOKUP(C454,Лист2!$B$3:$XFD$95,Лист2!$DR$1,0),"")</f>
        <v>37870</v>
      </c>
      <c r="AA454">
        <v>91881</v>
      </c>
      <c r="AB454">
        <v>60755</v>
      </c>
      <c r="AC454">
        <v>64920</v>
      </c>
      <c r="AD454">
        <v>121466</v>
      </c>
      <c r="AE454">
        <f>IFERROR(VLOOKUP(C454,Лист2!$B$3:$XFD$95,Лист2!$DS$1,0),"")</f>
        <v>81523</v>
      </c>
      <c r="AF454">
        <v>68657</v>
      </c>
      <c r="AG454">
        <v>18721</v>
      </c>
      <c r="AH454">
        <v>74603</v>
      </c>
      <c r="AI454">
        <v>341464</v>
      </c>
      <c r="AJ454" s="2">
        <f>IFERROR(VLOOKUP(C454,Лист2!$B$3:$XFD$95,Лист2!$CF$1,0),"")</f>
        <v>13</v>
      </c>
      <c r="AK454">
        <v>452922</v>
      </c>
      <c r="AL454">
        <v>521900</v>
      </c>
      <c r="AM454">
        <v>484781</v>
      </c>
      <c r="AN454">
        <v>349343</v>
      </c>
      <c r="AO454">
        <f>IFERROR(VLOOKUP(C454,Лист2!$B$3:$XFD$95,Лист2!$CI$1,0),"")</f>
        <v>690625</v>
      </c>
      <c r="AP454">
        <f>IFERROR(VLOOKUP(C454,Лист2!$B$3:$XFD$95,Лист2!$CJ$1,0),"")</f>
        <v>88366</v>
      </c>
      <c r="AQ454" s="5">
        <f t="shared" si="22"/>
        <v>1.292</v>
      </c>
      <c r="AR454" t="s">
        <v>52</v>
      </c>
      <c r="AS454" t="s">
        <v>661</v>
      </c>
      <c r="AT454" t="str">
        <f>IF(VLOOKUP(C454,old!$D$3:$AU$549,44,0)=0,"",VLOOKUP(C454,old!$D$3:$AU$549,44,0))</f>
        <v>image009</v>
      </c>
      <c r="AU454" s="3">
        <f t="shared" si="21"/>
        <v>1.8934704400133998E-4</v>
      </c>
      <c r="AV454" t="str">
        <f t="shared" si="23"/>
        <v>ООО ПКО «Эксперт-Финанс» зарегистрировано по адресу: 117303, Город Москва, вн.тер. г. Муниципальный Округ Зюзино, ул Малая Юшуньская, дом 1, корпус 1, помещение 1/Ц. Генеральным директором является Паутов Андрей Александрович. Рост доходов компании за 5 лет: 129,2%. Рост финансовых активов компании за 5 лет: 0,02%. Объем заемных средств компании на конец 2024 года: 88366 тыс. руб. ФССП присвоил Низкий уровень риска для данного ПКО.</v>
      </c>
    </row>
    <row r="455" spans="1:48">
      <c r="A455">
        <v>114</v>
      </c>
      <c r="B455" t="s">
        <v>1922</v>
      </c>
      <c r="C455">
        <v>274941112</v>
      </c>
      <c r="D455" s="10">
        <v>1180280061246</v>
      </c>
      <c r="E455" t="s">
        <v>1923</v>
      </c>
      <c r="F455" s="7">
        <v>43388</v>
      </c>
      <c r="G455">
        <f t="shared" si="24"/>
        <v>6</v>
      </c>
      <c r="H455" t="s">
        <v>73</v>
      </c>
      <c r="I455" t="str">
        <f>IF(VLOOKUP(C455,гендир!$A$3:$C$3000,3,0)=0,"",VLOOKUP(C455,гендир!$A$3:$C$3000,3,0))</f>
        <v>Теселкина Кира Сергеевна</v>
      </c>
      <c r="J455" t="str">
        <f>IF(VLOOKUP(C455,гендир!$A$3:$C$3000,2,0)=0,"",VLOOKUP(C455,гендир!$A$3:$C$3000,2,0))</f>
        <v>Теселкина Кира Сергеевна</v>
      </c>
      <c r="K455" t="s">
        <v>1924</v>
      </c>
      <c r="L455">
        <v>200010</v>
      </c>
      <c r="P455">
        <v>454</v>
      </c>
      <c r="Q455">
        <v>470</v>
      </c>
      <c r="R455">
        <v>226866</v>
      </c>
      <c r="S455">
        <v>132023</v>
      </c>
      <c r="T455">
        <v>120868</v>
      </c>
      <c r="U455">
        <f>IFERROR(VLOOKUP(C455,Лист2!$B$3:$XFD$95,Лист2!$DQ$1,0),"")</f>
        <v>0</v>
      </c>
      <c r="V455">
        <v>-468</v>
      </c>
      <c r="W455">
        <v>226779</v>
      </c>
      <c r="X455">
        <v>129559</v>
      </c>
      <c r="Y455">
        <v>118879</v>
      </c>
      <c r="Z455">
        <f>IFERROR(VLOOKUP(C455,Лист2!$B$3:$XFD$95,Лист2!$DR$1,0),"")</f>
        <v>0</v>
      </c>
      <c r="AA455">
        <v>-468</v>
      </c>
      <c r="AB455">
        <v>0</v>
      </c>
      <c r="AC455">
        <v>-1</v>
      </c>
      <c r="AD455">
        <v>0</v>
      </c>
      <c r="AE455">
        <f>IFERROR(VLOOKUP(C455,Лист2!$B$3:$XFD$95,Лист2!$DS$1,0),"")</f>
        <v>0</v>
      </c>
      <c r="AF455">
        <v>303</v>
      </c>
      <c r="AG455">
        <v>0</v>
      </c>
      <c r="AH455">
        <v>259740</v>
      </c>
      <c r="AI455">
        <v>259740</v>
      </c>
      <c r="AJ455" s="2">
        <f>IFERROR(VLOOKUP(C455,Лист2!$B$3:$XFD$95,Лист2!$CF$1,0),"")</f>
        <v>0</v>
      </c>
      <c r="AK455">
        <v>31162</v>
      </c>
      <c r="AL455">
        <v>497630</v>
      </c>
      <c r="AM455">
        <v>550764</v>
      </c>
      <c r="AN455">
        <v>561650</v>
      </c>
      <c r="AO455">
        <f>IFERROR(VLOOKUP(C455,Лист2!$B$3:$XFD$95,Лист2!$CI$1,0),"")</f>
        <v>0</v>
      </c>
      <c r="AP455">
        <f>IFERROR(VLOOKUP(C455,Лист2!$B$3:$XFD$95,Лист2!$CJ$1,0),"")</f>
        <v>0</v>
      </c>
      <c r="AQ455" s="5">
        <f t="shared" si="22"/>
        <v>0</v>
      </c>
      <c r="AR455">
        <v>0</v>
      </c>
      <c r="AS455">
        <v>0</v>
      </c>
      <c r="AT455" t="str">
        <f>IF(VLOOKUP(C455,old!$D$3:$AU$549,44,0)=0,"",VLOOKUP(C455,old!$D$3:$AU$549,44,0))</f>
        <v>image1001</v>
      </c>
      <c r="AU455" s="3">
        <f t="shared" si="21"/>
        <v>0</v>
      </c>
      <c r="AV455" t="str">
        <f t="shared" si="23"/>
        <v>ООО «Династия» зарегистрировано по адресу: 450052, Башкортостан Респ, г Уфа, ул Гоголя, 72, Офис 4 Этаж Мансардный. Генеральным директором является Теселкина Кира Сергеевна.</v>
      </c>
    </row>
    <row r="456" spans="1:48">
      <c r="A456">
        <v>118</v>
      </c>
      <c r="B456" t="s">
        <v>3351</v>
      </c>
      <c r="C456">
        <v>3444279945</v>
      </c>
      <c r="D456" s="10">
        <v>1233400007785</v>
      </c>
      <c r="E456" t="s">
        <v>3352</v>
      </c>
      <c r="F456" s="7">
        <v>45159</v>
      </c>
      <c r="G456">
        <f t="shared" si="24"/>
        <v>1</v>
      </c>
      <c r="H456" t="s">
        <v>73</v>
      </c>
      <c r="I456" t="str">
        <f>IF(VLOOKUP(C456,гендир!$A$3:$C$3000,3,0)=0,"",VLOOKUP(C456,гендир!$A$3:$C$3000,3,0))</f>
        <v>Бирюкова Ксения Владимировна</v>
      </c>
      <c r="J456" t="str">
        <f>IF(VLOOKUP(C456,гендир!$A$3:$C$3000,2,0)=0,"",VLOOKUP(C456,гендир!$A$3:$C$3000,2,0))</f>
        <v>Бирюкова Ксения Владимировна</v>
      </c>
      <c r="K456" t="s">
        <v>3355</v>
      </c>
      <c r="L456">
        <v>10</v>
      </c>
      <c r="P456">
        <v>455</v>
      </c>
      <c r="Q456">
        <v>0</v>
      </c>
      <c r="R456">
        <v>0</v>
      </c>
      <c r="S456">
        <v>0</v>
      </c>
      <c r="T456">
        <v>118314</v>
      </c>
      <c r="U456">
        <f>IFERROR(VLOOKUP(C456,Лист2!$B$3:$XFD$95,Лист2!$DQ$1,0),"")</f>
        <v>0</v>
      </c>
      <c r="V456">
        <v>0</v>
      </c>
      <c r="W456">
        <v>0</v>
      </c>
      <c r="X456">
        <v>0</v>
      </c>
      <c r="Y456">
        <v>8610</v>
      </c>
      <c r="Z456">
        <f>IFERROR(VLOOKUP(C456,Лист2!$B$3:$XFD$95,Лист2!$DR$1,0),"")</f>
        <v>28</v>
      </c>
      <c r="AA456">
        <v>0</v>
      </c>
      <c r="AB456">
        <v>0</v>
      </c>
      <c r="AC456">
        <v>0</v>
      </c>
      <c r="AD456">
        <v>109677</v>
      </c>
      <c r="AE456">
        <f>IFERROR(VLOOKUP(C456,Лист2!$B$3:$XFD$95,Лист2!$DS$1,0),"")</f>
        <v>-917</v>
      </c>
      <c r="AF456">
        <v>0</v>
      </c>
      <c r="AG456">
        <v>0</v>
      </c>
      <c r="AH456">
        <v>0</v>
      </c>
      <c r="AI456">
        <v>0</v>
      </c>
      <c r="AJ456" s="2">
        <f>IFERROR(VLOOKUP(C456,Лист2!$B$3:$XFD$95,Лист2!$CF$1,0),"")</f>
        <v>0</v>
      </c>
      <c r="AK456">
        <v>0</v>
      </c>
      <c r="AL456">
        <v>0</v>
      </c>
      <c r="AM456">
        <v>0</v>
      </c>
      <c r="AN456">
        <v>118439</v>
      </c>
      <c r="AO456">
        <f>IFERROR(VLOOKUP(C456,Лист2!$B$3:$XFD$95,Лист2!$CI$1,0),"")</f>
        <v>118439</v>
      </c>
      <c r="AP456">
        <f>IFERROR(VLOOKUP(C456,Лист2!$B$3:$XFD$95,Лист2!$CJ$1,0),"")</f>
        <v>9091</v>
      </c>
      <c r="AQ456" s="5">
        <f t="shared" si="22"/>
        <v>0</v>
      </c>
      <c r="AR456" t="s">
        <v>52</v>
      </c>
      <c r="AS456" t="s">
        <v>3356</v>
      </c>
      <c r="AT456" t="str">
        <f>IF(VLOOKUP(C456,old!$D$3:$AU$549,44,0)=0,"",VLOOKUP(C456,old!$D$3:$AU$549,44,0))</f>
        <v>image460</v>
      </c>
      <c r="AU456" s="3" t="str">
        <f t="shared" si="21"/>
        <v/>
      </c>
      <c r="AV456" t="str">
        <f t="shared" si="23"/>
        <v>ООО ПКО «БК» зарегистрировано по адресу: 400005, Волгоградская обл, г Волгоград, ул Советская, 28, 4. Генеральным директором является Бирюкова Ксения Владимировна. Объем заемных средств компании на конец 2024 года: 9091 тыс. руб. ФССП присвоил Низкий уровень риска для данного ПКО.</v>
      </c>
    </row>
    <row r="457" spans="1:48">
      <c r="A457">
        <v>142</v>
      </c>
      <c r="B457" t="s">
        <v>2362</v>
      </c>
      <c r="C457">
        <v>5403358084</v>
      </c>
      <c r="D457" s="10">
        <v>1145476047980</v>
      </c>
      <c r="E457" t="s">
        <v>2363</v>
      </c>
      <c r="F457" s="7">
        <v>41743</v>
      </c>
      <c r="G457">
        <f t="shared" si="24"/>
        <v>11</v>
      </c>
      <c r="H457" t="s">
        <v>73</v>
      </c>
      <c r="I457" t="str">
        <f>IF(VLOOKUP(C457,гендир!$A$3:$C$3000,3,0)=0,"",VLOOKUP(C457,гендир!$A$3:$C$3000,3,0))</f>
        <v>Шарипова Наиля Ринатовна</v>
      </c>
      <c r="J457" t="str">
        <f>IF(VLOOKUP(C457,гендир!$A$3:$C$3000,2,0)=0,"",VLOOKUP(C457,гендир!$A$3:$C$3000,2,0))</f>
        <v>Шарипова Наиля Ринатовна</v>
      </c>
      <c r="K457" t="s">
        <v>2366</v>
      </c>
      <c r="L457">
        <v>10</v>
      </c>
      <c r="P457">
        <v>456</v>
      </c>
      <c r="Q457">
        <v>13461</v>
      </c>
      <c r="R457">
        <v>15938</v>
      </c>
      <c r="S457">
        <v>46138</v>
      </c>
      <c r="T457">
        <v>82810</v>
      </c>
      <c r="U457">
        <f>IFERROR(VLOOKUP(C457,Лист2!$B$3:$XFD$95,Лист2!$DQ$1,0),"")</f>
        <v>78968</v>
      </c>
      <c r="V457">
        <v>1984</v>
      </c>
      <c r="W457">
        <v>7834</v>
      </c>
      <c r="X457">
        <v>9572</v>
      </c>
      <c r="Y457">
        <v>12054</v>
      </c>
      <c r="Z457">
        <f>IFERROR(VLOOKUP(C457,Лист2!$B$3:$XFD$95,Лист2!$DR$1,0),"")</f>
        <v>26059</v>
      </c>
      <c r="AA457">
        <v>1984</v>
      </c>
      <c r="AB457">
        <v>7484</v>
      </c>
      <c r="AC457">
        <v>34378</v>
      </c>
      <c r="AD457">
        <v>66337</v>
      </c>
      <c r="AE457">
        <f>IFERROR(VLOOKUP(C457,Лист2!$B$3:$XFD$95,Лист2!$DS$1,0),"")</f>
        <v>48815</v>
      </c>
      <c r="AF457">
        <v>0</v>
      </c>
      <c r="AG457">
        <v>0</v>
      </c>
      <c r="AH457">
        <v>0</v>
      </c>
      <c r="AI457">
        <v>0</v>
      </c>
      <c r="AJ457" s="2">
        <f>IFERROR(VLOOKUP(C457,Лист2!$B$3:$XFD$95,Лист2!$CF$1,0),"")</f>
        <v>0</v>
      </c>
      <c r="AK457">
        <v>21099</v>
      </c>
      <c r="AL457">
        <v>148309</v>
      </c>
      <c r="AM457">
        <v>365768</v>
      </c>
      <c r="AN457">
        <v>491829</v>
      </c>
      <c r="AO457">
        <f>IFERROR(VLOOKUP(C457,Лист2!$B$3:$XFD$95,Лист2!$CI$1,0),"")</f>
        <v>491829</v>
      </c>
      <c r="AP457">
        <f>IFERROR(VLOOKUP(C457,Лист2!$B$3:$XFD$95,Лист2!$CJ$1,0),"")</f>
        <v>0</v>
      </c>
      <c r="AQ457" s="5">
        <f t="shared" si="22"/>
        <v>5.8659999999999997</v>
      </c>
      <c r="AR457" t="s">
        <v>52</v>
      </c>
      <c r="AS457" t="s">
        <v>2367</v>
      </c>
      <c r="AT457" t="str">
        <f>IF(VLOOKUP(C457,old!$D$3:$AU$549,44,0)=0,"",VLOOKUP(C457,old!$D$3:$AU$549,44,0))</f>
        <v>image324</v>
      </c>
      <c r="AU457" s="3" t="str">
        <f t="shared" si="21"/>
        <v/>
      </c>
      <c r="AV457" t="str">
        <f t="shared" si="23"/>
        <v>ООО «ПКО «САВ» зарегистрировано по адресу: 630089, Новосибирская обл, Новосибирск г, Бориса Богаткова ул, дом № 248А, офис 13. Генеральным директором является Шарипова Наиля Ринатовна. Рост доходов компании за 5 лет: 586,6%. ФССП присвоил Низкий уровень риска для данного ПКО.</v>
      </c>
    </row>
    <row r="458" spans="1:48">
      <c r="A458">
        <v>146</v>
      </c>
      <c r="B458" t="s">
        <v>587</v>
      </c>
      <c r="C458">
        <v>6316201956</v>
      </c>
      <c r="D458" s="10">
        <v>1146316007793</v>
      </c>
      <c r="E458" t="s">
        <v>588</v>
      </c>
      <c r="F458" s="7">
        <v>41890</v>
      </c>
      <c r="G458">
        <f t="shared" si="24"/>
        <v>10</v>
      </c>
      <c r="H458" t="s">
        <v>73</v>
      </c>
      <c r="I458" t="str">
        <f>IF(VLOOKUP(C458,гендир!$A$3:$C$3000,3,0)=0,"",VLOOKUP(C458,гендир!$A$3:$C$3000,3,0))</f>
        <v>Смелов Сергей Борисович, Романова Ольга Сергеевна</v>
      </c>
      <c r="J458" t="str">
        <f>IF(VLOOKUP(C458,гендир!$A$3:$C$3000,2,0)=0,"",VLOOKUP(C458,гендир!$A$3:$C$3000,2,0))</f>
        <v>Романова Ольга Сергеевна</v>
      </c>
      <c r="K458" t="s">
        <v>591</v>
      </c>
      <c r="L458">
        <v>10</v>
      </c>
      <c r="P458">
        <v>457</v>
      </c>
      <c r="Q458">
        <v>51961</v>
      </c>
      <c r="R458">
        <v>57800</v>
      </c>
      <c r="S458">
        <v>56927</v>
      </c>
      <c r="T458">
        <v>78201</v>
      </c>
      <c r="U458">
        <f>IFERROR(VLOOKUP(C458,Лист2!$B$3:$XFD$95,Лист2!$DQ$1,0),"")</f>
        <v>207850</v>
      </c>
      <c r="V458">
        <v>34063</v>
      </c>
      <c r="W458">
        <v>60480</v>
      </c>
      <c r="X458">
        <v>44266</v>
      </c>
      <c r="Y458">
        <v>40757</v>
      </c>
      <c r="Z458">
        <f>IFERROR(VLOOKUP(C458,Лист2!$B$3:$XFD$95,Лист2!$DR$1,0),"")</f>
        <v>81193</v>
      </c>
      <c r="AA458">
        <v>34063</v>
      </c>
      <c r="AB458">
        <v>-4842</v>
      </c>
      <c r="AC458">
        <v>9372</v>
      </c>
      <c r="AD458">
        <v>34253</v>
      </c>
      <c r="AE458">
        <f>IFERROR(VLOOKUP(C458,Лист2!$B$3:$XFD$95,Лист2!$DS$1,0),"")</f>
        <v>111897</v>
      </c>
      <c r="AF458">
        <v>0</v>
      </c>
      <c r="AG458">
        <v>0</v>
      </c>
      <c r="AH458">
        <v>0</v>
      </c>
      <c r="AI458">
        <v>80</v>
      </c>
      <c r="AJ458" s="2">
        <f>IFERROR(VLOOKUP(C458,Лист2!$B$3:$XFD$95,Лист2!$CF$1,0),"")</f>
        <v>55</v>
      </c>
      <c r="AK458">
        <v>49705</v>
      </c>
      <c r="AL458">
        <v>55477</v>
      </c>
      <c r="AM458">
        <v>62253</v>
      </c>
      <c r="AN458">
        <v>94222</v>
      </c>
      <c r="AO458">
        <f>IFERROR(VLOOKUP(C458,Лист2!$B$3:$XFD$95,Лист2!$CI$1,0),"")</f>
        <v>94222</v>
      </c>
      <c r="AP458">
        <f>IFERROR(VLOOKUP(C458,Лист2!$B$3:$XFD$95,Лист2!$CJ$1,0),"")</f>
        <v>0</v>
      </c>
      <c r="AQ458" s="5">
        <f t="shared" si="22"/>
        <v>4</v>
      </c>
      <c r="AR458" t="s">
        <v>52</v>
      </c>
      <c r="AS458" t="s">
        <v>592</v>
      </c>
      <c r="AT458" t="str">
        <f>IF(VLOOKUP(C458,old!$D$3:$AU$549,44,0)=0,"",VLOOKUP(C458,old!$D$3:$AU$549,44,0))</f>
        <v>image155</v>
      </c>
      <c r="AU458" s="3">
        <f t="shared" si="21"/>
        <v>0.6875</v>
      </c>
      <c r="AV458" t="str">
        <f t="shared" si="23"/>
        <v>ООО «ПКО «Правовая защита» зарегистрировано по адресу: 443080, Самарская обл, г Самара, ул Революционная, 70, 3, 25. Генеральным директором является Романова Ольга Сергеевна. Рост доходов компании за 5 лет: 400%. Рост финансовых активов компании за 5 лет: 68,75%. ФССП присвоил Низкий уровень риска для данного ПКО.</v>
      </c>
    </row>
    <row r="459" spans="1:48">
      <c r="A459">
        <v>152</v>
      </c>
      <c r="B459" t="s">
        <v>1044</v>
      </c>
      <c r="C459">
        <v>7704860164</v>
      </c>
      <c r="D459" s="10">
        <v>1147746334559</v>
      </c>
      <c r="E459" t="s">
        <v>1045</v>
      </c>
      <c r="F459" s="7">
        <v>41726</v>
      </c>
      <c r="G459">
        <f t="shared" si="24"/>
        <v>11</v>
      </c>
      <c r="H459" t="s">
        <v>73</v>
      </c>
      <c r="I459" t="str">
        <f>IF(VLOOKUP(C459,гендир!$A$3:$C$3000,3,0)=0,"",VLOOKUP(C459,гендир!$A$3:$C$3000,3,0))</f>
        <v>Кузнецов Максим Вадимович</v>
      </c>
      <c r="J459" t="str">
        <f>IF(VLOOKUP(C459,гендир!$A$3:$C$3000,2,0)=0,"",VLOOKUP(C459,гендир!$A$3:$C$3000,2,0))</f>
        <v>Кузнецов Максим Вадимович</v>
      </c>
      <c r="K459" t="s">
        <v>1048</v>
      </c>
      <c r="L459">
        <v>220</v>
      </c>
      <c r="P459">
        <v>458</v>
      </c>
      <c r="Q459">
        <v>47970</v>
      </c>
      <c r="R459">
        <v>55919</v>
      </c>
      <c r="S459">
        <v>130512</v>
      </c>
      <c r="T459">
        <v>71305</v>
      </c>
      <c r="U459">
        <f>IFERROR(VLOOKUP(C459,Лист2!$B$3:$XFD$95,Лист2!$DQ$1,0),"")</f>
        <v>130000</v>
      </c>
      <c r="V459">
        <v>45426</v>
      </c>
      <c r="W459">
        <v>33899</v>
      </c>
      <c r="X459">
        <v>78947</v>
      </c>
      <c r="Y459">
        <v>59390</v>
      </c>
      <c r="Z459">
        <f>IFERROR(VLOOKUP(C459,Лист2!$B$3:$XFD$95,Лист2!$DR$1,0),"")</f>
        <v>25149</v>
      </c>
      <c r="AA459">
        <v>45426</v>
      </c>
      <c r="AB459">
        <v>15462</v>
      </c>
      <c r="AC459">
        <v>40295</v>
      </c>
      <c r="AD459">
        <v>11054</v>
      </c>
      <c r="AE459">
        <f>IFERROR(VLOOKUP(C459,Лист2!$B$3:$XFD$95,Лист2!$DS$1,0),"")</f>
        <v>102572</v>
      </c>
      <c r="AF459">
        <v>0</v>
      </c>
      <c r="AG459">
        <v>1710</v>
      </c>
      <c r="AH459">
        <v>0</v>
      </c>
      <c r="AI459">
        <v>0</v>
      </c>
      <c r="AJ459" s="2">
        <f>IFERROR(VLOOKUP(C459,Лист2!$B$3:$XFD$95,Лист2!$CF$1,0),"")</f>
        <v>0</v>
      </c>
      <c r="AK459">
        <v>45056</v>
      </c>
      <c r="AL459">
        <v>139931</v>
      </c>
      <c r="AM459">
        <v>209388</v>
      </c>
      <c r="AN459">
        <v>192729</v>
      </c>
      <c r="AO459">
        <f>IFERROR(VLOOKUP(C459,Лист2!$B$3:$XFD$95,Лист2!$CI$1,0),"")</f>
        <v>192729</v>
      </c>
      <c r="AP459">
        <f>IFERROR(VLOOKUP(C459,Лист2!$B$3:$XFD$95,Лист2!$CJ$1,0),"")</f>
        <v>122775</v>
      </c>
      <c r="AQ459" s="5">
        <f t="shared" si="22"/>
        <v>2.71</v>
      </c>
      <c r="AR459" t="s">
        <v>52</v>
      </c>
      <c r="AS459" t="s">
        <v>1049</v>
      </c>
      <c r="AT459" t="str">
        <f>IF(VLOOKUP(C459,old!$D$3:$AU$549,44,0)=0,"",VLOOKUP(C459,old!$D$3:$AU$549,44,0))</f>
        <v>image028</v>
      </c>
      <c r="AU459" s="3">
        <f t="shared" si="21"/>
        <v>0</v>
      </c>
      <c r="AV459" t="str">
        <f t="shared" si="23"/>
        <v>ООО ПКО «ЮАИТ» зарегистрировано по адресу: 119049, Москва г, Ленинский пр-кт, дом № 6, строение 7, офис 2. Генеральным директором является Кузнецов Максим Вадимович. Рост доходов компании за 5 лет: 271%. Объем заемных средств компании на конец 2024 года: 122775 тыс. руб. ФССП присвоил Низкий уровень риска для данного ПКО.</v>
      </c>
    </row>
    <row r="460" spans="1:48">
      <c r="A460">
        <v>163</v>
      </c>
      <c r="B460" t="s">
        <v>730</v>
      </c>
      <c r="C460">
        <v>7721851353</v>
      </c>
      <c r="D460" s="10">
        <v>5147746313699</v>
      </c>
      <c r="E460" t="s">
        <v>731</v>
      </c>
      <c r="F460" s="7">
        <v>41949</v>
      </c>
      <c r="G460">
        <f t="shared" si="24"/>
        <v>10</v>
      </c>
      <c r="H460" t="s">
        <v>73</v>
      </c>
      <c r="I460" t="str">
        <f>IF(VLOOKUP(C460,гендир!$A$3:$C$3000,3,0)=0,"",VLOOKUP(C460,гендир!$A$3:$C$3000,3,0))</f>
        <v/>
      </c>
      <c r="J460" t="str">
        <f>IF(VLOOKUP(C460,гендир!$A$3:$C$3000,2,0)=0,"",VLOOKUP(C460,гендир!$A$3:$C$3000,2,0))</f>
        <v>Максимова Марина Владимировна</v>
      </c>
      <c r="K460" t="s">
        <v>733</v>
      </c>
      <c r="L460">
        <v>595.65</v>
      </c>
      <c r="P460">
        <v>459</v>
      </c>
      <c r="Q460">
        <v>156799</v>
      </c>
      <c r="R460">
        <v>87389</v>
      </c>
      <c r="S460">
        <v>66273</v>
      </c>
      <c r="T460">
        <v>61011</v>
      </c>
      <c r="U460">
        <f>IFERROR(VLOOKUP(C460,Лист2!$B$3:$XFD$95,Лист2!$DQ$1,0),"")</f>
        <v>23198</v>
      </c>
      <c r="V460">
        <v>115228</v>
      </c>
      <c r="W460">
        <v>84257</v>
      </c>
      <c r="X460">
        <v>63997</v>
      </c>
      <c r="Y460">
        <v>29290</v>
      </c>
      <c r="Z460">
        <f>IFERROR(VLOOKUP(C460,Лист2!$B$3:$XFD$95,Лист2!$DR$1,0),"")</f>
        <v>8821</v>
      </c>
      <c r="AA460">
        <v>115228</v>
      </c>
      <c r="AB460">
        <v>3278</v>
      </c>
      <c r="AC460">
        <v>2239</v>
      </c>
      <c r="AD460">
        <v>272</v>
      </c>
      <c r="AE460">
        <f>IFERROR(VLOOKUP(C460,Лист2!$B$3:$XFD$95,Лист2!$DS$1,0),"")</f>
        <v>334</v>
      </c>
      <c r="AF460">
        <v>187078</v>
      </c>
      <c r="AG460">
        <v>190960</v>
      </c>
      <c r="AH460">
        <v>204698</v>
      </c>
      <c r="AI460">
        <v>236039</v>
      </c>
      <c r="AJ460" s="2">
        <f>IFERROR(VLOOKUP(C460,Лист2!$B$3:$XFD$95,Лист2!$CF$1,0),"")</f>
        <v>231766</v>
      </c>
      <c r="AK460">
        <v>25997</v>
      </c>
      <c r="AL460">
        <v>7534</v>
      </c>
      <c r="AM460">
        <v>5539</v>
      </c>
      <c r="AN460">
        <v>8817</v>
      </c>
      <c r="AO460">
        <f>IFERROR(VLOOKUP(C460,Лист2!$B$3:$XFD$95,Лист2!$CI$1,0),"")</f>
        <v>8817</v>
      </c>
      <c r="AP460">
        <f>IFERROR(VLOOKUP(C460,Лист2!$B$3:$XFD$95,Лист2!$CJ$1,0),"")</f>
        <v>166053</v>
      </c>
      <c r="AQ460" s="5">
        <f t="shared" si="22"/>
        <v>0.14799999999999999</v>
      </c>
      <c r="AR460" t="s">
        <v>52</v>
      </c>
      <c r="AS460" t="s">
        <v>734</v>
      </c>
      <c r="AT460" t="str">
        <f>IF(VLOOKUP(C460,old!$D$3:$AU$549,44,0)=0,"",VLOOKUP(C460,old!$D$3:$AU$549,44,0))</f>
        <v>image210</v>
      </c>
      <c r="AU460" s="3">
        <f t="shared" si="21"/>
        <v>1.2388736249051198</v>
      </c>
      <c r="AV460" t="str">
        <f t="shared" si="23"/>
        <v>ПАО «РИТМ-ФИНАНС» зарегистрировано по адресу: 117452, Город Москва, вн.тер. г. Муниципальный Округ Зюзино, ул Азовская, дом 24, корпус 3, помещение 2/2. Генеральным директором является Максимова Марина Владимировна. Рост доходов компании за 5 лет: 14,8%. Рост финансовых активов компании за 5 лет: 123,89%. Объем заемных средств компании на конец 2024 года: 166053 тыс. руб. ФССП присвоил Низкий уровень риска для данного ПКО.</v>
      </c>
    </row>
    <row r="461" spans="1:48">
      <c r="A461">
        <v>164</v>
      </c>
      <c r="B461" t="s">
        <v>426</v>
      </c>
      <c r="C461">
        <v>7716228295</v>
      </c>
      <c r="D461" s="10">
        <v>1037716007780</v>
      </c>
      <c r="E461" t="s">
        <v>427</v>
      </c>
      <c r="F461" s="7">
        <v>37693</v>
      </c>
      <c r="G461">
        <f t="shared" si="24"/>
        <v>22</v>
      </c>
      <c r="H461" t="s">
        <v>73</v>
      </c>
      <c r="I461" t="str">
        <f>IF(VLOOKUP(C461,гендир!$A$3:$C$3000,3,0)=0,"",VLOOKUP(C461,гендир!$A$3:$C$3000,3,0))</f>
        <v>Стародубов Сергей Вячеславович</v>
      </c>
      <c r="J461" t="str">
        <f>IF(VLOOKUP(C461,гендир!$A$3:$C$3000,2,0)=0,"",VLOOKUP(C461,гендир!$A$3:$C$3000,2,0))</f>
        <v>Стародубов Сергей Вячеславович</v>
      </c>
      <c r="K461" t="s">
        <v>430</v>
      </c>
      <c r="L461">
        <v>10</v>
      </c>
      <c r="P461">
        <v>460</v>
      </c>
      <c r="Q461">
        <v>49916</v>
      </c>
      <c r="R461">
        <v>56390</v>
      </c>
      <c r="S461">
        <v>66045</v>
      </c>
      <c r="T461">
        <v>58789</v>
      </c>
      <c r="U461">
        <f>IFERROR(VLOOKUP(C461,Лист2!$B$3:$XFD$95,Лист2!$DQ$1,0),"")</f>
        <v>39390</v>
      </c>
      <c r="V461">
        <v>9894</v>
      </c>
      <c r="W461">
        <v>43276</v>
      </c>
      <c r="X461">
        <v>49132</v>
      </c>
      <c r="Y461">
        <v>33570</v>
      </c>
      <c r="Z461">
        <f>IFERROR(VLOOKUP(C461,Лист2!$B$3:$XFD$95,Лист2!$DR$1,0),"")</f>
        <v>27316</v>
      </c>
      <c r="AA461">
        <v>9894</v>
      </c>
      <c r="AB461">
        <v>11581</v>
      </c>
      <c r="AC461">
        <v>15335</v>
      </c>
      <c r="AD461">
        <v>23768</v>
      </c>
      <c r="AE461">
        <f>IFERROR(VLOOKUP(C461,Лист2!$B$3:$XFD$95,Лист2!$DS$1,0),"")</f>
        <v>10980</v>
      </c>
      <c r="AF461">
        <v>7907</v>
      </c>
      <c r="AG461">
        <v>0</v>
      </c>
      <c r="AH461">
        <v>0</v>
      </c>
      <c r="AI461">
        <v>0</v>
      </c>
      <c r="AJ461" s="2">
        <f>IFERROR(VLOOKUP(C461,Лист2!$B$3:$XFD$95,Лист2!$CF$1,0),"")</f>
        <v>0</v>
      </c>
      <c r="AK461">
        <v>16301</v>
      </c>
      <c r="AL461">
        <v>21529</v>
      </c>
      <c r="AM461">
        <v>17553</v>
      </c>
      <c r="AN461">
        <v>44078</v>
      </c>
      <c r="AO461">
        <f>IFERROR(VLOOKUP(C461,Лист2!$B$3:$XFD$95,Лист2!$CI$1,0),"")</f>
        <v>44078</v>
      </c>
      <c r="AP461">
        <f>IFERROR(VLOOKUP(C461,Лист2!$B$3:$XFD$95,Лист2!$CJ$1,0),"")</f>
        <v>0</v>
      </c>
      <c r="AQ461" s="5">
        <f t="shared" si="22"/>
        <v>0.78900000000000003</v>
      </c>
      <c r="AR461" t="s">
        <v>52</v>
      </c>
      <c r="AS461" t="s">
        <v>431</v>
      </c>
      <c r="AT461" t="str">
        <f>IF(VLOOKUP(C461,old!$D$3:$AU$549,44,0)=0,"",VLOOKUP(C461,old!$D$3:$AU$549,44,0))</f>
        <v>image130</v>
      </c>
      <c r="AU461" s="3">
        <f t="shared" si="21"/>
        <v>0</v>
      </c>
      <c r="AV461" t="str">
        <f t="shared" si="23"/>
        <v>ООО «ПКО «Группа СВС» зарегистрировано по адресу: г. Москва, ул. Верхоянская, д. 18, к. 2, кв. 2, 129344. Генеральным директором является Стародубов Сергей Вячеславович. Рост доходов компании за 5 лет: 78,9%. ФССП присвоил Низкий уровень риска для данного ПКО.</v>
      </c>
    </row>
    <row r="462" spans="1:48">
      <c r="A462">
        <v>185</v>
      </c>
      <c r="B462" t="s">
        <v>857</v>
      </c>
      <c r="C462">
        <v>6829117690</v>
      </c>
      <c r="D462" s="10">
        <v>1166820050616</v>
      </c>
      <c r="E462" t="s">
        <v>858</v>
      </c>
      <c r="F462" s="7">
        <v>42390</v>
      </c>
      <c r="G462">
        <f t="shared" si="24"/>
        <v>9</v>
      </c>
      <c r="H462" t="s">
        <v>73</v>
      </c>
      <c r="I462" t="str">
        <f>IF(VLOOKUP(C462,гендир!$A$3:$C$3000,3,0)=0,"",VLOOKUP(C462,гендир!$A$3:$C$3000,3,0))</f>
        <v>Аверин Алексей Николаевич, Скосарев Алексей Александрович</v>
      </c>
      <c r="J462" t="str">
        <f>IF(VLOOKUP(C462,гендир!$A$3:$C$3000,2,0)=0,"",VLOOKUP(C462,гендир!$A$3:$C$3000,2,0))</f>
        <v>Аверин Алексей Николаевич</v>
      </c>
      <c r="K462" t="s">
        <v>861</v>
      </c>
      <c r="L462">
        <v>13.4</v>
      </c>
      <c r="P462">
        <v>461</v>
      </c>
      <c r="Q462">
        <v>14970</v>
      </c>
      <c r="R462">
        <v>22260</v>
      </c>
      <c r="S462">
        <v>26359</v>
      </c>
      <c r="T462">
        <v>44413</v>
      </c>
      <c r="U462">
        <f>IFERROR(VLOOKUP(C462,Лист2!$B$3:$XFD$95,Лист2!$DQ$1,0),"")</f>
        <v>55902</v>
      </c>
      <c r="V462">
        <v>12836</v>
      </c>
      <c r="W462">
        <v>7376</v>
      </c>
      <c r="X462">
        <v>8430</v>
      </c>
      <c r="Y462">
        <v>39573</v>
      </c>
      <c r="Z462">
        <f>IFERROR(VLOOKUP(C462,Лист2!$B$3:$XFD$95,Лист2!$DR$1,0),"")</f>
        <v>35635</v>
      </c>
      <c r="AA462">
        <v>12836</v>
      </c>
      <c r="AB462">
        <v>14144</v>
      </c>
      <c r="AC462">
        <v>17138</v>
      </c>
      <c r="AD462">
        <v>3642</v>
      </c>
      <c r="AE462">
        <f>IFERROR(VLOOKUP(C462,Лист2!$B$3:$XFD$95,Лист2!$DS$1,0),"")</f>
        <v>18458</v>
      </c>
      <c r="AF462">
        <v>0</v>
      </c>
      <c r="AG462">
        <v>0</v>
      </c>
      <c r="AH462">
        <v>0</v>
      </c>
      <c r="AI462">
        <v>0</v>
      </c>
      <c r="AJ462" s="2">
        <f>IFERROR(VLOOKUP(C462,Лист2!$B$3:$XFD$95,Лист2!$CF$1,0),"")</f>
        <v>0</v>
      </c>
      <c r="AK462">
        <v>40697</v>
      </c>
      <c r="AL462">
        <v>46872</v>
      </c>
      <c r="AM462">
        <v>62622</v>
      </c>
      <c r="AN462">
        <v>73981</v>
      </c>
      <c r="AO462">
        <f>IFERROR(VLOOKUP(C462,Лист2!$B$3:$XFD$95,Лист2!$CI$1,0),"")</f>
        <v>73981</v>
      </c>
      <c r="AP462">
        <f>IFERROR(VLOOKUP(C462,Лист2!$B$3:$XFD$95,Лист2!$CJ$1,0),"")</f>
        <v>1871</v>
      </c>
      <c r="AQ462" s="5">
        <f t="shared" si="22"/>
        <v>3.734</v>
      </c>
      <c r="AR462" t="s">
        <v>52</v>
      </c>
      <c r="AS462" t="s">
        <v>862</v>
      </c>
      <c r="AT462" t="str">
        <f>IF(VLOOKUP(C462,old!$D$3:$AU$549,44,0)=0,"",VLOOKUP(C462,old!$D$3:$AU$549,44,0))</f>
        <v>image098</v>
      </c>
      <c r="AU462" s="3" t="str">
        <f t="shared" si="21"/>
        <v/>
      </c>
      <c r="AV462" t="str">
        <f t="shared" si="23"/>
        <v>ООО ПКО «Кредитный Арбитр» зарегистрировано по адресу: 392000, Тамбовская обл, Тамбов г, Базарная ул, дом № 107А. Генеральным директором является Аверин Алексей Николаевич. Рост доходов компании за 5 лет: 373,4%. Объем заемных средств компании на конец 2024 года: 1871 тыс. руб. ФССП присвоил Низкий уровень риска для данного ПКО.</v>
      </c>
    </row>
    <row r="463" spans="1:48">
      <c r="A463">
        <v>192</v>
      </c>
      <c r="B463" t="s">
        <v>1243</v>
      </c>
      <c r="C463">
        <v>5407969670</v>
      </c>
      <c r="D463" s="10">
        <v>1185476022709</v>
      </c>
      <c r="E463" t="s">
        <v>1244</v>
      </c>
      <c r="F463" s="7">
        <v>43186</v>
      </c>
      <c r="G463">
        <f t="shared" si="24"/>
        <v>7</v>
      </c>
      <c r="H463" t="s">
        <v>73</v>
      </c>
      <c r="I463" t="str">
        <f>IF(VLOOKUP(C463,гендир!$A$3:$C$3000,3,0)=0,"",VLOOKUP(C463,гендир!$A$3:$C$3000,3,0))</f>
        <v>Пащенко Максим Григорьевич</v>
      </c>
      <c r="J463" t="str">
        <f>IF(VLOOKUP(C463,гендир!$A$3:$C$3000,2,0)=0,"",VLOOKUP(C463,гендир!$A$3:$C$3000,2,0))</f>
        <v>Каширин Дмитрий Анатольевич</v>
      </c>
      <c r="K463" t="s">
        <v>1247</v>
      </c>
      <c r="L463">
        <v>10000</v>
      </c>
      <c r="P463">
        <v>462</v>
      </c>
      <c r="Q463">
        <v>70706</v>
      </c>
      <c r="R463">
        <v>121860</v>
      </c>
      <c r="S463">
        <v>20858</v>
      </c>
      <c r="T463">
        <v>43008</v>
      </c>
      <c r="U463">
        <f>IFERROR(VLOOKUP(C463,Лист2!$B$3:$XFD$95,Лист2!$DQ$1,0),"")</f>
        <v>15218</v>
      </c>
      <c r="V463">
        <v>28347</v>
      </c>
      <c r="W463">
        <v>131820</v>
      </c>
      <c r="X463">
        <v>41518</v>
      </c>
      <c r="Y463">
        <v>26744</v>
      </c>
      <c r="Z463">
        <f>IFERROR(VLOOKUP(C463,Лист2!$B$3:$XFD$95,Лист2!$DR$1,0),"")</f>
        <v>14925</v>
      </c>
      <c r="AA463">
        <v>28347</v>
      </c>
      <c r="AB463">
        <v>-11329</v>
      </c>
      <c r="AC463">
        <v>-21661</v>
      </c>
      <c r="AD463">
        <v>15495</v>
      </c>
      <c r="AE463">
        <f>IFERROR(VLOOKUP(C463,Лист2!$B$3:$XFD$95,Лист2!$DS$1,0),"")</f>
        <v>-7873</v>
      </c>
      <c r="AF463">
        <v>90050</v>
      </c>
      <c r="AG463">
        <v>35672</v>
      </c>
      <c r="AH463">
        <v>36385</v>
      </c>
      <c r="AI463">
        <v>36385</v>
      </c>
      <c r="AJ463" s="2">
        <f>IFERROR(VLOOKUP(C463,Лист2!$B$3:$XFD$95,Лист2!$CF$1,0),"")</f>
        <v>38845</v>
      </c>
      <c r="AK463">
        <v>1411</v>
      </c>
      <c r="AL463">
        <v>101977</v>
      </c>
      <c r="AM463">
        <v>73054</v>
      </c>
      <c r="AN463">
        <v>64928</v>
      </c>
      <c r="AO463">
        <f>IFERROR(VLOOKUP(C463,Лист2!$B$3:$XFD$95,Лист2!$CI$1,0),"")</f>
        <v>64928</v>
      </c>
      <c r="AP463">
        <f>IFERROR(VLOOKUP(C463,Лист2!$B$3:$XFD$95,Лист2!$CJ$1,0),"")</f>
        <v>37530</v>
      </c>
      <c r="AQ463" s="5">
        <f t="shared" si="22"/>
        <v>0.215</v>
      </c>
      <c r="AR463">
        <v>0</v>
      </c>
      <c r="AS463" t="s">
        <v>1248</v>
      </c>
      <c r="AT463" t="str">
        <f>IF(VLOOKUP(C463,old!$D$3:$AU$549,44,0)=0,"",VLOOKUP(C463,old!$D$3:$AU$549,44,0))</f>
        <v>image295</v>
      </c>
      <c r="AU463" s="3">
        <f t="shared" si="21"/>
        <v>0.43137146029983342</v>
      </c>
      <c r="AV463" t="str">
        <f t="shared" si="23"/>
        <v>ООО ПКО «БУСТЭР» зарегистрировано по адресу: 630099, Новосибирская обл, Новосибирск г, Советская ул, дом 12, этаж 2. Генеральным директором является Каширин Дмитрий Анатольевич. Рост доходов компании за 5 лет: 21,5%. Рост финансовых активов компании за 5 лет: 43,14%. Объем заемных средств компании на конец 2024 года: 37530 тыс. руб.</v>
      </c>
    </row>
    <row r="464" spans="1:48">
      <c r="A464">
        <v>199</v>
      </c>
      <c r="B464" t="s">
        <v>1683</v>
      </c>
      <c r="C464">
        <v>6659210466</v>
      </c>
      <c r="D464" s="10">
        <v>1106659011359</v>
      </c>
      <c r="E464" t="s">
        <v>1684</v>
      </c>
      <c r="F464" s="7">
        <v>40464</v>
      </c>
      <c r="G464">
        <f t="shared" si="24"/>
        <v>14</v>
      </c>
      <c r="H464" t="s">
        <v>73</v>
      </c>
      <c r="I464" t="str">
        <f>IF(VLOOKUP(C464,гендир!$A$3:$C$3000,3,0)=0,"",VLOOKUP(C464,гендир!$A$3:$C$3000,3,0))</f>
        <v>Колесников Роман Алексеевич</v>
      </c>
      <c r="J464" t="str">
        <f>IF(VLOOKUP(C464,гендир!$A$3:$C$3000,2,0)=0,"",VLOOKUP(C464,гендир!$A$3:$C$3000,2,0))</f>
        <v>Колесников Роман Алексеевич</v>
      </c>
      <c r="K464" t="s">
        <v>1687</v>
      </c>
      <c r="L464">
        <v>10</v>
      </c>
      <c r="P464">
        <v>463</v>
      </c>
      <c r="Q464">
        <v>220467</v>
      </c>
      <c r="R464">
        <v>0</v>
      </c>
      <c r="S464">
        <v>24035</v>
      </c>
      <c r="T464">
        <v>39931</v>
      </c>
      <c r="U464">
        <f>IFERROR(VLOOKUP(C464,Лист2!$B$3:$XFD$95,Лист2!$DQ$1,0),"")</f>
        <v>26469</v>
      </c>
      <c r="V464">
        <v>4731</v>
      </c>
      <c r="W464">
        <v>0</v>
      </c>
      <c r="X464">
        <v>971</v>
      </c>
      <c r="Y464">
        <v>33152</v>
      </c>
      <c r="Z464">
        <f>IFERROR(VLOOKUP(C464,Лист2!$B$3:$XFD$95,Лист2!$DR$1,0),"")</f>
        <v>24944</v>
      </c>
      <c r="AA464">
        <v>4731</v>
      </c>
      <c r="AB464">
        <v>-1792</v>
      </c>
      <c r="AC464">
        <v>3124</v>
      </c>
      <c r="AD464">
        <v>5380</v>
      </c>
      <c r="AE464">
        <f>IFERROR(VLOOKUP(C464,Лист2!$B$3:$XFD$95,Лист2!$DS$1,0),"")</f>
        <v>1260</v>
      </c>
      <c r="AF464">
        <v>0</v>
      </c>
      <c r="AG464">
        <v>0</v>
      </c>
      <c r="AH464">
        <v>14581</v>
      </c>
      <c r="AI464">
        <v>30262</v>
      </c>
      <c r="AJ464" s="2">
        <f>IFERROR(VLOOKUP(C464,Лист2!$B$3:$XFD$95,Лист2!$CF$1,0),"")</f>
        <v>27916</v>
      </c>
      <c r="AK464">
        <v>644603</v>
      </c>
      <c r="AL464">
        <v>14370</v>
      </c>
      <c r="AM464">
        <v>10750</v>
      </c>
      <c r="AN464">
        <v>11350</v>
      </c>
      <c r="AO464">
        <f>IFERROR(VLOOKUP(C464,Лист2!$B$3:$XFD$95,Лист2!$CI$1,0),"")</f>
        <v>17010</v>
      </c>
      <c r="AP464">
        <f>IFERROR(VLOOKUP(C464,Лист2!$B$3:$XFD$95,Лист2!$CJ$1,0),"")</f>
        <v>0</v>
      </c>
      <c r="AQ464" s="5">
        <f t="shared" si="22"/>
        <v>0.12</v>
      </c>
      <c r="AR464" t="s">
        <v>52</v>
      </c>
      <c r="AS464" t="s">
        <v>1688</v>
      </c>
      <c r="AT464" t="str">
        <f>IF(VLOOKUP(C464,old!$D$3:$AU$549,44,0)=0,"",VLOOKUP(C464,old!$D$3:$AU$549,44,0))</f>
        <v>image280</v>
      </c>
      <c r="AU464" s="3">
        <f t="shared" si="21"/>
        <v>1.914546327412386</v>
      </c>
      <c r="AV464" t="str">
        <f t="shared" si="23"/>
        <v>ООО ПКО «Патриот» зарегистрировано по адресу: 620034, Свердловская область, г. Екатеринбург, ул. Колмогорова, строение 3, офис 601. Генеральным директором является Колесников Роман Алексеевич. Рост доходов компании за 5 лет: 12%. Рост финансовых активов компании за 5 лет: 191,45%. ФССП присвоил Низкий уровень риска для данного ПКО.</v>
      </c>
    </row>
    <row r="465" spans="1:48">
      <c r="A465">
        <v>202</v>
      </c>
      <c r="B465" t="s">
        <v>1191</v>
      </c>
      <c r="C465">
        <v>1831177672</v>
      </c>
      <c r="D465" s="10">
        <v>1161832051402</v>
      </c>
      <c r="E465" t="s">
        <v>1192</v>
      </c>
      <c r="F465" s="7">
        <v>42384</v>
      </c>
      <c r="G465">
        <f t="shared" si="24"/>
        <v>9</v>
      </c>
      <c r="H465" t="s">
        <v>73</v>
      </c>
      <c r="I465" t="str">
        <f>IF(VLOOKUP(C465,гендир!$A$3:$C$3000,3,0)=0,"",VLOOKUP(C465,гендир!$A$3:$C$3000,3,0))</f>
        <v>Беляев Григорий Александрович, Биянов Виталий Юрьевич</v>
      </c>
      <c r="J465" t="str">
        <f>IF(VLOOKUP(C465,гендир!$A$3:$C$3000,2,0)=0,"",VLOOKUP(C465,гендир!$A$3:$C$3000,2,0))</f>
        <v>Беляев Григорий Александрович</v>
      </c>
      <c r="K465" t="s">
        <v>1195</v>
      </c>
      <c r="L465">
        <v>10</v>
      </c>
      <c r="P465">
        <v>464</v>
      </c>
      <c r="Q465">
        <v>2115</v>
      </c>
      <c r="R465">
        <v>9792</v>
      </c>
      <c r="S465">
        <v>23209</v>
      </c>
      <c r="T465">
        <v>37822</v>
      </c>
      <c r="U465">
        <f>IFERROR(VLOOKUP(C465,Лист2!$B$3:$XFD$95,Лист2!$DQ$1,0),"")</f>
        <v>44829</v>
      </c>
      <c r="V465">
        <v>571</v>
      </c>
      <c r="W465">
        <v>7937</v>
      </c>
      <c r="X465">
        <v>18975</v>
      </c>
      <c r="Y465">
        <v>29684</v>
      </c>
      <c r="Z465">
        <f>IFERROR(VLOOKUP(C465,Лист2!$B$3:$XFD$95,Лист2!$DR$1,0),"")</f>
        <v>37717</v>
      </c>
      <c r="AA465">
        <v>571</v>
      </c>
      <c r="AB465">
        <v>1855</v>
      </c>
      <c r="AC465">
        <v>4234</v>
      </c>
      <c r="AD465">
        <v>6550</v>
      </c>
      <c r="AE465">
        <f>IFERROR(VLOOKUP(C465,Лист2!$B$3:$XFD$95,Лист2!$DS$1,0),"")</f>
        <v>5321</v>
      </c>
      <c r="AF465">
        <v>0</v>
      </c>
      <c r="AG465">
        <v>0</v>
      </c>
      <c r="AH465">
        <v>0</v>
      </c>
      <c r="AI465">
        <v>0</v>
      </c>
      <c r="AJ465" s="2">
        <f>IFERROR(VLOOKUP(C465,Лист2!$B$3:$XFD$95,Лист2!$CF$1,0),"")</f>
        <v>0</v>
      </c>
      <c r="AK465">
        <v>32887</v>
      </c>
      <c r="AL465">
        <v>33595</v>
      </c>
      <c r="AM465">
        <v>43386</v>
      </c>
      <c r="AN465">
        <v>48989</v>
      </c>
      <c r="AO465">
        <f>IFERROR(VLOOKUP(C465,Лист2!$B$3:$XFD$95,Лист2!$CI$1,0),"")</f>
        <v>48989</v>
      </c>
      <c r="AP465">
        <f>IFERROR(VLOOKUP(C465,Лист2!$B$3:$XFD$95,Лист2!$CJ$1,0),"")</f>
        <v>1779</v>
      </c>
      <c r="AQ465" s="5">
        <f t="shared" si="22"/>
        <v>21.196000000000002</v>
      </c>
      <c r="AR465" t="s">
        <v>52</v>
      </c>
      <c r="AS465" t="s">
        <v>1196</v>
      </c>
      <c r="AT465" t="str">
        <f>IF(VLOOKUP(C465,old!$D$3:$AU$549,44,0)=0,"",VLOOKUP(C465,old!$D$3:$AU$549,44,0))</f>
        <v>image143</v>
      </c>
      <c r="AU465" s="3" t="str">
        <f t="shared" si="21"/>
        <v/>
      </c>
      <c r="AV465" t="str">
        <f t="shared" si="23"/>
        <v>ООО ПКО «Гранит Плюс» зарегистрировано по адресу: Удмуртская Респ., г. Глазов, ул. Юкаменская, д. 39, кв. 1, 427627. Генеральным директором является Беляев Григорий Александрович. Рост доходов компании за 5 лет: 2119,6%. Объем заемных средств компании на конец 2024 года: 1779 тыс. руб. ФССП присвоил Низкий уровень риска для данного ПКО.</v>
      </c>
    </row>
    <row r="466" spans="1:48">
      <c r="A466">
        <v>204</v>
      </c>
      <c r="B466" t="s">
        <v>2198</v>
      </c>
      <c r="C466">
        <v>7804630189</v>
      </c>
      <c r="D466" s="10">
        <v>1187847309066</v>
      </c>
      <c r="E466" t="s">
        <v>2199</v>
      </c>
      <c r="F466" s="7">
        <v>43403</v>
      </c>
      <c r="G466">
        <f t="shared" si="24"/>
        <v>6</v>
      </c>
      <c r="H466" t="s">
        <v>73</v>
      </c>
      <c r="I466" t="str">
        <f>IF(VLOOKUP(C466,гендир!$A$3:$C$3000,3,0)=0,"",VLOOKUP(C466,гендир!$A$3:$C$3000,3,0))</f>
        <v>Княжецкий Владимир Андреевич</v>
      </c>
      <c r="J466" t="str">
        <f>IF(VLOOKUP(C466,гендир!$A$3:$C$3000,2,0)=0,"",VLOOKUP(C466,гендир!$A$3:$C$3000,2,0))</f>
        <v>Княжецкий Владимир Андреевич</v>
      </c>
      <c r="K466" t="s">
        <v>2202</v>
      </c>
      <c r="L466">
        <v>10000</v>
      </c>
      <c r="P466">
        <v>465</v>
      </c>
      <c r="Q466">
        <v>670</v>
      </c>
      <c r="R466">
        <v>1775</v>
      </c>
      <c r="S466">
        <v>18069</v>
      </c>
      <c r="T466">
        <v>37393</v>
      </c>
      <c r="U466">
        <f>IFERROR(VLOOKUP(C466,Лист2!$B$3:$XFD$95,Лист2!$DQ$1,0),"")</f>
        <v>102065</v>
      </c>
      <c r="V466">
        <v>828</v>
      </c>
      <c r="W466">
        <v>1576</v>
      </c>
      <c r="X466">
        <v>9257</v>
      </c>
      <c r="Y466">
        <v>30304</v>
      </c>
      <c r="Z466">
        <f>IFERROR(VLOOKUP(C466,Лист2!$B$3:$XFD$95,Лист2!$DR$1,0),"")</f>
        <v>25844</v>
      </c>
      <c r="AA466">
        <v>828</v>
      </c>
      <c r="AB466">
        <v>144</v>
      </c>
      <c r="AC466">
        <v>8636</v>
      </c>
      <c r="AD466">
        <v>7071</v>
      </c>
      <c r="AE466">
        <f>IFERROR(VLOOKUP(C466,Лист2!$B$3:$XFD$95,Лист2!$DS$1,0),"")</f>
        <v>76201</v>
      </c>
      <c r="AF466">
        <v>0</v>
      </c>
      <c r="AG466">
        <v>0</v>
      </c>
      <c r="AH466">
        <v>4270</v>
      </c>
      <c r="AI466">
        <v>4355</v>
      </c>
      <c r="AJ466" s="2">
        <f>IFERROR(VLOOKUP(C466,Лист2!$B$3:$XFD$95,Лист2!$CF$1,0),"")</f>
        <v>0</v>
      </c>
      <c r="AK466">
        <v>19197</v>
      </c>
      <c r="AL466">
        <v>30460</v>
      </c>
      <c r="AM466">
        <v>34012</v>
      </c>
      <c r="AN466">
        <v>30389</v>
      </c>
      <c r="AO466">
        <f>IFERROR(VLOOKUP(C466,Лист2!$B$3:$XFD$95,Лист2!$CI$1,0),"")</f>
        <v>30389</v>
      </c>
      <c r="AP466">
        <f>IFERROR(VLOOKUP(C466,Лист2!$B$3:$XFD$95,Лист2!$CJ$1,0),"")</f>
        <v>10350</v>
      </c>
      <c r="AQ466" s="5">
        <f t="shared" si="22"/>
        <v>152.33600000000001</v>
      </c>
      <c r="AR466" t="s">
        <v>52</v>
      </c>
      <c r="AS466" t="s">
        <v>2203</v>
      </c>
      <c r="AT466" t="str">
        <f>IF(VLOOKUP(C466,old!$D$3:$AU$549,44,0)=0,"",VLOOKUP(C466,old!$D$3:$AU$549,44,0))</f>
        <v>image093</v>
      </c>
      <c r="AU466" s="3">
        <f t="shared" si="21"/>
        <v>0</v>
      </c>
      <c r="AV466" t="str">
        <f t="shared" si="23"/>
        <v>ООО ПКО «Агентство К «Примирение» зарегистрировано по адресу: 196128, Город Санкт-Петербург, ул. Кузнецовская, дом 11, литер А, помещение 31-Н, офис 2, комната 7. Генеральным директором является Княжецкий Владимир Андреевич. Рост доходов компании за 5 лет: 15233,6%. Объем заемных средств компании на конец 2024 года: 10350 тыс. руб. ФССП присвоил Низкий уровень риска для данного ПКО.</v>
      </c>
    </row>
    <row r="467" spans="1:48">
      <c r="A467">
        <v>205</v>
      </c>
      <c r="B467" t="s">
        <v>2003</v>
      </c>
      <c r="C467">
        <v>2130213500</v>
      </c>
      <c r="D467" s="10">
        <v>1192130009708</v>
      </c>
      <c r="E467" t="s">
        <v>2004</v>
      </c>
      <c r="F467" s="7">
        <v>43713</v>
      </c>
      <c r="G467">
        <f t="shared" si="24"/>
        <v>5</v>
      </c>
      <c r="H467" t="s">
        <v>73</v>
      </c>
      <c r="I467" t="str">
        <f>IF(VLOOKUP(C467,гендир!$A$3:$C$3000,3,0)=0,"",VLOOKUP(C467,гендир!$A$3:$C$3000,3,0))</f>
        <v>Иванова Елена Николаевна, Казаков Василий Николаевич</v>
      </c>
      <c r="J467" t="str">
        <f>IF(VLOOKUP(C467,гендир!$A$3:$C$3000,2,0)=0,"",VLOOKUP(C467,гендир!$A$3:$C$3000,2,0))</f>
        <v>Казакова Екатерина Анатольевна</v>
      </c>
      <c r="K467" t="s">
        <v>2007</v>
      </c>
      <c r="L467">
        <v>20</v>
      </c>
      <c r="P467">
        <v>466</v>
      </c>
      <c r="Q467">
        <v>5679</v>
      </c>
      <c r="R467">
        <v>19238</v>
      </c>
      <c r="S467">
        <v>26468</v>
      </c>
      <c r="T467">
        <v>37294</v>
      </c>
      <c r="U467">
        <f>IFERROR(VLOOKUP(C467,Лист2!$B$3:$XFD$95,Лист2!$DQ$1,0),"")</f>
        <v>44116</v>
      </c>
      <c r="V467">
        <v>1186</v>
      </c>
      <c r="W467">
        <v>4474</v>
      </c>
      <c r="X467">
        <v>8650</v>
      </c>
      <c r="Y467">
        <v>37793</v>
      </c>
      <c r="Z467">
        <f>IFERROR(VLOOKUP(C467,Лист2!$B$3:$XFD$95,Лист2!$DR$1,0),"")</f>
        <v>39870</v>
      </c>
      <c r="AA467">
        <v>1186</v>
      </c>
      <c r="AB467">
        <v>14764</v>
      </c>
      <c r="AC467">
        <v>16688</v>
      </c>
      <c r="AD467">
        <v>-2704</v>
      </c>
      <c r="AE467">
        <f>IFERROR(VLOOKUP(C467,Лист2!$B$3:$XFD$95,Лист2!$DS$1,0),"")</f>
        <v>2927</v>
      </c>
      <c r="AF467">
        <v>33</v>
      </c>
      <c r="AG467">
        <v>3</v>
      </c>
      <c r="AH467">
        <v>0</v>
      </c>
      <c r="AI467">
        <v>0</v>
      </c>
      <c r="AJ467" s="2">
        <f>IFERROR(VLOOKUP(C467,Лист2!$B$3:$XFD$95,Лист2!$CF$1,0),"")</f>
        <v>0</v>
      </c>
      <c r="AK467">
        <v>196909</v>
      </c>
      <c r="AL467">
        <v>1549097</v>
      </c>
      <c r="AM467">
        <v>2072800</v>
      </c>
      <c r="AN467">
        <v>13747</v>
      </c>
      <c r="AO467">
        <f>IFERROR(VLOOKUP(C467,Лист2!$B$3:$XFD$95,Лист2!$CI$1,0),"")</f>
        <v>13747</v>
      </c>
      <c r="AP467">
        <f>IFERROR(VLOOKUP(C467,Лист2!$B$3:$XFD$95,Лист2!$CJ$1,0),"")</f>
        <v>34</v>
      </c>
      <c r="AQ467" s="5">
        <f t="shared" si="22"/>
        <v>7.7679999999999998</v>
      </c>
      <c r="AR467" t="s">
        <v>52</v>
      </c>
      <c r="AS467" t="s">
        <v>2008</v>
      </c>
      <c r="AT467" t="str">
        <f>IF(VLOOKUP(C467,old!$D$3:$AU$549,44,0)=0,"",VLOOKUP(C467,old!$D$3:$AU$549,44,0))</f>
        <v>image073</v>
      </c>
      <c r="AU467" s="3">
        <f t="shared" si="21"/>
        <v>0</v>
      </c>
      <c r="AV467" t="str">
        <f t="shared" si="23"/>
        <v>ООО ПКО «ФПК» зарегистрировано по адресу: 428024, Чувашская Республика - Чувашия, г Чебоксары, пр-кт Мира, д. 90, к. 1, офис 305. Генеральным директором является Казакова Екатерина Анатольевна. Рост доходов компании за 5 лет: 776,8%. Объем заемных средств компании на конец 2024 года: 34 тыс. руб. ФССП присвоил Низкий уровень риска для данного ПКО.</v>
      </c>
    </row>
    <row r="468" spans="1:48">
      <c r="A468">
        <v>220</v>
      </c>
      <c r="B468" t="s">
        <v>1575</v>
      </c>
      <c r="C468">
        <v>5260456250</v>
      </c>
      <c r="D468" s="10">
        <v>1185275038376</v>
      </c>
      <c r="E468" t="s">
        <v>1576</v>
      </c>
      <c r="F468" s="7">
        <v>43291</v>
      </c>
      <c r="G468">
        <f t="shared" si="24"/>
        <v>6</v>
      </c>
      <c r="H468" t="s">
        <v>73</v>
      </c>
      <c r="I468" t="str">
        <f>IF(VLOOKUP(C468,гендир!$A$3:$C$3000,3,0)=0,"",VLOOKUP(C468,гендир!$A$3:$C$3000,3,0))</f>
        <v>Лапкин Владимир Викторович</v>
      </c>
      <c r="J468" t="str">
        <f>IF(VLOOKUP(C468,гендир!$A$3:$C$3000,2,0)=0,"",VLOOKUP(C468,гендир!$A$3:$C$3000,2,0))</f>
        <v>Лапкин Владимир Викторович</v>
      </c>
      <c r="K468" t="s">
        <v>1579</v>
      </c>
      <c r="L468">
        <v>10</v>
      </c>
      <c r="P468">
        <v>467</v>
      </c>
      <c r="Q468">
        <v>4094</v>
      </c>
      <c r="R468">
        <v>5228</v>
      </c>
      <c r="S468">
        <v>22684</v>
      </c>
      <c r="T468">
        <v>34461</v>
      </c>
      <c r="U468">
        <f>IFERROR(VLOOKUP(C468,Лист2!$B$3:$XFD$95,Лист2!$DQ$1,0),"")</f>
        <v>41689</v>
      </c>
      <c r="V468">
        <v>20</v>
      </c>
      <c r="W468">
        <v>3598</v>
      </c>
      <c r="X468">
        <v>10008</v>
      </c>
      <c r="Y468">
        <v>9875</v>
      </c>
      <c r="Z468">
        <f>IFERROR(VLOOKUP(C468,Лист2!$B$3:$XFD$95,Лист2!$DR$1,0),"")</f>
        <v>40447</v>
      </c>
      <c r="AA468">
        <v>20</v>
      </c>
      <c r="AB468">
        <v>875</v>
      </c>
      <c r="AC468">
        <v>12000</v>
      </c>
      <c r="AD468">
        <v>23814</v>
      </c>
      <c r="AE468">
        <f>IFERROR(VLOOKUP(C468,Лист2!$B$3:$XFD$95,Лист2!$DS$1,0),"")</f>
        <v>-68</v>
      </c>
      <c r="AF468">
        <v>3000</v>
      </c>
      <c r="AG468">
        <v>18000</v>
      </c>
      <c r="AH468">
        <v>18133</v>
      </c>
      <c r="AI468">
        <v>24505</v>
      </c>
      <c r="AJ468" s="2">
        <f>IFERROR(VLOOKUP(C468,Лист2!$B$3:$XFD$95,Лист2!$CF$1,0),"")</f>
        <v>36800</v>
      </c>
      <c r="AK468">
        <v>12582</v>
      </c>
      <c r="AL468">
        <v>9849</v>
      </c>
      <c r="AM468">
        <v>23770</v>
      </c>
      <c r="AN468">
        <v>20851</v>
      </c>
      <c r="AO468">
        <f>IFERROR(VLOOKUP(C468,Лист2!$B$3:$XFD$95,Лист2!$CI$1,0),"")</f>
        <v>20851</v>
      </c>
      <c r="AP468">
        <f>IFERROR(VLOOKUP(C468,Лист2!$B$3:$XFD$95,Лист2!$CJ$1,0),"")</f>
        <v>42</v>
      </c>
      <c r="AQ468" s="5">
        <f t="shared" si="22"/>
        <v>10.183</v>
      </c>
      <c r="AR468" t="s">
        <v>52</v>
      </c>
      <c r="AS468" t="s">
        <v>1580</v>
      </c>
      <c r="AT468" t="str">
        <f>IF(VLOOKUP(C468,old!$D$3:$AU$549,44,0)=0,"",VLOOKUP(C468,old!$D$3:$AU$549,44,0))</f>
        <v>image115</v>
      </c>
      <c r="AU468" s="3">
        <f t="shared" si="21"/>
        <v>12.266666666666667</v>
      </c>
      <c r="AV468" t="str">
        <f t="shared" si="23"/>
        <v>ООО ПКО «АРТЕ ГРУПП» зарегистрировано по адресу: 603093, Нижегородская область, г. Нижний Новгород, ул. Родионова, дом 27, квартира 66. Генеральным директором является Лапкин Владимир Викторович. Рост доходов компании за 5 лет: 1018,3%. Рост финансовых активов компании за 5 лет: 1226,67%. Объем заемных средств компании на конец 2024 года: 42 тыс. руб. ФССП присвоил Низкий уровень риска для данного ПКО.</v>
      </c>
    </row>
    <row r="469" spans="1:48">
      <c r="A469">
        <v>231</v>
      </c>
      <c r="B469" t="s">
        <v>2648</v>
      </c>
      <c r="C469">
        <v>5407980426</v>
      </c>
      <c r="D469" s="10">
        <v>1215400000254</v>
      </c>
      <c r="E469" t="s">
        <v>2649</v>
      </c>
      <c r="F469" s="7">
        <v>44209</v>
      </c>
      <c r="G469">
        <f t="shared" si="24"/>
        <v>4</v>
      </c>
      <c r="H469" t="s">
        <v>73</v>
      </c>
      <c r="I469" t="str">
        <f>IF(VLOOKUP(C469,гендир!$A$3:$C$3000,3,0)=0,"",VLOOKUP(C469,гендир!$A$3:$C$3000,3,0))</f>
        <v>Перехожев Алексей Александрович</v>
      </c>
      <c r="J469" t="str">
        <f>IF(VLOOKUP(C469,гендир!$A$3:$C$3000,2,0)=0,"",VLOOKUP(C469,гендир!$A$3:$C$3000,2,0))</f>
        <v>Перехожев Алексей Александрович</v>
      </c>
      <c r="K469" t="s">
        <v>2652</v>
      </c>
      <c r="L469">
        <v>26.664999999999999</v>
      </c>
      <c r="P469">
        <v>468</v>
      </c>
      <c r="Q469">
        <v>0</v>
      </c>
      <c r="R469">
        <v>64318</v>
      </c>
      <c r="S469">
        <v>90885</v>
      </c>
      <c r="T469">
        <v>4384</v>
      </c>
      <c r="U469" t="str">
        <f>IFERROR(VLOOKUP(C469,Лист2!$B$3:$XFD$95,Лист2!$DQ$1,0),"")</f>
        <v/>
      </c>
      <c r="V469">
        <v>0</v>
      </c>
      <c r="W469">
        <v>44387</v>
      </c>
      <c r="X469">
        <v>73283</v>
      </c>
      <c r="Y469">
        <v>34379</v>
      </c>
      <c r="Z469" t="str">
        <f>IFERROR(VLOOKUP(C469,Лист2!$B$3:$XFD$95,Лист2!$DR$1,0),"")</f>
        <v/>
      </c>
      <c r="AA469">
        <v>0</v>
      </c>
      <c r="AB469">
        <v>3719</v>
      </c>
      <c r="AC469">
        <v>545</v>
      </c>
      <c r="AD469">
        <v>-32934</v>
      </c>
      <c r="AE469" t="str">
        <f>IFERROR(VLOOKUP(C469,Лист2!$B$3:$XFD$95,Лист2!$DS$1,0),"")</f>
        <v/>
      </c>
      <c r="AF469">
        <v>0</v>
      </c>
      <c r="AG469">
        <v>90871</v>
      </c>
      <c r="AH469">
        <v>34191</v>
      </c>
      <c r="AI469">
        <v>4080</v>
      </c>
      <c r="AJ469" s="2" t="str">
        <f>IFERROR(VLOOKUP(C469,Лист2!$B$3:$XFD$95,Лист2!$CF$1,0),"")</f>
        <v/>
      </c>
      <c r="AK469">
        <v>0</v>
      </c>
      <c r="AL469">
        <v>71255</v>
      </c>
      <c r="AM469">
        <v>55608</v>
      </c>
      <c r="AN469">
        <v>1076</v>
      </c>
      <c r="AO469" t="str">
        <f>IFERROR(VLOOKUP(C469,Лист2!$B$3:$XFD$95,Лист2!$CI$1,0),"")</f>
        <v/>
      </c>
      <c r="AP469" t="str">
        <f>IFERROR(VLOOKUP(C469,Лист2!$B$3:$XFD$95,Лист2!$CJ$1,0),"")</f>
        <v/>
      </c>
      <c r="AQ469" s="5" t="str">
        <f t="shared" si="22"/>
        <v/>
      </c>
      <c r="AR469" t="s">
        <v>165</v>
      </c>
      <c r="AS469" t="s">
        <v>2653</v>
      </c>
      <c r="AT469" t="str">
        <f>IF(VLOOKUP(C469,old!$D$3:$AU$549,44,0)=0,"",VLOOKUP(C469,old!$D$3:$AU$549,44,0))</f>
        <v>image1001</v>
      </c>
      <c r="AU469" s="3" t="str">
        <f t="shared" si="21"/>
        <v/>
      </c>
      <c r="AV469" t="str">
        <f t="shared" si="23"/>
        <v>ООО «ИнтИнвест» зарегистрировано по адресу: Новосибирская обл., г.о. город Новосибирск, г. Новосибирск, ул. Фабричная, д. 4, ОФИС 412, 630007. Генеральным директором является Перехожев Алексей Александрович. ФССП присвоил Высокий уровень риска для данного ПКО.</v>
      </c>
    </row>
    <row r="470" spans="1:48">
      <c r="A470">
        <v>236</v>
      </c>
      <c r="B470" t="s">
        <v>494</v>
      </c>
      <c r="C470">
        <v>7728718713</v>
      </c>
      <c r="D470" s="10">
        <v>1097746780460</v>
      </c>
      <c r="E470" t="s">
        <v>495</v>
      </c>
      <c r="F470" s="7">
        <v>40154</v>
      </c>
      <c r="G470">
        <f t="shared" si="24"/>
        <v>15</v>
      </c>
      <c r="H470" t="s">
        <v>73</v>
      </c>
      <c r="I470" t="str">
        <f>IF(VLOOKUP(C470,гендир!$A$3:$C$3000,3,0)=0,"",VLOOKUP(C470,гендир!$A$3:$C$3000,3,0))</f>
        <v>Сморчков Гаярь Николаевич</v>
      </c>
      <c r="J470" t="str">
        <f>IF(VLOOKUP(C470,гендир!$A$3:$C$3000,2,0)=0,"",VLOOKUP(C470,гендир!$A$3:$C$3000,2,0))</f>
        <v>Сморчков Гаярь Николаевич</v>
      </c>
      <c r="K470" t="s">
        <v>498</v>
      </c>
      <c r="L470">
        <v>10</v>
      </c>
      <c r="P470">
        <v>469</v>
      </c>
      <c r="Q470">
        <v>47093</v>
      </c>
      <c r="R470">
        <v>35302</v>
      </c>
      <c r="S470">
        <v>39287</v>
      </c>
      <c r="T470">
        <v>29496</v>
      </c>
      <c r="U470">
        <f>IFERROR(VLOOKUP(C470,Лист2!$B$3:$XFD$95,Лист2!$DQ$1,0),"")</f>
        <v>18508</v>
      </c>
      <c r="V470">
        <v>36624</v>
      </c>
      <c r="W470">
        <v>28930</v>
      </c>
      <c r="X470">
        <v>31896</v>
      </c>
      <c r="Y470">
        <v>27899</v>
      </c>
      <c r="Z470">
        <f>IFERROR(VLOOKUP(C470,Лист2!$B$3:$XFD$95,Лист2!$DR$1,0),"")</f>
        <v>18225</v>
      </c>
      <c r="AA470">
        <v>36624</v>
      </c>
      <c r="AB470">
        <v>5496</v>
      </c>
      <c r="AC470">
        <v>6565</v>
      </c>
      <c r="AD470">
        <v>855</v>
      </c>
      <c r="AE470">
        <f>IFERROR(VLOOKUP(C470,Лист2!$B$3:$XFD$95,Лист2!$DS$1,0),"")</f>
        <v>283</v>
      </c>
      <c r="AF470">
        <v>65868</v>
      </c>
      <c r="AG470">
        <v>73495</v>
      </c>
      <c r="AH470">
        <v>77723</v>
      </c>
      <c r="AI470">
        <v>72591</v>
      </c>
      <c r="AJ470" s="2">
        <f>IFERROR(VLOOKUP(C470,Лист2!$B$3:$XFD$95,Лист2!$CF$1,0),"")</f>
        <v>87256</v>
      </c>
      <c r="AK470">
        <v>3545</v>
      </c>
      <c r="AL470">
        <v>2325</v>
      </c>
      <c r="AM470">
        <v>3032</v>
      </c>
      <c r="AN470">
        <v>93</v>
      </c>
      <c r="AO470">
        <f>IFERROR(VLOOKUP(C470,Лист2!$B$3:$XFD$95,Лист2!$CI$1,0),"")</f>
        <v>93</v>
      </c>
      <c r="AP470">
        <f>IFERROR(VLOOKUP(C470,Лист2!$B$3:$XFD$95,Лист2!$CJ$1,0),"")</f>
        <v>0</v>
      </c>
      <c r="AQ470" s="5">
        <f t="shared" si="22"/>
        <v>0.39300000000000002</v>
      </c>
      <c r="AR470" t="s">
        <v>52</v>
      </c>
      <c r="AS470" t="s">
        <v>499</v>
      </c>
      <c r="AT470" t="str">
        <f>IF(VLOOKUP(C470,old!$D$3:$AU$549,44,0)=0,"",VLOOKUP(C470,old!$D$3:$AU$549,44,0))</f>
        <v>image181</v>
      </c>
      <c r="AU470" s="3">
        <f t="shared" si="21"/>
        <v>1.3247100261128317</v>
      </c>
      <c r="AV470" t="str">
        <f t="shared" si="23"/>
        <v>ООО ПКО «НАСД» зарегистрировано по адресу: г. Москва, ул. Писцовая, д. 16, к. 2, 127287. Генеральным директором является Сморчков Гаярь Николаевич. Рост доходов компании за 5 лет: 39,3%. Рост финансовых активов компании за 5 лет: 132,47%. ФССП присвоил Низкий уровень риска для данного ПКО.</v>
      </c>
    </row>
    <row r="471" spans="1:48">
      <c r="A471">
        <v>238</v>
      </c>
      <c r="B471" t="s">
        <v>2611</v>
      </c>
      <c r="C471">
        <v>2465340050</v>
      </c>
      <c r="D471" s="10">
        <v>1212400014310</v>
      </c>
      <c r="E471" t="s">
        <v>2612</v>
      </c>
      <c r="F471" s="7">
        <v>44344</v>
      </c>
      <c r="G471">
        <f t="shared" si="24"/>
        <v>3</v>
      </c>
      <c r="H471" t="s">
        <v>73</v>
      </c>
      <c r="I471" t="str">
        <f>IF(VLOOKUP(C471,гендир!$A$3:$C$3000,3,0)=0,"",VLOOKUP(C471,гендир!$A$3:$C$3000,3,0))</f>
        <v>Шашин Сергей Анатольевич, Соколов Николай Сергеевич</v>
      </c>
      <c r="J471" t="str">
        <f>IF(VLOOKUP(C471,гендир!$A$3:$C$3000,2,0)=0,"",VLOOKUP(C471,гендир!$A$3:$C$3000,2,0))</f>
        <v>Стучилин Алексей Михайлович</v>
      </c>
      <c r="K471" t="s">
        <v>2615</v>
      </c>
      <c r="L471">
        <v>40</v>
      </c>
      <c r="P471">
        <v>470</v>
      </c>
      <c r="Q471">
        <v>0</v>
      </c>
      <c r="R471">
        <v>8123</v>
      </c>
      <c r="S471">
        <v>29347</v>
      </c>
      <c r="T471">
        <v>34231</v>
      </c>
      <c r="U471">
        <f>IFERROR(VLOOKUP(C471,Лист2!$B$3:$XFD$95,Лист2!$DQ$1,0),"")</f>
        <v>47920</v>
      </c>
      <c r="V471">
        <v>0</v>
      </c>
      <c r="W471">
        <v>15182</v>
      </c>
      <c r="X471">
        <v>12677</v>
      </c>
      <c r="Y471">
        <v>28597</v>
      </c>
      <c r="Z471">
        <f>IFERROR(VLOOKUP(C471,Лист2!$B$3:$XFD$95,Лист2!$DR$1,0),"")</f>
        <v>38756</v>
      </c>
      <c r="AA471">
        <v>0</v>
      </c>
      <c r="AB471">
        <v>-7140</v>
      </c>
      <c r="AC471">
        <v>15475</v>
      </c>
      <c r="AD471">
        <v>3463</v>
      </c>
      <c r="AE471">
        <f>IFERROR(VLOOKUP(C471,Лист2!$B$3:$XFD$95,Лист2!$DS$1,0),"")</f>
        <v>3237</v>
      </c>
      <c r="AF471">
        <v>0</v>
      </c>
      <c r="AG471">
        <v>0</v>
      </c>
      <c r="AH471">
        <v>0</v>
      </c>
      <c r="AI471">
        <v>0</v>
      </c>
      <c r="AJ471" s="2">
        <f>IFERROR(VLOOKUP(C471,Лист2!$B$3:$XFD$95,Лист2!$CF$1,0),"")</f>
        <v>0</v>
      </c>
      <c r="AK471">
        <v>0</v>
      </c>
      <c r="AL471">
        <v>1038</v>
      </c>
      <c r="AM471">
        <v>20178</v>
      </c>
      <c r="AN471">
        <v>50698</v>
      </c>
      <c r="AO471">
        <f>IFERROR(VLOOKUP(C471,Лист2!$B$3:$XFD$95,Лист2!$CI$1,0),"")</f>
        <v>50698</v>
      </c>
      <c r="AP471">
        <f>IFERROR(VLOOKUP(C471,Лист2!$B$3:$XFD$95,Лист2!$CJ$1,0),"")</f>
        <v>20000</v>
      </c>
      <c r="AQ471" s="5">
        <f t="shared" si="22"/>
        <v>5.899</v>
      </c>
      <c r="AR471" t="s">
        <v>52</v>
      </c>
      <c r="AS471" t="s">
        <v>2616</v>
      </c>
      <c r="AT471" t="str">
        <f>IF(VLOOKUP(C471,old!$D$3:$AU$549,44,0)=0,"",VLOOKUP(C471,old!$D$3:$AU$549,44,0))</f>
        <v>image361</v>
      </c>
      <c r="AU471" s="3" t="str">
        <f t="shared" si="21"/>
        <v/>
      </c>
      <c r="AV471" t="str">
        <f t="shared" si="23"/>
        <v>ООО ПКО «Талион» зарегистрировано по адресу: 660077, Красноярский край, г.о. Город Красноярск, г Красноярск, ул Авиаторов, здание 5, этаж 4, ПОМЕЩ. 325. Генеральным директором является Стучилин Алексей Михайлович. Рост доходов компании за 5 лет: 589,9%. Объем заемных средств компании на конец 2024 года: 20000 тыс. руб. ФССП присвоил Низкий уровень риска для данного ПКО.</v>
      </c>
    </row>
    <row r="472" spans="1:48">
      <c r="A472">
        <v>241</v>
      </c>
      <c r="B472" t="s">
        <v>1461</v>
      </c>
      <c r="C472">
        <v>1657079792</v>
      </c>
      <c r="D472" s="10">
        <v>1081690065490</v>
      </c>
      <c r="E472" t="s">
        <v>1462</v>
      </c>
      <c r="F472" s="7">
        <v>39737</v>
      </c>
      <c r="G472">
        <f t="shared" si="24"/>
        <v>16</v>
      </c>
      <c r="H472" t="s">
        <v>73</v>
      </c>
      <c r="I472" t="str">
        <f>IF(VLOOKUP(C472,гендир!$A$3:$C$3000,3,0)=0,"",VLOOKUP(C472,гендир!$A$3:$C$3000,3,0))</f>
        <v>Зарудейский Александр Сергеевич</v>
      </c>
      <c r="J472" t="str">
        <f>IF(VLOOKUP(C472,гендир!$A$3:$C$3000,2,0)=0,"",VLOOKUP(C472,гендир!$A$3:$C$3000,2,0))</f>
        <v>Зарудейский Александр Сергеевич</v>
      </c>
      <c r="K472" t="s">
        <v>1465</v>
      </c>
      <c r="L472">
        <v>15</v>
      </c>
      <c r="P472">
        <v>471</v>
      </c>
      <c r="Q472">
        <v>36214</v>
      </c>
      <c r="R472">
        <v>26976</v>
      </c>
      <c r="S472">
        <v>18255</v>
      </c>
      <c r="T472">
        <v>27259</v>
      </c>
      <c r="U472">
        <f>IFERROR(VLOOKUP(C472,Лист2!$B$3:$XFD$95,Лист2!$DQ$1,0),"")</f>
        <v>0</v>
      </c>
      <c r="V472">
        <v>8987</v>
      </c>
      <c r="W472">
        <v>19750</v>
      </c>
      <c r="X472">
        <v>8009</v>
      </c>
      <c r="Y472">
        <v>7859</v>
      </c>
      <c r="Z472">
        <f>IFERROR(VLOOKUP(C472,Лист2!$B$3:$XFD$95,Лист2!$DR$1,0),"")</f>
        <v>17669</v>
      </c>
      <c r="AA472">
        <v>8987</v>
      </c>
      <c r="AB472">
        <v>5801</v>
      </c>
      <c r="AC472">
        <v>-4156</v>
      </c>
      <c r="AD472">
        <v>9730</v>
      </c>
      <c r="AE472">
        <f>IFERROR(VLOOKUP(C472,Лист2!$B$3:$XFD$95,Лист2!$DS$1,0),"")</f>
        <v>-19021</v>
      </c>
      <c r="AF472">
        <v>18538</v>
      </c>
      <c r="AG472">
        <v>19661</v>
      </c>
      <c r="AH472">
        <v>20280</v>
      </c>
      <c r="AI472">
        <v>26660</v>
      </c>
      <c r="AJ472" s="2">
        <f>IFERROR(VLOOKUP(C472,Лист2!$B$3:$XFD$95,Лист2!$CF$1,0),"")</f>
        <v>31285</v>
      </c>
      <c r="AK472">
        <v>3326</v>
      </c>
      <c r="AL472">
        <v>9796</v>
      </c>
      <c r="AM472">
        <v>9760</v>
      </c>
      <c r="AN472">
        <v>14882</v>
      </c>
      <c r="AO472">
        <f>IFERROR(VLOOKUP(C472,Лист2!$B$3:$XFD$95,Лист2!$CI$1,0),"")</f>
        <v>14882</v>
      </c>
      <c r="AP472">
        <f>IFERROR(VLOOKUP(C472,Лист2!$B$3:$XFD$95,Лист2!$CJ$1,0),"")</f>
        <v>134</v>
      </c>
      <c r="AQ472" s="5">
        <f t="shared" si="22"/>
        <v>0</v>
      </c>
      <c r="AR472" t="s">
        <v>52</v>
      </c>
      <c r="AS472" t="s">
        <v>1466</v>
      </c>
      <c r="AT472" t="str">
        <f>IF(VLOOKUP(C472,old!$D$3:$AU$549,44,0)=0,"",VLOOKUP(C472,old!$D$3:$AU$549,44,0))</f>
        <v>image281</v>
      </c>
      <c r="AU472" s="3">
        <f t="shared" si="21"/>
        <v>1.6876146294098608</v>
      </c>
      <c r="AV472" t="str">
        <f t="shared" si="23"/>
        <v>ООО ПКО «Верное решение» зарегистрировано по адресу: 420059, Республика Татарстан (Татарстан), г.о. Город Казань, г Казань, ул Оренбургский Тракт, дом 20, офис 312. Генеральным директором является Зарудейский Александр Сергеевич. Рост финансовых активов компании за 5 лет: 168,76%. Объем заемных средств компании на конец 2024 года: 134 тыс. руб. ФССП присвоил Низкий уровень риска для данного ПКО.</v>
      </c>
    </row>
    <row r="473" spans="1:48">
      <c r="A473">
        <v>244</v>
      </c>
      <c r="B473" t="s">
        <v>1723</v>
      </c>
      <c r="C473">
        <v>1832032790</v>
      </c>
      <c r="D473" s="10">
        <v>1021801436007</v>
      </c>
      <c r="E473" t="s">
        <v>1724</v>
      </c>
      <c r="F473" s="7">
        <v>37522</v>
      </c>
      <c r="G473">
        <f t="shared" si="24"/>
        <v>22</v>
      </c>
      <c r="H473" t="s">
        <v>73</v>
      </c>
      <c r="I473" t="str">
        <f>IF(VLOOKUP(C473,гендир!$A$3:$C$3000,3,0)=0,"",VLOOKUP(C473,гендир!$A$3:$C$3000,3,0))</f>
        <v>Гаскаров Рустем Анасович</v>
      </c>
      <c r="J473" t="str">
        <f>IF(VLOOKUP(C473,гендир!$A$3:$C$3000,2,0)=0,"",VLOOKUP(C473,гендир!$A$3:$C$3000,2,0))</f>
        <v>Гаскаров Рустем Анасович</v>
      </c>
      <c r="K473" t="s">
        <v>1727</v>
      </c>
      <c r="L473">
        <v>10</v>
      </c>
      <c r="P473">
        <v>472</v>
      </c>
      <c r="Q473">
        <v>889</v>
      </c>
      <c r="R473">
        <v>12</v>
      </c>
      <c r="S473">
        <v>693</v>
      </c>
      <c r="T473">
        <v>25976</v>
      </c>
      <c r="U473">
        <f>IFERROR(VLOOKUP(C473,Лист2!$B$3:$XFD$95,Лист2!$DQ$1,0),"")</f>
        <v>22705</v>
      </c>
      <c r="V473">
        <v>13612</v>
      </c>
      <c r="W473">
        <v>9896</v>
      </c>
      <c r="X473">
        <v>24039</v>
      </c>
      <c r="Y473">
        <v>23306</v>
      </c>
      <c r="Z473">
        <f>IFERROR(VLOOKUP(C473,Лист2!$B$3:$XFD$95,Лист2!$DR$1,0),"")</f>
        <v>20717</v>
      </c>
      <c r="AA473">
        <v>13612</v>
      </c>
      <c r="AB473">
        <v>54597</v>
      </c>
      <c r="AC473">
        <v>7998</v>
      </c>
      <c r="AD473">
        <v>-3569</v>
      </c>
      <c r="AE473">
        <f>IFERROR(VLOOKUP(C473,Лист2!$B$3:$XFD$95,Лист2!$DS$1,0),"")</f>
        <v>-7071</v>
      </c>
      <c r="AF473">
        <v>110</v>
      </c>
      <c r="AG473">
        <v>1</v>
      </c>
      <c r="AH473">
        <v>5027</v>
      </c>
      <c r="AI473">
        <v>9708</v>
      </c>
      <c r="AJ473" s="2">
        <f>IFERROR(VLOOKUP(C473,Лист2!$B$3:$XFD$95,Лист2!$CF$1,0),"")</f>
        <v>9705</v>
      </c>
      <c r="AK473">
        <v>237527</v>
      </c>
      <c r="AL473">
        <v>288755</v>
      </c>
      <c r="AM473">
        <v>285724</v>
      </c>
      <c r="AN473">
        <v>272720</v>
      </c>
      <c r="AO473">
        <f>IFERROR(VLOOKUP(C473,Лист2!$B$3:$XFD$95,Лист2!$CI$1,0),"")</f>
        <v>272720</v>
      </c>
      <c r="AP473">
        <f>IFERROR(VLOOKUP(C473,Лист2!$B$3:$XFD$95,Лист2!$CJ$1,0),"")</f>
        <v>0</v>
      </c>
      <c r="AQ473" s="5">
        <f t="shared" si="22"/>
        <v>25.54</v>
      </c>
      <c r="AR473" t="s">
        <v>52</v>
      </c>
      <c r="AS473" t="s">
        <v>1728</v>
      </c>
      <c r="AT473" t="str">
        <f>IF(VLOOKUP(C473,old!$D$3:$AU$549,44,0)=0,"",VLOOKUP(C473,old!$D$3:$AU$549,44,0))</f>
        <v>image135</v>
      </c>
      <c r="AU473" s="3">
        <f t="shared" si="21"/>
        <v>88.227272727272734</v>
      </c>
      <c r="AV473" t="str">
        <f t="shared" si="23"/>
        <v>ООО ПКО «СИТ» зарегистрировано по адресу: 426011, Удмуртская Респ, Ижевск, ул Холмогорова, д. 11Б, этаж 4, офис 7. Генеральным директором является Гаскаров Рустем Анасович. Рост доходов компании за 5 лет: 2554%. Рост финансовых активов компании за 5 лет: 8822,73%. ФССП присвоил Низкий уровень риска для данного ПКО.</v>
      </c>
    </row>
    <row r="474" spans="1:48">
      <c r="A474">
        <v>247</v>
      </c>
      <c r="B474" t="s">
        <v>2578</v>
      </c>
      <c r="C474">
        <v>9725041272</v>
      </c>
      <c r="D474" s="10">
        <v>1207700477390</v>
      </c>
      <c r="E474" t="s">
        <v>2579</v>
      </c>
      <c r="F474" s="7">
        <v>44180</v>
      </c>
      <c r="G474">
        <f t="shared" si="24"/>
        <v>4</v>
      </c>
      <c r="H474" t="s">
        <v>44</v>
      </c>
      <c r="I474" t="str">
        <f>IF(VLOOKUP(C474,гендир!$A$3:$C$3000,3,0)=0,"",VLOOKUP(C474,гендир!$A$3:$C$3000,3,0))</f>
        <v/>
      </c>
      <c r="J474" t="str">
        <f>IF(VLOOKUP(C474,гендир!$A$3:$C$3000,2,0)=0,"",VLOOKUP(C474,гендир!$A$3:$C$3000,2,0))</f>
        <v>Аверин Алексей Владимирович</v>
      </c>
      <c r="K474" t="s">
        <v>2581</v>
      </c>
      <c r="L474">
        <v>2000</v>
      </c>
      <c r="P474">
        <v>473</v>
      </c>
      <c r="Q474">
        <v>0</v>
      </c>
      <c r="R474">
        <v>970</v>
      </c>
      <c r="S474">
        <v>29771</v>
      </c>
      <c r="T474">
        <v>25746</v>
      </c>
      <c r="U474">
        <f>IFERROR(VLOOKUP(C474,Лист2!$B$3:$XFD$95,Лист2!$DQ$1,0),"")</f>
        <v>50289</v>
      </c>
      <c r="V474">
        <v>0</v>
      </c>
      <c r="W474">
        <v>860</v>
      </c>
      <c r="X474">
        <v>18160</v>
      </c>
      <c r="Y474">
        <v>10105</v>
      </c>
      <c r="Z474">
        <f>IFERROR(VLOOKUP(C474,Лист2!$B$3:$XFD$95,Лист2!$DR$1,0),"")</f>
        <v>32090</v>
      </c>
      <c r="AA474">
        <v>0</v>
      </c>
      <c r="AB474">
        <v>88</v>
      </c>
      <c r="AC474">
        <v>575</v>
      </c>
      <c r="AD474">
        <v>8</v>
      </c>
      <c r="AE474">
        <f>IFERROR(VLOOKUP(C474,Лист2!$B$3:$XFD$95,Лист2!$DS$1,0),"")</f>
        <v>100</v>
      </c>
      <c r="AF474">
        <v>0</v>
      </c>
      <c r="AG474">
        <v>11522</v>
      </c>
      <c r="AH474">
        <v>26295</v>
      </c>
      <c r="AI474">
        <v>78</v>
      </c>
      <c r="AJ474" s="2">
        <f>IFERROR(VLOOKUP(C474,Лист2!$B$3:$XFD$95,Лист2!$CF$1,0),"")</f>
        <v>0</v>
      </c>
      <c r="AK474">
        <v>0</v>
      </c>
      <c r="AL474">
        <v>1728</v>
      </c>
      <c r="AM474">
        <v>2501</v>
      </c>
      <c r="AN474">
        <v>28786</v>
      </c>
      <c r="AO474">
        <f>IFERROR(VLOOKUP(C474,Лист2!$B$3:$XFD$95,Лист2!$CI$1,0),"")</f>
        <v>28786</v>
      </c>
      <c r="AP474">
        <f>IFERROR(VLOOKUP(C474,Лист2!$B$3:$XFD$95,Лист2!$CJ$1,0),"")</f>
        <v>58634</v>
      </c>
      <c r="AQ474" s="5">
        <f t="shared" si="22"/>
        <v>51.844000000000001</v>
      </c>
      <c r="AR474" t="s">
        <v>52</v>
      </c>
      <c r="AS474" t="s">
        <v>2582</v>
      </c>
      <c r="AT474" t="str">
        <f>IF(VLOOKUP(C474,old!$D$3:$AU$549,44,0)=0,"",VLOOKUP(C474,old!$D$3:$AU$549,44,0))</f>
        <v>image356</v>
      </c>
      <c r="AU474" s="3">
        <f t="shared" si="21"/>
        <v>0</v>
      </c>
      <c r="AV474" t="str">
        <f t="shared" si="23"/>
        <v>АО ПКО «Юридическое Бюро ФАКТОРИУС» зарегистрировано по адресу: 115093, Москва г, пер Партийный, 1, К. 57 стр. 1, 313. Генеральным директором является Аверин Алексей Владимирович. Рост доходов компании за 5 лет: 5184,4%. Объем заемных средств компании на конец 2024 года: 58634 тыс. руб. ФССП присвоил Низкий уровень риска для данного ПКО.</v>
      </c>
    </row>
    <row r="475" spans="1:48">
      <c r="A475">
        <v>251</v>
      </c>
      <c r="B475" t="s">
        <v>1589</v>
      </c>
      <c r="C475">
        <v>7733894231</v>
      </c>
      <c r="D475" s="10">
        <v>5147746075450</v>
      </c>
      <c r="E475" t="s">
        <v>1590</v>
      </c>
      <c r="F475" s="7">
        <v>41891</v>
      </c>
      <c r="G475">
        <f t="shared" si="24"/>
        <v>10</v>
      </c>
      <c r="H475" t="s">
        <v>73</v>
      </c>
      <c r="I475" t="str">
        <f>IF(VLOOKUP(C475,гендир!$A$3:$C$3000,3,0)=0,"",VLOOKUP(C475,гендир!$A$3:$C$3000,3,0))</f>
        <v>Мельников Николай Александрович, Мельникова Александра Анатольевна, Короткова Юлия Андреевна</v>
      </c>
      <c r="J475" t="str">
        <f>IF(VLOOKUP(C475,гендир!$A$3:$C$3000,2,0)=0,"",VLOOKUP(C475,гендир!$A$3:$C$3000,2,0))</f>
        <v>Мельников Николай Александрович</v>
      </c>
      <c r="K475" t="s">
        <v>1593</v>
      </c>
      <c r="L475">
        <v>100</v>
      </c>
      <c r="P475">
        <v>474</v>
      </c>
      <c r="Q475">
        <v>90749</v>
      </c>
      <c r="R475">
        <v>131557</v>
      </c>
      <c r="S475">
        <v>26105</v>
      </c>
      <c r="T475">
        <v>25162</v>
      </c>
      <c r="U475">
        <f>IFERROR(VLOOKUP(C475,Лист2!$B$3:$XFD$95,Лист2!$DQ$1,0),"")</f>
        <v>0</v>
      </c>
      <c r="V475">
        <v>27441</v>
      </c>
      <c r="W475">
        <v>48505</v>
      </c>
      <c r="X475">
        <v>30486</v>
      </c>
      <c r="Y475">
        <v>41333</v>
      </c>
      <c r="Z475">
        <f>IFERROR(VLOOKUP(C475,Лист2!$B$3:$XFD$95,Лист2!$DR$1,0),"")</f>
        <v>0</v>
      </c>
      <c r="AA475">
        <v>27441</v>
      </c>
      <c r="AB475">
        <v>75452</v>
      </c>
      <c r="AC475">
        <v>-5250</v>
      </c>
      <c r="AD475">
        <v>-16679</v>
      </c>
      <c r="AE475">
        <f>IFERROR(VLOOKUP(C475,Лист2!$B$3:$XFD$95,Лист2!$DS$1,0),"")</f>
        <v>0</v>
      </c>
      <c r="AF475">
        <v>0</v>
      </c>
      <c r="AG475">
        <v>0</v>
      </c>
      <c r="AH475">
        <v>105</v>
      </c>
      <c r="AI475">
        <v>280</v>
      </c>
      <c r="AJ475" s="2">
        <f>IFERROR(VLOOKUP(C475,Лист2!$B$3:$XFD$95,Лист2!$CF$1,0),"")</f>
        <v>0</v>
      </c>
      <c r="AK475">
        <v>84109</v>
      </c>
      <c r="AL475">
        <v>131762</v>
      </c>
      <c r="AM475">
        <v>145338</v>
      </c>
      <c r="AN475">
        <v>177998</v>
      </c>
      <c r="AO475">
        <f>IFERROR(VLOOKUP(C475,Лист2!$B$3:$XFD$95,Лист2!$CI$1,0),"")</f>
        <v>0</v>
      </c>
      <c r="AP475">
        <f>IFERROR(VLOOKUP(C475,Лист2!$B$3:$XFD$95,Лист2!$CJ$1,0),"")</f>
        <v>0</v>
      </c>
      <c r="AQ475" s="5">
        <f t="shared" si="22"/>
        <v>0</v>
      </c>
      <c r="AR475" t="s">
        <v>52</v>
      </c>
      <c r="AS475" t="s">
        <v>1594</v>
      </c>
      <c r="AT475" t="str">
        <f>IF(VLOOKUP(C475,old!$D$3:$AU$549,44,0)=0,"",VLOOKUP(C475,old!$D$3:$AU$549,44,0))</f>
        <v>image271</v>
      </c>
      <c r="AU475" s="3">
        <f t="shared" si="21"/>
        <v>0</v>
      </c>
      <c r="AV475" t="str">
        <f t="shared" si="23"/>
        <v>ООО «ПКО «Колибри-КЭПитал» зарегистрировано по адресу: 618540, Пермский край, Соликамск г, Калийная ул, д. № 91, оф. 310. Генеральным директором является Мельников Николай Александрович. ФССП присвоил Низкий уровень риска для данного ПКО.</v>
      </c>
    </row>
    <row r="476" spans="1:48">
      <c r="A476">
        <v>259</v>
      </c>
      <c r="B476" t="s">
        <v>2923</v>
      </c>
      <c r="C476">
        <v>6658536641</v>
      </c>
      <c r="D476" s="10">
        <v>1206600043605</v>
      </c>
      <c r="E476" t="s">
        <v>2924</v>
      </c>
      <c r="F476" s="7">
        <v>44054</v>
      </c>
      <c r="G476">
        <f t="shared" si="24"/>
        <v>4</v>
      </c>
      <c r="H476" t="s">
        <v>73</v>
      </c>
      <c r="I476" t="str">
        <f>IF(VLOOKUP(C476,гендир!$A$3:$C$3000,3,0)=0,"",VLOOKUP(C476,гендир!$A$3:$C$3000,3,0))</f>
        <v>Александров Анатолий Викторович, Жаворонков Александр Сергеевич</v>
      </c>
      <c r="J476" t="str">
        <f>IF(VLOOKUP(C476,гендир!$A$3:$C$3000,2,0)=0,"",VLOOKUP(C476,гендир!$A$3:$C$3000,2,0))</f>
        <v>Жаворонков Александр Сергеевич</v>
      </c>
      <c r="K476" t="s">
        <v>2927</v>
      </c>
      <c r="L476">
        <v>10</v>
      </c>
      <c r="P476">
        <v>475</v>
      </c>
      <c r="Q476">
        <v>37863</v>
      </c>
      <c r="R476">
        <v>15531</v>
      </c>
      <c r="S476">
        <v>8239</v>
      </c>
      <c r="T476">
        <v>14816</v>
      </c>
      <c r="U476">
        <f>IFERROR(VLOOKUP(C476,Лист2!$B$3:$XFD$95,Лист2!$DQ$1,0),"")</f>
        <v>15149</v>
      </c>
      <c r="V476">
        <v>2917</v>
      </c>
      <c r="W476">
        <v>2354</v>
      </c>
      <c r="X476">
        <v>1044</v>
      </c>
      <c r="Y476">
        <v>11339</v>
      </c>
      <c r="Z476">
        <f>IFERROR(VLOOKUP(C476,Лист2!$B$3:$XFD$95,Лист2!$DR$1,0),"")</f>
        <v>21754</v>
      </c>
      <c r="AA476">
        <v>2917</v>
      </c>
      <c r="AB476">
        <v>13151</v>
      </c>
      <c r="AC476">
        <v>7161</v>
      </c>
      <c r="AD476">
        <v>2843</v>
      </c>
      <c r="AE476">
        <f>IFERROR(VLOOKUP(C476,Лист2!$B$3:$XFD$95,Лист2!$DS$1,0),"")</f>
        <v>-6756</v>
      </c>
      <c r="AF476">
        <v>0</v>
      </c>
      <c r="AG476">
        <v>0</v>
      </c>
      <c r="AH476">
        <v>10748</v>
      </c>
      <c r="AI476">
        <v>26324</v>
      </c>
      <c r="AJ476" s="2">
        <f>IFERROR(VLOOKUP(C476,Лист2!$B$3:$XFD$95,Лист2!$CF$1,0),"")</f>
        <v>32443</v>
      </c>
      <c r="AK476">
        <v>38060</v>
      </c>
      <c r="AL476">
        <v>50902</v>
      </c>
      <c r="AM476">
        <v>4</v>
      </c>
      <c r="AN476">
        <v>9183</v>
      </c>
      <c r="AO476">
        <f>IFERROR(VLOOKUP(C476,Лист2!$B$3:$XFD$95,Лист2!$CI$1,0),"")</f>
        <v>1094</v>
      </c>
      <c r="AP476">
        <f>IFERROR(VLOOKUP(C476,Лист2!$B$3:$XFD$95,Лист2!$CJ$1,0),"")</f>
        <v>3875</v>
      </c>
      <c r="AQ476" s="5">
        <f t="shared" si="22"/>
        <v>0.4</v>
      </c>
      <c r="AR476" t="s">
        <v>52</v>
      </c>
      <c r="AS476" t="s">
        <v>2928</v>
      </c>
      <c r="AT476" t="str">
        <f>IF(VLOOKUP(C476,old!$D$3:$AU$549,44,0)=0,"",VLOOKUP(C476,old!$D$3:$AU$549,44,0))</f>
        <v>image401</v>
      </c>
      <c r="AU476" s="3">
        <f t="shared" si="21"/>
        <v>3.0185150725716414</v>
      </c>
      <c r="AV476" t="str">
        <f t="shared" si="23"/>
        <v>ООО «ПКО «Эдикт» зарегистрировано по адресу: 643,620034,66,,Екатеринбург г,,Колмогорова ул,3,,610. Генеральным директором является Жаворонков Александр Сергеевич. Рост доходов компании за 5 лет: 40%. Рост финансовых активов компании за 5 лет: 301,85%. Объем заемных средств компании на конец 2024 года: 3875 тыс. руб. ФССП присвоил Низкий уровень риска для данного ПКО.</v>
      </c>
    </row>
    <row r="477" spans="1:48">
      <c r="A477">
        <v>274</v>
      </c>
      <c r="B477" t="s">
        <v>2869</v>
      </c>
      <c r="C477">
        <v>3702258398</v>
      </c>
      <c r="D477" s="10">
        <v>1213700006068</v>
      </c>
      <c r="E477" t="s">
        <v>2870</v>
      </c>
      <c r="F477" s="7">
        <v>44307</v>
      </c>
      <c r="G477">
        <f t="shared" si="24"/>
        <v>4</v>
      </c>
      <c r="H477" t="s">
        <v>73</v>
      </c>
      <c r="I477" t="str">
        <f>IF(VLOOKUP(C477,гендир!$A$3:$C$3000,3,0)=0,"",VLOOKUP(C477,гендир!$A$3:$C$3000,3,0))</f>
        <v>Федотов Алексей Андреевич, Павлов Алексей Георгиевич, Капитонов Алексей Вадимович</v>
      </c>
      <c r="J477" t="str">
        <f>IF(VLOOKUP(C477,гендир!$A$3:$C$3000,2,0)=0,"",VLOOKUP(C477,гендир!$A$3:$C$3000,2,0))</f>
        <v>Шинин Алексей Андреевич</v>
      </c>
      <c r="K477" t="s">
        <v>2873</v>
      </c>
      <c r="L477">
        <v>10</v>
      </c>
      <c r="P477">
        <v>476</v>
      </c>
      <c r="Q477">
        <v>0</v>
      </c>
      <c r="R477">
        <v>17312</v>
      </c>
      <c r="S477">
        <v>19894</v>
      </c>
      <c r="T477">
        <v>18746</v>
      </c>
      <c r="U477">
        <f>IFERROR(VLOOKUP(C477,Лист2!$B$3:$XFD$95,Лист2!$DQ$1,0),"")</f>
        <v>17398</v>
      </c>
      <c r="V477">
        <v>0</v>
      </c>
      <c r="W477">
        <v>5414</v>
      </c>
      <c r="X477">
        <v>18414</v>
      </c>
      <c r="Y477">
        <v>16708</v>
      </c>
      <c r="Z477">
        <f>IFERROR(VLOOKUP(C477,Лист2!$B$3:$XFD$95,Лист2!$DR$1,0),"")</f>
        <v>15799</v>
      </c>
      <c r="AA477">
        <v>0</v>
      </c>
      <c r="AB477">
        <v>10859</v>
      </c>
      <c r="AC477">
        <v>1361</v>
      </c>
      <c r="AD477">
        <v>1931</v>
      </c>
      <c r="AE477">
        <f>IFERROR(VLOOKUP(C477,Лист2!$B$3:$XFD$95,Лист2!$DS$1,0),"")</f>
        <v>1515</v>
      </c>
      <c r="AF477">
        <v>0</v>
      </c>
      <c r="AG477">
        <v>0</v>
      </c>
      <c r="AH477">
        <v>0</v>
      </c>
      <c r="AI477">
        <v>0</v>
      </c>
      <c r="AJ477" s="2">
        <f>IFERROR(VLOOKUP(C477,Лист2!$B$3:$XFD$95,Лист2!$CF$1,0),"")</f>
        <v>0</v>
      </c>
      <c r="AK477">
        <v>0</v>
      </c>
      <c r="AL477">
        <v>17871</v>
      </c>
      <c r="AM477">
        <v>15159</v>
      </c>
      <c r="AN477">
        <v>14971</v>
      </c>
      <c r="AO477">
        <f>IFERROR(VLOOKUP(C477,Лист2!$B$3:$XFD$95,Лист2!$CI$1,0),"")</f>
        <v>14971</v>
      </c>
      <c r="AP477">
        <f>IFERROR(VLOOKUP(C477,Лист2!$B$3:$XFD$95,Лист2!$CJ$1,0),"")</f>
        <v>0</v>
      </c>
      <c r="AQ477" s="5">
        <f t="shared" si="22"/>
        <v>1.0049999999999999</v>
      </c>
      <c r="AR477">
        <v>0</v>
      </c>
      <c r="AS477" t="s">
        <v>2874</v>
      </c>
      <c r="AT477" t="str">
        <f>IF(VLOOKUP(C477,old!$D$3:$AU$549,44,0)=0,"",VLOOKUP(C477,old!$D$3:$AU$549,44,0))</f>
        <v>image396</v>
      </c>
      <c r="AU477" s="3" t="str">
        <f t="shared" si="21"/>
        <v/>
      </c>
      <c r="AV477" t="str">
        <f t="shared" si="23"/>
        <v>ООО ПКО «ФСКП» зарегистрировано по адресу: г. Иваново. Генеральным директором является Шинин Алексей Андреевич. Рост доходов компании за 5 лет: 100,5%.</v>
      </c>
    </row>
    <row r="478" spans="1:48">
      <c r="A478">
        <v>287</v>
      </c>
      <c r="B478" t="s">
        <v>2971</v>
      </c>
      <c r="C478">
        <v>9725071502</v>
      </c>
      <c r="D478" s="10">
        <v>1227700010086</v>
      </c>
      <c r="E478" t="s">
        <v>2972</v>
      </c>
      <c r="F478" s="7">
        <v>44578</v>
      </c>
      <c r="G478">
        <f t="shared" si="24"/>
        <v>3</v>
      </c>
      <c r="H478" t="s">
        <v>73</v>
      </c>
      <c r="I478" t="str">
        <f>IF(VLOOKUP(C478,гендир!$A$3:$C$3000,3,0)=0,"",VLOOKUP(C478,гендир!$A$3:$C$3000,3,0))</f>
        <v>Сочнев Игорь Александрович</v>
      </c>
      <c r="J478" t="str">
        <f>IF(VLOOKUP(C478,гендир!$A$3:$C$3000,2,0)=0,"",VLOOKUP(C478,гендир!$A$3:$C$3000,2,0))</f>
        <v>Сочнев Игорь Александрович</v>
      </c>
      <c r="K478" t="s">
        <v>2975</v>
      </c>
      <c r="L478">
        <v>3500</v>
      </c>
      <c r="P478">
        <v>477</v>
      </c>
      <c r="Q478">
        <v>0</v>
      </c>
      <c r="R478">
        <v>0</v>
      </c>
      <c r="S478">
        <v>241</v>
      </c>
      <c r="T478">
        <v>18587</v>
      </c>
      <c r="U478">
        <f>IFERROR(VLOOKUP(C478,Лист2!$B$3:$XFD$95,Лист2!$DQ$1,0),"")</f>
        <v>758</v>
      </c>
      <c r="V478">
        <v>0</v>
      </c>
      <c r="W478">
        <v>0</v>
      </c>
      <c r="X478">
        <v>163</v>
      </c>
      <c r="Y478">
        <v>18485</v>
      </c>
      <c r="Z478">
        <f>IFERROR(VLOOKUP(C478,Лист2!$B$3:$XFD$95,Лист2!$DR$1,0),"")</f>
        <v>722</v>
      </c>
      <c r="AA478">
        <v>0</v>
      </c>
      <c r="AB478">
        <v>0</v>
      </c>
      <c r="AC478">
        <v>64</v>
      </c>
      <c r="AD478">
        <v>67</v>
      </c>
      <c r="AE478">
        <f>IFERROR(VLOOKUP(C478,Лист2!$B$3:$XFD$95,Лист2!$DS$1,0),"")</f>
        <v>34</v>
      </c>
      <c r="AF478">
        <v>0</v>
      </c>
      <c r="AG478">
        <v>0</v>
      </c>
      <c r="AH478">
        <v>17500</v>
      </c>
      <c r="AI478">
        <v>50798</v>
      </c>
      <c r="AJ478" s="2">
        <f>IFERROR(VLOOKUP(C478,Лист2!$B$3:$XFD$95,Лист2!$CF$1,0),"")</f>
        <v>61815</v>
      </c>
      <c r="AK478">
        <v>0</v>
      </c>
      <c r="AL478">
        <v>0</v>
      </c>
      <c r="AM478">
        <v>197</v>
      </c>
      <c r="AN478">
        <v>17675</v>
      </c>
      <c r="AO478">
        <f>IFERROR(VLOOKUP(C478,Лист2!$B$3:$XFD$95,Лист2!$CI$1,0),"")</f>
        <v>16436</v>
      </c>
      <c r="AP478">
        <f>IFERROR(VLOOKUP(C478,Лист2!$B$3:$XFD$95,Лист2!$CJ$1,0),"")</f>
        <v>5967</v>
      </c>
      <c r="AQ478" s="5">
        <f t="shared" si="22"/>
        <v>3.145</v>
      </c>
      <c r="AR478" t="s">
        <v>52</v>
      </c>
      <c r="AS478" t="s">
        <v>2976</v>
      </c>
      <c r="AT478" t="str">
        <f>IF(VLOOKUP(C478,old!$D$3:$AU$549,44,0)=0,"",VLOOKUP(C478,old!$D$3:$AU$549,44,0))</f>
        <v>image407</v>
      </c>
      <c r="AU478" s="3">
        <f t="shared" si="21"/>
        <v>3.5322857142857145</v>
      </c>
      <c r="AV478" t="str">
        <f t="shared" si="23"/>
        <v>ООО СЭБ «Альянс» зарегистрировано по адресу: 115280, Москва г, вн.тер.г. муниципальный округ Даниловский, ул Ленинская Слобода, д. 19, стр. 1, офис 307, помещ. 57, этаж 3. Генеральным директором является Сочнев Игорь Александрович. Рост доходов компании за 5 лет: 314,5%. Рост финансовых активов компании за 5 лет: 353,23%. Объем заемных средств компании на конец 2024 года: 5967 тыс. руб. ФССП присвоил Низкий уровень риска для данного ПКО.</v>
      </c>
    </row>
    <row r="479" spans="1:48">
      <c r="A479">
        <v>292</v>
      </c>
      <c r="B479" t="s">
        <v>1065</v>
      </c>
      <c r="C479">
        <v>3664214573</v>
      </c>
      <c r="D479" s="10">
        <v>1163668050732</v>
      </c>
      <c r="E479" t="s">
        <v>1066</v>
      </c>
      <c r="F479" s="7">
        <v>42381</v>
      </c>
      <c r="G479">
        <f t="shared" si="24"/>
        <v>9</v>
      </c>
      <c r="H479" t="s">
        <v>73</v>
      </c>
      <c r="I479" t="str">
        <f>IF(VLOOKUP(C479,гендир!$A$3:$C$3000,3,0)=0,"",VLOOKUP(C479,гендир!$A$3:$C$3000,3,0))</f>
        <v>Прокофьев Егор Денисович, Прокофьева Елена Валентиновна, Лысенко Игорь Владимирович</v>
      </c>
      <c r="J479" t="str">
        <f>IF(VLOOKUP(C479,гендир!$A$3:$C$3000,2,0)=0,"",VLOOKUP(C479,гендир!$A$3:$C$3000,2,0))</f>
        <v>Прокофьева Елена Валентиновна</v>
      </c>
      <c r="K479" t="s">
        <v>1069</v>
      </c>
      <c r="L479">
        <v>250</v>
      </c>
      <c r="P479">
        <v>478</v>
      </c>
      <c r="Q479">
        <v>14642</v>
      </c>
      <c r="R479">
        <v>13725</v>
      </c>
      <c r="S479">
        <v>14381</v>
      </c>
      <c r="T479">
        <v>8312</v>
      </c>
      <c r="U479">
        <f>IFERROR(VLOOKUP(C479,Лист2!$B$3:$XFD$95,Лист2!$DQ$1,0),"")</f>
        <v>5243</v>
      </c>
      <c r="V479">
        <v>821</v>
      </c>
      <c r="W479">
        <v>645</v>
      </c>
      <c r="X479">
        <v>1085</v>
      </c>
      <c r="Y479">
        <v>3038</v>
      </c>
      <c r="Z479">
        <f>IFERROR(VLOOKUP(C479,Лист2!$B$3:$XFD$95,Лист2!$DR$1,0),"")</f>
        <v>0</v>
      </c>
      <c r="AA479">
        <v>821</v>
      </c>
      <c r="AB479">
        <v>104</v>
      </c>
      <c r="AC479">
        <v>92</v>
      </c>
      <c r="AD479">
        <v>92</v>
      </c>
      <c r="AE479">
        <f>IFERROR(VLOOKUP(C479,Лист2!$B$3:$XFD$95,Лист2!$DS$1,0),"")</f>
        <v>53</v>
      </c>
      <c r="AF479">
        <v>11734</v>
      </c>
      <c r="AG479">
        <v>5886</v>
      </c>
      <c r="AH479">
        <v>6988</v>
      </c>
      <c r="AI479">
        <v>9600</v>
      </c>
      <c r="AJ479" s="2">
        <f>IFERROR(VLOOKUP(C479,Лист2!$B$3:$XFD$95,Лист2!$CF$1,0),"")</f>
        <v>11345</v>
      </c>
      <c r="AK479">
        <v>1973</v>
      </c>
      <c r="AL479">
        <v>2045</v>
      </c>
      <c r="AM479">
        <v>5741</v>
      </c>
      <c r="AN479">
        <v>2874</v>
      </c>
      <c r="AO479">
        <f>IFERROR(VLOOKUP(C479,Лист2!$B$3:$XFD$95,Лист2!$CI$1,0),"")</f>
        <v>2874</v>
      </c>
      <c r="AP479">
        <f>IFERROR(VLOOKUP(C479,Лист2!$B$3:$XFD$95,Лист2!$CJ$1,0),"")</f>
        <v>500</v>
      </c>
      <c r="AQ479" s="5">
        <f t="shared" si="22"/>
        <v>0.35799999999999998</v>
      </c>
      <c r="AR479">
        <v>0</v>
      </c>
      <c r="AS479" t="s">
        <v>1070</v>
      </c>
      <c r="AT479" t="str">
        <f>IF(VLOOKUP(C479,old!$D$3:$AU$549,44,0)=0,"",VLOOKUP(C479,old!$D$3:$AU$549,44,0))</f>
        <v>image239</v>
      </c>
      <c r="AU479" s="3">
        <f t="shared" si="21"/>
        <v>0.96684847451849332</v>
      </c>
      <c r="AV479" t="str">
        <f t="shared" si="23"/>
        <v>ООО ПКО «АЛЬЯНС ГРУПП» зарегистрировано по адресу: г. Воронеж, Московский пр-кт, д. 117В, 394077. Генеральным директором является Прокофьева Елена Валентиновна. Рост доходов компании за 5 лет: 35,8%. Рост финансовых активов компании за 5 лет: 96,68%. Объем заемных средств компании на конец 2024 года: 500 тыс. руб.</v>
      </c>
    </row>
    <row r="480" spans="1:48">
      <c r="A480">
        <v>294</v>
      </c>
      <c r="B480" t="s">
        <v>507</v>
      </c>
      <c r="C480">
        <v>7736551151</v>
      </c>
      <c r="D480" s="10">
        <v>1067760708949</v>
      </c>
      <c r="E480" t="s">
        <v>508</v>
      </c>
      <c r="F480" s="7">
        <v>39058</v>
      </c>
      <c r="G480">
        <f t="shared" si="24"/>
        <v>18</v>
      </c>
      <c r="H480" t="s">
        <v>73</v>
      </c>
      <c r="I480" t="str">
        <f>IF(VLOOKUP(C480,гендир!$A$3:$C$3000,3,0)=0,"",VLOOKUP(C480,гендир!$A$3:$C$3000,3,0))</f>
        <v>Черномырдин Илья Васильевич</v>
      </c>
      <c r="J480" t="str">
        <f>IF(VLOOKUP(C480,гендир!$A$3:$C$3000,2,0)=0,"",VLOOKUP(C480,гендир!$A$3:$C$3000,2,0))</f>
        <v>Григоров Максим Николаевич</v>
      </c>
      <c r="K480" t="s">
        <v>511</v>
      </c>
      <c r="L480">
        <v>5000</v>
      </c>
      <c r="P480">
        <v>479</v>
      </c>
      <c r="Q480">
        <v>62829</v>
      </c>
      <c r="R480">
        <v>75107</v>
      </c>
      <c r="S480">
        <v>80700</v>
      </c>
      <c r="T480">
        <v>104010</v>
      </c>
      <c r="U480">
        <f>IFERROR(VLOOKUP(C480,Лист2!$B$3:$XFD$95,Лист2!$DQ$1,0),"")</f>
        <v>101648</v>
      </c>
      <c r="V480">
        <v>61072</v>
      </c>
      <c r="W480">
        <v>73086</v>
      </c>
      <c r="X480">
        <v>74954</v>
      </c>
      <c r="Y480">
        <v>100473</v>
      </c>
      <c r="Z480">
        <f>IFERROR(VLOOKUP(C480,Лист2!$B$3:$XFD$95,Лист2!$DR$1,0),"")</f>
        <v>100591</v>
      </c>
      <c r="AA480">
        <v>61072</v>
      </c>
      <c r="AB480">
        <v>339</v>
      </c>
      <c r="AC480">
        <v>4884</v>
      </c>
      <c r="AD480">
        <v>2662</v>
      </c>
      <c r="AE480">
        <f>IFERROR(VLOOKUP(C480,Лист2!$B$3:$XFD$95,Лист2!$DS$1,0),"")</f>
        <v>81</v>
      </c>
      <c r="AF480">
        <v>603</v>
      </c>
      <c r="AG480">
        <v>56</v>
      </c>
      <c r="AH480">
        <v>0</v>
      </c>
      <c r="AI480">
        <v>0</v>
      </c>
      <c r="AJ480" s="2">
        <f>IFERROR(VLOOKUP(C480,Лист2!$B$3:$XFD$95,Лист2!$CF$1,0),"")</f>
        <v>0</v>
      </c>
      <c r="AK480">
        <v>13658</v>
      </c>
      <c r="AL480">
        <v>21591</v>
      </c>
      <c r="AM480">
        <v>37623</v>
      </c>
      <c r="AN480">
        <v>40361</v>
      </c>
      <c r="AO480">
        <f>IFERROR(VLOOKUP(C480,Лист2!$B$3:$XFD$95,Лист2!$CI$1,0),"")</f>
        <v>40361</v>
      </c>
      <c r="AP480">
        <f>IFERROR(VLOOKUP(C480,Лист2!$B$3:$XFD$95,Лист2!$CJ$1,0),"")</f>
        <v>-2150</v>
      </c>
      <c r="AQ480" s="5">
        <f t="shared" si="22"/>
        <v>1.6180000000000001</v>
      </c>
      <c r="AR480" t="s">
        <v>52</v>
      </c>
      <c r="AS480" t="s">
        <v>512</v>
      </c>
      <c r="AT480" t="str">
        <f>IF(VLOOKUP(C480,old!$D$3:$AU$549,44,0)=0,"",VLOOKUP(C480,old!$D$3:$AU$549,44,0))</f>
        <v>image194</v>
      </c>
      <c r="AU480" s="3">
        <f t="shared" si="21"/>
        <v>0</v>
      </c>
      <c r="AV480" t="str">
        <f t="shared" si="23"/>
        <v>ООО Профессиональная коллекторская организация «АБВ» зарегистрировано по адресу: 119119, Москва г, пр-кт Ленинский, 42, К. 1_2_3, Э/Пом/Ком 1/I/88. Генеральным директором является Григоров Максим Николаевич. Рост доходов компании за 5 лет: 161,8%. Объем заемных средств компании на конец 2024 года: -2150 тыс. руб. ФССП присвоил Низкий уровень риска для данного ПКО.</v>
      </c>
    </row>
    <row r="481" spans="1:48">
      <c r="A481">
        <v>296</v>
      </c>
      <c r="B481" t="s">
        <v>763</v>
      </c>
      <c r="C481">
        <v>5948053468</v>
      </c>
      <c r="D481" s="10">
        <v>1175958008335</v>
      </c>
      <c r="E481" t="s">
        <v>764</v>
      </c>
      <c r="F481" s="7">
        <v>42794</v>
      </c>
      <c r="G481">
        <f t="shared" si="24"/>
        <v>8</v>
      </c>
      <c r="H481" t="s">
        <v>73</v>
      </c>
      <c r="I481" t="str">
        <f>IF(VLOOKUP(C481,гендир!$A$3:$C$3000,3,0)=0,"",VLOOKUP(C481,гендир!$A$3:$C$3000,3,0))</f>
        <v>Дмитриева Гузель Альфатовна</v>
      </c>
      <c r="J481" t="str">
        <f>IF(VLOOKUP(C481,гендир!$A$3:$C$3000,2,0)=0,"",VLOOKUP(C481,гендир!$A$3:$C$3000,2,0))</f>
        <v>Дмитриева Гузель Альфатовна</v>
      </c>
      <c r="K481" t="s">
        <v>767</v>
      </c>
      <c r="L481">
        <v>10</v>
      </c>
      <c r="P481">
        <v>480</v>
      </c>
      <c r="Q481">
        <v>5226</v>
      </c>
      <c r="R481">
        <v>11792</v>
      </c>
      <c r="S481">
        <v>9927</v>
      </c>
      <c r="T481">
        <v>14562</v>
      </c>
      <c r="U481">
        <f>IFERROR(VLOOKUP(C481,Лист2!$B$3:$XFD$95,Лист2!$DQ$1,0),"")</f>
        <v>9578</v>
      </c>
      <c r="V481">
        <v>3798</v>
      </c>
      <c r="W481">
        <v>17421</v>
      </c>
      <c r="X481">
        <v>7669</v>
      </c>
      <c r="Y481">
        <v>15092</v>
      </c>
      <c r="Z481">
        <f>IFERROR(VLOOKUP(C481,Лист2!$B$3:$XFD$95,Лист2!$DR$1,0),"")</f>
        <v>9321</v>
      </c>
      <c r="AA481">
        <v>3798</v>
      </c>
      <c r="AB481">
        <v>-6087</v>
      </c>
      <c r="AC481">
        <v>1775</v>
      </c>
      <c r="AD481">
        <v>-927</v>
      </c>
      <c r="AE481">
        <f>IFERROR(VLOOKUP(C481,Лист2!$B$3:$XFD$95,Лист2!$DS$1,0),"")</f>
        <v>-73</v>
      </c>
      <c r="AF481">
        <v>0</v>
      </c>
      <c r="AG481">
        <v>0</v>
      </c>
      <c r="AH481">
        <v>0</v>
      </c>
      <c r="AI481">
        <v>0</v>
      </c>
      <c r="AJ481" s="2">
        <f>IFERROR(VLOOKUP(C481,Лист2!$B$3:$XFD$95,Лист2!$CF$1,0),"")</f>
        <v>0</v>
      </c>
      <c r="AK481">
        <v>19679</v>
      </c>
      <c r="AL481">
        <v>11817</v>
      </c>
      <c r="AM481">
        <v>12704</v>
      </c>
      <c r="AN481">
        <v>17466</v>
      </c>
      <c r="AO481">
        <f>IFERROR(VLOOKUP(C481,Лист2!$B$3:$XFD$95,Лист2!$CI$1,0),"")</f>
        <v>17466</v>
      </c>
      <c r="AP481">
        <f>IFERROR(VLOOKUP(C481,Лист2!$B$3:$XFD$95,Лист2!$CJ$1,0),"")</f>
        <v>2785</v>
      </c>
      <c r="AQ481" s="5">
        <f t="shared" si="22"/>
        <v>1.833</v>
      </c>
      <c r="AR481" t="s">
        <v>52</v>
      </c>
      <c r="AS481" t="s">
        <v>768</v>
      </c>
      <c r="AT481" t="str">
        <f>IF(VLOOKUP(C481,old!$D$3:$AU$549,44,0)=0,"",VLOOKUP(C481,old!$D$3:$AU$549,44,0))</f>
        <v>image140</v>
      </c>
      <c r="AU481" s="3" t="str">
        <f t="shared" si="21"/>
        <v/>
      </c>
      <c r="AV481" t="str">
        <f t="shared" si="23"/>
        <v>ООО ПКО «Легал Плюс» зарегистрировано по адресу: 614068, Пермский край, г Пермь, ул Окулова, 75, 2, 215. Генеральным директором является Дмитриева Гузель Альфатовна. Рост доходов компании за 5 лет: 183,3%. Объем заемных средств компании на конец 2024 года: 2785 тыс. руб. ФССП присвоил Низкий уровень риска для данного ПКО.</v>
      </c>
    </row>
    <row r="482" spans="1:48">
      <c r="A482">
        <v>303</v>
      </c>
      <c r="B482" t="s">
        <v>3489</v>
      </c>
      <c r="C482">
        <v>9710116140</v>
      </c>
      <c r="D482" s="10">
        <v>1237700412146</v>
      </c>
      <c r="E482" t="s">
        <v>3490</v>
      </c>
      <c r="F482" s="7">
        <v>45092</v>
      </c>
      <c r="G482">
        <f t="shared" si="24"/>
        <v>1</v>
      </c>
      <c r="H482" t="s">
        <v>73</v>
      </c>
      <c r="I482" t="str">
        <f>IF(VLOOKUP(C482,гендир!$A$3:$C$3000,3,0)=0,"",VLOOKUP(C482,гендир!$A$3:$C$3000,3,0))</f>
        <v>Чумаков Артём Витальевич</v>
      </c>
      <c r="J482" t="str">
        <f>IF(VLOOKUP(C482,гендир!$A$3:$C$3000,2,0)=0,"",VLOOKUP(C482,гендир!$A$3:$C$3000,2,0))</f>
        <v>Вознесенская Юлиана Дмитриевна</v>
      </c>
      <c r="K482" t="s">
        <v>3493</v>
      </c>
      <c r="L482">
        <v>1000</v>
      </c>
      <c r="P482">
        <v>481</v>
      </c>
      <c r="Q482">
        <v>0</v>
      </c>
      <c r="R482">
        <v>0</v>
      </c>
      <c r="S482">
        <v>0</v>
      </c>
      <c r="T482">
        <v>13207</v>
      </c>
      <c r="U482">
        <f>IFERROR(VLOOKUP(C482,Лист2!$B$3:$XFD$95,Лист2!$DQ$1,0),"")</f>
        <v>14836</v>
      </c>
      <c r="V482">
        <v>0</v>
      </c>
      <c r="W482">
        <v>0</v>
      </c>
      <c r="X482">
        <v>0</v>
      </c>
      <c r="Y482">
        <v>921</v>
      </c>
      <c r="Z482">
        <f>IFERROR(VLOOKUP(C482,Лист2!$B$3:$XFD$95,Лист2!$DR$1,0),"")</f>
        <v>1057</v>
      </c>
      <c r="AA482">
        <v>0</v>
      </c>
      <c r="AB482">
        <v>0</v>
      </c>
      <c r="AC482">
        <v>0</v>
      </c>
      <c r="AD482">
        <v>12407</v>
      </c>
      <c r="AE482">
        <f>IFERROR(VLOOKUP(C482,Лист2!$B$3:$XFD$95,Лист2!$DS$1,0),"")</f>
        <v>15233</v>
      </c>
      <c r="AF482">
        <v>0</v>
      </c>
      <c r="AG482">
        <v>0</v>
      </c>
      <c r="AH482">
        <v>0</v>
      </c>
      <c r="AI482">
        <v>3011</v>
      </c>
      <c r="AJ482" s="2">
        <f>IFERROR(VLOOKUP(C482,Лист2!$B$3:$XFD$95,Лист2!$CF$1,0),"")</f>
        <v>3369</v>
      </c>
      <c r="AK482">
        <v>0</v>
      </c>
      <c r="AL482">
        <v>0</v>
      </c>
      <c r="AM482">
        <v>0</v>
      </c>
      <c r="AN482">
        <v>14781</v>
      </c>
      <c r="AO482">
        <f>IFERROR(VLOOKUP(C482,Лист2!$B$3:$XFD$95,Лист2!$CI$1,0),"")</f>
        <v>14781</v>
      </c>
      <c r="AP482">
        <f>IFERROR(VLOOKUP(C482,Лист2!$B$3:$XFD$95,Лист2!$CJ$1,0),"")</f>
        <v>0</v>
      </c>
      <c r="AQ482" s="5">
        <f t="shared" si="22"/>
        <v>1.123</v>
      </c>
      <c r="AR482" t="s">
        <v>52</v>
      </c>
      <c r="AS482" t="s">
        <v>3494</v>
      </c>
      <c r="AT482" t="str">
        <f>IF(VLOOKUP(C482,old!$D$3:$AU$549,44,0)=0,"",VLOOKUP(C482,old!$D$3:$AU$549,44,0))</f>
        <v>image476</v>
      </c>
      <c r="AU482" s="3">
        <f t="shared" si="21"/>
        <v>1.1188973762869479</v>
      </c>
      <c r="AV482" t="str">
        <f t="shared" si="23"/>
        <v>ООО ПКО «Управляющая компания «Ф»» зарегистрировано по адресу: 123001, город Москва, вн.тер. г. Муниципальный Округ Пресненский, пер Трёхпрудный, дом 11/13, строение 2, помещение 4/1. Генеральным директором является Вознесенская Юлиана Дмитриевна. Рост доходов компании за 5 лет: 112,3%. Рост финансовых активов компании за 5 лет: 111,89%. ФССП присвоил Низкий уровень риска для данного ПКО.</v>
      </c>
    </row>
    <row r="483" spans="1:48">
      <c r="A483">
        <v>306</v>
      </c>
      <c r="B483" t="s">
        <v>2526</v>
      </c>
      <c r="C483">
        <v>2105005264</v>
      </c>
      <c r="D483" s="10">
        <v>1092133000178</v>
      </c>
      <c r="E483" t="s">
        <v>2527</v>
      </c>
      <c r="F483" s="7">
        <v>39967</v>
      </c>
      <c r="G483">
        <f t="shared" si="24"/>
        <v>15</v>
      </c>
      <c r="H483" t="s">
        <v>73</v>
      </c>
      <c r="I483" t="str">
        <f>IF(VLOOKUP(C483,гендир!$A$3:$C$3000,3,0)=0,"",VLOOKUP(C483,гендир!$A$3:$C$3000,3,0))</f>
        <v>Михейкин Александр Александрович</v>
      </c>
      <c r="J483" t="str">
        <f>IF(VLOOKUP(C483,гендир!$A$3:$C$3000,2,0)=0,"",VLOOKUP(C483,гендир!$A$3:$C$3000,2,0))</f>
        <v>Михейкин Александр Александрович</v>
      </c>
      <c r="K483" t="s">
        <v>2530</v>
      </c>
      <c r="L483">
        <v>10</v>
      </c>
      <c r="P483">
        <v>482</v>
      </c>
      <c r="Q483">
        <v>3918</v>
      </c>
      <c r="R483">
        <v>3051</v>
      </c>
      <c r="S483">
        <v>12422</v>
      </c>
      <c r="T483">
        <v>14476</v>
      </c>
      <c r="U483">
        <f>IFERROR(VLOOKUP(C483,Лист2!$B$3:$XFD$95,Лист2!$DQ$1,0),"")</f>
        <v>8948</v>
      </c>
      <c r="V483">
        <v>-285</v>
      </c>
      <c r="W483">
        <v>825</v>
      </c>
      <c r="X483">
        <v>2879</v>
      </c>
      <c r="Y483">
        <v>2995</v>
      </c>
      <c r="Z483">
        <f>IFERROR(VLOOKUP(C483,Лист2!$B$3:$XFD$95,Лист2!$DR$1,0),"")</f>
        <v>1606</v>
      </c>
      <c r="AA483">
        <v>-285</v>
      </c>
      <c r="AB483">
        <v>2192</v>
      </c>
      <c r="AC483">
        <v>9337</v>
      </c>
      <c r="AD483">
        <v>11127</v>
      </c>
      <c r="AE483">
        <f>IFERROR(VLOOKUP(C483,Лист2!$B$3:$XFD$95,Лист2!$DS$1,0),"")</f>
        <v>6805</v>
      </c>
      <c r="AF483">
        <v>0</v>
      </c>
      <c r="AG483">
        <v>0</v>
      </c>
      <c r="AH483">
        <v>0</v>
      </c>
      <c r="AI483">
        <v>0</v>
      </c>
      <c r="AJ483" s="2">
        <f>IFERROR(VLOOKUP(C483,Лист2!$B$3:$XFD$95,Лист2!$CF$1,0),"")</f>
        <v>0</v>
      </c>
      <c r="AK483">
        <v>15481</v>
      </c>
      <c r="AL483">
        <v>24370</v>
      </c>
      <c r="AM483">
        <v>33480</v>
      </c>
      <c r="AN483">
        <v>41999</v>
      </c>
      <c r="AO483">
        <f>IFERROR(VLOOKUP(C483,Лист2!$B$3:$XFD$95,Лист2!$CI$1,0),"")</f>
        <v>41999</v>
      </c>
      <c r="AP483">
        <f>IFERROR(VLOOKUP(C483,Лист2!$B$3:$XFD$95,Лист2!$CJ$1,0),"")</f>
        <v>0</v>
      </c>
      <c r="AQ483" s="5">
        <f t="shared" si="22"/>
        <v>2.2839999999999998</v>
      </c>
      <c r="AR483" t="s">
        <v>52</v>
      </c>
      <c r="AS483" t="s">
        <v>2531</v>
      </c>
      <c r="AT483" t="str">
        <f>IF(VLOOKUP(C483,old!$D$3:$AU$549,44,0)=0,"",VLOOKUP(C483,old!$D$3:$AU$549,44,0))</f>
        <v>image1001</v>
      </c>
      <c r="AU483" s="3" t="str">
        <f t="shared" si="21"/>
        <v/>
      </c>
      <c r="AV483" t="str">
        <f t="shared" si="23"/>
        <v>ООО «ПКО «Аркан» зарегистрировано по адресу: 643,428010,21,,Чебоксары г,,Щорса ул,4А,,. Генеральным директором является Михейкин Александр Александрович. Рост доходов компании за 5 лет: 228,4%. ФССП присвоил Низкий уровень риска для данного ПКО.</v>
      </c>
    </row>
    <row r="484" spans="1:48">
      <c r="A484">
        <v>308</v>
      </c>
      <c r="B484" t="s">
        <v>1482</v>
      </c>
      <c r="C484">
        <v>4345384394</v>
      </c>
      <c r="D484" s="10">
        <v>1144345009104</v>
      </c>
      <c r="E484" t="s">
        <v>1483</v>
      </c>
      <c r="F484" s="7">
        <v>41740</v>
      </c>
      <c r="G484">
        <f t="shared" si="24"/>
        <v>11</v>
      </c>
      <c r="H484" t="s">
        <v>73</v>
      </c>
      <c r="I484" t="str">
        <f>IF(VLOOKUP(C484,гендир!$A$3:$C$3000,3,0)=0,"",VLOOKUP(C484,гендир!$A$3:$C$3000,3,0))</f>
        <v>Устюгова Екатерина Евгеньевна</v>
      </c>
      <c r="J484" t="str">
        <f>IF(VLOOKUP(C484,гендир!$A$3:$C$3000,2,0)=0,"",VLOOKUP(C484,гендир!$A$3:$C$3000,2,0))</f>
        <v>Устюгова Екатерина Евгеньевна</v>
      </c>
      <c r="K484" t="s">
        <v>1486</v>
      </c>
      <c r="L484">
        <v>10</v>
      </c>
      <c r="P484">
        <v>483</v>
      </c>
      <c r="Q484">
        <v>5826</v>
      </c>
      <c r="R484">
        <v>11047</v>
      </c>
      <c r="S484">
        <v>14151</v>
      </c>
      <c r="T484">
        <v>12761</v>
      </c>
      <c r="U484">
        <f>IFERROR(VLOOKUP(C484,Лист2!$B$3:$XFD$95,Лист2!$DQ$1,0),"")</f>
        <v>6306</v>
      </c>
      <c r="V484">
        <v>48</v>
      </c>
      <c r="W484">
        <v>733</v>
      </c>
      <c r="X484">
        <v>7851</v>
      </c>
      <c r="Y484">
        <v>3664</v>
      </c>
      <c r="Z484">
        <f>IFERROR(VLOOKUP(C484,Лист2!$B$3:$XFD$95,Лист2!$DR$1,0),"")</f>
        <v>4871</v>
      </c>
      <c r="AA484">
        <v>48</v>
      </c>
      <c r="AB484">
        <v>9983</v>
      </c>
      <c r="AC484">
        <v>6192</v>
      </c>
      <c r="AD484">
        <v>9097</v>
      </c>
      <c r="AE484">
        <f>IFERROR(VLOOKUP(C484,Лист2!$B$3:$XFD$95,Лист2!$DS$1,0),"")</f>
        <v>1435</v>
      </c>
      <c r="AF484">
        <v>32113</v>
      </c>
      <c r="AG484">
        <v>43972</v>
      </c>
      <c r="AH484">
        <v>26322</v>
      </c>
      <c r="AI484">
        <v>11587</v>
      </c>
      <c r="AJ484" s="2">
        <f>IFERROR(VLOOKUP(C484,Лист2!$B$3:$XFD$95,Лист2!$CF$1,0),"")</f>
        <v>37411</v>
      </c>
      <c r="AK484">
        <v>19584</v>
      </c>
      <c r="AL484">
        <v>32712</v>
      </c>
      <c r="AM484">
        <v>19823</v>
      </c>
      <c r="AN484">
        <v>21547</v>
      </c>
      <c r="AO484">
        <f>IFERROR(VLOOKUP(C484,Лист2!$B$3:$XFD$95,Лист2!$CI$1,0),"")</f>
        <v>21547</v>
      </c>
      <c r="AP484">
        <f>IFERROR(VLOOKUP(C484,Лист2!$B$3:$XFD$95,Лист2!$CJ$1,0),"")</f>
        <v>0</v>
      </c>
      <c r="AQ484" s="5">
        <f t="shared" si="22"/>
        <v>1.0820000000000001</v>
      </c>
      <c r="AR484" t="s">
        <v>52</v>
      </c>
      <c r="AS484" t="s">
        <v>1487</v>
      </c>
      <c r="AT484" t="str">
        <f>IF(VLOOKUP(C484,old!$D$3:$AU$549,44,0)=0,"",VLOOKUP(C484,old!$D$3:$AU$549,44,0))</f>
        <v>image141</v>
      </c>
      <c r="AU484" s="3">
        <f t="shared" si="21"/>
        <v>1.1649799146762994</v>
      </c>
      <c r="AV484" t="str">
        <f t="shared" si="23"/>
        <v>ООО ПКО «КФК» зарегистрировано по адресу: 610002, г. Киров, ул. Урицкого/Орловская, д. 20/10, кв. 1007. Генеральным директором является Устюгова Екатерина Евгеньевна. Рост доходов компании за 5 лет: 108,2%. Рост финансовых активов компании за 5 лет: 116,5%. ФССП присвоил Низкий уровень риска для данного ПКО.</v>
      </c>
    </row>
    <row r="485" spans="1:48">
      <c r="A485">
        <v>313</v>
      </c>
      <c r="B485" t="s">
        <v>3459</v>
      </c>
      <c r="C485">
        <v>800010907</v>
      </c>
      <c r="D485" s="10">
        <v>1230800005292</v>
      </c>
      <c r="E485" t="s">
        <v>3460</v>
      </c>
      <c r="F485" s="7">
        <v>45180</v>
      </c>
      <c r="G485">
        <f t="shared" si="24"/>
        <v>1</v>
      </c>
      <c r="H485" t="s">
        <v>73</v>
      </c>
      <c r="I485" t="str">
        <f>IF(VLOOKUP(C485,гендир!$A$3:$C$3000,3,0)=0,"",VLOOKUP(C485,гендир!$A$3:$C$3000,3,0))</f>
        <v>Мельников Николай Александрович, Мельникова Александра Анатольевна, Короткова Юлия Андреевна</v>
      </c>
      <c r="J485" t="str">
        <f>IF(VLOOKUP(C485,гендир!$A$3:$C$3000,2,0)=0,"",VLOOKUP(C485,гендир!$A$3:$C$3000,2,0))</f>
        <v>Мельников Николай Александрович</v>
      </c>
      <c r="K485" t="s">
        <v>3462</v>
      </c>
      <c r="L485">
        <v>10</v>
      </c>
      <c r="P485">
        <v>484</v>
      </c>
      <c r="Q485">
        <v>0</v>
      </c>
      <c r="R485">
        <v>0</v>
      </c>
      <c r="S485">
        <v>0</v>
      </c>
      <c r="T485">
        <v>12146</v>
      </c>
      <c r="U485">
        <f>IFERROR(VLOOKUP(C485,Лист2!$B$3:$XFD$95,Лист2!$DQ$1,0),"")</f>
        <v>0</v>
      </c>
      <c r="V485">
        <v>0</v>
      </c>
      <c r="W485">
        <v>0</v>
      </c>
      <c r="X485">
        <v>0</v>
      </c>
      <c r="Y485">
        <v>203</v>
      </c>
      <c r="Z485">
        <f>IFERROR(VLOOKUP(C485,Лист2!$B$3:$XFD$95,Лист2!$DR$1,0),"")</f>
        <v>39</v>
      </c>
      <c r="AA485">
        <v>0</v>
      </c>
      <c r="AB485">
        <v>0</v>
      </c>
      <c r="AC485">
        <v>0</v>
      </c>
      <c r="AD485">
        <v>11865</v>
      </c>
      <c r="AE485">
        <f>IFERROR(VLOOKUP(C485,Лист2!$B$3:$XFD$95,Лист2!$DS$1,0),"")</f>
        <v>-39</v>
      </c>
      <c r="AF485">
        <v>0</v>
      </c>
      <c r="AG485">
        <v>0</v>
      </c>
      <c r="AH485">
        <v>0</v>
      </c>
      <c r="AI485">
        <v>0</v>
      </c>
      <c r="AJ485" s="2">
        <f>IFERROR(VLOOKUP(C485,Лист2!$B$3:$XFD$95,Лист2!$CF$1,0),"")</f>
        <v>0</v>
      </c>
      <c r="AK485">
        <v>0</v>
      </c>
      <c r="AL485">
        <v>0</v>
      </c>
      <c r="AM485">
        <v>0</v>
      </c>
      <c r="AN485">
        <v>12146</v>
      </c>
      <c r="AO485">
        <f>IFERROR(VLOOKUP(C485,Лист2!$B$3:$XFD$95,Лист2!$CI$1,0),"")</f>
        <v>12146</v>
      </c>
      <c r="AP485">
        <f>IFERROR(VLOOKUP(C485,Лист2!$B$3:$XFD$95,Лист2!$CJ$1,0),"")</f>
        <v>391</v>
      </c>
      <c r="AQ485" s="5">
        <f t="shared" si="22"/>
        <v>0</v>
      </c>
      <c r="AR485" t="s">
        <v>52</v>
      </c>
      <c r="AS485">
        <v>0</v>
      </c>
      <c r="AT485" t="str">
        <f>IF(VLOOKUP(C485,old!$D$3:$AU$549,44,0)=0,"",VLOOKUP(C485,old!$D$3:$AU$549,44,0))</f>
        <v>image1001</v>
      </c>
      <c r="AU485" s="3" t="str">
        <f t="shared" si="21"/>
        <v/>
      </c>
      <c r="AV485" t="str">
        <f t="shared" si="23"/>
        <v>ООО «ПКО «ХАРД» зарегистрировано по адресу: 358007, Калмыкия Респ, г Элиста, мкр 1, 35а, 23. Генеральным директором является Мельников Николай Александрович. Объем заемных средств компании на конец 2024 года: 391 тыс. руб. ФССП присвоил Низкий уровень риска для данного ПКО.</v>
      </c>
    </row>
    <row r="486" spans="1:48">
      <c r="A486">
        <v>317</v>
      </c>
      <c r="B486" t="s">
        <v>2828</v>
      </c>
      <c r="C486">
        <v>7716956819</v>
      </c>
      <c r="D486" s="10">
        <v>1217700226061</v>
      </c>
      <c r="E486" t="s">
        <v>2829</v>
      </c>
      <c r="F486" s="7">
        <v>44329</v>
      </c>
      <c r="G486">
        <f t="shared" si="24"/>
        <v>3</v>
      </c>
      <c r="H486" t="s">
        <v>73</v>
      </c>
      <c r="I486" t="str">
        <f>IF(VLOOKUP(C486,гендир!$A$3:$C$3000,3,0)=0,"",VLOOKUP(C486,гендир!$A$3:$C$3000,3,0))</f>
        <v>Малахов Александр Владимирович</v>
      </c>
      <c r="J486" t="str">
        <f>IF(VLOOKUP(C486,гендир!$A$3:$C$3000,2,0)=0,"",VLOOKUP(C486,гендир!$A$3:$C$3000,2,0))</f>
        <v>Малахов Александр Владимирович</v>
      </c>
      <c r="K486" t="s">
        <v>2832</v>
      </c>
      <c r="L486">
        <v>10106</v>
      </c>
      <c r="P486">
        <v>485</v>
      </c>
      <c r="Q486">
        <v>0</v>
      </c>
      <c r="R486">
        <v>535</v>
      </c>
      <c r="S486">
        <v>549</v>
      </c>
      <c r="T486">
        <v>11841</v>
      </c>
      <c r="U486">
        <f>IFERROR(VLOOKUP(C486,Лист2!$B$3:$XFD$95,Лист2!$DQ$1,0),"")</f>
        <v>2704</v>
      </c>
      <c r="V486">
        <v>0</v>
      </c>
      <c r="W486">
        <v>324</v>
      </c>
      <c r="X486">
        <v>627</v>
      </c>
      <c r="Y486">
        <v>7741</v>
      </c>
      <c r="Z486">
        <f>IFERROR(VLOOKUP(C486,Лист2!$B$3:$XFD$95,Лист2!$DR$1,0),"")</f>
        <v>2220</v>
      </c>
      <c r="AA486">
        <v>0</v>
      </c>
      <c r="AB486">
        <v>79</v>
      </c>
      <c r="AC486">
        <v>-98</v>
      </c>
      <c r="AD486">
        <v>3751</v>
      </c>
      <c r="AE486">
        <f>IFERROR(VLOOKUP(C486,Лист2!$B$3:$XFD$95,Лист2!$DS$1,0),"")</f>
        <v>394</v>
      </c>
      <c r="AF486">
        <v>0</v>
      </c>
      <c r="AG486">
        <v>0</v>
      </c>
      <c r="AH486">
        <v>0</v>
      </c>
      <c r="AI486">
        <v>0</v>
      </c>
      <c r="AJ486" s="2">
        <f>IFERROR(VLOOKUP(C486,Лист2!$B$3:$XFD$95,Лист2!$CF$1,0),"")</f>
        <v>0</v>
      </c>
      <c r="AK486">
        <v>0</v>
      </c>
      <c r="AL486">
        <v>89</v>
      </c>
      <c r="AM486">
        <v>1</v>
      </c>
      <c r="AN486">
        <v>238</v>
      </c>
      <c r="AO486">
        <f>IFERROR(VLOOKUP(C486,Лист2!$B$3:$XFD$95,Лист2!$CI$1,0),"")</f>
        <v>238</v>
      </c>
      <c r="AP486">
        <f>IFERROR(VLOOKUP(C486,Лист2!$B$3:$XFD$95,Лист2!$CJ$1,0),"")</f>
        <v>615</v>
      </c>
      <c r="AQ486" s="5">
        <f t="shared" si="22"/>
        <v>5.0540000000000003</v>
      </c>
      <c r="AR486" t="s">
        <v>45</v>
      </c>
      <c r="AS486" t="s">
        <v>2833</v>
      </c>
      <c r="AT486" t="str">
        <f>IF(VLOOKUP(C486,old!$D$3:$AU$549,44,0)=0,"",VLOOKUP(C486,old!$D$3:$AU$549,44,0))</f>
        <v>image389</v>
      </c>
      <c r="AU486" s="3" t="str">
        <f t="shared" si="21"/>
        <v/>
      </c>
      <c r="AV486" t="str">
        <f t="shared" si="23"/>
        <v>ООО ПКО «КА Финур» зарегистрировано по адресу: 129329, Москва г, ул Вересковая, д. 10, этаж 1, помещ. I, ком. 10. Генеральным директором является Малахов Александр Владимирович. Рост доходов компании за 5 лет: 505,4%. Объем заемных средств компании на конец 2024 года: 615 тыс. руб. ФССП присвоил Значительный уровень риска для данного ПКО.</v>
      </c>
    </row>
    <row r="487" spans="1:48">
      <c r="A487">
        <v>320</v>
      </c>
      <c r="B487" t="s">
        <v>139</v>
      </c>
      <c r="C487">
        <v>7714634848</v>
      </c>
      <c r="D487" s="10">
        <v>1067746233455</v>
      </c>
      <c r="E487" t="s">
        <v>140</v>
      </c>
      <c r="F487" s="7">
        <v>38751</v>
      </c>
      <c r="G487">
        <f t="shared" si="24"/>
        <v>19</v>
      </c>
      <c r="H487" t="s">
        <v>44</v>
      </c>
      <c r="I487" t="str">
        <f>IF(VLOOKUP(C487,гендир!$A$3:$C$3000,3,0)=0,"",VLOOKUP(C487,гендир!$A$3:$C$3000,3,0))</f>
        <v>Компания Смартивизм Лимитед</v>
      </c>
      <c r="J487" t="str">
        <f>IF(VLOOKUP(C487,гендир!$A$3:$C$3000,2,0)=0,"",VLOOKUP(C487,гендир!$A$3:$C$3000,2,0))</f>
        <v>Симоненко Анастасия Юрьевна</v>
      </c>
      <c r="K487" t="s">
        <v>143</v>
      </c>
      <c r="L487">
        <v>9800</v>
      </c>
      <c r="P487">
        <v>486</v>
      </c>
      <c r="Q487">
        <v>141887</v>
      </c>
      <c r="R487">
        <v>80440</v>
      </c>
      <c r="S487">
        <v>12389</v>
      </c>
      <c r="T487">
        <v>34254</v>
      </c>
      <c r="U487">
        <f>IFERROR(VLOOKUP(C487,Лист2!$B$3:$XFD$95,Лист2!$DQ$1,0),"")</f>
        <v>11058</v>
      </c>
      <c r="V487">
        <v>115057</v>
      </c>
      <c r="W487">
        <v>69190</v>
      </c>
      <c r="X487">
        <v>2437</v>
      </c>
      <c r="Y487">
        <v>23839</v>
      </c>
      <c r="Z487">
        <f>IFERROR(VLOOKUP(C487,Лист2!$B$3:$XFD$95,Лист2!$DR$1,0),"")</f>
        <v>637</v>
      </c>
      <c r="AA487">
        <v>115057</v>
      </c>
      <c r="AB487">
        <v>482</v>
      </c>
      <c r="AC487">
        <v>319</v>
      </c>
      <c r="AD487">
        <v>327</v>
      </c>
      <c r="AE487">
        <f>IFERROR(VLOOKUP(C487,Лист2!$B$3:$XFD$95,Лист2!$DS$1,0),"")</f>
        <v>-1774</v>
      </c>
      <c r="AF487">
        <v>585526</v>
      </c>
      <c r="AG487">
        <v>584186</v>
      </c>
      <c r="AH487">
        <v>583378</v>
      </c>
      <c r="AI487">
        <v>582398</v>
      </c>
      <c r="AJ487" s="2">
        <f>IFERROR(VLOOKUP(C487,Лист2!$B$3:$XFD$95,Лист2!$CF$1,0),"")</f>
        <v>588511</v>
      </c>
      <c r="AK487">
        <v>76034</v>
      </c>
      <c r="AL487">
        <v>36056</v>
      </c>
      <c r="AM487">
        <v>114441</v>
      </c>
      <c r="AN487">
        <v>213010</v>
      </c>
      <c r="AO487">
        <f>IFERROR(VLOOKUP(C487,Лист2!$B$3:$XFD$95,Лист2!$CI$1,0),"")</f>
        <v>213321</v>
      </c>
      <c r="AP487">
        <f>IFERROR(VLOOKUP(C487,Лист2!$B$3:$XFD$95,Лист2!$CJ$1,0),"")</f>
        <v>-972</v>
      </c>
      <c r="AQ487" s="5">
        <f t="shared" si="22"/>
        <v>7.8E-2</v>
      </c>
      <c r="AR487" t="s">
        <v>52</v>
      </c>
      <c r="AS487" t="s">
        <v>144</v>
      </c>
      <c r="AT487" t="str">
        <f>IF(VLOOKUP(C487,old!$D$3:$AU$549,44,0)=0,"",VLOOKUP(C487,old!$D$3:$AU$549,44,0))</f>
        <v>image226</v>
      </c>
      <c r="AU487" s="3">
        <f t="shared" si="21"/>
        <v>1.0050979802775624</v>
      </c>
      <c r="AV487" t="str">
        <f t="shared" si="23"/>
        <v>ООО ПКО "Бюро кредитной безопасности «РУССКОЛЛЕКТОР» зарегистрировано по адресу: 129515, Город Москва, вн.тер. г. Муниципальный Округ Останкинский, ул Академика Королева, дом 13, строение 1, этаж 2 КОМ 14 ПОМ II. Генеральным директором является Симоненко Анастасия Юрьевна. Рост доходов компании за 5 лет: 7,8%. Рост финансовых активов компании за 5 лет: 100,51%. Объем заемных средств компании на конец 2024 года: -972 тыс. руб. ФССП присвоил Низкий уровень риска для данного ПКО.</v>
      </c>
    </row>
    <row r="488" spans="1:48">
      <c r="A488">
        <v>321</v>
      </c>
      <c r="B488" t="s">
        <v>3358</v>
      </c>
      <c r="C488">
        <v>7734477671</v>
      </c>
      <c r="D488" s="10">
        <v>1237700341251</v>
      </c>
      <c r="E488" t="s">
        <v>3359</v>
      </c>
      <c r="F488" s="7">
        <v>45058</v>
      </c>
      <c r="G488">
        <f t="shared" si="24"/>
        <v>1</v>
      </c>
      <c r="H488" t="s">
        <v>73</v>
      </c>
      <c r="I488" t="str">
        <f>IF(VLOOKUP(C488,гендир!$A$3:$C$3000,3,0)=0,"",VLOOKUP(C488,гендир!$A$3:$C$3000,3,0))</f>
        <v>Кулумбегов Георгий Торезович</v>
      </c>
      <c r="J488" t="str">
        <f>IF(VLOOKUP(C488,гендир!$A$3:$C$3000,2,0)=0,"",VLOOKUP(C488,гендир!$A$3:$C$3000,2,0))</f>
        <v>Кулумбегов Георгий Торезович</v>
      </c>
      <c r="K488" t="s">
        <v>3191</v>
      </c>
      <c r="L488">
        <v>400</v>
      </c>
      <c r="P488">
        <v>487</v>
      </c>
      <c r="Q488">
        <v>0</v>
      </c>
      <c r="R488">
        <v>0</v>
      </c>
      <c r="S488">
        <v>0</v>
      </c>
      <c r="T488">
        <v>11681</v>
      </c>
      <c r="U488">
        <f>IFERROR(VLOOKUP(C488,Лист2!$B$3:$XFD$95,Лист2!$DQ$1,0),"")</f>
        <v>0</v>
      </c>
      <c r="V488">
        <v>0</v>
      </c>
      <c r="W488">
        <v>0</v>
      </c>
      <c r="X488">
        <v>0</v>
      </c>
      <c r="Y488">
        <v>4</v>
      </c>
      <c r="Z488">
        <f>IFERROR(VLOOKUP(C488,Лист2!$B$3:$XFD$95,Лист2!$DR$1,0),"")</f>
        <v>3</v>
      </c>
      <c r="AA488">
        <v>0</v>
      </c>
      <c r="AB488">
        <v>0</v>
      </c>
      <c r="AC488">
        <v>0</v>
      </c>
      <c r="AD488">
        <v>11677</v>
      </c>
      <c r="AE488">
        <f>IFERROR(VLOOKUP(C488,Лист2!$B$3:$XFD$95,Лист2!$DS$1,0),"")</f>
        <v>-3</v>
      </c>
      <c r="AF488">
        <v>0</v>
      </c>
      <c r="AG488">
        <v>0</v>
      </c>
      <c r="AH488">
        <v>0</v>
      </c>
      <c r="AI488">
        <v>0</v>
      </c>
      <c r="AJ488" s="2">
        <f>IFERROR(VLOOKUP(C488,Лист2!$B$3:$XFD$95,Лист2!$CF$1,0),"")</f>
        <v>0</v>
      </c>
      <c r="AK488">
        <v>0</v>
      </c>
      <c r="AL488">
        <v>0</v>
      </c>
      <c r="AM488">
        <v>0</v>
      </c>
      <c r="AN488">
        <v>12376</v>
      </c>
      <c r="AO488">
        <f>IFERROR(VLOOKUP(C488,Лист2!$B$3:$XFD$95,Лист2!$CI$1,0),"")</f>
        <v>12376</v>
      </c>
      <c r="AP488">
        <f>IFERROR(VLOOKUP(C488,Лист2!$B$3:$XFD$95,Лист2!$CJ$1,0),"")</f>
        <v>335</v>
      </c>
      <c r="AQ488" s="5">
        <f t="shared" si="22"/>
        <v>0</v>
      </c>
      <c r="AR488" t="s">
        <v>52</v>
      </c>
      <c r="AS488" t="s">
        <v>3362</v>
      </c>
      <c r="AT488" t="str">
        <f>IF(VLOOKUP(C488,old!$D$3:$AU$549,44,0)=0,"",VLOOKUP(C488,old!$D$3:$AU$549,44,0))</f>
        <v>image1001</v>
      </c>
      <c r="AU488" s="3" t="str">
        <f t="shared" si="21"/>
        <v/>
      </c>
      <c r="AV488" t="str">
        <f t="shared" si="23"/>
        <v>ООО «ПКО Справедливость» зарегистрировано по адресу: 123290, Город Москва, вн.тер.г. муниципальный округ Хорошевский, туп 1-й Магистральный, д. 11, стр. 1. Генеральным директором является Кулумбегов Георгий Торезович. Объем заемных средств компании на конец 2024 года: 335 тыс. руб. ФССП присвоил Низкий уровень риска для данного ПКО.</v>
      </c>
    </row>
    <row r="489" spans="1:48">
      <c r="A489">
        <v>322</v>
      </c>
      <c r="B489" t="s">
        <v>3363</v>
      </c>
      <c r="C489">
        <v>9731115437</v>
      </c>
      <c r="D489" s="10">
        <v>1237700369653</v>
      </c>
      <c r="E489" t="s">
        <v>3364</v>
      </c>
      <c r="F489" s="7">
        <v>45071</v>
      </c>
      <c r="G489">
        <f t="shared" si="24"/>
        <v>1</v>
      </c>
      <c r="H489" t="s">
        <v>73</v>
      </c>
      <c r="I489" t="str">
        <f>IF(VLOOKUP(C489,гендир!$A$3:$C$3000,3,0)=0,"",VLOOKUP(C489,гендир!$A$3:$C$3000,3,0))</f>
        <v>Рамонова Диана Ахсарбековна</v>
      </c>
      <c r="J489" t="str">
        <f>IF(VLOOKUP(C489,гендир!$A$3:$C$3000,2,0)=0,"",VLOOKUP(C489,гендир!$A$3:$C$3000,2,0))</f>
        <v>Рамонова Диана Ахсарбековна</v>
      </c>
      <c r="K489" t="s">
        <v>3367</v>
      </c>
      <c r="L489">
        <v>300</v>
      </c>
      <c r="P489">
        <v>488</v>
      </c>
      <c r="Q489">
        <v>0</v>
      </c>
      <c r="R489">
        <v>0</v>
      </c>
      <c r="S489">
        <v>0</v>
      </c>
      <c r="T489">
        <v>11500</v>
      </c>
      <c r="U489">
        <f>IFERROR(VLOOKUP(C489,Лист2!$B$3:$XFD$95,Лист2!$DQ$1,0),"")</f>
        <v>0</v>
      </c>
      <c r="V489">
        <v>0</v>
      </c>
      <c r="W489">
        <v>0</v>
      </c>
      <c r="X489">
        <v>0</v>
      </c>
      <c r="Y489">
        <v>1</v>
      </c>
      <c r="Z489">
        <f>IFERROR(VLOOKUP(C489,Лист2!$B$3:$XFD$95,Лист2!$DR$1,0),"")</f>
        <v>17</v>
      </c>
      <c r="AA489">
        <v>0</v>
      </c>
      <c r="AB489">
        <v>0</v>
      </c>
      <c r="AC489">
        <v>0</v>
      </c>
      <c r="AD489">
        <v>11499</v>
      </c>
      <c r="AE489">
        <f>IFERROR(VLOOKUP(C489,Лист2!$B$3:$XFD$95,Лист2!$DS$1,0),"")</f>
        <v>-17</v>
      </c>
      <c r="AF489">
        <v>0</v>
      </c>
      <c r="AG489">
        <v>0</v>
      </c>
      <c r="AH489">
        <v>0</v>
      </c>
      <c r="AI489">
        <v>0</v>
      </c>
      <c r="AJ489" s="2">
        <f>IFERROR(VLOOKUP(C489,Лист2!$B$3:$XFD$95,Лист2!$CF$1,0),"")</f>
        <v>0</v>
      </c>
      <c r="AK489">
        <v>0</v>
      </c>
      <c r="AL489">
        <v>0</v>
      </c>
      <c r="AM489">
        <v>0</v>
      </c>
      <c r="AN489">
        <v>12089</v>
      </c>
      <c r="AO489">
        <f>IFERROR(VLOOKUP(C489,Лист2!$B$3:$XFD$95,Лист2!$CI$1,0),"")</f>
        <v>12089</v>
      </c>
      <c r="AP489">
        <f>IFERROR(VLOOKUP(C489,Лист2!$B$3:$XFD$95,Лист2!$CJ$1,0),"")</f>
        <v>877</v>
      </c>
      <c r="AQ489" s="5">
        <f t="shared" si="22"/>
        <v>0</v>
      </c>
      <c r="AR489" t="s">
        <v>52</v>
      </c>
      <c r="AS489" t="s">
        <v>3368</v>
      </c>
      <c r="AT489" t="str">
        <f>IF(VLOOKUP(C489,old!$D$3:$AU$549,44,0)=0,"",VLOOKUP(C489,old!$D$3:$AU$549,44,0))</f>
        <v>image1001</v>
      </c>
      <c r="AU489" s="3" t="str">
        <f t="shared" si="21"/>
        <v/>
      </c>
      <c r="AV489" t="str">
        <f t="shared" si="23"/>
        <v>ООО «ПКО «Доверие» зарегистрировано по адресу: 121357, город Москва, вн.тер. г. Муниципальный Округ Можайский, ул Верейская, дом 17. Генеральным директором является Рамонова Диана Ахсарбековна. Объем заемных средств компании на конец 2024 года: 877 тыс. руб. ФССП присвоил Низкий уровень риска для данного ПКО.</v>
      </c>
    </row>
    <row r="490" spans="1:48">
      <c r="A490">
        <v>340</v>
      </c>
      <c r="B490" t="s">
        <v>475</v>
      </c>
      <c r="C490">
        <v>3702593710</v>
      </c>
      <c r="D490" s="10">
        <v>1093702019300</v>
      </c>
      <c r="E490" t="s">
        <v>476</v>
      </c>
      <c r="F490" s="7">
        <v>40043</v>
      </c>
      <c r="G490">
        <f t="shared" si="24"/>
        <v>15</v>
      </c>
      <c r="H490" t="s">
        <v>73</v>
      </c>
      <c r="I490" t="str">
        <f>IF(VLOOKUP(C490,гендир!$A$3:$C$3000,3,0)=0,"",VLOOKUP(C490,гендир!$A$3:$C$3000,3,0))</f>
        <v>Коротков Максим Валерьевич</v>
      </c>
      <c r="J490" t="str">
        <f>IF(VLOOKUP(C490,гендир!$A$3:$C$3000,2,0)=0,"",VLOOKUP(C490,гендир!$A$3:$C$3000,2,0))</f>
        <v>Коротков Максим Валерьевич</v>
      </c>
      <c r="K490" t="s">
        <v>479</v>
      </c>
      <c r="L490">
        <v>10</v>
      </c>
      <c r="P490">
        <v>489</v>
      </c>
      <c r="Q490">
        <v>22609</v>
      </c>
      <c r="R490">
        <v>14506</v>
      </c>
      <c r="S490">
        <v>7664</v>
      </c>
      <c r="T490">
        <v>9798</v>
      </c>
      <c r="U490">
        <f>IFERROR(VLOOKUP(C490,Лист2!$B$3:$XFD$95,Лист2!$DQ$1,0),"")</f>
        <v>8510</v>
      </c>
      <c r="V490">
        <v>22190</v>
      </c>
      <c r="W490">
        <v>14166</v>
      </c>
      <c r="X490">
        <v>7449</v>
      </c>
      <c r="Y490">
        <v>9588</v>
      </c>
      <c r="Z490">
        <f>IFERROR(VLOOKUP(C490,Лист2!$B$3:$XFD$95,Лист2!$DR$1,0),"")</f>
        <v>8170</v>
      </c>
      <c r="AA490">
        <v>22190</v>
      </c>
      <c r="AB490">
        <v>171</v>
      </c>
      <c r="AC490">
        <v>109</v>
      </c>
      <c r="AD490">
        <v>151</v>
      </c>
      <c r="AE490">
        <f>IFERROR(VLOOKUP(C490,Лист2!$B$3:$XFD$95,Лист2!$DS$1,0),"")</f>
        <v>130</v>
      </c>
      <c r="AF490">
        <v>0</v>
      </c>
      <c r="AG490">
        <v>0</v>
      </c>
      <c r="AH490">
        <v>0</v>
      </c>
      <c r="AI490">
        <v>0</v>
      </c>
      <c r="AJ490" s="2">
        <f>IFERROR(VLOOKUP(C490,Лист2!$B$3:$XFD$95,Лист2!$CF$1,0),"")</f>
        <v>0</v>
      </c>
      <c r="AK490">
        <v>14599</v>
      </c>
      <c r="AL490">
        <v>15363</v>
      </c>
      <c r="AM490">
        <v>16620</v>
      </c>
      <c r="AN490">
        <v>20073</v>
      </c>
      <c r="AO490">
        <f>IFERROR(VLOOKUP(C490,Лист2!$B$3:$XFD$95,Лист2!$CI$1,0),"")</f>
        <v>20073</v>
      </c>
      <c r="AP490">
        <f>IFERROR(VLOOKUP(C490,Лист2!$B$3:$XFD$95,Лист2!$CJ$1,0),"")</f>
        <v>2072</v>
      </c>
      <c r="AQ490" s="5">
        <f t="shared" si="22"/>
        <v>0.376</v>
      </c>
      <c r="AR490" t="s">
        <v>52</v>
      </c>
      <c r="AS490" t="s">
        <v>480</v>
      </c>
      <c r="AT490" t="str">
        <f>IF(VLOOKUP(C490,old!$D$3:$AU$549,44,0)=0,"",VLOOKUP(C490,old!$D$3:$AU$549,44,0))</f>
        <v>image230</v>
      </c>
      <c r="AU490" s="3" t="str">
        <f t="shared" si="21"/>
        <v/>
      </c>
      <c r="AV490" t="str">
        <f t="shared" si="23"/>
        <v>ООО «ПКО «АРД» зарегистрировано по адресу: 153022, Ивановская область, г.о. Иваново, г Иваново, ул Богдана Хмельницкого, дом 83, офис 5. Генеральным директором является Коротков Максим Валерьевич. Рост доходов компании за 5 лет: 37,6%. Объем заемных средств компании на конец 2024 года: 2072 тыс. руб. ФССП присвоил Низкий уровень риска для данного ПКО.</v>
      </c>
    </row>
    <row r="491" spans="1:48">
      <c r="A491">
        <v>344</v>
      </c>
      <c r="B491" t="s">
        <v>2070</v>
      </c>
      <c r="C491">
        <v>1327029000</v>
      </c>
      <c r="D491" s="10">
        <v>1161326058607</v>
      </c>
      <c r="E491" t="s">
        <v>2071</v>
      </c>
      <c r="F491" s="7">
        <v>42699</v>
      </c>
      <c r="G491">
        <f t="shared" si="24"/>
        <v>8</v>
      </c>
      <c r="H491" t="s">
        <v>73</v>
      </c>
      <c r="I491" t="str">
        <f>IF(VLOOKUP(C491,гендир!$A$3:$C$3000,3,0)=0,"",VLOOKUP(C491,гендир!$A$3:$C$3000,3,0))</f>
        <v>Князев Валерий Николаевич</v>
      </c>
      <c r="J491" t="str">
        <f>IF(VLOOKUP(C491,гендир!$A$3:$C$3000,2,0)=0,"",VLOOKUP(C491,гендир!$A$3:$C$3000,2,0))</f>
        <v>Чувилина Елена Петровна</v>
      </c>
      <c r="K491" t="s">
        <v>2074</v>
      </c>
      <c r="L491">
        <v>10</v>
      </c>
      <c r="P491">
        <v>490</v>
      </c>
      <c r="Q491">
        <v>1013</v>
      </c>
      <c r="R491">
        <v>6372</v>
      </c>
      <c r="S491">
        <v>4858</v>
      </c>
      <c r="T491">
        <v>9647</v>
      </c>
      <c r="U491">
        <f>IFERROR(VLOOKUP(C491,Лист2!$B$3:$XFD$95,Лист2!$DQ$1,0),"")</f>
        <v>13964</v>
      </c>
      <c r="V491">
        <v>713</v>
      </c>
      <c r="W491">
        <v>4675</v>
      </c>
      <c r="X491">
        <v>2817</v>
      </c>
      <c r="Y491">
        <v>5621</v>
      </c>
      <c r="Z491">
        <f>IFERROR(VLOOKUP(C491,Лист2!$B$3:$XFD$95,Лист2!$DR$1,0),"")</f>
        <v>12777</v>
      </c>
      <c r="AA491">
        <v>713</v>
      </c>
      <c r="AB491">
        <v>204</v>
      </c>
      <c r="AC491">
        <v>400</v>
      </c>
      <c r="AD491">
        <v>631</v>
      </c>
      <c r="AE491">
        <f>IFERROR(VLOOKUP(C491,Лист2!$B$3:$XFD$95,Лист2!$DS$1,0),"")</f>
        <v>455</v>
      </c>
      <c r="AF491">
        <v>3586</v>
      </c>
      <c r="AG491">
        <v>2421</v>
      </c>
      <c r="AH491">
        <v>1577</v>
      </c>
      <c r="AI491">
        <v>8441</v>
      </c>
      <c r="AJ491" s="2">
        <f>IFERROR(VLOOKUP(C491,Лист2!$B$3:$XFD$95,Лист2!$CF$1,0),"")</f>
        <v>1999</v>
      </c>
      <c r="AK491">
        <v>374</v>
      </c>
      <c r="AL491">
        <v>169</v>
      </c>
      <c r="AM491">
        <v>160</v>
      </c>
      <c r="AN491">
        <v>2850</v>
      </c>
      <c r="AO491">
        <f>IFERROR(VLOOKUP(C491,Лист2!$B$3:$XFD$95,Лист2!$CI$1,0),"")</f>
        <v>2850</v>
      </c>
      <c r="AP491">
        <f>IFERROR(VLOOKUP(C491,Лист2!$B$3:$XFD$95,Лист2!$CJ$1,0),"")</f>
        <v>3870</v>
      </c>
      <c r="AQ491" s="5">
        <f t="shared" si="22"/>
        <v>13.785</v>
      </c>
      <c r="AR491" t="s">
        <v>1155</v>
      </c>
      <c r="AS491" t="s">
        <v>2075</v>
      </c>
      <c r="AT491" t="str">
        <f>IF(VLOOKUP(C491,old!$D$3:$AU$549,44,0)=0,"",VLOOKUP(C491,old!$D$3:$AU$549,44,0))</f>
        <v>image203</v>
      </c>
      <c r="AU491" s="3">
        <f t="shared" si="21"/>
        <v>0.55744562186279978</v>
      </c>
      <c r="AV491" t="str">
        <f t="shared" si="23"/>
        <v>ООО ПКО «ПРОФИТ» зарегистрировано по адресу: 430016, Мордовия респ, г.о. городской округ Саранск, г Саранск, ул Терешковой, д. 7А, помещ. 602А. Генеральным директором является Чувилина Елена Петровна. Рост доходов компании за 5 лет: 1378,5%. Рост финансовых активов компании за 5 лет: 55,74%. Объем заемных средств компании на конец 2024 года: 3870 тыс. руб. ФССП присвоил Средний уровень риска для данного ПКО.</v>
      </c>
    </row>
    <row r="492" spans="1:48">
      <c r="A492">
        <v>359</v>
      </c>
      <c r="B492" t="s">
        <v>1766</v>
      </c>
      <c r="C492">
        <v>7719492957</v>
      </c>
      <c r="D492" s="10">
        <v>1197746379379</v>
      </c>
      <c r="E492" t="s">
        <v>1767</v>
      </c>
      <c r="F492" s="7">
        <v>43629</v>
      </c>
      <c r="G492">
        <f t="shared" si="24"/>
        <v>5</v>
      </c>
      <c r="H492" t="s">
        <v>73</v>
      </c>
      <c r="I492" t="str">
        <f>IF(VLOOKUP(C492,гендир!$A$3:$C$3000,3,0)=0,"",VLOOKUP(C492,гендир!$A$3:$C$3000,3,0))</f>
        <v>Арутюнян Ваган Андраникович</v>
      </c>
      <c r="J492" t="str">
        <f>IF(VLOOKUP(C492,гендир!$A$3:$C$3000,2,0)=0,"",VLOOKUP(C492,гендир!$A$3:$C$3000,2,0))</f>
        <v>Арутюнян Ваган Андраникович</v>
      </c>
      <c r="K492" t="s">
        <v>1770</v>
      </c>
      <c r="L492">
        <v>10</v>
      </c>
      <c r="P492">
        <v>491</v>
      </c>
      <c r="Q492">
        <v>23633</v>
      </c>
      <c r="R492">
        <v>0</v>
      </c>
      <c r="S492">
        <v>0</v>
      </c>
      <c r="T492">
        <v>7742</v>
      </c>
      <c r="U492">
        <f>IFERROR(VLOOKUP(C492,Лист2!$B$3:$XFD$95,Лист2!$DQ$1,0),"")</f>
        <v>3376</v>
      </c>
      <c r="V492">
        <v>22665</v>
      </c>
      <c r="W492">
        <v>0</v>
      </c>
      <c r="X492">
        <v>0</v>
      </c>
      <c r="Y492">
        <v>11678</v>
      </c>
      <c r="Z492">
        <f>IFERROR(VLOOKUP(C492,Лист2!$B$3:$XFD$95,Лист2!$DR$1,0),"")</f>
        <v>13139</v>
      </c>
      <c r="AA492">
        <v>22665</v>
      </c>
      <c r="AB492">
        <v>0</v>
      </c>
      <c r="AC492">
        <v>0</v>
      </c>
      <c r="AD492">
        <v>1558</v>
      </c>
      <c r="AE492">
        <f>IFERROR(VLOOKUP(C492,Лист2!$B$3:$XFD$95,Лист2!$DS$1,0),"")</f>
        <v>-6762</v>
      </c>
      <c r="AF492">
        <v>277</v>
      </c>
      <c r="AG492">
        <v>0</v>
      </c>
      <c r="AH492">
        <v>0</v>
      </c>
      <c r="AI492">
        <v>21711</v>
      </c>
      <c r="AJ492" s="2">
        <f>IFERROR(VLOOKUP(C492,Лист2!$B$3:$XFD$95,Лист2!$CF$1,0),"")</f>
        <v>18901</v>
      </c>
      <c r="AK492">
        <v>20849</v>
      </c>
      <c r="AL492">
        <v>0</v>
      </c>
      <c r="AM492">
        <v>0</v>
      </c>
      <c r="AN492">
        <v>4182</v>
      </c>
      <c r="AO492">
        <f>IFERROR(VLOOKUP(C492,Лист2!$B$3:$XFD$95,Лист2!$CI$1,0),"")</f>
        <v>5679</v>
      </c>
      <c r="AP492">
        <f>IFERROR(VLOOKUP(C492,Лист2!$B$3:$XFD$95,Лист2!$CJ$1,0),"")</f>
        <v>0</v>
      </c>
      <c r="AQ492" s="5">
        <f t="shared" si="22"/>
        <v>0.14299999999999999</v>
      </c>
      <c r="AR492" t="s">
        <v>52</v>
      </c>
      <c r="AS492" t="s">
        <v>1771</v>
      </c>
      <c r="AT492" t="str">
        <f>IF(VLOOKUP(C492,old!$D$3:$AU$549,44,0)=0,"",VLOOKUP(C492,old!$D$3:$AU$549,44,0))</f>
        <v>image047</v>
      </c>
      <c r="AU492" s="3">
        <f t="shared" si="21"/>
        <v>68.234657039711195</v>
      </c>
      <c r="AV492" t="str">
        <f t="shared" si="23"/>
        <v>ООО ПКО Территория диалога» зарегистрировано по адресу: 123290, Москва г, туп 1-й Магистральный, 5а, 39/1. Генеральным директором является Арутюнян Ваган Андраникович. Рост доходов компании за 5 лет: 14,3%. Рост финансовых активов компании за 5 лет: 6823,47%. ФССП присвоил Низкий уровень риска для данного ПКО.</v>
      </c>
    </row>
    <row r="493" spans="1:48">
      <c r="A493">
        <v>360</v>
      </c>
      <c r="B493" t="s">
        <v>2519</v>
      </c>
      <c r="C493">
        <v>6678094769</v>
      </c>
      <c r="D493" s="10">
        <v>1186658058476</v>
      </c>
      <c r="E493" t="s">
        <v>2520</v>
      </c>
      <c r="F493" s="7">
        <v>43319</v>
      </c>
      <c r="G493">
        <f t="shared" si="24"/>
        <v>6</v>
      </c>
      <c r="H493" t="s">
        <v>73</v>
      </c>
      <c r="I493" t="str">
        <f>IF(VLOOKUP(C493,гендир!$A$3:$C$3000,3,0)=0,"",VLOOKUP(C493,гендир!$A$3:$C$3000,3,0))</f>
        <v>Катаев Петр Викторович, Макарова Алена Павловна</v>
      </c>
      <c r="J493" t="str">
        <f>IF(VLOOKUP(C493,гендир!$A$3:$C$3000,2,0)=0,"",VLOOKUP(C493,гендир!$A$3:$C$3000,2,0))</f>
        <v>Катаев Петр Викторович</v>
      </c>
      <c r="K493" t="s">
        <v>2523</v>
      </c>
      <c r="L493">
        <v>10000</v>
      </c>
      <c r="P493">
        <v>492</v>
      </c>
      <c r="Q493">
        <v>0</v>
      </c>
      <c r="R493">
        <v>3786</v>
      </c>
      <c r="S493">
        <v>4944</v>
      </c>
      <c r="T493">
        <v>7652</v>
      </c>
      <c r="U493">
        <f>IFERROR(VLOOKUP(C493,Лист2!$B$3:$XFD$95,Лист2!$DQ$1,0),"")</f>
        <v>9488</v>
      </c>
      <c r="V493">
        <v>0</v>
      </c>
      <c r="W493">
        <v>3302</v>
      </c>
      <c r="X493">
        <v>4624</v>
      </c>
      <c r="Y493">
        <v>6810</v>
      </c>
      <c r="Z493">
        <f>IFERROR(VLOOKUP(C493,Лист2!$B$3:$XFD$95,Лист2!$DR$1,0),"")</f>
        <v>7954</v>
      </c>
      <c r="AA493">
        <v>0</v>
      </c>
      <c r="AB493">
        <v>434</v>
      </c>
      <c r="AC493">
        <v>282</v>
      </c>
      <c r="AD493">
        <v>763</v>
      </c>
      <c r="AE493">
        <f>IFERROR(VLOOKUP(C493,Лист2!$B$3:$XFD$95,Лист2!$DS$1,0),"")</f>
        <v>1412</v>
      </c>
      <c r="AF493">
        <v>0</v>
      </c>
      <c r="AG493">
        <v>6254</v>
      </c>
      <c r="AH493">
        <v>6254</v>
      </c>
      <c r="AI493">
        <v>6254</v>
      </c>
      <c r="AJ493" s="2">
        <f>IFERROR(VLOOKUP(C493,Лист2!$B$3:$XFD$95,Лист2!$CF$1,0),"")</f>
        <v>6254</v>
      </c>
      <c r="AK493">
        <v>10068</v>
      </c>
      <c r="AL493">
        <v>3855</v>
      </c>
      <c r="AM493">
        <v>5205</v>
      </c>
      <c r="AN493">
        <v>5626</v>
      </c>
      <c r="AO493">
        <f>IFERROR(VLOOKUP(C493,Лист2!$B$3:$XFD$95,Лист2!$CI$1,0),"")</f>
        <v>5626</v>
      </c>
      <c r="AP493">
        <f>IFERROR(VLOOKUP(C493,Лист2!$B$3:$XFD$95,Лист2!$CJ$1,0),"")</f>
        <v>265</v>
      </c>
      <c r="AQ493" s="5">
        <f t="shared" si="22"/>
        <v>2.5059999999999998</v>
      </c>
      <c r="AR493" t="s">
        <v>52</v>
      </c>
      <c r="AS493" t="s">
        <v>2524</v>
      </c>
      <c r="AT493" t="str">
        <f>IF(VLOOKUP(C493,old!$D$3:$AU$549,44,0)=0,"",VLOOKUP(C493,old!$D$3:$AU$549,44,0))</f>
        <v>image349</v>
      </c>
      <c r="AU493" s="3">
        <f t="shared" si="21"/>
        <v>1</v>
      </c>
      <c r="AV493" t="str">
        <f t="shared" si="23"/>
        <v>ООО ПКО «МИР» зарегистрировано по адресу: 620014, Свердловская обл, г Екатеринбург, ул Шейнкмана, 32а, 404. Генеральным директором является Катаев Петр Викторович. Рост доходов компании за 5 лет: 250,6%. Рост финансовых активов компании за 5 лет: 100%. Объем заемных средств компании на конец 2024 года: 265 тыс. руб. ФССП присвоил Низкий уровень риска для данного ПКО.</v>
      </c>
    </row>
    <row r="494" spans="1:48">
      <c r="A494">
        <v>367</v>
      </c>
      <c r="B494" t="s">
        <v>1538</v>
      </c>
      <c r="C494">
        <v>9729013879</v>
      </c>
      <c r="D494" s="10">
        <v>1167746596687</v>
      </c>
      <c r="E494" t="s">
        <v>1539</v>
      </c>
      <c r="F494" s="7">
        <v>42545</v>
      </c>
      <c r="G494">
        <f t="shared" si="24"/>
        <v>8</v>
      </c>
      <c r="H494" t="s">
        <v>73</v>
      </c>
      <c r="I494" t="str">
        <f>IF(VLOOKUP(C494,гендир!$A$3:$C$3000,3,0)=0,"",VLOOKUP(C494,гендир!$A$3:$C$3000,3,0))</f>
        <v>Суроткина Ирина Константиновна, Лосевский Сергей Сергеевич</v>
      </c>
      <c r="J494" t="str">
        <f>IF(VLOOKUP(C494,гендир!$A$3:$C$3000,2,0)=0,"",VLOOKUP(C494,гендир!$A$3:$C$3000,2,0))</f>
        <v>Лосевский Сергей Сергеевич</v>
      </c>
      <c r="K494" t="s">
        <v>1542</v>
      </c>
      <c r="L494">
        <v>10</v>
      </c>
      <c r="P494">
        <v>493</v>
      </c>
      <c r="Q494">
        <v>8311</v>
      </c>
      <c r="R494">
        <v>5350</v>
      </c>
      <c r="S494">
        <v>4798</v>
      </c>
      <c r="T494">
        <v>6893</v>
      </c>
      <c r="U494">
        <f>IFERROR(VLOOKUP(C494,Лист2!$B$3:$XFD$95,Лист2!$DQ$1,0),"")</f>
        <v>10574</v>
      </c>
      <c r="V494">
        <v>7450</v>
      </c>
      <c r="W494">
        <v>3153</v>
      </c>
      <c r="X494">
        <v>2958</v>
      </c>
      <c r="Y494">
        <v>2599</v>
      </c>
      <c r="Z494">
        <f>IFERROR(VLOOKUP(C494,Лист2!$B$3:$XFD$95,Лист2!$DR$1,0),"")</f>
        <v>8521</v>
      </c>
      <c r="AA494">
        <v>7450</v>
      </c>
      <c r="AB494">
        <v>2019</v>
      </c>
      <c r="AC494">
        <v>1698</v>
      </c>
      <c r="AD494">
        <v>4042</v>
      </c>
      <c r="AE494">
        <f>IFERROR(VLOOKUP(C494,Лист2!$B$3:$XFD$95,Лист2!$DS$1,0),"")</f>
        <v>1560</v>
      </c>
      <c r="AF494">
        <v>0</v>
      </c>
      <c r="AG494">
        <v>0</v>
      </c>
      <c r="AH494">
        <v>0</v>
      </c>
      <c r="AI494">
        <v>0</v>
      </c>
      <c r="AJ494" s="2">
        <f>IFERROR(VLOOKUP(C494,Лист2!$B$3:$XFD$95,Лист2!$CF$1,0),"")</f>
        <v>0</v>
      </c>
      <c r="AK494">
        <v>12684</v>
      </c>
      <c r="AL494">
        <v>14821</v>
      </c>
      <c r="AM494">
        <v>18639</v>
      </c>
      <c r="AN494">
        <v>31789</v>
      </c>
      <c r="AO494">
        <f>IFERROR(VLOOKUP(C494,Лист2!$B$3:$XFD$95,Лист2!$CI$1,0),"")</f>
        <v>31856</v>
      </c>
      <c r="AP494">
        <f>IFERROR(VLOOKUP(C494,Лист2!$B$3:$XFD$95,Лист2!$CJ$1,0),"")</f>
        <v>18618</v>
      </c>
      <c r="AQ494" s="5">
        <f t="shared" si="22"/>
        <v>1.272</v>
      </c>
      <c r="AR494" t="s">
        <v>52</v>
      </c>
      <c r="AS494" t="s">
        <v>1543</v>
      </c>
      <c r="AT494" t="str">
        <f>IF(VLOOKUP(C494,old!$D$3:$AU$549,44,0)=0,"",VLOOKUP(C494,old!$D$3:$AU$549,44,0))</f>
        <v>image104</v>
      </c>
      <c r="AU494" s="3" t="str">
        <f t="shared" si="21"/>
        <v/>
      </c>
      <c r="AV494" t="str">
        <f t="shared" si="23"/>
        <v>ООО ПКО «ЮЦ Защита» зарегистрировано по адресу: 119192, Москва г, ул Мосфильмовская, д. 74Б, этаж 24, апартамент/ком 01-24/3. Генеральным директором является Лосевский Сергей Сергеевич. Рост доходов компании за 5 лет: 127,2%. Объем заемных средств компании на конец 2024 года: 18618 тыс. руб. ФССП присвоил Низкий уровень риска для данного ПКО.</v>
      </c>
    </row>
    <row r="495" spans="1:48">
      <c r="A495">
        <v>371</v>
      </c>
      <c r="B495" t="s">
        <v>1103</v>
      </c>
      <c r="C495">
        <v>8602214460</v>
      </c>
      <c r="D495" s="10">
        <v>1148602002757</v>
      </c>
      <c r="E495" t="s">
        <v>1104</v>
      </c>
      <c r="F495" s="7">
        <v>41743</v>
      </c>
      <c r="G495">
        <f t="shared" si="24"/>
        <v>11</v>
      </c>
      <c r="H495" t="s">
        <v>73</v>
      </c>
      <c r="I495" t="str">
        <f>IF(VLOOKUP(C495,гендир!$A$3:$C$3000,3,0)=0,"",VLOOKUP(C495,гендир!$A$3:$C$3000,3,0))</f>
        <v>Химченко Алексей Николаевич, Алефиренко Алексей Михайлович</v>
      </c>
      <c r="J495" t="str">
        <f>IF(VLOOKUP(C495,гендир!$A$3:$C$3000,2,0)=0,"",VLOOKUP(C495,гендир!$A$3:$C$3000,2,0))</f>
        <v>Алефиренко Алексей Михайлович</v>
      </c>
      <c r="K495" t="s">
        <v>1107</v>
      </c>
      <c r="L495">
        <v>11.11</v>
      </c>
      <c r="P495">
        <v>494</v>
      </c>
      <c r="Q495">
        <v>94160</v>
      </c>
      <c r="R495">
        <v>21527</v>
      </c>
      <c r="S495">
        <v>11538</v>
      </c>
      <c r="T495">
        <v>6798</v>
      </c>
      <c r="U495">
        <f>IFERROR(VLOOKUP(C495,Лист2!$B$3:$XFD$95,Лист2!$DQ$1,0),"")</f>
        <v>0</v>
      </c>
      <c r="V495">
        <v>62264</v>
      </c>
      <c r="W495">
        <v>8782</v>
      </c>
      <c r="X495">
        <v>11241</v>
      </c>
      <c r="Y495">
        <v>1554</v>
      </c>
      <c r="Z495">
        <f>IFERROR(VLOOKUP(C495,Лист2!$B$3:$XFD$95,Лист2!$DR$1,0),"")</f>
        <v>32</v>
      </c>
      <c r="AA495">
        <v>62264</v>
      </c>
      <c r="AB495">
        <v>11740</v>
      </c>
      <c r="AC495">
        <v>16</v>
      </c>
      <c r="AD495">
        <v>4782</v>
      </c>
      <c r="AE495">
        <f>IFERROR(VLOOKUP(C495,Лист2!$B$3:$XFD$95,Лист2!$DS$1,0),"")</f>
        <v>-123</v>
      </c>
      <c r="AF495">
        <v>0</v>
      </c>
      <c r="AG495">
        <v>0</v>
      </c>
      <c r="AH495">
        <v>0</v>
      </c>
      <c r="AI495">
        <v>0</v>
      </c>
      <c r="AJ495" s="2">
        <f>IFERROR(VLOOKUP(C495,Лист2!$B$3:$XFD$95,Лист2!$CF$1,0),"")</f>
        <v>0</v>
      </c>
      <c r="AK495">
        <v>99625</v>
      </c>
      <c r="AL495">
        <v>15436</v>
      </c>
      <c r="AM495">
        <v>8592</v>
      </c>
      <c r="AN495">
        <v>13039</v>
      </c>
      <c r="AO495">
        <f>IFERROR(VLOOKUP(C495,Лист2!$B$3:$XFD$95,Лист2!$CI$1,0),"")</f>
        <v>13039</v>
      </c>
      <c r="AP495">
        <f>IFERROR(VLOOKUP(C495,Лист2!$B$3:$XFD$95,Лист2!$CJ$1,0),"")</f>
        <v>110</v>
      </c>
      <c r="AQ495" s="5">
        <f t="shared" si="22"/>
        <v>0</v>
      </c>
      <c r="AR495" t="s">
        <v>52</v>
      </c>
      <c r="AS495" t="s">
        <v>1108</v>
      </c>
      <c r="AT495" t="str">
        <f>IF(VLOOKUP(C495,old!$D$3:$AU$549,44,0)=0,"",VLOOKUP(C495,old!$D$3:$AU$549,44,0))</f>
        <v>image1001</v>
      </c>
      <c r="AU495" s="3" t="str">
        <f t="shared" si="21"/>
        <v/>
      </c>
      <c r="AV495" t="str">
        <f t="shared" si="23"/>
        <v>ООО «Долговой консалтинг — АСКП» зарегистрировано по адресу: 628408, Ханты-Мансийский Автономный округ - Югра ао, город Сургут, Сургут г, Сергея Безверхова ул, дом 4/4. Генеральным директором является Алефиренко Алексей Михайлович. Объем заемных средств компании на конец 2024 года: 110 тыс. руб. ФССП присвоил Низкий уровень риска для данного ПКО.</v>
      </c>
    </row>
    <row r="496" spans="1:48">
      <c r="A496">
        <v>374</v>
      </c>
      <c r="B496" t="s">
        <v>2472</v>
      </c>
      <c r="C496">
        <v>7453284280</v>
      </c>
      <c r="D496" s="10">
        <v>1157453006963</v>
      </c>
      <c r="E496" t="s">
        <v>2473</v>
      </c>
      <c r="F496" s="7">
        <v>42185</v>
      </c>
      <c r="G496">
        <f t="shared" si="24"/>
        <v>9</v>
      </c>
      <c r="H496" t="s">
        <v>73</v>
      </c>
      <c r="I496" t="str">
        <f>IF(VLOOKUP(C496,гендир!$A$3:$C$3000,3,0)=0,"",VLOOKUP(C496,гендир!$A$3:$C$3000,3,0))</f>
        <v>Иванов Роман Васильевич</v>
      </c>
      <c r="J496" t="str">
        <f>IF(VLOOKUP(C496,гендир!$A$3:$C$3000,2,0)=0,"",VLOOKUP(C496,гендир!$A$3:$C$3000,2,0))</f>
        <v>Богуславский Дмитрий Георгиевич</v>
      </c>
      <c r="K496" t="s">
        <v>2476</v>
      </c>
      <c r="L496">
        <v>2200</v>
      </c>
      <c r="P496">
        <v>495</v>
      </c>
      <c r="Q496">
        <v>8888</v>
      </c>
      <c r="R496">
        <v>3282</v>
      </c>
      <c r="S496">
        <v>9686</v>
      </c>
      <c r="T496">
        <v>6430</v>
      </c>
      <c r="U496">
        <f>IFERROR(VLOOKUP(C496,Лист2!$B$3:$XFD$95,Лист2!$DQ$1,0),"")</f>
        <v>5988</v>
      </c>
      <c r="V496">
        <v>244</v>
      </c>
      <c r="W496">
        <v>4259</v>
      </c>
      <c r="X496">
        <v>3171</v>
      </c>
      <c r="Y496">
        <v>0</v>
      </c>
      <c r="Z496">
        <f>IFERROR(VLOOKUP(C496,Лист2!$B$3:$XFD$95,Лист2!$DR$1,0),"")</f>
        <v>3295</v>
      </c>
      <c r="AA496">
        <v>244</v>
      </c>
      <c r="AB496">
        <v>17891</v>
      </c>
      <c r="AC496">
        <v>2646</v>
      </c>
      <c r="AD496">
        <v>2755</v>
      </c>
      <c r="AE496">
        <f>IFERROR(VLOOKUP(C496,Лист2!$B$3:$XFD$95,Лист2!$DS$1,0),"")</f>
        <v>76</v>
      </c>
      <c r="AF496">
        <v>1854</v>
      </c>
      <c r="AG496">
        <v>13848</v>
      </c>
      <c r="AH496">
        <v>13190</v>
      </c>
      <c r="AI496">
        <v>1019</v>
      </c>
      <c r="AJ496" s="2">
        <f>IFERROR(VLOOKUP(C496,Лист2!$B$3:$XFD$95,Лист2!$CF$1,0),"")</f>
        <v>0</v>
      </c>
      <c r="AK496">
        <v>150713</v>
      </c>
      <c r="AL496">
        <v>214749</v>
      </c>
      <c r="AM496">
        <v>275762</v>
      </c>
      <c r="AN496">
        <v>25338</v>
      </c>
      <c r="AO496">
        <f>IFERROR(VLOOKUP(C496,Лист2!$B$3:$XFD$95,Лист2!$CI$1,0),"")</f>
        <v>2228</v>
      </c>
      <c r="AP496">
        <f>IFERROR(VLOOKUP(C496,Лист2!$B$3:$XFD$95,Лист2!$CJ$1,0),"")</f>
        <v>0</v>
      </c>
      <c r="AQ496" s="5">
        <f t="shared" si="22"/>
        <v>0.67400000000000004</v>
      </c>
      <c r="AR496" t="s">
        <v>52</v>
      </c>
      <c r="AS496" t="s">
        <v>2477</v>
      </c>
      <c r="AT496" t="str">
        <f>IF(VLOOKUP(C496,old!$D$3:$AU$549,44,0)=0,"",VLOOKUP(C496,old!$D$3:$AU$549,44,0))</f>
        <v>image1001</v>
      </c>
      <c r="AU496" s="3">
        <f t="shared" si="21"/>
        <v>0</v>
      </c>
      <c r="AV496" t="str">
        <f t="shared" si="23"/>
        <v>ООО «Финансовая перспектива» зарегистрировано по адресу: 454092, Челябинская обл, г Челябинск, ул Елькина, 79. Генеральным директором является Богуславский Дмитрий Георгиевич. Рост доходов компании за 5 лет: 67,4%. ФССП присвоил Низкий уровень риска для данного ПКО.</v>
      </c>
    </row>
    <row r="497" spans="1:48">
      <c r="A497">
        <v>388</v>
      </c>
      <c r="B497" t="s">
        <v>1375</v>
      </c>
      <c r="C497">
        <v>4345383175</v>
      </c>
      <c r="D497" s="10">
        <v>1144345007872</v>
      </c>
      <c r="E497" t="s">
        <v>1376</v>
      </c>
      <c r="F497" s="7">
        <v>41729</v>
      </c>
      <c r="G497">
        <f t="shared" si="24"/>
        <v>11</v>
      </c>
      <c r="H497" t="s">
        <v>73</v>
      </c>
      <c r="I497" t="str">
        <f>IF(VLOOKUP(C497,гендир!$A$3:$C$3000,3,0)=0,"",VLOOKUP(C497,гендир!$A$3:$C$3000,3,0))</f>
        <v>Чувашов Станислав Вячеславович, Подлевских Матвей Сергеевич</v>
      </c>
      <c r="J497" t="str">
        <f>IF(VLOOKUP(C497,гендир!$A$3:$C$3000,2,0)=0,"",VLOOKUP(C497,гендир!$A$3:$C$3000,2,0))</f>
        <v>Чувашов Станислав Вячеславович</v>
      </c>
      <c r="K497" t="s">
        <v>1379</v>
      </c>
      <c r="L497">
        <v>22.574999999999999</v>
      </c>
      <c r="P497">
        <v>496</v>
      </c>
      <c r="Q497">
        <v>186677</v>
      </c>
      <c r="R497">
        <v>11905</v>
      </c>
      <c r="S497">
        <v>12232</v>
      </c>
      <c r="T497">
        <v>4987</v>
      </c>
      <c r="U497">
        <f>IFERROR(VLOOKUP(C497,Лист2!$B$3:$XFD$95,Лист2!$DQ$1,0),"")</f>
        <v>4479</v>
      </c>
      <c r="V497">
        <v>7082</v>
      </c>
      <c r="W497">
        <v>32247</v>
      </c>
      <c r="X497">
        <v>11292</v>
      </c>
      <c r="Y497">
        <v>14312</v>
      </c>
      <c r="Z497">
        <f>IFERROR(VLOOKUP(C497,Лист2!$B$3:$XFD$95,Лист2!$DR$1,0),"")</f>
        <v>40526</v>
      </c>
      <c r="AA497">
        <v>7082</v>
      </c>
      <c r="AB497">
        <v>-21943</v>
      </c>
      <c r="AC497">
        <v>-1235</v>
      </c>
      <c r="AD497">
        <v>-10171</v>
      </c>
      <c r="AE497">
        <f>IFERROR(VLOOKUP(C497,Лист2!$B$3:$XFD$95,Лист2!$DS$1,0),"")</f>
        <v>-36325</v>
      </c>
      <c r="AF497">
        <v>31081</v>
      </c>
      <c r="AG497">
        <v>0</v>
      </c>
      <c r="AH497">
        <v>29807</v>
      </c>
      <c r="AI497">
        <v>29482</v>
      </c>
      <c r="AJ497" s="2">
        <f>IFERROR(VLOOKUP(C497,Лист2!$B$3:$XFD$95,Лист2!$CF$1,0),"")</f>
        <v>0</v>
      </c>
      <c r="AK497">
        <v>266238</v>
      </c>
      <c r="AL497">
        <v>270745</v>
      </c>
      <c r="AM497">
        <v>232679</v>
      </c>
      <c r="AN497">
        <v>218225</v>
      </c>
      <c r="AO497">
        <f>IFERROR(VLOOKUP(C497,Лист2!$B$3:$XFD$95,Лист2!$CI$1,0),"")</f>
        <v>218225</v>
      </c>
      <c r="AP497">
        <f>IFERROR(VLOOKUP(C497,Лист2!$B$3:$XFD$95,Лист2!$CJ$1,0),"")</f>
        <v>11150</v>
      </c>
      <c r="AQ497" s="5">
        <f t="shared" si="22"/>
        <v>2.4E-2</v>
      </c>
      <c r="AR497" t="s">
        <v>165</v>
      </c>
      <c r="AS497" t="s">
        <v>1380</v>
      </c>
      <c r="AT497" t="str">
        <f>IF(VLOOKUP(C497,old!$D$3:$AU$549,44,0)=0,"",VLOOKUP(C497,old!$D$3:$AU$549,44,0))</f>
        <v>image264</v>
      </c>
      <c r="AU497" s="3">
        <f t="shared" si="21"/>
        <v>0</v>
      </c>
      <c r="AV497" t="str">
        <f t="shared" si="23"/>
        <v>ООО ПКО «Центр помощи по взысканию задолженности» зарегистрировано по адресу: г. Киров, ул. Розы Люксембург, д. 30, кв. 405, 610004. Генеральным директором является Чувашов Станислав Вячеславович. Рост доходов компании за 5 лет: 2,4%. Объем заемных средств компании на конец 2024 года: 11150 тыс. руб. ФССП присвоил Высокий уровень риска для данного ПКО.</v>
      </c>
    </row>
    <row r="498" spans="1:48">
      <c r="A498">
        <v>390</v>
      </c>
      <c r="B498" t="s">
        <v>2754</v>
      </c>
      <c r="C498">
        <v>9723118667</v>
      </c>
      <c r="D498" s="10">
        <v>1217700289377</v>
      </c>
      <c r="E498" t="s">
        <v>2755</v>
      </c>
      <c r="F498" s="7">
        <v>44365</v>
      </c>
      <c r="G498">
        <f t="shared" si="24"/>
        <v>3</v>
      </c>
      <c r="H498" t="s">
        <v>73</v>
      </c>
      <c r="I498" t="str">
        <f>IF(VLOOKUP(C498,гендир!$A$3:$C$3000,3,0)=0,"",VLOOKUP(C498,гендир!$A$3:$C$3000,3,0))</f>
        <v>Варлыгин Евгений Валерьевич</v>
      </c>
      <c r="J498" t="str">
        <f>IF(VLOOKUP(C498,гендир!$A$3:$C$3000,2,0)=0,"",VLOOKUP(C498,гендир!$A$3:$C$3000,2,0))</f>
        <v>Варлыгин Евгений Валерьевич</v>
      </c>
      <c r="K498" t="s">
        <v>2758</v>
      </c>
      <c r="L498">
        <v>10</v>
      </c>
      <c r="P498">
        <v>497</v>
      </c>
      <c r="Q498">
        <v>0</v>
      </c>
      <c r="R498">
        <v>0</v>
      </c>
      <c r="S498">
        <v>2400</v>
      </c>
      <c r="T498">
        <v>4800</v>
      </c>
      <c r="U498" t="str">
        <f>IFERROR(VLOOKUP(C498,Лист2!$B$3:$XFD$95,Лист2!$DQ$1,0),"")</f>
        <v/>
      </c>
      <c r="V498">
        <v>0</v>
      </c>
      <c r="W498">
        <v>133</v>
      </c>
      <c r="X498">
        <v>48</v>
      </c>
      <c r="Y498">
        <v>82</v>
      </c>
      <c r="Z498" t="str">
        <f>IFERROR(VLOOKUP(C498,Лист2!$B$3:$XFD$95,Лист2!$DR$1,0),"")</f>
        <v/>
      </c>
      <c r="AA498">
        <v>0</v>
      </c>
      <c r="AB498">
        <v>-2399</v>
      </c>
      <c r="AC498">
        <v>-1413</v>
      </c>
      <c r="AD498">
        <v>1361</v>
      </c>
      <c r="AE498" t="str">
        <f>IFERROR(VLOOKUP(C498,Лист2!$B$3:$XFD$95,Лист2!$DS$1,0),"")</f>
        <v/>
      </c>
      <c r="AF498">
        <v>0</v>
      </c>
      <c r="AG498">
        <v>0</v>
      </c>
      <c r="AH498">
        <v>0</v>
      </c>
      <c r="AI498">
        <v>0</v>
      </c>
      <c r="AJ498" s="2" t="str">
        <f>IFERROR(VLOOKUP(C498,Лист2!$B$3:$XFD$95,Лист2!$CF$1,0),"")</f>
        <v/>
      </c>
      <c r="AK498">
        <v>0</v>
      </c>
      <c r="AL498">
        <v>21</v>
      </c>
      <c r="AM498">
        <v>673</v>
      </c>
      <c r="AN498">
        <v>1875</v>
      </c>
      <c r="AO498" t="str">
        <f>IFERROR(VLOOKUP(C498,Лист2!$B$3:$XFD$95,Лист2!$CI$1,0),"")</f>
        <v/>
      </c>
      <c r="AP498" t="str">
        <f>IFERROR(VLOOKUP(C498,Лист2!$B$3:$XFD$95,Лист2!$CJ$1,0),"")</f>
        <v/>
      </c>
      <c r="AQ498" s="5" t="str">
        <f t="shared" si="22"/>
        <v/>
      </c>
      <c r="AR498" t="s">
        <v>52</v>
      </c>
      <c r="AS498" t="s">
        <v>2759</v>
      </c>
      <c r="AT498" t="str">
        <f>IF(VLOOKUP(C498,old!$D$3:$AU$549,44,0)=0,"",VLOOKUP(C498,old!$D$3:$AU$549,44,0))</f>
        <v>image1001</v>
      </c>
      <c r="AU498" s="3" t="str">
        <f t="shared" si="21"/>
        <v/>
      </c>
      <c r="AV498" t="str">
        <f t="shared" si="23"/>
        <v>ООО «Инфорс-Право» зарегистрировано по адресу: 109341, Москва г, ул Люблинская, 151, Этаж 2 Помещ. 201. Генеральным директором является Варлыгин Евгений Валерьевич. ФССП присвоил Низкий уровень риска для данного ПКО.</v>
      </c>
    </row>
    <row r="499" spans="1:48">
      <c r="A499">
        <v>392</v>
      </c>
      <c r="B499" t="s">
        <v>2551</v>
      </c>
      <c r="C499">
        <v>9703030100</v>
      </c>
      <c r="D499" s="10">
        <v>1217700134860</v>
      </c>
      <c r="E499" t="s">
        <v>2552</v>
      </c>
      <c r="F499" s="7">
        <v>44279</v>
      </c>
      <c r="G499">
        <f t="shared" si="24"/>
        <v>4</v>
      </c>
      <c r="H499" t="s">
        <v>73</v>
      </c>
      <c r="I499" t="str">
        <f>IF(VLOOKUP(C499,гендир!$A$3:$C$3000,3,0)=0,"",VLOOKUP(C499,гендир!$A$3:$C$3000,3,0))</f>
        <v>Радюк Алексей Иванович</v>
      </c>
      <c r="J499" t="str">
        <f>IF(VLOOKUP(C499,гендир!$A$3:$C$3000,2,0)=0,"",VLOOKUP(C499,гендир!$A$3:$C$3000,2,0))</f>
        <v>Тесленко Ирина Сергеевна</v>
      </c>
      <c r="K499" t="s">
        <v>2555</v>
      </c>
      <c r="L499">
        <v>10000</v>
      </c>
      <c r="P499">
        <v>498</v>
      </c>
      <c r="Q499">
        <v>0</v>
      </c>
      <c r="R499">
        <v>1144</v>
      </c>
      <c r="S499">
        <v>9667</v>
      </c>
      <c r="T499">
        <v>949</v>
      </c>
      <c r="U499">
        <f>IFERROR(VLOOKUP(C499,Лист2!$B$3:$XFD$95,Лист2!$DQ$1,0),"")</f>
        <v>2467</v>
      </c>
      <c r="V499">
        <v>0</v>
      </c>
      <c r="W499">
        <v>1233</v>
      </c>
      <c r="X499">
        <v>7202</v>
      </c>
      <c r="Y499">
        <v>1941</v>
      </c>
      <c r="Z499">
        <f>IFERROR(VLOOKUP(C499,Лист2!$B$3:$XFD$95,Лист2!$DR$1,0),"")</f>
        <v>1681</v>
      </c>
      <c r="AA499">
        <v>0</v>
      </c>
      <c r="AB499">
        <v>-101</v>
      </c>
      <c r="AC499">
        <v>2390</v>
      </c>
      <c r="AD499">
        <v>-1001</v>
      </c>
      <c r="AE499">
        <f>IFERROR(VLOOKUP(C499,Лист2!$B$3:$XFD$95,Лист2!$DS$1,0),"")</f>
        <v>777</v>
      </c>
      <c r="AF499">
        <v>0</v>
      </c>
      <c r="AG499">
        <v>42274</v>
      </c>
      <c r="AH499">
        <v>48061</v>
      </c>
      <c r="AI499">
        <v>0</v>
      </c>
      <c r="AJ499" s="2">
        <f>IFERROR(VLOOKUP(C499,Лист2!$B$3:$XFD$95,Лист2!$CF$1,0),"")</f>
        <v>0</v>
      </c>
      <c r="AK499">
        <v>0</v>
      </c>
      <c r="AL499">
        <v>200</v>
      </c>
      <c r="AM499">
        <v>24</v>
      </c>
      <c r="AN499">
        <v>46281</v>
      </c>
      <c r="AO499">
        <f>IFERROR(VLOOKUP(C499,Лист2!$B$3:$XFD$95,Лист2!$CI$1,0),"")</f>
        <v>46281</v>
      </c>
      <c r="AP499">
        <f>IFERROR(VLOOKUP(C499,Лист2!$B$3:$XFD$95,Лист2!$CJ$1,0),"")</f>
        <v>32782</v>
      </c>
      <c r="AQ499" s="5">
        <f t="shared" si="22"/>
        <v>2.1560000000000001</v>
      </c>
      <c r="AR499" t="s">
        <v>52</v>
      </c>
      <c r="AS499" t="s">
        <v>2556</v>
      </c>
      <c r="AT499" t="str">
        <f>IF(VLOOKUP(C499,old!$D$3:$AU$549,44,0)=0,"",VLOOKUP(C499,old!$D$3:$AU$549,44,0))</f>
        <v>image353</v>
      </c>
      <c r="AU499" s="3">
        <f t="shared" si="21"/>
        <v>0</v>
      </c>
      <c r="AV499" t="str">
        <f t="shared" si="23"/>
        <v>ООО «Коллекторское агенство «Вернуть долги» зарегистрировано по адресу: 123557, город Москва, вн.тер. г. Муниципальный Округ Пресненский, пер Электрический, дом 3/10, строение 1, помещение 1Н/6. Генеральным директором является Тесленко Ирина Сергеевна. Рост доходов компании за 5 лет: 215,6%. Объем заемных средств компании на конец 2024 года: 32782 тыс. руб. ФССП присвоил Низкий уровень риска для данного ПКО.</v>
      </c>
    </row>
    <row r="500" spans="1:48">
      <c r="A500">
        <v>393</v>
      </c>
      <c r="B500" t="s">
        <v>2916</v>
      </c>
      <c r="C500">
        <v>3328459231</v>
      </c>
      <c r="D500" s="10">
        <v>1083328003967</v>
      </c>
      <c r="E500" t="s">
        <v>2917</v>
      </c>
      <c r="F500" s="7">
        <v>39644</v>
      </c>
      <c r="G500">
        <f t="shared" si="24"/>
        <v>16</v>
      </c>
      <c r="H500" t="s">
        <v>73</v>
      </c>
      <c r="I500" t="str">
        <f>IF(VLOOKUP(C500,гендир!$A$3:$C$3000,3,0)=0,"",VLOOKUP(C500,гендир!$A$3:$C$3000,3,0))</f>
        <v>Варламова Ольга Александровна, Рубис Дмитрий Владимирович</v>
      </c>
      <c r="J500" t="str">
        <f>IF(VLOOKUP(C500,гендир!$A$3:$C$3000,2,0)=0,"",VLOOKUP(C500,гендир!$A$3:$C$3000,2,0))</f>
        <v>Рубис Дмитрий Владимирович</v>
      </c>
      <c r="K500" t="s">
        <v>2920</v>
      </c>
      <c r="L500">
        <v>5040</v>
      </c>
      <c r="P500">
        <v>499</v>
      </c>
      <c r="Q500">
        <v>11094</v>
      </c>
      <c r="R500">
        <v>3620</v>
      </c>
      <c r="S500">
        <v>3453</v>
      </c>
      <c r="T500">
        <v>4590</v>
      </c>
      <c r="U500">
        <f>IFERROR(VLOOKUP(C500,Лист2!$B$3:$XFD$95,Лист2!$DQ$1,0),"")</f>
        <v>0</v>
      </c>
      <c r="V500">
        <v>1308</v>
      </c>
      <c r="W500">
        <v>0</v>
      </c>
      <c r="X500">
        <v>33</v>
      </c>
      <c r="Y500">
        <v>100</v>
      </c>
      <c r="Z500">
        <f>IFERROR(VLOOKUP(C500,Лист2!$B$3:$XFD$95,Лист2!$DR$1,0),"")</f>
        <v>0</v>
      </c>
      <c r="AA500">
        <v>1308</v>
      </c>
      <c r="AB500">
        <v>228</v>
      </c>
      <c r="AC500">
        <v>618</v>
      </c>
      <c r="AD500">
        <v>1867</v>
      </c>
      <c r="AE500">
        <f>IFERROR(VLOOKUP(C500,Лист2!$B$3:$XFD$95,Лист2!$DS$1,0),"")</f>
        <v>0</v>
      </c>
      <c r="AF500">
        <v>0</v>
      </c>
      <c r="AG500">
        <v>10690</v>
      </c>
      <c r="AH500">
        <v>7211</v>
      </c>
      <c r="AI500">
        <v>9705</v>
      </c>
      <c r="AJ500" s="2">
        <f>IFERROR(VLOOKUP(C500,Лист2!$B$3:$XFD$95,Лист2!$CF$1,0),"")</f>
        <v>12082</v>
      </c>
      <c r="AK500">
        <v>5697</v>
      </c>
      <c r="AL500">
        <v>0</v>
      </c>
      <c r="AM500">
        <v>4149</v>
      </c>
      <c r="AN500">
        <v>8369</v>
      </c>
      <c r="AO500">
        <f>IFERROR(VLOOKUP(C500,Лист2!$B$3:$XFD$95,Лист2!$CI$1,0),"")</f>
        <v>8369</v>
      </c>
      <c r="AP500">
        <f>IFERROR(VLOOKUP(C500,Лист2!$B$3:$XFD$95,Лист2!$CJ$1,0),"")</f>
        <v>0</v>
      </c>
      <c r="AQ500" s="5">
        <f t="shared" si="22"/>
        <v>0</v>
      </c>
      <c r="AR500">
        <v>0</v>
      </c>
      <c r="AS500" t="s">
        <v>2921</v>
      </c>
      <c r="AT500" t="str">
        <f>IF(VLOOKUP(C500,old!$D$3:$AU$549,44,0)=0,"",VLOOKUP(C500,old!$D$3:$AU$549,44,0))</f>
        <v>image400</v>
      </c>
      <c r="AU500" s="3">
        <f t="shared" si="21"/>
        <v>1.1302151543498598</v>
      </c>
      <c r="AV500" t="str">
        <f t="shared" si="23"/>
        <v>ООО «ВРЮЦ» зарегистрировано по адресу: 600017, Владимирская обл, г Владимир, ул Мира, 22, Этаж 1 Помещ. 26. Генеральным директором является Рубис Дмитрий Владимирович. Рост финансовых активов компании за 5 лет: 113,02%.</v>
      </c>
    </row>
    <row r="501" spans="1:48">
      <c r="A501">
        <v>405</v>
      </c>
      <c r="B501" t="s">
        <v>1212</v>
      </c>
      <c r="C501">
        <v>7813484544</v>
      </c>
      <c r="D501" s="10">
        <v>1107847355000</v>
      </c>
      <c r="E501" t="s">
        <v>1213</v>
      </c>
      <c r="F501" s="7">
        <v>40473</v>
      </c>
      <c r="G501">
        <f t="shared" si="24"/>
        <v>14</v>
      </c>
      <c r="H501" t="s">
        <v>73</v>
      </c>
      <c r="I501" t="str">
        <f>IF(VLOOKUP(C501,гендир!$A$3:$C$3000,3,0)=0,"",VLOOKUP(C501,гендир!$A$3:$C$3000,3,0))</f>
        <v>Лаврова Ольга Игоревна</v>
      </c>
      <c r="J501" t="str">
        <f>IF(VLOOKUP(C501,гендир!$A$3:$C$3000,2,0)=0,"",VLOOKUP(C501,гендир!$A$3:$C$3000,2,0))</f>
        <v>Семёнов Максим Валерьевич</v>
      </c>
      <c r="K501" t="s">
        <v>1216</v>
      </c>
      <c r="L501">
        <v>9000</v>
      </c>
      <c r="P501">
        <v>500</v>
      </c>
      <c r="Q501">
        <v>82350</v>
      </c>
      <c r="R501">
        <v>4288</v>
      </c>
      <c r="S501">
        <v>2354</v>
      </c>
      <c r="T501">
        <v>3988</v>
      </c>
      <c r="U501" t="str">
        <f>IFERROR(VLOOKUP(C501,Лист2!$B$3:$XFD$95,Лист2!$DQ$1,0),"")</f>
        <v/>
      </c>
      <c r="V501">
        <v>77443</v>
      </c>
      <c r="W501">
        <v>737</v>
      </c>
      <c r="X501">
        <v>956</v>
      </c>
      <c r="Y501">
        <v>57</v>
      </c>
      <c r="Z501" t="str">
        <f>IFERROR(VLOOKUP(C501,Лист2!$B$3:$XFD$95,Лист2!$DR$1,0),"")</f>
        <v/>
      </c>
      <c r="AA501">
        <v>77443</v>
      </c>
      <c r="AB501">
        <v>1265</v>
      </c>
      <c r="AC501">
        <v>63</v>
      </c>
      <c r="AD501">
        <v>7</v>
      </c>
      <c r="AE501" t="str">
        <f>IFERROR(VLOOKUP(C501,Лист2!$B$3:$XFD$95,Лист2!$DS$1,0),"")</f>
        <v/>
      </c>
      <c r="AF501">
        <v>35252</v>
      </c>
      <c r="AG501">
        <v>30718</v>
      </c>
      <c r="AH501">
        <v>29280</v>
      </c>
      <c r="AI501">
        <v>26237</v>
      </c>
      <c r="AJ501" s="2" t="str">
        <f>IFERROR(VLOOKUP(C501,Лист2!$B$3:$XFD$95,Лист2!$CF$1,0),"")</f>
        <v/>
      </c>
      <c r="AK501">
        <v>163</v>
      </c>
      <c r="AL501">
        <v>125</v>
      </c>
      <c r="AM501">
        <v>102</v>
      </c>
      <c r="AN501">
        <v>119</v>
      </c>
      <c r="AO501" t="str">
        <f>IFERROR(VLOOKUP(C501,Лист2!$B$3:$XFD$95,Лист2!$CI$1,0),"")</f>
        <v/>
      </c>
      <c r="AP501" t="str">
        <f>IFERROR(VLOOKUP(C501,Лист2!$B$3:$XFD$95,Лист2!$CJ$1,0),"")</f>
        <v/>
      </c>
      <c r="AQ501" s="5" t="str">
        <f t="shared" si="22"/>
        <v/>
      </c>
      <c r="AR501" t="s">
        <v>52</v>
      </c>
      <c r="AS501" t="s">
        <v>1217</v>
      </c>
      <c r="AT501" t="str">
        <f>IF(VLOOKUP(C501,old!$D$3:$AU$549,44,0)=0,"",VLOOKUP(C501,old!$D$3:$AU$549,44,0))</f>
        <v>image221</v>
      </c>
      <c r="AU501" s="3" t="str">
        <f t="shared" si="21"/>
        <v/>
      </c>
      <c r="AV501" t="str">
        <f t="shared" si="23"/>
        <v>ООО «ПКО «ЮББ» зарегистрировано по адресу: 197110, Город Санкт-Петербург, пр-кт Левашовский, дом 12, литер А, комната 356. Генеральным директором является Семёнов Максим Валерьевич. ФССП присвоил Низкий уровень риска для данного ПКО.</v>
      </c>
    </row>
    <row r="502" spans="1:48">
      <c r="A502">
        <v>411</v>
      </c>
      <c r="B502" t="s">
        <v>2334</v>
      </c>
      <c r="C502">
        <v>9728016108</v>
      </c>
      <c r="D502" s="10">
        <v>1207700394340</v>
      </c>
      <c r="E502" t="s">
        <v>2335</v>
      </c>
      <c r="F502" s="7">
        <v>44126</v>
      </c>
      <c r="G502">
        <f t="shared" si="24"/>
        <v>4</v>
      </c>
      <c r="H502" t="s">
        <v>73</v>
      </c>
      <c r="I502" t="str">
        <f>IF(VLOOKUP(C502,гендир!$A$3:$C$3000,3,0)=0,"",VLOOKUP(C502,гендир!$A$3:$C$3000,3,0))</f>
        <v>Филиппова Татьяна Александровна</v>
      </c>
      <c r="J502" t="str">
        <f>IF(VLOOKUP(C502,гендир!$A$3:$C$3000,2,0)=0,"",VLOOKUP(C502,гендир!$A$3:$C$3000,2,0))</f>
        <v>Филиппова Татьяна Александровна</v>
      </c>
      <c r="K502" t="s">
        <v>2338</v>
      </c>
      <c r="L502">
        <v>10</v>
      </c>
      <c r="P502">
        <v>501</v>
      </c>
      <c r="Q502">
        <v>0</v>
      </c>
      <c r="R502">
        <v>11221</v>
      </c>
      <c r="S502">
        <v>990</v>
      </c>
      <c r="T502">
        <v>3492</v>
      </c>
      <c r="U502">
        <f>IFERROR(VLOOKUP(C502,Лист2!$B$3:$XFD$95,Лист2!$DQ$1,0),"")</f>
        <v>1237</v>
      </c>
      <c r="V502">
        <v>0</v>
      </c>
      <c r="W502">
        <v>462</v>
      </c>
      <c r="X502">
        <v>557</v>
      </c>
      <c r="Y502">
        <v>891</v>
      </c>
      <c r="Z502">
        <f>IFERROR(VLOOKUP(C502,Лист2!$B$3:$XFD$95,Лист2!$DR$1,0),"")</f>
        <v>646</v>
      </c>
      <c r="AA502">
        <v>0</v>
      </c>
      <c r="AB502">
        <v>10759</v>
      </c>
      <c r="AC502">
        <v>374</v>
      </c>
      <c r="AD502">
        <v>2465</v>
      </c>
      <c r="AE502">
        <f>IFERROR(VLOOKUP(C502,Лист2!$B$3:$XFD$95,Лист2!$DS$1,0),"")</f>
        <v>554</v>
      </c>
      <c r="AF502">
        <v>0</v>
      </c>
      <c r="AG502">
        <v>0</v>
      </c>
      <c r="AH502">
        <v>0</v>
      </c>
      <c r="AI502">
        <v>0</v>
      </c>
      <c r="AJ502" s="2">
        <f>IFERROR(VLOOKUP(C502,Лист2!$B$3:$XFD$95,Лист2!$CF$1,0),"")</f>
        <v>0</v>
      </c>
      <c r="AK502">
        <v>0</v>
      </c>
      <c r="AL502">
        <v>11333</v>
      </c>
      <c r="AM502">
        <v>11533</v>
      </c>
      <c r="AN502">
        <v>13513</v>
      </c>
      <c r="AO502">
        <f>IFERROR(VLOOKUP(C502,Лист2!$B$3:$XFD$95,Лист2!$CI$1,0),"")</f>
        <v>13513</v>
      </c>
      <c r="AP502">
        <f>IFERROR(VLOOKUP(C502,Лист2!$B$3:$XFD$95,Лист2!$CJ$1,0),"")</f>
        <v>0</v>
      </c>
      <c r="AQ502" s="5">
        <f t="shared" si="22"/>
        <v>0.11</v>
      </c>
      <c r="AR502" t="s">
        <v>52</v>
      </c>
      <c r="AS502" t="s">
        <v>2339</v>
      </c>
      <c r="AT502" t="str">
        <f>IF(VLOOKUP(C502,old!$D$3:$AU$549,44,0)=0,"",VLOOKUP(C502,old!$D$3:$AU$549,44,0))</f>
        <v>image320</v>
      </c>
      <c r="AU502" s="3" t="str">
        <f t="shared" si="21"/>
        <v/>
      </c>
      <c r="AV502" t="str">
        <f t="shared" si="23"/>
        <v>ООО «ПКО «Альфа-Легион» зарегистрировано по адресу: г. Москва, Старокалужское ш., Д. 62, ЭТАЖ 3 ПОМЕЩ. 332, 117630. Генеральным директором является Филиппова Татьяна Александровна. Рост доходов компании за 5 лет: 11%. ФССП присвоил Низкий уровень риска для данного ПКО.</v>
      </c>
    </row>
    <row r="503" spans="1:48">
      <c r="A503">
        <v>421</v>
      </c>
      <c r="B503" t="s">
        <v>2438</v>
      </c>
      <c r="C503">
        <v>6686116656</v>
      </c>
      <c r="D503" s="10">
        <v>1196658043900</v>
      </c>
      <c r="E503" t="s">
        <v>2439</v>
      </c>
      <c r="F503" s="7">
        <v>43637</v>
      </c>
      <c r="G503">
        <f t="shared" si="24"/>
        <v>5</v>
      </c>
      <c r="H503" t="s">
        <v>73</v>
      </c>
      <c r="I503" t="str">
        <f>IF(VLOOKUP(C503,гендир!$A$3:$C$3000,3,0)=0,"",VLOOKUP(C503,гендир!$A$3:$C$3000,3,0))</f>
        <v>Прокопьев Александр Валерьевич</v>
      </c>
      <c r="J503" t="str">
        <f>IF(VLOOKUP(C503,гендир!$A$3:$C$3000,2,0)=0,"",VLOOKUP(C503,гендир!$A$3:$C$3000,2,0))</f>
        <v>Прокопьев Александр Валерьевич</v>
      </c>
      <c r="K503" t="s">
        <v>2442</v>
      </c>
      <c r="L503">
        <v>20</v>
      </c>
      <c r="P503">
        <v>502</v>
      </c>
      <c r="Q503">
        <v>26382</v>
      </c>
      <c r="R503">
        <v>59707</v>
      </c>
      <c r="S503">
        <v>2311</v>
      </c>
      <c r="T503">
        <v>2810</v>
      </c>
      <c r="U503" t="str">
        <f>IFERROR(VLOOKUP(C503,Лист2!$B$3:$XFD$95,Лист2!$DQ$1,0),"")</f>
        <v/>
      </c>
      <c r="V503">
        <v>337</v>
      </c>
      <c r="W503">
        <v>7122</v>
      </c>
      <c r="X503">
        <v>1565</v>
      </c>
      <c r="Y503">
        <v>2441</v>
      </c>
      <c r="Z503" t="str">
        <f>IFERROR(VLOOKUP(C503,Лист2!$B$3:$XFD$95,Лист2!$DR$1,0),"")</f>
        <v/>
      </c>
      <c r="AA503">
        <v>337</v>
      </c>
      <c r="AB503">
        <v>52523</v>
      </c>
      <c r="AC503">
        <v>694</v>
      </c>
      <c r="AD503">
        <v>341</v>
      </c>
      <c r="AE503" t="str">
        <f>IFERROR(VLOOKUP(C503,Лист2!$B$3:$XFD$95,Лист2!$DS$1,0),"")</f>
        <v/>
      </c>
      <c r="AF503">
        <v>0</v>
      </c>
      <c r="AG503">
        <v>0</v>
      </c>
      <c r="AH503">
        <v>0</v>
      </c>
      <c r="AI503">
        <v>0</v>
      </c>
      <c r="AJ503" s="2" t="str">
        <f>IFERROR(VLOOKUP(C503,Лист2!$B$3:$XFD$95,Лист2!$CF$1,0),"")</f>
        <v/>
      </c>
      <c r="AK503">
        <v>25339</v>
      </c>
      <c r="AL503">
        <v>82920</v>
      </c>
      <c r="AM503">
        <v>82441</v>
      </c>
      <c r="AN503">
        <v>83054</v>
      </c>
      <c r="AO503" t="str">
        <f>IFERROR(VLOOKUP(C503,Лист2!$B$3:$XFD$95,Лист2!$CI$1,0),"")</f>
        <v/>
      </c>
      <c r="AP503" t="str">
        <f>IFERROR(VLOOKUP(C503,Лист2!$B$3:$XFD$95,Лист2!$CJ$1,0),"")</f>
        <v/>
      </c>
      <c r="AQ503" s="5" t="str">
        <f t="shared" si="22"/>
        <v/>
      </c>
      <c r="AR503" t="s">
        <v>52</v>
      </c>
      <c r="AS503" t="s">
        <v>2443</v>
      </c>
      <c r="AT503" t="str">
        <f>IF(VLOOKUP(C503,old!$D$3:$AU$549,44,0)=0,"",VLOOKUP(C503,old!$D$3:$AU$549,44,0))</f>
        <v>image1001</v>
      </c>
      <c r="AU503" s="3" t="str">
        <f t="shared" si="21"/>
        <v/>
      </c>
      <c r="AV503" t="str">
        <f t="shared" si="23"/>
        <v>ООО «РЕГОЛА» зарегистрировано по адресу: 620057, Свердловская обл, г Екатеринбург, ул Фрезеровщиков, 78, 71. Генеральным директором является Прокопьев Александр Валерьевич. ФССП присвоил Низкий уровень риска для данного ПКО.</v>
      </c>
    </row>
    <row r="504" spans="1:48">
      <c r="A504">
        <v>425</v>
      </c>
      <c r="B504" t="s">
        <v>1610</v>
      </c>
      <c r="C504">
        <v>7722466428</v>
      </c>
      <c r="D504" s="10">
        <v>1187746783355</v>
      </c>
      <c r="E504" t="s">
        <v>1611</v>
      </c>
      <c r="F504" s="7">
        <v>43341</v>
      </c>
      <c r="G504">
        <f t="shared" si="24"/>
        <v>6</v>
      </c>
      <c r="H504" t="s">
        <v>73</v>
      </c>
      <c r="I504" t="str">
        <f>IF(VLOOKUP(C504,гендир!$A$3:$C$3000,3,0)=0,"",VLOOKUP(C504,гендир!$A$3:$C$3000,3,0))</f>
        <v>Федюков Владимир Константинович</v>
      </c>
      <c r="J504" t="str">
        <f>IF(VLOOKUP(C504,гендир!$A$3:$C$3000,2,0)=0,"",VLOOKUP(C504,гендир!$A$3:$C$3000,2,0))</f>
        <v>Федюков Владимир Константинович</v>
      </c>
      <c r="K504" t="s">
        <v>1614</v>
      </c>
      <c r="L504">
        <v>250</v>
      </c>
      <c r="P504">
        <v>503</v>
      </c>
      <c r="Q504">
        <v>1761</v>
      </c>
      <c r="R504">
        <v>2955</v>
      </c>
      <c r="S504">
        <v>3220</v>
      </c>
      <c r="T504">
        <v>2381</v>
      </c>
      <c r="U504" t="str">
        <f>IFERROR(VLOOKUP(C504,Лист2!$B$3:$XFD$95,Лист2!$DQ$1,0),"")</f>
        <v/>
      </c>
      <c r="V504">
        <v>1482</v>
      </c>
      <c r="W504">
        <v>1770</v>
      </c>
      <c r="X504">
        <v>2948</v>
      </c>
      <c r="Y504">
        <v>1712</v>
      </c>
      <c r="Z504" t="str">
        <f>IFERROR(VLOOKUP(C504,Лист2!$B$3:$XFD$95,Лист2!$DR$1,0),"")</f>
        <v/>
      </c>
      <c r="AA504">
        <v>1482</v>
      </c>
      <c r="AB504">
        <v>1071</v>
      </c>
      <c r="AC504">
        <v>182</v>
      </c>
      <c r="AD504">
        <v>622</v>
      </c>
      <c r="AE504" t="str">
        <f>IFERROR(VLOOKUP(C504,Лист2!$B$3:$XFD$95,Лист2!$DS$1,0),"")</f>
        <v/>
      </c>
      <c r="AF504">
        <v>0</v>
      </c>
      <c r="AG504">
        <v>0</v>
      </c>
      <c r="AH504">
        <v>0</v>
      </c>
      <c r="AI504">
        <v>0</v>
      </c>
      <c r="AJ504" s="2" t="str">
        <f>IFERROR(VLOOKUP(C504,Лист2!$B$3:$XFD$95,Лист2!$CF$1,0),"")</f>
        <v/>
      </c>
      <c r="AK504">
        <v>18460</v>
      </c>
      <c r="AL504">
        <v>16323</v>
      </c>
      <c r="AM504">
        <v>16636</v>
      </c>
      <c r="AN504">
        <v>20075</v>
      </c>
      <c r="AO504" t="str">
        <f>IFERROR(VLOOKUP(C504,Лист2!$B$3:$XFD$95,Лист2!$CI$1,0),"")</f>
        <v/>
      </c>
      <c r="AP504" t="str">
        <f>IFERROR(VLOOKUP(C504,Лист2!$B$3:$XFD$95,Лист2!$CJ$1,0),"")</f>
        <v/>
      </c>
      <c r="AQ504" s="5" t="str">
        <f t="shared" si="22"/>
        <v/>
      </c>
      <c r="AR504" t="s">
        <v>165</v>
      </c>
      <c r="AS504" t="s">
        <v>1615</v>
      </c>
      <c r="AT504" t="str">
        <f>IF(VLOOKUP(C504,old!$D$3:$AU$549,44,0)=0,"",VLOOKUP(C504,old!$D$3:$AU$549,44,0))</f>
        <v>image1001</v>
      </c>
      <c r="AU504" s="3" t="str">
        <f t="shared" si="21"/>
        <v/>
      </c>
      <c r="AV504" t="str">
        <f t="shared" si="23"/>
        <v>ООО «Кредо Финанс» зарегистрировано по адресу: 123290, Москва г, Ермакова Роща ул, дом 7Б, строение 6, офис 3/9. Генеральным директором является Федюков Владимир Константинович. ФССП присвоил Высокий уровень риска для данного ПКО.</v>
      </c>
    </row>
    <row r="505" spans="1:48">
      <c r="A505">
        <v>431</v>
      </c>
      <c r="B505" t="s">
        <v>3023</v>
      </c>
      <c r="C505">
        <v>5837082086</v>
      </c>
      <c r="D505" s="10">
        <v>1225800003681</v>
      </c>
      <c r="E505" t="s">
        <v>3024</v>
      </c>
      <c r="F505" s="7">
        <v>44693</v>
      </c>
      <c r="G505">
        <f t="shared" si="24"/>
        <v>2</v>
      </c>
      <c r="H505" t="s">
        <v>73</v>
      </c>
      <c r="I505" t="str">
        <f>IF(VLOOKUP(C505,гендир!$A$3:$C$3000,3,0)=0,"",VLOOKUP(C505,гендир!$A$3:$C$3000,3,0))</f>
        <v>Золотарев Вадим Викторович</v>
      </c>
      <c r="J505" t="str">
        <f>IF(VLOOKUP(C505,гендир!$A$3:$C$3000,2,0)=0,"",VLOOKUP(C505,гендир!$A$3:$C$3000,2,0))</f>
        <v>Золотарев Вадим Викторович</v>
      </c>
      <c r="K505" t="s">
        <v>3027</v>
      </c>
      <c r="L505">
        <v>10</v>
      </c>
      <c r="P505">
        <v>504</v>
      </c>
      <c r="Q505">
        <v>0</v>
      </c>
      <c r="R505">
        <v>0</v>
      </c>
      <c r="S505">
        <v>0</v>
      </c>
      <c r="T505">
        <v>2024</v>
      </c>
      <c r="U505">
        <f>IFERROR(VLOOKUP(C505,Лист2!$B$3:$XFD$95,Лист2!$DQ$1,0),"")</f>
        <v>27948</v>
      </c>
      <c r="V505">
        <v>0</v>
      </c>
      <c r="W505">
        <v>0</v>
      </c>
      <c r="X505">
        <v>188</v>
      </c>
      <c r="Y505">
        <v>2732</v>
      </c>
      <c r="Z505">
        <f>IFERROR(VLOOKUP(C505,Лист2!$B$3:$XFD$95,Лист2!$DR$1,0),"")</f>
        <v>9710</v>
      </c>
      <c r="AA505">
        <v>0</v>
      </c>
      <c r="AB505">
        <v>0</v>
      </c>
      <c r="AC505">
        <v>-188</v>
      </c>
      <c r="AD505">
        <v>-1020</v>
      </c>
      <c r="AE505">
        <f>IFERROR(VLOOKUP(C505,Лист2!$B$3:$XFD$95,Лист2!$DS$1,0),"")</f>
        <v>16066</v>
      </c>
      <c r="AF505">
        <v>0</v>
      </c>
      <c r="AG505">
        <v>0</v>
      </c>
      <c r="AH505">
        <v>0</v>
      </c>
      <c r="AI505">
        <v>0</v>
      </c>
      <c r="AJ505" s="2">
        <f>IFERROR(VLOOKUP(C505,Лист2!$B$3:$XFD$95,Лист2!$CF$1,0),"")</f>
        <v>0</v>
      </c>
      <c r="AK505">
        <v>0</v>
      </c>
      <c r="AL505">
        <v>0</v>
      </c>
      <c r="AM505">
        <v>10065</v>
      </c>
      <c r="AN505">
        <v>34911</v>
      </c>
      <c r="AO505">
        <f>IFERROR(VLOOKUP(C505,Лист2!$B$3:$XFD$95,Лист2!$CI$1,0),"")</f>
        <v>34911</v>
      </c>
      <c r="AP505">
        <f>IFERROR(VLOOKUP(C505,Лист2!$B$3:$XFD$95,Лист2!$CJ$1,0),"")</f>
        <v>40110</v>
      </c>
      <c r="AQ505" s="5">
        <f t="shared" si="22"/>
        <v>13.808</v>
      </c>
      <c r="AR505" t="s">
        <v>52</v>
      </c>
      <c r="AS505" t="s">
        <v>3028</v>
      </c>
      <c r="AT505" t="str">
        <f>IF(VLOOKUP(C505,old!$D$3:$AU$549,44,0)=0,"",VLOOKUP(C505,old!$D$3:$AU$549,44,0))</f>
        <v>image416</v>
      </c>
      <c r="AU505" s="3" t="str">
        <f t="shared" si="21"/>
        <v/>
      </c>
      <c r="AV505" t="str">
        <f t="shared" si="23"/>
        <v>ООО « ПКО «Апгрейд-Финанс» зарегистрировано по адресу: г. Орёл, ул. Максима Горького, д. 63а, 302040. Генеральным директором является Золотарев Вадим Викторович. Рост доходов компании за 5 лет: 1380,8%. Объем заемных средств компании на конец 2024 года: 40110 тыс. руб. ФССП присвоил Низкий уровень риска для данного ПКО.</v>
      </c>
    </row>
    <row r="506" spans="1:48">
      <c r="A506">
        <v>434</v>
      </c>
      <c r="B506" t="s">
        <v>310</v>
      </c>
      <c r="C506">
        <v>9715202234</v>
      </c>
      <c r="D506" s="10">
        <v>1157746563347</v>
      </c>
      <c r="E506" t="s">
        <v>311</v>
      </c>
      <c r="F506" s="7">
        <v>42178</v>
      </c>
      <c r="G506">
        <f t="shared" si="24"/>
        <v>9</v>
      </c>
      <c r="H506" t="s">
        <v>73</v>
      </c>
      <c r="I506" t="str">
        <f>IF(VLOOKUP(C506,гендир!$A$3:$C$3000,3,0)=0,"",VLOOKUP(C506,гендир!$A$3:$C$3000,3,0))</f>
        <v>Асташкин Андрей Владимирович</v>
      </c>
      <c r="J506" t="str">
        <f>IF(VLOOKUP(C506,гендир!$A$3:$C$3000,2,0)=0,"",VLOOKUP(C506,гендир!$A$3:$C$3000,2,0))</f>
        <v>Подосиновик Денис Станиславович</v>
      </c>
      <c r="K506" t="s">
        <v>314</v>
      </c>
      <c r="L506">
        <v>31</v>
      </c>
      <c r="P506">
        <v>505</v>
      </c>
      <c r="Q506">
        <v>1072</v>
      </c>
      <c r="R506">
        <v>0</v>
      </c>
      <c r="S506">
        <v>0</v>
      </c>
      <c r="T506">
        <v>1739</v>
      </c>
      <c r="U506">
        <f>IFERROR(VLOOKUP(C506,Лист2!$B$3:$XFD$95,Лист2!$DQ$1,0),"")</f>
        <v>0</v>
      </c>
      <c r="V506">
        <v>307</v>
      </c>
      <c r="W506">
        <v>785</v>
      </c>
      <c r="X506">
        <v>1653</v>
      </c>
      <c r="Y506">
        <v>1751</v>
      </c>
      <c r="Z506">
        <f>IFERROR(VLOOKUP(C506,Лист2!$B$3:$XFD$95,Лист2!$DR$1,0),"")</f>
        <v>0</v>
      </c>
      <c r="AA506">
        <v>307</v>
      </c>
      <c r="AB506">
        <v>-785</v>
      </c>
      <c r="AC506">
        <v>-1653</v>
      </c>
      <c r="AD506">
        <v>-20</v>
      </c>
      <c r="AE506">
        <f>IFERROR(VLOOKUP(C506,Лист2!$B$3:$XFD$95,Лист2!$DS$1,0),"")</f>
        <v>0</v>
      </c>
      <c r="AF506">
        <v>2247</v>
      </c>
      <c r="AG506">
        <v>0</v>
      </c>
      <c r="AH506">
        <v>0</v>
      </c>
      <c r="AI506">
        <v>0</v>
      </c>
      <c r="AJ506" s="2">
        <f>IFERROR(VLOOKUP(C506,Лист2!$B$3:$XFD$95,Лист2!$CF$1,0),"")</f>
        <v>0</v>
      </c>
      <c r="AK506">
        <v>60778</v>
      </c>
      <c r="AL506">
        <v>61666</v>
      </c>
      <c r="AM506">
        <v>60195</v>
      </c>
      <c r="AN506">
        <v>55289</v>
      </c>
      <c r="AO506">
        <f>IFERROR(VLOOKUP(C506,Лист2!$B$3:$XFD$95,Лист2!$CI$1,0),"")</f>
        <v>0</v>
      </c>
      <c r="AP506">
        <f>IFERROR(VLOOKUP(C506,Лист2!$B$3:$XFD$95,Лист2!$CJ$1,0),"")</f>
        <v>0</v>
      </c>
      <c r="AQ506" s="5">
        <f t="shared" si="22"/>
        <v>0</v>
      </c>
      <c r="AR506" t="s">
        <v>52</v>
      </c>
      <c r="AS506" t="s">
        <v>315</v>
      </c>
      <c r="AT506" t="str">
        <f>IF(VLOOKUP(C506,old!$D$3:$AU$549,44,0)=0,"",VLOOKUP(C506,old!$D$3:$AU$549,44,0))</f>
        <v>image257</v>
      </c>
      <c r="AU506" s="3">
        <f t="shared" si="21"/>
        <v>0</v>
      </c>
      <c r="AV506" t="str">
        <f t="shared" si="23"/>
        <v>ООО «Проф коллекшн» зарегистрировано по адресу: 350058, Краснодарский край, г Краснодар, ул им. Селезнева, 204/2, Е24. Генеральным директором является Подосиновик Денис Станиславович. ФССП присвоил Низкий уровень риска для данного ПКО.</v>
      </c>
    </row>
    <row r="507" spans="1:48">
      <c r="A507">
        <v>456</v>
      </c>
      <c r="B507" t="s">
        <v>271</v>
      </c>
      <c r="C507">
        <v>3702724465</v>
      </c>
      <c r="D507" s="10">
        <v>1143702006931</v>
      </c>
      <c r="E507" t="s">
        <v>272</v>
      </c>
      <c r="F507" s="7">
        <v>45603</v>
      </c>
      <c r="G507">
        <f t="shared" si="24"/>
        <v>0</v>
      </c>
      <c r="H507" t="s">
        <v>73</v>
      </c>
      <c r="I507" t="str">
        <f>IF(VLOOKUP(C507,гендир!$A$3:$C$3000,3,0)=0,"",VLOOKUP(C507,гендир!$A$3:$C$3000,3,0))</f>
        <v/>
      </c>
      <c r="J507" t="str">
        <f>IF(VLOOKUP(C507,гендир!$A$3:$C$3000,2,0)=0,"",VLOOKUP(C507,гендир!$A$3:$C$3000,2,0))</f>
        <v/>
      </c>
      <c r="K507" t="s">
        <v>273</v>
      </c>
      <c r="L507">
        <v>10</v>
      </c>
      <c r="P507">
        <v>506</v>
      </c>
      <c r="Q507">
        <v>9778</v>
      </c>
      <c r="R507">
        <v>2960</v>
      </c>
      <c r="S507">
        <v>146</v>
      </c>
      <c r="T507">
        <v>371</v>
      </c>
      <c r="U507" t="str">
        <f>IFERROR(VLOOKUP(C507,Лист2!$B$3:$XFD$95,Лист2!$DQ$1,0),"")</f>
        <v/>
      </c>
      <c r="V507">
        <v>9338</v>
      </c>
      <c r="W507">
        <v>4083</v>
      </c>
      <c r="X507">
        <v>645</v>
      </c>
      <c r="Y507">
        <v>11824</v>
      </c>
      <c r="Z507" t="str">
        <f>IFERROR(VLOOKUP(C507,Лист2!$B$3:$XFD$95,Лист2!$DR$1,0),"")</f>
        <v/>
      </c>
      <c r="AA507">
        <v>9338</v>
      </c>
      <c r="AB507">
        <v>-1174</v>
      </c>
      <c r="AC507">
        <v>-503</v>
      </c>
      <c r="AD507">
        <v>-11461</v>
      </c>
      <c r="AE507" t="str">
        <f>IFERROR(VLOOKUP(C507,Лист2!$B$3:$XFD$95,Лист2!$DS$1,0),"")</f>
        <v/>
      </c>
      <c r="AF507">
        <v>33</v>
      </c>
      <c r="AG507">
        <v>0</v>
      </c>
      <c r="AH507">
        <v>0</v>
      </c>
      <c r="AI507">
        <v>0</v>
      </c>
      <c r="AJ507" s="2" t="str">
        <f>IFERROR(VLOOKUP(C507,Лист2!$B$3:$XFD$95,Лист2!$CF$1,0),"")</f>
        <v/>
      </c>
      <c r="AK507">
        <v>12392</v>
      </c>
      <c r="AL507">
        <v>11766</v>
      </c>
      <c r="AM507">
        <v>11392</v>
      </c>
      <c r="AN507">
        <v>234</v>
      </c>
      <c r="AO507" t="str">
        <f>IFERROR(VLOOKUP(C507,Лист2!$B$3:$XFD$95,Лист2!$CI$1,0),"")</f>
        <v/>
      </c>
      <c r="AP507" t="str">
        <f>IFERROR(VLOOKUP(C507,Лист2!$B$3:$XFD$95,Лист2!$CJ$1,0),"")</f>
        <v/>
      </c>
      <c r="AQ507" s="5" t="str">
        <f t="shared" si="22"/>
        <v/>
      </c>
      <c r="AR507" t="s">
        <v>52</v>
      </c>
      <c r="AS507" t="s">
        <v>274</v>
      </c>
      <c r="AT507" t="str">
        <f>IF(VLOOKUP(C507,old!$D$3:$AU$549,44,0)=0,"",VLOOKUP(C507,old!$D$3:$AU$549,44,0))</f>
        <v>image274</v>
      </c>
      <c r="AU507" s="3" t="str">
        <f t="shared" si="21"/>
        <v/>
      </c>
      <c r="AV507" t="str">
        <f t="shared" si="23"/>
        <v>ООО «КРДЦ» зарегистрировано по адресу: 153013, Ивановская обл, г Иваново, ул Панина, 16а Дом</v>
      </c>
    </row>
    <row r="508" spans="1:48">
      <c r="A508">
        <v>459</v>
      </c>
      <c r="B508" t="s">
        <v>2808</v>
      </c>
      <c r="C508">
        <v>3443147600</v>
      </c>
      <c r="D508" s="10">
        <v>1213400010042</v>
      </c>
      <c r="E508" t="s">
        <v>2809</v>
      </c>
      <c r="F508" s="7">
        <v>44483</v>
      </c>
      <c r="G508">
        <f t="shared" si="24"/>
        <v>3</v>
      </c>
      <c r="H508" t="s">
        <v>73</v>
      </c>
      <c r="I508" t="str">
        <f>IF(VLOOKUP(C508,гендир!$A$3:$C$3000,3,0)=0,"",VLOOKUP(C508,гендир!$A$3:$C$3000,3,0))</f>
        <v>Казаков Олег Олегович, Сабиров Салават Рифович</v>
      </c>
      <c r="J508" t="str">
        <f>IF(VLOOKUP(C508,гендир!$A$3:$C$3000,2,0)=0,"",VLOOKUP(C508,гендир!$A$3:$C$3000,2,0))</f>
        <v>Чередник Вадим Викторович</v>
      </c>
      <c r="K508" t="s">
        <v>2812</v>
      </c>
      <c r="L508">
        <v>10</v>
      </c>
      <c r="P508">
        <v>507</v>
      </c>
      <c r="Q508">
        <v>0</v>
      </c>
      <c r="R508">
        <v>0</v>
      </c>
      <c r="S508">
        <v>13467</v>
      </c>
      <c r="T508">
        <v>269</v>
      </c>
      <c r="U508" t="str">
        <f>IFERROR(VLOOKUP(C508,Лист2!$B$3:$XFD$95,Лист2!$DQ$1,0),"")</f>
        <v/>
      </c>
      <c r="V508">
        <v>0</v>
      </c>
      <c r="W508">
        <v>0</v>
      </c>
      <c r="X508">
        <v>11890</v>
      </c>
      <c r="Y508">
        <v>79</v>
      </c>
      <c r="Z508" t="str">
        <f>IFERROR(VLOOKUP(C508,Лист2!$B$3:$XFD$95,Лист2!$DR$1,0),"")</f>
        <v/>
      </c>
      <c r="AA508">
        <v>0</v>
      </c>
      <c r="AB508">
        <v>0</v>
      </c>
      <c r="AC508">
        <v>761</v>
      </c>
      <c r="AD508">
        <v>174</v>
      </c>
      <c r="AE508" t="str">
        <f>IFERROR(VLOOKUP(C508,Лист2!$B$3:$XFD$95,Лист2!$DS$1,0),"")</f>
        <v/>
      </c>
      <c r="AF508">
        <v>0</v>
      </c>
      <c r="AG508">
        <v>0</v>
      </c>
      <c r="AH508">
        <v>0</v>
      </c>
      <c r="AI508">
        <v>0</v>
      </c>
      <c r="AJ508" s="2" t="str">
        <f>IFERROR(VLOOKUP(C508,Лист2!$B$3:$XFD$95,Лист2!$CF$1,0),"")</f>
        <v/>
      </c>
      <c r="AK508">
        <v>0</v>
      </c>
      <c r="AL508">
        <v>587</v>
      </c>
      <c r="AM508">
        <v>9341</v>
      </c>
      <c r="AN508">
        <v>14822</v>
      </c>
      <c r="AO508" t="str">
        <f>IFERROR(VLOOKUP(C508,Лист2!$B$3:$XFD$95,Лист2!$CI$1,0),"")</f>
        <v/>
      </c>
      <c r="AP508" t="str">
        <f>IFERROR(VLOOKUP(C508,Лист2!$B$3:$XFD$95,Лист2!$CJ$1,0),"")</f>
        <v/>
      </c>
      <c r="AQ508" s="5" t="str">
        <f t="shared" si="22"/>
        <v/>
      </c>
      <c r="AR508" t="s">
        <v>52</v>
      </c>
      <c r="AS508" t="s">
        <v>2813</v>
      </c>
      <c r="AT508" t="str">
        <f>IF(VLOOKUP(C508,old!$D$3:$AU$549,44,0)=0,"",VLOOKUP(C508,old!$D$3:$AU$549,44,0))</f>
        <v>image1001</v>
      </c>
      <c r="AU508" s="3" t="str">
        <f t="shared" si="21"/>
        <v/>
      </c>
      <c r="AV508" t="str">
        <f t="shared" si="23"/>
        <v>ООО «ПКО «АРРИАРС» зарегистрировано по адресу: Волгоградская обл, историческая, д. № 181. Генеральным директором является Чередник Вадим Викторович. ФССП присвоил Низкий уровень риска для данного ПКО.</v>
      </c>
    </row>
    <row r="509" spans="1:48">
      <c r="A509">
        <v>462</v>
      </c>
      <c r="B509" t="s">
        <v>789</v>
      </c>
      <c r="C509">
        <v>7722378570</v>
      </c>
      <c r="D509" s="10">
        <v>5167746208185</v>
      </c>
      <c r="E509" t="s">
        <v>790</v>
      </c>
      <c r="F509" s="7">
        <v>42656</v>
      </c>
      <c r="G509">
        <f t="shared" si="24"/>
        <v>8</v>
      </c>
      <c r="H509" t="s">
        <v>73</v>
      </c>
      <c r="I509" t="str">
        <f>IF(VLOOKUP(C509,гендир!$A$3:$C$3000,3,0)=0,"",VLOOKUP(C509,гендир!$A$3:$C$3000,3,0))</f>
        <v>Соценко Игорь Иванович</v>
      </c>
      <c r="J509" t="str">
        <f>IF(VLOOKUP(C509,гендир!$A$3:$C$3000,2,0)=0,"",VLOOKUP(C509,гендир!$A$3:$C$3000,2,0))</f>
        <v>Соценко Игорь Иванович</v>
      </c>
      <c r="K509" t="s">
        <v>793</v>
      </c>
      <c r="L509">
        <v>630</v>
      </c>
      <c r="P509">
        <v>508</v>
      </c>
      <c r="Q509">
        <v>294168</v>
      </c>
      <c r="R509">
        <v>242680</v>
      </c>
      <c r="S509">
        <v>157569</v>
      </c>
      <c r="T509">
        <v>196</v>
      </c>
      <c r="U509">
        <f>IFERROR(VLOOKUP(C509,Лист2!$B$3:$XFD$95,Лист2!$DQ$1,0),"")</f>
        <v>0</v>
      </c>
      <c r="V509">
        <v>299060</v>
      </c>
      <c r="W509">
        <v>267295</v>
      </c>
      <c r="X509">
        <v>165403</v>
      </c>
      <c r="Y509">
        <v>1018</v>
      </c>
      <c r="Z509">
        <f>IFERROR(VLOOKUP(C509,Лист2!$B$3:$XFD$95,Лист2!$DR$1,0),"")</f>
        <v>0</v>
      </c>
      <c r="AA509">
        <v>299060</v>
      </c>
      <c r="AB509">
        <v>1379</v>
      </c>
      <c r="AC509">
        <v>1604</v>
      </c>
      <c r="AD509">
        <v>0</v>
      </c>
      <c r="AE509">
        <f>IFERROR(VLOOKUP(C509,Лист2!$B$3:$XFD$95,Лист2!$DS$1,0),"")</f>
        <v>0</v>
      </c>
      <c r="AF509">
        <v>884734</v>
      </c>
      <c r="AG509">
        <v>645692</v>
      </c>
      <c r="AH509">
        <v>525600</v>
      </c>
      <c r="AI509">
        <v>525404</v>
      </c>
      <c r="AJ509" s="2">
        <f>IFERROR(VLOOKUP(C509,Лист2!$B$3:$XFD$95,Лист2!$CF$1,0),"")</f>
        <v>525404</v>
      </c>
      <c r="AK509">
        <v>187148</v>
      </c>
      <c r="AL509">
        <v>193855</v>
      </c>
      <c r="AM509">
        <v>163177</v>
      </c>
      <c r="AN509">
        <v>177428</v>
      </c>
      <c r="AO509">
        <f>IFERROR(VLOOKUP(C509,Лист2!$B$3:$XFD$95,Лист2!$CI$1,0),"")</f>
        <v>177428</v>
      </c>
      <c r="AP509">
        <f>IFERROR(VLOOKUP(C509,Лист2!$B$3:$XFD$95,Лист2!$CJ$1,0),"")</f>
        <v>207285</v>
      </c>
      <c r="AQ509" s="5">
        <f t="shared" si="22"/>
        <v>0</v>
      </c>
      <c r="AR509" t="s">
        <v>52</v>
      </c>
      <c r="AS509" t="s">
        <v>794</v>
      </c>
      <c r="AT509" t="str">
        <f>IF(VLOOKUP(C509,old!$D$3:$AU$549,44,0)=0,"",VLOOKUP(C509,old!$D$3:$AU$549,44,0))</f>
        <v>image1001</v>
      </c>
      <c r="AU509" s="3">
        <f t="shared" ref="AU509:AU548" si="25">IFERROR(AJ509/AF509,IFERROR(AJ509/AG509,IFERROR(AJ509/AH509,IFERROR(AJ509/AI509,""))))</f>
        <v>0.59385532826815746</v>
      </c>
      <c r="AV509" t="str">
        <f t="shared" si="23"/>
        <v>ООО «Альтима» зарегистрировано по адресу: 111024, город Москва, вн.тер. г. Муниципальный Округ Лефортово, ул Авиамоторная, дом 55, корпус 31, этаж 3, помещение 3516. Генеральным директором является Соценко Игорь Иванович. Рост финансовых активов компании за 5 лет: 59,39%. Объем заемных средств компании на конец 2024 года: 207285 тыс. руб. ФССП присвоил Низкий уровень риска для данного ПКО.</v>
      </c>
    </row>
    <row r="510" spans="1:48">
      <c r="A510">
        <v>464</v>
      </c>
      <c r="B510" t="s">
        <v>2038</v>
      </c>
      <c r="C510">
        <v>3906380188</v>
      </c>
      <c r="D510" s="10">
        <v>1193926006933</v>
      </c>
      <c r="E510" t="s">
        <v>2039</v>
      </c>
      <c r="F510" s="7">
        <v>43598</v>
      </c>
      <c r="G510">
        <f t="shared" si="24"/>
        <v>5</v>
      </c>
      <c r="H510" t="s">
        <v>73</v>
      </c>
      <c r="I510" t="str">
        <f>IF(VLOOKUP(C510,гендир!$A$3:$C$3000,3,0)=0,"",VLOOKUP(C510,гендир!$A$3:$C$3000,3,0))</f>
        <v>Куклин Борис Григорьевич</v>
      </c>
      <c r="J510" t="str">
        <f>IF(VLOOKUP(C510,гендир!$A$3:$C$3000,2,0)=0,"",VLOOKUP(C510,гендир!$A$3:$C$3000,2,0))</f>
        <v>Куклин Борис Григорьевич</v>
      </c>
      <c r="K510" t="s">
        <v>2042</v>
      </c>
      <c r="L510">
        <v>100</v>
      </c>
      <c r="P510">
        <v>509</v>
      </c>
      <c r="Q510">
        <v>90</v>
      </c>
      <c r="R510">
        <v>0</v>
      </c>
      <c r="S510">
        <v>19</v>
      </c>
      <c r="T510">
        <v>75</v>
      </c>
      <c r="U510">
        <f>IFERROR(VLOOKUP(C510,Лист2!$B$3:$XFD$95,Лист2!$DQ$1,0),"")</f>
        <v>0</v>
      </c>
      <c r="V510">
        <v>111</v>
      </c>
      <c r="W510">
        <v>92</v>
      </c>
      <c r="X510">
        <v>96</v>
      </c>
      <c r="Y510">
        <v>85</v>
      </c>
      <c r="Z510">
        <f>IFERROR(VLOOKUP(C510,Лист2!$B$3:$XFD$95,Лист2!$DR$1,0),"")</f>
        <v>18</v>
      </c>
      <c r="AA510">
        <v>111</v>
      </c>
      <c r="AB510">
        <v>-92</v>
      </c>
      <c r="AC510">
        <v>-77</v>
      </c>
      <c r="AD510">
        <v>-10</v>
      </c>
      <c r="AE510">
        <f>IFERROR(VLOOKUP(C510,Лист2!$B$3:$XFD$95,Лист2!$DS$1,0),"")</f>
        <v>-18</v>
      </c>
      <c r="AF510">
        <v>0</v>
      </c>
      <c r="AG510">
        <v>0</v>
      </c>
      <c r="AH510">
        <v>0</v>
      </c>
      <c r="AI510">
        <v>0</v>
      </c>
      <c r="AJ510" s="2">
        <f>IFERROR(VLOOKUP(C510,Лист2!$B$3:$XFD$95,Лист2!$CF$1,0),"")</f>
        <v>0</v>
      </c>
      <c r="AK510">
        <v>10092</v>
      </c>
      <c r="AL510">
        <v>10022</v>
      </c>
      <c r="AM510">
        <v>10020</v>
      </c>
      <c r="AN510">
        <v>10018</v>
      </c>
      <c r="AO510">
        <f>IFERROR(VLOOKUP(C510,Лист2!$B$3:$XFD$95,Лист2!$CI$1,0),"")</f>
        <v>10018</v>
      </c>
      <c r="AP510">
        <f>IFERROR(VLOOKUP(C510,Лист2!$B$3:$XFD$95,Лист2!$CJ$1,0),"")</f>
        <v>0</v>
      </c>
      <c r="AQ510" s="5">
        <f t="shared" ref="AQ510:AQ548" si="26">IFERROR(ROUND(IFERROR(U510/Q510,IFERROR(U510/R510,IFERROR(U510/S510,IFERROR(U510/T510,"")))),3),"")</f>
        <v>0</v>
      </c>
      <c r="AR510" t="s">
        <v>52</v>
      </c>
      <c r="AS510" t="s">
        <v>2043</v>
      </c>
      <c r="AT510" t="str">
        <f>IF(VLOOKUP(C510,old!$D$3:$AU$549,44,0)=0,"",VLOOKUP(C510,old!$D$3:$AU$549,44,0))</f>
        <v>image1001</v>
      </c>
      <c r="AU510" s="3" t="str">
        <f t="shared" si="25"/>
        <v/>
      </c>
      <c r="AV510" t="str">
        <f t="shared" si="23"/>
        <v>ООО «АРДО» зарегистрировано по адресу: 236010, Калининградская обл, Калининград г, Вагоностроительная ул, дом № 3-5, литера VI, кабинет 7. Генеральным директором является Куклин Борис Григорьевич. ФССП присвоил Низкий уровень риска для данного ПКО.</v>
      </c>
    </row>
    <row r="511" spans="1:48">
      <c r="A511">
        <v>465</v>
      </c>
      <c r="B511" t="s">
        <v>642</v>
      </c>
      <c r="C511">
        <v>5261080970</v>
      </c>
      <c r="D511" s="10">
        <v>1125261002151</v>
      </c>
      <c r="E511" t="s">
        <v>643</v>
      </c>
      <c r="F511" s="7">
        <v>41031</v>
      </c>
      <c r="G511">
        <f t="shared" si="24"/>
        <v>12</v>
      </c>
      <c r="H511" t="s">
        <v>73</v>
      </c>
      <c r="I511" t="str">
        <f>IF(VLOOKUP(C511,гендир!$A$3:$C$3000,3,0)=0,"",VLOOKUP(C511,гендир!$A$3:$C$3000,3,0))</f>
        <v>Волков Сергей Викторович</v>
      </c>
      <c r="J511" t="str">
        <f>IF(VLOOKUP(C511,гендир!$A$3:$C$3000,2,0)=0,"",VLOOKUP(C511,гендир!$A$3:$C$3000,2,0))</f>
        <v>Волков Сергей Викторович</v>
      </c>
      <c r="K511" t="s">
        <v>646</v>
      </c>
      <c r="L511">
        <v>10</v>
      </c>
      <c r="P511">
        <v>510</v>
      </c>
      <c r="Q511">
        <v>8708</v>
      </c>
      <c r="R511">
        <v>129418</v>
      </c>
      <c r="S511">
        <v>8974</v>
      </c>
      <c r="T511">
        <v>63</v>
      </c>
      <c r="U511">
        <f>IFERROR(VLOOKUP(C511,Лист2!$B$3:$XFD$95,Лист2!$DQ$1,0),"")</f>
        <v>0</v>
      </c>
      <c r="V511">
        <v>42</v>
      </c>
      <c r="W511">
        <v>27</v>
      </c>
      <c r="X511">
        <v>30</v>
      </c>
      <c r="Y511">
        <v>22</v>
      </c>
      <c r="Z511">
        <f>IFERROR(VLOOKUP(C511,Лист2!$B$3:$XFD$95,Лист2!$DR$1,0),"")</f>
        <v>27</v>
      </c>
      <c r="AA511">
        <v>42</v>
      </c>
      <c r="AB511">
        <v>119605</v>
      </c>
      <c r="AC511">
        <v>-1724</v>
      </c>
      <c r="AD511">
        <v>-306</v>
      </c>
      <c r="AE511">
        <f>IFERROR(VLOOKUP(C511,Лист2!$B$3:$XFD$95,Лист2!$DS$1,0),"")</f>
        <v>-27</v>
      </c>
      <c r="AF511">
        <v>0</v>
      </c>
      <c r="AG511">
        <v>0</v>
      </c>
      <c r="AH511">
        <v>0</v>
      </c>
      <c r="AI511">
        <v>0</v>
      </c>
      <c r="AJ511" s="2">
        <f>IFERROR(VLOOKUP(C511,Лист2!$B$3:$XFD$95,Лист2!$CF$1,0),"")</f>
        <v>0</v>
      </c>
      <c r="AK511">
        <v>11417</v>
      </c>
      <c r="AL511">
        <v>130966</v>
      </c>
      <c r="AM511">
        <v>130165</v>
      </c>
      <c r="AN511">
        <v>129391</v>
      </c>
      <c r="AO511">
        <f>IFERROR(VLOOKUP(C511,Лист2!$B$3:$XFD$95,Лист2!$CI$1,0),"")</f>
        <v>129394</v>
      </c>
      <c r="AP511">
        <f>IFERROR(VLOOKUP(C511,Лист2!$B$3:$XFD$95,Лист2!$CJ$1,0),"")</f>
        <v>0</v>
      </c>
      <c r="AQ511" s="5">
        <f t="shared" si="26"/>
        <v>0</v>
      </c>
      <c r="AR511" t="s">
        <v>52</v>
      </c>
      <c r="AS511" t="s">
        <v>647</v>
      </c>
      <c r="AT511" t="str">
        <f>IF(VLOOKUP(C511,old!$D$3:$AU$549,44,0)=0,"",VLOOKUP(C511,old!$D$3:$AU$549,44,0))</f>
        <v>image277</v>
      </c>
      <c r="AU511" s="3" t="str">
        <f t="shared" si="25"/>
        <v/>
      </c>
      <c r="AV511" t="str">
        <f t="shared" si="23"/>
        <v>ООО «ПКО «Горизонт» зарегистрировано по адресу: 603138, Нижегородская обл, Нижний Новгород г, Краснодонцев ул, дом № 21, корпус 2, квартира 76. Генеральным директором является Волков Сергей Викторович. ФССП присвоил Низкий уровень риска для данного ПКО.</v>
      </c>
    </row>
    <row r="512" spans="1:48">
      <c r="A512">
        <v>466</v>
      </c>
      <c r="B512" t="s">
        <v>3215</v>
      </c>
      <c r="C512">
        <v>7811785088</v>
      </c>
      <c r="D512" s="10">
        <v>1237800017916</v>
      </c>
      <c r="E512" t="s">
        <v>3216</v>
      </c>
      <c r="F512" s="7">
        <v>44972</v>
      </c>
      <c r="G512">
        <f t="shared" si="24"/>
        <v>2</v>
      </c>
      <c r="H512" t="s">
        <v>73</v>
      </c>
      <c r="I512" t="str">
        <f>IF(VLOOKUP(C512,гендир!$A$3:$C$3000,3,0)=0,"",VLOOKUP(C512,гендир!$A$3:$C$3000,3,0))</f>
        <v>Гладышев Владимир Николаевич</v>
      </c>
      <c r="J512" t="str">
        <f>IF(VLOOKUP(C512,гендир!$A$3:$C$3000,2,0)=0,"",VLOOKUP(C512,гендир!$A$3:$C$3000,2,0))</f>
        <v>Гладышев Владимир Николаевич</v>
      </c>
      <c r="K512" t="s">
        <v>3219</v>
      </c>
      <c r="L512">
        <v>10</v>
      </c>
      <c r="P512">
        <v>511</v>
      </c>
      <c r="Q512">
        <v>0</v>
      </c>
      <c r="R512">
        <v>0</v>
      </c>
      <c r="S512">
        <v>0</v>
      </c>
      <c r="T512">
        <v>60</v>
      </c>
      <c r="U512">
        <f>IFERROR(VLOOKUP(C512,Лист2!$B$3:$XFD$95,Лист2!$DQ$1,0),"")</f>
        <v>0</v>
      </c>
      <c r="V512">
        <v>0</v>
      </c>
      <c r="W512">
        <v>0</v>
      </c>
      <c r="X512">
        <v>0</v>
      </c>
      <c r="Y512">
        <v>936</v>
      </c>
      <c r="Z512">
        <f>IFERROR(VLOOKUP(C512,Лист2!$B$3:$XFD$95,Лист2!$DR$1,0),"")</f>
        <v>805</v>
      </c>
      <c r="AA512">
        <v>0</v>
      </c>
      <c r="AB512">
        <v>0</v>
      </c>
      <c r="AC512">
        <v>0</v>
      </c>
      <c r="AD512">
        <v>-919</v>
      </c>
      <c r="AE512">
        <f>IFERROR(VLOOKUP(C512,Лист2!$B$3:$XFD$95,Лист2!$DS$1,0),"")</f>
        <v>-854</v>
      </c>
      <c r="AF512">
        <v>0</v>
      </c>
      <c r="AG512">
        <v>0</v>
      </c>
      <c r="AH512">
        <v>0</v>
      </c>
      <c r="AI512">
        <v>0</v>
      </c>
      <c r="AJ512" s="2">
        <f>IFERROR(VLOOKUP(C512,Лист2!$B$3:$XFD$95,Лист2!$CF$1,0),"")</f>
        <v>0</v>
      </c>
      <c r="AK512">
        <v>0</v>
      </c>
      <c r="AL512">
        <v>0</v>
      </c>
      <c r="AM512">
        <v>0</v>
      </c>
      <c r="AN512">
        <v>4139</v>
      </c>
      <c r="AO512">
        <f>IFERROR(VLOOKUP(C512,Лист2!$B$3:$XFD$95,Лист2!$CI$1,0),"")</f>
        <v>4139</v>
      </c>
      <c r="AP512">
        <f>IFERROR(VLOOKUP(C512,Лист2!$B$3:$XFD$95,Лист2!$CJ$1,0),"")</f>
        <v>1758</v>
      </c>
      <c r="AQ512" s="5">
        <f t="shared" si="26"/>
        <v>0</v>
      </c>
      <c r="AR512" t="s">
        <v>52</v>
      </c>
      <c r="AS512" t="s">
        <v>3220</v>
      </c>
      <c r="AT512" t="str">
        <f>IF(VLOOKUP(C512,old!$D$3:$AU$549,44,0)=0,"",VLOOKUP(C512,old!$D$3:$AU$549,44,0))</f>
        <v>image1001</v>
      </c>
      <c r="AU512" s="3" t="str">
        <f t="shared" si="25"/>
        <v/>
      </c>
      <c r="AV512" t="str">
        <f t="shared" si="23"/>
        <v>ООО «ПКО «БЦК» зарегистрировано по адресу: 193230, город Санкт-Петербург, вн.тер. г. Муниципальный Округ № 54, ул Крыленко, дом 2, строение 1, квартира 53. Генеральным директором является Гладышев Владимир Николаевич. Объем заемных средств компании на конец 2024 года: 1758 тыс. руб. ФССП присвоил Низкий уровень риска для данного ПКО.</v>
      </c>
    </row>
    <row r="513" spans="1:48">
      <c r="A513">
        <v>467</v>
      </c>
      <c r="B513" t="s">
        <v>1268</v>
      </c>
      <c r="C513">
        <v>7810450515</v>
      </c>
      <c r="D513" s="10">
        <v>1137847308642</v>
      </c>
      <c r="E513" t="s">
        <v>1269</v>
      </c>
      <c r="F513" s="7">
        <v>45666</v>
      </c>
      <c r="G513">
        <f t="shared" si="24"/>
        <v>0</v>
      </c>
      <c r="H513" t="s">
        <v>73</v>
      </c>
      <c r="I513" t="str">
        <f>IF(VLOOKUP(C513,гендир!$A$3:$C$3000,3,0)=0,"",VLOOKUP(C513,гендир!$A$3:$C$3000,3,0))</f>
        <v/>
      </c>
      <c r="J513" t="str">
        <f>IF(VLOOKUP(C513,гендир!$A$3:$C$3000,2,0)=0,"",VLOOKUP(C513,гендир!$A$3:$C$3000,2,0))</f>
        <v/>
      </c>
      <c r="K513" t="s">
        <v>1270</v>
      </c>
      <c r="L513">
        <v>10</v>
      </c>
      <c r="P513">
        <v>512</v>
      </c>
      <c r="Q513">
        <v>829</v>
      </c>
      <c r="R513">
        <v>18783</v>
      </c>
      <c r="S513">
        <v>11100</v>
      </c>
      <c r="T513">
        <v>12</v>
      </c>
      <c r="U513" t="str">
        <f>IFERROR(VLOOKUP(C513,Лист2!$B$3:$XFD$95,Лист2!$DQ$1,0),"")</f>
        <v/>
      </c>
      <c r="V513">
        <v>1114</v>
      </c>
      <c r="W513">
        <v>1673</v>
      </c>
      <c r="X513">
        <v>17057</v>
      </c>
      <c r="Y513">
        <v>80</v>
      </c>
      <c r="Z513" t="str">
        <f>IFERROR(VLOOKUP(C513,Лист2!$B$3:$XFD$95,Лист2!$DR$1,0),"")</f>
        <v/>
      </c>
      <c r="AA513">
        <v>1114</v>
      </c>
      <c r="AB513">
        <v>16556</v>
      </c>
      <c r="AC513">
        <v>-5957</v>
      </c>
      <c r="AD513">
        <v>-69</v>
      </c>
      <c r="AE513" t="str">
        <f>IFERROR(VLOOKUP(C513,Лист2!$B$3:$XFD$95,Лист2!$DS$1,0),"")</f>
        <v/>
      </c>
      <c r="AF513">
        <v>0</v>
      </c>
      <c r="AG513">
        <v>0</v>
      </c>
      <c r="AH513">
        <v>0</v>
      </c>
      <c r="AI513">
        <v>0</v>
      </c>
      <c r="AJ513" s="2" t="str">
        <f>IFERROR(VLOOKUP(C513,Лист2!$B$3:$XFD$95,Лист2!$CF$1,0),"")</f>
        <v/>
      </c>
      <c r="AK513">
        <v>16854</v>
      </c>
      <c r="AL513">
        <v>28285</v>
      </c>
      <c r="AM513">
        <v>20661</v>
      </c>
      <c r="AN513">
        <v>20670</v>
      </c>
      <c r="AO513" t="str">
        <f>IFERROR(VLOOKUP(C513,Лист2!$B$3:$XFD$95,Лист2!$CI$1,0),"")</f>
        <v/>
      </c>
      <c r="AP513" t="str">
        <f>IFERROR(VLOOKUP(C513,Лист2!$B$3:$XFD$95,Лист2!$CJ$1,0),"")</f>
        <v/>
      </c>
      <c r="AQ513" s="5" t="str">
        <f t="shared" si="26"/>
        <v/>
      </c>
      <c r="AR513">
        <v>0</v>
      </c>
      <c r="AS513" t="s">
        <v>1271</v>
      </c>
      <c r="AT513" t="str">
        <f>IF(VLOOKUP(C513,old!$D$3:$AU$549,44,0)=0,"",VLOOKUP(C513,old!$D$3:$AU$549,44,0))</f>
        <v>image1001</v>
      </c>
      <c r="AU513" s="3" t="str">
        <f t="shared" si="25"/>
        <v/>
      </c>
      <c r="AV513" t="str">
        <f t="shared" si="23"/>
        <v>ООО «ГК «Юрфининвест» зарегистрировано по адресу: 115088, Москва г, 2-Я Машиностроения ул, дом 17, строение 1, этаж 2, помещение I, комната 63, офис 60</v>
      </c>
    </row>
    <row r="514" spans="1:48">
      <c r="A514">
        <v>469</v>
      </c>
      <c r="B514" t="s">
        <v>777</v>
      </c>
      <c r="C514">
        <v>6324029025</v>
      </c>
      <c r="D514" s="10">
        <v>1126324004905</v>
      </c>
      <c r="E514" t="s">
        <v>778</v>
      </c>
      <c r="F514" s="7">
        <v>41059</v>
      </c>
      <c r="G514">
        <f t="shared" si="24"/>
        <v>12</v>
      </c>
      <c r="H514" t="s">
        <v>73</v>
      </c>
      <c r="I514" t="str">
        <f>IF(VLOOKUP(C514,гендир!$A$3:$C$3000,3,0)=0,"",VLOOKUP(C514,гендир!$A$3:$C$3000,3,0))</f>
        <v>Слободенюк Дмитрий Владимирович</v>
      </c>
      <c r="J514" t="str">
        <f>IF(VLOOKUP(C514,гендир!$A$3:$C$3000,2,0)=0,"",VLOOKUP(C514,гендир!$A$3:$C$3000,2,0))</f>
        <v>Слободенюк Дмитрий Владимирович</v>
      </c>
      <c r="K514" t="s">
        <v>781</v>
      </c>
      <c r="L514">
        <v>8249</v>
      </c>
      <c r="P514">
        <v>513</v>
      </c>
      <c r="Q514">
        <v>5092</v>
      </c>
      <c r="R514">
        <v>18313</v>
      </c>
      <c r="S514">
        <v>3942</v>
      </c>
      <c r="T514">
        <v>8</v>
      </c>
      <c r="U514">
        <f>IFERROR(VLOOKUP(C514,Лист2!$B$3:$XFD$95,Лист2!$DQ$1,0),"")</f>
        <v>0</v>
      </c>
      <c r="V514">
        <v>4869</v>
      </c>
      <c r="W514">
        <v>9192</v>
      </c>
      <c r="X514">
        <v>3817</v>
      </c>
      <c r="Y514">
        <v>6174</v>
      </c>
      <c r="Z514">
        <f>IFERROR(VLOOKUP(C514,Лист2!$B$3:$XFD$95,Лист2!$DR$1,0),"")</f>
        <v>2291</v>
      </c>
      <c r="AA514">
        <v>4869</v>
      </c>
      <c r="AB514">
        <v>8366</v>
      </c>
      <c r="AC514">
        <v>-100</v>
      </c>
      <c r="AD514">
        <v>-6166</v>
      </c>
      <c r="AE514">
        <f>IFERROR(VLOOKUP(C514,Лист2!$B$3:$XFD$95,Лист2!$DS$1,0),"")</f>
        <v>-2291</v>
      </c>
      <c r="AF514">
        <v>0</v>
      </c>
      <c r="AG514">
        <v>0</v>
      </c>
      <c r="AH514">
        <v>0</v>
      </c>
      <c r="AI514">
        <v>0</v>
      </c>
      <c r="AJ514" s="2">
        <f>IFERROR(VLOOKUP(C514,Лист2!$B$3:$XFD$95,Лист2!$CF$1,0),"")</f>
        <v>0</v>
      </c>
      <c r="AK514">
        <v>31491</v>
      </c>
      <c r="AL514">
        <v>40690</v>
      </c>
      <c r="AM514">
        <v>38291</v>
      </c>
      <c r="AN514">
        <v>32065</v>
      </c>
      <c r="AO514">
        <f>IFERROR(VLOOKUP(C514,Лист2!$B$3:$XFD$95,Лист2!$CI$1,0),"")</f>
        <v>32065</v>
      </c>
      <c r="AP514">
        <f>IFERROR(VLOOKUP(C514,Лист2!$B$3:$XFD$95,Лист2!$CJ$1,0),"")</f>
        <v>0</v>
      </c>
      <c r="AQ514" s="5">
        <f t="shared" si="26"/>
        <v>0</v>
      </c>
      <c r="AR514" t="s">
        <v>52</v>
      </c>
      <c r="AS514" t="s">
        <v>782</v>
      </c>
      <c r="AT514" t="str">
        <f>IF(VLOOKUP(C514,old!$D$3:$AU$549,44,0)=0,"",VLOOKUP(C514,old!$D$3:$AU$549,44,0))</f>
        <v>image1001</v>
      </c>
      <c r="AU514" s="3" t="str">
        <f t="shared" si="25"/>
        <v/>
      </c>
      <c r="AV514" t="str">
        <f t="shared" ref="AV514:AV548" si="27">E514&amp;" зарегистрировано по адресу: "&amp;K514&amp;IF(J514=0,"",IF(J514="","",". Генеральным директором является "&amp;J514&amp;IF(AQ514=0,".",IF(AQ514="",".",". Рост доходов компании за 5 лет: "&amp;ROUND(AQ514*100,2)&amp;"%."))&amp;IF(AU514=0,"",IF(AU514="",""," Рост финансовых активов компании за 5 лет: "&amp;IFERROR(ROUND(AU514*100,2),"")&amp;"%."))&amp;IF(AP514=0,"",IF(AP514="",""," Объем заемных средств компании на конец 2024 года: "&amp;AP514&amp;" тыс. руб."))&amp;IF(AR514=0,"",IF(AR514="",""," ФССП присвоил "&amp;AR514&amp;" уровень риска для данного ПКО."))))</f>
        <v>ООО «ОКА» зарегистрировано по адресу: 443045, Самарская обл, Самара г, Революционная ул, дом № 76, литера B7, комната 4. Генеральным директором является Слободенюк Дмитрий Владимирович. ФССП присвоил Низкий уровень риска для данного ПКО.</v>
      </c>
    </row>
    <row r="515" spans="1:48">
      <c r="A515">
        <v>470</v>
      </c>
      <c r="B515" t="s">
        <v>2355</v>
      </c>
      <c r="C515">
        <v>4027143645</v>
      </c>
      <c r="D515" s="10">
        <v>1204000005263</v>
      </c>
      <c r="E515" t="s">
        <v>2356</v>
      </c>
      <c r="F515" s="7">
        <v>44028</v>
      </c>
      <c r="G515">
        <f t="shared" ref="G515:G548" si="28">ROUNDDOWN(($AY$1-F515)/365,0)</f>
        <v>4</v>
      </c>
      <c r="H515" t="s">
        <v>73</v>
      </c>
      <c r="I515" t="str">
        <f>IF(VLOOKUP(C515,гендир!$A$3:$C$3000,3,0)=0,"",VLOOKUP(C515,гендир!$A$3:$C$3000,3,0))</f>
        <v>Зигель Сильвио</v>
      </c>
      <c r="J515" t="str">
        <f>IF(VLOOKUP(C515,гендир!$A$3:$C$3000,2,0)=0,"",VLOOKUP(C515,гендир!$A$3:$C$3000,2,0))</f>
        <v>Карасев Владимир Николаевич</v>
      </c>
      <c r="K515" t="s">
        <v>2359</v>
      </c>
      <c r="L515">
        <v>20</v>
      </c>
      <c r="P515">
        <v>514</v>
      </c>
      <c r="Q515">
        <v>50</v>
      </c>
      <c r="R515">
        <v>10116</v>
      </c>
      <c r="S515">
        <v>29</v>
      </c>
      <c r="T515">
        <v>4</v>
      </c>
      <c r="U515" t="str">
        <f>IFERROR(VLOOKUP(C515,Лист2!$B$3:$XFD$95,Лист2!$DQ$1,0),"")</f>
        <v/>
      </c>
      <c r="V515">
        <v>61</v>
      </c>
      <c r="W515">
        <v>10577</v>
      </c>
      <c r="X515">
        <v>1091</v>
      </c>
      <c r="Y515">
        <v>113</v>
      </c>
      <c r="Z515" t="str">
        <f>IFERROR(VLOOKUP(C515,Лист2!$B$3:$XFD$95,Лист2!$DR$1,0),"")</f>
        <v/>
      </c>
      <c r="AA515">
        <v>61</v>
      </c>
      <c r="AB515">
        <v>-468</v>
      </c>
      <c r="AC515">
        <v>-1065</v>
      </c>
      <c r="AD515">
        <v>-109</v>
      </c>
      <c r="AE515" t="str">
        <f>IFERROR(VLOOKUP(C515,Лист2!$B$3:$XFD$95,Лист2!$DS$1,0),"")</f>
        <v/>
      </c>
      <c r="AF515">
        <v>0</v>
      </c>
      <c r="AG515">
        <v>0</v>
      </c>
      <c r="AH515">
        <v>0</v>
      </c>
      <c r="AI515">
        <v>0</v>
      </c>
      <c r="AJ515" s="2" t="str">
        <f>IFERROR(VLOOKUP(C515,Лист2!$B$3:$XFD$95,Лист2!$CF$1,0),"")</f>
        <v/>
      </c>
      <c r="AK515">
        <v>310</v>
      </c>
      <c r="AL515">
        <v>17017</v>
      </c>
      <c r="AM515">
        <v>20062</v>
      </c>
      <c r="AN515">
        <v>20046</v>
      </c>
      <c r="AO515" t="str">
        <f>IFERROR(VLOOKUP(C515,Лист2!$B$3:$XFD$95,Лист2!$CI$1,0),"")</f>
        <v/>
      </c>
      <c r="AP515" t="str">
        <f>IFERROR(VLOOKUP(C515,Лист2!$B$3:$XFD$95,Лист2!$CJ$1,0),"")</f>
        <v/>
      </c>
      <c r="AQ515" s="5" t="str">
        <f t="shared" si="26"/>
        <v/>
      </c>
      <c r="AR515" t="s">
        <v>52</v>
      </c>
      <c r="AS515" t="s">
        <v>2360</v>
      </c>
      <c r="AT515" t="str">
        <f>IF(VLOOKUP(C515,old!$D$3:$AU$549,44,0)=0,"",VLOOKUP(C515,old!$D$3:$AU$549,44,0))</f>
        <v>image323</v>
      </c>
      <c r="AU515" s="3" t="str">
        <f t="shared" si="25"/>
        <v/>
      </c>
      <c r="AV515" t="str">
        <f t="shared" si="27"/>
        <v>ООО ПКО «РУСФИНАЛЬЯНС» зарегистрировано по адресу: 248002, Калужская область, г. Калуга, ул. Болдина, здание 71, офис 213. Генеральным директором является Карасев Владимир Николаевич. ФССП присвоил Низкий уровень риска для данного ПКО.</v>
      </c>
    </row>
    <row r="516" spans="1:48">
      <c r="A516">
        <v>474</v>
      </c>
      <c r="B516" t="s">
        <v>77</v>
      </c>
      <c r="C516">
        <v>7736602060</v>
      </c>
      <c r="D516" s="10">
        <v>1097746188924</v>
      </c>
      <c r="E516" t="s">
        <v>78</v>
      </c>
      <c r="F516" s="7">
        <v>45365</v>
      </c>
      <c r="G516">
        <f t="shared" si="28"/>
        <v>1</v>
      </c>
      <c r="H516" t="s">
        <v>73</v>
      </c>
      <c r="I516" t="str">
        <f>IF(VLOOKUP(C516,гендир!$A$3:$C$3000,3,0)=0,"",VLOOKUP(C516,гендир!$A$3:$C$3000,3,0))</f>
        <v/>
      </c>
      <c r="J516" t="str">
        <f>IF(VLOOKUP(C516,гендир!$A$3:$C$3000,2,0)=0,"",VLOOKUP(C516,гендир!$A$3:$C$3000,2,0))</f>
        <v/>
      </c>
      <c r="K516" t="s">
        <v>80</v>
      </c>
      <c r="L516">
        <v>100</v>
      </c>
      <c r="P516">
        <v>515</v>
      </c>
      <c r="Q516">
        <v>77858</v>
      </c>
      <c r="R516">
        <v>94870</v>
      </c>
      <c r="S516">
        <v>121679</v>
      </c>
      <c r="T516">
        <v>64790</v>
      </c>
      <c r="U516" t="str">
        <f>IFERROR(VLOOKUP(C516,Лист2!$B$3:$XFD$95,Лист2!$DQ$1,0),"")</f>
        <v/>
      </c>
      <c r="V516">
        <v>1579</v>
      </c>
      <c r="W516">
        <v>40194</v>
      </c>
      <c r="X516">
        <v>55682</v>
      </c>
      <c r="Y516">
        <v>32250</v>
      </c>
      <c r="Z516" t="str">
        <f>IFERROR(VLOOKUP(C516,Лист2!$B$3:$XFD$95,Лист2!$DR$1,0),"")</f>
        <v/>
      </c>
      <c r="AA516">
        <v>1579</v>
      </c>
      <c r="AB516">
        <v>50381</v>
      </c>
      <c r="AC516">
        <v>60627</v>
      </c>
      <c r="AD516">
        <v>30850</v>
      </c>
      <c r="AE516" t="str">
        <f>IFERROR(VLOOKUP(C516,Лист2!$B$3:$XFD$95,Лист2!$DS$1,0),"")</f>
        <v/>
      </c>
      <c r="AF516">
        <v>37035</v>
      </c>
      <c r="AG516">
        <v>38095</v>
      </c>
      <c r="AH516">
        <v>46000</v>
      </c>
      <c r="AI516">
        <v>43500</v>
      </c>
      <c r="AJ516" s="2" t="str">
        <f>IFERROR(VLOOKUP(C516,Лист2!$B$3:$XFD$95,Лист2!$CF$1,0),"")</f>
        <v/>
      </c>
      <c r="AK516">
        <v>8413</v>
      </c>
      <c r="AL516">
        <v>10720</v>
      </c>
      <c r="AM516">
        <v>8275</v>
      </c>
      <c r="AN516">
        <v>122</v>
      </c>
      <c r="AO516" t="str">
        <f>IFERROR(VLOOKUP(C516,Лист2!$B$3:$XFD$95,Лист2!$CI$1,0),"")</f>
        <v/>
      </c>
      <c r="AP516" t="str">
        <f>IFERROR(VLOOKUP(C516,Лист2!$B$3:$XFD$95,Лист2!$CJ$1,0),"")</f>
        <v/>
      </c>
      <c r="AQ516" s="5" t="str">
        <f t="shared" si="26"/>
        <v/>
      </c>
      <c r="AR516" t="s">
        <v>52</v>
      </c>
      <c r="AS516" t="s">
        <v>81</v>
      </c>
      <c r="AT516" t="str">
        <f>IF(VLOOKUP(C516,old!$D$3:$AU$549,44,0)=0,"",VLOOKUP(C516,old!$D$3:$AU$549,44,0))</f>
        <v>image1001</v>
      </c>
      <c r="AU516" s="3" t="str">
        <f t="shared" si="25"/>
        <v/>
      </c>
      <c r="AV516" t="str">
        <f t="shared" si="27"/>
        <v>ООО «Центр ЮСБ-М» зарегистрировано по адресу: 117335, Москва г, Вавилова ул, дом 79, корпус 1, офис 4</v>
      </c>
    </row>
    <row r="517" spans="1:48">
      <c r="A517">
        <v>477</v>
      </c>
      <c r="B517" t="s">
        <v>954</v>
      </c>
      <c r="C517">
        <v>7717777530</v>
      </c>
      <c r="D517" s="10">
        <v>1147746200062</v>
      </c>
      <c r="E517" t="s">
        <v>955</v>
      </c>
      <c r="F517" s="7">
        <v>45485</v>
      </c>
      <c r="G517">
        <f t="shared" si="28"/>
        <v>0</v>
      </c>
      <c r="H517" t="s">
        <v>73</v>
      </c>
      <c r="I517" t="str">
        <f>IF(VLOOKUP(C517,гендир!$A$3:$C$3000,3,0)=0,"",VLOOKUP(C517,гендир!$A$3:$C$3000,3,0))</f>
        <v/>
      </c>
      <c r="J517" t="str">
        <f>IF(VLOOKUP(C517,гендир!$A$3:$C$3000,2,0)=0,"",VLOOKUP(C517,гендир!$A$3:$C$3000,2,0))</f>
        <v/>
      </c>
      <c r="K517" t="s">
        <v>956</v>
      </c>
      <c r="L517">
        <v>12.5</v>
      </c>
      <c r="P517">
        <v>516</v>
      </c>
      <c r="Q517">
        <v>17644</v>
      </c>
      <c r="R517">
        <v>16208</v>
      </c>
      <c r="S517">
        <v>15525</v>
      </c>
      <c r="T517">
        <v>0</v>
      </c>
      <c r="U517" t="str">
        <f>IFERROR(VLOOKUP(C517,Лист2!$B$3:$XFD$95,Лист2!$DQ$1,0),"")</f>
        <v/>
      </c>
      <c r="V517">
        <v>9894</v>
      </c>
      <c r="W517">
        <v>8607</v>
      </c>
      <c r="X517">
        <v>6073</v>
      </c>
      <c r="Y517">
        <v>0</v>
      </c>
      <c r="Z517" t="str">
        <f>IFERROR(VLOOKUP(C517,Лист2!$B$3:$XFD$95,Лист2!$DR$1,0),"")</f>
        <v/>
      </c>
      <c r="AA517">
        <v>9894</v>
      </c>
      <c r="AB517">
        <v>7070</v>
      </c>
      <c r="AC517">
        <v>9018</v>
      </c>
      <c r="AD517">
        <v>0</v>
      </c>
      <c r="AE517" t="str">
        <f>IFERROR(VLOOKUP(C517,Лист2!$B$3:$XFD$95,Лист2!$DS$1,0),"")</f>
        <v/>
      </c>
      <c r="AF517">
        <v>0</v>
      </c>
      <c r="AG517">
        <v>0</v>
      </c>
      <c r="AH517">
        <v>0</v>
      </c>
      <c r="AI517">
        <v>0</v>
      </c>
      <c r="AJ517" s="2" t="str">
        <f>IFERROR(VLOOKUP(C517,Лист2!$B$3:$XFD$95,Лист2!$CF$1,0),"")</f>
        <v/>
      </c>
      <c r="AK517">
        <v>11129</v>
      </c>
      <c r="AL517">
        <v>18509</v>
      </c>
      <c r="AM517">
        <v>26030</v>
      </c>
      <c r="AN517">
        <v>0</v>
      </c>
      <c r="AO517" t="str">
        <f>IFERROR(VLOOKUP(C517,Лист2!$B$3:$XFD$95,Лист2!$CI$1,0),"")</f>
        <v/>
      </c>
      <c r="AP517" t="str">
        <f>IFERROR(VLOOKUP(C517,Лист2!$B$3:$XFD$95,Лист2!$CJ$1,0),"")</f>
        <v/>
      </c>
      <c r="AQ517" s="5" t="str">
        <f t="shared" si="26"/>
        <v/>
      </c>
      <c r="AR517">
        <v>0</v>
      </c>
      <c r="AS517" t="s">
        <v>957</v>
      </c>
      <c r="AT517" t="str">
        <f>IF(VLOOKUP(C517,old!$D$3:$AU$549,44,0)=0,"",VLOOKUP(C517,old!$D$3:$AU$549,44,0))</f>
        <v>image1001</v>
      </c>
      <c r="AU517" s="3" t="str">
        <f t="shared" si="25"/>
        <v/>
      </c>
      <c r="AV517" t="str">
        <f t="shared" si="27"/>
        <v>ООО «Прайм Коллекшен» зарегистрировано по адресу: Москва г, ш.Дмитровское, д.100, стр.2ПОМ.4506, кв.05, 127247</v>
      </c>
    </row>
    <row r="518" spans="1:48">
      <c r="A518">
        <v>478</v>
      </c>
      <c r="B518" t="s">
        <v>1430</v>
      </c>
      <c r="C518">
        <v>7706462338</v>
      </c>
      <c r="D518" s="10">
        <v>1187746969684</v>
      </c>
      <c r="E518" t="s">
        <v>1431</v>
      </c>
      <c r="F518" s="7">
        <v>43433</v>
      </c>
      <c r="G518">
        <f t="shared" si="28"/>
        <v>6</v>
      </c>
      <c r="H518" t="s">
        <v>73</v>
      </c>
      <c r="I518" t="str">
        <f>IF(VLOOKUP(C518,гендир!$A$3:$C$3000,3,0)=0,"",VLOOKUP(C518,гендир!$A$3:$C$3000,3,0))</f>
        <v>Моторин Сергей Сергеевич</v>
      </c>
      <c r="J518" t="str">
        <f>IF(VLOOKUP(C518,гендир!$A$3:$C$3000,2,0)=0,"",VLOOKUP(C518,гендир!$A$3:$C$3000,2,0))</f>
        <v>Моторин Сергей Сергеевич</v>
      </c>
      <c r="K518" t="s">
        <v>1434</v>
      </c>
      <c r="L518">
        <v>25000</v>
      </c>
      <c r="P518">
        <v>517</v>
      </c>
      <c r="Q518">
        <v>0</v>
      </c>
      <c r="R518">
        <v>30</v>
      </c>
      <c r="S518">
        <v>2306</v>
      </c>
      <c r="T518">
        <v>0</v>
      </c>
      <c r="U518">
        <f>IFERROR(VLOOKUP(C518,Лист2!$B$3:$XFD$95,Лист2!$DQ$1,0),"")</f>
        <v>0</v>
      </c>
      <c r="V518">
        <v>35</v>
      </c>
      <c r="W518">
        <v>37</v>
      </c>
      <c r="X518">
        <v>758</v>
      </c>
      <c r="Y518">
        <v>7</v>
      </c>
      <c r="Z518">
        <f>IFERROR(VLOOKUP(C518,Лист2!$B$3:$XFD$95,Лист2!$DR$1,0),"")</f>
        <v>0</v>
      </c>
      <c r="AA518">
        <v>35</v>
      </c>
      <c r="AB518">
        <v>-373</v>
      </c>
      <c r="AC518">
        <v>619</v>
      </c>
      <c r="AD518">
        <v>-7</v>
      </c>
      <c r="AE518">
        <f>IFERROR(VLOOKUP(C518,Лист2!$B$3:$XFD$95,Лист2!$DS$1,0),"")</f>
        <v>0</v>
      </c>
      <c r="AF518">
        <v>25000</v>
      </c>
      <c r="AG518">
        <v>25000</v>
      </c>
      <c r="AH518">
        <v>27038</v>
      </c>
      <c r="AI518">
        <v>27038</v>
      </c>
      <c r="AJ518" s="2">
        <f>IFERROR(VLOOKUP(C518,Лист2!$B$3:$XFD$95,Лист2!$CF$1,0),"")</f>
        <v>31144</v>
      </c>
      <c r="AK518">
        <v>97</v>
      </c>
      <c r="AL518">
        <v>66</v>
      </c>
      <c r="AM518">
        <v>66</v>
      </c>
      <c r="AN518">
        <v>166</v>
      </c>
      <c r="AO518">
        <f>IFERROR(VLOOKUP(C518,Лист2!$B$3:$XFD$95,Лист2!$CI$1,0),"")</f>
        <v>166</v>
      </c>
      <c r="AP518">
        <f>IFERROR(VLOOKUP(C518,Лист2!$B$3:$XFD$95,Лист2!$CJ$1,0),"")</f>
        <v>7325</v>
      </c>
      <c r="AQ518" s="5">
        <f t="shared" si="26"/>
        <v>0</v>
      </c>
      <c r="AR518" t="s">
        <v>45</v>
      </c>
      <c r="AS518" t="s">
        <v>1435</v>
      </c>
      <c r="AT518" t="str">
        <f>IF(VLOOKUP(C518,old!$D$3:$AU$549,44,0)=0,"",VLOOKUP(C518,old!$D$3:$AU$549,44,0))</f>
        <v>image158</v>
      </c>
      <c r="AU518" s="3">
        <f t="shared" si="25"/>
        <v>1.24576</v>
      </c>
      <c r="AV518" t="str">
        <f t="shared" si="27"/>
        <v>ООО «ПКО «Альтафинанс» зарегистрировано по адресу: 117630, Москва г, ш Старокалужское, 62, Этаж 2 Помещ. 2. Генеральным директором является Моторин Сергей Сергеевич. Рост финансовых активов компании за 5 лет: 124,58%. Объем заемных средств компании на конец 2024 года: 7325 тыс. руб. ФССП присвоил Значительный уровень риска для данного ПКО.</v>
      </c>
    </row>
    <row r="519" spans="1:48">
      <c r="A519">
        <v>481</v>
      </c>
      <c r="B519" t="s">
        <v>783</v>
      </c>
      <c r="C519">
        <v>5038126322</v>
      </c>
      <c r="D519" s="10">
        <v>1175050002357</v>
      </c>
      <c r="E519" t="s">
        <v>784</v>
      </c>
      <c r="F519" s="7">
        <v>42809</v>
      </c>
      <c r="G519">
        <f t="shared" si="28"/>
        <v>8</v>
      </c>
      <c r="H519" t="s">
        <v>73</v>
      </c>
      <c r="I519" t="str">
        <f>IF(VLOOKUP(C519,гендир!$A$3:$C$3000,3,0)=0,"",VLOOKUP(C519,гендир!$A$3:$C$3000,3,0))</f>
        <v>Ганелин Владислав Дмитриевич, Штрафов</v>
      </c>
      <c r="J519" t="str">
        <f>IF(VLOOKUP(C519,гендир!$A$3:$C$3000,2,0)=0,"",VLOOKUP(C519,гендир!$A$3:$C$3000,2,0))</f>
        <v>Ганелин Владислав Дмитриевич</v>
      </c>
      <c r="K519" t="s">
        <v>787</v>
      </c>
      <c r="L519">
        <v>11710</v>
      </c>
      <c r="P519">
        <v>518</v>
      </c>
      <c r="Q519">
        <v>266</v>
      </c>
      <c r="R519">
        <v>0</v>
      </c>
      <c r="S519">
        <v>0</v>
      </c>
      <c r="T519">
        <v>0</v>
      </c>
      <c r="U519" t="str">
        <f>IFERROR(VLOOKUP(C519,Лист2!$B$3:$XFD$95,Лист2!$DQ$1,0),"")</f>
        <v/>
      </c>
      <c r="V519">
        <v>11</v>
      </c>
      <c r="W519">
        <v>0</v>
      </c>
      <c r="X519">
        <v>0</v>
      </c>
      <c r="Y519">
        <v>0</v>
      </c>
      <c r="Z519" t="str">
        <f>IFERROR(VLOOKUP(C519,Лист2!$B$3:$XFD$95,Лист2!$DR$1,0),"")</f>
        <v/>
      </c>
      <c r="AA519">
        <v>11</v>
      </c>
      <c r="AB519">
        <v>0</v>
      </c>
      <c r="AC519">
        <v>0</v>
      </c>
      <c r="AD519">
        <v>0</v>
      </c>
      <c r="AE519" t="str">
        <f>IFERROR(VLOOKUP(C519,Лист2!$B$3:$XFD$95,Лист2!$DS$1,0),"")</f>
        <v/>
      </c>
      <c r="AF519">
        <v>44001</v>
      </c>
      <c r="AG519">
        <v>0</v>
      </c>
      <c r="AH519">
        <v>0</v>
      </c>
      <c r="AI519">
        <v>0</v>
      </c>
      <c r="AJ519" s="2" t="str">
        <f>IFERROR(VLOOKUP(C519,Лист2!$B$3:$XFD$95,Лист2!$CF$1,0),"")</f>
        <v/>
      </c>
      <c r="AK519">
        <v>74180</v>
      </c>
      <c r="AL519">
        <v>0</v>
      </c>
      <c r="AM519">
        <v>0</v>
      </c>
      <c r="AN519">
        <v>0</v>
      </c>
      <c r="AO519" t="str">
        <f>IFERROR(VLOOKUP(C519,Лист2!$B$3:$XFD$95,Лист2!$CI$1,0),"")</f>
        <v/>
      </c>
      <c r="AP519" t="str">
        <f>IFERROR(VLOOKUP(C519,Лист2!$B$3:$XFD$95,Лист2!$CJ$1,0),"")</f>
        <v/>
      </c>
      <c r="AQ519" s="5" t="str">
        <f t="shared" si="26"/>
        <v/>
      </c>
      <c r="AR519" t="s">
        <v>52</v>
      </c>
      <c r="AS519" t="s">
        <v>788</v>
      </c>
      <c r="AT519" t="str">
        <f>IF(VLOOKUP(C519,old!$D$3:$AU$549,44,0)=0,"",VLOOKUP(C519,old!$D$3:$AU$549,44,0))</f>
        <v>image1001</v>
      </c>
      <c r="AU519" s="3" t="str">
        <f t="shared" si="25"/>
        <v/>
      </c>
      <c r="AV519" t="str">
        <f t="shared" si="27"/>
        <v>ООО «Профессиональное Коллекторское Бюро» зарегистрировано по адресу: 143404, Московская обл, г.о. Красногорск, г Красногорск, ул Парковая, д. 1, кв. эт/пом цоколь/5. Генеральным директором является Ганелин Владислав Дмитриевич. ФССП присвоил Низкий уровень риска для данного ПКО.</v>
      </c>
    </row>
    <row r="520" spans="1:48">
      <c r="A520">
        <v>482</v>
      </c>
      <c r="B520" t="s">
        <v>1489</v>
      </c>
      <c r="C520">
        <v>3123447980</v>
      </c>
      <c r="D520" s="10">
        <v>1183123036689</v>
      </c>
      <c r="E520" t="s">
        <v>1490</v>
      </c>
      <c r="F520" s="7">
        <v>43461</v>
      </c>
      <c r="G520">
        <f t="shared" si="28"/>
        <v>6</v>
      </c>
      <c r="H520" t="s">
        <v>73</v>
      </c>
      <c r="I520" t="str">
        <f>IF(VLOOKUP(C520,гендир!$A$3:$C$3000,3,0)=0,"",VLOOKUP(C520,гендир!$A$3:$C$3000,3,0))</f>
        <v>Кислова Екатерина Александровна</v>
      </c>
      <c r="J520" t="str">
        <f>IF(VLOOKUP(C520,гендир!$A$3:$C$3000,2,0)=0,"",VLOOKUP(C520,гендир!$A$3:$C$3000,2,0))</f>
        <v>Кислова Екатерина Александровна</v>
      </c>
      <c r="K520" t="s">
        <v>1493</v>
      </c>
      <c r="L520">
        <v>10</v>
      </c>
      <c r="P520">
        <v>519</v>
      </c>
      <c r="Q520">
        <v>0</v>
      </c>
      <c r="R520">
        <v>0</v>
      </c>
      <c r="S520">
        <v>0</v>
      </c>
      <c r="T520">
        <v>0</v>
      </c>
      <c r="U520">
        <f>IFERROR(VLOOKUP(C520,Лист2!$B$3:$XFD$95,Лист2!$DQ$1,0),"")</f>
        <v>49967</v>
      </c>
      <c r="V520">
        <v>0</v>
      </c>
      <c r="W520">
        <v>0</v>
      </c>
      <c r="X520">
        <v>0</v>
      </c>
      <c r="Y520">
        <v>0</v>
      </c>
      <c r="Z520">
        <f>IFERROR(VLOOKUP(C520,Лист2!$B$3:$XFD$95,Лист2!$DR$1,0),"")</f>
        <v>0</v>
      </c>
      <c r="AA520">
        <v>0</v>
      </c>
      <c r="AB520">
        <v>0</v>
      </c>
      <c r="AC520">
        <v>0</v>
      </c>
      <c r="AD520">
        <v>0</v>
      </c>
      <c r="AE520">
        <f>IFERROR(VLOOKUP(C520,Лист2!$B$3:$XFD$95,Лист2!$DS$1,0),"")</f>
        <v>-7870</v>
      </c>
      <c r="AF520">
        <v>0</v>
      </c>
      <c r="AG520">
        <v>0</v>
      </c>
      <c r="AH520">
        <v>0</v>
      </c>
      <c r="AI520">
        <v>0</v>
      </c>
      <c r="AJ520" s="2">
        <f>IFERROR(VLOOKUP(C520,Лист2!$B$3:$XFD$95,Лист2!$CF$1,0),"")</f>
        <v>0</v>
      </c>
      <c r="AK520">
        <v>127116</v>
      </c>
      <c r="AL520">
        <v>210982</v>
      </c>
      <c r="AM520">
        <v>267588</v>
      </c>
      <c r="AN520">
        <v>315996</v>
      </c>
      <c r="AO520">
        <f>IFERROR(VLOOKUP(C520,Лист2!$B$3:$XFD$95,Лист2!$CI$1,0),"")</f>
        <v>315996</v>
      </c>
      <c r="AP520">
        <f>IFERROR(VLOOKUP(C520,Лист2!$B$3:$XFD$95,Лист2!$CJ$1,0),"")</f>
        <v>0</v>
      </c>
      <c r="AQ520" s="5" t="str">
        <f t="shared" si="26"/>
        <v/>
      </c>
      <c r="AR520" t="s">
        <v>52</v>
      </c>
      <c r="AS520" t="s">
        <v>1494</v>
      </c>
      <c r="AT520" t="str">
        <f>IF(VLOOKUP(C520,old!$D$3:$AU$549,44,0)=0,"",VLOOKUP(C520,old!$D$3:$AU$549,44,0))</f>
        <v>image246</v>
      </c>
      <c r="AU520" s="3" t="str">
        <f t="shared" si="25"/>
        <v/>
      </c>
      <c r="AV520" t="str">
        <f t="shared" si="27"/>
        <v>ООО ПКО «ЦУД» зарегистрировано по адресу: г. Белгород, Народный б-р, д. 70, ОФИС 688, 308009. Генеральным директором является Кислова Екатерина Александровна. ФССП присвоил Низкий уровень риска для данного ПКО.</v>
      </c>
    </row>
    <row r="521" spans="1:48">
      <c r="A521">
        <v>485</v>
      </c>
      <c r="B521" t="s">
        <v>2150</v>
      </c>
      <c r="C521">
        <v>7727439837</v>
      </c>
      <c r="D521" s="10">
        <v>1207700071402</v>
      </c>
      <c r="E521" t="s">
        <v>2151</v>
      </c>
      <c r="F521" s="7">
        <v>43879</v>
      </c>
      <c r="G521">
        <f t="shared" si="28"/>
        <v>5</v>
      </c>
      <c r="H521" t="s">
        <v>73</v>
      </c>
      <c r="I521" t="str">
        <f>IF(VLOOKUP(C521,гендир!$A$3:$C$3000,3,0)=0,"",VLOOKUP(C521,гендир!$A$3:$C$3000,3,0))</f>
        <v>Журавлев Дмитрий Дмитриевич</v>
      </c>
      <c r="J521" t="str">
        <f>IF(VLOOKUP(C521,гендир!$A$3:$C$3000,2,0)=0,"",VLOOKUP(C521,гендир!$A$3:$C$3000,2,0))</f>
        <v>Журавлев Дмитрий Дмитриевич</v>
      </c>
      <c r="K521" t="s">
        <v>2154</v>
      </c>
      <c r="L521">
        <v>10000</v>
      </c>
      <c r="P521">
        <v>520</v>
      </c>
      <c r="Q521">
        <v>6907</v>
      </c>
      <c r="R521">
        <v>0</v>
      </c>
      <c r="S521">
        <v>0</v>
      </c>
      <c r="T521">
        <v>0</v>
      </c>
      <c r="U521">
        <f>IFERROR(VLOOKUP(C521,Лист2!$B$3:$XFD$95,Лист2!$DQ$1,0),"")</f>
        <v>0</v>
      </c>
      <c r="V521">
        <v>9</v>
      </c>
      <c r="W521">
        <v>0</v>
      </c>
      <c r="X521">
        <v>0</v>
      </c>
      <c r="Y521">
        <v>0</v>
      </c>
      <c r="Z521">
        <f>IFERROR(VLOOKUP(C521,Лист2!$B$3:$XFD$95,Лист2!$DR$1,0),"")</f>
        <v>0</v>
      </c>
      <c r="AA521">
        <v>9</v>
      </c>
      <c r="AB521">
        <v>0</v>
      </c>
      <c r="AC521">
        <v>0</v>
      </c>
      <c r="AD521">
        <v>0</v>
      </c>
      <c r="AE521">
        <f>IFERROR(VLOOKUP(C521,Лист2!$B$3:$XFD$95,Лист2!$DS$1,0),"")</f>
        <v>0</v>
      </c>
      <c r="AF521">
        <v>0</v>
      </c>
      <c r="AG521">
        <v>0</v>
      </c>
      <c r="AH521">
        <v>0</v>
      </c>
      <c r="AI521">
        <v>0</v>
      </c>
      <c r="AJ521" s="2">
        <f>IFERROR(VLOOKUP(C521,Лист2!$B$3:$XFD$95,Лист2!$CF$1,0),"")</f>
        <v>0</v>
      </c>
      <c r="AK521">
        <v>9384</v>
      </c>
      <c r="AL521">
        <v>6695</v>
      </c>
      <c r="AM521">
        <v>11262</v>
      </c>
      <c r="AN521">
        <v>11262</v>
      </c>
      <c r="AO521">
        <f>IFERROR(VLOOKUP(C521,Лист2!$B$3:$XFD$95,Лист2!$CI$1,0),"")</f>
        <v>11262</v>
      </c>
      <c r="AP521">
        <f>IFERROR(VLOOKUP(C521,Лист2!$B$3:$XFD$95,Лист2!$CJ$1,0),"")</f>
        <v>623</v>
      </c>
      <c r="AQ521" s="5">
        <f t="shared" si="26"/>
        <v>0</v>
      </c>
      <c r="AR521" t="s">
        <v>52</v>
      </c>
      <c r="AS521" t="s">
        <v>2155</v>
      </c>
      <c r="AT521" t="str">
        <f>IF(VLOOKUP(C521,old!$D$3:$AU$549,44,0)=0,"",VLOOKUP(C521,old!$D$3:$AU$549,44,0))</f>
        <v>image1001</v>
      </c>
      <c r="AU521" s="3" t="str">
        <f t="shared" si="25"/>
        <v/>
      </c>
      <c r="AV521" t="str">
        <f t="shared" si="27"/>
        <v>ООО «Коллекторское Агенство «Щит» зарегистрировано по адресу: 117452, Москва г, ул Азовская, 35, 3ПI , Эт2Ч Ком №7. Генеральным директором является Журавлев Дмитрий Дмитриевич. Объем заемных средств компании на конец 2024 года: 623 тыс. руб. ФССП присвоил Низкий уровень риска для данного ПКО.</v>
      </c>
    </row>
    <row r="522" spans="1:48">
      <c r="A522">
        <v>486</v>
      </c>
      <c r="B522" t="s">
        <v>2239</v>
      </c>
      <c r="C522">
        <v>2130218594</v>
      </c>
      <c r="D522" s="10">
        <v>1202100003665</v>
      </c>
      <c r="E522" t="s">
        <v>2240</v>
      </c>
      <c r="F522" s="7">
        <v>45425</v>
      </c>
      <c r="G522">
        <f t="shared" si="28"/>
        <v>0</v>
      </c>
      <c r="H522" t="s">
        <v>73</v>
      </c>
      <c r="I522" t="str">
        <f>IF(VLOOKUP(C522,гендир!$A$3:$C$3000,3,0)=0,"",VLOOKUP(C522,гендир!$A$3:$C$3000,3,0))</f>
        <v/>
      </c>
      <c r="J522" t="str">
        <f>IF(VLOOKUP(C522,гендир!$A$3:$C$3000,2,0)=0,"",VLOOKUP(C522,гендир!$A$3:$C$3000,2,0))</f>
        <v/>
      </c>
      <c r="K522" t="s">
        <v>2241</v>
      </c>
      <c r="L522">
        <v>10</v>
      </c>
      <c r="P522">
        <v>521</v>
      </c>
      <c r="Q522">
        <v>0</v>
      </c>
      <c r="R522">
        <v>0</v>
      </c>
      <c r="S522">
        <v>0</v>
      </c>
      <c r="T522">
        <v>0</v>
      </c>
      <c r="U522" t="str">
        <f>IFERROR(VLOOKUP(C522,Лист2!$B$3:$XFD$95,Лист2!$DQ$1,0),"")</f>
        <v/>
      </c>
      <c r="V522">
        <v>0</v>
      </c>
      <c r="W522">
        <v>0</v>
      </c>
      <c r="X522">
        <v>0</v>
      </c>
      <c r="Y522">
        <v>71</v>
      </c>
      <c r="Z522" t="str">
        <f>IFERROR(VLOOKUP(C522,Лист2!$B$3:$XFD$95,Лист2!$DR$1,0),"")</f>
        <v/>
      </c>
      <c r="AA522">
        <v>0</v>
      </c>
      <c r="AB522">
        <v>0</v>
      </c>
      <c r="AC522">
        <v>0</v>
      </c>
      <c r="AD522">
        <v>-73</v>
      </c>
      <c r="AE522" t="str">
        <f>IFERROR(VLOOKUP(C522,Лист2!$B$3:$XFD$95,Лист2!$DS$1,0),"")</f>
        <v/>
      </c>
      <c r="AF522">
        <v>0</v>
      </c>
      <c r="AG522">
        <v>9000</v>
      </c>
      <c r="AH522">
        <v>9000</v>
      </c>
      <c r="AI522">
        <v>10979</v>
      </c>
      <c r="AJ522" s="2" t="str">
        <f>IFERROR(VLOOKUP(C522,Лист2!$B$3:$XFD$95,Лист2!$CF$1,0),"")</f>
        <v/>
      </c>
      <c r="AK522">
        <v>0</v>
      </c>
      <c r="AL522">
        <v>0</v>
      </c>
      <c r="AM522">
        <v>0</v>
      </c>
      <c r="AN522">
        <v>1442</v>
      </c>
      <c r="AO522" t="str">
        <f>IFERROR(VLOOKUP(C522,Лист2!$B$3:$XFD$95,Лист2!$CI$1,0),"")</f>
        <v/>
      </c>
      <c r="AP522" t="str">
        <f>IFERROR(VLOOKUP(C522,Лист2!$B$3:$XFD$95,Лист2!$CJ$1,0),"")</f>
        <v/>
      </c>
      <c r="AQ522" s="5" t="str">
        <f t="shared" si="26"/>
        <v/>
      </c>
      <c r="AR522" t="s">
        <v>52</v>
      </c>
      <c r="AS522" t="s">
        <v>2242</v>
      </c>
      <c r="AT522" t="str">
        <f>IF(VLOOKUP(C522,old!$D$3:$AU$549,44,0)=0,"",VLOOKUP(C522,old!$D$3:$AU$549,44,0))</f>
        <v>image1001</v>
      </c>
      <c r="AU522" s="3" t="str">
        <f t="shared" si="25"/>
        <v/>
      </c>
      <c r="AV522" t="str">
        <f t="shared" si="27"/>
        <v>АО «Профессиональная коллекторская организация «Инвест Групп» зарегистрировано по адресу: 198206, Город Санкт-Петербург, вн.тер. г. Муниципальный Округ Сосновая Поляна, ш Петергофское, дом 73, литера Т, помещение 1-Н, офис 17/4 РАБОЧЕЕ МЕСТО 3</v>
      </c>
    </row>
    <row r="523" spans="1:48">
      <c r="A523">
        <v>490</v>
      </c>
      <c r="B523" t="s">
        <v>1450</v>
      </c>
      <c r="C523">
        <v>7813286084</v>
      </c>
      <c r="D523" s="10">
        <v>1177847277255</v>
      </c>
      <c r="E523" t="s">
        <v>1451</v>
      </c>
      <c r="F523" s="7">
        <v>45378</v>
      </c>
      <c r="G523">
        <f t="shared" si="28"/>
        <v>1</v>
      </c>
      <c r="H523" t="s">
        <v>73</v>
      </c>
      <c r="I523" t="str">
        <f>IF(VLOOKUP(C523,гендир!$A$3:$C$3000,3,0)=0,"",VLOOKUP(C523,гендир!$A$3:$C$3000,3,0))</f>
        <v/>
      </c>
      <c r="J523" t="str">
        <f>IF(VLOOKUP(C523,гендир!$A$3:$C$3000,2,0)=0,"",VLOOKUP(C523,гендир!$A$3:$C$3000,2,0))</f>
        <v/>
      </c>
      <c r="K523" t="s">
        <v>1452</v>
      </c>
      <c r="L523">
        <v>10000</v>
      </c>
      <c r="P523">
        <v>522</v>
      </c>
      <c r="Q523">
        <v>3626480</v>
      </c>
      <c r="R523">
        <v>4020218</v>
      </c>
      <c r="S523">
        <v>8094908</v>
      </c>
      <c r="T523">
        <v>41399</v>
      </c>
      <c r="U523" t="str">
        <f>IFERROR(VLOOKUP(C523,Лист2!$B$3:$XFD$95,Лист2!$DQ$1,0),"")</f>
        <v/>
      </c>
      <c r="V523">
        <v>2862766</v>
      </c>
      <c r="W523">
        <v>3342565</v>
      </c>
      <c r="X523">
        <v>7932887</v>
      </c>
      <c r="Y523">
        <v>54536</v>
      </c>
      <c r="Z523" t="str">
        <f>IFERROR(VLOOKUP(C523,Лист2!$B$3:$XFD$95,Лист2!$DR$1,0),"")</f>
        <v/>
      </c>
      <c r="AA523">
        <v>2862766</v>
      </c>
      <c r="AB523">
        <v>23848</v>
      </c>
      <c r="AC523">
        <v>-13354</v>
      </c>
      <c r="AD523">
        <v>-12005</v>
      </c>
      <c r="AE523" t="str">
        <f>IFERROR(VLOOKUP(C523,Лист2!$B$3:$XFD$95,Лист2!$DS$1,0),"")</f>
        <v/>
      </c>
      <c r="AF523">
        <v>5159588</v>
      </c>
      <c r="AG523">
        <v>7739045</v>
      </c>
      <c r="AH523">
        <v>12388</v>
      </c>
      <c r="AI523">
        <v>5221</v>
      </c>
      <c r="AJ523" s="2" t="str">
        <f>IFERROR(VLOOKUP(C523,Лист2!$B$3:$XFD$95,Лист2!$CF$1,0),"")</f>
        <v/>
      </c>
      <c r="AK523">
        <v>63069</v>
      </c>
      <c r="AL523">
        <v>125557</v>
      </c>
      <c r="AM523">
        <v>10150</v>
      </c>
      <c r="AN523">
        <v>248</v>
      </c>
      <c r="AO523" t="str">
        <f>IFERROR(VLOOKUP(C523,Лист2!$B$3:$XFD$95,Лист2!$CI$1,0),"")</f>
        <v/>
      </c>
      <c r="AP523" t="str">
        <f>IFERROR(VLOOKUP(C523,Лист2!$B$3:$XFD$95,Лист2!$CJ$1,0),"")</f>
        <v/>
      </c>
      <c r="AQ523" s="5" t="str">
        <f t="shared" si="26"/>
        <v/>
      </c>
      <c r="AR523" t="s">
        <v>52</v>
      </c>
      <c r="AS523" t="s">
        <v>1453</v>
      </c>
      <c r="AT523" t="str">
        <f>IF(VLOOKUP(C523,old!$D$3:$AU$549,44,0)=0,"",VLOOKUP(C523,old!$D$3:$AU$549,44,0))</f>
        <v>image1001</v>
      </c>
      <c r="AU523" s="3" t="str">
        <f t="shared" si="25"/>
        <v/>
      </c>
      <c r="AV523" t="str">
        <f t="shared" si="27"/>
        <v>ООО «ЦАФТ» зарегистрировано по адресу: 196084, Санкт-Петербург г, ул Черниговская, д. 8, литера А, помещ. 29Н, 81Н</v>
      </c>
    </row>
    <row r="524" spans="1:48">
      <c r="A524">
        <v>491</v>
      </c>
      <c r="B524" t="s">
        <v>1596</v>
      </c>
      <c r="C524">
        <v>3801148029</v>
      </c>
      <c r="D524" s="10">
        <v>1193850009506</v>
      </c>
      <c r="E524" t="s">
        <v>1597</v>
      </c>
      <c r="F524" s="7">
        <v>43552</v>
      </c>
      <c r="G524">
        <f t="shared" si="28"/>
        <v>6</v>
      </c>
      <c r="H524" t="s">
        <v>73</v>
      </c>
      <c r="I524" t="str">
        <f>IF(VLOOKUP(C524,гендир!$A$3:$C$3000,3,0)=0,"",VLOOKUP(C524,гендир!$A$3:$C$3000,3,0))</f>
        <v>Хихлатая Алина Сергеевна</v>
      </c>
      <c r="J524" t="str">
        <f>IF(VLOOKUP(C524,гендир!$A$3:$C$3000,2,0)=0,"",VLOOKUP(C524,гендир!$A$3:$C$3000,2,0))</f>
        <v>Рожнёва Ирина Александровна</v>
      </c>
      <c r="K524" t="s">
        <v>1600</v>
      </c>
      <c r="L524">
        <v>14980</v>
      </c>
      <c r="P524">
        <v>523</v>
      </c>
      <c r="Q524">
        <v>28894</v>
      </c>
      <c r="R524">
        <v>9440</v>
      </c>
      <c r="S524">
        <v>0</v>
      </c>
      <c r="T524">
        <v>0</v>
      </c>
      <c r="U524">
        <f>IFERROR(VLOOKUP(C524,Лист2!$B$3:$XFD$95,Лист2!$DQ$1,0),"")</f>
        <v>0</v>
      </c>
      <c r="V524">
        <v>254</v>
      </c>
      <c r="W524">
        <v>15112</v>
      </c>
      <c r="X524">
        <v>1142</v>
      </c>
      <c r="Y524">
        <v>401</v>
      </c>
      <c r="Z524">
        <f>IFERROR(VLOOKUP(C524,Лист2!$B$3:$XFD$95,Лист2!$DR$1,0),"")</f>
        <v>1607</v>
      </c>
      <c r="AA524">
        <v>254</v>
      </c>
      <c r="AB524">
        <v>-6023</v>
      </c>
      <c r="AC524">
        <v>-1263</v>
      </c>
      <c r="AD524">
        <v>-444</v>
      </c>
      <c r="AE524">
        <f>IFERROR(VLOOKUP(C524,Лист2!$B$3:$XFD$95,Лист2!$DS$1,0),"")</f>
        <v>-1650</v>
      </c>
      <c r="AF524">
        <v>5726</v>
      </c>
      <c r="AG524">
        <v>0</v>
      </c>
      <c r="AH524">
        <v>0</v>
      </c>
      <c r="AI524">
        <v>7043</v>
      </c>
      <c r="AJ524" s="2">
        <f>IFERROR(VLOOKUP(C524,Лист2!$B$3:$XFD$95,Лист2!$CF$1,0),"")</f>
        <v>6922</v>
      </c>
      <c r="AK524">
        <v>26549</v>
      </c>
      <c r="AL524">
        <v>39065</v>
      </c>
      <c r="AM524">
        <v>36668</v>
      </c>
      <c r="AN524">
        <v>28370</v>
      </c>
      <c r="AO524">
        <f>IFERROR(VLOOKUP(C524,Лист2!$B$3:$XFD$95,Лист2!$CI$1,0),"")</f>
        <v>28370</v>
      </c>
      <c r="AP524">
        <f>IFERROR(VLOOKUP(C524,Лист2!$B$3:$XFD$95,Лист2!$CJ$1,0),"")</f>
        <v>0</v>
      </c>
      <c r="AQ524" s="5">
        <f t="shared" si="26"/>
        <v>0</v>
      </c>
      <c r="AR524" t="s">
        <v>52</v>
      </c>
      <c r="AS524" t="s">
        <v>1601</v>
      </c>
      <c r="AT524" t="str">
        <f>IF(VLOOKUP(C524,old!$D$3:$AU$549,44,0)=0,"",VLOOKUP(C524,old!$D$3:$AU$549,44,0))</f>
        <v>image284</v>
      </c>
      <c r="AU524" s="3">
        <f t="shared" si="25"/>
        <v>1.2088718127837932</v>
      </c>
      <c r="AV524" t="str">
        <f t="shared" si="27"/>
        <v>ООО ПКО «Центр Поддержки Бизнеса» зарегистрировано по адресу: 665835, Иркутская обл, г Ангарск, кв-л 84, 21, 116. Генеральным директором является Рожнёва Ирина Александровна. Рост финансовых активов компании за 5 лет: 120,89%. ФССП присвоил Низкий уровень риска для данного ПКО.</v>
      </c>
    </row>
    <row r="525" spans="1:48">
      <c r="A525">
        <v>494</v>
      </c>
      <c r="B525" t="s">
        <v>501</v>
      </c>
      <c r="C525">
        <v>9102220668</v>
      </c>
      <c r="D525" s="10">
        <v>1169102089221</v>
      </c>
      <c r="E525" t="s">
        <v>502</v>
      </c>
      <c r="F525" s="7">
        <v>42688</v>
      </c>
      <c r="G525">
        <f t="shared" si="28"/>
        <v>8</v>
      </c>
      <c r="H525" t="s">
        <v>73</v>
      </c>
      <c r="I525" t="str">
        <f>IF(VLOOKUP(C525,гендир!$A$3:$C$3000,3,0)=0,"",VLOOKUP(C525,гендир!$A$3:$C$3000,3,0))</f>
        <v>Губа Елена Валерьевна</v>
      </c>
      <c r="J525" t="str">
        <f>IF(VLOOKUP(C525,гендир!$A$3:$C$3000,2,0)=0,"",VLOOKUP(C525,гендир!$A$3:$C$3000,2,0))</f>
        <v>Губа Елена Валерьевна</v>
      </c>
      <c r="K525" t="s">
        <v>504</v>
      </c>
      <c r="L525">
        <v>10</v>
      </c>
      <c r="P525">
        <v>524</v>
      </c>
      <c r="Q525">
        <v>189174</v>
      </c>
      <c r="R525">
        <v>129938</v>
      </c>
      <c r="S525">
        <v>19217</v>
      </c>
      <c r="T525">
        <v>0</v>
      </c>
      <c r="U525">
        <f>IFERROR(VLOOKUP(C525,Лист2!$B$3:$XFD$95,Лист2!$DQ$1,0),"")</f>
        <v>0</v>
      </c>
      <c r="V525">
        <v>138766</v>
      </c>
      <c r="W525">
        <v>319625</v>
      </c>
      <c r="X525">
        <v>54190</v>
      </c>
      <c r="Y525">
        <v>2984</v>
      </c>
      <c r="Z525">
        <f>IFERROR(VLOOKUP(C525,Лист2!$B$3:$XFD$95,Лист2!$DR$1,0),"")</f>
        <v>2288</v>
      </c>
      <c r="AA525">
        <v>138766</v>
      </c>
      <c r="AB525">
        <v>-231045</v>
      </c>
      <c r="AC525">
        <v>-52814</v>
      </c>
      <c r="AD525">
        <v>-8687</v>
      </c>
      <c r="AE525">
        <f>IFERROR(VLOOKUP(C525,Лист2!$B$3:$XFD$95,Лист2!$DS$1,0),"")</f>
        <v>4184</v>
      </c>
      <c r="AF525">
        <v>1500</v>
      </c>
      <c r="AG525">
        <v>6540</v>
      </c>
      <c r="AH525">
        <v>22170</v>
      </c>
      <c r="AI525">
        <v>46292</v>
      </c>
      <c r="AJ525" s="2">
        <f>IFERROR(VLOOKUP(C525,Лист2!$B$3:$XFD$95,Лист2!$CF$1,0),"")</f>
        <v>46132</v>
      </c>
      <c r="AK525">
        <v>349360</v>
      </c>
      <c r="AL525">
        <v>112870</v>
      </c>
      <c r="AM525">
        <v>39479</v>
      </c>
      <c r="AN525">
        <v>10205</v>
      </c>
      <c r="AO525">
        <f>IFERROR(VLOOKUP(C525,Лист2!$B$3:$XFD$95,Лист2!$CI$1,0),"")</f>
        <v>10205</v>
      </c>
      <c r="AP525">
        <f>IFERROR(VLOOKUP(C525,Лист2!$B$3:$XFD$95,Лист2!$CJ$1,0),"")</f>
        <v>0</v>
      </c>
      <c r="AQ525" s="5">
        <f t="shared" si="26"/>
        <v>0</v>
      </c>
      <c r="AR525" t="s">
        <v>52</v>
      </c>
      <c r="AS525" t="s">
        <v>505</v>
      </c>
      <c r="AT525" t="str">
        <f>IF(VLOOKUP(C525,old!$D$3:$AU$549,44,0)=0,"",VLOOKUP(C525,old!$D$3:$AU$549,44,0))</f>
        <v>image293</v>
      </c>
      <c r="AU525" s="3">
        <f t="shared" si="25"/>
        <v>30.754666666666665</v>
      </c>
      <c r="AV525" t="str">
        <f t="shared" si="27"/>
        <v>ООО «ПЕРСПЕКТИВА» зарегистрировано по адресу: 295034, Крым Респ, г Симферополь, пр-кт Кирова, 29/1, 416-А. Генеральным директором является Губа Елена Валерьевна. Рост финансовых активов компании за 5 лет: 3075,47%. ФССП присвоил Низкий уровень риска для данного ПКО.</v>
      </c>
    </row>
    <row r="526" spans="1:48">
      <c r="A526">
        <v>495</v>
      </c>
      <c r="B526" t="s">
        <v>1643</v>
      </c>
      <c r="C526">
        <v>7724017756</v>
      </c>
      <c r="D526" s="10">
        <v>1037739018206</v>
      </c>
      <c r="E526" t="s">
        <v>1644</v>
      </c>
      <c r="F526" s="7">
        <v>37626</v>
      </c>
      <c r="G526">
        <f t="shared" si="28"/>
        <v>22</v>
      </c>
      <c r="H526" t="s">
        <v>73</v>
      </c>
      <c r="I526" t="str">
        <f>IF(VLOOKUP(C526,гендир!$A$3:$C$3000,3,0)=0,"",VLOOKUP(C526,гендир!$A$3:$C$3000,3,0))</f>
        <v>Ефимова Светлана Борисовна</v>
      </c>
      <c r="J526" t="str">
        <f>IF(VLOOKUP(C526,гендир!$A$3:$C$3000,2,0)=0,"",VLOOKUP(C526,гендир!$A$3:$C$3000,2,0))</f>
        <v>Шарова Елена Викторовна</v>
      </c>
      <c r="K526" t="s">
        <v>1647</v>
      </c>
      <c r="L526">
        <v>156500</v>
      </c>
      <c r="P526">
        <v>525</v>
      </c>
      <c r="Q526">
        <v>32605</v>
      </c>
      <c r="R526">
        <v>6458</v>
      </c>
      <c r="S526">
        <v>12742</v>
      </c>
      <c r="T526">
        <v>0</v>
      </c>
      <c r="U526">
        <f>IFERROR(VLOOKUP(C526,Лист2!$B$3:$XFD$95,Лист2!$DQ$1,0),"")</f>
        <v>0</v>
      </c>
      <c r="V526">
        <v>44156</v>
      </c>
      <c r="W526">
        <v>7613</v>
      </c>
      <c r="X526">
        <v>146042</v>
      </c>
      <c r="Y526">
        <v>0</v>
      </c>
      <c r="Z526">
        <f>IFERROR(VLOOKUP(C526,Лист2!$B$3:$XFD$95,Лист2!$DR$1,0),"")</f>
        <v>0</v>
      </c>
      <c r="AA526">
        <v>44156</v>
      </c>
      <c r="AB526">
        <v>-2604</v>
      </c>
      <c r="AC526">
        <v>-133333</v>
      </c>
      <c r="AD526">
        <v>0</v>
      </c>
      <c r="AE526">
        <f>IFERROR(VLOOKUP(C526,Лист2!$B$3:$XFD$95,Лист2!$DS$1,0),"")</f>
        <v>0</v>
      </c>
      <c r="AF526">
        <v>1946</v>
      </c>
      <c r="AG526">
        <v>35063</v>
      </c>
      <c r="AH526">
        <v>16181</v>
      </c>
      <c r="AI526">
        <v>0</v>
      </c>
      <c r="AJ526" s="2">
        <f>IFERROR(VLOOKUP(C526,Лист2!$B$3:$XFD$95,Лист2!$CF$1,0),"")</f>
        <v>0</v>
      </c>
      <c r="AK526">
        <v>70797</v>
      </c>
      <c r="AL526">
        <v>27170</v>
      </c>
      <c r="AM526">
        <v>62</v>
      </c>
      <c r="AN526">
        <v>0</v>
      </c>
      <c r="AO526">
        <f>IFERROR(VLOOKUP(C526,Лист2!$B$3:$XFD$95,Лист2!$CI$1,0),"")</f>
        <v>0</v>
      </c>
      <c r="AP526">
        <f>IFERROR(VLOOKUP(C526,Лист2!$B$3:$XFD$95,Лист2!$CJ$1,0),"")</f>
        <v>0</v>
      </c>
      <c r="AQ526" s="5">
        <f t="shared" si="26"/>
        <v>0</v>
      </c>
      <c r="AR526" t="s">
        <v>52</v>
      </c>
      <c r="AS526" t="s">
        <v>1648</v>
      </c>
      <c r="AT526" t="str">
        <f>IF(VLOOKUP(C526,old!$D$3:$AU$549,44,0)=0,"",VLOOKUP(C526,old!$D$3:$AU$549,44,0))</f>
        <v>image1001</v>
      </c>
      <c r="AU526" s="3">
        <f t="shared" si="25"/>
        <v>0</v>
      </c>
      <c r="AV526" t="str">
        <f t="shared" si="27"/>
        <v>ООО «РУССКАЯ КОРОНА» зарегистрировано по адресу: г. Рязань, Славянский пр-кт. Генеральным директором является Шарова Елена Викторовна. ФССП присвоил Низкий уровень риска для данного ПКО.</v>
      </c>
    </row>
    <row r="527" spans="1:48">
      <c r="A527">
        <v>498</v>
      </c>
      <c r="B527" t="s">
        <v>397</v>
      </c>
      <c r="C527">
        <v>9102202041</v>
      </c>
      <c r="D527" s="10">
        <v>1159102132771</v>
      </c>
      <c r="E527" t="s">
        <v>398</v>
      </c>
      <c r="F527" s="7">
        <v>42363</v>
      </c>
      <c r="G527">
        <f t="shared" si="28"/>
        <v>9</v>
      </c>
      <c r="H527" t="s">
        <v>73</v>
      </c>
      <c r="I527" t="str">
        <f>IF(VLOOKUP(C527,гендир!$A$3:$C$3000,3,0)=0,"",VLOOKUP(C527,гендир!$A$3:$C$3000,3,0))</f>
        <v>Поливанов Александр Николаевич</v>
      </c>
      <c r="J527" t="str">
        <f>IF(VLOOKUP(C527,гендир!$A$3:$C$3000,2,0)=0,"",VLOOKUP(C527,гендир!$A$3:$C$3000,2,0))</f>
        <v>Поливанов Александр Николаевич</v>
      </c>
      <c r="K527" t="s">
        <v>401</v>
      </c>
      <c r="L527">
        <v>10</v>
      </c>
      <c r="P527">
        <v>526</v>
      </c>
      <c r="Q527">
        <v>52543</v>
      </c>
      <c r="R527">
        <v>70013</v>
      </c>
      <c r="S527">
        <v>119995</v>
      </c>
      <c r="T527">
        <v>21010</v>
      </c>
      <c r="U527">
        <f>IFERROR(VLOOKUP(C527,Лист2!$B$3:$XFD$95,Лист2!$DQ$1,0),"")</f>
        <v>0</v>
      </c>
      <c r="V527">
        <v>47064</v>
      </c>
      <c r="W527">
        <v>115064</v>
      </c>
      <c r="X527">
        <v>89</v>
      </c>
      <c r="Y527">
        <v>46</v>
      </c>
      <c r="Z527">
        <f>IFERROR(VLOOKUP(C527,Лист2!$B$3:$XFD$95,Лист2!$DR$1,0),"")</f>
        <v>25</v>
      </c>
      <c r="AA527">
        <v>47064</v>
      </c>
      <c r="AB527">
        <v>-55225</v>
      </c>
      <c r="AC527">
        <v>18553</v>
      </c>
      <c r="AD527">
        <v>18593</v>
      </c>
      <c r="AE527">
        <f>IFERROR(VLOOKUP(C527,Лист2!$B$3:$XFD$95,Лист2!$DS$1,0),"")</f>
        <v>4322</v>
      </c>
      <c r="AF527">
        <v>77240</v>
      </c>
      <c r="AG527">
        <v>20000</v>
      </c>
      <c r="AH527">
        <v>19779</v>
      </c>
      <c r="AI527">
        <v>31229</v>
      </c>
      <c r="AJ527" s="2">
        <f>IFERROR(VLOOKUP(C527,Лист2!$B$3:$XFD$95,Лист2!$CF$1,0),"")</f>
        <v>31009</v>
      </c>
      <c r="AK527">
        <v>5294</v>
      </c>
      <c r="AL527">
        <v>1717</v>
      </c>
      <c r="AM527">
        <v>26068</v>
      </c>
      <c r="AN527">
        <v>27167</v>
      </c>
      <c r="AO527">
        <f>IFERROR(VLOOKUP(C527,Лист2!$B$3:$XFD$95,Лист2!$CI$1,0),"")</f>
        <v>27167</v>
      </c>
      <c r="AP527">
        <f>IFERROR(VLOOKUP(C527,Лист2!$B$3:$XFD$95,Лист2!$CJ$1,0),"")</f>
        <v>1598</v>
      </c>
      <c r="AQ527" s="5">
        <f t="shared" si="26"/>
        <v>0</v>
      </c>
      <c r="AR527">
        <v>0</v>
      </c>
      <c r="AS527" t="s">
        <v>402</v>
      </c>
      <c r="AT527" t="str">
        <f>IF(VLOOKUP(C527,old!$D$3:$AU$549,44,0)=0,"",VLOOKUP(C527,old!$D$3:$AU$549,44,0))</f>
        <v>image1001</v>
      </c>
      <c r="AU527" s="3">
        <f t="shared" si="25"/>
        <v>0.40146297255308133</v>
      </c>
      <c r="AV527" t="str">
        <f t="shared" si="27"/>
        <v>ООО «ПЕРСОНАЛ АКТИВ ПЛЮС ЮГ» зарегистрировано по адресу: 358000, Калмыкия Респ, г Элиста, ул В.И.Ленина, 240, 414. Генеральным директором является Поливанов Александр Николаевич. Рост финансовых активов компании за 5 лет: 40,15%. Объем заемных средств компании на конец 2024 года: 1598 тыс. руб.</v>
      </c>
    </row>
    <row r="528" spans="1:48">
      <c r="A528">
        <v>500</v>
      </c>
      <c r="B528" t="s">
        <v>757</v>
      </c>
      <c r="C528">
        <v>6164300903</v>
      </c>
      <c r="D528" s="10">
        <v>1106164005496</v>
      </c>
      <c r="E528" t="s">
        <v>758</v>
      </c>
      <c r="F528" s="7">
        <v>40534</v>
      </c>
      <c r="G528">
        <f t="shared" si="28"/>
        <v>14</v>
      </c>
      <c r="H528" t="s">
        <v>73</v>
      </c>
      <c r="I528" t="str">
        <f>IF(VLOOKUP(C528,гендир!$A$3:$C$3000,3,0)=0,"",VLOOKUP(C528,гендир!$A$3:$C$3000,3,0))</f>
        <v>Шевырев Илья Михайлович</v>
      </c>
      <c r="J528" t="str">
        <f>IF(VLOOKUP(C528,гендир!$A$3:$C$3000,2,0)=0,"",VLOOKUP(C528,гендир!$A$3:$C$3000,2,0))</f>
        <v>Шевырев Илья Михайлович</v>
      </c>
      <c r="K528" t="s">
        <v>761</v>
      </c>
      <c r="L528">
        <v>160</v>
      </c>
      <c r="P528">
        <v>527</v>
      </c>
      <c r="Q528">
        <v>4205</v>
      </c>
      <c r="R528">
        <v>1320</v>
      </c>
      <c r="S528">
        <v>1466</v>
      </c>
      <c r="T528">
        <v>0</v>
      </c>
      <c r="U528">
        <f>IFERROR(VLOOKUP(C528,Лист2!$B$3:$XFD$95,Лист2!$DQ$1,0),"")</f>
        <v>0</v>
      </c>
      <c r="V528">
        <v>3758</v>
      </c>
      <c r="W528">
        <v>1099</v>
      </c>
      <c r="X528">
        <v>1024</v>
      </c>
      <c r="Y528">
        <v>0</v>
      </c>
      <c r="Z528">
        <f>IFERROR(VLOOKUP(C528,Лист2!$B$3:$XFD$95,Лист2!$DR$1,0),"")</f>
        <v>0</v>
      </c>
      <c r="AA528">
        <v>3758</v>
      </c>
      <c r="AB528">
        <v>199</v>
      </c>
      <c r="AC528">
        <v>398</v>
      </c>
      <c r="AD528">
        <v>0</v>
      </c>
      <c r="AE528">
        <f>IFERROR(VLOOKUP(C528,Лист2!$B$3:$XFD$95,Лист2!$DS$1,0),"")</f>
        <v>0</v>
      </c>
      <c r="AF528">
        <v>0</v>
      </c>
      <c r="AG528">
        <v>0</v>
      </c>
      <c r="AH528">
        <v>0</v>
      </c>
      <c r="AI528">
        <v>0</v>
      </c>
      <c r="AJ528" s="2">
        <f>IFERROR(VLOOKUP(C528,Лист2!$B$3:$XFD$95,Лист2!$CF$1,0),"")</f>
        <v>0</v>
      </c>
      <c r="AK528">
        <v>0</v>
      </c>
      <c r="AL528">
        <v>0</v>
      </c>
      <c r="AM528">
        <v>0</v>
      </c>
      <c r="AN528">
        <v>0</v>
      </c>
      <c r="AO528">
        <f>IFERROR(VLOOKUP(C528,Лист2!$B$3:$XFD$95,Лист2!$CI$1,0),"")</f>
        <v>0</v>
      </c>
      <c r="AP528">
        <f>IFERROR(VLOOKUP(C528,Лист2!$B$3:$XFD$95,Лист2!$CJ$1,0),"")</f>
        <v>0</v>
      </c>
      <c r="AQ528" s="5">
        <f t="shared" si="26"/>
        <v>0</v>
      </c>
      <c r="AR528">
        <v>0</v>
      </c>
      <c r="AS528" t="s">
        <v>762</v>
      </c>
      <c r="AT528" t="str">
        <f>IF(VLOOKUP(C528,old!$D$3:$AU$549,44,0)=0,"",VLOOKUP(C528,old!$D$3:$AU$549,44,0))</f>
        <v>image1001</v>
      </c>
      <c r="AU528" s="3" t="str">
        <f t="shared" si="25"/>
        <v/>
      </c>
      <c r="AV528" t="str">
        <f t="shared" si="27"/>
        <v>ООО «Система Малого Кредитования» зарегистрировано по адресу: 344004, Ростовская обл, г Ростов-на-Дону, пл Рабочая, 25, Этаж 1, 2. Генеральным директором является Шевырев Илья Михайлович.</v>
      </c>
    </row>
    <row r="529" spans="1:48">
      <c r="A529">
        <v>501</v>
      </c>
      <c r="B529" t="s">
        <v>892</v>
      </c>
      <c r="C529">
        <v>6950085733</v>
      </c>
      <c r="D529" s="10">
        <v>1086952016205</v>
      </c>
      <c r="E529" t="s">
        <v>893</v>
      </c>
      <c r="F529" s="7">
        <v>39637</v>
      </c>
      <c r="G529">
        <f t="shared" si="28"/>
        <v>16</v>
      </c>
      <c r="H529" t="s">
        <v>73</v>
      </c>
      <c r="I529" t="str">
        <f>IF(VLOOKUP(C529,гендир!$A$3:$C$3000,3,0)=0,"",VLOOKUP(C529,гендир!$A$3:$C$3000,3,0))</f>
        <v>Баданина Ирина Александровна, Павлов Сергей Юрьевич</v>
      </c>
      <c r="J529" t="str">
        <f>IF(VLOOKUP(C529,гендир!$A$3:$C$3000,2,0)=0,"",VLOOKUP(C529,гендир!$A$3:$C$3000,2,0))</f>
        <v>Баданина Ирина Александровна</v>
      </c>
      <c r="K529" t="s">
        <v>896</v>
      </c>
      <c r="L529">
        <v>20</v>
      </c>
      <c r="P529">
        <v>528</v>
      </c>
      <c r="Q529">
        <v>0</v>
      </c>
      <c r="R529">
        <v>0</v>
      </c>
      <c r="S529">
        <v>0</v>
      </c>
      <c r="T529">
        <v>0</v>
      </c>
      <c r="U529">
        <f>IFERROR(VLOOKUP(C529,Лист2!$B$3:$XFD$95,Лист2!$DQ$1,0),"")</f>
        <v>0</v>
      </c>
      <c r="V529">
        <v>103</v>
      </c>
      <c r="W529">
        <v>751</v>
      </c>
      <c r="X529">
        <v>1376</v>
      </c>
      <c r="Y529">
        <v>439</v>
      </c>
      <c r="Z529">
        <f>IFERROR(VLOOKUP(C529,Лист2!$B$3:$XFD$95,Лист2!$DR$1,0),"")</f>
        <v>308</v>
      </c>
      <c r="AA529">
        <v>103</v>
      </c>
      <c r="AB529">
        <v>-770</v>
      </c>
      <c r="AC529">
        <v>-1378</v>
      </c>
      <c r="AD529">
        <v>-440</v>
      </c>
      <c r="AE529">
        <f>IFERROR(VLOOKUP(C529,Лист2!$B$3:$XFD$95,Лист2!$DS$1,0),"")</f>
        <v>-308</v>
      </c>
      <c r="AF529">
        <v>0</v>
      </c>
      <c r="AG529">
        <v>0</v>
      </c>
      <c r="AH529">
        <v>0</v>
      </c>
      <c r="AI529">
        <v>0</v>
      </c>
      <c r="AJ529" s="2">
        <f>IFERROR(VLOOKUP(C529,Лист2!$B$3:$XFD$95,Лист2!$CF$1,0),"")</f>
        <v>0</v>
      </c>
      <c r="AK529">
        <v>26933</v>
      </c>
      <c r="AL529">
        <v>26738</v>
      </c>
      <c r="AM529">
        <v>24983</v>
      </c>
      <c r="AN529">
        <v>24536</v>
      </c>
      <c r="AO529">
        <f>IFERROR(VLOOKUP(C529,Лист2!$B$3:$XFD$95,Лист2!$CI$1,0),"")</f>
        <v>24536</v>
      </c>
      <c r="AP529">
        <f>IFERROR(VLOOKUP(C529,Лист2!$B$3:$XFD$95,Лист2!$CJ$1,0),"")</f>
        <v>0</v>
      </c>
      <c r="AQ529" s="5" t="str">
        <f t="shared" si="26"/>
        <v/>
      </c>
      <c r="AR529">
        <v>0</v>
      </c>
      <c r="AS529" t="s">
        <v>897</v>
      </c>
      <c r="AT529" t="str">
        <f>IF(VLOOKUP(C529,old!$D$3:$AU$549,44,0)=0,"",VLOOKUP(C529,old!$D$3:$AU$549,44,0))</f>
        <v>image1001</v>
      </c>
      <c r="AU529" s="3" t="str">
        <f t="shared" si="25"/>
        <v/>
      </c>
      <c r="AV529" t="str">
        <f t="shared" si="27"/>
        <v>ООО Коллекторское агентство «Реверс» зарегистрировано по адресу: 170001, Тверская обл, Тверь г, Спартака ул, дом № 42, офис 6. Генеральным директором является Баданина Ирина Александровна.</v>
      </c>
    </row>
    <row r="530" spans="1:48">
      <c r="A530">
        <v>507</v>
      </c>
      <c r="B530" t="s">
        <v>2292</v>
      </c>
      <c r="C530">
        <v>5257198753</v>
      </c>
      <c r="D530" s="10">
        <v>1205200034445</v>
      </c>
      <c r="E530" t="s">
        <v>2293</v>
      </c>
      <c r="F530" s="7">
        <v>44071</v>
      </c>
      <c r="G530">
        <f t="shared" si="28"/>
        <v>4</v>
      </c>
      <c r="H530" t="s">
        <v>73</v>
      </c>
      <c r="I530" t="str">
        <f>IF(VLOOKUP(C530,гендир!$A$3:$C$3000,3,0)=0,"",VLOOKUP(C530,гендир!$A$3:$C$3000,3,0))</f>
        <v>Чернов Никита Александрович</v>
      </c>
      <c r="J530" t="str">
        <f>IF(VLOOKUP(C530,гендир!$A$3:$C$3000,2,0)=0,"",VLOOKUP(C530,гендир!$A$3:$C$3000,2,0))</f>
        <v>Чернов Никита Александрович</v>
      </c>
      <c r="K530" t="s">
        <v>2294</v>
      </c>
      <c r="L530">
        <v>18345</v>
      </c>
      <c r="P530">
        <v>529</v>
      </c>
      <c r="Q530">
        <v>0</v>
      </c>
      <c r="R530">
        <v>35</v>
      </c>
      <c r="S530">
        <v>0</v>
      </c>
      <c r="T530">
        <v>0</v>
      </c>
      <c r="U530">
        <f>IFERROR(VLOOKUP(C530,Лист2!$B$3:$XFD$95,Лист2!$DQ$1,0),"")</f>
        <v>0</v>
      </c>
      <c r="V530">
        <v>126</v>
      </c>
      <c r="W530">
        <v>21</v>
      </c>
      <c r="X530">
        <v>1227</v>
      </c>
      <c r="Y530">
        <v>956</v>
      </c>
      <c r="Z530">
        <f>IFERROR(VLOOKUP(C530,Лист2!$B$3:$XFD$95,Лист2!$DR$1,0),"")</f>
        <v>971</v>
      </c>
      <c r="AA530">
        <v>126</v>
      </c>
      <c r="AB530">
        <v>-1150</v>
      </c>
      <c r="AC530">
        <v>-1227</v>
      </c>
      <c r="AD530">
        <v>-956</v>
      </c>
      <c r="AE530">
        <f>IFERROR(VLOOKUP(C530,Лист2!$B$3:$XFD$95,Лист2!$DS$1,0),"")</f>
        <v>-971</v>
      </c>
      <c r="AF530">
        <v>0</v>
      </c>
      <c r="AG530">
        <v>0</v>
      </c>
      <c r="AH530">
        <v>0</v>
      </c>
      <c r="AI530">
        <v>0</v>
      </c>
      <c r="AJ530" s="2">
        <f>IFERROR(VLOOKUP(C530,Лист2!$B$3:$XFD$95,Лист2!$CF$1,0),"")</f>
        <v>0</v>
      </c>
      <c r="AK530">
        <v>3</v>
      </c>
      <c r="AL530">
        <v>302</v>
      </c>
      <c r="AM530">
        <v>14</v>
      </c>
      <c r="AN530">
        <v>14</v>
      </c>
      <c r="AO530">
        <f>IFERROR(VLOOKUP(C530,Лист2!$B$3:$XFD$95,Лист2!$CI$1,0),"")</f>
        <v>14</v>
      </c>
      <c r="AP530">
        <f>IFERROR(VLOOKUP(C530,Лист2!$B$3:$XFD$95,Лист2!$CJ$1,0),"")</f>
        <v>2004</v>
      </c>
      <c r="AQ530" s="5">
        <f t="shared" si="26"/>
        <v>0</v>
      </c>
      <c r="AR530" t="s">
        <v>52</v>
      </c>
      <c r="AS530" t="s">
        <v>2295</v>
      </c>
      <c r="AT530" t="str">
        <f>IF(VLOOKUP(C530,old!$D$3:$AU$549,44,0)=0,"",VLOOKUP(C530,old!$D$3:$AU$549,44,0))</f>
        <v>image1001</v>
      </c>
      <c r="AU530" s="3" t="str">
        <f t="shared" si="25"/>
        <v/>
      </c>
      <c r="AV530" t="str">
        <f t="shared" si="27"/>
        <v>ООО «ПКО ФГ «Альтернатива» зарегистрировано по адресу: Нижегородская обл, Нижний Новгород г, Комсомольское ш, дом 5, помещение 7, офис 412. Генеральным директором является Чернов Никита Александрович. Объем заемных средств компании на конец 2024 года: 2004 тыс. руб. ФССП присвоил Низкий уровень риска для данного ПКО.</v>
      </c>
    </row>
    <row r="531" spans="1:48">
      <c r="A531">
        <v>510</v>
      </c>
      <c r="B531" t="s">
        <v>2605</v>
      </c>
      <c r="C531">
        <v>4101167155</v>
      </c>
      <c r="D531" s="10">
        <v>1144101035924</v>
      </c>
      <c r="E531" t="s">
        <v>2606</v>
      </c>
      <c r="F531" s="7">
        <v>42001</v>
      </c>
      <c r="G531">
        <f t="shared" si="28"/>
        <v>10</v>
      </c>
      <c r="H531" t="s">
        <v>73</v>
      </c>
      <c r="I531" t="str">
        <f>IF(VLOOKUP(C531,гендир!$A$3:$C$3000,3,0)=0,"",VLOOKUP(C531,гендир!$A$3:$C$3000,3,0))</f>
        <v>Ван Чунвэнь</v>
      </c>
      <c r="J531" t="str">
        <f>IF(VLOOKUP(C531,гендир!$A$3:$C$3000,2,0)=0,"",VLOOKUP(C531,гендир!$A$3:$C$3000,2,0))</f>
        <v>Ломов Иван Викторович</v>
      </c>
      <c r="K531" t="s">
        <v>2609</v>
      </c>
      <c r="L531">
        <v>10</v>
      </c>
      <c r="P531">
        <v>530</v>
      </c>
      <c r="Q531">
        <v>0</v>
      </c>
      <c r="R531">
        <v>0</v>
      </c>
      <c r="S531">
        <v>0</v>
      </c>
      <c r="T531">
        <v>0</v>
      </c>
      <c r="U531" t="str">
        <f>IFERROR(VLOOKUP(C531,Лист2!$B$3:$XFD$95,Лист2!$DQ$1,0),"")</f>
        <v/>
      </c>
      <c r="V531">
        <v>0</v>
      </c>
      <c r="W531">
        <v>0</v>
      </c>
      <c r="X531">
        <v>0</v>
      </c>
      <c r="Y531">
        <v>0</v>
      </c>
      <c r="Z531" t="str">
        <f>IFERROR(VLOOKUP(C531,Лист2!$B$3:$XFD$95,Лист2!$DR$1,0),"")</f>
        <v/>
      </c>
      <c r="AA531">
        <v>0</v>
      </c>
      <c r="AB531">
        <v>0</v>
      </c>
      <c r="AC531">
        <v>0</v>
      </c>
      <c r="AD531">
        <v>0</v>
      </c>
      <c r="AE531" t="str">
        <f>IFERROR(VLOOKUP(C531,Лист2!$B$3:$XFD$95,Лист2!$DS$1,0),"")</f>
        <v/>
      </c>
      <c r="AF531">
        <v>0</v>
      </c>
      <c r="AG531">
        <v>0</v>
      </c>
      <c r="AH531">
        <v>0</v>
      </c>
      <c r="AI531">
        <v>0</v>
      </c>
      <c r="AJ531" s="2" t="str">
        <f>IFERROR(VLOOKUP(C531,Лист2!$B$3:$XFD$95,Лист2!$CF$1,0),"")</f>
        <v/>
      </c>
      <c r="AK531">
        <v>0</v>
      </c>
      <c r="AL531">
        <v>0</v>
      </c>
      <c r="AM531">
        <v>0</v>
      </c>
      <c r="AN531">
        <v>0</v>
      </c>
      <c r="AO531" t="str">
        <f>IFERROR(VLOOKUP(C531,Лист2!$B$3:$XFD$95,Лист2!$CI$1,0),"")</f>
        <v/>
      </c>
      <c r="AP531" t="str">
        <f>IFERROR(VLOOKUP(C531,Лист2!$B$3:$XFD$95,Лист2!$CJ$1,0),"")</f>
        <v/>
      </c>
      <c r="AQ531" s="5" t="str">
        <f t="shared" si="26"/>
        <v/>
      </c>
      <c r="AR531" t="s">
        <v>52</v>
      </c>
      <c r="AS531" t="s">
        <v>2610</v>
      </c>
      <c r="AT531" t="str">
        <f>IF(VLOOKUP(C531,old!$D$3:$AU$549,44,0)=0,"",VLOOKUP(C531,old!$D$3:$AU$549,44,0))</f>
        <v>image1001</v>
      </c>
      <c r="AU531" s="3" t="str">
        <f t="shared" si="25"/>
        <v/>
      </c>
      <c r="AV531" t="str">
        <f t="shared" si="27"/>
        <v>ООО ПКО «Правовой консалтинг» зарегистрировано по адресу: 683002, г.Петропавловск-Камчатский, ул.Виталия Кручины, д.6, кв.36. Генеральным директором является Ломов Иван Викторович. ФССП присвоил Низкий уровень риска для данного ПКО.</v>
      </c>
    </row>
    <row r="532" spans="1:48">
      <c r="A532">
        <v>517</v>
      </c>
      <c r="B532" t="s">
        <v>3270</v>
      </c>
      <c r="C532">
        <v>7404075364</v>
      </c>
      <c r="D532" s="10">
        <v>1227400029779</v>
      </c>
      <c r="E532" t="s">
        <v>3271</v>
      </c>
      <c r="F532" s="7">
        <v>44785</v>
      </c>
      <c r="G532">
        <f t="shared" si="28"/>
        <v>2</v>
      </c>
      <c r="H532" t="s">
        <v>73</v>
      </c>
      <c r="I532" t="str">
        <f>IF(VLOOKUP(C532,гендир!$A$3:$C$3000,3,0)=0,"",VLOOKUP(C532,гендир!$A$3:$C$3000,3,0))</f>
        <v>Рябов Максим Андреевич</v>
      </c>
      <c r="J532" t="str">
        <f>IF(VLOOKUP(C532,гендир!$A$3:$C$3000,2,0)=0,"",VLOOKUP(C532,гендир!$A$3:$C$3000,2,0))</f>
        <v>Рябов Максим Андреевич</v>
      </c>
      <c r="K532" t="s">
        <v>3274</v>
      </c>
      <c r="L532">
        <v>10</v>
      </c>
      <c r="P532">
        <v>531</v>
      </c>
      <c r="Q532">
        <v>0</v>
      </c>
      <c r="R532">
        <v>0</v>
      </c>
      <c r="S532">
        <v>0</v>
      </c>
      <c r="T532">
        <v>0</v>
      </c>
      <c r="U532">
        <f>IFERROR(VLOOKUP(C532,Лист2!$B$3:$XFD$95,Лист2!$DQ$1,0),"")</f>
        <v>0</v>
      </c>
      <c r="V532">
        <v>0</v>
      </c>
      <c r="W532">
        <v>0</v>
      </c>
      <c r="X532">
        <v>0</v>
      </c>
      <c r="Y532">
        <v>176</v>
      </c>
      <c r="Z532">
        <f>IFERROR(VLOOKUP(C532,Лист2!$B$3:$XFD$95,Лист2!$DR$1,0),"")</f>
        <v>0</v>
      </c>
      <c r="AA532">
        <v>0</v>
      </c>
      <c r="AB532">
        <v>0</v>
      </c>
      <c r="AC532">
        <v>0</v>
      </c>
      <c r="AD532">
        <v>-176</v>
      </c>
      <c r="AE532">
        <f>IFERROR(VLOOKUP(C532,Лист2!$B$3:$XFD$95,Лист2!$DS$1,0),"")</f>
        <v>0</v>
      </c>
      <c r="AF532">
        <v>0</v>
      </c>
      <c r="AG532">
        <v>0</v>
      </c>
      <c r="AH532">
        <v>0</v>
      </c>
      <c r="AI532">
        <v>0</v>
      </c>
      <c r="AJ532" s="2">
        <f>IFERROR(VLOOKUP(C532,Лист2!$B$3:$XFD$95,Лист2!$CF$1,0),"")</f>
        <v>0</v>
      </c>
      <c r="AK532">
        <v>0</v>
      </c>
      <c r="AL532">
        <v>0</v>
      </c>
      <c r="AM532">
        <v>0</v>
      </c>
      <c r="AN532">
        <v>13367</v>
      </c>
      <c r="AO532">
        <f>IFERROR(VLOOKUP(C532,Лист2!$B$3:$XFD$95,Лист2!$CI$1,0),"")</f>
        <v>13367</v>
      </c>
      <c r="AP532">
        <f>IFERROR(VLOOKUP(C532,Лист2!$B$3:$XFD$95,Лист2!$CJ$1,0),"")</f>
        <v>1636</v>
      </c>
      <c r="AQ532" s="5" t="str">
        <f t="shared" si="26"/>
        <v/>
      </c>
      <c r="AR532" t="s">
        <v>165</v>
      </c>
      <c r="AS532" t="s">
        <v>3275</v>
      </c>
      <c r="AT532" t="str">
        <f>IF(VLOOKUP(C532,old!$D$3:$AU$549,44,0)=0,"",VLOOKUP(C532,old!$D$3:$AU$549,44,0))</f>
        <v>image448</v>
      </c>
      <c r="AU532" s="3" t="str">
        <f t="shared" si="25"/>
        <v/>
      </c>
      <c r="AV532" t="str">
        <f t="shared" si="27"/>
        <v>ООО ПКО «Фрейр» зарегистрировано по адресу: Челябинская обл., Златоустовский г.о., г. Златоуст, ул. им. Е.И.Пугачева, д. 10, КВ. 73, 456205. Генеральным директором является Рябов Максим Андреевич. Объем заемных средств компании на конец 2024 года: 1636 тыс. руб. ФССП присвоил Высокий уровень риска для данного ПКО.</v>
      </c>
    </row>
    <row r="533" spans="1:48">
      <c r="A533">
        <v>520</v>
      </c>
      <c r="B533" t="s">
        <v>3331</v>
      </c>
      <c r="C533">
        <v>3444279776</v>
      </c>
      <c r="D533" s="10">
        <v>1233400007060</v>
      </c>
      <c r="E533" t="s">
        <v>3332</v>
      </c>
      <c r="F533" s="7">
        <v>45133</v>
      </c>
      <c r="G533">
        <f t="shared" si="28"/>
        <v>1</v>
      </c>
      <c r="H533" t="s">
        <v>73</v>
      </c>
      <c r="I533" t="str">
        <f>IF(VLOOKUP(C533,гендир!$A$3:$C$3000,3,0)=0,"",VLOOKUP(C533,гендир!$A$3:$C$3000,3,0))</f>
        <v>Зубков Сергей Александрович</v>
      </c>
      <c r="J533" t="str">
        <f>IF(VLOOKUP(C533,гендир!$A$3:$C$3000,2,0)=0,"",VLOOKUP(C533,гендир!$A$3:$C$3000,2,0))</f>
        <v>Зубков Сергей Александрович</v>
      </c>
      <c r="K533" t="s">
        <v>3335</v>
      </c>
      <c r="L533">
        <v>10</v>
      </c>
      <c r="P533">
        <v>532</v>
      </c>
      <c r="Q533">
        <v>0</v>
      </c>
      <c r="R533">
        <v>0</v>
      </c>
      <c r="S533">
        <v>0</v>
      </c>
      <c r="T533">
        <v>17186</v>
      </c>
      <c r="U533">
        <f>IFERROR(VLOOKUP(C533,Лист2!$B$3:$XFD$95,Лист2!$DQ$1,0),"")</f>
        <v>47</v>
      </c>
      <c r="V533">
        <v>0</v>
      </c>
      <c r="W533">
        <v>0</v>
      </c>
      <c r="X533">
        <v>0</v>
      </c>
      <c r="Y533">
        <v>1749</v>
      </c>
      <c r="Z533">
        <f>IFERROR(VLOOKUP(C533,Лист2!$B$3:$XFD$95,Лист2!$DR$1,0),"")</f>
        <v>1278</v>
      </c>
      <c r="AA533">
        <v>0</v>
      </c>
      <c r="AB533">
        <v>0</v>
      </c>
      <c r="AC533">
        <v>0</v>
      </c>
      <c r="AD533">
        <v>14341</v>
      </c>
      <c r="AE533">
        <f>IFERROR(VLOOKUP(C533,Лист2!$B$3:$XFD$95,Лист2!$DS$1,0),"")</f>
        <v>-1231</v>
      </c>
      <c r="AF533">
        <v>0</v>
      </c>
      <c r="AG533">
        <v>0</v>
      </c>
      <c r="AH533">
        <v>0</v>
      </c>
      <c r="AI533">
        <v>10355</v>
      </c>
      <c r="AJ533" s="2">
        <f>IFERROR(VLOOKUP(C533,Лист2!$B$3:$XFD$95,Лист2!$CF$1,0),"")</f>
        <v>110</v>
      </c>
      <c r="AK533">
        <v>0</v>
      </c>
      <c r="AL533">
        <v>0</v>
      </c>
      <c r="AM533">
        <v>0</v>
      </c>
      <c r="AN533">
        <v>194</v>
      </c>
      <c r="AO533">
        <f>IFERROR(VLOOKUP(C533,Лист2!$B$3:$XFD$95,Лист2!$CI$1,0),"")</f>
        <v>10549</v>
      </c>
      <c r="AP533">
        <f>IFERROR(VLOOKUP(C533,Лист2!$B$3:$XFD$95,Лист2!$CJ$1,0),"")</f>
        <v>0</v>
      </c>
      <c r="AQ533" s="5">
        <f t="shared" si="26"/>
        <v>3.0000000000000001E-3</v>
      </c>
      <c r="AR533" t="s">
        <v>52</v>
      </c>
      <c r="AS533" t="s">
        <v>3336</v>
      </c>
      <c r="AT533" t="str">
        <f>IF(VLOOKUP(C533,old!$D$3:$AU$549,44,0)=0,"",VLOOKUP(C533,old!$D$3:$AU$549,44,0))</f>
        <v>image457</v>
      </c>
      <c r="AU533" s="3">
        <f t="shared" si="25"/>
        <v>1.0622887493964268E-2</v>
      </c>
      <c r="AV533" t="str">
        <f t="shared" si="27"/>
        <v>ООО ПКО «ЗОРГ» зарегистрировано по адресу: 358004, Республика Калмыкия, г.о. город Элиста, г Элиста, ул Физкультурная, д. 25, помещ. 1. Генеральным директором является Зубков Сергей Александрович. Рост доходов компании за 5 лет: 0,3%. Рост финансовых активов компании за 5 лет: 1,06%. ФССП присвоил Низкий уровень риска для данного ПКО.</v>
      </c>
    </row>
    <row r="534" spans="1:48">
      <c r="A534">
        <v>522</v>
      </c>
      <c r="B534" t="s">
        <v>3388</v>
      </c>
      <c r="C534">
        <v>5402045635</v>
      </c>
      <c r="D534" s="10">
        <v>1185476068755</v>
      </c>
      <c r="E534" t="s">
        <v>3389</v>
      </c>
      <c r="F534" s="7">
        <v>43325</v>
      </c>
      <c r="G534">
        <f t="shared" si="28"/>
        <v>6</v>
      </c>
      <c r="H534" t="s">
        <v>73</v>
      </c>
      <c r="I534" t="str">
        <f>IF(VLOOKUP(C534,гендир!$A$3:$C$3000,3,0)=0,"",VLOOKUP(C534,гендир!$A$3:$C$3000,3,0))</f>
        <v>Гороховикова Нина Петровна</v>
      </c>
      <c r="J534" t="str">
        <f>IF(VLOOKUP(C534,гендир!$A$3:$C$3000,2,0)=0,"",VLOOKUP(C534,гендир!$A$3:$C$3000,2,0))</f>
        <v>Гороховикова Нина Петровна</v>
      </c>
      <c r="K534" t="s">
        <v>3392</v>
      </c>
      <c r="L534">
        <v>10</v>
      </c>
      <c r="P534">
        <v>533</v>
      </c>
      <c r="Q534">
        <v>71</v>
      </c>
      <c r="R534">
        <v>40</v>
      </c>
      <c r="S534">
        <v>0</v>
      </c>
      <c r="T534">
        <v>0</v>
      </c>
      <c r="U534">
        <f>IFERROR(VLOOKUP(C534,Лист2!$B$3:$XFD$95,Лист2!$DQ$1,0),"")</f>
        <v>6268</v>
      </c>
      <c r="V534">
        <v>111</v>
      </c>
      <c r="W534">
        <v>59</v>
      </c>
      <c r="X534">
        <v>32</v>
      </c>
      <c r="Y534">
        <v>7</v>
      </c>
      <c r="Z534">
        <f>IFERROR(VLOOKUP(C534,Лист2!$B$3:$XFD$95,Лист2!$DR$1,0),"")</f>
        <v>5778</v>
      </c>
      <c r="AA534">
        <v>111</v>
      </c>
      <c r="AB534">
        <v>-20</v>
      </c>
      <c r="AC534">
        <v>-44</v>
      </c>
      <c r="AD534">
        <v>-9</v>
      </c>
      <c r="AE534">
        <f>IFERROR(VLOOKUP(C534,Лист2!$B$3:$XFD$95,Лист2!$DS$1,0),"")</f>
        <v>-114</v>
      </c>
      <c r="AF534">
        <v>0</v>
      </c>
      <c r="AG534">
        <v>0</v>
      </c>
      <c r="AH534">
        <v>0</v>
      </c>
      <c r="AI534">
        <v>1535</v>
      </c>
      <c r="AJ534" s="2">
        <f>IFERROR(VLOOKUP(C534,Лист2!$B$3:$XFD$95,Лист2!$CF$1,0),"")</f>
        <v>13708</v>
      </c>
      <c r="AK534">
        <v>4974</v>
      </c>
      <c r="AL534">
        <v>4974</v>
      </c>
      <c r="AM534">
        <v>4974</v>
      </c>
      <c r="AN534">
        <v>574</v>
      </c>
      <c r="AO534">
        <f>IFERROR(VLOOKUP(C534,Лист2!$B$3:$XFD$95,Лист2!$CI$1,0),"")</f>
        <v>574</v>
      </c>
      <c r="AP534">
        <f>IFERROR(VLOOKUP(C534,Лист2!$B$3:$XFD$95,Лист2!$CJ$1,0),"")</f>
        <v>2494</v>
      </c>
      <c r="AQ534" s="5">
        <f t="shared" si="26"/>
        <v>88.281999999999996</v>
      </c>
      <c r="AR534" t="s">
        <v>52</v>
      </c>
      <c r="AS534" t="s">
        <v>3393</v>
      </c>
      <c r="AT534" t="str">
        <f>IF(VLOOKUP(C534,old!$D$3:$AU$549,44,0)=0,"",VLOOKUP(C534,old!$D$3:$AU$549,44,0))</f>
        <v>image463</v>
      </c>
      <c r="AU534" s="3">
        <f t="shared" si="25"/>
        <v>8.9302931596091213</v>
      </c>
      <c r="AV534" t="str">
        <f t="shared" si="27"/>
        <v>ООО ПКО «Фридом-Инвест» зарегистрировано по адресу: г. Новосибирск, Красный пр-кт, Д. 79/1, ОФИС 413, 630049. Генеральным директором является Гороховикова Нина Петровна. Рост доходов компании за 5 лет: 8828,2%. Рост финансовых активов компании за 5 лет: 893,03%. Объем заемных средств компании на конец 2024 года: 2494 тыс. руб. ФССП присвоил Низкий уровень риска для данного ПКО.</v>
      </c>
    </row>
    <row r="535" spans="1:48">
      <c r="A535">
        <v>527</v>
      </c>
      <c r="B535" t="s">
        <v>3442</v>
      </c>
      <c r="C535">
        <v>572032070</v>
      </c>
      <c r="D535" s="10">
        <v>1220500014558</v>
      </c>
      <c r="E535" t="s">
        <v>3443</v>
      </c>
      <c r="F535" s="7">
        <v>44896</v>
      </c>
      <c r="G535">
        <f t="shared" si="28"/>
        <v>2</v>
      </c>
      <c r="H535" t="s">
        <v>73</v>
      </c>
      <c r="I535" t="str">
        <f>IF(VLOOKUP(C535,гендир!$A$3:$C$3000,3,0)=0,"",VLOOKUP(C535,гендир!$A$3:$C$3000,3,0))</f>
        <v>Зубков Сергей Александрович</v>
      </c>
      <c r="J535" t="str">
        <f>IF(VLOOKUP(C535,гендир!$A$3:$C$3000,2,0)=0,"",VLOOKUP(C535,гендир!$A$3:$C$3000,2,0))</f>
        <v>Зубков Сергей Александрович</v>
      </c>
      <c r="K535" t="s">
        <v>3444</v>
      </c>
      <c r="L535">
        <v>10</v>
      </c>
      <c r="P535">
        <v>534</v>
      </c>
      <c r="Q535">
        <v>0</v>
      </c>
      <c r="R535">
        <v>0</v>
      </c>
      <c r="S535">
        <v>0</v>
      </c>
      <c r="T535">
        <v>16543</v>
      </c>
      <c r="U535">
        <f>IFERROR(VLOOKUP(C535,Лист2!$B$3:$XFD$95,Лист2!$DQ$1,0),"")</f>
        <v>157217</v>
      </c>
      <c r="V535">
        <v>0</v>
      </c>
      <c r="W535">
        <v>0</v>
      </c>
      <c r="X535">
        <v>0</v>
      </c>
      <c r="Y535">
        <v>1340</v>
      </c>
      <c r="Z535">
        <f>IFERROR(VLOOKUP(C535,Лист2!$B$3:$XFD$95,Лист2!$DR$1,0),"")</f>
        <v>109005</v>
      </c>
      <c r="AA535">
        <v>0</v>
      </c>
      <c r="AB535">
        <v>0</v>
      </c>
      <c r="AC535">
        <v>0</v>
      </c>
      <c r="AD535">
        <v>12133</v>
      </c>
      <c r="AE535">
        <f>IFERROR(VLOOKUP(C535,Лист2!$B$3:$XFD$95,Лист2!$DS$1,0),"")</f>
        <v>46624</v>
      </c>
      <c r="AF535">
        <v>0</v>
      </c>
      <c r="AG535">
        <v>0</v>
      </c>
      <c r="AH535">
        <v>0</v>
      </c>
      <c r="AI535">
        <v>34860</v>
      </c>
      <c r="AJ535" s="2">
        <f>IFERROR(VLOOKUP(C535,Лист2!$B$3:$XFD$95,Лист2!$CF$1,0),"")</f>
        <v>181</v>
      </c>
      <c r="AK535">
        <v>0</v>
      </c>
      <c r="AL535">
        <v>0</v>
      </c>
      <c r="AM535">
        <v>0</v>
      </c>
      <c r="AN535">
        <v>46</v>
      </c>
      <c r="AO535">
        <f>IFERROR(VLOOKUP(C535,Лист2!$B$3:$XFD$95,Лист2!$CI$1,0),"")</f>
        <v>34906</v>
      </c>
      <c r="AP535">
        <f>IFERROR(VLOOKUP(C535,Лист2!$B$3:$XFD$95,Лист2!$CJ$1,0),"")</f>
        <v>116</v>
      </c>
      <c r="AQ535" s="5">
        <f t="shared" si="26"/>
        <v>9.5039999999999996</v>
      </c>
      <c r="AR535" t="s">
        <v>52</v>
      </c>
      <c r="AS535">
        <v>0</v>
      </c>
      <c r="AT535" t="str">
        <f>IF(VLOOKUP(C535,old!$D$3:$AU$549,44,0)=0,"",VLOOKUP(C535,old!$D$3:$AU$549,44,0))</f>
        <v>image1001</v>
      </c>
      <c r="AU535" s="3">
        <f t="shared" si="25"/>
        <v>5.1921973608720596E-3</v>
      </c>
      <c r="AV535" t="str">
        <f t="shared" si="27"/>
        <v>ООО ПКО «Айва» зарегистрировано по адресу: 367000, Республика Дагестан, г.о. город Махачкала, вн.р-н Советский район, г Махачкала, ул Дзержинского, д. 17, к. Б, этаж 2, офис 29. Генеральным директором является Зубков Сергей Александрович. Рост доходов компании за 5 лет: 950,4%. Рост финансовых активов компании за 5 лет: 0,52%. Объем заемных средств компании на конец 2024 года: 116 тыс. руб. ФССП присвоил Низкий уровень риска для данного ПКО.</v>
      </c>
    </row>
    <row r="536" spans="1:48">
      <c r="A536">
        <v>529</v>
      </c>
      <c r="B536" t="s">
        <v>3496</v>
      </c>
      <c r="C536">
        <v>1840104688</v>
      </c>
      <c r="D536" s="10">
        <v>1211800010256</v>
      </c>
      <c r="E536" t="s">
        <v>3497</v>
      </c>
      <c r="F536" s="7">
        <v>44344</v>
      </c>
      <c r="G536">
        <f t="shared" si="28"/>
        <v>3</v>
      </c>
      <c r="H536" t="s">
        <v>73</v>
      </c>
      <c r="I536" t="str">
        <f>IF(VLOOKUP(C536,гендир!$A$3:$C$3000,3,0)=0,"",VLOOKUP(C536,гендир!$A$3:$C$3000,3,0))</f>
        <v>Вахрушев Андрей Викторович, Рыжов Сергей Евгеньевич</v>
      </c>
      <c r="J536" t="str">
        <f>IF(VLOOKUP(C536,гендир!$A$3:$C$3000,2,0)=0,"",VLOOKUP(C536,гендир!$A$3:$C$3000,2,0))</f>
        <v>Вашковский Александр Александрович</v>
      </c>
      <c r="K536" t="s">
        <v>3500</v>
      </c>
      <c r="L536">
        <v>10403.74</v>
      </c>
      <c r="P536">
        <v>535</v>
      </c>
      <c r="Q536">
        <v>0</v>
      </c>
      <c r="R536">
        <v>0</v>
      </c>
      <c r="S536">
        <v>0</v>
      </c>
      <c r="T536">
        <v>0</v>
      </c>
      <c r="U536">
        <f>IFERROR(VLOOKUP(C536,Лист2!$B$3:$XFD$95,Лист2!$DQ$1,0),"")</f>
        <v>0</v>
      </c>
      <c r="V536">
        <v>0</v>
      </c>
      <c r="W536">
        <v>681</v>
      </c>
      <c r="X536">
        <v>1031</v>
      </c>
      <c r="Y536">
        <v>999</v>
      </c>
      <c r="Z536">
        <f>IFERROR(VLOOKUP(C536,Лист2!$B$3:$XFD$95,Лист2!$DR$1,0),"")</f>
        <v>12900</v>
      </c>
      <c r="AA536">
        <v>0</v>
      </c>
      <c r="AB536">
        <v>0</v>
      </c>
      <c r="AC536">
        <v>0</v>
      </c>
      <c r="AD536">
        <v>0</v>
      </c>
      <c r="AE536">
        <f>IFERROR(VLOOKUP(C536,Лист2!$B$3:$XFD$95,Лист2!$DS$1,0),"")</f>
        <v>-122</v>
      </c>
      <c r="AF536">
        <v>0</v>
      </c>
      <c r="AG536">
        <v>11451</v>
      </c>
      <c r="AH536">
        <v>11451</v>
      </c>
      <c r="AI536">
        <v>17290</v>
      </c>
      <c r="AJ536" s="2">
        <f>IFERROR(VLOOKUP(C536,Лист2!$B$3:$XFD$95,Лист2!$CF$1,0),"")</f>
        <v>17290</v>
      </c>
      <c r="AK536">
        <v>0</v>
      </c>
      <c r="AL536">
        <v>82</v>
      </c>
      <c r="AM536">
        <v>58</v>
      </c>
      <c r="AN536">
        <v>79</v>
      </c>
      <c r="AO536">
        <f>IFERROR(VLOOKUP(C536,Лист2!$B$3:$XFD$95,Лист2!$CI$1,0),"")</f>
        <v>79</v>
      </c>
      <c r="AP536">
        <f>IFERROR(VLOOKUP(C536,Лист2!$B$3:$XFD$95,Лист2!$CJ$1,0),"")</f>
        <v>13756</v>
      </c>
      <c r="AQ536" s="5" t="str">
        <f t="shared" si="26"/>
        <v/>
      </c>
      <c r="AR536" t="s">
        <v>52</v>
      </c>
      <c r="AS536" t="s">
        <v>3501</v>
      </c>
      <c r="AT536" t="str">
        <f>IF(VLOOKUP(C536,old!$D$3:$AU$549,44,0)=0,"",VLOOKUP(C536,old!$D$3:$AU$549,44,0))</f>
        <v>image479</v>
      </c>
      <c r="AU536" s="3">
        <f t="shared" si="25"/>
        <v>1.5099117980962362</v>
      </c>
      <c r="AV536" t="str">
        <f t="shared" si="27"/>
        <v>ООО ПКО «ВИВ» зарегистрировано по адресу: 427848, Удмуртская Республика, р-н Киясовский, с Подгорное, ул Ленина, д. 59, кв. 2. Генеральным директором является Вашковский Александр Александрович. Рост финансовых активов компании за 5 лет: 150,99%. Объем заемных средств компании на конец 2024 года: 13756 тыс. руб. ФССП присвоил Низкий уровень риска для данного ПКО.</v>
      </c>
    </row>
    <row r="537" spans="1:48">
      <c r="A537">
        <v>535</v>
      </c>
      <c r="B537" t="s">
        <v>636</v>
      </c>
      <c r="C537">
        <v>9705066046</v>
      </c>
      <c r="D537" s="10">
        <v>1167746430125</v>
      </c>
      <c r="E537" t="s">
        <v>637</v>
      </c>
      <c r="F537" s="7">
        <v>45409</v>
      </c>
      <c r="G537">
        <f t="shared" si="28"/>
        <v>0</v>
      </c>
      <c r="H537" t="s">
        <v>73</v>
      </c>
      <c r="I537" t="str">
        <f>IF(VLOOKUP(C537,гендир!$A$3:$C$3000,3,0)=0,"",VLOOKUP(C537,гендир!$A$3:$C$3000,3,0))</f>
        <v>Филатов Данил Анатольевич</v>
      </c>
      <c r="J537" t="str">
        <f>IF(VLOOKUP(C537,гендир!$A$3:$C$3000,2,0)=0,"",VLOOKUP(C537,гендир!$A$3:$C$3000,2,0))</f>
        <v>Глаголев Роман Анатольевич</v>
      </c>
      <c r="K537" t="s">
        <v>640</v>
      </c>
      <c r="L537">
        <v>8010</v>
      </c>
      <c r="P537">
        <v>536</v>
      </c>
      <c r="Q537">
        <v>33695</v>
      </c>
      <c r="R537">
        <v>504039</v>
      </c>
      <c r="S537">
        <v>201666</v>
      </c>
      <c r="T537">
        <v>155398</v>
      </c>
      <c r="U537" t="str">
        <f>IFERROR(VLOOKUP(C537,Лист2!$B$3:$XFD$95,Лист2!$DQ$1,0),"")</f>
        <v/>
      </c>
      <c r="V537">
        <v>28028</v>
      </c>
      <c r="W537">
        <v>341851</v>
      </c>
      <c r="X537">
        <v>187346</v>
      </c>
      <c r="Y537">
        <v>381784</v>
      </c>
      <c r="Z537" t="str">
        <f>IFERROR(VLOOKUP(C537,Лист2!$B$3:$XFD$95,Лист2!$DR$1,0),"")</f>
        <v/>
      </c>
      <c r="AA537">
        <v>28028</v>
      </c>
      <c r="AB537">
        <v>128361</v>
      </c>
      <c r="AC537">
        <v>2886</v>
      </c>
      <c r="AD537">
        <v>-226643</v>
      </c>
      <c r="AE537" t="str">
        <f>IFERROR(VLOOKUP(C537,Лист2!$B$3:$XFD$95,Лист2!$DS$1,0),"")</f>
        <v/>
      </c>
      <c r="AF537">
        <v>0</v>
      </c>
      <c r="AG537">
        <v>10</v>
      </c>
      <c r="AH537">
        <v>10</v>
      </c>
      <c r="AI537">
        <v>10</v>
      </c>
      <c r="AJ537" s="2" t="str">
        <f>IFERROR(VLOOKUP(C537,Лист2!$B$3:$XFD$95,Лист2!$CF$1,0),"")</f>
        <v/>
      </c>
      <c r="AK537">
        <v>259754</v>
      </c>
      <c r="AL537">
        <v>375742</v>
      </c>
      <c r="AM537">
        <v>349627</v>
      </c>
      <c r="AN537">
        <v>92330</v>
      </c>
      <c r="AO537" t="str">
        <f>IFERROR(VLOOKUP(C537,Лист2!$B$3:$XFD$95,Лист2!$CI$1,0),"")</f>
        <v/>
      </c>
      <c r="AP537" t="str">
        <f>IFERROR(VLOOKUP(C537,Лист2!$B$3:$XFD$95,Лист2!$CJ$1,0),"")</f>
        <v/>
      </c>
      <c r="AQ537" s="5" t="str">
        <f t="shared" si="26"/>
        <v/>
      </c>
      <c r="AS537" t="s">
        <v>641</v>
      </c>
      <c r="AT537" t="str">
        <f>IF(VLOOKUP(C537,old!$D$3:$AU$549,44,0)=0,"",VLOOKUP(C537,old!$D$3:$AU$549,44,0))</f>
        <v/>
      </c>
      <c r="AU537" s="3" t="str">
        <f t="shared" si="25"/>
        <v/>
      </c>
      <c r="AV537" t="str">
        <f t="shared" si="27"/>
        <v>ООО «КВЕСТОР» зарегистрировано по адресу: 125252, Москва г, вн.тер.г. муниципальный округ Хорошевский, ул Авиаконструктора Микояна, д. 12, помещ. Б. Генеральным директором является Глаголев Роман Анатольевич.</v>
      </c>
    </row>
    <row r="538" spans="1:48">
      <c r="A538">
        <v>537</v>
      </c>
      <c r="B538" t="s">
        <v>1144</v>
      </c>
      <c r="C538">
        <v>5406610327</v>
      </c>
      <c r="D538" s="10">
        <v>1165476110029</v>
      </c>
      <c r="E538" t="s">
        <v>1145</v>
      </c>
      <c r="F538" s="7">
        <v>44770</v>
      </c>
      <c r="G538">
        <f t="shared" si="28"/>
        <v>2</v>
      </c>
      <c r="H538" t="s">
        <v>73</v>
      </c>
      <c r="I538" t="str">
        <f>IF(VLOOKUP(C538,гендир!$A$3:$C$3000,3,0)=0,"",VLOOKUP(C538,гендир!$A$3:$C$3000,3,0))</f>
        <v>Общество С Ограниченной Ответственностью Микрокредитная Компания, "ТИАРА", Общество С Ограниченной Ответственностью, "НОВОСИБИРСКАЯ ИНВЕСТИЦИОННАЯ КОМПАНИЯ", Общество С Ограниченной Ответственностью Микрокредитная Компания, "ХАКАССКОЕ КРЕДИТНОЕ АГЕНТСТВО", Общество С Ограниченной Ответственностью Микрокредитная Компания, "ТОМСКОЕ ФИНАНСОВОЕ АГЕНТСТВО", Общество С Ограниченной Ответственностью Микрокредитная Компания, "РУССКИЕ ФИНАНСЫ", Общество С Ограниченной Ответственностью, "КУЗБАССКОЕ КРЕДИТНОЕ АГЕНТСТВО", Общество С Ограниченной Ответственностью Микрокредитная Компания, "ГОРНО-АЛТАЙСКОЕ КРЕДИТНОЕ АГЕНТСТВО", Общество С Ограниченной Ответственностью, "РУССКИЕ ФИНАНСЫ СИБИРЬ", Общество С Ограниченной Ответственностью Микрокредитная Компания, "РЕГИОНАЛЬНОЕ КРЕДИТНОЕ АГЕНТСТВО", Штрафов</v>
      </c>
      <c r="J538" t="str">
        <f>IF(VLOOKUP(C538,гендир!$A$3:$C$3000,2,0)=0,"",VLOOKUP(C538,гендир!$A$3:$C$3000,2,0))</f>
        <v>Тищенко Ирина Сергеевна</v>
      </c>
      <c r="K538" t="s">
        <v>1148</v>
      </c>
      <c r="L538">
        <v>332100</v>
      </c>
      <c r="P538">
        <v>537</v>
      </c>
      <c r="Q538">
        <v>0</v>
      </c>
      <c r="R538">
        <v>0</v>
      </c>
      <c r="S538">
        <v>0</v>
      </c>
      <c r="T538">
        <v>0</v>
      </c>
      <c r="U538">
        <f>IFERROR(VLOOKUP(C538,Лист2!$B$3:$XFD$95,Лист2!$DQ$1,0),"")</f>
        <v>0</v>
      </c>
      <c r="V538">
        <v>0</v>
      </c>
      <c r="W538">
        <v>0</v>
      </c>
      <c r="X538">
        <v>0</v>
      </c>
      <c r="Y538">
        <v>0</v>
      </c>
      <c r="Z538">
        <f>IFERROR(VLOOKUP(C538,Лист2!$B$3:$XFD$95,Лист2!$DR$1,0),"")</f>
        <v>0</v>
      </c>
      <c r="AA538">
        <v>0</v>
      </c>
      <c r="AB538">
        <v>0</v>
      </c>
      <c r="AC538">
        <v>0</v>
      </c>
      <c r="AD538">
        <v>0</v>
      </c>
      <c r="AE538">
        <f>IFERROR(VLOOKUP(C538,Лист2!$B$3:$XFD$95,Лист2!$DS$1,0),"")</f>
        <v>0</v>
      </c>
      <c r="AF538">
        <v>0</v>
      </c>
      <c r="AG538">
        <v>4945</v>
      </c>
      <c r="AH538">
        <v>4945</v>
      </c>
      <c r="AI538">
        <v>4945</v>
      </c>
      <c r="AJ538" s="2">
        <f>IFERROR(VLOOKUP(C538,Лист2!$B$3:$XFD$95,Лист2!$CF$1,0),"")</f>
        <v>0</v>
      </c>
      <c r="AK538">
        <v>0</v>
      </c>
      <c r="AL538">
        <v>181756</v>
      </c>
      <c r="AM538">
        <v>181756</v>
      </c>
      <c r="AN538">
        <v>181756</v>
      </c>
      <c r="AO538">
        <f>IFERROR(VLOOKUP(C538,Лист2!$B$3:$XFD$95,Лист2!$CI$1,0),"")</f>
        <v>332100</v>
      </c>
      <c r="AP538">
        <f>IFERROR(VLOOKUP(C538,Лист2!$B$3:$XFD$95,Лист2!$CJ$1,0),"")</f>
        <v>0</v>
      </c>
      <c r="AQ538" s="5" t="str">
        <f t="shared" si="26"/>
        <v/>
      </c>
      <c r="AS538" t="s">
        <v>1149</v>
      </c>
      <c r="AT538" t="str">
        <f>IF(VLOOKUP(C538,old!$D$3:$AU$549,44,0)=0,"",VLOOKUP(C538,old!$D$3:$AU$549,44,0))</f>
        <v/>
      </c>
      <c r="AU538" s="3">
        <f t="shared" si="25"/>
        <v>0</v>
      </c>
      <c r="AV538" t="str">
        <f t="shared" si="27"/>
        <v>ООО «Кобрин» зарегистрировано по адресу: 630055, Новосибирская обл, г Новосибирск, ул Мусы Джалиля, 3/1, 15. Генеральным директором является Тищенко Ирина Сергеевна.</v>
      </c>
    </row>
    <row r="539" spans="1:48">
      <c r="A539">
        <v>538</v>
      </c>
      <c r="B539" t="s">
        <v>1165</v>
      </c>
      <c r="C539">
        <v>3625013023</v>
      </c>
      <c r="D539" s="10">
        <v>1133668050317</v>
      </c>
      <c r="E539" t="s">
        <v>1166</v>
      </c>
      <c r="F539" s="7">
        <v>41597</v>
      </c>
      <c r="G539">
        <f t="shared" si="28"/>
        <v>11</v>
      </c>
      <c r="H539" t="s">
        <v>73</v>
      </c>
      <c r="I539" t="str">
        <f>IF(VLOOKUP(C539,гендир!$A$3:$C$3000,3,0)=0,"",VLOOKUP(C539,гендир!$A$3:$C$3000,3,0))</f>
        <v>Плетнев Владимир Васильевич</v>
      </c>
      <c r="J539" t="str">
        <f>IF(VLOOKUP(C539,гендир!$A$3:$C$3000,2,0)=0,"",VLOOKUP(C539,гендир!$A$3:$C$3000,2,0))</f>
        <v>Шуверова Дарья Дмитриевна</v>
      </c>
      <c r="K539" t="s">
        <v>1169</v>
      </c>
      <c r="L539">
        <v>10189.981</v>
      </c>
      <c r="P539">
        <v>538</v>
      </c>
      <c r="Q539">
        <v>4379</v>
      </c>
      <c r="R539">
        <v>6948</v>
      </c>
      <c r="S539">
        <v>9371</v>
      </c>
      <c r="T539">
        <v>15614</v>
      </c>
      <c r="U539">
        <f>IFERROR(VLOOKUP(C539,Лист2!$B$3:$XFD$95,Лист2!$DQ$1,0),"")</f>
        <v>4454</v>
      </c>
      <c r="V539">
        <v>4042</v>
      </c>
      <c r="W539">
        <v>5323</v>
      </c>
      <c r="X539">
        <v>9059</v>
      </c>
      <c r="Y539">
        <v>27594</v>
      </c>
      <c r="Z539">
        <f>IFERROR(VLOOKUP(C539,Лист2!$B$3:$XFD$95,Лист2!$DR$1,0),"")</f>
        <v>5594</v>
      </c>
      <c r="AA539">
        <v>4042</v>
      </c>
      <c r="AB539">
        <v>1536</v>
      </c>
      <c r="AC539">
        <v>240</v>
      </c>
      <c r="AD539">
        <v>-12803</v>
      </c>
      <c r="AE539">
        <f>IFERROR(VLOOKUP(C539,Лист2!$B$3:$XFD$95,Лист2!$DS$1,0),"")</f>
        <v>-1640</v>
      </c>
      <c r="AF539">
        <v>0</v>
      </c>
      <c r="AG539">
        <v>0</v>
      </c>
      <c r="AH539">
        <v>0</v>
      </c>
      <c r="AI539">
        <v>0</v>
      </c>
      <c r="AJ539" s="2">
        <f>IFERROR(VLOOKUP(C539,Лист2!$B$3:$XFD$95,Лист2!$CF$1,0),"")</f>
        <v>4</v>
      </c>
      <c r="AK539">
        <v>5862</v>
      </c>
      <c r="AL539">
        <v>14241</v>
      </c>
      <c r="AM539">
        <v>35121</v>
      </c>
      <c r="AN539">
        <v>20269</v>
      </c>
      <c r="AO539">
        <f>IFERROR(VLOOKUP(C539,Лист2!$B$3:$XFD$95,Лист2!$CI$1,0),"")</f>
        <v>20269</v>
      </c>
      <c r="AP539">
        <f>IFERROR(VLOOKUP(C539,Лист2!$B$3:$XFD$95,Лист2!$CJ$1,0),"")</f>
        <v>11139</v>
      </c>
      <c r="AQ539" s="5">
        <f t="shared" si="26"/>
        <v>1.0169999999999999</v>
      </c>
      <c r="AS539" t="s">
        <v>1170</v>
      </c>
      <c r="AT539" t="str">
        <f>IF(VLOOKUP(C539,old!$D$3:$AU$549,44,0)=0,"",VLOOKUP(C539,old!$D$3:$AU$549,44,0))</f>
        <v/>
      </c>
      <c r="AU539" s="3" t="str">
        <f t="shared" si="25"/>
        <v/>
      </c>
      <c r="AV539" t="str">
        <f t="shared" si="27"/>
        <v>ООО ПКО «Юрисконсульт» зарегистрировано по адресу: 394055, Воронежская обл, г Воронеж, ул Депутатская, д. 11А, помещ. X, офис 8. Генеральным директором является Шуверова Дарья Дмитриевна. Рост доходов компании за 5 лет: 101,7%. Объем заемных средств компании на конец 2024 года: 11139 тыс. руб.</v>
      </c>
    </row>
    <row r="540" spans="1:48">
      <c r="A540">
        <v>539</v>
      </c>
      <c r="B540" t="s">
        <v>1237</v>
      </c>
      <c r="C540">
        <v>3025031831</v>
      </c>
      <c r="D540" s="10">
        <v>1173025007979</v>
      </c>
      <c r="E540" t="s">
        <v>1238</v>
      </c>
      <c r="F540" s="7">
        <v>43013</v>
      </c>
      <c r="G540">
        <f t="shared" si="28"/>
        <v>7</v>
      </c>
      <c r="H540" t="s">
        <v>73</v>
      </c>
      <c r="I540" t="str">
        <f>IF(VLOOKUP(C540,гендир!$A$3:$C$3000,3,0)=0,"",VLOOKUP(C540,гендир!$A$3:$C$3000,3,0))</f>
        <v>Тимошенко Виктория Сергеевна</v>
      </c>
      <c r="J540" t="str">
        <f>IF(VLOOKUP(C540,гендир!$A$3:$C$3000,2,0)=0,"",VLOOKUP(C540,гендир!$A$3:$C$3000,2,0))</f>
        <v>Усенко Евгений Леонидович</v>
      </c>
      <c r="K540" t="s">
        <v>1241</v>
      </c>
      <c r="L540">
        <v>10</v>
      </c>
      <c r="P540">
        <v>539</v>
      </c>
      <c r="Q540">
        <v>0</v>
      </c>
      <c r="R540">
        <v>0</v>
      </c>
      <c r="S540">
        <v>0</v>
      </c>
      <c r="T540">
        <v>0</v>
      </c>
      <c r="U540">
        <f>IFERROR(VLOOKUP(C540,Лист2!$B$3:$XFD$95,Лист2!$DQ$1,0),"")</f>
        <v>0</v>
      </c>
      <c r="V540">
        <v>0</v>
      </c>
      <c r="W540">
        <v>0</v>
      </c>
      <c r="X540">
        <v>0</v>
      </c>
      <c r="Y540">
        <v>0</v>
      </c>
      <c r="Z540">
        <f>IFERROR(VLOOKUP(C540,Лист2!$B$3:$XFD$95,Лист2!$DR$1,0),"")</f>
        <v>0</v>
      </c>
      <c r="AA540">
        <v>0</v>
      </c>
      <c r="AB540">
        <v>0</v>
      </c>
      <c r="AC540">
        <v>0</v>
      </c>
      <c r="AD540">
        <v>0</v>
      </c>
      <c r="AE540">
        <f>IFERROR(VLOOKUP(C540,Лист2!$B$3:$XFD$95,Лист2!$DS$1,0),"")</f>
        <v>0</v>
      </c>
      <c r="AF540">
        <v>0</v>
      </c>
      <c r="AG540">
        <v>0</v>
      </c>
      <c r="AH540">
        <v>0</v>
      </c>
      <c r="AI540">
        <v>0</v>
      </c>
      <c r="AJ540" s="2">
        <f>IFERROR(VLOOKUP(C540,Лист2!$B$3:$XFD$95,Лист2!$CF$1,0),"")</f>
        <v>0</v>
      </c>
      <c r="AK540">
        <v>0</v>
      </c>
      <c r="AL540">
        <v>0</v>
      </c>
      <c r="AM540">
        <v>0</v>
      </c>
      <c r="AN540">
        <v>0</v>
      </c>
      <c r="AO540">
        <f>IFERROR(VLOOKUP(C540,Лист2!$B$3:$XFD$95,Лист2!$CI$1,0),"")</f>
        <v>0</v>
      </c>
      <c r="AP540">
        <f>IFERROR(VLOOKUP(C540,Лист2!$B$3:$XFD$95,Лист2!$CJ$1,0),"")</f>
        <v>3986</v>
      </c>
      <c r="AQ540" s="5" t="str">
        <f t="shared" si="26"/>
        <v/>
      </c>
      <c r="AS540" t="s">
        <v>1242</v>
      </c>
      <c r="AT540" t="str">
        <f>IF(VLOOKUP(C540,old!$D$3:$AU$549,44,0)=0,"",VLOOKUP(C540,old!$D$3:$AU$549,44,0))</f>
        <v/>
      </c>
      <c r="AU540" s="3" t="str">
        <f t="shared" si="25"/>
        <v/>
      </c>
      <c r="AV540" t="str">
        <f t="shared" si="27"/>
        <v>ООО «Первая коллекторская компания» зарегистрировано по адресу: Астраханская обл., Икрянинский м.р-н, с.п. Икрянинский сельсовет, с. Икряное, ул. Мира, д. 63, КВ. 3, 416370. Генеральным директором является Усенко Евгений Леонидович. Объем заемных средств компании на конец 2024 года: 3986 тыс. руб.</v>
      </c>
    </row>
    <row r="541" spans="1:48">
      <c r="A541">
        <v>540</v>
      </c>
      <c r="B541" t="s">
        <v>1993</v>
      </c>
      <c r="C541">
        <v>3123458484</v>
      </c>
      <c r="D541" s="10">
        <v>1193123020452</v>
      </c>
      <c r="E541" t="s">
        <v>1994</v>
      </c>
      <c r="F541" s="7">
        <v>45642</v>
      </c>
      <c r="G541">
        <f t="shared" si="28"/>
        <v>0</v>
      </c>
      <c r="H541" t="s">
        <v>73</v>
      </c>
      <c r="I541" t="str">
        <f>IF(VLOOKUP(C541,гендир!$A$3:$C$3000,3,0)=0,"",VLOOKUP(C541,гендир!$A$3:$C$3000,3,0))</f>
        <v/>
      </c>
      <c r="J541" t="str">
        <f>IF(VLOOKUP(C541,гендир!$A$3:$C$3000,2,0)=0,"",VLOOKUP(C541,гендир!$A$3:$C$3000,2,0))</f>
        <v/>
      </c>
      <c r="K541" t="s">
        <v>1995</v>
      </c>
      <c r="L541">
        <v>10000</v>
      </c>
      <c r="P541">
        <v>540</v>
      </c>
      <c r="Q541">
        <v>41661</v>
      </c>
      <c r="R541">
        <v>209582</v>
      </c>
      <c r="S541">
        <v>225436</v>
      </c>
      <c r="T541">
        <v>273097</v>
      </c>
      <c r="U541" t="str">
        <f>IFERROR(VLOOKUP(C541,Лист2!$B$3:$XFD$95,Лист2!$DQ$1,0),"")</f>
        <v/>
      </c>
      <c r="V541">
        <v>25604</v>
      </c>
      <c r="W541">
        <v>73014</v>
      </c>
      <c r="X541">
        <v>86775</v>
      </c>
      <c r="Y541">
        <v>327372</v>
      </c>
      <c r="Z541" t="str">
        <f>IFERROR(VLOOKUP(C541,Лист2!$B$3:$XFD$95,Лист2!$DR$1,0),"")</f>
        <v/>
      </c>
      <c r="AA541">
        <v>25604</v>
      </c>
      <c r="AB541">
        <v>96551</v>
      </c>
      <c r="AC541">
        <v>103277</v>
      </c>
      <c r="AD541">
        <v>-93270</v>
      </c>
      <c r="AE541" t="str">
        <f>IFERROR(VLOOKUP(C541,Лист2!$B$3:$XFD$95,Лист2!$DS$1,0),"")</f>
        <v/>
      </c>
      <c r="AF541">
        <v>79789</v>
      </c>
      <c r="AG541">
        <v>149637</v>
      </c>
      <c r="AH541">
        <v>237909</v>
      </c>
      <c r="AI541">
        <v>28531</v>
      </c>
      <c r="AJ541" s="2" t="str">
        <f>IFERROR(VLOOKUP(C541,Лист2!$B$3:$XFD$95,Лист2!$CF$1,0),"")</f>
        <v/>
      </c>
      <c r="AK541">
        <v>1772</v>
      </c>
      <c r="AL541">
        <v>1066</v>
      </c>
      <c r="AM541">
        <v>1341</v>
      </c>
      <c r="AN541">
        <v>19433</v>
      </c>
      <c r="AO541" t="str">
        <f>IFERROR(VLOOKUP(C541,Лист2!$B$3:$XFD$95,Лист2!$CI$1,0),"")</f>
        <v/>
      </c>
      <c r="AP541" t="str">
        <f>IFERROR(VLOOKUP(C541,Лист2!$B$3:$XFD$95,Лист2!$CJ$1,0),"")</f>
        <v/>
      </c>
      <c r="AQ541" s="5" t="str">
        <f t="shared" si="26"/>
        <v/>
      </c>
      <c r="AS541">
        <v>0</v>
      </c>
      <c r="AT541" t="str">
        <f>IF(VLOOKUP(C541,old!$D$3:$AU$549,44,0)=0,"",VLOOKUP(C541,old!$D$3:$AU$549,44,0))</f>
        <v/>
      </c>
      <c r="AU541" s="3" t="str">
        <f t="shared" si="25"/>
        <v/>
      </c>
      <c r="AV541" t="str">
        <f t="shared" si="27"/>
        <v>ООО «Коллекшн Консалт» зарегистрировано по адресу: г. Белгород, Народный б-р, д. 79, оф. 514, 308009</v>
      </c>
    </row>
    <row r="542" spans="1:48">
      <c r="A542">
        <v>542</v>
      </c>
      <c r="B542" t="s">
        <v>2502</v>
      </c>
      <c r="C542">
        <v>7841447135</v>
      </c>
      <c r="D542" s="10">
        <v>1117847266767</v>
      </c>
      <c r="E542" t="s">
        <v>2503</v>
      </c>
      <c r="F542" s="7">
        <v>40724</v>
      </c>
      <c r="G542">
        <f t="shared" si="28"/>
        <v>13</v>
      </c>
      <c r="H542" t="s">
        <v>73</v>
      </c>
      <c r="I542" t="str">
        <f>IF(VLOOKUP(C542,гендир!$A$3:$C$3000,3,0)=0,"",VLOOKUP(C542,гендир!$A$3:$C$3000,3,0))</f>
        <v>Лукин Дмитрий Константинович</v>
      </c>
      <c r="J542" t="str">
        <f>IF(VLOOKUP(C542,гендир!$A$3:$C$3000,2,0)=0,"",VLOOKUP(C542,гендир!$A$3:$C$3000,2,0))</f>
        <v>Лукин Дмитрий Константинович</v>
      </c>
      <c r="K542" t="s">
        <v>674</v>
      </c>
      <c r="L542">
        <v>15243</v>
      </c>
      <c r="P542">
        <v>541</v>
      </c>
      <c r="Q542">
        <v>0</v>
      </c>
      <c r="R542">
        <v>0</v>
      </c>
      <c r="S542">
        <v>0</v>
      </c>
      <c r="T542">
        <v>0</v>
      </c>
      <c r="U542">
        <f>IFERROR(VLOOKUP(C542,Лист2!$B$3:$XFD$95,Лист2!$DQ$1,0),"")</f>
        <v>0</v>
      </c>
      <c r="V542">
        <v>136</v>
      </c>
      <c r="W542">
        <v>0</v>
      </c>
      <c r="X542">
        <v>3506</v>
      </c>
      <c r="Y542">
        <v>168</v>
      </c>
      <c r="Z542">
        <f>IFERROR(VLOOKUP(C542,Лист2!$B$3:$XFD$95,Лист2!$DR$1,0),"")</f>
        <v>416</v>
      </c>
      <c r="AA542">
        <v>136</v>
      </c>
      <c r="AB542">
        <v>0</v>
      </c>
      <c r="AC542">
        <v>-3506</v>
      </c>
      <c r="AD542">
        <v>-168</v>
      </c>
      <c r="AE542">
        <f>IFERROR(VLOOKUP(C542,Лист2!$B$3:$XFD$95,Лист2!$DS$1,0),"")</f>
        <v>-658</v>
      </c>
      <c r="AF542">
        <v>0</v>
      </c>
      <c r="AG542">
        <v>0</v>
      </c>
      <c r="AH542">
        <v>0</v>
      </c>
      <c r="AI542">
        <v>0</v>
      </c>
      <c r="AJ542" s="2">
        <f>IFERROR(VLOOKUP(C542,Лист2!$B$3:$XFD$95,Лист2!$CF$1,0),"")</f>
        <v>0</v>
      </c>
      <c r="AK542">
        <v>945</v>
      </c>
      <c r="AL542">
        <v>3600</v>
      </c>
      <c r="AM542">
        <v>295</v>
      </c>
      <c r="AN542">
        <v>7265</v>
      </c>
      <c r="AO542">
        <f>IFERROR(VLOOKUP(C542,Лист2!$B$3:$XFD$95,Лист2!$CI$1,0),"")</f>
        <v>7265</v>
      </c>
      <c r="AP542">
        <f>IFERROR(VLOOKUP(C542,Лист2!$B$3:$XFD$95,Лист2!$CJ$1,0),"")</f>
        <v>28804</v>
      </c>
      <c r="AQ542" s="5" t="str">
        <f t="shared" si="26"/>
        <v/>
      </c>
      <c r="AS542" t="s">
        <v>2505</v>
      </c>
      <c r="AT542" t="str">
        <f>IF(VLOOKUP(C542,old!$D$3:$AU$549,44,0)=0,"",VLOOKUP(C542,old!$D$3:$AU$549,44,0))</f>
        <v/>
      </c>
      <c r="AU542" s="3" t="str">
        <f t="shared" si="25"/>
        <v/>
      </c>
      <c r="AV542" t="str">
        <f t="shared" si="27"/>
        <v>ООО «ПКО «ЮГ-ПАРТНЁРС» зарегистрировано по адресу: 344056, Ростовская обл, г Ростов-на-Дону, ул Белорусская, 44/71, 1. Генеральным директором является Лукин Дмитрий Константинович. Объем заемных средств компании на конец 2024 года: 28804 тыс. руб.</v>
      </c>
    </row>
    <row r="543" spans="1:48">
      <c r="A543">
        <v>543</v>
      </c>
      <c r="B543" t="s">
        <v>2638</v>
      </c>
      <c r="C543">
        <v>9704047900</v>
      </c>
      <c r="D543" s="10">
        <v>1217700057200</v>
      </c>
      <c r="E543" t="s">
        <v>2639</v>
      </c>
      <c r="F543" s="7">
        <v>45611</v>
      </c>
      <c r="G543">
        <f t="shared" si="28"/>
        <v>0</v>
      </c>
      <c r="H543" t="s">
        <v>73</v>
      </c>
      <c r="I543" t="str">
        <f>IF(VLOOKUP(C543,гендир!$A$3:$C$3000,3,0)=0,"",VLOOKUP(C543,гендир!$A$3:$C$3000,3,0))</f>
        <v/>
      </c>
      <c r="J543" t="str">
        <f>IF(VLOOKUP(C543,гендир!$A$3:$C$3000,2,0)=0,"",VLOOKUP(C543,гендир!$A$3:$C$3000,2,0))</f>
        <v/>
      </c>
      <c r="K543" t="s">
        <v>2640</v>
      </c>
      <c r="L543">
        <v>100</v>
      </c>
      <c r="P543">
        <v>542</v>
      </c>
      <c r="Q543">
        <v>0</v>
      </c>
      <c r="R543">
        <v>147758</v>
      </c>
      <c r="S543">
        <v>237367</v>
      </c>
      <c r="T543">
        <v>233367</v>
      </c>
      <c r="U543" t="str">
        <f>IFERROR(VLOOKUP(C543,Лист2!$B$3:$XFD$95,Лист2!$DQ$1,0),"")</f>
        <v/>
      </c>
      <c r="V543">
        <v>0</v>
      </c>
      <c r="W543">
        <v>89592</v>
      </c>
      <c r="X543">
        <v>80711</v>
      </c>
      <c r="Y543">
        <v>96178</v>
      </c>
      <c r="Z543" t="str">
        <f>IFERROR(VLOOKUP(C543,Лист2!$B$3:$XFD$95,Лист2!$DR$1,0),"")</f>
        <v/>
      </c>
      <c r="AA543">
        <v>0</v>
      </c>
      <c r="AB543">
        <v>38966</v>
      </c>
      <c r="AC543">
        <v>26628</v>
      </c>
      <c r="AD543">
        <v>15952</v>
      </c>
      <c r="AE543" t="str">
        <f>IFERROR(VLOOKUP(C543,Лист2!$B$3:$XFD$95,Лист2!$DS$1,0),"")</f>
        <v/>
      </c>
      <c r="AF543">
        <v>0</v>
      </c>
      <c r="AG543">
        <v>23796</v>
      </c>
      <c r="AH543">
        <v>28911</v>
      </c>
      <c r="AI543">
        <v>8099</v>
      </c>
      <c r="AJ543" s="2" t="str">
        <f>IFERROR(VLOOKUP(C543,Лист2!$B$3:$XFD$95,Лист2!$CF$1,0),"")</f>
        <v/>
      </c>
      <c r="AK543">
        <v>0</v>
      </c>
      <c r="AL543">
        <v>17036</v>
      </c>
      <c r="AM543">
        <v>26891</v>
      </c>
      <c r="AN543">
        <v>20096</v>
      </c>
      <c r="AO543" t="str">
        <f>IFERROR(VLOOKUP(C543,Лист2!$B$3:$XFD$95,Лист2!$CI$1,0),"")</f>
        <v/>
      </c>
      <c r="AP543" t="str">
        <f>IFERROR(VLOOKUP(C543,Лист2!$B$3:$XFD$95,Лист2!$CJ$1,0),"")</f>
        <v/>
      </c>
      <c r="AQ543" s="5" t="str">
        <f t="shared" si="26"/>
        <v/>
      </c>
      <c r="AS543" t="s">
        <v>2641</v>
      </c>
      <c r="AT543" t="str">
        <f>IF(VLOOKUP(C543,old!$D$3:$AU$549,44,0)=0,"",VLOOKUP(C543,old!$D$3:$AU$549,44,0))</f>
        <v/>
      </c>
      <c r="AU543" s="3" t="str">
        <f t="shared" si="25"/>
        <v/>
      </c>
      <c r="AV543" t="str">
        <f t="shared" si="27"/>
        <v>АО «Технологии Бизнеса» зарегистрировано по адресу: 119121, город Москва, вн.тер. г. Муниципальный Округ Хамовники, пер 2-Й Вражский, дом 1, корпус 1, помещение 1/1</v>
      </c>
    </row>
    <row r="544" spans="1:48">
      <c r="A544">
        <v>547</v>
      </c>
      <c r="B544" t="s">
        <v>3284</v>
      </c>
      <c r="C544">
        <v>2635209961</v>
      </c>
      <c r="D544" s="10">
        <v>1152651011314</v>
      </c>
      <c r="E544" t="s">
        <v>3285</v>
      </c>
      <c r="F544" s="7">
        <v>42130</v>
      </c>
      <c r="G544">
        <f t="shared" si="28"/>
        <v>9</v>
      </c>
      <c r="H544" t="s">
        <v>73</v>
      </c>
      <c r="I544" t="str">
        <f>IF(VLOOKUP(C544,гендир!$A$3:$C$3000,3,0)=0,"",VLOOKUP(C544,гендир!$A$3:$C$3000,3,0))</f>
        <v>Утин Максим Викторович</v>
      </c>
      <c r="J544" t="str">
        <f>IF(VLOOKUP(C544,гендир!$A$3:$C$3000,2,0)=0,"",VLOOKUP(C544,гендир!$A$3:$C$3000,2,0))</f>
        <v>Воеводина Елена Ивановна</v>
      </c>
      <c r="K544" t="s">
        <v>3288</v>
      </c>
      <c r="L544">
        <v>11010</v>
      </c>
      <c r="P544">
        <v>543</v>
      </c>
      <c r="Q544">
        <v>0</v>
      </c>
      <c r="R544">
        <v>0</v>
      </c>
      <c r="S544">
        <v>0</v>
      </c>
      <c r="T544">
        <v>0</v>
      </c>
      <c r="U544">
        <f>IFERROR(VLOOKUP(C544,Лист2!$B$3:$XFD$95,Лист2!$DQ$1,0),"")</f>
        <v>50172</v>
      </c>
      <c r="V544">
        <v>0</v>
      </c>
      <c r="W544">
        <v>0</v>
      </c>
      <c r="X544">
        <v>0</v>
      </c>
      <c r="Y544">
        <v>0</v>
      </c>
      <c r="Z544">
        <f>IFERROR(VLOOKUP(C544,Лист2!$B$3:$XFD$95,Лист2!$DR$1,0),"")</f>
        <v>36771</v>
      </c>
      <c r="AA544">
        <v>0</v>
      </c>
      <c r="AB544">
        <v>0</v>
      </c>
      <c r="AC544">
        <v>0</v>
      </c>
      <c r="AD544">
        <v>0</v>
      </c>
      <c r="AE544">
        <f>IFERROR(VLOOKUP(C544,Лист2!$B$3:$XFD$95,Лист2!$DS$1,0),"")</f>
        <v>10391</v>
      </c>
      <c r="AF544">
        <v>0</v>
      </c>
      <c r="AG544">
        <v>0</v>
      </c>
      <c r="AH544">
        <v>0</v>
      </c>
      <c r="AI544">
        <v>0</v>
      </c>
      <c r="AJ544" s="2">
        <f>IFERROR(VLOOKUP(C544,Лист2!$B$3:$XFD$95,Лист2!$CF$1,0),"")</f>
        <v>0</v>
      </c>
      <c r="AK544">
        <v>0</v>
      </c>
      <c r="AL544">
        <v>0</v>
      </c>
      <c r="AM544">
        <v>0</v>
      </c>
      <c r="AN544">
        <v>0</v>
      </c>
      <c r="AO544">
        <f>IFERROR(VLOOKUP(C544,Лист2!$B$3:$XFD$95,Лист2!$CI$1,0),"")</f>
        <v>27178</v>
      </c>
      <c r="AP544">
        <f>IFERROR(VLOOKUP(C544,Лист2!$B$3:$XFD$95,Лист2!$CJ$1,0),"")</f>
        <v>0</v>
      </c>
      <c r="AQ544" s="5" t="str">
        <f t="shared" si="26"/>
        <v/>
      </c>
      <c r="AS544" t="s">
        <v>3289</v>
      </c>
      <c r="AT544" t="str">
        <f>IF(VLOOKUP(C544,old!$D$3:$AU$549,44,0)=0,"",VLOOKUP(C544,old!$D$3:$AU$549,44,0))</f>
        <v/>
      </c>
      <c r="AU544" s="3" t="str">
        <f t="shared" si="25"/>
        <v/>
      </c>
      <c r="AV544" t="str">
        <f t="shared" si="27"/>
        <v>ООО ПКО «Финансовый омбудсмен» зарегистрировано по адресу: 355003, Ставропольский край, г Ставрополь, ул Дзержинского, 160, 172. Генеральным директором является Воеводина Елена Ивановна.</v>
      </c>
    </row>
    <row r="545" spans="1:48">
      <c r="A545">
        <v>548</v>
      </c>
      <c r="B545" t="s">
        <v>3369</v>
      </c>
      <c r="C545">
        <v>2130222826</v>
      </c>
      <c r="D545" s="10">
        <v>1202100009792</v>
      </c>
      <c r="E545" t="s">
        <v>3370</v>
      </c>
      <c r="F545" s="7">
        <v>44187</v>
      </c>
      <c r="G545">
        <f t="shared" si="28"/>
        <v>4</v>
      </c>
      <c r="H545" t="s">
        <v>73</v>
      </c>
      <c r="I545" t="str">
        <f>IF(VLOOKUP(C545,гендир!$A$3:$C$3000,3,0)=0,"",VLOOKUP(C545,гендир!$A$3:$C$3000,3,0))</f>
        <v>Матвеев Иван Сергеевич</v>
      </c>
      <c r="J545" t="str">
        <f>IF(VLOOKUP(C545,гендир!$A$3:$C$3000,2,0)=0,"",VLOOKUP(C545,гендир!$A$3:$C$3000,2,0))</f>
        <v>Матвеев Иван Сергеевич</v>
      </c>
      <c r="K545" t="s">
        <v>3373</v>
      </c>
      <c r="L545">
        <v>10010</v>
      </c>
      <c r="P545">
        <v>544</v>
      </c>
      <c r="Q545">
        <v>0</v>
      </c>
      <c r="R545">
        <v>0</v>
      </c>
      <c r="S545">
        <v>0</v>
      </c>
      <c r="T545">
        <v>0</v>
      </c>
      <c r="U545">
        <f>IFERROR(VLOOKUP(C545,Лист2!$B$3:$XFD$95,Лист2!$DQ$1,0),"")</f>
        <v>0</v>
      </c>
      <c r="V545">
        <v>0</v>
      </c>
      <c r="W545">
        <v>0</v>
      </c>
      <c r="X545">
        <v>0</v>
      </c>
      <c r="Y545">
        <v>0</v>
      </c>
      <c r="Z545">
        <f>IFERROR(VLOOKUP(C545,Лист2!$B$3:$XFD$95,Лист2!$DR$1,0),"")</f>
        <v>0</v>
      </c>
      <c r="AA545">
        <v>0</v>
      </c>
      <c r="AB545">
        <v>0</v>
      </c>
      <c r="AC545">
        <v>0</v>
      </c>
      <c r="AD545">
        <v>0</v>
      </c>
      <c r="AE545">
        <f>IFERROR(VLOOKUP(C545,Лист2!$B$3:$XFD$95,Лист2!$DS$1,0),"")</f>
        <v>0</v>
      </c>
      <c r="AF545">
        <v>0</v>
      </c>
      <c r="AG545">
        <v>0</v>
      </c>
      <c r="AH545">
        <v>0</v>
      </c>
      <c r="AI545">
        <v>0</v>
      </c>
      <c r="AJ545" s="2">
        <f>IFERROR(VLOOKUP(C545,Лист2!$B$3:$XFD$95,Лист2!$CF$1,0),"")</f>
        <v>0</v>
      </c>
      <c r="AK545">
        <v>0</v>
      </c>
      <c r="AL545">
        <v>0</v>
      </c>
      <c r="AM545">
        <v>0</v>
      </c>
      <c r="AN545">
        <v>10000</v>
      </c>
      <c r="AO545">
        <f>IFERROR(VLOOKUP(C545,Лист2!$B$3:$XFD$95,Лист2!$CI$1,0),"")</f>
        <v>0</v>
      </c>
      <c r="AP545">
        <f>IFERROR(VLOOKUP(C545,Лист2!$B$3:$XFD$95,Лист2!$CJ$1,0),"")</f>
        <v>0</v>
      </c>
      <c r="AQ545" s="5" t="str">
        <f t="shared" si="26"/>
        <v/>
      </c>
      <c r="AS545" t="s">
        <v>3374</v>
      </c>
      <c r="AT545" t="str">
        <f>IF(VLOOKUP(C545,old!$D$3:$AU$549,44,0)=0,"",VLOOKUP(C545,old!$D$3:$AU$549,44,0))</f>
        <v/>
      </c>
      <c r="AU545" s="3" t="str">
        <f t="shared" si="25"/>
        <v/>
      </c>
      <c r="AV545" t="str">
        <f t="shared" si="27"/>
        <v>ООО ПКО «Морган» зарегистрировано по адресу: г. Чебоксары, ул. Энгельса, д. 18, 428003. Генеральным директором является Матвеев Иван Сергеевич.</v>
      </c>
    </row>
    <row r="546" spans="1:48">
      <c r="A546">
        <v>557</v>
      </c>
      <c r="B546" t="s">
        <v>3626</v>
      </c>
      <c r="C546">
        <v>1841056860</v>
      </c>
      <c r="D546" s="10">
        <v>1151832017105</v>
      </c>
      <c r="E546" t="s">
        <v>3627</v>
      </c>
      <c r="F546" s="7">
        <v>42304</v>
      </c>
      <c r="G546">
        <f t="shared" si="28"/>
        <v>9</v>
      </c>
      <c r="H546" t="s">
        <v>73</v>
      </c>
      <c r="I546" t="str">
        <f>IF(VLOOKUP(C546,гендир!$A$3:$C$3000,3,0)=0,"",VLOOKUP(C546,гендир!$A$3:$C$3000,3,0))</f>
        <v>Феофилактов Владимир Владимирович</v>
      </c>
      <c r="J546" t="str">
        <f>IF(VLOOKUP(C546,гендир!$A$3:$C$3000,2,0)=0,"",VLOOKUP(C546,гендир!$A$3:$C$3000,2,0))</f>
        <v>Феофилактов Владимир Владимирович</v>
      </c>
      <c r="K546" t="s">
        <v>3630</v>
      </c>
      <c r="L546">
        <v>10025</v>
      </c>
      <c r="P546">
        <v>545</v>
      </c>
      <c r="Q546">
        <v>0</v>
      </c>
      <c r="R546">
        <v>0</v>
      </c>
      <c r="S546">
        <v>0</v>
      </c>
      <c r="T546">
        <v>0</v>
      </c>
      <c r="U546">
        <f>IFERROR(VLOOKUP(C546,Лист2!$B$3:$XFD$95,Лист2!$DQ$1,0),"")</f>
        <v>870</v>
      </c>
      <c r="V546">
        <v>0</v>
      </c>
      <c r="W546">
        <v>0</v>
      </c>
      <c r="X546">
        <v>0</v>
      </c>
      <c r="Y546">
        <v>0</v>
      </c>
      <c r="Z546">
        <f>IFERROR(VLOOKUP(C546,Лист2!$B$3:$XFD$95,Лист2!$DR$1,0),"")</f>
        <v>2</v>
      </c>
      <c r="AA546">
        <v>0</v>
      </c>
      <c r="AB546">
        <v>0</v>
      </c>
      <c r="AC546">
        <v>0</v>
      </c>
      <c r="AD546">
        <v>0</v>
      </c>
      <c r="AE546">
        <f>IFERROR(VLOOKUP(C546,Лист2!$B$3:$XFD$95,Лист2!$DS$1,0),"")</f>
        <v>843</v>
      </c>
      <c r="AF546">
        <v>0</v>
      </c>
      <c r="AG546">
        <v>0</v>
      </c>
      <c r="AH546">
        <v>0</v>
      </c>
      <c r="AI546">
        <v>0</v>
      </c>
      <c r="AJ546" s="2">
        <f>IFERROR(VLOOKUP(C546,Лист2!$B$3:$XFD$95,Лист2!$CF$1,0),"")</f>
        <v>0</v>
      </c>
      <c r="AK546">
        <v>0</v>
      </c>
      <c r="AL546">
        <v>0</v>
      </c>
      <c r="AM546">
        <v>0</v>
      </c>
      <c r="AN546">
        <v>0</v>
      </c>
      <c r="AO546">
        <f>IFERROR(VLOOKUP(C546,Лист2!$B$3:$XFD$95,Лист2!$CI$1,0),"")</f>
        <v>0</v>
      </c>
      <c r="AP546">
        <f>IFERROR(VLOOKUP(C546,Лист2!$B$3:$XFD$95,Лист2!$CJ$1,0),"")</f>
        <v>0</v>
      </c>
      <c r="AQ546" s="5" t="str">
        <f t="shared" si="26"/>
        <v/>
      </c>
      <c r="AS546" t="s">
        <v>3631</v>
      </c>
      <c r="AT546" t="str">
        <f>IF(VLOOKUP(C546,old!$D$3:$AU$549,44,0)=0,"",VLOOKUP(C546,old!$D$3:$AU$549,44,0))</f>
        <v/>
      </c>
      <c r="AU546" s="3" t="str">
        <f t="shared" si="25"/>
        <v/>
      </c>
      <c r="AV546" t="str">
        <f t="shared" si="27"/>
        <v>ООО ПКО «Союз» зарегистрировано по адресу: г. Ижевск, ул. им Петрова, д. 51, офис 3 426068. Генеральным директором является Феофилактов Владимир Владимирович.</v>
      </c>
    </row>
    <row r="547" spans="1:48">
      <c r="A547">
        <v>243</v>
      </c>
      <c r="B547" t="s">
        <v>2565</v>
      </c>
      <c r="C547">
        <v>6165226716</v>
      </c>
      <c r="D547" s="10">
        <v>1206100031928</v>
      </c>
      <c r="E547" t="s">
        <v>2566</v>
      </c>
      <c r="F547" s="7">
        <v>44098</v>
      </c>
      <c r="G547">
        <f t="shared" si="28"/>
        <v>4</v>
      </c>
      <c r="H547" t="s">
        <v>73</v>
      </c>
      <c r="I547" t="str">
        <f>IF(VLOOKUP(C547,гендир!$A$3:$C$3000,3,0)=0,"",VLOOKUP(C547,гендир!$A$3:$C$3000,3,0))</f>
        <v>Поддубный Антон Георгиевич, Филоненко Юрий Сергеевич</v>
      </c>
      <c r="J547" t="str">
        <f>IF(VLOOKUP(C547,гендир!$A$3:$C$3000,2,0)=0,"",VLOOKUP(C547,гендир!$A$3:$C$3000,2,0))</f>
        <v>Филоненко Юрий Сергеевич</v>
      </c>
      <c r="K547" t="s">
        <v>2569</v>
      </c>
      <c r="L547">
        <v>10478.299999999999</v>
      </c>
      <c r="P547">
        <v>546</v>
      </c>
      <c r="Q547">
        <v>0</v>
      </c>
      <c r="R547">
        <v>349</v>
      </c>
      <c r="S547">
        <v>1777</v>
      </c>
      <c r="T547">
        <v>26730</v>
      </c>
      <c r="U547">
        <f>IFERROR(VLOOKUP(C547,Лист2!$B$3:$XFD$95,Лист2!$DQ$1,0),"")</f>
        <v>-2421</v>
      </c>
      <c r="V547">
        <v>2</v>
      </c>
      <c r="W547">
        <v>2532</v>
      </c>
      <c r="X547">
        <v>4043</v>
      </c>
      <c r="Y547">
        <v>6782</v>
      </c>
      <c r="Z547">
        <f>IFERROR(VLOOKUP(C547,Лист2!$B$3:$XFD$95,Лист2!$DR$1,0),"")</f>
        <v>1721</v>
      </c>
      <c r="AA547">
        <v>2</v>
      </c>
      <c r="AB547">
        <v>-2216</v>
      </c>
      <c r="AC547">
        <v>-2319</v>
      </c>
      <c r="AD547">
        <v>19820</v>
      </c>
      <c r="AE547">
        <f>IFERROR(VLOOKUP(C547,Лист2!$B$3:$XFD$95,Лист2!$DS$1,0),"")</f>
        <v>-4324</v>
      </c>
      <c r="AF547">
        <v>0</v>
      </c>
      <c r="AG547">
        <v>0</v>
      </c>
      <c r="AH547">
        <v>0</v>
      </c>
      <c r="AI547">
        <v>0</v>
      </c>
      <c r="AJ547" s="2">
        <f>IFERROR(VLOOKUP(C547,Лист2!$B$3:$XFD$95,Лист2!$CF$1,0),"")</f>
        <v>283</v>
      </c>
      <c r="AK547">
        <v>0</v>
      </c>
      <c r="AL547">
        <v>35</v>
      </c>
      <c r="AM547">
        <v>29</v>
      </c>
      <c r="AN547">
        <v>51419</v>
      </c>
      <c r="AO547">
        <f>IFERROR(VLOOKUP(C547,Лист2!$B$3:$XFD$95,Лист2!$CI$1,0),"")</f>
        <v>51359</v>
      </c>
      <c r="AP547">
        <f>IFERROR(VLOOKUP(C547,Лист2!$B$3:$XFD$95,Лист2!$CJ$1,0),"")</f>
        <v>4090</v>
      </c>
      <c r="AQ547" s="5">
        <f t="shared" si="26"/>
        <v>-6.9370000000000003</v>
      </c>
      <c r="AR547" t="s">
        <v>52</v>
      </c>
      <c r="AS547" t="s">
        <v>2570</v>
      </c>
      <c r="AT547" t="str">
        <f>IF(VLOOKUP(C547,old!$D$3:$AU$549,44,0)=0,"",VLOOKUP(C547,old!$D$3:$AU$549,44,0))</f>
        <v>image355</v>
      </c>
      <c r="AU547" s="3" t="str">
        <f t="shared" si="25"/>
        <v/>
      </c>
      <c r="AV547" t="str">
        <f t="shared" si="27"/>
        <v>ООО ПКО «ФиЛнекст» зарегистрировано по адресу: 344038, Ростовская обл, г Ростов-на-Дону, ул Нансена, 103м, 5. Генеральным директором является Филоненко Юрий Сергеевич. Рост доходов компании за 5 лет: -693,7%. Объем заемных средств компании на конец 2024 года: 4090 тыс. руб. ФССП присвоил Низкий уровень риска для данного ПКО.</v>
      </c>
    </row>
    <row r="548" spans="1:48">
      <c r="A548">
        <v>370</v>
      </c>
      <c r="B548" t="s">
        <v>2376</v>
      </c>
      <c r="C548">
        <v>6455031846</v>
      </c>
      <c r="D548" s="10">
        <v>1026403683349</v>
      </c>
      <c r="E548" t="s">
        <v>2377</v>
      </c>
      <c r="F548" s="7">
        <v>37225</v>
      </c>
      <c r="G548">
        <f t="shared" si="28"/>
        <v>23</v>
      </c>
      <c r="H548" t="s">
        <v>73</v>
      </c>
      <c r="I548" t="str">
        <f>IF(VLOOKUP(C548,гендир!$A$3:$C$3000,3,0)=0,"",VLOOKUP(C548,гендир!$A$3:$C$3000,3,0))</f>
        <v>Теселкина Кира Сергеевна</v>
      </c>
      <c r="J548" t="str">
        <f>IF(VLOOKUP(C548,гендир!$A$3:$C$3000,2,0)=0,"",VLOOKUP(C548,гендир!$A$3:$C$3000,2,0))</f>
        <v>Теселкина Кира Сергеевна</v>
      </c>
      <c r="K548" t="s">
        <v>2380</v>
      </c>
      <c r="L548">
        <v>12982.97</v>
      </c>
      <c r="P548">
        <v>547</v>
      </c>
      <c r="Q548">
        <v>464</v>
      </c>
      <c r="R548">
        <v>101137</v>
      </c>
      <c r="S548">
        <v>6903</v>
      </c>
      <c r="T548">
        <v>257</v>
      </c>
      <c r="U548">
        <f>IFERROR(VLOOKUP(C548,Лист2!$B$3:$XFD$95,Лист2!$DQ$1,0),"")</f>
        <v>-11804</v>
      </c>
      <c r="V548">
        <v>950</v>
      </c>
      <c r="W548">
        <v>21764</v>
      </c>
      <c r="X548">
        <v>10988</v>
      </c>
      <c r="Y548">
        <v>1245</v>
      </c>
      <c r="Z548">
        <f>IFERROR(VLOOKUP(C548,Лист2!$B$3:$XFD$95,Лист2!$DR$1,0),"")</f>
        <v>3006</v>
      </c>
      <c r="AA548">
        <v>950</v>
      </c>
      <c r="AB548">
        <v>78399</v>
      </c>
      <c r="AC548">
        <v>-5314</v>
      </c>
      <c r="AD548">
        <v>-1152</v>
      </c>
      <c r="AE548">
        <f>IFERROR(VLOOKUP(C548,Лист2!$B$3:$XFD$95,Лист2!$DS$1,0),"")</f>
        <v>-14927</v>
      </c>
      <c r="AF548">
        <v>0</v>
      </c>
      <c r="AG548">
        <v>0</v>
      </c>
      <c r="AH548">
        <v>0</v>
      </c>
      <c r="AI548">
        <v>0</v>
      </c>
      <c r="AJ548" s="2">
        <f>IFERROR(VLOOKUP(C548,Лист2!$B$3:$XFD$95,Лист2!$CF$1,0),"")</f>
        <v>0</v>
      </c>
      <c r="AK548">
        <v>517</v>
      </c>
      <c r="AL548">
        <v>89964</v>
      </c>
      <c r="AM548">
        <v>84977</v>
      </c>
      <c r="AN548">
        <v>83333</v>
      </c>
      <c r="AO548">
        <f>IFERROR(VLOOKUP(C548,Лист2!$B$3:$XFD$95,Лист2!$CI$1,0),"")</f>
        <v>83333</v>
      </c>
      <c r="AP548">
        <f>IFERROR(VLOOKUP(C548,Лист2!$B$3:$XFD$95,Лист2!$CJ$1,0),"")</f>
        <v>-3441</v>
      </c>
      <c r="AQ548" s="5">
        <f t="shared" si="26"/>
        <v>-25.44</v>
      </c>
      <c r="AR548" t="s">
        <v>52</v>
      </c>
      <c r="AS548" t="s">
        <v>2381</v>
      </c>
      <c r="AT548" t="str">
        <f>IF(VLOOKUP(C548,old!$D$3:$AU$549,44,0)=0,"",VLOOKUP(C548,old!$D$3:$AU$549,44,0))</f>
        <v>image327</v>
      </c>
      <c r="AU548" s="3" t="str">
        <f t="shared" si="25"/>
        <v/>
      </c>
      <c r="AV548" t="str">
        <f t="shared" si="27"/>
        <v>ООО ПКО «Резон-АНС» зарегистрировано по адресу: 108824, Город Москва, вн.тер.г. поселение Рязановское, ул Логинова, Дом 7, Корпус 2, помещ. 5Н. Генеральным директором является Теселкина Кира Сергеевна. Рост доходов компании за 5 лет: -2544%. Объем заемных средств компании на конец 2024 года: -3441 тыс. руб. ФССП присвоил Низкий уровень риска для данного ПКО.</v>
      </c>
    </row>
  </sheetData>
  <autoFilter ref="A1:AV548" xr:uid="{4C504BDF-7B1F-4A8D-82BC-70D524861C50}">
    <sortState xmlns:xlrd2="http://schemas.microsoft.com/office/spreadsheetml/2017/richdata2" ref="A2:AV548">
      <sortCondition descending="1" ref="U1"/>
    </sortState>
  </autoFilter>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C20C5-94B3-4E87-B8A9-4777E16C90AE}">
  <sheetPr codeName="Лист2"/>
  <dimension ref="A1:AV548"/>
  <sheetViews>
    <sheetView workbookViewId="0">
      <selection activeCell="D1" sqref="D1:D1048576"/>
    </sheetView>
  </sheetViews>
  <sheetFormatPr defaultRowHeight="15"/>
  <sheetData>
    <row r="1" spans="1:48">
      <c r="A1" t="s">
        <v>1</v>
      </c>
      <c r="B1" t="s">
        <v>2</v>
      </c>
      <c r="C1" t="s">
        <v>0</v>
      </c>
      <c r="D1" t="s">
        <v>4256</v>
      </c>
      <c r="E1" t="s">
        <v>4257</v>
      </c>
      <c r="F1" t="s">
        <v>5</v>
      </c>
      <c r="G1" t="s">
        <v>6</v>
      </c>
      <c r="H1" t="s">
        <v>7</v>
      </c>
      <c r="I1" t="s">
        <v>8</v>
      </c>
      <c r="J1" t="s">
        <v>9</v>
      </c>
      <c r="K1" t="s">
        <v>10</v>
      </c>
      <c r="L1" t="s">
        <v>11</v>
      </c>
      <c r="M1" t="s">
        <v>4252</v>
      </c>
      <c r="N1" t="s">
        <v>4253</v>
      </c>
      <c r="O1" t="s">
        <v>4254</v>
      </c>
      <c r="P1" t="s">
        <v>4255</v>
      </c>
      <c r="Q1" t="s">
        <v>4258</v>
      </c>
      <c r="R1" t="s">
        <v>4259</v>
      </c>
      <c r="S1" t="s">
        <v>4260</v>
      </c>
      <c r="T1" t="s">
        <v>4261</v>
      </c>
      <c r="U1" t="s">
        <v>3755</v>
      </c>
      <c r="V1" t="s">
        <v>4262</v>
      </c>
      <c r="W1" t="s">
        <v>4263</v>
      </c>
      <c r="X1" t="s">
        <v>4264</v>
      </c>
      <c r="Y1" t="s">
        <v>4265</v>
      </c>
      <c r="Z1" t="s">
        <v>3756</v>
      </c>
      <c r="AA1" t="s">
        <v>4266</v>
      </c>
      <c r="AB1" t="s">
        <v>4267</v>
      </c>
      <c r="AC1" t="s">
        <v>4268</v>
      </c>
      <c r="AD1" t="s">
        <v>4269</v>
      </c>
      <c r="AE1" t="s">
        <v>3757</v>
      </c>
      <c r="AF1" t="s">
        <v>4270</v>
      </c>
      <c r="AG1" t="s">
        <v>4271</v>
      </c>
      <c r="AH1" t="s">
        <v>4272</v>
      </c>
      <c r="AI1" t="s">
        <v>4273</v>
      </c>
      <c r="AJ1" t="s">
        <v>3721</v>
      </c>
      <c r="AK1" t="s">
        <v>4274</v>
      </c>
      <c r="AL1" t="s">
        <v>4275</v>
      </c>
      <c r="AM1" t="s">
        <v>4276</v>
      </c>
      <c r="AN1" t="s">
        <v>4277</v>
      </c>
      <c r="AO1" t="s">
        <v>3723</v>
      </c>
      <c r="AP1" t="s">
        <v>3724</v>
      </c>
      <c r="AQ1" t="s">
        <v>33</v>
      </c>
      <c r="AR1" t="s">
        <v>34</v>
      </c>
      <c r="AS1" t="s">
        <v>35</v>
      </c>
      <c r="AT1" t="s">
        <v>36</v>
      </c>
      <c r="AU1" t="s">
        <v>37</v>
      </c>
      <c r="AV1" t="s">
        <v>38</v>
      </c>
    </row>
    <row r="2" spans="1:48">
      <c r="A2">
        <v>0</v>
      </c>
      <c r="B2" t="s">
        <v>55</v>
      </c>
      <c r="C2">
        <v>2723115222</v>
      </c>
      <c r="D2">
        <v>1090000000000</v>
      </c>
      <c r="E2" t="s">
        <v>56</v>
      </c>
      <c r="F2">
        <v>39847</v>
      </c>
      <c r="G2">
        <v>16</v>
      </c>
      <c r="H2" t="s">
        <v>44</v>
      </c>
      <c r="I2" t="s">
        <v>41</v>
      </c>
      <c r="J2" t="s">
        <v>57</v>
      </c>
      <c r="K2" t="s">
        <v>58</v>
      </c>
      <c r="L2">
        <v>194.3</v>
      </c>
      <c r="Q2">
        <v>7557549</v>
      </c>
      <c r="R2">
        <v>9519863</v>
      </c>
      <c r="S2">
        <v>7778417</v>
      </c>
      <c r="T2">
        <v>9298765</v>
      </c>
      <c r="U2">
        <v>12765053</v>
      </c>
      <c r="V2">
        <v>3867672</v>
      </c>
      <c r="W2">
        <v>4961407</v>
      </c>
      <c r="X2">
        <v>1886740</v>
      </c>
      <c r="Y2">
        <v>2913013</v>
      </c>
      <c r="Z2">
        <v>3028498</v>
      </c>
      <c r="AA2">
        <v>996740</v>
      </c>
      <c r="AB2">
        <v>4961407</v>
      </c>
      <c r="AC2">
        <v>3327903</v>
      </c>
      <c r="AD2">
        <v>3667985</v>
      </c>
      <c r="AE2">
        <v>6746377</v>
      </c>
      <c r="AF2">
        <v>6021994</v>
      </c>
      <c r="AG2">
        <v>7094613</v>
      </c>
      <c r="AH2">
        <v>11961665</v>
      </c>
      <c r="AI2">
        <v>13692288</v>
      </c>
      <c r="AJ2">
        <v>23483962</v>
      </c>
      <c r="AK2">
        <v>424289</v>
      </c>
      <c r="AL2">
        <v>410024</v>
      </c>
      <c r="AM2">
        <v>679296</v>
      </c>
      <c r="AN2">
        <v>874521</v>
      </c>
      <c r="AO2">
        <v>589736</v>
      </c>
      <c r="AP2">
        <v>6852491</v>
      </c>
      <c r="AQ2">
        <v>1.69</v>
      </c>
      <c r="AR2" t="s">
        <v>52</v>
      </c>
      <c r="AS2" t="s">
        <v>59</v>
      </c>
      <c r="AT2" t="s">
        <v>60</v>
      </c>
      <c r="AU2">
        <v>3.73</v>
      </c>
      <c r="AV2" t="s">
        <v>4278</v>
      </c>
    </row>
    <row r="3" spans="1:48">
      <c r="A3">
        <v>1</v>
      </c>
      <c r="B3" t="s">
        <v>175</v>
      </c>
      <c r="C3">
        <v>7713793524</v>
      </c>
      <c r="D3">
        <v>1150000000000</v>
      </c>
      <c r="E3" t="s">
        <v>176</v>
      </c>
      <c r="F3">
        <v>41863</v>
      </c>
      <c r="G3">
        <v>10</v>
      </c>
      <c r="H3" t="s">
        <v>73</v>
      </c>
      <c r="I3" t="s">
        <v>177</v>
      </c>
      <c r="J3" t="s">
        <v>178</v>
      </c>
      <c r="K3" t="s">
        <v>179</v>
      </c>
      <c r="L3">
        <v>33250</v>
      </c>
      <c r="Q3">
        <v>5547573</v>
      </c>
      <c r="R3">
        <v>7746710</v>
      </c>
      <c r="S3">
        <v>9815218</v>
      </c>
      <c r="T3">
        <v>10699598</v>
      </c>
      <c r="U3">
        <v>12291051</v>
      </c>
      <c r="V3">
        <v>1037558</v>
      </c>
      <c r="W3">
        <v>2407105</v>
      </c>
      <c r="X3">
        <v>3230796</v>
      </c>
      <c r="Y3">
        <v>3606574</v>
      </c>
      <c r="Z3">
        <v>2415999</v>
      </c>
      <c r="AA3">
        <v>3615065</v>
      </c>
      <c r="AB3">
        <v>2407105</v>
      </c>
      <c r="AC3">
        <v>5237831</v>
      </c>
      <c r="AD3">
        <v>5366147</v>
      </c>
      <c r="AE3">
        <v>7366870</v>
      </c>
      <c r="AF3">
        <v>8262194</v>
      </c>
      <c r="AG3">
        <v>9528726</v>
      </c>
      <c r="AH3">
        <v>8257159</v>
      </c>
      <c r="AI3">
        <v>11084910</v>
      </c>
      <c r="AJ3">
        <v>11562703</v>
      </c>
      <c r="AK3">
        <v>29776</v>
      </c>
      <c r="AL3">
        <v>249470</v>
      </c>
      <c r="AM3">
        <v>63808</v>
      </c>
      <c r="AN3">
        <v>68805</v>
      </c>
      <c r="AO3">
        <v>61492</v>
      </c>
      <c r="AP3">
        <v>1682305</v>
      </c>
      <c r="AQ3">
        <v>2.2200000000000002</v>
      </c>
      <c r="AR3" t="s">
        <v>165</v>
      </c>
      <c r="AS3" t="s">
        <v>180</v>
      </c>
      <c r="AT3" t="s">
        <v>181</v>
      </c>
      <c r="AU3">
        <v>1.4</v>
      </c>
      <c r="AV3" t="s">
        <v>4279</v>
      </c>
    </row>
    <row r="4" spans="1:48">
      <c r="A4">
        <v>2</v>
      </c>
      <c r="B4" t="s">
        <v>303</v>
      </c>
      <c r="C4">
        <v>7714704125</v>
      </c>
      <c r="D4">
        <v>1080000000000</v>
      </c>
      <c r="E4" t="s">
        <v>304</v>
      </c>
      <c r="F4">
        <v>39282</v>
      </c>
      <c r="G4">
        <v>17</v>
      </c>
      <c r="H4" t="s">
        <v>44</v>
      </c>
      <c r="I4" t="s">
        <v>305</v>
      </c>
      <c r="J4" t="s">
        <v>306</v>
      </c>
      <c r="K4" t="s">
        <v>307</v>
      </c>
      <c r="L4">
        <v>6450</v>
      </c>
      <c r="Q4">
        <v>4408445</v>
      </c>
      <c r="R4">
        <v>6360674</v>
      </c>
      <c r="S4">
        <v>9143168</v>
      </c>
      <c r="T4">
        <v>10606574</v>
      </c>
      <c r="U4">
        <v>11043025</v>
      </c>
      <c r="V4">
        <v>2056629</v>
      </c>
      <c r="W4">
        <v>1778110</v>
      </c>
      <c r="X4">
        <v>2163516</v>
      </c>
      <c r="Y4">
        <v>4978419</v>
      </c>
      <c r="Z4">
        <v>3027672</v>
      </c>
      <c r="AA4">
        <v>1373861</v>
      </c>
      <c r="AB4">
        <v>1778110</v>
      </c>
      <c r="AC4">
        <v>4582547</v>
      </c>
      <c r="AD4">
        <v>2928525</v>
      </c>
      <c r="AE4">
        <v>5120363</v>
      </c>
      <c r="AF4">
        <v>3218063</v>
      </c>
      <c r="AG4">
        <v>5308242</v>
      </c>
      <c r="AH4">
        <v>9409339</v>
      </c>
      <c r="AI4">
        <v>11291057</v>
      </c>
      <c r="AJ4">
        <v>12229815</v>
      </c>
      <c r="AK4">
        <v>58446</v>
      </c>
      <c r="AL4">
        <v>76857</v>
      </c>
      <c r="AM4">
        <v>143059</v>
      </c>
      <c r="AN4">
        <v>80269</v>
      </c>
      <c r="AO4">
        <v>335476</v>
      </c>
      <c r="AP4">
        <v>4837676</v>
      </c>
      <c r="AQ4">
        <v>2.5</v>
      </c>
      <c r="AR4" t="s">
        <v>52</v>
      </c>
      <c r="AS4" t="s">
        <v>308</v>
      </c>
      <c r="AT4" t="s">
        <v>309</v>
      </c>
      <c r="AU4">
        <v>3.83</v>
      </c>
      <c r="AV4" t="s">
        <v>4280</v>
      </c>
    </row>
    <row r="5" spans="1:48">
      <c r="A5">
        <v>3</v>
      </c>
      <c r="B5" t="s">
        <v>1656</v>
      </c>
      <c r="C5">
        <v>7706450420</v>
      </c>
      <c r="D5">
        <v>1180000000000</v>
      </c>
      <c r="E5" t="s">
        <v>1657</v>
      </c>
      <c r="F5">
        <v>42984</v>
      </c>
      <c r="G5">
        <v>7</v>
      </c>
      <c r="H5" t="s">
        <v>73</v>
      </c>
      <c r="I5" t="s">
        <v>1658</v>
      </c>
      <c r="J5" t="s">
        <v>1659</v>
      </c>
      <c r="K5" t="s">
        <v>1660</v>
      </c>
      <c r="L5">
        <v>315000</v>
      </c>
      <c r="Q5">
        <v>9074322</v>
      </c>
      <c r="R5">
        <v>8878559</v>
      </c>
      <c r="S5">
        <v>12637330</v>
      </c>
      <c r="T5">
        <v>12562020</v>
      </c>
      <c r="U5">
        <v>8536698</v>
      </c>
      <c r="V5">
        <v>8205687</v>
      </c>
      <c r="W5">
        <v>7464337</v>
      </c>
      <c r="X5">
        <v>11095638</v>
      </c>
      <c r="Y5">
        <v>10423574</v>
      </c>
      <c r="Z5">
        <v>6517008</v>
      </c>
      <c r="AA5">
        <v>112806</v>
      </c>
      <c r="AB5">
        <v>7464337</v>
      </c>
      <c r="AC5">
        <v>230250</v>
      </c>
      <c r="AD5">
        <v>151795</v>
      </c>
      <c r="AE5">
        <v>137313</v>
      </c>
      <c r="AF5">
        <v>4315752</v>
      </c>
      <c r="AG5">
        <v>6273480</v>
      </c>
      <c r="AH5">
        <v>8206211</v>
      </c>
      <c r="AI5">
        <v>10015293</v>
      </c>
      <c r="AJ5">
        <v>12684814</v>
      </c>
      <c r="AK5">
        <v>233418</v>
      </c>
      <c r="AL5">
        <v>164797</v>
      </c>
      <c r="AM5">
        <v>187427</v>
      </c>
      <c r="AN5">
        <v>322258</v>
      </c>
      <c r="AO5">
        <v>439587</v>
      </c>
      <c r="AP5">
        <v>12394857</v>
      </c>
      <c r="AQ5">
        <v>0.94</v>
      </c>
      <c r="AR5" t="s">
        <v>52</v>
      </c>
      <c r="AS5" t="s">
        <v>1661</v>
      </c>
      <c r="AT5" t="s">
        <v>1662</v>
      </c>
      <c r="AU5">
        <v>2.89</v>
      </c>
      <c r="AV5" t="s">
        <v>4281</v>
      </c>
    </row>
    <row r="6" spans="1:48">
      <c r="A6">
        <v>4</v>
      </c>
      <c r="B6" t="s">
        <v>933</v>
      </c>
      <c r="C6">
        <v>7730233723</v>
      </c>
      <c r="D6">
        <v>1180000000000</v>
      </c>
      <c r="E6" t="s">
        <v>934</v>
      </c>
      <c r="F6">
        <v>42832</v>
      </c>
      <c r="G6">
        <v>7</v>
      </c>
      <c r="H6" t="s">
        <v>44</v>
      </c>
      <c r="I6" t="s">
        <v>935</v>
      </c>
      <c r="J6" t="s">
        <v>936</v>
      </c>
      <c r="K6" t="s">
        <v>937</v>
      </c>
      <c r="L6">
        <v>101265.823</v>
      </c>
      <c r="Q6">
        <v>193397</v>
      </c>
      <c r="R6">
        <v>694023</v>
      </c>
      <c r="S6">
        <v>2342953</v>
      </c>
      <c r="T6">
        <v>4647772</v>
      </c>
      <c r="U6">
        <v>8331391</v>
      </c>
      <c r="V6">
        <v>123798</v>
      </c>
      <c r="W6">
        <v>247799</v>
      </c>
      <c r="X6">
        <v>530090</v>
      </c>
      <c r="Y6">
        <v>1630652</v>
      </c>
      <c r="Z6">
        <v>2436827</v>
      </c>
      <c r="AA6">
        <v>42453</v>
      </c>
      <c r="AB6">
        <v>247799</v>
      </c>
      <c r="AC6">
        <v>1119448</v>
      </c>
      <c r="AD6">
        <v>1329942</v>
      </c>
      <c r="AE6">
        <v>2975359</v>
      </c>
      <c r="AF6">
        <v>105760</v>
      </c>
      <c r="AG6">
        <v>970210</v>
      </c>
      <c r="AH6">
        <v>4311265</v>
      </c>
      <c r="AI6">
        <v>7794949</v>
      </c>
      <c r="AJ6">
        <v>13782767</v>
      </c>
      <c r="AK6">
        <v>1177</v>
      </c>
      <c r="AL6">
        <v>20331</v>
      </c>
      <c r="AM6">
        <v>31369</v>
      </c>
      <c r="AN6">
        <v>466385</v>
      </c>
      <c r="AO6">
        <v>289827</v>
      </c>
      <c r="AP6">
        <v>12191290</v>
      </c>
      <c r="AQ6">
        <v>43.08</v>
      </c>
      <c r="AR6" t="s">
        <v>52</v>
      </c>
      <c r="AS6" t="s">
        <v>938</v>
      </c>
      <c r="AT6" t="s">
        <v>939</v>
      </c>
      <c r="AU6">
        <v>131.6</v>
      </c>
      <c r="AV6" t="s">
        <v>4282</v>
      </c>
    </row>
    <row r="7" spans="1:48">
      <c r="A7">
        <v>5</v>
      </c>
      <c r="B7" t="s">
        <v>2538</v>
      </c>
      <c r="C7">
        <v>6672302726</v>
      </c>
      <c r="D7">
        <v>1100000000000</v>
      </c>
      <c r="E7" t="s">
        <v>2539</v>
      </c>
      <c r="F7">
        <v>40070</v>
      </c>
      <c r="G7">
        <v>15</v>
      </c>
      <c r="H7" t="s">
        <v>73</v>
      </c>
      <c r="I7" t="s">
        <v>2540</v>
      </c>
      <c r="J7" t="s">
        <v>2541</v>
      </c>
      <c r="K7" t="s">
        <v>2542</v>
      </c>
      <c r="L7">
        <v>10</v>
      </c>
      <c r="Q7">
        <v>754</v>
      </c>
      <c r="R7">
        <v>3566972</v>
      </c>
      <c r="S7">
        <v>4673205</v>
      </c>
      <c r="T7">
        <v>3611889</v>
      </c>
      <c r="U7">
        <v>6243476</v>
      </c>
      <c r="V7">
        <v>57244</v>
      </c>
      <c r="W7">
        <v>3390488</v>
      </c>
      <c r="X7">
        <v>4521453</v>
      </c>
      <c r="Y7">
        <v>2810324</v>
      </c>
      <c r="Z7">
        <v>5403598</v>
      </c>
      <c r="AA7">
        <v>-6</v>
      </c>
      <c r="AB7">
        <v>3390488</v>
      </c>
      <c r="AC7">
        <v>5951</v>
      </c>
      <c r="AD7">
        <v>12656</v>
      </c>
      <c r="AE7">
        <v>17407</v>
      </c>
      <c r="AF7">
        <v>332171</v>
      </c>
      <c r="AG7">
        <v>6827666</v>
      </c>
      <c r="AH7">
        <v>10091197</v>
      </c>
      <c r="AI7">
        <v>10480485</v>
      </c>
      <c r="AJ7">
        <v>8517263</v>
      </c>
      <c r="AK7">
        <v>818708</v>
      </c>
      <c r="AL7">
        <v>886</v>
      </c>
      <c r="AM7">
        <v>585819</v>
      </c>
      <c r="AN7">
        <v>4047773</v>
      </c>
      <c r="AO7">
        <v>1415320</v>
      </c>
      <c r="AP7">
        <v>8345504</v>
      </c>
      <c r="AQ7">
        <v>8280.4699999999993</v>
      </c>
      <c r="AR7">
        <v>0</v>
      </c>
      <c r="AS7" t="s">
        <v>2543</v>
      </c>
      <c r="AT7" t="s">
        <v>2544</v>
      </c>
      <c r="AU7">
        <v>8.6300000000000008</v>
      </c>
      <c r="AV7" t="s">
        <v>4283</v>
      </c>
    </row>
    <row r="8" spans="1:48">
      <c r="A8">
        <v>6</v>
      </c>
      <c r="B8" t="s">
        <v>549</v>
      </c>
      <c r="C8">
        <v>7707782563</v>
      </c>
      <c r="D8">
        <v>1130000000000</v>
      </c>
      <c r="E8" t="s">
        <v>550</v>
      </c>
      <c r="F8">
        <v>41131</v>
      </c>
      <c r="G8">
        <v>12</v>
      </c>
      <c r="H8" t="s">
        <v>44</v>
      </c>
      <c r="I8" t="s">
        <v>551</v>
      </c>
      <c r="J8" t="s">
        <v>552</v>
      </c>
      <c r="K8" t="s">
        <v>553</v>
      </c>
      <c r="L8">
        <v>10</v>
      </c>
      <c r="Q8">
        <v>555243</v>
      </c>
      <c r="R8">
        <v>1034499</v>
      </c>
      <c r="S8">
        <v>3183461</v>
      </c>
      <c r="T8">
        <v>6096482</v>
      </c>
      <c r="U8">
        <v>5276121</v>
      </c>
      <c r="V8">
        <v>159172</v>
      </c>
      <c r="W8">
        <v>450337</v>
      </c>
      <c r="X8">
        <v>674239</v>
      </c>
      <c r="Y8">
        <v>2086771</v>
      </c>
      <c r="Z8">
        <v>1622048</v>
      </c>
      <c r="AA8">
        <v>120290</v>
      </c>
      <c r="AB8">
        <v>450337</v>
      </c>
      <c r="AC8">
        <v>1489776</v>
      </c>
      <c r="AD8">
        <v>2273861</v>
      </c>
      <c r="AE8">
        <v>2145981</v>
      </c>
      <c r="AF8">
        <v>545720</v>
      </c>
      <c r="AG8">
        <v>1192462</v>
      </c>
      <c r="AH8">
        <v>4460750</v>
      </c>
      <c r="AI8">
        <v>4571756</v>
      </c>
      <c r="AJ8">
        <v>4530378</v>
      </c>
      <c r="AK8">
        <v>16122</v>
      </c>
      <c r="AL8">
        <v>42936</v>
      </c>
      <c r="AM8">
        <v>204656</v>
      </c>
      <c r="AN8">
        <v>303021</v>
      </c>
      <c r="AO8">
        <v>569379</v>
      </c>
      <c r="AP8">
        <v>2968876</v>
      </c>
      <c r="AQ8">
        <v>9.5</v>
      </c>
      <c r="AR8" t="s">
        <v>165</v>
      </c>
      <c r="AS8" t="s">
        <v>554</v>
      </c>
      <c r="AT8" t="s">
        <v>555</v>
      </c>
      <c r="AU8">
        <v>9.08</v>
      </c>
      <c r="AV8" t="s">
        <v>4284</v>
      </c>
    </row>
    <row r="9" spans="1:48">
      <c r="A9">
        <v>7</v>
      </c>
      <c r="B9" t="s">
        <v>133</v>
      </c>
      <c r="C9">
        <v>7841430420</v>
      </c>
      <c r="D9">
        <v>1110000000000</v>
      </c>
      <c r="E9" t="s">
        <v>134</v>
      </c>
      <c r="F9">
        <v>40394</v>
      </c>
      <c r="G9">
        <v>14</v>
      </c>
      <c r="H9" t="s">
        <v>44</v>
      </c>
      <c r="I9" t="s">
        <v>41</v>
      </c>
      <c r="J9" t="s">
        <v>135</v>
      </c>
      <c r="K9" t="s">
        <v>136</v>
      </c>
      <c r="L9">
        <v>10</v>
      </c>
      <c r="Q9">
        <v>1168532</v>
      </c>
      <c r="R9">
        <v>1770329</v>
      </c>
      <c r="S9">
        <v>4335154</v>
      </c>
      <c r="T9">
        <v>3848709</v>
      </c>
      <c r="U9">
        <v>4799034</v>
      </c>
      <c r="V9">
        <v>151781</v>
      </c>
      <c r="W9">
        <v>348390</v>
      </c>
      <c r="X9">
        <v>1949395</v>
      </c>
      <c r="Y9">
        <v>621948</v>
      </c>
      <c r="Z9">
        <v>874797</v>
      </c>
      <c r="AA9">
        <v>232990</v>
      </c>
      <c r="AB9">
        <v>348390</v>
      </c>
      <c r="AC9">
        <v>1315749</v>
      </c>
      <c r="AD9">
        <v>1802945</v>
      </c>
      <c r="AE9">
        <v>2218456</v>
      </c>
      <c r="AF9">
        <v>1948215</v>
      </c>
      <c r="AG9">
        <v>2620651</v>
      </c>
      <c r="AH9">
        <v>3839953</v>
      </c>
      <c r="AI9">
        <v>4999692</v>
      </c>
      <c r="AJ9">
        <v>7168661</v>
      </c>
      <c r="AK9">
        <v>72306</v>
      </c>
      <c r="AL9">
        <v>50639</v>
      </c>
      <c r="AM9">
        <v>113684</v>
      </c>
      <c r="AN9">
        <v>55850</v>
      </c>
      <c r="AO9">
        <v>173771</v>
      </c>
      <c r="AP9">
        <v>2045370</v>
      </c>
      <c r="AQ9">
        <v>4.1100000000000003</v>
      </c>
      <c r="AR9" t="s">
        <v>45</v>
      </c>
      <c r="AS9" t="s">
        <v>137</v>
      </c>
      <c r="AT9" t="s">
        <v>138</v>
      </c>
      <c r="AU9">
        <v>3.63</v>
      </c>
      <c r="AV9" t="s">
        <v>4285</v>
      </c>
    </row>
    <row r="10" spans="1:48">
      <c r="A10">
        <v>8</v>
      </c>
      <c r="B10" t="s">
        <v>1901</v>
      </c>
      <c r="C10">
        <v>5407973997</v>
      </c>
      <c r="D10">
        <v>1200000000000</v>
      </c>
      <c r="E10" t="s">
        <v>1902</v>
      </c>
      <c r="F10">
        <v>43538</v>
      </c>
      <c r="G10">
        <v>6</v>
      </c>
      <c r="H10" t="s">
        <v>73</v>
      </c>
      <c r="I10" t="s">
        <v>1903</v>
      </c>
      <c r="J10" t="s">
        <v>1904</v>
      </c>
      <c r="K10" t="s">
        <v>1905</v>
      </c>
      <c r="L10">
        <v>62.034999999999997</v>
      </c>
      <c r="Q10">
        <v>87433</v>
      </c>
      <c r="R10">
        <v>215252</v>
      </c>
      <c r="S10">
        <v>1025945</v>
      </c>
      <c r="T10">
        <v>2361430</v>
      </c>
      <c r="U10">
        <v>4627147</v>
      </c>
      <c r="V10">
        <v>2839</v>
      </c>
      <c r="W10">
        <v>49016</v>
      </c>
      <c r="X10">
        <v>637310</v>
      </c>
      <c r="Y10">
        <v>1438435</v>
      </c>
      <c r="Z10">
        <v>2640709</v>
      </c>
      <c r="AA10">
        <v>80229</v>
      </c>
      <c r="AB10">
        <v>49016</v>
      </c>
      <c r="AC10">
        <v>296990</v>
      </c>
      <c r="AD10">
        <v>684861</v>
      </c>
      <c r="AE10">
        <v>1273402</v>
      </c>
      <c r="AF10">
        <v>0</v>
      </c>
      <c r="AG10">
        <v>0</v>
      </c>
      <c r="AH10">
        <v>962059</v>
      </c>
      <c r="AI10">
        <v>2260288</v>
      </c>
      <c r="AJ10">
        <v>3547923</v>
      </c>
      <c r="AK10">
        <v>85547</v>
      </c>
      <c r="AL10">
        <v>305122</v>
      </c>
      <c r="AM10">
        <v>116045</v>
      </c>
      <c r="AN10">
        <v>121243</v>
      </c>
      <c r="AO10">
        <v>273368</v>
      </c>
      <c r="AP10">
        <v>2188689</v>
      </c>
      <c r="AQ10">
        <v>52.92</v>
      </c>
      <c r="AR10" t="s">
        <v>52</v>
      </c>
      <c r="AS10" t="s">
        <v>1906</v>
      </c>
      <c r="AT10" t="s">
        <v>1907</v>
      </c>
      <c r="AU10">
        <v>44.67</v>
      </c>
      <c r="AV10" t="s">
        <v>4286</v>
      </c>
    </row>
    <row r="11" spans="1:48">
      <c r="A11">
        <v>9</v>
      </c>
      <c r="B11" t="s">
        <v>1306</v>
      </c>
      <c r="C11">
        <v>7730592401</v>
      </c>
      <c r="D11">
        <v>5090000000000</v>
      </c>
      <c r="E11" t="s">
        <v>1307</v>
      </c>
      <c r="F11">
        <v>39763</v>
      </c>
      <c r="G11">
        <v>16</v>
      </c>
      <c r="H11" t="s">
        <v>73</v>
      </c>
      <c r="I11" t="s">
        <v>41</v>
      </c>
      <c r="J11" t="s">
        <v>1308</v>
      </c>
      <c r="K11" t="s">
        <v>1309</v>
      </c>
      <c r="L11">
        <v>3000</v>
      </c>
      <c r="Q11">
        <v>314282</v>
      </c>
      <c r="R11">
        <v>662863</v>
      </c>
      <c r="S11">
        <v>1518917</v>
      </c>
      <c r="T11">
        <v>2355062</v>
      </c>
      <c r="U11">
        <v>3768972</v>
      </c>
      <c r="V11">
        <v>48562</v>
      </c>
      <c r="W11">
        <v>187289</v>
      </c>
      <c r="X11">
        <v>590555</v>
      </c>
      <c r="Y11">
        <v>1392888</v>
      </c>
      <c r="Z11">
        <v>1955803</v>
      </c>
      <c r="AA11">
        <v>80304</v>
      </c>
      <c r="AB11">
        <v>187289</v>
      </c>
      <c r="AC11">
        <v>774816</v>
      </c>
      <c r="AD11">
        <v>770441</v>
      </c>
      <c r="AE11">
        <v>1453064</v>
      </c>
      <c r="AF11">
        <v>117816</v>
      </c>
      <c r="AG11">
        <v>260194</v>
      </c>
      <c r="AH11">
        <v>728282</v>
      </c>
      <c r="AI11">
        <v>1362348</v>
      </c>
      <c r="AJ11">
        <v>2486555</v>
      </c>
      <c r="AK11">
        <v>8516</v>
      </c>
      <c r="AL11">
        <v>18583</v>
      </c>
      <c r="AM11">
        <v>66897</v>
      </c>
      <c r="AN11">
        <v>33544</v>
      </c>
      <c r="AO11">
        <v>65828</v>
      </c>
      <c r="AP11">
        <v>0</v>
      </c>
      <c r="AQ11">
        <v>11.99</v>
      </c>
      <c r="AR11" t="s">
        <v>52</v>
      </c>
      <c r="AS11" t="s">
        <v>1310</v>
      </c>
      <c r="AT11" t="s">
        <v>1311</v>
      </c>
      <c r="AU11">
        <v>20.2</v>
      </c>
      <c r="AV11" t="s">
        <v>4287</v>
      </c>
    </row>
    <row r="12" spans="1:48">
      <c r="A12">
        <v>10</v>
      </c>
      <c r="B12" t="s">
        <v>103</v>
      </c>
      <c r="C12">
        <v>3801084488</v>
      </c>
      <c r="D12">
        <v>1060000000000</v>
      </c>
      <c r="E12" t="s">
        <v>104</v>
      </c>
      <c r="F12">
        <v>38945</v>
      </c>
      <c r="G12">
        <v>18</v>
      </c>
      <c r="H12" t="s">
        <v>44</v>
      </c>
      <c r="I12" t="s">
        <v>105</v>
      </c>
      <c r="J12" t="s">
        <v>106</v>
      </c>
      <c r="K12" t="s">
        <v>107</v>
      </c>
      <c r="L12">
        <v>20</v>
      </c>
      <c r="Q12">
        <v>945091</v>
      </c>
      <c r="R12">
        <v>1314917</v>
      </c>
      <c r="S12">
        <v>2158767</v>
      </c>
      <c r="T12">
        <v>2677762</v>
      </c>
      <c r="U12">
        <v>3241552</v>
      </c>
      <c r="V12">
        <v>124426</v>
      </c>
      <c r="W12">
        <v>200114</v>
      </c>
      <c r="X12">
        <v>397768</v>
      </c>
      <c r="Y12">
        <v>650661</v>
      </c>
      <c r="Z12">
        <v>1199595</v>
      </c>
      <c r="AA12">
        <v>414424</v>
      </c>
      <c r="AB12">
        <v>200114</v>
      </c>
      <c r="AC12">
        <v>1060974</v>
      </c>
      <c r="AD12">
        <v>1244435</v>
      </c>
      <c r="AE12">
        <v>1194514</v>
      </c>
      <c r="AF12">
        <v>1115801</v>
      </c>
      <c r="AG12">
        <v>1544620</v>
      </c>
      <c r="AH12">
        <v>2163179</v>
      </c>
      <c r="AI12">
        <v>2962323</v>
      </c>
      <c r="AJ12">
        <v>4648416</v>
      </c>
      <c r="AK12">
        <v>33253</v>
      </c>
      <c r="AL12">
        <v>58178</v>
      </c>
      <c r="AM12">
        <v>60606</v>
      </c>
      <c r="AN12">
        <v>80407</v>
      </c>
      <c r="AO12">
        <v>252788</v>
      </c>
      <c r="AP12">
        <v>460330</v>
      </c>
      <c r="AQ12">
        <v>3.43</v>
      </c>
      <c r="AR12" t="s">
        <v>52</v>
      </c>
      <c r="AS12" t="s">
        <v>108</v>
      </c>
      <c r="AT12" t="s">
        <v>109</v>
      </c>
      <c r="AU12">
        <v>4.2699999999999996</v>
      </c>
      <c r="AV12" t="s">
        <v>4288</v>
      </c>
    </row>
    <row r="13" spans="1:48">
      <c r="A13">
        <v>11</v>
      </c>
      <c r="B13" t="s">
        <v>39</v>
      </c>
      <c r="C13">
        <v>6315626402</v>
      </c>
      <c r="D13">
        <v>1100000000000</v>
      </c>
      <c r="E13" t="s">
        <v>40</v>
      </c>
      <c r="F13">
        <v>40024</v>
      </c>
      <c r="G13">
        <v>15</v>
      </c>
      <c r="H13" t="s">
        <v>44</v>
      </c>
      <c r="I13" t="s">
        <v>41</v>
      </c>
      <c r="J13" t="s">
        <v>42</v>
      </c>
      <c r="K13" t="s">
        <v>43</v>
      </c>
      <c r="L13">
        <v>216547</v>
      </c>
      <c r="Q13">
        <v>1716086</v>
      </c>
      <c r="R13">
        <v>972350</v>
      </c>
      <c r="S13">
        <v>1937261</v>
      </c>
      <c r="T13">
        <v>1781010</v>
      </c>
      <c r="U13">
        <v>2696180</v>
      </c>
      <c r="V13">
        <v>1307246</v>
      </c>
      <c r="W13">
        <v>697366</v>
      </c>
      <c r="X13">
        <v>707941</v>
      </c>
      <c r="Y13">
        <v>661037</v>
      </c>
      <c r="Z13">
        <v>852713</v>
      </c>
      <c r="AA13">
        <v>108556</v>
      </c>
      <c r="AB13">
        <v>29174</v>
      </c>
      <c r="AC13">
        <v>813058</v>
      </c>
      <c r="AD13">
        <v>547425</v>
      </c>
      <c r="AE13">
        <v>1130465</v>
      </c>
      <c r="AF13">
        <v>724048</v>
      </c>
      <c r="AG13">
        <v>623346</v>
      </c>
      <c r="AH13">
        <v>997343</v>
      </c>
      <c r="AI13">
        <v>1002540</v>
      </c>
      <c r="AJ13">
        <v>830364</v>
      </c>
      <c r="AK13">
        <v>70259</v>
      </c>
      <c r="AL13">
        <v>93343</v>
      </c>
      <c r="AM13">
        <v>165191</v>
      </c>
      <c r="AN13">
        <v>196659</v>
      </c>
      <c r="AO13">
        <v>176870</v>
      </c>
      <c r="AP13">
        <v>100175</v>
      </c>
      <c r="AQ13">
        <v>0.15</v>
      </c>
      <c r="AR13" t="s">
        <v>45</v>
      </c>
      <c r="AS13" t="s">
        <v>46</v>
      </c>
      <c r="AT13" t="s">
        <v>47</v>
      </c>
      <c r="AU13">
        <v>0.56999999999999995</v>
      </c>
      <c r="AV13" t="s">
        <v>4289</v>
      </c>
    </row>
    <row r="14" spans="1:48">
      <c r="A14">
        <v>12</v>
      </c>
      <c r="B14" t="s">
        <v>48</v>
      </c>
      <c r="C14">
        <v>7736659589</v>
      </c>
      <c r="D14">
        <v>1140000000000</v>
      </c>
      <c r="E14" t="s">
        <v>49</v>
      </c>
      <c r="F14">
        <v>41393</v>
      </c>
      <c r="G14">
        <v>11</v>
      </c>
      <c r="H14" t="s">
        <v>44</v>
      </c>
      <c r="I14" t="s">
        <v>41</v>
      </c>
      <c r="J14" t="s">
        <v>50</v>
      </c>
      <c r="K14" t="s">
        <v>51</v>
      </c>
      <c r="L14">
        <v>16000</v>
      </c>
      <c r="Q14">
        <v>1358110</v>
      </c>
      <c r="R14">
        <v>1455949</v>
      </c>
      <c r="S14">
        <v>1701012</v>
      </c>
      <c r="T14">
        <v>2030719</v>
      </c>
      <c r="U14">
        <v>2352629</v>
      </c>
      <c r="V14">
        <v>636111</v>
      </c>
      <c r="W14">
        <v>638929</v>
      </c>
      <c r="X14">
        <v>785795</v>
      </c>
      <c r="Y14">
        <v>943905</v>
      </c>
      <c r="Z14">
        <v>855231</v>
      </c>
      <c r="AA14">
        <v>351855</v>
      </c>
      <c r="AB14">
        <v>638929</v>
      </c>
      <c r="AC14">
        <v>439314</v>
      </c>
      <c r="AD14">
        <v>554003</v>
      </c>
      <c r="AE14">
        <v>803768</v>
      </c>
      <c r="AF14">
        <v>467077</v>
      </c>
      <c r="AG14">
        <v>497523</v>
      </c>
      <c r="AH14">
        <v>393123</v>
      </c>
      <c r="AI14">
        <v>821006</v>
      </c>
      <c r="AJ14">
        <v>2319520</v>
      </c>
      <c r="AK14">
        <v>119287</v>
      </c>
      <c r="AL14">
        <v>102538</v>
      </c>
      <c r="AM14">
        <v>148122</v>
      </c>
      <c r="AN14">
        <v>135076</v>
      </c>
      <c r="AO14">
        <v>123795</v>
      </c>
      <c r="AP14">
        <v>1199652</v>
      </c>
      <c r="AQ14">
        <v>1.73</v>
      </c>
      <c r="AR14" t="s">
        <v>52</v>
      </c>
      <c r="AS14" t="s">
        <v>53</v>
      </c>
      <c r="AT14" t="s">
        <v>54</v>
      </c>
      <c r="AU14">
        <v>4.17</v>
      </c>
      <c r="AV14" t="s">
        <v>4290</v>
      </c>
    </row>
    <row r="15" spans="1:48">
      <c r="A15">
        <v>13</v>
      </c>
      <c r="B15" t="s">
        <v>83</v>
      </c>
      <c r="C15">
        <v>7726626680</v>
      </c>
      <c r="D15">
        <v>1100000000000</v>
      </c>
      <c r="E15" t="s">
        <v>84</v>
      </c>
      <c r="F15">
        <v>39903</v>
      </c>
      <c r="G15">
        <v>16</v>
      </c>
      <c r="H15" t="s">
        <v>44</v>
      </c>
      <c r="I15" t="s">
        <v>85</v>
      </c>
      <c r="J15" t="s">
        <v>86</v>
      </c>
      <c r="K15" t="s">
        <v>87</v>
      </c>
      <c r="L15">
        <v>200000</v>
      </c>
      <c r="Q15">
        <v>958598</v>
      </c>
      <c r="R15">
        <v>1179086</v>
      </c>
      <c r="S15">
        <v>1453942</v>
      </c>
      <c r="T15">
        <v>2075137</v>
      </c>
      <c r="U15">
        <v>2301202</v>
      </c>
      <c r="V15">
        <v>-658883</v>
      </c>
      <c r="W15">
        <v>-799983</v>
      </c>
      <c r="X15">
        <v>-832060</v>
      </c>
      <c r="Y15">
        <v>-1266296</v>
      </c>
      <c r="Z15">
        <v>-1053945</v>
      </c>
      <c r="AA15">
        <v>8042</v>
      </c>
      <c r="AB15">
        <v>-799983</v>
      </c>
      <c r="AC15">
        <v>197045</v>
      </c>
      <c r="AD15">
        <v>263131</v>
      </c>
      <c r="AE15">
        <v>484044</v>
      </c>
      <c r="AF15">
        <v>1042155</v>
      </c>
      <c r="AG15">
        <v>1151591</v>
      </c>
      <c r="AH15">
        <v>1391909</v>
      </c>
      <c r="AI15">
        <v>1557802</v>
      </c>
      <c r="AJ15">
        <v>1814461</v>
      </c>
      <c r="AK15">
        <v>124339</v>
      </c>
      <c r="AL15">
        <v>175659</v>
      </c>
      <c r="AM15">
        <v>111498</v>
      </c>
      <c r="AN15">
        <v>150323</v>
      </c>
      <c r="AO15">
        <v>176690</v>
      </c>
      <c r="AP15">
        <v>478305</v>
      </c>
      <c r="AQ15">
        <v>2.4</v>
      </c>
      <c r="AR15" t="s">
        <v>45</v>
      </c>
      <c r="AS15" t="s">
        <v>88</v>
      </c>
      <c r="AT15" t="s">
        <v>89</v>
      </c>
      <c r="AU15">
        <v>1.71</v>
      </c>
      <c r="AV15" t="s">
        <v>4291</v>
      </c>
    </row>
    <row r="16" spans="1:48">
      <c r="A16">
        <v>14</v>
      </c>
      <c r="B16" t="s">
        <v>594</v>
      </c>
      <c r="C16">
        <v>7805646537</v>
      </c>
      <c r="D16">
        <v>1150000000000</v>
      </c>
      <c r="E16" t="s">
        <v>595</v>
      </c>
      <c r="F16">
        <v>41719</v>
      </c>
      <c r="G16">
        <v>11</v>
      </c>
      <c r="H16" t="s">
        <v>73</v>
      </c>
      <c r="I16" t="s">
        <v>596</v>
      </c>
      <c r="J16" t="s">
        <v>597</v>
      </c>
      <c r="K16" t="s">
        <v>598</v>
      </c>
      <c r="L16">
        <v>10</v>
      </c>
      <c r="Q16">
        <v>262956</v>
      </c>
      <c r="R16">
        <v>133082</v>
      </c>
      <c r="S16">
        <v>154344</v>
      </c>
      <c r="T16">
        <v>474695</v>
      </c>
      <c r="U16">
        <v>2104307</v>
      </c>
      <c r="V16">
        <v>15690</v>
      </c>
      <c r="W16">
        <v>175483</v>
      </c>
      <c r="X16">
        <v>57865</v>
      </c>
      <c r="Y16">
        <v>92399</v>
      </c>
      <c r="Z16">
        <v>840418</v>
      </c>
      <c r="AA16">
        <v>223142</v>
      </c>
      <c r="AB16">
        <v>175483</v>
      </c>
      <c r="AC16">
        <v>3147</v>
      </c>
      <c r="AD16">
        <v>35182</v>
      </c>
      <c r="AE16">
        <v>520556</v>
      </c>
      <c r="AF16">
        <v>197124</v>
      </c>
      <c r="AG16">
        <v>206760</v>
      </c>
      <c r="AH16">
        <v>426247</v>
      </c>
      <c r="AI16">
        <v>910217</v>
      </c>
      <c r="AJ16">
        <v>1578595</v>
      </c>
      <c r="AK16">
        <v>170273</v>
      </c>
      <c r="AL16">
        <v>37055</v>
      </c>
      <c r="AM16">
        <v>33373</v>
      </c>
      <c r="AN16">
        <v>7705</v>
      </c>
      <c r="AO16">
        <v>56903</v>
      </c>
      <c r="AP16">
        <v>1918</v>
      </c>
      <c r="AQ16">
        <v>8</v>
      </c>
      <c r="AR16" t="s">
        <v>52</v>
      </c>
      <c r="AS16" t="s">
        <v>599</v>
      </c>
      <c r="AT16" t="s">
        <v>600</v>
      </c>
      <c r="AU16">
        <v>4.45</v>
      </c>
      <c r="AV16" t="s">
        <v>4292</v>
      </c>
    </row>
    <row r="17" spans="1:48">
      <c r="A17">
        <v>15</v>
      </c>
      <c r="B17" t="s">
        <v>153</v>
      </c>
      <c r="C17">
        <v>7717528291</v>
      </c>
      <c r="D17">
        <v>1060000000000</v>
      </c>
      <c r="E17" t="s">
        <v>154</v>
      </c>
      <c r="F17">
        <v>38422</v>
      </c>
      <c r="G17">
        <v>20</v>
      </c>
      <c r="H17" t="s">
        <v>44</v>
      </c>
      <c r="I17" t="s">
        <v>155</v>
      </c>
      <c r="J17" t="s">
        <v>156</v>
      </c>
      <c r="K17" t="s">
        <v>157</v>
      </c>
      <c r="L17">
        <v>269039.56</v>
      </c>
      <c r="Q17">
        <v>467053</v>
      </c>
      <c r="R17">
        <v>977198</v>
      </c>
      <c r="S17">
        <v>736019</v>
      </c>
      <c r="T17">
        <v>1355386</v>
      </c>
      <c r="U17">
        <v>2090358</v>
      </c>
      <c r="V17">
        <v>272021</v>
      </c>
      <c r="W17">
        <v>680230</v>
      </c>
      <c r="X17">
        <v>331274</v>
      </c>
      <c r="Y17">
        <v>961053</v>
      </c>
      <c r="Z17">
        <v>1747501</v>
      </c>
      <c r="AA17">
        <v>2237</v>
      </c>
      <c r="AB17">
        <v>680230</v>
      </c>
      <c r="AC17">
        <v>12462</v>
      </c>
      <c r="AD17">
        <v>115893</v>
      </c>
      <c r="AE17">
        <v>21181</v>
      </c>
      <c r="AF17">
        <v>5430</v>
      </c>
      <c r="AG17">
        <v>28039</v>
      </c>
      <c r="AH17">
        <v>121783</v>
      </c>
      <c r="AI17">
        <v>345974</v>
      </c>
      <c r="AJ17">
        <v>141439</v>
      </c>
      <c r="AK17">
        <v>88546</v>
      </c>
      <c r="AL17">
        <v>773191</v>
      </c>
      <c r="AM17">
        <v>574963</v>
      </c>
      <c r="AN17">
        <v>367617</v>
      </c>
      <c r="AO17">
        <v>496505</v>
      </c>
      <c r="AP17">
        <v>63942</v>
      </c>
      <c r="AQ17">
        <v>4.4800000000000004</v>
      </c>
      <c r="AR17" t="s">
        <v>52</v>
      </c>
      <c r="AS17" t="s">
        <v>158</v>
      </c>
      <c r="AT17" t="s">
        <v>159</v>
      </c>
      <c r="AU17">
        <v>6.79</v>
      </c>
      <c r="AV17" t="s">
        <v>4293</v>
      </c>
    </row>
    <row r="18" spans="1:48">
      <c r="A18">
        <v>16</v>
      </c>
      <c r="B18" t="s">
        <v>2143</v>
      </c>
      <c r="C18">
        <v>7727844641</v>
      </c>
      <c r="D18">
        <v>5150000000000</v>
      </c>
      <c r="E18" t="s">
        <v>2144</v>
      </c>
      <c r="F18">
        <v>41912</v>
      </c>
      <c r="G18">
        <v>10</v>
      </c>
      <c r="H18" t="s">
        <v>73</v>
      </c>
      <c r="I18" t="s">
        <v>2145</v>
      </c>
      <c r="J18" t="s">
        <v>2146</v>
      </c>
      <c r="K18" t="s">
        <v>2147</v>
      </c>
      <c r="L18">
        <v>3000</v>
      </c>
      <c r="Q18">
        <v>23260</v>
      </c>
      <c r="R18">
        <v>111554</v>
      </c>
      <c r="S18">
        <v>374078</v>
      </c>
      <c r="T18">
        <v>754914</v>
      </c>
      <c r="U18">
        <v>1539322</v>
      </c>
      <c r="V18">
        <v>22068</v>
      </c>
      <c r="W18">
        <v>40336</v>
      </c>
      <c r="X18">
        <v>120744</v>
      </c>
      <c r="Y18">
        <v>430376</v>
      </c>
      <c r="Z18">
        <v>632820</v>
      </c>
      <c r="AA18">
        <v>1192</v>
      </c>
      <c r="AB18">
        <v>40336</v>
      </c>
      <c r="AC18">
        <v>200013</v>
      </c>
      <c r="AD18">
        <v>254498</v>
      </c>
      <c r="AE18">
        <v>705293</v>
      </c>
      <c r="AF18">
        <v>0</v>
      </c>
      <c r="AG18">
        <v>41</v>
      </c>
      <c r="AH18">
        <v>277842</v>
      </c>
      <c r="AI18">
        <v>569806</v>
      </c>
      <c r="AJ18">
        <v>1193258</v>
      </c>
      <c r="AK18">
        <v>3556</v>
      </c>
      <c r="AL18">
        <v>186115</v>
      </c>
      <c r="AM18">
        <v>67848</v>
      </c>
      <c r="AN18">
        <v>39920</v>
      </c>
      <c r="AO18">
        <v>26529</v>
      </c>
      <c r="AP18">
        <v>69000</v>
      </c>
      <c r="AQ18">
        <v>66.180000000000007</v>
      </c>
      <c r="AR18">
        <v>0</v>
      </c>
      <c r="AS18" t="s">
        <v>2148</v>
      </c>
      <c r="AT18" t="s">
        <v>2149</v>
      </c>
      <c r="AU18">
        <v>343.02</v>
      </c>
      <c r="AV18" t="s">
        <v>4294</v>
      </c>
    </row>
    <row r="19" spans="1:48">
      <c r="A19">
        <v>17</v>
      </c>
      <c r="B19" t="s">
        <v>1233</v>
      </c>
      <c r="C19">
        <v>7806253521</v>
      </c>
      <c r="D19">
        <v>1170000000000</v>
      </c>
      <c r="E19" t="s">
        <v>1234</v>
      </c>
      <c r="F19">
        <v>42660</v>
      </c>
      <c r="G19">
        <v>8</v>
      </c>
      <c r="H19" t="s">
        <v>44</v>
      </c>
      <c r="I19" t="s">
        <v>232</v>
      </c>
      <c r="J19" t="s">
        <v>233</v>
      </c>
      <c r="K19" t="s">
        <v>1235</v>
      </c>
      <c r="L19">
        <v>10</v>
      </c>
      <c r="Q19">
        <v>916177</v>
      </c>
      <c r="R19">
        <v>665067</v>
      </c>
      <c r="S19">
        <v>956323</v>
      </c>
      <c r="T19">
        <v>679100</v>
      </c>
      <c r="U19">
        <v>1501180</v>
      </c>
      <c r="V19">
        <v>806686</v>
      </c>
      <c r="W19">
        <v>600578</v>
      </c>
      <c r="X19">
        <v>865586</v>
      </c>
      <c r="Y19">
        <v>552546</v>
      </c>
      <c r="Z19">
        <v>1491220</v>
      </c>
      <c r="AA19">
        <v>1106</v>
      </c>
      <c r="AB19">
        <v>600578</v>
      </c>
      <c r="AC19">
        <v>1378</v>
      </c>
      <c r="AD19">
        <v>1371</v>
      </c>
      <c r="AE19">
        <v>3709</v>
      </c>
      <c r="AF19">
        <v>96461</v>
      </c>
      <c r="AG19">
        <v>408951</v>
      </c>
      <c r="AH19">
        <v>975466</v>
      </c>
      <c r="AI19">
        <v>1642208</v>
      </c>
      <c r="AJ19">
        <v>1877581</v>
      </c>
      <c r="AK19">
        <v>778857</v>
      </c>
      <c r="AL19">
        <v>1158012</v>
      </c>
      <c r="AM19">
        <v>1346422</v>
      </c>
      <c r="AN19">
        <v>1075026</v>
      </c>
      <c r="AO19">
        <v>1190465</v>
      </c>
      <c r="AP19">
        <v>28955</v>
      </c>
      <c r="AQ19">
        <v>1.64</v>
      </c>
      <c r="AR19" t="s">
        <v>52</v>
      </c>
      <c r="AS19" t="s">
        <v>1236</v>
      </c>
      <c r="AT19" t="s">
        <v>82</v>
      </c>
      <c r="AU19">
        <v>3.51</v>
      </c>
      <c r="AV19" t="s">
        <v>4295</v>
      </c>
    </row>
    <row r="20" spans="1:48">
      <c r="A20">
        <v>18</v>
      </c>
      <c r="B20" t="s">
        <v>743</v>
      </c>
      <c r="C20">
        <v>7841019595</v>
      </c>
      <c r="D20">
        <v>1160000000000</v>
      </c>
      <c r="E20" t="s">
        <v>744</v>
      </c>
      <c r="F20">
        <v>42067</v>
      </c>
      <c r="G20">
        <v>10</v>
      </c>
      <c r="H20" t="s">
        <v>44</v>
      </c>
      <c r="I20" t="s">
        <v>745</v>
      </c>
      <c r="J20" t="s">
        <v>746</v>
      </c>
      <c r="K20" t="s">
        <v>747</v>
      </c>
      <c r="L20">
        <v>115.65600000000001</v>
      </c>
      <c r="Q20">
        <v>167061</v>
      </c>
      <c r="R20">
        <v>483240</v>
      </c>
      <c r="S20">
        <v>784084</v>
      </c>
      <c r="T20">
        <v>1221840</v>
      </c>
      <c r="U20">
        <v>1469015</v>
      </c>
      <c r="V20">
        <v>11017</v>
      </c>
      <c r="W20">
        <v>189104</v>
      </c>
      <c r="X20">
        <v>234597</v>
      </c>
      <c r="Y20">
        <v>514545</v>
      </c>
      <c r="Z20">
        <v>527752</v>
      </c>
      <c r="AA20">
        <v>12392</v>
      </c>
      <c r="AB20">
        <v>189104</v>
      </c>
      <c r="AC20">
        <v>39262</v>
      </c>
      <c r="AD20">
        <v>52476</v>
      </c>
      <c r="AE20">
        <v>65942</v>
      </c>
      <c r="AF20">
        <v>39430</v>
      </c>
      <c r="AG20">
        <v>178384</v>
      </c>
      <c r="AH20">
        <v>310830</v>
      </c>
      <c r="AI20">
        <v>535756</v>
      </c>
      <c r="AJ20">
        <v>1475570</v>
      </c>
      <c r="AK20">
        <v>40051</v>
      </c>
      <c r="AL20">
        <v>71461</v>
      </c>
      <c r="AM20">
        <v>73708</v>
      </c>
      <c r="AN20">
        <v>61021</v>
      </c>
      <c r="AO20">
        <v>113400</v>
      </c>
      <c r="AP20">
        <v>1681581</v>
      </c>
      <c r="AQ20">
        <v>8.7899999999999991</v>
      </c>
      <c r="AR20" t="s">
        <v>52</v>
      </c>
      <c r="AS20" t="s">
        <v>748</v>
      </c>
      <c r="AT20" t="s">
        <v>749</v>
      </c>
      <c r="AU20">
        <v>19.989999999999998</v>
      </c>
      <c r="AV20" t="s">
        <v>4296</v>
      </c>
    </row>
    <row r="21" spans="1:48">
      <c r="A21">
        <v>19</v>
      </c>
      <c r="B21" t="s">
        <v>898</v>
      </c>
      <c r="C21">
        <v>1657199916</v>
      </c>
      <c r="D21">
        <v>1150000000000</v>
      </c>
      <c r="E21" t="s">
        <v>899</v>
      </c>
      <c r="F21">
        <v>42256</v>
      </c>
      <c r="G21">
        <v>9</v>
      </c>
      <c r="H21" t="s">
        <v>73</v>
      </c>
      <c r="I21" t="s">
        <v>900</v>
      </c>
      <c r="J21" t="s">
        <v>901</v>
      </c>
      <c r="K21" t="s">
        <v>902</v>
      </c>
      <c r="L21">
        <v>15000</v>
      </c>
      <c r="Q21">
        <v>309664</v>
      </c>
      <c r="R21">
        <v>432196</v>
      </c>
      <c r="S21">
        <v>688012</v>
      </c>
      <c r="T21">
        <v>902262</v>
      </c>
      <c r="U21">
        <v>1373573</v>
      </c>
      <c r="V21">
        <v>63930</v>
      </c>
      <c r="W21">
        <v>96637</v>
      </c>
      <c r="X21">
        <v>165381</v>
      </c>
      <c r="Y21">
        <v>295097</v>
      </c>
      <c r="Z21">
        <v>562133</v>
      </c>
      <c r="AA21">
        <v>94585</v>
      </c>
      <c r="AB21">
        <v>96637</v>
      </c>
      <c r="AC21">
        <v>316576</v>
      </c>
      <c r="AD21">
        <v>378643</v>
      </c>
      <c r="AE21">
        <v>498600</v>
      </c>
      <c r="AF21">
        <v>103653</v>
      </c>
      <c r="AG21">
        <v>184152</v>
      </c>
      <c r="AH21">
        <v>497285</v>
      </c>
      <c r="AI21">
        <v>678648</v>
      </c>
      <c r="AJ21">
        <v>1031369</v>
      </c>
      <c r="AK21">
        <v>163117</v>
      </c>
      <c r="AL21">
        <v>137587</v>
      </c>
      <c r="AM21">
        <v>119788</v>
      </c>
      <c r="AN21">
        <v>179893</v>
      </c>
      <c r="AO21">
        <v>207466</v>
      </c>
      <c r="AP21">
        <v>0</v>
      </c>
      <c r="AQ21">
        <v>4.4400000000000004</v>
      </c>
      <c r="AR21" t="s">
        <v>52</v>
      </c>
      <c r="AS21" t="s">
        <v>903</v>
      </c>
      <c r="AT21" t="s">
        <v>904</v>
      </c>
      <c r="AU21">
        <v>4.6399999999999997</v>
      </c>
      <c r="AV21" t="s">
        <v>4297</v>
      </c>
    </row>
    <row r="22" spans="1:48">
      <c r="A22">
        <v>20</v>
      </c>
      <c r="B22" t="s">
        <v>116</v>
      </c>
      <c r="C22">
        <v>3801109213</v>
      </c>
      <c r="D22">
        <v>1100000000000</v>
      </c>
      <c r="E22" t="s">
        <v>117</v>
      </c>
      <c r="F22">
        <v>40373</v>
      </c>
      <c r="G22">
        <v>14</v>
      </c>
      <c r="H22" t="s">
        <v>73</v>
      </c>
      <c r="I22" t="s">
        <v>105</v>
      </c>
      <c r="J22" t="s">
        <v>106</v>
      </c>
      <c r="K22" t="s">
        <v>118</v>
      </c>
      <c r="L22">
        <v>40</v>
      </c>
      <c r="Q22">
        <v>442430</v>
      </c>
      <c r="R22">
        <v>620347</v>
      </c>
      <c r="S22">
        <v>813876</v>
      </c>
      <c r="T22">
        <v>1140510</v>
      </c>
      <c r="U22">
        <v>1252507</v>
      </c>
      <c r="V22">
        <v>69352</v>
      </c>
      <c r="W22">
        <v>70820</v>
      </c>
      <c r="X22">
        <v>121894</v>
      </c>
      <c r="Y22">
        <v>199679</v>
      </c>
      <c r="Z22">
        <v>289867</v>
      </c>
      <c r="AA22">
        <v>263410</v>
      </c>
      <c r="AB22">
        <v>70820</v>
      </c>
      <c r="AC22">
        <v>500980</v>
      </c>
      <c r="AD22">
        <v>678397</v>
      </c>
      <c r="AE22">
        <v>679210</v>
      </c>
      <c r="AF22">
        <v>509399</v>
      </c>
      <c r="AG22">
        <v>633564</v>
      </c>
      <c r="AH22">
        <v>783654</v>
      </c>
      <c r="AI22">
        <v>955607</v>
      </c>
      <c r="AJ22">
        <v>1423161</v>
      </c>
      <c r="AK22">
        <v>27489</v>
      </c>
      <c r="AL22">
        <v>28851</v>
      </c>
      <c r="AM22">
        <v>41828</v>
      </c>
      <c r="AN22">
        <v>44679</v>
      </c>
      <c r="AO22">
        <v>34209</v>
      </c>
      <c r="AP22">
        <v>0</v>
      </c>
      <c r="AQ22">
        <v>2.83</v>
      </c>
      <c r="AR22" t="s">
        <v>52</v>
      </c>
      <c r="AS22" t="s">
        <v>119</v>
      </c>
      <c r="AT22" t="s">
        <v>120</v>
      </c>
      <c r="AU22">
        <v>2.71</v>
      </c>
      <c r="AV22" t="s">
        <v>4298</v>
      </c>
    </row>
    <row r="23" spans="1:48">
      <c r="A23">
        <v>21</v>
      </c>
      <c r="B23" t="s">
        <v>629</v>
      </c>
      <c r="C23">
        <v>7735145855</v>
      </c>
      <c r="D23">
        <v>1160000000000</v>
      </c>
      <c r="E23" t="s">
        <v>630</v>
      </c>
      <c r="F23">
        <v>42216</v>
      </c>
      <c r="G23">
        <v>9</v>
      </c>
      <c r="H23" t="s">
        <v>73</v>
      </c>
      <c r="I23" t="s">
        <v>631</v>
      </c>
      <c r="J23" t="s">
        <v>632</v>
      </c>
      <c r="K23" t="s">
        <v>633</v>
      </c>
      <c r="L23">
        <v>10</v>
      </c>
      <c r="Q23">
        <v>65955</v>
      </c>
      <c r="R23">
        <v>142343</v>
      </c>
      <c r="S23">
        <v>98300</v>
      </c>
      <c r="T23">
        <v>862798</v>
      </c>
      <c r="U23">
        <v>1148409</v>
      </c>
      <c r="V23">
        <v>67934</v>
      </c>
      <c r="W23">
        <v>142793</v>
      </c>
      <c r="X23">
        <v>96877</v>
      </c>
      <c r="Y23">
        <v>852545</v>
      </c>
      <c r="Z23">
        <v>1144994</v>
      </c>
      <c r="AA23">
        <v>-3588</v>
      </c>
      <c r="AB23">
        <v>142793</v>
      </c>
      <c r="AC23">
        <v>677</v>
      </c>
      <c r="AD23">
        <v>6541</v>
      </c>
      <c r="AE23">
        <v>2468</v>
      </c>
      <c r="AF23">
        <v>0</v>
      </c>
      <c r="AG23">
        <v>0</v>
      </c>
      <c r="AH23">
        <v>35840</v>
      </c>
      <c r="AI23">
        <v>42659</v>
      </c>
      <c r="AJ23">
        <v>45929</v>
      </c>
      <c r="AK23">
        <v>33843</v>
      </c>
      <c r="AL23">
        <v>31948</v>
      </c>
      <c r="AM23">
        <v>0</v>
      </c>
      <c r="AN23">
        <v>7949</v>
      </c>
      <c r="AO23">
        <v>4201</v>
      </c>
      <c r="AP23">
        <v>3150</v>
      </c>
      <c r="AQ23">
        <v>17.41</v>
      </c>
      <c r="AR23" t="s">
        <v>52</v>
      </c>
      <c r="AS23" t="s">
        <v>634</v>
      </c>
      <c r="AT23" t="s">
        <v>635</v>
      </c>
      <c r="AU23">
        <v>1.48</v>
      </c>
      <c r="AV23" t="s">
        <v>4299</v>
      </c>
    </row>
    <row r="24" spans="1:48">
      <c r="A24">
        <v>22</v>
      </c>
      <c r="B24" t="s">
        <v>1780</v>
      </c>
      <c r="C24">
        <v>5611067262</v>
      </c>
      <c r="D24">
        <v>1140000000000</v>
      </c>
      <c r="E24" t="s">
        <v>1781</v>
      </c>
      <c r="F24">
        <v>41302</v>
      </c>
      <c r="G24">
        <v>12</v>
      </c>
      <c r="H24" t="s">
        <v>73</v>
      </c>
      <c r="I24" t="s">
        <v>1782</v>
      </c>
      <c r="J24" t="s">
        <v>1783</v>
      </c>
      <c r="K24" t="s">
        <v>1784</v>
      </c>
      <c r="L24">
        <v>30</v>
      </c>
      <c r="Q24">
        <v>94392</v>
      </c>
      <c r="R24">
        <v>259551</v>
      </c>
      <c r="S24">
        <v>325575</v>
      </c>
      <c r="T24">
        <v>711964</v>
      </c>
      <c r="U24">
        <v>1097668</v>
      </c>
      <c r="V24">
        <v>3466</v>
      </c>
      <c r="W24">
        <v>46469</v>
      </c>
      <c r="X24">
        <v>91478</v>
      </c>
      <c r="Y24">
        <v>276832</v>
      </c>
      <c r="Z24">
        <v>378927</v>
      </c>
      <c r="AA24">
        <v>76632</v>
      </c>
      <c r="AB24">
        <v>46469</v>
      </c>
      <c r="AC24">
        <v>-29905</v>
      </c>
      <c r="AD24">
        <v>13</v>
      </c>
      <c r="AE24">
        <v>44568</v>
      </c>
      <c r="AF24">
        <v>476605</v>
      </c>
      <c r="AG24">
        <v>651687</v>
      </c>
      <c r="AH24">
        <v>1033420</v>
      </c>
      <c r="AI24">
        <v>1190136</v>
      </c>
      <c r="AJ24">
        <v>1265840</v>
      </c>
      <c r="AK24">
        <v>1824</v>
      </c>
      <c r="AL24">
        <v>17428</v>
      </c>
      <c r="AM24">
        <v>35069</v>
      </c>
      <c r="AN24">
        <v>80875</v>
      </c>
      <c r="AO24">
        <v>320772</v>
      </c>
      <c r="AP24">
        <v>1490099</v>
      </c>
      <c r="AQ24">
        <v>11.63</v>
      </c>
      <c r="AR24">
        <v>0</v>
      </c>
      <c r="AS24" t="s">
        <v>1785</v>
      </c>
      <c r="AT24" t="s">
        <v>1786</v>
      </c>
      <c r="AU24">
        <v>3.32</v>
      </c>
      <c r="AV24" t="s">
        <v>4300</v>
      </c>
    </row>
    <row r="25" spans="1:48">
      <c r="A25">
        <v>23</v>
      </c>
      <c r="B25" t="s">
        <v>2668</v>
      </c>
      <c r="C25">
        <v>9702030161</v>
      </c>
      <c r="D25">
        <v>1220000000000</v>
      </c>
      <c r="E25" t="s">
        <v>2669</v>
      </c>
      <c r="F25">
        <v>44256</v>
      </c>
      <c r="G25">
        <v>4</v>
      </c>
      <c r="H25" t="s">
        <v>44</v>
      </c>
      <c r="I25" t="s">
        <v>2670</v>
      </c>
      <c r="J25" t="s">
        <v>2671</v>
      </c>
      <c r="K25" t="s">
        <v>2672</v>
      </c>
      <c r="L25">
        <v>100</v>
      </c>
      <c r="Q25">
        <v>0</v>
      </c>
      <c r="R25">
        <v>0</v>
      </c>
      <c r="S25">
        <v>174839</v>
      </c>
      <c r="T25">
        <v>263772</v>
      </c>
      <c r="U25">
        <v>944874</v>
      </c>
      <c r="V25">
        <v>0</v>
      </c>
      <c r="W25">
        <v>0</v>
      </c>
      <c r="X25">
        <v>-91556</v>
      </c>
      <c r="Y25">
        <v>-160715</v>
      </c>
      <c r="Z25">
        <v>-876761</v>
      </c>
      <c r="AA25">
        <v>0</v>
      </c>
      <c r="AB25">
        <v>0</v>
      </c>
      <c r="AC25">
        <v>53833</v>
      </c>
      <c r="AD25">
        <v>83716</v>
      </c>
      <c r="AE25">
        <v>1230</v>
      </c>
      <c r="AF25">
        <v>0</v>
      </c>
      <c r="AG25">
        <v>0</v>
      </c>
      <c r="AH25">
        <v>105955</v>
      </c>
      <c r="AI25">
        <v>53341</v>
      </c>
      <c r="AJ25">
        <v>96423</v>
      </c>
      <c r="AK25">
        <v>0</v>
      </c>
      <c r="AL25">
        <v>0</v>
      </c>
      <c r="AM25">
        <v>1281</v>
      </c>
      <c r="AN25">
        <v>6172</v>
      </c>
      <c r="AO25">
        <v>37432</v>
      </c>
      <c r="AP25">
        <v>82962</v>
      </c>
      <c r="AQ25">
        <v>5.4</v>
      </c>
      <c r="AR25" t="s">
        <v>52</v>
      </c>
      <c r="AS25" t="s">
        <v>2673</v>
      </c>
      <c r="AT25" t="s">
        <v>2674</v>
      </c>
      <c r="AU25">
        <v>1.25</v>
      </c>
      <c r="AV25" t="s">
        <v>4301</v>
      </c>
    </row>
    <row r="26" spans="1:48">
      <c r="A26">
        <v>24</v>
      </c>
      <c r="B26" t="s">
        <v>2478</v>
      </c>
      <c r="C26">
        <v>7735174895</v>
      </c>
      <c r="D26">
        <v>1190000000000</v>
      </c>
      <c r="E26" t="s">
        <v>2479</v>
      </c>
      <c r="F26">
        <v>43238</v>
      </c>
      <c r="G26">
        <v>6</v>
      </c>
      <c r="H26" t="s">
        <v>73</v>
      </c>
      <c r="I26" t="s">
        <v>2480</v>
      </c>
      <c r="J26" t="s">
        <v>2481</v>
      </c>
      <c r="K26" t="s">
        <v>2482</v>
      </c>
      <c r="L26">
        <v>10010</v>
      </c>
      <c r="Q26">
        <v>29684</v>
      </c>
      <c r="R26">
        <v>122430</v>
      </c>
      <c r="S26">
        <v>432052</v>
      </c>
      <c r="T26">
        <v>793479</v>
      </c>
      <c r="U26">
        <v>829409</v>
      </c>
      <c r="V26">
        <v>19948</v>
      </c>
      <c r="W26">
        <v>85562</v>
      </c>
      <c r="X26">
        <v>332275</v>
      </c>
      <c r="Y26">
        <v>614066</v>
      </c>
      <c r="Z26">
        <v>699868</v>
      </c>
      <c r="AA26">
        <v>6350</v>
      </c>
      <c r="AB26">
        <v>85562</v>
      </c>
      <c r="AC26">
        <v>8256</v>
      </c>
      <c r="AD26">
        <v>11659</v>
      </c>
      <c r="AE26">
        <v>-40805</v>
      </c>
      <c r="AF26">
        <v>0</v>
      </c>
      <c r="AG26">
        <v>0</v>
      </c>
      <c r="AH26">
        <v>447519</v>
      </c>
      <c r="AI26">
        <v>516670</v>
      </c>
      <c r="AJ26">
        <v>416339</v>
      </c>
      <c r="AK26">
        <v>90238</v>
      </c>
      <c r="AL26">
        <v>241035</v>
      </c>
      <c r="AM26">
        <v>57166</v>
      </c>
      <c r="AN26">
        <v>88319</v>
      </c>
      <c r="AO26">
        <v>76206</v>
      </c>
      <c r="AP26">
        <v>499994</v>
      </c>
      <c r="AQ26">
        <v>27.94</v>
      </c>
      <c r="AR26">
        <v>0</v>
      </c>
      <c r="AS26" t="s">
        <v>2483</v>
      </c>
      <c r="AT26" t="s">
        <v>2484</v>
      </c>
      <c r="AU26">
        <v>5.46</v>
      </c>
      <c r="AV26" t="s">
        <v>4302</v>
      </c>
    </row>
    <row r="27" spans="1:48">
      <c r="A27">
        <v>25</v>
      </c>
      <c r="B27" t="s">
        <v>2276</v>
      </c>
      <c r="C27">
        <v>3702239395</v>
      </c>
      <c r="D27">
        <v>1200000000000</v>
      </c>
      <c r="E27" t="s">
        <v>2277</v>
      </c>
      <c r="F27">
        <v>43892</v>
      </c>
      <c r="G27">
        <v>5</v>
      </c>
      <c r="H27" t="s">
        <v>73</v>
      </c>
      <c r="I27" t="s">
        <v>2278</v>
      </c>
      <c r="J27" t="s">
        <v>2279</v>
      </c>
      <c r="K27" t="s">
        <v>2280</v>
      </c>
      <c r="L27">
        <v>10500</v>
      </c>
      <c r="Q27">
        <v>0</v>
      </c>
      <c r="R27">
        <v>32723</v>
      </c>
      <c r="S27">
        <v>172216</v>
      </c>
      <c r="T27">
        <v>404532</v>
      </c>
      <c r="U27">
        <v>781162</v>
      </c>
      <c r="V27">
        <v>0</v>
      </c>
      <c r="W27">
        <v>8277</v>
      </c>
      <c r="X27">
        <v>70749</v>
      </c>
      <c r="Y27">
        <v>172971</v>
      </c>
      <c r="Z27">
        <v>287250</v>
      </c>
      <c r="AA27">
        <v>0</v>
      </c>
      <c r="AB27">
        <v>8277</v>
      </c>
      <c r="AC27">
        <v>92331</v>
      </c>
      <c r="AD27">
        <v>185242</v>
      </c>
      <c r="AE27">
        <v>368694</v>
      </c>
      <c r="AF27">
        <v>0</v>
      </c>
      <c r="AG27">
        <v>31049</v>
      </c>
      <c r="AH27">
        <v>141586</v>
      </c>
      <c r="AI27">
        <v>432771</v>
      </c>
      <c r="AJ27">
        <v>707496</v>
      </c>
      <c r="AK27">
        <v>0</v>
      </c>
      <c r="AL27">
        <v>343</v>
      </c>
      <c r="AM27">
        <v>585</v>
      </c>
      <c r="AN27">
        <v>1142</v>
      </c>
      <c r="AO27">
        <v>2915</v>
      </c>
      <c r="AP27">
        <v>147125</v>
      </c>
      <c r="AQ27">
        <v>23.87</v>
      </c>
      <c r="AR27" t="s">
        <v>52</v>
      </c>
      <c r="AS27" t="s">
        <v>2281</v>
      </c>
      <c r="AT27" t="s">
        <v>2282</v>
      </c>
      <c r="AU27">
        <v>22.63</v>
      </c>
      <c r="AV27" t="s">
        <v>4303</v>
      </c>
    </row>
    <row r="28" spans="1:48">
      <c r="A28">
        <v>26</v>
      </c>
      <c r="B28" t="s">
        <v>926</v>
      </c>
      <c r="C28">
        <v>7705680245</v>
      </c>
      <c r="D28">
        <v>1060000000000</v>
      </c>
      <c r="E28" t="s">
        <v>927</v>
      </c>
      <c r="F28">
        <v>38579</v>
      </c>
      <c r="G28">
        <v>19</v>
      </c>
      <c r="H28" t="s">
        <v>44</v>
      </c>
      <c r="I28" t="s">
        <v>928</v>
      </c>
      <c r="J28" t="s">
        <v>929</v>
      </c>
      <c r="K28" t="s">
        <v>930</v>
      </c>
      <c r="L28">
        <v>140942.639</v>
      </c>
      <c r="Q28">
        <v>324538</v>
      </c>
      <c r="R28">
        <v>382354</v>
      </c>
      <c r="S28">
        <v>488458</v>
      </c>
      <c r="T28">
        <v>736047</v>
      </c>
      <c r="U28">
        <v>752672</v>
      </c>
      <c r="V28">
        <v>83195</v>
      </c>
      <c r="W28">
        <v>102589</v>
      </c>
      <c r="X28">
        <v>141204</v>
      </c>
      <c r="Y28">
        <v>248067</v>
      </c>
      <c r="Z28">
        <v>398836</v>
      </c>
      <c r="AA28">
        <v>124040</v>
      </c>
      <c r="AB28">
        <v>102589</v>
      </c>
      <c r="AC28">
        <v>241141</v>
      </c>
      <c r="AD28">
        <v>338174</v>
      </c>
      <c r="AE28">
        <v>244594</v>
      </c>
      <c r="AF28">
        <v>190525</v>
      </c>
      <c r="AG28">
        <v>209741</v>
      </c>
      <c r="AH28">
        <v>1039652</v>
      </c>
      <c r="AI28">
        <v>1203798</v>
      </c>
      <c r="AJ28">
        <v>1255498</v>
      </c>
      <c r="AK28">
        <v>17790</v>
      </c>
      <c r="AL28">
        <v>66040</v>
      </c>
      <c r="AM28">
        <v>50814</v>
      </c>
      <c r="AN28">
        <v>61197</v>
      </c>
      <c r="AO28">
        <v>81722</v>
      </c>
      <c r="AP28">
        <v>836486</v>
      </c>
      <c r="AQ28">
        <v>2.3199999999999998</v>
      </c>
      <c r="AR28" t="s">
        <v>52</v>
      </c>
      <c r="AS28" t="s">
        <v>931</v>
      </c>
      <c r="AT28" t="s">
        <v>932</v>
      </c>
      <c r="AU28">
        <v>6.42</v>
      </c>
      <c r="AV28" t="s">
        <v>4304</v>
      </c>
    </row>
    <row r="29" spans="1:48">
      <c r="A29">
        <v>27</v>
      </c>
      <c r="B29" t="s">
        <v>61</v>
      </c>
      <c r="C29">
        <v>7727551797</v>
      </c>
      <c r="D29">
        <v>1060000000000</v>
      </c>
      <c r="E29" t="s">
        <v>62</v>
      </c>
      <c r="F29">
        <v>38595</v>
      </c>
      <c r="G29">
        <v>19</v>
      </c>
      <c r="H29" t="s">
        <v>44</v>
      </c>
      <c r="I29" t="s">
        <v>63</v>
      </c>
      <c r="J29" t="s">
        <v>64</v>
      </c>
      <c r="K29" t="s">
        <v>65</v>
      </c>
      <c r="L29">
        <v>67600</v>
      </c>
      <c r="Q29">
        <v>1232430</v>
      </c>
      <c r="R29">
        <v>763278</v>
      </c>
      <c r="S29">
        <v>794354</v>
      </c>
      <c r="T29">
        <v>791529</v>
      </c>
      <c r="U29">
        <v>752563</v>
      </c>
      <c r="V29">
        <v>883816</v>
      </c>
      <c r="W29">
        <v>509133</v>
      </c>
      <c r="X29">
        <v>582015</v>
      </c>
      <c r="Y29">
        <v>521744</v>
      </c>
      <c r="Z29">
        <v>426648</v>
      </c>
      <c r="AA29">
        <v>55876</v>
      </c>
      <c r="AB29">
        <v>509133</v>
      </c>
      <c r="AC29">
        <v>-32283</v>
      </c>
      <c r="AD29">
        <v>47374</v>
      </c>
      <c r="AE29">
        <v>33519</v>
      </c>
      <c r="AF29">
        <v>610163</v>
      </c>
      <c r="AG29">
        <v>316508</v>
      </c>
      <c r="AH29">
        <v>350772</v>
      </c>
      <c r="AI29">
        <v>537837</v>
      </c>
      <c r="AJ29">
        <v>6380</v>
      </c>
      <c r="AK29">
        <v>183665</v>
      </c>
      <c r="AL29">
        <v>124537</v>
      </c>
      <c r="AM29">
        <v>106926</v>
      </c>
      <c r="AN29">
        <v>103491</v>
      </c>
      <c r="AO29">
        <v>155738</v>
      </c>
      <c r="AP29">
        <v>0</v>
      </c>
      <c r="AQ29">
        <v>0.61</v>
      </c>
      <c r="AR29" t="s">
        <v>52</v>
      </c>
      <c r="AS29" t="s">
        <v>66</v>
      </c>
      <c r="AT29" t="s">
        <v>67</v>
      </c>
      <c r="AU29">
        <v>0.2</v>
      </c>
      <c r="AV29" t="s">
        <v>4305</v>
      </c>
    </row>
    <row r="30" spans="1:48">
      <c r="A30">
        <v>28</v>
      </c>
      <c r="B30" t="s">
        <v>168</v>
      </c>
      <c r="C30">
        <v>7707790885</v>
      </c>
      <c r="D30">
        <v>1130000000000</v>
      </c>
      <c r="E30" t="s">
        <v>169</v>
      </c>
      <c r="F30">
        <v>41241</v>
      </c>
      <c r="G30">
        <v>12</v>
      </c>
      <c r="H30" t="s">
        <v>44</v>
      </c>
      <c r="I30" t="s">
        <v>170</v>
      </c>
      <c r="J30" t="s">
        <v>171</v>
      </c>
      <c r="K30" t="s">
        <v>172</v>
      </c>
      <c r="L30">
        <v>10</v>
      </c>
      <c r="Q30">
        <v>456034</v>
      </c>
      <c r="R30">
        <v>474215</v>
      </c>
      <c r="S30">
        <v>390849</v>
      </c>
      <c r="T30">
        <v>502071</v>
      </c>
      <c r="U30">
        <v>713679</v>
      </c>
      <c r="V30">
        <v>9893</v>
      </c>
      <c r="W30">
        <v>12768</v>
      </c>
      <c r="X30">
        <v>17664</v>
      </c>
      <c r="Y30">
        <v>22897</v>
      </c>
      <c r="Z30">
        <v>20296</v>
      </c>
      <c r="AA30">
        <v>40659</v>
      </c>
      <c r="AB30">
        <v>12768</v>
      </c>
      <c r="AC30">
        <v>35508</v>
      </c>
      <c r="AD30">
        <v>-149088</v>
      </c>
      <c r="AE30">
        <v>106226</v>
      </c>
      <c r="AF30">
        <v>0</v>
      </c>
      <c r="AG30">
        <v>0</v>
      </c>
      <c r="AH30">
        <v>0</v>
      </c>
      <c r="AI30">
        <v>0</v>
      </c>
      <c r="AJ30">
        <v>0</v>
      </c>
      <c r="AK30">
        <v>74525</v>
      </c>
      <c r="AL30">
        <v>71864</v>
      </c>
      <c r="AM30">
        <v>58175</v>
      </c>
      <c r="AN30">
        <v>87560</v>
      </c>
      <c r="AO30">
        <v>94184</v>
      </c>
      <c r="AP30">
        <v>0</v>
      </c>
      <c r="AQ30">
        <v>1.56</v>
      </c>
      <c r="AR30">
        <v>0</v>
      </c>
      <c r="AS30" t="s">
        <v>173</v>
      </c>
      <c r="AT30" t="s">
        <v>174</v>
      </c>
      <c r="AU30">
        <v>1.26</v>
      </c>
      <c r="AV30" t="s">
        <v>4306</v>
      </c>
    </row>
    <row r="31" spans="1:48">
      <c r="A31">
        <v>29</v>
      </c>
      <c r="B31" t="s">
        <v>68</v>
      </c>
      <c r="C31">
        <v>7704527702</v>
      </c>
      <c r="D31">
        <v>1050000000000</v>
      </c>
      <c r="E31" t="s">
        <v>69</v>
      </c>
      <c r="F31">
        <v>38208</v>
      </c>
      <c r="G31">
        <v>20</v>
      </c>
      <c r="H31" t="s">
        <v>44</v>
      </c>
      <c r="I31" t="s">
        <v>70</v>
      </c>
      <c r="J31" t="s">
        <v>71</v>
      </c>
      <c r="K31" t="s">
        <v>72</v>
      </c>
      <c r="L31">
        <v>773.6</v>
      </c>
      <c r="Q31">
        <v>1147132</v>
      </c>
      <c r="R31">
        <v>862236</v>
      </c>
      <c r="S31">
        <v>648052</v>
      </c>
      <c r="T31">
        <v>578020</v>
      </c>
      <c r="U31">
        <v>686798</v>
      </c>
      <c r="V31">
        <v>938282</v>
      </c>
      <c r="W31">
        <v>627678</v>
      </c>
      <c r="X31">
        <v>316547</v>
      </c>
      <c r="Y31">
        <v>326949</v>
      </c>
      <c r="Z31">
        <v>526060</v>
      </c>
      <c r="AA31">
        <v>72902</v>
      </c>
      <c r="AB31">
        <v>627678</v>
      </c>
      <c r="AC31">
        <v>182119</v>
      </c>
      <c r="AD31">
        <v>110667</v>
      </c>
      <c r="AE31">
        <v>30277</v>
      </c>
      <c r="AF31">
        <v>154214</v>
      </c>
      <c r="AG31">
        <v>96823</v>
      </c>
      <c r="AH31">
        <v>100966</v>
      </c>
      <c r="AI31">
        <v>66399</v>
      </c>
      <c r="AJ31">
        <v>539</v>
      </c>
      <c r="AK31">
        <v>89219</v>
      </c>
      <c r="AL31">
        <v>78141</v>
      </c>
      <c r="AM31">
        <v>138344</v>
      </c>
      <c r="AN31">
        <v>79740</v>
      </c>
      <c r="AO31">
        <v>62352</v>
      </c>
      <c r="AP31">
        <v>0</v>
      </c>
      <c r="AQ31">
        <v>0.6</v>
      </c>
      <c r="AR31" t="s">
        <v>52</v>
      </c>
      <c r="AS31" t="s">
        <v>75</v>
      </c>
      <c r="AT31" t="s">
        <v>76</v>
      </c>
      <c r="AU31">
        <v>0.26</v>
      </c>
      <c r="AV31" t="s">
        <v>4307</v>
      </c>
    </row>
    <row r="32" spans="1:48">
      <c r="A32">
        <v>30</v>
      </c>
      <c r="B32" t="s">
        <v>2156</v>
      </c>
      <c r="C32">
        <v>7720498833</v>
      </c>
      <c r="D32">
        <v>1210000000000</v>
      </c>
      <c r="E32" t="s">
        <v>2157</v>
      </c>
      <c r="F32">
        <v>43903</v>
      </c>
      <c r="G32">
        <v>5</v>
      </c>
      <c r="H32" t="s">
        <v>44</v>
      </c>
      <c r="I32" t="s">
        <v>2158</v>
      </c>
      <c r="J32" t="s">
        <v>2159</v>
      </c>
      <c r="K32" t="s">
        <v>2160</v>
      </c>
      <c r="L32">
        <v>10</v>
      </c>
      <c r="Q32">
        <v>0</v>
      </c>
      <c r="R32">
        <v>100</v>
      </c>
      <c r="S32">
        <v>181528</v>
      </c>
      <c r="T32">
        <v>401275</v>
      </c>
      <c r="U32">
        <v>641298</v>
      </c>
      <c r="V32">
        <v>0</v>
      </c>
      <c r="W32">
        <v>1359</v>
      </c>
      <c r="X32">
        <v>68830</v>
      </c>
      <c r="Y32">
        <v>201961</v>
      </c>
      <c r="Z32">
        <v>405877</v>
      </c>
      <c r="AA32">
        <v>0</v>
      </c>
      <c r="AB32">
        <v>1359</v>
      </c>
      <c r="AC32">
        <v>78403</v>
      </c>
      <c r="AD32">
        <v>118705</v>
      </c>
      <c r="AE32">
        <v>28465</v>
      </c>
      <c r="AF32">
        <v>0</v>
      </c>
      <c r="AG32">
        <v>43093</v>
      </c>
      <c r="AH32">
        <v>186199</v>
      </c>
      <c r="AI32">
        <v>481857</v>
      </c>
      <c r="AJ32">
        <v>926352</v>
      </c>
      <c r="AK32">
        <v>0</v>
      </c>
      <c r="AL32">
        <v>4299</v>
      </c>
      <c r="AM32">
        <v>18241</v>
      </c>
      <c r="AN32">
        <v>90229</v>
      </c>
      <c r="AO32">
        <v>184509</v>
      </c>
      <c r="AP32">
        <v>908202</v>
      </c>
      <c r="AQ32">
        <v>6412.98</v>
      </c>
      <c r="AR32" t="s">
        <v>52</v>
      </c>
      <c r="AS32" t="s">
        <v>2161</v>
      </c>
      <c r="AT32" t="s">
        <v>2162</v>
      </c>
      <c r="AU32">
        <v>23.44</v>
      </c>
      <c r="AV32" t="s">
        <v>4308</v>
      </c>
    </row>
    <row r="33" spans="1:48">
      <c r="A33">
        <v>31</v>
      </c>
      <c r="B33" t="s">
        <v>690</v>
      </c>
      <c r="C33">
        <v>1659180290</v>
      </c>
      <c r="D33">
        <v>1170000000000</v>
      </c>
      <c r="E33" t="s">
        <v>691</v>
      </c>
      <c r="F33">
        <v>42817</v>
      </c>
      <c r="G33">
        <v>8</v>
      </c>
      <c r="H33" t="s">
        <v>73</v>
      </c>
      <c r="I33" t="s">
        <v>692</v>
      </c>
      <c r="J33" t="s">
        <v>693</v>
      </c>
      <c r="K33" t="s">
        <v>694</v>
      </c>
      <c r="L33">
        <v>10501</v>
      </c>
      <c r="Q33">
        <v>668797</v>
      </c>
      <c r="R33">
        <v>624986</v>
      </c>
      <c r="S33">
        <v>617489</v>
      </c>
      <c r="T33">
        <v>545602</v>
      </c>
      <c r="U33">
        <v>634272</v>
      </c>
      <c r="V33">
        <v>504357</v>
      </c>
      <c r="W33">
        <v>407873</v>
      </c>
      <c r="X33">
        <v>569400</v>
      </c>
      <c r="Y33">
        <v>435014</v>
      </c>
      <c r="Z33">
        <v>448767</v>
      </c>
      <c r="AA33">
        <v>-33333</v>
      </c>
      <c r="AB33">
        <v>407873</v>
      </c>
      <c r="AC33">
        <v>-96268</v>
      </c>
      <c r="AD33">
        <v>1932</v>
      </c>
      <c r="AE33">
        <v>21054</v>
      </c>
      <c r="AF33">
        <v>127912</v>
      </c>
      <c r="AG33">
        <v>40834</v>
      </c>
      <c r="AH33">
        <v>80144</v>
      </c>
      <c r="AI33">
        <v>15635</v>
      </c>
      <c r="AJ33">
        <v>10935</v>
      </c>
      <c r="AK33">
        <v>48275</v>
      </c>
      <c r="AL33">
        <v>18533</v>
      </c>
      <c r="AM33">
        <v>28478</v>
      </c>
      <c r="AN33">
        <v>39028</v>
      </c>
      <c r="AO33">
        <v>3801</v>
      </c>
      <c r="AP33">
        <v>11758</v>
      </c>
      <c r="AQ33">
        <v>0.95</v>
      </c>
      <c r="AR33" t="s">
        <v>52</v>
      </c>
      <c r="AS33" t="s">
        <v>695</v>
      </c>
      <c r="AT33" t="s">
        <v>696</v>
      </c>
      <c r="AU33">
        <v>0.08</v>
      </c>
      <c r="AV33" t="s">
        <v>4309</v>
      </c>
    </row>
    <row r="34" spans="1:48">
      <c r="A34">
        <v>32</v>
      </c>
      <c r="B34" t="s">
        <v>802</v>
      </c>
      <c r="C34">
        <v>1650308002</v>
      </c>
      <c r="D34">
        <v>1150000000000</v>
      </c>
      <c r="E34" t="s">
        <v>803</v>
      </c>
      <c r="F34">
        <v>42136</v>
      </c>
      <c r="G34">
        <v>9</v>
      </c>
      <c r="H34" t="s">
        <v>73</v>
      </c>
      <c r="I34" t="s">
        <v>804</v>
      </c>
      <c r="J34" t="s">
        <v>805</v>
      </c>
      <c r="K34" t="s">
        <v>806</v>
      </c>
      <c r="L34">
        <v>10000</v>
      </c>
      <c r="Q34">
        <v>105747</v>
      </c>
      <c r="R34">
        <v>164251</v>
      </c>
      <c r="S34">
        <v>478889</v>
      </c>
      <c r="T34">
        <v>422801</v>
      </c>
      <c r="U34">
        <v>583089</v>
      </c>
      <c r="V34">
        <v>80324</v>
      </c>
      <c r="W34">
        <v>153145</v>
      </c>
      <c r="X34">
        <v>447608</v>
      </c>
      <c r="Y34">
        <v>387870</v>
      </c>
      <c r="Z34">
        <v>528605</v>
      </c>
      <c r="AA34">
        <v>22458</v>
      </c>
      <c r="AB34">
        <v>153145</v>
      </c>
      <c r="AC34">
        <v>24953</v>
      </c>
      <c r="AD34">
        <v>27889</v>
      </c>
      <c r="AE34">
        <v>43484</v>
      </c>
      <c r="AF34">
        <v>0</v>
      </c>
      <c r="AG34">
        <v>2000</v>
      </c>
      <c r="AH34">
        <v>2000</v>
      </c>
      <c r="AI34">
        <v>0</v>
      </c>
      <c r="AJ34">
        <v>40636</v>
      </c>
      <c r="AK34">
        <v>13029</v>
      </c>
      <c r="AL34">
        <v>441382</v>
      </c>
      <c r="AM34">
        <v>1166166</v>
      </c>
      <c r="AN34">
        <v>1099122</v>
      </c>
      <c r="AO34">
        <v>960730</v>
      </c>
      <c r="AP34">
        <v>1030317</v>
      </c>
      <c r="AQ34">
        <v>5.51</v>
      </c>
      <c r="AR34" t="s">
        <v>52</v>
      </c>
      <c r="AS34" t="s">
        <v>807</v>
      </c>
      <c r="AT34" t="s">
        <v>808</v>
      </c>
      <c r="AU34">
        <v>76.86</v>
      </c>
      <c r="AV34" t="s">
        <v>4310</v>
      </c>
    </row>
    <row r="35" spans="1:48">
      <c r="A35">
        <v>33</v>
      </c>
      <c r="B35" t="s">
        <v>489</v>
      </c>
      <c r="C35">
        <v>7702814010</v>
      </c>
      <c r="D35">
        <v>1140000000000</v>
      </c>
      <c r="E35" t="s">
        <v>490</v>
      </c>
      <c r="F35">
        <v>41387</v>
      </c>
      <c r="G35">
        <v>11</v>
      </c>
      <c r="H35" t="s">
        <v>73</v>
      </c>
      <c r="I35" t="s">
        <v>491</v>
      </c>
      <c r="J35" t="s">
        <v>485</v>
      </c>
      <c r="K35" t="s">
        <v>486</v>
      </c>
      <c r="L35">
        <v>10000</v>
      </c>
      <c r="Q35">
        <v>586059</v>
      </c>
      <c r="R35">
        <v>635395</v>
      </c>
      <c r="S35">
        <v>629795</v>
      </c>
      <c r="T35">
        <v>559685</v>
      </c>
      <c r="U35">
        <v>562623</v>
      </c>
      <c r="V35">
        <v>157713</v>
      </c>
      <c r="W35">
        <v>154566</v>
      </c>
      <c r="X35">
        <v>89404</v>
      </c>
      <c r="Y35">
        <v>92973</v>
      </c>
      <c r="Z35">
        <v>112966</v>
      </c>
      <c r="AA35">
        <v>346509</v>
      </c>
      <c r="AB35">
        <v>154566</v>
      </c>
      <c r="AC35">
        <v>436893</v>
      </c>
      <c r="AD35">
        <v>384062</v>
      </c>
      <c r="AE35">
        <v>367432</v>
      </c>
      <c r="AF35">
        <v>228216</v>
      </c>
      <c r="AG35">
        <v>239263</v>
      </c>
      <c r="AH35">
        <v>275000</v>
      </c>
      <c r="AI35">
        <v>221762</v>
      </c>
      <c r="AJ35">
        <v>180502</v>
      </c>
      <c r="AK35">
        <v>1334</v>
      </c>
      <c r="AL35">
        <v>758</v>
      </c>
      <c r="AM35">
        <v>1515</v>
      </c>
      <c r="AN35">
        <v>45</v>
      </c>
      <c r="AO35">
        <v>1022</v>
      </c>
      <c r="AP35">
        <v>0</v>
      </c>
      <c r="AQ35">
        <v>0.96</v>
      </c>
      <c r="AR35" t="s">
        <v>52</v>
      </c>
      <c r="AS35" t="s">
        <v>492</v>
      </c>
      <c r="AT35" t="s">
        <v>493</v>
      </c>
      <c r="AU35">
        <v>0.79</v>
      </c>
      <c r="AV35" t="s">
        <v>4311</v>
      </c>
    </row>
    <row r="36" spans="1:48">
      <c r="A36">
        <v>34</v>
      </c>
      <c r="B36" t="s">
        <v>1649</v>
      </c>
      <c r="C36">
        <v>2225130330</v>
      </c>
      <c r="D36">
        <v>1120000000000</v>
      </c>
      <c r="E36" t="s">
        <v>1650</v>
      </c>
      <c r="F36">
        <v>45691</v>
      </c>
      <c r="G36">
        <v>0</v>
      </c>
      <c r="H36" t="s">
        <v>44</v>
      </c>
      <c r="I36" t="s">
        <v>1651</v>
      </c>
      <c r="J36" t="s">
        <v>1652</v>
      </c>
      <c r="K36" t="s">
        <v>1653</v>
      </c>
      <c r="L36">
        <v>20</v>
      </c>
      <c r="Q36">
        <v>120328</v>
      </c>
      <c r="R36">
        <v>144144</v>
      </c>
      <c r="S36">
        <v>230065</v>
      </c>
      <c r="T36">
        <v>320820</v>
      </c>
      <c r="U36">
        <v>558677</v>
      </c>
      <c r="V36">
        <v>1214</v>
      </c>
      <c r="W36">
        <v>21683</v>
      </c>
      <c r="X36">
        <v>41419</v>
      </c>
      <c r="Y36">
        <v>98997</v>
      </c>
      <c r="Z36">
        <v>342571</v>
      </c>
      <c r="AA36">
        <v>-2026</v>
      </c>
      <c r="AB36">
        <v>21683</v>
      </c>
      <c r="AC36">
        <v>132354</v>
      </c>
      <c r="AD36">
        <v>70958</v>
      </c>
      <c r="AE36">
        <v>-68269</v>
      </c>
      <c r="AF36">
        <v>44708</v>
      </c>
      <c r="AG36">
        <v>53836</v>
      </c>
      <c r="AH36">
        <v>48312</v>
      </c>
      <c r="AI36">
        <v>145178</v>
      </c>
      <c r="AJ36">
        <v>113541</v>
      </c>
      <c r="AK36">
        <v>22022</v>
      </c>
      <c r="AL36">
        <v>24420</v>
      </c>
      <c r="AM36">
        <v>125403</v>
      </c>
      <c r="AN36">
        <v>141779</v>
      </c>
      <c r="AO36">
        <v>49726</v>
      </c>
      <c r="AP36">
        <v>10000</v>
      </c>
      <c r="AQ36">
        <v>4.6399999999999997</v>
      </c>
      <c r="AR36" t="s">
        <v>52</v>
      </c>
      <c r="AS36" t="s">
        <v>1654</v>
      </c>
      <c r="AT36" t="s">
        <v>1655</v>
      </c>
      <c r="AU36">
        <v>2.4500000000000002</v>
      </c>
      <c r="AV36" t="s">
        <v>4312</v>
      </c>
    </row>
    <row r="37" spans="1:48">
      <c r="A37">
        <v>35</v>
      </c>
      <c r="B37" t="s">
        <v>535</v>
      </c>
      <c r="C37">
        <v>6230085345</v>
      </c>
      <c r="D37">
        <v>1150000000000</v>
      </c>
      <c r="E37" t="s">
        <v>536</v>
      </c>
      <c r="F37">
        <v>41838</v>
      </c>
      <c r="G37">
        <v>10</v>
      </c>
      <c r="H37" t="s">
        <v>73</v>
      </c>
      <c r="I37" t="s">
        <v>537</v>
      </c>
      <c r="J37" t="s">
        <v>538</v>
      </c>
      <c r="K37" t="s">
        <v>539</v>
      </c>
      <c r="L37">
        <v>30020</v>
      </c>
      <c r="Q37">
        <v>278231</v>
      </c>
      <c r="R37">
        <v>308809</v>
      </c>
      <c r="S37">
        <v>392415</v>
      </c>
      <c r="T37">
        <v>502955</v>
      </c>
      <c r="U37">
        <v>550947</v>
      </c>
      <c r="V37">
        <v>218065</v>
      </c>
      <c r="W37">
        <v>230799</v>
      </c>
      <c r="X37">
        <v>277288</v>
      </c>
      <c r="Y37">
        <v>292047</v>
      </c>
      <c r="Z37">
        <v>211587</v>
      </c>
      <c r="AA37">
        <v>1915</v>
      </c>
      <c r="AB37">
        <v>230799</v>
      </c>
      <c r="AC37">
        <v>5839</v>
      </c>
      <c r="AD37">
        <v>44057</v>
      </c>
      <c r="AE37">
        <v>147361</v>
      </c>
      <c r="AF37">
        <v>823380</v>
      </c>
      <c r="AG37">
        <v>791892</v>
      </c>
      <c r="AH37">
        <v>167239</v>
      </c>
      <c r="AI37">
        <v>246793</v>
      </c>
      <c r="AJ37">
        <v>286869</v>
      </c>
      <c r="AK37">
        <v>40614</v>
      </c>
      <c r="AL37">
        <v>104429</v>
      </c>
      <c r="AM37">
        <v>199034</v>
      </c>
      <c r="AN37">
        <v>144331</v>
      </c>
      <c r="AO37">
        <v>218540</v>
      </c>
      <c r="AP37">
        <v>472465</v>
      </c>
      <c r="AQ37">
        <v>1.98</v>
      </c>
      <c r="AR37" t="s">
        <v>45</v>
      </c>
      <c r="AS37" t="s">
        <v>540</v>
      </c>
      <c r="AT37" t="s">
        <v>541</v>
      </c>
      <c r="AU37">
        <v>0.57999999999999996</v>
      </c>
      <c r="AV37" t="s">
        <v>4313</v>
      </c>
    </row>
    <row r="38" spans="1:48">
      <c r="A38">
        <v>36</v>
      </c>
      <c r="B38" t="s">
        <v>2110</v>
      </c>
      <c r="C38">
        <v>5407973637</v>
      </c>
      <c r="D38">
        <v>1200000000000</v>
      </c>
      <c r="E38" t="s">
        <v>2111</v>
      </c>
      <c r="F38">
        <v>43521</v>
      </c>
      <c r="G38">
        <v>6</v>
      </c>
      <c r="H38" t="s">
        <v>73</v>
      </c>
      <c r="I38" t="s">
        <v>2112</v>
      </c>
      <c r="J38" t="s">
        <v>2113</v>
      </c>
      <c r="K38" t="s">
        <v>2114</v>
      </c>
      <c r="L38">
        <v>150</v>
      </c>
      <c r="Q38">
        <v>75282</v>
      </c>
      <c r="R38">
        <v>122897</v>
      </c>
      <c r="S38">
        <v>21903</v>
      </c>
      <c r="T38">
        <v>16511</v>
      </c>
      <c r="U38">
        <v>522072</v>
      </c>
      <c r="V38">
        <v>9444</v>
      </c>
      <c r="W38">
        <v>3853</v>
      </c>
      <c r="X38">
        <v>5411</v>
      </c>
      <c r="Y38">
        <v>14851</v>
      </c>
      <c r="Z38">
        <v>294040</v>
      </c>
      <c r="AA38">
        <v>62681</v>
      </c>
      <c r="AB38">
        <v>3853</v>
      </c>
      <c r="AC38">
        <v>14072</v>
      </c>
      <c r="AD38">
        <v>29</v>
      </c>
      <c r="AE38">
        <v>117762</v>
      </c>
      <c r="AF38">
        <v>0</v>
      </c>
      <c r="AG38">
        <v>0</v>
      </c>
      <c r="AH38">
        <v>0</v>
      </c>
      <c r="AI38">
        <v>0</v>
      </c>
      <c r="AJ38">
        <v>1305806</v>
      </c>
      <c r="AK38">
        <v>63937</v>
      </c>
      <c r="AL38">
        <v>126639</v>
      </c>
      <c r="AM38">
        <v>37595</v>
      </c>
      <c r="AN38">
        <v>107807</v>
      </c>
      <c r="AO38">
        <v>23530</v>
      </c>
      <c r="AP38">
        <v>1060923</v>
      </c>
      <c r="AQ38">
        <v>6.93</v>
      </c>
      <c r="AR38" t="s">
        <v>52</v>
      </c>
      <c r="AS38" t="s">
        <v>2115</v>
      </c>
      <c r="AT38" t="s">
        <v>2116</v>
      </c>
      <c r="AU38">
        <v>20.79</v>
      </c>
      <c r="AV38" t="s">
        <v>4314</v>
      </c>
    </row>
    <row r="39" spans="1:48">
      <c r="A39">
        <v>37</v>
      </c>
      <c r="B39" t="s">
        <v>3173</v>
      </c>
      <c r="C39">
        <v>6164139228</v>
      </c>
      <c r="D39">
        <v>1230000000000</v>
      </c>
      <c r="E39" t="s">
        <v>3174</v>
      </c>
      <c r="F39">
        <v>44825</v>
      </c>
      <c r="G39">
        <v>2</v>
      </c>
      <c r="H39" t="s">
        <v>73</v>
      </c>
      <c r="I39" t="s">
        <v>3175</v>
      </c>
      <c r="J39" t="s">
        <v>3176</v>
      </c>
      <c r="K39" t="s">
        <v>3177</v>
      </c>
      <c r="L39">
        <v>10000</v>
      </c>
      <c r="Q39">
        <v>0</v>
      </c>
      <c r="R39">
        <v>0</v>
      </c>
      <c r="S39">
        <v>0</v>
      </c>
      <c r="T39">
        <v>1870</v>
      </c>
      <c r="U39">
        <v>471460</v>
      </c>
      <c r="V39">
        <v>0</v>
      </c>
      <c r="W39">
        <v>0</v>
      </c>
      <c r="X39">
        <v>0</v>
      </c>
      <c r="Y39">
        <v>-158</v>
      </c>
      <c r="Z39">
        <v>353920</v>
      </c>
      <c r="AA39">
        <v>0</v>
      </c>
      <c r="AB39">
        <v>0</v>
      </c>
      <c r="AC39">
        <v>0</v>
      </c>
      <c r="AD39">
        <v>1611</v>
      </c>
      <c r="AE39">
        <v>11298</v>
      </c>
      <c r="AF39">
        <v>0</v>
      </c>
      <c r="AG39">
        <v>0</v>
      </c>
      <c r="AH39">
        <v>0</v>
      </c>
      <c r="AI39">
        <v>0</v>
      </c>
      <c r="AJ39">
        <v>127879</v>
      </c>
      <c r="AK39">
        <v>0</v>
      </c>
      <c r="AL39">
        <v>0</v>
      </c>
      <c r="AM39">
        <v>0</v>
      </c>
      <c r="AN39">
        <v>14</v>
      </c>
      <c r="AO39">
        <v>118905</v>
      </c>
      <c r="AP39">
        <v>196490</v>
      </c>
      <c r="AQ39">
        <v>252.12</v>
      </c>
      <c r="AR39" t="s">
        <v>52</v>
      </c>
      <c r="AS39" t="s">
        <v>3178</v>
      </c>
      <c r="AT39" t="s">
        <v>3179</v>
      </c>
      <c r="AU39">
        <v>17627.43</v>
      </c>
      <c r="AV39" t="s">
        <v>4315</v>
      </c>
    </row>
    <row r="40" spans="1:48">
      <c r="A40">
        <v>38</v>
      </c>
      <c r="B40" t="s">
        <v>146</v>
      </c>
      <c r="C40">
        <v>7704724468</v>
      </c>
      <c r="D40">
        <v>1100000000000</v>
      </c>
      <c r="E40" t="s">
        <v>147</v>
      </c>
      <c r="F40">
        <v>39906</v>
      </c>
      <c r="G40">
        <v>16</v>
      </c>
      <c r="H40" t="s">
        <v>73</v>
      </c>
      <c r="I40" t="s">
        <v>148</v>
      </c>
      <c r="J40" t="s">
        <v>149</v>
      </c>
      <c r="K40" t="s">
        <v>150</v>
      </c>
      <c r="L40">
        <v>1001</v>
      </c>
      <c r="Q40">
        <v>127651</v>
      </c>
      <c r="R40">
        <v>230817</v>
      </c>
      <c r="S40">
        <v>229515</v>
      </c>
      <c r="T40">
        <v>278140</v>
      </c>
      <c r="U40">
        <v>428400</v>
      </c>
      <c r="V40">
        <v>3730</v>
      </c>
      <c r="W40">
        <v>6832</v>
      </c>
      <c r="X40">
        <v>3415</v>
      </c>
      <c r="Y40">
        <v>10740</v>
      </c>
      <c r="Z40">
        <v>278257</v>
      </c>
      <c r="AA40">
        <v>12477</v>
      </c>
      <c r="AB40">
        <v>6832</v>
      </c>
      <c r="AC40">
        <v>69011</v>
      </c>
      <c r="AD40">
        <v>64555</v>
      </c>
      <c r="AE40">
        <v>109788</v>
      </c>
      <c r="AF40">
        <v>31360</v>
      </c>
      <c r="AG40">
        <v>78860</v>
      </c>
      <c r="AH40">
        <v>70959</v>
      </c>
      <c r="AI40">
        <v>68232</v>
      </c>
      <c r="AJ40">
        <v>0</v>
      </c>
      <c r="AK40">
        <v>42634</v>
      </c>
      <c r="AL40">
        <v>73455</v>
      </c>
      <c r="AM40">
        <v>55962</v>
      </c>
      <c r="AN40">
        <v>74618</v>
      </c>
      <c r="AO40">
        <v>106955</v>
      </c>
      <c r="AP40">
        <v>19162</v>
      </c>
      <c r="AQ40">
        <v>3.36</v>
      </c>
      <c r="AR40" t="s">
        <v>52</v>
      </c>
      <c r="AS40" t="s">
        <v>151</v>
      </c>
      <c r="AT40" t="s">
        <v>152</v>
      </c>
      <c r="AU40">
        <v>1.45</v>
      </c>
      <c r="AV40" t="s">
        <v>4316</v>
      </c>
    </row>
    <row r="41" spans="1:48">
      <c r="A41">
        <v>39</v>
      </c>
      <c r="B41" t="s">
        <v>2269</v>
      </c>
      <c r="C41">
        <v>5407977286</v>
      </c>
      <c r="D41">
        <v>1210000000000</v>
      </c>
      <c r="E41" t="s">
        <v>2270</v>
      </c>
      <c r="F41">
        <v>43846</v>
      </c>
      <c r="G41">
        <v>5</v>
      </c>
      <c r="H41" t="s">
        <v>73</v>
      </c>
      <c r="I41" t="s">
        <v>2271</v>
      </c>
      <c r="J41" t="s">
        <v>2272</v>
      </c>
      <c r="K41" t="s">
        <v>2273</v>
      </c>
      <c r="L41">
        <v>11</v>
      </c>
      <c r="Q41">
        <v>0</v>
      </c>
      <c r="R41">
        <v>606</v>
      </c>
      <c r="S41">
        <v>17881</v>
      </c>
      <c r="T41">
        <v>252365</v>
      </c>
      <c r="U41">
        <v>404847</v>
      </c>
      <c r="V41">
        <v>0</v>
      </c>
      <c r="W41">
        <v>31</v>
      </c>
      <c r="X41">
        <v>14010</v>
      </c>
      <c r="Y41">
        <v>109258</v>
      </c>
      <c r="Z41">
        <v>226642</v>
      </c>
      <c r="AA41">
        <v>0</v>
      </c>
      <c r="AB41">
        <v>31</v>
      </c>
      <c r="AC41">
        <v>2559</v>
      </c>
      <c r="AD41">
        <v>121216</v>
      </c>
      <c r="AE41">
        <v>140116</v>
      </c>
      <c r="AF41">
        <v>0</v>
      </c>
      <c r="AG41">
        <v>3846</v>
      </c>
      <c r="AH41">
        <v>0</v>
      </c>
      <c r="AI41">
        <v>0</v>
      </c>
      <c r="AJ41">
        <v>0</v>
      </c>
      <c r="AK41">
        <v>0</v>
      </c>
      <c r="AL41">
        <v>159</v>
      </c>
      <c r="AM41">
        <v>23449</v>
      </c>
      <c r="AN41">
        <v>164943</v>
      </c>
      <c r="AO41">
        <v>677140</v>
      </c>
      <c r="AP41">
        <v>176154</v>
      </c>
      <c r="AQ41">
        <v>668.06</v>
      </c>
      <c r="AR41" t="s">
        <v>52</v>
      </c>
      <c r="AS41" t="s">
        <v>2274</v>
      </c>
      <c r="AT41" t="s">
        <v>2275</v>
      </c>
      <c r="AU41">
        <v>169.07</v>
      </c>
      <c r="AV41" t="s">
        <v>4317</v>
      </c>
    </row>
    <row r="42" spans="1:48">
      <c r="A42">
        <v>40</v>
      </c>
      <c r="B42" t="s">
        <v>482</v>
      </c>
      <c r="C42">
        <v>5260410400</v>
      </c>
      <c r="D42">
        <v>1160000000000</v>
      </c>
      <c r="E42" t="s">
        <v>483</v>
      </c>
      <c r="F42">
        <v>42150</v>
      </c>
      <c r="G42">
        <v>9</v>
      </c>
      <c r="H42" t="s">
        <v>73</v>
      </c>
      <c r="I42" t="s">
        <v>484</v>
      </c>
      <c r="J42" t="s">
        <v>485</v>
      </c>
      <c r="K42" t="s">
        <v>486</v>
      </c>
      <c r="L42">
        <v>10000</v>
      </c>
      <c r="Q42">
        <v>342874</v>
      </c>
      <c r="R42">
        <v>365053</v>
      </c>
      <c r="S42">
        <v>427720</v>
      </c>
      <c r="T42">
        <v>383873</v>
      </c>
      <c r="U42">
        <v>401434</v>
      </c>
      <c r="V42">
        <v>115753</v>
      </c>
      <c r="W42">
        <v>117104</v>
      </c>
      <c r="X42">
        <v>125508</v>
      </c>
      <c r="Y42">
        <v>65026</v>
      </c>
      <c r="Z42">
        <v>119225</v>
      </c>
      <c r="AA42">
        <v>182465</v>
      </c>
      <c r="AB42">
        <v>117104</v>
      </c>
      <c r="AC42">
        <v>243562</v>
      </c>
      <c r="AD42">
        <v>266071</v>
      </c>
      <c r="AE42">
        <v>225881</v>
      </c>
      <c r="AF42">
        <v>105908</v>
      </c>
      <c r="AG42">
        <v>113821</v>
      </c>
      <c r="AH42">
        <v>225000</v>
      </c>
      <c r="AI42">
        <v>166310</v>
      </c>
      <c r="AJ42">
        <v>193164</v>
      </c>
      <c r="AK42">
        <v>12252</v>
      </c>
      <c r="AL42">
        <v>11837</v>
      </c>
      <c r="AM42">
        <v>11785</v>
      </c>
      <c r="AN42">
        <v>10954</v>
      </c>
      <c r="AO42">
        <v>11422</v>
      </c>
      <c r="AP42">
        <v>0</v>
      </c>
      <c r="AQ42">
        <v>1.17</v>
      </c>
      <c r="AR42" t="s">
        <v>52</v>
      </c>
      <c r="AS42" t="s">
        <v>487</v>
      </c>
      <c r="AT42" t="s">
        <v>488</v>
      </c>
      <c r="AU42">
        <v>1.73</v>
      </c>
      <c r="AV42" t="s">
        <v>4318</v>
      </c>
    </row>
    <row r="43" spans="1:48">
      <c r="A43">
        <v>41</v>
      </c>
      <c r="B43" t="s">
        <v>110</v>
      </c>
      <c r="C43">
        <v>3801128449</v>
      </c>
      <c r="D43">
        <v>1140000000000</v>
      </c>
      <c r="E43" t="s">
        <v>111</v>
      </c>
      <c r="F43">
        <v>41682</v>
      </c>
      <c r="G43">
        <v>11</v>
      </c>
      <c r="H43" t="s">
        <v>73</v>
      </c>
      <c r="I43" t="s">
        <v>112</v>
      </c>
      <c r="J43" t="s">
        <v>106</v>
      </c>
      <c r="K43" t="s">
        <v>113</v>
      </c>
      <c r="L43">
        <v>20</v>
      </c>
      <c r="Q43">
        <v>357202</v>
      </c>
      <c r="R43">
        <v>333310</v>
      </c>
      <c r="S43">
        <v>379404</v>
      </c>
      <c r="T43">
        <v>425733</v>
      </c>
      <c r="U43">
        <v>379503</v>
      </c>
      <c r="V43">
        <v>60549</v>
      </c>
      <c r="W43">
        <v>62468</v>
      </c>
      <c r="X43">
        <v>67449</v>
      </c>
      <c r="Y43">
        <v>91259</v>
      </c>
      <c r="Z43">
        <v>74416</v>
      </c>
      <c r="AA43">
        <v>164161</v>
      </c>
      <c r="AB43">
        <v>62468</v>
      </c>
      <c r="AC43">
        <v>163958</v>
      </c>
      <c r="AD43">
        <v>189898</v>
      </c>
      <c r="AE43">
        <v>186207</v>
      </c>
      <c r="AF43">
        <v>140180</v>
      </c>
      <c r="AG43">
        <v>87497</v>
      </c>
      <c r="AH43">
        <v>67870</v>
      </c>
      <c r="AI43">
        <v>79302</v>
      </c>
      <c r="AJ43">
        <v>150796</v>
      </c>
      <c r="AK43">
        <v>3291</v>
      </c>
      <c r="AL43">
        <v>2393</v>
      </c>
      <c r="AM43">
        <v>4753</v>
      </c>
      <c r="AN43">
        <v>7825</v>
      </c>
      <c r="AO43">
        <v>6009</v>
      </c>
      <c r="AP43">
        <v>0</v>
      </c>
      <c r="AQ43">
        <v>1.06</v>
      </c>
      <c r="AR43">
        <v>0</v>
      </c>
      <c r="AS43" t="s">
        <v>114</v>
      </c>
      <c r="AT43" t="s">
        <v>115</v>
      </c>
      <c r="AU43">
        <v>1.0900000000000001</v>
      </c>
      <c r="AV43" t="s">
        <v>4319</v>
      </c>
    </row>
    <row r="44" spans="1:48">
      <c r="A44">
        <v>42</v>
      </c>
      <c r="B44" t="s">
        <v>182</v>
      </c>
      <c r="C44">
        <v>7716764909</v>
      </c>
      <c r="D44">
        <v>1150000000000</v>
      </c>
      <c r="E44" t="s">
        <v>183</v>
      </c>
      <c r="F44">
        <v>41667</v>
      </c>
      <c r="G44">
        <v>11</v>
      </c>
      <c r="H44" t="s">
        <v>44</v>
      </c>
      <c r="I44" t="s">
        <v>184</v>
      </c>
      <c r="J44" t="s">
        <v>185</v>
      </c>
      <c r="K44" t="s">
        <v>186</v>
      </c>
      <c r="L44">
        <v>10723.46</v>
      </c>
      <c r="Q44">
        <v>178739</v>
      </c>
      <c r="R44">
        <v>195184</v>
      </c>
      <c r="S44">
        <v>229247</v>
      </c>
      <c r="T44">
        <v>297123</v>
      </c>
      <c r="U44">
        <v>371405</v>
      </c>
      <c r="V44">
        <v>114655</v>
      </c>
      <c r="W44">
        <v>124366</v>
      </c>
      <c r="X44">
        <v>140440</v>
      </c>
      <c r="Y44">
        <v>185181</v>
      </c>
      <c r="Z44">
        <v>247265</v>
      </c>
      <c r="AA44">
        <v>3202</v>
      </c>
      <c r="AB44">
        <v>124366</v>
      </c>
      <c r="AC44">
        <v>1732</v>
      </c>
      <c r="AD44">
        <v>14963</v>
      </c>
      <c r="AE44">
        <v>18846</v>
      </c>
      <c r="AF44">
        <v>155</v>
      </c>
      <c r="AG44">
        <v>155</v>
      </c>
      <c r="AH44">
        <v>0</v>
      </c>
      <c r="AI44">
        <v>0</v>
      </c>
      <c r="AJ44">
        <v>0</v>
      </c>
      <c r="AK44">
        <v>21888</v>
      </c>
      <c r="AL44">
        <v>22573</v>
      </c>
      <c r="AM44">
        <v>24700</v>
      </c>
      <c r="AN44">
        <v>41268</v>
      </c>
      <c r="AO44">
        <v>57975</v>
      </c>
      <c r="AP44">
        <v>0</v>
      </c>
      <c r="AQ44">
        <v>2.08</v>
      </c>
      <c r="AR44">
        <v>0</v>
      </c>
      <c r="AS44" t="s">
        <v>187</v>
      </c>
      <c r="AT44" t="s">
        <v>188</v>
      </c>
      <c r="AU44">
        <v>2.63</v>
      </c>
      <c r="AV44" t="s">
        <v>4320</v>
      </c>
    </row>
    <row r="45" spans="1:48">
      <c r="A45">
        <v>43</v>
      </c>
      <c r="B45" t="s">
        <v>1396</v>
      </c>
      <c r="C45">
        <v>7718931947</v>
      </c>
      <c r="D45">
        <v>1140000000000</v>
      </c>
      <c r="E45" t="s">
        <v>1397</v>
      </c>
      <c r="F45">
        <v>41394</v>
      </c>
      <c r="G45">
        <v>11</v>
      </c>
      <c r="H45" t="s">
        <v>73</v>
      </c>
      <c r="I45" t="s">
        <v>1398</v>
      </c>
      <c r="J45" t="s">
        <v>1399</v>
      </c>
      <c r="K45" t="s">
        <v>1400</v>
      </c>
      <c r="L45">
        <v>15080</v>
      </c>
      <c r="Q45">
        <v>612353</v>
      </c>
      <c r="R45">
        <v>924503</v>
      </c>
      <c r="S45">
        <v>732211</v>
      </c>
      <c r="T45">
        <v>876784</v>
      </c>
      <c r="U45">
        <v>369435</v>
      </c>
      <c r="V45">
        <v>469175</v>
      </c>
      <c r="W45">
        <v>775951</v>
      </c>
      <c r="X45">
        <v>691688</v>
      </c>
      <c r="Y45">
        <v>1001572</v>
      </c>
      <c r="Z45">
        <v>369073</v>
      </c>
      <c r="AA45">
        <v>96837</v>
      </c>
      <c r="AB45">
        <v>775951</v>
      </c>
      <c r="AC45">
        <v>7564</v>
      </c>
      <c r="AD45">
        <v>-137799</v>
      </c>
      <c r="AE45">
        <v>-41249</v>
      </c>
      <c r="AF45">
        <v>953540</v>
      </c>
      <c r="AG45">
        <v>691047</v>
      </c>
      <c r="AH45">
        <v>568483</v>
      </c>
      <c r="AI45">
        <v>362807</v>
      </c>
      <c r="AJ45">
        <v>68930</v>
      </c>
      <c r="AK45">
        <v>294043</v>
      </c>
      <c r="AL45">
        <v>320887</v>
      </c>
      <c r="AM45">
        <v>152827</v>
      </c>
      <c r="AN45">
        <v>762</v>
      </c>
      <c r="AO45">
        <v>290848</v>
      </c>
      <c r="AP45">
        <v>45870</v>
      </c>
      <c r="AQ45">
        <v>0.6</v>
      </c>
      <c r="AR45" t="s">
        <v>52</v>
      </c>
      <c r="AS45" t="s">
        <v>1401</v>
      </c>
      <c r="AT45" t="s">
        <v>1402</v>
      </c>
      <c r="AU45">
        <v>0.28999999999999998</v>
      </c>
      <c r="AV45" t="s">
        <v>4321</v>
      </c>
    </row>
    <row r="46" spans="1:48">
      <c r="A46">
        <v>44</v>
      </c>
      <c r="B46" t="s">
        <v>121</v>
      </c>
      <c r="C46">
        <v>3801108273</v>
      </c>
      <c r="D46">
        <v>1100000000000</v>
      </c>
      <c r="E46" t="s">
        <v>122</v>
      </c>
      <c r="F46">
        <v>40309</v>
      </c>
      <c r="G46">
        <v>14</v>
      </c>
      <c r="H46" t="s">
        <v>73</v>
      </c>
      <c r="I46" t="s">
        <v>112</v>
      </c>
      <c r="J46" t="s">
        <v>106</v>
      </c>
      <c r="K46" t="s">
        <v>123</v>
      </c>
      <c r="L46">
        <v>20</v>
      </c>
      <c r="Q46">
        <v>292696</v>
      </c>
      <c r="R46">
        <v>316611</v>
      </c>
      <c r="S46">
        <v>332291</v>
      </c>
      <c r="T46">
        <v>370139</v>
      </c>
      <c r="U46">
        <v>352502</v>
      </c>
      <c r="V46">
        <v>30432</v>
      </c>
      <c r="W46">
        <v>42474</v>
      </c>
      <c r="X46">
        <v>61422</v>
      </c>
      <c r="Y46">
        <v>88045</v>
      </c>
      <c r="Z46">
        <v>86860</v>
      </c>
      <c r="AA46">
        <v>142748</v>
      </c>
      <c r="AB46">
        <v>42474</v>
      </c>
      <c r="AC46">
        <v>127497</v>
      </c>
      <c r="AD46">
        <v>139694</v>
      </c>
      <c r="AE46">
        <v>135338</v>
      </c>
      <c r="AF46">
        <v>304881</v>
      </c>
      <c r="AG46">
        <v>265933</v>
      </c>
      <c r="AH46">
        <v>244812</v>
      </c>
      <c r="AI46">
        <v>217055</v>
      </c>
      <c r="AJ46">
        <v>209760</v>
      </c>
      <c r="AK46">
        <v>5449</v>
      </c>
      <c r="AL46">
        <v>8705</v>
      </c>
      <c r="AM46">
        <v>13065</v>
      </c>
      <c r="AN46">
        <v>11608</v>
      </c>
      <c r="AO46">
        <v>9114</v>
      </c>
      <c r="AP46">
        <v>0</v>
      </c>
      <c r="AQ46">
        <v>1.2</v>
      </c>
      <c r="AR46" t="s">
        <v>52</v>
      </c>
      <c r="AS46" t="s">
        <v>124</v>
      </c>
      <c r="AT46" t="s">
        <v>125</v>
      </c>
      <c r="AU46">
        <v>0.71</v>
      </c>
      <c r="AV46" t="s">
        <v>4322</v>
      </c>
    </row>
    <row r="47" spans="1:48">
      <c r="A47">
        <v>45</v>
      </c>
      <c r="B47" t="s">
        <v>1205</v>
      </c>
      <c r="C47">
        <v>2465304196</v>
      </c>
      <c r="D47">
        <v>1130000000000</v>
      </c>
      <c r="E47" t="s">
        <v>1206</v>
      </c>
      <c r="F47">
        <v>41620</v>
      </c>
      <c r="G47">
        <v>11</v>
      </c>
      <c r="H47" t="s">
        <v>73</v>
      </c>
      <c r="I47" t="s">
        <v>1207</v>
      </c>
      <c r="J47" t="s">
        <v>1208</v>
      </c>
      <c r="K47" t="s">
        <v>1209</v>
      </c>
      <c r="L47">
        <v>2620</v>
      </c>
      <c r="Q47">
        <v>54459</v>
      </c>
      <c r="R47">
        <v>110741</v>
      </c>
      <c r="S47">
        <v>251213</v>
      </c>
      <c r="T47">
        <v>269950</v>
      </c>
      <c r="U47">
        <v>350182</v>
      </c>
      <c r="V47">
        <v>1121</v>
      </c>
      <c r="W47">
        <v>2551</v>
      </c>
      <c r="X47">
        <v>20815</v>
      </c>
      <c r="Y47">
        <v>30527</v>
      </c>
      <c r="Z47">
        <v>19705</v>
      </c>
      <c r="AA47">
        <v>33393</v>
      </c>
      <c r="AB47">
        <v>2551</v>
      </c>
      <c r="AC47">
        <v>91250</v>
      </c>
      <c r="AD47">
        <v>89833</v>
      </c>
      <c r="AE47">
        <v>131236</v>
      </c>
      <c r="AF47">
        <v>62836</v>
      </c>
      <c r="AG47">
        <v>126711</v>
      </c>
      <c r="AH47">
        <v>189140</v>
      </c>
      <c r="AI47">
        <v>169385</v>
      </c>
      <c r="AJ47">
        <v>235618</v>
      </c>
      <c r="AK47">
        <v>9108</v>
      </c>
      <c r="AL47">
        <v>12116</v>
      </c>
      <c r="AM47">
        <v>13161</v>
      </c>
      <c r="AN47">
        <v>11</v>
      </c>
      <c r="AO47">
        <v>2124</v>
      </c>
      <c r="AP47">
        <v>0</v>
      </c>
      <c r="AQ47">
        <v>6.43</v>
      </c>
      <c r="AR47" t="s">
        <v>52</v>
      </c>
      <c r="AS47" t="s">
        <v>1210</v>
      </c>
      <c r="AT47" t="s">
        <v>1211</v>
      </c>
      <c r="AU47">
        <v>3.3</v>
      </c>
      <c r="AV47" t="s">
        <v>4323</v>
      </c>
    </row>
    <row r="48" spans="1:48">
      <c r="A48">
        <v>46</v>
      </c>
      <c r="B48" t="s">
        <v>1354</v>
      </c>
      <c r="C48">
        <v>7806547391</v>
      </c>
      <c r="D48">
        <v>1190000000000</v>
      </c>
      <c r="E48" t="s">
        <v>1355</v>
      </c>
      <c r="F48">
        <v>43326</v>
      </c>
      <c r="G48">
        <v>6</v>
      </c>
      <c r="H48" t="s">
        <v>73</v>
      </c>
      <c r="I48" t="s">
        <v>1356</v>
      </c>
      <c r="J48" t="s">
        <v>1357</v>
      </c>
      <c r="K48" t="s">
        <v>1358</v>
      </c>
      <c r="L48">
        <v>1000</v>
      </c>
      <c r="Q48">
        <v>189349</v>
      </c>
      <c r="R48">
        <v>340794</v>
      </c>
      <c r="S48">
        <v>428036</v>
      </c>
      <c r="T48">
        <v>283911</v>
      </c>
      <c r="U48">
        <v>328407</v>
      </c>
      <c r="V48">
        <v>143926</v>
      </c>
      <c r="W48">
        <v>213982</v>
      </c>
      <c r="X48">
        <v>236847</v>
      </c>
      <c r="Y48">
        <v>193185</v>
      </c>
      <c r="Z48">
        <v>160545</v>
      </c>
      <c r="AA48">
        <v>5193</v>
      </c>
      <c r="AB48">
        <v>213982</v>
      </c>
      <c r="AC48">
        <v>117265</v>
      </c>
      <c r="AD48">
        <v>31262</v>
      </c>
      <c r="AE48">
        <v>103022</v>
      </c>
      <c r="AF48">
        <v>235633</v>
      </c>
      <c r="AG48">
        <v>227351</v>
      </c>
      <c r="AH48">
        <v>335700</v>
      </c>
      <c r="AI48">
        <v>342226</v>
      </c>
      <c r="AJ48">
        <v>291534</v>
      </c>
      <c r="AK48">
        <v>59833</v>
      </c>
      <c r="AL48">
        <v>69666</v>
      </c>
      <c r="AM48">
        <v>67676</v>
      </c>
      <c r="AN48">
        <v>87620</v>
      </c>
      <c r="AO48">
        <v>113477</v>
      </c>
      <c r="AP48">
        <v>77000</v>
      </c>
      <c r="AQ48">
        <v>1.73</v>
      </c>
      <c r="AR48" t="s">
        <v>52</v>
      </c>
      <c r="AS48" t="s">
        <v>1359</v>
      </c>
      <c r="AT48" t="s">
        <v>1360</v>
      </c>
      <c r="AU48">
        <v>1.37</v>
      </c>
      <c r="AV48" t="s">
        <v>4324</v>
      </c>
    </row>
    <row r="49" spans="1:48">
      <c r="A49">
        <v>47</v>
      </c>
      <c r="B49" t="s">
        <v>2766</v>
      </c>
      <c r="C49">
        <v>3128149962</v>
      </c>
      <c r="D49">
        <v>1210000000000</v>
      </c>
      <c r="E49" t="s">
        <v>2767</v>
      </c>
      <c r="F49">
        <v>44364</v>
      </c>
      <c r="G49">
        <v>3</v>
      </c>
      <c r="H49" t="s">
        <v>73</v>
      </c>
      <c r="I49" t="s">
        <v>2768</v>
      </c>
      <c r="J49" t="s">
        <v>2769</v>
      </c>
      <c r="K49" t="s">
        <v>2770</v>
      </c>
      <c r="L49">
        <v>10000</v>
      </c>
      <c r="Q49">
        <v>0</v>
      </c>
      <c r="R49">
        <v>0</v>
      </c>
      <c r="S49">
        <v>400</v>
      </c>
      <c r="T49">
        <v>98350</v>
      </c>
      <c r="U49">
        <v>496273</v>
      </c>
      <c r="V49">
        <v>0</v>
      </c>
      <c r="W49">
        <v>0</v>
      </c>
      <c r="X49">
        <v>120</v>
      </c>
      <c r="Y49">
        <v>79408</v>
      </c>
      <c r="Z49">
        <v>191501</v>
      </c>
      <c r="AA49">
        <v>0</v>
      </c>
      <c r="AB49">
        <v>0</v>
      </c>
      <c r="AC49">
        <v>157</v>
      </c>
      <c r="AD49">
        <v>18735</v>
      </c>
      <c r="AE49">
        <v>280255</v>
      </c>
      <c r="AF49">
        <v>0</v>
      </c>
      <c r="AG49">
        <v>0</v>
      </c>
      <c r="AH49">
        <v>0</v>
      </c>
      <c r="AI49">
        <v>15000</v>
      </c>
      <c r="AJ49">
        <v>161643</v>
      </c>
      <c r="AK49">
        <v>0</v>
      </c>
      <c r="AL49">
        <v>0</v>
      </c>
      <c r="AM49">
        <v>7</v>
      </c>
      <c r="AN49">
        <v>5463</v>
      </c>
      <c r="AO49">
        <v>141236</v>
      </c>
      <c r="AP49">
        <v>0</v>
      </c>
      <c r="AQ49">
        <v>1240.68</v>
      </c>
      <c r="AR49">
        <v>0</v>
      </c>
      <c r="AS49" t="s">
        <v>2771</v>
      </c>
      <c r="AT49" t="s">
        <v>2772</v>
      </c>
      <c r="AU49">
        <v>43268.43</v>
      </c>
      <c r="AV49" t="s">
        <v>4325</v>
      </c>
    </row>
    <row r="50" spans="1:48">
      <c r="A50">
        <v>48</v>
      </c>
      <c r="B50" t="s">
        <v>1958</v>
      </c>
      <c r="C50">
        <v>9705138572</v>
      </c>
      <c r="D50">
        <v>1200000000000</v>
      </c>
      <c r="E50" t="s">
        <v>1959</v>
      </c>
      <c r="F50">
        <v>43780</v>
      </c>
      <c r="G50">
        <v>5</v>
      </c>
      <c r="H50" t="s">
        <v>73</v>
      </c>
      <c r="I50" t="s">
        <v>1960</v>
      </c>
      <c r="J50" t="s">
        <v>1961</v>
      </c>
      <c r="K50" t="s">
        <v>1962</v>
      </c>
      <c r="L50">
        <v>10</v>
      </c>
      <c r="Q50">
        <v>0</v>
      </c>
      <c r="R50">
        <v>50342</v>
      </c>
      <c r="S50">
        <v>132252</v>
      </c>
      <c r="T50">
        <v>195257</v>
      </c>
      <c r="U50">
        <v>308943</v>
      </c>
      <c r="V50">
        <v>0</v>
      </c>
      <c r="W50">
        <v>1206</v>
      </c>
      <c r="X50">
        <v>11549</v>
      </c>
      <c r="Y50">
        <v>3684</v>
      </c>
      <c r="Z50">
        <v>8012</v>
      </c>
      <c r="AA50">
        <v>0</v>
      </c>
      <c r="AB50">
        <v>1206</v>
      </c>
      <c r="AC50">
        <v>8085</v>
      </c>
      <c r="AD50">
        <v>9174</v>
      </c>
      <c r="AE50">
        <v>33356</v>
      </c>
      <c r="AF50">
        <v>0</v>
      </c>
      <c r="AG50">
        <v>49</v>
      </c>
      <c r="AH50">
        <v>49</v>
      </c>
      <c r="AI50">
        <v>32356</v>
      </c>
      <c r="AJ50">
        <v>83720</v>
      </c>
      <c r="AK50">
        <v>0</v>
      </c>
      <c r="AL50">
        <v>10534</v>
      </c>
      <c r="AM50">
        <v>17999</v>
      </c>
      <c r="AN50">
        <v>22726</v>
      </c>
      <c r="AO50">
        <v>31205</v>
      </c>
      <c r="AP50">
        <v>36871</v>
      </c>
      <c r="AQ50">
        <v>6.14</v>
      </c>
      <c r="AR50" t="s">
        <v>52</v>
      </c>
      <c r="AS50" t="s">
        <v>1963</v>
      </c>
      <c r="AT50" t="s">
        <v>1964</v>
      </c>
      <c r="AU50">
        <v>10.86</v>
      </c>
      <c r="AV50" t="s">
        <v>4326</v>
      </c>
    </row>
    <row r="51" spans="1:48">
      <c r="A51">
        <v>49</v>
      </c>
      <c r="B51" t="s">
        <v>160</v>
      </c>
      <c r="C51">
        <v>5032094681</v>
      </c>
      <c r="D51">
        <v>1040000000000</v>
      </c>
      <c r="E51" t="s">
        <v>161</v>
      </c>
      <c r="F51">
        <v>37890</v>
      </c>
      <c r="G51">
        <v>21</v>
      </c>
      <c r="H51" t="s">
        <v>44</v>
      </c>
      <c r="I51" t="s">
        <v>162</v>
      </c>
      <c r="J51" t="s">
        <v>163</v>
      </c>
      <c r="K51" t="s">
        <v>164</v>
      </c>
      <c r="L51">
        <v>99376.384999999995</v>
      </c>
      <c r="Q51">
        <v>471301</v>
      </c>
      <c r="R51">
        <v>493422</v>
      </c>
      <c r="S51">
        <v>464565</v>
      </c>
      <c r="T51">
        <v>399894</v>
      </c>
      <c r="U51">
        <v>307702</v>
      </c>
      <c r="V51">
        <v>205126</v>
      </c>
      <c r="W51">
        <v>239109</v>
      </c>
      <c r="X51">
        <v>184782</v>
      </c>
      <c r="Y51">
        <v>147071</v>
      </c>
      <c r="Z51">
        <v>123111</v>
      </c>
      <c r="AA51">
        <v>177881</v>
      </c>
      <c r="AB51">
        <v>239109</v>
      </c>
      <c r="AC51">
        <v>211390</v>
      </c>
      <c r="AD51">
        <v>191851</v>
      </c>
      <c r="AE51">
        <v>139104</v>
      </c>
      <c r="AF51">
        <v>419868</v>
      </c>
      <c r="AG51">
        <v>480337</v>
      </c>
      <c r="AH51">
        <v>561975</v>
      </c>
      <c r="AI51">
        <v>567071</v>
      </c>
      <c r="AJ51">
        <v>649733</v>
      </c>
      <c r="AK51">
        <v>62936</v>
      </c>
      <c r="AL51">
        <v>29987</v>
      </c>
      <c r="AM51">
        <v>10271</v>
      </c>
      <c r="AN51">
        <v>5807</v>
      </c>
      <c r="AO51">
        <v>23957</v>
      </c>
      <c r="AP51">
        <v>0</v>
      </c>
      <c r="AQ51">
        <v>0.65</v>
      </c>
      <c r="AR51" t="s">
        <v>165</v>
      </c>
      <c r="AS51" t="s">
        <v>166</v>
      </c>
      <c r="AT51" t="s">
        <v>167</v>
      </c>
      <c r="AU51">
        <v>1.4</v>
      </c>
      <c r="AV51" t="s">
        <v>4327</v>
      </c>
    </row>
    <row r="52" spans="1:48">
      <c r="A52">
        <v>50</v>
      </c>
      <c r="B52" t="s">
        <v>2417</v>
      </c>
      <c r="C52">
        <v>6685168732</v>
      </c>
      <c r="D52">
        <v>1200000000000</v>
      </c>
      <c r="E52" t="s">
        <v>2418</v>
      </c>
      <c r="F52">
        <v>43777</v>
      </c>
      <c r="G52">
        <v>5</v>
      </c>
      <c r="H52" t="s">
        <v>73</v>
      </c>
      <c r="I52" t="s">
        <v>2419</v>
      </c>
      <c r="J52" t="s">
        <v>2420</v>
      </c>
      <c r="K52" t="s">
        <v>2421</v>
      </c>
      <c r="L52">
        <v>319000</v>
      </c>
      <c r="Q52">
        <v>0</v>
      </c>
      <c r="R52">
        <v>43</v>
      </c>
      <c r="S52">
        <v>290321</v>
      </c>
      <c r="T52">
        <v>362230</v>
      </c>
      <c r="U52">
        <v>425762</v>
      </c>
      <c r="V52">
        <v>0</v>
      </c>
      <c r="W52">
        <v>529</v>
      </c>
      <c r="X52">
        <v>1173</v>
      </c>
      <c r="Y52">
        <v>5353</v>
      </c>
      <c r="Z52">
        <v>40904</v>
      </c>
      <c r="AA52">
        <v>0</v>
      </c>
      <c r="AB52">
        <v>529</v>
      </c>
      <c r="AC52">
        <v>-20412</v>
      </c>
      <c r="AD52">
        <v>32400</v>
      </c>
      <c r="AE52">
        <v>100818</v>
      </c>
      <c r="AF52">
        <v>0</v>
      </c>
      <c r="AG52">
        <v>0</v>
      </c>
      <c r="AH52">
        <v>2636</v>
      </c>
      <c r="AI52">
        <v>7626</v>
      </c>
      <c r="AJ52">
        <v>7808</v>
      </c>
      <c r="AK52">
        <v>124000</v>
      </c>
      <c r="AL52">
        <v>862</v>
      </c>
      <c r="AM52">
        <v>3966</v>
      </c>
      <c r="AN52">
        <v>280</v>
      </c>
      <c r="AO52">
        <v>41063</v>
      </c>
      <c r="AP52">
        <v>0</v>
      </c>
      <c r="AQ52">
        <v>9901.44</v>
      </c>
      <c r="AR52" t="s">
        <v>52</v>
      </c>
      <c r="AS52" t="s">
        <v>2422</v>
      </c>
      <c r="AT52" t="s">
        <v>2423</v>
      </c>
      <c r="AU52">
        <v>0.39</v>
      </c>
      <c r="AV52" t="s">
        <v>4328</v>
      </c>
    </row>
    <row r="53" spans="1:48">
      <c r="A53">
        <v>51</v>
      </c>
      <c r="B53" t="s">
        <v>2821</v>
      </c>
      <c r="C53">
        <v>4632281610</v>
      </c>
      <c r="D53">
        <v>1210000000000</v>
      </c>
      <c r="E53" t="s">
        <v>2822</v>
      </c>
      <c r="F53">
        <v>44347</v>
      </c>
      <c r="G53">
        <v>3</v>
      </c>
      <c r="H53" t="s">
        <v>73</v>
      </c>
      <c r="I53" t="s">
        <v>2823</v>
      </c>
      <c r="J53" t="s">
        <v>2824</v>
      </c>
      <c r="K53" t="s">
        <v>2825</v>
      </c>
      <c r="L53">
        <v>10000</v>
      </c>
      <c r="Q53">
        <v>0</v>
      </c>
      <c r="R53">
        <v>0</v>
      </c>
      <c r="S53">
        <v>1000</v>
      </c>
      <c r="T53">
        <v>256633</v>
      </c>
      <c r="U53">
        <v>496104</v>
      </c>
      <c r="V53">
        <v>0</v>
      </c>
      <c r="W53">
        <v>0</v>
      </c>
      <c r="X53">
        <v>746</v>
      </c>
      <c r="Y53">
        <v>88463</v>
      </c>
      <c r="Z53">
        <v>430694</v>
      </c>
      <c r="AA53">
        <v>0</v>
      </c>
      <c r="AB53">
        <v>0</v>
      </c>
      <c r="AC53">
        <v>247</v>
      </c>
      <c r="AD53">
        <v>162445</v>
      </c>
      <c r="AE53">
        <v>30806</v>
      </c>
      <c r="AF53">
        <v>0</v>
      </c>
      <c r="AG53">
        <v>0</v>
      </c>
      <c r="AH53">
        <v>0</v>
      </c>
      <c r="AI53">
        <v>70050</v>
      </c>
      <c r="AJ53">
        <v>158392</v>
      </c>
      <c r="AK53">
        <v>0</v>
      </c>
      <c r="AL53">
        <v>0</v>
      </c>
      <c r="AM53">
        <v>4</v>
      </c>
      <c r="AN53">
        <v>94278</v>
      </c>
      <c r="AO53">
        <v>28832</v>
      </c>
      <c r="AP53">
        <v>0</v>
      </c>
      <c r="AQ53">
        <v>496.1</v>
      </c>
      <c r="AR53" t="s">
        <v>52</v>
      </c>
      <c r="AS53" t="s">
        <v>2826</v>
      </c>
      <c r="AT53" t="s">
        <v>2827</v>
      </c>
      <c r="AU53">
        <v>46806</v>
      </c>
      <c r="AV53" t="s">
        <v>4329</v>
      </c>
    </row>
    <row r="54" spans="1:48">
      <c r="A54">
        <v>52</v>
      </c>
      <c r="B54" t="s">
        <v>3304</v>
      </c>
      <c r="C54">
        <v>7716932938</v>
      </c>
      <c r="D54">
        <v>1200000000000</v>
      </c>
      <c r="E54" t="s">
        <v>3305</v>
      </c>
      <c r="F54">
        <v>43521</v>
      </c>
      <c r="G54">
        <v>6</v>
      </c>
      <c r="H54" t="s">
        <v>73</v>
      </c>
      <c r="I54" t="s">
        <v>3306</v>
      </c>
      <c r="J54" t="s">
        <v>3307</v>
      </c>
      <c r="K54" t="s">
        <v>3308</v>
      </c>
      <c r="L54">
        <v>500000</v>
      </c>
      <c r="Q54">
        <v>0</v>
      </c>
      <c r="R54">
        <v>8345</v>
      </c>
      <c r="S54">
        <v>20791</v>
      </c>
      <c r="T54">
        <v>176950</v>
      </c>
      <c r="U54">
        <v>291729</v>
      </c>
      <c r="V54">
        <v>0</v>
      </c>
      <c r="W54">
        <v>7689</v>
      </c>
      <c r="X54">
        <v>19066</v>
      </c>
      <c r="Y54">
        <v>171297</v>
      </c>
      <c r="Z54">
        <v>240477</v>
      </c>
      <c r="AA54">
        <v>0</v>
      </c>
      <c r="AB54">
        <v>7689</v>
      </c>
      <c r="AC54">
        <v>1380</v>
      </c>
      <c r="AD54">
        <v>4522</v>
      </c>
      <c r="AE54">
        <v>12344</v>
      </c>
      <c r="AF54">
        <v>0</v>
      </c>
      <c r="AG54">
        <v>0</v>
      </c>
      <c r="AH54">
        <v>0</v>
      </c>
      <c r="AI54">
        <v>0</v>
      </c>
      <c r="AJ54">
        <v>183816</v>
      </c>
      <c r="AK54">
        <v>0</v>
      </c>
      <c r="AL54">
        <v>0</v>
      </c>
      <c r="AM54">
        <v>1110</v>
      </c>
      <c r="AN54">
        <v>52174</v>
      </c>
      <c r="AO54">
        <v>14166</v>
      </c>
      <c r="AP54">
        <v>151889</v>
      </c>
      <c r="AQ54">
        <v>34.96</v>
      </c>
      <c r="AR54" t="s">
        <v>52</v>
      </c>
      <c r="AS54" t="s">
        <v>3309</v>
      </c>
      <c r="AT54" t="s">
        <v>3310</v>
      </c>
      <c r="AU54">
        <v>178.36</v>
      </c>
      <c r="AV54" t="s">
        <v>4330</v>
      </c>
    </row>
    <row r="55" spans="1:48">
      <c r="A55">
        <v>53</v>
      </c>
      <c r="B55" t="s">
        <v>3375</v>
      </c>
      <c r="C55">
        <v>6671280460</v>
      </c>
      <c r="D55">
        <v>1240000000000</v>
      </c>
      <c r="E55" t="s">
        <v>3376</v>
      </c>
      <c r="F55">
        <v>45152</v>
      </c>
      <c r="G55">
        <v>1</v>
      </c>
      <c r="H55" t="s">
        <v>73</v>
      </c>
      <c r="I55" t="s">
        <v>3377</v>
      </c>
      <c r="J55" t="s">
        <v>3378</v>
      </c>
      <c r="K55" t="s">
        <v>3379</v>
      </c>
      <c r="L55">
        <v>10</v>
      </c>
      <c r="Q55">
        <v>0</v>
      </c>
      <c r="R55">
        <v>0</v>
      </c>
      <c r="S55">
        <v>0</v>
      </c>
      <c r="T55">
        <v>0</v>
      </c>
      <c r="U55">
        <v>285812</v>
      </c>
      <c r="V55">
        <v>0</v>
      </c>
      <c r="W55">
        <v>0</v>
      </c>
      <c r="X55">
        <v>0</v>
      </c>
      <c r="Y55">
        <v>0</v>
      </c>
      <c r="Z55">
        <v>1442</v>
      </c>
      <c r="AA55">
        <v>0</v>
      </c>
      <c r="AB55">
        <v>0</v>
      </c>
      <c r="AC55">
        <v>0</v>
      </c>
      <c r="AD55">
        <v>0</v>
      </c>
      <c r="AE55">
        <v>284355</v>
      </c>
      <c r="AF55">
        <v>0</v>
      </c>
      <c r="AG55">
        <v>0</v>
      </c>
      <c r="AH55">
        <v>0</v>
      </c>
      <c r="AI55">
        <v>0</v>
      </c>
      <c r="AJ55">
        <v>129</v>
      </c>
      <c r="AK55">
        <v>0</v>
      </c>
      <c r="AL55">
        <v>0</v>
      </c>
      <c r="AM55">
        <v>0</v>
      </c>
      <c r="AN55">
        <v>0</v>
      </c>
      <c r="AO55">
        <v>294115</v>
      </c>
      <c r="AP55">
        <v>9686</v>
      </c>
      <c r="AR55" t="s">
        <v>52</v>
      </c>
      <c r="AS55" t="s">
        <v>3380</v>
      </c>
      <c r="AT55" t="s">
        <v>3381</v>
      </c>
      <c r="AV55" t="s">
        <v>4331</v>
      </c>
    </row>
    <row r="56" spans="1:48">
      <c r="A56">
        <v>54</v>
      </c>
      <c r="B56" t="s">
        <v>189</v>
      </c>
      <c r="C56">
        <v>5902160058</v>
      </c>
      <c r="D56">
        <v>1080000000000</v>
      </c>
      <c r="E56" t="s">
        <v>190</v>
      </c>
      <c r="F56">
        <v>39283</v>
      </c>
      <c r="G56">
        <v>17</v>
      </c>
      <c r="H56" t="s">
        <v>73</v>
      </c>
      <c r="I56" t="s">
        <v>191</v>
      </c>
      <c r="J56" t="s">
        <v>192</v>
      </c>
      <c r="K56" t="s">
        <v>193</v>
      </c>
      <c r="L56">
        <v>10</v>
      </c>
      <c r="Q56">
        <v>12559</v>
      </c>
      <c r="R56">
        <v>235373</v>
      </c>
      <c r="S56">
        <v>297168</v>
      </c>
      <c r="T56">
        <v>581761</v>
      </c>
      <c r="U56">
        <v>283795</v>
      </c>
      <c r="V56">
        <v>3190</v>
      </c>
      <c r="W56">
        <v>14701</v>
      </c>
      <c r="X56">
        <v>26943</v>
      </c>
      <c r="Y56">
        <v>27548</v>
      </c>
      <c r="Z56">
        <v>49569</v>
      </c>
      <c r="AA56">
        <v>9179</v>
      </c>
      <c r="AB56">
        <v>14701</v>
      </c>
      <c r="AC56">
        <v>269327</v>
      </c>
      <c r="AD56">
        <v>553265</v>
      </c>
      <c r="AE56">
        <v>232192</v>
      </c>
      <c r="AF56">
        <v>0</v>
      </c>
      <c r="AG56">
        <v>0</v>
      </c>
      <c r="AH56">
        <v>0</v>
      </c>
      <c r="AI56">
        <v>0</v>
      </c>
      <c r="AJ56">
        <v>0</v>
      </c>
      <c r="AK56">
        <v>33760</v>
      </c>
      <c r="AL56">
        <v>258453</v>
      </c>
      <c r="AM56">
        <v>540280</v>
      </c>
      <c r="AN56">
        <v>1091383</v>
      </c>
      <c r="AO56">
        <v>1324970</v>
      </c>
      <c r="AP56">
        <v>1143</v>
      </c>
      <c r="AQ56">
        <v>22.6</v>
      </c>
      <c r="AR56">
        <v>0</v>
      </c>
      <c r="AS56" t="s">
        <v>194</v>
      </c>
      <c r="AT56" t="s">
        <v>195</v>
      </c>
      <c r="AU56">
        <v>39.25</v>
      </c>
      <c r="AV56" t="s">
        <v>4332</v>
      </c>
    </row>
    <row r="57" spans="1:48">
      <c r="A57">
        <v>55</v>
      </c>
      <c r="B57" t="s">
        <v>337</v>
      </c>
      <c r="C57">
        <v>7820326919</v>
      </c>
      <c r="D57">
        <v>1120000000000</v>
      </c>
      <c r="E57" t="s">
        <v>338</v>
      </c>
      <c r="F57">
        <v>40869</v>
      </c>
      <c r="G57">
        <v>13</v>
      </c>
      <c r="H57" t="s">
        <v>73</v>
      </c>
      <c r="I57" t="s">
        <v>339</v>
      </c>
      <c r="J57" t="s">
        <v>340</v>
      </c>
      <c r="K57" t="s">
        <v>341</v>
      </c>
      <c r="L57">
        <v>10026.719999999999</v>
      </c>
      <c r="Q57">
        <v>33753</v>
      </c>
      <c r="R57">
        <v>40975</v>
      </c>
      <c r="S57">
        <v>40325</v>
      </c>
      <c r="T57">
        <v>49878</v>
      </c>
      <c r="U57">
        <v>69741</v>
      </c>
      <c r="V57">
        <v>22244</v>
      </c>
      <c r="W57">
        <v>24042</v>
      </c>
      <c r="X57">
        <v>29696</v>
      </c>
      <c r="Y57">
        <v>34579</v>
      </c>
      <c r="Z57">
        <v>32811</v>
      </c>
      <c r="AA57">
        <v>9949</v>
      </c>
      <c r="AB57">
        <v>24042</v>
      </c>
      <c r="AC57">
        <v>8923</v>
      </c>
      <c r="AD57">
        <v>13666</v>
      </c>
      <c r="AE57">
        <v>33200</v>
      </c>
      <c r="AF57">
        <v>0</v>
      </c>
      <c r="AG57">
        <v>0</v>
      </c>
      <c r="AH57">
        <v>0</v>
      </c>
      <c r="AI57">
        <v>0</v>
      </c>
      <c r="AJ57">
        <v>0</v>
      </c>
      <c r="AK57">
        <v>37873</v>
      </c>
      <c r="AL57">
        <v>37666</v>
      </c>
      <c r="AM57">
        <v>48836</v>
      </c>
      <c r="AN57">
        <v>61643</v>
      </c>
      <c r="AO57">
        <v>53205</v>
      </c>
      <c r="AP57">
        <v>0</v>
      </c>
      <c r="AQ57">
        <v>2.0699999999999998</v>
      </c>
      <c r="AR57">
        <v>0</v>
      </c>
      <c r="AS57" t="s">
        <v>342</v>
      </c>
      <c r="AT57" t="s">
        <v>343</v>
      </c>
      <c r="AU57">
        <v>1.4</v>
      </c>
      <c r="AV57" t="s">
        <v>4333</v>
      </c>
    </row>
    <row r="58" spans="1:48">
      <c r="A58">
        <v>56</v>
      </c>
      <c r="B58" t="s">
        <v>230</v>
      </c>
      <c r="C58">
        <v>7840502513</v>
      </c>
      <c r="D58">
        <v>1150000000000</v>
      </c>
      <c r="E58" t="s">
        <v>231</v>
      </c>
      <c r="F58">
        <v>41687</v>
      </c>
      <c r="G58">
        <v>11</v>
      </c>
      <c r="H58" t="s">
        <v>73</v>
      </c>
      <c r="I58" t="s">
        <v>232</v>
      </c>
      <c r="J58" t="s">
        <v>233</v>
      </c>
      <c r="K58" t="s">
        <v>234</v>
      </c>
      <c r="L58">
        <v>10</v>
      </c>
      <c r="Q58">
        <v>509713</v>
      </c>
      <c r="R58">
        <v>440919</v>
      </c>
      <c r="S58">
        <v>373429</v>
      </c>
      <c r="T58">
        <v>256818</v>
      </c>
      <c r="U58">
        <v>271692</v>
      </c>
      <c r="V58">
        <v>488844</v>
      </c>
      <c r="W58">
        <v>374097</v>
      </c>
      <c r="X58">
        <v>371005</v>
      </c>
      <c r="Y58">
        <v>251429</v>
      </c>
      <c r="Z58">
        <v>270082</v>
      </c>
      <c r="AA58">
        <v>-43978</v>
      </c>
      <c r="AB58">
        <v>374097</v>
      </c>
      <c r="AC58">
        <v>707</v>
      </c>
      <c r="AD58">
        <v>890</v>
      </c>
      <c r="AE58">
        <v>1255</v>
      </c>
      <c r="AF58">
        <v>16864</v>
      </c>
      <c r="AG58">
        <v>17920</v>
      </c>
      <c r="AH58">
        <v>10571</v>
      </c>
      <c r="AI58">
        <v>10571</v>
      </c>
      <c r="AJ58">
        <v>10571</v>
      </c>
      <c r="AK58">
        <v>665287</v>
      </c>
      <c r="AL58">
        <v>1074238</v>
      </c>
      <c r="AM58">
        <v>1403780</v>
      </c>
      <c r="AN58">
        <v>1374781</v>
      </c>
      <c r="AO58">
        <v>1401226</v>
      </c>
      <c r="AP58">
        <v>0</v>
      </c>
      <c r="AQ58">
        <v>0.53</v>
      </c>
      <c r="AR58" t="s">
        <v>52</v>
      </c>
      <c r="AS58" t="s">
        <v>235</v>
      </c>
      <c r="AT58" t="s">
        <v>82</v>
      </c>
      <c r="AU58">
        <v>2.0699999999999998</v>
      </c>
      <c r="AV58" t="s">
        <v>4334</v>
      </c>
    </row>
    <row r="59" spans="1:48">
      <c r="A59">
        <v>57</v>
      </c>
      <c r="B59" t="s">
        <v>1299</v>
      </c>
      <c r="C59">
        <v>7734387354</v>
      </c>
      <c r="D59">
        <v>1170000000000</v>
      </c>
      <c r="E59" t="s">
        <v>1300</v>
      </c>
      <c r="F59">
        <v>42564</v>
      </c>
      <c r="G59">
        <v>8</v>
      </c>
      <c r="H59" t="s">
        <v>73</v>
      </c>
      <c r="I59" t="s">
        <v>1301</v>
      </c>
      <c r="J59" t="s">
        <v>1302</v>
      </c>
      <c r="K59" t="s">
        <v>1303</v>
      </c>
      <c r="L59">
        <v>5500</v>
      </c>
      <c r="Q59">
        <v>145278</v>
      </c>
      <c r="R59">
        <v>196876</v>
      </c>
      <c r="S59">
        <v>229833</v>
      </c>
      <c r="T59">
        <v>192329</v>
      </c>
      <c r="U59">
        <v>254123</v>
      </c>
      <c r="V59">
        <v>95191</v>
      </c>
      <c r="W59">
        <v>103625</v>
      </c>
      <c r="X59">
        <v>135319</v>
      </c>
      <c r="Y59">
        <v>121756</v>
      </c>
      <c r="Z59">
        <v>169299</v>
      </c>
      <c r="AA59">
        <v>11843</v>
      </c>
      <c r="AB59">
        <v>103625</v>
      </c>
      <c r="AC59">
        <v>67444</v>
      </c>
      <c r="AD59">
        <v>59558</v>
      </c>
      <c r="AE59">
        <v>75878</v>
      </c>
      <c r="AF59">
        <v>245488</v>
      </c>
      <c r="AG59">
        <v>355977</v>
      </c>
      <c r="AH59">
        <v>220977</v>
      </c>
      <c r="AI59">
        <v>157003</v>
      </c>
      <c r="AJ59">
        <v>111811</v>
      </c>
      <c r="AK59">
        <v>144046</v>
      </c>
      <c r="AL59">
        <v>152404</v>
      </c>
      <c r="AM59">
        <v>408287</v>
      </c>
      <c r="AN59">
        <v>466886</v>
      </c>
      <c r="AO59">
        <v>610282</v>
      </c>
      <c r="AP59">
        <v>15881</v>
      </c>
      <c r="AQ59">
        <v>1.75</v>
      </c>
      <c r="AR59" t="s">
        <v>52</v>
      </c>
      <c r="AS59" t="s">
        <v>1304</v>
      </c>
      <c r="AT59" t="s">
        <v>1305</v>
      </c>
      <c r="AU59">
        <v>1.85</v>
      </c>
      <c r="AV59" t="s">
        <v>4335</v>
      </c>
    </row>
    <row r="60" spans="1:48">
      <c r="A60">
        <v>58</v>
      </c>
      <c r="B60" t="s">
        <v>3134</v>
      </c>
      <c r="C60">
        <v>9725088961</v>
      </c>
      <c r="D60">
        <v>1230000000000</v>
      </c>
      <c r="E60" t="s">
        <v>3135</v>
      </c>
      <c r="F60">
        <v>44753</v>
      </c>
      <c r="G60">
        <v>2</v>
      </c>
      <c r="H60" t="s">
        <v>73</v>
      </c>
      <c r="I60" t="s">
        <v>3136</v>
      </c>
      <c r="J60" t="s">
        <v>3137</v>
      </c>
      <c r="K60" t="s">
        <v>3138</v>
      </c>
      <c r="L60">
        <v>10</v>
      </c>
      <c r="Q60">
        <v>0</v>
      </c>
      <c r="R60">
        <v>0</v>
      </c>
      <c r="S60">
        <v>0</v>
      </c>
      <c r="T60">
        <v>9230</v>
      </c>
      <c r="U60">
        <v>250151</v>
      </c>
      <c r="V60">
        <v>0</v>
      </c>
      <c r="W60">
        <v>0</v>
      </c>
      <c r="X60">
        <v>0</v>
      </c>
      <c r="Y60">
        <v>12157</v>
      </c>
      <c r="Z60">
        <v>248217</v>
      </c>
      <c r="AA60">
        <v>0</v>
      </c>
      <c r="AB60">
        <v>0</v>
      </c>
      <c r="AC60">
        <v>0</v>
      </c>
      <c r="AD60">
        <v>-2959</v>
      </c>
      <c r="AE60">
        <v>-564</v>
      </c>
      <c r="AF60">
        <v>0</v>
      </c>
      <c r="AG60">
        <v>0</v>
      </c>
      <c r="AH60">
        <v>0</v>
      </c>
      <c r="AI60">
        <v>0</v>
      </c>
      <c r="AJ60">
        <v>0</v>
      </c>
      <c r="AK60">
        <v>0</v>
      </c>
      <c r="AL60">
        <v>0</v>
      </c>
      <c r="AM60">
        <v>0</v>
      </c>
      <c r="AN60">
        <v>7339</v>
      </c>
      <c r="AO60">
        <v>7224</v>
      </c>
      <c r="AP60">
        <v>53003</v>
      </c>
      <c r="AQ60">
        <v>27.1</v>
      </c>
      <c r="AR60" t="s">
        <v>52</v>
      </c>
      <c r="AS60" t="s">
        <v>3139</v>
      </c>
      <c r="AT60" t="s">
        <v>82</v>
      </c>
      <c r="AU60">
        <v>0.98</v>
      </c>
      <c r="AV60" t="s">
        <v>4336</v>
      </c>
    </row>
    <row r="61" spans="1:48">
      <c r="A61">
        <v>59</v>
      </c>
      <c r="B61" t="s">
        <v>1986</v>
      </c>
      <c r="C61">
        <v>7327093648</v>
      </c>
      <c r="D61">
        <v>1210000000000</v>
      </c>
      <c r="E61" t="s">
        <v>1987</v>
      </c>
      <c r="F61">
        <v>43840</v>
      </c>
      <c r="G61">
        <v>5</v>
      </c>
      <c r="H61" t="s">
        <v>73</v>
      </c>
      <c r="I61" t="s">
        <v>1988</v>
      </c>
      <c r="J61" t="s">
        <v>1989</v>
      </c>
      <c r="K61" t="s">
        <v>1990</v>
      </c>
      <c r="L61">
        <v>11000</v>
      </c>
      <c r="Q61">
        <v>0</v>
      </c>
      <c r="R61">
        <v>20309</v>
      </c>
      <c r="S61">
        <v>80845</v>
      </c>
      <c r="T61">
        <v>156494</v>
      </c>
      <c r="U61">
        <v>249725</v>
      </c>
      <c r="V61">
        <v>0</v>
      </c>
      <c r="W61">
        <v>15058</v>
      </c>
      <c r="X61">
        <v>57585</v>
      </c>
      <c r="Y61">
        <v>105785</v>
      </c>
      <c r="Z61">
        <v>209405</v>
      </c>
      <c r="AA61">
        <v>0</v>
      </c>
      <c r="AB61">
        <v>15058</v>
      </c>
      <c r="AC61">
        <v>18453</v>
      </c>
      <c r="AD61">
        <v>49328</v>
      </c>
      <c r="AE61">
        <v>23245</v>
      </c>
      <c r="AF61">
        <v>0</v>
      </c>
      <c r="AG61">
        <v>0</v>
      </c>
      <c r="AH61">
        <v>0</v>
      </c>
      <c r="AI61">
        <v>0</v>
      </c>
      <c r="AJ61">
        <v>0</v>
      </c>
      <c r="AK61">
        <v>0</v>
      </c>
      <c r="AL61">
        <v>30467</v>
      </c>
      <c r="AM61">
        <v>123018</v>
      </c>
      <c r="AN61">
        <v>255505</v>
      </c>
      <c r="AO61">
        <v>305574</v>
      </c>
      <c r="AP61">
        <v>193066</v>
      </c>
      <c r="AQ61">
        <v>12.3</v>
      </c>
      <c r="AR61" t="s">
        <v>52</v>
      </c>
      <c r="AS61" t="s">
        <v>1991</v>
      </c>
      <c r="AT61" t="s">
        <v>1992</v>
      </c>
      <c r="AU61">
        <v>10.029999999999999</v>
      </c>
      <c r="AV61" t="s">
        <v>4337</v>
      </c>
    </row>
    <row r="62" spans="1:48">
      <c r="A62">
        <v>60</v>
      </c>
      <c r="B62" t="s">
        <v>573</v>
      </c>
      <c r="C62">
        <v>8602183821</v>
      </c>
      <c r="D62">
        <v>1120000000000</v>
      </c>
      <c r="E62" t="s">
        <v>574</v>
      </c>
      <c r="F62">
        <v>40764</v>
      </c>
      <c r="G62">
        <v>13</v>
      </c>
      <c r="H62" t="s">
        <v>73</v>
      </c>
      <c r="I62" t="s">
        <v>575</v>
      </c>
      <c r="J62" t="s">
        <v>576</v>
      </c>
      <c r="K62" t="s">
        <v>577</v>
      </c>
      <c r="L62">
        <v>250</v>
      </c>
      <c r="Q62">
        <v>113236</v>
      </c>
      <c r="R62">
        <v>132032</v>
      </c>
      <c r="S62">
        <v>215673</v>
      </c>
      <c r="T62">
        <v>176240</v>
      </c>
      <c r="U62">
        <v>246614</v>
      </c>
      <c r="V62">
        <v>95580</v>
      </c>
      <c r="W62">
        <v>71904</v>
      </c>
      <c r="X62">
        <v>98504</v>
      </c>
      <c r="Y62">
        <v>45369</v>
      </c>
      <c r="Z62">
        <v>61376</v>
      </c>
      <c r="AA62">
        <v>15384</v>
      </c>
      <c r="AB62">
        <v>71904</v>
      </c>
      <c r="AC62">
        <v>108010</v>
      </c>
      <c r="AD62">
        <v>113373</v>
      </c>
      <c r="AE62">
        <v>162979</v>
      </c>
      <c r="AF62">
        <v>262</v>
      </c>
      <c r="AG62">
        <v>250</v>
      </c>
      <c r="AH62">
        <v>154</v>
      </c>
      <c r="AI62">
        <v>58</v>
      </c>
      <c r="AJ62">
        <v>30</v>
      </c>
      <c r="AK62">
        <v>39733</v>
      </c>
      <c r="AL62">
        <v>66616</v>
      </c>
      <c r="AM62">
        <v>39005</v>
      </c>
      <c r="AN62">
        <v>34191</v>
      </c>
      <c r="AO62">
        <v>60238</v>
      </c>
      <c r="AP62">
        <v>0</v>
      </c>
      <c r="AQ62">
        <v>2.1800000000000002</v>
      </c>
      <c r="AR62" t="s">
        <v>52</v>
      </c>
      <c r="AS62" t="s">
        <v>578</v>
      </c>
      <c r="AT62" t="s">
        <v>579</v>
      </c>
      <c r="AU62">
        <v>1.51</v>
      </c>
      <c r="AV62" t="s">
        <v>4338</v>
      </c>
    </row>
    <row r="63" spans="1:48">
      <c r="A63">
        <v>61</v>
      </c>
      <c r="B63" t="s">
        <v>836</v>
      </c>
      <c r="C63">
        <v>4345197098</v>
      </c>
      <c r="D63">
        <v>1070000000000</v>
      </c>
      <c r="E63" t="s">
        <v>837</v>
      </c>
      <c r="F63">
        <v>39293</v>
      </c>
      <c r="G63">
        <v>17</v>
      </c>
      <c r="H63" t="s">
        <v>44</v>
      </c>
      <c r="I63" t="s">
        <v>838</v>
      </c>
      <c r="J63" t="s">
        <v>839</v>
      </c>
      <c r="K63" t="s">
        <v>840</v>
      </c>
      <c r="L63">
        <v>10</v>
      </c>
      <c r="Q63">
        <v>151204</v>
      </c>
      <c r="R63">
        <v>158398</v>
      </c>
      <c r="S63">
        <v>209408</v>
      </c>
      <c r="T63">
        <v>225360</v>
      </c>
      <c r="U63">
        <v>245769</v>
      </c>
      <c r="V63">
        <v>143698</v>
      </c>
      <c r="W63">
        <v>126722</v>
      </c>
      <c r="X63">
        <v>199897</v>
      </c>
      <c r="Y63">
        <v>184612</v>
      </c>
      <c r="Z63">
        <v>224751</v>
      </c>
      <c r="AA63">
        <v>4163</v>
      </c>
      <c r="AB63">
        <v>126722</v>
      </c>
      <c r="AC63">
        <v>7557</v>
      </c>
      <c r="AD63">
        <v>38627</v>
      </c>
      <c r="AE63">
        <v>18396</v>
      </c>
      <c r="AF63">
        <v>1000</v>
      </c>
      <c r="AG63">
        <v>1000</v>
      </c>
      <c r="AH63">
        <v>1004</v>
      </c>
      <c r="AI63">
        <v>1004</v>
      </c>
      <c r="AJ63">
        <v>1004</v>
      </c>
      <c r="AK63">
        <v>36318</v>
      </c>
      <c r="AL63">
        <v>68938</v>
      </c>
      <c r="AM63">
        <v>83970</v>
      </c>
      <c r="AN63">
        <v>67095</v>
      </c>
      <c r="AO63">
        <v>280021</v>
      </c>
      <c r="AP63">
        <v>30114</v>
      </c>
      <c r="AQ63">
        <v>1.63</v>
      </c>
      <c r="AR63" t="s">
        <v>52</v>
      </c>
      <c r="AS63" t="s">
        <v>841</v>
      </c>
      <c r="AT63" t="s">
        <v>842</v>
      </c>
      <c r="AU63">
        <v>7.53</v>
      </c>
      <c r="AV63" t="s">
        <v>4339</v>
      </c>
    </row>
    <row r="64" spans="1:48">
      <c r="A64">
        <v>62</v>
      </c>
      <c r="B64" t="s">
        <v>236</v>
      </c>
      <c r="C64">
        <v>6164244208</v>
      </c>
      <c r="D64">
        <v>1070000000000</v>
      </c>
      <c r="E64" t="s">
        <v>237</v>
      </c>
      <c r="F64">
        <v>38744</v>
      </c>
      <c r="G64">
        <v>19</v>
      </c>
      <c r="H64" t="s">
        <v>73</v>
      </c>
      <c r="I64" t="s">
        <v>238</v>
      </c>
      <c r="J64" t="s">
        <v>239</v>
      </c>
      <c r="K64" t="s">
        <v>240</v>
      </c>
      <c r="L64">
        <v>25</v>
      </c>
      <c r="Q64">
        <v>80042</v>
      </c>
      <c r="R64">
        <v>111629</v>
      </c>
      <c r="S64">
        <v>153322</v>
      </c>
      <c r="T64">
        <v>206223</v>
      </c>
      <c r="U64">
        <v>236156</v>
      </c>
      <c r="V64">
        <v>66622</v>
      </c>
      <c r="W64">
        <v>73261</v>
      </c>
      <c r="X64">
        <v>108114</v>
      </c>
      <c r="Y64">
        <v>107277</v>
      </c>
      <c r="Z64">
        <v>74562</v>
      </c>
      <c r="AA64">
        <v>13420</v>
      </c>
      <c r="AB64">
        <v>73261</v>
      </c>
      <c r="AC64">
        <v>45208</v>
      </c>
      <c r="AD64">
        <v>98415</v>
      </c>
      <c r="AE64">
        <v>161048</v>
      </c>
      <c r="AF64">
        <v>0</v>
      </c>
      <c r="AG64">
        <v>0</v>
      </c>
      <c r="AH64">
        <v>0</v>
      </c>
      <c r="AI64">
        <v>0</v>
      </c>
      <c r="AJ64">
        <v>0</v>
      </c>
      <c r="AK64">
        <v>20055</v>
      </c>
      <c r="AL64">
        <v>36964</v>
      </c>
      <c r="AM64">
        <v>67401</v>
      </c>
      <c r="AN64">
        <v>88468</v>
      </c>
      <c r="AO64">
        <v>26883</v>
      </c>
      <c r="AP64">
        <v>7908</v>
      </c>
      <c r="AQ64">
        <v>2.95</v>
      </c>
      <c r="AR64" t="s">
        <v>52</v>
      </c>
      <c r="AS64" t="s">
        <v>241</v>
      </c>
      <c r="AT64" t="s">
        <v>242</v>
      </c>
      <c r="AU64">
        <v>1.34</v>
      </c>
      <c r="AV64" t="s">
        <v>4340</v>
      </c>
    </row>
    <row r="65" spans="1:48">
      <c r="A65">
        <v>63</v>
      </c>
      <c r="B65" t="s">
        <v>2773</v>
      </c>
      <c r="C65">
        <v>6685187140</v>
      </c>
      <c r="D65">
        <v>1220000000000</v>
      </c>
      <c r="E65" t="s">
        <v>2774</v>
      </c>
      <c r="F65">
        <v>44336</v>
      </c>
      <c r="G65">
        <v>3</v>
      </c>
      <c r="H65" t="s">
        <v>73</v>
      </c>
      <c r="I65" t="s">
        <v>2775</v>
      </c>
      <c r="J65" t="s">
        <v>2776</v>
      </c>
      <c r="K65" t="s">
        <v>2777</v>
      </c>
      <c r="L65">
        <v>10000</v>
      </c>
      <c r="Q65">
        <v>0</v>
      </c>
      <c r="R65">
        <v>0</v>
      </c>
      <c r="S65">
        <v>400</v>
      </c>
      <c r="T65">
        <v>116698</v>
      </c>
      <c r="U65">
        <v>431808</v>
      </c>
      <c r="V65">
        <v>0</v>
      </c>
      <c r="W65">
        <v>0</v>
      </c>
      <c r="X65">
        <v>126</v>
      </c>
      <c r="Y65">
        <v>26988</v>
      </c>
      <c r="Z65">
        <v>321891</v>
      </c>
      <c r="AA65">
        <v>0</v>
      </c>
      <c r="AB65">
        <v>0</v>
      </c>
      <c r="AC65">
        <v>127</v>
      </c>
      <c r="AD65">
        <v>86640</v>
      </c>
      <c r="AE65">
        <v>62094</v>
      </c>
      <c r="AF65">
        <v>0</v>
      </c>
      <c r="AG65">
        <v>0</v>
      </c>
      <c r="AH65">
        <v>0</v>
      </c>
      <c r="AI65">
        <v>6639</v>
      </c>
      <c r="AJ65">
        <v>32555</v>
      </c>
      <c r="AK65">
        <v>0</v>
      </c>
      <c r="AL65">
        <v>0</v>
      </c>
      <c r="AM65">
        <v>3</v>
      </c>
      <c r="AN65">
        <v>87134</v>
      </c>
      <c r="AO65">
        <v>155818</v>
      </c>
      <c r="AP65">
        <v>26128</v>
      </c>
      <c r="AQ65">
        <v>1079.52</v>
      </c>
      <c r="AR65" t="s">
        <v>52</v>
      </c>
      <c r="AS65" t="s">
        <v>2778</v>
      </c>
      <c r="AT65" t="s">
        <v>2779</v>
      </c>
      <c r="AU65">
        <v>62791</v>
      </c>
      <c r="AV65" t="s">
        <v>4341</v>
      </c>
    </row>
    <row r="66" spans="1:48">
      <c r="A66">
        <v>64</v>
      </c>
      <c r="B66" t="s">
        <v>1690</v>
      </c>
      <c r="C66">
        <v>3123387280</v>
      </c>
      <c r="D66">
        <v>1160000000000</v>
      </c>
      <c r="E66" t="s">
        <v>1691</v>
      </c>
      <c r="F66">
        <v>42495</v>
      </c>
      <c r="G66">
        <v>8</v>
      </c>
      <c r="H66" t="s">
        <v>73</v>
      </c>
      <c r="I66" t="s">
        <v>1692</v>
      </c>
      <c r="J66" t="s">
        <v>1693</v>
      </c>
      <c r="K66" t="s">
        <v>1694</v>
      </c>
      <c r="L66">
        <v>15</v>
      </c>
      <c r="Q66">
        <v>75666</v>
      </c>
      <c r="R66">
        <v>232994</v>
      </c>
      <c r="S66">
        <v>184407</v>
      </c>
      <c r="T66">
        <v>95867</v>
      </c>
      <c r="U66">
        <v>221517</v>
      </c>
      <c r="V66">
        <v>61428</v>
      </c>
      <c r="W66">
        <v>200750</v>
      </c>
      <c r="X66">
        <v>74739</v>
      </c>
      <c r="Y66">
        <v>8499</v>
      </c>
      <c r="Z66">
        <v>79454</v>
      </c>
      <c r="AA66">
        <v>13996</v>
      </c>
      <c r="AB66">
        <v>200750</v>
      </c>
      <c r="AC66">
        <v>107158</v>
      </c>
      <c r="AD66">
        <v>83352</v>
      </c>
      <c r="AE66">
        <v>137160</v>
      </c>
      <c r="AF66">
        <v>0</v>
      </c>
      <c r="AG66">
        <v>0</v>
      </c>
      <c r="AH66">
        <v>0</v>
      </c>
      <c r="AI66">
        <v>0</v>
      </c>
      <c r="AJ66">
        <v>0</v>
      </c>
      <c r="AK66">
        <v>51789</v>
      </c>
      <c r="AL66">
        <v>79943</v>
      </c>
      <c r="AM66">
        <v>150205</v>
      </c>
      <c r="AN66">
        <v>109446</v>
      </c>
      <c r="AO66">
        <v>334649</v>
      </c>
      <c r="AP66">
        <v>2000</v>
      </c>
      <c r="AQ66">
        <v>2.93</v>
      </c>
      <c r="AR66" t="s">
        <v>52</v>
      </c>
      <c r="AS66" t="s">
        <v>1695</v>
      </c>
      <c r="AT66" t="s">
        <v>1696</v>
      </c>
      <c r="AU66">
        <v>6.46</v>
      </c>
      <c r="AV66" t="s">
        <v>4342</v>
      </c>
    </row>
    <row r="67" spans="1:48">
      <c r="A67">
        <v>65</v>
      </c>
      <c r="B67" t="s">
        <v>2863</v>
      </c>
      <c r="C67">
        <v>6161095357</v>
      </c>
      <c r="D67">
        <v>1220000000000</v>
      </c>
      <c r="E67" t="s">
        <v>2864</v>
      </c>
      <c r="F67">
        <v>44503</v>
      </c>
      <c r="G67">
        <v>3</v>
      </c>
      <c r="H67" t="s">
        <v>73</v>
      </c>
      <c r="I67" t="s">
        <v>2497</v>
      </c>
      <c r="J67" t="s">
        <v>2865</v>
      </c>
      <c r="K67" t="s">
        <v>2866</v>
      </c>
      <c r="L67">
        <v>10</v>
      </c>
      <c r="Q67">
        <v>0</v>
      </c>
      <c r="R67">
        <v>0</v>
      </c>
      <c r="S67">
        <v>0</v>
      </c>
      <c r="T67">
        <v>69778</v>
      </c>
      <c r="U67">
        <v>250238</v>
      </c>
      <c r="V67">
        <v>0</v>
      </c>
      <c r="W67">
        <v>0</v>
      </c>
      <c r="X67">
        <v>0</v>
      </c>
      <c r="Y67">
        <v>12430</v>
      </c>
      <c r="Z67">
        <v>234976</v>
      </c>
      <c r="AA67">
        <v>0</v>
      </c>
      <c r="AB67">
        <v>0</v>
      </c>
      <c r="AC67">
        <v>0</v>
      </c>
      <c r="AD67">
        <v>46499</v>
      </c>
      <c r="AE67">
        <v>-43182</v>
      </c>
      <c r="AF67">
        <v>0</v>
      </c>
      <c r="AG67">
        <v>0</v>
      </c>
      <c r="AH67">
        <v>0</v>
      </c>
      <c r="AI67">
        <v>86194</v>
      </c>
      <c r="AJ67">
        <v>106123</v>
      </c>
      <c r="AK67">
        <v>0</v>
      </c>
      <c r="AL67">
        <v>0</v>
      </c>
      <c r="AM67">
        <v>0</v>
      </c>
      <c r="AN67">
        <v>39608</v>
      </c>
      <c r="AO67">
        <v>65243</v>
      </c>
      <c r="AP67">
        <v>152589</v>
      </c>
      <c r="AQ67">
        <v>3.59</v>
      </c>
      <c r="AR67" t="s">
        <v>52</v>
      </c>
      <c r="AS67" t="s">
        <v>2867</v>
      </c>
      <c r="AT67" t="s">
        <v>2868</v>
      </c>
      <c r="AU67">
        <v>1.36</v>
      </c>
      <c r="AV67" t="s">
        <v>4343</v>
      </c>
    </row>
    <row r="68" spans="1:48">
      <c r="A68">
        <v>66</v>
      </c>
      <c r="B68" t="s">
        <v>972</v>
      </c>
      <c r="C68">
        <v>7716859501</v>
      </c>
      <c r="D68">
        <v>1180000000000</v>
      </c>
      <c r="E68" t="s">
        <v>973</v>
      </c>
      <c r="F68">
        <v>42885</v>
      </c>
      <c r="G68">
        <v>7</v>
      </c>
      <c r="H68" t="s">
        <v>44</v>
      </c>
      <c r="I68" t="s">
        <v>974</v>
      </c>
      <c r="J68" t="s">
        <v>975</v>
      </c>
      <c r="K68" t="s">
        <v>976</v>
      </c>
      <c r="L68">
        <v>10.1</v>
      </c>
      <c r="Q68">
        <v>928</v>
      </c>
      <c r="R68">
        <v>247721</v>
      </c>
      <c r="S68">
        <v>88564</v>
      </c>
      <c r="T68">
        <v>135160</v>
      </c>
      <c r="U68">
        <v>217653</v>
      </c>
      <c r="V68">
        <v>33</v>
      </c>
      <c r="W68">
        <v>233679</v>
      </c>
      <c r="X68">
        <v>81034</v>
      </c>
      <c r="Y68">
        <v>118912</v>
      </c>
      <c r="Z68">
        <v>154218</v>
      </c>
      <c r="AA68">
        <v>-182</v>
      </c>
      <c r="AB68">
        <v>233679</v>
      </c>
      <c r="AC68">
        <v>6303</v>
      </c>
      <c r="AD68">
        <v>10792</v>
      </c>
      <c r="AE68">
        <v>50617</v>
      </c>
      <c r="AF68">
        <v>4544</v>
      </c>
      <c r="AG68">
        <v>14918</v>
      </c>
      <c r="AH68">
        <v>0</v>
      </c>
      <c r="AI68">
        <v>0</v>
      </c>
      <c r="AJ68">
        <v>0</v>
      </c>
      <c r="AK68">
        <v>14075</v>
      </c>
      <c r="AL68">
        <v>42298</v>
      </c>
      <c r="AM68">
        <v>56384</v>
      </c>
      <c r="AN68">
        <v>58324</v>
      </c>
      <c r="AO68">
        <v>56497</v>
      </c>
      <c r="AP68">
        <v>3333</v>
      </c>
      <c r="AQ68">
        <v>234.54</v>
      </c>
      <c r="AR68" t="s">
        <v>52</v>
      </c>
      <c r="AS68" t="s">
        <v>977</v>
      </c>
      <c r="AT68" t="s">
        <v>978</v>
      </c>
      <c r="AU68">
        <v>3.03</v>
      </c>
      <c r="AV68" t="s">
        <v>4344</v>
      </c>
    </row>
    <row r="69" spans="1:48">
      <c r="A69">
        <v>67</v>
      </c>
      <c r="B69" t="s">
        <v>2257</v>
      </c>
      <c r="C69">
        <v>5406805083</v>
      </c>
      <c r="D69">
        <v>1210000000000</v>
      </c>
      <c r="E69" t="s">
        <v>2258</v>
      </c>
      <c r="F69">
        <v>43903</v>
      </c>
      <c r="G69">
        <v>5</v>
      </c>
      <c r="H69" t="s">
        <v>73</v>
      </c>
      <c r="I69" t="s">
        <v>1245</v>
      </c>
      <c r="J69" t="s">
        <v>2259</v>
      </c>
      <c r="K69" t="s">
        <v>2260</v>
      </c>
      <c r="L69">
        <v>10000</v>
      </c>
      <c r="Q69">
        <v>0</v>
      </c>
      <c r="R69">
        <v>8077</v>
      </c>
      <c r="S69">
        <v>33122</v>
      </c>
      <c r="T69">
        <v>222282</v>
      </c>
      <c r="U69">
        <v>215248</v>
      </c>
      <c r="V69">
        <v>0</v>
      </c>
      <c r="W69">
        <v>170</v>
      </c>
      <c r="X69">
        <v>17544</v>
      </c>
      <c r="Y69">
        <v>217558</v>
      </c>
      <c r="Z69">
        <v>212292</v>
      </c>
      <c r="AA69">
        <v>0</v>
      </c>
      <c r="AB69">
        <v>170</v>
      </c>
      <c r="AC69">
        <v>15335</v>
      </c>
      <c r="AD69">
        <v>2679</v>
      </c>
      <c r="AE69">
        <v>1051</v>
      </c>
      <c r="AF69">
        <v>0</v>
      </c>
      <c r="AG69">
        <v>4942</v>
      </c>
      <c r="AH69">
        <v>4838</v>
      </c>
      <c r="AI69">
        <v>5838</v>
      </c>
      <c r="AJ69">
        <v>37826</v>
      </c>
      <c r="AK69">
        <v>0</v>
      </c>
      <c r="AL69">
        <v>7163</v>
      </c>
      <c r="AM69">
        <v>24239</v>
      </c>
      <c r="AN69">
        <v>30943</v>
      </c>
      <c r="AO69">
        <v>41730</v>
      </c>
      <c r="AP69">
        <v>55235</v>
      </c>
      <c r="AQ69">
        <v>26.65</v>
      </c>
      <c r="AR69" t="s">
        <v>52</v>
      </c>
      <c r="AS69" t="s">
        <v>2261</v>
      </c>
      <c r="AT69" t="s">
        <v>82</v>
      </c>
      <c r="AU69">
        <v>6.57</v>
      </c>
      <c r="AV69" t="s">
        <v>4345</v>
      </c>
    </row>
    <row r="70" spans="1:48">
      <c r="A70">
        <v>68</v>
      </c>
      <c r="B70" t="s">
        <v>1171</v>
      </c>
      <c r="C70">
        <v>1831167427</v>
      </c>
      <c r="D70">
        <v>1140000000000</v>
      </c>
      <c r="E70" t="s">
        <v>1172</v>
      </c>
      <c r="F70">
        <v>41837</v>
      </c>
      <c r="G70">
        <v>10</v>
      </c>
      <c r="H70" t="s">
        <v>44</v>
      </c>
      <c r="I70" t="s">
        <v>1173</v>
      </c>
      <c r="J70" t="s">
        <v>1174</v>
      </c>
      <c r="K70" t="s">
        <v>1175</v>
      </c>
      <c r="L70">
        <v>10000</v>
      </c>
      <c r="Q70">
        <v>64130</v>
      </c>
      <c r="R70">
        <v>74072</v>
      </c>
      <c r="S70">
        <v>88679</v>
      </c>
      <c r="T70">
        <v>134747</v>
      </c>
      <c r="U70">
        <v>210100</v>
      </c>
      <c r="V70">
        <v>4708</v>
      </c>
      <c r="W70">
        <v>15382</v>
      </c>
      <c r="X70">
        <v>11204</v>
      </c>
      <c r="Y70">
        <v>6779</v>
      </c>
      <c r="Z70">
        <v>129804</v>
      </c>
      <c r="AA70">
        <v>13148</v>
      </c>
      <c r="AB70">
        <v>15382</v>
      </c>
      <c r="AC70">
        <v>31092</v>
      </c>
      <c r="AD70">
        <v>84818</v>
      </c>
      <c r="AE70">
        <v>71814</v>
      </c>
      <c r="AF70">
        <v>71022</v>
      </c>
      <c r="AG70">
        <v>103086</v>
      </c>
      <c r="AH70">
        <v>111076</v>
      </c>
      <c r="AI70">
        <v>167495</v>
      </c>
      <c r="AJ70">
        <v>245024</v>
      </c>
      <c r="AK70">
        <v>5805</v>
      </c>
      <c r="AL70">
        <v>3901</v>
      </c>
      <c r="AM70">
        <v>8625</v>
      </c>
      <c r="AN70">
        <v>5224</v>
      </c>
      <c r="AO70">
        <v>10959</v>
      </c>
      <c r="AP70">
        <v>7991</v>
      </c>
      <c r="AQ70">
        <v>3.28</v>
      </c>
      <c r="AR70" t="s">
        <v>52</v>
      </c>
      <c r="AS70" t="s">
        <v>1176</v>
      </c>
      <c r="AT70" t="s">
        <v>82</v>
      </c>
      <c r="AU70">
        <v>3.33</v>
      </c>
      <c r="AV70" t="s">
        <v>4346</v>
      </c>
    </row>
    <row r="71" spans="1:48">
      <c r="A71">
        <v>69</v>
      </c>
      <c r="B71" t="s">
        <v>2715</v>
      </c>
      <c r="C71">
        <v>1655459196</v>
      </c>
      <c r="D71">
        <v>1210000000000</v>
      </c>
      <c r="E71" t="s">
        <v>2716</v>
      </c>
      <c r="F71">
        <v>44364</v>
      </c>
      <c r="G71">
        <v>3</v>
      </c>
      <c r="H71" t="s">
        <v>73</v>
      </c>
      <c r="I71" t="s">
        <v>2717</v>
      </c>
      <c r="J71" t="s">
        <v>2718</v>
      </c>
      <c r="K71" t="s">
        <v>2719</v>
      </c>
      <c r="L71">
        <v>10000</v>
      </c>
      <c r="Q71">
        <v>0</v>
      </c>
      <c r="R71">
        <v>0</v>
      </c>
      <c r="S71">
        <v>53141</v>
      </c>
      <c r="T71">
        <v>106217</v>
      </c>
      <c r="U71">
        <v>270242</v>
      </c>
      <c r="V71">
        <v>0</v>
      </c>
      <c r="W71">
        <v>0</v>
      </c>
      <c r="X71">
        <v>5907</v>
      </c>
      <c r="Y71">
        <v>31037</v>
      </c>
      <c r="Z71">
        <v>201826</v>
      </c>
      <c r="AA71">
        <v>0</v>
      </c>
      <c r="AB71">
        <v>0</v>
      </c>
      <c r="AC71">
        <v>47202</v>
      </c>
      <c r="AD71">
        <v>57092</v>
      </c>
      <c r="AE71">
        <v>48989</v>
      </c>
      <c r="AF71">
        <v>0</v>
      </c>
      <c r="AG71">
        <v>0</v>
      </c>
      <c r="AH71">
        <v>0</v>
      </c>
      <c r="AI71">
        <v>53400</v>
      </c>
      <c r="AJ71">
        <v>123650</v>
      </c>
      <c r="AK71">
        <v>0</v>
      </c>
      <c r="AL71">
        <v>0</v>
      </c>
      <c r="AM71">
        <v>52826</v>
      </c>
      <c r="AN71">
        <v>52812</v>
      </c>
      <c r="AO71">
        <v>36354</v>
      </c>
      <c r="AP71">
        <v>5206</v>
      </c>
      <c r="AQ71">
        <v>5.09</v>
      </c>
      <c r="AR71" t="s">
        <v>52</v>
      </c>
      <c r="AS71" t="s">
        <v>2720</v>
      </c>
      <c r="AT71" t="s">
        <v>2721</v>
      </c>
      <c r="AU71">
        <v>3.03</v>
      </c>
      <c r="AV71" t="s">
        <v>4347</v>
      </c>
    </row>
    <row r="72" spans="1:48">
      <c r="A72">
        <v>70</v>
      </c>
      <c r="B72" t="s">
        <v>1261</v>
      </c>
      <c r="C72">
        <v>6658506936</v>
      </c>
      <c r="D72">
        <v>1180000000000</v>
      </c>
      <c r="E72" t="s">
        <v>1262</v>
      </c>
      <c r="F72">
        <v>43013</v>
      </c>
      <c r="G72">
        <v>7</v>
      </c>
      <c r="H72" t="s">
        <v>73</v>
      </c>
      <c r="I72" t="s">
        <v>1263</v>
      </c>
      <c r="J72" t="s">
        <v>1264</v>
      </c>
      <c r="K72" t="s">
        <v>1265</v>
      </c>
      <c r="L72">
        <v>200</v>
      </c>
      <c r="Q72">
        <v>13311</v>
      </c>
      <c r="R72">
        <v>35506</v>
      </c>
      <c r="S72">
        <v>59003</v>
      </c>
      <c r="T72">
        <v>99116</v>
      </c>
      <c r="U72">
        <v>204583</v>
      </c>
      <c r="V72">
        <v>61</v>
      </c>
      <c r="W72">
        <v>155</v>
      </c>
      <c r="X72">
        <v>38359</v>
      </c>
      <c r="Y72">
        <v>60548</v>
      </c>
      <c r="Z72">
        <v>113666</v>
      </c>
      <c r="AA72">
        <v>1360</v>
      </c>
      <c r="AB72">
        <v>155</v>
      </c>
      <c r="AC72">
        <v>16906</v>
      </c>
      <c r="AD72">
        <v>28796</v>
      </c>
      <c r="AE72">
        <v>77058</v>
      </c>
      <c r="AF72">
        <v>13692</v>
      </c>
      <c r="AG72">
        <v>13862</v>
      </c>
      <c r="AH72">
        <v>472</v>
      </c>
      <c r="AI72">
        <v>297</v>
      </c>
      <c r="AJ72">
        <v>146448</v>
      </c>
      <c r="AK72">
        <v>990</v>
      </c>
      <c r="AL72">
        <v>3675</v>
      </c>
      <c r="AM72">
        <v>66476</v>
      </c>
      <c r="AN72">
        <v>92386</v>
      </c>
      <c r="AO72">
        <v>11384</v>
      </c>
      <c r="AP72">
        <v>72958</v>
      </c>
      <c r="AQ72">
        <v>15.37</v>
      </c>
      <c r="AR72">
        <v>0</v>
      </c>
      <c r="AS72" t="s">
        <v>1266</v>
      </c>
      <c r="AT72" t="s">
        <v>1267</v>
      </c>
      <c r="AU72">
        <v>10.75</v>
      </c>
      <c r="AV72" t="s">
        <v>4348</v>
      </c>
    </row>
    <row r="73" spans="1:48">
      <c r="A73">
        <v>71</v>
      </c>
      <c r="B73" t="s">
        <v>2495</v>
      </c>
      <c r="C73">
        <v>6161090133</v>
      </c>
      <c r="D73">
        <v>1200000000000</v>
      </c>
      <c r="E73" t="s">
        <v>2496</v>
      </c>
      <c r="F73">
        <v>43822</v>
      </c>
      <c r="G73">
        <v>5</v>
      </c>
      <c r="H73" t="s">
        <v>73</v>
      </c>
      <c r="I73" t="s">
        <v>2497</v>
      </c>
      <c r="J73" t="s">
        <v>2498</v>
      </c>
      <c r="K73" t="s">
        <v>2499</v>
      </c>
      <c r="L73">
        <v>10</v>
      </c>
      <c r="Q73">
        <v>0</v>
      </c>
      <c r="R73">
        <v>20</v>
      </c>
      <c r="S73">
        <v>10317</v>
      </c>
      <c r="T73">
        <v>56134</v>
      </c>
      <c r="U73">
        <v>203394</v>
      </c>
      <c r="V73">
        <v>0</v>
      </c>
      <c r="W73">
        <v>6</v>
      </c>
      <c r="X73">
        <v>127</v>
      </c>
      <c r="Y73">
        <v>37</v>
      </c>
      <c r="Z73">
        <v>2199</v>
      </c>
      <c r="AA73">
        <v>0</v>
      </c>
      <c r="AB73">
        <v>6</v>
      </c>
      <c r="AC73">
        <v>5059</v>
      </c>
      <c r="AD73">
        <v>44716</v>
      </c>
      <c r="AE73">
        <v>158892</v>
      </c>
      <c r="AF73">
        <v>0</v>
      </c>
      <c r="AG73">
        <v>0</v>
      </c>
      <c r="AH73">
        <v>38713</v>
      </c>
      <c r="AI73">
        <v>54950</v>
      </c>
      <c r="AJ73">
        <v>212158</v>
      </c>
      <c r="AK73">
        <v>0</v>
      </c>
      <c r="AL73">
        <v>12</v>
      </c>
      <c r="AM73">
        <v>405</v>
      </c>
      <c r="AN73">
        <v>370</v>
      </c>
      <c r="AO73">
        <v>967</v>
      </c>
      <c r="AP73">
        <v>1084</v>
      </c>
      <c r="AQ73">
        <v>10169.700000000001</v>
      </c>
      <c r="AR73" t="s">
        <v>52</v>
      </c>
      <c r="AS73" t="s">
        <v>2500</v>
      </c>
      <c r="AT73" t="s">
        <v>2501</v>
      </c>
      <c r="AU73">
        <v>17760.419999999998</v>
      </c>
      <c r="AV73" t="s">
        <v>4349</v>
      </c>
    </row>
    <row r="74" spans="1:48">
      <c r="A74">
        <v>72</v>
      </c>
      <c r="B74" t="s">
        <v>2794</v>
      </c>
      <c r="C74">
        <v>6450113735</v>
      </c>
      <c r="D74">
        <v>1220000000000</v>
      </c>
      <c r="E74" t="s">
        <v>2795</v>
      </c>
      <c r="F74">
        <v>44502</v>
      </c>
      <c r="G74">
        <v>3</v>
      </c>
      <c r="H74" t="s">
        <v>73</v>
      </c>
      <c r="I74" t="s">
        <v>2796</v>
      </c>
      <c r="J74" t="s">
        <v>2797</v>
      </c>
      <c r="K74" t="s">
        <v>2798</v>
      </c>
      <c r="L74">
        <v>10</v>
      </c>
      <c r="Q74">
        <v>0</v>
      </c>
      <c r="R74">
        <v>0</v>
      </c>
      <c r="S74">
        <v>47328</v>
      </c>
      <c r="T74">
        <v>109064</v>
      </c>
      <c r="U74">
        <v>5913</v>
      </c>
      <c r="V74">
        <v>0</v>
      </c>
      <c r="W74">
        <v>0</v>
      </c>
      <c r="X74">
        <v>103</v>
      </c>
      <c r="Y74">
        <v>13205</v>
      </c>
      <c r="Z74">
        <v>4312</v>
      </c>
      <c r="AA74">
        <v>0</v>
      </c>
      <c r="AB74">
        <v>0</v>
      </c>
      <c r="AC74">
        <v>47116</v>
      </c>
      <c r="AD74">
        <v>92359</v>
      </c>
      <c r="AE74">
        <v>1394</v>
      </c>
      <c r="AF74">
        <v>0</v>
      </c>
      <c r="AG74">
        <v>0</v>
      </c>
      <c r="AH74">
        <v>47</v>
      </c>
      <c r="AI74">
        <v>70472</v>
      </c>
      <c r="AJ74">
        <v>14896</v>
      </c>
      <c r="AK74">
        <v>0</v>
      </c>
      <c r="AL74">
        <v>0</v>
      </c>
      <c r="AM74">
        <v>55127</v>
      </c>
      <c r="AN74">
        <v>87423</v>
      </c>
      <c r="AO74">
        <v>315</v>
      </c>
      <c r="AP74">
        <v>12852</v>
      </c>
      <c r="AQ74">
        <v>0.12</v>
      </c>
      <c r="AR74" t="s">
        <v>52</v>
      </c>
      <c r="AS74" t="s">
        <v>2799</v>
      </c>
      <c r="AT74" t="s">
        <v>2800</v>
      </c>
      <c r="AU74">
        <v>0.28000000000000003</v>
      </c>
      <c r="AV74" t="s">
        <v>4350</v>
      </c>
    </row>
    <row r="75" spans="1:48">
      <c r="A75">
        <v>73</v>
      </c>
      <c r="B75" t="s">
        <v>1250</v>
      </c>
      <c r="C75">
        <v>5402038765</v>
      </c>
      <c r="D75">
        <v>1180000000000</v>
      </c>
      <c r="E75" t="s">
        <v>1251</v>
      </c>
      <c r="F75">
        <v>43077</v>
      </c>
      <c r="G75">
        <v>7</v>
      </c>
      <c r="H75" t="s">
        <v>73</v>
      </c>
      <c r="I75" t="s">
        <v>1245</v>
      </c>
      <c r="J75" t="s">
        <v>1246</v>
      </c>
      <c r="K75" t="s">
        <v>1252</v>
      </c>
      <c r="L75">
        <v>7400</v>
      </c>
      <c r="Q75">
        <v>62487</v>
      </c>
      <c r="R75">
        <v>104051</v>
      </c>
      <c r="S75">
        <v>188547</v>
      </c>
      <c r="T75">
        <v>199177</v>
      </c>
      <c r="U75">
        <v>202182</v>
      </c>
      <c r="V75">
        <v>48879</v>
      </c>
      <c r="W75">
        <v>61620</v>
      </c>
      <c r="X75">
        <v>102084</v>
      </c>
      <c r="Y75">
        <v>114750</v>
      </c>
      <c r="Z75">
        <v>110929</v>
      </c>
      <c r="AA75">
        <v>11735</v>
      </c>
      <c r="AB75">
        <v>61620</v>
      </c>
      <c r="AC75">
        <v>73963</v>
      </c>
      <c r="AD75">
        <v>77911</v>
      </c>
      <c r="AE75">
        <v>84685</v>
      </c>
      <c r="AF75">
        <v>0</v>
      </c>
      <c r="AG75">
        <v>0</v>
      </c>
      <c r="AH75">
        <v>0</v>
      </c>
      <c r="AI75">
        <v>0</v>
      </c>
      <c r="AJ75">
        <v>0</v>
      </c>
      <c r="AK75">
        <v>24661</v>
      </c>
      <c r="AL75">
        <v>100725</v>
      </c>
      <c r="AM75">
        <v>109010</v>
      </c>
      <c r="AN75">
        <v>107501</v>
      </c>
      <c r="AO75">
        <v>132626</v>
      </c>
      <c r="AP75">
        <v>0</v>
      </c>
      <c r="AQ75">
        <v>3.24</v>
      </c>
      <c r="AR75" t="s">
        <v>52</v>
      </c>
      <c r="AS75" t="s">
        <v>1253</v>
      </c>
      <c r="AT75" t="s">
        <v>1254</v>
      </c>
      <c r="AU75">
        <v>5.38</v>
      </c>
      <c r="AV75" t="s">
        <v>4351</v>
      </c>
    </row>
    <row r="76" spans="1:48">
      <c r="A76">
        <v>74</v>
      </c>
      <c r="B76" t="s">
        <v>290</v>
      </c>
      <c r="C76">
        <v>7325135420</v>
      </c>
      <c r="D76">
        <v>1160000000000</v>
      </c>
      <c r="E76" t="s">
        <v>291</v>
      </c>
      <c r="F76">
        <v>42096</v>
      </c>
      <c r="G76">
        <v>10</v>
      </c>
      <c r="H76" t="s">
        <v>73</v>
      </c>
      <c r="I76" t="s">
        <v>292</v>
      </c>
      <c r="J76" t="s">
        <v>293</v>
      </c>
      <c r="K76" t="s">
        <v>294</v>
      </c>
      <c r="L76">
        <v>20000</v>
      </c>
      <c r="Q76">
        <v>66228</v>
      </c>
      <c r="R76">
        <v>3290</v>
      </c>
      <c r="S76">
        <v>6978</v>
      </c>
      <c r="T76">
        <v>65446</v>
      </c>
      <c r="U76">
        <v>199971</v>
      </c>
      <c r="V76">
        <v>15653</v>
      </c>
      <c r="W76">
        <v>3138</v>
      </c>
      <c r="X76">
        <v>4982</v>
      </c>
      <c r="Y76">
        <v>59811</v>
      </c>
      <c r="Z76">
        <v>89402</v>
      </c>
      <c r="AA76">
        <v>41584</v>
      </c>
      <c r="AB76">
        <v>3138</v>
      </c>
      <c r="AC76">
        <v>113376</v>
      </c>
      <c r="AD76">
        <v>18606</v>
      </c>
      <c r="AE76">
        <v>102367</v>
      </c>
      <c r="AF76">
        <v>456209</v>
      </c>
      <c r="AG76">
        <v>862265</v>
      </c>
      <c r="AH76">
        <v>563167</v>
      </c>
      <c r="AI76">
        <v>647933</v>
      </c>
      <c r="AJ76">
        <v>1065867</v>
      </c>
      <c r="AK76">
        <v>19701</v>
      </c>
      <c r="AL76">
        <v>5363</v>
      </c>
      <c r="AM76">
        <v>869</v>
      </c>
      <c r="AN76">
        <v>24371</v>
      </c>
      <c r="AO76">
        <v>37484</v>
      </c>
      <c r="AP76">
        <v>481331</v>
      </c>
      <c r="AQ76">
        <v>3.02</v>
      </c>
      <c r="AR76" t="s">
        <v>52</v>
      </c>
      <c r="AS76" t="s">
        <v>295</v>
      </c>
      <c r="AT76" t="s">
        <v>82</v>
      </c>
      <c r="AU76">
        <v>2.3199999999999998</v>
      </c>
      <c r="AV76" t="s">
        <v>4352</v>
      </c>
    </row>
    <row r="77" spans="1:48">
      <c r="A77">
        <v>75</v>
      </c>
      <c r="B77" t="s">
        <v>542</v>
      </c>
      <c r="C77">
        <v>6449066167</v>
      </c>
      <c r="D77">
        <v>1130000000000</v>
      </c>
      <c r="E77" t="s">
        <v>543</v>
      </c>
      <c r="F77">
        <v>41211</v>
      </c>
      <c r="G77">
        <v>12</v>
      </c>
      <c r="H77" t="s">
        <v>73</v>
      </c>
      <c r="I77" t="s">
        <v>544</v>
      </c>
      <c r="J77" t="s">
        <v>545</v>
      </c>
      <c r="K77" t="s">
        <v>546</v>
      </c>
      <c r="L77">
        <v>20</v>
      </c>
      <c r="Q77">
        <v>86592</v>
      </c>
      <c r="R77">
        <v>126989</v>
      </c>
      <c r="S77">
        <v>167131</v>
      </c>
      <c r="T77">
        <v>181034</v>
      </c>
      <c r="U77">
        <v>199546</v>
      </c>
      <c r="V77">
        <v>4515</v>
      </c>
      <c r="W77">
        <v>19912</v>
      </c>
      <c r="X77">
        <v>34099</v>
      </c>
      <c r="Y77">
        <v>36330</v>
      </c>
      <c r="Z77">
        <v>33547</v>
      </c>
      <c r="AA77">
        <v>71696</v>
      </c>
      <c r="AB77">
        <v>19912</v>
      </c>
      <c r="AC77">
        <v>123445</v>
      </c>
      <c r="AD77">
        <v>134539</v>
      </c>
      <c r="AE77">
        <v>154621</v>
      </c>
      <c r="AF77">
        <v>103215</v>
      </c>
      <c r="AG77">
        <v>135482</v>
      </c>
      <c r="AH77">
        <v>204072</v>
      </c>
      <c r="AI77">
        <v>184046</v>
      </c>
      <c r="AJ77">
        <v>179795</v>
      </c>
      <c r="AK77">
        <v>442</v>
      </c>
      <c r="AL77">
        <v>765</v>
      </c>
      <c r="AM77">
        <v>974</v>
      </c>
      <c r="AN77">
        <v>1312</v>
      </c>
      <c r="AO77">
        <v>2577</v>
      </c>
      <c r="AP77">
        <v>0</v>
      </c>
      <c r="AQ77">
        <v>2.2999999999999998</v>
      </c>
      <c r="AR77" t="s">
        <v>52</v>
      </c>
      <c r="AS77" t="s">
        <v>547</v>
      </c>
      <c r="AT77" t="s">
        <v>548</v>
      </c>
      <c r="AU77">
        <v>1.76</v>
      </c>
      <c r="AV77" t="s">
        <v>4353</v>
      </c>
    </row>
    <row r="78" spans="1:48">
      <c r="A78">
        <v>76</v>
      </c>
      <c r="B78" t="s">
        <v>663</v>
      </c>
      <c r="C78">
        <v>7743908123</v>
      </c>
      <c r="D78">
        <v>5140000000000</v>
      </c>
      <c r="E78" t="s">
        <v>664</v>
      </c>
      <c r="F78">
        <v>41604</v>
      </c>
      <c r="G78">
        <v>11</v>
      </c>
      <c r="H78" t="s">
        <v>73</v>
      </c>
      <c r="I78" t="s">
        <v>665</v>
      </c>
      <c r="J78" t="s">
        <v>666</v>
      </c>
      <c r="K78" t="s">
        <v>667</v>
      </c>
      <c r="L78">
        <v>10</v>
      </c>
      <c r="Q78">
        <v>23947</v>
      </c>
      <c r="R78">
        <v>26681</v>
      </c>
      <c r="S78">
        <v>61654</v>
      </c>
      <c r="T78">
        <v>162588</v>
      </c>
      <c r="U78">
        <v>198393</v>
      </c>
      <c r="V78">
        <v>18991</v>
      </c>
      <c r="W78">
        <v>23935</v>
      </c>
      <c r="X78">
        <v>58448</v>
      </c>
      <c r="Y78">
        <v>158789</v>
      </c>
      <c r="Z78">
        <v>174989</v>
      </c>
      <c r="AA78">
        <v>4213</v>
      </c>
      <c r="AB78">
        <v>23935</v>
      </c>
      <c r="AC78">
        <v>2589</v>
      </c>
      <c r="AD78">
        <v>2173</v>
      </c>
      <c r="AE78">
        <v>20718</v>
      </c>
      <c r="AF78">
        <v>0</v>
      </c>
      <c r="AG78">
        <v>0</v>
      </c>
      <c r="AH78">
        <v>0</v>
      </c>
      <c r="AI78">
        <v>0</v>
      </c>
      <c r="AJ78">
        <v>0</v>
      </c>
      <c r="AK78">
        <v>32474</v>
      </c>
      <c r="AL78">
        <v>38887</v>
      </c>
      <c r="AM78">
        <v>27153</v>
      </c>
      <c r="AN78">
        <v>89099</v>
      </c>
      <c r="AO78">
        <v>107628</v>
      </c>
      <c r="AP78">
        <v>2230</v>
      </c>
      <c r="AQ78">
        <v>8.2799999999999994</v>
      </c>
      <c r="AR78" t="s">
        <v>52</v>
      </c>
      <c r="AS78" t="s">
        <v>668</v>
      </c>
      <c r="AT78" t="s">
        <v>669</v>
      </c>
      <c r="AU78">
        <v>3.31</v>
      </c>
      <c r="AV78" t="s">
        <v>4354</v>
      </c>
    </row>
    <row r="79" spans="1:48">
      <c r="A79">
        <v>77</v>
      </c>
      <c r="B79" t="s">
        <v>3030</v>
      </c>
      <c r="C79">
        <v>274970586</v>
      </c>
      <c r="D79">
        <v>1220000000000</v>
      </c>
      <c r="E79" t="s">
        <v>3031</v>
      </c>
      <c r="F79">
        <v>44589</v>
      </c>
      <c r="G79">
        <v>3</v>
      </c>
      <c r="H79" t="s">
        <v>73</v>
      </c>
      <c r="I79" t="s">
        <v>3025</v>
      </c>
      <c r="J79" t="s">
        <v>3026</v>
      </c>
      <c r="K79" t="s">
        <v>3032</v>
      </c>
      <c r="L79">
        <v>10</v>
      </c>
      <c r="Q79">
        <v>0</v>
      </c>
      <c r="R79">
        <v>0</v>
      </c>
      <c r="S79">
        <v>0</v>
      </c>
      <c r="T79">
        <v>58233</v>
      </c>
      <c r="U79">
        <v>139311</v>
      </c>
      <c r="V79">
        <v>0</v>
      </c>
      <c r="W79">
        <v>0</v>
      </c>
      <c r="X79">
        <v>0</v>
      </c>
      <c r="Y79">
        <v>2512</v>
      </c>
      <c r="Z79">
        <v>22568</v>
      </c>
      <c r="AA79">
        <v>0</v>
      </c>
      <c r="AB79">
        <v>0</v>
      </c>
      <c r="AC79">
        <v>0</v>
      </c>
      <c r="AD79">
        <v>55611</v>
      </c>
      <c r="AE79">
        <v>116271</v>
      </c>
      <c r="AF79">
        <v>0</v>
      </c>
      <c r="AG79">
        <v>0</v>
      </c>
      <c r="AH79">
        <v>0</v>
      </c>
      <c r="AI79">
        <v>0</v>
      </c>
      <c r="AJ79">
        <v>0</v>
      </c>
      <c r="AK79">
        <v>0</v>
      </c>
      <c r="AL79">
        <v>0</v>
      </c>
      <c r="AM79">
        <v>0</v>
      </c>
      <c r="AN79">
        <v>62682</v>
      </c>
      <c r="AO79">
        <v>274668</v>
      </c>
      <c r="AP79">
        <v>531</v>
      </c>
      <c r="AQ79">
        <v>2.39</v>
      </c>
      <c r="AR79" t="s">
        <v>52</v>
      </c>
      <c r="AS79">
        <v>0</v>
      </c>
      <c r="AT79" t="s">
        <v>82</v>
      </c>
      <c r="AU79">
        <v>4.38</v>
      </c>
      <c r="AV79" t="s">
        <v>4355</v>
      </c>
    </row>
    <row r="80" spans="1:48">
      <c r="A80">
        <v>78</v>
      </c>
      <c r="B80" t="s">
        <v>2024</v>
      </c>
      <c r="C80">
        <v>7717795970</v>
      </c>
      <c r="D80">
        <v>5150000000000</v>
      </c>
      <c r="E80" t="s">
        <v>2025</v>
      </c>
      <c r="F80">
        <v>41918</v>
      </c>
      <c r="G80">
        <v>10</v>
      </c>
      <c r="H80" t="s">
        <v>44</v>
      </c>
      <c r="I80" t="s">
        <v>2026</v>
      </c>
      <c r="J80" t="s">
        <v>2027</v>
      </c>
      <c r="K80" t="s">
        <v>2028</v>
      </c>
      <c r="L80">
        <v>4000</v>
      </c>
      <c r="Q80">
        <v>7168</v>
      </c>
      <c r="R80">
        <v>1886</v>
      </c>
      <c r="S80">
        <v>130718</v>
      </c>
      <c r="T80">
        <v>106053</v>
      </c>
      <c r="U80">
        <v>196476</v>
      </c>
      <c r="V80">
        <v>976</v>
      </c>
      <c r="W80">
        <v>520</v>
      </c>
      <c r="X80">
        <v>87671</v>
      </c>
      <c r="Y80">
        <v>96227</v>
      </c>
      <c r="Z80">
        <v>-139104</v>
      </c>
      <c r="AA80">
        <v>-12547</v>
      </c>
      <c r="AB80">
        <v>520</v>
      </c>
      <c r="AC80">
        <v>36340</v>
      </c>
      <c r="AD80">
        <v>149352</v>
      </c>
      <c r="AE80">
        <v>51227</v>
      </c>
      <c r="AF80">
        <v>66559</v>
      </c>
      <c r="AG80">
        <v>57565</v>
      </c>
      <c r="AH80">
        <v>173855</v>
      </c>
      <c r="AI80">
        <v>261801</v>
      </c>
      <c r="AJ80">
        <v>309835</v>
      </c>
      <c r="AK80">
        <v>14556</v>
      </c>
      <c r="AL80">
        <v>6151</v>
      </c>
      <c r="AM80">
        <v>14752</v>
      </c>
      <c r="AN80">
        <v>29811</v>
      </c>
      <c r="AO80">
        <v>58812</v>
      </c>
      <c r="AP80">
        <v>69762</v>
      </c>
      <c r="AQ80">
        <v>27.41</v>
      </c>
      <c r="AR80" t="s">
        <v>52</v>
      </c>
      <c r="AS80" t="s">
        <v>2029</v>
      </c>
      <c r="AT80" t="s">
        <v>2030</v>
      </c>
      <c r="AU80">
        <v>4.54</v>
      </c>
      <c r="AV80" t="s">
        <v>4356</v>
      </c>
    </row>
    <row r="81" spans="1:48">
      <c r="A81">
        <v>79</v>
      </c>
      <c r="B81" t="s">
        <v>1409</v>
      </c>
      <c r="C81">
        <v>5050123462</v>
      </c>
      <c r="D81">
        <v>1170000000000</v>
      </c>
      <c r="E81" t="s">
        <v>1410</v>
      </c>
      <c r="F81">
        <v>42409</v>
      </c>
      <c r="G81">
        <v>9</v>
      </c>
      <c r="H81" t="s">
        <v>73</v>
      </c>
      <c r="I81" t="s">
        <v>1411</v>
      </c>
      <c r="J81" t="s">
        <v>1412</v>
      </c>
      <c r="K81" t="s">
        <v>1413</v>
      </c>
      <c r="L81">
        <v>12</v>
      </c>
      <c r="Q81">
        <v>37465</v>
      </c>
      <c r="R81">
        <v>45444</v>
      </c>
      <c r="S81">
        <v>95558</v>
      </c>
      <c r="T81">
        <v>85650</v>
      </c>
      <c r="U81">
        <v>194453</v>
      </c>
      <c r="V81">
        <v>1842</v>
      </c>
      <c r="W81">
        <v>33898</v>
      </c>
      <c r="X81">
        <v>45493</v>
      </c>
      <c r="Y81">
        <v>45828</v>
      </c>
      <c r="Z81">
        <v>61421</v>
      </c>
      <c r="AA81">
        <v>1180</v>
      </c>
      <c r="AB81">
        <v>33898</v>
      </c>
      <c r="AC81">
        <v>48530</v>
      </c>
      <c r="AD81">
        <v>37683</v>
      </c>
      <c r="AE81">
        <v>131321</v>
      </c>
      <c r="AF81">
        <v>3926</v>
      </c>
      <c r="AG81">
        <v>4038</v>
      </c>
      <c r="AH81">
        <v>0</v>
      </c>
      <c r="AI81">
        <v>0</v>
      </c>
      <c r="AJ81">
        <v>0</v>
      </c>
      <c r="AK81">
        <v>6031</v>
      </c>
      <c r="AL81">
        <v>18357</v>
      </c>
      <c r="AM81">
        <v>75276</v>
      </c>
      <c r="AN81">
        <v>104316</v>
      </c>
      <c r="AO81">
        <v>243620</v>
      </c>
      <c r="AP81">
        <v>0</v>
      </c>
      <c r="AQ81">
        <v>5.19</v>
      </c>
      <c r="AR81" t="s">
        <v>52</v>
      </c>
      <c r="AS81" t="s">
        <v>1414</v>
      </c>
      <c r="AT81" t="s">
        <v>1415</v>
      </c>
      <c r="AU81">
        <v>24.47</v>
      </c>
      <c r="AV81" t="s">
        <v>4357</v>
      </c>
    </row>
    <row r="82" spans="1:48">
      <c r="A82">
        <v>80</v>
      </c>
      <c r="B82" t="s">
        <v>1219</v>
      </c>
      <c r="C82">
        <v>7810716571</v>
      </c>
      <c r="D82">
        <v>1180000000000</v>
      </c>
      <c r="E82" t="s">
        <v>1220</v>
      </c>
      <c r="F82">
        <v>43074</v>
      </c>
      <c r="G82">
        <v>7</v>
      </c>
      <c r="H82" t="s">
        <v>73</v>
      </c>
      <c r="I82" t="s">
        <v>1221</v>
      </c>
      <c r="J82" t="s">
        <v>1222</v>
      </c>
      <c r="K82" t="s">
        <v>1223</v>
      </c>
      <c r="L82">
        <v>10000</v>
      </c>
      <c r="Q82">
        <v>139150</v>
      </c>
      <c r="R82">
        <v>135164</v>
      </c>
      <c r="S82">
        <v>82359</v>
      </c>
      <c r="T82">
        <v>69784</v>
      </c>
      <c r="U82">
        <v>187854</v>
      </c>
      <c r="V82">
        <v>52094</v>
      </c>
      <c r="W82">
        <v>41678</v>
      </c>
      <c r="X82">
        <v>16049</v>
      </c>
      <c r="Y82">
        <v>75569</v>
      </c>
      <c r="Z82">
        <v>24247</v>
      </c>
      <c r="AA82">
        <v>52329</v>
      </c>
      <c r="AB82">
        <v>41678</v>
      </c>
      <c r="AC82">
        <v>45500</v>
      </c>
      <c r="AD82">
        <v>-22126</v>
      </c>
      <c r="AE82">
        <v>117347</v>
      </c>
      <c r="AF82">
        <v>40500</v>
      </c>
      <c r="AG82">
        <v>128094</v>
      </c>
      <c r="AH82">
        <v>233094</v>
      </c>
      <c r="AI82">
        <v>203044</v>
      </c>
      <c r="AJ82">
        <v>363840</v>
      </c>
      <c r="AK82">
        <v>2606795</v>
      </c>
      <c r="AL82">
        <v>3223469</v>
      </c>
      <c r="AM82">
        <v>3009335</v>
      </c>
      <c r="AN82">
        <v>3661189</v>
      </c>
      <c r="AO82">
        <v>3823450</v>
      </c>
      <c r="AP82">
        <v>0</v>
      </c>
      <c r="AQ82">
        <v>1.35</v>
      </c>
      <c r="AR82" t="s">
        <v>52</v>
      </c>
      <c r="AS82" t="s">
        <v>1224</v>
      </c>
      <c r="AT82" t="s">
        <v>1225</v>
      </c>
      <c r="AU82">
        <v>1.58</v>
      </c>
      <c r="AV82" t="s">
        <v>4358</v>
      </c>
    </row>
    <row r="83" spans="1:48">
      <c r="A83">
        <v>81</v>
      </c>
      <c r="B83" t="s">
        <v>1109</v>
      </c>
      <c r="C83">
        <v>4632195224</v>
      </c>
      <c r="D83">
        <v>1140000000000</v>
      </c>
      <c r="E83" t="s">
        <v>1110</v>
      </c>
      <c r="F83">
        <v>41918</v>
      </c>
      <c r="G83">
        <v>10</v>
      </c>
      <c r="H83" t="s">
        <v>73</v>
      </c>
      <c r="I83" t="s">
        <v>1111</v>
      </c>
      <c r="J83" t="s">
        <v>1112</v>
      </c>
      <c r="K83" t="s">
        <v>1113</v>
      </c>
      <c r="L83">
        <v>20</v>
      </c>
      <c r="Q83">
        <v>22356</v>
      </c>
      <c r="R83">
        <v>44121</v>
      </c>
      <c r="S83">
        <v>82029</v>
      </c>
      <c r="T83">
        <v>122222</v>
      </c>
      <c r="U83">
        <v>185710</v>
      </c>
      <c r="V83">
        <v>10818</v>
      </c>
      <c r="W83">
        <v>23068</v>
      </c>
      <c r="X83">
        <v>62790</v>
      </c>
      <c r="Y83">
        <v>69607</v>
      </c>
      <c r="Z83">
        <v>54544</v>
      </c>
      <c r="AA83">
        <v>10859</v>
      </c>
      <c r="AB83">
        <v>23068</v>
      </c>
      <c r="AC83">
        <v>15202</v>
      </c>
      <c r="AD83">
        <v>46656</v>
      </c>
      <c r="AE83">
        <v>121843</v>
      </c>
      <c r="AF83">
        <v>0</v>
      </c>
      <c r="AG83">
        <v>0</v>
      </c>
      <c r="AH83">
        <v>0</v>
      </c>
      <c r="AI83">
        <v>0</v>
      </c>
      <c r="AJ83">
        <v>0</v>
      </c>
      <c r="AK83">
        <v>30189</v>
      </c>
      <c r="AL83">
        <v>56366</v>
      </c>
      <c r="AM83">
        <v>51978</v>
      </c>
      <c r="AN83">
        <v>83824</v>
      </c>
      <c r="AO83">
        <v>179234</v>
      </c>
      <c r="AP83">
        <v>0</v>
      </c>
      <c r="AQ83">
        <v>8.31</v>
      </c>
      <c r="AR83" t="s">
        <v>52</v>
      </c>
      <c r="AS83" t="s">
        <v>1114</v>
      </c>
      <c r="AT83" t="s">
        <v>1115</v>
      </c>
      <c r="AU83">
        <v>5.94</v>
      </c>
      <c r="AV83" t="s">
        <v>4359</v>
      </c>
    </row>
    <row r="84" spans="1:48">
      <c r="A84">
        <v>82</v>
      </c>
      <c r="B84" t="s">
        <v>521</v>
      </c>
      <c r="C84">
        <v>6685099905</v>
      </c>
      <c r="D84">
        <v>1160000000000</v>
      </c>
      <c r="E84" t="s">
        <v>522</v>
      </c>
      <c r="F84">
        <v>42283</v>
      </c>
      <c r="G84">
        <v>9</v>
      </c>
      <c r="H84" t="s">
        <v>73</v>
      </c>
      <c r="I84" t="s">
        <v>523</v>
      </c>
      <c r="J84" t="s">
        <v>524</v>
      </c>
      <c r="K84" t="s">
        <v>525</v>
      </c>
      <c r="L84">
        <v>2000</v>
      </c>
      <c r="Q84">
        <v>118631</v>
      </c>
      <c r="R84">
        <v>183559</v>
      </c>
      <c r="S84">
        <v>237721</v>
      </c>
      <c r="T84">
        <v>219852</v>
      </c>
      <c r="U84">
        <v>181695</v>
      </c>
      <c r="V84">
        <v>76476</v>
      </c>
      <c r="W84">
        <v>38241</v>
      </c>
      <c r="X84">
        <v>15727</v>
      </c>
      <c r="Y84">
        <v>116704</v>
      </c>
      <c r="Z84">
        <v>141833</v>
      </c>
      <c r="AA84">
        <v>39241</v>
      </c>
      <c r="AB84">
        <v>38241</v>
      </c>
      <c r="AC84">
        <v>212605</v>
      </c>
      <c r="AD84">
        <v>97452</v>
      </c>
      <c r="AE84">
        <v>30436</v>
      </c>
      <c r="AF84">
        <v>0</v>
      </c>
      <c r="AG84">
        <v>0</v>
      </c>
      <c r="AH84">
        <v>0</v>
      </c>
      <c r="AI84">
        <v>0</v>
      </c>
      <c r="AJ84">
        <v>0</v>
      </c>
      <c r="AK84">
        <v>51631</v>
      </c>
      <c r="AL84">
        <v>130172</v>
      </c>
      <c r="AM84">
        <v>282557</v>
      </c>
      <c r="AN84">
        <v>230704</v>
      </c>
      <c r="AO84">
        <v>191477</v>
      </c>
      <c r="AP84">
        <v>0</v>
      </c>
      <c r="AQ84">
        <v>1.53</v>
      </c>
      <c r="AR84" t="s">
        <v>52</v>
      </c>
      <c r="AS84" t="s">
        <v>526</v>
      </c>
      <c r="AT84" t="s">
        <v>527</v>
      </c>
      <c r="AU84">
        <v>3.71</v>
      </c>
      <c r="AV84" t="s">
        <v>4360</v>
      </c>
    </row>
    <row r="85" spans="1:48">
      <c r="A85">
        <v>83</v>
      </c>
      <c r="B85" t="s">
        <v>2835</v>
      </c>
      <c r="C85">
        <v>5260478969</v>
      </c>
      <c r="D85">
        <v>1220000000000</v>
      </c>
      <c r="E85" t="s">
        <v>2836</v>
      </c>
      <c r="F85">
        <v>44404</v>
      </c>
      <c r="G85">
        <v>3</v>
      </c>
      <c r="H85" t="s">
        <v>73</v>
      </c>
      <c r="I85" t="s">
        <v>2837</v>
      </c>
      <c r="J85" t="s">
        <v>2838</v>
      </c>
      <c r="K85" t="s">
        <v>2839</v>
      </c>
      <c r="L85">
        <v>10100</v>
      </c>
      <c r="Q85">
        <v>0</v>
      </c>
      <c r="R85">
        <v>0</v>
      </c>
      <c r="S85">
        <v>29</v>
      </c>
      <c r="T85">
        <v>22842</v>
      </c>
      <c r="U85">
        <v>180411</v>
      </c>
      <c r="V85">
        <v>0</v>
      </c>
      <c r="W85">
        <v>0</v>
      </c>
      <c r="X85">
        <v>119</v>
      </c>
      <c r="Y85">
        <v>1430</v>
      </c>
      <c r="Z85">
        <v>139459</v>
      </c>
      <c r="AA85">
        <v>0</v>
      </c>
      <c r="AB85">
        <v>0</v>
      </c>
      <c r="AC85">
        <v>-90</v>
      </c>
      <c r="AD85">
        <v>831</v>
      </c>
      <c r="AE85">
        <v>4936</v>
      </c>
      <c r="AF85">
        <v>0</v>
      </c>
      <c r="AG85">
        <v>0</v>
      </c>
      <c r="AH85">
        <v>0</v>
      </c>
      <c r="AI85">
        <v>126469</v>
      </c>
      <c r="AJ85">
        <v>90702</v>
      </c>
      <c r="AK85">
        <v>0</v>
      </c>
      <c r="AL85">
        <v>0</v>
      </c>
      <c r="AM85">
        <v>17</v>
      </c>
      <c r="AN85">
        <v>334</v>
      </c>
      <c r="AO85">
        <v>4317</v>
      </c>
      <c r="AP85">
        <v>83064</v>
      </c>
      <c r="AQ85">
        <v>6221.07</v>
      </c>
      <c r="AR85" t="s">
        <v>52</v>
      </c>
      <c r="AS85" t="s">
        <v>2840</v>
      </c>
      <c r="AT85" t="s">
        <v>2841</v>
      </c>
      <c r="AU85">
        <v>5589.35</v>
      </c>
      <c r="AV85" t="s">
        <v>4361</v>
      </c>
    </row>
    <row r="86" spans="1:48">
      <c r="A86">
        <v>84</v>
      </c>
      <c r="B86" t="s">
        <v>947</v>
      </c>
      <c r="C86">
        <v>3664227526</v>
      </c>
      <c r="D86">
        <v>1170000000000</v>
      </c>
      <c r="E86" t="s">
        <v>948</v>
      </c>
      <c r="F86">
        <v>42828</v>
      </c>
      <c r="G86">
        <v>7</v>
      </c>
      <c r="H86" t="s">
        <v>44</v>
      </c>
      <c r="I86" t="s">
        <v>949</v>
      </c>
      <c r="J86" t="s">
        <v>950</v>
      </c>
      <c r="K86" t="s">
        <v>951</v>
      </c>
      <c r="L86">
        <v>10101.01</v>
      </c>
      <c r="Q86">
        <v>44484</v>
      </c>
      <c r="R86">
        <v>90811</v>
      </c>
      <c r="S86">
        <v>125889</v>
      </c>
      <c r="T86">
        <v>119048</v>
      </c>
      <c r="U86">
        <v>180680</v>
      </c>
      <c r="V86">
        <v>44054</v>
      </c>
      <c r="W86">
        <v>90474</v>
      </c>
      <c r="X86">
        <v>120709</v>
      </c>
      <c r="Y86">
        <v>113906</v>
      </c>
      <c r="Z86">
        <v>172433</v>
      </c>
      <c r="AA86">
        <v>344</v>
      </c>
      <c r="AB86">
        <v>90474</v>
      </c>
      <c r="AC86">
        <v>389</v>
      </c>
      <c r="AD86">
        <v>570</v>
      </c>
      <c r="AE86">
        <v>605</v>
      </c>
      <c r="AF86">
        <v>91489</v>
      </c>
      <c r="AG86">
        <v>156096</v>
      </c>
      <c r="AH86">
        <v>176</v>
      </c>
      <c r="AI86">
        <v>176</v>
      </c>
      <c r="AJ86">
        <v>176</v>
      </c>
      <c r="AK86">
        <v>1401</v>
      </c>
      <c r="AL86">
        <v>35784</v>
      </c>
      <c r="AM86">
        <v>160610</v>
      </c>
      <c r="AN86">
        <v>203855</v>
      </c>
      <c r="AO86">
        <v>362919</v>
      </c>
      <c r="AP86">
        <v>590</v>
      </c>
      <c r="AQ86">
        <v>4.0599999999999996</v>
      </c>
      <c r="AR86" t="s">
        <v>165</v>
      </c>
      <c r="AS86" t="s">
        <v>952</v>
      </c>
      <c r="AT86" t="s">
        <v>953</v>
      </c>
      <c r="AU86">
        <v>3.91</v>
      </c>
      <c r="AV86" t="s">
        <v>4362</v>
      </c>
    </row>
    <row r="87" spans="1:48">
      <c r="A87">
        <v>85</v>
      </c>
      <c r="B87" t="s">
        <v>1319</v>
      </c>
      <c r="C87">
        <v>1831191109</v>
      </c>
      <c r="D87">
        <v>1180000000000</v>
      </c>
      <c r="E87" t="s">
        <v>1320</v>
      </c>
      <c r="F87">
        <v>43307</v>
      </c>
      <c r="G87">
        <v>6</v>
      </c>
      <c r="H87" t="s">
        <v>73</v>
      </c>
      <c r="I87" t="s">
        <v>1321</v>
      </c>
      <c r="J87" t="s">
        <v>1322</v>
      </c>
      <c r="K87" t="s">
        <v>1323</v>
      </c>
      <c r="L87">
        <v>10500</v>
      </c>
      <c r="Q87">
        <v>193851</v>
      </c>
      <c r="R87">
        <v>270534</v>
      </c>
      <c r="S87">
        <v>658417</v>
      </c>
      <c r="T87">
        <v>201057</v>
      </c>
      <c r="U87">
        <v>175550</v>
      </c>
      <c r="V87">
        <v>94535</v>
      </c>
      <c r="W87">
        <v>209888</v>
      </c>
      <c r="X87">
        <v>405611</v>
      </c>
      <c r="Y87">
        <v>69008</v>
      </c>
      <c r="Z87">
        <v>352717</v>
      </c>
      <c r="AA87">
        <v>85043</v>
      </c>
      <c r="AB87">
        <v>209888</v>
      </c>
      <c r="AC87">
        <v>284437</v>
      </c>
      <c r="AD87">
        <v>152533</v>
      </c>
      <c r="AE87">
        <v>-206080</v>
      </c>
      <c r="AF87">
        <v>328141</v>
      </c>
      <c r="AG87">
        <v>398653</v>
      </c>
      <c r="AH87">
        <v>656911</v>
      </c>
      <c r="AI87">
        <v>491625</v>
      </c>
      <c r="AJ87">
        <v>251282</v>
      </c>
      <c r="AK87">
        <v>7007</v>
      </c>
      <c r="AL87">
        <v>21567</v>
      </c>
      <c r="AM87">
        <v>65968</v>
      </c>
      <c r="AN87">
        <v>109735</v>
      </c>
      <c r="AO87">
        <v>114211</v>
      </c>
      <c r="AP87">
        <v>187512</v>
      </c>
      <c r="AQ87">
        <v>0.91</v>
      </c>
      <c r="AR87">
        <v>0</v>
      </c>
      <c r="AS87" t="s">
        <v>1324</v>
      </c>
      <c r="AT87" t="s">
        <v>1325</v>
      </c>
      <c r="AU87">
        <v>1.0900000000000001</v>
      </c>
      <c r="AV87" t="s">
        <v>4363</v>
      </c>
    </row>
    <row r="88" spans="1:48">
      <c r="A88">
        <v>86</v>
      </c>
      <c r="B88" t="s">
        <v>514</v>
      </c>
      <c r="C88">
        <v>8601038645</v>
      </c>
      <c r="D88">
        <v>1100000000000</v>
      </c>
      <c r="E88" t="s">
        <v>515</v>
      </c>
      <c r="F88">
        <v>40010</v>
      </c>
      <c r="G88">
        <v>15</v>
      </c>
      <c r="H88" t="s">
        <v>73</v>
      </c>
      <c r="I88" t="s">
        <v>516</v>
      </c>
      <c r="J88" t="s">
        <v>517</v>
      </c>
      <c r="K88" t="s">
        <v>518</v>
      </c>
      <c r="L88">
        <v>625</v>
      </c>
      <c r="Q88">
        <v>145038</v>
      </c>
      <c r="R88">
        <v>205116</v>
      </c>
      <c r="S88">
        <v>167457</v>
      </c>
      <c r="T88">
        <v>177357</v>
      </c>
      <c r="U88">
        <v>170971</v>
      </c>
      <c r="V88">
        <v>18718</v>
      </c>
      <c r="W88">
        <v>37233</v>
      </c>
      <c r="X88">
        <v>90412</v>
      </c>
      <c r="Y88">
        <v>77237</v>
      </c>
      <c r="Z88">
        <v>51987</v>
      </c>
      <c r="AA88">
        <v>91293</v>
      </c>
      <c r="AB88">
        <v>37233</v>
      </c>
      <c r="AC88">
        <v>45531</v>
      </c>
      <c r="AD88">
        <v>101113</v>
      </c>
      <c r="AE88">
        <v>109116</v>
      </c>
      <c r="AF88">
        <v>128846</v>
      </c>
      <c r="AG88">
        <v>124050</v>
      </c>
      <c r="AH88">
        <v>0</v>
      </c>
      <c r="AI88">
        <v>0</v>
      </c>
      <c r="AJ88">
        <v>0</v>
      </c>
      <c r="AK88">
        <v>13019</v>
      </c>
      <c r="AL88">
        <v>67735</v>
      </c>
      <c r="AM88">
        <v>136357</v>
      </c>
      <c r="AN88">
        <v>120791</v>
      </c>
      <c r="AO88">
        <v>67992</v>
      </c>
      <c r="AP88">
        <v>0</v>
      </c>
      <c r="AQ88">
        <v>1.18</v>
      </c>
      <c r="AR88" t="s">
        <v>52</v>
      </c>
      <c r="AS88" t="s">
        <v>519</v>
      </c>
      <c r="AT88" t="s">
        <v>520</v>
      </c>
      <c r="AU88">
        <v>0.48</v>
      </c>
      <c r="AV88" t="s">
        <v>4364</v>
      </c>
    </row>
    <row r="89" spans="1:48">
      <c r="A89">
        <v>87</v>
      </c>
      <c r="B89" t="s">
        <v>1551</v>
      </c>
      <c r="C89">
        <v>5446015412</v>
      </c>
      <c r="D89">
        <v>1140000000000</v>
      </c>
      <c r="E89" t="s">
        <v>1552</v>
      </c>
      <c r="F89">
        <v>41430</v>
      </c>
      <c r="G89">
        <v>11</v>
      </c>
      <c r="H89" t="s">
        <v>44</v>
      </c>
      <c r="I89" t="s">
        <v>41</v>
      </c>
      <c r="J89">
        <v>0</v>
      </c>
      <c r="K89" t="s">
        <v>1553</v>
      </c>
      <c r="L89">
        <v>10</v>
      </c>
      <c r="Q89">
        <v>9992</v>
      </c>
      <c r="R89">
        <v>11889</v>
      </c>
      <c r="S89">
        <v>12971</v>
      </c>
      <c r="T89">
        <v>78398</v>
      </c>
      <c r="U89">
        <v>170126</v>
      </c>
      <c r="V89">
        <v>9504</v>
      </c>
      <c r="W89">
        <v>9008</v>
      </c>
      <c r="X89">
        <v>8396</v>
      </c>
      <c r="Y89">
        <v>69862</v>
      </c>
      <c r="Z89">
        <v>148476</v>
      </c>
      <c r="AA89">
        <v>203</v>
      </c>
      <c r="AB89">
        <v>9008</v>
      </c>
      <c r="AC89">
        <v>3934</v>
      </c>
      <c r="AD89">
        <v>6441</v>
      </c>
      <c r="AE89">
        <v>16657</v>
      </c>
      <c r="AF89">
        <v>0</v>
      </c>
      <c r="AG89">
        <v>0</v>
      </c>
      <c r="AH89">
        <v>0</v>
      </c>
      <c r="AI89">
        <v>0</v>
      </c>
      <c r="AJ89">
        <v>0</v>
      </c>
      <c r="AK89">
        <v>38436</v>
      </c>
      <c r="AL89">
        <v>51552</v>
      </c>
      <c r="AM89">
        <v>69862</v>
      </c>
      <c r="AN89">
        <v>52222</v>
      </c>
      <c r="AO89">
        <v>38982</v>
      </c>
      <c r="AP89">
        <v>0</v>
      </c>
      <c r="AQ89">
        <v>17.03</v>
      </c>
      <c r="AR89" t="s">
        <v>52</v>
      </c>
      <c r="AS89" t="s">
        <v>1554</v>
      </c>
      <c r="AT89" t="s">
        <v>1555</v>
      </c>
      <c r="AU89">
        <v>1.01</v>
      </c>
      <c r="AV89" t="s">
        <v>4233</v>
      </c>
    </row>
    <row r="90" spans="1:48">
      <c r="A90">
        <v>88</v>
      </c>
      <c r="B90" t="s">
        <v>391</v>
      </c>
      <c r="C90">
        <v>9102200252</v>
      </c>
      <c r="D90">
        <v>1160000000000</v>
      </c>
      <c r="E90" t="s">
        <v>392</v>
      </c>
      <c r="F90">
        <v>42327</v>
      </c>
      <c r="G90">
        <v>9</v>
      </c>
      <c r="H90" t="s">
        <v>73</v>
      </c>
      <c r="I90" t="s">
        <v>393</v>
      </c>
      <c r="J90" t="s">
        <v>394</v>
      </c>
      <c r="K90" t="s">
        <v>395</v>
      </c>
      <c r="L90">
        <v>10</v>
      </c>
      <c r="Q90">
        <v>142419</v>
      </c>
      <c r="R90">
        <v>105515</v>
      </c>
      <c r="S90">
        <v>69130</v>
      </c>
      <c r="T90">
        <v>61077</v>
      </c>
      <c r="U90">
        <v>168952</v>
      </c>
      <c r="V90">
        <v>617</v>
      </c>
      <c r="W90">
        <v>33214</v>
      </c>
      <c r="X90">
        <v>105695</v>
      </c>
      <c r="Y90">
        <v>61827</v>
      </c>
      <c r="Z90">
        <v>26593</v>
      </c>
      <c r="AA90">
        <v>67878</v>
      </c>
      <c r="AB90">
        <v>33214</v>
      </c>
      <c r="AC90">
        <v>-65022</v>
      </c>
      <c r="AD90">
        <v>-15209</v>
      </c>
      <c r="AE90">
        <v>115787</v>
      </c>
      <c r="AF90">
        <v>0</v>
      </c>
      <c r="AG90">
        <v>49283</v>
      </c>
      <c r="AH90">
        <v>68272</v>
      </c>
      <c r="AI90">
        <v>62635</v>
      </c>
      <c r="AJ90">
        <v>163630</v>
      </c>
      <c r="AK90">
        <v>194054</v>
      </c>
      <c r="AL90">
        <v>114249</v>
      </c>
      <c r="AM90">
        <v>7815</v>
      </c>
      <c r="AN90">
        <v>1910</v>
      </c>
      <c r="AO90">
        <v>11675</v>
      </c>
      <c r="AP90">
        <v>0</v>
      </c>
      <c r="AQ90">
        <v>1.19</v>
      </c>
      <c r="AR90">
        <v>0</v>
      </c>
      <c r="AS90" t="s">
        <v>396</v>
      </c>
      <c r="AT90" t="s">
        <v>82</v>
      </c>
      <c r="AU90">
        <v>0.9</v>
      </c>
      <c r="AV90" t="s">
        <v>4365</v>
      </c>
    </row>
    <row r="91" spans="1:48">
      <c r="A91">
        <v>89</v>
      </c>
      <c r="B91" t="s">
        <v>850</v>
      </c>
      <c r="C91">
        <v>2635227255</v>
      </c>
      <c r="D91">
        <v>1170000000000</v>
      </c>
      <c r="E91" t="s">
        <v>851</v>
      </c>
      <c r="F91">
        <v>42839</v>
      </c>
      <c r="G91">
        <v>7</v>
      </c>
      <c r="H91" t="s">
        <v>73</v>
      </c>
      <c r="I91" t="s">
        <v>852</v>
      </c>
      <c r="J91" t="s">
        <v>853</v>
      </c>
      <c r="K91" t="s">
        <v>854</v>
      </c>
      <c r="L91">
        <v>10150</v>
      </c>
      <c r="Q91">
        <v>5550</v>
      </c>
      <c r="R91">
        <v>13729</v>
      </c>
      <c r="S91">
        <v>22306</v>
      </c>
      <c r="T91">
        <v>32065</v>
      </c>
      <c r="U91">
        <v>167581</v>
      </c>
      <c r="V91">
        <v>1078</v>
      </c>
      <c r="W91">
        <v>6456</v>
      </c>
      <c r="X91">
        <v>21725</v>
      </c>
      <c r="Y91">
        <v>0</v>
      </c>
      <c r="Z91">
        <v>0</v>
      </c>
      <c r="AA91">
        <v>810</v>
      </c>
      <c r="AB91">
        <v>6456</v>
      </c>
      <c r="AC91">
        <v>173</v>
      </c>
      <c r="AD91">
        <v>972</v>
      </c>
      <c r="AE91">
        <v>108376</v>
      </c>
      <c r="AF91">
        <v>25606</v>
      </c>
      <c r="AG91">
        <v>10010</v>
      </c>
      <c r="AH91">
        <v>16049</v>
      </c>
      <c r="AI91">
        <v>44810</v>
      </c>
      <c r="AJ91">
        <v>238025</v>
      </c>
      <c r="AK91">
        <v>0</v>
      </c>
      <c r="AL91">
        <v>53</v>
      </c>
      <c r="AM91">
        <v>279</v>
      </c>
      <c r="AN91">
        <v>353</v>
      </c>
      <c r="AO91">
        <v>0</v>
      </c>
      <c r="AP91">
        <v>140877</v>
      </c>
      <c r="AQ91">
        <v>30.19</v>
      </c>
      <c r="AR91" t="s">
        <v>52</v>
      </c>
      <c r="AS91" t="s">
        <v>855</v>
      </c>
      <c r="AT91" t="s">
        <v>856</v>
      </c>
      <c r="AU91">
        <v>9.3000000000000007</v>
      </c>
      <c r="AV91" t="s">
        <v>4366</v>
      </c>
    </row>
    <row r="92" spans="1:48">
      <c r="A92">
        <v>90</v>
      </c>
      <c r="B92" t="s">
        <v>2283</v>
      </c>
      <c r="C92">
        <v>7704464202</v>
      </c>
      <c r="D92">
        <v>1190000000000</v>
      </c>
      <c r="E92" t="s">
        <v>2284</v>
      </c>
      <c r="F92">
        <v>43410</v>
      </c>
      <c r="G92">
        <v>6</v>
      </c>
      <c r="H92" t="s">
        <v>73</v>
      </c>
      <c r="I92" t="s">
        <v>658</v>
      </c>
      <c r="J92" t="s">
        <v>659</v>
      </c>
      <c r="K92" t="s">
        <v>660</v>
      </c>
      <c r="L92">
        <v>100</v>
      </c>
      <c r="Q92">
        <v>7683</v>
      </c>
      <c r="R92">
        <v>87056</v>
      </c>
      <c r="S92">
        <v>103997</v>
      </c>
      <c r="T92">
        <v>90445</v>
      </c>
      <c r="U92">
        <v>166983</v>
      </c>
      <c r="V92">
        <v>4721</v>
      </c>
      <c r="W92">
        <v>49242</v>
      </c>
      <c r="X92">
        <v>88846</v>
      </c>
      <c r="Y92">
        <v>93780</v>
      </c>
      <c r="Z92">
        <v>165010</v>
      </c>
      <c r="AA92">
        <v>2309</v>
      </c>
      <c r="AB92">
        <v>49242</v>
      </c>
      <c r="AC92">
        <v>13973</v>
      </c>
      <c r="AD92">
        <v>-4610</v>
      </c>
      <c r="AE92">
        <v>307</v>
      </c>
      <c r="AF92">
        <v>0</v>
      </c>
      <c r="AG92">
        <v>0</v>
      </c>
      <c r="AH92">
        <v>0</v>
      </c>
      <c r="AI92">
        <v>6</v>
      </c>
      <c r="AJ92">
        <v>0</v>
      </c>
      <c r="AK92">
        <v>9364</v>
      </c>
      <c r="AL92">
        <v>302500</v>
      </c>
      <c r="AM92">
        <v>288968</v>
      </c>
      <c r="AN92">
        <v>403134</v>
      </c>
      <c r="AO92">
        <v>515201</v>
      </c>
      <c r="AP92">
        <v>440766</v>
      </c>
      <c r="AQ92">
        <v>21.73</v>
      </c>
      <c r="AR92" t="s">
        <v>52</v>
      </c>
      <c r="AS92" t="s">
        <v>2285</v>
      </c>
      <c r="AT92" t="s">
        <v>2286</v>
      </c>
      <c r="AU92">
        <v>55.02</v>
      </c>
      <c r="AV92" t="s">
        <v>4367</v>
      </c>
    </row>
    <row r="93" spans="1:48">
      <c r="A93">
        <v>91</v>
      </c>
      <c r="B93" t="s">
        <v>1749</v>
      </c>
      <c r="C93">
        <v>1831193931</v>
      </c>
      <c r="D93">
        <v>1190000000000</v>
      </c>
      <c r="E93" t="s">
        <v>1750</v>
      </c>
      <c r="F93">
        <v>43559</v>
      </c>
      <c r="G93">
        <v>5</v>
      </c>
      <c r="H93" t="s">
        <v>73</v>
      </c>
      <c r="I93" t="s">
        <v>1751</v>
      </c>
      <c r="J93" t="s">
        <v>1752</v>
      </c>
      <c r="K93" t="s">
        <v>1753</v>
      </c>
      <c r="L93">
        <v>12000</v>
      </c>
      <c r="Q93">
        <v>121148</v>
      </c>
      <c r="R93">
        <v>98746</v>
      </c>
      <c r="S93">
        <v>217644</v>
      </c>
      <c r="T93">
        <v>94054</v>
      </c>
      <c r="U93">
        <v>165824</v>
      </c>
      <c r="V93">
        <v>120904</v>
      </c>
      <c r="W93">
        <v>98556</v>
      </c>
      <c r="X93">
        <v>212594</v>
      </c>
      <c r="Y93">
        <v>92409</v>
      </c>
      <c r="Z93">
        <v>-500802</v>
      </c>
      <c r="AA93">
        <v>2707</v>
      </c>
      <c r="AB93">
        <v>98556</v>
      </c>
      <c r="AC93">
        <v>18963</v>
      </c>
      <c r="AD93">
        <v>5834</v>
      </c>
      <c r="AE93">
        <v>-312504</v>
      </c>
      <c r="AF93">
        <v>92777</v>
      </c>
      <c r="AG93">
        <v>183846</v>
      </c>
      <c r="AH93">
        <v>330894</v>
      </c>
      <c r="AI93">
        <v>351915</v>
      </c>
      <c r="AJ93">
        <v>16275</v>
      </c>
      <c r="AK93">
        <v>117795</v>
      </c>
      <c r="AL93">
        <v>153614</v>
      </c>
      <c r="AM93">
        <v>168059</v>
      </c>
      <c r="AN93">
        <v>163065</v>
      </c>
      <c r="AO93">
        <v>69852</v>
      </c>
      <c r="AP93">
        <v>325812</v>
      </c>
      <c r="AQ93">
        <v>1.37</v>
      </c>
      <c r="AR93" t="s">
        <v>52</v>
      </c>
      <c r="AS93" t="s">
        <v>1754</v>
      </c>
      <c r="AT93" t="s">
        <v>1755</v>
      </c>
      <c r="AU93">
        <v>0.41</v>
      </c>
      <c r="AV93" t="s">
        <v>4368</v>
      </c>
    </row>
    <row r="94" spans="1:48">
      <c r="A94">
        <v>92</v>
      </c>
      <c r="B94" t="s">
        <v>1815</v>
      </c>
      <c r="C94">
        <v>5406606578</v>
      </c>
      <c r="D94">
        <v>1170000000000</v>
      </c>
      <c r="E94" t="s">
        <v>1816</v>
      </c>
      <c r="F94">
        <v>42467</v>
      </c>
      <c r="G94">
        <v>8</v>
      </c>
      <c r="H94" t="s">
        <v>73</v>
      </c>
      <c r="I94" t="s">
        <v>1817</v>
      </c>
      <c r="J94" t="s">
        <v>1818</v>
      </c>
      <c r="K94" t="s">
        <v>1819</v>
      </c>
      <c r="L94">
        <v>32</v>
      </c>
      <c r="Q94">
        <v>13491</v>
      </c>
      <c r="R94">
        <v>28472</v>
      </c>
      <c r="S94">
        <v>202396</v>
      </c>
      <c r="T94">
        <v>176309</v>
      </c>
      <c r="U94">
        <v>165195</v>
      </c>
      <c r="V94">
        <v>14222</v>
      </c>
      <c r="W94">
        <v>23924</v>
      </c>
      <c r="X94">
        <v>64160</v>
      </c>
      <c r="Y94">
        <v>73903</v>
      </c>
      <c r="Z94">
        <v>73099</v>
      </c>
      <c r="AA94">
        <v>-1421</v>
      </c>
      <c r="AB94">
        <v>23924</v>
      </c>
      <c r="AC94">
        <v>128964</v>
      </c>
      <c r="AD94">
        <v>94374</v>
      </c>
      <c r="AE94">
        <v>85788</v>
      </c>
      <c r="AF94">
        <v>0</v>
      </c>
      <c r="AG94">
        <v>0</v>
      </c>
      <c r="AH94">
        <v>0</v>
      </c>
      <c r="AI94">
        <v>0</v>
      </c>
      <c r="AJ94">
        <v>0</v>
      </c>
      <c r="AK94">
        <v>15000</v>
      </c>
      <c r="AL94">
        <v>23677</v>
      </c>
      <c r="AM94">
        <v>69726</v>
      </c>
      <c r="AN94">
        <v>112966</v>
      </c>
      <c r="AO94">
        <v>106679</v>
      </c>
      <c r="AP94">
        <v>0</v>
      </c>
      <c r="AQ94">
        <v>12.24</v>
      </c>
      <c r="AR94" t="s">
        <v>52</v>
      </c>
      <c r="AS94" t="s">
        <v>1820</v>
      </c>
      <c r="AT94" t="s">
        <v>1821</v>
      </c>
      <c r="AU94">
        <v>7.11</v>
      </c>
      <c r="AV94" t="s">
        <v>4369</v>
      </c>
    </row>
    <row r="95" spans="1:48">
      <c r="A95">
        <v>93</v>
      </c>
      <c r="B95" t="s">
        <v>417</v>
      </c>
      <c r="C95">
        <v>7723706312</v>
      </c>
      <c r="D95">
        <v>1100000000000</v>
      </c>
      <c r="E95" t="s">
        <v>418</v>
      </c>
      <c r="F95">
        <v>39857</v>
      </c>
      <c r="G95">
        <v>16</v>
      </c>
      <c r="H95" t="s">
        <v>73</v>
      </c>
      <c r="I95" t="s">
        <v>419</v>
      </c>
      <c r="J95" t="s">
        <v>420</v>
      </c>
      <c r="K95" t="s">
        <v>421</v>
      </c>
      <c r="L95">
        <v>10</v>
      </c>
      <c r="Q95">
        <v>36267</v>
      </c>
      <c r="R95">
        <v>46981</v>
      </c>
      <c r="S95">
        <v>152786</v>
      </c>
      <c r="T95">
        <v>227420</v>
      </c>
      <c r="U95">
        <v>164935</v>
      </c>
      <c r="V95">
        <v>35014</v>
      </c>
      <c r="W95">
        <v>45361</v>
      </c>
      <c r="X95">
        <v>119497</v>
      </c>
      <c r="Y95">
        <v>220337</v>
      </c>
      <c r="Z95">
        <v>162316</v>
      </c>
      <c r="AA95">
        <v>893</v>
      </c>
      <c r="AB95">
        <v>45361</v>
      </c>
      <c r="AC95">
        <v>31892</v>
      </c>
      <c r="AD95">
        <v>4898</v>
      </c>
      <c r="AE95">
        <v>1010</v>
      </c>
      <c r="AF95">
        <v>0</v>
      </c>
      <c r="AG95">
        <v>0</v>
      </c>
      <c r="AH95">
        <v>0</v>
      </c>
      <c r="AI95">
        <v>0</v>
      </c>
      <c r="AJ95">
        <v>0</v>
      </c>
      <c r="AK95">
        <v>34181</v>
      </c>
      <c r="AL95">
        <v>32860</v>
      </c>
      <c r="AM95">
        <v>59919</v>
      </c>
      <c r="AN95">
        <v>69441</v>
      </c>
      <c r="AO95">
        <v>71790</v>
      </c>
      <c r="AP95">
        <v>0</v>
      </c>
      <c r="AQ95">
        <v>4.55</v>
      </c>
      <c r="AR95" t="s">
        <v>52</v>
      </c>
      <c r="AS95" t="s">
        <v>422</v>
      </c>
      <c r="AT95" t="s">
        <v>82</v>
      </c>
      <c r="AU95">
        <v>2.1</v>
      </c>
      <c r="AV95" t="s">
        <v>4370</v>
      </c>
    </row>
    <row r="96" spans="1:48">
      <c r="A96">
        <v>94</v>
      </c>
      <c r="B96" t="s">
        <v>2243</v>
      </c>
      <c r="C96">
        <v>7203492939</v>
      </c>
      <c r="D96">
        <v>1200000000000</v>
      </c>
      <c r="E96" t="s">
        <v>2244</v>
      </c>
      <c r="F96">
        <v>43784</v>
      </c>
      <c r="G96">
        <v>5</v>
      </c>
      <c r="H96" t="s">
        <v>73</v>
      </c>
      <c r="I96" t="s">
        <v>2245</v>
      </c>
      <c r="J96" t="s">
        <v>2246</v>
      </c>
      <c r="K96" t="s">
        <v>2247</v>
      </c>
      <c r="L96">
        <v>10.204000000000001</v>
      </c>
      <c r="Q96">
        <v>0</v>
      </c>
      <c r="R96">
        <v>11558</v>
      </c>
      <c r="S96">
        <v>248629</v>
      </c>
      <c r="T96">
        <v>246916</v>
      </c>
      <c r="U96">
        <v>163057</v>
      </c>
      <c r="V96">
        <v>0</v>
      </c>
      <c r="W96">
        <v>1463</v>
      </c>
      <c r="X96">
        <v>237527</v>
      </c>
      <c r="Y96">
        <v>231614</v>
      </c>
      <c r="Z96">
        <v>166991</v>
      </c>
      <c r="AA96">
        <v>0</v>
      </c>
      <c r="AB96">
        <v>1463</v>
      </c>
      <c r="AC96">
        <v>8301</v>
      </c>
      <c r="AD96">
        <v>9832</v>
      </c>
      <c r="AE96">
        <v>-14228</v>
      </c>
      <c r="AF96">
        <v>0</v>
      </c>
      <c r="AG96">
        <v>1</v>
      </c>
      <c r="AH96">
        <v>313</v>
      </c>
      <c r="AI96">
        <v>301</v>
      </c>
      <c r="AJ96">
        <v>300</v>
      </c>
      <c r="AK96">
        <v>0</v>
      </c>
      <c r="AL96">
        <v>6745</v>
      </c>
      <c r="AM96">
        <v>1006</v>
      </c>
      <c r="AN96">
        <v>3370</v>
      </c>
      <c r="AO96">
        <v>280455</v>
      </c>
      <c r="AP96">
        <v>275832</v>
      </c>
      <c r="AQ96">
        <v>14.11</v>
      </c>
      <c r="AR96" t="s">
        <v>52</v>
      </c>
      <c r="AS96" t="s">
        <v>2248</v>
      </c>
      <c r="AT96" t="s">
        <v>2249</v>
      </c>
      <c r="AU96">
        <v>41.62</v>
      </c>
      <c r="AV96" t="s">
        <v>4371</v>
      </c>
    </row>
    <row r="97" spans="1:48">
      <c r="A97">
        <v>95</v>
      </c>
      <c r="B97" t="s">
        <v>1454</v>
      </c>
      <c r="C97">
        <v>5650011464</v>
      </c>
      <c r="D97">
        <v>1180000000000</v>
      </c>
      <c r="E97" t="s">
        <v>1455</v>
      </c>
      <c r="F97">
        <v>42961</v>
      </c>
      <c r="G97">
        <v>7</v>
      </c>
      <c r="H97" t="s">
        <v>73</v>
      </c>
      <c r="I97" t="s">
        <v>1456</v>
      </c>
      <c r="J97" t="s">
        <v>1457</v>
      </c>
      <c r="K97" t="s">
        <v>1458</v>
      </c>
      <c r="L97">
        <v>205</v>
      </c>
      <c r="Q97">
        <v>62774</v>
      </c>
      <c r="R97">
        <v>36666</v>
      </c>
      <c r="S97">
        <v>33910</v>
      </c>
      <c r="T97">
        <v>73938</v>
      </c>
      <c r="U97">
        <v>160749</v>
      </c>
      <c r="V97">
        <v>3214</v>
      </c>
      <c r="W97">
        <v>928</v>
      </c>
      <c r="X97">
        <v>3293</v>
      </c>
      <c r="Y97">
        <v>67913</v>
      </c>
      <c r="Z97">
        <v>131587</v>
      </c>
      <c r="AA97">
        <v>26707</v>
      </c>
      <c r="AB97">
        <v>928</v>
      </c>
      <c r="AC97">
        <v>18998</v>
      </c>
      <c r="AD97">
        <v>3150</v>
      </c>
      <c r="AE97">
        <v>15578</v>
      </c>
      <c r="AF97">
        <v>17412</v>
      </c>
      <c r="AG97">
        <v>37223</v>
      </c>
      <c r="AH97">
        <v>68137</v>
      </c>
      <c r="AI97">
        <v>111670</v>
      </c>
      <c r="AJ97">
        <v>155272</v>
      </c>
      <c r="AK97">
        <v>681</v>
      </c>
      <c r="AL97">
        <v>266</v>
      </c>
      <c r="AM97">
        <v>95</v>
      </c>
      <c r="AN97">
        <v>5892</v>
      </c>
      <c r="AO97">
        <v>1203</v>
      </c>
      <c r="AP97">
        <v>50460</v>
      </c>
      <c r="AQ97">
        <v>2.56</v>
      </c>
      <c r="AR97" t="s">
        <v>52</v>
      </c>
      <c r="AS97" t="s">
        <v>1459</v>
      </c>
      <c r="AT97" t="s">
        <v>1460</v>
      </c>
      <c r="AU97">
        <v>8.65</v>
      </c>
      <c r="AV97" t="s">
        <v>4372</v>
      </c>
    </row>
    <row r="98" spans="1:48">
      <c r="A98">
        <v>95</v>
      </c>
      <c r="B98" t="s">
        <v>1454</v>
      </c>
      <c r="C98">
        <v>5650011464</v>
      </c>
      <c r="D98">
        <v>1180000000000</v>
      </c>
      <c r="E98" t="s">
        <v>1455</v>
      </c>
      <c r="F98">
        <v>42961</v>
      </c>
      <c r="G98">
        <v>7</v>
      </c>
      <c r="H98" t="s">
        <v>73</v>
      </c>
      <c r="I98" t="s">
        <v>1456</v>
      </c>
      <c r="J98" t="s">
        <v>1457</v>
      </c>
      <c r="K98" t="s">
        <v>1458</v>
      </c>
      <c r="L98">
        <v>205</v>
      </c>
      <c r="Q98">
        <v>62774</v>
      </c>
      <c r="R98">
        <v>36666</v>
      </c>
      <c r="S98">
        <v>33910</v>
      </c>
      <c r="T98">
        <v>73938</v>
      </c>
      <c r="U98">
        <v>160749</v>
      </c>
      <c r="V98">
        <v>3214</v>
      </c>
      <c r="W98">
        <v>928</v>
      </c>
      <c r="X98">
        <v>3293</v>
      </c>
      <c r="Y98">
        <v>67913</v>
      </c>
      <c r="Z98">
        <v>131587</v>
      </c>
      <c r="AA98">
        <v>26707</v>
      </c>
      <c r="AB98">
        <v>928</v>
      </c>
      <c r="AC98">
        <v>18998</v>
      </c>
      <c r="AD98">
        <v>3150</v>
      </c>
      <c r="AE98">
        <v>15578</v>
      </c>
      <c r="AF98">
        <v>17412</v>
      </c>
      <c r="AG98">
        <v>37223</v>
      </c>
      <c r="AH98">
        <v>68137</v>
      </c>
      <c r="AI98">
        <v>111670</v>
      </c>
      <c r="AJ98">
        <v>155272</v>
      </c>
      <c r="AK98">
        <v>681</v>
      </c>
      <c r="AL98">
        <v>266</v>
      </c>
      <c r="AM98">
        <v>95</v>
      </c>
      <c r="AN98">
        <v>5892</v>
      </c>
      <c r="AO98">
        <v>1203</v>
      </c>
      <c r="AP98">
        <v>50460</v>
      </c>
      <c r="AQ98">
        <v>2.56</v>
      </c>
      <c r="AR98" t="s">
        <v>52</v>
      </c>
      <c r="AS98" t="s">
        <v>1459</v>
      </c>
      <c r="AT98" t="s">
        <v>1460</v>
      </c>
      <c r="AU98">
        <v>8.65</v>
      </c>
      <c r="AV98" t="s">
        <v>4372</v>
      </c>
    </row>
    <row r="99" spans="1:48">
      <c r="A99">
        <v>96</v>
      </c>
      <c r="B99" t="s">
        <v>2232</v>
      </c>
      <c r="C99">
        <v>7709957219</v>
      </c>
      <c r="D99">
        <v>1150000000000</v>
      </c>
      <c r="E99" t="s">
        <v>2233</v>
      </c>
      <c r="F99">
        <v>41820</v>
      </c>
      <c r="G99">
        <v>10</v>
      </c>
      <c r="H99" t="s">
        <v>73</v>
      </c>
      <c r="I99" t="s">
        <v>2234</v>
      </c>
      <c r="J99" t="s">
        <v>2235</v>
      </c>
      <c r="K99" t="s">
        <v>2236</v>
      </c>
      <c r="L99">
        <v>15011</v>
      </c>
      <c r="Q99">
        <v>0</v>
      </c>
      <c r="R99">
        <v>0</v>
      </c>
      <c r="S99">
        <v>96534</v>
      </c>
      <c r="T99">
        <v>163357</v>
      </c>
      <c r="U99">
        <v>157140</v>
      </c>
      <c r="V99">
        <v>0</v>
      </c>
      <c r="W99">
        <v>0</v>
      </c>
      <c r="X99">
        <v>37076</v>
      </c>
      <c r="Y99">
        <v>60265</v>
      </c>
      <c r="Z99">
        <v>81992</v>
      </c>
      <c r="AA99">
        <v>0</v>
      </c>
      <c r="AB99">
        <v>0</v>
      </c>
      <c r="AC99">
        <v>56615</v>
      </c>
      <c r="AD99">
        <v>95230</v>
      </c>
      <c r="AE99">
        <v>69061</v>
      </c>
      <c r="AF99">
        <v>0</v>
      </c>
      <c r="AG99">
        <v>6381</v>
      </c>
      <c r="AH99">
        <v>0</v>
      </c>
      <c r="AI99">
        <v>0</v>
      </c>
      <c r="AJ99">
        <v>0</v>
      </c>
      <c r="AK99">
        <v>14624</v>
      </c>
      <c r="AL99">
        <v>15506</v>
      </c>
      <c r="AM99">
        <v>62330</v>
      </c>
      <c r="AN99">
        <v>125553</v>
      </c>
      <c r="AO99">
        <v>110756</v>
      </c>
      <c r="AP99">
        <v>35</v>
      </c>
      <c r="AQ99">
        <v>1.63</v>
      </c>
      <c r="AR99">
        <v>0</v>
      </c>
      <c r="AS99" t="s">
        <v>2237</v>
      </c>
      <c r="AT99" t="s">
        <v>2238</v>
      </c>
      <c r="AU99">
        <v>7.57</v>
      </c>
      <c r="AV99" t="s">
        <v>4373</v>
      </c>
    </row>
    <row r="100" spans="1:48">
      <c r="A100">
        <v>97</v>
      </c>
      <c r="B100" t="s">
        <v>3094</v>
      </c>
      <c r="C100">
        <v>6316276246</v>
      </c>
      <c r="D100">
        <v>1230000000000</v>
      </c>
      <c r="E100" t="s">
        <v>3095</v>
      </c>
      <c r="F100">
        <v>44571</v>
      </c>
      <c r="G100">
        <v>3</v>
      </c>
      <c r="H100" t="s">
        <v>73</v>
      </c>
      <c r="I100" t="s">
        <v>3096</v>
      </c>
      <c r="J100" t="s">
        <v>2498</v>
      </c>
      <c r="K100" t="s">
        <v>3097</v>
      </c>
      <c r="L100">
        <v>10</v>
      </c>
      <c r="Q100">
        <v>0</v>
      </c>
      <c r="R100">
        <v>0</v>
      </c>
      <c r="S100">
        <v>0</v>
      </c>
      <c r="T100">
        <v>0</v>
      </c>
      <c r="U100">
        <v>162020</v>
      </c>
      <c r="V100">
        <v>0</v>
      </c>
      <c r="W100">
        <v>0</v>
      </c>
      <c r="X100">
        <v>0</v>
      </c>
      <c r="Y100">
        <v>312</v>
      </c>
      <c r="Z100">
        <v>21104</v>
      </c>
      <c r="AA100">
        <v>0</v>
      </c>
      <c r="AB100">
        <v>0</v>
      </c>
      <c r="AC100">
        <v>0</v>
      </c>
      <c r="AD100">
        <v>-312</v>
      </c>
      <c r="AE100">
        <v>99029</v>
      </c>
      <c r="AF100">
        <v>0</v>
      </c>
      <c r="AG100">
        <v>0</v>
      </c>
      <c r="AH100">
        <v>0</v>
      </c>
      <c r="AI100">
        <v>0</v>
      </c>
      <c r="AJ100">
        <v>403308</v>
      </c>
      <c r="AK100">
        <v>0</v>
      </c>
      <c r="AL100">
        <v>0</v>
      </c>
      <c r="AM100">
        <v>0</v>
      </c>
      <c r="AN100">
        <v>0</v>
      </c>
      <c r="AO100">
        <v>4683</v>
      </c>
      <c r="AP100">
        <v>58018</v>
      </c>
      <c r="AR100" t="s">
        <v>52</v>
      </c>
      <c r="AS100" t="s">
        <v>3098</v>
      </c>
      <c r="AT100" t="s">
        <v>3099</v>
      </c>
      <c r="AV100" t="s">
        <v>4374</v>
      </c>
    </row>
    <row r="101" spans="1:48">
      <c r="A101">
        <v>98</v>
      </c>
      <c r="B101" t="s">
        <v>296</v>
      </c>
      <c r="C101">
        <v>7709824836</v>
      </c>
      <c r="D101">
        <v>1100000000000</v>
      </c>
      <c r="E101" t="s">
        <v>297</v>
      </c>
      <c r="F101">
        <v>39854</v>
      </c>
      <c r="G101">
        <v>16</v>
      </c>
      <c r="H101" t="s">
        <v>73</v>
      </c>
      <c r="I101" t="s">
        <v>298</v>
      </c>
      <c r="J101" t="s">
        <v>299</v>
      </c>
      <c r="K101" t="s">
        <v>300</v>
      </c>
      <c r="L101">
        <v>10</v>
      </c>
      <c r="Q101">
        <v>58921</v>
      </c>
      <c r="R101">
        <v>112873</v>
      </c>
      <c r="S101">
        <v>191143</v>
      </c>
      <c r="T101">
        <v>140791</v>
      </c>
      <c r="U101">
        <v>148542</v>
      </c>
      <c r="V101">
        <v>29026</v>
      </c>
      <c r="W101">
        <v>31102</v>
      </c>
      <c r="X101">
        <v>26635</v>
      </c>
      <c r="Y101">
        <v>31784</v>
      </c>
      <c r="Z101">
        <v>36395</v>
      </c>
      <c r="AA101">
        <v>28127</v>
      </c>
      <c r="AB101">
        <v>31102</v>
      </c>
      <c r="AC101">
        <v>155134</v>
      </c>
      <c r="AD101">
        <v>104295</v>
      </c>
      <c r="AE101">
        <v>107420</v>
      </c>
      <c r="AF101">
        <v>0</v>
      </c>
      <c r="AG101">
        <v>0</v>
      </c>
      <c r="AH101">
        <v>0</v>
      </c>
      <c r="AI101">
        <v>0</v>
      </c>
      <c r="AJ101">
        <v>0</v>
      </c>
      <c r="AK101">
        <v>35178</v>
      </c>
      <c r="AL101">
        <v>46977</v>
      </c>
      <c r="AM101">
        <v>130302</v>
      </c>
      <c r="AN101">
        <v>130302</v>
      </c>
      <c r="AO101">
        <v>129789</v>
      </c>
      <c r="AP101">
        <v>0</v>
      </c>
      <c r="AQ101">
        <v>2.52</v>
      </c>
      <c r="AR101" t="s">
        <v>52</v>
      </c>
      <c r="AS101" t="s">
        <v>301</v>
      </c>
      <c r="AT101" t="s">
        <v>302</v>
      </c>
      <c r="AU101">
        <v>3.69</v>
      </c>
      <c r="AV101" t="s">
        <v>4375</v>
      </c>
    </row>
    <row r="102" spans="1:48">
      <c r="A102">
        <v>99</v>
      </c>
      <c r="B102" t="s">
        <v>809</v>
      </c>
      <c r="C102">
        <v>7715831246</v>
      </c>
      <c r="D102">
        <v>1110000000000</v>
      </c>
      <c r="E102" t="s">
        <v>810</v>
      </c>
      <c r="F102">
        <v>40456</v>
      </c>
      <c r="G102">
        <v>14</v>
      </c>
      <c r="H102" t="s">
        <v>44</v>
      </c>
      <c r="I102" t="s">
        <v>811</v>
      </c>
      <c r="J102" t="s">
        <v>812</v>
      </c>
      <c r="K102" t="s">
        <v>813</v>
      </c>
      <c r="L102">
        <v>1010</v>
      </c>
      <c r="Q102">
        <v>100482</v>
      </c>
      <c r="R102">
        <v>100050</v>
      </c>
      <c r="S102">
        <v>121306</v>
      </c>
      <c r="T102">
        <v>129040</v>
      </c>
      <c r="U102">
        <v>148464</v>
      </c>
      <c r="V102">
        <v>5695</v>
      </c>
      <c r="W102">
        <v>4840</v>
      </c>
      <c r="X102">
        <v>6115</v>
      </c>
      <c r="Y102">
        <v>7494</v>
      </c>
      <c r="Z102">
        <v>10042</v>
      </c>
      <c r="AA102">
        <v>17687</v>
      </c>
      <c r="AB102">
        <v>4840</v>
      </c>
      <c r="AC102">
        <v>34525</v>
      </c>
      <c r="AD102">
        <v>31894</v>
      </c>
      <c r="AE102">
        <v>44713</v>
      </c>
      <c r="AF102">
        <v>54232</v>
      </c>
      <c r="AG102">
        <v>70900</v>
      </c>
      <c r="AH102">
        <v>101357</v>
      </c>
      <c r="AI102">
        <v>102789</v>
      </c>
      <c r="AJ102">
        <v>161427</v>
      </c>
      <c r="AK102">
        <v>13109</v>
      </c>
      <c r="AL102">
        <v>16557</v>
      </c>
      <c r="AM102">
        <v>33393</v>
      </c>
      <c r="AN102">
        <v>62046</v>
      </c>
      <c r="AO102">
        <v>88475</v>
      </c>
      <c r="AP102">
        <v>0</v>
      </c>
      <c r="AQ102">
        <v>1.48</v>
      </c>
      <c r="AR102" t="s">
        <v>45</v>
      </c>
      <c r="AS102" t="s">
        <v>814</v>
      </c>
      <c r="AT102" t="s">
        <v>815</v>
      </c>
      <c r="AU102">
        <v>3.71</v>
      </c>
      <c r="AV102" t="s">
        <v>4376</v>
      </c>
    </row>
    <row r="103" spans="1:48">
      <c r="A103">
        <v>100</v>
      </c>
      <c r="B103" t="s">
        <v>795</v>
      </c>
      <c r="C103">
        <v>5836658948</v>
      </c>
      <c r="D103">
        <v>1140000000000</v>
      </c>
      <c r="E103" t="s">
        <v>796</v>
      </c>
      <c r="F103">
        <v>41620</v>
      </c>
      <c r="G103">
        <v>11</v>
      </c>
      <c r="H103" t="s">
        <v>73</v>
      </c>
      <c r="I103" t="s">
        <v>797</v>
      </c>
      <c r="J103" t="s">
        <v>798</v>
      </c>
      <c r="K103" t="s">
        <v>799</v>
      </c>
      <c r="L103">
        <v>40</v>
      </c>
      <c r="Q103">
        <v>85903</v>
      </c>
      <c r="R103">
        <v>66326</v>
      </c>
      <c r="S103">
        <v>111553</v>
      </c>
      <c r="T103">
        <v>73798</v>
      </c>
      <c r="U103">
        <v>148431</v>
      </c>
      <c r="V103">
        <v>43278</v>
      </c>
      <c r="W103">
        <v>73191</v>
      </c>
      <c r="X103">
        <v>146104</v>
      </c>
      <c r="Y103">
        <v>35884</v>
      </c>
      <c r="Z103">
        <v>85838</v>
      </c>
      <c r="AA103">
        <v>39020</v>
      </c>
      <c r="AB103">
        <v>73191</v>
      </c>
      <c r="AC103">
        <v>-39429</v>
      </c>
      <c r="AD103">
        <v>33646</v>
      </c>
      <c r="AE103">
        <v>55520</v>
      </c>
      <c r="AF103">
        <v>0</v>
      </c>
      <c r="AG103">
        <v>0</v>
      </c>
      <c r="AH103">
        <v>0</v>
      </c>
      <c r="AI103">
        <v>750</v>
      </c>
      <c r="AJ103">
        <v>150</v>
      </c>
      <c r="AK103">
        <v>1038</v>
      </c>
      <c r="AL103">
        <v>3104</v>
      </c>
      <c r="AM103">
        <v>12653</v>
      </c>
      <c r="AN103">
        <v>1906</v>
      </c>
      <c r="AO103">
        <v>1634</v>
      </c>
      <c r="AP103">
        <v>0</v>
      </c>
      <c r="AQ103">
        <v>1.73</v>
      </c>
      <c r="AR103" t="s">
        <v>52</v>
      </c>
      <c r="AS103" t="s">
        <v>800</v>
      </c>
      <c r="AT103" t="s">
        <v>801</v>
      </c>
      <c r="AU103">
        <v>1.72</v>
      </c>
      <c r="AV103" t="s">
        <v>4377</v>
      </c>
    </row>
    <row r="104" spans="1:48">
      <c r="A104">
        <v>101</v>
      </c>
      <c r="B104" t="s">
        <v>670</v>
      </c>
      <c r="C104">
        <v>6166087617</v>
      </c>
      <c r="D104">
        <v>1140000000000</v>
      </c>
      <c r="E104" t="s">
        <v>671</v>
      </c>
      <c r="F104">
        <v>41439</v>
      </c>
      <c r="G104">
        <v>11</v>
      </c>
      <c r="H104" t="s">
        <v>44</v>
      </c>
      <c r="I104" t="s">
        <v>672</v>
      </c>
      <c r="J104" t="s">
        <v>673</v>
      </c>
      <c r="K104" t="s">
        <v>674</v>
      </c>
      <c r="L104">
        <v>10000</v>
      </c>
      <c r="Q104">
        <v>77242</v>
      </c>
      <c r="R104">
        <v>107471</v>
      </c>
      <c r="S104">
        <v>154187</v>
      </c>
      <c r="T104">
        <v>153595</v>
      </c>
      <c r="U104">
        <v>147576</v>
      </c>
      <c r="V104">
        <v>73673</v>
      </c>
      <c r="W104">
        <v>100531</v>
      </c>
      <c r="X104">
        <v>64113</v>
      </c>
      <c r="Y104">
        <v>77962</v>
      </c>
      <c r="Z104">
        <v>114831</v>
      </c>
      <c r="AA104">
        <v>3107</v>
      </c>
      <c r="AB104">
        <v>100531</v>
      </c>
      <c r="AC104">
        <v>88652</v>
      </c>
      <c r="AD104">
        <v>74082</v>
      </c>
      <c r="AE104">
        <v>31048</v>
      </c>
      <c r="AF104">
        <v>0</v>
      </c>
      <c r="AG104">
        <v>0</v>
      </c>
      <c r="AH104">
        <v>19</v>
      </c>
      <c r="AI104">
        <v>17</v>
      </c>
      <c r="AJ104">
        <v>19</v>
      </c>
      <c r="AK104">
        <v>4193204</v>
      </c>
      <c r="AL104">
        <v>4193232</v>
      </c>
      <c r="AM104">
        <v>133475</v>
      </c>
      <c r="AN104">
        <v>293214</v>
      </c>
      <c r="AO104">
        <v>322973</v>
      </c>
      <c r="AP104">
        <v>10652</v>
      </c>
      <c r="AQ104">
        <v>1.91</v>
      </c>
      <c r="AR104" t="s">
        <v>52</v>
      </c>
      <c r="AS104" t="s">
        <v>675</v>
      </c>
      <c r="AT104" t="s">
        <v>676</v>
      </c>
      <c r="AU104">
        <v>0.08</v>
      </c>
      <c r="AV104" t="s">
        <v>4378</v>
      </c>
    </row>
    <row r="105" spans="1:48">
      <c r="A105">
        <v>102</v>
      </c>
      <c r="B105" t="s">
        <v>317</v>
      </c>
      <c r="C105">
        <v>7718846561</v>
      </c>
      <c r="D105">
        <v>1120000000000</v>
      </c>
      <c r="E105" t="s">
        <v>318</v>
      </c>
      <c r="F105">
        <v>40667</v>
      </c>
      <c r="G105">
        <v>13</v>
      </c>
      <c r="H105" t="s">
        <v>73</v>
      </c>
      <c r="I105" t="s">
        <v>319</v>
      </c>
      <c r="J105" t="s">
        <v>320</v>
      </c>
      <c r="K105" t="s">
        <v>321</v>
      </c>
      <c r="L105">
        <v>40</v>
      </c>
      <c r="Q105">
        <v>47356</v>
      </c>
      <c r="R105">
        <v>111902</v>
      </c>
      <c r="S105">
        <v>193802</v>
      </c>
      <c r="T105">
        <v>161563</v>
      </c>
      <c r="U105">
        <v>147201</v>
      </c>
      <c r="V105">
        <v>28706</v>
      </c>
      <c r="W105">
        <v>105215</v>
      </c>
      <c r="X105">
        <v>135649</v>
      </c>
      <c r="Y105">
        <v>100105</v>
      </c>
      <c r="Z105">
        <v>59207</v>
      </c>
      <c r="AA105">
        <v>14184</v>
      </c>
      <c r="AB105">
        <v>105215</v>
      </c>
      <c r="AC105">
        <v>51697</v>
      </c>
      <c r="AD105">
        <v>55736</v>
      </c>
      <c r="AE105">
        <v>82883</v>
      </c>
      <c r="AF105">
        <v>0</v>
      </c>
      <c r="AG105">
        <v>0</v>
      </c>
      <c r="AH105">
        <v>0</v>
      </c>
      <c r="AI105">
        <v>0</v>
      </c>
      <c r="AJ105">
        <v>0</v>
      </c>
      <c r="AK105">
        <v>55498</v>
      </c>
      <c r="AL105">
        <v>66944</v>
      </c>
      <c r="AM105">
        <v>81984</v>
      </c>
      <c r="AN105">
        <v>79708</v>
      </c>
      <c r="AO105">
        <v>132308</v>
      </c>
      <c r="AP105">
        <v>28418</v>
      </c>
      <c r="AQ105">
        <v>3.11</v>
      </c>
      <c r="AR105" t="s">
        <v>52</v>
      </c>
      <c r="AS105" t="s">
        <v>322</v>
      </c>
      <c r="AT105" t="s">
        <v>323</v>
      </c>
      <c r="AU105">
        <v>2.38</v>
      </c>
      <c r="AV105" t="s">
        <v>4379</v>
      </c>
    </row>
    <row r="106" spans="1:48">
      <c r="A106">
        <v>103</v>
      </c>
      <c r="B106" t="s">
        <v>2702</v>
      </c>
      <c r="C106">
        <v>7536126992</v>
      </c>
      <c r="D106">
        <v>1130000000000</v>
      </c>
      <c r="E106" t="s">
        <v>2703</v>
      </c>
      <c r="F106">
        <v>41041</v>
      </c>
      <c r="G106">
        <v>12</v>
      </c>
      <c r="H106" t="s">
        <v>73</v>
      </c>
      <c r="I106" t="s">
        <v>1651</v>
      </c>
      <c r="J106" t="s">
        <v>2704</v>
      </c>
      <c r="K106" t="s">
        <v>2705</v>
      </c>
      <c r="L106">
        <v>10</v>
      </c>
      <c r="Q106">
        <v>35978</v>
      </c>
      <c r="R106">
        <v>15652</v>
      </c>
      <c r="S106">
        <v>19547</v>
      </c>
      <c r="T106">
        <v>212087</v>
      </c>
      <c r="U106">
        <v>147472</v>
      </c>
      <c r="V106">
        <v>35392</v>
      </c>
      <c r="W106">
        <v>11401</v>
      </c>
      <c r="X106">
        <v>46266</v>
      </c>
      <c r="Y106">
        <v>120074</v>
      </c>
      <c r="Z106">
        <v>120435</v>
      </c>
      <c r="AA106">
        <v>-1619</v>
      </c>
      <c r="AB106">
        <v>11401</v>
      </c>
      <c r="AC106">
        <v>-26913</v>
      </c>
      <c r="AD106">
        <v>87505</v>
      </c>
      <c r="AE106">
        <v>18351</v>
      </c>
      <c r="AF106">
        <v>0</v>
      </c>
      <c r="AG106">
        <v>0</v>
      </c>
      <c r="AH106">
        <v>0</v>
      </c>
      <c r="AI106">
        <v>0</v>
      </c>
      <c r="AJ106">
        <v>0</v>
      </c>
      <c r="AK106">
        <v>3626</v>
      </c>
      <c r="AL106">
        <v>15589</v>
      </c>
      <c r="AM106">
        <v>30997</v>
      </c>
      <c r="AN106">
        <v>80644</v>
      </c>
      <c r="AO106">
        <v>45494</v>
      </c>
      <c r="AP106">
        <v>0</v>
      </c>
      <c r="AQ106">
        <v>4.0999999999999996</v>
      </c>
      <c r="AR106" t="s">
        <v>52</v>
      </c>
      <c r="AS106" t="s">
        <v>2706</v>
      </c>
      <c r="AT106" t="s">
        <v>2707</v>
      </c>
      <c r="AU106">
        <v>12.55</v>
      </c>
      <c r="AV106" t="s">
        <v>4380</v>
      </c>
    </row>
    <row r="107" spans="1:48">
      <c r="A107">
        <v>104</v>
      </c>
      <c r="B107" t="s">
        <v>816</v>
      </c>
      <c r="C107">
        <v>7714365867</v>
      </c>
      <c r="D107">
        <v>5160000000000</v>
      </c>
      <c r="E107" t="s">
        <v>817</v>
      </c>
      <c r="F107">
        <v>42345</v>
      </c>
      <c r="G107">
        <v>9</v>
      </c>
      <c r="H107" t="s">
        <v>44</v>
      </c>
      <c r="I107" t="s">
        <v>818</v>
      </c>
      <c r="J107" t="s">
        <v>819</v>
      </c>
      <c r="K107" t="s">
        <v>820</v>
      </c>
      <c r="L107">
        <v>10</v>
      </c>
      <c r="Q107">
        <v>49883</v>
      </c>
      <c r="R107">
        <v>120602</v>
      </c>
      <c r="S107">
        <v>49925</v>
      </c>
      <c r="T107">
        <v>57022</v>
      </c>
      <c r="U107">
        <v>146383</v>
      </c>
      <c r="V107">
        <v>45125</v>
      </c>
      <c r="W107">
        <v>53581</v>
      </c>
      <c r="X107">
        <v>34432</v>
      </c>
      <c r="Y107">
        <v>45225</v>
      </c>
      <c r="Z107">
        <v>71329</v>
      </c>
      <c r="AA107">
        <v>4277</v>
      </c>
      <c r="AB107">
        <v>53581</v>
      </c>
      <c r="AC107">
        <v>14160</v>
      </c>
      <c r="AD107">
        <v>10990</v>
      </c>
      <c r="AE107">
        <v>73477</v>
      </c>
      <c r="AF107">
        <v>0</v>
      </c>
      <c r="AG107">
        <v>0</v>
      </c>
      <c r="AH107">
        <v>0</v>
      </c>
      <c r="AI107">
        <v>0</v>
      </c>
      <c r="AJ107">
        <v>0</v>
      </c>
      <c r="AK107">
        <v>105288</v>
      </c>
      <c r="AL107">
        <v>90087</v>
      </c>
      <c r="AM107">
        <v>91152</v>
      </c>
      <c r="AN107">
        <v>108636</v>
      </c>
      <c r="AO107">
        <v>178774</v>
      </c>
      <c r="AP107">
        <v>0</v>
      </c>
      <c r="AQ107">
        <v>2.93</v>
      </c>
      <c r="AR107" t="s">
        <v>52</v>
      </c>
      <c r="AS107" t="s">
        <v>821</v>
      </c>
      <c r="AT107" t="s">
        <v>822</v>
      </c>
      <c r="AU107">
        <v>1.7</v>
      </c>
      <c r="AV107" t="s">
        <v>4381</v>
      </c>
    </row>
    <row r="108" spans="1:48">
      <c r="A108">
        <v>105</v>
      </c>
      <c r="B108" t="s">
        <v>3047</v>
      </c>
      <c r="C108">
        <v>2310197022</v>
      </c>
      <c r="D108">
        <v>1160000000000</v>
      </c>
      <c r="E108" t="s">
        <v>3048</v>
      </c>
      <c r="F108">
        <v>42720</v>
      </c>
      <c r="G108">
        <v>8</v>
      </c>
      <c r="H108" t="s">
        <v>44</v>
      </c>
      <c r="I108" t="s">
        <v>3049</v>
      </c>
      <c r="J108" t="s">
        <v>3050</v>
      </c>
      <c r="K108" t="s">
        <v>3051</v>
      </c>
      <c r="L108">
        <v>10538.039000000001</v>
      </c>
      <c r="Q108">
        <v>3450</v>
      </c>
      <c r="R108">
        <v>60376</v>
      </c>
      <c r="S108">
        <v>5163</v>
      </c>
      <c r="T108">
        <v>7081</v>
      </c>
      <c r="U108">
        <v>143971</v>
      </c>
      <c r="V108">
        <v>1129</v>
      </c>
      <c r="W108">
        <v>1383</v>
      </c>
      <c r="X108">
        <v>164631</v>
      </c>
      <c r="Y108">
        <v>2522</v>
      </c>
      <c r="Z108">
        <v>40264</v>
      </c>
      <c r="AA108">
        <v>2245</v>
      </c>
      <c r="AB108">
        <v>1383</v>
      </c>
      <c r="AC108">
        <v>-159645</v>
      </c>
      <c r="AD108">
        <v>4288</v>
      </c>
      <c r="AE108">
        <v>105200</v>
      </c>
      <c r="AF108">
        <v>0</v>
      </c>
      <c r="AG108">
        <v>0</v>
      </c>
      <c r="AH108">
        <v>0</v>
      </c>
      <c r="AI108">
        <v>0</v>
      </c>
      <c r="AJ108">
        <v>97541</v>
      </c>
      <c r="AK108">
        <v>156790</v>
      </c>
      <c r="AL108">
        <v>181085</v>
      </c>
      <c r="AM108">
        <v>19366</v>
      </c>
      <c r="AN108">
        <v>58683</v>
      </c>
      <c r="AO108">
        <v>18668</v>
      </c>
      <c r="AP108">
        <v>0</v>
      </c>
      <c r="AQ108">
        <v>41.73</v>
      </c>
      <c r="AR108">
        <v>0</v>
      </c>
      <c r="AS108" t="s">
        <v>3052</v>
      </c>
      <c r="AT108" t="s">
        <v>3053</v>
      </c>
      <c r="AU108">
        <v>0.74</v>
      </c>
      <c r="AV108" t="s">
        <v>4382</v>
      </c>
    </row>
    <row r="109" spans="1:48">
      <c r="A109">
        <v>106</v>
      </c>
      <c r="B109" t="s">
        <v>1622</v>
      </c>
      <c r="C109">
        <v>7730611414</v>
      </c>
      <c r="D109">
        <v>1100000000000</v>
      </c>
      <c r="E109" t="s">
        <v>1623</v>
      </c>
      <c r="F109">
        <v>39975</v>
      </c>
      <c r="G109">
        <v>15</v>
      </c>
      <c r="H109" t="s">
        <v>73</v>
      </c>
      <c r="I109" t="s">
        <v>1624</v>
      </c>
      <c r="J109" t="s">
        <v>1625</v>
      </c>
      <c r="K109" t="s">
        <v>1626</v>
      </c>
      <c r="L109">
        <v>10</v>
      </c>
      <c r="Q109">
        <v>181096</v>
      </c>
      <c r="R109">
        <v>129331</v>
      </c>
      <c r="S109">
        <v>96203</v>
      </c>
      <c r="T109">
        <v>74749</v>
      </c>
      <c r="U109">
        <v>142406</v>
      </c>
      <c r="V109">
        <v>54860</v>
      </c>
      <c r="W109">
        <v>40118</v>
      </c>
      <c r="X109">
        <v>144387</v>
      </c>
      <c r="Y109">
        <v>86541</v>
      </c>
      <c r="Z109">
        <v>82651</v>
      </c>
      <c r="AA109">
        <v>21930</v>
      </c>
      <c r="AB109">
        <v>40118</v>
      </c>
      <c r="AC109">
        <v>-50368</v>
      </c>
      <c r="AD109">
        <v>-12247</v>
      </c>
      <c r="AE109">
        <v>55003</v>
      </c>
      <c r="AF109">
        <v>21491</v>
      </c>
      <c r="AG109">
        <v>70</v>
      </c>
      <c r="AH109">
        <v>20000</v>
      </c>
      <c r="AI109">
        <v>29703</v>
      </c>
      <c r="AJ109">
        <v>69376</v>
      </c>
      <c r="AK109">
        <v>124325</v>
      </c>
      <c r="AL109">
        <v>113986</v>
      </c>
      <c r="AM109">
        <v>55496</v>
      </c>
      <c r="AN109">
        <v>39530</v>
      </c>
      <c r="AO109">
        <v>51019</v>
      </c>
      <c r="AP109">
        <v>0</v>
      </c>
      <c r="AQ109">
        <v>0.79</v>
      </c>
      <c r="AR109">
        <v>0</v>
      </c>
      <c r="AS109" t="s">
        <v>1627</v>
      </c>
      <c r="AT109" t="s">
        <v>1628</v>
      </c>
      <c r="AU109">
        <v>0.83</v>
      </c>
      <c r="AV109" t="s">
        <v>4383</v>
      </c>
    </row>
    <row r="110" spans="1:48">
      <c r="A110">
        <v>107</v>
      </c>
      <c r="B110" t="s">
        <v>723</v>
      </c>
      <c r="C110">
        <v>1841013546</v>
      </c>
      <c r="D110">
        <v>1100000000000</v>
      </c>
      <c r="E110" t="s">
        <v>724</v>
      </c>
      <c r="F110">
        <v>40445</v>
      </c>
      <c r="G110">
        <v>14</v>
      </c>
      <c r="H110" t="s">
        <v>73</v>
      </c>
      <c r="I110" t="s">
        <v>725</v>
      </c>
      <c r="J110" t="s">
        <v>726</v>
      </c>
      <c r="K110" t="s">
        <v>727</v>
      </c>
      <c r="L110">
        <v>7079.44</v>
      </c>
      <c r="Q110">
        <v>52030</v>
      </c>
      <c r="R110">
        <v>63850</v>
      </c>
      <c r="S110">
        <v>98679</v>
      </c>
      <c r="T110">
        <v>117029</v>
      </c>
      <c r="U110">
        <v>141939</v>
      </c>
      <c r="V110">
        <v>5905</v>
      </c>
      <c r="W110">
        <v>8063</v>
      </c>
      <c r="X110">
        <v>17585</v>
      </c>
      <c r="Y110">
        <v>31529</v>
      </c>
      <c r="Z110">
        <v>28258</v>
      </c>
      <c r="AA110">
        <v>28553</v>
      </c>
      <c r="AB110">
        <v>8063</v>
      </c>
      <c r="AC110">
        <v>27730</v>
      </c>
      <c r="AD110">
        <v>32658</v>
      </c>
      <c r="AE110">
        <v>62793</v>
      </c>
      <c r="AF110">
        <v>7069</v>
      </c>
      <c r="AG110">
        <v>15086</v>
      </c>
      <c r="AH110">
        <v>10794</v>
      </c>
      <c r="AI110">
        <v>7697</v>
      </c>
      <c r="AJ110">
        <v>8917</v>
      </c>
      <c r="AK110">
        <v>78174</v>
      </c>
      <c r="AL110">
        <v>125671</v>
      </c>
      <c r="AM110">
        <v>168341</v>
      </c>
      <c r="AN110">
        <v>155652</v>
      </c>
      <c r="AO110">
        <v>193180</v>
      </c>
      <c r="AP110">
        <v>42046</v>
      </c>
      <c r="AQ110">
        <v>2.73</v>
      </c>
      <c r="AR110" t="s">
        <v>52</v>
      </c>
      <c r="AS110" t="s">
        <v>728</v>
      </c>
      <c r="AT110" t="s">
        <v>729</v>
      </c>
      <c r="AU110">
        <v>2.37</v>
      </c>
      <c r="AV110" t="s">
        <v>4384</v>
      </c>
    </row>
    <row r="111" spans="1:48">
      <c r="A111">
        <v>108</v>
      </c>
      <c r="B111" t="s">
        <v>403</v>
      </c>
      <c r="C111">
        <v>9102201009</v>
      </c>
      <c r="D111">
        <v>1160000000000</v>
      </c>
      <c r="E111" t="s">
        <v>404</v>
      </c>
      <c r="F111">
        <v>42343</v>
      </c>
      <c r="G111">
        <v>9</v>
      </c>
      <c r="H111" t="s">
        <v>73</v>
      </c>
      <c r="I111" t="s">
        <v>405</v>
      </c>
      <c r="J111" t="s">
        <v>406</v>
      </c>
      <c r="K111" t="s">
        <v>407</v>
      </c>
      <c r="L111">
        <v>150</v>
      </c>
      <c r="Q111">
        <v>140307</v>
      </c>
      <c r="R111">
        <v>38753</v>
      </c>
      <c r="S111">
        <v>88086</v>
      </c>
      <c r="T111">
        <v>49487</v>
      </c>
      <c r="U111">
        <v>140041</v>
      </c>
      <c r="V111">
        <v>5555</v>
      </c>
      <c r="W111">
        <v>1845</v>
      </c>
      <c r="X111">
        <v>78959</v>
      </c>
      <c r="Y111">
        <v>48273</v>
      </c>
      <c r="Z111">
        <v>91629</v>
      </c>
      <c r="AA111">
        <v>320</v>
      </c>
      <c r="AB111">
        <v>1845</v>
      </c>
      <c r="AC111">
        <v>-7598</v>
      </c>
      <c r="AD111">
        <v>852</v>
      </c>
      <c r="AE111">
        <v>42737</v>
      </c>
      <c r="AF111">
        <v>39433</v>
      </c>
      <c r="AG111">
        <v>10503</v>
      </c>
      <c r="AH111">
        <v>4003</v>
      </c>
      <c r="AI111">
        <v>4003</v>
      </c>
      <c r="AJ111">
        <v>30003</v>
      </c>
      <c r="AK111">
        <v>24709</v>
      </c>
      <c r="AL111">
        <v>44117</v>
      </c>
      <c r="AM111">
        <v>33578</v>
      </c>
      <c r="AN111">
        <v>28738</v>
      </c>
      <c r="AO111">
        <v>28275</v>
      </c>
      <c r="AP111">
        <v>0</v>
      </c>
      <c r="AQ111">
        <v>1</v>
      </c>
      <c r="AR111" t="s">
        <v>52</v>
      </c>
      <c r="AS111" t="s">
        <v>408</v>
      </c>
      <c r="AT111" t="s">
        <v>409</v>
      </c>
      <c r="AU111">
        <v>0.91</v>
      </c>
      <c r="AV111" t="s">
        <v>4385</v>
      </c>
    </row>
    <row r="112" spans="1:48">
      <c r="A112">
        <v>109</v>
      </c>
      <c r="B112" t="s">
        <v>656</v>
      </c>
      <c r="C112">
        <v>7606066933</v>
      </c>
      <c r="D112">
        <v>1080000000000</v>
      </c>
      <c r="E112" t="s">
        <v>657</v>
      </c>
      <c r="F112">
        <v>39421</v>
      </c>
      <c r="G112">
        <v>17</v>
      </c>
      <c r="H112" t="s">
        <v>73</v>
      </c>
      <c r="I112" t="s">
        <v>658</v>
      </c>
      <c r="J112" t="s">
        <v>659</v>
      </c>
      <c r="K112" t="s">
        <v>660</v>
      </c>
      <c r="L112">
        <v>1000</v>
      </c>
      <c r="Q112">
        <v>104128</v>
      </c>
      <c r="R112">
        <v>101104</v>
      </c>
      <c r="S112">
        <v>178094</v>
      </c>
      <c r="T112">
        <v>166523</v>
      </c>
      <c r="U112">
        <v>136437</v>
      </c>
      <c r="V112">
        <v>24363</v>
      </c>
      <c r="W112">
        <v>91881</v>
      </c>
      <c r="X112">
        <v>120677</v>
      </c>
      <c r="Y112">
        <v>99531</v>
      </c>
      <c r="Z112">
        <v>35930</v>
      </c>
      <c r="AA112">
        <v>18211</v>
      </c>
      <c r="AB112">
        <v>91881</v>
      </c>
      <c r="AC112">
        <v>60755</v>
      </c>
      <c r="AD112">
        <v>64920</v>
      </c>
      <c r="AE112">
        <v>121466</v>
      </c>
      <c r="AF112">
        <v>35012</v>
      </c>
      <c r="AG112">
        <v>68657</v>
      </c>
      <c r="AH112">
        <v>18721</v>
      </c>
      <c r="AI112">
        <v>74603</v>
      </c>
      <c r="AJ112">
        <v>341464</v>
      </c>
      <c r="AK112">
        <v>3966853</v>
      </c>
      <c r="AL112">
        <v>452922</v>
      </c>
      <c r="AM112">
        <v>521900</v>
      </c>
      <c r="AN112">
        <v>484781</v>
      </c>
      <c r="AO112">
        <v>349343</v>
      </c>
      <c r="AP112">
        <v>74852</v>
      </c>
      <c r="AQ112">
        <v>1.31</v>
      </c>
      <c r="AR112" t="s">
        <v>52</v>
      </c>
      <c r="AS112" t="s">
        <v>661</v>
      </c>
      <c r="AT112" t="s">
        <v>662</v>
      </c>
      <c r="AU112">
        <v>0.17</v>
      </c>
      <c r="AV112" t="s">
        <v>4386</v>
      </c>
    </row>
    <row r="113" spans="1:48">
      <c r="A113">
        <v>110</v>
      </c>
      <c r="B113" t="s">
        <v>1389</v>
      </c>
      <c r="C113">
        <v>7719446380</v>
      </c>
      <c r="D113">
        <v>1170000000000</v>
      </c>
      <c r="E113" t="s">
        <v>1390</v>
      </c>
      <c r="F113">
        <v>42500</v>
      </c>
      <c r="G113">
        <v>8</v>
      </c>
      <c r="H113" t="s">
        <v>73</v>
      </c>
      <c r="I113" t="s">
        <v>1391</v>
      </c>
      <c r="J113" t="s">
        <v>1392</v>
      </c>
      <c r="K113" t="s">
        <v>1393</v>
      </c>
      <c r="L113">
        <v>34</v>
      </c>
      <c r="Q113">
        <v>6170</v>
      </c>
      <c r="R113">
        <v>14981</v>
      </c>
      <c r="S113">
        <v>45736</v>
      </c>
      <c r="T113">
        <v>74025</v>
      </c>
      <c r="U113">
        <v>135727</v>
      </c>
      <c r="V113">
        <v>5649</v>
      </c>
      <c r="W113">
        <v>11181</v>
      </c>
      <c r="X113">
        <v>32312</v>
      </c>
      <c r="Y113">
        <v>51149</v>
      </c>
      <c r="Z113">
        <v>71423</v>
      </c>
      <c r="AA113">
        <v>336</v>
      </c>
      <c r="AB113">
        <v>11181</v>
      </c>
      <c r="AC113">
        <v>11859</v>
      </c>
      <c r="AD113">
        <v>20688</v>
      </c>
      <c r="AE113">
        <v>60212</v>
      </c>
      <c r="AF113">
        <v>0</v>
      </c>
      <c r="AG113">
        <v>0</v>
      </c>
      <c r="AH113">
        <v>0</v>
      </c>
      <c r="AI113">
        <v>0</v>
      </c>
      <c r="AJ113">
        <v>0</v>
      </c>
      <c r="AK113">
        <v>7608</v>
      </c>
      <c r="AL113">
        <v>11118</v>
      </c>
      <c r="AM113">
        <v>14694</v>
      </c>
      <c r="AN113">
        <v>25108</v>
      </c>
      <c r="AO113">
        <v>37668</v>
      </c>
      <c r="AP113">
        <v>0</v>
      </c>
      <c r="AQ113">
        <v>22</v>
      </c>
      <c r="AR113" t="s">
        <v>52</v>
      </c>
      <c r="AS113" t="s">
        <v>1394</v>
      </c>
      <c r="AT113" t="s">
        <v>1395</v>
      </c>
      <c r="AU113">
        <v>4.95</v>
      </c>
      <c r="AV113" t="s">
        <v>4387</v>
      </c>
    </row>
    <row r="114" spans="1:48">
      <c r="A114">
        <v>111</v>
      </c>
      <c r="B114" t="s">
        <v>344</v>
      </c>
      <c r="C114">
        <v>5609065998</v>
      </c>
      <c r="D114">
        <v>1090000000000</v>
      </c>
      <c r="E114" t="s">
        <v>345</v>
      </c>
      <c r="F114">
        <v>39472</v>
      </c>
      <c r="G114">
        <v>17</v>
      </c>
      <c r="H114" t="s">
        <v>73</v>
      </c>
      <c r="I114" t="s">
        <v>346</v>
      </c>
      <c r="J114" t="s">
        <v>347</v>
      </c>
      <c r="K114" t="s">
        <v>348</v>
      </c>
      <c r="L114">
        <v>300</v>
      </c>
      <c r="Q114">
        <v>1374482</v>
      </c>
      <c r="R114">
        <v>2810111</v>
      </c>
      <c r="S114">
        <v>3279324</v>
      </c>
      <c r="T114">
        <v>87566</v>
      </c>
      <c r="U114">
        <v>129347</v>
      </c>
      <c r="V114">
        <v>1322122</v>
      </c>
      <c r="W114">
        <v>2748995</v>
      </c>
      <c r="X114">
        <v>3506637</v>
      </c>
      <c r="Y114">
        <v>13806</v>
      </c>
      <c r="Z114">
        <v>14935</v>
      </c>
      <c r="AA114">
        <v>1654</v>
      </c>
      <c r="AB114">
        <v>2748995</v>
      </c>
      <c r="AC114">
        <v>-288388</v>
      </c>
      <c r="AD114">
        <v>43608</v>
      </c>
      <c r="AE114">
        <v>41806</v>
      </c>
      <c r="AF114">
        <v>0</v>
      </c>
      <c r="AG114">
        <v>5050</v>
      </c>
      <c r="AH114">
        <v>2775</v>
      </c>
      <c r="AI114">
        <v>47194</v>
      </c>
      <c r="AJ114">
        <v>87670</v>
      </c>
      <c r="AK114">
        <v>310173</v>
      </c>
      <c r="AL114">
        <v>318031</v>
      </c>
      <c r="AM114">
        <v>16975</v>
      </c>
      <c r="AN114">
        <v>16721</v>
      </c>
      <c r="AO114">
        <v>20242</v>
      </c>
      <c r="AP114">
        <v>23153</v>
      </c>
      <c r="AQ114">
        <v>0.09</v>
      </c>
      <c r="AR114" t="s">
        <v>52</v>
      </c>
      <c r="AS114" t="s">
        <v>349</v>
      </c>
      <c r="AT114" t="s">
        <v>350</v>
      </c>
      <c r="AU114">
        <v>0.35</v>
      </c>
      <c r="AV114" t="s">
        <v>4388</v>
      </c>
    </row>
    <row r="115" spans="1:48">
      <c r="A115">
        <v>112</v>
      </c>
      <c r="B115" t="s">
        <v>356</v>
      </c>
      <c r="C115">
        <v>6672274395</v>
      </c>
      <c r="D115">
        <v>1090000000000</v>
      </c>
      <c r="E115" t="s">
        <v>357</v>
      </c>
      <c r="F115">
        <v>39626</v>
      </c>
      <c r="G115">
        <v>16</v>
      </c>
      <c r="H115" t="s">
        <v>73</v>
      </c>
      <c r="I115" t="s">
        <v>358</v>
      </c>
      <c r="J115" t="s">
        <v>359</v>
      </c>
      <c r="K115" t="s">
        <v>360</v>
      </c>
      <c r="L115">
        <v>20</v>
      </c>
      <c r="Q115">
        <v>85400</v>
      </c>
      <c r="R115">
        <v>84063</v>
      </c>
      <c r="S115">
        <v>109149</v>
      </c>
      <c r="T115">
        <v>235533</v>
      </c>
      <c r="U115">
        <v>128502</v>
      </c>
      <c r="V115">
        <v>8936</v>
      </c>
      <c r="W115">
        <v>10389</v>
      </c>
      <c r="X115">
        <v>5505</v>
      </c>
      <c r="Y115">
        <v>140339</v>
      </c>
      <c r="Z115">
        <v>8945</v>
      </c>
      <c r="AA115">
        <v>-5202</v>
      </c>
      <c r="AB115">
        <v>10389</v>
      </c>
      <c r="AC115">
        <v>15072</v>
      </c>
      <c r="AD115">
        <v>-9593</v>
      </c>
      <c r="AE115">
        <v>39968</v>
      </c>
      <c r="AF115">
        <v>216424</v>
      </c>
      <c r="AG115">
        <v>250500</v>
      </c>
      <c r="AH115">
        <v>251051</v>
      </c>
      <c r="AI115">
        <v>259474</v>
      </c>
      <c r="AJ115">
        <v>391853</v>
      </c>
      <c r="AK115">
        <v>29146</v>
      </c>
      <c r="AL115">
        <v>18070</v>
      </c>
      <c r="AM115">
        <v>22556</v>
      </c>
      <c r="AN115">
        <v>8380</v>
      </c>
      <c r="AO115">
        <v>8891</v>
      </c>
      <c r="AP115">
        <v>331216</v>
      </c>
      <c r="AQ115">
        <v>1.5</v>
      </c>
      <c r="AR115" t="s">
        <v>52</v>
      </c>
      <c r="AS115" t="s">
        <v>361</v>
      </c>
      <c r="AT115" t="s">
        <v>362</v>
      </c>
      <c r="AU115">
        <v>1.63</v>
      </c>
      <c r="AV115" t="s">
        <v>4389</v>
      </c>
    </row>
    <row r="116" spans="1:48">
      <c r="A116">
        <v>113</v>
      </c>
      <c r="B116" t="s">
        <v>2675</v>
      </c>
      <c r="C116">
        <v>1901107255</v>
      </c>
      <c r="D116">
        <v>1120000000000</v>
      </c>
      <c r="E116" t="s">
        <v>2676</v>
      </c>
      <c r="F116">
        <v>41044</v>
      </c>
      <c r="G116">
        <v>12</v>
      </c>
      <c r="H116" t="s">
        <v>73</v>
      </c>
      <c r="I116" t="s">
        <v>1651</v>
      </c>
      <c r="J116" t="s">
        <v>2677</v>
      </c>
      <c r="K116" t="s">
        <v>2678</v>
      </c>
      <c r="L116">
        <v>40</v>
      </c>
      <c r="Q116">
        <v>91961</v>
      </c>
      <c r="R116">
        <v>30801</v>
      </c>
      <c r="S116">
        <v>37631</v>
      </c>
      <c r="T116">
        <v>78108</v>
      </c>
      <c r="U116">
        <v>123735</v>
      </c>
      <c r="V116">
        <v>606</v>
      </c>
      <c r="W116">
        <v>19004</v>
      </c>
      <c r="X116">
        <v>28039</v>
      </c>
      <c r="Y116">
        <v>86854</v>
      </c>
      <c r="Z116">
        <v>117026</v>
      </c>
      <c r="AA116">
        <v>84813</v>
      </c>
      <c r="AB116">
        <v>19004</v>
      </c>
      <c r="AC116">
        <v>5226</v>
      </c>
      <c r="AD116">
        <v>-32515</v>
      </c>
      <c r="AE116">
        <v>5473</v>
      </c>
      <c r="AF116">
        <v>37777</v>
      </c>
      <c r="AG116">
        <v>19831</v>
      </c>
      <c r="AH116">
        <v>11737</v>
      </c>
      <c r="AI116">
        <v>11737</v>
      </c>
      <c r="AJ116">
        <v>0</v>
      </c>
      <c r="AK116">
        <v>106973</v>
      </c>
      <c r="AL116">
        <v>50445</v>
      </c>
      <c r="AM116">
        <v>33025</v>
      </c>
      <c r="AN116">
        <v>21271</v>
      </c>
      <c r="AO116">
        <v>47162</v>
      </c>
      <c r="AP116">
        <v>0</v>
      </c>
      <c r="AQ116">
        <v>1.35</v>
      </c>
      <c r="AR116" t="s">
        <v>52</v>
      </c>
      <c r="AS116" t="s">
        <v>2679</v>
      </c>
      <c r="AT116" t="s">
        <v>2680</v>
      </c>
      <c r="AU116">
        <v>0.33</v>
      </c>
      <c r="AV116" t="s">
        <v>4390</v>
      </c>
    </row>
    <row r="117" spans="1:48">
      <c r="A117">
        <v>114</v>
      </c>
      <c r="B117" t="s">
        <v>1922</v>
      </c>
      <c r="C117">
        <v>274941112</v>
      </c>
      <c r="D117">
        <v>1180000000000</v>
      </c>
      <c r="E117" t="s">
        <v>1923</v>
      </c>
      <c r="F117">
        <v>43388</v>
      </c>
      <c r="G117">
        <v>6</v>
      </c>
      <c r="H117" t="s">
        <v>73</v>
      </c>
      <c r="I117" t="s">
        <v>1917</v>
      </c>
      <c r="J117" t="s">
        <v>1918</v>
      </c>
      <c r="K117" t="s">
        <v>1924</v>
      </c>
      <c r="L117">
        <v>200010</v>
      </c>
      <c r="Q117">
        <v>16</v>
      </c>
      <c r="R117">
        <v>470</v>
      </c>
      <c r="S117">
        <v>226866</v>
      </c>
      <c r="T117">
        <v>132023</v>
      </c>
      <c r="U117">
        <v>120868</v>
      </c>
      <c r="V117">
        <v>-14</v>
      </c>
      <c r="W117">
        <v>-468</v>
      </c>
      <c r="X117">
        <v>226779</v>
      </c>
      <c r="Y117">
        <v>129559</v>
      </c>
      <c r="Z117">
        <v>118879</v>
      </c>
      <c r="AA117">
        <v>2</v>
      </c>
      <c r="AB117">
        <v>-468</v>
      </c>
      <c r="AC117">
        <v>0</v>
      </c>
      <c r="AD117">
        <v>-1</v>
      </c>
      <c r="AE117">
        <v>0</v>
      </c>
      <c r="AF117">
        <v>0</v>
      </c>
      <c r="AG117">
        <v>303</v>
      </c>
      <c r="AH117">
        <v>0</v>
      </c>
      <c r="AI117">
        <v>259740</v>
      </c>
      <c r="AJ117">
        <v>259740</v>
      </c>
      <c r="AK117">
        <v>18067</v>
      </c>
      <c r="AL117">
        <v>31162</v>
      </c>
      <c r="AM117">
        <v>497630</v>
      </c>
      <c r="AN117">
        <v>550764</v>
      </c>
      <c r="AO117">
        <v>561650</v>
      </c>
      <c r="AP117">
        <v>447478</v>
      </c>
      <c r="AQ117">
        <v>7554.25</v>
      </c>
      <c r="AR117">
        <v>0</v>
      </c>
      <c r="AS117">
        <v>0</v>
      </c>
      <c r="AT117" t="s">
        <v>82</v>
      </c>
      <c r="AU117">
        <v>45.46</v>
      </c>
      <c r="AV117" t="s">
        <v>4391</v>
      </c>
    </row>
    <row r="118" spans="1:48">
      <c r="A118">
        <v>115</v>
      </c>
      <c r="B118" t="s">
        <v>250</v>
      </c>
      <c r="C118">
        <v>2536275392</v>
      </c>
      <c r="D118">
        <v>1140000000000</v>
      </c>
      <c r="E118" t="s">
        <v>251</v>
      </c>
      <c r="F118">
        <v>41857</v>
      </c>
      <c r="G118">
        <v>10</v>
      </c>
      <c r="H118" t="s">
        <v>73</v>
      </c>
      <c r="I118" t="s">
        <v>252</v>
      </c>
      <c r="J118" t="s">
        <v>253</v>
      </c>
      <c r="K118" t="s">
        <v>254</v>
      </c>
      <c r="L118">
        <v>100</v>
      </c>
      <c r="Q118">
        <v>34911</v>
      </c>
      <c r="R118">
        <v>49796</v>
      </c>
      <c r="S118">
        <v>74559</v>
      </c>
      <c r="T118">
        <v>109833</v>
      </c>
      <c r="U118">
        <v>119975</v>
      </c>
      <c r="V118">
        <v>31339</v>
      </c>
      <c r="W118">
        <v>40879</v>
      </c>
      <c r="X118">
        <v>67561</v>
      </c>
      <c r="Y118">
        <v>100868</v>
      </c>
      <c r="Z118">
        <v>111110</v>
      </c>
      <c r="AA118">
        <v>1359</v>
      </c>
      <c r="AB118">
        <v>40879</v>
      </c>
      <c r="AC118">
        <v>3194</v>
      </c>
      <c r="AD118">
        <v>3007</v>
      </c>
      <c r="AE118">
        <v>3143</v>
      </c>
      <c r="AF118">
        <v>0</v>
      </c>
      <c r="AG118">
        <v>0</v>
      </c>
      <c r="AH118">
        <v>0</v>
      </c>
      <c r="AI118">
        <v>0</v>
      </c>
      <c r="AJ118">
        <v>0</v>
      </c>
      <c r="AK118">
        <v>19769</v>
      </c>
      <c r="AL118">
        <v>9638</v>
      </c>
      <c r="AM118">
        <v>23011</v>
      </c>
      <c r="AN118">
        <v>23252</v>
      </c>
      <c r="AO118">
        <v>32727</v>
      </c>
      <c r="AP118">
        <v>0</v>
      </c>
      <c r="AQ118">
        <v>3.44</v>
      </c>
      <c r="AR118" t="s">
        <v>52</v>
      </c>
      <c r="AS118" t="s">
        <v>255</v>
      </c>
      <c r="AT118" t="s">
        <v>256</v>
      </c>
      <c r="AU118">
        <v>1.66</v>
      </c>
      <c r="AV118" t="s">
        <v>4392</v>
      </c>
    </row>
    <row r="119" spans="1:48">
      <c r="A119">
        <v>116</v>
      </c>
      <c r="B119" t="s">
        <v>468</v>
      </c>
      <c r="C119">
        <v>6501281184</v>
      </c>
      <c r="D119">
        <v>1170000000000</v>
      </c>
      <c r="E119" t="s">
        <v>469</v>
      </c>
      <c r="F119">
        <v>42411</v>
      </c>
      <c r="G119">
        <v>9</v>
      </c>
      <c r="H119" t="s">
        <v>44</v>
      </c>
      <c r="I119" t="s">
        <v>470</v>
      </c>
      <c r="J119" t="s">
        <v>471</v>
      </c>
      <c r="K119" t="s">
        <v>472</v>
      </c>
      <c r="L119">
        <v>10000</v>
      </c>
      <c r="Q119">
        <v>35287</v>
      </c>
      <c r="R119">
        <v>42727</v>
      </c>
      <c r="S119">
        <v>80368</v>
      </c>
      <c r="T119">
        <v>90675</v>
      </c>
      <c r="U119">
        <v>119271</v>
      </c>
      <c r="V119">
        <v>17011</v>
      </c>
      <c r="W119">
        <v>22748</v>
      </c>
      <c r="X119">
        <v>56279</v>
      </c>
      <c r="Y119">
        <v>62016</v>
      </c>
      <c r="Z119">
        <v>79730</v>
      </c>
      <c r="AA119">
        <v>17218</v>
      </c>
      <c r="AB119">
        <v>22748</v>
      </c>
      <c r="AC119">
        <v>21373</v>
      </c>
      <c r="AD119">
        <v>25839</v>
      </c>
      <c r="AE119">
        <v>34550</v>
      </c>
      <c r="AF119">
        <v>464498</v>
      </c>
      <c r="AG119">
        <v>685164</v>
      </c>
      <c r="AH119">
        <v>838612</v>
      </c>
      <c r="AI119">
        <v>1136714</v>
      </c>
      <c r="AJ119">
        <v>1269075</v>
      </c>
      <c r="AK119">
        <v>0</v>
      </c>
      <c r="AL119">
        <v>5787</v>
      </c>
      <c r="AM119">
        <v>10907</v>
      </c>
      <c r="AN119">
        <v>8077</v>
      </c>
      <c r="AO119">
        <v>0</v>
      </c>
      <c r="AP119">
        <v>100</v>
      </c>
      <c r="AQ119">
        <v>3.38</v>
      </c>
      <c r="AR119" t="s">
        <v>52</v>
      </c>
      <c r="AS119" t="s">
        <v>473</v>
      </c>
      <c r="AT119" t="s">
        <v>474</v>
      </c>
      <c r="AU119">
        <v>2.73</v>
      </c>
      <c r="AV119" t="s">
        <v>4393</v>
      </c>
    </row>
    <row r="120" spans="1:48">
      <c r="A120">
        <v>117</v>
      </c>
      <c r="B120" t="s">
        <v>1773</v>
      </c>
      <c r="C120">
        <v>7842168078</v>
      </c>
      <c r="D120">
        <v>1200000000000</v>
      </c>
      <c r="E120" t="s">
        <v>1774</v>
      </c>
      <c r="F120">
        <v>43493</v>
      </c>
      <c r="G120">
        <v>6</v>
      </c>
      <c r="H120" t="s">
        <v>73</v>
      </c>
      <c r="I120" t="s">
        <v>1775</v>
      </c>
      <c r="J120" t="s">
        <v>1776</v>
      </c>
      <c r="K120" t="s">
        <v>1777</v>
      </c>
      <c r="L120">
        <v>12</v>
      </c>
      <c r="Q120">
        <v>2894</v>
      </c>
      <c r="R120">
        <v>43467</v>
      </c>
      <c r="S120">
        <v>52201</v>
      </c>
      <c r="T120">
        <v>89796</v>
      </c>
      <c r="U120">
        <v>118934</v>
      </c>
      <c r="V120">
        <v>222</v>
      </c>
      <c r="W120">
        <v>1346</v>
      </c>
      <c r="X120">
        <v>30063</v>
      </c>
      <c r="Y120">
        <v>110971</v>
      </c>
      <c r="Z120">
        <v>117330</v>
      </c>
      <c r="AA120">
        <v>18</v>
      </c>
      <c r="AB120">
        <v>1346</v>
      </c>
      <c r="AC120">
        <v>21812</v>
      </c>
      <c r="AD120">
        <v>-54407</v>
      </c>
      <c r="AE120">
        <v>70</v>
      </c>
      <c r="AF120">
        <v>17800</v>
      </c>
      <c r="AG120">
        <v>36912</v>
      </c>
      <c r="AH120">
        <v>36301</v>
      </c>
      <c r="AI120">
        <v>2241</v>
      </c>
      <c r="AJ120">
        <v>0</v>
      </c>
      <c r="AK120">
        <v>1013</v>
      </c>
      <c r="AL120">
        <v>38027</v>
      </c>
      <c r="AM120">
        <v>64638</v>
      </c>
      <c r="AN120">
        <v>74157</v>
      </c>
      <c r="AO120">
        <v>41893</v>
      </c>
      <c r="AP120">
        <v>18000</v>
      </c>
      <c r="AQ120">
        <v>41.1</v>
      </c>
      <c r="AR120">
        <v>0</v>
      </c>
      <c r="AS120" t="s">
        <v>1778</v>
      </c>
      <c r="AT120" t="s">
        <v>1779</v>
      </c>
      <c r="AU120">
        <v>2.23</v>
      </c>
      <c r="AV120" t="s">
        <v>4394</v>
      </c>
    </row>
    <row r="121" spans="1:48">
      <c r="A121">
        <v>118</v>
      </c>
      <c r="B121" t="s">
        <v>3351</v>
      </c>
      <c r="C121">
        <v>3444279945</v>
      </c>
      <c r="D121">
        <v>1230000000000</v>
      </c>
      <c r="E121" t="s">
        <v>3352</v>
      </c>
      <c r="F121">
        <v>45159</v>
      </c>
      <c r="G121">
        <v>1</v>
      </c>
      <c r="H121" t="s">
        <v>73</v>
      </c>
      <c r="I121" t="s">
        <v>3353</v>
      </c>
      <c r="J121" t="s">
        <v>3354</v>
      </c>
      <c r="K121" t="s">
        <v>3355</v>
      </c>
      <c r="L121">
        <v>10</v>
      </c>
      <c r="Q121">
        <v>0</v>
      </c>
      <c r="R121">
        <v>0</v>
      </c>
      <c r="S121">
        <v>0</v>
      </c>
      <c r="T121">
        <v>0</v>
      </c>
      <c r="U121">
        <v>118314</v>
      </c>
      <c r="V121">
        <v>0</v>
      </c>
      <c r="W121">
        <v>0</v>
      </c>
      <c r="X121">
        <v>0</v>
      </c>
      <c r="Y121">
        <v>0</v>
      </c>
      <c r="Z121">
        <v>8610</v>
      </c>
      <c r="AA121">
        <v>0</v>
      </c>
      <c r="AB121">
        <v>0</v>
      </c>
      <c r="AC121">
        <v>0</v>
      </c>
      <c r="AD121">
        <v>0</v>
      </c>
      <c r="AE121">
        <v>109677</v>
      </c>
      <c r="AF121">
        <v>0</v>
      </c>
      <c r="AG121">
        <v>0</v>
      </c>
      <c r="AH121">
        <v>0</v>
      </c>
      <c r="AI121">
        <v>0</v>
      </c>
      <c r="AJ121">
        <v>0</v>
      </c>
      <c r="AK121">
        <v>0</v>
      </c>
      <c r="AL121">
        <v>0</v>
      </c>
      <c r="AM121">
        <v>0</v>
      </c>
      <c r="AN121">
        <v>0</v>
      </c>
      <c r="AO121">
        <v>118439</v>
      </c>
      <c r="AP121">
        <v>9125</v>
      </c>
      <c r="AR121" t="s">
        <v>52</v>
      </c>
      <c r="AS121" t="s">
        <v>3356</v>
      </c>
      <c r="AT121" t="s">
        <v>3357</v>
      </c>
      <c r="AV121" t="s">
        <v>4395</v>
      </c>
    </row>
    <row r="122" spans="1:48">
      <c r="A122">
        <v>119</v>
      </c>
      <c r="B122" t="s">
        <v>1184</v>
      </c>
      <c r="C122">
        <v>5406972623</v>
      </c>
      <c r="D122">
        <v>1180000000000</v>
      </c>
      <c r="E122" t="s">
        <v>1185</v>
      </c>
      <c r="F122">
        <v>42814</v>
      </c>
      <c r="G122">
        <v>8</v>
      </c>
      <c r="H122" t="s">
        <v>73</v>
      </c>
      <c r="I122" t="s">
        <v>1186</v>
      </c>
      <c r="J122" t="s">
        <v>1187</v>
      </c>
      <c r="K122" t="s">
        <v>1188</v>
      </c>
      <c r="L122">
        <v>10000</v>
      </c>
      <c r="Q122">
        <v>5141</v>
      </c>
      <c r="R122">
        <v>8479</v>
      </c>
      <c r="S122">
        <v>51420</v>
      </c>
      <c r="T122">
        <v>59851</v>
      </c>
      <c r="U122">
        <v>109568</v>
      </c>
      <c r="V122">
        <v>2671</v>
      </c>
      <c r="W122">
        <v>4750</v>
      </c>
      <c r="X122">
        <v>44958</v>
      </c>
      <c r="Y122">
        <v>50200</v>
      </c>
      <c r="Z122">
        <v>74730</v>
      </c>
      <c r="AA122">
        <v>1976</v>
      </c>
      <c r="AB122">
        <v>4750</v>
      </c>
      <c r="AC122">
        <v>5155</v>
      </c>
      <c r="AD122">
        <v>7721</v>
      </c>
      <c r="AE122">
        <v>26401</v>
      </c>
      <c r="AF122">
        <v>0</v>
      </c>
      <c r="AG122">
        <v>0</v>
      </c>
      <c r="AH122">
        <v>0</v>
      </c>
      <c r="AI122">
        <v>0</v>
      </c>
      <c r="AJ122">
        <v>0</v>
      </c>
      <c r="AK122">
        <v>11509</v>
      </c>
      <c r="AL122">
        <v>15553</v>
      </c>
      <c r="AM122">
        <v>48089</v>
      </c>
      <c r="AN122">
        <v>40291</v>
      </c>
      <c r="AO122">
        <v>46079</v>
      </c>
      <c r="AP122">
        <v>5467</v>
      </c>
      <c r="AQ122">
        <v>21.31</v>
      </c>
      <c r="AR122" t="s">
        <v>52</v>
      </c>
      <c r="AS122" t="s">
        <v>1189</v>
      </c>
      <c r="AT122" t="s">
        <v>1190</v>
      </c>
      <c r="AU122">
        <v>4</v>
      </c>
      <c r="AV122" t="s">
        <v>4396</v>
      </c>
    </row>
    <row r="123" spans="1:48">
      <c r="A123">
        <v>120</v>
      </c>
      <c r="B123" t="s">
        <v>601</v>
      </c>
      <c r="C123">
        <v>7709653027</v>
      </c>
      <c r="D123">
        <v>1060000000000</v>
      </c>
      <c r="E123" t="s">
        <v>602</v>
      </c>
      <c r="F123">
        <v>38712</v>
      </c>
      <c r="G123">
        <v>19</v>
      </c>
      <c r="H123" t="s">
        <v>73</v>
      </c>
      <c r="I123" t="s">
        <v>603</v>
      </c>
      <c r="J123" t="s">
        <v>604</v>
      </c>
      <c r="K123" t="s">
        <v>605</v>
      </c>
      <c r="L123">
        <v>1000</v>
      </c>
      <c r="Q123">
        <v>45725</v>
      </c>
      <c r="R123">
        <v>44161</v>
      </c>
      <c r="S123">
        <v>55150</v>
      </c>
      <c r="T123">
        <v>73560</v>
      </c>
      <c r="U123">
        <v>107910</v>
      </c>
      <c r="V123">
        <v>44986</v>
      </c>
      <c r="W123">
        <v>41089</v>
      </c>
      <c r="X123">
        <v>6870</v>
      </c>
      <c r="Y123">
        <v>10791</v>
      </c>
      <c r="Z123">
        <v>15774</v>
      </c>
      <c r="AA123">
        <v>-144</v>
      </c>
      <c r="AB123">
        <v>41089</v>
      </c>
      <c r="AC123">
        <v>4175</v>
      </c>
      <c r="AD123">
        <v>11763</v>
      </c>
      <c r="AE123">
        <v>12495</v>
      </c>
      <c r="AF123">
        <v>30316</v>
      </c>
      <c r="AG123">
        <v>25884</v>
      </c>
      <c r="AH123">
        <v>6366</v>
      </c>
      <c r="AI123">
        <v>32398</v>
      </c>
      <c r="AJ123">
        <v>29644</v>
      </c>
      <c r="AK123">
        <v>855</v>
      </c>
      <c r="AL123">
        <v>854</v>
      </c>
      <c r="AM123">
        <v>5122</v>
      </c>
      <c r="AN123">
        <v>8049</v>
      </c>
      <c r="AO123">
        <v>9564</v>
      </c>
      <c r="AP123">
        <v>11095</v>
      </c>
      <c r="AQ123">
        <v>2.36</v>
      </c>
      <c r="AR123" t="s">
        <v>52</v>
      </c>
      <c r="AS123" t="s">
        <v>606</v>
      </c>
      <c r="AT123" t="s">
        <v>607</v>
      </c>
      <c r="AU123">
        <v>1.26</v>
      </c>
      <c r="AV123" t="s">
        <v>4397</v>
      </c>
    </row>
    <row r="124" spans="1:48">
      <c r="A124">
        <v>121</v>
      </c>
      <c r="B124" t="s">
        <v>919</v>
      </c>
      <c r="C124">
        <v>2130168738</v>
      </c>
      <c r="D124">
        <v>1160000000000</v>
      </c>
      <c r="E124" t="s">
        <v>920</v>
      </c>
      <c r="F124">
        <v>42440</v>
      </c>
      <c r="G124">
        <v>9</v>
      </c>
      <c r="H124" t="s">
        <v>73</v>
      </c>
      <c r="I124" t="s">
        <v>921</v>
      </c>
      <c r="J124" t="s">
        <v>922</v>
      </c>
      <c r="K124" t="s">
        <v>923</v>
      </c>
      <c r="L124">
        <v>10</v>
      </c>
      <c r="Q124">
        <v>60589</v>
      </c>
      <c r="R124">
        <v>80477</v>
      </c>
      <c r="S124">
        <v>99140</v>
      </c>
      <c r="T124">
        <v>99932</v>
      </c>
      <c r="U124">
        <v>107630</v>
      </c>
      <c r="V124">
        <v>22660</v>
      </c>
      <c r="W124">
        <v>5994</v>
      </c>
      <c r="X124">
        <v>20368</v>
      </c>
      <c r="Y124">
        <v>10378</v>
      </c>
      <c r="Z124">
        <v>15584</v>
      </c>
      <c r="AA124">
        <v>4435</v>
      </c>
      <c r="AB124">
        <v>5994</v>
      </c>
      <c r="AC124">
        <v>4386</v>
      </c>
      <c r="AD124">
        <v>3536</v>
      </c>
      <c r="AE124">
        <v>5333</v>
      </c>
      <c r="AF124">
        <v>2403</v>
      </c>
      <c r="AG124">
        <v>8771</v>
      </c>
      <c r="AH124">
        <v>10618</v>
      </c>
      <c r="AI124">
        <v>9524</v>
      </c>
      <c r="AJ124">
        <v>14496</v>
      </c>
      <c r="AK124">
        <v>22235</v>
      </c>
      <c r="AL124">
        <v>14926</v>
      </c>
      <c r="AM124">
        <v>19926</v>
      </c>
      <c r="AN124">
        <v>31152</v>
      </c>
      <c r="AO124">
        <v>27068</v>
      </c>
      <c r="AP124">
        <v>5538</v>
      </c>
      <c r="AQ124">
        <v>1.78</v>
      </c>
      <c r="AR124" t="s">
        <v>52</v>
      </c>
      <c r="AS124" t="s">
        <v>924</v>
      </c>
      <c r="AT124" t="s">
        <v>925</v>
      </c>
      <c r="AU124">
        <v>1.69</v>
      </c>
      <c r="AV124" t="s">
        <v>4398</v>
      </c>
    </row>
    <row r="125" spans="1:48">
      <c r="A125">
        <v>122</v>
      </c>
      <c r="B125" t="s">
        <v>2631</v>
      </c>
      <c r="C125">
        <v>1655364579</v>
      </c>
      <c r="D125">
        <v>1160000000000</v>
      </c>
      <c r="E125" t="s">
        <v>2632</v>
      </c>
      <c r="F125">
        <v>42544</v>
      </c>
      <c r="G125">
        <v>8</v>
      </c>
      <c r="H125" t="s">
        <v>73</v>
      </c>
      <c r="I125" t="s">
        <v>2633</v>
      </c>
      <c r="J125" t="s">
        <v>2634</v>
      </c>
      <c r="K125" t="s">
        <v>2635</v>
      </c>
      <c r="L125">
        <v>28232</v>
      </c>
      <c r="Q125">
        <v>12</v>
      </c>
      <c r="R125">
        <v>0</v>
      </c>
      <c r="S125">
        <v>110</v>
      </c>
      <c r="T125">
        <v>101498</v>
      </c>
      <c r="U125">
        <v>341533</v>
      </c>
      <c r="V125">
        <v>193</v>
      </c>
      <c r="W125">
        <v>246</v>
      </c>
      <c r="X125">
        <v>251</v>
      </c>
      <c r="Y125">
        <v>13583</v>
      </c>
      <c r="Z125">
        <v>129032</v>
      </c>
      <c r="AA125">
        <v>-181</v>
      </c>
      <c r="AB125">
        <v>246</v>
      </c>
      <c r="AC125">
        <v>-6917</v>
      </c>
      <c r="AD125">
        <v>-19996</v>
      </c>
      <c r="AE125">
        <v>131724</v>
      </c>
      <c r="AF125">
        <v>38</v>
      </c>
      <c r="AG125">
        <v>38</v>
      </c>
      <c r="AH125">
        <v>0</v>
      </c>
      <c r="AI125">
        <v>179866</v>
      </c>
      <c r="AJ125">
        <v>840710</v>
      </c>
      <c r="AK125">
        <v>69</v>
      </c>
      <c r="AL125">
        <v>73</v>
      </c>
      <c r="AM125">
        <v>159269</v>
      </c>
      <c r="AN125">
        <v>451912</v>
      </c>
      <c r="AO125">
        <v>461271</v>
      </c>
      <c r="AP125">
        <v>722968</v>
      </c>
      <c r="AQ125">
        <v>28461.08</v>
      </c>
      <c r="AR125" t="s">
        <v>45</v>
      </c>
      <c r="AS125" t="s">
        <v>2636</v>
      </c>
      <c r="AT125" t="s">
        <v>2637</v>
      </c>
      <c r="AU125">
        <v>12168.05</v>
      </c>
      <c r="AV125" t="s">
        <v>4399</v>
      </c>
    </row>
    <row r="126" spans="1:48">
      <c r="A126">
        <v>123</v>
      </c>
      <c r="B126" t="s">
        <v>373</v>
      </c>
      <c r="C126">
        <v>1001219735</v>
      </c>
      <c r="D126">
        <v>1090000000000</v>
      </c>
      <c r="E126" t="s">
        <v>374</v>
      </c>
      <c r="F126">
        <v>39869</v>
      </c>
      <c r="G126">
        <v>16</v>
      </c>
      <c r="H126" t="s">
        <v>73</v>
      </c>
      <c r="I126" t="s">
        <v>375</v>
      </c>
      <c r="J126" t="s">
        <v>376</v>
      </c>
      <c r="K126" t="s">
        <v>377</v>
      </c>
      <c r="L126">
        <v>10</v>
      </c>
      <c r="Q126">
        <v>43705</v>
      </c>
      <c r="R126">
        <v>62548</v>
      </c>
      <c r="S126">
        <v>95708</v>
      </c>
      <c r="T126">
        <v>101679</v>
      </c>
      <c r="U126">
        <v>103936</v>
      </c>
      <c r="V126">
        <v>24538</v>
      </c>
      <c r="W126">
        <v>43456</v>
      </c>
      <c r="X126">
        <v>51918</v>
      </c>
      <c r="Y126">
        <v>40532</v>
      </c>
      <c r="Z126">
        <v>49449</v>
      </c>
      <c r="AA126">
        <v>18210</v>
      </c>
      <c r="AB126">
        <v>43456</v>
      </c>
      <c r="AC126">
        <v>39062</v>
      </c>
      <c r="AD126">
        <v>56526</v>
      </c>
      <c r="AE126">
        <v>53785</v>
      </c>
      <c r="AF126">
        <v>35306</v>
      </c>
      <c r="AG126">
        <v>56612</v>
      </c>
      <c r="AH126">
        <v>44484</v>
      </c>
      <c r="AI126">
        <v>63397</v>
      </c>
      <c r="AJ126">
        <v>85343</v>
      </c>
      <c r="AK126">
        <v>6387</v>
      </c>
      <c r="AL126">
        <v>7661</v>
      </c>
      <c r="AM126">
        <v>9775</v>
      </c>
      <c r="AN126">
        <v>15385</v>
      </c>
      <c r="AO126">
        <v>33595</v>
      </c>
      <c r="AP126">
        <v>2600</v>
      </c>
      <c r="AQ126">
        <v>2.38</v>
      </c>
      <c r="AR126" t="s">
        <v>52</v>
      </c>
      <c r="AS126" t="s">
        <v>378</v>
      </c>
      <c r="AT126" t="s">
        <v>82</v>
      </c>
      <c r="AU126">
        <v>2.85</v>
      </c>
      <c r="AV126" t="s">
        <v>4400</v>
      </c>
    </row>
    <row r="127" spans="1:48">
      <c r="A127">
        <v>124</v>
      </c>
      <c r="B127" t="s">
        <v>1340</v>
      </c>
      <c r="C127">
        <v>1831161312</v>
      </c>
      <c r="D127">
        <v>1130000000000</v>
      </c>
      <c r="E127" t="s">
        <v>1341</v>
      </c>
      <c r="F127">
        <v>41473</v>
      </c>
      <c r="G127">
        <v>11</v>
      </c>
      <c r="H127" t="s">
        <v>73</v>
      </c>
      <c r="I127" t="s">
        <v>1342</v>
      </c>
      <c r="J127" t="s">
        <v>1343</v>
      </c>
      <c r="K127" t="s">
        <v>1344</v>
      </c>
      <c r="L127">
        <v>10</v>
      </c>
      <c r="Q127">
        <v>5521</v>
      </c>
      <c r="R127">
        <v>21033</v>
      </c>
      <c r="S127">
        <v>63686</v>
      </c>
      <c r="T127">
        <v>80541</v>
      </c>
      <c r="U127">
        <v>103728</v>
      </c>
      <c r="V127">
        <v>5347</v>
      </c>
      <c r="W127">
        <v>4580</v>
      </c>
      <c r="X127">
        <v>-9554</v>
      </c>
      <c r="Y127">
        <v>-18298</v>
      </c>
      <c r="Z127">
        <v>17697</v>
      </c>
      <c r="AA127">
        <v>134</v>
      </c>
      <c r="AB127">
        <v>4580</v>
      </c>
      <c r="AC127">
        <v>51698</v>
      </c>
      <c r="AD127">
        <v>59439</v>
      </c>
      <c r="AE127">
        <v>82380</v>
      </c>
      <c r="AF127">
        <v>0</v>
      </c>
      <c r="AG127">
        <v>0</v>
      </c>
      <c r="AH127">
        <v>0</v>
      </c>
      <c r="AI127">
        <v>0</v>
      </c>
      <c r="AJ127">
        <v>0</v>
      </c>
      <c r="AK127">
        <v>23494</v>
      </c>
      <c r="AL127">
        <v>44107</v>
      </c>
      <c r="AM127">
        <v>80043</v>
      </c>
      <c r="AN127">
        <v>134815</v>
      </c>
      <c r="AO127">
        <v>215453</v>
      </c>
      <c r="AP127">
        <v>21</v>
      </c>
      <c r="AQ127">
        <v>18.79</v>
      </c>
      <c r="AR127" t="s">
        <v>52</v>
      </c>
      <c r="AS127" t="s">
        <v>1345</v>
      </c>
      <c r="AT127" t="s">
        <v>1346</v>
      </c>
      <c r="AU127">
        <v>9.17</v>
      </c>
      <c r="AV127" t="s">
        <v>4401</v>
      </c>
    </row>
    <row r="128" spans="1:48">
      <c r="A128">
        <v>125</v>
      </c>
      <c r="B128" t="s">
        <v>433</v>
      </c>
      <c r="C128">
        <v>7702686930</v>
      </c>
      <c r="D128">
        <v>5090000000000</v>
      </c>
      <c r="E128" t="s">
        <v>434</v>
      </c>
      <c r="F128">
        <v>39743</v>
      </c>
      <c r="G128">
        <v>16</v>
      </c>
      <c r="H128" t="s">
        <v>73</v>
      </c>
      <c r="I128" t="s">
        <v>435</v>
      </c>
      <c r="J128" t="s">
        <v>436</v>
      </c>
      <c r="K128" t="s">
        <v>437</v>
      </c>
      <c r="L128">
        <v>10</v>
      </c>
      <c r="Q128">
        <v>182345</v>
      </c>
      <c r="R128">
        <v>80884</v>
      </c>
      <c r="S128">
        <v>45634</v>
      </c>
      <c r="T128">
        <v>290334</v>
      </c>
      <c r="U128">
        <v>98809</v>
      </c>
      <c r="V128">
        <v>130203</v>
      </c>
      <c r="W128">
        <v>58941</v>
      </c>
      <c r="X128">
        <v>35121</v>
      </c>
      <c r="Y128">
        <v>277548</v>
      </c>
      <c r="Z128">
        <v>59971</v>
      </c>
      <c r="AA128">
        <v>44727</v>
      </c>
      <c r="AB128">
        <v>58941</v>
      </c>
      <c r="AC128">
        <v>3678</v>
      </c>
      <c r="AD128">
        <v>3778</v>
      </c>
      <c r="AE128">
        <v>36368</v>
      </c>
      <c r="AF128">
        <v>106029</v>
      </c>
      <c r="AG128">
        <v>87519</v>
      </c>
      <c r="AH128">
        <v>93664</v>
      </c>
      <c r="AI128">
        <v>63457</v>
      </c>
      <c r="AJ128">
        <v>57657</v>
      </c>
      <c r="AK128">
        <v>117112</v>
      </c>
      <c r="AL128">
        <v>65137</v>
      </c>
      <c r="AM128">
        <v>60574</v>
      </c>
      <c r="AN128">
        <v>28849</v>
      </c>
      <c r="AO128">
        <v>84368</v>
      </c>
      <c r="AP128">
        <v>20726</v>
      </c>
      <c r="AQ128">
        <v>0.54</v>
      </c>
      <c r="AR128" t="s">
        <v>52</v>
      </c>
      <c r="AS128" t="s">
        <v>438</v>
      </c>
      <c r="AT128" t="s">
        <v>439</v>
      </c>
      <c r="AU128">
        <v>0.64</v>
      </c>
      <c r="AV128" t="s">
        <v>4402</v>
      </c>
    </row>
    <row r="129" spans="1:48">
      <c r="A129">
        <v>126</v>
      </c>
      <c r="B129" t="s">
        <v>3120</v>
      </c>
      <c r="C129">
        <v>7725321396</v>
      </c>
      <c r="D129">
        <v>1170000000000</v>
      </c>
      <c r="E129" t="s">
        <v>3121</v>
      </c>
      <c r="F129">
        <v>42544</v>
      </c>
      <c r="G129">
        <v>8</v>
      </c>
      <c r="H129" t="s">
        <v>73</v>
      </c>
      <c r="I129" t="s">
        <v>3122</v>
      </c>
      <c r="J129" t="s">
        <v>3123</v>
      </c>
      <c r="K129" t="s">
        <v>3124</v>
      </c>
      <c r="L129">
        <v>100</v>
      </c>
      <c r="Q129">
        <v>43931</v>
      </c>
      <c r="R129">
        <v>6386</v>
      </c>
      <c r="S129">
        <v>52178</v>
      </c>
      <c r="T129">
        <v>96732</v>
      </c>
      <c r="U129">
        <v>89439</v>
      </c>
      <c r="V129">
        <v>2242</v>
      </c>
      <c r="W129">
        <v>1225</v>
      </c>
      <c r="X129">
        <v>15184</v>
      </c>
      <c r="Y129">
        <v>13097</v>
      </c>
      <c r="Z129">
        <v>11177</v>
      </c>
      <c r="AA129">
        <v>17862</v>
      </c>
      <c r="AB129">
        <v>1225</v>
      </c>
      <c r="AC129">
        <v>21439</v>
      </c>
      <c r="AD129">
        <v>53077</v>
      </c>
      <c r="AE129">
        <v>67809</v>
      </c>
      <c r="AF129">
        <v>38998</v>
      </c>
      <c r="AG129">
        <v>38403</v>
      </c>
      <c r="AH129">
        <v>37588</v>
      </c>
      <c r="AI129">
        <v>37021</v>
      </c>
      <c r="AJ129">
        <v>30157</v>
      </c>
      <c r="AK129">
        <v>2871</v>
      </c>
      <c r="AL129">
        <v>2469</v>
      </c>
      <c r="AM129">
        <v>7447</v>
      </c>
      <c r="AN129">
        <v>14614</v>
      </c>
      <c r="AO129">
        <v>18378</v>
      </c>
      <c r="AP129">
        <v>0</v>
      </c>
      <c r="AQ129">
        <v>2.04</v>
      </c>
      <c r="AR129" t="s">
        <v>52</v>
      </c>
      <c r="AS129" t="s">
        <v>3125</v>
      </c>
      <c r="AT129" t="s">
        <v>3126</v>
      </c>
      <c r="AU129">
        <v>1.1599999999999999</v>
      </c>
      <c r="AV129" t="s">
        <v>4403</v>
      </c>
    </row>
    <row r="130" spans="1:48">
      <c r="A130">
        <v>127</v>
      </c>
      <c r="B130" t="s">
        <v>1272</v>
      </c>
      <c r="C130">
        <v>7710496844</v>
      </c>
      <c r="D130">
        <v>1160000000000</v>
      </c>
      <c r="E130" t="s">
        <v>1273</v>
      </c>
      <c r="F130">
        <v>42156</v>
      </c>
      <c r="G130">
        <v>9</v>
      </c>
      <c r="H130" t="s">
        <v>73</v>
      </c>
      <c r="I130" t="s">
        <v>1274</v>
      </c>
      <c r="J130" t="s">
        <v>1275</v>
      </c>
      <c r="K130" t="s">
        <v>1276</v>
      </c>
      <c r="L130">
        <v>13</v>
      </c>
      <c r="Q130">
        <v>112815</v>
      </c>
      <c r="R130">
        <v>103019</v>
      </c>
      <c r="S130">
        <v>95456</v>
      </c>
      <c r="T130">
        <v>62497</v>
      </c>
      <c r="U130">
        <v>97647</v>
      </c>
      <c r="V130">
        <v>72411</v>
      </c>
      <c r="W130">
        <v>84100</v>
      </c>
      <c r="X130">
        <v>17846</v>
      </c>
      <c r="Y130">
        <v>31154</v>
      </c>
      <c r="Z130">
        <v>42449</v>
      </c>
      <c r="AA130">
        <v>27142</v>
      </c>
      <c r="AB130">
        <v>84100</v>
      </c>
      <c r="AC130">
        <v>49521</v>
      </c>
      <c r="AD130">
        <v>17009</v>
      </c>
      <c r="AE130">
        <v>33758</v>
      </c>
      <c r="AF130">
        <v>46474</v>
      </c>
      <c r="AG130">
        <v>12546</v>
      </c>
      <c r="AH130">
        <v>16212</v>
      </c>
      <c r="AI130">
        <v>23612</v>
      </c>
      <c r="AJ130">
        <v>30967</v>
      </c>
      <c r="AK130">
        <v>2044</v>
      </c>
      <c r="AL130">
        <v>1946</v>
      </c>
      <c r="AM130">
        <v>12917</v>
      </c>
      <c r="AN130">
        <v>1092</v>
      </c>
      <c r="AO130">
        <v>1541</v>
      </c>
      <c r="AP130">
        <v>1019</v>
      </c>
      <c r="AQ130">
        <v>0.87</v>
      </c>
      <c r="AR130" t="s">
        <v>52</v>
      </c>
      <c r="AS130" t="s">
        <v>1277</v>
      </c>
      <c r="AT130" t="s">
        <v>1278</v>
      </c>
      <c r="AU130">
        <v>0.67</v>
      </c>
      <c r="AV130" t="s">
        <v>4404</v>
      </c>
    </row>
    <row r="131" spans="1:48">
      <c r="A131">
        <v>128</v>
      </c>
      <c r="B131" t="s">
        <v>2654</v>
      </c>
      <c r="C131">
        <v>7604326142</v>
      </c>
      <c r="D131">
        <v>1180000000000</v>
      </c>
      <c r="E131" t="s">
        <v>2655</v>
      </c>
      <c r="F131">
        <v>42880</v>
      </c>
      <c r="G131">
        <v>7</v>
      </c>
      <c r="H131" t="s">
        <v>73</v>
      </c>
      <c r="I131" t="s">
        <v>2656</v>
      </c>
      <c r="J131" t="s">
        <v>2657</v>
      </c>
      <c r="K131" t="s">
        <v>2658</v>
      </c>
      <c r="L131">
        <v>13.157999999999999</v>
      </c>
      <c r="Q131">
        <v>8744</v>
      </c>
      <c r="R131">
        <v>13837</v>
      </c>
      <c r="S131">
        <v>117088</v>
      </c>
      <c r="T131">
        <v>46544</v>
      </c>
      <c r="U131">
        <v>98071</v>
      </c>
      <c r="V131">
        <v>901</v>
      </c>
      <c r="W131">
        <v>5871</v>
      </c>
      <c r="X131">
        <v>100622</v>
      </c>
      <c r="Y131">
        <v>34786</v>
      </c>
      <c r="Z131">
        <v>80966</v>
      </c>
      <c r="AA131">
        <v>7352</v>
      </c>
      <c r="AB131">
        <v>5871</v>
      </c>
      <c r="AC131">
        <v>9452</v>
      </c>
      <c r="AD131">
        <v>10048</v>
      </c>
      <c r="AE131">
        <v>9490</v>
      </c>
      <c r="AF131">
        <v>0</v>
      </c>
      <c r="AG131">
        <v>400</v>
      </c>
      <c r="AH131">
        <v>400</v>
      </c>
      <c r="AI131">
        <v>11</v>
      </c>
      <c r="AJ131">
        <v>0</v>
      </c>
      <c r="AK131">
        <v>41775</v>
      </c>
      <c r="AL131">
        <v>11165</v>
      </c>
      <c r="AM131">
        <v>30518</v>
      </c>
      <c r="AN131">
        <v>77180</v>
      </c>
      <c r="AO131">
        <v>46952</v>
      </c>
      <c r="AP131">
        <v>50</v>
      </c>
      <c r="AQ131">
        <v>11.22</v>
      </c>
      <c r="AR131" t="s">
        <v>52</v>
      </c>
      <c r="AS131" t="s">
        <v>2659</v>
      </c>
      <c r="AT131" t="s">
        <v>2660</v>
      </c>
      <c r="AU131">
        <v>1.1200000000000001</v>
      </c>
      <c r="AV131" t="s">
        <v>4405</v>
      </c>
    </row>
    <row r="132" spans="1:48">
      <c r="A132">
        <v>129</v>
      </c>
      <c r="B132" t="s">
        <v>1423</v>
      </c>
      <c r="C132">
        <v>7203326272</v>
      </c>
      <c r="D132">
        <v>1150000000000</v>
      </c>
      <c r="E132" t="s">
        <v>1424</v>
      </c>
      <c r="F132">
        <v>41957</v>
      </c>
      <c r="G132">
        <v>10</v>
      </c>
      <c r="H132" t="s">
        <v>73</v>
      </c>
      <c r="I132" t="s">
        <v>1425</v>
      </c>
      <c r="J132" t="s">
        <v>1426</v>
      </c>
      <c r="K132" t="s">
        <v>1427</v>
      </c>
      <c r="L132">
        <v>10</v>
      </c>
      <c r="Q132">
        <v>21568</v>
      </c>
      <c r="R132">
        <v>36395</v>
      </c>
      <c r="S132">
        <v>68963</v>
      </c>
      <c r="T132">
        <v>79212</v>
      </c>
      <c r="U132">
        <v>96027</v>
      </c>
      <c r="V132">
        <v>7398</v>
      </c>
      <c r="W132">
        <v>5710</v>
      </c>
      <c r="X132">
        <v>32362</v>
      </c>
      <c r="Y132">
        <v>65585</v>
      </c>
      <c r="Z132">
        <v>68388</v>
      </c>
      <c r="AA132">
        <v>13305</v>
      </c>
      <c r="AB132">
        <v>5710</v>
      </c>
      <c r="AC132">
        <v>34950</v>
      </c>
      <c r="AD132">
        <v>10964</v>
      </c>
      <c r="AE132">
        <v>24306</v>
      </c>
      <c r="AF132">
        <v>0</v>
      </c>
      <c r="AG132">
        <v>0</v>
      </c>
      <c r="AH132">
        <v>0</v>
      </c>
      <c r="AI132">
        <v>0</v>
      </c>
      <c r="AJ132">
        <v>0</v>
      </c>
      <c r="AK132">
        <v>78471</v>
      </c>
      <c r="AL132">
        <v>89346</v>
      </c>
      <c r="AM132">
        <v>106721</v>
      </c>
      <c r="AN132">
        <v>120639</v>
      </c>
      <c r="AO132">
        <v>140919</v>
      </c>
      <c r="AP132">
        <v>150</v>
      </c>
      <c r="AQ132">
        <v>4.45</v>
      </c>
      <c r="AR132" t="s">
        <v>52</v>
      </c>
      <c r="AS132" t="s">
        <v>1428</v>
      </c>
      <c r="AT132" t="s">
        <v>1429</v>
      </c>
      <c r="AU132">
        <v>1.8</v>
      </c>
      <c r="AV132" t="s">
        <v>4406</v>
      </c>
    </row>
    <row r="133" spans="1:48">
      <c r="A133">
        <v>130</v>
      </c>
      <c r="B133" t="s">
        <v>196</v>
      </c>
      <c r="C133">
        <v>5904144541</v>
      </c>
      <c r="D133">
        <v>1070000000000</v>
      </c>
      <c r="E133" t="s">
        <v>197</v>
      </c>
      <c r="F133">
        <v>38867</v>
      </c>
      <c r="G133">
        <v>18</v>
      </c>
      <c r="H133" t="s">
        <v>44</v>
      </c>
      <c r="I133" t="s">
        <v>198</v>
      </c>
      <c r="J133" t="s">
        <v>199</v>
      </c>
      <c r="K133" t="s">
        <v>200</v>
      </c>
      <c r="L133">
        <v>18</v>
      </c>
      <c r="Q133">
        <v>48894</v>
      </c>
      <c r="R133">
        <v>81866</v>
      </c>
      <c r="S133">
        <v>79276</v>
      </c>
      <c r="T133">
        <v>79225</v>
      </c>
      <c r="U133">
        <v>96015</v>
      </c>
      <c r="V133">
        <v>39803</v>
      </c>
      <c r="W133">
        <v>28115</v>
      </c>
      <c r="X133">
        <v>23605</v>
      </c>
      <c r="Y133">
        <v>24003</v>
      </c>
      <c r="Z133">
        <v>36858</v>
      </c>
      <c r="AA133">
        <v>7686</v>
      </c>
      <c r="AB133">
        <v>28115</v>
      </c>
      <c r="AC133">
        <v>33076</v>
      </c>
      <c r="AD133">
        <v>29813</v>
      </c>
      <c r="AE133">
        <v>28474</v>
      </c>
      <c r="AF133">
        <v>4571</v>
      </c>
      <c r="AG133">
        <v>18603</v>
      </c>
      <c r="AH133">
        <v>21981</v>
      </c>
      <c r="AI133">
        <v>30646</v>
      </c>
      <c r="AJ133">
        <v>42275</v>
      </c>
      <c r="AK133">
        <v>3846</v>
      </c>
      <c r="AL133">
        <v>3254</v>
      </c>
      <c r="AM133">
        <v>1557</v>
      </c>
      <c r="AN133">
        <v>2436</v>
      </c>
      <c r="AO133">
        <v>1880</v>
      </c>
      <c r="AP133">
        <v>0</v>
      </c>
      <c r="AQ133">
        <v>1.96</v>
      </c>
      <c r="AR133" t="s">
        <v>52</v>
      </c>
      <c r="AS133" t="s">
        <v>201</v>
      </c>
      <c r="AT133" t="s">
        <v>202</v>
      </c>
      <c r="AU133">
        <v>5.25</v>
      </c>
      <c r="AV133" t="s">
        <v>4407</v>
      </c>
    </row>
    <row r="134" spans="1:48">
      <c r="A134">
        <v>131</v>
      </c>
      <c r="B134" t="s">
        <v>716</v>
      </c>
      <c r="C134">
        <v>2130008501</v>
      </c>
      <c r="D134">
        <v>1060000000000</v>
      </c>
      <c r="E134" t="s">
        <v>717</v>
      </c>
      <c r="F134">
        <v>39007</v>
      </c>
      <c r="G134">
        <v>18</v>
      </c>
      <c r="H134" t="s">
        <v>73</v>
      </c>
      <c r="I134" t="s">
        <v>718</v>
      </c>
      <c r="J134" t="s">
        <v>719</v>
      </c>
      <c r="K134" t="s">
        <v>720</v>
      </c>
      <c r="L134">
        <v>12</v>
      </c>
      <c r="Q134">
        <v>38150</v>
      </c>
      <c r="R134">
        <v>66245</v>
      </c>
      <c r="S134">
        <v>100701</v>
      </c>
      <c r="T134">
        <v>80667</v>
      </c>
      <c r="U134">
        <v>94570</v>
      </c>
      <c r="V134">
        <v>17815</v>
      </c>
      <c r="W134">
        <v>24868</v>
      </c>
      <c r="X134">
        <v>56945</v>
      </c>
      <c r="Y134">
        <v>24016</v>
      </c>
      <c r="Z134">
        <v>24399</v>
      </c>
      <c r="AA134">
        <v>19271</v>
      </c>
      <c r="AB134">
        <v>24868</v>
      </c>
      <c r="AC134">
        <v>40861</v>
      </c>
      <c r="AD134">
        <v>53554</v>
      </c>
      <c r="AE134">
        <v>66268</v>
      </c>
      <c r="AF134">
        <v>0</v>
      </c>
      <c r="AG134">
        <v>0</v>
      </c>
      <c r="AH134">
        <v>0</v>
      </c>
      <c r="AI134">
        <v>0</v>
      </c>
      <c r="AJ134">
        <v>0</v>
      </c>
      <c r="AK134">
        <v>9878</v>
      </c>
      <c r="AL134">
        <v>8932</v>
      </c>
      <c r="AM134">
        <v>5405</v>
      </c>
      <c r="AN134">
        <v>5066</v>
      </c>
      <c r="AO134">
        <v>7123</v>
      </c>
      <c r="AP134">
        <v>0</v>
      </c>
      <c r="AQ134">
        <v>2.48</v>
      </c>
      <c r="AR134" t="s">
        <v>52</v>
      </c>
      <c r="AS134" t="s">
        <v>721</v>
      </c>
      <c r="AT134" t="s">
        <v>722</v>
      </c>
      <c r="AU134">
        <v>0.72</v>
      </c>
      <c r="AV134" t="s">
        <v>4408</v>
      </c>
    </row>
    <row r="135" spans="1:48">
      <c r="A135">
        <v>132</v>
      </c>
      <c r="B135" t="s">
        <v>440</v>
      </c>
      <c r="C135">
        <v>5406796664</v>
      </c>
      <c r="D135">
        <v>1150000000000</v>
      </c>
      <c r="E135" t="s">
        <v>441</v>
      </c>
      <c r="F135">
        <v>41984</v>
      </c>
      <c r="G135">
        <v>10</v>
      </c>
      <c r="H135" t="s">
        <v>73</v>
      </c>
      <c r="I135" t="s">
        <v>442</v>
      </c>
      <c r="J135" t="s">
        <v>443</v>
      </c>
      <c r="K135" t="s">
        <v>444</v>
      </c>
      <c r="L135">
        <v>21.65</v>
      </c>
      <c r="Q135">
        <v>336291</v>
      </c>
      <c r="R135">
        <v>288648</v>
      </c>
      <c r="S135">
        <v>741453</v>
      </c>
      <c r="T135">
        <v>51370</v>
      </c>
      <c r="U135">
        <v>94221</v>
      </c>
      <c r="V135">
        <v>258345</v>
      </c>
      <c r="W135">
        <v>117065</v>
      </c>
      <c r="X135">
        <v>509440</v>
      </c>
      <c r="Y135">
        <v>49200</v>
      </c>
      <c r="Z135">
        <v>33401</v>
      </c>
      <c r="AA135">
        <v>58706</v>
      </c>
      <c r="AB135">
        <v>117065</v>
      </c>
      <c r="AC135">
        <v>141796</v>
      </c>
      <c r="AD135">
        <v>-20056</v>
      </c>
      <c r="AE135">
        <v>21521</v>
      </c>
      <c r="AF135">
        <v>505104</v>
      </c>
      <c r="AG135">
        <v>546008</v>
      </c>
      <c r="AH135">
        <v>215578</v>
      </c>
      <c r="AI135">
        <v>49940</v>
      </c>
      <c r="AJ135">
        <v>50239</v>
      </c>
      <c r="AK135">
        <v>12097</v>
      </c>
      <c r="AL135">
        <v>9274</v>
      </c>
      <c r="AM135">
        <v>3789</v>
      </c>
      <c r="AN135">
        <v>8767</v>
      </c>
      <c r="AO135">
        <v>8617</v>
      </c>
      <c r="AP135">
        <v>7265</v>
      </c>
      <c r="AQ135">
        <v>0.28000000000000003</v>
      </c>
      <c r="AR135" t="s">
        <v>52</v>
      </c>
      <c r="AS135" t="s">
        <v>445</v>
      </c>
      <c r="AT135" t="s">
        <v>446</v>
      </c>
      <c r="AU135">
        <v>0.11</v>
      </c>
      <c r="AV135" t="s">
        <v>4409</v>
      </c>
    </row>
    <row r="136" spans="1:48">
      <c r="A136">
        <v>133</v>
      </c>
      <c r="B136" t="s">
        <v>2390</v>
      </c>
      <c r="C136">
        <v>4632245370</v>
      </c>
      <c r="D136">
        <v>1180000000000</v>
      </c>
      <c r="E136" t="s">
        <v>2391</v>
      </c>
      <c r="F136">
        <v>43335</v>
      </c>
      <c r="G136">
        <v>6</v>
      </c>
      <c r="H136" t="s">
        <v>73</v>
      </c>
      <c r="I136" t="s">
        <v>2392</v>
      </c>
      <c r="J136" t="s">
        <v>2393</v>
      </c>
      <c r="K136" t="s">
        <v>2394</v>
      </c>
      <c r="L136">
        <v>8855</v>
      </c>
      <c r="Q136">
        <v>1499</v>
      </c>
      <c r="R136">
        <v>3146</v>
      </c>
      <c r="S136">
        <v>22489</v>
      </c>
      <c r="T136">
        <v>28146</v>
      </c>
      <c r="U136">
        <v>92554</v>
      </c>
      <c r="V136">
        <v>74</v>
      </c>
      <c r="W136">
        <v>378</v>
      </c>
      <c r="X136">
        <v>6015</v>
      </c>
      <c r="Y136">
        <v>12130</v>
      </c>
      <c r="Z136">
        <v>22370</v>
      </c>
      <c r="AA136">
        <v>1209</v>
      </c>
      <c r="AB136">
        <v>378</v>
      </c>
      <c r="AC136">
        <v>16068</v>
      </c>
      <c r="AD136">
        <v>15631</v>
      </c>
      <c r="AE136">
        <v>70106</v>
      </c>
      <c r="AF136">
        <v>3150</v>
      </c>
      <c r="AG136">
        <v>3101</v>
      </c>
      <c r="AH136">
        <v>25407</v>
      </c>
      <c r="AI136">
        <v>52648</v>
      </c>
      <c r="AJ136">
        <v>89667</v>
      </c>
      <c r="AK136">
        <v>57</v>
      </c>
      <c r="AL136">
        <v>5809</v>
      </c>
      <c r="AM136">
        <v>5198</v>
      </c>
      <c r="AN136">
        <v>5011</v>
      </c>
      <c r="AO136">
        <v>24177</v>
      </c>
      <c r="AP136">
        <v>38261</v>
      </c>
      <c r="AQ136">
        <v>61.74</v>
      </c>
      <c r="AR136" t="s">
        <v>52</v>
      </c>
      <c r="AS136" t="s">
        <v>2395</v>
      </c>
      <c r="AT136" t="s">
        <v>2396</v>
      </c>
      <c r="AU136">
        <v>35.5</v>
      </c>
      <c r="AV136" t="s">
        <v>4410</v>
      </c>
    </row>
    <row r="137" spans="1:48">
      <c r="A137">
        <v>134</v>
      </c>
      <c r="B137" t="s">
        <v>1636</v>
      </c>
      <c r="C137">
        <v>7715695240</v>
      </c>
      <c r="D137">
        <v>1090000000000</v>
      </c>
      <c r="E137" t="s">
        <v>1637</v>
      </c>
      <c r="F137">
        <v>39541</v>
      </c>
      <c r="G137">
        <v>17</v>
      </c>
      <c r="H137" t="s">
        <v>73</v>
      </c>
      <c r="I137" t="s">
        <v>1638</v>
      </c>
      <c r="J137" t="s">
        <v>1639</v>
      </c>
      <c r="K137" t="s">
        <v>1640</v>
      </c>
      <c r="L137">
        <v>10</v>
      </c>
      <c r="Q137">
        <v>65147</v>
      </c>
      <c r="R137">
        <v>84642</v>
      </c>
      <c r="S137">
        <v>78579</v>
      </c>
      <c r="T137">
        <v>154513</v>
      </c>
      <c r="U137">
        <v>90435</v>
      </c>
      <c r="V137">
        <v>29869</v>
      </c>
      <c r="W137">
        <v>46927</v>
      </c>
      <c r="X137">
        <v>41436</v>
      </c>
      <c r="Y137">
        <v>146496</v>
      </c>
      <c r="Z137">
        <v>75546</v>
      </c>
      <c r="AA137">
        <v>32639</v>
      </c>
      <c r="AB137">
        <v>46927</v>
      </c>
      <c r="AC137">
        <v>35088</v>
      </c>
      <c r="AD137">
        <v>4878</v>
      </c>
      <c r="AE137">
        <v>12907</v>
      </c>
      <c r="AF137">
        <v>0</v>
      </c>
      <c r="AG137">
        <v>0</v>
      </c>
      <c r="AH137">
        <v>0</v>
      </c>
      <c r="AI137">
        <v>0</v>
      </c>
      <c r="AJ137">
        <v>0</v>
      </c>
      <c r="AK137">
        <v>1726</v>
      </c>
      <c r="AL137">
        <v>42898</v>
      </c>
      <c r="AM137">
        <v>63440</v>
      </c>
      <c r="AN137">
        <v>72553</v>
      </c>
      <c r="AO137">
        <v>83144</v>
      </c>
      <c r="AP137">
        <v>42000</v>
      </c>
      <c r="AQ137">
        <v>1.39</v>
      </c>
      <c r="AR137" t="s">
        <v>52</v>
      </c>
      <c r="AS137" t="s">
        <v>1641</v>
      </c>
      <c r="AT137" t="s">
        <v>1642</v>
      </c>
      <c r="AU137">
        <v>48.17</v>
      </c>
      <c r="AV137" t="s">
        <v>4411</v>
      </c>
    </row>
    <row r="138" spans="1:48">
      <c r="A138">
        <v>135</v>
      </c>
      <c r="B138" t="s">
        <v>528</v>
      </c>
      <c r="C138">
        <v>8602219436</v>
      </c>
      <c r="D138">
        <v>1150000000000</v>
      </c>
      <c r="E138" t="s">
        <v>529</v>
      </c>
      <c r="F138">
        <v>41928</v>
      </c>
      <c r="G138">
        <v>10</v>
      </c>
      <c r="H138" t="s">
        <v>73</v>
      </c>
      <c r="I138" t="s">
        <v>530</v>
      </c>
      <c r="J138" t="s">
        <v>531</v>
      </c>
      <c r="K138" t="s">
        <v>532</v>
      </c>
      <c r="L138">
        <v>10</v>
      </c>
      <c r="Q138">
        <v>47584</v>
      </c>
      <c r="R138">
        <v>155043</v>
      </c>
      <c r="S138">
        <v>34914</v>
      </c>
      <c r="T138">
        <v>53586</v>
      </c>
      <c r="U138">
        <v>88984</v>
      </c>
      <c r="V138">
        <v>25839</v>
      </c>
      <c r="W138">
        <v>15702</v>
      </c>
      <c r="X138">
        <v>31740</v>
      </c>
      <c r="Y138">
        <v>51324</v>
      </c>
      <c r="Z138">
        <v>82444</v>
      </c>
      <c r="AA138">
        <v>21311</v>
      </c>
      <c r="AB138">
        <v>15702</v>
      </c>
      <c r="AC138">
        <v>1675</v>
      </c>
      <c r="AD138">
        <v>717</v>
      </c>
      <c r="AE138">
        <v>3139</v>
      </c>
      <c r="AF138">
        <v>0</v>
      </c>
      <c r="AG138">
        <v>0</v>
      </c>
      <c r="AH138">
        <v>0</v>
      </c>
      <c r="AI138">
        <v>0</v>
      </c>
      <c r="AJ138">
        <v>0</v>
      </c>
      <c r="AK138">
        <v>48655</v>
      </c>
      <c r="AL138">
        <v>185145</v>
      </c>
      <c r="AM138">
        <v>19319</v>
      </c>
      <c r="AN138">
        <v>17030</v>
      </c>
      <c r="AO138">
        <v>23828</v>
      </c>
      <c r="AP138">
        <v>939</v>
      </c>
      <c r="AQ138">
        <v>1.87</v>
      </c>
      <c r="AR138" t="s">
        <v>52</v>
      </c>
      <c r="AS138" t="s">
        <v>533</v>
      </c>
      <c r="AT138" t="s">
        <v>534</v>
      </c>
      <c r="AU138">
        <v>0.49</v>
      </c>
      <c r="AV138" t="s">
        <v>4412</v>
      </c>
    </row>
    <row r="139" spans="1:48">
      <c r="A139">
        <v>136</v>
      </c>
      <c r="B139" t="s">
        <v>622</v>
      </c>
      <c r="C139">
        <v>3702118432</v>
      </c>
      <c r="D139">
        <v>1150000000000</v>
      </c>
      <c r="E139" t="s">
        <v>623</v>
      </c>
      <c r="F139">
        <v>42269</v>
      </c>
      <c r="G139">
        <v>9</v>
      </c>
      <c r="H139" t="s">
        <v>73</v>
      </c>
      <c r="I139" t="s">
        <v>624</v>
      </c>
      <c r="J139" t="s">
        <v>625</v>
      </c>
      <c r="K139" t="s">
        <v>626</v>
      </c>
      <c r="L139">
        <v>20</v>
      </c>
      <c r="Q139">
        <v>12156</v>
      </c>
      <c r="R139">
        <v>20622</v>
      </c>
      <c r="S139">
        <v>32339</v>
      </c>
      <c r="T139">
        <v>36673</v>
      </c>
      <c r="U139">
        <v>88165</v>
      </c>
      <c r="V139">
        <v>10203</v>
      </c>
      <c r="W139">
        <v>21233</v>
      </c>
      <c r="X139">
        <v>27696</v>
      </c>
      <c r="Y139">
        <v>23594</v>
      </c>
      <c r="Z139">
        <v>494894</v>
      </c>
      <c r="AA139">
        <v>1814</v>
      </c>
      <c r="AB139">
        <v>21233</v>
      </c>
      <c r="AC139">
        <v>4357</v>
      </c>
      <c r="AD139">
        <v>6335</v>
      </c>
      <c r="AE139">
        <v>-413960</v>
      </c>
      <c r="AF139">
        <v>8460</v>
      </c>
      <c r="AG139">
        <v>12996</v>
      </c>
      <c r="AH139">
        <v>28587</v>
      </c>
      <c r="AI139">
        <v>2301</v>
      </c>
      <c r="AJ139">
        <v>56543</v>
      </c>
      <c r="AK139">
        <v>442041</v>
      </c>
      <c r="AL139">
        <v>443315</v>
      </c>
      <c r="AM139">
        <v>435008</v>
      </c>
      <c r="AN139">
        <v>471956</v>
      </c>
      <c r="AO139">
        <v>1136</v>
      </c>
      <c r="AP139">
        <v>30086</v>
      </c>
      <c r="AQ139">
        <v>7.25</v>
      </c>
      <c r="AR139" t="s">
        <v>52</v>
      </c>
      <c r="AS139" t="s">
        <v>627</v>
      </c>
      <c r="AT139" t="s">
        <v>628</v>
      </c>
      <c r="AU139">
        <v>0.13</v>
      </c>
      <c r="AV139" t="s">
        <v>4413</v>
      </c>
    </row>
    <row r="140" spans="1:48">
      <c r="A140">
        <v>137</v>
      </c>
      <c r="B140" t="s">
        <v>912</v>
      </c>
      <c r="C140">
        <v>5904335578</v>
      </c>
      <c r="D140">
        <v>1170000000000</v>
      </c>
      <c r="E140" t="s">
        <v>913</v>
      </c>
      <c r="F140">
        <v>42494</v>
      </c>
      <c r="G140">
        <v>8</v>
      </c>
      <c r="H140" t="s">
        <v>73</v>
      </c>
      <c r="I140" t="s">
        <v>914</v>
      </c>
      <c r="J140" t="s">
        <v>915</v>
      </c>
      <c r="K140" t="s">
        <v>916</v>
      </c>
      <c r="L140">
        <v>11566.29</v>
      </c>
      <c r="Q140">
        <v>25581</v>
      </c>
      <c r="R140">
        <v>34281</v>
      </c>
      <c r="S140">
        <v>50664</v>
      </c>
      <c r="T140">
        <v>65045</v>
      </c>
      <c r="U140">
        <v>85864</v>
      </c>
      <c r="V140">
        <v>452</v>
      </c>
      <c r="W140">
        <v>774</v>
      </c>
      <c r="X140">
        <v>958</v>
      </c>
      <c r="Y140">
        <v>1345</v>
      </c>
      <c r="Z140">
        <v>1442</v>
      </c>
      <c r="AA140">
        <v>13602</v>
      </c>
      <c r="AB140">
        <v>774</v>
      </c>
      <c r="AC140">
        <v>34300</v>
      </c>
      <c r="AD140">
        <v>45259</v>
      </c>
      <c r="AE140">
        <v>57302</v>
      </c>
      <c r="AF140">
        <v>0</v>
      </c>
      <c r="AG140">
        <v>0</v>
      </c>
      <c r="AH140">
        <v>0</v>
      </c>
      <c r="AI140">
        <v>0</v>
      </c>
      <c r="AJ140">
        <v>0</v>
      </c>
      <c r="AK140">
        <v>259</v>
      </c>
      <c r="AL140">
        <v>147</v>
      </c>
      <c r="AM140">
        <v>153</v>
      </c>
      <c r="AN140">
        <v>285</v>
      </c>
      <c r="AO140">
        <v>457</v>
      </c>
      <c r="AP140">
        <v>12570</v>
      </c>
      <c r="AQ140">
        <v>3.36</v>
      </c>
      <c r="AR140" t="s">
        <v>52</v>
      </c>
      <c r="AS140" t="s">
        <v>917</v>
      </c>
      <c r="AT140" t="s">
        <v>918</v>
      </c>
      <c r="AU140">
        <v>1.76</v>
      </c>
      <c r="AV140" t="s">
        <v>4414</v>
      </c>
    </row>
    <row r="141" spans="1:48">
      <c r="A141">
        <v>138</v>
      </c>
      <c r="B141" t="s">
        <v>2063</v>
      </c>
      <c r="C141">
        <v>3444273894</v>
      </c>
      <c r="D141">
        <v>1200000000000</v>
      </c>
      <c r="E141" t="s">
        <v>2064</v>
      </c>
      <c r="F141">
        <v>43893</v>
      </c>
      <c r="G141">
        <v>5</v>
      </c>
      <c r="H141" t="s">
        <v>73</v>
      </c>
      <c r="I141" t="s">
        <v>2065</v>
      </c>
      <c r="J141" t="s">
        <v>2066</v>
      </c>
      <c r="K141" t="s">
        <v>2067</v>
      </c>
      <c r="L141">
        <v>10</v>
      </c>
      <c r="Q141">
        <v>0</v>
      </c>
      <c r="R141">
        <v>1310</v>
      </c>
      <c r="S141">
        <v>22209</v>
      </c>
      <c r="T141">
        <v>55332</v>
      </c>
      <c r="U141">
        <v>85792</v>
      </c>
      <c r="V141">
        <v>0</v>
      </c>
      <c r="W141">
        <v>131</v>
      </c>
      <c r="X141">
        <v>7717</v>
      </c>
      <c r="Y141">
        <v>51667</v>
      </c>
      <c r="Z141">
        <v>63227</v>
      </c>
      <c r="AA141">
        <v>0</v>
      </c>
      <c r="AB141">
        <v>131</v>
      </c>
      <c r="AC141">
        <v>13749</v>
      </c>
      <c r="AD141">
        <v>1528</v>
      </c>
      <c r="AE141">
        <v>18577</v>
      </c>
      <c r="AF141">
        <v>0</v>
      </c>
      <c r="AG141">
        <v>0</v>
      </c>
      <c r="AH141">
        <v>3017</v>
      </c>
      <c r="AI141">
        <v>2395</v>
      </c>
      <c r="AJ141">
        <v>4144</v>
      </c>
      <c r="AK141">
        <v>0</v>
      </c>
      <c r="AL141">
        <v>1320</v>
      </c>
      <c r="AM141">
        <v>7868</v>
      </c>
      <c r="AN141">
        <v>11812</v>
      </c>
      <c r="AO141">
        <v>27533</v>
      </c>
      <c r="AP141">
        <v>6883</v>
      </c>
      <c r="AQ141">
        <v>65.489999999999995</v>
      </c>
      <c r="AR141" t="s">
        <v>52</v>
      </c>
      <c r="AS141" t="s">
        <v>2068</v>
      </c>
      <c r="AT141" t="s">
        <v>2069</v>
      </c>
      <c r="AU141">
        <v>24</v>
      </c>
      <c r="AV141" t="s">
        <v>4415</v>
      </c>
    </row>
    <row r="142" spans="1:48">
      <c r="A142">
        <v>139</v>
      </c>
      <c r="B142" t="s">
        <v>2951</v>
      </c>
      <c r="C142">
        <v>3123478956</v>
      </c>
      <c r="D142">
        <v>1210000000000</v>
      </c>
      <c r="E142" t="s">
        <v>2952</v>
      </c>
      <c r="F142">
        <v>44298</v>
      </c>
      <c r="G142">
        <v>3</v>
      </c>
      <c r="H142" t="s">
        <v>73</v>
      </c>
      <c r="I142" t="s">
        <v>2953</v>
      </c>
      <c r="J142" t="s">
        <v>2954</v>
      </c>
      <c r="K142" t="s">
        <v>2955</v>
      </c>
      <c r="L142">
        <v>10000</v>
      </c>
      <c r="Q142">
        <v>0</v>
      </c>
      <c r="R142">
        <v>0</v>
      </c>
      <c r="S142">
        <v>0</v>
      </c>
      <c r="T142">
        <v>0</v>
      </c>
      <c r="U142">
        <v>87829</v>
      </c>
      <c r="V142">
        <v>0</v>
      </c>
      <c r="W142">
        <v>0</v>
      </c>
      <c r="X142">
        <v>181</v>
      </c>
      <c r="Y142">
        <v>106</v>
      </c>
      <c r="Z142">
        <v>21457</v>
      </c>
      <c r="AA142">
        <v>0</v>
      </c>
      <c r="AB142">
        <v>0</v>
      </c>
      <c r="AC142">
        <v>-99</v>
      </c>
      <c r="AD142">
        <v>165</v>
      </c>
      <c r="AE142">
        <v>49191</v>
      </c>
      <c r="AF142">
        <v>0</v>
      </c>
      <c r="AG142">
        <v>0</v>
      </c>
      <c r="AH142">
        <v>9000</v>
      </c>
      <c r="AI142">
        <v>0</v>
      </c>
      <c r="AJ142">
        <v>131911</v>
      </c>
      <c r="AK142">
        <v>0</v>
      </c>
      <c r="AL142">
        <v>0</v>
      </c>
      <c r="AM142">
        <v>130</v>
      </c>
      <c r="AN142">
        <v>40</v>
      </c>
      <c r="AO142">
        <v>2455</v>
      </c>
      <c r="AP142">
        <v>15839</v>
      </c>
      <c r="AR142" t="s">
        <v>52</v>
      </c>
      <c r="AS142" t="s">
        <v>2956</v>
      </c>
      <c r="AT142" t="s">
        <v>2957</v>
      </c>
      <c r="AU142">
        <v>14.72</v>
      </c>
      <c r="AV142" t="s">
        <v>4416</v>
      </c>
    </row>
    <row r="143" spans="1:48">
      <c r="A143">
        <v>140</v>
      </c>
      <c r="B143" t="s">
        <v>2876</v>
      </c>
      <c r="C143">
        <v>2901305805</v>
      </c>
      <c r="D143">
        <v>1210000000000</v>
      </c>
      <c r="E143" t="s">
        <v>2877</v>
      </c>
      <c r="F143">
        <v>44321</v>
      </c>
      <c r="G143">
        <v>3</v>
      </c>
      <c r="H143" t="s">
        <v>73</v>
      </c>
      <c r="I143" t="s">
        <v>2878</v>
      </c>
      <c r="J143" t="s">
        <v>2879</v>
      </c>
      <c r="K143" t="s">
        <v>2880</v>
      </c>
      <c r="L143">
        <v>200</v>
      </c>
      <c r="Q143">
        <v>0</v>
      </c>
      <c r="R143">
        <v>0</v>
      </c>
      <c r="S143">
        <v>17095</v>
      </c>
      <c r="T143">
        <v>84560</v>
      </c>
      <c r="U143">
        <v>66594</v>
      </c>
      <c r="V143">
        <v>0</v>
      </c>
      <c r="W143">
        <v>0</v>
      </c>
      <c r="X143">
        <v>963</v>
      </c>
      <c r="Y143">
        <v>5164</v>
      </c>
      <c r="Z143">
        <v>7388</v>
      </c>
      <c r="AA143">
        <v>0</v>
      </c>
      <c r="AB143">
        <v>0</v>
      </c>
      <c r="AC143">
        <v>16132</v>
      </c>
      <c r="AD143">
        <v>79362</v>
      </c>
      <c r="AE143">
        <v>58980</v>
      </c>
      <c r="AF143">
        <v>0</v>
      </c>
      <c r="AG143">
        <v>0</v>
      </c>
      <c r="AH143">
        <v>0</v>
      </c>
      <c r="AI143">
        <v>0</v>
      </c>
      <c r="AJ143">
        <v>0</v>
      </c>
      <c r="AK143">
        <v>0</v>
      </c>
      <c r="AL143">
        <v>0</v>
      </c>
      <c r="AM143">
        <v>17770</v>
      </c>
      <c r="AN143">
        <v>100769</v>
      </c>
      <c r="AO143">
        <v>161609</v>
      </c>
      <c r="AP143">
        <v>8086</v>
      </c>
      <c r="AQ143">
        <v>3.9</v>
      </c>
      <c r="AR143" t="s">
        <v>52</v>
      </c>
      <c r="AS143" t="s">
        <v>2881</v>
      </c>
      <c r="AT143" t="s">
        <v>2882</v>
      </c>
      <c r="AU143">
        <v>9.09</v>
      </c>
      <c r="AV143" t="s">
        <v>4417</v>
      </c>
    </row>
    <row r="144" spans="1:48">
      <c r="A144">
        <v>141</v>
      </c>
      <c r="B144" t="s">
        <v>2708</v>
      </c>
      <c r="C144">
        <v>7727465322</v>
      </c>
      <c r="D144">
        <v>1220000000000</v>
      </c>
      <c r="E144" t="s">
        <v>2709</v>
      </c>
      <c r="F144">
        <v>44328</v>
      </c>
      <c r="G144">
        <v>3</v>
      </c>
      <c r="H144" t="s">
        <v>73</v>
      </c>
      <c r="I144" t="s">
        <v>2710</v>
      </c>
      <c r="J144" t="s">
        <v>2711</v>
      </c>
      <c r="K144" t="s">
        <v>2712</v>
      </c>
      <c r="L144">
        <v>15000</v>
      </c>
      <c r="Q144">
        <v>0</v>
      </c>
      <c r="R144">
        <v>0</v>
      </c>
      <c r="S144">
        <v>4730</v>
      </c>
      <c r="T144">
        <v>84474</v>
      </c>
      <c r="U144">
        <v>147285</v>
      </c>
      <c r="V144">
        <v>0</v>
      </c>
      <c r="W144">
        <v>0</v>
      </c>
      <c r="X144">
        <v>1141</v>
      </c>
      <c r="Y144">
        <v>14358</v>
      </c>
      <c r="Z144">
        <v>82652</v>
      </c>
      <c r="AA144">
        <v>0</v>
      </c>
      <c r="AB144">
        <v>0</v>
      </c>
      <c r="AC144">
        <v>2871</v>
      </c>
      <c r="AD144">
        <v>53227</v>
      </c>
      <c r="AE144">
        <v>10172</v>
      </c>
      <c r="AF144">
        <v>0</v>
      </c>
      <c r="AG144">
        <v>0</v>
      </c>
      <c r="AH144">
        <v>159363</v>
      </c>
      <c r="AI144">
        <v>131388</v>
      </c>
      <c r="AJ144">
        <v>360521</v>
      </c>
      <c r="AK144">
        <v>0</v>
      </c>
      <c r="AL144">
        <v>0</v>
      </c>
      <c r="AM144">
        <v>102</v>
      </c>
      <c r="AN144">
        <v>109</v>
      </c>
      <c r="AO144">
        <v>79836</v>
      </c>
      <c r="AP144">
        <v>454320</v>
      </c>
      <c r="AQ144">
        <v>31.14</v>
      </c>
      <c r="AR144" t="s">
        <v>165</v>
      </c>
      <c r="AS144" t="s">
        <v>2713</v>
      </c>
      <c r="AT144" t="s">
        <v>2714</v>
      </c>
      <c r="AU144">
        <v>2.76</v>
      </c>
      <c r="AV144" t="s">
        <v>4418</v>
      </c>
    </row>
    <row r="145" spans="1:48">
      <c r="A145">
        <v>142</v>
      </c>
      <c r="B145" t="s">
        <v>2362</v>
      </c>
      <c r="C145">
        <v>5403358084</v>
      </c>
      <c r="D145">
        <v>1150000000000</v>
      </c>
      <c r="E145" t="s">
        <v>2363</v>
      </c>
      <c r="F145">
        <v>41743</v>
      </c>
      <c r="G145">
        <v>10</v>
      </c>
      <c r="H145" t="s">
        <v>73</v>
      </c>
      <c r="I145" t="s">
        <v>2364</v>
      </c>
      <c r="J145" t="s">
        <v>2365</v>
      </c>
      <c r="K145" t="s">
        <v>2366</v>
      </c>
      <c r="L145">
        <v>10</v>
      </c>
      <c r="Q145">
        <v>11907</v>
      </c>
      <c r="R145">
        <v>13461</v>
      </c>
      <c r="S145">
        <v>15938</v>
      </c>
      <c r="T145">
        <v>46138</v>
      </c>
      <c r="U145">
        <v>82810</v>
      </c>
      <c r="V145">
        <v>1229</v>
      </c>
      <c r="W145">
        <v>1984</v>
      </c>
      <c r="X145">
        <v>7834</v>
      </c>
      <c r="Y145">
        <v>9572</v>
      </c>
      <c r="Z145">
        <v>12054</v>
      </c>
      <c r="AA145">
        <v>10678</v>
      </c>
      <c r="AB145">
        <v>1984</v>
      </c>
      <c r="AC145">
        <v>7484</v>
      </c>
      <c r="AD145">
        <v>34378</v>
      </c>
      <c r="AE145">
        <v>66337</v>
      </c>
      <c r="AF145">
        <v>0</v>
      </c>
      <c r="AG145">
        <v>0</v>
      </c>
      <c r="AH145">
        <v>0</v>
      </c>
      <c r="AI145">
        <v>0</v>
      </c>
      <c r="AJ145">
        <v>0</v>
      </c>
      <c r="AK145">
        <v>9447</v>
      </c>
      <c r="AL145">
        <v>21099</v>
      </c>
      <c r="AM145">
        <v>148309</v>
      </c>
      <c r="AN145">
        <v>365768</v>
      </c>
      <c r="AO145">
        <v>491829</v>
      </c>
      <c r="AP145">
        <v>0</v>
      </c>
      <c r="AQ145">
        <v>6.95</v>
      </c>
      <c r="AR145" t="s">
        <v>52</v>
      </c>
      <c r="AS145" t="s">
        <v>2367</v>
      </c>
      <c r="AT145" t="s">
        <v>2368</v>
      </c>
      <c r="AU145">
        <v>52.06</v>
      </c>
      <c r="AV145" t="s">
        <v>4419</v>
      </c>
    </row>
    <row r="146" spans="1:48">
      <c r="A146">
        <v>143</v>
      </c>
      <c r="B146" t="s">
        <v>649</v>
      </c>
      <c r="C146">
        <v>6658408512</v>
      </c>
      <c r="D146">
        <v>1130000000000</v>
      </c>
      <c r="E146" t="s">
        <v>650</v>
      </c>
      <c r="F146">
        <v>41027</v>
      </c>
      <c r="G146">
        <v>12</v>
      </c>
      <c r="H146" t="s">
        <v>73</v>
      </c>
      <c r="I146" t="s">
        <v>651</v>
      </c>
      <c r="J146" t="s">
        <v>652</v>
      </c>
      <c r="K146" t="s">
        <v>653</v>
      </c>
      <c r="L146">
        <v>17000</v>
      </c>
      <c r="Q146">
        <v>9815</v>
      </c>
      <c r="R146">
        <v>9853</v>
      </c>
      <c r="S146">
        <v>26245</v>
      </c>
      <c r="T146">
        <v>57195</v>
      </c>
      <c r="U146">
        <v>82361</v>
      </c>
      <c r="V146">
        <v>102</v>
      </c>
      <c r="W146">
        <v>9989</v>
      </c>
      <c r="X146">
        <v>21971</v>
      </c>
      <c r="Y146">
        <v>48602</v>
      </c>
      <c r="Z146">
        <v>82072</v>
      </c>
      <c r="AA146">
        <v>3661</v>
      </c>
      <c r="AB146">
        <v>9989</v>
      </c>
      <c r="AC146">
        <v>3995</v>
      </c>
      <c r="AD146">
        <v>7995</v>
      </c>
      <c r="AE146">
        <v>-3324</v>
      </c>
      <c r="AF146">
        <v>2363</v>
      </c>
      <c r="AG146">
        <v>2094</v>
      </c>
      <c r="AH146">
        <v>0</v>
      </c>
      <c r="AI146">
        <v>0</v>
      </c>
      <c r="AJ146">
        <v>1085</v>
      </c>
      <c r="AK146">
        <v>290705</v>
      </c>
      <c r="AL146">
        <v>293500</v>
      </c>
      <c r="AM146">
        <v>295600</v>
      </c>
      <c r="AN146">
        <v>2307587</v>
      </c>
      <c r="AO146">
        <v>2344</v>
      </c>
      <c r="AP146">
        <v>20924</v>
      </c>
      <c r="AQ146">
        <v>8.39</v>
      </c>
      <c r="AR146" t="s">
        <v>52</v>
      </c>
      <c r="AS146" t="s">
        <v>654</v>
      </c>
      <c r="AT146" t="s">
        <v>655</v>
      </c>
      <c r="AU146">
        <v>0.01</v>
      </c>
      <c r="AV146" t="s">
        <v>4420</v>
      </c>
    </row>
    <row r="147" spans="1:48">
      <c r="A147">
        <v>144</v>
      </c>
      <c r="B147" t="s">
        <v>3009</v>
      </c>
      <c r="C147">
        <v>9709079818</v>
      </c>
      <c r="D147">
        <v>1230000000000</v>
      </c>
      <c r="E147" t="s">
        <v>3010</v>
      </c>
      <c r="F147">
        <v>44664</v>
      </c>
      <c r="G147">
        <v>2</v>
      </c>
      <c r="H147" t="s">
        <v>73</v>
      </c>
      <c r="I147" t="s">
        <v>3011</v>
      </c>
      <c r="J147" t="s">
        <v>3012</v>
      </c>
      <c r="K147" t="s">
        <v>3013</v>
      </c>
      <c r="L147">
        <v>10000</v>
      </c>
      <c r="Q147">
        <v>0</v>
      </c>
      <c r="R147">
        <v>0</v>
      </c>
      <c r="S147">
        <v>0</v>
      </c>
      <c r="T147">
        <v>24313</v>
      </c>
      <c r="U147">
        <v>110183</v>
      </c>
      <c r="V147">
        <v>0</v>
      </c>
      <c r="W147">
        <v>0</v>
      </c>
      <c r="X147">
        <v>0</v>
      </c>
      <c r="Y147">
        <v>12968</v>
      </c>
      <c r="Z147">
        <v>23819</v>
      </c>
      <c r="AA147">
        <v>0</v>
      </c>
      <c r="AB147">
        <v>0</v>
      </c>
      <c r="AC147">
        <v>0</v>
      </c>
      <c r="AD147">
        <v>-37816</v>
      </c>
      <c r="AE147">
        <v>5755</v>
      </c>
      <c r="AF147">
        <v>0</v>
      </c>
      <c r="AG147">
        <v>0</v>
      </c>
      <c r="AH147">
        <v>0</v>
      </c>
      <c r="AI147">
        <v>0</v>
      </c>
      <c r="AJ147">
        <v>0</v>
      </c>
      <c r="AK147">
        <v>0</v>
      </c>
      <c r="AL147">
        <v>0</v>
      </c>
      <c r="AM147">
        <v>0</v>
      </c>
      <c r="AN147">
        <v>80550</v>
      </c>
      <c r="AO147">
        <v>123241</v>
      </c>
      <c r="AP147">
        <v>318407</v>
      </c>
      <c r="AQ147">
        <v>4.53</v>
      </c>
      <c r="AR147" t="s">
        <v>52</v>
      </c>
      <c r="AS147" t="s">
        <v>3014</v>
      </c>
      <c r="AT147" t="s">
        <v>3015</v>
      </c>
      <c r="AU147">
        <v>1.53</v>
      </c>
      <c r="AV147" t="s">
        <v>4421</v>
      </c>
    </row>
    <row r="148" spans="1:48">
      <c r="A148">
        <v>145</v>
      </c>
      <c r="B148" t="s">
        <v>1098</v>
      </c>
      <c r="C148">
        <v>6168074571</v>
      </c>
      <c r="D148">
        <v>1160000000000</v>
      </c>
      <c r="E148" t="s">
        <v>1099</v>
      </c>
      <c r="F148">
        <v>42046</v>
      </c>
      <c r="G148">
        <v>10</v>
      </c>
      <c r="H148" t="s">
        <v>73</v>
      </c>
      <c r="I148" t="s">
        <v>41</v>
      </c>
      <c r="J148">
        <v>0</v>
      </c>
      <c r="K148" t="s">
        <v>1100</v>
      </c>
      <c r="L148">
        <v>10</v>
      </c>
      <c r="Q148">
        <v>23263</v>
      </c>
      <c r="R148">
        <v>26459</v>
      </c>
      <c r="S148">
        <v>36286</v>
      </c>
      <c r="T148">
        <v>50273</v>
      </c>
      <c r="U148">
        <v>78552</v>
      </c>
      <c r="V148">
        <v>4911</v>
      </c>
      <c r="W148">
        <v>5987</v>
      </c>
      <c r="X148">
        <v>9154</v>
      </c>
      <c r="Y148">
        <v>15683</v>
      </c>
      <c r="Z148">
        <v>16574</v>
      </c>
      <c r="AA148">
        <v>17570</v>
      </c>
      <c r="AB148">
        <v>5987</v>
      </c>
      <c r="AC148">
        <v>25800</v>
      </c>
      <c r="AD148">
        <v>32647</v>
      </c>
      <c r="AE148">
        <v>58324</v>
      </c>
      <c r="AF148">
        <v>0</v>
      </c>
      <c r="AG148">
        <v>0</v>
      </c>
      <c r="AH148">
        <v>0</v>
      </c>
      <c r="AI148">
        <v>0</v>
      </c>
      <c r="AJ148">
        <v>0</v>
      </c>
      <c r="AK148">
        <v>16556</v>
      </c>
      <c r="AL148">
        <v>20378</v>
      </c>
      <c r="AM148">
        <v>33240</v>
      </c>
      <c r="AN148">
        <v>42865</v>
      </c>
      <c r="AO148">
        <v>53018</v>
      </c>
      <c r="AP148">
        <v>0</v>
      </c>
      <c r="AQ148">
        <v>3.38</v>
      </c>
      <c r="AR148" t="s">
        <v>52</v>
      </c>
      <c r="AS148" t="s">
        <v>1101</v>
      </c>
      <c r="AT148" t="s">
        <v>1102</v>
      </c>
      <c r="AU148">
        <v>3.2</v>
      </c>
      <c r="AV148" t="s">
        <v>4235</v>
      </c>
    </row>
    <row r="149" spans="1:48">
      <c r="A149">
        <v>146</v>
      </c>
      <c r="B149" t="s">
        <v>587</v>
      </c>
      <c r="C149">
        <v>6316201956</v>
      </c>
      <c r="D149">
        <v>1150000000000</v>
      </c>
      <c r="E149" t="s">
        <v>588</v>
      </c>
      <c r="F149">
        <v>41890</v>
      </c>
      <c r="G149">
        <v>10</v>
      </c>
      <c r="H149" t="s">
        <v>73</v>
      </c>
      <c r="I149" t="s">
        <v>589</v>
      </c>
      <c r="J149" t="s">
        <v>590</v>
      </c>
      <c r="K149" t="s">
        <v>591</v>
      </c>
      <c r="L149">
        <v>10</v>
      </c>
      <c r="Q149">
        <v>37083</v>
      </c>
      <c r="R149">
        <v>51961</v>
      </c>
      <c r="S149">
        <v>57800</v>
      </c>
      <c r="T149">
        <v>56927</v>
      </c>
      <c r="U149">
        <v>78201</v>
      </c>
      <c r="V149">
        <v>25105</v>
      </c>
      <c r="W149">
        <v>34063</v>
      </c>
      <c r="X149">
        <v>60480</v>
      </c>
      <c r="Y149">
        <v>44266</v>
      </c>
      <c r="Z149">
        <v>40757</v>
      </c>
      <c r="AA149">
        <v>11954</v>
      </c>
      <c r="AB149">
        <v>34063</v>
      </c>
      <c r="AC149">
        <v>-4842</v>
      </c>
      <c r="AD149">
        <v>9372</v>
      </c>
      <c r="AE149">
        <v>34253</v>
      </c>
      <c r="AF149">
        <v>0</v>
      </c>
      <c r="AG149">
        <v>0</v>
      </c>
      <c r="AH149">
        <v>0</v>
      </c>
      <c r="AI149">
        <v>0</v>
      </c>
      <c r="AJ149">
        <v>80</v>
      </c>
      <c r="AK149">
        <v>48928</v>
      </c>
      <c r="AL149">
        <v>49705</v>
      </c>
      <c r="AM149">
        <v>55477</v>
      </c>
      <c r="AN149">
        <v>62253</v>
      </c>
      <c r="AO149">
        <v>94222</v>
      </c>
      <c r="AP149">
        <v>4807</v>
      </c>
      <c r="AQ149">
        <v>2.11</v>
      </c>
      <c r="AR149" t="s">
        <v>52</v>
      </c>
      <c r="AS149" t="s">
        <v>592</v>
      </c>
      <c r="AT149" t="s">
        <v>593</v>
      </c>
      <c r="AU149">
        <v>1.93</v>
      </c>
      <c r="AV149" t="s">
        <v>4422</v>
      </c>
    </row>
    <row r="150" spans="1:48">
      <c r="A150">
        <v>147</v>
      </c>
      <c r="B150" t="s">
        <v>3060</v>
      </c>
      <c r="C150">
        <v>7743165125</v>
      </c>
      <c r="D150">
        <v>1170000000000</v>
      </c>
      <c r="E150" t="s">
        <v>3061</v>
      </c>
      <c r="F150">
        <v>42576</v>
      </c>
      <c r="G150">
        <v>8</v>
      </c>
      <c r="H150" t="s">
        <v>73</v>
      </c>
      <c r="I150" t="s">
        <v>70</v>
      </c>
      <c r="J150" t="s">
        <v>3062</v>
      </c>
      <c r="K150" t="s">
        <v>3063</v>
      </c>
      <c r="L150">
        <v>35</v>
      </c>
      <c r="Q150">
        <v>35396</v>
      </c>
      <c r="R150">
        <v>47640</v>
      </c>
      <c r="S150">
        <v>85992</v>
      </c>
      <c r="T150">
        <v>55163</v>
      </c>
      <c r="U150">
        <v>118706</v>
      </c>
      <c r="V150">
        <v>3392</v>
      </c>
      <c r="W150">
        <v>63</v>
      </c>
      <c r="X150">
        <v>77468</v>
      </c>
      <c r="Y150">
        <v>46371</v>
      </c>
      <c r="Z150">
        <v>104986</v>
      </c>
      <c r="AA150">
        <v>282</v>
      </c>
      <c r="AB150">
        <v>63</v>
      </c>
      <c r="AC150">
        <v>5976</v>
      </c>
      <c r="AD150">
        <v>5142</v>
      </c>
      <c r="AE150">
        <v>6400</v>
      </c>
      <c r="AF150">
        <v>1110</v>
      </c>
      <c r="AG150">
        <v>1110</v>
      </c>
      <c r="AH150">
        <v>0</v>
      </c>
      <c r="AI150">
        <v>0</v>
      </c>
      <c r="AJ150">
        <v>0</v>
      </c>
      <c r="AK150">
        <v>2288</v>
      </c>
      <c r="AL150">
        <v>1772</v>
      </c>
      <c r="AM150">
        <v>8499</v>
      </c>
      <c r="AN150">
        <v>73892</v>
      </c>
      <c r="AO150">
        <v>88091</v>
      </c>
      <c r="AP150">
        <v>56268</v>
      </c>
      <c r="AQ150">
        <v>3.35</v>
      </c>
      <c r="AR150" t="s">
        <v>52</v>
      </c>
      <c r="AS150" t="s">
        <v>3064</v>
      </c>
      <c r="AT150" t="s">
        <v>3065</v>
      </c>
      <c r="AU150">
        <v>25.92</v>
      </c>
      <c r="AV150" t="s">
        <v>4423</v>
      </c>
    </row>
    <row r="151" spans="1:48">
      <c r="A151">
        <v>148</v>
      </c>
      <c r="B151" t="s">
        <v>1915</v>
      </c>
      <c r="C151">
        <v>7627051864</v>
      </c>
      <c r="D151">
        <v>1200000000000</v>
      </c>
      <c r="E151" t="s">
        <v>1916</v>
      </c>
      <c r="F151">
        <v>43517</v>
      </c>
      <c r="G151">
        <v>6</v>
      </c>
      <c r="H151" t="s">
        <v>73</v>
      </c>
      <c r="I151" t="s">
        <v>1917</v>
      </c>
      <c r="J151" t="s">
        <v>1918</v>
      </c>
      <c r="K151" t="s">
        <v>1919</v>
      </c>
      <c r="L151">
        <v>10</v>
      </c>
      <c r="Q151">
        <v>1495</v>
      </c>
      <c r="R151">
        <v>33431</v>
      </c>
      <c r="S151">
        <v>64641</v>
      </c>
      <c r="T151">
        <v>58296</v>
      </c>
      <c r="U151">
        <v>76158</v>
      </c>
      <c r="V151">
        <v>109</v>
      </c>
      <c r="W151">
        <v>1016</v>
      </c>
      <c r="X151">
        <v>5100</v>
      </c>
      <c r="Y151">
        <v>10807</v>
      </c>
      <c r="Z151">
        <v>21186</v>
      </c>
      <c r="AA151">
        <v>379</v>
      </c>
      <c r="AB151">
        <v>1016</v>
      </c>
      <c r="AC151">
        <v>6227</v>
      </c>
      <c r="AD151">
        <v>-3432</v>
      </c>
      <c r="AE151">
        <v>2486</v>
      </c>
      <c r="AF151">
        <v>20</v>
      </c>
      <c r="AG151">
        <v>2920</v>
      </c>
      <c r="AH151">
        <v>11965</v>
      </c>
      <c r="AI151">
        <v>6193</v>
      </c>
      <c r="AJ151">
        <v>8264</v>
      </c>
      <c r="AK151">
        <v>44947</v>
      </c>
      <c r="AL151">
        <v>32465</v>
      </c>
      <c r="AM151">
        <v>35678</v>
      </c>
      <c r="AN151">
        <v>69821</v>
      </c>
      <c r="AO151">
        <v>100541</v>
      </c>
      <c r="AP151">
        <v>14683</v>
      </c>
      <c r="AQ151">
        <v>50.94</v>
      </c>
      <c r="AR151" t="s">
        <v>52</v>
      </c>
      <c r="AS151" t="s">
        <v>1920</v>
      </c>
      <c r="AT151" t="s">
        <v>1921</v>
      </c>
      <c r="AU151">
        <v>2.42</v>
      </c>
      <c r="AV151" t="s">
        <v>4424</v>
      </c>
    </row>
    <row r="152" spans="1:48">
      <c r="A152">
        <v>149</v>
      </c>
      <c r="B152" t="s">
        <v>979</v>
      </c>
      <c r="C152">
        <v>6671077740</v>
      </c>
      <c r="D152">
        <v>1180000000000</v>
      </c>
      <c r="E152" t="s">
        <v>980</v>
      </c>
      <c r="F152">
        <v>42965</v>
      </c>
      <c r="G152">
        <v>7</v>
      </c>
      <c r="H152" t="s">
        <v>73</v>
      </c>
      <c r="I152" t="s">
        <v>981</v>
      </c>
      <c r="J152" t="s">
        <v>982</v>
      </c>
      <c r="K152" t="s">
        <v>983</v>
      </c>
      <c r="L152">
        <v>10</v>
      </c>
      <c r="Q152">
        <v>8486</v>
      </c>
      <c r="R152">
        <v>15244</v>
      </c>
      <c r="S152">
        <v>24522</v>
      </c>
      <c r="T152">
        <v>49180</v>
      </c>
      <c r="U152">
        <v>75618</v>
      </c>
      <c r="V152">
        <v>1645</v>
      </c>
      <c r="W152">
        <v>5097</v>
      </c>
      <c r="X152">
        <v>18329</v>
      </c>
      <c r="Y152">
        <v>14041</v>
      </c>
      <c r="Z152">
        <v>29028</v>
      </c>
      <c r="AA152">
        <v>6242</v>
      </c>
      <c r="AB152">
        <v>5097</v>
      </c>
      <c r="AC152">
        <v>4431</v>
      </c>
      <c r="AD152">
        <v>32742</v>
      </c>
      <c r="AE152">
        <v>45088</v>
      </c>
      <c r="AF152">
        <v>0</v>
      </c>
      <c r="AG152">
        <v>0</v>
      </c>
      <c r="AH152">
        <v>0</v>
      </c>
      <c r="AI152">
        <v>1</v>
      </c>
      <c r="AJ152">
        <v>0</v>
      </c>
      <c r="AK152">
        <v>23596</v>
      </c>
      <c r="AL152">
        <v>36546</v>
      </c>
      <c r="AM152">
        <v>26830</v>
      </c>
      <c r="AN152">
        <v>36260</v>
      </c>
      <c r="AO152">
        <v>56499</v>
      </c>
      <c r="AP152">
        <v>0</v>
      </c>
      <c r="AQ152">
        <v>8.91</v>
      </c>
      <c r="AR152" t="s">
        <v>52</v>
      </c>
      <c r="AS152" t="s">
        <v>984</v>
      </c>
      <c r="AT152" t="s">
        <v>985</v>
      </c>
      <c r="AU152">
        <v>2.39</v>
      </c>
      <c r="AV152" t="s">
        <v>4425</v>
      </c>
    </row>
    <row r="153" spans="1:48">
      <c r="A153">
        <v>150</v>
      </c>
      <c r="B153" t="s">
        <v>2131</v>
      </c>
      <c r="C153">
        <v>2130212835</v>
      </c>
      <c r="D153">
        <v>1190000000000</v>
      </c>
      <c r="E153" t="s">
        <v>2132</v>
      </c>
      <c r="F153">
        <v>43677</v>
      </c>
      <c r="G153">
        <v>5</v>
      </c>
      <c r="H153" t="s">
        <v>73</v>
      </c>
      <c r="I153" t="s">
        <v>41</v>
      </c>
      <c r="J153">
        <v>0</v>
      </c>
      <c r="K153" t="s">
        <v>2133</v>
      </c>
      <c r="L153">
        <v>10000</v>
      </c>
      <c r="Q153">
        <v>655</v>
      </c>
      <c r="R153">
        <v>8541</v>
      </c>
      <c r="S153">
        <v>23452</v>
      </c>
      <c r="T153">
        <v>47900</v>
      </c>
      <c r="U153">
        <v>73915</v>
      </c>
      <c r="V153">
        <v>3</v>
      </c>
      <c r="W153">
        <v>135</v>
      </c>
      <c r="X153">
        <v>4038</v>
      </c>
      <c r="Y153">
        <v>11186</v>
      </c>
      <c r="Z153">
        <v>27636</v>
      </c>
      <c r="AA153">
        <v>525</v>
      </c>
      <c r="AB153">
        <v>135</v>
      </c>
      <c r="AC153">
        <v>10434</v>
      </c>
      <c r="AD153">
        <v>22901</v>
      </c>
      <c r="AE153">
        <v>35886</v>
      </c>
      <c r="AF153">
        <v>0</v>
      </c>
      <c r="AG153">
        <v>10525</v>
      </c>
      <c r="AH153">
        <v>0</v>
      </c>
      <c r="AI153">
        <v>0</v>
      </c>
      <c r="AJ153">
        <v>166</v>
      </c>
      <c r="AK153">
        <v>10</v>
      </c>
      <c r="AL153">
        <v>3203</v>
      </c>
      <c r="AM153">
        <v>21042</v>
      </c>
      <c r="AN153">
        <v>53357</v>
      </c>
      <c r="AO153">
        <v>80048</v>
      </c>
      <c r="AP153">
        <v>7336</v>
      </c>
      <c r="AQ153">
        <v>112.85</v>
      </c>
      <c r="AR153" t="s">
        <v>52</v>
      </c>
      <c r="AS153" t="s">
        <v>2134</v>
      </c>
      <c r="AT153" t="s">
        <v>2135</v>
      </c>
      <c r="AU153">
        <v>8021.4</v>
      </c>
      <c r="AV153" t="s">
        <v>4234</v>
      </c>
    </row>
    <row r="154" spans="1:48">
      <c r="A154">
        <v>151</v>
      </c>
      <c r="B154" t="s">
        <v>1361</v>
      </c>
      <c r="C154">
        <v>5024184814</v>
      </c>
      <c r="D154">
        <v>1190000000000</v>
      </c>
      <c r="E154" t="s">
        <v>1362</v>
      </c>
      <c r="F154">
        <v>43216</v>
      </c>
      <c r="G154">
        <v>6</v>
      </c>
      <c r="H154" t="s">
        <v>73</v>
      </c>
      <c r="I154" t="s">
        <v>1363</v>
      </c>
      <c r="J154" t="s">
        <v>1364</v>
      </c>
      <c r="K154" t="s">
        <v>1365</v>
      </c>
      <c r="L154">
        <v>10</v>
      </c>
      <c r="Q154">
        <v>85281</v>
      </c>
      <c r="R154">
        <v>3732</v>
      </c>
      <c r="S154">
        <v>586529</v>
      </c>
      <c r="T154">
        <v>45170</v>
      </c>
      <c r="U154">
        <v>73328</v>
      </c>
      <c r="V154">
        <v>1433</v>
      </c>
      <c r="W154">
        <v>3591</v>
      </c>
      <c r="X154">
        <v>39134</v>
      </c>
      <c r="Y154">
        <v>13772</v>
      </c>
      <c r="Z154">
        <v>25166</v>
      </c>
      <c r="AA154">
        <v>83817</v>
      </c>
      <c r="AB154">
        <v>3591</v>
      </c>
      <c r="AC154">
        <v>546552</v>
      </c>
      <c r="AD154">
        <v>30888</v>
      </c>
      <c r="AE154">
        <v>47198</v>
      </c>
      <c r="AF154">
        <v>0</v>
      </c>
      <c r="AG154">
        <v>0</v>
      </c>
      <c r="AH154">
        <v>0</v>
      </c>
      <c r="AI154">
        <v>0</v>
      </c>
      <c r="AJ154">
        <v>0</v>
      </c>
      <c r="AK154">
        <v>99109</v>
      </c>
      <c r="AL154">
        <v>99620</v>
      </c>
      <c r="AM154">
        <v>647942</v>
      </c>
      <c r="AN154">
        <v>678542</v>
      </c>
      <c r="AO154">
        <v>733412</v>
      </c>
      <c r="AP154">
        <v>12356</v>
      </c>
      <c r="AQ154">
        <v>0.86</v>
      </c>
      <c r="AR154" t="s">
        <v>52</v>
      </c>
      <c r="AS154" t="s">
        <v>1366</v>
      </c>
      <c r="AT154" t="s">
        <v>1367</v>
      </c>
      <c r="AU154">
        <v>7.4</v>
      </c>
      <c r="AV154" t="s">
        <v>4426</v>
      </c>
    </row>
    <row r="155" spans="1:48">
      <c r="A155">
        <v>152</v>
      </c>
      <c r="B155" t="s">
        <v>1044</v>
      </c>
      <c r="C155">
        <v>7704860164</v>
      </c>
      <c r="D155">
        <v>1150000000000</v>
      </c>
      <c r="E155" t="s">
        <v>1045</v>
      </c>
      <c r="F155">
        <v>41726</v>
      </c>
      <c r="G155">
        <v>11</v>
      </c>
      <c r="H155" t="s">
        <v>73</v>
      </c>
      <c r="I155" t="s">
        <v>1046</v>
      </c>
      <c r="J155" t="s">
        <v>1047</v>
      </c>
      <c r="K155" t="s">
        <v>1048</v>
      </c>
      <c r="L155">
        <v>220</v>
      </c>
      <c r="Q155">
        <v>38580</v>
      </c>
      <c r="R155">
        <v>47970</v>
      </c>
      <c r="S155">
        <v>55919</v>
      </c>
      <c r="T155">
        <v>130512</v>
      </c>
      <c r="U155">
        <v>71305</v>
      </c>
      <c r="V155">
        <v>39571</v>
      </c>
      <c r="W155">
        <v>45426</v>
      </c>
      <c r="X155">
        <v>33899</v>
      </c>
      <c r="Y155">
        <v>78947</v>
      </c>
      <c r="Z155">
        <v>59390</v>
      </c>
      <c r="AA155">
        <v>-2363</v>
      </c>
      <c r="AB155">
        <v>45426</v>
      </c>
      <c r="AC155">
        <v>15462</v>
      </c>
      <c r="AD155">
        <v>40295</v>
      </c>
      <c r="AE155">
        <v>11054</v>
      </c>
      <c r="AF155">
        <v>0</v>
      </c>
      <c r="AG155">
        <v>0</v>
      </c>
      <c r="AH155">
        <v>1710</v>
      </c>
      <c r="AI155">
        <v>0</v>
      </c>
      <c r="AJ155">
        <v>0</v>
      </c>
      <c r="AK155">
        <v>37516</v>
      </c>
      <c r="AL155">
        <v>45056</v>
      </c>
      <c r="AM155">
        <v>139931</v>
      </c>
      <c r="AN155">
        <v>209388</v>
      </c>
      <c r="AO155">
        <v>192729</v>
      </c>
      <c r="AP155">
        <v>19392</v>
      </c>
      <c r="AQ155">
        <v>1.85</v>
      </c>
      <c r="AR155" t="s">
        <v>52</v>
      </c>
      <c r="AS155" t="s">
        <v>1049</v>
      </c>
      <c r="AT155" t="s">
        <v>1050</v>
      </c>
      <c r="AU155">
        <v>5.14</v>
      </c>
      <c r="AV155" t="s">
        <v>4427</v>
      </c>
    </row>
    <row r="156" spans="1:48">
      <c r="A156">
        <v>153</v>
      </c>
      <c r="B156" t="s">
        <v>1347</v>
      </c>
      <c r="C156">
        <v>7727806036</v>
      </c>
      <c r="D156">
        <v>1140000000000</v>
      </c>
      <c r="E156" t="s">
        <v>1348</v>
      </c>
      <c r="F156">
        <v>41425</v>
      </c>
      <c r="G156">
        <v>11</v>
      </c>
      <c r="H156" t="s">
        <v>73</v>
      </c>
      <c r="I156" t="s">
        <v>1349</v>
      </c>
      <c r="J156" t="s">
        <v>1350</v>
      </c>
      <c r="K156" t="s">
        <v>1351</v>
      </c>
      <c r="L156">
        <v>10</v>
      </c>
      <c r="Q156">
        <v>20155</v>
      </c>
      <c r="R156">
        <v>79551</v>
      </c>
      <c r="S156">
        <v>119913</v>
      </c>
      <c r="T156">
        <v>82779</v>
      </c>
      <c r="U156">
        <v>72160</v>
      </c>
      <c r="V156">
        <v>14029</v>
      </c>
      <c r="W156">
        <v>38789</v>
      </c>
      <c r="X156">
        <v>58826</v>
      </c>
      <c r="Y156">
        <v>51553</v>
      </c>
      <c r="Z156">
        <v>54842</v>
      </c>
      <c r="AA156">
        <v>5747</v>
      </c>
      <c r="AB156">
        <v>38789</v>
      </c>
      <c r="AC156">
        <v>59477</v>
      </c>
      <c r="AD156">
        <v>30674</v>
      </c>
      <c r="AE156">
        <v>16226</v>
      </c>
      <c r="AF156">
        <v>24</v>
      </c>
      <c r="AG156">
        <v>131</v>
      </c>
      <c r="AH156">
        <v>27</v>
      </c>
      <c r="AI156">
        <v>20</v>
      </c>
      <c r="AJ156">
        <v>12</v>
      </c>
      <c r="AK156">
        <v>4850</v>
      </c>
      <c r="AL156">
        <v>45757</v>
      </c>
      <c r="AM156">
        <v>100970</v>
      </c>
      <c r="AN156">
        <v>133252</v>
      </c>
      <c r="AO156">
        <v>151932</v>
      </c>
      <c r="AP156">
        <v>0</v>
      </c>
      <c r="AQ156">
        <v>3.58</v>
      </c>
      <c r="AR156" t="s">
        <v>52</v>
      </c>
      <c r="AS156" t="s">
        <v>1352</v>
      </c>
      <c r="AT156" t="s">
        <v>1353</v>
      </c>
      <c r="AU156">
        <v>31.17</v>
      </c>
      <c r="AV156" t="s">
        <v>4428</v>
      </c>
    </row>
    <row r="157" spans="1:48">
      <c r="A157">
        <v>154</v>
      </c>
      <c r="B157" t="s">
        <v>2930</v>
      </c>
      <c r="C157">
        <v>7734449219</v>
      </c>
      <c r="D157">
        <v>1220000000000</v>
      </c>
      <c r="E157" t="s">
        <v>2931</v>
      </c>
      <c r="F157">
        <v>44551</v>
      </c>
      <c r="G157">
        <v>3</v>
      </c>
      <c r="H157" t="s">
        <v>73</v>
      </c>
      <c r="I157" t="s">
        <v>2932</v>
      </c>
      <c r="J157" t="s">
        <v>2933</v>
      </c>
      <c r="K157" t="s">
        <v>2934</v>
      </c>
      <c r="L157">
        <v>10</v>
      </c>
      <c r="Q157">
        <v>0</v>
      </c>
      <c r="R157">
        <v>0</v>
      </c>
      <c r="S157">
        <v>0</v>
      </c>
      <c r="T157">
        <v>32545</v>
      </c>
      <c r="U157">
        <v>66851</v>
      </c>
      <c r="V157">
        <v>0</v>
      </c>
      <c r="W157">
        <v>0</v>
      </c>
      <c r="X157">
        <v>0</v>
      </c>
      <c r="Y157">
        <v>17369</v>
      </c>
      <c r="Z157">
        <v>53543</v>
      </c>
      <c r="AA157">
        <v>0</v>
      </c>
      <c r="AB157">
        <v>0</v>
      </c>
      <c r="AC157">
        <v>0</v>
      </c>
      <c r="AD157">
        <v>14287</v>
      </c>
      <c r="AE157">
        <v>11280</v>
      </c>
      <c r="AF157">
        <v>0</v>
      </c>
      <c r="AG157">
        <v>0</v>
      </c>
      <c r="AH157">
        <v>0</v>
      </c>
      <c r="AI157">
        <v>0</v>
      </c>
      <c r="AJ157">
        <v>0</v>
      </c>
      <c r="AK157">
        <v>0</v>
      </c>
      <c r="AL157">
        <v>0</v>
      </c>
      <c r="AM157">
        <v>0</v>
      </c>
      <c r="AN157">
        <v>236895</v>
      </c>
      <c r="AO157">
        <v>241832</v>
      </c>
      <c r="AP157">
        <v>219477</v>
      </c>
      <c r="AQ157">
        <v>2.0499999999999998</v>
      </c>
      <c r="AR157" t="s">
        <v>52</v>
      </c>
      <c r="AS157" t="s">
        <v>2935</v>
      </c>
      <c r="AT157" t="s">
        <v>2936</v>
      </c>
      <c r="AU157">
        <v>1.02</v>
      </c>
      <c r="AV157" t="s">
        <v>4429</v>
      </c>
    </row>
    <row r="158" spans="1:48">
      <c r="A158">
        <v>155</v>
      </c>
      <c r="B158" t="s">
        <v>379</v>
      </c>
      <c r="C158">
        <v>9102201986</v>
      </c>
      <c r="D158">
        <v>1160000000000</v>
      </c>
      <c r="E158" t="s">
        <v>380</v>
      </c>
      <c r="F158">
        <v>42363</v>
      </c>
      <c r="G158">
        <v>9</v>
      </c>
      <c r="H158" t="s">
        <v>73</v>
      </c>
      <c r="I158" t="s">
        <v>381</v>
      </c>
      <c r="J158" t="s">
        <v>382</v>
      </c>
      <c r="K158" t="s">
        <v>383</v>
      </c>
      <c r="L158">
        <v>10</v>
      </c>
      <c r="Q158">
        <v>-36108</v>
      </c>
      <c r="R158">
        <v>31976</v>
      </c>
      <c r="S158">
        <v>12035</v>
      </c>
      <c r="T158">
        <v>11675</v>
      </c>
      <c r="U158">
        <v>66711</v>
      </c>
      <c r="V158">
        <v>3884</v>
      </c>
      <c r="W158">
        <v>24489</v>
      </c>
      <c r="X158">
        <v>42129</v>
      </c>
      <c r="Y158">
        <v>28878</v>
      </c>
      <c r="Z158">
        <v>27903</v>
      </c>
      <c r="AA158">
        <v>1</v>
      </c>
      <c r="AB158">
        <v>24489</v>
      </c>
      <c r="AC158">
        <v>-93986</v>
      </c>
      <c r="AD158">
        <v>28018</v>
      </c>
      <c r="AE158">
        <v>96787</v>
      </c>
      <c r="AF158">
        <v>180248</v>
      </c>
      <c r="AG158">
        <v>505363</v>
      </c>
      <c r="AH158">
        <v>589962</v>
      </c>
      <c r="AI158">
        <v>735207</v>
      </c>
      <c r="AJ158">
        <v>889814</v>
      </c>
      <c r="AK158">
        <v>587678</v>
      </c>
      <c r="AL158">
        <v>52923</v>
      </c>
      <c r="AM158">
        <v>128942</v>
      </c>
      <c r="AN158">
        <v>48429</v>
      </c>
      <c r="AO158">
        <v>120791</v>
      </c>
      <c r="AP158">
        <v>38</v>
      </c>
      <c r="AQ158">
        <v>-1.85</v>
      </c>
      <c r="AR158">
        <v>0</v>
      </c>
      <c r="AS158" t="s">
        <v>384</v>
      </c>
      <c r="AT158" t="s">
        <v>385</v>
      </c>
      <c r="AU158">
        <v>1.32</v>
      </c>
      <c r="AV158" t="s">
        <v>4430</v>
      </c>
    </row>
    <row r="159" spans="1:48">
      <c r="A159">
        <v>156</v>
      </c>
      <c r="B159" t="s">
        <v>1226</v>
      </c>
      <c r="C159">
        <v>7708750910</v>
      </c>
      <c r="D159">
        <v>1120000000000</v>
      </c>
      <c r="E159" t="s">
        <v>1227</v>
      </c>
      <c r="F159">
        <v>40868</v>
      </c>
      <c r="G159">
        <v>13</v>
      </c>
      <c r="H159" t="s">
        <v>73</v>
      </c>
      <c r="I159" t="s">
        <v>1228</v>
      </c>
      <c r="J159" t="s">
        <v>1229</v>
      </c>
      <c r="K159" t="s">
        <v>1230</v>
      </c>
      <c r="L159">
        <v>10</v>
      </c>
      <c r="Q159">
        <v>93810</v>
      </c>
      <c r="R159">
        <v>84318</v>
      </c>
      <c r="S159">
        <v>57141</v>
      </c>
      <c r="T159">
        <v>77469</v>
      </c>
      <c r="U159">
        <v>66200</v>
      </c>
      <c r="V159">
        <v>0</v>
      </c>
      <c r="W159">
        <v>603</v>
      </c>
      <c r="X159">
        <v>258</v>
      </c>
      <c r="Y159">
        <v>354</v>
      </c>
      <c r="Z159">
        <v>40682</v>
      </c>
      <c r="AA159">
        <v>79265</v>
      </c>
      <c r="AB159">
        <v>603</v>
      </c>
      <c r="AC159">
        <v>34862</v>
      </c>
      <c r="AD159">
        <v>41218</v>
      </c>
      <c r="AE159">
        <v>21170</v>
      </c>
      <c r="AF159">
        <v>75396</v>
      </c>
      <c r="AG159">
        <v>117790</v>
      </c>
      <c r="AH159">
        <v>138200</v>
      </c>
      <c r="AI159">
        <v>212283</v>
      </c>
      <c r="AJ159">
        <v>0</v>
      </c>
      <c r="AK159">
        <v>14075</v>
      </c>
      <c r="AL159">
        <v>374200</v>
      </c>
      <c r="AM159">
        <v>313442</v>
      </c>
      <c r="AN159">
        <v>247579</v>
      </c>
      <c r="AO159">
        <v>297307</v>
      </c>
      <c r="AP159">
        <v>47238</v>
      </c>
      <c r="AQ159">
        <v>0.71</v>
      </c>
      <c r="AR159" t="s">
        <v>52</v>
      </c>
      <c r="AS159" t="s">
        <v>1231</v>
      </c>
      <c r="AT159" t="s">
        <v>1232</v>
      </c>
      <c r="AU159">
        <v>3.32</v>
      </c>
      <c r="AV159" t="s">
        <v>4431</v>
      </c>
    </row>
    <row r="160" spans="1:48">
      <c r="A160">
        <v>157</v>
      </c>
      <c r="B160" t="s">
        <v>1670</v>
      </c>
      <c r="C160">
        <v>5405034430</v>
      </c>
      <c r="D160">
        <v>1190000000000</v>
      </c>
      <c r="E160" t="s">
        <v>1671</v>
      </c>
      <c r="F160">
        <v>43462</v>
      </c>
      <c r="G160">
        <v>6</v>
      </c>
      <c r="H160" t="s">
        <v>73</v>
      </c>
      <c r="I160" t="s">
        <v>1672</v>
      </c>
      <c r="J160" t="s">
        <v>1673</v>
      </c>
      <c r="K160" t="s">
        <v>1674</v>
      </c>
      <c r="L160">
        <v>10005</v>
      </c>
      <c r="Q160">
        <v>1644</v>
      </c>
      <c r="R160">
        <v>8964</v>
      </c>
      <c r="S160">
        <v>24440</v>
      </c>
      <c r="T160">
        <v>38799</v>
      </c>
      <c r="U160">
        <v>66190</v>
      </c>
      <c r="V160">
        <v>1584</v>
      </c>
      <c r="W160">
        <v>5199</v>
      </c>
      <c r="X160">
        <v>15450</v>
      </c>
      <c r="Y160">
        <v>27167</v>
      </c>
      <c r="Z160">
        <v>48545</v>
      </c>
      <c r="AA160">
        <v>3</v>
      </c>
      <c r="AB160">
        <v>5199</v>
      </c>
      <c r="AC160">
        <v>8257</v>
      </c>
      <c r="AD160">
        <v>9568</v>
      </c>
      <c r="AE160">
        <v>13959</v>
      </c>
      <c r="AF160">
        <v>0</v>
      </c>
      <c r="AG160">
        <v>0</v>
      </c>
      <c r="AH160">
        <v>0</v>
      </c>
      <c r="AI160">
        <v>0</v>
      </c>
      <c r="AJ160">
        <v>0</v>
      </c>
      <c r="AK160">
        <v>128467</v>
      </c>
      <c r="AL160">
        <v>211833</v>
      </c>
      <c r="AM160">
        <v>110258</v>
      </c>
      <c r="AN160">
        <v>10000</v>
      </c>
      <c r="AO160">
        <v>10004</v>
      </c>
      <c r="AP160">
        <v>3900</v>
      </c>
      <c r="AQ160">
        <v>40.26</v>
      </c>
      <c r="AR160" t="s">
        <v>52</v>
      </c>
      <c r="AS160" t="s">
        <v>1675</v>
      </c>
      <c r="AT160" t="s">
        <v>1676</v>
      </c>
      <c r="AU160">
        <v>0.08</v>
      </c>
      <c r="AV160" t="s">
        <v>4432</v>
      </c>
    </row>
    <row r="161" spans="1:48">
      <c r="A161">
        <v>158</v>
      </c>
      <c r="B161" t="s">
        <v>1078</v>
      </c>
      <c r="C161">
        <v>5908998590</v>
      </c>
      <c r="D161">
        <v>1150000000000</v>
      </c>
      <c r="E161" t="s">
        <v>1079</v>
      </c>
      <c r="F161">
        <v>41852</v>
      </c>
      <c r="G161">
        <v>10</v>
      </c>
      <c r="H161" t="s">
        <v>73</v>
      </c>
      <c r="I161" t="s">
        <v>1080</v>
      </c>
      <c r="J161" t="s">
        <v>1081</v>
      </c>
      <c r="K161" t="s">
        <v>1082</v>
      </c>
      <c r="L161">
        <v>10490.784</v>
      </c>
      <c r="Q161">
        <v>13718</v>
      </c>
      <c r="R161">
        <v>21017</v>
      </c>
      <c r="S161">
        <v>30145</v>
      </c>
      <c r="T161">
        <v>44640</v>
      </c>
      <c r="U161">
        <v>64444</v>
      </c>
      <c r="V161">
        <v>12095</v>
      </c>
      <c r="W161">
        <v>12595</v>
      </c>
      <c r="X161">
        <v>19480</v>
      </c>
      <c r="Y161">
        <v>29833</v>
      </c>
      <c r="Z161">
        <v>45583</v>
      </c>
      <c r="AA161">
        <v>191</v>
      </c>
      <c r="AB161">
        <v>12595</v>
      </c>
      <c r="AC161">
        <v>911</v>
      </c>
      <c r="AD161">
        <v>2119</v>
      </c>
      <c r="AE161">
        <v>2714</v>
      </c>
      <c r="AF161">
        <v>10010</v>
      </c>
      <c r="AG161">
        <v>10873</v>
      </c>
      <c r="AH161">
        <v>9292</v>
      </c>
      <c r="AI161">
        <v>19690</v>
      </c>
      <c r="AJ161">
        <v>19757</v>
      </c>
      <c r="AK161">
        <v>0</v>
      </c>
      <c r="AL161">
        <v>0</v>
      </c>
      <c r="AM161">
        <v>0</v>
      </c>
      <c r="AN161">
        <v>0</v>
      </c>
      <c r="AO161">
        <v>0</v>
      </c>
      <c r="AP161">
        <v>0</v>
      </c>
      <c r="AQ161">
        <v>4.7</v>
      </c>
      <c r="AR161" t="s">
        <v>165</v>
      </c>
      <c r="AS161" t="s">
        <v>1083</v>
      </c>
      <c r="AT161" t="s">
        <v>1084</v>
      </c>
      <c r="AU161">
        <v>1.97</v>
      </c>
      <c r="AV161" t="s">
        <v>4433</v>
      </c>
    </row>
    <row r="162" spans="1:48">
      <c r="A162">
        <v>159</v>
      </c>
      <c r="B162" t="s">
        <v>878</v>
      </c>
      <c r="C162">
        <v>7731324349</v>
      </c>
      <c r="D162">
        <v>1170000000000</v>
      </c>
      <c r="E162" t="s">
        <v>879</v>
      </c>
      <c r="F162">
        <v>42592</v>
      </c>
      <c r="G162">
        <v>8</v>
      </c>
      <c r="H162" t="s">
        <v>73</v>
      </c>
      <c r="I162" t="s">
        <v>880</v>
      </c>
      <c r="J162" t="s">
        <v>881</v>
      </c>
      <c r="K162" t="s">
        <v>882</v>
      </c>
      <c r="L162">
        <v>10</v>
      </c>
      <c r="Q162">
        <v>168751</v>
      </c>
      <c r="R162">
        <v>130997</v>
      </c>
      <c r="S162">
        <v>62044</v>
      </c>
      <c r="T162">
        <v>63268</v>
      </c>
      <c r="U162">
        <v>62697</v>
      </c>
      <c r="V162">
        <v>177</v>
      </c>
      <c r="W162">
        <v>217</v>
      </c>
      <c r="X162">
        <v>258</v>
      </c>
      <c r="Y162">
        <v>344</v>
      </c>
      <c r="Z162">
        <v>422</v>
      </c>
      <c r="AA162">
        <v>118266</v>
      </c>
      <c r="AB162">
        <v>217</v>
      </c>
      <c r="AC162">
        <v>10712</v>
      </c>
      <c r="AD162">
        <v>20758</v>
      </c>
      <c r="AE162">
        <v>16530</v>
      </c>
      <c r="AF162">
        <v>560</v>
      </c>
      <c r="AG162">
        <v>0</v>
      </c>
      <c r="AH162">
        <v>270</v>
      </c>
      <c r="AI162">
        <v>310</v>
      </c>
      <c r="AJ162">
        <v>0</v>
      </c>
      <c r="AK162">
        <v>121288</v>
      </c>
      <c r="AL162">
        <v>109421</v>
      </c>
      <c r="AM162">
        <v>23406</v>
      </c>
      <c r="AN162">
        <v>24787</v>
      </c>
      <c r="AO162">
        <v>22492</v>
      </c>
      <c r="AP162">
        <v>0</v>
      </c>
      <c r="AQ162">
        <v>0.37</v>
      </c>
      <c r="AR162" t="s">
        <v>52</v>
      </c>
      <c r="AS162" t="s">
        <v>883</v>
      </c>
      <c r="AT162" t="s">
        <v>884</v>
      </c>
      <c r="AU162">
        <v>0.18</v>
      </c>
      <c r="AV162" t="s">
        <v>4434</v>
      </c>
    </row>
    <row r="163" spans="1:48">
      <c r="A163">
        <v>160</v>
      </c>
      <c r="B163" t="s">
        <v>940</v>
      </c>
      <c r="C163">
        <v>5404048840</v>
      </c>
      <c r="D163">
        <v>1170000000000</v>
      </c>
      <c r="E163" t="s">
        <v>941</v>
      </c>
      <c r="F163">
        <v>42706</v>
      </c>
      <c r="G163">
        <v>8</v>
      </c>
      <c r="H163" t="s">
        <v>73</v>
      </c>
      <c r="I163" t="s">
        <v>942</v>
      </c>
      <c r="J163" t="s">
        <v>943</v>
      </c>
      <c r="K163" t="s">
        <v>944</v>
      </c>
      <c r="L163">
        <v>20</v>
      </c>
      <c r="Q163">
        <v>32428</v>
      </c>
      <c r="R163">
        <v>31235</v>
      </c>
      <c r="S163">
        <v>35597</v>
      </c>
      <c r="T163">
        <v>43635</v>
      </c>
      <c r="U163">
        <v>62583</v>
      </c>
      <c r="V163">
        <v>31782</v>
      </c>
      <c r="W163">
        <v>29664</v>
      </c>
      <c r="X163">
        <v>36613</v>
      </c>
      <c r="Y163">
        <v>39504</v>
      </c>
      <c r="Z163">
        <v>56112</v>
      </c>
      <c r="AA163">
        <v>322</v>
      </c>
      <c r="AB163">
        <v>29664</v>
      </c>
      <c r="AC163">
        <v>334</v>
      </c>
      <c r="AD163">
        <v>3209</v>
      </c>
      <c r="AE163">
        <v>4046</v>
      </c>
      <c r="AF163">
        <v>0</v>
      </c>
      <c r="AG163">
        <v>0</v>
      </c>
      <c r="AH163">
        <v>0</v>
      </c>
      <c r="AI163">
        <v>0</v>
      </c>
      <c r="AJ163">
        <v>0</v>
      </c>
      <c r="AK163">
        <v>22131</v>
      </c>
      <c r="AL163">
        <v>15736</v>
      </c>
      <c r="AM163">
        <v>23747</v>
      </c>
      <c r="AN163">
        <v>37403</v>
      </c>
      <c r="AO163">
        <v>32074</v>
      </c>
      <c r="AP163">
        <v>9547</v>
      </c>
      <c r="AQ163">
        <v>1.93</v>
      </c>
      <c r="AR163" t="s">
        <v>52</v>
      </c>
      <c r="AS163" t="s">
        <v>945</v>
      </c>
      <c r="AT163" t="s">
        <v>946</v>
      </c>
      <c r="AU163">
        <v>1.45</v>
      </c>
      <c r="AV163" t="s">
        <v>4435</v>
      </c>
    </row>
    <row r="164" spans="1:48">
      <c r="A164">
        <v>161</v>
      </c>
      <c r="B164" t="s">
        <v>1520</v>
      </c>
      <c r="C164">
        <v>7606119487</v>
      </c>
      <c r="D164">
        <v>1200000000000</v>
      </c>
      <c r="E164" t="s">
        <v>1521</v>
      </c>
      <c r="F164">
        <v>43507</v>
      </c>
      <c r="G164">
        <v>6</v>
      </c>
      <c r="H164" t="s">
        <v>73</v>
      </c>
      <c r="I164" t="s">
        <v>1522</v>
      </c>
      <c r="J164" t="s">
        <v>1523</v>
      </c>
      <c r="K164" t="s">
        <v>1524</v>
      </c>
      <c r="L164">
        <v>20</v>
      </c>
      <c r="Q164">
        <v>52618</v>
      </c>
      <c r="R164">
        <v>31721</v>
      </c>
      <c r="S164">
        <v>46033</v>
      </c>
      <c r="T164">
        <v>52945</v>
      </c>
      <c r="U164">
        <v>62161</v>
      </c>
      <c r="V164">
        <v>777</v>
      </c>
      <c r="W164">
        <v>61178</v>
      </c>
      <c r="X164">
        <v>20218</v>
      </c>
      <c r="Y164">
        <v>30669</v>
      </c>
      <c r="Z164">
        <v>30421</v>
      </c>
      <c r="AA164">
        <v>49479</v>
      </c>
      <c r="AB164">
        <v>61178</v>
      </c>
      <c r="AC164">
        <v>12333</v>
      </c>
      <c r="AD164">
        <v>6300</v>
      </c>
      <c r="AE164">
        <v>7075</v>
      </c>
      <c r="AF164">
        <v>221</v>
      </c>
      <c r="AG164">
        <v>6460</v>
      </c>
      <c r="AH164">
        <v>17728</v>
      </c>
      <c r="AI164">
        <v>15954</v>
      </c>
      <c r="AJ164">
        <v>14823</v>
      </c>
      <c r="AK164">
        <v>53052</v>
      </c>
      <c r="AL164">
        <v>4072</v>
      </c>
      <c r="AM164">
        <v>255</v>
      </c>
      <c r="AN164">
        <v>5541</v>
      </c>
      <c r="AO164">
        <v>5625</v>
      </c>
      <c r="AP164">
        <v>7167</v>
      </c>
      <c r="AQ164">
        <v>1.18</v>
      </c>
      <c r="AR164" t="s">
        <v>52</v>
      </c>
      <c r="AS164" t="s">
        <v>1525</v>
      </c>
      <c r="AT164" t="s">
        <v>1526</v>
      </c>
      <c r="AU164">
        <v>0.38</v>
      </c>
      <c r="AV164" t="s">
        <v>4436</v>
      </c>
    </row>
    <row r="165" spans="1:48">
      <c r="A165">
        <v>162</v>
      </c>
      <c r="B165" t="s">
        <v>1177</v>
      </c>
      <c r="C165">
        <v>5260402511</v>
      </c>
      <c r="D165">
        <v>1150000000000</v>
      </c>
      <c r="E165" t="s">
        <v>1178</v>
      </c>
      <c r="F165">
        <v>41984</v>
      </c>
      <c r="G165">
        <v>10</v>
      </c>
      <c r="H165" t="s">
        <v>73</v>
      </c>
      <c r="I165" t="s">
        <v>1179</v>
      </c>
      <c r="J165" t="s">
        <v>1180</v>
      </c>
      <c r="K165" t="s">
        <v>1181</v>
      </c>
      <c r="L165">
        <v>10</v>
      </c>
      <c r="Q165">
        <v>21639</v>
      </c>
      <c r="R165">
        <v>25404</v>
      </c>
      <c r="S165">
        <v>61786</v>
      </c>
      <c r="T165">
        <v>52279</v>
      </c>
      <c r="U165">
        <v>61121</v>
      </c>
      <c r="V165">
        <v>20948</v>
      </c>
      <c r="W165">
        <v>24313</v>
      </c>
      <c r="X165">
        <v>60516</v>
      </c>
      <c r="Y165">
        <v>44449</v>
      </c>
      <c r="Z165">
        <v>49131</v>
      </c>
      <c r="AA165">
        <v>691</v>
      </c>
      <c r="AB165">
        <v>24313</v>
      </c>
      <c r="AC165">
        <v>1270</v>
      </c>
      <c r="AD165">
        <v>7830</v>
      </c>
      <c r="AE165">
        <v>8004</v>
      </c>
      <c r="AF165">
        <v>0</v>
      </c>
      <c r="AG165">
        <v>0</v>
      </c>
      <c r="AH165">
        <v>0</v>
      </c>
      <c r="AI165">
        <v>0</v>
      </c>
      <c r="AJ165">
        <v>0</v>
      </c>
      <c r="AK165">
        <v>105890</v>
      </c>
      <c r="AL165">
        <v>147981</v>
      </c>
      <c r="AM165">
        <v>220563</v>
      </c>
      <c r="AN165">
        <v>323874</v>
      </c>
      <c r="AO165">
        <v>587373</v>
      </c>
      <c r="AP165">
        <v>48699</v>
      </c>
      <c r="AQ165">
        <v>2.82</v>
      </c>
      <c r="AR165" t="s">
        <v>52</v>
      </c>
      <c r="AS165" t="s">
        <v>1182</v>
      </c>
      <c r="AT165" t="s">
        <v>1183</v>
      </c>
      <c r="AU165">
        <v>5.55</v>
      </c>
      <c r="AV165" t="s">
        <v>4437</v>
      </c>
    </row>
    <row r="166" spans="1:48">
      <c r="A166">
        <v>163</v>
      </c>
      <c r="B166" t="s">
        <v>730</v>
      </c>
      <c r="C166">
        <v>7721851353</v>
      </c>
      <c r="D166">
        <v>5150000000000</v>
      </c>
      <c r="E166" t="s">
        <v>731</v>
      </c>
      <c r="F166">
        <v>41949</v>
      </c>
      <c r="G166">
        <v>10</v>
      </c>
      <c r="H166" t="s">
        <v>73</v>
      </c>
      <c r="I166" t="s">
        <v>70</v>
      </c>
      <c r="J166" t="s">
        <v>732</v>
      </c>
      <c r="K166" t="s">
        <v>733</v>
      </c>
      <c r="L166">
        <v>595.65</v>
      </c>
      <c r="Q166">
        <v>194043</v>
      </c>
      <c r="R166">
        <v>156799</v>
      </c>
      <c r="S166">
        <v>87389</v>
      </c>
      <c r="T166">
        <v>66273</v>
      </c>
      <c r="U166">
        <v>61011</v>
      </c>
      <c r="V166">
        <v>157286</v>
      </c>
      <c r="W166">
        <v>115228</v>
      </c>
      <c r="X166">
        <v>84257</v>
      </c>
      <c r="Y166">
        <v>63997</v>
      </c>
      <c r="Z166">
        <v>29290</v>
      </c>
      <c r="AA166">
        <v>1927</v>
      </c>
      <c r="AB166">
        <v>115228</v>
      </c>
      <c r="AC166">
        <v>3278</v>
      </c>
      <c r="AD166">
        <v>2239</v>
      </c>
      <c r="AE166">
        <v>272</v>
      </c>
      <c r="AF166">
        <v>207651</v>
      </c>
      <c r="AG166">
        <v>187078</v>
      </c>
      <c r="AH166">
        <v>190960</v>
      </c>
      <c r="AI166">
        <v>204698</v>
      </c>
      <c r="AJ166">
        <v>236039</v>
      </c>
      <c r="AK166">
        <v>21781</v>
      </c>
      <c r="AL166">
        <v>25997</v>
      </c>
      <c r="AM166">
        <v>7534</v>
      </c>
      <c r="AN166">
        <v>5539</v>
      </c>
      <c r="AO166">
        <v>8817</v>
      </c>
      <c r="AP166">
        <v>152440</v>
      </c>
      <c r="AQ166">
        <v>0.31</v>
      </c>
      <c r="AR166" t="s">
        <v>52</v>
      </c>
      <c r="AS166" t="s">
        <v>734</v>
      </c>
      <c r="AT166" t="s">
        <v>735</v>
      </c>
      <c r="AU166">
        <v>1.07</v>
      </c>
      <c r="AV166" t="s">
        <v>4438</v>
      </c>
    </row>
    <row r="167" spans="1:48">
      <c r="A167">
        <v>164</v>
      </c>
      <c r="B167" t="s">
        <v>426</v>
      </c>
      <c r="C167">
        <v>7716228295</v>
      </c>
      <c r="D167">
        <v>1040000000000</v>
      </c>
      <c r="E167" t="s">
        <v>427</v>
      </c>
      <c r="F167">
        <v>37693</v>
      </c>
      <c r="G167">
        <v>22</v>
      </c>
      <c r="H167" t="s">
        <v>73</v>
      </c>
      <c r="I167" t="s">
        <v>428</v>
      </c>
      <c r="J167" t="s">
        <v>429</v>
      </c>
      <c r="K167" t="s">
        <v>430</v>
      </c>
      <c r="L167">
        <v>10</v>
      </c>
      <c r="Q167">
        <v>46817</v>
      </c>
      <c r="R167">
        <v>49916</v>
      </c>
      <c r="S167">
        <v>56390</v>
      </c>
      <c r="T167">
        <v>66045</v>
      </c>
      <c r="U167">
        <v>58789</v>
      </c>
      <c r="V167">
        <v>5321</v>
      </c>
      <c r="W167">
        <v>9894</v>
      </c>
      <c r="X167">
        <v>43276</v>
      </c>
      <c r="Y167">
        <v>49132</v>
      </c>
      <c r="Z167">
        <v>33570</v>
      </c>
      <c r="AA167">
        <v>9225</v>
      </c>
      <c r="AB167">
        <v>9894</v>
      </c>
      <c r="AC167">
        <v>11581</v>
      </c>
      <c r="AD167">
        <v>15335</v>
      </c>
      <c r="AE167">
        <v>23768</v>
      </c>
      <c r="AF167">
        <v>8494</v>
      </c>
      <c r="AG167">
        <v>7907</v>
      </c>
      <c r="AH167">
        <v>0</v>
      </c>
      <c r="AI167">
        <v>0</v>
      </c>
      <c r="AJ167">
        <v>0</v>
      </c>
      <c r="AK167">
        <v>18621</v>
      </c>
      <c r="AL167">
        <v>16301</v>
      </c>
      <c r="AM167">
        <v>21529</v>
      </c>
      <c r="AN167">
        <v>17553</v>
      </c>
      <c r="AO167">
        <v>44078</v>
      </c>
      <c r="AP167">
        <v>0</v>
      </c>
      <c r="AQ167">
        <v>1.26</v>
      </c>
      <c r="AR167" t="s">
        <v>52</v>
      </c>
      <c r="AS167" t="s">
        <v>431</v>
      </c>
      <c r="AT167" t="s">
        <v>432</v>
      </c>
      <c r="AU167">
        <v>1.63</v>
      </c>
      <c r="AV167" t="s">
        <v>4439</v>
      </c>
    </row>
    <row r="168" spans="1:48">
      <c r="A168">
        <v>165</v>
      </c>
      <c r="B168" t="s">
        <v>2506</v>
      </c>
      <c r="C168">
        <v>7709864388</v>
      </c>
      <c r="D168">
        <v>1110000000000</v>
      </c>
      <c r="E168" t="s">
        <v>2507</v>
      </c>
      <c r="F168">
        <v>40479</v>
      </c>
      <c r="G168">
        <v>14</v>
      </c>
      <c r="H168" t="s">
        <v>73</v>
      </c>
      <c r="I168" t="s">
        <v>2508</v>
      </c>
      <c r="J168" t="s">
        <v>2509</v>
      </c>
      <c r="K168" t="s">
        <v>2510</v>
      </c>
      <c r="L168">
        <v>6000</v>
      </c>
      <c r="Q168">
        <v>4736</v>
      </c>
      <c r="R168">
        <v>31976</v>
      </c>
      <c r="S168">
        <v>55947</v>
      </c>
      <c r="T168">
        <v>41348</v>
      </c>
      <c r="U168">
        <v>58894</v>
      </c>
      <c r="V168">
        <v>3734</v>
      </c>
      <c r="W168">
        <v>16610</v>
      </c>
      <c r="X168">
        <v>38219</v>
      </c>
      <c r="Y168">
        <v>46365</v>
      </c>
      <c r="Z168">
        <v>74611</v>
      </c>
      <c r="AA168">
        <v>737</v>
      </c>
      <c r="AB168">
        <v>16610</v>
      </c>
      <c r="AC168">
        <v>14853</v>
      </c>
      <c r="AD168">
        <v>-6316</v>
      </c>
      <c r="AE168">
        <v>-17501</v>
      </c>
      <c r="AF168">
        <v>0</v>
      </c>
      <c r="AG168">
        <v>0</v>
      </c>
      <c r="AH168">
        <v>0</v>
      </c>
      <c r="AI168">
        <v>0</v>
      </c>
      <c r="AJ168">
        <v>0</v>
      </c>
      <c r="AK168">
        <v>23445</v>
      </c>
      <c r="AL168">
        <v>35491</v>
      </c>
      <c r="AM168">
        <v>26737</v>
      </c>
      <c r="AN168">
        <v>47047</v>
      </c>
      <c r="AO168">
        <v>73283</v>
      </c>
      <c r="AP168">
        <v>60207</v>
      </c>
      <c r="AQ168">
        <v>12.44</v>
      </c>
      <c r="AR168" t="s">
        <v>52</v>
      </c>
      <c r="AS168" t="s">
        <v>2511</v>
      </c>
      <c r="AT168" t="s">
        <v>82</v>
      </c>
      <c r="AU168">
        <v>3.13</v>
      </c>
      <c r="AV168" t="s">
        <v>4440</v>
      </c>
    </row>
    <row r="169" spans="1:48">
      <c r="A169">
        <v>166</v>
      </c>
      <c r="B169" t="s">
        <v>2341</v>
      </c>
      <c r="C169">
        <v>7627053269</v>
      </c>
      <c r="D169">
        <v>1210000000000</v>
      </c>
      <c r="E169" t="s">
        <v>2342</v>
      </c>
      <c r="F169">
        <v>43949</v>
      </c>
      <c r="G169">
        <v>4</v>
      </c>
      <c r="H169" t="s">
        <v>73</v>
      </c>
      <c r="I169" t="s">
        <v>2343</v>
      </c>
      <c r="J169" t="s">
        <v>2344</v>
      </c>
      <c r="K169" t="s">
        <v>2345</v>
      </c>
      <c r="L169">
        <v>10</v>
      </c>
      <c r="Q169">
        <v>0</v>
      </c>
      <c r="R169">
        <v>342</v>
      </c>
      <c r="S169">
        <v>13513</v>
      </c>
      <c r="T169">
        <v>59059</v>
      </c>
      <c r="U169">
        <v>92304</v>
      </c>
      <c r="V169">
        <v>0</v>
      </c>
      <c r="W169">
        <v>105</v>
      </c>
      <c r="X169">
        <v>6249</v>
      </c>
      <c r="Y169">
        <v>37367</v>
      </c>
      <c r="Z169">
        <v>60060</v>
      </c>
      <c r="AA169">
        <v>0</v>
      </c>
      <c r="AB169">
        <v>105</v>
      </c>
      <c r="AC169">
        <v>4885</v>
      </c>
      <c r="AD169">
        <v>9279</v>
      </c>
      <c r="AE169">
        <v>19290</v>
      </c>
      <c r="AF169">
        <v>0</v>
      </c>
      <c r="AG169">
        <v>2039</v>
      </c>
      <c r="AH169">
        <v>13492</v>
      </c>
      <c r="AI169">
        <v>27769</v>
      </c>
      <c r="AJ169">
        <v>34474</v>
      </c>
      <c r="AK169">
        <v>0</v>
      </c>
      <c r="AL169">
        <v>40219</v>
      </c>
      <c r="AM169">
        <v>59170</v>
      </c>
      <c r="AN169">
        <v>82582</v>
      </c>
      <c r="AO169">
        <v>105873</v>
      </c>
      <c r="AP169">
        <v>9725</v>
      </c>
      <c r="AQ169">
        <v>269.89</v>
      </c>
      <c r="AR169" t="s">
        <v>52</v>
      </c>
      <c r="AS169" t="s">
        <v>2346</v>
      </c>
      <c r="AT169" t="s">
        <v>2347</v>
      </c>
      <c r="AU169">
        <v>3.32</v>
      </c>
      <c r="AV169" t="s">
        <v>4441</v>
      </c>
    </row>
    <row r="170" spans="1:48">
      <c r="A170">
        <v>167</v>
      </c>
      <c r="B170" t="s">
        <v>454</v>
      </c>
      <c r="C170">
        <v>6316220412</v>
      </c>
      <c r="D170">
        <v>1170000000000</v>
      </c>
      <c r="E170" t="s">
        <v>455</v>
      </c>
      <c r="F170">
        <v>42466</v>
      </c>
      <c r="G170">
        <v>8</v>
      </c>
      <c r="H170" t="s">
        <v>73</v>
      </c>
      <c r="I170" t="s">
        <v>456</v>
      </c>
      <c r="J170" t="s">
        <v>457</v>
      </c>
      <c r="K170" t="s">
        <v>458</v>
      </c>
      <c r="L170">
        <v>1950</v>
      </c>
      <c r="Q170">
        <v>31925</v>
      </c>
      <c r="R170">
        <v>38403</v>
      </c>
      <c r="S170">
        <v>50931</v>
      </c>
      <c r="T170">
        <v>50846</v>
      </c>
      <c r="U170">
        <v>57766</v>
      </c>
      <c r="V170">
        <v>10181</v>
      </c>
      <c r="W170">
        <v>9142</v>
      </c>
      <c r="X170">
        <v>5303</v>
      </c>
      <c r="Y170">
        <v>27383</v>
      </c>
      <c r="Z170">
        <v>16115</v>
      </c>
      <c r="AA170">
        <v>2140</v>
      </c>
      <c r="AB170">
        <v>9142</v>
      </c>
      <c r="AC170">
        <v>7160</v>
      </c>
      <c r="AD170">
        <v>7560</v>
      </c>
      <c r="AE170">
        <v>8397</v>
      </c>
      <c r="AF170">
        <v>57595</v>
      </c>
      <c r="AG170">
        <v>83690</v>
      </c>
      <c r="AH170">
        <v>212</v>
      </c>
      <c r="AI170">
        <v>99154</v>
      </c>
      <c r="AJ170">
        <v>109306</v>
      </c>
      <c r="AK170">
        <v>308050</v>
      </c>
      <c r="AL170">
        <v>412195</v>
      </c>
      <c r="AM170">
        <v>771177</v>
      </c>
      <c r="AN170">
        <v>1099325</v>
      </c>
      <c r="AO170">
        <v>1423088</v>
      </c>
      <c r="AP170">
        <v>15105</v>
      </c>
      <c r="AQ170">
        <v>1.81</v>
      </c>
      <c r="AR170" t="s">
        <v>52</v>
      </c>
      <c r="AS170" t="s">
        <v>459</v>
      </c>
      <c r="AT170" t="s">
        <v>460</v>
      </c>
      <c r="AU170">
        <v>4.1900000000000004</v>
      </c>
      <c r="AV170" t="s">
        <v>4442</v>
      </c>
    </row>
    <row r="171" spans="1:48">
      <c r="A171">
        <v>168</v>
      </c>
      <c r="B171" t="s">
        <v>3080</v>
      </c>
      <c r="C171">
        <v>9725016460</v>
      </c>
      <c r="D171">
        <v>1200000000000</v>
      </c>
      <c r="E171" t="s">
        <v>3081</v>
      </c>
      <c r="F171">
        <v>43665</v>
      </c>
      <c r="G171">
        <v>5</v>
      </c>
      <c r="H171" t="s">
        <v>73</v>
      </c>
      <c r="I171" t="s">
        <v>3082</v>
      </c>
      <c r="J171" t="s">
        <v>3083</v>
      </c>
      <c r="K171" t="s">
        <v>3084</v>
      </c>
      <c r="L171">
        <v>10</v>
      </c>
      <c r="Q171">
        <v>247</v>
      </c>
      <c r="R171">
        <v>940</v>
      </c>
      <c r="S171">
        <v>7401</v>
      </c>
      <c r="T171">
        <v>44028</v>
      </c>
      <c r="U171">
        <v>56579</v>
      </c>
      <c r="V171">
        <v>127</v>
      </c>
      <c r="W171">
        <v>367</v>
      </c>
      <c r="X171">
        <v>1835</v>
      </c>
      <c r="Y171">
        <v>17942</v>
      </c>
      <c r="Z171">
        <v>28400</v>
      </c>
      <c r="AA171">
        <v>112</v>
      </c>
      <c r="AB171">
        <v>367</v>
      </c>
      <c r="AC171">
        <v>5197</v>
      </c>
      <c r="AD171">
        <v>24590</v>
      </c>
      <c r="AE171">
        <v>26452</v>
      </c>
      <c r="AF171">
        <v>0</v>
      </c>
      <c r="AG171">
        <v>0</v>
      </c>
      <c r="AH171">
        <v>0</v>
      </c>
      <c r="AI171">
        <v>0</v>
      </c>
      <c r="AJ171">
        <v>0</v>
      </c>
      <c r="AK171">
        <v>30</v>
      </c>
      <c r="AL171">
        <v>36</v>
      </c>
      <c r="AM171">
        <v>756</v>
      </c>
      <c r="AN171">
        <v>7552</v>
      </c>
      <c r="AO171">
        <v>9707</v>
      </c>
      <c r="AP171">
        <v>0</v>
      </c>
      <c r="AQ171">
        <v>229.06</v>
      </c>
      <c r="AR171" t="s">
        <v>52</v>
      </c>
      <c r="AS171" t="s">
        <v>3085</v>
      </c>
      <c r="AT171" t="s">
        <v>3086</v>
      </c>
      <c r="AU171">
        <v>323.57</v>
      </c>
      <c r="AV171" t="s">
        <v>4443</v>
      </c>
    </row>
    <row r="172" spans="1:48">
      <c r="A172">
        <v>169</v>
      </c>
      <c r="B172" t="s">
        <v>2044</v>
      </c>
      <c r="C172">
        <v>6449096161</v>
      </c>
      <c r="D172">
        <v>1210000000000</v>
      </c>
      <c r="E172" t="s">
        <v>2045</v>
      </c>
      <c r="F172">
        <v>43866</v>
      </c>
      <c r="G172">
        <v>5</v>
      </c>
      <c r="H172" t="s">
        <v>73</v>
      </c>
      <c r="I172" t="s">
        <v>2046</v>
      </c>
      <c r="J172" t="s">
        <v>2047</v>
      </c>
      <c r="K172" t="s">
        <v>2048</v>
      </c>
      <c r="L172">
        <v>100</v>
      </c>
      <c r="Q172">
        <v>0</v>
      </c>
      <c r="R172">
        <v>15395</v>
      </c>
      <c r="S172">
        <v>53081</v>
      </c>
      <c r="T172">
        <v>52919</v>
      </c>
      <c r="U172">
        <v>56576</v>
      </c>
      <c r="V172">
        <v>0</v>
      </c>
      <c r="W172">
        <v>2635</v>
      </c>
      <c r="X172">
        <v>8126</v>
      </c>
      <c r="Y172">
        <v>12442</v>
      </c>
      <c r="Z172">
        <v>10809</v>
      </c>
      <c r="AA172">
        <v>0</v>
      </c>
      <c r="AB172">
        <v>2635</v>
      </c>
      <c r="AC172">
        <v>42378</v>
      </c>
      <c r="AD172">
        <v>38343</v>
      </c>
      <c r="AE172">
        <v>43404</v>
      </c>
      <c r="AF172">
        <v>0</v>
      </c>
      <c r="AG172">
        <v>0</v>
      </c>
      <c r="AH172">
        <v>0</v>
      </c>
      <c r="AI172">
        <v>0</v>
      </c>
      <c r="AJ172">
        <v>0</v>
      </c>
      <c r="AK172">
        <v>0</v>
      </c>
      <c r="AL172">
        <v>23627</v>
      </c>
      <c r="AM172">
        <v>40979</v>
      </c>
      <c r="AN172">
        <v>31613</v>
      </c>
      <c r="AO172">
        <v>48336</v>
      </c>
      <c r="AP172">
        <v>0</v>
      </c>
      <c r="AQ172">
        <v>3.67</v>
      </c>
      <c r="AR172" t="s">
        <v>52</v>
      </c>
      <c r="AS172" t="s">
        <v>2049</v>
      </c>
      <c r="AT172" t="s">
        <v>2050</v>
      </c>
      <c r="AU172">
        <v>2.0499999999999998</v>
      </c>
      <c r="AV172" t="s">
        <v>4444</v>
      </c>
    </row>
    <row r="173" spans="1:48">
      <c r="A173">
        <v>170</v>
      </c>
      <c r="B173" t="s">
        <v>3127</v>
      </c>
      <c r="C173">
        <v>5024189682</v>
      </c>
      <c r="D173">
        <v>1190000000000</v>
      </c>
      <c r="E173" t="s">
        <v>3128</v>
      </c>
      <c r="F173">
        <v>43399</v>
      </c>
      <c r="G173">
        <v>6</v>
      </c>
      <c r="H173" t="s">
        <v>73</v>
      </c>
      <c r="I173" t="s">
        <v>3129</v>
      </c>
      <c r="J173" t="s">
        <v>3130</v>
      </c>
      <c r="K173" t="s">
        <v>3131</v>
      </c>
      <c r="L173">
        <v>26245</v>
      </c>
      <c r="Q173">
        <v>346</v>
      </c>
      <c r="R173">
        <v>10</v>
      </c>
      <c r="S173">
        <v>7742</v>
      </c>
      <c r="T173">
        <v>19901</v>
      </c>
      <c r="U173">
        <v>56016</v>
      </c>
      <c r="V173">
        <v>767</v>
      </c>
      <c r="W173">
        <v>291</v>
      </c>
      <c r="X173">
        <v>6882</v>
      </c>
      <c r="Y173">
        <v>17437</v>
      </c>
      <c r="Z173">
        <v>34114</v>
      </c>
      <c r="AA173">
        <v>-431</v>
      </c>
      <c r="AB173">
        <v>291</v>
      </c>
      <c r="AC173">
        <v>731</v>
      </c>
      <c r="AD173">
        <v>2261</v>
      </c>
      <c r="AE173">
        <v>20421</v>
      </c>
      <c r="AF173">
        <v>0</v>
      </c>
      <c r="AG173">
        <v>0</v>
      </c>
      <c r="AH173">
        <v>0</v>
      </c>
      <c r="AI173">
        <v>0</v>
      </c>
      <c r="AJ173">
        <v>79511</v>
      </c>
      <c r="AK173">
        <v>4336</v>
      </c>
      <c r="AL173">
        <v>4580</v>
      </c>
      <c r="AM173">
        <v>24569</v>
      </c>
      <c r="AN173">
        <v>73860</v>
      </c>
      <c r="AO173">
        <v>12031</v>
      </c>
      <c r="AP173">
        <v>25925</v>
      </c>
      <c r="AQ173">
        <v>161.9</v>
      </c>
      <c r="AR173" t="s">
        <v>52</v>
      </c>
      <c r="AS173" t="s">
        <v>3132</v>
      </c>
      <c r="AT173" t="s">
        <v>3133</v>
      </c>
      <c r="AU173">
        <v>21.11</v>
      </c>
      <c r="AV173" t="s">
        <v>4445</v>
      </c>
    </row>
    <row r="174" spans="1:48">
      <c r="A174">
        <v>171</v>
      </c>
      <c r="B174" t="s">
        <v>1468</v>
      </c>
      <c r="C174">
        <v>7725399508</v>
      </c>
      <c r="D174">
        <v>5180000000000</v>
      </c>
      <c r="E174" t="s">
        <v>1469</v>
      </c>
      <c r="F174">
        <v>43025</v>
      </c>
      <c r="G174">
        <v>7</v>
      </c>
      <c r="H174" t="s">
        <v>73</v>
      </c>
      <c r="I174" t="s">
        <v>1470</v>
      </c>
      <c r="J174" t="s">
        <v>1471</v>
      </c>
      <c r="K174" t="s">
        <v>1472</v>
      </c>
      <c r="L174">
        <v>100</v>
      </c>
      <c r="Q174">
        <v>56274</v>
      </c>
      <c r="R174">
        <v>50998</v>
      </c>
      <c r="S174">
        <v>48250</v>
      </c>
      <c r="T174">
        <v>60441</v>
      </c>
      <c r="U174">
        <v>55478</v>
      </c>
      <c r="V174">
        <v>50512</v>
      </c>
      <c r="W174">
        <v>46864</v>
      </c>
      <c r="X174">
        <v>42651</v>
      </c>
      <c r="Y174">
        <v>56022</v>
      </c>
      <c r="Z174">
        <v>58056</v>
      </c>
      <c r="AA174">
        <v>4991</v>
      </c>
      <c r="AB174">
        <v>46864</v>
      </c>
      <c r="AC174">
        <v>4432</v>
      </c>
      <c r="AD174">
        <v>3756</v>
      </c>
      <c r="AE174">
        <v>-3151</v>
      </c>
      <c r="AF174">
        <v>3655</v>
      </c>
      <c r="AG174">
        <v>6980</v>
      </c>
      <c r="AH174">
        <v>3655</v>
      </c>
      <c r="AI174">
        <v>3655</v>
      </c>
      <c r="AJ174">
        <v>3655</v>
      </c>
      <c r="AK174">
        <v>1862905</v>
      </c>
      <c r="AL174">
        <v>1916671</v>
      </c>
      <c r="AM174">
        <v>1937119</v>
      </c>
      <c r="AN174">
        <v>1757003</v>
      </c>
      <c r="AO174">
        <v>1715800</v>
      </c>
      <c r="AP174">
        <v>0</v>
      </c>
      <c r="AQ174">
        <v>0.99</v>
      </c>
      <c r="AR174" t="s">
        <v>52</v>
      </c>
      <c r="AS174" t="s">
        <v>1473</v>
      </c>
      <c r="AT174" t="s">
        <v>1474</v>
      </c>
      <c r="AU174">
        <v>0.92</v>
      </c>
      <c r="AV174" t="s">
        <v>4446</v>
      </c>
    </row>
    <row r="175" spans="1:48">
      <c r="A175">
        <v>172</v>
      </c>
      <c r="B175" t="s">
        <v>2458</v>
      </c>
      <c r="C175">
        <v>9715385482</v>
      </c>
      <c r="D175">
        <v>1210000000000</v>
      </c>
      <c r="E175" t="s">
        <v>2459</v>
      </c>
      <c r="F175">
        <v>44012</v>
      </c>
      <c r="G175">
        <v>4</v>
      </c>
      <c r="H175" t="s">
        <v>73</v>
      </c>
      <c r="I175" t="s">
        <v>2460</v>
      </c>
      <c r="J175" t="s">
        <v>2461</v>
      </c>
      <c r="K175" t="s">
        <v>2462</v>
      </c>
      <c r="L175">
        <v>10000</v>
      </c>
      <c r="Q175">
        <v>0</v>
      </c>
      <c r="R175">
        <v>4753</v>
      </c>
      <c r="S175">
        <v>38206</v>
      </c>
      <c r="T175">
        <v>54926</v>
      </c>
      <c r="U175">
        <v>55290</v>
      </c>
      <c r="V175">
        <v>0</v>
      </c>
      <c r="W175">
        <v>4854</v>
      </c>
      <c r="X175">
        <v>37251</v>
      </c>
      <c r="Y175">
        <v>41625</v>
      </c>
      <c r="Z175">
        <v>42086</v>
      </c>
      <c r="AA175">
        <v>0</v>
      </c>
      <c r="AB175">
        <v>4854</v>
      </c>
      <c r="AC175">
        <v>-51</v>
      </c>
      <c r="AD175">
        <v>9619</v>
      </c>
      <c r="AE175">
        <v>6802</v>
      </c>
      <c r="AF175">
        <v>0</v>
      </c>
      <c r="AG175">
        <v>10188</v>
      </c>
      <c r="AH175">
        <v>15243</v>
      </c>
      <c r="AI175">
        <v>2682</v>
      </c>
      <c r="AJ175">
        <v>9569</v>
      </c>
      <c r="AK175">
        <v>0</v>
      </c>
      <c r="AL175">
        <v>163</v>
      </c>
      <c r="AM175">
        <v>6314</v>
      </c>
      <c r="AN175">
        <v>242</v>
      </c>
      <c r="AO175">
        <v>11104</v>
      </c>
      <c r="AP175">
        <v>0</v>
      </c>
      <c r="AQ175">
        <v>11.63</v>
      </c>
      <c r="AR175" t="s">
        <v>52</v>
      </c>
      <c r="AS175" t="s">
        <v>2463</v>
      </c>
      <c r="AT175" t="s">
        <v>2464</v>
      </c>
      <c r="AU175">
        <v>2</v>
      </c>
      <c r="AV175" t="s">
        <v>4447</v>
      </c>
    </row>
    <row r="176" spans="1:48">
      <c r="A176">
        <v>173</v>
      </c>
      <c r="B176" t="s">
        <v>1808</v>
      </c>
      <c r="C176">
        <v>3327104074</v>
      </c>
      <c r="D176">
        <v>1110000000000</v>
      </c>
      <c r="E176" t="s">
        <v>1809</v>
      </c>
      <c r="F176">
        <v>40710</v>
      </c>
      <c r="G176">
        <v>13</v>
      </c>
      <c r="H176" t="s">
        <v>73</v>
      </c>
      <c r="I176" t="s">
        <v>1810</v>
      </c>
      <c r="J176" t="s">
        <v>1811</v>
      </c>
      <c r="K176" t="s">
        <v>1812</v>
      </c>
      <c r="L176">
        <v>10</v>
      </c>
      <c r="Q176">
        <v>28963</v>
      </c>
      <c r="R176">
        <v>29354</v>
      </c>
      <c r="S176">
        <v>40444</v>
      </c>
      <c r="T176">
        <v>58849</v>
      </c>
      <c r="U176">
        <v>55249</v>
      </c>
      <c r="V176">
        <v>1639</v>
      </c>
      <c r="W176">
        <v>2826</v>
      </c>
      <c r="X176">
        <v>5618</v>
      </c>
      <c r="Y176">
        <v>4870</v>
      </c>
      <c r="Z176">
        <v>5768</v>
      </c>
      <c r="AA176">
        <v>14933</v>
      </c>
      <c r="AB176">
        <v>2826</v>
      </c>
      <c r="AC176">
        <v>18651</v>
      </c>
      <c r="AD176">
        <v>36597</v>
      </c>
      <c r="AE176">
        <v>31684</v>
      </c>
      <c r="AF176">
        <v>13283</v>
      </c>
      <c r="AG176">
        <v>19878</v>
      </c>
      <c r="AH176">
        <v>29953</v>
      </c>
      <c r="AI176">
        <v>37172</v>
      </c>
      <c r="AJ176">
        <v>62346</v>
      </c>
      <c r="AK176">
        <v>5939</v>
      </c>
      <c r="AL176">
        <v>7790</v>
      </c>
      <c r="AM176">
        <v>8197</v>
      </c>
      <c r="AN176">
        <v>13648</v>
      </c>
      <c r="AO176">
        <v>19224</v>
      </c>
      <c r="AP176">
        <v>0</v>
      </c>
      <c r="AQ176">
        <v>1.91</v>
      </c>
      <c r="AR176" t="s">
        <v>52</v>
      </c>
      <c r="AS176" t="s">
        <v>1813</v>
      </c>
      <c r="AT176" t="s">
        <v>1814</v>
      </c>
      <c r="AU176">
        <v>4.24</v>
      </c>
      <c r="AV176" t="s">
        <v>4448</v>
      </c>
    </row>
    <row r="177" spans="1:48">
      <c r="A177">
        <v>174</v>
      </c>
      <c r="B177" t="s">
        <v>871</v>
      </c>
      <c r="C177">
        <v>7811653557</v>
      </c>
      <c r="D177">
        <v>1180000000000</v>
      </c>
      <c r="E177" t="s">
        <v>872</v>
      </c>
      <c r="F177">
        <v>42909</v>
      </c>
      <c r="G177">
        <v>7</v>
      </c>
      <c r="H177" t="s">
        <v>73</v>
      </c>
      <c r="I177" t="s">
        <v>873</v>
      </c>
      <c r="J177" t="s">
        <v>874</v>
      </c>
      <c r="K177" t="s">
        <v>875</v>
      </c>
      <c r="L177">
        <v>11000</v>
      </c>
      <c r="Q177">
        <v>1889</v>
      </c>
      <c r="R177">
        <v>55466</v>
      </c>
      <c r="S177">
        <v>28339</v>
      </c>
      <c r="T177">
        <v>121510</v>
      </c>
      <c r="U177">
        <v>53814</v>
      </c>
      <c r="V177">
        <v>1071</v>
      </c>
      <c r="W177">
        <v>54153</v>
      </c>
      <c r="X177">
        <v>29009</v>
      </c>
      <c r="Y177">
        <v>121829</v>
      </c>
      <c r="Z177">
        <v>53315</v>
      </c>
      <c r="AA177">
        <v>581</v>
      </c>
      <c r="AB177">
        <v>54153</v>
      </c>
      <c r="AC177">
        <v>84</v>
      </c>
      <c r="AD177">
        <v>227</v>
      </c>
      <c r="AE177">
        <v>399</v>
      </c>
      <c r="AF177">
        <v>111813</v>
      </c>
      <c r="AG177">
        <v>158428</v>
      </c>
      <c r="AH177">
        <v>165119</v>
      </c>
      <c r="AI177">
        <v>405995</v>
      </c>
      <c r="AJ177">
        <v>321666</v>
      </c>
      <c r="AK177">
        <v>2765</v>
      </c>
      <c r="AL177">
        <v>6475</v>
      </c>
      <c r="AM177">
        <v>4039</v>
      </c>
      <c r="AN177">
        <v>32433</v>
      </c>
      <c r="AO177">
        <v>59075</v>
      </c>
      <c r="AP177">
        <v>0</v>
      </c>
      <c r="AQ177">
        <v>28.49</v>
      </c>
      <c r="AR177" t="s">
        <v>52</v>
      </c>
      <c r="AS177" t="s">
        <v>876</v>
      </c>
      <c r="AT177" t="s">
        <v>877</v>
      </c>
      <c r="AU177">
        <v>3.32</v>
      </c>
      <c r="AV177" t="s">
        <v>4449</v>
      </c>
    </row>
    <row r="178" spans="1:48">
      <c r="A178">
        <v>175</v>
      </c>
      <c r="B178" t="s">
        <v>3100</v>
      </c>
      <c r="C178">
        <v>1656113306</v>
      </c>
      <c r="D178">
        <v>1200000000000</v>
      </c>
      <c r="E178" t="s">
        <v>3101</v>
      </c>
      <c r="F178">
        <v>43900</v>
      </c>
      <c r="G178">
        <v>5</v>
      </c>
      <c r="H178" t="s">
        <v>73</v>
      </c>
      <c r="I178" t="s">
        <v>3102</v>
      </c>
      <c r="J178" t="s">
        <v>3103</v>
      </c>
      <c r="K178" t="s">
        <v>3104</v>
      </c>
      <c r="L178">
        <v>10</v>
      </c>
      <c r="Q178">
        <v>0</v>
      </c>
      <c r="R178">
        <v>150</v>
      </c>
      <c r="S178">
        <v>0</v>
      </c>
      <c r="T178">
        <v>35100</v>
      </c>
      <c r="U178">
        <v>51826</v>
      </c>
      <c r="V178">
        <v>0</v>
      </c>
      <c r="W178">
        <v>141</v>
      </c>
      <c r="X178">
        <v>0</v>
      </c>
      <c r="Y178">
        <v>21142</v>
      </c>
      <c r="Z178">
        <v>30964</v>
      </c>
      <c r="AA178">
        <v>0</v>
      </c>
      <c r="AB178">
        <v>141</v>
      </c>
      <c r="AC178">
        <v>0</v>
      </c>
      <c r="AD178">
        <v>9998</v>
      </c>
      <c r="AE178">
        <v>10170</v>
      </c>
      <c r="AF178">
        <v>0</v>
      </c>
      <c r="AG178">
        <v>0</v>
      </c>
      <c r="AH178">
        <v>0</v>
      </c>
      <c r="AI178">
        <v>0</v>
      </c>
      <c r="AJ178">
        <v>0</v>
      </c>
      <c r="AK178">
        <v>0</v>
      </c>
      <c r="AL178">
        <v>0</v>
      </c>
      <c r="AM178">
        <v>0</v>
      </c>
      <c r="AN178">
        <v>13049</v>
      </c>
      <c r="AO178">
        <v>21476</v>
      </c>
      <c r="AP178">
        <v>0</v>
      </c>
      <c r="AQ178">
        <v>345.51</v>
      </c>
      <c r="AR178" t="s">
        <v>52</v>
      </c>
      <c r="AS178" t="s">
        <v>3105</v>
      </c>
      <c r="AT178" t="s">
        <v>3106</v>
      </c>
      <c r="AU178">
        <v>1.65</v>
      </c>
      <c r="AV178" t="s">
        <v>4450</v>
      </c>
    </row>
    <row r="179" spans="1:48">
      <c r="A179">
        <v>176</v>
      </c>
      <c r="B179" t="s">
        <v>1030</v>
      </c>
      <c r="C179">
        <v>3662252862</v>
      </c>
      <c r="D179">
        <v>1170000000000</v>
      </c>
      <c r="E179" t="s">
        <v>1031</v>
      </c>
      <c r="F179">
        <v>42961</v>
      </c>
      <c r="G179">
        <v>7</v>
      </c>
      <c r="H179" t="s">
        <v>73</v>
      </c>
      <c r="I179" t="s">
        <v>1032</v>
      </c>
      <c r="J179" t="s">
        <v>1033</v>
      </c>
      <c r="K179" t="s">
        <v>1034</v>
      </c>
      <c r="L179">
        <v>10</v>
      </c>
      <c r="Q179">
        <v>22874</v>
      </c>
      <c r="R179">
        <v>31091</v>
      </c>
      <c r="S179">
        <v>31786</v>
      </c>
      <c r="T179">
        <v>20424</v>
      </c>
      <c r="U179">
        <v>50759</v>
      </c>
      <c r="V179">
        <v>22505</v>
      </c>
      <c r="W179">
        <v>30164</v>
      </c>
      <c r="X179">
        <v>29963</v>
      </c>
      <c r="Y179">
        <v>21782</v>
      </c>
      <c r="Z179">
        <v>50027</v>
      </c>
      <c r="AA179">
        <v>-346</v>
      </c>
      <c r="AB179">
        <v>30164</v>
      </c>
      <c r="AC179">
        <v>379</v>
      </c>
      <c r="AD179">
        <v>-1819</v>
      </c>
      <c r="AE179">
        <v>312</v>
      </c>
      <c r="AF179">
        <v>0</v>
      </c>
      <c r="AG179">
        <v>0</v>
      </c>
      <c r="AH179">
        <v>0</v>
      </c>
      <c r="AI179">
        <v>0</v>
      </c>
      <c r="AJ179">
        <v>0</v>
      </c>
      <c r="AK179">
        <v>34344</v>
      </c>
      <c r="AL179">
        <v>56139</v>
      </c>
      <c r="AM179">
        <v>79825</v>
      </c>
      <c r="AN179">
        <v>82003</v>
      </c>
      <c r="AO179">
        <v>74489</v>
      </c>
      <c r="AP179">
        <v>26121</v>
      </c>
      <c r="AQ179">
        <v>2.2200000000000002</v>
      </c>
      <c r="AR179" t="s">
        <v>52</v>
      </c>
      <c r="AS179" t="s">
        <v>1035</v>
      </c>
      <c r="AT179" t="s">
        <v>1036</v>
      </c>
      <c r="AU179">
        <v>2.17</v>
      </c>
      <c r="AV179" t="s">
        <v>4451</v>
      </c>
    </row>
    <row r="180" spans="1:48">
      <c r="A180">
        <v>177</v>
      </c>
      <c r="B180" t="s">
        <v>843</v>
      </c>
      <c r="C180">
        <v>6659101869</v>
      </c>
      <c r="D180">
        <v>1050000000000</v>
      </c>
      <c r="E180" t="s">
        <v>844</v>
      </c>
      <c r="F180">
        <v>38058</v>
      </c>
      <c r="G180">
        <v>21</v>
      </c>
      <c r="H180" t="s">
        <v>73</v>
      </c>
      <c r="I180" t="s">
        <v>845</v>
      </c>
      <c r="J180" t="s">
        <v>846</v>
      </c>
      <c r="K180" t="s">
        <v>847</v>
      </c>
      <c r="L180">
        <v>20</v>
      </c>
      <c r="Q180">
        <v>29796</v>
      </c>
      <c r="R180">
        <v>27966</v>
      </c>
      <c r="S180">
        <v>27526</v>
      </c>
      <c r="T180">
        <v>39254</v>
      </c>
      <c r="U180">
        <v>48944</v>
      </c>
      <c r="V180">
        <v>17950</v>
      </c>
      <c r="W180">
        <v>22297</v>
      </c>
      <c r="X180">
        <v>14885</v>
      </c>
      <c r="Y180">
        <v>11315</v>
      </c>
      <c r="Z180">
        <v>17260</v>
      </c>
      <c r="AA180">
        <v>9857</v>
      </c>
      <c r="AB180">
        <v>22297</v>
      </c>
      <c r="AC180">
        <v>10304</v>
      </c>
      <c r="AD180">
        <v>25008</v>
      </c>
      <c r="AE180">
        <v>28306</v>
      </c>
      <c r="AF180">
        <v>72</v>
      </c>
      <c r="AG180">
        <v>44</v>
      </c>
      <c r="AH180">
        <v>0</v>
      </c>
      <c r="AI180">
        <v>0</v>
      </c>
      <c r="AJ180">
        <v>0</v>
      </c>
      <c r="AK180">
        <v>37072</v>
      </c>
      <c r="AL180">
        <v>46208</v>
      </c>
      <c r="AM180">
        <v>60336</v>
      </c>
      <c r="AN180">
        <v>83805</v>
      </c>
      <c r="AO180">
        <v>127537</v>
      </c>
      <c r="AP180">
        <v>20219</v>
      </c>
      <c r="AQ180">
        <v>1.64</v>
      </c>
      <c r="AR180" t="s">
        <v>52</v>
      </c>
      <c r="AS180" t="s">
        <v>848</v>
      </c>
      <c r="AT180" t="s">
        <v>849</v>
      </c>
      <c r="AU180">
        <v>3.43</v>
      </c>
      <c r="AV180" t="s">
        <v>4452</v>
      </c>
    </row>
    <row r="181" spans="1:48">
      <c r="A181">
        <v>178</v>
      </c>
      <c r="B181" t="s">
        <v>1072</v>
      </c>
      <c r="C181">
        <v>3448045000</v>
      </c>
      <c r="D181">
        <v>1080000000000</v>
      </c>
      <c r="E181" t="s">
        <v>1073</v>
      </c>
      <c r="F181">
        <v>39738</v>
      </c>
      <c r="G181">
        <v>16</v>
      </c>
      <c r="H181" t="s">
        <v>73</v>
      </c>
      <c r="I181" t="s">
        <v>1074</v>
      </c>
      <c r="J181" t="s">
        <v>1075</v>
      </c>
      <c r="K181" t="s">
        <v>1076</v>
      </c>
      <c r="L181">
        <v>12</v>
      </c>
      <c r="Q181">
        <v>19228</v>
      </c>
      <c r="R181">
        <v>26142</v>
      </c>
      <c r="S181">
        <v>38134</v>
      </c>
      <c r="T181">
        <v>43952</v>
      </c>
      <c r="U181">
        <v>48601</v>
      </c>
      <c r="V181">
        <v>9303</v>
      </c>
      <c r="W181">
        <v>17092</v>
      </c>
      <c r="X181">
        <v>29275</v>
      </c>
      <c r="Y181">
        <v>19460</v>
      </c>
      <c r="Z181">
        <v>23512</v>
      </c>
      <c r="AA181">
        <v>8858</v>
      </c>
      <c r="AB181">
        <v>17092</v>
      </c>
      <c r="AC181">
        <v>6705</v>
      </c>
      <c r="AD181">
        <v>21991</v>
      </c>
      <c r="AE181">
        <v>22941</v>
      </c>
      <c r="AF181">
        <v>0</v>
      </c>
      <c r="AG181">
        <v>0</v>
      </c>
      <c r="AH181">
        <v>0</v>
      </c>
      <c r="AI181">
        <v>0</v>
      </c>
      <c r="AJ181">
        <v>0</v>
      </c>
      <c r="AK181">
        <v>26649</v>
      </c>
      <c r="AL181">
        <v>32252</v>
      </c>
      <c r="AM181">
        <v>36207</v>
      </c>
      <c r="AN181">
        <v>37374</v>
      </c>
      <c r="AO181">
        <v>48976</v>
      </c>
      <c r="AP181">
        <v>10838</v>
      </c>
      <c r="AQ181">
        <v>2.5299999999999998</v>
      </c>
      <c r="AR181" t="s">
        <v>52</v>
      </c>
      <c r="AS181" t="s">
        <v>1077</v>
      </c>
      <c r="AT181" t="s">
        <v>82</v>
      </c>
      <c r="AU181">
        <v>1.84</v>
      </c>
      <c r="AV181" t="s">
        <v>4453</v>
      </c>
    </row>
    <row r="182" spans="1:48">
      <c r="A182">
        <v>179</v>
      </c>
      <c r="B182" t="s">
        <v>1123</v>
      </c>
      <c r="C182">
        <v>2465128720</v>
      </c>
      <c r="D182">
        <v>1150000000000</v>
      </c>
      <c r="E182" t="s">
        <v>1124</v>
      </c>
      <c r="F182">
        <v>42192</v>
      </c>
      <c r="G182">
        <v>9</v>
      </c>
      <c r="H182" t="s">
        <v>73</v>
      </c>
      <c r="I182" t="s">
        <v>1125</v>
      </c>
      <c r="J182" t="s">
        <v>1126</v>
      </c>
      <c r="K182" t="s">
        <v>1127</v>
      </c>
      <c r="L182">
        <v>10</v>
      </c>
      <c r="Q182">
        <v>23045</v>
      </c>
      <c r="R182">
        <v>44938</v>
      </c>
      <c r="S182">
        <v>70198</v>
      </c>
      <c r="T182">
        <v>55865</v>
      </c>
      <c r="U182">
        <v>46478</v>
      </c>
      <c r="V182">
        <v>14972</v>
      </c>
      <c r="W182">
        <v>38311</v>
      </c>
      <c r="X182">
        <v>58305</v>
      </c>
      <c r="Y182">
        <v>52708</v>
      </c>
      <c r="Z182">
        <v>33792</v>
      </c>
      <c r="AA182">
        <v>7408</v>
      </c>
      <c r="AB182">
        <v>38311</v>
      </c>
      <c r="AC182">
        <v>9912</v>
      </c>
      <c r="AD182">
        <v>1481</v>
      </c>
      <c r="AE182">
        <v>11421</v>
      </c>
      <c r="AF182">
        <v>23</v>
      </c>
      <c r="AG182">
        <v>7</v>
      </c>
      <c r="AH182">
        <v>2</v>
      </c>
      <c r="AI182">
        <v>0</v>
      </c>
      <c r="AJ182">
        <v>0</v>
      </c>
      <c r="AK182">
        <v>16847</v>
      </c>
      <c r="AL182">
        <v>21076</v>
      </c>
      <c r="AM182">
        <v>36246</v>
      </c>
      <c r="AN182">
        <v>37551</v>
      </c>
      <c r="AO182">
        <v>43096</v>
      </c>
      <c r="AP182">
        <v>1333</v>
      </c>
      <c r="AQ182">
        <v>2.02</v>
      </c>
      <c r="AR182" t="s">
        <v>165</v>
      </c>
      <c r="AS182" t="s">
        <v>1128</v>
      </c>
      <c r="AT182" t="s">
        <v>1129</v>
      </c>
      <c r="AU182">
        <v>2.5499999999999998</v>
      </c>
      <c r="AV182" t="s">
        <v>4454</v>
      </c>
    </row>
    <row r="183" spans="1:48">
      <c r="A183">
        <v>180</v>
      </c>
      <c r="B183" t="s">
        <v>1582</v>
      </c>
      <c r="C183">
        <v>5257185200</v>
      </c>
      <c r="D183">
        <v>1190000000000</v>
      </c>
      <c r="E183" t="s">
        <v>1583</v>
      </c>
      <c r="F183">
        <v>43417</v>
      </c>
      <c r="G183">
        <v>6</v>
      </c>
      <c r="H183" t="s">
        <v>73</v>
      </c>
      <c r="I183" t="s">
        <v>1584</v>
      </c>
      <c r="J183" t="s">
        <v>1585</v>
      </c>
      <c r="K183" t="s">
        <v>1586</v>
      </c>
      <c r="L183">
        <v>29.94</v>
      </c>
      <c r="Q183">
        <v>2599</v>
      </c>
      <c r="R183">
        <v>31035</v>
      </c>
      <c r="S183">
        <v>34800</v>
      </c>
      <c r="T183">
        <v>48589</v>
      </c>
      <c r="U183">
        <v>46452</v>
      </c>
      <c r="V183">
        <v>799</v>
      </c>
      <c r="W183">
        <v>7697</v>
      </c>
      <c r="X183">
        <v>9804</v>
      </c>
      <c r="Y183">
        <v>24132</v>
      </c>
      <c r="Z183">
        <v>28327</v>
      </c>
      <c r="AA183">
        <v>1440</v>
      </c>
      <c r="AB183">
        <v>7697</v>
      </c>
      <c r="AC183">
        <v>14152</v>
      </c>
      <c r="AD183">
        <v>22960</v>
      </c>
      <c r="AE183">
        <v>16591</v>
      </c>
      <c r="AF183">
        <v>11383</v>
      </c>
      <c r="AG183">
        <v>23942</v>
      </c>
      <c r="AH183">
        <v>22869</v>
      </c>
      <c r="AI183">
        <v>46687</v>
      </c>
      <c r="AJ183">
        <v>0</v>
      </c>
      <c r="AK183">
        <v>0</v>
      </c>
      <c r="AL183">
        <v>1058</v>
      </c>
      <c r="AM183">
        <v>80</v>
      </c>
      <c r="AN183">
        <v>18</v>
      </c>
      <c r="AO183">
        <v>79732</v>
      </c>
      <c r="AP183">
        <v>20591</v>
      </c>
      <c r="AQ183">
        <v>17.87</v>
      </c>
      <c r="AR183" t="s">
        <v>45</v>
      </c>
      <c r="AS183" t="s">
        <v>1587</v>
      </c>
      <c r="AT183" t="s">
        <v>1588</v>
      </c>
      <c r="AU183">
        <v>7</v>
      </c>
      <c r="AV183" t="s">
        <v>4455</v>
      </c>
    </row>
    <row r="184" spans="1:48">
      <c r="A184">
        <v>181</v>
      </c>
      <c r="B184" t="s">
        <v>3297</v>
      </c>
      <c r="C184">
        <v>7726453892</v>
      </c>
      <c r="D184">
        <v>1200000000000</v>
      </c>
      <c r="E184" t="s">
        <v>3298</v>
      </c>
      <c r="F184">
        <v>43621</v>
      </c>
      <c r="G184">
        <v>5</v>
      </c>
      <c r="H184" t="s">
        <v>73</v>
      </c>
      <c r="I184" t="s">
        <v>3299</v>
      </c>
      <c r="J184" t="s">
        <v>3300</v>
      </c>
      <c r="K184" t="s">
        <v>3301</v>
      </c>
      <c r="L184">
        <v>20</v>
      </c>
      <c r="Q184">
        <v>0</v>
      </c>
      <c r="R184">
        <v>2180</v>
      </c>
      <c r="S184">
        <v>7757</v>
      </c>
      <c r="T184">
        <v>20206</v>
      </c>
      <c r="U184">
        <v>46176</v>
      </c>
      <c r="V184">
        <v>0</v>
      </c>
      <c r="W184">
        <v>4777</v>
      </c>
      <c r="X184">
        <v>4342</v>
      </c>
      <c r="Y184">
        <v>13348</v>
      </c>
      <c r="Z184">
        <v>1752</v>
      </c>
      <c r="AA184">
        <v>0</v>
      </c>
      <c r="AB184">
        <v>4777</v>
      </c>
      <c r="AC184">
        <v>2950</v>
      </c>
      <c r="AD184">
        <v>5705</v>
      </c>
      <c r="AE184">
        <v>41754</v>
      </c>
      <c r="AF184">
        <v>0</v>
      </c>
      <c r="AG184">
        <v>0</v>
      </c>
      <c r="AH184">
        <v>0</v>
      </c>
      <c r="AI184">
        <v>0</v>
      </c>
      <c r="AJ184">
        <v>0</v>
      </c>
      <c r="AK184">
        <v>0</v>
      </c>
      <c r="AL184">
        <v>0</v>
      </c>
      <c r="AM184">
        <v>0</v>
      </c>
      <c r="AN184">
        <v>20064</v>
      </c>
      <c r="AO184">
        <v>64399</v>
      </c>
      <c r="AP184">
        <v>12100</v>
      </c>
      <c r="AQ184">
        <v>21.18</v>
      </c>
      <c r="AR184" t="s">
        <v>52</v>
      </c>
      <c r="AS184" t="s">
        <v>3302</v>
      </c>
      <c r="AT184" t="s">
        <v>3303</v>
      </c>
      <c r="AU184">
        <v>3.21</v>
      </c>
      <c r="AV184" t="s">
        <v>4456</v>
      </c>
    </row>
    <row r="185" spans="1:48">
      <c r="A185">
        <v>182</v>
      </c>
      <c r="B185" t="s">
        <v>2017</v>
      </c>
      <c r="C185">
        <v>1215217189</v>
      </c>
      <c r="D185">
        <v>1170000000000</v>
      </c>
      <c r="E185" t="s">
        <v>2018</v>
      </c>
      <c r="F185">
        <v>42810</v>
      </c>
      <c r="G185">
        <v>8</v>
      </c>
      <c r="H185" t="s">
        <v>73</v>
      </c>
      <c r="I185" t="s">
        <v>2019</v>
      </c>
      <c r="J185" t="s">
        <v>2020</v>
      </c>
      <c r="K185" t="s">
        <v>2021</v>
      </c>
      <c r="L185">
        <v>10</v>
      </c>
      <c r="Q185">
        <v>3613</v>
      </c>
      <c r="R185">
        <v>32293</v>
      </c>
      <c r="S185">
        <v>75284</v>
      </c>
      <c r="T185">
        <v>57411</v>
      </c>
      <c r="U185">
        <v>45986</v>
      </c>
      <c r="V185">
        <v>6127</v>
      </c>
      <c r="W185">
        <v>515</v>
      </c>
      <c r="X185">
        <v>2849</v>
      </c>
      <c r="Y185">
        <v>2737</v>
      </c>
      <c r="Z185">
        <v>2751</v>
      </c>
      <c r="AA185">
        <v>-2444</v>
      </c>
      <c r="AB185">
        <v>515</v>
      </c>
      <c r="AC185">
        <v>70592</v>
      </c>
      <c r="AD185">
        <v>53369</v>
      </c>
      <c r="AE185">
        <v>41710</v>
      </c>
      <c r="AF185">
        <v>675</v>
      </c>
      <c r="AG185">
        <v>0</v>
      </c>
      <c r="AH185">
        <v>0</v>
      </c>
      <c r="AI185">
        <v>0</v>
      </c>
      <c r="AJ185">
        <v>0</v>
      </c>
      <c r="AK185">
        <v>72602</v>
      </c>
      <c r="AL185">
        <v>58550</v>
      </c>
      <c r="AM185">
        <v>101541</v>
      </c>
      <c r="AN185">
        <v>134769</v>
      </c>
      <c r="AO185">
        <v>150236</v>
      </c>
      <c r="AP185">
        <v>0</v>
      </c>
      <c r="AQ185">
        <v>12.73</v>
      </c>
      <c r="AR185" t="s">
        <v>52</v>
      </c>
      <c r="AS185" t="s">
        <v>2022</v>
      </c>
      <c r="AT185" t="s">
        <v>2023</v>
      </c>
      <c r="AU185">
        <v>2.0499999999999998</v>
      </c>
      <c r="AV185" t="s">
        <v>4457</v>
      </c>
    </row>
    <row r="186" spans="1:48">
      <c r="A186">
        <v>183</v>
      </c>
      <c r="B186" t="s">
        <v>1629</v>
      </c>
      <c r="C186">
        <v>2130134993</v>
      </c>
      <c r="D186">
        <v>1140000000000</v>
      </c>
      <c r="E186" t="s">
        <v>1630</v>
      </c>
      <c r="F186">
        <v>41715</v>
      </c>
      <c r="G186">
        <v>11</v>
      </c>
      <c r="H186" t="s">
        <v>73</v>
      </c>
      <c r="I186" t="s">
        <v>1631</v>
      </c>
      <c r="J186" t="s">
        <v>1632</v>
      </c>
      <c r="K186" t="s">
        <v>1633</v>
      </c>
      <c r="L186">
        <v>1000</v>
      </c>
      <c r="Q186">
        <v>70673</v>
      </c>
      <c r="R186">
        <v>0</v>
      </c>
      <c r="S186">
        <v>60960</v>
      </c>
      <c r="T186">
        <v>74980</v>
      </c>
      <c r="U186">
        <v>45845</v>
      </c>
      <c r="V186">
        <v>4124</v>
      </c>
      <c r="W186">
        <v>0</v>
      </c>
      <c r="X186">
        <v>6993</v>
      </c>
      <c r="Y186">
        <v>5602</v>
      </c>
      <c r="Z186">
        <v>4902</v>
      </c>
      <c r="AA186">
        <v>66549</v>
      </c>
      <c r="AB186">
        <v>0</v>
      </c>
      <c r="AC186">
        <v>49993</v>
      </c>
      <c r="AD186">
        <v>64557</v>
      </c>
      <c r="AE186">
        <v>36246</v>
      </c>
      <c r="AF186">
        <v>0</v>
      </c>
      <c r="AG186">
        <v>0</v>
      </c>
      <c r="AH186">
        <v>0</v>
      </c>
      <c r="AI186">
        <v>0</v>
      </c>
      <c r="AJ186">
        <v>0</v>
      </c>
      <c r="AK186">
        <v>191114</v>
      </c>
      <c r="AL186">
        <v>191114</v>
      </c>
      <c r="AM186">
        <v>127567</v>
      </c>
      <c r="AN186">
        <v>145987</v>
      </c>
      <c r="AO186">
        <v>140448</v>
      </c>
      <c r="AP186">
        <v>0</v>
      </c>
      <c r="AQ186">
        <v>0.65</v>
      </c>
      <c r="AR186" t="s">
        <v>52</v>
      </c>
      <c r="AS186" t="s">
        <v>1634</v>
      </c>
      <c r="AT186" t="s">
        <v>1635</v>
      </c>
      <c r="AU186">
        <v>0.73</v>
      </c>
      <c r="AV186" t="s">
        <v>4458</v>
      </c>
    </row>
    <row r="187" spans="1:48">
      <c r="A187">
        <v>184</v>
      </c>
      <c r="B187" t="s">
        <v>2327</v>
      </c>
      <c r="C187">
        <v>9709065653</v>
      </c>
      <c r="D187">
        <v>1210000000000</v>
      </c>
      <c r="E187" t="s">
        <v>2328</v>
      </c>
      <c r="F187">
        <v>44105</v>
      </c>
      <c r="G187">
        <v>4</v>
      </c>
      <c r="H187" t="s">
        <v>73</v>
      </c>
      <c r="I187" t="s">
        <v>2329</v>
      </c>
      <c r="J187" t="s">
        <v>2330</v>
      </c>
      <c r="K187" t="s">
        <v>2331</v>
      </c>
      <c r="L187">
        <v>10500</v>
      </c>
      <c r="Q187">
        <v>0</v>
      </c>
      <c r="R187">
        <v>0</v>
      </c>
      <c r="S187">
        <v>3831</v>
      </c>
      <c r="T187">
        <v>39924</v>
      </c>
      <c r="U187">
        <v>44961</v>
      </c>
      <c r="V187">
        <v>0</v>
      </c>
      <c r="W187">
        <v>3</v>
      </c>
      <c r="X187">
        <v>112</v>
      </c>
      <c r="Y187">
        <v>164</v>
      </c>
      <c r="Z187">
        <v>558</v>
      </c>
      <c r="AA187">
        <v>0</v>
      </c>
      <c r="AB187">
        <v>3</v>
      </c>
      <c r="AC187">
        <v>736</v>
      </c>
      <c r="AD187">
        <v>31231</v>
      </c>
      <c r="AE187">
        <v>31868</v>
      </c>
      <c r="AF187">
        <v>0</v>
      </c>
      <c r="AG187">
        <v>0</v>
      </c>
      <c r="AH187">
        <v>44881</v>
      </c>
      <c r="AI187">
        <v>63700</v>
      </c>
      <c r="AJ187">
        <v>64300</v>
      </c>
      <c r="AK187">
        <v>0</v>
      </c>
      <c r="AL187">
        <v>41</v>
      </c>
      <c r="AM187">
        <v>319</v>
      </c>
      <c r="AN187">
        <v>1052</v>
      </c>
      <c r="AO187">
        <v>655</v>
      </c>
      <c r="AP187">
        <v>2164</v>
      </c>
      <c r="AQ187">
        <v>11.74</v>
      </c>
      <c r="AR187" t="s">
        <v>52</v>
      </c>
      <c r="AS187" t="s">
        <v>2332</v>
      </c>
      <c r="AT187" t="s">
        <v>2333</v>
      </c>
      <c r="AU187">
        <v>1584.27</v>
      </c>
      <c r="AV187" t="s">
        <v>4459</v>
      </c>
    </row>
    <row r="188" spans="1:48">
      <c r="A188">
        <v>185</v>
      </c>
      <c r="B188" t="s">
        <v>857</v>
      </c>
      <c r="C188">
        <v>6829117690</v>
      </c>
      <c r="D188">
        <v>1170000000000</v>
      </c>
      <c r="E188" t="s">
        <v>858</v>
      </c>
      <c r="F188">
        <v>42390</v>
      </c>
      <c r="G188">
        <v>9</v>
      </c>
      <c r="H188" t="s">
        <v>73</v>
      </c>
      <c r="I188" t="s">
        <v>859</v>
      </c>
      <c r="J188" t="s">
        <v>860</v>
      </c>
      <c r="K188" t="s">
        <v>861</v>
      </c>
      <c r="L188">
        <v>13.4</v>
      </c>
      <c r="Q188">
        <v>10934</v>
      </c>
      <c r="R188">
        <v>14970</v>
      </c>
      <c r="S188">
        <v>22260</v>
      </c>
      <c r="T188">
        <v>26359</v>
      </c>
      <c r="U188">
        <v>44413</v>
      </c>
      <c r="V188">
        <v>4217</v>
      </c>
      <c r="W188">
        <v>12836</v>
      </c>
      <c r="X188">
        <v>7376</v>
      </c>
      <c r="Y188">
        <v>8430</v>
      </c>
      <c r="Z188">
        <v>39573</v>
      </c>
      <c r="AA188">
        <v>6275</v>
      </c>
      <c r="AB188">
        <v>12836</v>
      </c>
      <c r="AC188">
        <v>14144</v>
      </c>
      <c r="AD188">
        <v>17138</v>
      </c>
      <c r="AE188">
        <v>3642</v>
      </c>
      <c r="AF188">
        <v>0</v>
      </c>
      <c r="AG188">
        <v>0</v>
      </c>
      <c r="AH188">
        <v>0</v>
      </c>
      <c r="AI188">
        <v>0</v>
      </c>
      <c r="AJ188">
        <v>0</v>
      </c>
      <c r="AK188">
        <v>45554</v>
      </c>
      <c r="AL188">
        <v>40697</v>
      </c>
      <c r="AM188">
        <v>46872</v>
      </c>
      <c r="AN188">
        <v>62622</v>
      </c>
      <c r="AO188">
        <v>73981</v>
      </c>
      <c r="AP188">
        <v>2720</v>
      </c>
      <c r="AQ188">
        <v>4.0599999999999996</v>
      </c>
      <c r="AR188" t="s">
        <v>52</v>
      </c>
      <c r="AS188" t="s">
        <v>862</v>
      </c>
      <c r="AT188" t="s">
        <v>863</v>
      </c>
      <c r="AU188">
        <v>1.62</v>
      </c>
      <c r="AV188" t="s">
        <v>4460</v>
      </c>
    </row>
    <row r="189" spans="1:48">
      <c r="A189">
        <v>186</v>
      </c>
      <c r="B189" t="s">
        <v>1965</v>
      </c>
      <c r="C189">
        <v>2308269294</v>
      </c>
      <c r="D189">
        <v>1190000000000</v>
      </c>
      <c r="E189" t="s">
        <v>1966</v>
      </c>
      <c r="F189">
        <v>43752</v>
      </c>
      <c r="G189">
        <v>5</v>
      </c>
      <c r="H189" t="s">
        <v>73</v>
      </c>
      <c r="I189" t="s">
        <v>1967</v>
      </c>
      <c r="J189" t="s">
        <v>1968</v>
      </c>
      <c r="K189" t="s">
        <v>1969</v>
      </c>
      <c r="L189">
        <v>10500</v>
      </c>
      <c r="Q189">
        <v>0</v>
      </c>
      <c r="R189">
        <v>1999</v>
      </c>
      <c r="S189">
        <v>9268</v>
      </c>
      <c r="T189">
        <v>21644</v>
      </c>
      <c r="U189">
        <v>44034</v>
      </c>
      <c r="V189">
        <v>0</v>
      </c>
      <c r="W189">
        <v>469</v>
      </c>
      <c r="X189">
        <v>4797</v>
      </c>
      <c r="Y189">
        <v>17703</v>
      </c>
      <c r="Z189">
        <v>23817</v>
      </c>
      <c r="AA189">
        <v>0</v>
      </c>
      <c r="AB189">
        <v>469</v>
      </c>
      <c r="AC189">
        <v>4020</v>
      </c>
      <c r="AD189">
        <v>3343</v>
      </c>
      <c r="AE189">
        <v>18420</v>
      </c>
      <c r="AF189">
        <v>0</v>
      </c>
      <c r="AG189">
        <v>15532</v>
      </c>
      <c r="AH189">
        <v>18184</v>
      </c>
      <c r="AI189">
        <v>41981</v>
      </c>
      <c r="AJ189">
        <v>45772</v>
      </c>
      <c r="AK189">
        <v>0</v>
      </c>
      <c r="AL189">
        <v>1032</v>
      </c>
      <c r="AM189">
        <v>3343</v>
      </c>
      <c r="AN189">
        <v>2014</v>
      </c>
      <c r="AO189">
        <v>2269</v>
      </c>
      <c r="AP189">
        <v>28540</v>
      </c>
      <c r="AQ189">
        <v>22.03</v>
      </c>
      <c r="AR189" t="s">
        <v>52</v>
      </c>
      <c r="AS189" t="s">
        <v>1970</v>
      </c>
      <c r="AT189" t="s">
        <v>1971</v>
      </c>
      <c r="AU189">
        <v>2.9</v>
      </c>
      <c r="AV189" t="s">
        <v>4461</v>
      </c>
    </row>
    <row r="190" spans="1:48">
      <c r="A190">
        <v>187</v>
      </c>
      <c r="B190" t="s">
        <v>1874</v>
      </c>
      <c r="C190">
        <v>7536168865</v>
      </c>
      <c r="D190">
        <v>1180000000000</v>
      </c>
      <c r="E190" t="s">
        <v>1875</v>
      </c>
      <c r="F190">
        <v>43073</v>
      </c>
      <c r="G190">
        <v>7</v>
      </c>
      <c r="H190" t="s">
        <v>73</v>
      </c>
      <c r="I190" t="s">
        <v>1876</v>
      </c>
      <c r="J190" t="s">
        <v>1877</v>
      </c>
      <c r="K190" t="s">
        <v>1878</v>
      </c>
      <c r="L190">
        <v>10</v>
      </c>
      <c r="Q190">
        <v>0</v>
      </c>
      <c r="R190">
        <v>1990</v>
      </c>
      <c r="S190">
        <v>27571</v>
      </c>
      <c r="T190">
        <v>31290</v>
      </c>
      <c r="U190">
        <v>43817</v>
      </c>
      <c r="V190">
        <v>252</v>
      </c>
      <c r="W190">
        <v>1206</v>
      </c>
      <c r="X190">
        <v>17497</v>
      </c>
      <c r="Y190">
        <v>26535</v>
      </c>
      <c r="Z190">
        <v>16581</v>
      </c>
      <c r="AA190">
        <v>-267</v>
      </c>
      <c r="AB190">
        <v>1206</v>
      </c>
      <c r="AC190">
        <v>9995</v>
      </c>
      <c r="AD190">
        <v>4597</v>
      </c>
      <c r="AE190">
        <v>26150</v>
      </c>
      <c r="AF190">
        <v>0</v>
      </c>
      <c r="AG190">
        <v>251</v>
      </c>
      <c r="AH190">
        <v>0</v>
      </c>
      <c r="AI190">
        <v>0</v>
      </c>
      <c r="AJ190">
        <v>0</v>
      </c>
      <c r="AK190">
        <v>13428</v>
      </c>
      <c r="AL190">
        <v>13425</v>
      </c>
      <c r="AM190">
        <v>27675</v>
      </c>
      <c r="AN190">
        <v>117595</v>
      </c>
      <c r="AO190">
        <v>161680</v>
      </c>
      <c r="AP190">
        <v>28195</v>
      </c>
      <c r="AQ190">
        <v>22.02</v>
      </c>
      <c r="AR190">
        <v>0</v>
      </c>
      <c r="AS190" t="s">
        <v>1879</v>
      </c>
      <c r="AT190" t="s">
        <v>1880</v>
      </c>
      <c r="AU190">
        <v>12.04</v>
      </c>
      <c r="AV190" t="s">
        <v>4462</v>
      </c>
    </row>
    <row r="191" spans="1:48">
      <c r="A191">
        <v>188</v>
      </c>
      <c r="B191" t="s">
        <v>2117</v>
      </c>
      <c r="C191">
        <v>3461065100</v>
      </c>
      <c r="D191">
        <v>1190000000000</v>
      </c>
      <c r="E191" t="s">
        <v>2118</v>
      </c>
      <c r="F191">
        <v>43642</v>
      </c>
      <c r="G191">
        <v>5</v>
      </c>
      <c r="H191" t="s">
        <v>73</v>
      </c>
      <c r="I191" t="s">
        <v>2119</v>
      </c>
      <c r="J191" t="s">
        <v>2120</v>
      </c>
      <c r="K191" t="s">
        <v>2121</v>
      </c>
      <c r="L191">
        <v>10</v>
      </c>
      <c r="Q191">
        <v>0</v>
      </c>
      <c r="R191">
        <v>327</v>
      </c>
      <c r="S191">
        <v>169</v>
      </c>
      <c r="T191">
        <v>0</v>
      </c>
      <c r="U191">
        <v>43713</v>
      </c>
      <c r="V191">
        <v>0</v>
      </c>
      <c r="W191">
        <v>247</v>
      </c>
      <c r="X191">
        <v>140</v>
      </c>
      <c r="Y191">
        <v>678</v>
      </c>
      <c r="Z191">
        <v>8282</v>
      </c>
      <c r="AA191">
        <v>0</v>
      </c>
      <c r="AB191">
        <v>247</v>
      </c>
      <c r="AC191">
        <v>19</v>
      </c>
      <c r="AD191">
        <v>-678</v>
      </c>
      <c r="AE191">
        <v>30959</v>
      </c>
      <c r="AF191">
        <v>0</v>
      </c>
      <c r="AG191">
        <v>0</v>
      </c>
      <c r="AH191">
        <v>0</v>
      </c>
      <c r="AI191">
        <v>0</v>
      </c>
      <c r="AJ191">
        <v>0</v>
      </c>
      <c r="AK191">
        <v>0</v>
      </c>
      <c r="AL191">
        <v>0</v>
      </c>
      <c r="AM191">
        <v>514</v>
      </c>
      <c r="AN191">
        <v>551</v>
      </c>
      <c r="AO191">
        <v>20698</v>
      </c>
      <c r="AP191">
        <v>4726</v>
      </c>
      <c r="AQ191">
        <v>133.68</v>
      </c>
      <c r="AR191" t="s">
        <v>52</v>
      </c>
      <c r="AS191" t="s">
        <v>2122</v>
      </c>
      <c r="AT191" t="s">
        <v>2123</v>
      </c>
      <c r="AU191">
        <v>40.270000000000003</v>
      </c>
      <c r="AV191" t="s">
        <v>4463</v>
      </c>
    </row>
    <row r="192" spans="1:48">
      <c r="A192">
        <v>189</v>
      </c>
      <c r="B192" t="s">
        <v>243</v>
      </c>
      <c r="C192">
        <v>5260181171</v>
      </c>
      <c r="D192">
        <v>1070000000000</v>
      </c>
      <c r="E192" t="s">
        <v>244</v>
      </c>
      <c r="F192">
        <v>39003</v>
      </c>
      <c r="G192">
        <v>18</v>
      </c>
      <c r="H192" t="s">
        <v>44</v>
      </c>
      <c r="I192" t="s">
        <v>245</v>
      </c>
      <c r="J192" t="s">
        <v>246</v>
      </c>
      <c r="K192" t="s">
        <v>247</v>
      </c>
      <c r="L192">
        <v>11010</v>
      </c>
      <c r="Q192">
        <v>75127</v>
      </c>
      <c r="R192">
        <v>52952</v>
      </c>
      <c r="S192">
        <v>53533</v>
      </c>
      <c r="T192">
        <v>49302</v>
      </c>
      <c r="U192">
        <v>43281</v>
      </c>
      <c r="V192">
        <v>14862</v>
      </c>
      <c r="W192">
        <v>22549</v>
      </c>
      <c r="X192">
        <v>39234</v>
      </c>
      <c r="Y192">
        <v>41882</v>
      </c>
      <c r="Z192">
        <v>34631</v>
      </c>
      <c r="AA192">
        <v>56470</v>
      </c>
      <c r="AB192">
        <v>22549</v>
      </c>
      <c r="AC192">
        <v>10392</v>
      </c>
      <c r="AD192">
        <v>4745</v>
      </c>
      <c r="AE192">
        <v>5595</v>
      </c>
      <c r="AF192">
        <v>0</v>
      </c>
      <c r="AG192">
        <v>0</v>
      </c>
      <c r="AH192">
        <v>0</v>
      </c>
      <c r="AI192">
        <v>0</v>
      </c>
      <c r="AJ192">
        <v>0</v>
      </c>
      <c r="AK192">
        <v>147638</v>
      </c>
      <c r="AL192">
        <v>176246</v>
      </c>
      <c r="AM192">
        <v>177997</v>
      </c>
      <c r="AN192">
        <v>190244</v>
      </c>
      <c r="AO192">
        <v>202015</v>
      </c>
      <c r="AP192">
        <v>3</v>
      </c>
      <c r="AQ192">
        <v>0.57999999999999996</v>
      </c>
      <c r="AR192" t="s">
        <v>52</v>
      </c>
      <c r="AS192" t="s">
        <v>248</v>
      </c>
      <c r="AT192" t="s">
        <v>249</v>
      </c>
      <c r="AU192">
        <v>1.37</v>
      </c>
      <c r="AV192" t="s">
        <v>4464</v>
      </c>
    </row>
    <row r="193" spans="1:48">
      <c r="A193">
        <v>190</v>
      </c>
      <c r="B193" t="s">
        <v>324</v>
      </c>
      <c r="C193">
        <v>7731563442</v>
      </c>
      <c r="D193">
        <v>5080000000000</v>
      </c>
      <c r="E193" t="s">
        <v>325</v>
      </c>
      <c r="F193">
        <v>39153</v>
      </c>
      <c r="G193">
        <v>18</v>
      </c>
      <c r="H193" t="s">
        <v>73</v>
      </c>
      <c r="I193" t="s">
        <v>326</v>
      </c>
      <c r="J193" t="s">
        <v>327</v>
      </c>
      <c r="K193" t="s">
        <v>328</v>
      </c>
      <c r="L193">
        <v>2010</v>
      </c>
      <c r="Q193">
        <v>31597</v>
      </c>
      <c r="R193">
        <v>42317</v>
      </c>
      <c r="S193">
        <v>77010</v>
      </c>
      <c r="T193">
        <v>69118</v>
      </c>
      <c r="U193">
        <v>43273</v>
      </c>
      <c r="V193">
        <v>26026</v>
      </c>
      <c r="W193">
        <v>23776</v>
      </c>
      <c r="X193">
        <v>22145</v>
      </c>
      <c r="Y193">
        <v>23405</v>
      </c>
      <c r="Z193">
        <v>14232</v>
      </c>
      <c r="AA193">
        <v>4654</v>
      </c>
      <c r="AB193">
        <v>23776</v>
      </c>
      <c r="AC193">
        <v>52400</v>
      </c>
      <c r="AD193">
        <v>43649</v>
      </c>
      <c r="AE193">
        <v>27672</v>
      </c>
      <c r="AF193">
        <v>0</v>
      </c>
      <c r="AG193">
        <v>0</v>
      </c>
      <c r="AH193">
        <v>0</v>
      </c>
      <c r="AI193">
        <v>0</v>
      </c>
      <c r="AJ193">
        <v>0</v>
      </c>
      <c r="AK193">
        <v>6541</v>
      </c>
      <c r="AL193">
        <v>25012</v>
      </c>
      <c r="AM193">
        <v>31943</v>
      </c>
      <c r="AN193">
        <v>46104</v>
      </c>
      <c r="AO193">
        <v>58610</v>
      </c>
      <c r="AP193">
        <v>0</v>
      </c>
      <c r="AQ193">
        <v>1.37</v>
      </c>
      <c r="AR193" t="s">
        <v>52</v>
      </c>
      <c r="AS193" t="s">
        <v>329</v>
      </c>
      <c r="AT193" t="s">
        <v>330</v>
      </c>
      <c r="AU193">
        <v>8.9600000000000009</v>
      </c>
      <c r="AV193" t="s">
        <v>4465</v>
      </c>
    </row>
    <row r="194" spans="1:48">
      <c r="A194">
        <v>191</v>
      </c>
      <c r="B194" t="s">
        <v>1137</v>
      </c>
      <c r="C194">
        <v>7733298863</v>
      </c>
      <c r="D194">
        <v>1170000000000</v>
      </c>
      <c r="E194" t="s">
        <v>1138</v>
      </c>
      <c r="F194">
        <v>42619</v>
      </c>
      <c r="G194">
        <v>8</v>
      </c>
      <c r="H194" t="s">
        <v>73</v>
      </c>
      <c r="I194" t="s">
        <v>1139</v>
      </c>
      <c r="J194" t="s">
        <v>1140</v>
      </c>
      <c r="K194" t="s">
        <v>1141</v>
      </c>
      <c r="L194">
        <v>30</v>
      </c>
      <c r="Q194">
        <v>63713</v>
      </c>
      <c r="R194">
        <v>70641</v>
      </c>
      <c r="S194">
        <v>75389</v>
      </c>
      <c r="T194">
        <v>34723</v>
      </c>
      <c r="U194">
        <v>43249</v>
      </c>
      <c r="V194">
        <v>52402</v>
      </c>
      <c r="W194">
        <v>40625</v>
      </c>
      <c r="X194">
        <v>66727</v>
      </c>
      <c r="Y194">
        <v>33194</v>
      </c>
      <c r="Z194">
        <v>41653</v>
      </c>
      <c r="AA194">
        <v>9332</v>
      </c>
      <c r="AB194">
        <v>40625</v>
      </c>
      <c r="AC194">
        <v>6456</v>
      </c>
      <c r="AD194">
        <v>355</v>
      </c>
      <c r="AE194">
        <v>245</v>
      </c>
      <c r="AF194">
        <v>0</v>
      </c>
      <c r="AG194">
        <v>0</v>
      </c>
      <c r="AH194">
        <v>19</v>
      </c>
      <c r="AI194">
        <v>0</v>
      </c>
      <c r="AJ194">
        <v>0</v>
      </c>
      <c r="AK194">
        <v>28738</v>
      </c>
      <c r="AL194">
        <v>31154</v>
      </c>
      <c r="AM194">
        <v>39221</v>
      </c>
      <c r="AN194">
        <v>44472</v>
      </c>
      <c r="AO194">
        <v>38886</v>
      </c>
      <c r="AP194">
        <v>4899</v>
      </c>
      <c r="AQ194">
        <v>0.68</v>
      </c>
      <c r="AR194" t="s">
        <v>52</v>
      </c>
      <c r="AS194" t="s">
        <v>1142</v>
      </c>
      <c r="AT194" t="s">
        <v>1143</v>
      </c>
      <c r="AU194">
        <v>1.35</v>
      </c>
      <c r="AV194" t="s">
        <v>4466</v>
      </c>
    </row>
    <row r="195" spans="1:48">
      <c r="A195">
        <v>192</v>
      </c>
      <c r="B195" t="s">
        <v>1243</v>
      </c>
      <c r="C195">
        <v>5407969670</v>
      </c>
      <c r="D195">
        <v>1190000000000</v>
      </c>
      <c r="E195" t="s">
        <v>1244</v>
      </c>
      <c r="F195">
        <v>43186</v>
      </c>
      <c r="G195">
        <v>7</v>
      </c>
      <c r="H195" t="s">
        <v>73</v>
      </c>
      <c r="I195" t="s">
        <v>1245</v>
      </c>
      <c r="J195" t="s">
        <v>1246</v>
      </c>
      <c r="K195" t="s">
        <v>1247</v>
      </c>
      <c r="L195">
        <v>10000</v>
      </c>
      <c r="Q195">
        <v>40604</v>
      </c>
      <c r="R195">
        <v>70706</v>
      </c>
      <c r="S195">
        <v>121860</v>
      </c>
      <c r="T195">
        <v>20858</v>
      </c>
      <c r="U195">
        <v>43008</v>
      </c>
      <c r="V195">
        <v>5409</v>
      </c>
      <c r="W195">
        <v>28347</v>
      </c>
      <c r="X195">
        <v>131820</v>
      </c>
      <c r="Y195">
        <v>41518</v>
      </c>
      <c r="Z195">
        <v>26744</v>
      </c>
      <c r="AA195">
        <v>6051</v>
      </c>
      <c r="AB195">
        <v>28347</v>
      </c>
      <c r="AC195">
        <v>-11329</v>
      </c>
      <c r="AD195">
        <v>-21661</v>
      </c>
      <c r="AE195">
        <v>15495</v>
      </c>
      <c r="AF195">
        <v>67930</v>
      </c>
      <c r="AG195">
        <v>90050</v>
      </c>
      <c r="AH195">
        <v>35672</v>
      </c>
      <c r="AI195">
        <v>36385</v>
      </c>
      <c r="AJ195">
        <v>36385</v>
      </c>
      <c r="AK195">
        <v>6496</v>
      </c>
      <c r="AL195">
        <v>1411</v>
      </c>
      <c r="AM195">
        <v>101977</v>
      </c>
      <c r="AN195">
        <v>73054</v>
      </c>
      <c r="AO195">
        <v>64928</v>
      </c>
      <c r="AP195">
        <v>48454</v>
      </c>
      <c r="AQ195">
        <v>1.06</v>
      </c>
      <c r="AR195">
        <v>0</v>
      </c>
      <c r="AS195" t="s">
        <v>1248</v>
      </c>
      <c r="AT195" t="s">
        <v>1249</v>
      </c>
      <c r="AU195">
        <v>1.36</v>
      </c>
      <c r="AV195" t="s">
        <v>4467</v>
      </c>
    </row>
    <row r="196" spans="1:48">
      <c r="A196">
        <v>193</v>
      </c>
      <c r="B196" t="s">
        <v>126</v>
      </c>
      <c r="C196">
        <v>5042094666</v>
      </c>
      <c r="D196">
        <v>1080000000000</v>
      </c>
      <c r="E196" t="s">
        <v>127</v>
      </c>
      <c r="F196">
        <v>39283</v>
      </c>
      <c r="G196">
        <v>17</v>
      </c>
      <c r="H196" t="s">
        <v>44</v>
      </c>
      <c r="I196" t="s">
        <v>128</v>
      </c>
      <c r="J196" t="s">
        <v>129</v>
      </c>
      <c r="K196" t="s">
        <v>130</v>
      </c>
      <c r="L196">
        <v>10</v>
      </c>
      <c r="Q196">
        <v>127941</v>
      </c>
      <c r="R196">
        <v>95206</v>
      </c>
      <c r="S196">
        <v>67623</v>
      </c>
      <c r="T196">
        <v>57442</v>
      </c>
      <c r="U196">
        <v>41955</v>
      </c>
      <c r="V196">
        <v>126132</v>
      </c>
      <c r="W196">
        <v>22327</v>
      </c>
      <c r="X196">
        <v>22430</v>
      </c>
      <c r="Y196">
        <v>15786</v>
      </c>
      <c r="Z196">
        <v>34707</v>
      </c>
      <c r="AA196">
        <v>-4256</v>
      </c>
      <c r="AB196">
        <v>22327</v>
      </c>
      <c r="AC196">
        <v>43197</v>
      </c>
      <c r="AD196">
        <v>39863</v>
      </c>
      <c r="AE196">
        <v>6079</v>
      </c>
      <c r="AF196">
        <v>0</v>
      </c>
      <c r="AG196">
        <v>0</v>
      </c>
      <c r="AH196">
        <v>0</v>
      </c>
      <c r="AI196">
        <v>0</v>
      </c>
      <c r="AJ196">
        <v>0</v>
      </c>
      <c r="AK196">
        <v>27845</v>
      </c>
      <c r="AL196">
        <v>22306</v>
      </c>
      <c r="AM196">
        <v>23932</v>
      </c>
      <c r="AN196">
        <v>17703</v>
      </c>
      <c r="AO196">
        <v>28084</v>
      </c>
      <c r="AP196">
        <v>0</v>
      </c>
      <c r="AQ196">
        <v>0.33</v>
      </c>
      <c r="AR196" t="s">
        <v>52</v>
      </c>
      <c r="AS196" t="s">
        <v>131</v>
      </c>
      <c r="AT196" t="s">
        <v>132</v>
      </c>
      <c r="AU196">
        <v>1.01</v>
      </c>
      <c r="AV196" t="s">
        <v>4468</v>
      </c>
    </row>
    <row r="197" spans="1:48">
      <c r="A197">
        <v>194</v>
      </c>
      <c r="B197" t="s">
        <v>2624</v>
      </c>
      <c r="C197">
        <v>2310214574</v>
      </c>
      <c r="D197">
        <v>1190000000000</v>
      </c>
      <c r="E197" t="s">
        <v>2625</v>
      </c>
      <c r="F197">
        <v>43608</v>
      </c>
      <c r="G197">
        <v>5</v>
      </c>
      <c r="H197" t="s">
        <v>73</v>
      </c>
      <c r="I197" t="s">
        <v>2626</v>
      </c>
      <c r="J197" t="s">
        <v>2627</v>
      </c>
      <c r="K197" t="s">
        <v>2628</v>
      </c>
      <c r="L197">
        <v>10000</v>
      </c>
      <c r="Q197">
        <v>2570</v>
      </c>
      <c r="R197">
        <v>3949</v>
      </c>
      <c r="S197">
        <v>6835</v>
      </c>
      <c r="T197">
        <v>29312</v>
      </c>
      <c r="U197">
        <v>81448</v>
      </c>
      <c r="V197">
        <v>859</v>
      </c>
      <c r="W197">
        <v>4633</v>
      </c>
      <c r="X197">
        <v>5363</v>
      </c>
      <c r="Y197">
        <v>9613</v>
      </c>
      <c r="Z197">
        <v>39498</v>
      </c>
      <c r="AA197">
        <v>1710</v>
      </c>
      <c r="AB197">
        <v>4633</v>
      </c>
      <c r="AC197">
        <v>1267</v>
      </c>
      <c r="AD197">
        <v>18581</v>
      </c>
      <c r="AE197">
        <v>39139</v>
      </c>
      <c r="AF197">
        <v>0</v>
      </c>
      <c r="AG197">
        <v>0</v>
      </c>
      <c r="AH197">
        <v>0</v>
      </c>
      <c r="AI197">
        <v>0</v>
      </c>
      <c r="AJ197">
        <v>0</v>
      </c>
      <c r="AK197">
        <v>9319</v>
      </c>
      <c r="AL197">
        <v>9362</v>
      </c>
      <c r="AM197">
        <v>4483</v>
      </c>
      <c r="AN197">
        <v>28876</v>
      </c>
      <c r="AO197">
        <v>43196</v>
      </c>
      <c r="AP197">
        <v>0</v>
      </c>
      <c r="AQ197">
        <v>31.69</v>
      </c>
      <c r="AR197" t="s">
        <v>52</v>
      </c>
      <c r="AS197" t="s">
        <v>2629</v>
      </c>
      <c r="AT197" t="s">
        <v>2630</v>
      </c>
      <c r="AU197">
        <v>4.6399999999999997</v>
      </c>
      <c r="AV197" t="s">
        <v>4469</v>
      </c>
    </row>
    <row r="198" spans="1:48">
      <c r="A198">
        <v>195</v>
      </c>
      <c r="B198" t="s">
        <v>3160</v>
      </c>
      <c r="C198">
        <v>9706025860</v>
      </c>
      <c r="D198">
        <v>1230000000000</v>
      </c>
      <c r="E198" t="s">
        <v>3161</v>
      </c>
      <c r="F198">
        <v>44806</v>
      </c>
      <c r="G198">
        <v>2</v>
      </c>
      <c r="H198" t="s">
        <v>44</v>
      </c>
      <c r="I198" t="s">
        <v>2026</v>
      </c>
      <c r="J198" t="s">
        <v>3162</v>
      </c>
      <c r="K198" t="s">
        <v>3163</v>
      </c>
      <c r="L198">
        <v>10</v>
      </c>
      <c r="Q198">
        <v>0</v>
      </c>
      <c r="R198">
        <v>0</v>
      </c>
      <c r="S198">
        <v>0</v>
      </c>
      <c r="T198">
        <v>166</v>
      </c>
      <c r="U198">
        <v>40931</v>
      </c>
      <c r="V198">
        <v>0</v>
      </c>
      <c r="W198">
        <v>0</v>
      </c>
      <c r="X198">
        <v>0</v>
      </c>
      <c r="Y198">
        <v>1305</v>
      </c>
      <c r="Z198">
        <v>39755</v>
      </c>
      <c r="AA198">
        <v>0</v>
      </c>
      <c r="AB198">
        <v>0</v>
      </c>
      <c r="AC198">
        <v>0</v>
      </c>
      <c r="AD198">
        <v>-1141</v>
      </c>
      <c r="AE198">
        <v>-139</v>
      </c>
      <c r="AF198">
        <v>0</v>
      </c>
      <c r="AG198">
        <v>0</v>
      </c>
      <c r="AH198">
        <v>0</v>
      </c>
      <c r="AI198">
        <v>268</v>
      </c>
      <c r="AJ198">
        <v>3046</v>
      </c>
      <c r="AK198">
        <v>0</v>
      </c>
      <c r="AL198">
        <v>0</v>
      </c>
      <c r="AM198">
        <v>0</v>
      </c>
      <c r="AN198">
        <v>10638</v>
      </c>
      <c r="AO198">
        <v>11877</v>
      </c>
      <c r="AP198">
        <v>0</v>
      </c>
      <c r="AQ198">
        <v>246.57</v>
      </c>
      <c r="AR198" t="s">
        <v>52</v>
      </c>
      <c r="AS198" t="s">
        <v>3164</v>
      </c>
      <c r="AT198" t="s">
        <v>3165</v>
      </c>
      <c r="AU198">
        <v>1.37</v>
      </c>
      <c r="AV198" t="s">
        <v>4470</v>
      </c>
    </row>
    <row r="199" spans="1:48">
      <c r="A199">
        <v>196</v>
      </c>
      <c r="B199" t="s">
        <v>1058</v>
      </c>
      <c r="C199">
        <v>7724737722</v>
      </c>
      <c r="D199">
        <v>1110000000000</v>
      </c>
      <c r="E199" t="s">
        <v>1059</v>
      </c>
      <c r="F199">
        <v>40234</v>
      </c>
      <c r="G199">
        <v>15</v>
      </c>
      <c r="H199" t="s">
        <v>73</v>
      </c>
      <c r="I199" t="s">
        <v>1060</v>
      </c>
      <c r="J199" t="s">
        <v>1061</v>
      </c>
      <c r="K199" t="s">
        <v>1062</v>
      </c>
      <c r="L199">
        <v>100</v>
      </c>
      <c r="Q199">
        <v>149835</v>
      </c>
      <c r="R199">
        <v>56555</v>
      </c>
      <c r="S199">
        <v>36457</v>
      </c>
      <c r="T199">
        <v>50436</v>
      </c>
      <c r="U199">
        <v>40859</v>
      </c>
      <c r="V199">
        <v>85305</v>
      </c>
      <c r="W199">
        <v>67582</v>
      </c>
      <c r="X199">
        <v>21619</v>
      </c>
      <c r="Y199">
        <v>46728</v>
      </c>
      <c r="Z199">
        <v>12945</v>
      </c>
      <c r="AA199">
        <v>51306</v>
      </c>
      <c r="AB199">
        <v>67582</v>
      </c>
      <c r="AC199">
        <v>9494</v>
      </c>
      <c r="AD199">
        <v>5645</v>
      </c>
      <c r="AE199">
        <v>17533</v>
      </c>
      <c r="AF199">
        <v>61487</v>
      </c>
      <c r="AG199">
        <v>60197</v>
      </c>
      <c r="AH199">
        <v>43695</v>
      </c>
      <c r="AI199">
        <v>46804</v>
      </c>
      <c r="AJ199">
        <v>66871</v>
      </c>
      <c r="AK199">
        <v>44392</v>
      </c>
      <c r="AL199">
        <v>22355</v>
      </c>
      <c r="AM199">
        <v>50832</v>
      </c>
      <c r="AN199">
        <v>37084</v>
      </c>
      <c r="AO199">
        <v>19460</v>
      </c>
      <c r="AP199">
        <v>0</v>
      </c>
      <c r="AQ199">
        <v>0.27</v>
      </c>
      <c r="AR199" t="s">
        <v>52</v>
      </c>
      <c r="AS199" t="s">
        <v>1063</v>
      </c>
      <c r="AT199" t="s">
        <v>1064</v>
      </c>
      <c r="AU199">
        <v>0.82</v>
      </c>
      <c r="AV199" t="s">
        <v>4471</v>
      </c>
    </row>
    <row r="200" spans="1:48">
      <c r="A200">
        <v>197</v>
      </c>
      <c r="B200" t="s">
        <v>2903</v>
      </c>
      <c r="C200">
        <v>7604381915</v>
      </c>
      <c r="D200">
        <v>1220000000000</v>
      </c>
      <c r="E200" t="s">
        <v>2904</v>
      </c>
      <c r="F200">
        <v>44558</v>
      </c>
      <c r="G200">
        <v>3</v>
      </c>
      <c r="H200" t="s">
        <v>73</v>
      </c>
      <c r="I200" t="s">
        <v>2905</v>
      </c>
      <c r="J200" t="s">
        <v>2906</v>
      </c>
      <c r="K200" t="s">
        <v>2907</v>
      </c>
      <c r="L200">
        <v>10</v>
      </c>
      <c r="Q200">
        <v>0</v>
      </c>
      <c r="R200">
        <v>0</v>
      </c>
      <c r="S200">
        <v>0</v>
      </c>
      <c r="T200">
        <v>15673</v>
      </c>
      <c r="U200">
        <v>30883</v>
      </c>
      <c r="V200">
        <v>0</v>
      </c>
      <c r="W200">
        <v>0</v>
      </c>
      <c r="X200">
        <v>0</v>
      </c>
      <c r="Y200">
        <v>14056</v>
      </c>
      <c r="Z200">
        <v>22265</v>
      </c>
      <c r="AA200">
        <v>0</v>
      </c>
      <c r="AB200">
        <v>0</v>
      </c>
      <c r="AC200">
        <v>0</v>
      </c>
      <c r="AD200">
        <v>1421</v>
      </c>
      <c r="AE200">
        <v>7761</v>
      </c>
      <c r="AF200">
        <v>0</v>
      </c>
      <c r="AG200">
        <v>0</v>
      </c>
      <c r="AH200">
        <v>0</v>
      </c>
      <c r="AI200">
        <v>0</v>
      </c>
      <c r="AJ200">
        <v>0</v>
      </c>
      <c r="AK200">
        <v>0</v>
      </c>
      <c r="AL200">
        <v>0</v>
      </c>
      <c r="AM200">
        <v>0</v>
      </c>
      <c r="AN200">
        <v>12347</v>
      </c>
      <c r="AO200">
        <v>14860</v>
      </c>
      <c r="AP200">
        <v>0</v>
      </c>
      <c r="AQ200">
        <v>1.97</v>
      </c>
      <c r="AR200" t="s">
        <v>52</v>
      </c>
      <c r="AS200" t="s">
        <v>2908</v>
      </c>
      <c r="AT200" t="s">
        <v>2909</v>
      </c>
      <c r="AU200">
        <v>1.2</v>
      </c>
      <c r="AV200" t="s">
        <v>4472</v>
      </c>
    </row>
    <row r="201" spans="1:48">
      <c r="A201">
        <v>198</v>
      </c>
      <c r="B201" t="s">
        <v>996</v>
      </c>
      <c r="C201">
        <v>6449088107</v>
      </c>
      <c r="D201">
        <v>1180000000000</v>
      </c>
      <c r="E201" t="s">
        <v>997</v>
      </c>
      <c r="F201">
        <v>43017</v>
      </c>
      <c r="G201">
        <v>7</v>
      </c>
      <c r="H201" t="s">
        <v>73</v>
      </c>
      <c r="I201" t="s">
        <v>998</v>
      </c>
      <c r="J201" t="s">
        <v>999</v>
      </c>
      <c r="K201" t="s">
        <v>1000</v>
      </c>
      <c r="L201">
        <v>10</v>
      </c>
      <c r="Q201">
        <v>8537</v>
      </c>
      <c r="R201">
        <v>13567</v>
      </c>
      <c r="S201">
        <v>26730</v>
      </c>
      <c r="T201">
        <v>33466</v>
      </c>
      <c r="U201">
        <v>40140</v>
      </c>
      <c r="V201">
        <v>0</v>
      </c>
      <c r="W201">
        <v>8996</v>
      </c>
      <c r="X201">
        <v>15300</v>
      </c>
      <c r="Y201">
        <v>17217</v>
      </c>
      <c r="Z201">
        <v>18916</v>
      </c>
      <c r="AA201">
        <v>8281</v>
      </c>
      <c r="AB201">
        <v>8996</v>
      </c>
      <c r="AC201">
        <v>272</v>
      </c>
      <c r="AD201">
        <v>15245</v>
      </c>
      <c r="AE201">
        <v>20020</v>
      </c>
      <c r="AF201">
        <v>7088</v>
      </c>
      <c r="AG201">
        <v>4312</v>
      </c>
      <c r="AH201">
        <v>10355</v>
      </c>
      <c r="AI201">
        <v>6703</v>
      </c>
      <c r="AJ201">
        <v>11748</v>
      </c>
      <c r="AK201">
        <v>0</v>
      </c>
      <c r="AL201">
        <v>0</v>
      </c>
      <c r="AM201">
        <v>0</v>
      </c>
      <c r="AN201">
        <v>1283</v>
      </c>
      <c r="AO201">
        <v>2754</v>
      </c>
      <c r="AP201">
        <v>4754</v>
      </c>
      <c r="AQ201">
        <v>4.7</v>
      </c>
      <c r="AR201" t="s">
        <v>52</v>
      </c>
      <c r="AS201" t="s">
        <v>1001</v>
      </c>
      <c r="AT201" t="s">
        <v>1002</v>
      </c>
      <c r="AU201">
        <v>2.0499999999999998</v>
      </c>
      <c r="AV201" t="s">
        <v>4473</v>
      </c>
    </row>
    <row r="202" spans="1:48">
      <c r="A202">
        <v>199</v>
      </c>
      <c r="B202" t="s">
        <v>1683</v>
      </c>
      <c r="C202">
        <v>6659210466</v>
      </c>
      <c r="D202">
        <v>1110000000000</v>
      </c>
      <c r="E202" t="s">
        <v>1684</v>
      </c>
      <c r="F202">
        <v>40464</v>
      </c>
      <c r="G202">
        <v>14</v>
      </c>
      <c r="H202" t="s">
        <v>73</v>
      </c>
      <c r="I202" t="s">
        <v>1685</v>
      </c>
      <c r="J202" t="s">
        <v>1686</v>
      </c>
      <c r="K202" t="s">
        <v>1687</v>
      </c>
      <c r="L202">
        <v>10</v>
      </c>
      <c r="Q202">
        <v>2368</v>
      </c>
      <c r="R202">
        <v>220467</v>
      </c>
      <c r="S202">
        <v>0</v>
      </c>
      <c r="T202">
        <v>24035</v>
      </c>
      <c r="U202">
        <v>39931</v>
      </c>
      <c r="V202">
        <v>777</v>
      </c>
      <c r="W202">
        <v>4731</v>
      </c>
      <c r="X202">
        <v>0</v>
      </c>
      <c r="Y202">
        <v>971</v>
      </c>
      <c r="Z202">
        <v>33152</v>
      </c>
      <c r="AA202">
        <v>-12104</v>
      </c>
      <c r="AB202">
        <v>4731</v>
      </c>
      <c r="AC202">
        <v>-1792</v>
      </c>
      <c r="AD202">
        <v>3124</v>
      </c>
      <c r="AE202">
        <v>5380</v>
      </c>
      <c r="AF202">
        <v>0</v>
      </c>
      <c r="AG202">
        <v>0</v>
      </c>
      <c r="AH202">
        <v>0</v>
      </c>
      <c r="AI202">
        <v>14581</v>
      </c>
      <c r="AJ202">
        <v>30262</v>
      </c>
      <c r="AK202">
        <v>451919</v>
      </c>
      <c r="AL202">
        <v>644603</v>
      </c>
      <c r="AM202">
        <v>14370</v>
      </c>
      <c r="AN202">
        <v>10750</v>
      </c>
      <c r="AO202">
        <v>11350</v>
      </c>
      <c r="AP202">
        <v>0</v>
      </c>
      <c r="AQ202">
        <v>16.86</v>
      </c>
      <c r="AR202" t="s">
        <v>52</v>
      </c>
      <c r="AS202" t="s">
        <v>1688</v>
      </c>
      <c r="AT202" t="s">
        <v>1689</v>
      </c>
      <c r="AU202">
        <v>0.09</v>
      </c>
      <c r="AV202" t="s">
        <v>4474</v>
      </c>
    </row>
    <row r="203" spans="1:48">
      <c r="A203">
        <v>200</v>
      </c>
      <c r="B203" t="s">
        <v>461</v>
      </c>
      <c r="C203">
        <v>5257119624</v>
      </c>
      <c r="D203">
        <v>1110000000000</v>
      </c>
      <c r="E203" t="s">
        <v>462</v>
      </c>
      <c r="F203">
        <v>40497</v>
      </c>
      <c r="G203">
        <v>14</v>
      </c>
      <c r="H203" t="s">
        <v>73</v>
      </c>
      <c r="I203" t="s">
        <v>463</v>
      </c>
      <c r="J203" t="s">
        <v>464</v>
      </c>
      <c r="K203" t="s">
        <v>465</v>
      </c>
      <c r="L203">
        <v>10</v>
      </c>
      <c r="Q203">
        <v>20196</v>
      </c>
      <c r="R203">
        <v>20685</v>
      </c>
      <c r="S203">
        <v>23248</v>
      </c>
      <c r="T203">
        <v>29586</v>
      </c>
      <c r="U203">
        <v>39869</v>
      </c>
      <c r="V203">
        <v>27243</v>
      </c>
      <c r="W203">
        <v>20417</v>
      </c>
      <c r="X203">
        <v>14183</v>
      </c>
      <c r="Y203">
        <v>16479</v>
      </c>
      <c r="Z203">
        <v>21531</v>
      </c>
      <c r="AA203">
        <v>-18561</v>
      </c>
      <c r="AB203">
        <v>20417</v>
      </c>
      <c r="AC203">
        <v>3776</v>
      </c>
      <c r="AD203">
        <v>3476</v>
      </c>
      <c r="AE203">
        <v>4605</v>
      </c>
      <c r="AF203">
        <v>11000</v>
      </c>
      <c r="AG203">
        <v>10000</v>
      </c>
      <c r="AH203">
        <v>9119</v>
      </c>
      <c r="AI203">
        <v>7209</v>
      </c>
      <c r="AJ203">
        <v>8565</v>
      </c>
      <c r="AK203">
        <v>43618</v>
      </c>
      <c r="AL203">
        <v>36832</v>
      </c>
      <c r="AM203">
        <v>48454</v>
      </c>
      <c r="AN203">
        <v>43397</v>
      </c>
      <c r="AO203">
        <v>46820</v>
      </c>
      <c r="AP203">
        <v>6094</v>
      </c>
      <c r="AQ203">
        <v>1.97</v>
      </c>
      <c r="AR203">
        <v>0</v>
      </c>
      <c r="AS203" t="s">
        <v>466</v>
      </c>
      <c r="AT203" t="s">
        <v>467</v>
      </c>
      <c r="AU203">
        <v>1.01</v>
      </c>
      <c r="AV203" t="s">
        <v>4475</v>
      </c>
    </row>
    <row r="204" spans="1:48">
      <c r="A204">
        <v>201</v>
      </c>
      <c r="B204" t="s">
        <v>1150</v>
      </c>
      <c r="C204">
        <v>3666100821</v>
      </c>
      <c r="D204">
        <v>1020000000000</v>
      </c>
      <c r="E204" t="s">
        <v>1151</v>
      </c>
      <c r="F204">
        <v>37545</v>
      </c>
      <c r="G204">
        <v>22</v>
      </c>
      <c r="H204" t="s">
        <v>73</v>
      </c>
      <c r="I204" t="s">
        <v>1152</v>
      </c>
      <c r="J204" t="s">
        <v>1153</v>
      </c>
      <c r="K204" t="s">
        <v>1154</v>
      </c>
      <c r="L204">
        <v>10010</v>
      </c>
      <c r="Q204">
        <v>43598</v>
      </c>
      <c r="R204">
        <v>18731</v>
      </c>
      <c r="S204">
        <v>25571</v>
      </c>
      <c r="T204">
        <v>11790</v>
      </c>
      <c r="U204">
        <v>38021</v>
      </c>
      <c r="V204">
        <v>40982</v>
      </c>
      <c r="W204">
        <v>17607</v>
      </c>
      <c r="X204">
        <v>24039</v>
      </c>
      <c r="Y204">
        <v>9833</v>
      </c>
      <c r="Z204">
        <v>33728</v>
      </c>
      <c r="AA204">
        <v>0</v>
      </c>
      <c r="AB204">
        <v>17607</v>
      </c>
      <c r="AC204">
        <v>0</v>
      </c>
      <c r="AD204">
        <v>0</v>
      </c>
      <c r="AE204">
        <v>0</v>
      </c>
      <c r="AF204">
        <v>11788</v>
      </c>
      <c r="AG204">
        <v>24106</v>
      </c>
      <c r="AH204">
        <v>3327</v>
      </c>
      <c r="AI204">
        <v>0</v>
      </c>
      <c r="AJ204">
        <v>0</v>
      </c>
      <c r="AK204">
        <v>0</v>
      </c>
      <c r="AL204">
        <v>0</v>
      </c>
      <c r="AM204">
        <v>21300</v>
      </c>
      <c r="AN204">
        <v>45472</v>
      </c>
      <c r="AO204">
        <v>35119</v>
      </c>
      <c r="AP204">
        <v>44500</v>
      </c>
      <c r="AQ204">
        <v>0.87</v>
      </c>
      <c r="AR204" t="s">
        <v>1155</v>
      </c>
      <c r="AS204" t="s">
        <v>1156</v>
      </c>
      <c r="AT204" t="s">
        <v>1157</v>
      </c>
      <c r="AU204">
        <v>2.98</v>
      </c>
      <c r="AV204" t="s">
        <v>4476</v>
      </c>
    </row>
    <row r="205" spans="1:48">
      <c r="A205">
        <v>202</v>
      </c>
      <c r="B205" t="s">
        <v>1191</v>
      </c>
      <c r="C205">
        <v>1831177672</v>
      </c>
      <c r="D205">
        <v>1160000000000</v>
      </c>
      <c r="E205" t="s">
        <v>1192</v>
      </c>
      <c r="F205">
        <v>42384</v>
      </c>
      <c r="G205">
        <v>9</v>
      </c>
      <c r="H205" t="s">
        <v>73</v>
      </c>
      <c r="I205" t="s">
        <v>1193</v>
      </c>
      <c r="J205" t="s">
        <v>1194</v>
      </c>
      <c r="K205" t="s">
        <v>1195</v>
      </c>
      <c r="L205">
        <v>10</v>
      </c>
      <c r="Q205">
        <v>2352</v>
      </c>
      <c r="R205">
        <v>2115</v>
      </c>
      <c r="S205">
        <v>9792</v>
      </c>
      <c r="T205">
        <v>23209</v>
      </c>
      <c r="U205">
        <v>37822</v>
      </c>
      <c r="V205">
        <v>1001</v>
      </c>
      <c r="W205">
        <v>571</v>
      </c>
      <c r="X205">
        <v>7937</v>
      </c>
      <c r="Y205">
        <v>18975</v>
      </c>
      <c r="Z205">
        <v>29684</v>
      </c>
      <c r="AA205">
        <v>1351</v>
      </c>
      <c r="AB205">
        <v>571</v>
      </c>
      <c r="AC205">
        <v>1855</v>
      </c>
      <c r="AD205">
        <v>4234</v>
      </c>
      <c r="AE205">
        <v>6550</v>
      </c>
      <c r="AF205">
        <v>0</v>
      </c>
      <c r="AG205">
        <v>0</v>
      </c>
      <c r="AH205">
        <v>0</v>
      </c>
      <c r="AI205">
        <v>0</v>
      </c>
      <c r="AJ205">
        <v>0</v>
      </c>
      <c r="AK205">
        <v>20084</v>
      </c>
      <c r="AL205">
        <v>32887</v>
      </c>
      <c r="AM205">
        <v>33595</v>
      </c>
      <c r="AN205">
        <v>43386</v>
      </c>
      <c r="AO205">
        <v>48989</v>
      </c>
      <c r="AP205">
        <v>20319</v>
      </c>
      <c r="AQ205">
        <v>16.079999999999998</v>
      </c>
      <c r="AR205" t="s">
        <v>52</v>
      </c>
      <c r="AS205" t="s">
        <v>1196</v>
      </c>
      <c r="AT205" t="s">
        <v>1197</v>
      </c>
      <c r="AU205">
        <v>2.44</v>
      </c>
      <c r="AV205" t="s">
        <v>4477</v>
      </c>
    </row>
    <row r="206" spans="1:48">
      <c r="A206">
        <v>203</v>
      </c>
      <c r="B206" t="s">
        <v>3194</v>
      </c>
      <c r="C206">
        <v>7801720701</v>
      </c>
      <c r="D206">
        <v>1240000000000</v>
      </c>
      <c r="E206" t="s">
        <v>3195</v>
      </c>
      <c r="F206">
        <v>44964</v>
      </c>
      <c r="G206">
        <v>2</v>
      </c>
      <c r="H206" t="s">
        <v>73</v>
      </c>
      <c r="I206" t="s">
        <v>3196</v>
      </c>
      <c r="J206" t="s">
        <v>3197</v>
      </c>
      <c r="K206" t="s">
        <v>3198</v>
      </c>
      <c r="L206">
        <v>11000</v>
      </c>
      <c r="Q206">
        <v>0</v>
      </c>
      <c r="R206">
        <v>0</v>
      </c>
      <c r="S206">
        <v>0</v>
      </c>
      <c r="T206">
        <v>0</v>
      </c>
      <c r="U206">
        <v>37815</v>
      </c>
      <c r="V206">
        <v>0</v>
      </c>
      <c r="W206">
        <v>0</v>
      </c>
      <c r="X206">
        <v>0</v>
      </c>
      <c r="Y206">
        <v>0</v>
      </c>
      <c r="Z206">
        <v>38183</v>
      </c>
      <c r="AA206">
        <v>0</v>
      </c>
      <c r="AB206">
        <v>0</v>
      </c>
      <c r="AC206">
        <v>0</v>
      </c>
      <c r="AD206">
        <v>0</v>
      </c>
      <c r="AE206">
        <v>-430</v>
      </c>
      <c r="AF206">
        <v>0</v>
      </c>
      <c r="AG206">
        <v>0</v>
      </c>
      <c r="AH206">
        <v>0</v>
      </c>
      <c r="AI206">
        <v>0</v>
      </c>
      <c r="AJ206">
        <v>24</v>
      </c>
      <c r="AK206">
        <v>0</v>
      </c>
      <c r="AL206">
        <v>0</v>
      </c>
      <c r="AM206">
        <v>0</v>
      </c>
      <c r="AN206">
        <v>0</v>
      </c>
      <c r="AO206">
        <v>44973</v>
      </c>
      <c r="AP206">
        <v>940</v>
      </c>
      <c r="AR206" t="s">
        <v>52</v>
      </c>
      <c r="AS206" t="s">
        <v>3199</v>
      </c>
      <c r="AT206" t="s">
        <v>3200</v>
      </c>
      <c r="AV206" t="s">
        <v>4478</v>
      </c>
    </row>
    <row r="207" spans="1:48">
      <c r="A207">
        <v>204</v>
      </c>
      <c r="B207" t="s">
        <v>2198</v>
      </c>
      <c r="C207">
        <v>7804630189</v>
      </c>
      <c r="D207">
        <v>1190000000000</v>
      </c>
      <c r="E207" t="s">
        <v>2199</v>
      </c>
      <c r="F207">
        <v>43403</v>
      </c>
      <c r="G207">
        <v>6</v>
      </c>
      <c r="H207" t="s">
        <v>73</v>
      </c>
      <c r="I207" t="s">
        <v>2200</v>
      </c>
      <c r="J207" t="s">
        <v>2201</v>
      </c>
      <c r="K207" t="s">
        <v>2202</v>
      </c>
      <c r="L207">
        <v>10000</v>
      </c>
      <c r="Q207">
        <v>1058</v>
      </c>
      <c r="R207">
        <v>670</v>
      </c>
      <c r="S207">
        <v>1775</v>
      </c>
      <c r="T207">
        <v>18069</v>
      </c>
      <c r="U207">
        <v>37393</v>
      </c>
      <c r="V207">
        <v>514</v>
      </c>
      <c r="W207">
        <v>828</v>
      </c>
      <c r="X207">
        <v>1576</v>
      </c>
      <c r="Y207">
        <v>9257</v>
      </c>
      <c r="Z207">
        <v>30304</v>
      </c>
      <c r="AA207">
        <v>530</v>
      </c>
      <c r="AB207">
        <v>828</v>
      </c>
      <c r="AC207">
        <v>144</v>
      </c>
      <c r="AD207">
        <v>8636</v>
      </c>
      <c r="AE207">
        <v>7071</v>
      </c>
      <c r="AF207">
        <v>0</v>
      </c>
      <c r="AG207">
        <v>0</v>
      </c>
      <c r="AH207">
        <v>0</v>
      </c>
      <c r="AI207">
        <v>4270</v>
      </c>
      <c r="AJ207">
        <v>4355</v>
      </c>
      <c r="AK207">
        <v>20392</v>
      </c>
      <c r="AL207">
        <v>19197</v>
      </c>
      <c r="AM207">
        <v>30460</v>
      </c>
      <c r="AN207">
        <v>34012</v>
      </c>
      <c r="AO207">
        <v>30389</v>
      </c>
      <c r="AP207">
        <v>10864</v>
      </c>
      <c r="AQ207">
        <v>35.340000000000003</v>
      </c>
      <c r="AR207" t="s">
        <v>52</v>
      </c>
      <c r="AS207" t="s">
        <v>2203</v>
      </c>
      <c r="AT207" t="s">
        <v>2204</v>
      </c>
      <c r="AU207">
        <v>1.7</v>
      </c>
      <c r="AV207" t="s">
        <v>4479</v>
      </c>
    </row>
    <row r="208" spans="1:48">
      <c r="A208">
        <v>205</v>
      </c>
      <c r="B208" t="s">
        <v>2003</v>
      </c>
      <c r="C208">
        <v>2130213500</v>
      </c>
      <c r="D208">
        <v>1190000000000</v>
      </c>
      <c r="E208" t="s">
        <v>2004</v>
      </c>
      <c r="F208">
        <v>43713</v>
      </c>
      <c r="G208">
        <v>5</v>
      </c>
      <c r="H208" t="s">
        <v>73</v>
      </c>
      <c r="I208" t="s">
        <v>2005</v>
      </c>
      <c r="J208" t="s">
        <v>2006</v>
      </c>
      <c r="K208" t="s">
        <v>2007</v>
      </c>
      <c r="L208">
        <v>20</v>
      </c>
      <c r="Q208">
        <v>0</v>
      </c>
      <c r="R208">
        <v>5679</v>
      </c>
      <c r="S208">
        <v>19238</v>
      </c>
      <c r="T208">
        <v>26468</v>
      </c>
      <c r="U208">
        <v>37294</v>
      </c>
      <c r="V208">
        <v>56</v>
      </c>
      <c r="W208">
        <v>1186</v>
      </c>
      <c r="X208">
        <v>4474</v>
      </c>
      <c r="Y208">
        <v>8650</v>
      </c>
      <c r="Z208">
        <v>37793</v>
      </c>
      <c r="AA208">
        <v>-56</v>
      </c>
      <c r="AB208">
        <v>1186</v>
      </c>
      <c r="AC208">
        <v>14764</v>
      </c>
      <c r="AD208">
        <v>16688</v>
      </c>
      <c r="AE208">
        <v>-2704</v>
      </c>
      <c r="AF208">
        <v>60</v>
      </c>
      <c r="AG208">
        <v>33</v>
      </c>
      <c r="AH208">
        <v>3</v>
      </c>
      <c r="AI208">
        <v>0</v>
      </c>
      <c r="AJ208">
        <v>0</v>
      </c>
      <c r="AK208">
        <v>19449</v>
      </c>
      <c r="AL208">
        <v>196909</v>
      </c>
      <c r="AM208">
        <v>1549097</v>
      </c>
      <c r="AN208">
        <v>2072800</v>
      </c>
      <c r="AO208">
        <v>13747</v>
      </c>
      <c r="AP208">
        <v>1034</v>
      </c>
      <c r="AQ208">
        <v>6.57</v>
      </c>
      <c r="AR208" t="s">
        <v>52</v>
      </c>
      <c r="AS208" t="s">
        <v>2008</v>
      </c>
      <c r="AT208" t="s">
        <v>2009</v>
      </c>
      <c r="AU208">
        <v>0.7</v>
      </c>
      <c r="AV208" t="s">
        <v>4480</v>
      </c>
    </row>
    <row r="209" spans="1:48">
      <c r="A209">
        <v>206</v>
      </c>
      <c r="B209" t="s">
        <v>2369</v>
      </c>
      <c r="C209">
        <v>5433198695</v>
      </c>
      <c r="D209">
        <v>1150000000000</v>
      </c>
      <c r="E209" t="s">
        <v>2370</v>
      </c>
      <c r="F209">
        <v>41844</v>
      </c>
      <c r="G209">
        <v>10</v>
      </c>
      <c r="H209" t="s">
        <v>73</v>
      </c>
      <c r="I209" t="s">
        <v>2371</v>
      </c>
      <c r="J209" t="s">
        <v>2372</v>
      </c>
      <c r="K209" t="s">
        <v>2373</v>
      </c>
      <c r="L209">
        <v>10</v>
      </c>
      <c r="Q209">
        <v>21480</v>
      </c>
      <c r="R209">
        <v>12675</v>
      </c>
      <c r="S209">
        <v>7885</v>
      </c>
      <c r="T209">
        <v>22794</v>
      </c>
      <c r="U209">
        <v>36888</v>
      </c>
      <c r="V209">
        <v>4240</v>
      </c>
      <c r="W209">
        <v>10412</v>
      </c>
      <c r="X209">
        <v>7425</v>
      </c>
      <c r="Y209">
        <v>21274</v>
      </c>
      <c r="Z209">
        <v>34716</v>
      </c>
      <c r="AA209">
        <v>16092</v>
      </c>
      <c r="AB209">
        <v>10412</v>
      </c>
      <c r="AC209">
        <v>50</v>
      </c>
      <c r="AD209">
        <v>152</v>
      </c>
      <c r="AE209">
        <v>92</v>
      </c>
      <c r="AF209">
        <v>0</v>
      </c>
      <c r="AG209">
        <v>0</v>
      </c>
      <c r="AH209">
        <v>0</v>
      </c>
      <c r="AI209">
        <v>0</v>
      </c>
      <c r="AJ209">
        <v>0</v>
      </c>
      <c r="AK209">
        <v>14265</v>
      </c>
      <c r="AL209">
        <v>16534</v>
      </c>
      <c r="AM209">
        <v>83239</v>
      </c>
      <c r="AN209">
        <v>163025</v>
      </c>
      <c r="AO209">
        <v>240931</v>
      </c>
      <c r="AP209">
        <v>0</v>
      </c>
      <c r="AQ209">
        <v>1.72</v>
      </c>
      <c r="AR209" t="s">
        <v>52</v>
      </c>
      <c r="AS209" t="s">
        <v>2374</v>
      </c>
      <c r="AT209" t="s">
        <v>2375</v>
      </c>
      <c r="AU209">
        <v>16.89</v>
      </c>
      <c r="AV209" t="s">
        <v>4481</v>
      </c>
    </row>
    <row r="210" spans="1:48">
      <c r="A210">
        <v>207</v>
      </c>
      <c r="B210" t="s">
        <v>2031</v>
      </c>
      <c r="C210">
        <v>3620014866</v>
      </c>
      <c r="D210">
        <v>1190000000000</v>
      </c>
      <c r="E210" t="s">
        <v>2032</v>
      </c>
      <c r="F210">
        <v>43600</v>
      </c>
      <c r="G210">
        <v>5</v>
      </c>
      <c r="H210" t="s">
        <v>73</v>
      </c>
      <c r="I210" t="s">
        <v>2033</v>
      </c>
      <c r="J210" t="s">
        <v>2034</v>
      </c>
      <c r="K210" t="s">
        <v>2035</v>
      </c>
      <c r="L210">
        <v>10</v>
      </c>
      <c r="Q210">
        <v>0</v>
      </c>
      <c r="R210">
        <v>0</v>
      </c>
      <c r="S210">
        <v>64756</v>
      </c>
      <c r="T210">
        <v>0</v>
      </c>
      <c r="U210">
        <v>36675</v>
      </c>
      <c r="V210">
        <v>183</v>
      </c>
      <c r="W210">
        <v>0</v>
      </c>
      <c r="X210">
        <v>0</v>
      </c>
      <c r="Y210">
        <v>0</v>
      </c>
      <c r="Z210">
        <v>0</v>
      </c>
      <c r="AA210">
        <v>-481</v>
      </c>
      <c r="AB210">
        <v>0</v>
      </c>
      <c r="AC210">
        <v>47454</v>
      </c>
      <c r="AD210">
        <v>0</v>
      </c>
      <c r="AE210">
        <v>38876</v>
      </c>
      <c r="AF210">
        <v>0</v>
      </c>
      <c r="AG210">
        <v>0</v>
      </c>
      <c r="AH210">
        <v>0</v>
      </c>
      <c r="AI210">
        <v>0</v>
      </c>
      <c r="AJ210">
        <v>0</v>
      </c>
      <c r="AK210">
        <v>0</v>
      </c>
      <c r="AL210">
        <v>28096</v>
      </c>
      <c r="AM210">
        <v>86577</v>
      </c>
      <c r="AN210">
        <v>193499</v>
      </c>
      <c r="AO210">
        <v>221273</v>
      </c>
      <c r="AP210">
        <v>0</v>
      </c>
      <c r="AQ210">
        <v>0.56999999999999995</v>
      </c>
      <c r="AR210" t="s">
        <v>52</v>
      </c>
      <c r="AS210" t="s">
        <v>2036</v>
      </c>
      <c r="AT210" t="s">
        <v>2037</v>
      </c>
      <c r="AU210">
        <v>7.88</v>
      </c>
      <c r="AV210" t="s">
        <v>4482</v>
      </c>
    </row>
    <row r="211" spans="1:48">
      <c r="A211">
        <v>208</v>
      </c>
      <c r="B211" t="s">
        <v>2618</v>
      </c>
      <c r="C211">
        <v>6449099613</v>
      </c>
      <c r="D211">
        <v>1220000000000</v>
      </c>
      <c r="E211" t="s">
        <v>2619</v>
      </c>
      <c r="F211">
        <v>44245</v>
      </c>
      <c r="G211">
        <v>4</v>
      </c>
      <c r="H211" t="s">
        <v>73</v>
      </c>
      <c r="I211" t="s">
        <v>2620</v>
      </c>
      <c r="J211" t="s">
        <v>2621</v>
      </c>
      <c r="K211" t="s">
        <v>2622</v>
      </c>
      <c r="L211">
        <v>50</v>
      </c>
      <c r="Q211">
        <v>0</v>
      </c>
      <c r="R211">
        <v>0</v>
      </c>
      <c r="S211">
        <v>14677</v>
      </c>
      <c r="T211">
        <v>7844</v>
      </c>
      <c r="U211">
        <v>35963</v>
      </c>
      <c r="V211">
        <v>0</v>
      </c>
      <c r="W211">
        <v>0</v>
      </c>
      <c r="X211">
        <v>1081</v>
      </c>
      <c r="Y211">
        <v>2096</v>
      </c>
      <c r="Z211">
        <v>4169</v>
      </c>
      <c r="AA211">
        <v>0</v>
      </c>
      <c r="AB211">
        <v>0</v>
      </c>
      <c r="AC211">
        <v>12848</v>
      </c>
      <c r="AD211">
        <v>5474</v>
      </c>
      <c r="AE211">
        <v>29868</v>
      </c>
      <c r="AF211">
        <v>0</v>
      </c>
      <c r="AG211">
        <v>0</v>
      </c>
      <c r="AH211">
        <v>0</v>
      </c>
      <c r="AI211">
        <v>0</v>
      </c>
      <c r="AJ211">
        <v>0</v>
      </c>
      <c r="AK211">
        <v>0</v>
      </c>
      <c r="AL211">
        <v>0</v>
      </c>
      <c r="AM211">
        <v>12082</v>
      </c>
      <c r="AN211">
        <v>15844</v>
      </c>
      <c r="AO211">
        <v>47082</v>
      </c>
      <c r="AP211">
        <v>0</v>
      </c>
      <c r="AQ211">
        <v>2.4500000000000002</v>
      </c>
      <c r="AR211" t="s">
        <v>52</v>
      </c>
      <c r="AS211" t="s">
        <v>2623</v>
      </c>
      <c r="AT211" t="s">
        <v>82</v>
      </c>
      <c r="AU211">
        <v>3.9</v>
      </c>
      <c r="AV211" t="s">
        <v>4483</v>
      </c>
    </row>
    <row r="212" spans="1:48">
      <c r="A212">
        <v>209</v>
      </c>
      <c r="B212" t="s">
        <v>677</v>
      </c>
      <c r="C212">
        <v>5036150841</v>
      </c>
      <c r="D212">
        <v>1160000000000</v>
      </c>
      <c r="E212" t="s">
        <v>678</v>
      </c>
      <c r="F212">
        <v>42186</v>
      </c>
      <c r="G212">
        <v>9</v>
      </c>
      <c r="H212" t="s">
        <v>73</v>
      </c>
      <c r="I212" t="s">
        <v>679</v>
      </c>
      <c r="J212" t="s">
        <v>680</v>
      </c>
      <c r="K212" t="s">
        <v>681</v>
      </c>
      <c r="L212">
        <v>10</v>
      </c>
      <c r="Q212">
        <v>33019</v>
      </c>
      <c r="R212">
        <v>48105</v>
      </c>
      <c r="S212">
        <v>45323</v>
      </c>
      <c r="T212">
        <v>23909</v>
      </c>
      <c r="U212">
        <v>36471</v>
      </c>
      <c r="V212">
        <v>34</v>
      </c>
      <c r="W212">
        <v>310</v>
      </c>
      <c r="X212">
        <v>39110</v>
      </c>
      <c r="Y212">
        <v>30869</v>
      </c>
      <c r="Z212">
        <v>31043</v>
      </c>
      <c r="AA212">
        <v>-416</v>
      </c>
      <c r="AB212">
        <v>310</v>
      </c>
      <c r="AC212">
        <v>5104</v>
      </c>
      <c r="AD212">
        <v>-7981</v>
      </c>
      <c r="AE212">
        <v>4512</v>
      </c>
      <c r="AF212">
        <v>0</v>
      </c>
      <c r="AG212">
        <v>0</v>
      </c>
      <c r="AH212">
        <v>1140</v>
      </c>
      <c r="AI212">
        <v>2465</v>
      </c>
      <c r="AJ212">
        <v>1915</v>
      </c>
      <c r="AK212">
        <v>11484</v>
      </c>
      <c r="AL212">
        <v>12389</v>
      </c>
      <c r="AM212">
        <v>29696</v>
      </c>
      <c r="AN212">
        <v>23501</v>
      </c>
      <c r="AO212">
        <v>26136</v>
      </c>
      <c r="AP212">
        <v>3645</v>
      </c>
      <c r="AQ212">
        <v>1.1000000000000001</v>
      </c>
      <c r="AR212">
        <v>0</v>
      </c>
      <c r="AS212" t="s">
        <v>682</v>
      </c>
      <c r="AT212" t="s">
        <v>683</v>
      </c>
      <c r="AU212">
        <v>2.44</v>
      </c>
      <c r="AV212" t="s">
        <v>4484</v>
      </c>
    </row>
    <row r="213" spans="1:48">
      <c r="A213">
        <v>210</v>
      </c>
      <c r="B213" t="s">
        <v>1326</v>
      </c>
      <c r="C213">
        <v>5503096629</v>
      </c>
      <c r="D213">
        <v>1070000000000</v>
      </c>
      <c r="E213" t="s">
        <v>1327</v>
      </c>
      <c r="F213">
        <v>38758</v>
      </c>
      <c r="G213">
        <v>19</v>
      </c>
      <c r="H213" t="s">
        <v>44</v>
      </c>
      <c r="I213" t="s">
        <v>1328</v>
      </c>
      <c r="J213" t="s">
        <v>1329</v>
      </c>
      <c r="K213" t="s">
        <v>1330</v>
      </c>
      <c r="L213">
        <v>60</v>
      </c>
      <c r="Q213">
        <v>15217</v>
      </c>
      <c r="R213">
        <v>26204</v>
      </c>
      <c r="S213">
        <v>30250</v>
      </c>
      <c r="T213">
        <v>32514</v>
      </c>
      <c r="U213">
        <v>36218</v>
      </c>
      <c r="V213">
        <v>14272</v>
      </c>
      <c r="W213">
        <v>21919</v>
      </c>
      <c r="X213">
        <v>17380</v>
      </c>
      <c r="Y213">
        <v>1442</v>
      </c>
      <c r="Z213">
        <v>1296</v>
      </c>
      <c r="AA213">
        <v>538</v>
      </c>
      <c r="AB213">
        <v>21919</v>
      </c>
      <c r="AC213">
        <v>12394</v>
      </c>
      <c r="AD213">
        <v>15636</v>
      </c>
      <c r="AE213">
        <v>16350</v>
      </c>
      <c r="AF213">
        <v>55444</v>
      </c>
      <c r="AG213">
        <v>54995</v>
      </c>
      <c r="AH213">
        <v>51270</v>
      </c>
      <c r="AI213">
        <v>76295</v>
      </c>
      <c r="AJ213">
        <v>90021</v>
      </c>
      <c r="AK213">
        <v>4819</v>
      </c>
      <c r="AL213">
        <v>5996</v>
      </c>
      <c r="AM213">
        <v>7292</v>
      </c>
      <c r="AN213">
        <v>8640</v>
      </c>
      <c r="AO213">
        <v>9295</v>
      </c>
      <c r="AP213">
        <v>8979</v>
      </c>
      <c r="AQ213">
        <v>2.38</v>
      </c>
      <c r="AR213" t="s">
        <v>52</v>
      </c>
      <c r="AS213" t="s">
        <v>1331</v>
      </c>
      <c r="AT213" t="s">
        <v>1332</v>
      </c>
      <c r="AU213">
        <v>1.65</v>
      </c>
      <c r="AV213" t="s">
        <v>4485</v>
      </c>
    </row>
    <row r="214" spans="1:48">
      <c r="A214">
        <v>211</v>
      </c>
      <c r="B214" t="s">
        <v>1937</v>
      </c>
      <c r="C214">
        <v>3444214786</v>
      </c>
      <c r="D214">
        <v>1140000000000</v>
      </c>
      <c r="E214" t="s">
        <v>1938</v>
      </c>
      <c r="F214">
        <v>41795</v>
      </c>
      <c r="G214">
        <v>10</v>
      </c>
      <c r="H214" t="s">
        <v>73</v>
      </c>
      <c r="I214" t="s">
        <v>1939</v>
      </c>
      <c r="J214" t="s">
        <v>1940</v>
      </c>
      <c r="K214" t="s">
        <v>1941</v>
      </c>
      <c r="L214">
        <v>12</v>
      </c>
      <c r="Q214">
        <v>15024</v>
      </c>
      <c r="R214">
        <v>10360</v>
      </c>
      <c r="S214">
        <v>28988</v>
      </c>
      <c r="T214">
        <v>33272</v>
      </c>
      <c r="U214">
        <v>35976</v>
      </c>
      <c r="V214">
        <v>5808</v>
      </c>
      <c r="W214">
        <v>5735</v>
      </c>
      <c r="X214">
        <v>8314</v>
      </c>
      <c r="Y214">
        <v>9599</v>
      </c>
      <c r="Z214">
        <v>10857</v>
      </c>
      <c r="AA214">
        <v>8887</v>
      </c>
      <c r="AB214">
        <v>5735</v>
      </c>
      <c r="AC214">
        <v>19339</v>
      </c>
      <c r="AD214">
        <v>22046</v>
      </c>
      <c r="AE214">
        <v>23540</v>
      </c>
      <c r="AF214">
        <v>0</v>
      </c>
      <c r="AG214">
        <v>0</v>
      </c>
      <c r="AH214">
        <v>0</v>
      </c>
      <c r="AI214">
        <v>0</v>
      </c>
      <c r="AJ214">
        <v>0</v>
      </c>
      <c r="AK214">
        <v>52132</v>
      </c>
      <c r="AL214">
        <v>133223</v>
      </c>
      <c r="AM214">
        <v>888869</v>
      </c>
      <c r="AN214">
        <v>912359</v>
      </c>
      <c r="AO214">
        <v>951188</v>
      </c>
      <c r="AP214">
        <v>0</v>
      </c>
      <c r="AQ214">
        <v>2.39</v>
      </c>
      <c r="AR214" t="s">
        <v>45</v>
      </c>
      <c r="AS214" t="s">
        <v>1942</v>
      </c>
      <c r="AT214" t="s">
        <v>1943</v>
      </c>
      <c r="AU214">
        <v>18.25</v>
      </c>
      <c r="AV214" t="s">
        <v>4486</v>
      </c>
    </row>
    <row r="215" spans="1:48">
      <c r="A215">
        <v>212</v>
      </c>
      <c r="B215" t="s">
        <v>556</v>
      </c>
      <c r="C215">
        <v>276114446</v>
      </c>
      <c r="D215">
        <v>1080000000000</v>
      </c>
      <c r="E215" t="s">
        <v>557</v>
      </c>
      <c r="F215">
        <v>39562</v>
      </c>
      <c r="G215">
        <v>16</v>
      </c>
      <c r="H215" t="s">
        <v>73</v>
      </c>
      <c r="I215" t="s">
        <v>551</v>
      </c>
      <c r="J215" t="s">
        <v>552</v>
      </c>
      <c r="K215" t="s">
        <v>558</v>
      </c>
      <c r="L215">
        <v>10</v>
      </c>
      <c r="Q215">
        <v>88540</v>
      </c>
      <c r="R215">
        <v>79992</v>
      </c>
      <c r="S215">
        <v>60257</v>
      </c>
      <c r="T215">
        <v>63150</v>
      </c>
      <c r="U215">
        <v>35855</v>
      </c>
      <c r="V215">
        <v>76675</v>
      </c>
      <c r="W215">
        <v>71912</v>
      </c>
      <c r="X215">
        <v>49719</v>
      </c>
      <c r="Y215">
        <v>52208</v>
      </c>
      <c r="Z215">
        <v>26037</v>
      </c>
      <c r="AA215">
        <v>4844</v>
      </c>
      <c r="AB215">
        <v>71912</v>
      </c>
      <c r="AC215">
        <v>7590</v>
      </c>
      <c r="AD215">
        <v>7880</v>
      </c>
      <c r="AE215">
        <v>4041</v>
      </c>
      <c r="AF215">
        <v>0</v>
      </c>
      <c r="AG215">
        <v>0</v>
      </c>
      <c r="AH215">
        <v>0</v>
      </c>
      <c r="AI215">
        <v>0</v>
      </c>
      <c r="AJ215">
        <v>0</v>
      </c>
      <c r="AK215">
        <v>145985</v>
      </c>
      <c r="AL215">
        <v>283188</v>
      </c>
      <c r="AM215">
        <v>98706</v>
      </c>
      <c r="AN215">
        <v>125119</v>
      </c>
      <c r="AO215">
        <v>262066</v>
      </c>
      <c r="AP215">
        <v>16119</v>
      </c>
      <c r="AQ215">
        <v>0.4</v>
      </c>
      <c r="AR215" t="s">
        <v>52</v>
      </c>
      <c r="AS215">
        <v>0</v>
      </c>
      <c r="AT215" t="s">
        <v>82</v>
      </c>
      <c r="AU215">
        <v>1.8</v>
      </c>
      <c r="AV215" t="s">
        <v>4487</v>
      </c>
    </row>
    <row r="216" spans="1:48">
      <c r="A216">
        <v>213</v>
      </c>
      <c r="B216" t="s">
        <v>905</v>
      </c>
      <c r="C216">
        <v>2801146767</v>
      </c>
      <c r="D216">
        <v>1090000000000</v>
      </c>
      <c r="E216" t="s">
        <v>906</v>
      </c>
      <c r="F216">
        <v>40147</v>
      </c>
      <c r="G216">
        <v>15</v>
      </c>
      <c r="H216" t="s">
        <v>73</v>
      </c>
      <c r="I216" t="s">
        <v>907</v>
      </c>
      <c r="J216" t="s">
        <v>908</v>
      </c>
      <c r="K216" t="s">
        <v>909</v>
      </c>
      <c r="L216">
        <v>37010</v>
      </c>
      <c r="Q216">
        <v>362616</v>
      </c>
      <c r="R216">
        <v>678123</v>
      </c>
      <c r="S216">
        <v>924701</v>
      </c>
      <c r="T216">
        <v>441167</v>
      </c>
      <c r="U216">
        <v>35801</v>
      </c>
      <c r="V216">
        <v>211071</v>
      </c>
      <c r="W216">
        <v>195969</v>
      </c>
      <c r="X216">
        <v>418701</v>
      </c>
      <c r="Y216">
        <v>214027</v>
      </c>
      <c r="Z216">
        <v>40264</v>
      </c>
      <c r="AA216">
        <v>-20165</v>
      </c>
      <c r="AB216">
        <v>195969</v>
      </c>
      <c r="AC216">
        <v>206681</v>
      </c>
      <c r="AD216">
        <v>124391</v>
      </c>
      <c r="AE216">
        <v>-39413</v>
      </c>
      <c r="AF216">
        <v>200539</v>
      </c>
      <c r="AG216">
        <v>433836</v>
      </c>
      <c r="AH216">
        <v>193533</v>
      </c>
      <c r="AI216">
        <v>93841</v>
      </c>
      <c r="AJ216">
        <v>51045</v>
      </c>
      <c r="AK216">
        <v>256204</v>
      </c>
      <c r="AL216">
        <v>113334</v>
      </c>
      <c r="AM216">
        <v>114476</v>
      </c>
      <c r="AN216">
        <v>85345</v>
      </c>
      <c r="AO216">
        <v>21501</v>
      </c>
      <c r="AP216">
        <v>0</v>
      </c>
      <c r="AQ216">
        <v>0.1</v>
      </c>
      <c r="AR216" t="s">
        <v>52</v>
      </c>
      <c r="AS216" t="s">
        <v>910</v>
      </c>
      <c r="AT216" t="s">
        <v>911</v>
      </c>
      <c r="AU216">
        <v>0.16</v>
      </c>
      <c r="AV216" t="s">
        <v>4488</v>
      </c>
    </row>
    <row r="217" spans="1:48">
      <c r="A217">
        <v>214</v>
      </c>
      <c r="B217" t="s">
        <v>96</v>
      </c>
      <c r="C217">
        <v>7707778366</v>
      </c>
      <c r="D217">
        <v>1130000000000</v>
      </c>
      <c r="E217" t="s">
        <v>97</v>
      </c>
      <c r="F217">
        <v>41074</v>
      </c>
      <c r="G217">
        <v>12</v>
      </c>
      <c r="H217" t="s">
        <v>44</v>
      </c>
      <c r="I217" t="s">
        <v>98</v>
      </c>
      <c r="J217" t="s">
        <v>99</v>
      </c>
      <c r="K217" t="s">
        <v>100</v>
      </c>
      <c r="L217">
        <v>50</v>
      </c>
      <c r="Q217">
        <v>105190</v>
      </c>
      <c r="R217">
        <v>101192</v>
      </c>
      <c r="S217">
        <v>98355</v>
      </c>
      <c r="T217">
        <v>244477</v>
      </c>
      <c r="U217">
        <v>35670</v>
      </c>
      <c r="V217">
        <v>14136</v>
      </c>
      <c r="W217">
        <v>11849</v>
      </c>
      <c r="X217">
        <v>56871</v>
      </c>
      <c r="Y217">
        <v>160621</v>
      </c>
      <c r="Z217">
        <v>35494</v>
      </c>
      <c r="AA217">
        <v>47966</v>
      </c>
      <c r="AB217">
        <v>11849</v>
      </c>
      <c r="AC217">
        <v>38127</v>
      </c>
      <c r="AD217">
        <v>78488</v>
      </c>
      <c r="AE217">
        <v>-6713</v>
      </c>
      <c r="AF217">
        <v>169463</v>
      </c>
      <c r="AG217">
        <v>212068</v>
      </c>
      <c r="AH217">
        <v>347</v>
      </c>
      <c r="AI217">
        <v>245</v>
      </c>
      <c r="AJ217">
        <v>144</v>
      </c>
      <c r="AK217">
        <v>5060</v>
      </c>
      <c r="AL217">
        <v>13186</v>
      </c>
      <c r="AM217">
        <v>230486</v>
      </c>
      <c r="AN217">
        <v>235058</v>
      </c>
      <c r="AO217">
        <v>141966</v>
      </c>
      <c r="AP217">
        <v>0</v>
      </c>
      <c r="AQ217">
        <v>0.34</v>
      </c>
      <c r="AR217" t="s">
        <v>52</v>
      </c>
      <c r="AS217" t="s">
        <v>101</v>
      </c>
      <c r="AT217" t="s">
        <v>102</v>
      </c>
      <c r="AU217">
        <v>0.81</v>
      </c>
      <c r="AV217" t="s">
        <v>4489</v>
      </c>
    </row>
    <row r="218" spans="1:48">
      <c r="A218">
        <v>215</v>
      </c>
      <c r="B218" t="s">
        <v>3228</v>
      </c>
      <c r="C218">
        <v>5902065220</v>
      </c>
      <c r="D218">
        <v>1240000000000</v>
      </c>
      <c r="E218" t="s">
        <v>3229</v>
      </c>
      <c r="F218">
        <v>45022</v>
      </c>
      <c r="G218">
        <v>1</v>
      </c>
      <c r="H218" t="s">
        <v>73</v>
      </c>
      <c r="I218" t="s">
        <v>3230</v>
      </c>
      <c r="J218" t="s">
        <v>3231</v>
      </c>
      <c r="K218" t="s">
        <v>3232</v>
      </c>
      <c r="L218">
        <v>10000</v>
      </c>
      <c r="Q218">
        <v>0</v>
      </c>
      <c r="R218">
        <v>0</v>
      </c>
      <c r="S218">
        <v>0</v>
      </c>
      <c r="T218">
        <v>0</v>
      </c>
      <c r="U218">
        <v>41796</v>
      </c>
      <c r="V218">
        <v>0</v>
      </c>
      <c r="W218">
        <v>0</v>
      </c>
      <c r="X218">
        <v>0</v>
      </c>
      <c r="Y218">
        <v>0</v>
      </c>
      <c r="Z218">
        <v>40063</v>
      </c>
      <c r="AA218">
        <v>0</v>
      </c>
      <c r="AB218">
        <v>0</v>
      </c>
      <c r="AC218">
        <v>0</v>
      </c>
      <c r="AD218">
        <v>0</v>
      </c>
      <c r="AE218">
        <v>5463</v>
      </c>
      <c r="AF218">
        <v>0</v>
      </c>
      <c r="AG218">
        <v>0</v>
      </c>
      <c r="AH218">
        <v>0</v>
      </c>
      <c r="AI218">
        <v>0</v>
      </c>
      <c r="AJ218">
        <v>112949</v>
      </c>
      <c r="AK218">
        <v>0</v>
      </c>
      <c r="AL218">
        <v>0</v>
      </c>
      <c r="AM218">
        <v>0</v>
      </c>
      <c r="AN218">
        <v>0</v>
      </c>
      <c r="AO218">
        <v>375</v>
      </c>
      <c r="AP218">
        <v>5651</v>
      </c>
      <c r="AR218" t="s">
        <v>52</v>
      </c>
      <c r="AS218" t="s">
        <v>3233</v>
      </c>
      <c r="AT218" t="s">
        <v>3234</v>
      </c>
      <c r="AV218" t="s">
        <v>4490</v>
      </c>
    </row>
    <row r="219" spans="1:48">
      <c r="A219">
        <v>216</v>
      </c>
      <c r="B219" t="s">
        <v>736</v>
      </c>
      <c r="C219">
        <v>5921031594</v>
      </c>
      <c r="D219">
        <v>1160000000000</v>
      </c>
      <c r="E219" t="s">
        <v>737</v>
      </c>
      <c r="F219">
        <v>42081</v>
      </c>
      <c r="G219">
        <v>10</v>
      </c>
      <c r="H219" t="s">
        <v>73</v>
      </c>
      <c r="I219" t="s">
        <v>738</v>
      </c>
      <c r="J219" t="s">
        <v>739</v>
      </c>
      <c r="K219" t="s">
        <v>740</v>
      </c>
      <c r="L219">
        <v>10</v>
      </c>
      <c r="Q219">
        <v>6927</v>
      </c>
      <c r="R219">
        <v>9344</v>
      </c>
      <c r="S219">
        <v>12270</v>
      </c>
      <c r="T219">
        <v>19006</v>
      </c>
      <c r="U219">
        <v>35302</v>
      </c>
      <c r="V219">
        <v>-178</v>
      </c>
      <c r="W219">
        <v>102</v>
      </c>
      <c r="X219">
        <v>4864</v>
      </c>
      <c r="Y219">
        <v>8998</v>
      </c>
      <c r="Z219">
        <v>18406</v>
      </c>
      <c r="AA219">
        <v>4339</v>
      </c>
      <c r="AB219">
        <v>102</v>
      </c>
      <c r="AC219">
        <v>6955</v>
      </c>
      <c r="AD219">
        <v>9316</v>
      </c>
      <c r="AE219">
        <v>15783</v>
      </c>
      <c r="AF219">
        <v>7017</v>
      </c>
      <c r="AG219">
        <v>7158</v>
      </c>
      <c r="AH219">
        <v>7854</v>
      </c>
      <c r="AI219">
        <v>12194</v>
      </c>
      <c r="AJ219">
        <v>21504</v>
      </c>
      <c r="AK219">
        <v>8083</v>
      </c>
      <c r="AL219">
        <v>7927</v>
      </c>
      <c r="AM219">
        <v>8411</v>
      </c>
      <c r="AN219">
        <v>5889</v>
      </c>
      <c r="AO219">
        <v>6322</v>
      </c>
      <c r="AP219">
        <v>0</v>
      </c>
      <c r="AQ219">
        <v>5.0999999999999996</v>
      </c>
      <c r="AR219">
        <v>0</v>
      </c>
      <c r="AS219" t="s">
        <v>741</v>
      </c>
      <c r="AT219" t="s">
        <v>742</v>
      </c>
      <c r="AU219">
        <v>1.84</v>
      </c>
      <c r="AV219" t="s">
        <v>4491</v>
      </c>
    </row>
    <row r="220" spans="1:48">
      <c r="A220">
        <v>217</v>
      </c>
      <c r="B220" t="s">
        <v>410</v>
      </c>
      <c r="C220">
        <v>7727834940</v>
      </c>
      <c r="D220">
        <v>1150000000000</v>
      </c>
      <c r="E220" t="s">
        <v>411</v>
      </c>
      <c r="F220">
        <v>41778</v>
      </c>
      <c r="G220">
        <v>10</v>
      </c>
      <c r="H220" t="s">
        <v>73</v>
      </c>
      <c r="I220" t="s">
        <v>412</v>
      </c>
      <c r="J220" t="s">
        <v>413</v>
      </c>
      <c r="K220" t="s">
        <v>414</v>
      </c>
      <c r="L220">
        <v>500</v>
      </c>
      <c r="Q220">
        <v>20423</v>
      </c>
      <c r="R220">
        <v>13909</v>
      </c>
      <c r="S220">
        <v>21050</v>
      </c>
      <c r="T220">
        <v>25367</v>
      </c>
      <c r="U220">
        <v>34899</v>
      </c>
      <c r="V220">
        <v>17081</v>
      </c>
      <c r="W220">
        <v>13021</v>
      </c>
      <c r="X220">
        <v>20319</v>
      </c>
      <c r="Y220">
        <v>23113</v>
      </c>
      <c r="Z220">
        <v>21763</v>
      </c>
      <c r="AA220">
        <v>2742</v>
      </c>
      <c r="AB220">
        <v>13021</v>
      </c>
      <c r="AC220">
        <v>175</v>
      </c>
      <c r="AD220">
        <v>1458</v>
      </c>
      <c r="AE220">
        <v>12104</v>
      </c>
      <c r="AF220">
        <v>0</v>
      </c>
      <c r="AG220">
        <v>0</v>
      </c>
      <c r="AH220">
        <v>0</v>
      </c>
      <c r="AI220">
        <v>0</v>
      </c>
      <c r="AJ220">
        <v>0</v>
      </c>
      <c r="AK220">
        <v>15943</v>
      </c>
      <c r="AL220">
        <v>16340</v>
      </c>
      <c r="AM220">
        <v>11388</v>
      </c>
      <c r="AN220">
        <v>8409</v>
      </c>
      <c r="AO220">
        <v>13505</v>
      </c>
      <c r="AP220">
        <v>4168</v>
      </c>
      <c r="AQ220">
        <v>1.71</v>
      </c>
      <c r="AR220" t="s">
        <v>52</v>
      </c>
      <c r="AS220" t="s">
        <v>415</v>
      </c>
      <c r="AT220" t="s">
        <v>416</v>
      </c>
      <c r="AU220">
        <v>0.85</v>
      </c>
      <c r="AV220" t="s">
        <v>4492</v>
      </c>
    </row>
    <row r="221" spans="1:48">
      <c r="A221">
        <v>218</v>
      </c>
      <c r="B221" t="s">
        <v>697</v>
      </c>
      <c r="C221">
        <v>7804581580</v>
      </c>
      <c r="D221">
        <v>1170000000000</v>
      </c>
      <c r="E221" t="s">
        <v>698</v>
      </c>
      <c r="F221">
        <v>42676</v>
      </c>
      <c r="G221">
        <v>8</v>
      </c>
      <c r="H221" t="s">
        <v>73</v>
      </c>
      <c r="I221" t="s">
        <v>699</v>
      </c>
      <c r="J221" t="s">
        <v>700</v>
      </c>
      <c r="K221" t="s">
        <v>701</v>
      </c>
      <c r="L221">
        <v>10040</v>
      </c>
      <c r="Q221">
        <v>12813</v>
      </c>
      <c r="R221">
        <v>13685</v>
      </c>
      <c r="S221">
        <v>38157</v>
      </c>
      <c r="T221">
        <v>53707</v>
      </c>
      <c r="U221">
        <v>34566</v>
      </c>
      <c r="V221">
        <v>12899</v>
      </c>
      <c r="W221">
        <v>11932</v>
      </c>
      <c r="X221">
        <v>4261</v>
      </c>
      <c r="Y221">
        <v>1201</v>
      </c>
      <c r="Z221">
        <v>1278</v>
      </c>
      <c r="AA221">
        <v>-191</v>
      </c>
      <c r="AB221">
        <v>11932</v>
      </c>
      <c r="AC221">
        <v>32582</v>
      </c>
      <c r="AD221">
        <v>48652</v>
      </c>
      <c r="AE221">
        <v>30887</v>
      </c>
      <c r="AF221">
        <v>3960</v>
      </c>
      <c r="AG221">
        <v>3960</v>
      </c>
      <c r="AH221">
        <v>3960</v>
      </c>
      <c r="AI221">
        <v>3960</v>
      </c>
      <c r="AJ221">
        <v>3960</v>
      </c>
      <c r="AK221">
        <v>17169</v>
      </c>
      <c r="AL221">
        <v>13802</v>
      </c>
      <c r="AM221">
        <v>25267</v>
      </c>
      <c r="AN221">
        <v>22453</v>
      </c>
      <c r="AO221">
        <v>21704</v>
      </c>
      <c r="AP221">
        <v>0</v>
      </c>
      <c r="AQ221">
        <v>2.7</v>
      </c>
      <c r="AR221" t="s">
        <v>52</v>
      </c>
      <c r="AS221" t="s">
        <v>702</v>
      </c>
      <c r="AT221" t="s">
        <v>703</v>
      </c>
      <c r="AU221">
        <v>1.21</v>
      </c>
      <c r="AV221" t="s">
        <v>4493</v>
      </c>
    </row>
    <row r="222" spans="1:48">
      <c r="A222">
        <v>219</v>
      </c>
      <c r="B222" t="s">
        <v>2084</v>
      </c>
      <c r="C222">
        <v>2124046971</v>
      </c>
      <c r="D222">
        <v>1200000000000</v>
      </c>
      <c r="E222" t="s">
        <v>2085</v>
      </c>
      <c r="F222">
        <v>43903</v>
      </c>
      <c r="G222">
        <v>5</v>
      </c>
      <c r="H222" t="s">
        <v>73</v>
      </c>
      <c r="I222" t="s">
        <v>2086</v>
      </c>
      <c r="J222" t="s">
        <v>2087</v>
      </c>
      <c r="K222" t="s">
        <v>2088</v>
      </c>
      <c r="L222">
        <v>10</v>
      </c>
      <c r="Q222">
        <v>0</v>
      </c>
      <c r="R222">
        <v>33084</v>
      </c>
      <c r="S222">
        <v>14972</v>
      </c>
      <c r="T222">
        <v>25413</v>
      </c>
      <c r="U222">
        <v>34483</v>
      </c>
      <c r="V222">
        <v>0</v>
      </c>
      <c r="W222">
        <v>1905</v>
      </c>
      <c r="X222">
        <v>7958</v>
      </c>
      <c r="Y222">
        <v>8209</v>
      </c>
      <c r="Z222">
        <v>41463</v>
      </c>
      <c r="AA222">
        <v>0</v>
      </c>
      <c r="AB222">
        <v>1905</v>
      </c>
      <c r="AC222">
        <v>22591</v>
      </c>
      <c r="AD222">
        <v>36713</v>
      </c>
      <c r="AE222">
        <v>11761</v>
      </c>
      <c r="AF222">
        <v>0</v>
      </c>
      <c r="AG222">
        <v>462</v>
      </c>
      <c r="AH222">
        <v>0</v>
      </c>
      <c r="AI222">
        <v>0</v>
      </c>
      <c r="AJ222">
        <v>0</v>
      </c>
      <c r="AK222">
        <v>0</v>
      </c>
      <c r="AL222">
        <v>32650</v>
      </c>
      <c r="AM222">
        <v>57085</v>
      </c>
      <c r="AN222">
        <v>80651</v>
      </c>
      <c r="AO222">
        <v>107933</v>
      </c>
      <c r="AP222">
        <v>7397</v>
      </c>
      <c r="AQ222">
        <v>1.04</v>
      </c>
      <c r="AR222" t="s">
        <v>52</v>
      </c>
      <c r="AS222" t="s">
        <v>2089</v>
      </c>
      <c r="AT222" t="s">
        <v>82</v>
      </c>
      <c r="AU222">
        <v>3.26</v>
      </c>
      <c r="AV222" t="s">
        <v>4494</v>
      </c>
    </row>
    <row r="223" spans="1:48">
      <c r="A223">
        <v>220</v>
      </c>
      <c r="B223" t="s">
        <v>1575</v>
      </c>
      <c r="C223">
        <v>5260456250</v>
      </c>
      <c r="D223">
        <v>1190000000000</v>
      </c>
      <c r="E223" t="s">
        <v>1576</v>
      </c>
      <c r="F223">
        <v>43291</v>
      </c>
      <c r="G223">
        <v>6</v>
      </c>
      <c r="H223" t="s">
        <v>73</v>
      </c>
      <c r="I223" t="s">
        <v>1577</v>
      </c>
      <c r="J223" t="s">
        <v>1578</v>
      </c>
      <c r="K223" t="s">
        <v>1579</v>
      </c>
      <c r="L223">
        <v>10</v>
      </c>
      <c r="Q223">
        <v>0</v>
      </c>
      <c r="R223">
        <v>4094</v>
      </c>
      <c r="S223">
        <v>5228</v>
      </c>
      <c r="T223">
        <v>22684</v>
      </c>
      <c r="U223">
        <v>34461</v>
      </c>
      <c r="V223">
        <v>0</v>
      </c>
      <c r="W223">
        <v>20</v>
      </c>
      <c r="X223">
        <v>3598</v>
      </c>
      <c r="Y223">
        <v>10008</v>
      </c>
      <c r="Z223">
        <v>9875</v>
      </c>
      <c r="AA223">
        <v>0</v>
      </c>
      <c r="AB223">
        <v>20</v>
      </c>
      <c r="AC223">
        <v>875</v>
      </c>
      <c r="AD223">
        <v>12000</v>
      </c>
      <c r="AE223">
        <v>23814</v>
      </c>
      <c r="AF223">
        <v>3442</v>
      </c>
      <c r="AG223">
        <v>3000</v>
      </c>
      <c r="AH223">
        <v>18000</v>
      </c>
      <c r="AI223">
        <v>18133</v>
      </c>
      <c r="AJ223">
        <v>24505</v>
      </c>
      <c r="AK223">
        <v>10701</v>
      </c>
      <c r="AL223">
        <v>12582</v>
      </c>
      <c r="AM223">
        <v>9849</v>
      </c>
      <c r="AN223">
        <v>23770</v>
      </c>
      <c r="AO223">
        <v>20851</v>
      </c>
      <c r="AP223">
        <v>42</v>
      </c>
      <c r="AQ223">
        <v>8.42</v>
      </c>
      <c r="AR223" t="s">
        <v>52</v>
      </c>
      <c r="AS223" t="s">
        <v>1580</v>
      </c>
      <c r="AT223" t="s">
        <v>1581</v>
      </c>
      <c r="AU223">
        <v>3.21</v>
      </c>
      <c r="AV223" t="s">
        <v>4495</v>
      </c>
    </row>
    <row r="224" spans="1:48">
      <c r="A224">
        <v>221</v>
      </c>
      <c r="B224" t="s">
        <v>283</v>
      </c>
      <c r="C224">
        <v>1901104600</v>
      </c>
      <c r="D224">
        <v>1110000000000</v>
      </c>
      <c r="E224" t="s">
        <v>284</v>
      </c>
      <c r="F224">
        <v>40850</v>
      </c>
      <c r="G224">
        <v>13</v>
      </c>
      <c r="H224" t="s">
        <v>44</v>
      </c>
      <c r="I224" t="s">
        <v>285</v>
      </c>
      <c r="J224" t="s">
        <v>286</v>
      </c>
      <c r="K224" t="s">
        <v>287</v>
      </c>
      <c r="L224">
        <v>120</v>
      </c>
      <c r="Q224">
        <v>12050</v>
      </c>
      <c r="R224">
        <v>17167</v>
      </c>
      <c r="S224">
        <v>16352</v>
      </c>
      <c r="T224">
        <v>26337</v>
      </c>
      <c r="U224">
        <v>33896</v>
      </c>
      <c r="V224">
        <v>3702</v>
      </c>
      <c r="W224">
        <v>12780</v>
      </c>
      <c r="X224">
        <v>7761</v>
      </c>
      <c r="Y224">
        <v>14696</v>
      </c>
      <c r="Z224">
        <v>19804</v>
      </c>
      <c r="AA224">
        <v>6842</v>
      </c>
      <c r="AB224">
        <v>12780</v>
      </c>
      <c r="AC224">
        <v>8264</v>
      </c>
      <c r="AD224">
        <v>11114</v>
      </c>
      <c r="AE224">
        <v>12582</v>
      </c>
      <c r="AF224">
        <v>0</v>
      </c>
      <c r="AG224">
        <v>373097</v>
      </c>
      <c r="AH224">
        <v>502259</v>
      </c>
      <c r="AI224">
        <v>555353</v>
      </c>
      <c r="AJ224">
        <v>48612</v>
      </c>
      <c r="AK224">
        <v>253989</v>
      </c>
      <c r="AL224">
        <v>6700</v>
      </c>
      <c r="AM224">
        <v>15085</v>
      </c>
      <c r="AN224">
        <v>4387</v>
      </c>
      <c r="AO224">
        <v>7886</v>
      </c>
      <c r="AP224">
        <v>12629</v>
      </c>
      <c r="AQ224">
        <v>2.81</v>
      </c>
      <c r="AR224" t="s">
        <v>52</v>
      </c>
      <c r="AS224" t="s">
        <v>288</v>
      </c>
      <c r="AT224" t="s">
        <v>289</v>
      </c>
      <c r="AU224">
        <v>0.22</v>
      </c>
      <c r="AV224" t="s">
        <v>4496</v>
      </c>
    </row>
    <row r="225" spans="1:48">
      <c r="A225">
        <v>222</v>
      </c>
      <c r="B225" t="s">
        <v>2103</v>
      </c>
      <c r="C225">
        <v>1650286567</v>
      </c>
      <c r="D225">
        <v>1140000000000</v>
      </c>
      <c r="E225" t="s">
        <v>2104</v>
      </c>
      <c r="F225">
        <v>41774</v>
      </c>
      <c r="G225">
        <v>10</v>
      </c>
      <c r="H225" t="s">
        <v>73</v>
      </c>
      <c r="I225" t="s">
        <v>2105</v>
      </c>
      <c r="J225" t="s">
        <v>2106</v>
      </c>
      <c r="K225" t="s">
        <v>2107</v>
      </c>
      <c r="L225">
        <v>10</v>
      </c>
      <c r="Q225">
        <v>35345</v>
      </c>
      <c r="R225">
        <v>25298</v>
      </c>
      <c r="S225">
        <v>31864</v>
      </c>
      <c r="T225">
        <v>30468</v>
      </c>
      <c r="U225">
        <v>33644</v>
      </c>
      <c r="V225">
        <v>1291</v>
      </c>
      <c r="W225">
        <v>60530</v>
      </c>
      <c r="X225">
        <v>21335</v>
      </c>
      <c r="Y225">
        <v>17034</v>
      </c>
      <c r="Z225">
        <v>1855</v>
      </c>
      <c r="AA225">
        <v>20717</v>
      </c>
      <c r="AB225">
        <v>60530</v>
      </c>
      <c r="AC225">
        <v>6053</v>
      </c>
      <c r="AD225">
        <v>8945</v>
      </c>
      <c r="AE225">
        <v>27447</v>
      </c>
      <c r="AF225">
        <v>0</v>
      </c>
      <c r="AG225">
        <v>0</v>
      </c>
      <c r="AH225">
        <v>0</v>
      </c>
      <c r="AI225">
        <v>0</v>
      </c>
      <c r="AJ225">
        <v>0</v>
      </c>
      <c r="AK225">
        <v>64476</v>
      </c>
      <c r="AL225">
        <v>10381</v>
      </c>
      <c r="AM225">
        <v>11448</v>
      </c>
      <c r="AN225">
        <v>10741</v>
      </c>
      <c r="AO225">
        <v>12914</v>
      </c>
      <c r="AP225">
        <v>0</v>
      </c>
      <c r="AQ225">
        <v>0.95</v>
      </c>
      <c r="AR225" t="s">
        <v>52</v>
      </c>
      <c r="AS225" t="s">
        <v>2108</v>
      </c>
      <c r="AT225" t="s">
        <v>2109</v>
      </c>
      <c r="AU225">
        <v>0.2</v>
      </c>
      <c r="AV225" t="s">
        <v>4497</v>
      </c>
    </row>
    <row r="226" spans="1:48">
      <c r="A226">
        <v>223</v>
      </c>
      <c r="B226" t="s">
        <v>1801</v>
      </c>
      <c r="C226">
        <v>6671021289</v>
      </c>
      <c r="D226">
        <v>1160000000000</v>
      </c>
      <c r="E226" t="s">
        <v>1802</v>
      </c>
      <c r="F226">
        <v>42254</v>
      </c>
      <c r="G226">
        <v>9</v>
      </c>
      <c r="H226" t="s">
        <v>73</v>
      </c>
      <c r="I226" t="s">
        <v>1803</v>
      </c>
      <c r="J226" t="s">
        <v>1804</v>
      </c>
      <c r="K226" t="s">
        <v>1805</v>
      </c>
      <c r="L226">
        <v>10036</v>
      </c>
      <c r="Q226">
        <v>1195</v>
      </c>
      <c r="R226">
        <v>6664</v>
      </c>
      <c r="S226">
        <v>13427</v>
      </c>
      <c r="T226">
        <v>18607</v>
      </c>
      <c r="U226">
        <v>33581</v>
      </c>
      <c r="V226">
        <v>830</v>
      </c>
      <c r="W226">
        <v>4298</v>
      </c>
      <c r="X226">
        <v>9182</v>
      </c>
      <c r="Y226">
        <v>12247</v>
      </c>
      <c r="Z226">
        <v>22541</v>
      </c>
      <c r="AA226">
        <v>315</v>
      </c>
      <c r="AB226">
        <v>4298</v>
      </c>
      <c r="AC226">
        <v>3760</v>
      </c>
      <c r="AD226">
        <v>5488</v>
      </c>
      <c r="AE226">
        <v>9408</v>
      </c>
      <c r="AF226">
        <v>0</v>
      </c>
      <c r="AG226">
        <v>0</v>
      </c>
      <c r="AH226">
        <v>0</v>
      </c>
      <c r="AI226">
        <v>0</v>
      </c>
      <c r="AJ226">
        <v>0</v>
      </c>
      <c r="AK226">
        <v>10138</v>
      </c>
      <c r="AL226">
        <v>24714</v>
      </c>
      <c r="AM226">
        <v>27967</v>
      </c>
      <c r="AN226">
        <v>32253</v>
      </c>
      <c r="AO226">
        <v>42323</v>
      </c>
      <c r="AP226">
        <v>12782</v>
      </c>
      <c r="AQ226">
        <v>28.1</v>
      </c>
      <c r="AR226" t="s">
        <v>52</v>
      </c>
      <c r="AS226" t="s">
        <v>1806</v>
      </c>
      <c r="AT226" t="s">
        <v>1807</v>
      </c>
      <c r="AU226">
        <v>4.17</v>
      </c>
      <c r="AV226" t="s">
        <v>4498</v>
      </c>
    </row>
    <row r="227" spans="1:48">
      <c r="A227">
        <v>224</v>
      </c>
      <c r="B227" t="s">
        <v>885</v>
      </c>
      <c r="C227">
        <v>7701410819</v>
      </c>
      <c r="D227">
        <v>5150000000000</v>
      </c>
      <c r="E227" t="s">
        <v>886</v>
      </c>
      <c r="F227">
        <v>41928</v>
      </c>
      <c r="G227">
        <v>10</v>
      </c>
      <c r="H227" t="s">
        <v>73</v>
      </c>
      <c r="I227" t="s">
        <v>887</v>
      </c>
      <c r="J227" t="s">
        <v>888</v>
      </c>
      <c r="K227" t="s">
        <v>889</v>
      </c>
      <c r="L227">
        <v>1000</v>
      </c>
      <c r="Q227">
        <v>27103</v>
      </c>
      <c r="R227">
        <v>19146</v>
      </c>
      <c r="S227">
        <v>24239</v>
      </c>
      <c r="T227">
        <v>19736</v>
      </c>
      <c r="U227">
        <v>33377</v>
      </c>
      <c r="V227">
        <v>13030</v>
      </c>
      <c r="W227">
        <v>11741</v>
      </c>
      <c r="X227">
        <v>17702</v>
      </c>
      <c r="Y227">
        <v>17191</v>
      </c>
      <c r="Z227">
        <v>18567</v>
      </c>
      <c r="AA227">
        <v>13328</v>
      </c>
      <c r="AB227">
        <v>11741</v>
      </c>
      <c r="AC227">
        <v>5811</v>
      </c>
      <c r="AD227">
        <v>1978</v>
      </c>
      <c r="AE227">
        <v>13592</v>
      </c>
      <c r="AF227">
        <v>0</v>
      </c>
      <c r="AG227">
        <v>0</v>
      </c>
      <c r="AH227">
        <v>0</v>
      </c>
      <c r="AI227">
        <v>0</v>
      </c>
      <c r="AJ227">
        <v>0</v>
      </c>
      <c r="AK227">
        <v>35767</v>
      </c>
      <c r="AL227">
        <v>36063</v>
      </c>
      <c r="AM227">
        <v>38875</v>
      </c>
      <c r="AN227">
        <v>42779</v>
      </c>
      <c r="AO227">
        <v>57169</v>
      </c>
      <c r="AP227">
        <v>0</v>
      </c>
      <c r="AQ227">
        <v>1.23</v>
      </c>
      <c r="AR227" t="s">
        <v>52</v>
      </c>
      <c r="AS227" t="s">
        <v>890</v>
      </c>
      <c r="AT227" t="s">
        <v>891</v>
      </c>
      <c r="AU227">
        <v>1.6</v>
      </c>
      <c r="AV227" t="s">
        <v>4499</v>
      </c>
    </row>
    <row r="228" spans="1:48">
      <c r="A228">
        <v>225</v>
      </c>
      <c r="B228" t="s">
        <v>1704</v>
      </c>
      <c r="C228">
        <v>7107129634</v>
      </c>
      <c r="D228">
        <v>1190000000000</v>
      </c>
      <c r="E228" t="s">
        <v>1705</v>
      </c>
      <c r="F228">
        <v>43410</v>
      </c>
      <c r="G228">
        <v>6</v>
      </c>
      <c r="H228" t="s">
        <v>73</v>
      </c>
      <c r="I228" t="s">
        <v>1706</v>
      </c>
      <c r="J228" t="s">
        <v>1707</v>
      </c>
      <c r="K228" t="s">
        <v>1708</v>
      </c>
      <c r="L228">
        <v>10</v>
      </c>
      <c r="Q228">
        <v>16871</v>
      </c>
      <c r="R228">
        <v>17803</v>
      </c>
      <c r="S228">
        <v>8550</v>
      </c>
      <c r="T228">
        <v>27053</v>
      </c>
      <c r="U228">
        <v>33154</v>
      </c>
      <c r="V228">
        <v>7802</v>
      </c>
      <c r="W228">
        <v>23866</v>
      </c>
      <c r="X228">
        <v>6180</v>
      </c>
      <c r="Y228">
        <v>32213</v>
      </c>
      <c r="Z228">
        <v>20658</v>
      </c>
      <c r="AA228">
        <v>8984</v>
      </c>
      <c r="AB228">
        <v>23866</v>
      </c>
      <c r="AC228">
        <v>1452</v>
      </c>
      <c r="AD228">
        <v>-6133</v>
      </c>
      <c r="AE228">
        <v>10579</v>
      </c>
      <c r="AF228">
        <v>0</v>
      </c>
      <c r="AG228">
        <v>0</v>
      </c>
      <c r="AH228">
        <v>0</v>
      </c>
      <c r="AI228">
        <v>0</v>
      </c>
      <c r="AJ228">
        <v>0</v>
      </c>
      <c r="AK228">
        <v>95417</v>
      </c>
      <c r="AL228">
        <v>95012</v>
      </c>
      <c r="AM228">
        <v>113791</v>
      </c>
      <c r="AN228">
        <v>127084</v>
      </c>
      <c r="AO228">
        <v>69841</v>
      </c>
      <c r="AP228">
        <v>31127</v>
      </c>
      <c r="AQ228">
        <v>1.97</v>
      </c>
      <c r="AR228" t="s">
        <v>52</v>
      </c>
      <c r="AS228" t="s">
        <v>1709</v>
      </c>
      <c r="AT228" t="s">
        <v>1710</v>
      </c>
      <c r="AU228">
        <v>0.73</v>
      </c>
      <c r="AV228" t="s">
        <v>4500</v>
      </c>
    </row>
    <row r="229" spans="1:48">
      <c r="A229">
        <v>226</v>
      </c>
      <c r="B229" t="s">
        <v>1697</v>
      </c>
      <c r="C229">
        <v>5027185213</v>
      </c>
      <c r="D229">
        <v>1130000000000</v>
      </c>
      <c r="E229" t="s">
        <v>1698</v>
      </c>
      <c r="F229">
        <v>40996</v>
      </c>
      <c r="G229">
        <v>13</v>
      </c>
      <c r="H229" t="s">
        <v>73</v>
      </c>
      <c r="I229" t="s">
        <v>1699</v>
      </c>
      <c r="J229" t="s">
        <v>1700</v>
      </c>
      <c r="K229" t="s">
        <v>1701</v>
      </c>
      <c r="L229">
        <v>10</v>
      </c>
      <c r="Q229">
        <v>13219</v>
      </c>
      <c r="R229">
        <v>19577</v>
      </c>
      <c r="S229">
        <v>24307</v>
      </c>
      <c r="T229">
        <v>22999</v>
      </c>
      <c r="U229">
        <v>32520</v>
      </c>
      <c r="V229">
        <v>10054</v>
      </c>
      <c r="W229">
        <v>14900</v>
      </c>
      <c r="X229">
        <v>14111</v>
      </c>
      <c r="Y229">
        <v>14580</v>
      </c>
      <c r="Z229">
        <v>18955</v>
      </c>
      <c r="AA229">
        <v>2736</v>
      </c>
      <c r="AB229">
        <v>14900</v>
      </c>
      <c r="AC229">
        <v>9167</v>
      </c>
      <c r="AD229">
        <v>7328</v>
      </c>
      <c r="AE229">
        <v>11890</v>
      </c>
      <c r="AF229">
        <v>0</v>
      </c>
      <c r="AG229">
        <v>0</v>
      </c>
      <c r="AH229">
        <v>0</v>
      </c>
      <c r="AI229">
        <v>0</v>
      </c>
      <c r="AJ229">
        <v>0</v>
      </c>
      <c r="AK229">
        <v>18047</v>
      </c>
      <c r="AL229">
        <v>16325</v>
      </c>
      <c r="AM229">
        <v>13202</v>
      </c>
      <c r="AN229">
        <v>12376</v>
      </c>
      <c r="AO229">
        <v>14133</v>
      </c>
      <c r="AP229">
        <v>940</v>
      </c>
      <c r="AQ229">
        <v>2.46</v>
      </c>
      <c r="AR229" t="s">
        <v>52</v>
      </c>
      <c r="AS229" t="s">
        <v>1702</v>
      </c>
      <c r="AT229" t="s">
        <v>1703</v>
      </c>
      <c r="AU229">
        <v>0.78</v>
      </c>
      <c r="AV229" t="s">
        <v>4501</v>
      </c>
    </row>
    <row r="230" spans="1:48">
      <c r="A230">
        <v>227</v>
      </c>
      <c r="B230" t="s">
        <v>1887</v>
      </c>
      <c r="C230">
        <v>6451008162</v>
      </c>
      <c r="D230">
        <v>1160000000000</v>
      </c>
      <c r="E230" t="s">
        <v>1888</v>
      </c>
      <c r="F230">
        <v>42311</v>
      </c>
      <c r="G230">
        <v>9</v>
      </c>
      <c r="H230" t="s">
        <v>73</v>
      </c>
      <c r="I230" t="s">
        <v>1889</v>
      </c>
      <c r="J230" t="s">
        <v>1890</v>
      </c>
      <c r="K230" t="s">
        <v>1891</v>
      </c>
      <c r="L230">
        <v>10</v>
      </c>
      <c r="Q230">
        <v>0</v>
      </c>
      <c r="R230">
        <v>1536</v>
      </c>
      <c r="S230">
        <v>10321</v>
      </c>
      <c r="T230">
        <v>22879</v>
      </c>
      <c r="U230">
        <v>32508</v>
      </c>
      <c r="V230">
        <v>7</v>
      </c>
      <c r="W230">
        <v>38</v>
      </c>
      <c r="X230">
        <v>13879</v>
      </c>
      <c r="Y230">
        <v>14624</v>
      </c>
      <c r="Z230">
        <v>16199</v>
      </c>
      <c r="AA230">
        <v>-581</v>
      </c>
      <c r="AB230">
        <v>38</v>
      </c>
      <c r="AC230">
        <v>-3982</v>
      </c>
      <c r="AD230">
        <v>6264</v>
      </c>
      <c r="AE230">
        <v>9561</v>
      </c>
      <c r="AF230">
        <v>13000</v>
      </c>
      <c r="AG230">
        <v>164641</v>
      </c>
      <c r="AH230">
        <v>325487</v>
      </c>
      <c r="AI230">
        <v>508102</v>
      </c>
      <c r="AJ230">
        <v>446726</v>
      </c>
      <c r="AK230">
        <v>58</v>
      </c>
      <c r="AL230">
        <v>90</v>
      </c>
      <c r="AM230">
        <v>255</v>
      </c>
      <c r="AN230">
        <v>724</v>
      </c>
      <c r="AO230">
        <v>5454</v>
      </c>
      <c r="AP230">
        <v>4100</v>
      </c>
      <c r="AQ230">
        <v>21.16</v>
      </c>
      <c r="AR230" t="s">
        <v>52</v>
      </c>
      <c r="AS230" t="s">
        <v>1892</v>
      </c>
      <c r="AT230" t="s">
        <v>1893</v>
      </c>
      <c r="AU230">
        <v>34.630000000000003</v>
      </c>
      <c r="AV230" t="s">
        <v>4502</v>
      </c>
    </row>
    <row r="231" spans="1:48">
      <c r="A231">
        <v>228</v>
      </c>
      <c r="B231" t="s">
        <v>1867</v>
      </c>
      <c r="C231">
        <v>2130067786</v>
      </c>
      <c r="D231">
        <v>1100000000000</v>
      </c>
      <c r="E231" t="s">
        <v>1868</v>
      </c>
      <c r="F231">
        <v>40204</v>
      </c>
      <c r="G231">
        <v>15</v>
      </c>
      <c r="H231" t="s">
        <v>73</v>
      </c>
      <c r="I231" t="s">
        <v>1869</v>
      </c>
      <c r="J231" t="s">
        <v>1870</v>
      </c>
      <c r="K231" t="s">
        <v>1871</v>
      </c>
      <c r="L231">
        <v>3810</v>
      </c>
      <c r="Q231">
        <v>7547</v>
      </c>
      <c r="R231">
        <v>8644</v>
      </c>
      <c r="S231">
        <v>16274</v>
      </c>
      <c r="T231">
        <v>24307</v>
      </c>
      <c r="U231">
        <v>31920</v>
      </c>
      <c r="V231">
        <v>4598</v>
      </c>
      <c r="W231">
        <v>6616</v>
      </c>
      <c r="X231">
        <v>12008</v>
      </c>
      <c r="Y231">
        <v>18645</v>
      </c>
      <c r="Z231">
        <v>25498</v>
      </c>
      <c r="AA231">
        <v>2614</v>
      </c>
      <c r="AB231">
        <v>6616</v>
      </c>
      <c r="AC231">
        <v>3290</v>
      </c>
      <c r="AD231">
        <v>4640</v>
      </c>
      <c r="AE231">
        <v>4507</v>
      </c>
      <c r="AF231">
        <v>11550</v>
      </c>
      <c r="AG231">
        <v>11170</v>
      </c>
      <c r="AH231">
        <v>12929</v>
      </c>
      <c r="AI231">
        <v>18803</v>
      </c>
      <c r="AJ231">
        <v>19713</v>
      </c>
      <c r="AK231">
        <v>251</v>
      </c>
      <c r="AL231">
        <v>0</v>
      </c>
      <c r="AM231">
        <v>178</v>
      </c>
      <c r="AN231">
        <v>56</v>
      </c>
      <c r="AO231">
        <v>120</v>
      </c>
      <c r="AP231">
        <v>0</v>
      </c>
      <c r="AQ231">
        <v>4.2300000000000004</v>
      </c>
      <c r="AR231" t="s">
        <v>52</v>
      </c>
      <c r="AS231" t="s">
        <v>1872</v>
      </c>
      <c r="AT231" t="s">
        <v>1873</v>
      </c>
      <c r="AU231">
        <v>1.68</v>
      </c>
      <c r="AV231" t="s">
        <v>4503</v>
      </c>
    </row>
    <row r="232" spans="1:48">
      <c r="A232">
        <v>229</v>
      </c>
      <c r="B232" t="s">
        <v>2296</v>
      </c>
      <c r="C232">
        <v>7701903564</v>
      </c>
      <c r="D232">
        <v>1120000000000</v>
      </c>
      <c r="E232" t="s">
        <v>2297</v>
      </c>
      <c r="F232">
        <v>40556</v>
      </c>
      <c r="G232">
        <v>14</v>
      </c>
      <c r="H232" t="s">
        <v>73</v>
      </c>
      <c r="I232" t="s">
        <v>41</v>
      </c>
      <c r="J232">
        <v>0</v>
      </c>
      <c r="K232" t="s">
        <v>2298</v>
      </c>
      <c r="L232">
        <v>12800</v>
      </c>
      <c r="Q232">
        <v>15237</v>
      </c>
      <c r="R232">
        <v>12285</v>
      </c>
      <c r="S232">
        <v>12754</v>
      </c>
      <c r="T232">
        <v>35072</v>
      </c>
      <c r="U232">
        <v>31883</v>
      </c>
      <c r="V232">
        <v>131</v>
      </c>
      <c r="W232">
        <v>59</v>
      </c>
      <c r="X232">
        <v>12141</v>
      </c>
      <c r="Y232">
        <v>20509</v>
      </c>
      <c r="Z232">
        <v>21842</v>
      </c>
      <c r="AA232">
        <v>3967</v>
      </c>
      <c r="AB232">
        <v>59</v>
      </c>
      <c r="AC232">
        <v>137</v>
      </c>
      <c r="AD232">
        <v>13511</v>
      </c>
      <c r="AE232">
        <v>9089</v>
      </c>
      <c r="AF232">
        <v>22999</v>
      </c>
      <c r="AG232">
        <v>27499</v>
      </c>
      <c r="AH232">
        <v>0</v>
      </c>
      <c r="AI232">
        <v>0</v>
      </c>
      <c r="AJ232">
        <v>0</v>
      </c>
      <c r="AK232">
        <v>17790</v>
      </c>
      <c r="AL232">
        <v>28874</v>
      </c>
      <c r="AM232">
        <v>39822</v>
      </c>
      <c r="AN232">
        <v>40277</v>
      </c>
      <c r="AO232">
        <v>24942</v>
      </c>
      <c r="AP232">
        <v>0</v>
      </c>
      <c r="AQ232">
        <v>2.09</v>
      </c>
      <c r="AR232" t="s">
        <v>52</v>
      </c>
      <c r="AS232" t="s">
        <v>2299</v>
      </c>
      <c r="AT232" t="s">
        <v>2300</v>
      </c>
      <c r="AU232">
        <v>0.61</v>
      </c>
      <c r="AV232" t="s">
        <v>4238</v>
      </c>
    </row>
    <row r="233" spans="1:48">
      <c r="A233">
        <v>230</v>
      </c>
      <c r="B233" t="s">
        <v>3445</v>
      </c>
      <c r="C233">
        <v>7743344357</v>
      </c>
      <c r="D233">
        <v>1210000000000</v>
      </c>
      <c r="E233" t="s">
        <v>3446</v>
      </c>
      <c r="F233">
        <v>44041</v>
      </c>
      <c r="G233">
        <v>4</v>
      </c>
      <c r="H233" t="s">
        <v>73</v>
      </c>
      <c r="I233" t="s">
        <v>3447</v>
      </c>
      <c r="J233" t="s">
        <v>3448</v>
      </c>
      <c r="K233" t="s">
        <v>3449</v>
      </c>
      <c r="L233">
        <v>28.475999999999999</v>
      </c>
      <c r="Q233">
        <v>0</v>
      </c>
      <c r="R233">
        <v>45954</v>
      </c>
      <c r="S233">
        <v>66646</v>
      </c>
      <c r="T233">
        <v>56402</v>
      </c>
      <c r="U233">
        <v>58472</v>
      </c>
      <c r="V233">
        <v>0</v>
      </c>
      <c r="W233">
        <v>34440</v>
      </c>
      <c r="X233">
        <v>58144</v>
      </c>
      <c r="Y233">
        <v>49286</v>
      </c>
      <c r="Z233">
        <v>49885</v>
      </c>
      <c r="AA233">
        <v>0</v>
      </c>
      <c r="AB233">
        <v>34440</v>
      </c>
      <c r="AC233">
        <v>10229</v>
      </c>
      <c r="AD233">
        <v>26425</v>
      </c>
      <c r="AE233">
        <v>19740</v>
      </c>
      <c r="AF233">
        <v>0</v>
      </c>
      <c r="AG233">
        <v>0</v>
      </c>
      <c r="AH233">
        <v>295000</v>
      </c>
      <c r="AI233">
        <v>350000</v>
      </c>
      <c r="AJ233">
        <v>273100</v>
      </c>
      <c r="AK233">
        <v>0</v>
      </c>
      <c r="AL233">
        <v>20006</v>
      </c>
      <c r="AM233">
        <v>12921</v>
      </c>
      <c r="AN233">
        <v>11636</v>
      </c>
      <c r="AO233">
        <v>6938</v>
      </c>
      <c r="AP233">
        <v>0</v>
      </c>
      <c r="AQ233">
        <v>1.27</v>
      </c>
      <c r="AR233" t="s">
        <v>52</v>
      </c>
      <c r="AS233" t="s">
        <v>3450</v>
      </c>
      <c r="AT233" t="s">
        <v>3451</v>
      </c>
      <c r="AU233">
        <v>14</v>
      </c>
      <c r="AV233" t="s">
        <v>4504</v>
      </c>
    </row>
    <row r="234" spans="1:48">
      <c r="A234">
        <v>231</v>
      </c>
      <c r="B234" t="s">
        <v>2648</v>
      </c>
      <c r="C234">
        <v>5407980426</v>
      </c>
      <c r="D234">
        <v>1220000000000</v>
      </c>
      <c r="E234" t="s">
        <v>2649</v>
      </c>
      <c r="F234">
        <v>44209</v>
      </c>
      <c r="G234">
        <v>4</v>
      </c>
      <c r="H234" t="s">
        <v>73</v>
      </c>
      <c r="I234" t="s">
        <v>2650</v>
      </c>
      <c r="J234" t="s">
        <v>2651</v>
      </c>
      <c r="K234" t="s">
        <v>2652</v>
      </c>
      <c r="L234">
        <v>26.664999999999999</v>
      </c>
      <c r="Q234">
        <v>0</v>
      </c>
      <c r="R234">
        <v>0</v>
      </c>
      <c r="S234">
        <v>64318</v>
      </c>
      <c r="T234">
        <v>90885</v>
      </c>
      <c r="U234">
        <v>4384</v>
      </c>
      <c r="V234">
        <v>0</v>
      </c>
      <c r="W234">
        <v>0</v>
      </c>
      <c r="X234">
        <v>44387</v>
      </c>
      <c r="Y234">
        <v>73283</v>
      </c>
      <c r="Z234">
        <v>34379</v>
      </c>
      <c r="AA234">
        <v>0</v>
      </c>
      <c r="AB234">
        <v>0</v>
      </c>
      <c r="AC234">
        <v>3719</v>
      </c>
      <c r="AD234">
        <v>545</v>
      </c>
      <c r="AE234">
        <v>-32934</v>
      </c>
      <c r="AF234">
        <v>0</v>
      </c>
      <c r="AG234">
        <v>0</v>
      </c>
      <c r="AH234">
        <v>90871</v>
      </c>
      <c r="AI234">
        <v>34191</v>
      </c>
      <c r="AJ234">
        <v>4080</v>
      </c>
      <c r="AK234">
        <v>0</v>
      </c>
      <c r="AL234">
        <v>0</v>
      </c>
      <c r="AM234">
        <v>71255</v>
      </c>
      <c r="AN234">
        <v>55608</v>
      </c>
      <c r="AO234">
        <v>1076</v>
      </c>
      <c r="AP234">
        <v>3498</v>
      </c>
      <c r="AQ234">
        <v>7.0000000000000007E-2</v>
      </c>
      <c r="AR234" t="s">
        <v>165</v>
      </c>
      <c r="AS234" t="s">
        <v>2653</v>
      </c>
      <c r="AT234" t="s">
        <v>82</v>
      </c>
      <c r="AU234">
        <v>0.03</v>
      </c>
      <c r="AV234" t="s">
        <v>4505</v>
      </c>
    </row>
    <row r="235" spans="1:48">
      <c r="A235">
        <v>232</v>
      </c>
      <c r="B235" t="s">
        <v>3180</v>
      </c>
      <c r="C235">
        <v>6908019416</v>
      </c>
      <c r="D235">
        <v>1220000000000</v>
      </c>
      <c r="E235" t="s">
        <v>3181</v>
      </c>
      <c r="F235">
        <v>44305</v>
      </c>
      <c r="G235">
        <v>3</v>
      </c>
      <c r="H235" t="s">
        <v>73</v>
      </c>
      <c r="I235" t="s">
        <v>3182</v>
      </c>
      <c r="J235" t="s">
        <v>3183</v>
      </c>
      <c r="K235" t="s">
        <v>3184</v>
      </c>
      <c r="L235">
        <v>10</v>
      </c>
      <c r="Q235">
        <v>0</v>
      </c>
      <c r="R235">
        <v>0</v>
      </c>
      <c r="S235">
        <v>8541</v>
      </c>
      <c r="T235">
        <v>12731</v>
      </c>
      <c r="U235">
        <v>35436</v>
      </c>
      <c r="V235">
        <v>0</v>
      </c>
      <c r="W235">
        <v>0</v>
      </c>
      <c r="X235">
        <v>516</v>
      </c>
      <c r="Y235">
        <v>2446</v>
      </c>
      <c r="Z235">
        <v>7902</v>
      </c>
      <c r="AA235">
        <v>0</v>
      </c>
      <c r="AB235">
        <v>0</v>
      </c>
      <c r="AC235">
        <v>7589</v>
      </c>
      <c r="AD235">
        <v>10541</v>
      </c>
      <c r="AE235">
        <v>27334</v>
      </c>
      <c r="AF235">
        <v>0</v>
      </c>
      <c r="AG235">
        <v>0</v>
      </c>
      <c r="AH235">
        <v>0</v>
      </c>
      <c r="AI235">
        <v>6056</v>
      </c>
      <c r="AJ235">
        <v>28941</v>
      </c>
      <c r="AK235">
        <v>0</v>
      </c>
      <c r="AL235">
        <v>0</v>
      </c>
      <c r="AM235">
        <v>2340</v>
      </c>
      <c r="AN235">
        <v>2200</v>
      </c>
      <c r="AO235">
        <v>9175</v>
      </c>
      <c r="AP235">
        <v>0</v>
      </c>
      <c r="AQ235">
        <v>4.1500000000000004</v>
      </c>
      <c r="AR235" t="s">
        <v>52</v>
      </c>
      <c r="AS235" t="s">
        <v>3185</v>
      </c>
      <c r="AT235" t="s">
        <v>3186</v>
      </c>
      <c r="AU235">
        <v>16.29</v>
      </c>
      <c r="AV235" t="s">
        <v>4506</v>
      </c>
    </row>
    <row r="236" spans="1:48">
      <c r="A236">
        <v>233</v>
      </c>
      <c r="B236" t="s">
        <v>3087</v>
      </c>
      <c r="C236">
        <v>9715208490</v>
      </c>
      <c r="D236">
        <v>1160000000000</v>
      </c>
      <c r="E236" t="s">
        <v>3088</v>
      </c>
      <c r="F236">
        <v>42214</v>
      </c>
      <c r="G236">
        <v>9</v>
      </c>
      <c r="H236" t="s">
        <v>73</v>
      </c>
      <c r="I236" t="s">
        <v>3089</v>
      </c>
      <c r="J236" t="s">
        <v>3090</v>
      </c>
      <c r="K236" t="s">
        <v>3091</v>
      </c>
      <c r="L236">
        <v>340</v>
      </c>
      <c r="Q236">
        <v>103790</v>
      </c>
      <c r="R236">
        <v>38722</v>
      </c>
      <c r="S236">
        <v>55962</v>
      </c>
      <c r="T236">
        <v>30556</v>
      </c>
      <c r="U236">
        <v>27818</v>
      </c>
      <c r="V236">
        <v>103790</v>
      </c>
      <c r="W236">
        <v>38722</v>
      </c>
      <c r="X236">
        <v>55771</v>
      </c>
      <c r="Y236">
        <v>30482</v>
      </c>
      <c r="Z236">
        <v>27736</v>
      </c>
      <c r="AA236">
        <v>0</v>
      </c>
      <c r="AB236">
        <v>38722</v>
      </c>
      <c r="AC236">
        <v>141</v>
      </c>
      <c r="AD236">
        <v>56</v>
      </c>
      <c r="AE236">
        <v>62</v>
      </c>
      <c r="AF236">
        <v>0</v>
      </c>
      <c r="AG236">
        <v>0</v>
      </c>
      <c r="AH236">
        <v>0</v>
      </c>
      <c r="AI236">
        <v>0</v>
      </c>
      <c r="AJ236">
        <v>4807</v>
      </c>
      <c r="AK236">
        <v>1054652</v>
      </c>
      <c r="AL236">
        <v>1108269</v>
      </c>
      <c r="AM236">
        <v>683322</v>
      </c>
      <c r="AN236">
        <v>681298</v>
      </c>
      <c r="AO236">
        <v>665209</v>
      </c>
      <c r="AP236">
        <v>0</v>
      </c>
      <c r="AQ236">
        <v>0.27</v>
      </c>
      <c r="AR236" t="s">
        <v>52</v>
      </c>
      <c r="AS236" t="s">
        <v>3092</v>
      </c>
      <c r="AT236" t="s">
        <v>3093</v>
      </c>
      <c r="AU236">
        <v>0.64</v>
      </c>
      <c r="AV236" t="s">
        <v>4507</v>
      </c>
    </row>
    <row r="237" spans="1:48">
      <c r="A237">
        <v>234</v>
      </c>
      <c r="B237" t="s">
        <v>3073</v>
      </c>
      <c r="C237">
        <v>2130233698</v>
      </c>
      <c r="D237">
        <v>1220000000000</v>
      </c>
      <c r="E237" t="s">
        <v>3074</v>
      </c>
      <c r="F237">
        <v>44781</v>
      </c>
      <c r="G237">
        <v>2</v>
      </c>
      <c r="H237" t="s">
        <v>73</v>
      </c>
      <c r="I237" t="s">
        <v>3075</v>
      </c>
      <c r="J237" t="s">
        <v>3076</v>
      </c>
      <c r="K237" t="s">
        <v>3077</v>
      </c>
      <c r="L237">
        <v>10</v>
      </c>
      <c r="Q237">
        <v>0</v>
      </c>
      <c r="R237">
        <v>0</v>
      </c>
      <c r="S237">
        <v>0</v>
      </c>
      <c r="T237">
        <v>25600</v>
      </c>
      <c r="U237">
        <v>5046</v>
      </c>
      <c r="V237">
        <v>0</v>
      </c>
      <c r="W237">
        <v>0</v>
      </c>
      <c r="X237">
        <v>0</v>
      </c>
      <c r="Y237">
        <v>74</v>
      </c>
      <c r="Z237">
        <v>1143</v>
      </c>
      <c r="AA237">
        <v>0</v>
      </c>
      <c r="AB237">
        <v>0</v>
      </c>
      <c r="AC237">
        <v>0</v>
      </c>
      <c r="AD237">
        <v>25421</v>
      </c>
      <c r="AE237">
        <v>3771</v>
      </c>
      <c r="AF237">
        <v>0</v>
      </c>
      <c r="AG237">
        <v>0</v>
      </c>
      <c r="AH237">
        <v>0</v>
      </c>
      <c r="AI237">
        <v>10379</v>
      </c>
      <c r="AJ237">
        <v>10379</v>
      </c>
      <c r="AK237">
        <v>0</v>
      </c>
      <c r="AL237">
        <v>0</v>
      </c>
      <c r="AM237">
        <v>0</v>
      </c>
      <c r="AN237">
        <v>25538</v>
      </c>
      <c r="AO237">
        <v>26194</v>
      </c>
      <c r="AP237">
        <v>8016</v>
      </c>
      <c r="AQ237">
        <v>0.2</v>
      </c>
      <c r="AR237" t="s">
        <v>52</v>
      </c>
      <c r="AS237" t="s">
        <v>3078</v>
      </c>
      <c r="AT237" t="s">
        <v>3079</v>
      </c>
      <c r="AU237">
        <v>1.02</v>
      </c>
      <c r="AV237" t="s">
        <v>4508</v>
      </c>
    </row>
    <row r="238" spans="1:48">
      <c r="A238">
        <v>235</v>
      </c>
      <c r="B238" t="s">
        <v>1517</v>
      </c>
      <c r="C238">
        <v>278124947</v>
      </c>
      <c r="D238">
        <v>1060000000000</v>
      </c>
      <c r="E238" t="s">
        <v>1518</v>
      </c>
      <c r="F238">
        <v>38930</v>
      </c>
      <c r="G238">
        <v>18</v>
      </c>
      <c r="H238" t="s">
        <v>73</v>
      </c>
      <c r="I238" t="s">
        <v>1512</v>
      </c>
      <c r="J238" t="s">
        <v>1513</v>
      </c>
      <c r="K238" t="s">
        <v>1519</v>
      </c>
      <c r="L238">
        <v>10</v>
      </c>
      <c r="Q238">
        <v>9808</v>
      </c>
      <c r="R238">
        <v>17205</v>
      </c>
      <c r="S238">
        <v>11544</v>
      </c>
      <c r="T238">
        <v>22040</v>
      </c>
      <c r="U238">
        <v>29526</v>
      </c>
      <c r="V238">
        <v>2956</v>
      </c>
      <c r="W238">
        <v>5601</v>
      </c>
      <c r="X238">
        <v>6803</v>
      </c>
      <c r="Y238">
        <v>16298</v>
      </c>
      <c r="Z238">
        <v>21356</v>
      </c>
      <c r="AA238">
        <v>1664</v>
      </c>
      <c r="AB238">
        <v>5601</v>
      </c>
      <c r="AC238">
        <v>3562</v>
      </c>
      <c r="AD238">
        <v>4586</v>
      </c>
      <c r="AE238">
        <v>6398</v>
      </c>
      <c r="AF238">
        <v>0</v>
      </c>
      <c r="AG238">
        <v>0</v>
      </c>
      <c r="AH238">
        <v>0</v>
      </c>
      <c r="AI238">
        <v>0</v>
      </c>
      <c r="AJ238">
        <v>0</v>
      </c>
      <c r="AK238">
        <v>11177</v>
      </c>
      <c r="AL238">
        <v>12489</v>
      </c>
      <c r="AM238">
        <v>24938</v>
      </c>
      <c r="AN238">
        <v>92626</v>
      </c>
      <c r="AO238">
        <v>80056</v>
      </c>
      <c r="AP238">
        <v>0</v>
      </c>
      <c r="AQ238">
        <v>3.01</v>
      </c>
      <c r="AR238" t="s">
        <v>52</v>
      </c>
      <c r="AS238">
        <v>0</v>
      </c>
      <c r="AT238" t="s">
        <v>82</v>
      </c>
      <c r="AU238">
        <v>7.16</v>
      </c>
      <c r="AV238" t="s">
        <v>4509</v>
      </c>
    </row>
    <row r="239" spans="1:48">
      <c r="A239">
        <v>236</v>
      </c>
      <c r="B239" t="s">
        <v>494</v>
      </c>
      <c r="C239">
        <v>7728718713</v>
      </c>
      <c r="D239">
        <v>1100000000000</v>
      </c>
      <c r="E239" t="s">
        <v>495</v>
      </c>
      <c r="F239">
        <v>40154</v>
      </c>
      <c r="G239">
        <v>15</v>
      </c>
      <c r="H239" t="s">
        <v>73</v>
      </c>
      <c r="I239" t="s">
        <v>496</v>
      </c>
      <c r="J239" t="s">
        <v>497</v>
      </c>
      <c r="K239" t="s">
        <v>498</v>
      </c>
      <c r="L239">
        <v>10</v>
      </c>
      <c r="Q239">
        <v>33318</v>
      </c>
      <c r="R239">
        <v>47093</v>
      </c>
      <c r="S239">
        <v>35302</v>
      </c>
      <c r="T239">
        <v>39287</v>
      </c>
      <c r="U239">
        <v>29496</v>
      </c>
      <c r="V239">
        <v>30472</v>
      </c>
      <c r="W239">
        <v>36624</v>
      </c>
      <c r="X239">
        <v>28930</v>
      </c>
      <c r="Y239">
        <v>31896</v>
      </c>
      <c r="Z239">
        <v>27899</v>
      </c>
      <c r="AA239">
        <v>2058</v>
      </c>
      <c r="AB239">
        <v>36624</v>
      </c>
      <c r="AC239">
        <v>5496</v>
      </c>
      <c r="AD239">
        <v>6565</v>
      </c>
      <c r="AE239">
        <v>855</v>
      </c>
      <c r="AF239">
        <v>65096</v>
      </c>
      <c r="AG239">
        <v>65868</v>
      </c>
      <c r="AH239">
        <v>73495</v>
      </c>
      <c r="AI239">
        <v>77723</v>
      </c>
      <c r="AJ239">
        <v>72591</v>
      </c>
      <c r="AK239">
        <v>2276</v>
      </c>
      <c r="AL239">
        <v>3545</v>
      </c>
      <c r="AM239">
        <v>2325</v>
      </c>
      <c r="AN239">
        <v>3032</v>
      </c>
      <c r="AO239">
        <v>93</v>
      </c>
      <c r="AP239">
        <v>0</v>
      </c>
      <c r="AQ239">
        <v>0.89</v>
      </c>
      <c r="AR239" t="s">
        <v>52</v>
      </c>
      <c r="AS239" t="s">
        <v>499</v>
      </c>
      <c r="AT239" t="s">
        <v>500</v>
      </c>
      <c r="AU239">
        <v>1.08</v>
      </c>
      <c r="AV239" t="s">
        <v>4510</v>
      </c>
    </row>
    <row r="240" spans="1:48">
      <c r="A240">
        <v>237</v>
      </c>
      <c r="B240" t="s">
        <v>1051</v>
      </c>
      <c r="C240">
        <v>7707707982</v>
      </c>
      <c r="D240">
        <v>1100000000000</v>
      </c>
      <c r="E240" t="s">
        <v>1052</v>
      </c>
      <c r="F240">
        <v>40029</v>
      </c>
      <c r="G240">
        <v>15</v>
      </c>
      <c r="H240" t="s">
        <v>73</v>
      </c>
      <c r="I240" t="s">
        <v>1053</v>
      </c>
      <c r="J240" t="s">
        <v>1054</v>
      </c>
      <c r="K240" t="s">
        <v>1055</v>
      </c>
      <c r="L240">
        <v>6010</v>
      </c>
      <c r="Q240">
        <v>28457</v>
      </c>
      <c r="R240">
        <v>30148</v>
      </c>
      <c r="S240">
        <v>36055</v>
      </c>
      <c r="T240">
        <v>28512</v>
      </c>
      <c r="U240">
        <v>29459</v>
      </c>
      <c r="V240">
        <v>20195</v>
      </c>
      <c r="W240">
        <v>20371</v>
      </c>
      <c r="X240">
        <v>19098</v>
      </c>
      <c r="Y240">
        <v>20325</v>
      </c>
      <c r="Z240">
        <v>22749</v>
      </c>
      <c r="AA240">
        <v>4929</v>
      </c>
      <c r="AB240">
        <v>20371</v>
      </c>
      <c r="AC240">
        <v>14400</v>
      </c>
      <c r="AD240">
        <v>5924</v>
      </c>
      <c r="AE240">
        <v>5020</v>
      </c>
      <c r="AF240">
        <v>0</v>
      </c>
      <c r="AG240">
        <v>0</v>
      </c>
      <c r="AH240">
        <v>0</v>
      </c>
      <c r="AI240">
        <v>0</v>
      </c>
      <c r="AJ240">
        <v>0</v>
      </c>
      <c r="AK240">
        <v>34366</v>
      </c>
      <c r="AL240">
        <v>45134</v>
      </c>
      <c r="AM240">
        <v>46623</v>
      </c>
      <c r="AN240">
        <v>54466</v>
      </c>
      <c r="AO240">
        <v>53489</v>
      </c>
      <c r="AP240">
        <v>9700</v>
      </c>
      <c r="AQ240">
        <v>1.04</v>
      </c>
      <c r="AR240" t="s">
        <v>52</v>
      </c>
      <c r="AS240" t="s">
        <v>1056</v>
      </c>
      <c r="AT240" t="s">
        <v>1057</v>
      </c>
      <c r="AU240">
        <v>1.56</v>
      </c>
      <c r="AV240" t="s">
        <v>4511</v>
      </c>
    </row>
    <row r="241" spans="1:48">
      <c r="A241">
        <v>238</v>
      </c>
      <c r="B241" t="s">
        <v>2611</v>
      </c>
      <c r="C241">
        <v>2465340050</v>
      </c>
      <c r="D241">
        <v>1210000000000</v>
      </c>
      <c r="E241" t="s">
        <v>2612</v>
      </c>
      <c r="F241">
        <v>44344</v>
      </c>
      <c r="G241">
        <v>3</v>
      </c>
      <c r="H241" t="s">
        <v>73</v>
      </c>
      <c r="I241" t="s">
        <v>2613</v>
      </c>
      <c r="J241" t="s">
        <v>2614</v>
      </c>
      <c r="K241" t="s">
        <v>2615</v>
      </c>
      <c r="L241">
        <v>40</v>
      </c>
      <c r="Q241">
        <v>0</v>
      </c>
      <c r="R241">
        <v>0</v>
      </c>
      <c r="S241">
        <v>8123</v>
      </c>
      <c r="T241">
        <v>29347</v>
      </c>
      <c r="U241">
        <v>34231</v>
      </c>
      <c r="V241">
        <v>0</v>
      </c>
      <c r="W241">
        <v>0</v>
      </c>
      <c r="X241">
        <v>15182</v>
      </c>
      <c r="Y241">
        <v>12677</v>
      </c>
      <c r="Z241">
        <v>28597</v>
      </c>
      <c r="AA241">
        <v>0</v>
      </c>
      <c r="AB241">
        <v>0</v>
      </c>
      <c r="AC241">
        <v>-7140</v>
      </c>
      <c r="AD241">
        <v>15475</v>
      </c>
      <c r="AE241">
        <v>3463</v>
      </c>
      <c r="AF241">
        <v>0</v>
      </c>
      <c r="AG241">
        <v>0</v>
      </c>
      <c r="AH241">
        <v>0</v>
      </c>
      <c r="AI241">
        <v>0</v>
      </c>
      <c r="AJ241">
        <v>0</v>
      </c>
      <c r="AK241">
        <v>0</v>
      </c>
      <c r="AL241">
        <v>0</v>
      </c>
      <c r="AM241">
        <v>1038</v>
      </c>
      <c r="AN241">
        <v>20178</v>
      </c>
      <c r="AO241">
        <v>50698</v>
      </c>
      <c r="AP241">
        <v>14809</v>
      </c>
      <c r="AQ241">
        <v>4.21</v>
      </c>
      <c r="AR241" t="s">
        <v>52</v>
      </c>
      <c r="AS241" t="s">
        <v>2616</v>
      </c>
      <c r="AT241" t="s">
        <v>2617</v>
      </c>
      <c r="AU241">
        <v>48.84</v>
      </c>
      <c r="AV241" t="s">
        <v>4512</v>
      </c>
    </row>
    <row r="242" spans="1:48">
      <c r="A242">
        <v>239</v>
      </c>
      <c r="B242" t="s">
        <v>1198</v>
      </c>
      <c r="C242">
        <v>2311252460</v>
      </c>
      <c r="D242">
        <v>1180000000000</v>
      </c>
      <c r="E242" t="s">
        <v>1199</v>
      </c>
      <c r="F242">
        <v>43130</v>
      </c>
      <c r="G242">
        <v>7</v>
      </c>
      <c r="H242" t="s">
        <v>73</v>
      </c>
      <c r="I242" t="s">
        <v>1200</v>
      </c>
      <c r="J242" t="s">
        <v>1201</v>
      </c>
      <c r="K242" t="s">
        <v>1202</v>
      </c>
      <c r="L242">
        <v>10</v>
      </c>
      <c r="Q242">
        <v>0</v>
      </c>
      <c r="R242">
        <v>0</v>
      </c>
      <c r="S242">
        <v>22761</v>
      </c>
      <c r="T242">
        <v>21124</v>
      </c>
      <c r="U242">
        <v>27929</v>
      </c>
      <c r="V242">
        <v>0</v>
      </c>
      <c r="W242">
        <v>0</v>
      </c>
      <c r="X242">
        <v>6666</v>
      </c>
      <c r="Y242">
        <v>6667</v>
      </c>
      <c r="Z242">
        <v>13698</v>
      </c>
      <c r="AA242">
        <v>0</v>
      </c>
      <c r="AB242">
        <v>0</v>
      </c>
      <c r="AC242">
        <v>14995</v>
      </c>
      <c r="AD242">
        <v>13480</v>
      </c>
      <c r="AE242">
        <v>12555</v>
      </c>
      <c r="AF242">
        <v>0</v>
      </c>
      <c r="AG242">
        <v>0</v>
      </c>
      <c r="AH242">
        <v>111</v>
      </c>
      <c r="AI242">
        <v>101</v>
      </c>
      <c r="AJ242">
        <v>91</v>
      </c>
      <c r="AK242">
        <v>0</v>
      </c>
      <c r="AL242">
        <v>0</v>
      </c>
      <c r="AM242">
        <v>20770</v>
      </c>
      <c r="AN242">
        <v>6357</v>
      </c>
      <c r="AO242">
        <v>9721</v>
      </c>
      <c r="AP242">
        <v>56</v>
      </c>
      <c r="AQ242">
        <v>1.23</v>
      </c>
      <c r="AR242" t="s">
        <v>52</v>
      </c>
      <c r="AS242" t="s">
        <v>1203</v>
      </c>
      <c r="AT242" t="s">
        <v>1204</v>
      </c>
      <c r="AU242">
        <v>0.47</v>
      </c>
      <c r="AV242" t="s">
        <v>4513</v>
      </c>
    </row>
    <row r="243" spans="1:48">
      <c r="A243">
        <v>240</v>
      </c>
      <c r="B243" t="s">
        <v>1737</v>
      </c>
      <c r="C243">
        <v>7701720659</v>
      </c>
      <c r="D243">
        <v>5080000000000</v>
      </c>
      <c r="E243" t="s">
        <v>1738</v>
      </c>
      <c r="F243">
        <v>39204</v>
      </c>
      <c r="G243">
        <v>17</v>
      </c>
      <c r="H243" t="s">
        <v>73</v>
      </c>
      <c r="I243" t="s">
        <v>41</v>
      </c>
      <c r="J243">
        <v>0</v>
      </c>
      <c r="K243" t="s">
        <v>1739</v>
      </c>
      <c r="L243">
        <v>2553</v>
      </c>
      <c r="Q243">
        <v>34851</v>
      </c>
      <c r="R243">
        <v>31727</v>
      </c>
      <c r="S243">
        <v>54126</v>
      </c>
      <c r="T243">
        <v>42946</v>
      </c>
      <c r="U243">
        <v>27269</v>
      </c>
      <c r="V243">
        <v>8953</v>
      </c>
      <c r="W243">
        <v>7700</v>
      </c>
      <c r="X243">
        <v>34024</v>
      </c>
      <c r="Y243">
        <v>57272</v>
      </c>
      <c r="Z243">
        <v>8323</v>
      </c>
      <c r="AA243">
        <v>-1827</v>
      </c>
      <c r="AB243">
        <v>7700</v>
      </c>
      <c r="AC243">
        <v>31</v>
      </c>
      <c r="AD243">
        <v>-28272</v>
      </c>
      <c r="AE243">
        <v>-956</v>
      </c>
      <c r="AF243">
        <v>101658</v>
      </c>
      <c r="AG243">
        <v>83505</v>
      </c>
      <c r="AH243">
        <v>89321</v>
      </c>
      <c r="AI243">
        <v>97838</v>
      </c>
      <c r="AJ243">
        <v>96275</v>
      </c>
      <c r="AK243">
        <v>54545</v>
      </c>
      <c r="AL243">
        <v>59275</v>
      </c>
      <c r="AM243">
        <v>89035</v>
      </c>
      <c r="AN243">
        <v>51928</v>
      </c>
      <c r="AO243">
        <v>56155</v>
      </c>
      <c r="AP243">
        <v>133323</v>
      </c>
      <c r="AQ243">
        <v>0.78</v>
      </c>
      <c r="AR243" t="s">
        <v>52</v>
      </c>
      <c r="AS243" t="s">
        <v>1740</v>
      </c>
      <c r="AT243" t="s">
        <v>1741</v>
      </c>
      <c r="AU243">
        <v>0.98</v>
      </c>
      <c r="AV243" t="s">
        <v>4237</v>
      </c>
    </row>
    <row r="244" spans="1:48">
      <c r="A244">
        <v>241</v>
      </c>
      <c r="B244" t="s">
        <v>1461</v>
      </c>
      <c r="C244">
        <v>1657079792</v>
      </c>
      <c r="D244">
        <v>1080000000000</v>
      </c>
      <c r="E244" t="s">
        <v>1462</v>
      </c>
      <c r="F244">
        <v>39737</v>
      </c>
      <c r="G244">
        <v>16</v>
      </c>
      <c r="H244" t="s">
        <v>73</v>
      </c>
      <c r="I244" t="s">
        <v>1463</v>
      </c>
      <c r="J244" t="s">
        <v>1464</v>
      </c>
      <c r="K244" t="s">
        <v>1465</v>
      </c>
      <c r="L244">
        <v>15</v>
      </c>
      <c r="Q244">
        <v>23022</v>
      </c>
      <c r="R244">
        <v>36214</v>
      </c>
      <c r="S244">
        <v>26976</v>
      </c>
      <c r="T244">
        <v>18255</v>
      </c>
      <c r="U244">
        <v>27259</v>
      </c>
      <c r="V244">
        <v>10678</v>
      </c>
      <c r="W244">
        <v>8987</v>
      </c>
      <c r="X244">
        <v>19750</v>
      </c>
      <c r="Y244">
        <v>8009</v>
      </c>
      <c r="Z244">
        <v>7859</v>
      </c>
      <c r="AA244">
        <v>-295</v>
      </c>
      <c r="AB244">
        <v>8987</v>
      </c>
      <c r="AC244">
        <v>5801</v>
      </c>
      <c r="AD244">
        <v>-4156</v>
      </c>
      <c r="AE244">
        <v>9730</v>
      </c>
      <c r="AF244">
        <v>16418</v>
      </c>
      <c r="AG244">
        <v>18538</v>
      </c>
      <c r="AH244">
        <v>19661</v>
      </c>
      <c r="AI244">
        <v>20280</v>
      </c>
      <c r="AJ244">
        <v>26660</v>
      </c>
      <c r="AK244">
        <v>6752</v>
      </c>
      <c r="AL244">
        <v>3326</v>
      </c>
      <c r="AM244">
        <v>9796</v>
      </c>
      <c r="AN244">
        <v>9760</v>
      </c>
      <c r="AO244">
        <v>14882</v>
      </c>
      <c r="AP244">
        <v>1503</v>
      </c>
      <c r="AQ244">
        <v>1.18</v>
      </c>
      <c r="AR244" t="s">
        <v>52</v>
      </c>
      <c r="AS244" t="s">
        <v>1466</v>
      </c>
      <c r="AT244" t="s">
        <v>1467</v>
      </c>
      <c r="AU244">
        <v>1.79</v>
      </c>
      <c r="AV244" t="s">
        <v>4514</v>
      </c>
    </row>
    <row r="245" spans="1:48">
      <c r="A245">
        <v>242</v>
      </c>
      <c r="B245" t="s">
        <v>1003</v>
      </c>
      <c r="C245">
        <v>7536127121</v>
      </c>
      <c r="D245">
        <v>1130000000000</v>
      </c>
      <c r="E245" t="s">
        <v>1004</v>
      </c>
      <c r="F245">
        <v>41044</v>
      </c>
      <c r="G245">
        <v>12</v>
      </c>
      <c r="H245" t="s">
        <v>73</v>
      </c>
      <c r="I245" t="s">
        <v>1005</v>
      </c>
      <c r="J245" t="s">
        <v>1006</v>
      </c>
      <c r="K245" t="s">
        <v>1007</v>
      </c>
      <c r="L245">
        <v>10</v>
      </c>
      <c r="Q245">
        <v>10474</v>
      </c>
      <c r="R245">
        <v>11778</v>
      </c>
      <c r="S245">
        <v>20026</v>
      </c>
      <c r="T245">
        <v>21955</v>
      </c>
      <c r="U245">
        <v>27121</v>
      </c>
      <c r="V245">
        <v>165</v>
      </c>
      <c r="W245">
        <v>867</v>
      </c>
      <c r="X245">
        <v>1102</v>
      </c>
      <c r="Y245">
        <v>696</v>
      </c>
      <c r="Z245">
        <v>1413</v>
      </c>
      <c r="AA245">
        <v>7459</v>
      </c>
      <c r="AB245">
        <v>867</v>
      </c>
      <c r="AC245">
        <v>13643</v>
      </c>
      <c r="AD245">
        <v>16431</v>
      </c>
      <c r="AE245">
        <v>16606</v>
      </c>
      <c r="AF245">
        <v>10256</v>
      </c>
      <c r="AG245">
        <v>18816</v>
      </c>
      <c r="AH245">
        <v>17900</v>
      </c>
      <c r="AI245">
        <v>21773</v>
      </c>
      <c r="AJ245">
        <v>48134</v>
      </c>
      <c r="AK245">
        <v>1845</v>
      </c>
      <c r="AL245">
        <v>1829</v>
      </c>
      <c r="AM245">
        <v>1865</v>
      </c>
      <c r="AN245">
        <v>1627</v>
      </c>
      <c r="AO245">
        <v>1515</v>
      </c>
      <c r="AP245">
        <v>6700</v>
      </c>
      <c r="AQ245">
        <v>2.59</v>
      </c>
      <c r="AR245" t="s">
        <v>52</v>
      </c>
      <c r="AS245" t="s">
        <v>1008</v>
      </c>
      <c r="AT245" t="s">
        <v>1009</v>
      </c>
      <c r="AU245">
        <v>4.0999999999999996</v>
      </c>
      <c r="AV245" t="s">
        <v>4515</v>
      </c>
    </row>
    <row r="246" spans="1:48">
      <c r="A246">
        <v>243</v>
      </c>
      <c r="B246" t="s">
        <v>2565</v>
      </c>
      <c r="C246">
        <v>6165226716</v>
      </c>
      <c r="D246">
        <v>1210000000000</v>
      </c>
      <c r="E246" t="s">
        <v>2566</v>
      </c>
      <c r="F246">
        <v>44098</v>
      </c>
      <c r="G246">
        <v>4</v>
      </c>
      <c r="H246" t="s">
        <v>73</v>
      </c>
      <c r="I246" t="s">
        <v>2567</v>
      </c>
      <c r="J246" t="s">
        <v>2568</v>
      </c>
      <c r="K246" t="s">
        <v>2569</v>
      </c>
      <c r="L246">
        <v>10478.299999999999</v>
      </c>
      <c r="Q246">
        <v>0</v>
      </c>
      <c r="R246">
        <v>0</v>
      </c>
      <c r="S246">
        <v>349</v>
      </c>
      <c r="T246">
        <v>1777</v>
      </c>
      <c r="U246">
        <v>26730</v>
      </c>
      <c r="V246">
        <v>0</v>
      </c>
      <c r="W246">
        <v>2</v>
      </c>
      <c r="X246">
        <v>2532</v>
      </c>
      <c r="Y246">
        <v>4043</v>
      </c>
      <c r="Z246">
        <v>6782</v>
      </c>
      <c r="AA246">
        <v>0</v>
      </c>
      <c r="AB246">
        <v>2</v>
      </c>
      <c r="AC246">
        <v>-2216</v>
      </c>
      <c r="AD246">
        <v>-2319</v>
      </c>
      <c r="AE246">
        <v>19820</v>
      </c>
      <c r="AF246">
        <v>0</v>
      </c>
      <c r="AG246">
        <v>0</v>
      </c>
      <c r="AH246">
        <v>0</v>
      </c>
      <c r="AI246">
        <v>0</v>
      </c>
      <c r="AJ246">
        <v>0</v>
      </c>
      <c r="AK246">
        <v>0</v>
      </c>
      <c r="AL246">
        <v>0</v>
      </c>
      <c r="AM246">
        <v>35</v>
      </c>
      <c r="AN246">
        <v>29</v>
      </c>
      <c r="AO246">
        <v>51419</v>
      </c>
      <c r="AP246">
        <v>7595</v>
      </c>
      <c r="AQ246">
        <v>76.59</v>
      </c>
      <c r="AR246" t="s">
        <v>52</v>
      </c>
      <c r="AS246" t="s">
        <v>2570</v>
      </c>
      <c r="AT246" t="s">
        <v>2571</v>
      </c>
      <c r="AU246">
        <v>1469.11</v>
      </c>
      <c r="AV246" t="s">
        <v>4516</v>
      </c>
    </row>
    <row r="247" spans="1:48">
      <c r="A247">
        <v>244</v>
      </c>
      <c r="B247" t="s">
        <v>1723</v>
      </c>
      <c r="C247">
        <v>1832032790</v>
      </c>
      <c r="D247">
        <v>1020000000000</v>
      </c>
      <c r="E247" t="s">
        <v>1724</v>
      </c>
      <c r="F247">
        <v>37522</v>
      </c>
      <c r="G247">
        <v>22</v>
      </c>
      <c r="H247" t="s">
        <v>73</v>
      </c>
      <c r="I247" t="s">
        <v>1725</v>
      </c>
      <c r="J247" t="s">
        <v>1726</v>
      </c>
      <c r="K247" t="s">
        <v>1727</v>
      </c>
      <c r="L247">
        <v>10</v>
      </c>
      <c r="Q247">
        <v>1402</v>
      </c>
      <c r="R247">
        <v>889</v>
      </c>
      <c r="S247">
        <v>12</v>
      </c>
      <c r="T247">
        <v>693</v>
      </c>
      <c r="U247">
        <v>25976</v>
      </c>
      <c r="V247">
        <v>1394</v>
      </c>
      <c r="W247">
        <v>13612</v>
      </c>
      <c r="X247">
        <v>9896</v>
      </c>
      <c r="Y247">
        <v>24039</v>
      </c>
      <c r="Z247">
        <v>23306</v>
      </c>
      <c r="AA247">
        <v>9733</v>
      </c>
      <c r="AB247">
        <v>13612</v>
      </c>
      <c r="AC247">
        <v>54597</v>
      </c>
      <c r="AD247">
        <v>7998</v>
      </c>
      <c r="AE247">
        <v>-3569</v>
      </c>
      <c r="AF247">
        <v>342</v>
      </c>
      <c r="AG247">
        <v>110</v>
      </c>
      <c r="AH247">
        <v>1</v>
      </c>
      <c r="AI247">
        <v>5027</v>
      </c>
      <c r="AJ247">
        <v>9708</v>
      </c>
      <c r="AK247">
        <v>21916</v>
      </c>
      <c r="AL247">
        <v>237527</v>
      </c>
      <c r="AM247">
        <v>288755</v>
      </c>
      <c r="AN247">
        <v>285724</v>
      </c>
      <c r="AO247">
        <v>272720</v>
      </c>
      <c r="AP247">
        <v>0</v>
      </c>
      <c r="AQ247">
        <v>18.53</v>
      </c>
      <c r="AR247" t="s">
        <v>52</v>
      </c>
      <c r="AS247" t="s">
        <v>1728</v>
      </c>
      <c r="AT247" t="s">
        <v>1729</v>
      </c>
      <c r="AU247">
        <v>12.69</v>
      </c>
      <c r="AV247" t="s">
        <v>4517</v>
      </c>
    </row>
    <row r="248" spans="1:48">
      <c r="A248">
        <v>245</v>
      </c>
      <c r="B248" t="s">
        <v>1527</v>
      </c>
      <c r="C248">
        <v>6316228122</v>
      </c>
      <c r="D248">
        <v>1170000000000</v>
      </c>
      <c r="E248" t="s">
        <v>1528</v>
      </c>
      <c r="F248">
        <v>42682</v>
      </c>
      <c r="G248">
        <v>8</v>
      </c>
      <c r="H248" t="s">
        <v>73</v>
      </c>
      <c r="I248" t="s">
        <v>41</v>
      </c>
      <c r="J248">
        <v>0</v>
      </c>
      <c r="K248" t="s">
        <v>1529</v>
      </c>
      <c r="L248">
        <v>10</v>
      </c>
      <c r="Q248">
        <v>17695</v>
      </c>
      <c r="R248">
        <v>39363</v>
      </c>
      <c r="S248">
        <v>92812</v>
      </c>
      <c r="T248">
        <v>91820</v>
      </c>
      <c r="U248">
        <v>25921</v>
      </c>
      <c r="V248">
        <v>3085</v>
      </c>
      <c r="W248">
        <v>3802</v>
      </c>
      <c r="X248">
        <v>1684</v>
      </c>
      <c r="Y248">
        <v>86168</v>
      </c>
      <c r="Z248">
        <v>10642</v>
      </c>
      <c r="AA248">
        <v>9401</v>
      </c>
      <c r="AB248">
        <v>3802</v>
      </c>
      <c r="AC248">
        <v>73610</v>
      </c>
      <c r="AD248">
        <v>-5986</v>
      </c>
      <c r="AE248">
        <v>12773</v>
      </c>
      <c r="AF248">
        <v>22843</v>
      </c>
      <c r="AG248">
        <v>62095</v>
      </c>
      <c r="AH248">
        <v>125013</v>
      </c>
      <c r="AI248">
        <v>110738</v>
      </c>
      <c r="AJ248">
        <v>124675</v>
      </c>
      <c r="AK248">
        <v>357</v>
      </c>
      <c r="AL248">
        <v>151</v>
      </c>
      <c r="AM248">
        <v>2958</v>
      </c>
      <c r="AN248">
        <v>3936</v>
      </c>
      <c r="AO248">
        <v>2895</v>
      </c>
      <c r="AP248">
        <v>0</v>
      </c>
      <c r="AQ248">
        <v>1.46</v>
      </c>
      <c r="AR248" t="s">
        <v>52</v>
      </c>
      <c r="AS248" t="s">
        <v>1530</v>
      </c>
      <c r="AT248" t="s">
        <v>82</v>
      </c>
      <c r="AU248">
        <v>5.5</v>
      </c>
      <c r="AV248" t="s">
        <v>4239</v>
      </c>
    </row>
    <row r="249" spans="1:48">
      <c r="A249">
        <v>246</v>
      </c>
      <c r="B249" t="s">
        <v>1603</v>
      </c>
      <c r="C249">
        <v>3443124314</v>
      </c>
      <c r="D249">
        <v>1150000000000</v>
      </c>
      <c r="E249" t="s">
        <v>1604</v>
      </c>
      <c r="F249">
        <v>42219</v>
      </c>
      <c r="G249">
        <v>9</v>
      </c>
      <c r="H249" t="s">
        <v>73</v>
      </c>
      <c r="I249" t="s">
        <v>1605</v>
      </c>
      <c r="J249" t="s">
        <v>1606</v>
      </c>
      <c r="K249" t="s">
        <v>1607</v>
      </c>
      <c r="L249">
        <v>10</v>
      </c>
      <c r="Q249">
        <v>9315</v>
      </c>
      <c r="R249">
        <v>28714</v>
      </c>
      <c r="S249">
        <v>21949</v>
      </c>
      <c r="T249">
        <v>15425</v>
      </c>
      <c r="U249">
        <v>25801</v>
      </c>
      <c r="V249">
        <v>5826</v>
      </c>
      <c r="W249">
        <v>20997</v>
      </c>
      <c r="X249">
        <v>362</v>
      </c>
      <c r="Y249">
        <v>46</v>
      </c>
      <c r="Z249">
        <v>21</v>
      </c>
      <c r="AA249">
        <v>3432</v>
      </c>
      <c r="AB249">
        <v>20997</v>
      </c>
      <c r="AC249">
        <v>10955</v>
      </c>
      <c r="AD249">
        <v>2257</v>
      </c>
      <c r="AE249">
        <v>18453</v>
      </c>
      <c r="AF249">
        <v>0</v>
      </c>
      <c r="AG249">
        <v>0</v>
      </c>
      <c r="AH249">
        <v>0</v>
      </c>
      <c r="AI249">
        <v>0</v>
      </c>
      <c r="AJ249">
        <v>0</v>
      </c>
      <c r="AK249">
        <v>11863</v>
      </c>
      <c r="AL249">
        <v>14883</v>
      </c>
      <c r="AM249">
        <v>21777</v>
      </c>
      <c r="AN249">
        <v>21329</v>
      </c>
      <c r="AO249">
        <v>18777</v>
      </c>
      <c r="AP249">
        <v>0</v>
      </c>
      <c r="AQ249">
        <v>2.77</v>
      </c>
      <c r="AR249" t="s">
        <v>52</v>
      </c>
      <c r="AS249" t="s">
        <v>1608</v>
      </c>
      <c r="AT249" t="s">
        <v>1609</v>
      </c>
      <c r="AU249">
        <v>1.58</v>
      </c>
      <c r="AV249" t="s">
        <v>4518</v>
      </c>
    </row>
    <row r="250" spans="1:48">
      <c r="A250">
        <v>247</v>
      </c>
      <c r="B250" t="s">
        <v>2578</v>
      </c>
      <c r="C250">
        <v>9725041272</v>
      </c>
      <c r="D250">
        <v>1210000000000</v>
      </c>
      <c r="E250" t="s">
        <v>2579</v>
      </c>
      <c r="F250">
        <v>44180</v>
      </c>
      <c r="G250">
        <v>4</v>
      </c>
      <c r="H250" t="s">
        <v>44</v>
      </c>
      <c r="I250" t="s">
        <v>70</v>
      </c>
      <c r="J250" t="s">
        <v>2580</v>
      </c>
      <c r="K250" t="s">
        <v>2581</v>
      </c>
      <c r="L250">
        <v>2000</v>
      </c>
      <c r="Q250">
        <v>0</v>
      </c>
      <c r="R250">
        <v>0</v>
      </c>
      <c r="S250">
        <v>970</v>
      </c>
      <c r="T250">
        <v>29771</v>
      </c>
      <c r="U250">
        <v>25746</v>
      </c>
      <c r="V250">
        <v>0</v>
      </c>
      <c r="W250">
        <v>0</v>
      </c>
      <c r="X250">
        <v>860</v>
      </c>
      <c r="Y250">
        <v>18160</v>
      </c>
      <c r="Z250">
        <v>10105</v>
      </c>
      <c r="AA250">
        <v>0</v>
      </c>
      <c r="AB250">
        <v>0</v>
      </c>
      <c r="AC250">
        <v>88</v>
      </c>
      <c r="AD250">
        <v>575</v>
      </c>
      <c r="AE250">
        <v>8</v>
      </c>
      <c r="AF250">
        <v>0</v>
      </c>
      <c r="AG250">
        <v>0</v>
      </c>
      <c r="AH250">
        <v>11522</v>
      </c>
      <c r="AI250">
        <v>26295</v>
      </c>
      <c r="AJ250">
        <v>78</v>
      </c>
      <c r="AK250">
        <v>0</v>
      </c>
      <c r="AL250">
        <v>0</v>
      </c>
      <c r="AM250">
        <v>1728</v>
      </c>
      <c r="AN250">
        <v>2501</v>
      </c>
      <c r="AO250">
        <v>28786</v>
      </c>
      <c r="AP250">
        <v>41761</v>
      </c>
      <c r="AQ250">
        <v>26.54</v>
      </c>
      <c r="AR250" t="s">
        <v>52</v>
      </c>
      <c r="AS250" t="s">
        <v>2582</v>
      </c>
      <c r="AT250" t="s">
        <v>2583</v>
      </c>
      <c r="AU250">
        <v>2.1800000000000002</v>
      </c>
      <c r="AV250" t="s">
        <v>4519</v>
      </c>
    </row>
    <row r="251" spans="1:48">
      <c r="A251">
        <v>248</v>
      </c>
      <c r="B251" t="s">
        <v>710</v>
      </c>
      <c r="C251">
        <v>5903116703</v>
      </c>
      <c r="D251">
        <v>1160000000000</v>
      </c>
      <c r="E251" t="s">
        <v>711</v>
      </c>
      <c r="F251">
        <v>42200</v>
      </c>
      <c r="G251">
        <v>9</v>
      </c>
      <c r="H251" t="s">
        <v>73</v>
      </c>
      <c r="I251" t="s">
        <v>712</v>
      </c>
      <c r="J251" t="s">
        <v>713</v>
      </c>
      <c r="K251" t="s">
        <v>714</v>
      </c>
      <c r="L251">
        <v>10</v>
      </c>
      <c r="Q251">
        <v>8540</v>
      </c>
      <c r="R251">
        <v>10733</v>
      </c>
      <c r="S251">
        <v>15460</v>
      </c>
      <c r="T251">
        <v>17318</v>
      </c>
      <c r="U251">
        <v>25568</v>
      </c>
      <c r="V251">
        <v>5667</v>
      </c>
      <c r="W251">
        <v>8570</v>
      </c>
      <c r="X251">
        <v>10758</v>
      </c>
      <c r="Y251">
        <v>15686</v>
      </c>
      <c r="Z251">
        <v>20422</v>
      </c>
      <c r="AA251">
        <v>2377</v>
      </c>
      <c r="AB251">
        <v>8570</v>
      </c>
      <c r="AC251">
        <v>4000</v>
      </c>
      <c r="AD251">
        <v>815</v>
      </c>
      <c r="AE251">
        <v>4019</v>
      </c>
      <c r="AF251">
        <v>2751</v>
      </c>
      <c r="AG251">
        <v>1553</v>
      </c>
      <c r="AH251">
        <v>6442</v>
      </c>
      <c r="AI251">
        <v>6747</v>
      </c>
      <c r="AJ251">
        <v>5646</v>
      </c>
      <c r="AK251">
        <v>18010</v>
      </c>
      <c r="AL251">
        <v>18401</v>
      </c>
      <c r="AM251">
        <v>17617</v>
      </c>
      <c r="AN251">
        <v>17310</v>
      </c>
      <c r="AO251">
        <v>23596</v>
      </c>
      <c r="AP251">
        <v>2708</v>
      </c>
      <c r="AQ251">
        <v>2.99</v>
      </c>
      <c r="AR251" t="s">
        <v>52</v>
      </c>
      <c r="AS251" t="s">
        <v>715</v>
      </c>
      <c r="AT251" t="s">
        <v>82</v>
      </c>
      <c r="AU251">
        <v>1.41</v>
      </c>
      <c r="AV251" t="s">
        <v>4520</v>
      </c>
    </row>
    <row r="252" spans="1:48">
      <c r="A252">
        <v>249</v>
      </c>
      <c r="B252" t="s">
        <v>3317</v>
      </c>
      <c r="C252">
        <v>4706056997</v>
      </c>
      <c r="D252">
        <v>1230000000000</v>
      </c>
      <c r="E252" t="s">
        <v>3318</v>
      </c>
      <c r="F252">
        <v>44985</v>
      </c>
      <c r="G252">
        <v>2</v>
      </c>
      <c r="H252" t="s">
        <v>44</v>
      </c>
      <c r="I252" t="s">
        <v>3319</v>
      </c>
      <c r="J252" t="s">
        <v>3320</v>
      </c>
      <c r="K252" t="s">
        <v>3321</v>
      </c>
      <c r="L252">
        <v>100</v>
      </c>
      <c r="Q252">
        <v>0</v>
      </c>
      <c r="R252">
        <v>0</v>
      </c>
      <c r="S252">
        <v>0</v>
      </c>
      <c r="T252">
        <v>0</v>
      </c>
      <c r="U252">
        <v>25365</v>
      </c>
      <c r="V252">
        <v>0</v>
      </c>
      <c r="W252">
        <v>0</v>
      </c>
      <c r="X252">
        <v>0</v>
      </c>
      <c r="Y252">
        <v>0</v>
      </c>
      <c r="Z252">
        <v>15950</v>
      </c>
      <c r="AA252">
        <v>0</v>
      </c>
      <c r="AB252">
        <v>0</v>
      </c>
      <c r="AC252">
        <v>0</v>
      </c>
      <c r="AD252">
        <v>0</v>
      </c>
      <c r="AE252">
        <v>9281</v>
      </c>
      <c r="AF252">
        <v>0</v>
      </c>
      <c r="AG252">
        <v>0</v>
      </c>
      <c r="AH252">
        <v>0</v>
      </c>
      <c r="AI252">
        <v>0</v>
      </c>
      <c r="AJ252">
        <v>0</v>
      </c>
      <c r="AK252">
        <v>0</v>
      </c>
      <c r="AL252">
        <v>0</v>
      </c>
      <c r="AM252">
        <v>0</v>
      </c>
      <c r="AN252">
        <v>0</v>
      </c>
      <c r="AO252">
        <v>12628</v>
      </c>
      <c r="AP252">
        <v>0</v>
      </c>
      <c r="AR252" t="s">
        <v>52</v>
      </c>
      <c r="AS252" t="s">
        <v>3322</v>
      </c>
      <c r="AT252" t="s">
        <v>3323</v>
      </c>
      <c r="AV252" t="s">
        <v>4521</v>
      </c>
    </row>
    <row r="253" spans="1:48">
      <c r="A253">
        <v>250</v>
      </c>
      <c r="B253" t="s">
        <v>965</v>
      </c>
      <c r="C253">
        <v>7728665652</v>
      </c>
      <c r="D253">
        <v>1090000000000</v>
      </c>
      <c r="E253" t="s">
        <v>966</v>
      </c>
      <c r="F253">
        <v>39650</v>
      </c>
      <c r="G253">
        <v>16</v>
      </c>
      <c r="H253" t="s">
        <v>73</v>
      </c>
      <c r="I253" t="s">
        <v>967</v>
      </c>
      <c r="J253" t="s">
        <v>968</v>
      </c>
      <c r="K253" t="s">
        <v>969</v>
      </c>
      <c r="L253">
        <v>20</v>
      </c>
      <c r="Q253">
        <v>10144</v>
      </c>
      <c r="R253">
        <v>11263</v>
      </c>
      <c r="S253">
        <v>12231</v>
      </c>
      <c r="T253">
        <v>11326</v>
      </c>
      <c r="U253">
        <v>25204</v>
      </c>
      <c r="V253">
        <v>9583</v>
      </c>
      <c r="W253">
        <v>9072</v>
      </c>
      <c r="X253">
        <v>10021</v>
      </c>
      <c r="Y253">
        <v>24262</v>
      </c>
      <c r="Z253">
        <v>15733</v>
      </c>
      <c r="AA253">
        <v>257</v>
      </c>
      <c r="AB253">
        <v>9072</v>
      </c>
      <c r="AC253">
        <v>1620</v>
      </c>
      <c r="AD253">
        <v>-13456</v>
      </c>
      <c r="AE253">
        <v>8106</v>
      </c>
      <c r="AF253">
        <v>0</v>
      </c>
      <c r="AG253">
        <v>0</v>
      </c>
      <c r="AH253">
        <v>0</v>
      </c>
      <c r="AI253">
        <v>0</v>
      </c>
      <c r="AJ253">
        <v>0</v>
      </c>
      <c r="AK253">
        <v>19350</v>
      </c>
      <c r="AL253">
        <v>20038</v>
      </c>
      <c r="AM253">
        <v>21988</v>
      </c>
      <c r="AN253">
        <v>19486</v>
      </c>
      <c r="AO253">
        <v>19682</v>
      </c>
      <c r="AP253">
        <v>4182</v>
      </c>
      <c r="AQ253">
        <v>2.48</v>
      </c>
      <c r="AR253" t="s">
        <v>52</v>
      </c>
      <c r="AS253" t="s">
        <v>970</v>
      </c>
      <c r="AT253" t="s">
        <v>971</v>
      </c>
      <c r="AU253">
        <v>1.02</v>
      </c>
      <c r="AV253" t="s">
        <v>4522</v>
      </c>
    </row>
    <row r="254" spans="1:48">
      <c r="A254">
        <v>251</v>
      </c>
      <c r="B254" t="s">
        <v>1589</v>
      </c>
      <c r="C254">
        <v>7733894231</v>
      </c>
      <c r="D254">
        <v>5150000000000</v>
      </c>
      <c r="E254" t="s">
        <v>1590</v>
      </c>
      <c r="F254">
        <v>41891</v>
      </c>
      <c r="G254">
        <v>10</v>
      </c>
      <c r="H254" t="s">
        <v>73</v>
      </c>
      <c r="I254" t="s">
        <v>1591</v>
      </c>
      <c r="J254" t="s">
        <v>1592</v>
      </c>
      <c r="K254" t="s">
        <v>1593</v>
      </c>
      <c r="L254">
        <v>100</v>
      </c>
      <c r="Q254">
        <v>27618</v>
      </c>
      <c r="R254">
        <v>90749</v>
      </c>
      <c r="S254">
        <v>131557</v>
      </c>
      <c r="T254">
        <v>26105</v>
      </c>
      <c r="U254">
        <v>25162</v>
      </c>
      <c r="V254">
        <v>15805</v>
      </c>
      <c r="W254">
        <v>27441</v>
      </c>
      <c r="X254">
        <v>48505</v>
      </c>
      <c r="Y254">
        <v>30486</v>
      </c>
      <c r="Z254">
        <v>41333</v>
      </c>
      <c r="AA254">
        <v>11813</v>
      </c>
      <c r="AB254">
        <v>27441</v>
      </c>
      <c r="AC254">
        <v>75452</v>
      </c>
      <c r="AD254">
        <v>-5250</v>
      </c>
      <c r="AE254">
        <v>-16679</v>
      </c>
      <c r="AF254">
        <v>0</v>
      </c>
      <c r="AG254">
        <v>0</v>
      </c>
      <c r="AH254">
        <v>0</v>
      </c>
      <c r="AI254">
        <v>105</v>
      </c>
      <c r="AJ254">
        <v>280</v>
      </c>
      <c r="AK254">
        <v>31544</v>
      </c>
      <c r="AL254">
        <v>84109</v>
      </c>
      <c r="AM254">
        <v>131762</v>
      </c>
      <c r="AN254">
        <v>145338</v>
      </c>
      <c r="AO254">
        <v>177998</v>
      </c>
      <c r="AP254">
        <v>27378</v>
      </c>
      <c r="AQ254">
        <v>0.91</v>
      </c>
      <c r="AR254" t="s">
        <v>52</v>
      </c>
      <c r="AS254" t="s">
        <v>1594</v>
      </c>
      <c r="AT254" t="s">
        <v>1595</v>
      </c>
      <c r="AU254">
        <v>5.65</v>
      </c>
      <c r="AV254" t="s">
        <v>4523</v>
      </c>
    </row>
    <row r="255" spans="1:48">
      <c r="A255">
        <v>252</v>
      </c>
      <c r="B255" t="s">
        <v>1677</v>
      </c>
      <c r="C255">
        <v>2312280830</v>
      </c>
      <c r="D255">
        <v>1190000000000</v>
      </c>
      <c r="E255" t="s">
        <v>1678</v>
      </c>
      <c r="F255">
        <v>43531</v>
      </c>
      <c r="G255">
        <v>6</v>
      </c>
      <c r="H255" t="s">
        <v>73</v>
      </c>
      <c r="I255" t="s">
        <v>1679</v>
      </c>
      <c r="J255" t="s">
        <v>1680</v>
      </c>
      <c r="K255" t="s">
        <v>1681</v>
      </c>
      <c r="L255">
        <v>10</v>
      </c>
      <c r="Q255">
        <v>61</v>
      </c>
      <c r="R255">
        <v>6204</v>
      </c>
      <c r="S255">
        <v>22321</v>
      </c>
      <c r="T255">
        <v>23414</v>
      </c>
      <c r="U255">
        <v>24498</v>
      </c>
      <c r="V255">
        <v>120</v>
      </c>
      <c r="W255">
        <v>2954</v>
      </c>
      <c r="X255">
        <v>3625</v>
      </c>
      <c r="Y255">
        <v>2855</v>
      </c>
      <c r="Z255">
        <v>3289</v>
      </c>
      <c r="AA255">
        <v>-710</v>
      </c>
      <c r="AB255">
        <v>2954</v>
      </c>
      <c r="AC255">
        <v>9990</v>
      </c>
      <c r="AD255">
        <v>7338</v>
      </c>
      <c r="AE255">
        <v>523</v>
      </c>
      <c r="AF255">
        <v>17755</v>
      </c>
      <c r="AG255">
        <v>22766</v>
      </c>
      <c r="AH255">
        <v>30640</v>
      </c>
      <c r="AI255">
        <v>31333</v>
      </c>
      <c r="AJ255">
        <v>29108</v>
      </c>
      <c r="AK255">
        <v>60</v>
      </c>
      <c r="AL255">
        <v>108</v>
      </c>
      <c r="AM255">
        <v>127</v>
      </c>
      <c r="AN255">
        <v>129</v>
      </c>
      <c r="AO255">
        <v>3930</v>
      </c>
      <c r="AP255">
        <v>1068</v>
      </c>
      <c r="AQ255">
        <v>401.61</v>
      </c>
      <c r="AR255" t="s">
        <v>52</v>
      </c>
      <c r="AS255" t="s">
        <v>1682</v>
      </c>
      <c r="AT255" t="s">
        <v>82</v>
      </c>
      <c r="AU255">
        <v>1.85</v>
      </c>
      <c r="AV255" t="s">
        <v>4524</v>
      </c>
    </row>
    <row r="256" spans="1:48">
      <c r="A256">
        <v>253</v>
      </c>
      <c r="B256" t="s">
        <v>2397</v>
      </c>
      <c r="C256">
        <v>1831191162</v>
      </c>
      <c r="D256">
        <v>1180000000000</v>
      </c>
      <c r="E256" t="s">
        <v>2398</v>
      </c>
      <c r="F256">
        <v>43308</v>
      </c>
      <c r="G256">
        <v>6</v>
      </c>
      <c r="H256" t="s">
        <v>73</v>
      </c>
      <c r="I256" t="s">
        <v>2399</v>
      </c>
      <c r="J256" t="s">
        <v>2400</v>
      </c>
      <c r="K256" t="s">
        <v>2401</v>
      </c>
      <c r="L256">
        <v>10</v>
      </c>
      <c r="Q256">
        <v>13353</v>
      </c>
      <c r="R256">
        <v>14867</v>
      </c>
      <c r="S256">
        <v>16215</v>
      </c>
      <c r="T256">
        <v>17467</v>
      </c>
      <c r="U256">
        <v>24292</v>
      </c>
      <c r="V256">
        <v>193</v>
      </c>
      <c r="W256">
        <v>619</v>
      </c>
      <c r="X256">
        <v>335</v>
      </c>
      <c r="Y256">
        <v>467</v>
      </c>
      <c r="Z256">
        <v>4834</v>
      </c>
      <c r="AA256">
        <v>10805</v>
      </c>
      <c r="AB256">
        <v>619</v>
      </c>
      <c r="AC256">
        <v>12436</v>
      </c>
      <c r="AD256">
        <v>15064</v>
      </c>
      <c r="AE256">
        <v>15839</v>
      </c>
      <c r="AF256">
        <v>2129</v>
      </c>
      <c r="AG256">
        <v>19435</v>
      </c>
      <c r="AH256">
        <v>29567</v>
      </c>
      <c r="AI256">
        <v>34878</v>
      </c>
      <c r="AJ256">
        <v>46573</v>
      </c>
      <c r="AK256">
        <v>339</v>
      </c>
      <c r="AL256">
        <v>1216</v>
      </c>
      <c r="AM256">
        <v>2666</v>
      </c>
      <c r="AN256">
        <v>4575</v>
      </c>
      <c r="AO256">
        <v>6653</v>
      </c>
      <c r="AP256">
        <v>0</v>
      </c>
      <c r="AQ256">
        <v>1.82</v>
      </c>
      <c r="AR256" t="s">
        <v>52</v>
      </c>
      <c r="AS256" t="s">
        <v>2402</v>
      </c>
      <c r="AT256" t="s">
        <v>2403</v>
      </c>
      <c r="AU256">
        <v>21.57</v>
      </c>
      <c r="AV256" t="s">
        <v>4525</v>
      </c>
    </row>
    <row r="257" spans="1:48">
      <c r="A257">
        <v>254</v>
      </c>
      <c r="B257" t="s">
        <v>2990</v>
      </c>
      <c r="C257">
        <v>7726478287</v>
      </c>
      <c r="D257">
        <v>1220000000000</v>
      </c>
      <c r="E257" t="s">
        <v>2991</v>
      </c>
      <c r="F257">
        <v>44351</v>
      </c>
      <c r="G257">
        <v>3</v>
      </c>
      <c r="H257" t="s">
        <v>73</v>
      </c>
      <c r="I257" t="s">
        <v>2992</v>
      </c>
      <c r="J257" t="s">
        <v>2993</v>
      </c>
      <c r="K257" t="s">
        <v>2994</v>
      </c>
      <c r="L257">
        <v>10</v>
      </c>
      <c r="Q257">
        <v>0</v>
      </c>
      <c r="R257">
        <v>0</v>
      </c>
      <c r="S257">
        <v>0</v>
      </c>
      <c r="T257">
        <v>2349</v>
      </c>
      <c r="U257">
        <v>47523</v>
      </c>
      <c r="V257">
        <v>0</v>
      </c>
      <c r="W257">
        <v>0</v>
      </c>
      <c r="X257">
        <v>0</v>
      </c>
      <c r="Y257">
        <v>147</v>
      </c>
      <c r="Z257">
        <v>33569</v>
      </c>
      <c r="AA257">
        <v>0</v>
      </c>
      <c r="AB257">
        <v>0</v>
      </c>
      <c r="AC257">
        <v>0</v>
      </c>
      <c r="AD257">
        <v>1961</v>
      </c>
      <c r="AE257">
        <v>12518</v>
      </c>
      <c r="AF257">
        <v>0</v>
      </c>
      <c r="AG257">
        <v>0</v>
      </c>
      <c r="AH257">
        <v>0</v>
      </c>
      <c r="AI257">
        <v>1850</v>
      </c>
      <c r="AJ257">
        <v>26601</v>
      </c>
      <c r="AK257">
        <v>0</v>
      </c>
      <c r="AL257">
        <v>0</v>
      </c>
      <c r="AM257">
        <v>14452</v>
      </c>
      <c r="AN257">
        <v>14442</v>
      </c>
      <c r="AO257">
        <v>17426</v>
      </c>
      <c r="AP257">
        <v>0</v>
      </c>
      <c r="AQ257">
        <v>20.23</v>
      </c>
      <c r="AR257" t="s">
        <v>52</v>
      </c>
      <c r="AS257" t="s">
        <v>2995</v>
      </c>
      <c r="AT257" t="s">
        <v>2996</v>
      </c>
      <c r="AU257">
        <v>3.05</v>
      </c>
      <c r="AV257" t="s">
        <v>4526</v>
      </c>
    </row>
    <row r="258" spans="1:48">
      <c r="A258">
        <v>255</v>
      </c>
      <c r="B258" t="s">
        <v>3153</v>
      </c>
      <c r="C258">
        <v>9728074741</v>
      </c>
      <c r="D258">
        <v>1230000000000</v>
      </c>
      <c r="E258" t="s">
        <v>3154</v>
      </c>
      <c r="F258">
        <v>44831</v>
      </c>
      <c r="G258">
        <v>2</v>
      </c>
      <c r="H258" t="s">
        <v>73</v>
      </c>
      <c r="I258" t="s">
        <v>3155</v>
      </c>
      <c r="J258" t="s">
        <v>3156</v>
      </c>
      <c r="K258" t="s">
        <v>3157</v>
      </c>
      <c r="L258">
        <v>100</v>
      </c>
      <c r="Q258">
        <v>0</v>
      </c>
      <c r="R258">
        <v>0</v>
      </c>
      <c r="S258">
        <v>0</v>
      </c>
      <c r="T258">
        <v>238</v>
      </c>
      <c r="U258">
        <v>23929</v>
      </c>
      <c r="V258">
        <v>0</v>
      </c>
      <c r="W258">
        <v>0</v>
      </c>
      <c r="X258">
        <v>0</v>
      </c>
      <c r="Y258">
        <v>45</v>
      </c>
      <c r="Z258">
        <v>844</v>
      </c>
      <c r="AA258">
        <v>0</v>
      </c>
      <c r="AB258">
        <v>0</v>
      </c>
      <c r="AC258">
        <v>0</v>
      </c>
      <c r="AD258">
        <v>193</v>
      </c>
      <c r="AE258">
        <v>22521</v>
      </c>
      <c r="AF258">
        <v>0</v>
      </c>
      <c r="AG258">
        <v>0</v>
      </c>
      <c r="AH258">
        <v>0</v>
      </c>
      <c r="AI258">
        <v>0</v>
      </c>
      <c r="AJ258">
        <v>0</v>
      </c>
      <c r="AK258">
        <v>0</v>
      </c>
      <c r="AL258">
        <v>0</v>
      </c>
      <c r="AM258">
        <v>0</v>
      </c>
      <c r="AN258">
        <v>10453</v>
      </c>
      <c r="AO258">
        <v>99763</v>
      </c>
      <c r="AP258">
        <v>67554</v>
      </c>
      <c r="AQ258">
        <v>100.54</v>
      </c>
      <c r="AR258" t="s">
        <v>52</v>
      </c>
      <c r="AS258" t="s">
        <v>3158</v>
      </c>
      <c r="AT258" t="s">
        <v>3159</v>
      </c>
      <c r="AU258">
        <v>9.5399999999999991</v>
      </c>
      <c r="AV258" t="s">
        <v>4527</v>
      </c>
    </row>
    <row r="259" spans="1:48">
      <c r="A259">
        <v>256</v>
      </c>
      <c r="B259" t="s">
        <v>1862</v>
      </c>
      <c r="C259">
        <v>6168004398</v>
      </c>
      <c r="D259">
        <v>1060000000000</v>
      </c>
      <c r="E259" t="s">
        <v>1863</v>
      </c>
      <c r="F259">
        <v>38460</v>
      </c>
      <c r="G259">
        <v>19</v>
      </c>
      <c r="H259" t="s">
        <v>73</v>
      </c>
      <c r="I259" t="s">
        <v>1857</v>
      </c>
      <c r="J259" t="s">
        <v>1858</v>
      </c>
      <c r="K259" t="s">
        <v>1864</v>
      </c>
      <c r="L259">
        <v>10</v>
      </c>
      <c r="Q259">
        <v>8488</v>
      </c>
      <c r="R259">
        <v>37571</v>
      </c>
      <c r="S259">
        <v>21736</v>
      </c>
      <c r="T259">
        <v>20529</v>
      </c>
      <c r="U259">
        <v>23672</v>
      </c>
      <c r="V259">
        <v>374</v>
      </c>
      <c r="W259">
        <v>17</v>
      </c>
      <c r="X259">
        <v>18</v>
      </c>
      <c r="Y259">
        <v>15</v>
      </c>
      <c r="Z259">
        <v>147</v>
      </c>
      <c r="AA259">
        <v>547</v>
      </c>
      <c r="AB259">
        <v>17</v>
      </c>
      <c r="AC259">
        <v>-6303</v>
      </c>
      <c r="AD259">
        <v>1949</v>
      </c>
      <c r="AE259">
        <v>11534</v>
      </c>
      <c r="AF259">
        <v>0</v>
      </c>
      <c r="AG259">
        <v>5482</v>
      </c>
      <c r="AH259">
        <v>5148</v>
      </c>
      <c r="AI259">
        <v>8224</v>
      </c>
      <c r="AJ259">
        <v>8192</v>
      </c>
      <c r="AK259">
        <v>10307</v>
      </c>
      <c r="AL259">
        <v>40259</v>
      </c>
      <c r="AM259">
        <v>36152</v>
      </c>
      <c r="AN259">
        <v>36573</v>
      </c>
      <c r="AO259">
        <v>36288</v>
      </c>
      <c r="AP259">
        <v>3</v>
      </c>
      <c r="AQ259">
        <v>2.79</v>
      </c>
      <c r="AR259" t="s">
        <v>52</v>
      </c>
      <c r="AS259" t="s">
        <v>1865</v>
      </c>
      <c r="AT259" t="s">
        <v>1866</v>
      </c>
      <c r="AU259">
        <v>4.32</v>
      </c>
      <c r="AV259" t="s">
        <v>4528</v>
      </c>
    </row>
    <row r="260" spans="1:48">
      <c r="A260">
        <v>257</v>
      </c>
      <c r="B260" t="s">
        <v>3242</v>
      </c>
      <c r="C260">
        <v>3444279198</v>
      </c>
      <c r="D260">
        <v>1230000000000</v>
      </c>
      <c r="E260" t="s">
        <v>3243</v>
      </c>
      <c r="F260">
        <v>45022</v>
      </c>
      <c r="G260">
        <v>1</v>
      </c>
      <c r="H260" t="s">
        <v>73</v>
      </c>
      <c r="I260" t="s">
        <v>3244</v>
      </c>
      <c r="J260" t="s">
        <v>3245</v>
      </c>
      <c r="K260" t="s">
        <v>3246</v>
      </c>
      <c r="L260">
        <v>10</v>
      </c>
      <c r="Q260">
        <v>0</v>
      </c>
      <c r="R260">
        <v>0</v>
      </c>
      <c r="S260">
        <v>0</v>
      </c>
      <c r="T260">
        <v>0</v>
      </c>
      <c r="U260">
        <v>23513</v>
      </c>
      <c r="V260">
        <v>0</v>
      </c>
      <c r="W260">
        <v>0</v>
      </c>
      <c r="X260">
        <v>0</v>
      </c>
      <c r="Y260">
        <v>0</v>
      </c>
      <c r="Z260">
        <v>9014</v>
      </c>
      <c r="AA260">
        <v>0</v>
      </c>
      <c r="AB260">
        <v>0</v>
      </c>
      <c r="AC260">
        <v>0</v>
      </c>
      <c r="AD260">
        <v>0</v>
      </c>
      <c r="AE260">
        <v>10310</v>
      </c>
      <c r="AF260">
        <v>0</v>
      </c>
      <c r="AG260">
        <v>0</v>
      </c>
      <c r="AH260">
        <v>0</v>
      </c>
      <c r="AI260">
        <v>0</v>
      </c>
      <c r="AJ260">
        <v>0</v>
      </c>
      <c r="AK260">
        <v>0</v>
      </c>
      <c r="AL260">
        <v>0</v>
      </c>
      <c r="AM260">
        <v>0</v>
      </c>
      <c r="AN260">
        <v>0</v>
      </c>
      <c r="AO260">
        <v>223374</v>
      </c>
      <c r="AP260">
        <v>206803</v>
      </c>
      <c r="AR260" t="s">
        <v>52</v>
      </c>
      <c r="AS260" t="s">
        <v>3247</v>
      </c>
      <c r="AT260" t="s">
        <v>3248</v>
      </c>
      <c r="AV260" t="s">
        <v>4529</v>
      </c>
    </row>
    <row r="261" spans="1:48">
      <c r="A261">
        <v>258</v>
      </c>
      <c r="B261" t="s">
        <v>1894</v>
      </c>
      <c r="C261">
        <v>1655390040</v>
      </c>
      <c r="D261">
        <v>1170000000000</v>
      </c>
      <c r="E261" t="s">
        <v>1895</v>
      </c>
      <c r="F261">
        <v>42944</v>
      </c>
      <c r="G261">
        <v>7</v>
      </c>
      <c r="H261" t="s">
        <v>73</v>
      </c>
      <c r="I261" t="s">
        <v>1896</v>
      </c>
      <c r="J261" t="s">
        <v>1897</v>
      </c>
      <c r="K261" t="s">
        <v>1898</v>
      </c>
      <c r="L261">
        <v>105</v>
      </c>
      <c r="Q261">
        <v>5504</v>
      </c>
      <c r="R261">
        <v>3694</v>
      </c>
      <c r="S261">
        <v>9479</v>
      </c>
      <c r="T261">
        <v>10942</v>
      </c>
      <c r="U261">
        <v>23100</v>
      </c>
      <c r="V261">
        <v>3896</v>
      </c>
      <c r="W261">
        <v>1080</v>
      </c>
      <c r="X261">
        <v>3265</v>
      </c>
      <c r="Y261">
        <v>5737</v>
      </c>
      <c r="Z261">
        <v>7252</v>
      </c>
      <c r="AA261">
        <v>1391</v>
      </c>
      <c r="AB261">
        <v>1080</v>
      </c>
      <c r="AC261">
        <v>5756</v>
      </c>
      <c r="AD261">
        <v>4569</v>
      </c>
      <c r="AE261">
        <v>14545</v>
      </c>
      <c r="AF261">
        <v>324</v>
      </c>
      <c r="AG261">
        <v>252</v>
      </c>
      <c r="AH261">
        <v>180</v>
      </c>
      <c r="AI261">
        <v>108</v>
      </c>
      <c r="AJ261">
        <v>252</v>
      </c>
      <c r="AK261">
        <v>21190</v>
      </c>
      <c r="AL261">
        <v>17222</v>
      </c>
      <c r="AM261">
        <v>21901</v>
      </c>
      <c r="AN261">
        <v>14602</v>
      </c>
      <c r="AO261">
        <v>22901</v>
      </c>
      <c r="AP261">
        <v>2245</v>
      </c>
      <c r="AQ261">
        <v>4.2</v>
      </c>
      <c r="AR261" t="s">
        <v>52</v>
      </c>
      <c r="AS261" t="s">
        <v>1899</v>
      </c>
      <c r="AT261" t="s">
        <v>1900</v>
      </c>
      <c r="AU261">
        <v>1.08</v>
      </c>
      <c r="AV261" t="s">
        <v>4530</v>
      </c>
    </row>
    <row r="262" spans="1:48">
      <c r="A262">
        <v>259</v>
      </c>
      <c r="B262" t="s">
        <v>2923</v>
      </c>
      <c r="C262">
        <v>6658536641</v>
      </c>
      <c r="D262">
        <v>1210000000000</v>
      </c>
      <c r="E262" t="s">
        <v>2924</v>
      </c>
      <c r="F262">
        <v>44054</v>
      </c>
      <c r="G262">
        <v>4</v>
      </c>
      <c r="H262" t="s">
        <v>73</v>
      </c>
      <c r="I262" t="s">
        <v>2925</v>
      </c>
      <c r="J262" t="s">
        <v>2926</v>
      </c>
      <c r="K262" t="s">
        <v>2927</v>
      </c>
      <c r="L262">
        <v>10</v>
      </c>
      <c r="Q262">
        <v>0</v>
      </c>
      <c r="R262">
        <v>37863</v>
      </c>
      <c r="S262">
        <v>15531</v>
      </c>
      <c r="T262">
        <v>8239</v>
      </c>
      <c r="U262">
        <v>14816</v>
      </c>
      <c r="V262">
        <v>0</v>
      </c>
      <c r="W262">
        <v>2917</v>
      </c>
      <c r="X262">
        <v>2354</v>
      </c>
      <c r="Y262">
        <v>1044</v>
      </c>
      <c r="Z262">
        <v>11339</v>
      </c>
      <c r="AA262">
        <v>0</v>
      </c>
      <c r="AB262">
        <v>2917</v>
      </c>
      <c r="AC262">
        <v>13151</v>
      </c>
      <c r="AD262">
        <v>7161</v>
      </c>
      <c r="AE262">
        <v>2843</v>
      </c>
      <c r="AF262">
        <v>0</v>
      </c>
      <c r="AG262">
        <v>0</v>
      </c>
      <c r="AH262">
        <v>0</v>
      </c>
      <c r="AI262">
        <v>10748</v>
      </c>
      <c r="AJ262">
        <v>26324</v>
      </c>
      <c r="AK262">
        <v>0</v>
      </c>
      <c r="AL262">
        <v>38060</v>
      </c>
      <c r="AM262">
        <v>50902</v>
      </c>
      <c r="AN262">
        <v>4</v>
      </c>
      <c r="AO262">
        <v>9183</v>
      </c>
      <c r="AP262">
        <v>0</v>
      </c>
      <c r="AQ262">
        <v>0.39</v>
      </c>
      <c r="AR262" t="s">
        <v>52</v>
      </c>
      <c r="AS262" t="s">
        <v>2928</v>
      </c>
      <c r="AT262" t="s">
        <v>2929</v>
      </c>
      <c r="AU262">
        <v>0.93</v>
      </c>
      <c r="AV262" t="s">
        <v>4531</v>
      </c>
    </row>
    <row r="263" spans="1:48">
      <c r="A263">
        <v>260</v>
      </c>
      <c r="B263" t="s">
        <v>1822</v>
      </c>
      <c r="C263">
        <v>4345493869</v>
      </c>
      <c r="D263">
        <v>1190000000000</v>
      </c>
      <c r="E263" t="s">
        <v>1823</v>
      </c>
      <c r="F263">
        <v>43672</v>
      </c>
      <c r="G263">
        <v>5</v>
      </c>
      <c r="H263" t="s">
        <v>73</v>
      </c>
      <c r="I263" t="s">
        <v>1824</v>
      </c>
      <c r="J263" t="s">
        <v>1825</v>
      </c>
      <c r="K263" t="s">
        <v>1826</v>
      </c>
      <c r="L263">
        <v>10</v>
      </c>
      <c r="Q263">
        <v>181</v>
      </c>
      <c r="R263">
        <v>5845</v>
      </c>
      <c r="S263">
        <v>11410</v>
      </c>
      <c r="T263">
        <v>14401</v>
      </c>
      <c r="U263">
        <v>23034</v>
      </c>
      <c r="V263">
        <v>590</v>
      </c>
      <c r="W263">
        <v>5840</v>
      </c>
      <c r="X263">
        <v>2308</v>
      </c>
      <c r="Y263">
        <v>3884</v>
      </c>
      <c r="Z263">
        <v>8088</v>
      </c>
      <c r="AA263">
        <v>-410</v>
      </c>
      <c r="AB263">
        <v>5840</v>
      </c>
      <c r="AC263">
        <v>8459</v>
      </c>
      <c r="AD263">
        <v>9688</v>
      </c>
      <c r="AE263">
        <v>13699</v>
      </c>
      <c r="AF263">
        <v>0</v>
      </c>
      <c r="AG263">
        <v>0</v>
      </c>
      <c r="AH263">
        <v>0</v>
      </c>
      <c r="AI263">
        <v>0</v>
      </c>
      <c r="AJ263">
        <v>0</v>
      </c>
      <c r="AK263">
        <v>5562</v>
      </c>
      <c r="AL263">
        <v>8081</v>
      </c>
      <c r="AM263">
        <v>19119</v>
      </c>
      <c r="AN263">
        <v>26581</v>
      </c>
      <c r="AO263">
        <v>36668</v>
      </c>
      <c r="AP263">
        <v>5398</v>
      </c>
      <c r="AQ263">
        <v>127.26</v>
      </c>
      <c r="AR263" t="s">
        <v>52</v>
      </c>
      <c r="AS263" t="s">
        <v>1827</v>
      </c>
      <c r="AT263" t="s">
        <v>1828</v>
      </c>
      <c r="AU263">
        <v>6.59</v>
      </c>
      <c r="AV263" t="s">
        <v>4532</v>
      </c>
    </row>
    <row r="264" spans="1:48">
      <c r="A264">
        <v>261</v>
      </c>
      <c r="B264" t="s">
        <v>3016</v>
      </c>
      <c r="C264">
        <v>4205405157</v>
      </c>
      <c r="D264">
        <v>1220000000000</v>
      </c>
      <c r="E264" t="s">
        <v>3017</v>
      </c>
      <c r="F264">
        <v>44687</v>
      </c>
      <c r="G264">
        <v>2</v>
      </c>
      <c r="H264" t="s">
        <v>73</v>
      </c>
      <c r="I264" t="s">
        <v>3018</v>
      </c>
      <c r="J264" t="s">
        <v>3019</v>
      </c>
      <c r="K264" t="s">
        <v>3020</v>
      </c>
      <c r="L264">
        <v>10</v>
      </c>
      <c r="Q264">
        <v>0</v>
      </c>
      <c r="R264">
        <v>0</v>
      </c>
      <c r="S264">
        <v>0</v>
      </c>
      <c r="T264">
        <v>13105</v>
      </c>
      <c r="U264">
        <v>13907</v>
      </c>
      <c r="V264">
        <v>0</v>
      </c>
      <c r="W264">
        <v>0</v>
      </c>
      <c r="X264">
        <v>0</v>
      </c>
      <c r="Y264">
        <v>1751</v>
      </c>
      <c r="Z264">
        <v>2944</v>
      </c>
      <c r="AA264">
        <v>0</v>
      </c>
      <c r="AB264">
        <v>0</v>
      </c>
      <c r="AC264">
        <v>0</v>
      </c>
      <c r="AD264">
        <v>11306</v>
      </c>
      <c r="AE264">
        <v>10047</v>
      </c>
      <c r="AF264">
        <v>0</v>
      </c>
      <c r="AG264">
        <v>0</v>
      </c>
      <c r="AH264">
        <v>0</v>
      </c>
      <c r="AI264">
        <v>0</v>
      </c>
      <c r="AJ264">
        <v>0</v>
      </c>
      <c r="AK264">
        <v>0</v>
      </c>
      <c r="AL264">
        <v>0</v>
      </c>
      <c r="AM264">
        <v>0</v>
      </c>
      <c r="AN264">
        <v>10963</v>
      </c>
      <c r="AO264">
        <v>15353</v>
      </c>
      <c r="AP264">
        <v>3851</v>
      </c>
      <c r="AQ264">
        <v>1.06</v>
      </c>
      <c r="AR264" t="s">
        <v>52</v>
      </c>
      <c r="AS264" t="s">
        <v>3021</v>
      </c>
      <c r="AT264" t="s">
        <v>3022</v>
      </c>
      <c r="AU264">
        <v>1.4</v>
      </c>
      <c r="AV264" t="s">
        <v>4533</v>
      </c>
    </row>
    <row r="265" spans="1:48">
      <c r="A265">
        <v>262</v>
      </c>
      <c r="B265" t="s">
        <v>1503</v>
      </c>
      <c r="C265">
        <v>6821000354</v>
      </c>
      <c r="D265">
        <v>1200000000000</v>
      </c>
      <c r="E265" t="s">
        <v>1504</v>
      </c>
      <c r="F265">
        <v>43496</v>
      </c>
      <c r="G265">
        <v>6</v>
      </c>
      <c r="H265" t="s">
        <v>73</v>
      </c>
      <c r="I265" t="s">
        <v>1505</v>
      </c>
      <c r="J265" t="s">
        <v>1506</v>
      </c>
      <c r="K265" t="s">
        <v>1507</v>
      </c>
      <c r="L265">
        <v>10</v>
      </c>
      <c r="Q265">
        <v>46589</v>
      </c>
      <c r="R265">
        <v>528</v>
      </c>
      <c r="S265">
        <v>4174</v>
      </c>
      <c r="T265">
        <v>17704</v>
      </c>
      <c r="U265">
        <v>22851</v>
      </c>
      <c r="V265">
        <v>7078</v>
      </c>
      <c r="W265">
        <v>660</v>
      </c>
      <c r="X265">
        <v>4780</v>
      </c>
      <c r="Y265">
        <v>14951</v>
      </c>
      <c r="Z265">
        <v>17940</v>
      </c>
      <c r="AA265">
        <v>39500</v>
      </c>
      <c r="AB265">
        <v>660</v>
      </c>
      <c r="AC265">
        <v>-784</v>
      </c>
      <c r="AD265">
        <v>2288</v>
      </c>
      <c r="AE265">
        <v>4202</v>
      </c>
      <c r="AF265">
        <v>0</v>
      </c>
      <c r="AG265">
        <v>0</v>
      </c>
      <c r="AH265">
        <v>0</v>
      </c>
      <c r="AI265">
        <v>1330</v>
      </c>
      <c r="AJ265">
        <v>1750</v>
      </c>
      <c r="AK265">
        <v>40478</v>
      </c>
      <c r="AL265">
        <v>78869</v>
      </c>
      <c r="AM265">
        <v>220935</v>
      </c>
      <c r="AN265">
        <v>299996</v>
      </c>
      <c r="AO265">
        <v>313966</v>
      </c>
      <c r="AP265">
        <v>1216</v>
      </c>
      <c r="AQ265">
        <v>0.49</v>
      </c>
      <c r="AR265" t="s">
        <v>52</v>
      </c>
      <c r="AS265" t="s">
        <v>1508</v>
      </c>
      <c r="AT265" t="s">
        <v>1509</v>
      </c>
      <c r="AU265">
        <v>7.8</v>
      </c>
      <c r="AV265" t="s">
        <v>4534</v>
      </c>
    </row>
    <row r="266" spans="1:48">
      <c r="A266">
        <v>263</v>
      </c>
      <c r="B266" t="s">
        <v>1496</v>
      </c>
      <c r="C266">
        <v>5904369714</v>
      </c>
      <c r="D266">
        <v>1190000000000</v>
      </c>
      <c r="E266" t="s">
        <v>1497</v>
      </c>
      <c r="F266">
        <v>43461</v>
      </c>
      <c r="G266">
        <v>6</v>
      </c>
      <c r="H266" t="s">
        <v>73</v>
      </c>
      <c r="I266" t="s">
        <v>1498</v>
      </c>
      <c r="J266" t="s">
        <v>1499</v>
      </c>
      <c r="K266" t="s">
        <v>1500</v>
      </c>
      <c r="L266">
        <v>10</v>
      </c>
      <c r="Q266">
        <v>31959</v>
      </c>
      <c r="R266">
        <v>35515</v>
      </c>
      <c r="S266">
        <v>42333</v>
      </c>
      <c r="T266">
        <v>28170</v>
      </c>
      <c r="U266">
        <v>22728</v>
      </c>
      <c r="V266">
        <v>22421</v>
      </c>
      <c r="W266">
        <v>24743</v>
      </c>
      <c r="X266">
        <v>303</v>
      </c>
      <c r="Y266">
        <v>148</v>
      </c>
      <c r="Z266">
        <v>143</v>
      </c>
      <c r="AA266">
        <v>9057</v>
      </c>
      <c r="AB266">
        <v>24743</v>
      </c>
      <c r="AC266">
        <v>40487</v>
      </c>
      <c r="AD266">
        <v>27221</v>
      </c>
      <c r="AE266">
        <v>21619</v>
      </c>
      <c r="AF266">
        <v>0</v>
      </c>
      <c r="AG266">
        <v>0</v>
      </c>
      <c r="AH266">
        <v>0</v>
      </c>
      <c r="AI266">
        <v>0</v>
      </c>
      <c r="AJ266">
        <v>0</v>
      </c>
      <c r="AK266">
        <v>28000</v>
      </c>
      <c r="AL266">
        <v>38036</v>
      </c>
      <c r="AM266">
        <v>30440</v>
      </c>
      <c r="AN266">
        <v>29221</v>
      </c>
      <c r="AO266">
        <v>28350</v>
      </c>
      <c r="AP266">
        <v>0</v>
      </c>
      <c r="AQ266">
        <v>0.71</v>
      </c>
      <c r="AR266" t="s">
        <v>52</v>
      </c>
      <c r="AS266" t="s">
        <v>1501</v>
      </c>
      <c r="AT266" t="s">
        <v>1502</v>
      </c>
      <c r="AU266">
        <v>1.01</v>
      </c>
      <c r="AV266" t="s">
        <v>4535</v>
      </c>
    </row>
    <row r="267" spans="1:48">
      <c r="A267">
        <v>264</v>
      </c>
      <c r="B267" t="s">
        <v>958</v>
      </c>
      <c r="C267">
        <v>7813280879</v>
      </c>
      <c r="D267">
        <v>1180000000000</v>
      </c>
      <c r="E267" t="s">
        <v>959</v>
      </c>
      <c r="F267">
        <v>42895</v>
      </c>
      <c r="G267">
        <v>7</v>
      </c>
      <c r="H267" t="s">
        <v>73</v>
      </c>
      <c r="I267" t="s">
        <v>960</v>
      </c>
      <c r="J267" t="s">
        <v>961</v>
      </c>
      <c r="K267" t="s">
        <v>962</v>
      </c>
      <c r="L267">
        <v>100</v>
      </c>
      <c r="Q267">
        <v>16195</v>
      </c>
      <c r="R267">
        <v>84056</v>
      </c>
      <c r="S267">
        <v>113402</v>
      </c>
      <c r="T267">
        <v>33555</v>
      </c>
      <c r="U267">
        <v>21737</v>
      </c>
      <c r="V267">
        <v>16019</v>
      </c>
      <c r="W267">
        <v>83591</v>
      </c>
      <c r="X267">
        <v>112710</v>
      </c>
      <c r="Y267">
        <v>32913</v>
      </c>
      <c r="Z267">
        <v>21142</v>
      </c>
      <c r="AA267">
        <v>179</v>
      </c>
      <c r="AB267">
        <v>83591</v>
      </c>
      <c r="AC267">
        <v>545</v>
      </c>
      <c r="AD267">
        <v>499</v>
      </c>
      <c r="AE267">
        <v>447</v>
      </c>
      <c r="AF267">
        <v>58914</v>
      </c>
      <c r="AG267">
        <v>186153</v>
      </c>
      <c r="AH267">
        <v>98750</v>
      </c>
      <c r="AI267">
        <v>83178</v>
      </c>
      <c r="AJ267">
        <v>76333</v>
      </c>
      <c r="AK267">
        <v>523</v>
      </c>
      <c r="AL267">
        <v>76</v>
      </c>
      <c r="AM267">
        <v>221</v>
      </c>
      <c r="AN267">
        <v>3095</v>
      </c>
      <c r="AO267">
        <v>309</v>
      </c>
      <c r="AP267">
        <v>0</v>
      </c>
      <c r="AQ267">
        <v>1.34</v>
      </c>
      <c r="AR267" t="s">
        <v>52</v>
      </c>
      <c r="AS267" t="s">
        <v>963</v>
      </c>
      <c r="AT267" t="s">
        <v>964</v>
      </c>
      <c r="AU267">
        <v>1.29</v>
      </c>
      <c r="AV267" t="s">
        <v>4536</v>
      </c>
    </row>
    <row r="268" spans="1:48">
      <c r="A268">
        <v>265</v>
      </c>
      <c r="B268" t="s">
        <v>2964</v>
      </c>
      <c r="C268">
        <v>7713743435</v>
      </c>
      <c r="D268">
        <v>1130000000000</v>
      </c>
      <c r="E268" t="s">
        <v>2965</v>
      </c>
      <c r="F268">
        <v>40967</v>
      </c>
      <c r="G268">
        <v>13</v>
      </c>
      <c r="H268" t="s">
        <v>73</v>
      </c>
      <c r="I268" t="s">
        <v>2966</v>
      </c>
      <c r="J268" t="s">
        <v>2967</v>
      </c>
      <c r="K268" t="s">
        <v>2968</v>
      </c>
      <c r="L268">
        <v>10910</v>
      </c>
      <c r="Q268">
        <v>0</v>
      </c>
      <c r="R268">
        <v>0</v>
      </c>
      <c r="S268">
        <v>3706</v>
      </c>
      <c r="T268">
        <v>16336</v>
      </c>
      <c r="U268">
        <v>22162</v>
      </c>
      <c r="V268">
        <v>0</v>
      </c>
      <c r="W268">
        <v>0</v>
      </c>
      <c r="X268">
        <v>968</v>
      </c>
      <c r="Y268">
        <v>10812</v>
      </c>
      <c r="Z268">
        <v>21949</v>
      </c>
      <c r="AA268">
        <v>0</v>
      </c>
      <c r="AB268">
        <v>0</v>
      </c>
      <c r="AC268">
        <v>2191</v>
      </c>
      <c r="AD268">
        <v>4419</v>
      </c>
      <c r="AE268">
        <v>171</v>
      </c>
      <c r="AF268">
        <v>0</v>
      </c>
      <c r="AG268">
        <v>0</v>
      </c>
      <c r="AH268">
        <v>0</v>
      </c>
      <c r="AI268">
        <v>0</v>
      </c>
      <c r="AJ268">
        <v>0</v>
      </c>
      <c r="AK268">
        <v>47915</v>
      </c>
      <c r="AL268">
        <v>47915</v>
      </c>
      <c r="AM268">
        <v>14904</v>
      </c>
      <c r="AN268">
        <v>21505</v>
      </c>
      <c r="AO268">
        <v>89293</v>
      </c>
      <c r="AP268">
        <v>0</v>
      </c>
      <c r="AQ268">
        <v>5.98</v>
      </c>
      <c r="AR268" t="s">
        <v>52</v>
      </c>
      <c r="AS268" t="s">
        <v>2969</v>
      </c>
      <c r="AT268" t="s">
        <v>2970</v>
      </c>
      <c r="AU268">
        <v>1.86</v>
      </c>
      <c r="AV268" t="s">
        <v>4537</v>
      </c>
    </row>
    <row r="269" spans="1:48">
      <c r="A269">
        <v>266</v>
      </c>
      <c r="B269" t="s">
        <v>216</v>
      </c>
      <c r="C269">
        <v>7802560095</v>
      </c>
      <c r="D269">
        <v>1170000000000</v>
      </c>
      <c r="E269" t="s">
        <v>217</v>
      </c>
      <c r="F269">
        <v>42384</v>
      </c>
      <c r="G269">
        <v>9</v>
      </c>
      <c r="H269" t="s">
        <v>73</v>
      </c>
      <c r="I269" t="s">
        <v>218</v>
      </c>
      <c r="J269" t="s">
        <v>219</v>
      </c>
      <c r="K269" t="s">
        <v>220</v>
      </c>
      <c r="L269">
        <v>200</v>
      </c>
      <c r="Q269">
        <v>11218</v>
      </c>
      <c r="R269">
        <v>36091</v>
      </c>
      <c r="S269">
        <v>38793</v>
      </c>
      <c r="T269">
        <v>21506</v>
      </c>
      <c r="U269">
        <v>21369</v>
      </c>
      <c r="V269">
        <v>1016</v>
      </c>
      <c r="W269">
        <v>4511</v>
      </c>
      <c r="X269">
        <v>18490</v>
      </c>
      <c r="Y269">
        <v>13150</v>
      </c>
      <c r="Z269">
        <v>13406</v>
      </c>
      <c r="AA269">
        <v>1395</v>
      </c>
      <c r="AB269">
        <v>4511</v>
      </c>
      <c r="AC269">
        <v>18329</v>
      </c>
      <c r="AD269">
        <v>7635</v>
      </c>
      <c r="AE269">
        <v>7326</v>
      </c>
      <c r="AF269">
        <v>57036</v>
      </c>
      <c r="AG269">
        <v>56480</v>
      </c>
      <c r="AH269">
        <v>0</v>
      </c>
      <c r="AI269">
        <v>0</v>
      </c>
      <c r="AJ269">
        <v>0</v>
      </c>
      <c r="AK269">
        <v>1402</v>
      </c>
      <c r="AL269">
        <v>2983</v>
      </c>
      <c r="AM269">
        <v>60553</v>
      </c>
      <c r="AN269">
        <v>80005</v>
      </c>
      <c r="AO269">
        <v>86901</v>
      </c>
      <c r="AP269">
        <v>12741</v>
      </c>
      <c r="AQ269">
        <v>1.9</v>
      </c>
      <c r="AR269" t="s">
        <v>52</v>
      </c>
      <c r="AS269" t="s">
        <v>221</v>
      </c>
      <c r="AT269" t="s">
        <v>222</v>
      </c>
      <c r="AU269">
        <v>1.49</v>
      </c>
      <c r="AV269" t="s">
        <v>4538</v>
      </c>
    </row>
    <row r="270" spans="1:48">
      <c r="A270">
        <v>267</v>
      </c>
      <c r="B270" t="s">
        <v>1556</v>
      </c>
      <c r="C270">
        <v>2130208814</v>
      </c>
      <c r="D270">
        <v>1190000000000</v>
      </c>
      <c r="E270" t="s">
        <v>1557</v>
      </c>
      <c r="F270">
        <v>43521</v>
      </c>
      <c r="G270">
        <v>6</v>
      </c>
      <c r="H270" t="s">
        <v>73</v>
      </c>
      <c r="I270" t="s">
        <v>1558</v>
      </c>
      <c r="J270" t="s">
        <v>1559</v>
      </c>
      <c r="K270" t="s">
        <v>1560</v>
      </c>
      <c r="L270">
        <v>10</v>
      </c>
      <c r="Q270">
        <v>315</v>
      </c>
      <c r="R270">
        <v>2682</v>
      </c>
      <c r="S270">
        <v>5170</v>
      </c>
      <c r="T270">
        <v>13262</v>
      </c>
      <c r="U270">
        <v>21350</v>
      </c>
      <c r="V270">
        <v>337</v>
      </c>
      <c r="W270">
        <v>615</v>
      </c>
      <c r="X270">
        <v>561</v>
      </c>
      <c r="Y270">
        <v>1882</v>
      </c>
      <c r="Z270">
        <v>49199</v>
      </c>
      <c r="AA270">
        <v>-22</v>
      </c>
      <c r="AB270">
        <v>615</v>
      </c>
      <c r="AC270">
        <v>4609</v>
      </c>
      <c r="AD270">
        <v>11380</v>
      </c>
      <c r="AE270">
        <v>-28836</v>
      </c>
      <c r="AF270">
        <v>0</v>
      </c>
      <c r="AG270">
        <v>0</v>
      </c>
      <c r="AH270">
        <v>0</v>
      </c>
      <c r="AI270">
        <v>0</v>
      </c>
      <c r="AJ270">
        <v>0</v>
      </c>
      <c r="AK270">
        <v>68529</v>
      </c>
      <c r="AL270">
        <v>92679</v>
      </c>
      <c r="AM270">
        <v>305277</v>
      </c>
      <c r="AN270">
        <v>435773</v>
      </c>
      <c r="AO270">
        <v>257</v>
      </c>
      <c r="AP270">
        <v>15175</v>
      </c>
      <c r="AQ270">
        <v>67.78</v>
      </c>
      <c r="AR270" t="s">
        <v>52</v>
      </c>
      <c r="AS270" t="s">
        <v>1561</v>
      </c>
      <c r="AT270" t="s">
        <v>1562</v>
      </c>
      <c r="AU270">
        <v>0</v>
      </c>
      <c r="AV270" t="s">
        <v>4539</v>
      </c>
    </row>
    <row r="271" spans="1:48">
      <c r="A271">
        <v>268</v>
      </c>
      <c r="B271" t="s">
        <v>1563</v>
      </c>
      <c r="C271">
        <v>6168073264</v>
      </c>
      <c r="D271">
        <v>1150000000000</v>
      </c>
      <c r="E271" t="s">
        <v>1564</v>
      </c>
      <c r="F271">
        <v>41831</v>
      </c>
      <c r="G271">
        <v>10</v>
      </c>
      <c r="H271" t="s">
        <v>73</v>
      </c>
      <c r="I271" t="s">
        <v>1565</v>
      </c>
      <c r="J271" t="s">
        <v>1566</v>
      </c>
      <c r="K271" t="s">
        <v>1567</v>
      </c>
      <c r="L271">
        <v>10</v>
      </c>
      <c r="Q271">
        <v>17813</v>
      </c>
      <c r="R271">
        <v>14317</v>
      </c>
      <c r="S271">
        <v>185011</v>
      </c>
      <c r="T271">
        <v>0</v>
      </c>
      <c r="U271">
        <v>20607</v>
      </c>
      <c r="V271">
        <v>17949</v>
      </c>
      <c r="W271">
        <v>7339</v>
      </c>
      <c r="X271">
        <v>123543</v>
      </c>
      <c r="Y271">
        <v>62446</v>
      </c>
      <c r="Z271">
        <v>153</v>
      </c>
      <c r="AA271">
        <v>2091</v>
      </c>
      <c r="AB271">
        <v>7339</v>
      </c>
      <c r="AC271">
        <v>58717</v>
      </c>
      <c r="AD271">
        <v>-78540</v>
      </c>
      <c r="AE271">
        <v>3969</v>
      </c>
      <c r="AF271">
        <v>209381</v>
      </c>
      <c r="AG271">
        <v>431459</v>
      </c>
      <c r="AH271">
        <v>213048</v>
      </c>
      <c r="AI271">
        <v>155447</v>
      </c>
      <c r="AJ271">
        <v>171329</v>
      </c>
      <c r="AK271">
        <v>159663</v>
      </c>
      <c r="AL271">
        <v>176118</v>
      </c>
      <c r="AM271">
        <v>227429</v>
      </c>
      <c r="AN271">
        <v>88189</v>
      </c>
      <c r="AO271">
        <v>83473</v>
      </c>
      <c r="AP271">
        <v>230376</v>
      </c>
      <c r="AQ271">
        <v>1.1599999999999999</v>
      </c>
      <c r="AR271" t="s">
        <v>52</v>
      </c>
      <c r="AS271" t="s">
        <v>1568</v>
      </c>
      <c r="AT271" t="s">
        <v>1569</v>
      </c>
      <c r="AU271">
        <v>0.69</v>
      </c>
      <c r="AV271" t="s">
        <v>4540</v>
      </c>
    </row>
    <row r="272" spans="1:48">
      <c r="A272">
        <v>269</v>
      </c>
      <c r="B272" t="s">
        <v>447</v>
      </c>
      <c r="C272">
        <v>6455047081</v>
      </c>
      <c r="D272">
        <v>1090000000000</v>
      </c>
      <c r="E272" t="s">
        <v>448</v>
      </c>
      <c r="F272">
        <v>39532</v>
      </c>
      <c r="G272">
        <v>17</v>
      </c>
      <c r="H272" t="s">
        <v>73</v>
      </c>
      <c r="I272" t="s">
        <v>449</v>
      </c>
      <c r="J272" t="s">
        <v>450</v>
      </c>
      <c r="K272" t="s">
        <v>451</v>
      </c>
      <c r="L272">
        <v>756</v>
      </c>
      <c r="Q272">
        <v>6913</v>
      </c>
      <c r="R272">
        <v>7706</v>
      </c>
      <c r="S272">
        <v>8922</v>
      </c>
      <c r="T272">
        <v>20820</v>
      </c>
      <c r="U272">
        <v>20011</v>
      </c>
      <c r="V272">
        <v>0</v>
      </c>
      <c r="W272">
        <v>0</v>
      </c>
      <c r="X272">
        <v>0</v>
      </c>
      <c r="Y272">
        <v>0</v>
      </c>
      <c r="Z272">
        <v>0</v>
      </c>
      <c r="AA272">
        <v>2736</v>
      </c>
      <c r="AB272">
        <v>0</v>
      </c>
      <c r="AC272">
        <v>3512</v>
      </c>
      <c r="AD272">
        <v>7858</v>
      </c>
      <c r="AE272">
        <v>1991</v>
      </c>
      <c r="AF272">
        <v>5162</v>
      </c>
      <c r="AG272">
        <v>7891</v>
      </c>
      <c r="AH272">
        <v>14489</v>
      </c>
      <c r="AI272">
        <v>22198</v>
      </c>
      <c r="AJ272">
        <v>19577</v>
      </c>
      <c r="AK272">
        <v>5749</v>
      </c>
      <c r="AL272">
        <v>3187</v>
      </c>
      <c r="AM272">
        <v>3187</v>
      </c>
      <c r="AN272">
        <v>3134</v>
      </c>
      <c r="AO272">
        <v>3134</v>
      </c>
      <c r="AP272">
        <v>0</v>
      </c>
      <c r="AQ272">
        <v>2.89</v>
      </c>
      <c r="AR272" t="s">
        <v>52</v>
      </c>
      <c r="AS272" t="s">
        <v>452</v>
      </c>
      <c r="AT272" t="s">
        <v>453</v>
      </c>
      <c r="AU272">
        <v>2.08</v>
      </c>
      <c r="AV272" t="s">
        <v>4541</v>
      </c>
    </row>
    <row r="273" spans="1:48">
      <c r="A273">
        <v>270</v>
      </c>
      <c r="B273" t="s">
        <v>331</v>
      </c>
      <c r="C273">
        <v>5907998189</v>
      </c>
      <c r="D273">
        <v>1150000000000</v>
      </c>
      <c r="E273" t="s">
        <v>332</v>
      </c>
      <c r="F273">
        <v>41864</v>
      </c>
      <c r="G273">
        <v>10</v>
      </c>
      <c r="H273" t="s">
        <v>73</v>
      </c>
      <c r="I273" t="s">
        <v>333</v>
      </c>
      <c r="J273" t="s">
        <v>334</v>
      </c>
      <c r="K273" t="s">
        <v>335</v>
      </c>
      <c r="L273">
        <v>10</v>
      </c>
      <c r="Q273">
        <v>19883</v>
      </c>
      <c r="R273">
        <v>16749</v>
      </c>
      <c r="S273">
        <v>24810</v>
      </c>
      <c r="T273">
        <v>23181</v>
      </c>
      <c r="U273">
        <v>19986</v>
      </c>
      <c r="V273">
        <v>13562</v>
      </c>
      <c r="W273">
        <v>9958</v>
      </c>
      <c r="X273">
        <v>23104</v>
      </c>
      <c r="Y273">
        <v>18454</v>
      </c>
      <c r="Z273">
        <v>18505</v>
      </c>
      <c r="AA273">
        <v>5313</v>
      </c>
      <c r="AB273">
        <v>9958</v>
      </c>
      <c r="AC273">
        <v>608</v>
      </c>
      <c r="AD273">
        <v>3399</v>
      </c>
      <c r="AE273">
        <v>459</v>
      </c>
      <c r="AF273">
        <v>0</v>
      </c>
      <c r="AG273">
        <v>0</v>
      </c>
      <c r="AH273">
        <v>0</v>
      </c>
      <c r="AI273">
        <v>0</v>
      </c>
      <c r="AJ273">
        <v>0</v>
      </c>
      <c r="AK273">
        <v>48705</v>
      </c>
      <c r="AL273">
        <v>51633</v>
      </c>
      <c r="AM273">
        <v>48745</v>
      </c>
      <c r="AN273">
        <v>56787</v>
      </c>
      <c r="AO273">
        <v>67480</v>
      </c>
      <c r="AP273">
        <v>13878</v>
      </c>
      <c r="AQ273">
        <v>1.01</v>
      </c>
      <c r="AR273" t="s">
        <v>52</v>
      </c>
      <c r="AS273" t="s">
        <v>336</v>
      </c>
      <c r="AT273" t="s">
        <v>82</v>
      </c>
      <c r="AU273">
        <v>1.39</v>
      </c>
      <c r="AV273" t="s">
        <v>4542</v>
      </c>
    </row>
    <row r="274" spans="1:48">
      <c r="A274">
        <v>271</v>
      </c>
      <c r="B274" t="s">
        <v>257</v>
      </c>
      <c r="C274">
        <v>7842355430</v>
      </c>
      <c r="D274">
        <v>1080000000000</v>
      </c>
      <c r="E274" t="s">
        <v>258</v>
      </c>
      <c r="F274">
        <v>39170</v>
      </c>
      <c r="G274">
        <v>18</v>
      </c>
      <c r="H274" t="s">
        <v>73</v>
      </c>
      <c r="I274" t="s">
        <v>259</v>
      </c>
      <c r="J274" t="s">
        <v>260</v>
      </c>
      <c r="K274" t="s">
        <v>261</v>
      </c>
      <c r="L274">
        <v>100</v>
      </c>
      <c r="Q274">
        <v>37428</v>
      </c>
      <c r="R274">
        <v>25379</v>
      </c>
      <c r="S274">
        <v>17886</v>
      </c>
      <c r="T274">
        <v>9436</v>
      </c>
      <c r="U274">
        <v>19356</v>
      </c>
      <c r="V274">
        <v>34220</v>
      </c>
      <c r="W274">
        <v>20773</v>
      </c>
      <c r="X274">
        <v>13662</v>
      </c>
      <c r="Y274">
        <v>9871</v>
      </c>
      <c r="Z274">
        <v>12250</v>
      </c>
      <c r="AA274">
        <v>892</v>
      </c>
      <c r="AB274">
        <v>20773</v>
      </c>
      <c r="AC274">
        <v>3601</v>
      </c>
      <c r="AD274">
        <v>-1055</v>
      </c>
      <c r="AE274">
        <v>5563</v>
      </c>
      <c r="AF274">
        <v>46</v>
      </c>
      <c r="AG274">
        <v>46</v>
      </c>
      <c r="AH274">
        <v>46</v>
      </c>
      <c r="AI274">
        <v>46</v>
      </c>
      <c r="AJ274">
        <v>46</v>
      </c>
      <c r="AK274">
        <v>21811</v>
      </c>
      <c r="AL274">
        <v>20541</v>
      </c>
      <c r="AM274">
        <v>19337</v>
      </c>
      <c r="AN274">
        <v>29726</v>
      </c>
      <c r="AO274">
        <v>19657</v>
      </c>
      <c r="AP274">
        <v>1279</v>
      </c>
      <c r="AQ274">
        <v>0.52</v>
      </c>
      <c r="AR274">
        <v>0</v>
      </c>
      <c r="AS274" t="s">
        <v>262</v>
      </c>
      <c r="AT274" t="s">
        <v>263</v>
      </c>
      <c r="AU274">
        <v>0.9</v>
      </c>
      <c r="AV274" t="s">
        <v>4543</v>
      </c>
    </row>
    <row r="275" spans="1:48">
      <c r="A275">
        <v>272</v>
      </c>
      <c r="B275" t="s">
        <v>2736</v>
      </c>
      <c r="C275">
        <v>7603071727</v>
      </c>
      <c r="D275">
        <v>1200000000000</v>
      </c>
      <c r="E275" t="s">
        <v>2737</v>
      </c>
      <c r="F275">
        <v>43517</v>
      </c>
      <c r="G275">
        <v>6</v>
      </c>
      <c r="H275" t="s">
        <v>73</v>
      </c>
      <c r="I275" t="s">
        <v>2738</v>
      </c>
      <c r="J275" t="s">
        <v>707</v>
      </c>
      <c r="K275" t="s">
        <v>2739</v>
      </c>
      <c r="L275">
        <v>10</v>
      </c>
      <c r="Q275">
        <v>0</v>
      </c>
      <c r="R275">
        <v>0</v>
      </c>
      <c r="S275">
        <v>12130</v>
      </c>
      <c r="T275">
        <v>15542</v>
      </c>
      <c r="U275">
        <v>19222</v>
      </c>
      <c r="V275">
        <v>0</v>
      </c>
      <c r="W275">
        <v>1</v>
      </c>
      <c r="X275">
        <v>3114</v>
      </c>
      <c r="Y275">
        <v>16116</v>
      </c>
      <c r="Z275">
        <v>16321</v>
      </c>
      <c r="AA275">
        <v>0</v>
      </c>
      <c r="AB275">
        <v>1</v>
      </c>
      <c r="AC275">
        <v>8084</v>
      </c>
      <c r="AD275">
        <v>-7301</v>
      </c>
      <c r="AE275">
        <v>-5014</v>
      </c>
      <c r="AF275">
        <v>0</v>
      </c>
      <c r="AG275">
        <v>0</v>
      </c>
      <c r="AH275">
        <v>14594</v>
      </c>
      <c r="AI275">
        <v>0</v>
      </c>
      <c r="AJ275">
        <v>4614</v>
      </c>
      <c r="AK275">
        <v>0</v>
      </c>
      <c r="AL275">
        <v>0</v>
      </c>
      <c r="AM275">
        <v>27362</v>
      </c>
      <c r="AN275">
        <v>46928</v>
      </c>
      <c r="AO275">
        <v>85192</v>
      </c>
      <c r="AP275">
        <v>10355</v>
      </c>
      <c r="AQ275">
        <v>1.58</v>
      </c>
      <c r="AR275" t="s">
        <v>52</v>
      </c>
      <c r="AS275" t="s">
        <v>2740</v>
      </c>
      <c r="AT275" t="s">
        <v>2741</v>
      </c>
      <c r="AU275">
        <v>2.14</v>
      </c>
      <c r="AV275" t="s">
        <v>4544</v>
      </c>
    </row>
    <row r="276" spans="1:48">
      <c r="A276">
        <v>273</v>
      </c>
      <c r="B276" t="s">
        <v>363</v>
      </c>
      <c r="C276">
        <v>6950094350</v>
      </c>
      <c r="D276">
        <v>1090000000000</v>
      </c>
      <c r="E276" t="s">
        <v>364</v>
      </c>
      <c r="F276">
        <v>39790</v>
      </c>
      <c r="G276">
        <v>16</v>
      </c>
      <c r="H276" t="s">
        <v>73</v>
      </c>
      <c r="I276" t="s">
        <v>365</v>
      </c>
      <c r="J276" t="s">
        <v>366</v>
      </c>
      <c r="K276" t="s">
        <v>367</v>
      </c>
      <c r="L276">
        <v>10</v>
      </c>
      <c r="Q276">
        <v>8628</v>
      </c>
      <c r="R276">
        <v>8598</v>
      </c>
      <c r="S276">
        <v>18651</v>
      </c>
      <c r="T276">
        <v>14147</v>
      </c>
      <c r="U276">
        <v>18985</v>
      </c>
      <c r="V276">
        <v>4580</v>
      </c>
      <c r="W276">
        <v>4440</v>
      </c>
      <c r="X276">
        <v>12382</v>
      </c>
      <c r="Y276">
        <v>10432</v>
      </c>
      <c r="Z276">
        <v>13238</v>
      </c>
      <c r="AA276">
        <v>3789</v>
      </c>
      <c r="AB276">
        <v>4440</v>
      </c>
      <c r="AC276">
        <v>5384</v>
      </c>
      <c r="AD276">
        <v>3152</v>
      </c>
      <c r="AE276">
        <v>4813</v>
      </c>
      <c r="AF276">
        <v>0</v>
      </c>
      <c r="AG276">
        <v>0</v>
      </c>
      <c r="AH276">
        <v>0</v>
      </c>
      <c r="AI276">
        <v>0</v>
      </c>
      <c r="AJ276">
        <v>0</v>
      </c>
      <c r="AK276">
        <v>28861</v>
      </c>
      <c r="AL276">
        <v>31139</v>
      </c>
      <c r="AM276">
        <v>35750</v>
      </c>
      <c r="AN276">
        <v>36820</v>
      </c>
      <c r="AO276">
        <v>38206</v>
      </c>
      <c r="AP276">
        <v>0</v>
      </c>
      <c r="AQ276">
        <v>2.2000000000000002</v>
      </c>
      <c r="AR276" t="s">
        <v>52</v>
      </c>
      <c r="AS276" t="s">
        <v>368</v>
      </c>
      <c r="AT276" t="s">
        <v>369</v>
      </c>
      <c r="AU276">
        <v>1.32</v>
      </c>
      <c r="AV276" t="s">
        <v>4545</v>
      </c>
    </row>
    <row r="277" spans="1:48">
      <c r="A277">
        <v>274</v>
      </c>
      <c r="B277" t="s">
        <v>2869</v>
      </c>
      <c r="C277">
        <v>3702258398</v>
      </c>
      <c r="D277">
        <v>1210000000000</v>
      </c>
      <c r="E277" t="s">
        <v>2870</v>
      </c>
      <c r="F277">
        <v>44307</v>
      </c>
      <c r="G277">
        <v>3</v>
      </c>
      <c r="H277" t="s">
        <v>73</v>
      </c>
      <c r="I277" t="s">
        <v>2871</v>
      </c>
      <c r="J277" t="s">
        <v>2872</v>
      </c>
      <c r="K277" t="s">
        <v>2873</v>
      </c>
      <c r="L277">
        <v>10</v>
      </c>
      <c r="Q277">
        <v>0</v>
      </c>
      <c r="R277">
        <v>0</v>
      </c>
      <c r="S277">
        <v>17312</v>
      </c>
      <c r="T277">
        <v>19894</v>
      </c>
      <c r="U277">
        <v>18746</v>
      </c>
      <c r="V277">
        <v>0</v>
      </c>
      <c r="W277">
        <v>0</v>
      </c>
      <c r="X277">
        <v>5414</v>
      </c>
      <c r="Y277">
        <v>18414</v>
      </c>
      <c r="Z277">
        <v>16708</v>
      </c>
      <c r="AA277">
        <v>0</v>
      </c>
      <c r="AB277">
        <v>0</v>
      </c>
      <c r="AC277">
        <v>10859</v>
      </c>
      <c r="AD277">
        <v>1361</v>
      </c>
      <c r="AE277">
        <v>1931</v>
      </c>
      <c r="AF277">
        <v>0</v>
      </c>
      <c r="AG277">
        <v>0</v>
      </c>
      <c r="AH277">
        <v>0</v>
      </c>
      <c r="AI277">
        <v>0</v>
      </c>
      <c r="AJ277">
        <v>0</v>
      </c>
      <c r="AK277">
        <v>0</v>
      </c>
      <c r="AL277">
        <v>0</v>
      </c>
      <c r="AM277">
        <v>17871</v>
      </c>
      <c r="AN277">
        <v>15159</v>
      </c>
      <c r="AO277">
        <v>14971</v>
      </c>
      <c r="AP277">
        <v>0</v>
      </c>
      <c r="AQ277">
        <v>1.08</v>
      </c>
      <c r="AR277">
        <v>0</v>
      </c>
      <c r="AS277" t="s">
        <v>2874</v>
      </c>
      <c r="AT277" t="s">
        <v>2875</v>
      </c>
      <c r="AU277">
        <v>0.84</v>
      </c>
      <c r="AV277" t="s">
        <v>4546</v>
      </c>
    </row>
    <row r="278" spans="1:48">
      <c r="A278">
        <v>275</v>
      </c>
      <c r="B278" t="s">
        <v>2096</v>
      </c>
      <c r="C278">
        <v>2629012893</v>
      </c>
      <c r="D278">
        <v>1200000000000</v>
      </c>
      <c r="E278" t="s">
        <v>2097</v>
      </c>
      <c r="F278">
        <v>43893</v>
      </c>
      <c r="G278">
        <v>5</v>
      </c>
      <c r="H278" t="s">
        <v>73</v>
      </c>
      <c r="I278" t="s">
        <v>2098</v>
      </c>
      <c r="J278" t="s">
        <v>2099</v>
      </c>
      <c r="K278" t="s">
        <v>2100</v>
      </c>
      <c r="L278">
        <v>14</v>
      </c>
      <c r="Q278">
        <v>0</v>
      </c>
      <c r="R278">
        <v>248</v>
      </c>
      <c r="S278">
        <v>2664</v>
      </c>
      <c r="T278">
        <v>10795</v>
      </c>
      <c r="U278">
        <v>18743</v>
      </c>
      <c r="V278">
        <v>0</v>
      </c>
      <c r="W278">
        <v>1284</v>
      </c>
      <c r="X278">
        <v>2444</v>
      </c>
      <c r="Y278">
        <v>7523</v>
      </c>
      <c r="Z278">
        <v>17767</v>
      </c>
      <c r="AA278">
        <v>0</v>
      </c>
      <c r="AB278">
        <v>1284</v>
      </c>
      <c r="AC278">
        <v>194</v>
      </c>
      <c r="AD278">
        <v>1832</v>
      </c>
      <c r="AE278">
        <v>-1713</v>
      </c>
      <c r="AF278">
        <v>0</v>
      </c>
      <c r="AG278">
        <v>0</v>
      </c>
      <c r="AH278">
        <v>0</v>
      </c>
      <c r="AI278">
        <v>0</v>
      </c>
      <c r="AJ278">
        <v>0</v>
      </c>
      <c r="AK278">
        <v>0</v>
      </c>
      <c r="AL278">
        <v>6740</v>
      </c>
      <c r="AM278">
        <v>13071</v>
      </c>
      <c r="AN278">
        <v>30872</v>
      </c>
      <c r="AO278">
        <v>46984</v>
      </c>
      <c r="AP278">
        <v>12139</v>
      </c>
      <c r="AQ278">
        <v>75.58</v>
      </c>
      <c r="AR278" t="s">
        <v>52</v>
      </c>
      <c r="AS278" t="s">
        <v>2101</v>
      </c>
      <c r="AT278" t="s">
        <v>2102</v>
      </c>
      <c r="AU278">
        <v>6.97</v>
      </c>
      <c r="AV278" t="s">
        <v>4547</v>
      </c>
    </row>
    <row r="279" spans="1:48">
      <c r="A279">
        <v>276</v>
      </c>
      <c r="B279" t="s">
        <v>1881</v>
      </c>
      <c r="C279">
        <v>3459079025</v>
      </c>
      <c r="D279">
        <v>1190000000000</v>
      </c>
      <c r="E279" t="s">
        <v>1882</v>
      </c>
      <c r="F279">
        <v>43689</v>
      </c>
      <c r="G279">
        <v>5</v>
      </c>
      <c r="H279" t="s">
        <v>73</v>
      </c>
      <c r="I279" t="s">
        <v>1883</v>
      </c>
      <c r="J279" t="s">
        <v>1884</v>
      </c>
      <c r="K279" t="s">
        <v>1885</v>
      </c>
      <c r="L279">
        <v>10</v>
      </c>
      <c r="Q279">
        <v>0</v>
      </c>
      <c r="R279">
        <v>60</v>
      </c>
      <c r="S279">
        <v>283</v>
      </c>
      <c r="T279">
        <v>3614</v>
      </c>
      <c r="U279">
        <v>18646</v>
      </c>
      <c r="V279">
        <v>2</v>
      </c>
      <c r="W279">
        <v>9</v>
      </c>
      <c r="X279">
        <v>1306</v>
      </c>
      <c r="Y279">
        <v>1704</v>
      </c>
      <c r="Z279">
        <v>1728</v>
      </c>
      <c r="AA279">
        <v>-200</v>
      </c>
      <c r="AB279">
        <v>9</v>
      </c>
      <c r="AC279">
        <v>-1073</v>
      </c>
      <c r="AD279">
        <v>1833</v>
      </c>
      <c r="AE279">
        <v>15950</v>
      </c>
      <c r="AF279">
        <v>0</v>
      </c>
      <c r="AG279">
        <v>10656</v>
      </c>
      <c r="AH279">
        <v>0</v>
      </c>
      <c r="AI279">
        <v>0</v>
      </c>
      <c r="AJ279">
        <v>0</v>
      </c>
      <c r="AK279">
        <v>3</v>
      </c>
      <c r="AL279">
        <v>240</v>
      </c>
      <c r="AM279">
        <v>10923</v>
      </c>
      <c r="AN279">
        <v>13823</v>
      </c>
      <c r="AO279">
        <v>28331</v>
      </c>
      <c r="AP279">
        <v>681</v>
      </c>
      <c r="AQ279">
        <v>310.77</v>
      </c>
      <c r="AR279" t="s">
        <v>52</v>
      </c>
      <c r="AS279" t="s">
        <v>1886</v>
      </c>
      <c r="AT279" t="s">
        <v>82</v>
      </c>
      <c r="AU279">
        <v>9443.67</v>
      </c>
      <c r="AV279" t="s">
        <v>4548</v>
      </c>
    </row>
    <row r="280" spans="1:48">
      <c r="A280">
        <v>277</v>
      </c>
      <c r="B280" t="s">
        <v>2558</v>
      </c>
      <c r="C280">
        <v>7733244339</v>
      </c>
      <c r="D280">
        <v>1160000000000</v>
      </c>
      <c r="E280" t="s">
        <v>2559</v>
      </c>
      <c r="F280">
        <v>42221</v>
      </c>
      <c r="G280">
        <v>9</v>
      </c>
      <c r="H280" t="s">
        <v>73</v>
      </c>
      <c r="I280" t="s">
        <v>2560</v>
      </c>
      <c r="J280" t="s">
        <v>2561</v>
      </c>
      <c r="K280" t="s">
        <v>2562</v>
      </c>
      <c r="L280">
        <v>10000</v>
      </c>
      <c r="Q280">
        <v>19646</v>
      </c>
      <c r="R280">
        <v>17310</v>
      </c>
      <c r="S280">
        <v>20136</v>
      </c>
      <c r="T280">
        <v>24815</v>
      </c>
      <c r="U280">
        <v>18609</v>
      </c>
      <c r="V280">
        <v>187</v>
      </c>
      <c r="W280">
        <v>179</v>
      </c>
      <c r="X280">
        <v>149</v>
      </c>
      <c r="Y280">
        <v>118</v>
      </c>
      <c r="Z280">
        <v>42</v>
      </c>
      <c r="AA280">
        <v>14879</v>
      </c>
      <c r="AB280">
        <v>179</v>
      </c>
      <c r="AC280">
        <v>13519</v>
      </c>
      <c r="AD280">
        <v>15958</v>
      </c>
      <c r="AE280">
        <v>11484</v>
      </c>
      <c r="AF280">
        <v>10120</v>
      </c>
      <c r="AG280">
        <v>6984</v>
      </c>
      <c r="AH280">
        <v>8024</v>
      </c>
      <c r="AI280">
        <v>5831</v>
      </c>
      <c r="AJ280">
        <v>1527</v>
      </c>
      <c r="AK280">
        <v>4050</v>
      </c>
      <c r="AL280">
        <v>4125</v>
      </c>
      <c r="AM280">
        <v>9997</v>
      </c>
      <c r="AN280">
        <v>9231</v>
      </c>
      <c r="AO280">
        <v>10154</v>
      </c>
      <c r="AP280">
        <v>1919</v>
      </c>
      <c r="AQ280">
        <v>0.95</v>
      </c>
      <c r="AR280" t="s">
        <v>52</v>
      </c>
      <c r="AS280" t="s">
        <v>2563</v>
      </c>
      <c r="AT280" t="s">
        <v>2564</v>
      </c>
      <c r="AU280">
        <v>0.82</v>
      </c>
      <c r="AV280" t="s">
        <v>4549</v>
      </c>
    </row>
    <row r="281" spans="1:48">
      <c r="A281">
        <v>278</v>
      </c>
      <c r="B281" t="s">
        <v>2424</v>
      </c>
      <c r="C281">
        <v>9705144752</v>
      </c>
      <c r="D281">
        <v>1210000000000</v>
      </c>
      <c r="E281" t="s">
        <v>2425</v>
      </c>
      <c r="F281">
        <v>44008</v>
      </c>
      <c r="G281">
        <v>4</v>
      </c>
      <c r="H281" t="s">
        <v>73</v>
      </c>
      <c r="I281" t="s">
        <v>2426</v>
      </c>
      <c r="J281" t="s">
        <v>2427</v>
      </c>
      <c r="K281" t="s">
        <v>2428</v>
      </c>
      <c r="L281">
        <v>10600</v>
      </c>
      <c r="Q281">
        <v>0</v>
      </c>
      <c r="R281">
        <v>0</v>
      </c>
      <c r="S281">
        <v>2681</v>
      </c>
      <c r="T281">
        <v>9879</v>
      </c>
      <c r="U281">
        <v>19516</v>
      </c>
      <c r="V281">
        <v>0</v>
      </c>
      <c r="W281">
        <v>2</v>
      </c>
      <c r="X281">
        <v>1304</v>
      </c>
      <c r="Y281">
        <v>4714</v>
      </c>
      <c r="Z281">
        <v>5946</v>
      </c>
      <c r="AA281">
        <v>0</v>
      </c>
      <c r="AB281">
        <v>2</v>
      </c>
      <c r="AC281">
        <v>907</v>
      </c>
      <c r="AD281">
        <v>2640</v>
      </c>
      <c r="AE281">
        <v>8951</v>
      </c>
      <c r="AF281">
        <v>0</v>
      </c>
      <c r="AG281">
        <v>10270</v>
      </c>
      <c r="AH281">
        <v>10775</v>
      </c>
      <c r="AI281">
        <v>0</v>
      </c>
      <c r="AJ281">
        <v>0</v>
      </c>
      <c r="AK281">
        <v>0</v>
      </c>
      <c r="AL281">
        <v>109</v>
      </c>
      <c r="AM281">
        <v>1138</v>
      </c>
      <c r="AN281">
        <v>188</v>
      </c>
      <c r="AO281">
        <v>4233</v>
      </c>
      <c r="AP281">
        <v>0</v>
      </c>
      <c r="AQ281">
        <v>7.28</v>
      </c>
      <c r="AR281" t="s">
        <v>52</v>
      </c>
      <c r="AS281" t="s">
        <v>2429</v>
      </c>
      <c r="AT281" t="s">
        <v>2430</v>
      </c>
      <c r="AU281">
        <v>0.41</v>
      </c>
      <c r="AV281" t="s">
        <v>4550</v>
      </c>
    </row>
    <row r="282" spans="1:48">
      <c r="A282">
        <v>279</v>
      </c>
      <c r="B282" t="s">
        <v>3033</v>
      </c>
      <c r="C282">
        <v>7810944190</v>
      </c>
      <c r="D282">
        <v>1230000000000</v>
      </c>
      <c r="E282" t="s">
        <v>3034</v>
      </c>
      <c r="F282">
        <v>44655</v>
      </c>
      <c r="G282">
        <v>2</v>
      </c>
      <c r="H282" t="s">
        <v>73</v>
      </c>
      <c r="I282" t="s">
        <v>3035</v>
      </c>
      <c r="J282" t="s">
        <v>3036</v>
      </c>
      <c r="K282" t="s">
        <v>3037</v>
      </c>
      <c r="L282">
        <v>10000</v>
      </c>
      <c r="Q282">
        <v>0</v>
      </c>
      <c r="R282">
        <v>0</v>
      </c>
      <c r="S282">
        <v>0</v>
      </c>
      <c r="T282">
        <v>1017</v>
      </c>
      <c r="U282">
        <v>17744</v>
      </c>
      <c r="V282">
        <v>0</v>
      </c>
      <c r="W282">
        <v>0</v>
      </c>
      <c r="X282">
        <v>0</v>
      </c>
      <c r="Y282">
        <v>2814</v>
      </c>
      <c r="Z282">
        <v>10473</v>
      </c>
      <c r="AA282">
        <v>0</v>
      </c>
      <c r="AB282">
        <v>0</v>
      </c>
      <c r="AC282">
        <v>0</v>
      </c>
      <c r="AD282">
        <v>-1800</v>
      </c>
      <c r="AE282">
        <v>7205</v>
      </c>
      <c r="AF282">
        <v>0</v>
      </c>
      <c r="AG282">
        <v>0</v>
      </c>
      <c r="AH282">
        <v>0</v>
      </c>
      <c r="AI282">
        <v>1879</v>
      </c>
      <c r="AJ282">
        <v>100</v>
      </c>
      <c r="AK282">
        <v>0</v>
      </c>
      <c r="AL282">
        <v>0</v>
      </c>
      <c r="AM282">
        <v>0</v>
      </c>
      <c r="AN282">
        <v>57</v>
      </c>
      <c r="AO282">
        <v>11370</v>
      </c>
      <c r="AP282">
        <v>0</v>
      </c>
      <c r="AQ282">
        <v>17.45</v>
      </c>
      <c r="AR282" t="s">
        <v>52</v>
      </c>
      <c r="AS282" t="s">
        <v>3038</v>
      </c>
      <c r="AT282" t="s">
        <v>3039</v>
      </c>
      <c r="AU282">
        <v>5.92</v>
      </c>
      <c r="AV282" t="s">
        <v>4551</v>
      </c>
    </row>
    <row r="283" spans="1:48">
      <c r="A283">
        <v>280</v>
      </c>
      <c r="B283" t="s">
        <v>2937</v>
      </c>
      <c r="C283">
        <v>6670505449</v>
      </c>
      <c r="D283">
        <v>1220000000000</v>
      </c>
      <c r="E283" t="s">
        <v>2938</v>
      </c>
      <c r="F283">
        <v>44526</v>
      </c>
      <c r="G283">
        <v>3</v>
      </c>
      <c r="H283" t="s">
        <v>73</v>
      </c>
      <c r="I283" t="s">
        <v>2939</v>
      </c>
      <c r="J283" t="s">
        <v>2940</v>
      </c>
      <c r="K283" t="s">
        <v>2941</v>
      </c>
      <c r="L283">
        <v>10000</v>
      </c>
      <c r="Q283">
        <v>0</v>
      </c>
      <c r="R283">
        <v>0</v>
      </c>
      <c r="S283">
        <v>0</v>
      </c>
      <c r="T283">
        <v>1403</v>
      </c>
      <c r="U283">
        <v>17531</v>
      </c>
      <c r="V283">
        <v>0</v>
      </c>
      <c r="W283">
        <v>0</v>
      </c>
      <c r="X283">
        <v>0</v>
      </c>
      <c r="Y283">
        <v>-1311</v>
      </c>
      <c r="Z283">
        <v>5210</v>
      </c>
      <c r="AA283">
        <v>0</v>
      </c>
      <c r="AB283">
        <v>0</v>
      </c>
      <c r="AC283">
        <v>0</v>
      </c>
      <c r="AD283">
        <v>78</v>
      </c>
      <c r="AE283">
        <v>11434</v>
      </c>
      <c r="AF283">
        <v>0</v>
      </c>
      <c r="AG283">
        <v>0</v>
      </c>
      <c r="AH283">
        <v>0</v>
      </c>
      <c r="AI283">
        <v>4148</v>
      </c>
      <c r="AJ283">
        <v>67</v>
      </c>
      <c r="AK283">
        <v>0</v>
      </c>
      <c r="AL283">
        <v>0</v>
      </c>
      <c r="AM283">
        <v>0</v>
      </c>
      <c r="AN283">
        <v>0</v>
      </c>
      <c r="AO283">
        <v>15167</v>
      </c>
      <c r="AP283">
        <v>0</v>
      </c>
      <c r="AQ283">
        <v>12.5</v>
      </c>
      <c r="AR283" t="s">
        <v>52</v>
      </c>
      <c r="AS283" t="s">
        <v>2942</v>
      </c>
      <c r="AT283" t="s">
        <v>2943</v>
      </c>
      <c r="AU283">
        <v>3.67</v>
      </c>
      <c r="AV283" t="s">
        <v>4552</v>
      </c>
    </row>
    <row r="284" spans="1:48">
      <c r="A284">
        <v>281</v>
      </c>
      <c r="B284" t="s">
        <v>3395</v>
      </c>
      <c r="C284">
        <v>9726053295</v>
      </c>
      <c r="D284">
        <v>1240000000000</v>
      </c>
      <c r="E284" t="s">
        <v>3396</v>
      </c>
      <c r="F284">
        <v>45182</v>
      </c>
      <c r="G284">
        <v>1</v>
      </c>
      <c r="H284" t="s">
        <v>73</v>
      </c>
      <c r="I284" t="s">
        <v>3397</v>
      </c>
      <c r="J284" t="s">
        <v>3398</v>
      </c>
      <c r="K284" t="s">
        <v>3399</v>
      </c>
      <c r="L284">
        <v>10000</v>
      </c>
      <c r="Q284">
        <v>0</v>
      </c>
      <c r="R284">
        <v>0</v>
      </c>
      <c r="S284">
        <v>0</v>
      </c>
      <c r="T284">
        <v>0</v>
      </c>
      <c r="U284">
        <v>17666</v>
      </c>
      <c r="V284">
        <v>0</v>
      </c>
      <c r="W284">
        <v>0</v>
      </c>
      <c r="X284">
        <v>0</v>
      </c>
      <c r="Y284">
        <v>0</v>
      </c>
      <c r="Z284">
        <v>17349</v>
      </c>
      <c r="AA284">
        <v>0</v>
      </c>
      <c r="AB284">
        <v>0</v>
      </c>
      <c r="AC284">
        <v>0</v>
      </c>
      <c r="AD284">
        <v>0</v>
      </c>
      <c r="AE284">
        <v>316</v>
      </c>
      <c r="AF284">
        <v>0</v>
      </c>
      <c r="AG284">
        <v>0</v>
      </c>
      <c r="AH284">
        <v>0</v>
      </c>
      <c r="AI284">
        <v>0</v>
      </c>
      <c r="AJ284">
        <v>0</v>
      </c>
      <c r="AK284">
        <v>0</v>
      </c>
      <c r="AL284">
        <v>0</v>
      </c>
      <c r="AM284">
        <v>0</v>
      </c>
      <c r="AN284">
        <v>0</v>
      </c>
      <c r="AO284">
        <v>17803</v>
      </c>
      <c r="AP284">
        <v>0</v>
      </c>
      <c r="AR284" t="s">
        <v>52</v>
      </c>
      <c r="AS284" t="s">
        <v>3400</v>
      </c>
      <c r="AT284" t="s">
        <v>3401</v>
      </c>
      <c r="AV284" t="s">
        <v>4553</v>
      </c>
    </row>
    <row r="285" spans="1:48">
      <c r="A285">
        <v>282</v>
      </c>
      <c r="B285" t="s">
        <v>1931</v>
      </c>
      <c r="C285">
        <v>7728488121</v>
      </c>
      <c r="D285">
        <v>1200000000000</v>
      </c>
      <c r="E285" t="s">
        <v>1932</v>
      </c>
      <c r="F285">
        <v>43747</v>
      </c>
      <c r="G285">
        <v>5</v>
      </c>
      <c r="H285" t="s">
        <v>73</v>
      </c>
      <c r="I285" t="s">
        <v>1933</v>
      </c>
      <c r="J285" t="s">
        <v>1934</v>
      </c>
      <c r="K285" t="s">
        <v>1935</v>
      </c>
      <c r="L285">
        <v>500</v>
      </c>
      <c r="Q285">
        <v>0</v>
      </c>
      <c r="R285">
        <v>2791</v>
      </c>
      <c r="S285">
        <v>6339</v>
      </c>
      <c r="T285">
        <v>7222</v>
      </c>
      <c r="U285">
        <v>17267</v>
      </c>
      <c r="V285">
        <v>0</v>
      </c>
      <c r="W285">
        <v>2530</v>
      </c>
      <c r="X285">
        <v>3160</v>
      </c>
      <c r="Y285">
        <v>5237</v>
      </c>
      <c r="Z285">
        <v>19559</v>
      </c>
      <c r="AA285">
        <v>0</v>
      </c>
      <c r="AB285">
        <v>2530</v>
      </c>
      <c r="AC285">
        <v>3049</v>
      </c>
      <c r="AD285">
        <v>245</v>
      </c>
      <c r="AE285">
        <v>-5165</v>
      </c>
      <c r="AF285">
        <v>0</v>
      </c>
      <c r="AG285">
        <v>0</v>
      </c>
      <c r="AH285">
        <v>0</v>
      </c>
      <c r="AI285">
        <v>0</v>
      </c>
      <c r="AJ285">
        <v>0</v>
      </c>
      <c r="AK285">
        <v>5710</v>
      </c>
      <c r="AL285">
        <v>16838</v>
      </c>
      <c r="AM285">
        <v>40202</v>
      </c>
      <c r="AN285">
        <v>48289</v>
      </c>
      <c r="AO285">
        <v>28695</v>
      </c>
      <c r="AP285">
        <v>19714</v>
      </c>
      <c r="AQ285">
        <v>6.19</v>
      </c>
      <c r="AR285" t="s">
        <v>52</v>
      </c>
      <c r="AS285" t="s">
        <v>1936</v>
      </c>
      <c r="AT285" t="s">
        <v>82</v>
      </c>
      <c r="AU285">
        <v>5.03</v>
      </c>
      <c r="AV285" t="s">
        <v>4554</v>
      </c>
    </row>
    <row r="286" spans="1:48">
      <c r="A286">
        <v>283</v>
      </c>
      <c r="B286" t="s">
        <v>2077</v>
      </c>
      <c r="C286">
        <v>7328084572</v>
      </c>
      <c r="D286">
        <v>1160000000000</v>
      </c>
      <c r="E286" t="s">
        <v>2078</v>
      </c>
      <c r="F286">
        <v>42195</v>
      </c>
      <c r="G286">
        <v>9</v>
      </c>
      <c r="H286" t="s">
        <v>73</v>
      </c>
      <c r="I286" t="s">
        <v>2079</v>
      </c>
      <c r="J286" t="s">
        <v>2080</v>
      </c>
      <c r="K286" t="s">
        <v>2081</v>
      </c>
      <c r="L286">
        <v>10</v>
      </c>
      <c r="Q286">
        <v>6489</v>
      </c>
      <c r="R286">
        <v>6153</v>
      </c>
      <c r="S286">
        <v>11849</v>
      </c>
      <c r="T286">
        <v>14013</v>
      </c>
      <c r="U286">
        <v>17170</v>
      </c>
      <c r="V286">
        <v>1936</v>
      </c>
      <c r="W286">
        <v>1962</v>
      </c>
      <c r="X286">
        <v>0</v>
      </c>
      <c r="Y286">
        <v>0</v>
      </c>
      <c r="Z286">
        <v>0</v>
      </c>
      <c r="AA286">
        <v>4164</v>
      </c>
      <c r="AB286">
        <v>1962</v>
      </c>
      <c r="AC286">
        <v>11494</v>
      </c>
      <c r="AD286">
        <v>13593</v>
      </c>
      <c r="AE286">
        <v>16582</v>
      </c>
      <c r="AF286">
        <v>0</v>
      </c>
      <c r="AG286">
        <v>0</v>
      </c>
      <c r="AH286">
        <v>0</v>
      </c>
      <c r="AI286">
        <v>0</v>
      </c>
      <c r="AJ286">
        <v>0</v>
      </c>
      <c r="AK286">
        <v>58673</v>
      </c>
      <c r="AL286">
        <v>60991</v>
      </c>
      <c r="AM286">
        <v>91966</v>
      </c>
      <c r="AN286">
        <v>81307</v>
      </c>
      <c r="AO286">
        <v>73770</v>
      </c>
      <c r="AP286">
        <v>1000</v>
      </c>
      <c r="AQ286">
        <v>2.65</v>
      </c>
      <c r="AR286" t="s">
        <v>52</v>
      </c>
      <c r="AS286" t="s">
        <v>2082</v>
      </c>
      <c r="AT286" t="s">
        <v>2083</v>
      </c>
      <c r="AU286">
        <v>1.26</v>
      </c>
      <c r="AV286" t="s">
        <v>4555</v>
      </c>
    </row>
    <row r="287" spans="1:48">
      <c r="A287">
        <v>284</v>
      </c>
      <c r="B287" t="s">
        <v>1037</v>
      </c>
      <c r="C287">
        <v>1435312504</v>
      </c>
      <c r="D287">
        <v>1160000000000</v>
      </c>
      <c r="E287" t="s">
        <v>1038</v>
      </c>
      <c r="F287">
        <v>42641</v>
      </c>
      <c r="G287">
        <v>8</v>
      </c>
      <c r="H287" t="s">
        <v>44</v>
      </c>
      <c r="I287" t="s">
        <v>1039</v>
      </c>
      <c r="J287" t="s">
        <v>1040</v>
      </c>
      <c r="K287" t="s">
        <v>1041</v>
      </c>
      <c r="L287">
        <v>11455</v>
      </c>
      <c r="Q287">
        <v>7596</v>
      </c>
      <c r="R287">
        <v>5622</v>
      </c>
      <c r="S287">
        <v>10156</v>
      </c>
      <c r="T287">
        <v>10516</v>
      </c>
      <c r="U287">
        <v>17140</v>
      </c>
      <c r="V287">
        <v>877</v>
      </c>
      <c r="W287">
        <v>2252</v>
      </c>
      <c r="X287">
        <v>4802</v>
      </c>
      <c r="Y287">
        <v>3639</v>
      </c>
      <c r="Z287">
        <v>4940</v>
      </c>
      <c r="AA287">
        <v>169</v>
      </c>
      <c r="AB287">
        <v>2252</v>
      </c>
      <c r="AC287">
        <v>-240</v>
      </c>
      <c r="AD287">
        <v>-77</v>
      </c>
      <c r="AE287">
        <v>3944</v>
      </c>
      <c r="AF287">
        <v>1511</v>
      </c>
      <c r="AG287">
        <v>4199</v>
      </c>
      <c r="AH287">
        <v>408</v>
      </c>
      <c r="AI287">
        <v>2411</v>
      </c>
      <c r="AJ287">
        <v>5968</v>
      </c>
      <c r="AK287">
        <v>470</v>
      </c>
      <c r="AL287">
        <v>518</v>
      </c>
      <c r="AM287">
        <v>2509</v>
      </c>
      <c r="AN287">
        <v>635</v>
      </c>
      <c r="AO287">
        <v>953</v>
      </c>
      <c r="AP287">
        <v>4815</v>
      </c>
      <c r="AQ287">
        <v>2.2599999999999998</v>
      </c>
      <c r="AR287">
        <v>0</v>
      </c>
      <c r="AS287" t="s">
        <v>1042</v>
      </c>
      <c r="AT287" t="s">
        <v>1043</v>
      </c>
      <c r="AU287">
        <v>3.49</v>
      </c>
      <c r="AV287" t="s">
        <v>4556</v>
      </c>
    </row>
    <row r="288" spans="1:48">
      <c r="A288">
        <v>285</v>
      </c>
      <c r="B288" t="s">
        <v>986</v>
      </c>
      <c r="C288">
        <v>5407950809</v>
      </c>
      <c r="D288">
        <v>1160000000000</v>
      </c>
      <c r="E288" t="s">
        <v>987</v>
      </c>
      <c r="F288">
        <v>42356</v>
      </c>
      <c r="G288">
        <v>9</v>
      </c>
      <c r="H288" t="s">
        <v>73</v>
      </c>
      <c r="I288" t="s">
        <v>988</v>
      </c>
      <c r="J288" t="s">
        <v>989</v>
      </c>
      <c r="K288" t="s">
        <v>990</v>
      </c>
      <c r="L288">
        <v>15</v>
      </c>
      <c r="Q288">
        <v>205296</v>
      </c>
      <c r="R288">
        <v>146213</v>
      </c>
      <c r="S288">
        <v>163183</v>
      </c>
      <c r="T288">
        <v>60381</v>
      </c>
      <c r="U288">
        <v>16957</v>
      </c>
      <c r="V288">
        <v>140729</v>
      </c>
      <c r="W288">
        <v>127355</v>
      </c>
      <c r="X288">
        <v>108971</v>
      </c>
      <c r="Y288">
        <v>46838</v>
      </c>
      <c r="Z288">
        <v>5195</v>
      </c>
      <c r="AA288">
        <v>52820</v>
      </c>
      <c r="AB288">
        <v>127355</v>
      </c>
      <c r="AC288">
        <v>36980</v>
      </c>
      <c r="AD288">
        <v>4528</v>
      </c>
      <c r="AE288">
        <v>9000</v>
      </c>
      <c r="AF288">
        <v>0</v>
      </c>
      <c r="AG288">
        <v>0</v>
      </c>
      <c r="AH288">
        <v>0</v>
      </c>
      <c r="AI288">
        <v>0</v>
      </c>
      <c r="AJ288">
        <v>0</v>
      </c>
      <c r="AK288">
        <v>103302</v>
      </c>
      <c r="AL288">
        <v>61764</v>
      </c>
      <c r="AM288">
        <v>53197</v>
      </c>
      <c r="AN288">
        <v>49800</v>
      </c>
      <c r="AO288">
        <v>46056</v>
      </c>
      <c r="AP288">
        <v>8482</v>
      </c>
      <c r="AQ288">
        <v>0.08</v>
      </c>
      <c r="AR288">
        <v>0</v>
      </c>
      <c r="AS288" t="s">
        <v>991</v>
      </c>
      <c r="AT288" t="s">
        <v>992</v>
      </c>
      <c r="AU288">
        <v>0.45</v>
      </c>
      <c r="AV288" t="s">
        <v>4557</v>
      </c>
    </row>
    <row r="289" spans="1:48">
      <c r="A289">
        <v>286</v>
      </c>
      <c r="B289" t="s">
        <v>1416</v>
      </c>
      <c r="C289">
        <v>7704849509</v>
      </c>
      <c r="D289">
        <v>5140000000000</v>
      </c>
      <c r="E289" t="s">
        <v>1417</v>
      </c>
      <c r="F289">
        <v>41585</v>
      </c>
      <c r="G289">
        <v>11</v>
      </c>
      <c r="H289" t="s">
        <v>73</v>
      </c>
      <c r="I289" t="s">
        <v>1418</v>
      </c>
      <c r="J289" t="s">
        <v>1419</v>
      </c>
      <c r="K289" t="s">
        <v>1420</v>
      </c>
      <c r="L289">
        <v>11</v>
      </c>
      <c r="Q289">
        <v>119198</v>
      </c>
      <c r="R289">
        <v>39487</v>
      </c>
      <c r="S289">
        <v>15723</v>
      </c>
      <c r="T289">
        <v>12878</v>
      </c>
      <c r="U289">
        <v>16852</v>
      </c>
      <c r="V289">
        <v>148970</v>
      </c>
      <c r="W289">
        <v>45278</v>
      </c>
      <c r="X289">
        <v>56617</v>
      </c>
      <c r="Y289">
        <v>11312</v>
      </c>
      <c r="Z289">
        <v>66991</v>
      </c>
      <c r="AA289">
        <v>-30740</v>
      </c>
      <c r="AB289">
        <v>45278</v>
      </c>
      <c r="AC289">
        <v>-41053</v>
      </c>
      <c r="AD289">
        <v>1444</v>
      </c>
      <c r="AE289">
        <v>-50311</v>
      </c>
      <c r="AF289">
        <v>0</v>
      </c>
      <c r="AG289">
        <v>0</v>
      </c>
      <c r="AH289">
        <v>0</v>
      </c>
      <c r="AI289">
        <v>0</v>
      </c>
      <c r="AJ289">
        <v>0</v>
      </c>
      <c r="AK289">
        <v>23328</v>
      </c>
      <c r="AL289">
        <v>16626</v>
      </c>
      <c r="AM289">
        <v>7665</v>
      </c>
      <c r="AN289">
        <v>2393</v>
      </c>
      <c r="AO289">
        <v>2186</v>
      </c>
      <c r="AP289">
        <v>51533</v>
      </c>
      <c r="AQ289">
        <v>0.14000000000000001</v>
      </c>
      <c r="AR289">
        <v>0</v>
      </c>
      <c r="AS289" t="s">
        <v>1421</v>
      </c>
      <c r="AT289" t="s">
        <v>1422</v>
      </c>
      <c r="AU289">
        <v>0.09</v>
      </c>
      <c r="AV289" t="s">
        <v>4558</v>
      </c>
    </row>
    <row r="290" spans="1:48">
      <c r="A290">
        <v>287</v>
      </c>
      <c r="B290" t="s">
        <v>2971</v>
      </c>
      <c r="C290">
        <v>9725071502</v>
      </c>
      <c r="D290">
        <v>1230000000000</v>
      </c>
      <c r="E290" t="s">
        <v>2972</v>
      </c>
      <c r="F290">
        <v>44578</v>
      </c>
      <c r="G290">
        <v>3</v>
      </c>
      <c r="H290" t="s">
        <v>73</v>
      </c>
      <c r="I290" t="s">
        <v>2973</v>
      </c>
      <c r="J290" t="s">
        <v>2974</v>
      </c>
      <c r="K290" t="s">
        <v>2975</v>
      </c>
      <c r="L290">
        <v>3500</v>
      </c>
      <c r="Q290">
        <v>0</v>
      </c>
      <c r="R290">
        <v>0</v>
      </c>
      <c r="S290">
        <v>0</v>
      </c>
      <c r="T290">
        <v>241</v>
      </c>
      <c r="U290">
        <v>18587</v>
      </c>
      <c r="V290">
        <v>0</v>
      </c>
      <c r="W290">
        <v>0</v>
      </c>
      <c r="X290">
        <v>0</v>
      </c>
      <c r="Y290">
        <v>163</v>
      </c>
      <c r="Z290">
        <v>18485</v>
      </c>
      <c r="AA290">
        <v>0</v>
      </c>
      <c r="AB290">
        <v>0</v>
      </c>
      <c r="AC290">
        <v>0</v>
      </c>
      <c r="AD290">
        <v>64</v>
      </c>
      <c r="AE290">
        <v>67</v>
      </c>
      <c r="AF290">
        <v>0</v>
      </c>
      <c r="AG290">
        <v>0</v>
      </c>
      <c r="AH290">
        <v>0</v>
      </c>
      <c r="AI290">
        <v>17500</v>
      </c>
      <c r="AJ290">
        <v>50798</v>
      </c>
      <c r="AK290">
        <v>0</v>
      </c>
      <c r="AL290">
        <v>0</v>
      </c>
      <c r="AM290">
        <v>0</v>
      </c>
      <c r="AN290">
        <v>197</v>
      </c>
      <c r="AO290">
        <v>17675</v>
      </c>
      <c r="AP290">
        <v>0</v>
      </c>
      <c r="AQ290">
        <v>77.12</v>
      </c>
      <c r="AR290" t="s">
        <v>52</v>
      </c>
      <c r="AS290" t="s">
        <v>2976</v>
      </c>
      <c r="AT290" t="s">
        <v>2977</v>
      </c>
      <c r="AU290">
        <v>3.87</v>
      </c>
      <c r="AV290" t="s">
        <v>4559</v>
      </c>
    </row>
    <row r="291" spans="1:48">
      <c r="A291">
        <v>288</v>
      </c>
      <c r="B291" t="s">
        <v>1255</v>
      </c>
      <c r="C291">
        <v>7734389898</v>
      </c>
      <c r="D291">
        <v>1170000000000</v>
      </c>
      <c r="E291" t="s">
        <v>1256</v>
      </c>
      <c r="F291">
        <v>42613</v>
      </c>
      <c r="G291">
        <v>8</v>
      </c>
      <c r="H291" t="s">
        <v>73</v>
      </c>
      <c r="I291" t="s">
        <v>1257</v>
      </c>
      <c r="J291" t="s">
        <v>1258</v>
      </c>
      <c r="K291" t="s">
        <v>1259</v>
      </c>
      <c r="L291">
        <v>50</v>
      </c>
      <c r="Q291">
        <v>1196</v>
      </c>
      <c r="R291">
        <v>185</v>
      </c>
      <c r="S291">
        <v>7132</v>
      </c>
      <c r="T291">
        <v>12923</v>
      </c>
      <c r="U291">
        <v>16545</v>
      </c>
      <c r="V291">
        <v>26</v>
      </c>
      <c r="W291">
        <v>9579</v>
      </c>
      <c r="X291">
        <v>340</v>
      </c>
      <c r="Y291">
        <v>1874</v>
      </c>
      <c r="Z291">
        <v>6389</v>
      </c>
      <c r="AA291">
        <v>64</v>
      </c>
      <c r="AB291">
        <v>9579</v>
      </c>
      <c r="AC291">
        <v>6014</v>
      </c>
      <c r="AD291">
        <v>5651</v>
      </c>
      <c r="AE291">
        <v>3440</v>
      </c>
      <c r="AF291">
        <v>653</v>
      </c>
      <c r="AG291">
        <v>635</v>
      </c>
      <c r="AH291">
        <v>1946</v>
      </c>
      <c r="AI291">
        <v>10603</v>
      </c>
      <c r="AJ291">
        <v>22038</v>
      </c>
      <c r="AK291">
        <v>363</v>
      </c>
      <c r="AL291">
        <v>143</v>
      </c>
      <c r="AM291">
        <v>4653</v>
      </c>
      <c r="AN291">
        <v>7191</v>
      </c>
      <c r="AO291">
        <v>9963</v>
      </c>
      <c r="AP291">
        <v>3556</v>
      </c>
      <c r="AQ291">
        <v>13.83</v>
      </c>
      <c r="AR291" t="s">
        <v>52</v>
      </c>
      <c r="AS291" t="s">
        <v>1260</v>
      </c>
      <c r="AT291" t="s">
        <v>82</v>
      </c>
      <c r="AU291">
        <v>31.5</v>
      </c>
      <c r="AV291" t="s">
        <v>4560</v>
      </c>
    </row>
    <row r="292" spans="1:48">
      <c r="A292">
        <v>289</v>
      </c>
      <c r="B292" t="s">
        <v>3345</v>
      </c>
      <c r="C292">
        <v>9726023244</v>
      </c>
      <c r="D292">
        <v>1230000000000</v>
      </c>
      <c r="E292" t="s">
        <v>3346</v>
      </c>
      <c r="F292">
        <v>44834</v>
      </c>
      <c r="G292">
        <v>2</v>
      </c>
      <c r="H292" t="s">
        <v>73</v>
      </c>
      <c r="I292" t="s">
        <v>70</v>
      </c>
      <c r="J292" t="s">
        <v>3347</v>
      </c>
      <c r="K292" t="s">
        <v>3348</v>
      </c>
      <c r="L292">
        <v>100</v>
      </c>
      <c r="Q292">
        <v>0</v>
      </c>
      <c r="R292">
        <v>0</v>
      </c>
      <c r="S292">
        <v>0</v>
      </c>
      <c r="T292">
        <v>0</v>
      </c>
      <c r="U292">
        <v>16531</v>
      </c>
      <c r="V292">
        <v>0</v>
      </c>
      <c r="W292">
        <v>0</v>
      </c>
      <c r="X292">
        <v>0</v>
      </c>
      <c r="Y292">
        <v>246</v>
      </c>
      <c r="Z292">
        <v>16245</v>
      </c>
      <c r="AA292">
        <v>0</v>
      </c>
      <c r="AB292">
        <v>0</v>
      </c>
      <c r="AC292">
        <v>0</v>
      </c>
      <c r="AD292">
        <v>-247</v>
      </c>
      <c r="AE292">
        <v>149</v>
      </c>
      <c r="AF292">
        <v>0</v>
      </c>
      <c r="AG292">
        <v>0</v>
      </c>
      <c r="AH292">
        <v>0</v>
      </c>
      <c r="AI292">
        <v>0</v>
      </c>
      <c r="AJ292">
        <v>0</v>
      </c>
      <c r="AK292">
        <v>0</v>
      </c>
      <c r="AL292">
        <v>0</v>
      </c>
      <c r="AM292">
        <v>0</v>
      </c>
      <c r="AN292">
        <v>4417358</v>
      </c>
      <c r="AO292">
        <v>10896</v>
      </c>
      <c r="AP292">
        <v>1300</v>
      </c>
      <c r="AR292" t="s">
        <v>52</v>
      </c>
      <c r="AS292" t="s">
        <v>3349</v>
      </c>
      <c r="AT292" t="s">
        <v>3350</v>
      </c>
      <c r="AU292">
        <v>0</v>
      </c>
      <c r="AV292" t="s">
        <v>4561</v>
      </c>
    </row>
    <row r="293" spans="1:48">
      <c r="A293">
        <v>290</v>
      </c>
      <c r="B293" t="s">
        <v>3066</v>
      </c>
      <c r="C293">
        <v>9727003956</v>
      </c>
      <c r="D293">
        <v>1230000000000</v>
      </c>
      <c r="E293" t="s">
        <v>3067</v>
      </c>
      <c r="F293">
        <v>44762</v>
      </c>
      <c r="G293">
        <v>2</v>
      </c>
      <c r="H293" t="s">
        <v>44</v>
      </c>
      <c r="I293" t="s">
        <v>3068</v>
      </c>
      <c r="J293" t="s">
        <v>3069</v>
      </c>
      <c r="K293" t="s">
        <v>3070</v>
      </c>
      <c r="L293">
        <v>500</v>
      </c>
      <c r="Q293">
        <v>0</v>
      </c>
      <c r="R293">
        <v>0</v>
      </c>
      <c r="S293">
        <v>0</v>
      </c>
      <c r="T293">
        <v>2511</v>
      </c>
      <c r="U293">
        <v>16360</v>
      </c>
      <c r="V293">
        <v>0</v>
      </c>
      <c r="W293">
        <v>0</v>
      </c>
      <c r="X293">
        <v>0</v>
      </c>
      <c r="Y293">
        <v>5973</v>
      </c>
      <c r="Z293">
        <v>16384</v>
      </c>
      <c r="AA293">
        <v>0</v>
      </c>
      <c r="AB293">
        <v>0</v>
      </c>
      <c r="AC293">
        <v>0</v>
      </c>
      <c r="AD293">
        <v>-3542</v>
      </c>
      <c r="AE293">
        <v>-879</v>
      </c>
      <c r="AF293">
        <v>0</v>
      </c>
      <c r="AG293">
        <v>0</v>
      </c>
      <c r="AH293">
        <v>0</v>
      </c>
      <c r="AI293">
        <v>0</v>
      </c>
      <c r="AJ293">
        <v>0</v>
      </c>
      <c r="AK293">
        <v>0</v>
      </c>
      <c r="AL293">
        <v>0</v>
      </c>
      <c r="AM293">
        <v>0</v>
      </c>
      <c r="AN293">
        <v>5539</v>
      </c>
      <c r="AO293">
        <v>15739</v>
      </c>
      <c r="AP293">
        <v>5000</v>
      </c>
      <c r="AQ293">
        <v>6.52</v>
      </c>
      <c r="AR293" t="s">
        <v>52</v>
      </c>
      <c r="AS293" t="s">
        <v>3071</v>
      </c>
      <c r="AT293" t="s">
        <v>3072</v>
      </c>
      <c r="AU293">
        <v>2.84</v>
      </c>
      <c r="AV293" t="s">
        <v>4562</v>
      </c>
    </row>
    <row r="294" spans="1:48">
      <c r="A294">
        <v>291</v>
      </c>
      <c r="B294" t="s">
        <v>1742</v>
      </c>
      <c r="C294">
        <v>2014015480</v>
      </c>
      <c r="D294">
        <v>1170000000000</v>
      </c>
      <c r="E294" t="s">
        <v>1743</v>
      </c>
      <c r="F294">
        <v>42845</v>
      </c>
      <c r="G294">
        <v>7</v>
      </c>
      <c r="H294" t="s">
        <v>73</v>
      </c>
      <c r="I294" t="s">
        <v>1744</v>
      </c>
      <c r="J294" t="s">
        <v>1745</v>
      </c>
      <c r="K294" t="s">
        <v>1746</v>
      </c>
      <c r="L294">
        <v>10</v>
      </c>
      <c r="Q294">
        <v>160</v>
      </c>
      <c r="R294">
        <v>12647</v>
      </c>
      <c r="S294">
        <v>13985</v>
      </c>
      <c r="T294">
        <v>13620</v>
      </c>
      <c r="U294">
        <v>16056</v>
      </c>
      <c r="V294">
        <v>2724</v>
      </c>
      <c r="W294">
        <v>3957</v>
      </c>
      <c r="X294">
        <v>2126</v>
      </c>
      <c r="Y294">
        <v>649</v>
      </c>
      <c r="Z294">
        <v>9322</v>
      </c>
      <c r="AA294">
        <v>-2616</v>
      </c>
      <c r="AB294">
        <v>3957</v>
      </c>
      <c r="AC294">
        <v>8128</v>
      </c>
      <c r="AD294">
        <v>8899</v>
      </c>
      <c r="AE294">
        <v>2691</v>
      </c>
      <c r="AF294">
        <v>0</v>
      </c>
      <c r="AG294">
        <v>0</v>
      </c>
      <c r="AH294">
        <v>2208</v>
      </c>
      <c r="AI294">
        <v>2208</v>
      </c>
      <c r="AJ294">
        <v>2208</v>
      </c>
      <c r="AK294">
        <v>46594</v>
      </c>
      <c r="AL294">
        <v>34615</v>
      </c>
      <c r="AM294">
        <v>35647</v>
      </c>
      <c r="AN294">
        <v>42053</v>
      </c>
      <c r="AO294">
        <v>39621</v>
      </c>
      <c r="AP294">
        <v>0</v>
      </c>
      <c r="AQ294">
        <v>100.35</v>
      </c>
      <c r="AR294" t="s">
        <v>52</v>
      </c>
      <c r="AS294" t="s">
        <v>1747</v>
      </c>
      <c r="AT294" t="s">
        <v>1748</v>
      </c>
      <c r="AU294">
        <v>0.9</v>
      </c>
      <c r="AV294" t="s">
        <v>4563</v>
      </c>
    </row>
    <row r="295" spans="1:48">
      <c r="A295">
        <v>292</v>
      </c>
      <c r="B295" t="s">
        <v>1065</v>
      </c>
      <c r="C295">
        <v>3664214573</v>
      </c>
      <c r="D295">
        <v>1160000000000</v>
      </c>
      <c r="E295" t="s">
        <v>1066</v>
      </c>
      <c r="F295">
        <v>42381</v>
      </c>
      <c r="G295">
        <v>9</v>
      </c>
      <c r="H295" t="s">
        <v>73</v>
      </c>
      <c r="I295" t="s">
        <v>1067</v>
      </c>
      <c r="J295" t="s">
        <v>1068</v>
      </c>
      <c r="K295" t="s">
        <v>1069</v>
      </c>
      <c r="L295">
        <v>250</v>
      </c>
      <c r="Q295">
        <v>24775</v>
      </c>
      <c r="R295">
        <v>14642</v>
      </c>
      <c r="S295">
        <v>13725</v>
      </c>
      <c r="T295">
        <v>14381</v>
      </c>
      <c r="U295">
        <v>8312</v>
      </c>
      <c r="V295">
        <v>6402</v>
      </c>
      <c r="W295">
        <v>821</v>
      </c>
      <c r="X295">
        <v>645</v>
      </c>
      <c r="Y295">
        <v>1085</v>
      </c>
      <c r="Z295">
        <v>3038</v>
      </c>
      <c r="AA295">
        <v>44</v>
      </c>
      <c r="AB295">
        <v>821</v>
      </c>
      <c r="AC295">
        <v>104</v>
      </c>
      <c r="AD295">
        <v>92</v>
      </c>
      <c r="AE295">
        <v>92</v>
      </c>
      <c r="AF295">
        <v>7543</v>
      </c>
      <c r="AG295">
        <v>11734</v>
      </c>
      <c r="AH295">
        <v>5886</v>
      </c>
      <c r="AI295">
        <v>6988</v>
      </c>
      <c r="AJ295">
        <v>9600</v>
      </c>
      <c r="AK295">
        <v>1769</v>
      </c>
      <c r="AL295">
        <v>1973</v>
      </c>
      <c r="AM295">
        <v>2045</v>
      </c>
      <c r="AN295">
        <v>5741</v>
      </c>
      <c r="AO295">
        <v>2874</v>
      </c>
      <c r="AP295">
        <v>200</v>
      </c>
      <c r="AQ295">
        <v>0.34</v>
      </c>
      <c r="AR295">
        <v>0</v>
      </c>
      <c r="AS295" t="s">
        <v>1070</v>
      </c>
      <c r="AT295" t="s">
        <v>1071</v>
      </c>
      <c r="AU295">
        <v>1.34</v>
      </c>
      <c r="AV295" t="s">
        <v>4564</v>
      </c>
    </row>
    <row r="296" spans="1:48">
      <c r="A296">
        <v>293</v>
      </c>
      <c r="B296" t="s">
        <v>1091</v>
      </c>
      <c r="C296">
        <v>1831181333</v>
      </c>
      <c r="D296">
        <v>1160000000000</v>
      </c>
      <c r="E296" t="s">
        <v>1092</v>
      </c>
      <c r="F296">
        <v>42629</v>
      </c>
      <c r="G296">
        <v>8</v>
      </c>
      <c r="H296" t="s">
        <v>73</v>
      </c>
      <c r="I296" t="s">
        <v>1093</v>
      </c>
      <c r="J296" t="s">
        <v>1094</v>
      </c>
      <c r="K296" t="s">
        <v>1095</v>
      </c>
      <c r="L296">
        <v>10</v>
      </c>
      <c r="Q296">
        <v>15365</v>
      </c>
      <c r="R296">
        <v>16320</v>
      </c>
      <c r="S296">
        <v>21290</v>
      </c>
      <c r="T296">
        <v>24483</v>
      </c>
      <c r="U296">
        <v>14629</v>
      </c>
      <c r="V296">
        <v>12679</v>
      </c>
      <c r="W296">
        <v>8026</v>
      </c>
      <c r="X296">
        <v>13432</v>
      </c>
      <c r="Y296">
        <v>21400</v>
      </c>
      <c r="Z296">
        <v>12252</v>
      </c>
      <c r="AA296">
        <v>2158</v>
      </c>
      <c r="AB296">
        <v>8026</v>
      </c>
      <c r="AC296">
        <v>7196</v>
      </c>
      <c r="AD296">
        <v>2360</v>
      </c>
      <c r="AE296">
        <v>1947</v>
      </c>
      <c r="AF296">
        <v>0</v>
      </c>
      <c r="AG296">
        <v>0</v>
      </c>
      <c r="AH296">
        <v>0</v>
      </c>
      <c r="AI296">
        <v>0</v>
      </c>
      <c r="AJ296">
        <v>0</v>
      </c>
      <c r="AK296">
        <v>15802</v>
      </c>
      <c r="AL296">
        <v>24511</v>
      </c>
      <c r="AM296">
        <v>27119</v>
      </c>
      <c r="AN296">
        <v>46542</v>
      </c>
      <c r="AO296">
        <v>54767</v>
      </c>
      <c r="AP296">
        <v>18743</v>
      </c>
      <c r="AQ296">
        <v>0.95</v>
      </c>
      <c r="AR296" t="s">
        <v>52</v>
      </c>
      <c r="AS296" t="s">
        <v>1096</v>
      </c>
      <c r="AT296" t="s">
        <v>1097</v>
      </c>
      <c r="AU296">
        <v>3.47</v>
      </c>
      <c r="AV296" t="s">
        <v>4565</v>
      </c>
    </row>
    <row r="297" spans="1:48">
      <c r="A297">
        <v>294</v>
      </c>
      <c r="B297" t="s">
        <v>507</v>
      </c>
      <c r="C297">
        <v>7736551151</v>
      </c>
      <c r="D297">
        <v>1070000000000</v>
      </c>
      <c r="E297" t="s">
        <v>508</v>
      </c>
      <c r="F297">
        <v>39058</v>
      </c>
      <c r="G297">
        <v>18</v>
      </c>
      <c r="H297" t="s">
        <v>73</v>
      </c>
      <c r="I297" t="s">
        <v>509</v>
      </c>
      <c r="J297" t="s">
        <v>510</v>
      </c>
      <c r="K297" t="s">
        <v>511</v>
      </c>
      <c r="L297">
        <v>5000</v>
      </c>
      <c r="Q297">
        <v>62813</v>
      </c>
      <c r="R297">
        <v>62829</v>
      </c>
      <c r="S297">
        <v>75107</v>
      </c>
      <c r="T297">
        <v>80700</v>
      </c>
      <c r="U297">
        <v>104010</v>
      </c>
      <c r="V297">
        <v>55297</v>
      </c>
      <c r="W297">
        <v>61072</v>
      </c>
      <c r="X297">
        <v>73086</v>
      </c>
      <c r="Y297">
        <v>74954</v>
      </c>
      <c r="Z297">
        <v>100473</v>
      </c>
      <c r="AA297">
        <v>5817</v>
      </c>
      <c r="AB297">
        <v>61072</v>
      </c>
      <c r="AC297">
        <v>339</v>
      </c>
      <c r="AD297">
        <v>4884</v>
      </c>
      <c r="AE297">
        <v>2662</v>
      </c>
      <c r="AF297">
        <v>2215</v>
      </c>
      <c r="AG297">
        <v>603</v>
      </c>
      <c r="AH297">
        <v>56</v>
      </c>
      <c r="AI297">
        <v>0</v>
      </c>
      <c r="AJ297">
        <v>0</v>
      </c>
      <c r="AK297">
        <v>16803</v>
      </c>
      <c r="AL297">
        <v>13658</v>
      </c>
      <c r="AM297">
        <v>21591</v>
      </c>
      <c r="AN297">
        <v>37623</v>
      </c>
      <c r="AO297">
        <v>40361</v>
      </c>
      <c r="AP297">
        <v>-2150</v>
      </c>
      <c r="AQ297">
        <v>1.66</v>
      </c>
      <c r="AR297" t="s">
        <v>52</v>
      </c>
      <c r="AS297" t="s">
        <v>512</v>
      </c>
      <c r="AT297" t="s">
        <v>513</v>
      </c>
      <c r="AU297">
        <v>2.12</v>
      </c>
      <c r="AV297" t="s">
        <v>4566</v>
      </c>
    </row>
    <row r="298" spans="1:48">
      <c r="A298">
        <v>295</v>
      </c>
      <c r="B298" t="s">
        <v>1368</v>
      </c>
      <c r="C298">
        <v>5906015326</v>
      </c>
      <c r="D298">
        <v>1150000000000</v>
      </c>
      <c r="E298" t="s">
        <v>1369</v>
      </c>
      <c r="F298">
        <v>41994</v>
      </c>
      <c r="G298">
        <v>10</v>
      </c>
      <c r="H298" t="s">
        <v>73</v>
      </c>
      <c r="I298" t="s">
        <v>1370</v>
      </c>
      <c r="J298" t="s">
        <v>1371</v>
      </c>
      <c r="K298" t="s">
        <v>1372</v>
      </c>
      <c r="L298">
        <v>10.199999999999999</v>
      </c>
      <c r="Q298">
        <v>5357</v>
      </c>
      <c r="R298">
        <v>8692</v>
      </c>
      <c r="S298">
        <v>10288</v>
      </c>
      <c r="T298">
        <v>12004</v>
      </c>
      <c r="U298">
        <v>14567</v>
      </c>
      <c r="V298">
        <v>-508</v>
      </c>
      <c r="W298">
        <v>-986</v>
      </c>
      <c r="X298">
        <v>-1472</v>
      </c>
      <c r="Y298">
        <v>-1305</v>
      </c>
      <c r="Z298">
        <v>-1338</v>
      </c>
      <c r="AA298">
        <v>3399</v>
      </c>
      <c r="AB298">
        <v>-986</v>
      </c>
      <c r="AC298">
        <v>6635</v>
      </c>
      <c r="AD298">
        <v>8052</v>
      </c>
      <c r="AE298">
        <v>10102</v>
      </c>
      <c r="AF298">
        <v>8897</v>
      </c>
      <c r="AG298">
        <v>19575</v>
      </c>
      <c r="AH298">
        <v>18854</v>
      </c>
      <c r="AI298">
        <v>23355</v>
      </c>
      <c r="AJ298">
        <v>31915</v>
      </c>
      <c r="AK298">
        <v>725</v>
      </c>
      <c r="AL298">
        <v>44</v>
      </c>
      <c r="AM298">
        <v>139</v>
      </c>
      <c r="AN298">
        <v>103</v>
      </c>
      <c r="AO298">
        <v>76</v>
      </c>
      <c r="AP298">
        <v>2526</v>
      </c>
      <c r="AQ298">
        <v>2.72</v>
      </c>
      <c r="AR298">
        <v>0</v>
      </c>
      <c r="AS298" t="s">
        <v>1373</v>
      </c>
      <c r="AT298" t="s">
        <v>1374</v>
      </c>
      <c r="AU298">
        <v>3.32</v>
      </c>
      <c r="AV298" t="s">
        <v>4567</v>
      </c>
    </row>
    <row r="299" spans="1:48">
      <c r="A299">
        <v>296</v>
      </c>
      <c r="B299" t="s">
        <v>763</v>
      </c>
      <c r="C299">
        <v>5948053468</v>
      </c>
      <c r="D299">
        <v>1180000000000</v>
      </c>
      <c r="E299" t="s">
        <v>764</v>
      </c>
      <c r="F299">
        <v>42794</v>
      </c>
      <c r="G299">
        <v>8</v>
      </c>
      <c r="H299" t="s">
        <v>73</v>
      </c>
      <c r="I299" t="s">
        <v>765</v>
      </c>
      <c r="J299" t="s">
        <v>766</v>
      </c>
      <c r="K299" t="s">
        <v>767</v>
      </c>
      <c r="L299">
        <v>10</v>
      </c>
      <c r="Q299">
        <v>4626</v>
      </c>
      <c r="R299">
        <v>5226</v>
      </c>
      <c r="S299">
        <v>11792</v>
      </c>
      <c r="T299">
        <v>9927</v>
      </c>
      <c r="U299">
        <v>14562</v>
      </c>
      <c r="V299">
        <v>488371</v>
      </c>
      <c r="W299">
        <v>3798</v>
      </c>
      <c r="X299">
        <v>17421</v>
      </c>
      <c r="Y299">
        <v>7669</v>
      </c>
      <c r="Z299">
        <v>15092</v>
      </c>
      <c r="AA299">
        <v>-483819</v>
      </c>
      <c r="AB299">
        <v>3798</v>
      </c>
      <c r="AC299">
        <v>-6087</v>
      </c>
      <c r="AD299">
        <v>1775</v>
      </c>
      <c r="AE299">
        <v>-927</v>
      </c>
      <c r="AF299">
        <v>0</v>
      </c>
      <c r="AG299">
        <v>0</v>
      </c>
      <c r="AH299">
        <v>0</v>
      </c>
      <c r="AI299">
        <v>0</v>
      </c>
      <c r="AJ299">
        <v>0</v>
      </c>
      <c r="AK299">
        <v>19849</v>
      </c>
      <c r="AL299">
        <v>19679</v>
      </c>
      <c r="AM299">
        <v>11817</v>
      </c>
      <c r="AN299">
        <v>12704</v>
      </c>
      <c r="AO299">
        <v>17466</v>
      </c>
      <c r="AP299">
        <v>3869</v>
      </c>
      <c r="AQ299">
        <v>3.15</v>
      </c>
      <c r="AR299" t="s">
        <v>52</v>
      </c>
      <c r="AS299" t="s">
        <v>768</v>
      </c>
      <c r="AT299" t="s">
        <v>769</v>
      </c>
      <c r="AU299">
        <v>0.88</v>
      </c>
      <c r="AV299" t="s">
        <v>4568</v>
      </c>
    </row>
    <row r="300" spans="1:48">
      <c r="A300">
        <v>297</v>
      </c>
      <c r="B300" t="s">
        <v>1848</v>
      </c>
      <c r="C300">
        <v>7203323338</v>
      </c>
      <c r="D300">
        <v>1150000000000</v>
      </c>
      <c r="E300" t="s">
        <v>1849</v>
      </c>
      <c r="F300">
        <v>41932</v>
      </c>
      <c r="G300">
        <v>10</v>
      </c>
      <c r="H300" t="s">
        <v>73</v>
      </c>
      <c r="I300" t="s">
        <v>1850</v>
      </c>
      <c r="J300" t="s">
        <v>1851</v>
      </c>
      <c r="K300" t="s">
        <v>1852</v>
      </c>
      <c r="L300">
        <v>3100</v>
      </c>
      <c r="Q300">
        <v>11439</v>
      </c>
      <c r="R300">
        <v>14224</v>
      </c>
      <c r="S300">
        <v>13360</v>
      </c>
      <c r="T300">
        <v>16456</v>
      </c>
      <c r="U300">
        <v>14224</v>
      </c>
      <c r="V300">
        <v>763</v>
      </c>
      <c r="W300">
        <v>2250</v>
      </c>
      <c r="X300">
        <v>11602</v>
      </c>
      <c r="Y300">
        <v>11044</v>
      </c>
      <c r="Z300">
        <v>6921</v>
      </c>
      <c r="AA300">
        <v>7186</v>
      </c>
      <c r="AB300">
        <v>2250</v>
      </c>
      <c r="AC300">
        <v>1458</v>
      </c>
      <c r="AD300">
        <v>5119</v>
      </c>
      <c r="AE300">
        <v>7105</v>
      </c>
      <c r="AF300">
        <v>34481</v>
      </c>
      <c r="AG300">
        <v>41024</v>
      </c>
      <c r="AH300">
        <v>36719</v>
      </c>
      <c r="AI300">
        <v>39782</v>
      </c>
      <c r="AJ300">
        <v>47772</v>
      </c>
      <c r="AK300">
        <v>7</v>
      </c>
      <c r="AL300">
        <v>18</v>
      </c>
      <c r="AM300">
        <v>9</v>
      </c>
      <c r="AN300">
        <v>28</v>
      </c>
      <c r="AO300">
        <v>32</v>
      </c>
      <c r="AP300">
        <v>11570</v>
      </c>
      <c r="AQ300">
        <v>1.24</v>
      </c>
      <c r="AR300" t="s">
        <v>165</v>
      </c>
      <c r="AS300" t="s">
        <v>1853</v>
      </c>
      <c r="AT300" t="s">
        <v>1854</v>
      </c>
      <c r="AU300">
        <v>1.39</v>
      </c>
      <c r="AV300" t="s">
        <v>4569</v>
      </c>
    </row>
    <row r="301" spans="1:48">
      <c r="A301">
        <v>298</v>
      </c>
      <c r="B301" t="s">
        <v>566</v>
      </c>
      <c r="C301">
        <v>2312143512</v>
      </c>
      <c r="D301">
        <v>1070000000000</v>
      </c>
      <c r="E301" t="s">
        <v>567</v>
      </c>
      <c r="F301">
        <v>39374</v>
      </c>
      <c r="G301">
        <v>17</v>
      </c>
      <c r="H301" t="s">
        <v>73</v>
      </c>
      <c r="I301" t="s">
        <v>568</v>
      </c>
      <c r="J301" t="s">
        <v>569</v>
      </c>
      <c r="K301" t="s">
        <v>570</v>
      </c>
      <c r="L301">
        <v>10</v>
      </c>
      <c r="Q301">
        <v>7192</v>
      </c>
      <c r="R301">
        <v>7177</v>
      </c>
      <c r="S301">
        <v>7439</v>
      </c>
      <c r="T301">
        <v>11196</v>
      </c>
      <c r="U301">
        <v>13730</v>
      </c>
      <c r="V301">
        <v>6739</v>
      </c>
      <c r="W301">
        <v>6705</v>
      </c>
      <c r="X301">
        <v>6574</v>
      </c>
      <c r="Y301">
        <v>10013</v>
      </c>
      <c r="Z301">
        <v>9190</v>
      </c>
      <c r="AA301">
        <v>246</v>
      </c>
      <c r="AB301">
        <v>6705</v>
      </c>
      <c r="AC301">
        <v>621</v>
      </c>
      <c r="AD301">
        <v>840</v>
      </c>
      <c r="AE301">
        <v>4038</v>
      </c>
      <c r="AF301">
        <v>0</v>
      </c>
      <c r="AG301">
        <v>0</v>
      </c>
      <c r="AH301">
        <v>0</v>
      </c>
      <c r="AI301">
        <v>0</v>
      </c>
      <c r="AJ301">
        <v>0</v>
      </c>
      <c r="AK301">
        <v>13248</v>
      </c>
      <c r="AL301">
        <v>13087</v>
      </c>
      <c r="AM301">
        <v>15545</v>
      </c>
      <c r="AN301">
        <v>20081</v>
      </c>
      <c r="AO301">
        <v>22408</v>
      </c>
      <c r="AP301">
        <v>2657</v>
      </c>
      <c r="AQ301">
        <v>1.91</v>
      </c>
      <c r="AR301" t="s">
        <v>52</v>
      </c>
      <c r="AS301" t="s">
        <v>571</v>
      </c>
      <c r="AT301" t="s">
        <v>572</v>
      </c>
      <c r="AU301">
        <v>1.69</v>
      </c>
      <c r="AV301" t="s">
        <v>4570</v>
      </c>
    </row>
    <row r="302" spans="1:48">
      <c r="A302">
        <v>299</v>
      </c>
      <c r="B302" t="s">
        <v>2218</v>
      </c>
      <c r="C302">
        <v>3255049294</v>
      </c>
      <c r="D302">
        <v>1060000000000</v>
      </c>
      <c r="E302" t="s">
        <v>2219</v>
      </c>
      <c r="F302">
        <v>38756</v>
      </c>
      <c r="G302">
        <v>19</v>
      </c>
      <c r="H302" t="s">
        <v>73</v>
      </c>
      <c r="I302" t="s">
        <v>2220</v>
      </c>
      <c r="J302" t="s">
        <v>2221</v>
      </c>
      <c r="K302" t="s">
        <v>2222</v>
      </c>
      <c r="L302">
        <v>10437</v>
      </c>
      <c r="Q302">
        <v>5835</v>
      </c>
      <c r="R302">
        <v>5016</v>
      </c>
      <c r="S302">
        <v>8056</v>
      </c>
      <c r="T302">
        <v>7326</v>
      </c>
      <c r="U302">
        <v>13690</v>
      </c>
      <c r="V302">
        <v>4270</v>
      </c>
      <c r="W302">
        <v>4840</v>
      </c>
      <c r="X302">
        <v>6820</v>
      </c>
      <c r="Y302">
        <v>5379</v>
      </c>
      <c r="Z302">
        <v>9735</v>
      </c>
      <c r="AA302">
        <v>1149</v>
      </c>
      <c r="AB302">
        <v>4840</v>
      </c>
      <c r="AC302">
        <v>747</v>
      </c>
      <c r="AD302">
        <v>1246</v>
      </c>
      <c r="AE302">
        <v>3158</v>
      </c>
      <c r="AF302">
        <v>0</v>
      </c>
      <c r="AG302">
        <v>0</v>
      </c>
      <c r="AH302">
        <v>0</v>
      </c>
      <c r="AI302">
        <v>0</v>
      </c>
      <c r="AJ302">
        <v>0</v>
      </c>
      <c r="AK302">
        <v>0</v>
      </c>
      <c r="AL302">
        <v>394</v>
      </c>
      <c r="AM302">
        <v>854</v>
      </c>
      <c r="AN302">
        <v>854</v>
      </c>
      <c r="AO302">
        <v>404</v>
      </c>
      <c r="AP302">
        <v>0</v>
      </c>
      <c r="AQ302">
        <v>2.35</v>
      </c>
      <c r="AR302" t="s">
        <v>165</v>
      </c>
      <c r="AS302" t="s">
        <v>2223</v>
      </c>
      <c r="AT302" t="s">
        <v>2224</v>
      </c>
      <c r="AU302">
        <v>1.03</v>
      </c>
      <c r="AV302" t="s">
        <v>4571</v>
      </c>
    </row>
    <row r="303" spans="1:48">
      <c r="A303">
        <v>300</v>
      </c>
      <c r="B303" t="s">
        <v>2688</v>
      </c>
      <c r="C303">
        <v>6685140617</v>
      </c>
      <c r="D303">
        <v>1180000000000</v>
      </c>
      <c r="E303" t="s">
        <v>2689</v>
      </c>
      <c r="F303">
        <v>43005</v>
      </c>
      <c r="G303">
        <v>7</v>
      </c>
      <c r="H303" t="s">
        <v>73</v>
      </c>
      <c r="I303" t="s">
        <v>2690</v>
      </c>
      <c r="J303" t="s">
        <v>2691</v>
      </c>
      <c r="K303" t="s">
        <v>2692</v>
      </c>
      <c r="L303">
        <v>12000</v>
      </c>
      <c r="Q303">
        <v>0</v>
      </c>
      <c r="R303">
        <v>0</v>
      </c>
      <c r="S303">
        <v>6459</v>
      </c>
      <c r="T303">
        <v>13670</v>
      </c>
      <c r="U303">
        <v>22504</v>
      </c>
      <c r="V303">
        <v>8</v>
      </c>
      <c r="W303">
        <v>13</v>
      </c>
      <c r="X303">
        <v>4476</v>
      </c>
      <c r="Y303">
        <v>11572</v>
      </c>
      <c r="Z303">
        <v>14394</v>
      </c>
      <c r="AA303">
        <v>-8</v>
      </c>
      <c r="AB303">
        <v>13</v>
      </c>
      <c r="AC303">
        <v>1586</v>
      </c>
      <c r="AD303">
        <v>1678</v>
      </c>
      <c r="AE303">
        <v>6488</v>
      </c>
      <c r="AF303">
        <v>0</v>
      </c>
      <c r="AG303">
        <v>0</v>
      </c>
      <c r="AH303">
        <v>0</v>
      </c>
      <c r="AI303">
        <v>0</v>
      </c>
      <c r="AJ303">
        <v>0</v>
      </c>
      <c r="AK303">
        <v>11499</v>
      </c>
      <c r="AL303">
        <v>11499</v>
      </c>
      <c r="AM303">
        <v>663419</v>
      </c>
      <c r="AN303">
        <v>640469</v>
      </c>
      <c r="AO303">
        <v>628024</v>
      </c>
      <c r="AP303">
        <v>0</v>
      </c>
      <c r="AQ303">
        <v>3.48</v>
      </c>
      <c r="AR303" t="s">
        <v>52</v>
      </c>
      <c r="AS303" t="s">
        <v>2693</v>
      </c>
      <c r="AT303" t="s">
        <v>2694</v>
      </c>
      <c r="AU303">
        <v>54.62</v>
      </c>
      <c r="AV303" t="s">
        <v>4572</v>
      </c>
    </row>
    <row r="304" spans="1:48">
      <c r="A304">
        <v>301</v>
      </c>
      <c r="B304" t="s">
        <v>615</v>
      </c>
      <c r="C304">
        <v>3443130766</v>
      </c>
      <c r="D304">
        <v>1160000000000</v>
      </c>
      <c r="E304" t="s">
        <v>616</v>
      </c>
      <c r="F304">
        <v>42556</v>
      </c>
      <c r="G304">
        <v>8</v>
      </c>
      <c r="H304" t="s">
        <v>73</v>
      </c>
      <c r="I304" t="s">
        <v>617</v>
      </c>
      <c r="J304" t="s">
        <v>618</v>
      </c>
      <c r="K304" t="s">
        <v>619</v>
      </c>
      <c r="L304">
        <v>20</v>
      </c>
      <c r="Q304">
        <v>25102</v>
      </c>
      <c r="R304">
        <v>14882</v>
      </c>
      <c r="S304">
        <v>3115</v>
      </c>
      <c r="T304">
        <v>21459</v>
      </c>
      <c r="U304">
        <v>13529</v>
      </c>
      <c r="V304">
        <v>1322</v>
      </c>
      <c r="W304">
        <v>1754</v>
      </c>
      <c r="X304">
        <v>6095</v>
      </c>
      <c r="Y304">
        <v>16322</v>
      </c>
      <c r="Z304">
        <v>11133</v>
      </c>
      <c r="AA304">
        <v>7653</v>
      </c>
      <c r="AB304">
        <v>1754</v>
      </c>
      <c r="AC304">
        <v>-3474</v>
      </c>
      <c r="AD304">
        <v>4684</v>
      </c>
      <c r="AE304">
        <v>1744</v>
      </c>
      <c r="AF304">
        <v>8473</v>
      </c>
      <c r="AG304">
        <v>8605</v>
      </c>
      <c r="AH304">
        <v>9142</v>
      </c>
      <c r="AI304">
        <v>8798</v>
      </c>
      <c r="AJ304">
        <v>9119</v>
      </c>
      <c r="AK304">
        <v>317808</v>
      </c>
      <c r="AL304">
        <v>307773</v>
      </c>
      <c r="AM304">
        <v>309755</v>
      </c>
      <c r="AN304">
        <v>284627</v>
      </c>
      <c r="AO304">
        <v>294584</v>
      </c>
      <c r="AP304">
        <v>15186</v>
      </c>
      <c r="AQ304">
        <v>0.54</v>
      </c>
      <c r="AR304" t="s">
        <v>52</v>
      </c>
      <c r="AS304" t="s">
        <v>620</v>
      </c>
      <c r="AT304" t="s">
        <v>621</v>
      </c>
      <c r="AU304">
        <v>0.93</v>
      </c>
      <c r="AV304" t="s">
        <v>4573</v>
      </c>
    </row>
    <row r="305" spans="1:48">
      <c r="A305">
        <v>302</v>
      </c>
      <c r="B305" t="s">
        <v>386</v>
      </c>
      <c r="C305">
        <v>9102201601</v>
      </c>
      <c r="D305">
        <v>1160000000000</v>
      </c>
      <c r="E305" t="s">
        <v>387</v>
      </c>
      <c r="F305">
        <v>42356</v>
      </c>
      <c r="G305">
        <v>9</v>
      </c>
      <c r="H305" t="s">
        <v>73</v>
      </c>
      <c r="I305" t="s">
        <v>353</v>
      </c>
      <c r="J305" t="s">
        <v>388</v>
      </c>
      <c r="K305" t="s">
        <v>389</v>
      </c>
      <c r="L305">
        <v>10</v>
      </c>
      <c r="Q305">
        <v>0</v>
      </c>
      <c r="R305">
        <v>89106</v>
      </c>
      <c r="S305">
        <v>215366</v>
      </c>
      <c r="T305">
        <v>1907</v>
      </c>
      <c r="U305">
        <v>13475</v>
      </c>
      <c r="V305">
        <v>43</v>
      </c>
      <c r="W305">
        <v>153</v>
      </c>
      <c r="X305">
        <v>271579</v>
      </c>
      <c r="Y305">
        <v>37254</v>
      </c>
      <c r="Z305">
        <v>3355</v>
      </c>
      <c r="AA305">
        <v>962</v>
      </c>
      <c r="AB305">
        <v>153</v>
      </c>
      <c r="AC305">
        <v>-52737</v>
      </c>
      <c r="AD305">
        <v>-37681</v>
      </c>
      <c r="AE305">
        <v>4520</v>
      </c>
      <c r="AF305">
        <v>24534</v>
      </c>
      <c r="AG305">
        <v>32346</v>
      </c>
      <c r="AH305">
        <v>2794</v>
      </c>
      <c r="AI305">
        <v>2512</v>
      </c>
      <c r="AJ305">
        <v>2177</v>
      </c>
      <c r="AK305">
        <v>17892</v>
      </c>
      <c r="AL305">
        <v>73838</v>
      </c>
      <c r="AM305">
        <v>49426</v>
      </c>
      <c r="AN305">
        <v>29762</v>
      </c>
      <c r="AO305">
        <v>39427</v>
      </c>
      <c r="AP305">
        <v>26421</v>
      </c>
      <c r="AQ305">
        <v>0.15</v>
      </c>
      <c r="AR305">
        <v>0</v>
      </c>
      <c r="AS305" t="s">
        <v>390</v>
      </c>
      <c r="AT305" t="s">
        <v>82</v>
      </c>
      <c r="AU305">
        <v>0.98</v>
      </c>
      <c r="AV305" t="s">
        <v>4574</v>
      </c>
    </row>
    <row r="306" spans="1:48">
      <c r="A306">
        <v>302</v>
      </c>
      <c r="B306" t="s">
        <v>386</v>
      </c>
      <c r="C306">
        <v>9102201601</v>
      </c>
      <c r="D306">
        <v>1160000000000</v>
      </c>
      <c r="E306" t="s">
        <v>387</v>
      </c>
      <c r="F306">
        <v>42356</v>
      </c>
      <c r="G306">
        <v>9</v>
      </c>
      <c r="H306" t="s">
        <v>73</v>
      </c>
      <c r="I306" t="s">
        <v>353</v>
      </c>
      <c r="J306" t="s">
        <v>388</v>
      </c>
      <c r="K306" t="s">
        <v>389</v>
      </c>
      <c r="L306">
        <v>10</v>
      </c>
      <c r="Q306">
        <v>0</v>
      </c>
      <c r="R306">
        <v>89106</v>
      </c>
      <c r="S306">
        <v>215366</v>
      </c>
      <c r="T306">
        <v>1907</v>
      </c>
      <c r="U306">
        <v>13475</v>
      </c>
      <c r="V306">
        <v>43</v>
      </c>
      <c r="W306">
        <v>153</v>
      </c>
      <c r="X306">
        <v>271579</v>
      </c>
      <c r="Y306">
        <v>37254</v>
      </c>
      <c r="Z306">
        <v>3355</v>
      </c>
      <c r="AA306">
        <v>962</v>
      </c>
      <c r="AB306">
        <v>153</v>
      </c>
      <c r="AC306">
        <v>-52737</v>
      </c>
      <c r="AD306">
        <v>-37681</v>
      </c>
      <c r="AE306">
        <v>4520</v>
      </c>
      <c r="AF306">
        <v>24534</v>
      </c>
      <c r="AG306">
        <v>32346</v>
      </c>
      <c r="AH306">
        <v>2794</v>
      </c>
      <c r="AI306">
        <v>2512</v>
      </c>
      <c r="AJ306">
        <v>2177</v>
      </c>
      <c r="AK306">
        <v>17892</v>
      </c>
      <c r="AL306">
        <v>73838</v>
      </c>
      <c r="AM306">
        <v>49426</v>
      </c>
      <c r="AN306">
        <v>29762</v>
      </c>
      <c r="AO306">
        <v>39427</v>
      </c>
      <c r="AP306">
        <v>26421</v>
      </c>
      <c r="AQ306">
        <v>0.15</v>
      </c>
      <c r="AR306">
        <v>0</v>
      </c>
      <c r="AS306" t="s">
        <v>390</v>
      </c>
      <c r="AT306" t="s">
        <v>82</v>
      </c>
      <c r="AU306">
        <v>0.98</v>
      </c>
      <c r="AV306" t="s">
        <v>4574</v>
      </c>
    </row>
    <row r="307" spans="1:48">
      <c r="A307">
        <v>303</v>
      </c>
      <c r="B307" t="s">
        <v>3489</v>
      </c>
      <c r="C307">
        <v>9710116140</v>
      </c>
      <c r="D307">
        <v>1240000000000</v>
      </c>
      <c r="E307" t="s">
        <v>3490</v>
      </c>
      <c r="F307">
        <v>45092</v>
      </c>
      <c r="G307">
        <v>1</v>
      </c>
      <c r="H307" t="s">
        <v>73</v>
      </c>
      <c r="I307" t="s">
        <v>3491</v>
      </c>
      <c r="J307" t="s">
        <v>3492</v>
      </c>
      <c r="K307" t="s">
        <v>3493</v>
      </c>
      <c r="L307">
        <v>1000</v>
      </c>
      <c r="Q307">
        <v>0</v>
      </c>
      <c r="R307">
        <v>0</v>
      </c>
      <c r="S307">
        <v>0</v>
      </c>
      <c r="T307">
        <v>0</v>
      </c>
      <c r="U307">
        <v>13207</v>
      </c>
      <c r="V307">
        <v>0</v>
      </c>
      <c r="W307">
        <v>0</v>
      </c>
      <c r="X307">
        <v>0</v>
      </c>
      <c r="Y307">
        <v>0</v>
      </c>
      <c r="Z307">
        <v>921</v>
      </c>
      <c r="AA307">
        <v>0</v>
      </c>
      <c r="AB307">
        <v>0</v>
      </c>
      <c r="AC307">
        <v>0</v>
      </c>
      <c r="AD307">
        <v>0</v>
      </c>
      <c r="AE307">
        <v>12407</v>
      </c>
      <c r="AF307">
        <v>0</v>
      </c>
      <c r="AG307">
        <v>0</v>
      </c>
      <c r="AH307">
        <v>0</v>
      </c>
      <c r="AI307">
        <v>0</v>
      </c>
      <c r="AJ307">
        <v>3011</v>
      </c>
      <c r="AK307">
        <v>0</v>
      </c>
      <c r="AL307">
        <v>0</v>
      </c>
      <c r="AM307">
        <v>0</v>
      </c>
      <c r="AN307">
        <v>0</v>
      </c>
      <c r="AO307">
        <v>14781</v>
      </c>
      <c r="AP307">
        <v>0</v>
      </c>
      <c r="AR307" t="s">
        <v>52</v>
      </c>
      <c r="AS307" t="s">
        <v>3494</v>
      </c>
      <c r="AT307" t="s">
        <v>3495</v>
      </c>
      <c r="AV307" t="s">
        <v>4575</v>
      </c>
    </row>
    <row r="308" spans="1:48">
      <c r="A308">
        <v>304</v>
      </c>
      <c r="B308" t="s">
        <v>580</v>
      </c>
      <c r="C308">
        <v>6658459228</v>
      </c>
      <c r="D308">
        <v>1150000000000</v>
      </c>
      <c r="E308" t="s">
        <v>581</v>
      </c>
      <c r="F308">
        <v>41876</v>
      </c>
      <c r="G308">
        <v>10</v>
      </c>
      <c r="H308" t="s">
        <v>73</v>
      </c>
      <c r="I308" t="s">
        <v>582</v>
      </c>
      <c r="J308" t="s">
        <v>583</v>
      </c>
      <c r="K308" t="s">
        <v>584</v>
      </c>
      <c r="L308">
        <v>10</v>
      </c>
      <c r="Q308">
        <v>5241</v>
      </c>
      <c r="R308">
        <v>9787</v>
      </c>
      <c r="S308">
        <v>8754</v>
      </c>
      <c r="T308">
        <v>9242</v>
      </c>
      <c r="U308">
        <v>13148</v>
      </c>
      <c r="V308">
        <v>4639</v>
      </c>
      <c r="W308">
        <v>4232</v>
      </c>
      <c r="X308">
        <v>5711</v>
      </c>
      <c r="Y308">
        <v>8566</v>
      </c>
      <c r="Z308">
        <v>7120</v>
      </c>
      <c r="AA308">
        <v>446</v>
      </c>
      <c r="AB308">
        <v>4232</v>
      </c>
      <c r="AC308">
        <v>2850</v>
      </c>
      <c r="AD308">
        <v>413</v>
      </c>
      <c r="AE308">
        <v>5239</v>
      </c>
      <c r="AF308">
        <v>0</v>
      </c>
      <c r="AG308">
        <v>0</v>
      </c>
      <c r="AH308">
        <v>0</v>
      </c>
      <c r="AI308">
        <v>0</v>
      </c>
      <c r="AJ308">
        <v>0</v>
      </c>
      <c r="AK308">
        <v>40241</v>
      </c>
      <c r="AL308">
        <v>14399</v>
      </c>
      <c r="AM308">
        <v>42218</v>
      </c>
      <c r="AN308">
        <v>75174</v>
      </c>
      <c r="AO308">
        <v>6630</v>
      </c>
      <c r="AP308">
        <v>0</v>
      </c>
      <c r="AQ308">
        <v>2.5099999999999998</v>
      </c>
      <c r="AR308" t="s">
        <v>52</v>
      </c>
      <c r="AS308" t="s">
        <v>585</v>
      </c>
      <c r="AT308" t="s">
        <v>586</v>
      </c>
      <c r="AU308">
        <v>0.16</v>
      </c>
      <c r="AV308" t="s">
        <v>4576</v>
      </c>
    </row>
    <row r="309" spans="1:48">
      <c r="A309">
        <v>305</v>
      </c>
      <c r="B309" t="s">
        <v>2451</v>
      </c>
      <c r="C309">
        <v>5260474996</v>
      </c>
      <c r="D309">
        <v>1210000000000</v>
      </c>
      <c r="E309" t="s">
        <v>2452</v>
      </c>
      <c r="F309">
        <v>44154</v>
      </c>
      <c r="G309">
        <v>4</v>
      </c>
      <c r="H309" t="s">
        <v>73</v>
      </c>
      <c r="I309" t="s">
        <v>2453</v>
      </c>
      <c r="J309" t="s">
        <v>2454</v>
      </c>
      <c r="K309" t="s">
        <v>2455</v>
      </c>
      <c r="L309">
        <v>10000</v>
      </c>
      <c r="Q309">
        <v>0</v>
      </c>
      <c r="R309">
        <v>0</v>
      </c>
      <c r="S309">
        <v>2377</v>
      </c>
      <c r="T309">
        <v>13082</v>
      </c>
      <c r="U309">
        <v>25668</v>
      </c>
      <c r="V309">
        <v>0</v>
      </c>
      <c r="W309">
        <v>0</v>
      </c>
      <c r="X309">
        <v>502</v>
      </c>
      <c r="Y309">
        <v>1377</v>
      </c>
      <c r="Z309">
        <v>3662</v>
      </c>
      <c r="AA309">
        <v>0</v>
      </c>
      <c r="AB309">
        <v>0</v>
      </c>
      <c r="AC309">
        <v>-5379</v>
      </c>
      <c r="AD309">
        <v>-3527</v>
      </c>
      <c r="AE309">
        <v>1243</v>
      </c>
      <c r="AF309">
        <v>0</v>
      </c>
      <c r="AG309">
        <v>0</v>
      </c>
      <c r="AH309">
        <v>20292</v>
      </c>
      <c r="AI309">
        <v>29687</v>
      </c>
      <c r="AJ309">
        <v>26607</v>
      </c>
      <c r="AK309">
        <v>0</v>
      </c>
      <c r="AL309">
        <v>0</v>
      </c>
      <c r="AM309">
        <v>235</v>
      </c>
      <c r="AN309">
        <v>287</v>
      </c>
      <c r="AO309">
        <v>597</v>
      </c>
      <c r="AP309">
        <v>22133</v>
      </c>
      <c r="AQ309">
        <v>10.8</v>
      </c>
      <c r="AR309" t="s">
        <v>52</v>
      </c>
      <c r="AS309" t="s">
        <v>2456</v>
      </c>
      <c r="AT309" t="s">
        <v>2457</v>
      </c>
      <c r="AU309">
        <v>1.33</v>
      </c>
      <c r="AV309" t="s">
        <v>4577</v>
      </c>
    </row>
    <row r="310" spans="1:48">
      <c r="A310">
        <v>306</v>
      </c>
      <c r="B310" t="s">
        <v>2526</v>
      </c>
      <c r="C310">
        <v>2105005264</v>
      </c>
      <c r="D310">
        <v>1090000000000</v>
      </c>
      <c r="E310" t="s">
        <v>2527</v>
      </c>
      <c r="F310">
        <v>39967</v>
      </c>
      <c r="G310">
        <v>15</v>
      </c>
      <c r="H310" t="s">
        <v>73</v>
      </c>
      <c r="I310" t="s">
        <v>2528</v>
      </c>
      <c r="J310" t="s">
        <v>2529</v>
      </c>
      <c r="K310" t="s">
        <v>2530</v>
      </c>
      <c r="L310">
        <v>10</v>
      </c>
      <c r="Q310">
        <v>10903</v>
      </c>
      <c r="R310">
        <v>3918</v>
      </c>
      <c r="S310">
        <v>3051</v>
      </c>
      <c r="T310">
        <v>12422</v>
      </c>
      <c r="U310">
        <v>14476</v>
      </c>
      <c r="V310">
        <v>-410</v>
      </c>
      <c r="W310">
        <v>-285</v>
      </c>
      <c r="X310">
        <v>825</v>
      </c>
      <c r="Y310">
        <v>2879</v>
      </c>
      <c r="Z310">
        <v>2995</v>
      </c>
      <c r="AA310">
        <v>10469</v>
      </c>
      <c r="AB310">
        <v>-285</v>
      </c>
      <c r="AC310">
        <v>2192</v>
      </c>
      <c r="AD310">
        <v>9337</v>
      </c>
      <c r="AE310">
        <v>11127</v>
      </c>
      <c r="AF310">
        <v>0</v>
      </c>
      <c r="AG310">
        <v>0</v>
      </c>
      <c r="AH310">
        <v>0</v>
      </c>
      <c r="AI310">
        <v>0</v>
      </c>
      <c r="AJ310">
        <v>0</v>
      </c>
      <c r="AK310">
        <v>12153</v>
      </c>
      <c r="AL310">
        <v>15481</v>
      </c>
      <c r="AM310">
        <v>24370</v>
      </c>
      <c r="AN310">
        <v>33480</v>
      </c>
      <c r="AO310">
        <v>41999</v>
      </c>
      <c r="AP310">
        <v>3947</v>
      </c>
      <c r="AQ310">
        <v>1.33</v>
      </c>
      <c r="AR310" t="s">
        <v>52</v>
      </c>
      <c r="AS310" t="s">
        <v>2531</v>
      </c>
      <c r="AT310" t="s">
        <v>82</v>
      </c>
      <c r="AU310">
        <v>3.46</v>
      </c>
      <c r="AV310" t="s">
        <v>4578</v>
      </c>
    </row>
    <row r="311" spans="1:48">
      <c r="A311">
        <v>307</v>
      </c>
      <c r="B311" t="s">
        <v>264</v>
      </c>
      <c r="C311">
        <v>5836652784</v>
      </c>
      <c r="D311">
        <v>1130000000000</v>
      </c>
      <c r="E311" t="s">
        <v>265</v>
      </c>
      <c r="F311">
        <v>41152</v>
      </c>
      <c r="G311">
        <v>12</v>
      </c>
      <c r="H311" t="s">
        <v>73</v>
      </c>
      <c r="I311" t="s">
        <v>266</v>
      </c>
      <c r="J311" t="s">
        <v>267</v>
      </c>
      <c r="K311" t="s">
        <v>268</v>
      </c>
      <c r="L311">
        <v>10</v>
      </c>
      <c r="Q311">
        <v>48631</v>
      </c>
      <c r="R311">
        <v>31716</v>
      </c>
      <c r="S311">
        <v>23319</v>
      </c>
      <c r="T311">
        <v>18067</v>
      </c>
      <c r="U311">
        <v>12861</v>
      </c>
      <c r="V311">
        <v>3717</v>
      </c>
      <c r="W311">
        <v>1387</v>
      </c>
      <c r="X311">
        <v>904</v>
      </c>
      <c r="Y311">
        <v>776</v>
      </c>
      <c r="Z311">
        <v>613</v>
      </c>
      <c r="AA311">
        <v>16575</v>
      </c>
      <c r="AB311">
        <v>1387</v>
      </c>
      <c r="AC311">
        <v>5308</v>
      </c>
      <c r="AD311">
        <v>4033</v>
      </c>
      <c r="AE311">
        <v>2883</v>
      </c>
      <c r="AF311">
        <v>63305</v>
      </c>
      <c r="AG311">
        <v>63242</v>
      </c>
      <c r="AH311">
        <v>63837</v>
      </c>
      <c r="AI311">
        <v>63637</v>
      </c>
      <c r="AJ311">
        <v>61100</v>
      </c>
      <c r="AK311">
        <v>42357</v>
      </c>
      <c r="AL311">
        <v>40815</v>
      </c>
      <c r="AM311">
        <v>39739</v>
      </c>
      <c r="AN311">
        <v>39223</v>
      </c>
      <c r="AO311">
        <v>38630</v>
      </c>
      <c r="AP311">
        <v>0</v>
      </c>
      <c r="AQ311">
        <v>0.26</v>
      </c>
      <c r="AR311" t="s">
        <v>52</v>
      </c>
      <c r="AS311" t="s">
        <v>269</v>
      </c>
      <c r="AT311" t="s">
        <v>270</v>
      </c>
      <c r="AU311">
        <v>0.94</v>
      </c>
      <c r="AV311" t="s">
        <v>4579</v>
      </c>
    </row>
    <row r="312" spans="1:48">
      <c r="A312">
        <v>308</v>
      </c>
      <c r="B312" t="s">
        <v>1482</v>
      </c>
      <c r="C312">
        <v>4345384394</v>
      </c>
      <c r="D312">
        <v>1140000000000</v>
      </c>
      <c r="E312" t="s">
        <v>1483</v>
      </c>
      <c r="F312">
        <v>41740</v>
      </c>
      <c r="G312">
        <v>10</v>
      </c>
      <c r="H312" t="s">
        <v>73</v>
      </c>
      <c r="I312" t="s">
        <v>1484</v>
      </c>
      <c r="J312" t="s">
        <v>1485</v>
      </c>
      <c r="K312" t="s">
        <v>1486</v>
      </c>
      <c r="L312">
        <v>10</v>
      </c>
      <c r="Q312">
        <v>2591</v>
      </c>
      <c r="R312">
        <v>5826</v>
      </c>
      <c r="S312">
        <v>11047</v>
      </c>
      <c r="T312">
        <v>14151</v>
      </c>
      <c r="U312">
        <v>12761</v>
      </c>
      <c r="V312">
        <v>37</v>
      </c>
      <c r="W312">
        <v>48</v>
      </c>
      <c r="X312">
        <v>733</v>
      </c>
      <c r="Y312">
        <v>7851</v>
      </c>
      <c r="Z312">
        <v>3664</v>
      </c>
      <c r="AA312">
        <v>1561</v>
      </c>
      <c r="AB312">
        <v>48</v>
      </c>
      <c r="AC312">
        <v>9983</v>
      </c>
      <c r="AD312">
        <v>6192</v>
      </c>
      <c r="AE312">
        <v>9097</v>
      </c>
      <c r="AF312">
        <v>11666</v>
      </c>
      <c r="AG312">
        <v>32113</v>
      </c>
      <c r="AH312">
        <v>43972</v>
      </c>
      <c r="AI312">
        <v>26322</v>
      </c>
      <c r="AJ312">
        <v>11587</v>
      </c>
      <c r="AK312">
        <v>12807</v>
      </c>
      <c r="AL312">
        <v>19584</v>
      </c>
      <c r="AM312">
        <v>32712</v>
      </c>
      <c r="AN312">
        <v>19823</v>
      </c>
      <c r="AO312">
        <v>21547</v>
      </c>
      <c r="AP312">
        <v>0</v>
      </c>
      <c r="AQ312">
        <v>4.93</v>
      </c>
      <c r="AR312" t="s">
        <v>52</v>
      </c>
      <c r="AS312" t="s">
        <v>1487</v>
      </c>
      <c r="AT312" t="s">
        <v>1488</v>
      </c>
      <c r="AU312">
        <v>1.35</v>
      </c>
      <c r="AV312" t="s">
        <v>4580</v>
      </c>
    </row>
    <row r="313" spans="1:48">
      <c r="A313">
        <v>309</v>
      </c>
      <c r="B313" t="s">
        <v>423</v>
      </c>
      <c r="C313">
        <v>916009139</v>
      </c>
      <c r="D313">
        <v>1140000000000</v>
      </c>
      <c r="E313" t="s">
        <v>424</v>
      </c>
      <c r="F313">
        <v>41984</v>
      </c>
      <c r="G313">
        <v>10</v>
      </c>
      <c r="H313" t="s">
        <v>73</v>
      </c>
      <c r="I313" t="s">
        <v>419</v>
      </c>
      <c r="J313" t="s">
        <v>420</v>
      </c>
      <c r="K313" t="s">
        <v>425</v>
      </c>
      <c r="L313">
        <v>10020</v>
      </c>
      <c r="Q313">
        <v>7087</v>
      </c>
      <c r="R313">
        <v>7591</v>
      </c>
      <c r="S313">
        <v>11260</v>
      </c>
      <c r="T313">
        <v>9592</v>
      </c>
      <c r="U313">
        <v>12482</v>
      </c>
      <c r="V313">
        <v>4833</v>
      </c>
      <c r="W313">
        <v>6356</v>
      </c>
      <c r="X313">
        <v>6643</v>
      </c>
      <c r="Y313">
        <v>6417</v>
      </c>
      <c r="Z313">
        <v>5099</v>
      </c>
      <c r="AA313">
        <v>2013</v>
      </c>
      <c r="AB313">
        <v>6356</v>
      </c>
      <c r="AC313">
        <v>3942</v>
      </c>
      <c r="AD313">
        <v>2600</v>
      </c>
      <c r="AE313">
        <v>7093</v>
      </c>
      <c r="AF313">
        <v>1142416</v>
      </c>
      <c r="AG313">
        <v>1530191</v>
      </c>
      <c r="AH313">
        <v>1530338</v>
      </c>
      <c r="AI313">
        <v>1665423</v>
      </c>
      <c r="AJ313">
        <v>1700806</v>
      </c>
      <c r="AK313">
        <v>0</v>
      </c>
      <c r="AL313">
        <v>0</v>
      </c>
      <c r="AM313">
        <v>0</v>
      </c>
      <c r="AN313">
        <v>0</v>
      </c>
      <c r="AO313">
        <v>0</v>
      </c>
      <c r="AP313">
        <v>0</v>
      </c>
      <c r="AQ313">
        <v>1.76</v>
      </c>
      <c r="AR313" t="s">
        <v>52</v>
      </c>
      <c r="AS313">
        <v>0</v>
      </c>
      <c r="AT313" t="s">
        <v>82</v>
      </c>
      <c r="AU313">
        <v>1.49</v>
      </c>
      <c r="AV313" t="s">
        <v>4581</v>
      </c>
    </row>
    <row r="314" spans="1:48">
      <c r="A314">
        <v>310</v>
      </c>
      <c r="B314" t="s">
        <v>2742</v>
      </c>
      <c r="C314">
        <v>5401994091</v>
      </c>
      <c r="D314">
        <v>1200000000000</v>
      </c>
      <c r="E314" t="s">
        <v>2743</v>
      </c>
      <c r="F314">
        <v>43657</v>
      </c>
      <c r="G314">
        <v>5</v>
      </c>
      <c r="H314" t="s">
        <v>73</v>
      </c>
      <c r="I314" t="s">
        <v>2744</v>
      </c>
      <c r="J314" t="s">
        <v>2745</v>
      </c>
      <c r="K314" t="s">
        <v>2746</v>
      </c>
      <c r="L314">
        <v>10</v>
      </c>
      <c r="Q314">
        <v>0</v>
      </c>
      <c r="R314">
        <v>10100</v>
      </c>
      <c r="S314">
        <v>421</v>
      </c>
      <c r="T314">
        <v>6951</v>
      </c>
      <c r="U314">
        <v>11654</v>
      </c>
      <c r="V314">
        <v>0</v>
      </c>
      <c r="W314">
        <v>0</v>
      </c>
      <c r="X314">
        <v>265</v>
      </c>
      <c r="Y314">
        <v>1108</v>
      </c>
      <c r="Z314">
        <v>1565</v>
      </c>
      <c r="AA314">
        <v>0</v>
      </c>
      <c r="AB314">
        <v>0</v>
      </c>
      <c r="AC314">
        <v>156</v>
      </c>
      <c r="AD314">
        <v>5538</v>
      </c>
      <c r="AE314">
        <v>9467</v>
      </c>
      <c r="AF314">
        <v>0</v>
      </c>
      <c r="AG314">
        <v>0</v>
      </c>
      <c r="AH314">
        <v>0</v>
      </c>
      <c r="AI314">
        <v>0</v>
      </c>
      <c r="AJ314">
        <v>0</v>
      </c>
      <c r="AK314">
        <v>0</v>
      </c>
      <c r="AL314">
        <v>0</v>
      </c>
      <c r="AM314">
        <v>6596</v>
      </c>
      <c r="AN314">
        <v>119445</v>
      </c>
      <c r="AO314">
        <v>113017</v>
      </c>
      <c r="AP314">
        <v>0</v>
      </c>
      <c r="AQ314">
        <v>1.1499999999999999</v>
      </c>
      <c r="AR314" t="s">
        <v>52</v>
      </c>
      <c r="AS314" t="s">
        <v>2747</v>
      </c>
      <c r="AT314" t="s">
        <v>82</v>
      </c>
      <c r="AU314">
        <v>17.13</v>
      </c>
      <c r="AV314" t="s">
        <v>4582</v>
      </c>
    </row>
    <row r="315" spans="1:48">
      <c r="A315">
        <v>311</v>
      </c>
      <c r="B315" t="s">
        <v>1951</v>
      </c>
      <c r="C315">
        <v>5257193554</v>
      </c>
      <c r="D315">
        <v>1200000000000</v>
      </c>
      <c r="E315" t="s">
        <v>1952</v>
      </c>
      <c r="F315">
        <v>43781</v>
      </c>
      <c r="G315">
        <v>5</v>
      </c>
      <c r="H315" t="s">
        <v>73</v>
      </c>
      <c r="I315" t="s">
        <v>1953</v>
      </c>
      <c r="J315" t="s">
        <v>1954</v>
      </c>
      <c r="K315" t="s">
        <v>1955</v>
      </c>
      <c r="L315">
        <v>3010</v>
      </c>
      <c r="Q315">
        <v>9835</v>
      </c>
      <c r="R315">
        <v>1876</v>
      </c>
      <c r="S315">
        <v>6962</v>
      </c>
      <c r="T315">
        <v>8468</v>
      </c>
      <c r="U315">
        <v>12221</v>
      </c>
      <c r="V315">
        <v>165</v>
      </c>
      <c r="W315">
        <v>20</v>
      </c>
      <c r="X315">
        <v>4406</v>
      </c>
      <c r="Y315">
        <v>4927</v>
      </c>
      <c r="Z315">
        <v>10543</v>
      </c>
      <c r="AA315">
        <v>9607</v>
      </c>
      <c r="AB315">
        <v>20</v>
      </c>
      <c r="AC315">
        <v>160</v>
      </c>
      <c r="AD315">
        <v>-738</v>
      </c>
      <c r="AE315">
        <v>1088</v>
      </c>
      <c r="AF315">
        <v>10</v>
      </c>
      <c r="AG315">
        <v>2347</v>
      </c>
      <c r="AH315">
        <v>2347</v>
      </c>
      <c r="AI315">
        <v>2347</v>
      </c>
      <c r="AJ315">
        <v>2863</v>
      </c>
      <c r="AK315">
        <v>9846</v>
      </c>
      <c r="AL315">
        <v>9861</v>
      </c>
      <c r="AM315">
        <v>9866</v>
      </c>
      <c r="AN315">
        <v>10891</v>
      </c>
      <c r="AO315">
        <v>10891</v>
      </c>
      <c r="AP315">
        <v>64</v>
      </c>
      <c r="AQ315">
        <v>1.24</v>
      </c>
      <c r="AR315" t="s">
        <v>52</v>
      </c>
      <c r="AS315" t="s">
        <v>1956</v>
      </c>
      <c r="AT315" t="s">
        <v>1957</v>
      </c>
      <c r="AU315">
        <v>1.4</v>
      </c>
      <c r="AV315" t="s">
        <v>4583</v>
      </c>
    </row>
    <row r="316" spans="1:48">
      <c r="A316">
        <v>312</v>
      </c>
      <c r="B316" t="s">
        <v>2444</v>
      </c>
      <c r="C316">
        <v>2130221558</v>
      </c>
      <c r="D316">
        <v>1200000000000</v>
      </c>
      <c r="E316" t="s">
        <v>2445</v>
      </c>
      <c r="F316">
        <v>44123</v>
      </c>
      <c r="G316">
        <v>4</v>
      </c>
      <c r="H316" t="s">
        <v>73</v>
      </c>
      <c r="I316" t="s">
        <v>2446</v>
      </c>
      <c r="J316" t="s">
        <v>2447</v>
      </c>
      <c r="K316" t="s">
        <v>2448</v>
      </c>
      <c r="L316">
        <v>11</v>
      </c>
      <c r="Q316">
        <v>0</v>
      </c>
      <c r="R316">
        <v>8</v>
      </c>
      <c r="S316">
        <v>343</v>
      </c>
      <c r="T316">
        <v>3553</v>
      </c>
      <c r="U316">
        <v>12216</v>
      </c>
      <c r="V316">
        <v>0</v>
      </c>
      <c r="W316">
        <v>1</v>
      </c>
      <c r="X316">
        <v>172</v>
      </c>
      <c r="Y316">
        <v>16</v>
      </c>
      <c r="Z316">
        <v>-58</v>
      </c>
      <c r="AA316">
        <v>0</v>
      </c>
      <c r="AB316">
        <v>1</v>
      </c>
      <c r="AC316">
        <v>-619</v>
      </c>
      <c r="AD316">
        <v>1136</v>
      </c>
      <c r="AE316">
        <v>4142</v>
      </c>
      <c r="AF316">
        <v>0</v>
      </c>
      <c r="AG316">
        <v>10000</v>
      </c>
      <c r="AH316">
        <v>38979</v>
      </c>
      <c r="AI316">
        <v>81120</v>
      </c>
      <c r="AJ316">
        <v>134741</v>
      </c>
      <c r="AK316">
        <v>0</v>
      </c>
      <c r="AL316">
        <v>100</v>
      </c>
      <c r="AM316">
        <v>9</v>
      </c>
      <c r="AN316">
        <v>161</v>
      </c>
      <c r="AO316">
        <v>7</v>
      </c>
      <c r="AP316">
        <v>4010</v>
      </c>
      <c r="AQ316">
        <v>1527</v>
      </c>
      <c r="AR316">
        <v>0</v>
      </c>
      <c r="AS316" t="s">
        <v>2449</v>
      </c>
      <c r="AT316" t="s">
        <v>2450</v>
      </c>
      <c r="AU316">
        <v>13.34</v>
      </c>
      <c r="AV316" t="s">
        <v>4584</v>
      </c>
    </row>
    <row r="317" spans="1:48">
      <c r="A317">
        <v>313</v>
      </c>
      <c r="B317" t="s">
        <v>3459</v>
      </c>
      <c r="C317">
        <v>800010907</v>
      </c>
      <c r="D317">
        <v>1230000000000</v>
      </c>
      <c r="E317" t="s">
        <v>3460</v>
      </c>
      <c r="F317">
        <v>45180</v>
      </c>
      <c r="G317">
        <v>1</v>
      </c>
      <c r="H317" t="s">
        <v>73</v>
      </c>
      <c r="I317" t="s">
        <v>3461</v>
      </c>
      <c r="J317" t="s">
        <v>334</v>
      </c>
      <c r="K317" t="s">
        <v>3462</v>
      </c>
      <c r="L317">
        <v>10</v>
      </c>
      <c r="Q317">
        <v>0</v>
      </c>
      <c r="R317">
        <v>0</v>
      </c>
      <c r="S317">
        <v>0</v>
      </c>
      <c r="T317">
        <v>0</v>
      </c>
      <c r="U317">
        <v>12146</v>
      </c>
      <c r="V317">
        <v>0</v>
      </c>
      <c r="W317">
        <v>0</v>
      </c>
      <c r="X317">
        <v>0</v>
      </c>
      <c r="Y317">
        <v>0</v>
      </c>
      <c r="Z317">
        <v>203</v>
      </c>
      <c r="AA317">
        <v>0</v>
      </c>
      <c r="AB317">
        <v>0</v>
      </c>
      <c r="AC317">
        <v>0</v>
      </c>
      <c r="AD317">
        <v>0</v>
      </c>
      <c r="AE317">
        <v>11865</v>
      </c>
      <c r="AF317">
        <v>0</v>
      </c>
      <c r="AG317">
        <v>0</v>
      </c>
      <c r="AH317">
        <v>0</v>
      </c>
      <c r="AI317">
        <v>0</v>
      </c>
      <c r="AJ317">
        <v>0</v>
      </c>
      <c r="AK317">
        <v>0</v>
      </c>
      <c r="AL317">
        <v>0</v>
      </c>
      <c r="AM317">
        <v>0</v>
      </c>
      <c r="AN317">
        <v>0</v>
      </c>
      <c r="AO317">
        <v>12146</v>
      </c>
      <c r="AP317">
        <v>271</v>
      </c>
      <c r="AR317" t="s">
        <v>52</v>
      </c>
      <c r="AS317">
        <v>0</v>
      </c>
      <c r="AT317" t="s">
        <v>82</v>
      </c>
      <c r="AV317" t="s">
        <v>4585</v>
      </c>
    </row>
    <row r="318" spans="1:48">
      <c r="A318">
        <v>314</v>
      </c>
      <c r="B318" t="s">
        <v>3463</v>
      </c>
      <c r="C318">
        <v>800010872</v>
      </c>
      <c r="D318">
        <v>1230000000000</v>
      </c>
      <c r="E318" t="s">
        <v>3464</v>
      </c>
      <c r="F318">
        <v>45176</v>
      </c>
      <c r="G318">
        <v>1</v>
      </c>
      <c r="H318" t="s">
        <v>73</v>
      </c>
      <c r="I318" t="s">
        <v>3461</v>
      </c>
      <c r="J318" t="s">
        <v>334</v>
      </c>
      <c r="K318" t="s">
        <v>3465</v>
      </c>
      <c r="L318">
        <v>10</v>
      </c>
      <c r="Q318">
        <v>0</v>
      </c>
      <c r="R318">
        <v>0</v>
      </c>
      <c r="S318">
        <v>0</v>
      </c>
      <c r="T318">
        <v>0</v>
      </c>
      <c r="U318">
        <v>12140</v>
      </c>
      <c r="V318">
        <v>0</v>
      </c>
      <c r="W318">
        <v>0</v>
      </c>
      <c r="X318">
        <v>0</v>
      </c>
      <c r="Y318">
        <v>0</v>
      </c>
      <c r="Z318">
        <v>203</v>
      </c>
      <c r="AA318">
        <v>0</v>
      </c>
      <c r="AB318">
        <v>0</v>
      </c>
      <c r="AC318">
        <v>0</v>
      </c>
      <c r="AD318">
        <v>0</v>
      </c>
      <c r="AE318">
        <v>11859</v>
      </c>
      <c r="AF318">
        <v>0</v>
      </c>
      <c r="AG318">
        <v>0</v>
      </c>
      <c r="AH318">
        <v>0</v>
      </c>
      <c r="AI318">
        <v>0</v>
      </c>
      <c r="AJ318">
        <v>0</v>
      </c>
      <c r="AK318">
        <v>0</v>
      </c>
      <c r="AL318">
        <v>0</v>
      </c>
      <c r="AM318">
        <v>0</v>
      </c>
      <c r="AN318">
        <v>0</v>
      </c>
      <c r="AO318">
        <v>12140</v>
      </c>
      <c r="AP318">
        <v>271</v>
      </c>
      <c r="AR318" t="s">
        <v>52</v>
      </c>
      <c r="AS318" t="s">
        <v>3466</v>
      </c>
      <c r="AT318" t="s">
        <v>3467</v>
      </c>
      <c r="AV318" t="s">
        <v>4586</v>
      </c>
    </row>
    <row r="319" spans="1:48">
      <c r="A319">
        <v>315</v>
      </c>
      <c r="B319" t="s">
        <v>90</v>
      </c>
      <c r="C319">
        <v>7727237125</v>
      </c>
      <c r="D319">
        <v>1040000000000</v>
      </c>
      <c r="E319" t="s">
        <v>91</v>
      </c>
      <c r="F319">
        <v>37649</v>
      </c>
      <c r="G319">
        <v>22</v>
      </c>
      <c r="H319" t="s">
        <v>44</v>
      </c>
      <c r="I319" t="s">
        <v>92</v>
      </c>
      <c r="J319" t="s">
        <v>93</v>
      </c>
      <c r="K319" t="s">
        <v>94</v>
      </c>
      <c r="L319">
        <v>5250</v>
      </c>
      <c r="Q319">
        <v>0</v>
      </c>
      <c r="R319">
        <v>20480</v>
      </c>
      <c r="S319">
        <v>21459</v>
      </c>
      <c r="T319">
        <v>12851</v>
      </c>
      <c r="U319">
        <v>12001</v>
      </c>
      <c r="V319">
        <v>0</v>
      </c>
      <c r="W319">
        <v>600</v>
      </c>
      <c r="X319">
        <v>16117</v>
      </c>
      <c r="Y319">
        <v>14327</v>
      </c>
      <c r="Z319">
        <v>13384</v>
      </c>
      <c r="AA319">
        <v>0</v>
      </c>
      <c r="AB319">
        <v>600</v>
      </c>
      <c r="AC319">
        <v>4237</v>
      </c>
      <c r="AD319">
        <v>-1691</v>
      </c>
      <c r="AE319">
        <v>-163</v>
      </c>
      <c r="AF319">
        <v>19139</v>
      </c>
      <c r="AG319">
        <v>22139</v>
      </c>
      <c r="AH319">
        <v>24239</v>
      </c>
      <c r="AI319">
        <v>25139</v>
      </c>
      <c r="AJ319">
        <v>10630</v>
      </c>
      <c r="AK319">
        <v>2220</v>
      </c>
      <c r="AL319">
        <v>1298</v>
      </c>
      <c r="AM319">
        <v>2156</v>
      </c>
      <c r="AN319">
        <v>2038</v>
      </c>
      <c r="AO319">
        <v>631</v>
      </c>
      <c r="AP319">
        <v>0</v>
      </c>
      <c r="AQ319">
        <v>0.59</v>
      </c>
      <c r="AR319" t="s">
        <v>52</v>
      </c>
      <c r="AS319" t="s">
        <v>95</v>
      </c>
      <c r="AT319" t="s">
        <v>82</v>
      </c>
      <c r="AU319">
        <v>0.53</v>
      </c>
      <c r="AV319" t="s">
        <v>4587</v>
      </c>
    </row>
    <row r="320" spans="1:48">
      <c r="A320">
        <v>316</v>
      </c>
      <c r="B320" t="s">
        <v>3263</v>
      </c>
      <c r="C320">
        <v>3906411936</v>
      </c>
      <c r="D320">
        <v>1220000000000</v>
      </c>
      <c r="E320" t="s">
        <v>3264</v>
      </c>
      <c r="F320">
        <v>44657</v>
      </c>
      <c r="G320">
        <v>2</v>
      </c>
      <c r="H320" t="s">
        <v>73</v>
      </c>
      <c r="I320" t="s">
        <v>3265</v>
      </c>
      <c r="J320" t="s">
        <v>3266</v>
      </c>
      <c r="K320" t="s">
        <v>3267</v>
      </c>
      <c r="L320">
        <v>10</v>
      </c>
      <c r="Q320">
        <v>0</v>
      </c>
      <c r="R320">
        <v>0</v>
      </c>
      <c r="S320">
        <v>0</v>
      </c>
      <c r="T320">
        <v>11970</v>
      </c>
      <c r="U320">
        <v>14619</v>
      </c>
      <c r="V320">
        <v>0</v>
      </c>
      <c r="W320">
        <v>0</v>
      </c>
      <c r="X320">
        <v>0</v>
      </c>
      <c r="Y320">
        <v>120</v>
      </c>
      <c r="Z320">
        <v>2627</v>
      </c>
      <c r="AA320">
        <v>0</v>
      </c>
      <c r="AB320">
        <v>0</v>
      </c>
      <c r="AC320">
        <v>0</v>
      </c>
      <c r="AD320">
        <v>11807</v>
      </c>
      <c r="AE320">
        <v>11772</v>
      </c>
      <c r="AF320">
        <v>0</v>
      </c>
      <c r="AG320">
        <v>0</v>
      </c>
      <c r="AH320">
        <v>0</v>
      </c>
      <c r="AI320">
        <v>0</v>
      </c>
      <c r="AJ320">
        <v>0</v>
      </c>
      <c r="AK320">
        <v>0</v>
      </c>
      <c r="AL320">
        <v>0</v>
      </c>
      <c r="AM320">
        <v>0</v>
      </c>
      <c r="AN320">
        <v>11970</v>
      </c>
      <c r="AO320">
        <v>26828</v>
      </c>
      <c r="AP320">
        <v>3657</v>
      </c>
      <c r="AQ320">
        <v>1.22</v>
      </c>
      <c r="AR320" t="s">
        <v>52</v>
      </c>
      <c r="AS320" t="s">
        <v>3268</v>
      </c>
      <c r="AT320" t="s">
        <v>3269</v>
      </c>
      <c r="AU320">
        <v>2.2400000000000002</v>
      </c>
      <c r="AV320" t="s">
        <v>4588</v>
      </c>
    </row>
    <row r="321" spans="1:48">
      <c r="A321">
        <v>317</v>
      </c>
      <c r="B321" t="s">
        <v>2828</v>
      </c>
      <c r="C321">
        <v>7716956819</v>
      </c>
      <c r="D321">
        <v>1220000000000</v>
      </c>
      <c r="E321" t="s">
        <v>2829</v>
      </c>
      <c r="F321">
        <v>44329</v>
      </c>
      <c r="G321">
        <v>3</v>
      </c>
      <c r="H321" t="s">
        <v>73</v>
      </c>
      <c r="I321" t="s">
        <v>2830</v>
      </c>
      <c r="J321" t="s">
        <v>2831</v>
      </c>
      <c r="K321" t="s">
        <v>2832</v>
      </c>
      <c r="L321">
        <v>10106</v>
      </c>
      <c r="Q321">
        <v>0</v>
      </c>
      <c r="R321">
        <v>0</v>
      </c>
      <c r="S321">
        <v>535</v>
      </c>
      <c r="T321">
        <v>549</v>
      </c>
      <c r="U321">
        <v>11841</v>
      </c>
      <c r="V321">
        <v>0</v>
      </c>
      <c r="W321">
        <v>0</v>
      </c>
      <c r="X321">
        <v>324</v>
      </c>
      <c r="Y321">
        <v>627</v>
      </c>
      <c r="Z321">
        <v>7741</v>
      </c>
      <c r="AA321">
        <v>0</v>
      </c>
      <c r="AB321">
        <v>0</v>
      </c>
      <c r="AC321">
        <v>79</v>
      </c>
      <c r="AD321">
        <v>-98</v>
      </c>
      <c r="AE321">
        <v>3751</v>
      </c>
      <c r="AF321">
        <v>0</v>
      </c>
      <c r="AG321">
        <v>0</v>
      </c>
      <c r="AH321">
        <v>0</v>
      </c>
      <c r="AI321">
        <v>0</v>
      </c>
      <c r="AJ321">
        <v>0</v>
      </c>
      <c r="AK321">
        <v>0</v>
      </c>
      <c r="AL321">
        <v>0</v>
      </c>
      <c r="AM321">
        <v>89</v>
      </c>
      <c r="AN321">
        <v>1</v>
      </c>
      <c r="AO321">
        <v>238</v>
      </c>
      <c r="AP321">
        <v>1223</v>
      </c>
      <c r="AQ321">
        <v>22.13</v>
      </c>
      <c r="AR321" t="s">
        <v>45</v>
      </c>
      <c r="AS321" t="s">
        <v>2833</v>
      </c>
      <c r="AT321" t="s">
        <v>2834</v>
      </c>
      <c r="AU321">
        <v>2.67</v>
      </c>
      <c r="AV321" t="s">
        <v>4589</v>
      </c>
    </row>
    <row r="322" spans="1:48">
      <c r="A322">
        <v>318</v>
      </c>
      <c r="B322" t="s">
        <v>1292</v>
      </c>
      <c r="C322">
        <v>7708716965</v>
      </c>
      <c r="D322">
        <v>1110000000000</v>
      </c>
      <c r="E322" t="s">
        <v>1293</v>
      </c>
      <c r="F322">
        <v>40269</v>
      </c>
      <c r="G322">
        <v>15</v>
      </c>
      <c r="H322" t="s">
        <v>73</v>
      </c>
      <c r="I322" t="s">
        <v>1294</v>
      </c>
      <c r="J322" t="s">
        <v>1295</v>
      </c>
      <c r="K322" t="s">
        <v>1296</v>
      </c>
      <c r="L322">
        <v>100</v>
      </c>
      <c r="Q322">
        <v>38387</v>
      </c>
      <c r="R322">
        <v>88515</v>
      </c>
      <c r="S322">
        <v>330051</v>
      </c>
      <c r="T322">
        <v>26256</v>
      </c>
      <c r="U322">
        <v>11830</v>
      </c>
      <c r="V322">
        <v>-12975</v>
      </c>
      <c r="W322">
        <v>-34389</v>
      </c>
      <c r="X322">
        <v>264234</v>
      </c>
      <c r="Y322">
        <v>25355</v>
      </c>
      <c r="Z322">
        <v>11686</v>
      </c>
      <c r="AA322">
        <v>18453</v>
      </c>
      <c r="AB322">
        <v>-34389</v>
      </c>
      <c r="AC322">
        <v>49837</v>
      </c>
      <c r="AD322">
        <v>-13201</v>
      </c>
      <c r="AE322">
        <v>-562</v>
      </c>
      <c r="AF322">
        <v>0</v>
      </c>
      <c r="AG322">
        <v>0</v>
      </c>
      <c r="AH322">
        <v>0</v>
      </c>
      <c r="AI322">
        <v>0</v>
      </c>
      <c r="AJ322">
        <v>0</v>
      </c>
      <c r="AK322">
        <v>237224</v>
      </c>
      <c r="AL322">
        <v>233733</v>
      </c>
      <c r="AM322">
        <v>172226</v>
      </c>
      <c r="AN322">
        <v>30013</v>
      </c>
      <c r="AO322">
        <v>21510</v>
      </c>
      <c r="AP322">
        <v>8558</v>
      </c>
      <c r="AQ322">
        <v>0.31</v>
      </c>
      <c r="AR322">
        <v>0</v>
      </c>
      <c r="AS322" t="s">
        <v>1297</v>
      </c>
      <c r="AT322" t="s">
        <v>1298</v>
      </c>
      <c r="AU322">
        <v>0.09</v>
      </c>
      <c r="AV322" t="s">
        <v>4590</v>
      </c>
    </row>
    <row r="323" spans="1:48">
      <c r="A323">
        <v>319</v>
      </c>
      <c r="B323" t="s">
        <v>1972</v>
      </c>
      <c r="C323">
        <v>7203382407</v>
      </c>
      <c r="D323">
        <v>1170000000000</v>
      </c>
      <c r="E323" t="s">
        <v>1973</v>
      </c>
      <c r="F323">
        <v>42495</v>
      </c>
      <c r="G323">
        <v>8</v>
      </c>
      <c r="H323" t="s">
        <v>73</v>
      </c>
      <c r="I323" t="s">
        <v>1974</v>
      </c>
      <c r="J323" t="s">
        <v>1975</v>
      </c>
      <c r="K323" t="s">
        <v>1976</v>
      </c>
      <c r="L323">
        <v>10</v>
      </c>
      <c r="Q323">
        <v>8709</v>
      </c>
      <c r="R323">
        <v>26715</v>
      </c>
      <c r="S323">
        <v>30309</v>
      </c>
      <c r="T323">
        <v>57815</v>
      </c>
      <c r="U323">
        <v>11825</v>
      </c>
      <c r="V323">
        <v>231</v>
      </c>
      <c r="W323">
        <v>16300</v>
      </c>
      <c r="X323">
        <v>23899</v>
      </c>
      <c r="Y323">
        <v>8607</v>
      </c>
      <c r="Z323">
        <v>10917</v>
      </c>
      <c r="AA323">
        <v>13200</v>
      </c>
      <c r="AB323">
        <v>16300</v>
      </c>
      <c r="AC323">
        <v>-11558</v>
      </c>
      <c r="AD323">
        <v>5467</v>
      </c>
      <c r="AE323">
        <v>-2181</v>
      </c>
      <c r="AF323">
        <v>143193</v>
      </c>
      <c r="AG323">
        <v>92389</v>
      </c>
      <c r="AH323">
        <v>55998</v>
      </c>
      <c r="AI323">
        <v>33021</v>
      </c>
      <c r="AJ323">
        <v>21594</v>
      </c>
      <c r="AK323">
        <v>90900</v>
      </c>
      <c r="AL323">
        <v>73850</v>
      </c>
      <c r="AM323">
        <v>59384</v>
      </c>
      <c r="AN323">
        <v>49481</v>
      </c>
      <c r="AO323">
        <v>41102</v>
      </c>
      <c r="AP323">
        <v>0</v>
      </c>
      <c r="AQ323">
        <v>1.36</v>
      </c>
      <c r="AR323" t="s">
        <v>52</v>
      </c>
      <c r="AS323" t="s">
        <v>1977</v>
      </c>
      <c r="AT323" t="s">
        <v>1978</v>
      </c>
      <c r="AU323">
        <v>0.27</v>
      </c>
      <c r="AV323" t="s">
        <v>4591</v>
      </c>
    </row>
    <row r="324" spans="1:48">
      <c r="A324">
        <v>320</v>
      </c>
      <c r="B324" t="s">
        <v>139</v>
      </c>
      <c r="C324">
        <v>7714634848</v>
      </c>
      <c r="D324">
        <v>1070000000000</v>
      </c>
      <c r="E324" t="s">
        <v>140</v>
      </c>
      <c r="F324">
        <v>38751</v>
      </c>
      <c r="G324">
        <v>19</v>
      </c>
      <c r="H324" t="s">
        <v>44</v>
      </c>
      <c r="I324" t="s">
        <v>141</v>
      </c>
      <c r="J324" t="s">
        <v>142</v>
      </c>
      <c r="K324" t="s">
        <v>143</v>
      </c>
      <c r="L324">
        <v>9800</v>
      </c>
      <c r="Q324">
        <v>100527</v>
      </c>
      <c r="R324">
        <v>141887</v>
      </c>
      <c r="S324">
        <v>80440</v>
      </c>
      <c r="T324">
        <v>12389</v>
      </c>
      <c r="U324">
        <v>34254</v>
      </c>
      <c r="V324">
        <v>20154</v>
      </c>
      <c r="W324">
        <v>115057</v>
      </c>
      <c r="X324">
        <v>69190</v>
      </c>
      <c r="Y324">
        <v>2437</v>
      </c>
      <c r="Z324">
        <v>23839</v>
      </c>
      <c r="AA324">
        <v>1032</v>
      </c>
      <c r="AB324">
        <v>115057</v>
      </c>
      <c r="AC324">
        <v>482</v>
      </c>
      <c r="AD324">
        <v>319</v>
      </c>
      <c r="AE324">
        <v>327</v>
      </c>
      <c r="AF324">
        <v>593549</v>
      </c>
      <c r="AG324">
        <v>585526</v>
      </c>
      <c r="AH324">
        <v>584186</v>
      </c>
      <c r="AI324">
        <v>583378</v>
      </c>
      <c r="AJ324">
        <v>582398</v>
      </c>
      <c r="AK324">
        <v>48262</v>
      </c>
      <c r="AL324">
        <v>76034</v>
      </c>
      <c r="AM324">
        <v>36056</v>
      </c>
      <c r="AN324">
        <v>114441</v>
      </c>
      <c r="AO324">
        <v>213010</v>
      </c>
      <c r="AP324">
        <v>0</v>
      </c>
      <c r="AQ324">
        <v>0.34</v>
      </c>
      <c r="AR324" t="s">
        <v>52</v>
      </c>
      <c r="AS324" t="s">
        <v>144</v>
      </c>
      <c r="AT324" t="s">
        <v>145</v>
      </c>
      <c r="AU324">
        <v>1.24</v>
      </c>
      <c r="AV324" t="s">
        <v>4592</v>
      </c>
    </row>
    <row r="325" spans="1:48">
      <c r="A325">
        <v>321</v>
      </c>
      <c r="B325" t="s">
        <v>3358</v>
      </c>
      <c r="C325">
        <v>7734477671</v>
      </c>
      <c r="D325">
        <v>1240000000000</v>
      </c>
      <c r="E325" t="s">
        <v>3359</v>
      </c>
      <c r="F325">
        <v>45058</v>
      </c>
      <c r="G325">
        <v>1</v>
      </c>
      <c r="H325" t="s">
        <v>73</v>
      </c>
      <c r="I325" t="s">
        <v>3360</v>
      </c>
      <c r="J325" t="s">
        <v>3361</v>
      </c>
      <c r="K325" t="s">
        <v>3191</v>
      </c>
      <c r="L325">
        <v>400</v>
      </c>
      <c r="Q325">
        <v>0</v>
      </c>
      <c r="R325">
        <v>0</v>
      </c>
      <c r="S325">
        <v>0</v>
      </c>
      <c r="T325">
        <v>0</v>
      </c>
      <c r="U325">
        <v>11681</v>
      </c>
      <c r="V325">
        <v>0</v>
      </c>
      <c r="W325">
        <v>0</v>
      </c>
      <c r="X325">
        <v>0</v>
      </c>
      <c r="Y325">
        <v>0</v>
      </c>
      <c r="Z325">
        <v>4</v>
      </c>
      <c r="AA325">
        <v>0</v>
      </c>
      <c r="AB325">
        <v>0</v>
      </c>
      <c r="AC325">
        <v>0</v>
      </c>
      <c r="AD325">
        <v>0</v>
      </c>
      <c r="AE325">
        <v>11677</v>
      </c>
      <c r="AF325">
        <v>0</v>
      </c>
      <c r="AG325">
        <v>0</v>
      </c>
      <c r="AH325">
        <v>0</v>
      </c>
      <c r="AI325">
        <v>0</v>
      </c>
      <c r="AJ325">
        <v>0</v>
      </c>
      <c r="AK325">
        <v>0</v>
      </c>
      <c r="AL325">
        <v>0</v>
      </c>
      <c r="AM325">
        <v>0</v>
      </c>
      <c r="AN325">
        <v>0</v>
      </c>
      <c r="AO325">
        <v>12376</v>
      </c>
      <c r="AP325">
        <v>299</v>
      </c>
      <c r="AR325" t="s">
        <v>52</v>
      </c>
      <c r="AS325" t="s">
        <v>3362</v>
      </c>
      <c r="AT325" t="s">
        <v>82</v>
      </c>
      <c r="AV325" t="s">
        <v>4593</v>
      </c>
    </row>
    <row r="326" spans="1:48">
      <c r="A326">
        <v>322</v>
      </c>
      <c r="B326" t="s">
        <v>3363</v>
      </c>
      <c r="C326">
        <v>9731115437</v>
      </c>
      <c r="D326">
        <v>1240000000000</v>
      </c>
      <c r="E326" t="s">
        <v>3364</v>
      </c>
      <c r="F326">
        <v>45071</v>
      </c>
      <c r="G326">
        <v>1</v>
      </c>
      <c r="H326" t="s">
        <v>73</v>
      </c>
      <c r="I326" t="s">
        <v>3365</v>
      </c>
      <c r="J326" t="s">
        <v>3366</v>
      </c>
      <c r="K326" t="s">
        <v>3367</v>
      </c>
      <c r="L326">
        <v>300</v>
      </c>
      <c r="Q326">
        <v>0</v>
      </c>
      <c r="R326">
        <v>0</v>
      </c>
      <c r="S326">
        <v>0</v>
      </c>
      <c r="T326">
        <v>0</v>
      </c>
      <c r="U326">
        <v>11500</v>
      </c>
      <c r="V326">
        <v>0</v>
      </c>
      <c r="W326">
        <v>0</v>
      </c>
      <c r="X326">
        <v>0</v>
      </c>
      <c r="Y326">
        <v>0</v>
      </c>
      <c r="Z326">
        <v>1</v>
      </c>
      <c r="AA326">
        <v>0</v>
      </c>
      <c r="AB326">
        <v>0</v>
      </c>
      <c r="AC326">
        <v>0</v>
      </c>
      <c r="AD326">
        <v>0</v>
      </c>
      <c r="AE326">
        <v>11499</v>
      </c>
      <c r="AF326">
        <v>0</v>
      </c>
      <c r="AG326">
        <v>0</v>
      </c>
      <c r="AH326">
        <v>0</v>
      </c>
      <c r="AI326">
        <v>0</v>
      </c>
      <c r="AJ326">
        <v>0</v>
      </c>
      <c r="AK326">
        <v>0</v>
      </c>
      <c r="AL326">
        <v>0</v>
      </c>
      <c r="AM326">
        <v>0</v>
      </c>
      <c r="AN326">
        <v>0</v>
      </c>
      <c r="AO326">
        <v>12089</v>
      </c>
      <c r="AP326">
        <v>292</v>
      </c>
      <c r="AR326" t="s">
        <v>52</v>
      </c>
      <c r="AS326" t="s">
        <v>3368</v>
      </c>
      <c r="AT326" t="s">
        <v>82</v>
      </c>
      <c r="AV326" t="s">
        <v>4594</v>
      </c>
    </row>
    <row r="327" spans="1:48">
      <c r="A327">
        <v>323</v>
      </c>
      <c r="B327" t="s">
        <v>2306</v>
      </c>
      <c r="C327">
        <v>7456045628</v>
      </c>
      <c r="D327">
        <v>1210000000000</v>
      </c>
      <c r="E327" t="s">
        <v>2307</v>
      </c>
      <c r="F327">
        <v>44014</v>
      </c>
      <c r="G327">
        <v>4</v>
      </c>
      <c r="H327" t="s">
        <v>73</v>
      </c>
      <c r="I327" t="s">
        <v>2308</v>
      </c>
      <c r="J327" t="s">
        <v>2309</v>
      </c>
      <c r="K327" t="s">
        <v>2310</v>
      </c>
      <c r="L327">
        <v>10020</v>
      </c>
      <c r="Q327">
        <v>0</v>
      </c>
      <c r="R327">
        <v>0</v>
      </c>
      <c r="S327">
        <v>6242</v>
      </c>
      <c r="T327">
        <v>11405</v>
      </c>
      <c r="U327">
        <v>15697</v>
      </c>
      <c r="V327">
        <v>0</v>
      </c>
      <c r="W327">
        <v>877</v>
      </c>
      <c r="X327">
        <v>9581</v>
      </c>
      <c r="Y327">
        <v>11742</v>
      </c>
      <c r="Z327">
        <v>9046</v>
      </c>
      <c r="AA327">
        <v>0</v>
      </c>
      <c r="AB327">
        <v>877</v>
      </c>
      <c r="AC327">
        <v>-3576</v>
      </c>
      <c r="AD327">
        <v>-679</v>
      </c>
      <c r="AE327">
        <v>6180</v>
      </c>
      <c r="AF327">
        <v>0</v>
      </c>
      <c r="AG327">
        <v>0</v>
      </c>
      <c r="AH327">
        <v>0</v>
      </c>
      <c r="AI327">
        <v>0</v>
      </c>
      <c r="AJ327">
        <v>0</v>
      </c>
      <c r="AK327">
        <v>0</v>
      </c>
      <c r="AL327">
        <v>167</v>
      </c>
      <c r="AM327">
        <v>371</v>
      </c>
      <c r="AN327">
        <v>142</v>
      </c>
      <c r="AO327">
        <v>8100</v>
      </c>
      <c r="AP327">
        <v>6647</v>
      </c>
      <c r="AQ327">
        <v>2.5099999999999998</v>
      </c>
      <c r="AR327" t="s">
        <v>52</v>
      </c>
      <c r="AS327" t="s">
        <v>2311</v>
      </c>
      <c r="AT327" t="s">
        <v>2312</v>
      </c>
      <c r="AU327">
        <v>48.5</v>
      </c>
      <c r="AV327" t="s">
        <v>4595</v>
      </c>
    </row>
    <row r="328" spans="1:48">
      <c r="A328">
        <v>324</v>
      </c>
      <c r="B328" t="s">
        <v>2983</v>
      </c>
      <c r="C328">
        <v>7430028307</v>
      </c>
      <c r="D328">
        <v>1180000000000</v>
      </c>
      <c r="E328" t="s">
        <v>2984</v>
      </c>
      <c r="F328">
        <v>42860</v>
      </c>
      <c r="G328">
        <v>7</v>
      </c>
      <c r="H328" t="s">
        <v>73</v>
      </c>
      <c r="I328" t="s">
        <v>2985</v>
      </c>
      <c r="J328" t="s">
        <v>2986</v>
      </c>
      <c r="K328" t="s">
        <v>2987</v>
      </c>
      <c r="L328">
        <v>16912.521000000001</v>
      </c>
      <c r="Q328">
        <v>5000</v>
      </c>
      <c r="R328">
        <v>7378</v>
      </c>
      <c r="S328">
        <v>15423</v>
      </c>
      <c r="T328">
        <v>11312</v>
      </c>
      <c r="U328">
        <v>31432</v>
      </c>
      <c r="V328">
        <v>367</v>
      </c>
      <c r="W328">
        <v>310</v>
      </c>
      <c r="X328">
        <v>509</v>
      </c>
      <c r="Y328">
        <v>496</v>
      </c>
      <c r="Z328">
        <v>1561</v>
      </c>
      <c r="AA328">
        <v>2912</v>
      </c>
      <c r="AB328">
        <v>310</v>
      </c>
      <c r="AC328">
        <v>10519</v>
      </c>
      <c r="AD328">
        <v>6105</v>
      </c>
      <c r="AE328">
        <v>7184</v>
      </c>
      <c r="AF328">
        <v>18743</v>
      </c>
      <c r="AG328">
        <v>18520</v>
      </c>
      <c r="AH328">
        <v>24399</v>
      </c>
      <c r="AI328">
        <v>28428</v>
      </c>
      <c r="AJ328">
        <v>32902</v>
      </c>
      <c r="AK328">
        <v>1820</v>
      </c>
      <c r="AL328">
        <v>2579</v>
      </c>
      <c r="AM328">
        <v>2370</v>
      </c>
      <c r="AN328">
        <v>4562</v>
      </c>
      <c r="AO328">
        <v>6238</v>
      </c>
      <c r="AP328">
        <v>0</v>
      </c>
      <c r="AQ328">
        <v>6.29</v>
      </c>
      <c r="AR328" t="s">
        <v>52</v>
      </c>
      <c r="AS328" t="s">
        <v>2988</v>
      </c>
      <c r="AT328" t="s">
        <v>2989</v>
      </c>
      <c r="AU328">
        <v>1.9</v>
      </c>
      <c r="AV328" t="s">
        <v>4596</v>
      </c>
    </row>
    <row r="329" spans="1:48">
      <c r="A329">
        <v>325</v>
      </c>
      <c r="B329" t="s">
        <v>1444</v>
      </c>
      <c r="C329">
        <v>1841062617</v>
      </c>
      <c r="D329">
        <v>1160000000000</v>
      </c>
      <c r="E329" t="s">
        <v>1445</v>
      </c>
      <c r="F329">
        <v>42481</v>
      </c>
      <c r="G329">
        <v>8</v>
      </c>
      <c r="H329" t="s">
        <v>73</v>
      </c>
      <c r="I329" t="s">
        <v>1446</v>
      </c>
      <c r="J329" t="s">
        <v>1447</v>
      </c>
      <c r="K329" t="s">
        <v>1448</v>
      </c>
      <c r="L329">
        <v>10000</v>
      </c>
      <c r="Q329">
        <v>4767</v>
      </c>
      <c r="R329">
        <v>20540</v>
      </c>
      <c r="S329">
        <v>13265</v>
      </c>
      <c r="T329">
        <v>17256</v>
      </c>
      <c r="U329">
        <v>11280</v>
      </c>
      <c r="V329">
        <v>3472</v>
      </c>
      <c r="W329">
        <v>9410</v>
      </c>
      <c r="X329">
        <v>7079</v>
      </c>
      <c r="Y329">
        <v>11920</v>
      </c>
      <c r="Z329">
        <v>10488</v>
      </c>
      <c r="AA329">
        <v>1295</v>
      </c>
      <c r="AB329">
        <v>9410</v>
      </c>
      <c r="AC329">
        <v>6186</v>
      </c>
      <c r="AD329">
        <v>4521</v>
      </c>
      <c r="AE329">
        <v>297</v>
      </c>
      <c r="AF329">
        <v>0</v>
      </c>
      <c r="AG329">
        <v>0</v>
      </c>
      <c r="AH329">
        <v>0</v>
      </c>
      <c r="AI329">
        <v>0</v>
      </c>
      <c r="AJ329">
        <v>0</v>
      </c>
      <c r="AK329">
        <v>47715</v>
      </c>
      <c r="AL329">
        <v>19670</v>
      </c>
      <c r="AM329">
        <v>43950</v>
      </c>
      <c r="AN329">
        <v>38274</v>
      </c>
      <c r="AO329">
        <v>15824</v>
      </c>
      <c r="AP329">
        <v>250</v>
      </c>
      <c r="AQ329">
        <v>2.37</v>
      </c>
      <c r="AR329" t="s">
        <v>52</v>
      </c>
      <c r="AS329" t="s">
        <v>1449</v>
      </c>
      <c r="AT329" t="s">
        <v>82</v>
      </c>
      <c r="AU329">
        <v>0.33</v>
      </c>
      <c r="AV329" t="s">
        <v>4597</v>
      </c>
    </row>
    <row r="330" spans="1:48">
      <c r="A330">
        <v>326</v>
      </c>
      <c r="B330" t="s">
        <v>2431</v>
      </c>
      <c r="C330">
        <v>1841045690</v>
      </c>
      <c r="D330">
        <v>1140000000000</v>
      </c>
      <c r="E330" t="s">
        <v>2432</v>
      </c>
      <c r="F330">
        <v>41941</v>
      </c>
      <c r="G330">
        <v>10</v>
      </c>
      <c r="H330" t="s">
        <v>73</v>
      </c>
      <c r="I330" t="s">
        <v>2433</v>
      </c>
      <c r="J330" t="s">
        <v>2434</v>
      </c>
      <c r="K330" t="s">
        <v>2435</v>
      </c>
      <c r="L330">
        <v>11</v>
      </c>
      <c r="Q330">
        <v>19403</v>
      </c>
      <c r="R330">
        <v>26755</v>
      </c>
      <c r="S330">
        <v>14209</v>
      </c>
      <c r="T330">
        <v>10690</v>
      </c>
      <c r="U330">
        <v>11185</v>
      </c>
      <c r="V330">
        <v>18187</v>
      </c>
      <c r="W330">
        <v>14501</v>
      </c>
      <c r="X330">
        <v>10993</v>
      </c>
      <c r="Y330">
        <v>10074</v>
      </c>
      <c r="Z330">
        <v>9823</v>
      </c>
      <c r="AA330">
        <v>1216</v>
      </c>
      <c r="AB330">
        <v>14501</v>
      </c>
      <c r="AC330">
        <v>3216</v>
      </c>
      <c r="AD330">
        <v>616</v>
      </c>
      <c r="AE330">
        <v>918</v>
      </c>
      <c r="AF330">
        <v>0</v>
      </c>
      <c r="AG330">
        <v>0</v>
      </c>
      <c r="AH330">
        <v>0</v>
      </c>
      <c r="AI330">
        <v>0</v>
      </c>
      <c r="AJ330">
        <v>0</v>
      </c>
      <c r="AK330">
        <v>11226</v>
      </c>
      <c r="AL330">
        <v>9024</v>
      </c>
      <c r="AM330">
        <v>13706</v>
      </c>
      <c r="AN330">
        <v>15479</v>
      </c>
      <c r="AO330">
        <v>14326</v>
      </c>
      <c r="AP330">
        <v>3062</v>
      </c>
      <c r="AQ330">
        <v>0.57999999999999996</v>
      </c>
      <c r="AR330" t="s">
        <v>52</v>
      </c>
      <c r="AS330" t="s">
        <v>2436</v>
      </c>
      <c r="AT330" t="s">
        <v>2437</v>
      </c>
      <c r="AU330">
        <v>1.28</v>
      </c>
      <c r="AV330" t="s">
        <v>4598</v>
      </c>
    </row>
    <row r="331" spans="1:48">
      <c r="A331">
        <v>327</v>
      </c>
      <c r="B331" t="s">
        <v>1475</v>
      </c>
      <c r="C331">
        <v>1655335916</v>
      </c>
      <c r="D331">
        <v>1150000000000</v>
      </c>
      <c r="E331" t="s">
        <v>1476</v>
      </c>
      <c r="F331">
        <v>42243</v>
      </c>
      <c r="G331">
        <v>9</v>
      </c>
      <c r="H331" t="s">
        <v>73</v>
      </c>
      <c r="I331" t="s">
        <v>1477</v>
      </c>
      <c r="J331" t="s">
        <v>1478</v>
      </c>
      <c r="K331" t="s">
        <v>1479</v>
      </c>
      <c r="L331">
        <v>10320</v>
      </c>
      <c r="Q331">
        <v>3845</v>
      </c>
      <c r="R331">
        <v>6011</v>
      </c>
      <c r="S331">
        <v>18613</v>
      </c>
      <c r="T331">
        <v>12160</v>
      </c>
      <c r="U331">
        <v>11031</v>
      </c>
      <c r="V331">
        <v>2859</v>
      </c>
      <c r="W331">
        <v>22423</v>
      </c>
      <c r="X331">
        <v>23946</v>
      </c>
      <c r="Y331">
        <v>11839</v>
      </c>
      <c r="Z331">
        <v>12352</v>
      </c>
      <c r="AA331">
        <v>887</v>
      </c>
      <c r="AB331">
        <v>22423</v>
      </c>
      <c r="AC331">
        <v>-5519</v>
      </c>
      <c r="AD331">
        <v>199</v>
      </c>
      <c r="AE331">
        <v>-1431</v>
      </c>
      <c r="AF331">
        <v>10359</v>
      </c>
      <c r="AG331">
        <v>10336</v>
      </c>
      <c r="AH331">
        <v>10314</v>
      </c>
      <c r="AI331">
        <v>51337</v>
      </c>
      <c r="AJ331">
        <v>51337</v>
      </c>
      <c r="AK331">
        <v>120952</v>
      </c>
      <c r="AL331">
        <v>151523</v>
      </c>
      <c r="AM331">
        <v>75112</v>
      </c>
      <c r="AN331">
        <v>6891</v>
      </c>
      <c r="AO331">
        <v>21030</v>
      </c>
      <c r="AP331">
        <v>10724</v>
      </c>
      <c r="AQ331">
        <v>2.87</v>
      </c>
      <c r="AR331" t="s">
        <v>52</v>
      </c>
      <c r="AS331" t="s">
        <v>1480</v>
      </c>
      <c r="AT331" t="s">
        <v>1481</v>
      </c>
      <c r="AU331">
        <v>0.55000000000000004</v>
      </c>
      <c r="AV331" t="s">
        <v>4599</v>
      </c>
    </row>
    <row r="332" spans="1:48">
      <c r="A332">
        <v>328</v>
      </c>
      <c r="B332" t="s">
        <v>2411</v>
      </c>
      <c r="C332">
        <v>3443117300</v>
      </c>
      <c r="D332">
        <v>1120000000000</v>
      </c>
      <c r="E332" t="s">
        <v>1788</v>
      </c>
      <c r="F332">
        <v>41148</v>
      </c>
      <c r="G332">
        <v>12</v>
      </c>
      <c r="H332" t="s">
        <v>73</v>
      </c>
      <c r="I332" t="s">
        <v>2412</v>
      </c>
      <c r="J332" t="s">
        <v>2413</v>
      </c>
      <c r="K332" t="s">
        <v>2414</v>
      </c>
      <c r="L332">
        <v>50</v>
      </c>
      <c r="Q332">
        <v>0</v>
      </c>
      <c r="R332">
        <v>0</v>
      </c>
      <c r="S332">
        <v>2688</v>
      </c>
      <c r="T332">
        <v>11011</v>
      </c>
      <c r="U332">
        <v>24633</v>
      </c>
      <c r="V332">
        <v>0</v>
      </c>
      <c r="W332">
        <v>-2</v>
      </c>
      <c r="X332">
        <v>4554</v>
      </c>
      <c r="Y332">
        <v>8905</v>
      </c>
      <c r="Z332">
        <v>18341</v>
      </c>
      <c r="AA332">
        <v>0</v>
      </c>
      <c r="AB332">
        <v>-2</v>
      </c>
      <c r="AC332">
        <v>-1866</v>
      </c>
      <c r="AD332">
        <v>2106</v>
      </c>
      <c r="AE332">
        <v>4994</v>
      </c>
      <c r="AF332">
        <v>0</v>
      </c>
      <c r="AG332">
        <v>56</v>
      </c>
      <c r="AH332">
        <v>7651</v>
      </c>
      <c r="AI332">
        <v>12233</v>
      </c>
      <c r="AJ332">
        <v>8958</v>
      </c>
      <c r="AK332">
        <v>5</v>
      </c>
      <c r="AL332">
        <v>11167</v>
      </c>
      <c r="AM332">
        <v>185784</v>
      </c>
      <c r="AN332">
        <v>415593</v>
      </c>
      <c r="AO332">
        <v>287914</v>
      </c>
      <c r="AP332">
        <v>5200</v>
      </c>
      <c r="AQ332">
        <v>9.16</v>
      </c>
      <c r="AR332" t="s">
        <v>52</v>
      </c>
      <c r="AS332" t="s">
        <v>2415</v>
      </c>
      <c r="AT332" t="s">
        <v>2416</v>
      </c>
      <c r="AU332">
        <v>59374.400000000001</v>
      </c>
      <c r="AV332" t="s">
        <v>4600</v>
      </c>
    </row>
    <row r="333" spans="1:48">
      <c r="A333">
        <v>329</v>
      </c>
      <c r="B333" t="s">
        <v>1944</v>
      </c>
      <c r="C333">
        <v>1701061236</v>
      </c>
      <c r="D333">
        <v>1180000000000</v>
      </c>
      <c r="E333" t="s">
        <v>1945</v>
      </c>
      <c r="F333">
        <v>43258</v>
      </c>
      <c r="G333">
        <v>6</v>
      </c>
      <c r="H333" t="s">
        <v>73</v>
      </c>
      <c r="I333" t="s">
        <v>1946</v>
      </c>
      <c r="J333" t="s">
        <v>1947</v>
      </c>
      <c r="K333" t="s">
        <v>1948</v>
      </c>
      <c r="L333">
        <v>10</v>
      </c>
      <c r="Q333">
        <v>0</v>
      </c>
      <c r="R333">
        <v>193701</v>
      </c>
      <c r="S333">
        <v>76629</v>
      </c>
      <c r="T333">
        <v>1032</v>
      </c>
      <c r="U333">
        <v>10963</v>
      </c>
      <c r="V333">
        <v>103</v>
      </c>
      <c r="W333">
        <v>9817</v>
      </c>
      <c r="X333">
        <v>17241</v>
      </c>
      <c r="Y333">
        <v>-2395</v>
      </c>
      <c r="Z333">
        <v>2196</v>
      </c>
      <c r="AA333">
        <v>-110</v>
      </c>
      <c r="AB333">
        <v>9817</v>
      </c>
      <c r="AC333">
        <v>59133</v>
      </c>
      <c r="AD333">
        <v>-1502</v>
      </c>
      <c r="AE333">
        <v>8388</v>
      </c>
      <c r="AF333">
        <v>0</v>
      </c>
      <c r="AG333">
        <v>0</v>
      </c>
      <c r="AH333">
        <v>0</v>
      </c>
      <c r="AI333">
        <v>0</v>
      </c>
      <c r="AJ333">
        <v>0</v>
      </c>
      <c r="AK333">
        <v>0</v>
      </c>
      <c r="AL333">
        <v>194118</v>
      </c>
      <c r="AM333">
        <v>264320</v>
      </c>
      <c r="AN333">
        <v>224024</v>
      </c>
      <c r="AO333">
        <v>232558</v>
      </c>
      <c r="AP333">
        <v>10518</v>
      </c>
      <c r="AQ333">
        <v>0.06</v>
      </c>
      <c r="AR333" t="s">
        <v>52</v>
      </c>
      <c r="AS333" t="s">
        <v>1949</v>
      </c>
      <c r="AT333" t="s">
        <v>1950</v>
      </c>
      <c r="AU333">
        <v>1.2</v>
      </c>
      <c r="AV333" t="s">
        <v>4601</v>
      </c>
    </row>
    <row r="334" spans="1:48">
      <c r="A334">
        <v>330</v>
      </c>
      <c r="B334" t="s">
        <v>2404</v>
      </c>
      <c r="C334">
        <v>1101169887</v>
      </c>
      <c r="D334">
        <v>1200000000000</v>
      </c>
      <c r="E334" t="s">
        <v>2405</v>
      </c>
      <c r="F334">
        <v>44130</v>
      </c>
      <c r="G334">
        <v>4</v>
      </c>
      <c r="H334" t="s">
        <v>73</v>
      </c>
      <c r="I334" t="s">
        <v>2406</v>
      </c>
      <c r="J334" t="s">
        <v>2407</v>
      </c>
      <c r="K334" t="s">
        <v>2408</v>
      </c>
      <c r="L334">
        <v>10</v>
      </c>
      <c r="Q334">
        <v>0</v>
      </c>
      <c r="R334">
        <v>11665</v>
      </c>
      <c r="S334">
        <v>94799</v>
      </c>
      <c r="T334">
        <v>906310</v>
      </c>
      <c r="U334">
        <v>10784</v>
      </c>
      <c r="V334">
        <v>0</v>
      </c>
      <c r="W334">
        <v>393</v>
      </c>
      <c r="X334">
        <v>8781</v>
      </c>
      <c r="Y334">
        <v>448951</v>
      </c>
      <c r="Z334">
        <v>7740</v>
      </c>
      <c r="AA334">
        <v>0</v>
      </c>
      <c r="AB334">
        <v>393</v>
      </c>
      <c r="AC334">
        <v>86001</v>
      </c>
      <c r="AD334">
        <v>457274</v>
      </c>
      <c r="AE334">
        <v>2381</v>
      </c>
      <c r="AF334">
        <v>0</v>
      </c>
      <c r="AG334">
        <v>0</v>
      </c>
      <c r="AH334">
        <v>0</v>
      </c>
      <c r="AI334">
        <v>0</v>
      </c>
      <c r="AJ334">
        <v>0</v>
      </c>
      <c r="AK334">
        <v>0</v>
      </c>
      <c r="AL334">
        <v>11629</v>
      </c>
      <c r="AM334">
        <v>105297</v>
      </c>
      <c r="AN334">
        <v>563210</v>
      </c>
      <c r="AO334">
        <v>130282</v>
      </c>
      <c r="AP334">
        <v>13503</v>
      </c>
      <c r="AQ334">
        <v>0.92</v>
      </c>
      <c r="AR334" t="s">
        <v>52</v>
      </c>
      <c r="AS334" t="s">
        <v>2409</v>
      </c>
      <c r="AT334" t="s">
        <v>2410</v>
      </c>
      <c r="AU334">
        <v>11.2</v>
      </c>
      <c r="AV334" t="s">
        <v>4602</v>
      </c>
    </row>
    <row r="335" spans="1:48">
      <c r="A335">
        <v>331</v>
      </c>
      <c r="B335" t="s">
        <v>2250</v>
      </c>
      <c r="C335">
        <v>1901132653</v>
      </c>
      <c r="D335">
        <v>1160000000000</v>
      </c>
      <c r="E335" t="s">
        <v>2251</v>
      </c>
      <c r="F335">
        <v>42691</v>
      </c>
      <c r="G335">
        <v>8</v>
      </c>
      <c r="H335" t="s">
        <v>73</v>
      </c>
      <c r="I335" t="s">
        <v>2252</v>
      </c>
      <c r="J335" t="s">
        <v>2253</v>
      </c>
      <c r="K335" t="s">
        <v>2254</v>
      </c>
      <c r="L335">
        <v>10165</v>
      </c>
      <c r="Q335">
        <v>0</v>
      </c>
      <c r="R335">
        <v>303</v>
      </c>
      <c r="S335">
        <v>2298</v>
      </c>
      <c r="T335">
        <v>3993</v>
      </c>
      <c r="U335">
        <v>10713</v>
      </c>
      <c r="V335">
        <v>0</v>
      </c>
      <c r="W335">
        <v>127</v>
      </c>
      <c r="X335">
        <v>113</v>
      </c>
      <c r="Y335">
        <v>512</v>
      </c>
      <c r="Z335">
        <v>675</v>
      </c>
      <c r="AA335">
        <v>0</v>
      </c>
      <c r="AB335">
        <v>127</v>
      </c>
      <c r="AC335">
        <v>1049</v>
      </c>
      <c r="AD335">
        <v>2175</v>
      </c>
      <c r="AE335">
        <v>4784</v>
      </c>
      <c r="AF335">
        <v>0</v>
      </c>
      <c r="AG335">
        <v>11677</v>
      </c>
      <c r="AH335">
        <v>12332</v>
      </c>
      <c r="AI335">
        <v>15106</v>
      </c>
      <c r="AJ335">
        <v>20065</v>
      </c>
      <c r="AK335">
        <v>0</v>
      </c>
      <c r="AL335">
        <v>114</v>
      </c>
      <c r="AM335">
        <v>93</v>
      </c>
      <c r="AN335">
        <v>1</v>
      </c>
      <c r="AO335">
        <v>1</v>
      </c>
      <c r="AP335">
        <v>2306</v>
      </c>
      <c r="AQ335">
        <v>35.36</v>
      </c>
      <c r="AR335" t="s">
        <v>52</v>
      </c>
      <c r="AS335" t="s">
        <v>2255</v>
      </c>
      <c r="AT335" t="s">
        <v>2256</v>
      </c>
      <c r="AU335">
        <v>1.7</v>
      </c>
      <c r="AV335" t="s">
        <v>4603</v>
      </c>
    </row>
    <row r="336" spans="1:48">
      <c r="A336">
        <v>332</v>
      </c>
      <c r="B336" t="s">
        <v>223</v>
      </c>
      <c r="C336">
        <v>7715936506</v>
      </c>
      <c r="D336">
        <v>1130000000000</v>
      </c>
      <c r="E336" t="s">
        <v>224</v>
      </c>
      <c r="F336">
        <v>41178</v>
      </c>
      <c r="G336">
        <v>12</v>
      </c>
      <c r="H336" t="s">
        <v>73</v>
      </c>
      <c r="I336" t="s">
        <v>225</v>
      </c>
      <c r="J336" t="s">
        <v>226</v>
      </c>
      <c r="K336" t="s">
        <v>227</v>
      </c>
      <c r="L336">
        <v>4134.6369999999997</v>
      </c>
      <c r="Q336">
        <v>226772</v>
      </c>
      <c r="R336">
        <v>154799</v>
      </c>
      <c r="S336">
        <v>36911</v>
      </c>
      <c r="T336">
        <v>12140</v>
      </c>
      <c r="U336">
        <v>10617</v>
      </c>
      <c r="V336">
        <v>148298</v>
      </c>
      <c r="W336">
        <v>8196</v>
      </c>
      <c r="X336">
        <v>2228</v>
      </c>
      <c r="Y336">
        <v>1668</v>
      </c>
      <c r="Z336">
        <v>1660</v>
      </c>
      <c r="AA336">
        <v>17444</v>
      </c>
      <c r="AB336">
        <v>8196</v>
      </c>
      <c r="AC336">
        <v>13276</v>
      </c>
      <c r="AD336">
        <v>72</v>
      </c>
      <c r="AE336">
        <v>122</v>
      </c>
      <c r="AF336">
        <v>37869</v>
      </c>
      <c r="AG336">
        <v>28033</v>
      </c>
      <c r="AH336">
        <v>27580</v>
      </c>
      <c r="AI336">
        <v>37898</v>
      </c>
      <c r="AJ336">
        <v>33017</v>
      </c>
      <c r="AK336">
        <v>10754</v>
      </c>
      <c r="AL336">
        <v>16349</v>
      </c>
      <c r="AM336">
        <v>25353</v>
      </c>
      <c r="AN336">
        <v>17483</v>
      </c>
      <c r="AO336">
        <v>17896</v>
      </c>
      <c r="AP336">
        <v>0</v>
      </c>
      <c r="AQ336">
        <v>0.05</v>
      </c>
      <c r="AR336" t="s">
        <v>52</v>
      </c>
      <c r="AS336" t="s">
        <v>228</v>
      </c>
      <c r="AT336" t="s">
        <v>229</v>
      </c>
      <c r="AU336">
        <v>1.05</v>
      </c>
      <c r="AV336" t="s">
        <v>4604</v>
      </c>
    </row>
    <row r="337" spans="1:48">
      <c r="A337">
        <v>333</v>
      </c>
      <c r="B337" t="s">
        <v>2584</v>
      </c>
      <c r="C337">
        <v>7724810411</v>
      </c>
      <c r="D337">
        <v>1120000000000</v>
      </c>
      <c r="E337" t="s">
        <v>2585</v>
      </c>
      <c r="F337">
        <v>40848</v>
      </c>
      <c r="G337">
        <v>13</v>
      </c>
      <c r="H337" t="s">
        <v>73</v>
      </c>
      <c r="I337" t="s">
        <v>2586</v>
      </c>
      <c r="J337" t="s">
        <v>2587</v>
      </c>
      <c r="K337" t="s">
        <v>2588</v>
      </c>
      <c r="L337">
        <v>25</v>
      </c>
      <c r="Q337">
        <v>2546</v>
      </c>
      <c r="R337">
        <v>15065</v>
      </c>
      <c r="S337">
        <v>44225</v>
      </c>
      <c r="T337">
        <v>43023</v>
      </c>
      <c r="U337">
        <v>10443</v>
      </c>
      <c r="V337">
        <v>1721</v>
      </c>
      <c r="W337">
        <v>4670</v>
      </c>
      <c r="X337">
        <v>19106</v>
      </c>
      <c r="Y337">
        <v>1369</v>
      </c>
      <c r="Z337">
        <v>679</v>
      </c>
      <c r="AA337">
        <v>737</v>
      </c>
      <c r="AB337">
        <v>4670</v>
      </c>
      <c r="AC337">
        <v>22679</v>
      </c>
      <c r="AD337">
        <v>28494</v>
      </c>
      <c r="AE337">
        <v>420</v>
      </c>
      <c r="AF337">
        <v>0</v>
      </c>
      <c r="AG337">
        <v>0</v>
      </c>
      <c r="AH337">
        <v>33219</v>
      </c>
      <c r="AI337">
        <v>39069</v>
      </c>
      <c r="AJ337">
        <v>35842</v>
      </c>
      <c r="AK337">
        <v>1053</v>
      </c>
      <c r="AL337">
        <v>10823</v>
      </c>
      <c r="AM337">
        <v>2730</v>
      </c>
      <c r="AN337">
        <v>20832</v>
      </c>
      <c r="AO337">
        <v>23976</v>
      </c>
      <c r="AP337">
        <v>0</v>
      </c>
      <c r="AQ337">
        <v>4.0999999999999996</v>
      </c>
      <c r="AR337" t="s">
        <v>52</v>
      </c>
      <c r="AS337" t="s">
        <v>2589</v>
      </c>
      <c r="AT337" t="s">
        <v>2590</v>
      </c>
      <c r="AU337">
        <v>56.81</v>
      </c>
      <c r="AV337" t="s">
        <v>4605</v>
      </c>
    </row>
    <row r="338" spans="1:48">
      <c r="A338">
        <v>334</v>
      </c>
      <c r="B338" t="s">
        <v>993</v>
      </c>
      <c r="C338">
        <v>326554597</v>
      </c>
      <c r="D338">
        <v>1170000000000</v>
      </c>
      <c r="E338" t="s">
        <v>994</v>
      </c>
      <c r="F338">
        <v>42971</v>
      </c>
      <c r="G338">
        <v>7</v>
      </c>
      <c r="H338" t="s">
        <v>73</v>
      </c>
      <c r="I338" t="s">
        <v>988</v>
      </c>
      <c r="J338" t="s">
        <v>989</v>
      </c>
      <c r="K338" t="s">
        <v>995</v>
      </c>
      <c r="L338">
        <v>10</v>
      </c>
      <c r="Q338">
        <v>7126</v>
      </c>
      <c r="R338">
        <v>5159</v>
      </c>
      <c r="S338">
        <v>9362</v>
      </c>
      <c r="T338">
        <v>9415</v>
      </c>
      <c r="U338">
        <v>10614</v>
      </c>
      <c r="V338">
        <v>992</v>
      </c>
      <c r="W338">
        <v>295</v>
      </c>
      <c r="X338">
        <v>1650</v>
      </c>
      <c r="Y338">
        <v>2320</v>
      </c>
      <c r="Z338">
        <v>4560</v>
      </c>
      <c r="AA338">
        <v>6134</v>
      </c>
      <c r="AB338">
        <v>295</v>
      </c>
      <c r="AC338">
        <v>7712</v>
      </c>
      <c r="AD338">
        <v>7095</v>
      </c>
      <c r="AE338">
        <v>6054</v>
      </c>
      <c r="AF338">
        <v>0</v>
      </c>
      <c r="AG338">
        <v>0</v>
      </c>
      <c r="AH338">
        <v>0</v>
      </c>
      <c r="AI338">
        <v>0</v>
      </c>
      <c r="AJ338">
        <v>0</v>
      </c>
      <c r="AK338">
        <v>180805</v>
      </c>
      <c r="AL338">
        <v>0</v>
      </c>
      <c r="AM338">
        <v>930</v>
      </c>
      <c r="AN338">
        <v>480</v>
      </c>
      <c r="AO338">
        <v>0</v>
      </c>
      <c r="AP338">
        <v>0</v>
      </c>
      <c r="AQ338">
        <v>1.49</v>
      </c>
      <c r="AR338" t="s">
        <v>52</v>
      </c>
      <c r="AS338">
        <v>0</v>
      </c>
      <c r="AT338" t="s">
        <v>82</v>
      </c>
      <c r="AU338">
        <v>0</v>
      </c>
      <c r="AV338" t="s">
        <v>4606</v>
      </c>
    </row>
    <row r="339" spans="1:48">
      <c r="A339">
        <v>335</v>
      </c>
      <c r="B339" t="s">
        <v>1855</v>
      </c>
      <c r="C339">
        <v>3015115352</v>
      </c>
      <c r="D339">
        <v>1190000000000</v>
      </c>
      <c r="E339" t="s">
        <v>1856</v>
      </c>
      <c r="F339">
        <v>43649</v>
      </c>
      <c r="G339">
        <v>5</v>
      </c>
      <c r="H339" t="s">
        <v>73</v>
      </c>
      <c r="I339" t="s">
        <v>1857</v>
      </c>
      <c r="J339" t="s">
        <v>1858</v>
      </c>
      <c r="K339" t="s">
        <v>1859</v>
      </c>
      <c r="L339">
        <v>10</v>
      </c>
      <c r="Q339">
        <v>0</v>
      </c>
      <c r="R339">
        <v>739</v>
      </c>
      <c r="S339">
        <v>6058</v>
      </c>
      <c r="T339">
        <v>4832</v>
      </c>
      <c r="U339">
        <v>10348</v>
      </c>
      <c r="V339">
        <v>0</v>
      </c>
      <c r="W339">
        <v>13</v>
      </c>
      <c r="X339">
        <v>4810</v>
      </c>
      <c r="Y339">
        <v>3716</v>
      </c>
      <c r="Z339">
        <v>7257</v>
      </c>
      <c r="AA339">
        <v>0</v>
      </c>
      <c r="AB339">
        <v>13</v>
      </c>
      <c r="AC339">
        <v>1248</v>
      </c>
      <c r="AD339">
        <v>971</v>
      </c>
      <c r="AE339">
        <v>2702</v>
      </c>
      <c r="AF339">
        <v>0</v>
      </c>
      <c r="AG339">
        <v>0</v>
      </c>
      <c r="AH339">
        <v>0</v>
      </c>
      <c r="AI339">
        <v>0</v>
      </c>
      <c r="AJ339">
        <v>0</v>
      </c>
      <c r="AK339">
        <v>10244</v>
      </c>
      <c r="AL339">
        <v>62029</v>
      </c>
      <c r="AM339">
        <v>95214</v>
      </c>
      <c r="AN339">
        <v>69687</v>
      </c>
      <c r="AO339">
        <v>70254</v>
      </c>
      <c r="AP339">
        <v>47</v>
      </c>
      <c r="AQ339">
        <v>14</v>
      </c>
      <c r="AR339" t="s">
        <v>52</v>
      </c>
      <c r="AS339" t="s">
        <v>1860</v>
      </c>
      <c r="AT339" t="s">
        <v>1861</v>
      </c>
      <c r="AU339">
        <v>6.86</v>
      </c>
      <c r="AV339" t="s">
        <v>4607</v>
      </c>
    </row>
    <row r="340" spans="1:48">
      <c r="A340">
        <v>336</v>
      </c>
      <c r="B340" t="s">
        <v>276</v>
      </c>
      <c r="C340">
        <v>5042122070</v>
      </c>
      <c r="D340">
        <v>1120000000000</v>
      </c>
      <c r="E340" t="s">
        <v>277</v>
      </c>
      <c r="F340">
        <v>40868</v>
      </c>
      <c r="G340">
        <v>13</v>
      </c>
      <c r="H340" t="s">
        <v>73</v>
      </c>
      <c r="I340" t="s">
        <v>278</v>
      </c>
      <c r="J340" t="s">
        <v>279</v>
      </c>
      <c r="K340" t="s">
        <v>280</v>
      </c>
      <c r="L340">
        <v>20</v>
      </c>
      <c r="Q340">
        <v>13034</v>
      </c>
      <c r="R340">
        <v>9389</v>
      </c>
      <c r="S340">
        <v>7125</v>
      </c>
      <c r="T340">
        <v>4943</v>
      </c>
      <c r="U340">
        <v>10302</v>
      </c>
      <c r="V340">
        <v>3164</v>
      </c>
      <c r="W340">
        <v>10341</v>
      </c>
      <c r="X340">
        <v>2808</v>
      </c>
      <c r="Y340">
        <v>1794</v>
      </c>
      <c r="Z340">
        <v>5518</v>
      </c>
      <c r="AA340">
        <v>9459</v>
      </c>
      <c r="AB340">
        <v>10341</v>
      </c>
      <c r="AC340">
        <v>4135</v>
      </c>
      <c r="AD340">
        <v>3016</v>
      </c>
      <c r="AE340">
        <v>4468</v>
      </c>
      <c r="AF340">
        <v>0</v>
      </c>
      <c r="AG340">
        <v>0</v>
      </c>
      <c r="AH340">
        <v>0</v>
      </c>
      <c r="AI340">
        <v>0</v>
      </c>
      <c r="AJ340">
        <v>0</v>
      </c>
      <c r="AK340">
        <v>46963</v>
      </c>
      <c r="AL340">
        <v>48903</v>
      </c>
      <c r="AM340">
        <v>52034</v>
      </c>
      <c r="AN340">
        <v>54659</v>
      </c>
      <c r="AO340">
        <v>52406</v>
      </c>
      <c r="AP340">
        <v>0</v>
      </c>
      <c r="AQ340">
        <v>0.79</v>
      </c>
      <c r="AR340" t="s">
        <v>52</v>
      </c>
      <c r="AS340" t="s">
        <v>281</v>
      </c>
      <c r="AT340" t="s">
        <v>282</v>
      </c>
      <c r="AU340">
        <v>1.1200000000000001</v>
      </c>
      <c r="AV340" t="s">
        <v>4608</v>
      </c>
    </row>
    <row r="341" spans="1:48">
      <c r="A341">
        <v>337</v>
      </c>
      <c r="B341" t="s">
        <v>2958</v>
      </c>
      <c r="C341">
        <v>7726461766</v>
      </c>
      <c r="D341">
        <v>1210000000000</v>
      </c>
      <c r="E341" t="s">
        <v>2959</v>
      </c>
      <c r="F341">
        <v>43852</v>
      </c>
      <c r="G341">
        <v>5</v>
      </c>
      <c r="H341" t="s">
        <v>73</v>
      </c>
      <c r="I341" t="s">
        <v>2960</v>
      </c>
      <c r="J341" t="s">
        <v>2961</v>
      </c>
      <c r="K341" t="s">
        <v>2962</v>
      </c>
      <c r="L341">
        <v>50</v>
      </c>
      <c r="Q341">
        <v>0</v>
      </c>
      <c r="R341">
        <v>5070</v>
      </c>
      <c r="S341">
        <v>10884</v>
      </c>
      <c r="T341">
        <v>8150</v>
      </c>
      <c r="U341">
        <v>10016</v>
      </c>
      <c r="V341">
        <v>0</v>
      </c>
      <c r="W341">
        <v>1543</v>
      </c>
      <c r="X341">
        <v>5297</v>
      </c>
      <c r="Y341">
        <v>5121</v>
      </c>
      <c r="Z341">
        <v>6054</v>
      </c>
      <c r="AA341">
        <v>0</v>
      </c>
      <c r="AB341">
        <v>1543</v>
      </c>
      <c r="AC341">
        <v>5610</v>
      </c>
      <c r="AD341">
        <v>2896</v>
      </c>
      <c r="AE341">
        <v>3823</v>
      </c>
      <c r="AF341">
        <v>0</v>
      </c>
      <c r="AG341">
        <v>8503</v>
      </c>
      <c r="AH341">
        <v>9346</v>
      </c>
      <c r="AI341">
        <v>13722</v>
      </c>
      <c r="AJ341">
        <v>13870</v>
      </c>
      <c r="AK341">
        <v>0</v>
      </c>
      <c r="AL341">
        <v>687</v>
      </c>
      <c r="AM341">
        <v>267</v>
      </c>
      <c r="AN341">
        <v>1977</v>
      </c>
      <c r="AO341">
        <v>4815</v>
      </c>
      <c r="AP341">
        <v>2267</v>
      </c>
      <c r="AQ341">
        <v>1.98</v>
      </c>
      <c r="AR341" t="s">
        <v>52</v>
      </c>
      <c r="AS341" t="s">
        <v>2963</v>
      </c>
      <c r="AT341" t="s">
        <v>82</v>
      </c>
      <c r="AU341">
        <v>2.0299999999999998</v>
      </c>
      <c r="AV341" t="s">
        <v>4609</v>
      </c>
    </row>
    <row r="342" spans="1:48">
      <c r="A342">
        <v>338</v>
      </c>
      <c r="B342" t="s">
        <v>1835</v>
      </c>
      <c r="C342">
        <v>5507257404</v>
      </c>
      <c r="D342">
        <v>1180000000000</v>
      </c>
      <c r="E342" t="s">
        <v>1836</v>
      </c>
      <c r="F342">
        <v>43010</v>
      </c>
      <c r="G342">
        <v>7</v>
      </c>
      <c r="H342" t="s">
        <v>73</v>
      </c>
      <c r="I342" t="s">
        <v>1837</v>
      </c>
      <c r="J342" t="s">
        <v>1838</v>
      </c>
      <c r="K342" t="s">
        <v>1839</v>
      </c>
      <c r="L342">
        <v>11</v>
      </c>
      <c r="Q342">
        <v>21138</v>
      </c>
      <c r="R342">
        <v>12552</v>
      </c>
      <c r="S342">
        <v>37297</v>
      </c>
      <c r="T342">
        <v>8426</v>
      </c>
      <c r="U342">
        <v>9853</v>
      </c>
      <c r="V342">
        <v>55</v>
      </c>
      <c r="W342">
        <v>41</v>
      </c>
      <c r="X342">
        <v>35963</v>
      </c>
      <c r="Y342">
        <v>4637</v>
      </c>
      <c r="Z342">
        <v>10830</v>
      </c>
      <c r="AA342">
        <v>16849</v>
      </c>
      <c r="AB342">
        <v>41</v>
      </c>
      <c r="AC342">
        <v>1334</v>
      </c>
      <c r="AD342">
        <v>3789</v>
      </c>
      <c r="AE342">
        <v>-1093</v>
      </c>
      <c r="AF342">
        <v>25818</v>
      </c>
      <c r="AG342">
        <v>32819</v>
      </c>
      <c r="AH342">
        <v>34670</v>
      </c>
      <c r="AI342">
        <v>39790</v>
      </c>
      <c r="AJ342">
        <v>43014</v>
      </c>
      <c r="AK342">
        <v>2210</v>
      </c>
      <c r="AL342">
        <v>2201</v>
      </c>
      <c r="AM342">
        <v>379</v>
      </c>
      <c r="AN342">
        <v>353</v>
      </c>
      <c r="AO342">
        <v>333</v>
      </c>
      <c r="AP342">
        <v>6339</v>
      </c>
      <c r="AQ342">
        <v>0.47</v>
      </c>
      <c r="AR342" t="s">
        <v>52</v>
      </c>
      <c r="AS342" t="s">
        <v>1840</v>
      </c>
      <c r="AT342" t="s">
        <v>1841</v>
      </c>
      <c r="AU342">
        <v>1.55</v>
      </c>
      <c r="AV342" t="s">
        <v>4610</v>
      </c>
    </row>
    <row r="343" spans="1:48">
      <c r="A343">
        <v>339</v>
      </c>
      <c r="B343" t="s">
        <v>2010</v>
      </c>
      <c r="C343">
        <v>4205384683</v>
      </c>
      <c r="D343">
        <v>1190000000000</v>
      </c>
      <c r="E343" t="s">
        <v>2011</v>
      </c>
      <c r="F343">
        <v>43742</v>
      </c>
      <c r="G343">
        <v>5</v>
      </c>
      <c r="H343" t="s">
        <v>73</v>
      </c>
      <c r="I343" t="s">
        <v>2012</v>
      </c>
      <c r="J343" t="s">
        <v>2013</v>
      </c>
      <c r="K343" t="s">
        <v>2014</v>
      </c>
      <c r="L343">
        <v>10</v>
      </c>
      <c r="Q343">
        <v>0</v>
      </c>
      <c r="R343">
        <v>0</v>
      </c>
      <c r="S343">
        <v>2151</v>
      </c>
      <c r="T343">
        <v>3340</v>
      </c>
      <c r="U343">
        <v>9801</v>
      </c>
      <c r="V343">
        <v>0</v>
      </c>
      <c r="W343">
        <v>0</v>
      </c>
      <c r="X343">
        <v>0</v>
      </c>
      <c r="Y343">
        <v>0</v>
      </c>
      <c r="Z343">
        <v>0</v>
      </c>
      <c r="AA343">
        <v>0</v>
      </c>
      <c r="AB343">
        <v>0</v>
      </c>
      <c r="AC343">
        <v>1202</v>
      </c>
      <c r="AD343">
        <v>555</v>
      </c>
      <c r="AE343">
        <v>8615</v>
      </c>
      <c r="AF343">
        <v>0</v>
      </c>
      <c r="AG343">
        <v>10000</v>
      </c>
      <c r="AH343">
        <v>10000</v>
      </c>
      <c r="AI343">
        <v>10000</v>
      </c>
      <c r="AJ343">
        <v>0</v>
      </c>
      <c r="AK343">
        <v>0</v>
      </c>
      <c r="AL343">
        <v>0</v>
      </c>
      <c r="AM343">
        <v>0</v>
      </c>
      <c r="AN343">
        <v>0</v>
      </c>
      <c r="AO343">
        <v>0</v>
      </c>
      <c r="AP343">
        <v>0</v>
      </c>
      <c r="AQ343">
        <v>4.5599999999999996</v>
      </c>
      <c r="AR343" t="s">
        <v>52</v>
      </c>
      <c r="AS343" t="s">
        <v>2015</v>
      </c>
      <c r="AT343" t="s">
        <v>2016</v>
      </c>
      <c r="AU343">
        <v>0</v>
      </c>
      <c r="AV343" t="s">
        <v>4611</v>
      </c>
    </row>
    <row r="344" spans="1:48">
      <c r="A344">
        <v>340</v>
      </c>
      <c r="B344" t="s">
        <v>475</v>
      </c>
      <c r="C344">
        <v>3702593710</v>
      </c>
      <c r="D344">
        <v>1090000000000</v>
      </c>
      <c r="E344" t="s">
        <v>476</v>
      </c>
      <c r="F344">
        <v>40043</v>
      </c>
      <c r="G344">
        <v>15</v>
      </c>
      <c r="H344" t="s">
        <v>73</v>
      </c>
      <c r="I344" t="s">
        <v>477</v>
      </c>
      <c r="J344" t="s">
        <v>478</v>
      </c>
      <c r="K344" t="s">
        <v>479</v>
      </c>
      <c r="L344">
        <v>10</v>
      </c>
      <c r="Q344">
        <v>15228</v>
      </c>
      <c r="R344">
        <v>22609</v>
      </c>
      <c r="S344">
        <v>14506</v>
      </c>
      <c r="T344">
        <v>7664</v>
      </c>
      <c r="U344">
        <v>9798</v>
      </c>
      <c r="V344">
        <v>14567</v>
      </c>
      <c r="W344">
        <v>22190</v>
      </c>
      <c r="X344">
        <v>14166</v>
      </c>
      <c r="Y344">
        <v>7449</v>
      </c>
      <c r="Z344">
        <v>9588</v>
      </c>
      <c r="AA344">
        <v>455</v>
      </c>
      <c r="AB344">
        <v>22190</v>
      </c>
      <c r="AC344">
        <v>171</v>
      </c>
      <c r="AD344">
        <v>109</v>
      </c>
      <c r="AE344">
        <v>151</v>
      </c>
      <c r="AF344">
        <v>0</v>
      </c>
      <c r="AG344">
        <v>0</v>
      </c>
      <c r="AH344">
        <v>0</v>
      </c>
      <c r="AI344">
        <v>0</v>
      </c>
      <c r="AJ344">
        <v>0</v>
      </c>
      <c r="AK344">
        <v>14212</v>
      </c>
      <c r="AL344">
        <v>14599</v>
      </c>
      <c r="AM344">
        <v>15363</v>
      </c>
      <c r="AN344">
        <v>16620</v>
      </c>
      <c r="AO344">
        <v>20073</v>
      </c>
      <c r="AP344">
        <v>2242</v>
      </c>
      <c r="AQ344">
        <v>0.64</v>
      </c>
      <c r="AR344" t="s">
        <v>52</v>
      </c>
      <c r="AS344" t="s">
        <v>480</v>
      </c>
      <c r="AT344" t="s">
        <v>481</v>
      </c>
      <c r="AU344">
        <v>1.41</v>
      </c>
      <c r="AV344" t="s">
        <v>4612</v>
      </c>
    </row>
    <row r="345" spans="1:48">
      <c r="A345">
        <v>341</v>
      </c>
      <c r="B345" t="s">
        <v>2465</v>
      </c>
      <c r="C345">
        <v>1435346165</v>
      </c>
      <c r="D345">
        <v>1190000000000</v>
      </c>
      <c r="E345" t="s">
        <v>2466</v>
      </c>
      <c r="F345">
        <v>43742</v>
      </c>
      <c r="G345">
        <v>5</v>
      </c>
      <c r="H345" t="s">
        <v>73</v>
      </c>
      <c r="I345" t="s">
        <v>2467</v>
      </c>
      <c r="J345" t="s">
        <v>2468</v>
      </c>
      <c r="K345" t="s">
        <v>2469</v>
      </c>
      <c r="L345">
        <v>10000</v>
      </c>
      <c r="Q345">
        <v>0</v>
      </c>
      <c r="R345">
        <v>225</v>
      </c>
      <c r="S345">
        <v>889</v>
      </c>
      <c r="T345">
        <v>11230</v>
      </c>
      <c r="U345">
        <v>6835</v>
      </c>
      <c r="V345">
        <v>26</v>
      </c>
      <c r="W345">
        <v>213</v>
      </c>
      <c r="X345">
        <v>861</v>
      </c>
      <c r="Y345">
        <v>10410</v>
      </c>
      <c r="Z345">
        <v>2934</v>
      </c>
      <c r="AA345">
        <v>-26</v>
      </c>
      <c r="AB345">
        <v>213</v>
      </c>
      <c r="AC345">
        <v>28</v>
      </c>
      <c r="AD345">
        <v>402</v>
      </c>
      <c r="AE345">
        <v>3327</v>
      </c>
      <c r="AF345">
        <v>5800</v>
      </c>
      <c r="AG345">
        <v>5800</v>
      </c>
      <c r="AH345">
        <v>0</v>
      </c>
      <c r="AI345">
        <v>0</v>
      </c>
      <c r="AJ345">
        <v>0</v>
      </c>
      <c r="AK345">
        <v>436</v>
      </c>
      <c r="AL345">
        <v>706</v>
      </c>
      <c r="AM345">
        <v>7624</v>
      </c>
      <c r="AN345">
        <v>14069</v>
      </c>
      <c r="AO345">
        <v>22980</v>
      </c>
      <c r="AP345">
        <v>10310</v>
      </c>
      <c r="AQ345">
        <v>30.38</v>
      </c>
      <c r="AR345" t="s">
        <v>52</v>
      </c>
      <c r="AS345" t="s">
        <v>2470</v>
      </c>
      <c r="AT345" t="s">
        <v>2471</v>
      </c>
      <c r="AU345">
        <v>3.69</v>
      </c>
      <c r="AV345" t="s">
        <v>4613</v>
      </c>
    </row>
    <row r="346" spans="1:48">
      <c r="A346">
        <v>342</v>
      </c>
      <c r="B346" t="s">
        <v>1787</v>
      </c>
      <c r="C346">
        <v>2543091389</v>
      </c>
      <c r="D346">
        <v>1160000000000</v>
      </c>
      <c r="E346" t="s">
        <v>1788</v>
      </c>
      <c r="F346">
        <v>42438</v>
      </c>
      <c r="G346">
        <v>9</v>
      </c>
      <c r="H346" t="s">
        <v>73</v>
      </c>
      <c r="I346" t="s">
        <v>1789</v>
      </c>
      <c r="J346" t="s">
        <v>1790</v>
      </c>
      <c r="K346" t="s">
        <v>1791</v>
      </c>
      <c r="L346">
        <v>10</v>
      </c>
      <c r="Q346">
        <v>80</v>
      </c>
      <c r="R346">
        <v>1200</v>
      </c>
      <c r="S346">
        <v>4795</v>
      </c>
      <c r="T346">
        <v>5887</v>
      </c>
      <c r="U346">
        <v>9774</v>
      </c>
      <c r="V346">
        <v>493</v>
      </c>
      <c r="W346">
        <v>318</v>
      </c>
      <c r="X346">
        <v>3830</v>
      </c>
      <c r="Y346">
        <v>5102</v>
      </c>
      <c r="Z346">
        <v>9598</v>
      </c>
      <c r="AA346">
        <v>-413</v>
      </c>
      <c r="AB346">
        <v>318</v>
      </c>
      <c r="AC346">
        <v>738</v>
      </c>
      <c r="AD346">
        <v>665</v>
      </c>
      <c r="AE346">
        <v>78</v>
      </c>
      <c r="AF346">
        <v>28</v>
      </c>
      <c r="AG346">
        <v>0</v>
      </c>
      <c r="AH346">
        <v>86</v>
      </c>
      <c r="AI346">
        <v>118</v>
      </c>
      <c r="AJ346">
        <v>947</v>
      </c>
      <c r="AK346">
        <v>4534</v>
      </c>
      <c r="AL346">
        <v>12959</v>
      </c>
      <c r="AM346">
        <v>14622</v>
      </c>
      <c r="AN346">
        <v>12526</v>
      </c>
      <c r="AO346">
        <v>12040</v>
      </c>
      <c r="AP346">
        <v>10999</v>
      </c>
      <c r="AQ346">
        <v>122.18</v>
      </c>
      <c r="AR346" t="s">
        <v>52</v>
      </c>
      <c r="AS346" t="s">
        <v>1792</v>
      </c>
      <c r="AT346" t="s">
        <v>1793</v>
      </c>
      <c r="AU346">
        <v>2.85</v>
      </c>
      <c r="AV346" t="s">
        <v>4614</v>
      </c>
    </row>
    <row r="347" spans="1:48">
      <c r="A347">
        <v>343</v>
      </c>
      <c r="B347" t="s">
        <v>2383</v>
      </c>
      <c r="C347">
        <v>5017123578</v>
      </c>
      <c r="D347">
        <v>1210000000000</v>
      </c>
      <c r="E347" t="s">
        <v>2384</v>
      </c>
      <c r="F347">
        <v>44028</v>
      </c>
      <c r="G347">
        <v>4</v>
      </c>
      <c r="H347" t="s">
        <v>73</v>
      </c>
      <c r="I347" t="s">
        <v>2385</v>
      </c>
      <c r="J347" t="s">
        <v>2386</v>
      </c>
      <c r="K347" t="s">
        <v>2387</v>
      </c>
      <c r="L347">
        <v>10075</v>
      </c>
      <c r="Q347">
        <v>0</v>
      </c>
      <c r="R347">
        <v>0</v>
      </c>
      <c r="S347">
        <v>4315</v>
      </c>
      <c r="T347">
        <v>10802</v>
      </c>
      <c r="U347">
        <v>3127</v>
      </c>
      <c r="V347">
        <v>0</v>
      </c>
      <c r="W347">
        <v>235</v>
      </c>
      <c r="X347">
        <v>5194</v>
      </c>
      <c r="Y347">
        <v>9269</v>
      </c>
      <c r="Z347">
        <v>2505</v>
      </c>
      <c r="AA347">
        <v>0</v>
      </c>
      <c r="AB347">
        <v>235</v>
      </c>
      <c r="AC347">
        <v>-902</v>
      </c>
      <c r="AD347">
        <v>1279</v>
      </c>
      <c r="AE347">
        <v>509</v>
      </c>
      <c r="AF347">
        <v>0</v>
      </c>
      <c r="AG347">
        <v>68</v>
      </c>
      <c r="AH347">
        <v>3629</v>
      </c>
      <c r="AI347">
        <v>2200</v>
      </c>
      <c r="AJ347">
        <v>535</v>
      </c>
      <c r="AK347">
        <v>0</v>
      </c>
      <c r="AL347">
        <v>45</v>
      </c>
      <c r="AM347">
        <v>321209</v>
      </c>
      <c r="AN347">
        <v>321176</v>
      </c>
      <c r="AO347">
        <v>331418</v>
      </c>
      <c r="AP347">
        <v>0</v>
      </c>
      <c r="AQ347">
        <v>0.72</v>
      </c>
      <c r="AR347" t="s">
        <v>52</v>
      </c>
      <c r="AS347" t="s">
        <v>2388</v>
      </c>
      <c r="AT347" t="s">
        <v>2389</v>
      </c>
      <c r="AU347">
        <v>2937.64</v>
      </c>
      <c r="AV347" t="s">
        <v>4615</v>
      </c>
    </row>
    <row r="348" spans="1:48">
      <c r="A348">
        <v>344</v>
      </c>
      <c r="B348" t="s">
        <v>2070</v>
      </c>
      <c r="C348">
        <v>1327029000</v>
      </c>
      <c r="D348">
        <v>1160000000000</v>
      </c>
      <c r="E348" t="s">
        <v>2071</v>
      </c>
      <c r="F348">
        <v>42699</v>
      </c>
      <c r="G348">
        <v>8</v>
      </c>
      <c r="H348" t="s">
        <v>73</v>
      </c>
      <c r="I348" t="s">
        <v>2072</v>
      </c>
      <c r="J348" t="s">
        <v>2073</v>
      </c>
      <c r="K348" t="s">
        <v>2074</v>
      </c>
      <c r="L348">
        <v>10</v>
      </c>
      <c r="Q348">
        <v>0</v>
      </c>
      <c r="R348">
        <v>1013</v>
      </c>
      <c r="S348">
        <v>6372</v>
      </c>
      <c r="T348">
        <v>4858</v>
      </c>
      <c r="U348">
        <v>9647</v>
      </c>
      <c r="V348">
        <v>0</v>
      </c>
      <c r="W348">
        <v>713</v>
      </c>
      <c r="X348">
        <v>4675</v>
      </c>
      <c r="Y348">
        <v>2817</v>
      </c>
      <c r="Z348">
        <v>5621</v>
      </c>
      <c r="AA348">
        <v>0</v>
      </c>
      <c r="AB348">
        <v>713</v>
      </c>
      <c r="AC348">
        <v>204</v>
      </c>
      <c r="AD348">
        <v>400</v>
      </c>
      <c r="AE348">
        <v>631</v>
      </c>
      <c r="AF348">
        <v>0</v>
      </c>
      <c r="AG348">
        <v>3586</v>
      </c>
      <c r="AH348">
        <v>2421</v>
      </c>
      <c r="AI348">
        <v>1577</v>
      </c>
      <c r="AJ348">
        <v>8441</v>
      </c>
      <c r="AK348">
        <v>6</v>
      </c>
      <c r="AL348">
        <v>374</v>
      </c>
      <c r="AM348">
        <v>169</v>
      </c>
      <c r="AN348">
        <v>160</v>
      </c>
      <c r="AO348">
        <v>2850</v>
      </c>
      <c r="AP348">
        <v>12786</v>
      </c>
      <c r="AQ348">
        <v>9.52</v>
      </c>
      <c r="AR348" t="s">
        <v>1155</v>
      </c>
      <c r="AS348" t="s">
        <v>2075</v>
      </c>
      <c r="AT348" t="s">
        <v>2076</v>
      </c>
      <c r="AU348">
        <v>1881.83</v>
      </c>
      <c r="AV348" t="s">
        <v>4616</v>
      </c>
    </row>
    <row r="349" spans="1:48">
      <c r="A349">
        <v>345</v>
      </c>
      <c r="B349" t="s">
        <v>1130</v>
      </c>
      <c r="C349">
        <v>5259100410</v>
      </c>
      <c r="D349">
        <v>1130000000000</v>
      </c>
      <c r="E349" t="s">
        <v>1131</v>
      </c>
      <c r="F349">
        <v>41026</v>
      </c>
      <c r="G349">
        <v>12</v>
      </c>
      <c r="H349" t="s">
        <v>73</v>
      </c>
      <c r="I349" t="s">
        <v>1132</v>
      </c>
      <c r="J349" t="s">
        <v>1133</v>
      </c>
      <c r="K349" t="s">
        <v>1134</v>
      </c>
      <c r="L349">
        <v>10</v>
      </c>
      <c r="Q349">
        <v>6050</v>
      </c>
      <c r="R349">
        <v>5867</v>
      </c>
      <c r="S349">
        <v>5336</v>
      </c>
      <c r="T349">
        <v>9086</v>
      </c>
      <c r="U349">
        <v>9621</v>
      </c>
      <c r="V349">
        <v>7371</v>
      </c>
      <c r="W349">
        <v>5324</v>
      </c>
      <c r="X349">
        <v>5113</v>
      </c>
      <c r="Y349">
        <v>8682</v>
      </c>
      <c r="Z349">
        <v>6251</v>
      </c>
      <c r="AA349">
        <v>-1321</v>
      </c>
      <c r="AB349">
        <v>5324</v>
      </c>
      <c r="AC349">
        <v>223</v>
      </c>
      <c r="AD349">
        <v>404</v>
      </c>
      <c r="AE349">
        <v>3370</v>
      </c>
      <c r="AF349">
        <v>0</v>
      </c>
      <c r="AG349">
        <v>0</v>
      </c>
      <c r="AH349">
        <v>0</v>
      </c>
      <c r="AI349">
        <v>0</v>
      </c>
      <c r="AJ349">
        <v>0</v>
      </c>
      <c r="AK349">
        <v>127687</v>
      </c>
      <c r="AL349">
        <v>113291</v>
      </c>
      <c r="AM349">
        <v>111668</v>
      </c>
      <c r="AN349">
        <v>116387</v>
      </c>
      <c r="AO349">
        <v>114916</v>
      </c>
      <c r="AP349">
        <v>3319</v>
      </c>
      <c r="AQ349">
        <v>1.59</v>
      </c>
      <c r="AR349" t="s">
        <v>52</v>
      </c>
      <c r="AS349" t="s">
        <v>1135</v>
      </c>
      <c r="AT349" t="s">
        <v>1136</v>
      </c>
      <c r="AU349">
        <v>0.9</v>
      </c>
      <c r="AV349" t="s">
        <v>4617</v>
      </c>
    </row>
    <row r="350" spans="1:48">
      <c r="A350">
        <v>346</v>
      </c>
      <c r="B350" t="s">
        <v>2225</v>
      </c>
      <c r="C350">
        <v>5612165093</v>
      </c>
      <c r="D350">
        <v>1170000000000</v>
      </c>
      <c r="E350" t="s">
        <v>2226</v>
      </c>
      <c r="F350">
        <v>42621</v>
      </c>
      <c r="G350">
        <v>8</v>
      </c>
      <c r="H350" t="s">
        <v>73</v>
      </c>
      <c r="I350" t="s">
        <v>2227</v>
      </c>
      <c r="J350" t="s">
        <v>2228</v>
      </c>
      <c r="K350" t="s">
        <v>2229</v>
      </c>
      <c r="L350">
        <v>10</v>
      </c>
      <c r="Q350">
        <v>6594</v>
      </c>
      <c r="R350">
        <v>14226</v>
      </c>
      <c r="S350">
        <v>2069</v>
      </c>
      <c r="T350">
        <v>9980</v>
      </c>
      <c r="U350">
        <v>9620</v>
      </c>
      <c r="V350">
        <v>3098</v>
      </c>
      <c r="W350">
        <v>3200</v>
      </c>
      <c r="X350">
        <v>1802</v>
      </c>
      <c r="Y350">
        <v>491</v>
      </c>
      <c r="Z350">
        <v>4522</v>
      </c>
      <c r="AA350">
        <v>3430</v>
      </c>
      <c r="AB350">
        <v>3200</v>
      </c>
      <c r="AC350">
        <v>-432</v>
      </c>
      <c r="AD350">
        <v>8926</v>
      </c>
      <c r="AE350">
        <v>4521</v>
      </c>
      <c r="AF350">
        <v>0</v>
      </c>
      <c r="AG350">
        <v>0</v>
      </c>
      <c r="AH350">
        <v>0</v>
      </c>
      <c r="AI350">
        <v>0</v>
      </c>
      <c r="AJ350">
        <v>0</v>
      </c>
      <c r="AK350">
        <v>1249137</v>
      </c>
      <c r="AL350">
        <v>1251189</v>
      </c>
      <c r="AM350">
        <v>1254549</v>
      </c>
      <c r="AN350">
        <v>1258749</v>
      </c>
      <c r="AO350">
        <v>1193723</v>
      </c>
      <c r="AP350">
        <v>1078</v>
      </c>
      <c r="AQ350">
        <v>1.46</v>
      </c>
      <c r="AR350" t="s">
        <v>52</v>
      </c>
      <c r="AS350" t="s">
        <v>2230</v>
      </c>
      <c r="AT350" t="s">
        <v>2231</v>
      </c>
      <c r="AU350">
        <v>0.96</v>
      </c>
      <c r="AV350" t="s">
        <v>4618</v>
      </c>
    </row>
    <row r="351" spans="1:48">
      <c r="A351">
        <v>347</v>
      </c>
      <c r="B351" t="s">
        <v>2978</v>
      </c>
      <c r="C351">
        <v>9102196550</v>
      </c>
      <c r="D351">
        <v>1160000000000</v>
      </c>
      <c r="E351" t="s">
        <v>2979</v>
      </c>
      <c r="F351">
        <v>42278</v>
      </c>
      <c r="G351">
        <v>9</v>
      </c>
      <c r="H351" t="s">
        <v>73</v>
      </c>
      <c r="I351" t="s">
        <v>1565</v>
      </c>
      <c r="J351" t="s">
        <v>2980</v>
      </c>
      <c r="K351" t="s">
        <v>1567</v>
      </c>
      <c r="L351">
        <v>10010</v>
      </c>
      <c r="Q351">
        <v>133</v>
      </c>
      <c r="R351">
        <v>10000</v>
      </c>
      <c r="S351">
        <v>0</v>
      </c>
      <c r="T351">
        <v>9160</v>
      </c>
      <c r="U351">
        <v>42</v>
      </c>
      <c r="V351">
        <v>11</v>
      </c>
      <c r="W351">
        <v>17</v>
      </c>
      <c r="X351">
        <v>129</v>
      </c>
      <c r="Y351">
        <v>238</v>
      </c>
      <c r="Z351">
        <v>31</v>
      </c>
      <c r="AA351">
        <v>1</v>
      </c>
      <c r="AB351">
        <v>17</v>
      </c>
      <c r="AC351">
        <v>-570</v>
      </c>
      <c r="AD351">
        <v>9599</v>
      </c>
      <c r="AE351">
        <v>1381</v>
      </c>
      <c r="AF351">
        <v>0</v>
      </c>
      <c r="AG351">
        <v>0</v>
      </c>
      <c r="AH351">
        <v>0</v>
      </c>
      <c r="AI351">
        <v>17650</v>
      </c>
      <c r="AJ351">
        <v>17200</v>
      </c>
      <c r="AK351">
        <v>892</v>
      </c>
      <c r="AL351">
        <v>10892</v>
      </c>
      <c r="AM351">
        <v>10891</v>
      </c>
      <c r="AN351">
        <v>11286</v>
      </c>
      <c r="AO351">
        <v>13310</v>
      </c>
      <c r="AP351">
        <v>154</v>
      </c>
      <c r="AQ351">
        <v>0.32</v>
      </c>
      <c r="AR351" t="s">
        <v>52</v>
      </c>
      <c r="AS351" t="s">
        <v>2981</v>
      </c>
      <c r="AT351" t="s">
        <v>2982</v>
      </c>
      <c r="AU351">
        <v>34.200000000000003</v>
      </c>
      <c r="AV351" t="s">
        <v>4619</v>
      </c>
    </row>
    <row r="352" spans="1:48">
      <c r="A352">
        <v>348</v>
      </c>
      <c r="B352" t="s">
        <v>1711</v>
      </c>
      <c r="C352">
        <v>3702742986</v>
      </c>
      <c r="D352">
        <v>1140000000000</v>
      </c>
      <c r="E352" t="s">
        <v>1712</v>
      </c>
      <c r="F352">
        <v>41949</v>
      </c>
      <c r="G352">
        <v>10</v>
      </c>
      <c r="H352" t="s">
        <v>73</v>
      </c>
      <c r="I352" t="s">
        <v>1713</v>
      </c>
      <c r="J352" t="s">
        <v>1714</v>
      </c>
      <c r="K352" t="s">
        <v>1715</v>
      </c>
      <c r="L352">
        <v>20</v>
      </c>
      <c r="Q352">
        <v>4379</v>
      </c>
      <c r="R352">
        <v>5127</v>
      </c>
      <c r="S352">
        <v>4527</v>
      </c>
      <c r="T352">
        <v>4690</v>
      </c>
      <c r="U352">
        <v>9138</v>
      </c>
      <c r="V352">
        <v>1965</v>
      </c>
      <c r="W352">
        <v>506</v>
      </c>
      <c r="X352">
        <v>280</v>
      </c>
      <c r="Y352">
        <v>2608</v>
      </c>
      <c r="Z352">
        <v>4664</v>
      </c>
      <c r="AA352">
        <v>-965</v>
      </c>
      <c r="AB352">
        <v>506</v>
      </c>
      <c r="AC352">
        <v>-271</v>
      </c>
      <c r="AD352">
        <v>-249</v>
      </c>
      <c r="AE352">
        <v>2623</v>
      </c>
      <c r="AF352">
        <v>2984</v>
      </c>
      <c r="AG352">
        <v>6528</v>
      </c>
      <c r="AH352">
        <v>6437</v>
      </c>
      <c r="AI352">
        <v>6312</v>
      </c>
      <c r="AJ352">
        <v>7327</v>
      </c>
      <c r="AK352">
        <v>7237</v>
      </c>
      <c r="AL352">
        <v>7403</v>
      </c>
      <c r="AM352">
        <v>7056</v>
      </c>
      <c r="AN352">
        <v>6904</v>
      </c>
      <c r="AO352">
        <v>6888</v>
      </c>
      <c r="AP352">
        <v>573</v>
      </c>
      <c r="AQ352">
        <v>2.09</v>
      </c>
      <c r="AR352">
        <v>0</v>
      </c>
      <c r="AS352" t="s">
        <v>1716</v>
      </c>
      <c r="AT352" t="s">
        <v>1717</v>
      </c>
      <c r="AU352">
        <v>1.39</v>
      </c>
      <c r="AV352" t="s">
        <v>4620</v>
      </c>
    </row>
    <row r="353" spans="1:48">
      <c r="A353">
        <v>349</v>
      </c>
      <c r="B353" t="s">
        <v>1382</v>
      </c>
      <c r="C353">
        <v>2222787939</v>
      </c>
      <c r="D353">
        <v>1100000000000</v>
      </c>
      <c r="E353" t="s">
        <v>1383</v>
      </c>
      <c r="F353">
        <v>40331</v>
      </c>
      <c r="G353">
        <v>14</v>
      </c>
      <c r="H353" t="s">
        <v>73</v>
      </c>
      <c r="I353" t="s">
        <v>1384</v>
      </c>
      <c r="J353" t="s">
        <v>1385</v>
      </c>
      <c r="K353" t="s">
        <v>1386</v>
      </c>
      <c r="L353">
        <v>12.5</v>
      </c>
      <c r="Q353">
        <v>56904</v>
      </c>
      <c r="R353">
        <v>55411</v>
      </c>
      <c r="S353">
        <v>55822</v>
      </c>
      <c r="T353">
        <v>5053</v>
      </c>
      <c r="U353">
        <v>9110</v>
      </c>
      <c r="V353">
        <v>1712</v>
      </c>
      <c r="W353">
        <v>2052</v>
      </c>
      <c r="X353">
        <v>3560</v>
      </c>
      <c r="Y353">
        <v>1469</v>
      </c>
      <c r="Z353">
        <v>5125</v>
      </c>
      <c r="AA353">
        <v>53531</v>
      </c>
      <c r="AB353">
        <v>2052</v>
      </c>
      <c r="AC353">
        <v>52017</v>
      </c>
      <c r="AD353">
        <v>2698</v>
      </c>
      <c r="AE353">
        <v>3474</v>
      </c>
      <c r="AF353">
        <v>8207</v>
      </c>
      <c r="AG353">
        <v>8611</v>
      </c>
      <c r="AH353">
        <v>0</v>
      </c>
      <c r="AI353">
        <v>0</v>
      </c>
      <c r="AJ353">
        <v>0</v>
      </c>
      <c r="AK353">
        <v>73431</v>
      </c>
      <c r="AL353">
        <v>75112</v>
      </c>
      <c r="AM353">
        <v>90906</v>
      </c>
      <c r="AN353">
        <v>118088</v>
      </c>
      <c r="AO353">
        <v>115232</v>
      </c>
      <c r="AP353">
        <v>700</v>
      </c>
      <c r="AQ353">
        <v>0.16</v>
      </c>
      <c r="AR353" t="s">
        <v>52</v>
      </c>
      <c r="AS353" t="s">
        <v>1387</v>
      </c>
      <c r="AT353" t="s">
        <v>1388</v>
      </c>
      <c r="AU353">
        <v>1.41</v>
      </c>
      <c r="AV353" t="s">
        <v>4621</v>
      </c>
    </row>
    <row r="354" spans="1:48">
      <c r="A354">
        <v>350</v>
      </c>
      <c r="B354" t="s">
        <v>1756</v>
      </c>
      <c r="C354">
        <v>326510261</v>
      </c>
      <c r="D354">
        <v>1120000000000</v>
      </c>
      <c r="E354" t="s">
        <v>1757</v>
      </c>
      <c r="F354">
        <v>41267</v>
      </c>
      <c r="G354">
        <v>12</v>
      </c>
      <c r="H354" t="s">
        <v>73</v>
      </c>
      <c r="I354" t="s">
        <v>41</v>
      </c>
      <c r="J354">
        <v>0</v>
      </c>
      <c r="K354" t="s">
        <v>1758</v>
      </c>
      <c r="L354">
        <v>11</v>
      </c>
      <c r="Q354">
        <v>7736</v>
      </c>
      <c r="R354">
        <v>5232</v>
      </c>
      <c r="S354">
        <v>10151</v>
      </c>
      <c r="T354">
        <v>11955</v>
      </c>
      <c r="U354">
        <v>8936</v>
      </c>
      <c r="V354">
        <v>1450</v>
      </c>
      <c r="W354">
        <v>560</v>
      </c>
      <c r="X354">
        <v>905</v>
      </c>
      <c r="Y354">
        <v>1055</v>
      </c>
      <c r="Z354">
        <v>835</v>
      </c>
      <c r="AA354">
        <v>244</v>
      </c>
      <c r="AB354">
        <v>560</v>
      </c>
      <c r="AC354">
        <v>1178</v>
      </c>
      <c r="AD354">
        <v>1383</v>
      </c>
      <c r="AE354">
        <v>-2355</v>
      </c>
      <c r="AF354">
        <v>0</v>
      </c>
      <c r="AG354">
        <v>0</v>
      </c>
      <c r="AH354">
        <v>0</v>
      </c>
      <c r="AI354">
        <v>0</v>
      </c>
      <c r="AJ354">
        <v>0</v>
      </c>
      <c r="AK354">
        <v>18517</v>
      </c>
      <c r="AL354">
        <v>20469</v>
      </c>
      <c r="AM354">
        <v>21492</v>
      </c>
      <c r="AN354">
        <v>21069</v>
      </c>
      <c r="AO354">
        <v>25333</v>
      </c>
      <c r="AP354">
        <v>581</v>
      </c>
      <c r="AQ354">
        <v>1.1599999999999999</v>
      </c>
      <c r="AR354" t="s">
        <v>52</v>
      </c>
      <c r="AS354">
        <v>0</v>
      </c>
      <c r="AT354" t="s">
        <v>82</v>
      </c>
      <c r="AU354">
        <v>1.37</v>
      </c>
      <c r="AV354" t="s">
        <v>4241</v>
      </c>
    </row>
    <row r="355" spans="1:48">
      <c r="A355">
        <v>351</v>
      </c>
      <c r="B355" t="s">
        <v>864</v>
      </c>
      <c r="C355">
        <v>7728312015</v>
      </c>
      <c r="D355">
        <v>1160000000000</v>
      </c>
      <c r="E355" t="s">
        <v>865</v>
      </c>
      <c r="F355">
        <v>42254</v>
      </c>
      <c r="G355">
        <v>9</v>
      </c>
      <c r="H355" t="s">
        <v>73</v>
      </c>
      <c r="I355" t="s">
        <v>866</v>
      </c>
      <c r="J355" t="s">
        <v>867</v>
      </c>
      <c r="K355" t="s">
        <v>868</v>
      </c>
      <c r="L355">
        <v>10</v>
      </c>
      <c r="Q355">
        <v>9118</v>
      </c>
      <c r="R355">
        <v>8201</v>
      </c>
      <c r="S355">
        <v>8750</v>
      </c>
      <c r="T355">
        <v>9769</v>
      </c>
      <c r="U355">
        <v>8498</v>
      </c>
      <c r="V355">
        <v>130</v>
      </c>
      <c r="W355">
        <v>122</v>
      </c>
      <c r="X355">
        <v>142</v>
      </c>
      <c r="Y355">
        <v>1641</v>
      </c>
      <c r="Z355">
        <v>1627</v>
      </c>
      <c r="AA355">
        <v>8333</v>
      </c>
      <c r="AB355">
        <v>122</v>
      </c>
      <c r="AC355">
        <v>8066</v>
      </c>
      <c r="AD355">
        <v>7598</v>
      </c>
      <c r="AE355">
        <v>6142</v>
      </c>
      <c r="AF355">
        <v>0</v>
      </c>
      <c r="AG355">
        <v>0</v>
      </c>
      <c r="AH355">
        <v>0</v>
      </c>
      <c r="AI355">
        <v>0</v>
      </c>
      <c r="AJ355">
        <v>0</v>
      </c>
      <c r="AK355">
        <v>36886</v>
      </c>
      <c r="AL355">
        <v>37721</v>
      </c>
      <c r="AM355">
        <v>39828</v>
      </c>
      <c r="AN355">
        <v>47761</v>
      </c>
      <c r="AO355">
        <v>52622</v>
      </c>
      <c r="AP355">
        <v>2879</v>
      </c>
      <c r="AQ355">
        <v>0.93</v>
      </c>
      <c r="AR355" t="s">
        <v>52</v>
      </c>
      <c r="AS355" t="s">
        <v>869</v>
      </c>
      <c r="AT355" t="s">
        <v>870</v>
      </c>
      <c r="AU355">
        <v>1.43</v>
      </c>
      <c r="AV355" t="s">
        <v>4622</v>
      </c>
    </row>
    <row r="356" spans="1:48">
      <c r="A356">
        <v>352</v>
      </c>
      <c r="B356" t="s">
        <v>2262</v>
      </c>
      <c r="C356">
        <v>6629013284</v>
      </c>
      <c r="D356">
        <v>1030000000000</v>
      </c>
      <c r="E356" t="s">
        <v>2263</v>
      </c>
      <c r="F356">
        <v>36937</v>
      </c>
      <c r="G356">
        <v>24</v>
      </c>
      <c r="H356" t="s">
        <v>73</v>
      </c>
      <c r="I356" t="s">
        <v>2264</v>
      </c>
      <c r="J356" t="s">
        <v>2265</v>
      </c>
      <c r="K356" t="s">
        <v>2266</v>
      </c>
      <c r="L356">
        <v>10</v>
      </c>
      <c r="Q356">
        <v>5787</v>
      </c>
      <c r="R356">
        <v>1730</v>
      </c>
      <c r="S356">
        <v>2450</v>
      </c>
      <c r="T356">
        <v>8919</v>
      </c>
      <c r="U356">
        <v>8497</v>
      </c>
      <c r="V356">
        <v>1344</v>
      </c>
      <c r="W356">
        <v>1031</v>
      </c>
      <c r="X356">
        <v>1199</v>
      </c>
      <c r="Y356">
        <v>6697</v>
      </c>
      <c r="Z356">
        <v>7249</v>
      </c>
      <c r="AA356">
        <v>4396</v>
      </c>
      <c r="AB356">
        <v>1031</v>
      </c>
      <c r="AC356">
        <v>1179</v>
      </c>
      <c r="AD356">
        <v>1767</v>
      </c>
      <c r="AE356">
        <v>862</v>
      </c>
      <c r="AF356">
        <v>0</v>
      </c>
      <c r="AG356">
        <v>0</v>
      </c>
      <c r="AH356">
        <v>0</v>
      </c>
      <c r="AI356">
        <v>0</v>
      </c>
      <c r="AJ356">
        <v>0</v>
      </c>
      <c r="AK356">
        <v>2035</v>
      </c>
      <c r="AL356">
        <v>2417</v>
      </c>
      <c r="AM356">
        <v>3153</v>
      </c>
      <c r="AN356">
        <v>3592</v>
      </c>
      <c r="AO356">
        <v>3243</v>
      </c>
      <c r="AP356">
        <v>1010</v>
      </c>
      <c r="AQ356">
        <v>1.47</v>
      </c>
      <c r="AR356" t="s">
        <v>52</v>
      </c>
      <c r="AS356" t="s">
        <v>2267</v>
      </c>
      <c r="AT356" t="s">
        <v>2268</v>
      </c>
      <c r="AU356">
        <v>1.59</v>
      </c>
      <c r="AV356" t="s">
        <v>4623</v>
      </c>
    </row>
    <row r="357" spans="1:48">
      <c r="A357">
        <v>353</v>
      </c>
      <c r="B357" t="s">
        <v>2124</v>
      </c>
      <c r="C357">
        <v>1101150188</v>
      </c>
      <c r="D357">
        <v>1140000000000</v>
      </c>
      <c r="E357" t="s">
        <v>2125</v>
      </c>
      <c r="F357">
        <v>41801</v>
      </c>
      <c r="G357">
        <v>10</v>
      </c>
      <c r="H357" t="s">
        <v>73</v>
      </c>
      <c r="I357" t="s">
        <v>2126</v>
      </c>
      <c r="J357" t="s">
        <v>2127</v>
      </c>
      <c r="K357" t="s">
        <v>2128</v>
      </c>
      <c r="L357">
        <v>11</v>
      </c>
      <c r="Q357">
        <v>4180</v>
      </c>
      <c r="R357">
        <v>4249</v>
      </c>
      <c r="S357">
        <v>5356</v>
      </c>
      <c r="T357">
        <v>6821</v>
      </c>
      <c r="U357">
        <v>8245</v>
      </c>
      <c r="V357">
        <v>251</v>
      </c>
      <c r="W357">
        <v>573</v>
      </c>
      <c r="X357">
        <v>322</v>
      </c>
      <c r="Y357">
        <v>3149</v>
      </c>
      <c r="Z357">
        <v>3470</v>
      </c>
      <c r="AA357">
        <v>3857</v>
      </c>
      <c r="AB357">
        <v>573</v>
      </c>
      <c r="AC357">
        <v>4967</v>
      </c>
      <c r="AD357">
        <v>3604</v>
      </c>
      <c r="AE357">
        <v>4693</v>
      </c>
      <c r="AF357">
        <v>0</v>
      </c>
      <c r="AG357">
        <v>0</v>
      </c>
      <c r="AH357">
        <v>0</v>
      </c>
      <c r="AI357">
        <v>0</v>
      </c>
      <c r="AJ357">
        <v>0</v>
      </c>
      <c r="AK357">
        <v>18327</v>
      </c>
      <c r="AL357">
        <v>21792</v>
      </c>
      <c r="AM357">
        <v>26178</v>
      </c>
      <c r="AN357">
        <v>29809</v>
      </c>
      <c r="AO357">
        <v>72632</v>
      </c>
      <c r="AP357">
        <v>0</v>
      </c>
      <c r="AQ357">
        <v>1.97</v>
      </c>
      <c r="AR357" t="s">
        <v>52</v>
      </c>
      <c r="AS357" t="s">
        <v>2129</v>
      </c>
      <c r="AT357" t="s">
        <v>2130</v>
      </c>
      <c r="AU357">
        <v>3.96</v>
      </c>
      <c r="AV357" t="s">
        <v>4624</v>
      </c>
    </row>
    <row r="358" spans="1:48">
      <c r="A358">
        <v>354</v>
      </c>
      <c r="B358" t="s">
        <v>1996</v>
      </c>
      <c r="C358">
        <v>2311284630</v>
      </c>
      <c r="D358">
        <v>1190000000000</v>
      </c>
      <c r="E358" t="s">
        <v>1997</v>
      </c>
      <c r="F358">
        <v>43521</v>
      </c>
      <c r="G358">
        <v>6</v>
      </c>
      <c r="H358" t="s">
        <v>73</v>
      </c>
      <c r="I358" t="s">
        <v>1998</v>
      </c>
      <c r="J358" t="s">
        <v>1999</v>
      </c>
      <c r="K358" t="s">
        <v>2000</v>
      </c>
      <c r="L358">
        <v>10</v>
      </c>
      <c r="Q358">
        <v>12875</v>
      </c>
      <c r="R358">
        <v>1005</v>
      </c>
      <c r="S358">
        <v>15985</v>
      </c>
      <c r="T358">
        <v>7471</v>
      </c>
      <c r="U358">
        <v>8196</v>
      </c>
      <c r="V358">
        <v>242</v>
      </c>
      <c r="W358">
        <v>263</v>
      </c>
      <c r="X358">
        <v>7736</v>
      </c>
      <c r="Y358">
        <v>10281</v>
      </c>
      <c r="Z358">
        <v>10857</v>
      </c>
      <c r="AA358">
        <v>12222</v>
      </c>
      <c r="AB358">
        <v>263</v>
      </c>
      <c r="AC358">
        <v>8018</v>
      </c>
      <c r="AD358">
        <v>-3061</v>
      </c>
      <c r="AE358">
        <v>-2888</v>
      </c>
      <c r="AF358">
        <v>10000</v>
      </c>
      <c r="AG358">
        <v>10101</v>
      </c>
      <c r="AH358">
        <v>0</v>
      </c>
      <c r="AI358">
        <v>0</v>
      </c>
      <c r="AJ358">
        <v>0</v>
      </c>
      <c r="AK358">
        <v>199</v>
      </c>
      <c r="AL358">
        <v>149</v>
      </c>
      <c r="AM358">
        <v>10609</v>
      </c>
      <c r="AN358">
        <v>10992</v>
      </c>
      <c r="AO358">
        <v>11729</v>
      </c>
      <c r="AP358">
        <v>420</v>
      </c>
      <c r="AQ358">
        <v>0.64</v>
      </c>
      <c r="AR358" t="s">
        <v>165</v>
      </c>
      <c r="AS358" t="s">
        <v>2001</v>
      </c>
      <c r="AT358" t="s">
        <v>2002</v>
      </c>
      <c r="AU358">
        <v>1.1499999999999999</v>
      </c>
      <c r="AV358" t="s">
        <v>4625</v>
      </c>
    </row>
    <row r="359" spans="1:48">
      <c r="A359">
        <v>355</v>
      </c>
      <c r="B359" t="s">
        <v>2177</v>
      </c>
      <c r="C359">
        <v>9706004571</v>
      </c>
      <c r="D359">
        <v>1210000000000</v>
      </c>
      <c r="E359" t="s">
        <v>2178</v>
      </c>
      <c r="F359">
        <v>43840</v>
      </c>
      <c r="G359">
        <v>5</v>
      </c>
      <c r="H359" t="s">
        <v>73</v>
      </c>
      <c r="I359" t="s">
        <v>2179</v>
      </c>
      <c r="J359" t="s">
        <v>2180</v>
      </c>
      <c r="K359" t="s">
        <v>2181</v>
      </c>
      <c r="L359">
        <v>10</v>
      </c>
      <c r="Q359">
        <v>0</v>
      </c>
      <c r="R359">
        <v>12007</v>
      </c>
      <c r="S359">
        <v>7161</v>
      </c>
      <c r="T359">
        <v>6829</v>
      </c>
      <c r="U359">
        <v>8139</v>
      </c>
      <c r="V359">
        <v>0</v>
      </c>
      <c r="W359">
        <v>571</v>
      </c>
      <c r="X359">
        <v>4197</v>
      </c>
      <c r="Y359">
        <v>5120</v>
      </c>
      <c r="Z359">
        <v>4548</v>
      </c>
      <c r="AA359">
        <v>0</v>
      </c>
      <c r="AB359">
        <v>571</v>
      </c>
      <c r="AC359">
        <v>2924</v>
      </c>
      <c r="AD359">
        <v>1535</v>
      </c>
      <c r="AE359">
        <v>3376</v>
      </c>
      <c r="AF359">
        <v>0</v>
      </c>
      <c r="AG359">
        <v>0</v>
      </c>
      <c r="AH359">
        <v>0</v>
      </c>
      <c r="AI359">
        <v>0</v>
      </c>
      <c r="AJ359">
        <v>0</v>
      </c>
      <c r="AK359">
        <v>0</v>
      </c>
      <c r="AL359">
        <v>11149</v>
      </c>
      <c r="AM359">
        <v>10887</v>
      </c>
      <c r="AN359">
        <v>19658</v>
      </c>
      <c r="AO359">
        <v>18168</v>
      </c>
      <c r="AP359">
        <v>0</v>
      </c>
      <c r="AQ359">
        <v>0.68</v>
      </c>
      <c r="AR359" t="s">
        <v>52</v>
      </c>
      <c r="AS359" t="s">
        <v>2182</v>
      </c>
      <c r="AT359" t="s">
        <v>2183</v>
      </c>
      <c r="AU359">
        <v>1.63</v>
      </c>
      <c r="AV359" t="s">
        <v>4626</v>
      </c>
    </row>
    <row r="360" spans="1:48">
      <c r="A360">
        <v>356</v>
      </c>
      <c r="B360" t="s">
        <v>2170</v>
      </c>
      <c r="C360">
        <v>2224163527</v>
      </c>
      <c r="D360">
        <v>1130000000000</v>
      </c>
      <c r="E360" t="s">
        <v>2171</v>
      </c>
      <c r="F360">
        <v>41607</v>
      </c>
      <c r="G360">
        <v>11</v>
      </c>
      <c r="H360" t="s">
        <v>73</v>
      </c>
      <c r="I360" t="s">
        <v>2172</v>
      </c>
      <c r="J360" t="s">
        <v>2173</v>
      </c>
      <c r="K360" t="s">
        <v>2174</v>
      </c>
      <c r="L360">
        <v>20</v>
      </c>
      <c r="Q360">
        <v>33483</v>
      </c>
      <c r="R360">
        <v>6169</v>
      </c>
      <c r="S360">
        <v>4790</v>
      </c>
      <c r="T360">
        <v>5536</v>
      </c>
      <c r="U360">
        <v>8067</v>
      </c>
      <c r="V360">
        <v>23325</v>
      </c>
      <c r="W360">
        <v>1861</v>
      </c>
      <c r="X360">
        <v>3532</v>
      </c>
      <c r="Y360">
        <v>4282</v>
      </c>
      <c r="Z360">
        <v>2513</v>
      </c>
      <c r="AA360">
        <v>10158</v>
      </c>
      <c r="AB360">
        <v>1861</v>
      </c>
      <c r="AC360">
        <v>1093</v>
      </c>
      <c r="AD360">
        <v>1034</v>
      </c>
      <c r="AE360">
        <v>4844</v>
      </c>
      <c r="AF360">
        <v>0</v>
      </c>
      <c r="AG360">
        <v>0</v>
      </c>
      <c r="AH360">
        <v>0</v>
      </c>
      <c r="AI360">
        <v>0</v>
      </c>
      <c r="AJ360">
        <v>0</v>
      </c>
      <c r="AK360">
        <v>10412</v>
      </c>
      <c r="AL360">
        <v>14926</v>
      </c>
      <c r="AM360">
        <v>16819</v>
      </c>
      <c r="AN360">
        <v>21420</v>
      </c>
      <c r="AO360">
        <v>22756</v>
      </c>
      <c r="AP360">
        <v>0</v>
      </c>
      <c r="AQ360">
        <v>0.24</v>
      </c>
      <c r="AR360" t="s">
        <v>52</v>
      </c>
      <c r="AS360" t="s">
        <v>2175</v>
      </c>
      <c r="AT360" t="s">
        <v>2176</v>
      </c>
      <c r="AU360">
        <v>2.19</v>
      </c>
      <c r="AV360" t="s">
        <v>4627</v>
      </c>
    </row>
    <row r="361" spans="1:48">
      <c r="A361">
        <v>357</v>
      </c>
      <c r="B361" t="s">
        <v>2301</v>
      </c>
      <c r="C361">
        <v>1840014201</v>
      </c>
      <c r="D361">
        <v>1130000000000</v>
      </c>
      <c r="E361" t="s">
        <v>2302</v>
      </c>
      <c r="F361">
        <v>41302</v>
      </c>
      <c r="G361">
        <v>12</v>
      </c>
      <c r="H361" t="s">
        <v>73</v>
      </c>
      <c r="I361" t="s">
        <v>41</v>
      </c>
      <c r="J361">
        <v>0</v>
      </c>
      <c r="K361" t="s">
        <v>2303</v>
      </c>
      <c r="L361">
        <v>15</v>
      </c>
      <c r="Q361">
        <v>2754</v>
      </c>
      <c r="R361">
        <v>5514</v>
      </c>
      <c r="S361">
        <v>2136</v>
      </c>
      <c r="T361">
        <v>6927</v>
      </c>
      <c r="U361">
        <v>7924</v>
      </c>
      <c r="V361">
        <v>1156</v>
      </c>
      <c r="W361">
        <v>875</v>
      </c>
      <c r="X361">
        <v>1246</v>
      </c>
      <c r="Y361">
        <v>1592</v>
      </c>
      <c r="Z361">
        <v>5286</v>
      </c>
      <c r="AA361">
        <v>1361</v>
      </c>
      <c r="AB361">
        <v>875</v>
      </c>
      <c r="AC361">
        <v>63</v>
      </c>
      <c r="AD361">
        <v>4285</v>
      </c>
      <c r="AE361">
        <v>1528</v>
      </c>
      <c r="AF361">
        <v>1346</v>
      </c>
      <c r="AG361">
        <v>1150</v>
      </c>
      <c r="AH361">
        <v>2541</v>
      </c>
      <c r="AI361">
        <v>2306</v>
      </c>
      <c r="AJ361">
        <v>3706</v>
      </c>
      <c r="AK361">
        <v>0</v>
      </c>
      <c r="AL361">
        <v>575</v>
      </c>
      <c r="AM361">
        <v>959</v>
      </c>
      <c r="AN361">
        <v>4390</v>
      </c>
      <c r="AO361">
        <v>609</v>
      </c>
      <c r="AP361">
        <v>1203</v>
      </c>
      <c r="AQ361">
        <v>2.88</v>
      </c>
      <c r="AR361" t="s">
        <v>52</v>
      </c>
      <c r="AS361" t="s">
        <v>2304</v>
      </c>
      <c r="AT361" t="s">
        <v>2305</v>
      </c>
      <c r="AU361">
        <v>3.21</v>
      </c>
      <c r="AV361" t="s">
        <v>4242</v>
      </c>
    </row>
    <row r="362" spans="1:48">
      <c r="A362">
        <v>358</v>
      </c>
      <c r="B362" t="s">
        <v>1023</v>
      </c>
      <c r="C362">
        <v>2632814015</v>
      </c>
      <c r="D362">
        <v>1140000000000</v>
      </c>
      <c r="E362" t="s">
        <v>1024</v>
      </c>
      <c r="F362">
        <v>41977</v>
      </c>
      <c r="G362">
        <v>10</v>
      </c>
      <c r="H362" t="s">
        <v>73</v>
      </c>
      <c r="I362" t="s">
        <v>1025</v>
      </c>
      <c r="J362" t="s">
        <v>1026</v>
      </c>
      <c r="K362" t="s">
        <v>1027</v>
      </c>
      <c r="L362">
        <v>10</v>
      </c>
      <c r="Q362">
        <v>16684</v>
      </c>
      <c r="R362">
        <v>12199</v>
      </c>
      <c r="S362">
        <v>6433</v>
      </c>
      <c r="T362">
        <v>11764</v>
      </c>
      <c r="U362">
        <v>7834</v>
      </c>
      <c r="V362">
        <v>-11466</v>
      </c>
      <c r="W362">
        <v>-11667</v>
      </c>
      <c r="X362">
        <v>-9798</v>
      </c>
      <c r="Y362">
        <v>-9461</v>
      </c>
      <c r="Z362">
        <v>6512</v>
      </c>
      <c r="AA362">
        <v>4806</v>
      </c>
      <c r="AB362">
        <v>-11667</v>
      </c>
      <c r="AC362">
        <v>-3727</v>
      </c>
      <c r="AD362">
        <v>1832</v>
      </c>
      <c r="AE362">
        <v>1024</v>
      </c>
      <c r="AF362">
        <v>0</v>
      </c>
      <c r="AG362">
        <v>0</v>
      </c>
      <c r="AH362">
        <v>0</v>
      </c>
      <c r="AI362">
        <v>0</v>
      </c>
      <c r="AJ362">
        <v>0</v>
      </c>
      <c r="AK362">
        <v>20245</v>
      </c>
      <c r="AL362">
        <v>20245</v>
      </c>
      <c r="AM362">
        <v>151614</v>
      </c>
      <c r="AN362">
        <v>153011</v>
      </c>
      <c r="AO362">
        <v>156585</v>
      </c>
      <c r="AP362">
        <v>0</v>
      </c>
      <c r="AQ362">
        <v>0.47</v>
      </c>
      <c r="AR362" t="s">
        <v>52</v>
      </c>
      <c r="AS362" t="s">
        <v>1028</v>
      </c>
      <c r="AT362" t="s">
        <v>1029</v>
      </c>
      <c r="AU362">
        <v>7.73</v>
      </c>
      <c r="AV362" t="s">
        <v>4628</v>
      </c>
    </row>
    <row r="363" spans="1:48">
      <c r="A363">
        <v>359</v>
      </c>
      <c r="B363" t="s">
        <v>1766</v>
      </c>
      <c r="C363">
        <v>7719492957</v>
      </c>
      <c r="D363">
        <v>1200000000000</v>
      </c>
      <c r="E363" t="s">
        <v>1767</v>
      </c>
      <c r="F363">
        <v>43629</v>
      </c>
      <c r="G363">
        <v>5</v>
      </c>
      <c r="H363" t="s">
        <v>73</v>
      </c>
      <c r="I363" t="s">
        <v>1768</v>
      </c>
      <c r="J363" t="s">
        <v>1769</v>
      </c>
      <c r="K363" t="s">
        <v>1770</v>
      </c>
      <c r="L363">
        <v>10</v>
      </c>
      <c r="Q363">
        <v>19888</v>
      </c>
      <c r="R363">
        <v>23633</v>
      </c>
      <c r="S363">
        <v>0</v>
      </c>
      <c r="T363">
        <v>0</v>
      </c>
      <c r="U363">
        <v>7742</v>
      </c>
      <c r="V363">
        <v>18090</v>
      </c>
      <c r="W363">
        <v>22665</v>
      </c>
      <c r="X363">
        <v>0</v>
      </c>
      <c r="Y363">
        <v>0</v>
      </c>
      <c r="Z363">
        <v>11678</v>
      </c>
      <c r="AA363">
        <v>1438</v>
      </c>
      <c r="AB363">
        <v>22665</v>
      </c>
      <c r="AC363">
        <v>0</v>
      </c>
      <c r="AD363">
        <v>0</v>
      </c>
      <c r="AE363">
        <v>1558</v>
      </c>
      <c r="AF363">
        <v>429</v>
      </c>
      <c r="AG363">
        <v>277</v>
      </c>
      <c r="AH363">
        <v>0</v>
      </c>
      <c r="AI363">
        <v>0</v>
      </c>
      <c r="AJ363">
        <v>21711</v>
      </c>
      <c r="AK363">
        <v>19413</v>
      </c>
      <c r="AL363">
        <v>20849</v>
      </c>
      <c r="AM363">
        <v>0</v>
      </c>
      <c r="AN363">
        <v>0</v>
      </c>
      <c r="AO363">
        <v>4182</v>
      </c>
      <c r="AP363">
        <v>0</v>
      </c>
      <c r="AQ363">
        <v>0.39</v>
      </c>
      <c r="AR363" t="s">
        <v>52</v>
      </c>
      <c r="AS363" t="s">
        <v>1771</v>
      </c>
      <c r="AT363" t="s">
        <v>1772</v>
      </c>
      <c r="AU363">
        <v>1.3</v>
      </c>
      <c r="AV363" t="s">
        <v>4629</v>
      </c>
    </row>
    <row r="364" spans="1:48">
      <c r="A364">
        <v>360</v>
      </c>
      <c r="B364" t="s">
        <v>2519</v>
      </c>
      <c r="C364">
        <v>6678094769</v>
      </c>
      <c r="D364">
        <v>1190000000000</v>
      </c>
      <c r="E364" t="s">
        <v>2520</v>
      </c>
      <c r="F364">
        <v>43319</v>
      </c>
      <c r="G364">
        <v>6</v>
      </c>
      <c r="H364" t="s">
        <v>73</v>
      </c>
      <c r="I364" t="s">
        <v>2521</v>
      </c>
      <c r="J364" t="s">
        <v>2522</v>
      </c>
      <c r="K364" t="s">
        <v>2523</v>
      </c>
      <c r="L364">
        <v>10000</v>
      </c>
      <c r="Q364">
        <v>0</v>
      </c>
      <c r="R364">
        <v>0</v>
      </c>
      <c r="S364">
        <v>3786</v>
      </c>
      <c r="T364">
        <v>4944</v>
      </c>
      <c r="U364">
        <v>7652</v>
      </c>
      <c r="V364">
        <v>0</v>
      </c>
      <c r="W364">
        <v>0</v>
      </c>
      <c r="X364">
        <v>3302</v>
      </c>
      <c r="Y364">
        <v>4624</v>
      </c>
      <c r="Z364">
        <v>6810</v>
      </c>
      <c r="AA364">
        <v>0</v>
      </c>
      <c r="AB364">
        <v>0</v>
      </c>
      <c r="AC364">
        <v>434</v>
      </c>
      <c r="AD364">
        <v>282</v>
      </c>
      <c r="AE364">
        <v>763</v>
      </c>
      <c r="AF364">
        <v>0</v>
      </c>
      <c r="AG364">
        <v>0</v>
      </c>
      <c r="AH364">
        <v>6254</v>
      </c>
      <c r="AI364">
        <v>6254</v>
      </c>
      <c r="AJ364">
        <v>6254</v>
      </c>
      <c r="AK364">
        <v>10068</v>
      </c>
      <c r="AL364">
        <v>10068</v>
      </c>
      <c r="AM364">
        <v>3855</v>
      </c>
      <c r="AN364">
        <v>5205</v>
      </c>
      <c r="AO364">
        <v>5626</v>
      </c>
      <c r="AP364">
        <v>205</v>
      </c>
      <c r="AQ364">
        <v>2.02</v>
      </c>
      <c r="AR364" t="s">
        <v>52</v>
      </c>
      <c r="AS364" t="s">
        <v>2524</v>
      </c>
      <c r="AT364" t="s">
        <v>2525</v>
      </c>
      <c r="AU364">
        <v>1.18</v>
      </c>
      <c r="AV364" t="s">
        <v>4630</v>
      </c>
    </row>
    <row r="365" spans="1:48">
      <c r="A365">
        <v>361</v>
      </c>
      <c r="B365" t="s">
        <v>3482</v>
      </c>
      <c r="C365">
        <v>1435307582</v>
      </c>
      <c r="D365">
        <v>1160000000000</v>
      </c>
      <c r="E365" t="s">
        <v>3483</v>
      </c>
      <c r="F365">
        <v>42487</v>
      </c>
      <c r="G365">
        <v>8</v>
      </c>
      <c r="H365" t="s">
        <v>44</v>
      </c>
      <c r="I365" t="s">
        <v>3484</v>
      </c>
      <c r="J365" t="s">
        <v>3485</v>
      </c>
      <c r="K365" t="s">
        <v>3486</v>
      </c>
      <c r="L365">
        <v>10</v>
      </c>
      <c r="Q365">
        <v>28096</v>
      </c>
      <c r="R365">
        <v>14048</v>
      </c>
      <c r="S365">
        <v>8300</v>
      </c>
      <c r="T365">
        <v>7475</v>
      </c>
      <c r="U365">
        <v>7650</v>
      </c>
      <c r="V365">
        <v>21992</v>
      </c>
      <c r="W365">
        <v>11244</v>
      </c>
      <c r="X365">
        <v>6526</v>
      </c>
      <c r="Y365">
        <v>6905</v>
      </c>
      <c r="Z365">
        <v>6019</v>
      </c>
      <c r="AA365">
        <v>6104</v>
      </c>
      <c r="AB365">
        <v>11244</v>
      </c>
      <c r="AC365">
        <v>1525</v>
      </c>
      <c r="AD365">
        <v>489</v>
      </c>
      <c r="AE365">
        <v>1522</v>
      </c>
      <c r="AF365">
        <v>0</v>
      </c>
      <c r="AG365">
        <v>0</v>
      </c>
      <c r="AH365">
        <v>0</v>
      </c>
      <c r="AI365">
        <v>0</v>
      </c>
      <c r="AJ365">
        <v>0</v>
      </c>
      <c r="AK365">
        <v>157151</v>
      </c>
      <c r="AL365">
        <v>158443</v>
      </c>
      <c r="AM365">
        <v>144521</v>
      </c>
      <c r="AN365">
        <v>142367</v>
      </c>
      <c r="AO365">
        <v>62169</v>
      </c>
      <c r="AP365">
        <v>0</v>
      </c>
      <c r="AQ365">
        <v>0.27</v>
      </c>
      <c r="AR365" t="s">
        <v>52</v>
      </c>
      <c r="AS365" t="s">
        <v>3487</v>
      </c>
      <c r="AT365" t="s">
        <v>3488</v>
      </c>
      <c r="AU365">
        <v>0.4</v>
      </c>
      <c r="AV365" t="s">
        <v>4631</v>
      </c>
    </row>
    <row r="366" spans="1:48">
      <c r="A366">
        <v>362</v>
      </c>
      <c r="B366" t="s">
        <v>1010</v>
      </c>
      <c r="C366">
        <v>7449007276</v>
      </c>
      <c r="D366">
        <v>1030000000000</v>
      </c>
      <c r="E366" t="s">
        <v>1011</v>
      </c>
      <c r="F366">
        <v>36311</v>
      </c>
      <c r="G366">
        <v>25</v>
      </c>
      <c r="H366" t="s">
        <v>73</v>
      </c>
      <c r="I366" t="s">
        <v>1012</v>
      </c>
      <c r="J366" t="s">
        <v>1013</v>
      </c>
      <c r="K366" t="s">
        <v>1014</v>
      </c>
      <c r="L366">
        <v>11860.02</v>
      </c>
      <c r="Q366">
        <v>2509</v>
      </c>
      <c r="R366">
        <v>2462</v>
      </c>
      <c r="S366">
        <v>3514</v>
      </c>
      <c r="T366">
        <v>5029</v>
      </c>
      <c r="U366">
        <v>7490</v>
      </c>
      <c r="V366">
        <v>151</v>
      </c>
      <c r="W366">
        <v>392</v>
      </c>
      <c r="X366">
        <v>1751</v>
      </c>
      <c r="Y366">
        <v>8947</v>
      </c>
      <c r="Z366">
        <v>237</v>
      </c>
      <c r="AA366">
        <v>829</v>
      </c>
      <c r="AB366">
        <v>392</v>
      </c>
      <c r="AC366">
        <v>-1576</v>
      </c>
      <c r="AD366">
        <v>-6918</v>
      </c>
      <c r="AE366">
        <v>4108</v>
      </c>
      <c r="AF366">
        <v>12035</v>
      </c>
      <c r="AG366">
        <v>11387</v>
      </c>
      <c r="AH366">
        <v>10225</v>
      </c>
      <c r="AI366">
        <v>3680</v>
      </c>
      <c r="AJ366">
        <v>3866</v>
      </c>
      <c r="AK366">
        <v>7286</v>
      </c>
      <c r="AL366">
        <v>9336</v>
      </c>
      <c r="AM366">
        <v>8466</v>
      </c>
      <c r="AN366">
        <v>5302</v>
      </c>
      <c r="AO366">
        <v>10506</v>
      </c>
      <c r="AP366">
        <v>0</v>
      </c>
      <c r="AQ366">
        <v>2.99</v>
      </c>
      <c r="AR366" t="s">
        <v>165</v>
      </c>
      <c r="AS366" t="s">
        <v>1015</v>
      </c>
      <c r="AT366" t="s">
        <v>1016</v>
      </c>
      <c r="AU366">
        <v>0.74</v>
      </c>
      <c r="AV366" t="s">
        <v>4632</v>
      </c>
    </row>
    <row r="367" spans="1:48">
      <c r="A367">
        <v>363</v>
      </c>
      <c r="B367" t="s">
        <v>2591</v>
      </c>
      <c r="C367">
        <v>5258150585</v>
      </c>
      <c r="D367">
        <v>1220000000000</v>
      </c>
      <c r="E367" t="s">
        <v>2592</v>
      </c>
      <c r="F367">
        <v>44293</v>
      </c>
      <c r="G367">
        <v>3</v>
      </c>
      <c r="H367" t="s">
        <v>73</v>
      </c>
      <c r="I367" t="s">
        <v>2593</v>
      </c>
      <c r="J367" t="s">
        <v>2594</v>
      </c>
      <c r="K367" t="s">
        <v>2595</v>
      </c>
      <c r="L367">
        <v>10000</v>
      </c>
      <c r="Q367">
        <v>0</v>
      </c>
      <c r="R367">
        <v>0</v>
      </c>
      <c r="S367">
        <v>1875</v>
      </c>
      <c r="T367">
        <v>4731</v>
      </c>
      <c r="U367">
        <v>6565</v>
      </c>
      <c r="V367">
        <v>0</v>
      </c>
      <c r="W367">
        <v>0</v>
      </c>
      <c r="X367">
        <v>1779</v>
      </c>
      <c r="Y367">
        <v>2512</v>
      </c>
      <c r="Z367">
        <v>3275</v>
      </c>
      <c r="AA367">
        <v>0</v>
      </c>
      <c r="AB367">
        <v>0</v>
      </c>
      <c r="AC367">
        <v>7</v>
      </c>
      <c r="AD367">
        <v>2005</v>
      </c>
      <c r="AE367">
        <v>3040</v>
      </c>
      <c r="AF367">
        <v>0</v>
      </c>
      <c r="AG367">
        <v>0</v>
      </c>
      <c r="AH367">
        <v>273</v>
      </c>
      <c r="AI367">
        <v>217</v>
      </c>
      <c r="AJ367">
        <v>0</v>
      </c>
      <c r="AK367">
        <v>0</v>
      </c>
      <c r="AL367">
        <v>0</v>
      </c>
      <c r="AM367">
        <v>9060</v>
      </c>
      <c r="AN367">
        <v>15789</v>
      </c>
      <c r="AO367">
        <v>18748</v>
      </c>
      <c r="AP367">
        <v>3652</v>
      </c>
      <c r="AQ367">
        <v>3.5</v>
      </c>
      <c r="AR367" t="s">
        <v>52</v>
      </c>
      <c r="AS367" t="s">
        <v>2596</v>
      </c>
      <c r="AT367" t="s">
        <v>2597</v>
      </c>
      <c r="AU367">
        <v>2.0099999999999998</v>
      </c>
      <c r="AV367" t="s">
        <v>4633</v>
      </c>
    </row>
    <row r="368" spans="1:48">
      <c r="A368">
        <v>364</v>
      </c>
      <c r="B368" t="s">
        <v>1085</v>
      </c>
      <c r="C368">
        <v>3666223446</v>
      </c>
      <c r="D368">
        <v>1170000000000</v>
      </c>
      <c r="E368" t="s">
        <v>1086</v>
      </c>
      <c r="F368">
        <v>43039</v>
      </c>
      <c r="G368">
        <v>7</v>
      </c>
      <c r="H368" t="s">
        <v>73</v>
      </c>
      <c r="I368" t="s">
        <v>1087</v>
      </c>
      <c r="J368" t="s">
        <v>1088</v>
      </c>
      <c r="K368" t="s">
        <v>1089</v>
      </c>
      <c r="L368">
        <v>10</v>
      </c>
      <c r="Q368">
        <v>12637</v>
      </c>
      <c r="R368">
        <v>8486</v>
      </c>
      <c r="S368">
        <v>5731</v>
      </c>
      <c r="T368">
        <v>3843</v>
      </c>
      <c r="U368">
        <v>7300</v>
      </c>
      <c r="V368">
        <v>6780</v>
      </c>
      <c r="W368">
        <v>4362</v>
      </c>
      <c r="X368">
        <v>3762</v>
      </c>
      <c r="Y368">
        <v>3282</v>
      </c>
      <c r="Z368">
        <v>3005</v>
      </c>
      <c r="AA368">
        <v>5523</v>
      </c>
      <c r="AB368">
        <v>4362</v>
      </c>
      <c r="AC368">
        <v>1813</v>
      </c>
      <c r="AD368">
        <v>-1340</v>
      </c>
      <c r="AE368">
        <v>4167</v>
      </c>
      <c r="AF368">
        <v>0</v>
      </c>
      <c r="AG368">
        <v>0</v>
      </c>
      <c r="AH368">
        <v>0</v>
      </c>
      <c r="AI368">
        <v>0</v>
      </c>
      <c r="AJ368">
        <v>0</v>
      </c>
      <c r="AK368">
        <v>11912</v>
      </c>
      <c r="AL368">
        <v>12538</v>
      </c>
      <c r="AM368">
        <v>12466</v>
      </c>
      <c r="AN368">
        <v>12390</v>
      </c>
      <c r="AO368">
        <v>13270</v>
      </c>
      <c r="AP368">
        <v>0</v>
      </c>
      <c r="AQ368">
        <v>0.57999999999999996</v>
      </c>
      <c r="AR368" t="s">
        <v>52</v>
      </c>
      <c r="AS368" t="s">
        <v>1090</v>
      </c>
      <c r="AT368" t="s">
        <v>82</v>
      </c>
      <c r="AU368">
        <v>1.1100000000000001</v>
      </c>
      <c r="AV368" t="s">
        <v>4634</v>
      </c>
    </row>
    <row r="369" spans="1:48">
      <c r="A369">
        <v>365</v>
      </c>
      <c r="B369" t="s">
        <v>2849</v>
      </c>
      <c r="C369">
        <v>6501314383</v>
      </c>
      <c r="D369">
        <v>1220000000000</v>
      </c>
      <c r="E369" t="s">
        <v>2850</v>
      </c>
      <c r="F369">
        <v>44343</v>
      </c>
      <c r="G369">
        <v>3</v>
      </c>
      <c r="H369" t="s">
        <v>73</v>
      </c>
      <c r="I369" t="s">
        <v>2851</v>
      </c>
      <c r="J369" t="s">
        <v>2852</v>
      </c>
      <c r="K369" t="s">
        <v>2853</v>
      </c>
      <c r="L369">
        <v>10510</v>
      </c>
      <c r="Q369">
        <v>0</v>
      </c>
      <c r="R369">
        <v>0</v>
      </c>
      <c r="S369">
        <v>0</v>
      </c>
      <c r="T369">
        <v>1980</v>
      </c>
      <c r="U369">
        <v>7268</v>
      </c>
      <c r="V369">
        <v>0</v>
      </c>
      <c r="W369">
        <v>0</v>
      </c>
      <c r="X369">
        <v>688</v>
      </c>
      <c r="Y369">
        <v>3579</v>
      </c>
      <c r="Z369">
        <v>5882</v>
      </c>
      <c r="AA369">
        <v>0</v>
      </c>
      <c r="AB369">
        <v>0</v>
      </c>
      <c r="AC369">
        <v>-688</v>
      </c>
      <c r="AD369">
        <v>-1620</v>
      </c>
      <c r="AE369">
        <v>972</v>
      </c>
      <c r="AF369">
        <v>0</v>
      </c>
      <c r="AG369">
        <v>0</v>
      </c>
      <c r="AH369">
        <v>0</v>
      </c>
      <c r="AI369">
        <v>0</v>
      </c>
      <c r="AJ369">
        <v>0</v>
      </c>
      <c r="AK369">
        <v>0</v>
      </c>
      <c r="AL369">
        <v>0</v>
      </c>
      <c r="AM369">
        <v>135</v>
      </c>
      <c r="AN369">
        <v>8237</v>
      </c>
      <c r="AO369">
        <v>11520</v>
      </c>
      <c r="AP369">
        <v>9113</v>
      </c>
      <c r="AQ369">
        <v>3.67</v>
      </c>
      <c r="AR369" t="s">
        <v>52</v>
      </c>
      <c r="AS369" t="s">
        <v>2854</v>
      </c>
      <c r="AT369" t="s">
        <v>2855</v>
      </c>
      <c r="AU369">
        <v>85.33</v>
      </c>
      <c r="AV369" t="s">
        <v>4635</v>
      </c>
    </row>
    <row r="370" spans="1:48">
      <c r="A370">
        <v>366</v>
      </c>
      <c r="B370" t="s">
        <v>2136</v>
      </c>
      <c r="C370">
        <v>7805761120</v>
      </c>
      <c r="D370">
        <v>1210000000000</v>
      </c>
      <c r="E370" t="s">
        <v>2137</v>
      </c>
      <c r="F370">
        <v>43839</v>
      </c>
      <c r="G370">
        <v>5</v>
      </c>
      <c r="H370" t="s">
        <v>73</v>
      </c>
      <c r="I370" t="s">
        <v>2138</v>
      </c>
      <c r="J370" t="s">
        <v>2139</v>
      </c>
      <c r="K370" t="s">
        <v>2140</v>
      </c>
      <c r="L370">
        <v>10000</v>
      </c>
      <c r="Q370">
        <v>0</v>
      </c>
      <c r="R370">
        <v>35</v>
      </c>
      <c r="S370">
        <v>398</v>
      </c>
      <c r="T370">
        <v>10520</v>
      </c>
      <c r="U370">
        <v>7039</v>
      </c>
      <c r="V370">
        <v>0</v>
      </c>
      <c r="W370">
        <v>819</v>
      </c>
      <c r="X370">
        <v>1406</v>
      </c>
      <c r="Y370">
        <v>4359</v>
      </c>
      <c r="Z370">
        <v>11870</v>
      </c>
      <c r="AA370">
        <v>0</v>
      </c>
      <c r="AB370">
        <v>819</v>
      </c>
      <c r="AC370">
        <v>-1295</v>
      </c>
      <c r="AD370">
        <v>6050</v>
      </c>
      <c r="AE370">
        <v>-5015</v>
      </c>
      <c r="AF370">
        <v>0</v>
      </c>
      <c r="AG370">
        <v>122</v>
      </c>
      <c r="AH370">
        <v>92</v>
      </c>
      <c r="AI370">
        <v>63</v>
      </c>
      <c r="AJ370">
        <v>0</v>
      </c>
      <c r="AK370">
        <v>0</v>
      </c>
      <c r="AL370">
        <v>7481</v>
      </c>
      <c r="AM370">
        <v>12148</v>
      </c>
      <c r="AN370">
        <v>16479</v>
      </c>
      <c r="AO370">
        <v>25937</v>
      </c>
      <c r="AP370">
        <v>100</v>
      </c>
      <c r="AQ370">
        <v>201.11</v>
      </c>
      <c r="AR370" t="s">
        <v>52</v>
      </c>
      <c r="AS370" t="s">
        <v>2141</v>
      </c>
      <c r="AT370" t="s">
        <v>2142</v>
      </c>
      <c r="AU370">
        <v>3.41</v>
      </c>
      <c r="AV370" t="s">
        <v>4636</v>
      </c>
    </row>
    <row r="371" spans="1:48">
      <c r="A371">
        <v>367</v>
      </c>
      <c r="B371" t="s">
        <v>1538</v>
      </c>
      <c r="C371">
        <v>9729013879</v>
      </c>
      <c r="D371">
        <v>1170000000000</v>
      </c>
      <c r="E371" t="s">
        <v>1539</v>
      </c>
      <c r="F371">
        <v>42545</v>
      </c>
      <c r="G371">
        <v>8</v>
      </c>
      <c r="H371" t="s">
        <v>73</v>
      </c>
      <c r="I371" t="s">
        <v>1540</v>
      </c>
      <c r="J371" t="s">
        <v>1541</v>
      </c>
      <c r="K371" t="s">
        <v>1542</v>
      </c>
      <c r="L371">
        <v>10</v>
      </c>
      <c r="Q371">
        <v>7028</v>
      </c>
      <c r="R371">
        <v>8311</v>
      </c>
      <c r="S371">
        <v>5350</v>
      </c>
      <c r="T371">
        <v>4798</v>
      </c>
      <c r="U371">
        <v>6893</v>
      </c>
      <c r="V371">
        <v>6183</v>
      </c>
      <c r="W371">
        <v>7450</v>
      </c>
      <c r="X371">
        <v>3153</v>
      </c>
      <c r="Y371">
        <v>2958</v>
      </c>
      <c r="Z371">
        <v>2599</v>
      </c>
      <c r="AA371">
        <v>739</v>
      </c>
      <c r="AB371">
        <v>7450</v>
      </c>
      <c r="AC371">
        <v>2019</v>
      </c>
      <c r="AD371">
        <v>1698</v>
      </c>
      <c r="AE371">
        <v>4042</v>
      </c>
      <c r="AF371">
        <v>0</v>
      </c>
      <c r="AG371">
        <v>0</v>
      </c>
      <c r="AH371">
        <v>0</v>
      </c>
      <c r="AI371">
        <v>0</v>
      </c>
      <c r="AJ371">
        <v>0</v>
      </c>
      <c r="AK371">
        <v>11696</v>
      </c>
      <c r="AL371">
        <v>12684</v>
      </c>
      <c r="AM371">
        <v>14821</v>
      </c>
      <c r="AN371">
        <v>18639</v>
      </c>
      <c r="AO371">
        <v>31789</v>
      </c>
      <c r="AP371">
        <v>10248</v>
      </c>
      <c r="AQ371">
        <v>0.98</v>
      </c>
      <c r="AR371" t="s">
        <v>52</v>
      </c>
      <c r="AS371" t="s">
        <v>1543</v>
      </c>
      <c r="AT371" t="s">
        <v>1544</v>
      </c>
      <c r="AU371">
        <v>2.72</v>
      </c>
      <c r="AV371" t="s">
        <v>4637</v>
      </c>
    </row>
    <row r="372" spans="1:48">
      <c r="A372">
        <v>368</v>
      </c>
      <c r="B372" t="s">
        <v>608</v>
      </c>
      <c r="C372">
        <v>7451274751</v>
      </c>
      <c r="D372">
        <v>1090000000000</v>
      </c>
      <c r="E372" t="s">
        <v>609</v>
      </c>
      <c r="F372">
        <v>39764</v>
      </c>
      <c r="G372">
        <v>16</v>
      </c>
      <c r="H372" t="s">
        <v>73</v>
      </c>
      <c r="I372" t="s">
        <v>610</v>
      </c>
      <c r="J372" t="s">
        <v>611</v>
      </c>
      <c r="K372" t="s">
        <v>612</v>
      </c>
      <c r="L372">
        <v>100</v>
      </c>
      <c r="Q372">
        <v>2634</v>
      </c>
      <c r="R372">
        <v>2084</v>
      </c>
      <c r="S372">
        <v>4248</v>
      </c>
      <c r="T372">
        <v>5396</v>
      </c>
      <c r="U372">
        <v>6871</v>
      </c>
      <c r="V372">
        <v>2328</v>
      </c>
      <c r="W372">
        <v>1921</v>
      </c>
      <c r="X372">
        <v>3937</v>
      </c>
      <c r="Y372">
        <v>5680</v>
      </c>
      <c r="Z372">
        <v>5073</v>
      </c>
      <c r="AA372">
        <v>229</v>
      </c>
      <c r="AB372">
        <v>1921</v>
      </c>
      <c r="AC372">
        <v>184</v>
      </c>
      <c r="AD372">
        <v>-442</v>
      </c>
      <c r="AE372">
        <v>1193</v>
      </c>
      <c r="AF372">
        <v>0</v>
      </c>
      <c r="AG372">
        <v>0</v>
      </c>
      <c r="AH372">
        <v>0</v>
      </c>
      <c r="AI372">
        <v>0</v>
      </c>
      <c r="AJ372">
        <v>0</v>
      </c>
      <c r="AK372">
        <v>28377</v>
      </c>
      <c r="AL372">
        <v>27974</v>
      </c>
      <c r="AM372">
        <v>29513</v>
      </c>
      <c r="AN372">
        <v>24461</v>
      </c>
      <c r="AO372">
        <v>24627</v>
      </c>
      <c r="AP372">
        <v>210</v>
      </c>
      <c r="AQ372">
        <v>2.61</v>
      </c>
      <c r="AR372">
        <v>0</v>
      </c>
      <c r="AS372" t="s">
        <v>613</v>
      </c>
      <c r="AT372" t="s">
        <v>614</v>
      </c>
      <c r="AU372">
        <v>0.87</v>
      </c>
      <c r="AV372" t="s">
        <v>4638</v>
      </c>
    </row>
    <row r="373" spans="1:48">
      <c r="A373">
        <v>369</v>
      </c>
      <c r="B373" t="s">
        <v>1759</v>
      </c>
      <c r="C373">
        <v>1656107334</v>
      </c>
      <c r="D373">
        <v>1190000000000</v>
      </c>
      <c r="E373" t="s">
        <v>1760</v>
      </c>
      <c r="F373">
        <v>43565</v>
      </c>
      <c r="G373">
        <v>5</v>
      </c>
      <c r="H373" t="s">
        <v>73</v>
      </c>
      <c r="I373" t="s">
        <v>1761</v>
      </c>
      <c r="J373" t="s">
        <v>1762</v>
      </c>
      <c r="K373" t="s">
        <v>1763</v>
      </c>
      <c r="L373">
        <v>10400</v>
      </c>
      <c r="Q373">
        <v>1446</v>
      </c>
      <c r="R373">
        <v>7069</v>
      </c>
      <c r="S373">
        <v>8555</v>
      </c>
      <c r="T373">
        <v>6633</v>
      </c>
      <c r="U373">
        <v>6821</v>
      </c>
      <c r="V373">
        <v>261</v>
      </c>
      <c r="W373">
        <v>180</v>
      </c>
      <c r="X373">
        <v>177</v>
      </c>
      <c r="Y373">
        <v>255</v>
      </c>
      <c r="Z373">
        <v>607</v>
      </c>
      <c r="AA373">
        <v>729</v>
      </c>
      <c r="AB373">
        <v>180</v>
      </c>
      <c r="AC373">
        <v>7800</v>
      </c>
      <c r="AD373">
        <v>3314</v>
      </c>
      <c r="AE373">
        <v>1866</v>
      </c>
      <c r="AF373">
        <v>15135</v>
      </c>
      <c r="AG373">
        <v>15135</v>
      </c>
      <c r="AH373">
        <v>21135</v>
      </c>
      <c r="AI373">
        <v>27127</v>
      </c>
      <c r="AJ373">
        <v>27754</v>
      </c>
      <c r="AK373">
        <v>225</v>
      </c>
      <c r="AL373">
        <v>2243</v>
      </c>
      <c r="AM373">
        <v>3637</v>
      </c>
      <c r="AN373">
        <v>933</v>
      </c>
      <c r="AO373">
        <v>2566</v>
      </c>
      <c r="AP373">
        <v>15</v>
      </c>
      <c r="AQ373">
        <v>4.72</v>
      </c>
      <c r="AR373" t="s">
        <v>52</v>
      </c>
      <c r="AS373" t="s">
        <v>1764</v>
      </c>
      <c r="AT373" t="s">
        <v>1765</v>
      </c>
      <c r="AU373">
        <v>1.97</v>
      </c>
      <c r="AV373" t="s">
        <v>4639</v>
      </c>
    </row>
    <row r="374" spans="1:48">
      <c r="A374">
        <v>370</v>
      </c>
      <c r="B374" t="s">
        <v>2376</v>
      </c>
      <c r="C374">
        <v>6455031846</v>
      </c>
      <c r="D374">
        <v>1030000000000</v>
      </c>
      <c r="E374" t="s">
        <v>2377</v>
      </c>
      <c r="F374">
        <v>37225</v>
      </c>
      <c r="G374">
        <v>23</v>
      </c>
      <c r="H374" t="s">
        <v>73</v>
      </c>
      <c r="I374" t="s">
        <v>2378</v>
      </c>
      <c r="J374" t="s">
        <v>2379</v>
      </c>
      <c r="K374" t="s">
        <v>2380</v>
      </c>
      <c r="L374">
        <v>12982.97</v>
      </c>
      <c r="Q374">
        <v>603</v>
      </c>
      <c r="R374">
        <v>464</v>
      </c>
      <c r="S374">
        <v>101137</v>
      </c>
      <c r="T374">
        <v>6903</v>
      </c>
      <c r="U374">
        <v>257</v>
      </c>
      <c r="V374">
        <v>546</v>
      </c>
      <c r="W374">
        <v>950</v>
      </c>
      <c r="X374">
        <v>21764</v>
      </c>
      <c r="Y374">
        <v>10988</v>
      </c>
      <c r="Z374">
        <v>1245</v>
      </c>
      <c r="AA374">
        <v>57</v>
      </c>
      <c r="AB374">
        <v>950</v>
      </c>
      <c r="AC374">
        <v>78399</v>
      </c>
      <c r="AD374">
        <v>-5314</v>
      </c>
      <c r="AE374">
        <v>-1152</v>
      </c>
      <c r="AF374">
        <v>0</v>
      </c>
      <c r="AG374">
        <v>0</v>
      </c>
      <c r="AH374">
        <v>0</v>
      </c>
      <c r="AI374">
        <v>0</v>
      </c>
      <c r="AJ374">
        <v>0</v>
      </c>
      <c r="AK374">
        <v>19</v>
      </c>
      <c r="AL374">
        <v>517</v>
      </c>
      <c r="AM374">
        <v>89964</v>
      </c>
      <c r="AN374">
        <v>84977</v>
      </c>
      <c r="AO374">
        <v>83333</v>
      </c>
      <c r="AP374">
        <v>-2484</v>
      </c>
      <c r="AQ374">
        <v>0.43</v>
      </c>
      <c r="AR374" t="s">
        <v>52</v>
      </c>
      <c r="AS374" t="s">
        <v>2381</v>
      </c>
      <c r="AT374" t="s">
        <v>2382</v>
      </c>
      <c r="AU374">
        <v>4385.95</v>
      </c>
      <c r="AV374" t="s">
        <v>4640</v>
      </c>
    </row>
    <row r="375" spans="1:48">
      <c r="A375">
        <v>371</v>
      </c>
      <c r="B375" t="s">
        <v>1103</v>
      </c>
      <c r="C375">
        <v>8602214460</v>
      </c>
      <c r="D375">
        <v>1150000000000</v>
      </c>
      <c r="E375" t="s">
        <v>1104</v>
      </c>
      <c r="F375">
        <v>41743</v>
      </c>
      <c r="G375">
        <v>10</v>
      </c>
      <c r="H375" t="s">
        <v>73</v>
      </c>
      <c r="I375" t="s">
        <v>1105</v>
      </c>
      <c r="J375" t="s">
        <v>1106</v>
      </c>
      <c r="K375" t="s">
        <v>1107</v>
      </c>
      <c r="L375">
        <v>11.11</v>
      </c>
      <c r="Q375">
        <v>64878</v>
      </c>
      <c r="R375">
        <v>94160</v>
      </c>
      <c r="S375">
        <v>21527</v>
      </c>
      <c r="T375">
        <v>11538</v>
      </c>
      <c r="U375">
        <v>6798</v>
      </c>
      <c r="V375">
        <v>40070</v>
      </c>
      <c r="W375">
        <v>62264</v>
      </c>
      <c r="X375">
        <v>8782</v>
      </c>
      <c r="Y375">
        <v>11241</v>
      </c>
      <c r="Z375">
        <v>1554</v>
      </c>
      <c r="AA375">
        <v>23082</v>
      </c>
      <c r="AB375">
        <v>62264</v>
      </c>
      <c r="AC375">
        <v>11740</v>
      </c>
      <c r="AD375">
        <v>16</v>
      </c>
      <c r="AE375">
        <v>4782</v>
      </c>
      <c r="AF375">
        <v>0</v>
      </c>
      <c r="AG375">
        <v>0</v>
      </c>
      <c r="AH375">
        <v>0</v>
      </c>
      <c r="AI375">
        <v>0</v>
      </c>
      <c r="AJ375">
        <v>0</v>
      </c>
      <c r="AK375">
        <v>27481</v>
      </c>
      <c r="AL375">
        <v>99625</v>
      </c>
      <c r="AM375">
        <v>15436</v>
      </c>
      <c r="AN375">
        <v>8592</v>
      </c>
      <c r="AO375">
        <v>13039</v>
      </c>
      <c r="AP375">
        <v>110</v>
      </c>
      <c r="AQ375">
        <v>0.1</v>
      </c>
      <c r="AR375" t="s">
        <v>52</v>
      </c>
      <c r="AS375" t="s">
        <v>1108</v>
      </c>
      <c r="AT375" t="s">
        <v>82</v>
      </c>
      <c r="AU375">
        <v>0.47</v>
      </c>
      <c r="AV375" t="s">
        <v>4641</v>
      </c>
    </row>
    <row r="376" spans="1:48">
      <c r="A376">
        <v>372</v>
      </c>
      <c r="B376" t="s">
        <v>2056</v>
      </c>
      <c r="C376">
        <v>5904379790</v>
      </c>
      <c r="D376">
        <v>1210000000000</v>
      </c>
      <c r="E376" t="s">
        <v>2057</v>
      </c>
      <c r="F376">
        <v>43839</v>
      </c>
      <c r="G376">
        <v>5</v>
      </c>
      <c r="H376" t="s">
        <v>73</v>
      </c>
      <c r="I376" t="s">
        <v>2058</v>
      </c>
      <c r="J376" t="s">
        <v>2059</v>
      </c>
      <c r="K376" t="s">
        <v>2060</v>
      </c>
      <c r="L376">
        <v>12491</v>
      </c>
      <c r="Q376">
        <v>0</v>
      </c>
      <c r="R376">
        <v>457</v>
      </c>
      <c r="S376">
        <v>2268</v>
      </c>
      <c r="T376">
        <v>5077</v>
      </c>
      <c r="U376">
        <v>6751</v>
      </c>
      <c r="V376">
        <v>0</v>
      </c>
      <c r="W376">
        <v>537</v>
      </c>
      <c r="X376">
        <v>1118</v>
      </c>
      <c r="Y376">
        <v>1551</v>
      </c>
      <c r="Z376">
        <v>1401</v>
      </c>
      <c r="AA376">
        <v>0</v>
      </c>
      <c r="AB376">
        <v>537</v>
      </c>
      <c r="AC376">
        <v>1034</v>
      </c>
      <c r="AD376">
        <v>3298</v>
      </c>
      <c r="AE376">
        <v>4397</v>
      </c>
      <c r="AF376">
        <v>0</v>
      </c>
      <c r="AG376">
        <v>0</v>
      </c>
      <c r="AH376">
        <v>0</v>
      </c>
      <c r="AI376">
        <v>0</v>
      </c>
      <c r="AJ376">
        <v>0</v>
      </c>
      <c r="AK376">
        <v>0</v>
      </c>
      <c r="AL376">
        <v>23274</v>
      </c>
      <c r="AM376">
        <v>22808</v>
      </c>
      <c r="AN376">
        <v>22619</v>
      </c>
      <c r="AO376">
        <v>22483</v>
      </c>
      <c r="AP376">
        <v>1785</v>
      </c>
      <c r="AQ376">
        <v>14.77</v>
      </c>
      <c r="AR376" t="s">
        <v>52</v>
      </c>
      <c r="AS376" t="s">
        <v>2061</v>
      </c>
      <c r="AT376" t="s">
        <v>2062</v>
      </c>
      <c r="AU376">
        <v>0.97</v>
      </c>
      <c r="AV376" t="s">
        <v>4642</v>
      </c>
    </row>
    <row r="377" spans="1:48">
      <c r="A377">
        <v>373</v>
      </c>
      <c r="B377" t="s">
        <v>1312</v>
      </c>
      <c r="C377">
        <v>2632109422</v>
      </c>
      <c r="D377">
        <v>1170000000000</v>
      </c>
      <c r="E377" t="s">
        <v>1313</v>
      </c>
      <c r="F377">
        <v>43019</v>
      </c>
      <c r="G377">
        <v>7</v>
      </c>
      <c r="H377" t="s">
        <v>73</v>
      </c>
      <c r="I377" t="s">
        <v>1314</v>
      </c>
      <c r="J377" t="s">
        <v>1315</v>
      </c>
      <c r="K377" t="s">
        <v>1316</v>
      </c>
      <c r="L377">
        <v>10</v>
      </c>
      <c r="Q377">
        <v>22299</v>
      </c>
      <c r="R377">
        <v>1819</v>
      </c>
      <c r="S377">
        <v>1790</v>
      </c>
      <c r="T377">
        <v>2938</v>
      </c>
      <c r="U377">
        <v>6647</v>
      </c>
      <c r="V377">
        <v>11571</v>
      </c>
      <c r="W377">
        <v>1119</v>
      </c>
      <c r="X377">
        <v>1084</v>
      </c>
      <c r="Y377">
        <v>2424</v>
      </c>
      <c r="Z377">
        <v>5815</v>
      </c>
      <c r="AA377">
        <v>10715</v>
      </c>
      <c r="AB377">
        <v>1119</v>
      </c>
      <c r="AC377">
        <v>236</v>
      </c>
      <c r="AD377">
        <v>431</v>
      </c>
      <c r="AE377">
        <v>633</v>
      </c>
      <c r="AF377">
        <v>0</v>
      </c>
      <c r="AG377">
        <v>0</v>
      </c>
      <c r="AH377">
        <v>45</v>
      </c>
      <c r="AI377">
        <v>45</v>
      </c>
      <c r="AJ377">
        <v>0</v>
      </c>
      <c r="AK377">
        <v>29943</v>
      </c>
      <c r="AL377">
        <v>33158</v>
      </c>
      <c r="AM377">
        <v>51409</v>
      </c>
      <c r="AN377">
        <v>53741</v>
      </c>
      <c r="AO377">
        <v>58485</v>
      </c>
      <c r="AP377">
        <v>5001</v>
      </c>
      <c r="AQ377">
        <v>0.3</v>
      </c>
      <c r="AR377" t="s">
        <v>52</v>
      </c>
      <c r="AS377" t="s">
        <v>1317</v>
      </c>
      <c r="AT377" t="s">
        <v>1318</v>
      </c>
      <c r="AU377">
        <v>1.95</v>
      </c>
      <c r="AV377" t="s">
        <v>4643</v>
      </c>
    </row>
    <row r="378" spans="1:48">
      <c r="A378">
        <v>374</v>
      </c>
      <c r="B378" t="s">
        <v>2472</v>
      </c>
      <c r="C378">
        <v>7453284280</v>
      </c>
      <c r="D378">
        <v>1160000000000</v>
      </c>
      <c r="E378" t="s">
        <v>2473</v>
      </c>
      <c r="F378">
        <v>42185</v>
      </c>
      <c r="G378">
        <v>9</v>
      </c>
      <c r="H378" t="s">
        <v>73</v>
      </c>
      <c r="I378" t="s">
        <v>2474</v>
      </c>
      <c r="J378" t="s">
        <v>2475</v>
      </c>
      <c r="K378" t="s">
        <v>2476</v>
      </c>
      <c r="L378">
        <v>2200</v>
      </c>
      <c r="Q378">
        <v>11933</v>
      </c>
      <c r="R378">
        <v>8888</v>
      </c>
      <c r="S378">
        <v>3282</v>
      </c>
      <c r="T378">
        <v>9686</v>
      </c>
      <c r="U378">
        <v>6430</v>
      </c>
      <c r="V378">
        <v>1893</v>
      </c>
      <c r="W378">
        <v>244</v>
      </c>
      <c r="X378">
        <v>4259</v>
      </c>
      <c r="Y378">
        <v>3171</v>
      </c>
      <c r="Z378">
        <v>0</v>
      </c>
      <c r="AA378">
        <v>4017</v>
      </c>
      <c r="AB378">
        <v>244</v>
      </c>
      <c r="AC378">
        <v>17891</v>
      </c>
      <c r="AD378">
        <v>2646</v>
      </c>
      <c r="AE378">
        <v>2755</v>
      </c>
      <c r="AF378">
        <v>280</v>
      </c>
      <c r="AG378">
        <v>1854</v>
      </c>
      <c r="AH378">
        <v>13848</v>
      </c>
      <c r="AI378">
        <v>13190</v>
      </c>
      <c r="AJ378">
        <v>1019</v>
      </c>
      <c r="AK378">
        <v>148536</v>
      </c>
      <c r="AL378">
        <v>150713</v>
      </c>
      <c r="AM378">
        <v>214749</v>
      </c>
      <c r="AN378">
        <v>275762</v>
      </c>
      <c r="AO378">
        <v>25338</v>
      </c>
      <c r="AP378">
        <v>0</v>
      </c>
      <c r="AQ378">
        <v>0.54</v>
      </c>
      <c r="AR378" t="s">
        <v>52</v>
      </c>
      <c r="AS378" t="s">
        <v>2477</v>
      </c>
      <c r="AT378" t="s">
        <v>82</v>
      </c>
      <c r="AU378">
        <v>0.18</v>
      </c>
      <c r="AV378" t="s">
        <v>4644</v>
      </c>
    </row>
    <row r="379" spans="1:48">
      <c r="A379">
        <v>375</v>
      </c>
      <c r="B379" t="s">
        <v>3140</v>
      </c>
      <c r="C379">
        <v>6316272629</v>
      </c>
      <c r="D379">
        <v>1220000000000</v>
      </c>
      <c r="E379" t="s">
        <v>3141</v>
      </c>
      <c r="F379">
        <v>44364</v>
      </c>
      <c r="G379">
        <v>3</v>
      </c>
      <c r="H379" t="s">
        <v>73</v>
      </c>
      <c r="I379" t="s">
        <v>3142</v>
      </c>
      <c r="J379" t="s">
        <v>3143</v>
      </c>
      <c r="K379" t="s">
        <v>3144</v>
      </c>
      <c r="L379">
        <v>10</v>
      </c>
      <c r="Q379">
        <v>0</v>
      </c>
      <c r="R379">
        <v>0</v>
      </c>
      <c r="S379">
        <v>220</v>
      </c>
      <c r="T379">
        <v>4037</v>
      </c>
      <c r="U379">
        <v>6586</v>
      </c>
      <c r="V379">
        <v>0</v>
      </c>
      <c r="W379">
        <v>0</v>
      </c>
      <c r="X379">
        <v>229</v>
      </c>
      <c r="Y379">
        <v>3986</v>
      </c>
      <c r="Z379">
        <v>6484</v>
      </c>
      <c r="AA379">
        <v>0</v>
      </c>
      <c r="AB379">
        <v>0</v>
      </c>
      <c r="AC379">
        <v>-17</v>
      </c>
      <c r="AD379">
        <v>41</v>
      </c>
      <c r="AE379">
        <v>82</v>
      </c>
      <c r="AF379">
        <v>0</v>
      </c>
      <c r="AG379">
        <v>0</v>
      </c>
      <c r="AH379">
        <v>0</v>
      </c>
      <c r="AI379">
        <v>0</v>
      </c>
      <c r="AJ379">
        <v>0</v>
      </c>
      <c r="AK379">
        <v>0</v>
      </c>
      <c r="AL379">
        <v>0</v>
      </c>
      <c r="AM379">
        <v>0</v>
      </c>
      <c r="AN379">
        <v>11703</v>
      </c>
      <c r="AO379">
        <v>18122</v>
      </c>
      <c r="AP379">
        <v>1</v>
      </c>
      <c r="AQ379">
        <v>29.94</v>
      </c>
      <c r="AR379" t="s">
        <v>52</v>
      </c>
      <c r="AS379" t="s">
        <v>3145</v>
      </c>
      <c r="AT379" t="s">
        <v>82</v>
      </c>
      <c r="AU379">
        <v>1.55</v>
      </c>
      <c r="AV379" t="s">
        <v>4645</v>
      </c>
    </row>
    <row r="380" spans="1:48">
      <c r="A380">
        <v>376</v>
      </c>
      <c r="B380" t="s">
        <v>2722</v>
      </c>
      <c r="C380">
        <v>7841467565</v>
      </c>
      <c r="D380">
        <v>1130000000000</v>
      </c>
      <c r="E380" t="s">
        <v>2723</v>
      </c>
      <c r="F380">
        <v>41108</v>
      </c>
      <c r="G380">
        <v>12</v>
      </c>
      <c r="H380" t="s">
        <v>73</v>
      </c>
      <c r="I380" t="s">
        <v>2724</v>
      </c>
      <c r="J380" t="s">
        <v>2725</v>
      </c>
      <c r="K380" t="s">
        <v>2726</v>
      </c>
      <c r="L380">
        <v>10</v>
      </c>
      <c r="Q380">
        <v>36889</v>
      </c>
      <c r="R380">
        <v>9045</v>
      </c>
      <c r="S380">
        <v>18304</v>
      </c>
      <c r="T380">
        <v>9324</v>
      </c>
      <c r="U380">
        <v>6494</v>
      </c>
      <c r="V380">
        <v>10388</v>
      </c>
      <c r="W380">
        <v>18818</v>
      </c>
      <c r="X380">
        <v>15625</v>
      </c>
      <c r="Y380">
        <v>6199</v>
      </c>
      <c r="Z380">
        <v>12270</v>
      </c>
      <c r="AA380">
        <v>26256</v>
      </c>
      <c r="AB380">
        <v>18818</v>
      </c>
      <c r="AC380">
        <v>2482</v>
      </c>
      <c r="AD380">
        <v>2920</v>
      </c>
      <c r="AE380">
        <v>-5982</v>
      </c>
      <c r="AF380">
        <v>0</v>
      </c>
      <c r="AG380">
        <v>0</v>
      </c>
      <c r="AH380">
        <v>0</v>
      </c>
      <c r="AI380">
        <v>0</v>
      </c>
      <c r="AJ380">
        <v>0</v>
      </c>
      <c r="AK380">
        <v>200204</v>
      </c>
      <c r="AL380">
        <v>194345</v>
      </c>
      <c r="AM380">
        <v>200147</v>
      </c>
      <c r="AN380">
        <v>212634</v>
      </c>
      <c r="AO380">
        <v>208842</v>
      </c>
      <c r="AP380">
        <v>0</v>
      </c>
      <c r="AQ380">
        <v>0.18</v>
      </c>
      <c r="AR380" t="s">
        <v>165</v>
      </c>
      <c r="AS380" t="s">
        <v>2727</v>
      </c>
      <c r="AT380" t="s">
        <v>2728</v>
      </c>
      <c r="AU380">
        <v>1.04</v>
      </c>
      <c r="AV380" t="s">
        <v>4646</v>
      </c>
    </row>
    <row r="381" spans="1:48">
      <c r="A381">
        <v>377</v>
      </c>
      <c r="B381" t="s">
        <v>2787</v>
      </c>
      <c r="C381">
        <v>6685165403</v>
      </c>
      <c r="D381">
        <v>1200000000000</v>
      </c>
      <c r="E381" t="s">
        <v>2788</v>
      </c>
      <c r="F381">
        <v>43675</v>
      </c>
      <c r="G381">
        <v>5</v>
      </c>
      <c r="H381" t="s">
        <v>73</v>
      </c>
      <c r="I381" t="s">
        <v>2789</v>
      </c>
      <c r="J381" t="s">
        <v>2790</v>
      </c>
      <c r="K381" t="s">
        <v>2791</v>
      </c>
      <c r="L381">
        <v>10053.803</v>
      </c>
      <c r="Q381">
        <v>0</v>
      </c>
      <c r="R381">
        <v>1716</v>
      </c>
      <c r="S381">
        <v>11279</v>
      </c>
      <c r="T381">
        <v>6409</v>
      </c>
      <c r="U381">
        <v>25699</v>
      </c>
      <c r="V381">
        <v>0</v>
      </c>
      <c r="W381">
        <v>501</v>
      </c>
      <c r="X381">
        <v>10156</v>
      </c>
      <c r="Y381">
        <v>233</v>
      </c>
      <c r="Z381">
        <v>4613</v>
      </c>
      <c r="AA381">
        <v>0</v>
      </c>
      <c r="AB381">
        <v>501</v>
      </c>
      <c r="AC381">
        <v>1085</v>
      </c>
      <c r="AD381">
        <v>891</v>
      </c>
      <c r="AE381">
        <v>10198</v>
      </c>
      <c r="AF381">
        <v>0</v>
      </c>
      <c r="AG381">
        <v>0</v>
      </c>
      <c r="AH381">
        <v>0</v>
      </c>
      <c r="AI381">
        <v>17342</v>
      </c>
      <c r="AJ381">
        <v>17364</v>
      </c>
      <c r="AK381">
        <v>10</v>
      </c>
      <c r="AL381">
        <v>1716</v>
      </c>
      <c r="AM381">
        <v>13061</v>
      </c>
      <c r="AN381">
        <v>19423</v>
      </c>
      <c r="AO381">
        <v>13106</v>
      </c>
      <c r="AP381">
        <v>6700</v>
      </c>
      <c r="AQ381">
        <v>14.98</v>
      </c>
      <c r="AR381" t="s">
        <v>52</v>
      </c>
      <c r="AS381" t="s">
        <v>2792</v>
      </c>
      <c r="AT381" t="s">
        <v>2793</v>
      </c>
      <c r="AU381">
        <v>3047</v>
      </c>
      <c r="AV381" t="s">
        <v>4647</v>
      </c>
    </row>
    <row r="382" spans="1:48">
      <c r="A382">
        <v>378</v>
      </c>
      <c r="B382" t="s">
        <v>2485</v>
      </c>
      <c r="C382">
        <v>2465265116</v>
      </c>
      <c r="D382">
        <v>1110000000000</v>
      </c>
      <c r="E382" t="s">
        <v>2486</v>
      </c>
      <c r="F382">
        <v>40905</v>
      </c>
      <c r="G382">
        <v>13</v>
      </c>
      <c r="H382" t="s">
        <v>73</v>
      </c>
      <c r="I382" t="s">
        <v>2487</v>
      </c>
      <c r="J382" t="s">
        <v>2488</v>
      </c>
      <c r="K382" t="s">
        <v>2489</v>
      </c>
      <c r="L382">
        <v>10351</v>
      </c>
      <c r="Q382">
        <v>0</v>
      </c>
      <c r="R382">
        <v>0</v>
      </c>
      <c r="S382">
        <v>229</v>
      </c>
      <c r="T382">
        <v>1528</v>
      </c>
      <c r="U382">
        <v>6498</v>
      </c>
      <c r="V382">
        <v>0</v>
      </c>
      <c r="W382">
        <v>27</v>
      </c>
      <c r="X382">
        <v>890</v>
      </c>
      <c r="Y382">
        <v>1891</v>
      </c>
      <c r="Z382">
        <v>4780</v>
      </c>
      <c r="AA382">
        <v>0</v>
      </c>
      <c r="AB382">
        <v>27</v>
      </c>
      <c r="AC382">
        <v>-661</v>
      </c>
      <c r="AD382">
        <v>-408</v>
      </c>
      <c r="AE382">
        <v>1544</v>
      </c>
      <c r="AF382">
        <v>0</v>
      </c>
      <c r="AG382">
        <v>0</v>
      </c>
      <c r="AH382">
        <v>0</v>
      </c>
      <c r="AI382">
        <v>0</v>
      </c>
      <c r="AJ382">
        <v>0</v>
      </c>
      <c r="AK382">
        <v>10585</v>
      </c>
      <c r="AL382">
        <v>18930</v>
      </c>
      <c r="AM382">
        <v>40</v>
      </c>
      <c r="AN382">
        <v>236</v>
      </c>
      <c r="AO382">
        <v>484</v>
      </c>
      <c r="AP382">
        <v>0</v>
      </c>
      <c r="AQ382">
        <v>28.38</v>
      </c>
      <c r="AR382" t="s">
        <v>52</v>
      </c>
      <c r="AS382" t="s">
        <v>2490</v>
      </c>
      <c r="AT382" t="s">
        <v>2491</v>
      </c>
      <c r="AU382">
        <v>0.05</v>
      </c>
      <c r="AV382" t="s">
        <v>4648</v>
      </c>
    </row>
    <row r="383" spans="1:48">
      <c r="A383">
        <v>379</v>
      </c>
      <c r="B383" t="s">
        <v>1979</v>
      </c>
      <c r="C383">
        <v>2634105423</v>
      </c>
      <c r="D383">
        <v>1190000000000</v>
      </c>
      <c r="E383" t="s">
        <v>1980</v>
      </c>
      <c r="F383">
        <v>43710</v>
      </c>
      <c r="G383">
        <v>5</v>
      </c>
      <c r="H383" t="s">
        <v>73</v>
      </c>
      <c r="I383" t="s">
        <v>1981</v>
      </c>
      <c r="J383" t="s">
        <v>1982</v>
      </c>
      <c r="K383" t="s">
        <v>1983</v>
      </c>
      <c r="L383">
        <v>10010</v>
      </c>
      <c r="Q383">
        <v>550</v>
      </c>
      <c r="R383">
        <v>697</v>
      </c>
      <c r="S383">
        <v>5261</v>
      </c>
      <c r="T383">
        <v>3902</v>
      </c>
      <c r="U383">
        <v>6340</v>
      </c>
      <c r="V383">
        <v>250</v>
      </c>
      <c r="W383">
        <v>176</v>
      </c>
      <c r="X383">
        <v>789</v>
      </c>
      <c r="Y383">
        <v>714</v>
      </c>
      <c r="Z383">
        <v>658</v>
      </c>
      <c r="AA383">
        <v>127</v>
      </c>
      <c r="AB383">
        <v>176</v>
      </c>
      <c r="AC383">
        <v>1899</v>
      </c>
      <c r="AD383">
        <v>1218</v>
      </c>
      <c r="AE383">
        <v>3842</v>
      </c>
      <c r="AF383">
        <v>9750</v>
      </c>
      <c r="AG383">
        <v>14702</v>
      </c>
      <c r="AH383">
        <v>13970</v>
      </c>
      <c r="AI383">
        <v>13368</v>
      </c>
      <c r="AJ383">
        <v>15516</v>
      </c>
      <c r="AK383">
        <v>3</v>
      </c>
      <c r="AL383">
        <v>4</v>
      </c>
      <c r="AM383">
        <v>30</v>
      </c>
      <c r="AN383">
        <v>124</v>
      </c>
      <c r="AO383">
        <v>308</v>
      </c>
      <c r="AP383">
        <v>0</v>
      </c>
      <c r="AQ383">
        <v>11.53</v>
      </c>
      <c r="AR383" t="s">
        <v>52</v>
      </c>
      <c r="AS383" t="s">
        <v>1984</v>
      </c>
      <c r="AT383" t="s">
        <v>1985</v>
      </c>
      <c r="AU383">
        <v>1.62</v>
      </c>
      <c r="AV383" t="s">
        <v>4649</v>
      </c>
    </row>
    <row r="384" spans="1:48">
      <c r="A384">
        <v>380</v>
      </c>
      <c r="B384" t="s">
        <v>1908</v>
      </c>
      <c r="C384">
        <v>2221220819</v>
      </c>
      <c r="D384">
        <v>1150000000000</v>
      </c>
      <c r="E384" t="s">
        <v>1909</v>
      </c>
      <c r="F384">
        <v>42179</v>
      </c>
      <c r="G384">
        <v>9</v>
      </c>
      <c r="H384" t="s">
        <v>73</v>
      </c>
      <c r="I384" t="s">
        <v>1910</v>
      </c>
      <c r="J384" t="s">
        <v>1911</v>
      </c>
      <c r="K384" t="s">
        <v>1912</v>
      </c>
      <c r="L384">
        <v>10000</v>
      </c>
      <c r="Q384">
        <v>899</v>
      </c>
      <c r="R384">
        <v>1655</v>
      </c>
      <c r="S384">
        <v>5263</v>
      </c>
      <c r="T384">
        <v>6092</v>
      </c>
      <c r="U384">
        <v>6307</v>
      </c>
      <c r="V384">
        <v>173</v>
      </c>
      <c r="W384">
        <v>1760</v>
      </c>
      <c r="X384">
        <v>959</v>
      </c>
      <c r="Y384">
        <v>1159</v>
      </c>
      <c r="Z384">
        <v>1199</v>
      </c>
      <c r="AA384">
        <v>672</v>
      </c>
      <c r="AB384">
        <v>1760</v>
      </c>
      <c r="AC384">
        <v>3561</v>
      </c>
      <c r="AD384">
        <v>4565</v>
      </c>
      <c r="AE384">
        <v>3935</v>
      </c>
      <c r="AF384">
        <v>3234</v>
      </c>
      <c r="AG384">
        <v>6314</v>
      </c>
      <c r="AH384">
        <v>7174</v>
      </c>
      <c r="AI384">
        <v>9690</v>
      </c>
      <c r="AJ384">
        <v>13512</v>
      </c>
      <c r="AK384">
        <v>289</v>
      </c>
      <c r="AL384">
        <v>345</v>
      </c>
      <c r="AM384">
        <v>272</v>
      </c>
      <c r="AN384">
        <v>288</v>
      </c>
      <c r="AO384">
        <v>295</v>
      </c>
      <c r="AP384">
        <v>2591</v>
      </c>
      <c r="AQ384">
        <v>7.02</v>
      </c>
      <c r="AR384" t="s">
        <v>52</v>
      </c>
      <c r="AS384" t="s">
        <v>1913</v>
      </c>
      <c r="AT384" t="s">
        <v>1914</v>
      </c>
      <c r="AU384">
        <v>3.92</v>
      </c>
      <c r="AV384" t="s">
        <v>4650</v>
      </c>
    </row>
    <row r="385" spans="1:48">
      <c r="A385">
        <v>381</v>
      </c>
      <c r="B385" t="s">
        <v>559</v>
      </c>
      <c r="C385">
        <v>2462226285</v>
      </c>
      <c r="D385">
        <v>1130000000000</v>
      </c>
      <c r="E385" t="s">
        <v>560</v>
      </c>
      <c r="F385">
        <v>41414</v>
      </c>
      <c r="G385">
        <v>11</v>
      </c>
      <c r="H385" t="s">
        <v>73</v>
      </c>
      <c r="I385" t="s">
        <v>561</v>
      </c>
      <c r="J385" t="s">
        <v>562</v>
      </c>
      <c r="K385" t="s">
        <v>563</v>
      </c>
      <c r="L385">
        <v>10</v>
      </c>
      <c r="Q385">
        <v>23895</v>
      </c>
      <c r="R385">
        <v>8739</v>
      </c>
      <c r="S385">
        <v>5858</v>
      </c>
      <c r="T385">
        <v>4901</v>
      </c>
      <c r="U385">
        <v>6266</v>
      </c>
      <c r="V385">
        <v>7364</v>
      </c>
      <c r="W385">
        <v>7653</v>
      </c>
      <c r="X385">
        <v>2974</v>
      </c>
      <c r="Y385">
        <v>2636</v>
      </c>
      <c r="Z385">
        <v>3537</v>
      </c>
      <c r="AA385">
        <v>16531</v>
      </c>
      <c r="AB385">
        <v>7653</v>
      </c>
      <c r="AC385">
        <v>2562</v>
      </c>
      <c r="AD385">
        <v>2012</v>
      </c>
      <c r="AE385">
        <v>2460</v>
      </c>
      <c r="AF385">
        <v>0</v>
      </c>
      <c r="AG385">
        <v>0</v>
      </c>
      <c r="AH385">
        <v>0</v>
      </c>
      <c r="AI385">
        <v>0</v>
      </c>
      <c r="AJ385">
        <v>0</v>
      </c>
      <c r="AK385">
        <v>37713</v>
      </c>
      <c r="AL385">
        <v>37696</v>
      </c>
      <c r="AM385">
        <v>38160</v>
      </c>
      <c r="AN385">
        <v>37981</v>
      </c>
      <c r="AO385">
        <v>39414</v>
      </c>
      <c r="AP385">
        <v>18146</v>
      </c>
      <c r="AQ385">
        <v>0.26</v>
      </c>
      <c r="AR385" t="s">
        <v>52</v>
      </c>
      <c r="AS385" t="s">
        <v>564</v>
      </c>
      <c r="AT385" t="s">
        <v>565</v>
      </c>
      <c r="AU385">
        <v>1.05</v>
      </c>
      <c r="AV385" t="s">
        <v>4651</v>
      </c>
    </row>
    <row r="386" spans="1:48">
      <c r="A386">
        <v>382</v>
      </c>
      <c r="B386" t="s">
        <v>3382</v>
      </c>
      <c r="C386">
        <v>7715895257</v>
      </c>
      <c r="D386">
        <v>5120000000000</v>
      </c>
      <c r="E386" t="s">
        <v>3383</v>
      </c>
      <c r="F386">
        <v>40886</v>
      </c>
      <c r="G386">
        <v>13</v>
      </c>
      <c r="H386" t="s">
        <v>73</v>
      </c>
      <c r="I386" t="s">
        <v>3384</v>
      </c>
      <c r="J386" t="s">
        <v>3385</v>
      </c>
      <c r="K386" t="s">
        <v>3386</v>
      </c>
      <c r="L386">
        <v>20</v>
      </c>
      <c r="Q386">
        <v>0</v>
      </c>
      <c r="R386">
        <v>0</v>
      </c>
      <c r="S386">
        <v>0</v>
      </c>
      <c r="T386">
        <v>0</v>
      </c>
      <c r="U386">
        <v>17868</v>
      </c>
      <c r="V386">
        <v>0</v>
      </c>
      <c r="W386">
        <v>0</v>
      </c>
      <c r="X386">
        <v>0</v>
      </c>
      <c r="Y386">
        <v>0</v>
      </c>
      <c r="Z386">
        <v>6215</v>
      </c>
      <c r="AA386">
        <v>0</v>
      </c>
      <c r="AB386">
        <v>0</v>
      </c>
      <c r="AC386">
        <v>0</v>
      </c>
      <c r="AD386">
        <v>0</v>
      </c>
      <c r="AE386">
        <v>11037</v>
      </c>
      <c r="AF386">
        <v>0</v>
      </c>
      <c r="AG386">
        <v>0</v>
      </c>
      <c r="AH386">
        <v>0</v>
      </c>
      <c r="AI386">
        <v>0</v>
      </c>
      <c r="AJ386">
        <v>0</v>
      </c>
      <c r="AK386">
        <v>0</v>
      </c>
      <c r="AL386">
        <v>0</v>
      </c>
      <c r="AM386">
        <v>0</v>
      </c>
      <c r="AN386">
        <v>0</v>
      </c>
      <c r="AO386">
        <v>983</v>
      </c>
      <c r="AP386">
        <v>0</v>
      </c>
      <c r="AR386" t="s">
        <v>52</v>
      </c>
      <c r="AS386" t="s">
        <v>3387</v>
      </c>
      <c r="AT386" t="s">
        <v>82</v>
      </c>
      <c r="AV386" t="s">
        <v>4652</v>
      </c>
    </row>
    <row r="387" spans="1:48">
      <c r="A387">
        <v>383</v>
      </c>
      <c r="B387" t="s">
        <v>2572</v>
      </c>
      <c r="C387">
        <v>1101170931</v>
      </c>
      <c r="D387">
        <v>1210000000000</v>
      </c>
      <c r="E387" t="s">
        <v>2573</v>
      </c>
      <c r="F387">
        <v>44256</v>
      </c>
      <c r="G387">
        <v>4</v>
      </c>
      <c r="H387" t="s">
        <v>73</v>
      </c>
      <c r="I387" t="s">
        <v>2574</v>
      </c>
      <c r="J387" t="s">
        <v>2575</v>
      </c>
      <c r="K387" t="s">
        <v>2576</v>
      </c>
      <c r="L387">
        <v>10</v>
      </c>
      <c r="Q387">
        <v>0</v>
      </c>
      <c r="R387">
        <v>0</v>
      </c>
      <c r="S387">
        <v>0</v>
      </c>
      <c r="T387">
        <v>63895</v>
      </c>
      <c r="U387">
        <v>5937</v>
      </c>
      <c r="V387">
        <v>0</v>
      </c>
      <c r="W387">
        <v>0</v>
      </c>
      <c r="X387">
        <v>6</v>
      </c>
      <c r="Y387">
        <v>64321</v>
      </c>
      <c r="Z387">
        <v>10675</v>
      </c>
      <c r="AA387">
        <v>0</v>
      </c>
      <c r="AB387">
        <v>0</v>
      </c>
      <c r="AC387">
        <v>-6</v>
      </c>
      <c r="AD387">
        <v>-530</v>
      </c>
      <c r="AE387">
        <v>-4926</v>
      </c>
      <c r="AF387">
        <v>0</v>
      </c>
      <c r="AG387">
        <v>0</v>
      </c>
      <c r="AH387">
        <v>115</v>
      </c>
      <c r="AI387">
        <v>115</v>
      </c>
      <c r="AJ387">
        <v>0</v>
      </c>
      <c r="AK387">
        <v>0</v>
      </c>
      <c r="AL387">
        <v>0</v>
      </c>
      <c r="AM387">
        <v>23173</v>
      </c>
      <c r="AN387">
        <v>83280</v>
      </c>
      <c r="AO387">
        <v>349762</v>
      </c>
      <c r="AP387">
        <v>10485</v>
      </c>
      <c r="AQ387">
        <v>0.09</v>
      </c>
      <c r="AR387" t="s">
        <v>52</v>
      </c>
      <c r="AS387" t="s">
        <v>2577</v>
      </c>
      <c r="AT387" t="s">
        <v>82</v>
      </c>
      <c r="AU387">
        <v>15.02</v>
      </c>
      <c r="AV387" t="s">
        <v>4653</v>
      </c>
    </row>
    <row r="388" spans="1:48">
      <c r="A388">
        <v>384</v>
      </c>
      <c r="B388" t="s">
        <v>750</v>
      </c>
      <c r="C388">
        <v>7719420624</v>
      </c>
      <c r="D388">
        <v>1160000000000</v>
      </c>
      <c r="E388" t="s">
        <v>751</v>
      </c>
      <c r="F388">
        <v>42216</v>
      </c>
      <c r="G388">
        <v>9</v>
      </c>
      <c r="H388" t="s">
        <v>44</v>
      </c>
      <c r="I388" t="s">
        <v>752</v>
      </c>
      <c r="J388" t="s">
        <v>753</v>
      </c>
      <c r="K388" t="s">
        <v>754</v>
      </c>
      <c r="L388">
        <v>10000</v>
      </c>
      <c r="Q388">
        <v>15740</v>
      </c>
      <c r="R388">
        <v>7957</v>
      </c>
      <c r="S388">
        <v>7155</v>
      </c>
      <c r="T388">
        <v>6131</v>
      </c>
      <c r="U388">
        <v>5918</v>
      </c>
      <c r="V388">
        <v>15688</v>
      </c>
      <c r="W388">
        <v>7945</v>
      </c>
      <c r="X388">
        <v>7116</v>
      </c>
      <c r="Y388">
        <v>5879</v>
      </c>
      <c r="Z388">
        <v>5857</v>
      </c>
      <c r="AA388">
        <v>42</v>
      </c>
      <c r="AB388">
        <v>7945</v>
      </c>
      <c r="AC388">
        <v>27</v>
      </c>
      <c r="AD388">
        <v>202</v>
      </c>
      <c r="AE388">
        <v>49</v>
      </c>
      <c r="AF388">
        <v>0</v>
      </c>
      <c r="AG388">
        <v>0</v>
      </c>
      <c r="AH388">
        <v>0</v>
      </c>
      <c r="AI388">
        <v>0</v>
      </c>
      <c r="AJ388">
        <v>0</v>
      </c>
      <c r="AK388">
        <v>17542</v>
      </c>
      <c r="AL388">
        <v>18222</v>
      </c>
      <c r="AM388">
        <v>12901</v>
      </c>
      <c r="AN388">
        <v>13563</v>
      </c>
      <c r="AO388">
        <v>18903</v>
      </c>
      <c r="AP388">
        <v>20</v>
      </c>
      <c r="AQ388">
        <v>0.38</v>
      </c>
      <c r="AR388" t="s">
        <v>52</v>
      </c>
      <c r="AS388" t="s">
        <v>755</v>
      </c>
      <c r="AT388" t="s">
        <v>756</v>
      </c>
      <c r="AU388">
        <v>1.08</v>
      </c>
      <c r="AV388" t="s">
        <v>4654</v>
      </c>
    </row>
    <row r="389" spans="1:48">
      <c r="A389">
        <v>385</v>
      </c>
      <c r="B389" t="s">
        <v>1718</v>
      </c>
      <c r="C389">
        <v>2721204357</v>
      </c>
      <c r="D389">
        <v>1130000000000</v>
      </c>
      <c r="E389" t="s">
        <v>1719</v>
      </c>
      <c r="F389">
        <v>41554</v>
      </c>
      <c r="G389">
        <v>11</v>
      </c>
      <c r="H389" t="s">
        <v>73</v>
      </c>
      <c r="I389" t="s">
        <v>1713</v>
      </c>
      <c r="J389" t="s">
        <v>1714</v>
      </c>
      <c r="K389" t="s">
        <v>1720</v>
      </c>
      <c r="L389">
        <v>10</v>
      </c>
      <c r="Q389">
        <v>1256</v>
      </c>
      <c r="R389">
        <v>3932</v>
      </c>
      <c r="S389">
        <v>3100</v>
      </c>
      <c r="T389">
        <v>3630</v>
      </c>
      <c r="U389">
        <v>5833</v>
      </c>
      <c r="V389">
        <v>1871</v>
      </c>
      <c r="W389">
        <v>3144</v>
      </c>
      <c r="X389">
        <v>538</v>
      </c>
      <c r="Y389">
        <v>1229</v>
      </c>
      <c r="Z389">
        <v>1910</v>
      </c>
      <c r="AA389">
        <v>-615</v>
      </c>
      <c r="AB389">
        <v>3144</v>
      </c>
      <c r="AC389">
        <v>2428</v>
      </c>
      <c r="AD389">
        <v>2236</v>
      </c>
      <c r="AE389">
        <v>3573</v>
      </c>
      <c r="AF389">
        <v>11523</v>
      </c>
      <c r="AG389">
        <v>11523</v>
      </c>
      <c r="AH389">
        <v>11523</v>
      </c>
      <c r="AI389">
        <v>11523</v>
      </c>
      <c r="AJ389">
        <v>11523</v>
      </c>
      <c r="AK389">
        <v>1534</v>
      </c>
      <c r="AL389">
        <v>4267</v>
      </c>
      <c r="AM389">
        <v>3961</v>
      </c>
      <c r="AN389">
        <v>3548</v>
      </c>
      <c r="AO389">
        <v>2180</v>
      </c>
      <c r="AP389">
        <v>0</v>
      </c>
      <c r="AQ389">
        <v>4.6399999999999997</v>
      </c>
      <c r="AR389" t="s">
        <v>52</v>
      </c>
      <c r="AS389" t="s">
        <v>1721</v>
      </c>
      <c r="AT389" t="s">
        <v>1722</v>
      </c>
      <c r="AU389">
        <v>1.05</v>
      </c>
      <c r="AV389" t="s">
        <v>4655</v>
      </c>
    </row>
    <row r="390" spans="1:48">
      <c r="A390">
        <v>386</v>
      </c>
      <c r="B390" t="s">
        <v>3577</v>
      </c>
      <c r="C390">
        <v>9704214076</v>
      </c>
      <c r="D390">
        <v>1240000000000</v>
      </c>
      <c r="E390" t="s">
        <v>3578</v>
      </c>
      <c r="F390">
        <v>45091</v>
      </c>
      <c r="G390">
        <v>1</v>
      </c>
      <c r="H390" t="s">
        <v>73</v>
      </c>
      <c r="I390" t="s">
        <v>3579</v>
      </c>
      <c r="J390" t="s">
        <v>3580</v>
      </c>
      <c r="K390" t="s">
        <v>3581</v>
      </c>
      <c r="L390">
        <v>10000</v>
      </c>
      <c r="Q390">
        <v>0</v>
      </c>
      <c r="R390">
        <v>0</v>
      </c>
      <c r="S390">
        <v>0</v>
      </c>
      <c r="T390">
        <v>0</v>
      </c>
      <c r="U390">
        <v>5691</v>
      </c>
      <c r="V390">
        <v>0</v>
      </c>
      <c r="W390">
        <v>0</v>
      </c>
      <c r="X390">
        <v>0</v>
      </c>
      <c r="Y390">
        <v>0</v>
      </c>
      <c r="Z390">
        <v>5637</v>
      </c>
      <c r="AA390">
        <v>0</v>
      </c>
      <c r="AB390">
        <v>0</v>
      </c>
      <c r="AC390">
        <v>0</v>
      </c>
      <c r="AD390">
        <v>0</v>
      </c>
      <c r="AE390">
        <v>6</v>
      </c>
      <c r="AF390">
        <v>0</v>
      </c>
      <c r="AG390">
        <v>0</v>
      </c>
      <c r="AH390">
        <v>0</v>
      </c>
      <c r="AI390">
        <v>0</v>
      </c>
      <c r="AJ390">
        <v>0</v>
      </c>
      <c r="AK390">
        <v>0</v>
      </c>
      <c r="AL390">
        <v>0</v>
      </c>
      <c r="AM390">
        <v>0</v>
      </c>
      <c r="AN390">
        <v>0</v>
      </c>
      <c r="AO390">
        <v>6595</v>
      </c>
      <c r="AP390">
        <v>300</v>
      </c>
      <c r="AR390" t="s">
        <v>52</v>
      </c>
      <c r="AS390" t="s">
        <v>3582</v>
      </c>
      <c r="AT390" t="s">
        <v>3583</v>
      </c>
      <c r="AV390" t="s">
        <v>4656</v>
      </c>
    </row>
    <row r="391" spans="1:48">
      <c r="A391">
        <v>387</v>
      </c>
      <c r="B391" t="s">
        <v>1510</v>
      </c>
      <c r="C391">
        <v>2207010288</v>
      </c>
      <c r="D391">
        <v>1150000000000</v>
      </c>
      <c r="E391" t="s">
        <v>1511</v>
      </c>
      <c r="F391">
        <v>42347</v>
      </c>
      <c r="G391">
        <v>9</v>
      </c>
      <c r="H391" t="s">
        <v>73</v>
      </c>
      <c r="I391" t="s">
        <v>1512</v>
      </c>
      <c r="J391" t="s">
        <v>1513</v>
      </c>
      <c r="K391" t="s">
        <v>1514</v>
      </c>
      <c r="L391">
        <v>10010</v>
      </c>
      <c r="Q391">
        <v>9802</v>
      </c>
      <c r="R391">
        <v>5999</v>
      </c>
      <c r="S391">
        <v>4014</v>
      </c>
      <c r="T391">
        <v>4305</v>
      </c>
      <c r="U391">
        <v>5191</v>
      </c>
      <c r="V391">
        <v>6736</v>
      </c>
      <c r="W391">
        <v>4295</v>
      </c>
      <c r="X391">
        <v>4271</v>
      </c>
      <c r="Y391">
        <v>3954</v>
      </c>
      <c r="Z391">
        <v>3416</v>
      </c>
      <c r="AA391">
        <v>2488</v>
      </c>
      <c r="AB391">
        <v>4295</v>
      </c>
      <c r="AC391">
        <v>-488</v>
      </c>
      <c r="AD391">
        <v>59</v>
      </c>
      <c r="AE391">
        <v>1482</v>
      </c>
      <c r="AF391">
        <v>6391</v>
      </c>
      <c r="AG391">
        <v>6218</v>
      </c>
      <c r="AH391">
        <v>6275</v>
      </c>
      <c r="AI391">
        <v>6300</v>
      </c>
      <c r="AJ391">
        <v>3701</v>
      </c>
      <c r="AK391">
        <v>7037</v>
      </c>
      <c r="AL391">
        <v>6533</v>
      </c>
      <c r="AM391">
        <v>6402</v>
      </c>
      <c r="AN391">
        <v>6293</v>
      </c>
      <c r="AO391">
        <v>3504</v>
      </c>
      <c r="AP391">
        <v>439</v>
      </c>
      <c r="AQ391">
        <v>0.53</v>
      </c>
      <c r="AR391" t="s">
        <v>52</v>
      </c>
      <c r="AS391" t="s">
        <v>1515</v>
      </c>
      <c r="AT391" t="s">
        <v>1516</v>
      </c>
      <c r="AU391">
        <v>0.54</v>
      </c>
      <c r="AV391" t="s">
        <v>4657</v>
      </c>
    </row>
    <row r="392" spans="1:48">
      <c r="A392">
        <v>388</v>
      </c>
      <c r="B392" t="s">
        <v>1375</v>
      </c>
      <c r="C392">
        <v>4345383175</v>
      </c>
      <c r="D392">
        <v>1140000000000</v>
      </c>
      <c r="E392" t="s">
        <v>1376</v>
      </c>
      <c r="F392">
        <v>41729</v>
      </c>
      <c r="G392">
        <v>11</v>
      </c>
      <c r="H392" t="s">
        <v>73</v>
      </c>
      <c r="I392" t="s">
        <v>1377</v>
      </c>
      <c r="J392" t="s">
        <v>1378</v>
      </c>
      <c r="K392" t="s">
        <v>1379</v>
      </c>
      <c r="L392">
        <v>22.574999999999999</v>
      </c>
      <c r="Q392">
        <v>69032</v>
      </c>
      <c r="R392">
        <v>186677</v>
      </c>
      <c r="S392">
        <v>11905</v>
      </c>
      <c r="T392">
        <v>12232</v>
      </c>
      <c r="U392">
        <v>4987</v>
      </c>
      <c r="V392">
        <v>242</v>
      </c>
      <c r="W392">
        <v>7082</v>
      </c>
      <c r="X392">
        <v>32247</v>
      </c>
      <c r="Y392">
        <v>11292</v>
      </c>
      <c r="Z392">
        <v>14312</v>
      </c>
      <c r="AA392">
        <v>65737</v>
      </c>
      <c r="AB392">
        <v>7082</v>
      </c>
      <c r="AC392">
        <v>-21943</v>
      </c>
      <c r="AD392">
        <v>-1235</v>
      </c>
      <c r="AE392">
        <v>-10171</v>
      </c>
      <c r="AF392">
        <v>21943</v>
      </c>
      <c r="AG392">
        <v>31081</v>
      </c>
      <c r="AH392">
        <v>0</v>
      </c>
      <c r="AI392">
        <v>29807</v>
      </c>
      <c r="AJ392">
        <v>29482</v>
      </c>
      <c r="AK392">
        <v>101752</v>
      </c>
      <c r="AL392">
        <v>266238</v>
      </c>
      <c r="AM392">
        <v>270745</v>
      </c>
      <c r="AN392">
        <v>232679</v>
      </c>
      <c r="AO392">
        <v>218225</v>
      </c>
      <c r="AP392">
        <v>11150</v>
      </c>
      <c r="AQ392">
        <v>7.0000000000000007E-2</v>
      </c>
      <c r="AR392" t="s">
        <v>165</v>
      </c>
      <c r="AS392" t="s">
        <v>1380</v>
      </c>
      <c r="AT392" t="s">
        <v>1381</v>
      </c>
      <c r="AU392">
        <v>2</v>
      </c>
      <c r="AV392" t="s">
        <v>4658</v>
      </c>
    </row>
    <row r="393" spans="1:48">
      <c r="A393">
        <v>389</v>
      </c>
      <c r="B393" t="s">
        <v>1730</v>
      </c>
      <c r="C393">
        <v>4027113714</v>
      </c>
      <c r="D393">
        <v>1130000000000</v>
      </c>
      <c r="E393" t="s">
        <v>1731</v>
      </c>
      <c r="F393">
        <v>41355</v>
      </c>
      <c r="G393">
        <v>12</v>
      </c>
      <c r="H393" t="s">
        <v>73</v>
      </c>
      <c r="I393" t="s">
        <v>1732</v>
      </c>
      <c r="J393" t="s">
        <v>1733</v>
      </c>
      <c r="K393" t="s">
        <v>1734</v>
      </c>
      <c r="L393">
        <v>10</v>
      </c>
      <c r="Q393">
        <v>367</v>
      </c>
      <c r="R393">
        <v>3547</v>
      </c>
      <c r="S393">
        <v>2846</v>
      </c>
      <c r="T393">
        <v>4052</v>
      </c>
      <c r="U393">
        <v>4880</v>
      </c>
      <c r="V393">
        <v>878</v>
      </c>
      <c r="W393">
        <v>3363</v>
      </c>
      <c r="X393">
        <v>2703</v>
      </c>
      <c r="Y393">
        <v>3708</v>
      </c>
      <c r="Z393">
        <v>4619</v>
      </c>
      <c r="AA393">
        <v>-522</v>
      </c>
      <c r="AB393">
        <v>3363</v>
      </c>
      <c r="AC393">
        <v>0</v>
      </c>
      <c r="AD393">
        <v>101</v>
      </c>
      <c r="AE393">
        <v>113</v>
      </c>
      <c r="AF393">
        <v>0</v>
      </c>
      <c r="AG393">
        <v>0</v>
      </c>
      <c r="AH393">
        <v>0</v>
      </c>
      <c r="AI393">
        <v>0</v>
      </c>
      <c r="AJ393">
        <v>0</v>
      </c>
      <c r="AK393">
        <v>37917</v>
      </c>
      <c r="AL393">
        <v>40969</v>
      </c>
      <c r="AM393">
        <v>54797</v>
      </c>
      <c r="AN393">
        <v>95944</v>
      </c>
      <c r="AO393">
        <v>89506</v>
      </c>
      <c r="AP393">
        <v>1986</v>
      </c>
      <c r="AQ393">
        <v>13.3</v>
      </c>
      <c r="AR393" t="s">
        <v>52</v>
      </c>
      <c r="AS393" t="s">
        <v>1735</v>
      </c>
      <c r="AT393" t="s">
        <v>1736</v>
      </c>
      <c r="AU393">
        <v>2.36</v>
      </c>
      <c r="AV393" t="s">
        <v>4659</v>
      </c>
    </row>
    <row r="394" spans="1:48">
      <c r="A394">
        <v>390</v>
      </c>
      <c r="B394" t="s">
        <v>2754</v>
      </c>
      <c r="C394">
        <v>9723118667</v>
      </c>
      <c r="D394">
        <v>1220000000000</v>
      </c>
      <c r="E394" t="s">
        <v>2755</v>
      </c>
      <c r="F394">
        <v>44365</v>
      </c>
      <c r="G394">
        <v>3</v>
      </c>
      <c r="H394" t="s">
        <v>73</v>
      </c>
      <c r="I394" t="s">
        <v>2756</v>
      </c>
      <c r="J394" t="s">
        <v>2757</v>
      </c>
      <c r="K394" t="s">
        <v>2758</v>
      </c>
      <c r="L394">
        <v>10</v>
      </c>
      <c r="Q394">
        <v>0</v>
      </c>
      <c r="R394">
        <v>0</v>
      </c>
      <c r="S394">
        <v>0</v>
      </c>
      <c r="T394">
        <v>2400</v>
      </c>
      <c r="U394">
        <v>4800</v>
      </c>
      <c r="V394">
        <v>0</v>
      </c>
      <c r="W394">
        <v>0</v>
      </c>
      <c r="X394">
        <v>133</v>
      </c>
      <c r="Y394">
        <v>48</v>
      </c>
      <c r="Z394">
        <v>82</v>
      </c>
      <c r="AA394">
        <v>0</v>
      </c>
      <c r="AB394">
        <v>0</v>
      </c>
      <c r="AC394">
        <v>-2399</v>
      </c>
      <c r="AD394">
        <v>-1413</v>
      </c>
      <c r="AE394">
        <v>1361</v>
      </c>
      <c r="AF394">
        <v>0</v>
      </c>
      <c r="AG394">
        <v>0</v>
      </c>
      <c r="AH394">
        <v>0</v>
      </c>
      <c r="AI394">
        <v>0</v>
      </c>
      <c r="AJ394">
        <v>0</v>
      </c>
      <c r="AK394">
        <v>0</v>
      </c>
      <c r="AL394">
        <v>0</v>
      </c>
      <c r="AM394">
        <v>21</v>
      </c>
      <c r="AN394">
        <v>673</v>
      </c>
      <c r="AO394">
        <v>1875</v>
      </c>
      <c r="AP394">
        <v>0</v>
      </c>
      <c r="AQ394">
        <v>2</v>
      </c>
      <c r="AR394" t="s">
        <v>52</v>
      </c>
      <c r="AS394" t="s">
        <v>2759</v>
      </c>
      <c r="AT394" t="s">
        <v>82</v>
      </c>
      <c r="AU394">
        <v>89.29</v>
      </c>
      <c r="AV394" t="s">
        <v>4660</v>
      </c>
    </row>
    <row r="395" spans="1:48">
      <c r="A395">
        <v>391</v>
      </c>
      <c r="B395" t="s">
        <v>2545</v>
      </c>
      <c r="C395">
        <v>9725038110</v>
      </c>
      <c r="D395">
        <v>1210000000000</v>
      </c>
      <c r="E395" t="s">
        <v>2546</v>
      </c>
      <c r="F395">
        <v>44130</v>
      </c>
      <c r="G395">
        <v>4</v>
      </c>
      <c r="H395" t="s">
        <v>73</v>
      </c>
      <c r="I395" t="s">
        <v>70</v>
      </c>
      <c r="J395" t="s">
        <v>2547</v>
      </c>
      <c r="K395" t="s">
        <v>2548</v>
      </c>
      <c r="L395">
        <v>20</v>
      </c>
      <c r="Q395">
        <v>0</v>
      </c>
      <c r="R395">
        <v>0</v>
      </c>
      <c r="S395">
        <v>1557</v>
      </c>
      <c r="T395">
        <v>4091</v>
      </c>
      <c r="U395">
        <v>4140</v>
      </c>
      <c r="V395">
        <v>0</v>
      </c>
      <c r="W395">
        <v>0</v>
      </c>
      <c r="X395">
        <v>317</v>
      </c>
      <c r="Y395">
        <v>303</v>
      </c>
      <c r="Z395">
        <v>360</v>
      </c>
      <c r="AA395">
        <v>0</v>
      </c>
      <c r="AB395">
        <v>0</v>
      </c>
      <c r="AC395">
        <v>-152</v>
      </c>
      <c r="AD395">
        <v>-3511</v>
      </c>
      <c r="AE395">
        <v>826</v>
      </c>
      <c r="AF395">
        <v>0</v>
      </c>
      <c r="AG395">
        <v>0</v>
      </c>
      <c r="AH395">
        <v>2701</v>
      </c>
      <c r="AI395">
        <v>24724</v>
      </c>
      <c r="AJ395">
        <v>28964</v>
      </c>
      <c r="AK395">
        <v>0</v>
      </c>
      <c r="AL395">
        <v>0</v>
      </c>
      <c r="AM395">
        <v>662</v>
      </c>
      <c r="AN395">
        <v>681</v>
      </c>
      <c r="AO395">
        <v>737</v>
      </c>
      <c r="AP395">
        <v>0</v>
      </c>
      <c r="AQ395">
        <v>2.66</v>
      </c>
      <c r="AR395" t="s">
        <v>52</v>
      </c>
      <c r="AS395" t="s">
        <v>2549</v>
      </c>
      <c r="AT395" t="s">
        <v>2550</v>
      </c>
      <c r="AU395">
        <v>8.83</v>
      </c>
      <c r="AV395" t="s">
        <v>4661</v>
      </c>
    </row>
    <row r="396" spans="1:48">
      <c r="A396">
        <v>392</v>
      </c>
      <c r="B396" t="s">
        <v>2551</v>
      </c>
      <c r="C396">
        <v>9703030100</v>
      </c>
      <c r="D396">
        <v>1220000000000</v>
      </c>
      <c r="E396" t="s">
        <v>2552</v>
      </c>
      <c r="F396">
        <v>44279</v>
      </c>
      <c r="G396">
        <v>4</v>
      </c>
      <c r="H396" t="s">
        <v>73</v>
      </c>
      <c r="I396" t="s">
        <v>2553</v>
      </c>
      <c r="J396" t="s">
        <v>2554</v>
      </c>
      <c r="K396" t="s">
        <v>2555</v>
      </c>
      <c r="L396">
        <v>10000</v>
      </c>
      <c r="Q396">
        <v>0</v>
      </c>
      <c r="R396">
        <v>0</v>
      </c>
      <c r="S396">
        <v>1144</v>
      </c>
      <c r="T396">
        <v>9667</v>
      </c>
      <c r="U396">
        <v>949</v>
      </c>
      <c r="V396">
        <v>0</v>
      </c>
      <c r="W396">
        <v>0</v>
      </c>
      <c r="X396">
        <v>1233</v>
      </c>
      <c r="Y396">
        <v>7202</v>
      </c>
      <c r="Z396">
        <v>1941</v>
      </c>
      <c r="AA396">
        <v>0</v>
      </c>
      <c r="AB396">
        <v>0</v>
      </c>
      <c r="AC396">
        <v>-101</v>
      </c>
      <c r="AD396">
        <v>2390</v>
      </c>
      <c r="AE396">
        <v>-1001</v>
      </c>
      <c r="AF396">
        <v>0</v>
      </c>
      <c r="AG396">
        <v>0</v>
      </c>
      <c r="AH396">
        <v>42274</v>
      </c>
      <c r="AI396">
        <v>48061</v>
      </c>
      <c r="AJ396">
        <v>0</v>
      </c>
      <c r="AK396">
        <v>0</v>
      </c>
      <c r="AL396">
        <v>0</v>
      </c>
      <c r="AM396">
        <v>200</v>
      </c>
      <c r="AN396">
        <v>24</v>
      </c>
      <c r="AO396">
        <v>46281</v>
      </c>
      <c r="AP396">
        <v>32364</v>
      </c>
      <c r="AQ396">
        <v>0.83</v>
      </c>
      <c r="AR396" t="s">
        <v>52</v>
      </c>
      <c r="AS396" t="s">
        <v>2556</v>
      </c>
      <c r="AT396" t="s">
        <v>2557</v>
      </c>
      <c r="AU396">
        <v>1.0900000000000001</v>
      </c>
      <c r="AV396" t="s">
        <v>4662</v>
      </c>
    </row>
    <row r="397" spans="1:48">
      <c r="A397">
        <v>393</v>
      </c>
      <c r="B397" t="s">
        <v>2916</v>
      </c>
      <c r="C397">
        <v>3328459231</v>
      </c>
      <c r="D397">
        <v>1080000000000</v>
      </c>
      <c r="E397" t="s">
        <v>2917</v>
      </c>
      <c r="F397">
        <v>39644</v>
      </c>
      <c r="G397">
        <v>16</v>
      </c>
      <c r="H397" t="s">
        <v>73</v>
      </c>
      <c r="I397" t="s">
        <v>2918</v>
      </c>
      <c r="J397" t="s">
        <v>2919</v>
      </c>
      <c r="K397" t="s">
        <v>2920</v>
      </c>
      <c r="L397">
        <v>5040</v>
      </c>
      <c r="Q397">
        <v>869</v>
      </c>
      <c r="R397">
        <v>11094</v>
      </c>
      <c r="S397">
        <v>3620</v>
      </c>
      <c r="T397">
        <v>3453</v>
      </c>
      <c r="U397">
        <v>4590</v>
      </c>
      <c r="V397">
        <v>607</v>
      </c>
      <c r="W397">
        <v>1308</v>
      </c>
      <c r="X397">
        <v>0</v>
      </c>
      <c r="Y397">
        <v>33</v>
      </c>
      <c r="Z397">
        <v>100</v>
      </c>
      <c r="AA397">
        <v>210</v>
      </c>
      <c r="AB397">
        <v>1308</v>
      </c>
      <c r="AC397">
        <v>228</v>
      </c>
      <c r="AD397">
        <v>618</v>
      </c>
      <c r="AE397">
        <v>1867</v>
      </c>
      <c r="AF397">
        <v>0</v>
      </c>
      <c r="AG397">
        <v>0</v>
      </c>
      <c r="AH397">
        <v>10690</v>
      </c>
      <c r="AI397">
        <v>7211</v>
      </c>
      <c r="AJ397">
        <v>9705</v>
      </c>
      <c r="AK397">
        <v>750</v>
      </c>
      <c r="AL397">
        <v>5697</v>
      </c>
      <c r="AM397">
        <v>0</v>
      </c>
      <c r="AN397">
        <v>4149</v>
      </c>
      <c r="AO397">
        <v>8369</v>
      </c>
      <c r="AP397">
        <v>0</v>
      </c>
      <c r="AQ397">
        <v>5.28</v>
      </c>
      <c r="AR397">
        <v>0</v>
      </c>
      <c r="AS397" t="s">
        <v>2921</v>
      </c>
      <c r="AT397" t="s">
        <v>2922</v>
      </c>
      <c r="AU397">
        <v>24.1</v>
      </c>
      <c r="AV397" t="s">
        <v>4663</v>
      </c>
    </row>
    <row r="398" spans="1:48">
      <c r="A398">
        <v>394</v>
      </c>
      <c r="B398" t="s">
        <v>2944</v>
      </c>
      <c r="C398">
        <v>7104085442</v>
      </c>
      <c r="D398">
        <v>1210000000000</v>
      </c>
      <c r="E398" t="s">
        <v>2945</v>
      </c>
      <c r="F398">
        <v>44127</v>
      </c>
      <c r="G398">
        <v>4</v>
      </c>
      <c r="H398" t="s">
        <v>73</v>
      </c>
      <c r="I398" t="s">
        <v>2946</v>
      </c>
      <c r="J398" t="s">
        <v>2947</v>
      </c>
      <c r="K398" t="s">
        <v>2948</v>
      </c>
      <c r="L398">
        <v>10500</v>
      </c>
      <c r="Q398">
        <v>0</v>
      </c>
      <c r="R398">
        <v>0</v>
      </c>
      <c r="S398">
        <v>1652</v>
      </c>
      <c r="T398">
        <v>1234</v>
      </c>
      <c r="U398">
        <v>3879</v>
      </c>
      <c r="V398">
        <v>0</v>
      </c>
      <c r="W398">
        <v>0</v>
      </c>
      <c r="X398">
        <v>1988</v>
      </c>
      <c r="Y398">
        <v>1178</v>
      </c>
      <c r="Z398">
        <v>3662</v>
      </c>
      <c r="AA398">
        <v>0</v>
      </c>
      <c r="AB398">
        <v>0</v>
      </c>
      <c r="AC398">
        <v>-344</v>
      </c>
      <c r="AD398">
        <v>19</v>
      </c>
      <c r="AE398">
        <v>101</v>
      </c>
      <c r="AF398">
        <v>0</v>
      </c>
      <c r="AG398">
        <v>0</v>
      </c>
      <c r="AH398">
        <v>0</v>
      </c>
      <c r="AI398">
        <v>0</v>
      </c>
      <c r="AJ398">
        <v>153</v>
      </c>
      <c r="AK398">
        <v>0</v>
      </c>
      <c r="AL398">
        <v>0</v>
      </c>
      <c r="AM398">
        <v>7246</v>
      </c>
      <c r="AN398">
        <v>9526</v>
      </c>
      <c r="AO398">
        <v>19385</v>
      </c>
      <c r="AP398">
        <v>10400</v>
      </c>
      <c r="AQ398">
        <v>2.35</v>
      </c>
      <c r="AR398" t="s">
        <v>52</v>
      </c>
      <c r="AS398" t="s">
        <v>2949</v>
      </c>
      <c r="AT398" t="s">
        <v>2950</v>
      </c>
      <c r="AU398">
        <v>2.7</v>
      </c>
      <c r="AV398" t="s">
        <v>4664</v>
      </c>
    </row>
    <row r="399" spans="1:48">
      <c r="A399">
        <v>395</v>
      </c>
      <c r="B399" t="s">
        <v>3564</v>
      </c>
      <c r="C399">
        <v>2635258239</v>
      </c>
      <c r="D399">
        <v>1230000000000</v>
      </c>
      <c r="E399" t="s">
        <v>3565</v>
      </c>
      <c r="F399">
        <v>45128</v>
      </c>
      <c r="G399">
        <v>1</v>
      </c>
      <c r="H399" t="s">
        <v>73</v>
      </c>
      <c r="I399" t="s">
        <v>3566</v>
      </c>
      <c r="J399" t="s">
        <v>3567</v>
      </c>
      <c r="K399" t="s">
        <v>3568</v>
      </c>
      <c r="L399">
        <v>20</v>
      </c>
      <c r="Q399">
        <v>0</v>
      </c>
      <c r="R399">
        <v>0</v>
      </c>
      <c r="S399">
        <v>0</v>
      </c>
      <c r="T399">
        <v>0</v>
      </c>
      <c r="U399">
        <v>4496</v>
      </c>
      <c r="V399">
        <v>0</v>
      </c>
      <c r="W399">
        <v>0</v>
      </c>
      <c r="X399">
        <v>0</v>
      </c>
      <c r="Y399">
        <v>0</v>
      </c>
      <c r="Z399">
        <v>854</v>
      </c>
      <c r="AA399">
        <v>0</v>
      </c>
      <c r="AB399">
        <v>0</v>
      </c>
      <c r="AC399">
        <v>0</v>
      </c>
      <c r="AD399">
        <v>0</v>
      </c>
      <c r="AE399">
        <v>3606</v>
      </c>
      <c r="AF399">
        <v>0</v>
      </c>
      <c r="AG399">
        <v>0</v>
      </c>
      <c r="AH399">
        <v>0</v>
      </c>
      <c r="AI399">
        <v>0</v>
      </c>
      <c r="AJ399">
        <v>2526</v>
      </c>
      <c r="AK399">
        <v>0</v>
      </c>
      <c r="AL399">
        <v>0</v>
      </c>
      <c r="AM399">
        <v>0</v>
      </c>
      <c r="AN399">
        <v>0</v>
      </c>
      <c r="AO399">
        <v>0</v>
      </c>
      <c r="AP399">
        <v>0</v>
      </c>
      <c r="AR399" t="s">
        <v>52</v>
      </c>
      <c r="AS399" t="s">
        <v>3569</v>
      </c>
      <c r="AT399" t="s">
        <v>3570</v>
      </c>
      <c r="AV399" t="s">
        <v>4665</v>
      </c>
    </row>
    <row r="400" spans="1:48">
      <c r="A400">
        <v>396</v>
      </c>
      <c r="B400" t="s">
        <v>3545</v>
      </c>
      <c r="C400">
        <v>3327131529</v>
      </c>
      <c r="D400">
        <v>1160000000000</v>
      </c>
      <c r="E400" t="s">
        <v>3546</v>
      </c>
      <c r="F400">
        <v>42396</v>
      </c>
      <c r="G400">
        <v>9</v>
      </c>
      <c r="H400" t="s">
        <v>73</v>
      </c>
      <c r="I400" t="s">
        <v>41</v>
      </c>
      <c r="J400">
        <v>0</v>
      </c>
      <c r="K400" t="s">
        <v>3547</v>
      </c>
      <c r="L400">
        <v>10</v>
      </c>
      <c r="Q400">
        <v>6155</v>
      </c>
      <c r="R400">
        <v>4276</v>
      </c>
      <c r="S400">
        <v>2892</v>
      </c>
      <c r="T400">
        <v>2642</v>
      </c>
      <c r="U400">
        <v>3991</v>
      </c>
      <c r="V400">
        <v>1913</v>
      </c>
      <c r="W400">
        <v>2180</v>
      </c>
      <c r="X400">
        <v>2609</v>
      </c>
      <c r="Y400">
        <v>354</v>
      </c>
      <c r="Z400">
        <v>799</v>
      </c>
      <c r="AA400">
        <v>3976</v>
      </c>
      <c r="AB400">
        <v>2180</v>
      </c>
      <c r="AC400">
        <v>69</v>
      </c>
      <c r="AD400">
        <v>2190</v>
      </c>
      <c r="AE400">
        <v>3014</v>
      </c>
      <c r="AF400">
        <v>0</v>
      </c>
      <c r="AG400">
        <v>0</v>
      </c>
      <c r="AH400">
        <v>8754</v>
      </c>
      <c r="AI400">
        <v>9680</v>
      </c>
      <c r="AJ400">
        <v>13510</v>
      </c>
      <c r="AK400">
        <v>14147</v>
      </c>
      <c r="AL400">
        <v>5317</v>
      </c>
      <c r="AM400">
        <v>1292</v>
      </c>
      <c r="AN400">
        <v>7166</v>
      </c>
      <c r="AO400">
        <v>2176</v>
      </c>
      <c r="AP400">
        <v>2400</v>
      </c>
      <c r="AQ400">
        <v>0.65</v>
      </c>
      <c r="AR400" t="s">
        <v>52</v>
      </c>
      <c r="AS400" t="s">
        <v>3548</v>
      </c>
      <c r="AT400" t="s">
        <v>3549</v>
      </c>
      <c r="AU400">
        <v>1.1100000000000001</v>
      </c>
      <c r="AV400" t="s">
        <v>4240</v>
      </c>
    </row>
    <row r="401" spans="1:48">
      <c r="A401">
        <v>397</v>
      </c>
      <c r="B401" t="s">
        <v>770</v>
      </c>
      <c r="C401">
        <v>7723908284</v>
      </c>
      <c r="D401">
        <v>1150000000000</v>
      </c>
      <c r="E401" t="s">
        <v>771</v>
      </c>
      <c r="F401">
        <v>41767</v>
      </c>
      <c r="G401">
        <v>10</v>
      </c>
      <c r="H401" t="s">
        <v>73</v>
      </c>
      <c r="I401" t="s">
        <v>772</v>
      </c>
      <c r="J401" t="s">
        <v>773</v>
      </c>
      <c r="K401" t="s">
        <v>774</v>
      </c>
      <c r="L401">
        <v>20</v>
      </c>
      <c r="Q401">
        <v>7151</v>
      </c>
      <c r="R401">
        <v>6592</v>
      </c>
      <c r="S401">
        <v>5345</v>
      </c>
      <c r="T401">
        <v>3629</v>
      </c>
      <c r="U401">
        <v>4387</v>
      </c>
      <c r="V401">
        <v>7016</v>
      </c>
      <c r="W401">
        <v>6570</v>
      </c>
      <c r="X401">
        <v>5884</v>
      </c>
      <c r="Y401">
        <v>3716</v>
      </c>
      <c r="Z401">
        <v>4390</v>
      </c>
      <c r="AA401">
        <v>107</v>
      </c>
      <c r="AB401">
        <v>6570</v>
      </c>
      <c r="AC401">
        <v>-539</v>
      </c>
      <c r="AD401">
        <v>-87</v>
      </c>
      <c r="AE401">
        <v>-3</v>
      </c>
      <c r="AF401">
        <v>0</v>
      </c>
      <c r="AG401">
        <v>0</v>
      </c>
      <c r="AH401">
        <v>0</v>
      </c>
      <c r="AI401">
        <v>0</v>
      </c>
      <c r="AJ401">
        <v>0</v>
      </c>
      <c r="AK401">
        <v>429803</v>
      </c>
      <c r="AL401">
        <v>431134</v>
      </c>
      <c r="AM401">
        <v>379405</v>
      </c>
      <c r="AN401">
        <v>386328</v>
      </c>
      <c r="AO401">
        <v>390509</v>
      </c>
      <c r="AP401">
        <v>0</v>
      </c>
      <c r="AQ401">
        <v>0.61</v>
      </c>
      <c r="AR401" t="s">
        <v>52</v>
      </c>
      <c r="AS401" t="s">
        <v>775</v>
      </c>
      <c r="AT401" t="s">
        <v>776</v>
      </c>
      <c r="AU401">
        <v>0.91</v>
      </c>
      <c r="AV401" t="s">
        <v>4666</v>
      </c>
    </row>
    <row r="402" spans="1:48">
      <c r="A402">
        <v>398</v>
      </c>
      <c r="B402" t="s">
        <v>3531</v>
      </c>
      <c r="C402">
        <v>6670056296</v>
      </c>
      <c r="D402">
        <v>1050000000000</v>
      </c>
      <c r="E402" t="s">
        <v>3532</v>
      </c>
      <c r="F402">
        <v>38113</v>
      </c>
      <c r="G402">
        <v>20</v>
      </c>
      <c r="H402" t="s">
        <v>73</v>
      </c>
      <c r="I402" t="s">
        <v>3533</v>
      </c>
      <c r="J402" t="s">
        <v>3534</v>
      </c>
      <c r="K402" t="s">
        <v>3535</v>
      </c>
      <c r="L402">
        <v>10</v>
      </c>
      <c r="Q402">
        <v>5144</v>
      </c>
      <c r="R402">
        <v>5050</v>
      </c>
      <c r="S402">
        <v>5042</v>
      </c>
      <c r="T402">
        <v>5045</v>
      </c>
      <c r="U402">
        <v>4347</v>
      </c>
      <c r="V402">
        <v>54</v>
      </c>
      <c r="W402">
        <v>50</v>
      </c>
      <c r="X402">
        <v>555</v>
      </c>
      <c r="Y402">
        <v>459</v>
      </c>
      <c r="Z402">
        <v>23344</v>
      </c>
      <c r="AA402">
        <v>2441</v>
      </c>
      <c r="AB402">
        <v>50</v>
      </c>
      <c r="AC402">
        <v>3445</v>
      </c>
      <c r="AD402">
        <v>3490</v>
      </c>
      <c r="AE402">
        <v>-20048</v>
      </c>
      <c r="AF402">
        <v>91083</v>
      </c>
      <c r="AG402">
        <v>95429</v>
      </c>
      <c r="AH402">
        <v>100402</v>
      </c>
      <c r="AI402">
        <v>105423</v>
      </c>
      <c r="AJ402">
        <v>16203</v>
      </c>
      <c r="AK402">
        <v>41</v>
      </c>
      <c r="AL402">
        <v>38</v>
      </c>
      <c r="AM402">
        <v>3</v>
      </c>
      <c r="AN402">
        <v>7</v>
      </c>
      <c r="AO402">
        <v>157</v>
      </c>
      <c r="AP402">
        <v>5803</v>
      </c>
      <c r="AQ402">
        <v>0.85</v>
      </c>
      <c r="AR402" t="s">
        <v>52</v>
      </c>
      <c r="AS402" t="s">
        <v>3536</v>
      </c>
      <c r="AT402" t="s">
        <v>3537</v>
      </c>
      <c r="AU402">
        <v>0.18</v>
      </c>
      <c r="AV402" t="s">
        <v>4667</v>
      </c>
    </row>
    <row r="403" spans="1:48">
      <c r="A403">
        <v>399</v>
      </c>
      <c r="B403" t="s">
        <v>2997</v>
      </c>
      <c r="C403">
        <v>6678089423</v>
      </c>
      <c r="D403">
        <v>1180000000000</v>
      </c>
      <c r="E403" t="s">
        <v>2998</v>
      </c>
      <c r="F403">
        <v>43098</v>
      </c>
      <c r="G403">
        <v>7</v>
      </c>
      <c r="H403" t="s">
        <v>73</v>
      </c>
      <c r="I403" t="s">
        <v>2999</v>
      </c>
      <c r="J403" t="s">
        <v>3000</v>
      </c>
      <c r="K403" t="s">
        <v>3001</v>
      </c>
      <c r="L403">
        <v>10</v>
      </c>
      <c r="Q403">
        <v>12717</v>
      </c>
      <c r="R403">
        <v>12969</v>
      </c>
      <c r="S403">
        <v>12700</v>
      </c>
      <c r="T403">
        <v>2875</v>
      </c>
      <c r="U403">
        <v>8630</v>
      </c>
      <c r="V403">
        <v>11616</v>
      </c>
      <c r="W403">
        <v>10045</v>
      </c>
      <c r="X403">
        <v>4921</v>
      </c>
      <c r="Y403">
        <v>21747</v>
      </c>
      <c r="Z403">
        <v>16218</v>
      </c>
      <c r="AA403">
        <v>204</v>
      </c>
      <c r="AB403">
        <v>10045</v>
      </c>
      <c r="AC403">
        <v>21502</v>
      </c>
      <c r="AD403">
        <v>-8566</v>
      </c>
      <c r="AE403">
        <v>-4220</v>
      </c>
      <c r="AF403">
        <v>21628</v>
      </c>
      <c r="AG403">
        <v>70534</v>
      </c>
      <c r="AH403">
        <v>52054</v>
      </c>
      <c r="AI403">
        <v>44020</v>
      </c>
      <c r="AJ403">
        <v>47308</v>
      </c>
      <c r="AK403">
        <v>353</v>
      </c>
      <c r="AL403">
        <v>8133</v>
      </c>
      <c r="AM403">
        <v>6063</v>
      </c>
      <c r="AN403">
        <v>2874</v>
      </c>
      <c r="AO403">
        <v>4333</v>
      </c>
      <c r="AP403">
        <v>41500</v>
      </c>
      <c r="AQ403">
        <v>0.68</v>
      </c>
      <c r="AR403" t="s">
        <v>52</v>
      </c>
      <c r="AS403" t="s">
        <v>3002</v>
      </c>
      <c r="AT403" t="s">
        <v>3003</v>
      </c>
      <c r="AU403">
        <v>2.35</v>
      </c>
      <c r="AV403" t="s">
        <v>4668</v>
      </c>
    </row>
    <row r="404" spans="1:48">
      <c r="A404">
        <v>400</v>
      </c>
      <c r="B404" t="s">
        <v>1925</v>
      </c>
      <c r="C404">
        <v>2014010500</v>
      </c>
      <c r="D404">
        <v>1150000000000</v>
      </c>
      <c r="E404" t="s">
        <v>1926</v>
      </c>
      <c r="F404">
        <v>42096</v>
      </c>
      <c r="G404">
        <v>10</v>
      </c>
      <c r="H404" t="s">
        <v>73</v>
      </c>
      <c r="I404" t="s">
        <v>1927</v>
      </c>
      <c r="J404" t="s">
        <v>1928</v>
      </c>
      <c r="K404" t="s">
        <v>1929</v>
      </c>
      <c r="L404">
        <v>10</v>
      </c>
      <c r="Q404">
        <v>4681</v>
      </c>
      <c r="R404">
        <v>5148</v>
      </c>
      <c r="S404">
        <v>7403</v>
      </c>
      <c r="T404">
        <v>7856</v>
      </c>
      <c r="U404">
        <v>4331</v>
      </c>
      <c r="V404">
        <v>383</v>
      </c>
      <c r="W404">
        <v>1382</v>
      </c>
      <c r="X404">
        <v>1656</v>
      </c>
      <c r="Y404">
        <v>6309</v>
      </c>
      <c r="Z404">
        <v>2191</v>
      </c>
      <c r="AA404">
        <v>4010</v>
      </c>
      <c r="AB404">
        <v>1382</v>
      </c>
      <c r="AC404">
        <v>654</v>
      </c>
      <c r="AD404">
        <v>1028</v>
      </c>
      <c r="AE404">
        <v>2118</v>
      </c>
      <c r="AF404">
        <v>22177</v>
      </c>
      <c r="AG404">
        <v>30177</v>
      </c>
      <c r="AH404">
        <v>36759</v>
      </c>
      <c r="AI404">
        <v>31458</v>
      </c>
      <c r="AJ404">
        <v>0</v>
      </c>
      <c r="AK404">
        <v>6725</v>
      </c>
      <c r="AL404">
        <v>8719</v>
      </c>
      <c r="AM404">
        <v>13316</v>
      </c>
      <c r="AN404">
        <v>12907</v>
      </c>
      <c r="AO404">
        <v>31452</v>
      </c>
      <c r="AP404">
        <v>27269</v>
      </c>
      <c r="AQ404">
        <v>0.93</v>
      </c>
      <c r="AR404" t="s">
        <v>52</v>
      </c>
      <c r="AS404" t="s">
        <v>1930</v>
      </c>
      <c r="AT404" t="s">
        <v>82</v>
      </c>
      <c r="AU404">
        <v>1.0900000000000001</v>
      </c>
      <c r="AV404" t="s">
        <v>4669</v>
      </c>
    </row>
    <row r="405" spans="1:48">
      <c r="A405">
        <v>401</v>
      </c>
      <c r="B405" t="s">
        <v>1829</v>
      </c>
      <c r="C405">
        <v>4826108534</v>
      </c>
      <c r="D405">
        <v>1150000000000</v>
      </c>
      <c r="E405" t="s">
        <v>1830</v>
      </c>
      <c r="F405">
        <v>42241</v>
      </c>
      <c r="G405">
        <v>9</v>
      </c>
      <c r="H405" t="s">
        <v>73</v>
      </c>
      <c r="I405" t="s">
        <v>1831</v>
      </c>
      <c r="J405" t="s">
        <v>1832</v>
      </c>
      <c r="K405" t="s">
        <v>1833</v>
      </c>
      <c r="L405">
        <v>10</v>
      </c>
      <c r="Q405">
        <v>5402</v>
      </c>
      <c r="R405">
        <v>5712</v>
      </c>
      <c r="S405">
        <v>3390</v>
      </c>
      <c r="T405">
        <v>3030</v>
      </c>
      <c r="U405">
        <v>4287</v>
      </c>
      <c r="V405">
        <v>5192</v>
      </c>
      <c r="W405">
        <v>5286</v>
      </c>
      <c r="X405">
        <v>3253</v>
      </c>
      <c r="Y405">
        <v>2912</v>
      </c>
      <c r="Z405">
        <v>3819</v>
      </c>
      <c r="AA405">
        <v>155</v>
      </c>
      <c r="AB405">
        <v>5286</v>
      </c>
      <c r="AC405">
        <v>71</v>
      </c>
      <c r="AD405">
        <v>81</v>
      </c>
      <c r="AE405">
        <v>413</v>
      </c>
      <c r="AF405">
        <v>0</v>
      </c>
      <c r="AG405">
        <v>0</v>
      </c>
      <c r="AH405">
        <v>0</v>
      </c>
      <c r="AI405">
        <v>0</v>
      </c>
      <c r="AJ405">
        <v>0</v>
      </c>
      <c r="AK405">
        <v>841</v>
      </c>
      <c r="AL405">
        <v>64</v>
      </c>
      <c r="AM405">
        <v>90</v>
      </c>
      <c r="AN405">
        <v>92</v>
      </c>
      <c r="AO405">
        <v>395</v>
      </c>
      <c r="AP405">
        <v>0</v>
      </c>
      <c r="AQ405">
        <v>0.79</v>
      </c>
      <c r="AR405" t="s">
        <v>52</v>
      </c>
      <c r="AS405" t="s">
        <v>1834</v>
      </c>
      <c r="AT405" t="s">
        <v>82</v>
      </c>
      <c r="AU405">
        <v>0.47</v>
      </c>
      <c r="AV405" t="s">
        <v>4670</v>
      </c>
    </row>
    <row r="406" spans="1:48">
      <c r="A406">
        <v>402</v>
      </c>
      <c r="B406" t="s">
        <v>2313</v>
      </c>
      <c r="C406">
        <v>3459011764</v>
      </c>
      <c r="D406">
        <v>1140000000000</v>
      </c>
      <c r="E406" t="s">
        <v>2314</v>
      </c>
      <c r="F406">
        <v>41886</v>
      </c>
      <c r="G406">
        <v>10</v>
      </c>
      <c r="H406" t="s">
        <v>73</v>
      </c>
      <c r="I406" t="s">
        <v>2315</v>
      </c>
      <c r="J406" t="s">
        <v>2316</v>
      </c>
      <c r="K406" t="s">
        <v>2317</v>
      </c>
      <c r="L406">
        <v>20</v>
      </c>
      <c r="Q406">
        <v>6052</v>
      </c>
      <c r="R406">
        <v>4567</v>
      </c>
      <c r="S406">
        <v>4665</v>
      </c>
      <c r="T406">
        <v>4676</v>
      </c>
      <c r="U406">
        <v>4159</v>
      </c>
      <c r="V406">
        <v>4228</v>
      </c>
      <c r="W406">
        <v>4765</v>
      </c>
      <c r="X406">
        <v>6338</v>
      </c>
      <c r="Y406">
        <v>7470</v>
      </c>
      <c r="Z406">
        <v>7013</v>
      </c>
      <c r="AA406">
        <v>-1420</v>
      </c>
      <c r="AB406">
        <v>4765</v>
      </c>
      <c r="AC406">
        <v>-1721</v>
      </c>
      <c r="AD406">
        <v>-2873</v>
      </c>
      <c r="AE406">
        <v>-2895</v>
      </c>
      <c r="AF406">
        <v>0</v>
      </c>
      <c r="AG406">
        <v>0</v>
      </c>
      <c r="AH406">
        <v>30</v>
      </c>
      <c r="AI406">
        <v>12</v>
      </c>
      <c r="AJ406">
        <v>0</v>
      </c>
      <c r="AK406">
        <v>3613</v>
      </c>
      <c r="AL406">
        <v>605</v>
      </c>
      <c r="AM406">
        <v>1349</v>
      </c>
      <c r="AN406">
        <v>3021</v>
      </c>
      <c r="AO406">
        <v>3063</v>
      </c>
      <c r="AP406">
        <v>30200</v>
      </c>
      <c r="AQ406">
        <v>0.69</v>
      </c>
      <c r="AR406" t="s">
        <v>52</v>
      </c>
      <c r="AS406" t="s">
        <v>2318</v>
      </c>
      <c r="AT406" t="s">
        <v>2319</v>
      </c>
      <c r="AU406">
        <v>0.85</v>
      </c>
      <c r="AV406" t="s">
        <v>4671</v>
      </c>
    </row>
    <row r="407" spans="1:48">
      <c r="A407">
        <v>403</v>
      </c>
      <c r="B407" t="s">
        <v>2348</v>
      </c>
      <c r="C407">
        <v>1655422277</v>
      </c>
      <c r="D407">
        <v>1190000000000</v>
      </c>
      <c r="E407" t="s">
        <v>2349</v>
      </c>
      <c r="F407">
        <v>43697</v>
      </c>
      <c r="G407">
        <v>5</v>
      </c>
      <c r="H407" t="s">
        <v>73</v>
      </c>
      <c r="I407" t="s">
        <v>2350</v>
      </c>
      <c r="J407" t="s">
        <v>2351</v>
      </c>
      <c r="K407" t="s">
        <v>2352</v>
      </c>
      <c r="L407">
        <v>10000</v>
      </c>
      <c r="Q407">
        <v>1965</v>
      </c>
      <c r="R407">
        <v>1232</v>
      </c>
      <c r="S407">
        <v>5349</v>
      </c>
      <c r="T407">
        <v>6382</v>
      </c>
      <c r="U407">
        <v>4028</v>
      </c>
      <c r="V407">
        <v>1955</v>
      </c>
      <c r="W407">
        <v>1210</v>
      </c>
      <c r="X407">
        <v>5257</v>
      </c>
      <c r="Y407">
        <v>6356</v>
      </c>
      <c r="Z407">
        <v>4006</v>
      </c>
      <c r="AA407">
        <v>8</v>
      </c>
      <c r="AB407">
        <v>1210</v>
      </c>
      <c r="AC407">
        <v>92</v>
      </c>
      <c r="AD407">
        <v>26</v>
      </c>
      <c r="AE407">
        <v>22</v>
      </c>
      <c r="AF407">
        <v>0</v>
      </c>
      <c r="AG407">
        <v>0</v>
      </c>
      <c r="AH407">
        <v>0</v>
      </c>
      <c r="AI407">
        <v>0</v>
      </c>
      <c r="AJ407">
        <v>0</v>
      </c>
      <c r="AK407">
        <v>2010</v>
      </c>
      <c r="AL407">
        <v>3693</v>
      </c>
      <c r="AM407">
        <v>8589</v>
      </c>
      <c r="AN407">
        <v>12823</v>
      </c>
      <c r="AO407">
        <v>15921</v>
      </c>
      <c r="AP407">
        <v>0</v>
      </c>
      <c r="AQ407">
        <v>2.0499999999999998</v>
      </c>
      <c r="AR407" t="s">
        <v>52</v>
      </c>
      <c r="AS407" t="s">
        <v>2353</v>
      </c>
      <c r="AT407" t="s">
        <v>2354</v>
      </c>
      <c r="AU407">
        <v>7.92</v>
      </c>
      <c r="AV407" t="s">
        <v>4672</v>
      </c>
    </row>
    <row r="408" spans="1:48">
      <c r="A408">
        <v>404</v>
      </c>
      <c r="B408" t="s">
        <v>1116</v>
      </c>
      <c r="C408">
        <v>2536276999</v>
      </c>
      <c r="D408">
        <v>1140000000000</v>
      </c>
      <c r="E408" t="s">
        <v>1117</v>
      </c>
      <c r="F408">
        <v>41914</v>
      </c>
      <c r="G408">
        <v>10</v>
      </c>
      <c r="H408" t="s">
        <v>73</v>
      </c>
      <c r="I408" t="s">
        <v>1118</v>
      </c>
      <c r="J408" t="s">
        <v>1119</v>
      </c>
      <c r="K408" t="s">
        <v>1120</v>
      </c>
      <c r="L408">
        <v>10</v>
      </c>
      <c r="Q408">
        <v>5814</v>
      </c>
      <c r="R408">
        <v>4724</v>
      </c>
      <c r="S408">
        <v>4246</v>
      </c>
      <c r="T408">
        <v>19707</v>
      </c>
      <c r="U408">
        <v>4005</v>
      </c>
      <c r="V408">
        <v>41</v>
      </c>
      <c r="W408">
        <v>52</v>
      </c>
      <c r="X408">
        <v>4047</v>
      </c>
      <c r="Y408">
        <v>18533</v>
      </c>
      <c r="Z408">
        <v>3864</v>
      </c>
      <c r="AA408">
        <v>649</v>
      </c>
      <c r="AB408">
        <v>52</v>
      </c>
      <c r="AC408">
        <v>20</v>
      </c>
      <c r="AD408">
        <v>51</v>
      </c>
      <c r="AE408">
        <v>31</v>
      </c>
      <c r="AF408">
        <v>12110</v>
      </c>
      <c r="AG408">
        <v>12110</v>
      </c>
      <c r="AH408">
        <v>12110</v>
      </c>
      <c r="AI408">
        <v>12110</v>
      </c>
      <c r="AJ408">
        <v>12110</v>
      </c>
      <c r="AK408">
        <v>4022</v>
      </c>
      <c r="AL408">
        <v>14212</v>
      </c>
      <c r="AM408">
        <v>13688</v>
      </c>
      <c r="AN408">
        <v>1332</v>
      </c>
      <c r="AO408">
        <v>6601</v>
      </c>
      <c r="AP408">
        <v>5700</v>
      </c>
      <c r="AQ408">
        <v>0.69</v>
      </c>
      <c r="AR408" t="s">
        <v>52</v>
      </c>
      <c r="AS408" t="s">
        <v>1121</v>
      </c>
      <c r="AT408" t="s">
        <v>1122</v>
      </c>
      <c r="AU408">
        <v>1.1599999999999999</v>
      </c>
      <c r="AV408" t="s">
        <v>4673</v>
      </c>
    </row>
    <row r="409" spans="1:48">
      <c r="A409">
        <v>405</v>
      </c>
      <c r="B409" t="s">
        <v>1212</v>
      </c>
      <c r="C409">
        <v>7813484544</v>
      </c>
      <c r="D409">
        <v>1110000000000</v>
      </c>
      <c r="E409" t="s">
        <v>1213</v>
      </c>
      <c r="F409">
        <v>40473</v>
      </c>
      <c r="G409">
        <v>14</v>
      </c>
      <c r="H409" t="s">
        <v>73</v>
      </c>
      <c r="I409" t="s">
        <v>1214</v>
      </c>
      <c r="J409" t="s">
        <v>1215</v>
      </c>
      <c r="K409" t="s">
        <v>1216</v>
      </c>
      <c r="L409">
        <v>9000</v>
      </c>
      <c r="Q409">
        <v>10204</v>
      </c>
      <c r="R409">
        <v>82350</v>
      </c>
      <c r="S409">
        <v>4288</v>
      </c>
      <c r="T409">
        <v>2354</v>
      </c>
      <c r="U409">
        <v>3988</v>
      </c>
      <c r="V409">
        <v>7021</v>
      </c>
      <c r="W409">
        <v>77443</v>
      </c>
      <c r="X409">
        <v>737</v>
      </c>
      <c r="Y409">
        <v>956</v>
      </c>
      <c r="Z409">
        <v>57</v>
      </c>
      <c r="AA409">
        <v>1181</v>
      </c>
      <c r="AB409">
        <v>77443</v>
      </c>
      <c r="AC409">
        <v>1265</v>
      </c>
      <c r="AD409">
        <v>63</v>
      </c>
      <c r="AE409">
        <v>7</v>
      </c>
      <c r="AF409">
        <v>155924</v>
      </c>
      <c r="AG409">
        <v>35252</v>
      </c>
      <c r="AH409">
        <v>30718</v>
      </c>
      <c r="AI409">
        <v>29280</v>
      </c>
      <c r="AJ409">
        <v>26237</v>
      </c>
      <c r="AK409">
        <v>217</v>
      </c>
      <c r="AL409">
        <v>163</v>
      </c>
      <c r="AM409">
        <v>125</v>
      </c>
      <c r="AN409">
        <v>102</v>
      </c>
      <c r="AO409">
        <v>119</v>
      </c>
      <c r="AP409">
        <v>0</v>
      </c>
      <c r="AQ409">
        <v>0.39</v>
      </c>
      <c r="AR409" t="s">
        <v>52</v>
      </c>
      <c r="AS409" t="s">
        <v>1217</v>
      </c>
      <c r="AT409" t="s">
        <v>1218</v>
      </c>
      <c r="AU409">
        <v>0.17</v>
      </c>
      <c r="AV409" t="s">
        <v>4674</v>
      </c>
    </row>
    <row r="410" spans="1:48">
      <c r="A410">
        <v>406</v>
      </c>
      <c r="B410" t="s">
        <v>3208</v>
      </c>
      <c r="C410">
        <v>1650245810</v>
      </c>
      <c r="D410">
        <v>1120000000000</v>
      </c>
      <c r="E410" t="s">
        <v>3209</v>
      </c>
      <c r="F410">
        <v>41087</v>
      </c>
      <c r="G410">
        <v>12</v>
      </c>
      <c r="H410" t="s">
        <v>73</v>
      </c>
      <c r="I410" t="s">
        <v>3210</v>
      </c>
      <c r="J410" t="s">
        <v>3211</v>
      </c>
      <c r="K410" t="s">
        <v>3212</v>
      </c>
      <c r="L410">
        <v>10</v>
      </c>
      <c r="Q410">
        <v>6281</v>
      </c>
      <c r="R410">
        <v>5275</v>
      </c>
      <c r="S410">
        <v>4755</v>
      </c>
      <c r="T410">
        <v>4125</v>
      </c>
      <c r="U410">
        <v>3828</v>
      </c>
      <c r="V410">
        <v>4978</v>
      </c>
      <c r="W410">
        <v>3365</v>
      </c>
      <c r="X410">
        <v>4979</v>
      </c>
      <c r="Y410">
        <v>19531</v>
      </c>
      <c r="Z410">
        <v>3851</v>
      </c>
      <c r="AA410">
        <v>1183</v>
      </c>
      <c r="AB410">
        <v>3365</v>
      </c>
      <c r="AC410">
        <v>-405</v>
      </c>
      <c r="AD410">
        <v>-15447</v>
      </c>
      <c r="AE410">
        <v>-60</v>
      </c>
      <c r="AF410">
        <v>32023</v>
      </c>
      <c r="AG410">
        <v>29828</v>
      </c>
      <c r="AH410">
        <v>28033</v>
      </c>
      <c r="AI410">
        <v>10942</v>
      </c>
      <c r="AJ410">
        <v>9762</v>
      </c>
      <c r="AK410">
        <v>362</v>
      </c>
      <c r="AL410">
        <v>1135</v>
      </c>
      <c r="AM410">
        <v>1076</v>
      </c>
      <c r="AN410">
        <v>151</v>
      </c>
      <c r="AO410">
        <v>388</v>
      </c>
      <c r="AP410">
        <v>0</v>
      </c>
      <c r="AQ410">
        <v>0.61</v>
      </c>
      <c r="AR410" t="s">
        <v>52</v>
      </c>
      <c r="AS410" t="s">
        <v>3213</v>
      </c>
      <c r="AT410" t="s">
        <v>3214</v>
      </c>
      <c r="AU410">
        <v>0.31</v>
      </c>
      <c r="AV410" t="s">
        <v>4675</v>
      </c>
    </row>
    <row r="411" spans="1:48">
      <c r="A411">
        <v>407</v>
      </c>
      <c r="B411" t="s">
        <v>2598</v>
      </c>
      <c r="C411">
        <v>4205205863</v>
      </c>
      <c r="D411">
        <v>1100000000000</v>
      </c>
      <c r="E411" t="s">
        <v>2599</v>
      </c>
      <c r="F411">
        <v>40417</v>
      </c>
      <c r="G411">
        <v>14</v>
      </c>
      <c r="H411" t="s">
        <v>73</v>
      </c>
      <c r="I411" t="s">
        <v>2600</v>
      </c>
      <c r="J411" t="s">
        <v>2601</v>
      </c>
      <c r="K411" t="s">
        <v>2602</v>
      </c>
      <c r="L411">
        <v>1000</v>
      </c>
      <c r="Q411">
        <v>4773</v>
      </c>
      <c r="R411">
        <v>1689</v>
      </c>
      <c r="S411">
        <v>953</v>
      </c>
      <c r="T411">
        <v>3958</v>
      </c>
      <c r="U411">
        <v>0</v>
      </c>
      <c r="V411">
        <v>3797</v>
      </c>
      <c r="W411">
        <v>94</v>
      </c>
      <c r="X411">
        <v>625</v>
      </c>
      <c r="Y411">
        <v>1620</v>
      </c>
      <c r="Z411">
        <v>106</v>
      </c>
      <c r="AA411">
        <v>1775</v>
      </c>
      <c r="AB411">
        <v>94</v>
      </c>
      <c r="AC411">
        <v>582</v>
      </c>
      <c r="AD411">
        <v>743</v>
      </c>
      <c r="AE411">
        <v>1054</v>
      </c>
      <c r="AF411">
        <v>10500</v>
      </c>
      <c r="AG411">
        <v>8200</v>
      </c>
      <c r="AH411">
        <v>9400</v>
      </c>
      <c r="AI411">
        <v>11300</v>
      </c>
      <c r="AJ411">
        <v>64400</v>
      </c>
      <c r="AK411">
        <v>157</v>
      </c>
      <c r="AL411">
        <v>1012</v>
      </c>
      <c r="AM411">
        <v>453</v>
      </c>
      <c r="AN411">
        <v>704</v>
      </c>
      <c r="AO411">
        <v>780</v>
      </c>
      <c r="AP411">
        <v>52734</v>
      </c>
      <c r="AQ411">
        <v>0</v>
      </c>
      <c r="AR411" t="s">
        <v>52</v>
      </c>
      <c r="AS411" t="s">
        <v>2603</v>
      </c>
      <c r="AT411" t="s">
        <v>2604</v>
      </c>
      <c r="AU411">
        <v>6.12</v>
      </c>
      <c r="AV411" t="s">
        <v>4676</v>
      </c>
    </row>
    <row r="412" spans="1:48">
      <c r="A412">
        <v>408</v>
      </c>
      <c r="B412" t="s">
        <v>1333</v>
      </c>
      <c r="C412">
        <v>1660244037</v>
      </c>
      <c r="D412">
        <v>1150000000000</v>
      </c>
      <c r="E412" t="s">
        <v>1334</v>
      </c>
      <c r="F412">
        <v>42146</v>
      </c>
      <c r="G412">
        <v>9</v>
      </c>
      <c r="H412" t="s">
        <v>73</v>
      </c>
      <c r="I412" t="s">
        <v>1335</v>
      </c>
      <c r="J412" t="s">
        <v>1336</v>
      </c>
      <c r="K412" t="s">
        <v>1337</v>
      </c>
      <c r="L412">
        <v>330011</v>
      </c>
      <c r="Q412">
        <v>227101</v>
      </c>
      <c r="R412">
        <v>85819</v>
      </c>
      <c r="S412">
        <v>4044</v>
      </c>
      <c r="T412">
        <v>3025</v>
      </c>
      <c r="U412">
        <v>3587</v>
      </c>
      <c r="V412">
        <v>247952</v>
      </c>
      <c r="W412">
        <v>85882</v>
      </c>
      <c r="X412">
        <v>9508</v>
      </c>
      <c r="Y412">
        <v>5395</v>
      </c>
      <c r="Z412">
        <v>2544</v>
      </c>
      <c r="AA412">
        <v>-47753</v>
      </c>
      <c r="AB412">
        <v>85882</v>
      </c>
      <c r="AC412">
        <v>-27625</v>
      </c>
      <c r="AD412">
        <v>-9947</v>
      </c>
      <c r="AE412">
        <v>-6598</v>
      </c>
      <c r="AF412">
        <v>567455</v>
      </c>
      <c r="AG412">
        <v>282667</v>
      </c>
      <c r="AH412">
        <v>283400</v>
      </c>
      <c r="AI412">
        <v>283505</v>
      </c>
      <c r="AJ412">
        <v>282719</v>
      </c>
      <c r="AK412">
        <v>132720</v>
      </c>
      <c r="AL412">
        <v>88836</v>
      </c>
      <c r="AM412">
        <v>38029</v>
      </c>
      <c r="AN412">
        <v>36481</v>
      </c>
      <c r="AO412">
        <v>36552</v>
      </c>
      <c r="AP412">
        <v>327241</v>
      </c>
      <c r="AQ412">
        <v>0.02</v>
      </c>
      <c r="AR412" t="s">
        <v>52</v>
      </c>
      <c r="AS412" t="s">
        <v>1338</v>
      </c>
      <c r="AT412" t="s">
        <v>1339</v>
      </c>
      <c r="AU412">
        <v>0.46</v>
      </c>
      <c r="AV412" t="s">
        <v>4677</v>
      </c>
    </row>
    <row r="413" spans="1:48">
      <c r="A413">
        <v>409</v>
      </c>
      <c r="B413" t="s">
        <v>2163</v>
      </c>
      <c r="C413">
        <v>5919030473</v>
      </c>
      <c r="D413">
        <v>1210000000000</v>
      </c>
      <c r="E413" t="s">
        <v>2164</v>
      </c>
      <c r="F413">
        <v>44004</v>
      </c>
      <c r="G413">
        <v>4</v>
      </c>
      <c r="H413" t="s">
        <v>73</v>
      </c>
      <c r="I413" t="s">
        <v>2165</v>
      </c>
      <c r="J413" t="s">
        <v>2166</v>
      </c>
      <c r="K413" t="s">
        <v>2167</v>
      </c>
      <c r="L413">
        <v>13025</v>
      </c>
      <c r="Q413">
        <v>0</v>
      </c>
      <c r="R413">
        <v>60</v>
      </c>
      <c r="S413">
        <v>3153</v>
      </c>
      <c r="T413">
        <v>7806</v>
      </c>
      <c r="U413">
        <v>3499</v>
      </c>
      <c r="V413">
        <v>0</v>
      </c>
      <c r="W413">
        <v>385</v>
      </c>
      <c r="X413">
        <v>2955</v>
      </c>
      <c r="Y413">
        <v>4433</v>
      </c>
      <c r="Z413">
        <v>3171</v>
      </c>
      <c r="AA413">
        <v>0</v>
      </c>
      <c r="AB413">
        <v>385</v>
      </c>
      <c r="AC413">
        <v>49</v>
      </c>
      <c r="AD413">
        <v>2999</v>
      </c>
      <c r="AE413">
        <v>219</v>
      </c>
      <c r="AF413">
        <v>0</v>
      </c>
      <c r="AG413">
        <v>0</v>
      </c>
      <c r="AH413">
        <v>0</v>
      </c>
      <c r="AI413">
        <v>0</v>
      </c>
      <c r="AJ413">
        <v>0</v>
      </c>
      <c r="AK413">
        <v>0</v>
      </c>
      <c r="AL413">
        <v>15700</v>
      </c>
      <c r="AM413">
        <v>26036</v>
      </c>
      <c r="AN413">
        <v>21512</v>
      </c>
      <c r="AO413">
        <v>21274</v>
      </c>
      <c r="AP413">
        <v>5505</v>
      </c>
      <c r="AQ413">
        <v>58.32</v>
      </c>
      <c r="AR413" t="s">
        <v>52</v>
      </c>
      <c r="AS413" t="s">
        <v>2168</v>
      </c>
      <c r="AT413" t="s">
        <v>2169</v>
      </c>
      <c r="AU413">
        <v>1.36</v>
      </c>
      <c r="AV413" t="s">
        <v>4678</v>
      </c>
    </row>
    <row r="414" spans="1:48">
      <c r="A414">
        <v>410</v>
      </c>
      <c r="B414" t="s">
        <v>1794</v>
      </c>
      <c r="C414">
        <v>3702193020</v>
      </c>
      <c r="D414">
        <v>1180000000000</v>
      </c>
      <c r="E414" t="s">
        <v>1795</v>
      </c>
      <c r="F414">
        <v>43132</v>
      </c>
      <c r="G414">
        <v>7</v>
      </c>
      <c r="H414" t="s">
        <v>73</v>
      </c>
      <c r="I414" t="s">
        <v>1796</v>
      </c>
      <c r="J414" t="s">
        <v>1797</v>
      </c>
      <c r="K414" t="s">
        <v>1798</v>
      </c>
      <c r="L414">
        <v>15</v>
      </c>
      <c r="Q414">
        <v>2963</v>
      </c>
      <c r="R414">
        <v>3907</v>
      </c>
      <c r="S414">
        <v>5313</v>
      </c>
      <c r="T414">
        <v>3765</v>
      </c>
      <c r="U414">
        <v>3492</v>
      </c>
      <c r="V414">
        <v>2240</v>
      </c>
      <c r="W414">
        <v>2488</v>
      </c>
      <c r="X414">
        <v>4153</v>
      </c>
      <c r="Y414">
        <v>3286</v>
      </c>
      <c r="Z414">
        <v>3232</v>
      </c>
      <c r="AA414">
        <v>692</v>
      </c>
      <c r="AB414">
        <v>2488</v>
      </c>
      <c r="AC414">
        <v>1101</v>
      </c>
      <c r="AD414">
        <v>413</v>
      </c>
      <c r="AE414">
        <v>225</v>
      </c>
      <c r="AF414">
        <v>0</v>
      </c>
      <c r="AG414">
        <v>0</v>
      </c>
      <c r="AH414">
        <v>0</v>
      </c>
      <c r="AI414">
        <v>0</v>
      </c>
      <c r="AJ414">
        <v>0</v>
      </c>
      <c r="AK414">
        <v>54723</v>
      </c>
      <c r="AL414">
        <v>59237</v>
      </c>
      <c r="AM414">
        <v>59190</v>
      </c>
      <c r="AN414">
        <v>58332</v>
      </c>
      <c r="AO414">
        <v>68327</v>
      </c>
      <c r="AP414">
        <v>447</v>
      </c>
      <c r="AQ414">
        <v>1.18</v>
      </c>
      <c r="AR414" t="s">
        <v>52</v>
      </c>
      <c r="AS414" t="s">
        <v>1799</v>
      </c>
      <c r="AT414" t="s">
        <v>1800</v>
      </c>
      <c r="AU414">
        <v>1.25</v>
      </c>
      <c r="AV414" t="s">
        <v>4679</v>
      </c>
    </row>
    <row r="415" spans="1:48">
      <c r="A415">
        <v>411</v>
      </c>
      <c r="B415" t="s">
        <v>2334</v>
      </c>
      <c r="C415">
        <v>9728016108</v>
      </c>
      <c r="D415">
        <v>1210000000000</v>
      </c>
      <c r="E415" t="s">
        <v>2335</v>
      </c>
      <c r="F415">
        <v>44126</v>
      </c>
      <c r="G415">
        <v>4</v>
      </c>
      <c r="H415" t="s">
        <v>73</v>
      </c>
      <c r="I415" t="s">
        <v>2336</v>
      </c>
      <c r="J415" t="s">
        <v>2337</v>
      </c>
      <c r="K415" t="s">
        <v>2338</v>
      </c>
      <c r="L415">
        <v>10</v>
      </c>
      <c r="Q415">
        <v>0</v>
      </c>
      <c r="R415">
        <v>0</v>
      </c>
      <c r="S415">
        <v>11221</v>
      </c>
      <c r="T415">
        <v>990</v>
      </c>
      <c r="U415">
        <v>3492</v>
      </c>
      <c r="V415">
        <v>0</v>
      </c>
      <c r="W415">
        <v>0</v>
      </c>
      <c r="X415">
        <v>462</v>
      </c>
      <c r="Y415">
        <v>557</v>
      </c>
      <c r="Z415">
        <v>891</v>
      </c>
      <c r="AA415">
        <v>0</v>
      </c>
      <c r="AB415">
        <v>0</v>
      </c>
      <c r="AC415">
        <v>10759</v>
      </c>
      <c r="AD415">
        <v>374</v>
      </c>
      <c r="AE415">
        <v>2465</v>
      </c>
      <c r="AF415">
        <v>0</v>
      </c>
      <c r="AG415">
        <v>0</v>
      </c>
      <c r="AH415">
        <v>0</v>
      </c>
      <c r="AI415">
        <v>0</v>
      </c>
      <c r="AJ415">
        <v>0</v>
      </c>
      <c r="AK415">
        <v>0</v>
      </c>
      <c r="AL415">
        <v>0</v>
      </c>
      <c r="AM415">
        <v>11333</v>
      </c>
      <c r="AN415">
        <v>11533</v>
      </c>
      <c r="AO415">
        <v>13513</v>
      </c>
      <c r="AP415">
        <v>0</v>
      </c>
      <c r="AQ415">
        <v>0.31</v>
      </c>
      <c r="AR415" t="s">
        <v>52</v>
      </c>
      <c r="AS415" t="s">
        <v>2339</v>
      </c>
      <c r="AT415" t="s">
        <v>2340</v>
      </c>
      <c r="AU415">
        <v>1.19</v>
      </c>
      <c r="AV415" t="s">
        <v>4680</v>
      </c>
    </row>
    <row r="416" spans="1:48">
      <c r="A416">
        <v>412</v>
      </c>
      <c r="B416" t="s">
        <v>1545</v>
      </c>
      <c r="C416">
        <v>6671071890</v>
      </c>
      <c r="D416">
        <v>1180000000000</v>
      </c>
      <c r="E416" t="s">
        <v>1546</v>
      </c>
      <c r="F416">
        <v>42839</v>
      </c>
      <c r="G416">
        <v>7</v>
      </c>
      <c r="H416" t="s">
        <v>73</v>
      </c>
      <c r="I416" t="s">
        <v>1547</v>
      </c>
      <c r="J416" t="s">
        <v>1548</v>
      </c>
      <c r="K416" t="s">
        <v>1549</v>
      </c>
      <c r="L416">
        <v>100</v>
      </c>
      <c r="Q416">
        <v>30</v>
      </c>
      <c r="R416">
        <v>315</v>
      </c>
      <c r="S416">
        <v>12561</v>
      </c>
      <c r="T416">
        <v>2512</v>
      </c>
      <c r="U416">
        <v>3449</v>
      </c>
      <c r="V416">
        <v>216</v>
      </c>
      <c r="W416">
        <v>397</v>
      </c>
      <c r="X416">
        <v>15029</v>
      </c>
      <c r="Y416">
        <v>340</v>
      </c>
      <c r="Z416">
        <v>81</v>
      </c>
      <c r="AA416">
        <v>-225</v>
      </c>
      <c r="AB416">
        <v>397</v>
      </c>
      <c r="AC416">
        <v>-2568</v>
      </c>
      <c r="AD416">
        <v>2047</v>
      </c>
      <c r="AE416">
        <v>1895</v>
      </c>
      <c r="AF416">
        <v>208</v>
      </c>
      <c r="AG416">
        <v>1194</v>
      </c>
      <c r="AH416">
        <v>1648</v>
      </c>
      <c r="AI416">
        <v>3566</v>
      </c>
      <c r="AJ416">
        <v>7155</v>
      </c>
      <c r="AK416">
        <v>72</v>
      </c>
      <c r="AL416">
        <v>187</v>
      </c>
      <c r="AM416">
        <v>661</v>
      </c>
      <c r="AN416">
        <v>279</v>
      </c>
      <c r="AO416">
        <v>3222</v>
      </c>
      <c r="AP416">
        <v>4542</v>
      </c>
      <c r="AQ416">
        <v>114.97</v>
      </c>
      <c r="AR416" t="s">
        <v>52</v>
      </c>
      <c r="AS416" t="s">
        <v>1550</v>
      </c>
      <c r="AT416" t="s">
        <v>82</v>
      </c>
      <c r="AU416">
        <v>37.06</v>
      </c>
      <c r="AV416" t="s">
        <v>4681</v>
      </c>
    </row>
    <row r="417" spans="1:48">
      <c r="A417">
        <v>413</v>
      </c>
      <c r="B417" t="s">
        <v>3256</v>
      </c>
      <c r="C417">
        <v>2902077051</v>
      </c>
      <c r="D417">
        <v>1130000000000</v>
      </c>
      <c r="E417" t="s">
        <v>3257</v>
      </c>
      <c r="F417">
        <v>41570</v>
      </c>
      <c r="G417">
        <v>11</v>
      </c>
      <c r="H417" t="s">
        <v>73</v>
      </c>
      <c r="I417" t="s">
        <v>3258</v>
      </c>
      <c r="J417" t="s">
        <v>3259</v>
      </c>
      <c r="K417" t="s">
        <v>3260</v>
      </c>
      <c r="L417">
        <v>12</v>
      </c>
      <c r="Q417">
        <v>17296</v>
      </c>
      <c r="R417">
        <v>9098</v>
      </c>
      <c r="S417">
        <v>1022</v>
      </c>
      <c r="T417">
        <v>4407</v>
      </c>
      <c r="U417">
        <v>3337</v>
      </c>
      <c r="V417">
        <v>12585</v>
      </c>
      <c r="W417">
        <v>10028</v>
      </c>
      <c r="X417">
        <v>4240</v>
      </c>
      <c r="Y417">
        <v>4612</v>
      </c>
      <c r="Z417">
        <v>127</v>
      </c>
      <c r="AA417">
        <v>4710</v>
      </c>
      <c r="AB417">
        <v>10028</v>
      </c>
      <c r="AC417">
        <v>-3256</v>
      </c>
      <c r="AD417">
        <v>-293</v>
      </c>
      <c r="AE417">
        <v>571</v>
      </c>
      <c r="AF417">
        <v>0</v>
      </c>
      <c r="AG417">
        <v>0</v>
      </c>
      <c r="AH417">
        <v>0</v>
      </c>
      <c r="AI417">
        <v>0</v>
      </c>
      <c r="AJ417">
        <v>10300</v>
      </c>
      <c r="AK417">
        <v>5579</v>
      </c>
      <c r="AL417">
        <v>3774</v>
      </c>
      <c r="AM417">
        <v>945</v>
      </c>
      <c r="AN417">
        <v>10212</v>
      </c>
      <c r="AO417">
        <v>594</v>
      </c>
      <c r="AP417">
        <v>0</v>
      </c>
      <c r="AQ417">
        <v>0.19</v>
      </c>
      <c r="AR417" t="s">
        <v>52</v>
      </c>
      <c r="AS417" t="s">
        <v>3261</v>
      </c>
      <c r="AT417" t="s">
        <v>3262</v>
      </c>
      <c r="AU417">
        <v>1.95</v>
      </c>
      <c r="AV417" t="s">
        <v>4682</v>
      </c>
    </row>
    <row r="418" spans="1:48">
      <c r="A418">
        <v>414</v>
      </c>
      <c r="B418" t="s">
        <v>2801</v>
      </c>
      <c r="C418">
        <v>6102064540</v>
      </c>
      <c r="D418">
        <v>1160000000000</v>
      </c>
      <c r="E418" t="s">
        <v>2802</v>
      </c>
      <c r="F418">
        <v>42342</v>
      </c>
      <c r="G418">
        <v>9</v>
      </c>
      <c r="H418" t="s">
        <v>73</v>
      </c>
      <c r="I418" t="s">
        <v>2803</v>
      </c>
      <c r="J418" t="s">
        <v>2804</v>
      </c>
      <c r="K418" t="s">
        <v>2805</v>
      </c>
      <c r="L418">
        <v>20</v>
      </c>
      <c r="Q418">
        <v>0</v>
      </c>
      <c r="R418">
        <v>0</v>
      </c>
      <c r="S418">
        <v>666</v>
      </c>
      <c r="T418">
        <v>823</v>
      </c>
      <c r="U418">
        <v>3314</v>
      </c>
      <c r="V418">
        <v>75</v>
      </c>
      <c r="W418">
        <v>1</v>
      </c>
      <c r="X418">
        <v>392</v>
      </c>
      <c r="Y418">
        <v>162</v>
      </c>
      <c r="Z418">
        <v>212</v>
      </c>
      <c r="AA418">
        <v>-75</v>
      </c>
      <c r="AB418">
        <v>1</v>
      </c>
      <c r="AC418">
        <v>256</v>
      </c>
      <c r="AD418">
        <v>602</v>
      </c>
      <c r="AE418">
        <v>2943</v>
      </c>
      <c r="AF418">
        <v>0</v>
      </c>
      <c r="AG418">
        <v>0</v>
      </c>
      <c r="AH418">
        <v>0</v>
      </c>
      <c r="AI418">
        <v>0</v>
      </c>
      <c r="AJ418">
        <v>0</v>
      </c>
      <c r="AK418">
        <v>105310</v>
      </c>
      <c r="AL418">
        <v>105394</v>
      </c>
      <c r="AM418">
        <v>106040</v>
      </c>
      <c r="AN418">
        <v>112102</v>
      </c>
      <c r="AO418">
        <v>117850</v>
      </c>
      <c r="AP418">
        <v>61767</v>
      </c>
      <c r="AQ418">
        <v>4.9800000000000004</v>
      </c>
      <c r="AR418" t="s">
        <v>52</v>
      </c>
      <c r="AS418" t="s">
        <v>2806</v>
      </c>
      <c r="AT418" t="s">
        <v>2807</v>
      </c>
      <c r="AU418">
        <v>1.1200000000000001</v>
      </c>
      <c r="AV418" t="s">
        <v>4683</v>
      </c>
    </row>
    <row r="419" spans="1:48">
      <c r="A419">
        <v>415</v>
      </c>
      <c r="B419" t="s">
        <v>830</v>
      </c>
      <c r="C419">
        <v>1660288940</v>
      </c>
      <c r="D419">
        <v>1170000000000</v>
      </c>
      <c r="E419" t="s">
        <v>831</v>
      </c>
      <c r="F419">
        <v>42782</v>
      </c>
      <c r="G419">
        <v>8</v>
      </c>
      <c r="H419" t="s">
        <v>73</v>
      </c>
      <c r="I419" t="s">
        <v>832</v>
      </c>
      <c r="J419" t="s">
        <v>833</v>
      </c>
      <c r="K419" t="s">
        <v>834</v>
      </c>
      <c r="L419">
        <v>19620</v>
      </c>
      <c r="Q419">
        <v>5959</v>
      </c>
      <c r="R419">
        <v>5688</v>
      </c>
      <c r="S419">
        <v>3890</v>
      </c>
      <c r="T419">
        <v>3954</v>
      </c>
      <c r="U419">
        <v>3110</v>
      </c>
      <c r="V419">
        <v>4649</v>
      </c>
      <c r="W419">
        <v>4493</v>
      </c>
      <c r="X419">
        <v>1897</v>
      </c>
      <c r="Y419">
        <v>2602</v>
      </c>
      <c r="Z419">
        <v>2543</v>
      </c>
      <c r="AA419">
        <v>1061</v>
      </c>
      <c r="AB419">
        <v>4493</v>
      </c>
      <c r="AC419">
        <v>1860</v>
      </c>
      <c r="AD419">
        <v>1229</v>
      </c>
      <c r="AE419">
        <v>474</v>
      </c>
      <c r="AF419">
        <v>19610</v>
      </c>
      <c r="AG419">
        <v>19610</v>
      </c>
      <c r="AH419">
        <v>19610</v>
      </c>
      <c r="AI419">
        <v>19610</v>
      </c>
      <c r="AJ419">
        <v>19610</v>
      </c>
      <c r="AK419">
        <v>785</v>
      </c>
      <c r="AL419">
        <v>1960</v>
      </c>
      <c r="AM419">
        <v>2815</v>
      </c>
      <c r="AN419">
        <v>4116</v>
      </c>
      <c r="AO419">
        <v>4531</v>
      </c>
      <c r="AP419">
        <v>0</v>
      </c>
      <c r="AQ419">
        <v>0.52</v>
      </c>
      <c r="AR419" t="s">
        <v>52</v>
      </c>
      <c r="AS419" t="s">
        <v>835</v>
      </c>
      <c r="AT419" t="s">
        <v>82</v>
      </c>
      <c r="AU419">
        <v>1.18</v>
      </c>
      <c r="AV419" t="s">
        <v>4684</v>
      </c>
    </row>
    <row r="420" spans="1:48">
      <c r="A420">
        <v>416</v>
      </c>
      <c r="B420" t="s">
        <v>2842</v>
      </c>
      <c r="C420">
        <v>9703045548</v>
      </c>
      <c r="D420">
        <v>1220000000000</v>
      </c>
      <c r="E420" t="s">
        <v>2843</v>
      </c>
      <c r="F420">
        <v>44435</v>
      </c>
      <c r="G420">
        <v>3</v>
      </c>
      <c r="H420" t="s">
        <v>73</v>
      </c>
      <c r="I420" t="s">
        <v>2844</v>
      </c>
      <c r="J420" t="s">
        <v>2845</v>
      </c>
      <c r="K420" t="s">
        <v>2846</v>
      </c>
      <c r="L420">
        <v>10</v>
      </c>
      <c r="Q420">
        <v>0</v>
      </c>
      <c r="R420">
        <v>0</v>
      </c>
      <c r="S420">
        <v>0</v>
      </c>
      <c r="T420">
        <v>3007</v>
      </c>
      <c r="U420">
        <v>3221</v>
      </c>
      <c r="V420">
        <v>0</v>
      </c>
      <c r="W420">
        <v>0</v>
      </c>
      <c r="X420">
        <v>2</v>
      </c>
      <c r="Y420">
        <v>357</v>
      </c>
      <c r="Z420">
        <v>498</v>
      </c>
      <c r="AA420">
        <v>0</v>
      </c>
      <c r="AB420">
        <v>0</v>
      </c>
      <c r="AC420">
        <v>-116</v>
      </c>
      <c r="AD420">
        <v>2747</v>
      </c>
      <c r="AE420">
        <v>3561</v>
      </c>
      <c r="AF420">
        <v>0</v>
      </c>
      <c r="AG420">
        <v>0</v>
      </c>
      <c r="AH420">
        <v>0</v>
      </c>
      <c r="AI420">
        <v>6508</v>
      </c>
      <c r="AJ420">
        <v>6051</v>
      </c>
      <c r="AK420">
        <v>0</v>
      </c>
      <c r="AL420">
        <v>0</v>
      </c>
      <c r="AM420">
        <v>193</v>
      </c>
      <c r="AN420">
        <v>586</v>
      </c>
      <c r="AO420">
        <v>814</v>
      </c>
      <c r="AP420">
        <v>163</v>
      </c>
      <c r="AQ420">
        <v>1.07</v>
      </c>
      <c r="AR420" t="s">
        <v>52</v>
      </c>
      <c r="AS420" t="s">
        <v>2847</v>
      </c>
      <c r="AT420" t="s">
        <v>2848</v>
      </c>
      <c r="AU420">
        <v>35.57</v>
      </c>
      <c r="AV420" t="s">
        <v>4685</v>
      </c>
    </row>
    <row r="421" spans="1:48">
      <c r="A421">
        <v>417</v>
      </c>
      <c r="B421" t="s">
        <v>2729</v>
      </c>
      <c r="C421">
        <v>5609184233</v>
      </c>
      <c r="D421">
        <v>1170000000000</v>
      </c>
      <c r="E421" t="s">
        <v>2730</v>
      </c>
      <c r="F421">
        <v>42730</v>
      </c>
      <c r="G421">
        <v>8</v>
      </c>
      <c r="H421" t="s">
        <v>73</v>
      </c>
      <c r="I421" t="s">
        <v>2731</v>
      </c>
      <c r="J421" t="s">
        <v>2732</v>
      </c>
      <c r="K421" t="s">
        <v>2733</v>
      </c>
      <c r="L421">
        <v>12</v>
      </c>
      <c r="Q421">
        <v>2312</v>
      </c>
      <c r="R421">
        <v>2466</v>
      </c>
      <c r="S421">
        <v>2386</v>
      </c>
      <c r="T421">
        <v>2090</v>
      </c>
      <c r="U421">
        <v>2989</v>
      </c>
      <c r="V421">
        <v>2523</v>
      </c>
      <c r="W421">
        <v>1979</v>
      </c>
      <c r="X421">
        <v>1558</v>
      </c>
      <c r="Y421">
        <v>1155</v>
      </c>
      <c r="Z421">
        <v>2336</v>
      </c>
      <c r="AA421">
        <v>-211</v>
      </c>
      <c r="AB421">
        <v>1979</v>
      </c>
      <c r="AC421">
        <v>828</v>
      </c>
      <c r="AD421">
        <v>935</v>
      </c>
      <c r="AE421">
        <v>653</v>
      </c>
      <c r="AF421">
        <v>0</v>
      </c>
      <c r="AG421">
        <v>0</v>
      </c>
      <c r="AH421">
        <v>0</v>
      </c>
      <c r="AI421">
        <v>0</v>
      </c>
      <c r="AJ421">
        <v>0</v>
      </c>
      <c r="AK421">
        <v>11501</v>
      </c>
      <c r="AL421">
        <v>12182</v>
      </c>
      <c r="AM421">
        <v>16221</v>
      </c>
      <c r="AN421">
        <v>17376</v>
      </c>
      <c r="AO421">
        <v>18702</v>
      </c>
      <c r="AP421">
        <v>301</v>
      </c>
      <c r="AQ421">
        <v>1.29</v>
      </c>
      <c r="AR421" t="s">
        <v>52</v>
      </c>
      <c r="AS421" t="s">
        <v>2734</v>
      </c>
      <c r="AT421" t="s">
        <v>2735</v>
      </c>
      <c r="AU421">
        <v>1.63</v>
      </c>
      <c r="AV421" t="s">
        <v>4686</v>
      </c>
    </row>
    <row r="422" spans="1:48">
      <c r="A422">
        <v>418</v>
      </c>
      <c r="B422" t="s">
        <v>1158</v>
      </c>
      <c r="C422">
        <v>4632200234</v>
      </c>
      <c r="D422">
        <v>1150000000000</v>
      </c>
      <c r="E422" t="s">
        <v>1159</v>
      </c>
      <c r="F422">
        <v>42061</v>
      </c>
      <c r="G422">
        <v>10</v>
      </c>
      <c r="H422" t="s">
        <v>73</v>
      </c>
      <c r="I422" t="s">
        <v>1160</v>
      </c>
      <c r="J422" t="s">
        <v>1161</v>
      </c>
      <c r="K422" t="s">
        <v>1162</v>
      </c>
      <c r="L422">
        <v>10</v>
      </c>
      <c r="Q422">
        <v>364</v>
      </c>
      <c r="R422">
        <v>20</v>
      </c>
      <c r="S422">
        <v>3693</v>
      </c>
      <c r="T422">
        <v>3551</v>
      </c>
      <c r="U422">
        <v>2942</v>
      </c>
      <c r="V422">
        <v>148</v>
      </c>
      <c r="W422">
        <v>60</v>
      </c>
      <c r="X422">
        <v>2935</v>
      </c>
      <c r="Y422">
        <v>2576</v>
      </c>
      <c r="Z422">
        <v>2549</v>
      </c>
      <c r="AA422">
        <v>-3800</v>
      </c>
      <c r="AB422">
        <v>60</v>
      </c>
      <c r="AC422">
        <v>696</v>
      </c>
      <c r="AD422">
        <v>913</v>
      </c>
      <c r="AE422">
        <v>312</v>
      </c>
      <c r="AF422">
        <v>15789</v>
      </c>
      <c r="AG422">
        <v>11728</v>
      </c>
      <c r="AH422">
        <v>12148</v>
      </c>
      <c r="AI422">
        <v>12554</v>
      </c>
      <c r="AJ422">
        <v>13174</v>
      </c>
      <c r="AK422">
        <v>30</v>
      </c>
      <c r="AL422">
        <v>135</v>
      </c>
      <c r="AM422">
        <v>417</v>
      </c>
      <c r="AN422">
        <v>1102</v>
      </c>
      <c r="AO422">
        <v>718</v>
      </c>
      <c r="AP422">
        <v>0</v>
      </c>
      <c r="AQ422">
        <v>8.08</v>
      </c>
      <c r="AR422" t="s">
        <v>52</v>
      </c>
      <c r="AS422" t="s">
        <v>1163</v>
      </c>
      <c r="AT422" t="s">
        <v>1164</v>
      </c>
      <c r="AU422">
        <v>0.88</v>
      </c>
      <c r="AV422" t="s">
        <v>4687</v>
      </c>
    </row>
    <row r="423" spans="1:48">
      <c r="A423">
        <v>419</v>
      </c>
      <c r="B423" t="s">
        <v>1437</v>
      </c>
      <c r="C423">
        <v>7811001255</v>
      </c>
      <c r="D423">
        <v>1150000000000</v>
      </c>
      <c r="E423" t="s">
        <v>1438</v>
      </c>
      <c r="F423">
        <v>41995</v>
      </c>
      <c r="G423">
        <v>10</v>
      </c>
      <c r="H423" t="s">
        <v>73</v>
      </c>
      <c r="I423" t="s">
        <v>1439</v>
      </c>
      <c r="J423" t="s">
        <v>1440</v>
      </c>
      <c r="K423" t="s">
        <v>1441</v>
      </c>
      <c r="L423">
        <v>500</v>
      </c>
      <c r="Q423">
        <v>7504</v>
      </c>
      <c r="R423">
        <v>6667</v>
      </c>
      <c r="S423">
        <v>7353</v>
      </c>
      <c r="T423">
        <v>4609</v>
      </c>
      <c r="U423">
        <v>2908</v>
      </c>
      <c r="V423">
        <v>5338</v>
      </c>
      <c r="W423">
        <v>5870</v>
      </c>
      <c r="X423">
        <v>5000</v>
      </c>
      <c r="Y423">
        <v>3560</v>
      </c>
      <c r="Z423">
        <v>2772</v>
      </c>
      <c r="AA423">
        <v>2014</v>
      </c>
      <c r="AB423">
        <v>5870</v>
      </c>
      <c r="AC423">
        <v>2188</v>
      </c>
      <c r="AD423">
        <v>976</v>
      </c>
      <c r="AE423">
        <v>107</v>
      </c>
      <c r="AF423">
        <v>120</v>
      </c>
      <c r="AG423">
        <v>210</v>
      </c>
      <c r="AH423">
        <v>518</v>
      </c>
      <c r="AI423">
        <v>598</v>
      </c>
      <c r="AJ423">
        <v>443</v>
      </c>
      <c r="AK423">
        <v>44957</v>
      </c>
      <c r="AL423">
        <v>43317</v>
      </c>
      <c r="AM423">
        <v>43178</v>
      </c>
      <c r="AN423">
        <v>45995</v>
      </c>
      <c r="AO423">
        <v>46095</v>
      </c>
      <c r="AP423">
        <v>0</v>
      </c>
      <c r="AQ423">
        <v>0.39</v>
      </c>
      <c r="AR423" t="s">
        <v>52</v>
      </c>
      <c r="AS423" t="s">
        <v>1442</v>
      </c>
      <c r="AT423" t="s">
        <v>1443</v>
      </c>
      <c r="AU423">
        <v>1.03</v>
      </c>
      <c r="AV423" t="s">
        <v>4688</v>
      </c>
    </row>
    <row r="424" spans="1:48">
      <c r="A424">
        <v>420</v>
      </c>
      <c r="B424" t="s">
        <v>2814</v>
      </c>
      <c r="C424">
        <v>2130228345</v>
      </c>
      <c r="D424">
        <v>1210000000000</v>
      </c>
      <c r="E424" t="s">
        <v>2815</v>
      </c>
      <c r="F424">
        <v>44490</v>
      </c>
      <c r="G424">
        <v>3</v>
      </c>
      <c r="H424" t="s">
        <v>73</v>
      </c>
      <c r="I424" t="s">
        <v>2816</v>
      </c>
      <c r="J424" t="s">
        <v>2817</v>
      </c>
      <c r="K424" t="s">
        <v>2818</v>
      </c>
      <c r="L424">
        <v>15.455</v>
      </c>
      <c r="Q424">
        <v>0</v>
      </c>
      <c r="R424">
        <v>0</v>
      </c>
      <c r="S424">
        <v>0</v>
      </c>
      <c r="T424">
        <v>204</v>
      </c>
      <c r="U424">
        <v>2837</v>
      </c>
      <c r="V424">
        <v>0</v>
      </c>
      <c r="W424">
        <v>0</v>
      </c>
      <c r="X424">
        <v>0</v>
      </c>
      <c r="Y424">
        <v>168</v>
      </c>
      <c r="Z424">
        <v>2448</v>
      </c>
      <c r="AA424">
        <v>0</v>
      </c>
      <c r="AB424">
        <v>0</v>
      </c>
      <c r="AC424">
        <v>0</v>
      </c>
      <c r="AD424">
        <v>24</v>
      </c>
      <c r="AE424">
        <v>219</v>
      </c>
      <c r="AF424">
        <v>0</v>
      </c>
      <c r="AG424">
        <v>0</v>
      </c>
      <c r="AH424">
        <v>0</v>
      </c>
      <c r="AI424">
        <v>0</v>
      </c>
      <c r="AJ424">
        <v>0</v>
      </c>
      <c r="AK424">
        <v>0</v>
      </c>
      <c r="AL424">
        <v>0</v>
      </c>
      <c r="AM424">
        <v>26308</v>
      </c>
      <c r="AN424">
        <v>13188</v>
      </c>
      <c r="AO424">
        <v>23501</v>
      </c>
      <c r="AP424">
        <v>1500</v>
      </c>
      <c r="AQ424">
        <v>13.91</v>
      </c>
      <c r="AR424" t="s">
        <v>52</v>
      </c>
      <c r="AS424" t="s">
        <v>2819</v>
      </c>
      <c r="AT424" t="s">
        <v>2820</v>
      </c>
      <c r="AU424">
        <v>0.89</v>
      </c>
      <c r="AV424" t="s">
        <v>4689</v>
      </c>
    </row>
    <row r="425" spans="1:48">
      <c r="A425">
        <v>421</v>
      </c>
      <c r="B425" t="s">
        <v>2438</v>
      </c>
      <c r="C425">
        <v>6686116656</v>
      </c>
      <c r="D425">
        <v>1200000000000</v>
      </c>
      <c r="E425" t="s">
        <v>2439</v>
      </c>
      <c r="F425">
        <v>43637</v>
      </c>
      <c r="G425">
        <v>5</v>
      </c>
      <c r="H425" t="s">
        <v>73</v>
      </c>
      <c r="I425" t="s">
        <v>2440</v>
      </c>
      <c r="J425" t="s">
        <v>2441</v>
      </c>
      <c r="K425" t="s">
        <v>2442</v>
      </c>
      <c r="L425">
        <v>20</v>
      </c>
      <c r="Q425">
        <v>0</v>
      </c>
      <c r="R425">
        <v>26382</v>
      </c>
      <c r="S425">
        <v>59707</v>
      </c>
      <c r="T425">
        <v>2311</v>
      </c>
      <c r="U425">
        <v>2810</v>
      </c>
      <c r="V425">
        <v>84</v>
      </c>
      <c r="W425">
        <v>337</v>
      </c>
      <c r="X425">
        <v>7122</v>
      </c>
      <c r="Y425">
        <v>1565</v>
      </c>
      <c r="Z425">
        <v>2441</v>
      </c>
      <c r="AA425">
        <v>-84</v>
      </c>
      <c r="AB425">
        <v>337</v>
      </c>
      <c r="AC425">
        <v>52523</v>
      </c>
      <c r="AD425">
        <v>694</v>
      </c>
      <c r="AE425">
        <v>341</v>
      </c>
      <c r="AF425">
        <v>0</v>
      </c>
      <c r="AG425">
        <v>0</v>
      </c>
      <c r="AH425">
        <v>0</v>
      </c>
      <c r="AI425">
        <v>0</v>
      </c>
      <c r="AJ425">
        <v>0</v>
      </c>
      <c r="AK425">
        <v>23</v>
      </c>
      <c r="AL425">
        <v>25339</v>
      </c>
      <c r="AM425">
        <v>82920</v>
      </c>
      <c r="AN425">
        <v>82441</v>
      </c>
      <c r="AO425">
        <v>83054</v>
      </c>
      <c r="AP425">
        <v>3766</v>
      </c>
      <c r="AQ425">
        <v>0.11</v>
      </c>
      <c r="AR425" t="s">
        <v>52</v>
      </c>
      <c r="AS425" t="s">
        <v>2443</v>
      </c>
      <c r="AT425" t="s">
        <v>82</v>
      </c>
      <c r="AU425">
        <v>3611.04</v>
      </c>
      <c r="AV425" t="s">
        <v>4690</v>
      </c>
    </row>
    <row r="426" spans="1:48">
      <c r="A426">
        <v>422</v>
      </c>
      <c r="B426" t="s">
        <v>1616</v>
      </c>
      <c r="C426">
        <v>9705047854</v>
      </c>
      <c r="D426">
        <v>1160000000000</v>
      </c>
      <c r="E426" t="s">
        <v>1617</v>
      </c>
      <c r="F426">
        <v>42254</v>
      </c>
      <c r="G426">
        <v>9</v>
      </c>
      <c r="H426" t="s">
        <v>73</v>
      </c>
      <c r="I426" t="s">
        <v>1618</v>
      </c>
      <c r="J426" t="s">
        <v>1619</v>
      </c>
      <c r="K426" t="s">
        <v>1620</v>
      </c>
      <c r="L426">
        <v>10000</v>
      </c>
      <c r="Q426">
        <v>89471</v>
      </c>
      <c r="R426">
        <v>95182</v>
      </c>
      <c r="S426">
        <v>44738</v>
      </c>
      <c r="T426">
        <v>7892</v>
      </c>
      <c r="U426">
        <v>2784</v>
      </c>
      <c r="V426">
        <v>82129</v>
      </c>
      <c r="W426">
        <v>117630</v>
      </c>
      <c r="X426">
        <v>31471</v>
      </c>
      <c r="Y426">
        <v>1882</v>
      </c>
      <c r="Z426">
        <v>885</v>
      </c>
      <c r="AA426">
        <v>7750</v>
      </c>
      <c r="AB426">
        <v>117630</v>
      </c>
      <c r="AC426">
        <v>12450</v>
      </c>
      <c r="AD426">
        <v>422</v>
      </c>
      <c r="AE426">
        <v>62</v>
      </c>
      <c r="AF426">
        <v>31922</v>
      </c>
      <c r="AG426">
        <v>834</v>
      </c>
      <c r="AH426">
        <v>17653</v>
      </c>
      <c r="AI426">
        <v>4125</v>
      </c>
      <c r="AJ426">
        <v>16130</v>
      </c>
      <c r="AK426">
        <v>546</v>
      </c>
      <c r="AL426">
        <v>462</v>
      </c>
      <c r="AM426">
        <v>820</v>
      </c>
      <c r="AN426">
        <v>3316</v>
      </c>
      <c r="AO426">
        <v>2568</v>
      </c>
      <c r="AP426">
        <v>0</v>
      </c>
      <c r="AQ426">
        <v>0.03</v>
      </c>
      <c r="AR426" t="s">
        <v>52</v>
      </c>
      <c r="AS426" t="s">
        <v>1621</v>
      </c>
      <c r="AT426" t="s">
        <v>82</v>
      </c>
      <c r="AU426">
        <v>0.57999999999999996</v>
      </c>
      <c r="AV426" t="s">
        <v>4691</v>
      </c>
    </row>
    <row r="427" spans="1:48">
      <c r="A427">
        <v>423</v>
      </c>
      <c r="B427" t="s">
        <v>3517</v>
      </c>
      <c r="C427">
        <v>1660162659</v>
      </c>
      <c r="D427">
        <v>1120000000000</v>
      </c>
      <c r="E427" t="s">
        <v>3518</v>
      </c>
      <c r="F427">
        <v>40932</v>
      </c>
      <c r="G427">
        <v>13</v>
      </c>
      <c r="H427" t="s">
        <v>73</v>
      </c>
      <c r="I427" t="s">
        <v>3519</v>
      </c>
      <c r="J427" t="s">
        <v>3520</v>
      </c>
      <c r="K427" t="s">
        <v>3521</v>
      </c>
      <c r="L427">
        <v>10</v>
      </c>
      <c r="Q427">
        <v>1062</v>
      </c>
      <c r="R427">
        <v>190</v>
      </c>
      <c r="S427">
        <v>12142</v>
      </c>
      <c r="T427">
        <v>1148</v>
      </c>
      <c r="U427">
        <v>24079</v>
      </c>
      <c r="V427">
        <v>1924</v>
      </c>
      <c r="W427">
        <v>1046</v>
      </c>
      <c r="X427">
        <v>17070</v>
      </c>
      <c r="Y427">
        <v>5803</v>
      </c>
      <c r="Z427">
        <v>19378</v>
      </c>
      <c r="AA427">
        <v>-873</v>
      </c>
      <c r="AB427">
        <v>1046</v>
      </c>
      <c r="AC427">
        <v>-5012</v>
      </c>
      <c r="AD427">
        <v>-4666</v>
      </c>
      <c r="AE427">
        <v>4381</v>
      </c>
      <c r="AF427">
        <v>20</v>
      </c>
      <c r="AG427">
        <v>20</v>
      </c>
      <c r="AH427">
        <v>0</v>
      </c>
      <c r="AI427">
        <v>0</v>
      </c>
      <c r="AJ427">
        <v>0</v>
      </c>
      <c r="AK427">
        <v>34460</v>
      </c>
      <c r="AL427">
        <v>35617</v>
      </c>
      <c r="AM427">
        <v>3781</v>
      </c>
      <c r="AN427">
        <v>4986</v>
      </c>
      <c r="AO427">
        <v>3358</v>
      </c>
      <c r="AP427">
        <v>22145</v>
      </c>
      <c r="AQ427">
        <v>22.67</v>
      </c>
      <c r="AR427" t="s">
        <v>52</v>
      </c>
      <c r="AS427" t="s">
        <v>3522</v>
      </c>
      <c r="AT427" t="s">
        <v>3523</v>
      </c>
      <c r="AU427">
        <v>0.1</v>
      </c>
      <c r="AV427" t="s">
        <v>4692</v>
      </c>
    </row>
    <row r="428" spans="1:48">
      <c r="A428">
        <v>424</v>
      </c>
      <c r="B428" t="s">
        <v>2191</v>
      </c>
      <c r="C428">
        <v>2536317839</v>
      </c>
      <c r="D428">
        <v>1190000000000</v>
      </c>
      <c r="E428" t="s">
        <v>2192</v>
      </c>
      <c r="F428">
        <v>43621</v>
      </c>
      <c r="G428">
        <v>5</v>
      </c>
      <c r="H428" t="s">
        <v>73</v>
      </c>
      <c r="I428" t="s">
        <v>2193</v>
      </c>
      <c r="J428" t="s">
        <v>2194</v>
      </c>
      <c r="K428" t="s">
        <v>2195</v>
      </c>
      <c r="L428">
        <v>50</v>
      </c>
      <c r="Q428">
        <v>0</v>
      </c>
      <c r="R428">
        <v>0</v>
      </c>
      <c r="S428">
        <v>0</v>
      </c>
      <c r="T428">
        <v>0</v>
      </c>
      <c r="U428">
        <v>2504</v>
      </c>
      <c r="V428">
        <v>268</v>
      </c>
      <c r="W428">
        <v>411</v>
      </c>
      <c r="X428">
        <v>0</v>
      </c>
      <c r="Y428">
        <v>0</v>
      </c>
      <c r="Z428">
        <v>2069</v>
      </c>
      <c r="AA428">
        <v>-268</v>
      </c>
      <c r="AB428">
        <v>411</v>
      </c>
      <c r="AC428">
        <v>0</v>
      </c>
      <c r="AD428">
        <v>0</v>
      </c>
      <c r="AE428">
        <v>327</v>
      </c>
      <c r="AF428">
        <v>0</v>
      </c>
      <c r="AG428">
        <v>0</v>
      </c>
      <c r="AH428">
        <v>0</v>
      </c>
      <c r="AI428">
        <v>0</v>
      </c>
      <c r="AJ428">
        <v>0</v>
      </c>
      <c r="AK428">
        <v>11190</v>
      </c>
      <c r="AL428">
        <v>11222</v>
      </c>
      <c r="AM428">
        <v>0</v>
      </c>
      <c r="AN428">
        <v>0</v>
      </c>
      <c r="AO428">
        <v>12320</v>
      </c>
      <c r="AP428">
        <v>1429</v>
      </c>
      <c r="AR428" t="s">
        <v>52</v>
      </c>
      <c r="AS428" t="s">
        <v>2196</v>
      </c>
      <c r="AT428" t="s">
        <v>2197</v>
      </c>
      <c r="AU428">
        <v>1.1000000000000001</v>
      </c>
      <c r="AV428" t="s">
        <v>4693</v>
      </c>
    </row>
    <row r="429" spans="1:48">
      <c r="A429">
        <v>425</v>
      </c>
      <c r="B429" t="s">
        <v>1610</v>
      </c>
      <c r="C429">
        <v>7722466428</v>
      </c>
      <c r="D429">
        <v>1190000000000</v>
      </c>
      <c r="E429" t="s">
        <v>1611</v>
      </c>
      <c r="F429">
        <v>43341</v>
      </c>
      <c r="G429">
        <v>6</v>
      </c>
      <c r="H429" t="s">
        <v>73</v>
      </c>
      <c r="I429" t="s">
        <v>1612</v>
      </c>
      <c r="J429" t="s">
        <v>1613</v>
      </c>
      <c r="K429" t="s">
        <v>1614</v>
      </c>
      <c r="L429">
        <v>250</v>
      </c>
      <c r="Q429">
        <v>537</v>
      </c>
      <c r="R429">
        <v>1761</v>
      </c>
      <c r="S429">
        <v>2955</v>
      </c>
      <c r="T429">
        <v>3220</v>
      </c>
      <c r="U429">
        <v>2381</v>
      </c>
      <c r="V429">
        <v>528</v>
      </c>
      <c r="W429">
        <v>1482</v>
      </c>
      <c r="X429">
        <v>1770</v>
      </c>
      <c r="Y429">
        <v>2948</v>
      </c>
      <c r="Z429">
        <v>1712</v>
      </c>
      <c r="AA429">
        <v>7</v>
      </c>
      <c r="AB429">
        <v>1482</v>
      </c>
      <c r="AC429">
        <v>1071</v>
      </c>
      <c r="AD429">
        <v>182</v>
      </c>
      <c r="AE429">
        <v>622</v>
      </c>
      <c r="AF429">
        <v>0</v>
      </c>
      <c r="AG429">
        <v>0</v>
      </c>
      <c r="AH429">
        <v>0</v>
      </c>
      <c r="AI429">
        <v>0</v>
      </c>
      <c r="AJ429">
        <v>0</v>
      </c>
      <c r="AK429">
        <v>18803</v>
      </c>
      <c r="AL429">
        <v>18460</v>
      </c>
      <c r="AM429">
        <v>16323</v>
      </c>
      <c r="AN429">
        <v>16636</v>
      </c>
      <c r="AO429">
        <v>20075</v>
      </c>
      <c r="AP429">
        <v>1984</v>
      </c>
      <c r="AQ429">
        <v>4.43</v>
      </c>
      <c r="AR429" t="s">
        <v>165</v>
      </c>
      <c r="AS429" t="s">
        <v>1615</v>
      </c>
      <c r="AT429" t="s">
        <v>82</v>
      </c>
      <c r="AU429">
        <v>1.07</v>
      </c>
      <c r="AV429" t="s">
        <v>4694</v>
      </c>
    </row>
    <row r="430" spans="1:48">
      <c r="A430">
        <v>426</v>
      </c>
      <c r="B430" t="s">
        <v>3107</v>
      </c>
      <c r="C430">
        <v>5405074715</v>
      </c>
      <c r="D430">
        <v>1230000000000</v>
      </c>
      <c r="E430" t="s">
        <v>3108</v>
      </c>
      <c r="F430">
        <v>44742</v>
      </c>
      <c r="G430">
        <v>2</v>
      </c>
      <c r="H430" t="s">
        <v>73</v>
      </c>
      <c r="I430" t="s">
        <v>3109</v>
      </c>
      <c r="J430" t="s">
        <v>3110</v>
      </c>
      <c r="K430" t="s">
        <v>3111</v>
      </c>
      <c r="L430">
        <v>10</v>
      </c>
      <c r="Q430">
        <v>0</v>
      </c>
      <c r="R430">
        <v>0</v>
      </c>
      <c r="S430">
        <v>0</v>
      </c>
      <c r="T430">
        <v>639</v>
      </c>
      <c r="U430">
        <v>10233</v>
      </c>
      <c r="V430">
        <v>0</v>
      </c>
      <c r="W430">
        <v>0</v>
      </c>
      <c r="X430">
        <v>0</v>
      </c>
      <c r="Y430">
        <v>507</v>
      </c>
      <c r="Z430">
        <v>6282</v>
      </c>
      <c r="AA430">
        <v>0</v>
      </c>
      <c r="AB430">
        <v>0</v>
      </c>
      <c r="AC430">
        <v>0</v>
      </c>
      <c r="AD430">
        <v>98</v>
      </c>
      <c r="AE430">
        <v>3860</v>
      </c>
      <c r="AF430">
        <v>0</v>
      </c>
      <c r="AG430">
        <v>0</v>
      </c>
      <c r="AH430">
        <v>0</v>
      </c>
      <c r="AI430">
        <v>0</v>
      </c>
      <c r="AJ430">
        <v>0</v>
      </c>
      <c r="AK430">
        <v>0</v>
      </c>
      <c r="AL430">
        <v>0</v>
      </c>
      <c r="AM430">
        <v>0</v>
      </c>
      <c r="AN430">
        <v>11093</v>
      </c>
      <c r="AO430">
        <v>23161</v>
      </c>
      <c r="AP430">
        <v>7869</v>
      </c>
      <c r="AQ430">
        <v>16.010000000000002</v>
      </c>
      <c r="AR430" t="s">
        <v>52</v>
      </c>
      <c r="AS430" t="s">
        <v>3112</v>
      </c>
      <c r="AT430" t="s">
        <v>82</v>
      </c>
      <c r="AU430">
        <v>2.09</v>
      </c>
      <c r="AV430" t="s">
        <v>4695</v>
      </c>
    </row>
    <row r="431" spans="1:48">
      <c r="A431">
        <v>427</v>
      </c>
      <c r="B431" t="s">
        <v>3187</v>
      </c>
      <c r="C431">
        <v>7734455653</v>
      </c>
      <c r="D431">
        <v>1230000000000</v>
      </c>
      <c r="E431" t="s">
        <v>3188</v>
      </c>
      <c r="F431">
        <v>44729</v>
      </c>
      <c r="G431">
        <v>2</v>
      </c>
      <c r="H431" t="s">
        <v>73</v>
      </c>
      <c r="I431" t="s">
        <v>3189</v>
      </c>
      <c r="J431" t="s">
        <v>3190</v>
      </c>
      <c r="K431" t="s">
        <v>3191</v>
      </c>
      <c r="L431">
        <v>300</v>
      </c>
      <c r="Q431">
        <v>0</v>
      </c>
      <c r="R431">
        <v>0</v>
      </c>
      <c r="S431">
        <v>0</v>
      </c>
      <c r="T431">
        <v>11800</v>
      </c>
      <c r="U431">
        <v>1037617</v>
      </c>
      <c r="V431">
        <v>0</v>
      </c>
      <c r="W431">
        <v>0</v>
      </c>
      <c r="X431">
        <v>0</v>
      </c>
      <c r="Y431">
        <v>415</v>
      </c>
      <c r="Z431">
        <v>84408</v>
      </c>
      <c r="AA431">
        <v>0</v>
      </c>
      <c r="AB431">
        <v>0</v>
      </c>
      <c r="AC431">
        <v>0</v>
      </c>
      <c r="AD431">
        <v>11385</v>
      </c>
      <c r="AE431">
        <v>952766</v>
      </c>
      <c r="AF431">
        <v>0</v>
      </c>
      <c r="AG431">
        <v>0</v>
      </c>
      <c r="AH431">
        <v>0</v>
      </c>
      <c r="AI431">
        <v>0</v>
      </c>
      <c r="AJ431">
        <v>408</v>
      </c>
      <c r="AK431">
        <v>0</v>
      </c>
      <c r="AL431">
        <v>0</v>
      </c>
      <c r="AM431">
        <v>0</v>
      </c>
      <c r="AN431">
        <v>11836</v>
      </c>
      <c r="AO431">
        <v>1119278</v>
      </c>
      <c r="AP431">
        <v>137404</v>
      </c>
      <c r="AQ431">
        <v>87.93</v>
      </c>
      <c r="AR431" t="s">
        <v>52</v>
      </c>
      <c r="AS431" t="s">
        <v>3192</v>
      </c>
      <c r="AT431" t="s">
        <v>3193</v>
      </c>
      <c r="AU431">
        <v>94.6</v>
      </c>
      <c r="AV431" t="s">
        <v>4696</v>
      </c>
    </row>
    <row r="432" spans="1:48">
      <c r="A432">
        <v>428</v>
      </c>
      <c r="B432" t="s">
        <v>1663</v>
      </c>
      <c r="C432">
        <v>1841021272</v>
      </c>
      <c r="D432">
        <v>1110000000000</v>
      </c>
      <c r="E432" t="s">
        <v>1664</v>
      </c>
      <c r="F432">
        <v>40836</v>
      </c>
      <c r="G432">
        <v>13</v>
      </c>
      <c r="H432" t="s">
        <v>73</v>
      </c>
      <c r="I432" t="s">
        <v>1665</v>
      </c>
      <c r="J432" t="s">
        <v>1666</v>
      </c>
      <c r="K432" t="s">
        <v>1667</v>
      </c>
      <c r="L432">
        <v>10</v>
      </c>
      <c r="Q432">
        <v>111</v>
      </c>
      <c r="R432">
        <v>145</v>
      </c>
      <c r="S432">
        <v>901</v>
      </c>
      <c r="T432">
        <v>1269</v>
      </c>
      <c r="U432">
        <v>2209</v>
      </c>
      <c r="V432">
        <v>1294</v>
      </c>
      <c r="W432">
        <v>165</v>
      </c>
      <c r="X432">
        <v>186</v>
      </c>
      <c r="Y432">
        <v>574</v>
      </c>
      <c r="Z432">
        <v>730</v>
      </c>
      <c r="AA432">
        <v>-1188</v>
      </c>
      <c r="AB432">
        <v>165</v>
      </c>
      <c r="AC432">
        <v>661</v>
      </c>
      <c r="AD432">
        <v>671</v>
      </c>
      <c r="AE432">
        <v>1347</v>
      </c>
      <c r="AF432">
        <v>0</v>
      </c>
      <c r="AG432">
        <v>0</v>
      </c>
      <c r="AH432">
        <v>0</v>
      </c>
      <c r="AI432">
        <v>0</v>
      </c>
      <c r="AJ432">
        <v>0</v>
      </c>
      <c r="AK432">
        <v>0</v>
      </c>
      <c r="AL432">
        <v>0</v>
      </c>
      <c r="AM432">
        <v>0</v>
      </c>
      <c r="AN432">
        <v>166</v>
      </c>
      <c r="AO432">
        <v>1316</v>
      </c>
      <c r="AP432">
        <v>2250</v>
      </c>
      <c r="AQ432">
        <v>19.899999999999999</v>
      </c>
      <c r="AR432" t="s">
        <v>52</v>
      </c>
      <c r="AS432" t="s">
        <v>1668</v>
      </c>
      <c r="AT432" t="s">
        <v>1669</v>
      </c>
      <c r="AU432">
        <v>7.93</v>
      </c>
      <c r="AV432" t="s">
        <v>4697</v>
      </c>
    </row>
    <row r="433" spans="1:48">
      <c r="A433">
        <v>429</v>
      </c>
      <c r="B433" t="s">
        <v>2512</v>
      </c>
      <c r="C433">
        <v>5017123610</v>
      </c>
      <c r="D433">
        <v>1210000000000</v>
      </c>
      <c r="E433" t="s">
        <v>2513</v>
      </c>
      <c r="F433">
        <v>44039</v>
      </c>
      <c r="G433">
        <v>4</v>
      </c>
      <c r="H433" t="s">
        <v>73</v>
      </c>
      <c r="I433" t="s">
        <v>2514</v>
      </c>
      <c r="J433" t="s">
        <v>2515</v>
      </c>
      <c r="K433" t="s">
        <v>2516</v>
      </c>
      <c r="L433">
        <v>10000</v>
      </c>
      <c r="Q433">
        <v>0</v>
      </c>
      <c r="R433">
        <v>3812</v>
      </c>
      <c r="S433">
        <v>6279</v>
      </c>
      <c r="T433">
        <v>2053</v>
      </c>
      <c r="U433">
        <v>370</v>
      </c>
      <c r="V433">
        <v>0</v>
      </c>
      <c r="W433">
        <v>2216</v>
      </c>
      <c r="X433">
        <v>5026</v>
      </c>
      <c r="Y433">
        <v>1841</v>
      </c>
      <c r="Z433">
        <v>503</v>
      </c>
      <c r="AA433">
        <v>0</v>
      </c>
      <c r="AB433">
        <v>2216</v>
      </c>
      <c r="AC433">
        <v>907</v>
      </c>
      <c r="AD433">
        <v>132</v>
      </c>
      <c r="AE433">
        <v>-135</v>
      </c>
      <c r="AF433">
        <v>0</v>
      </c>
      <c r="AG433">
        <v>0</v>
      </c>
      <c r="AH433">
        <v>0</v>
      </c>
      <c r="AI433">
        <v>0</v>
      </c>
      <c r="AJ433">
        <v>0</v>
      </c>
      <c r="AK433">
        <v>0</v>
      </c>
      <c r="AL433">
        <v>11683</v>
      </c>
      <c r="AM433">
        <v>12453</v>
      </c>
      <c r="AN433">
        <v>12639</v>
      </c>
      <c r="AO433">
        <v>12347</v>
      </c>
      <c r="AP433">
        <v>0</v>
      </c>
      <c r="AQ433">
        <v>0.1</v>
      </c>
      <c r="AR433" t="s">
        <v>52</v>
      </c>
      <c r="AS433" t="s">
        <v>2517</v>
      </c>
      <c r="AT433" t="s">
        <v>2518</v>
      </c>
      <c r="AU433">
        <v>1.06</v>
      </c>
      <c r="AV433" t="s">
        <v>4698</v>
      </c>
    </row>
    <row r="434" spans="1:48">
      <c r="A434">
        <v>430</v>
      </c>
      <c r="B434" t="s">
        <v>210</v>
      </c>
      <c r="C434">
        <v>7714938194</v>
      </c>
      <c r="D434">
        <v>1150000000000</v>
      </c>
      <c r="E434" t="s">
        <v>211</v>
      </c>
      <c r="F434">
        <v>41810</v>
      </c>
      <c r="G434">
        <v>10</v>
      </c>
      <c r="H434" t="s">
        <v>73</v>
      </c>
      <c r="I434" t="s">
        <v>212</v>
      </c>
      <c r="J434" t="s">
        <v>213</v>
      </c>
      <c r="K434" t="s">
        <v>214</v>
      </c>
      <c r="L434">
        <v>7800</v>
      </c>
      <c r="Q434">
        <v>9853</v>
      </c>
      <c r="R434">
        <v>7585</v>
      </c>
      <c r="S434">
        <v>5433</v>
      </c>
      <c r="T434">
        <v>100990</v>
      </c>
      <c r="U434">
        <v>2041</v>
      </c>
      <c r="V434">
        <v>6885</v>
      </c>
      <c r="W434">
        <v>5991</v>
      </c>
      <c r="X434">
        <v>4727</v>
      </c>
      <c r="Y434">
        <v>95812</v>
      </c>
      <c r="Z434">
        <v>1383</v>
      </c>
      <c r="AA434">
        <v>2737</v>
      </c>
      <c r="AB434">
        <v>5991</v>
      </c>
      <c r="AC434">
        <v>658</v>
      </c>
      <c r="AD434">
        <v>3758</v>
      </c>
      <c r="AE434">
        <v>546</v>
      </c>
      <c r="AF434">
        <v>4833</v>
      </c>
      <c r="AG434">
        <v>4833</v>
      </c>
      <c r="AH434">
        <v>4833</v>
      </c>
      <c r="AI434">
        <v>4833</v>
      </c>
      <c r="AJ434">
        <v>4833</v>
      </c>
      <c r="AK434">
        <v>6819</v>
      </c>
      <c r="AL434">
        <v>8015</v>
      </c>
      <c r="AM434">
        <v>8399</v>
      </c>
      <c r="AN434">
        <v>7026</v>
      </c>
      <c r="AO434">
        <v>89257</v>
      </c>
      <c r="AP434">
        <v>0</v>
      </c>
      <c r="AQ434">
        <v>0.21</v>
      </c>
      <c r="AR434" t="s">
        <v>52</v>
      </c>
      <c r="AS434" t="s">
        <v>215</v>
      </c>
      <c r="AT434" t="s">
        <v>82</v>
      </c>
      <c r="AU434">
        <v>8.08</v>
      </c>
      <c r="AV434" t="s">
        <v>4699</v>
      </c>
    </row>
    <row r="435" spans="1:48">
      <c r="A435">
        <v>431</v>
      </c>
      <c r="B435" t="s">
        <v>3023</v>
      </c>
      <c r="C435">
        <v>5837082086</v>
      </c>
      <c r="D435">
        <v>1230000000000</v>
      </c>
      <c r="E435" t="s">
        <v>3024</v>
      </c>
      <c r="F435">
        <v>44693</v>
      </c>
      <c r="G435">
        <v>2</v>
      </c>
      <c r="H435" t="s">
        <v>73</v>
      </c>
      <c r="I435" t="s">
        <v>3025</v>
      </c>
      <c r="J435" t="s">
        <v>3026</v>
      </c>
      <c r="K435" t="s">
        <v>3027</v>
      </c>
      <c r="L435">
        <v>10</v>
      </c>
      <c r="Q435">
        <v>0</v>
      </c>
      <c r="R435">
        <v>0</v>
      </c>
      <c r="S435">
        <v>0</v>
      </c>
      <c r="T435">
        <v>0</v>
      </c>
      <c r="U435">
        <v>2024</v>
      </c>
      <c r="V435">
        <v>0</v>
      </c>
      <c r="W435">
        <v>0</v>
      </c>
      <c r="X435">
        <v>0</v>
      </c>
      <c r="Y435">
        <v>188</v>
      </c>
      <c r="Z435">
        <v>2732</v>
      </c>
      <c r="AA435">
        <v>0</v>
      </c>
      <c r="AB435">
        <v>0</v>
      </c>
      <c r="AC435">
        <v>0</v>
      </c>
      <c r="AD435">
        <v>-188</v>
      </c>
      <c r="AE435">
        <v>-1020</v>
      </c>
      <c r="AF435">
        <v>0</v>
      </c>
      <c r="AG435">
        <v>0</v>
      </c>
      <c r="AH435">
        <v>0</v>
      </c>
      <c r="AI435">
        <v>0</v>
      </c>
      <c r="AJ435">
        <v>0</v>
      </c>
      <c r="AK435">
        <v>0</v>
      </c>
      <c r="AL435">
        <v>0</v>
      </c>
      <c r="AM435">
        <v>0</v>
      </c>
      <c r="AN435">
        <v>10065</v>
      </c>
      <c r="AO435">
        <v>34911</v>
      </c>
      <c r="AP435">
        <v>33477</v>
      </c>
      <c r="AR435" t="s">
        <v>52</v>
      </c>
      <c r="AS435" t="s">
        <v>3028</v>
      </c>
      <c r="AT435" t="s">
        <v>3029</v>
      </c>
      <c r="AU435">
        <v>3.47</v>
      </c>
      <c r="AV435" t="s">
        <v>4700</v>
      </c>
    </row>
    <row r="436" spans="1:48">
      <c r="A436">
        <v>432</v>
      </c>
      <c r="B436" t="s">
        <v>2090</v>
      </c>
      <c r="C436">
        <v>6952009752</v>
      </c>
      <c r="D436">
        <v>1170000000000</v>
      </c>
      <c r="E436" t="s">
        <v>2091</v>
      </c>
      <c r="F436">
        <v>42692</v>
      </c>
      <c r="G436">
        <v>8</v>
      </c>
      <c r="H436" t="s">
        <v>73</v>
      </c>
      <c r="I436" t="s">
        <v>2092</v>
      </c>
      <c r="J436" t="s">
        <v>2093</v>
      </c>
      <c r="K436" t="s">
        <v>2094</v>
      </c>
      <c r="L436">
        <v>10601.555</v>
      </c>
      <c r="Q436">
        <v>2056</v>
      </c>
      <c r="R436">
        <v>902</v>
      </c>
      <c r="S436">
        <v>570</v>
      </c>
      <c r="T436">
        <v>1100</v>
      </c>
      <c r="U436">
        <v>2012</v>
      </c>
      <c r="V436">
        <v>1183</v>
      </c>
      <c r="W436">
        <v>882</v>
      </c>
      <c r="X436">
        <v>803</v>
      </c>
      <c r="Y436">
        <v>1040</v>
      </c>
      <c r="Z436">
        <v>1962</v>
      </c>
      <c r="AA436">
        <v>745</v>
      </c>
      <c r="AB436">
        <v>882</v>
      </c>
      <c r="AC436">
        <v>-246</v>
      </c>
      <c r="AD436">
        <v>28</v>
      </c>
      <c r="AE436">
        <v>1</v>
      </c>
      <c r="AF436">
        <v>200</v>
      </c>
      <c r="AG436">
        <v>800</v>
      </c>
      <c r="AH436">
        <v>710</v>
      </c>
      <c r="AI436">
        <v>710</v>
      </c>
      <c r="AJ436">
        <v>0</v>
      </c>
      <c r="AK436">
        <v>181</v>
      </c>
      <c r="AL436">
        <v>167</v>
      </c>
      <c r="AM436">
        <v>324</v>
      </c>
      <c r="AN436">
        <v>135</v>
      </c>
      <c r="AO436">
        <v>375</v>
      </c>
      <c r="AP436">
        <v>338</v>
      </c>
      <c r="AQ436">
        <v>0.98</v>
      </c>
      <c r="AR436" t="s">
        <v>52</v>
      </c>
      <c r="AS436" t="s">
        <v>2095</v>
      </c>
      <c r="AT436" t="s">
        <v>82</v>
      </c>
      <c r="AU436">
        <v>0.98</v>
      </c>
      <c r="AV436" t="s">
        <v>4701</v>
      </c>
    </row>
    <row r="437" spans="1:48">
      <c r="A437">
        <v>433</v>
      </c>
      <c r="B437" t="s">
        <v>3113</v>
      </c>
      <c r="C437">
        <v>6670510671</v>
      </c>
      <c r="D437">
        <v>1230000000000</v>
      </c>
      <c r="E437" t="s">
        <v>3114</v>
      </c>
      <c r="F437">
        <v>44797</v>
      </c>
      <c r="G437">
        <v>2</v>
      </c>
      <c r="H437" t="s">
        <v>73</v>
      </c>
      <c r="I437" t="s">
        <v>3115</v>
      </c>
      <c r="J437" t="s">
        <v>3116</v>
      </c>
      <c r="K437" t="s">
        <v>3117</v>
      </c>
      <c r="L437">
        <v>10</v>
      </c>
      <c r="Q437">
        <v>0</v>
      </c>
      <c r="R437">
        <v>0</v>
      </c>
      <c r="S437">
        <v>0</v>
      </c>
      <c r="T437">
        <v>1703</v>
      </c>
      <c r="U437">
        <v>4791</v>
      </c>
      <c r="V437">
        <v>0</v>
      </c>
      <c r="W437">
        <v>0</v>
      </c>
      <c r="X437">
        <v>0</v>
      </c>
      <c r="Y437">
        <v>576</v>
      </c>
      <c r="Z437">
        <v>6864</v>
      </c>
      <c r="AA437">
        <v>0</v>
      </c>
      <c r="AB437">
        <v>0</v>
      </c>
      <c r="AC437">
        <v>0</v>
      </c>
      <c r="AD437">
        <v>1041</v>
      </c>
      <c r="AE437">
        <v>-2272</v>
      </c>
      <c r="AF437">
        <v>0</v>
      </c>
      <c r="AG437">
        <v>0</v>
      </c>
      <c r="AH437">
        <v>0</v>
      </c>
      <c r="AI437">
        <v>0</v>
      </c>
      <c r="AJ437">
        <v>0</v>
      </c>
      <c r="AK437">
        <v>0</v>
      </c>
      <c r="AL437">
        <v>0</v>
      </c>
      <c r="AM437">
        <v>0</v>
      </c>
      <c r="AN437">
        <v>12379</v>
      </c>
      <c r="AO437">
        <v>13495</v>
      </c>
      <c r="AP437">
        <v>3500</v>
      </c>
      <c r="AQ437">
        <v>2.81</v>
      </c>
      <c r="AR437" t="s">
        <v>52</v>
      </c>
      <c r="AS437" t="s">
        <v>3118</v>
      </c>
      <c r="AT437" t="s">
        <v>3119</v>
      </c>
      <c r="AU437">
        <v>1.0900000000000001</v>
      </c>
      <c r="AV437" t="s">
        <v>4702</v>
      </c>
    </row>
    <row r="438" spans="1:48">
      <c r="A438">
        <v>434</v>
      </c>
      <c r="B438" t="s">
        <v>310</v>
      </c>
      <c r="C438">
        <v>9715202234</v>
      </c>
      <c r="D438">
        <v>1160000000000</v>
      </c>
      <c r="E438" t="s">
        <v>311</v>
      </c>
      <c r="F438">
        <v>42178</v>
      </c>
      <c r="G438">
        <v>9</v>
      </c>
      <c r="H438" t="s">
        <v>73</v>
      </c>
      <c r="I438" t="s">
        <v>312</v>
      </c>
      <c r="J438" t="s">
        <v>313</v>
      </c>
      <c r="K438" t="s">
        <v>314</v>
      </c>
      <c r="L438">
        <v>31</v>
      </c>
      <c r="Q438">
        <v>15654</v>
      </c>
      <c r="R438">
        <v>1072</v>
      </c>
      <c r="S438">
        <v>0</v>
      </c>
      <c r="T438">
        <v>0</v>
      </c>
      <c r="U438">
        <v>1739</v>
      </c>
      <c r="V438">
        <v>1525</v>
      </c>
      <c r="W438">
        <v>307</v>
      </c>
      <c r="X438">
        <v>785</v>
      </c>
      <c r="Y438">
        <v>1653</v>
      </c>
      <c r="Z438">
        <v>1751</v>
      </c>
      <c r="AA438">
        <v>7791</v>
      </c>
      <c r="AB438">
        <v>307</v>
      </c>
      <c r="AC438">
        <v>-785</v>
      </c>
      <c r="AD438">
        <v>-1653</v>
      </c>
      <c r="AE438">
        <v>-20</v>
      </c>
      <c r="AF438">
        <v>2065</v>
      </c>
      <c r="AG438">
        <v>2247</v>
      </c>
      <c r="AH438">
        <v>0</v>
      </c>
      <c r="AI438">
        <v>0</v>
      </c>
      <c r="AJ438">
        <v>0</v>
      </c>
      <c r="AK438">
        <v>60182</v>
      </c>
      <c r="AL438">
        <v>60778</v>
      </c>
      <c r="AM438">
        <v>61666</v>
      </c>
      <c r="AN438">
        <v>60195</v>
      </c>
      <c r="AO438">
        <v>55289</v>
      </c>
      <c r="AP438">
        <v>8250</v>
      </c>
      <c r="AQ438">
        <v>0.11</v>
      </c>
      <c r="AR438" t="s">
        <v>52</v>
      </c>
      <c r="AS438" t="s">
        <v>315</v>
      </c>
      <c r="AT438" t="s">
        <v>316</v>
      </c>
      <c r="AU438">
        <v>0.89</v>
      </c>
      <c r="AV438" t="s">
        <v>4703</v>
      </c>
    </row>
    <row r="439" spans="1:48">
      <c r="A439">
        <v>435</v>
      </c>
      <c r="B439" t="s">
        <v>2205</v>
      </c>
      <c r="C439">
        <v>2117003208</v>
      </c>
      <c r="D439">
        <v>1200000000000</v>
      </c>
      <c r="E439" t="s">
        <v>2206</v>
      </c>
      <c r="F439">
        <v>43887</v>
      </c>
      <c r="G439">
        <v>5</v>
      </c>
      <c r="H439" t="s">
        <v>73</v>
      </c>
      <c r="I439" t="s">
        <v>2207</v>
      </c>
      <c r="J439" t="s">
        <v>2208</v>
      </c>
      <c r="K439" t="s">
        <v>2209</v>
      </c>
      <c r="L439">
        <v>10</v>
      </c>
      <c r="Q439">
        <v>0</v>
      </c>
      <c r="R439">
        <v>0</v>
      </c>
      <c r="S439">
        <v>48</v>
      </c>
      <c r="T439">
        <v>487</v>
      </c>
      <c r="U439">
        <v>1641</v>
      </c>
      <c r="V439">
        <v>0</v>
      </c>
      <c r="W439">
        <v>106</v>
      </c>
      <c r="X439">
        <v>4</v>
      </c>
      <c r="Y439">
        <v>15</v>
      </c>
      <c r="Z439">
        <v>3</v>
      </c>
      <c r="AA439">
        <v>0</v>
      </c>
      <c r="AB439">
        <v>106</v>
      </c>
      <c r="AC439">
        <v>-33</v>
      </c>
      <c r="AD439">
        <v>385</v>
      </c>
      <c r="AE439">
        <v>1486</v>
      </c>
      <c r="AF439">
        <v>0</v>
      </c>
      <c r="AG439">
        <v>13814</v>
      </c>
      <c r="AH439">
        <v>13766</v>
      </c>
      <c r="AI439">
        <v>16770</v>
      </c>
      <c r="AJ439">
        <v>17769</v>
      </c>
      <c r="AK439">
        <v>0</v>
      </c>
      <c r="AL439">
        <v>0</v>
      </c>
      <c r="AM439">
        <v>0</v>
      </c>
      <c r="AN439">
        <v>0</v>
      </c>
      <c r="AO439">
        <v>3</v>
      </c>
      <c r="AP439">
        <v>5991</v>
      </c>
      <c r="AQ439">
        <v>34.19</v>
      </c>
      <c r="AR439" t="s">
        <v>52</v>
      </c>
      <c r="AS439" t="s">
        <v>2210</v>
      </c>
      <c r="AT439" t="s">
        <v>82</v>
      </c>
      <c r="AU439">
        <v>1.29</v>
      </c>
      <c r="AV439" t="s">
        <v>4704</v>
      </c>
    </row>
    <row r="440" spans="1:48">
      <c r="A440">
        <v>436</v>
      </c>
      <c r="B440" t="s">
        <v>2897</v>
      </c>
      <c r="C440">
        <v>2311322999</v>
      </c>
      <c r="D440">
        <v>1210000000000</v>
      </c>
      <c r="E440" t="s">
        <v>2898</v>
      </c>
      <c r="F440">
        <v>44426</v>
      </c>
      <c r="G440">
        <v>3</v>
      </c>
      <c r="H440" t="s">
        <v>73</v>
      </c>
      <c r="I440" t="s">
        <v>2899</v>
      </c>
      <c r="J440" t="s">
        <v>2900</v>
      </c>
      <c r="K440" t="s">
        <v>2901</v>
      </c>
      <c r="L440">
        <v>10000</v>
      </c>
      <c r="Q440">
        <v>0</v>
      </c>
      <c r="R440">
        <v>0</v>
      </c>
      <c r="S440">
        <v>0</v>
      </c>
      <c r="T440">
        <v>260</v>
      </c>
      <c r="U440">
        <v>1454</v>
      </c>
      <c r="V440">
        <v>0</v>
      </c>
      <c r="W440">
        <v>0</v>
      </c>
      <c r="X440">
        <v>218</v>
      </c>
      <c r="Y440">
        <v>1821</v>
      </c>
      <c r="Z440">
        <v>389</v>
      </c>
      <c r="AA440">
        <v>0</v>
      </c>
      <c r="AB440">
        <v>0</v>
      </c>
      <c r="AC440">
        <v>-218</v>
      </c>
      <c r="AD440">
        <v>-1561</v>
      </c>
      <c r="AE440">
        <v>978</v>
      </c>
      <c r="AF440">
        <v>0</v>
      </c>
      <c r="AG440">
        <v>0</v>
      </c>
      <c r="AH440">
        <v>0</v>
      </c>
      <c r="AI440">
        <v>0</v>
      </c>
      <c r="AJ440">
        <v>0</v>
      </c>
      <c r="AK440">
        <v>0</v>
      </c>
      <c r="AL440">
        <v>0</v>
      </c>
      <c r="AM440">
        <v>0</v>
      </c>
      <c r="AN440">
        <v>0</v>
      </c>
      <c r="AO440">
        <v>0</v>
      </c>
      <c r="AP440">
        <v>808</v>
      </c>
      <c r="AQ440">
        <v>5.59</v>
      </c>
      <c r="AR440" t="s">
        <v>52</v>
      </c>
      <c r="AS440" t="s">
        <v>2902</v>
      </c>
      <c r="AT440" t="s">
        <v>82</v>
      </c>
      <c r="AV440" t="s">
        <v>4705</v>
      </c>
    </row>
    <row r="441" spans="1:48">
      <c r="A441">
        <v>437</v>
      </c>
      <c r="B441" t="s">
        <v>2211</v>
      </c>
      <c r="C441">
        <v>5024204901</v>
      </c>
      <c r="D441">
        <v>1210000000000</v>
      </c>
      <c r="E441" t="s">
        <v>2212</v>
      </c>
      <c r="F441">
        <v>43983</v>
      </c>
      <c r="G441">
        <v>4</v>
      </c>
      <c r="H441" t="s">
        <v>73</v>
      </c>
      <c r="I441" t="s">
        <v>2213</v>
      </c>
      <c r="J441" t="s">
        <v>2214</v>
      </c>
      <c r="K441" t="s">
        <v>2215</v>
      </c>
      <c r="L441">
        <v>300</v>
      </c>
      <c r="Q441">
        <v>0</v>
      </c>
      <c r="R441">
        <v>13053</v>
      </c>
      <c r="S441">
        <v>2527</v>
      </c>
      <c r="T441">
        <v>5635</v>
      </c>
      <c r="U441">
        <v>1401</v>
      </c>
      <c r="V441">
        <v>0</v>
      </c>
      <c r="W441">
        <v>6</v>
      </c>
      <c r="X441">
        <v>36</v>
      </c>
      <c r="Y441">
        <v>118</v>
      </c>
      <c r="Z441">
        <v>61</v>
      </c>
      <c r="AA441">
        <v>0</v>
      </c>
      <c r="AB441">
        <v>6</v>
      </c>
      <c r="AC441">
        <v>1490</v>
      </c>
      <c r="AD441">
        <v>3488</v>
      </c>
      <c r="AE441">
        <v>380</v>
      </c>
      <c r="AF441">
        <v>0</v>
      </c>
      <c r="AG441">
        <v>13132</v>
      </c>
      <c r="AH441">
        <v>13194</v>
      </c>
      <c r="AI441">
        <v>13132</v>
      </c>
      <c r="AJ441">
        <v>13328</v>
      </c>
      <c r="AK441">
        <v>0</v>
      </c>
      <c r="AL441">
        <v>142</v>
      </c>
      <c r="AM441">
        <v>425</v>
      </c>
      <c r="AN441">
        <v>1880</v>
      </c>
      <c r="AO441">
        <v>177</v>
      </c>
      <c r="AP441">
        <v>70</v>
      </c>
      <c r="AQ441">
        <v>0.11</v>
      </c>
      <c r="AR441" t="s">
        <v>52</v>
      </c>
      <c r="AS441" t="s">
        <v>2216</v>
      </c>
      <c r="AT441" t="s">
        <v>2217</v>
      </c>
      <c r="AU441">
        <v>1.02</v>
      </c>
      <c r="AV441" t="s">
        <v>4706</v>
      </c>
    </row>
    <row r="442" spans="1:48">
      <c r="A442">
        <v>438</v>
      </c>
      <c r="B442" t="s">
        <v>1570</v>
      </c>
      <c r="C442">
        <v>6166094406</v>
      </c>
      <c r="D442">
        <v>1160000000000</v>
      </c>
      <c r="E442" t="s">
        <v>1571</v>
      </c>
      <c r="F442">
        <v>42200</v>
      </c>
      <c r="G442">
        <v>9</v>
      </c>
      <c r="H442" t="s">
        <v>73</v>
      </c>
      <c r="I442" t="s">
        <v>759</v>
      </c>
      <c r="J442" t="s">
        <v>760</v>
      </c>
      <c r="K442" t="s">
        <v>1572</v>
      </c>
      <c r="L442">
        <v>10</v>
      </c>
      <c r="Q442">
        <v>373</v>
      </c>
      <c r="R442">
        <v>2845</v>
      </c>
      <c r="S442">
        <v>1602</v>
      </c>
      <c r="T442">
        <v>1841</v>
      </c>
      <c r="U442">
        <v>1282</v>
      </c>
      <c r="V442">
        <v>364</v>
      </c>
      <c r="W442">
        <v>2436</v>
      </c>
      <c r="X442">
        <v>1301</v>
      </c>
      <c r="Y442">
        <v>1322</v>
      </c>
      <c r="Z442">
        <v>967</v>
      </c>
      <c r="AA442">
        <v>7</v>
      </c>
      <c r="AB442">
        <v>2436</v>
      </c>
      <c r="AC442">
        <v>271</v>
      </c>
      <c r="AD442">
        <v>488</v>
      </c>
      <c r="AE442">
        <v>347</v>
      </c>
      <c r="AF442">
        <v>0</v>
      </c>
      <c r="AG442">
        <v>0</v>
      </c>
      <c r="AH442">
        <v>0</v>
      </c>
      <c r="AI442">
        <v>0</v>
      </c>
      <c r="AJ442">
        <v>0</v>
      </c>
      <c r="AK442">
        <v>34195</v>
      </c>
      <c r="AL442">
        <v>31524</v>
      </c>
      <c r="AM442">
        <v>27440</v>
      </c>
      <c r="AN442">
        <v>21380</v>
      </c>
      <c r="AO442">
        <v>18889</v>
      </c>
      <c r="AP442">
        <v>8241</v>
      </c>
      <c r="AQ442">
        <v>3.44</v>
      </c>
      <c r="AR442" t="s">
        <v>52</v>
      </c>
      <c r="AS442" t="s">
        <v>1573</v>
      </c>
      <c r="AT442" t="s">
        <v>1574</v>
      </c>
      <c r="AU442">
        <v>0.55000000000000004</v>
      </c>
      <c r="AV442" t="s">
        <v>4707</v>
      </c>
    </row>
    <row r="443" spans="1:48">
      <c r="A443">
        <v>439</v>
      </c>
      <c r="B443" t="s">
        <v>1285</v>
      </c>
      <c r="C443">
        <v>7841071972</v>
      </c>
      <c r="D443">
        <v>1190000000000</v>
      </c>
      <c r="E443" t="s">
        <v>1286</v>
      </c>
      <c r="F443">
        <v>43172</v>
      </c>
      <c r="G443">
        <v>7</v>
      </c>
      <c r="H443" t="s">
        <v>73</v>
      </c>
      <c r="I443" t="s">
        <v>1287</v>
      </c>
      <c r="J443" t="s">
        <v>1288</v>
      </c>
      <c r="K443" t="s">
        <v>1289</v>
      </c>
      <c r="L443">
        <v>10500</v>
      </c>
      <c r="Q443">
        <v>4283</v>
      </c>
      <c r="R443">
        <v>2721</v>
      </c>
      <c r="S443">
        <v>2462</v>
      </c>
      <c r="T443">
        <v>5736</v>
      </c>
      <c r="U443">
        <v>1160</v>
      </c>
      <c r="V443">
        <v>2636</v>
      </c>
      <c r="W443">
        <v>2501</v>
      </c>
      <c r="X443">
        <v>1575</v>
      </c>
      <c r="Y443">
        <v>5521</v>
      </c>
      <c r="Z443">
        <v>1880</v>
      </c>
      <c r="AA443">
        <v>1503</v>
      </c>
      <c r="AB443">
        <v>2501</v>
      </c>
      <c r="AC443">
        <v>843</v>
      </c>
      <c r="AD443">
        <v>-76</v>
      </c>
      <c r="AE443">
        <v>-731</v>
      </c>
      <c r="AF443">
        <v>0</v>
      </c>
      <c r="AG443">
        <v>0</v>
      </c>
      <c r="AH443">
        <v>0</v>
      </c>
      <c r="AI443">
        <v>0</v>
      </c>
      <c r="AJ443">
        <v>0</v>
      </c>
      <c r="AK443">
        <v>10978</v>
      </c>
      <c r="AL443">
        <v>11290</v>
      </c>
      <c r="AM443">
        <v>11144</v>
      </c>
      <c r="AN443">
        <v>8884</v>
      </c>
      <c r="AO443">
        <v>9080</v>
      </c>
      <c r="AP443">
        <v>0</v>
      </c>
      <c r="AQ443">
        <v>0.27</v>
      </c>
      <c r="AR443" t="s">
        <v>52</v>
      </c>
      <c r="AS443" t="s">
        <v>1290</v>
      </c>
      <c r="AT443" t="s">
        <v>1291</v>
      </c>
      <c r="AU443">
        <v>0.83</v>
      </c>
      <c r="AV443" t="s">
        <v>4708</v>
      </c>
    </row>
    <row r="444" spans="1:48">
      <c r="A444">
        <v>440</v>
      </c>
      <c r="B444" t="s">
        <v>1842</v>
      </c>
      <c r="C444">
        <v>7728833297</v>
      </c>
      <c r="D444">
        <v>1140000000000</v>
      </c>
      <c r="E444" t="s">
        <v>1843</v>
      </c>
      <c r="F444">
        <v>41318</v>
      </c>
      <c r="G444">
        <v>12</v>
      </c>
      <c r="H444" t="s">
        <v>73</v>
      </c>
      <c r="I444" t="s">
        <v>1844</v>
      </c>
      <c r="J444" t="s">
        <v>1845</v>
      </c>
      <c r="K444" t="s">
        <v>65</v>
      </c>
      <c r="L444">
        <v>11000</v>
      </c>
      <c r="Q444">
        <v>40086</v>
      </c>
      <c r="R444">
        <v>21748</v>
      </c>
      <c r="S444">
        <v>16989</v>
      </c>
      <c r="T444">
        <v>5291</v>
      </c>
      <c r="U444">
        <v>1150</v>
      </c>
      <c r="V444">
        <v>529</v>
      </c>
      <c r="W444">
        <v>791</v>
      </c>
      <c r="X444">
        <v>795</v>
      </c>
      <c r="Y444">
        <v>580</v>
      </c>
      <c r="Z444">
        <v>1357</v>
      </c>
      <c r="AA444">
        <v>10436</v>
      </c>
      <c r="AB444">
        <v>791</v>
      </c>
      <c r="AC444">
        <v>840</v>
      </c>
      <c r="AD444">
        <v>384</v>
      </c>
      <c r="AE444">
        <v>-277</v>
      </c>
      <c r="AF444">
        <v>0</v>
      </c>
      <c r="AG444">
        <v>8550</v>
      </c>
      <c r="AH444">
        <v>10000</v>
      </c>
      <c r="AI444">
        <v>14000</v>
      </c>
      <c r="AJ444">
        <v>15500</v>
      </c>
      <c r="AK444">
        <v>6946</v>
      </c>
      <c r="AL444">
        <v>7705</v>
      </c>
      <c r="AM444">
        <v>6931</v>
      </c>
      <c r="AN444">
        <v>1619</v>
      </c>
      <c r="AO444">
        <v>689</v>
      </c>
      <c r="AP444">
        <v>0</v>
      </c>
      <c r="AQ444">
        <v>0.03</v>
      </c>
      <c r="AR444" t="s">
        <v>52</v>
      </c>
      <c r="AS444" t="s">
        <v>1846</v>
      </c>
      <c r="AT444" t="s">
        <v>1847</v>
      </c>
      <c r="AU444">
        <v>2.33</v>
      </c>
      <c r="AV444" t="s">
        <v>4709</v>
      </c>
    </row>
    <row r="445" spans="1:48">
      <c r="A445">
        <v>441</v>
      </c>
      <c r="B445" t="s">
        <v>3571</v>
      </c>
      <c r="C445">
        <v>2635257732</v>
      </c>
      <c r="D445">
        <v>1230000000000</v>
      </c>
      <c r="E445" t="s">
        <v>3572</v>
      </c>
      <c r="F445">
        <v>45084</v>
      </c>
      <c r="G445">
        <v>1</v>
      </c>
      <c r="H445" t="s">
        <v>73</v>
      </c>
      <c r="I445" t="s">
        <v>3573</v>
      </c>
      <c r="J445" t="s">
        <v>3574</v>
      </c>
      <c r="K445" t="s">
        <v>3575</v>
      </c>
      <c r="L445">
        <v>10</v>
      </c>
      <c r="Q445">
        <v>0</v>
      </c>
      <c r="R445">
        <v>0</v>
      </c>
      <c r="S445">
        <v>0</v>
      </c>
      <c r="T445">
        <v>0</v>
      </c>
      <c r="U445">
        <v>1128</v>
      </c>
      <c r="V445">
        <v>0</v>
      </c>
      <c r="W445">
        <v>0</v>
      </c>
      <c r="X445">
        <v>0</v>
      </c>
      <c r="Y445">
        <v>0</v>
      </c>
      <c r="Z445">
        <v>1118</v>
      </c>
      <c r="AA445">
        <v>0</v>
      </c>
      <c r="AB445">
        <v>0</v>
      </c>
      <c r="AC445">
        <v>0</v>
      </c>
      <c r="AD445">
        <v>0</v>
      </c>
      <c r="AE445">
        <v>-61</v>
      </c>
      <c r="AF445">
        <v>0</v>
      </c>
      <c r="AG445">
        <v>0</v>
      </c>
      <c r="AH445">
        <v>0</v>
      </c>
      <c r="AI445">
        <v>0</v>
      </c>
      <c r="AJ445">
        <v>0</v>
      </c>
      <c r="AK445">
        <v>0</v>
      </c>
      <c r="AL445">
        <v>0</v>
      </c>
      <c r="AM445">
        <v>0</v>
      </c>
      <c r="AN445">
        <v>0</v>
      </c>
      <c r="AO445">
        <v>1033</v>
      </c>
      <c r="AP445">
        <v>1796</v>
      </c>
      <c r="AR445" t="s">
        <v>52</v>
      </c>
      <c r="AS445" t="s">
        <v>3576</v>
      </c>
      <c r="AT445" t="s">
        <v>82</v>
      </c>
      <c r="AV445" t="s">
        <v>4710</v>
      </c>
    </row>
    <row r="446" spans="1:48">
      <c r="A446">
        <v>442</v>
      </c>
      <c r="B446" t="s">
        <v>2492</v>
      </c>
      <c r="C446">
        <v>326563288</v>
      </c>
      <c r="D446">
        <v>1180000000000</v>
      </c>
      <c r="E446" t="s">
        <v>2493</v>
      </c>
      <c r="F446">
        <v>43382</v>
      </c>
      <c r="G446">
        <v>6</v>
      </c>
      <c r="H446" t="s">
        <v>73</v>
      </c>
      <c r="I446" t="s">
        <v>2487</v>
      </c>
      <c r="J446" t="s">
        <v>2488</v>
      </c>
      <c r="K446" t="s">
        <v>2494</v>
      </c>
      <c r="L446">
        <v>11</v>
      </c>
      <c r="Q446">
        <v>976</v>
      </c>
      <c r="R446">
        <v>1451</v>
      </c>
      <c r="S446">
        <v>1623</v>
      </c>
      <c r="T446">
        <v>2274</v>
      </c>
      <c r="U446">
        <v>1120</v>
      </c>
      <c r="V446">
        <v>411</v>
      </c>
      <c r="W446">
        <v>558</v>
      </c>
      <c r="X446">
        <v>591</v>
      </c>
      <c r="Y446">
        <v>-1935</v>
      </c>
      <c r="Z446">
        <v>0</v>
      </c>
      <c r="AA446">
        <v>70</v>
      </c>
      <c r="AB446">
        <v>558</v>
      </c>
      <c r="AC446">
        <v>170</v>
      </c>
      <c r="AD446">
        <v>271</v>
      </c>
      <c r="AE446">
        <v>133</v>
      </c>
      <c r="AF446">
        <v>0</v>
      </c>
      <c r="AG446">
        <v>0</v>
      </c>
      <c r="AH446">
        <v>0</v>
      </c>
      <c r="AI446">
        <v>0</v>
      </c>
      <c r="AJ446">
        <v>0</v>
      </c>
      <c r="AK446">
        <v>12050</v>
      </c>
      <c r="AL446">
        <v>11550</v>
      </c>
      <c r="AM446">
        <v>14050</v>
      </c>
      <c r="AN446">
        <v>18403</v>
      </c>
      <c r="AO446">
        <v>16742</v>
      </c>
      <c r="AP446">
        <v>120</v>
      </c>
      <c r="AQ446">
        <v>1.1499999999999999</v>
      </c>
      <c r="AR446" t="s">
        <v>52</v>
      </c>
      <c r="AS446">
        <v>0</v>
      </c>
      <c r="AT446" t="s">
        <v>82</v>
      </c>
      <c r="AU446">
        <v>1.39</v>
      </c>
      <c r="AV446" t="s">
        <v>4711</v>
      </c>
    </row>
    <row r="447" spans="1:48">
      <c r="A447">
        <v>443</v>
      </c>
      <c r="B447" t="s">
        <v>2856</v>
      </c>
      <c r="C447">
        <v>2312287049</v>
      </c>
      <c r="D447">
        <v>1190000000000</v>
      </c>
      <c r="E447" t="s">
        <v>2857</v>
      </c>
      <c r="F447">
        <v>43742</v>
      </c>
      <c r="G447">
        <v>5</v>
      </c>
      <c r="H447" t="s">
        <v>73</v>
      </c>
      <c r="I447" t="s">
        <v>2858</v>
      </c>
      <c r="J447" t="s">
        <v>2859</v>
      </c>
      <c r="K447" t="s">
        <v>2860</v>
      </c>
      <c r="L447">
        <v>10</v>
      </c>
      <c r="Q447">
        <v>0</v>
      </c>
      <c r="R447">
        <v>0</v>
      </c>
      <c r="S447">
        <v>0</v>
      </c>
      <c r="T447">
        <v>172</v>
      </c>
      <c r="U447">
        <v>1116</v>
      </c>
      <c r="V447">
        <v>0</v>
      </c>
      <c r="W447">
        <v>0</v>
      </c>
      <c r="X447">
        <v>209</v>
      </c>
      <c r="Y447">
        <v>120</v>
      </c>
      <c r="Z447">
        <v>1043</v>
      </c>
      <c r="AA447">
        <v>0</v>
      </c>
      <c r="AB447">
        <v>0</v>
      </c>
      <c r="AC447">
        <v>-209</v>
      </c>
      <c r="AD447">
        <v>42</v>
      </c>
      <c r="AE447">
        <v>4</v>
      </c>
      <c r="AF447">
        <v>0</v>
      </c>
      <c r="AG447">
        <v>0</v>
      </c>
      <c r="AH447">
        <v>0</v>
      </c>
      <c r="AI447">
        <v>2517</v>
      </c>
      <c r="AJ447">
        <v>1486</v>
      </c>
      <c r="AK447">
        <v>0</v>
      </c>
      <c r="AL447">
        <v>0</v>
      </c>
      <c r="AM447">
        <v>0</v>
      </c>
      <c r="AN447">
        <v>242</v>
      </c>
      <c r="AO447">
        <v>283</v>
      </c>
      <c r="AP447">
        <v>2687</v>
      </c>
      <c r="AQ447">
        <v>6.49</v>
      </c>
      <c r="AR447" t="s">
        <v>52</v>
      </c>
      <c r="AS447" t="s">
        <v>2861</v>
      </c>
      <c r="AT447" t="s">
        <v>2862</v>
      </c>
      <c r="AU447">
        <v>0.64</v>
      </c>
      <c r="AV447" t="s">
        <v>4712</v>
      </c>
    </row>
    <row r="448" spans="1:48">
      <c r="A448">
        <v>444</v>
      </c>
      <c r="B448" t="s">
        <v>3004</v>
      </c>
      <c r="C448">
        <v>573013480</v>
      </c>
      <c r="D448">
        <v>1200000000000</v>
      </c>
      <c r="E448" t="s">
        <v>3005</v>
      </c>
      <c r="F448">
        <v>43843</v>
      </c>
      <c r="G448">
        <v>5</v>
      </c>
      <c r="H448" t="s">
        <v>73</v>
      </c>
      <c r="I448" t="s">
        <v>2999</v>
      </c>
      <c r="J448" t="s">
        <v>3000</v>
      </c>
      <c r="K448" t="s">
        <v>3006</v>
      </c>
      <c r="L448">
        <v>11456</v>
      </c>
      <c r="Q448">
        <v>0</v>
      </c>
      <c r="R448">
        <v>0</v>
      </c>
      <c r="S448">
        <v>0</v>
      </c>
      <c r="T448">
        <v>83</v>
      </c>
      <c r="U448">
        <v>1091</v>
      </c>
      <c r="V448">
        <v>0</v>
      </c>
      <c r="W448">
        <v>0</v>
      </c>
      <c r="X448">
        <v>6</v>
      </c>
      <c r="Y448">
        <v>344</v>
      </c>
      <c r="Z448">
        <v>1227</v>
      </c>
      <c r="AA448">
        <v>0</v>
      </c>
      <c r="AB448">
        <v>0</v>
      </c>
      <c r="AC448">
        <v>-6</v>
      </c>
      <c r="AD448">
        <v>-261</v>
      </c>
      <c r="AE448">
        <v>-141</v>
      </c>
      <c r="AF448">
        <v>0</v>
      </c>
      <c r="AG448">
        <v>0</v>
      </c>
      <c r="AH448">
        <v>0</v>
      </c>
      <c r="AI448">
        <v>623</v>
      </c>
      <c r="AJ448">
        <v>0</v>
      </c>
      <c r="AK448">
        <v>0</v>
      </c>
      <c r="AL448">
        <v>500</v>
      </c>
      <c r="AM448">
        <v>488</v>
      </c>
      <c r="AN448">
        <v>272</v>
      </c>
      <c r="AO448">
        <v>6686</v>
      </c>
      <c r="AP448">
        <v>6624</v>
      </c>
      <c r="AQ448">
        <v>13.14</v>
      </c>
      <c r="AR448" t="s">
        <v>52</v>
      </c>
      <c r="AS448" t="s">
        <v>3007</v>
      </c>
      <c r="AT448" t="s">
        <v>3008</v>
      </c>
      <c r="AU448">
        <v>13.37</v>
      </c>
      <c r="AV448" t="s">
        <v>4713</v>
      </c>
    </row>
    <row r="449" spans="1:48">
      <c r="A449">
        <v>445</v>
      </c>
      <c r="B449" t="s">
        <v>3538</v>
      </c>
      <c r="C449">
        <v>1103012673</v>
      </c>
      <c r="D449">
        <v>1140000000000</v>
      </c>
      <c r="E449" t="s">
        <v>3539</v>
      </c>
      <c r="F449">
        <v>41950</v>
      </c>
      <c r="G449">
        <v>10</v>
      </c>
      <c r="H449" t="s">
        <v>73</v>
      </c>
      <c r="I449" t="s">
        <v>3540</v>
      </c>
      <c r="J449" t="s">
        <v>3541</v>
      </c>
      <c r="K449" t="s">
        <v>3542</v>
      </c>
      <c r="L449">
        <v>10</v>
      </c>
      <c r="Q449">
        <v>5095</v>
      </c>
      <c r="R449">
        <v>9641</v>
      </c>
      <c r="S449">
        <v>2100</v>
      </c>
      <c r="T449">
        <v>1020</v>
      </c>
      <c r="U449">
        <v>653</v>
      </c>
      <c r="V449">
        <v>680</v>
      </c>
      <c r="W449">
        <v>2601</v>
      </c>
      <c r="X449">
        <v>7733</v>
      </c>
      <c r="Y449">
        <v>2611</v>
      </c>
      <c r="Z449">
        <v>5037</v>
      </c>
      <c r="AA449">
        <v>-214</v>
      </c>
      <c r="AB449">
        <v>2601</v>
      </c>
      <c r="AC449">
        <v>-5902</v>
      </c>
      <c r="AD449">
        <v>-1649</v>
      </c>
      <c r="AE449">
        <v>-4414</v>
      </c>
      <c r="AF449">
        <v>0</v>
      </c>
      <c r="AG449">
        <v>0</v>
      </c>
      <c r="AH449">
        <v>0</v>
      </c>
      <c r="AI449">
        <v>0</v>
      </c>
      <c r="AJ449">
        <v>0</v>
      </c>
      <c r="AK449">
        <v>39328</v>
      </c>
      <c r="AL449">
        <v>52216</v>
      </c>
      <c r="AM449">
        <v>38373</v>
      </c>
      <c r="AN449">
        <v>34592</v>
      </c>
      <c r="AO449">
        <v>32798</v>
      </c>
      <c r="AP449">
        <v>0</v>
      </c>
      <c r="AQ449">
        <v>0.13</v>
      </c>
      <c r="AR449" t="s">
        <v>52</v>
      </c>
      <c r="AS449" t="s">
        <v>3543</v>
      </c>
      <c r="AT449" t="s">
        <v>3544</v>
      </c>
      <c r="AU449">
        <v>0.83</v>
      </c>
      <c r="AV449" t="s">
        <v>4714</v>
      </c>
    </row>
    <row r="450" spans="1:48">
      <c r="A450">
        <v>446</v>
      </c>
      <c r="B450" t="s">
        <v>3040</v>
      </c>
      <c r="C450">
        <v>5837081420</v>
      </c>
      <c r="D450">
        <v>1220000000000</v>
      </c>
      <c r="E450" t="s">
        <v>3041</v>
      </c>
      <c r="F450">
        <v>44531</v>
      </c>
      <c r="G450">
        <v>3</v>
      </c>
      <c r="H450" t="s">
        <v>73</v>
      </c>
      <c r="I450" t="s">
        <v>3042</v>
      </c>
      <c r="J450" t="s">
        <v>3043</v>
      </c>
      <c r="K450" t="s">
        <v>3044</v>
      </c>
      <c r="L450">
        <v>15</v>
      </c>
      <c r="Q450">
        <v>0</v>
      </c>
      <c r="R450">
        <v>0</v>
      </c>
      <c r="S450">
        <v>200</v>
      </c>
      <c r="T450">
        <v>973</v>
      </c>
      <c r="U450">
        <v>20393</v>
      </c>
      <c r="V450">
        <v>0</v>
      </c>
      <c r="W450">
        <v>0</v>
      </c>
      <c r="X450">
        <v>63</v>
      </c>
      <c r="Y450">
        <v>265</v>
      </c>
      <c r="Z450">
        <v>27</v>
      </c>
      <c r="AA450">
        <v>0</v>
      </c>
      <c r="AB450">
        <v>0</v>
      </c>
      <c r="AC450">
        <v>133</v>
      </c>
      <c r="AD450">
        <v>477</v>
      </c>
      <c r="AE450">
        <v>18303</v>
      </c>
      <c r="AF450">
        <v>0</v>
      </c>
      <c r="AG450">
        <v>0</v>
      </c>
      <c r="AH450">
        <v>63</v>
      </c>
      <c r="AI450">
        <v>0</v>
      </c>
      <c r="AJ450">
        <v>0</v>
      </c>
      <c r="AK450">
        <v>0</v>
      </c>
      <c r="AL450">
        <v>0</v>
      </c>
      <c r="AM450">
        <v>0</v>
      </c>
      <c r="AN450">
        <v>100915</v>
      </c>
      <c r="AO450">
        <v>121371</v>
      </c>
      <c r="AP450">
        <v>3625</v>
      </c>
      <c r="AQ450">
        <v>101.97</v>
      </c>
      <c r="AR450" t="s">
        <v>52</v>
      </c>
      <c r="AS450" t="s">
        <v>3045</v>
      </c>
      <c r="AT450" t="s">
        <v>3046</v>
      </c>
      <c r="AU450">
        <v>1926.52</v>
      </c>
      <c r="AV450" t="s">
        <v>4715</v>
      </c>
    </row>
    <row r="451" spans="1:48">
      <c r="A451">
        <v>447</v>
      </c>
      <c r="B451" t="s">
        <v>3166</v>
      </c>
      <c r="C451">
        <v>5262389030</v>
      </c>
      <c r="D451">
        <v>1230000000000</v>
      </c>
      <c r="E451" t="s">
        <v>3167</v>
      </c>
      <c r="F451">
        <v>44886</v>
      </c>
      <c r="G451">
        <v>2</v>
      </c>
      <c r="H451" t="s">
        <v>73</v>
      </c>
      <c r="I451" t="s">
        <v>3168</v>
      </c>
      <c r="J451" t="s">
        <v>3169</v>
      </c>
      <c r="K451" t="s">
        <v>3170</v>
      </c>
      <c r="L451">
        <v>10</v>
      </c>
      <c r="Q451">
        <v>0</v>
      </c>
      <c r="R451">
        <v>0</v>
      </c>
      <c r="S451">
        <v>0</v>
      </c>
      <c r="T451">
        <v>0</v>
      </c>
      <c r="U451">
        <v>860</v>
      </c>
      <c r="V451">
        <v>0</v>
      </c>
      <c r="W451">
        <v>0</v>
      </c>
      <c r="X451">
        <v>0</v>
      </c>
      <c r="Y451">
        <v>75</v>
      </c>
      <c r="Z451">
        <v>611</v>
      </c>
      <c r="AA451">
        <v>0</v>
      </c>
      <c r="AB451">
        <v>0</v>
      </c>
      <c r="AC451">
        <v>0</v>
      </c>
      <c r="AD451">
        <v>-75</v>
      </c>
      <c r="AE451">
        <v>212</v>
      </c>
      <c r="AF451">
        <v>0</v>
      </c>
      <c r="AG451">
        <v>0</v>
      </c>
      <c r="AH451">
        <v>0</v>
      </c>
      <c r="AI451">
        <v>0</v>
      </c>
      <c r="AJ451">
        <v>692</v>
      </c>
      <c r="AK451">
        <v>0</v>
      </c>
      <c r="AL451">
        <v>0</v>
      </c>
      <c r="AM451">
        <v>0</v>
      </c>
      <c r="AN451">
        <v>11127</v>
      </c>
      <c r="AO451">
        <v>11194</v>
      </c>
      <c r="AP451">
        <v>722</v>
      </c>
      <c r="AR451" t="s">
        <v>52</v>
      </c>
      <c r="AS451" t="s">
        <v>3171</v>
      </c>
      <c r="AT451" t="s">
        <v>3172</v>
      </c>
      <c r="AU451">
        <v>1.07</v>
      </c>
      <c r="AV451" t="s">
        <v>4716</v>
      </c>
    </row>
    <row r="452" spans="1:48">
      <c r="A452">
        <v>448</v>
      </c>
      <c r="B452" t="s">
        <v>2184</v>
      </c>
      <c r="C452">
        <v>1701060338</v>
      </c>
      <c r="D452">
        <v>1170000000000</v>
      </c>
      <c r="E452" t="s">
        <v>2185</v>
      </c>
      <c r="F452">
        <v>43038</v>
      </c>
      <c r="G452">
        <v>7</v>
      </c>
      <c r="H452" t="s">
        <v>73</v>
      </c>
      <c r="I452" t="s">
        <v>2186</v>
      </c>
      <c r="J452" t="s">
        <v>2187</v>
      </c>
      <c r="K452" t="s">
        <v>2188</v>
      </c>
      <c r="L452">
        <v>10020</v>
      </c>
      <c r="Q452">
        <v>0</v>
      </c>
      <c r="R452">
        <v>4505</v>
      </c>
      <c r="S452">
        <v>7832</v>
      </c>
      <c r="T452">
        <v>3699</v>
      </c>
      <c r="U452">
        <v>857</v>
      </c>
      <c r="V452">
        <v>0</v>
      </c>
      <c r="W452">
        <v>1911</v>
      </c>
      <c r="X452">
        <v>201</v>
      </c>
      <c r="Y452">
        <v>2431</v>
      </c>
      <c r="Z452">
        <v>281</v>
      </c>
      <c r="AA452">
        <v>0</v>
      </c>
      <c r="AB452">
        <v>1911</v>
      </c>
      <c r="AC452">
        <v>7396</v>
      </c>
      <c r="AD452">
        <v>1157</v>
      </c>
      <c r="AE452">
        <v>535</v>
      </c>
      <c r="AF452">
        <v>0</v>
      </c>
      <c r="AG452">
        <v>2231</v>
      </c>
      <c r="AH452">
        <v>7850</v>
      </c>
      <c r="AI452">
        <v>7850</v>
      </c>
      <c r="AJ452">
        <v>8138</v>
      </c>
      <c r="AK452">
        <v>0</v>
      </c>
      <c r="AL452">
        <v>0</v>
      </c>
      <c r="AM452">
        <v>0</v>
      </c>
      <c r="AN452">
        <v>0</v>
      </c>
      <c r="AO452">
        <v>0</v>
      </c>
      <c r="AP452">
        <v>0</v>
      </c>
      <c r="AQ452">
        <v>0.19</v>
      </c>
      <c r="AR452" t="s">
        <v>52</v>
      </c>
      <c r="AS452" t="s">
        <v>2189</v>
      </c>
      <c r="AT452" t="s">
        <v>2190</v>
      </c>
      <c r="AU452">
        <v>3.65</v>
      </c>
      <c r="AV452" t="s">
        <v>4717</v>
      </c>
    </row>
    <row r="453" spans="1:48">
      <c r="A453">
        <v>449</v>
      </c>
      <c r="B453" t="s">
        <v>1531</v>
      </c>
      <c r="C453">
        <v>2312143061</v>
      </c>
      <c r="D453">
        <v>1070000000000</v>
      </c>
      <c r="E453" t="s">
        <v>1532</v>
      </c>
      <c r="F453">
        <v>39360</v>
      </c>
      <c r="G453">
        <v>17</v>
      </c>
      <c r="H453" t="s">
        <v>73</v>
      </c>
      <c r="I453" t="s">
        <v>1533</v>
      </c>
      <c r="J453" t="s">
        <v>1534</v>
      </c>
      <c r="K453" t="s">
        <v>1535</v>
      </c>
      <c r="L453">
        <v>10</v>
      </c>
      <c r="Q453">
        <v>2618</v>
      </c>
      <c r="R453">
        <v>265</v>
      </c>
      <c r="S453">
        <v>1891</v>
      </c>
      <c r="T453">
        <v>703</v>
      </c>
      <c r="U453">
        <v>838</v>
      </c>
      <c r="V453">
        <v>4456</v>
      </c>
      <c r="W453">
        <v>1955</v>
      </c>
      <c r="X453">
        <v>2570</v>
      </c>
      <c r="Y453">
        <v>2489</v>
      </c>
      <c r="Z453">
        <v>2488</v>
      </c>
      <c r="AA453">
        <v>-1885</v>
      </c>
      <c r="AB453">
        <v>1955</v>
      </c>
      <c r="AC453">
        <v>-704</v>
      </c>
      <c r="AD453">
        <v>-1801</v>
      </c>
      <c r="AE453">
        <v>-1704</v>
      </c>
      <c r="AF453">
        <v>0</v>
      </c>
      <c r="AG453">
        <v>0</v>
      </c>
      <c r="AH453">
        <v>0</v>
      </c>
      <c r="AI453">
        <v>0</v>
      </c>
      <c r="AJ453">
        <v>0</v>
      </c>
      <c r="AK453">
        <v>54732</v>
      </c>
      <c r="AL453">
        <v>52642</v>
      </c>
      <c r="AM453">
        <v>51900</v>
      </c>
      <c r="AN453">
        <v>51452</v>
      </c>
      <c r="AO453">
        <v>49401</v>
      </c>
      <c r="AP453">
        <v>2942</v>
      </c>
      <c r="AQ453">
        <v>0.32</v>
      </c>
      <c r="AR453">
        <v>0</v>
      </c>
      <c r="AS453" t="s">
        <v>1536</v>
      </c>
      <c r="AT453" t="s">
        <v>1537</v>
      </c>
      <c r="AU453">
        <v>0.9</v>
      </c>
      <c r="AV453" t="s">
        <v>4718</v>
      </c>
    </row>
    <row r="454" spans="1:48">
      <c r="A454">
        <v>450</v>
      </c>
      <c r="B454" t="s">
        <v>3054</v>
      </c>
      <c r="C454">
        <v>7751201553</v>
      </c>
      <c r="D454">
        <v>1220000000000</v>
      </c>
      <c r="E454" t="s">
        <v>3055</v>
      </c>
      <c r="F454">
        <v>44392</v>
      </c>
      <c r="G454">
        <v>3</v>
      </c>
      <c r="H454" t="s">
        <v>73</v>
      </c>
      <c r="I454" t="s">
        <v>3056</v>
      </c>
      <c r="J454" t="s">
        <v>3057</v>
      </c>
      <c r="K454" t="s">
        <v>3058</v>
      </c>
      <c r="L454">
        <v>1000</v>
      </c>
      <c r="Q454">
        <v>0</v>
      </c>
      <c r="R454">
        <v>0</v>
      </c>
      <c r="S454">
        <v>12</v>
      </c>
      <c r="T454">
        <v>0</v>
      </c>
      <c r="U454">
        <v>813</v>
      </c>
      <c r="V454">
        <v>0</v>
      </c>
      <c r="W454">
        <v>0</v>
      </c>
      <c r="X454">
        <v>3</v>
      </c>
      <c r="Y454">
        <v>49</v>
      </c>
      <c r="Z454">
        <v>945</v>
      </c>
      <c r="AA454">
        <v>0</v>
      </c>
      <c r="AB454">
        <v>0</v>
      </c>
      <c r="AC454">
        <v>8</v>
      </c>
      <c r="AD454">
        <v>-49</v>
      </c>
      <c r="AE454">
        <v>-145</v>
      </c>
      <c r="AF454">
        <v>0</v>
      </c>
      <c r="AG454">
        <v>0</v>
      </c>
      <c r="AH454">
        <v>0</v>
      </c>
      <c r="AI454">
        <v>0</v>
      </c>
      <c r="AJ454">
        <v>10052</v>
      </c>
      <c r="AK454">
        <v>0</v>
      </c>
      <c r="AL454">
        <v>0</v>
      </c>
      <c r="AM454">
        <v>1000</v>
      </c>
      <c r="AN454">
        <v>414</v>
      </c>
      <c r="AO454">
        <v>9</v>
      </c>
      <c r="AP454">
        <v>0</v>
      </c>
      <c r="AQ454">
        <v>67.75</v>
      </c>
      <c r="AR454" t="s">
        <v>52</v>
      </c>
      <c r="AS454" t="s">
        <v>3059</v>
      </c>
      <c r="AT454" t="s">
        <v>82</v>
      </c>
      <c r="AU454">
        <v>10.06</v>
      </c>
      <c r="AV454" t="s">
        <v>4719</v>
      </c>
    </row>
    <row r="455" spans="1:48">
      <c r="A455">
        <v>451</v>
      </c>
      <c r="B455" t="s">
        <v>2661</v>
      </c>
      <c r="C455">
        <v>9703031707</v>
      </c>
      <c r="D455">
        <v>1220000000000</v>
      </c>
      <c r="E455" t="s">
        <v>2662</v>
      </c>
      <c r="F455">
        <v>44293</v>
      </c>
      <c r="G455">
        <v>3</v>
      </c>
      <c r="H455" t="s">
        <v>73</v>
      </c>
      <c r="I455" t="s">
        <v>2663</v>
      </c>
      <c r="J455" t="s">
        <v>2664</v>
      </c>
      <c r="K455" t="s">
        <v>2665</v>
      </c>
      <c r="L455">
        <v>30</v>
      </c>
      <c r="Q455">
        <v>0</v>
      </c>
      <c r="R455">
        <v>0</v>
      </c>
      <c r="S455">
        <v>12840</v>
      </c>
      <c r="T455">
        <v>13302</v>
      </c>
      <c r="U455">
        <v>1562</v>
      </c>
      <c r="V455">
        <v>0</v>
      </c>
      <c r="W455">
        <v>0</v>
      </c>
      <c r="X455">
        <v>8</v>
      </c>
      <c r="Y455">
        <v>13519</v>
      </c>
      <c r="Z455">
        <v>816</v>
      </c>
      <c r="AA455">
        <v>0</v>
      </c>
      <c r="AB455">
        <v>0</v>
      </c>
      <c r="AC455">
        <v>12832</v>
      </c>
      <c r="AD455">
        <v>-1344</v>
      </c>
      <c r="AE455">
        <v>-348</v>
      </c>
      <c r="AF455">
        <v>0</v>
      </c>
      <c r="AG455">
        <v>0</v>
      </c>
      <c r="AH455">
        <v>0</v>
      </c>
      <c r="AI455">
        <v>0</v>
      </c>
      <c r="AJ455">
        <v>0</v>
      </c>
      <c r="AK455">
        <v>0</v>
      </c>
      <c r="AL455">
        <v>0</v>
      </c>
      <c r="AM455">
        <v>13273</v>
      </c>
      <c r="AN455">
        <v>25982</v>
      </c>
      <c r="AO455">
        <v>26234</v>
      </c>
      <c r="AP455">
        <v>2871</v>
      </c>
      <c r="AQ455">
        <v>0.12</v>
      </c>
      <c r="AR455" t="s">
        <v>52</v>
      </c>
      <c r="AS455" t="s">
        <v>2666</v>
      </c>
      <c r="AT455" t="s">
        <v>2667</v>
      </c>
      <c r="AU455">
        <v>1.98</v>
      </c>
      <c r="AV455" t="s">
        <v>4720</v>
      </c>
    </row>
    <row r="456" spans="1:48">
      <c r="A456">
        <v>452</v>
      </c>
      <c r="B456" t="s">
        <v>3468</v>
      </c>
      <c r="C456">
        <v>1838016040</v>
      </c>
      <c r="D456">
        <v>1140000000000</v>
      </c>
      <c r="E456" t="s">
        <v>3469</v>
      </c>
      <c r="F456">
        <v>41940</v>
      </c>
      <c r="G456">
        <v>10</v>
      </c>
      <c r="H456" t="s">
        <v>73</v>
      </c>
      <c r="I456" t="s">
        <v>3470</v>
      </c>
      <c r="J456" t="s">
        <v>3471</v>
      </c>
      <c r="K456" t="s">
        <v>3472</v>
      </c>
      <c r="L456">
        <v>10000</v>
      </c>
      <c r="Q456">
        <v>0</v>
      </c>
      <c r="R456">
        <v>0</v>
      </c>
      <c r="S456">
        <v>0</v>
      </c>
      <c r="T456">
        <v>0</v>
      </c>
      <c r="U456">
        <v>0</v>
      </c>
      <c r="V456">
        <v>13</v>
      </c>
      <c r="W456">
        <v>457</v>
      </c>
      <c r="X456">
        <v>457</v>
      </c>
      <c r="Y456">
        <v>0</v>
      </c>
      <c r="Z456">
        <v>218</v>
      </c>
      <c r="AA456">
        <v>-13</v>
      </c>
      <c r="AB456">
        <v>457</v>
      </c>
      <c r="AC456">
        <v>-457</v>
      </c>
      <c r="AD456">
        <v>0</v>
      </c>
      <c r="AE456">
        <v>-218</v>
      </c>
      <c r="AF456">
        <v>0</v>
      </c>
      <c r="AG456">
        <v>0</v>
      </c>
      <c r="AH456">
        <v>0</v>
      </c>
      <c r="AI456">
        <v>0</v>
      </c>
      <c r="AJ456">
        <v>0</v>
      </c>
      <c r="AK456">
        <v>94</v>
      </c>
      <c r="AL456">
        <v>50</v>
      </c>
      <c r="AM456">
        <v>0</v>
      </c>
      <c r="AN456">
        <v>0</v>
      </c>
      <c r="AO456">
        <v>45</v>
      </c>
      <c r="AP456">
        <v>0</v>
      </c>
      <c r="AR456" t="s">
        <v>52</v>
      </c>
      <c r="AS456" t="s">
        <v>3473</v>
      </c>
      <c r="AT456" t="s">
        <v>3474</v>
      </c>
      <c r="AU456">
        <v>0.48</v>
      </c>
      <c r="AV456" t="s">
        <v>4721</v>
      </c>
    </row>
    <row r="457" spans="1:48">
      <c r="A457">
        <v>453</v>
      </c>
      <c r="B457" t="s">
        <v>2695</v>
      </c>
      <c r="C457">
        <v>4029062021</v>
      </c>
      <c r="D457">
        <v>1200000000000</v>
      </c>
      <c r="E457" t="s">
        <v>2696</v>
      </c>
      <c r="F457">
        <v>43880</v>
      </c>
      <c r="G457">
        <v>5</v>
      </c>
      <c r="H457" t="s">
        <v>73</v>
      </c>
      <c r="I457" t="s">
        <v>2697</v>
      </c>
      <c r="J457" t="s">
        <v>2698</v>
      </c>
      <c r="K457" t="s">
        <v>2699</v>
      </c>
      <c r="L457">
        <v>10638</v>
      </c>
      <c r="Q457">
        <v>0</v>
      </c>
      <c r="R457">
        <v>604</v>
      </c>
      <c r="S457">
        <v>1265</v>
      </c>
      <c r="T457">
        <v>1072</v>
      </c>
      <c r="U457">
        <v>17679</v>
      </c>
      <c r="V457">
        <v>0</v>
      </c>
      <c r="W457">
        <v>405</v>
      </c>
      <c r="X457">
        <v>430</v>
      </c>
      <c r="Y457">
        <v>3483</v>
      </c>
      <c r="Z457">
        <v>5931</v>
      </c>
      <c r="AA457">
        <v>0</v>
      </c>
      <c r="AB457">
        <v>405</v>
      </c>
      <c r="AC457">
        <v>810</v>
      </c>
      <c r="AD457">
        <v>-2450</v>
      </c>
      <c r="AE457">
        <v>11427</v>
      </c>
      <c r="AF457">
        <v>0</v>
      </c>
      <c r="AG457">
        <v>0</v>
      </c>
      <c r="AH457">
        <v>0</v>
      </c>
      <c r="AI457">
        <v>0</v>
      </c>
      <c r="AJ457">
        <v>0</v>
      </c>
      <c r="AK457">
        <v>0</v>
      </c>
      <c r="AL457">
        <v>77</v>
      </c>
      <c r="AM457">
        <v>1184</v>
      </c>
      <c r="AN457">
        <v>673</v>
      </c>
      <c r="AO457">
        <v>10995</v>
      </c>
      <c r="AP457">
        <v>0</v>
      </c>
      <c r="AQ457">
        <v>29.27</v>
      </c>
      <c r="AR457" t="s">
        <v>52</v>
      </c>
      <c r="AS457" t="s">
        <v>2700</v>
      </c>
      <c r="AT457" t="s">
        <v>2701</v>
      </c>
      <c r="AU457">
        <v>142.79</v>
      </c>
      <c r="AV457" t="s">
        <v>4722</v>
      </c>
    </row>
    <row r="458" spans="1:48">
      <c r="A458">
        <v>454</v>
      </c>
      <c r="B458" t="s">
        <v>3435</v>
      </c>
      <c r="C458">
        <v>4800007806</v>
      </c>
      <c r="D458">
        <v>1230000000000</v>
      </c>
      <c r="E458" t="s">
        <v>3436</v>
      </c>
      <c r="F458">
        <v>45112</v>
      </c>
      <c r="G458">
        <v>1</v>
      </c>
      <c r="H458" t="s">
        <v>73</v>
      </c>
      <c r="I458" t="s">
        <v>3437</v>
      </c>
      <c r="J458" t="s">
        <v>3438</v>
      </c>
      <c r="K458" t="s">
        <v>3439</v>
      </c>
      <c r="L458">
        <v>10000</v>
      </c>
      <c r="Q458">
        <v>0</v>
      </c>
      <c r="R458">
        <v>0</v>
      </c>
      <c r="S458">
        <v>0</v>
      </c>
      <c r="T458">
        <v>0</v>
      </c>
      <c r="U458">
        <v>515</v>
      </c>
      <c r="V458">
        <v>0</v>
      </c>
      <c r="W458">
        <v>0</v>
      </c>
      <c r="X458">
        <v>0</v>
      </c>
      <c r="Y458">
        <v>0</v>
      </c>
      <c r="Z458">
        <v>134</v>
      </c>
      <c r="AA458">
        <v>0</v>
      </c>
      <c r="AB458">
        <v>0</v>
      </c>
      <c r="AC458">
        <v>0</v>
      </c>
      <c r="AD458">
        <v>0</v>
      </c>
      <c r="AE458">
        <v>321</v>
      </c>
      <c r="AF458">
        <v>0</v>
      </c>
      <c r="AG458">
        <v>0</v>
      </c>
      <c r="AH458">
        <v>0</v>
      </c>
      <c r="AI458">
        <v>0</v>
      </c>
      <c r="AJ458">
        <v>0</v>
      </c>
      <c r="AK458">
        <v>0</v>
      </c>
      <c r="AL458">
        <v>0</v>
      </c>
      <c r="AM458">
        <v>0</v>
      </c>
      <c r="AN458">
        <v>0</v>
      </c>
      <c r="AO458">
        <v>10064</v>
      </c>
      <c r="AP458">
        <v>0</v>
      </c>
      <c r="AR458" t="s">
        <v>52</v>
      </c>
      <c r="AS458" t="s">
        <v>3440</v>
      </c>
      <c r="AT458" t="s">
        <v>3441</v>
      </c>
      <c r="AV458" t="s">
        <v>4723</v>
      </c>
    </row>
    <row r="459" spans="1:48">
      <c r="A459">
        <v>455</v>
      </c>
      <c r="B459" t="s">
        <v>370</v>
      </c>
      <c r="C459">
        <v>276118240</v>
      </c>
      <c r="D459">
        <v>1080000000000</v>
      </c>
      <c r="E459" t="s">
        <v>371</v>
      </c>
      <c r="F459">
        <v>39805</v>
      </c>
      <c r="G459">
        <v>16</v>
      </c>
      <c r="H459" t="s">
        <v>73</v>
      </c>
      <c r="I459" t="s">
        <v>365</v>
      </c>
      <c r="J459" t="s">
        <v>366</v>
      </c>
      <c r="K459" t="s">
        <v>372</v>
      </c>
      <c r="L459">
        <v>11</v>
      </c>
      <c r="Q459">
        <v>5650</v>
      </c>
      <c r="R459">
        <v>2420</v>
      </c>
      <c r="S459">
        <v>1799</v>
      </c>
      <c r="T459">
        <v>2759</v>
      </c>
      <c r="U459">
        <v>452</v>
      </c>
      <c r="V459">
        <v>4821</v>
      </c>
      <c r="W459">
        <v>1612</v>
      </c>
      <c r="X459">
        <v>1525</v>
      </c>
      <c r="Y459">
        <v>1847</v>
      </c>
      <c r="Z459">
        <v>1906</v>
      </c>
      <c r="AA459">
        <v>561</v>
      </c>
      <c r="AB459">
        <v>1612</v>
      </c>
      <c r="AC459">
        <v>206</v>
      </c>
      <c r="AD459">
        <v>761</v>
      </c>
      <c r="AE459">
        <v>-1477</v>
      </c>
      <c r="AF459">
        <v>0</v>
      </c>
      <c r="AG459">
        <v>0</v>
      </c>
      <c r="AH459">
        <v>0</v>
      </c>
      <c r="AI459">
        <v>0</v>
      </c>
      <c r="AJ459">
        <v>0</v>
      </c>
      <c r="AK459">
        <v>4632</v>
      </c>
      <c r="AL459">
        <v>4469</v>
      </c>
      <c r="AM459">
        <v>4465</v>
      </c>
      <c r="AN459">
        <v>6018</v>
      </c>
      <c r="AO459">
        <v>4402</v>
      </c>
      <c r="AP459">
        <v>0</v>
      </c>
      <c r="AQ459">
        <v>0.08</v>
      </c>
      <c r="AR459" t="s">
        <v>52</v>
      </c>
      <c r="AS459">
        <v>0</v>
      </c>
      <c r="AT459" t="s">
        <v>82</v>
      </c>
      <c r="AU459">
        <v>0.95</v>
      </c>
      <c r="AV459" t="s">
        <v>4724</v>
      </c>
    </row>
    <row r="460" spans="1:48">
      <c r="A460">
        <v>456</v>
      </c>
      <c r="B460" t="s">
        <v>271</v>
      </c>
      <c r="C460">
        <v>3702724465</v>
      </c>
      <c r="D460">
        <v>1140000000000</v>
      </c>
      <c r="E460" t="s">
        <v>272</v>
      </c>
      <c r="F460">
        <v>45603</v>
      </c>
      <c r="G460">
        <v>0</v>
      </c>
      <c r="H460" t="s">
        <v>73</v>
      </c>
      <c r="I460" t="s">
        <v>79</v>
      </c>
      <c r="J460">
        <v>0</v>
      </c>
      <c r="K460" t="s">
        <v>273</v>
      </c>
      <c r="L460">
        <v>10</v>
      </c>
      <c r="Q460">
        <v>14958</v>
      </c>
      <c r="R460">
        <v>9778</v>
      </c>
      <c r="S460">
        <v>2960</v>
      </c>
      <c r="T460">
        <v>146</v>
      </c>
      <c r="U460">
        <v>371</v>
      </c>
      <c r="V460">
        <v>13894</v>
      </c>
      <c r="W460">
        <v>9338</v>
      </c>
      <c r="X460">
        <v>4083</v>
      </c>
      <c r="Y460">
        <v>645</v>
      </c>
      <c r="Z460">
        <v>11824</v>
      </c>
      <c r="AA460">
        <v>856</v>
      </c>
      <c r="AB460">
        <v>9338</v>
      </c>
      <c r="AC460">
        <v>-1174</v>
      </c>
      <c r="AD460">
        <v>-503</v>
      </c>
      <c r="AE460">
        <v>-11461</v>
      </c>
      <c r="AF460">
        <v>0</v>
      </c>
      <c r="AG460">
        <v>33</v>
      </c>
      <c r="AH460">
        <v>0</v>
      </c>
      <c r="AI460">
        <v>0</v>
      </c>
      <c r="AJ460">
        <v>0</v>
      </c>
      <c r="AK460">
        <v>11827</v>
      </c>
      <c r="AL460">
        <v>12392</v>
      </c>
      <c r="AM460">
        <v>11766</v>
      </c>
      <c r="AN460">
        <v>11392</v>
      </c>
      <c r="AO460">
        <v>234</v>
      </c>
      <c r="AP460">
        <v>137</v>
      </c>
      <c r="AQ460">
        <v>0.02</v>
      </c>
      <c r="AR460" t="s">
        <v>52</v>
      </c>
      <c r="AS460" t="s">
        <v>274</v>
      </c>
      <c r="AT460" t="s">
        <v>275</v>
      </c>
      <c r="AU460">
        <v>0.02</v>
      </c>
      <c r="AV460" t="s">
        <v>4243</v>
      </c>
    </row>
    <row r="461" spans="1:48">
      <c r="A461">
        <v>457</v>
      </c>
      <c r="B461" t="s">
        <v>2780</v>
      </c>
      <c r="C461">
        <v>2124048263</v>
      </c>
      <c r="D461">
        <v>1210000000000</v>
      </c>
      <c r="E461" t="s">
        <v>2781</v>
      </c>
      <c r="F461">
        <v>44299</v>
      </c>
      <c r="G461">
        <v>3</v>
      </c>
      <c r="H461" t="s">
        <v>73</v>
      </c>
      <c r="I461" t="s">
        <v>2782</v>
      </c>
      <c r="J461" t="s">
        <v>2783</v>
      </c>
      <c r="K461" t="s">
        <v>2784</v>
      </c>
      <c r="L461">
        <v>10</v>
      </c>
      <c r="Q461">
        <v>0</v>
      </c>
      <c r="R461">
        <v>0</v>
      </c>
      <c r="S461">
        <v>10384</v>
      </c>
      <c r="T461">
        <v>606</v>
      </c>
      <c r="U461">
        <v>725</v>
      </c>
      <c r="V461">
        <v>0</v>
      </c>
      <c r="W461">
        <v>0</v>
      </c>
      <c r="X461">
        <v>388</v>
      </c>
      <c r="Y461">
        <v>609</v>
      </c>
      <c r="Z461">
        <v>605</v>
      </c>
      <c r="AA461">
        <v>0</v>
      </c>
      <c r="AB461">
        <v>0</v>
      </c>
      <c r="AC461">
        <v>9996</v>
      </c>
      <c r="AD461">
        <v>-3</v>
      </c>
      <c r="AE461">
        <v>120</v>
      </c>
      <c r="AF461">
        <v>0</v>
      </c>
      <c r="AG461">
        <v>0</v>
      </c>
      <c r="AH461">
        <v>0</v>
      </c>
      <c r="AI461">
        <v>2680</v>
      </c>
      <c r="AJ461">
        <v>2672</v>
      </c>
      <c r="AK461">
        <v>0</v>
      </c>
      <c r="AL461">
        <v>0</v>
      </c>
      <c r="AM461">
        <v>10491</v>
      </c>
      <c r="AN461">
        <v>10418</v>
      </c>
      <c r="AO461">
        <v>10595</v>
      </c>
      <c r="AP461">
        <v>3178</v>
      </c>
      <c r="AQ461">
        <v>7.0000000000000007E-2</v>
      </c>
      <c r="AR461" t="s">
        <v>52</v>
      </c>
      <c r="AS461" t="s">
        <v>2785</v>
      </c>
      <c r="AT461" t="s">
        <v>2786</v>
      </c>
      <c r="AU461">
        <v>1.26</v>
      </c>
      <c r="AV461" t="s">
        <v>4725</v>
      </c>
    </row>
    <row r="462" spans="1:48">
      <c r="A462">
        <v>458</v>
      </c>
      <c r="B462" t="s">
        <v>823</v>
      </c>
      <c r="C462">
        <v>7724866608</v>
      </c>
      <c r="D462">
        <v>1140000000000</v>
      </c>
      <c r="E462" t="s">
        <v>824</v>
      </c>
      <c r="F462">
        <v>41334</v>
      </c>
      <c r="G462">
        <v>12</v>
      </c>
      <c r="H462" t="s">
        <v>73</v>
      </c>
      <c r="I462" t="s">
        <v>825</v>
      </c>
      <c r="J462" t="s">
        <v>826</v>
      </c>
      <c r="K462" t="s">
        <v>827</v>
      </c>
      <c r="L462">
        <v>20</v>
      </c>
      <c r="Q462">
        <v>125605</v>
      </c>
      <c r="R462">
        <v>160623</v>
      </c>
      <c r="S462">
        <v>161249</v>
      </c>
      <c r="T462">
        <v>27854</v>
      </c>
      <c r="U462">
        <v>334</v>
      </c>
      <c r="V462">
        <v>81939</v>
      </c>
      <c r="W462">
        <v>41564</v>
      </c>
      <c r="X462">
        <v>41540</v>
      </c>
      <c r="Y462">
        <v>6833</v>
      </c>
      <c r="Z462">
        <v>11905</v>
      </c>
      <c r="AA462">
        <v>-16516</v>
      </c>
      <c r="AB462">
        <v>41564</v>
      </c>
      <c r="AC462">
        <v>69600</v>
      </c>
      <c r="AD462">
        <v>-1015</v>
      </c>
      <c r="AE462">
        <v>-13151</v>
      </c>
      <c r="AF462">
        <v>46123</v>
      </c>
      <c r="AG462">
        <v>36037</v>
      </c>
      <c r="AH462">
        <v>139746</v>
      </c>
      <c r="AI462">
        <v>0</v>
      </c>
      <c r="AJ462">
        <v>0</v>
      </c>
      <c r="AK462">
        <v>11917</v>
      </c>
      <c r="AL462">
        <v>24471</v>
      </c>
      <c r="AM462">
        <v>14368</v>
      </c>
      <c r="AN462">
        <v>3337</v>
      </c>
      <c r="AO462">
        <v>3065</v>
      </c>
      <c r="AP462">
        <v>0</v>
      </c>
      <c r="AQ462">
        <v>0</v>
      </c>
      <c r="AR462" t="s">
        <v>52</v>
      </c>
      <c r="AS462" t="s">
        <v>828</v>
      </c>
      <c r="AT462" t="s">
        <v>829</v>
      </c>
      <c r="AU462">
        <v>0.05</v>
      </c>
      <c r="AV462" t="s">
        <v>4726</v>
      </c>
    </row>
    <row r="463" spans="1:48">
      <c r="A463">
        <v>459</v>
      </c>
      <c r="B463" t="s">
        <v>2808</v>
      </c>
      <c r="C463">
        <v>3443147600</v>
      </c>
      <c r="D463">
        <v>1210000000000</v>
      </c>
      <c r="E463" t="s">
        <v>2809</v>
      </c>
      <c r="F463">
        <v>44483</v>
      </c>
      <c r="G463">
        <v>3</v>
      </c>
      <c r="H463" t="s">
        <v>73</v>
      </c>
      <c r="I463" t="s">
        <v>2810</v>
      </c>
      <c r="J463" t="s">
        <v>2811</v>
      </c>
      <c r="K463" t="s">
        <v>2812</v>
      </c>
      <c r="L463">
        <v>10</v>
      </c>
      <c r="Q463">
        <v>0</v>
      </c>
      <c r="R463">
        <v>0</v>
      </c>
      <c r="S463">
        <v>0</v>
      </c>
      <c r="T463">
        <v>13467</v>
      </c>
      <c r="U463">
        <v>269</v>
      </c>
      <c r="V463">
        <v>0</v>
      </c>
      <c r="W463">
        <v>0</v>
      </c>
      <c r="X463">
        <v>0</v>
      </c>
      <c r="Y463">
        <v>11890</v>
      </c>
      <c r="Z463">
        <v>79</v>
      </c>
      <c r="AA463">
        <v>0</v>
      </c>
      <c r="AB463">
        <v>0</v>
      </c>
      <c r="AC463">
        <v>0</v>
      </c>
      <c r="AD463">
        <v>761</v>
      </c>
      <c r="AE463">
        <v>174</v>
      </c>
      <c r="AF463">
        <v>0</v>
      </c>
      <c r="AG463">
        <v>0</v>
      </c>
      <c r="AH463">
        <v>0</v>
      </c>
      <c r="AI463">
        <v>0</v>
      </c>
      <c r="AJ463">
        <v>0</v>
      </c>
      <c r="AK463">
        <v>0</v>
      </c>
      <c r="AL463">
        <v>0</v>
      </c>
      <c r="AM463">
        <v>587</v>
      </c>
      <c r="AN463">
        <v>9341</v>
      </c>
      <c r="AO463">
        <v>14822</v>
      </c>
      <c r="AP463">
        <v>4490</v>
      </c>
      <c r="AQ463">
        <v>0.02</v>
      </c>
      <c r="AR463" t="s">
        <v>52</v>
      </c>
      <c r="AS463" t="s">
        <v>2813</v>
      </c>
      <c r="AT463" t="s">
        <v>82</v>
      </c>
      <c r="AU463">
        <v>25.25</v>
      </c>
      <c r="AV463" t="s">
        <v>4727</v>
      </c>
    </row>
    <row r="464" spans="1:48">
      <c r="A464">
        <v>460</v>
      </c>
      <c r="B464" t="s">
        <v>3290</v>
      </c>
      <c r="C464">
        <v>5904291793</v>
      </c>
      <c r="D464">
        <v>1140000000000</v>
      </c>
      <c r="E464" t="s">
        <v>3291</v>
      </c>
      <c r="F464">
        <v>41479</v>
      </c>
      <c r="G464">
        <v>11</v>
      </c>
      <c r="H464" t="s">
        <v>73</v>
      </c>
      <c r="I464" t="s">
        <v>3292</v>
      </c>
      <c r="J464" t="s">
        <v>3293</v>
      </c>
      <c r="K464" t="s">
        <v>3294</v>
      </c>
      <c r="L464">
        <v>10</v>
      </c>
      <c r="Q464">
        <v>2286</v>
      </c>
      <c r="R464">
        <v>594</v>
      </c>
      <c r="S464">
        <v>1235</v>
      </c>
      <c r="T464">
        <v>875</v>
      </c>
      <c r="U464">
        <v>2174</v>
      </c>
      <c r="V464">
        <v>118</v>
      </c>
      <c r="W464">
        <v>58</v>
      </c>
      <c r="X464">
        <v>647</v>
      </c>
      <c r="Y464">
        <v>484</v>
      </c>
      <c r="Z464">
        <v>441</v>
      </c>
      <c r="AA464">
        <v>2168</v>
      </c>
      <c r="AB464">
        <v>58</v>
      </c>
      <c r="AC464">
        <v>588</v>
      </c>
      <c r="AD464">
        <v>391</v>
      </c>
      <c r="AE464">
        <v>1713</v>
      </c>
      <c r="AF464">
        <v>0</v>
      </c>
      <c r="AG464">
        <v>0</v>
      </c>
      <c r="AH464">
        <v>0</v>
      </c>
      <c r="AI464">
        <v>0</v>
      </c>
      <c r="AJ464">
        <v>0</v>
      </c>
      <c r="AK464">
        <v>8895</v>
      </c>
      <c r="AL464">
        <v>9230</v>
      </c>
      <c r="AM464">
        <v>10346</v>
      </c>
      <c r="AN464">
        <v>11034</v>
      </c>
      <c r="AO464">
        <v>14841</v>
      </c>
      <c r="AP464">
        <v>0</v>
      </c>
      <c r="AQ464">
        <v>0.95</v>
      </c>
      <c r="AR464" t="s">
        <v>52</v>
      </c>
      <c r="AS464" t="s">
        <v>3295</v>
      </c>
      <c r="AT464" t="s">
        <v>3296</v>
      </c>
      <c r="AU464">
        <v>1.67</v>
      </c>
      <c r="AV464" t="s">
        <v>4728</v>
      </c>
    </row>
    <row r="465" spans="1:48">
      <c r="A465">
        <v>461</v>
      </c>
      <c r="B465" t="s">
        <v>203</v>
      </c>
      <c r="C465">
        <v>6154560469</v>
      </c>
      <c r="D465">
        <v>1100000000000</v>
      </c>
      <c r="E465" t="s">
        <v>204</v>
      </c>
      <c r="F465">
        <v>39953</v>
      </c>
      <c r="G465">
        <v>15</v>
      </c>
      <c r="H465" t="s">
        <v>73</v>
      </c>
      <c r="I465" t="s">
        <v>205</v>
      </c>
      <c r="J465" t="s">
        <v>206</v>
      </c>
      <c r="K465" t="s">
        <v>207</v>
      </c>
      <c r="L465">
        <v>13602.745999999999</v>
      </c>
      <c r="Q465">
        <v>677</v>
      </c>
      <c r="R465">
        <v>636</v>
      </c>
      <c r="S465">
        <v>489</v>
      </c>
      <c r="T465">
        <v>177</v>
      </c>
      <c r="U465">
        <v>237</v>
      </c>
      <c r="V465">
        <v>1085</v>
      </c>
      <c r="W465">
        <v>942</v>
      </c>
      <c r="X465">
        <v>734</v>
      </c>
      <c r="Y465">
        <v>2370</v>
      </c>
      <c r="Z465">
        <v>462</v>
      </c>
      <c r="AA465">
        <v>-447</v>
      </c>
      <c r="AB465">
        <v>942</v>
      </c>
      <c r="AC465">
        <v>-260</v>
      </c>
      <c r="AD465">
        <v>-2198</v>
      </c>
      <c r="AE465">
        <v>-239</v>
      </c>
      <c r="AF465">
        <v>18</v>
      </c>
      <c r="AG465">
        <v>18</v>
      </c>
      <c r="AH465">
        <v>0</v>
      </c>
      <c r="AI465">
        <v>0</v>
      </c>
      <c r="AJ465">
        <v>0</v>
      </c>
      <c r="AK465">
        <v>25120</v>
      </c>
      <c r="AL465">
        <v>24427</v>
      </c>
      <c r="AM465">
        <v>25220</v>
      </c>
      <c r="AN465">
        <v>23025</v>
      </c>
      <c r="AO465">
        <v>22602</v>
      </c>
      <c r="AP465">
        <v>450</v>
      </c>
      <c r="AQ465">
        <v>0.35</v>
      </c>
      <c r="AR465">
        <v>0</v>
      </c>
      <c r="AS465" t="s">
        <v>208</v>
      </c>
      <c r="AT465" t="s">
        <v>209</v>
      </c>
      <c r="AU465">
        <v>0.9</v>
      </c>
      <c r="AV465" t="s">
        <v>4729</v>
      </c>
    </row>
    <row r="466" spans="1:48">
      <c r="A466">
        <v>462</v>
      </c>
      <c r="B466" t="s">
        <v>789</v>
      </c>
      <c r="C466">
        <v>7722378570</v>
      </c>
      <c r="D466">
        <v>5170000000000</v>
      </c>
      <c r="E466" t="s">
        <v>790</v>
      </c>
      <c r="F466">
        <v>42656</v>
      </c>
      <c r="G466">
        <v>8</v>
      </c>
      <c r="H466" t="s">
        <v>73</v>
      </c>
      <c r="I466" t="s">
        <v>791</v>
      </c>
      <c r="J466" t="s">
        <v>792</v>
      </c>
      <c r="K466" t="s">
        <v>793</v>
      </c>
      <c r="L466">
        <v>630</v>
      </c>
      <c r="Q466">
        <v>388011</v>
      </c>
      <c r="R466">
        <v>294168</v>
      </c>
      <c r="S466">
        <v>242680</v>
      </c>
      <c r="T466">
        <v>157569</v>
      </c>
      <c r="U466">
        <v>196</v>
      </c>
      <c r="V466">
        <v>359815</v>
      </c>
      <c r="W466">
        <v>299060</v>
      </c>
      <c r="X466">
        <v>267295</v>
      </c>
      <c r="Y466">
        <v>165403</v>
      </c>
      <c r="Z466">
        <v>1018</v>
      </c>
      <c r="AA466">
        <v>942</v>
      </c>
      <c r="AB466">
        <v>299060</v>
      </c>
      <c r="AC466">
        <v>1379</v>
      </c>
      <c r="AD466">
        <v>1604</v>
      </c>
      <c r="AE466">
        <v>0</v>
      </c>
      <c r="AF466">
        <v>1140606</v>
      </c>
      <c r="AG466">
        <v>884734</v>
      </c>
      <c r="AH466">
        <v>645692</v>
      </c>
      <c r="AI466">
        <v>525600</v>
      </c>
      <c r="AJ466">
        <v>525404</v>
      </c>
      <c r="AK466">
        <v>134367</v>
      </c>
      <c r="AL466">
        <v>187148</v>
      </c>
      <c r="AM466">
        <v>193855</v>
      </c>
      <c r="AN466">
        <v>163177</v>
      </c>
      <c r="AO466">
        <v>177428</v>
      </c>
      <c r="AP466">
        <v>207285</v>
      </c>
      <c r="AQ466">
        <v>0</v>
      </c>
      <c r="AR466" t="s">
        <v>52</v>
      </c>
      <c r="AS466" t="s">
        <v>794</v>
      </c>
      <c r="AT466" t="s">
        <v>82</v>
      </c>
      <c r="AU466">
        <v>0.55000000000000004</v>
      </c>
      <c r="AV466" t="s">
        <v>4730</v>
      </c>
    </row>
    <row r="467" spans="1:48">
      <c r="A467">
        <v>463</v>
      </c>
      <c r="B467" t="s">
        <v>3201</v>
      </c>
      <c r="C467">
        <v>6450085277</v>
      </c>
      <c r="D467">
        <v>1150000000000</v>
      </c>
      <c r="E467" t="s">
        <v>3202</v>
      </c>
      <c r="F467">
        <v>41933</v>
      </c>
      <c r="G467">
        <v>10</v>
      </c>
      <c r="H467" t="s">
        <v>73</v>
      </c>
      <c r="I467" t="s">
        <v>3203</v>
      </c>
      <c r="J467" t="s">
        <v>3204</v>
      </c>
      <c r="K467" t="s">
        <v>3205</v>
      </c>
      <c r="L467">
        <v>10</v>
      </c>
      <c r="Q467">
        <v>14987</v>
      </c>
      <c r="R467">
        <v>3404</v>
      </c>
      <c r="S467">
        <v>491</v>
      </c>
      <c r="T467">
        <v>115</v>
      </c>
      <c r="U467">
        <v>627</v>
      </c>
      <c r="V467">
        <v>9530</v>
      </c>
      <c r="W467">
        <v>3913</v>
      </c>
      <c r="X467">
        <v>938</v>
      </c>
      <c r="Y467">
        <v>587</v>
      </c>
      <c r="Z467">
        <v>6903</v>
      </c>
      <c r="AA467">
        <v>5291</v>
      </c>
      <c r="AB467">
        <v>3913</v>
      </c>
      <c r="AC467">
        <v>-459</v>
      </c>
      <c r="AD467">
        <v>-572</v>
      </c>
      <c r="AE467">
        <v>-6291</v>
      </c>
      <c r="AF467">
        <v>4132</v>
      </c>
      <c r="AG467">
        <v>3985</v>
      </c>
      <c r="AH467">
        <v>3970</v>
      </c>
      <c r="AI467">
        <v>3967</v>
      </c>
      <c r="AJ467">
        <v>0</v>
      </c>
      <c r="AK467">
        <v>7691</v>
      </c>
      <c r="AL467">
        <v>6731</v>
      </c>
      <c r="AM467">
        <v>6647</v>
      </c>
      <c r="AN467">
        <v>6446</v>
      </c>
      <c r="AO467">
        <v>8513</v>
      </c>
      <c r="AP467">
        <v>4237</v>
      </c>
      <c r="AQ467">
        <v>0.04</v>
      </c>
      <c r="AR467" t="s">
        <v>52</v>
      </c>
      <c r="AS467" t="s">
        <v>3206</v>
      </c>
      <c r="AT467" t="s">
        <v>3207</v>
      </c>
      <c r="AU467">
        <v>0.72</v>
      </c>
      <c r="AV467" t="s">
        <v>4731</v>
      </c>
    </row>
    <row r="468" spans="1:48">
      <c r="A468">
        <v>464</v>
      </c>
      <c r="B468" t="s">
        <v>2038</v>
      </c>
      <c r="C468">
        <v>3906380188</v>
      </c>
      <c r="D468">
        <v>1190000000000</v>
      </c>
      <c r="E468" t="s">
        <v>2039</v>
      </c>
      <c r="F468">
        <v>43598</v>
      </c>
      <c r="G468">
        <v>5</v>
      </c>
      <c r="H468" t="s">
        <v>73</v>
      </c>
      <c r="I468" t="s">
        <v>2040</v>
      </c>
      <c r="J468" t="s">
        <v>2041</v>
      </c>
      <c r="K468" t="s">
        <v>2042</v>
      </c>
      <c r="L468">
        <v>100</v>
      </c>
      <c r="Q468">
        <v>10198</v>
      </c>
      <c r="R468">
        <v>90</v>
      </c>
      <c r="S468">
        <v>0</v>
      </c>
      <c r="T468">
        <v>19</v>
      </c>
      <c r="U468">
        <v>75</v>
      </c>
      <c r="V468">
        <v>244</v>
      </c>
      <c r="W468">
        <v>111</v>
      </c>
      <c r="X468">
        <v>92</v>
      </c>
      <c r="Y468">
        <v>96</v>
      </c>
      <c r="Z468">
        <v>85</v>
      </c>
      <c r="AA468">
        <v>9954</v>
      </c>
      <c r="AB468">
        <v>111</v>
      </c>
      <c r="AC468">
        <v>-92</v>
      </c>
      <c r="AD468">
        <v>-77</v>
      </c>
      <c r="AE468">
        <v>-10</v>
      </c>
      <c r="AF468">
        <v>0</v>
      </c>
      <c r="AG468">
        <v>0</v>
      </c>
      <c r="AH468">
        <v>0</v>
      </c>
      <c r="AI468">
        <v>0</v>
      </c>
      <c r="AJ468">
        <v>0</v>
      </c>
      <c r="AK468">
        <v>10042</v>
      </c>
      <c r="AL468">
        <v>10092</v>
      </c>
      <c r="AM468">
        <v>10022</v>
      </c>
      <c r="AN468">
        <v>10020</v>
      </c>
      <c r="AO468">
        <v>10018</v>
      </c>
      <c r="AP468">
        <v>0</v>
      </c>
      <c r="AQ468">
        <v>0.01</v>
      </c>
      <c r="AR468" t="s">
        <v>52</v>
      </c>
      <c r="AS468" t="s">
        <v>2043</v>
      </c>
      <c r="AT468" t="s">
        <v>82</v>
      </c>
      <c r="AU468">
        <v>1</v>
      </c>
      <c r="AV468" t="s">
        <v>4732</v>
      </c>
    </row>
    <row r="469" spans="1:48">
      <c r="A469">
        <v>465</v>
      </c>
      <c r="B469" t="s">
        <v>642</v>
      </c>
      <c r="C469">
        <v>5261080970</v>
      </c>
      <c r="D469">
        <v>1130000000000</v>
      </c>
      <c r="E469" t="s">
        <v>643</v>
      </c>
      <c r="F469">
        <v>41031</v>
      </c>
      <c r="G469">
        <v>12</v>
      </c>
      <c r="H469" t="s">
        <v>73</v>
      </c>
      <c r="I469" t="s">
        <v>644</v>
      </c>
      <c r="J469" t="s">
        <v>645</v>
      </c>
      <c r="K469" t="s">
        <v>646</v>
      </c>
      <c r="L469">
        <v>10</v>
      </c>
      <c r="Q469">
        <v>6753</v>
      </c>
      <c r="R469">
        <v>8708</v>
      </c>
      <c r="S469">
        <v>129418</v>
      </c>
      <c r="T469">
        <v>8974</v>
      </c>
      <c r="U469">
        <v>63</v>
      </c>
      <c r="V469">
        <v>43</v>
      </c>
      <c r="W469">
        <v>42</v>
      </c>
      <c r="X469">
        <v>27</v>
      </c>
      <c r="Y469">
        <v>30</v>
      </c>
      <c r="Z469">
        <v>22</v>
      </c>
      <c r="AA469">
        <v>-286</v>
      </c>
      <c r="AB469">
        <v>42</v>
      </c>
      <c r="AC469">
        <v>119605</v>
      </c>
      <c r="AD469">
        <v>-1724</v>
      </c>
      <c r="AE469">
        <v>-306</v>
      </c>
      <c r="AF469">
        <v>0</v>
      </c>
      <c r="AG469">
        <v>0</v>
      </c>
      <c r="AH469">
        <v>0</v>
      </c>
      <c r="AI469">
        <v>0</v>
      </c>
      <c r="AJ469">
        <v>0</v>
      </c>
      <c r="AK469">
        <v>10606</v>
      </c>
      <c r="AL469">
        <v>11417</v>
      </c>
      <c r="AM469">
        <v>130966</v>
      </c>
      <c r="AN469">
        <v>130165</v>
      </c>
      <c r="AO469">
        <v>129391</v>
      </c>
      <c r="AP469">
        <v>0</v>
      </c>
      <c r="AQ469">
        <v>0.01</v>
      </c>
      <c r="AR469" t="s">
        <v>52</v>
      </c>
      <c r="AS469" t="s">
        <v>647</v>
      </c>
      <c r="AT469" t="s">
        <v>648</v>
      </c>
      <c r="AU469">
        <v>12.2</v>
      </c>
      <c r="AV469" t="s">
        <v>4733</v>
      </c>
    </row>
    <row r="470" spans="1:48">
      <c r="A470">
        <v>466</v>
      </c>
      <c r="B470" t="s">
        <v>3215</v>
      </c>
      <c r="C470">
        <v>7811785088</v>
      </c>
      <c r="D470">
        <v>1240000000000</v>
      </c>
      <c r="E470" t="s">
        <v>3216</v>
      </c>
      <c r="F470">
        <v>44972</v>
      </c>
      <c r="G470">
        <v>2</v>
      </c>
      <c r="H470" t="s">
        <v>73</v>
      </c>
      <c r="I470" t="s">
        <v>3217</v>
      </c>
      <c r="J470" t="s">
        <v>3218</v>
      </c>
      <c r="K470" t="s">
        <v>3219</v>
      </c>
      <c r="L470">
        <v>10</v>
      </c>
      <c r="Q470">
        <v>0</v>
      </c>
      <c r="R470">
        <v>0</v>
      </c>
      <c r="S470">
        <v>0</v>
      </c>
      <c r="T470">
        <v>0</v>
      </c>
      <c r="U470">
        <v>60</v>
      </c>
      <c r="V470">
        <v>0</v>
      </c>
      <c r="W470">
        <v>0</v>
      </c>
      <c r="X470">
        <v>0</v>
      </c>
      <c r="Y470">
        <v>0</v>
      </c>
      <c r="Z470">
        <v>936</v>
      </c>
      <c r="AA470">
        <v>0</v>
      </c>
      <c r="AB470">
        <v>0</v>
      </c>
      <c r="AC470">
        <v>0</v>
      </c>
      <c r="AD470">
        <v>0</v>
      </c>
      <c r="AE470">
        <v>-919</v>
      </c>
      <c r="AF470">
        <v>0</v>
      </c>
      <c r="AG470">
        <v>0</v>
      </c>
      <c r="AH470">
        <v>0</v>
      </c>
      <c r="AI470">
        <v>0</v>
      </c>
      <c r="AJ470">
        <v>0</v>
      </c>
      <c r="AK470">
        <v>0</v>
      </c>
      <c r="AL470">
        <v>0</v>
      </c>
      <c r="AM470">
        <v>0</v>
      </c>
      <c r="AN470">
        <v>0</v>
      </c>
      <c r="AO470">
        <v>4139</v>
      </c>
      <c r="AP470">
        <v>2650</v>
      </c>
      <c r="AR470" t="s">
        <v>52</v>
      </c>
      <c r="AS470" t="s">
        <v>3220</v>
      </c>
      <c r="AT470" t="s">
        <v>82</v>
      </c>
      <c r="AV470" t="s">
        <v>4734</v>
      </c>
    </row>
    <row r="471" spans="1:48">
      <c r="A471">
        <v>467</v>
      </c>
      <c r="B471" t="s">
        <v>1268</v>
      </c>
      <c r="C471">
        <v>7810450515</v>
      </c>
      <c r="D471">
        <v>1140000000000</v>
      </c>
      <c r="E471" t="s">
        <v>1269</v>
      </c>
      <c r="F471">
        <v>45666</v>
      </c>
      <c r="G471">
        <v>0</v>
      </c>
      <c r="H471" t="s">
        <v>73</v>
      </c>
      <c r="I471" t="s">
        <v>79</v>
      </c>
      <c r="J471">
        <v>0</v>
      </c>
      <c r="K471" t="s">
        <v>1270</v>
      </c>
      <c r="L471">
        <v>10</v>
      </c>
      <c r="Q471">
        <v>197</v>
      </c>
      <c r="R471">
        <v>829</v>
      </c>
      <c r="S471">
        <v>18783</v>
      </c>
      <c r="T471">
        <v>11100</v>
      </c>
      <c r="U471">
        <v>12</v>
      </c>
      <c r="V471">
        <v>192</v>
      </c>
      <c r="W471">
        <v>1114</v>
      </c>
      <c r="X471">
        <v>1673</v>
      </c>
      <c r="Y471">
        <v>17057</v>
      </c>
      <c r="Z471">
        <v>80</v>
      </c>
      <c r="AA471">
        <v>0</v>
      </c>
      <c r="AB471">
        <v>1114</v>
      </c>
      <c r="AC471">
        <v>16556</v>
      </c>
      <c r="AD471">
        <v>-5957</v>
      </c>
      <c r="AE471">
        <v>-69</v>
      </c>
      <c r="AF471">
        <v>0</v>
      </c>
      <c r="AG471">
        <v>0</v>
      </c>
      <c r="AH471">
        <v>0</v>
      </c>
      <c r="AI471">
        <v>0</v>
      </c>
      <c r="AJ471">
        <v>0</v>
      </c>
      <c r="AK471">
        <v>11399</v>
      </c>
      <c r="AL471">
        <v>16854</v>
      </c>
      <c r="AM471">
        <v>28285</v>
      </c>
      <c r="AN471">
        <v>20661</v>
      </c>
      <c r="AO471">
        <v>20670</v>
      </c>
      <c r="AP471">
        <v>0</v>
      </c>
      <c r="AQ471">
        <v>0.06</v>
      </c>
      <c r="AR471">
        <v>0</v>
      </c>
      <c r="AS471" t="s">
        <v>1271</v>
      </c>
      <c r="AT471" t="s">
        <v>82</v>
      </c>
      <c r="AU471">
        <v>1.81</v>
      </c>
      <c r="AV471" t="s">
        <v>4244</v>
      </c>
    </row>
    <row r="472" spans="1:48">
      <c r="A472">
        <v>468</v>
      </c>
      <c r="B472" t="s">
        <v>3324</v>
      </c>
      <c r="C472">
        <v>6449105426</v>
      </c>
      <c r="D472">
        <v>124000000000</v>
      </c>
      <c r="E472" t="s">
        <v>3325</v>
      </c>
      <c r="F472">
        <v>45048</v>
      </c>
      <c r="G472">
        <v>1</v>
      </c>
      <c r="H472" t="s">
        <v>73</v>
      </c>
      <c r="I472" t="s">
        <v>3326</v>
      </c>
      <c r="J472" t="s">
        <v>3327</v>
      </c>
      <c r="K472" t="s">
        <v>3328</v>
      </c>
      <c r="L472">
        <v>10</v>
      </c>
      <c r="Q472">
        <v>0</v>
      </c>
      <c r="R472">
        <v>0</v>
      </c>
      <c r="S472">
        <v>0</v>
      </c>
      <c r="T472">
        <v>0</v>
      </c>
      <c r="U472">
        <v>870</v>
      </c>
      <c r="V472">
        <v>0</v>
      </c>
      <c r="W472">
        <v>0</v>
      </c>
      <c r="X472">
        <v>0</v>
      </c>
      <c r="Y472">
        <v>0</v>
      </c>
      <c r="Z472">
        <v>870</v>
      </c>
      <c r="AA472">
        <v>0</v>
      </c>
      <c r="AB472">
        <v>0</v>
      </c>
      <c r="AC472">
        <v>0</v>
      </c>
      <c r="AD472">
        <v>0</v>
      </c>
      <c r="AE472">
        <v>0</v>
      </c>
      <c r="AF472">
        <v>0</v>
      </c>
      <c r="AG472">
        <v>0</v>
      </c>
      <c r="AH472">
        <v>0</v>
      </c>
      <c r="AI472">
        <v>0</v>
      </c>
      <c r="AJ472">
        <v>2451</v>
      </c>
      <c r="AK472">
        <v>0</v>
      </c>
      <c r="AL472">
        <v>0</v>
      </c>
      <c r="AM472">
        <v>0</v>
      </c>
      <c r="AN472">
        <v>0</v>
      </c>
      <c r="AO472">
        <v>8433</v>
      </c>
      <c r="AP472">
        <v>350</v>
      </c>
      <c r="AR472" t="s">
        <v>52</v>
      </c>
      <c r="AS472" t="s">
        <v>3329</v>
      </c>
      <c r="AT472" t="s">
        <v>3330</v>
      </c>
      <c r="AV472" t="s">
        <v>4735</v>
      </c>
    </row>
    <row r="473" spans="1:48">
      <c r="A473">
        <v>469</v>
      </c>
      <c r="B473" t="s">
        <v>777</v>
      </c>
      <c r="C473">
        <v>6324029025</v>
      </c>
      <c r="D473">
        <v>1130000000000</v>
      </c>
      <c r="E473" t="s">
        <v>778</v>
      </c>
      <c r="F473">
        <v>41059</v>
      </c>
      <c r="G473">
        <v>12</v>
      </c>
      <c r="H473" t="s">
        <v>73</v>
      </c>
      <c r="I473" t="s">
        <v>779</v>
      </c>
      <c r="J473" t="s">
        <v>780</v>
      </c>
      <c r="K473" t="s">
        <v>781</v>
      </c>
      <c r="L473">
        <v>8249</v>
      </c>
      <c r="Q473">
        <v>3679</v>
      </c>
      <c r="R473">
        <v>5092</v>
      </c>
      <c r="S473">
        <v>18313</v>
      </c>
      <c r="T473">
        <v>3942</v>
      </c>
      <c r="U473">
        <v>8</v>
      </c>
      <c r="V473">
        <v>3744</v>
      </c>
      <c r="W473">
        <v>4869</v>
      </c>
      <c r="X473">
        <v>9192</v>
      </c>
      <c r="Y473">
        <v>3817</v>
      </c>
      <c r="Z473">
        <v>6174</v>
      </c>
      <c r="AA473">
        <v>-65</v>
      </c>
      <c r="AB473">
        <v>4869</v>
      </c>
      <c r="AC473">
        <v>8366</v>
      </c>
      <c r="AD473">
        <v>-100</v>
      </c>
      <c r="AE473">
        <v>-6166</v>
      </c>
      <c r="AF473">
        <v>0</v>
      </c>
      <c r="AG473">
        <v>0</v>
      </c>
      <c r="AH473">
        <v>0</v>
      </c>
      <c r="AI473">
        <v>0</v>
      </c>
      <c r="AJ473">
        <v>0</v>
      </c>
      <c r="AK473">
        <v>30239</v>
      </c>
      <c r="AL473">
        <v>31491</v>
      </c>
      <c r="AM473">
        <v>40690</v>
      </c>
      <c r="AN473">
        <v>38291</v>
      </c>
      <c r="AO473">
        <v>32065</v>
      </c>
      <c r="AP473">
        <v>0</v>
      </c>
      <c r="AQ473">
        <v>0</v>
      </c>
      <c r="AR473" t="s">
        <v>52</v>
      </c>
      <c r="AS473" t="s">
        <v>782</v>
      </c>
      <c r="AT473" t="s">
        <v>82</v>
      </c>
      <c r="AU473">
        <v>1.06</v>
      </c>
      <c r="AV473" t="s">
        <v>4736</v>
      </c>
    </row>
    <row r="474" spans="1:48">
      <c r="A474">
        <v>470</v>
      </c>
      <c r="B474" t="s">
        <v>2355</v>
      </c>
      <c r="C474">
        <v>4027143645</v>
      </c>
      <c r="D474">
        <v>1200000000000</v>
      </c>
      <c r="E474" t="s">
        <v>2356</v>
      </c>
      <c r="F474">
        <v>44028</v>
      </c>
      <c r="G474">
        <v>4</v>
      </c>
      <c r="H474" t="s">
        <v>73</v>
      </c>
      <c r="I474" t="s">
        <v>2357</v>
      </c>
      <c r="J474" t="s">
        <v>2358</v>
      </c>
      <c r="K474" t="s">
        <v>2359</v>
      </c>
      <c r="L474">
        <v>20</v>
      </c>
      <c r="Q474">
        <v>0</v>
      </c>
      <c r="R474">
        <v>50</v>
      </c>
      <c r="S474">
        <v>10116</v>
      </c>
      <c r="T474">
        <v>29</v>
      </c>
      <c r="U474">
        <v>4</v>
      </c>
      <c r="V474">
        <v>0</v>
      </c>
      <c r="W474">
        <v>61</v>
      </c>
      <c r="X474">
        <v>10577</v>
      </c>
      <c r="Y474">
        <v>1091</v>
      </c>
      <c r="Z474">
        <v>113</v>
      </c>
      <c r="AA474">
        <v>0</v>
      </c>
      <c r="AB474">
        <v>61</v>
      </c>
      <c r="AC474">
        <v>-468</v>
      </c>
      <c r="AD474">
        <v>-1065</v>
      </c>
      <c r="AE474">
        <v>-109</v>
      </c>
      <c r="AF474">
        <v>0</v>
      </c>
      <c r="AG474">
        <v>0</v>
      </c>
      <c r="AH474">
        <v>0</v>
      </c>
      <c r="AI474">
        <v>0</v>
      </c>
      <c r="AJ474">
        <v>0</v>
      </c>
      <c r="AK474">
        <v>0</v>
      </c>
      <c r="AL474">
        <v>310</v>
      </c>
      <c r="AM474">
        <v>17017</v>
      </c>
      <c r="AN474">
        <v>20062</v>
      </c>
      <c r="AO474">
        <v>20046</v>
      </c>
      <c r="AP474">
        <v>1664</v>
      </c>
      <c r="AQ474">
        <v>0.08</v>
      </c>
      <c r="AR474" t="s">
        <v>52</v>
      </c>
      <c r="AS474" t="s">
        <v>2360</v>
      </c>
      <c r="AT474" t="s">
        <v>2361</v>
      </c>
      <c r="AU474">
        <v>64.66</v>
      </c>
      <c r="AV474" t="s">
        <v>4737</v>
      </c>
    </row>
    <row r="475" spans="1:48">
      <c r="A475">
        <v>471</v>
      </c>
      <c r="B475" t="s">
        <v>3510</v>
      </c>
      <c r="C475">
        <v>5410147743</v>
      </c>
      <c r="D475">
        <v>1240000000000</v>
      </c>
      <c r="E475" t="s">
        <v>3511</v>
      </c>
      <c r="F475">
        <v>45205</v>
      </c>
      <c r="G475">
        <v>1</v>
      </c>
      <c r="H475" t="s">
        <v>73</v>
      </c>
      <c r="I475" t="s">
        <v>3512</v>
      </c>
      <c r="J475" t="s">
        <v>3513</v>
      </c>
      <c r="K475" t="s">
        <v>3514</v>
      </c>
      <c r="L475">
        <v>100</v>
      </c>
      <c r="Q475">
        <v>0</v>
      </c>
      <c r="R475">
        <v>0</v>
      </c>
      <c r="S475">
        <v>0</v>
      </c>
      <c r="T475">
        <v>0</v>
      </c>
      <c r="U475">
        <v>3</v>
      </c>
      <c r="V475">
        <v>0</v>
      </c>
      <c r="W475">
        <v>0</v>
      </c>
      <c r="X475">
        <v>0</v>
      </c>
      <c r="Y475">
        <v>0</v>
      </c>
      <c r="Z475">
        <v>2</v>
      </c>
      <c r="AA475">
        <v>0</v>
      </c>
      <c r="AB475">
        <v>0</v>
      </c>
      <c r="AC475">
        <v>0</v>
      </c>
      <c r="AD475">
        <v>0</v>
      </c>
      <c r="AE475">
        <v>1</v>
      </c>
      <c r="AF475">
        <v>0</v>
      </c>
      <c r="AG475">
        <v>0</v>
      </c>
      <c r="AH475">
        <v>0</v>
      </c>
      <c r="AI475">
        <v>0</v>
      </c>
      <c r="AJ475">
        <v>0</v>
      </c>
      <c r="AK475">
        <v>0</v>
      </c>
      <c r="AL475">
        <v>0</v>
      </c>
      <c r="AM475">
        <v>0</v>
      </c>
      <c r="AN475">
        <v>0</v>
      </c>
      <c r="AO475">
        <v>11050</v>
      </c>
      <c r="AP475">
        <v>0</v>
      </c>
      <c r="AR475" t="s">
        <v>52</v>
      </c>
      <c r="AS475" t="s">
        <v>3515</v>
      </c>
      <c r="AT475" t="s">
        <v>3516</v>
      </c>
      <c r="AV475" t="s">
        <v>4738</v>
      </c>
    </row>
    <row r="476" spans="1:48">
      <c r="A476">
        <v>472</v>
      </c>
      <c r="B476" t="s">
        <v>2910</v>
      </c>
      <c r="C476">
        <v>2463123589</v>
      </c>
      <c r="D476">
        <v>1210000000000</v>
      </c>
      <c r="E476" t="s">
        <v>2911</v>
      </c>
      <c r="F476">
        <v>44279</v>
      </c>
      <c r="G476">
        <v>4</v>
      </c>
      <c r="H476" t="s">
        <v>73</v>
      </c>
      <c r="I476" t="s">
        <v>2912</v>
      </c>
      <c r="J476" t="s">
        <v>2913</v>
      </c>
      <c r="K476" t="s">
        <v>2914</v>
      </c>
      <c r="L476">
        <v>12.5</v>
      </c>
      <c r="Q476">
        <v>0</v>
      </c>
      <c r="R476">
        <v>0</v>
      </c>
      <c r="S476">
        <v>1687</v>
      </c>
      <c r="T476">
        <v>11725</v>
      </c>
      <c r="U476">
        <v>1</v>
      </c>
      <c r="V476">
        <v>0</v>
      </c>
      <c r="W476">
        <v>0</v>
      </c>
      <c r="X476">
        <v>2232</v>
      </c>
      <c r="Y476">
        <v>2170</v>
      </c>
      <c r="Z476">
        <v>319</v>
      </c>
      <c r="AA476">
        <v>0</v>
      </c>
      <c r="AB476">
        <v>0</v>
      </c>
      <c r="AC476">
        <v>-624</v>
      </c>
      <c r="AD476">
        <v>9555</v>
      </c>
      <c r="AE476">
        <v>-318</v>
      </c>
      <c r="AF476">
        <v>0</v>
      </c>
      <c r="AG476">
        <v>0</v>
      </c>
      <c r="AH476">
        <v>0</v>
      </c>
      <c r="AI476">
        <v>0</v>
      </c>
      <c r="AJ476">
        <v>0</v>
      </c>
      <c r="AK476">
        <v>0</v>
      </c>
      <c r="AL476">
        <v>0</v>
      </c>
      <c r="AM476">
        <v>410</v>
      </c>
      <c r="AN476">
        <v>5587</v>
      </c>
      <c r="AO476">
        <v>5584</v>
      </c>
      <c r="AP476">
        <v>1778</v>
      </c>
      <c r="AQ476">
        <v>0</v>
      </c>
      <c r="AR476" t="s">
        <v>52</v>
      </c>
      <c r="AS476" t="s">
        <v>2915</v>
      </c>
      <c r="AT476" t="s">
        <v>82</v>
      </c>
      <c r="AU476">
        <v>13.62</v>
      </c>
      <c r="AV476" t="s">
        <v>4739</v>
      </c>
    </row>
    <row r="477" spans="1:48">
      <c r="A477">
        <v>473</v>
      </c>
      <c r="B477" t="s">
        <v>3475</v>
      </c>
      <c r="C477">
        <v>6311196251</v>
      </c>
      <c r="D477">
        <v>1240000000000</v>
      </c>
      <c r="E477" t="s">
        <v>3476</v>
      </c>
      <c r="F477">
        <v>45104</v>
      </c>
      <c r="G477">
        <v>1</v>
      </c>
      <c r="H477" t="s">
        <v>73</v>
      </c>
      <c r="I477" t="s">
        <v>3477</v>
      </c>
      <c r="J477" t="s">
        <v>3478</v>
      </c>
      <c r="K477" t="s">
        <v>3479</v>
      </c>
      <c r="L477">
        <v>10</v>
      </c>
      <c r="Q477">
        <v>0</v>
      </c>
      <c r="R477">
        <v>0</v>
      </c>
      <c r="S477">
        <v>0</v>
      </c>
      <c r="T477">
        <v>0</v>
      </c>
      <c r="U477">
        <v>1</v>
      </c>
      <c r="V477">
        <v>0</v>
      </c>
      <c r="W477">
        <v>0</v>
      </c>
      <c r="X477">
        <v>0</v>
      </c>
      <c r="Y477">
        <v>0</v>
      </c>
      <c r="Z477">
        <v>106</v>
      </c>
      <c r="AA477">
        <v>0</v>
      </c>
      <c r="AB477">
        <v>0</v>
      </c>
      <c r="AC477">
        <v>0</v>
      </c>
      <c r="AD477">
        <v>0</v>
      </c>
      <c r="AE477">
        <v>-486</v>
      </c>
      <c r="AF477">
        <v>0</v>
      </c>
      <c r="AG477">
        <v>0</v>
      </c>
      <c r="AH477">
        <v>0</v>
      </c>
      <c r="AI477">
        <v>0</v>
      </c>
      <c r="AJ477">
        <v>4134</v>
      </c>
      <c r="AK477">
        <v>0</v>
      </c>
      <c r="AL477">
        <v>0</v>
      </c>
      <c r="AM477">
        <v>0</v>
      </c>
      <c r="AN477">
        <v>0</v>
      </c>
      <c r="AO477">
        <v>131</v>
      </c>
      <c r="AP477">
        <v>2455</v>
      </c>
      <c r="AR477" t="s">
        <v>52</v>
      </c>
      <c r="AS477" t="s">
        <v>3480</v>
      </c>
      <c r="AT477" t="s">
        <v>3481</v>
      </c>
      <c r="AV477" t="s">
        <v>4740</v>
      </c>
    </row>
    <row r="478" spans="1:48">
      <c r="A478">
        <v>474</v>
      </c>
      <c r="B478" t="s">
        <v>77</v>
      </c>
      <c r="C478">
        <v>7736602060</v>
      </c>
      <c r="D478">
        <v>1100000000000</v>
      </c>
      <c r="E478" t="s">
        <v>78</v>
      </c>
      <c r="F478">
        <v>45365</v>
      </c>
      <c r="G478">
        <v>1</v>
      </c>
      <c r="H478" t="s">
        <v>73</v>
      </c>
      <c r="I478" t="s">
        <v>79</v>
      </c>
      <c r="J478">
        <v>0</v>
      </c>
      <c r="K478" t="s">
        <v>80</v>
      </c>
      <c r="L478">
        <v>100</v>
      </c>
      <c r="Q478">
        <v>76015</v>
      </c>
      <c r="R478">
        <v>77858</v>
      </c>
      <c r="S478">
        <v>94870</v>
      </c>
      <c r="T478">
        <v>121679</v>
      </c>
      <c r="U478">
        <v>64790</v>
      </c>
      <c r="V478">
        <v>47</v>
      </c>
      <c r="W478">
        <v>1579</v>
      </c>
      <c r="X478">
        <v>40194</v>
      </c>
      <c r="Y478">
        <v>55682</v>
      </c>
      <c r="Z478">
        <v>32250</v>
      </c>
      <c r="AA478">
        <v>36631</v>
      </c>
      <c r="AB478">
        <v>1579</v>
      </c>
      <c r="AC478">
        <v>50381</v>
      </c>
      <c r="AD478">
        <v>60627</v>
      </c>
      <c r="AE478">
        <v>30850</v>
      </c>
      <c r="AF478">
        <v>36277</v>
      </c>
      <c r="AG478">
        <v>37035</v>
      </c>
      <c r="AH478">
        <v>38095</v>
      </c>
      <c r="AI478">
        <v>46000</v>
      </c>
      <c r="AJ478">
        <v>43500</v>
      </c>
      <c r="AK478">
        <v>7805</v>
      </c>
      <c r="AL478">
        <v>8413</v>
      </c>
      <c r="AM478">
        <v>10720</v>
      </c>
      <c r="AN478">
        <v>8275</v>
      </c>
      <c r="AO478">
        <v>122</v>
      </c>
      <c r="AP478">
        <v>2</v>
      </c>
      <c r="AQ478">
        <v>0.85</v>
      </c>
      <c r="AR478" t="s">
        <v>52</v>
      </c>
      <c r="AS478" t="s">
        <v>81</v>
      </c>
      <c r="AT478" t="s">
        <v>82</v>
      </c>
      <c r="AU478">
        <v>0.99</v>
      </c>
      <c r="AV478" t="s">
        <v>4245</v>
      </c>
    </row>
    <row r="479" spans="1:48">
      <c r="A479">
        <v>476</v>
      </c>
      <c r="B479" t="s">
        <v>2883</v>
      </c>
      <c r="C479">
        <v>7606125346</v>
      </c>
      <c r="D479">
        <v>1220000000000</v>
      </c>
      <c r="E479" t="s">
        <v>2884</v>
      </c>
      <c r="F479">
        <v>44503</v>
      </c>
      <c r="G479">
        <v>3</v>
      </c>
      <c r="H479" t="s">
        <v>44</v>
      </c>
      <c r="I479" t="s">
        <v>2885</v>
      </c>
      <c r="J479" t="s">
        <v>2886</v>
      </c>
      <c r="K479" t="s">
        <v>2887</v>
      </c>
      <c r="L479">
        <v>250</v>
      </c>
      <c r="Q479">
        <v>0</v>
      </c>
      <c r="R479">
        <v>0</v>
      </c>
      <c r="S479">
        <v>0</v>
      </c>
      <c r="T479">
        <v>4230</v>
      </c>
      <c r="U479">
        <v>21096</v>
      </c>
      <c r="V479">
        <v>0</v>
      </c>
      <c r="W479">
        <v>0</v>
      </c>
      <c r="X479">
        <v>166</v>
      </c>
      <c r="Y479">
        <v>2494</v>
      </c>
      <c r="Z479">
        <v>11428</v>
      </c>
      <c r="AA479">
        <v>0</v>
      </c>
      <c r="AB479">
        <v>0</v>
      </c>
      <c r="AC479">
        <v>-166</v>
      </c>
      <c r="AD479">
        <v>1533</v>
      </c>
      <c r="AE479">
        <v>8062</v>
      </c>
      <c r="AF479">
        <v>0</v>
      </c>
      <c r="AG479">
        <v>0</v>
      </c>
      <c r="AH479">
        <v>0</v>
      </c>
      <c r="AI479">
        <v>6575</v>
      </c>
      <c r="AJ479">
        <v>13294</v>
      </c>
      <c r="AK479">
        <v>0</v>
      </c>
      <c r="AL479">
        <v>0</v>
      </c>
      <c r="AM479">
        <v>14275</v>
      </c>
      <c r="AN479">
        <v>14887</v>
      </c>
      <c r="AO479">
        <v>15596</v>
      </c>
      <c r="AP479">
        <v>4580</v>
      </c>
      <c r="AQ479">
        <v>4.99</v>
      </c>
      <c r="AR479" t="s">
        <v>52</v>
      </c>
      <c r="AS479" t="s">
        <v>2888</v>
      </c>
      <c r="AT479" t="s">
        <v>2889</v>
      </c>
      <c r="AU479">
        <v>2.02</v>
      </c>
      <c r="AV479" t="s">
        <v>4741</v>
      </c>
    </row>
    <row r="480" spans="1:48">
      <c r="A480">
        <v>477</v>
      </c>
      <c r="B480" t="s">
        <v>954</v>
      </c>
      <c r="C480">
        <v>7717777530</v>
      </c>
      <c r="D480">
        <v>1150000000000</v>
      </c>
      <c r="E480" t="s">
        <v>955</v>
      </c>
      <c r="F480">
        <v>45485</v>
      </c>
      <c r="G480">
        <v>0</v>
      </c>
      <c r="H480" t="s">
        <v>73</v>
      </c>
      <c r="I480" t="s">
        <v>79</v>
      </c>
      <c r="J480">
        <v>0</v>
      </c>
      <c r="K480" t="s">
        <v>956</v>
      </c>
      <c r="L480">
        <v>12.5</v>
      </c>
      <c r="Q480">
        <v>14185</v>
      </c>
      <c r="R480">
        <v>17644</v>
      </c>
      <c r="S480">
        <v>16208</v>
      </c>
      <c r="T480">
        <v>15525</v>
      </c>
      <c r="U480">
        <v>0</v>
      </c>
      <c r="V480">
        <v>7731</v>
      </c>
      <c r="W480">
        <v>9894</v>
      </c>
      <c r="X480">
        <v>8607</v>
      </c>
      <c r="Y480">
        <v>6073</v>
      </c>
      <c r="Z480">
        <v>0</v>
      </c>
      <c r="AA480">
        <v>6008</v>
      </c>
      <c r="AB480">
        <v>9894</v>
      </c>
      <c r="AC480">
        <v>7070</v>
      </c>
      <c r="AD480">
        <v>9018</v>
      </c>
      <c r="AE480">
        <v>0</v>
      </c>
      <c r="AF480">
        <v>0</v>
      </c>
      <c r="AG480">
        <v>0</v>
      </c>
      <c r="AH480">
        <v>0</v>
      </c>
      <c r="AI480">
        <v>0</v>
      </c>
      <c r="AJ480">
        <v>0</v>
      </c>
      <c r="AK480">
        <v>5436</v>
      </c>
      <c r="AL480">
        <v>11129</v>
      </c>
      <c r="AM480">
        <v>18509</v>
      </c>
      <c r="AN480">
        <v>26030</v>
      </c>
      <c r="AO480">
        <v>0</v>
      </c>
      <c r="AP480">
        <v>0</v>
      </c>
      <c r="AQ480">
        <v>0</v>
      </c>
      <c r="AR480">
        <v>0</v>
      </c>
      <c r="AS480" t="s">
        <v>957</v>
      </c>
      <c r="AT480" t="s">
        <v>82</v>
      </c>
      <c r="AU480">
        <v>0</v>
      </c>
      <c r="AV480" t="s">
        <v>4246</v>
      </c>
    </row>
    <row r="481" spans="1:48">
      <c r="A481">
        <v>478</v>
      </c>
      <c r="B481" t="s">
        <v>1430</v>
      </c>
      <c r="C481">
        <v>7706462338</v>
      </c>
      <c r="D481">
        <v>1190000000000</v>
      </c>
      <c r="E481" t="s">
        <v>1431</v>
      </c>
      <c r="F481">
        <v>43433</v>
      </c>
      <c r="G481">
        <v>6</v>
      </c>
      <c r="H481" t="s">
        <v>73</v>
      </c>
      <c r="I481" t="s">
        <v>1432</v>
      </c>
      <c r="J481" t="s">
        <v>1433</v>
      </c>
      <c r="K481" t="s">
        <v>1434</v>
      </c>
      <c r="L481">
        <v>25000</v>
      </c>
      <c r="Q481">
        <v>0</v>
      </c>
      <c r="R481">
        <v>0</v>
      </c>
      <c r="S481">
        <v>30</v>
      </c>
      <c r="T481">
        <v>2306</v>
      </c>
      <c r="U481">
        <v>0</v>
      </c>
      <c r="V481">
        <v>729</v>
      </c>
      <c r="W481">
        <v>35</v>
      </c>
      <c r="X481">
        <v>37</v>
      </c>
      <c r="Y481">
        <v>758</v>
      </c>
      <c r="Z481">
        <v>7</v>
      </c>
      <c r="AA481">
        <v>-729</v>
      </c>
      <c r="AB481">
        <v>35</v>
      </c>
      <c r="AC481">
        <v>-373</v>
      </c>
      <c r="AD481">
        <v>619</v>
      </c>
      <c r="AE481">
        <v>-7</v>
      </c>
      <c r="AF481">
        <v>25000</v>
      </c>
      <c r="AG481">
        <v>25000</v>
      </c>
      <c r="AH481">
        <v>25000</v>
      </c>
      <c r="AI481">
        <v>27038</v>
      </c>
      <c r="AJ481">
        <v>27038</v>
      </c>
      <c r="AK481">
        <v>80</v>
      </c>
      <c r="AL481">
        <v>97</v>
      </c>
      <c r="AM481">
        <v>66</v>
      </c>
      <c r="AN481">
        <v>66</v>
      </c>
      <c r="AO481">
        <v>166</v>
      </c>
      <c r="AP481">
        <v>2580</v>
      </c>
      <c r="AQ481">
        <v>0</v>
      </c>
      <c r="AR481" t="s">
        <v>45</v>
      </c>
      <c r="AS481" t="s">
        <v>1435</v>
      </c>
      <c r="AT481" t="s">
        <v>1436</v>
      </c>
      <c r="AU481">
        <v>1.08</v>
      </c>
      <c r="AV481" t="s">
        <v>4742</v>
      </c>
    </row>
    <row r="482" spans="1:48">
      <c r="A482">
        <v>481</v>
      </c>
      <c r="B482" t="s">
        <v>783</v>
      </c>
      <c r="C482">
        <v>5038126322</v>
      </c>
      <c r="D482">
        <v>1180000000000</v>
      </c>
      <c r="E482" t="s">
        <v>784</v>
      </c>
      <c r="F482">
        <v>42809</v>
      </c>
      <c r="G482">
        <v>8</v>
      </c>
      <c r="H482" t="s">
        <v>73</v>
      </c>
      <c r="I482" t="s">
        <v>785</v>
      </c>
      <c r="J482" t="s">
        <v>786</v>
      </c>
      <c r="K482" t="s">
        <v>787</v>
      </c>
      <c r="L482">
        <v>11710</v>
      </c>
      <c r="Q482">
        <v>5</v>
      </c>
      <c r="R482">
        <v>266</v>
      </c>
      <c r="S482">
        <v>0</v>
      </c>
      <c r="T482">
        <v>0</v>
      </c>
      <c r="U482">
        <v>0</v>
      </c>
      <c r="V482">
        <v>12</v>
      </c>
      <c r="W482">
        <v>11</v>
      </c>
      <c r="X482">
        <v>0</v>
      </c>
      <c r="Y482">
        <v>0</v>
      </c>
      <c r="Z482">
        <v>0</v>
      </c>
      <c r="AA482">
        <v>-7</v>
      </c>
      <c r="AB482">
        <v>11</v>
      </c>
      <c r="AC482">
        <v>0</v>
      </c>
      <c r="AD482">
        <v>0</v>
      </c>
      <c r="AE482">
        <v>0</v>
      </c>
      <c r="AF482">
        <v>44277</v>
      </c>
      <c r="AG482">
        <v>44001</v>
      </c>
      <c r="AH482">
        <v>0</v>
      </c>
      <c r="AI482">
        <v>0</v>
      </c>
      <c r="AJ482">
        <v>0</v>
      </c>
      <c r="AK482">
        <v>60454</v>
      </c>
      <c r="AL482">
        <v>74180</v>
      </c>
      <c r="AM482">
        <v>0</v>
      </c>
      <c r="AN482">
        <v>0</v>
      </c>
      <c r="AO482">
        <v>0</v>
      </c>
      <c r="AP482">
        <v>0</v>
      </c>
      <c r="AQ482">
        <v>0</v>
      </c>
      <c r="AR482" t="s">
        <v>52</v>
      </c>
      <c r="AS482" t="s">
        <v>788</v>
      </c>
      <c r="AT482" t="s">
        <v>82</v>
      </c>
      <c r="AU482">
        <v>0</v>
      </c>
      <c r="AV482" t="s">
        <v>4225</v>
      </c>
    </row>
    <row r="483" spans="1:48">
      <c r="A483">
        <v>482</v>
      </c>
      <c r="B483" t="s">
        <v>1489</v>
      </c>
      <c r="C483">
        <v>3123447980</v>
      </c>
      <c r="D483">
        <v>1180000000000</v>
      </c>
      <c r="E483" t="s">
        <v>1490</v>
      </c>
      <c r="F483">
        <v>43461</v>
      </c>
      <c r="G483">
        <v>6</v>
      </c>
      <c r="H483" t="s">
        <v>73</v>
      </c>
      <c r="I483" t="s">
        <v>1491</v>
      </c>
      <c r="J483" t="s">
        <v>1492</v>
      </c>
      <c r="K483" t="s">
        <v>1493</v>
      </c>
      <c r="L483">
        <v>10</v>
      </c>
      <c r="Q483">
        <v>0</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c r="AK483">
        <v>96903</v>
      </c>
      <c r="AL483">
        <v>127116</v>
      </c>
      <c r="AM483">
        <v>210982</v>
      </c>
      <c r="AN483">
        <v>267588</v>
      </c>
      <c r="AO483">
        <v>315996</v>
      </c>
      <c r="AP483">
        <v>0</v>
      </c>
      <c r="AR483" t="s">
        <v>52</v>
      </c>
      <c r="AS483" t="s">
        <v>1494</v>
      </c>
      <c r="AT483" t="s">
        <v>1495</v>
      </c>
      <c r="AU483">
        <v>3.26</v>
      </c>
      <c r="AV483" t="s">
        <v>4743</v>
      </c>
    </row>
    <row r="484" spans="1:48">
      <c r="A484">
        <v>485</v>
      </c>
      <c r="B484" t="s">
        <v>2150</v>
      </c>
      <c r="C484">
        <v>7727439837</v>
      </c>
      <c r="D484">
        <v>1210000000000</v>
      </c>
      <c r="E484" t="s">
        <v>2151</v>
      </c>
      <c r="F484">
        <v>43879</v>
      </c>
      <c r="G484">
        <v>5</v>
      </c>
      <c r="H484" t="s">
        <v>73</v>
      </c>
      <c r="I484" t="s">
        <v>2152</v>
      </c>
      <c r="J484" t="s">
        <v>2153</v>
      </c>
      <c r="K484" t="s">
        <v>2154</v>
      </c>
      <c r="L484">
        <v>10000</v>
      </c>
      <c r="Q484">
        <v>0</v>
      </c>
      <c r="R484">
        <v>6907</v>
      </c>
      <c r="S484">
        <v>0</v>
      </c>
      <c r="T484">
        <v>0</v>
      </c>
      <c r="U484">
        <v>0</v>
      </c>
      <c r="V484">
        <v>0</v>
      </c>
      <c r="W484">
        <v>9</v>
      </c>
      <c r="X484">
        <v>0</v>
      </c>
      <c r="Y484">
        <v>0</v>
      </c>
      <c r="Z484">
        <v>0</v>
      </c>
      <c r="AA484">
        <v>0</v>
      </c>
      <c r="AB484">
        <v>9</v>
      </c>
      <c r="AC484">
        <v>0</v>
      </c>
      <c r="AD484">
        <v>0</v>
      </c>
      <c r="AE484">
        <v>0</v>
      </c>
      <c r="AF484">
        <v>0</v>
      </c>
      <c r="AG484">
        <v>0</v>
      </c>
      <c r="AH484">
        <v>0</v>
      </c>
      <c r="AI484">
        <v>0</v>
      </c>
      <c r="AJ484">
        <v>0</v>
      </c>
      <c r="AK484">
        <v>0</v>
      </c>
      <c r="AL484">
        <v>9384</v>
      </c>
      <c r="AM484">
        <v>6695</v>
      </c>
      <c r="AN484">
        <v>11262</v>
      </c>
      <c r="AO484">
        <v>11262</v>
      </c>
      <c r="AP484">
        <v>623</v>
      </c>
      <c r="AQ484">
        <v>0</v>
      </c>
      <c r="AR484" t="s">
        <v>52</v>
      </c>
      <c r="AS484" t="s">
        <v>2155</v>
      </c>
      <c r="AT484" t="s">
        <v>82</v>
      </c>
      <c r="AU484">
        <v>1.2</v>
      </c>
      <c r="AV484" t="s">
        <v>4744</v>
      </c>
    </row>
    <row r="485" spans="1:48">
      <c r="A485">
        <v>486</v>
      </c>
      <c r="B485" t="s">
        <v>2239</v>
      </c>
      <c r="C485">
        <v>2130218594</v>
      </c>
      <c r="D485">
        <v>1200000000000</v>
      </c>
      <c r="E485" t="s">
        <v>2240</v>
      </c>
      <c r="F485">
        <v>45425</v>
      </c>
      <c r="G485">
        <v>0</v>
      </c>
      <c r="H485" t="s">
        <v>73</v>
      </c>
      <c r="I485" t="s">
        <v>79</v>
      </c>
      <c r="J485">
        <v>0</v>
      </c>
      <c r="K485" t="s">
        <v>2241</v>
      </c>
      <c r="L485">
        <v>10</v>
      </c>
      <c r="Q485">
        <v>0</v>
      </c>
      <c r="R485">
        <v>0</v>
      </c>
      <c r="S485">
        <v>0</v>
      </c>
      <c r="T485">
        <v>0</v>
      </c>
      <c r="U485">
        <v>0</v>
      </c>
      <c r="V485">
        <v>0</v>
      </c>
      <c r="W485">
        <v>0</v>
      </c>
      <c r="X485">
        <v>0</v>
      </c>
      <c r="Y485">
        <v>0</v>
      </c>
      <c r="Z485">
        <v>71</v>
      </c>
      <c r="AA485">
        <v>0</v>
      </c>
      <c r="AB485">
        <v>0</v>
      </c>
      <c r="AC485">
        <v>0</v>
      </c>
      <c r="AD485">
        <v>0</v>
      </c>
      <c r="AE485">
        <v>-73</v>
      </c>
      <c r="AF485">
        <v>0</v>
      </c>
      <c r="AG485">
        <v>0</v>
      </c>
      <c r="AH485">
        <v>9000</v>
      </c>
      <c r="AI485">
        <v>9000</v>
      </c>
      <c r="AJ485">
        <v>10979</v>
      </c>
      <c r="AK485">
        <v>0</v>
      </c>
      <c r="AL485">
        <v>0</v>
      </c>
      <c r="AM485">
        <v>0</v>
      </c>
      <c r="AN485">
        <v>0</v>
      </c>
      <c r="AO485">
        <v>1442</v>
      </c>
      <c r="AP485">
        <v>0</v>
      </c>
      <c r="AR485" t="s">
        <v>52</v>
      </c>
      <c r="AS485" t="s">
        <v>2242</v>
      </c>
      <c r="AT485" t="s">
        <v>82</v>
      </c>
      <c r="AU485">
        <v>1.38</v>
      </c>
      <c r="AV485" t="s">
        <v>4247</v>
      </c>
    </row>
    <row r="486" spans="1:48">
      <c r="A486">
        <v>489</v>
      </c>
      <c r="B486" t="s">
        <v>684</v>
      </c>
      <c r="C486">
        <v>6671357634</v>
      </c>
      <c r="D486">
        <v>1120000000000</v>
      </c>
      <c r="E486" t="s">
        <v>685</v>
      </c>
      <c r="F486">
        <v>40743</v>
      </c>
      <c r="G486">
        <v>13</v>
      </c>
      <c r="H486" t="s">
        <v>73</v>
      </c>
      <c r="I486" t="s">
        <v>686</v>
      </c>
      <c r="J486" t="s">
        <v>687</v>
      </c>
      <c r="K486" t="s">
        <v>688</v>
      </c>
      <c r="L486">
        <v>10</v>
      </c>
      <c r="Q486">
        <v>12934</v>
      </c>
      <c r="R486">
        <v>1806</v>
      </c>
      <c r="S486">
        <v>1740</v>
      </c>
      <c r="T486">
        <v>765</v>
      </c>
      <c r="U486">
        <v>0</v>
      </c>
      <c r="V486">
        <v>5907</v>
      </c>
      <c r="W486">
        <v>4039</v>
      </c>
      <c r="X486">
        <v>2422</v>
      </c>
      <c r="Y486">
        <v>1304</v>
      </c>
      <c r="Z486">
        <v>779</v>
      </c>
      <c r="AA486">
        <v>6997</v>
      </c>
      <c r="AB486">
        <v>4039</v>
      </c>
      <c r="AC486">
        <v>-700</v>
      </c>
      <c r="AD486">
        <v>-546</v>
      </c>
      <c r="AE486">
        <v>-779</v>
      </c>
      <c r="AF486">
        <v>0</v>
      </c>
      <c r="AG486">
        <v>0</v>
      </c>
      <c r="AH486">
        <v>0</v>
      </c>
      <c r="AI486">
        <v>0</v>
      </c>
      <c r="AJ486">
        <v>0</v>
      </c>
      <c r="AK486">
        <v>10409</v>
      </c>
      <c r="AL486">
        <v>8341</v>
      </c>
      <c r="AM486">
        <v>7259</v>
      </c>
      <c r="AN486">
        <v>6723</v>
      </c>
      <c r="AO486">
        <v>6106</v>
      </c>
      <c r="AP486">
        <v>0</v>
      </c>
      <c r="AQ486">
        <v>0</v>
      </c>
      <c r="AR486">
        <v>0</v>
      </c>
      <c r="AS486" t="s">
        <v>689</v>
      </c>
      <c r="AT486" t="s">
        <v>82</v>
      </c>
      <c r="AU486">
        <v>0.59</v>
      </c>
      <c r="AV486" t="s">
        <v>4745</v>
      </c>
    </row>
    <row r="487" spans="1:48">
      <c r="A487">
        <v>490</v>
      </c>
      <c r="B487" t="s">
        <v>1450</v>
      </c>
      <c r="C487">
        <v>7813286084</v>
      </c>
      <c r="D487">
        <v>1180000000000</v>
      </c>
      <c r="E487" t="s">
        <v>1451</v>
      </c>
      <c r="F487">
        <v>45378</v>
      </c>
      <c r="G487">
        <v>1</v>
      </c>
      <c r="H487" t="s">
        <v>73</v>
      </c>
      <c r="I487" t="s">
        <v>79</v>
      </c>
      <c r="J487">
        <v>0</v>
      </c>
      <c r="K487" t="s">
        <v>1452</v>
      </c>
      <c r="L487">
        <v>10000</v>
      </c>
      <c r="Q487">
        <v>1611873</v>
      </c>
      <c r="R487">
        <v>3626480</v>
      </c>
      <c r="S487">
        <v>4020218</v>
      </c>
      <c r="T487">
        <v>8094908</v>
      </c>
      <c r="U487">
        <v>41399</v>
      </c>
      <c r="V487">
        <v>1266203</v>
      </c>
      <c r="W487">
        <v>2862766</v>
      </c>
      <c r="X487">
        <v>3342565</v>
      </c>
      <c r="Y487">
        <v>7932887</v>
      </c>
      <c r="Z487">
        <v>54536</v>
      </c>
      <c r="AA487">
        <v>7499</v>
      </c>
      <c r="AB487">
        <v>2862766</v>
      </c>
      <c r="AC487">
        <v>23848</v>
      </c>
      <c r="AD487">
        <v>-13354</v>
      </c>
      <c r="AE487">
        <v>-12005</v>
      </c>
      <c r="AF487">
        <v>6778768</v>
      </c>
      <c r="AG487">
        <v>5159588</v>
      </c>
      <c r="AH487">
        <v>7739045</v>
      </c>
      <c r="AI487">
        <v>12388</v>
      </c>
      <c r="AJ487">
        <v>5221</v>
      </c>
      <c r="AK487">
        <v>63621</v>
      </c>
      <c r="AL487">
        <v>63069</v>
      </c>
      <c r="AM487">
        <v>125557</v>
      </c>
      <c r="AN487">
        <v>10150</v>
      </c>
      <c r="AO487">
        <v>248</v>
      </c>
      <c r="AP487">
        <v>0</v>
      </c>
      <c r="AQ487">
        <v>0.03</v>
      </c>
      <c r="AR487" t="s">
        <v>52</v>
      </c>
      <c r="AS487" t="s">
        <v>1453</v>
      </c>
      <c r="AT487" t="s">
        <v>82</v>
      </c>
      <c r="AU487">
        <v>0</v>
      </c>
      <c r="AV487" t="s">
        <v>4248</v>
      </c>
    </row>
    <row r="488" spans="1:48">
      <c r="A488">
        <v>491</v>
      </c>
      <c r="B488" t="s">
        <v>1596</v>
      </c>
      <c r="C488">
        <v>3801148029</v>
      </c>
      <c r="D488">
        <v>1190000000000</v>
      </c>
      <c r="E488" t="s">
        <v>1597</v>
      </c>
      <c r="F488">
        <v>43552</v>
      </c>
      <c r="G488">
        <v>6</v>
      </c>
      <c r="H488" t="s">
        <v>73</v>
      </c>
      <c r="I488" t="s">
        <v>1598</v>
      </c>
      <c r="J488" t="s">
        <v>1599</v>
      </c>
      <c r="K488" t="s">
        <v>1600</v>
      </c>
      <c r="L488">
        <v>14980</v>
      </c>
      <c r="Q488">
        <v>2678</v>
      </c>
      <c r="R488">
        <v>28894</v>
      </c>
      <c r="S488">
        <v>9440</v>
      </c>
      <c r="T488">
        <v>0</v>
      </c>
      <c r="U488">
        <v>0</v>
      </c>
      <c r="V488">
        <v>126</v>
      </c>
      <c r="W488">
        <v>254</v>
      </c>
      <c r="X488">
        <v>15112</v>
      </c>
      <c r="Y488">
        <v>1142</v>
      </c>
      <c r="Z488">
        <v>401</v>
      </c>
      <c r="AA488">
        <v>1684</v>
      </c>
      <c r="AB488">
        <v>254</v>
      </c>
      <c r="AC488">
        <v>-6023</v>
      </c>
      <c r="AD488">
        <v>-1263</v>
      </c>
      <c r="AE488">
        <v>-444</v>
      </c>
      <c r="AF488">
        <v>977</v>
      </c>
      <c r="AG488">
        <v>5726</v>
      </c>
      <c r="AH488">
        <v>0</v>
      </c>
      <c r="AI488">
        <v>0</v>
      </c>
      <c r="AJ488">
        <v>7043</v>
      </c>
      <c r="AK488">
        <v>2119</v>
      </c>
      <c r="AL488">
        <v>26549</v>
      </c>
      <c r="AM488">
        <v>39065</v>
      </c>
      <c r="AN488">
        <v>36668</v>
      </c>
      <c r="AO488">
        <v>28370</v>
      </c>
      <c r="AP488">
        <v>0</v>
      </c>
      <c r="AQ488">
        <v>0</v>
      </c>
      <c r="AR488" t="s">
        <v>52</v>
      </c>
      <c r="AS488" t="s">
        <v>1601</v>
      </c>
      <c r="AT488" t="s">
        <v>1602</v>
      </c>
      <c r="AU488">
        <v>11.44</v>
      </c>
      <c r="AV488" t="s">
        <v>4746</v>
      </c>
    </row>
    <row r="489" spans="1:48">
      <c r="A489">
        <v>494</v>
      </c>
      <c r="B489" t="s">
        <v>501</v>
      </c>
      <c r="C489">
        <v>9102220668</v>
      </c>
      <c r="D489">
        <v>1170000000000</v>
      </c>
      <c r="E489" t="s">
        <v>502</v>
      </c>
      <c r="F489">
        <v>42688</v>
      </c>
      <c r="G489">
        <v>8</v>
      </c>
      <c r="H489" t="s">
        <v>73</v>
      </c>
      <c r="I489" t="s">
        <v>503</v>
      </c>
      <c r="J489" t="s">
        <v>388</v>
      </c>
      <c r="K489" t="s">
        <v>504</v>
      </c>
      <c r="L489">
        <v>10</v>
      </c>
      <c r="Q489">
        <v>201544</v>
      </c>
      <c r="R489">
        <v>189174</v>
      </c>
      <c r="S489">
        <v>129938</v>
      </c>
      <c r="T489">
        <v>19217</v>
      </c>
      <c r="U489">
        <v>0</v>
      </c>
      <c r="V489">
        <v>7721</v>
      </c>
      <c r="W489">
        <v>138766</v>
      </c>
      <c r="X489">
        <v>319625</v>
      </c>
      <c r="Y489">
        <v>54190</v>
      </c>
      <c r="Z489">
        <v>2984</v>
      </c>
      <c r="AA489">
        <v>185342</v>
      </c>
      <c r="AB489">
        <v>138766</v>
      </c>
      <c r="AC489">
        <v>-231045</v>
      </c>
      <c r="AD489">
        <v>-52814</v>
      </c>
      <c r="AE489">
        <v>-8687</v>
      </c>
      <c r="AF489">
        <v>15300</v>
      </c>
      <c r="AG489">
        <v>1500</v>
      </c>
      <c r="AH489">
        <v>6540</v>
      </c>
      <c r="AI489">
        <v>22170</v>
      </c>
      <c r="AJ489">
        <v>46292</v>
      </c>
      <c r="AK489">
        <v>308603</v>
      </c>
      <c r="AL489">
        <v>349360</v>
      </c>
      <c r="AM489">
        <v>112870</v>
      </c>
      <c r="AN489">
        <v>39479</v>
      </c>
      <c r="AO489">
        <v>10205</v>
      </c>
      <c r="AP489">
        <v>0</v>
      </c>
      <c r="AQ489">
        <v>0</v>
      </c>
      <c r="AR489" t="s">
        <v>52</v>
      </c>
      <c r="AS489" t="s">
        <v>505</v>
      </c>
      <c r="AT489" t="s">
        <v>506</v>
      </c>
      <c r="AU489">
        <v>0.17</v>
      </c>
      <c r="AV489" t="s">
        <v>4747</v>
      </c>
    </row>
    <row r="490" spans="1:48">
      <c r="A490">
        <v>495</v>
      </c>
      <c r="B490" t="s">
        <v>1643</v>
      </c>
      <c r="C490">
        <v>7724017756</v>
      </c>
      <c r="D490">
        <v>1040000000000</v>
      </c>
      <c r="E490" t="s">
        <v>1644</v>
      </c>
      <c r="F490">
        <v>37626</v>
      </c>
      <c r="G490">
        <v>22</v>
      </c>
      <c r="H490" t="s">
        <v>73</v>
      </c>
      <c r="I490" t="s">
        <v>1645</v>
      </c>
      <c r="J490" t="s">
        <v>1646</v>
      </c>
      <c r="K490" t="s">
        <v>1647</v>
      </c>
      <c r="L490">
        <v>156500</v>
      </c>
      <c r="Q490">
        <v>50242</v>
      </c>
      <c r="R490">
        <v>32605</v>
      </c>
      <c r="S490">
        <v>6458</v>
      </c>
      <c r="T490">
        <v>12742</v>
      </c>
      <c r="U490">
        <v>0</v>
      </c>
      <c r="V490">
        <v>54667</v>
      </c>
      <c r="W490">
        <v>44156</v>
      </c>
      <c r="X490">
        <v>7613</v>
      </c>
      <c r="Y490">
        <v>146042</v>
      </c>
      <c r="Z490">
        <v>0</v>
      </c>
      <c r="AA490">
        <v>-6299</v>
      </c>
      <c r="AB490">
        <v>44156</v>
      </c>
      <c r="AC490">
        <v>-2604</v>
      </c>
      <c r="AD490">
        <v>-133333</v>
      </c>
      <c r="AE490">
        <v>0</v>
      </c>
      <c r="AF490">
        <v>1910</v>
      </c>
      <c r="AG490">
        <v>1946</v>
      </c>
      <c r="AH490">
        <v>35063</v>
      </c>
      <c r="AI490">
        <v>16181</v>
      </c>
      <c r="AJ490">
        <v>0</v>
      </c>
      <c r="AK490">
        <v>72214</v>
      </c>
      <c r="AL490">
        <v>70797</v>
      </c>
      <c r="AM490">
        <v>27170</v>
      </c>
      <c r="AN490">
        <v>62</v>
      </c>
      <c r="AO490">
        <v>0</v>
      </c>
      <c r="AP490">
        <v>0</v>
      </c>
      <c r="AQ490">
        <v>0</v>
      </c>
      <c r="AR490" t="s">
        <v>52</v>
      </c>
      <c r="AS490" t="s">
        <v>1648</v>
      </c>
      <c r="AT490" t="s">
        <v>82</v>
      </c>
      <c r="AU490">
        <v>0</v>
      </c>
      <c r="AV490" t="s">
        <v>4226</v>
      </c>
    </row>
    <row r="491" spans="1:48">
      <c r="A491">
        <v>498</v>
      </c>
      <c r="B491" t="s">
        <v>397</v>
      </c>
      <c r="C491">
        <v>9102202041</v>
      </c>
      <c r="D491">
        <v>1160000000000</v>
      </c>
      <c r="E491" t="s">
        <v>398</v>
      </c>
      <c r="F491">
        <v>42363</v>
      </c>
      <c r="G491">
        <v>9</v>
      </c>
      <c r="H491" t="s">
        <v>73</v>
      </c>
      <c r="I491" t="s">
        <v>399</v>
      </c>
      <c r="J491" t="s">
        <v>400</v>
      </c>
      <c r="K491" t="s">
        <v>401</v>
      </c>
      <c r="L491">
        <v>10</v>
      </c>
      <c r="Q491">
        <v>3331</v>
      </c>
      <c r="R491">
        <v>52543</v>
      </c>
      <c r="S491">
        <v>70013</v>
      </c>
      <c r="T491">
        <v>119995</v>
      </c>
      <c r="U491">
        <v>21010</v>
      </c>
      <c r="V491">
        <v>94</v>
      </c>
      <c r="W491">
        <v>47064</v>
      </c>
      <c r="X491">
        <v>115064</v>
      </c>
      <c r="Y491">
        <v>89</v>
      </c>
      <c r="Z491">
        <v>46</v>
      </c>
      <c r="AA491">
        <v>366</v>
      </c>
      <c r="AB491">
        <v>47064</v>
      </c>
      <c r="AC491">
        <v>-55225</v>
      </c>
      <c r="AD491">
        <v>18553</v>
      </c>
      <c r="AE491">
        <v>18593</v>
      </c>
      <c r="AF491">
        <v>74630</v>
      </c>
      <c r="AG491">
        <v>77240</v>
      </c>
      <c r="AH491">
        <v>20000</v>
      </c>
      <c r="AI491">
        <v>19779</v>
      </c>
      <c r="AJ491">
        <v>31229</v>
      </c>
      <c r="AK491">
        <v>2468</v>
      </c>
      <c r="AL491">
        <v>5294</v>
      </c>
      <c r="AM491">
        <v>1717</v>
      </c>
      <c r="AN491">
        <v>26068</v>
      </c>
      <c r="AO491">
        <v>27167</v>
      </c>
      <c r="AP491">
        <v>1598</v>
      </c>
      <c r="AQ491">
        <v>6.31</v>
      </c>
      <c r="AR491">
        <v>0</v>
      </c>
      <c r="AS491" t="s">
        <v>402</v>
      </c>
      <c r="AT491" t="s">
        <v>82</v>
      </c>
      <c r="AU491">
        <v>0.76</v>
      </c>
      <c r="AV491" t="s">
        <v>4748</v>
      </c>
    </row>
    <row r="492" spans="1:48">
      <c r="A492">
        <v>500</v>
      </c>
      <c r="B492" t="s">
        <v>757</v>
      </c>
      <c r="C492">
        <v>6164300903</v>
      </c>
      <c r="D492">
        <v>1110000000000</v>
      </c>
      <c r="E492" t="s">
        <v>758</v>
      </c>
      <c r="F492">
        <v>40534</v>
      </c>
      <c r="G492">
        <v>14</v>
      </c>
      <c r="H492" t="s">
        <v>73</v>
      </c>
      <c r="I492" t="s">
        <v>759</v>
      </c>
      <c r="J492" t="s">
        <v>760</v>
      </c>
      <c r="K492" t="s">
        <v>761</v>
      </c>
      <c r="L492">
        <v>160</v>
      </c>
      <c r="Q492">
        <v>7089</v>
      </c>
      <c r="R492">
        <v>4205</v>
      </c>
      <c r="S492">
        <v>1320</v>
      </c>
      <c r="T492">
        <v>1466</v>
      </c>
      <c r="U492">
        <v>0</v>
      </c>
      <c r="V492">
        <v>5671</v>
      </c>
      <c r="W492">
        <v>3758</v>
      </c>
      <c r="X492">
        <v>1099</v>
      </c>
      <c r="Y492">
        <v>1024</v>
      </c>
      <c r="Z492">
        <v>0</v>
      </c>
      <c r="AA492">
        <v>1276</v>
      </c>
      <c r="AB492">
        <v>3758</v>
      </c>
      <c r="AC492">
        <v>199</v>
      </c>
      <c r="AD492">
        <v>398</v>
      </c>
      <c r="AE492">
        <v>0</v>
      </c>
      <c r="AF492">
        <v>0</v>
      </c>
      <c r="AG492">
        <v>0</v>
      </c>
      <c r="AH492">
        <v>0</v>
      </c>
      <c r="AI492">
        <v>0</v>
      </c>
      <c r="AJ492">
        <v>0</v>
      </c>
      <c r="AK492">
        <v>0</v>
      </c>
      <c r="AL492">
        <v>0</v>
      </c>
      <c r="AM492">
        <v>0</v>
      </c>
      <c r="AN492">
        <v>0</v>
      </c>
      <c r="AO492">
        <v>0</v>
      </c>
      <c r="AP492">
        <v>0</v>
      </c>
      <c r="AQ492">
        <v>0</v>
      </c>
      <c r="AR492">
        <v>0</v>
      </c>
      <c r="AS492" t="s">
        <v>762</v>
      </c>
      <c r="AT492" t="s">
        <v>82</v>
      </c>
      <c r="AV492" t="s">
        <v>4227</v>
      </c>
    </row>
    <row r="493" spans="1:48">
      <c r="A493">
        <v>501</v>
      </c>
      <c r="B493" t="s">
        <v>892</v>
      </c>
      <c r="C493">
        <v>6950085733</v>
      </c>
      <c r="D493">
        <v>1090000000000</v>
      </c>
      <c r="E493" t="s">
        <v>893</v>
      </c>
      <c r="F493">
        <v>39637</v>
      </c>
      <c r="G493">
        <v>16</v>
      </c>
      <c r="H493" t="s">
        <v>73</v>
      </c>
      <c r="I493" t="s">
        <v>894</v>
      </c>
      <c r="J493" t="s">
        <v>895</v>
      </c>
      <c r="K493" t="s">
        <v>896</v>
      </c>
      <c r="L493">
        <v>20</v>
      </c>
      <c r="Q493">
        <v>0</v>
      </c>
      <c r="R493">
        <v>0</v>
      </c>
      <c r="S493">
        <v>0</v>
      </c>
      <c r="T493">
        <v>0</v>
      </c>
      <c r="U493">
        <v>0</v>
      </c>
      <c r="V493">
        <v>1073</v>
      </c>
      <c r="W493">
        <v>103</v>
      </c>
      <c r="X493">
        <v>751</v>
      </c>
      <c r="Y493">
        <v>1376</v>
      </c>
      <c r="Z493">
        <v>439</v>
      </c>
      <c r="AA493">
        <v>-1110</v>
      </c>
      <c r="AB493">
        <v>103</v>
      </c>
      <c r="AC493">
        <v>-770</v>
      </c>
      <c r="AD493">
        <v>-1378</v>
      </c>
      <c r="AE493">
        <v>-440</v>
      </c>
      <c r="AF493">
        <v>0</v>
      </c>
      <c r="AG493">
        <v>0</v>
      </c>
      <c r="AH493">
        <v>0</v>
      </c>
      <c r="AI493">
        <v>0</v>
      </c>
      <c r="AJ493">
        <v>0</v>
      </c>
      <c r="AK493">
        <v>26999</v>
      </c>
      <c r="AL493">
        <v>26933</v>
      </c>
      <c r="AM493">
        <v>26738</v>
      </c>
      <c r="AN493">
        <v>24983</v>
      </c>
      <c r="AO493">
        <v>24536</v>
      </c>
      <c r="AP493">
        <v>0</v>
      </c>
      <c r="AR493">
        <v>0</v>
      </c>
      <c r="AS493" t="s">
        <v>897</v>
      </c>
      <c r="AT493" t="s">
        <v>82</v>
      </c>
      <c r="AU493">
        <v>0.91</v>
      </c>
      <c r="AV493" t="s">
        <v>4749</v>
      </c>
    </row>
    <row r="494" spans="1:48">
      <c r="A494">
        <v>502</v>
      </c>
      <c r="B494" t="s">
        <v>1017</v>
      </c>
      <c r="C494">
        <v>2456001967</v>
      </c>
      <c r="D494">
        <v>1130000000000</v>
      </c>
      <c r="E494" t="s">
        <v>1018</v>
      </c>
      <c r="F494">
        <v>41355</v>
      </c>
      <c r="G494">
        <v>12</v>
      </c>
      <c r="H494" t="s">
        <v>73</v>
      </c>
      <c r="I494" t="s">
        <v>1019</v>
      </c>
      <c r="J494" t="s">
        <v>1020</v>
      </c>
      <c r="K494" t="s">
        <v>1021</v>
      </c>
      <c r="L494">
        <v>20</v>
      </c>
      <c r="Q494">
        <v>41462</v>
      </c>
      <c r="R494">
        <v>36139</v>
      </c>
      <c r="S494">
        <v>36867</v>
      </c>
      <c r="T494">
        <v>32583</v>
      </c>
      <c r="U494">
        <v>23007</v>
      </c>
      <c r="V494">
        <v>36483</v>
      </c>
      <c r="W494">
        <v>32622</v>
      </c>
      <c r="X494">
        <v>33691</v>
      </c>
      <c r="Y494">
        <v>31335</v>
      </c>
      <c r="Z494">
        <v>21961</v>
      </c>
      <c r="AA494">
        <v>3740</v>
      </c>
      <c r="AB494">
        <v>32622</v>
      </c>
      <c r="AC494">
        <v>2068</v>
      </c>
      <c r="AD494">
        <v>249</v>
      </c>
      <c r="AE494">
        <v>349</v>
      </c>
      <c r="AF494">
        <v>0</v>
      </c>
      <c r="AG494">
        <v>0</v>
      </c>
      <c r="AH494">
        <v>0</v>
      </c>
      <c r="AI494">
        <v>83</v>
      </c>
      <c r="AJ494">
        <v>122</v>
      </c>
      <c r="AK494">
        <v>2220</v>
      </c>
      <c r="AL494">
        <v>2226</v>
      </c>
      <c r="AM494">
        <v>2347</v>
      </c>
      <c r="AN494">
        <v>1123</v>
      </c>
      <c r="AO494">
        <v>1237</v>
      </c>
      <c r="AP494">
        <v>0</v>
      </c>
      <c r="AQ494">
        <v>0.55000000000000004</v>
      </c>
      <c r="AR494">
        <v>0</v>
      </c>
      <c r="AS494" t="s">
        <v>1022</v>
      </c>
      <c r="AT494" t="s">
        <v>82</v>
      </c>
      <c r="AU494">
        <v>0.61</v>
      </c>
      <c r="AV494" t="s">
        <v>4750</v>
      </c>
    </row>
    <row r="495" spans="1:48">
      <c r="A495">
        <v>503</v>
      </c>
      <c r="B495" t="s">
        <v>1279</v>
      </c>
      <c r="C495">
        <v>8602285887</v>
      </c>
      <c r="D495">
        <v>1190000000000</v>
      </c>
      <c r="E495" t="s">
        <v>1280</v>
      </c>
      <c r="F495">
        <v>43227</v>
      </c>
      <c r="G495">
        <v>6</v>
      </c>
      <c r="H495" t="s">
        <v>73</v>
      </c>
      <c r="I495" t="s">
        <v>1281</v>
      </c>
      <c r="J495" t="s">
        <v>1282</v>
      </c>
      <c r="K495" t="s">
        <v>1283</v>
      </c>
      <c r="L495">
        <v>10</v>
      </c>
      <c r="Q495">
        <v>6524</v>
      </c>
      <c r="R495">
        <v>7897</v>
      </c>
      <c r="S495">
        <v>6347</v>
      </c>
      <c r="T495">
        <v>4860</v>
      </c>
      <c r="U495">
        <v>6082</v>
      </c>
      <c r="V495">
        <v>4273</v>
      </c>
      <c r="W495">
        <v>3060</v>
      </c>
      <c r="X495">
        <v>5548</v>
      </c>
      <c r="Y495">
        <v>4517</v>
      </c>
      <c r="Z495">
        <v>5520</v>
      </c>
      <c r="AA495">
        <v>1979</v>
      </c>
      <c r="AB495">
        <v>3060</v>
      </c>
      <c r="AC495">
        <v>564</v>
      </c>
      <c r="AD495">
        <v>201</v>
      </c>
      <c r="AE495">
        <v>325</v>
      </c>
      <c r="AF495">
        <v>0</v>
      </c>
      <c r="AG495">
        <v>0</v>
      </c>
      <c r="AH495">
        <v>0</v>
      </c>
      <c r="AI495">
        <v>0</v>
      </c>
      <c r="AJ495">
        <v>0</v>
      </c>
      <c r="AK495">
        <v>1685</v>
      </c>
      <c r="AL495">
        <v>7981</v>
      </c>
      <c r="AM495">
        <v>8019</v>
      </c>
      <c r="AN495">
        <v>8228</v>
      </c>
      <c r="AO495">
        <v>8056</v>
      </c>
      <c r="AP495">
        <v>32</v>
      </c>
      <c r="AQ495">
        <v>0.93</v>
      </c>
      <c r="AR495">
        <v>0</v>
      </c>
      <c r="AS495" t="s">
        <v>1284</v>
      </c>
      <c r="AT495" t="s">
        <v>82</v>
      </c>
      <c r="AU495">
        <v>4.78</v>
      </c>
      <c r="AV495" t="s">
        <v>4751</v>
      </c>
    </row>
    <row r="496" spans="1:48">
      <c r="A496">
        <v>504</v>
      </c>
      <c r="B496" t="s">
        <v>1403</v>
      </c>
      <c r="C496">
        <v>7801289355</v>
      </c>
      <c r="D496">
        <v>1160000000000</v>
      </c>
      <c r="E496" t="s">
        <v>1404</v>
      </c>
      <c r="F496">
        <v>42263</v>
      </c>
      <c r="G496">
        <v>9</v>
      </c>
      <c r="H496" t="s">
        <v>73</v>
      </c>
      <c r="I496" t="s">
        <v>1405</v>
      </c>
      <c r="J496" t="s">
        <v>1406</v>
      </c>
      <c r="K496" t="s">
        <v>1407</v>
      </c>
      <c r="L496">
        <v>12619.19</v>
      </c>
      <c r="Q496">
        <v>7336</v>
      </c>
      <c r="R496">
        <v>4193</v>
      </c>
      <c r="S496">
        <v>8768</v>
      </c>
      <c r="T496">
        <v>42384</v>
      </c>
      <c r="U496">
        <v>54869</v>
      </c>
      <c r="V496">
        <v>11751</v>
      </c>
      <c r="W496">
        <v>3612</v>
      </c>
      <c r="X496">
        <v>534</v>
      </c>
      <c r="Y496">
        <v>41657</v>
      </c>
      <c r="Z496">
        <v>48709</v>
      </c>
      <c r="AA496">
        <v>-22026</v>
      </c>
      <c r="AB496">
        <v>3612</v>
      </c>
      <c r="AC496">
        <v>-212</v>
      </c>
      <c r="AD496">
        <v>0</v>
      </c>
      <c r="AE496">
        <v>5618</v>
      </c>
      <c r="AF496">
        <v>1752</v>
      </c>
      <c r="AG496">
        <v>1793</v>
      </c>
      <c r="AH496">
        <v>1793</v>
      </c>
      <c r="AI496">
        <v>1867</v>
      </c>
      <c r="AJ496">
        <v>1867</v>
      </c>
      <c r="AK496">
        <v>22657</v>
      </c>
      <c r="AL496">
        <v>32378</v>
      </c>
      <c r="AM496">
        <v>32736</v>
      </c>
      <c r="AN496">
        <v>32496</v>
      </c>
      <c r="AO496">
        <v>32895</v>
      </c>
      <c r="AP496">
        <v>600</v>
      </c>
      <c r="AQ496">
        <v>7.48</v>
      </c>
      <c r="AR496">
        <v>0</v>
      </c>
      <c r="AS496" t="s">
        <v>1408</v>
      </c>
      <c r="AT496" t="s">
        <v>82</v>
      </c>
      <c r="AU496">
        <v>1.42</v>
      </c>
      <c r="AV496" t="s">
        <v>4752</v>
      </c>
    </row>
    <row r="497" spans="1:48">
      <c r="A497">
        <v>506</v>
      </c>
      <c r="B497" t="s">
        <v>2287</v>
      </c>
      <c r="C497">
        <v>7722862647</v>
      </c>
      <c r="D497">
        <v>5150000000000</v>
      </c>
      <c r="E497" t="s">
        <v>2288</v>
      </c>
      <c r="F497">
        <v>41955</v>
      </c>
      <c r="G497">
        <v>10</v>
      </c>
      <c r="H497" t="s">
        <v>73</v>
      </c>
      <c r="I497" t="s">
        <v>41</v>
      </c>
      <c r="J497">
        <v>0</v>
      </c>
      <c r="K497" t="s">
        <v>2289</v>
      </c>
      <c r="L497">
        <v>25</v>
      </c>
      <c r="Q497">
        <v>16139</v>
      </c>
      <c r="R497">
        <v>23158</v>
      </c>
      <c r="S497">
        <v>43815</v>
      </c>
      <c r="T497">
        <v>30418</v>
      </c>
      <c r="U497">
        <v>53144</v>
      </c>
      <c r="V497">
        <v>16393</v>
      </c>
      <c r="W497">
        <v>21957</v>
      </c>
      <c r="X497">
        <v>39657</v>
      </c>
      <c r="Y497">
        <v>23590</v>
      </c>
      <c r="Z497">
        <v>47440</v>
      </c>
      <c r="AA497">
        <v>-455</v>
      </c>
      <c r="AB497">
        <v>21957</v>
      </c>
      <c r="AC497">
        <v>2888</v>
      </c>
      <c r="AD497">
        <v>6126</v>
      </c>
      <c r="AE497">
        <v>2740</v>
      </c>
      <c r="AF497">
        <v>0</v>
      </c>
      <c r="AG497">
        <v>0</v>
      </c>
      <c r="AH497">
        <v>0</v>
      </c>
      <c r="AI497">
        <v>0</v>
      </c>
      <c r="AJ497">
        <v>0</v>
      </c>
      <c r="AK497">
        <v>1967</v>
      </c>
      <c r="AL497">
        <v>2674</v>
      </c>
      <c r="AM497">
        <v>5950</v>
      </c>
      <c r="AN497">
        <v>8361</v>
      </c>
      <c r="AO497">
        <v>10835</v>
      </c>
      <c r="AP497">
        <v>8365</v>
      </c>
      <c r="AQ497">
        <v>3.29</v>
      </c>
      <c r="AR497" t="s">
        <v>52</v>
      </c>
      <c r="AS497" t="s">
        <v>2290</v>
      </c>
      <c r="AT497" t="s">
        <v>2291</v>
      </c>
      <c r="AU497">
        <v>5.51</v>
      </c>
      <c r="AV497" t="s">
        <v>4236</v>
      </c>
    </row>
    <row r="498" spans="1:48">
      <c r="A498">
        <v>507</v>
      </c>
      <c r="B498" t="s">
        <v>2292</v>
      </c>
      <c r="C498">
        <v>5257198753</v>
      </c>
      <c r="D498">
        <v>1210000000000</v>
      </c>
      <c r="E498" t="s">
        <v>2293</v>
      </c>
      <c r="F498">
        <v>44071</v>
      </c>
      <c r="G498">
        <v>4</v>
      </c>
      <c r="H498" t="s">
        <v>73</v>
      </c>
      <c r="I498" t="s">
        <v>41</v>
      </c>
      <c r="J498">
        <v>0</v>
      </c>
      <c r="K498" t="s">
        <v>2294</v>
      </c>
      <c r="L498">
        <v>18345</v>
      </c>
      <c r="Q498">
        <v>0</v>
      </c>
      <c r="R498">
        <v>0</v>
      </c>
      <c r="S498">
        <v>35</v>
      </c>
      <c r="T498">
        <v>0</v>
      </c>
      <c r="U498">
        <v>0</v>
      </c>
      <c r="V498">
        <v>0</v>
      </c>
      <c r="W498">
        <v>126</v>
      </c>
      <c r="X498">
        <v>21</v>
      </c>
      <c r="Y498">
        <v>1227</v>
      </c>
      <c r="Z498">
        <v>956</v>
      </c>
      <c r="AA498">
        <v>0</v>
      </c>
      <c r="AB498">
        <v>126</v>
      </c>
      <c r="AC498">
        <v>-1150</v>
      </c>
      <c r="AD498">
        <v>-1227</v>
      </c>
      <c r="AE498">
        <v>-956</v>
      </c>
      <c r="AF498">
        <v>0</v>
      </c>
      <c r="AG498">
        <v>0</v>
      </c>
      <c r="AH498">
        <v>0</v>
      </c>
      <c r="AI498">
        <v>0</v>
      </c>
      <c r="AJ498">
        <v>0</v>
      </c>
      <c r="AK498">
        <v>0</v>
      </c>
      <c r="AL498">
        <v>3</v>
      </c>
      <c r="AM498">
        <v>302</v>
      </c>
      <c r="AN498">
        <v>14</v>
      </c>
      <c r="AO498">
        <v>14</v>
      </c>
      <c r="AP498">
        <v>1695</v>
      </c>
      <c r="AQ498">
        <v>0</v>
      </c>
      <c r="AR498" t="s">
        <v>52</v>
      </c>
      <c r="AS498" t="s">
        <v>2295</v>
      </c>
      <c r="AT498" t="s">
        <v>82</v>
      </c>
      <c r="AU498">
        <v>4.67</v>
      </c>
      <c r="AV498" t="s">
        <v>4249</v>
      </c>
    </row>
    <row r="499" spans="1:48">
      <c r="A499">
        <v>508</v>
      </c>
      <c r="B499" t="s">
        <v>2320</v>
      </c>
      <c r="C499">
        <v>3461064925</v>
      </c>
      <c r="D499">
        <v>1190000000000</v>
      </c>
      <c r="E499" t="s">
        <v>2321</v>
      </c>
      <c r="F499">
        <v>43571</v>
      </c>
      <c r="G499">
        <v>5</v>
      </c>
      <c r="H499" t="s">
        <v>73</v>
      </c>
      <c r="I499" t="s">
        <v>2322</v>
      </c>
      <c r="J499" t="s">
        <v>2323</v>
      </c>
      <c r="K499" t="s">
        <v>2324</v>
      </c>
      <c r="L499">
        <v>15</v>
      </c>
      <c r="Q499">
        <v>10500</v>
      </c>
      <c r="R499">
        <v>0</v>
      </c>
      <c r="S499">
        <v>0</v>
      </c>
      <c r="T499">
        <v>8017</v>
      </c>
      <c r="U499">
        <v>157892</v>
      </c>
      <c r="V499">
        <v>5</v>
      </c>
      <c r="W499">
        <v>0</v>
      </c>
      <c r="X499">
        <v>0</v>
      </c>
      <c r="Y499">
        <v>7916</v>
      </c>
      <c r="Z499">
        <v>156936</v>
      </c>
      <c r="AA499">
        <v>10495</v>
      </c>
      <c r="AB499">
        <v>0</v>
      </c>
      <c r="AC499">
        <v>0</v>
      </c>
      <c r="AD499">
        <v>582</v>
      </c>
      <c r="AE499">
        <v>760</v>
      </c>
      <c r="AF499">
        <v>0</v>
      </c>
      <c r="AG499">
        <v>0</v>
      </c>
      <c r="AH499">
        <v>0</v>
      </c>
      <c r="AI499">
        <v>0</v>
      </c>
      <c r="AJ499">
        <v>12629</v>
      </c>
      <c r="AK499">
        <v>10500</v>
      </c>
      <c r="AL499">
        <v>10720</v>
      </c>
      <c r="AM499">
        <v>10765</v>
      </c>
      <c r="AN499">
        <v>10500</v>
      </c>
      <c r="AO499">
        <v>1034</v>
      </c>
      <c r="AP499">
        <v>3400</v>
      </c>
      <c r="AQ499">
        <v>15.04</v>
      </c>
      <c r="AR499" t="s">
        <v>52</v>
      </c>
      <c r="AS499" t="s">
        <v>2325</v>
      </c>
      <c r="AT499" t="s">
        <v>2326</v>
      </c>
      <c r="AU499">
        <v>1.3</v>
      </c>
      <c r="AV499" t="s">
        <v>4753</v>
      </c>
    </row>
    <row r="500" spans="1:48">
      <c r="A500">
        <v>509</v>
      </c>
      <c r="B500" t="s">
        <v>2532</v>
      </c>
      <c r="C500">
        <v>2311308754</v>
      </c>
      <c r="D500">
        <v>1200000000000</v>
      </c>
      <c r="E500" t="s">
        <v>2533</v>
      </c>
      <c r="F500">
        <v>44068</v>
      </c>
      <c r="G500">
        <v>4</v>
      </c>
      <c r="H500" t="s">
        <v>73</v>
      </c>
      <c r="I500" t="s">
        <v>2534</v>
      </c>
      <c r="J500" t="s">
        <v>2535</v>
      </c>
      <c r="K500" t="s">
        <v>2536</v>
      </c>
      <c r="L500">
        <v>12850</v>
      </c>
      <c r="Q500">
        <v>0</v>
      </c>
      <c r="R500">
        <v>0</v>
      </c>
      <c r="S500">
        <v>10</v>
      </c>
      <c r="T500">
        <v>0</v>
      </c>
      <c r="U500">
        <v>0</v>
      </c>
      <c r="V500">
        <v>0</v>
      </c>
      <c r="W500">
        <v>20</v>
      </c>
      <c r="X500">
        <v>7181</v>
      </c>
      <c r="Y500">
        <v>9</v>
      </c>
      <c r="Z500">
        <v>8</v>
      </c>
      <c r="AA500">
        <v>0</v>
      </c>
      <c r="AB500">
        <v>20</v>
      </c>
      <c r="AC500">
        <v>-7171</v>
      </c>
      <c r="AD500">
        <v>-9</v>
      </c>
      <c r="AE500">
        <v>-8</v>
      </c>
      <c r="AF500">
        <v>0</v>
      </c>
      <c r="AG500">
        <v>63</v>
      </c>
      <c r="AH500">
        <v>63</v>
      </c>
      <c r="AI500">
        <v>63</v>
      </c>
      <c r="AJ500">
        <v>63</v>
      </c>
      <c r="AK500">
        <v>0</v>
      </c>
      <c r="AL500">
        <v>12985</v>
      </c>
      <c r="AM500">
        <v>13794</v>
      </c>
      <c r="AN500">
        <v>13951</v>
      </c>
      <c r="AO500">
        <v>14005</v>
      </c>
      <c r="AP500">
        <v>7811</v>
      </c>
      <c r="AQ500">
        <v>0</v>
      </c>
      <c r="AR500" t="s">
        <v>52</v>
      </c>
      <c r="AS500" t="s">
        <v>2537</v>
      </c>
      <c r="AT500" t="s">
        <v>82</v>
      </c>
      <c r="AU500">
        <v>1.08</v>
      </c>
      <c r="AV500" t="s">
        <v>4754</v>
      </c>
    </row>
    <row r="501" spans="1:48">
      <c r="A501">
        <v>510</v>
      </c>
      <c r="B501" t="s">
        <v>2605</v>
      </c>
      <c r="C501">
        <v>4101167155</v>
      </c>
      <c r="D501">
        <v>1140000000000</v>
      </c>
      <c r="E501" t="s">
        <v>2606</v>
      </c>
      <c r="F501">
        <v>42001</v>
      </c>
      <c r="G501">
        <v>10</v>
      </c>
      <c r="H501" t="s">
        <v>73</v>
      </c>
      <c r="I501" t="s">
        <v>2607</v>
      </c>
      <c r="J501" t="s">
        <v>2608</v>
      </c>
      <c r="K501" t="s">
        <v>2609</v>
      </c>
      <c r="L501">
        <v>10</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11800</v>
      </c>
      <c r="AR501" t="s">
        <v>52</v>
      </c>
      <c r="AS501" t="s">
        <v>2610</v>
      </c>
      <c r="AT501" t="s">
        <v>82</v>
      </c>
      <c r="AV501" t="s">
        <v>4755</v>
      </c>
    </row>
    <row r="502" spans="1:48">
      <c r="A502">
        <v>511</v>
      </c>
      <c r="B502" t="s">
        <v>2681</v>
      </c>
      <c r="C502">
        <v>5903139443</v>
      </c>
      <c r="D502">
        <v>1190000000000</v>
      </c>
      <c r="E502" t="s">
        <v>2682</v>
      </c>
      <c r="F502">
        <v>43377</v>
      </c>
      <c r="G502">
        <v>6</v>
      </c>
      <c r="H502" t="s">
        <v>73</v>
      </c>
      <c r="I502" t="s">
        <v>2683</v>
      </c>
      <c r="J502" t="s">
        <v>2684</v>
      </c>
      <c r="K502" t="s">
        <v>2685</v>
      </c>
      <c r="L502">
        <v>10</v>
      </c>
      <c r="Q502">
        <v>0</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673</v>
      </c>
      <c r="AN502">
        <v>673</v>
      </c>
      <c r="AO502">
        <v>673</v>
      </c>
      <c r="AP502">
        <v>0</v>
      </c>
      <c r="AR502">
        <v>0</v>
      </c>
      <c r="AS502" t="s">
        <v>2686</v>
      </c>
      <c r="AT502" t="s">
        <v>2687</v>
      </c>
      <c r="AU502">
        <v>1</v>
      </c>
      <c r="AV502" t="s">
        <v>4756</v>
      </c>
    </row>
    <row r="503" spans="1:48">
      <c r="A503">
        <v>512</v>
      </c>
      <c r="B503" t="s">
        <v>2890</v>
      </c>
      <c r="C503">
        <v>5074070442</v>
      </c>
      <c r="D503">
        <v>1220000000000</v>
      </c>
      <c r="E503" t="s">
        <v>2891</v>
      </c>
      <c r="F503">
        <v>44398</v>
      </c>
      <c r="G503">
        <v>3</v>
      </c>
      <c r="H503" t="s">
        <v>73</v>
      </c>
      <c r="I503" t="s">
        <v>2892</v>
      </c>
      <c r="J503" t="s">
        <v>2893</v>
      </c>
      <c r="K503" t="s">
        <v>2894</v>
      </c>
      <c r="L503">
        <v>100</v>
      </c>
      <c r="Q503">
        <v>0</v>
      </c>
      <c r="R503">
        <v>0</v>
      </c>
      <c r="S503">
        <v>178158</v>
      </c>
      <c r="T503">
        <v>0</v>
      </c>
      <c r="U503">
        <v>1055</v>
      </c>
      <c r="V503">
        <v>0</v>
      </c>
      <c r="W503">
        <v>0</v>
      </c>
      <c r="X503">
        <v>29</v>
      </c>
      <c r="Y503">
        <v>40</v>
      </c>
      <c r="Z503">
        <v>965</v>
      </c>
      <c r="AA503">
        <v>0</v>
      </c>
      <c r="AB503">
        <v>0</v>
      </c>
      <c r="AC503">
        <v>178129</v>
      </c>
      <c r="AD503">
        <v>-40</v>
      </c>
      <c r="AE503">
        <v>86</v>
      </c>
      <c r="AF503">
        <v>0</v>
      </c>
      <c r="AG503">
        <v>0</v>
      </c>
      <c r="AH503">
        <v>0</v>
      </c>
      <c r="AI503">
        <v>0</v>
      </c>
      <c r="AJ503">
        <v>0</v>
      </c>
      <c r="AK503">
        <v>0</v>
      </c>
      <c r="AL503">
        <v>0</v>
      </c>
      <c r="AM503">
        <v>348332</v>
      </c>
      <c r="AN503">
        <v>348593</v>
      </c>
      <c r="AO503">
        <v>106690</v>
      </c>
      <c r="AP503">
        <v>1816</v>
      </c>
      <c r="AQ503">
        <v>0.01</v>
      </c>
      <c r="AR503" t="s">
        <v>52</v>
      </c>
      <c r="AS503" t="s">
        <v>2895</v>
      </c>
      <c r="AT503" t="s">
        <v>2896</v>
      </c>
      <c r="AU503">
        <v>0.31</v>
      </c>
      <c r="AV503" t="s">
        <v>4757</v>
      </c>
    </row>
    <row r="504" spans="1:48">
      <c r="A504">
        <v>513</v>
      </c>
      <c r="B504" t="s">
        <v>3146</v>
      </c>
      <c r="C504">
        <v>7604376792</v>
      </c>
      <c r="D504">
        <v>1220000000000</v>
      </c>
      <c r="E504" t="s">
        <v>3147</v>
      </c>
      <c r="F504">
        <v>44355</v>
      </c>
      <c r="G504">
        <v>3</v>
      </c>
      <c r="H504" t="s">
        <v>73</v>
      </c>
      <c r="I504" t="s">
        <v>3148</v>
      </c>
      <c r="J504" t="s">
        <v>3149</v>
      </c>
      <c r="K504" t="s">
        <v>3150</v>
      </c>
      <c r="L504">
        <v>10</v>
      </c>
      <c r="Q504">
        <v>0</v>
      </c>
      <c r="R504">
        <v>0</v>
      </c>
      <c r="S504">
        <v>0</v>
      </c>
      <c r="T504">
        <v>0</v>
      </c>
      <c r="U504">
        <v>0</v>
      </c>
      <c r="V504">
        <v>0</v>
      </c>
      <c r="W504">
        <v>0</v>
      </c>
      <c r="X504">
        <v>0</v>
      </c>
      <c r="Y504">
        <v>0</v>
      </c>
      <c r="Z504">
        <v>196</v>
      </c>
      <c r="AA504">
        <v>0</v>
      </c>
      <c r="AB504">
        <v>0</v>
      </c>
      <c r="AC504">
        <v>0</v>
      </c>
      <c r="AD504">
        <v>0</v>
      </c>
      <c r="AE504">
        <v>-196</v>
      </c>
      <c r="AF504">
        <v>0</v>
      </c>
      <c r="AG504">
        <v>0</v>
      </c>
      <c r="AH504">
        <v>0</v>
      </c>
      <c r="AI504">
        <v>0</v>
      </c>
      <c r="AJ504">
        <v>0</v>
      </c>
      <c r="AK504">
        <v>0</v>
      </c>
      <c r="AL504">
        <v>0</v>
      </c>
      <c r="AM504">
        <v>12204</v>
      </c>
      <c r="AN504">
        <v>12195</v>
      </c>
      <c r="AO504">
        <v>22145</v>
      </c>
      <c r="AP504">
        <v>10329</v>
      </c>
      <c r="AR504" t="s">
        <v>52</v>
      </c>
      <c r="AS504" t="s">
        <v>3151</v>
      </c>
      <c r="AT504" t="s">
        <v>3152</v>
      </c>
      <c r="AU504">
        <v>1.81</v>
      </c>
      <c r="AV504" t="s">
        <v>4758</v>
      </c>
    </row>
    <row r="505" spans="1:48">
      <c r="A505">
        <v>514</v>
      </c>
      <c r="B505" t="s">
        <v>3221</v>
      </c>
      <c r="C505">
        <v>2100005567</v>
      </c>
      <c r="D505">
        <v>1230000000000</v>
      </c>
      <c r="E505" t="s">
        <v>3222</v>
      </c>
      <c r="F505">
        <v>45007</v>
      </c>
      <c r="G505">
        <v>2</v>
      </c>
      <c r="H505" t="s">
        <v>73</v>
      </c>
      <c r="I505" t="s">
        <v>3223</v>
      </c>
      <c r="J505" t="s">
        <v>3224</v>
      </c>
      <c r="K505" t="s">
        <v>3225</v>
      </c>
      <c r="L505">
        <v>20</v>
      </c>
      <c r="Q505">
        <v>0</v>
      </c>
      <c r="R505">
        <v>0</v>
      </c>
      <c r="S505">
        <v>0</v>
      </c>
      <c r="T505">
        <v>0</v>
      </c>
      <c r="U505">
        <v>31068</v>
      </c>
      <c r="V505">
        <v>0</v>
      </c>
      <c r="W505">
        <v>0</v>
      </c>
      <c r="X505">
        <v>0</v>
      </c>
      <c r="Y505">
        <v>0</v>
      </c>
      <c r="Z505">
        <v>6907</v>
      </c>
      <c r="AA505">
        <v>0</v>
      </c>
      <c r="AB505">
        <v>0</v>
      </c>
      <c r="AC505">
        <v>0</v>
      </c>
      <c r="AD505">
        <v>0</v>
      </c>
      <c r="AE505">
        <v>23962</v>
      </c>
      <c r="AF505">
        <v>0</v>
      </c>
      <c r="AG505">
        <v>0</v>
      </c>
      <c r="AH505">
        <v>0</v>
      </c>
      <c r="AI505">
        <v>0</v>
      </c>
      <c r="AJ505">
        <v>0</v>
      </c>
      <c r="AK505">
        <v>0</v>
      </c>
      <c r="AL505">
        <v>0</v>
      </c>
      <c r="AM505">
        <v>0</v>
      </c>
      <c r="AN505">
        <v>0</v>
      </c>
      <c r="AO505">
        <v>43842</v>
      </c>
      <c r="AP505">
        <v>19885</v>
      </c>
      <c r="AR505" t="s">
        <v>52</v>
      </c>
      <c r="AS505" t="s">
        <v>3226</v>
      </c>
      <c r="AT505" t="s">
        <v>3227</v>
      </c>
      <c r="AV505" t="s">
        <v>4759</v>
      </c>
    </row>
    <row r="506" spans="1:48">
      <c r="A506">
        <v>515</v>
      </c>
      <c r="B506" t="s">
        <v>3235</v>
      </c>
      <c r="C506">
        <v>5032353255</v>
      </c>
      <c r="D506">
        <v>1240000000000</v>
      </c>
      <c r="E506" t="s">
        <v>3236</v>
      </c>
      <c r="F506">
        <v>44971</v>
      </c>
      <c r="G506">
        <v>2</v>
      </c>
      <c r="H506" t="s">
        <v>73</v>
      </c>
      <c r="I506" t="s">
        <v>3237</v>
      </c>
      <c r="J506" t="s">
        <v>3238</v>
      </c>
      <c r="K506" t="s">
        <v>3239</v>
      </c>
      <c r="L506">
        <v>12000</v>
      </c>
      <c r="Q506">
        <v>0</v>
      </c>
      <c r="R506">
        <v>0</v>
      </c>
      <c r="S506">
        <v>0</v>
      </c>
      <c r="T506">
        <v>0</v>
      </c>
      <c r="U506">
        <v>570</v>
      </c>
      <c r="V506">
        <v>0</v>
      </c>
      <c r="W506">
        <v>0</v>
      </c>
      <c r="X506">
        <v>0</v>
      </c>
      <c r="Y506">
        <v>0</v>
      </c>
      <c r="Z506">
        <v>1077</v>
      </c>
      <c r="AA506">
        <v>0</v>
      </c>
      <c r="AB506">
        <v>0</v>
      </c>
      <c r="AC506">
        <v>0</v>
      </c>
      <c r="AD506">
        <v>0</v>
      </c>
      <c r="AE506">
        <v>-507</v>
      </c>
      <c r="AF506">
        <v>0</v>
      </c>
      <c r="AG506">
        <v>0</v>
      </c>
      <c r="AH506">
        <v>0</v>
      </c>
      <c r="AI506">
        <v>0</v>
      </c>
      <c r="AJ506">
        <v>0</v>
      </c>
      <c r="AK506">
        <v>0</v>
      </c>
      <c r="AL506">
        <v>0</v>
      </c>
      <c r="AM506">
        <v>0</v>
      </c>
      <c r="AN506">
        <v>0</v>
      </c>
      <c r="AO506">
        <v>11647</v>
      </c>
      <c r="AP506">
        <v>95</v>
      </c>
      <c r="AR506" t="s">
        <v>52</v>
      </c>
      <c r="AS506" t="s">
        <v>3240</v>
      </c>
      <c r="AT506" t="s">
        <v>3241</v>
      </c>
      <c r="AV506" t="s">
        <v>4760</v>
      </c>
    </row>
    <row r="507" spans="1:48">
      <c r="A507">
        <v>516</v>
      </c>
      <c r="B507" t="s">
        <v>3249</v>
      </c>
      <c r="C507">
        <v>9709093097</v>
      </c>
      <c r="D507">
        <v>1240000000000</v>
      </c>
      <c r="E507" t="s">
        <v>3250</v>
      </c>
      <c r="F507">
        <v>45034</v>
      </c>
      <c r="G507">
        <v>1</v>
      </c>
      <c r="H507" t="s">
        <v>73</v>
      </c>
      <c r="I507" t="s">
        <v>3251</v>
      </c>
      <c r="J507" t="s">
        <v>3252</v>
      </c>
      <c r="K507" t="s">
        <v>3253</v>
      </c>
      <c r="L507">
        <v>400000</v>
      </c>
      <c r="Q507">
        <v>0</v>
      </c>
      <c r="R507">
        <v>0</v>
      </c>
      <c r="S507">
        <v>0</v>
      </c>
      <c r="T507">
        <v>0</v>
      </c>
      <c r="U507">
        <v>303</v>
      </c>
      <c r="V507">
        <v>0</v>
      </c>
      <c r="W507">
        <v>0</v>
      </c>
      <c r="X507">
        <v>0</v>
      </c>
      <c r="Y507">
        <v>0</v>
      </c>
      <c r="Z507">
        <v>6836</v>
      </c>
      <c r="AA507">
        <v>0</v>
      </c>
      <c r="AB507">
        <v>0</v>
      </c>
      <c r="AC507">
        <v>0</v>
      </c>
      <c r="AD507">
        <v>0</v>
      </c>
      <c r="AE507">
        <v>-5045</v>
      </c>
      <c r="AF507">
        <v>0</v>
      </c>
      <c r="AG507">
        <v>0</v>
      </c>
      <c r="AH507">
        <v>0</v>
      </c>
      <c r="AI507">
        <v>0</v>
      </c>
      <c r="AJ507">
        <v>35564</v>
      </c>
      <c r="AK507">
        <v>0</v>
      </c>
      <c r="AL507">
        <v>0</v>
      </c>
      <c r="AM507">
        <v>0</v>
      </c>
      <c r="AN507">
        <v>0</v>
      </c>
      <c r="AO507">
        <v>14063</v>
      </c>
      <c r="AP507">
        <v>0</v>
      </c>
      <c r="AR507" t="s">
        <v>52</v>
      </c>
      <c r="AS507" t="s">
        <v>3254</v>
      </c>
      <c r="AT507" t="s">
        <v>3255</v>
      </c>
      <c r="AV507" t="s">
        <v>4761</v>
      </c>
    </row>
    <row r="508" spans="1:48">
      <c r="A508">
        <v>517</v>
      </c>
      <c r="B508" t="s">
        <v>3270</v>
      </c>
      <c r="C508">
        <v>7404075364</v>
      </c>
      <c r="D508">
        <v>1230000000000</v>
      </c>
      <c r="E508" t="s">
        <v>3271</v>
      </c>
      <c r="F508">
        <v>44785</v>
      </c>
      <c r="G508">
        <v>2</v>
      </c>
      <c r="H508" t="s">
        <v>73</v>
      </c>
      <c r="I508" t="s">
        <v>3272</v>
      </c>
      <c r="J508" t="s">
        <v>3273</v>
      </c>
      <c r="K508" t="s">
        <v>3274</v>
      </c>
      <c r="L508">
        <v>10</v>
      </c>
      <c r="Q508">
        <v>0</v>
      </c>
      <c r="R508">
        <v>0</v>
      </c>
      <c r="S508">
        <v>0</v>
      </c>
      <c r="T508">
        <v>0</v>
      </c>
      <c r="U508">
        <v>0</v>
      </c>
      <c r="V508">
        <v>0</v>
      </c>
      <c r="W508">
        <v>0</v>
      </c>
      <c r="X508">
        <v>0</v>
      </c>
      <c r="Y508">
        <v>0</v>
      </c>
      <c r="Z508">
        <v>176</v>
      </c>
      <c r="AA508">
        <v>0</v>
      </c>
      <c r="AB508">
        <v>0</v>
      </c>
      <c r="AC508">
        <v>0</v>
      </c>
      <c r="AD508">
        <v>0</v>
      </c>
      <c r="AE508">
        <v>-176</v>
      </c>
      <c r="AF508">
        <v>0</v>
      </c>
      <c r="AG508">
        <v>0</v>
      </c>
      <c r="AH508">
        <v>0</v>
      </c>
      <c r="AI508">
        <v>0</v>
      </c>
      <c r="AJ508">
        <v>0</v>
      </c>
      <c r="AK508">
        <v>0</v>
      </c>
      <c r="AL508">
        <v>0</v>
      </c>
      <c r="AM508">
        <v>0</v>
      </c>
      <c r="AN508">
        <v>0</v>
      </c>
      <c r="AO508">
        <v>13367</v>
      </c>
      <c r="AP508">
        <v>620</v>
      </c>
      <c r="AR508" t="s">
        <v>165</v>
      </c>
      <c r="AS508" t="s">
        <v>3275</v>
      </c>
      <c r="AT508" t="s">
        <v>3276</v>
      </c>
      <c r="AV508" t="s">
        <v>4762</v>
      </c>
    </row>
    <row r="509" spans="1:48">
      <c r="A509">
        <v>518</v>
      </c>
      <c r="B509" t="s">
        <v>3277</v>
      </c>
      <c r="C509">
        <v>5837081290</v>
      </c>
      <c r="D509">
        <v>1220000000000</v>
      </c>
      <c r="E509" t="s">
        <v>3278</v>
      </c>
      <c r="F509">
        <v>44503</v>
      </c>
      <c r="G509">
        <v>3</v>
      </c>
      <c r="H509" t="s">
        <v>73</v>
      </c>
      <c r="I509" t="s">
        <v>3279</v>
      </c>
      <c r="J509" t="s">
        <v>3280</v>
      </c>
      <c r="K509" t="s">
        <v>3281</v>
      </c>
      <c r="L509">
        <v>12088</v>
      </c>
      <c r="Q509">
        <v>0</v>
      </c>
      <c r="R509">
        <v>0</v>
      </c>
      <c r="S509">
        <v>0</v>
      </c>
      <c r="T509">
        <v>0</v>
      </c>
      <c r="U509">
        <v>0</v>
      </c>
      <c r="V509">
        <v>0</v>
      </c>
      <c r="W509">
        <v>0</v>
      </c>
      <c r="X509">
        <v>0</v>
      </c>
      <c r="Y509">
        <v>0</v>
      </c>
      <c r="Z509">
        <v>195</v>
      </c>
      <c r="AA509">
        <v>0</v>
      </c>
      <c r="AB509">
        <v>0</v>
      </c>
      <c r="AC509">
        <v>0</v>
      </c>
      <c r="AD509">
        <v>0</v>
      </c>
      <c r="AE509">
        <v>-195</v>
      </c>
      <c r="AF509">
        <v>0</v>
      </c>
      <c r="AG509">
        <v>0</v>
      </c>
      <c r="AH509">
        <v>0</v>
      </c>
      <c r="AI509">
        <v>0</v>
      </c>
      <c r="AJ509">
        <v>0</v>
      </c>
      <c r="AK509">
        <v>0</v>
      </c>
      <c r="AL509">
        <v>0</v>
      </c>
      <c r="AM509">
        <v>0</v>
      </c>
      <c r="AN509">
        <v>30202</v>
      </c>
      <c r="AO509">
        <v>30912</v>
      </c>
      <c r="AP509">
        <v>892</v>
      </c>
      <c r="AR509" t="s">
        <v>52</v>
      </c>
      <c r="AS509" t="s">
        <v>3282</v>
      </c>
      <c r="AT509" t="s">
        <v>3283</v>
      </c>
      <c r="AU509">
        <v>1.02</v>
      </c>
      <c r="AV509" t="s">
        <v>4763</v>
      </c>
    </row>
    <row r="510" spans="1:48">
      <c r="A510">
        <v>519</v>
      </c>
      <c r="B510" t="s">
        <v>3311</v>
      </c>
      <c r="C510">
        <v>7627058108</v>
      </c>
      <c r="D510">
        <v>1240000000000</v>
      </c>
      <c r="E510" t="s">
        <v>3312</v>
      </c>
      <c r="F510">
        <v>45026</v>
      </c>
      <c r="G510">
        <v>1</v>
      </c>
      <c r="H510" t="s">
        <v>73</v>
      </c>
      <c r="I510" t="s">
        <v>3313</v>
      </c>
      <c r="J510" t="s">
        <v>3314</v>
      </c>
      <c r="K510" t="s">
        <v>3315</v>
      </c>
      <c r="L510">
        <v>10</v>
      </c>
      <c r="Q510">
        <v>0</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R510" t="s">
        <v>52</v>
      </c>
      <c r="AS510" t="s">
        <v>3316</v>
      </c>
      <c r="AT510" t="s">
        <v>82</v>
      </c>
      <c r="AV510" t="s">
        <v>4764</v>
      </c>
    </row>
    <row r="511" spans="1:48">
      <c r="A511">
        <v>520</v>
      </c>
      <c r="B511" t="s">
        <v>3331</v>
      </c>
      <c r="C511">
        <v>3444279776</v>
      </c>
      <c r="D511">
        <v>1230000000000</v>
      </c>
      <c r="E511" t="s">
        <v>3332</v>
      </c>
      <c r="F511">
        <v>45133</v>
      </c>
      <c r="G511">
        <v>1</v>
      </c>
      <c r="H511" t="s">
        <v>73</v>
      </c>
      <c r="I511" t="s">
        <v>3333</v>
      </c>
      <c r="J511" t="s">
        <v>3334</v>
      </c>
      <c r="K511" t="s">
        <v>3335</v>
      </c>
      <c r="L511">
        <v>10</v>
      </c>
      <c r="Q511">
        <v>0</v>
      </c>
      <c r="R511">
        <v>0</v>
      </c>
      <c r="S511">
        <v>0</v>
      </c>
      <c r="T511">
        <v>0</v>
      </c>
      <c r="U511">
        <v>17186</v>
      </c>
      <c r="V511">
        <v>0</v>
      </c>
      <c r="W511">
        <v>0</v>
      </c>
      <c r="X511">
        <v>0</v>
      </c>
      <c r="Y511">
        <v>0</v>
      </c>
      <c r="Z511">
        <v>1749</v>
      </c>
      <c r="AA511">
        <v>0</v>
      </c>
      <c r="AB511">
        <v>0</v>
      </c>
      <c r="AC511">
        <v>0</v>
      </c>
      <c r="AD511">
        <v>0</v>
      </c>
      <c r="AE511">
        <v>14341</v>
      </c>
      <c r="AF511">
        <v>0</v>
      </c>
      <c r="AG511">
        <v>0</v>
      </c>
      <c r="AH511">
        <v>0</v>
      </c>
      <c r="AI511">
        <v>0</v>
      </c>
      <c r="AJ511">
        <v>10355</v>
      </c>
      <c r="AK511">
        <v>0</v>
      </c>
      <c r="AL511">
        <v>0</v>
      </c>
      <c r="AM511">
        <v>0</v>
      </c>
      <c r="AN511">
        <v>0</v>
      </c>
      <c r="AO511">
        <v>194</v>
      </c>
      <c r="AP511">
        <v>0</v>
      </c>
      <c r="AR511" t="s">
        <v>52</v>
      </c>
      <c r="AS511" t="s">
        <v>3336</v>
      </c>
      <c r="AT511" t="s">
        <v>3337</v>
      </c>
      <c r="AV511" t="s">
        <v>4765</v>
      </c>
    </row>
    <row r="512" spans="1:48">
      <c r="A512">
        <v>521</v>
      </c>
      <c r="B512" t="s">
        <v>3338</v>
      </c>
      <c r="C512">
        <v>9714008058</v>
      </c>
      <c r="D512">
        <v>1240000000000</v>
      </c>
      <c r="E512" t="s">
        <v>3339</v>
      </c>
      <c r="F512">
        <v>45021</v>
      </c>
      <c r="G512">
        <v>1</v>
      </c>
      <c r="H512" t="s">
        <v>73</v>
      </c>
      <c r="I512" t="s">
        <v>3340</v>
      </c>
      <c r="J512" t="s">
        <v>3341</v>
      </c>
      <c r="K512" t="s">
        <v>3342</v>
      </c>
      <c r="L512">
        <v>1000</v>
      </c>
      <c r="Q512">
        <v>0</v>
      </c>
      <c r="R512">
        <v>0</v>
      </c>
      <c r="S512">
        <v>0</v>
      </c>
      <c r="T512">
        <v>0</v>
      </c>
      <c r="U512">
        <v>496</v>
      </c>
      <c r="V512">
        <v>0</v>
      </c>
      <c r="W512">
        <v>0</v>
      </c>
      <c r="X512">
        <v>0</v>
      </c>
      <c r="Y512">
        <v>0</v>
      </c>
      <c r="Z512">
        <v>4202</v>
      </c>
      <c r="AA512">
        <v>0</v>
      </c>
      <c r="AB512">
        <v>0</v>
      </c>
      <c r="AC512">
        <v>0</v>
      </c>
      <c r="AD512">
        <v>0</v>
      </c>
      <c r="AE512">
        <v>-3727</v>
      </c>
      <c r="AF512">
        <v>0</v>
      </c>
      <c r="AG512">
        <v>0</v>
      </c>
      <c r="AH512">
        <v>0</v>
      </c>
      <c r="AI512">
        <v>0</v>
      </c>
      <c r="AJ512">
        <v>1361</v>
      </c>
      <c r="AK512">
        <v>0</v>
      </c>
      <c r="AL512">
        <v>0</v>
      </c>
      <c r="AM512">
        <v>0</v>
      </c>
      <c r="AN512">
        <v>0</v>
      </c>
      <c r="AO512">
        <v>747</v>
      </c>
      <c r="AP512">
        <v>21</v>
      </c>
      <c r="AR512" t="s">
        <v>52</v>
      </c>
      <c r="AS512" t="s">
        <v>3343</v>
      </c>
      <c r="AT512" t="s">
        <v>3344</v>
      </c>
      <c r="AV512" t="s">
        <v>4766</v>
      </c>
    </row>
    <row r="513" spans="1:48">
      <c r="A513">
        <v>522</v>
      </c>
      <c r="B513" t="s">
        <v>3388</v>
      </c>
      <c r="C513">
        <v>5402045635</v>
      </c>
      <c r="D513">
        <v>1190000000000</v>
      </c>
      <c r="E513" t="s">
        <v>3389</v>
      </c>
      <c r="F513">
        <v>43325</v>
      </c>
      <c r="G513">
        <v>6</v>
      </c>
      <c r="H513" t="s">
        <v>73</v>
      </c>
      <c r="I513" t="s">
        <v>3390</v>
      </c>
      <c r="J513" t="s">
        <v>3391</v>
      </c>
      <c r="K513" t="s">
        <v>3392</v>
      </c>
      <c r="L513">
        <v>10</v>
      </c>
      <c r="Q513">
        <v>11259</v>
      </c>
      <c r="R513">
        <v>71</v>
      </c>
      <c r="S513">
        <v>40</v>
      </c>
      <c r="T513">
        <v>0</v>
      </c>
      <c r="U513">
        <v>0</v>
      </c>
      <c r="V513">
        <v>8974</v>
      </c>
      <c r="W513">
        <v>111</v>
      </c>
      <c r="X513">
        <v>59</v>
      </c>
      <c r="Y513">
        <v>32</v>
      </c>
      <c r="Z513">
        <v>7</v>
      </c>
      <c r="AA513">
        <v>1609</v>
      </c>
      <c r="AB513">
        <v>111</v>
      </c>
      <c r="AC513">
        <v>-20</v>
      </c>
      <c r="AD513">
        <v>-44</v>
      </c>
      <c r="AE513">
        <v>-9</v>
      </c>
      <c r="AF513">
        <v>0</v>
      </c>
      <c r="AG513">
        <v>0</v>
      </c>
      <c r="AH513">
        <v>0</v>
      </c>
      <c r="AI513">
        <v>0</v>
      </c>
      <c r="AJ513">
        <v>1535</v>
      </c>
      <c r="AK513">
        <v>4793</v>
      </c>
      <c r="AL513">
        <v>4974</v>
      </c>
      <c r="AM513">
        <v>4974</v>
      </c>
      <c r="AN513">
        <v>4974</v>
      </c>
      <c r="AO513">
        <v>574</v>
      </c>
      <c r="AP513">
        <v>0</v>
      </c>
      <c r="AQ513">
        <v>0</v>
      </c>
      <c r="AR513" t="s">
        <v>52</v>
      </c>
      <c r="AS513" t="s">
        <v>3393</v>
      </c>
      <c r="AT513" t="s">
        <v>3394</v>
      </c>
      <c r="AU513">
        <v>0.44</v>
      </c>
      <c r="AV513" t="s">
        <v>4767</v>
      </c>
    </row>
    <row r="514" spans="1:48">
      <c r="A514">
        <v>523</v>
      </c>
      <c r="B514" t="s">
        <v>3408</v>
      </c>
      <c r="C514">
        <v>6316284222</v>
      </c>
      <c r="D514">
        <v>1240000000000</v>
      </c>
      <c r="E514" t="s">
        <v>3409</v>
      </c>
      <c r="F514">
        <v>45104</v>
      </c>
      <c r="G514">
        <v>1</v>
      </c>
      <c r="H514" t="s">
        <v>73</v>
      </c>
      <c r="I514" t="s">
        <v>3410</v>
      </c>
      <c r="J514" t="s">
        <v>3411</v>
      </c>
      <c r="K514" t="s">
        <v>3412</v>
      </c>
      <c r="L514">
        <v>10</v>
      </c>
      <c r="Q514">
        <v>0</v>
      </c>
      <c r="R514">
        <v>0</v>
      </c>
      <c r="S514">
        <v>0</v>
      </c>
      <c r="T514">
        <v>0</v>
      </c>
      <c r="U514">
        <v>0</v>
      </c>
      <c r="V514">
        <v>0</v>
      </c>
      <c r="W514">
        <v>0</v>
      </c>
      <c r="X514">
        <v>0</v>
      </c>
      <c r="Y514">
        <v>0</v>
      </c>
      <c r="Z514">
        <v>100</v>
      </c>
      <c r="AA514">
        <v>0</v>
      </c>
      <c r="AB514">
        <v>0</v>
      </c>
      <c r="AC514">
        <v>0</v>
      </c>
      <c r="AD514">
        <v>0</v>
      </c>
      <c r="AE514">
        <v>-913</v>
      </c>
      <c r="AF514">
        <v>0</v>
      </c>
      <c r="AG514">
        <v>0</v>
      </c>
      <c r="AH514">
        <v>0</v>
      </c>
      <c r="AI514">
        <v>0</v>
      </c>
      <c r="AJ514">
        <v>0</v>
      </c>
      <c r="AK514">
        <v>0</v>
      </c>
      <c r="AL514">
        <v>0</v>
      </c>
      <c r="AM514">
        <v>0</v>
      </c>
      <c r="AN514">
        <v>0</v>
      </c>
      <c r="AO514">
        <v>96</v>
      </c>
      <c r="AP514">
        <v>917</v>
      </c>
      <c r="AR514" t="s">
        <v>52</v>
      </c>
      <c r="AS514" t="s">
        <v>3413</v>
      </c>
      <c r="AT514" t="s">
        <v>3414</v>
      </c>
      <c r="AV514" t="s">
        <v>4768</v>
      </c>
    </row>
    <row r="515" spans="1:48">
      <c r="A515">
        <v>524</v>
      </c>
      <c r="B515" t="s">
        <v>3415</v>
      </c>
      <c r="C515">
        <v>5190095134</v>
      </c>
      <c r="D515">
        <v>1240000000000</v>
      </c>
      <c r="E515" t="s">
        <v>3416</v>
      </c>
      <c r="F515">
        <v>45043</v>
      </c>
      <c r="G515">
        <v>1</v>
      </c>
      <c r="H515" t="s">
        <v>73</v>
      </c>
      <c r="I515" t="s">
        <v>3417</v>
      </c>
      <c r="J515" t="s">
        <v>3418</v>
      </c>
      <c r="K515" t="s">
        <v>3419</v>
      </c>
      <c r="L515">
        <v>10000</v>
      </c>
      <c r="Q515">
        <v>0</v>
      </c>
      <c r="R515">
        <v>0</v>
      </c>
      <c r="S515">
        <v>0</v>
      </c>
      <c r="T515">
        <v>0</v>
      </c>
      <c r="U515">
        <v>2140</v>
      </c>
      <c r="V515">
        <v>0</v>
      </c>
      <c r="W515">
        <v>0</v>
      </c>
      <c r="X515">
        <v>0</v>
      </c>
      <c r="Y515">
        <v>0</v>
      </c>
      <c r="Z515">
        <v>596</v>
      </c>
      <c r="AA515">
        <v>0</v>
      </c>
      <c r="AB515">
        <v>0</v>
      </c>
      <c r="AC515">
        <v>0</v>
      </c>
      <c r="AD515">
        <v>0</v>
      </c>
      <c r="AE515">
        <v>461</v>
      </c>
      <c r="AF515">
        <v>0</v>
      </c>
      <c r="AG515">
        <v>0</v>
      </c>
      <c r="AH515">
        <v>0</v>
      </c>
      <c r="AI515">
        <v>0</v>
      </c>
      <c r="AJ515">
        <v>0</v>
      </c>
      <c r="AK515">
        <v>0</v>
      </c>
      <c r="AL515">
        <v>0</v>
      </c>
      <c r="AM515">
        <v>0</v>
      </c>
      <c r="AN515">
        <v>0</v>
      </c>
      <c r="AO515">
        <v>44740</v>
      </c>
      <c r="AP515">
        <v>34600</v>
      </c>
      <c r="AR515" t="s">
        <v>52</v>
      </c>
      <c r="AS515" t="s">
        <v>3420</v>
      </c>
      <c r="AT515" t="s">
        <v>82</v>
      </c>
      <c r="AV515" t="s">
        <v>4769</v>
      </c>
    </row>
    <row r="516" spans="1:48">
      <c r="A516">
        <v>525</v>
      </c>
      <c r="B516" t="s">
        <v>3421</v>
      </c>
      <c r="C516">
        <v>7100025192</v>
      </c>
      <c r="D516">
        <v>1230000000000</v>
      </c>
      <c r="E516" t="s">
        <v>3422</v>
      </c>
      <c r="F516">
        <v>44778</v>
      </c>
      <c r="G516">
        <v>2</v>
      </c>
      <c r="H516" t="s">
        <v>73</v>
      </c>
      <c r="I516" t="s">
        <v>3423</v>
      </c>
      <c r="J516" t="s">
        <v>3424</v>
      </c>
      <c r="K516" t="s">
        <v>3425</v>
      </c>
      <c r="L516">
        <v>10</v>
      </c>
      <c r="Q516">
        <v>0</v>
      </c>
      <c r="R516">
        <v>0</v>
      </c>
      <c r="S516">
        <v>0</v>
      </c>
      <c r="T516">
        <v>354</v>
      </c>
      <c r="U516">
        <v>8</v>
      </c>
      <c r="V516">
        <v>0</v>
      </c>
      <c r="W516">
        <v>0</v>
      </c>
      <c r="X516">
        <v>0</v>
      </c>
      <c r="Y516">
        <v>137</v>
      </c>
      <c r="Z516">
        <v>367</v>
      </c>
      <c r="AA516">
        <v>0</v>
      </c>
      <c r="AB516">
        <v>0</v>
      </c>
      <c r="AC516">
        <v>0</v>
      </c>
      <c r="AD516">
        <v>150</v>
      </c>
      <c r="AE516">
        <v>-649</v>
      </c>
      <c r="AF516">
        <v>0</v>
      </c>
      <c r="AG516">
        <v>0</v>
      </c>
      <c r="AH516">
        <v>0</v>
      </c>
      <c r="AI516">
        <v>0</v>
      </c>
      <c r="AJ516">
        <v>14845</v>
      </c>
      <c r="AK516">
        <v>0</v>
      </c>
      <c r="AL516">
        <v>0</v>
      </c>
      <c r="AM516">
        <v>0</v>
      </c>
      <c r="AN516">
        <v>0</v>
      </c>
      <c r="AO516">
        <v>91</v>
      </c>
      <c r="AP516">
        <v>4908</v>
      </c>
      <c r="AQ516">
        <v>0.02</v>
      </c>
      <c r="AR516" t="s">
        <v>52</v>
      </c>
      <c r="AS516" t="s">
        <v>3426</v>
      </c>
      <c r="AT516" t="s">
        <v>3427</v>
      </c>
      <c r="AV516" t="s">
        <v>4770</v>
      </c>
    </row>
    <row r="517" spans="1:48">
      <c r="A517">
        <v>526</v>
      </c>
      <c r="B517" t="s">
        <v>3428</v>
      </c>
      <c r="C517">
        <v>7300023241</v>
      </c>
      <c r="D517">
        <v>1240000000000</v>
      </c>
      <c r="E517" t="s">
        <v>3429</v>
      </c>
      <c r="F517">
        <v>45163</v>
      </c>
      <c r="G517">
        <v>1</v>
      </c>
      <c r="H517" t="s">
        <v>73</v>
      </c>
      <c r="I517" t="s">
        <v>3430</v>
      </c>
      <c r="J517" t="s">
        <v>3431</v>
      </c>
      <c r="K517" t="s">
        <v>3432</v>
      </c>
      <c r="L517">
        <v>10000</v>
      </c>
      <c r="Q517">
        <v>0</v>
      </c>
      <c r="R517">
        <v>0</v>
      </c>
      <c r="S517">
        <v>0</v>
      </c>
      <c r="T517">
        <v>0</v>
      </c>
      <c r="U517">
        <v>0</v>
      </c>
      <c r="V517">
        <v>0</v>
      </c>
      <c r="W517">
        <v>0</v>
      </c>
      <c r="X517">
        <v>0</v>
      </c>
      <c r="Y517">
        <v>0</v>
      </c>
      <c r="Z517">
        <v>103</v>
      </c>
      <c r="AA517">
        <v>0</v>
      </c>
      <c r="AB517">
        <v>0</v>
      </c>
      <c r="AC517">
        <v>0</v>
      </c>
      <c r="AD517">
        <v>0</v>
      </c>
      <c r="AE517">
        <v>-114</v>
      </c>
      <c r="AF517">
        <v>0</v>
      </c>
      <c r="AG517">
        <v>0</v>
      </c>
      <c r="AH517">
        <v>0</v>
      </c>
      <c r="AI517">
        <v>0</v>
      </c>
      <c r="AJ517">
        <v>8800</v>
      </c>
      <c r="AK517">
        <v>0</v>
      </c>
      <c r="AL517">
        <v>0</v>
      </c>
      <c r="AM517">
        <v>0</v>
      </c>
      <c r="AN517">
        <v>0</v>
      </c>
      <c r="AO517">
        <v>145</v>
      </c>
      <c r="AP517">
        <v>0</v>
      </c>
      <c r="AR517" t="s">
        <v>52</v>
      </c>
      <c r="AS517" t="s">
        <v>3433</v>
      </c>
      <c r="AT517" t="s">
        <v>3434</v>
      </c>
      <c r="AV517" t="s">
        <v>4771</v>
      </c>
    </row>
    <row r="518" spans="1:48">
      <c r="A518">
        <v>527</v>
      </c>
      <c r="B518" t="s">
        <v>3442</v>
      </c>
      <c r="C518">
        <v>572032070</v>
      </c>
      <c r="D518">
        <v>1220000000000</v>
      </c>
      <c r="E518" t="s">
        <v>3443</v>
      </c>
      <c r="F518">
        <v>44896</v>
      </c>
      <c r="G518">
        <v>2</v>
      </c>
      <c r="H518" t="s">
        <v>73</v>
      </c>
      <c r="I518" t="s">
        <v>3437</v>
      </c>
      <c r="J518" t="s">
        <v>3438</v>
      </c>
      <c r="K518" t="s">
        <v>3444</v>
      </c>
      <c r="L518">
        <v>10</v>
      </c>
      <c r="Q518">
        <v>0</v>
      </c>
      <c r="R518">
        <v>0</v>
      </c>
      <c r="S518">
        <v>0</v>
      </c>
      <c r="T518">
        <v>0</v>
      </c>
      <c r="U518">
        <v>16543</v>
      </c>
      <c r="V518">
        <v>0</v>
      </c>
      <c r="W518">
        <v>0</v>
      </c>
      <c r="X518">
        <v>0</v>
      </c>
      <c r="Y518">
        <v>0</v>
      </c>
      <c r="Z518">
        <v>1340</v>
      </c>
      <c r="AA518">
        <v>0</v>
      </c>
      <c r="AB518">
        <v>0</v>
      </c>
      <c r="AC518">
        <v>0</v>
      </c>
      <c r="AD518">
        <v>0</v>
      </c>
      <c r="AE518">
        <v>12133</v>
      </c>
      <c r="AF518">
        <v>0</v>
      </c>
      <c r="AG518">
        <v>0</v>
      </c>
      <c r="AH518">
        <v>0</v>
      </c>
      <c r="AI518">
        <v>0</v>
      </c>
      <c r="AJ518">
        <v>34860</v>
      </c>
      <c r="AK518">
        <v>0</v>
      </c>
      <c r="AL518">
        <v>0</v>
      </c>
      <c r="AM518">
        <v>0</v>
      </c>
      <c r="AN518">
        <v>0</v>
      </c>
      <c r="AO518">
        <v>46</v>
      </c>
      <c r="AP518">
        <v>23096</v>
      </c>
      <c r="AR518" t="s">
        <v>52</v>
      </c>
      <c r="AS518">
        <v>0</v>
      </c>
      <c r="AT518" t="s">
        <v>82</v>
      </c>
      <c r="AV518" t="s">
        <v>4772</v>
      </c>
    </row>
    <row r="519" spans="1:48">
      <c r="A519">
        <v>528</v>
      </c>
      <c r="B519" t="s">
        <v>3452</v>
      </c>
      <c r="C519">
        <v>1800001206</v>
      </c>
      <c r="D519">
        <v>1230000000000</v>
      </c>
      <c r="E519" t="s">
        <v>3453</v>
      </c>
      <c r="F519">
        <v>45098</v>
      </c>
      <c r="G519">
        <v>1</v>
      </c>
      <c r="H519" t="s">
        <v>73</v>
      </c>
      <c r="I519" t="s">
        <v>3454</v>
      </c>
      <c r="J519" t="s">
        <v>3455</v>
      </c>
      <c r="K519" t="s">
        <v>3456</v>
      </c>
      <c r="L519">
        <v>10</v>
      </c>
      <c r="Q519">
        <v>0</v>
      </c>
      <c r="R519">
        <v>0</v>
      </c>
      <c r="S519">
        <v>0</v>
      </c>
      <c r="T519">
        <v>0</v>
      </c>
      <c r="U519">
        <v>0</v>
      </c>
      <c r="V519">
        <v>0</v>
      </c>
      <c r="W519">
        <v>0</v>
      </c>
      <c r="X519">
        <v>0</v>
      </c>
      <c r="Y519">
        <v>0</v>
      </c>
      <c r="Z519">
        <v>374</v>
      </c>
      <c r="AA519">
        <v>0</v>
      </c>
      <c r="AB519">
        <v>0</v>
      </c>
      <c r="AC519">
        <v>0</v>
      </c>
      <c r="AD519">
        <v>0</v>
      </c>
      <c r="AE519">
        <v>-374</v>
      </c>
      <c r="AF519">
        <v>0</v>
      </c>
      <c r="AG519">
        <v>0</v>
      </c>
      <c r="AH519">
        <v>0</v>
      </c>
      <c r="AI519">
        <v>0</v>
      </c>
      <c r="AJ519">
        <v>0</v>
      </c>
      <c r="AK519">
        <v>0</v>
      </c>
      <c r="AL519">
        <v>0</v>
      </c>
      <c r="AM519">
        <v>0</v>
      </c>
      <c r="AN519">
        <v>0</v>
      </c>
      <c r="AO519">
        <v>31063</v>
      </c>
      <c r="AP519">
        <v>960</v>
      </c>
      <c r="AR519" t="s">
        <v>52</v>
      </c>
      <c r="AS519" t="s">
        <v>3457</v>
      </c>
      <c r="AT519" t="s">
        <v>3458</v>
      </c>
      <c r="AV519" t="s">
        <v>4773</v>
      </c>
    </row>
    <row r="520" spans="1:48">
      <c r="A520">
        <v>529</v>
      </c>
      <c r="B520" t="s">
        <v>3496</v>
      </c>
      <c r="C520">
        <v>1840104688</v>
      </c>
      <c r="D520">
        <v>1210000000000</v>
      </c>
      <c r="E520" t="s">
        <v>3497</v>
      </c>
      <c r="F520">
        <v>44344</v>
      </c>
      <c r="G520">
        <v>3</v>
      </c>
      <c r="H520" t="s">
        <v>73</v>
      </c>
      <c r="I520" t="s">
        <v>3498</v>
      </c>
      <c r="J520" t="s">
        <v>3499</v>
      </c>
      <c r="K520" t="s">
        <v>3500</v>
      </c>
      <c r="L520">
        <v>10403.74</v>
      </c>
      <c r="Q520">
        <v>0</v>
      </c>
      <c r="R520">
        <v>0</v>
      </c>
      <c r="S520">
        <v>0</v>
      </c>
      <c r="T520">
        <v>0</v>
      </c>
      <c r="U520">
        <v>0</v>
      </c>
      <c r="V520">
        <v>0</v>
      </c>
      <c r="W520">
        <v>0</v>
      </c>
      <c r="X520">
        <v>681</v>
      </c>
      <c r="Y520">
        <v>1031</v>
      </c>
      <c r="Z520">
        <v>999</v>
      </c>
      <c r="AA520">
        <v>0</v>
      </c>
      <c r="AB520">
        <v>0</v>
      </c>
      <c r="AC520">
        <v>0</v>
      </c>
      <c r="AD520">
        <v>0</v>
      </c>
      <c r="AE520">
        <v>0</v>
      </c>
      <c r="AF520">
        <v>0</v>
      </c>
      <c r="AG520">
        <v>0</v>
      </c>
      <c r="AH520">
        <v>11451</v>
      </c>
      <c r="AI520">
        <v>11451</v>
      </c>
      <c r="AJ520">
        <v>17290</v>
      </c>
      <c r="AK520">
        <v>0</v>
      </c>
      <c r="AL520">
        <v>0</v>
      </c>
      <c r="AM520">
        <v>82</v>
      </c>
      <c r="AN520">
        <v>58</v>
      </c>
      <c r="AO520">
        <v>79</v>
      </c>
      <c r="AP520">
        <v>3364</v>
      </c>
      <c r="AR520" t="s">
        <v>52</v>
      </c>
      <c r="AS520" t="s">
        <v>3501</v>
      </c>
      <c r="AT520" t="s">
        <v>3502</v>
      </c>
      <c r="AU520">
        <v>1.51</v>
      </c>
      <c r="AV520" t="s">
        <v>4774</v>
      </c>
    </row>
    <row r="521" spans="1:48">
      <c r="A521">
        <v>530</v>
      </c>
      <c r="B521" t="s">
        <v>3503</v>
      </c>
      <c r="C521">
        <v>6500011347</v>
      </c>
      <c r="D521">
        <v>1240000000000</v>
      </c>
      <c r="E521" t="s">
        <v>3504</v>
      </c>
      <c r="F521">
        <v>45134</v>
      </c>
      <c r="G521">
        <v>1</v>
      </c>
      <c r="H521" t="s">
        <v>73</v>
      </c>
      <c r="I521" t="s">
        <v>3505</v>
      </c>
      <c r="J521" t="s">
        <v>3506</v>
      </c>
      <c r="K521" t="s">
        <v>3507</v>
      </c>
      <c r="L521">
        <v>11500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11500</v>
      </c>
      <c r="AP521">
        <v>0</v>
      </c>
      <c r="AR521" t="s">
        <v>52</v>
      </c>
      <c r="AS521" t="s">
        <v>3508</v>
      </c>
      <c r="AT521" t="s">
        <v>3509</v>
      </c>
      <c r="AV521" t="s">
        <v>4775</v>
      </c>
    </row>
    <row r="522" spans="1:48">
      <c r="A522">
        <v>531</v>
      </c>
      <c r="B522" t="s">
        <v>3524</v>
      </c>
      <c r="C522">
        <v>7751268808</v>
      </c>
      <c r="D522">
        <v>1240000000000</v>
      </c>
      <c r="E522" t="s">
        <v>3525</v>
      </c>
      <c r="F522">
        <v>45195</v>
      </c>
      <c r="G522">
        <v>1</v>
      </c>
      <c r="H522" t="s">
        <v>73</v>
      </c>
      <c r="I522" t="s">
        <v>3526</v>
      </c>
      <c r="J522" t="s">
        <v>3527</v>
      </c>
      <c r="K522" t="s">
        <v>3528</v>
      </c>
      <c r="L522">
        <v>10000</v>
      </c>
      <c r="Q522">
        <v>0</v>
      </c>
      <c r="R522">
        <v>0</v>
      </c>
      <c r="S522">
        <v>0</v>
      </c>
      <c r="T522">
        <v>0</v>
      </c>
      <c r="U522">
        <v>74996</v>
      </c>
      <c r="V522">
        <v>0</v>
      </c>
      <c r="W522">
        <v>0</v>
      </c>
      <c r="X522">
        <v>0</v>
      </c>
      <c r="Y522">
        <v>0</v>
      </c>
      <c r="Z522">
        <v>24</v>
      </c>
      <c r="AA522">
        <v>0</v>
      </c>
      <c r="AB522">
        <v>0</v>
      </c>
      <c r="AC522">
        <v>0</v>
      </c>
      <c r="AD522">
        <v>0</v>
      </c>
      <c r="AE522">
        <v>74938</v>
      </c>
      <c r="AF522">
        <v>0</v>
      </c>
      <c r="AG522">
        <v>0</v>
      </c>
      <c r="AH522">
        <v>0</v>
      </c>
      <c r="AI522">
        <v>0</v>
      </c>
      <c r="AJ522">
        <v>0</v>
      </c>
      <c r="AK522">
        <v>0</v>
      </c>
      <c r="AL522">
        <v>0</v>
      </c>
      <c r="AM522">
        <v>0</v>
      </c>
      <c r="AN522">
        <v>0</v>
      </c>
      <c r="AO522">
        <v>84666</v>
      </c>
      <c r="AP522">
        <v>1834</v>
      </c>
      <c r="AR522" t="s">
        <v>52</v>
      </c>
      <c r="AS522" t="s">
        <v>3529</v>
      </c>
      <c r="AT522" t="s">
        <v>3530</v>
      </c>
      <c r="AV522" t="s">
        <v>4776</v>
      </c>
    </row>
    <row r="523" spans="1:48">
      <c r="A523">
        <v>532</v>
      </c>
      <c r="B523" t="s">
        <v>3550</v>
      </c>
      <c r="C523">
        <v>300015086</v>
      </c>
      <c r="D523">
        <v>1230000000000</v>
      </c>
      <c r="E523" t="s">
        <v>3551</v>
      </c>
      <c r="F523">
        <v>45097</v>
      </c>
      <c r="G523">
        <v>1</v>
      </c>
      <c r="H523" t="s">
        <v>73</v>
      </c>
      <c r="I523" t="s">
        <v>3552</v>
      </c>
      <c r="J523" t="s">
        <v>3553</v>
      </c>
      <c r="K523" t="s">
        <v>3554</v>
      </c>
      <c r="L523">
        <v>10</v>
      </c>
      <c r="Q523">
        <v>0</v>
      </c>
      <c r="R523">
        <v>0</v>
      </c>
      <c r="S523">
        <v>0</v>
      </c>
      <c r="T523">
        <v>0</v>
      </c>
      <c r="U523">
        <v>0</v>
      </c>
      <c r="V523">
        <v>0</v>
      </c>
      <c r="W523">
        <v>0</v>
      </c>
      <c r="X523">
        <v>0</v>
      </c>
      <c r="Y523">
        <v>0</v>
      </c>
      <c r="Z523">
        <v>0</v>
      </c>
      <c r="AA523">
        <v>0</v>
      </c>
      <c r="AB523">
        <v>0</v>
      </c>
      <c r="AC523">
        <v>0</v>
      </c>
      <c r="AD523">
        <v>0</v>
      </c>
      <c r="AE523">
        <v>-25</v>
      </c>
      <c r="AF523">
        <v>0</v>
      </c>
      <c r="AG523">
        <v>0</v>
      </c>
      <c r="AH523">
        <v>0</v>
      </c>
      <c r="AI523">
        <v>0</v>
      </c>
      <c r="AJ523">
        <v>0</v>
      </c>
      <c r="AK523">
        <v>0</v>
      </c>
      <c r="AL523">
        <v>0</v>
      </c>
      <c r="AM523">
        <v>0</v>
      </c>
      <c r="AN523">
        <v>0</v>
      </c>
      <c r="AO523">
        <v>0</v>
      </c>
      <c r="AP523">
        <v>2584</v>
      </c>
      <c r="AR523" t="s">
        <v>52</v>
      </c>
      <c r="AS523" t="s">
        <v>3555</v>
      </c>
      <c r="AT523" t="s">
        <v>3556</v>
      </c>
      <c r="AV523" t="s">
        <v>4777</v>
      </c>
    </row>
    <row r="524" spans="1:48">
      <c r="A524">
        <v>533</v>
      </c>
      <c r="B524" t="s">
        <v>3557</v>
      </c>
      <c r="C524">
        <v>5406836892</v>
      </c>
      <c r="D524">
        <v>1240000000000</v>
      </c>
      <c r="E524" t="s">
        <v>3558</v>
      </c>
      <c r="F524">
        <v>45266</v>
      </c>
      <c r="G524">
        <v>1</v>
      </c>
      <c r="H524" t="s">
        <v>73</v>
      </c>
      <c r="I524" t="s">
        <v>3559</v>
      </c>
      <c r="J524" t="s">
        <v>3560</v>
      </c>
      <c r="K524" t="s">
        <v>3561</v>
      </c>
      <c r="L524">
        <v>10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10</v>
      </c>
      <c r="AP524">
        <v>0</v>
      </c>
      <c r="AR524" t="s">
        <v>52</v>
      </c>
      <c r="AS524" t="s">
        <v>3562</v>
      </c>
      <c r="AT524" t="s">
        <v>3563</v>
      </c>
      <c r="AV524" t="s">
        <v>4778</v>
      </c>
    </row>
    <row r="525" spans="1:48">
      <c r="A525">
        <v>534</v>
      </c>
      <c r="B525" t="s">
        <v>351</v>
      </c>
      <c r="C525">
        <v>6168064037</v>
      </c>
      <c r="D525">
        <v>1140000000000</v>
      </c>
      <c r="E525" t="s">
        <v>352</v>
      </c>
      <c r="F525">
        <v>45692</v>
      </c>
      <c r="G525">
        <v>0</v>
      </c>
      <c r="H525" t="s">
        <v>73</v>
      </c>
      <c r="I525" t="s">
        <v>353</v>
      </c>
      <c r="J525" t="s">
        <v>354</v>
      </c>
      <c r="K525" t="s">
        <v>355</v>
      </c>
      <c r="L525">
        <v>10</v>
      </c>
      <c r="Q525">
        <v>110010</v>
      </c>
      <c r="R525">
        <v>168052</v>
      </c>
      <c r="S525">
        <v>146203</v>
      </c>
      <c r="T525">
        <v>115589</v>
      </c>
      <c r="U525">
        <v>8920</v>
      </c>
      <c r="V525">
        <v>138</v>
      </c>
      <c r="W525">
        <v>375</v>
      </c>
      <c r="X525">
        <v>3521</v>
      </c>
      <c r="Y525">
        <v>1045</v>
      </c>
      <c r="Z525">
        <v>899</v>
      </c>
      <c r="AA525">
        <v>329</v>
      </c>
      <c r="AB525">
        <v>375</v>
      </c>
      <c r="AC525">
        <v>-6354</v>
      </c>
      <c r="AD525">
        <v>5437</v>
      </c>
      <c r="AE525">
        <v>712</v>
      </c>
      <c r="AF525">
        <v>13242</v>
      </c>
      <c r="AG525">
        <v>82762</v>
      </c>
      <c r="AH525">
        <v>31572</v>
      </c>
      <c r="AI525">
        <v>85453</v>
      </c>
      <c r="AJ525">
        <v>76902</v>
      </c>
      <c r="AK525">
        <v>22984</v>
      </c>
      <c r="AL525">
        <v>60081</v>
      </c>
      <c r="AM525">
        <v>107554</v>
      </c>
      <c r="AN525">
        <v>12248</v>
      </c>
      <c r="AO525">
        <v>20067</v>
      </c>
      <c r="AP525">
        <v>93730</v>
      </c>
      <c r="AQ525">
        <v>0.08</v>
      </c>
      <c r="AS525">
        <v>0</v>
      </c>
      <c r="AU525">
        <v>2.68</v>
      </c>
      <c r="AV525" t="s">
        <v>4779</v>
      </c>
    </row>
    <row r="526" spans="1:48">
      <c r="A526">
        <v>535</v>
      </c>
      <c r="B526" t="s">
        <v>636</v>
      </c>
      <c r="C526">
        <v>9705066046</v>
      </c>
      <c r="D526">
        <v>1170000000000</v>
      </c>
      <c r="E526" t="s">
        <v>637</v>
      </c>
      <c r="F526">
        <v>45409</v>
      </c>
      <c r="G526">
        <v>0</v>
      </c>
      <c r="H526" t="s">
        <v>73</v>
      </c>
      <c r="I526" t="s">
        <v>638</v>
      </c>
      <c r="J526" t="s">
        <v>639</v>
      </c>
      <c r="K526" t="s">
        <v>640</v>
      </c>
      <c r="L526">
        <v>8010</v>
      </c>
      <c r="Q526">
        <v>18044</v>
      </c>
      <c r="R526">
        <v>33695</v>
      </c>
      <c r="S526">
        <v>504039</v>
      </c>
      <c r="T526">
        <v>201666</v>
      </c>
      <c r="U526">
        <v>155398</v>
      </c>
      <c r="V526">
        <v>15273</v>
      </c>
      <c r="W526">
        <v>28028</v>
      </c>
      <c r="X526">
        <v>341851</v>
      </c>
      <c r="Y526">
        <v>187346</v>
      </c>
      <c r="Z526">
        <v>381784</v>
      </c>
      <c r="AA526">
        <v>2273</v>
      </c>
      <c r="AB526">
        <v>28028</v>
      </c>
      <c r="AC526">
        <v>128361</v>
      </c>
      <c r="AD526">
        <v>2886</v>
      </c>
      <c r="AE526">
        <v>-226643</v>
      </c>
      <c r="AF526">
        <v>0</v>
      </c>
      <c r="AG526">
        <v>0</v>
      </c>
      <c r="AH526">
        <v>10</v>
      </c>
      <c r="AI526">
        <v>10</v>
      </c>
      <c r="AJ526">
        <v>10</v>
      </c>
      <c r="AK526">
        <v>17858</v>
      </c>
      <c r="AL526">
        <v>259754</v>
      </c>
      <c r="AM526">
        <v>375742</v>
      </c>
      <c r="AN526">
        <v>349627</v>
      </c>
      <c r="AO526">
        <v>92330</v>
      </c>
      <c r="AP526">
        <v>161632</v>
      </c>
      <c r="AQ526">
        <v>8.61</v>
      </c>
      <c r="AS526" t="s">
        <v>641</v>
      </c>
      <c r="AU526">
        <v>5.17</v>
      </c>
      <c r="AV526" t="s">
        <v>4780</v>
      </c>
    </row>
    <row r="527" spans="1:48">
      <c r="A527">
        <v>536</v>
      </c>
      <c r="B527" t="s">
        <v>704</v>
      </c>
      <c r="C527">
        <v>7606096399</v>
      </c>
      <c r="D527">
        <v>1150000000000</v>
      </c>
      <c r="E527" t="s">
        <v>705</v>
      </c>
      <c r="F527">
        <v>41904</v>
      </c>
      <c r="G527">
        <v>10</v>
      </c>
      <c r="H527" t="s">
        <v>73</v>
      </c>
      <c r="I527" t="s">
        <v>706</v>
      </c>
      <c r="J527" t="s">
        <v>707</v>
      </c>
      <c r="K527" t="s">
        <v>708</v>
      </c>
      <c r="L527">
        <v>1000</v>
      </c>
      <c r="Q527">
        <v>63829</v>
      </c>
      <c r="R527">
        <v>48159</v>
      </c>
      <c r="S527">
        <v>43459</v>
      </c>
      <c r="T527">
        <v>48039</v>
      </c>
      <c r="U527">
        <v>38638</v>
      </c>
      <c r="V527">
        <v>13460</v>
      </c>
      <c r="W527">
        <v>22246</v>
      </c>
      <c r="X527">
        <v>23428</v>
      </c>
      <c r="Y527">
        <v>32420</v>
      </c>
      <c r="Z527">
        <v>29585</v>
      </c>
      <c r="AA527">
        <v>-18194</v>
      </c>
      <c r="AB527">
        <v>22246</v>
      </c>
      <c r="AC527">
        <v>13087</v>
      </c>
      <c r="AD527">
        <v>12732</v>
      </c>
      <c r="AE527">
        <v>3299</v>
      </c>
      <c r="AF527">
        <v>15889</v>
      </c>
      <c r="AG527">
        <v>4757</v>
      </c>
      <c r="AH527">
        <v>5161</v>
      </c>
      <c r="AI527">
        <v>5789</v>
      </c>
      <c r="AJ527">
        <v>16546</v>
      </c>
      <c r="AK527">
        <v>1319349</v>
      </c>
      <c r="AL527">
        <v>183952</v>
      </c>
      <c r="AM527">
        <v>173554</v>
      </c>
      <c r="AN527">
        <v>123854</v>
      </c>
      <c r="AO527">
        <v>126212</v>
      </c>
      <c r="AP527">
        <v>63366</v>
      </c>
      <c r="AQ527">
        <v>0.61</v>
      </c>
      <c r="AS527" t="s">
        <v>709</v>
      </c>
      <c r="AU527">
        <v>0.11</v>
      </c>
      <c r="AV527" t="s">
        <v>4781</v>
      </c>
    </row>
    <row r="528" spans="1:48">
      <c r="A528">
        <v>537</v>
      </c>
      <c r="B528" t="s">
        <v>1144</v>
      </c>
      <c r="C528">
        <v>5406610327</v>
      </c>
      <c r="D528">
        <v>1170000000000</v>
      </c>
      <c r="E528" t="s">
        <v>1145</v>
      </c>
      <c r="F528">
        <v>44770</v>
      </c>
      <c r="G528">
        <v>2</v>
      </c>
      <c r="H528" t="s">
        <v>73</v>
      </c>
      <c r="I528" t="s">
        <v>1146</v>
      </c>
      <c r="J528" t="s">
        <v>1147</v>
      </c>
      <c r="K528" t="s">
        <v>1148</v>
      </c>
      <c r="L528">
        <v>332100</v>
      </c>
      <c r="Q528">
        <v>0</v>
      </c>
      <c r="R528">
        <v>0</v>
      </c>
      <c r="S528">
        <v>0</v>
      </c>
      <c r="T528">
        <v>0</v>
      </c>
      <c r="U528">
        <v>0</v>
      </c>
      <c r="V528">
        <v>0</v>
      </c>
      <c r="W528">
        <v>0</v>
      </c>
      <c r="X528">
        <v>0</v>
      </c>
      <c r="Y528">
        <v>0</v>
      </c>
      <c r="Z528">
        <v>0</v>
      </c>
      <c r="AA528">
        <v>0</v>
      </c>
      <c r="AB528">
        <v>0</v>
      </c>
      <c r="AC528">
        <v>0</v>
      </c>
      <c r="AD528">
        <v>0</v>
      </c>
      <c r="AE528">
        <v>0</v>
      </c>
      <c r="AF528">
        <v>0</v>
      </c>
      <c r="AG528">
        <v>0</v>
      </c>
      <c r="AH528">
        <v>4945</v>
      </c>
      <c r="AI528">
        <v>4945</v>
      </c>
      <c r="AJ528">
        <v>4945</v>
      </c>
      <c r="AK528">
        <v>0</v>
      </c>
      <c r="AL528">
        <v>0</v>
      </c>
      <c r="AM528">
        <v>181756</v>
      </c>
      <c r="AN528">
        <v>181756</v>
      </c>
      <c r="AO528">
        <v>181756</v>
      </c>
      <c r="AP528">
        <v>16989</v>
      </c>
      <c r="AS528" t="s">
        <v>1149</v>
      </c>
      <c r="AU528">
        <v>1</v>
      </c>
      <c r="AV528" t="s">
        <v>4782</v>
      </c>
    </row>
    <row r="529" spans="1:48">
      <c r="A529">
        <v>538</v>
      </c>
      <c r="B529" t="s">
        <v>1165</v>
      </c>
      <c r="C529">
        <v>3625013023</v>
      </c>
      <c r="D529">
        <v>1130000000000</v>
      </c>
      <c r="E529" t="s">
        <v>1166</v>
      </c>
      <c r="F529">
        <v>41597</v>
      </c>
      <c r="G529">
        <v>11</v>
      </c>
      <c r="H529" t="s">
        <v>73</v>
      </c>
      <c r="I529" t="s">
        <v>1167</v>
      </c>
      <c r="J529" t="s">
        <v>1168</v>
      </c>
      <c r="K529" t="s">
        <v>1169</v>
      </c>
      <c r="L529">
        <v>10189.981</v>
      </c>
      <c r="Q529">
        <v>1496</v>
      </c>
      <c r="R529">
        <v>4379</v>
      </c>
      <c r="S529">
        <v>6948</v>
      </c>
      <c r="T529">
        <v>9371</v>
      </c>
      <c r="U529">
        <v>15614</v>
      </c>
      <c r="V529">
        <v>1934</v>
      </c>
      <c r="W529">
        <v>4042</v>
      </c>
      <c r="X529">
        <v>5323</v>
      </c>
      <c r="Y529">
        <v>9059</v>
      </c>
      <c r="Z529">
        <v>27594</v>
      </c>
      <c r="AA529">
        <v>-476</v>
      </c>
      <c r="AB529">
        <v>4042</v>
      </c>
      <c r="AC529">
        <v>1536</v>
      </c>
      <c r="AD529">
        <v>240</v>
      </c>
      <c r="AE529">
        <v>-12803</v>
      </c>
      <c r="AF529">
        <v>0</v>
      </c>
      <c r="AG529">
        <v>0</v>
      </c>
      <c r="AH529">
        <v>0</v>
      </c>
      <c r="AI529">
        <v>0</v>
      </c>
      <c r="AJ529">
        <v>0</v>
      </c>
      <c r="AK529">
        <v>2372</v>
      </c>
      <c r="AL529">
        <v>5862</v>
      </c>
      <c r="AM529">
        <v>14241</v>
      </c>
      <c r="AN529">
        <v>35121</v>
      </c>
      <c r="AO529">
        <v>20269</v>
      </c>
      <c r="AP529">
        <v>8185</v>
      </c>
      <c r="AQ529">
        <v>10.44</v>
      </c>
      <c r="AS529" t="s">
        <v>1170</v>
      </c>
      <c r="AU529">
        <v>8.5500000000000007</v>
      </c>
      <c r="AV529" t="s">
        <v>4783</v>
      </c>
    </row>
    <row r="530" spans="1:48">
      <c r="A530">
        <v>539</v>
      </c>
      <c r="B530" t="s">
        <v>1237</v>
      </c>
      <c r="C530">
        <v>3025031831</v>
      </c>
      <c r="D530">
        <v>1170000000000</v>
      </c>
      <c r="E530" t="s">
        <v>1238</v>
      </c>
      <c r="F530">
        <v>43013</v>
      </c>
      <c r="G530">
        <v>7</v>
      </c>
      <c r="H530" t="s">
        <v>73</v>
      </c>
      <c r="I530" t="s">
        <v>1239</v>
      </c>
      <c r="J530" t="s">
        <v>1240</v>
      </c>
      <c r="K530" t="s">
        <v>1241</v>
      </c>
      <c r="L530">
        <v>10</v>
      </c>
      <c r="Q530">
        <v>0</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3986</v>
      </c>
      <c r="AS530" t="s">
        <v>1242</v>
      </c>
      <c r="AV530" t="s">
        <v>4228</v>
      </c>
    </row>
    <row r="531" spans="1:48">
      <c r="A531">
        <v>540</v>
      </c>
      <c r="B531" t="s">
        <v>1993</v>
      </c>
      <c r="C531">
        <v>3123458484</v>
      </c>
      <c r="D531">
        <v>1190000000000</v>
      </c>
      <c r="E531" t="s">
        <v>1994</v>
      </c>
      <c r="F531">
        <v>45642</v>
      </c>
      <c r="G531">
        <v>0</v>
      </c>
      <c r="H531" t="s">
        <v>73</v>
      </c>
      <c r="I531" t="s">
        <v>79</v>
      </c>
      <c r="J531">
        <v>0</v>
      </c>
      <c r="K531" t="s">
        <v>1995</v>
      </c>
      <c r="L531">
        <v>10000</v>
      </c>
      <c r="Q531">
        <v>0</v>
      </c>
      <c r="R531">
        <v>41661</v>
      </c>
      <c r="S531">
        <v>209582</v>
      </c>
      <c r="T531">
        <v>225436</v>
      </c>
      <c r="U531">
        <v>273097</v>
      </c>
      <c r="V531">
        <v>0</v>
      </c>
      <c r="W531">
        <v>25604</v>
      </c>
      <c r="X531">
        <v>73014</v>
      </c>
      <c r="Y531">
        <v>86775</v>
      </c>
      <c r="Z531">
        <v>327372</v>
      </c>
      <c r="AA531">
        <v>0</v>
      </c>
      <c r="AB531">
        <v>25604</v>
      </c>
      <c r="AC531">
        <v>96551</v>
      </c>
      <c r="AD531">
        <v>103277</v>
      </c>
      <c r="AE531">
        <v>-93270</v>
      </c>
      <c r="AF531">
        <v>0</v>
      </c>
      <c r="AG531">
        <v>79789</v>
      </c>
      <c r="AH531">
        <v>149637</v>
      </c>
      <c r="AI531">
        <v>237909</v>
      </c>
      <c r="AJ531">
        <v>28531</v>
      </c>
      <c r="AK531">
        <v>29</v>
      </c>
      <c r="AL531">
        <v>1772</v>
      </c>
      <c r="AM531">
        <v>1066</v>
      </c>
      <c r="AN531">
        <v>1341</v>
      </c>
      <c r="AO531">
        <v>19433</v>
      </c>
      <c r="AP531">
        <v>0</v>
      </c>
      <c r="AQ531">
        <v>6.56</v>
      </c>
      <c r="AS531">
        <v>0</v>
      </c>
      <c r="AU531">
        <v>1653.93</v>
      </c>
      <c r="AV531" t="s">
        <v>4250</v>
      </c>
    </row>
    <row r="532" spans="1:48">
      <c r="A532">
        <v>541</v>
      </c>
      <c r="B532" t="s">
        <v>2051</v>
      </c>
      <c r="C532">
        <v>3250532162</v>
      </c>
      <c r="D532">
        <v>1120000000000</v>
      </c>
      <c r="E532" t="s">
        <v>2052</v>
      </c>
      <c r="F532">
        <v>45366</v>
      </c>
      <c r="G532">
        <v>1</v>
      </c>
      <c r="H532" t="s">
        <v>73</v>
      </c>
      <c r="I532" t="s">
        <v>1651</v>
      </c>
      <c r="J532" t="s">
        <v>2053</v>
      </c>
      <c r="K532" t="s">
        <v>2054</v>
      </c>
      <c r="L532">
        <v>20</v>
      </c>
      <c r="Q532">
        <v>31470</v>
      </c>
      <c r="R532">
        <v>59185</v>
      </c>
      <c r="S532">
        <v>183762</v>
      </c>
      <c r="T532">
        <v>38706</v>
      </c>
      <c r="U532">
        <v>29259</v>
      </c>
      <c r="V532">
        <v>23106</v>
      </c>
      <c r="W532">
        <v>54341</v>
      </c>
      <c r="X532">
        <v>154218</v>
      </c>
      <c r="Y532">
        <v>38516</v>
      </c>
      <c r="Z532">
        <v>25333</v>
      </c>
      <c r="AA532">
        <v>7429</v>
      </c>
      <c r="AB532">
        <v>54341</v>
      </c>
      <c r="AC532">
        <v>26999</v>
      </c>
      <c r="AD532">
        <v>-7392</v>
      </c>
      <c r="AE532">
        <v>1879</v>
      </c>
      <c r="AF532">
        <v>0</v>
      </c>
      <c r="AG532">
        <v>0</v>
      </c>
      <c r="AH532">
        <v>0</v>
      </c>
      <c r="AI532">
        <v>85</v>
      </c>
      <c r="AJ532">
        <v>51</v>
      </c>
      <c r="AK532">
        <v>20194</v>
      </c>
      <c r="AL532">
        <v>39956</v>
      </c>
      <c r="AM532">
        <v>76728</v>
      </c>
      <c r="AN532">
        <v>21020</v>
      </c>
      <c r="AO532">
        <v>10418</v>
      </c>
      <c r="AP532">
        <v>0</v>
      </c>
      <c r="AQ532">
        <v>0.93</v>
      </c>
      <c r="AS532" t="s">
        <v>2055</v>
      </c>
      <c r="AU532">
        <v>0.52</v>
      </c>
      <c r="AV532" t="s">
        <v>4784</v>
      </c>
    </row>
    <row r="533" spans="1:48">
      <c r="A533">
        <v>542</v>
      </c>
      <c r="B533" t="s">
        <v>2502</v>
      </c>
      <c r="C533">
        <v>7841447135</v>
      </c>
      <c r="D533">
        <v>1120000000000</v>
      </c>
      <c r="E533" t="s">
        <v>2503</v>
      </c>
      <c r="F533">
        <v>40724</v>
      </c>
      <c r="G533">
        <v>13</v>
      </c>
      <c r="H533" t="s">
        <v>73</v>
      </c>
      <c r="I533" t="s">
        <v>2504</v>
      </c>
      <c r="J533" t="s">
        <v>673</v>
      </c>
      <c r="K533" t="s">
        <v>674</v>
      </c>
      <c r="L533">
        <v>15243</v>
      </c>
      <c r="Q533">
        <v>0</v>
      </c>
      <c r="R533">
        <v>0</v>
      </c>
      <c r="S533">
        <v>0</v>
      </c>
      <c r="T533">
        <v>0</v>
      </c>
      <c r="U533">
        <v>0</v>
      </c>
      <c r="V533">
        <v>0</v>
      </c>
      <c r="W533">
        <v>136</v>
      </c>
      <c r="X533">
        <v>0</v>
      </c>
      <c r="Y533">
        <v>3506</v>
      </c>
      <c r="Z533">
        <v>168</v>
      </c>
      <c r="AA533">
        <v>0</v>
      </c>
      <c r="AB533">
        <v>136</v>
      </c>
      <c r="AC533">
        <v>0</v>
      </c>
      <c r="AD533">
        <v>-3506</v>
      </c>
      <c r="AE533">
        <v>-168</v>
      </c>
      <c r="AF533">
        <v>0</v>
      </c>
      <c r="AG533">
        <v>0</v>
      </c>
      <c r="AH533">
        <v>0</v>
      </c>
      <c r="AI533">
        <v>0</v>
      </c>
      <c r="AJ533">
        <v>0</v>
      </c>
      <c r="AK533">
        <v>2915</v>
      </c>
      <c r="AL533">
        <v>945</v>
      </c>
      <c r="AM533">
        <v>3600</v>
      </c>
      <c r="AN533">
        <v>295</v>
      </c>
      <c r="AO533">
        <v>7265</v>
      </c>
      <c r="AP533">
        <v>22975</v>
      </c>
      <c r="AS533" t="s">
        <v>2505</v>
      </c>
      <c r="AU533">
        <v>2.4900000000000002</v>
      </c>
      <c r="AV533" t="s">
        <v>4785</v>
      </c>
    </row>
    <row r="534" spans="1:48">
      <c r="A534">
        <v>543</v>
      </c>
      <c r="B534" t="s">
        <v>2638</v>
      </c>
      <c r="C534">
        <v>9704047900</v>
      </c>
      <c r="D534">
        <v>1220000000000</v>
      </c>
      <c r="E534" t="s">
        <v>2639</v>
      </c>
      <c r="F534">
        <v>45611</v>
      </c>
      <c r="G534">
        <v>0</v>
      </c>
      <c r="H534" t="s">
        <v>73</v>
      </c>
      <c r="I534" t="s">
        <v>79</v>
      </c>
      <c r="J534">
        <v>0</v>
      </c>
      <c r="K534" t="s">
        <v>2640</v>
      </c>
      <c r="L534">
        <v>100</v>
      </c>
      <c r="Q534">
        <v>0</v>
      </c>
      <c r="R534">
        <v>0</v>
      </c>
      <c r="S534">
        <v>147758</v>
      </c>
      <c r="T534">
        <v>237367</v>
      </c>
      <c r="U534">
        <v>233367</v>
      </c>
      <c r="V534">
        <v>0</v>
      </c>
      <c r="W534">
        <v>0</v>
      </c>
      <c r="X534">
        <v>89592</v>
      </c>
      <c r="Y534">
        <v>80711</v>
      </c>
      <c r="Z534">
        <v>96178</v>
      </c>
      <c r="AA534">
        <v>0</v>
      </c>
      <c r="AB534">
        <v>0</v>
      </c>
      <c r="AC534">
        <v>38966</v>
      </c>
      <c r="AD534">
        <v>26628</v>
      </c>
      <c r="AE534">
        <v>15952</v>
      </c>
      <c r="AF534">
        <v>0</v>
      </c>
      <c r="AG534">
        <v>0</v>
      </c>
      <c r="AH534">
        <v>23796</v>
      </c>
      <c r="AI534">
        <v>28911</v>
      </c>
      <c r="AJ534">
        <v>8099</v>
      </c>
      <c r="AK534">
        <v>0</v>
      </c>
      <c r="AL534">
        <v>0</v>
      </c>
      <c r="AM534">
        <v>17036</v>
      </c>
      <c r="AN534">
        <v>26891</v>
      </c>
      <c r="AO534">
        <v>20096</v>
      </c>
      <c r="AP534">
        <v>0</v>
      </c>
      <c r="AQ534">
        <v>1.58</v>
      </c>
      <c r="AS534" t="s">
        <v>2641</v>
      </c>
      <c r="AU534">
        <v>0.69</v>
      </c>
      <c r="AV534" t="s">
        <v>4251</v>
      </c>
    </row>
    <row r="535" spans="1:48">
      <c r="A535">
        <v>544</v>
      </c>
      <c r="B535" t="s">
        <v>2642</v>
      </c>
      <c r="C535">
        <v>2130225249</v>
      </c>
      <c r="D535">
        <v>1210000000000</v>
      </c>
      <c r="E535" t="s">
        <v>2643</v>
      </c>
      <c r="F535">
        <v>44312</v>
      </c>
      <c r="G535">
        <v>3</v>
      </c>
      <c r="H535" t="s">
        <v>73</v>
      </c>
      <c r="I535" t="s">
        <v>2644</v>
      </c>
      <c r="J535" t="s">
        <v>2645</v>
      </c>
      <c r="K535" t="s">
        <v>2646</v>
      </c>
      <c r="L535">
        <v>2246.4879999999998</v>
      </c>
      <c r="Q535">
        <v>0</v>
      </c>
      <c r="R535">
        <v>0</v>
      </c>
      <c r="S535">
        <v>579</v>
      </c>
      <c r="T535">
        <v>0</v>
      </c>
      <c r="U535">
        <v>1662</v>
      </c>
      <c r="V535">
        <v>0</v>
      </c>
      <c r="W535">
        <v>0</v>
      </c>
      <c r="X535">
        <v>160</v>
      </c>
      <c r="Y535">
        <v>0</v>
      </c>
      <c r="Z535">
        <v>1662</v>
      </c>
      <c r="AA535">
        <v>0</v>
      </c>
      <c r="AB535">
        <v>0</v>
      </c>
      <c r="AC535">
        <v>419</v>
      </c>
      <c r="AD535">
        <v>0</v>
      </c>
      <c r="AE535">
        <v>0</v>
      </c>
      <c r="AF535">
        <v>0</v>
      </c>
      <c r="AG535">
        <v>0</v>
      </c>
      <c r="AH535">
        <v>0</v>
      </c>
      <c r="AI535">
        <v>0</v>
      </c>
      <c r="AJ535">
        <v>0</v>
      </c>
      <c r="AK535">
        <v>0</v>
      </c>
      <c r="AL535">
        <v>0</v>
      </c>
      <c r="AM535">
        <v>5550</v>
      </c>
      <c r="AN535">
        <v>5550</v>
      </c>
      <c r="AO535">
        <v>9963</v>
      </c>
      <c r="AP535">
        <v>0</v>
      </c>
      <c r="AQ535">
        <v>2.87</v>
      </c>
      <c r="AS535" t="s">
        <v>2647</v>
      </c>
      <c r="AU535">
        <v>1.8</v>
      </c>
      <c r="AV535" t="s">
        <v>4786</v>
      </c>
    </row>
    <row r="536" spans="1:48">
      <c r="A536">
        <v>545</v>
      </c>
      <c r="B536" t="s">
        <v>2748</v>
      </c>
      <c r="C536">
        <v>5406973190</v>
      </c>
      <c r="D536">
        <v>1180000000000</v>
      </c>
      <c r="E536" t="s">
        <v>2749</v>
      </c>
      <c r="F536">
        <v>42824</v>
      </c>
      <c r="G536">
        <v>8</v>
      </c>
      <c r="H536" t="s">
        <v>73</v>
      </c>
      <c r="I536" t="s">
        <v>2750</v>
      </c>
      <c r="J536" t="s">
        <v>2751</v>
      </c>
      <c r="K536" t="s">
        <v>2752</v>
      </c>
      <c r="L536">
        <v>11020</v>
      </c>
      <c r="Q536">
        <v>0</v>
      </c>
      <c r="R536">
        <v>13387</v>
      </c>
      <c r="S536">
        <v>2858</v>
      </c>
      <c r="T536">
        <v>126325</v>
      </c>
      <c r="U536">
        <v>30023</v>
      </c>
      <c r="V536">
        <v>10</v>
      </c>
      <c r="W536">
        <v>13318</v>
      </c>
      <c r="X536">
        <v>223</v>
      </c>
      <c r="Y536">
        <v>123737</v>
      </c>
      <c r="Z536">
        <v>33659</v>
      </c>
      <c r="AA536">
        <v>-18</v>
      </c>
      <c r="AB536">
        <v>13318</v>
      </c>
      <c r="AC536">
        <v>2115</v>
      </c>
      <c r="AD536">
        <v>2035</v>
      </c>
      <c r="AE536">
        <v>-4015</v>
      </c>
      <c r="AF536">
        <v>0</v>
      </c>
      <c r="AG536">
        <v>0</v>
      </c>
      <c r="AH536">
        <v>0</v>
      </c>
      <c r="AI536">
        <v>0</v>
      </c>
      <c r="AJ536">
        <v>0</v>
      </c>
      <c r="AK536">
        <v>112</v>
      </c>
      <c r="AL536">
        <v>114</v>
      </c>
      <c r="AM536">
        <v>24027</v>
      </c>
      <c r="AN536">
        <v>19162</v>
      </c>
      <c r="AO536">
        <v>15944</v>
      </c>
      <c r="AP536">
        <v>7508</v>
      </c>
      <c r="AQ536">
        <v>2.2400000000000002</v>
      </c>
      <c r="AS536" t="s">
        <v>2753</v>
      </c>
      <c r="AU536">
        <v>142.36000000000001</v>
      </c>
      <c r="AV536" t="s">
        <v>4787</v>
      </c>
    </row>
    <row r="537" spans="1:48">
      <c r="A537">
        <v>546</v>
      </c>
      <c r="B537" t="s">
        <v>2760</v>
      </c>
      <c r="C537">
        <v>6168114626</v>
      </c>
      <c r="D537">
        <v>1220000000000</v>
      </c>
      <c r="E537" t="s">
        <v>2761</v>
      </c>
      <c r="F537">
        <v>44382</v>
      </c>
      <c r="G537">
        <v>3</v>
      </c>
      <c r="H537" t="s">
        <v>73</v>
      </c>
      <c r="I537" t="s">
        <v>2762</v>
      </c>
      <c r="J537" t="s">
        <v>2763</v>
      </c>
      <c r="K537" t="s">
        <v>2764</v>
      </c>
      <c r="L537">
        <v>10000</v>
      </c>
      <c r="Q537">
        <v>0</v>
      </c>
      <c r="R537">
        <v>0</v>
      </c>
      <c r="S537">
        <v>17357</v>
      </c>
      <c r="T537">
        <v>84780</v>
      </c>
      <c r="U537">
        <v>141693</v>
      </c>
      <c r="V537">
        <v>0</v>
      </c>
      <c r="W537">
        <v>0</v>
      </c>
      <c r="X537">
        <v>6230</v>
      </c>
      <c r="Y537">
        <v>68610</v>
      </c>
      <c r="Z537">
        <v>89958</v>
      </c>
      <c r="AA537">
        <v>0</v>
      </c>
      <c r="AB537">
        <v>0</v>
      </c>
      <c r="AC537">
        <v>10516</v>
      </c>
      <c r="AD537">
        <v>7660</v>
      </c>
      <c r="AE537">
        <v>19432</v>
      </c>
      <c r="AF537">
        <v>0</v>
      </c>
      <c r="AG537">
        <v>0</v>
      </c>
      <c r="AH537">
        <v>16343</v>
      </c>
      <c r="AI537">
        <v>149363</v>
      </c>
      <c r="AJ537">
        <v>515934</v>
      </c>
      <c r="AK537">
        <v>0</v>
      </c>
      <c r="AL537">
        <v>0</v>
      </c>
      <c r="AM537">
        <v>230</v>
      </c>
      <c r="AN537">
        <v>796</v>
      </c>
      <c r="AO537">
        <v>18713</v>
      </c>
      <c r="AP537">
        <v>428391</v>
      </c>
      <c r="AQ537">
        <v>8.16</v>
      </c>
      <c r="AS537" t="s">
        <v>2765</v>
      </c>
      <c r="AU537">
        <v>32.26</v>
      </c>
      <c r="AV537" t="s">
        <v>4788</v>
      </c>
    </row>
    <row r="538" spans="1:48">
      <c r="A538">
        <v>547</v>
      </c>
      <c r="B538" t="s">
        <v>3284</v>
      </c>
      <c r="C538">
        <v>2635209961</v>
      </c>
      <c r="D538">
        <v>1150000000000</v>
      </c>
      <c r="E538" t="s">
        <v>3285</v>
      </c>
      <c r="F538">
        <v>42130</v>
      </c>
      <c r="G538">
        <v>9</v>
      </c>
      <c r="H538" t="s">
        <v>73</v>
      </c>
      <c r="I538" t="s">
        <v>3286</v>
      </c>
      <c r="J538" t="s">
        <v>3287</v>
      </c>
      <c r="K538" t="s">
        <v>3288</v>
      </c>
      <c r="L538">
        <v>11010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S538" t="s">
        <v>3289</v>
      </c>
      <c r="AV538" t="s">
        <v>4230</v>
      </c>
    </row>
    <row r="539" spans="1:48">
      <c r="A539">
        <v>548</v>
      </c>
      <c r="B539" t="s">
        <v>3369</v>
      </c>
      <c r="C539">
        <v>2130222826</v>
      </c>
      <c r="D539">
        <v>1200000000000</v>
      </c>
      <c r="E539" t="s">
        <v>3370</v>
      </c>
      <c r="F539">
        <v>44187</v>
      </c>
      <c r="G539">
        <v>4</v>
      </c>
      <c r="H539" t="s">
        <v>73</v>
      </c>
      <c r="I539" t="s">
        <v>3371</v>
      </c>
      <c r="J539" t="s">
        <v>3372</v>
      </c>
      <c r="K539" t="s">
        <v>3373</v>
      </c>
      <c r="L539">
        <v>10010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10000</v>
      </c>
      <c r="AP539">
        <v>0</v>
      </c>
      <c r="AS539" t="s">
        <v>3374</v>
      </c>
      <c r="AV539" t="s">
        <v>4231</v>
      </c>
    </row>
    <row r="540" spans="1:48">
      <c r="A540">
        <v>549</v>
      </c>
      <c r="B540" t="s">
        <v>3402</v>
      </c>
      <c r="C540">
        <v>5611085180</v>
      </c>
      <c r="D540">
        <v>1200000000000</v>
      </c>
      <c r="E540" t="s">
        <v>3403</v>
      </c>
      <c r="F540">
        <v>43797</v>
      </c>
      <c r="G540">
        <v>5</v>
      </c>
      <c r="H540" t="s">
        <v>73</v>
      </c>
      <c r="I540" t="s">
        <v>3404</v>
      </c>
      <c r="J540" t="s">
        <v>3405</v>
      </c>
      <c r="K540" t="s">
        <v>3406</v>
      </c>
      <c r="L540">
        <v>10</v>
      </c>
      <c r="Q540">
        <v>0</v>
      </c>
      <c r="R540">
        <v>0</v>
      </c>
      <c r="S540">
        <v>0</v>
      </c>
      <c r="T540">
        <v>0</v>
      </c>
      <c r="U540">
        <v>0</v>
      </c>
      <c r="V540">
        <v>0</v>
      </c>
      <c r="W540">
        <v>0</v>
      </c>
      <c r="X540">
        <v>3</v>
      </c>
      <c r="Y540">
        <v>3</v>
      </c>
      <c r="Z540">
        <v>0</v>
      </c>
      <c r="AA540">
        <v>0</v>
      </c>
      <c r="AB540">
        <v>0</v>
      </c>
      <c r="AC540">
        <v>-12</v>
      </c>
      <c r="AD540">
        <v>-5</v>
      </c>
      <c r="AE540">
        <v>0</v>
      </c>
      <c r="AF540">
        <v>0</v>
      </c>
      <c r="AG540">
        <v>-21</v>
      </c>
      <c r="AH540">
        <v>0</v>
      </c>
      <c r="AI540">
        <v>0</v>
      </c>
      <c r="AJ540">
        <v>0</v>
      </c>
      <c r="AK540">
        <v>0</v>
      </c>
      <c r="AL540">
        <v>10356</v>
      </c>
      <c r="AM540">
        <v>10351</v>
      </c>
      <c r="AN540">
        <v>10353</v>
      </c>
      <c r="AO540">
        <v>10353</v>
      </c>
      <c r="AP540">
        <v>149</v>
      </c>
      <c r="AS540" t="s">
        <v>3407</v>
      </c>
      <c r="AU540">
        <v>1</v>
      </c>
      <c r="AV540" t="s">
        <v>4789</v>
      </c>
    </row>
    <row r="541" spans="1:48">
      <c r="A541">
        <v>550</v>
      </c>
      <c r="B541" t="s">
        <v>3584</v>
      </c>
      <c r="C541">
        <v>1659216290</v>
      </c>
      <c r="D541">
        <v>1210000000000</v>
      </c>
      <c r="E541" t="s">
        <v>3585</v>
      </c>
      <c r="F541">
        <v>44377</v>
      </c>
      <c r="G541">
        <v>3</v>
      </c>
      <c r="H541" t="s">
        <v>73</v>
      </c>
      <c r="I541" t="s">
        <v>3586</v>
      </c>
      <c r="J541" t="s">
        <v>3587</v>
      </c>
      <c r="K541" t="s">
        <v>3588</v>
      </c>
      <c r="L541">
        <v>28611.332999999999</v>
      </c>
      <c r="Q541">
        <v>0</v>
      </c>
      <c r="R541">
        <v>0</v>
      </c>
      <c r="S541">
        <v>1499</v>
      </c>
      <c r="T541">
        <v>14</v>
      </c>
      <c r="U541">
        <v>3659</v>
      </c>
      <c r="V541">
        <v>0</v>
      </c>
      <c r="W541">
        <v>0</v>
      </c>
      <c r="X541">
        <v>850</v>
      </c>
      <c r="Y541">
        <v>54</v>
      </c>
      <c r="Z541">
        <v>3240</v>
      </c>
      <c r="AA541">
        <v>0</v>
      </c>
      <c r="AB541">
        <v>0</v>
      </c>
      <c r="AC541">
        <v>599</v>
      </c>
      <c r="AD541">
        <v>-52</v>
      </c>
      <c r="AE541">
        <v>89</v>
      </c>
      <c r="AF541">
        <v>0</v>
      </c>
      <c r="AG541">
        <v>0</v>
      </c>
      <c r="AH541">
        <v>937</v>
      </c>
      <c r="AI541">
        <v>755</v>
      </c>
      <c r="AJ541">
        <v>755</v>
      </c>
      <c r="AK541">
        <v>0</v>
      </c>
      <c r="AL541">
        <v>0</v>
      </c>
      <c r="AM541">
        <v>158</v>
      </c>
      <c r="AN541">
        <v>13812</v>
      </c>
      <c r="AO541">
        <v>20650</v>
      </c>
      <c r="AP541">
        <v>1230</v>
      </c>
      <c r="AQ541">
        <v>2.44</v>
      </c>
      <c r="AS541" t="s">
        <v>3589</v>
      </c>
      <c r="AU541">
        <v>19.55</v>
      </c>
      <c r="AV541" t="s">
        <v>4790</v>
      </c>
    </row>
    <row r="542" spans="1:48">
      <c r="A542">
        <v>551</v>
      </c>
      <c r="B542" t="s">
        <v>3590</v>
      </c>
      <c r="C542">
        <v>276137789</v>
      </c>
      <c r="D542">
        <v>1120000000000</v>
      </c>
      <c r="E542" t="s">
        <v>3591</v>
      </c>
      <c r="F542">
        <v>40954</v>
      </c>
      <c r="G542">
        <v>13</v>
      </c>
      <c r="H542" t="s">
        <v>73</v>
      </c>
      <c r="I542" t="s">
        <v>3592</v>
      </c>
      <c r="J542" t="s">
        <v>3593</v>
      </c>
      <c r="K542" t="s">
        <v>3594</v>
      </c>
      <c r="L542">
        <v>10</v>
      </c>
      <c r="Q542">
        <v>433</v>
      </c>
      <c r="R542">
        <v>1206</v>
      </c>
      <c r="S542">
        <v>31595</v>
      </c>
      <c r="T542">
        <v>45004</v>
      </c>
      <c r="U542">
        <v>51547</v>
      </c>
      <c r="V542">
        <v>3962</v>
      </c>
      <c r="W542">
        <v>1563</v>
      </c>
      <c r="X542">
        <v>1316</v>
      </c>
      <c r="Y542">
        <v>7647</v>
      </c>
      <c r="Z542">
        <v>27135</v>
      </c>
      <c r="AA542">
        <v>44536</v>
      </c>
      <c r="AB542">
        <v>1563</v>
      </c>
      <c r="AC542">
        <v>13914</v>
      </c>
      <c r="AD542">
        <v>5667</v>
      </c>
      <c r="AE542">
        <v>-4280</v>
      </c>
      <c r="AF542">
        <v>17000</v>
      </c>
      <c r="AG542">
        <v>37998</v>
      </c>
      <c r="AH542">
        <v>12500</v>
      </c>
      <c r="AI542">
        <v>2000</v>
      </c>
      <c r="AJ542">
        <v>2000</v>
      </c>
      <c r="AK542">
        <v>1742</v>
      </c>
      <c r="AL542">
        <v>6296</v>
      </c>
      <c r="AM542">
        <v>369</v>
      </c>
      <c r="AN542">
        <v>814</v>
      </c>
      <c r="AO542">
        <v>2365</v>
      </c>
      <c r="AP542">
        <v>0</v>
      </c>
      <c r="AQ542">
        <v>119.05</v>
      </c>
      <c r="AS542" t="s">
        <v>3595</v>
      </c>
      <c r="AU542">
        <v>0.23</v>
      </c>
      <c r="AV542" t="s">
        <v>4791</v>
      </c>
    </row>
    <row r="543" spans="1:48">
      <c r="A543">
        <v>552</v>
      </c>
      <c r="B543" t="s">
        <v>3596</v>
      </c>
      <c r="C543">
        <v>9710048701</v>
      </c>
      <c r="D543">
        <v>1190000000000</v>
      </c>
      <c r="E543" t="s">
        <v>3597</v>
      </c>
      <c r="F543">
        <v>43143</v>
      </c>
      <c r="G543">
        <v>7</v>
      </c>
      <c r="H543" t="s">
        <v>73</v>
      </c>
      <c r="I543" t="s">
        <v>3598</v>
      </c>
      <c r="J543" t="s">
        <v>3599</v>
      </c>
      <c r="K543" t="s">
        <v>3600</v>
      </c>
      <c r="L543">
        <v>10</v>
      </c>
      <c r="Q543">
        <v>33</v>
      </c>
      <c r="R543">
        <v>750</v>
      </c>
      <c r="S543">
        <v>0</v>
      </c>
      <c r="T543">
        <v>12262</v>
      </c>
      <c r="U543">
        <v>17129</v>
      </c>
      <c r="V543">
        <v>1762</v>
      </c>
      <c r="W543">
        <v>2818</v>
      </c>
      <c r="X543">
        <v>8207</v>
      </c>
      <c r="Y543">
        <v>9427</v>
      </c>
      <c r="Z543">
        <v>13706</v>
      </c>
      <c r="AA543">
        <v>-2094</v>
      </c>
      <c r="AB543">
        <v>2818</v>
      </c>
      <c r="AC543">
        <v>-8610</v>
      </c>
      <c r="AD543">
        <v>2467</v>
      </c>
      <c r="AE543">
        <v>2910</v>
      </c>
      <c r="AF543">
        <v>0</v>
      </c>
      <c r="AG543">
        <v>0</v>
      </c>
      <c r="AH543">
        <v>0</v>
      </c>
      <c r="AI543">
        <v>0</v>
      </c>
      <c r="AJ543">
        <v>0</v>
      </c>
      <c r="AK543">
        <v>21679</v>
      </c>
      <c r="AL543">
        <v>24727</v>
      </c>
      <c r="AM543">
        <v>23519</v>
      </c>
      <c r="AN543">
        <v>23728</v>
      </c>
      <c r="AO543">
        <v>24334</v>
      </c>
      <c r="AP543">
        <v>0</v>
      </c>
      <c r="AQ543">
        <v>519.05999999999995</v>
      </c>
      <c r="AS543" t="s">
        <v>3601</v>
      </c>
      <c r="AU543">
        <v>1.1200000000000001</v>
      </c>
      <c r="AV543" t="s">
        <v>4792</v>
      </c>
    </row>
    <row r="544" spans="1:48">
      <c r="A544">
        <v>553</v>
      </c>
      <c r="B544" t="s">
        <v>3602</v>
      </c>
      <c r="C544">
        <v>7709851710</v>
      </c>
      <c r="D544">
        <v>1110000000000</v>
      </c>
      <c r="E544" t="s">
        <v>3603</v>
      </c>
      <c r="F544">
        <v>40280</v>
      </c>
      <c r="G544">
        <v>14</v>
      </c>
      <c r="H544" t="s">
        <v>73</v>
      </c>
      <c r="I544" t="s">
        <v>3604</v>
      </c>
      <c r="J544" t="s">
        <v>3605</v>
      </c>
      <c r="K544" t="s">
        <v>3606</v>
      </c>
      <c r="L544">
        <v>10</v>
      </c>
      <c r="Q544">
        <v>6104</v>
      </c>
      <c r="R544">
        <v>7167</v>
      </c>
      <c r="S544">
        <v>8706</v>
      </c>
      <c r="T544">
        <v>9731</v>
      </c>
      <c r="U544">
        <v>6917</v>
      </c>
      <c r="V544">
        <v>1097</v>
      </c>
      <c r="W544">
        <v>5993</v>
      </c>
      <c r="X544">
        <v>8176</v>
      </c>
      <c r="Y544">
        <v>7074</v>
      </c>
      <c r="Z544">
        <v>5996</v>
      </c>
      <c r="AA544">
        <v>4657</v>
      </c>
      <c r="AB544">
        <v>5993</v>
      </c>
      <c r="AC544">
        <v>260</v>
      </c>
      <c r="AD544">
        <v>2249</v>
      </c>
      <c r="AE544">
        <v>675</v>
      </c>
      <c r="AF544">
        <v>0</v>
      </c>
      <c r="AG544">
        <v>0</v>
      </c>
      <c r="AH544">
        <v>0</v>
      </c>
      <c r="AI544">
        <v>0</v>
      </c>
      <c r="AJ544">
        <v>0</v>
      </c>
      <c r="AK544">
        <v>15336</v>
      </c>
      <c r="AL544">
        <v>14208</v>
      </c>
      <c r="AM544">
        <v>17220</v>
      </c>
      <c r="AN544">
        <v>14906</v>
      </c>
      <c r="AO544">
        <v>15105</v>
      </c>
      <c r="AP544">
        <v>0</v>
      </c>
      <c r="AQ544">
        <v>1.1299999999999999</v>
      </c>
      <c r="AS544" t="s">
        <v>3607</v>
      </c>
      <c r="AU544">
        <v>0.98</v>
      </c>
      <c r="AV544" t="s">
        <v>4793</v>
      </c>
    </row>
    <row r="545" spans="1:48">
      <c r="A545">
        <v>554</v>
      </c>
      <c r="B545" t="s">
        <v>3608</v>
      </c>
      <c r="C545">
        <v>7725848489</v>
      </c>
      <c r="D545">
        <v>5150000000000</v>
      </c>
      <c r="E545" t="s">
        <v>3609</v>
      </c>
      <c r="F545">
        <v>41955</v>
      </c>
      <c r="G545">
        <v>10</v>
      </c>
      <c r="H545" t="s">
        <v>73</v>
      </c>
      <c r="I545" t="s">
        <v>3610</v>
      </c>
      <c r="J545" t="s">
        <v>3611</v>
      </c>
      <c r="K545" t="s">
        <v>3612</v>
      </c>
      <c r="L545">
        <v>10</v>
      </c>
      <c r="Q545">
        <v>3136</v>
      </c>
      <c r="R545">
        <v>0</v>
      </c>
      <c r="S545">
        <v>694</v>
      </c>
      <c r="T545">
        <v>1245</v>
      </c>
      <c r="U545">
        <v>23178</v>
      </c>
      <c r="V545">
        <v>3045</v>
      </c>
      <c r="W545">
        <v>17</v>
      </c>
      <c r="X545">
        <v>555</v>
      </c>
      <c r="Y545">
        <v>1118</v>
      </c>
      <c r="Z545">
        <v>1</v>
      </c>
      <c r="AA545">
        <v>-99</v>
      </c>
      <c r="AB545">
        <v>17</v>
      </c>
      <c r="AC545">
        <v>97</v>
      </c>
      <c r="AD545">
        <v>76</v>
      </c>
      <c r="AE545">
        <v>22057</v>
      </c>
      <c r="AF545">
        <v>0</v>
      </c>
      <c r="AG545">
        <v>0</v>
      </c>
      <c r="AH545">
        <v>0</v>
      </c>
      <c r="AI545">
        <v>0</v>
      </c>
      <c r="AJ545">
        <v>0</v>
      </c>
      <c r="AK545">
        <v>400</v>
      </c>
      <c r="AL545">
        <v>400</v>
      </c>
      <c r="AM545">
        <v>400</v>
      </c>
      <c r="AN545">
        <v>400</v>
      </c>
      <c r="AO545">
        <v>22237</v>
      </c>
      <c r="AP545">
        <v>11</v>
      </c>
      <c r="AQ545">
        <v>7.39</v>
      </c>
      <c r="AS545" t="s">
        <v>3613</v>
      </c>
      <c r="AU545">
        <v>55.59</v>
      </c>
      <c r="AV545" t="s">
        <v>4794</v>
      </c>
    </row>
    <row r="546" spans="1:48">
      <c r="A546">
        <v>555</v>
      </c>
      <c r="B546" t="s">
        <v>3614</v>
      </c>
      <c r="C546">
        <v>7460024758</v>
      </c>
      <c r="D546">
        <v>1160000000000</v>
      </c>
      <c r="E546" t="s">
        <v>3615</v>
      </c>
      <c r="F546">
        <v>42345</v>
      </c>
      <c r="G546">
        <v>9</v>
      </c>
      <c r="H546" t="s">
        <v>73</v>
      </c>
      <c r="I546" t="s">
        <v>3616</v>
      </c>
      <c r="J546" t="s">
        <v>3617</v>
      </c>
      <c r="K546" t="s">
        <v>3618</v>
      </c>
      <c r="L546">
        <v>10</v>
      </c>
      <c r="Q546">
        <v>15719</v>
      </c>
      <c r="R546">
        <v>135</v>
      </c>
      <c r="S546">
        <v>51</v>
      </c>
      <c r="T546">
        <v>144</v>
      </c>
      <c r="U546">
        <v>84</v>
      </c>
      <c r="V546">
        <v>13506</v>
      </c>
      <c r="W546">
        <v>2478</v>
      </c>
      <c r="X546">
        <v>154</v>
      </c>
      <c r="Y546">
        <v>174</v>
      </c>
      <c r="Z546">
        <v>82</v>
      </c>
      <c r="AA546">
        <v>1753</v>
      </c>
      <c r="AB546">
        <v>2478</v>
      </c>
      <c r="AC546">
        <v>-104</v>
      </c>
      <c r="AD546">
        <v>-30</v>
      </c>
      <c r="AE546">
        <v>2</v>
      </c>
      <c r="AF546">
        <v>0</v>
      </c>
      <c r="AG546">
        <v>0</v>
      </c>
      <c r="AH546">
        <v>0</v>
      </c>
      <c r="AI546">
        <v>0</v>
      </c>
      <c r="AJ546">
        <v>0</v>
      </c>
      <c r="AK546">
        <v>3097</v>
      </c>
      <c r="AL546">
        <v>634</v>
      </c>
      <c r="AM546">
        <v>246</v>
      </c>
      <c r="AN546">
        <v>213</v>
      </c>
      <c r="AO546">
        <v>52</v>
      </c>
      <c r="AP546">
        <v>0</v>
      </c>
      <c r="AQ546">
        <v>0.01</v>
      </c>
      <c r="AS546" t="s">
        <v>3619</v>
      </c>
      <c r="AU546">
        <v>0.02</v>
      </c>
      <c r="AV546" t="s">
        <v>4795</v>
      </c>
    </row>
    <row r="547" spans="1:48">
      <c r="A547">
        <v>556</v>
      </c>
      <c r="B547" t="s">
        <v>3620</v>
      </c>
      <c r="C547">
        <v>2225153627</v>
      </c>
      <c r="D547">
        <v>1140000000000</v>
      </c>
      <c r="E547" t="s">
        <v>3621</v>
      </c>
      <c r="F547">
        <v>41948</v>
      </c>
      <c r="G547">
        <v>10</v>
      </c>
      <c r="H547" t="s">
        <v>73</v>
      </c>
      <c r="I547" t="s">
        <v>3622</v>
      </c>
      <c r="J547" t="s">
        <v>3623</v>
      </c>
      <c r="K547" t="s">
        <v>3624</v>
      </c>
      <c r="L547">
        <v>10000</v>
      </c>
      <c r="Q547">
        <v>2708</v>
      </c>
      <c r="R547">
        <v>1501</v>
      </c>
      <c r="S547">
        <v>12845</v>
      </c>
      <c r="T547">
        <v>2344</v>
      </c>
      <c r="U547">
        <v>1422</v>
      </c>
      <c r="V547">
        <v>1502</v>
      </c>
      <c r="W547">
        <v>468</v>
      </c>
      <c r="X547">
        <v>3162</v>
      </c>
      <c r="Y547">
        <v>634</v>
      </c>
      <c r="Z547">
        <v>254</v>
      </c>
      <c r="AA547">
        <v>1123</v>
      </c>
      <c r="AB547">
        <v>468</v>
      </c>
      <c r="AC547">
        <v>8493</v>
      </c>
      <c r="AD547">
        <v>-2653</v>
      </c>
      <c r="AE547">
        <v>-2431</v>
      </c>
      <c r="AF547">
        <v>5</v>
      </c>
      <c r="AG547">
        <v>411</v>
      </c>
      <c r="AH547">
        <v>5867</v>
      </c>
      <c r="AI547">
        <v>5184</v>
      </c>
      <c r="AJ547">
        <v>794</v>
      </c>
      <c r="AK547">
        <v>965</v>
      </c>
      <c r="AL547">
        <v>12728</v>
      </c>
      <c r="AM547">
        <v>1591</v>
      </c>
      <c r="AN547">
        <v>543</v>
      </c>
      <c r="AO547">
        <v>139</v>
      </c>
      <c r="AP547">
        <v>5350</v>
      </c>
      <c r="AQ547">
        <v>0.53</v>
      </c>
      <c r="AS547" t="s">
        <v>3625</v>
      </c>
      <c r="AU547">
        <v>0.96</v>
      </c>
      <c r="AV547" t="s">
        <v>4796</v>
      </c>
    </row>
    <row r="548" spans="1:48">
      <c r="A548">
        <v>557</v>
      </c>
      <c r="B548" t="s">
        <v>3626</v>
      </c>
      <c r="C548">
        <v>1841056860</v>
      </c>
      <c r="D548">
        <v>1150000000000</v>
      </c>
      <c r="E548" t="s">
        <v>3627</v>
      </c>
      <c r="F548">
        <v>42304</v>
      </c>
      <c r="G548">
        <v>9</v>
      </c>
      <c r="H548" t="s">
        <v>73</v>
      </c>
      <c r="I548" t="s">
        <v>3628</v>
      </c>
      <c r="J548" t="s">
        <v>3629</v>
      </c>
      <c r="K548" t="s">
        <v>3630</v>
      </c>
      <c r="L548">
        <v>10025</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S548" t="s">
        <v>3631</v>
      </c>
      <c r="AV548" t="s">
        <v>4232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3ABCF-E226-4B43-85EC-EBCA4A42D832}">
  <dimension ref="A1:BE512"/>
  <sheetViews>
    <sheetView tabSelected="1" topLeftCell="F1" zoomScale="85" zoomScaleNormal="85" workbookViewId="0">
      <pane ySplit="1" topLeftCell="A498" activePane="bottomLeft" state="frozen"/>
      <selection activeCell="H1" sqref="H1"/>
      <selection pane="bottomLeft" activeCell="F503" sqref="F503"/>
    </sheetView>
  </sheetViews>
  <sheetFormatPr defaultRowHeight="15"/>
  <cols>
    <col min="1" max="1" width="11.28515625" style="130" bestFit="1" customWidth="1"/>
    <col min="2" max="2" width="5.7109375" bestFit="1" customWidth="1"/>
    <col min="3" max="3" width="152.7109375" bestFit="1" customWidth="1"/>
    <col min="4" max="4" width="11.28515625" bestFit="1" customWidth="1"/>
    <col min="5" max="5" width="14.42578125" bestFit="1" customWidth="1"/>
    <col min="6" max="6" width="74.42578125" bestFit="1" customWidth="1"/>
    <col min="7" max="7" width="16.28515625" bestFit="1" customWidth="1"/>
    <col min="8" max="8" width="17.140625" bestFit="1" customWidth="1"/>
    <col min="9" max="9" width="9.5703125" bestFit="1" customWidth="1"/>
    <col min="43" max="43" width="15" customWidth="1"/>
    <col min="44" max="44" width="19.85546875" customWidth="1"/>
    <col min="47" max="47" width="9.5703125" bestFit="1" customWidth="1"/>
    <col min="48" max="48" width="16.28515625" style="6" customWidth="1"/>
  </cols>
  <sheetData>
    <row r="1" spans="1:57">
      <c r="A1" s="130" t="s">
        <v>0</v>
      </c>
      <c r="B1" t="s">
        <v>1</v>
      </c>
      <c r="C1" t="s">
        <v>2</v>
      </c>
      <c r="D1" t="s">
        <v>0</v>
      </c>
      <c r="E1" t="s">
        <v>3</v>
      </c>
      <c r="F1" t="s">
        <v>4</v>
      </c>
      <c r="G1" t="s">
        <v>5</v>
      </c>
      <c r="H1" t="s">
        <v>6</v>
      </c>
      <c r="I1" t="s">
        <v>7</v>
      </c>
      <c r="J1" t="s">
        <v>8</v>
      </c>
      <c r="K1" t="s">
        <v>9</v>
      </c>
      <c r="L1" t="s">
        <v>10</v>
      </c>
      <c r="M1" t="s">
        <v>11</v>
      </c>
      <c r="N1" t="s">
        <v>4252</v>
      </c>
      <c r="O1" t="s">
        <v>4253</v>
      </c>
      <c r="P1" t="s">
        <v>4254</v>
      </c>
      <c r="Q1" t="s">
        <v>4255</v>
      </c>
      <c r="R1" t="s">
        <v>12</v>
      </c>
      <c r="S1" t="s">
        <v>13</v>
      </c>
      <c r="T1" t="s">
        <v>14</v>
      </c>
      <c r="U1" t="s">
        <v>15</v>
      </c>
      <c r="V1" t="s">
        <v>3632</v>
      </c>
      <c r="W1" t="s">
        <v>16</v>
      </c>
      <c r="X1" t="s">
        <v>17</v>
      </c>
      <c r="Y1" t="s">
        <v>18</v>
      </c>
      <c r="Z1" t="s">
        <v>19</v>
      </c>
      <c r="AA1" t="s">
        <v>3633</v>
      </c>
      <c r="AB1" t="s">
        <v>20</v>
      </c>
      <c r="AC1" t="s">
        <v>21</v>
      </c>
      <c r="AD1" t="s">
        <v>22</v>
      </c>
      <c r="AE1" t="s">
        <v>23</v>
      </c>
      <c r="AF1" t="s">
        <v>3634</v>
      </c>
      <c r="AG1" t="s">
        <v>24</v>
      </c>
      <c r="AH1" t="s">
        <v>25</v>
      </c>
      <c r="AI1" t="s">
        <v>26</v>
      </c>
      <c r="AJ1" t="s">
        <v>27</v>
      </c>
      <c r="AK1" t="s">
        <v>3635</v>
      </c>
      <c r="AL1" t="s">
        <v>28</v>
      </c>
      <c r="AM1" t="s">
        <v>29</v>
      </c>
      <c r="AN1" t="s">
        <v>30</v>
      </c>
      <c r="AO1" t="s">
        <v>31</v>
      </c>
      <c r="AP1" t="s">
        <v>3636</v>
      </c>
      <c r="AQ1" t="s">
        <v>32</v>
      </c>
      <c r="AR1" t="s">
        <v>33</v>
      </c>
      <c r="AS1" t="s">
        <v>34</v>
      </c>
      <c r="AT1" t="s">
        <v>35</v>
      </c>
      <c r="AU1" t="s">
        <v>36</v>
      </c>
      <c r="AV1" s="6" t="s">
        <v>37</v>
      </c>
      <c r="AW1" t="s">
        <v>38</v>
      </c>
      <c r="AX1" t="s">
        <v>22977</v>
      </c>
      <c r="AY1" t="s">
        <v>22979</v>
      </c>
      <c r="AZ1" t="s">
        <v>22980</v>
      </c>
      <c r="BA1" t="s">
        <v>22981</v>
      </c>
      <c r="BB1" t="s">
        <v>22978</v>
      </c>
      <c r="BC1" t="s">
        <v>22982</v>
      </c>
      <c r="BD1" t="s">
        <v>22983</v>
      </c>
      <c r="BE1" t="s">
        <v>22984</v>
      </c>
    </row>
    <row r="2" spans="1:57">
      <c r="A2" s="130">
        <v>6315626402</v>
      </c>
      <c r="B2">
        <v>11</v>
      </c>
      <c r="C2" t="s">
        <v>39</v>
      </c>
      <c r="D2" s="10">
        <v>6315626402</v>
      </c>
      <c r="E2" t="s">
        <v>14798</v>
      </c>
      <c r="F2" t="s">
        <v>13824</v>
      </c>
      <c r="G2" s="7">
        <v>40024</v>
      </c>
      <c r="H2">
        <v>17</v>
      </c>
      <c r="I2" t="s">
        <v>44</v>
      </c>
      <c r="J2" t="s">
        <v>74</v>
      </c>
      <c r="K2" t="s">
        <v>4826</v>
      </c>
      <c r="L2" t="s">
        <v>4192</v>
      </c>
      <c r="M2">
        <v>216547</v>
      </c>
      <c r="R2">
        <v>972350</v>
      </c>
      <c r="S2">
        <v>1937261</v>
      </c>
      <c r="T2">
        <v>1781010</v>
      </c>
      <c r="U2">
        <v>2696178</v>
      </c>
      <c r="V2">
        <v>1611463</v>
      </c>
      <c r="W2">
        <v>1994769</v>
      </c>
      <c r="X2">
        <v>707941</v>
      </c>
      <c r="Y2">
        <v>861414</v>
      </c>
      <c r="Z2">
        <v>505989</v>
      </c>
      <c r="AA2">
        <v>411601</v>
      </c>
      <c r="AB2">
        <v>29174</v>
      </c>
      <c r="AC2">
        <v>813058</v>
      </c>
      <c r="AD2">
        <v>547425</v>
      </c>
      <c r="AE2">
        <v>1130458</v>
      </c>
      <c r="AF2">
        <v>569404</v>
      </c>
      <c r="AG2">
        <v>623346</v>
      </c>
      <c r="AH2">
        <v>997343</v>
      </c>
      <c r="AI2">
        <v>1002540</v>
      </c>
      <c r="AJ2">
        <v>830364</v>
      </c>
      <c r="AK2">
        <v>1175885</v>
      </c>
      <c r="AL2">
        <v>70259</v>
      </c>
      <c r="AM2">
        <v>159046</v>
      </c>
      <c r="AN2">
        <v>176445</v>
      </c>
      <c r="AO2">
        <v>176870</v>
      </c>
      <c r="AP2">
        <v>149199</v>
      </c>
      <c r="AQ2" s="105">
        <v>176734</v>
      </c>
      <c r="AR2" s="6">
        <v>1.657</v>
      </c>
      <c r="AS2" t="s">
        <v>17208</v>
      </c>
      <c r="AT2" t="s">
        <v>46</v>
      </c>
      <c r="AU2" s="6" t="s">
        <v>47</v>
      </c>
      <c r="AV2" s="6">
        <v>1.8864081906356982</v>
      </c>
      <c r="AW2" t="s">
        <v>22539</v>
      </c>
      <c r="AX2" t="s">
        <v>22913</v>
      </c>
      <c r="AY2">
        <v>383077</v>
      </c>
      <c r="AZ2">
        <v>895053</v>
      </c>
      <c r="BA2">
        <v>235911</v>
      </c>
      <c r="BB2">
        <v>2.952315069816251</v>
      </c>
      <c r="BC2">
        <v>0.33140000000000003</v>
      </c>
      <c r="BD2">
        <v>0.35334599677435968</v>
      </c>
      <c r="BE2" t="s">
        <v>23750</v>
      </c>
    </row>
    <row r="3" spans="1:57">
      <c r="A3" s="130">
        <v>7736659589</v>
      </c>
      <c r="B3">
        <v>12</v>
      </c>
      <c r="C3" t="s">
        <v>48</v>
      </c>
      <c r="D3" s="10">
        <v>7736659589</v>
      </c>
      <c r="E3" t="s">
        <v>14799</v>
      </c>
      <c r="F3" t="s">
        <v>13825</v>
      </c>
      <c r="G3" s="7">
        <v>41393</v>
      </c>
      <c r="H3">
        <v>13</v>
      </c>
      <c r="I3" t="s">
        <v>44</v>
      </c>
      <c r="J3" t="s">
        <v>74</v>
      </c>
      <c r="K3" t="s">
        <v>4823</v>
      </c>
      <c r="L3" t="s">
        <v>8009</v>
      </c>
      <c r="M3">
        <v>16000</v>
      </c>
      <c r="R3">
        <v>1455949</v>
      </c>
      <c r="S3">
        <v>1701012</v>
      </c>
      <c r="T3">
        <v>2030719</v>
      </c>
      <c r="U3">
        <v>2352629</v>
      </c>
      <c r="V3">
        <v>2316584</v>
      </c>
      <c r="W3">
        <v>1355156</v>
      </c>
      <c r="X3">
        <v>785795</v>
      </c>
      <c r="Y3">
        <v>943905</v>
      </c>
      <c r="Z3">
        <v>855231</v>
      </c>
      <c r="AA3">
        <v>969389</v>
      </c>
      <c r="AB3">
        <v>388568</v>
      </c>
      <c r="AC3">
        <v>439314</v>
      </c>
      <c r="AD3">
        <v>554003</v>
      </c>
      <c r="AE3">
        <v>803768</v>
      </c>
      <c r="AF3">
        <v>458487</v>
      </c>
      <c r="AG3">
        <v>497523</v>
      </c>
      <c r="AH3">
        <v>393123</v>
      </c>
      <c r="AI3">
        <v>821006</v>
      </c>
      <c r="AJ3">
        <v>2319520</v>
      </c>
      <c r="AK3">
        <v>3171955</v>
      </c>
      <c r="AL3">
        <v>119287</v>
      </c>
      <c r="AM3">
        <v>148122</v>
      </c>
      <c r="AN3">
        <v>135076</v>
      </c>
      <c r="AO3">
        <v>123795</v>
      </c>
      <c r="AP3">
        <v>164532</v>
      </c>
      <c r="AQ3" s="105">
        <v>99136</v>
      </c>
      <c r="AR3" s="6">
        <v>1.591</v>
      </c>
      <c r="AS3" t="s">
        <v>17209</v>
      </c>
      <c r="AT3" t="s">
        <v>53</v>
      </c>
      <c r="AU3" s="6" t="s">
        <v>54</v>
      </c>
      <c r="AV3" s="6">
        <v>6.3754941982581705</v>
      </c>
      <c r="AW3" t="s">
        <v>22540</v>
      </c>
      <c r="AX3" t="s">
        <v>22914</v>
      </c>
      <c r="AY3">
        <v>1282966</v>
      </c>
      <c r="AZ3">
        <v>1104803</v>
      </c>
      <c r="BA3">
        <v>1722259</v>
      </c>
      <c r="BB3">
        <v>2.203536181005576</v>
      </c>
      <c r="BC3">
        <v>0.31819999999999998</v>
      </c>
      <c r="BD3">
        <v>0.19791511984888094</v>
      </c>
      <c r="BE3" t="s">
        <v>23751</v>
      </c>
    </row>
    <row r="4" spans="1:57">
      <c r="A4" s="130">
        <v>2723115222</v>
      </c>
      <c r="B4">
        <v>0</v>
      </c>
      <c r="C4" t="s">
        <v>55</v>
      </c>
      <c r="D4" s="10">
        <v>2723115222</v>
      </c>
      <c r="E4" t="s">
        <v>14800</v>
      </c>
      <c r="F4" t="s">
        <v>13826</v>
      </c>
      <c r="G4" s="7">
        <v>39847</v>
      </c>
      <c r="H4">
        <v>17</v>
      </c>
      <c r="I4" t="s">
        <v>44</v>
      </c>
      <c r="J4" t="s">
        <v>74</v>
      </c>
      <c r="K4" t="s">
        <v>4799</v>
      </c>
      <c r="L4" t="s">
        <v>8012</v>
      </c>
      <c r="M4">
        <v>194.3</v>
      </c>
      <c r="R4">
        <v>9519863</v>
      </c>
      <c r="S4">
        <v>7778417</v>
      </c>
      <c r="T4">
        <v>9298765</v>
      </c>
      <c r="U4">
        <v>12765053</v>
      </c>
      <c r="V4">
        <v>17486370</v>
      </c>
      <c r="W4">
        <v>9866286</v>
      </c>
      <c r="X4">
        <v>1886740</v>
      </c>
      <c r="Y4">
        <v>2913013</v>
      </c>
      <c r="Z4">
        <v>3028498</v>
      </c>
      <c r="AA4">
        <v>7354522</v>
      </c>
      <c r="AB4">
        <v>2428899</v>
      </c>
      <c r="AC4">
        <v>3327903</v>
      </c>
      <c r="AD4">
        <v>3667985</v>
      </c>
      <c r="AE4">
        <v>6746377</v>
      </c>
      <c r="AF4">
        <v>7017168</v>
      </c>
      <c r="AG4">
        <v>7094613</v>
      </c>
      <c r="AH4">
        <v>11961665</v>
      </c>
      <c r="AI4">
        <v>13692288</v>
      </c>
      <c r="AJ4">
        <v>23483962</v>
      </c>
      <c r="AK4">
        <v>21143934</v>
      </c>
      <c r="AL4">
        <v>424289</v>
      </c>
      <c r="AM4">
        <v>679296</v>
      </c>
      <c r="AN4">
        <v>874521</v>
      </c>
      <c r="AO4">
        <v>589736</v>
      </c>
      <c r="AP4">
        <v>522393</v>
      </c>
      <c r="AQ4" s="105">
        <v>1760236</v>
      </c>
      <c r="AR4" s="6">
        <v>1.837</v>
      </c>
      <c r="AS4" t="s">
        <v>17210</v>
      </c>
      <c r="AT4" t="s">
        <v>59</v>
      </c>
      <c r="AU4" s="6" t="s">
        <v>60</v>
      </c>
      <c r="AV4" s="6">
        <v>2.9802801083018906</v>
      </c>
      <c r="AW4" t="s">
        <v>22541</v>
      </c>
      <c r="AX4" t="s">
        <v>22915</v>
      </c>
      <c r="AY4">
        <v>9093524</v>
      </c>
      <c r="AZ4">
        <v>11939199</v>
      </c>
      <c r="BA4">
        <v>2090909</v>
      </c>
      <c r="BB4">
        <v>1.5428680894227584</v>
      </c>
      <c r="BC4">
        <v>0.3674</v>
      </c>
      <c r="BD4">
        <v>0.40129357894177009</v>
      </c>
      <c r="BE4" t="s">
        <v>23751</v>
      </c>
    </row>
    <row r="5" spans="1:57">
      <c r="A5" s="130">
        <v>7727551797</v>
      </c>
      <c r="B5">
        <v>27</v>
      </c>
      <c r="C5" t="s">
        <v>8015</v>
      </c>
      <c r="D5" s="10">
        <v>7727551797</v>
      </c>
      <c r="E5" t="s">
        <v>14801</v>
      </c>
      <c r="F5" t="s">
        <v>13827</v>
      </c>
      <c r="G5" s="7">
        <v>38595</v>
      </c>
      <c r="H5">
        <v>21</v>
      </c>
      <c r="I5" t="s">
        <v>44</v>
      </c>
      <c r="J5" t="s">
        <v>4849</v>
      </c>
      <c r="K5" t="s">
        <v>4848</v>
      </c>
      <c r="L5" t="s">
        <v>8012</v>
      </c>
      <c r="M5">
        <v>67600</v>
      </c>
      <c r="R5">
        <v>763278</v>
      </c>
      <c r="S5">
        <v>794354</v>
      </c>
      <c r="T5">
        <v>791529</v>
      </c>
      <c r="U5">
        <v>752563</v>
      </c>
      <c r="V5">
        <v>751828</v>
      </c>
      <c r="W5">
        <v>1351059</v>
      </c>
      <c r="X5">
        <v>582015</v>
      </c>
      <c r="Y5">
        <v>521744</v>
      </c>
      <c r="Z5">
        <v>426648</v>
      </c>
      <c r="AA5">
        <v>465905</v>
      </c>
      <c r="AB5">
        <v>39465</v>
      </c>
      <c r="AC5">
        <v>-32283</v>
      </c>
      <c r="AD5">
        <v>47374</v>
      </c>
      <c r="AE5">
        <v>33519</v>
      </c>
      <c r="AF5">
        <v>35693</v>
      </c>
      <c r="AG5">
        <v>316508</v>
      </c>
      <c r="AH5">
        <v>350772</v>
      </c>
      <c r="AI5">
        <v>537837</v>
      </c>
      <c r="AJ5">
        <v>6380</v>
      </c>
      <c r="AK5">
        <v>12115</v>
      </c>
      <c r="AL5">
        <v>183665</v>
      </c>
      <c r="AM5">
        <v>106926</v>
      </c>
      <c r="AN5">
        <v>103491</v>
      </c>
      <c r="AO5">
        <v>155738</v>
      </c>
      <c r="AP5">
        <v>88079</v>
      </c>
      <c r="AQ5" s="105">
        <v>0</v>
      </c>
      <c r="AR5" s="6">
        <v>0.98499999999999999</v>
      </c>
      <c r="AS5" t="s">
        <v>17209</v>
      </c>
      <c r="AT5" t="s">
        <v>66</v>
      </c>
      <c r="AU5" s="6" t="s">
        <v>67</v>
      </c>
      <c r="AV5" s="6">
        <v>3.8277073565281129E-2</v>
      </c>
      <c r="AW5" t="s">
        <v>22542</v>
      </c>
      <c r="AX5" t="s">
        <v>22914</v>
      </c>
      <c r="AY5">
        <v>168994</v>
      </c>
      <c r="AZ5">
        <v>71109</v>
      </c>
      <c r="BA5">
        <v>73212</v>
      </c>
      <c r="BB5">
        <v>0.8540007337538611</v>
      </c>
      <c r="BC5">
        <v>0.19700000000000001</v>
      </c>
      <c r="BD5">
        <v>4.7474954377863018E-2</v>
      </c>
      <c r="BE5" t="s">
        <v>23749</v>
      </c>
    </row>
    <row r="6" spans="1:57">
      <c r="A6" s="130">
        <v>7704527702</v>
      </c>
      <c r="B6">
        <v>29</v>
      </c>
      <c r="C6" t="s">
        <v>68</v>
      </c>
      <c r="D6" s="10">
        <v>7704527702</v>
      </c>
      <c r="E6" t="s">
        <v>14802</v>
      </c>
      <c r="F6" t="s">
        <v>13830</v>
      </c>
      <c r="G6" s="7">
        <v>38208</v>
      </c>
      <c r="H6">
        <v>22</v>
      </c>
      <c r="I6" t="s">
        <v>44</v>
      </c>
      <c r="J6" t="s">
        <v>74</v>
      </c>
      <c r="K6" t="s">
        <v>4852</v>
      </c>
      <c r="L6" t="s">
        <v>8018</v>
      </c>
      <c r="M6">
        <v>773.6</v>
      </c>
      <c r="R6">
        <v>862236</v>
      </c>
      <c r="S6">
        <v>648052</v>
      </c>
      <c r="T6">
        <v>578020</v>
      </c>
      <c r="U6">
        <v>686798</v>
      </c>
      <c r="V6">
        <v>633524</v>
      </c>
      <c r="W6">
        <v>771749</v>
      </c>
      <c r="X6">
        <v>316547</v>
      </c>
      <c r="Y6">
        <v>326949</v>
      </c>
      <c r="Z6">
        <v>526060</v>
      </c>
      <c r="AA6">
        <v>424217</v>
      </c>
      <c r="AB6">
        <v>114567</v>
      </c>
      <c r="AC6">
        <v>182119</v>
      </c>
      <c r="AD6">
        <v>110667</v>
      </c>
      <c r="AE6">
        <v>30277</v>
      </c>
      <c r="AF6">
        <v>139039</v>
      </c>
      <c r="AG6">
        <v>96823</v>
      </c>
      <c r="AH6">
        <v>100966</v>
      </c>
      <c r="AI6">
        <v>66399</v>
      </c>
      <c r="AJ6">
        <v>539</v>
      </c>
      <c r="AK6">
        <v>33682</v>
      </c>
      <c r="AL6">
        <v>89219</v>
      </c>
      <c r="AM6">
        <v>138344</v>
      </c>
      <c r="AN6">
        <v>79740</v>
      </c>
      <c r="AO6">
        <v>62352</v>
      </c>
      <c r="AP6">
        <v>121055</v>
      </c>
      <c r="AQ6" s="105">
        <v>93259</v>
      </c>
      <c r="AR6" s="6">
        <v>0.73499999999999999</v>
      </c>
      <c r="AS6" t="s">
        <v>17209</v>
      </c>
      <c r="AT6" t="s">
        <v>75</v>
      </c>
      <c r="AU6" s="6" t="s">
        <v>76</v>
      </c>
      <c r="AV6" s="6">
        <v>0.34787188994350515</v>
      </c>
      <c r="AW6" t="s">
        <v>22543</v>
      </c>
      <c r="AX6" t="s">
        <v>22914</v>
      </c>
      <c r="AY6">
        <v>119632</v>
      </c>
      <c r="AZ6">
        <v>85909</v>
      </c>
      <c r="BA6">
        <v>68628</v>
      </c>
      <c r="BB6">
        <v>1.2917697605991707</v>
      </c>
      <c r="BC6">
        <v>0.14699999999999999</v>
      </c>
      <c r="BD6">
        <v>0.2194691913802792</v>
      </c>
      <c r="BE6" t="s">
        <v>23749</v>
      </c>
    </row>
    <row r="7" spans="1:57">
      <c r="A7" s="130">
        <v>7726626680</v>
      </c>
      <c r="B7">
        <v>13</v>
      </c>
      <c r="C7" t="s">
        <v>83</v>
      </c>
      <c r="D7" s="10">
        <v>7726626680</v>
      </c>
      <c r="E7" t="s">
        <v>14803</v>
      </c>
      <c r="F7" t="s">
        <v>13832</v>
      </c>
      <c r="G7" s="7">
        <v>39903</v>
      </c>
      <c r="H7">
        <v>17</v>
      </c>
      <c r="I7" t="s">
        <v>44</v>
      </c>
      <c r="J7" t="s">
        <v>4818</v>
      </c>
      <c r="K7" t="s">
        <v>4817</v>
      </c>
      <c r="L7" t="s">
        <v>87</v>
      </c>
      <c r="M7">
        <v>200000</v>
      </c>
      <c r="R7">
        <v>1179086</v>
      </c>
      <c r="S7">
        <v>1453942</v>
      </c>
      <c r="T7">
        <v>2075137</v>
      </c>
      <c r="U7">
        <v>2301202</v>
      </c>
      <c r="V7">
        <v>2977193</v>
      </c>
      <c r="W7">
        <v>818649</v>
      </c>
      <c r="X7">
        <v>-832060</v>
      </c>
      <c r="Y7">
        <v>-1266296</v>
      </c>
      <c r="Z7">
        <v>1053945</v>
      </c>
      <c r="AA7">
        <v>1292887</v>
      </c>
      <c r="AB7">
        <v>59804</v>
      </c>
      <c r="AC7">
        <v>197045</v>
      </c>
      <c r="AD7">
        <v>263131</v>
      </c>
      <c r="AE7">
        <v>484044</v>
      </c>
      <c r="AF7">
        <v>749259</v>
      </c>
      <c r="AG7">
        <v>1151591</v>
      </c>
      <c r="AH7">
        <v>1391909</v>
      </c>
      <c r="AI7">
        <v>1557802</v>
      </c>
      <c r="AJ7">
        <v>1814461</v>
      </c>
      <c r="AK7">
        <v>2496513</v>
      </c>
      <c r="AL7">
        <v>124339</v>
      </c>
      <c r="AM7">
        <v>111498</v>
      </c>
      <c r="AN7">
        <v>150323</v>
      </c>
      <c r="AO7">
        <v>176690</v>
      </c>
      <c r="AP7">
        <v>212366</v>
      </c>
      <c r="AQ7" s="105">
        <v>660689</v>
      </c>
      <c r="AR7" s="6">
        <v>2.5249999999999999</v>
      </c>
      <c r="AS7" t="s">
        <v>17209</v>
      </c>
      <c r="AT7" t="s">
        <v>88</v>
      </c>
      <c r="AU7" s="6" t="s">
        <v>89</v>
      </c>
      <c r="AV7" s="6">
        <v>2.1678816524269466</v>
      </c>
      <c r="AW7" t="s">
        <v>22544</v>
      </c>
      <c r="AX7" t="s">
        <v>22914</v>
      </c>
      <c r="AY7">
        <v>2209358</v>
      </c>
      <c r="AZ7">
        <v>352862</v>
      </c>
      <c r="BA7">
        <v>363222</v>
      </c>
      <c r="BB7">
        <v>0.32411406390453695</v>
      </c>
      <c r="BC7">
        <v>0.505</v>
      </c>
      <c r="BD7">
        <v>0.25166625072677518</v>
      </c>
      <c r="BE7" t="s">
        <v>23751</v>
      </c>
    </row>
    <row r="8" spans="1:57">
      <c r="A8" s="130">
        <v>7707778366</v>
      </c>
      <c r="B8">
        <v>214</v>
      </c>
      <c r="C8" t="s">
        <v>13836</v>
      </c>
      <c r="D8" s="10">
        <v>7707778366</v>
      </c>
      <c r="E8" t="s">
        <v>14805</v>
      </c>
      <c r="F8" t="s">
        <v>13837</v>
      </c>
      <c r="G8" s="7">
        <v>42474</v>
      </c>
      <c r="H8">
        <v>10</v>
      </c>
      <c r="I8" t="s">
        <v>44</v>
      </c>
      <c r="J8" t="s">
        <v>5141</v>
      </c>
      <c r="K8" t="s">
        <v>5140</v>
      </c>
      <c r="L8" t="s">
        <v>100</v>
      </c>
      <c r="M8">
        <v>50</v>
      </c>
      <c r="R8">
        <v>101192</v>
      </c>
      <c r="S8">
        <v>98355</v>
      </c>
      <c r="T8">
        <v>244477</v>
      </c>
      <c r="U8">
        <v>35670</v>
      </c>
      <c r="V8">
        <v>38967</v>
      </c>
      <c r="W8">
        <v>108569</v>
      </c>
      <c r="X8">
        <v>56871</v>
      </c>
      <c r="Y8">
        <v>160621</v>
      </c>
      <c r="Z8">
        <v>35494</v>
      </c>
      <c r="AA8">
        <v>32743</v>
      </c>
      <c r="AB8">
        <v>50598</v>
      </c>
      <c r="AC8">
        <v>38127</v>
      </c>
      <c r="AD8">
        <v>78488</v>
      </c>
      <c r="AE8">
        <v>-6713</v>
      </c>
      <c r="AF8">
        <v>4097</v>
      </c>
      <c r="AG8">
        <v>212068</v>
      </c>
      <c r="AH8">
        <v>347</v>
      </c>
      <c r="AI8">
        <v>245</v>
      </c>
      <c r="AJ8">
        <v>144</v>
      </c>
      <c r="AK8">
        <v>276</v>
      </c>
      <c r="AL8">
        <v>5060</v>
      </c>
      <c r="AM8">
        <v>230486</v>
      </c>
      <c r="AN8">
        <v>235058</v>
      </c>
      <c r="AO8">
        <v>141966</v>
      </c>
      <c r="AP8">
        <v>119534</v>
      </c>
      <c r="AQ8" s="105">
        <v>8012</v>
      </c>
      <c r="AR8" s="6">
        <v>0.38500000000000001</v>
      </c>
      <c r="AS8" t="s">
        <v>17208</v>
      </c>
      <c r="AT8" t="s">
        <v>9789</v>
      </c>
      <c r="AU8" s="6" t="s">
        <v>102</v>
      </c>
      <c r="AV8" s="6">
        <v>1.3014693400230115E-3</v>
      </c>
      <c r="AW8" t="s">
        <v>22545</v>
      </c>
      <c r="AX8" t="s">
        <v>22914</v>
      </c>
      <c r="AY8">
        <v>120415</v>
      </c>
      <c r="AZ8">
        <v>0</v>
      </c>
      <c r="BA8">
        <v>0</v>
      </c>
      <c r="BB8">
        <v>0</v>
      </c>
      <c r="BC8">
        <v>7.6999999999999999E-2</v>
      </c>
      <c r="BD8">
        <v>0.10514024687556137</v>
      </c>
      <c r="BE8" t="s">
        <v>23749</v>
      </c>
    </row>
    <row r="9" spans="1:57">
      <c r="A9" s="130">
        <v>3801084488</v>
      </c>
      <c r="B9">
        <v>10</v>
      </c>
      <c r="C9" t="s">
        <v>103</v>
      </c>
      <c r="D9" s="10">
        <v>3801084488</v>
      </c>
      <c r="E9" t="s">
        <v>14806</v>
      </c>
      <c r="F9" t="s">
        <v>13838</v>
      </c>
      <c r="G9" s="7">
        <v>38945</v>
      </c>
      <c r="H9">
        <v>20</v>
      </c>
      <c r="I9" t="s">
        <v>44</v>
      </c>
      <c r="J9" t="s">
        <v>4814</v>
      </c>
      <c r="K9" t="s">
        <v>106</v>
      </c>
      <c r="L9" t="s">
        <v>8028</v>
      </c>
      <c r="M9">
        <v>20</v>
      </c>
      <c r="R9">
        <v>1314917</v>
      </c>
      <c r="S9">
        <v>2158767</v>
      </c>
      <c r="T9">
        <v>2677762</v>
      </c>
      <c r="U9">
        <v>3241552</v>
      </c>
      <c r="V9">
        <v>3666014</v>
      </c>
      <c r="W9">
        <v>199425</v>
      </c>
      <c r="X9">
        <v>397768</v>
      </c>
      <c r="Y9">
        <v>650661</v>
      </c>
      <c r="Z9">
        <v>1199595</v>
      </c>
      <c r="AA9">
        <v>1582938</v>
      </c>
      <c r="AB9">
        <v>602931</v>
      </c>
      <c r="AC9">
        <v>1060974</v>
      </c>
      <c r="AD9">
        <v>1244435</v>
      </c>
      <c r="AE9">
        <v>1194514</v>
      </c>
      <c r="AF9">
        <v>1296597</v>
      </c>
      <c r="AG9">
        <v>1544620</v>
      </c>
      <c r="AH9">
        <v>2163179</v>
      </c>
      <c r="AI9">
        <v>2962323</v>
      </c>
      <c r="AJ9">
        <v>4648416</v>
      </c>
      <c r="AK9">
        <v>5416881</v>
      </c>
      <c r="AL9">
        <v>33253</v>
      </c>
      <c r="AM9">
        <v>60606</v>
      </c>
      <c r="AN9">
        <v>80407</v>
      </c>
      <c r="AO9">
        <v>252788</v>
      </c>
      <c r="AP9">
        <v>177879</v>
      </c>
      <c r="AQ9" s="105">
        <v>39151</v>
      </c>
      <c r="AR9" s="6">
        <v>2.7879999999999998</v>
      </c>
      <c r="AS9" t="s">
        <v>17208</v>
      </c>
      <c r="AT9" t="s">
        <v>108</v>
      </c>
      <c r="AU9" s="6" t="s">
        <v>109</v>
      </c>
      <c r="AV9" s="6">
        <v>3.506934391630304</v>
      </c>
      <c r="AW9" t="s">
        <v>22546</v>
      </c>
      <c r="AX9" t="s">
        <v>22916</v>
      </c>
      <c r="AY9">
        <v>4947834</v>
      </c>
      <c r="AZ9">
        <v>267</v>
      </c>
      <c r="BA9">
        <v>1203854</v>
      </c>
      <c r="BB9">
        <v>0.2433632575385512</v>
      </c>
      <c r="BC9">
        <v>0.55759999999999998</v>
      </c>
      <c r="BD9">
        <v>0.35368031873309813</v>
      </c>
      <c r="BE9" t="s">
        <v>23751</v>
      </c>
    </row>
    <row r="10" spans="1:57">
      <c r="A10" s="130">
        <v>3801128449</v>
      </c>
      <c r="B10">
        <v>41</v>
      </c>
      <c r="C10" t="s">
        <v>110</v>
      </c>
      <c r="D10" s="10">
        <v>3801128449</v>
      </c>
      <c r="E10" t="s">
        <v>14807</v>
      </c>
      <c r="F10" t="s">
        <v>13839</v>
      </c>
      <c r="G10" s="7">
        <v>41682</v>
      </c>
      <c r="H10">
        <v>12</v>
      </c>
      <c r="I10" t="s">
        <v>73</v>
      </c>
      <c r="J10" t="s">
        <v>4814</v>
      </c>
      <c r="K10" t="s">
        <v>106</v>
      </c>
      <c r="L10" t="s">
        <v>113</v>
      </c>
      <c r="M10">
        <v>20</v>
      </c>
      <c r="R10">
        <v>333310</v>
      </c>
      <c r="S10">
        <v>379404</v>
      </c>
      <c r="T10">
        <v>425733</v>
      </c>
      <c r="U10">
        <v>379503</v>
      </c>
      <c r="V10">
        <v>269406</v>
      </c>
      <c r="W10">
        <v>62757</v>
      </c>
      <c r="X10">
        <v>67449</v>
      </c>
      <c r="Y10">
        <v>91259</v>
      </c>
      <c r="Z10">
        <v>74416</v>
      </c>
      <c r="AA10">
        <v>44951</v>
      </c>
      <c r="AB10">
        <v>137872</v>
      </c>
      <c r="AC10">
        <v>163958</v>
      </c>
      <c r="AD10">
        <v>189898</v>
      </c>
      <c r="AE10">
        <v>186207</v>
      </c>
      <c r="AF10">
        <v>118284</v>
      </c>
      <c r="AG10">
        <v>87497</v>
      </c>
      <c r="AH10">
        <v>67870</v>
      </c>
      <c r="AI10">
        <v>79302</v>
      </c>
      <c r="AJ10">
        <v>150796</v>
      </c>
      <c r="AK10">
        <v>167414</v>
      </c>
      <c r="AL10">
        <v>3291</v>
      </c>
      <c r="AM10">
        <v>4753</v>
      </c>
      <c r="AN10">
        <v>7825</v>
      </c>
      <c r="AO10">
        <v>6009</v>
      </c>
      <c r="AP10">
        <v>11363</v>
      </c>
      <c r="AQ10" s="105">
        <v>12628</v>
      </c>
      <c r="AR10" s="6">
        <v>0.80800000000000005</v>
      </c>
      <c r="AS10" t="s">
        <v>17208</v>
      </c>
      <c r="AT10" t="s">
        <v>9799</v>
      </c>
      <c r="AU10" s="6" t="s">
        <v>115</v>
      </c>
      <c r="AV10" s="6">
        <v>1.9133684583471433</v>
      </c>
      <c r="AW10" t="s">
        <v>22547</v>
      </c>
      <c r="AX10" t="s">
        <v>22916</v>
      </c>
      <c r="AY10">
        <v>192003</v>
      </c>
      <c r="AZ10">
        <v>0</v>
      </c>
      <c r="BA10">
        <v>11224</v>
      </c>
      <c r="BB10">
        <v>5.845741993614683E-2</v>
      </c>
      <c r="BC10">
        <v>0.16160000000000002</v>
      </c>
      <c r="BD10">
        <v>0.43905480946972225</v>
      </c>
      <c r="BE10" t="s">
        <v>23749</v>
      </c>
    </row>
    <row r="11" spans="1:57">
      <c r="A11" s="130">
        <v>3801109213</v>
      </c>
      <c r="B11">
        <v>20</v>
      </c>
      <c r="C11" t="s">
        <v>116</v>
      </c>
      <c r="D11" s="10">
        <v>3801109213</v>
      </c>
      <c r="E11" t="s">
        <v>14808</v>
      </c>
      <c r="F11" t="s">
        <v>13840</v>
      </c>
      <c r="G11" s="7">
        <v>40373</v>
      </c>
      <c r="H11">
        <v>16</v>
      </c>
      <c r="I11" t="s">
        <v>73</v>
      </c>
      <c r="J11" t="s">
        <v>4814</v>
      </c>
      <c r="K11" t="s">
        <v>106</v>
      </c>
      <c r="L11" t="s">
        <v>8034</v>
      </c>
      <c r="M11">
        <v>40</v>
      </c>
      <c r="R11">
        <v>620347</v>
      </c>
      <c r="S11">
        <v>813876</v>
      </c>
      <c r="T11">
        <v>1140510</v>
      </c>
      <c r="U11">
        <v>1252507</v>
      </c>
      <c r="V11">
        <v>1151012</v>
      </c>
      <c r="W11">
        <v>70820</v>
      </c>
      <c r="X11">
        <v>121894</v>
      </c>
      <c r="Y11">
        <v>199679</v>
      </c>
      <c r="Z11">
        <v>289867</v>
      </c>
      <c r="AA11">
        <v>239551</v>
      </c>
      <c r="AB11">
        <v>403166</v>
      </c>
      <c r="AC11">
        <v>500980</v>
      </c>
      <c r="AD11">
        <v>678397</v>
      </c>
      <c r="AE11">
        <v>679210</v>
      </c>
      <c r="AF11">
        <v>649462</v>
      </c>
      <c r="AG11">
        <v>633564</v>
      </c>
      <c r="AH11">
        <v>783654</v>
      </c>
      <c r="AI11">
        <v>955607</v>
      </c>
      <c r="AJ11">
        <v>1423161</v>
      </c>
      <c r="AK11">
        <v>1918391</v>
      </c>
      <c r="AL11">
        <v>27489</v>
      </c>
      <c r="AM11">
        <v>41828</v>
      </c>
      <c r="AN11">
        <v>44679</v>
      </c>
      <c r="AO11">
        <v>34209</v>
      </c>
      <c r="AP11">
        <v>44170</v>
      </c>
      <c r="AQ11" s="105">
        <v>18407</v>
      </c>
      <c r="AR11" s="6">
        <v>1.855</v>
      </c>
      <c r="AS11" t="s">
        <v>17208</v>
      </c>
      <c r="AT11" t="s">
        <v>9803</v>
      </c>
      <c r="AU11" s="6" t="s">
        <v>120</v>
      </c>
      <c r="AV11" s="6">
        <v>3.0279356150286318</v>
      </c>
      <c r="AW11" t="s">
        <v>22548</v>
      </c>
      <c r="AX11" t="s">
        <v>22916</v>
      </c>
      <c r="AY11">
        <v>1976012</v>
      </c>
      <c r="AZ11">
        <v>37000</v>
      </c>
      <c r="BA11">
        <v>142258</v>
      </c>
      <c r="BB11">
        <v>9.071706042270998E-2</v>
      </c>
      <c r="BC11">
        <v>0.371</v>
      </c>
      <c r="BD11">
        <v>0.56425302255754062</v>
      </c>
      <c r="BE11" t="s">
        <v>23750</v>
      </c>
    </row>
    <row r="12" spans="1:57">
      <c r="A12" s="130">
        <v>3801108273</v>
      </c>
      <c r="B12">
        <v>44</v>
      </c>
      <c r="C12" t="s">
        <v>121</v>
      </c>
      <c r="D12" s="10">
        <v>3801108273</v>
      </c>
      <c r="E12" t="s">
        <v>14809</v>
      </c>
      <c r="F12" t="s">
        <v>13841</v>
      </c>
      <c r="G12" s="7">
        <v>40309</v>
      </c>
      <c r="H12">
        <v>16</v>
      </c>
      <c r="I12" t="s">
        <v>73</v>
      </c>
      <c r="J12" t="s">
        <v>4814</v>
      </c>
      <c r="K12" t="s">
        <v>106</v>
      </c>
      <c r="L12" t="s">
        <v>123</v>
      </c>
      <c r="M12">
        <v>20</v>
      </c>
      <c r="R12">
        <v>316611</v>
      </c>
      <c r="S12">
        <v>332291</v>
      </c>
      <c r="T12">
        <v>370139</v>
      </c>
      <c r="U12">
        <v>352502</v>
      </c>
      <c r="V12">
        <v>271822</v>
      </c>
      <c r="W12">
        <v>42178</v>
      </c>
      <c r="X12">
        <v>61422</v>
      </c>
      <c r="Y12">
        <v>88045</v>
      </c>
      <c r="Z12">
        <v>86861</v>
      </c>
      <c r="AA12">
        <v>52271</v>
      </c>
      <c r="AB12">
        <v>137759</v>
      </c>
      <c r="AC12">
        <v>127497</v>
      </c>
      <c r="AD12">
        <v>139694</v>
      </c>
      <c r="AE12">
        <v>135337</v>
      </c>
      <c r="AF12">
        <v>97903</v>
      </c>
      <c r="AG12">
        <v>265933</v>
      </c>
      <c r="AH12">
        <v>244812</v>
      </c>
      <c r="AI12">
        <v>217055</v>
      </c>
      <c r="AJ12">
        <v>209760</v>
      </c>
      <c r="AK12">
        <v>261720</v>
      </c>
      <c r="AL12">
        <v>5449</v>
      </c>
      <c r="AM12">
        <v>13065</v>
      </c>
      <c r="AN12">
        <v>11608</v>
      </c>
      <c r="AO12">
        <v>9114</v>
      </c>
      <c r="AP12">
        <v>10645</v>
      </c>
      <c r="AQ12" s="105">
        <v>4394</v>
      </c>
      <c r="AR12" s="6">
        <v>0.85899999999999999</v>
      </c>
      <c r="AS12" t="s">
        <v>17208</v>
      </c>
      <c r="AT12" t="s">
        <v>9807</v>
      </c>
      <c r="AU12" s="6" t="s">
        <v>125</v>
      </c>
      <c r="AV12" s="6">
        <v>0.98415766377245395</v>
      </c>
      <c r="AW12" t="s">
        <v>22549</v>
      </c>
      <c r="AX12" t="s">
        <v>22916</v>
      </c>
      <c r="AY12">
        <v>285615</v>
      </c>
      <c r="AZ12">
        <v>0</v>
      </c>
      <c r="BA12">
        <v>10652</v>
      </c>
      <c r="BB12">
        <v>3.7294959998599511E-2</v>
      </c>
      <c r="BC12">
        <v>0.17180000000000001</v>
      </c>
      <c r="BD12">
        <v>0.36017320158044602</v>
      </c>
      <c r="BE12" t="s">
        <v>23749</v>
      </c>
    </row>
    <row r="13" spans="1:57">
      <c r="A13" s="130">
        <v>5042094666</v>
      </c>
      <c r="B13">
        <v>193</v>
      </c>
      <c r="C13" t="s">
        <v>126</v>
      </c>
      <c r="D13" s="10">
        <v>5042094666</v>
      </c>
      <c r="E13" t="s">
        <v>14810</v>
      </c>
      <c r="F13" t="s">
        <v>13842</v>
      </c>
      <c r="G13" s="7">
        <v>39283</v>
      </c>
      <c r="H13">
        <v>19</v>
      </c>
      <c r="I13" t="s">
        <v>44</v>
      </c>
      <c r="J13" t="s">
        <v>5186</v>
      </c>
      <c r="K13" t="s">
        <v>5186</v>
      </c>
      <c r="L13" t="s">
        <v>8041</v>
      </c>
      <c r="M13">
        <v>10</v>
      </c>
      <c r="R13">
        <v>95206</v>
      </c>
      <c r="S13">
        <v>67623</v>
      </c>
      <c r="T13">
        <v>57442</v>
      </c>
      <c r="U13">
        <v>41955</v>
      </c>
      <c r="V13">
        <v>28278</v>
      </c>
      <c r="W13">
        <v>105000</v>
      </c>
      <c r="X13">
        <v>22430</v>
      </c>
      <c r="Y13">
        <v>15786</v>
      </c>
      <c r="Z13">
        <v>34707</v>
      </c>
      <c r="AA13">
        <v>21328</v>
      </c>
      <c r="AB13">
        <v>69251</v>
      </c>
      <c r="AC13">
        <v>43197</v>
      </c>
      <c r="AD13">
        <v>39863</v>
      </c>
      <c r="AE13">
        <v>6079</v>
      </c>
      <c r="AF13">
        <v>6185</v>
      </c>
      <c r="AG13">
        <v>0</v>
      </c>
      <c r="AH13">
        <v>0</v>
      </c>
      <c r="AI13">
        <v>0</v>
      </c>
      <c r="AJ13">
        <v>0</v>
      </c>
      <c r="AK13">
        <v>0</v>
      </c>
      <c r="AL13">
        <v>27845</v>
      </c>
      <c r="AM13">
        <v>23932</v>
      </c>
      <c r="AN13">
        <v>17703</v>
      </c>
      <c r="AO13">
        <v>28084</v>
      </c>
      <c r="AP13">
        <v>42022</v>
      </c>
      <c r="AQ13" s="105">
        <v>0</v>
      </c>
      <c r="AR13" s="6">
        <v>0.29699999999999999</v>
      </c>
      <c r="AS13" t="s">
        <v>17208</v>
      </c>
      <c r="AT13" t="s">
        <v>131</v>
      </c>
      <c r="AU13" s="6" t="s">
        <v>132</v>
      </c>
      <c r="AV13" s="6" t="s">
        <v>74</v>
      </c>
      <c r="AW13" t="s">
        <v>22550</v>
      </c>
      <c r="AX13" t="s">
        <v>22917</v>
      </c>
      <c r="AY13">
        <v>43381</v>
      </c>
      <c r="AZ13">
        <v>0</v>
      </c>
      <c r="BA13">
        <v>0</v>
      </c>
      <c r="BB13">
        <v>0</v>
      </c>
      <c r="BC13">
        <v>5.9399999999999994E-2</v>
      </c>
      <c r="BD13">
        <v>0.21872126741636608</v>
      </c>
      <c r="BE13" t="s">
        <v>23749</v>
      </c>
    </row>
    <row r="14" spans="1:57">
      <c r="A14" s="130">
        <v>7841430420</v>
      </c>
      <c r="B14">
        <v>7</v>
      </c>
      <c r="C14" t="s">
        <v>133</v>
      </c>
      <c r="D14" s="10">
        <v>7841430420</v>
      </c>
      <c r="E14" t="s">
        <v>14811</v>
      </c>
      <c r="F14" t="s">
        <v>13843</v>
      </c>
      <c r="G14" s="7">
        <v>40394</v>
      </c>
      <c r="H14">
        <v>16</v>
      </c>
      <c r="I14" t="s">
        <v>44</v>
      </c>
      <c r="J14" t="s">
        <v>74</v>
      </c>
      <c r="K14" t="s">
        <v>4810</v>
      </c>
      <c r="L14" t="s">
        <v>136</v>
      </c>
      <c r="M14">
        <v>10</v>
      </c>
      <c r="R14">
        <v>1770329</v>
      </c>
      <c r="S14">
        <v>4335154</v>
      </c>
      <c r="T14">
        <v>3848709</v>
      </c>
      <c r="U14">
        <v>4799034</v>
      </c>
      <c r="V14">
        <v>6148318</v>
      </c>
      <c r="W14">
        <v>364160</v>
      </c>
      <c r="X14">
        <v>1949395</v>
      </c>
      <c r="Y14">
        <v>621948</v>
      </c>
      <c r="Z14">
        <v>874797</v>
      </c>
      <c r="AA14">
        <v>1394961</v>
      </c>
      <c r="AB14">
        <v>433970</v>
      </c>
      <c r="AC14">
        <v>1315749</v>
      </c>
      <c r="AD14">
        <v>1802945</v>
      </c>
      <c r="AE14">
        <v>2218456</v>
      </c>
      <c r="AF14">
        <v>2568638</v>
      </c>
      <c r="AG14">
        <v>2620651</v>
      </c>
      <c r="AH14">
        <v>3839953</v>
      </c>
      <c r="AI14">
        <v>4999692</v>
      </c>
      <c r="AJ14">
        <v>7168661</v>
      </c>
      <c r="AK14">
        <v>9102226</v>
      </c>
      <c r="AL14">
        <v>72306</v>
      </c>
      <c r="AM14">
        <v>113684</v>
      </c>
      <c r="AN14">
        <v>55850</v>
      </c>
      <c r="AO14">
        <v>173771</v>
      </c>
      <c r="AP14">
        <v>69730</v>
      </c>
      <c r="AQ14" s="105">
        <v>1284660</v>
      </c>
      <c r="AR14" s="6">
        <v>3.4729999999999999</v>
      </c>
      <c r="AS14" t="s">
        <v>17209</v>
      </c>
      <c r="AT14" t="s">
        <v>9817</v>
      </c>
      <c r="AU14" s="6" t="s">
        <v>138</v>
      </c>
      <c r="AV14" s="6">
        <v>3.4732690465079097</v>
      </c>
      <c r="AW14" t="s">
        <v>22551</v>
      </c>
      <c r="AX14" t="s">
        <v>22918</v>
      </c>
      <c r="AY14">
        <v>6570651</v>
      </c>
      <c r="AZ14">
        <v>1254284</v>
      </c>
      <c r="BA14">
        <v>1452702</v>
      </c>
      <c r="BB14">
        <v>0.41198140032091191</v>
      </c>
      <c r="BC14">
        <v>0.6946</v>
      </c>
      <c r="BD14">
        <v>0.41777897629888372</v>
      </c>
      <c r="BE14" t="s">
        <v>23751</v>
      </c>
    </row>
    <row r="15" spans="1:57">
      <c r="A15" s="130">
        <v>7714634848</v>
      </c>
      <c r="B15">
        <v>320</v>
      </c>
      <c r="C15" t="s">
        <v>139</v>
      </c>
      <c r="D15" s="10">
        <v>7714634848</v>
      </c>
      <c r="E15" t="s">
        <v>14812</v>
      </c>
      <c r="F15" t="s">
        <v>13844</v>
      </c>
      <c r="G15" s="7">
        <v>38751</v>
      </c>
      <c r="H15">
        <v>20</v>
      </c>
      <c r="I15" t="s">
        <v>44</v>
      </c>
      <c r="J15" t="s">
        <v>5319</v>
      </c>
      <c r="K15" t="s">
        <v>6609</v>
      </c>
      <c r="L15" t="s">
        <v>143</v>
      </c>
      <c r="M15">
        <v>9800</v>
      </c>
      <c r="R15">
        <v>141887</v>
      </c>
      <c r="S15">
        <v>80440</v>
      </c>
      <c r="T15">
        <v>12389</v>
      </c>
      <c r="U15">
        <v>34254</v>
      </c>
      <c r="V15">
        <v>11058</v>
      </c>
      <c r="W15">
        <v>163828</v>
      </c>
      <c r="X15">
        <v>69190</v>
      </c>
      <c r="Y15">
        <v>2437</v>
      </c>
      <c r="Z15">
        <v>23839</v>
      </c>
      <c r="AA15">
        <v>637</v>
      </c>
      <c r="AB15">
        <v>674</v>
      </c>
      <c r="AC15">
        <v>482</v>
      </c>
      <c r="AD15">
        <v>319</v>
      </c>
      <c r="AE15">
        <v>149</v>
      </c>
      <c r="AF15">
        <v>-1774</v>
      </c>
      <c r="AG15">
        <v>585526</v>
      </c>
      <c r="AH15">
        <v>584186</v>
      </c>
      <c r="AI15">
        <v>583378</v>
      </c>
      <c r="AJ15">
        <v>582398</v>
      </c>
      <c r="AK15">
        <v>588511</v>
      </c>
      <c r="AL15">
        <v>48262</v>
      </c>
      <c r="AM15">
        <v>36056</v>
      </c>
      <c r="AN15">
        <v>114441</v>
      </c>
      <c r="AO15">
        <v>213321</v>
      </c>
      <c r="AP15">
        <v>247244</v>
      </c>
      <c r="AQ15" s="105">
        <v>3550</v>
      </c>
      <c r="AR15" s="6">
        <v>7.8E-2</v>
      </c>
      <c r="AS15" t="s">
        <v>17208</v>
      </c>
      <c r="AT15" t="s">
        <v>144</v>
      </c>
      <c r="AU15" s="6" t="s">
        <v>145</v>
      </c>
      <c r="AV15" s="6">
        <v>1.0050979802775624</v>
      </c>
      <c r="AW15" t="s">
        <v>22552</v>
      </c>
      <c r="AX15" t="s">
        <v>22914</v>
      </c>
      <c r="AY15">
        <v>16239</v>
      </c>
      <c r="AZ15">
        <v>-4922</v>
      </c>
      <c r="BA15">
        <v>824822</v>
      </c>
      <c r="BB15">
        <v>50.489562165157956</v>
      </c>
      <c r="BC15">
        <v>1.5599999999999999E-2</v>
      </c>
      <c r="BD15">
        <v>-0.16042684029661783</v>
      </c>
      <c r="BE15" t="s">
        <v>23749</v>
      </c>
    </row>
    <row r="16" spans="1:57">
      <c r="A16" s="130">
        <v>7717528291</v>
      </c>
      <c r="B16">
        <v>15</v>
      </c>
      <c r="C16" t="s">
        <v>153</v>
      </c>
      <c r="D16" s="10">
        <v>7717528291</v>
      </c>
      <c r="E16" t="s">
        <v>14814</v>
      </c>
      <c r="F16" t="s">
        <v>13846</v>
      </c>
      <c r="G16" s="7">
        <v>38422</v>
      </c>
      <c r="H16">
        <v>21</v>
      </c>
      <c r="I16" t="s">
        <v>44</v>
      </c>
      <c r="J16" t="s">
        <v>6614</v>
      </c>
      <c r="K16" t="s">
        <v>4862</v>
      </c>
      <c r="L16" t="s">
        <v>157</v>
      </c>
      <c r="M16">
        <v>269039.56</v>
      </c>
      <c r="R16">
        <v>977198</v>
      </c>
      <c r="S16">
        <v>736019</v>
      </c>
      <c r="T16">
        <v>1355386</v>
      </c>
      <c r="U16">
        <v>2090358</v>
      </c>
      <c r="V16">
        <v>544338</v>
      </c>
      <c r="W16">
        <v>942653</v>
      </c>
      <c r="X16">
        <v>331274</v>
      </c>
      <c r="Y16">
        <v>961053</v>
      </c>
      <c r="Z16">
        <v>1747501</v>
      </c>
      <c r="AA16">
        <v>163046</v>
      </c>
      <c r="AB16">
        <v>203</v>
      </c>
      <c r="AC16">
        <v>12462</v>
      </c>
      <c r="AD16">
        <v>115893</v>
      </c>
      <c r="AE16">
        <v>21181</v>
      </c>
      <c r="AF16">
        <v>21353</v>
      </c>
      <c r="AG16">
        <v>28039</v>
      </c>
      <c r="AH16">
        <v>121783</v>
      </c>
      <c r="AI16">
        <v>345974</v>
      </c>
      <c r="AJ16">
        <v>141439</v>
      </c>
      <c r="AK16">
        <v>144030</v>
      </c>
      <c r="AL16">
        <v>88546</v>
      </c>
      <c r="AM16">
        <v>574963</v>
      </c>
      <c r="AN16">
        <v>367617</v>
      </c>
      <c r="AO16">
        <v>496505</v>
      </c>
      <c r="AP16">
        <v>133820</v>
      </c>
      <c r="AQ16" s="105">
        <v>797772</v>
      </c>
      <c r="AR16" s="6">
        <v>0.55700000000000005</v>
      </c>
      <c r="AS16" t="s">
        <v>17211</v>
      </c>
      <c r="AT16" t="s">
        <v>158</v>
      </c>
      <c r="AU16" s="6" t="s">
        <v>159</v>
      </c>
      <c r="AV16" s="6">
        <v>5.1367737793787223</v>
      </c>
      <c r="AW16" t="s">
        <v>22553</v>
      </c>
      <c r="AX16" t="s">
        <v>22914</v>
      </c>
      <c r="AY16">
        <v>194912</v>
      </c>
      <c r="AZ16">
        <v>43</v>
      </c>
      <c r="BA16">
        <v>278602</v>
      </c>
      <c r="BB16">
        <v>1.4295938680019702</v>
      </c>
      <c r="BC16">
        <v>0.11140000000000001</v>
      </c>
      <c r="BD16">
        <v>3.9227465288111434E-2</v>
      </c>
      <c r="BE16" t="s">
        <v>23749</v>
      </c>
    </row>
    <row r="17" spans="1:57">
      <c r="A17" s="130">
        <v>5032094681</v>
      </c>
      <c r="B17">
        <v>49</v>
      </c>
      <c r="C17" t="s">
        <v>160</v>
      </c>
      <c r="D17" s="10">
        <v>5032094681</v>
      </c>
      <c r="E17" t="s">
        <v>14815</v>
      </c>
      <c r="F17" t="s">
        <v>13847</v>
      </c>
      <c r="G17" s="7">
        <v>37890</v>
      </c>
      <c r="H17">
        <v>22</v>
      </c>
      <c r="I17" t="s">
        <v>44</v>
      </c>
      <c r="J17" t="s">
        <v>6618</v>
      </c>
      <c r="K17" t="s">
        <v>6617</v>
      </c>
      <c r="L17" t="s">
        <v>164</v>
      </c>
      <c r="M17">
        <v>99376.384999999995</v>
      </c>
      <c r="R17">
        <v>493422</v>
      </c>
      <c r="S17">
        <v>464565</v>
      </c>
      <c r="T17">
        <v>399894</v>
      </c>
      <c r="U17">
        <v>307702</v>
      </c>
      <c r="V17">
        <v>271096</v>
      </c>
      <c r="W17">
        <v>496705</v>
      </c>
      <c r="X17">
        <v>184782</v>
      </c>
      <c r="Y17">
        <v>147071</v>
      </c>
      <c r="Z17">
        <v>123111</v>
      </c>
      <c r="AA17">
        <v>109982</v>
      </c>
      <c r="AB17">
        <v>178438</v>
      </c>
      <c r="AC17">
        <v>211390</v>
      </c>
      <c r="AD17">
        <v>191851</v>
      </c>
      <c r="AE17">
        <v>139104</v>
      </c>
      <c r="AF17">
        <v>149172</v>
      </c>
      <c r="AG17">
        <v>480337</v>
      </c>
      <c r="AH17">
        <v>561975</v>
      </c>
      <c r="AI17">
        <v>567071</v>
      </c>
      <c r="AJ17">
        <v>649733</v>
      </c>
      <c r="AK17">
        <v>786643</v>
      </c>
      <c r="AL17">
        <v>62936</v>
      </c>
      <c r="AM17">
        <v>10271</v>
      </c>
      <c r="AN17">
        <v>5807</v>
      </c>
      <c r="AO17">
        <v>23957</v>
      </c>
      <c r="AP17">
        <v>31473</v>
      </c>
      <c r="AQ17" s="105">
        <v>0</v>
      </c>
      <c r="AR17" s="6">
        <v>0.54900000000000004</v>
      </c>
      <c r="AS17" t="s">
        <v>17208</v>
      </c>
      <c r="AT17" t="s">
        <v>166</v>
      </c>
      <c r="AU17" s="6" t="s">
        <v>167</v>
      </c>
      <c r="AV17" s="6">
        <v>1.6376897886275676</v>
      </c>
      <c r="AW17" t="s">
        <v>22554</v>
      </c>
      <c r="AX17" t="s">
        <v>22917</v>
      </c>
      <c r="AY17">
        <v>418811</v>
      </c>
      <c r="AZ17">
        <v>0</v>
      </c>
      <c r="BA17">
        <v>414244</v>
      </c>
      <c r="BB17">
        <v>0.98909531984594479</v>
      </c>
      <c r="BC17">
        <v>0.10980000000000001</v>
      </c>
      <c r="BD17">
        <v>0.55025526012925308</v>
      </c>
      <c r="BE17" t="s">
        <v>23749</v>
      </c>
    </row>
    <row r="18" spans="1:57">
      <c r="A18" s="130">
        <v>7707790885</v>
      </c>
      <c r="B18">
        <v>28</v>
      </c>
      <c r="C18" t="s">
        <v>168</v>
      </c>
      <c r="D18" s="10">
        <v>7707790885</v>
      </c>
      <c r="E18" t="s">
        <v>14816</v>
      </c>
      <c r="F18" t="s">
        <v>13848</v>
      </c>
      <c r="G18" s="7">
        <v>41241</v>
      </c>
      <c r="H18">
        <v>13</v>
      </c>
      <c r="I18" t="s">
        <v>44</v>
      </c>
      <c r="J18" t="s">
        <v>4846</v>
      </c>
      <c r="K18" t="s">
        <v>4845</v>
      </c>
      <c r="L18" t="s">
        <v>172</v>
      </c>
      <c r="M18">
        <v>10</v>
      </c>
      <c r="R18">
        <v>474215</v>
      </c>
      <c r="S18">
        <v>390849</v>
      </c>
      <c r="T18">
        <v>502071</v>
      </c>
      <c r="U18">
        <v>713679</v>
      </c>
      <c r="V18">
        <v>888275</v>
      </c>
      <c r="W18">
        <v>437984</v>
      </c>
      <c r="X18">
        <v>17664</v>
      </c>
      <c r="Y18">
        <v>22897</v>
      </c>
      <c r="Z18">
        <v>20296</v>
      </c>
      <c r="AA18">
        <v>12655</v>
      </c>
      <c r="AB18">
        <v>69003</v>
      </c>
      <c r="AC18">
        <v>35508</v>
      </c>
      <c r="AD18">
        <v>-149088</v>
      </c>
      <c r="AE18">
        <v>106226</v>
      </c>
      <c r="AF18">
        <v>173720</v>
      </c>
      <c r="AG18">
        <v>0</v>
      </c>
      <c r="AH18">
        <v>0</v>
      </c>
      <c r="AI18">
        <v>0</v>
      </c>
      <c r="AJ18">
        <v>0</v>
      </c>
      <c r="AK18">
        <v>0</v>
      </c>
      <c r="AL18">
        <v>74525</v>
      </c>
      <c r="AM18">
        <v>58175</v>
      </c>
      <c r="AN18">
        <v>87560</v>
      </c>
      <c r="AO18">
        <v>94184</v>
      </c>
      <c r="AP18">
        <v>121904</v>
      </c>
      <c r="AQ18" s="105">
        <v>0</v>
      </c>
      <c r="AR18" s="6">
        <v>1.873</v>
      </c>
      <c r="AS18" t="s">
        <v>17209</v>
      </c>
      <c r="AT18" t="s">
        <v>173</v>
      </c>
      <c r="AU18" s="6" t="s">
        <v>174</v>
      </c>
      <c r="AV18" s="6" t="s">
        <v>74</v>
      </c>
      <c r="AW18" t="s">
        <v>22555</v>
      </c>
      <c r="AX18" t="s">
        <v>22914</v>
      </c>
      <c r="AY18">
        <v>260910</v>
      </c>
      <c r="AZ18">
        <v>30159</v>
      </c>
      <c r="BA18">
        <v>125130</v>
      </c>
      <c r="BB18">
        <v>0.59518224675175346</v>
      </c>
      <c r="BC18">
        <v>0.37459999999999999</v>
      </c>
      <c r="BD18">
        <v>0.1955700655765388</v>
      </c>
      <c r="BE18" t="s">
        <v>23750</v>
      </c>
    </row>
    <row r="19" spans="1:57">
      <c r="A19" s="130">
        <v>7713793524</v>
      </c>
      <c r="B19">
        <v>1</v>
      </c>
      <c r="C19" t="s">
        <v>175</v>
      </c>
      <c r="D19" s="10">
        <v>7713793524</v>
      </c>
      <c r="E19" t="s">
        <v>14817</v>
      </c>
      <c r="F19" t="s">
        <v>13849</v>
      </c>
      <c r="G19" s="7">
        <v>41863</v>
      </c>
      <c r="H19">
        <v>12</v>
      </c>
      <c r="I19" t="s">
        <v>73</v>
      </c>
      <c r="J19" t="s">
        <v>4801</v>
      </c>
      <c r="K19" t="s">
        <v>4800</v>
      </c>
      <c r="L19" t="s">
        <v>8058</v>
      </c>
      <c r="M19">
        <v>33250</v>
      </c>
      <c r="R19">
        <v>7746710</v>
      </c>
      <c r="S19">
        <v>9815218</v>
      </c>
      <c r="T19">
        <v>10699598</v>
      </c>
      <c r="U19">
        <v>12291051</v>
      </c>
      <c r="V19">
        <v>12835953</v>
      </c>
      <c r="W19">
        <v>2409757</v>
      </c>
      <c r="X19">
        <v>3230796</v>
      </c>
      <c r="Y19">
        <v>3606574</v>
      </c>
      <c r="Z19">
        <v>2415999</v>
      </c>
      <c r="AA19">
        <v>1895600</v>
      </c>
      <c r="AB19">
        <v>4325131</v>
      </c>
      <c r="AC19">
        <v>5237831</v>
      </c>
      <c r="AD19">
        <v>5366147</v>
      </c>
      <c r="AE19">
        <v>7366870</v>
      </c>
      <c r="AF19">
        <v>8229971</v>
      </c>
      <c r="AG19">
        <v>9528726</v>
      </c>
      <c r="AH19">
        <v>8257159</v>
      </c>
      <c r="AI19">
        <v>11084910</v>
      </c>
      <c r="AJ19">
        <v>11562703</v>
      </c>
      <c r="AK19">
        <v>21154197</v>
      </c>
      <c r="AL19">
        <v>29776</v>
      </c>
      <c r="AM19">
        <v>63808</v>
      </c>
      <c r="AN19">
        <v>68805</v>
      </c>
      <c r="AO19">
        <v>61492</v>
      </c>
      <c r="AP19">
        <v>276242</v>
      </c>
      <c r="AQ19" s="105">
        <v>0</v>
      </c>
      <c r="AR19" s="6">
        <v>1.657</v>
      </c>
      <c r="AS19" t="s">
        <v>17209</v>
      </c>
      <c r="AT19" t="s">
        <v>9848</v>
      </c>
      <c r="AU19" s="6" t="s">
        <v>181</v>
      </c>
      <c r="AV19" s="6">
        <v>2.2200446313599529</v>
      </c>
      <c r="AW19" t="s">
        <v>22556</v>
      </c>
      <c r="AX19" t="s">
        <v>22914</v>
      </c>
      <c r="AY19">
        <v>28988865</v>
      </c>
      <c r="AZ19">
        <v>2376917</v>
      </c>
      <c r="BA19">
        <v>103749</v>
      </c>
      <c r="BB19">
        <v>8.5573064002333304E-2</v>
      </c>
      <c r="BC19">
        <v>0.33140000000000003</v>
      </c>
      <c r="BD19">
        <v>0.64116556051584173</v>
      </c>
      <c r="BE19" t="s">
        <v>23751</v>
      </c>
    </row>
    <row r="20" spans="1:57">
      <c r="A20" s="130">
        <v>7716764909</v>
      </c>
      <c r="B20">
        <v>42</v>
      </c>
      <c r="C20" t="s">
        <v>13850</v>
      </c>
      <c r="D20" s="10">
        <v>7716764909</v>
      </c>
      <c r="E20" t="s">
        <v>14818</v>
      </c>
      <c r="F20" t="s">
        <v>13851</v>
      </c>
      <c r="G20" s="7">
        <v>41667</v>
      </c>
      <c r="H20">
        <v>12</v>
      </c>
      <c r="I20" t="s">
        <v>44</v>
      </c>
      <c r="J20" t="s">
        <v>20095</v>
      </c>
      <c r="K20" t="s">
        <v>23007</v>
      </c>
      <c r="L20" t="s">
        <v>8061</v>
      </c>
      <c r="M20">
        <v>10723.46</v>
      </c>
      <c r="R20">
        <v>195184</v>
      </c>
      <c r="S20">
        <v>229247</v>
      </c>
      <c r="T20">
        <v>297123</v>
      </c>
      <c r="U20">
        <v>371405</v>
      </c>
      <c r="V20">
        <v>340587</v>
      </c>
      <c r="W20">
        <v>184000</v>
      </c>
      <c r="X20">
        <v>140440</v>
      </c>
      <c r="Y20">
        <v>185181</v>
      </c>
      <c r="Z20">
        <v>247265</v>
      </c>
      <c r="AA20">
        <v>215366</v>
      </c>
      <c r="AB20">
        <v>5245</v>
      </c>
      <c r="AC20">
        <v>1732</v>
      </c>
      <c r="AD20">
        <v>14963</v>
      </c>
      <c r="AE20">
        <v>18846</v>
      </c>
      <c r="AF20">
        <v>11007</v>
      </c>
      <c r="AG20">
        <v>155</v>
      </c>
      <c r="AH20">
        <v>0</v>
      </c>
      <c r="AI20">
        <v>0</v>
      </c>
      <c r="AJ20">
        <v>0</v>
      </c>
      <c r="AK20">
        <v>0</v>
      </c>
      <c r="AL20">
        <v>21888</v>
      </c>
      <c r="AM20">
        <v>24700</v>
      </c>
      <c r="AN20">
        <v>41268</v>
      </c>
      <c r="AO20">
        <v>57975</v>
      </c>
      <c r="AP20">
        <v>21934</v>
      </c>
      <c r="AQ20" s="105">
        <v>0</v>
      </c>
      <c r="AR20" s="6">
        <v>1.7450000000000001</v>
      </c>
      <c r="AS20" t="s">
        <v>17209</v>
      </c>
      <c r="AT20" t="s">
        <v>187</v>
      </c>
      <c r="AU20" s="6" t="s">
        <v>188</v>
      </c>
      <c r="AV20" s="6">
        <v>0</v>
      </c>
      <c r="AW20" t="s">
        <v>23709</v>
      </c>
      <c r="AX20" t="s">
        <v>22914</v>
      </c>
      <c r="AY20">
        <v>21730</v>
      </c>
      <c r="AZ20">
        <v>0</v>
      </c>
      <c r="BA20">
        <v>12665</v>
      </c>
      <c r="BB20">
        <v>0.58283479061205712</v>
      </c>
      <c r="BC20">
        <v>0.34900000000000003</v>
      </c>
      <c r="BD20">
        <v>3.2317733794889413E-2</v>
      </c>
      <c r="BE20" t="s">
        <v>23749</v>
      </c>
    </row>
    <row r="21" spans="1:57">
      <c r="A21" s="130">
        <v>5902160058</v>
      </c>
      <c r="B21">
        <v>54</v>
      </c>
      <c r="C21" t="s">
        <v>189</v>
      </c>
      <c r="D21" s="10">
        <v>5902160058</v>
      </c>
      <c r="E21" t="s">
        <v>14820</v>
      </c>
      <c r="F21" t="s">
        <v>13854</v>
      </c>
      <c r="G21" s="7">
        <v>39283</v>
      </c>
      <c r="H21">
        <v>19</v>
      </c>
      <c r="I21" t="s">
        <v>73</v>
      </c>
      <c r="J21" t="s">
        <v>4840</v>
      </c>
      <c r="K21" t="s">
        <v>4839</v>
      </c>
      <c r="L21" t="s">
        <v>8065</v>
      </c>
      <c r="M21">
        <v>10</v>
      </c>
      <c r="R21">
        <v>235373</v>
      </c>
      <c r="S21">
        <v>297168</v>
      </c>
      <c r="T21">
        <v>581761</v>
      </c>
      <c r="U21">
        <v>283795</v>
      </c>
      <c r="V21">
        <v>145625</v>
      </c>
      <c r="W21">
        <v>13282</v>
      </c>
      <c r="X21">
        <v>26943</v>
      </c>
      <c r="Y21">
        <v>27548</v>
      </c>
      <c r="Z21">
        <v>49569</v>
      </c>
      <c r="AA21">
        <v>1354220</v>
      </c>
      <c r="AB21">
        <v>220271</v>
      </c>
      <c r="AC21">
        <v>269327</v>
      </c>
      <c r="AD21">
        <v>553265</v>
      </c>
      <c r="AE21">
        <v>232192</v>
      </c>
      <c r="AF21">
        <v>-1213089</v>
      </c>
      <c r="AG21">
        <v>0</v>
      </c>
      <c r="AH21">
        <v>0</v>
      </c>
      <c r="AI21">
        <v>0</v>
      </c>
      <c r="AJ21">
        <v>0</v>
      </c>
      <c r="AK21">
        <v>0</v>
      </c>
      <c r="AL21">
        <v>33760</v>
      </c>
      <c r="AM21">
        <v>540280</v>
      </c>
      <c r="AN21">
        <v>1091383</v>
      </c>
      <c r="AO21">
        <v>1324970</v>
      </c>
      <c r="AP21">
        <v>110351</v>
      </c>
      <c r="AQ21" s="105">
        <v>4232</v>
      </c>
      <c r="AR21" s="6">
        <v>0.61899999999999999</v>
      </c>
      <c r="AS21" t="s">
        <v>17208</v>
      </c>
      <c r="AT21" t="s">
        <v>194</v>
      </c>
      <c r="AU21" s="6" t="s">
        <v>195</v>
      </c>
      <c r="AV21" s="6" t="s">
        <v>74</v>
      </c>
      <c r="AW21" t="s">
        <v>22557</v>
      </c>
      <c r="AX21" t="s">
        <v>22919</v>
      </c>
      <c r="AY21">
        <v>99797</v>
      </c>
      <c r="AZ21">
        <v>0</v>
      </c>
      <c r="BA21">
        <v>0</v>
      </c>
      <c r="BB21">
        <v>0</v>
      </c>
      <c r="BC21">
        <v>0.12379999999999999</v>
      </c>
      <c r="BD21">
        <v>-8.3302248927038622</v>
      </c>
      <c r="BE21" t="s">
        <v>23749</v>
      </c>
    </row>
    <row r="22" spans="1:57">
      <c r="A22" s="130">
        <v>5904144541</v>
      </c>
      <c r="B22">
        <v>130</v>
      </c>
      <c r="C22" t="s">
        <v>196</v>
      </c>
      <c r="D22" s="10">
        <v>5904144541</v>
      </c>
      <c r="E22" t="s">
        <v>14821</v>
      </c>
      <c r="F22" t="s">
        <v>13855</v>
      </c>
      <c r="G22" s="7">
        <v>38867</v>
      </c>
      <c r="H22">
        <v>20</v>
      </c>
      <c r="I22" t="s">
        <v>44</v>
      </c>
      <c r="J22" t="s">
        <v>4977</v>
      </c>
      <c r="K22" t="s">
        <v>4976</v>
      </c>
      <c r="L22" t="s">
        <v>200</v>
      </c>
      <c r="M22">
        <v>18</v>
      </c>
      <c r="R22">
        <v>81866</v>
      </c>
      <c r="S22">
        <v>79276</v>
      </c>
      <c r="T22">
        <v>79225</v>
      </c>
      <c r="U22">
        <v>96015</v>
      </c>
      <c r="V22">
        <v>139054</v>
      </c>
      <c r="W22">
        <v>53821</v>
      </c>
      <c r="X22">
        <v>23605</v>
      </c>
      <c r="Y22">
        <v>24003</v>
      </c>
      <c r="Z22">
        <v>36858</v>
      </c>
      <c r="AA22">
        <v>46854</v>
      </c>
      <c r="AB22">
        <v>31212</v>
      </c>
      <c r="AC22">
        <v>33076</v>
      </c>
      <c r="AD22">
        <v>29813</v>
      </c>
      <c r="AE22">
        <v>28474</v>
      </c>
      <c r="AF22">
        <v>47997</v>
      </c>
      <c r="AG22">
        <v>18603</v>
      </c>
      <c r="AH22">
        <v>21981</v>
      </c>
      <c r="AI22">
        <v>30646</v>
      </c>
      <c r="AJ22">
        <v>42275</v>
      </c>
      <c r="AK22">
        <v>57309</v>
      </c>
      <c r="AL22">
        <v>3846</v>
      </c>
      <c r="AM22">
        <v>1557</v>
      </c>
      <c r="AN22">
        <v>2436</v>
      </c>
      <c r="AO22">
        <v>1880</v>
      </c>
      <c r="AP22">
        <v>4273</v>
      </c>
      <c r="AQ22" s="105">
        <v>0</v>
      </c>
      <c r="AR22" s="6">
        <v>1.6990000000000001</v>
      </c>
      <c r="AS22" t="s">
        <v>17208</v>
      </c>
      <c r="AT22" t="s">
        <v>9871</v>
      </c>
      <c r="AU22" s="6" t="s">
        <v>202</v>
      </c>
      <c r="AV22" s="6">
        <v>3.0806321561038543</v>
      </c>
      <c r="AW22" t="s">
        <v>22558</v>
      </c>
      <c r="AX22" t="s">
        <v>22919</v>
      </c>
      <c r="AY22">
        <v>66079</v>
      </c>
      <c r="AZ22">
        <v>0</v>
      </c>
      <c r="BA22">
        <v>6603</v>
      </c>
      <c r="BB22">
        <v>9.9925846335446961E-2</v>
      </c>
      <c r="BC22">
        <v>0.33979999999999999</v>
      </c>
      <c r="BD22">
        <v>0.3451680642052728</v>
      </c>
      <c r="BE22" t="s">
        <v>23749</v>
      </c>
    </row>
    <row r="23" spans="1:57">
      <c r="A23" s="130">
        <v>7802560095</v>
      </c>
      <c r="B23">
        <v>266</v>
      </c>
      <c r="C23" t="s">
        <v>216</v>
      </c>
      <c r="D23" s="10">
        <v>7802560095</v>
      </c>
      <c r="E23" t="s">
        <v>14824</v>
      </c>
      <c r="F23" t="s">
        <v>13859</v>
      </c>
      <c r="G23" s="7">
        <v>42384</v>
      </c>
      <c r="H23">
        <v>10</v>
      </c>
      <c r="I23" t="s">
        <v>73</v>
      </c>
      <c r="J23" t="s">
        <v>5259</v>
      </c>
      <c r="K23" t="s">
        <v>5258</v>
      </c>
      <c r="L23" t="s">
        <v>220</v>
      </c>
      <c r="M23">
        <v>200</v>
      </c>
      <c r="R23">
        <v>36091</v>
      </c>
      <c r="S23">
        <v>38793</v>
      </c>
      <c r="T23">
        <v>21506</v>
      </c>
      <c r="U23">
        <v>21369</v>
      </c>
      <c r="V23">
        <v>16790</v>
      </c>
      <c r="W23">
        <v>15060</v>
      </c>
      <c r="X23">
        <v>18490</v>
      </c>
      <c r="Y23">
        <v>13150</v>
      </c>
      <c r="Z23">
        <v>13406</v>
      </c>
      <c r="AA23">
        <v>16927</v>
      </c>
      <c r="AB23">
        <v>16307</v>
      </c>
      <c r="AC23">
        <v>18329</v>
      </c>
      <c r="AD23">
        <v>7635</v>
      </c>
      <c r="AE23">
        <v>7326</v>
      </c>
      <c r="AF23">
        <v>-307</v>
      </c>
      <c r="AG23">
        <v>56480</v>
      </c>
      <c r="AH23">
        <v>0</v>
      </c>
      <c r="AI23">
        <v>0</v>
      </c>
      <c r="AJ23">
        <v>0</v>
      </c>
      <c r="AK23">
        <v>0</v>
      </c>
      <c r="AL23">
        <v>1402</v>
      </c>
      <c r="AM23">
        <v>60553</v>
      </c>
      <c r="AN23">
        <v>80005</v>
      </c>
      <c r="AO23">
        <v>86901</v>
      </c>
      <c r="AP23">
        <v>86527</v>
      </c>
      <c r="AQ23" s="105">
        <v>12736</v>
      </c>
      <c r="AR23" s="6">
        <v>0.46500000000000002</v>
      </c>
      <c r="AS23" t="s">
        <v>17208</v>
      </c>
      <c r="AT23" t="s">
        <v>221</v>
      </c>
      <c r="AU23" s="6" t="s">
        <v>222</v>
      </c>
      <c r="AV23" s="6">
        <v>0</v>
      </c>
      <c r="AW23" t="s">
        <v>22559</v>
      </c>
      <c r="AX23" t="s">
        <v>22918</v>
      </c>
      <c r="AY23">
        <v>68194</v>
      </c>
      <c r="AZ23">
        <v>0</v>
      </c>
      <c r="BA23">
        <v>0</v>
      </c>
      <c r="BB23">
        <v>0</v>
      </c>
      <c r="BC23">
        <v>9.2999999999999999E-2</v>
      </c>
      <c r="BD23">
        <v>-1.8284693269803455E-2</v>
      </c>
      <c r="BE23" t="s">
        <v>23749</v>
      </c>
    </row>
    <row r="24" spans="1:57">
      <c r="A24" s="130">
        <v>7715936506</v>
      </c>
      <c r="B24">
        <v>332</v>
      </c>
      <c r="C24" t="s">
        <v>223</v>
      </c>
      <c r="D24" s="10">
        <v>7715936506</v>
      </c>
      <c r="E24" t="s">
        <v>14825</v>
      </c>
      <c r="F24" t="s">
        <v>13860</v>
      </c>
      <c r="G24" s="7">
        <v>41178</v>
      </c>
      <c r="H24">
        <v>13</v>
      </c>
      <c r="I24" t="s">
        <v>73</v>
      </c>
      <c r="J24" t="s">
        <v>5303</v>
      </c>
      <c r="K24" t="s">
        <v>5302</v>
      </c>
      <c r="L24" t="s">
        <v>8080</v>
      </c>
      <c r="M24">
        <v>4134.6369999999997</v>
      </c>
      <c r="R24">
        <v>154799</v>
      </c>
      <c r="S24">
        <v>36911</v>
      </c>
      <c r="T24">
        <v>12140</v>
      </c>
      <c r="U24">
        <v>10617</v>
      </c>
      <c r="V24">
        <v>11742</v>
      </c>
      <c r="W24">
        <v>181939</v>
      </c>
      <c r="X24">
        <v>2228</v>
      </c>
      <c r="Y24">
        <v>1668</v>
      </c>
      <c r="Z24">
        <v>1660</v>
      </c>
      <c r="AA24">
        <v>1594</v>
      </c>
      <c r="AB24">
        <v>86335</v>
      </c>
      <c r="AC24">
        <v>13276</v>
      </c>
      <c r="AD24">
        <v>72</v>
      </c>
      <c r="AE24">
        <v>122</v>
      </c>
      <c r="AF24">
        <v>1413</v>
      </c>
      <c r="AG24">
        <v>28033</v>
      </c>
      <c r="AH24">
        <v>27580</v>
      </c>
      <c r="AI24">
        <v>37898</v>
      </c>
      <c r="AJ24">
        <v>33017</v>
      </c>
      <c r="AK24">
        <v>27889</v>
      </c>
      <c r="AL24">
        <v>10754</v>
      </c>
      <c r="AM24">
        <v>25353</v>
      </c>
      <c r="AN24">
        <v>17483</v>
      </c>
      <c r="AO24">
        <v>17896</v>
      </c>
      <c r="AP24">
        <v>16281</v>
      </c>
      <c r="AQ24" s="105">
        <v>0</v>
      </c>
      <c r="AR24" s="6">
        <v>7.5999999999999998E-2</v>
      </c>
      <c r="AS24" t="s">
        <v>17208</v>
      </c>
      <c r="AT24" t="s">
        <v>228</v>
      </c>
      <c r="AU24" s="6" t="s">
        <v>229</v>
      </c>
      <c r="AV24" s="6">
        <v>0.99486319694645597</v>
      </c>
      <c r="AW24" t="s">
        <v>22560</v>
      </c>
      <c r="AX24" t="s">
        <v>22914</v>
      </c>
      <c r="AY24">
        <v>46201</v>
      </c>
      <c r="AZ24">
        <v>1</v>
      </c>
      <c r="BA24">
        <v>6048</v>
      </c>
      <c r="BB24">
        <v>0.13092790199346335</v>
      </c>
      <c r="BC24">
        <v>1.52E-2</v>
      </c>
      <c r="BD24">
        <v>0.12033725089422585</v>
      </c>
      <c r="BE24" t="s">
        <v>23749</v>
      </c>
    </row>
    <row r="25" spans="1:57">
      <c r="A25" s="130">
        <v>6164244208</v>
      </c>
      <c r="B25">
        <v>62</v>
      </c>
      <c r="C25" t="s">
        <v>236</v>
      </c>
      <c r="D25" s="10">
        <v>6164244208</v>
      </c>
      <c r="E25" t="s">
        <v>14827</v>
      </c>
      <c r="F25" t="s">
        <v>13868</v>
      </c>
      <c r="G25" s="7">
        <v>38744</v>
      </c>
      <c r="H25">
        <v>20</v>
      </c>
      <c r="I25" t="s">
        <v>73</v>
      </c>
      <c r="J25" t="s">
        <v>4916</v>
      </c>
      <c r="K25" t="s">
        <v>239</v>
      </c>
      <c r="L25" t="s">
        <v>240</v>
      </c>
      <c r="M25">
        <v>25</v>
      </c>
      <c r="R25">
        <v>111629</v>
      </c>
      <c r="S25">
        <v>153322</v>
      </c>
      <c r="T25">
        <v>206223</v>
      </c>
      <c r="U25">
        <v>236156</v>
      </c>
      <c r="V25">
        <v>239543</v>
      </c>
      <c r="W25">
        <v>125426</v>
      </c>
      <c r="X25">
        <v>108114</v>
      </c>
      <c r="Y25">
        <v>107277</v>
      </c>
      <c r="Z25">
        <v>74562</v>
      </c>
      <c r="AA25">
        <v>97268</v>
      </c>
      <c r="AB25">
        <v>38368</v>
      </c>
      <c r="AC25">
        <v>45208</v>
      </c>
      <c r="AD25">
        <v>98415</v>
      </c>
      <c r="AE25">
        <v>161048</v>
      </c>
      <c r="AF25">
        <v>141729</v>
      </c>
      <c r="AG25">
        <v>0</v>
      </c>
      <c r="AH25">
        <v>0</v>
      </c>
      <c r="AI25">
        <v>0</v>
      </c>
      <c r="AJ25">
        <v>0</v>
      </c>
      <c r="AK25">
        <v>0</v>
      </c>
      <c r="AL25">
        <v>20055</v>
      </c>
      <c r="AM25">
        <v>67401</v>
      </c>
      <c r="AN25">
        <v>88468</v>
      </c>
      <c r="AO25">
        <v>26883</v>
      </c>
      <c r="AP25">
        <v>75396</v>
      </c>
      <c r="AQ25" s="105">
        <v>0</v>
      </c>
      <c r="AR25" s="6">
        <v>2.1459999999999999</v>
      </c>
      <c r="AS25" t="s">
        <v>17208</v>
      </c>
      <c r="AT25" t="s">
        <v>241</v>
      </c>
      <c r="AU25" s="6" t="s">
        <v>242</v>
      </c>
      <c r="AV25" s="6" t="s">
        <v>74</v>
      </c>
      <c r="AW25" t="s">
        <v>22561</v>
      </c>
      <c r="AX25" t="s">
        <v>22920</v>
      </c>
      <c r="AY25">
        <v>63159</v>
      </c>
      <c r="AZ25">
        <v>0</v>
      </c>
      <c r="BA25">
        <v>0</v>
      </c>
      <c r="BB25">
        <v>0</v>
      </c>
      <c r="BC25">
        <v>0.42919999999999997</v>
      </c>
      <c r="BD25">
        <v>0.59166412710870286</v>
      </c>
      <c r="BE25" t="s">
        <v>23749</v>
      </c>
    </row>
    <row r="26" spans="1:57">
      <c r="A26" s="130">
        <v>5260181171</v>
      </c>
      <c r="B26">
        <v>189</v>
      </c>
      <c r="C26" t="s">
        <v>243</v>
      </c>
      <c r="D26" s="10">
        <v>5260181171</v>
      </c>
      <c r="E26" t="s">
        <v>14828</v>
      </c>
      <c r="F26" t="s">
        <v>13869</v>
      </c>
      <c r="G26" s="7">
        <v>39003</v>
      </c>
      <c r="H26">
        <v>19</v>
      </c>
      <c r="I26" t="s">
        <v>44</v>
      </c>
      <c r="J26" t="s">
        <v>5168</v>
      </c>
      <c r="K26" t="s">
        <v>5168</v>
      </c>
      <c r="L26" t="s">
        <v>8087</v>
      </c>
      <c r="M26">
        <v>11010</v>
      </c>
      <c r="R26">
        <v>52952</v>
      </c>
      <c r="S26">
        <v>53533</v>
      </c>
      <c r="T26">
        <v>49302</v>
      </c>
      <c r="U26">
        <v>43281</v>
      </c>
      <c r="V26">
        <v>32377</v>
      </c>
      <c r="W26">
        <v>15427</v>
      </c>
      <c r="X26">
        <v>39234</v>
      </c>
      <c r="Y26">
        <v>41882</v>
      </c>
      <c r="Z26">
        <v>34631</v>
      </c>
      <c r="AA26">
        <v>22937</v>
      </c>
      <c r="AB26">
        <v>28446</v>
      </c>
      <c r="AC26">
        <v>10392</v>
      </c>
      <c r="AD26">
        <v>4745</v>
      </c>
      <c r="AE26">
        <v>5595</v>
      </c>
      <c r="AF26">
        <v>6725</v>
      </c>
      <c r="AG26">
        <v>0</v>
      </c>
      <c r="AH26">
        <v>0</v>
      </c>
      <c r="AI26">
        <v>0</v>
      </c>
      <c r="AJ26">
        <v>0</v>
      </c>
      <c r="AK26">
        <v>0</v>
      </c>
      <c r="AL26">
        <v>147638</v>
      </c>
      <c r="AM26">
        <v>177997</v>
      </c>
      <c r="AN26">
        <v>190244</v>
      </c>
      <c r="AO26">
        <v>202015</v>
      </c>
      <c r="AP26">
        <v>168836</v>
      </c>
      <c r="AQ26" s="105">
        <v>0</v>
      </c>
      <c r="AR26" s="6">
        <v>0.61099999999999999</v>
      </c>
      <c r="AS26" t="s">
        <v>17208</v>
      </c>
      <c r="AT26" t="s">
        <v>9927</v>
      </c>
      <c r="AU26" s="6" t="s">
        <v>249</v>
      </c>
      <c r="AV26" s="6" t="s">
        <v>74</v>
      </c>
      <c r="AW26" t="s">
        <v>22562</v>
      </c>
      <c r="AX26" t="s">
        <v>22921</v>
      </c>
      <c r="AY26">
        <v>37905</v>
      </c>
      <c r="AZ26">
        <v>0</v>
      </c>
      <c r="BA26">
        <v>0</v>
      </c>
      <c r="BB26">
        <v>0</v>
      </c>
      <c r="BC26">
        <v>0.1222</v>
      </c>
      <c r="BD26">
        <v>0.2077091762671032</v>
      </c>
      <c r="BE26" t="s">
        <v>23749</v>
      </c>
    </row>
    <row r="27" spans="1:57">
      <c r="A27" s="130">
        <v>2536275392</v>
      </c>
      <c r="B27">
        <v>115</v>
      </c>
      <c r="C27" t="s">
        <v>250</v>
      </c>
      <c r="D27" s="10">
        <v>2536275392</v>
      </c>
      <c r="E27" t="s">
        <v>14829</v>
      </c>
      <c r="F27" t="s">
        <v>13870</v>
      </c>
      <c r="G27" s="7">
        <v>41857</v>
      </c>
      <c r="H27">
        <v>12</v>
      </c>
      <c r="I27" t="s">
        <v>73</v>
      </c>
      <c r="J27" t="s">
        <v>4972</v>
      </c>
      <c r="K27" t="s">
        <v>4972</v>
      </c>
      <c r="L27" t="s">
        <v>8090</v>
      </c>
      <c r="M27">
        <v>100</v>
      </c>
      <c r="R27">
        <v>49796</v>
      </c>
      <c r="S27">
        <v>74559</v>
      </c>
      <c r="T27">
        <v>109833</v>
      </c>
      <c r="U27">
        <v>119975</v>
      </c>
      <c r="V27">
        <v>141581</v>
      </c>
      <c r="W27">
        <v>35127</v>
      </c>
      <c r="X27">
        <v>67561</v>
      </c>
      <c r="Y27">
        <v>100868</v>
      </c>
      <c r="Z27">
        <v>111110</v>
      </c>
      <c r="AA27">
        <v>30556</v>
      </c>
      <c r="AB27">
        <v>7020</v>
      </c>
      <c r="AC27">
        <v>3194</v>
      </c>
      <c r="AD27">
        <v>3007</v>
      </c>
      <c r="AE27">
        <v>3143</v>
      </c>
      <c r="AF27">
        <v>103920</v>
      </c>
      <c r="AG27">
        <v>0</v>
      </c>
      <c r="AH27">
        <v>0</v>
      </c>
      <c r="AI27">
        <v>0</v>
      </c>
      <c r="AJ27">
        <v>0</v>
      </c>
      <c r="AK27">
        <v>0</v>
      </c>
      <c r="AL27">
        <v>19769</v>
      </c>
      <c r="AM27">
        <v>23011</v>
      </c>
      <c r="AN27">
        <v>23252</v>
      </c>
      <c r="AO27">
        <v>32727</v>
      </c>
      <c r="AP27">
        <v>309613</v>
      </c>
      <c r="AQ27" s="105">
        <v>17861</v>
      </c>
      <c r="AR27" s="6">
        <v>2.843</v>
      </c>
      <c r="AS27" t="s">
        <v>17208</v>
      </c>
      <c r="AT27" t="s">
        <v>255</v>
      </c>
      <c r="AU27" s="6" t="s">
        <v>256</v>
      </c>
      <c r="AV27" s="6" t="s">
        <v>74</v>
      </c>
      <c r="AW27" t="s">
        <v>22563</v>
      </c>
      <c r="AX27" t="s">
        <v>22922</v>
      </c>
      <c r="AY27">
        <v>179706</v>
      </c>
      <c r="AZ27">
        <v>0</v>
      </c>
      <c r="BA27">
        <v>0</v>
      </c>
      <c r="BB27">
        <v>0</v>
      </c>
      <c r="BC27">
        <v>0.56859999999999999</v>
      </c>
      <c r="BD27">
        <v>0.73399679335504053</v>
      </c>
      <c r="BE27" t="s">
        <v>23749</v>
      </c>
    </row>
    <row r="28" spans="1:57">
      <c r="A28" s="130">
        <v>7842355430</v>
      </c>
      <c r="B28">
        <v>271</v>
      </c>
      <c r="C28" t="s">
        <v>257</v>
      </c>
      <c r="D28" s="10">
        <v>7842355430</v>
      </c>
      <c r="E28" t="s">
        <v>14830</v>
      </c>
      <c r="F28" t="s">
        <v>13871</v>
      </c>
      <c r="G28" s="7">
        <v>39170</v>
      </c>
      <c r="H28">
        <v>19</v>
      </c>
      <c r="I28" t="s">
        <v>73</v>
      </c>
      <c r="J28" t="s">
        <v>23017</v>
      </c>
      <c r="K28" t="s">
        <v>20120</v>
      </c>
      <c r="L28" t="s">
        <v>261</v>
      </c>
      <c r="M28">
        <v>100</v>
      </c>
      <c r="R28">
        <v>25379</v>
      </c>
      <c r="S28">
        <v>17886</v>
      </c>
      <c r="T28">
        <v>9436</v>
      </c>
      <c r="U28">
        <v>19356</v>
      </c>
      <c r="V28">
        <v>21005</v>
      </c>
      <c r="W28">
        <v>30202</v>
      </c>
      <c r="X28">
        <v>13662</v>
      </c>
      <c r="Y28">
        <v>9871</v>
      </c>
      <c r="Z28">
        <v>12250</v>
      </c>
      <c r="AA28">
        <v>4331</v>
      </c>
      <c r="AB28">
        <v>3491</v>
      </c>
      <c r="AC28">
        <v>3601</v>
      </c>
      <c r="AD28">
        <v>-1055</v>
      </c>
      <c r="AE28">
        <v>5563</v>
      </c>
      <c r="AF28">
        <v>15134</v>
      </c>
      <c r="AG28">
        <v>46</v>
      </c>
      <c r="AH28">
        <v>46</v>
      </c>
      <c r="AI28">
        <v>46</v>
      </c>
      <c r="AJ28">
        <v>46</v>
      </c>
      <c r="AK28">
        <v>46</v>
      </c>
      <c r="AL28">
        <v>21811</v>
      </c>
      <c r="AM28">
        <v>19337</v>
      </c>
      <c r="AN28">
        <v>29726</v>
      </c>
      <c r="AO28">
        <v>19657</v>
      </c>
      <c r="AP28">
        <v>20285</v>
      </c>
      <c r="AQ28" s="105">
        <v>1544</v>
      </c>
      <c r="AR28" s="6">
        <v>0.82799999999999996</v>
      </c>
      <c r="AS28" t="s">
        <v>17208</v>
      </c>
      <c r="AT28" t="s">
        <v>262</v>
      </c>
      <c r="AU28" s="6" t="s">
        <v>263</v>
      </c>
      <c r="AV28" s="6">
        <v>1</v>
      </c>
      <c r="AW28" t="s">
        <v>22564</v>
      </c>
      <c r="AX28" t="s">
        <v>22918</v>
      </c>
      <c r="AY28">
        <v>16634</v>
      </c>
      <c r="AZ28">
        <v>0</v>
      </c>
      <c r="BA28">
        <v>0</v>
      </c>
      <c r="BB28">
        <v>0</v>
      </c>
      <c r="BC28">
        <v>0.1656</v>
      </c>
      <c r="BD28">
        <v>0.72049512020947393</v>
      </c>
      <c r="BE28" t="s">
        <v>23749</v>
      </c>
    </row>
    <row r="29" spans="1:57">
      <c r="A29" s="130">
        <v>5836652784</v>
      </c>
      <c r="B29">
        <v>307</v>
      </c>
      <c r="C29" t="s">
        <v>264</v>
      </c>
      <c r="D29" s="10">
        <v>5836652784</v>
      </c>
      <c r="E29" t="s">
        <v>14831</v>
      </c>
      <c r="F29" t="s">
        <v>13872</v>
      </c>
      <c r="G29" s="7">
        <v>41152</v>
      </c>
      <c r="H29">
        <v>14</v>
      </c>
      <c r="I29" t="s">
        <v>73</v>
      </c>
      <c r="J29" t="s">
        <v>5402</v>
      </c>
      <c r="K29" t="s">
        <v>5401</v>
      </c>
      <c r="L29" t="s">
        <v>268</v>
      </c>
      <c r="M29">
        <v>10</v>
      </c>
      <c r="R29">
        <v>31716</v>
      </c>
      <c r="S29">
        <v>23319</v>
      </c>
      <c r="T29">
        <v>18067</v>
      </c>
      <c r="U29">
        <v>12861</v>
      </c>
      <c r="V29">
        <v>5866</v>
      </c>
      <c r="W29">
        <v>36911</v>
      </c>
      <c r="X29">
        <v>904</v>
      </c>
      <c r="Y29">
        <v>776</v>
      </c>
      <c r="Z29">
        <v>613</v>
      </c>
      <c r="AA29">
        <v>541</v>
      </c>
      <c r="AB29">
        <v>9216</v>
      </c>
      <c r="AC29">
        <v>5308</v>
      </c>
      <c r="AD29">
        <v>4033</v>
      </c>
      <c r="AE29">
        <v>2883</v>
      </c>
      <c r="AF29">
        <v>834</v>
      </c>
      <c r="AG29">
        <v>63242</v>
      </c>
      <c r="AH29">
        <v>63837</v>
      </c>
      <c r="AI29">
        <v>63637</v>
      </c>
      <c r="AJ29">
        <v>61100</v>
      </c>
      <c r="AK29">
        <v>60192</v>
      </c>
      <c r="AL29">
        <v>42357</v>
      </c>
      <c r="AM29">
        <v>39739</v>
      </c>
      <c r="AN29">
        <v>39223</v>
      </c>
      <c r="AO29">
        <v>38630</v>
      </c>
      <c r="AP29">
        <v>38664</v>
      </c>
      <c r="AQ29" s="105">
        <v>0</v>
      </c>
      <c r="AR29" s="6">
        <v>0.185</v>
      </c>
      <c r="AS29" t="s">
        <v>17208</v>
      </c>
      <c r="AT29" t="s">
        <v>269</v>
      </c>
      <c r="AU29" s="6" t="s">
        <v>270</v>
      </c>
      <c r="AV29" s="6">
        <v>0.95177255621264345</v>
      </c>
      <c r="AW29" t="s">
        <v>22565</v>
      </c>
      <c r="AX29" t="s">
        <v>22923</v>
      </c>
      <c r="AY29">
        <v>89813</v>
      </c>
      <c r="AZ29">
        <v>0</v>
      </c>
      <c r="BA29">
        <v>9973</v>
      </c>
      <c r="BB29">
        <v>0.11104183136071616</v>
      </c>
      <c r="BC29">
        <v>3.6999999999999998E-2</v>
      </c>
      <c r="BD29">
        <v>0.14217524718718036</v>
      </c>
      <c r="BE29" t="s">
        <v>23749</v>
      </c>
    </row>
    <row r="30" spans="1:57">
      <c r="A30" s="130">
        <v>1901104600</v>
      </c>
      <c r="B30">
        <v>221</v>
      </c>
      <c r="C30" t="s">
        <v>283</v>
      </c>
      <c r="D30" s="10">
        <v>1901104600</v>
      </c>
      <c r="E30" t="s">
        <v>14833</v>
      </c>
      <c r="F30" t="s">
        <v>13877</v>
      </c>
      <c r="G30" s="7">
        <v>40850</v>
      </c>
      <c r="H30">
        <v>14</v>
      </c>
      <c r="I30" t="s">
        <v>44</v>
      </c>
      <c r="J30" t="s">
        <v>5213</v>
      </c>
      <c r="K30" t="s">
        <v>5213</v>
      </c>
      <c r="L30" t="s">
        <v>8103</v>
      </c>
      <c r="M30">
        <v>120</v>
      </c>
      <c r="R30">
        <v>17167</v>
      </c>
      <c r="S30">
        <v>16352</v>
      </c>
      <c r="T30">
        <v>26337</v>
      </c>
      <c r="U30">
        <v>33896</v>
      </c>
      <c r="V30">
        <v>24290</v>
      </c>
      <c r="W30">
        <v>24830</v>
      </c>
      <c r="X30">
        <v>7761</v>
      </c>
      <c r="Y30">
        <v>14696</v>
      </c>
      <c r="Z30">
        <v>19804</v>
      </c>
      <c r="AA30">
        <v>18990</v>
      </c>
      <c r="AB30">
        <v>4387</v>
      </c>
      <c r="AC30">
        <v>8264</v>
      </c>
      <c r="AD30">
        <v>11114</v>
      </c>
      <c r="AE30">
        <v>12582</v>
      </c>
      <c r="AF30">
        <v>3706</v>
      </c>
      <c r="AG30">
        <v>373097</v>
      </c>
      <c r="AH30">
        <v>502259</v>
      </c>
      <c r="AI30">
        <v>555353</v>
      </c>
      <c r="AJ30">
        <v>48612</v>
      </c>
      <c r="AK30">
        <v>10939</v>
      </c>
      <c r="AL30">
        <v>253989</v>
      </c>
      <c r="AM30">
        <v>15085</v>
      </c>
      <c r="AN30">
        <v>4387</v>
      </c>
      <c r="AO30">
        <v>7886</v>
      </c>
      <c r="AP30">
        <v>404</v>
      </c>
      <c r="AQ30" s="105">
        <v>364425</v>
      </c>
      <c r="AR30" s="6">
        <v>1.415</v>
      </c>
      <c r="AS30" t="s">
        <v>17208</v>
      </c>
      <c r="AT30" t="s">
        <v>288</v>
      </c>
      <c r="AU30" s="6" t="s">
        <v>289</v>
      </c>
      <c r="AV30" s="6">
        <v>2.9319453118089932E-2</v>
      </c>
      <c r="AW30" t="s">
        <v>22566</v>
      </c>
      <c r="AX30" t="s">
        <v>22924</v>
      </c>
      <c r="AY30">
        <v>5017</v>
      </c>
      <c r="AZ30">
        <v>7668</v>
      </c>
      <c r="BA30">
        <v>395</v>
      </c>
      <c r="BB30">
        <v>1.6071357384891369</v>
      </c>
      <c r="BC30">
        <v>0.28300000000000003</v>
      </c>
      <c r="BD30">
        <v>0.15257307533964595</v>
      </c>
      <c r="BE30" t="s">
        <v>23749</v>
      </c>
    </row>
    <row r="31" spans="1:57">
      <c r="A31" s="130">
        <v>7709824836</v>
      </c>
      <c r="B31">
        <v>98</v>
      </c>
      <c r="C31" t="s">
        <v>13879</v>
      </c>
      <c r="D31" s="10">
        <v>7709824836</v>
      </c>
      <c r="E31" t="s">
        <v>14835</v>
      </c>
      <c r="F31" t="s">
        <v>13880</v>
      </c>
      <c r="G31" s="7">
        <v>39854</v>
      </c>
      <c r="H31">
        <v>17</v>
      </c>
      <c r="I31" t="s">
        <v>73</v>
      </c>
      <c r="J31" t="s">
        <v>4971</v>
      </c>
      <c r="K31" t="s">
        <v>4970</v>
      </c>
      <c r="L31" t="s">
        <v>300</v>
      </c>
      <c r="M31">
        <v>10</v>
      </c>
      <c r="R31">
        <v>112873</v>
      </c>
      <c r="S31">
        <v>191143</v>
      </c>
      <c r="T31">
        <v>140791</v>
      </c>
      <c r="U31">
        <v>148542</v>
      </c>
      <c r="V31">
        <v>142580</v>
      </c>
      <c r="W31">
        <v>58921</v>
      </c>
      <c r="X31">
        <v>26635</v>
      </c>
      <c r="Y31">
        <v>31784</v>
      </c>
      <c r="Z31">
        <v>36395</v>
      </c>
      <c r="AA31">
        <v>39724</v>
      </c>
      <c r="AB31">
        <v>78385</v>
      </c>
      <c r="AC31">
        <v>155134</v>
      </c>
      <c r="AD31">
        <v>104295</v>
      </c>
      <c r="AE31">
        <v>107420</v>
      </c>
      <c r="AF31">
        <v>98309</v>
      </c>
      <c r="AG31">
        <v>0</v>
      </c>
      <c r="AH31">
        <v>0</v>
      </c>
      <c r="AI31">
        <v>0</v>
      </c>
      <c r="AJ31">
        <v>0</v>
      </c>
      <c r="AK31">
        <v>0</v>
      </c>
      <c r="AL31">
        <v>35178</v>
      </c>
      <c r="AM31">
        <v>130302</v>
      </c>
      <c r="AN31">
        <v>130302</v>
      </c>
      <c r="AO31">
        <v>129789</v>
      </c>
      <c r="AP31">
        <v>124919</v>
      </c>
      <c r="AQ31" s="105">
        <v>0</v>
      </c>
      <c r="AR31" s="6">
        <v>1.2629999999999999</v>
      </c>
      <c r="AS31" t="s">
        <v>17208</v>
      </c>
      <c r="AT31" t="s">
        <v>9976</v>
      </c>
      <c r="AU31" s="6" t="s">
        <v>302</v>
      </c>
      <c r="AV31" s="6" t="s">
        <v>74</v>
      </c>
      <c r="AW31" t="s">
        <v>19858</v>
      </c>
      <c r="AX31" t="s">
        <v>22914</v>
      </c>
      <c r="AY31">
        <v>142516</v>
      </c>
      <c r="AZ31">
        <v>0</v>
      </c>
      <c r="BA31">
        <v>0</v>
      </c>
      <c r="BB31">
        <v>0</v>
      </c>
      <c r="BC31">
        <v>0.25259999999999999</v>
      </c>
      <c r="BD31">
        <v>0.68950063122457572</v>
      </c>
      <c r="BE31" t="s">
        <v>23749</v>
      </c>
    </row>
    <row r="32" spans="1:57">
      <c r="A32" s="130">
        <v>7714704125</v>
      </c>
      <c r="B32">
        <v>2</v>
      </c>
      <c r="C32" t="s">
        <v>303</v>
      </c>
      <c r="D32" s="10">
        <v>7714704125</v>
      </c>
      <c r="E32" t="s">
        <v>14836</v>
      </c>
      <c r="F32" t="s">
        <v>13881</v>
      </c>
      <c r="G32" s="7">
        <v>39282</v>
      </c>
      <c r="H32">
        <v>19</v>
      </c>
      <c r="I32" t="s">
        <v>44</v>
      </c>
      <c r="J32" t="s">
        <v>4805</v>
      </c>
      <c r="K32" t="s">
        <v>4804</v>
      </c>
      <c r="L32" t="s">
        <v>307</v>
      </c>
      <c r="M32">
        <v>6450</v>
      </c>
      <c r="R32">
        <v>6360674</v>
      </c>
      <c r="S32">
        <v>9143168</v>
      </c>
      <c r="T32">
        <v>10606574</v>
      </c>
      <c r="U32">
        <v>11043025</v>
      </c>
      <c r="V32">
        <v>9784245</v>
      </c>
      <c r="W32">
        <v>4460000</v>
      </c>
      <c r="X32">
        <v>2163516</v>
      </c>
      <c r="Y32">
        <v>4978419</v>
      </c>
      <c r="Z32">
        <v>3027672</v>
      </c>
      <c r="AA32">
        <v>3020218</v>
      </c>
      <c r="AB32">
        <v>3004804</v>
      </c>
      <c r="AC32">
        <v>4582547</v>
      </c>
      <c r="AD32">
        <v>2928525</v>
      </c>
      <c r="AE32">
        <v>5120363</v>
      </c>
      <c r="AF32">
        <v>4762878</v>
      </c>
      <c r="AG32">
        <v>5308242</v>
      </c>
      <c r="AH32">
        <v>9409339</v>
      </c>
      <c r="AI32">
        <v>11291057</v>
      </c>
      <c r="AJ32">
        <v>12229815</v>
      </c>
      <c r="AK32">
        <v>11134188</v>
      </c>
      <c r="AL32">
        <v>58446</v>
      </c>
      <c r="AM32">
        <v>143059</v>
      </c>
      <c r="AN32">
        <v>80269</v>
      </c>
      <c r="AO32">
        <v>335476</v>
      </c>
      <c r="AP32">
        <v>169474</v>
      </c>
      <c r="AQ32" s="105">
        <v>2227176</v>
      </c>
      <c r="AR32" s="6">
        <v>1.538</v>
      </c>
      <c r="AS32" t="s">
        <v>17208</v>
      </c>
      <c r="AT32" t="s">
        <v>308</v>
      </c>
      <c r="AU32" s="6" t="s">
        <v>309</v>
      </c>
      <c r="AV32" s="6">
        <v>2.0975283342394713</v>
      </c>
      <c r="AW32" t="s">
        <v>22567</v>
      </c>
      <c r="AX32" t="s">
        <v>22914</v>
      </c>
      <c r="AY32">
        <v>16522000</v>
      </c>
      <c r="AZ32">
        <v>4122488</v>
      </c>
      <c r="BA32">
        <v>1683456</v>
      </c>
      <c r="BB32">
        <v>0.35140685147076622</v>
      </c>
      <c r="BC32">
        <v>0.30759999999999998</v>
      </c>
      <c r="BD32">
        <v>0.48679054950075351</v>
      </c>
      <c r="BE32" t="s">
        <v>23751</v>
      </c>
    </row>
    <row r="33" spans="1:57">
      <c r="A33" s="130">
        <v>7718846561</v>
      </c>
      <c r="B33">
        <v>102</v>
      </c>
      <c r="C33" t="s">
        <v>317</v>
      </c>
      <c r="D33" s="10">
        <v>7718846561</v>
      </c>
      <c r="E33" t="s">
        <v>14838</v>
      </c>
      <c r="F33" t="s">
        <v>13883</v>
      </c>
      <c r="G33" s="7">
        <v>40667</v>
      </c>
      <c r="H33">
        <v>15</v>
      </c>
      <c r="I33" t="s">
        <v>73</v>
      </c>
      <c r="J33" t="s">
        <v>4986</v>
      </c>
      <c r="K33" t="s">
        <v>4985</v>
      </c>
      <c r="L33" t="s">
        <v>3948</v>
      </c>
      <c r="M33">
        <v>40</v>
      </c>
      <c r="R33">
        <v>111902</v>
      </c>
      <c r="S33">
        <v>193802</v>
      </c>
      <c r="T33">
        <v>161563</v>
      </c>
      <c r="U33">
        <v>147201</v>
      </c>
      <c r="V33">
        <v>134356</v>
      </c>
      <c r="W33">
        <v>87382</v>
      </c>
      <c r="X33">
        <v>135649</v>
      </c>
      <c r="Y33">
        <v>100105</v>
      </c>
      <c r="Z33">
        <v>59207</v>
      </c>
      <c r="AA33">
        <v>70737</v>
      </c>
      <c r="AB33">
        <v>206</v>
      </c>
      <c r="AC33">
        <v>51697</v>
      </c>
      <c r="AD33">
        <v>55736</v>
      </c>
      <c r="AE33">
        <v>82883</v>
      </c>
      <c r="AF33">
        <v>58755</v>
      </c>
      <c r="AG33">
        <v>0</v>
      </c>
      <c r="AH33">
        <v>0</v>
      </c>
      <c r="AI33">
        <v>0</v>
      </c>
      <c r="AJ33">
        <v>0</v>
      </c>
      <c r="AK33">
        <v>0</v>
      </c>
      <c r="AL33">
        <v>55498</v>
      </c>
      <c r="AM33">
        <v>81984</v>
      </c>
      <c r="AN33">
        <v>79708</v>
      </c>
      <c r="AO33">
        <v>132308</v>
      </c>
      <c r="AP33">
        <v>111042</v>
      </c>
      <c r="AQ33" s="105">
        <v>16885</v>
      </c>
      <c r="AR33" s="6">
        <v>1.2010000000000001</v>
      </c>
      <c r="AS33" t="s">
        <v>17208</v>
      </c>
      <c r="AT33" t="s">
        <v>322</v>
      </c>
      <c r="AU33" s="6" t="s">
        <v>323</v>
      </c>
      <c r="AV33" s="6" t="s">
        <v>74</v>
      </c>
      <c r="AW33" t="s">
        <v>22568</v>
      </c>
      <c r="AX33" t="s">
        <v>22914</v>
      </c>
      <c r="AY33">
        <v>112927</v>
      </c>
      <c r="AZ33">
        <v>0</v>
      </c>
      <c r="BA33">
        <v>0</v>
      </c>
      <c r="BB33">
        <v>0</v>
      </c>
      <c r="BC33">
        <v>0.24020000000000002</v>
      </c>
      <c r="BD33">
        <v>0.43730834499389681</v>
      </c>
      <c r="BE33" t="s">
        <v>23749</v>
      </c>
    </row>
    <row r="34" spans="1:57">
      <c r="A34" s="130">
        <v>5907998189</v>
      </c>
      <c r="B34">
        <v>270</v>
      </c>
      <c r="C34" t="s">
        <v>331</v>
      </c>
      <c r="D34" s="10">
        <v>5907998189</v>
      </c>
      <c r="E34" t="s">
        <v>14841</v>
      </c>
      <c r="F34" t="s">
        <v>13887</v>
      </c>
      <c r="G34" s="7">
        <v>41864</v>
      </c>
      <c r="H34">
        <v>12</v>
      </c>
      <c r="I34" t="s">
        <v>73</v>
      </c>
      <c r="J34" t="s">
        <v>5221</v>
      </c>
      <c r="K34" t="s">
        <v>5220</v>
      </c>
      <c r="L34" t="s">
        <v>335</v>
      </c>
      <c r="M34">
        <v>10</v>
      </c>
      <c r="R34">
        <v>16749</v>
      </c>
      <c r="S34">
        <v>24810</v>
      </c>
      <c r="T34">
        <v>23181</v>
      </c>
      <c r="U34">
        <v>19986</v>
      </c>
      <c r="V34">
        <v>22756</v>
      </c>
      <c r="W34">
        <v>13431</v>
      </c>
      <c r="X34">
        <v>23104</v>
      </c>
      <c r="Y34">
        <v>18454</v>
      </c>
      <c r="Z34">
        <v>18505</v>
      </c>
      <c r="AA34">
        <v>21332</v>
      </c>
      <c r="AB34">
        <v>5367</v>
      </c>
      <c r="AC34">
        <v>608</v>
      </c>
      <c r="AD34">
        <v>3399</v>
      </c>
      <c r="AE34">
        <v>459</v>
      </c>
      <c r="AF34">
        <v>230</v>
      </c>
      <c r="AG34">
        <v>0</v>
      </c>
      <c r="AH34">
        <v>0</v>
      </c>
      <c r="AI34">
        <v>0</v>
      </c>
      <c r="AJ34">
        <v>0</v>
      </c>
      <c r="AK34">
        <v>0</v>
      </c>
      <c r="AL34">
        <v>48705</v>
      </c>
      <c r="AM34">
        <v>48745</v>
      </c>
      <c r="AN34">
        <v>56787</v>
      </c>
      <c r="AO34">
        <v>67480</v>
      </c>
      <c r="AP34">
        <v>61482</v>
      </c>
      <c r="AQ34" s="105">
        <v>2947</v>
      </c>
      <c r="AR34" s="6">
        <v>1.359</v>
      </c>
      <c r="AS34" t="s">
        <v>17208</v>
      </c>
      <c r="AT34" t="s">
        <v>10011</v>
      </c>
      <c r="AU34" s="6" t="s">
        <v>82</v>
      </c>
      <c r="AV34" s="6" t="s">
        <v>74</v>
      </c>
      <c r="AW34" t="s">
        <v>22569</v>
      </c>
      <c r="AX34" t="s">
        <v>22919</v>
      </c>
      <c r="AY34">
        <v>53894</v>
      </c>
      <c r="AZ34">
        <v>0</v>
      </c>
      <c r="BA34">
        <v>0</v>
      </c>
      <c r="BB34">
        <v>0</v>
      </c>
      <c r="BC34">
        <v>0.27179999999999999</v>
      </c>
      <c r="BD34">
        <v>1.0107224468272105E-2</v>
      </c>
      <c r="BE34" t="s">
        <v>23749</v>
      </c>
    </row>
    <row r="35" spans="1:57">
      <c r="A35" s="130">
        <v>5609065998</v>
      </c>
      <c r="B35">
        <v>111</v>
      </c>
      <c r="C35" t="s">
        <v>344</v>
      </c>
      <c r="D35" s="10">
        <v>5609065998</v>
      </c>
      <c r="E35" t="s">
        <v>14843</v>
      </c>
      <c r="F35" t="s">
        <v>13891</v>
      </c>
      <c r="G35" s="7">
        <v>39472</v>
      </c>
      <c r="H35">
        <v>18</v>
      </c>
      <c r="I35" t="s">
        <v>73</v>
      </c>
      <c r="J35" t="s">
        <v>4962</v>
      </c>
      <c r="K35" t="s">
        <v>4961</v>
      </c>
      <c r="L35" t="s">
        <v>348</v>
      </c>
      <c r="M35">
        <v>300</v>
      </c>
      <c r="R35">
        <v>2810111</v>
      </c>
      <c r="S35">
        <v>3279324</v>
      </c>
      <c r="T35">
        <v>87566</v>
      </c>
      <c r="U35">
        <v>129347</v>
      </c>
      <c r="V35">
        <v>158362</v>
      </c>
      <c r="W35">
        <v>2789140</v>
      </c>
      <c r="X35">
        <v>3506637</v>
      </c>
      <c r="Y35">
        <v>13806</v>
      </c>
      <c r="Z35">
        <v>14935</v>
      </c>
      <c r="AA35">
        <v>24210</v>
      </c>
      <c r="AB35">
        <v>1983</v>
      </c>
      <c r="AC35">
        <v>-288388</v>
      </c>
      <c r="AD35">
        <v>43608</v>
      </c>
      <c r="AE35">
        <v>41806</v>
      </c>
      <c r="AF35">
        <v>50769</v>
      </c>
      <c r="AG35">
        <v>5050</v>
      </c>
      <c r="AH35">
        <v>2775</v>
      </c>
      <c r="AI35">
        <v>47194</v>
      </c>
      <c r="AJ35">
        <v>87670</v>
      </c>
      <c r="AK35">
        <v>124839</v>
      </c>
      <c r="AL35">
        <v>310173</v>
      </c>
      <c r="AM35">
        <v>16975</v>
      </c>
      <c r="AN35">
        <v>16721</v>
      </c>
      <c r="AO35">
        <v>20242</v>
      </c>
      <c r="AP35">
        <v>25282</v>
      </c>
      <c r="AQ35" s="105">
        <v>7665</v>
      </c>
      <c r="AR35" s="6">
        <v>5.6000000000000001E-2</v>
      </c>
      <c r="AS35" t="s">
        <v>17208</v>
      </c>
      <c r="AT35" t="s">
        <v>349</v>
      </c>
      <c r="AU35" s="6" t="s">
        <v>350</v>
      </c>
      <c r="AV35" s="6">
        <v>24.72059405940594</v>
      </c>
      <c r="AW35" t="s">
        <v>22570</v>
      </c>
      <c r="AX35" t="s">
        <v>22925</v>
      </c>
      <c r="AY35">
        <v>162312</v>
      </c>
      <c r="AZ35">
        <v>17409</v>
      </c>
      <c r="BA35">
        <v>4505</v>
      </c>
      <c r="BB35">
        <v>0.13501158263098231</v>
      </c>
      <c r="BC35">
        <v>1.12E-2</v>
      </c>
      <c r="BD35">
        <v>0.32058827243909521</v>
      </c>
      <c r="BE35" t="s">
        <v>23749</v>
      </c>
    </row>
    <row r="36" spans="1:57">
      <c r="A36" s="130">
        <v>6672274395</v>
      </c>
      <c r="B36">
        <v>112</v>
      </c>
      <c r="C36" t="s">
        <v>356</v>
      </c>
      <c r="D36" s="10">
        <v>6672274395</v>
      </c>
      <c r="E36" t="s">
        <v>14845</v>
      </c>
      <c r="F36" t="s">
        <v>13893</v>
      </c>
      <c r="G36" s="7">
        <v>41670</v>
      </c>
      <c r="H36">
        <v>12</v>
      </c>
      <c r="I36" t="s">
        <v>73</v>
      </c>
      <c r="J36" t="s">
        <v>359</v>
      </c>
      <c r="K36" t="s">
        <v>359</v>
      </c>
      <c r="L36" t="s">
        <v>360</v>
      </c>
      <c r="M36">
        <v>20</v>
      </c>
      <c r="R36">
        <v>84063</v>
      </c>
      <c r="S36">
        <v>109149</v>
      </c>
      <c r="T36">
        <v>235533</v>
      </c>
      <c r="U36">
        <v>128502</v>
      </c>
      <c r="V36">
        <v>171058</v>
      </c>
      <c r="W36">
        <v>25186</v>
      </c>
      <c r="X36">
        <v>5505</v>
      </c>
      <c r="Y36">
        <v>140339</v>
      </c>
      <c r="Z36">
        <v>8945</v>
      </c>
      <c r="AA36">
        <v>18574</v>
      </c>
      <c r="AB36">
        <v>-3664</v>
      </c>
      <c r="AC36">
        <v>15072</v>
      </c>
      <c r="AD36">
        <v>-9593</v>
      </c>
      <c r="AE36">
        <v>39968</v>
      </c>
      <c r="AF36">
        <v>65353</v>
      </c>
      <c r="AG36">
        <v>250500</v>
      </c>
      <c r="AH36">
        <v>251051</v>
      </c>
      <c r="AI36">
        <v>259474</v>
      </c>
      <c r="AJ36">
        <v>391853</v>
      </c>
      <c r="AK36">
        <v>503644</v>
      </c>
      <c r="AL36">
        <v>29146</v>
      </c>
      <c r="AM36">
        <v>22556</v>
      </c>
      <c r="AN36">
        <v>8380</v>
      </c>
      <c r="AO36">
        <v>8891</v>
      </c>
      <c r="AP36">
        <v>14021</v>
      </c>
      <c r="AQ36" s="105">
        <v>280800</v>
      </c>
      <c r="AR36" s="6">
        <v>2.0350000000000001</v>
      </c>
      <c r="AS36" t="s">
        <v>17208</v>
      </c>
      <c r="AT36" t="s">
        <v>10042</v>
      </c>
      <c r="AU36" s="6" t="s">
        <v>362</v>
      </c>
      <c r="AV36" s="6">
        <v>2.0105548902195607</v>
      </c>
      <c r="AW36" t="s">
        <v>22571</v>
      </c>
      <c r="AX36" t="s">
        <v>22926</v>
      </c>
      <c r="AY36">
        <v>121818</v>
      </c>
      <c r="AZ36">
        <v>45094</v>
      </c>
      <c r="BA36">
        <v>374920</v>
      </c>
      <c r="BB36">
        <v>3.4478812654944262</v>
      </c>
      <c r="BC36">
        <v>0.40700000000000003</v>
      </c>
      <c r="BD36">
        <v>0.38205170176197545</v>
      </c>
      <c r="BE36" t="s">
        <v>23749</v>
      </c>
    </row>
    <row r="37" spans="1:57">
      <c r="A37" s="130">
        <v>6950094350</v>
      </c>
      <c r="B37">
        <v>273</v>
      </c>
      <c r="C37" t="s">
        <v>363</v>
      </c>
      <c r="D37" s="10">
        <v>6950094350</v>
      </c>
      <c r="E37" t="s">
        <v>14848</v>
      </c>
      <c r="F37" t="s">
        <v>13898</v>
      </c>
      <c r="G37" s="7">
        <v>39790</v>
      </c>
      <c r="H37">
        <v>17</v>
      </c>
      <c r="I37" t="s">
        <v>73</v>
      </c>
      <c r="J37" t="s">
        <v>5286</v>
      </c>
      <c r="K37" t="s">
        <v>5286</v>
      </c>
      <c r="L37" t="s">
        <v>367</v>
      </c>
      <c r="M37">
        <v>10</v>
      </c>
      <c r="R37">
        <v>8598</v>
      </c>
      <c r="S37">
        <v>18651</v>
      </c>
      <c r="T37">
        <v>14147</v>
      </c>
      <c r="U37">
        <v>18985</v>
      </c>
      <c r="V37">
        <v>13608</v>
      </c>
      <c r="W37">
        <v>239</v>
      </c>
      <c r="X37">
        <v>12382</v>
      </c>
      <c r="Y37">
        <v>10432</v>
      </c>
      <c r="Z37">
        <v>13238</v>
      </c>
      <c r="AA37">
        <v>8985</v>
      </c>
      <c r="AB37">
        <v>3861</v>
      </c>
      <c r="AC37">
        <v>5384</v>
      </c>
      <c r="AD37">
        <v>3152</v>
      </c>
      <c r="AE37">
        <v>4813</v>
      </c>
      <c r="AF37">
        <v>3806</v>
      </c>
      <c r="AG37">
        <v>0</v>
      </c>
      <c r="AH37">
        <v>0</v>
      </c>
      <c r="AI37">
        <v>0</v>
      </c>
      <c r="AJ37">
        <v>0</v>
      </c>
      <c r="AK37">
        <v>0</v>
      </c>
      <c r="AL37">
        <v>28861</v>
      </c>
      <c r="AM37">
        <v>35750</v>
      </c>
      <c r="AN37">
        <v>36820</v>
      </c>
      <c r="AO37">
        <v>38206</v>
      </c>
      <c r="AP37">
        <v>40105</v>
      </c>
      <c r="AQ37" s="105">
        <v>0</v>
      </c>
      <c r="AR37" s="6">
        <v>1.583</v>
      </c>
      <c r="AS37" t="s">
        <v>17208</v>
      </c>
      <c r="AT37" t="s">
        <v>10061</v>
      </c>
      <c r="AU37" s="6" t="s">
        <v>369</v>
      </c>
      <c r="AV37" s="6" t="s">
        <v>74</v>
      </c>
      <c r="AW37" t="s">
        <v>22572</v>
      </c>
      <c r="AX37" t="s">
        <v>22927</v>
      </c>
      <c r="AY37">
        <v>38400</v>
      </c>
      <c r="AZ37">
        <v>0</v>
      </c>
      <c r="BA37">
        <v>0</v>
      </c>
      <c r="BB37">
        <v>0</v>
      </c>
      <c r="BC37">
        <v>0.31659999999999999</v>
      </c>
      <c r="BD37">
        <v>0.27968841857730747</v>
      </c>
      <c r="BE37" t="s">
        <v>23749</v>
      </c>
    </row>
    <row r="38" spans="1:57">
      <c r="A38" s="130" t="s">
        <v>22903</v>
      </c>
      <c r="B38">
        <v>455</v>
      </c>
      <c r="C38" t="s">
        <v>370</v>
      </c>
      <c r="D38" s="10">
        <v>276118240</v>
      </c>
      <c r="E38" t="s">
        <v>14849</v>
      </c>
      <c r="F38" t="s">
        <v>13899</v>
      </c>
      <c r="G38" s="7">
        <v>39805</v>
      </c>
      <c r="H38">
        <v>17</v>
      </c>
      <c r="I38" t="s">
        <v>73</v>
      </c>
      <c r="J38" t="s">
        <v>23694</v>
      </c>
      <c r="K38" t="s">
        <v>23694</v>
      </c>
      <c r="L38" t="s">
        <v>372</v>
      </c>
      <c r="M38">
        <v>11</v>
      </c>
      <c r="R38">
        <v>2420</v>
      </c>
      <c r="S38">
        <v>1799</v>
      </c>
      <c r="T38">
        <v>2759</v>
      </c>
      <c r="U38">
        <v>452</v>
      </c>
      <c r="V38">
        <v>533</v>
      </c>
      <c r="W38">
        <v>5965</v>
      </c>
      <c r="X38">
        <v>1525</v>
      </c>
      <c r="Y38">
        <v>1847</v>
      </c>
      <c r="Z38">
        <v>1906</v>
      </c>
      <c r="AA38">
        <v>519</v>
      </c>
      <c r="AB38">
        <v>704</v>
      </c>
      <c r="AC38">
        <v>206</v>
      </c>
      <c r="AD38">
        <v>761</v>
      </c>
      <c r="AE38">
        <v>-1477</v>
      </c>
      <c r="AF38">
        <v>-18</v>
      </c>
      <c r="AG38">
        <v>0</v>
      </c>
      <c r="AH38">
        <v>0</v>
      </c>
      <c r="AI38">
        <v>0</v>
      </c>
      <c r="AJ38">
        <v>0</v>
      </c>
      <c r="AK38">
        <v>0</v>
      </c>
      <c r="AL38">
        <v>4632</v>
      </c>
      <c r="AM38">
        <v>4465</v>
      </c>
      <c r="AN38">
        <v>6018</v>
      </c>
      <c r="AO38">
        <v>4402</v>
      </c>
      <c r="AP38">
        <v>4402</v>
      </c>
      <c r="AQ38" s="105">
        <v>653</v>
      </c>
      <c r="AR38" s="6">
        <v>0.22</v>
      </c>
      <c r="AS38" t="s">
        <v>17208</v>
      </c>
      <c r="AT38" t="s">
        <v>10067</v>
      </c>
      <c r="AU38" s="6" t="s">
        <v>82</v>
      </c>
      <c r="AV38" s="6" t="s">
        <v>74</v>
      </c>
      <c r="AW38" t="s">
        <v>23710</v>
      </c>
      <c r="AX38" t="s">
        <v>22928</v>
      </c>
      <c r="AY38">
        <v>13824</v>
      </c>
      <c r="AZ38">
        <v>0</v>
      </c>
      <c r="BA38">
        <v>0</v>
      </c>
      <c r="BB38">
        <v>0</v>
      </c>
      <c r="BC38">
        <v>4.3999999999999997E-2</v>
      </c>
      <c r="BD38">
        <v>-3.3771106941838651E-2</v>
      </c>
      <c r="BE38" t="s">
        <v>23749</v>
      </c>
    </row>
    <row r="39" spans="1:57">
      <c r="A39" s="130">
        <v>1001219735</v>
      </c>
      <c r="B39">
        <v>123</v>
      </c>
      <c r="C39" t="s">
        <v>373</v>
      </c>
      <c r="D39" s="10">
        <v>1001219735</v>
      </c>
      <c r="E39" t="s">
        <v>14850</v>
      </c>
      <c r="F39" t="s">
        <v>13900</v>
      </c>
      <c r="G39" s="7">
        <v>39869</v>
      </c>
      <c r="H39">
        <v>17</v>
      </c>
      <c r="I39" t="s">
        <v>73</v>
      </c>
      <c r="J39" t="s">
        <v>21242</v>
      </c>
      <c r="K39" t="s">
        <v>21243</v>
      </c>
      <c r="L39" t="s">
        <v>377</v>
      </c>
      <c r="M39">
        <v>10</v>
      </c>
      <c r="R39">
        <v>62548</v>
      </c>
      <c r="S39">
        <v>95708</v>
      </c>
      <c r="T39">
        <v>101679</v>
      </c>
      <c r="U39">
        <v>103936</v>
      </c>
      <c r="V39">
        <v>109938</v>
      </c>
      <c r="W39">
        <v>43456</v>
      </c>
      <c r="X39">
        <v>51918</v>
      </c>
      <c r="Y39">
        <v>40532</v>
      </c>
      <c r="Z39">
        <v>49449</v>
      </c>
      <c r="AA39">
        <v>57518</v>
      </c>
      <c r="AB39">
        <v>16560</v>
      </c>
      <c r="AC39">
        <v>39062</v>
      </c>
      <c r="AD39">
        <v>56526</v>
      </c>
      <c r="AE39">
        <v>53785</v>
      </c>
      <c r="AF39">
        <v>50505</v>
      </c>
      <c r="AG39">
        <v>56612</v>
      </c>
      <c r="AH39">
        <v>44484</v>
      </c>
      <c r="AI39">
        <v>63397</v>
      </c>
      <c r="AJ39">
        <v>85343</v>
      </c>
      <c r="AK39">
        <v>195197</v>
      </c>
      <c r="AL39">
        <v>6387</v>
      </c>
      <c r="AM39">
        <v>9775</v>
      </c>
      <c r="AN39">
        <v>15385</v>
      </c>
      <c r="AO39">
        <v>33595</v>
      </c>
      <c r="AP39">
        <v>17877</v>
      </c>
      <c r="AQ39" s="105">
        <v>0</v>
      </c>
      <c r="AR39" s="6">
        <v>1.758</v>
      </c>
      <c r="AS39" t="s">
        <v>17208</v>
      </c>
      <c r="AT39" t="s">
        <v>378</v>
      </c>
      <c r="AU39" s="6" t="s">
        <v>82</v>
      </c>
      <c r="AV39" s="6">
        <v>3.4479792270190064</v>
      </c>
      <c r="AW39" t="s">
        <v>22573</v>
      </c>
      <c r="AX39" t="s">
        <v>22929</v>
      </c>
      <c r="AY39">
        <v>166024</v>
      </c>
      <c r="AZ39">
        <v>0</v>
      </c>
      <c r="BA39">
        <v>48025</v>
      </c>
      <c r="BB39">
        <v>0.28926540741097673</v>
      </c>
      <c r="BC39">
        <v>0.35160000000000002</v>
      </c>
      <c r="BD39">
        <v>0.45939529553020791</v>
      </c>
      <c r="BE39" t="s">
        <v>23749</v>
      </c>
    </row>
    <row r="40" spans="1:57">
      <c r="A40" s="130">
        <v>9102201009</v>
      </c>
      <c r="B40">
        <v>108</v>
      </c>
      <c r="C40" t="s">
        <v>403</v>
      </c>
      <c r="D40" s="10">
        <v>9102201009</v>
      </c>
      <c r="E40" t="s">
        <v>14855</v>
      </c>
      <c r="F40" t="s">
        <v>13905</v>
      </c>
      <c r="G40" s="7">
        <v>42343</v>
      </c>
      <c r="H40">
        <v>10</v>
      </c>
      <c r="I40" t="s">
        <v>73</v>
      </c>
      <c r="J40" t="s">
        <v>4937</v>
      </c>
      <c r="K40" t="s">
        <v>4937</v>
      </c>
      <c r="L40" t="s">
        <v>407</v>
      </c>
      <c r="M40">
        <v>150</v>
      </c>
      <c r="R40">
        <v>38753</v>
      </c>
      <c r="S40">
        <v>88086</v>
      </c>
      <c r="T40">
        <v>49487</v>
      </c>
      <c r="U40">
        <v>140041</v>
      </c>
      <c r="V40">
        <v>190724</v>
      </c>
      <c r="W40">
        <v>140770</v>
      </c>
      <c r="X40">
        <v>78959</v>
      </c>
      <c r="Y40">
        <v>48273</v>
      </c>
      <c r="Z40">
        <v>91629</v>
      </c>
      <c r="AA40">
        <v>1005</v>
      </c>
      <c r="AB40">
        <v>-9242</v>
      </c>
      <c r="AC40">
        <v>-7598</v>
      </c>
      <c r="AD40">
        <v>852</v>
      </c>
      <c r="AE40">
        <v>42737</v>
      </c>
      <c r="AF40">
        <v>87716</v>
      </c>
      <c r="AG40">
        <v>10503</v>
      </c>
      <c r="AH40">
        <v>4003</v>
      </c>
      <c r="AI40">
        <v>4003</v>
      </c>
      <c r="AJ40">
        <v>30003</v>
      </c>
      <c r="AK40">
        <v>136225</v>
      </c>
      <c r="AL40">
        <v>24709</v>
      </c>
      <c r="AM40">
        <v>33578</v>
      </c>
      <c r="AN40">
        <v>28738</v>
      </c>
      <c r="AO40">
        <v>28275</v>
      </c>
      <c r="AP40">
        <v>40548</v>
      </c>
      <c r="AQ40" s="105">
        <v>5</v>
      </c>
      <c r="AR40" s="6">
        <v>4.9219999999999997</v>
      </c>
      <c r="AS40" t="s">
        <v>17209</v>
      </c>
      <c r="AT40" t="s">
        <v>10102</v>
      </c>
      <c r="AU40" s="6" t="s">
        <v>409</v>
      </c>
      <c r="AV40" s="6">
        <v>12.970103779872417</v>
      </c>
      <c r="AW40" t="s">
        <v>22574</v>
      </c>
      <c r="AX40" t="s">
        <v>22930</v>
      </c>
      <c r="AY40">
        <v>173366</v>
      </c>
      <c r="AZ40">
        <v>0</v>
      </c>
      <c r="BA40">
        <v>4130</v>
      </c>
      <c r="BB40">
        <v>2.3822433464462466E-2</v>
      </c>
      <c r="BC40">
        <v>0.98439999999999994</v>
      </c>
      <c r="BD40">
        <v>0.45991065623623667</v>
      </c>
      <c r="BE40" t="s">
        <v>23749</v>
      </c>
    </row>
    <row r="41" spans="1:57">
      <c r="A41" s="130">
        <v>7727834940</v>
      </c>
      <c r="B41">
        <v>217</v>
      </c>
      <c r="C41" t="s">
        <v>410</v>
      </c>
      <c r="D41" s="10">
        <v>7727834940</v>
      </c>
      <c r="E41" t="s">
        <v>14856</v>
      </c>
      <c r="F41" t="s">
        <v>13906</v>
      </c>
      <c r="G41" s="7">
        <v>41778</v>
      </c>
      <c r="H41">
        <v>12</v>
      </c>
      <c r="I41" t="s">
        <v>73</v>
      </c>
      <c r="J41" t="s">
        <v>413</v>
      </c>
      <c r="K41" t="s">
        <v>413</v>
      </c>
      <c r="L41" t="s">
        <v>8157</v>
      </c>
      <c r="M41">
        <v>500</v>
      </c>
      <c r="R41">
        <v>13909</v>
      </c>
      <c r="S41">
        <v>21050</v>
      </c>
      <c r="T41">
        <v>25367</v>
      </c>
      <c r="U41">
        <v>34899</v>
      </c>
      <c r="V41">
        <v>53822</v>
      </c>
      <c r="W41">
        <v>22634</v>
      </c>
      <c r="X41">
        <v>20319</v>
      </c>
      <c r="Y41">
        <v>23113</v>
      </c>
      <c r="Z41">
        <v>21763</v>
      </c>
      <c r="AA41">
        <v>27961</v>
      </c>
      <c r="AB41">
        <v>564</v>
      </c>
      <c r="AC41">
        <v>175</v>
      </c>
      <c r="AD41">
        <v>1458</v>
      </c>
      <c r="AE41">
        <v>12104</v>
      </c>
      <c r="AF41">
        <v>23869</v>
      </c>
      <c r="AG41">
        <v>0</v>
      </c>
      <c r="AH41">
        <v>0</v>
      </c>
      <c r="AI41">
        <v>0</v>
      </c>
      <c r="AJ41">
        <v>0</v>
      </c>
      <c r="AK41">
        <v>0</v>
      </c>
      <c r="AL41">
        <v>15943</v>
      </c>
      <c r="AM41">
        <v>11388</v>
      </c>
      <c r="AN41">
        <v>8409</v>
      </c>
      <c r="AO41">
        <v>13505</v>
      </c>
      <c r="AP41">
        <v>21984</v>
      </c>
      <c r="AQ41" s="105">
        <v>47</v>
      </c>
      <c r="AR41" s="6">
        <v>3.87</v>
      </c>
      <c r="AS41" t="s">
        <v>17208</v>
      </c>
      <c r="AT41" t="s">
        <v>415</v>
      </c>
      <c r="AU41" s="6" t="s">
        <v>416</v>
      </c>
      <c r="AV41" s="6" t="s">
        <v>74</v>
      </c>
      <c r="AW41" t="s">
        <v>22575</v>
      </c>
      <c r="AX41" t="s">
        <v>22914</v>
      </c>
      <c r="AY41">
        <v>35824</v>
      </c>
      <c r="AZ41">
        <v>0</v>
      </c>
      <c r="BA41">
        <v>0</v>
      </c>
      <c r="BB41">
        <v>0</v>
      </c>
      <c r="BC41">
        <v>0.77400000000000002</v>
      </c>
      <c r="BD41">
        <v>0.4434803611905912</v>
      </c>
      <c r="BE41" t="s">
        <v>23749</v>
      </c>
    </row>
    <row r="42" spans="1:57">
      <c r="A42" s="130">
        <v>7723706312</v>
      </c>
      <c r="B42">
        <v>93</v>
      </c>
      <c r="C42" t="s">
        <v>417</v>
      </c>
      <c r="D42" s="10">
        <v>7723706312</v>
      </c>
      <c r="E42" t="s">
        <v>14857</v>
      </c>
      <c r="F42" t="s">
        <v>13907</v>
      </c>
      <c r="G42" s="7">
        <v>39857</v>
      </c>
      <c r="H42">
        <v>17</v>
      </c>
      <c r="I42" t="s">
        <v>73</v>
      </c>
      <c r="J42" t="s">
        <v>5054</v>
      </c>
      <c r="K42" t="s">
        <v>5053</v>
      </c>
      <c r="L42" t="s">
        <v>421</v>
      </c>
      <c r="M42">
        <v>10</v>
      </c>
      <c r="R42">
        <v>46981</v>
      </c>
      <c r="S42">
        <v>152786</v>
      </c>
      <c r="T42">
        <v>227420</v>
      </c>
      <c r="U42">
        <v>164935</v>
      </c>
      <c r="V42">
        <v>83877</v>
      </c>
      <c r="W42">
        <v>35361</v>
      </c>
      <c r="X42">
        <v>119497</v>
      </c>
      <c r="Y42">
        <v>220337</v>
      </c>
      <c r="Z42">
        <v>162316</v>
      </c>
      <c r="AA42">
        <v>81972</v>
      </c>
      <c r="AB42">
        <v>1140</v>
      </c>
      <c r="AC42">
        <v>31892</v>
      </c>
      <c r="AD42">
        <v>4898</v>
      </c>
      <c r="AE42">
        <v>1010</v>
      </c>
      <c r="AF42">
        <v>942</v>
      </c>
      <c r="AG42">
        <v>0</v>
      </c>
      <c r="AH42">
        <v>0</v>
      </c>
      <c r="AI42">
        <v>0</v>
      </c>
      <c r="AJ42">
        <v>0</v>
      </c>
      <c r="AK42">
        <v>0</v>
      </c>
      <c r="AL42">
        <v>34181</v>
      </c>
      <c r="AM42">
        <v>59919</v>
      </c>
      <c r="AN42">
        <v>69441</v>
      </c>
      <c r="AO42">
        <v>71790</v>
      </c>
      <c r="AP42">
        <v>67653</v>
      </c>
      <c r="AQ42" s="105">
        <v>0</v>
      </c>
      <c r="AR42" s="6">
        <v>1.7849999999999999</v>
      </c>
      <c r="AS42" t="s">
        <v>17208</v>
      </c>
      <c r="AT42" t="s">
        <v>422</v>
      </c>
      <c r="AU42" s="6" t="s">
        <v>82</v>
      </c>
      <c r="AV42" s="6" t="s">
        <v>74</v>
      </c>
      <c r="AW42" t="s">
        <v>19859</v>
      </c>
      <c r="AX42" t="s">
        <v>22914</v>
      </c>
      <c r="AY42">
        <v>70898</v>
      </c>
      <c r="AZ42">
        <v>0</v>
      </c>
      <c r="BA42">
        <v>0</v>
      </c>
      <c r="BB42">
        <v>0</v>
      </c>
      <c r="BC42">
        <v>0.35699999999999998</v>
      </c>
      <c r="BD42">
        <v>1.12307307128295E-2</v>
      </c>
      <c r="BE42" t="s">
        <v>23749</v>
      </c>
    </row>
    <row r="43" spans="1:57">
      <c r="A43" s="130">
        <v>916009139</v>
      </c>
      <c r="B43">
        <v>309</v>
      </c>
      <c r="C43" t="s">
        <v>423</v>
      </c>
      <c r="D43" s="10">
        <v>916009139</v>
      </c>
      <c r="E43" t="s">
        <v>14858</v>
      </c>
      <c r="F43" t="s">
        <v>13908</v>
      </c>
      <c r="G43" s="7">
        <v>41984</v>
      </c>
      <c r="H43">
        <v>11</v>
      </c>
      <c r="I43" t="s">
        <v>73</v>
      </c>
      <c r="J43" t="s">
        <v>5054</v>
      </c>
      <c r="K43" t="s">
        <v>5053</v>
      </c>
      <c r="L43" t="s">
        <v>8163</v>
      </c>
      <c r="M43">
        <v>10020</v>
      </c>
      <c r="R43">
        <v>7591</v>
      </c>
      <c r="S43">
        <v>11260</v>
      </c>
      <c r="T43">
        <v>9592</v>
      </c>
      <c r="U43">
        <v>12482</v>
      </c>
      <c r="V43">
        <v>7666</v>
      </c>
      <c r="W43">
        <v>7087</v>
      </c>
      <c r="X43">
        <v>6643</v>
      </c>
      <c r="Y43">
        <v>6417</v>
      </c>
      <c r="Z43">
        <v>5099</v>
      </c>
      <c r="AA43">
        <v>3702</v>
      </c>
      <c r="AB43">
        <v>780</v>
      </c>
      <c r="AC43">
        <v>3942</v>
      </c>
      <c r="AD43">
        <v>2600</v>
      </c>
      <c r="AE43">
        <v>7093</v>
      </c>
      <c r="AF43">
        <v>3734</v>
      </c>
      <c r="AG43">
        <v>1530191</v>
      </c>
      <c r="AH43">
        <v>1530338</v>
      </c>
      <c r="AI43">
        <v>1665423</v>
      </c>
      <c r="AJ43">
        <v>1700806</v>
      </c>
      <c r="AK43">
        <v>1054467</v>
      </c>
      <c r="AL43">
        <v>0</v>
      </c>
      <c r="AM43">
        <v>0</v>
      </c>
      <c r="AN43">
        <v>0</v>
      </c>
      <c r="AO43">
        <v>0</v>
      </c>
      <c r="AP43">
        <v>0</v>
      </c>
      <c r="AQ43" s="105">
        <v>7403</v>
      </c>
      <c r="AR43" s="6">
        <v>1.01</v>
      </c>
      <c r="AS43" t="s">
        <v>17208</v>
      </c>
      <c r="AT43" t="s">
        <v>10118</v>
      </c>
      <c r="AU43" s="6" t="s">
        <v>82</v>
      </c>
      <c r="AV43" s="6">
        <v>0.68910809173495335</v>
      </c>
      <c r="AW43" t="s">
        <v>19860</v>
      </c>
      <c r="AX43" t="s">
        <v>22930</v>
      </c>
      <c r="AY43">
        <v>32936</v>
      </c>
      <c r="AZ43">
        <v>0</v>
      </c>
      <c r="BA43">
        <v>0</v>
      </c>
      <c r="BB43">
        <v>0</v>
      </c>
      <c r="BC43">
        <v>0.20200000000000001</v>
      </c>
      <c r="BD43">
        <v>0.48708583355074353</v>
      </c>
      <c r="BE43" t="s">
        <v>23749</v>
      </c>
    </row>
    <row r="44" spans="1:57">
      <c r="A44" s="130">
        <v>7716228295</v>
      </c>
      <c r="B44">
        <v>164</v>
      </c>
      <c r="C44" t="s">
        <v>426</v>
      </c>
      <c r="D44" s="10">
        <v>7716228295</v>
      </c>
      <c r="E44" t="s">
        <v>14859</v>
      </c>
      <c r="F44" t="s">
        <v>13909</v>
      </c>
      <c r="G44" s="7">
        <v>37693</v>
      </c>
      <c r="H44">
        <v>23</v>
      </c>
      <c r="I44" t="s">
        <v>73</v>
      </c>
      <c r="J44" t="s">
        <v>5139</v>
      </c>
      <c r="K44" t="s">
        <v>5139</v>
      </c>
      <c r="L44" t="s">
        <v>3977</v>
      </c>
      <c r="M44">
        <v>10</v>
      </c>
      <c r="R44">
        <v>49916</v>
      </c>
      <c r="S44">
        <v>56390</v>
      </c>
      <c r="T44">
        <v>66045</v>
      </c>
      <c r="U44">
        <v>58789</v>
      </c>
      <c r="V44">
        <v>39390</v>
      </c>
      <c r="W44">
        <v>53957</v>
      </c>
      <c r="X44">
        <v>43276</v>
      </c>
      <c r="Y44">
        <v>49132</v>
      </c>
      <c r="Z44">
        <v>33570</v>
      </c>
      <c r="AA44">
        <v>27316</v>
      </c>
      <c r="AB44">
        <v>12553</v>
      </c>
      <c r="AC44">
        <v>11581</v>
      </c>
      <c r="AD44">
        <v>15335</v>
      </c>
      <c r="AE44">
        <v>23768</v>
      </c>
      <c r="AF44">
        <v>10980</v>
      </c>
      <c r="AG44">
        <v>7907</v>
      </c>
      <c r="AH44">
        <v>0</v>
      </c>
      <c r="AI44">
        <v>0</v>
      </c>
      <c r="AJ44">
        <v>0</v>
      </c>
      <c r="AK44">
        <v>0</v>
      </c>
      <c r="AL44">
        <v>18621</v>
      </c>
      <c r="AM44">
        <v>21529</v>
      </c>
      <c r="AN44">
        <v>17553</v>
      </c>
      <c r="AO44">
        <v>44078</v>
      </c>
      <c r="AP44">
        <v>21853</v>
      </c>
      <c r="AQ44" s="105">
        <v>0</v>
      </c>
      <c r="AR44" s="6">
        <v>0.78900000000000003</v>
      </c>
      <c r="AS44" t="s">
        <v>17208</v>
      </c>
      <c r="AT44" t="s">
        <v>10124</v>
      </c>
      <c r="AU44" s="6" t="s">
        <v>432</v>
      </c>
      <c r="AV44" s="6">
        <v>0</v>
      </c>
      <c r="AW44" t="s">
        <v>22576</v>
      </c>
      <c r="AX44" t="s">
        <v>22914</v>
      </c>
      <c r="AY44">
        <v>50852</v>
      </c>
      <c r="AZ44">
        <v>0</v>
      </c>
      <c r="BA44">
        <v>0</v>
      </c>
      <c r="BB44">
        <v>0</v>
      </c>
      <c r="BC44">
        <v>0.1578</v>
      </c>
      <c r="BD44">
        <v>0.27875095201827876</v>
      </c>
      <c r="BE44" t="s">
        <v>23749</v>
      </c>
    </row>
    <row r="45" spans="1:57">
      <c r="A45" s="130">
        <v>7702686930</v>
      </c>
      <c r="B45">
        <v>125</v>
      </c>
      <c r="C45" t="s">
        <v>433</v>
      </c>
      <c r="D45" s="10">
        <v>7702686930</v>
      </c>
      <c r="E45" t="s">
        <v>14860</v>
      </c>
      <c r="F45" t="s">
        <v>13910</v>
      </c>
      <c r="G45" s="7">
        <v>39743</v>
      </c>
      <c r="H45">
        <v>17</v>
      </c>
      <c r="I45" t="s">
        <v>73</v>
      </c>
      <c r="J45" t="s">
        <v>5027</v>
      </c>
      <c r="K45" t="s">
        <v>23037</v>
      </c>
      <c r="L45" t="s">
        <v>8166</v>
      </c>
      <c r="M45">
        <v>10</v>
      </c>
      <c r="R45">
        <v>80884</v>
      </c>
      <c r="S45">
        <v>45634</v>
      </c>
      <c r="T45">
        <v>290334</v>
      </c>
      <c r="U45">
        <v>98809</v>
      </c>
      <c r="V45">
        <v>100593</v>
      </c>
      <c r="W45">
        <v>45566</v>
      </c>
      <c r="X45">
        <v>35121</v>
      </c>
      <c r="Y45">
        <v>277548</v>
      </c>
      <c r="Z45">
        <v>59971</v>
      </c>
      <c r="AA45">
        <v>94421</v>
      </c>
      <c r="AB45">
        <v>13981</v>
      </c>
      <c r="AC45">
        <v>3678</v>
      </c>
      <c r="AD45">
        <v>3778</v>
      </c>
      <c r="AE45">
        <v>36368</v>
      </c>
      <c r="AF45">
        <v>3702</v>
      </c>
      <c r="AG45">
        <v>87519</v>
      </c>
      <c r="AH45">
        <v>93664</v>
      </c>
      <c r="AI45">
        <v>63457</v>
      </c>
      <c r="AJ45">
        <v>57657</v>
      </c>
      <c r="AK45">
        <v>29660</v>
      </c>
      <c r="AL45">
        <v>117112</v>
      </c>
      <c r="AM45">
        <v>60574</v>
      </c>
      <c r="AN45">
        <v>28849</v>
      </c>
      <c r="AO45">
        <v>84330</v>
      </c>
      <c r="AP45">
        <v>110804</v>
      </c>
      <c r="AQ45" s="105">
        <v>53882</v>
      </c>
      <c r="AR45" s="6">
        <v>1.244</v>
      </c>
      <c r="AS45" t="s">
        <v>17208</v>
      </c>
      <c r="AT45" t="s">
        <v>438</v>
      </c>
      <c r="AU45" s="6" t="s">
        <v>439</v>
      </c>
      <c r="AV45" s="6">
        <v>0.33889783932631773</v>
      </c>
      <c r="AW45" t="s">
        <v>23711</v>
      </c>
      <c r="AX45" t="s">
        <v>22914</v>
      </c>
      <c r="AY45">
        <v>118831</v>
      </c>
      <c r="AZ45">
        <v>0</v>
      </c>
      <c r="BA45">
        <v>0</v>
      </c>
      <c r="BB45">
        <v>0</v>
      </c>
      <c r="BC45">
        <v>0.24879999999999999</v>
      </c>
      <c r="BD45">
        <v>3.68017655304047E-2</v>
      </c>
      <c r="BE45" t="s">
        <v>23749</v>
      </c>
    </row>
    <row r="46" spans="1:57">
      <c r="A46" s="130">
        <v>5406796664</v>
      </c>
      <c r="B46">
        <v>132</v>
      </c>
      <c r="C46" t="s">
        <v>440</v>
      </c>
      <c r="D46" s="10">
        <v>5406796664</v>
      </c>
      <c r="E46" t="s">
        <v>14861</v>
      </c>
      <c r="F46" t="s">
        <v>13911</v>
      </c>
      <c r="G46" s="7">
        <v>41984</v>
      </c>
      <c r="H46">
        <v>11</v>
      </c>
      <c r="I46" t="s">
        <v>73</v>
      </c>
      <c r="J46" t="s">
        <v>4984</v>
      </c>
      <c r="K46" t="s">
        <v>4983</v>
      </c>
      <c r="L46" t="s">
        <v>444</v>
      </c>
      <c r="M46">
        <v>21.65</v>
      </c>
      <c r="R46">
        <v>288648</v>
      </c>
      <c r="S46">
        <v>741453</v>
      </c>
      <c r="T46">
        <v>51370</v>
      </c>
      <c r="U46">
        <v>94221</v>
      </c>
      <c r="V46">
        <v>135047</v>
      </c>
      <c r="W46">
        <v>215720</v>
      </c>
      <c r="X46">
        <v>509440</v>
      </c>
      <c r="Y46">
        <v>49200</v>
      </c>
      <c r="Z46">
        <v>33401</v>
      </c>
      <c r="AA46">
        <v>61478</v>
      </c>
      <c r="AB46">
        <v>68656</v>
      </c>
      <c r="AC46">
        <v>141796</v>
      </c>
      <c r="AD46">
        <v>-20056</v>
      </c>
      <c r="AE46">
        <v>21521</v>
      </c>
      <c r="AF46">
        <v>20244</v>
      </c>
      <c r="AG46">
        <v>546008</v>
      </c>
      <c r="AH46">
        <v>215578</v>
      </c>
      <c r="AI46">
        <v>49940</v>
      </c>
      <c r="AJ46">
        <v>50239</v>
      </c>
      <c r="AK46">
        <v>84889</v>
      </c>
      <c r="AL46">
        <v>12097</v>
      </c>
      <c r="AM46">
        <v>3789</v>
      </c>
      <c r="AN46">
        <v>8767</v>
      </c>
      <c r="AO46">
        <v>8615</v>
      </c>
      <c r="AP46">
        <v>10171</v>
      </c>
      <c r="AQ46" s="105">
        <v>253500</v>
      </c>
      <c r="AR46" s="6">
        <v>0.46800000000000003</v>
      </c>
      <c r="AS46" t="s">
        <v>17208</v>
      </c>
      <c r="AT46" t="s">
        <v>445</v>
      </c>
      <c r="AU46" s="6" t="s">
        <v>446</v>
      </c>
      <c r="AV46" s="6">
        <v>0.15547208099515025</v>
      </c>
      <c r="AW46" t="s">
        <v>22577</v>
      </c>
      <c r="AX46" t="s">
        <v>22931</v>
      </c>
      <c r="AY46">
        <v>79238</v>
      </c>
      <c r="AZ46">
        <v>11934</v>
      </c>
      <c r="BA46">
        <v>16127</v>
      </c>
      <c r="BB46">
        <v>0.35413564198995434</v>
      </c>
      <c r="BC46">
        <v>9.3600000000000003E-2</v>
      </c>
      <c r="BD46">
        <v>0.1499033669759417</v>
      </c>
      <c r="BE46" t="s">
        <v>23749</v>
      </c>
    </row>
    <row r="47" spans="1:57">
      <c r="A47" s="130">
        <v>6455047081</v>
      </c>
      <c r="B47">
        <v>269</v>
      </c>
      <c r="C47" t="s">
        <v>13912</v>
      </c>
      <c r="D47" s="10">
        <v>6455047081</v>
      </c>
      <c r="E47" t="s">
        <v>14862</v>
      </c>
      <c r="F47" t="s">
        <v>13913</v>
      </c>
      <c r="G47" s="7">
        <v>39532</v>
      </c>
      <c r="H47">
        <v>18</v>
      </c>
      <c r="I47" t="s">
        <v>73</v>
      </c>
      <c r="J47" t="s">
        <v>5241</v>
      </c>
      <c r="K47" t="s">
        <v>5241</v>
      </c>
      <c r="L47" t="s">
        <v>451</v>
      </c>
      <c r="M47">
        <v>756</v>
      </c>
      <c r="R47">
        <v>7706</v>
      </c>
      <c r="S47">
        <v>8922</v>
      </c>
      <c r="T47">
        <v>20820</v>
      </c>
      <c r="U47">
        <v>20011</v>
      </c>
      <c r="V47">
        <v>19838</v>
      </c>
      <c r="W47">
        <v>6913</v>
      </c>
      <c r="X47">
        <v>0</v>
      </c>
      <c r="Y47">
        <v>0</v>
      </c>
      <c r="Z47">
        <v>0</v>
      </c>
      <c r="AA47">
        <v>0</v>
      </c>
      <c r="AB47">
        <v>81</v>
      </c>
      <c r="AC47">
        <v>3512</v>
      </c>
      <c r="AD47">
        <v>7858</v>
      </c>
      <c r="AE47">
        <v>1991</v>
      </c>
      <c r="AF47">
        <v>4183</v>
      </c>
      <c r="AG47">
        <v>7891</v>
      </c>
      <c r="AH47">
        <v>14489</v>
      </c>
      <c r="AI47">
        <v>22198</v>
      </c>
      <c r="AJ47">
        <v>19577</v>
      </c>
      <c r="AK47">
        <v>37467</v>
      </c>
      <c r="AL47">
        <v>5749</v>
      </c>
      <c r="AM47">
        <v>3187</v>
      </c>
      <c r="AN47">
        <v>3134</v>
      </c>
      <c r="AO47">
        <v>3134</v>
      </c>
      <c r="AP47">
        <v>3075</v>
      </c>
      <c r="AQ47" s="105">
        <v>-1607</v>
      </c>
      <c r="AR47" s="6">
        <v>2.5739999999999998</v>
      </c>
      <c r="AS47" t="s">
        <v>17208</v>
      </c>
      <c r="AT47" t="s">
        <v>452</v>
      </c>
      <c r="AU47" s="6" t="s">
        <v>453</v>
      </c>
      <c r="AV47" s="6">
        <v>4.7480674185781266</v>
      </c>
      <c r="AW47" t="s">
        <v>19861</v>
      </c>
      <c r="AX47" t="s">
        <v>22932</v>
      </c>
      <c r="AY47">
        <v>34983</v>
      </c>
      <c r="AZ47">
        <v>0</v>
      </c>
      <c r="BA47">
        <v>7536</v>
      </c>
      <c r="BB47">
        <v>0.2154189177600549</v>
      </c>
      <c r="BC47">
        <v>0.51479999999999992</v>
      </c>
      <c r="BD47">
        <v>0.21085794939005947</v>
      </c>
      <c r="BE47" t="s">
        <v>23749</v>
      </c>
    </row>
    <row r="48" spans="1:57">
      <c r="A48" s="130">
        <v>6316220412</v>
      </c>
      <c r="B48">
        <v>167</v>
      </c>
      <c r="C48" t="s">
        <v>454</v>
      </c>
      <c r="D48" s="10">
        <v>6316220412</v>
      </c>
      <c r="E48" t="s">
        <v>14863</v>
      </c>
      <c r="F48" t="s">
        <v>13914</v>
      </c>
      <c r="G48" s="7">
        <v>42466</v>
      </c>
      <c r="H48">
        <v>10</v>
      </c>
      <c r="I48" t="s">
        <v>73</v>
      </c>
      <c r="J48" t="s">
        <v>23043</v>
      </c>
      <c r="K48" t="s">
        <v>5019</v>
      </c>
      <c r="L48" t="s">
        <v>8175</v>
      </c>
      <c r="M48">
        <v>1950</v>
      </c>
      <c r="R48">
        <v>38403</v>
      </c>
      <c r="S48">
        <v>50931</v>
      </c>
      <c r="T48">
        <v>50846</v>
      </c>
      <c r="U48">
        <v>57766</v>
      </c>
      <c r="V48">
        <v>103798</v>
      </c>
      <c r="W48">
        <v>33846</v>
      </c>
      <c r="X48">
        <v>5303</v>
      </c>
      <c r="Y48">
        <v>27383</v>
      </c>
      <c r="Z48">
        <v>16115</v>
      </c>
      <c r="AA48">
        <v>70721</v>
      </c>
      <c r="AB48">
        <v>5037</v>
      </c>
      <c r="AC48">
        <v>7160</v>
      </c>
      <c r="AD48">
        <v>7560</v>
      </c>
      <c r="AE48">
        <v>8397</v>
      </c>
      <c r="AF48">
        <v>8962</v>
      </c>
      <c r="AG48">
        <v>83690</v>
      </c>
      <c r="AH48">
        <v>212</v>
      </c>
      <c r="AI48">
        <v>99154</v>
      </c>
      <c r="AJ48">
        <v>109306</v>
      </c>
      <c r="AK48">
        <v>119166</v>
      </c>
      <c r="AL48">
        <v>308050</v>
      </c>
      <c r="AM48">
        <v>771177</v>
      </c>
      <c r="AN48">
        <v>1099325</v>
      </c>
      <c r="AO48">
        <v>1423088</v>
      </c>
      <c r="AP48">
        <v>182156</v>
      </c>
      <c r="AQ48" s="105">
        <v>2342</v>
      </c>
      <c r="AR48" s="6">
        <v>2.7029999999999998</v>
      </c>
      <c r="AS48" t="s">
        <v>17208</v>
      </c>
      <c r="AT48" t="s">
        <v>459</v>
      </c>
      <c r="AU48" s="6" t="s">
        <v>460</v>
      </c>
      <c r="AV48" s="6">
        <v>1.4238977177679533</v>
      </c>
      <c r="AW48" t="s">
        <v>22578</v>
      </c>
      <c r="AX48" t="s">
        <v>22913</v>
      </c>
      <c r="AY48">
        <v>17184</v>
      </c>
      <c r="AZ48">
        <v>77</v>
      </c>
      <c r="BA48">
        <v>297934</v>
      </c>
      <c r="BB48">
        <v>17.342353351955307</v>
      </c>
      <c r="BC48">
        <v>0.54059999999999997</v>
      </c>
      <c r="BD48">
        <v>8.6340777278945638E-2</v>
      </c>
      <c r="BE48" t="s">
        <v>23749</v>
      </c>
    </row>
    <row r="49" spans="1:57">
      <c r="A49" s="130">
        <v>5257119624</v>
      </c>
      <c r="B49">
        <v>200</v>
      </c>
      <c r="C49" t="s">
        <v>461</v>
      </c>
      <c r="D49" s="10">
        <v>5257119624</v>
      </c>
      <c r="E49" t="s">
        <v>14864</v>
      </c>
      <c r="F49" t="s">
        <v>13915</v>
      </c>
      <c r="G49" s="7">
        <v>40497</v>
      </c>
      <c r="H49">
        <v>15</v>
      </c>
      <c r="I49" t="s">
        <v>73</v>
      </c>
      <c r="J49" t="s">
        <v>5194</v>
      </c>
      <c r="K49" t="s">
        <v>5193</v>
      </c>
      <c r="L49" t="s">
        <v>465</v>
      </c>
      <c r="M49">
        <v>10</v>
      </c>
      <c r="R49">
        <v>20685</v>
      </c>
      <c r="S49">
        <v>23248</v>
      </c>
      <c r="T49">
        <v>29586</v>
      </c>
      <c r="U49">
        <v>39983</v>
      </c>
      <c r="V49">
        <v>27416</v>
      </c>
      <c r="W49">
        <v>38859</v>
      </c>
      <c r="X49">
        <v>14183</v>
      </c>
      <c r="Y49">
        <v>16479</v>
      </c>
      <c r="Z49">
        <v>33756</v>
      </c>
      <c r="AA49">
        <v>23903</v>
      </c>
      <c r="AB49">
        <v>-8083</v>
      </c>
      <c r="AC49">
        <v>3776</v>
      </c>
      <c r="AD49">
        <v>3476</v>
      </c>
      <c r="AE49">
        <v>4579</v>
      </c>
      <c r="AF49">
        <v>2755</v>
      </c>
      <c r="AG49">
        <v>10000</v>
      </c>
      <c r="AH49">
        <v>9119</v>
      </c>
      <c r="AI49">
        <v>7209</v>
      </c>
      <c r="AJ49">
        <v>0</v>
      </c>
      <c r="AK49">
        <v>0</v>
      </c>
      <c r="AL49">
        <v>43618</v>
      </c>
      <c r="AM49">
        <v>48454</v>
      </c>
      <c r="AN49">
        <v>43397</v>
      </c>
      <c r="AO49">
        <v>55527</v>
      </c>
      <c r="AP49">
        <v>59726</v>
      </c>
      <c r="AQ49" s="105">
        <v>575</v>
      </c>
      <c r="AR49" s="6">
        <v>1.325</v>
      </c>
      <c r="AS49" t="s">
        <v>17208</v>
      </c>
      <c r="AT49" t="s">
        <v>10150</v>
      </c>
      <c r="AU49" s="6" t="s">
        <v>467</v>
      </c>
      <c r="AV49" s="6">
        <v>0</v>
      </c>
      <c r="AW49" t="s">
        <v>22579</v>
      </c>
      <c r="AX49" t="s">
        <v>22921</v>
      </c>
      <c r="AY49">
        <v>55171</v>
      </c>
      <c r="AZ49">
        <v>0</v>
      </c>
      <c r="BA49">
        <v>0</v>
      </c>
      <c r="BB49">
        <v>0</v>
      </c>
      <c r="BC49">
        <v>0.26500000000000001</v>
      </c>
      <c r="BD49">
        <v>0.10048876568427195</v>
      </c>
      <c r="BE49" t="s">
        <v>23749</v>
      </c>
    </row>
    <row r="50" spans="1:57">
      <c r="A50" s="130">
        <v>6501281184</v>
      </c>
      <c r="B50">
        <v>116</v>
      </c>
      <c r="C50" t="s">
        <v>468</v>
      </c>
      <c r="D50" s="10">
        <v>6501281184</v>
      </c>
      <c r="E50" t="s">
        <v>14865</v>
      </c>
      <c r="F50" t="s">
        <v>13916</v>
      </c>
      <c r="G50" s="7">
        <v>42411</v>
      </c>
      <c r="H50">
        <v>10</v>
      </c>
      <c r="I50" t="s">
        <v>44</v>
      </c>
      <c r="J50" t="s">
        <v>23047</v>
      </c>
      <c r="K50" t="s">
        <v>4997</v>
      </c>
      <c r="L50" t="s">
        <v>8181</v>
      </c>
      <c r="M50">
        <v>10000</v>
      </c>
      <c r="R50">
        <v>42727</v>
      </c>
      <c r="S50">
        <v>80368</v>
      </c>
      <c r="T50">
        <v>90675</v>
      </c>
      <c r="U50">
        <v>119271</v>
      </c>
      <c r="V50">
        <v>124401</v>
      </c>
      <c r="W50">
        <v>38656</v>
      </c>
      <c r="X50">
        <v>56279</v>
      </c>
      <c r="Y50">
        <v>62016</v>
      </c>
      <c r="Z50">
        <v>79730</v>
      </c>
      <c r="AA50">
        <v>96137</v>
      </c>
      <c r="AB50">
        <v>17867</v>
      </c>
      <c r="AC50">
        <v>21373</v>
      </c>
      <c r="AD50">
        <v>25839</v>
      </c>
      <c r="AE50">
        <v>34550</v>
      </c>
      <c r="AF50">
        <v>24528</v>
      </c>
      <c r="AG50">
        <v>685164</v>
      </c>
      <c r="AH50">
        <v>838612</v>
      </c>
      <c r="AI50">
        <v>1136714</v>
      </c>
      <c r="AJ50">
        <v>1269075</v>
      </c>
      <c r="AK50">
        <v>18017</v>
      </c>
      <c r="AL50">
        <v>0</v>
      </c>
      <c r="AM50">
        <v>10907</v>
      </c>
      <c r="AN50">
        <v>8077</v>
      </c>
      <c r="AO50">
        <v>0</v>
      </c>
      <c r="AP50">
        <v>1408007</v>
      </c>
      <c r="AQ50" s="105">
        <v>8720</v>
      </c>
      <c r="AR50" s="6">
        <v>2.9119999999999999</v>
      </c>
      <c r="AS50" t="s">
        <v>17208</v>
      </c>
      <c r="AT50" t="s">
        <v>473</v>
      </c>
      <c r="AU50" s="6" t="s">
        <v>474</v>
      </c>
      <c r="AV50" s="6">
        <v>2.6295894121699331E-2</v>
      </c>
      <c r="AW50" t="s">
        <v>22580</v>
      </c>
      <c r="AX50" t="s">
        <v>22933</v>
      </c>
      <c r="AY50">
        <v>1539616</v>
      </c>
      <c r="AZ50">
        <v>0</v>
      </c>
      <c r="BA50">
        <v>0</v>
      </c>
      <c r="BB50">
        <v>0</v>
      </c>
      <c r="BC50">
        <v>0.58240000000000003</v>
      </c>
      <c r="BD50">
        <v>0.19716883304796584</v>
      </c>
      <c r="BE50" t="s">
        <v>23749</v>
      </c>
    </row>
    <row r="51" spans="1:57">
      <c r="A51" s="130">
        <v>3702593710</v>
      </c>
      <c r="B51">
        <v>340</v>
      </c>
      <c r="C51" t="s">
        <v>475</v>
      </c>
      <c r="D51" s="10">
        <v>3702593710</v>
      </c>
      <c r="E51" t="s">
        <v>14866</v>
      </c>
      <c r="F51" t="s">
        <v>13917</v>
      </c>
      <c r="G51" s="7">
        <v>40043</v>
      </c>
      <c r="H51">
        <v>17</v>
      </c>
      <c r="I51" t="s">
        <v>73</v>
      </c>
      <c r="J51" t="s">
        <v>5357</v>
      </c>
      <c r="K51" t="s">
        <v>5357</v>
      </c>
      <c r="L51" t="s">
        <v>4069</v>
      </c>
      <c r="M51">
        <v>10</v>
      </c>
      <c r="R51">
        <v>22609</v>
      </c>
      <c r="S51">
        <v>14506</v>
      </c>
      <c r="T51">
        <v>7664</v>
      </c>
      <c r="U51">
        <v>9798</v>
      </c>
      <c r="V51">
        <v>8510</v>
      </c>
      <c r="W51">
        <v>15688</v>
      </c>
      <c r="X51">
        <v>14166</v>
      </c>
      <c r="Y51">
        <v>7449</v>
      </c>
      <c r="Z51">
        <v>9588</v>
      </c>
      <c r="AA51">
        <v>8170</v>
      </c>
      <c r="AB51">
        <v>245</v>
      </c>
      <c r="AC51">
        <v>171</v>
      </c>
      <c r="AD51">
        <v>109</v>
      </c>
      <c r="AE51">
        <v>151</v>
      </c>
      <c r="AF51">
        <v>130</v>
      </c>
      <c r="AG51">
        <v>0</v>
      </c>
      <c r="AH51">
        <v>0</v>
      </c>
      <c r="AI51">
        <v>0</v>
      </c>
      <c r="AJ51">
        <v>0</v>
      </c>
      <c r="AK51">
        <v>0</v>
      </c>
      <c r="AL51">
        <v>14212</v>
      </c>
      <c r="AM51">
        <v>15363</v>
      </c>
      <c r="AN51">
        <v>16620</v>
      </c>
      <c r="AO51">
        <v>20073</v>
      </c>
      <c r="AP51">
        <v>16833</v>
      </c>
      <c r="AQ51" s="105">
        <v>2022</v>
      </c>
      <c r="AR51" s="6">
        <v>0.376</v>
      </c>
      <c r="AS51" t="s">
        <v>17208</v>
      </c>
      <c r="AT51" t="s">
        <v>10161</v>
      </c>
      <c r="AU51" s="6" t="s">
        <v>481</v>
      </c>
      <c r="AV51" s="6" t="s">
        <v>74</v>
      </c>
      <c r="AW51" t="s">
        <v>22581</v>
      </c>
      <c r="AX51" t="s">
        <v>22934</v>
      </c>
      <c r="AY51">
        <v>13623</v>
      </c>
      <c r="AZ51">
        <v>0</v>
      </c>
      <c r="BA51">
        <v>0</v>
      </c>
      <c r="BB51">
        <v>0</v>
      </c>
      <c r="BC51">
        <v>7.5200000000000003E-2</v>
      </c>
      <c r="BD51">
        <v>1.5276145710928319E-2</v>
      </c>
      <c r="BE51" t="s">
        <v>23749</v>
      </c>
    </row>
    <row r="52" spans="1:57">
      <c r="A52" s="130">
        <v>5260410400</v>
      </c>
      <c r="B52">
        <v>40</v>
      </c>
      <c r="C52" t="s">
        <v>482</v>
      </c>
      <c r="D52" s="10">
        <v>5260410400</v>
      </c>
      <c r="E52" t="s">
        <v>14867</v>
      </c>
      <c r="F52" t="s">
        <v>13918</v>
      </c>
      <c r="G52" s="7">
        <v>42150</v>
      </c>
      <c r="H52">
        <v>11</v>
      </c>
      <c r="I52" t="s">
        <v>73</v>
      </c>
      <c r="J52" t="s">
        <v>4866</v>
      </c>
      <c r="K52" t="s">
        <v>4864</v>
      </c>
      <c r="L52" t="s">
        <v>486</v>
      </c>
      <c r="M52">
        <v>10000</v>
      </c>
      <c r="R52">
        <v>365053</v>
      </c>
      <c r="S52">
        <v>427720</v>
      </c>
      <c r="T52">
        <v>383873</v>
      </c>
      <c r="U52">
        <v>401434</v>
      </c>
      <c r="V52">
        <v>501099</v>
      </c>
      <c r="W52">
        <v>117104</v>
      </c>
      <c r="X52">
        <v>125508</v>
      </c>
      <c r="Y52">
        <v>65026</v>
      </c>
      <c r="Z52">
        <v>119225</v>
      </c>
      <c r="AA52">
        <v>188415</v>
      </c>
      <c r="AB52">
        <v>199307</v>
      </c>
      <c r="AC52">
        <v>243562</v>
      </c>
      <c r="AD52">
        <v>266071</v>
      </c>
      <c r="AE52">
        <v>225881</v>
      </c>
      <c r="AF52">
        <v>254445</v>
      </c>
      <c r="AG52">
        <v>113821</v>
      </c>
      <c r="AH52">
        <v>225000</v>
      </c>
      <c r="AI52">
        <v>166310</v>
      </c>
      <c r="AJ52">
        <v>193164</v>
      </c>
      <c r="AK52">
        <v>73510</v>
      </c>
      <c r="AL52">
        <v>12252</v>
      </c>
      <c r="AM52">
        <v>11785</v>
      </c>
      <c r="AN52">
        <v>10954</v>
      </c>
      <c r="AO52">
        <v>11422</v>
      </c>
      <c r="AP52">
        <v>17746</v>
      </c>
      <c r="AQ52" s="105">
        <v>0</v>
      </c>
      <c r="AR52" s="6">
        <v>1.373</v>
      </c>
      <c r="AS52" t="s">
        <v>17208</v>
      </c>
      <c r="AT52" t="s">
        <v>487</v>
      </c>
      <c r="AU52" s="6" t="s">
        <v>488</v>
      </c>
      <c r="AV52" s="6">
        <v>0.64583864137549307</v>
      </c>
      <c r="AW52" t="s">
        <v>22582</v>
      </c>
      <c r="AX52" t="s">
        <v>22921</v>
      </c>
      <c r="AY52">
        <v>155970</v>
      </c>
      <c r="AZ52">
        <v>0</v>
      </c>
      <c r="BA52">
        <v>2524</v>
      </c>
      <c r="BB52">
        <v>1.6182599217798296E-2</v>
      </c>
      <c r="BC52">
        <v>0.27460000000000001</v>
      </c>
      <c r="BD52">
        <v>0.50777391293935925</v>
      </c>
      <c r="BE52" t="s">
        <v>23749</v>
      </c>
    </row>
    <row r="53" spans="1:57">
      <c r="A53" s="130">
        <v>7702814010</v>
      </c>
      <c r="B53">
        <v>33</v>
      </c>
      <c r="C53" t="s">
        <v>489</v>
      </c>
      <c r="D53" s="10">
        <v>7702814010</v>
      </c>
      <c r="E53" t="s">
        <v>14868</v>
      </c>
      <c r="F53" t="s">
        <v>13919</v>
      </c>
      <c r="G53" s="7">
        <v>41387</v>
      </c>
      <c r="H53">
        <v>13</v>
      </c>
      <c r="I53" t="s">
        <v>73</v>
      </c>
      <c r="J53" t="s">
        <v>4865</v>
      </c>
      <c r="K53" t="s">
        <v>4864</v>
      </c>
      <c r="L53" t="s">
        <v>486</v>
      </c>
      <c r="M53">
        <v>10000</v>
      </c>
      <c r="R53">
        <v>635395</v>
      </c>
      <c r="S53">
        <v>629795</v>
      </c>
      <c r="T53">
        <v>559685</v>
      </c>
      <c r="U53">
        <v>562623</v>
      </c>
      <c r="V53">
        <v>540031</v>
      </c>
      <c r="W53">
        <v>154566</v>
      </c>
      <c r="X53">
        <v>89404</v>
      </c>
      <c r="Y53">
        <v>92973</v>
      </c>
      <c r="Z53">
        <v>112966</v>
      </c>
      <c r="AA53">
        <v>121793</v>
      </c>
      <c r="AB53">
        <v>387115</v>
      </c>
      <c r="AC53">
        <v>436893</v>
      </c>
      <c r="AD53">
        <v>384062</v>
      </c>
      <c r="AE53">
        <v>367432</v>
      </c>
      <c r="AF53">
        <v>351854</v>
      </c>
      <c r="AG53">
        <v>239263</v>
      </c>
      <c r="AH53">
        <v>275000</v>
      </c>
      <c r="AI53">
        <v>221762</v>
      </c>
      <c r="AJ53">
        <v>180502</v>
      </c>
      <c r="AK53">
        <v>9747</v>
      </c>
      <c r="AL53">
        <v>1334</v>
      </c>
      <c r="AM53">
        <v>1515</v>
      </c>
      <c r="AN53">
        <v>45</v>
      </c>
      <c r="AO53">
        <v>1022</v>
      </c>
      <c r="AP53">
        <v>3844</v>
      </c>
      <c r="AQ53" s="105">
        <v>0</v>
      </c>
      <c r="AR53" s="6">
        <v>0.85</v>
      </c>
      <c r="AS53" t="s">
        <v>17208</v>
      </c>
      <c r="AT53" t="s">
        <v>492</v>
      </c>
      <c r="AU53" s="6" t="s">
        <v>493</v>
      </c>
      <c r="AV53" s="6">
        <v>4.0737598375009926E-2</v>
      </c>
      <c r="AW53" t="s">
        <v>22583</v>
      </c>
      <c r="AX53" t="s">
        <v>22914</v>
      </c>
      <c r="AY53">
        <v>203236</v>
      </c>
      <c r="AZ53">
        <v>0</v>
      </c>
      <c r="BA53">
        <v>2202</v>
      </c>
      <c r="BB53">
        <v>1.0834694640713259E-2</v>
      </c>
      <c r="BC53">
        <v>0.16999999999999998</v>
      </c>
      <c r="BD53">
        <v>0.65154407802515035</v>
      </c>
      <c r="BE53" t="s">
        <v>23749</v>
      </c>
    </row>
    <row r="54" spans="1:57">
      <c r="A54" s="130">
        <v>7728718713</v>
      </c>
      <c r="B54">
        <v>236</v>
      </c>
      <c r="C54" t="s">
        <v>494</v>
      </c>
      <c r="D54" s="10">
        <v>7728718713</v>
      </c>
      <c r="E54" t="s">
        <v>14869</v>
      </c>
      <c r="F54" t="s">
        <v>13922</v>
      </c>
      <c r="G54" s="7">
        <v>40154</v>
      </c>
      <c r="H54">
        <v>16</v>
      </c>
      <c r="I54" t="s">
        <v>73</v>
      </c>
      <c r="J54" t="s">
        <v>5248</v>
      </c>
      <c r="K54" t="s">
        <v>5248</v>
      </c>
      <c r="L54" t="s">
        <v>498</v>
      </c>
      <c r="M54">
        <v>10</v>
      </c>
      <c r="R54">
        <v>47093</v>
      </c>
      <c r="S54">
        <v>35302</v>
      </c>
      <c r="T54">
        <v>39287</v>
      </c>
      <c r="U54">
        <v>29496</v>
      </c>
      <c r="V54">
        <v>18508</v>
      </c>
      <c r="W54">
        <v>39924</v>
      </c>
      <c r="X54">
        <v>28930</v>
      </c>
      <c r="Y54">
        <v>31896</v>
      </c>
      <c r="Z54">
        <v>27899</v>
      </c>
      <c r="AA54">
        <v>18225</v>
      </c>
      <c r="AB54">
        <v>9440</v>
      </c>
      <c r="AC54">
        <v>5496</v>
      </c>
      <c r="AD54">
        <v>6565</v>
      </c>
      <c r="AE54">
        <v>855</v>
      </c>
      <c r="AF54">
        <v>283</v>
      </c>
      <c r="AG54">
        <v>65868</v>
      </c>
      <c r="AH54">
        <v>73495</v>
      </c>
      <c r="AI54">
        <v>77723</v>
      </c>
      <c r="AJ54">
        <v>72591</v>
      </c>
      <c r="AK54">
        <v>87256</v>
      </c>
      <c r="AL54">
        <v>2276</v>
      </c>
      <c r="AM54">
        <v>2325</v>
      </c>
      <c r="AN54">
        <v>3032</v>
      </c>
      <c r="AO54">
        <v>93</v>
      </c>
      <c r="AP54">
        <v>93</v>
      </c>
      <c r="AQ54" s="105">
        <v>1231</v>
      </c>
      <c r="AR54" s="6">
        <v>0.39300000000000002</v>
      </c>
      <c r="AS54" t="s">
        <v>17208</v>
      </c>
      <c r="AT54" t="s">
        <v>499</v>
      </c>
      <c r="AU54" s="6" t="s">
        <v>500</v>
      </c>
      <c r="AV54" s="6">
        <v>1.3247100261128317</v>
      </c>
      <c r="AW54" t="s">
        <v>22584</v>
      </c>
      <c r="AX54" t="s">
        <v>22914</v>
      </c>
      <c r="AY54">
        <v>81307</v>
      </c>
      <c r="AZ54">
        <v>0</v>
      </c>
      <c r="BA54">
        <v>0</v>
      </c>
      <c r="BB54">
        <v>0</v>
      </c>
      <c r="BC54">
        <v>7.8600000000000003E-2</v>
      </c>
      <c r="BD54">
        <v>1.5290685109141992E-2</v>
      </c>
      <c r="BE54" t="s">
        <v>23749</v>
      </c>
    </row>
    <row r="55" spans="1:57">
      <c r="A55" s="130">
        <v>7736551151</v>
      </c>
      <c r="B55">
        <v>294</v>
      </c>
      <c r="C55" t="s">
        <v>507</v>
      </c>
      <c r="D55" s="10">
        <v>7736551151</v>
      </c>
      <c r="E55" t="s">
        <v>14872</v>
      </c>
      <c r="F55" t="s">
        <v>13926</v>
      </c>
      <c r="G55" s="7">
        <v>39058</v>
      </c>
      <c r="H55">
        <v>19</v>
      </c>
      <c r="I55" t="s">
        <v>73</v>
      </c>
      <c r="J55" t="s">
        <v>5025</v>
      </c>
      <c r="K55" t="s">
        <v>5024</v>
      </c>
      <c r="L55" t="s">
        <v>4041</v>
      </c>
      <c r="M55">
        <v>5000</v>
      </c>
      <c r="R55">
        <v>62829</v>
      </c>
      <c r="S55">
        <v>75107</v>
      </c>
      <c r="T55">
        <v>80700</v>
      </c>
      <c r="U55">
        <v>104010</v>
      </c>
      <c r="V55">
        <v>101648</v>
      </c>
      <c r="W55">
        <v>64346</v>
      </c>
      <c r="X55">
        <v>73086</v>
      </c>
      <c r="Y55">
        <v>74954</v>
      </c>
      <c r="Z55">
        <v>100473</v>
      </c>
      <c r="AA55">
        <v>100591</v>
      </c>
      <c r="AB55">
        <v>50</v>
      </c>
      <c r="AC55">
        <v>339</v>
      </c>
      <c r="AD55">
        <v>4884</v>
      </c>
      <c r="AE55">
        <v>2662</v>
      </c>
      <c r="AF55">
        <v>81</v>
      </c>
      <c r="AG55">
        <v>603</v>
      </c>
      <c r="AH55">
        <v>56</v>
      </c>
      <c r="AI55">
        <v>0</v>
      </c>
      <c r="AJ55">
        <v>0</v>
      </c>
      <c r="AK55">
        <v>0</v>
      </c>
      <c r="AL55">
        <v>16803</v>
      </c>
      <c r="AM55">
        <v>21591</v>
      </c>
      <c r="AN55">
        <v>37623</v>
      </c>
      <c r="AO55">
        <v>40361</v>
      </c>
      <c r="AP55">
        <v>39986</v>
      </c>
      <c r="AQ55" s="105">
        <v>1151</v>
      </c>
      <c r="AR55" s="6">
        <v>1.6180000000000001</v>
      </c>
      <c r="AS55" t="s">
        <v>17208</v>
      </c>
      <c r="AT55" t="s">
        <v>10201</v>
      </c>
      <c r="AU55" s="6" t="s">
        <v>513</v>
      </c>
      <c r="AV55" s="6">
        <v>0</v>
      </c>
      <c r="AW55" t="s">
        <v>22585</v>
      </c>
      <c r="AX55" t="s">
        <v>22914</v>
      </c>
      <c r="AY55">
        <v>15799</v>
      </c>
      <c r="AZ55">
        <v>0</v>
      </c>
      <c r="BA55">
        <v>0</v>
      </c>
      <c r="BB55">
        <v>0</v>
      </c>
      <c r="BC55">
        <v>0.3236</v>
      </c>
      <c r="BD55">
        <v>7.9686762159609636E-4</v>
      </c>
      <c r="BE55" t="s">
        <v>23749</v>
      </c>
    </row>
    <row r="56" spans="1:57">
      <c r="A56" s="130">
        <v>8601038645</v>
      </c>
      <c r="B56">
        <v>86</v>
      </c>
      <c r="C56" t="s">
        <v>514</v>
      </c>
      <c r="D56" s="10">
        <v>8601038645</v>
      </c>
      <c r="E56" t="s">
        <v>14873</v>
      </c>
      <c r="F56" t="s">
        <v>13927</v>
      </c>
      <c r="G56" s="7">
        <v>40010</v>
      </c>
      <c r="H56">
        <v>17</v>
      </c>
      <c r="I56" t="s">
        <v>73</v>
      </c>
      <c r="J56" t="s">
        <v>5005</v>
      </c>
      <c r="K56" t="s">
        <v>5005</v>
      </c>
      <c r="L56" t="s">
        <v>518</v>
      </c>
      <c r="M56">
        <v>625</v>
      </c>
      <c r="R56">
        <v>205116</v>
      </c>
      <c r="S56">
        <v>167457</v>
      </c>
      <c r="T56">
        <v>177357</v>
      </c>
      <c r="U56">
        <v>170971</v>
      </c>
      <c r="V56">
        <v>115835</v>
      </c>
      <c r="W56">
        <v>69306</v>
      </c>
      <c r="X56">
        <v>90412</v>
      </c>
      <c r="Y56">
        <v>77237</v>
      </c>
      <c r="Z56">
        <v>51987</v>
      </c>
      <c r="AA56">
        <v>55020</v>
      </c>
      <c r="AB56">
        <v>127038</v>
      </c>
      <c r="AC56">
        <v>45531</v>
      </c>
      <c r="AD56">
        <v>101113</v>
      </c>
      <c r="AE56">
        <v>109116</v>
      </c>
      <c r="AF56">
        <v>55530</v>
      </c>
      <c r="AG56">
        <v>124050</v>
      </c>
      <c r="AH56">
        <v>0</v>
      </c>
      <c r="AI56">
        <v>0</v>
      </c>
      <c r="AJ56">
        <v>0</v>
      </c>
      <c r="AK56">
        <v>0</v>
      </c>
      <c r="AL56">
        <v>13019</v>
      </c>
      <c r="AM56">
        <v>136357</v>
      </c>
      <c r="AN56">
        <v>120791</v>
      </c>
      <c r="AO56">
        <v>67992</v>
      </c>
      <c r="AP56">
        <v>40753</v>
      </c>
      <c r="AQ56" s="105">
        <v>0</v>
      </c>
      <c r="AR56" s="6">
        <v>0.56499999999999995</v>
      </c>
      <c r="AS56" t="s">
        <v>17208</v>
      </c>
      <c r="AT56" t="s">
        <v>10207</v>
      </c>
      <c r="AU56" s="6" t="s">
        <v>520</v>
      </c>
      <c r="AV56" s="6">
        <v>0</v>
      </c>
      <c r="AW56" t="s">
        <v>22586</v>
      </c>
      <c r="AX56" t="s">
        <v>22935</v>
      </c>
      <c r="AY56">
        <v>11963</v>
      </c>
      <c r="AZ56">
        <v>0</v>
      </c>
      <c r="BA56">
        <v>0</v>
      </c>
      <c r="BB56">
        <v>0</v>
      </c>
      <c r="BC56">
        <v>0.11299999999999999</v>
      </c>
      <c r="BD56">
        <v>0.47938878577286659</v>
      </c>
      <c r="BE56" t="s">
        <v>23749</v>
      </c>
    </row>
    <row r="57" spans="1:57">
      <c r="A57" s="130">
        <v>6685099905</v>
      </c>
      <c r="B57">
        <v>82</v>
      </c>
      <c r="C57" t="s">
        <v>521</v>
      </c>
      <c r="D57" s="10">
        <v>6685099905</v>
      </c>
      <c r="E57" t="s">
        <v>14874</v>
      </c>
      <c r="F57" t="s">
        <v>13928</v>
      </c>
      <c r="G57" s="7">
        <v>42283</v>
      </c>
      <c r="H57">
        <v>10</v>
      </c>
      <c r="I57" t="s">
        <v>73</v>
      </c>
      <c r="J57" t="s">
        <v>4956</v>
      </c>
      <c r="K57" t="s">
        <v>4955</v>
      </c>
      <c r="L57" t="s">
        <v>8191</v>
      </c>
      <c r="M57">
        <v>2000</v>
      </c>
      <c r="R57">
        <v>183559</v>
      </c>
      <c r="S57">
        <v>237721</v>
      </c>
      <c r="T57">
        <v>219852</v>
      </c>
      <c r="U57">
        <v>181695</v>
      </c>
      <c r="V57">
        <v>165586</v>
      </c>
      <c r="W57">
        <v>103928</v>
      </c>
      <c r="X57">
        <v>15727</v>
      </c>
      <c r="Y57">
        <v>116704</v>
      </c>
      <c r="Z57">
        <v>141833</v>
      </c>
      <c r="AA57">
        <v>108226</v>
      </c>
      <c r="AB57">
        <v>137957</v>
      </c>
      <c r="AC57">
        <v>212605</v>
      </c>
      <c r="AD57">
        <v>97452</v>
      </c>
      <c r="AE57">
        <v>30436</v>
      </c>
      <c r="AF57">
        <v>50804</v>
      </c>
      <c r="AG57">
        <v>0</v>
      </c>
      <c r="AH57">
        <v>0</v>
      </c>
      <c r="AI57">
        <v>0</v>
      </c>
      <c r="AJ57">
        <v>0</v>
      </c>
      <c r="AK57">
        <v>0</v>
      </c>
      <c r="AL57">
        <v>51631</v>
      </c>
      <c r="AM57">
        <v>282557</v>
      </c>
      <c r="AN57">
        <v>230704</v>
      </c>
      <c r="AO57">
        <v>191477</v>
      </c>
      <c r="AP57">
        <v>107269</v>
      </c>
      <c r="AQ57" s="105">
        <v>0</v>
      </c>
      <c r="AR57" s="6">
        <v>0.90200000000000002</v>
      </c>
      <c r="AS57" t="s">
        <v>17208</v>
      </c>
      <c r="AT57" t="s">
        <v>526</v>
      </c>
      <c r="AU57" s="6" t="s">
        <v>527</v>
      </c>
      <c r="AV57" s="6" t="s">
        <v>74</v>
      </c>
      <c r="AW57" t="s">
        <v>22587</v>
      </c>
      <c r="AX57" t="s">
        <v>22926</v>
      </c>
      <c r="AY57">
        <v>113107</v>
      </c>
      <c r="AZ57">
        <v>0</v>
      </c>
      <c r="BA57">
        <v>0</v>
      </c>
      <c r="BB57">
        <v>0</v>
      </c>
      <c r="BC57">
        <v>0.1804</v>
      </c>
      <c r="BD57">
        <v>0.30681337794257968</v>
      </c>
      <c r="BE57" t="s">
        <v>23749</v>
      </c>
    </row>
    <row r="58" spans="1:57">
      <c r="A58" s="130">
        <v>8602219436</v>
      </c>
      <c r="B58">
        <v>135</v>
      </c>
      <c r="C58" t="s">
        <v>528</v>
      </c>
      <c r="D58" s="10">
        <v>8602219436</v>
      </c>
      <c r="E58" t="s">
        <v>14875</v>
      </c>
      <c r="F58" t="s">
        <v>13929</v>
      </c>
      <c r="G58" s="7">
        <v>41928</v>
      </c>
      <c r="H58">
        <v>11</v>
      </c>
      <c r="I58" t="s">
        <v>73</v>
      </c>
      <c r="J58" t="s">
        <v>4981</v>
      </c>
      <c r="K58" t="s">
        <v>4981</v>
      </c>
      <c r="L58" t="s">
        <v>532</v>
      </c>
      <c r="M58">
        <v>10</v>
      </c>
      <c r="R58">
        <v>155043</v>
      </c>
      <c r="S58">
        <v>34914</v>
      </c>
      <c r="T58">
        <v>53586</v>
      </c>
      <c r="U58">
        <v>88984</v>
      </c>
      <c r="V58">
        <v>135772</v>
      </c>
      <c r="W58">
        <v>49179</v>
      </c>
      <c r="X58">
        <v>31740</v>
      </c>
      <c r="Y58">
        <v>51324</v>
      </c>
      <c r="Z58">
        <v>82444</v>
      </c>
      <c r="AA58">
        <v>131151</v>
      </c>
      <c r="AB58">
        <v>138504</v>
      </c>
      <c r="AC58">
        <v>1675</v>
      </c>
      <c r="AD58">
        <v>717</v>
      </c>
      <c r="AE58">
        <v>3139</v>
      </c>
      <c r="AF58">
        <v>-748</v>
      </c>
      <c r="AG58">
        <v>0</v>
      </c>
      <c r="AH58">
        <v>0</v>
      </c>
      <c r="AI58">
        <v>0</v>
      </c>
      <c r="AJ58">
        <v>0</v>
      </c>
      <c r="AK58">
        <v>0</v>
      </c>
      <c r="AL58">
        <v>48655</v>
      </c>
      <c r="AM58">
        <v>19319</v>
      </c>
      <c r="AN58">
        <v>17030</v>
      </c>
      <c r="AO58">
        <v>23828</v>
      </c>
      <c r="AP58">
        <v>21595</v>
      </c>
      <c r="AQ58" s="105">
        <v>0</v>
      </c>
      <c r="AR58" s="6">
        <v>0.876</v>
      </c>
      <c r="AS58" t="s">
        <v>17208</v>
      </c>
      <c r="AT58" t="s">
        <v>10218</v>
      </c>
      <c r="AU58" s="6" t="s">
        <v>534</v>
      </c>
      <c r="AV58" s="6" t="s">
        <v>74</v>
      </c>
      <c r="AW58" t="s">
        <v>22588</v>
      </c>
      <c r="AX58" t="s">
        <v>22935</v>
      </c>
      <c r="AY58">
        <v>23422</v>
      </c>
      <c r="AZ58">
        <v>0</v>
      </c>
      <c r="BA58">
        <v>0</v>
      </c>
      <c r="BB58">
        <v>0</v>
      </c>
      <c r="BC58">
        <v>0.17519999999999999</v>
      </c>
      <c r="BD58">
        <v>-5.509236072238753E-3</v>
      </c>
      <c r="BE58" t="s">
        <v>23749</v>
      </c>
    </row>
    <row r="59" spans="1:57">
      <c r="A59" s="130">
        <v>6230085345</v>
      </c>
      <c r="B59">
        <v>35</v>
      </c>
      <c r="C59" t="s">
        <v>535</v>
      </c>
      <c r="D59" s="10">
        <v>6230085345</v>
      </c>
      <c r="E59" t="s">
        <v>14876</v>
      </c>
      <c r="F59" t="s">
        <v>13930</v>
      </c>
      <c r="G59" s="7">
        <v>41838</v>
      </c>
      <c r="H59">
        <v>12</v>
      </c>
      <c r="I59" t="s">
        <v>73</v>
      </c>
      <c r="J59" t="s">
        <v>4867</v>
      </c>
      <c r="K59" t="s">
        <v>4867</v>
      </c>
      <c r="L59" t="s">
        <v>8198</v>
      </c>
      <c r="M59">
        <v>30020</v>
      </c>
      <c r="R59">
        <v>308809</v>
      </c>
      <c r="S59">
        <v>392415</v>
      </c>
      <c r="T59">
        <v>502955</v>
      </c>
      <c r="U59">
        <v>550947</v>
      </c>
      <c r="V59">
        <v>489090</v>
      </c>
      <c r="W59">
        <v>336463</v>
      </c>
      <c r="X59">
        <v>277288</v>
      </c>
      <c r="Y59">
        <v>292047</v>
      </c>
      <c r="Z59">
        <v>211587</v>
      </c>
      <c r="AA59">
        <v>157694</v>
      </c>
      <c r="AB59">
        <v>858</v>
      </c>
      <c r="AC59">
        <v>5839</v>
      </c>
      <c r="AD59">
        <v>44057</v>
      </c>
      <c r="AE59">
        <v>147361</v>
      </c>
      <c r="AF59">
        <v>112229</v>
      </c>
      <c r="AG59">
        <v>791892</v>
      </c>
      <c r="AH59">
        <v>167239</v>
      </c>
      <c r="AI59">
        <v>246793</v>
      </c>
      <c r="AJ59">
        <v>286869</v>
      </c>
      <c r="AK59">
        <v>277540</v>
      </c>
      <c r="AL59">
        <v>40614</v>
      </c>
      <c r="AM59">
        <v>199034</v>
      </c>
      <c r="AN59">
        <v>144331</v>
      </c>
      <c r="AO59">
        <v>218540</v>
      </c>
      <c r="AP59">
        <v>110614</v>
      </c>
      <c r="AQ59" s="105">
        <v>222162</v>
      </c>
      <c r="AR59" s="6">
        <v>1.5840000000000001</v>
      </c>
      <c r="AS59" t="s">
        <v>17208</v>
      </c>
      <c r="AT59" t="s">
        <v>540</v>
      </c>
      <c r="AU59" s="6" t="s">
        <v>541</v>
      </c>
      <c r="AV59" s="6">
        <v>0.35047708525910098</v>
      </c>
      <c r="AW59" t="s">
        <v>22589</v>
      </c>
      <c r="AX59" t="s">
        <v>22936</v>
      </c>
      <c r="AY59">
        <v>353922</v>
      </c>
      <c r="AZ59">
        <v>220728</v>
      </c>
      <c r="BA59">
        <v>23264</v>
      </c>
      <c r="BB59">
        <v>0.68939483841072324</v>
      </c>
      <c r="BC59">
        <v>0.31680000000000003</v>
      </c>
      <c r="BD59">
        <v>0.22946492465599377</v>
      </c>
      <c r="BE59" t="s">
        <v>23749</v>
      </c>
    </row>
    <row r="60" spans="1:57">
      <c r="A60" s="130">
        <v>6449066167</v>
      </c>
      <c r="B60">
        <v>75</v>
      </c>
      <c r="C60" t="s">
        <v>542</v>
      </c>
      <c r="D60" s="10">
        <v>6449066167</v>
      </c>
      <c r="E60" t="s">
        <v>14877</v>
      </c>
      <c r="F60" t="s">
        <v>13931</v>
      </c>
      <c r="G60" s="7">
        <v>41211</v>
      </c>
      <c r="H60">
        <v>13</v>
      </c>
      <c r="I60" t="s">
        <v>73</v>
      </c>
      <c r="J60" t="s">
        <v>4958</v>
      </c>
      <c r="K60" t="s">
        <v>4957</v>
      </c>
      <c r="L60" t="s">
        <v>546</v>
      </c>
      <c r="M60">
        <v>20</v>
      </c>
      <c r="R60">
        <v>126989</v>
      </c>
      <c r="S60">
        <v>167131</v>
      </c>
      <c r="T60">
        <v>181034</v>
      </c>
      <c r="U60">
        <v>199546</v>
      </c>
      <c r="V60">
        <v>164434</v>
      </c>
      <c r="W60">
        <v>90141</v>
      </c>
      <c r="X60">
        <v>34099</v>
      </c>
      <c r="Y60">
        <v>36330</v>
      </c>
      <c r="Z60">
        <v>33547</v>
      </c>
      <c r="AA60">
        <v>46092</v>
      </c>
      <c r="AB60">
        <v>77682</v>
      </c>
      <c r="AC60">
        <v>123445</v>
      </c>
      <c r="AD60">
        <v>134539</v>
      </c>
      <c r="AE60">
        <v>154621</v>
      </c>
      <c r="AF60">
        <v>112847</v>
      </c>
      <c r="AG60">
        <v>135482</v>
      </c>
      <c r="AH60">
        <v>204072</v>
      </c>
      <c r="AI60">
        <v>184046</v>
      </c>
      <c r="AJ60">
        <v>179795</v>
      </c>
      <c r="AK60">
        <v>204093</v>
      </c>
      <c r="AL60">
        <v>442</v>
      </c>
      <c r="AM60">
        <v>974</v>
      </c>
      <c r="AN60">
        <v>1312</v>
      </c>
      <c r="AO60">
        <v>2577</v>
      </c>
      <c r="AP60">
        <v>2429</v>
      </c>
      <c r="AQ60" s="105">
        <v>0</v>
      </c>
      <c r="AR60" s="6">
        <v>1.2949999999999999</v>
      </c>
      <c r="AS60" t="s">
        <v>17208</v>
      </c>
      <c r="AT60" t="s">
        <v>547</v>
      </c>
      <c r="AU60" s="6" t="s">
        <v>548</v>
      </c>
      <c r="AV60" s="6">
        <v>1.5064215172495239</v>
      </c>
      <c r="AW60" t="s">
        <v>19862</v>
      </c>
      <c r="AX60" t="s">
        <v>22932</v>
      </c>
      <c r="AY60">
        <v>249715</v>
      </c>
      <c r="AZ60">
        <v>0</v>
      </c>
      <c r="BA60">
        <v>2652</v>
      </c>
      <c r="BB60">
        <v>1.0620106921890955E-2</v>
      </c>
      <c r="BC60">
        <v>0.25900000000000001</v>
      </c>
      <c r="BD60">
        <v>0.68627534451512462</v>
      </c>
      <c r="BE60" t="s">
        <v>23749</v>
      </c>
    </row>
    <row r="61" spans="1:57">
      <c r="A61" s="130">
        <v>7707782563</v>
      </c>
      <c r="B61">
        <v>6</v>
      </c>
      <c r="C61" t="s">
        <v>549</v>
      </c>
      <c r="D61" s="10">
        <v>7707782563</v>
      </c>
      <c r="E61" t="s">
        <v>14878</v>
      </c>
      <c r="F61" t="s">
        <v>13932</v>
      </c>
      <c r="G61" s="7">
        <v>41131</v>
      </c>
      <c r="H61">
        <v>14</v>
      </c>
      <c r="I61" t="s">
        <v>44</v>
      </c>
      <c r="J61" t="s">
        <v>23062</v>
      </c>
      <c r="K61" t="s">
        <v>23061</v>
      </c>
      <c r="L61" t="s">
        <v>553</v>
      </c>
      <c r="M61">
        <v>10</v>
      </c>
      <c r="R61">
        <v>1034499</v>
      </c>
      <c r="S61">
        <v>3183461</v>
      </c>
      <c r="T61">
        <v>6096482</v>
      </c>
      <c r="U61">
        <v>5276121</v>
      </c>
      <c r="V61">
        <v>5864105</v>
      </c>
      <c r="W61">
        <v>897913</v>
      </c>
      <c r="X61">
        <v>674239</v>
      </c>
      <c r="Y61">
        <v>2086771</v>
      </c>
      <c r="Z61">
        <v>2265081</v>
      </c>
      <c r="AA61">
        <v>2473779</v>
      </c>
      <c r="AB61">
        <v>169360</v>
      </c>
      <c r="AC61">
        <v>1489776</v>
      </c>
      <c r="AD61">
        <v>2273861</v>
      </c>
      <c r="AE61">
        <v>2145981</v>
      </c>
      <c r="AF61">
        <v>3204091</v>
      </c>
      <c r="AG61">
        <v>1192462</v>
      </c>
      <c r="AH61">
        <v>4460750</v>
      </c>
      <c r="AI61">
        <v>4571756</v>
      </c>
      <c r="AJ61">
        <v>4530378</v>
      </c>
      <c r="AK61">
        <v>4794166</v>
      </c>
      <c r="AL61">
        <v>16122</v>
      </c>
      <c r="AM61">
        <v>204656</v>
      </c>
      <c r="AN61">
        <v>303021</v>
      </c>
      <c r="AO61">
        <v>569379</v>
      </c>
      <c r="AP61">
        <v>770038</v>
      </c>
      <c r="AQ61" s="105">
        <v>1023448</v>
      </c>
      <c r="AR61" s="6">
        <v>5.6689999999999996</v>
      </c>
      <c r="AS61" t="s">
        <v>17210</v>
      </c>
      <c r="AT61" t="s">
        <v>554</v>
      </c>
      <c r="AU61" s="6" t="s">
        <v>555</v>
      </c>
      <c r="AV61" s="6">
        <v>4.0203931026732924</v>
      </c>
      <c r="AW61" t="s">
        <v>23712</v>
      </c>
      <c r="AX61" t="s">
        <v>22914</v>
      </c>
      <c r="AY61">
        <v>9218076</v>
      </c>
      <c r="AZ61">
        <v>585342</v>
      </c>
      <c r="BA61">
        <v>3295771</v>
      </c>
      <c r="BB61">
        <v>0.42103287063374178</v>
      </c>
      <c r="BC61">
        <v>1.1337999999999999</v>
      </c>
      <c r="BD61">
        <v>0.54639045515044493</v>
      </c>
      <c r="BE61" t="s">
        <v>23751</v>
      </c>
    </row>
    <row r="62" spans="1:57">
      <c r="A62" s="130" t="s">
        <v>22902</v>
      </c>
      <c r="B62">
        <v>212</v>
      </c>
      <c r="C62" t="s">
        <v>556</v>
      </c>
      <c r="D62" s="10">
        <v>276114446</v>
      </c>
      <c r="E62" t="s">
        <v>14879</v>
      </c>
      <c r="F62" t="s">
        <v>13933</v>
      </c>
      <c r="G62" s="7">
        <v>39562</v>
      </c>
      <c r="H62">
        <v>18</v>
      </c>
      <c r="I62" t="s">
        <v>73</v>
      </c>
      <c r="J62" t="s">
        <v>23695</v>
      </c>
      <c r="K62" t="s">
        <v>23695</v>
      </c>
      <c r="L62" t="s">
        <v>8208</v>
      </c>
      <c r="M62">
        <v>10</v>
      </c>
      <c r="R62">
        <v>79992</v>
      </c>
      <c r="S62">
        <v>60257</v>
      </c>
      <c r="T62">
        <v>63150</v>
      </c>
      <c r="U62">
        <v>35855</v>
      </c>
      <c r="V62">
        <v>32872</v>
      </c>
      <c r="W62">
        <v>107275</v>
      </c>
      <c r="X62">
        <v>49719</v>
      </c>
      <c r="Y62">
        <v>52208</v>
      </c>
      <c r="Z62">
        <v>26037</v>
      </c>
      <c r="AA62">
        <v>16249</v>
      </c>
      <c r="AB62">
        <v>4136</v>
      </c>
      <c r="AC62">
        <v>7590</v>
      </c>
      <c r="AD62">
        <v>7880</v>
      </c>
      <c r="AE62">
        <v>4041</v>
      </c>
      <c r="AF62">
        <v>13871</v>
      </c>
      <c r="AG62">
        <v>0</v>
      </c>
      <c r="AH62">
        <v>0</v>
      </c>
      <c r="AI62">
        <v>0</v>
      </c>
      <c r="AJ62">
        <v>0</v>
      </c>
      <c r="AK62">
        <v>0</v>
      </c>
      <c r="AL62">
        <v>145985</v>
      </c>
      <c r="AM62">
        <v>98706</v>
      </c>
      <c r="AN62">
        <v>125119</v>
      </c>
      <c r="AO62">
        <v>262066</v>
      </c>
      <c r="AP62">
        <v>44814</v>
      </c>
      <c r="AQ62" s="105">
        <v>671</v>
      </c>
      <c r="AR62" s="6">
        <v>0.41099999999999998</v>
      </c>
      <c r="AS62" t="s">
        <v>17208</v>
      </c>
      <c r="AT62" t="s">
        <v>10238</v>
      </c>
      <c r="AU62" s="6" t="s">
        <v>82</v>
      </c>
      <c r="AV62" s="6" t="s">
        <v>74</v>
      </c>
      <c r="AW62" t="s">
        <v>23713</v>
      </c>
      <c r="AX62" t="s">
        <v>22928</v>
      </c>
      <c r="AY62">
        <v>27339</v>
      </c>
      <c r="AZ62">
        <v>0</v>
      </c>
      <c r="BA62">
        <v>0</v>
      </c>
      <c r="BB62">
        <v>0</v>
      </c>
      <c r="BC62">
        <v>8.2199999999999995E-2</v>
      </c>
      <c r="BD62">
        <v>0.42197006570941836</v>
      </c>
      <c r="BE62" t="s">
        <v>23749</v>
      </c>
    </row>
    <row r="63" spans="1:57">
      <c r="A63" s="130">
        <v>2462226285</v>
      </c>
      <c r="B63">
        <v>381</v>
      </c>
      <c r="C63" t="s">
        <v>559</v>
      </c>
      <c r="D63" s="10">
        <v>2462226285</v>
      </c>
      <c r="E63" t="s">
        <v>14880</v>
      </c>
      <c r="F63" t="s">
        <v>13934</v>
      </c>
      <c r="G63" s="7">
        <v>41414</v>
      </c>
      <c r="H63">
        <v>13</v>
      </c>
      <c r="I63" t="s">
        <v>73</v>
      </c>
      <c r="J63" t="s">
        <v>5464</v>
      </c>
      <c r="K63" t="s">
        <v>5463</v>
      </c>
      <c r="L63" t="s">
        <v>563</v>
      </c>
      <c r="M63">
        <v>10</v>
      </c>
      <c r="R63">
        <v>8739</v>
      </c>
      <c r="S63">
        <v>5858</v>
      </c>
      <c r="T63">
        <v>4901</v>
      </c>
      <c r="U63">
        <v>6266</v>
      </c>
      <c r="V63">
        <v>2103</v>
      </c>
      <c r="W63">
        <v>5985</v>
      </c>
      <c r="X63">
        <v>2974</v>
      </c>
      <c r="Y63">
        <v>2636</v>
      </c>
      <c r="Z63">
        <v>3537</v>
      </c>
      <c r="AA63">
        <v>2050</v>
      </c>
      <c r="AB63">
        <v>1086</v>
      </c>
      <c r="AC63">
        <v>2562</v>
      </c>
      <c r="AD63">
        <v>2012</v>
      </c>
      <c r="AE63">
        <v>2460</v>
      </c>
      <c r="AF63">
        <v>-40</v>
      </c>
      <c r="AG63">
        <v>0</v>
      </c>
      <c r="AH63">
        <v>0</v>
      </c>
      <c r="AI63">
        <v>0</v>
      </c>
      <c r="AJ63">
        <v>0</v>
      </c>
      <c r="AK63">
        <v>0</v>
      </c>
      <c r="AL63">
        <v>37713</v>
      </c>
      <c r="AM63">
        <v>38160</v>
      </c>
      <c r="AN63">
        <v>37981</v>
      </c>
      <c r="AO63">
        <v>39414</v>
      </c>
      <c r="AP63">
        <v>37823</v>
      </c>
      <c r="AQ63" s="105">
        <v>18146</v>
      </c>
      <c r="AR63" s="6">
        <v>0.24099999999999999</v>
      </c>
      <c r="AS63" t="s">
        <v>17208</v>
      </c>
      <c r="AT63" t="s">
        <v>564</v>
      </c>
      <c r="AU63" s="6" t="s">
        <v>565</v>
      </c>
      <c r="AV63" s="6" t="s">
        <v>74</v>
      </c>
      <c r="AW63" t="s">
        <v>22590</v>
      </c>
      <c r="AX63" t="s">
        <v>22937</v>
      </c>
      <c r="AY63">
        <v>34388</v>
      </c>
      <c r="AZ63">
        <v>0</v>
      </c>
      <c r="BA63">
        <v>0</v>
      </c>
      <c r="BB63">
        <v>0</v>
      </c>
      <c r="BC63">
        <v>4.82E-2</v>
      </c>
      <c r="BD63">
        <v>-1.9020446980504042E-2</v>
      </c>
      <c r="BE63" t="s">
        <v>23749</v>
      </c>
    </row>
    <row r="64" spans="1:57">
      <c r="A64" s="130">
        <v>2312143512</v>
      </c>
      <c r="B64">
        <v>298</v>
      </c>
      <c r="C64" t="s">
        <v>566</v>
      </c>
      <c r="D64" s="10">
        <v>2312143512</v>
      </c>
      <c r="E64" t="s">
        <v>14881</v>
      </c>
      <c r="F64" t="s">
        <v>13935</v>
      </c>
      <c r="G64" s="7">
        <v>39374</v>
      </c>
      <c r="H64">
        <v>18</v>
      </c>
      <c r="I64" t="s">
        <v>73</v>
      </c>
      <c r="J64" t="s">
        <v>5265</v>
      </c>
      <c r="K64" t="s">
        <v>5264</v>
      </c>
      <c r="L64" t="s">
        <v>570</v>
      </c>
      <c r="M64">
        <v>10</v>
      </c>
      <c r="R64">
        <v>7177</v>
      </c>
      <c r="S64">
        <v>7439</v>
      </c>
      <c r="T64">
        <v>11196</v>
      </c>
      <c r="U64">
        <v>13730</v>
      </c>
      <c r="V64">
        <v>16019</v>
      </c>
      <c r="W64">
        <v>9289</v>
      </c>
      <c r="X64">
        <v>6574</v>
      </c>
      <c r="Y64">
        <v>10013</v>
      </c>
      <c r="Z64">
        <v>9190</v>
      </c>
      <c r="AA64">
        <v>11573</v>
      </c>
      <c r="AB64">
        <v>263</v>
      </c>
      <c r="AC64">
        <v>621</v>
      </c>
      <c r="AD64">
        <v>840</v>
      </c>
      <c r="AE64">
        <v>4038</v>
      </c>
      <c r="AF64">
        <v>3236</v>
      </c>
      <c r="AG64">
        <v>0</v>
      </c>
      <c r="AH64">
        <v>0</v>
      </c>
      <c r="AI64">
        <v>0</v>
      </c>
      <c r="AJ64">
        <v>0</v>
      </c>
      <c r="AK64">
        <v>0</v>
      </c>
      <c r="AL64">
        <v>13248</v>
      </c>
      <c r="AM64">
        <v>15545</v>
      </c>
      <c r="AN64">
        <v>20081</v>
      </c>
      <c r="AO64">
        <v>22408</v>
      </c>
      <c r="AP64">
        <v>23396</v>
      </c>
      <c r="AQ64" s="105">
        <v>0</v>
      </c>
      <c r="AR64" s="6">
        <v>2.2320000000000002</v>
      </c>
      <c r="AS64" t="s">
        <v>17208</v>
      </c>
      <c r="AT64" t="s">
        <v>571</v>
      </c>
      <c r="AU64" s="6" t="s">
        <v>572</v>
      </c>
      <c r="AV64" s="6" t="s">
        <v>74</v>
      </c>
      <c r="AW64" t="s">
        <v>22591</v>
      </c>
      <c r="AX64" t="s">
        <v>22938</v>
      </c>
      <c r="AY64">
        <v>23033</v>
      </c>
      <c r="AZ64">
        <v>0</v>
      </c>
      <c r="BA64">
        <v>0</v>
      </c>
      <c r="BB64">
        <v>0</v>
      </c>
      <c r="BC64">
        <v>0.44640000000000002</v>
      </c>
      <c r="BD64">
        <v>0.20201011299082339</v>
      </c>
      <c r="BE64" t="s">
        <v>23749</v>
      </c>
    </row>
    <row r="65" spans="1:57">
      <c r="A65" s="130">
        <v>8602183821</v>
      </c>
      <c r="B65">
        <v>60</v>
      </c>
      <c r="C65" t="s">
        <v>573</v>
      </c>
      <c r="D65" s="10">
        <v>8602183821</v>
      </c>
      <c r="E65" t="s">
        <v>14883</v>
      </c>
      <c r="F65" t="s">
        <v>13938</v>
      </c>
      <c r="G65" s="7">
        <v>40764</v>
      </c>
      <c r="H65">
        <v>15</v>
      </c>
      <c r="I65" t="s">
        <v>73</v>
      </c>
      <c r="J65" t="s">
        <v>6760</v>
      </c>
      <c r="K65" t="s">
        <v>4925</v>
      </c>
      <c r="L65" t="s">
        <v>8216</v>
      </c>
      <c r="M65">
        <v>250</v>
      </c>
      <c r="R65">
        <v>132032</v>
      </c>
      <c r="S65">
        <v>215673</v>
      </c>
      <c r="T65">
        <v>176240</v>
      </c>
      <c r="U65">
        <v>246614</v>
      </c>
      <c r="V65">
        <v>216049</v>
      </c>
      <c r="W65">
        <v>11654</v>
      </c>
      <c r="X65">
        <v>98504</v>
      </c>
      <c r="Y65">
        <v>45369</v>
      </c>
      <c r="Z65">
        <v>61376</v>
      </c>
      <c r="AA65">
        <v>99115</v>
      </c>
      <c r="AB65">
        <v>56817</v>
      </c>
      <c r="AC65">
        <v>108010</v>
      </c>
      <c r="AD65">
        <v>113373</v>
      </c>
      <c r="AE65">
        <v>162979</v>
      </c>
      <c r="AF65">
        <v>101729</v>
      </c>
      <c r="AG65">
        <v>250</v>
      </c>
      <c r="AH65">
        <v>154</v>
      </c>
      <c r="AI65">
        <v>58</v>
      </c>
      <c r="AJ65">
        <v>30</v>
      </c>
      <c r="AK65">
        <v>57</v>
      </c>
      <c r="AL65">
        <v>39733</v>
      </c>
      <c r="AM65">
        <v>39005</v>
      </c>
      <c r="AN65">
        <v>34191</v>
      </c>
      <c r="AO65">
        <v>60238</v>
      </c>
      <c r="AP65">
        <v>26227</v>
      </c>
      <c r="AQ65" s="105">
        <v>0</v>
      </c>
      <c r="AR65" s="6">
        <v>1.6359999999999999</v>
      </c>
      <c r="AS65" t="s">
        <v>17208</v>
      </c>
      <c r="AT65" t="s">
        <v>578</v>
      </c>
      <c r="AU65" s="6" t="s">
        <v>579</v>
      </c>
      <c r="AV65" s="6">
        <v>0.22800000000000001</v>
      </c>
      <c r="AW65" t="s">
        <v>22592</v>
      </c>
      <c r="AX65" t="s">
        <v>22935</v>
      </c>
      <c r="AY65">
        <v>41947</v>
      </c>
      <c r="AZ65">
        <v>0</v>
      </c>
      <c r="BA65">
        <v>0</v>
      </c>
      <c r="BB65">
        <v>0</v>
      </c>
      <c r="BC65">
        <v>0.32719999999999999</v>
      </c>
      <c r="BD65">
        <v>0.4708607769533763</v>
      </c>
      <c r="BE65" t="s">
        <v>23749</v>
      </c>
    </row>
    <row r="66" spans="1:57">
      <c r="A66" s="130">
        <v>6658459228</v>
      </c>
      <c r="B66">
        <v>304</v>
      </c>
      <c r="C66" t="s">
        <v>580</v>
      </c>
      <c r="D66" s="10">
        <v>6658459228</v>
      </c>
      <c r="E66" t="s">
        <v>14884</v>
      </c>
      <c r="F66" t="s">
        <v>13939</v>
      </c>
      <c r="G66" s="7">
        <v>41876</v>
      </c>
      <c r="H66">
        <v>12</v>
      </c>
      <c r="I66" t="s">
        <v>73</v>
      </c>
      <c r="J66" t="s">
        <v>5288</v>
      </c>
      <c r="K66" t="s">
        <v>5287</v>
      </c>
      <c r="L66" t="s">
        <v>584</v>
      </c>
      <c r="M66">
        <v>10</v>
      </c>
      <c r="R66">
        <v>9787</v>
      </c>
      <c r="S66">
        <v>8754</v>
      </c>
      <c r="T66">
        <v>9242</v>
      </c>
      <c r="U66">
        <v>13148</v>
      </c>
      <c r="V66">
        <v>13550</v>
      </c>
      <c r="W66">
        <v>3148</v>
      </c>
      <c r="X66">
        <v>5711</v>
      </c>
      <c r="Y66">
        <v>8566</v>
      </c>
      <c r="Z66">
        <v>7120</v>
      </c>
      <c r="AA66">
        <v>7650</v>
      </c>
      <c r="AB66">
        <v>5313</v>
      </c>
      <c r="AC66">
        <v>2850</v>
      </c>
      <c r="AD66">
        <v>413</v>
      </c>
      <c r="AE66">
        <v>5239</v>
      </c>
      <c r="AF66">
        <v>5415</v>
      </c>
      <c r="AG66">
        <v>0</v>
      </c>
      <c r="AH66">
        <v>0</v>
      </c>
      <c r="AI66">
        <v>0</v>
      </c>
      <c r="AJ66">
        <v>0</v>
      </c>
      <c r="AK66">
        <v>0</v>
      </c>
      <c r="AL66">
        <v>40241</v>
      </c>
      <c r="AM66">
        <v>42218</v>
      </c>
      <c r="AN66">
        <v>75174</v>
      </c>
      <c r="AO66">
        <v>6630</v>
      </c>
      <c r="AP66">
        <v>12262</v>
      </c>
      <c r="AQ66" s="105">
        <v>0</v>
      </c>
      <c r="AR66" s="6">
        <v>1.3839999999999999</v>
      </c>
      <c r="AS66" t="s">
        <v>17208</v>
      </c>
      <c r="AT66" t="s">
        <v>10265</v>
      </c>
      <c r="AU66" s="6" t="s">
        <v>586</v>
      </c>
      <c r="AV66" s="6" t="s">
        <v>74</v>
      </c>
      <c r="AW66" t="s">
        <v>19863</v>
      </c>
      <c r="AX66" t="s">
        <v>22926</v>
      </c>
      <c r="AY66">
        <v>34901</v>
      </c>
      <c r="AZ66">
        <v>0</v>
      </c>
      <c r="BA66">
        <v>0</v>
      </c>
      <c r="BB66">
        <v>0</v>
      </c>
      <c r="BC66">
        <v>0.27679999999999999</v>
      </c>
      <c r="BD66">
        <v>0.39963099630996313</v>
      </c>
      <c r="BE66" t="s">
        <v>23749</v>
      </c>
    </row>
    <row r="67" spans="1:57">
      <c r="A67" s="130">
        <v>6316201956</v>
      </c>
      <c r="B67">
        <v>146</v>
      </c>
      <c r="C67" t="s">
        <v>587</v>
      </c>
      <c r="D67" s="10">
        <v>6316201956</v>
      </c>
      <c r="E67" t="s">
        <v>14885</v>
      </c>
      <c r="F67" t="s">
        <v>13940</v>
      </c>
      <c r="G67" s="7">
        <v>41890</v>
      </c>
      <c r="H67">
        <v>12</v>
      </c>
      <c r="I67" t="s">
        <v>73</v>
      </c>
      <c r="J67" t="s">
        <v>23069</v>
      </c>
      <c r="K67" t="s">
        <v>4929</v>
      </c>
      <c r="L67" t="s">
        <v>591</v>
      </c>
      <c r="M67">
        <v>10</v>
      </c>
      <c r="R67">
        <v>51961</v>
      </c>
      <c r="S67">
        <v>57800</v>
      </c>
      <c r="T67">
        <v>56927</v>
      </c>
      <c r="U67">
        <v>78201</v>
      </c>
      <c r="V67">
        <v>207850</v>
      </c>
      <c r="W67">
        <v>24662</v>
      </c>
      <c r="X67">
        <v>60480</v>
      </c>
      <c r="Y67">
        <v>44266</v>
      </c>
      <c r="Z67">
        <v>40757</v>
      </c>
      <c r="AA67">
        <v>81193</v>
      </c>
      <c r="AB67">
        <v>15965</v>
      </c>
      <c r="AC67">
        <v>-4842</v>
      </c>
      <c r="AD67">
        <v>9372</v>
      </c>
      <c r="AE67">
        <v>34253</v>
      </c>
      <c r="AF67">
        <v>111897</v>
      </c>
      <c r="AG67">
        <v>0</v>
      </c>
      <c r="AH67">
        <v>0</v>
      </c>
      <c r="AI67">
        <v>0</v>
      </c>
      <c r="AJ67">
        <v>80</v>
      </c>
      <c r="AK67">
        <v>55</v>
      </c>
      <c r="AL67">
        <v>48928</v>
      </c>
      <c r="AM67">
        <v>55477</v>
      </c>
      <c r="AN67">
        <v>62253</v>
      </c>
      <c r="AO67">
        <v>94222</v>
      </c>
      <c r="AP67">
        <v>137657</v>
      </c>
      <c r="AQ67" s="105">
        <v>1718</v>
      </c>
      <c r="AR67" s="6">
        <v>4</v>
      </c>
      <c r="AS67" t="s">
        <v>17208</v>
      </c>
      <c r="AT67" t="s">
        <v>592</v>
      </c>
      <c r="AU67" s="6" t="s">
        <v>593</v>
      </c>
      <c r="AV67" s="6">
        <v>0.6875</v>
      </c>
      <c r="AW67" t="s">
        <v>22593</v>
      </c>
      <c r="AX67" t="s">
        <v>22913</v>
      </c>
      <c r="AY67">
        <v>151107</v>
      </c>
      <c r="AZ67">
        <v>0</v>
      </c>
      <c r="BA67">
        <v>0</v>
      </c>
      <c r="BB67">
        <v>0</v>
      </c>
      <c r="BC67">
        <v>0.8</v>
      </c>
      <c r="BD67">
        <v>0.53835458263170555</v>
      </c>
      <c r="BE67" t="s">
        <v>23749</v>
      </c>
    </row>
    <row r="68" spans="1:57">
      <c r="A68" s="130">
        <v>7805646537</v>
      </c>
      <c r="B68">
        <v>14</v>
      </c>
      <c r="C68" t="s">
        <v>594</v>
      </c>
      <c r="D68" s="10">
        <v>7805646537</v>
      </c>
      <c r="E68" t="s">
        <v>14886</v>
      </c>
      <c r="F68" t="s">
        <v>13945</v>
      </c>
      <c r="G68" s="7">
        <v>41719</v>
      </c>
      <c r="H68">
        <v>12</v>
      </c>
      <c r="I68" t="s">
        <v>73</v>
      </c>
      <c r="J68" t="s">
        <v>4816</v>
      </c>
      <c r="K68" t="s">
        <v>4815</v>
      </c>
      <c r="L68" t="s">
        <v>598</v>
      </c>
      <c r="M68">
        <v>10</v>
      </c>
      <c r="R68">
        <v>133082</v>
      </c>
      <c r="S68">
        <v>154344</v>
      </c>
      <c r="T68">
        <v>474695</v>
      </c>
      <c r="U68">
        <v>2104307</v>
      </c>
      <c r="V68">
        <v>3049049</v>
      </c>
      <c r="W68">
        <v>270057</v>
      </c>
      <c r="X68">
        <v>57865</v>
      </c>
      <c r="Y68">
        <v>92399</v>
      </c>
      <c r="Z68">
        <v>840418</v>
      </c>
      <c r="AA68">
        <v>1267589</v>
      </c>
      <c r="AB68">
        <v>-127547</v>
      </c>
      <c r="AC68">
        <v>3147</v>
      </c>
      <c r="AD68">
        <v>35182</v>
      </c>
      <c r="AE68">
        <v>520556</v>
      </c>
      <c r="AF68">
        <v>835826</v>
      </c>
      <c r="AG68">
        <v>206760</v>
      </c>
      <c r="AH68">
        <v>426247</v>
      </c>
      <c r="AI68">
        <v>910217</v>
      </c>
      <c r="AJ68">
        <v>1578595</v>
      </c>
      <c r="AK68">
        <v>1713500</v>
      </c>
      <c r="AL68">
        <v>170273</v>
      </c>
      <c r="AM68">
        <v>33373</v>
      </c>
      <c r="AN68">
        <v>7705</v>
      </c>
      <c r="AO68">
        <v>56903</v>
      </c>
      <c r="AP68">
        <v>85223</v>
      </c>
      <c r="AQ68" s="105">
        <v>5404</v>
      </c>
      <c r="AR68" s="6">
        <v>22.911000000000001</v>
      </c>
      <c r="AS68" t="s">
        <v>17208</v>
      </c>
      <c r="AT68" t="s">
        <v>599</v>
      </c>
      <c r="AU68" s="6" t="s">
        <v>600</v>
      </c>
      <c r="AV68" s="6">
        <v>8.2873863416521569</v>
      </c>
      <c r="AW68" t="s">
        <v>22594</v>
      </c>
      <c r="AX68" t="s">
        <v>22918</v>
      </c>
      <c r="AY68">
        <v>147533</v>
      </c>
      <c r="AZ68">
        <v>151850</v>
      </c>
      <c r="BA68">
        <v>1550835</v>
      </c>
      <c r="BB68">
        <v>11.541045054326828</v>
      </c>
      <c r="BC68">
        <v>4.5822000000000003</v>
      </c>
      <c r="BD68">
        <v>0.27412678510578214</v>
      </c>
      <c r="BE68" t="s">
        <v>23751</v>
      </c>
    </row>
    <row r="69" spans="1:57">
      <c r="A69" s="130">
        <v>7709653027</v>
      </c>
      <c r="B69">
        <v>120</v>
      </c>
      <c r="C69" t="s">
        <v>601</v>
      </c>
      <c r="D69" s="10">
        <v>7709653027</v>
      </c>
      <c r="E69" t="s">
        <v>14887</v>
      </c>
      <c r="F69" t="s">
        <v>13946</v>
      </c>
      <c r="G69" s="7">
        <v>38712</v>
      </c>
      <c r="H69">
        <v>20</v>
      </c>
      <c r="I69" t="s">
        <v>73</v>
      </c>
      <c r="J69" t="s">
        <v>23073</v>
      </c>
      <c r="K69" t="s">
        <v>5039</v>
      </c>
      <c r="L69" t="s">
        <v>605</v>
      </c>
      <c r="M69">
        <v>1000</v>
      </c>
      <c r="R69">
        <v>44161</v>
      </c>
      <c r="S69">
        <v>55150</v>
      </c>
      <c r="T69">
        <v>73560</v>
      </c>
      <c r="U69">
        <v>107910</v>
      </c>
      <c r="V69">
        <v>93286</v>
      </c>
      <c r="W69">
        <v>46185</v>
      </c>
      <c r="X69">
        <v>6870</v>
      </c>
      <c r="Y69">
        <v>10791</v>
      </c>
      <c r="Z69">
        <v>15774</v>
      </c>
      <c r="AA69">
        <v>13759</v>
      </c>
      <c r="AB69">
        <v>1776</v>
      </c>
      <c r="AC69">
        <v>4175</v>
      </c>
      <c r="AD69">
        <v>11763</v>
      </c>
      <c r="AE69">
        <v>12495</v>
      </c>
      <c r="AF69">
        <v>10178</v>
      </c>
      <c r="AG69">
        <v>25884</v>
      </c>
      <c r="AH69">
        <v>6366</v>
      </c>
      <c r="AI69">
        <v>32398</v>
      </c>
      <c r="AJ69">
        <v>29644</v>
      </c>
      <c r="AK69">
        <v>51062</v>
      </c>
      <c r="AL69">
        <v>855</v>
      </c>
      <c r="AM69">
        <v>5122</v>
      </c>
      <c r="AN69">
        <v>8049</v>
      </c>
      <c r="AO69">
        <v>9564</v>
      </c>
      <c r="AP69">
        <v>20161</v>
      </c>
      <c r="AQ69" s="105">
        <v>11160</v>
      </c>
      <c r="AR69" s="6">
        <v>2.1120000000000001</v>
      </c>
      <c r="AS69" t="s">
        <v>17208</v>
      </c>
      <c r="AT69" t="s">
        <v>10293</v>
      </c>
      <c r="AU69" s="6" t="s">
        <v>607</v>
      </c>
      <c r="AV69" s="6">
        <v>1.9727244629887188</v>
      </c>
      <c r="AW69" t="s">
        <v>22595</v>
      </c>
      <c r="AX69" t="s">
        <v>22914</v>
      </c>
      <c r="AY69">
        <v>34615</v>
      </c>
      <c r="AZ69">
        <v>0</v>
      </c>
      <c r="BA69">
        <v>37620</v>
      </c>
      <c r="BB69">
        <v>1.0868120756897299</v>
      </c>
      <c r="BC69">
        <v>0.4224</v>
      </c>
      <c r="BD69">
        <v>0.10910533198979483</v>
      </c>
      <c r="BE69" t="s">
        <v>23749</v>
      </c>
    </row>
    <row r="70" spans="1:57">
      <c r="A70" s="130">
        <v>7451274751</v>
      </c>
      <c r="B70">
        <v>368</v>
      </c>
      <c r="C70" t="s">
        <v>608</v>
      </c>
      <c r="D70" s="10">
        <v>7451274751</v>
      </c>
      <c r="E70" t="s">
        <v>14888</v>
      </c>
      <c r="F70" t="s">
        <v>13947</v>
      </c>
      <c r="G70" s="7">
        <v>39764</v>
      </c>
      <c r="H70">
        <v>17</v>
      </c>
      <c r="I70" t="s">
        <v>73</v>
      </c>
      <c r="J70" t="s">
        <v>5422</v>
      </c>
      <c r="K70" t="s">
        <v>5421</v>
      </c>
      <c r="L70" t="s">
        <v>8227</v>
      </c>
      <c r="M70">
        <v>100</v>
      </c>
      <c r="R70">
        <v>2084</v>
      </c>
      <c r="S70">
        <v>4248</v>
      </c>
      <c r="T70">
        <v>5396</v>
      </c>
      <c r="U70">
        <v>6871</v>
      </c>
      <c r="V70">
        <v>4957</v>
      </c>
      <c r="W70">
        <v>2254</v>
      </c>
      <c r="X70">
        <v>3937</v>
      </c>
      <c r="Y70">
        <v>5680</v>
      </c>
      <c r="Z70">
        <v>5073</v>
      </c>
      <c r="AA70">
        <v>4769</v>
      </c>
      <c r="AB70">
        <v>93</v>
      </c>
      <c r="AC70">
        <v>184</v>
      </c>
      <c r="AD70">
        <v>-442</v>
      </c>
      <c r="AE70">
        <v>1193</v>
      </c>
      <c r="AF70">
        <v>-109</v>
      </c>
      <c r="AG70">
        <v>0</v>
      </c>
      <c r="AH70">
        <v>0</v>
      </c>
      <c r="AI70">
        <v>0</v>
      </c>
      <c r="AJ70">
        <v>0</v>
      </c>
      <c r="AK70">
        <v>0</v>
      </c>
      <c r="AL70">
        <v>28377</v>
      </c>
      <c r="AM70">
        <v>29513</v>
      </c>
      <c r="AN70">
        <v>24461</v>
      </c>
      <c r="AO70">
        <v>24627</v>
      </c>
      <c r="AP70">
        <v>22163</v>
      </c>
      <c r="AQ70" s="105">
        <v>895</v>
      </c>
      <c r="AR70" s="6">
        <v>2.379</v>
      </c>
      <c r="AS70" t="s">
        <v>17208</v>
      </c>
      <c r="AT70" t="s">
        <v>10299</v>
      </c>
      <c r="AU70" s="6" t="s">
        <v>614</v>
      </c>
      <c r="AV70" s="6" t="s">
        <v>74</v>
      </c>
      <c r="AW70" t="s">
        <v>22596</v>
      </c>
      <c r="AX70" t="s">
        <v>22939</v>
      </c>
      <c r="AY70">
        <v>22698</v>
      </c>
      <c r="AZ70">
        <v>0</v>
      </c>
      <c r="BA70">
        <v>0</v>
      </c>
      <c r="BB70">
        <v>0</v>
      </c>
      <c r="BC70">
        <v>0.4758</v>
      </c>
      <c r="BD70">
        <v>-2.1989106314303005E-2</v>
      </c>
      <c r="BE70" t="s">
        <v>23749</v>
      </c>
    </row>
    <row r="71" spans="1:57">
      <c r="A71" s="130">
        <v>3443130766</v>
      </c>
      <c r="B71">
        <v>301</v>
      </c>
      <c r="C71" t="s">
        <v>615</v>
      </c>
      <c r="D71" s="10">
        <v>3443130766</v>
      </c>
      <c r="E71" t="s">
        <v>14889</v>
      </c>
      <c r="F71" t="s">
        <v>13948</v>
      </c>
      <c r="G71" s="7">
        <v>42556</v>
      </c>
      <c r="H71">
        <v>10</v>
      </c>
      <c r="I71" t="s">
        <v>73</v>
      </c>
      <c r="J71" t="s">
        <v>5307</v>
      </c>
      <c r="K71" t="s">
        <v>5306</v>
      </c>
      <c r="L71" t="s">
        <v>619</v>
      </c>
      <c r="M71">
        <v>20</v>
      </c>
      <c r="R71">
        <v>14882</v>
      </c>
      <c r="S71">
        <v>3115</v>
      </c>
      <c r="T71">
        <v>21459</v>
      </c>
      <c r="U71">
        <v>13529</v>
      </c>
      <c r="V71">
        <v>11561</v>
      </c>
      <c r="W71">
        <v>17295</v>
      </c>
      <c r="X71">
        <v>6095</v>
      </c>
      <c r="Y71">
        <v>16322</v>
      </c>
      <c r="Z71">
        <v>11133</v>
      </c>
      <c r="AA71">
        <v>9279</v>
      </c>
      <c r="AB71">
        <v>4690</v>
      </c>
      <c r="AC71">
        <v>-3474</v>
      </c>
      <c r="AD71">
        <v>4684</v>
      </c>
      <c r="AE71">
        <v>1744</v>
      </c>
      <c r="AF71">
        <v>1284</v>
      </c>
      <c r="AG71">
        <v>8605</v>
      </c>
      <c r="AH71">
        <v>9142</v>
      </c>
      <c r="AI71">
        <v>8798</v>
      </c>
      <c r="AJ71">
        <v>0</v>
      </c>
      <c r="AK71">
        <v>0</v>
      </c>
      <c r="AL71">
        <v>317808</v>
      </c>
      <c r="AM71">
        <v>309755</v>
      </c>
      <c r="AN71">
        <v>284627</v>
      </c>
      <c r="AO71">
        <v>303965</v>
      </c>
      <c r="AP71">
        <v>670570</v>
      </c>
      <c r="AQ71" s="105">
        <v>2448</v>
      </c>
      <c r="AR71" s="6">
        <v>0.77700000000000002</v>
      </c>
      <c r="AS71" t="s">
        <v>17208</v>
      </c>
      <c r="AT71" t="s">
        <v>620</v>
      </c>
      <c r="AU71" s="6" t="s">
        <v>621</v>
      </c>
      <c r="AV71" s="6">
        <v>0</v>
      </c>
      <c r="AW71" t="s">
        <v>22597</v>
      </c>
      <c r="AX71" t="s">
        <v>22940</v>
      </c>
      <c r="AY71">
        <v>11748</v>
      </c>
      <c r="AZ71">
        <v>0</v>
      </c>
      <c r="BA71">
        <v>0</v>
      </c>
      <c r="BB71">
        <v>0</v>
      </c>
      <c r="BC71">
        <v>0.15540000000000001</v>
      </c>
      <c r="BD71">
        <v>0.11106305682899403</v>
      </c>
      <c r="BE71" t="s">
        <v>23749</v>
      </c>
    </row>
    <row r="72" spans="1:57">
      <c r="A72" s="130">
        <v>3702118432</v>
      </c>
      <c r="B72">
        <v>136</v>
      </c>
      <c r="C72" t="s">
        <v>622</v>
      </c>
      <c r="D72" s="10">
        <v>3702118432</v>
      </c>
      <c r="E72" t="s">
        <v>14890</v>
      </c>
      <c r="F72" t="s">
        <v>13949</v>
      </c>
      <c r="G72" s="7">
        <v>42269</v>
      </c>
      <c r="H72">
        <v>10</v>
      </c>
      <c r="I72" t="s">
        <v>73</v>
      </c>
      <c r="J72" t="s">
        <v>5125</v>
      </c>
      <c r="K72" t="s">
        <v>5124</v>
      </c>
      <c r="L72" t="s">
        <v>626</v>
      </c>
      <c r="M72">
        <v>20</v>
      </c>
      <c r="R72">
        <v>20622</v>
      </c>
      <c r="S72">
        <v>32339</v>
      </c>
      <c r="T72">
        <v>36673</v>
      </c>
      <c r="U72">
        <v>88165</v>
      </c>
      <c r="V72">
        <v>45554</v>
      </c>
      <c r="W72">
        <v>20608</v>
      </c>
      <c r="X72">
        <v>27696</v>
      </c>
      <c r="Y72">
        <v>23594</v>
      </c>
      <c r="Z72">
        <v>494894</v>
      </c>
      <c r="AA72">
        <v>30161</v>
      </c>
      <c r="AB72">
        <v>-907</v>
      </c>
      <c r="AC72">
        <v>4357</v>
      </c>
      <c r="AD72">
        <v>6335</v>
      </c>
      <c r="AE72">
        <v>-413960</v>
      </c>
      <c r="AF72">
        <v>8344</v>
      </c>
      <c r="AG72">
        <v>12996</v>
      </c>
      <c r="AH72">
        <v>28587</v>
      </c>
      <c r="AI72">
        <v>2301</v>
      </c>
      <c r="AJ72">
        <v>56543</v>
      </c>
      <c r="AK72">
        <v>64388</v>
      </c>
      <c r="AL72">
        <v>442041</v>
      </c>
      <c r="AM72">
        <v>435008</v>
      </c>
      <c r="AN72">
        <v>471956</v>
      </c>
      <c r="AO72">
        <v>1136</v>
      </c>
      <c r="AP72">
        <v>3525</v>
      </c>
      <c r="AQ72" s="105">
        <v>13643</v>
      </c>
      <c r="AR72" s="6">
        <v>2.2090000000000001</v>
      </c>
      <c r="AS72" t="s">
        <v>17208</v>
      </c>
      <c r="AT72" t="s">
        <v>627</v>
      </c>
      <c r="AU72" s="6" t="s">
        <v>628</v>
      </c>
      <c r="AV72" s="6">
        <v>4.9544475223145588</v>
      </c>
      <c r="AW72" t="s">
        <v>22598</v>
      </c>
      <c r="AX72" t="s">
        <v>22934</v>
      </c>
      <c r="AY72">
        <v>33115</v>
      </c>
      <c r="AZ72">
        <v>0</v>
      </c>
      <c r="BA72">
        <v>36469</v>
      </c>
      <c r="BB72">
        <v>1.1012834063113393</v>
      </c>
      <c r="BC72">
        <v>0.44180000000000003</v>
      </c>
      <c r="BD72">
        <v>0.18316723010054001</v>
      </c>
      <c r="BE72" t="s">
        <v>23749</v>
      </c>
    </row>
    <row r="73" spans="1:57">
      <c r="A73" s="130">
        <v>7735145855</v>
      </c>
      <c r="B73">
        <v>21</v>
      </c>
      <c r="C73" t="s">
        <v>13952</v>
      </c>
      <c r="D73" s="10">
        <v>7735145855</v>
      </c>
      <c r="E73" t="s">
        <v>14931</v>
      </c>
      <c r="F73" t="s">
        <v>13953</v>
      </c>
      <c r="G73" s="7">
        <v>42216</v>
      </c>
      <c r="H73">
        <v>11</v>
      </c>
      <c r="I73" t="s">
        <v>73</v>
      </c>
      <c r="J73" t="s">
        <v>4880</v>
      </c>
      <c r="K73" t="s">
        <v>4879</v>
      </c>
      <c r="L73" t="s">
        <v>633</v>
      </c>
      <c r="M73">
        <v>10</v>
      </c>
      <c r="R73">
        <v>142343</v>
      </c>
      <c r="S73">
        <v>98300</v>
      </c>
      <c r="T73">
        <v>862798</v>
      </c>
      <c r="U73">
        <v>1148409</v>
      </c>
      <c r="V73">
        <v>410172</v>
      </c>
      <c r="W73">
        <v>153435</v>
      </c>
      <c r="X73">
        <v>96877</v>
      </c>
      <c r="Y73">
        <v>852545</v>
      </c>
      <c r="Z73">
        <v>1144994</v>
      </c>
      <c r="AA73">
        <v>398387</v>
      </c>
      <c r="AB73">
        <v>-1535</v>
      </c>
      <c r="AC73">
        <v>677</v>
      </c>
      <c r="AD73">
        <v>6541</v>
      </c>
      <c r="AE73">
        <v>2468</v>
      </c>
      <c r="AF73">
        <v>2097</v>
      </c>
      <c r="AG73">
        <v>0</v>
      </c>
      <c r="AH73">
        <v>35840</v>
      </c>
      <c r="AI73">
        <v>42659</v>
      </c>
      <c r="AJ73">
        <v>45929</v>
      </c>
      <c r="AK73">
        <v>61692</v>
      </c>
      <c r="AL73">
        <v>33843</v>
      </c>
      <c r="AM73">
        <v>0</v>
      </c>
      <c r="AN73">
        <v>7949</v>
      </c>
      <c r="AO73">
        <v>4201</v>
      </c>
      <c r="AP73">
        <v>6646</v>
      </c>
      <c r="AQ73" s="105">
        <v>1571</v>
      </c>
      <c r="AR73" s="6">
        <v>2.8820000000000001</v>
      </c>
      <c r="AS73" t="s">
        <v>17208</v>
      </c>
      <c r="AT73" t="s">
        <v>10321</v>
      </c>
      <c r="AU73" s="6" t="s">
        <v>635</v>
      </c>
      <c r="AV73" s="6">
        <v>1.7213169642857142</v>
      </c>
      <c r="AW73" t="s">
        <v>22599</v>
      </c>
      <c r="AX73" t="s">
        <v>22914</v>
      </c>
      <c r="AY73">
        <v>24477</v>
      </c>
      <c r="AZ73">
        <v>3430</v>
      </c>
      <c r="BA73">
        <v>41245</v>
      </c>
      <c r="BB73">
        <v>1.8251828246925685</v>
      </c>
      <c r="BC73">
        <v>0.57640000000000002</v>
      </c>
      <c r="BD73">
        <v>5.1124893946929584E-3</v>
      </c>
      <c r="BE73" t="s">
        <v>23749</v>
      </c>
    </row>
    <row r="74" spans="1:57">
      <c r="A74" s="130">
        <v>5261080970</v>
      </c>
      <c r="B74">
        <v>465</v>
      </c>
      <c r="C74" t="s">
        <v>642</v>
      </c>
      <c r="D74" s="10">
        <v>5261080970</v>
      </c>
      <c r="E74" t="s">
        <v>14933</v>
      </c>
      <c r="F74" t="s">
        <v>13955</v>
      </c>
      <c r="G74" s="7">
        <v>41031</v>
      </c>
      <c r="H74">
        <v>14</v>
      </c>
      <c r="I74" t="s">
        <v>73</v>
      </c>
      <c r="J74" t="s">
        <v>5571</v>
      </c>
      <c r="K74" t="s">
        <v>5571</v>
      </c>
      <c r="L74" t="s">
        <v>646</v>
      </c>
      <c r="M74">
        <v>10</v>
      </c>
      <c r="R74">
        <v>8708</v>
      </c>
      <c r="S74">
        <v>129418</v>
      </c>
      <c r="T74">
        <v>8974</v>
      </c>
      <c r="U74">
        <v>63</v>
      </c>
      <c r="V74">
        <v>0</v>
      </c>
      <c r="W74">
        <v>6795</v>
      </c>
      <c r="X74">
        <v>27</v>
      </c>
      <c r="Y74">
        <v>30</v>
      </c>
      <c r="Z74">
        <v>366</v>
      </c>
      <c r="AA74">
        <v>27</v>
      </c>
      <c r="AB74">
        <v>814</v>
      </c>
      <c r="AC74">
        <v>119605</v>
      </c>
      <c r="AD74">
        <v>-1724</v>
      </c>
      <c r="AE74">
        <v>-309</v>
      </c>
      <c r="AF74">
        <v>-27</v>
      </c>
      <c r="AG74">
        <v>0</v>
      </c>
      <c r="AH74">
        <v>0</v>
      </c>
      <c r="AI74">
        <v>0</v>
      </c>
      <c r="AJ74">
        <v>0</v>
      </c>
      <c r="AK74">
        <v>0</v>
      </c>
      <c r="AL74">
        <v>10606</v>
      </c>
      <c r="AM74">
        <v>130966</v>
      </c>
      <c r="AN74">
        <v>130165</v>
      </c>
      <c r="AO74">
        <v>129394</v>
      </c>
      <c r="AP74">
        <v>129390</v>
      </c>
      <c r="AQ74" s="105">
        <v>0</v>
      </c>
      <c r="AR74" s="6">
        <v>0</v>
      </c>
      <c r="AS74" t="s">
        <v>17208</v>
      </c>
      <c r="AT74" t="s">
        <v>10332</v>
      </c>
      <c r="AU74" s="6" t="s">
        <v>648</v>
      </c>
      <c r="AV74" s="6" t="s">
        <v>74</v>
      </c>
      <c r="AW74" t="s">
        <v>19864</v>
      </c>
      <c r="AX74" t="s">
        <v>22921</v>
      </c>
      <c r="AY74">
        <v>120000</v>
      </c>
      <c r="AZ74">
        <v>0</v>
      </c>
      <c r="BA74">
        <v>0</v>
      </c>
      <c r="BB74">
        <v>0</v>
      </c>
      <c r="BC74">
        <v>0</v>
      </c>
      <c r="BD74" t="s">
        <v>23752</v>
      </c>
      <c r="BE74" t="s">
        <v>23749</v>
      </c>
    </row>
    <row r="75" spans="1:57">
      <c r="A75" s="130">
        <v>6658408512</v>
      </c>
      <c r="B75">
        <v>143</v>
      </c>
      <c r="C75" t="s">
        <v>649</v>
      </c>
      <c r="D75" s="10">
        <v>6658408512</v>
      </c>
      <c r="E75" t="s">
        <v>14934</v>
      </c>
      <c r="F75" t="s">
        <v>13956</v>
      </c>
      <c r="G75" s="7">
        <v>41027</v>
      </c>
      <c r="H75">
        <v>14</v>
      </c>
      <c r="I75" t="s">
        <v>73</v>
      </c>
      <c r="J75" t="s">
        <v>5067</v>
      </c>
      <c r="K75" t="s">
        <v>5067</v>
      </c>
      <c r="L75" t="s">
        <v>653</v>
      </c>
      <c r="M75">
        <v>17000</v>
      </c>
      <c r="R75">
        <v>9853</v>
      </c>
      <c r="S75">
        <v>26245</v>
      </c>
      <c r="T75">
        <v>57195</v>
      </c>
      <c r="U75">
        <v>82361</v>
      </c>
      <c r="V75">
        <v>68187</v>
      </c>
      <c r="W75">
        <v>5172</v>
      </c>
      <c r="X75">
        <v>21971</v>
      </c>
      <c r="Y75">
        <v>48602</v>
      </c>
      <c r="Z75">
        <v>82072</v>
      </c>
      <c r="AA75">
        <v>41841</v>
      </c>
      <c r="AB75">
        <v>-233</v>
      </c>
      <c r="AC75">
        <v>3995</v>
      </c>
      <c r="AD75">
        <v>7995</v>
      </c>
      <c r="AE75">
        <v>-3324</v>
      </c>
      <c r="AF75">
        <v>20316</v>
      </c>
      <c r="AG75">
        <v>2094</v>
      </c>
      <c r="AH75">
        <v>0</v>
      </c>
      <c r="AI75">
        <v>0</v>
      </c>
      <c r="AJ75">
        <v>0</v>
      </c>
      <c r="AK75">
        <v>0</v>
      </c>
      <c r="AL75">
        <v>290705</v>
      </c>
      <c r="AM75">
        <v>295600</v>
      </c>
      <c r="AN75">
        <v>2307587</v>
      </c>
      <c r="AO75">
        <v>3444</v>
      </c>
      <c r="AP75">
        <v>8456</v>
      </c>
      <c r="AQ75" s="105">
        <v>0</v>
      </c>
      <c r="AR75" s="6">
        <v>6.92</v>
      </c>
      <c r="AS75" t="s">
        <v>17208</v>
      </c>
      <c r="AT75" t="s">
        <v>654</v>
      </c>
      <c r="AU75" s="6" t="s">
        <v>655</v>
      </c>
      <c r="AV75" s="6">
        <v>0</v>
      </c>
      <c r="AW75" t="s">
        <v>22600</v>
      </c>
      <c r="AX75" t="s">
        <v>22926</v>
      </c>
      <c r="AY75">
        <v>5044</v>
      </c>
      <c r="AZ75">
        <v>0</v>
      </c>
      <c r="BA75">
        <v>0</v>
      </c>
      <c r="BB75">
        <v>0</v>
      </c>
      <c r="BC75">
        <v>1.3839999999999999</v>
      </c>
      <c r="BD75">
        <v>0.29794535615293238</v>
      </c>
      <c r="BE75" t="s">
        <v>23749</v>
      </c>
    </row>
    <row r="76" spans="1:57">
      <c r="A76" s="130">
        <v>7606066933</v>
      </c>
      <c r="B76">
        <v>109</v>
      </c>
      <c r="C76" t="s">
        <v>656</v>
      </c>
      <c r="D76" s="10">
        <v>7606066933</v>
      </c>
      <c r="E76" t="s">
        <v>14935</v>
      </c>
      <c r="F76" t="s">
        <v>13957</v>
      </c>
      <c r="G76" s="7">
        <v>39421</v>
      </c>
      <c r="H76">
        <v>18</v>
      </c>
      <c r="I76" t="s">
        <v>73</v>
      </c>
      <c r="J76" t="s">
        <v>4991</v>
      </c>
      <c r="K76" t="s">
        <v>4991</v>
      </c>
      <c r="L76" t="s">
        <v>3951</v>
      </c>
      <c r="M76">
        <v>1000</v>
      </c>
      <c r="R76">
        <v>101104</v>
      </c>
      <c r="S76">
        <v>178094</v>
      </c>
      <c r="T76">
        <v>166523</v>
      </c>
      <c r="U76">
        <v>173508</v>
      </c>
      <c r="V76">
        <v>130659</v>
      </c>
      <c r="W76">
        <v>95171</v>
      </c>
      <c r="X76">
        <v>120677</v>
      </c>
      <c r="Y76">
        <v>99531</v>
      </c>
      <c r="Z76">
        <v>43698</v>
      </c>
      <c r="AA76">
        <v>37870</v>
      </c>
      <c r="AB76">
        <v>-33515</v>
      </c>
      <c r="AC76">
        <v>60755</v>
      </c>
      <c r="AD76">
        <v>64920</v>
      </c>
      <c r="AE76">
        <v>121466</v>
      </c>
      <c r="AF76">
        <v>81523</v>
      </c>
      <c r="AG76">
        <v>68657</v>
      </c>
      <c r="AH76">
        <v>18721</v>
      </c>
      <c r="AI76">
        <v>74603</v>
      </c>
      <c r="AJ76">
        <v>13</v>
      </c>
      <c r="AK76">
        <v>13</v>
      </c>
      <c r="AL76">
        <v>3966853</v>
      </c>
      <c r="AM76">
        <v>521900</v>
      </c>
      <c r="AN76">
        <v>484781</v>
      </c>
      <c r="AO76">
        <v>690625</v>
      </c>
      <c r="AP76">
        <v>507391</v>
      </c>
      <c r="AQ76" s="105">
        <v>59210</v>
      </c>
      <c r="AR76" s="6">
        <v>1.292</v>
      </c>
      <c r="AS76" t="s">
        <v>17208</v>
      </c>
      <c r="AT76" t="s">
        <v>661</v>
      </c>
      <c r="AU76" s="6" t="s">
        <v>662</v>
      </c>
      <c r="AV76" s="6">
        <v>1.8934704400133998E-4</v>
      </c>
      <c r="AW76" t="s">
        <v>22601</v>
      </c>
      <c r="AX76" t="s">
        <v>22941</v>
      </c>
      <c r="AY76">
        <v>305312</v>
      </c>
      <c r="AZ76">
        <v>0</v>
      </c>
      <c r="BA76">
        <v>0</v>
      </c>
      <c r="BB76">
        <v>0</v>
      </c>
      <c r="BC76">
        <v>0.25840000000000002</v>
      </c>
      <c r="BD76">
        <v>0.62393711875951907</v>
      </c>
      <c r="BE76" t="s">
        <v>23749</v>
      </c>
    </row>
    <row r="77" spans="1:57">
      <c r="A77" s="130">
        <v>7743908123</v>
      </c>
      <c r="B77">
        <v>76</v>
      </c>
      <c r="C77" t="s">
        <v>663</v>
      </c>
      <c r="D77" s="10">
        <v>7743908123</v>
      </c>
      <c r="E77" t="s">
        <v>14936</v>
      </c>
      <c r="F77" t="s">
        <v>13958</v>
      </c>
      <c r="G77" s="7">
        <v>41604</v>
      </c>
      <c r="H77">
        <v>12</v>
      </c>
      <c r="I77" t="s">
        <v>73</v>
      </c>
      <c r="J77" t="s">
        <v>5372</v>
      </c>
      <c r="K77" t="s">
        <v>5371</v>
      </c>
      <c r="L77" t="s">
        <v>8242</v>
      </c>
      <c r="M77">
        <v>10</v>
      </c>
      <c r="R77">
        <v>26681</v>
      </c>
      <c r="S77">
        <v>61654</v>
      </c>
      <c r="T77">
        <v>162588</v>
      </c>
      <c r="U77">
        <v>198393</v>
      </c>
      <c r="V77">
        <v>7852</v>
      </c>
      <c r="W77">
        <v>23947</v>
      </c>
      <c r="X77">
        <v>58448</v>
      </c>
      <c r="Y77">
        <v>158789</v>
      </c>
      <c r="Z77">
        <v>174989</v>
      </c>
      <c r="AA77">
        <v>5081</v>
      </c>
      <c r="AB77">
        <v>2334</v>
      </c>
      <c r="AC77">
        <v>2589</v>
      </c>
      <c r="AD77">
        <v>2173</v>
      </c>
      <c r="AE77">
        <v>20718</v>
      </c>
      <c r="AF77">
        <v>2347</v>
      </c>
      <c r="AG77">
        <v>0</v>
      </c>
      <c r="AH77">
        <v>0</v>
      </c>
      <c r="AI77">
        <v>0</v>
      </c>
      <c r="AJ77">
        <v>0</v>
      </c>
      <c r="AK77">
        <v>0</v>
      </c>
      <c r="AL77">
        <v>32474</v>
      </c>
      <c r="AM77">
        <v>27153</v>
      </c>
      <c r="AN77">
        <v>89099</v>
      </c>
      <c r="AO77">
        <v>107628</v>
      </c>
      <c r="AP77">
        <v>101483</v>
      </c>
      <c r="AQ77" s="105">
        <v>310</v>
      </c>
      <c r="AR77" s="6">
        <v>0.29399999999999998</v>
      </c>
      <c r="AS77" t="s">
        <v>17208</v>
      </c>
      <c r="AT77" t="s">
        <v>10348</v>
      </c>
      <c r="AU77" s="6" t="s">
        <v>669</v>
      </c>
      <c r="AV77" s="6" t="s">
        <v>74</v>
      </c>
      <c r="AW77" t="s">
        <v>22602</v>
      </c>
      <c r="AX77" t="s">
        <v>22914</v>
      </c>
      <c r="AY77">
        <v>106400</v>
      </c>
      <c r="AZ77">
        <v>0</v>
      </c>
      <c r="BA77">
        <v>0</v>
      </c>
      <c r="BB77">
        <v>0</v>
      </c>
      <c r="BC77">
        <v>5.8799999999999998E-2</v>
      </c>
      <c r="BD77">
        <v>0.29890473764645953</v>
      </c>
      <c r="BE77" t="s">
        <v>23749</v>
      </c>
    </row>
    <row r="78" spans="1:57">
      <c r="A78" s="130">
        <v>6166087617</v>
      </c>
      <c r="B78">
        <v>101</v>
      </c>
      <c r="C78" t="s">
        <v>670</v>
      </c>
      <c r="D78" s="10">
        <v>6166087617</v>
      </c>
      <c r="E78" t="s">
        <v>14938</v>
      </c>
      <c r="F78" t="s">
        <v>13961</v>
      </c>
      <c r="G78" s="7">
        <v>41439</v>
      </c>
      <c r="H78">
        <v>13</v>
      </c>
      <c r="I78" t="s">
        <v>44</v>
      </c>
      <c r="J78" t="s">
        <v>4995</v>
      </c>
      <c r="K78" t="s">
        <v>673</v>
      </c>
      <c r="L78" t="s">
        <v>4173</v>
      </c>
      <c r="M78">
        <v>10000</v>
      </c>
      <c r="R78">
        <v>107471</v>
      </c>
      <c r="S78">
        <v>154187</v>
      </c>
      <c r="T78">
        <v>153595</v>
      </c>
      <c r="U78">
        <v>147576</v>
      </c>
      <c r="V78">
        <v>127636</v>
      </c>
      <c r="W78">
        <v>134800</v>
      </c>
      <c r="X78">
        <v>64113</v>
      </c>
      <c r="Y78">
        <v>77962</v>
      </c>
      <c r="Z78">
        <v>114831</v>
      </c>
      <c r="AA78">
        <v>107383</v>
      </c>
      <c r="AB78">
        <v>6004</v>
      </c>
      <c r="AC78">
        <v>88652</v>
      </c>
      <c r="AD78">
        <v>74082</v>
      </c>
      <c r="AE78">
        <v>31048</v>
      </c>
      <c r="AF78">
        <v>13118</v>
      </c>
      <c r="AG78">
        <v>0</v>
      </c>
      <c r="AH78">
        <v>19</v>
      </c>
      <c r="AI78">
        <v>17</v>
      </c>
      <c r="AJ78">
        <v>19</v>
      </c>
      <c r="AK78">
        <v>13</v>
      </c>
      <c r="AL78">
        <v>4193204</v>
      </c>
      <c r="AM78">
        <v>133475</v>
      </c>
      <c r="AN78">
        <v>293214</v>
      </c>
      <c r="AO78">
        <v>322973</v>
      </c>
      <c r="AP78">
        <v>365697</v>
      </c>
      <c r="AQ78" s="105">
        <v>6013</v>
      </c>
      <c r="AR78" s="6">
        <v>1.1879999999999999</v>
      </c>
      <c r="AS78" t="s">
        <v>17208</v>
      </c>
      <c r="AT78" t="s">
        <v>10359</v>
      </c>
      <c r="AU78" s="6" t="s">
        <v>676</v>
      </c>
      <c r="AV78" s="6">
        <v>0.68421052631578949</v>
      </c>
      <c r="AW78" t="s">
        <v>22603</v>
      </c>
      <c r="AX78" t="s">
        <v>22920</v>
      </c>
      <c r="AY78">
        <v>335942</v>
      </c>
      <c r="AZ78">
        <v>0</v>
      </c>
      <c r="BA78">
        <v>0</v>
      </c>
      <c r="BB78">
        <v>0</v>
      </c>
      <c r="BC78">
        <v>0.23759999999999998</v>
      </c>
      <c r="BD78">
        <v>0.1027766460873108</v>
      </c>
      <c r="BE78" t="s">
        <v>23749</v>
      </c>
    </row>
    <row r="79" spans="1:57">
      <c r="A79" s="130">
        <v>5036150841</v>
      </c>
      <c r="B79">
        <v>209</v>
      </c>
      <c r="C79" t="s">
        <v>677</v>
      </c>
      <c r="D79" s="10">
        <v>5036150841</v>
      </c>
      <c r="E79" t="s">
        <v>14939</v>
      </c>
      <c r="F79" t="s">
        <v>13962</v>
      </c>
      <c r="G79" s="7">
        <v>42186</v>
      </c>
      <c r="H79">
        <v>11</v>
      </c>
      <c r="I79" t="s">
        <v>73</v>
      </c>
      <c r="J79" t="s">
        <v>5179</v>
      </c>
      <c r="K79" t="s">
        <v>5178</v>
      </c>
      <c r="L79" t="s">
        <v>681</v>
      </c>
      <c r="M79">
        <v>10</v>
      </c>
      <c r="R79">
        <v>48105</v>
      </c>
      <c r="S79">
        <v>45323</v>
      </c>
      <c r="T79">
        <v>23909</v>
      </c>
      <c r="U79">
        <v>36471</v>
      </c>
      <c r="V79">
        <v>30169</v>
      </c>
      <c r="W79">
        <v>33329</v>
      </c>
      <c r="X79">
        <v>39110</v>
      </c>
      <c r="Y79">
        <v>30869</v>
      </c>
      <c r="Z79">
        <v>31043</v>
      </c>
      <c r="AA79">
        <v>28179</v>
      </c>
      <c r="AB79">
        <v>24912</v>
      </c>
      <c r="AC79">
        <v>5104</v>
      </c>
      <c r="AD79">
        <v>-7981</v>
      </c>
      <c r="AE79">
        <v>4512</v>
      </c>
      <c r="AF79">
        <v>954</v>
      </c>
      <c r="AG79">
        <v>0</v>
      </c>
      <c r="AH79">
        <v>1140</v>
      </c>
      <c r="AI79">
        <v>2465</v>
      </c>
      <c r="AJ79">
        <v>1915</v>
      </c>
      <c r="AK79">
        <v>1915</v>
      </c>
      <c r="AL79">
        <v>11484</v>
      </c>
      <c r="AM79">
        <v>29696</v>
      </c>
      <c r="AN79">
        <v>23501</v>
      </c>
      <c r="AO79">
        <v>26136</v>
      </c>
      <c r="AP79">
        <v>20325</v>
      </c>
      <c r="AQ79" s="105">
        <v>0</v>
      </c>
      <c r="AR79" s="6">
        <v>0.627</v>
      </c>
      <c r="AS79" t="s">
        <v>17208</v>
      </c>
      <c r="AT79" t="s">
        <v>682</v>
      </c>
      <c r="AU79" s="6" t="s">
        <v>683</v>
      </c>
      <c r="AV79" s="6">
        <v>1.6798245614035088</v>
      </c>
      <c r="AW79" t="s">
        <v>22604</v>
      </c>
      <c r="AX79" t="s">
        <v>22917</v>
      </c>
      <c r="AY79">
        <v>19190</v>
      </c>
      <c r="AZ79">
        <v>350</v>
      </c>
      <c r="BA79">
        <v>8181</v>
      </c>
      <c r="BB79">
        <v>0.44455445544554456</v>
      </c>
      <c r="BC79">
        <v>0.12540000000000001</v>
      </c>
      <c r="BD79">
        <v>3.1621863502270545E-2</v>
      </c>
      <c r="BE79" t="s">
        <v>23749</v>
      </c>
    </row>
    <row r="80" spans="1:57">
      <c r="A80" s="130">
        <v>1659180290</v>
      </c>
      <c r="B80">
        <v>31</v>
      </c>
      <c r="C80" t="s">
        <v>690</v>
      </c>
      <c r="D80" s="10">
        <v>1659180290</v>
      </c>
      <c r="E80" t="s">
        <v>14941</v>
      </c>
      <c r="F80" t="s">
        <v>13964</v>
      </c>
      <c r="G80" s="7">
        <v>42817</v>
      </c>
      <c r="H80">
        <v>9</v>
      </c>
      <c r="I80" t="s">
        <v>73</v>
      </c>
      <c r="J80" t="s">
        <v>23087</v>
      </c>
      <c r="K80" t="s">
        <v>4834</v>
      </c>
      <c r="L80" t="s">
        <v>694</v>
      </c>
      <c r="M80">
        <v>10501</v>
      </c>
      <c r="R80">
        <v>624986</v>
      </c>
      <c r="S80">
        <v>617489</v>
      </c>
      <c r="T80">
        <v>545602</v>
      </c>
      <c r="U80">
        <v>634272</v>
      </c>
      <c r="V80">
        <v>1261165</v>
      </c>
      <c r="W80">
        <v>1017202</v>
      </c>
      <c r="X80">
        <v>569400</v>
      </c>
      <c r="Y80">
        <v>435014</v>
      </c>
      <c r="Z80">
        <v>448767</v>
      </c>
      <c r="AA80">
        <v>914213</v>
      </c>
      <c r="AB80">
        <v>-3504</v>
      </c>
      <c r="AC80">
        <v>-96268</v>
      </c>
      <c r="AD80">
        <v>1932</v>
      </c>
      <c r="AE80">
        <v>21054</v>
      </c>
      <c r="AF80">
        <v>108629</v>
      </c>
      <c r="AG80">
        <v>40834</v>
      </c>
      <c r="AH80">
        <v>80144</v>
      </c>
      <c r="AI80">
        <v>15635</v>
      </c>
      <c r="AJ80">
        <v>10935</v>
      </c>
      <c r="AK80">
        <v>46799</v>
      </c>
      <c r="AL80">
        <v>48275</v>
      </c>
      <c r="AM80">
        <v>28478</v>
      </c>
      <c r="AN80">
        <v>39028</v>
      </c>
      <c r="AO80">
        <v>3801</v>
      </c>
      <c r="AP80">
        <v>16702</v>
      </c>
      <c r="AQ80" s="105">
        <v>14758</v>
      </c>
      <c r="AR80" s="6">
        <v>2.0179999999999998</v>
      </c>
      <c r="AS80" t="s">
        <v>17208</v>
      </c>
      <c r="AT80" t="s">
        <v>695</v>
      </c>
      <c r="AU80" s="6" t="s">
        <v>696</v>
      </c>
      <c r="AV80" s="6">
        <v>1.146079247685752</v>
      </c>
      <c r="AW80" t="s">
        <v>22605</v>
      </c>
      <c r="AX80" t="s">
        <v>22942</v>
      </c>
      <c r="AY80">
        <v>146201</v>
      </c>
      <c r="AZ80">
        <v>52145</v>
      </c>
      <c r="BA80">
        <v>366642</v>
      </c>
      <c r="BB80">
        <v>2.8644605714051203</v>
      </c>
      <c r="BC80">
        <v>0.40359999999999996</v>
      </c>
      <c r="BD80">
        <v>8.6133852430094401E-2</v>
      </c>
      <c r="BE80" t="s">
        <v>23750</v>
      </c>
    </row>
    <row r="81" spans="1:57">
      <c r="A81" s="130">
        <v>7804581580</v>
      </c>
      <c r="B81">
        <v>218</v>
      </c>
      <c r="C81" t="s">
        <v>697</v>
      </c>
      <c r="D81" s="10">
        <v>7804581580</v>
      </c>
      <c r="E81" t="s">
        <v>14942</v>
      </c>
      <c r="F81" t="s">
        <v>13965</v>
      </c>
      <c r="G81" s="7">
        <v>42676</v>
      </c>
      <c r="H81">
        <v>9</v>
      </c>
      <c r="I81" t="s">
        <v>73</v>
      </c>
      <c r="J81" t="s">
        <v>5219</v>
      </c>
      <c r="K81" t="s">
        <v>5218</v>
      </c>
      <c r="L81" t="s">
        <v>701</v>
      </c>
      <c r="M81">
        <v>10040</v>
      </c>
      <c r="R81">
        <v>13685</v>
      </c>
      <c r="S81">
        <v>38157</v>
      </c>
      <c r="T81">
        <v>53707</v>
      </c>
      <c r="U81">
        <v>34566</v>
      </c>
      <c r="V81">
        <v>22894</v>
      </c>
      <c r="W81">
        <v>12186</v>
      </c>
      <c r="X81">
        <v>4261</v>
      </c>
      <c r="Y81">
        <v>1201</v>
      </c>
      <c r="Z81">
        <v>1278</v>
      </c>
      <c r="AA81">
        <v>4773</v>
      </c>
      <c r="AB81">
        <v>1528</v>
      </c>
      <c r="AC81">
        <v>32582</v>
      </c>
      <c r="AD81">
        <v>48652</v>
      </c>
      <c r="AE81">
        <v>30887</v>
      </c>
      <c r="AF81">
        <v>16155</v>
      </c>
      <c r="AG81">
        <v>3960</v>
      </c>
      <c r="AH81">
        <v>3960</v>
      </c>
      <c r="AI81">
        <v>3960</v>
      </c>
      <c r="AJ81">
        <v>3960</v>
      </c>
      <c r="AK81">
        <v>3960</v>
      </c>
      <c r="AL81">
        <v>17169</v>
      </c>
      <c r="AM81">
        <v>25267</v>
      </c>
      <c r="AN81">
        <v>22453</v>
      </c>
      <c r="AO81">
        <v>21704</v>
      </c>
      <c r="AP81">
        <v>12200</v>
      </c>
      <c r="AQ81" s="105">
        <v>1135</v>
      </c>
      <c r="AR81" s="6">
        <v>1.673</v>
      </c>
      <c r="AS81" t="s">
        <v>17208</v>
      </c>
      <c r="AT81" t="s">
        <v>702</v>
      </c>
      <c r="AU81" s="6" t="s">
        <v>703</v>
      </c>
      <c r="AV81" s="6">
        <v>1</v>
      </c>
      <c r="AW81" t="s">
        <v>22606</v>
      </c>
      <c r="AX81" t="s">
        <v>22918</v>
      </c>
      <c r="AY81">
        <v>14405</v>
      </c>
      <c r="AZ81">
        <v>0</v>
      </c>
      <c r="BA81">
        <v>0</v>
      </c>
      <c r="BB81">
        <v>0</v>
      </c>
      <c r="BC81">
        <v>0.33460000000000001</v>
      </c>
      <c r="BD81">
        <v>0.70564340001747183</v>
      </c>
      <c r="BE81" t="s">
        <v>23749</v>
      </c>
    </row>
    <row r="82" spans="1:57">
      <c r="A82" s="130">
        <v>7606096399</v>
      </c>
      <c r="B82">
        <v>536</v>
      </c>
      <c r="C82" t="s">
        <v>704</v>
      </c>
      <c r="D82" s="10">
        <v>7606096399</v>
      </c>
      <c r="E82" t="s">
        <v>14943</v>
      </c>
      <c r="F82" t="s">
        <v>13966</v>
      </c>
      <c r="G82" s="7">
        <v>41904</v>
      </c>
      <c r="H82">
        <v>11</v>
      </c>
      <c r="I82" t="s">
        <v>73</v>
      </c>
      <c r="J82" t="s">
        <v>5172</v>
      </c>
      <c r="K82" t="s">
        <v>5172</v>
      </c>
      <c r="L82" t="s">
        <v>8257</v>
      </c>
      <c r="M82">
        <v>1000</v>
      </c>
      <c r="R82">
        <v>48159</v>
      </c>
      <c r="S82">
        <v>43459</v>
      </c>
      <c r="T82">
        <v>48039</v>
      </c>
      <c r="U82">
        <v>38638</v>
      </c>
      <c r="V82">
        <v>31649</v>
      </c>
      <c r="W82">
        <v>22246</v>
      </c>
      <c r="X82">
        <v>23428</v>
      </c>
      <c r="Y82">
        <v>32420</v>
      </c>
      <c r="Z82">
        <v>29585</v>
      </c>
      <c r="AA82">
        <v>29266</v>
      </c>
      <c r="AB82">
        <v>-12590</v>
      </c>
      <c r="AC82">
        <v>13087</v>
      </c>
      <c r="AD82">
        <v>12732</v>
      </c>
      <c r="AE82">
        <v>3299</v>
      </c>
      <c r="AF82">
        <v>-3628</v>
      </c>
      <c r="AG82">
        <v>4757</v>
      </c>
      <c r="AH82">
        <v>5161</v>
      </c>
      <c r="AI82">
        <v>5789</v>
      </c>
      <c r="AJ82">
        <v>16546</v>
      </c>
      <c r="AK82">
        <v>11840</v>
      </c>
      <c r="AL82">
        <v>1319349</v>
      </c>
      <c r="AM82">
        <v>173554</v>
      </c>
      <c r="AN82">
        <v>123854</v>
      </c>
      <c r="AO82">
        <v>126212</v>
      </c>
      <c r="AP82">
        <v>115884</v>
      </c>
      <c r="AQ82" s="105">
        <v>75095</v>
      </c>
      <c r="AR82" s="6">
        <v>0.65700000000000003</v>
      </c>
      <c r="AS82" t="s">
        <v>17208</v>
      </c>
      <c r="AT82" t="s">
        <v>10386</v>
      </c>
      <c r="AU82" s="6">
        <v>0</v>
      </c>
      <c r="AV82" s="6">
        <v>2.4889636325415179</v>
      </c>
      <c r="AW82" t="s">
        <v>22607</v>
      </c>
      <c r="AX82" t="s">
        <v>22941</v>
      </c>
      <c r="AY82">
        <v>-57395</v>
      </c>
      <c r="AZ82">
        <v>46132</v>
      </c>
      <c r="BA82">
        <v>142664</v>
      </c>
      <c r="BB82">
        <v>-3.2894154543078664</v>
      </c>
      <c r="BC82">
        <v>0.13140000000000002</v>
      </c>
      <c r="BD82">
        <v>-0.11463237385067458</v>
      </c>
      <c r="BE82" t="s">
        <v>23749</v>
      </c>
    </row>
    <row r="83" spans="1:57">
      <c r="A83" s="130">
        <v>5903116703</v>
      </c>
      <c r="B83">
        <v>248</v>
      </c>
      <c r="C83" t="s">
        <v>13969</v>
      </c>
      <c r="D83" s="10">
        <v>5903116703</v>
      </c>
      <c r="E83" t="s">
        <v>14944</v>
      </c>
      <c r="F83" t="s">
        <v>13970</v>
      </c>
      <c r="G83" s="7">
        <v>42200</v>
      </c>
      <c r="H83">
        <v>11</v>
      </c>
      <c r="I83" t="s">
        <v>73</v>
      </c>
      <c r="J83" t="s">
        <v>5214</v>
      </c>
      <c r="K83" t="s">
        <v>5214</v>
      </c>
      <c r="L83" t="s">
        <v>8261</v>
      </c>
      <c r="M83">
        <v>10</v>
      </c>
      <c r="R83">
        <v>10733</v>
      </c>
      <c r="S83">
        <v>15460</v>
      </c>
      <c r="T83">
        <v>17318</v>
      </c>
      <c r="U83">
        <v>25568</v>
      </c>
      <c r="V83">
        <v>23222</v>
      </c>
      <c r="W83">
        <v>8370</v>
      </c>
      <c r="X83">
        <v>10758</v>
      </c>
      <c r="Y83">
        <v>15686</v>
      </c>
      <c r="Z83">
        <v>20422</v>
      </c>
      <c r="AA83">
        <v>18975</v>
      </c>
      <c r="AB83">
        <v>1705</v>
      </c>
      <c r="AC83">
        <v>4000</v>
      </c>
      <c r="AD83">
        <v>815</v>
      </c>
      <c r="AE83">
        <v>4019</v>
      </c>
      <c r="AF83">
        <v>3319</v>
      </c>
      <c r="AG83">
        <v>1553</v>
      </c>
      <c r="AH83">
        <v>6442</v>
      </c>
      <c r="AI83">
        <v>6747</v>
      </c>
      <c r="AJ83">
        <v>5646</v>
      </c>
      <c r="AK83">
        <v>8564</v>
      </c>
      <c r="AL83">
        <v>18010</v>
      </c>
      <c r="AM83">
        <v>17617</v>
      </c>
      <c r="AN83">
        <v>17310</v>
      </c>
      <c r="AO83">
        <v>23596</v>
      </c>
      <c r="AP83">
        <v>21440</v>
      </c>
      <c r="AQ83" s="105">
        <v>481</v>
      </c>
      <c r="AR83" s="6">
        <v>2.1640000000000001</v>
      </c>
      <c r="AS83" t="s">
        <v>17208</v>
      </c>
      <c r="AT83" t="s">
        <v>10397</v>
      </c>
      <c r="AU83" s="6" t="s">
        <v>82</v>
      </c>
      <c r="AV83" s="6">
        <v>5.51448808757244</v>
      </c>
      <c r="AW83" t="s">
        <v>22608</v>
      </c>
      <c r="AX83" t="s">
        <v>22919</v>
      </c>
      <c r="AY83">
        <v>29681</v>
      </c>
      <c r="AZ83">
        <v>0</v>
      </c>
      <c r="BA83">
        <v>0</v>
      </c>
      <c r="BB83">
        <v>0</v>
      </c>
      <c r="BC83">
        <v>0.43280000000000002</v>
      </c>
      <c r="BD83">
        <v>0.14292481267763327</v>
      </c>
      <c r="BE83" t="s">
        <v>23749</v>
      </c>
    </row>
    <row r="84" spans="1:57">
      <c r="A84" s="130">
        <v>2130008501</v>
      </c>
      <c r="B84">
        <v>131</v>
      </c>
      <c r="C84" t="s">
        <v>716</v>
      </c>
      <c r="D84" s="10">
        <v>2130008501</v>
      </c>
      <c r="E84" t="s">
        <v>14945</v>
      </c>
      <c r="F84" t="s">
        <v>13971</v>
      </c>
      <c r="G84" s="7">
        <v>39007</v>
      </c>
      <c r="H84">
        <v>19</v>
      </c>
      <c r="I84" t="s">
        <v>73</v>
      </c>
      <c r="J84" t="s">
        <v>5001</v>
      </c>
      <c r="K84" t="s">
        <v>5000</v>
      </c>
      <c r="L84" t="s">
        <v>720</v>
      </c>
      <c r="M84">
        <v>12</v>
      </c>
      <c r="R84">
        <v>66245</v>
      </c>
      <c r="S84">
        <v>100701</v>
      </c>
      <c r="T84">
        <v>80667</v>
      </c>
      <c r="U84">
        <v>94570</v>
      </c>
      <c r="V84">
        <v>121118</v>
      </c>
      <c r="W84">
        <v>19864</v>
      </c>
      <c r="X84">
        <v>56945</v>
      </c>
      <c r="Y84">
        <v>24016</v>
      </c>
      <c r="Z84">
        <v>24399</v>
      </c>
      <c r="AA84">
        <v>57407</v>
      </c>
      <c r="AB84">
        <v>39048</v>
      </c>
      <c r="AC84">
        <v>40861</v>
      </c>
      <c r="AD84">
        <v>53554</v>
      </c>
      <c r="AE84">
        <v>66268</v>
      </c>
      <c r="AF84">
        <v>60339</v>
      </c>
      <c r="AG84">
        <v>0</v>
      </c>
      <c r="AH84">
        <v>0</v>
      </c>
      <c r="AI84">
        <v>0</v>
      </c>
      <c r="AJ84">
        <v>0</v>
      </c>
      <c r="AK84">
        <v>0</v>
      </c>
      <c r="AL84">
        <v>9878</v>
      </c>
      <c r="AM84">
        <v>5405</v>
      </c>
      <c r="AN84">
        <v>5066</v>
      </c>
      <c r="AO84">
        <v>7123</v>
      </c>
      <c r="AP84">
        <v>11332</v>
      </c>
      <c r="AQ84" s="105">
        <v>0</v>
      </c>
      <c r="AR84" s="6">
        <v>1.8280000000000001</v>
      </c>
      <c r="AS84" t="s">
        <v>17208</v>
      </c>
      <c r="AT84" t="s">
        <v>721</v>
      </c>
      <c r="AU84" s="6" t="s">
        <v>722</v>
      </c>
      <c r="AV84" s="6" t="s">
        <v>74</v>
      </c>
      <c r="AW84" t="s">
        <v>22609</v>
      </c>
      <c r="AX84" t="s">
        <v>22943</v>
      </c>
      <c r="AY84">
        <v>22926</v>
      </c>
      <c r="AZ84">
        <v>0</v>
      </c>
      <c r="BA84">
        <v>0</v>
      </c>
      <c r="BB84">
        <v>0</v>
      </c>
      <c r="BC84">
        <v>0.36560000000000004</v>
      </c>
      <c r="BD84">
        <v>0.49818358955729125</v>
      </c>
      <c r="BE84" t="s">
        <v>23749</v>
      </c>
    </row>
    <row r="85" spans="1:57">
      <c r="A85" s="130">
        <v>1841013546</v>
      </c>
      <c r="B85">
        <v>107</v>
      </c>
      <c r="C85" t="s">
        <v>723</v>
      </c>
      <c r="D85" s="10">
        <v>1841013546</v>
      </c>
      <c r="E85" t="s">
        <v>14946</v>
      </c>
      <c r="F85" t="s">
        <v>13972</v>
      </c>
      <c r="G85" s="7">
        <v>40445</v>
      </c>
      <c r="H85">
        <v>15</v>
      </c>
      <c r="I85" t="s">
        <v>73</v>
      </c>
      <c r="J85" t="s">
        <v>4967</v>
      </c>
      <c r="K85" t="s">
        <v>4966</v>
      </c>
      <c r="L85" t="s">
        <v>727</v>
      </c>
      <c r="M85">
        <v>7079.44</v>
      </c>
      <c r="R85">
        <v>63850</v>
      </c>
      <c r="S85">
        <v>98679</v>
      </c>
      <c r="T85">
        <v>117029</v>
      </c>
      <c r="U85">
        <v>141939</v>
      </c>
      <c r="V85">
        <v>154024</v>
      </c>
      <c r="W85">
        <v>7893</v>
      </c>
      <c r="X85">
        <v>17585</v>
      </c>
      <c r="Y85">
        <v>31529</v>
      </c>
      <c r="Z85">
        <v>28258</v>
      </c>
      <c r="AA85">
        <v>42062</v>
      </c>
      <c r="AB85">
        <v>24485</v>
      </c>
      <c r="AC85">
        <v>27730</v>
      </c>
      <c r="AD85">
        <v>32658</v>
      </c>
      <c r="AE85">
        <v>62793</v>
      </c>
      <c r="AF85">
        <v>49252</v>
      </c>
      <c r="AG85">
        <v>15086</v>
      </c>
      <c r="AH85">
        <v>10794</v>
      </c>
      <c r="AI85">
        <v>7697</v>
      </c>
      <c r="AJ85">
        <v>8917</v>
      </c>
      <c r="AK85">
        <v>2217</v>
      </c>
      <c r="AL85">
        <v>78174</v>
      </c>
      <c r="AM85">
        <v>168341</v>
      </c>
      <c r="AN85">
        <v>155652</v>
      </c>
      <c r="AO85">
        <v>193180</v>
      </c>
      <c r="AP85">
        <v>260462</v>
      </c>
      <c r="AQ85" s="105">
        <v>76671</v>
      </c>
      <c r="AR85" s="6">
        <v>2.4119999999999999</v>
      </c>
      <c r="AS85" t="s">
        <v>17208</v>
      </c>
      <c r="AT85" t="s">
        <v>728</v>
      </c>
      <c r="AU85" s="6" t="s">
        <v>729</v>
      </c>
      <c r="AV85" s="6">
        <v>0.14695744398780325</v>
      </c>
      <c r="AW85" t="s">
        <v>22610</v>
      </c>
      <c r="AX85" t="s">
        <v>22944</v>
      </c>
      <c r="AY85">
        <v>169319</v>
      </c>
      <c r="AZ85">
        <v>67046</v>
      </c>
      <c r="BA85">
        <v>46195</v>
      </c>
      <c r="BB85">
        <v>0.66880267424211104</v>
      </c>
      <c r="BC85">
        <v>0.4824</v>
      </c>
      <c r="BD85">
        <v>0.31976834778995483</v>
      </c>
      <c r="BE85" t="s">
        <v>23749</v>
      </c>
    </row>
    <row r="86" spans="1:57">
      <c r="A86" s="130">
        <v>7721851353</v>
      </c>
      <c r="B86">
        <v>163</v>
      </c>
      <c r="C86" t="s">
        <v>13973</v>
      </c>
      <c r="D86" s="10">
        <v>7721851353</v>
      </c>
      <c r="E86" t="s">
        <v>14947</v>
      </c>
      <c r="F86" t="s">
        <v>13974</v>
      </c>
      <c r="G86" s="7">
        <v>41949</v>
      </c>
      <c r="H86">
        <v>11</v>
      </c>
      <c r="I86" t="s">
        <v>73</v>
      </c>
      <c r="J86" t="s">
        <v>74</v>
      </c>
      <c r="K86" t="s">
        <v>20244</v>
      </c>
      <c r="L86" t="s">
        <v>3972</v>
      </c>
      <c r="M86">
        <v>595.65</v>
      </c>
      <c r="R86">
        <v>156799</v>
      </c>
      <c r="S86">
        <v>87389</v>
      </c>
      <c r="T86">
        <v>66273</v>
      </c>
      <c r="U86">
        <v>61011</v>
      </c>
      <c r="V86">
        <v>23198</v>
      </c>
      <c r="W86">
        <v>132369</v>
      </c>
      <c r="X86">
        <v>84257</v>
      </c>
      <c r="Y86">
        <v>63997</v>
      </c>
      <c r="Z86">
        <v>29290</v>
      </c>
      <c r="AA86">
        <v>8821</v>
      </c>
      <c r="AB86">
        <v>1806</v>
      </c>
      <c r="AC86">
        <v>3278</v>
      </c>
      <c r="AD86">
        <v>2239</v>
      </c>
      <c r="AE86">
        <v>272</v>
      </c>
      <c r="AF86">
        <v>334</v>
      </c>
      <c r="AG86">
        <v>187078</v>
      </c>
      <c r="AH86">
        <v>190960</v>
      </c>
      <c r="AI86">
        <v>204698</v>
      </c>
      <c r="AJ86">
        <v>236039</v>
      </c>
      <c r="AK86">
        <v>231766</v>
      </c>
      <c r="AL86">
        <v>21781</v>
      </c>
      <c r="AM86">
        <v>7534</v>
      </c>
      <c r="AN86">
        <v>5539</v>
      </c>
      <c r="AO86">
        <v>8817</v>
      </c>
      <c r="AP86">
        <v>7324</v>
      </c>
      <c r="AQ86" s="105">
        <v>166568</v>
      </c>
      <c r="AR86" s="6">
        <v>0.14799999999999999</v>
      </c>
      <c r="AS86" t="s">
        <v>17208</v>
      </c>
      <c r="AT86" t="s">
        <v>734</v>
      </c>
      <c r="AU86" s="6" t="s">
        <v>735</v>
      </c>
      <c r="AV86" s="6">
        <v>1.2388736249051198</v>
      </c>
      <c r="AW86" t="s">
        <v>22611</v>
      </c>
      <c r="AX86" t="s">
        <v>22914</v>
      </c>
      <c r="AY86">
        <v>68276</v>
      </c>
      <c r="AZ86">
        <v>136920</v>
      </c>
      <c r="BA86">
        <v>34236</v>
      </c>
      <c r="BB86">
        <v>2.5068252387368912</v>
      </c>
      <c r="BC86">
        <v>2.9599999999999998E-2</v>
      </c>
      <c r="BD86">
        <v>1.439779291318217E-2</v>
      </c>
      <c r="BE86" t="s">
        <v>23749</v>
      </c>
    </row>
    <row r="87" spans="1:57">
      <c r="A87" s="130">
        <v>5921031594</v>
      </c>
      <c r="B87">
        <v>216</v>
      </c>
      <c r="C87" t="s">
        <v>736</v>
      </c>
      <c r="D87" s="10">
        <v>5921031594</v>
      </c>
      <c r="E87" t="s">
        <v>14948</v>
      </c>
      <c r="F87" t="s">
        <v>13977</v>
      </c>
      <c r="G87" s="7">
        <v>42081</v>
      </c>
      <c r="H87">
        <v>11</v>
      </c>
      <c r="I87" t="s">
        <v>73</v>
      </c>
      <c r="J87" t="s">
        <v>5145</v>
      </c>
      <c r="K87" t="s">
        <v>5145</v>
      </c>
      <c r="L87" t="s">
        <v>8269</v>
      </c>
      <c r="M87">
        <v>10</v>
      </c>
      <c r="R87">
        <v>9344</v>
      </c>
      <c r="S87">
        <v>12270</v>
      </c>
      <c r="T87">
        <v>19006</v>
      </c>
      <c r="U87">
        <v>35302</v>
      </c>
      <c r="V87">
        <v>37540</v>
      </c>
      <c r="W87">
        <v>1707</v>
      </c>
      <c r="X87">
        <v>4864</v>
      </c>
      <c r="Y87">
        <v>8998</v>
      </c>
      <c r="Z87">
        <v>18406</v>
      </c>
      <c r="AA87">
        <v>21813</v>
      </c>
      <c r="AB87">
        <v>4307</v>
      </c>
      <c r="AC87">
        <v>6955</v>
      </c>
      <c r="AD87">
        <v>9316</v>
      </c>
      <c r="AE87">
        <v>15783</v>
      </c>
      <c r="AF87">
        <v>14692</v>
      </c>
      <c r="AG87">
        <v>7158</v>
      </c>
      <c r="AH87">
        <v>7854</v>
      </c>
      <c r="AI87">
        <v>12194</v>
      </c>
      <c r="AJ87">
        <v>21504</v>
      </c>
      <c r="AK87">
        <v>24334</v>
      </c>
      <c r="AL87">
        <v>8083</v>
      </c>
      <c r="AM87">
        <v>8411</v>
      </c>
      <c r="AN87">
        <v>5889</v>
      </c>
      <c r="AO87">
        <v>6322</v>
      </c>
      <c r="AP87">
        <v>958</v>
      </c>
      <c r="AQ87" s="105">
        <v>198</v>
      </c>
      <c r="AR87" s="6">
        <v>4.0179999999999998</v>
      </c>
      <c r="AS87" t="s">
        <v>17208</v>
      </c>
      <c r="AT87" t="s">
        <v>741</v>
      </c>
      <c r="AU87" s="6" t="s">
        <v>742</v>
      </c>
      <c r="AV87" s="6">
        <v>3.3995529477507684</v>
      </c>
      <c r="AW87" t="s">
        <v>22612</v>
      </c>
      <c r="AX87" t="s">
        <v>22919</v>
      </c>
      <c r="AY87">
        <v>27698</v>
      </c>
      <c r="AZ87">
        <v>0</v>
      </c>
      <c r="BA87">
        <v>2311</v>
      </c>
      <c r="BB87">
        <v>8.3435627121091774E-2</v>
      </c>
      <c r="BC87">
        <v>0.80359999999999998</v>
      </c>
      <c r="BD87">
        <v>0.39136920618007459</v>
      </c>
      <c r="BE87" t="s">
        <v>23749</v>
      </c>
    </row>
    <row r="88" spans="1:57">
      <c r="A88" s="130">
        <v>7841019595</v>
      </c>
      <c r="B88">
        <v>18</v>
      </c>
      <c r="C88" t="s">
        <v>743</v>
      </c>
      <c r="D88" s="10">
        <v>7841019595</v>
      </c>
      <c r="E88" t="s">
        <v>14949</v>
      </c>
      <c r="F88" t="s">
        <v>13978</v>
      </c>
      <c r="G88" s="7">
        <v>42067</v>
      </c>
      <c r="H88">
        <v>11</v>
      </c>
      <c r="I88" t="s">
        <v>44</v>
      </c>
      <c r="J88" t="s">
        <v>4822</v>
      </c>
      <c r="K88" t="s">
        <v>4821</v>
      </c>
      <c r="L88" t="s">
        <v>747</v>
      </c>
      <c r="M88">
        <v>115.65600000000001</v>
      </c>
      <c r="R88">
        <v>483240</v>
      </c>
      <c r="S88">
        <v>784084</v>
      </c>
      <c r="T88">
        <v>1221840</v>
      </c>
      <c r="U88">
        <v>1469015</v>
      </c>
      <c r="V88">
        <v>2330001</v>
      </c>
      <c r="W88">
        <v>170877</v>
      </c>
      <c r="X88">
        <v>234597</v>
      </c>
      <c r="Y88">
        <v>514545</v>
      </c>
      <c r="Z88">
        <v>527752</v>
      </c>
      <c r="AA88">
        <v>833951</v>
      </c>
      <c r="AB88">
        <v>19659</v>
      </c>
      <c r="AC88">
        <v>39262</v>
      </c>
      <c r="AD88">
        <v>52476</v>
      </c>
      <c r="AE88">
        <v>65942</v>
      </c>
      <c r="AF88">
        <v>210834</v>
      </c>
      <c r="AG88">
        <v>178384</v>
      </c>
      <c r="AH88">
        <v>310830</v>
      </c>
      <c r="AI88">
        <v>535756</v>
      </c>
      <c r="AJ88">
        <v>1475570</v>
      </c>
      <c r="AK88">
        <v>1857986</v>
      </c>
      <c r="AL88">
        <v>40051</v>
      </c>
      <c r="AM88">
        <v>73708</v>
      </c>
      <c r="AN88">
        <v>61021</v>
      </c>
      <c r="AO88">
        <v>113400</v>
      </c>
      <c r="AP88">
        <v>231762</v>
      </c>
      <c r="AQ88" s="105">
        <v>284159</v>
      </c>
      <c r="AR88" s="6">
        <v>4.8220000000000001</v>
      </c>
      <c r="AS88" t="s">
        <v>17208</v>
      </c>
      <c r="AT88" t="s">
        <v>748</v>
      </c>
      <c r="AU88" s="6" t="s">
        <v>749</v>
      </c>
      <c r="AV88" s="6">
        <v>10.41565387030227</v>
      </c>
      <c r="AW88" t="s">
        <v>22613</v>
      </c>
      <c r="AX88" t="s">
        <v>22918</v>
      </c>
      <c r="AY88">
        <v>428644</v>
      </c>
      <c r="AZ88">
        <v>1366956</v>
      </c>
      <c r="BA88">
        <v>1048936</v>
      </c>
      <c r="BB88">
        <v>5.6361269491699408</v>
      </c>
      <c r="BC88">
        <v>0.96440000000000003</v>
      </c>
      <c r="BD88">
        <v>9.0486656443495087E-2</v>
      </c>
      <c r="BE88" t="s">
        <v>23751</v>
      </c>
    </row>
    <row r="89" spans="1:57">
      <c r="A89" s="130">
        <v>7719420624</v>
      </c>
      <c r="B89">
        <v>384</v>
      </c>
      <c r="C89" t="s">
        <v>750</v>
      </c>
      <c r="D89" s="10">
        <v>7719420624</v>
      </c>
      <c r="E89" t="s">
        <v>14950</v>
      </c>
      <c r="F89" t="s">
        <v>13979</v>
      </c>
      <c r="G89" s="7">
        <v>42216</v>
      </c>
      <c r="H89">
        <v>11</v>
      </c>
      <c r="I89" t="s">
        <v>44</v>
      </c>
      <c r="J89" t="s">
        <v>5420</v>
      </c>
      <c r="K89" t="s">
        <v>5420</v>
      </c>
      <c r="L89" t="s">
        <v>754</v>
      </c>
      <c r="M89">
        <v>10000</v>
      </c>
      <c r="R89">
        <v>7957</v>
      </c>
      <c r="S89">
        <v>7155</v>
      </c>
      <c r="T89">
        <v>6131</v>
      </c>
      <c r="U89">
        <v>5918</v>
      </c>
      <c r="V89">
        <v>5010</v>
      </c>
      <c r="W89">
        <v>15797</v>
      </c>
      <c r="X89">
        <v>7116</v>
      </c>
      <c r="Y89">
        <v>5879</v>
      </c>
      <c r="Z89">
        <v>5857</v>
      </c>
      <c r="AA89">
        <v>4932</v>
      </c>
      <c r="AB89">
        <v>10</v>
      </c>
      <c r="AC89">
        <v>27</v>
      </c>
      <c r="AD89">
        <v>202</v>
      </c>
      <c r="AE89">
        <v>49</v>
      </c>
      <c r="AF89">
        <v>62</v>
      </c>
      <c r="AG89">
        <v>0</v>
      </c>
      <c r="AH89">
        <v>0</v>
      </c>
      <c r="AI89">
        <v>0</v>
      </c>
      <c r="AJ89">
        <v>0</v>
      </c>
      <c r="AK89">
        <v>0</v>
      </c>
      <c r="AL89">
        <v>17542</v>
      </c>
      <c r="AM89">
        <v>12901</v>
      </c>
      <c r="AN89">
        <v>13563</v>
      </c>
      <c r="AO89">
        <v>18903</v>
      </c>
      <c r="AP89">
        <v>20020</v>
      </c>
      <c r="AQ89" s="105">
        <v>20</v>
      </c>
      <c r="AR89" s="6">
        <v>0.63</v>
      </c>
      <c r="AS89" t="s">
        <v>17208</v>
      </c>
      <c r="AT89" t="s">
        <v>755</v>
      </c>
      <c r="AU89" s="6" t="s">
        <v>756</v>
      </c>
      <c r="AV89" s="6" t="s">
        <v>74</v>
      </c>
      <c r="AW89" t="s">
        <v>19865</v>
      </c>
      <c r="AX89" t="s">
        <v>22914</v>
      </c>
      <c r="AY89">
        <v>12986</v>
      </c>
      <c r="AZ89">
        <v>0</v>
      </c>
      <c r="BA89">
        <v>0</v>
      </c>
      <c r="BB89">
        <v>0</v>
      </c>
      <c r="BC89">
        <v>0.126</v>
      </c>
      <c r="BD89">
        <v>1.2375249500998005E-2</v>
      </c>
      <c r="BE89" t="s">
        <v>23749</v>
      </c>
    </row>
    <row r="90" spans="1:57">
      <c r="A90" s="130">
        <v>5948053468</v>
      </c>
      <c r="B90">
        <v>296</v>
      </c>
      <c r="C90" t="s">
        <v>763</v>
      </c>
      <c r="D90" s="10">
        <v>5948053468</v>
      </c>
      <c r="E90" t="s">
        <v>14952</v>
      </c>
      <c r="F90" t="s">
        <v>13981</v>
      </c>
      <c r="G90" s="7">
        <v>42794</v>
      </c>
      <c r="H90">
        <v>9</v>
      </c>
      <c r="I90" t="s">
        <v>73</v>
      </c>
      <c r="J90" t="s">
        <v>5338</v>
      </c>
      <c r="K90" t="s">
        <v>5338</v>
      </c>
      <c r="L90" t="s">
        <v>4045</v>
      </c>
      <c r="M90">
        <v>10</v>
      </c>
      <c r="R90">
        <v>5226</v>
      </c>
      <c r="S90">
        <v>11792</v>
      </c>
      <c r="T90">
        <v>9927</v>
      </c>
      <c r="U90">
        <v>14562</v>
      </c>
      <c r="V90">
        <v>9578</v>
      </c>
      <c r="W90">
        <v>6048</v>
      </c>
      <c r="X90">
        <v>17421</v>
      </c>
      <c r="Y90">
        <v>7669</v>
      </c>
      <c r="Z90">
        <v>15092</v>
      </c>
      <c r="AA90">
        <v>9321</v>
      </c>
      <c r="AB90">
        <v>1259</v>
      </c>
      <c r="AC90">
        <v>-6087</v>
      </c>
      <c r="AD90">
        <v>1775</v>
      </c>
      <c r="AE90">
        <v>-927</v>
      </c>
      <c r="AF90">
        <v>-73</v>
      </c>
      <c r="AG90">
        <v>0</v>
      </c>
      <c r="AH90">
        <v>0</v>
      </c>
      <c r="AI90">
        <v>0</v>
      </c>
      <c r="AJ90">
        <v>0</v>
      </c>
      <c r="AK90">
        <v>0</v>
      </c>
      <c r="AL90">
        <v>19849</v>
      </c>
      <c r="AM90">
        <v>11817</v>
      </c>
      <c r="AN90">
        <v>12704</v>
      </c>
      <c r="AO90">
        <v>17466</v>
      </c>
      <c r="AP90">
        <v>16339</v>
      </c>
      <c r="AQ90" s="105">
        <v>985</v>
      </c>
      <c r="AR90" s="6">
        <v>1.833</v>
      </c>
      <c r="AS90" t="s">
        <v>17208</v>
      </c>
      <c r="AT90" t="s">
        <v>10442</v>
      </c>
      <c r="AU90" s="6" t="s">
        <v>769</v>
      </c>
      <c r="AV90" s="6" t="s">
        <v>74</v>
      </c>
      <c r="AW90" t="s">
        <v>22614</v>
      </c>
      <c r="AX90" t="s">
        <v>22919</v>
      </c>
      <c r="AY90">
        <v>13664</v>
      </c>
      <c r="AZ90">
        <v>0</v>
      </c>
      <c r="BA90">
        <v>0</v>
      </c>
      <c r="BB90">
        <v>0</v>
      </c>
      <c r="BC90">
        <v>0.36659999999999998</v>
      </c>
      <c r="BD90">
        <v>-7.6216329087492171E-3</v>
      </c>
      <c r="BE90" t="s">
        <v>23749</v>
      </c>
    </row>
    <row r="91" spans="1:57">
      <c r="A91" s="130">
        <v>7723908284</v>
      </c>
      <c r="B91">
        <v>397</v>
      </c>
      <c r="C91" t="s">
        <v>770</v>
      </c>
      <c r="D91" s="10">
        <v>7723908284</v>
      </c>
      <c r="E91" t="s">
        <v>14953</v>
      </c>
      <c r="F91" t="s">
        <v>13982</v>
      </c>
      <c r="G91" s="7">
        <v>41767</v>
      </c>
      <c r="H91">
        <v>12</v>
      </c>
      <c r="I91" t="s">
        <v>73</v>
      </c>
      <c r="J91" t="s">
        <v>5454</v>
      </c>
      <c r="K91" t="s">
        <v>20255</v>
      </c>
      <c r="L91" t="s">
        <v>8277</v>
      </c>
      <c r="M91">
        <v>20</v>
      </c>
      <c r="R91">
        <v>6592</v>
      </c>
      <c r="S91">
        <v>5345</v>
      </c>
      <c r="T91">
        <v>3629</v>
      </c>
      <c r="U91">
        <v>4387</v>
      </c>
      <c r="V91">
        <v>2731</v>
      </c>
      <c r="W91">
        <v>1644</v>
      </c>
      <c r="X91">
        <v>5884</v>
      </c>
      <c r="Y91">
        <v>3716</v>
      </c>
      <c r="Z91">
        <v>4390</v>
      </c>
      <c r="AA91">
        <v>2731</v>
      </c>
      <c r="AB91">
        <v>17</v>
      </c>
      <c r="AC91">
        <v>-539</v>
      </c>
      <c r="AD91">
        <v>-87</v>
      </c>
      <c r="AE91">
        <v>-3</v>
      </c>
      <c r="AF91">
        <v>0</v>
      </c>
      <c r="AG91">
        <v>0</v>
      </c>
      <c r="AH91">
        <v>0</v>
      </c>
      <c r="AI91">
        <v>0</v>
      </c>
      <c r="AJ91">
        <v>0</v>
      </c>
      <c r="AK91">
        <v>0</v>
      </c>
      <c r="AL91">
        <v>429803</v>
      </c>
      <c r="AM91">
        <v>379405</v>
      </c>
      <c r="AN91">
        <v>386328</v>
      </c>
      <c r="AO91">
        <v>390509</v>
      </c>
      <c r="AP91">
        <v>391440</v>
      </c>
      <c r="AQ91" s="105">
        <v>0</v>
      </c>
      <c r="AR91" s="6">
        <v>0.41399999999999998</v>
      </c>
      <c r="AS91" t="s">
        <v>17208</v>
      </c>
      <c r="AT91" t="s">
        <v>775</v>
      </c>
      <c r="AU91" s="6" t="s">
        <v>776</v>
      </c>
      <c r="AV91" s="6" t="s">
        <v>74</v>
      </c>
      <c r="AW91" t="s">
        <v>22615</v>
      </c>
      <c r="AX91" t="s">
        <v>22914</v>
      </c>
      <c r="AY91">
        <v>200135</v>
      </c>
      <c r="AZ91">
        <v>0</v>
      </c>
      <c r="BA91">
        <v>0</v>
      </c>
      <c r="BB91">
        <v>0</v>
      </c>
      <c r="BC91">
        <v>8.2799999999999999E-2</v>
      </c>
      <c r="BD91">
        <v>0</v>
      </c>
      <c r="BE91" t="s">
        <v>23749</v>
      </c>
    </row>
    <row r="92" spans="1:57">
      <c r="A92" s="130">
        <v>5836658948</v>
      </c>
      <c r="B92">
        <v>100</v>
      </c>
      <c r="C92" t="s">
        <v>795</v>
      </c>
      <c r="D92" s="10">
        <v>5836658948</v>
      </c>
      <c r="E92" t="s">
        <v>14957</v>
      </c>
      <c r="F92" t="s">
        <v>13988</v>
      </c>
      <c r="G92" s="7">
        <v>44671</v>
      </c>
      <c r="H92">
        <v>4</v>
      </c>
      <c r="I92" t="s">
        <v>73</v>
      </c>
      <c r="J92" t="s">
        <v>5018</v>
      </c>
      <c r="K92" t="s">
        <v>5017</v>
      </c>
      <c r="L92" t="s">
        <v>799</v>
      </c>
      <c r="M92">
        <v>40</v>
      </c>
      <c r="R92">
        <v>66326</v>
      </c>
      <c r="S92">
        <v>111553</v>
      </c>
      <c r="T92">
        <v>73798</v>
      </c>
      <c r="U92">
        <v>148431</v>
      </c>
      <c r="V92">
        <v>104237</v>
      </c>
      <c r="W92">
        <v>73191</v>
      </c>
      <c r="X92">
        <v>146104</v>
      </c>
      <c r="Y92">
        <v>35884</v>
      </c>
      <c r="Z92">
        <v>85838</v>
      </c>
      <c r="AA92">
        <v>98125</v>
      </c>
      <c r="AB92">
        <v>-9677</v>
      </c>
      <c r="AC92">
        <v>-39429</v>
      </c>
      <c r="AD92">
        <v>33646</v>
      </c>
      <c r="AE92">
        <v>55520</v>
      </c>
      <c r="AF92">
        <v>1724</v>
      </c>
      <c r="AG92">
        <v>0</v>
      </c>
      <c r="AH92">
        <v>0</v>
      </c>
      <c r="AI92">
        <v>750</v>
      </c>
      <c r="AJ92">
        <v>150</v>
      </c>
      <c r="AK92">
        <v>150</v>
      </c>
      <c r="AL92">
        <v>1038</v>
      </c>
      <c r="AM92">
        <v>12653</v>
      </c>
      <c r="AN92">
        <v>1906</v>
      </c>
      <c r="AO92">
        <v>1634</v>
      </c>
      <c r="AP92">
        <v>1683</v>
      </c>
      <c r="AQ92" s="105">
        <v>316</v>
      </c>
      <c r="AR92" s="6">
        <v>1.5720000000000001</v>
      </c>
      <c r="AS92" t="s">
        <v>17208</v>
      </c>
      <c r="AT92" t="s">
        <v>800</v>
      </c>
      <c r="AU92" s="6" t="s">
        <v>801</v>
      </c>
      <c r="AV92" s="6">
        <v>0.2</v>
      </c>
      <c r="AW92" t="s">
        <v>22616</v>
      </c>
      <c r="AX92" t="s">
        <v>22923</v>
      </c>
      <c r="AY92">
        <v>79696</v>
      </c>
      <c r="AZ92">
        <v>0</v>
      </c>
      <c r="BA92">
        <v>45529</v>
      </c>
      <c r="BB92">
        <v>0.5712833768319614</v>
      </c>
      <c r="BC92">
        <v>0.31440000000000001</v>
      </c>
      <c r="BD92">
        <v>1.6539232710074157E-2</v>
      </c>
      <c r="BE92" t="s">
        <v>23749</v>
      </c>
    </row>
    <row r="93" spans="1:57">
      <c r="A93" s="130">
        <v>1650308002</v>
      </c>
      <c r="B93">
        <v>32</v>
      </c>
      <c r="C93" t="s">
        <v>802</v>
      </c>
      <c r="D93" s="10">
        <v>1650308002</v>
      </c>
      <c r="E93" t="s">
        <v>14958</v>
      </c>
      <c r="F93" t="s">
        <v>13989</v>
      </c>
      <c r="G93" s="7">
        <v>45313</v>
      </c>
      <c r="H93">
        <v>2</v>
      </c>
      <c r="I93" t="s">
        <v>73</v>
      </c>
      <c r="J93" t="s">
        <v>4932</v>
      </c>
      <c r="K93" t="s">
        <v>4931</v>
      </c>
      <c r="L93" t="s">
        <v>8283</v>
      </c>
      <c r="M93">
        <v>10000</v>
      </c>
      <c r="R93">
        <v>164251</v>
      </c>
      <c r="S93">
        <v>478889</v>
      </c>
      <c r="T93">
        <v>422801</v>
      </c>
      <c r="U93">
        <v>583089</v>
      </c>
      <c r="V93">
        <v>203772</v>
      </c>
      <c r="W93">
        <v>132888</v>
      </c>
      <c r="X93">
        <v>447608</v>
      </c>
      <c r="Y93">
        <v>387870</v>
      </c>
      <c r="Z93">
        <v>528605</v>
      </c>
      <c r="AA93">
        <v>183583</v>
      </c>
      <c r="AB93">
        <v>8769</v>
      </c>
      <c r="AC93">
        <v>24953</v>
      </c>
      <c r="AD93">
        <v>27889</v>
      </c>
      <c r="AE93">
        <v>43484</v>
      </c>
      <c r="AF93">
        <v>16502</v>
      </c>
      <c r="AG93">
        <v>2000</v>
      </c>
      <c r="AH93">
        <v>2000</v>
      </c>
      <c r="AI93">
        <v>0</v>
      </c>
      <c r="AJ93">
        <v>40636</v>
      </c>
      <c r="AK93">
        <v>522995</v>
      </c>
      <c r="AL93">
        <v>13029</v>
      </c>
      <c r="AM93">
        <v>1166166</v>
      </c>
      <c r="AN93">
        <v>1099122</v>
      </c>
      <c r="AO93">
        <v>960730</v>
      </c>
      <c r="AP93">
        <v>628</v>
      </c>
      <c r="AQ93" s="105">
        <v>430865</v>
      </c>
      <c r="AR93" s="6">
        <v>1.2410000000000001</v>
      </c>
      <c r="AS93" t="s">
        <v>17208</v>
      </c>
      <c r="AT93" t="s">
        <v>807</v>
      </c>
      <c r="AU93" s="6" t="s">
        <v>808</v>
      </c>
      <c r="AV93" s="6">
        <v>261.4975</v>
      </c>
      <c r="AW93" t="s">
        <v>22617</v>
      </c>
      <c r="AX93" t="s">
        <v>22942</v>
      </c>
      <c r="AY93">
        <v>16803</v>
      </c>
      <c r="AZ93">
        <v>539143</v>
      </c>
      <c r="BA93">
        <v>42532</v>
      </c>
      <c r="BB93">
        <v>34.61733023864786</v>
      </c>
      <c r="BC93">
        <v>0.24820000000000003</v>
      </c>
      <c r="BD93">
        <v>8.0982666902224054E-2</v>
      </c>
      <c r="BE93" t="s">
        <v>23749</v>
      </c>
    </row>
    <row r="94" spans="1:57">
      <c r="A94" s="130">
        <v>7715831246</v>
      </c>
      <c r="B94">
        <v>99</v>
      </c>
      <c r="C94" t="s">
        <v>809</v>
      </c>
      <c r="D94" s="10">
        <v>7715831246</v>
      </c>
      <c r="E94" t="s">
        <v>14959</v>
      </c>
      <c r="F94" t="s">
        <v>13990</v>
      </c>
      <c r="G94" s="7">
        <v>40456</v>
      </c>
      <c r="H94">
        <v>15</v>
      </c>
      <c r="I94" t="s">
        <v>44</v>
      </c>
      <c r="J94" t="s">
        <v>4973</v>
      </c>
      <c r="K94" t="s">
        <v>4973</v>
      </c>
      <c r="L94" t="s">
        <v>813</v>
      </c>
      <c r="M94">
        <v>1010</v>
      </c>
      <c r="R94">
        <v>100050</v>
      </c>
      <c r="S94">
        <v>121306</v>
      </c>
      <c r="T94">
        <v>129040</v>
      </c>
      <c r="U94">
        <v>148464</v>
      </c>
      <c r="V94">
        <v>141261</v>
      </c>
      <c r="W94">
        <v>92750</v>
      </c>
      <c r="X94">
        <v>6115</v>
      </c>
      <c r="Y94">
        <v>7494</v>
      </c>
      <c r="Z94">
        <v>10042</v>
      </c>
      <c r="AA94">
        <v>9768</v>
      </c>
      <c r="AB94">
        <v>22462</v>
      </c>
      <c r="AC94">
        <v>34525</v>
      </c>
      <c r="AD94">
        <v>31894</v>
      </c>
      <c r="AE94">
        <v>44713</v>
      </c>
      <c r="AF94">
        <v>36741</v>
      </c>
      <c r="AG94">
        <v>70900</v>
      </c>
      <c r="AH94">
        <v>101357</v>
      </c>
      <c r="AI94">
        <v>102789</v>
      </c>
      <c r="AJ94">
        <v>161427</v>
      </c>
      <c r="AK94">
        <v>188689</v>
      </c>
      <c r="AL94">
        <v>13109</v>
      </c>
      <c r="AM94">
        <v>33393</v>
      </c>
      <c r="AN94">
        <v>62046</v>
      </c>
      <c r="AO94">
        <v>88475</v>
      </c>
      <c r="AP94">
        <v>153438</v>
      </c>
      <c r="AQ94" s="105">
        <v>0</v>
      </c>
      <c r="AR94" s="6">
        <v>1.4119999999999999</v>
      </c>
      <c r="AS94" t="s">
        <v>17208</v>
      </c>
      <c r="AT94" t="s">
        <v>10489</v>
      </c>
      <c r="AU94" s="6" t="s">
        <v>815</v>
      </c>
      <c r="AV94" s="6">
        <v>2.661339915373766</v>
      </c>
      <c r="AW94" t="s">
        <v>22618</v>
      </c>
      <c r="AX94" t="s">
        <v>22914</v>
      </c>
      <c r="AY94">
        <v>231488</v>
      </c>
      <c r="AZ94">
        <v>133</v>
      </c>
      <c r="BA94">
        <v>117799</v>
      </c>
      <c r="BB94">
        <v>0.5094518938346696</v>
      </c>
      <c r="BC94">
        <v>0.28239999999999998</v>
      </c>
      <c r="BD94">
        <v>0.26009301930469131</v>
      </c>
      <c r="BE94" t="s">
        <v>23749</v>
      </c>
    </row>
    <row r="95" spans="1:57">
      <c r="A95" s="130">
        <v>7714365867</v>
      </c>
      <c r="B95">
        <v>104</v>
      </c>
      <c r="C95" t="s">
        <v>816</v>
      </c>
      <c r="D95" s="10">
        <v>7714365867</v>
      </c>
      <c r="E95" t="s">
        <v>14960</v>
      </c>
      <c r="F95" t="s">
        <v>13991</v>
      </c>
      <c r="G95" s="7">
        <v>42345</v>
      </c>
      <c r="H95">
        <v>10</v>
      </c>
      <c r="I95" t="s">
        <v>44</v>
      </c>
      <c r="J95" t="s">
        <v>4908</v>
      </c>
      <c r="K95" t="s">
        <v>4907</v>
      </c>
      <c r="L95" t="s">
        <v>820</v>
      </c>
      <c r="M95">
        <v>10</v>
      </c>
      <c r="R95">
        <v>120602</v>
      </c>
      <c r="S95">
        <v>49925</v>
      </c>
      <c r="T95">
        <v>57022</v>
      </c>
      <c r="U95">
        <v>146383</v>
      </c>
      <c r="V95">
        <v>253459</v>
      </c>
      <c r="W95">
        <v>29139</v>
      </c>
      <c r="X95">
        <v>34432</v>
      </c>
      <c r="Y95">
        <v>45225</v>
      </c>
      <c r="Z95">
        <v>71329</v>
      </c>
      <c r="AA95">
        <v>283226</v>
      </c>
      <c r="AB95">
        <v>65772</v>
      </c>
      <c r="AC95">
        <v>14160</v>
      </c>
      <c r="AD95">
        <v>10990</v>
      </c>
      <c r="AE95">
        <v>73477</v>
      </c>
      <c r="AF95">
        <v>-35915</v>
      </c>
      <c r="AG95">
        <v>0</v>
      </c>
      <c r="AH95">
        <v>0</v>
      </c>
      <c r="AI95">
        <v>0</v>
      </c>
      <c r="AJ95">
        <v>0</v>
      </c>
      <c r="AK95">
        <v>0</v>
      </c>
      <c r="AL95">
        <v>105288</v>
      </c>
      <c r="AM95">
        <v>91152</v>
      </c>
      <c r="AN95">
        <v>108636</v>
      </c>
      <c r="AO95">
        <v>178774</v>
      </c>
      <c r="AP95">
        <v>389531</v>
      </c>
      <c r="AQ95" s="105">
        <v>0</v>
      </c>
      <c r="AR95" s="6">
        <v>2.1019999999999999</v>
      </c>
      <c r="AS95" t="s">
        <v>17208</v>
      </c>
      <c r="AT95" t="s">
        <v>10495</v>
      </c>
      <c r="AU95" s="6" t="s">
        <v>822</v>
      </c>
      <c r="AV95" s="6" t="s">
        <v>74</v>
      </c>
      <c r="AW95" t="s">
        <v>22619</v>
      </c>
      <c r="AX95" t="s">
        <v>22914</v>
      </c>
      <c r="AY95">
        <v>32304</v>
      </c>
      <c r="AZ95">
        <v>0</v>
      </c>
      <c r="BA95">
        <v>0</v>
      </c>
      <c r="BB95">
        <v>0</v>
      </c>
      <c r="BC95">
        <v>0.4204</v>
      </c>
      <c r="BD95">
        <v>-0.14169944645879609</v>
      </c>
      <c r="BE95" t="s">
        <v>23749</v>
      </c>
    </row>
    <row r="96" spans="1:57">
      <c r="A96" s="130">
        <v>4345197098</v>
      </c>
      <c r="B96">
        <v>61</v>
      </c>
      <c r="C96" t="s">
        <v>836</v>
      </c>
      <c r="D96" s="10">
        <v>4345197098</v>
      </c>
      <c r="E96" t="s">
        <v>14964</v>
      </c>
      <c r="F96" t="s">
        <v>13996</v>
      </c>
      <c r="G96" s="7">
        <v>39293</v>
      </c>
      <c r="H96">
        <v>19</v>
      </c>
      <c r="I96" t="s">
        <v>44</v>
      </c>
      <c r="J96" t="s">
        <v>4878</v>
      </c>
      <c r="K96" t="s">
        <v>4877</v>
      </c>
      <c r="L96" t="s">
        <v>840</v>
      </c>
      <c r="M96">
        <v>10</v>
      </c>
      <c r="R96">
        <v>158398</v>
      </c>
      <c r="S96">
        <v>209408</v>
      </c>
      <c r="T96">
        <v>225360</v>
      </c>
      <c r="U96">
        <v>245769</v>
      </c>
      <c r="V96">
        <v>411741</v>
      </c>
      <c r="W96">
        <v>108196</v>
      </c>
      <c r="X96">
        <v>199897</v>
      </c>
      <c r="Y96">
        <v>184612</v>
      </c>
      <c r="Z96">
        <v>224751</v>
      </c>
      <c r="AA96">
        <v>332500</v>
      </c>
      <c r="AB96">
        <v>29796</v>
      </c>
      <c r="AC96">
        <v>7557</v>
      </c>
      <c r="AD96">
        <v>38627</v>
      </c>
      <c r="AE96">
        <v>18396</v>
      </c>
      <c r="AF96">
        <v>30842</v>
      </c>
      <c r="AG96">
        <v>1000</v>
      </c>
      <c r="AH96">
        <v>1004</v>
      </c>
      <c r="AI96">
        <v>1004</v>
      </c>
      <c r="AJ96">
        <v>1004</v>
      </c>
      <c r="AK96">
        <v>1004</v>
      </c>
      <c r="AL96">
        <v>36318</v>
      </c>
      <c r="AM96">
        <v>83970</v>
      </c>
      <c r="AN96">
        <v>67095</v>
      </c>
      <c r="AO96">
        <v>280021</v>
      </c>
      <c r="AP96">
        <v>282519</v>
      </c>
      <c r="AQ96" s="105">
        <v>25009</v>
      </c>
      <c r="AR96" s="6">
        <v>2.5990000000000002</v>
      </c>
      <c r="AS96" t="s">
        <v>17208</v>
      </c>
      <c r="AT96" t="s">
        <v>841</v>
      </c>
      <c r="AU96" s="6" t="s">
        <v>842</v>
      </c>
      <c r="AV96" s="6">
        <v>1.004</v>
      </c>
      <c r="AW96" t="s">
        <v>22620</v>
      </c>
      <c r="AX96" t="s">
        <v>22945</v>
      </c>
      <c r="AY96">
        <v>143158</v>
      </c>
      <c r="AZ96">
        <v>0</v>
      </c>
      <c r="BA96">
        <v>0</v>
      </c>
      <c r="BB96">
        <v>0</v>
      </c>
      <c r="BC96">
        <v>0.51980000000000004</v>
      </c>
      <c r="BD96">
        <v>7.4906312463417543E-2</v>
      </c>
      <c r="BE96" t="s">
        <v>23749</v>
      </c>
    </row>
    <row r="97" spans="1:57">
      <c r="A97" s="130">
        <v>6659101869</v>
      </c>
      <c r="B97">
        <v>177</v>
      </c>
      <c r="C97" t="s">
        <v>843</v>
      </c>
      <c r="D97" s="10">
        <v>6659101869</v>
      </c>
      <c r="E97" t="s">
        <v>14965</v>
      </c>
      <c r="F97" t="s">
        <v>13997</v>
      </c>
      <c r="G97" s="7">
        <v>38058</v>
      </c>
      <c r="H97">
        <v>22</v>
      </c>
      <c r="I97" t="s">
        <v>73</v>
      </c>
      <c r="J97" t="s">
        <v>5109</v>
      </c>
      <c r="K97" t="s">
        <v>5108</v>
      </c>
      <c r="L97" t="s">
        <v>847</v>
      </c>
      <c r="M97">
        <v>20</v>
      </c>
      <c r="R97">
        <v>27966</v>
      </c>
      <c r="S97">
        <v>27526</v>
      </c>
      <c r="T97">
        <v>39254</v>
      </c>
      <c r="U97">
        <v>48944</v>
      </c>
      <c r="V97">
        <v>49991</v>
      </c>
      <c r="W97">
        <v>34327</v>
      </c>
      <c r="X97">
        <v>14885</v>
      </c>
      <c r="Y97">
        <v>11315</v>
      </c>
      <c r="Z97">
        <v>17260</v>
      </c>
      <c r="AA97">
        <v>18360</v>
      </c>
      <c r="AB97">
        <v>3093</v>
      </c>
      <c r="AC97">
        <v>10304</v>
      </c>
      <c r="AD97">
        <v>25008</v>
      </c>
      <c r="AE97">
        <v>28306</v>
      </c>
      <c r="AF97">
        <v>27082</v>
      </c>
      <c r="AG97">
        <v>44</v>
      </c>
      <c r="AH97">
        <v>0</v>
      </c>
      <c r="AI97">
        <v>0</v>
      </c>
      <c r="AJ97">
        <v>0</v>
      </c>
      <c r="AK97">
        <v>0</v>
      </c>
      <c r="AL97">
        <v>37072</v>
      </c>
      <c r="AM97">
        <v>60336</v>
      </c>
      <c r="AN97">
        <v>83805</v>
      </c>
      <c r="AO97">
        <v>127537</v>
      </c>
      <c r="AP97">
        <v>167117</v>
      </c>
      <c r="AQ97" s="105">
        <v>13227</v>
      </c>
      <c r="AR97" s="6">
        <v>1.788</v>
      </c>
      <c r="AS97" t="s">
        <v>17208</v>
      </c>
      <c r="AT97" t="s">
        <v>848</v>
      </c>
      <c r="AU97" s="6" t="s">
        <v>849</v>
      </c>
      <c r="AV97" s="6">
        <v>0</v>
      </c>
      <c r="AW97" t="s">
        <v>22621</v>
      </c>
      <c r="AX97" t="s">
        <v>22926</v>
      </c>
      <c r="AY97">
        <v>134719</v>
      </c>
      <c r="AZ97">
        <v>0</v>
      </c>
      <c r="BA97">
        <v>0</v>
      </c>
      <c r="BB97">
        <v>0</v>
      </c>
      <c r="BC97">
        <v>0.35760000000000003</v>
      </c>
      <c r="BD97">
        <v>0.54173751275229542</v>
      </c>
      <c r="BE97" t="s">
        <v>23749</v>
      </c>
    </row>
    <row r="98" spans="1:57">
      <c r="A98" s="130">
        <v>2635227255</v>
      </c>
      <c r="B98">
        <v>89</v>
      </c>
      <c r="C98" t="s">
        <v>850</v>
      </c>
      <c r="D98" s="10">
        <v>2635227255</v>
      </c>
      <c r="E98" t="s">
        <v>14966</v>
      </c>
      <c r="F98" t="s">
        <v>13998</v>
      </c>
      <c r="G98" s="7">
        <v>42839</v>
      </c>
      <c r="H98">
        <v>9</v>
      </c>
      <c r="I98" t="s">
        <v>73</v>
      </c>
      <c r="J98" t="s">
        <v>4901</v>
      </c>
      <c r="K98" t="s">
        <v>4901</v>
      </c>
      <c r="L98" t="s">
        <v>4177</v>
      </c>
      <c r="M98">
        <v>10150</v>
      </c>
      <c r="R98">
        <v>13729</v>
      </c>
      <c r="S98">
        <v>22306</v>
      </c>
      <c r="T98">
        <v>32065</v>
      </c>
      <c r="U98">
        <v>167581</v>
      </c>
      <c r="V98">
        <v>289940</v>
      </c>
      <c r="W98">
        <v>6456</v>
      </c>
      <c r="X98">
        <v>21725</v>
      </c>
      <c r="Y98">
        <v>0</v>
      </c>
      <c r="Z98">
        <v>0</v>
      </c>
      <c r="AA98">
        <v>0</v>
      </c>
      <c r="AB98">
        <v>1170</v>
      </c>
      <c r="AC98">
        <v>173</v>
      </c>
      <c r="AD98">
        <v>972</v>
      </c>
      <c r="AE98">
        <v>108376</v>
      </c>
      <c r="AF98">
        <v>111233</v>
      </c>
      <c r="AG98">
        <v>10010</v>
      </c>
      <c r="AH98">
        <v>16049</v>
      </c>
      <c r="AI98">
        <v>44810</v>
      </c>
      <c r="AJ98">
        <v>238025</v>
      </c>
      <c r="AK98">
        <v>302649</v>
      </c>
      <c r="AL98">
        <v>0</v>
      </c>
      <c r="AM98">
        <v>279</v>
      </c>
      <c r="AN98">
        <v>353</v>
      </c>
      <c r="AO98">
        <v>0</v>
      </c>
      <c r="AP98">
        <v>0</v>
      </c>
      <c r="AQ98" s="105">
        <v>1207</v>
      </c>
      <c r="AR98" s="6">
        <v>21.119</v>
      </c>
      <c r="AS98" t="s">
        <v>17208</v>
      </c>
      <c r="AT98" t="s">
        <v>10528</v>
      </c>
      <c r="AU98" s="6" t="s">
        <v>856</v>
      </c>
      <c r="AV98" s="6">
        <v>30.234665334665333</v>
      </c>
      <c r="AW98" t="s">
        <v>19866</v>
      </c>
      <c r="AX98" t="s">
        <v>22946</v>
      </c>
      <c r="AY98">
        <v>229768</v>
      </c>
      <c r="AZ98">
        <v>98506</v>
      </c>
      <c r="BA98">
        <v>6199</v>
      </c>
      <c r="BB98">
        <v>0.45569879182479717</v>
      </c>
      <c r="BC98">
        <v>4.2237999999999998</v>
      </c>
      <c r="BD98">
        <v>0.38364144305718423</v>
      </c>
      <c r="BE98" t="s">
        <v>23749</v>
      </c>
    </row>
    <row r="99" spans="1:57">
      <c r="A99" s="130">
        <v>6829117690</v>
      </c>
      <c r="B99">
        <v>185</v>
      </c>
      <c r="C99" t="s">
        <v>857</v>
      </c>
      <c r="D99" s="10">
        <v>6829117690</v>
      </c>
      <c r="E99" t="s">
        <v>14967</v>
      </c>
      <c r="F99" t="s">
        <v>13999</v>
      </c>
      <c r="G99" s="7">
        <v>42390</v>
      </c>
      <c r="H99">
        <v>10</v>
      </c>
      <c r="I99" t="s">
        <v>73</v>
      </c>
      <c r="J99" t="s">
        <v>5097</v>
      </c>
      <c r="K99" t="s">
        <v>5096</v>
      </c>
      <c r="L99" t="s">
        <v>3982</v>
      </c>
      <c r="M99">
        <v>13.4</v>
      </c>
      <c r="R99">
        <v>14970</v>
      </c>
      <c r="S99">
        <v>22260</v>
      </c>
      <c r="T99">
        <v>26359</v>
      </c>
      <c r="U99">
        <v>44413</v>
      </c>
      <c r="V99">
        <v>55902</v>
      </c>
      <c r="W99">
        <v>12451</v>
      </c>
      <c r="X99">
        <v>7376</v>
      </c>
      <c r="Y99">
        <v>8430</v>
      </c>
      <c r="Z99">
        <v>39573</v>
      </c>
      <c r="AA99">
        <v>35635</v>
      </c>
      <c r="AB99">
        <v>1644</v>
      </c>
      <c r="AC99">
        <v>14144</v>
      </c>
      <c r="AD99">
        <v>17138</v>
      </c>
      <c r="AE99">
        <v>3642</v>
      </c>
      <c r="AF99">
        <v>18458</v>
      </c>
      <c r="AG99">
        <v>0</v>
      </c>
      <c r="AH99">
        <v>0</v>
      </c>
      <c r="AI99">
        <v>0</v>
      </c>
      <c r="AJ99">
        <v>0</v>
      </c>
      <c r="AK99">
        <v>0</v>
      </c>
      <c r="AL99">
        <v>45554</v>
      </c>
      <c r="AM99">
        <v>46872</v>
      </c>
      <c r="AN99">
        <v>62622</v>
      </c>
      <c r="AO99">
        <v>73981</v>
      </c>
      <c r="AP99">
        <v>100863</v>
      </c>
      <c r="AQ99" s="105">
        <v>554</v>
      </c>
      <c r="AR99" s="6">
        <v>3.734</v>
      </c>
      <c r="AS99" t="s">
        <v>17208</v>
      </c>
      <c r="AT99" t="s">
        <v>10534</v>
      </c>
      <c r="AU99" s="6" t="s">
        <v>863</v>
      </c>
      <c r="AV99" s="6" t="s">
        <v>74</v>
      </c>
      <c r="AW99" t="s">
        <v>22622</v>
      </c>
      <c r="AX99" t="s">
        <v>22947</v>
      </c>
      <c r="AY99">
        <v>74224</v>
      </c>
      <c r="AZ99">
        <v>0</v>
      </c>
      <c r="BA99">
        <v>0</v>
      </c>
      <c r="BB99">
        <v>0</v>
      </c>
      <c r="BC99">
        <v>0.74680000000000002</v>
      </c>
      <c r="BD99">
        <v>0.33018496654860291</v>
      </c>
      <c r="BE99" t="s">
        <v>23749</v>
      </c>
    </row>
    <row r="100" spans="1:57">
      <c r="A100" s="130">
        <v>7728312015</v>
      </c>
      <c r="B100">
        <v>351</v>
      </c>
      <c r="C100" t="s">
        <v>864</v>
      </c>
      <c r="D100" s="10">
        <v>7728312015</v>
      </c>
      <c r="E100" t="s">
        <v>14968</v>
      </c>
      <c r="F100" t="s">
        <v>14000</v>
      </c>
      <c r="G100" s="7">
        <v>42254</v>
      </c>
      <c r="H100">
        <v>11</v>
      </c>
      <c r="I100" t="s">
        <v>73</v>
      </c>
      <c r="J100" t="s">
        <v>5361</v>
      </c>
      <c r="K100" t="s">
        <v>5360</v>
      </c>
      <c r="L100" t="s">
        <v>868</v>
      </c>
      <c r="M100">
        <v>10</v>
      </c>
      <c r="R100">
        <v>8201</v>
      </c>
      <c r="S100">
        <v>8750</v>
      </c>
      <c r="T100">
        <v>9769</v>
      </c>
      <c r="U100">
        <v>8498</v>
      </c>
      <c r="V100">
        <v>8446</v>
      </c>
      <c r="W100">
        <v>1136</v>
      </c>
      <c r="X100">
        <v>142</v>
      </c>
      <c r="Y100">
        <v>1641</v>
      </c>
      <c r="Z100">
        <v>1627</v>
      </c>
      <c r="AA100">
        <v>3972</v>
      </c>
      <c r="AB100">
        <v>7626</v>
      </c>
      <c r="AC100">
        <v>8066</v>
      </c>
      <c r="AD100">
        <v>7598</v>
      </c>
      <c r="AE100">
        <v>6142</v>
      </c>
      <c r="AF100">
        <v>4525</v>
      </c>
      <c r="AG100">
        <v>0</v>
      </c>
      <c r="AH100">
        <v>0</v>
      </c>
      <c r="AI100">
        <v>0</v>
      </c>
      <c r="AJ100">
        <v>0</v>
      </c>
      <c r="AK100">
        <v>0</v>
      </c>
      <c r="AL100">
        <v>36886</v>
      </c>
      <c r="AM100">
        <v>39828</v>
      </c>
      <c r="AN100">
        <v>47761</v>
      </c>
      <c r="AO100">
        <v>52622</v>
      </c>
      <c r="AP100">
        <v>57076</v>
      </c>
      <c r="AQ100" s="105">
        <v>116</v>
      </c>
      <c r="AR100" s="6">
        <v>1.03</v>
      </c>
      <c r="AS100" t="s">
        <v>17208</v>
      </c>
      <c r="AT100" t="s">
        <v>10540</v>
      </c>
      <c r="AU100" s="6" t="s">
        <v>870</v>
      </c>
      <c r="AV100" s="6" t="s">
        <v>74</v>
      </c>
      <c r="AW100" t="s">
        <v>22623</v>
      </c>
      <c r="AX100" t="s">
        <v>22914</v>
      </c>
      <c r="AY100">
        <v>58124</v>
      </c>
      <c r="AZ100">
        <v>0</v>
      </c>
      <c r="BA100">
        <v>0</v>
      </c>
      <c r="BB100">
        <v>0</v>
      </c>
      <c r="BC100">
        <v>0.20600000000000002</v>
      </c>
      <c r="BD100">
        <v>0.53575657115794462</v>
      </c>
      <c r="BE100" t="s">
        <v>23749</v>
      </c>
    </row>
    <row r="101" spans="1:57">
      <c r="A101" s="130">
        <v>7811653557</v>
      </c>
      <c r="B101">
        <v>174</v>
      </c>
      <c r="C101" t="s">
        <v>871</v>
      </c>
      <c r="D101" s="10">
        <v>7811653557</v>
      </c>
      <c r="E101" t="s">
        <v>14969</v>
      </c>
      <c r="F101" t="s">
        <v>14001</v>
      </c>
      <c r="G101" s="7">
        <v>42909</v>
      </c>
      <c r="H101">
        <v>9</v>
      </c>
      <c r="I101" t="s">
        <v>73</v>
      </c>
      <c r="J101" t="s">
        <v>20279</v>
      </c>
      <c r="K101" t="s">
        <v>5122</v>
      </c>
      <c r="L101" t="s">
        <v>875</v>
      </c>
      <c r="M101">
        <v>11000</v>
      </c>
      <c r="R101">
        <v>55466</v>
      </c>
      <c r="S101">
        <v>28339</v>
      </c>
      <c r="T101">
        <v>121510</v>
      </c>
      <c r="U101">
        <v>53814</v>
      </c>
      <c r="V101">
        <v>46707</v>
      </c>
      <c r="W101">
        <v>54571</v>
      </c>
      <c r="X101">
        <v>29009</v>
      </c>
      <c r="Y101">
        <v>121829</v>
      </c>
      <c r="Z101">
        <v>53315</v>
      </c>
      <c r="AA101">
        <v>68399</v>
      </c>
      <c r="AB101">
        <v>96</v>
      </c>
      <c r="AC101">
        <v>84</v>
      </c>
      <c r="AD101">
        <v>227</v>
      </c>
      <c r="AE101">
        <v>399</v>
      </c>
      <c r="AF101">
        <v>310</v>
      </c>
      <c r="AG101">
        <v>158428</v>
      </c>
      <c r="AH101">
        <v>165119</v>
      </c>
      <c r="AI101">
        <v>405995</v>
      </c>
      <c r="AJ101">
        <v>321666</v>
      </c>
      <c r="AK101">
        <v>270741</v>
      </c>
      <c r="AL101">
        <v>2765</v>
      </c>
      <c r="AM101">
        <v>4039</v>
      </c>
      <c r="AN101">
        <v>32433</v>
      </c>
      <c r="AO101">
        <v>59075</v>
      </c>
      <c r="AP101">
        <v>73730</v>
      </c>
      <c r="AQ101" s="105">
        <v>3161</v>
      </c>
      <c r="AR101" s="6">
        <v>0.84199999999999997</v>
      </c>
      <c r="AS101" t="s">
        <v>17208</v>
      </c>
      <c r="AT101" t="s">
        <v>876</v>
      </c>
      <c r="AU101" s="6" t="s">
        <v>877</v>
      </c>
      <c r="AV101" s="6">
        <v>1.7089214027823365</v>
      </c>
      <c r="AW101" t="s">
        <v>22624</v>
      </c>
      <c r="AX101" t="s">
        <v>22918</v>
      </c>
      <c r="AY101">
        <v>12266</v>
      </c>
      <c r="AZ101">
        <v>0</v>
      </c>
      <c r="BA101">
        <v>333062</v>
      </c>
      <c r="BB101">
        <v>27.15326919941301</v>
      </c>
      <c r="BC101">
        <v>0.16839999999999999</v>
      </c>
      <c r="BD101">
        <v>6.6371207741880234E-3</v>
      </c>
      <c r="BE101" t="s">
        <v>23749</v>
      </c>
    </row>
    <row r="102" spans="1:57">
      <c r="A102" s="130">
        <v>7701410819</v>
      </c>
      <c r="B102">
        <v>224</v>
      </c>
      <c r="C102" t="s">
        <v>885</v>
      </c>
      <c r="D102" s="10">
        <v>7701410819</v>
      </c>
      <c r="E102" t="s">
        <v>14971</v>
      </c>
      <c r="F102" t="s">
        <v>14003</v>
      </c>
      <c r="G102" s="7">
        <v>41928</v>
      </c>
      <c r="H102">
        <v>11</v>
      </c>
      <c r="I102" t="s">
        <v>73</v>
      </c>
      <c r="J102" t="s">
        <v>5181</v>
      </c>
      <c r="K102" t="s">
        <v>5180</v>
      </c>
      <c r="L102" t="s">
        <v>8310</v>
      </c>
      <c r="M102">
        <v>1000</v>
      </c>
      <c r="R102">
        <v>19146</v>
      </c>
      <c r="S102">
        <v>24239</v>
      </c>
      <c r="T102">
        <v>19736</v>
      </c>
      <c r="U102">
        <v>33377</v>
      </c>
      <c r="V102">
        <v>29702</v>
      </c>
      <c r="W102">
        <v>8027</v>
      </c>
      <c r="X102">
        <v>17702</v>
      </c>
      <c r="Y102">
        <v>17191</v>
      </c>
      <c r="Z102">
        <v>18567</v>
      </c>
      <c r="AA102">
        <v>23552</v>
      </c>
      <c r="AB102">
        <v>6794</v>
      </c>
      <c r="AC102">
        <v>5811</v>
      </c>
      <c r="AD102">
        <v>1978</v>
      </c>
      <c r="AE102">
        <v>13592</v>
      </c>
      <c r="AF102">
        <v>5257</v>
      </c>
      <c r="AG102">
        <v>0</v>
      </c>
      <c r="AH102">
        <v>0</v>
      </c>
      <c r="AI102">
        <v>0</v>
      </c>
      <c r="AJ102">
        <v>0</v>
      </c>
      <c r="AK102">
        <v>0</v>
      </c>
      <c r="AL102">
        <v>35767</v>
      </c>
      <c r="AM102">
        <v>38875</v>
      </c>
      <c r="AN102">
        <v>42779</v>
      </c>
      <c r="AO102">
        <v>57169</v>
      </c>
      <c r="AP102">
        <v>62062</v>
      </c>
      <c r="AQ102" s="105">
        <v>0</v>
      </c>
      <c r="AR102" s="6">
        <v>1.5509999999999999</v>
      </c>
      <c r="AS102" t="s">
        <v>17208</v>
      </c>
      <c r="AT102" t="s">
        <v>10558</v>
      </c>
      <c r="AU102" s="6" t="s">
        <v>891</v>
      </c>
      <c r="AV102" s="6" t="s">
        <v>74</v>
      </c>
      <c r="AW102" t="s">
        <v>22625</v>
      </c>
      <c r="AX102" t="s">
        <v>22914</v>
      </c>
      <c r="AY102">
        <v>59490</v>
      </c>
      <c r="AZ102">
        <v>0</v>
      </c>
      <c r="BA102">
        <v>0</v>
      </c>
      <c r="BB102">
        <v>0</v>
      </c>
      <c r="BC102">
        <v>0.31019999999999998</v>
      </c>
      <c r="BD102">
        <v>0.17699144838731398</v>
      </c>
      <c r="BE102" t="s">
        <v>23749</v>
      </c>
    </row>
    <row r="103" spans="1:57">
      <c r="A103" s="130">
        <v>1657199916</v>
      </c>
      <c r="B103">
        <v>19</v>
      </c>
      <c r="C103" t="s">
        <v>14005</v>
      </c>
      <c r="D103" s="10">
        <v>1657199916</v>
      </c>
      <c r="E103" t="s">
        <v>14973</v>
      </c>
      <c r="F103" t="s">
        <v>14006</v>
      </c>
      <c r="G103" s="7">
        <v>42256</v>
      </c>
      <c r="H103">
        <v>11</v>
      </c>
      <c r="I103" t="s">
        <v>73</v>
      </c>
      <c r="J103" t="s">
        <v>20288</v>
      </c>
      <c r="K103" t="s">
        <v>4827</v>
      </c>
      <c r="L103" t="s">
        <v>902</v>
      </c>
      <c r="M103">
        <v>15000</v>
      </c>
      <c r="R103">
        <v>432196</v>
      </c>
      <c r="S103">
        <v>688012</v>
      </c>
      <c r="T103">
        <v>902262</v>
      </c>
      <c r="U103">
        <v>1373573</v>
      </c>
      <c r="V103">
        <v>1584330</v>
      </c>
      <c r="W103">
        <v>97113</v>
      </c>
      <c r="X103">
        <v>165381</v>
      </c>
      <c r="Y103">
        <v>295097</v>
      </c>
      <c r="Z103">
        <v>562133</v>
      </c>
      <c r="AA103">
        <v>676507</v>
      </c>
      <c r="AB103">
        <v>158494</v>
      </c>
      <c r="AC103">
        <v>316576</v>
      </c>
      <c r="AD103">
        <v>378643</v>
      </c>
      <c r="AE103">
        <v>500124</v>
      </c>
      <c r="AF103">
        <v>577076</v>
      </c>
      <c r="AG103">
        <v>184152</v>
      </c>
      <c r="AH103">
        <v>497285</v>
      </c>
      <c r="AI103">
        <v>678648</v>
      </c>
      <c r="AJ103">
        <v>1031369</v>
      </c>
      <c r="AK103">
        <v>1473368</v>
      </c>
      <c r="AL103">
        <v>163117</v>
      </c>
      <c r="AM103">
        <v>119788</v>
      </c>
      <c r="AN103">
        <v>179893</v>
      </c>
      <c r="AO103">
        <v>207466</v>
      </c>
      <c r="AP103">
        <v>191378</v>
      </c>
      <c r="AQ103" s="105">
        <v>117783</v>
      </c>
      <c r="AR103" s="6">
        <v>3.6659999999999999</v>
      </c>
      <c r="AS103" t="s">
        <v>17208</v>
      </c>
      <c r="AT103" t="s">
        <v>903</v>
      </c>
      <c r="AU103" s="6" t="s">
        <v>904</v>
      </c>
      <c r="AV103" s="6">
        <v>8.0008254051001355</v>
      </c>
      <c r="AW103" t="s">
        <v>22626</v>
      </c>
      <c r="AX103" t="s">
        <v>22942</v>
      </c>
      <c r="AY103">
        <v>1541825</v>
      </c>
      <c r="AZ103">
        <v>1370</v>
      </c>
      <c r="BA103">
        <v>151961</v>
      </c>
      <c r="BB103">
        <v>9.9447732395051322E-2</v>
      </c>
      <c r="BC103">
        <v>0.73319999999999996</v>
      </c>
      <c r="BD103">
        <v>0.36423977327955664</v>
      </c>
      <c r="BE103" t="s">
        <v>23750</v>
      </c>
    </row>
    <row r="104" spans="1:57">
      <c r="A104" s="130">
        <v>5904335578</v>
      </c>
      <c r="B104">
        <v>137</v>
      </c>
      <c r="C104" t="s">
        <v>912</v>
      </c>
      <c r="D104" s="10">
        <v>5904335578</v>
      </c>
      <c r="E104" t="s">
        <v>14974</v>
      </c>
      <c r="F104" t="s">
        <v>14008</v>
      </c>
      <c r="G104" s="7">
        <v>42494</v>
      </c>
      <c r="H104">
        <v>10</v>
      </c>
      <c r="I104" t="s">
        <v>73</v>
      </c>
      <c r="J104" t="s">
        <v>5034</v>
      </c>
      <c r="K104" t="s">
        <v>5034</v>
      </c>
      <c r="L104" t="s">
        <v>916</v>
      </c>
      <c r="M104">
        <v>11566.29</v>
      </c>
      <c r="R104">
        <v>34281</v>
      </c>
      <c r="S104">
        <v>50664</v>
      </c>
      <c r="T104">
        <v>65045</v>
      </c>
      <c r="U104">
        <v>85864</v>
      </c>
      <c r="V104">
        <v>95722</v>
      </c>
      <c r="W104">
        <v>26355</v>
      </c>
      <c r="X104">
        <v>958</v>
      </c>
      <c r="Y104">
        <v>1345</v>
      </c>
      <c r="Z104">
        <v>1442</v>
      </c>
      <c r="AA104">
        <v>1678</v>
      </c>
      <c r="AB104">
        <v>20899</v>
      </c>
      <c r="AC104">
        <v>34300</v>
      </c>
      <c r="AD104">
        <v>45259</v>
      </c>
      <c r="AE104">
        <v>57302</v>
      </c>
      <c r="AF104">
        <v>63431</v>
      </c>
      <c r="AG104">
        <v>0</v>
      </c>
      <c r="AH104">
        <v>0</v>
      </c>
      <c r="AI104">
        <v>0</v>
      </c>
      <c r="AJ104">
        <v>0</v>
      </c>
      <c r="AK104">
        <v>0</v>
      </c>
      <c r="AL104">
        <v>259</v>
      </c>
      <c r="AM104">
        <v>153</v>
      </c>
      <c r="AN104">
        <v>285</v>
      </c>
      <c r="AO104">
        <v>457</v>
      </c>
      <c r="AP104">
        <v>355</v>
      </c>
      <c r="AQ104" s="105">
        <v>13402</v>
      </c>
      <c r="AR104" s="6">
        <v>2.7919999999999998</v>
      </c>
      <c r="AS104" t="s">
        <v>17208</v>
      </c>
      <c r="AT104" t="s">
        <v>917</v>
      </c>
      <c r="AU104" s="6" t="s">
        <v>918</v>
      </c>
      <c r="AV104" s="6" t="s">
        <v>74</v>
      </c>
      <c r="AW104" t="s">
        <v>22627</v>
      </c>
      <c r="AX104" t="s">
        <v>22919</v>
      </c>
      <c r="AY104">
        <v>54735</v>
      </c>
      <c r="AZ104">
        <v>3200</v>
      </c>
      <c r="BA104">
        <v>1439</v>
      </c>
      <c r="BB104">
        <v>8.4753813830273139E-2</v>
      </c>
      <c r="BC104">
        <v>0.55840000000000001</v>
      </c>
      <c r="BD104">
        <v>0.66265853199891356</v>
      </c>
      <c r="BE104" t="s">
        <v>23749</v>
      </c>
    </row>
    <row r="105" spans="1:57">
      <c r="A105" s="130">
        <v>2130168738</v>
      </c>
      <c r="B105">
        <v>121</v>
      </c>
      <c r="C105" t="s">
        <v>14009</v>
      </c>
      <c r="D105" s="10">
        <v>2130168738</v>
      </c>
      <c r="E105" t="s">
        <v>14975</v>
      </c>
      <c r="F105" t="s">
        <v>14010</v>
      </c>
      <c r="G105" s="7">
        <v>42440</v>
      </c>
      <c r="H105">
        <v>10</v>
      </c>
      <c r="I105" t="s">
        <v>73</v>
      </c>
      <c r="J105" t="s">
        <v>5089</v>
      </c>
      <c r="K105" t="s">
        <v>5088</v>
      </c>
      <c r="L105" t="s">
        <v>8321</v>
      </c>
      <c r="M105">
        <v>10</v>
      </c>
      <c r="R105">
        <v>80477</v>
      </c>
      <c r="S105">
        <v>99140</v>
      </c>
      <c r="T105">
        <v>99932</v>
      </c>
      <c r="U105">
        <v>107630</v>
      </c>
      <c r="V105">
        <v>57622</v>
      </c>
      <c r="W105">
        <v>6208</v>
      </c>
      <c r="X105">
        <v>20368</v>
      </c>
      <c r="Y105">
        <v>10378</v>
      </c>
      <c r="Z105">
        <v>15584</v>
      </c>
      <c r="AA105">
        <v>5217</v>
      </c>
      <c r="AB105">
        <v>14363</v>
      </c>
      <c r="AC105">
        <v>4386</v>
      </c>
      <c r="AD105">
        <v>3536</v>
      </c>
      <c r="AE105">
        <v>5333</v>
      </c>
      <c r="AF105">
        <v>2770</v>
      </c>
      <c r="AG105">
        <v>8771</v>
      </c>
      <c r="AH105">
        <v>10618</v>
      </c>
      <c r="AI105">
        <v>9524</v>
      </c>
      <c r="AJ105">
        <v>14496</v>
      </c>
      <c r="AK105">
        <v>15830</v>
      </c>
      <c r="AL105">
        <v>22235</v>
      </c>
      <c r="AM105">
        <v>19926</v>
      </c>
      <c r="AN105">
        <v>31152</v>
      </c>
      <c r="AO105">
        <v>27068</v>
      </c>
      <c r="AP105">
        <v>25327</v>
      </c>
      <c r="AQ105" s="105">
        <v>1000</v>
      </c>
      <c r="AR105" s="6">
        <v>0.71599999999999997</v>
      </c>
      <c r="AS105" t="s">
        <v>17208</v>
      </c>
      <c r="AT105" t="s">
        <v>924</v>
      </c>
      <c r="AU105" s="6" t="s">
        <v>925</v>
      </c>
      <c r="AV105" s="6">
        <v>1.8048113099988599</v>
      </c>
      <c r="AW105" t="s">
        <v>22628</v>
      </c>
      <c r="AX105" t="s">
        <v>22943</v>
      </c>
      <c r="AY105">
        <v>26266</v>
      </c>
      <c r="AZ105">
        <v>2939</v>
      </c>
      <c r="BA105">
        <v>15514</v>
      </c>
      <c r="BB105">
        <v>0.70254321175664358</v>
      </c>
      <c r="BC105">
        <v>0.14319999999999999</v>
      </c>
      <c r="BD105">
        <v>4.8071916976154941E-2</v>
      </c>
      <c r="BE105" t="s">
        <v>23749</v>
      </c>
    </row>
    <row r="106" spans="1:57">
      <c r="A106" s="130">
        <v>7705680245</v>
      </c>
      <c r="B106">
        <v>26</v>
      </c>
      <c r="C106" t="s">
        <v>926</v>
      </c>
      <c r="D106" s="10">
        <v>7705680245</v>
      </c>
      <c r="E106" t="s">
        <v>14976</v>
      </c>
      <c r="F106" t="s">
        <v>14011</v>
      </c>
      <c r="G106" s="7">
        <v>40710</v>
      </c>
      <c r="H106">
        <v>15</v>
      </c>
      <c r="I106" t="s">
        <v>44</v>
      </c>
      <c r="J106" t="s">
        <v>4861</v>
      </c>
      <c r="K106" t="s">
        <v>4860</v>
      </c>
      <c r="L106" t="s">
        <v>8324</v>
      </c>
      <c r="M106">
        <v>140942.639</v>
      </c>
      <c r="R106">
        <v>382354</v>
      </c>
      <c r="S106">
        <v>488458</v>
      </c>
      <c r="T106">
        <v>736047</v>
      </c>
      <c r="U106">
        <v>745133</v>
      </c>
      <c r="V106">
        <v>570424</v>
      </c>
      <c r="W106">
        <v>323360</v>
      </c>
      <c r="X106">
        <v>141204</v>
      </c>
      <c r="Y106">
        <v>248067</v>
      </c>
      <c r="Z106">
        <v>-398836</v>
      </c>
      <c r="AA106">
        <v>-231515</v>
      </c>
      <c r="AB106">
        <v>189807</v>
      </c>
      <c r="AC106">
        <v>241141</v>
      </c>
      <c r="AD106">
        <v>338174</v>
      </c>
      <c r="AE106">
        <v>237055</v>
      </c>
      <c r="AF106">
        <v>297977</v>
      </c>
      <c r="AG106">
        <v>209741</v>
      </c>
      <c r="AH106">
        <v>1039652</v>
      </c>
      <c r="AI106">
        <v>1203798</v>
      </c>
      <c r="AJ106">
        <v>1255498</v>
      </c>
      <c r="AK106">
        <v>1186700</v>
      </c>
      <c r="AL106">
        <v>17790</v>
      </c>
      <c r="AM106">
        <v>50814</v>
      </c>
      <c r="AN106">
        <v>61197</v>
      </c>
      <c r="AO106">
        <v>81722</v>
      </c>
      <c r="AP106">
        <v>59874</v>
      </c>
      <c r="AQ106" s="105">
        <v>0</v>
      </c>
      <c r="AR106" s="6">
        <v>1.492</v>
      </c>
      <c r="AS106" t="s">
        <v>17208</v>
      </c>
      <c r="AT106" t="s">
        <v>10592</v>
      </c>
      <c r="AU106" s="6" t="s">
        <v>932</v>
      </c>
      <c r="AV106" s="6">
        <v>5.6579304952298308</v>
      </c>
      <c r="AW106" t="s">
        <v>22629</v>
      </c>
      <c r="AX106" t="s">
        <v>22914</v>
      </c>
      <c r="AY106">
        <v>1403612</v>
      </c>
      <c r="AZ106">
        <v>805956</v>
      </c>
      <c r="BA106">
        <v>145766</v>
      </c>
      <c r="BB106">
        <v>0.67805205427140836</v>
      </c>
      <c r="BC106">
        <v>0.2984</v>
      </c>
      <c r="BD106">
        <v>0.52237809068342145</v>
      </c>
      <c r="BE106" t="s">
        <v>23749</v>
      </c>
    </row>
    <row r="107" spans="1:57">
      <c r="A107" s="130">
        <v>7730233723</v>
      </c>
      <c r="B107">
        <v>4</v>
      </c>
      <c r="C107" t="s">
        <v>933</v>
      </c>
      <c r="D107" s="10">
        <v>7730233723</v>
      </c>
      <c r="E107" t="s">
        <v>14977</v>
      </c>
      <c r="F107" t="s">
        <v>14012</v>
      </c>
      <c r="G107" s="7">
        <v>42832</v>
      </c>
      <c r="H107">
        <v>9</v>
      </c>
      <c r="I107" t="s">
        <v>44</v>
      </c>
      <c r="J107" t="s">
        <v>4803</v>
      </c>
      <c r="K107" t="s">
        <v>4802</v>
      </c>
      <c r="L107" t="s">
        <v>937</v>
      </c>
      <c r="M107">
        <v>101265.823</v>
      </c>
      <c r="R107">
        <v>694023</v>
      </c>
      <c r="S107">
        <v>2342953</v>
      </c>
      <c r="T107">
        <v>4647772</v>
      </c>
      <c r="U107">
        <v>8330046</v>
      </c>
      <c r="V107">
        <v>12362455</v>
      </c>
      <c r="W107">
        <v>189963</v>
      </c>
      <c r="X107">
        <v>530090</v>
      </c>
      <c r="Y107">
        <v>1630652</v>
      </c>
      <c r="Z107">
        <v>3117830</v>
      </c>
      <c r="AA107">
        <v>4073731</v>
      </c>
      <c r="AB107">
        <v>260086</v>
      </c>
      <c r="AC107">
        <v>1119448</v>
      </c>
      <c r="AD107">
        <v>1329942</v>
      </c>
      <c r="AE107">
        <v>2598189</v>
      </c>
      <c r="AF107">
        <v>3863869</v>
      </c>
      <c r="AG107">
        <v>970210</v>
      </c>
      <c r="AH107">
        <v>4311265</v>
      </c>
      <c r="AI107">
        <v>7794949</v>
      </c>
      <c r="AJ107">
        <v>13042841</v>
      </c>
      <c r="AK107">
        <v>16179682</v>
      </c>
      <c r="AL107">
        <v>1177</v>
      </c>
      <c r="AM107">
        <v>31369</v>
      </c>
      <c r="AN107">
        <v>466385</v>
      </c>
      <c r="AO107">
        <v>289827</v>
      </c>
      <c r="AP107">
        <v>114237</v>
      </c>
      <c r="AQ107" s="105">
        <v>912527</v>
      </c>
      <c r="AR107" s="6">
        <v>17.812999999999999</v>
      </c>
      <c r="AS107" t="s">
        <v>17208</v>
      </c>
      <c r="AT107" t="s">
        <v>938</v>
      </c>
      <c r="AU107" s="6" t="s">
        <v>939</v>
      </c>
      <c r="AV107" s="6">
        <v>16.676474165386875</v>
      </c>
      <c r="AW107" t="s">
        <v>22630</v>
      </c>
      <c r="AX107" t="s">
        <v>22914</v>
      </c>
      <c r="AY107">
        <v>6067436</v>
      </c>
      <c r="AZ107">
        <v>9473411</v>
      </c>
      <c r="BA107">
        <v>5302974</v>
      </c>
      <c r="BB107">
        <v>2.4353590215043059</v>
      </c>
      <c r="BC107">
        <v>3.5625999999999998</v>
      </c>
      <c r="BD107">
        <v>0.31254868066253833</v>
      </c>
      <c r="BE107" t="s">
        <v>23751</v>
      </c>
    </row>
    <row r="108" spans="1:57">
      <c r="A108" s="130">
        <v>5404048840</v>
      </c>
      <c r="B108">
        <v>160</v>
      </c>
      <c r="C108" t="s">
        <v>940</v>
      </c>
      <c r="D108" s="10">
        <v>5404048840</v>
      </c>
      <c r="E108" t="s">
        <v>14978</v>
      </c>
      <c r="F108" t="s">
        <v>14013</v>
      </c>
      <c r="G108" s="7">
        <v>42706</v>
      </c>
      <c r="H108">
        <v>9</v>
      </c>
      <c r="I108" t="s">
        <v>73</v>
      </c>
      <c r="J108" t="s">
        <v>5033</v>
      </c>
      <c r="K108" t="s">
        <v>5032</v>
      </c>
      <c r="L108" t="s">
        <v>944</v>
      </c>
      <c r="M108">
        <v>20</v>
      </c>
      <c r="R108">
        <v>31235</v>
      </c>
      <c r="S108">
        <v>35597</v>
      </c>
      <c r="T108">
        <v>43635</v>
      </c>
      <c r="U108">
        <v>62583</v>
      </c>
      <c r="V108">
        <v>96491</v>
      </c>
      <c r="W108">
        <v>36621</v>
      </c>
      <c r="X108">
        <v>36613</v>
      </c>
      <c r="Y108">
        <v>39504</v>
      </c>
      <c r="Z108">
        <v>56112</v>
      </c>
      <c r="AA108">
        <v>84084</v>
      </c>
      <c r="AB108">
        <v>1259</v>
      </c>
      <c r="AC108">
        <v>334</v>
      </c>
      <c r="AD108">
        <v>3209</v>
      </c>
      <c r="AE108">
        <v>4046</v>
      </c>
      <c r="AF108">
        <v>2952</v>
      </c>
      <c r="AG108">
        <v>0</v>
      </c>
      <c r="AH108">
        <v>0</v>
      </c>
      <c r="AI108">
        <v>0</v>
      </c>
      <c r="AJ108">
        <v>0</v>
      </c>
      <c r="AK108">
        <v>0</v>
      </c>
      <c r="AL108">
        <v>22131</v>
      </c>
      <c r="AM108">
        <v>23747</v>
      </c>
      <c r="AN108">
        <v>37403</v>
      </c>
      <c r="AO108">
        <v>32074</v>
      </c>
      <c r="AP108">
        <v>61097</v>
      </c>
      <c r="AQ108" s="105">
        <v>0</v>
      </c>
      <c r="AR108" s="6">
        <v>3.089</v>
      </c>
      <c r="AS108" t="s">
        <v>17208</v>
      </c>
      <c r="AT108" t="s">
        <v>945</v>
      </c>
      <c r="AU108" s="6" t="s">
        <v>946</v>
      </c>
      <c r="AV108" s="6" t="s">
        <v>74</v>
      </c>
      <c r="AW108" t="s">
        <v>22631</v>
      </c>
      <c r="AX108" t="s">
        <v>22931</v>
      </c>
      <c r="AY108">
        <v>16472</v>
      </c>
      <c r="AZ108">
        <v>0</v>
      </c>
      <c r="BA108">
        <v>0</v>
      </c>
      <c r="BB108">
        <v>0</v>
      </c>
      <c r="BC108">
        <v>0.61780000000000002</v>
      </c>
      <c r="BD108">
        <v>3.0593526857427118E-2</v>
      </c>
      <c r="BE108" t="s">
        <v>23749</v>
      </c>
    </row>
    <row r="109" spans="1:57">
      <c r="A109" s="130">
        <v>3664227526</v>
      </c>
      <c r="B109">
        <v>84</v>
      </c>
      <c r="C109" t="s">
        <v>947</v>
      </c>
      <c r="D109" s="10">
        <v>3664227526</v>
      </c>
      <c r="E109" t="s">
        <v>14979</v>
      </c>
      <c r="F109" t="s">
        <v>14014</v>
      </c>
      <c r="G109" s="7">
        <v>42828</v>
      </c>
      <c r="H109">
        <v>9</v>
      </c>
      <c r="I109" t="s">
        <v>44</v>
      </c>
      <c r="J109" t="s">
        <v>23124</v>
      </c>
      <c r="K109" t="s">
        <v>4943</v>
      </c>
      <c r="L109" t="s">
        <v>951</v>
      </c>
      <c r="M109">
        <v>10101.01</v>
      </c>
      <c r="R109">
        <v>90811</v>
      </c>
      <c r="S109">
        <v>125889</v>
      </c>
      <c r="T109">
        <v>119048</v>
      </c>
      <c r="U109">
        <v>180680</v>
      </c>
      <c r="V109">
        <v>181634</v>
      </c>
      <c r="W109">
        <v>90474</v>
      </c>
      <c r="X109">
        <v>120709</v>
      </c>
      <c r="Y109">
        <v>113906</v>
      </c>
      <c r="Z109">
        <v>172433</v>
      </c>
      <c r="AA109">
        <v>174215</v>
      </c>
      <c r="AB109">
        <v>256</v>
      </c>
      <c r="AC109">
        <v>389</v>
      </c>
      <c r="AD109">
        <v>570</v>
      </c>
      <c r="AE109">
        <v>605</v>
      </c>
      <c r="AF109">
        <v>650</v>
      </c>
      <c r="AG109">
        <v>156096</v>
      </c>
      <c r="AH109">
        <v>176</v>
      </c>
      <c r="AI109">
        <v>176</v>
      </c>
      <c r="AJ109">
        <v>176</v>
      </c>
      <c r="AK109">
        <v>176</v>
      </c>
      <c r="AL109">
        <v>1401</v>
      </c>
      <c r="AM109">
        <v>160610</v>
      </c>
      <c r="AN109">
        <v>203855</v>
      </c>
      <c r="AO109">
        <v>362919</v>
      </c>
      <c r="AP109">
        <v>360311</v>
      </c>
      <c r="AQ109" s="105">
        <v>53947</v>
      </c>
      <c r="AR109" s="6">
        <v>2</v>
      </c>
      <c r="AS109" t="s">
        <v>17208</v>
      </c>
      <c r="AT109" t="s">
        <v>952</v>
      </c>
      <c r="AU109" s="6" t="s">
        <v>953</v>
      </c>
      <c r="AV109" s="6">
        <v>1.127511275112751E-3</v>
      </c>
      <c r="AW109" t="s">
        <v>22632</v>
      </c>
      <c r="AX109" t="s">
        <v>22948</v>
      </c>
      <c r="AY109">
        <v>13081</v>
      </c>
      <c r="AZ109">
        <v>0</v>
      </c>
      <c r="BA109">
        <v>0</v>
      </c>
      <c r="BB109">
        <v>0</v>
      </c>
      <c r="BC109">
        <v>0.4</v>
      </c>
      <c r="BD109">
        <v>3.5786251472741887E-3</v>
      </c>
      <c r="BE109" t="s">
        <v>23749</v>
      </c>
    </row>
    <row r="110" spans="1:57">
      <c r="A110" s="130">
        <v>7813280879</v>
      </c>
      <c r="B110">
        <v>264</v>
      </c>
      <c r="C110" t="s">
        <v>958</v>
      </c>
      <c r="D110" s="10">
        <v>7813280879</v>
      </c>
      <c r="E110" t="s">
        <v>14980</v>
      </c>
      <c r="F110" t="s">
        <v>14016</v>
      </c>
      <c r="G110" s="7">
        <v>42895</v>
      </c>
      <c r="H110">
        <v>9</v>
      </c>
      <c r="I110" t="s">
        <v>73</v>
      </c>
      <c r="J110" t="s">
        <v>5326</v>
      </c>
      <c r="K110" t="s">
        <v>5325</v>
      </c>
      <c r="L110" t="s">
        <v>8335</v>
      </c>
      <c r="M110">
        <v>100</v>
      </c>
      <c r="R110">
        <v>84056</v>
      </c>
      <c r="S110">
        <v>113402</v>
      </c>
      <c r="T110">
        <v>33555</v>
      </c>
      <c r="U110">
        <v>21737</v>
      </c>
      <c r="V110">
        <v>10784</v>
      </c>
      <c r="W110">
        <v>98380</v>
      </c>
      <c r="X110">
        <v>112710</v>
      </c>
      <c r="Y110">
        <v>32913</v>
      </c>
      <c r="Z110">
        <v>21142</v>
      </c>
      <c r="AA110">
        <v>10567</v>
      </c>
      <c r="AB110">
        <v>497</v>
      </c>
      <c r="AC110">
        <v>545</v>
      </c>
      <c r="AD110">
        <v>499</v>
      </c>
      <c r="AE110">
        <v>447</v>
      </c>
      <c r="AF110">
        <v>171</v>
      </c>
      <c r="AG110">
        <v>186153</v>
      </c>
      <c r="AH110">
        <v>98750</v>
      </c>
      <c r="AI110">
        <v>83178</v>
      </c>
      <c r="AJ110">
        <v>76333</v>
      </c>
      <c r="AK110">
        <v>72627</v>
      </c>
      <c r="AL110">
        <v>523</v>
      </c>
      <c r="AM110">
        <v>221</v>
      </c>
      <c r="AN110">
        <v>3095</v>
      </c>
      <c r="AO110">
        <v>309</v>
      </c>
      <c r="AP110">
        <v>10083</v>
      </c>
      <c r="AQ110" s="105">
        <v>129</v>
      </c>
      <c r="AR110" s="6">
        <v>0.128</v>
      </c>
      <c r="AS110" t="s">
        <v>17208</v>
      </c>
      <c r="AT110" t="s">
        <v>963</v>
      </c>
      <c r="AU110" s="6" t="s">
        <v>964</v>
      </c>
      <c r="AV110" s="6">
        <v>0.39014681471692642</v>
      </c>
      <c r="AW110" t="s">
        <v>22633</v>
      </c>
      <c r="AX110" t="s">
        <v>22918</v>
      </c>
      <c r="AY110">
        <v>17938</v>
      </c>
      <c r="AZ110">
        <v>0</v>
      </c>
      <c r="BA110">
        <v>69618</v>
      </c>
      <c r="BB110">
        <v>3.8810346749916378</v>
      </c>
      <c r="BC110">
        <v>2.5600000000000001E-2</v>
      </c>
      <c r="BD110">
        <v>1.5856824925816023E-2</v>
      </c>
      <c r="BE110" t="s">
        <v>23749</v>
      </c>
    </row>
    <row r="111" spans="1:57">
      <c r="A111" s="130">
        <v>7728665652</v>
      </c>
      <c r="B111">
        <v>250</v>
      </c>
      <c r="C111" t="s">
        <v>965</v>
      </c>
      <c r="D111" s="10">
        <v>7728665652</v>
      </c>
      <c r="E111" t="s">
        <v>14981</v>
      </c>
      <c r="F111" t="s">
        <v>14017</v>
      </c>
      <c r="G111" s="7">
        <v>39650</v>
      </c>
      <c r="H111">
        <v>18</v>
      </c>
      <c r="I111" t="s">
        <v>73</v>
      </c>
      <c r="J111" t="s">
        <v>5175</v>
      </c>
      <c r="K111" t="s">
        <v>5175</v>
      </c>
      <c r="L111" t="s">
        <v>969</v>
      </c>
      <c r="M111">
        <v>20</v>
      </c>
      <c r="R111">
        <v>11263</v>
      </c>
      <c r="S111">
        <v>12231</v>
      </c>
      <c r="T111">
        <v>11326</v>
      </c>
      <c r="U111">
        <v>25204</v>
      </c>
      <c r="V111">
        <v>31368</v>
      </c>
      <c r="W111">
        <v>11387</v>
      </c>
      <c r="X111">
        <v>10021</v>
      </c>
      <c r="Y111">
        <v>24262</v>
      </c>
      <c r="Z111">
        <v>15733</v>
      </c>
      <c r="AA111">
        <v>28295</v>
      </c>
      <c r="AB111">
        <v>1756</v>
      </c>
      <c r="AC111">
        <v>1620</v>
      </c>
      <c r="AD111">
        <v>-13456</v>
      </c>
      <c r="AE111">
        <v>8106</v>
      </c>
      <c r="AF111">
        <v>1532</v>
      </c>
      <c r="AG111">
        <v>0</v>
      </c>
      <c r="AH111">
        <v>0</v>
      </c>
      <c r="AI111">
        <v>0</v>
      </c>
      <c r="AJ111">
        <v>0</v>
      </c>
      <c r="AK111">
        <v>0</v>
      </c>
      <c r="AL111">
        <v>19350</v>
      </c>
      <c r="AM111">
        <v>21988</v>
      </c>
      <c r="AN111">
        <v>19486</v>
      </c>
      <c r="AO111">
        <v>19637</v>
      </c>
      <c r="AP111">
        <v>34305</v>
      </c>
      <c r="AQ111" s="105">
        <v>207</v>
      </c>
      <c r="AR111" s="6">
        <v>2.7850000000000001</v>
      </c>
      <c r="AS111" t="s">
        <v>17208</v>
      </c>
      <c r="AT111" t="s">
        <v>970</v>
      </c>
      <c r="AU111" s="6" t="s">
        <v>971</v>
      </c>
      <c r="AV111" s="6" t="s">
        <v>74</v>
      </c>
      <c r="AW111" t="s">
        <v>22634</v>
      </c>
      <c r="AX111" t="s">
        <v>22914</v>
      </c>
      <c r="AY111">
        <v>19706</v>
      </c>
      <c r="AZ111">
        <v>0</v>
      </c>
      <c r="BA111">
        <v>0</v>
      </c>
      <c r="BB111">
        <v>0</v>
      </c>
      <c r="BC111">
        <v>0.55700000000000005</v>
      </c>
      <c r="BD111">
        <v>4.8839581739352204E-2</v>
      </c>
      <c r="BE111" t="s">
        <v>23749</v>
      </c>
    </row>
    <row r="112" spans="1:57">
      <c r="A112" s="130">
        <v>7716859501</v>
      </c>
      <c r="B112">
        <v>66</v>
      </c>
      <c r="C112" t="s">
        <v>972</v>
      </c>
      <c r="D112" s="10">
        <v>7716859501</v>
      </c>
      <c r="E112" t="s">
        <v>14982</v>
      </c>
      <c r="F112" t="s">
        <v>14018</v>
      </c>
      <c r="G112" s="7">
        <v>42885</v>
      </c>
      <c r="H112">
        <v>9</v>
      </c>
      <c r="I112" t="s">
        <v>44</v>
      </c>
      <c r="J112" t="s">
        <v>23129</v>
      </c>
      <c r="K112" t="s">
        <v>4891</v>
      </c>
      <c r="L112" t="s">
        <v>976</v>
      </c>
      <c r="M112">
        <v>10.1</v>
      </c>
      <c r="R112">
        <v>247721</v>
      </c>
      <c r="S112">
        <v>88564</v>
      </c>
      <c r="T112">
        <v>135160</v>
      </c>
      <c r="U112">
        <v>217653</v>
      </c>
      <c r="V112">
        <v>320403</v>
      </c>
      <c r="W112">
        <v>234386</v>
      </c>
      <c r="X112">
        <v>81034</v>
      </c>
      <c r="Y112">
        <v>118912</v>
      </c>
      <c r="Z112">
        <v>154218</v>
      </c>
      <c r="AA112">
        <v>254769</v>
      </c>
      <c r="AB112">
        <v>5678</v>
      </c>
      <c r="AC112">
        <v>6303</v>
      </c>
      <c r="AD112">
        <v>10792</v>
      </c>
      <c r="AE112">
        <v>50617</v>
      </c>
      <c r="AF112">
        <v>42668</v>
      </c>
      <c r="AG112">
        <v>14918</v>
      </c>
      <c r="AH112">
        <v>0</v>
      </c>
      <c r="AI112">
        <v>0</v>
      </c>
      <c r="AJ112">
        <v>0</v>
      </c>
      <c r="AK112">
        <v>22</v>
      </c>
      <c r="AL112">
        <v>14075</v>
      </c>
      <c r="AM112">
        <v>56384</v>
      </c>
      <c r="AN112">
        <v>58324</v>
      </c>
      <c r="AO112">
        <v>56497</v>
      </c>
      <c r="AP112">
        <v>108682</v>
      </c>
      <c r="AQ112" s="105">
        <v>13641</v>
      </c>
      <c r="AR112" s="6">
        <v>1.2929999999999999</v>
      </c>
      <c r="AS112" t="s">
        <v>17208</v>
      </c>
      <c r="AT112" t="s">
        <v>977</v>
      </c>
      <c r="AU112" s="6" t="s">
        <v>978</v>
      </c>
      <c r="AV112" s="6">
        <v>1.474728515886848E-3</v>
      </c>
      <c r="AW112" t="s">
        <v>22635</v>
      </c>
      <c r="AX112" t="s">
        <v>22914</v>
      </c>
      <c r="AY112">
        <v>52161</v>
      </c>
      <c r="AZ112">
        <v>0</v>
      </c>
      <c r="BA112">
        <v>0</v>
      </c>
      <c r="BB112">
        <v>0</v>
      </c>
      <c r="BC112">
        <v>0.2586</v>
      </c>
      <c r="BD112">
        <v>0.13316978929660458</v>
      </c>
      <c r="BE112" t="s">
        <v>23749</v>
      </c>
    </row>
    <row r="113" spans="1:57">
      <c r="A113" s="130">
        <v>6671077740</v>
      </c>
      <c r="B113">
        <v>149</v>
      </c>
      <c r="C113" t="s">
        <v>979</v>
      </c>
      <c r="D113" s="10">
        <v>6671077740</v>
      </c>
      <c r="E113" t="s">
        <v>14983</v>
      </c>
      <c r="F113" t="s">
        <v>14019</v>
      </c>
      <c r="G113" s="7">
        <v>42965</v>
      </c>
      <c r="H113">
        <v>9</v>
      </c>
      <c r="I113" t="s">
        <v>73</v>
      </c>
      <c r="J113" t="s">
        <v>4979</v>
      </c>
      <c r="K113" t="s">
        <v>4978</v>
      </c>
      <c r="L113" t="s">
        <v>8343</v>
      </c>
      <c r="M113">
        <v>10</v>
      </c>
      <c r="R113">
        <v>15244</v>
      </c>
      <c r="S113">
        <v>24522</v>
      </c>
      <c r="T113">
        <v>49180</v>
      </c>
      <c r="U113">
        <v>75493</v>
      </c>
      <c r="V113">
        <v>137423</v>
      </c>
      <c r="W113">
        <v>10207</v>
      </c>
      <c r="X113">
        <v>18329</v>
      </c>
      <c r="Y113">
        <v>14041</v>
      </c>
      <c r="Z113">
        <v>29043</v>
      </c>
      <c r="AA113">
        <v>54837</v>
      </c>
      <c r="AB113">
        <v>9407</v>
      </c>
      <c r="AC113">
        <v>4431</v>
      </c>
      <c r="AD113">
        <v>32742</v>
      </c>
      <c r="AE113">
        <v>44948</v>
      </c>
      <c r="AF113">
        <v>79445</v>
      </c>
      <c r="AG113">
        <v>0</v>
      </c>
      <c r="AH113">
        <v>0</v>
      </c>
      <c r="AI113">
        <v>1</v>
      </c>
      <c r="AJ113">
        <v>0</v>
      </c>
      <c r="AK113">
        <v>0</v>
      </c>
      <c r="AL113">
        <v>23596</v>
      </c>
      <c r="AM113">
        <v>26830</v>
      </c>
      <c r="AN113">
        <v>36260</v>
      </c>
      <c r="AO113">
        <v>56499</v>
      </c>
      <c r="AP113">
        <v>113267</v>
      </c>
      <c r="AQ113" s="105">
        <v>5892</v>
      </c>
      <c r="AR113" s="6">
        <v>9.0150000000000006</v>
      </c>
      <c r="AS113" t="s">
        <v>17208</v>
      </c>
      <c r="AT113" t="s">
        <v>984</v>
      </c>
      <c r="AU113" s="6" t="s">
        <v>985</v>
      </c>
      <c r="AV113" s="6">
        <v>0</v>
      </c>
      <c r="AW113" t="s">
        <v>22636</v>
      </c>
      <c r="AX113" t="s">
        <v>22926</v>
      </c>
      <c r="AY113">
        <v>119711</v>
      </c>
      <c r="AZ113">
        <v>0</v>
      </c>
      <c r="BA113">
        <v>0</v>
      </c>
      <c r="BB113">
        <v>0</v>
      </c>
      <c r="BC113">
        <v>1.8030000000000002</v>
      </c>
      <c r="BD113">
        <v>0.57810555729390278</v>
      </c>
      <c r="BE113" t="s">
        <v>23749</v>
      </c>
    </row>
    <row r="114" spans="1:57">
      <c r="A114" s="130" t="s">
        <v>22901</v>
      </c>
      <c r="B114">
        <v>334</v>
      </c>
      <c r="C114" t="s">
        <v>993</v>
      </c>
      <c r="D114" s="10">
        <v>326554597</v>
      </c>
      <c r="E114" t="s">
        <v>14985</v>
      </c>
      <c r="F114" t="s">
        <v>14021</v>
      </c>
      <c r="G114" s="7">
        <v>42971</v>
      </c>
      <c r="H114">
        <v>9</v>
      </c>
      <c r="I114" t="s">
        <v>73</v>
      </c>
      <c r="J114" t="s">
        <v>23696</v>
      </c>
      <c r="K114" t="s">
        <v>23696</v>
      </c>
      <c r="L114" t="s">
        <v>8351</v>
      </c>
      <c r="M114">
        <v>10</v>
      </c>
      <c r="R114">
        <v>5159</v>
      </c>
      <c r="S114">
        <v>9362</v>
      </c>
      <c r="T114">
        <v>9415</v>
      </c>
      <c r="U114">
        <v>10614</v>
      </c>
      <c r="V114">
        <v>6915</v>
      </c>
      <c r="W114">
        <v>7126</v>
      </c>
      <c r="X114">
        <v>1650</v>
      </c>
      <c r="Y114">
        <v>2320</v>
      </c>
      <c r="Z114">
        <v>4560</v>
      </c>
      <c r="AA114">
        <v>4230</v>
      </c>
      <c r="AB114">
        <v>4864</v>
      </c>
      <c r="AC114">
        <v>7712</v>
      </c>
      <c r="AD114">
        <v>7095</v>
      </c>
      <c r="AE114">
        <v>6054</v>
      </c>
      <c r="AF114">
        <v>2685</v>
      </c>
      <c r="AG114">
        <v>0</v>
      </c>
      <c r="AH114">
        <v>0</v>
      </c>
      <c r="AI114">
        <v>0</v>
      </c>
      <c r="AJ114">
        <v>0</v>
      </c>
      <c r="AK114">
        <v>0</v>
      </c>
      <c r="AL114">
        <v>180805</v>
      </c>
      <c r="AM114">
        <v>930</v>
      </c>
      <c r="AN114">
        <v>480</v>
      </c>
      <c r="AO114">
        <v>0</v>
      </c>
      <c r="AP114">
        <v>0</v>
      </c>
      <c r="AQ114" s="105">
        <v>360</v>
      </c>
      <c r="AR114" s="6">
        <v>1.34</v>
      </c>
      <c r="AS114" t="s">
        <v>17208</v>
      </c>
      <c r="AT114" t="s">
        <v>10643</v>
      </c>
      <c r="AU114" s="6" t="s">
        <v>82</v>
      </c>
      <c r="AV114" s="6" t="s">
        <v>74</v>
      </c>
      <c r="AW114" t="s">
        <v>23714</v>
      </c>
      <c r="AX114" t="s">
        <v>22949</v>
      </c>
      <c r="AY114">
        <v>2705</v>
      </c>
      <c r="AZ114">
        <v>0</v>
      </c>
      <c r="BA114">
        <v>7295</v>
      </c>
      <c r="BB114">
        <v>2.6968576709796674</v>
      </c>
      <c r="BC114">
        <v>0.26800000000000002</v>
      </c>
      <c r="BD114">
        <v>0.38828633405639912</v>
      </c>
      <c r="BE114" t="s">
        <v>23749</v>
      </c>
    </row>
    <row r="115" spans="1:57">
      <c r="A115" s="130">
        <v>6449088107</v>
      </c>
      <c r="B115">
        <v>198</v>
      </c>
      <c r="C115" t="s">
        <v>996</v>
      </c>
      <c r="D115" s="10">
        <v>6449088107</v>
      </c>
      <c r="E115" t="s">
        <v>14986</v>
      </c>
      <c r="F115" t="s">
        <v>14024</v>
      </c>
      <c r="G115" s="7">
        <v>43017</v>
      </c>
      <c r="H115">
        <v>8</v>
      </c>
      <c r="I115" t="s">
        <v>73</v>
      </c>
      <c r="J115" t="s">
        <v>5131</v>
      </c>
      <c r="K115" t="s">
        <v>5131</v>
      </c>
      <c r="L115" t="s">
        <v>1000</v>
      </c>
      <c r="M115">
        <v>10</v>
      </c>
      <c r="R115">
        <v>13567</v>
      </c>
      <c r="S115">
        <v>26730</v>
      </c>
      <c r="T115">
        <v>33466</v>
      </c>
      <c r="U115">
        <v>40140</v>
      </c>
      <c r="V115">
        <v>43222</v>
      </c>
      <c r="W115">
        <v>8647</v>
      </c>
      <c r="X115">
        <v>15300</v>
      </c>
      <c r="Y115">
        <v>17217</v>
      </c>
      <c r="Z115">
        <v>18916</v>
      </c>
      <c r="AA115">
        <v>16965</v>
      </c>
      <c r="AB115">
        <v>1713</v>
      </c>
      <c r="AC115">
        <v>272</v>
      </c>
      <c r="AD115">
        <v>15245</v>
      </c>
      <c r="AE115">
        <v>20020</v>
      </c>
      <c r="AF115">
        <v>25763</v>
      </c>
      <c r="AG115">
        <v>4312</v>
      </c>
      <c r="AH115">
        <v>10355</v>
      </c>
      <c r="AI115">
        <v>6703</v>
      </c>
      <c r="AJ115">
        <v>11748</v>
      </c>
      <c r="AK115">
        <v>15062</v>
      </c>
      <c r="AL115">
        <v>0</v>
      </c>
      <c r="AM115">
        <v>0</v>
      </c>
      <c r="AN115">
        <v>1283</v>
      </c>
      <c r="AO115">
        <v>2754</v>
      </c>
      <c r="AP115">
        <v>2560</v>
      </c>
      <c r="AQ115" s="105">
        <v>3170</v>
      </c>
      <c r="AR115" s="6">
        <v>3.1859999999999999</v>
      </c>
      <c r="AS115" t="s">
        <v>17208</v>
      </c>
      <c r="AT115" t="s">
        <v>1001</v>
      </c>
      <c r="AU115" s="6" t="s">
        <v>1002</v>
      </c>
      <c r="AV115" s="6">
        <v>3.4930426716141003</v>
      </c>
      <c r="AW115" t="s">
        <v>19867</v>
      </c>
      <c r="AX115" t="s">
        <v>22932</v>
      </c>
      <c r="AY115">
        <v>25773</v>
      </c>
      <c r="AZ115">
        <v>4754</v>
      </c>
      <c r="BA115">
        <v>577</v>
      </c>
      <c r="BB115">
        <v>0.20684437201722733</v>
      </c>
      <c r="BC115">
        <v>0.63719999999999999</v>
      </c>
      <c r="BD115">
        <v>0.59606219055110821</v>
      </c>
      <c r="BE115" t="s">
        <v>23749</v>
      </c>
    </row>
    <row r="116" spans="1:57">
      <c r="A116" s="130">
        <v>7536127121</v>
      </c>
      <c r="B116">
        <v>242</v>
      </c>
      <c r="C116" t="s">
        <v>1003</v>
      </c>
      <c r="D116" s="10">
        <v>7536127121</v>
      </c>
      <c r="E116" t="s">
        <v>14987</v>
      </c>
      <c r="F116" t="s">
        <v>14025</v>
      </c>
      <c r="G116" s="7">
        <v>41044</v>
      </c>
      <c r="H116">
        <v>14</v>
      </c>
      <c r="I116" t="s">
        <v>73</v>
      </c>
      <c r="J116" t="s">
        <v>5166</v>
      </c>
      <c r="K116" t="s">
        <v>5166</v>
      </c>
      <c r="L116" t="s">
        <v>1007</v>
      </c>
      <c r="M116">
        <v>10</v>
      </c>
      <c r="R116">
        <v>11778</v>
      </c>
      <c r="S116">
        <v>20026</v>
      </c>
      <c r="T116">
        <v>21955</v>
      </c>
      <c r="U116">
        <v>27121</v>
      </c>
      <c r="V116">
        <v>32948</v>
      </c>
      <c r="W116">
        <v>11314</v>
      </c>
      <c r="X116">
        <v>1102</v>
      </c>
      <c r="Y116">
        <v>696</v>
      </c>
      <c r="Z116">
        <v>1413</v>
      </c>
      <c r="AA116">
        <v>16505</v>
      </c>
      <c r="AB116">
        <v>6539</v>
      </c>
      <c r="AC116">
        <v>13643</v>
      </c>
      <c r="AD116">
        <v>16431</v>
      </c>
      <c r="AE116">
        <v>16606</v>
      </c>
      <c r="AF116">
        <v>15316</v>
      </c>
      <c r="AG116">
        <v>18816</v>
      </c>
      <c r="AH116">
        <v>17900</v>
      </c>
      <c r="AI116">
        <v>21773</v>
      </c>
      <c r="AJ116">
        <v>48134</v>
      </c>
      <c r="AK116">
        <v>55188</v>
      </c>
      <c r="AL116">
        <v>1845</v>
      </c>
      <c r="AM116">
        <v>1865</v>
      </c>
      <c r="AN116">
        <v>1627</v>
      </c>
      <c r="AO116">
        <v>1515</v>
      </c>
      <c r="AP116">
        <v>1900</v>
      </c>
      <c r="AQ116" s="105">
        <v>4400</v>
      </c>
      <c r="AR116" s="6">
        <v>2.7970000000000002</v>
      </c>
      <c r="AS116" t="s">
        <v>17208</v>
      </c>
      <c r="AT116" t="s">
        <v>1008</v>
      </c>
      <c r="AU116" s="6" t="s">
        <v>1009</v>
      </c>
      <c r="AV116" s="6">
        <v>2.9330357142857144</v>
      </c>
      <c r="AW116" t="s">
        <v>22637</v>
      </c>
      <c r="AX116" t="s">
        <v>22950</v>
      </c>
      <c r="AY116">
        <v>56140</v>
      </c>
      <c r="AZ116">
        <v>4000</v>
      </c>
      <c r="BA116">
        <v>1668</v>
      </c>
      <c r="BB116">
        <v>0.10096188101175632</v>
      </c>
      <c r="BC116">
        <v>0.55940000000000001</v>
      </c>
      <c r="BD116">
        <v>0.46485370887459027</v>
      </c>
      <c r="BE116" t="s">
        <v>23749</v>
      </c>
    </row>
    <row r="117" spans="1:57">
      <c r="A117" s="130">
        <v>7449007276</v>
      </c>
      <c r="B117">
        <v>362</v>
      </c>
      <c r="C117" t="s">
        <v>1010</v>
      </c>
      <c r="D117" s="10">
        <v>7449007276</v>
      </c>
      <c r="E117" t="s">
        <v>14989</v>
      </c>
      <c r="F117" t="s">
        <v>14030</v>
      </c>
      <c r="G117" s="7">
        <v>37595</v>
      </c>
      <c r="H117">
        <v>23</v>
      </c>
      <c r="I117" t="s">
        <v>73</v>
      </c>
      <c r="J117" t="s">
        <v>5373</v>
      </c>
      <c r="K117" t="s">
        <v>5373</v>
      </c>
      <c r="L117" t="s">
        <v>8359</v>
      </c>
      <c r="M117">
        <v>11860.02</v>
      </c>
      <c r="R117">
        <v>2462</v>
      </c>
      <c r="S117">
        <v>3514</v>
      </c>
      <c r="T117">
        <v>5029</v>
      </c>
      <c r="U117">
        <v>7490</v>
      </c>
      <c r="V117">
        <v>7662</v>
      </c>
      <c r="W117">
        <v>2901</v>
      </c>
      <c r="X117">
        <v>1751</v>
      </c>
      <c r="Y117">
        <v>8947</v>
      </c>
      <c r="Z117">
        <v>237</v>
      </c>
      <c r="AA117">
        <v>3039</v>
      </c>
      <c r="AB117">
        <v>488</v>
      </c>
      <c r="AC117">
        <v>-1576</v>
      </c>
      <c r="AD117">
        <v>-6918</v>
      </c>
      <c r="AE117">
        <v>4108</v>
      </c>
      <c r="AF117">
        <v>166</v>
      </c>
      <c r="AG117">
        <v>11387</v>
      </c>
      <c r="AH117">
        <v>10225</v>
      </c>
      <c r="AI117">
        <v>3680</v>
      </c>
      <c r="AJ117">
        <v>3866</v>
      </c>
      <c r="AK117">
        <v>1675</v>
      </c>
      <c r="AL117">
        <v>7286</v>
      </c>
      <c r="AM117">
        <v>8466</v>
      </c>
      <c r="AN117">
        <v>5302</v>
      </c>
      <c r="AO117">
        <v>10506</v>
      </c>
      <c r="AP117">
        <v>10091</v>
      </c>
      <c r="AQ117" s="105">
        <v>1230</v>
      </c>
      <c r="AR117" s="6">
        <v>3.1120000000000001</v>
      </c>
      <c r="AS117" t="s">
        <v>17208</v>
      </c>
      <c r="AT117" t="s">
        <v>10678</v>
      </c>
      <c r="AU117" s="6" t="s">
        <v>1016</v>
      </c>
      <c r="AV117" s="6">
        <v>0.14709756740142269</v>
      </c>
      <c r="AW117" t="s">
        <v>22638</v>
      </c>
      <c r="AX117" t="s">
        <v>22939</v>
      </c>
      <c r="AY117">
        <v>14469</v>
      </c>
      <c r="AZ117">
        <v>0</v>
      </c>
      <c r="BA117">
        <v>530</v>
      </c>
      <c r="BB117">
        <v>3.6630036630036632E-2</v>
      </c>
      <c r="BC117">
        <v>0.62240000000000006</v>
      </c>
      <c r="BD117">
        <v>2.1665361524406162E-2</v>
      </c>
      <c r="BE117" t="s">
        <v>23749</v>
      </c>
    </row>
    <row r="118" spans="1:57">
      <c r="A118" s="130">
        <v>2632814015</v>
      </c>
      <c r="B118">
        <v>358</v>
      </c>
      <c r="C118" t="s">
        <v>14032</v>
      </c>
      <c r="D118" s="10">
        <v>2632814015</v>
      </c>
      <c r="E118" t="s">
        <v>14991</v>
      </c>
      <c r="F118" t="s">
        <v>14033</v>
      </c>
      <c r="G118" s="7">
        <v>41977</v>
      </c>
      <c r="H118">
        <v>11</v>
      </c>
      <c r="I118" t="s">
        <v>73</v>
      </c>
      <c r="J118" t="s">
        <v>5379</v>
      </c>
      <c r="K118" t="s">
        <v>20320</v>
      </c>
      <c r="L118" t="s">
        <v>1027</v>
      </c>
      <c r="M118">
        <v>10</v>
      </c>
      <c r="R118">
        <v>12199</v>
      </c>
      <c r="S118">
        <v>6433</v>
      </c>
      <c r="T118">
        <v>11764</v>
      </c>
      <c r="U118">
        <v>7834</v>
      </c>
      <c r="V118">
        <v>7139</v>
      </c>
      <c r="W118">
        <v>-856</v>
      </c>
      <c r="X118">
        <v>-9798</v>
      </c>
      <c r="Y118">
        <v>-9461</v>
      </c>
      <c r="Z118">
        <v>6512</v>
      </c>
      <c r="AA118">
        <v>5867</v>
      </c>
      <c r="AB118">
        <v>101</v>
      </c>
      <c r="AC118">
        <v>-3727</v>
      </c>
      <c r="AD118">
        <v>1832</v>
      </c>
      <c r="AE118">
        <v>1024</v>
      </c>
      <c r="AF118">
        <v>1103</v>
      </c>
      <c r="AG118">
        <v>0</v>
      </c>
      <c r="AH118">
        <v>0</v>
      </c>
      <c r="AI118">
        <v>0</v>
      </c>
      <c r="AJ118">
        <v>0</v>
      </c>
      <c r="AK118">
        <v>0</v>
      </c>
      <c r="AL118">
        <v>20245</v>
      </c>
      <c r="AM118">
        <v>151614</v>
      </c>
      <c r="AN118">
        <v>153011</v>
      </c>
      <c r="AO118">
        <v>156585</v>
      </c>
      <c r="AP118">
        <v>10534</v>
      </c>
      <c r="AQ118" s="105">
        <v>55</v>
      </c>
      <c r="AR118" s="6">
        <v>0.58499999999999996</v>
      </c>
      <c r="AS118" t="s">
        <v>17208</v>
      </c>
      <c r="AT118" t="s">
        <v>10691</v>
      </c>
      <c r="AU118" s="6" t="s">
        <v>1029</v>
      </c>
      <c r="AV118" s="6" t="s">
        <v>74</v>
      </c>
      <c r="AW118" t="s">
        <v>22639</v>
      </c>
      <c r="AX118" t="s">
        <v>22946</v>
      </c>
      <c r="AY118">
        <v>10235</v>
      </c>
      <c r="AZ118">
        <v>0</v>
      </c>
      <c r="BA118">
        <v>0</v>
      </c>
      <c r="BB118">
        <v>0</v>
      </c>
      <c r="BC118">
        <v>0.11699999999999999</v>
      </c>
      <c r="BD118">
        <v>0.15450343185320073</v>
      </c>
      <c r="BE118" t="s">
        <v>23749</v>
      </c>
    </row>
    <row r="119" spans="1:57">
      <c r="A119" s="130">
        <v>3662252862</v>
      </c>
      <c r="B119">
        <v>176</v>
      </c>
      <c r="C119" t="s">
        <v>1030</v>
      </c>
      <c r="D119" s="10">
        <v>3662252862</v>
      </c>
      <c r="E119" t="s">
        <v>14992</v>
      </c>
      <c r="F119" t="s">
        <v>14034</v>
      </c>
      <c r="G119" s="7">
        <v>42961</v>
      </c>
      <c r="H119">
        <v>9</v>
      </c>
      <c r="I119" t="s">
        <v>73</v>
      </c>
      <c r="J119" t="s">
        <v>5222</v>
      </c>
      <c r="K119" t="s">
        <v>5222</v>
      </c>
      <c r="L119" t="s">
        <v>1034</v>
      </c>
      <c r="M119">
        <v>10</v>
      </c>
      <c r="R119">
        <v>31091</v>
      </c>
      <c r="S119">
        <v>31786</v>
      </c>
      <c r="T119">
        <v>20424</v>
      </c>
      <c r="U119">
        <v>50759</v>
      </c>
      <c r="V119">
        <v>22742</v>
      </c>
      <c r="W119">
        <v>21714</v>
      </c>
      <c r="X119">
        <v>29963</v>
      </c>
      <c r="Y119">
        <v>21782</v>
      </c>
      <c r="Z119">
        <v>50027</v>
      </c>
      <c r="AA119">
        <v>21828</v>
      </c>
      <c r="AB119">
        <v>186</v>
      </c>
      <c r="AC119">
        <v>379</v>
      </c>
      <c r="AD119">
        <v>-1819</v>
      </c>
      <c r="AE119">
        <v>312</v>
      </c>
      <c r="AF119">
        <v>608</v>
      </c>
      <c r="AG119">
        <v>0</v>
      </c>
      <c r="AH119">
        <v>0</v>
      </c>
      <c r="AI119">
        <v>0</v>
      </c>
      <c r="AJ119">
        <v>0</v>
      </c>
      <c r="AK119">
        <v>0</v>
      </c>
      <c r="AL119">
        <v>34344</v>
      </c>
      <c r="AM119">
        <v>79825</v>
      </c>
      <c r="AN119">
        <v>82003</v>
      </c>
      <c r="AO119">
        <v>74489</v>
      </c>
      <c r="AP119">
        <v>67125</v>
      </c>
      <c r="AQ119" s="105">
        <v>40159</v>
      </c>
      <c r="AR119" s="6">
        <v>0.73099999999999998</v>
      </c>
      <c r="AS119" t="s">
        <v>17208</v>
      </c>
      <c r="AT119" t="s">
        <v>10697</v>
      </c>
      <c r="AU119" s="6" t="s">
        <v>1036</v>
      </c>
      <c r="AV119" s="6" t="s">
        <v>74</v>
      </c>
      <c r="AW119" t="s">
        <v>22640</v>
      </c>
      <c r="AX119" t="s">
        <v>22948</v>
      </c>
      <c r="AY119">
        <v>13964</v>
      </c>
      <c r="AZ119">
        <v>0</v>
      </c>
      <c r="BA119">
        <v>0</v>
      </c>
      <c r="BB119">
        <v>0</v>
      </c>
      <c r="BC119">
        <v>0.1462</v>
      </c>
      <c r="BD119">
        <v>2.6734675929997363E-2</v>
      </c>
      <c r="BE119" t="s">
        <v>23749</v>
      </c>
    </row>
    <row r="120" spans="1:57">
      <c r="A120" s="130">
        <v>1435312504</v>
      </c>
      <c r="B120">
        <v>284</v>
      </c>
      <c r="C120" t="s">
        <v>1037</v>
      </c>
      <c r="D120" s="10">
        <v>1435312504</v>
      </c>
      <c r="E120" t="s">
        <v>14993</v>
      </c>
      <c r="F120" t="s">
        <v>14035</v>
      </c>
      <c r="G120" s="7">
        <v>42641</v>
      </c>
      <c r="H120">
        <v>9</v>
      </c>
      <c r="I120" t="s">
        <v>44</v>
      </c>
      <c r="J120" t="s">
        <v>5267</v>
      </c>
      <c r="K120" t="s">
        <v>5267</v>
      </c>
      <c r="L120" t="s">
        <v>1041</v>
      </c>
      <c r="M120">
        <v>11455</v>
      </c>
      <c r="R120">
        <v>5622</v>
      </c>
      <c r="S120">
        <v>10156</v>
      </c>
      <c r="T120">
        <v>10516</v>
      </c>
      <c r="U120">
        <v>17140</v>
      </c>
      <c r="V120">
        <v>15260</v>
      </c>
      <c r="W120">
        <v>4484</v>
      </c>
      <c r="X120">
        <v>4802</v>
      </c>
      <c r="Y120">
        <v>3639</v>
      </c>
      <c r="Z120">
        <v>4940</v>
      </c>
      <c r="AA120">
        <v>8329</v>
      </c>
      <c r="AB120">
        <v>-2110</v>
      </c>
      <c r="AC120">
        <v>-240</v>
      </c>
      <c r="AD120">
        <v>-77</v>
      </c>
      <c r="AE120">
        <v>3944</v>
      </c>
      <c r="AF120">
        <v>-1242</v>
      </c>
      <c r="AG120">
        <v>4199</v>
      </c>
      <c r="AH120">
        <v>408</v>
      </c>
      <c r="AI120">
        <v>2411</v>
      </c>
      <c r="AJ120">
        <v>5968</v>
      </c>
      <c r="AK120">
        <v>1436</v>
      </c>
      <c r="AL120">
        <v>470</v>
      </c>
      <c r="AM120">
        <v>2509</v>
      </c>
      <c r="AN120">
        <v>635</v>
      </c>
      <c r="AO120">
        <v>953</v>
      </c>
      <c r="AP120">
        <v>2087</v>
      </c>
      <c r="AQ120" s="105">
        <v>6967</v>
      </c>
      <c r="AR120" s="6">
        <v>2.714</v>
      </c>
      <c r="AS120" t="s">
        <v>17208</v>
      </c>
      <c r="AT120" t="s">
        <v>10703</v>
      </c>
      <c r="AU120" s="6" t="s">
        <v>1043</v>
      </c>
      <c r="AV120" s="6">
        <v>0.34198618718742557</v>
      </c>
      <c r="AW120" t="s">
        <v>22641</v>
      </c>
      <c r="AX120" t="s">
        <v>22951</v>
      </c>
      <c r="AY120">
        <v>11801</v>
      </c>
      <c r="AZ120">
        <v>3118</v>
      </c>
      <c r="BA120">
        <v>1504</v>
      </c>
      <c r="BB120">
        <v>0.3916617235827472</v>
      </c>
      <c r="BC120">
        <v>0.54279999999999995</v>
      </c>
      <c r="BD120">
        <v>-8.1389252948885979E-2</v>
      </c>
      <c r="BE120" t="s">
        <v>23749</v>
      </c>
    </row>
    <row r="121" spans="1:57">
      <c r="A121" s="130">
        <v>7704860164</v>
      </c>
      <c r="B121">
        <v>152</v>
      </c>
      <c r="C121" t="s">
        <v>14592</v>
      </c>
      <c r="D121" s="10">
        <v>7704860164</v>
      </c>
      <c r="E121" t="s">
        <v>14994</v>
      </c>
      <c r="F121" t="s">
        <v>14593</v>
      </c>
      <c r="G121" s="7">
        <v>41726</v>
      </c>
      <c r="H121">
        <v>12</v>
      </c>
      <c r="I121" t="s">
        <v>73</v>
      </c>
      <c r="J121" t="s">
        <v>4992</v>
      </c>
      <c r="K121" t="s">
        <v>4992</v>
      </c>
      <c r="L121" t="s">
        <v>3969</v>
      </c>
      <c r="M121">
        <v>220</v>
      </c>
      <c r="R121">
        <v>47970</v>
      </c>
      <c r="S121">
        <v>55919</v>
      </c>
      <c r="T121">
        <v>130512</v>
      </c>
      <c r="U121">
        <v>71305</v>
      </c>
      <c r="V121">
        <v>130000</v>
      </c>
      <c r="W121">
        <v>40672</v>
      </c>
      <c r="X121">
        <v>33899</v>
      </c>
      <c r="Y121">
        <v>78947</v>
      </c>
      <c r="Z121">
        <v>59390</v>
      </c>
      <c r="AA121">
        <v>25149</v>
      </c>
      <c r="AB121">
        <v>1786</v>
      </c>
      <c r="AC121">
        <v>15462</v>
      </c>
      <c r="AD121">
        <v>40295</v>
      </c>
      <c r="AE121">
        <v>11054</v>
      </c>
      <c r="AF121">
        <v>102572</v>
      </c>
      <c r="AG121">
        <v>0</v>
      </c>
      <c r="AH121">
        <v>1710</v>
      </c>
      <c r="AI121">
        <v>0</v>
      </c>
      <c r="AJ121">
        <v>0</v>
      </c>
      <c r="AK121">
        <v>0</v>
      </c>
      <c r="AL121">
        <v>37516</v>
      </c>
      <c r="AM121">
        <v>139931</v>
      </c>
      <c r="AN121">
        <v>209388</v>
      </c>
      <c r="AO121">
        <v>192729</v>
      </c>
      <c r="AP121">
        <v>380818</v>
      </c>
      <c r="AQ121" s="105">
        <v>0</v>
      </c>
      <c r="AR121" s="6">
        <v>2.71</v>
      </c>
      <c r="AS121" t="s">
        <v>17208</v>
      </c>
      <c r="AT121" t="s">
        <v>10709</v>
      </c>
      <c r="AU121" s="6" t="s">
        <v>1050</v>
      </c>
      <c r="AV121" s="6">
        <v>0</v>
      </c>
      <c r="AW121" t="s">
        <v>22642</v>
      </c>
      <c r="AX121" t="s">
        <v>22914</v>
      </c>
      <c r="AY121">
        <v>187307</v>
      </c>
      <c r="AZ121">
        <v>0</v>
      </c>
      <c r="BA121">
        <v>0</v>
      </c>
      <c r="BB121">
        <v>0</v>
      </c>
      <c r="BC121">
        <v>0.54200000000000004</v>
      </c>
      <c r="BD121">
        <v>0.78901538461538456</v>
      </c>
      <c r="BE121" t="s">
        <v>23749</v>
      </c>
    </row>
    <row r="122" spans="1:57">
      <c r="A122" s="130">
        <v>7707707982</v>
      </c>
      <c r="B122">
        <v>237</v>
      </c>
      <c r="C122" t="s">
        <v>1051</v>
      </c>
      <c r="D122" s="10">
        <v>7707707982</v>
      </c>
      <c r="E122" t="s">
        <v>14995</v>
      </c>
      <c r="F122" t="s">
        <v>14036</v>
      </c>
      <c r="G122" s="7">
        <v>40029</v>
      </c>
      <c r="H122">
        <v>17</v>
      </c>
      <c r="I122" t="s">
        <v>73</v>
      </c>
      <c r="J122" t="s">
        <v>5190</v>
      </c>
      <c r="K122" t="s">
        <v>5189</v>
      </c>
      <c r="L122" t="s">
        <v>1055</v>
      </c>
      <c r="M122">
        <v>6010</v>
      </c>
      <c r="R122">
        <v>30148</v>
      </c>
      <c r="S122">
        <v>36055</v>
      </c>
      <c r="T122">
        <v>28512</v>
      </c>
      <c r="U122">
        <v>29459</v>
      </c>
      <c r="V122">
        <v>27965</v>
      </c>
      <c r="W122">
        <v>32344</v>
      </c>
      <c r="X122">
        <v>19098</v>
      </c>
      <c r="Y122">
        <v>20325</v>
      </c>
      <c r="Z122">
        <v>22749</v>
      </c>
      <c r="AA122">
        <v>22387</v>
      </c>
      <c r="AB122">
        <v>7413</v>
      </c>
      <c r="AC122">
        <v>14400</v>
      </c>
      <c r="AD122">
        <v>5924</v>
      </c>
      <c r="AE122">
        <v>5020</v>
      </c>
      <c r="AF122">
        <v>4739</v>
      </c>
      <c r="AG122">
        <v>0</v>
      </c>
      <c r="AH122">
        <v>0</v>
      </c>
      <c r="AI122">
        <v>0</v>
      </c>
      <c r="AJ122">
        <v>0</v>
      </c>
      <c r="AK122">
        <v>0</v>
      </c>
      <c r="AL122">
        <v>34366</v>
      </c>
      <c r="AM122">
        <v>46623</v>
      </c>
      <c r="AN122">
        <v>54466</v>
      </c>
      <c r="AO122">
        <v>53489</v>
      </c>
      <c r="AP122">
        <v>60435</v>
      </c>
      <c r="AQ122" s="105">
        <v>16747</v>
      </c>
      <c r="AR122" s="6">
        <v>0.92800000000000005</v>
      </c>
      <c r="AS122" t="s">
        <v>17208</v>
      </c>
      <c r="AT122" t="s">
        <v>10715</v>
      </c>
      <c r="AU122" s="6" t="s">
        <v>1057</v>
      </c>
      <c r="AV122" s="6" t="s">
        <v>74</v>
      </c>
      <c r="AW122" t="s">
        <v>19868</v>
      </c>
      <c r="AX122" t="s">
        <v>22914</v>
      </c>
      <c r="AY122">
        <v>56779</v>
      </c>
      <c r="AZ122">
        <v>0</v>
      </c>
      <c r="BA122">
        <v>0</v>
      </c>
      <c r="BB122">
        <v>0</v>
      </c>
      <c r="BC122">
        <v>0.18560000000000001</v>
      </c>
      <c r="BD122">
        <v>0.16946182728410514</v>
      </c>
      <c r="BE122" t="s">
        <v>23749</v>
      </c>
    </row>
    <row r="123" spans="1:57">
      <c r="A123" s="130">
        <v>7724737722</v>
      </c>
      <c r="B123">
        <v>196</v>
      </c>
      <c r="C123" t="s">
        <v>1058</v>
      </c>
      <c r="D123" s="10">
        <v>7724737722</v>
      </c>
      <c r="E123" t="s">
        <v>14996</v>
      </c>
      <c r="F123" t="s">
        <v>14037</v>
      </c>
      <c r="G123" s="7">
        <v>40234</v>
      </c>
      <c r="H123">
        <v>16</v>
      </c>
      <c r="I123" t="s">
        <v>73</v>
      </c>
      <c r="J123" t="s">
        <v>5147</v>
      </c>
      <c r="K123" t="s">
        <v>5146</v>
      </c>
      <c r="L123" t="s">
        <v>8376</v>
      </c>
      <c r="M123">
        <v>100</v>
      </c>
      <c r="R123">
        <v>56555</v>
      </c>
      <c r="S123">
        <v>36457</v>
      </c>
      <c r="T123">
        <v>50436</v>
      </c>
      <c r="U123">
        <v>40859</v>
      </c>
      <c r="V123">
        <v>37371</v>
      </c>
      <c r="W123">
        <v>182605</v>
      </c>
      <c r="X123">
        <v>21619</v>
      </c>
      <c r="Y123">
        <v>46728</v>
      </c>
      <c r="Z123">
        <v>12945</v>
      </c>
      <c r="AA123">
        <v>21033</v>
      </c>
      <c r="AB123">
        <v>-15665</v>
      </c>
      <c r="AC123">
        <v>9494</v>
      </c>
      <c r="AD123">
        <v>5645</v>
      </c>
      <c r="AE123">
        <v>17533</v>
      </c>
      <c r="AF123">
        <v>-7539</v>
      </c>
      <c r="AG123">
        <v>60197</v>
      </c>
      <c r="AH123">
        <v>43695</v>
      </c>
      <c r="AI123">
        <v>46804</v>
      </c>
      <c r="AJ123">
        <v>66871</v>
      </c>
      <c r="AK123">
        <v>71386</v>
      </c>
      <c r="AL123">
        <v>44392</v>
      </c>
      <c r="AM123">
        <v>50832</v>
      </c>
      <c r="AN123">
        <v>37084</v>
      </c>
      <c r="AO123">
        <v>19460</v>
      </c>
      <c r="AP123">
        <v>10083</v>
      </c>
      <c r="AQ123" s="105">
        <v>37683</v>
      </c>
      <c r="AR123" s="6">
        <v>0.66100000000000003</v>
      </c>
      <c r="AS123" t="s">
        <v>17208</v>
      </c>
      <c r="AT123" t="s">
        <v>1063</v>
      </c>
      <c r="AU123" s="6" t="s">
        <v>1064</v>
      </c>
      <c r="AV123" s="6">
        <v>1.185873050152001</v>
      </c>
      <c r="AW123" t="s">
        <v>22643</v>
      </c>
      <c r="AX123" t="s">
        <v>22914</v>
      </c>
      <c r="AY123">
        <v>131854</v>
      </c>
      <c r="AZ123">
        <v>0</v>
      </c>
      <c r="BA123">
        <v>4057</v>
      </c>
      <c r="BB123">
        <v>3.0768880731718417E-2</v>
      </c>
      <c r="BC123">
        <v>0.13220000000000001</v>
      </c>
      <c r="BD123">
        <v>-0.20173396483904632</v>
      </c>
      <c r="BE123" t="s">
        <v>23749</v>
      </c>
    </row>
    <row r="124" spans="1:57">
      <c r="A124" s="130">
        <v>3664214573</v>
      </c>
      <c r="B124">
        <v>292</v>
      </c>
      <c r="C124" t="s">
        <v>1065</v>
      </c>
      <c r="D124" s="10">
        <v>3664214573</v>
      </c>
      <c r="E124" t="s">
        <v>14997</v>
      </c>
      <c r="F124" t="s">
        <v>14038</v>
      </c>
      <c r="G124" s="7">
        <v>42381</v>
      </c>
      <c r="H124">
        <v>10</v>
      </c>
      <c r="I124" t="s">
        <v>73</v>
      </c>
      <c r="J124" t="s">
        <v>20329</v>
      </c>
      <c r="K124" t="s">
        <v>5413</v>
      </c>
      <c r="L124" t="s">
        <v>4037</v>
      </c>
      <c r="M124">
        <v>250</v>
      </c>
      <c r="R124">
        <v>14642</v>
      </c>
      <c r="S124">
        <v>13725</v>
      </c>
      <c r="T124">
        <v>14381</v>
      </c>
      <c r="U124">
        <v>8312</v>
      </c>
      <c r="V124">
        <v>5243</v>
      </c>
      <c r="W124">
        <v>20617</v>
      </c>
      <c r="X124">
        <v>645</v>
      </c>
      <c r="Y124">
        <v>1085</v>
      </c>
      <c r="Z124">
        <v>3038</v>
      </c>
      <c r="AA124">
        <v>0</v>
      </c>
      <c r="AB124">
        <v>73</v>
      </c>
      <c r="AC124">
        <v>104</v>
      </c>
      <c r="AD124">
        <v>92</v>
      </c>
      <c r="AE124">
        <v>92</v>
      </c>
      <c r="AF124">
        <v>53</v>
      </c>
      <c r="AG124">
        <v>11734</v>
      </c>
      <c r="AH124">
        <v>5886</v>
      </c>
      <c r="AI124">
        <v>6988</v>
      </c>
      <c r="AJ124">
        <v>9600</v>
      </c>
      <c r="AK124">
        <v>11345</v>
      </c>
      <c r="AL124">
        <v>1769</v>
      </c>
      <c r="AM124">
        <v>2045</v>
      </c>
      <c r="AN124">
        <v>5741</v>
      </c>
      <c r="AO124">
        <v>2874</v>
      </c>
      <c r="AP124">
        <v>3604</v>
      </c>
      <c r="AQ124" s="105">
        <v>2935</v>
      </c>
      <c r="AR124" s="6">
        <v>0.35799999999999998</v>
      </c>
      <c r="AS124" t="s">
        <v>17208</v>
      </c>
      <c r="AT124" t="s">
        <v>10726</v>
      </c>
      <c r="AU124" s="6" t="s">
        <v>1071</v>
      </c>
      <c r="AV124" s="6">
        <v>0.96684847451849332</v>
      </c>
      <c r="AW124" t="s">
        <v>22644</v>
      </c>
      <c r="AX124" t="s">
        <v>22948</v>
      </c>
      <c r="AY124">
        <v>880</v>
      </c>
      <c r="AZ124">
        <v>0</v>
      </c>
      <c r="BA124">
        <v>19937</v>
      </c>
      <c r="BB124">
        <v>22.655681818181819</v>
      </c>
      <c r="BC124">
        <v>7.1599999999999997E-2</v>
      </c>
      <c r="BD124">
        <v>1.0108716383749761E-2</v>
      </c>
      <c r="BE124" t="s">
        <v>23749</v>
      </c>
    </row>
    <row r="125" spans="1:57">
      <c r="A125" s="130">
        <v>3448045000</v>
      </c>
      <c r="B125">
        <v>178</v>
      </c>
      <c r="C125" t="s">
        <v>1072</v>
      </c>
      <c r="D125" s="10">
        <v>3448045000</v>
      </c>
      <c r="E125" t="s">
        <v>14998</v>
      </c>
      <c r="F125" t="s">
        <v>14039</v>
      </c>
      <c r="G125" s="7">
        <v>39738</v>
      </c>
      <c r="H125">
        <v>17</v>
      </c>
      <c r="I125" t="s">
        <v>73</v>
      </c>
      <c r="J125" t="s">
        <v>5092</v>
      </c>
      <c r="K125" t="s">
        <v>5091</v>
      </c>
      <c r="L125" t="s">
        <v>1076</v>
      </c>
      <c r="M125">
        <v>12</v>
      </c>
      <c r="R125">
        <v>26142</v>
      </c>
      <c r="S125">
        <v>38134</v>
      </c>
      <c r="T125">
        <v>43952</v>
      </c>
      <c r="U125">
        <v>48601</v>
      </c>
      <c r="V125">
        <v>57150</v>
      </c>
      <c r="W125">
        <v>8190</v>
      </c>
      <c r="X125">
        <v>29275</v>
      </c>
      <c r="Y125">
        <v>19460</v>
      </c>
      <c r="Z125">
        <v>23512</v>
      </c>
      <c r="AA125">
        <v>30608</v>
      </c>
      <c r="AB125">
        <v>7576</v>
      </c>
      <c r="AC125">
        <v>6705</v>
      </c>
      <c r="AD125">
        <v>21991</v>
      </c>
      <c r="AE125">
        <v>22941</v>
      </c>
      <c r="AF125">
        <v>23484</v>
      </c>
      <c r="AG125">
        <v>0</v>
      </c>
      <c r="AH125">
        <v>0</v>
      </c>
      <c r="AI125">
        <v>0</v>
      </c>
      <c r="AJ125">
        <v>0</v>
      </c>
      <c r="AK125">
        <v>0</v>
      </c>
      <c r="AL125">
        <v>26649</v>
      </c>
      <c r="AM125">
        <v>36207</v>
      </c>
      <c r="AN125">
        <v>37374</v>
      </c>
      <c r="AO125">
        <v>48976</v>
      </c>
      <c r="AP125">
        <v>56366</v>
      </c>
      <c r="AQ125" s="105">
        <v>7996</v>
      </c>
      <c r="AR125" s="6">
        <v>2.1859999999999999</v>
      </c>
      <c r="AS125" t="s">
        <v>17208</v>
      </c>
      <c r="AT125" t="s">
        <v>1077</v>
      </c>
      <c r="AU125" s="6" t="s">
        <v>82</v>
      </c>
      <c r="AV125" s="6" t="s">
        <v>74</v>
      </c>
      <c r="AW125" t="s">
        <v>22645</v>
      </c>
      <c r="AX125" t="s">
        <v>22940</v>
      </c>
      <c r="AY125">
        <v>60490</v>
      </c>
      <c r="AZ125">
        <v>0</v>
      </c>
      <c r="BA125">
        <v>0</v>
      </c>
      <c r="BB125">
        <v>0</v>
      </c>
      <c r="BC125">
        <v>0.43719999999999998</v>
      </c>
      <c r="BD125">
        <v>0.41091863517060367</v>
      </c>
      <c r="BE125" t="s">
        <v>23749</v>
      </c>
    </row>
    <row r="126" spans="1:57">
      <c r="A126" s="130">
        <v>5908998590</v>
      </c>
      <c r="B126">
        <v>158</v>
      </c>
      <c r="C126" t="s">
        <v>1078</v>
      </c>
      <c r="D126" s="10">
        <v>5908998590</v>
      </c>
      <c r="E126" t="s">
        <v>14999</v>
      </c>
      <c r="F126" t="s">
        <v>14040</v>
      </c>
      <c r="G126" s="7">
        <v>41852</v>
      </c>
      <c r="H126">
        <v>12</v>
      </c>
      <c r="I126" t="s">
        <v>73</v>
      </c>
      <c r="J126" t="s">
        <v>5065</v>
      </c>
      <c r="K126" t="s">
        <v>5064</v>
      </c>
      <c r="L126" t="s">
        <v>1082</v>
      </c>
      <c r="M126">
        <v>10490.784</v>
      </c>
      <c r="R126">
        <v>21017</v>
      </c>
      <c r="S126">
        <v>30145</v>
      </c>
      <c r="T126">
        <v>44640</v>
      </c>
      <c r="U126">
        <v>64444</v>
      </c>
      <c r="V126">
        <v>72859</v>
      </c>
      <c r="W126">
        <v>12595</v>
      </c>
      <c r="X126">
        <v>19480</v>
      </c>
      <c r="Y126">
        <v>29833</v>
      </c>
      <c r="Z126">
        <v>45583</v>
      </c>
      <c r="AA126">
        <v>48963</v>
      </c>
      <c r="AB126">
        <v>988</v>
      </c>
      <c r="AC126">
        <v>911</v>
      </c>
      <c r="AD126">
        <v>2119</v>
      </c>
      <c r="AE126">
        <v>2714</v>
      </c>
      <c r="AF126">
        <v>5410</v>
      </c>
      <c r="AG126">
        <v>10873</v>
      </c>
      <c r="AH126">
        <v>9292</v>
      </c>
      <c r="AI126">
        <v>19690</v>
      </c>
      <c r="AJ126">
        <v>19757</v>
      </c>
      <c r="AK126">
        <v>15367</v>
      </c>
      <c r="AL126">
        <v>0</v>
      </c>
      <c r="AM126">
        <v>0</v>
      </c>
      <c r="AN126">
        <v>0</v>
      </c>
      <c r="AO126">
        <v>0</v>
      </c>
      <c r="AP126">
        <v>0</v>
      </c>
      <c r="AQ126" s="105">
        <v>5206</v>
      </c>
      <c r="AR126" s="6">
        <v>3.4670000000000001</v>
      </c>
      <c r="AS126" t="s">
        <v>17208</v>
      </c>
      <c r="AT126" t="s">
        <v>1083</v>
      </c>
      <c r="AU126" s="6" t="s">
        <v>1084</v>
      </c>
      <c r="AV126" s="6">
        <v>1.4133173917042214</v>
      </c>
      <c r="AW126" t="s">
        <v>22646</v>
      </c>
      <c r="AX126" t="s">
        <v>22919</v>
      </c>
      <c r="AY126">
        <v>20783</v>
      </c>
      <c r="AZ126">
        <v>0</v>
      </c>
      <c r="BA126">
        <v>37284</v>
      </c>
      <c r="BB126">
        <v>1.7939662223933022</v>
      </c>
      <c r="BC126">
        <v>0.69340000000000002</v>
      </c>
      <c r="BD126">
        <v>7.4253009237019454E-2</v>
      </c>
      <c r="BE126" t="s">
        <v>23749</v>
      </c>
    </row>
    <row r="127" spans="1:57">
      <c r="A127" s="130">
        <v>1831181333</v>
      </c>
      <c r="B127">
        <v>293</v>
      </c>
      <c r="C127" t="s">
        <v>1091</v>
      </c>
      <c r="D127" s="10">
        <v>1831181333</v>
      </c>
      <c r="E127" t="s">
        <v>15001</v>
      </c>
      <c r="F127" t="s">
        <v>14042</v>
      </c>
      <c r="G127" s="7">
        <v>42629</v>
      </c>
      <c r="H127">
        <v>9</v>
      </c>
      <c r="I127" t="s">
        <v>73</v>
      </c>
      <c r="J127" t="s">
        <v>5281</v>
      </c>
      <c r="K127" t="s">
        <v>5281</v>
      </c>
      <c r="L127" t="s">
        <v>1095</v>
      </c>
      <c r="M127">
        <v>10</v>
      </c>
      <c r="R127">
        <v>16320</v>
      </c>
      <c r="S127">
        <v>21290</v>
      </c>
      <c r="T127">
        <v>24483</v>
      </c>
      <c r="U127">
        <v>14629</v>
      </c>
      <c r="V127">
        <v>13860</v>
      </c>
      <c r="W127">
        <v>4910</v>
      </c>
      <c r="X127">
        <v>13432</v>
      </c>
      <c r="Y127">
        <v>21400</v>
      </c>
      <c r="Z127">
        <v>12252</v>
      </c>
      <c r="AA127">
        <v>13416</v>
      </c>
      <c r="AB127">
        <v>7949</v>
      </c>
      <c r="AC127">
        <v>7196</v>
      </c>
      <c r="AD127">
        <v>2360</v>
      </c>
      <c r="AE127">
        <v>1947</v>
      </c>
      <c r="AF127">
        <v>19</v>
      </c>
      <c r="AG127">
        <v>0</v>
      </c>
      <c r="AH127">
        <v>0</v>
      </c>
      <c r="AI127">
        <v>0</v>
      </c>
      <c r="AJ127">
        <v>0</v>
      </c>
      <c r="AK127">
        <v>0</v>
      </c>
      <c r="AL127">
        <v>15802</v>
      </c>
      <c r="AM127">
        <v>27119</v>
      </c>
      <c r="AN127">
        <v>46542</v>
      </c>
      <c r="AO127">
        <v>54767</v>
      </c>
      <c r="AP127">
        <v>54492</v>
      </c>
      <c r="AQ127" s="105">
        <v>11106</v>
      </c>
      <c r="AR127" s="6">
        <v>0.84899999999999998</v>
      </c>
      <c r="AS127" t="s">
        <v>17208</v>
      </c>
      <c r="AT127" t="s">
        <v>1096</v>
      </c>
      <c r="AU127" s="6" t="s">
        <v>1097</v>
      </c>
      <c r="AV127" s="6" t="s">
        <v>74</v>
      </c>
      <c r="AW127" t="s">
        <v>22647</v>
      </c>
      <c r="AX127" t="s">
        <v>22944</v>
      </c>
      <c r="AY127">
        <v>24933</v>
      </c>
      <c r="AZ127">
        <v>0</v>
      </c>
      <c r="BA127">
        <v>0</v>
      </c>
      <c r="BB127">
        <v>0</v>
      </c>
      <c r="BC127">
        <v>0.16980000000000001</v>
      </c>
      <c r="BD127">
        <v>1.3708513708513709E-3</v>
      </c>
      <c r="BE127" t="s">
        <v>23749</v>
      </c>
    </row>
    <row r="128" spans="1:57">
      <c r="A128" s="130">
        <v>6168074571</v>
      </c>
      <c r="B128">
        <v>145</v>
      </c>
      <c r="C128" t="s">
        <v>1098</v>
      </c>
      <c r="D128" s="10">
        <v>6168074571</v>
      </c>
      <c r="E128" t="s">
        <v>15002</v>
      </c>
      <c r="F128" t="s">
        <v>14043</v>
      </c>
      <c r="G128" s="7">
        <v>42046</v>
      </c>
      <c r="H128">
        <v>11</v>
      </c>
      <c r="I128" t="s">
        <v>73</v>
      </c>
      <c r="J128" t="s">
        <v>5013</v>
      </c>
      <c r="K128" t="s">
        <v>5012</v>
      </c>
      <c r="L128" t="s">
        <v>1100</v>
      </c>
      <c r="M128">
        <v>10</v>
      </c>
      <c r="R128">
        <v>26459</v>
      </c>
      <c r="S128">
        <v>36286</v>
      </c>
      <c r="T128">
        <v>50273</v>
      </c>
      <c r="U128">
        <v>78552</v>
      </c>
      <c r="V128">
        <v>108950</v>
      </c>
      <c r="W128">
        <v>23494</v>
      </c>
      <c r="X128">
        <v>9154</v>
      </c>
      <c r="Y128">
        <v>15683</v>
      </c>
      <c r="Z128">
        <v>16574</v>
      </c>
      <c r="AA128">
        <v>25427</v>
      </c>
      <c r="AB128">
        <v>19629</v>
      </c>
      <c r="AC128">
        <v>25800</v>
      </c>
      <c r="AD128">
        <v>32647</v>
      </c>
      <c r="AE128">
        <v>58324</v>
      </c>
      <c r="AF128">
        <v>78631</v>
      </c>
      <c r="AG128">
        <v>0</v>
      </c>
      <c r="AH128">
        <v>0</v>
      </c>
      <c r="AI128">
        <v>0</v>
      </c>
      <c r="AJ128">
        <v>0</v>
      </c>
      <c r="AK128">
        <v>0</v>
      </c>
      <c r="AL128">
        <v>16556</v>
      </c>
      <c r="AM128">
        <v>33240</v>
      </c>
      <c r="AN128">
        <v>42865</v>
      </c>
      <c r="AO128">
        <v>53018</v>
      </c>
      <c r="AP128">
        <v>77986</v>
      </c>
      <c r="AQ128" s="105">
        <v>40</v>
      </c>
      <c r="AR128" s="6">
        <v>4.1180000000000003</v>
      </c>
      <c r="AS128" t="s">
        <v>17208</v>
      </c>
      <c r="AT128" t="s">
        <v>1101</v>
      </c>
      <c r="AU128" s="6" t="s">
        <v>1102</v>
      </c>
      <c r="AV128" s="6" t="s">
        <v>74</v>
      </c>
      <c r="AW128" t="s">
        <v>22648</v>
      </c>
      <c r="AX128" t="s">
        <v>22920</v>
      </c>
      <c r="AY128">
        <v>77382</v>
      </c>
      <c r="AZ128">
        <v>0</v>
      </c>
      <c r="BA128">
        <v>0</v>
      </c>
      <c r="BB128">
        <v>0</v>
      </c>
      <c r="BC128">
        <v>0.82360000000000011</v>
      </c>
      <c r="BD128">
        <v>0.72171638366223034</v>
      </c>
      <c r="BE128" t="s">
        <v>23749</v>
      </c>
    </row>
    <row r="129" spans="1:57">
      <c r="A129" s="130">
        <v>4632195224</v>
      </c>
      <c r="B129">
        <v>81</v>
      </c>
      <c r="C129" t="s">
        <v>1109</v>
      </c>
      <c r="D129" s="10">
        <v>4632195224</v>
      </c>
      <c r="E129" t="s">
        <v>15004</v>
      </c>
      <c r="F129" t="s">
        <v>14045</v>
      </c>
      <c r="G129" s="7">
        <v>41918</v>
      </c>
      <c r="H129">
        <v>11</v>
      </c>
      <c r="I129" t="s">
        <v>73</v>
      </c>
      <c r="J129" t="s">
        <v>4913</v>
      </c>
      <c r="K129" t="s">
        <v>20338</v>
      </c>
      <c r="L129" t="s">
        <v>1113</v>
      </c>
      <c r="M129">
        <v>20</v>
      </c>
      <c r="R129">
        <v>44121</v>
      </c>
      <c r="S129">
        <v>82029</v>
      </c>
      <c r="T129">
        <v>122222</v>
      </c>
      <c r="U129">
        <v>185710</v>
      </c>
      <c r="V129">
        <v>241823</v>
      </c>
      <c r="W129">
        <v>21147</v>
      </c>
      <c r="X129">
        <v>62790</v>
      </c>
      <c r="Y129">
        <v>69607</v>
      </c>
      <c r="Z129">
        <v>54544</v>
      </c>
      <c r="AA129">
        <v>105781</v>
      </c>
      <c r="AB129">
        <v>19301</v>
      </c>
      <c r="AC129">
        <v>15202</v>
      </c>
      <c r="AD129">
        <v>46656</v>
      </c>
      <c r="AE129">
        <v>121843</v>
      </c>
      <c r="AF129">
        <v>100423</v>
      </c>
      <c r="AG129">
        <v>0</v>
      </c>
      <c r="AH129">
        <v>0</v>
      </c>
      <c r="AI129">
        <v>0</v>
      </c>
      <c r="AJ129">
        <v>0</v>
      </c>
      <c r="AK129">
        <v>0</v>
      </c>
      <c r="AL129">
        <v>30189</v>
      </c>
      <c r="AM129">
        <v>51978</v>
      </c>
      <c r="AN129">
        <v>83824</v>
      </c>
      <c r="AO129">
        <v>179234</v>
      </c>
      <c r="AP129">
        <v>402552</v>
      </c>
      <c r="AQ129" s="105">
        <v>7773</v>
      </c>
      <c r="AR129" s="6">
        <v>5.4809999999999999</v>
      </c>
      <c r="AS129" t="s">
        <v>17208</v>
      </c>
      <c r="AT129" t="s">
        <v>1114</v>
      </c>
      <c r="AU129" s="6" t="s">
        <v>1115</v>
      </c>
      <c r="AV129" s="6" t="s">
        <v>74</v>
      </c>
      <c r="AW129" t="s">
        <v>22649</v>
      </c>
      <c r="AX129" t="s">
        <v>22952</v>
      </c>
      <c r="AY129">
        <v>231288</v>
      </c>
      <c r="AZ129">
        <v>0</v>
      </c>
      <c r="BA129">
        <v>0</v>
      </c>
      <c r="BB129">
        <v>0</v>
      </c>
      <c r="BC129">
        <v>1.0962000000000001</v>
      </c>
      <c r="BD129">
        <v>0.41527480843426806</v>
      </c>
      <c r="BE129" t="s">
        <v>23749</v>
      </c>
    </row>
    <row r="130" spans="1:57">
      <c r="A130" s="130">
        <v>2536276999</v>
      </c>
      <c r="B130">
        <v>404</v>
      </c>
      <c r="C130" t="s">
        <v>1116</v>
      </c>
      <c r="D130" s="10">
        <v>2536276999</v>
      </c>
      <c r="E130" t="s">
        <v>15005</v>
      </c>
      <c r="F130" t="s">
        <v>14046</v>
      </c>
      <c r="G130" s="7">
        <v>41914</v>
      </c>
      <c r="H130">
        <v>11</v>
      </c>
      <c r="I130" t="s">
        <v>73</v>
      </c>
      <c r="J130" t="s">
        <v>5403</v>
      </c>
      <c r="K130" t="s">
        <v>23151</v>
      </c>
      <c r="L130" t="s">
        <v>1120</v>
      </c>
      <c r="M130">
        <v>10</v>
      </c>
      <c r="R130">
        <v>4724</v>
      </c>
      <c r="S130">
        <v>4246</v>
      </c>
      <c r="T130">
        <v>19707</v>
      </c>
      <c r="U130">
        <v>4005</v>
      </c>
      <c r="V130">
        <v>5850</v>
      </c>
      <c r="W130">
        <v>5866</v>
      </c>
      <c r="X130">
        <v>4047</v>
      </c>
      <c r="Y130">
        <v>18533</v>
      </c>
      <c r="Z130">
        <v>3864</v>
      </c>
      <c r="AA130">
        <v>5582</v>
      </c>
      <c r="AB130">
        <v>17</v>
      </c>
      <c r="AC130">
        <v>20</v>
      </c>
      <c r="AD130">
        <v>51</v>
      </c>
      <c r="AE130">
        <v>31</v>
      </c>
      <c r="AF130">
        <v>7</v>
      </c>
      <c r="AG130">
        <v>12110</v>
      </c>
      <c r="AH130">
        <v>12110</v>
      </c>
      <c r="AI130">
        <v>12110</v>
      </c>
      <c r="AJ130">
        <v>12110</v>
      </c>
      <c r="AK130">
        <v>12210</v>
      </c>
      <c r="AL130">
        <v>4022</v>
      </c>
      <c r="AM130">
        <v>13688</v>
      </c>
      <c r="AN130">
        <v>1332</v>
      </c>
      <c r="AO130">
        <v>6601</v>
      </c>
      <c r="AP130">
        <v>6250</v>
      </c>
      <c r="AQ130" s="105">
        <v>13000</v>
      </c>
      <c r="AR130" s="6">
        <v>1.238</v>
      </c>
      <c r="AS130" t="s">
        <v>17208</v>
      </c>
      <c r="AT130" t="s">
        <v>1121</v>
      </c>
      <c r="AU130" s="6" t="s">
        <v>1122</v>
      </c>
      <c r="AV130" s="6">
        <v>1.0082576383154418</v>
      </c>
      <c r="AW130" t="s">
        <v>23715</v>
      </c>
      <c r="AX130" t="s">
        <v>22922</v>
      </c>
      <c r="AY130">
        <v>1631</v>
      </c>
      <c r="AZ130">
        <v>5700</v>
      </c>
      <c r="BA130">
        <v>12028</v>
      </c>
      <c r="BB130">
        <v>10.869405272838749</v>
      </c>
      <c r="BC130">
        <v>0.24759999999999999</v>
      </c>
      <c r="BD130">
        <v>1.1965811965811966E-3</v>
      </c>
      <c r="BE130" t="s">
        <v>23749</v>
      </c>
    </row>
    <row r="131" spans="1:57">
      <c r="A131" s="130">
        <v>2465128720</v>
      </c>
      <c r="B131">
        <v>179</v>
      </c>
      <c r="C131" t="s">
        <v>1123</v>
      </c>
      <c r="D131" s="10">
        <v>2465128720</v>
      </c>
      <c r="E131" t="s">
        <v>15006</v>
      </c>
      <c r="F131" t="s">
        <v>14047</v>
      </c>
      <c r="G131" s="7">
        <v>42192</v>
      </c>
      <c r="H131">
        <v>11</v>
      </c>
      <c r="I131" t="s">
        <v>73</v>
      </c>
      <c r="J131" t="s">
        <v>5137</v>
      </c>
      <c r="K131" t="s">
        <v>5136</v>
      </c>
      <c r="L131" t="s">
        <v>8395</v>
      </c>
      <c r="M131">
        <v>10</v>
      </c>
      <c r="R131">
        <v>44938</v>
      </c>
      <c r="S131">
        <v>70198</v>
      </c>
      <c r="T131">
        <v>55865</v>
      </c>
      <c r="U131">
        <v>46478</v>
      </c>
      <c r="V131">
        <v>40603</v>
      </c>
      <c r="W131">
        <v>21279</v>
      </c>
      <c r="X131">
        <v>58305</v>
      </c>
      <c r="Y131">
        <v>52708</v>
      </c>
      <c r="Z131">
        <v>33792</v>
      </c>
      <c r="AA131">
        <v>28281</v>
      </c>
      <c r="AB131">
        <v>5281</v>
      </c>
      <c r="AC131">
        <v>9912</v>
      </c>
      <c r="AD131">
        <v>1481</v>
      </c>
      <c r="AE131">
        <v>11421</v>
      </c>
      <c r="AF131">
        <v>11232</v>
      </c>
      <c r="AG131">
        <v>7</v>
      </c>
      <c r="AH131">
        <v>2</v>
      </c>
      <c r="AI131">
        <v>0</v>
      </c>
      <c r="AJ131">
        <v>0</v>
      </c>
      <c r="AK131">
        <v>0</v>
      </c>
      <c r="AL131">
        <v>16847</v>
      </c>
      <c r="AM131">
        <v>36246</v>
      </c>
      <c r="AN131">
        <v>37551</v>
      </c>
      <c r="AO131">
        <v>43096</v>
      </c>
      <c r="AP131">
        <v>54284</v>
      </c>
      <c r="AQ131" s="105">
        <v>0</v>
      </c>
      <c r="AR131" s="6">
        <v>0.90400000000000003</v>
      </c>
      <c r="AS131" t="s">
        <v>17210</v>
      </c>
      <c r="AT131" t="s">
        <v>1128</v>
      </c>
      <c r="AU131" s="6" t="s">
        <v>1129</v>
      </c>
      <c r="AV131" s="6">
        <v>0</v>
      </c>
      <c r="AW131" t="s">
        <v>22650</v>
      </c>
      <c r="AX131" t="s">
        <v>22937</v>
      </c>
      <c r="AY131">
        <v>54435</v>
      </c>
      <c r="AZ131">
        <v>0</v>
      </c>
      <c r="BA131">
        <v>0</v>
      </c>
      <c r="BB131">
        <v>0</v>
      </c>
      <c r="BC131">
        <v>0.18080000000000002</v>
      </c>
      <c r="BD131">
        <v>0.27662980567938328</v>
      </c>
      <c r="BE131" t="s">
        <v>23749</v>
      </c>
    </row>
    <row r="132" spans="1:57">
      <c r="A132" s="130">
        <v>5259100410</v>
      </c>
      <c r="B132">
        <v>345</v>
      </c>
      <c r="C132" t="s">
        <v>1130</v>
      </c>
      <c r="D132" s="10">
        <v>5259100410</v>
      </c>
      <c r="E132" t="s">
        <v>15007</v>
      </c>
      <c r="F132" t="s">
        <v>14048</v>
      </c>
      <c r="G132" s="7">
        <v>41026</v>
      </c>
      <c r="H132">
        <v>14</v>
      </c>
      <c r="I132" t="s">
        <v>73</v>
      </c>
      <c r="J132" t="s">
        <v>5299</v>
      </c>
      <c r="K132" t="s">
        <v>5299</v>
      </c>
      <c r="L132" t="s">
        <v>1134</v>
      </c>
      <c r="M132">
        <v>10</v>
      </c>
      <c r="R132">
        <v>5867</v>
      </c>
      <c r="S132">
        <v>5336</v>
      </c>
      <c r="T132">
        <v>9086</v>
      </c>
      <c r="U132">
        <v>9621</v>
      </c>
      <c r="V132">
        <v>12303</v>
      </c>
      <c r="W132">
        <v>5358</v>
      </c>
      <c r="X132">
        <v>5113</v>
      </c>
      <c r="Y132">
        <v>8682</v>
      </c>
      <c r="Z132">
        <v>1999</v>
      </c>
      <c r="AA132">
        <v>7952</v>
      </c>
      <c r="AB132">
        <v>543</v>
      </c>
      <c r="AC132">
        <v>223</v>
      </c>
      <c r="AD132">
        <v>404</v>
      </c>
      <c r="AE132">
        <v>3370</v>
      </c>
      <c r="AF132">
        <v>562</v>
      </c>
      <c r="AG132">
        <v>0</v>
      </c>
      <c r="AH132">
        <v>0</v>
      </c>
      <c r="AI132">
        <v>0</v>
      </c>
      <c r="AJ132">
        <v>0</v>
      </c>
      <c r="AK132">
        <v>0</v>
      </c>
      <c r="AL132">
        <v>127687</v>
      </c>
      <c r="AM132">
        <v>111668</v>
      </c>
      <c r="AN132">
        <v>116387</v>
      </c>
      <c r="AO132">
        <v>1993</v>
      </c>
      <c r="AP132">
        <v>1960</v>
      </c>
      <c r="AQ132" s="105">
        <v>0</v>
      </c>
      <c r="AR132" s="6">
        <v>2.097</v>
      </c>
      <c r="AS132" t="s">
        <v>17208</v>
      </c>
      <c r="AT132" t="s">
        <v>1135</v>
      </c>
      <c r="AU132" s="6" t="s">
        <v>1136</v>
      </c>
      <c r="AV132" s="6" t="s">
        <v>74</v>
      </c>
      <c r="AW132" t="s">
        <v>22651</v>
      </c>
      <c r="AX132" t="s">
        <v>22921</v>
      </c>
      <c r="AY132">
        <v>22099</v>
      </c>
      <c r="AZ132">
        <v>0</v>
      </c>
      <c r="BA132">
        <v>88641</v>
      </c>
      <c r="BB132">
        <v>4.0110864745011083</v>
      </c>
      <c r="BC132">
        <v>0.4194</v>
      </c>
      <c r="BD132">
        <v>4.5679915467772086E-2</v>
      </c>
      <c r="BE132" t="s">
        <v>23749</v>
      </c>
    </row>
    <row r="133" spans="1:57">
      <c r="A133" s="130">
        <v>7733298863</v>
      </c>
      <c r="B133">
        <v>191</v>
      </c>
      <c r="C133" t="s">
        <v>1137</v>
      </c>
      <c r="D133" s="10">
        <v>7733298863</v>
      </c>
      <c r="E133" t="s">
        <v>15008</v>
      </c>
      <c r="F133" t="s">
        <v>14049</v>
      </c>
      <c r="G133" s="7">
        <v>42619</v>
      </c>
      <c r="H133">
        <v>10</v>
      </c>
      <c r="I133" t="s">
        <v>73</v>
      </c>
      <c r="J133" t="s">
        <v>5098</v>
      </c>
      <c r="K133" t="s">
        <v>5098</v>
      </c>
      <c r="L133" t="s">
        <v>1141</v>
      </c>
      <c r="M133">
        <v>30</v>
      </c>
      <c r="R133">
        <v>70641</v>
      </c>
      <c r="S133">
        <v>75389</v>
      </c>
      <c r="T133">
        <v>34723</v>
      </c>
      <c r="U133">
        <v>43249</v>
      </c>
      <c r="V133">
        <v>55270</v>
      </c>
      <c r="W133">
        <v>57421</v>
      </c>
      <c r="X133">
        <v>66727</v>
      </c>
      <c r="Y133">
        <v>33194</v>
      </c>
      <c r="Z133">
        <v>41653</v>
      </c>
      <c r="AA133">
        <v>48828</v>
      </c>
      <c r="AB133">
        <v>27868</v>
      </c>
      <c r="AC133">
        <v>6456</v>
      </c>
      <c r="AD133">
        <v>355</v>
      </c>
      <c r="AE133">
        <v>245</v>
      </c>
      <c r="AF133">
        <v>4730</v>
      </c>
      <c r="AG133">
        <v>0</v>
      </c>
      <c r="AH133">
        <v>19</v>
      </c>
      <c r="AI133">
        <v>0</v>
      </c>
      <c r="AJ133">
        <v>0</v>
      </c>
      <c r="AK133">
        <v>0</v>
      </c>
      <c r="AL133">
        <v>28738</v>
      </c>
      <c r="AM133">
        <v>39221</v>
      </c>
      <c r="AN133">
        <v>44472</v>
      </c>
      <c r="AO133">
        <v>38886</v>
      </c>
      <c r="AP133">
        <v>37582</v>
      </c>
      <c r="AQ133" s="105">
        <v>0</v>
      </c>
      <c r="AR133" s="6">
        <v>0.78200000000000003</v>
      </c>
      <c r="AS133" t="s">
        <v>17208</v>
      </c>
      <c r="AT133" t="s">
        <v>1142</v>
      </c>
      <c r="AU133" s="6" t="s">
        <v>1143</v>
      </c>
      <c r="AV133" s="6">
        <v>0</v>
      </c>
      <c r="AW133" t="s">
        <v>22652</v>
      </c>
      <c r="AX133" t="s">
        <v>22914</v>
      </c>
      <c r="AY133">
        <v>40471</v>
      </c>
      <c r="AZ133">
        <v>0</v>
      </c>
      <c r="BA133">
        <v>0</v>
      </c>
      <c r="BB133">
        <v>0</v>
      </c>
      <c r="BC133">
        <v>0.15640000000000001</v>
      </c>
      <c r="BD133">
        <v>8.5579880586213131E-2</v>
      </c>
      <c r="BE133" t="s">
        <v>23749</v>
      </c>
    </row>
    <row r="134" spans="1:57">
      <c r="A134" s="130">
        <v>3666100821</v>
      </c>
      <c r="B134">
        <v>201</v>
      </c>
      <c r="C134" t="s">
        <v>1150</v>
      </c>
      <c r="D134" s="10">
        <v>3666100821</v>
      </c>
      <c r="E134" t="s">
        <v>15010</v>
      </c>
      <c r="F134" t="s">
        <v>14051</v>
      </c>
      <c r="G134" s="7">
        <v>37545</v>
      </c>
      <c r="H134">
        <v>23</v>
      </c>
      <c r="I134" t="s">
        <v>73</v>
      </c>
      <c r="J134" t="s">
        <v>5052</v>
      </c>
      <c r="K134" t="s">
        <v>5051</v>
      </c>
      <c r="L134" t="s">
        <v>1154</v>
      </c>
      <c r="M134">
        <v>10010</v>
      </c>
      <c r="R134">
        <v>18731</v>
      </c>
      <c r="S134">
        <v>25571</v>
      </c>
      <c r="T134">
        <v>11790</v>
      </c>
      <c r="U134">
        <v>38021</v>
      </c>
      <c r="V134">
        <v>84852</v>
      </c>
      <c r="W134">
        <v>43656</v>
      </c>
      <c r="X134">
        <v>24039</v>
      </c>
      <c r="Y134">
        <v>9833</v>
      </c>
      <c r="Z134">
        <v>33728</v>
      </c>
      <c r="AA134">
        <v>16263</v>
      </c>
      <c r="AB134">
        <v>0</v>
      </c>
      <c r="AC134">
        <v>0</v>
      </c>
      <c r="AD134">
        <v>0</v>
      </c>
      <c r="AE134">
        <v>0</v>
      </c>
      <c r="AF134">
        <v>59346</v>
      </c>
      <c r="AG134">
        <v>24106</v>
      </c>
      <c r="AH134">
        <v>3327</v>
      </c>
      <c r="AI134">
        <v>0</v>
      </c>
      <c r="AJ134">
        <v>0</v>
      </c>
      <c r="AK134">
        <v>0</v>
      </c>
      <c r="AL134">
        <v>0</v>
      </c>
      <c r="AM134">
        <v>21300</v>
      </c>
      <c r="AN134">
        <v>45472</v>
      </c>
      <c r="AO134">
        <v>35119</v>
      </c>
      <c r="AP134">
        <v>46853</v>
      </c>
      <c r="AQ134" s="105">
        <v>0</v>
      </c>
      <c r="AR134" s="6">
        <v>4.53</v>
      </c>
      <c r="AS134" t="s">
        <v>17208</v>
      </c>
      <c r="AT134" t="s">
        <v>1156</v>
      </c>
      <c r="AU134" s="6" t="s">
        <v>1157</v>
      </c>
      <c r="AV134" s="6">
        <v>0</v>
      </c>
      <c r="AW134" t="s">
        <v>19869</v>
      </c>
      <c r="AX134" t="s">
        <v>22948</v>
      </c>
      <c r="AY134">
        <v>83078</v>
      </c>
      <c r="AZ134">
        <v>0</v>
      </c>
      <c r="BA134">
        <v>2912</v>
      </c>
      <c r="BB134">
        <v>3.5051397481884496E-2</v>
      </c>
      <c r="BC134">
        <v>0.90600000000000003</v>
      </c>
      <c r="BD134">
        <v>0.69940602460755197</v>
      </c>
      <c r="BE134" t="s">
        <v>23749</v>
      </c>
    </row>
    <row r="135" spans="1:57">
      <c r="A135" s="130">
        <v>4632200234</v>
      </c>
      <c r="B135">
        <v>418</v>
      </c>
      <c r="C135" t="s">
        <v>1158</v>
      </c>
      <c r="D135" s="10">
        <v>4632200234</v>
      </c>
      <c r="E135" t="s">
        <v>15011</v>
      </c>
      <c r="F135" t="s">
        <v>14052</v>
      </c>
      <c r="G135" s="7">
        <v>42061</v>
      </c>
      <c r="H135">
        <v>11</v>
      </c>
      <c r="I135" t="s">
        <v>73</v>
      </c>
      <c r="J135" t="s">
        <v>5481</v>
      </c>
      <c r="K135" t="s">
        <v>5481</v>
      </c>
      <c r="L135" t="s">
        <v>1162</v>
      </c>
      <c r="M135">
        <v>10</v>
      </c>
      <c r="R135">
        <v>20</v>
      </c>
      <c r="S135">
        <v>3693</v>
      </c>
      <c r="T135">
        <v>3551</v>
      </c>
      <c r="U135">
        <v>2942</v>
      </c>
      <c r="V135">
        <v>1490</v>
      </c>
      <c r="W135">
        <v>160</v>
      </c>
      <c r="X135">
        <v>2935</v>
      </c>
      <c r="Y135">
        <v>2576</v>
      </c>
      <c r="Z135">
        <v>2549</v>
      </c>
      <c r="AA135">
        <v>1571</v>
      </c>
      <c r="AB135">
        <v>-3951</v>
      </c>
      <c r="AC135">
        <v>696</v>
      </c>
      <c r="AD135">
        <v>913</v>
      </c>
      <c r="AE135">
        <v>312</v>
      </c>
      <c r="AF135">
        <v>-118</v>
      </c>
      <c r="AG135">
        <v>11728</v>
      </c>
      <c r="AH135">
        <v>12148</v>
      </c>
      <c r="AI135">
        <v>12554</v>
      </c>
      <c r="AJ135">
        <v>13174</v>
      </c>
      <c r="AK135">
        <v>13221</v>
      </c>
      <c r="AL135">
        <v>30</v>
      </c>
      <c r="AM135">
        <v>417</v>
      </c>
      <c r="AN135">
        <v>1102</v>
      </c>
      <c r="AO135">
        <v>717</v>
      </c>
      <c r="AP135">
        <v>731</v>
      </c>
      <c r="AQ135" s="105">
        <v>0</v>
      </c>
      <c r="AR135" s="6">
        <v>74.5</v>
      </c>
      <c r="AS135" t="s">
        <v>17208</v>
      </c>
      <c r="AT135" t="s">
        <v>10801</v>
      </c>
      <c r="AU135" s="6" t="s">
        <v>1164</v>
      </c>
      <c r="AV135" s="6">
        <v>1.1273021828103684</v>
      </c>
      <c r="AW135" t="s">
        <v>22653</v>
      </c>
      <c r="AX135" t="s">
        <v>22952</v>
      </c>
      <c r="AY135">
        <v>13623</v>
      </c>
      <c r="AZ135">
        <v>0</v>
      </c>
      <c r="BA135">
        <v>530</v>
      </c>
      <c r="BB135">
        <v>3.8904793364163547E-2</v>
      </c>
      <c r="BC135">
        <v>14.9</v>
      </c>
      <c r="BD135">
        <v>-7.9194630872483227E-2</v>
      </c>
      <c r="BE135" t="s">
        <v>23749</v>
      </c>
    </row>
    <row r="136" spans="1:57">
      <c r="A136" s="130">
        <v>3625013023</v>
      </c>
      <c r="B136">
        <v>538</v>
      </c>
      <c r="C136" t="s">
        <v>1165</v>
      </c>
      <c r="D136" s="10">
        <v>3625013023</v>
      </c>
      <c r="E136" t="s">
        <v>15012</v>
      </c>
      <c r="F136" t="s">
        <v>14053</v>
      </c>
      <c r="G136" s="7">
        <v>41597</v>
      </c>
      <c r="H136">
        <v>12</v>
      </c>
      <c r="I136" t="s">
        <v>73</v>
      </c>
      <c r="J136" t="s">
        <v>5429</v>
      </c>
      <c r="K136" t="s">
        <v>5429</v>
      </c>
      <c r="L136" t="s">
        <v>4166</v>
      </c>
      <c r="M136">
        <v>1018.998</v>
      </c>
      <c r="R136">
        <v>4379</v>
      </c>
      <c r="S136">
        <v>6948</v>
      </c>
      <c r="T136">
        <v>9371</v>
      </c>
      <c r="U136">
        <v>15614</v>
      </c>
      <c r="V136">
        <v>4454</v>
      </c>
      <c r="W136">
        <v>2049</v>
      </c>
      <c r="X136">
        <v>5323</v>
      </c>
      <c r="Y136">
        <v>9059</v>
      </c>
      <c r="Z136">
        <v>27594</v>
      </c>
      <c r="AA136">
        <v>5594</v>
      </c>
      <c r="AB136">
        <v>320</v>
      </c>
      <c r="AC136">
        <v>1536</v>
      </c>
      <c r="AD136">
        <v>240</v>
      </c>
      <c r="AE136">
        <v>-12803</v>
      </c>
      <c r="AF136">
        <v>-1640</v>
      </c>
      <c r="AG136">
        <v>0</v>
      </c>
      <c r="AH136">
        <v>0</v>
      </c>
      <c r="AI136">
        <v>0</v>
      </c>
      <c r="AJ136">
        <v>0</v>
      </c>
      <c r="AK136">
        <v>4</v>
      </c>
      <c r="AL136">
        <v>2372</v>
      </c>
      <c r="AM136">
        <v>14241</v>
      </c>
      <c r="AN136">
        <v>35121</v>
      </c>
      <c r="AO136">
        <v>20269</v>
      </c>
      <c r="AP136">
        <v>17209</v>
      </c>
      <c r="AQ136" s="105">
        <v>3972</v>
      </c>
      <c r="AR136" s="6">
        <v>1.0169999999999999</v>
      </c>
      <c r="AS136" t="s">
        <v>17208</v>
      </c>
      <c r="AT136" t="s">
        <v>10807</v>
      </c>
      <c r="AU136" s="6">
        <v>0</v>
      </c>
      <c r="AV136" s="6" t="s">
        <v>74</v>
      </c>
      <c r="AW136" t="s">
        <v>22654</v>
      </c>
      <c r="AX136" t="s">
        <v>22948</v>
      </c>
      <c r="AY136">
        <v>10083</v>
      </c>
      <c r="AZ136">
        <v>0</v>
      </c>
      <c r="BA136">
        <v>0</v>
      </c>
      <c r="BB136">
        <v>0</v>
      </c>
      <c r="BC136">
        <v>0.20339999999999997</v>
      </c>
      <c r="BD136">
        <v>-0.36820835204310731</v>
      </c>
      <c r="BE136" t="s">
        <v>23749</v>
      </c>
    </row>
    <row r="137" spans="1:57">
      <c r="A137" s="130">
        <v>1831167427</v>
      </c>
      <c r="B137">
        <v>68</v>
      </c>
      <c r="C137" t="s">
        <v>1171</v>
      </c>
      <c r="D137" s="10">
        <v>1831167427</v>
      </c>
      <c r="E137" t="s">
        <v>15013</v>
      </c>
      <c r="F137" t="s">
        <v>14054</v>
      </c>
      <c r="G137" s="7">
        <v>41837</v>
      </c>
      <c r="H137">
        <v>12</v>
      </c>
      <c r="I137" t="s">
        <v>44</v>
      </c>
      <c r="J137" t="s">
        <v>4895</v>
      </c>
      <c r="K137" t="s">
        <v>4894</v>
      </c>
      <c r="L137" t="s">
        <v>1175</v>
      </c>
      <c r="M137">
        <v>10000</v>
      </c>
      <c r="R137">
        <v>74072</v>
      </c>
      <c r="S137">
        <v>88679</v>
      </c>
      <c r="T137">
        <v>134747</v>
      </c>
      <c r="U137">
        <v>210100</v>
      </c>
      <c r="V137">
        <v>306735</v>
      </c>
      <c r="W137">
        <v>76751</v>
      </c>
      <c r="X137">
        <v>11204</v>
      </c>
      <c r="Y137">
        <v>6779</v>
      </c>
      <c r="Z137">
        <v>129804</v>
      </c>
      <c r="AA137">
        <v>146635</v>
      </c>
      <c r="AB137">
        <v>12197</v>
      </c>
      <c r="AC137">
        <v>31092</v>
      </c>
      <c r="AD137">
        <v>84818</v>
      </c>
      <c r="AE137">
        <v>71814</v>
      </c>
      <c r="AF137">
        <v>140768</v>
      </c>
      <c r="AG137">
        <v>103086</v>
      </c>
      <c r="AH137">
        <v>111076</v>
      </c>
      <c r="AI137">
        <v>167495</v>
      </c>
      <c r="AJ137">
        <v>245024</v>
      </c>
      <c r="AK137">
        <v>323603</v>
      </c>
      <c r="AL137">
        <v>5805</v>
      </c>
      <c r="AM137">
        <v>8625</v>
      </c>
      <c r="AN137">
        <v>5224</v>
      </c>
      <c r="AO137">
        <v>10959</v>
      </c>
      <c r="AP137">
        <v>11962</v>
      </c>
      <c r="AQ137" s="105">
        <v>14792</v>
      </c>
      <c r="AR137" s="6">
        <v>4.141</v>
      </c>
      <c r="AS137" t="s">
        <v>17208</v>
      </c>
      <c r="AT137" t="s">
        <v>1176</v>
      </c>
      <c r="AU137" s="6" t="s">
        <v>82</v>
      </c>
      <c r="AV137" s="6">
        <v>3.1391556564421941</v>
      </c>
      <c r="AW137" t="s">
        <v>22655</v>
      </c>
      <c r="AX137" t="s">
        <v>22944</v>
      </c>
      <c r="AY137">
        <v>327526</v>
      </c>
      <c r="AZ137">
        <v>0</v>
      </c>
      <c r="BA137">
        <v>24096</v>
      </c>
      <c r="BB137">
        <v>7.3569731868615013E-2</v>
      </c>
      <c r="BC137">
        <v>0.82820000000000005</v>
      </c>
      <c r="BD137">
        <v>0.45892382675599458</v>
      </c>
      <c r="BE137" t="s">
        <v>23749</v>
      </c>
    </row>
    <row r="138" spans="1:57">
      <c r="A138" s="130">
        <v>5260402511</v>
      </c>
      <c r="B138">
        <v>162</v>
      </c>
      <c r="C138" t="s">
        <v>1177</v>
      </c>
      <c r="D138" s="10">
        <v>5260402511</v>
      </c>
      <c r="E138" t="s">
        <v>15014</v>
      </c>
      <c r="F138" t="s">
        <v>14055</v>
      </c>
      <c r="G138" s="7">
        <v>41984</v>
      </c>
      <c r="H138">
        <v>11</v>
      </c>
      <c r="I138" t="s">
        <v>73</v>
      </c>
      <c r="J138" t="s">
        <v>5049</v>
      </c>
      <c r="K138" t="s">
        <v>5049</v>
      </c>
      <c r="L138" t="s">
        <v>1181</v>
      </c>
      <c r="M138">
        <v>10</v>
      </c>
      <c r="R138">
        <v>25404</v>
      </c>
      <c r="S138">
        <v>61786</v>
      </c>
      <c r="T138">
        <v>52279</v>
      </c>
      <c r="U138">
        <v>61121</v>
      </c>
      <c r="V138">
        <v>90181</v>
      </c>
      <c r="W138">
        <v>23538</v>
      </c>
      <c r="X138">
        <v>60516</v>
      </c>
      <c r="Y138">
        <v>44449</v>
      </c>
      <c r="Z138">
        <v>49131</v>
      </c>
      <c r="AA138">
        <v>77291</v>
      </c>
      <c r="AB138">
        <v>1091</v>
      </c>
      <c r="AC138">
        <v>1270</v>
      </c>
      <c r="AD138">
        <v>7830</v>
      </c>
      <c r="AE138">
        <v>8004</v>
      </c>
      <c r="AF138">
        <v>8527</v>
      </c>
      <c r="AG138">
        <v>0</v>
      </c>
      <c r="AH138">
        <v>0</v>
      </c>
      <c r="AI138">
        <v>0</v>
      </c>
      <c r="AJ138">
        <v>0</v>
      </c>
      <c r="AK138">
        <v>0</v>
      </c>
      <c r="AL138">
        <v>105890</v>
      </c>
      <c r="AM138">
        <v>220563</v>
      </c>
      <c r="AN138">
        <v>323874</v>
      </c>
      <c r="AO138">
        <v>587373</v>
      </c>
      <c r="AP138">
        <v>562892</v>
      </c>
      <c r="AQ138" s="105">
        <v>58599</v>
      </c>
      <c r="AR138" s="6">
        <v>3.55</v>
      </c>
      <c r="AS138" t="s">
        <v>17208</v>
      </c>
      <c r="AT138" t="s">
        <v>1182</v>
      </c>
      <c r="AU138" s="6" t="s">
        <v>1183</v>
      </c>
      <c r="AV138" s="6" t="s">
        <v>74</v>
      </c>
      <c r="AW138" t="s">
        <v>19870</v>
      </c>
      <c r="AX138" t="s">
        <v>22921</v>
      </c>
      <c r="AY138">
        <v>263567</v>
      </c>
      <c r="AZ138">
        <v>0</v>
      </c>
      <c r="BA138">
        <v>0</v>
      </c>
      <c r="BB138">
        <v>0</v>
      </c>
      <c r="BC138">
        <v>0.71</v>
      </c>
      <c r="BD138">
        <v>9.4554285270733299E-2</v>
      </c>
      <c r="BE138" t="s">
        <v>23749</v>
      </c>
    </row>
    <row r="139" spans="1:57">
      <c r="A139" s="130">
        <v>5406972623</v>
      </c>
      <c r="B139">
        <v>119</v>
      </c>
      <c r="C139" t="s">
        <v>1184</v>
      </c>
      <c r="D139" s="10">
        <v>5406972623</v>
      </c>
      <c r="E139" t="s">
        <v>15015</v>
      </c>
      <c r="F139" t="s">
        <v>14058</v>
      </c>
      <c r="G139" s="7">
        <v>42814</v>
      </c>
      <c r="H139">
        <v>9</v>
      </c>
      <c r="I139" t="s">
        <v>73</v>
      </c>
      <c r="J139" t="s">
        <v>4918</v>
      </c>
      <c r="K139" t="s">
        <v>4918</v>
      </c>
      <c r="L139" t="s">
        <v>1188</v>
      </c>
      <c r="M139">
        <v>10000</v>
      </c>
      <c r="R139">
        <v>8479</v>
      </c>
      <c r="S139">
        <v>51420</v>
      </c>
      <c r="T139">
        <v>59851</v>
      </c>
      <c r="U139">
        <v>109568</v>
      </c>
      <c r="V139">
        <v>235777</v>
      </c>
      <c r="W139">
        <v>5279</v>
      </c>
      <c r="X139">
        <v>44958</v>
      </c>
      <c r="Y139">
        <v>50200</v>
      </c>
      <c r="Z139">
        <v>74730</v>
      </c>
      <c r="AA139">
        <v>192014</v>
      </c>
      <c r="AB139">
        <v>2981</v>
      </c>
      <c r="AC139">
        <v>5155</v>
      </c>
      <c r="AD139">
        <v>7721</v>
      </c>
      <c r="AE139">
        <v>26401</v>
      </c>
      <c r="AF139">
        <v>31128</v>
      </c>
      <c r="AG139">
        <v>0</v>
      </c>
      <c r="AH139">
        <v>0</v>
      </c>
      <c r="AI139">
        <v>0</v>
      </c>
      <c r="AJ139">
        <v>0</v>
      </c>
      <c r="AK139">
        <v>0</v>
      </c>
      <c r="AL139">
        <v>11509</v>
      </c>
      <c r="AM139">
        <v>48089</v>
      </c>
      <c r="AN139">
        <v>40291</v>
      </c>
      <c r="AO139">
        <v>46079</v>
      </c>
      <c r="AP139">
        <v>34318</v>
      </c>
      <c r="AQ139" s="105">
        <v>0</v>
      </c>
      <c r="AR139" s="6">
        <v>27.806999999999999</v>
      </c>
      <c r="AS139" t="s">
        <v>17208</v>
      </c>
      <c r="AT139" t="s">
        <v>1189</v>
      </c>
      <c r="AU139" s="6" t="s">
        <v>1190</v>
      </c>
      <c r="AV139" s="6" t="s">
        <v>74</v>
      </c>
      <c r="AW139" t="s">
        <v>22656</v>
      </c>
      <c r="AX139" t="s">
        <v>22931</v>
      </c>
      <c r="AY139">
        <v>64519</v>
      </c>
      <c r="AZ139">
        <v>0</v>
      </c>
      <c r="BA139">
        <v>0</v>
      </c>
      <c r="BB139">
        <v>0</v>
      </c>
      <c r="BC139">
        <v>5.5613999999999999</v>
      </c>
      <c r="BD139">
        <v>0.13202305568397257</v>
      </c>
      <c r="BE139" t="s">
        <v>23749</v>
      </c>
    </row>
    <row r="140" spans="1:57">
      <c r="A140" s="130">
        <v>1831177672</v>
      </c>
      <c r="B140">
        <v>202</v>
      </c>
      <c r="C140" t="s">
        <v>1191</v>
      </c>
      <c r="D140" s="10">
        <v>1831177672</v>
      </c>
      <c r="E140" t="s">
        <v>15016</v>
      </c>
      <c r="F140" t="s">
        <v>14059</v>
      </c>
      <c r="G140" s="7">
        <v>42384</v>
      </c>
      <c r="H140">
        <v>10</v>
      </c>
      <c r="I140" t="s">
        <v>73</v>
      </c>
      <c r="J140" t="s">
        <v>5127</v>
      </c>
      <c r="K140" t="s">
        <v>5126</v>
      </c>
      <c r="L140" t="s">
        <v>1195</v>
      </c>
      <c r="M140">
        <v>10</v>
      </c>
      <c r="R140">
        <v>2115</v>
      </c>
      <c r="S140">
        <v>9792</v>
      </c>
      <c r="T140">
        <v>23209</v>
      </c>
      <c r="U140">
        <v>37822</v>
      </c>
      <c r="V140">
        <v>44829</v>
      </c>
      <c r="W140">
        <v>2378</v>
      </c>
      <c r="X140">
        <v>7937</v>
      </c>
      <c r="Y140">
        <v>18975</v>
      </c>
      <c r="Z140">
        <v>29684</v>
      </c>
      <c r="AA140">
        <v>37717</v>
      </c>
      <c r="AB140">
        <v>1544</v>
      </c>
      <c r="AC140">
        <v>1855</v>
      </c>
      <c r="AD140">
        <v>4234</v>
      </c>
      <c r="AE140">
        <v>6550</v>
      </c>
      <c r="AF140">
        <v>5321</v>
      </c>
      <c r="AG140">
        <v>0</v>
      </c>
      <c r="AH140">
        <v>0</v>
      </c>
      <c r="AI140">
        <v>0</v>
      </c>
      <c r="AJ140">
        <v>0</v>
      </c>
      <c r="AK140">
        <v>0</v>
      </c>
      <c r="AL140">
        <v>20084</v>
      </c>
      <c r="AM140">
        <v>33595</v>
      </c>
      <c r="AN140">
        <v>43386</v>
      </c>
      <c r="AO140">
        <v>48989</v>
      </c>
      <c r="AP140">
        <v>41257</v>
      </c>
      <c r="AQ140" s="105">
        <v>16722</v>
      </c>
      <c r="AR140" s="6">
        <v>21.196000000000002</v>
      </c>
      <c r="AS140" t="s">
        <v>17208</v>
      </c>
      <c r="AT140" t="s">
        <v>1196</v>
      </c>
      <c r="AU140" s="6" t="s">
        <v>1197</v>
      </c>
      <c r="AV140" s="6" t="s">
        <v>74</v>
      </c>
      <c r="AW140" t="s">
        <v>19871</v>
      </c>
      <c r="AX140" t="s">
        <v>22944</v>
      </c>
      <c r="AY140">
        <v>33909</v>
      </c>
      <c r="AZ140">
        <v>0</v>
      </c>
      <c r="BA140">
        <v>0</v>
      </c>
      <c r="BB140">
        <v>0</v>
      </c>
      <c r="BC140">
        <v>4.2392000000000003</v>
      </c>
      <c r="BD140">
        <v>0.1186954872961699</v>
      </c>
      <c r="BE140" t="s">
        <v>23749</v>
      </c>
    </row>
    <row r="141" spans="1:57">
      <c r="A141" s="130">
        <v>2311252460</v>
      </c>
      <c r="B141">
        <v>239</v>
      </c>
      <c r="C141" t="s">
        <v>1198</v>
      </c>
      <c r="D141" s="10">
        <v>2311252460</v>
      </c>
      <c r="E141" t="s">
        <v>15017</v>
      </c>
      <c r="F141" t="s">
        <v>14060</v>
      </c>
      <c r="G141" s="7">
        <v>43130</v>
      </c>
      <c r="H141">
        <v>8</v>
      </c>
      <c r="I141" t="s">
        <v>73</v>
      </c>
      <c r="J141" t="s">
        <v>5204</v>
      </c>
      <c r="K141" t="s">
        <v>5203</v>
      </c>
      <c r="L141" t="s">
        <v>1202</v>
      </c>
      <c r="M141">
        <v>10</v>
      </c>
      <c r="R141" t="s">
        <v>74</v>
      </c>
      <c r="S141">
        <v>22761</v>
      </c>
      <c r="T141">
        <v>21124</v>
      </c>
      <c r="U141">
        <v>27929</v>
      </c>
      <c r="V141">
        <v>25368</v>
      </c>
      <c r="W141" t="s">
        <v>74</v>
      </c>
      <c r="X141">
        <v>6666</v>
      </c>
      <c r="Y141">
        <v>6667</v>
      </c>
      <c r="Z141">
        <v>14155</v>
      </c>
      <c r="AA141">
        <v>8838</v>
      </c>
      <c r="AB141" t="s">
        <v>74</v>
      </c>
      <c r="AC141">
        <v>14995</v>
      </c>
      <c r="AD141">
        <v>13480</v>
      </c>
      <c r="AE141">
        <v>12555</v>
      </c>
      <c r="AF141">
        <v>15400</v>
      </c>
      <c r="AG141" t="s">
        <v>74</v>
      </c>
      <c r="AH141">
        <v>111</v>
      </c>
      <c r="AI141">
        <v>101</v>
      </c>
      <c r="AJ141">
        <v>92</v>
      </c>
      <c r="AK141">
        <v>28</v>
      </c>
      <c r="AL141" t="s">
        <v>74</v>
      </c>
      <c r="AM141">
        <v>20770</v>
      </c>
      <c r="AN141">
        <v>6357</v>
      </c>
      <c r="AO141">
        <v>9721</v>
      </c>
      <c r="AP141">
        <v>5776</v>
      </c>
      <c r="AQ141" s="105" t="s">
        <v>74</v>
      </c>
      <c r="AR141" s="6">
        <v>1.115</v>
      </c>
      <c r="AS141" t="s">
        <v>17208</v>
      </c>
      <c r="AT141" t="s">
        <v>10839</v>
      </c>
      <c r="AU141" s="6" t="s">
        <v>1204</v>
      </c>
      <c r="AV141" s="6">
        <v>0.25225225225225223</v>
      </c>
      <c r="AW141" t="s">
        <v>19872</v>
      </c>
      <c r="AX141" t="s">
        <v>22938</v>
      </c>
      <c r="AY141">
        <v>18748</v>
      </c>
      <c r="AZ141">
        <v>0</v>
      </c>
      <c r="BA141">
        <v>0</v>
      </c>
      <c r="BB141">
        <v>0</v>
      </c>
      <c r="BC141">
        <v>0.223</v>
      </c>
      <c r="BD141">
        <v>0.60706401766004414</v>
      </c>
      <c r="BE141" t="s">
        <v>23749</v>
      </c>
    </row>
    <row r="142" spans="1:57">
      <c r="A142" s="130">
        <v>2465304196</v>
      </c>
      <c r="B142">
        <v>45</v>
      </c>
      <c r="C142" t="s">
        <v>1205</v>
      </c>
      <c r="D142" s="10">
        <v>2465304196</v>
      </c>
      <c r="E142" t="s">
        <v>15018</v>
      </c>
      <c r="F142" t="s">
        <v>14061</v>
      </c>
      <c r="G142" s="7">
        <v>41620</v>
      </c>
      <c r="H142">
        <v>12</v>
      </c>
      <c r="I142" t="s">
        <v>73</v>
      </c>
      <c r="J142" t="s">
        <v>4874</v>
      </c>
      <c r="K142" t="s">
        <v>4873</v>
      </c>
      <c r="L142" t="s">
        <v>1209</v>
      </c>
      <c r="M142">
        <v>2620</v>
      </c>
      <c r="R142">
        <v>110741</v>
      </c>
      <c r="S142">
        <v>251213</v>
      </c>
      <c r="T142">
        <v>269950</v>
      </c>
      <c r="U142">
        <v>350182</v>
      </c>
      <c r="V142">
        <v>424801</v>
      </c>
      <c r="W142">
        <v>56013</v>
      </c>
      <c r="X142">
        <v>20815</v>
      </c>
      <c r="Y142">
        <v>30527</v>
      </c>
      <c r="Z142">
        <v>19705</v>
      </c>
      <c r="AA142">
        <v>91330</v>
      </c>
      <c r="AB142">
        <v>55290</v>
      </c>
      <c r="AC142">
        <v>91250</v>
      </c>
      <c r="AD142">
        <v>89833</v>
      </c>
      <c r="AE142">
        <v>131236</v>
      </c>
      <c r="AF142">
        <v>135382</v>
      </c>
      <c r="AG142">
        <v>126711</v>
      </c>
      <c r="AH142">
        <v>189140</v>
      </c>
      <c r="AI142">
        <v>169385</v>
      </c>
      <c r="AJ142">
        <v>235618</v>
      </c>
      <c r="AK142">
        <v>206249</v>
      </c>
      <c r="AL142">
        <v>9108</v>
      </c>
      <c r="AM142">
        <v>13161</v>
      </c>
      <c r="AN142">
        <v>11</v>
      </c>
      <c r="AO142">
        <v>2124</v>
      </c>
      <c r="AP142">
        <v>64337</v>
      </c>
      <c r="AQ142" s="105">
        <v>36936</v>
      </c>
      <c r="AR142" s="6">
        <v>3.8359999999999999</v>
      </c>
      <c r="AS142" t="s">
        <v>17208</v>
      </c>
      <c r="AT142" t="s">
        <v>1210</v>
      </c>
      <c r="AU142" s="6" t="s">
        <v>1211</v>
      </c>
      <c r="AV142" s="6">
        <v>1.6277118797894421</v>
      </c>
      <c r="AW142" t="s">
        <v>22657</v>
      </c>
      <c r="AX142" t="s">
        <v>22937</v>
      </c>
      <c r="AY142">
        <v>178862</v>
      </c>
      <c r="AZ142">
        <v>0</v>
      </c>
      <c r="BA142">
        <v>217965</v>
      </c>
      <c r="BB142">
        <v>1.2186210598114748</v>
      </c>
      <c r="BC142">
        <v>0.76719999999999999</v>
      </c>
      <c r="BD142">
        <v>0.31869510664993728</v>
      </c>
      <c r="BE142" t="s">
        <v>23749</v>
      </c>
    </row>
    <row r="143" spans="1:57">
      <c r="A143" s="130">
        <v>7810716571</v>
      </c>
      <c r="B143">
        <v>80</v>
      </c>
      <c r="C143" t="s">
        <v>1219</v>
      </c>
      <c r="D143" s="10">
        <v>7810716571</v>
      </c>
      <c r="E143" t="s">
        <v>15020</v>
      </c>
      <c r="F143" t="s">
        <v>14063</v>
      </c>
      <c r="G143" s="7">
        <v>43074</v>
      </c>
      <c r="H143">
        <v>8</v>
      </c>
      <c r="I143" t="s">
        <v>73</v>
      </c>
      <c r="J143" t="s">
        <v>4954</v>
      </c>
      <c r="K143" t="s">
        <v>4953</v>
      </c>
      <c r="L143" t="s">
        <v>8421</v>
      </c>
      <c r="M143">
        <v>10000</v>
      </c>
      <c r="R143">
        <v>135164</v>
      </c>
      <c r="S143">
        <v>82359</v>
      </c>
      <c r="T143">
        <v>69784</v>
      </c>
      <c r="U143">
        <v>187854</v>
      </c>
      <c r="V143">
        <v>166602</v>
      </c>
      <c r="W143">
        <v>41678</v>
      </c>
      <c r="X143">
        <v>16049</v>
      </c>
      <c r="Y143">
        <v>75569</v>
      </c>
      <c r="Z143">
        <v>24247</v>
      </c>
      <c r="AA143">
        <v>32300</v>
      </c>
      <c r="AB143">
        <v>70032</v>
      </c>
      <c r="AC143">
        <v>45500</v>
      </c>
      <c r="AD143">
        <v>-22126</v>
      </c>
      <c r="AE143">
        <v>117347</v>
      </c>
      <c r="AF143">
        <v>97651</v>
      </c>
      <c r="AG143">
        <v>128094</v>
      </c>
      <c r="AH143">
        <v>233094</v>
      </c>
      <c r="AI143">
        <v>203044</v>
      </c>
      <c r="AJ143">
        <v>363840</v>
      </c>
      <c r="AK143">
        <v>403764</v>
      </c>
      <c r="AL143">
        <v>2606795</v>
      </c>
      <c r="AM143">
        <v>3009335</v>
      </c>
      <c r="AN143">
        <v>3661189</v>
      </c>
      <c r="AO143">
        <v>3823450</v>
      </c>
      <c r="AP143">
        <v>3703953</v>
      </c>
      <c r="AQ143" s="105">
        <v>43339</v>
      </c>
      <c r="AR143" s="6">
        <v>1.2330000000000001</v>
      </c>
      <c r="AS143" t="s">
        <v>17208</v>
      </c>
      <c r="AT143" t="s">
        <v>1224</v>
      </c>
      <c r="AU143" s="6" t="s">
        <v>1225</v>
      </c>
      <c r="AV143" s="6">
        <v>3.152091432853998</v>
      </c>
      <c r="AW143" t="s">
        <v>22658</v>
      </c>
      <c r="AX143" t="s">
        <v>22918</v>
      </c>
      <c r="AY143">
        <v>457038</v>
      </c>
      <c r="AZ143">
        <v>0</v>
      </c>
      <c r="BA143">
        <v>3699918</v>
      </c>
      <c r="BB143">
        <v>8.0954275136859515</v>
      </c>
      <c r="BC143">
        <v>0.24660000000000001</v>
      </c>
      <c r="BD143">
        <v>0.5861334197668695</v>
      </c>
      <c r="BE143" t="s">
        <v>23749</v>
      </c>
    </row>
    <row r="144" spans="1:57">
      <c r="A144" s="130">
        <v>7708750910</v>
      </c>
      <c r="B144">
        <v>156</v>
      </c>
      <c r="C144" t="s">
        <v>1226</v>
      </c>
      <c r="D144" s="10">
        <v>7708750910</v>
      </c>
      <c r="E144" t="s">
        <v>15021</v>
      </c>
      <c r="F144" t="s">
        <v>14064</v>
      </c>
      <c r="G144" s="7">
        <v>40868</v>
      </c>
      <c r="H144">
        <v>14</v>
      </c>
      <c r="I144" t="s">
        <v>73</v>
      </c>
      <c r="J144" t="s">
        <v>5133</v>
      </c>
      <c r="K144" t="s">
        <v>5133</v>
      </c>
      <c r="L144" t="s">
        <v>1230</v>
      </c>
      <c r="M144">
        <v>10</v>
      </c>
      <c r="R144">
        <v>84318</v>
      </c>
      <c r="S144">
        <v>57141</v>
      </c>
      <c r="T144">
        <v>77469</v>
      </c>
      <c r="U144">
        <v>66200</v>
      </c>
      <c r="V144">
        <v>42179</v>
      </c>
      <c r="W144">
        <v>94413</v>
      </c>
      <c r="X144">
        <v>258</v>
      </c>
      <c r="Y144">
        <v>354</v>
      </c>
      <c r="Z144">
        <v>40682</v>
      </c>
      <c r="AA144">
        <v>20113</v>
      </c>
      <c r="AB144">
        <v>82525</v>
      </c>
      <c r="AC144">
        <v>34862</v>
      </c>
      <c r="AD144">
        <v>41218</v>
      </c>
      <c r="AE144">
        <v>21170</v>
      </c>
      <c r="AF144">
        <v>20279</v>
      </c>
      <c r="AG144">
        <v>117790</v>
      </c>
      <c r="AH144">
        <v>138200</v>
      </c>
      <c r="AI144">
        <v>212283</v>
      </c>
      <c r="AJ144">
        <v>0</v>
      </c>
      <c r="AK144">
        <v>0</v>
      </c>
      <c r="AL144">
        <v>14075</v>
      </c>
      <c r="AM144">
        <v>313442</v>
      </c>
      <c r="AN144">
        <v>247579</v>
      </c>
      <c r="AO144">
        <v>297307</v>
      </c>
      <c r="AP144">
        <v>244252</v>
      </c>
      <c r="AQ144" s="105">
        <v>27027</v>
      </c>
      <c r="AR144" s="6">
        <v>0.5</v>
      </c>
      <c r="AS144" t="s">
        <v>17208</v>
      </c>
      <c r="AT144" t="s">
        <v>1231</v>
      </c>
      <c r="AU144" s="6" t="s">
        <v>1232</v>
      </c>
      <c r="AV144" s="6">
        <v>0</v>
      </c>
      <c r="AW144" t="s">
        <v>19873</v>
      </c>
      <c r="AX144" t="s">
        <v>22914</v>
      </c>
      <c r="AY144">
        <v>237127</v>
      </c>
      <c r="AZ144">
        <v>0</v>
      </c>
      <c r="BA144">
        <v>0</v>
      </c>
      <c r="BB144">
        <v>0</v>
      </c>
      <c r="BC144">
        <v>0.1</v>
      </c>
      <c r="BD144">
        <v>0.48078427653571681</v>
      </c>
      <c r="BE144" t="s">
        <v>23749</v>
      </c>
    </row>
    <row r="145" spans="1:57">
      <c r="A145" s="130">
        <v>7806253521</v>
      </c>
      <c r="B145">
        <v>17</v>
      </c>
      <c r="C145" t="s">
        <v>1233</v>
      </c>
      <c r="D145" s="10">
        <v>7806253521</v>
      </c>
      <c r="E145" t="s">
        <v>15022</v>
      </c>
      <c r="F145" t="s">
        <v>14065</v>
      </c>
      <c r="G145" s="7">
        <v>42660</v>
      </c>
      <c r="H145">
        <v>9</v>
      </c>
      <c r="I145" t="s">
        <v>44</v>
      </c>
      <c r="J145" t="s">
        <v>4831</v>
      </c>
      <c r="K145" t="s">
        <v>4830</v>
      </c>
      <c r="L145" t="s">
        <v>4198</v>
      </c>
      <c r="M145">
        <v>10</v>
      </c>
      <c r="R145">
        <v>665067</v>
      </c>
      <c r="S145">
        <v>956323</v>
      </c>
      <c r="T145">
        <v>679100</v>
      </c>
      <c r="U145">
        <v>1501180</v>
      </c>
      <c r="V145">
        <v>1370904</v>
      </c>
      <c r="W145">
        <v>600578</v>
      </c>
      <c r="X145">
        <v>865586</v>
      </c>
      <c r="Y145">
        <v>552546</v>
      </c>
      <c r="Z145">
        <v>1491220</v>
      </c>
      <c r="AA145">
        <v>1359256</v>
      </c>
      <c r="AB145">
        <v>2061</v>
      </c>
      <c r="AC145">
        <v>1378</v>
      </c>
      <c r="AD145">
        <v>1371</v>
      </c>
      <c r="AE145">
        <v>3709</v>
      </c>
      <c r="AF145">
        <v>2490</v>
      </c>
      <c r="AG145">
        <v>408951</v>
      </c>
      <c r="AH145">
        <v>975466</v>
      </c>
      <c r="AI145">
        <v>1642208</v>
      </c>
      <c r="AJ145">
        <v>1877581</v>
      </c>
      <c r="AK145">
        <v>2152864</v>
      </c>
      <c r="AL145">
        <v>778857</v>
      </c>
      <c r="AM145">
        <v>1346422</v>
      </c>
      <c r="AN145">
        <v>1075026</v>
      </c>
      <c r="AO145">
        <v>1190465</v>
      </c>
      <c r="AP145">
        <v>1252719</v>
      </c>
      <c r="AQ145" s="105">
        <v>0</v>
      </c>
      <c r="AR145" s="6">
        <v>2.0609999999999999</v>
      </c>
      <c r="AS145" t="s">
        <v>17208</v>
      </c>
      <c r="AT145" t="s">
        <v>1236</v>
      </c>
      <c r="AU145" s="6" t="s">
        <v>82</v>
      </c>
      <c r="AV145" s="6">
        <v>5.2643568544886792</v>
      </c>
      <c r="AW145" t="s">
        <v>22659</v>
      </c>
      <c r="AX145" t="s">
        <v>22918</v>
      </c>
      <c r="AY145">
        <v>23225</v>
      </c>
      <c r="AZ145">
        <v>63930</v>
      </c>
      <c r="BA145">
        <v>3346314</v>
      </c>
      <c r="BB145">
        <v>146.83504843918192</v>
      </c>
      <c r="BC145">
        <v>0.41220000000000001</v>
      </c>
      <c r="BD145">
        <v>1.8163197423014302E-3</v>
      </c>
      <c r="BE145" t="s">
        <v>23750</v>
      </c>
    </row>
    <row r="146" spans="1:57">
      <c r="A146" s="130">
        <v>5407969670</v>
      </c>
      <c r="B146">
        <v>192</v>
      </c>
      <c r="C146" t="s">
        <v>1243</v>
      </c>
      <c r="D146" s="10">
        <v>5407969670</v>
      </c>
      <c r="E146" t="s">
        <v>15024</v>
      </c>
      <c r="F146" t="s">
        <v>14067</v>
      </c>
      <c r="G146" s="7">
        <v>43186</v>
      </c>
      <c r="H146">
        <v>8</v>
      </c>
      <c r="I146" t="s">
        <v>73</v>
      </c>
      <c r="J146" t="s">
        <v>4906</v>
      </c>
      <c r="K146" t="s">
        <v>5268</v>
      </c>
      <c r="L146" t="s">
        <v>1247</v>
      </c>
      <c r="M146">
        <v>10000</v>
      </c>
      <c r="R146">
        <v>70706</v>
      </c>
      <c r="S146">
        <v>121860</v>
      </c>
      <c r="T146">
        <v>20858</v>
      </c>
      <c r="U146">
        <v>43008</v>
      </c>
      <c r="V146">
        <v>15218</v>
      </c>
      <c r="W146">
        <v>65675</v>
      </c>
      <c r="X146">
        <v>131820</v>
      </c>
      <c r="Y146">
        <v>41518</v>
      </c>
      <c r="Z146">
        <v>26744</v>
      </c>
      <c r="AA146">
        <v>14925</v>
      </c>
      <c r="AB146">
        <v>10573</v>
      </c>
      <c r="AC146">
        <v>-11329</v>
      </c>
      <c r="AD146">
        <v>-21661</v>
      </c>
      <c r="AE146">
        <v>15495</v>
      </c>
      <c r="AF146">
        <v>-7873</v>
      </c>
      <c r="AG146">
        <v>90050</v>
      </c>
      <c r="AH146">
        <v>35672</v>
      </c>
      <c r="AI146">
        <v>36385</v>
      </c>
      <c r="AJ146">
        <v>36385</v>
      </c>
      <c r="AK146">
        <v>38845</v>
      </c>
      <c r="AL146">
        <v>6496</v>
      </c>
      <c r="AM146">
        <v>101977</v>
      </c>
      <c r="AN146">
        <v>73054</v>
      </c>
      <c r="AO146">
        <v>64928</v>
      </c>
      <c r="AP146">
        <v>71351</v>
      </c>
      <c r="AQ146" s="105">
        <v>35105</v>
      </c>
      <c r="AR146" s="6">
        <v>0.215</v>
      </c>
      <c r="AS146" t="s">
        <v>17208</v>
      </c>
      <c r="AT146" t="s">
        <v>1248</v>
      </c>
      <c r="AU146" s="6" t="s">
        <v>1249</v>
      </c>
      <c r="AV146" s="6">
        <v>0.43137146029983342</v>
      </c>
      <c r="AW146" t="s">
        <v>22660</v>
      </c>
      <c r="AX146" t="s">
        <v>22931</v>
      </c>
      <c r="AY146">
        <v>1336</v>
      </c>
      <c r="AZ146">
        <v>37530</v>
      </c>
      <c r="BA146">
        <v>76758</v>
      </c>
      <c r="BB146">
        <v>85.544910179640723</v>
      </c>
      <c r="BC146">
        <v>4.2999999999999997E-2</v>
      </c>
      <c r="BD146">
        <v>-0.51734787751347089</v>
      </c>
      <c r="BE146" t="s">
        <v>23749</v>
      </c>
    </row>
    <row r="147" spans="1:57">
      <c r="A147" s="130">
        <v>5402038765</v>
      </c>
      <c r="B147">
        <v>73</v>
      </c>
      <c r="C147" t="s">
        <v>1250</v>
      </c>
      <c r="D147" s="10">
        <v>5402038765</v>
      </c>
      <c r="E147" t="s">
        <v>15025</v>
      </c>
      <c r="F147" t="s">
        <v>14068</v>
      </c>
      <c r="G147" s="7">
        <v>43077</v>
      </c>
      <c r="H147">
        <v>8</v>
      </c>
      <c r="I147" t="s">
        <v>73</v>
      </c>
      <c r="J147" t="s">
        <v>4951</v>
      </c>
      <c r="K147" t="s">
        <v>4950</v>
      </c>
      <c r="L147" t="s">
        <v>1252</v>
      </c>
      <c r="M147">
        <v>7400</v>
      </c>
      <c r="R147">
        <v>104051</v>
      </c>
      <c r="S147">
        <v>188547</v>
      </c>
      <c r="T147">
        <v>199177</v>
      </c>
      <c r="U147">
        <v>202182</v>
      </c>
      <c r="V147">
        <v>173039</v>
      </c>
      <c r="W147">
        <v>14768</v>
      </c>
      <c r="X147">
        <v>102084</v>
      </c>
      <c r="Y147">
        <v>114750</v>
      </c>
      <c r="Z147">
        <v>110929</v>
      </c>
      <c r="AA147">
        <v>91910</v>
      </c>
      <c r="AB147">
        <v>38708</v>
      </c>
      <c r="AC147">
        <v>73963</v>
      </c>
      <c r="AD147">
        <v>77911</v>
      </c>
      <c r="AE147">
        <v>84685</v>
      </c>
      <c r="AF147">
        <v>75943</v>
      </c>
      <c r="AG147">
        <v>0</v>
      </c>
      <c r="AH147">
        <v>0</v>
      </c>
      <c r="AI147">
        <v>0</v>
      </c>
      <c r="AJ147">
        <v>0</v>
      </c>
      <c r="AK147">
        <v>0</v>
      </c>
      <c r="AL147">
        <v>24661</v>
      </c>
      <c r="AM147">
        <v>109010</v>
      </c>
      <c r="AN147">
        <v>107501</v>
      </c>
      <c r="AO147">
        <v>132626</v>
      </c>
      <c r="AP147">
        <v>126289</v>
      </c>
      <c r="AQ147" s="105">
        <v>52500</v>
      </c>
      <c r="AR147" s="6">
        <v>1.663</v>
      </c>
      <c r="AS147" t="s">
        <v>17208</v>
      </c>
      <c r="AT147" t="s">
        <v>1253</v>
      </c>
      <c r="AU147" s="6" t="s">
        <v>1254</v>
      </c>
      <c r="AV147" s="6" t="s">
        <v>74</v>
      </c>
      <c r="AW147" t="s">
        <v>22661</v>
      </c>
      <c r="AX147" t="s">
        <v>22931</v>
      </c>
      <c r="AY147">
        <v>126027</v>
      </c>
      <c r="AZ147">
        <v>0</v>
      </c>
      <c r="BA147">
        <v>0</v>
      </c>
      <c r="BB147">
        <v>0</v>
      </c>
      <c r="BC147">
        <v>0.33260000000000001</v>
      </c>
      <c r="BD147">
        <v>0.43887794081103104</v>
      </c>
      <c r="BE147" t="s">
        <v>23749</v>
      </c>
    </row>
    <row r="148" spans="1:57">
      <c r="A148" s="130">
        <v>6658506936</v>
      </c>
      <c r="B148">
        <v>70</v>
      </c>
      <c r="C148" t="s">
        <v>14071</v>
      </c>
      <c r="D148" s="10">
        <v>6658506936</v>
      </c>
      <c r="E148" t="s">
        <v>15027</v>
      </c>
      <c r="F148" t="s">
        <v>14072</v>
      </c>
      <c r="G148" s="7">
        <v>43013</v>
      </c>
      <c r="H148">
        <v>8</v>
      </c>
      <c r="I148" t="s">
        <v>73</v>
      </c>
      <c r="J148" t="s">
        <v>4900</v>
      </c>
      <c r="K148" t="s">
        <v>4899</v>
      </c>
      <c r="L148" t="s">
        <v>1265</v>
      </c>
      <c r="M148">
        <v>200</v>
      </c>
      <c r="R148">
        <v>35506</v>
      </c>
      <c r="S148">
        <v>59003</v>
      </c>
      <c r="T148">
        <v>99116</v>
      </c>
      <c r="U148">
        <v>204583</v>
      </c>
      <c r="V148">
        <v>296567</v>
      </c>
      <c r="W148">
        <v>12614</v>
      </c>
      <c r="X148">
        <v>38359</v>
      </c>
      <c r="Y148">
        <v>60548</v>
      </c>
      <c r="Z148">
        <v>113666</v>
      </c>
      <c r="AA148">
        <v>196032</v>
      </c>
      <c r="AB148">
        <v>9753</v>
      </c>
      <c r="AC148">
        <v>16906</v>
      </c>
      <c r="AD148">
        <v>28796</v>
      </c>
      <c r="AE148">
        <v>77058</v>
      </c>
      <c r="AF148">
        <v>44894</v>
      </c>
      <c r="AG148">
        <v>13862</v>
      </c>
      <c r="AH148">
        <v>472</v>
      </c>
      <c r="AI148">
        <v>297</v>
      </c>
      <c r="AJ148">
        <v>146448</v>
      </c>
      <c r="AK148">
        <v>179786</v>
      </c>
      <c r="AL148">
        <v>990</v>
      </c>
      <c r="AM148">
        <v>66476</v>
      </c>
      <c r="AN148">
        <v>92386</v>
      </c>
      <c r="AO148">
        <v>11384</v>
      </c>
      <c r="AP148">
        <v>22138</v>
      </c>
      <c r="AQ148" s="105">
        <v>1859</v>
      </c>
      <c r="AR148" s="6">
        <v>8.3529999999999998</v>
      </c>
      <c r="AS148" t="s">
        <v>17208</v>
      </c>
      <c r="AT148" t="s">
        <v>10891</v>
      </c>
      <c r="AU148" s="6" t="s">
        <v>1267</v>
      </c>
      <c r="AV148" s="6">
        <v>12.96970134179772</v>
      </c>
      <c r="AW148" t="s">
        <v>22662</v>
      </c>
      <c r="AX148" t="s">
        <v>22926</v>
      </c>
      <c r="AY148">
        <v>135664</v>
      </c>
      <c r="AZ148">
        <v>96494</v>
      </c>
      <c r="BA148">
        <v>28467</v>
      </c>
      <c r="BB148">
        <v>0.92110655737704916</v>
      </c>
      <c r="BC148">
        <v>1.6705999999999999</v>
      </c>
      <c r="BD148">
        <v>0.15137894641008609</v>
      </c>
      <c r="BE148" t="s">
        <v>23749</v>
      </c>
    </row>
    <row r="149" spans="1:57">
      <c r="A149" s="130">
        <v>7710496844</v>
      </c>
      <c r="B149">
        <v>127</v>
      </c>
      <c r="C149" t="s">
        <v>1272</v>
      </c>
      <c r="D149" s="10">
        <v>7710496844</v>
      </c>
      <c r="E149" t="s">
        <v>15028</v>
      </c>
      <c r="F149" t="s">
        <v>14075</v>
      </c>
      <c r="G149" s="7">
        <v>42156</v>
      </c>
      <c r="H149">
        <v>11</v>
      </c>
      <c r="I149" t="s">
        <v>73</v>
      </c>
      <c r="J149" t="s">
        <v>5094</v>
      </c>
      <c r="K149" t="s">
        <v>7054</v>
      </c>
      <c r="L149" t="s">
        <v>8433</v>
      </c>
      <c r="M149">
        <v>13</v>
      </c>
      <c r="R149">
        <v>103019</v>
      </c>
      <c r="S149">
        <v>95456</v>
      </c>
      <c r="T149">
        <v>62497</v>
      </c>
      <c r="U149">
        <v>97647</v>
      </c>
      <c r="V149">
        <v>56781</v>
      </c>
      <c r="W149">
        <v>92344</v>
      </c>
      <c r="X149">
        <v>17846</v>
      </c>
      <c r="Y149">
        <v>31154</v>
      </c>
      <c r="Z149">
        <v>42449</v>
      </c>
      <c r="AA149">
        <v>35446</v>
      </c>
      <c r="AB149">
        <v>-18932</v>
      </c>
      <c r="AC149">
        <v>49521</v>
      </c>
      <c r="AD149">
        <v>17009</v>
      </c>
      <c r="AE149">
        <v>33758</v>
      </c>
      <c r="AF149">
        <v>18744</v>
      </c>
      <c r="AG149">
        <v>12546</v>
      </c>
      <c r="AH149">
        <v>16212</v>
      </c>
      <c r="AI149">
        <v>23612</v>
      </c>
      <c r="AJ149">
        <v>30967</v>
      </c>
      <c r="AK149">
        <v>31168</v>
      </c>
      <c r="AL149">
        <v>2044</v>
      </c>
      <c r="AM149">
        <v>12917</v>
      </c>
      <c r="AN149">
        <v>1092</v>
      </c>
      <c r="AO149">
        <v>1541</v>
      </c>
      <c r="AP149">
        <v>7275</v>
      </c>
      <c r="AQ149" s="105">
        <v>1019</v>
      </c>
      <c r="AR149" s="6">
        <v>0.55100000000000005</v>
      </c>
      <c r="AS149" t="s">
        <v>17208</v>
      </c>
      <c r="AT149" t="s">
        <v>10904</v>
      </c>
      <c r="AU149" s="6" t="s">
        <v>1278</v>
      </c>
      <c r="AV149" s="6">
        <v>2.4842977841543123</v>
      </c>
      <c r="AW149" t="s">
        <v>22663</v>
      </c>
      <c r="AX149" t="s">
        <v>22914</v>
      </c>
      <c r="AY149">
        <v>17943</v>
      </c>
      <c r="AZ149">
        <v>1019</v>
      </c>
      <c r="BA149">
        <v>19894</v>
      </c>
      <c r="BB149">
        <v>1.1655241598394916</v>
      </c>
      <c r="BC149">
        <v>0.11020000000000001</v>
      </c>
      <c r="BD149">
        <v>0.33011042426163684</v>
      </c>
      <c r="BE149" t="s">
        <v>23749</v>
      </c>
    </row>
    <row r="150" spans="1:57">
      <c r="A150" s="130">
        <v>7734387354</v>
      </c>
      <c r="B150">
        <v>57</v>
      </c>
      <c r="C150" t="s">
        <v>1299</v>
      </c>
      <c r="D150" s="10">
        <v>7734387354</v>
      </c>
      <c r="E150" t="s">
        <v>15033</v>
      </c>
      <c r="F150" t="s">
        <v>14083</v>
      </c>
      <c r="G150" s="7">
        <v>42564</v>
      </c>
      <c r="H150">
        <v>10</v>
      </c>
      <c r="I150" t="s">
        <v>73</v>
      </c>
      <c r="J150" t="s">
        <v>23182</v>
      </c>
      <c r="K150" t="s">
        <v>4885</v>
      </c>
      <c r="L150" t="s">
        <v>8445</v>
      </c>
      <c r="M150">
        <v>5500</v>
      </c>
      <c r="R150">
        <v>196876</v>
      </c>
      <c r="S150">
        <v>229833</v>
      </c>
      <c r="T150">
        <v>192329</v>
      </c>
      <c r="U150">
        <v>254123</v>
      </c>
      <c r="V150">
        <v>343700</v>
      </c>
      <c r="W150">
        <v>82522</v>
      </c>
      <c r="X150">
        <v>135319</v>
      </c>
      <c r="Y150">
        <v>121756</v>
      </c>
      <c r="Z150">
        <v>169299</v>
      </c>
      <c r="AA150">
        <v>197818</v>
      </c>
      <c r="AB150">
        <v>57404</v>
      </c>
      <c r="AC150">
        <v>67444</v>
      </c>
      <c r="AD150">
        <v>59558</v>
      </c>
      <c r="AE150">
        <v>75878</v>
      </c>
      <c r="AF150">
        <v>136419</v>
      </c>
      <c r="AG150">
        <v>355977</v>
      </c>
      <c r="AH150">
        <v>220977</v>
      </c>
      <c r="AI150">
        <v>157003</v>
      </c>
      <c r="AJ150">
        <v>111811</v>
      </c>
      <c r="AK150">
        <v>254106</v>
      </c>
      <c r="AL150">
        <v>144046</v>
      </c>
      <c r="AM150">
        <v>408287</v>
      </c>
      <c r="AN150">
        <v>466886</v>
      </c>
      <c r="AO150">
        <v>610304</v>
      </c>
      <c r="AP150">
        <v>579876</v>
      </c>
      <c r="AQ150" s="105">
        <v>217640</v>
      </c>
      <c r="AR150" s="6">
        <v>1.746</v>
      </c>
      <c r="AS150" t="s">
        <v>17208</v>
      </c>
      <c r="AT150" t="s">
        <v>1304</v>
      </c>
      <c r="AU150" s="6" t="s">
        <v>1305</v>
      </c>
      <c r="AV150" s="6">
        <v>0.71382701691401407</v>
      </c>
      <c r="AW150" t="s">
        <v>22664</v>
      </c>
      <c r="AX150" t="s">
        <v>22914</v>
      </c>
      <c r="AY150">
        <v>116090</v>
      </c>
      <c r="AZ150">
        <v>0</v>
      </c>
      <c r="BA150">
        <v>0</v>
      </c>
      <c r="BB150">
        <v>0</v>
      </c>
      <c r="BC150">
        <v>0.34920000000000001</v>
      </c>
      <c r="BD150">
        <v>0.39691300552807679</v>
      </c>
      <c r="BE150" t="s">
        <v>23749</v>
      </c>
    </row>
    <row r="151" spans="1:57">
      <c r="A151" s="130">
        <v>7730592401</v>
      </c>
      <c r="B151">
        <v>9</v>
      </c>
      <c r="C151" t="s">
        <v>1306</v>
      </c>
      <c r="D151" s="10">
        <v>7730592401</v>
      </c>
      <c r="E151" t="s">
        <v>15034</v>
      </c>
      <c r="F151" t="s">
        <v>14084</v>
      </c>
      <c r="G151" s="7">
        <v>39763</v>
      </c>
      <c r="H151">
        <v>17</v>
      </c>
      <c r="I151" t="s">
        <v>73</v>
      </c>
      <c r="J151" t="s">
        <v>74</v>
      </c>
      <c r="K151" t="s">
        <v>20386</v>
      </c>
      <c r="L151" t="s">
        <v>8448</v>
      </c>
      <c r="M151">
        <v>3000</v>
      </c>
      <c r="R151">
        <v>662863</v>
      </c>
      <c r="S151">
        <v>1518917</v>
      </c>
      <c r="T151">
        <v>2355062</v>
      </c>
      <c r="U151">
        <v>3768972</v>
      </c>
      <c r="V151">
        <v>4706406</v>
      </c>
      <c r="W151">
        <v>277242</v>
      </c>
      <c r="X151">
        <v>590555</v>
      </c>
      <c r="Y151">
        <v>1392888</v>
      </c>
      <c r="Z151">
        <v>1955803</v>
      </c>
      <c r="AA151">
        <v>3014575</v>
      </c>
      <c r="AB151">
        <v>254571</v>
      </c>
      <c r="AC151">
        <v>774816</v>
      </c>
      <c r="AD151">
        <v>770441</v>
      </c>
      <c r="AE151">
        <v>1453064</v>
      </c>
      <c r="AF151">
        <v>1384779</v>
      </c>
      <c r="AG151">
        <v>260194</v>
      </c>
      <c r="AH151">
        <v>728282</v>
      </c>
      <c r="AI151">
        <v>1362348</v>
      </c>
      <c r="AJ151">
        <v>2486555</v>
      </c>
      <c r="AK151">
        <v>3311833</v>
      </c>
      <c r="AL151">
        <v>8516</v>
      </c>
      <c r="AM151">
        <v>66897</v>
      </c>
      <c r="AN151">
        <v>33544</v>
      </c>
      <c r="AO151">
        <v>65826</v>
      </c>
      <c r="AP151">
        <v>60950</v>
      </c>
      <c r="AQ151" s="105">
        <v>0</v>
      </c>
      <c r="AR151" s="6">
        <v>7.1</v>
      </c>
      <c r="AS151" t="s">
        <v>17208</v>
      </c>
      <c r="AT151" t="s">
        <v>1310</v>
      </c>
      <c r="AU151" s="6" t="s">
        <v>1311</v>
      </c>
      <c r="AV151" s="6">
        <v>12.728321944395336</v>
      </c>
      <c r="AW151" t="s">
        <v>22665</v>
      </c>
      <c r="AX151" t="s">
        <v>22914</v>
      </c>
      <c r="AY151">
        <v>3392234</v>
      </c>
      <c r="AZ151">
        <v>25136</v>
      </c>
      <c r="BA151">
        <v>113423</v>
      </c>
      <c r="BB151">
        <v>4.084594400032545E-2</v>
      </c>
      <c r="BC151">
        <v>1.42</v>
      </c>
      <c r="BD151">
        <v>0.29423279674554215</v>
      </c>
      <c r="BE151" t="s">
        <v>23751</v>
      </c>
    </row>
    <row r="152" spans="1:57">
      <c r="A152" s="130">
        <v>2632109422</v>
      </c>
      <c r="B152">
        <v>373</v>
      </c>
      <c r="C152" t="s">
        <v>1312</v>
      </c>
      <c r="D152" s="10">
        <v>2632109422</v>
      </c>
      <c r="E152" t="s">
        <v>15035</v>
      </c>
      <c r="F152" t="s">
        <v>14085</v>
      </c>
      <c r="G152" s="7">
        <v>43019</v>
      </c>
      <c r="H152">
        <v>8</v>
      </c>
      <c r="I152" t="s">
        <v>73</v>
      </c>
      <c r="J152" t="s">
        <v>5337</v>
      </c>
      <c r="K152" t="s">
        <v>5336</v>
      </c>
      <c r="L152" t="s">
        <v>8452</v>
      </c>
      <c r="M152">
        <v>10</v>
      </c>
      <c r="R152">
        <v>1819</v>
      </c>
      <c r="S152">
        <v>1790</v>
      </c>
      <c r="T152">
        <v>2938</v>
      </c>
      <c r="U152">
        <v>6647</v>
      </c>
      <c r="V152">
        <v>9763</v>
      </c>
      <c r="W152">
        <v>292</v>
      </c>
      <c r="X152">
        <v>1084</v>
      </c>
      <c r="Y152">
        <v>2424</v>
      </c>
      <c r="Z152">
        <v>5815</v>
      </c>
      <c r="AA152">
        <v>8433</v>
      </c>
      <c r="AB152">
        <v>639</v>
      </c>
      <c r="AC152">
        <v>236</v>
      </c>
      <c r="AD152">
        <v>431</v>
      </c>
      <c r="AE152">
        <v>633</v>
      </c>
      <c r="AF152">
        <v>1056</v>
      </c>
      <c r="AG152">
        <v>0</v>
      </c>
      <c r="AH152">
        <v>45</v>
      </c>
      <c r="AI152">
        <v>45</v>
      </c>
      <c r="AJ152">
        <v>0</v>
      </c>
      <c r="AK152">
        <v>0</v>
      </c>
      <c r="AL152">
        <v>29943</v>
      </c>
      <c r="AM152">
        <v>51409</v>
      </c>
      <c r="AN152">
        <v>53741</v>
      </c>
      <c r="AO152">
        <v>58485</v>
      </c>
      <c r="AP152">
        <v>64563</v>
      </c>
      <c r="AQ152" s="105">
        <v>9640</v>
      </c>
      <c r="AR152" s="6">
        <v>5.367</v>
      </c>
      <c r="AS152" t="s">
        <v>17208</v>
      </c>
      <c r="AT152" t="s">
        <v>10949</v>
      </c>
      <c r="AU152" s="6" t="s">
        <v>1318</v>
      </c>
      <c r="AV152" s="6">
        <v>0</v>
      </c>
      <c r="AW152" t="s">
        <v>22666</v>
      </c>
      <c r="AX152" t="s">
        <v>22946</v>
      </c>
      <c r="AY152">
        <v>65215</v>
      </c>
      <c r="AZ152">
        <v>0</v>
      </c>
      <c r="BA152">
        <v>0</v>
      </c>
      <c r="BB152">
        <v>0</v>
      </c>
      <c r="BC152">
        <v>1.0733999999999999</v>
      </c>
      <c r="BD152">
        <v>0.1081634743419031</v>
      </c>
      <c r="BE152" t="s">
        <v>23749</v>
      </c>
    </row>
    <row r="153" spans="1:57">
      <c r="A153" s="130">
        <v>1831191109</v>
      </c>
      <c r="B153">
        <v>85</v>
      </c>
      <c r="C153" t="s">
        <v>1319</v>
      </c>
      <c r="D153" s="10">
        <v>1831191109</v>
      </c>
      <c r="E153" t="s">
        <v>15036</v>
      </c>
      <c r="F153" t="s">
        <v>14086</v>
      </c>
      <c r="G153" s="7">
        <v>43307</v>
      </c>
      <c r="H153">
        <v>8</v>
      </c>
      <c r="I153" t="s">
        <v>73</v>
      </c>
      <c r="J153" t="s">
        <v>23187</v>
      </c>
      <c r="K153" t="s">
        <v>4871</v>
      </c>
      <c r="L153" t="s">
        <v>1323</v>
      </c>
      <c r="M153">
        <v>10500</v>
      </c>
      <c r="R153">
        <v>270534</v>
      </c>
      <c r="S153">
        <v>658417</v>
      </c>
      <c r="T153">
        <v>201057</v>
      </c>
      <c r="U153">
        <v>175550</v>
      </c>
      <c r="V153">
        <v>443384</v>
      </c>
      <c r="W153">
        <v>252444</v>
      </c>
      <c r="X153">
        <v>405611</v>
      </c>
      <c r="Y153">
        <v>69008</v>
      </c>
      <c r="Z153">
        <v>352717</v>
      </c>
      <c r="AA153">
        <v>440631</v>
      </c>
      <c r="AB153">
        <v>63188</v>
      </c>
      <c r="AC153">
        <v>284437</v>
      </c>
      <c r="AD153">
        <v>152533</v>
      </c>
      <c r="AE153">
        <v>-206080</v>
      </c>
      <c r="AF153">
        <v>-29898</v>
      </c>
      <c r="AG153">
        <v>398653</v>
      </c>
      <c r="AH153">
        <v>656911</v>
      </c>
      <c r="AI153">
        <v>491625</v>
      </c>
      <c r="AJ153">
        <v>251282</v>
      </c>
      <c r="AK153">
        <v>124421</v>
      </c>
      <c r="AL153">
        <v>7007</v>
      </c>
      <c r="AM153">
        <v>65968</v>
      </c>
      <c r="AN153">
        <v>109735</v>
      </c>
      <c r="AO153">
        <v>114211</v>
      </c>
      <c r="AP153">
        <v>164107</v>
      </c>
      <c r="AQ153" s="105">
        <v>300152</v>
      </c>
      <c r="AR153" s="6">
        <v>1.639</v>
      </c>
      <c r="AS153" t="s">
        <v>17208</v>
      </c>
      <c r="AT153" t="s">
        <v>1324</v>
      </c>
      <c r="AU153" s="6" t="s">
        <v>1325</v>
      </c>
      <c r="AV153" s="6">
        <v>0.31210350856509295</v>
      </c>
      <c r="AW153" t="s">
        <v>22667</v>
      </c>
      <c r="AX153" t="s">
        <v>22944</v>
      </c>
      <c r="AY153">
        <v>180879</v>
      </c>
      <c r="AZ153">
        <v>20900</v>
      </c>
      <c r="BA153">
        <v>112706</v>
      </c>
      <c r="BB153">
        <v>0.7386484887687349</v>
      </c>
      <c r="BC153">
        <v>0.32779999999999998</v>
      </c>
      <c r="BD153">
        <v>-6.7431391299640944E-2</v>
      </c>
      <c r="BE153" t="s">
        <v>23749</v>
      </c>
    </row>
    <row r="154" spans="1:57">
      <c r="A154" s="130">
        <v>5503096629</v>
      </c>
      <c r="B154">
        <v>210</v>
      </c>
      <c r="C154" t="s">
        <v>1326</v>
      </c>
      <c r="D154" s="10">
        <v>5503096629</v>
      </c>
      <c r="E154" t="s">
        <v>15037</v>
      </c>
      <c r="F154" t="s">
        <v>14089</v>
      </c>
      <c r="G154" s="7">
        <v>45173</v>
      </c>
      <c r="H154">
        <v>3</v>
      </c>
      <c r="I154" t="s">
        <v>44</v>
      </c>
      <c r="J154" t="s">
        <v>5176</v>
      </c>
      <c r="K154" t="s">
        <v>5176</v>
      </c>
      <c r="L154" t="s">
        <v>8458</v>
      </c>
      <c r="M154">
        <v>60</v>
      </c>
      <c r="R154">
        <v>26204</v>
      </c>
      <c r="S154">
        <v>30250</v>
      </c>
      <c r="T154">
        <v>32514</v>
      </c>
      <c r="U154">
        <v>36218</v>
      </c>
      <c r="V154">
        <v>31188</v>
      </c>
      <c r="W154">
        <v>16112</v>
      </c>
      <c r="X154">
        <v>17380</v>
      </c>
      <c r="Y154">
        <v>1442</v>
      </c>
      <c r="Z154">
        <v>1296</v>
      </c>
      <c r="AA154">
        <v>1467</v>
      </c>
      <c r="AB154">
        <v>3988</v>
      </c>
      <c r="AC154">
        <v>12394</v>
      </c>
      <c r="AD154">
        <v>15636</v>
      </c>
      <c r="AE154">
        <v>16350</v>
      </c>
      <c r="AF154">
        <v>10264</v>
      </c>
      <c r="AG154">
        <v>54995</v>
      </c>
      <c r="AH154">
        <v>51270</v>
      </c>
      <c r="AI154">
        <v>76295</v>
      </c>
      <c r="AJ154">
        <v>90021</v>
      </c>
      <c r="AK154">
        <v>105442</v>
      </c>
      <c r="AL154">
        <v>4819</v>
      </c>
      <c r="AM154">
        <v>7292</v>
      </c>
      <c r="AN154">
        <v>8640</v>
      </c>
      <c r="AO154">
        <v>9295</v>
      </c>
      <c r="AP154">
        <v>11562</v>
      </c>
      <c r="AQ154" s="105">
        <v>6818</v>
      </c>
      <c r="AR154" s="6">
        <v>1.19</v>
      </c>
      <c r="AS154" t="s">
        <v>17208</v>
      </c>
      <c r="AT154" t="s">
        <v>10967</v>
      </c>
      <c r="AU154" s="6" t="s">
        <v>1332</v>
      </c>
      <c r="AV154" s="6">
        <v>1.9173015728702609</v>
      </c>
      <c r="AW154" t="s">
        <v>22668</v>
      </c>
      <c r="AX154" t="s">
        <v>22953</v>
      </c>
      <c r="AY154">
        <v>107922</v>
      </c>
      <c r="AZ154">
        <v>15190</v>
      </c>
      <c r="BA154">
        <v>4090</v>
      </c>
      <c r="BB154">
        <v>0.17864754174311076</v>
      </c>
      <c r="BC154">
        <v>0.23799999999999999</v>
      </c>
      <c r="BD154">
        <v>0.32910093625753495</v>
      </c>
      <c r="BE154" t="s">
        <v>23749</v>
      </c>
    </row>
    <row r="155" spans="1:57">
      <c r="A155" s="130">
        <v>1660244037</v>
      </c>
      <c r="B155">
        <v>408</v>
      </c>
      <c r="C155" t="s">
        <v>1333</v>
      </c>
      <c r="D155" s="10">
        <v>1660244037</v>
      </c>
      <c r="E155" t="s">
        <v>15038</v>
      </c>
      <c r="F155" t="s">
        <v>14090</v>
      </c>
      <c r="G155" s="7">
        <v>42146</v>
      </c>
      <c r="H155">
        <v>11</v>
      </c>
      <c r="I155" t="s">
        <v>73</v>
      </c>
      <c r="J155" t="s">
        <v>5514</v>
      </c>
      <c r="K155" t="s">
        <v>5513</v>
      </c>
      <c r="L155" t="s">
        <v>8461</v>
      </c>
      <c r="M155">
        <v>330011</v>
      </c>
      <c r="R155">
        <v>85819</v>
      </c>
      <c r="S155">
        <v>4044</v>
      </c>
      <c r="T155">
        <v>3025</v>
      </c>
      <c r="U155">
        <v>3587</v>
      </c>
      <c r="V155">
        <v>486</v>
      </c>
      <c r="W155">
        <v>85882</v>
      </c>
      <c r="X155">
        <v>9508</v>
      </c>
      <c r="Y155">
        <v>5395</v>
      </c>
      <c r="Z155">
        <v>2544</v>
      </c>
      <c r="AA155">
        <v>66749</v>
      </c>
      <c r="AB155">
        <v>-23983</v>
      </c>
      <c r="AC155">
        <v>-27625</v>
      </c>
      <c r="AD155">
        <v>-9947</v>
      </c>
      <c r="AE155">
        <v>-6598</v>
      </c>
      <c r="AF155">
        <v>-74327</v>
      </c>
      <c r="AG155">
        <v>282667</v>
      </c>
      <c r="AH155">
        <v>283400</v>
      </c>
      <c r="AI155">
        <v>283505</v>
      </c>
      <c r="AJ155">
        <v>282719</v>
      </c>
      <c r="AK155">
        <v>240890</v>
      </c>
      <c r="AL155">
        <v>132720</v>
      </c>
      <c r="AM155">
        <v>38029</v>
      </c>
      <c r="AN155">
        <v>36481</v>
      </c>
      <c r="AO155">
        <v>36552</v>
      </c>
      <c r="AP155">
        <v>14784</v>
      </c>
      <c r="AQ155" s="105">
        <v>665602</v>
      </c>
      <c r="AR155" s="6">
        <v>6.0000000000000001E-3</v>
      </c>
      <c r="AS155" t="s">
        <v>17208</v>
      </c>
      <c r="AT155" t="s">
        <v>10973</v>
      </c>
      <c r="AU155" s="6" t="s">
        <v>1339</v>
      </c>
      <c r="AV155" s="6">
        <v>0.85220418372148143</v>
      </c>
      <c r="AW155" t="s">
        <v>22669</v>
      </c>
      <c r="AX155" t="s">
        <v>22942</v>
      </c>
      <c r="AY155">
        <v>-81761</v>
      </c>
      <c r="AZ155">
        <v>185194</v>
      </c>
      <c r="BA155">
        <v>152600</v>
      </c>
      <c r="BB155">
        <v>-4.1314807793446757</v>
      </c>
      <c r="BC155">
        <v>1.2000000000000001E-3</v>
      </c>
      <c r="BD155">
        <v>-152.93621399176953</v>
      </c>
      <c r="BE155" t="s">
        <v>23749</v>
      </c>
    </row>
    <row r="156" spans="1:57">
      <c r="A156" s="130">
        <v>1831161312</v>
      </c>
      <c r="B156">
        <v>124</v>
      </c>
      <c r="C156" t="s">
        <v>1340</v>
      </c>
      <c r="D156" s="10">
        <v>1831161312</v>
      </c>
      <c r="E156" t="s">
        <v>15039</v>
      </c>
      <c r="F156" t="s">
        <v>14091</v>
      </c>
      <c r="G156" s="7">
        <v>41473</v>
      </c>
      <c r="H156">
        <v>13</v>
      </c>
      <c r="I156" t="s">
        <v>73</v>
      </c>
      <c r="J156" t="s">
        <v>5003</v>
      </c>
      <c r="K156" t="s">
        <v>5003</v>
      </c>
      <c r="L156" t="s">
        <v>1344</v>
      </c>
      <c r="M156">
        <v>10</v>
      </c>
      <c r="R156">
        <v>21033</v>
      </c>
      <c r="S156">
        <v>63686</v>
      </c>
      <c r="T156">
        <v>80541</v>
      </c>
      <c r="U156">
        <v>103728</v>
      </c>
      <c r="V156">
        <v>119880</v>
      </c>
      <c r="W156">
        <v>4267</v>
      </c>
      <c r="X156">
        <v>-9554</v>
      </c>
      <c r="Y156">
        <v>-18298</v>
      </c>
      <c r="Z156">
        <v>17697</v>
      </c>
      <c r="AA156">
        <v>11907</v>
      </c>
      <c r="AB156">
        <v>15476</v>
      </c>
      <c r="AC156">
        <v>51698</v>
      </c>
      <c r="AD156">
        <v>59439</v>
      </c>
      <c r="AE156">
        <v>82384</v>
      </c>
      <c r="AF156">
        <v>103556</v>
      </c>
      <c r="AG156">
        <v>0</v>
      </c>
      <c r="AH156">
        <v>0</v>
      </c>
      <c r="AI156">
        <v>0</v>
      </c>
      <c r="AJ156">
        <v>0</v>
      </c>
      <c r="AK156">
        <v>0</v>
      </c>
      <c r="AL156">
        <v>23494</v>
      </c>
      <c r="AM156">
        <v>80043</v>
      </c>
      <c r="AN156">
        <v>134815</v>
      </c>
      <c r="AO156">
        <v>215453</v>
      </c>
      <c r="AP156">
        <v>327875</v>
      </c>
      <c r="AQ156" s="105">
        <v>9195</v>
      </c>
      <c r="AR156" s="6">
        <v>5.7</v>
      </c>
      <c r="AS156" t="s">
        <v>17208</v>
      </c>
      <c r="AT156" t="s">
        <v>1345</v>
      </c>
      <c r="AU156" s="6" t="s">
        <v>1346</v>
      </c>
      <c r="AV156" s="6" t="s">
        <v>74</v>
      </c>
      <c r="AW156" t="s">
        <v>22670</v>
      </c>
      <c r="AX156" t="s">
        <v>22944</v>
      </c>
      <c r="AY156">
        <v>322718</v>
      </c>
      <c r="AZ156">
        <v>0</v>
      </c>
      <c r="BA156">
        <v>0</v>
      </c>
      <c r="BB156">
        <v>0</v>
      </c>
      <c r="BC156">
        <v>1.1400000000000001</v>
      </c>
      <c r="BD156">
        <v>0.86383049716383054</v>
      </c>
      <c r="BE156" t="s">
        <v>23749</v>
      </c>
    </row>
    <row r="157" spans="1:57">
      <c r="A157" s="130">
        <v>7727806036</v>
      </c>
      <c r="B157">
        <v>153</v>
      </c>
      <c r="C157" t="s">
        <v>1347</v>
      </c>
      <c r="D157" s="10">
        <v>7727806036</v>
      </c>
      <c r="E157" t="s">
        <v>15040</v>
      </c>
      <c r="F157" t="s">
        <v>14092</v>
      </c>
      <c r="G157" s="7">
        <v>41425</v>
      </c>
      <c r="H157">
        <v>13</v>
      </c>
      <c r="I157" t="s">
        <v>73</v>
      </c>
      <c r="J157" t="s">
        <v>5043</v>
      </c>
      <c r="K157" t="s">
        <v>5043</v>
      </c>
      <c r="L157" t="s">
        <v>1351</v>
      </c>
      <c r="M157">
        <v>10</v>
      </c>
      <c r="R157">
        <v>79551</v>
      </c>
      <c r="S157">
        <v>119913</v>
      </c>
      <c r="T157">
        <v>82779</v>
      </c>
      <c r="U157">
        <v>72160</v>
      </c>
      <c r="V157">
        <v>92688</v>
      </c>
      <c r="W157">
        <v>25824</v>
      </c>
      <c r="X157">
        <v>58826</v>
      </c>
      <c r="Y157">
        <v>51553</v>
      </c>
      <c r="Z157">
        <v>54842</v>
      </c>
      <c r="AA157">
        <v>90595</v>
      </c>
      <c r="AB157">
        <v>40287</v>
      </c>
      <c r="AC157">
        <v>59477</v>
      </c>
      <c r="AD157">
        <v>30674</v>
      </c>
      <c r="AE157">
        <v>16226</v>
      </c>
      <c r="AF157">
        <v>628</v>
      </c>
      <c r="AG157">
        <v>131</v>
      </c>
      <c r="AH157">
        <v>27</v>
      </c>
      <c r="AI157">
        <v>20</v>
      </c>
      <c r="AJ157">
        <v>103</v>
      </c>
      <c r="AK157">
        <v>100</v>
      </c>
      <c r="AL157">
        <v>4850</v>
      </c>
      <c r="AM157">
        <v>100970</v>
      </c>
      <c r="AN157">
        <v>133252</v>
      </c>
      <c r="AO157">
        <v>147349</v>
      </c>
      <c r="AP157">
        <v>140921</v>
      </c>
      <c r="AQ157" s="105">
        <v>0</v>
      </c>
      <c r="AR157" s="6">
        <v>1.165</v>
      </c>
      <c r="AS157" t="s">
        <v>17210</v>
      </c>
      <c r="AT157" t="s">
        <v>10984</v>
      </c>
      <c r="AU157" s="6" t="s">
        <v>1353</v>
      </c>
      <c r="AV157" s="6">
        <v>0.76335877862595425</v>
      </c>
      <c r="AW157" t="s">
        <v>22671</v>
      </c>
      <c r="AX157" t="s">
        <v>22914</v>
      </c>
      <c r="AY157">
        <v>152725</v>
      </c>
      <c r="AZ157">
        <v>0</v>
      </c>
      <c r="BA157">
        <v>0</v>
      </c>
      <c r="BB157">
        <v>0</v>
      </c>
      <c r="BC157">
        <v>0.23300000000000001</v>
      </c>
      <c r="BD157">
        <v>6.775418608665631E-3</v>
      </c>
      <c r="BE157" t="s">
        <v>23749</v>
      </c>
    </row>
    <row r="158" spans="1:57">
      <c r="A158" s="130">
        <v>7806547391</v>
      </c>
      <c r="B158">
        <v>46</v>
      </c>
      <c r="C158" t="s">
        <v>1354</v>
      </c>
      <c r="D158" s="10">
        <v>7806547391</v>
      </c>
      <c r="E158" t="s">
        <v>15041</v>
      </c>
      <c r="F158" t="s">
        <v>14097</v>
      </c>
      <c r="G158" s="7">
        <v>44071</v>
      </c>
      <c r="H158">
        <v>6</v>
      </c>
      <c r="I158" t="s">
        <v>73</v>
      </c>
      <c r="J158" t="s">
        <v>4898</v>
      </c>
      <c r="K158" t="s">
        <v>4897</v>
      </c>
      <c r="L158" t="s">
        <v>8468</v>
      </c>
      <c r="M158">
        <v>1000</v>
      </c>
      <c r="R158">
        <v>340794</v>
      </c>
      <c r="S158">
        <v>428036</v>
      </c>
      <c r="T158">
        <v>283911</v>
      </c>
      <c r="U158">
        <v>328407</v>
      </c>
      <c r="V158">
        <v>301867</v>
      </c>
      <c r="W158">
        <v>246320</v>
      </c>
      <c r="X158">
        <v>236847</v>
      </c>
      <c r="Y158">
        <v>193185</v>
      </c>
      <c r="Z158">
        <v>160545</v>
      </c>
      <c r="AA158">
        <v>206655</v>
      </c>
      <c r="AB158">
        <v>61078</v>
      </c>
      <c r="AC158">
        <v>117265</v>
      </c>
      <c r="AD158">
        <v>31262</v>
      </c>
      <c r="AE158">
        <v>103022</v>
      </c>
      <c r="AF158">
        <v>25170</v>
      </c>
      <c r="AG158">
        <v>227351</v>
      </c>
      <c r="AH158">
        <v>335700</v>
      </c>
      <c r="AI158">
        <v>342226</v>
      </c>
      <c r="AJ158">
        <v>291534</v>
      </c>
      <c r="AK158">
        <v>376978</v>
      </c>
      <c r="AL158">
        <v>59833</v>
      </c>
      <c r="AM158">
        <v>67676</v>
      </c>
      <c r="AN158">
        <v>87620</v>
      </c>
      <c r="AO158">
        <v>113477</v>
      </c>
      <c r="AP158">
        <v>263718</v>
      </c>
      <c r="AQ158" s="105">
        <v>174550</v>
      </c>
      <c r="AR158" s="6">
        <v>0.88600000000000001</v>
      </c>
      <c r="AS158" t="s">
        <v>17208</v>
      </c>
      <c r="AT158" t="s">
        <v>1359</v>
      </c>
      <c r="AU158" s="6" t="s">
        <v>1360</v>
      </c>
      <c r="AV158" s="6">
        <v>1.658132139291228</v>
      </c>
      <c r="AW158" t="s">
        <v>22672</v>
      </c>
      <c r="AX158" t="s">
        <v>22918</v>
      </c>
      <c r="AY158">
        <v>374417</v>
      </c>
      <c r="AZ158">
        <v>303378</v>
      </c>
      <c r="BA158">
        <v>14652</v>
      </c>
      <c r="BB158">
        <v>0.84940053469794374</v>
      </c>
      <c r="BC158">
        <v>0.1772</v>
      </c>
      <c r="BD158">
        <v>8.3381091672822802E-2</v>
      </c>
      <c r="BE158" t="s">
        <v>23749</v>
      </c>
    </row>
    <row r="159" spans="1:57">
      <c r="A159" s="130">
        <v>5024184814</v>
      </c>
      <c r="B159">
        <v>151</v>
      </c>
      <c r="C159" t="s">
        <v>1361</v>
      </c>
      <c r="D159" s="10">
        <v>5024184814</v>
      </c>
      <c r="E159" t="s">
        <v>15042</v>
      </c>
      <c r="F159" t="s">
        <v>14098</v>
      </c>
      <c r="G159" s="7">
        <v>43216</v>
      </c>
      <c r="H159">
        <v>8</v>
      </c>
      <c r="I159" t="s">
        <v>73</v>
      </c>
      <c r="J159" t="s">
        <v>5233</v>
      </c>
      <c r="K159" t="s">
        <v>5232</v>
      </c>
      <c r="L159" t="s">
        <v>1365</v>
      </c>
      <c r="M159">
        <v>10</v>
      </c>
      <c r="R159">
        <v>3732</v>
      </c>
      <c r="S159">
        <v>586529</v>
      </c>
      <c r="T159">
        <v>45170</v>
      </c>
      <c r="U159">
        <v>73328</v>
      </c>
      <c r="V159">
        <v>21262</v>
      </c>
      <c r="W159">
        <v>3241</v>
      </c>
      <c r="X159">
        <v>39134</v>
      </c>
      <c r="Y159">
        <v>13772</v>
      </c>
      <c r="Z159">
        <v>25166</v>
      </c>
      <c r="AA159">
        <v>7535</v>
      </c>
      <c r="AB159">
        <v>2</v>
      </c>
      <c r="AC159">
        <v>546552</v>
      </c>
      <c r="AD159">
        <v>30888</v>
      </c>
      <c r="AE159">
        <v>47198</v>
      </c>
      <c r="AF159">
        <v>12832</v>
      </c>
      <c r="AG159">
        <v>0</v>
      </c>
      <c r="AH159">
        <v>0</v>
      </c>
      <c r="AI159">
        <v>0</v>
      </c>
      <c r="AJ159">
        <v>0</v>
      </c>
      <c r="AK159">
        <v>0</v>
      </c>
      <c r="AL159">
        <v>99109</v>
      </c>
      <c r="AM159">
        <v>647942</v>
      </c>
      <c r="AN159">
        <v>678542</v>
      </c>
      <c r="AO159">
        <v>733412</v>
      </c>
      <c r="AP159">
        <v>28956</v>
      </c>
      <c r="AQ159" s="105">
        <v>1787</v>
      </c>
      <c r="AR159" s="6">
        <v>5.6970000000000001</v>
      </c>
      <c r="AS159" t="s">
        <v>17208</v>
      </c>
      <c r="AT159" t="s">
        <v>1366</v>
      </c>
      <c r="AU159" s="6" t="s">
        <v>1367</v>
      </c>
      <c r="AV159" s="6" t="s">
        <v>74</v>
      </c>
      <c r="AW159" t="s">
        <v>22673</v>
      </c>
      <c r="AX159" t="s">
        <v>22917</v>
      </c>
      <c r="AY159">
        <v>19261</v>
      </c>
      <c r="AZ159">
        <v>0</v>
      </c>
      <c r="BA159">
        <v>0</v>
      </c>
      <c r="BB159">
        <v>0</v>
      </c>
      <c r="BC159">
        <v>1.1394</v>
      </c>
      <c r="BD159">
        <v>0.60351801335716304</v>
      </c>
      <c r="BE159" t="s">
        <v>23749</v>
      </c>
    </row>
    <row r="160" spans="1:57">
      <c r="A160" s="130">
        <v>5906015326</v>
      </c>
      <c r="B160">
        <v>295</v>
      </c>
      <c r="C160" t="s">
        <v>1368</v>
      </c>
      <c r="D160" s="10">
        <v>5906015326</v>
      </c>
      <c r="E160" t="s">
        <v>15043</v>
      </c>
      <c r="F160" t="s">
        <v>14099</v>
      </c>
      <c r="G160" s="7">
        <v>41994</v>
      </c>
      <c r="H160">
        <v>11</v>
      </c>
      <c r="I160" t="s">
        <v>73</v>
      </c>
      <c r="J160" t="s">
        <v>5254</v>
      </c>
      <c r="K160" t="s">
        <v>5253</v>
      </c>
      <c r="L160" t="s">
        <v>1372</v>
      </c>
      <c r="M160">
        <v>10.199999999999999</v>
      </c>
      <c r="R160">
        <v>8692</v>
      </c>
      <c r="S160">
        <v>10288</v>
      </c>
      <c r="T160">
        <v>12004</v>
      </c>
      <c r="U160">
        <v>14567</v>
      </c>
      <c r="V160">
        <v>17598</v>
      </c>
      <c r="W160">
        <v>-986</v>
      </c>
      <c r="X160">
        <v>-1472</v>
      </c>
      <c r="Y160">
        <v>-1305</v>
      </c>
      <c r="Z160">
        <v>-1338</v>
      </c>
      <c r="AA160">
        <v>-1842</v>
      </c>
      <c r="AB160">
        <v>5788</v>
      </c>
      <c r="AC160">
        <v>6635</v>
      </c>
      <c r="AD160">
        <v>8052</v>
      </c>
      <c r="AE160">
        <v>10102</v>
      </c>
      <c r="AF160">
        <v>11639</v>
      </c>
      <c r="AG160">
        <v>19575</v>
      </c>
      <c r="AH160">
        <v>18854</v>
      </c>
      <c r="AI160">
        <v>23355</v>
      </c>
      <c r="AJ160">
        <v>31915</v>
      </c>
      <c r="AK160">
        <v>30828</v>
      </c>
      <c r="AL160">
        <v>725</v>
      </c>
      <c r="AM160">
        <v>139</v>
      </c>
      <c r="AN160">
        <v>103</v>
      </c>
      <c r="AO160">
        <v>76</v>
      </c>
      <c r="AP160">
        <v>121</v>
      </c>
      <c r="AQ160" s="105">
        <v>4109</v>
      </c>
      <c r="AR160" s="6">
        <v>2.0249999999999999</v>
      </c>
      <c r="AS160" t="s">
        <v>17208</v>
      </c>
      <c r="AT160" t="s">
        <v>1373</v>
      </c>
      <c r="AU160" s="6" t="s">
        <v>1374</v>
      </c>
      <c r="AV160" s="6">
        <v>1.5748659003831418</v>
      </c>
      <c r="AW160" t="s">
        <v>22674</v>
      </c>
      <c r="AX160" t="s">
        <v>22919</v>
      </c>
      <c r="AY160">
        <v>23237</v>
      </c>
      <c r="AZ160">
        <v>0</v>
      </c>
      <c r="BA160">
        <v>8090</v>
      </c>
      <c r="BB160">
        <v>0.34815165468864312</v>
      </c>
      <c r="BC160">
        <v>0.40499999999999997</v>
      </c>
      <c r="BD160">
        <v>0.6613819752244573</v>
      </c>
      <c r="BE160" t="s">
        <v>23749</v>
      </c>
    </row>
    <row r="161" spans="1:57">
      <c r="A161" s="130">
        <v>4345383175</v>
      </c>
      <c r="B161">
        <v>388</v>
      </c>
      <c r="C161" t="s">
        <v>1375</v>
      </c>
      <c r="D161" s="10">
        <v>4345383175</v>
      </c>
      <c r="E161" t="s">
        <v>15044</v>
      </c>
      <c r="F161" t="s">
        <v>14100</v>
      </c>
      <c r="G161" s="7">
        <v>41729</v>
      </c>
      <c r="H161">
        <v>12</v>
      </c>
      <c r="I161" t="s">
        <v>73</v>
      </c>
      <c r="J161" t="s">
        <v>5427</v>
      </c>
      <c r="K161" t="s">
        <v>5426</v>
      </c>
      <c r="L161" t="s">
        <v>1379</v>
      </c>
      <c r="M161">
        <v>22.574999999999999</v>
      </c>
      <c r="R161">
        <v>186677</v>
      </c>
      <c r="S161">
        <v>11905</v>
      </c>
      <c r="T161">
        <v>12232</v>
      </c>
      <c r="U161">
        <v>4987</v>
      </c>
      <c r="V161">
        <v>4479</v>
      </c>
      <c r="W161">
        <v>26262</v>
      </c>
      <c r="X161">
        <v>32247</v>
      </c>
      <c r="Y161">
        <v>11292</v>
      </c>
      <c r="Z161">
        <v>14312</v>
      </c>
      <c r="AA161">
        <v>40526</v>
      </c>
      <c r="AB161">
        <v>171402</v>
      </c>
      <c r="AC161">
        <v>-21943</v>
      </c>
      <c r="AD161">
        <v>-1235</v>
      </c>
      <c r="AE161">
        <v>-10171</v>
      </c>
      <c r="AF161">
        <v>-36325</v>
      </c>
      <c r="AG161">
        <v>31081</v>
      </c>
      <c r="AH161">
        <v>0</v>
      </c>
      <c r="AI161">
        <v>29807</v>
      </c>
      <c r="AJ161">
        <v>29482</v>
      </c>
      <c r="AK161">
        <v>0</v>
      </c>
      <c r="AL161">
        <v>101752</v>
      </c>
      <c r="AM161">
        <v>270745</v>
      </c>
      <c r="AN161">
        <v>232679</v>
      </c>
      <c r="AO161">
        <v>218225</v>
      </c>
      <c r="AP161">
        <v>187810</v>
      </c>
      <c r="AQ161" s="105">
        <v>7000</v>
      </c>
      <c r="AR161" s="6">
        <v>2.4E-2</v>
      </c>
      <c r="AS161" t="s">
        <v>17208</v>
      </c>
      <c r="AT161" t="s">
        <v>1380</v>
      </c>
      <c r="AU161" s="6" t="s">
        <v>1381</v>
      </c>
      <c r="AV161" s="6">
        <v>0</v>
      </c>
      <c r="AW161" t="s">
        <v>22675</v>
      </c>
      <c r="AX161" t="s">
        <v>22945</v>
      </c>
      <c r="AY161">
        <v>236722</v>
      </c>
      <c r="AZ161">
        <v>0</v>
      </c>
      <c r="BA161">
        <v>0</v>
      </c>
      <c r="BB161">
        <v>0</v>
      </c>
      <c r="BC161">
        <v>4.8000000000000004E-3</v>
      </c>
      <c r="BD161">
        <v>-8.1100692118776507</v>
      </c>
      <c r="BE161" t="s">
        <v>23749</v>
      </c>
    </row>
    <row r="162" spans="1:57">
      <c r="A162" s="130">
        <v>2222787939</v>
      </c>
      <c r="B162">
        <v>349</v>
      </c>
      <c r="C162" t="s">
        <v>1382</v>
      </c>
      <c r="D162" s="10">
        <v>2222787939</v>
      </c>
      <c r="E162" t="s">
        <v>15045</v>
      </c>
      <c r="F162" t="s">
        <v>14101</v>
      </c>
      <c r="G162" s="7">
        <v>40331</v>
      </c>
      <c r="H162">
        <v>16</v>
      </c>
      <c r="I162" t="s">
        <v>73</v>
      </c>
      <c r="J162" t="s">
        <v>5416</v>
      </c>
      <c r="K162" t="s">
        <v>5415</v>
      </c>
      <c r="L162" t="s">
        <v>1386</v>
      </c>
      <c r="M162">
        <v>12.5</v>
      </c>
      <c r="R162">
        <v>55411</v>
      </c>
      <c r="S162">
        <v>55822</v>
      </c>
      <c r="T162">
        <v>5053</v>
      </c>
      <c r="U162">
        <v>9110</v>
      </c>
      <c r="V162">
        <v>5081</v>
      </c>
      <c r="W162">
        <v>58956</v>
      </c>
      <c r="X162">
        <v>3560</v>
      </c>
      <c r="Y162">
        <v>1469</v>
      </c>
      <c r="Z162">
        <v>5125</v>
      </c>
      <c r="AA162">
        <v>3779</v>
      </c>
      <c r="AB162">
        <v>51725</v>
      </c>
      <c r="AC162">
        <v>52017</v>
      </c>
      <c r="AD162">
        <v>2698</v>
      </c>
      <c r="AE162">
        <v>3474</v>
      </c>
      <c r="AF162">
        <v>845</v>
      </c>
      <c r="AG162">
        <v>8611</v>
      </c>
      <c r="AH162">
        <v>0</v>
      </c>
      <c r="AI162">
        <v>0</v>
      </c>
      <c r="AJ162">
        <v>0</v>
      </c>
      <c r="AK162">
        <v>0</v>
      </c>
      <c r="AL162">
        <v>73431</v>
      </c>
      <c r="AM162">
        <v>90906</v>
      </c>
      <c r="AN162">
        <v>118088</v>
      </c>
      <c r="AO162">
        <v>115232</v>
      </c>
      <c r="AP162">
        <v>106528</v>
      </c>
      <c r="AQ162" s="105">
        <v>500</v>
      </c>
      <c r="AR162" s="6">
        <v>9.1999999999999998E-2</v>
      </c>
      <c r="AS162" t="s">
        <v>17208</v>
      </c>
      <c r="AT162" t="s">
        <v>1387</v>
      </c>
      <c r="AU162" s="6" t="s">
        <v>1388</v>
      </c>
      <c r="AV162" s="6">
        <v>0</v>
      </c>
      <c r="AW162" t="s">
        <v>22676</v>
      </c>
      <c r="AX162" t="s">
        <v>22954</v>
      </c>
      <c r="AY162">
        <v>103991</v>
      </c>
      <c r="AZ162">
        <v>0</v>
      </c>
      <c r="BA162">
        <v>0</v>
      </c>
      <c r="BB162">
        <v>0</v>
      </c>
      <c r="BC162">
        <v>1.84E-2</v>
      </c>
      <c r="BD162">
        <v>0.16630584530604212</v>
      </c>
      <c r="BE162" t="s">
        <v>23749</v>
      </c>
    </row>
    <row r="163" spans="1:57">
      <c r="A163" s="130">
        <v>7719446380</v>
      </c>
      <c r="B163">
        <v>110</v>
      </c>
      <c r="C163" t="s">
        <v>1389</v>
      </c>
      <c r="D163" s="10">
        <v>7719446380</v>
      </c>
      <c r="E163" t="s">
        <v>15046</v>
      </c>
      <c r="F163" t="s">
        <v>14102</v>
      </c>
      <c r="G163" s="7">
        <v>42500</v>
      </c>
      <c r="H163">
        <v>10</v>
      </c>
      <c r="I163" t="s">
        <v>73</v>
      </c>
      <c r="J163" t="s">
        <v>4975</v>
      </c>
      <c r="K163" t="s">
        <v>4974</v>
      </c>
      <c r="L163" t="s">
        <v>1393</v>
      </c>
      <c r="M163">
        <v>34</v>
      </c>
      <c r="R163">
        <v>14981</v>
      </c>
      <c r="S163">
        <v>45736</v>
      </c>
      <c r="T163">
        <v>74025</v>
      </c>
      <c r="U163">
        <v>135727</v>
      </c>
      <c r="V163">
        <v>139127</v>
      </c>
      <c r="W163">
        <v>6710</v>
      </c>
      <c r="X163">
        <v>32312</v>
      </c>
      <c r="Y163">
        <v>51149</v>
      </c>
      <c r="Z163">
        <v>71423</v>
      </c>
      <c r="AA163">
        <v>98122</v>
      </c>
      <c r="AB163">
        <v>3351</v>
      </c>
      <c r="AC163">
        <v>11859</v>
      </c>
      <c r="AD163">
        <v>20688</v>
      </c>
      <c r="AE163">
        <v>60212</v>
      </c>
      <c r="AF163">
        <v>36753</v>
      </c>
      <c r="AG163">
        <v>0</v>
      </c>
      <c r="AH163">
        <v>0</v>
      </c>
      <c r="AI163">
        <v>0</v>
      </c>
      <c r="AJ163">
        <v>0</v>
      </c>
      <c r="AK163">
        <v>0</v>
      </c>
      <c r="AL163">
        <v>7608</v>
      </c>
      <c r="AM163">
        <v>14694</v>
      </c>
      <c r="AN163">
        <v>25108</v>
      </c>
      <c r="AO163">
        <v>37668</v>
      </c>
      <c r="AP163">
        <v>84700</v>
      </c>
      <c r="AQ163" s="105">
        <v>0</v>
      </c>
      <c r="AR163" s="6">
        <v>9.2870000000000008</v>
      </c>
      <c r="AS163" t="s">
        <v>17208</v>
      </c>
      <c r="AT163" t="s">
        <v>1394</v>
      </c>
      <c r="AU163" s="6" t="s">
        <v>1395</v>
      </c>
      <c r="AV163" s="6" t="s">
        <v>74</v>
      </c>
      <c r="AW163" t="s">
        <v>22677</v>
      </c>
      <c r="AX163" t="s">
        <v>22914</v>
      </c>
      <c r="AY163">
        <v>100825</v>
      </c>
      <c r="AZ163">
        <v>0</v>
      </c>
      <c r="BA163">
        <v>0</v>
      </c>
      <c r="BB163">
        <v>0</v>
      </c>
      <c r="BC163">
        <v>1.8574000000000002</v>
      </c>
      <c r="BD163">
        <v>0.26416870916500751</v>
      </c>
      <c r="BE163" t="s">
        <v>23749</v>
      </c>
    </row>
    <row r="164" spans="1:57">
      <c r="A164" s="130">
        <v>7704849509</v>
      </c>
      <c r="B164">
        <v>286</v>
      </c>
      <c r="C164" t="s">
        <v>1416</v>
      </c>
      <c r="D164" s="10">
        <v>7704849509</v>
      </c>
      <c r="E164" t="s">
        <v>15051</v>
      </c>
      <c r="F164" t="s">
        <v>14108</v>
      </c>
      <c r="G164" s="7">
        <v>41585</v>
      </c>
      <c r="H164">
        <v>12</v>
      </c>
      <c r="I164" t="s">
        <v>73</v>
      </c>
      <c r="J164" t="s">
        <v>5197</v>
      </c>
      <c r="K164" t="s">
        <v>5197</v>
      </c>
      <c r="L164" t="s">
        <v>8490</v>
      </c>
      <c r="M164">
        <v>11</v>
      </c>
      <c r="R164">
        <v>39487</v>
      </c>
      <c r="S164">
        <v>15723</v>
      </c>
      <c r="T164">
        <v>12878</v>
      </c>
      <c r="U164">
        <v>16852</v>
      </c>
      <c r="V164">
        <v>30937</v>
      </c>
      <c r="W164">
        <v>95046</v>
      </c>
      <c r="X164">
        <v>56617</v>
      </c>
      <c r="Y164">
        <v>11312</v>
      </c>
      <c r="Z164">
        <v>66991</v>
      </c>
      <c r="AA164">
        <v>35587</v>
      </c>
      <c r="AB164">
        <v>-6008</v>
      </c>
      <c r="AC164">
        <v>-41053</v>
      </c>
      <c r="AD164">
        <v>1444</v>
      </c>
      <c r="AE164">
        <v>-50311</v>
      </c>
      <c r="AF164">
        <v>-4922</v>
      </c>
      <c r="AG164">
        <v>0</v>
      </c>
      <c r="AH164">
        <v>0</v>
      </c>
      <c r="AI164">
        <v>0</v>
      </c>
      <c r="AJ164">
        <v>0</v>
      </c>
      <c r="AK164">
        <v>0</v>
      </c>
      <c r="AL164">
        <v>23328</v>
      </c>
      <c r="AM164">
        <v>7665</v>
      </c>
      <c r="AN164">
        <v>2393</v>
      </c>
      <c r="AO164">
        <v>2185</v>
      </c>
      <c r="AP164">
        <v>1654</v>
      </c>
      <c r="AQ164" s="105">
        <v>51533</v>
      </c>
      <c r="AR164" s="6">
        <v>0.78300000000000003</v>
      </c>
      <c r="AS164" t="s">
        <v>17208</v>
      </c>
      <c r="AT164" t="s">
        <v>1421</v>
      </c>
      <c r="AU164" s="6" t="s">
        <v>1422</v>
      </c>
      <c r="AV164" s="6" t="s">
        <v>74</v>
      </c>
      <c r="AW164" t="s">
        <v>22678</v>
      </c>
      <c r="AX164" t="s">
        <v>22914</v>
      </c>
      <c r="AY164">
        <v>-122105</v>
      </c>
      <c r="AZ164">
        <v>0</v>
      </c>
      <c r="BA164">
        <v>0</v>
      </c>
      <c r="BB164">
        <v>0</v>
      </c>
      <c r="BC164">
        <v>0.15660000000000002</v>
      </c>
      <c r="BD164">
        <v>-0.15909752076801242</v>
      </c>
      <c r="BE164" t="s">
        <v>23749</v>
      </c>
    </row>
    <row r="165" spans="1:57">
      <c r="A165" s="130">
        <v>7203326272</v>
      </c>
      <c r="B165">
        <v>129</v>
      </c>
      <c r="C165" t="s">
        <v>1423</v>
      </c>
      <c r="D165" s="10">
        <v>7203326272</v>
      </c>
      <c r="E165" t="s">
        <v>15052</v>
      </c>
      <c r="F165" t="s">
        <v>14109</v>
      </c>
      <c r="G165" s="7">
        <v>41957</v>
      </c>
      <c r="H165">
        <v>11</v>
      </c>
      <c r="I165" t="s">
        <v>73</v>
      </c>
      <c r="J165" t="s">
        <v>5016</v>
      </c>
      <c r="K165" t="s">
        <v>5016</v>
      </c>
      <c r="L165" t="s">
        <v>8494</v>
      </c>
      <c r="M165">
        <v>10</v>
      </c>
      <c r="R165">
        <v>36395</v>
      </c>
      <c r="S165">
        <v>68963</v>
      </c>
      <c r="T165">
        <v>79212</v>
      </c>
      <c r="U165">
        <v>96027</v>
      </c>
      <c r="V165">
        <v>104882</v>
      </c>
      <c r="W165">
        <v>2942</v>
      </c>
      <c r="X165">
        <v>32362</v>
      </c>
      <c r="Y165">
        <v>65585</v>
      </c>
      <c r="Z165">
        <v>68388</v>
      </c>
      <c r="AA165">
        <v>87628</v>
      </c>
      <c r="AB165">
        <v>30489</v>
      </c>
      <c r="AC165">
        <v>34950</v>
      </c>
      <c r="AD165">
        <v>10964</v>
      </c>
      <c r="AE165">
        <v>24306</v>
      </c>
      <c r="AF165">
        <v>13695</v>
      </c>
      <c r="AG165">
        <v>0</v>
      </c>
      <c r="AH165">
        <v>0</v>
      </c>
      <c r="AI165">
        <v>0</v>
      </c>
      <c r="AJ165">
        <v>0</v>
      </c>
      <c r="AK165">
        <v>0</v>
      </c>
      <c r="AL165">
        <v>78471</v>
      </c>
      <c r="AM165">
        <v>106721</v>
      </c>
      <c r="AN165">
        <v>120639</v>
      </c>
      <c r="AO165">
        <v>140919</v>
      </c>
      <c r="AP165">
        <v>152238</v>
      </c>
      <c r="AQ165" s="105">
        <v>12259</v>
      </c>
      <c r="AR165" s="6">
        <v>2.8820000000000001</v>
      </c>
      <c r="AS165" t="s">
        <v>17208</v>
      </c>
      <c r="AT165" t="s">
        <v>11063</v>
      </c>
      <c r="AU165" s="6" t="s">
        <v>1429</v>
      </c>
      <c r="AV165" s="6" t="s">
        <v>74</v>
      </c>
      <c r="AW165" t="s">
        <v>22679</v>
      </c>
      <c r="AX165" t="s">
        <v>22955</v>
      </c>
      <c r="AY165">
        <v>151011</v>
      </c>
      <c r="AZ165">
        <v>0</v>
      </c>
      <c r="BA165">
        <v>0</v>
      </c>
      <c r="BB165">
        <v>0</v>
      </c>
      <c r="BC165">
        <v>0.57640000000000002</v>
      </c>
      <c r="BD165">
        <v>0.13057531320913027</v>
      </c>
      <c r="BE165" t="s">
        <v>23749</v>
      </c>
    </row>
    <row r="166" spans="1:57">
      <c r="A166" s="130">
        <v>7706462338</v>
      </c>
      <c r="B166">
        <v>478</v>
      </c>
      <c r="C166" t="s">
        <v>1430</v>
      </c>
      <c r="D166" s="10">
        <v>7706462338</v>
      </c>
      <c r="E166" t="s">
        <v>15053</v>
      </c>
      <c r="F166" t="s">
        <v>14110</v>
      </c>
      <c r="G166" s="7">
        <v>43433</v>
      </c>
      <c r="H166">
        <v>7</v>
      </c>
      <c r="I166" t="s">
        <v>73</v>
      </c>
      <c r="J166" t="s">
        <v>5574</v>
      </c>
      <c r="K166" t="s">
        <v>5574</v>
      </c>
      <c r="L166" t="s">
        <v>4122</v>
      </c>
      <c r="M166">
        <v>25000</v>
      </c>
      <c r="R166">
        <v>0</v>
      </c>
      <c r="S166">
        <v>30</v>
      </c>
      <c r="T166">
        <v>2306</v>
      </c>
      <c r="U166">
        <v>0</v>
      </c>
      <c r="V166">
        <v>0</v>
      </c>
      <c r="W166">
        <v>35</v>
      </c>
      <c r="X166">
        <v>37</v>
      </c>
      <c r="Y166">
        <v>758</v>
      </c>
      <c r="Z166">
        <v>-7</v>
      </c>
      <c r="AA166">
        <v>0</v>
      </c>
      <c r="AB166">
        <v>-438</v>
      </c>
      <c r="AC166">
        <v>-373</v>
      </c>
      <c r="AD166">
        <v>619</v>
      </c>
      <c r="AE166">
        <v>-7</v>
      </c>
      <c r="AF166">
        <v>0</v>
      </c>
      <c r="AG166">
        <v>25000</v>
      </c>
      <c r="AH166">
        <v>25000</v>
      </c>
      <c r="AI166">
        <v>27038</v>
      </c>
      <c r="AJ166">
        <v>27038</v>
      </c>
      <c r="AK166">
        <v>31144</v>
      </c>
      <c r="AL166">
        <v>80</v>
      </c>
      <c r="AM166">
        <v>66</v>
      </c>
      <c r="AN166">
        <v>66</v>
      </c>
      <c r="AO166">
        <v>166</v>
      </c>
      <c r="AP166">
        <v>104</v>
      </c>
      <c r="AQ166" s="105">
        <v>1250</v>
      </c>
      <c r="AR166" s="6">
        <v>0</v>
      </c>
      <c r="AS166" t="s">
        <v>17208</v>
      </c>
      <c r="AT166" t="s">
        <v>1435</v>
      </c>
      <c r="AU166" s="6" t="s">
        <v>1436</v>
      </c>
      <c r="AV166" s="6">
        <v>1.24576</v>
      </c>
      <c r="AW166" t="s">
        <v>19874</v>
      </c>
      <c r="AX166" t="s">
        <v>22914</v>
      </c>
      <c r="AY166">
        <v>24071</v>
      </c>
      <c r="AZ166">
        <v>7325</v>
      </c>
      <c r="BA166">
        <v>1478</v>
      </c>
      <c r="BB166">
        <v>0.36570977524822401</v>
      </c>
      <c r="BC166">
        <v>0</v>
      </c>
      <c r="BD166" t="s">
        <v>23752</v>
      </c>
      <c r="BE166" t="s">
        <v>23749</v>
      </c>
    </row>
    <row r="167" spans="1:57">
      <c r="A167" s="130">
        <v>7811001255</v>
      </c>
      <c r="B167">
        <v>419</v>
      </c>
      <c r="C167" t="s">
        <v>1437</v>
      </c>
      <c r="D167" s="10">
        <v>7811001255</v>
      </c>
      <c r="E167" t="s">
        <v>15054</v>
      </c>
      <c r="F167" t="s">
        <v>14111</v>
      </c>
      <c r="G167" s="7">
        <v>41995</v>
      </c>
      <c r="H167">
        <v>11</v>
      </c>
      <c r="I167" t="s">
        <v>73</v>
      </c>
      <c r="J167" t="s">
        <v>5452</v>
      </c>
      <c r="K167" t="s">
        <v>5451</v>
      </c>
      <c r="L167" t="s">
        <v>8497</v>
      </c>
      <c r="M167">
        <v>500</v>
      </c>
      <c r="R167">
        <v>6667</v>
      </c>
      <c r="S167">
        <v>7353</v>
      </c>
      <c r="T167">
        <v>4609</v>
      </c>
      <c r="U167">
        <v>2908</v>
      </c>
      <c r="V167">
        <v>2854</v>
      </c>
      <c r="W167">
        <v>7882</v>
      </c>
      <c r="X167">
        <v>5000</v>
      </c>
      <c r="Y167">
        <v>3560</v>
      </c>
      <c r="Z167">
        <v>2772</v>
      </c>
      <c r="AA167">
        <v>2616</v>
      </c>
      <c r="AB167">
        <v>730</v>
      </c>
      <c r="AC167">
        <v>2188</v>
      </c>
      <c r="AD167">
        <v>976</v>
      </c>
      <c r="AE167">
        <v>107</v>
      </c>
      <c r="AF167">
        <v>204</v>
      </c>
      <c r="AG167">
        <v>210</v>
      </c>
      <c r="AH167">
        <v>518</v>
      </c>
      <c r="AI167">
        <v>598</v>
      </c>
      <c r="AJ167">
        <v>443</v>
      </c>
      <c r="AK167">
        <v>483</v>
      </c>
      <c r="AL167">
        <v>44957</v>
      </c>
      <c r="AM167">
        <v>43178</v>
      </c>
      <c r="AN167">
        <v>45995</v>
      </c>
      <c r="AO167">
        <v>46095</v>
      </c>
      <c r="AP167">
        <v>68298</v>
      </c>
      <c r="AQ167" s="105">
        <v>344</v>
      </c>
      <c r="AR167" s="6">
        <v>0.42799999999999999</v>
      </c>
      <c r="AS167" t="s">
        <v>17208</v>
      </c>
      <c r="AT167" t="s">
        <v>1442</v>
      </c>
      <c r="AU167" s="6" t="s">
        <v>1443</v>
      </c>
      <c r="AV167" s="6">
        <v>2.2999999999999998</v>
      </c>
      <c r="AW167" t="s">
        <v>19875</v>
      </c>
      <c r="AX167" t="s">
        <v>22918</v>
      </c>
      <c r="AY167">
        <v>10199</v>
      </c>
      <c r="AZ167">
        <v>0</v>
      </c>
      <c r="BA167">
        <v>0</v>
      </c>
      <c r="BB167">
        <v>0</v>
      </c>
      <c r="BC167">
        <v>8.5599999999999996E-2</v>
      </c>
      <c r="BD167">
        <v>7.1478626489138053E-2</v>
      </c>
      <c r="BE167" t="s">
        <v>23749</v>
      </c>
    </row>
    <row r="168" spans="1:57">
      <c r="A168" s="130">
        <v>1657079792</v>
      </c>
      <c r="B168">
        <v>241</v>
      </c>
      <c r="C168" t="s">
        <v>1461</v>
      </c>
      <c r="D168" s="10">
        <v>1657079792</v>
      </c>
      <c r="E168" t="s">
        <v>15057</v>
      </c>
      <c r="F168" t="s">
        <v>14116</v>
      </c>
      <c r="G168" s="7">
        <v>39737</v>
      </c>
      <c r="H168">
        <v>17</v>
      </c>
      <c r="I168" t="s">
        <v>73</v>
      </c>
      <c r="J168" t="s">
        <v>5558</v>
      </c>
      <c r="K168" t="s">
        <v>5558</v>
      </c>
      <c r="L168" t="s">
        <v>1465</v>
      </c>
      <c r="M168">
        <v>15</v>
      </c>
      <c r="R168">
        <v>36214</v>
      </c>
      <c r="S168">
        <v>26976</v>
      </c>
      <c r="T168">
        <v>18255</v>
      </c>
      <c r="U168">
        <v>27259</v>
      </c>
      <c r="V168">
        <v>0</v>
      </c>
      <c r="W168">
        <v>8987</v>
      </c>
      <c r="X168">
        <v>19750</v>
      </c>
      <c r="Y168">
        <v>8009</v>
      </c>
      <c r="Z168">
        <v>7859</v>
      </c>
      <c r="AA168">
        <v>17669</v>
      </c>
      <c r="AB168">
        <v>9678</v>
      </c>
      <c r="AC168">
        <v>5801</v>
      </c>
      <c r="AD168">
        <v>-4156</v>
      </c>
      <c r="AE168">
        <v>9730</v>
      </c>
      <c r="AF168">
        <v>-19021</v>
      </c>
      <c r="AG168">
        <v>18538</v>
      </c>
      <c r="AH168">
        <v>19661</v>
      </c>
      <c r="AI168">
        <v>20280</v>
      </c>
      <c r="AJ168">
        <v>26660</v>
      </c>
      <c r="AK168">
        <v>31285</v>
      </c>
      <c r="AL168">
        <v>6752</v>
      </c>
      <c r="AM168">
        <v>9796</v>
      </c>
      <c r="AN168">
        <v>9760</v>
      </c>
      <c r="AO168">
        <v>14882</v>
      </c>
      <c r="AP168">
        <v>1003</v>
      </c>
      <c r="AQ168" s="105">
        <v>0</v>
      </c>
      <c r="AR168" s="6">
        <v>0</v>
      </c>
      <c r="AS168" t="s">
        <v>17208</v>
      </c>
      <c r="AT168" t="s">
        <v>1466</v>
      </c>
      <c r="AU168" s="6" t="s">
        <v>1467</v>
      </c>
      <c r="AV168" s="6">
        <v>1.6876146294098608</v>
      </c>
      <c r="AW168" t="s">
        <v>19876</v>
      </c>
      <c r="AX168" t="s">
        <v>22942</v>
      </c>
      <c r="AY168">
        <v>4315</v>
      </c>
      <c r="AZ168">
        <v>417</v>
      </c>
      <c r="BA168">
        <v>32718</v>
      </c>
      <c r="BB168">
        <v>7.6790266512166863</v>
      </c>
      <c r="BC168">
        <v>0</v>
      </c>
      <c r="BD168" t="s">
        <v>23752</v>
      </c>
      <c r="BE168" t="s">
        <v>23749</v>
      </c>
    </row>
    <row r="169" spans="1:57">
      <c r="A169" s="130">
        <v>7725399508</v>
      </c>
      <c r="B169">
        <v>171</v>
      </c>
      <c r="C169" t="s">
        <v>14117</v>
      </c>
      <c r="D169" s="10">
        <v>7725399508</v>
      </c>
      <c r="E169" t="s">
        <v>15058</v>
      </c>
      <c r="F169" t="s">
        <v>14118</v>
      </c>
      <c r="G169" s="7">
        <v>43025</v>
      </c>
      <c r="H169">
        <v>8</v>
      </c>
      <c r="I169" t="s">
        <v>73</v>
      </c>
      <c r="J169" t="s">
        <v>5170</v>
      </c>
      <c r="K169" t="s">
        <v>5169</v>
      </c>
      <c r="L169" t="s">
        <v>1472</v>
      </c>
      <c r="M169">
        <v>100</v>
      </c>
      <c r="R169">
        <v>50998</v>
      </c>
      <c r="S169">
        <v>48250</v>
      </c>
      <c r="T169">
        <v>60441</v>
      </c>
      <c r="U169">
        <v>55478</v>
      </c>
      <c r="V169">
        <v>32221</v>
      </c>
      <c r="W169">
        <v>55712</v>
      </c>
      <c r="X169">
        <v>42651</v>
      </c>
      <c r="Y169">
        <v>56022</v>
      </c>
      <c r="Z169">
        <v>58056</v>
      </c>
      <c r="AA169">
        <v>29701</v>
      </c>
      <c r="AB169">
        <v>3520</v>
      </c>
      <c r="AC169">
        <v>4432</v>
      </c>
      <c r="AD169">
        <v>3756</v>
      </c>
      <c r="AE169">
        <v>-3151</v>
      </c>
      <c r="AF169">
        <v>2142</v>
      </c>
      <c r="AG169">
        <v>6980</v>
      </c>
      <c r="AH169">
        <v>3655</v>
      </c>
      <c r="AI169">
        <v>3655</v>
      </c>
      <c r="AJ169">
        <v>3655</v>
      </c>
      <c r="AK169">
        <v>3651</v>
      </c>
      <c r="AL169">
        <v>1862905</v>
      </c>
      <c r="AM169">
        <v>1937119</v>
      </c>
      <c r="AN169">
        <v>1757003</v>
      </c>
      <c r="AO169">
        <v>1715800</v>
      </c>
      <c r="AP169">
        <v>1683794</v>
      </c>
      <c r="AQ169" s="105">
        <v>0</v>
      </c>
      <c r="AR169" s="6">
        <v>0.63200000000000001</v>
      </c>
      <c r="AS169" t="s">
        <v>17208</v>
      </c>
      <c r="AT169" t="s">
        <v>11102</v>
      </c>
      <c r="AU169" s="6" t="s">
        <v>1474</v>
      </c>
      <c r="AV169" s="6">
        <v>0.52306590257879659</v>
      </c>
      <c r="AW169" t="s">
        <v>22680</v>
      </c>
      <c r="AX169" t="s">
        <v>22914</v>
      </c>
      <c r="AY169">
        <v>1689740</v>
      </c>
      <c r="AZ169">
        <v>0</v>
      </c>
      <c r="BA169">
        <v>0</v>
      </c>
      <c r="BB169">
        <v>0</v>
      </c>
      <c r="BC169">
        <v>0.12640000000000001</v>
      </c>
      <c r="BD169">
        <v>6.6478383662828586E-2</v>
      </c>
      <c r="BE169" t="s">
        <v>23749</v>
      </c>
    </row>
    <row r="170" spans="1:57">
      <c r="A170" s="130">
        <v>1655335916</v>
      </c>
      <c r="B170">
        <v>327</v>
      </c>
      <c r="C170" t="s">
        <v>1475</v>
      </c>
      <c r="D170" s="10">
        <v>1655335916</v>
      </c>
      <c r="E170" t="s">
        <v>15059</v>
      </c>
      <c r="F170" t="s">
        <v>14121</v>
      </c>
      <c r="G170" s="7">
        <v>42243</v>
      </c>
      <c r="H170">
        <v>11</v>
      </c>
      <c r="I170" t="s">
        <v>73</v>
      </c>
      <c r="J170" t="s">
        <v>5313</v>
      </c>
      <c r="K170" t="s">
        <v>5312</v>
      </c>
      <c r="L170" t="s">
        <v>8507</v>
      </c>
      <c r="M170">
        <v>10320</v>
      </c>
      <c r="R170">
        <v>6011</v>
      </c>
      <c r="S170">
        <v>18613</v>
      </c>
      <c r="T170">
        <v>12160</v>
      </c>
      <c r="U170">
        <v>11031</v>
      </c>
      <c r="V170">
        <v>11170</v>
      </c>
      <c r="W170">
        <v>3845</v>
      </c>
      <c r="X170">
        <v>23946</v>
      </c>
      <c r="Y170">
        <v>11839</v>
      </c>
      <c r="Z170">
        <v>12352</v>
      </c>
      <c r="AA170">
        <v>7680</v>
      </c>
      <c r="AB170">
        <v>-16472</v>
      </c>
      <c r="AC170">
        <v>-5519</v>
      </c>
      <c r="AD170">
        <v>199</v>
      </c>
      <c r="AE170">
        <v>-1431</v>
      </c>
      <c r="AF170">
        <v>3141</v>
      </c>
      <c r="AG170">
        <v>10336</v>
      </c>
      <c r="AH170">
        <v>10314</v>
      </c>
      <c r="AI170">
        <v>51337</v>
      </c>
      <c r="AJ170">
        <v>51337</v>
      </c>
      <c r="AK170">
        <v>51337</v>
      </c>
      <c r="AL170">
        <v>120952</v>
      </c>
      <c r="AM170">
        <v>75112</v>
      </c>
      <c r="AN170">
        <v>6891</v>
      </c>
      <c r="AO170">
        <v>21030</v>
      </c>
      <c r="AP170">
        <v>8175</v>
      </c>
      <c r="AQ170" s="105">
        <v>7257</v>
      </c>
      <c r="AR170" s="6">
        <v>1.8580000000000001</v>
      </c>
      <c r="AS170" t="s">
        <v>17208</v>
      </c>
      <c r="AT170" t="s">
        <v>1480</v>
      </c>
      <c r="AU170" s="6" t="s">
        <v>1481</v>
      </c>
      <c r="AV170" s="6">
        <v>4.9668150154798765</v>
      </c>
      <c r="AW170" t="s">
        <v>19877</v>
      </c>
      <c r="AX170" t="s">
        <v>22942</v>
      </c>
      <c r="AY170">
        <v>44036</v>
      </c>
      <c r="AZ170">
        <v>0</v>
      </c>
      <c r="BA170">
        <v>0</v>
      </c>
      <c r="BB170">
        <v>0</v>
      </c>
      <c r="BC170">
        <v>0.37160000000000004</v>
      </c>
      <c r="BD170">
        <v>0.28119964189794089</v>
      </c>
      <c r="BE170" t="s">
        <v>23749</v>
      </c>
    </row>
    <row r="171" spans="1:57">
      <c r="A171" s="130">
        <v>4345384394</v>
      </c>
      <c r="B171">
        <v>308</v>
      </c>
      <c r="C171" t="s">
        <v>1482</v>
      </c>
      <c r="D171" s="10">
        <v>4345384394</v>
      </c>
      <c r="E171" t="s">
        <v>15060</v>
      </c>
      <c r="F171" t="s">
        <v>14122</v>
      </c>
      <c r="G171" s="7">
        <v>41740</v>
      </c>
      <c r="H171">
        <v>12</v>
      </c>
      <c r="I171" t="s">
        <v>73</v>
      </c>
      <c r="J171" t="s">
        <v>5391</v>
      </c>
      <c r="K171" t="s">
        <v>5391</v>
      </c>
      <c r="L171" t="s">
        <v>1486</v>
      </c>
      <c r="M171">
        <v>10</v>
      </c>
      <c r="R171">
        <v>5826</v>
      </c>
      <c r="S171">
        <v>11047</v>
      </c>
      <c r="T171">
        <v>14151</v>
      </c>
      <c r="U171">
        <v>12761</v>
      </c>
      <c r="V171">
        <v>6306</v>
      </c>
      <c r="W171">
        <v>2479</v>
      </c>
      <c r="X171">
        <v>733</v>
      </c>
      <c r="Y171">
        <v>7851</v>
      </c>
      <c r="Z171">
        <v>3664</v>
      </c>
      <c r="AA171">
        <v>4871</v>
      </c>
      <c r="AB171">
        <v>4729</v>
      </c>
      <c r="AC171">
        <v>9983</v>
      </c>
      <c r="AD171">
        <v>6192</v>
      </c>
      <c r="AE171">
        <v>9097</v>
      </c>
      <c r="AF171">
        <v>1435</v>
      </c>
      <c r="AG171">
        <v>32113</v>
      </c>
      <c r="AH171">
        <v>43972</v>
      </c>
      <c r="AI171">
        <v>26322</v>
      </c>
      <c r="AJ171">
        <v>11587</v>
      </c>
      <c r="AK171">
        <v>37411</v>
      </c>
      <c r="AL171">
        <v>12807</v>
      </c>
      <c r="AM171">
        <v>32712</v>
      </c>
      <c r="AN171">
        <v>19823</v>
      </c>
      <c r="AO171">
        <v>21547</v>
      </c>
      <c r="AP171">
        <v>1211</v>
      </c>
      <c r="AQ171" s="105">
        <v>3352</v>
      </c>
      <c r="AR171" s="6">
        <v>1.0820000000000001</v>
      </c>
      <c r="AS171" t="s">
        <v>17208</v>
      </c>
      <c r="AT171" t="s">
        <v>1487</v>
      </c>
      <c r="AU171" s="6" t="s">
        <v>1488</v>
      </c>
      <c r="AV171" s="6">
        <v>1.1649799146762994</v>
      </c>
      <c r="AW171" t="s">
        <v>22681</v>
      </c>
      <c r="AX171" t="s">
        <v>22945</v>
      </c>
      <c r="AY171">
        <v>38385</v>
      </c>
      <c r="AZ171">
        <v>0</v>
      </c>
      <c r="BA171">
        <v>4192</v>
      </c>
      <c r="BB171">
        <v>0.1092093265598541</v>
      </c>
      <c r="BC171">
        <v>0.21640000000000001</v>
      </c>
      <c r="BD171">
        <v>0.22756105296542975</v>
      </c>
      <c r="BE171" t="s">
        <v>23749</v>
      </c>
    </row>
    <row r="172" spans="1:57">
      <c r="A172" s="130">
        <v>3123447980</v>
      </c>
      <c r="B172">
        <v>482</v>
      </c>
      <c r="C172" t="s">
        <v>1489</v>
      </c>
      <c r="D172" s="10">
        <v>3123447980</v>
      </c>
      <c r="E172" t="s">
        <v>15061</v>
      </c>
      <c r="F172" t="s">
        <v>14123</v>
      </c>
      <c r="G172" s="7">
        <v>43461</v>
      </c>
      <c r="H172">
        <v>7</v>
      </c>
      <c r="I172" t="s">
        <v>73</v>
      </c>
      <c r="J172" t="s">
        <v>5110</v>
      </c>
      <c r="K172" t="s">
        <v>7123</v>
      </c>
      <c r="L172" t="s">
        <v>1493</v>
      </c>
      <c r="M172">
        <v>10</v>
      </c>
      <c r="R172">
        <v>0</v>
      </c>
      <c r="S172">
        <v>0</v>
      </c>
      <c r="T172">
        <v>0</v>
      </c>
      <c r="U172">
        <v>39152</v>
      </c>
      <c r="V172">
        <v>49967</v>
      </c>
      <c r="W172">
        <v>0</v>
      </c>
      <c r="X172">
        <v>0</v>
      </c>
      <c r="Y172">
        <v>0</v>
      </c>
      <c r="Z172">
        <v>0</v>
      </c>
      <c r="AA172">
        <v>0</v>
      </c>
      <c r="AB172">
        <v>0</v>
      </c>
      <c r="AC172">
        <v>0</v>
      </c>
      <c r="AD172">
        <v>0</v>
      </c>
      <c r="AE172">
        <v>36901</v>
      </c>
      <c r="AF172">
        <v>-7870</v>
      </c>
      <c r="AG172">
        <v>0</v>
      </c>
      <c r="AH172">
        <v>0</v>
      </c>
      <c r="AI172">
        <v>0</v>
      </c>
      <c r="AJ172">
        <v>0</v>
      </c>
      <c r="AK172">
        <v>0</v>
      </c>
      <c r="AL172">
        <v>96903</v>
      </c>
      <c r="AM172">
        <v>210982</v>
      </c>
      <c r="AN172">
        <v>267588</v>
      </c>
      <c r="AO172">
        <v>315996</v>
      </c>
      <c r="AP172">
        <v>317986</v>
      </c>
      <c r="AQ172" s="105">
        <v>1900</v>
      </c>
      <c r="AR172" s="6">
        <v>1.276</v>
      </c>
      <c r="AS172" t="s">
        <v>17208</v>
      </c>
      <c r="AT172" t="s">
        <v>1494</v>
      </c>
      <c r="AU172" s="6" t="s">
        <v>1495</v>
      </c>
      <c r="AV172" s="6" t="s">
        <v>74</v>
      </c>
      <c r="AW172" t="s">
        <v>19878</v>
      </c>
      <c r="AX172" t="s">
        <v>22956</v>
      </c>
      <c r="AY172">
        <v>297958</v>
      </c>
      <c r="AZ172">
        <v>0</v>
      </c>
      <c r="BA172">
        <v>29144</v>
      </c>
      <c r="BB172">
        <v>9.7812443364501039E-2</v>
      </c>
      <c r="BC172">
        <v>0.25519999999999998</v>
      </c>
      <c r="BD172">
        <v>-0.15750395260872177</v>
      </c>
      <c r="BE172" t="s">
        <v>23749</v>
      </c>
    </row>
    <row r="173" spans="1:57">
      <c r="A173" s="130">
        <v>5904369714</v>
      </c>
      <c r="B173">
        <v>263</v>
      </c>
      <c r="C173" t="s">
        <v>1496</v>
      </c>
      <c r="D173" s="10">
        <v>5904369714</v>
      </c>
      <c r="E173" t="s">
        <v>15062</v>
      </c>
      <c r="F173" t="s">
        <v>14124</v>
      </c>
      <c r="G173" s="7">
        <v>43461</v>
      </c>
      <c r="H173">
        <v>7</v>
      </c>
      <c r="I173" t="s">
        <v>73</v>
      </c>
      <c r="J173" t="s">
        <v>5216</v>
      </c>
      <c r="K173" t="s">
        <v>5216</v>
      </c>
      <c r="L173" t="s">
        <v>1500</v>
      </c>
      <c r="M173">
        <v>10</v>
      </c>
      <c r="R173">
        <v>35515</v>
      </c>
      <c r="S173">
        <v>42333</v>
      </c>
      <c r="T173">
        <v>28170</v>
      </c>
      <c r="U173">
        <v>22728</v>
      </c>
      <c r="V173">
        <v>22980</v>
      </c>
      <c r="W173">
        <v>23779</v>
      </c>
      <c r="X173">
        <v>303</v>
      </c>
      <c r="Y173">
        <v>148</v>
      </c>
      <c r="Z173">
        <v>143</v>
      </c>
      <c r="AA173">
        <v>153</v>
      </c>
      <c r="AB173">
        <v>9444</v>
      </c>
      <c r="AC173">
        <v>40487</v>
      </c>
      <c r="AD173">
        <v>27221</v>
      </c>
      <c r="AE173">
        <v>21619</v>
      </c>
      <c r="AF173">
        <v>21449</v>
      </c>
      <c r="AG173">
        <v>0</v>
      </c>
      <c r="AH173">
        <v>0</v>
      </c>
      <c r="AI173">
        <v>0</v>
      </c>
      <c r="AJ173">
        <v>0</v>
      </c>
      <c r="AK173">
        <v>0</v>
      </c>
      <c r="AL173">
        <v>28000</v>
      </c>
      <c r="AM173">
        <v>30440</v>
      </c>
      <c r="AN173">
        <v>29221</v>
      </c>
      <c r="AO173">
        <v>28350</v>
      </c>
      <c r="AP173">
        <v>27449</v>
      </c>
      <c r="AQ173" s="105">
        <v>0</v>
      </c>
      <c r="AR173" s="6">
        <v>0.64700000000000002</v>
      </c>
      <c r="AS173" t="s">
        <v>17208</v>
      </c>
      <c r="AT173" t="s">
        <v>1501</v>
      </c>
      <c r="AU173" s="6" t="s">
        <v>1502</v>
      </c>
      <c r="AV173" s="6" t="s">
        <v>74</v>
      </c>
      <c r="AW173" t="s">
        <v>22682</v>
      </c>
      <c r="AX173" t="s">
        <v>22919</v>
      </c>
      <c r="AY173">
        <v>102438</v>
      </c>
      <c r="AZ173">
        <v>0</v>
      </c>
      <c r="BA173">
        <v>0</v>
      </c>
      <c r="BB173">
        <v>0</v>
      </c>
      <c r="BC173">
        <v>0.12940000000000002</v>
      </c>
      <c r="BD173">
        <v>0.93337684943429067</v>
      </c>
      <c r="BE173" t="s">
        <v>23749</v>
      </c>
    </row>
    <row r="174" spans="1:57">
      <c r="A174" s="130">
        <v>6821000354</v>
      </c>
      <c r="B174">
        <v>262</v>
      </c>
      <c r="C174" t="s">
        <v>14125</v>
      </c>
      <c r="D174" s="10">
        <v>6821000354</v>
      </c>
      <c r="E174" t="s">
        <v>15063</v>
      </c>
      <c r="F174" t="s">
        <v>14126</v>
      </c>
      <c r="G174" s="7">
        <v>43496</v>
      </c>
      <c r="H174">
        <v>7</v>
      </c>
      <c r="I174" t="s">
        <v>73</v>
      </c>
      <c r="J174" t="s">
        <v>5217</v>
      </c>
      <c r="K174" t="s">
        <v>5217</v>
      </c>
      <c r="L174" t="s">
        <v>8512</v>
      </c>
      <c r="M174">
        <v>10</v>
      </c>
      <c r="R174">
        <v>528</v>
      </c>
      <c r="S174">
        <v>4174</v>
      </c>
      <c r="T174">
        <v>17704</v>
      </c>
      <c r="U174">
        <v>22851</v>
      </c>
      <c r="V174">
        <v>22947</v>
      </c>
      <c r="W174">
        <v>424</v>
      </c>
      <c r="X174">
        <v>4780</v>
      </c>
      <c r="Y174">
        <v>14951</v>
      </c>
      <c r="Z174">
        <v>17940</v>
      </c>
      <c r="AA174">
        <v>15808</v>
      </c>
      <c r="AB174">
        <v>-195</v>
      </c>
      <c r="AC174">
        <v>-784</v>
      </c>
      <c r="AD174">
        <v>2288</v>
      </c>
      <c r="AE174">
        <v>4202</v>
      </c>
      <c r="AF174">
        <v>6481</v>
      </c>
      <c r="AG174">
        <v>0</v>
      </c>
      <c r="AH174">
        <v>0</v>
      </c>
      <c r="AI174">
        <v>1330</v>
      </c>
      <c r="AJ174">
        <v>1750</v>
      </c>
      <c r="AK174">
        <v>1288</v>
      </c>
      <c r="AL174">
        <v>40478</v>
      </c>
      <c r="AM174">
        <v>220935</v>
      </c>
      <c r="AN174">
        <v>299996</v>
      </c>
      <c r="AO174">
        <v>313966</v>
      </c>
      <c r="AP174">
        <v>305941</v>
      </c>
      <c r="AQ174" s="105">
        <v>614</v>
      </c>
      <c r="AR174" s="6">
        <v>43.46</v>
      </c>
      <c r="AS174" t="s">
        <v>17208</v>
      </c>
      <c r="AT174" t="s">
        <v>1508</v>
      </c>
      <c r="AU174" s="6" t="s">
        <v>1509</v>
      </c>
      <c r="AV174" s="6">
        <v>0.96842105263157896</v>
      </c>
      <c r="AW174" t="s">
        <v>22683</v>
      </c>
      <c r="AX174" t="s">
        <v>22947</v>
      </c>
      <c r="AY174">
        <v>7598</v>
      </c>
      <c r="AZ174">
        <v>0</v>
      </c>
      <c r="BA174">
        <v>0</v>
      </c>
      <c r="BB174">
        <v>0</v>
      </c>
      <c r="BC174">
        <v>8.6920000000000002</v>
      </c>
      <c r="BD174">
        <v>0.28243343356430034</v>
      </c>
      <c r="BE174" t="s">
        <v>23749</v>
      </c>
    </row>
    <row r="175" spans="1:57">
      <c r="A175" s="130">
        <v>2207010288</v>
      </c>
      <c r="B175">
        <v>387</v>
      </c>
      <c r="C175" t="s">
        <v>14127</v>
      </c>
      <c r="D175" s="10">
        <v>2207010288</v>
      </c>
      <c r="E175" t="s">
        <v>15064</v>
      </c>
      <c r="F175" t="s">
        <v>14128</v>
      </c>
      <c r="G175" s="7">
        <v>42347</v>
      </c>
      <c r="H175">
        <v>10</v>
      </c>
      <c r="I175" t="s">
        <v>73</v>
      </c>
      <c r="J175" t="s">
        <v>5439</v>
      </c>
      <c r="K175" t="s">
        <v>5438</v>
      </c>
      <c r="L175" t="s">
        <v>8515</v>
      </c>
      <c r="M175">
        <v>10010</v>
      </c>
      <c r="R175">
        <v>5999</v>
      </c>
      <c r="S175">
        <v>4014</v>
      </c>
      <c r="T175">
        <v>4305</v>
      </c>
      <c r="U175">
        <v>5191</v>
      </c>
      <c r="V175">
        <v>3847</v>
      </c>
      <c r="W175">
        <v>6578</v>
      </c>
      <c r="X175">
        <v>4271</v>
      </c>
      <c r="Y175">
        <v>3954</v>
      </c>
      <c r="Z175">
        <v>3416</v>
      </c>
      <c r="AA175">
        <v>2091</v>
      </c>
      <c r="AB175">
        <v>1427</v>
      </c>
      <c r="AC175">
        <v>-488</v>
      </c>
      <c r="AD175">
        <v>59</v>
      </c>
      <c r="AE175">
        <v>1482</v>
      </c>
      <c r="AF175">
        <v>1387</v>
      </c>
      <c r="AG175">
        <v>6218</v>
      </c>
      <c r="AH175">
        <v>6275</v>
      </c>
      <c r="AI175">
        <v>6300</v>
      </c>
      <c r="AJ175">
        <v>3701</v>
      </c>
      <c r="AK175">
        <v>5209</v>
      </c>
      <c r="AL175">
        <v>7037</v>
      </c>
      <c r="AM175">
        <v>6402</v>
      </c>
      <c r="AN175">
        <v>6293</v>
      </c>
      <c r="AO175">
        <v>3504</v>
      </c>
      <c r="AP175">
        <v>3504</v>
      </c>
      <c r="AQ175" s="105">
        <v>11390</v>
      </c>
      <c r="AR175" s="6">
        <v>0.64100000000000001</v>
      </c>
      <c r="AS175" t="s">
        <v>17208</v>
      </c>
      <c r="AT175" t="s">
        <v>1515</v>
      </c>
      <c r="AU175" s="6" t="s">
        <v>1516</v>
      </c>
      <c r="AV175" s="6">
        <v>0.8377291733676423</v>
      </c>
      <c r="AW175" t="s">
        <v>19879</v>
      </c>
      <c r="AX175" t="s">
        <v>22954</v>
      </c>
      <c r="AY175">
        <v>18313</v>
      </c>
      <c r="AZ175">
        <v>0</v>
      </c>
      <c r="BA175">
        <v>620</v>
      </c>
      <c r="BB175">
        <v>3.3855730901545353E-2</v>
      </c>
      <c r="BC175">
        <v>0.12820000000000001</v>
      </c>
      <c r="BD175">
        <v>0.36054068105016895</v>
      </c>
      <c r="BE175" t="s">
        <v>23749</v>
      </c>
    </row>
    <row r="176" spans="1:57">
      <c r="A176" s="130" t="s">
        <v>22900</v>
      </c>
      <c r="B176">
        <v>235</v>
      </c>
      <c r="C176" t="s">
        <v>14129</v>
      </c>
      <c r="D176" s="10">
        <v>278124947</v>
      </c>
      <c r="E176" t="s">
        <v>15065</v>
      </c>
      <c r="F176" t="s">
        <v>14130</v>
      </c>
      <c r="G176" s="7">
        <v>38930</v>
      </c>
      <c r="H176">
        <v>20</v>
      </c>
      <c r="I176" t="s">
        <v>73</v>
      </c>
      <c r="J176" t="s">
        <v>23697</v>
      </c>
      <c r="K176" t="s">
        <v>23698</v>
      </c>
      <c r="L176" t="s">
        <v>1519</v>
      </c>
      <c r="M176">
        <v>10</v>
      </c>
      <c r="R176">
        <v>17205</v>
      </c>
      <c r="S176">
        <v>11544</v>
      </c>
      <c r="T176">
        <v>22040</v>
      </c>
      <c r="U176">
        <v>29526</v>
      </c>
      <c r="V176">
        <v>11004</v>
      </c>
      <c r="W176">
        <v>9808</v>
      </c>
      <c r="X176">
        <v>6803</v>
      </c>
      <c r="Y176">
        <v>16298</v>
      </c>
      <c r="Z176">
        <v>21356</v>
      </c>
      <c r="AA176">
        <v>8340</v>
      </c>
      <c r="AB176">
        <v>5751</v>
      </c>
      <c r="AC176">
        <v>3562</v>
      </c>
      <c r="AD176">
        <v>4586</v>
      </c>
      <c r="AE176">
        <v>6398</v>
      </c>
      <c r="AF176">
        <v>1212</v>
      </c>
      <c r="AG176">
        <v>0</v>
      </c>
      <c r="AH176">
        <v>0</v>
      </c>
      <c r="AI176">
        <v>0</v>
      </c>
      <c r="AJ176">
        <v>0</v>
      </c>
      <c r="AK176">
        <v>0</v>
      </c>
      <c r="AL176">
        <v>11177</v>
      </c>
      <c r="AM176">
        <v>24938</v>
      </c>
      <c r="AN176">
        <v>92626</v>
      </c>
      <c r="AO176">
        <v>80056</v>
      </c>
      <c r="AP176">
        <v>95534</v>
      </c>
      <c r="AQ176" s="105">
        <v>0</v>
      </c>
      <c r="AR176" s="6">
        <v>0.64</v>
      </c>
      <c r="AS176" t="s">
        <v>17208</v>
      </c>
      <c r="AT176" t="s">
        <v>11144</v>
      </c>
      <c r="AU176" s="6" t="s">
        <v>82</v>
      </c>
      <c r="AV176" s="6" t="s">
        <v>74</v>
      </c>
      <c r="AW176" t="s">
        <v>23716</v>
      </c>
      <c r="AX176" t="s">
        <v>22928</v>
      </c>
      <c r="AY176">
        <v>101290</v>
      </c>
      <c r="AZ176">
        <v>0</v>
      </c>
      <c r="BA176">
        <v>297</v>
      </c>
      <c r="BB176">
        <v>2.9321749432323031E-3</v>
      </c>
      <c r="BC176">
        <v>0.128</v>
      </c>
      <c r="BD176">
        <v>0.11014176663031625</v>
      </c>
      <c r="BE176" t="s">
        <v>23749</v>
      </c>
    </row>
    <row r="177" spans="1:57">
      <c r="A177" s="130">
        <v>7606119487</v>
      </c>
      <c r="B177">
        <v>161</v>
      </c>
      <c r="C177" t="s">
        <v>14131</v>
      </c>
      <c r="D177" s="10">
        <v>7606119487</v>
      </c>
      <c r="E177" t="s">
        <v>15066</v>
      </c>
      <c r="F177" t="s">
        <v>14132</v>
      </c>
      <c r="G177" s="7">
        <v>43507</v>
      </c>
      <c r="H177">
        <v>7</v>
      </c>
      <c r="I177" t="s">
        <v>73</v>
      </c>
      <c r="J177" t="s">
        <v>23213</v>
      </c>
      <c r="K177" t="s">
        <v>20431</v>
      </c>
      <c r="L177" t="s">
        <v>8520</v>
      </c>
      <c r="M177">
        <v>20</v>
      </c>
      <c r="R177">
        <v>31721</v>
      </c>
      <c r="S177">
        <v>46033</v>
      </c>
      <c r="T177">
        <v>52945</v>
      </c>
      <c r="U177">
        <v>62161</v>
      </c>
      <c r="V177">
        <v>66387</v>
      </c>
      <c r="W177">
        <v>62237</v>
      </c>
      <c r="X177">
        <v>20218</v>
      </c>
      <c r="Y177">
        <v>30669</v>
      </c>
      <c r="Z177">
        <v>30421</v>
      </c>
      <c r="AA177">
        <v>20897</v>
      </c>
      <c r="AB177">
        <v>-40873</v>
      </c>
      <c r="AC177">
        <v>12333</v>
      </c>
      <c r="AD177">
        <v>6300</v>
      </c>
      <c r="AE177">
        <v>7075</v>
      </c>
      <c r="AF177">
        <v>18034</v>
      </c>
      <c r="AG177">
        <v>6460</v>
      </c>
      <c r="AH177">
        <v>17728</v>
      </c>
      <c r="AI177">
        <v>15954</v>
      </c>
      <c r="AJ177">
        <v>14823</v>
      </c>
      <c r="AK177">
        <v>15333</v>
      </c>
      <c r="AL177">
        <v>53052</v>
      </c>
      <c r="AM177">
        <v>255</v>
      </c>
      <c r="AN177">
        <v>5541</v>
      </c>
      <c r="AO177">
        <v>5625</v>
      </c>
      <c r="AP177">
        <v>1722</v>
      </c>
      <c r="AQ177" s="105">
        <v>0</v>
      </c>
      <c r="AR177" s="6">
        <v>2.093</v>
      </c>
      <c r="AS177" t="s">
        <v>17208</v>
      </c>
      <c r="AT177" t="s">
        <v>1525</v>
      </c>
      <c r="AU177" s="6" t="s">
        <v>1526</v>
      </c>
      <c r="AV177" s="6">
        <v>2.3735294117647059</v>
      </c>
      <c r="AW177" t="s">
        <v>22684</v>
      </c>
      <c r="AX177" t="s">
        <v>22941</v>
      </c>
      <c r="AY177">
        <v>17159</v>
      </c>
      <c r="AZ177">
        <v>5167</v>
      </c>
      <c r="BA177">
        <v>1335</v>
      </c>
      <c r="BB177">
        <v>0.37892651086893175</v>
      </c>
      <c r="BC177">
        <v>0.41859999999999997</v>
      </c>
      <c r="BD177">
        <v>0.27164956994592315</v>
      </c>
      <c r="BE177" t="s">
        <v>23749</v>
      </c>
    </row>
    <row r="178" spans="1:57">
      <c r="A178" s="130">
        <v>9729013879</v>
      </c>
      <c r="B178">
        <v>367</v>
      </c>
      <c r="C178" t="s">
        <v>1538</v>
      </c>
      <c r="D178" s="10">
        <v>9729013879</v>
      </c>
      <c r="E178" t="s">
        <v>15069</v>
      </c>
      <c r="F178" t="s">
        <v>14135</v>
      </c>
      <c r="G178" s="7">
        <v>42545</v>
      </c>
      <c r="H178">
        <v>10</v>
      </c>
      <c r="I178" t="s">
        <v>73</v>
      </c>
      <c r="J178" t="s">
        <v>5328</v>
      </c>
      <c r="K178" t="s">
        <v>1541</v>
      </c>
      <c r="L178" t="s">
        <v>1542</v>
      </c>
      <c r="M178">
        <v>10</v>
      </c>
      <c r="R178">
        <v>8311</v>
      </c>
      <c r="S178">
        <v>5350</v>
      </c>
      <c r="T178">
        <v>4798</v>
      </c>
      <c r="U178">
        <v>6893</v>
      </c>
      <c r="V178">
        <v>10574</v>
      </c>
      <c r="W178">
        <v>7176</v>
      </c>
      <c r="X178">
        <v>3153</v>
      </c>
      <c r="Y178">
        <v>2958</v>
      </c>
      <c r="Z178">
        <v>2599</v>
      </c>
      <c r="AA178">
        <v>8521</v>
      </c>
      <c r="AB178">
        <v>705</v>
      </c>
      <c r="AC178">
        <v>2019</v>
      </c>
      <c r="AD178">
        <v>1698</v>
      </c>
      <c r="AE178">
        <v>4042</v>
      </c>
      <c r="AF178">
        <v>1560</v>
      </c>
      <c r="AG178">
        <v>0</v>
      </c>
      <c r="AH178">
        <v>0</v>
      </c>
      <c r="AI178">
        <v>0</v>
      </c>
      <c r="AJ178">
        <v>0</v>
      </c>
      <c r="AK178">
        <v>0</v>
      </c>
      <c r="AL178">
        <v>11696</v>
      </c>
      <c r="AM178">
        <v>14821</v>
      </c>
      <c r="AN178">
        <v>18639</v>
      </c>
      <c r="AO178">
        <v>31856</v>
      </c>
      <c r="AP178">
        <v>38828</v>
      </c>
      <c r="AQ178" s="105">
        <v>0</v>
      </c>
      <c r="AR178" s="6">
        <v>1.272</v>
      </c>
      <c r="AS178" t="s">
        <v>17208</v>
      </c>
      <c r="AT178" t="s">
        <v>1543</v>
      </c>
      <c r="AU178" s="6" t="s">
        <v>1544</v>
      </c>
      <c r="AV178" s="6" t="s">
        <v>74</v>
      </c>
      <c r="AW178" t="s">
        <v>22685</v>
      </c>
      <c r="AX178" t="s">
        <v>22957</v>
      </c>
      <c r="AY178">
        <v>18220</v>
      </c>
      <c r="AZ178">
        <v>0</v>
      </c>
      <c r="BA178">
        <v>0</v>
      </c>
      <c r="BB178">
        <v>0</v>
      </c>
      <c r="BC178">
        <v>0.25440000000000002</v>
      </c>
      <c r="BD178">
        <v>0.14753168148288254</v>
      </c>
      <c r="BE178" t="s">
        <v>23749</v>
      </c>
    </row>
    <row r="179" spans="1:57">
      <c r="A179" s="130">
        <v>6671071890</v>
      </c>
      <c r="B179">
        <v>412</v>
      </c>
      <c r="C179" t="s">
        <v>1545</v>
      </c>
      <c r="D179" s="10">
        <v>6671071890</v>
      </c>
      <c r="E179" t="s">
        <v>15070</v>
      </c>
      <c r="F179" t="s">
        <v>14136</v>
      </c>
      <c r="G179" s="7">
        <v>42839</v>
      </c>
      <c r="H179">
        <v>9</v>
      </c>
      <c r="I179" t="s">
        <v>73</v>
      </c>
      <c r="J179" t="s">
        <v>5458</v>
      </c>
      <c r="K179" t="s">
        <v>5458</v>
      </c>
      <c r="L179" t="s">
        <v>8527</v>
      </c>
      <c r="M179">
        <v>100</v>
      </c>
      <c r="R179">
        <v>315</v>
      </c>
      <c r="S179">
        <v>12561</v>
      </c>
      <c r="T179">
        <v>2512</v>
      </c>
      <c r="U179">
        <v>3449</v>
      </c>
      <c r="V179">
        <v>2641</v>
      </c>
      <c r="W179">
        <v>387</v>
      </c>
      <c r="X179">
        <v>15029</v>
      </c>
      <c r="Y179">
        <v>340</v>
      </c>
      <c r="Z179">
        <v>81</v>
      </c>
      <c r="AA179">
        <v>4497</v>
      </c>
      <c r="AB179">
        <v>-299</v>
      </c>
      <c r="AC179">
        <v>-2568</v>
      </c>
      <c r="AD179">
        <v>2047</v>
      </c>
      <c r="AE179">
        <v>1895</v>
      </c>
      <c r="AF179">
        <v>-2537</v>
      </c>
      <c r="AG179">
        <v>1194</v>
      </c>
      <c r="AH179">
        <v>1648</v>
      </c>
      <c r="AI179">
        <v>3566</v>
      </c>
      <c r="AJ179">
        <v>7155</v>
      </c>
      <c r="AK179">
        <v>9560</v>
      </c>
      <c r="AL179">
        <v>72</v>
      </c>
      <c r="AM179">
        <v>661</v>
      </c>
      <c r="AN179">
        <v>279</v>
      </c>
      <c r="AO179">
        <v>3222</v>
      </c>
      <c r="AP179">
        <v>25</v>
      </c>
      <c r="AQ179" s="105">
        <v>1483</v>
      </c>
      <c r="AR179" s="6">
        <v>8.3840000000000003</v>
      </c>
      <c r="AS179" t="s">
        <v>17208</v>
      </c>
      <c r="AT179" t="s">
        <v>11171</v>
      </c>
      <c r="AU179" s="6" t="s">
        <v>82</v>
      </c>
      <c r="AV179" s="6">
        <v>8.0067001675041869</v>
      </c>
      <c r="AW179" t="s">
        <v>22686</v>
      </c>
      <c r="AX179" t="s">
        <v>22926</v>
      </c>
      <c r="AY179">
        <v>12497</v>
      </c>
      <c r="AZ179">
        <v>6780</v>
      </c>
      <c r="BA179">
        <v>467</v>
      </c>
      <c r="BB179">
        <v>0.57989917580219252</v>
      </c>
      <c r="BC179">
        <v>1.6768000000000001</v>
      </c>
      <c r="BD179">
        <v>-0.96062097690268833</v>
      </c>
      <c r="BE179" t="s">
        <v>23749</v>
      </c>
    </row>
    <row r="180" spans="1:57">
      <c r="A180" s="130">
        <v>5446015412</v>
      </c>
      <c r="B180">
        <v>87</v>
      </c>
      <c r="C180" t="s">
        <v>1551</v>
      </c>
      <c r="D180" s="10">
        <v>5446015412</v>
      </c>
      <c r="E180" t="s">
        <v>15071</v>
      </c>
      <c r="F180" t="s">
        <v>14137</v>
      </c>
      <c r="G180" s="7">
        <v>41430</v>
      </c>
      <c r="H180">
        <v>13</v>
      </c>
      <c r="I180" t="s">
        <v>44</v>
      </c>
      <c r="J180" t="s">
        <v>4922</v>
      </c>
      <c r="K180" t="s">
        <v>20440</v>
      </c>
      <c r="L180" t="s">
        <v>8531</v>
      </c>
      <c r="M180">
        <v>10</v>
      </c>
      <c r="R180">
        <v>11889</v>
      </c>
      <c r="S180">
        <v>12971</v>
      </c>
      <c r="T180">
        <v>78398</v>
      </c>
      <c r="U180">
        <v>170126</v>
      </c>
      <c r="V180">
        <v>217377</v>
      </c>
      <c r="W180">
        <v>15876</v>
      </c>
      <c r="X180">
        <v>8396</v>
      </c>
      <c r="Y180">
        <v>69862</v>
      </c>
      <c r="Z180">
        <v>148476</v>
      </c>
      <c r="AA180">
        <v>179181</v>
      </c>
      <c r="AB180">
        <v>2577</v>
      </c>
      <c r="AC180">
        <v>3934</v>
      </c>
      <c r="AD180">
        <v>6441</v>
      </c>
      <c r="AE180">
        <v>16657</v>
      </c>
      <c r="AF180">
        <v>31204</v>
      </c>
      <c r="AG180">
        <v>0</v>
      </c>
      <c r="AH180">
        <v>0</v>
      </c>
      <c r="AI180">
        <v>0</v>
      </c>
      <c r="AJ180">
        <v>0</v>
      </c>
      <c r="AK180">
        <v>0</v>
      </c>
      <c r="AL180">
        <v>38436</v>
      </c>
      <c r="AM180">
        <v>69862</v>
      </c>
      <c r="AN180">
        <v>52222</v>
      </c>
      <c r="AO180">
        <v>38982</v>
      </c>
      <c r="AP180">
        <v>50415</v>
      </c>
      <c r="AQ180" s="105">
        <v>3150</v>
      </c>
      <c r="AR180" s="6">
        <v>18.283999999999999</v>
      </c>
      <c r="AS180" t="s">
        <v>17208</v>
      </c>
      <c r="AT180" t="s">
        <v>1554</v>
      </c>
      <c r="AU180" s="6" t="s">
        <v>1555</v>
      </c>
      <c r="AV180" s="6" t="s">
        <v>74</v>
      </c>
      <c r="AW180" t="s">
        <v>22687</v>
      </c>
      <c r="AX180" t="s">
        <v>22931</v>
      </c>
      <c r="AY180">
        <v>56484</v>
      </c>
      <c r="AZ180">
        <v>0</v>
      </c>
      <c r="BA180">
        <v>0</v>
      </c>
      <c r="BB180">
        <v>0</v>
      </c>
      <c r="BC180">
        <v>3.6567999999999996</v>
      </c>
      <c r="BD180">
        <v>0.14354784544823049</v>
      </c>
      <c r="BE180" t="s">
        <v>23749</v>
      </c>
    </row>
    <row r="181" spans="1:57">
      <c r="A181" s="130">
        <v>2130208814</v>
      </c>
      <c r="B181">
        <v>267</v>
      </c>
      <c r="C181" t="s">
        <v>1556</v>
      </c>
      <c r="D181" s="10">
        <v>2130208814</v>
      </c>
      <c r="E181" t="s">
        <v>15072</v>
      </c>
      <c r="F181" t="s">
        <v>14138</v>
      </c>
      <c r="G181" s="7">
        <v>43521</v>
      </c>
      <c r="H181">
        <v>7</v>
      </c>
      <c r="I181" t="s">
        <v>73</v>
      </c>
      <c r="J181" t="s">
        <v>5226</v>
      </c>
      <c r="K181" t="s">
        <v>5226</v>
      </c>
      <c r="L181" t="s">
        <v>1560</v>
      </c>
      <c r="M181">
        <v>10</v>
      </c>
      <c r="R181">
        <v>2682</v>
      </c>
      <c r="S181">
        <v>5170</v>
      </c>
      <c r="T181">
        <v>13262</v>
      </c>
      <c r="U181">
        <v>21350</v>
      </c>
      <c r="V181">
        <v>22073</v>
      </c>
      <c r="W181">
        <v>481</v>
      </c>
      <c r="X181">
        <v>561</v>
      </c>
      <c r="Y181">
        <v>1882</v>
      </c>
      <c r="Z181">
        <v>49199</v>
      </c>
      <c r="AA181">
        <v>19768</v>
      </c>
      <c r="AB181">
        <v>2067</v>
      </c>
      <c r="AC181">
        <v>4609</v>
      </c>
      <c r="AD181">
        <v>11380</v>
      </c>
      <c r="AE181">
        <v>-28836</v>
      </c>
      <c r="AF181">
        <v>986</v>
      </c>
      <c r="AG181">
        <v>0</v>
      </c>
      <c r="AH181">
        <v>0</v>
      </c>
      <c r="AI181">
        <v>0</v>
      </c>
      <c r="AJ181">
        <v>0</v>
      </c>
      <c r="AK181">
        <v>0</v>
      </c>
      <c r="AL181">
        <v>68529</v>
      </c>
      <c r="AM181">
        <v>305277</v>
      </c>
      <c r="AN181">
        <v>435773</v>
      </c>
      <c r="AO181">
        <v>257</v>
      </c>
      <c r="AP181">
        <v>13600</v>
      </c>
      <c r="AQ181" s="105">
        <v>6971</v>
      </c>
      <c r="AR181" s="6">
        <v>8.23</v>
      </c>
      <c r="AS181" t="s">
        <v>17208</v>
      </c>
      <c r="AT181" t="s">
        <v>1561</v>
      </c>
      <c r="AU181" s="6" t="s">
        <v>1562</v>
      </c>
      <c r="AV181" s="6" t="s">
        <v>74</v>
      </c>
      <c r="AW181" t="s">
        <v>22688</v>
      </c>
      <c r="AX181" t="s">
        <v>22943</v>
      </c>
      <c r="AY181">
        <v>-11038</v>
      </c>
      <c r="AZ181">
        <v>0</v>
      </c>
      <c r="BA181">
        <v>0</v>
      </c>
      <c r="BB181">
        <v>0</v>
      </c>
      <c r="BC181">
        <v>1.6460000000000001</v>
      </c>
      <c r="BD181">
        <v>4.466995877316178E-2</v>
      </c>
      <c r="BE181" t="s">
        <v>23749</v>
      </c>
    </row>
    <row r="182" spans="1:57">
      <c r="A182" s="130">
        <v>5260456250</v>
      </c>
      <c r="B182">
        <v>220</v>
      </c>
      <c r="C182" t="s">
        <v>1575</v>
      </c>
      <c r="D182" s="10">
        <v>5260456250</v>
      </c>
      <c r="E182" t="s">
        <v>15075</v>
      </c>
      <c r="F182" t="s">
        <v>14141</v>
      </c>
      <c r="G182" s="7">
        <v>43291</v>
      </c>
      <c r="H182">
        <v>8</v>
      </c>
      <c r="I182" t="s">
        <v>73</v>
      </c>
      <c r="J182" t="s">
        <v>5135</v>
      </c>
      <c r="K182" t="s">
        <v>5135</v>
      </c>
      <c r="L182" t="s">
        <v>1579</v>
      </c>
      <c r="M182">
        <v>10</v>
      </c>
      <c r="R182">
        <v>4094</v>
      </c>
      <c r="S182">
        <v>5228</v>
      </c>
      <c r="T182">
        <v>22684</v>
      </c>
      <c r="U182">
        <v>34401</v>
      </c>
      <c r="V182">
        <v>41689</v>
      </c>
      <c r="W182">
        <v>20</v>
      </c>
      <c r="X182">
        <v>3598</v>
      </c>
      <c r="Y182">
        <v>10008</v>
      </c>
      <c r="Z182">
        <v>9875</v>
      </c>
      <c r="AA182">
        <v>40447</v>
      </c>
      <c r="AB182">
        <v>3543</v>
      </c>
      <c r="AC182">
        <v>875</v>
      </c>
      <c r="AD182">
        <v>12000</v>
      </c>
      <c r="AE182">
        <v>23754</v>
      </c>
      <c r="AF182">
        <v>-68</v>
      </c>
      <c r="AG182">
        <v>3000</v>
      </c>
      <c r="AH182">
        <v>18000</v>
      </c>
      <c r="AI182">
        <v>18133</v>
      </c>
      <c r="AJ182">
        <v>24505</v>
      </c>
      <c r="AK182">
        <v>36800</v>
      </c>
      <c r="AL182">
        <v>10701</v>
      </c>
      <c r="AM182">
        <v>9849</v>
      </c>
      <c r="AN182">
        <v>23770</v>
      </c>
      <c r="AO182">
        <v>20851</v>
      </c>
      <c r="AP182">
        <v>17151</v>
      </c>
      <c r="AQ182" s="105">
        <v>1480</v>
      </c>
      <c r="AR182" s="6">
        <v>10.183</v>
      </c>
      <c r="AS182" t="s">
        <v>17208</v>
      </c>
      <c r="AT182" t="s">
        <v>1580</v>
      </c>
      <c r="AU182" s="6" t="s">
        <v>1581</v>
      </c>
      <c r="AV182" s="6">
        <v>12.266666666666667</v>
      </c>
      <c r="AW182" t="s">
        <v>22689</v>
      </c>
      <c r="AX182" t="s">
        <v>22921</v>
      </c>
      <c r="AY182">
        <v>37581</v>
      </c>
      <c r="AZ182">
        <v>0</v>
      </c>
      <c r="BA182">
        <v>30309</v>
      </c>
      <c r="BB182">
        <v>0.80649796439690269</v>
      </c>
      <c r="BC182">
        <v>2.0366</v>
      </c>
      <c r="BD182">
        <v>-1.6311257166158938E-3</v>
      </c>
      <c r="BE182" t="s">
        <v>23749</v>
      </c>
    </row>
    <row r="183" spans="1:57">
      <c r="A183" s="130">
        <v>5257185200</v>
      </c>
      <c r="B183">
        <v>180</v>
      </c>
      <c r="C183" t="s">
        <v>1582</v>
      </c>
      <c r="D183" s="10">
        <v>5257185200</v>
      </c>
      <c r="E183" t="s">
        <v>15076</v>
      </c>
      <c r="F183" t="s">
        <v>14142</v>
      </c>
      <c r="G183" s="7">
        <v>43417</v>
      </c>
      <c r="H183">
        <v>7</v>
      </c>
      <c r="I183" t="s">
        <v>73</v>
      </c>
      <c r="J183" t="s">
        <v>5085</v>
      </c>
      <c r="K183" t="s">
        <v>5084</v>
      </c>
      <c r="L183" t="s">
        <v>1586</v>
      </c>
      <c r="M183">
        <v>29.94</v>
      </c>
      <c r="R183">
        <v>31035</v>
      </c>
      <c r="S183">
        <v>34800</v>
      </c>
      <c r="T183">
        <v>48589</v>
      </c>
      <c r="U183">
        <v>46452</v>
      </c>
      <c r="V183">
        <v>59949</v>
      </c>
      <c r="W183">
        <v>9018</v>
      </c>
      <c r="X183">
        <v>9804</v>
      </c>
      <c r="Y183">
        <v>24132</v>
      </c>
      <c r="Z183">
        <v>28327</v>
      </c>
      <c r="AA183">
        <v>51489</v>
      </c>
      <c r="AB183">
        <v>21232</v>
      </c>
      <c r="AC183">
        <v>14152</v>
      </c>
      <c r="AD183">
        <v>22960</v>
      </c>
      <c r="AE183">
        <v>16591</v>
      </c>
      <c r="AF183">
        <v>6300</v>
      </c>
      <c r="AG183">
        <v>23942</v>
      </c>
      <c r="AH183">
        <v>22869</v>
      </c>
      <c r="AI183">
        <v>46687</v>
      </c>
      <c r="AJ183">
        <v>0</v>
      </c>
      <c r="AK183">
        <v>0</v>
      </c>
      <c r="AL183">
        <v>0</v>
      </c>
      <c r="AM183">
        <v>80</v>
      </c>
      <c r="AN183">
        <v>18</v>
      </c>
      <c r="AO183">
        <v>79732</v>
      </c>
      <c r="AP183">
        <v>77705</v>
      </c>
      <c r="AQ183" s="105">
        <v>3781</v>
      </c>
      <c r="AR183" s="6">
        <v>1.9319999999999999</v>
      </c>
      <c r="AS183" t="s">
        <v>17208</v>
      </c>
      <c r="AT183" t="s">
        <v>11204</v>
      </c>
      <c r="AU183" s="6" t="s">
        <v>1588</v>
      </c>
      <c r="AV183" s="6">
        <v>0</v>
      </c>
      <c r="AW183" t="s">
        <v>22690</v>
      </c>
      <c r="AX183" t="s">
        <v>22921</v>
      </c>
      <c r="AY183">
        <v>82484</v>
      </c>
      <c r="AZ183">
        <v>0</v>
      </c>
      <c r="BA183">
        <v>0</v>
      </c>
      <c r="BB183">
        <v>0</v>
      </c>
      <c r="BC183">
        <v>0.38639999999999997</v>
      </c>
      <c r="BD183">
        <v>0.10508932592703799</v>
      </c>
      <c r="BE183" t="s">
        <v>23749</v>
      </c>
    </row>
    <row r="184" spans="1:57">
      <c r="A184" s="130">
        <v>7733894231</v>
      </c>
      <c r="B184">
        <v>251</v>
      </c>
      <c r="C184" t="s">
        <v>1589</v>
      </c>
      <c r="D184" s="10">
        <v>7733894231</v>
      </c>
      <c r="E184" t="s">
        <v>15077</v>
      </c>
      <c r="F184" t="s">
        <v>14143</v>
      </c>
      <c r="G184" s="7">
        <v>44844</v>
      </c>
      <c r="H184">
        <v>3</v>
      </c>
      <c r="I184" t="s">
        <v>73</v>
      </c>
      <c r="J184" t="s">
        <v>5560</v>
      </c>
      <c r="K184" t="s">
        <v>5559</v>
      </c>
      <c r="L184" t="s">
        <v>4023</v>
      </c>
      <c r="M184">
        <v>100</v>
      </c>
      <c r="R184">
        <v>90749</v>
      </c>
      <c r="S184">
        <v>131557</v>
      </c>
      <c r="T184">
        <v>26105</v>
      </c>
      <c r="U184">
        <v>0</v>
      </c>
      <c r="V184">
        <v>0</v>
      </c>
      <c r="W184">
        <v>19962</v>
      </c>
      <c r="X184">
        <v>48505</v>
      </c>
      <c r="Y184">
        <v>30486</v>
      </c>
      <c r="Z184">
        <v>0</v>
      </c>
      <c r="AA184">
        <v>0</v>
      </c>
      <c r="AB184">
        <v>63308</v>
      </c>
      <c r="AC184">
        <v>75452</v>
      </c>
      <c r="AD184">
        <v>-5250</v>
      </c>
      <c r="AE184">
        <v>0</v>
      </c>
      <c r="AF184">
        <v>0</v>
      </c>
      <c r="AG184">
        <v>0</v>
      </c>
      <c r="AH184">
        <v>0</v>
      </c>
      <c r="AI184">
        <v>105</v>
      </c>
      <c r="AJ184">
        <v>0</v>
      </c>
      <c r="AK184">
        <v>0</v>
      </c>
      <c r="AL184">
        <v>31544</v>
      </c>
      <c r="AM184">
        <v>131762</v>
      </c>
      <c r="AN184">
        <v>145338</v>
      </c>
      <c r="AO184">
        <v>0</v>
      </c>
      <c r="AP184">
        <v>0</v>
      </c>
      <c r="AQ184" s="105">
        <v>0</v>
      </c>
      <c r="AR184" s="6">
        <v>0</v>
      </c>
      <c r="AS184" t="s">
        <v>17208</v>
      </c>
      <c r="AT184" t="s">
        <v>1594</v>
      </c>
      <c r="AU184" s="6" t="s">
        <v>1595</v>
      </c>
      <c r="AV184" s="6">
        <v>0</v>
      </c>
      <c r="AW184" t="s">
        <v>19880</v>
      </c>
      <c r="AX184" t="s">
        <v>22914</v>
      </c>
      <c r="AY184">
        <v>0</v>
      </c>
      <c r="AZ184">
        <v>0</v>
      </c>
      <c r="BA184">
        <v>0</v>
      </c>
      <c r="BB184" t="e">
        <v>#DIV/0!</v>
      </c>
      <c r="BC184">
        <v>0</v>
      </c>
      <c r="BD184" t="s">
        <v>23752</v>
      </c>
      <c r="BE184" t="s">
        <v>23749</v>
      </c>
    </row>
    <row r="185" spans="1:57">
      <c r="A185" s="130">
        <v>3801148029</v>
      </c>
      <c r="B185">
        <v>491</v>
      </c>
      <c r="C185" t="s">
        <v>1596</v>
      </c>
      <c r="D185" s="10">
        <v>3801148029</v>
      </c>
      <c r="E185" t="s">
        <v>15078</v>
      </c>
      <c r="F185" t="s">
        <v>14144</v>
      </c>
      <c r="G185" s="7">
        <v>43552</v>
      </c>
      <c r="H185">
        <v>7</v>
      </c>
      <c r="I185" t="s">
        <v>73</v>
      </c>
      <c r="J185" t="s">
        <v>5577</v>
      </c>
      <c r="K185" t="s">
        <v>5577</v>
      </c>
      <c r="L185" t="s">
        <v>4130</v>
      </c>
      <c r="M185">
        <v>14980</v>
      </c>
      <c r="R185">
        <v>28894</v>
      </c>
      <c r="S185">
        <v>9440</v>
      </c>
      <c r="T185">
        <v>0</v>
      </c>
      <c r="U185">
        <v>0</v>
      </c>
      <c r="V185">
        <v>0</v>
      </c>
      <c r="W185">
        <v>2926</v>
      </c>
      <c r="X185">
        <v>15112</v>
      </c>
      <c r="Y185">
        <v>1142</v>
      </c>
      <c r="Z185">
        <v>401</v>
      </c>
      <c r="AA185">
        <v>1607</v>
      </c>
      <c r="AB185">
        <v>27265</v>
      </c>
      <c r="AC185">
        <v>-6023</v>
      </c>
      <c r="AD185">
        <v>-1263</v>
      </c>
      <c r="AE185">
        <v>-444</v>
      </c>
      <c r="AF185">
        <v>-1650</v>
      </c>
      <c r="AG185">
        <v>5726</v>
      </c>
      <c r="AH185">
        <v>0</v>
      </c>
      <c r="AI185">
        <v>0</v>
      </c>
      <c r="AJ185">
        <v>7043</v>
      </c>
      <c r="AK185">
        <v>6922</v>
      </c>
      <c r="AL185">
        <v>2119</v>
      </c>
      <c r="AM185">
        <v>39065</v>
      </c>
      <c r="AN185">
        <v>36668</v>
      </c>
      <c r="AO185">
        <v>28370</v>
      </c>
      <c r="AP185">
        <v>26992</v>
      </c>
      <c r="AQ185" s="105">
        <v>2600</v>
      </c>
      <c r="AR185" s="6">
        <v>0</v>
      </c>
      <c r="AS185" t="s">
        <v>17208</v>
      </c>
      <c r="AT185" t="s">
        <v>1601</v>
      </c>
      <c r="AU185" s="6" t="s">
        <v>1602</v>
      </c>
      <c r="AV185" s="6">
        <v>1.2088718127837932</v>
      </c>
      <c r="AW185" t="s">
        <v>19881</v>
      </c>
      <c r="AX185" t="s">
        <v>22916</v>
      </c>
      <c r="AY185">
        <v>33851</v>
      </c>
      <c r="AZ185">
        <v>0</v>
      </c>
      <c r="BA185">
        <v>209</v>
      </c>
      <c r="BB185">
        <v>6.1741159788484832E-3</v>
      </c>
      <c r="BC185">
        <v>0</v>
      </c>
      <c r="BD185" t="s">
        <v>23752</v>
      </c>
      <c r="BE185" t="s">
        <v>23749</v>
      </c>
    </row>
    <row r="186" spans="1:57">
      <c r="A186" s="130">
        <v>3443124314</v>
      </c>
      <c r="B186">
        <v>246</v>
      </c>
      <c r="C186" t="s">
        <v>1603</v>
      </c>
      <c r="D186" s="10">
        <v>3443124314</v>
      </c>
      <c r="E186" t="s">
        <v>15079</v>
      </c>
      <c r="F186" t="s">
        <v>14145</v>
      </c>
      <c r="G186" s="7">
        <v>42219</v>
      </c>
      <c r="H186">
        <v>11</v>
      </c>
      <c r="I186" t="s">
        <v>73</v>
      </c>
      <c r="J186" t="s">
        <v>5237</v>
      </c>
      <c r="K186" t="s">
        <v>5236</v>
      </c>
      <c r="L186" t="s">
        <v>1607</v>
      </c>
      <c r="M186">
        <v>10</v>
      </c>
      <c r="R186">
        <v>28714</v>
      </c>
      <c r="S186">
        <v>21949</v>
      </c>
      <c r="T186">
        <v>15425</v>
      </c>
      <c r="U186">
        <v>25801</v>
      </c>
      <c r="V186">
        <v>20884</v>
      </c>
      <c r="W186">
        <v>30312</v>
      </c>
      <c r="X186">
        <v>362</v>
      </c>
      <c r="Y186">
        <v>46</v>
      </c>
      <c r="Z186">
        <v>21</v>
      </c>
      <c r="AA186">
        <v>43</v>
      </c>
      <c r="AB186">
        <v>7660</v>
      </c>
      <c r="AC186">
        <v>10955</v>
      </c>
      <c r="AD186">
        <v>2257</v>
      </c>
      <c r="AE186">
        <v>18453</v>
      </c>
      <c r="AF186">
        <v>1261</v>
      </c>
      <c r="AG186">
        <v>0</v>
      </c>
      <c r="AH186">
        <v>0</v>
      </c>
      <c r="AI186">
        <v>0</v>
      </c>
      <c r="AJ186">
        <v>0</v>
      </c>
      <c r="AK186">
        <v>0</v>
      </c>
      <c r="AL186">
        <v>11863</v>
      </c>
      <c r="AM186">
        <v>21777</v>
      </c>
      <c r="AN186">
        <v>21329</v>
      </c>
      <c r="AO186">
        <v>18777</v>
      </c>
      <c r="AP186">
        <v>22537</v>
      </c>
      <c r="AQ186" s="105">
        <v>0</v>
      </c>
      <c r="AR186" s="6">
        <v>0.72699999999999998</v>
      </c>
      <c r="AS186" t="s">
        <v>17208</v>
      </c>
      <c r="AT186" t="s">
        <v>1608</v>
      </c>
      <c r="AU186" s="6" t="s">
        <v>1609</v>
      </c>
      <c r="AV186" s="6" t="s">
        <v>74</v>
      </c>
      <c r="AW186" t="s">
        <v>19882</v>
      </c>
      <c r="AX186" t="s">
        <v>22940</v>
      </c>
      <c r="AY186">
        <v>32017</v>
      </c>
      <c r="AZ186">
        <v>0</v>
      </c>
      <c r="BA186">
        <v>4223</v>
      </c>
      <c r="BB186">
        <v>0.13189867882687323</v>
      </c>
      <c r="BC186">
        <v>0.1454</v>
      </c>
      <c r="BD186">
        <v>6.0381153035816891E-2</v>
      </c>
      <c r="BE186" t="s">
        <v>23749</v>
      </c>
    </row>
    <row r="187" spans="1:57">
      <c r="A187" s="130">
        <v>9705047854</v>
      </c>
      <c r="B187">
        <v>422</v>
      </c>
      <c r="C187" t="s">
        <v>1616</v>
      </c>
      <c r="D187" s="10">
        <v>9705047854</v>
      </c>
      <c r="E187" t="s">
        <v>15081</v>
      </c>
      <c r="F187" t="s">
        <v>14148</v>
      </c>
      <c r="G187" s="7">
        <v>42254</v>
      </c>
      <c r="H187">
        <v>11</v>
      </c>
      <c r="I187" t="s">
        <v>73</v>
      </c>
      <c r="J187" t="s">
        <v>5159</v>
      </c>
      <c r="K187" t="s">
        <v>5158</v>
      </c>
      <c r="L187" t="s">
        <v>1620</v>
      </c>
      <c r="M187">
        <v>10000</v>
      </c>
      <c r="R187">
        <v>95182</v>
      </c>
      <c r="S187">
        <v>44738</v>
      </c>
      <c r="T187">
        <v>7892</v>
      </c>
      <c r="U187">
        <v>2784</v>
      </c>
      <c r="V187">
        <v>35353</v>
      </c>
      <c r="W187">
        <v>81453</v>
      </c>
      <c r="X187">
        <v>31471</v>
      </c>
      <c r="Y187">
        <v>1882</v>
      </c>
      <c r="Z187">
        <v>885</v>
      </c>
      <c r="AA187">
        <v>31238</v>
      </c>
      <c r="AB187">
        <v>-30388</v>
      </c>
      <c r="AC187">
        <v>12450</v>
      </c>
      <c r="AD187">
        <v>422</v>
      </c>
      <c r="AE187">
        <v>62</v>
      </c>
      <c r="AF187">
        <v>516</v>
      </c>
      <c r="AG187">
        <v>834</v>
      </c>
      <c r="AH187">
        <v>17653</v>
      </c>
      <c r="AI187">
        <v>4125</v>
      </c>
      <c r="AJ187">
        <v>16130</v>
      </c>
      <c r="AK187">
        <v>43780</v>
      </c>
      <c r="AL187">
        <v>546</v>
      </c>
      <c r="AM187">
        <v>820</v>
      </c>
      <c r="AN187">
        <v>3316</v>
      </c>
      <c r="AO187">
        <v>2568</v>
      </c>
      <c r="AP187">
        <v>2439</v>
      </c>
      <c r="AQ187" s="105">
        <v>0</v>
      </c>
      <c r="AR187" s="6">
        <v>0.371</v>
      </c>
      <c r="AS187" t="s">
        <v>17208</v>
      </c>
      <c r="AT187" t="s">
        <v>11230</v>
      </c>
      <c r="AU187" s="6" t="s">
        <v>82</v>
      </c>
      <c r="AV187" s="6">
        <v>52.494004796163068</v>
      </c>
      <c r="AW187" t="s">
        <v>22691</v>
      </c>
      <c r="AX187" t="s">
        <v>22957</v>
      </c>
      <c r="AY187">
        <v>13470</v>
      </c>
      <c r="AZ187">
        <v>3262</v>
      </c>
      <c r="BA187">
        <v>33476</v>
      </c>
      <c r="BB187">
        <v>2.7273942093541201</v>
      </c>
      <c r="BC187">
        <v>7.4200000000000002E-2</v>
      </c>
      <c r="BD187">
        <v>1.4595649591265239E-2</v>
      </c>
      <c r="BE187" t="s">
        <v>23749</v>
      </c>
    </row>
    <row r="188" spans="1:57">
      <c r="A188" s="130">
        <v>7730611414</v>
      </c>
      <c r="B188">
        <v>106</v>
      </c>
      <c r="C188" t="s">
        <v>1622</v>
      </c>
      <c r="D188" s="10">
        <v>7730611414</v>
      </c>
      <c r="E188" t="s">
        <v>15082</v>
      </c>
      <c r="F188" t="s">
        <v>14149</v>
      </c>
      <c r="G188" s="7">
        <v>39975</v>
      </c>
      <c r="H188">
        <v>17</v>
      </c>
      <c r="I188" t="s">
        <v>73</v>
      </c>
      <c r="J188" t="s">
        <v>4819</v>
      </c>
      <c r="K188" t="s">
        <v>4917</v>
      </c>
      <c r="L188" t="s">
        <v>1626</v>
      </c>
      <c r="M188">
        <v>10</v>
      </c>
      <c r="R188">
        <v>129331</v>
      </c>
      <c r="S188">
        <v>96203</v>
      </c>
      <c r="T188">
        <v>74749</v>
      </c>
      <c r="U188">
        <v>142406</v>
      </c>
      <c r="V188">
        <v>236924</v>
      </c>
      <c r="W188">
        <v>115324</v>
      </c>
      <c r="X188">
        <v>144387</v>
      </c>
      <c r="Y188">
        <v>86541</v>
      </c>
      <c r="Z188">
        <v>82652</v>
      </c>
      <c r="AA188">
        <v>159419</v>
      </c>
      <c r="AB188">
        <v>7050</v>
      </c>
      <c r="AC188">
        <v>-50368</v>
      </c>
      <c r="AD188">
        <v>-12247</v>
      </c>
      <c r="AE188">
        <v>55002</v>
      </c>
      <c r="AF188">
        <v>67521</v>
      </c>
      <c r="AG188">
        <v>70</v>
      </c>
      <c r="AH188">
        <v>20000</v>
      </c>
      <c r="AI188">
        <v>29703</v>
      </c>
      <c r="AJ188">
        <v>69376</v>
      </c>
      <c r="AK188">
        <v>129544</v>
      </c>
      <c r="AL188">
        <v>124325</v>
      </c>
      <c r="AM188">
        <v>55496</v>
      </c>
      <c r="AN188">
        <v>39530</v>
      </c>
      <c r="AO188">
        <v>51019</v>
      </c>
      <c r="AP188">
        <v>62557</v>
      </c>
      <c r="AQ188" s="105">
        <v>0</v>
      </c>
      <c r="AR188" s="6">
        <v>1.8320000000000001</v>
      </c>
      <c r="AS188" t="s">
        <v>17208</v>
      </c>
      <c r="AT188" t="s">
        <v>11236</v>
      </c>
      <c r="AU188" s="6" t="s">
        <v>1628</v>
      </c>
      <c r="AV188" s="6">
        <v>1850.6285714285714</v>
      </c>
      <c r="AW188" t="s">
        <v>22692</v>
      </c>
      <c r="AX188" t="s">
        <v>22914</v>
      </c>
      <c r="AY188">
        <v>193847</v>
      </c>
      <c r="AZ188">
        <v>0</v>
      </c>
      <c r="BA188">
        <v>13526</v>
      </c>
      <c r="BB188">
        <v>6.9776679546240075E-2</v>
      </c>
      <c r="BC188">
        <v>0.3664</v>
      </c>
      <c r="BD188">
        <v>0.2849901234151036</v>
      </c>
      <c r="BE188" t="s">
        <v>23749</v>
      </c>
    </row>
    <row r="189" spans="1:57">
      <c r="A189" s="130">
        <v>2130134993</v>
      </c>
      <c r="B189">
        <v>183</v>
      </c>
      <c r="C189" t="s">
        <v>1629</v>
      </c>
      <c r="D189" s="10">
        <v>2130134993</v>
      </c>
      <c r="E189" t="s">
        <v>15083</v>
      </c>
      <c r="F189" t="s">
        <v>14150</v>
      </c>
      <c r="G189" s="7">
        <v>41715</v>
      </c>
      <c r="H189">
        <v>12</v>
      </c>
      <c r="I189" t="s">
        <v>73</v>
      </c>
      <c r="J189" t="s">
        <v>5196</v>
      </c>
      <c r="K189" t="s">
        <v>5195</v>
      </c>
      <c r="L189" t="s">
        <v>1633</v>
      </c>
      <c r="M189">
        <v>1000</v>
      </c>
      <c r="R189">
        <v>0</v>
      </c>
      <c r="S189">
        <v>60960</v>
      </c>
      <c r="T189">
        <v>74980</v>
      </c>
      <c r="U189">
        <v>45845</v>
      </c>
      <c r="V189">
        <v>27028</v>
      </c>
      <c r="W189">
        <v>70673</v>
      </c>
      <c r="X189">
        <v>6993</v>
      </c>
      <c r="Y189">
        <v>5602</v>
      </c>
      <c r="Z189">
        <v>4902</v>
      </c>
      <c r="AA189">
        <v>7281</v>
      </c>
      <c r="AB189">
        <v>0</v>
      </c>
      <c r="AC189">
        <v>49993</v>
      </c>
      <c r="AD189">
        <v>64557</v>
      </c>
      <c r="AE189">
        <v>36246</v>
      </c>
      <c r="AF189">
        <v>14782</v>
      </c>
      <c r="AG189">
        <v>0</v>
      </c>
      <c r="AH189">
        <v>0</v>
      </c>
      <c r="AI189">
        <v>0</v>
      </c>
      <c r="AJ189">
        <v>0</v>
      </c>
      <c r="AK189">
        <v>0</v>
      </c>
      <c r="AL189">
        <v>191114</v>
      </c>
      <c r="AM189">
        <v>127567</v>
      </c>
      <c r="AN189">
        <v>145987</v>
      </c>
      <c r="AO189">
        <v>140448</v>
      </c>
      <c r="AP189">
        <v>120572</v>
      </c>
      <c r="AQ189" s="105">
        <v>0</v>
      </c>
      <c r="AR189" s="6">
        <v>0.443</v>
      </c>
      <c r="AS189" t="s">
        <v>17208</v>
      </c>
      <c r="AT189" t="s">
        <v>1634</v>
      </c>
      <c r="AU189" s="6" t="s">
        <v>1635</v>
      </c>
      <c r="AV189" s="6" t="s">
        <v>74</v>
      </c>
      <c r="AW189" t="s">
        <v>19883</v>
      </c>
      <c r="AX189" t="s">
        <v>22943</v>
      </c>
      <c r="AY189">
        <v>136556</v>
      </c>
      <c r="AZ189">
        <v>0</v>
      </c>
      <c r="BA189">
        <v>451</v>
      </c>
      <c r="BB189">
        <v>3.3026743607018367E-3</v>
      </c>
      <c r="BC189">
        <v>8.8599999999999998E-2</v>
      </c>
      <c r="BD189">
        <v>0.54691431108480093</v>
      </c>
      <c r="BE189" t="s">
        <v>23749</v>
      </c>
    </row>
    <row r="190" spans="1:57">
      <c r="A190" s="130">
        <v>7715695240</v>
      </c>
      <c r="B190">
        <v>134</v>
      </c>
      <c r="C190" t="s">
        <v>14151</v>
      </c>
      <c r="D190" s="10">
        <v>7715695240</v>
      </c>
      <c r="E190" t="s">
        <v>15084</v>
      </c>
      <c r="F190" t="s">
        <v>14152</v>
      </c>
      <c r="G190" s="7">
        <v>39541</v>
      </c>
      <c r="H190">
        <v>18</v>
      </c>
      <c r="I190" t="s">
        <v>73</v>
      </c>
      <c r="J190" t="s">
        <v>5004</v>
      </c>
      <c r="K190" t="s">
        <v>5004</v>
      </c>
      <c r="L190" t="s">
        <v>8550</v>
      </c>
      <c r="M190">
        <v>10</v>
      </c>
      <c r="R190">
        <v>84642</v>
      </c>
      <c r="S190">
        <v>78579</v>
      </c>
      <c r="T190">
        <v>154513</v>
      </c>
      <c r="U190">
        <v>90435</v>
      </c>
      <c r="V190">
        <v>118325</v>
      </c>
      <c r="W190">
        <v>72932</v>
      </c>
      <c r="X190">
        <v>41436</v>
      </c>
      <c r="Y190">
        <v>146496</v>
      </c>
      <c r="Z190">
        <v>75546</v>
      </c>
      <c r="AA190">
        <v>74768</v>
      </c>
      <c r="AB190">
        <v>35732</v>
      </c>
      <c r="AC190">
        <v>35088</v>
      </c>
      <c r="AD190">
        <v>4878</v>
      </c>
      <c r="AE190">
        <v>12907</v>
      </c>
      <c r="AF190">
        <v>41940</v>
      </c>
      <c r="AG190">
        <v>0</v>
      </c>
      <c r="AH190">
        <v>0</v>
      </c>
      <c r="AI190">
        <v>0</v>
      </c>
      <c r="AJ190">
        <v>0</v>
      </c>
      <c r="AK190">
        <v>0</v>
      </c>
      <c r="AL190">
        <v>1726</v>
      </c>
      <c r="AM190">
        <v>63440</v>
      </c>
      <c r="AN190">
        <v>72553</v>
      </c>
      <c r="AO190">
        <v>83144</v>
      </c>
      <c r="AP190">
        <v>82420</v>
      </c>
      <c r="AQ190" s="105">
        <v>9610</v>
      </c>
      <c r="AR190" s="6">
        <v>1.3979999999999999</v>
      </c>
      <c r="AS190" t="s">
        <v>17208</v>
      </c>
      <c r="AT190" t="s">
        <v>11247</v>
      </c>
      <c r="AU190" s="6" t="s">
        <v>1642</v>
      </c>
      <c r="AV190" s="6" t="s">
        <v>74</v>
      </c>
      <c r="AW190" t="s">
        <v>22693</v>
      </c>
      <c r="AX190" t="s">
        <v>22914</v>
      </c>
      <c r="AY190">
        <v>51031</v>
      </c>
      <c r="AZ190">
        <v>0</v>
      </c>
      <c r="BA190">
        <v>0</v>
      </c>
      <c r="BB190">
        <v>0</v>
      </c>
      <c r="BC190">
        <v>0.27959999999999996</v>
      </c>
      <c r="BD190">
        <v>0.35444749630255651</v>
      </c>
      <c r="BE190" t="s">
        <v>23749</v>
      </c>
    </row>
    <row r="191" spans="1:57">
      <c r="A191" s="130">
        <v>2225130330</v>
      </c>
      <c r="B191">
        <v>34</v>
      </c>
      <c r="C191" t="s">
        <v>1649</v>
      </c>
      <c r="D191" s="10">
        <v>2225130330</v>
      </c>
      <c r="E191" t="s">
        <v>15086</v>
      </c>
      <c r="F191" t="s">
        <v>14154</v>
      </c>
      <c r="G191" s="7">
        <v>45691</v>
      </c>
      <c r="H191">
        <v>1</v>
      </c>
      <c r="I191" t="s">
        <v>44</v>
      </c>
      <c r="J191" t="s">
        <v>4851</v>
      </c>
      <c r="K191" t="s">
        <v>4850</v>
      </c>
      <c r="L191" t="s">
        <v>8553</v>
      </c>
      <c r="M191">
        <v>20</v>
      </c>
      <c r="R191">
        <v>144144</v>
      </c>
      <c r="S191">
        <v>230065</v>
      </c>
      <c r="T191">
        <v>320820</v>
      </c>
      <c r="U191">
        <v>558677</v>
      </c>
      <c r="V191">
        <v>642678</v>
      </c>
      <c r="W191">
        <v>118756</v>
      </c>
      <c r="X191">
        <v>41419</v>
      </c>
      <c r="Y191">
        <v>98997</v>
      </c>
      <c r="Z191">
        <v>342571</v>
      </c>
      <c r="AA191">
        <v>385166</v>
      </c>
      <c r="AB191">
        <v>15846</v>
      </c>
      <c r="AC191">
        <v>132354</v>
      </c>
      <c r="AD191">
        <v>70958</v>
      </c>
      <c r="AE191">
        <v>-68269</v>
      </c>
      <c r="AF191">
        <v>-11710</v>
      </c>
      <c r="AG191">
        <v>53836</v>
      </c>
      <c r="AH191">
        <v>48312</v>
      </c>
      <c r="AI191">
        <v>145178</v>
      </c>
      <c r="AJ191">
        <v>113541</v>
      </c>
      <c r="AK191">
        <v>125535</v>
      </c>
      <c r="AL191">
        <v>22022</v>
      </c>
      <c r="AM191">
        <v>125403</v>
      </c>
      <c r="AN191">
        <v>141779</v>
      </c>
      <c r="AO191">
        <v>49726</v>
      </c>
      <c r="AP191">
        <v>74119</v>
      </c>
      <c r="AQ191" s="105">
        <v>24071</v>
      </c>
      <c r="AR191" s="6">
        <v>4.4589999999999996</v>
      </c>
      <c r="AS191" t="s">
        <v>17208</v>
      </c>
      <c r="AT191" t="s">
        <v>11259</v>
      </c>
      <c r="AU191" s="6" t="s">
        <v>1655</v>
      </c>
      <c r="AV191" s="6">
        <v>2.3318039973252098</v>
      </c>
      <c r="AW191" t="s">
        <v>22694</v>
      </c>
      <c r="AX191" t="s">
        <v>22954</v>
      </c>
      <c r="AY191">
        <v>155664</v>
      </c>
      <c r="AZ191">
        <v>0</v>
      </c>
      <c r="BA191">
        <v>133577</v>
      </c>
      <c r="BB191">
        <v>0.85811105971836776</v>
      </c>
      <c r="BC191">
        <v>0.89179999999999993</v>
      </c>
      <c r="BD191">
        <v>-1.8220633038628985E-2</v>
      </c>
      <c r="BE191" t="s">
        <v>23749</v>
      </c>
    </row>
    <row r="192" spans="1:57">
      <c r="A192" s="130">
        <v>7706450420</v>
      </c>
      <c r="B192">
        <v>3</v>
      </c>
      <c r="C192" t="s">
        <v>1656</v>
      </c>
      <c r="D192" s="10">
        <v>7706450420</v>
      </c>
      <c r="E192" t="s">
        <v>15087</v>
      </c>
      <c r="F192" t="s">
        <v>14155</v>
      </c>
      <c r="G192" s="7">
        <v>42984</v>
      </c>
      <c r="H192">
        <v>9</v>
      </c>
      <c r="I192" t="s">
        <v>73</v>
      </c>
      <c r="J192" t="s">
        <v>4807</v>
      </c>
      <c r="K192" t="s">
        <v>4806</v>
      </c>
      <c r="L192" t="s">
        <v>1660</v>
      </c>
      <c r="M192">
        <v>315000</v>
      </c>
      <c r="R192">
        <v>8878559</v>
      </c>
      <c r="S192">
        <v>12637330</v>
      </c>
      <c r="T192">
        <v>12562020</v>
      </c>
      <c r="U192">
        <v>8536698</v>
      </c>
      <c r="V192">
        <v>8753853</v>
      </c>
      <c r="W192">
        <v>9134514</v>
      </c>
      <c r="X192">
        <v>11095638</v>
      </c>
      <c r="Y192">
        <v>10423574</v>
      </c>
      <c r="Z192">
        <v>6517008</v>
      </c>
      <c r="AA192">
        <v>6476527</v>
      </c>
      <c r="AB192">
        <v>413909</v>
      </c>
      <c r="AC192">
        <v>230250</v>
      </c>
      <c r="AD192">
        <v>151795</v>
      </c>
      <c r="AE192">
        <v>137313</v>
      </c>
      <c r="AF192">
        <v>-776176</v>
      </c>
      <c r="AG192">
        <v>6273480</v>
      </c>
      <c r="AH192">
        <v>8206211</v>
      </c>
      <c r="AI192">
        <v>10015293</v>
      </c>
      <c r="AJ192">
        <v>12684814</v>
      </c>
      <c r="AK192">
        <v>13806928</v>
      </c>
      <c r="AL192">
        <v>233418</v>
      </c>
      <c r="AM192">
        <v>187427</v>
      </c>
      <c r="AN192">
        <v>322258</v>
      </c>
      <c r="AO192">
        <v>439587</v>
      </c>
      <c r="AP192">
        <v>563914</v>
      </c>
      <c r="AQ192" s="105">
        <v>5781067</v>
      </c>
      <c r="AR192" s="6">
        <v>0.98599999999999999</v>
      </c>
      <c r="AS192" t="s">
        <v>17208</v>
      </c>
      <c r="AT192" t="s">
        <v>1661</v>
      </c>
      <c r="AU192" s="6" t="s">
        <v>1662</v>
      </c>
      <c r="AV192" s="6">
        <v>2.200840362924565</v>
      </c>
      <c r="AW192" t="s">
        <v>22695</v>
      </c>
      <c r="AX192" t="s">
        <v>22914</v>
      </c>
      <c r="AY192">
        <v>354847</v>
      </c>
      <c r="AZ192">
        <v>14929252</v>
      </c>
      <c r="BA192">
        <v>145736</v>
      </c>
      <c r="BB192">
        <v>42.483064532037751</v>
      </c>
      <c r="BC192">
        <v>0.19719999999999999</v>
      </c>
      <c r="BD192">
        <v>-8.8666784786082198E-2</v>
      </c>
      <c r="BE192" t="s">
        <v>23751</v>
      </c>
    </row>
    <row r="193" spans="1:57">
      <c r="A193" s="130">
        <v>1841021272</v>
      </c>
      <c r="B193">
        <v>428</v>
      </c>
      <c r="C193" t="s">
        <v>1663</v>
      </c>
      <c r="D193" s="10">
        <v>1841021272</v>
      </c>
      <c r="E193" t="s">
        <v>15088</v>
      </c>
      <c r="F193" t="s">
        <v>14156</v>
      </c>
      <c r="G193" s="7">
        <v>43531</v>
      </c>
      <c r="H193">
        <v>7</v>
      </c>
      <c r="I193" t="s">
        <v>73</v>
      </c>
      <c r="J193" t="s">
        <v>5412</v>
      </c>
      <c r="K193" t="s">
        <v>5411</v>
      </c>
      <c r="L193" t="s">
        <v>1667</v>
      </c>
      <c r="M193">
        <v>10</v>
      </c>
      <c r="R193">
        <v>145</v>
      </c>
      <c r="S193">
        <v>901</v>
      </c>
      <c r="T193">
        <v>1269</v>
      </c>
      <c r="U193">
        <v>2209</v>
      </c>
      <c r="V193">
        <v>5264</v>
      </c>
      <c r="W193">
        <v>119</v>
      </c>
      <c r="X193">
        <v>186</v>
      </c>
      <c r="Y193">
        <v>574</v>
      </c>
      <c r="Z193">
        <v>730</v>
      </c>
      <c r="AA193">
        <v>1595</v>
      </c>
      <c r="AB193">
        <v>-28</v>
      </c>
      <c r="AC193">
        <v>661</v>
      </c>
      <c r="AD193">
        <v>671</v>
      </c>
      <c r="AE193">
        <v>1347</v>
      </c>
      <c r="AF193">
        <v>3353</v>
      </c>
      <c r="AG193">
        <v>0</v>
      </c>
      <c r="AH193">
        <v>0</v>
      </c>
      <c r="AI193">
        <v>0</v>
      </c>
      <c r="AJ193">
        <v>0</v>
      </c>
      <c r="AK193">
        <v>0</v>
      </c>
      <c r="AL193">
        <v>0</v>
      </c>
      <c r="AM193">
        <v>0</v>
      </c>
      <c r="AN193">
        <v>166</v>
      </c>
      <c r="AO193">
        <v>1316</v>
      </c>
      <c r="AP193">
        <v>1763</v>
      </c>
      <c r="AQ193" s="105">
        <v>1211</v>
      </c>
      <c r="AR193" s="6">
        <v>36.302999999999997</v>
      </c>
      <c r="AS193" t="s">
        <v>17208</v>
      </c>
      <c r="AT193" t="s">
        <v>1668</v>
      </c>
      <c r="AU193" s="6" t="s">
        <v>1669</v>
      </c>
      <c r="AV193" s="6" t="s">
        <v>74</v>
      </c>
      <c r="AW193" t="s">
        <v>19884</v>
      </c>
      <c r="AX193" t="s">
        <v>22944</v>
      </c>
      <c r="AY193">
        <v>20298</v>
      </c>
      <c r="AZ193">
        <v>0</v>
      </c>
      <c r="BA193">
        <v>0</v>
      </c>
      <c r="BB193">
        <v>0</v>
      </c>
      <c r="BC193">
        <v>7.2605999999999993</v>
      </c>
      <c r="BD193">
        <v>0.63696808510638303</v>
      </c>
      <c r="BE193" t="s">
        <v>23749</v>
      </c>
    </row>
    <row r="194" spans="1:57">
      <c r="A194" s="130">
        <v>5405034430</v>
      </c>
      <c r="B194">
        <v>157</v>
      </c>
      <c r="C194" t="s">
        <v>1670</v>
      </c>
      <c r="D194" s="10">
        <v>5405034430</v>
      </c>
      <c r="E194" t="s">
        <v>15089</v>
      </c>
      <c r="F194" t="s">
        <v>14157</v>
      </c>
      <c r="G194" s="7">
        <v>43462</v>
      </c>
      <c r="H194">
        <v>7</v>
      </c>
      <c r="I194" t="s">
        <v>73</v>
      </c>
      <c r="J194" t="s">
        <v>5060</v>
      </c>
      <c r="K194" t="s">
        <v>5059</v>
      </c>
      <c r="L194" t="s">
        <v>1674</v>
      </c>
      <c r="M194">
        <v>10005</v>
      </c>
      <c r="R194">
        <v>8964</v>
      </c>
      <c r="S194">
        <v>24440</v>
      </c>
      <c r="T194">
        <v>38799</v>
      </c>
      <c r="U194">
        <v>66190</v>
      </c>
      <c r="V194">
        <v>80258</v>
      </c>
      <c r="W194">
        <v>1697</v>
      </c>
      <c r="X194">
        <v>15450</v>
      </c>
      <c r="Y194">
        <v>27167</v>
      </c>
      <c r="Z194">
        <v>48545</v>
      </c>
      <c r="AA194">
        <v>52786</v>
      </c>
      <c r="AB194">
        <v>3496</v>
      </c>
      <c r="AC194">
        <v>8257</v>
      </c>
      <c r="AD194">
        <v>9568</v>
      </c>
      <c r="AE194">
        <v>13959</v>
      </c>
      <c r="AF194">
        <v>23164</v>
      </c>
      <c r="AG194">
        <v>0</v>
      </c>
      <c r="AH194">
        <v>0</v>
      </c>
      <c r="AI194">
        <v>0</v>
      </c>
      <c r="AJ194">
        <v>0</v>
      </c>
      <c r="AK194">
        <v>0</v>
      </c>
      <c r="AL194">
        <v>128467</v>
      </c>
      <c r="AM194">
        <v>110258</v>
      </c>
      <c r="AN194">
        <v>10000</v>
      </c>
      <c r="AO194">
        <v>10004</v>
      </c>
      <c r="AP194">
        <v>35836</v>
      </c>
      <c r="AQ194" s="105">
        <v>1000</v>
      </c>
      <c r="AR194" s="6">
        <v>8.9529999999999994</v>
      </c>
      <c r="AS194" t="s">
        <v>17208</v>
      </c>
      <c r="AT194" t="s">
        <v>11275</v>
      </c>
      <c r="AU194" s="6" t="s">
        <v>1676</v>
      </c>
      <c r="AV194" s="6" t="s">
        <v>74</v>
      </c>
      <c r="AW194" t="s">
        <v>19885</v>
      </c>
      <c r="AX194" t="s">
        <v>22931</v>
      </c>
      <c r="AY194">
        <v>44167</v>
      </c>
      <c r="AZ194">
        <v>218762</v>
      </c>
      <c r="BA194">
        <v>501</v>
      </c>
      <c r="BB194">
        <v>4.9644078157900697</v>
      </c>
      <c r="BC194">
        <v>1.7906</v>
      </c>
      <c r="BD194">
        <v>0.28861920307009892</v>
      </c>
      <c r="BE194" t="s">
        <v>23749</v>
      </c>
    </row>
    <row r="195" spans="1:57">
      <c r="A195" s="130">
        <v>2312280830</v>
      </c>
      <c r="B195">
        <v>252</v>
      </c>
      <c r="C195" t="s">
        <v>1677</v>
      </c>
      <c r="D195" s="10">
        <v>2312280830</v>
      </c>
      <c r="E195" t="s">
        <v>15090</v>
      </c>
      <c r="F195" t="s">
        <v>14158</v>
      </c>
      <c r="G195" s="7">
        <v>43531</v>
      </c>
      <c r="H195">
        <v>7</v>
      </c>
      <c r="I195" t="s">
        <v>73</v>
      </c>
      <c r="J195" t="s">
        <v>5188</v>
      </c>
      <c r="K195" t="s">
        <v>5187</v>
      </c>
      <c r="L195" t="s">
        <v>1681</v>
      </c>
      <c r="M195">
        <v>10</v>
      </c>
      <c r="R195">
        <v>6204</v>
      </c>
      <c r="S195">
        <v>22321</v>
      </c>
      <c r="T195">
        <v>23414</v>
      </c>
      <c r="U195">
        <v>24498</v>
      </c>
      <c r="V195">
        <v>28187</v>
      </c>
      <c r="W195">
        <v>2954</v>
      </c>
      <c r="X195">
        <v>3625</v>
      </c>
      <c r="Y195">
        <v>2855</v>
      </c>
      <c r="Z195">
        <v>3289</v>
      </c>
      <c r="AA195">
        <v>7892</v>
      </c>
      <c r="AB195">
        <v>-884</v>
      </c>
      <c r="AC195">
        <v>9990</v>
      </c>
      <c r="AD195">
        <v>7338</v>
      </c>
      <c r="AE195">
        <v>523</v>
      </c>
      <c r="AF195">
        <v>622</v>
      </c>
      <c r="AG195">
        <v>22766</v>
      </c>
      <c r="AH195">
        <v>30640</v>
      </c>
      <c r="AI195">
        <v>31333</v>
      </c>
      <c r="AJ195">
        <v>29108</v>
      </c>
      <c r="AK195">
        <v>26060</v>
      </c>
      <c r="AL195">
        <v>60</v>
      </c>
      <c r="AM195">
        <v>127</v>
      </c>
      <c r="AN195">
        <v>129</v>
      </c>
      <c r="AO195">
        <v>3930</v>
      </c>
      <c r="AP195">
        <v>7339</v>
      </c>
      <c r="AQ195" s="105">
        <v>10095</v>
      </c>
      <c r="AR195" s="6">
        <v>4.5430000000000001</v>
      </c>
      <c r="AS195" t="s">
        <v>17208</v>
      </c>
      <c r="AT195" t="s">
        <v>1682</v>
      </c>
      <c r="AU195" s="6" t="s">
        <v>82</v>
      </c>
      <c r="AV195" s="6">
        <v>1.1446894491785997</v>
      </c>
      <c r="AW195" t="s">
        <v>22696</v>
      </c>
      <c r="AX195" t="s">
        <v>22938</v>
      </c>
      <c r="AY195">
        <v>16889</v>
      </c>
      <c r="AZ195">
        <v>0</v>
      </c>
      <c r="BA195">
        <v>17033</v>
      </c>
      <c r="BB195">
        <v>1.0085262596956599</v>
      </c>
      <c r="BC195">
        <v>0.90860000000000007</v>
      </c>
      <c r="BD195">
        <v>2.2066910277787632E-2</v>
      </c>
      <c r="BE195" t="s">
        <v>23749</v>
      </c>
    </row>
    <row r="196" spans="1:57">
      <c r="A196" s="130">
        <v>6659210466</v>
      </c>
      <c r="B196">
        <v>199</v>
      </c>
      <c r="C196" t="s">
        <v>1683</v>
      </c>
      <c r="D196" s="10">
        <v>6659210466</v>
      </c>
      <c r="E196" t="s">
        <v>15091</v>
      </c>
      <c r="F196" t="s">
        <v>14159</v>
      </c>
      <c r="G196" s="7">
        <v>40464</v>
      </c>
      <c r="H196">
        <v>15</v>
      </c>
      <c r="I196" t="s">
        <v>73</v>
      </c>
      <c r="J196" t="s">
        <v>5198</v>
      </c>
      <c r="K196" t="s">
        <v>5198</v>
      </c>
      <c r="L196" t="s">
        <v>3989</v>
      </c>
      <c r="M196">
        <v>10</v>
      </c>
      <c r="R196">
        <v>220467</v>
      </c>
      <c r="S196">
        <v>0</v>
      </c>
      <c r="T196">
        <v>24035</v>
      </c>
      <c r="U196">
        <v>39931</v>
      </c>
      <c r="V196">
        <v>26469</v>
      </c>
      <c r="W196">
        <v>4730</v>
      </c>
      <c r="X196">
        <v>0</v>
      </c>
      <c r="Y196">
        <v>971</v>
      </c>
      <c r="Z196">
        <v>34146</v>
      </c>
      <c r="AA196">
        <v>24944</v>
      </c>
      <c r="AB196">
        <v>205650</v>
      </c>
      <c r="AC196">
        <v>-1792</v>
      </c>
      <c r="AD196">
        <v>3124</v>
      </c>
      <c r="AE196">
        <v>5380</v>
      </c>
      <c r="AF196">
        <v>1260</v>
      </c>
      <c r="AG196">
        <v>0</v>
      </c>
      <c r="AH196">
        <v>0</v>
      </c>
      <c r="AI196">
        <v>14581</v>
      </c>
      <c r="AJ196">
        <v>24602</v>
      </c>
      <c r="AK196">
        <v>27916</v>
      </c>
      <c r="AL196">
        <v>451919</v>
      </c>
      <c r="AM196">
        <v>14370</v>
      </c>
      <c r="AN196">
        <v>10750</v>
      </c>
      <c r="AO196">
        <v>17010</v>
      </c>
      <c r="AP196">
        <v>14155</v>
      </c>
      <c r="AQ196" s="105">
        <v>-3514</v>
      </c>
      <c r="AR196" s="6">
        <v>0.12</v>
      </c>
      <c r="AS196" t="s">
        <v>17208</v>
      </c>
      <c r="AT196" t="s">
        <v>1688</v>
      </c>
      <c r="AU196" s="6" t="s">
        <v>1689</v>
      </c>
      <c r="AV196" s="6">
        <v>1.914546327412386</v>
      </c>
      <c r="AW196" t="s">
        <v>22697</v>
      </c>
      <c r="AX196" t="s">
        <v>22926</v>
      </c>
      <c r="AY196">
        <v>41765</v>
      </c>
      <c r="AZ196">
        <v>0</v>
      </c>
      <c r="BA196">
        <v>0</v>
      </c>
      <c r="BB196">
        <v>0</v>
      </c>
      <c r="BC196">
        <v>2.4E-2</v>
      </c>
      <c r="BD196">
        <v>4.7602856171370285E-2</v>
      </c>
      <c r="BE196" t="s">
        <v>23749</v>
      </c>
    </row>
    <row r="197" spans="1:57">
      <c r="A197" s="130">
        <v>3123387280</v>
      </c>
      <c r="B197">
        <v>64</v>
      </c>
      <c r="C197" t="s">
        <v>1690</v>
      </c>
      <c r="D197" s="10">
        <v>3123387280</v>
      </c>
      <c r="E197" t="s">
        <v>15092</v>
      </c>
      <c r="F197" t="s">
        <v>14160</v>
      </c>
      <c r="G197" s="7">
        <v>42495</v>
      </c>
      <c r="H197">
        <v>10</v>
      </c>
      <c r="I197" t="s">
        <v>73</v>
      </c>
      <c r="J197" t="s">
        <v>4982</v>
      </c>
      <c r="K197" t="s">
        <v>4982</v>
      </c>
      <c r="L197" t="s">
        <v>1694</v>
      </c>
      <c r="M197">
        <v>15</v>
      </c>
      <c r="R197">
        <v>232994</v>
      </c>
      <c r="S197">
        <v>184407</v>
      </c>
      <c r="T197">
        <v>95867</v>
      </c>
      <c r="U197">
        <v>219625</v>
      </c>
      <c r="V197">
        <v>135610</v>
      </c>
      <c r="W197">
        <v>271343</v>
      </c>
      <c r="X197">
        <v>74739</v>
      </c>
      <c r="Y197">
        <v>8499</v>
      </c>
      <c r="Z197">
        <v>80171</v>
      </c>
      <c r="AA197">
        <v>82802</v>
      </c>
      <c r="AB197">
        <v>30709</v>
      </c>
      <c r="AC197">
        <v>107158</v>
      </c>
      <c r="AD197">
        <v>83352</v>
      </c>
      <c r="AE197">
        <v>134533</v>
      </c>
      <c r="AF197">
        <v>47856</v>
      </c>
      <c r="AG197">
        <v>0</v>
      </c>
      <c r="AH197">
        <v>0</v>
      </c>
      <c r="AI197">
        <v>0</v>
      </c>
      <c r="AJ197">
        <v>0</v>
      </c>
      <c r="AK197">
        <v>0</v>
      </c>
      <c r="AL197">
        <v>51789</v>
      </c>
      <c r="AM197">
        <v>150205</v>
      </c>
      <c r="AN197">
        <v>109446</v>
      </c>
      <c r="AO197">
        <v>332168</v>
      </c>
      <c r="AP197">
        <v>403877</v>
      </c>
      <c r="AQ197" s="105">
        <v>4918</v>
      </c>
      <c r="AR197" s="6">
        <v>0.58199999999999996</v>
      </c>
      <c r="AS197" t="s">
        <v>17208</v>
      </c>
      <c r="AT197" t="s">
        <v>1695</v>
      </c>
      <c r="AU197" s="6" t="s">
        <v>1696</v>
      </c>
      <c r="AV197" s="6" t="s">
        <v>74</v>
      </c>
      <c r="AW197" t="s">
        <v>22698</v>
      </c>
      <c r="AX197" t="s">
        <v>22956</v>
      </c>
      <c r="AY197">
        <v>318467</v>
      </c>
      <c r="AZ197">
        <v>0</v>
      </c>
      <c r="BA197">
        <v>0</v>
      </c>
      <c r="BB197">
        <v>0</v>
      </c>
      <c r="BC197">
        <v>0.11639999999999999</v>
      </c>
      <c r="BD197">
        <v>0.3528943293267458</v>
      </c>
      <c r="BE197" t="s">
        <v>23749</v>
      </c>
    </row>
    <row r="198" spans="1:57">
      <c r="A198" s="130">
        <v>5027185213</v>
      </c>
      <c r="B198">
        <v>226</v>
      </c>
      <c r="C198" t="s">
        <v>1697</v>
      </c>
      <c r="D198" s="10">
        <v>5027185213</v>
      </c>
      <c r="E198" t="s">
        <v>15093</v>
      </c>
      <c r="F198" t="s">
        <v>14161</v>
      </c>
      <c r="G198" s="7">
        <v>40996</v>
      </c>
      <c r="H198">
        <v>14</v>
      </c>
      <c r="I198" t="s">
        <v>73</v>
      </c>
      <c r="J198" t="s">
        <v>5134</v>
      </c>
      <c r="K198" t="s">
        <v>5134</v>
      </c>
      <c r="L198" t="s">
        <v>1701</v>
      </c>
      <c r="M198">
        <v>10</v>
      </c>
      <c r="R198">
        <v>19577</v>
      </c>
      <c r="S198">
        <v>24307</v>
      </c>
      <c r="T198">
        <v>22999</v>
      </c>
      <c r="U198">
        <v>32520</v>
      </c>
      <c r="V198">
        <v>42178</v>
      </c>
      <c r="W198">
        <v>16553</v>
      </c>
      <c r="X198">
        <v>14111</v>
      </c>
      <c r="Y198">
        <v>14580</v>
      </c>
      <c r="Z198">
        <v>18955</v>
      </c>
      <c r="AA198">
        <v>23387</v>
      </c>
      <c r="AB198">
        <v>3803</v>
      </c>
      <c r="AC198">
        <v>9167</v>
      </c>
      <c r="AD198">
        <v>7328</v>
      </c>
      <c r="AE198">
        <v>11890</v>
      </c>
      <c r="AF198">
        <v>16679</v>
      </c>
      <c r="AG198">
        <v>0</v>
      </c>
      <c r="AH198">
        <v>0</v>
      </c>
      <c r="AI198">
        <v>0</v>
      </c>
      <c r="AJ198">
        <v>0</v>
      </c>
      <c r="AK198">
        <v>0</v>
      </c>
      <c r="AL198">
        <v>18047</v>
      </c>
      <c r="AM198">
        <v>13202</v>
      </c>
      <c r="AN198">
        <v>12376</v>
      </c>
      <c r="AO198">
        <v>14133</v>
      </c>
      <c r="AP198">
        <v>30913</v>
      </c>
      <c r="AQ198" s="105">
        <v>0</v>
      </c>
      <c r="AR198" s="6">
        <v>2.1539999999999999</v>
      </c>
      <c r="AS198" t="s">
        <v>17208</v>
      </c>
      <c r="AT198" t="s">
        <v>1702</v>
      </c>
      <c r="AU198" s="6" t="s">
        <v>1703</v>
      </c>
      <c r="AV198" s="6" t="s">
        <v>74</v>
      </c>
      <c r="AW198" t="s">
        <v>22699</v>
      </c>
      <c r="AX198" t="s">
        <v>22917</v>
      </c>
      <c r="AY198">
        <v>31363</v>
      </c>
      <c r="AZ198">
        <v>0</v>
      </c>
      <c r="BA198">
        <v>0</v>
      </c>
      <c r="BB198">
        <v>0</v>
      </c>
      <c r="BC198">
        <v>0.43079999999999996</v>
      </c>
      <c r="BD198">
        <v>0.39544312200673337</v>
      </c>
      <c r="BE198" t="s">
        <v>23749</v>
      </c>
    </row>
    <row r="199" spans="1:57">
      <c r="A199" s="130">
        <v>7107129634</v>
      </c>
      <c r="B199">
        <v>225</v>
      </c>
      <c r="C199" t="s">
        <v>1704</v>
      </c>
      <c r="D199" s="10">
        <v>7107129634</v>
      </c>
      <c r="E199" t="s">
        <v>15094</v>
      </c>
      <c r="F199" t="s">
        <v>14162</v>
      </c>
      <c r="G199" s="7">
        <v>43410</v>
      </c>
      <c r="H199">
        <v>7</v>
      </c>
      <c r="I199" t="s">
        <v>73</v>
      </c>
      <c r="J199" t="s">
        <v>5143</v>
      </c>
      <c r="K199" t="s">
        <v>5142</v>
      </c>
      <c r="L199" t="s">
        <v>8570</v>
      </c>
      <c r="M199">
        <v>10</v>
      </c>
      <c r="R199">
        <v>17803</v>
      </c>
      <c r="S199">
        <v>8550</v>
      </c>
      <c r="T199">
        <v>27053</v>
      </c>
      <c r="U199">
        <v>33154</v>
      </c>
      <c r="V199">
        <v>37896</v>
      </c>
      <c r="W199">
        <v>2249</v>
      </c>
      <c r="X199">
        <v>6180</v>
      </c>
      <c r="Y199">
        <v>32213</v>
      </c>
      <c r="Z199">
        <v>20658</v>
      </c>
      <c r="AA199">
        <v>34733</v>
      </c>
      <c r="AB199">
        <v>-6159</v>
      </c>
      <c r="AC199">
        <v>1452</v>
      </c>
      <c r="AD199">
        <v>-6133</v>
      </c>
      <c r="AE199">
        <v>10579</v>
      </c>
      <c r="AF199">
        <v>172</v>
      </c>
      <c r="AG199">
        <v>0</v>
      </c>
      <c r="AH199">
        <v>0</v>
      </c>
      <c r="AI199">
        <v>0</v>
      </c>
      <c r="AJ199">
        <v>0</v>
      </c>
      <c r="AK199">
        <v>0</v>
      </c>
      <c r="AL199">
        <v>95417</v>
      </c>
      <c r="AM199">
        <v>113791</v>
      </c>
      <c r="AN199">
        <v>127084</v>
      </c>
      <c r="AO199">
        <v>69841</v>
      </c>
      <c r="AP199">
        <v>9600</v>
      </c>
      <c r="AQ199" s="105">
        <v>42536</v>
      </c>
      <c r="AR199" s="6">
        <v>2.129</v>
      </c>
      <c r="AS199" t="s">
        <v>17208</v>
      </c>
      <c r="AT199" t="s">
        <v>1709</v>
      </c>
      <c r="AU199" s="6" t="s">
        <v>1710</v>
      </c>
      <c r="AV199" s="6" t="s">
        <v>74</v>
      </c>
      <c r="AW199" t="s">
        <v>22700</v>
      </c>
      <c r="AX199" t="s">
        <v>22958</v>
      </c>
      <c r="AY199">
        <v>-8953</v>
      </c>
      <c r="AZ199">
        <v>0</v>
      </c>
      <c r="BA199">
        <v>0</v>
      </c>
      <c r="BB199">
        <v>0</v>
      </c>
      <c r="BC199">
        <v>0.42580000000000001</v>
      </c>
      <c r="BD199">
        <v>4.5387375976356347E-3</v>
      </c>
      <c r="BE199" t="s">
        <v>23749</v>
      </c>
    </row>
    <row r="200" spans="1:57">
      <c r="A200" s="130">
        <v>3702742986</v>
      </c>
      <c r="B200">
        <v>348</v>
      </c>
      <c r="C200" t="s">
        <v>14163</v>
      </c>
      <c r="D200" s="10">
        <v>3702742986</v>
      </c>
      <c r="E200" t="s">
        <v>15095</v>
      </c>
      <c r="F200" t="s">
        <v>14164</v>
      </c>
      <c r="G200" s="7">
        <v>41949</v>
      </c>
      <c r="H200">
        <v>11</v>
      </c>
      <c r="I200" t="s">
        <v>73</v>
      </c>
      <c r="J200" t="s">
        <v>5355</v>
      </c>
      <c r="K200" t="s">
        <v>5354</v>
      </c>
      <c r="L200" t="s">
        <v>8573</v>
      </c>
      <c r="M200">
        <v>20</v>
      </c>
      <c r="R200">
        <v>5127</v>
      </c>
      <c r="S200">
        <v>4527</v>
      </c>
      <c r="T200">
        <v>4690</v>
      </c>
      <c r="U200">
        <v>9138</v>
      </c>
      <c r="V200">
        <v>8909</v>
      </c>
      <c r="W200">
        <v>4420</v>
      </c>
      <c r="X200">
        <v>280</v>
      </c>
      <c r="Y200">
        <v>2608</v>
      </c>
      <c r="Z200">
        <v>4664</v>
      </c>
      <c r="AA200">
        <v>8526</v>
      </c>
      <c r="AB200">
        <v>931</v>
      </c>
      <c r="AC200">
        <v>-271</v>
      </c>
      <c r="AD200">
        <v>-249</v>
      </c>
      <c r="AE200">
        <v>2623</v>
      </c>
      <c r="AF200">
        <v>-1550</v>
      </c>
      <c r="AG200">
        <v>6528</v>
      </c>
      <c r="AH200">
        <v>6437</v>
      </c>
      <c r="AI200">
        <v>6312</v>
      </c>
      <c r="AJ200">
        <v>7327</v>
      </c>
      <c r="AK200">
        <v>6525</v>
      </c>
      <c r="AL200">
        <v>7237</v>
      </c>
      <c r="AM200">
        <v>7056</v>
      </c>
      <c r="AN200">
        <v>6904</v>
      </c>
      <c r="AO200">
        <v>6888</v>
      </c>
      <c r="AP200">
        <v>5744</v>
      </c>
      <c r="AQ200" s="105">
        <v>1459</v>
      </c>
      <c r="AR200" s="6">
        <v>1.738</v>
      </c>
      <c r="AS200" t="s">
        <v>17208</v>
      </c>
      <c r="AT200" t="s">
        <v>1716</v>
      </c>
      <c r="AU200" s="6" t="s">
        <v>1717</v>
      </c>
      <c r="AV200" s="6">
        <v>0.99954044117647056</v>
      </c>
      <c r="AW200" t="s">
        <v>22701</v>
      </c>
      <c r="AX200" t="s">
        <v>22934</v>
      </c>
      <c r="AY200">
        <v>11631</v>
      </c>
      <c r="AZ200">
        <v>258</v>
      </c>
      <c r="BA200">
        <v>900</v>
      </c>
      <c r="BB200">
        <v>9.9561516636574671E-2</v>
      </c>
      <c r="BC200">
        <v>0.34760000000000002</v>
      </c>
      <c r="BD200">
        <v>-0.17398136715680773</v>
      </c>
      <c r="BE200" t="s">
        <v>23749</v>
      </c>
    </row>
    <row r="201" spans="1:57">
      <c r="A201" s="130">
        <v>1832032790</v>
      </c>
      <c r="B201">
        <v>244</v>
      </c>
      <c r="C201" t="s">
        <v>1723</v>
      </c>
      <c r="D201" s="10">
        <v>1832032790</v>
      </c>
      <c r="E201" t="s">
        <v>15097</v>
      </c>
      <c r="F201" t="s">
        <v>14166</v>
      </c>
      <c r="G201" s="7">
        <v>37522</v>
      </c>
      <c r="H201">
        <v>23</v>
      </c>
      <c r="I201" t="s">
        <v>73</v>
      </c>
      <c r="J201" t="s">
        <v>5223</v>
      </c>
      <c r="K201" t="s">
        <v>5223</v>
      </c>
      <c r="L201" t="s">
        <v>1727</v>
      </c>
      <c r="M201">
        <v>10</v>
      </c>
      <c r="R201">
        <v>889</v>
      </c>
      <c r="S201">
        <v>12</v>
      </c>
      <c r="T201">
        <v>693</v>
      </c>
      <c r="U201">
        <v>25976</v>
      </c>
      <c r="V201">
        <v>22705</v>
      </c>
      <c r="W201">
        <v>15014</v>
      </c>
      <c r="X201">
        <v>9896</v>
      </c>
      <c r="Y201">
        <v>24039</v>
      </c>
      <c r="Z201">
        <v>23306</v>
      </c>
      <c r="AA201">
        <v>20717</v>
      </c>
      <c r="AB201">
        <v>206148</v>
      </c>
      <c r="AC201">
        <v>54597</v>
      </c>
      <c r="AD201">
        <v>7998</v>
      </c>
      <c r="AE201">
        <v>-3569</v>
      </c>
      <c r="AF201">
        <v>-7071</v>
      </c>
      <c r="AG201">
        <v>110</v>
      </c>
      <c r="AH201">
        <v>1</v>
      </c>
      <c r="AI201">
        <v>5027</v>
      </c>
      <c r="AJ201">
        <v>9708</v>
      </c>
      <c r="AK201">
        <v>9705</v>
      </c>
      <c r="AL201">
        <v>21916</v>
      </c>
      <c r="AM201">
        <v>288755</v>
      </c>
      <c r="AN201">
        <v>285724</v>
      </c>
      <c r="AO201">
        <v>272720</v>
      </c>
      <c r="AP201">
        <v>267696</v>
      </c>
      <c r="AQ201" s="105">
        <v>12733</v>
      </c>
      <c r="AR201" s="6">
        <v>25.54</v>
      </c>
      <c r="AS201" t="s">
        <v>17208</v>
      </c>
      <c r="AT201" t="s">
        <v>1728</v>
      </c>
      <c r="AU201" s="6" t="s">
        <v>1729</v>
      </c>
      <c r="AV201" s="6">
        <v>88.227272727272734</v>
      </c>
      <c r="AW201" t="s">
        <v>22702</v>
      </c>
      <c r="AX201" t="s">
        <v>22944</v>
      </c>
      <c r="AY201">
        <v>278642</v>
      </c>
      <c r="AZ201">
        <v>0</v>
      </c>
      <c r="BA201">
        <v>871</v>
      </c>
      <c r="BB201">
        <v>3.1258747783894747E-3</v>
      </c>
      <c r="BC201">
        <v>5.1079999999999997</v>
      </c>
      <c r="BD201">
        <v>-0.31142920061660428</v>
      </c>
      <c r="BE201" t="s">
        <v>23749</v>
      </c>
    </row>
    <row r="202" spans="1:57">
      <c r="A202" s="130">
        <v>4027113714</v>
      </c>
      <c r="B202">
        <v>389</v>
      </c>
      <c r="C202" t="s">
        <v>1730</v>
      </c>
      <c r="D202" s="10">
        <v>4027113714</v>
      </c>
      <c r="E202" t="s">
        <v>15098</v>
      </c>
      <c r="F202" t="s">
        <v>14167</v>
      </c>
      <c r="G202" s="7">
        <v>41355</v>
      </c>
      <c r="H202">
        <v>13</v>
      </c>
      <c r="I202" t="s">
        <v>73</v>
      </c>
      <c r="J202" t="s">
        <v>5404</v>
      </c>
      <c r="K202" t="s">
        <v>5404</v>
      </c>
      <c r="L202" t="s">
        <v>1734</v>
      </c>
      <c r="M202">
        <v>10</v>
      </c>
      <c r="R202">
        <v>3547</v>
      </c>
      <c r="S202">
        <v>2846</v>
      </c>
      <c r="T202">
        <v>4052</v>
      </c>
      <c r="U202">
        <v>4880</v>
      </c>
      <c r="V202">
        <v>5813</v>
      </c>
      <c r="W202">
        <v>807</v>
      </c>
      <c r="X202">
        <v>2703</v>
      </c>
      <c r="Y202">
        <v>3708</v>
      </c>
      <c r="Z202">
        <v>4619</v>
      </c>
      <c r="AA202">
        <v>5314</v>
      </c>
      <c r="AB202">
        <v>42</v>
      </c>
      <c r="AC202">
        <v>0</v>
      </c>
      <c r="AD202">
        <v>101</v>
      </c>
      <c r="AE202">
        <v>113</v>
      </c>
      <c r="AF202">
        <v>233</v>
      </c>
      <c r="AG202">
        <v>0</v>
      </c>
      <c r="AH202">
        <v>0</v>
      </c>
      <c r="AI202">
        <v>0</v>
      </c>
      <c r="AJ202">
        <v>0</v>
      </c>
      <c r="AK202">
        <v>0</v>
      </c>
      <c r="AL202">
        <v>37917</v>
      </c>
      <c r="AM202">
        <v>54797</v>
      </c>
      <c r="AN202">
        <v>95944</v>
      </c>
      <c r="AO202">
        <v>89506</v>
      </c>
      <c r="AP202">
        <v>83633</v>
      </c>
      <c r="AQ202" s="105">
        <v>619</v>
      </c>
      <c r="AR202" s="6">
        <v>1.639</v>
      </c>
      <c r="AS202" t="s">
        <v>17208</v>
      </c>
      <c r="AT202" t="s">
        <v>11321</v>
      </c>
      <c r="AU202" s="6" t="s">
        <v>1736</v>
      </c>
      <c r="AV202" s="6" t="s">
        <v>74</v>
      </c>
      <c r="AW202" t="s">
        <v>22703</v>
      </c>
      <c r="AX202" t="s">
        <v>16351</v>
      </c>
      <c r="AY202">
        <v>81835</v>
      </c>
      <c r="AZ202">
        <v>0</v>
      </c>
      <c r="BA202">
        <v>0</v>
      </c>
      <c r="BB202">
        <v>0</v>
      </c>
      <c r="BC202">
        <v>0.32779999999999998</v>
      </c>
      <c r="BD202">
        <v>4.0082573542060899E-2</v>
      </c>
      <c r="BE202" t="s">
        <v>23749</v>
      </c>
    </row>
    <row r="203" spans="1:57">
      <c r="A203" s="130">
        <v>7701720659</v>
      </c>
      <c r="B203">
        <v>240</v>
      </c>
      <c r="C203" t="s">
        <v>1737</v>
      </c>
      <c r="D203" s="10">
        <v>7701720659</v>
      </c>
      <c r="E203" t="s">
        <v>15099</v>
      </c>
      <c r="F203" t="s">
        <v>14168</v>
      </c>
      <c r="G203" s="7">
        <v>39204</v>
      </c>
      <c r="H203">
        <v>19</v>
      </c>
      <c r="I203" t="s">
        <v>73</v>
      </c>
      <c r="J203" t="s">
        <v>20477</v>
      </c>
      <c r="K203" t="s">
        <v>5161</v>
      </c>
      <c r="L203" t="s">
        <v>8582</v>
      </c>
      <c r="M203">
        <v>2553</v>
      </c>
      <c r="R203">
        <v>31727</v>
      </c>
      <c r="S203">
        <v>54126</v>
      </c>
      <c r="T203">
        <v>42946</v>
      </c>
      <c r="U203">
        <v>27269</v>
      </c>
      <c r="V203">
        <v>34198</v>
      </c>
      <c r="W203">
        <v>34581</v>
      </c>
      <c r="X203">
        <v>34024</v>
      </c>
      <c r="Y203">
        <v>57272</v>
      </c>
      <c r="Z203">
        <v>8323</v>
      </c>
      <c r="AA203">
        <v>12003</v>
      </c>
      <c r="AB203">
        <v>-970</v>
      </c>
      <c r="AC203">
        <v>31</v>
      </c>
      <c r="AD203">
        <v>-28272</v>
      </c>
      <c r="AE203">
        <v>-956</v>
      </c>
      <c r="AF203">
        <v>5695</v>
      </c>
      <c r="AG203">
        <v>83505</v>
      </c>
      <c r="AH203">
        <v>89321</v>
      </c>
      <c r="AI203">
        <v>97838</v>
      </c>
      <c r="AJ203">
        <v>96275</v>
      </c>
      <c r="AK203">
        <v>97127</v>
      </c>
      <c r="AL203">
        <v>54545</v>
      </c>
      <c r="AM203">
        <v>89035</v>
      </c>
      <c r="AN203">
        <v>51928</v>
      </c>
      <c r="AO203">
        <v>56155</v>
      </c>
      <c r="AP203">
        <v>56966</v>
      </c>
      <c r="AQ203" s="105">
        <v>102929</v>
      </c>
      <c r="AR203" s="6">
        <v>1.0780000000000001</v>
      </c>
      <c r="AS203" t="s">
        <v>17208</v>
      </c>
      <c r="AT203" t="s">
        <v>11327</v>
      </c>
      <c r="AU203" s="6" t="s">
        <v>1741</v>
      </c>
      <c r="AV203" s="6">
        <v>1.1631279564097958</v>
      </c>
      <c r="AW203" t="s">
        <v>22704</v>
      </c>
      <c r="AX203" t="s">
        <v>22914</v>
      </c>
      <c r="AY203">
        <v>16187</v>
      </c>
      <c r="AZ203">
        <v>99</v>
      </c>
      <c r="BA203">
        <v>151585</v>
      </c>
      <c r="BB203">
        <v>9.3707295978254148</v>
      </c>
      <c r="BC203">
        <v>0.21560000000000001</v>
      </c>
      <c r="BD203">
        <v>0.16653020644482133</v>
      </c>
      <c r="BE203" t="s">
        <v>23749</v>
      </c>
    </row>
    <row r="204" spans="1:57">
      <c r="A204" s="130">
        <v>2014015480</v>
      </c>
      <c r="B204">
        <v>291</v>
      </c>
      <c r="C204" t="s">
        <v>8584</v>
      </c>
      <c r="D204" s="10">
        <v>2014015480</v>
      </c>
      <c r="E204" t="s">
        <v>15100</v>
      </c>
      <c r="F204" t="s">
        <v>14169</v>
      </c>
      <c r="G204" s="7">
        <v>42845</v>
      </c>
      <c r="H204">
        <v>9</v>
      </c>
      <c r="I204" t="s">
        <v>73</v>
      </c>
      <c r="J204" t="s">
        <v>5263</v>
      </c>
      <c r="K204" t="s">
        <v>5263</v>
      </c>
      <c r="L204" t="s">
        <v>1746</v>
      </c>
      <c r="M204">
        <v>10</v>
      </c>
      <c r="R204">
        <v>12647</v>
      </c>
      <c r="S204">
        <v>13985</v>
      </c>
      <c r="T204">
        <v>13620</v>
      </c>
      <c r="U204">
        <v>16056</v>
      </c>
      <c r="V204">
        <v>16291</v>
      </c>
      <c r="W204">
        <v>1371</v>
      </c>
      <c r="X204">
        <v>2126</v>
      </c>
      <c r="Y204">
        <v>649</v>
      </c>
      <c r="Z204">
        <v>9322</v>
      </c>
      <c r="AA204">
        <v>4760</v>
      </c>
      <c r="AB204">
        <v>8564</v>
      </c>
      <c r="AC204">
        <v>8128</v>
      </c>
      <c r="AD204">
        <v>8899</v>
      </c>
      <c r="AE204">
        <v>2691</v>
      </c>
      <c r="AF204">
        <v>5398</v>
      </c>
      <c r="AG204">
        <v>0</v>
      </c>
      <c r="AH204">
        <v>2208</v>
      </c>
      <c r="AI204">
        <v>2208</v>
      </c>
      <c r="AJ204">
        <v>2208</v>
      </c>
      <c r="AK204">
        <v>12208</v>
      </c>
      <c r="AL204">
        <v>46594</v>
      </c>
      <c r="AM204">
        <v>35647</v>
      </c>
      <c r="AN204">
        <v>42053</v>
      </c>
      <c r="AO204">
        <v>39621</v>
      </c>
      <c r="AP204">
        <v>36965</v>
      </c>
      <c r="AQ204" s="105">
        <v>5300</v>
      </c>
      <c r="AR204" s="6">
        <v>1.288</v>
      </c>
      <c r="AS204" t="s">
        <v>17208</v>
      </c>
      <c r="AT204" t="s">
        <v>11333</v>
      </c>
      <c r="AU204" s="6" t="s">
        <v>1748</v>
      </c>
      <c r="AV204" s="6">
        <v>5.5289855072463769</v>
      </c>
      <c r="AW204" t="s">
        <v>22705</v>
      </c>
      <c r="AX204" t="s">
        <v>22959</v>
      </c>
      <c r="AY204">
        <v>55693</v>
      </c>
      <c r="AZ204">
        <v>0</v>
      </c>
      <c r="BA204">
        <v>50</v>
      </c>
      <c r="BB204">
        <v>8.9777889501373598E-4</v>
      </c>
      <c r="BC204">
        <v>0.2576</v>
      </c>
      <c r="BD204">
        <v>0.33134859738505923</v>
      </c>
      <c r="BE204" t="s">
        <v>23749</v>
      </c>
    </row>
    <row r="205" spans="1:57">
      <c r="A205" s="130" t="s">
        <v>22899</v>
      </c>
      <c r="B205">
        <v>350</v>
      </c>
      <c r="C205" t="s">
        <v>1756</v>
      </c>
      <c r="D205" s="10">
        <v>326510261</v>
      </c>
      <c r="E205" t="s">
        <v>15102</v>
      </c>
      <c r="F205" t="s">
        <v>14173</v>
      </c>
      <c r="G205" s="7">
        <v>41267</v>
      </c>
      <c r="H205">
        <v>13</v>
      </c>
      <c r="I205" t="s">
        <v>73</v>
      </c>
      <c r="J205" t="s">
        <v>5263</v>
      </c>
      <c r="K205" t="s">
        <v>5263</v>
      </c>
      <c r="L205" t="s">
        <v>8590</v>
      </c>
      <c r="M205">
        <v>11</v>
      </c>
      <c r="R205">
        <v>5232</v>
      </c>
      <c r="S205">
        <v>10151</v>
      </c>
      <c r="T205">
        <v>11955</v>
      </c>
      <c r="U205">
        <v>8936</v>
      </c>
      <c r="V205">
        <v>8936</v>
      </c>
      <c r="W205">
        <v>8296</v>
      </c>
      <c r="X205">
        <v>905</v>
      </c>
      <c r="Y205">
        <v>1055</v>
      </c>
      <c r="Z205">
        <v>835</v>
      </c>
      <c r="AA205">
        <v>835</v>
      </c>
      <c r="AB205">
        <v>899</v>
      </c>
      <c r="AC205">
        <v>1178</v>
      </c>
      <c r="AD205">
        <v>1383</v>
      </c>
      <c r="AE205">
        <v>-2355</v>
      </c>
      <c r="AF205">
        <v>-2355</v>
      </c>
      <c r="AG205">
        <v>0</v>
      </c>
      <c r="AH205">
        <v>0</v>
      </c>
      <c r="AI205">
        <v>0</v>
      </c>
      <c r="AJ205">
        <v>0</v>
      </c>
      <c r="AK205">
        <v>0</v>
      </c>
      <c r="AL205">
        <v>18517</v>
      </c>
      <c r="AM205">
        <v>21492</v>
      </c>
      <c r="AN205">
        <v>21069</v>
      </c>
      <c r="AO205">
        <v>25333</v>
      </c>
      <c r="AP205">
        <v>25333</v>
      </c>
      <c r="AQ205" s="105">
        <v>550</v>
      </c>
      <c r="AR205" s="6">
        <v>1.708</v>
      </c>
      <c r="AS205" t="s">
        <v>17208</v>
      </c>
      <c r="AT205" t="s">
        <v>11352</v>
      </c>
      <c r="AU205" s="6" t="s">
        <v>82</v>
      </c>
      <c r="AV205" s="6" t="s">
        <v>74</v>
      </c>
      <c r="AW205" t="s">
        <v>23717</v>
      </c>
      <c r="AX205" t="s">
        <v>22949</v>
      </c>
      <c r="AY205">
        <v>10</v>
      </c>
      <c r="AZ205">
        <v>0</v>
      </c>
      <c r="BA205">
        <v>25518</v>
      </c>
      <c r="BB205">
        <v>2551.8000000000002</v>
      </c>
      <c r="BC205">
        <v>0.34160000000000001</v>
      </c>
      <c r="BD205">
        <v>-0.26354073410922113</v>
      </c>
      <c r="BE205" t="s">
        <v>23749</v>
      </c>
    </row>
    <row r="206" spans="1:57">
      <c r="A206" s="130">
        <v>7719492957</v>
      </c>
      <c r="B206">
        <v>359</v>
      </c>
      <c r="C206" t="s">
        <v>1766</v>
      </c>
      <c r="D206" s="10">
        <v>7719492957</v>
      </c>
      <c r="E206" t="s">
        <v>15104</v>
      </c>
      <c r="F206" t="s">
        <v>14176</v>
      </c>
      <c r="G206" s="7">
        <v>43629</v>
      </c>
      <c r="H206">
        <v>7</v>
      </c>
      <c r="I206" t="s">
        <v>73</v>
      </c>
      <c r="J206" t="s">
        <v>5448</v>
      </c>
      <c r="K206" t="s">
        <v>5448</v>
      </c>
      <c r="L206" t="s">
        <v>1770</v>
      </c>
      <c r="M206">
        <v>10</v>
      </c>
      <c r="R206">
        <v>23633</v>
      </c>
      <c r="S206" t="s">
        <v>74</v>
      </c>
      <c r="T206" t="s">
        <v>74</v>
      </c>
      <c r="U206">
        <v>9138</v>
      </c>
      <c r="V206">
        <v>3376</v>
      </c>
      <c r="W206">
        <v>4096</v>
      </c>
      <c r="X206" t="s">
        <v>74</v>
      </c>
      <c r="Y206" t="s">
        <v>74</v>
      </c>
      <c r="Z206">
        <v>11829</v>
      </c>
      <c r="AA206">
        <v>13139</v>
      </c>
      <c r="AB206">
        <v>506</v>
      </c>
      <c r="AC206" t="s">
        <v>74</v>
      </c>
      <c r="AD206" t="s">
        <v>74</v>
      </c>
      <c r="AE206">
        <v>2554</v>
      </c>
      <c r="AF206">
        <v>-6762</v>
      </c>
      <c r="AG206">
        <v>277</v>
      </c>
      <c r="AH206" t="s">
        <v>74</v>
      </c>
      <c r="AI206" t="s">
        <v>74</v>
      </c>
      <c r="AJ206">
        <v>21711</v>
      </c>
      <c r="AK206">
        <v>18901</v>
      </c>
      <c r="AL206">
        <v>19413</v>
      </c>
      <c r="AM206" t="s">
        <v>74</v>
      </c>
      <c r="AN206" t="s">
        <v>74</v>
      </c>
      <c r="AO206">
        <v>5679</v>
      </c>
      <c r="AP206">
        <v>5786</v>
      </c>
      <c r="AQ206" s="105">
        <v>1785</v>
      </c>
      <c r="AR206" s="6">
        <v>0.14299999999999999</v>
      </c>
      <c r="AS206" t="s">
        <v>17208</v>
      </c>
      <c r="AT206" t="s">
        <v>1771</v>
      </c>
      <c r="AU206" s="6" t="s">
        <v>1772</v>
      </c>
      <c r="AV206" s="6">
        <v>68.234657039711195</v>
      </c>
      <c r="AW206" t="s">
        <v>22706</v>
      </c>
      <c r="AX206" t="s">
        <v>22914</v>
      </c>
      <c r="AY206">
        <v>12783</v>
      </c>
      <c r="AZ206">
        <v>1</v>
      </c>
      <c r="BA206">
        <v>14308</v>
      </c>
      <c r="BB206">
        <v>1.1193772979738716</v>
      </c>
      <c r="BC206">
        <v>2.8599999999999997E-2</v>
      </c>
      <c r="BD206">
        <v>-2.0029620853080567</v>
      </c>
      <c r="BE206" t="s">
        <v>23749</v>
      </c>
    </row>
    <row r="207" spans="1:57">
      <c r="A207" s="130">
        <v>7842168078</v>
      </c>
      <c r="B207">
        <v>117</v>
      </c>
      <c r="C207" t="s">
        <v>1773</v>
      </c>
      <c r="D207" s="10">
        <v>7842168078</v>
      </c>
      <c r="E207" t="s">
        <v>15105</v>
      </c>
      <c r="F207" t="s">
        <v>14177</v>
      </c>
      <c r="G207" s="7">
        <v>43493</v>
      </c>
      <c r="H207">
        <v>7</v>
      </c>
      <c r="I207" t="s">
        <v>73</v>
      </c>
      <c r="J207" t="s">
        <v>5031</v>
      </c>
      <c r="K207" t="s">
        <v>5030</v>
      </c>
      <c r="L207" t="s">
        <v>1777</v>
      </c>
      <c r="M207">
        <v>12</v>
      </c>
      <c r="R207">
        <v>43467</v>
      </c>
      <c r="S207">
        <v>52201</v>
      </c>
      <c r="T207">
        <v>89796</v>
      </c>
      <c r="U207">
        <v>118934</v>
      </c>
      <c r="V207">
        <v>96527</v>
      </c>
      <c r="W207">
        <v>4240</v>
      </c>
      <c r="X207">
        <v>30063</v>
      </c>
      <c r="Y207">
        <v>110971</v>
      </c>
      <c r="Z207">
        <v>117330</v>
      </c>
      <c r="AA207">
        <v>79192</v>
      </c>
      <c r="AB207">
        <v>23018</v>
      </c>
      <c r="AC207">
        <v>21812</v>
      </c>
      <c r="AD207">
        <v>-54407</v>
      </c>
      <c r="AE207">
        <v>70</v>
      </c>
      <c r="AF207">
        <v>16558</v>
      </c>
      <c r="AG207">
        <v>36912</v>
      </c>
      <c r="AH207">
        <v>36301</v>
      </c>
      <c r="AI207">
        <v>2241</v>
      </c>
      <c r="AJ207">
        <v>0</v>
      </c>
      <c r="AK207">
        <v>0</v>
      </c>
      <c r="AL207">
        <v>1013</v>
      </c>
      <c r="AM207">
        <v>64638</v>
      </c>
      <c r="AN207">
        <v>74157</v>
      </c>
      <c r="AO207">
        <v>41893</v>
      </c>
      <c r="AP207">
        <v>59469</v>
      </c>
      <c r="AQ207" s="105">
        <v>24010</v>
      </c>
      <c r="AR207" s="6">
        <v>2.2210000000000001</v>
      </c>
      <c r="AS207" t="s">
        <v>17208</v>
      </c>
      <c r="AT207" t="s">
        <v>1778</v>
      </c>
      <c r="AU207" s="6" t="s">
        <v>1779</v>
      </c>
      <c r="AV207" s="6">
        <v>0</v>
      </c>
      <c r="AW207" t="s">
        <v>22707</v>
      </c>
      <c r="AX207" t="s">
        <v>22918</v>
      </c>
      <c r="AY207">
        <v>31481</v>
      </c>
      <c r="AZ207">
        <v>0</v>
      </c>
      <c r="BA207">
        <v>0</v>
      </c>
      <c r="BB207">
        <v>0</v>
      </c>
      <c r="BC207">
        <v>0.44420000000000004</v>
      </c>
      <c r="BD207">
        <v>0.17153749728055362</v>
      </c>
      <c r="BE207" t="s">
        <v>23749</v>
      </c>
    </row>
    <row r="208" spans="1:57">
      <c r="A208" s="130">
        <v>5611067262</v>
      </c>
      <c r="B208">
        <v>22</v>
      </c>
      <c r="C208" t="s">
        <v>1780</v>
      </c>
      <c r="D208" s="10">
        <v>5611067262</v>
      </c>
      <c r="E208" t="s">
        <v>15106</v>
      </c>
      <c r="F208" t="s">
        <v>14178</v>
      </c>
      <c r="G208" s="7">
        <v>41302</v>
      </c>
      <c r="H208">
        <v>13</v>
      </c>
      <c r="I208" t="s">
        <v>73</v>
      </c>
      <c r="J208" t="s">
        <v>4833</v>
      </c>
      <c r="K208" t="s">
        <v>4832</v>
      </c>
      <c r="L208" t="s">
        <v>1784</v>
      </c>
      <c r="M208">
        <v>30</v>
      </c>
      <c r="R208">
        <v>259551</v>
      </c>
      <c r="S208">
        <v>325575</v>
      </c>
      <c r="T208">
        <v>711964</v>
      </c>
      <c r="U208">
        <v>1097668</v>
      </c>
      <c r="V208">
        <v>1336834</v>
      </c>
      <c r="W208">
        <v>46469</v>
      </c>
      <c r="X208">
        <v>91478</v>
      </c>
      <c r="Y208">
        <v>276832</v>
      </c>
      <c r="Z208">
        <v>378927</v>
      </c>
      <c r="AA208">
        <v>494821</v>
      </c>
      <c r="AB208">
        <v>44732</v>
      </c>
      <c r="AC208">
        <v>-29905</v>
      </c>
      <c r="AD208">
        <v>13</v>
      </c>
      <c r="AE208">
        <v>44568</v>
      </c>
      <c r="AF208">
        <v>75050</v>
      </c>
      <c r="AG208">
        <v>651687</v>
      </c>
      <c r="AH208">
        <v>1033420</v>
      </c>
      <c r="AI208">
        <v>1190136</v>
      </c>
      <c r="AJ208">
        <v>1265840</v>
      </c>
      <c r="AK208">
        <v>1324574</v>
      </c>
      <c r="AL208">
        <v>1824</v>
      </c>
      <c r="AM208">
        <v>35069</v>
      </c>
      <c r="AN208">
        <v>80875</v>
      </c>
      <c r="AO208">
        <v>320772</v>
      </c>
      <c r="AP208">
        <v>372691</v>
      </c>
      <c r="AQ208" s="105">
        <v>379373</v>
      </c>
      <c r="AR208" s="6">
        <v>5.1509999999999998</v>
      </c>
      <c r="AS208" t="s">
        <v>17210</v>
      </c>
      <c r="AT208" t="s">
        <v>1785</v>
      </c>
      <c r="AU208" s="6" t="s">
        <v>1786</v>
      </c>
      <c r="AV208" s="6">
        <v>2.0325309542771302</v>
      </c>
      <c r="AW208" t="s">
        <v>22708</v>
      </c>
      <c r="AX208" t="s">
        <v>22925</v>
      </c>
      <c r="AY208">
        <v>135360</v>
      </c>
      <c r="AZ208">
        <v>579179</v>
      </c>
      <c r="BA208">
        <v>1123779</v>
      </c>
      <c r="BB208">
        <v>12.580954491725768</v>
      </c>
      <c r="BC208">
        <v>1.0302</v>
      </c>
      <c r="BD208">
        <v>5.6140104156537009E-2</v>
      </c>
      <c r="BE208" t="s">
        <v>23750</v>
      </c>
    </row>
    <row r="209" spans="1:57">
      <c r="A209" s="130">
        <v>2543091389</v>
      </c>
      <c r="B209">
        <v>342</v>
      </c>
      <c r="C209" t="s">
        <v>1787</v>
      </c>
      <c r="D209" s="10">
        <v>2543091389</v>
      </c>
      <c r="E209" t="s">
        <v>15107</v>
      </c>
      <c r="F209" t="s">
        <v>14179</v>
      </c>
      <c r="G209" s="7">
        <v>42438</v>
      </c>
      <c r="H209">
        <v>10</v>
      </c>
      <c r="I209" t="s">
        <v>73</v>
      </c>
      <c r="J209" t="s">
        <v>5346</v>
      </c>
      <c r="K209" t="s">
        <v>5345</v>
      </c>
      <c r="L209" t="s">
        <v>8602</v>
      </c>
      <c r="M209">
        <v>10</v>
      </c>
      <c r="R209">
        <v>1200</v>
      </c>
      <c r="S209">
        <v>4795</v>
      </c>
      <c r="T209">
        <v>5887</v>
      </c>
      <c r="U209">
        <v>9774</v>
      </c>
      <c r="V209">
        <v>9335</v>
      </c>
      <c r="W209">
        <v>52</v>
      </c>
      <c r="X209">
        <v>3830</v>
      </c>
      <c r="Y209">
        <v>5102</v>
      </c>
      <c r="Z209">
        <v>9598</v>
      </c>
      <c r="AA209">
        <v>8621</v>
      </c>
      <c r="AB209">
        <v>824</v>
      </c>
      <c r="AC209">
        <v>738</v>
      </c>
      <c r="AD209">
        <v>665</v>
      </c>
      <c r="AE209">
        <v>78</v>
      </c>
      <c r="AF209">
        <v>607</v>
      </c>
      <c r="AG209">
        <v>0</v>
      </c>
      <c r="AH209">
        <v>86</v>
      </c>
      <c r="AI209">
        <v>118</v>
      </c>
      <c r="AJ209">
        <v>947</v>
      </c>
      <c r="AK209">
        <v>1510</v>
      </c>
      <c r="AL209">
        <v>4534</v>
      </c>
      <c r="AM209">
        <v>14622</v>
      </c>
      <c r="AN209">
        <v>12526</v>
      </c>
      <c r="AO209">
        <v>12040</v>
      </c>
      <c r="AP209">
        <v>13856</v>
      </c>
      <c r="AQ209" s="105">
        <v>10289</v>
      </c>
      <c r="AR209" s="6">
        <v>7.7789999999999999</v>
      </c>
      <c r="AS209" t="s">
        <v>17208</v>
      </c>
      <c r="AT209" t="s">
        <v>1792</v>
      </c>
      <c r="AU209" s="6" t="s">
        <v>1793</v>
      </c>
      <c r="AV209" s="6">
        <v>17.558139534883722</v>
      </c>
      <c r="AW209" t="s">
        <v>22709</v>
      </c>
      <c r="AX209" t="s">
        <v>22922</v>
      </c>
      <c r="AY209">
        <v>4651</v>
      </c>
      <c r="AZ209">
        <v>0</v>
      </c>
      <c r="BA209">
        <v>0</v>
      </c>
      <c r="BB209">
        <v>0</v>
      </c>
      <c r="BC209">
        <v>1.5558000000000001</v>
      </c>
      <c r="BD209">
        <v>6.5024102838778783E-2</v>
      </c>
      <c r="BE209" t="s">
        <v>23749</v>
      </c>
    </row>
    <row r="210" spans="1:57">
      <c r="A210" s="130">
        <v>3702193020</v>
      </c>
      <c r="B210">
        <v>410</v>
      </c>
      <c r="C210" t="s">
        <v>1794</v>
      </c>
      <c r="D210" s="10">
        <v>3702193020</v>
      </c>
      <c r="E210" t="s">
        <v>15108</v>
      </c>
      <c r="F210" t="s">
        <v>14180</v>
      </c>
      <c r="G210" s="7">
        <v>43132</v>
      </c>
      <c r="H210">
        <v>8</v>
      </c>
      <c r="I210" t="s">
        <v>73</v>
      </c>
      <c r="J210" t="s">
        <v>5423</v>
      </c>
      <c r="K210" t="s">
        <v>5423</v>
      </c>
      <c r="L210" t="s">
        <v>8605</v>
      </c>
      <c r="M210">
        <v>15</v>
      </c>
      <c r="R210">
        <v>3907</v>
      </c>
      <c r="S210">
        <v>5313</v>
      </c>
      <c r="T210">
        <v>3765</v>
      </c>
      <c r="U210">
        <v>3492</v>
      </c>
      <c r="V210">
        <v>4689</v>
      </c>
      <c r="W210">
        <v>3446</v>
      </c>
      <c r="X210">
        <v>4153</v>
      </c>
      <c r="Y210">
        <v>3286</v>
      </c>
      <c r="Z210">
        <v>3232</v>
      </c>
      <c r="AA210">
        <v>4341</v>
      </c>
      <c r="AB210">
        <v>1365</v>
      </c>
      <c r="AC210">
        <v>1101</v>
      </c>
      <c r="AD210">
        <v>413</v>
      </c>
      <c r="AE210">
        <v>225</v>
      </c>
      <c r="AF210">
        <v>300</v>
      </c>
      <c r="AG210">
        <v>0</v>
      </c>
      <c r="AH210">
        <v>0</v>
      </c>
      <c r="AI210">
        <v>0</v>
      </c>
      <c r="AJ210">
        <v>0</v>
      </c>
      <c r="AK210">
        <v>0</v>
      </c>
      <c r="AL210">
        <v>54723</v>
      </c>
      <c r="AM210">
        <v>59190</v>
      </c>
      <c r="AN210">
        <v>58332</v>
      </c>
      <c r="AO210">
        <v>68327</v>
      </c>
      <c r="AP210">
        <v>69273</v>
      </c>
      <c r="AQ210" s="105">
        <v>156</v>
      </c>
      <c r="AR210" s="6">
        <v>1.2</v>
      </c>
      <c r="AS210" t="s">
        <v>17208</v>
      </c>
      <c r="AT210" t="s">
        <v>1799</v>
      </c>
      <c r="AU210" s="6" t="s">
        <v>1800</v>
      </c>
      <c r="AV210" s="6" t="s">
        <v>74</v>
      </c>
      <c r="AW210" t="s">
        <v>22710</v>
      </c>
      <c r="AX210" t="s">
        <v>22934</v>
      </c>
      <c r="AY210">
        <v>1695</v>
      </c>
      <c r="AZ210">
        <v>0</v>
      </c>
      <c r="BA210">
        <v>0</v>
      </c>
      <c r="BB210">
        <v>0</v>
      </c>
      <c r="BC210">
        <v>0.24</v>
      </c>
      <c r="BD210">
        <v>6.3979526551503518E-2</v>
      </c>
      <c r="BE210" t="s">
        <v>23749</v>
      </c>
    </row>
    <row r="211" spans="1:57">
      <c r="A211" s="130">
        <v>6671021289</v>
      </c>
      <c r="B211">
        <v>223</v>
      </c>
      <c r="C211" t="s">
        <v>14181</v>
      </c>
      <c r="D211" s="10">
        <v>6671021289</v>
      </c>
      <c r="E211" t="s">
        <v>15109</v>
      </c>
      <c r="F211" t="s">
        <v>14182</v>
      </c>
      <c r="G211" s="7">
        <v>42254</v>
      </c>
      <c r="H211">
        <v>11</v>
      </c>
      <c r="I211" t="s">
        <v>73</v>
      </c>
      <c r="J211" t="s">
        <v>5149</v>
      </c>
      <c r="K211" t="s">
        <v>5148</v>
      </c>
      <c r="L211" t="s">
        <v>8608</v>
      </c>
      <c r="M211">
        <v>10036</v>
      </c>
      <c r="R211">
        <v>6664</v>
      </c>
      <c r="S211">
        <v>13427</v>
      </c>
      <c r="T211">
        <v>18607</v>
      </c>
      <c r="U211">
        <v>33581</v>
      </c>
      <c r="V211">
        <v>36962</v>
      </c>
      <c r="W211">
        <v>1600</v>
      </c>
      <c r="X211">
        <v>9182</v>
      </c>
      <c r="Y211">
        <v>12247</v>
      </c>
      <c r="Z211">
        <v>22541</v>
      </c>
      <c r="AA211">
        <v>30145</v>
      </c>
      <c r="AB211">
        <v>2076</v>
      </c>
      <c r="AC211">
        <v>3760</v>
      </c>
      <c r="AD211">
        <v>5488</v>
      </c>
      <c r="AE211">
        <v>9408</v>
      </c>
      <c r="AF211">
        <v>4989</v>
      </c>
      <c r="AG211">
        <v>0</v>
      </c>
      <c r="AH211">
        <v>0</v>
      </c>
      <c r="AI211">
        <v>0</v>
      </c>
      <c r="AJ211">
        <v>0</v>
      </c>
      <c r="AK211">
        <v>0</v>
      </c>
      <c r="AL211">
        <v>10138</v>
      </c>
      <c r="AM211">
        <v>27967</v>
      </c>
      <c r="AN211">
        <v>32253</v>
      </c>
      <c r="AO211">
        <v>42323</v>
      </c>
      <c r="AP211">
        <v>51560</v>
      </c>
      <c r="AQ211" s="105">
        <v>12782</v>
      </c>
      <c r="AR211" s="6">
        <v>5.5469999999999997</v>
      </c>
      <c r="AS211" t="s">
        <v>17208</v>
      </c>
      <c r="AT211" t="s">
        <v>1806</v>
      </c>
      <c r="AU211" s="6" t="s">
        <v>1807</v>
      </c>
      <c r="AV211" s="6" t="s">
        <v>74</v>
      </c>
      <c r="AW211" t="s">
        <v>22711</v>
      </c>
      <c r="AX211" t="s">
        <v>22926</v>
      </c>
      <c r="AY211">
        <v>36043</v>
      </c>
      <c r="AZ211">
        <v>0</v>
      </c>
      <c r="BA211">
        <v>0</v>
      </c>
      <c r="BB211">
        <v>0</v>
      </c>
      <c r="BC211">
        <v>1.1093999999999999</v>
      </c>
      <c r="BD211">
        <v>0.13497646231264543</v>
      </c>
      <c r="BE211" t="s">
        <v>23749</v>
      </c>
    </row>
    <row r="212" spans="1:57">
      <c r="A212" s="130">
        <v>3327104074</v>
      </c>
      <c r="B212">
        <v>173</v>
      </c>
      <c r="C212" t="s">
        <v>1808</v>
      </c>
      <c r="D212" s="10">
        <v>3327104074</v>
      </c>
      <c r="E212" t="s">
        <v>15110</v>
      </c>
      <c r="F212" t="s">
        <v>14183</v>
      </c>
      <c r="G212" s="7">
        <v>40710</v>
      </c>
      <c r="H212">
        <v>15</v>
      </c>
      <c r="I212" t="s">
        <v>73</v>
      </c>
      <c r="J212" t="s">
        <v>5077</v>
      </c>
      <c r="K212" t="s">
        <v>5076</v>
      </c>
      <c r="L212" t="s">
        <v>1812</v>
      </c>
      <c r="M212">
        <v>10</v>
      </c>
      <c r="R212">
        <v>29354</v>
      </c>
      <c r="S212">
        <v>40444</v>
      </c>
      <c r="T212">
        <v>58849</v>
      </c>
      <c r="U212">
        <v>55249</v>
      </c>
      <c r="V212">
        <v>64318</v>
      </c>
      <c r="W212">
        <v>23734</v>
      </c>
      <c r="X212">
        <v>5618</v>
      </c>
      <c r="Y212">
        <v>4870</v>
      </c>
      <c r="Z212">
        <v>5768</v>
      </c>
      <c r="AA212">
        <v>5313</v>
      </c>
      <c r="AB212">
        <v>11424</v>
      </c>
      <c r="AC212">
        <v>18651</v>
      </c>
      <c r="AD212">
        <v>36597</v>
      </c>
      <c r="AE212">
        <v>31684</v>
      </c>
      <c r="AF212">
        <v>37203</v>
      </c>
      <c r="AG212">
        <v>19878</v>
      </c>
      <c r="AH212">
        <v>29953</v>
      </c>
      <c r="AI212">
        <v>37172</v>
      </c>
      <c r="AJ212">
        <v>62346</v>
      </c>
      <c r="AK212">
        <v>53808</v>
      </c>
      <c r="AL212">
        <v>5939</v>
      </c>
      <c r="AM212">
        <v>8197</v>
      </c>
      <c r="AN212">
        <v>13648</v>
      </c>
      <c r="AO212">
        <v>19224</v>
      </c>
      <c r="AP212">
        <v>27742</v>
      </c>
      <c r="AQ212" s="105">
        <v>0</v>
      </c>
      <c r="AR212" s="6">
        <v>2.1909999999999998</v>
      </c>
      <c r="AS212" t="s">
        <v>17208</v>
      </c>
      <c r="AT212" t="s">
        <v>1813</v>
      </c>
      <c r="AU212" s="6" t="s">
        <v>1814</v>
      </c>
      <c r="AV212" s="6">
        <v>2.7069121642016301</v>
      </c>
      <c r="AW212" t="s">
        <v>22712</v>
      </c>
      <c r="AX212" t="s">
        <v>22960</v>
      </c>
      <c r="AY212">
        <v>77569</v>
      </c>
      <c r="AZ212">
        <v>0</v>
      </c>
      <c r="BA212">
        <v>4049</v>
      </c>
      <c r="BB212">
        <v>5.2198687620054404E-2</v>
      </c>
      <c r="BC212">
        <v>0.43819999999999998</v>
      </c>
      <c r="BD212">
        <v>0.57842283653098669</v>
      </c>
      <c r="BE212" t="s">
        <v>23749</v>
      </c>
    </row>
    <row r="213" spans="1:57">
      <c r="A213" s="130">
        <v>5406606578</v>
      </c>
      <c r="B213">
        <v>92</v>
      </c>
      <c r="C213" t="s">
        <v>1815</v>
      </c>
      <c r="D213" s="10">
        <v>5406606578</v>
      </c>
      <c r="E213" t="s">
        <v>15111</v>
      </c>
      <c r="F213" t="s">
        <v>14184</v>
      </c>
      <c r="G213" s="7">
        <v>42467</v>
      </c>
      <c r="H213">
        <v>10</v>
      </c>
      <c r="I213" t="s">
        <v>73</v>
      </c>
      <c r="J213" t="s">
        <v>4964</v>
      </c>
      <c r="K213" t="s">
        <v>4963</v>
      </c>
      <c r="L213" t="s">
        <v>8614</v>
      </c>
      <c r="M213">
        <v>32</v>
      </c>
      <c r="R213">
        <v>28472</v>
      </c>
      <c r="S213">
        <v>202396</v>
      </c>
      <c r="T213">
        <v>176309</v>
      </c>
      <c r="U213">
        <v>165195</v>
      </c>
      <c r="V213">
        <v>157004</v>
      </c>
      <c r="W213">
        <v>13569</v>
      </c>
      <c r="X213">
        <v>64160</v>
      </c>
      <c r="Y213">
        <v>73903</v>
      </c>
      <c r="Z213">
        <v>73099</v>
      </c>
      <c r="AA213">
        <v>64088</v>
      </c>
      <c r="AB213">
        <v>2405</v>
      </c>
      <c r="AC213">
        <v>128964</v>
      </c>
      <c r="AD213">
        <v>94374</v>
      </c>
      <c r="AE213">
        <v>85788</v>
      </c>
      <c r="AF213">
        <v>88155</v>
      </c>
      <c r="AG213">
        <v>0</v>
      </c>
      <c r="AH213">
        <v>0</v>
      </c>
      <c r="AI213">
        <v>0</v>
      </c>
      <c r="AJ213">
        <v>0</v>
      </c>
      <c r="AK213">
        <v>0</v>
      </c>
      <c r="AL213">
        <v>15000</v>
      </c>
      <c r="AM213">
        <v>69726</v>
      </c>
      <c r="AN213">
        <v>112966</v>
      </c>
      <c r="AO213">
        <v>106679</v>
      </c>
      <c r="AP213">
        <v>63456</v>
      </c>
      <c r="AQ213" s="105">
        <v>9900</v>
      </c>
      <c r="AR213" s="6">
        <v>5.5140000000000002</v>
      </c>
      <c r="AS213" t="s">
        <v>17208</v>
      </c>
      <c r="AT213" t="s">
        <v>1820</v>
      </c>
      <c r="AU213" s="6" t="s">
        <v>1821</v>
      </c>
      <c r="AV213" s="6" t="s">
        <v>74</v>
      </c>
      <c r="AW213" t="s">
        <v>22713</v>
      </c>
      <c r="AX213" t="s">
        <v>22931</v>
      </c>
      <c r="AY213">
        <v>137001</v>
      </c>
      <c r="AZ213">
        <v>0</v>
      </c>
      <c r="BA213">
        <v>0</v>
      </c>
      <c r="BB213">
        <v>0</v>
      </c>
      <c r="BC213">
        <v>1.1028</v>
      </c>
      <c r="BD213">
        <v>0.56148250999974525</v>
      </c>
      <c r="BE213" t="s">
        <v>23749</v>
      </c>
    </row>
    <row r="214" spans="1:57">
      <c r="A214" s="130">
        <v>4345493869</v>
      </c>
      <c r="B214">
        <v>260</v>
      </c>
      <c r="C214" t="s">
        <v>1822</v>
      </c>
      <c r="D214" s="10">
        <v>4345493869</v>
      </c>
      <c r="E214" t="s">
        <v>15112</v>
      </c>
      <c r="F214" t="s">
        <v>14185</v>
      </c>
      <c r="G214" s="7">
        <v>43672</v>
      </c>
      <c r="H214">
        <v>7</v>
      </c>
      <c r="I214" t="s">
        <v>73</v>
      </c>
      <c r="J214" t="s">
        <v>5167</v>
      </c>
      <c r="K214" t="s">
        <v>5167</v>
      </c>
      <c r="L214" t="s">
        <v>1826</v>
      </c>
      <c r="M214">
        <v>10</v>
      </c>
      <c r="R214">
        <v>5845</v>
      </c>
      <c r="S214">
        <v>11410</v>
      </c>
      <c r="T214">
        <v>14401</v>
      </c>
      <c r="U214">
        <v>23034</v>
      </c>
      <c r="V214">
        <v>32595</v>
      </c>
      <c r="W214">
        <v>191</v>
      </c>
      <c r="X214">
        <v>2308</v>
      </c>
      <c r="Y214">
        <v>3884</v>
      </c>
      <c r="Z214">
        <v>8088</v>
      </c>
      <c r="AA214">
        <v>24732</v>
      </c>
      <c r="AB214">
        <v>-44</v>
      </c>
      <c r="AC214">
        <v>8459</v>
      </c>
      <c r="AD214">
        <v>9688</v>
      </c>
      <c r="AE214">
        <v>13699</v>
      </c>
      <c r="AF214">
        <v>3894</v>
      </c>
      <c r="AG214">
        <v>0</v>
      </c>
      <c r="AH214">
        <v>0</v>
      </c>
      <c r="AI214">
        <v>0</v>
      </c>
      <c r="AJ214">
        <v>0</v>
      </c>
      <c r="AK214">
        <v>0</v>
      </c>
      <c r="AL214">
        <v>5562</v>
      </c>
      <c r="AM214">
        <v>19119</v>
      </c>
      <c r="AN214">
        <v>26581</v>
      </c>
      <c r="AO214">
        <v>36668</v>
      </c>
      <c r="AP214">
        <v>50412</v>
      </c>
      <c r="AQ214" s="105">
        <v>8556</v>
      </c>
      <c r="AR214" s="6">
        <v>5.577</v>
      </c>
      <c r="AS214" t="s">
        <v>17208</v>
      </c>
      <c r="AT214" t="s">
        <v>1827</v>
      </c>
      <c r="AU214" s="6" t="s">
        <v>1828</v>
      </c>
      <c r="AV214" s="6" t="s">
        <v>74</v>
      </c>
      <c r="AW214" t="s">
        <v>22714</v>
      </c>
      <c r="AX214" t="s">
        <v>22945</v>
      </c>
      <c r="AY214">
        <v>35213</v>
      </c>
      <c r="AZ214">
        <v>0</v>
      </c>
      <c r="BA214">
        <v>0</v>
      </c>
      <c r="BB214">
        <v>0</v>
      </c>
      <c r="BC214">
        <v>1.1153999999999999</v>
      </c>
      <c r="BD214">
        <v>0.11946617579383341</v>
      </c>
      <c r="BE214" t="s">
        <v>23749</v>
      </c>
    </row>
    <row r="215" spans="1:57">
      <c r="A215" s="130">
        <v>5507257404</v>
      </c>
      <c r="B215">
        <v>338</v>
      </c>
      <c r="C215" t="s">
        <v>1835</v>
      </c>
      <c r="D215" s="10">
        <v>5507257404</v>
      </c>
      <c r="E215" t="s">
        <v>15114</v>
      </c>
      <c r="F215" t="s">
        <v>14187</v>
      </c>
      <c r="G215" s="7">
        <v>43010</v>
      </c>
      <c r="H215">
        <v>8</v>
      </c>
      <c r="I215" t="s">
        <v>73</v>
      </c>
      <c r="J215" t="s">
        <v>5247</v>
      </c>
      <c r="K215" t="s">
        <v>5246</v>
      </c>
      <c r="L215" t="s">
        <v>8622</v>
      </c>
      <c r="M215">
        <v>11</v>
      </c>
      <c r="R215">
        <v>12552</v>
      </c>
      <c r="S215">
        <v>37297</v>
      </c>
      <c r="T215">
        <v>8426</v>
      </c>
      <c r="U215">
        <v>9853</v>
      </c>
      <c r="V215">
        <v>19356</v>
      </c>
      <c r="W215">
        <v>21156</v>
      </c>
      <c r="X215">
        <v>35963</v>
      </c>
      <c r="Y215">
        <v>4637</v>
      </c>
      <c r="Z215">
        <v>10830</v>
      </c>
      <c r="AA215">
        <v>39100</v>
      </c>
      <c r="AB215">
        <v>6624</v>
      </c>
      <c r="AC215">
        <v>1334</v>
      </c>
      <c r="AD215">
        <v>3789</v>
      </c>
      <c r="AE215">
        <v>-1093</v>
      </c>
      <c r="AF215">
        <v>-20912</v>
      </c>
      <c r="AG215">
        <v>32819</v>
      </c>
      <c r="AH215">
        <v>34670</v>
      </c>
      <c r="AI215">
        <v>39790</v>
      </c>
      <c r="AJ215">
        <v>43014</v>
      </c>
      <c r="AK215">
        <v>18170</v>
      </c>
      <c r="AL215">
        <v>2210</v>
      </c>
      <c r="AM215">
        <v>379</v>
      </c>
      <c r="AN215">
        <v>353</v>
      </c>
      <c r="AO215">
        <v>333</v>
      </c>
      <c r="AP215">
        <v>1130</v>
      </c>
      <c r="AQ215" s="105">
        <v>152</v>
      </c>
      <c r="AR215" s="6">
        <v>1.542</v>
      </c>
      <c r="AS215" t="s">
        <v>17208</v>
      </c>
      <c r="AT215" t="s">
        <v>1840</v>
      </c>
      <c r="AU215" s="6" t="s">
        <v>1841</v>
      </c>
      <c r="AV215" s="6">
        <v>0.55364270696852436</v>
      </c>
      <c r="AW215" t="s">
        <v>22715</v>
      </c>
      <c r="AX215" t="s">
        <v>22953</v>
      </c>
      <c r="AY215">
        <v>4395</v>
      </c>
      <c r="AZ215">
        <v>0</v>
      </c>
      <c r="BA215">
        <v>16961</v>
      </c>
      <c r="BB215">
        <v>3.8591581342434584</v>
      </c>
      <c r="BC215">
        <v>0.30840000000000001</v>
      </c>
      <c r="BD215">
        <v>-1.080388510022732</v>
      </c>
      <c r="BE215" t="s">
        <v>23749</v>
      </c>
    </row>
    <row r="216" spans="1:57">
      <c r="A216" s="130">
        <v>7728833297</v>
      </c>
      <c r="B216">
        <v>440</v>
      </c>
      <c r="C216" t="s">
        <v>14188</v>
      </c>
      <c r="D216" s="10">
        <v>7728833297</v>
      </c>
      <c r="E216" t="s">
        <v>15115</v>
      </c>
      <c r="F216" t="s">
        <v>14189</v>
      </c>
      <c r="G216" s="7">
        <v>41318</v>
      </c>
      <c r="H216">
        <v>13</v>
      </c>
      <c r="I216" t="s">
        <v>73</v>
      </c>
      <c r="J216" t="s">
        <v>5487</v>
      </c>
      <c r="K216" t="s">
        <v>5487</v>
      </c>
      <c r="L216" t="s">
        <v>65</v>
      </c>
      <c r="M216">
        <v>11000</v>
      </c>
      <c r="R216">
        <v>21748</v>
      </c>
      <c r="S216">
        <v>16989</v>
      </c>
      <c r="T216">
        <v>5291</v>
      </c>
      <c r="U216">
        <v>1150</v>
      </c>
      <c r="V216">
        <v>1282</v>
      </c>
      <c r="W216">
        <v>40765</v>
      </c>
      <c r="X216">
        <v>795</v>
      </c>
      <c r="Y216">
        <v>580</v>
      </c>
      <c r="Z216">
        <v>1357</v>
      </c>
      <c r="AA216">
        <v>59</v>
      </c>
      <c r="AB216">
        <v>372</v>
      </c>
      <c r="AC216">
        <v>840</v>
      </c>
      <c r="AD216">
        <v>384</v>
      </c>
      <c r="AE216">
        <v>-277</v>
      </c>
      <c r="AF216">
        <v>1886</v>
      </c>
      <c r="AG216">
        <v>8550</v>
      </c>
      <c r="AH216">
        <v>10000</v>
      </c>
      <c r="AI216">
        <v>14000</v>
      </c>
      <c r="AJ216">
        <v>15500</v>
      </c>
      <c r="AK216">
        <v>17501</v>
      </c>
      <c r="AL216">
        <v>6946</v>
      </c>
      <c r="AM216">
        <v>6931</v>
      </c>
      <c r="AN216">
        <v>1619</v>
      </c>
      <c r="AO216">
        <v>689</v>
      </c>
      <c r="AP216">
        <v>346</v>
      </c>
      <c r="AQ216" s="105">
        <v>0</v>
      </c>
      <c r="AR216" s="6">
        <v>5.8999999999999997E-2</v>
      </c>
      <c r="AS216" t="s">
        <v>17208</v>
      </c>
      <c r="AT216" t="s">
        <v>1846</v>
      </c>
      <c r="AU216" s="6" t="s">
        <v>1847</v>
      </c>
      <c r="AV216" s="6">
        <v>2.0469005847953214</v>
      </c>
      <c r="AW216" t="s">
        <v>22716</v>
      </c>
      <c r="AX216" t="s">
        <v>22914</v>
      </c>
      <c r="AY216">
        <v>19061</v>
      </c>
      <c r="AZ216">
        <v>288</v>
      </c>
      <c r="BA216">
        <v>133</v>
      </c>
      <c r="BB216">
        <v>2.2086983893814596E-2</v>
      </c>
      <c r="BC216">
        <v>1.18E-2</v>
      </c>
      <c r="BD216">
        <v>1.4711388455538221</v>
      </c>
      <c r="BE216" t="s">
        <v>23749</v>
      </c>
    </row>
    <row r="217" spans="1:57">
      <c r="A217" s="130">
        <v>7203323338</v>
      </c>
      <c r="B217">
        <v>297</v>
      </c>
      <c r="C217" t="s">
        <v>1848</v>
      </c>
      <c r="D217" s="10">
        <v>7203323338</v>
      </c>
      <c r="E217" t="s">
        <v>15116</v>
      </c>
      <c r="F217" t="s">
        <v>14190</v>
      </c>
      <c r="G217" s="7">
        <v>41932</v>
      </c>
      <c r="H217">
        <v>11</v>
      </c>
      <c r="I217" t="s">
        <v>73</v>
      </c>
      <c r="J217" t="s">
        <v>5305</v>
      </c>
      <c r="K217" t="s">
        <v>5304</v>
      </c>
      <c r="L217" t="s">
        <v>1852</v>
      </c>
      <c r="M217">
        <v>3100</v>
      </c>
      <c r="R217">
        <v>14224</v>
      </c>
      <c r="S217">
        <v>13360</v>
      </c>
      <c r="T217">
        <v>16456</v>
      </c>
      <c r="U217">
        <v>14224</v>
      </c>
      <c r="V217">
        <v>11709</v>
      </c>
      <c r="W217">
        <v>2250</v>
      </c>
      <c r="X217">
        <v>11602</v>
      </c>
      <c r="Y217">
        <v>11044</v>
      </c>
      <c r="Z217">
        <v>6921</v>
      </c>
      <c r="AA217">
        <v>7812</v>
      </c>
      <c r="AB217">
        <v>2563</v>
      </c>
      <c r="AC217">
        <v>1458</v>
      </c>
      <c r="AD217">
        <v>5119</v>
      </c>
      <c r="AE217">
        <v>7105</v>
      </c>
      <c r="AF217">
        <v>4401</v>
      </c>
      <c r="AG217">
        <v>41024</v>
      </c>
      <c r="AH217">
        <v>36719</v>
      </c>
      <c r="AI217">
        <v>39782</v>
      </c>
      <c r="AJ217">
        <v>47772</v>
      </c>
      <c r="AK217">
        <v>58813</v>
      </c>
      <c r="AL217">
        <v>7</v>
      </c>
      <c r="AM217">
        <v>9</v>
      </c>
      <c r="AN217">
        <v>28</v>
      </c>
      <c r="AO217">
        <v>32</v>
      </c>
      <c r="AP217">
        <v>15</v>
      </c>
      <c r="AQ217" s="105">
        <v>11788</v>
      </c>
      <c r="AR217" s="6">
        <v>0.82299999999999995</v>
      </c>
      <c r="AS217" t="s">
        <v>17208</v>
      </c>
      <c r="AT217" t="s">
        <v>11425</v>
      </c>
      <c r="AU217" s="6" t="s">
        <v>1854</v>
      </c>
      <c r="AV217" s="6">
        <v>1.4336242199687987</v>
      </c>
      <c r="AW217" t="s">
        <v>22717</v>
      </c>
      <c r="AX217" t="s">
        <v>22955</v>
      </c>
      <c r="AY217">
        <v>34296</v>
      </c>
      <c r="AZ217">
        <v>11490</v>
      </c>
      <c r="BA217">
        <v>17255</v>
      </c>
      <c r="BB217">
        <v>0.83814439001632846</v>
      </c>
      <c r="BC217">
        <v>0.1646</v>
      </c>
      <c r="BD217">
        <v>0.37586471944657956</v>
      </c>
      <c r="BE217" t="s">
        <v>23749</v>
      </c>
    </row>
    <row r="218" spans="1:57">
      <c r="A218" s="130">
        <v>3015115352</v>
      </c>
      <c r="B218">
        <v>335</v>
      </c>
      <c r="C218" t="s">
        <v>1855</v>
      </c>
      <c r="D218" s="10">
        <v>3015115352</v>
      </c>
      <c r="E218" t="s">
        <v>15117</v>
      </c>
      <c r="F218" t="s">
        <v>14191</v>
      </c>
      <c r="G218" s="7">
        <v>43649</v>
      </c>
      <c r="H218">
        <v>7</v>
      </c>
      <c r="I218" t="s">
        <v>73</v>
      </c>
      <c r="J218" t="s">
        <v>20500</v>
      </c>
      <c r="K218" t="s">
        <v>5349</v>
      </c>
      <c r="L218" t="s">
        <v>1859</v>
      </c>
      <c r="M218">
        <v>10</v>
      </c>
      <c r="R218">
        <v>739</v>
      </c>
      <c r="S218">
        <v>6058</v>
      </c>
      <c r="T218">
        <v>4832</v>
      </c>
      <c r="U218">
        <v>10348</v>
      </c>
      <c r="V218">
        <v>9084</v>
      </c>
      <c r="W218">
        <v>0</v>
      </c>
      <c r="X218">
        <v>4810</v>
      </c>
      <c r="Y218">
        <v>3716</v>
      </c>
      <c r="Z218">
        <v>7257</v>
      </c>
      <c r="AA218">
        <v>6545</v>
      </c>
      <c r="AB218">
        <v>694</v>
      </c>
      <c r="AC218">
        <v>1248</v>
      </c>
      <c r="AD218">
        <v>971</v>
      </c>
      <c r="AE218">
        <v>2702</v>
      </c>
      <c r="AF218">
        <v>2266</v>
      </c>
      <c r="AG218">
        <v>0</v>
      </c>
      <c r="AH218">
        <v>0</v>
      </c>
      <c r="AI218">
        <v>0</v>
      </c>
      <c r="AJ218">
        <v>0</v>
      </c>
      <c r="AK218">
        <v>0</v>
      </c>
      <c r="AL218">
        <v>10244</v>
      </c>
      <c r="AM218">
        <v>95214</v>
      </c>
      <c r="AN218">
        <v>69687</v>
      </c>
      <c r="AO218">
        <v>70254</v>
      </c>
      <c r="AP218">
        <v>79722</v>
      </c>
      <c r="AQ218" s="105">
        <v>1054</v>
      </c>
      <c r="AR218" s="6">
        <v>12.292</v>
      </c>
      <c r="AS218" t="s">
        <v>17208</v>
      </c>
      <c r="AT218" t="s">
        <v>1860</v>
      </c>
      <c r="AU218" s="6" t="s">
        <v>1861</v>
      </c>
      <c r="AV218" s="6" t="s">
        <v>74</v>
      </c>
      <c r="AW218" t="s">
        <v>19886</v>
      </c>
      <c r="AX218" t="s">
        <v>22961</v>
      </c>
      <c r="AY218">
        <v>83295</v>
      </c>
      <c r="AZ218">
        <v>0</v>
      </c>
      <c r="BA218">
        <v>0</v>
      </c>
      <c r="BB218">
        <v>0</v>
      </c>
      <c r="BC218">
        <v>2.4584000000000001</v>
      </c>
      <c r="BD218">
        <v>0.24944958168207837</v>
      </c>
      <c r="BE218" t="s">
        <v>23749</v>
      </c>
    </row>
    <row r="219" spans="1:57">
      <c r="A219" s="130">
        <v>6168004398</v>
      </c>
      <c r="B219">
        <v>256</v>
      </c>
      <c r="C219" t="s">
        <v>1862</v>
      </c>
      <c r="D219" s="10">
        <v>6168004398</v>
      </c>
      <c r="E219" t="s">
        <v>15118</v>
      </c>
      <c r="F219" t="s">
        <v>14192</v>
      </c>
      <c r="G219" s="7">
        <v>38460</v>
      </c>
      <c r="H219">
        <v>21</v>
      </c>
      <c r="I219" t="s">
        <v>73</v>
      </c>
      <c r="J219" t="s">
        <v>5206</v>
      </c>
      <c r="K219" t="s">
        <v>5206</v>
      </c>
      <c r="L219" t="s">
        <v>8631</v>
      </c>
      <c r="M219">
        <v>10</v>
      </c>
      <c r="R219">
        <v>37571</v>
      </c>
      <c r="S219">
        <v>21736</v>
      </c>
      <c r="T219">
        <v>20529</v>
      </c>
      <c r="U219">
        <v>23672</v>
      </c>
      <c r="V219">
        <v>24984</v>
      </c>
      <c r="W219">
        <v>8505</v>
      </c>
      <c r="X219">
        <v>18</v>
      </c>
      <c r="Y219">
        <v>15</v>
      </c>
      <c r="Z219">
        <v>147</v>
      </c>
      <c r="AA219">
        <v>15</v>
      </c>
      <c r="AB219">
        <v>32587</v>
      </c>
      <c r="AC219">
        <v>-6303</v>
      </c>
      <c r="AD219">
        <v>1949</v>
      </c>
      <c r="AE219">
        <v>11534</v>
      </c>
      <c r="AF219">
        <v>-33566</v>
      </c>
      <c r="AG219">
        <v>5482</v>
      </c>
      <c r="AH219">
        <v>5148</v>
      </c>
      <c r="AI219">
        <v>8224</v>
      </c>
      <c r="AJ219">
        <v>8192</v>
      </c>
      <c r="AK219">
        <v>0</v>
      </c>
      <c r="AL219">
        <v>10307</v>
      </c>
      <c r="AM219">
        <v>36152</v>
      </c>
      <c r="AN219">
        <v>36573</v>
      </c>
      <c r="AO219">
        <v>36288</v>
      </c>
      <c r="AP219">
        <v>16296</v>
      </c>
      <c r="AQ219" s="105">
        <v>0</v>
      </c>
      <c r="AR219" s="6">
        <v>0.66500000000000004</v>
      </c>
      <c r="AS219" t="s">
        <v>17208</v>
      </c>
      <c r="AT219" t="s">
        <v>1865</v>
      </c>
      <c r="AU219" s="6" t="s">
        <v>1866</v>
      </c>
      <c r="AV219" s="6">
        <v>0</v>
      </c>
      <c r="AW219" t="s">
        <v>19887</v>
      </c>
      <c r="AX219" t="s">
        <v>22920</v>
      </c>
      <c r="AY219">
        <v>19622</v>
      </c>
      <c r="AZ219">
        <v>0</v>
      </c>
      <c r="BA219">
        <v>10223</v>
      </c>
      <c r="BB219">
        <v>0.52099684028131688</v>
      </c>
      <c r="BC219">
        <v>0.13300000000000001</v>
      </c>
      <c r="BD219">
        <v>-1.3434998398975344</v>
      </c>
      <c r="BE219" t="s">
        <v>23749</v>
      </c>
    </row>
    <row r="220" spans="1:57">
      <c r="A220" s="130">
        <v>2130067786</v>
      </c>
      <c r="B220">
        <v>228</v>
      </c>
      <c r="C220" t="s">
        <v>1867</v>
      </c>
      <c r="D220" s="10">
        <v>2130067786</v>
      </c>
      <c r="E220" t="s">
        <v>15119</v>
      </c>
      <c r="F220" t="s">
        <v>14193</v>
      </c>
      <c r="G220" s="7">
        <v>40204</v>
      </c>
      <c r="H220">
        <v>16</v>
      </c>
      <c r="I220" t="s">
        <v>73</v>
      </c>
      <c r="J220" t="s">
        <v>5177</v>
      </c>
      <c r="K220" t="s">
        <v>5177</v>
      </c>
      <c r="L220" t="s">
        <v>1871</v>
      </c>
      <c r="M220">
        <v>3810</v>
      </c>
      <c r="R220">
        <v>8644</v>
      </c>
      <c r="S220">
        <v>16274</v>
      </c>
      <c r="T220">
        <v>24307</v>
      </c>
      <c r="U220">
        <v>31920</v>
      </c>
      <c r="V220">
        <v>30518</v>
      </c>
      <c r="W220">
        <v>7547</v>
      </c>
      <c r="X220">
        <v>12008</v>
      </c>
      <c r="Y220">
        <v>18645</v>
      </c>
      <c r="Z220">
        <v>25498</v>
      </c>
      <c r="AA220">
        <v>25345</v>
      </c>
      <c r="AB220">
        <v>1769</v>
      </c>
      <c r="AC220">
        <v>3290</v>
      </c>
      <c r="AD220">
        <v>4640</v>
      </c>
      <c r="AE220">
        <v>4507</v>
      </c>
      <c r="AF220">
        <v>3799</v>
      </c>
      <c r="AG220">
        <v>11170</v>
      </c>
      <c r="AH220">
        <v>12929</v>
      </c>
      <c r="AI220">
        <v>18803</v>
      </c>
      <c r="AJ220">
        <v>19713</v>
      </c>
      <c r="AK220">
        <v>27531</v>
      </c>
      <c r="AL220">
        <v>251</v>
      </c>
      <c r="AM220">
        <v>178</v>
      </c>
      <c r="AN220">
        <v>56</v>
      </c>
      <c r="AO220">
        <v>120</v>
      </c>
      <c r="AP220">
        <v>0</v>
      </c>
      <c r="AQ220" s="105">
        <v>0</v>
      </c>
      <c r="AR220" s="6">
        <v>3.5310000000000001</v>
      </c>
      <c r="AS220" t="s">
        <v>17208</v>
      </c>
      <c r="AT220" t="s">
        <v>1872</v>
      </c>
      <c r="AU220" s="6" t="s">
        <v>1873</v>
      </c>
      <c r="AV220" s="6">
        <v>2.4647269471799462</v>
      </c>
      <c r="AW220" t="s">
        <v>19888</v>
      </c>
      <c r="AX220" t="s">
        <v>22943</v>
      </c>
      <c r="AY220">
        <v>28139</v>
      </c>
      <c r="AZ220">
        <v>0</v>
      </c>
      <c r="BA220">
        <v>0</v>
      </c>
      <c r="BB220">
        <v>0</v>
      </c>
      <c r="BC220">
        <v>0.70620000000000005</v>
      </c>
      <c r="BD220">
        <v>0.12448391113441248</v>
      </c>
      <c r="BE220" t="s">
        <v>23749</v>
      </c>
    </row>
    <row r="221" spans="1:57">
      <c r="A221" s="130">
        <v>7536168865</v>
      </c>
      <c r="B221">
        <v>187</v>
      </c>
      <c r="C221" t="s">
        <v>1874</v>
      </c>
      <c r="D221" s="10">
        <v>7536168865</v>
      </c>
      <c r="E221" t="s">
        <v>15120</v>
      </c>
      <c r="F221" t="s">
        <v>14194</v>
      </c>
      <c r="G221" s="7">
        <v>45378</v>
      </c>
      <c r="H221">
        <v>2</v>
      </c>
      <c r="I221" t="s">
        <v>73</v>
      </c>
      <c r="J221" t="s">
        <v>5425</v>
      </c>
      <c r="K221" t="s">
        <v>20505</v>
      </c>
      <c r="L221" t="s">
        <v>8636</v>
      </c>
      <c r="M221">
        <v>10</v>
      </c>
      <c r="R221">
        <v>1990</v>
      </c>
      <c r="S221">
        <v>27571</v>
      </c>
      <c r="T221">
        <v>31290</v>
      </c>
      <c r="U221">
        <v>43817</v>
      </c>
      <c r="V221">
        <v>4497</v>
      </c>
      <c r="W221">
        <v>25</v>
      </c>
      <c r="X221">
        <v>17497</v>
      </c>
      <c r="Y221">
        <v>26535</v>
      </c>
      <c r="Z221">
        <v>16545</v>
      </c>
      <c r="AA221">
        <v>12277</v>
      </c>
      <c r="AB221">
        <v>724</v>
      </c>
      <c r="AC221">
        <v>9995</v>
      </c>
      <c r="AD221">
        <v>4597</v>
      </c>
      <c r="AE221">
        <v>26186</v>
      </c>
      <c r="AF221">
        <v>-8221</v>
      </c>
      <c r="AG221">
        <v>251</v>
      </c>
      <c r="AH221">
        <v>0</v>
      </c>
      <c r="AI221">
        <v>0</v>
      </c>
      <c r="AJ221">
        <v>0</v>
      </c>
      <c r="AK221">
        <v>0</v>
      </c>
      <c r="AL221">
        <v>13428</v>
      </c>
      <c r="AM221">
        <v>27675</v>
      </c>
      <c r="AN221">
        <v>117595</v>
      </c>
      <c r="AO221">
        <v>161718</v>
      </c>
      <c r="AP221">
        <v>148385</v>
      </c>
      <c r="AQ221" s="105">
        <v>0</v>
      </c>
      <c r="AR221" s="6">
        <v>2.2599999999999998</v>
      </c>
      <c r="AS221" t="s">
        <v>17208</v>
      </c>
      <c r="AT221" t="s">
        <v>1879</v>
      </c>
      <c r="AU221" s="6" t="s">
        <v>1880</v>
      </c>
      <c r="AV221" s="6">
        <v>0</v>
      </c>
      <c r="AW221" t="s">
        <v>22718</v>
      </c>
      <c r="AX221" t="s">
        <v>22950</v>
      </c>
      <c r="AY221">
        <v>130988</v>
      </c>
      <c r="AZ221">
        <v>0</v>
      </c>
      <c r="BA221">
        <v>0</v>
      </c>
      <c r="BB221">
        <v>0</v>
      </c>
      <c r="BC221">
        <v>0.45199999999999996</v>
      </c>
      <c r="BD221">
        <v>-1.8281076273070935</v>
      </c>
      <c r="BE221" t="s">
        <v>23749</v>
      </c>
    </row>
    <row r="222" spans="1:57">
      <c r="A222" s="130">
        <v>3459079025</v>
      </c>
      <c r="B222">
        <v>276</v>
      </c>
      <c r="C222" t="s">
        <v>1881</v>
      </c>
      <c r="D222" s="10">
        <v>3459079025</v>
      </c>
      <c r="E222" t="s">
        <v>15121</v>
      </c>
      <c r="F222" t="s">
        <v>14195</v>
      </c>
      <c r="G222" s="7">
        <v>43689</v>
      </c>
      <c r="H222">
        <v>7</v>
      </c>
      <c r="I222" t="s">
        <v>73</v>
      </c>
      <c r="J222" t="s">
        <v>5377</v>
      </c>
      <c r="K222" t="s">
        <v>5376</v>
      </c>
      <c r="L222" t="s">
        <v>1885</v>
      </c>
      <c r="M222">
        <v>10</v>
      </c>
      <c r="R222">
        <v>60</v>
      </c>
      <c r="S222">
        <v>283</v>
      </c>
      <c r="T222">
        <v>3614</v>
      </c>
      <c r="U222">
        <v>18646</v>
      </c>
      <c r="V222">
        <v>7432</v>
      </c>
      <c r="W222">
        <v>9</v>
      </c>
      <c r="X222">
        <v>1306</v>
      </c>
      <c r="Y222">
        <v>1704</v>
      </c>
      <c r="Z222">
        <v>1728</v>
      </c>
      <c r="AA222">
        <v>4291</v>
      </c>
      <c r="AB222">
        <v>-4</v>
      </c>
      <c r="AC222">
        <v>-1073</v>
      </c>
      <c r="AD222">
        <v>1833</v>
      </c>
      <c r="AE222">
        <v>15950</v>
      </c>
      <c r="AF222">
        <v>2918</v>
      </c>
      <c r="AG222">
        <v>10656</v>
      </c>
      <c r="AH222">
        <v>0</v>
      </c>
      <c r="AI222">
        <v>0</v>
      </c>
      <c r="AJ222">
        <v>0</v>
      </c>
      <c r="AK222">
        <v>0</v>
      </c>
      <c r="AL222">
        <v>3</v>
      </c>
      <c r="AM222">
        <v>10923</v>
      </c>
      <c r="AN222">
        <v>13823</v>
      </c>
      <c r="AO222">
        <v>28331</v>
      </c>
      <c r="AP222">
        <v>30348</v>
      </c>
      <c r="AQ222" s="105">
        <v>867</v>
      </c>
      <c r="AR222" s="6">
        <v>123.867</v>
      </c>
      <c r="AS222" t="s">
        <v>17208</v>
      </c>
      <c r="AT222" t="s">
        <v>11451</v>
      </c>
      <c r="AU222" s="6" t="s">
        <v>82</v>
      </c>
      <c r="AV222" s="6">
        <v>0</v>
      </c>
      <c r="AW222" t="s">
        <v>19889</v>
      </c>
      <c r="AX222" t="s">
        <v>22940</v>
      </c>
      <c r="AY222">
        <v>29734</v>
      </c>
      <c r="AZ222">
        <v>0</v>
      </c>
      <c r="BA222">
        <v>0</v>
      </c>
      <c r="BB222">
        <v>0</v>
      </c>
      <c r="BC222">
        <v>24.773400000000002</v>
      </c>
      <c r="BD222">
        <v>0.39262648008611412</v>
      </c>
      <c r="BE222" t="s">
        <v>23749</v>
      </c>
    </row>
    <row r="223" spans="1:57">
      <c r="A223" s="130">
        <v>6451008162</v>
      </c>
      <c r="B223">
        <v>227</v>
      </c>
      <c r="C223" t="s">
        <v>1887</v>
      </c>
      <c r="D223" s="10">
        <v>6451008162</v>
      </c>
      <c r="E223" t="s">
        <v>15122</v>
      </c>
      <c r="F223" t="s">
        <v>14196</v>
      </c>
      <c r="G223" s="7">
        <v>42311</v>
      </c>
      <c r="H223">
        <v>10</v>
      </c>
      <c r="I223" t="s">
        <v>73</v>
      </c>
      <c r="J223" t="s">
        <v>5156</v>
      </c>
      <c r="K223" t="s">
        <v>5156</v>
      </c>
      <c r="L223" t="s">
        <v>1891</v>
      </c>
      <c r="M223">
        <v>10</v>
      </c>
      <c r="R223">
        <v>1536</v>
      </c>
      <c r="S223">
        <v>10321</v>
      </c>
      <c r="T223">
        <v>22879</v>
      </c>
      <c r="U223">
        <v>32508</v>
      </c>
      <c r="V223">
        <v>36235</v>
      </c>
      <c r="W223">
        <v>38</v>
      </c>
      <c r="X223">
        <v>13879</v>
      </c>
      <c r="Y223">
        <v>14624</v>
      </c>
      <c r="Z223">
        <v>16199</v>
      </c>
      <c r="AA223">
        <v>620</v>
      </c>
      <c r="AB223">
        <v>-9154</v>
      </c>
      <c r="AC223">
        <v>-3982</v>
      </c>
      <c r="AD223">
        <v>6264</v>
      </c>
      <c r="AE223">
        <v>9561</v>
      </c>
      <c r="AF223">
        <v>12640</v>
      </c>
      <c r="AG223">
        <v>164641</v>
      </c>
      <c r="AH223">
        <v>325487</v>
      </c>
      <c r="AI223">
        <v>508102</v>
      </c>
      <c r="AJ223">
        <v>446726</v>
      </c>
      <c r="AK223">
        <v>422286</v>
      </c>
      <c r="AL223">
        <v>58</v>
      </c>
      <c r="AM223">
        <v>255</v>
      </c>
      <c r="AN223">
        <v>724</v>
      </c>
      <c r="AO223">
        <v>5454</v>
      </c>
      <c r="AP223">
        <v>3646</v>
      </c>
      <c r="AQ223" s="105">
        <v>8428</v>
      </c>
      <c r="AR223" s="6">
        <v>23.59</v>
      </c>
      <c r="AS223" t="s">
        <v>17208</v>
      </c>
      <c r="AT223" t="s">
        <v>1892</v>
      </c>
      <c r="AU223" s="6" t="s">
        <v>1893</v>
      </c>
      <c r="AV223" s="6">
        <v>2.5648896690374814</v>
      </c>
      <c r="AW223" t="s">
        <v>22719</v>
      </c>
      <c r="AX223" t="s">
        <v>22932</v>
      </c>
      <c r="AY223">
        <v>25669</v>
      </c>
      <c r="AZ223">
        <v>0</v>
      </c>
      <c r="BA223">
        <v>406307</v>
      </c>
      <c r="BB223">
        <v>15.828703884062488</v>
      </c>
      <c r="BC223">
        <v>4.718</v>
      </c>
      <c r="BD223">
        <v>0.34883400027597627</v>
      </c>
      <c r="BE223" t="s">
        <v>23749</v>
      </c>
    </row>
    <row r="224" spans="1:57">
      <c r="A224" s="130">
        <v>1655390040</v>
      </c>
      <c r="B224">
        <v>258</v>
      </c>
      <c r="C224" t="s">
        <v>1894</v>
      </c>
      <c r="D224" s="10">
        <v>1655390040</v>
      </c>
      <c r="E224" t="s">
        <v>15123</v>
      </c>
      <c r="F224" t="s">
        <v>14197</v>
      </c>
      <c r="G224" s="7">
        <v>42944</v>
      </c>
      <c r="H224">
        <v>9</v>
      </c>
      <c r="I224" t="s">
        <v>73</v>
      </c>
      <c r="J224" t="s">
        <v>5063</v>
      </c>
      <c r="K224" t="s">
        <v>5062</v>
      </c>
      <c r="L224" t="s">
        <v>1898</v>
      </c>
      <c r="M224">
        <v>105</v>
      </c>
      <c r="R224">
        <v>3694</v>
      </c>
      <c r="S224">
        <v>9479</v>
      </c>
      <c r="T224">
        <v>10942</v>
      </c>
      <c r="U224">
        <v>23100</v>
      </c>
      <c r="V224">
        <v>76653</v>
      </c>
      <c r="W224">
        <v>629</v>
      </c>
      <c r="X224">
        <v>3265</v>
      </c>
      <c r="Y224">
        <v>5737</v>
      </c>
      <c r="Z224">
        <v>7252</v>
      </c>
      <c r="AA224">
        <v>18284</v>
      </c>
      <c r="AB224">
        <v>2397</v>
      </c>
      <c r="AC224">
        <v>5756</v>
      </c>
      <c r="AD224">
        <v>4569</v>
      </c>
      <c r="AE224">
        <v>14545</v>
      </c>
      <c r="AF224">
        <v>33617</v>
      </c>
      <c r="AG224">
        <v>252</v>
      </c>
      <c r="AH224">
        <v>180</v>
      </c>
      <c r="AI224">
        <v>108</v>
      </c>
      <c r="AJ224">
        <v>252</v>
      </c>
      <c r="AK224">
        <v>140</v>
      </c>
      <c r="AL224">
        <v>21190</v>
      </c>
      <c r="AM224">
        <v>21901</v>
      </c>
      <c r="AN224">
        <v>14602</v>
      </c>
      <c r="AO224">
        <v>22901</v>
      </c>
      <c r="AP224">
        <v>50028</v>
      </c>
      <c r="AQ224" s="105">
        <v>275</v>
      </c>
      <c r="AR224" s="6">
        <v>20.751000000000001</v>
      </c>
      <c r="AS224" t="s">
        <v>17208</v>
      </c>
      <c r="AT224" t="s">
        <v>11462</v>
      </c>
      <c r="AU224" s="6" t="s">
        <v>1900</v>
      </c>
      <c r="AV224" s="6">
        <v>0.55555555555555558</v>
      </c>
      <c r="AW224" t="s">
        <v>22720</v>
      </c>
      <c r="AX224" t="s">
        <v>22942</v>
      </c>
      <c r="AY224">
        <v>46929</v>
      </c>
      <c r="AZ224">
        <v>0</v>
      </c>
      <c r="BA224">
        <v>0</v>
      </c>
      <c r="BB224">
        <v>0</v>
      </c>
      <c r="BC224">
        <v>4.1501999999999999</v>
      </c>
      <c r="BD224">
        <v>0.43856078692288625</v>
      </c>
      <c r="BE224" t="s">
        <v>23749</v>
      </c>
    </row>
    <row r="225" spans="1:57">
      <c r="A225" s="130">
        <v>5407973997</v>
      </c>
      <c r="B225">
        <v>8</v>
      </c>
      <c r="C225" t="s">
        <v>1901</v>
      </c>
      <c r="D225" s="10">
        <v>5407973997</v>
      </c>
      <c r="E225" t="s">
        <v>15124</v>
      </c>
      <c r="F225" t="s">
        <v>14198</v>
      </c>
      <c r="G225" s="7">
        <v>43538</v>
      </c>
      <c r="H225">
        <v>7</v>
      </c>
      <c r="I225" t="s">
        <v>73</v>
      </c>
      <c r="J225" t="s">
        <v>23268</v>
      </c>
      <c r="K225" t="s">
        <v>4808</v>
      </c>
      <c r="L225" t="s">
        <v>1905</v>
      </c>
      <c r="M225">
        <v>62.034999999999997</v>
      </c>
      <c r="R225">
        <v>215252</v>
      </c>
      <c r="S225">
        <v>1025945</v>
      </c>
      <c r="T225">
        <v>2361430</v>
      </c>
      <c r="U225">
        <v>4627147</v>
      </c>
      <c r="V225">
        <v>7129755</v>
      </c>
      <c r="W225">
        <v>38756</v>
      </c>
      <c r="X225">
        <v>637310</v>
      </c>
      <c r="Y225">
        <v>1438435</v>
      </c>
      <c r="Z225">
        <v>2640709</v>
      </c>
      <c r="AA225">
        <v>4214695</v>
      </c>
      <c r="AB225">
        <v>158178</v>
      </c>
      <c r="AC225">
        <v>296990</v>
      </c>
      <c r="AD225">
        <v>684861</v>
      </c>
      <c r="AE225">
        <v>1273402</v>
      </c>
      <c r="AF225">
        <v>1879565</v>
      </c>
      <c r="AG225">
        <v>0</v>
      </c>
      <c r="AH225">
        <v>962059</v>
      </c>
      <c r="AI225">
        <v>2260288</v>
      </c>
      <c r="AJ225">
        <v>3547923</v>
      </c>
      <c r="AK225">
        <v>5850603</v>
      </c>
      <c r="AL225">
        <v>85547</v>
      </c>
      <c r="AM225">
        <v>116045</v>
      </c>
      <c r="AN225">
        <v>121243</v>
      </c>
      <c r="AO225">
        <v>273368</v>
      </c>
      <c r="AP225">
        <v>104605</v>
      </c>
      <c r="AQ225" s="105">
        <v>44142</v>
      </c>
      <c r="AR225" s="6">
        <v>33.122999999999998</v>
      </c>
      <c r="AS225" t="s">
        <v>17208</v>
      </c>
      <c r="AT225" t="s">
        <v>1906</v>
      </c>
      <c r="AU225" s="6" t="s">
        <v>1907</v>
      </c>
      <c r="AV225" s="6">
        <v>6.0813349285230949</v>
      </c>
      <c r="AW225" t="s">
        <v>22721</v>
      </c>
      <c r="AX225" t="s">
        <v>22931</v>
      </c>
      <c r="AY225">
        <v>1067240</v>
      </c>
      <c r="AZ225">
        <v>3985035</v>
      </c>
      <c r="BA225">
        <v>1074710</v>
      </c>
      <c r="BB225">
        <v>4.7409626700648397</v>
      </c>
      <c r="BC225">
        <v>6.6245999999999992</v>
      </c>
      <c r="BD225">
        <v>0.26362266305083415</v>
      </c>
      <c r="BE225" t="s">
        <v>23751</v>
      </c>
    </row>
    <row r="226" spans="1:57">
      <c r="A226" s="130">
        <v>2221220819</v>
      </c>
      <c r="B226">
        <v>380</v>
      </c>
      <c r="C226" t="s">
        <v>1908</v>
      </c>
      <c r="D226" s="10">
        <v>2221220819</v>
      </c>
      <c r="E226" t="s">
        <v>15125</v>
      </c>
      <c r="F226" t="s">
        <v>14199</v>
      </c>
      <c r="G226" s="7">
        <v>42179</v>
      </c>
      <c r="H226">
        <v>11</v>
      </c>
      <c r="I226" t="s">
        <v>73</v>
      </c>
      <c r="J226" t="s">
        <v>5374</v>
      </c>
      <c r="K226" t="s">
        <v>5374</v>
      </c>
      <c r="L226" t="s">
        <v>1912</v>
      </c>
      <c r="M226">
        <v>10000</v>
      </c>
      <c r="R226">
        <v>1655</v>
      </c>
      <c r="S226">
        <v>5263</v>
      </c>
      <c r="T226">
        <v>6092</v>
      </c>
      <c r="U226">
        <v>6307</v>
      </c>
      <c r="V226">
        <v>7557</v>
      </c>
      <c r="W226">
        <v>417</v>
      </c>
      <c r="X226">
        <v>959</v>
      </c>
      <c r="Y226">
        <v>1159</v>
      </c>
      <c r="Z226">
        <v>1199</v>
      </c>
      <c r="AA226">
        <v>6134</v>
      </c>
      <c r="AB226">
        <v>-618</v>
      </c>
      <c r="AC226">
        <v>3561</v>
      </c>
      <c r="AD226">
        <v>4565</v>
      </c>
      <c r="AE226">
        <v>3935</v>
      </c>
      <c r="AF226">
        <v>1125</v>
      </c>
      <c r="AG226">
        <v>6314</v>
      </c>
      <c r="AH226">
        <v>7174</v>
      </c>
      <c r="AI226">
        <v>9690</v>
      </c>
      <c r="AJ226">
        <v>13512</v>
      </c>
      <c r="AK226">
        <v>15992</v>
      </c>
      <c r="AL226">
        <v>289</v>
      </c>
      <c r="AM226">
        <v>272</v>
      </c>
      <c r="AN226">
        <v>288</v>
      </c>
      <c r="AO226">
        <v>295</v>
      </c>
      <c r="AP226">
        <v>296</v>
      </c>
      <c r="AQ226" s="105">
        <v>6467</v>
      </c>
      <c r="AR226" s="6">
        <v>4.5659999999999998</v>
      </c>
      <c r="AS226" t="s">
        <v>17208</v>
      </c>
      <c r="AT226" t="s">
        <v>1913</v>
      </c>
      <c r="AU226" s="6" t="s">
        <v>1914</v>
      </c>
      <c r="AV226" s="6">
        <v>2.5327842888818499</v>
      </c>
      <c r="AW226" t="s">
        <v>19890</v>
      </c>
      <c r="AX226" t="s">
        <v>22954</v>
      </c>
      <c r="AY226">
        <v>23244</v>
      </c>
      <c r="AZ226">
        <v>2974</v>
      </c>
      <c r="BA226">
        <v>156</v>
      </c>
      <c r="BB226">
        <v>0.13465840647048702</v>
      </c>
      <c r="BC226">
        <v>0.91320000000000001</v>
      </c>
      <c r="BD226">
        <v>0.14886859865025803</v>
      </c>
      <c r="BE226" t="s">
        <v>23749</v>
      </c>
    </row>
    <row r="227" spans="1:57">
      <c r="A227" s="130">
        <v>7627051864</v>
      </c>
      <c r="B227">
        <v>148</v>
      </c>
      <c r="C227" t="s">
        <v>1915</v>
      </c>
      <c r="D227" s="10">
        <v>7627051864</v>
      </c>
      <c r="E227" t="s">
        <v>15126</v>
      </c>
      <c r="F227" t="s">
        <v>14200</v>
      </c>
      <c r="G227" s="7">
        <v>43517</v>
      </c>
      <c r="H227">
        <v>7</v>
      </c>
      <c r="I227" t="s">
        <v>73</v>
      </c>
      <c r="J227" t="s">
        <v>5069</v>
      </c>
      <c r="K227" t="s">
        <v>5068</v>
      </c>
      <c r="L227" t="s">
        <v>8652</v>
      </c>
      <c r="M227">
        <v>10</v>
      </c>
      <c r="R227">
        <v>33431</v>
      </c>
      <c r="S227">
        <v>64641</v>
      </c>
      <c r="T227">
        <v>58296</v>
      </c>
      <c r="U227">
        <v>76158</v>
      </c>
      <c r="V227">
        <v>67007</v>
      </c>
      <c r="W227">
        <v>2481</v>
      </c>
      <c r="X227">
        <v>5100</v>
      </c>
      <c r="Y227">
        <v>10807</v>
      </c>
      <c r="Z227">
        <v>21186</v>
      </c>
      <c r="AA227">
        <v>15910</v>
      </c>
      <c r="AB227">
        <v>5013</v>
      </c>
      <c r="AC227">
        <v>6227</v>
      </c>
      <c r="AD227">
        <v>-3432</v>
      </c>
      <c r="AE227">
        <v>2486</v>
      </c>
      <c r="AF227">
        <v>6138</v>
      </c>
      <c r="AG227">
        <v>2920</v>
      </c>
      <c r="AH227">
        <v>11965</v>
      </c>
      <c r="AI227">
        <v>6193</v>
      </c>
      <c r="AJ227">
        <v>8264</v>
      </c>
      <c r="AK227">
        <v>6161</v>
      </c>
      <c r="AL227">
        <v>44947</v>
      </c>
      <c r="AM227">
        <v>35678</v>
      </c>
      <c r="AN227">
        <v>69821</v>
      </c>
      <c r="AO227">
        <v>100541</v>
      </c>
      <c r="AP227">
        <v>42679</v>
      </c>
      <c r="AQ227" s="105">
        <v>3621</v>
      </c>
      <c r="AR227" s="6">
        <v>2.004</v>
      </c>
      <c r="AS227" t="s">
        <v>17208</v>
      </c>
      <c r="AT227" t="s">
        <v>1920</v>
      </c>
      <c r="AU227" s="6" t="s">
        <v>1921</v>
      </c>
      <c r="AV227" s="6">
        <v>2.109931506849315</v>
      </c>
      <c r="AW227" t="s">
        <v>22722</v>
      </c>
      <c r="AX227" t="s">
        <v>22941</v>
      </c>
      <c r="AY227">
        <v>34684</v>
      </c>
      <c r="AZ227">
        <v>9349</v>
      </c>
      <c r="BA227">
        <v>6613</v>
      </c>
      <c r="BB227">
        <v>0.46021220159151194</v>
      </c>
      <c r="BC227">
        <v>0.40079999999999999</v>
      </c>
      <c r="BD227">
        <v>9.1602369901652062E-2</v>
      </c>
      <c r="BE227" t="s">
        <v>23749</v>
      </c>
    </row>
    <row r="228" spans="1:57">
      <c r="A228" s="130">
        <v>2014010500</v>
      </c>
      <c r="B228">
        <v>400</v>
      </c>
      <c r="C228" t="s">
        <v>14202</v>
      </c>
      <c r="D228" s="10">
        <v>2014010500</v>
      </c>
      <c r="E228" t="s">
        <v>15128</v>
      </c>
      <c r="F228" t="s">
        <v>14203</v>
      </c>
      <c r="G228" s="7">
        <v>42096</v>
      </c>
      <c r="H228">
        <v>11</v>
      </c>
      <c r="I228" t="s">
        <v>73</v>
      </c>
      <c r="J228" t="s">
        <v>23273</v>
      </c>
      <c r="K228" t="s">
        <v>23273</v>
      </c>
      <c r="L228" t="s">
        <v>1929</v>
      </c>
      <c r="M228">
        <v>10</v>
      </c>
      <c r="R228">
        <v>5148</v>
      </c>
      <c r="S228">
        <v>7403</v>
      </c>
      <c r="T228">
        <v>7856</v>
      </c>
      <c r="U228">
        <v>4331</v>
      </c>
      <c r="V228">
        <v>3854</v>
      </c>
      <c r="W228">
        <v>116</v>
      </c>
      <c r="X228">
        <v>1656</v>
      </c>
      <c r="Y228">
        <v>6309</v>
      </c>
      <c r="Z228">
        <v>2191</v>
      </c>
      <c r="AA228">
        <v>978</v>
      </c>
      <c r="AB228">
        <v>1824</v>
      </c>
      <c r="AC228">
        <v>654</v>
      </c>
      <c r="AD228">
        <v>1028</v>
      </c>
      <c r="AE228">
        <v>2118</v>
      </c>
      <c r="AF228">
        <v>2857</v>
      </c>
      <c r="AG228">
        <v>30177</v>
      </c>
      <c r="AH228">
        <v>36759</v>
      </c>
      <c r="AI228">
        <v>31458</v>
      </c>
      <c r="AJ228">
        <v>0</v>
      </c>
      <c r="AK228">
        <v>0</v>
      </c>
      <c r="AL228">
        <v>6725</v>
      </c>
      <c r="AM228">
        <v>13316</v>
      </c>
      <c r="AN228">
        <v>12907</v>
      </c>
      <c r="AO228">
        <v>31452</v>
      </c>
      <c r="AP228">
        <v>31409</v>
      </c>
      <c r="AQ228" s="105">
        <v>22269</v>
      </c>
      <c r="AR228" s="6">
        <v>0.749</v>
      </c>
      <c r="AS228" t="s">
        <v>17208</v>
      </c>
      <c r="AT228" t="s">
        <v>1930</v>
      </c>
      <c r="AU228" s="6" t="s">
        <v>82</v>
      </c>
      <c r="AV228" s="6">
        <v>0</v>
      </c>
      <c r="AW228" t="s">
        <v>23718</v>
      </c>
      <c r="AX228" t="s">
        <v>22959</v>
      </c>
      <c r="AY228">
        <v>25535</v>
      </c>
      <c r="AZ228">
        <v>0</v>
      </c>
      <c r="BA228">
        <v>0</v>
      </c>
      <c r="BB228">
        <v>0</v>
      </c>
      <c r="BC228">
        <v>0.14979999999999999</v>
      </c>
      <c r="BD228">
        <v>0.74130773222625845</v>
      </c>
      <c r="BE228" t="s">
        <v>23749</v>
      </c>
    </row>
    <row r="229" spans="1:57">
      <c r="A229" s="130">
        <v>3444214786</v>
      </c>
      <c r="B229">
        <v>211</v>
      </c>
      <c r="C229" t="s">
        <v>1937</v>
      </c>
      <c r="D229" s="10">
        <v>3444214786</v>
      </c>
      <c r="E229" t="s">
        <v>15130</v>
      </c>
      <c r="F229" t="s">
        <v>14205</v>
      </c>
      <c r="G229" s="7">
        <v>41795</v>
      </c>
      <c r="H229">
        <v>12</v>
      </c>
      <c r="I229" t="s">
        <v>73</v>
      </c>
      <c r="J229" t="s">
        <v>5153</v>
      </c>
      <c r="K229" t="s">
        <v>5152</v>
      </c>
      <c r="L229" t="s">
        <v>1941</v>
      </c>
      <c r="M229">
        <v>12</v>
      </c>
      <c r="R229">
        <v>10360</v>
      </c>
      <c r="S229">
        <v>28988</v>
      </c>
      <c r="T229">
        <v>33272</v>
      </c>
      <c r="U229">
        <v>35976</v>
      </c>
      <c r="V229">
        <v>36397</v>
      </c>
      <c r="W229">
        <v>9551</v>
      </c>
      <c r="X229">
        <v>8314</v>
      </c>
      <c r="Y229">
        <v>9599</v>
      </c>
      <c r="Z229">
        <v>10857</v>
      </c>
      <c r="AA229">
        <v>14933</v>
      </c>
      <c r="AB229">
        <v>4315</v>
      </c>
      <c r="AC229">
        <v>19339</v>
      </c>
      <c r="AD229">
        <v>22046</v>
      </c>
      <c r="AE229">
        <v>23540</v>
      </c>
      <c r="AF229">
        <v>19834</v>
      </c>
      <c r="AG229">
        <v>0</v>
      </c>
      <c r="AH229">
        <v>0</v>
      </c>
      <c r="AI229">
        <v>0</v>
      </c>
      <c r="AJ229">
        <v>0</v>
      </c>
      <c r="AK229">
        <v>0</v>
      </c>
      <c r="AL229">
        <v>52132</v>
      </c>
      <c r="AM229">
        <v>888869</v>
      </c>
      <c r="AN229">
        <v>912359</v>
      </c>
      <c r="AO229">
        <v>951188</v>
      </c>
      <c r="AP229">
        <v>324736</v>
      </c>
      <c r="AQ229" s="105">
        <v>0</v>
      </c>
      <c r="AR229" s="6">
        <v>3.5129999999999999</v>
      </c>
      <c r="AS229" t="s">
        <v>17208</v>
      </c>
      <c r="AT229" t="s">
        <v>1942</v>
      </c>
      <c r="AU229" s="6" t="s">
        <v>1943</v>
      </c>
      <c r="AV229" s="6" t="s">
        <v>74</v>
      </c>
      <c r="AW229" t="s">
        <v>22723</v>
      </c>
      <c r="AX229" t="s">
        <v>22940</v>
      </c>
      <c r="AY229">
        <v>21043</v>
      </c>
      <c r="AZ229">
        <v>0</v>
      </c>
      <c r="BA229">
        <v>0</v>
      </c>
      <c r="BB229">
        <v>0</v>
      </c>
      <c r="BC229">
        <v>0.7026</v>
      </c>
      <c r="BD229">
        <v>0.54493502211720746</v>
      </c>
      <c r="BE229" t="s">
        <v>23749</v>
      </c>
    </row>
    <row r="230" spans="1:57">
      <c r="A230" s="130">
        <v>1701061236</v>
      </c>
      <c r="B230">
        <v>329</v>
      </c>
      <c r="C230" t="s">
        <v>1944</v>
      </c>
      <c r="D230" s="10">
        <v>1701061236</v>
      </c>
      <c r="E230" t="s">
        <v>15131</v>
      </c>
      <c r="F230" t="s">
        <v>14206</v>
      </c>
      <c r="G230" s="7">
        <v>43258</v>
      </c>
      <c r="H230">
        <v>8</v>
      </c>
      <c r="I230" t="s">
        <v>73</v>
      </c>
      <c r="J230" t="s">
        <v>5386</v>
      </c>
      <c r="K230" t="s">
        <v>5385</v>
      </c>
      <c r="L230" t="s">
        <v>8662</v>
      </c>
      <c r="M230">
        <v>10</v>
      </c>
      <c r="R230">
        <v>193701</v>
      </c>
      <c r="S230">
        <v>76629</v>
      </c>
      <c r="T230">
        <v>1032</v>
      </c>
      <c r="U230">
        <v>10963</v>
      </c>
      <c r="V230">
        <v>6588</v>
      </c>
      <c r="W230">
        <v>9817</v>
      </c>
      <c r="X230">
        <v>17241</v>
      </c>
      <c r="Y230">
        <v>-2395</v>
      </c>
      <c r="Z230">
        <v>2196</v>
      </c>
      <c r="AA230">
        <v>1450</v>
      </c>
      <c r="AB230">
        <v>183557</v>
      </c>
      <c r="AC230">
        <v>59133</v>
      </c>
      <c r="AD230">
        <v>-1502</v>
      </c>
      <c r="AE230">
        <v>8388</v>
      </c>
      <c r="AF230">
        <v>4973</v>
      </c>
      <c r="AG230">
        <v>0</v>
      </c>
      <c r="AH230">
        <v>0</v>
      </c>
      <c r="AI230">
        <v>0</v>
      </c>
      <c r="AJ230">
        <v>0</v>
      </c>
      <c r="AK230">
        <v>0</v>
      </c>
      <c r="AL230">
        <v>0</v>
      </c>
      <c r="AM230">
        <v>264320</v>
      </c>
      <c r="AN230">
        <v>224024</v>
      </c>
      <c r="AO230">
        <v>232558</v>
      </c>
      <c r="AP230">
        <v>233449</v>
      </c>
      <c r="AQ230" s="105">
        <v>10545</v>
      </c>
      <c r="AR230" s="6">
        <v>3.4000000000000002E-2</v>
      </c>
      <c r="AS230" t="s">
        <v>17208</v>
      </c>
      <c r="AT230" t="s">
        <v>11504</v>
      </c>
      <c r="AU230" s="6" t="s">
        <v>1950</v>
      </c>
      <c r="AV230" s="6" t="s">
        <v>74</v>
      </c>
      <c r="AW230" t="s">
        <v>22724</v>
      </c>
      <c r="AX230" t="s">
        <v>22962</v>
      </c>
      <c r="AY230">
        <v>228964</v>
      </c>
      <c r="AZ230">
        <v>0</v>
      </c>
      <c r="BA230">
        <v>0</v>
      </c>
      <c r="BB230">
        <v>0</v>
      </c>
      <c r="BC230">
        <v>6.8000000000000005E-3</v>
      </c>
      <c r="BD230">
        <v>0.75485731633272612</v>
      </c>
      <c r="BE230" t="s">
        <v>23749</v>
      </c>
    </row>
    <row r="231" spans="1:57">
      <c r="A231" s="130">
        <v>5257193554</v>
      </c>
      <c r="B231">
        <v>311</v>
      </c>
      <c r="C231" t="s">
        <v>1951</v>
      </c>
      <c r="D231" s="10">
        <v>5257193554</v>
      </c>
      <c r="E231" t="s">
        <v>15132</v>
      </c>
      <c r="F231" t="s">
        <v>14209</v>
      </c>
      <c r="G231" s="7">
        <v>43781</v>
      </c>
      <c r="H231">
        <v>6</v>
      </c>
      <c r="I231" t="s">
        <v>73</v>
      </c>
      <c r="J231" t="s">
        <v>5315</v>
      </c>
      <c r="K231" t="s">
        <v>5314</v>
      </c>
      <c r="L231" t="s">
        <v>1955</v>
      </c>
      <c r="M231">
        <v>3010</v>
      </c>
      <c r="R231">
        <v>1876</v>
      </c>
      <c r="S231">
        <v>6962</v>
      </c>
      <c r="T231">
        <v>8468</v>
      </c>
      <c r="U231">
        <v>12221</v>
      </c>
      <c r="V231">
        <v>11159</v>
      </c>
      <c r="W231">
        <v>9855</v>
      </c>
      <c r="X231">
        <v>4406</v>
      </c>
      <c r="Y231">
        <v>4927</v>
      </c>
      <c r="Z231">
        <v>10543</v>
      </c>
      <c r="AA231">
        <v>10167</v>
      </c>
      <c r="AB231">
        <v>10</v>
      </c>
      <c r="AC231">
        <v>160</v>
      </c>
      <c r="AD231">
        <v>-738</v>
      </c>
      <c r="AE231">
        <v>1088</v>
      </c>
      <c r="AF231">
        <v>446</v>
      </c>
      <c r="AG231">
        <v>2347</v>
      </c>
      <c r="AH231">
        <v>2347</v>
      </c>
      <c r="AI231">
        <v>2347</v>
      </c>
      <c r="AJ231">
        <v>2863</v>
      </c>
      <c r="AK231">
        <v>2333</v>
      </c>
      <c r="AL231">
        <v>9846</v>
      </c>
      <c r="AM231">
        <v>9866</v>
      </c>
      <c r="AN231">
        <v>10891</v>
      </c>
      <c r="AO231">
        <v>10891</v>
      </c>
      <c r="AP231">
        <v>11105</v>
      </c>
      <c r="AQ231" s="105">
        <v>64</v>
      </c>
      <c r="AR231" s="6">
        <v>5.9480000000000004</v>
      </c>
      <c r="AS231" t="s">
        <v>17208</v>
      </c>
      <c r="AT231" t="s">
        <v>1956</v>
      </c>
      <c r="AU231" s="6" t="s">
        <v>1957</v>
      </c>
      <c r="AV231" s="6">
        <v>0.99403493821900302</v>
      </c>
      <c r="AW231" t="s">
        <v>22725</v>
      </c>
      <c r="AX231" t="s">
        <v>22921</v>
      </c>
      <c r="AY231">
        <v>13585</v>
      </c>
      <c r="AZ231">
        <v>0</v>
      </c>
      <c r="BA231">
        <v>277</v>
      </c>
      <c r="BB231">
        <v>2.0390136179609865E-2</v>
      </c>
      <c r="BC231">
        <v>1.1896</v>
      </c>
      <c r="BD231">
        <v>3.9967739044717267E-2</v>
      </c>
      <c r="BE231" t="s">
        <v>23749</v>
      </c>
    </row>
    <row r="232" spans="1:57">
      <c r="A232" s="130">
        <v>9705138572</v>
      </c>
      <c r="B232">
        <v>48</v>
      </c>
      <c r="C232" t="s">
        <v>14210</v>
      </c>
      <c r="D232" s="10">
        <v>9705138572</v>
      </c>
      <c r="E232" t="s">
        <v>15133</v>
      </c>
      <c r="F232" t="s">
        <v>14211</v>
      </c>
      <c r="G232" s="7">
        <v>43780</v>
      </c>
      <c r="H232">
        <v>6</v>
      </c>
      <c r="I232" t="s">
        <v>73</v>
      </c>
      <c r="J232" t="s">
        <v>4882</v>
      </c>
      <c r="K232" t="s">
        <v>4881</v>
      </c>
      <c r="L232" t="s">
        <v>1962</v>
      </c>
      <c r="M232">
        <v>10</v>
      </c>
      <c r="R232">
        <v>50342</v>
      </c>
      <c r="S232">
        <v>132252</v>
      </c>
      <c r="T232">
        <v>195257</v>
      </c>
      <c r="U232">
        <v>308943</v>
      </c>
      <c r="V232">
        <v>406543</v>
      </c>
      <c r="W232">
        <v>1206</v>
      </c>
      <c r="X232">
        <v>11549</v>
      </c>
      <c r="Y232">
        <v>3684</v>
      </c>
      <c r="Z232">
        <v>8012</v>
      </c>
      <c r="AA232">
        <v>9359</v>
      </c>
      <c r="AB232">
        <v>-3543</v>
      </c>
      <c r="AC232">
        <v>8085</v>
      </c>
      <c r="AD232">
        <v>9174</v>
      </c>
      <c r="AE232">
        <v>33356</v>
      </c>
      <c r="AF232">
        <v>31050</v>
      </c>
      <c r="AG232">
        <v>49</v>
      </c>
      <c r="AH232">
        <v>49</v>
      </c>
      <c r="AI232">
        <v>32356</v>
      </c>
      <c r="AJ232">
        <v>83720</v>
      </c>
      <c r="AK232">
        <v>88503</v>
      </c>
      <c r="AL232">
        <v>0</v>
      </c>
      <c r="AM232">
        <v>17999</v>
      </c>
      <c r="AN232">
        <v>22726</v>
      </c>
      <c r="AO232">
        <v>31205</v>
      </c>
      <c r="AP232">
        <v>52387</v>
      </c>
      <c r="AQ232" s="105">
        <v>3611</v>
      </c>
      <c r="AR232" s="6">
        <v>8.0760000000000005</v>
      </c>
      <c r="AS232" t="s">
        <v>17208</v>
      </c>
      <c r="AT232" t="s">
        <v>11522</v>
      </c>
      <c r="AU232" s="6" t="s">
        <v>1964</v>
      </c>
      <c r="AV232" s="6">
        <v>1806.1836734693877</v>
      </c>
      <c r="AW232" t="s">
        <v>22726</v>
      </c>
      <c r="AX232" t="s">
        <v>22957</v>
      </c>
      <c r="AY232">
        <v>83895</v>
      </c>
      <c r="AZ232">
        <v>70366</v>
      </c>
      <c r="BA232">
        <v>62016</v>
      </c>
      <c r="BB232">
        <v>1.5779486262590143</v>
      </c>
      <c r="BC232">
        <v>1.6152000000000002</v>
      </c>
      <c r="BD232">
        <v>7.6375684736915903E-2</v>
      </c>
      <c r="BE232" t="s">
        <v>23749</v>
      </c>
    </row>
    <row r="233" spans="1:57">
      <c r="A233" s="130">
        <v>2308269294</v>
      </c>
      <c r="B233">
        <v>186</v>
      </c>
      <c r="C233" t="s">
        <v>1965</v>
      </c>
      <c r="D233" s="10">
        <v>2308269294</v>
      </c>
      <c r="E233" t="s">
        <v>15134</v>
      </c>
      <c r="F233" t="s">
        <v>14212</v>
      </c>
      <c r="G233" s="7">
        <v>43752</v>
      </c>
      <c r="H233">
        <v>6</v>
      </c>
      <c r="I233" t="s">
        <v>73</v>
      </c>
      <c r="J233" t="s">
        <v>5132</v>
      </c>
      <c r="K233" t="s">
        <v>5132</v>
      </c>
      <c r="L233" t="s">
        <v>1969</v>
      </c>
      <c r="M233">
        <v>10500</v>
      </c>
      <c r="R233">
        <v>1999</v>
      </c>
      <c r="S233">
        <v>9268</v>
      </c>
      <c r="T233">
        <v>21644</v>
      </c>
      <c r="U233">
        <v>44034</v>
      </c>
      <c r="V233">
        <v>42697</v>
      </c>
      <c r="W233">
        <v>469</v>
      </c>
      <c r="X233">
        <v>4797</v>
      </c>
      <c r="Y233">
        <v>17703</v>
      </c>
      <c r="Z233">
        <v>23817</v>
      </c>
      <c r="AA233">
        <v>15091</v>
      </c>
      <c r="AB233">
        <v>1147</v>
      </c>
      <c r="AC233">
        <v>4020</v>
      </c>
      <c r="AD233">
        <v>3343</v>
      </c>
      <c r="AE233">
        <v>18420</v>
      </c>
      <c r="AF233">
        <v>25057</v>
      </c>
      <c r="AG233">
        <v>15532</v>
      </c>
      <c r="AH233">
        <v>18184</v>
      </c>
      <c r="AI233">
        <v>41981</v>
      </c>
      <c r="AJ233">
        <v>45772</v>
      </c>
      <c r="AK233">
        <v>48458</v>
      </c>
      <c r="AL233">
        <v>0</v>
      </c>
      <c r="AM233">
        <v>3343</v>
      </c>
      <c r="AN233">
        <v>2014</v>
      </c>
      <c r="AO233">
        <v>2269</v>
      </c>
      <c r="AP233">
        <v>8098</v>
      </c>
      <c r="AQ233" s="105">
        <v>13340</v>
      </c>
      <c r="AR233" s="6">
        <v>21.359000000000002</v>
      </c>
      <c r="AS233" t="s">
        <v>17208</v>
      </c>
      <c r="AT233" t="s">
        <v>11528</v>
      </c>
      <c r="AU233" s="6" t="s">
        <v>1971</v>
      </c>
      <c r="AV233" s="6">
        <v>3.1198815348956992</v>
      </c>
      <c r="AW233" t="s">
        <v>22727</v>
      </c>
      <c r="AX233" t="s">
        <v>22938</v>
      </c>
      <c r="AY233">
        <v>54918</v>
      </c>
      <c r="AZ233">
        <v>7600</v>
      </c>
      <c r="BA233">
        <v>1985</v>
      </c>
      <c r="BB233">
        <v>0.17453294001966568</v>
      </c>
      <c r="BC233">
        <v>4.2718000000000007</v>
      </c>
      <c r="BD233">
        <v>0.58685621940651567</v>
      </c>
      <c r="BE233" t="s">
        <v>23749</v>
      </c>
    </row>
    <row r="234" spans="1:57">
      <c r="A234" s="130">
        <v>2634105423</v>
      </c>
      <c r="B234">
        <v>379</v>
      </c>
      <c r="C234" t="s">
        <v>1979</v>
      </c>
      <c r="D234" s="10">
        <v>2634105423</v>
      </c>
      <c r="E234" t="s">
        <v>15136</v>
      </c>
      <c r="F234" t="s">
        <v>14216</v>
      </c>
      <c r="G234" s="7">
        <v>43710</v>
      </c>
      <c r="H234">
        <v>7</v>
      </c>
      <c r="I234" t="s">
        <v>73</v>
      </c>
      <c r="J234" t="s">
        <v>5348</v>
      </c>
      <c r="K234" t="s">
        <v>5347</v>
      </c>
      <c r="L234" t="s">
        <v>1983</v>
      </c>
      <c r="M234">
        <v>10010</v>
      </c>
      <c r="R234">
        <v>697</v>
      </c>
      <c r="S234">
        <v>5261</v>
      </c>
      <c r="T234">
        <v>3902</v>
      </c>
      <c r="U234">
        <v>6340</v>
      </c>
      <c r="V234">
        <v>9244</v>
      </c>
      <c r="W234">
        <v>176</v>
      </c>
      <c r="X234">
        <v>789</v>
      </c>
      <c r="Y234">
        <v>714</v>
      </c>
      <c r="Z234">
        <v>658</v>
      </c>
      <c r="AA234">
        <v>2879</v>
      </c>
      <c r="AB234">
        <v>-86</v>
      </c>
      <c r="AC234">
        <v>1899</v>
      </c>
      <c r="AD234">
        <v>1218</v>
      </c>
      <c r="AE234">
        <v>3842</v>
      </c>
      <c r="AF234">
        <v>2784</v>
      </c>
      <c r="AG234">
        <v>14702</v>
      </c>
      <c r="AH234">
        <v>13970</v>
      </c>
      <c r="AI234">
        <v>13368</v>
      </c>
      <c r="AJ234">
        <v>15516</v>
      </c>
      <c r="AK234">
        <v>12801</v>
      </c>
      <c r="AL234">
        <v>3</v>
      </c>
      <c r="AM234">
        <v>30</v>
      </c>
      <c r="AN234">
        <v>124</v>
      </c>
      <c r="AO234">
        <v>308</v>
      </c>
      <c r="AP234">
        <v>11402</v>
      </c>
      <c r="AQ234" s="105">
        <v>5145</v>
      </c>
      <c r="AR234" s="6">
        <v>13.263</v>
      </c>
      <c r="AS234" t="s">
        <v>17208</v>
      </c>
      <c r="AT234" t="s">
        <v>11547</v>
      </c>
      <c r="AU234" s="6" t="s">
        <v>1985</v>
      </c>
      <c r="AV234" s="6">
        <v>0.87069786423615836</v>
      </c>
      <c r="AW234" t="s">
        <v>22728</v>
      </c>
      <c r="AX234" t="s">
        <v>22946</v>
      </c>
      <c r="AY234">
        <v>19797</v>
      </c>
      <c r="AZ234">
        <v>0</v>
      </c>
      <c r="BA234">
        <v>6010</v>
      </c>
      <c r="BB234">
        <v>0.30358135070970349</v>
      </c>
      <c r="BC234">
        <v>2.6526000000000001</v>
      </c>
      <c r="BD234">
        <v>0.30116832540025962</v>
      </c>
      <c r="BE234" t="s">
        <v>23749</v>
      </c>
    </row>
    <row r="235" spans="1:57">
      <c r="A235" s="130">
        <v>7327093648</v>
      </c>
      <c r="B235">
        <v>59</v>
      </c>
      <c r="C235" t="s">
        <v>1986</v>
      </c>
      <c r="D235" s="10">
        <v>7327093648</v>
      </c>
      <c r="E235" t="s">
        <v>15138</v>
      </c>
      <c r="F235" t="s">
        <v>14219</v>
      </c>
      <c r="G235" s="7">
        <v>43840</v>
      </c>
      <c r="H235">
        <v>6</v>
      </c>
      <c r="I235" t="s">
        <v>73</v>
      </c>
      <c r="J235" t="s">
        <v>4903</v>
      </c>
      <c r="K235" t="s">
        <v>4903</v>
      </c>
      <c r="L235" t="s">
        <v>8678</v>
      </c>
      <c r="M235">
        <v>11000</v>
      </c>
      <c r="R235">
        <v>20309</v>
      </c>
      <c r="S235">
        <v>80845</v>
      </c>
      <c r="T235">
        <v>156494</v>
      </c>
      <c r="U235">
        <v>249725</v>
      </c>
      <c r="V235">
        <v>267042</v>
      </c>
      <c r="W235">
        <v>5071</v>
      </c>
      <c r="X235">
        <v>57585</v>
      </c>
      <c r="Y235">
        <v>105785</v>
      </c>
      <c r="Z235">
        <v>209405</v>
      </c>
      <c r="AA235">
        <v>193583</v>
      </c>
      <c r="AB235">
        <v>4054</v>
      </c>
      <c r="AC235">
        <v>18453</v>
      </c>
      <c r="AD235">
        <v>49328</v>
      </c>
      <c r="AE235">
        <v>23245</v>
      </c>
      <c r="AF235">
        <v>56553</v>
      </c>
      <c r="AG235">
        <v>0</v>
      </c>
      <c r="AH235">
        <v>0</v>
      </c>
      <c r="AI235">
        <v>0</v>
      </c>
      <c r="AJ235">
        <v>0</v>
      </c>
      <c r="AK235">
        <v>0</v>
      </c>
      <c r="AL235">
        <v>0</v>
      </c>
      <c r="AM235">
        <v>123018</v>
      </c>
      <c r="AN235">
        <v>255505</v>
      </c>
      <c r="AO235">
        <v>305574</v>
      </c>
      <c r="AP235">
        <v>327241</v>
      </c>
      <c r="AQ235" s="105">
        <v>20336</v>
      </c>
      <c r="AR235" s="6">
        <v>13.148999999999999</v>
      </c>
      <c r="AS235" t="s">
        <v>17208</v>
      </c>
      <c r="AT235" t="s">
        <v>11560</v>
      </c>
      <c r="AU235" s="6" t="s">
        <v>1992</v>
      </c>
      <c r="AV235" s="6" t="s">
        <v>74</v>
      </c>
      <c r="AW235" t="s">
        <v>22729</v>
      </c>
      <c r="AX235" t="s">
        <v>22963</v>
      </c>
      <c r="AY235">
        <v>167248</v>
      </c>
      <c r="AZ235">
        <v>0</v>
      </c>
      <c r="BA235">
        <v>0</v>
      </c>
      <c r="BB235">
        <v>0</v>
      </c>
      <c r="BC235">
        <v>2.6297999999999999</v>
      </c>
      <c r="BD235">
        <v>0.21177567573640102</v>
      </c>
      <c r="BE235" t="s">
        <v>23749</v>
      </c>
    </row>
    <row r="236" spans="1:57">
      <c r="A236" s="130">
        <v>2130213500</v>
      </c>
      <c r="B236">
        <v>205</v>
      </c>
      <c r="C236" t="s">
        <v>2003</v>
      </c>
      <c r="D236" s="10">
        <v>2130213500</v>
      </c>
      <c r="E236" t="s">
        <v>15140</v>
      </c>
      <c r="F236" t="s">
        <v>14222</v>
      </c>
      <c r="G236" s="7">
        <v>43713</v>
      </c>
      <c r="H236">
        <v>7</v>
      </c>
      <c r="I236" t="s">
        <v>73</v>
      </c>
      <c r="J236" t="s">
        <v>5129</v>
      </c>
      <c r="K236" t="s">
        <v>5128</v>
      </c>
      <c r="L236" t="s">
        <v>2007</v>
      </c>
      <c r="M236">
        <v>20</v>
      </c>
      <c r="R236">
        <v>5679</v>
      </c>
      <c r="S236">
        <v>19238</v>
      </c>
      <c r="T236">
        <v>26468</v>
      </c>
      <c r="U236">
        <v>37294</v>
      </c>
      <c r="V236">
        <v>44116</v>
      </c>
      <c r="W236">
        <v>1077</v>
      </c>
      <c r="X236">
        <v>4474</v>
      </c>
      <c r="Y236">
        <v>8650</v>
      </c>
      <c r="Z236">
        <v>37793</v>
      </c>
      <c r="AA236">
        <v>39870</v>
      </c>
      <c r="AB236">
        <v>4493</v>
      </c>
      <c r="AC236">
        <v>14764</v>
      </c>
      <c r="AD236">
        <v>16688</v>
      </c>
      <c r="AE236">
        <v>-2704</v>
      </c>
      <c r="AF236">
        <v>2927</v>
      </c>
      <c r="AG236">
        <v>33</v>
      </c>
      <c r="AH236">
        <v>3</v>
      </c>
      <c r="AI236">
        <v>0</v>
      </c>
      <c r="AJ236">
        <v>0</v>
      </c>
      <c r="AK236">
        <v>0</v>
      </c>
      <c r="AL236">
        <v>19449</v>
      </c>
      <c r="AM236">
        <v>1549097</v>
      </c>
      <c r="AN236">
        <v>2072800</v>
      </c>
      <c r="AO236">
        <v>13747</v>
      </c>
      <c r="AP236">
        <v>16379</v>
      </c>
      <c r="AQ236" s="105">
        <v>3150</v>
      </c>
      <c r="AR236" s="6">
        <v>7.7679999999999998</v>
      </c>
      <c r="AS236" t="s">
        <v>17208</v>
      </c>
      <c r="AT236" t="s">
        <v>2008</v>
      </c>
      <c r="AU236" s="6" t="s">
        <v>2009</v>
      </c>
      <c r="AV236" s="6">
        <v>0</v>
      </c>
      <c r="AW236" t="s">
        <v>22730</v>
      </c>
      <c r="AX236" t="s">
        <v>22943</v>
      </c>
      <c r="AY236">
        <v>15522</v>
      </c>
      <c r="AZ236">
        <v>0</v>
      </c>
      <c r="BA236">
        <v>0</v>
      </c>
      <c r="BB236">
        <v>0</v>
      </c>
      <c r="BC236">
        <v>1.5535999999999999</v>
      </c>
      <c r="BD236">
        <v>6.6347810318251876E-2</v>
      </c>
      <c r="BE236" t="s">
        <v>23749</v>
      </c>
    </row>
    <row r="237" spans="1:57">
      <c r="A237" s="130">
        <v>4205384683</v>
      </c>
      <c r="B237">
        <v>339</v>
      </c>
      <c r="C237" t="s">
        <v>2010</v>
      </c>
      <c r="D237" s="10">
        <v>4205384683</v>
      </c>
      <c r="E237" t="s">
        <v>15141</v>
      </c>
      <c r="F237" t="s">
        <v>14223</v>
      </c>
      <c r="G237" s="7">
        <v>43742</v>
      </c>
      <c r="H237">
        <v>6</v>
      </c>
      <c r="I237" t="s">
        <v>73</v>
      </c>
      <c r="J237" t="s">
        <v>5300</v>
      </c>
      <c r="K237" t="s">
        <v>5300</v>
      </c>
      <c r="L237" t="s">
        <v>2014</v>
      </c>
      <c r="M237">
        <v>10</v>
      </c>
      <c r="R237">
        <v>0</v>
      </c>
      <c r="S237">
        <v>2151</v>
      </c>
      <c r="T237">
        <v>3340</v>
      </c>
      <c r="U237">
        <v>9801</v>
      </c>
      <c r="V237">
        <v>12169</v>
      </c>
      <c r="W237">
        <v>0</v>
      </c>
      <c r="X237">
        <v>0</v>
      </c>
      <c r="Y237">
        <v>0</v>
      </c>
      <c r="Z237">
        <v>0</v>
      </c>
      <c r="AA237">
        <v>0</v>
      </c>
      <c r="AB237">
        <v>0</v>
      </c>
      <c r="AC237">
        <v>1202</v>
      </c>
      <c r="AD237">
        <v>555</v>
      </c>
      <c r="AE237">
        <v>8615</v>
      </c>
      <c r="AF237">
        <v>7525</v>
      </c>
      <c r="AG237">
        <v>10000</v>
      </c>
      <c r="AH237">
        <v>10000</v>
      </c>
      <c r="AI237">
        <v>10000</v>
      </c>
      <c r="AJ237">
        <v>0</v>
      </c>
      <c r="AK237">
        <v>0</v>
      </c>
      <c r="AL237">
        <v>0</v>
      </c>
      <c r="AM237">
        <v>0</v>
      </c>
      <c r="AN237">
        <v>0</v>
      </c>
      <c r="AO237">
        <v>0</v>
      </c>
      <c r="AP237">
        <v>0</v>
      </c>
      <c r="AQ237" s="105">
        <v>0</v>
      </c>
      <c r="AR237" s="6">
        <v>5.657</v>
      </c>
      <c r="AS237" t="s">
        <v>17208</v>
      </c>
      <c r="AT237" t="s">
        <v>2015</v>
      </c>
      <c r="AU237" s="6" t="s">
        <v>2016</v>
      </c>
      <c r="AV237" s="6">
        <v>0</v>
      </c>
      <c r="AW237" t="s">
        <v>19891</v>
      </c>
      <c r="AX237" t="s">
        <v>22964</v>
      </c>
      <c r="AY237">
        <v>19667</v>
      </c>
      <c r="AZ237">
        <v>0</v>
      </c>
      <c r="BA237">
        <v>483</v>
      </c>
      <c r="BB237">
        <v>2.4558905781257946E-2</v>
      </c>
      <c r="BC237">
        <v>1.1314</v>
      </c>
      <c r="BD237">
        <v>0.61837455830388688</v>
      </c>
      <c r="BE237" t="s">
        <v>23749</v>
      </c>
    </row>
    <row r="238" spans="1:57">
      <c r="A238" s="130">
        <v>1215217189</v>
      </c>
      <c r="B238">
        <v>182</v>
      </c>
      <c r="C238" t="s">
        <v>2017</v>
      </c>
      <c r="D238" s="10">
        <v>1215217189</v>
      </c>
      <c r="E238" t="s">
        <v>15142</v>
      </c>
      <c r="F238" t="s">
        <v>14224</v>
      </c>
      <c r="G238" s="7">
        <v>42810</v>
      </c>
      <c r="H238">
        <v>9</v>
      </c>
      <c r="I238" t="s">
        <v>73</v>
      </c>
      <c r="J238" t="s">
        <v>5293</v>
      </c>
      <c r="K238" t="s">
        <v>5292</v>
      </c>
      <c r="L238" t="s">
        <v>2021</v>
      </c>
      <c r="M238">
        <v>10</v>
      </c>
      <c r="R238">
        <v>32293</v>
      </c>
      <c r="S238">
        <v>75284</v>
      </c>
      <c r="T238">
        <v>57411</v>
      </c>
      <c r="U238">
        <v>45986</v>
      </c>
      <c r="V238">
        <v>12954</v>
      </c>
      <c r="W238">
        <v>1672</v>
      </c>
      <c r="X238">
        <v>2849</v>
      </c>
      <c r="Y238">
        <v>2737</v>
      </c>
      <c r="Z238">
        <v>2751</v>
      </c>
      <c r="AA238">
        <v>46104</v>
      </c>
      <c r="AB238">
        <v>29891</v>
      </c>
      <c r="AC238">
        <v>70592</v>
      </c>
      <c r="AD238">
        <v>53369</v>
      </c>
      <c r="AE238">
        <v>41710</v>
      </c>
      <c r="AF238">
        <v>-34078</v>
      </c>
      <c r="AG238">
        <v>0</v>
      </c>
      <c r="AH238">
        <v>0</v>
      </c>
      <c r="AI238">
        <v>0</v>
      </c>
      <c r="AJ238">
        <v>157</v>
      </c>
      <c r="AK238">
        <v>132</v>
      </c>
      <c r="AL238">
        <v>72602</v>
      </c>
      <c r="AM238">
        <v>101541</v>
      </c>
      <c r="AN238">
        <v>134769</v>
      </c>
      <c r="AO238">
        <v>150236</v>
      </c>
      <c r="AP238">
        <v>114172</v>
      </c>
      <c r="AQ238" s="105">
        <v>7800</v>
      </c>
      <c r="AR238" s="6">
        <v>0.40100000000000002</v>
      </c>
      <c r="AS238" t="s">
        <v>17208</v>
      </c>
      <c r="AT238" t="s">
        <v>2022</v>
      </c>
      <c r="AU238" s="6" t="s">
        <v>2023</v>
      </c>
      <c r="AV238" s="6">
        <v>0.84076433121019112</v>
      </c>
      <c r="AW238" t="s">
        <v>19892</v>
      </c>
      <c r="AX238" t="s">
        <v>22965</v>
      </c>
      <c r="AY238">
        <v>115903</v>
      </c>
      <c r="AZ238">
        <v>0</v>
      </c>
      <c r="BA238">
        <v>0</v>
      </c>
      <c r="BB238">
        <v>0</v>
      </c>
      <c r="BC238">
        <v>8.0200000000000007E-2</v>
      </c>
      <c r="BD238">
        <v>-2.6306932221707582</v>
      </c>
      <c r="BE238" t="s">
        <v>23749</v>
      </c>
    </row>
    <row r="239" spans="1:57">
      <c r="A239" s="130">
        <v>7717795970</v>
      </c>
      <c r="B239">
        <v>78</v>
      </c>
      <c r="C239" t="s">
        <v>14225</v>
      </c>
      <c r="D239" s="10">
        <v>7717795970</v>
      </c>
      <c r="E239" t="s">
        <v>15143</v>
      </c>
      <c r="F239" t="s">
        <v>14226</v>
      </c>
      <c r="G239" s="7">
        <v>43133</v>
      </c>
      <c r="H239">
        <v>8</v>
      </c>
      <c r="I239" t="s">
        <v>44</v>
      </c>
      <c r="J239" t="s">
        <v>23287</v>
      </c>
      <c r="K239" t="s">
        <v>20543</v>
      </c>
      <c r="L239" t="s">
        <v>2028</v>
      </c>
      <c r="M239">
        <v>4000</v>
      </c>
      <c r="R239">
        <v>1886</v>
      </c>
      <c r="S239">
        <v>130718</v>
      </c>
      <c r="T239">
        <v>106053</v>
      </c>
      <c r="U239">
        <v>196476</v>
      </c>
      <c r="V239">
        <v>248095</v>
      </c>
      <c r="W239">
        <v>7532</v>
      </c>
      <c r="X239">
        <v>87671</v>
      </c>
      <c r="Y239">
        <v>96227</v>
      </c>
      <c r="Z239">
        <v>139104</v>
      </c>
      <c r="AA239">
        <v>338984</v>
      </c>
      <c r="AB239">
        <v>-8821</v>
      </c>
      <c r="AC239">
        <v>36340</v>
      </c>
      <c r="AD239">
        <v>149352</v>
      </c>
      <c r="AE239">
        <v>51227</v>
      </c>
      <c r="AF239">
        <v>-94696</v>
      </c>
      <c r="AG239">
        <v>57565</v>
      </c>
      <c r="AH239">
        <v>173855</v>
      </c>
      <c r="AI239">
        <v>261801</v>
      </c>
      <c r="AJ239">
        <v>309835</v>
      </c>
      <c r="AK239">
        <v>145779</v>
      </c>
      <c r="AL239">
        <v>14556</v>
      </c>
      <c r="AM239">
        <v>14752</v>
      </c>
      <c r="AN239">
        <v>29811</v>
      </c>
      <c r="AO239">
        <v>58812</v>
      </c>
      <c r="AP239">
        <v>124506</v>
      </c>
      <c r="AQ239" s="105">
        <v>0</v>
      </c>
      <c r="AR239" s="6">
        <v>131.54599999999999</v>
      </c>
      <c r="AS239" t="s">
        <v>17209</v>
      </c>
      <c r="AT239" t="s">
        <v>11593</v>
      </c>
      <c r="AU239" s="6" t="s">
        <v>2030</v>
      </c>
      <c r="AV239" s="6">
        <v>2.5324242161035353</v>
      </c>
      <c r="AW239" t="s">
        <v>22731</v>
      </c>
      <c r="AX239" t="s">
        <v>22914</v>
      </c>
      <c r="AY239">
        <v>211919</v>
      </c>
      <c r="AZ239">
        <v>33417</v>
      </c>
      <c r="BA239">
        <v>33690</v>
      </c>
      <c r="BB239">
        <v>0.3166634421642231</v>
      </c>
      <c r="BC239">
        <v>26.309199999999997</v>
      </c>
      <c r="BD239">
        <v>-0.38169249682581269</v>
      </c>
      <c r="BE239" t="s">
        <v>23749</v>
      </c>
    </row>
    <row r="240" spans="1:57">
      <c r="A240" s="130">
        <v>3620014866</v>
      </c>
      <c r="B240">
        <v>207</v>
      </c>
      <c r="C240" t="s">
        <v>2031</v>
      </c>
      <c r="D240" s="10">
        <v>3620014866</v>
      </c>
      <c r="E240" t="s">
        <v>15144</v>
      </c>
      <c r="F240" t="s">
        <v>14227</v>
      </c>
      <c r="G240" s="7">
        <v>43600</v>
      </c>
      <c r="H240">
        <v>7</v>
      </c>
      <c r="I240" t="s">
        <v>73</v>
      </c>
      <c r="J240" t="s">
        <v>5165</v>
      </c>
      <c r="K240" t="s">
        <v>5165</v>
      </c>
      <c r="L240" t="s">
        <v>2035</v>
      </c>
      <c r="M240">
        <v>10</v>
      </c>
      <c r="R240">
        <v>0</v>
      </c>
      <c r="S240">
        <v>64756</v>
      </c>
      <c r="T240">
        <v>0</v>
      </c>
      <c r="U240">
        <v>36675</v>
      </c>
      <c r="V240">
        <v>33562</v>
      </c>
      <c r="W240">
        <v>0</v>
      </c>
      <c r="X240">
        <v>0</v>
      </c>
      <c r="Y240">
        <v>0</v>
      </c>
      <c r="Z240">
        <v>0</v>
      </c>
      <c r="AA240">
        <v>53080</v>
      </c>
      <c r="AB240">
        <v>0</v>
      </c>
      <c r="AC240">
        <v>47454</v>
      </c>
      <c r="AD240">
        <v>0</v>
      </c>
      <c r="AE240">
        <v>36675</v>
      </c>
      <c r="AF240">
        <v>-19518</v>
      </c>
      <c r="AG240">
        <v>0</v>
      </c>
      <c r="AH240">
        <v>0</v>
      </c>
      <c r="AI240">
        <v>0</v>
      </c>
      <c r="AJ240">
        <v>0</v>
      </c>
      <c r="AK240">
        <v>0</v>
      </c>
      <c r="AL240">
        <v>0</v>
      </c>
      <c r="AM240">
        <v>86577</v>
      </c>
      <c r="AN240">
        <v>193499</v>
      </c>
      <c r="AO240">
        <v>221273</v>
      </c>
      <c r="AP240">
        <v>207639</v>
      </c>
      <c r="AQ240" s="105">
        <v>2100</v>
      </c>
      <c r="AR240" s="6">
        <v>0.51800000000000002</v>
      </c>
      <c r="AS240" t="s">
        <v>17208</v>
      </c>
      <c r="AT240" t="s">
        <v>2036</v>
      </c>
      <c r="AU240" s="6" t="s">
        <v>2037</v>
      </c>
      <c r="AV240" s="6" t="s">
        <v>74</v>
      </c>
      <c r="AW240" t="s">
        <v>19893</v>
      </c>
      <c r="AX240" t="s">
        <v>22948</v>
      </c>
      <c r="AY240">
        <v>213281</v>
      </c>
      <c r="AZ240">
        <v>0</v>
      </c>
      <c r="BA240">
        <v>1769</v>
      </c>
      <c r="BB240">
        <v>8.2942221763776421E-3</v>
      </c>
      <c r="BC240">
        <v>0.1036</v>
      </c>
      <c r="BD240">
        <v>-0.58155056313688103</v>
      </c>
      <c r="BE240" t="s">
        <v>23749</v>
      </c>
    </row>
    <row r="241" spans="1:57">
      <c r="A241" s="130">
        <v>6449096161</v>
      </c>
      <c r="B241">
        <v>169</v>
      </c>
      <c r="C241" t="s">
        <v>2044</v>
      </c>
      <c r="D241" s="10">
        <v>6449096161</v>
      </c>
      <c r="E241" t="s">
        <v>15146</v>
      </c>
      <c r="F241" t="s">
        <v>14229</v>
      </c>
      <c r="G241" s="7">
        <v>43866</v>
      </c>
      <c r="H241">
        <v>6</v>
      </c>
      <c r="I241" t="s">
        <v>73</v>
      </c>
      <c r="J241" t="s">
        <v>5073</v>
      </c>
      <c r="K241" t="s">
        <v>5072</v>
      </c>
      <c r="L241" t="s">
        <v>2048</v>
      </c>
      <c r="M241">
        <v>100</v>
      </c>
      <c r="R241">
        <v>15395</v>
      </c>
      <c r="S241">
        <v>53081</v>
      </c>
      <c r="T241">
        <v>52919</v>
      </c>
      <c r="U241">
        <v>56576</v>
      </c>
      <c r="V241">
        <v>65732</v>
      </c>
      <c r="W241">
        <v>1435</v>
      </c>
      <c r="X241">
        <v>8126</v>
      </c>
      <c r="Y241">
        <v>12442</v>
      </c>
      <c r="Z241">
        <v>10809</v>
      </c>
      <c r="AA241">
        <v>13981</v>
      </c>
      <c r="AB241">
        <v>11867</v>
      </c>
      <c r="AC241">
        <v>42378</v>
      </c>
      <c r="AD241">
        <v>38343</v>
      </c>
      <c r="AE241">
        <v>43404</v>
      </c>
      <c r="AF241">
        <v>49389</v>
      </c>
      <c r="AG241">
        <v>0</v>
      </c>
      <c r="AH241">
        <v>0</v>
      </c>
      <c r="AI241">
        <v>0</v>
      </c>
      <c r="AJ241">
        <v>0</v>
      </c>
      <c r="AK241">
        <v>0</v>
      </c>
      <c r="AL241">
        <v>0</v>
      </c>
      <c r="AM241">
        <v>40979</v>
      </c>
      <c r="AN241">
        <v>31613</v>
      </c>
      <c r="AO241">
        <v>48336</v>
      </c>
      <c r="AP241">
        <v>60862</v>
      </c>
      <c r="AQ241" s="105">
        <v>12060</v>
      </c>
      <c r="AR241" s="6">
        <v>4.2699999999999996</v>
      </c>
      <c r="AS241" t="s">
        <v>17208</v>
      </c>
      <c r="AT241" t="s">
        <v>2049</v>
      </c>
      <c r="AU241" s="6" t="s">
        <v>2050</v>
      </c>
      <c r="AV241" s="6" t="s">
        <v>74</v>
      </c>
      <c r="AW241" t="s">
        <v>22732</v>
      </c>
      <c r="AX241" t="s">
        <v>22932</v>
      </c>
      <c r="AY241">
        <v>63683</v>
      </c>
      <c r="AZ241">
        <v>0</v>
      </c>
      <c r="BA241">
        <v>0</v>
      </c>
      <c r="BB241">
        <v>0</v>
      </c>
      <c r="BC241">
        <v>0.85399999999999987</v>
      </c>
      <c r="BD241">
        <v>0.75136919612973896</v>
      </c>
      <c r="BE241" t="s">
        <v>23749</v>
      </c>
    </row>
    <row r="242" spans="1:57">
      <c r="A242" s="130">
        <v>5904379790</v>
      </c>
      <c r="B242">
        <v>372</v>
      </c>
      <c r="C242" t="s">
        <v>2056</v>
      </c>
      <c r="D242" s="10">
        <v>5904379790</v>
      </c>
      <c r="E242" t="s">
        <v>15148</v>
      </c>
      <c r="F242" t="s">
        <v>14231</v>
      </c>
      <c r="G242" s="7">
        <v>43839</v>
      </c>
      <c r="H242">
        <v>6</v>
      </c>
      <c r="I242" t="s">
        <v>73</v>
      </c>
      <c r="J242" t="s">
        <v>5419</v>
      </c>
      <c r="K242" t="s">
        <v>5419</v>
      </c>
      <c r="L242" t="s">
        <v>8696</v>
      </c>
      <c r="M242">
        <v>12491</v>
      </c>
      <c r="R242">
        <v>457</v>
      </c>
      <c r="S242">
        <v>2268</v>
      </c>
      <c r="T242">
        <v>5077</v>
      </c>
      <c r="U242">
        <v>6751</v>
      </c>
      <c r="V242">
        <v>5029</v>
      </c>
      <c r="W242">
        <v>537</v>
      </c>
      <c r="X242">
        <v>1118</v>
      </c>
      <c r="Y242">
        <v>1551</v>
      </c>
      <c r="Z242">
        <v>1401</v>
      </c>
      <c r="AA242">
        <v>2099</v>
      </c>
      <c r="AB242">
        <v>-107</v>
      </c>
      <c r="AC242">
        <v>1034</v>
      </c>
      <c r="AD242">
        <v>3298</v>
      </c>
      <c r="AE242">
        <v>4397</v>
      </c>
      <c r="AF242">
        <v>2624</v>
      </c>
      <c r="AG242">
        <v>0</v>
      </c>
      <c r="AH242">
        <v>0</v>
      </c>
      <c r="AI242">
        <v>0</v>
      </c>
      <c r="AJ242">
        <v>0</v>
      </c>
      <c r="AK242">
        <v>0</v>
      </c>
      <c r="AL242">
        <v>0</v>
      </c>
      <c r="AM242">
        <v>22808</v>
      </c>
      <c r="AN242">
        <v>22619</v>
      </c>
      <c r="AO242">
        <v>22483</v>
      </c>
      <c r="AP242">
        <v>24393</v>
      </c>
      <c r="AQ242" s="105">
        <v>11040</v>
      </c>
      <c r="AR242" s="6">
        <v>11.004</v>
      </c>
      <c r="AS242" t="s">
        <v>17208</v>
      </c>
      <c r="AT242" t="s">
        <v>2061</v>
      </c>
      <c r="AU242" s="6" t="s">
        <v>2062</v>
      </c>
      <c r="AV242" s="6" t="s">
        <v>74</v>
      </c>
      <c r="AW242" t="s">
        <v>22733</v>
      </c>
      <c r="AX242" t="s">
        <v>22919</v>
      </c>
      <c r="AY242">
        <v>23737</v>
      </c>
      <c r="AZ242">
        <v>0</v>
      </c>
      <c r="BA242">
        <v>0</v>
      </c>
      <c r="BB242">
        <v>0</v>
      </c>
      <c r="BC242">
        <v>2.2008000000000001</v>
      </c>
      <c r="BD242">
        <v>0.52177371246768744</v>
      </c>
      <c r="BE242" t="s">
        <v>23749</v>
      </c>
    </row>
    <row r="243" spans="1:57">
      <c r="A243" s="130">
        <v>3444273894</v>
      </c>
      <c r="B243">
        <v>138</v>
      </c>
      <c r="C243" t="s">
        <v>2063</v>
      </c>
      <c r="D243" s="10">
        <v>3444273894</v>
      </c>
      <c r="E243" t="s">
        <v>15149</v>
      </c>
      <c r="F243" t="s">
        <v>14232</v>
      </c>
      <c r="G243" s="7">
        <v>43893</v>
      </c>
      <c r="H243">
        <v>6</v>
      </c>
      <c r="I243" t="s">
        <v>73</v>
      </c>
      <c r="J243" t="s">
        <v>5087</v>
      </c>
      <c r="K243" t="s">
        <v>5086</v>
      </c>
      <c r="L243" t="s">
        <v>8699</v>
      </c>
      <c r="M243">
        <v>10</v>
      </c>
      <c r="R243">
        <v>1310</v>
      </c>
      <c r="S243">
        <v>22209</v>
      </c>
      <c r="T243">
        <v>55332</v>
      </c>
      <c r="U243">
        <v>85792</v>
      </c>
      <c r="V243">
        <v>59649</v>
      </c>
      <c r="W243">
        <v>131</v>
      </c>
      <c r="X243">
        <v>7717</v>
      </c>
      <c r="Y243">
        <v>51667</v>
      </c>
      <c r="Z243">
        <v>63227</v>
      </c>
      <c r="AA243">
        <v>55391</v>
      </c>
      <c r="AB243">
        <v>622</v>
      </c>
      <c r="AC243">
        <v>13749</v>
      </c>
      <c r="AD243">
        <v>1528</v>
      </c>
      <c r="AE243">
        <v>18577</v>
      </c>
      <c r="AF243">
        <v>862</v>
      </c>
      <c r="AG243">
        <v>0</v>
      </c>
      <c r="AH243">
        <v>3017</v>
      </c>
      <c r="AI243">
        <v>2395</v>
      </c>
      <c r="AJ243">
        <v>4144</v>
      </c>
      <c r="AK243">
        <v>4597</v>
      </c>
      <c r="AL243">
        <v>0</v>
      </c>
      <c r="AM243">
        <v>7868</v>
      </c>
      <c r="AN243">
        <v>11812</v>
      </c>
      <c r="AO243">
        <v>27533</v>
      </c>
      <c r="AP243">
        <v>43769</v>
      </c>
      <c r="AQ243" s="105">
        <v>1075</v>
      </c>
      <c r="AR243" s="6">
        <v>45.533999999999999</v>
      </c>
      <c r="AS243" t="s">
        <v>17208</v>
      </c>
      <c r="AT243" t="s">
        <v>11624</v>
      </c>
      <c r="AU243" s="6" t="s">
        <v>2069</v>
      </c>
      <c r="AV243" s="6">
        <v>1.5236990387802454</v>
      </c>
      <c r="AW243" t="s">
        <v>22734</v>
      </c>
      <c r="AX243" t="s">
        <v>22940</v>
      </c>
      <c r="AY243">
        <v>29814</v>
      </c>
      <c r="AZ243">
        <v>21611</v>
      </c>
      <c r="BA243">
        <v>3658</v>
      </c>
      <c r="BB243">
        <v>0.84755484000804993</v>
      </c>
      <c r="BC243">
        <v>9.1067999999999998</v>
      </c>
      <c r="BD243">
        <v>1.4451206223071635E-2</v>
      </c>
      <c r="BE243" t="s">
        <v>23749</v>
      </c>
    </row>
    <row r="244" spans="1:57">
      <c r="A244" s="130">
        <v>1327029000</v>
      </c>
      <c r="B244">
        <v>344</v>
      </c>
      <c r="C244" t="s">
        <v>14233</v>
      </c>
      <c r="D244" s="10">
        <v>1327029000</v>
      </c>
      <c r="E244" t="s">
        <v>15150</v>
      </c>
      <c r="F244" t="s">
        <v>14234</v>
      </c>
      <c r="G244" s="7">
        <v>42699</v>
      </c>
      <c r="H244">
        <v>9</v>
      </c>
      <c r="I244" t="s">
        <v>73</v>
      </c>
      <c r="J244" t="s">
        <v>5280</v>
      </c>
      <c r="K244" t="s">
        <v>5279</v>
      </c>
      <c r="L244" t="s">
        <v>2074</v>
      </c>
      <c r="M244">
        <v>10</v>
      </c>
      <c r="R244">
        <v>1013</v>
      </c>
      <c r="S244">
        <v>6372</v>
      </c>
      <c r="T244">
        <v>4858</v>
      </c>
      <c r="U244">
        <v>9647</v>
      </c>
      <c r="V244">
        <v>13964</v>
      </c>
      <c r="W244">
        <v>713</v>
      </c>
      <c r="X244">
        <v>4675</v>
      </c>
      <c r="Y244">
        <v>2817</v>
      </c>
      <c r="Z244">
        <v>5621</v>
      </c>
      <c r="AA244">
        <v>12777</v>
      </c>
      <c r="AB244">
        <v>2</v>
      </c>
      <c r="AC244">
        <v>204</v>
      </c>
      <c r="AD244">
        <v>400</v>
      </c>
      <c r="AE244">
        <v>631</v>
      </c>
      <c r="AF244">
        <v>455</v>
      </c>
      <c r="AG244">
        <v>3586</v>
      </c>
      <c r="AH244">
        <v>2421</v>
      </c>
      <c r="AI244">
        <v>1577</v>
      </c>
      <c r="AJ244">
        <v>8441</v>
      </c>
      <c r="AK244">
        <v>1999</v>
      </c>
      <c r="AL244">
        <v>6</v>
      </c>
      <c r="AM244">
        <v>169</v>
      </c>
      <c r="AN244">
        <v>160</v>
      </c>
      <c r="AO244">
        <v>2850</v>
      </c>
      <c r="AP244">
        <v>2524</v>
      </c>
      <c r="AQ244" s="105">
        <v>2985</v>
      </c>
      <c r="AR244" s="6">
        <v>13.785</v>
      </c>
      <c r="AS244" t="s">
        <v>17208</v>
      </c>
      <c r="AT244" t="s">
        <v>11630</v>
      </c>
      <c r="AU244" s="6" t="s">
        <v>2076</v>
      </c>
      <c r="AV244" s="6">
        <v>0.55744562186279978</v>
      </c>
      <c r="AW244" t="s">
        <v>22735</v>
      </c>
      <c r="AX244" t="s">
        <v>22966</v>
      </c>
      <c r="AY244">
        <v>11825</v>
      </c>
      <c r="AZ244">
        <v>0</v>
      </c>
      <c r="BA244">
        <v>4346</v>
      </c>
      <c r="BB244">
        <v>0.36752642706131078</v>
      </c>
      <c r="BC244">
        <v>2.7570000000000001</v>
      </c>
      <c r="BD244">
        <v>3.2583786880549984E-2</v>
      </c>
      <c r="BE244" t="s">
        <v>23749</v>
      </c>
    </row>
    <row r="245" spans="1:57">
      <c r="A245" s="130">
        <v>7328084572</v>
      </c>
      <c r="B245">
        <v>283</v>
      </c>
      <c r="C245" t="s">
        <v>2077</v>
      </c>
      <c r="D245" s="10">
        <v>7328084572</v>
      </c>
      <c r="E245" t="s">
        <v>15151</v>
      </c>
      <c r="F245" t="s">
        <v>14237</v>
      </c>
      <c r="G245" s="7">
        <v>42195</v>
      </c>
      <c r="H245">
        <v>11</v>
      </c>
      <c r="I245" t="s">
        <v>73</v>
      </c>
      <c r="J245" t="s">
        <v>5394</v>
      </c>
      <c r="K245" t="s">
        <v>5394</v>
      </c>
      <c r="L245" t="s">
        <v>8703</v>
      </c>
      <c r="M245">
        <v>10</v>
      </c>
      <c r="R245">
        <v>6153</v>
      </c>
      <c r="S245">
        <v>11849</v>
      </c>
      <c r="T245">
        <v>14013</v>
      </c>
      <c r="U245">
        <v>17170</v>
      </c>
      <c r="V245">
        <v>6256</v>
      </c>
      <c r="W245">
        <v>369</v>
      </c>
      <c r="X245">
        <v>0</v>
      </c>
      <c r="Y245">
        <v>0</v>
      </c>
      <c r="Z245">
        <v>0</v>
      </c>
      <c r="AA245">
        <v>0</v>
      </c>
      <c r="AB245">
        <v>4006</v>
      </c>
      <c r="AC245">
        <v>11494</v>
      </c>
      <c r="AD245">
        <v>13593</v>
      </c>
      <c r="AE245">
        <v>16582</v>
      </c>
      <c r="AF245">
        <v>5881</v>
      </c>
      <c r="AG245">
        <v>0</v>
      </c>
      <c r="AH245">
        <v>0</v>
      </c>
      <c r="AI245">
        <v>0</v>
      </c>
      <c r="AJ245">
        <v>0</v>
      </c>
      <c r="AK245">
        <v>0</v>
      </c>
      <c r="AL245">
        <v>58673</v>
      </c>
      <c r="AM245">
        <v>91966</v>
      </c>
      <c r="AN245">
        <v>81307</v>
      </c>
      <c r="AO245">
        <v>73770</v>
      </c>
      <c r="AP245">
        <v>161200</v>
      </c>
      <c r="AQ245" s="105">
        <v>0</v>
      </c>
      <c r="AR245" s="6">
        <v>1.0169999999999999</v>
      </c>
      <c r="AS245" t="s">
        <v>17208</v>
      </c>
      <c r="AT245" t="s">
        <v>2082</v>
      </c>
      <c r="AU245" s="6" t="s">
        <v>2083</v>
      </c>
      <c r="AV245" s="6" t="s">
        <v>74</v>
      </c>
      <c r="AW245" t="s">
        <v>22736</v>
      </c>
      <c r="AX245" t="s">
        <v>22963</v>
      </c>
      <c r="AY245">
        <v>163281</v>
      </c>
      <c r="AZ245">
        <v>0</v>
      </c>
      <c r="BA245">
        <v>0</v>
      </c>
      <c r="BB245">
        <v>0</v>
      </c>
      <c r="BC245">
        <v>0.20339999999999997</v>
      </c>
      <c r="BD245">
        <v>0.94005754475703329</v>
      </c>
      <c r="BE245" t="s">
        <v>23749</v>
      </c>
    </row>
    <row r="246" spans="1:57">
      <c r="A246" s="130">
        <v>2124046971</v>
      </c>
      <c r="B246">
        <v>219</v>
      </c>
      <c r="C246" t="s">
        <v>2084</v>
      </c>
      <c r="D246" s="10">
        <v>2124046971</v>
      </c>
      <c r="E246" t="s">
        <v>15152</v>
      </c>
      <c r="F246" t="s">
        <v>14240</v>
      </c>
      <c r="G246" s="7">
        <v>43903</v>
      </c>
      <c r="H246">
        <v>6</v>
      </c>
      <c r="I246" t="s">
        <v>73</v>
      </c>
      <c r="J246" t="s">
        <v>5239</v>
      </c>
      <c r="K246" t="s">
        <v>5238</v>
      </c>
      <c r="L246" t="s">
        <v>2088</v>
      </c>
      <c r="M246">
        <v>10</v>
      </c>
      <c r="R246">
        <v>33084</v>
      </c>
      <c r="S246">
        <v>14972</v>
      </c>
      <c r="T246">
        <v>25413</v>
      </c>
      <c r="U246">
        <v>34483</v>
      </c>
      <c r="V246">
        <v>20428</v>
      </c>
      <c r="W246">
        <v>0</v>
      </c>
      <c r="X246">
        <v>7958</v>
      </c>
      <c r="Y246">
        <v>8209</v>
      </c>
      <c r="Z246">
        <v>41463</v>
      </c>
      <c r="AA246">
        <v>16692</v>
      </c>
      <c r="AB246">
        <v>30743</v>
      </c>
      <c r="AC246">
        <v>22591</v>
      </c>
      <c r="AD246">
        <v>36713</v>
      </c>
      <c r="AE246">
        <v>11761</v>
      </c>
      <c r="AF246">
        <v>3398</v>
      </c>
      <c r="AG246">
        <v>462</v>
      </c>
      <c r="AH246">
        <v>0</v>
      </c>
      <c r="AI246">
        <v>0</v>
      </c>
      <c r="AJ246">
        <v>0</v>
      </c>
      <c r="AK246">
        <v>0</v>
      </c>
      <c r="AL246">
        <v>0</v>
      </c>
      <c r="AM246">
        <v>57085</v>
      </c>
      <c r="AN246">
        <v>80651</v>
      </c>
      <c r="AO246">
        <v>107933</v>
      </c>
      <c r="AP246">
        <v>111684</v>
      </c>
      <c r="AQ246" s="105">
        <v>4645</v>
      </c>
      <c r="AR246" s="6">
        <v>0.61699999999999999</v>
      </c>
      <c r="AS246" t="s">
        <v>17208</v>
      </c>
      <c r="AT246" t="s">
        <v>2089</v>
      </c>
      <c r="AU246" s="6" t="s">
        <v>82</v>
      </c>
      <c r="AV246" s="6">
        <v>0</v>
      </c>
      <c r="AW246" t="s">
        <v>19894</v>
      </c>
      <c r="AX246" t="s">
        <v>22943</v>
      </c>
      <c r="AY246">
        <v>105155</v>
      </c>
      <c r="AZ246">
        <v>12899</v>
      </c>
      <c r="BA246">
        <v>2163</v>
      </c>
      <c r="BB246">
        <v>0.14323617516998716</v>
      </c>
      <c r="BC246">
        <v>0.1234</v>
      </c>
      <c r="BD246">
        <v>0.16634031721167025</v>
      </c>
      <c r="BE246" t="s">
        <v>23749</v>
      </c>
    </row>
    <row r="247" spans="1:57">
      <c r="A247" s="130">
        <v>6952009752</v>
      </c>
      <c r="B247">
        <v>432</v>
      </c>
      <c r="C247" t="s">
        <v>2090</v>
      </c>
      <c r="D247" s="10">
        <v>6952009752</v>
      </c>
      <c r="E247" t="s">
        <v>15153</v>
      </c>
      <c r="F247" t="s">
        <v>14241</v>
      </c>
      <c r="G247" s="7">
        <v>42692</v>
      </c>
      <c r="H247">
        <v>9</v>
      </c>
      <c r="I247" t="s">
        <v>73</v>
      </c>
      <c r="J247" t="s">
        <v>7308</v>
      </c>
      <c r="K247" t="s">
        <v>7308</v>
      </c>
      <c r="L247" t="s">
        <v>2094</v>
      </c>
      <c r="M247">
        <v>10601.555</v>
      </c>
      <c r="R247">
        <v>902</v>
      </c>
      <c r="S247">
        <v>570</v>
      </c>
      <c r="T247">
        <v>1100</v>
      </c>
      <c r="U247">
        <v>2012</v>
      </c>
      <c r="V247">
        <v>1783</v>
      </c>
      <c r="W247">
        <v>1970</v>
      </c>
      <c r="X247">
        <v>803</v>
      </c>
      <c r="Y247">
        <v>1040</v>
      </c>
      <c r="Z247">
        <v>1962</v>
      </c>
      <c r="AA247">
        <v>1664</v>
      </c>
      <c r="AB247">
        <v>0</v>
      </c>
      <c r="AC247">
        <v>-246</v>
      </c>
      <c r="AD247">
        <v>28</v>
      </c>
      <c r="AE247">
        <v>1</v>
      </c>
      <c r="AF247">
        <v>41</v>
      </c>
      <c r="AG247">
        <v>800</v>
      </c>
      <c r="AH247">
        <v>710</v>
      </c>
      <c r="AI247">
        <v>710</v>
      </c>
      <c r="AJ247">
        <v>0</v>
      </c>
      <c r="AK247">
        <v>0</v>
      </c>
      <c r="AL247">
        <v>181</v>
      </c>
      <c r="AM247">
        <v>324</v>
      </c>
      <c r="AN247">
        <v>135</v>
      </c>
      <c r="AO247">
        <v>375</v>
      </c>
      <c r="AP247">
        <v>415</v>
      </c>
      <c r="AQ247" s="105">
        <v>200</v>
      </c>
      <c r="AR247" s="6">
        <v>1.9770000000000001</v>
      </c>
      <c r="AS247" t="s">
        <v>17208</v>
      </c>
      <c r="AT247" t="s">
        <v>2095</v>
      </c>
      <c r="AU247" s="6" t="s">
        <v>82</v>
      </c>
      <c r="AV247" s="6">
        <v>0</v>
      </c>
      <c r="AW247" t="s">
        <v>22737</v>
      </c>
      <c r="AX247" t="s">
        <v>22927</v>
      </c>
      <c r="AY247">
        <v>11311</v>
      </c>
      <c r="AZ247">
        <v>0</v>
      </c>
      <c r="BA247">
        <v>555</v>
      </c>
      <c r="BB247">
        <v>4.9067279639289189E-2</v>
      </c>
      <c r="BC247">
        <v>0.39540000000000003</v>
      </c>
      <c r="BD247">
        <v>2.2994952327537857E-2</v>
      </c>
      <c r="BE247" t="s">
        <v>23749</v>
      </c>
    </row>
    <row r="248" spans="1:57">
      <c r="A248" s="130">
        <v>2629012893</v>
      </c>
      <c r="B248">
        <v>275</v>
      </c>
      <c r="C248" t="s">
        <v>2096</v>
      </c>
      <c r="D248" s="10">
        <v>2629012893</v>
      </c>
      <c r="E248" t="s">
        <v>15154</v>
      </c>
      <c r="F248" t="s">
        <v>14242</v>
      </c>
      <c r="G248" s="7">
        <v>43893</v>
      </c>
      <c r="H248">
        <v>6</v>
      </c>
      <c r="I248" t="s">
        <v>73</v>
      </c>
      <c r="J248" t="s">
        <v>5102</v>
      </c>
      <c r="K248" t="s">
        <v>23298</v>
      </c>
      <c r="L248" t="s">
        <v>2100</v>
      </c>
      <c r="M248">
        <v>14</v>
      </c>
      <c r="R248">
        <v>248</v>
      </c>
      <c r="S248">
        <v>2664</v>
      </c>
      <c r="T248">
        <v>10795</v>
      </c>
      <c r="U248">
        <v>18743</v>
      </c>
      <c r="V248">
        <v>51566</v>
      </c>
      <c r="W248">
        <v>32</v>
      </c>
      <c r="X248">
        <v>2444</v>
      </c>
      <c r="Y248">
        <v>7523</v>
      </c>
      <c r="Z248">
        <v>17767</v>
      </c>
      <c r="AA248">
        <v>31322</v>
      </c>
      <c r="AB248">
        <v>-1038</v>
      </c>
      <c r="AC248">
        <v>194</v>
      </c>
      <c r="AD248">
        <v>1832</v>
      </c>
      <c r="AE248">
        <v>-1713</v>
      </c>
      <c r="AF248">
        <v>12510</v>
      </c>
      <c r="AG248">
        <v>0</v>
      </c>
      <c r="AH248">
        <v>0</v>
      </c>
      <c r="AI248">
        <v>0</v>
      </c>
      <c r="AJ248">
        <v>0</v>
      </c>
      <c r="AK248">
        <v>0</v>
      </c>
      <c r="AL248">
        <v>0</v>
      </c>
      <c r="AM248">
        <v>13071</v>
      </c>
      <c r="AN248">
        <v>30872</v>
      </c>
      <c r="AO248">
        <v>46984</v>
      </c>
      <c r="AP248">
        <v>46961</v>
      </c>
      <c r="AQ248" s="105">
        <v>7543</v>
      </c>
      <c r="AR248" s="6">
        <v>207.92699999999999</v>
      </c>
      <c r="AS248" t="s">
        <v>17208</v>
      </c>
      <c r="AT248" t="s">
        <v>11664</v>
      </c>
      <c r="AU248" s="6" t="s">
        <v>2102</v>
      </c>
      <c r="AV248" s="6" t="s">
        <v>74</v>
      </c>
      <c r="AW248" t="s">
        <v>23719</v>
      </c>
      <c r="AX248" t="s">
        <v>22946</v>
      </c>
      <c r="AY248">
        <v>38970</v>
      </c>
      <c r="AZ248">
        <v>16014</v>
      </c>
      <c r="BA248">
        <v>930</v>
      </c>
      <c r="BB248">
        <v>0.43479599692070825</v>
      </c>
      <c r="BC248">
        <v>41.5854</v>
      </c>
      <c r="BD248">
        <v>0.24260171430787728</v>
      </c>
      <c r="BE248" t="s">
        <v>23749</v>
      </c>
    </row>
    <row r="249" spans="1:57">
      <c r="A249" s="130">
        <v>1650286567</v>
      </c>
      <c r="B249">
        <v>222</v>
      </c>
      <c r="C249" t="s">
        <v>2103</v>
      </c>
      <c r="D249" s="10">
        <v>1650286567</v>
      </c>
      <c r="E249" t="s">
        <v>15155</v>
      </c>
      <c r="F249" t="s">
        <v>14243</v>
      </c>
      <c r="G249" s="7">
        <v>41774</v>
      </c>
      <c r="H249">
        <v>12</v>
      </c>
      <c r="I249" t="s">
        <v>73</v>
      </c>
      <c r="J249" t="s">
        <v>5185</v>
      </c>
      <c r="K249" t="s">
        <v>5184</v>
      </c>
      <c r="L249" t="s">
        <v>2107</v>
      </c>
      <c r="M249">
        <v>10</v>
      </c>
      <c r="R249">
        <v>25298</v>
      </c>
      <c r="S249">
        <v>31864</v>
      </c>
      <c r="T249">
        <v>30468</v>
      </c>
      <c r="U249">
        <v>33644</v>
      </c>
      <c r="V249">
        <v>28366</v>
      </c>
      <c r="W249">
        <v>60530</v>
      </c>
      <c r="X249">
        <v>21335</v>
      </c>
      <c r="Y249">
        <v>17034</v>
      </c>
      <c r="Z249">
        <v>1855</v>
      </c>
      <c r="AA249">
        <v>1237</v>
      </c>
      <c r="AB249">
        <v>-42026</v>
      </c>
      <c r="AC249">
        <v>6053</v>
      </c>
      <c r="AD249">
        <v>8945</v>
      </c>
      <c r="AE249">
        <v>27447</v>
      </c>
      <c r="AF249">
        <v>22870</v>
      </c>
      <c r="AG249">
        <v>0</v>
      </c>
      <c r="AH249">
        <v>0</v>
      </c>
      <c r="AI249">
        <v>0</v>
      </c>
      <c r="AJ249">
        <v>0</v>
      </c>
      <c r="AK249">
        <v>0</v>
      </c>
      <c r="AL249">
        <v>64476</v>
      </c>
      <c r="AM249">
        <v>11448</v>
      </c>
      <c r="AN249">
        <v>10741</v>
      </c>
      <c r="AO249">
        <v>12914</v>
      </c>
      <c r="AP249">
        <v>17245</v>
      </c>
      <c r="AQ249" s="105">
        <v>0</v>
      </c>
      <c r="AR249" s="6">
        <v>1.121</v>
      </c>
      <c r="AS249" t="s">
        <v>17208</v>
      </c>
      <c r="AT249" t="s">
        <v>2108</v>
      </c>
      <c r="AU249" s="6" t="s">
        <v>2109</v>
      </c>
      <c r="AV249" s="6" t="s">
        <v>74</v>
      </c>
      <c r="AW249" t="s">
        <v>22738</v>
      </c>
      <c r="AX249" t="s">
        <v>22942</v>
      </c>
      <c r="AY249">
        <v>16882</v>
      </c>
      <c r="AZ249">
        <v>0</v>
      </c>
      <c r="BA249">
        <v>767</v>
      </c>
      <c r="BB249">
        <v>4.543300556806066E-2</v>
      </c>
      <c r="BC249">
        <v>0.22420000000000001</v>
      </c>
      <c r="BD249">
        <v>0.80624691532115911</v>
      </c>
      <c r="BE249" t="s">
        <v>23749</v>
      </c>
    </row>
    <row r="250" spans="1:57">
      <c r="A250" s="130">
        <v>5407973637</v>
      </c>
      <c r="B250">
        <v>36</v>
      </c>
      <c r="C250" t="s">
        <v>2110</v>
      </c>
      <c r="D250" s="10">
        <v>5407973637</v>
      </c>
      <c r="E250" t="s">
        <v>15156</v>
      </c>
      <c r="F250" t="s">
        <v>14244</v>
      </c>
      <c r="G250" s="7">
        <v>43521</v>
      </c>
      <c r="H250">
        <v>7</v>
      </c>
      <c r="I250" t="s">
        <v>44</v>
      </c>
      <c r="J250" t="s">
        <v>23302</v>
      </c>
      <c r="K250" t="s">
        <v>4824</v>
      </c>
      <c r="L250" t="s">
        <v>2114</v>
      </c>
      <c r="M250">
        <v>150</v>
      </c>
      <c r="R250">
        <v>122897</v>
      </c>
      <c r="S250">
        <v>21903</v>
      </c>
      <c r="T250">
        <v>16511</v>
      </c>
      <c r="U250">
        <v>522072</v>
      </c>
      <c r="V250">
        <v>1885826</v>
      </c>
      <c r="W250">
        <v>187</v>
      </c>
      <c r="X250">
        <v>5411</v>
      </c>
      <c r="Y250">
        <v>14851</v>
      </c>
      <c r="Z250">
        <v>294040</v>
      </c>
      <c r="AA250">
        <v>1053672</v>
      </c>
      <c r="AB250">
        <v>111538</v>
      </c>
      <c r="AC250">
        <v>14072</v>
      </c>
      <c r="AD250">
        <v>29</v>
      </c>
      <c r="AE250">
        <v>117762</v>
      </c>
      <c r="AF250">
        <v>500453</v>
      </c>
      <c r="AG250">
        <v>0</v>
      </c>
      <c r="AH250">
        <v>0</v>
      </c>
      <c r="AI250">
        <v>0</v>
      </c>
      <c r="AJ250">
        <v>1305806</v>
      </c>
      <c r="AK250">
        <v>2387910</v>
      </c>
      <c r="AL250">
        <v>63937</v>
      </c>
      <c r="AM250">
        <v>37595</v>
      </c>
      <c r="AN250">
        <v>107807</v>
      </c>
      <c r="AO250">
        <v>23530</v>
      </c>
      <c r="AP250">
        <v>50562</v>
      </c>
      <c r="AQ250" s="105">
        <v>0</v>
      </c>
      <c r="AR250" s="6">
        <v>15.345000000000001</v>
      </c>
      <c r="AS250" t="s">
        <v>17210</v>
      </c>
      <c r="AT250" t="s">
        <v>11675</v>
      </c>
      <c r="AU250" s="6" t="s">
        <v>2116</v>
      </c>
      <c r="AV250" s="6">
        <v>1.8286866502374779</v>
      </c>
      <c r="AW250" t="s">
        <v>22739</v>
      </c>
      <c r="AX250" t="s">
        <v>22931</v>
      </c>
      <c r="AY250">
        <v>662472</v>
      </c>
      <c r="AZ250">
        <v>1631500</v>
      </c>
      <c r="BA250">
        <v>274064</v>
      </c>
      <c r="BB250">
        <v>2.8764445893562294</v>
      </c>
      <c r="BC250">
        <v>3.069</v>
      </c>
      <c r="BD250">
        <v>0.26537602090542817</v>
      </c>
      <c r="BE250" t="s">
        <v>23750</v>
      </c>
    </row>
    <row r="251" spans="1:57">
      <c r="A251" s="130">
        <v>3461065100</v>
      </c>
      <c r="B251">
        <v>188</v>
      </c>
      <c r="C251" t="s">
        <v>2117</v>
      </c>
      <c r="D251" s="10">
        <v>3461065100</v>
      </c>
      <c r="E251" t="s">
        <v>15157</v>
      </c>
      <c r="F251" t="s">
        <v>14245</v>
      </c>
      <c r="G251" s="7">
        <v>43642</v>
      </c>
      <c r="H251">
        <v>7</v>
      </c>
      <c r="I251" t="s">
        <v>73</v>
      </c>
      <c r="J251" t="s">
        <v>4988</v>
      </c>
      <c r="K251" t="s">
        <v>21249</v>
      </c>
      <c r="L251" t="s">
        <v>2121</v>
      </c>
      <c r="M251">
        <v>10</v>
      </c>
      <c r="R251">
        <v>327</v>
      </c>
      <c r="S251">
        <v>169</v>
      </c>
      <c r="T251">
        <v>0</v>
      </c>
      <c r="U251">
        <v>43713</v>
      </c>
      <c r="V251">
        <v>132152</v>
      </c>
      <c r="W251">
        <v>205</v>
      </c>
      <c r="X251">
        <v>140</v>
      </c>
      <c r="Y251">
        <v>678</v>
      </c>
      <c r="Z251">
        <v>8282</v>
      </c>
      <c r="AA251">
        <v>43755</v>
      </c>
      <c r="AB251">
        <v>60</v>
      </c>
      <c r="AC251">
        <v>19</v>
      </c>
      <c r="AD251">
        <v>-678</v>
      </c>
      <c r="AE251">
        <v>30959</v>
      </c>
      <c r="AF251">
        <v>82772</v>
      </c>
      <c r="AG251">
        <v>0</v>
      </c>
      <c r="AH251">
        <v>0</v>
      </c>
      <c r="AI251">
        <v>0</v>
      </c>
      <c r="AJ251">
        <v>0</v>
      </c>
      <c r="AK251">
        <v>232</v>
      </c>
      <c r="AL251">
        <v>0</v>
      </c>
      <c r="AM251">
        <v>514</v>
      </c>
      <c r="AN251">
        <v>551</v>
      </c>
      <c r="AO251">
        <v>20698</v>
      </c>
      <c r="AP251">
        <v>18133</v>
      </c>
      <c r="AQ251" s="105">
        <v>0</v>
      </c>
      <c r="AR251" s="6">
        <v>404.13499999999999</v>
      </c>
      <c r="AS251" t="s">
        <v>17208</v>
      </c>
      <c r="AT251" t="s">
        <v>2122</v>
      </c>
      <c r="AU251" s="6" t="s">
        <v>2123</v>
      </c>
      <c r="AV251" s="6" t="s">
        <v>74</v>
      </c>
      <c r="AW251" t="s">
        <v>22740</v>
      </c>
      <c r="AX251" t="s">
        <v>22940</v>
      </c>
      <c r="AY251">
        <v>12879</v>
      </c>
      <c r="AZ251">
        <v>0</v>
      </c>
      <c r="BA251">
        <v>0</v>
      </c>
      <c r="BB251">
        <v>0</v>
      </c>
      <c r="BC251">
        <v>80.826999999999998</v>
      </c>
      <c r="BD251">
        <v>0.62633936678975721</v>
      </c>
      <c r="BE251" t="s">
        <v>23749</v>
      </c>
    </row>
    <row r="252" spans="1:57">
      <c r="A252" s="130">
        <v>1101150188</v>
      </c>
      <c r="B252">
        <v>353</v>
      </c>
      <c r="C252" t="s">
        <v>2124</v>
      </c>
      <c r="D252" s="10">
        <v>1101150188</v>
      </c>
      <c r="E252" t="s">
        <v>15158</v>
      </c>
      <c r="F252" t="s">
        <v>14248</v>
      </c>
      <c r="G252" s="7">
        <v>41801</v>
      </c>
      <c r="H252">
        <v>12</v>
      </c>
      <c r="I252" t="s">
        <v>73</v>
      </c>
      <c r="J252" t="s">
        <v>5362</v>
      </c>
      <c r="K252" t="s">
        <v>5362</v>
      </c>
      <c r="L252" t="s">
        <v>2128</v>
      </c>
      <c r="M252">
        <v>11</v>
      </c>
      <c r="R252">
        <v>4249</v>
      </c>
      <c r="S252">
        <v>5356</v>
      </c>
      <c r="T252">
        <v>6821</v>
      </c>
      <c r="U252">
        <v>8245</v>
      </c>
      <c r="V252">
        <v>8428</v>
      </c>
      <c r="W252">
        <v>338</v>
      </c>
      <c r="X252">
        <v>322</v>
      </c>
      <c r="Y252">
        <v>3149</v>
      </c>
      <c r="Z252">
        <v>3470</v>
      </c>
      <c r="AA252">
        <v>5738</v>
      </c>
      <c r="AB252">
        <v>3608</v>
      </c>
      <c r="AC252">
        <v>4967</v>
      </c>
      <c r="AD252">
        <v>3604</v>
      </c>
      <c r="AE252">
        <v>4693</v>
      </c>
      <c r="AF252">
        <v>2574</v>
      </c>
      <c r="AG252">
        <v>0</v>
      </c>
      <c r="AH252">
        <v>0</v>
      </c>
      <c r="AI252">
        <v>0</v>
      </c>
      <c r="AJ252">
        <v>0</v>
      </c>
      <c r="AK252">
        <v>0</v>
      </c>
      <c r="AL252">
        <v>18327</v>
      </c>
      <c r="AM252">
        <v>26178</v>
      </c>
      <c r="AN252">
        <v>29809</v>
      </c>
      <c r="AO252">
        <v>72632</v>
      </c>
      <c r="AP252">
        <v>75923</v>
      </c>
      <c r="AQ252" s="105">
        <v>0</v>
      </c>
      <c r="AR252" s="6">
        <v>1.984</v>
      </c>
      <c r="AS252" t="s">
        <v>17208</v>
      </c>
      <c r="AT252" t="s">
        <v>2129</v>
      </c>
      <c r="AU252" s="6" t="s">
        <v>2130</v>
      </c>
      <c r="AV252" s="6" t="s">
        <v>74</v>
      </c>
      <c r="AW252" t="s">
        <v>22741</v>
      </c>
      <c r="AX252" t="s">
        <v>22967</v>
      </c>
      <c r="AY252">
        <v>38294</v>
      </c>
      <c r="AZ252">
        <v>0</v>
      </c>
      <c r="BA252">
        <v>0</v>
      </c>
      <c r="BB252">
        <v>0</v>
      </c>
      <c r="BC252">
        <v>0.39679999999999999</v>
      </c>
      <c r="BD252">
        <v>0.30541053630754628</v>
      </c>
      <c r="BE252" t="s">
        <v>23749</v>
      </c>
    </row>
    <row r="253" spans="1:57">
      <c r="A253" s="130">
        <v>2130212835</v>
      </c>
      <c r="B253">
        <v>150</v>
      </c>
      <c r="C253" t="s">
        <v>2131</v>
      </c>
      <c r="D253" s="10">
        <v>2130212835</v>
      </c>
      <c r="E253" t="s">
        <v>15159</v>
      </c>
      <c r="F253" t="s">
        <v>14249</v>
      </c>
      <c r="G253" s="7">
        <v>43677</v>
      </c>
      <c r="H253">
        <v>7</v>
      </c>
      <c r="I253" t="s">
        <v>73</v>
      </c>
      <c r="J253" t="s">
        <v>4990</v>
      </c>
      <c r="K253" t="s">
        <v>4989</v>
      </c>
      <c r="L253" t="s">
        <v>8723</v>
      </c>
      <c r="M253">
        <v>14285.715</v>
      </c>
      <c r="R253">
        <v>8541</v>
      </c>
      <c r="S253">
        <v>23452</v>
      </c>
      <c r="T253">
        <v>47900</v>
      </c>
      <c r="U253">
        <v>73915</v>
      </c>
      <c r="V253">
        <v>131735</v>
      </c>
      <c r="W253">
        <v>790</v>
      </c>
      <c r="X253">
        <v>4038</v>
      </c>
      <c r="Y253">
        <v>11186</v>
      </c>
      <c r="Z253">
        <v>27636</v>
      </c>
      <c r="AA253">
        <v>17175</v>
      </c>
      <c r="AB253">
        <v>1866</v>
      </c>
      <c r="AC253">
        <v>10434</v>
      </c>
      <c r="AD253">
        <v>22901</v>
      </c>
      <c r="AE253">
        <v>35886</v>
      </c>
      <c r="AF253">
        <v>94784</v>
      </c>
      <c r="AG253">
        <v>10525</v>
      </c>
      <c r="AH253">
        <v>0</v>
      </c>
      <c r="AI253">
        <v>0</v>
      </c>
      <c r="AJ253">
        <v>166</v>
      </c>
      <c r="AK253">
        <v>0</v>
      </c>
      <c r="AL253">
        <v>10</v>
      </c>
      <c r="AM253">
        <v>21042</v>
      </c>
      <c r="AN253">
        <v>53357</v>
      </c>
      <c r="AO253">
        <v>80048</v>
      </c>
      <c r="AP253">
        <v>173575</v>
      </c>
      <c r="AQ253" s="105">
        <v>350</v>
      </c>
      <c r="AR253" s="6">
        <v>15.423999999999999</v>
      </c>
      <c r="AS253" t="s">
        <v>17208</v>
      </c>
      <c r="AT253" t="s">
        <v>2134</v>
      </c>
      <c r="AU253" s="6" t="s">
        <v>2135</v>
      </c>
      <c r="AV253" s="6">
        <v>0</v>
      </c>
      <c r="AW253" t="s">
        <v>22742</v>
      </c>
      <c r="AX253" t="s">
        <v>22943</v>
      </c>
      <c r="AY253">
        <v>176809</v>
      </c>
      <c r="AZ253">
        <v>0</v>
      </c>
      <c r="BA253">
        <v>6860</v>
      </c>
      <c r="BB253">
        <v>3.8798929918725855E-2</v>
      </c>
      <c r="BC253">
        <v>3.0848</v>
      </c>
      <c r="BD253">
        <v>0.71950506699054917</v>
      </c>
      <c r="BE253" t="s">
        <v>23749</v>
      </c>
    </row>
    <row r="254" spans="1:57">
      <c r="A254" s="130">
        <v>7805761120</v>
      </c>
      <c r="B254">
        <v>366</v>
      </c>
      <c r="C254" t="s">
        <v>2136</v>
      </c>
      <c r="D254" s="10">
        <v>7805761120</v>
      </c>
      <c r="E254" t="s">
        <v>15160</v>
      </c>
      <c r="F254" t="s">
        <v>14250</v>
      </c>
      <c r="G254" s="7">
        <v>43839</v>
      </c>
      <c r="H254">
        <v>6</v>
      </c>
      <c r="I254" t="s">
        <v>73</v>
      </c>
      <c r="J254" t="s">
        <v>23310</v>
      </c>
      <c r="K254" t="s">
        <v>5320</v>
      </c>
      <c r="L254" t="s">
        <v>2140</v>
      </c>
      <c r="M254">
        <v>10000</v>
      </c>
      <c r="R254">
        <v>35</v>
      </c>
      <c r="S254">
        <v>398</v>
      </c>
      <c r="T254">
        <v>10520</v>
      </c>
      <c r="U254">
        <v>7039</v>
      </c>
      <c r="V254">
        <v>11047</v>
      </c>
      <c r="W254">
        <v>267</v>
      </c>
      <c r="X254">
        <v>1406</v>
      </c>
      <c r="Y254">
        <v>4359</v>
      </c>
      <c r="Z254">
        <v>12280</v>
      </c>
      <c r="AA254">
        <v>10136</v>
      </c>
      <c r="AB254">
        <v>-786</v>
      </c>
      <c r="AC254">
        <v>-1295</v>
      </c>
      <c r="AD254">
        <v>6050</v>
      </c>
      <c r="AE254">
        <v>-5397</v>
      </c>
      <c r="AF254">
        <v>856</v>
      </c>
      <c r="AG254">
        <v>122</v>
      </c>
      <c r="AH254">
        <v>92</v>
      </c>
      <c r="AI254">
        <v>63</v>
      </c>
      <c r="AJ254">
        <v>33</v>
      </c>
      <c r="AK254">
        <v>2</v>
      </c>
      <c r="AL254">
        <v>0</v>
      </c>
      <c r="AM254">
        <v>12148</v>
      </c>
      <c r="AN254">
        <v>16479</v>
      </c>
      <c r="AO254">
        <v>25529</v>
      </c>
      <c r="AP254">
        <v>30468</v>
      </c>
      <c r="AQ254" s="105">
        <v>0</v>
      </c>
      <c r="AR254" s="6">
        <v>315.62900000000002</v>
      </c>
      <c r="AS254" t="s">
        <v>17208</v>
      </c>
      <c r="AT254" t="s">
        <v>2141</v>
      </c>
      <c r="AU254" s="6" t="s">
        <v>2142</v>
      </c>
      <c r="AV254" s="6">
        <v>1.6393442622950821E-2</v>
      </c>
      <c r="AW254" t="s">
        <v>22743</v>
      </c>
      <c r="AX254" t="s">
        <v>22918</v>
      </c>
      <c r="AY254">
        <v>11539</v>
      </c>
      <c r="AZ254">
        <v>0</v>
      </c>
      <c r="BA254">
        <v>0</v>
      </c>
      <c r="BB254">
        <v>0</v>
      </c>
      <c r="BC254">
        <v>63.125800000000005</v>
      </c>
      <c r="BD254">
        <v>7.7487100570290582E-2</v>
      </c>
      <c r="BE254" t="s">
        <v>23749</v>
      </c>
    </row>
    <row r="255" spans="1:57">
      <c r="A255" s="130">
        <v>7727844641</v>
      </c>
      <c r="B255">
        <v>16</v>
      </c>
      <c r="C255" t="s">
        <v>2143</v>
      </c>
      <c r="D255" s="10">
        <v>7727844641</v>
      </c>
      <c r="E255" t="s">
        <v>15161</v>
      </c>
      <c r="F255" t="s">
        <v>14251</v>
      </c>
      <c r="G255" s="7">
        <v>41912</v>
      </c>
      <c r="H255">
        <v>11</v>
      </c>
      <c r="I255" t="s">
        <v>73</v>
      </c>
      <c r="J255" t="s">
        <v>4820</v>
      </c>
      <c r="K255" t="s">
        <v>7327</v>
      </c>
      <c r="L255" t="s">
        <v>2147</v>
      </c>
      <c r="M255">
        <v>3000</v>
      </c>
      <c r="R255">
        <v>111554</v>
      </c>
      <c r="S255">
        <v>374078</v>
      </c>
      <c r="T255">
        <v>754914</v>
      </c>
      <c r="U255">
        <v>1541251</v>
      </c>
      <c r="V255">
        <v>2413732</v>
      </c>
      <c r="W255">
        <v>54718</v>
      </c>
      <c r="X255">
        <v>120744</v>
      </c>
      <c r="Y255">
        <v>430376</v>
      </c>
      <c r="Z255">
        <v>632820</v>
      </c>
      <c r="AA255">
        <v>1427145</v>
      </c>
      <c r="AB255">
        <v>56614</v>
      </c>
      <c r="AC255">
        <v>200013</v>
      </c>
      <c r="AD255">
        <v>254498</v>
      </c>
      <c r="AE255">
        <v>707222</v>
      </c>
      <c r="AF255">
        <v>768428</v>
      </c>
      <c r="AG255">
        <v>41</v>
      </c>
      <c r="AH255">
        <v>277842</v>
      </c>
      <c r="AI255">
        <v>569806</v>
      </c>
      <c r="AJ255">
        <v>1193258</v>
      </c>
      <c r="AK255">
        <v>1762672</v>
      </c>
      <c r="AL255">
        <v>3556</v>
      </c>
      <c r="AM255">
        <v>67848</v>
      </c>
      <c r="AN255">
        <v>39920</v>
      </c>
      <c r="AO255">
        <v>26529</v>
      </c>
      <c r="AP255">
        <v>143816</v>
      </c>
      <c r="AQ255" s="105">
        <v>131100</v>
      </c>
      <c r="AR255" s="6">
        <v>21.637</v>
      </c>
      <c r="AS255" t="s">
        <v>17208</v>
      </c>
      <c r="AT255" t="s">
        <v>11713</v>
      </c>
      <c r="AU255" s="6" t="s">
        <v>2149</v>
      </c>
      <c r="AV255" s="6">
        <v>42992</v>
      </c>
      <c r="AW255" t="s">
        <v>22744</v>
      </c>
      <c r="AX255" t="s">
        <v>22914</v>
      </c>
      <c r="AY255">
        <v>2042600</v>
      </c>
      <c r="AZ255">
        <v>218160</v>
      </c>
      <c r="BA255">
        <v>69885</v>
      </c>
      <c r="BB255">
        <v>0.14101879956917654</v>
      </c>
      <c r="BC255">
        <v>4.3273999999999999</v>
      </c>
      <c r="BD255">
        <v>0.31835680183218351</v>
      </c>
      <c r="BE255" t="s">
        <v>23751</v>
      </c>
    </row>
    <row r="256" spans="1:57">
      <c r="A256" s="130">
        <v>7727439837</v>
      </c>
      <c r="B256">
        <v>485</v>
      </c>
      <c r="C256" t="s">
        <v>2150</v>
      </c>
      <c r="D256" s="10">
        <v>7727439837</v>
      </c>
      <c r="E256" t="s">
        <v>15162</v>
      </c>
      <c r="F256" t="s">
        <v>14252</v>
      </c>
      <c r="G256" s="7">
        <v>43879</v>
      </c>
      <c r="H256">
        <v>6</v>
      </c>
      <c r="I256" t="s">
        <v>73</v>
      </c>
      <c r="J256" t="s">
        <v>5575</v>
      </c>
      <c r="K256" t="s">
        <v>5575</v>
      </c>
      <c r="L256" t="s">
        <v>2154</v>
      </c>
      <c r="M256">
        <v>10000</v>
      </c>
      <c r="R256">
        <v>6907</v>
      </c>
      <c r="S256">
        <v>0</v>
      </c>
      <c r="T256">
        <v>0</v>
      </c>
      <c r="U256">
        <v>0</v>
      </c>
      <c r="V256">
        <v>0</v>
      </c>
      <c r="W256">
        <v>9</v>
      </c>
      <c r="X256">
        <v>0</v>
      </c>
      <c r="Y256">
        <v>0</v>
      </c>
      <c r="Z256">
        <v>0</v>
      </c>
      <c r="AA256">
        <v>0</v>
      </c>
      <c r="AB256">
        <v>3035</v>
      </c>
      <c r="AC256">
        <v>0</v>
      </c>
      <c r="AD256">
        <v>0</v>
      </c>
      <c r="AE256">
        <v>0</v>
      </c>
      <c r="AF256">
        <v>0</v>
      </c>
      <c r="AG256">
        <v>0</v>
      </c>
      <c r="AH256">
        <v>0</v>
      </c>
      <c r="AI256">
        <v>0</v>
      </c>
      <c r="AJ256">
        <v>0</v>
      </c>
      <c r="AK256">
        <v>0</v>
      </c>
      <c r="AL256">
        <v>0</v>
      </c>
      <c r="AM256">
        <v>6695</v>
      </c>
      <c r="AN256">
        <v>11262</v>
      </c>
      <c r="AO256">
        <v>11262</v>
      </c>
      <c r="AP256">
        <v>11262</v>
      </c>
      <c r="AQ256" s="105">
        <v>623</v>
      </c>
      <c r="AR256" s="6">
        <v>0</v>
      </c>
      <c r="AS256" t="s">
        <v>17208</v>
      </c>
      <c r="AT256" t="s">
        <v>11719</v>
      </c>
      <c r="AU256" s="6" t="s">
        <v>82</v>
      </c>
      <c r="AV256" s="6" t="s">
        <v>74</v>
      </c>
      <c r="AW256" t="s">
        <v>19895</v>
      </c>
      <c r="AX256" t="s">
        <v>22914</v>
      </c>
      <c r="AY256">
        <v>0</v>
      </c>
      <c r="AZ256">
        <v>0</v>
      </c>
      <c r="BA256">
        <v>0</v>
      </c>
      <c r="BB256" t="e">
        <v>#DIV/0!</v>
      </c>
      <c r="BC256">
        <v>0</v>
      </c>
      <c r="BD256" t="s">
        <v>23752</v>
      </c>
      <c r="BE256" t="s">
        <v>23749</v>
      </c>
    </row>
    <row r="257" spans="1:57">
      <c r="A257" s="130">
        <v>7720498833</v>
      </c>
      <c r="B257">
        <v>30</v>
      </c>
      <c r="C257" t="s">
        <v>2156</v>
      </c>
      <c r="D257" s="10">
        <v>7720498833</v>
      </c>
      <c r="E257" t="s">
        <v>15163</v>
      </c>
      <c r="F257" t="s">
        <v>14253</v>
      </c>
      <c r="G257" s="7">
        <v>43903</v>
      </c>
      <c r="H257">
        <v>6</v>
      </c>
      <c r="I257" t="s">
        <v>44</v>
      </c>
      <c r="J257" t="s">
        <v>4853</v>
      </c>
      <c r="K257" t="s">
        <v>4853</v>
      </c>
      <c r="L257" t="s">
        <v>2160</v>
      </c>
      <c r="M257">
        <v>10</v>
      </c>
      <c r="R257">
        <v>100</v>
      </c>
      <c r="S257">
        <v>181528</v>
      </c>
      <c r="T257">
        <v>401275</v>
      </c>
      <c r="U257">
        <v>641298</v>
      </c>
      <c r="V257">
        <v>633064</v>
      </c>
      <c r="W257">
        <v>249</v>
      </c>
      <c r="X257">
        <v>68830</v>
      </c>
      <c r="Y257">
        <v>201961</v>
      </c>
      <c r="Z257">
        <v>405877</v>
      </c>
      <c r="AA257">
        <v>424272</v>
      </c>
      <c r="AB257">
        <v>-2740</v>
      </c>
      <c r="AC257">
        <v>78403</v>
      </c>
      <c r="AD257">
        <v>118705</v>
      </c>
      <c r="AE257">
        <v>28465</v>
      </c>
      <c r="AF257">
        <v>30399</v>
      </c>
      <c r="AG257">
        <v>43093</v>
      </c>
      <c r="AH257">
        <v>186199</v>
      </c>
      <c r="AI257">
        <v>481857</v>
      </c>
      <c r="AJ257">
        <v>926352</v>
      </c>
      <c r="AK257">
        <v>887718</v>
      </c>
      <c r="AL257">
        <v>0</v>
      </c>
      <c r="AM257">
        <v>18241</v>
      </c>
      <c r="AN257">
        <v>90229</v>
      </c>
      <c r="AO257">
        <v>184509</v>
      </c>
      <c r="AP257">
        <v>175406</v>
      </c>
      <c r="AQ257" s="105">
        <v>32886</v>
      </c>
      <c r="AR257" s="6">
        <v>6330.64</v>
      </c>
      <c r="AS257" t="s">
        <v>17208</v>
      </c>
      <c r="AT257" t="s">
        <v>2161</v>
      </c>
      <c r="AU257" s="6" t="s">
        <v>2162</v>
      </c>
      <c r="AV257" s="6">
        <v>20.600051052375097</v>
      </c>
      <c r="AW257" t="s">
        <v>22745</v>
      </c>
      <c r="AX257" t="s">
        <v>22914</v>
      </c>
      <c r="AY257">
        <v>96637</v>
      </c>
      <c r="AZ257">
        <v>124800</v>
      </c>
      <c r="BA257">
        <v>880483</v>
      </c>
      <c r="BB257">
        <v>10.40267185446568</v>
      </c>
      <c r="BC257">
        <v>1266.1280000000002</v>
      </c>
      <c r="BD257">
        <v>4.8018841696890045E-2</v>
      </c>
      <c r="BE257" t="s">
        <v>23749</v>
      </c>
    </row>
    <row r="258" spans="1:57">
      <c r="A258" s="130">
        <v>5919030473</v>
      </c>
      <c r="B258">
        <v>409</v>
      </c>
      <c r="C258" t="s">
        <v>2163</v>
      </c>
      <c r="D258" s="10">
        <v>5919030473</v>
      </c>
      <c r="E258" t="s">
        <v>15164</v>
      </c>
      <c r="F258" t="s">
        <v>14254</v>
      </c>
      <c r="G258" s="7">
        <v>44004</v>
      </c>
      <c r="H258">
        <v>6</v>
      </c>
      <c r="I258" t="s">
        <v>73</v>
      </c>
      <c r="J258" t="s">
        <v>5477</v>
      </c>
      <c r="K258" t="s">
        <v>5476</v>
      </c>
      <c r="L258" t="s">
        <v>2167</v>
      </c>
      <c r="M258">
        <v>13025</v>
      </c>
      <c r="R258">
        <v>60</v>
      </c>
      <c r="S258">
        <v>3153</v>
      </c>
      <c r="T258">
        <v>7806</v>
      </c>
      <c r="U258">
        <v>3499</v>
      </c>
      <c r="V258">
        <v>1681</v>
      </c>
      <c r="W258">
        <v>13</v>
      </c>
      <c r="X258">
        <v>2955</v>
      </c>
      <c r="Y258">
        <v>4433</v>
      </c>
      <c r="Z258">
        <v>3171</v>
      </c>
      <c r="AA258">
        <v>1582</v>
      </c>
      <c r="AB258">
        <v>-329</v>
      </c>
      <c r="AC258">
        <v>49</v>
      </c>
      <c r="AD258">
        <v>2999</v>
      </c>
      <c r="AE258">
        <v>219</v>
      </c>
      <c r="AF258">
        <v>49</v>
      </c>
      <c r="AG258">
        <v>0</v>
      </c>
      <c r="AH258">
        <v>0</v>
      </c>
      <c r="AI258">
        <v>0</v>
      </c>
      <c r="AJ258">
        <v>0</v>
      </c>
      <c r="AK258">
        <v>0</v>
      </c>
      <c r="AL258">
        <v>0</v>
      </c>
      <c r="AM258">
        <v>26036</v>
      </c>
      <c r="AN258">
        <v>21512</v>
      </c>
      <c r="AO258">
        <v>21274</v>
      </c>
      <c r="AP258">
        <v>20713</v>
      </c>
      <c r="AQ258" s="105">
        <v>3200</v>
      </c>
      <c r="AR258" s="6">
        <v>28.016999999999999</v>
      </c>
      <c r="AS258" t="s">
        <v>17208</v>
      </c>
      <c r="AT258" t="s">
        <v>2168</v>
      </c>
      <c r="AU258" s="6" t="s">
        <v>2169</v>
      </c>
      <c r="AV258" s="6" t="s">
        <v>74</v>
      </c>
      <c r="AW258" t="s">
        <v>19896</v>
      </c>
      <c r="AX258" t="s">
        <v>22919</v>
      </c>
      <c r="AY258">
        <v>16043</v>
      </c>
      <c r="AZ258">
        <v>0</v>
      </c>
      <c r="BA258">
        <v>0</v>
      </c>
      <c r="BB258">
        <v>0</v>
      </c>
      <c r="BC258">
        <v>5.6033999999999997</v>
      </c>
      <c r="BD258">
        <v>2.9149315883402735E-2</v>
      </c>
      <c r="BE258" t="s">
        <v>23749</v>
      </c>
    </row>
    <row r="259" spans="1:57">
      <c r="A259" s="130">
        <v>2224163527</v>
      </c>
      <c r="B259">
        <v>356</v>
      </c>
      <c r="C259" t="s">
        <v>2170</v>
      </c>
      <c r="D259" s="10">
        <v>2224163527</v>
      </c>
      <c r="E259" t="s">
        <v>15165</v>
      </c>
      <c r="F259" t="s">
        <v>14255</v>
      </c>
      <c r="G259" s="7">
        <v>43830</v>
      </c>
      <c r="H259">
        <v>6</v>
      </c>
      <c r="I259" t="s">
        <v>73</v>
      </c>
      <c r="J259" t="s">
        <v>5301</v>
      </c>
      <c r="K259" t="s">
        <v>5301</v>
      </c>
      <c r="L259" t="s">
        <v>8731</v>
      </c>
      <c r="M259">
        <v>20</v>
      </c>
      <c r="R259">
        <v>6169</v>
      </c>
      <c r="S259">
        <v>4790</v>
      </c>
      <c r="T259">
        <v>5536</v>
      </c>
      <c r="U259">
        <v>8067</v>
      </c>
      <c r="V259">
        <v>11900</v>
      </c>
      <c r="W259">
        <v>398</v>
      </c>
      <c r="X259">
        <v>3532</v>
      </c>
      <c r="Y259">
        <v>4282</v>
      </c>
      <c r="Z259">
        <v>2513</v>
      </c>
      <c r="AA259">
        <v>3010</v>
      </c>
      <c r="AB259">
        <v>4201</v>
      </c>
      <c r="AC259">
        <v>1093</v>
      </c>
      <c r="AD259">
        <v>1034</v>
      </c>
      <c r="AE259">
        <v>4844</v>
      </c>
      <c r="AF259">
        <v>8176</v>
      </c>
      <c r="AG259">
        <v>0</v>
      </c>
      <c r="AH259">
        <v>0</v>
      </c>
      <c r="AI259">
        <v>0</v>
      </c>
      <c r="AJ259">
        <v>0</v>
      </c>
      <c r="AK259">
        <v>0</v>
      </c>
      <c r="AL259">
        <v>10412</v>
      </c>
      <c r="AM259">
        <v>16819</v>
      </c>
      <c r="AN259">
        <v>21420</v>
      </c>
      <c r="AO259">
        <v>22756</v>
      </c>
      <c r="AP259">
        <v>20221</v>
      </c>
      <c r="AQ259" s="105">
        <v>0</v>
      </c>
      <c r="AR259" s="6">
        <v>1.929</v>
      </c>
      <c r="AS259" t="s">
        <v>17208</v>
      </c>
      <c r="AT259" t="s">
        <v>2175</v>
      </c>
      <c r="AU259" s="6" t="s">
        <v>2176</v>
      </c>
      <c r="AV259" s="6" t="s">
        <v>74</v>
      </c>
      <c r="AW259" t="s">
        <v>22746</v>
      </c>
      <c r="AX259" t="s">
        <v>22954</v>
      </c>
      <c r="AY259">
        <v>11599</v>
      </c>
      <c r="AZ259">
        <v>0</v>
      </c>
      <c r="BA259">
        <v>0</v>
      </c>
      <c r="BB259">
        <v>0</v>
      </c>
      <c r="BC259">
        <v>0.38580000000000003</v>
      </c>
      <c r="BD259">
        <v>0.68705882352941172</v>
      </c>
      <c r="BE259" t="s">
        <v>23749</v>
      </c>
    </row>
    <row r="260" spans="1:57">
      <c r="A260" s="130">
        <v>9706004571</v>
      </c>
      <c r="B260">
        <v>355</v>
      </c>
      <c r="C260" t="s">
        <v>2177</v>
      </c>
      <c r="D260" s="10">
        <v>9706004571</v>
      </c>
      <c r="E260" t="s">
        <v>15166</v>
      </c>
      <c r="F260" t="s">
        <v>14256</v>
      </c>
      <c r="G260" s="7">
        <v>43840</v>
      </c>
      <c r="H260">
        <v>6</v>
      </c>
      <c r="I260" t="s">
        <v>73</v>
      </c>
      <c r="J260" t="s">
        <v>5410</v>
      </c>
      <c r="K260" t="s">
        <v>5410</v>
      </c>
      <c r="L260" t="s">
        <v>2181</v>
      </c>
      <c r="M260">
        <v>10</v>
      </c>
      <c r="R260">
        <v>12007</v>
      </c>
      <c r="S260">
        <v>7161</v>
      </c>
      <c r="T260">
        <v>6829</v>
      </c>
      <c r="U260">
        <v>8139</v>
      </c>
      <c r="V260">
        <v>5320</v>
      </c>
      <c r="W260">
        <v>2</v>
      </c>
      <c r="X260">
        <v>4197</v>
      </c>
      <c r="Y260">
        <v>5120</v>
      </c>
      <c r="Z260">
        <v>4548</v>
      </c>
      <c r="AA260">
        <v>4262</v>
      </c>
      <c r="AB260">
        <v>11436</v>
      </c>
      <c r="AC260">
        <v>2924</v>
      </c>
      <c r="AD260">
        <v>1535</v>
      </c>
      <c r="AE260">
        <v>3376</v>
      </c>
      <c r="AF260">
        <v>918</v>
      </c>
      <c r="AG260">
        <v>0</v>
      </c>
      <c r="AH260">
        <v>0</v>
      </c>
      <c r="AI260">
        <v>0</v>
      </c>
      <c r="AJ260">
        <v>0</v>
      </c>
      <c r="AK260">
        <v>0</v>
      </c>
      <c r="AL260">
        <v>0</v>
      </c>
      <c r="AM260">
        <v>10887</v>
      </c>
      <c r="AN260">
        <v>19658</v>
      </c>
      <c r="AO260">
        <v>18168</v>
      </c>
      <c r="AP260">
        <v>10567</v>
      </c>
      <c r="AQ260" s="105">
        <v>7300</v>
      </c>
      <c r="AR260" s="6">
        <v>0.443</v>
      </c>
      <c r="AS260" t="s">
        <v>17208</v>
      </c>
      <c r="AT260" t="s">
        <v>2182</v>
      </c>
      <c r="AU260" s="6" t="s">
        <v>2183</v>
      </c>
      <c r="AV260" s="6" t="s">
        <v>74</v>
      </c>
      <c r="AW260" t="s">
        <v>22747</v>
      </c>
      <c r="AX260" t="s">
        <v>22957</v>
      </c>
      <c r="AY260">
        <v>11148</v>
      </c>
      <c r="AZ260">
        <v>0</v>
      </c>
      <c r="BA260">
        <v>0</v>
      </c>
      <c r="BB260">
        <v>0</v>
      </c>
      <c r="BC260">
        <v>8.8599999999999998E-2</v>
      </c>
      <c r="BD260">
        <v>0.1725563909774436</v>
      </c>
      <c r="BE260" t="s">
        <v>23749</v>
      </c>
    </row>
    <row r="261" spans="1:57">
      <c r="A261" s="130">
        <v>2536317839</v>
      </c>
      <c r="B261">
        <v>424</v>
      </c>
      <c r="C261" t="s">
        <v>2191</v>
      </c>
      <c r="D261" s="10">
        <v>2536317839</v>
      </c>
      <c r="E261" t="s">
        <v>15168</v>
      </c>
      <c r="F261" t="s">
        <v>14258</v>
      </c>
      <c r="G261" s="7">
        <v>43621</v>
      </c>
      <c r="H261">
        <v>7</v>
      </c>
      <c r="I261" t="s">
        <v>73</v>
      </c>
      <c r="J261" t="s">
        <v>5479</v>
      </c>
      <c r="K261" t="s">
        <v>7342</v>
      </c>
      <c r="L261" t="s">
        <v>2195</v>
      </c>
      <c r="M261">
        <v>50</v>
      </c>
      <c r="R261">
        <v>0</v>
      </c>
      <c r="S261" t="s">
        <v>74</v>
      </c>
      <c r="T261" t="s">
        <v>74</v>
      </c>
      <c r="U261">
        <v>2504</v>
      </c>
      <c r="V261">
        <v>1645</v>
      </c>
      <c r="W261">
        <v>16</v>
      </c>
      <c r="X261" t="s">
        <v>74</v>
      </c>
      <c r="Y261" t="s">
        <v>74</v>
      </c>
      <c r="Z261">
        <v>2069</v>
      </c>
      <c r="AA261">
        <v>1133</v>
      </c>
      <c r="AB261">
        <v>-413</v>
      </c>
      <c r="AC261" t="s">
        <v>74</v>
      </c>
      <c r="AD261" t="s">
        <v>74</v>
      </c>
      <c r="AE261">
        <v>327</v>
      </c>
      <c r="AF261">
        <v>413</v>
      </c>
      <c r="AG261">
        <v>0</v>
      </c>
      <c r="AH261" t="s">
        <v>74</v>
      </c>
      <c r="AI261" t="s">
        <v>74</v>
      </c>
      <c r="AJ261">
        <v>0</v>
      </c>
      <c r="AK261">
        <v>0</v>
      </c>
      <c r="AL261">
        <v>11190</v>
      </c>
      <c r="AM261" t="s">
        <v>74</v>
      </c>
      <c r="AN261" t="s">
        <v>74</v>
      </c>
      <c r="AO261">
        <v>12320</v>
      </c>
      <c r="AP261">
        <v>12626</v>
      </c>
      <c r="AQ261" s="105">
        <v>723</v>
      </c>
      <c r="AR261" s="6">
        <v>0.65700000000000003</v>
      </c>
      <c r="AS261" t="s">
        <v>17208</v>
      </c>
      <c r="AT261" t="s">
        <v>11751</v>
      </c>
      <c r="AU261" s="6" t="s">
        <v>2197</v>
      </c>
      <c r="AV261" s="6" t="s">
        <v>74</v>
      </c>
      <c r="AW261" t="s">
        <v>22748</v>
      </c>
      <c r="AX261" t="s">
        <v>22922</v>
      </c>
      <c r="AY261">
        <v>11346</v>
      </c>
      <c r="AZ261">
        <v>0</v>
      </c>
      <c r="BA261">
        <v>0</v>
      </c>
      <c r="BB261">
        <v>0</v>
      </c>
      <c r="BC261">
        <v>0.13140000000000002</v>
      </c>
      <c r="BD261">
        <v>0.25106382978723402</v>
      </c>
      <c r="BE261" t="s">
        <v>23749</v>
      </c>
    </row>
    <row r="262" spans="1:57">
      <c r="A262" s="130">
        <v>7804630189</v>
      </c>
      <c r="B262">
        <v>204</v>
      </c>
      <c r="C262" t="s">
        <v>2198</v>
      </c>
      <c r="D262" s="10">
        <v>7804630189</v>
      </c>
      <c r="E262" t="s">
        <v>15169</v>
      </c>
      <c r="F262" t="s">
        <v>14261</v>
      </c>
      <c r="G262" s="7">
        <v>43403</v>
      </c>
      <c r="H262">
        <v>7</v>
      </c>
      <c r="I262" t="s">
        <v>73</v>
      </c>
      <c r="J262" t="s">
        <v>5023</v>
      </c>
      <c r="K262" t="s">
        <v>5023</v>
      </c>
      <c r="L262" t="s">
        <v>3996</v>
      </c>
      <c r="M262">
        <v>10000</v>
      </c>
      <c r="R262">
        <v>670</v>
      </c>
      <c r="S262">
        <v>1775</v>
      </c>
      <c r="T262">
        <v>18069</v>
      </c>
      <c r="U262">
        <v>37393</v>
      </c>
      <c r="V262">
        <v>102065</v>
      </c>
      <c r="W262">
        <v>600</v>
      </c>
      <c r="X262">
        <v>1576</v>
      </c>
      <c r="Y262">
        <v>9257</v>
      </c>
      <c r="Z262">
        <v>30304</v>
      </c>
      <c r="AA262">
        <v>25844</v>
      </c>
      <c r="AB262">
        <v>-177</v>
      </c>
      <c r="AC262">
        <v>144</v>
      </c>
      <c r="AD262">
        <v>8636</v>
      </c>
      <c r="AE262">
        <v>7071</v>
      </c>
      <c r="AF262">
        <v>76201</v>
      </c>
      <c r="AG262">
        <v>0</v>
      </c>
      <c r="AH262">
        <v>0</v>
      </c>
      <c r="AI262">
        <v>4270</v>
      </c>
      <c r="AJ262">
        <v>4355</v>
      </c>
      <c r="AK262">
        <v>0</v>
      </c>
      <c r="AL262">
        <v>20392</v>
      </c>
      <c r="AM262">
        <v>30460</v>
      </c>
      <c r="AN262">
        <v>34012</v>
      </c>
      <c r="AO262">
        <v>30389</v>
      </c>
      <c r="AP262">
        <v>8142</v>
      </c>
      <c r="AQ262" s="105">
        <v>380</v>
      </c>
      <c r="AR262" s="6">
        <v>152.33600000000001</v>
      </c>
      <c r="AS262" t="s">
        <v>17208</v>
      </c>
      <c r="AT262" t="s">
        <v>2203</v>
      </c>
      <c r="AU262" s="6" t="s">
        <v>2204</v>
      </c>
      <c r="AV262" s="6">
        <v>0</v>
      </c>
      <c r="AW262" t="s">
        <v>19897</v>
      </c>
      <c r="AX262" t="s">
        <v>22918</v>
      </c>
      <c r="AY262">
        <v>81081</v>
      </c>
      <c r="AZ262">
        <v>0</v>
      </c>
      <c r="BA262">
        <v>0</v>
      </c>
      <c r="BB262">
        <v>0</v>
      </c>
      <c r="BC262">
        <v>30.467200000000002</v>
      </c>
      <c r="BD262">
        <v>0.74659285749277426</v>
      </c>
      <c r="BE262" t="s">
        <v>23749</v>
      </c>
    </row>
    <row r="263" spans="1:57">
      <c r="A263" s="130">
        <v>2117003208</v>
      </c>
      <c r="B263">
        <v>435</v>
      </c>
      <c r="C263" t="s">
        <v>2205</v>
      </c>
      <c r="D263" s="10">
        <v>2117003208</v>
      </c>
      <c r="E263" t="s">
        <v>15170</v>
      </c>
      <c r="F263" t="s">
        <v>14262</v>
      </c>
      <c r="G263" s="7">
        <v>43887</v>
      </c>
      <c r="H263">
        <v>6</v>
      </c>
      <c r="I263" t="s">
        <v>73</v>
      </c>
      <c r="J263" t="s">
        <v>5491</v>
      </c>
      <c r="K263" t="s">
        <v>5491</v>
      </c>
      <c r="L263" t="s">
        <v>8742</v>
      </c>
      <c r="M263">
        <v>10</v>
      </c>
      <c r="R263">
        <v>0</v>
      </c>
      <c r="S263">
        <v>48</v>
      </c>
      <c r="T263">
        <v>487</v>
      </c>
      <c r="U263">
        <v>1641</v>
      </c>
      <c r="V263">
        <v>1171</v>
      </c>
      <c r="W263">
        <v>106</v>
      </c>
      <c r="X263">
        <v>4</v>
      </c>
      <c r="Y263">
        <v>15</v>
      </c>
      <c r="Z263">
        <v>3</v>
      </c>
      <c r="AA263">
        <v>60</v>
      </c>
      <c r="AB263">
        <v>-176</v>
      </c>
      <c r="AC263">
        <v>-33</v>
      </c>
      <c r="AD263">
        <v>385</v>
      </c>
      <c r="AE263">
        <v>1486</v>
      </c>
      <c r="AF263">
        <v>1228</v>
      </c>
      <c r="AG263">
        <v>13814</v>
      </c>
      <c r="AH263">
        <v>13766</v>
      </c>
      <c r="AI263">
        <v>16770</v>
      </c>
      <c r="AJ263">
        <v>17769</v>
      </c>
      <c r="AK263">
        <v>18496</v>
      </c>
      <c r="AL263">
        <v>0</v>
      </c>
      <c r="AM263">
        <v>0</v>
      </c>
      <c r="AN263">
        <v>0</v>
      </c>
      <c r="AO263">
        <v>3</v>
      </c>
      <c r="AP263">
        <v>0</v>
      </c>
      <c r="AQ263" s="105">
        <v>2622</v>
      </c>
      <c r="AR263" s="6">
        <v>24.396000000000001</v>
      </c>
      <c r="AS263" t="s">
        <v>17208</v>
      </c>
      <c r="AT263" t="s">
        <v>2210</v>
      </c>
      <c r="AU263" s="6" t="s">
        <v>82</v>
      </c>
      <c r="AV263" s="6">
        <v>1.3389315187490951</v>
      </c>
      <c r="AW263" t="s">
        <v>22749</v>
      </c>
      <c r="AX263" t="s">
        <v>22943</v>
      </c>
      <c r="AY263">
        <v>2900</v>
      </c>
      <c r="AZ263">
        <v>5591</v>
      </c>
      <c r="BA263">
        <v>10023</v>
      </c>
      <c r="BB263">
        <v>5.3841379310344823</v>
      </c>
      <c r="BC263">
        <v>4.8792</v>
      </c>
      <c r="BD263">
        <v>1.0486763450042698</v>
      </c>
      <c r="BE263" t="s">
        <v>23749</v>
      </c>
    </row>
    <row r="264" spans="1:57">
      <c r="A264" s="130">
        <v>5024204901</v>
      </c>
      <c r="B264">
        <v>437</v>
      </c>
      <c r="C264" t="s">
        <v>2211</v>
      </c>
      <c r="D264" s="10">
        <v>5024204901</v>
      </c>
      <c r="E264" t="s">
        <v>15171</v>
      </c>
      <c r="F264" t="s">
        <v>14263</v>
      </c>
      <c r="G264" s="7">
        <v>43983</v>
      </c>
      <c r="H264">
        <v>6</v>
      </c>
      <c r="I264" t="s">
        <v>73</v>
      </c>
      <c r="J264" t="s">
        <v>5486</v>
      </c>
      <c r="K264" t="s">
        <v>5486</v>
      </c>
      <c r="L264" t="s">
        <v>8744</v>
      </c>
      <c r="M264">
        <v>300</v>
      </c>
      <c r="R264">
        <v>13053</v>
      </c>
      <c r="S264">
        <v>2527</v>
      </c>
      <c r="T264">
        <v>5635</v>
      </c>
      <c r="U264">
        <v>1401</v>
      </c>
      <c r="V264">
        <v>1394</v>
      </c>
      <c r="W264">
        <v>6</v>
      </c>
      <c r="X264">
        <v>36</v>
      </c>
      <c r="Y264">
        <v>118</v>
      </c>
      <c r="Z264">
        <v>61</v>
      </c>
      <c r="AA264">
        <v>93</v>
      </c>
      <c r="AB264">
        <v>13047</v>
      </c>
      <c r="AC264">
        <v>1490</v>
      </c>
      <c r="AD264">
        <v>3488</v>
      </c>
      <c r="AE264">
        <v>380</v>
      </c>
      <c r="AF264">
        <v>-49</v>
      </c>
      <c r="AG264">
        <v>13132</v>
      </c>
      <c r="AH264">
        <v>13194</v>
      </c>
      <c r="AI264">
        <v>13132</v>
      </c>
      <c r="AJ264">
        <v>13327</v>
      </c>
      <c r="AK264">
        <v>13309</v>
      </c>
      <c r="AL264">
        <v>0</v>
      </c>
      <c r="AM264">
        <v>425</v>
      </c>
      <c r="AN264">
        <v>1880</v>
      </c>
      <c r="AO264">
        <v>177</v>
      </c>
      <c r="AP264">
        <v>86</v>
      </c>
      <c r="AQ264" s="105">
        <v>198</v>
      </c>
      <c r="AR264" s="6">
        <v>0.107</v>
      </c>
      <c r="AS264" t="s">
        <v>17208</v>
      </c>
      <c r="AT264" t="s">
        <v>2216</v>
      </c>
      <c r="AU264" s="6" t="s">
        <v>2217</v>
      </c>
      <c r="AV264" s="6">
        <v>1.0134785257386536</v>
      </c>
      <c r="AW264" t="s">
        <v>22750</v>
      </c>
      <c r="AX264" t="s">
        <v>22917</v>
      </c>
      <c r="AY264">
        <v>13647</v>
      </c>
      <c r="AZ264">
        <v>70</v>
      </c>
      <c r="BA264">
        <v>26</v>
      </c>
      <c r="BB264">
        <v>7.0345130797977579E-3</v>
      </c>
      <c r="BC264">
        <v>2.1399999999999999E-2</v>
      </c>
      <c r="BD264">
        <v>-3.5150645624103298E-2</v>
      </c>
      <c r="BE264" t="s">
        <v>23749</v>
      </c>
    </row>
    <row r="265" spans="1:57">
      <c r="A265" s="130">
        <v>3255049294</v>
      </c>
      <c r="B265">
        <v>299</v>
      </c>
      <c r="C265" t="s">
        <v>2218</v>
      </c>
      <c r="D265" s="10">
        <v>3255049294</v>
      </c>
      <c r="E265" t="s">
        <v>15172</v>
      </c>
      <c r="F265" t="s">
        <v>14264</v>
      </c>
      <c r="G265" s="7">
        <v>38756</v>
      </c>
      <c r="H265">
        <v>20</v>
      </c>
      <c r="I265" t="s">
        <v>73</v>
      </c>
      <c r="J265" t="s">
        <v>5296</v>
      </c>
      <c r="K265" t="s">
        <v>5296</v>
      </c>
      <c r="L265" t="s">
        <v>2222</v>
      </c>
      <c r="M265">
        <v>10437</v>
      </c>
      <c r="R265">
        <v>5016</v>
      </c>
      <c r="S265">
        <v>8056</v>
      </c>
      <c r="T265">
        <v>7326</v>
      </c>
      <c r="U265">
        <v>13690</v>
      </c>
      <c r="V265">
        <v>12633</v>
      </c>
      <c r="W265">
        <v>6116</v>
      </c>
      <c r="X265">
        <v>6820</v>
      </c>
      <c r="Y265">
        <v>5379</v>
      </c>
      <c r="Z265">
        <v>9735</v>
      </c>
      <c r="AA265">
        <v>10311</v>
      </c>
      <c r="AB265">
        <v>-231</v>
      </c>
      <c r="AC265">
        <v>747</v>
      </c>
      <c r="AD265">
        <v>1246</v>
      </c>
      <c r="AE265">
        <v>3158</v>
      </c>
      <c r="AF265">
        <v>1478</v>
      </c>
      <c r="AG265">
        <v>0</v>
      </c>
      <c r="AH265">
        <v>0</v>
      </c>
      <c r="AI265">
        <v>0</v>
      </c>
      <c r="AJ265">
        <v>0</v>
      </c>
      <c r="AK265">
        <v>0</v>
      </c>
      <c r="AL265">
        <v>0</v>
      </c>
      <c r="AM265">
        <v>854</v>
      </c>
      <c r="AN265">
        <v>854</v>
      </c>
      <c r="AO265">
        <v>404</v>
      </c>
      <c r="AP265">
        <v>404</v>
      </c>
      <c r="AQ265" s="105">
        <v>100</v>
      </c>
      <c r="AR265" s="6">
        <v>2.5190000000000001</v>
      </c>
      <c r="AS265" t="s">
        <v>17208</v>
      </c>
      <c r="AT265" t="s">
        <v>2223</v>
      </c>
      <c r="AU265" s="6" t="s">
        <v>2224</v>
      </c>
      <c r="AV265" s="6" t="s">
        <v>74</v>
      </c>
      <c r="AW265" t="s">
        <v>22751</v>
      </c>
      <c r="AX265" t="s">
        <v>22968</v>
      </c>
      <c r="AY265">
        <v>17073</v>
      </c>
      <c r="AZ265">
        <v>0</v>
      </c>
      <c r="BA265">
        <v>178</v>
      </c>
      <c r="BB265">
        <v>1.0425818543899725E-2</v>
      </c>
      <c r="BC265">
        <v>0.50380000000000003</v>
      </c>
      <c r="BD265">
        <v>0.11699517137655348</v>
      </c>
      <c r="BE265" t="s">
        <v>23749</v>
      </c>
    </row>
    <row r="266" spans="1:57">
      <c r="A266" s="130">
        <v>5612165093</v>
      </c>
      <c r="B266">
        <v>346</v>
      </c>
      <c r="C266" t="s">
        <v>2225</v>
      </c>
      <c r="D266" s="10">
        <v>5612165093</v>
      </c>
      <c r="E266" t="s">
        <v>15173</v>
      </c>
      <c r="F266" t="s">
        <v>14265</v>
      </c>
      <c r="G266" s="7">
        <v>43598</v>
      </c>
      <c r="H266">
        <v>7</v>
      </c>
      <c r="I266" t="s">
        <v>73</v>
      </c>
      <c r="J266" t="s">
        <v>5392</v>
      </c>
      <c r="K266" t="s">
        <v>5392</v>
      </c>
      <c r="L266" t="s">
        <v>8751</v>
      </c>
      <c r="M266">
        <v>10</v>
      </c>
      <c r="R266">
        <v>14226</v>
      </c>
      <c r="S266">
        <v>2069</v>
      </c>
      <c r="T266">
        <v>9980</v>
      </c>
      <c r="U266">
        <v>9620</v>
      </c>
      <c r="V266">
        <v>6289</v>
      </c>
      <c r="W266">
        <v>6961</v>
      </c>
      <c r="X266">
        <v>1802</v>
      </c>
      <c r="Y266">
        <v>491</v>
      </c>
      <c r="Z266">
        <v>4522</v>
      </c>
      <c r="AA266">
        <v>4359</v>
      </c>
      <c r="AB266">
        <v>10866</v>
      </c>
      <c r="AC266">
        <v>-432</v>
      </c>
      <c r="AD266">
        <v>8926</v>
      </c>
      <c r="AE266">
        <v>4521</v>
      </c>
      <c r="AF266">
        <v>1553</v>
      </c>
      <c r="AG266">
        <v>0</v>
      </c>
      <c r="AH266">
        <v>0</v>
      </c>
      <c r="AI266">
        <v>0</v>
      </c>
      <c r="AJ266">
        <v>0</v>
      </c>
      <c r="AK266">
        <v>0</v>
      </c>
      <c r="AL266">
        <v>1249137</v>
      </c>
      <c r="AM266">
        <v>1254549</v>
      </c>
      <c r="AN266">
        <v>1258749</v>
      </c>
      <c r="AO266">
        <v>1193723</v>
      </c>
      <c r="AP266">
        <v>1128697</v>
      </c>
      <c r="AQ266" s="105">
        <v>2546</v>
      </c>
      <c r="AR266" s="6">
        <v>0.442</v>
      </c>
      <c r="AS266" t="s">
        <v>17208</v>
      </c>
      <c r="AT266" t="s">
        <v>11781</v>
      </c>
      <c r="AU266" s="6" t="s">
        <v>2231</v>
      </c>
      <c r="AV266" s="6" t="s">
        <v>74</v>
      </c>
      <c r="AW266" t="s">
        <v>19898</v>
      </c>
      <c r="AX266" t="s">
        <v>22925</v>
      </c>
      <c r="AY266">
        <v>-2580</v>
      </c>
      <c r="AZ266">
        <v>0</v>
      </c>
      <c r="BA266">
        <v>0</v>
      </c>
      <c r="BB266">
        <v>0</v>
      </c>
      <c r="BC266">
        <v>8.8400000000000006E-2</v>
      </c>
      <c r="BD266">
        <v>0.24693910001590078</v>
      </c>
      <c r="BE266" t="s">
        <v>23749</v>
      </c>
    </row>
    <row r="267" spans="1:57">
      <c r="A267" s="130">
        <v>7709957219</v>
      </c>
      <c r="B267">
        <v>96</v>
      </c>
      <c r="C267" t="s">
        <v>2232</v>
      </c>
      <c r="D267" s="10">
        <v>7709957219</v>
      </c>
      <c r="E267" t="s">
        <v>15174</v>
      </c>
      <c r="F267" t="s">
        <v>14266</v>
      </c>
      <c r="G267" s="7">
        <v>41820</v>
      </c>
      <c r="H267">
        <v>12</v>
      </c>
      <c r="I267" t="s">
        <v>73</v>
      </c>
      <c r="J267" t="s">
        <v>4947</v>
      </c>
      <c r="K267" t="s">
        <v>4946</v>
      </c>
      <c r="L267" t="s">
        <v>8754</v>
      </c>
      <c r="M267">
        <v>15011</v>
      </c>
      <c r="R267">
        <v>0</v>
      </c>
      <c r="S267">
        <v>96534</v>
      </c>
      <c r="T267">
        <v>163357</v>
      </c>
      <c r="U267">
        <v>157140</v>
      </c>
      <c r="V267">
        <v>177123</v>
      </c>
      <c r="W267">
        <v>0</v>
      </c>
      <c r="X267">
        <v>37076</v>
      </c>
      <c r="Y267">
        <v>60265</v>
      </c>
      <c r="Z267">
        <v>81992</v>
      </c>
      <c r="AA267">
        <v>104944</v>
      </c>
      <c r="AB267">
        <v>0</v>
      </c>
      <c r="AC267">
        <v>56615</v>
      </c>
      <c r="AD267">
        <v>95230</v>
      </c>
      <c r="AE267">
        <v>69061</v>
      </c>
      <c r="AF267">
        <v>64125</v>
      </c>
      <c r="AG267">
        <v>6381</v>
      </c>
      <c r="AH267">
        <v>0</v>
      </c>
      <c r="AI267">
        <v>0</v>
      </c>
      <c r="AJ267">
        <v>0</v>
      </c>
      <c r="AK267">
        <v>0</v>
      </c>
      <c r="AL267">
        <v>14624</v>
      </c>
      <c r="AM267">
        <v>62330</v>
      </c>
      <c r="AN267">
        <v>125553</v>
      </c>
      <c r="AO267">
        <v>110756</v>
      </c>
      <c r="AP267">
        <v>117851</v>
      </c>
      <c r="AQ267" s="105">
        <v>35</v>
      </c>
      <c r="AR267" s="6">
        <v>1.835</v>
      </c>
      <c r="AS267" t="s">
        <v>17208</v>
      </c>
      <c r="AT267" t="s">
        <v>2237</v>
      </c>
      <c r="AU267" s="6" t="s">
        <v>2238</v>
      </c>
      <c r="AV267" s="6">
        <v>0</v>
      </c>
      <c r="AW267" t="s">
        <v>22752</v>
      </c>
      <c r="AX267" t="s">
        <v>22914</v>
      </c>
      <c r="AY267">
        <v>177721</v>
      </c>
      <c r="AZ267">
        <v>0</v>
      </c>
      <c r="BA267">
        <v>0</v>
      </c>
      <c r="BB267">
        <v>0</v>
      </c>
      <c r="BC267">
        <v>0.36699999999999999</v>
      </c>
      <c r="BD267">
        <v>0.36203655087142833</v>
      </c>
      <c r="BE267" t="s">
        <v>23749</v>
      </c>
    </row>
    <row r="268" spans="1:57">
      <c r="A268" s="130">
        <v>7807277797</v>
      </c>
      <c r="B268">
        <v>559</v>
      </c>
      <c r="C268" t="s">
        <v>2239</v>
      </c>
      <c r="D268" s="10">
        <v>7807277797</v>
      </c>
      <c r="E268" t="s">
        <v>15175</v>
      </c>
      <c r="F268" t="s">
        <v>14267</v>
      </c>
      <c r="G268" s="7">
        <v>45425</v>
      </c>
      <c r="H268">
        <v>2</v>
      </c>
      <c r="I268" t="s">
        <v>73</v>
      </c>
      <c r="J268" t="s">
        <v>7358</v>
      </c>
      <c r="K268" t="s">
        <v>7358</v>
      </c>
      <c r="L268" t="s">
        <v>8758</v>
      </c>
      <c r="M268">
        <v>10</v>
      </c>
      <c r="R268" t="s">
        <v>74</v>
      </c>
      <c r="S268" t="s">
        <v>74</v>
      </c>
      <c r="T268" t="s">
        <v>74</v>
      </c>
      <c r="U268">
        <v>0</v>
      </c>
      <c r="V268">
        <v>4000335</v>
      </c>
      <c r="W268" t="s">
        <v>74</v>
      </c>
      <c r="X268" t="s">
        <v>74</v>
      </c>
      <c r="Y268" t="s">
        <v>74</v>
      </c>
      <c r="Z268">
        <v>71</v>
      </c>
      <c r="AA268">
        <v>4000888</v>
      </c>
      <c r="AB268" t="s">
        <v>74</v>
      </c>
      <c r="AC268" t="s">
        <v>74</v>
      </c>
      <c r="AD268" t="s">
        <v>74</v>
      </c>
      <c r="AE268">
        <v>-73</v>
      </c>
      <c r="AF268">
        <v>102</v>
      </c>
      <c r="AG268" t="s">
        <v>74</v>
      </c>
      <c r="AH268" t="s">
        <v>74</v>
      </c>
      <c r="AI268" t="s">
        <v>74</v>
      </c>
      <c r="AJ268">
        <v>10979</v>
      </c>
      <c r="AK268">
        <v>10437472</v>
      </c>
      <c r="AL268" t="s">
        <v>74</v>
      </c>
      <c r="AM268" t="s">
        <v>74</v>
      </c>
      <c r="AN268" t="s">
        <v>74</v>
      </c>
      <c r="AO268">
        <v>1442</v>
      </c>
      <c r="AP268">
        <v>314093</v>
      </c>
      <c r="AQ268" s="105" t="s">
        <v>74</v>
      </c>
      <c r="AR268" s="6" t="s">
        <v>74</v>
      </c>
      <c r="AS268" t="s">
        <v>17208</v>
      </c>
      <c r="AT268" t="s">
        <v>11792</v>
      </c>
      <c r="AU268" s="6" t="s">
        <v>74</v>
      </c>
      <c r="AV268" s="6">
        <v>950.67601785226339</v>
      </c>
      <c r="AW268" t="s">
        <v>19899</v>
      </c>
      <c r="AX268" t="s">
        <v>22918</v>
      </c>
      <c r="AY268">
        <v>12727</v>
      </c>
      <c r="AZ268">
        <v>10429300</v>
      </c>
      <c r="BA268">
        <v>999230</v>
      </c>
      <c r="BB268">
        <v>897.97517089651922</v>
      </c>
      <c r="BC268" t="s">
        <v>23752</v>
      </c>
      <c r="BD268">
        <v>2.5497864553843616E-5</v>
      </c>
      <c r="BE268" t="s">
        <v>23751</v>
      </c>
    </row>
    <row r="269" spans="1:57">
      <c r="A269" s="130">
        <v>7203492939</v>
      </c>
      <c r="B269">
        <v>94</v>
      </c>
      <c r="C269" t="s">
        <v>2243</v>
      </c>
      <c r="D269" s="10">
        <v>7203492939</v>
      </c>
      <c r="E269" t="s">
        <v>15176</v>
      </c>
      <c r="F269" t="s">
        <v>14268</v>
      </c>
      <c r="G269" s="7">
        <v>43784</v>
      </c>
      <c r="H269">
        <v>6</v>
      </c>
      <c r="I269" t="s">
        <v>73</v>
      </c>
      <c r="J269" t="s">
        <v>4847</v>
      </c>
      <c r="K269" t="s">
        <v>4847</v>
      </c>
      <c r="L269" t="s">
        <v>2247</v>
      </c>
      <c r="M269">
        <v>10.204000000000001</v>
      </c>
      <c r="R269">
        <v>11558</v>
      </c>
      <c r="S269">
        <v>248629</v>
      </c>
      <c r="T269">
        <v>246916</v>
      </c>
      <c r="U269">
        <v>163057</v>
      </c>
      <c r="V269">
        <v>871130</v>
      </c>
      <c r="W269">
        <v>20</v>
      </c>
      <c r="X269">
        <v>237527</v>
      </c>
      <c r="Y269">
        <v>231614</v>
      </c>
      <c r="Z269">
        <v>166991</v>
      </c>
      <c r="AA269">
        <v>772065</v>
      </c>
      <c r="AB269">
        <v>10094</v>
      </c>
      <c r="AC269">
        <v>8301</v>
      </c>
      <c r="AD269">
        <v>9832</v>
      </c>
      <c r="AE269">
        <v>-14228</v>
      </c>
      <c r="AF269">
        <v>6799</v>
      </c>
      <c r="AG269">
        <v>1</v>
      </c>
      <c r="AH269">
        <v>313</v>
      </c>
      <c r="AI269">
        <v>301</v>
      </c>
      <c r="AJ269">
        <v>300</v>
      </c>
      <c r="AK269">
        <v>300</v>
      </c>
      <c r="AL269">
        <v>0</v>
      </c>
      <c r="AM269">
        <v>1006</v>
      </c>
      <c r="AN269">
        <v>3370</v>
      </c>
      <c r="AO269">
        <v>280455</v>
      </c>
      <c r="AP269">
        <v>598217</v>
      </c>
      <c r="AQ269" s="105">
        <v>0</v>
      </c>
      <c r="AR269" s="6">
        <v>75.37</v>
      </c>
      <c r="AS269" t="s">
        <v>17208</v>
      </c>
      <c r="AT269" t="s">
        <v>2248</v>
      </c>
      <c r="AU269" s="6" t="s">
        <v>2249</v>
      </c>
      <c r="AV269" s="6">
        <v>300</v>
      </c>
      <c r="AW269" t="s">
        <v>22753</v>
      </c>
      <c r="AX269" t="s">
        <v>22955</v>
      </c>
      <c r="AY269">
        <v>20807</v>
      </c>
      <c r="AZ269">
        <v>0</v>
      </c>
      <c r="BA269">
        <v>0</v>
      </c>
      <c r="BB269">
        <v>0</v>
      </c>
      <c r="BC269">
        <v>15.074000000000002</v>
      </c>
      <c r="BD269">
        <v>7.8048052529473217E-3</v>
      </c>
      <c r="BE269" t="s">
        <v>23750</v>
      </c>
    </row>
    <row r="270" spans="1:57">
      <c r="A270" s="130">
        <v>1901132653</v>
      </c>
      <c r="B270">
        <v>331</v>
      </c>
      <c r="C270" t="s">
        <v>2250</v>
      </c>
      <c r="D270" s="10">
        <v>1901132653</v>
      </c>
      <c r="E270" t="s">
        <v>15177</v>
      </c>
      <c r="F270" t="s">
        <v>14269</v>
      </c>
      <c r="G270" s="7">
        <v>42691</v>
      </c>
      <c r="H270">
        <v>9</v>
      </c>
      <c r="I270" t="s">
        <v>73</v>
      </c>
      <c r="J270" t="s">
        <v>5311</v>
      </c>
      <c r="K270" t="s">
        <v>5310</v>
      </c>
      <c r="L270" t="s">
        <v>2254</v>
      </c>
      <c r="M270">
        <v>10165</v>
      </c>
      <c r="R270">
        <v>303</v>
      </c>
      <c r="S270">
        <v>2298</v>
      </c>
      <c r="T270">
        <v>3993</v>
      </c>
      <c r="U270">
        <v>10713</v>
      </c>
      <c r="V270">
        <v>11376</v>
      </c>
      <c r="W270">
        <v>127</v>
      </c>
      <c r="X270">
        <v>113</v>
      </c>
      <c r="Y270">
        <v>512</v>
      </c>
      <c r="Z270">
        <v>675</v>
      </c>
      <c r="AA270">
        <v>985</v>
      </c>
      <c r="AB270">
        <v>-83</v>
      </c>
      <c r="AC270">
        <v>1049</v>
      </c>
      <c r="AD270">
        <v>2175</v>
      </c>
      <c r="AE270">
        <v>4784</v>
      </c>
      <c r="AF270">
        <v>4003</v>
      </c>
      <c r="AG270">
        <v>11677</v>
      </c>
      <c r="AH270">
        <v>12332</v>
      </c>
      <c r="AI270">
        <v>15106</v>
      </c>
      <c r="AJ270">
        <v>20065</v>
      </c>
      <c r="AK270">
        <v>21402</v>
      </c>
      <c r="AL270">
        <v>0</v>
      </c>
      <c r="AM270">
        <v>93</v>
      </c>
      <c r="AN270">
        <v>1</v>
      </c>
      <c r="AO270">
        <v>1</v>
      </c>
      <c r="AP270">
        <v>1049</v>
      </c>
      <c r="AQ270" s="105">
        <v>2091</v>
      </c>
      <c r="AR270" s="6">
        <v>37.545000000000002</v>
      </c>
      <c r="AS270" t="s">
        <v>17208</v>
      </c>
      <c r="AT270" t="s">
        <v>2255</v>
      </c>
      <c r="AU270" s="6" t="s">
        <v>2256</v>
      </c>
      <c r="AV270" s="6">
        <v>1.8328337757985784</v>
      </c>
      <c r="AW270" t="s">
        <v>22754</v>
      </c>
      <c r="AX270" t="s">
        <v>22924</v>
      </c>
      <c r="AY270">
        <v>22093</v>
      </c>
      <c r="AZ270">
        <v>0</v>
      </c>
      <c r="BA270">
        <v>952</v>
      </c>
      <c r="BB270">
        <v>4.3090571674285975E-2</v>
      </c>
      <c r="BC270">
        <v>7.5090000000000003</v>
      </c>
      <c r="BD270">
        <v>0.35188115330520392</v>
      </c>
      <c r="BE270" t="s">
        <v>23749</v>
      </c>
    </row>
    <row r="271" spans="1:57">
      <c r="A271" s="130">
        <v>5406805083</v>
      </c>
      <c r="B271">
        <v>67</v>
      </c>
      <c r="C271" t="s">
        <v>2257</v>
      </c>
      <c r="D271" s="10">
        <v>5406805083</v>
      </c>
      <c r="E271" t="s">
        <v>15178</v>
      </c>
      <c r="F271" t="s">
        <v>14270</v>
      </c>
      <c r="G271" s="7">
        <v>43903</v>
      </c>
      <c r="H271">
        <v>6</v>
      </c>
      <c r="I271" t="s">
        <v>44</v>
      </c>
      <c r="J271" t="s">
        <v>4906</v>
      </c>
      <c r="K271" t="s">
        <v>4905</v>
      </c>
      <c r="L271" t="s">
        <v>2260</v>
      </c>
      <c r="M271">
        <v>10000</v>
      </c>
      <c r="R271">
        <v>8077</v>
      </c>
      <c r="S271">
        <v>33122</v>
      </c>
      <c r="T271">
        <v>222282</v>
      </c>
      <c r="U271">
        <v>215248</v>
      </c>
      <c r="V271">
        <v>258846</v>
      </c>
      <c r="W271">
        <v>170</v>
      </c>
      <c r="X271">
        <v>17544</v>
      </c>
      <c r="Y271">
        <v>217558</v>
      </c>
      <c r="Z271">
        <v>212292</v>
      </c>
      <c r="AA271">
        <v>140531</v>
      </c>
      <c r="AB271">
        <v>1690</v>
      </c>
      <c r="AC271">
        <v>15335</v>
      </c>
      <c r="AD271">
        <v>2679</v>
      </c>
      <c r="AE271">
        <v>1051</v>
      </c>
      <c r="AF271">
        <v>78685</v>
      </c>
      <c r="AG271">
        <v>4942</v>
      </c>
      <c r="AH271">
        <v>4838</v>
      </c>
      <c r="AI271">
        <v>5838</v>
      </c>
      <c r="AJ271">
        <v>37826</v>
      </c>
      <c r="AK271">
        <v>304962</v>
      </c>
      <c r="AL271">
        <v>0</v>
      </c>
      <c r="AM271">
        <v>24239</v>
      </c>
      <c r="AN271">
        <v>30943</v>
      </c>
      <c r="AO271">
        <v>41730</v>
      </c>
      <c r="AP271">
        <v>163</v>
      </c>
      <c r="AQ271" s="105">
        <v>0</v>
      </c>
      <c r="AR271" s="6">
        <v>32.046999999999997</v>
      </c>
      <c r="AS271" t="s">
        <v>17208</v>
      </c>
      <c r="AT271" t="s">
        <v>11808</v>
      </c>
      <c r="AU271" s="6" t="s">
        <v>21019</v>
      </c>
      <c r="AV271" s="6">
        <v>61.708215297450423</v>
      </c>
      <c r="AW271" t="s">
        <v>22755</v>
      </c>
      <c r="AX271" t="s">
        <v>22931</v>
      </c>
      <c r="AY271">
        <v>109438</v>
      </c>
      <c r="AZ271">
        <v>110963</v>
      </c>
      <c r="BA271">
        <v>97573</v>
      </c>
      <c r="BB271">
        <v>1.9055172791900437</v>
      </c>
      <c r="BC271">
        <v>6.4093999999999998</v>
      </c>
      <c r="BD271">
        <v>0.30398383594878808</v>
      </c>
      <c r="BE271" t="s">
        <v>23749</v>
      </c>
    </row>
    <row r="272" spans="1:57">
      <c r="A272" s="130">
        <v>6629013284</v>
      </c>
      <c r="B272">
        <v>352</v>
      </c>
      <c r="C272" t="s">
        <v>2262</v>
      </c>
      <c r="D272" s="10">
        <v>6629013284</v>
      </c>
      <c r="E272" t="s">
        <v>15179</v>
      </c>
      <c r="F272" t="s">
        <v>14271</v>
      </c>
      <c r="G272" s="7">
        <v>37585</v>
      </c>
      <c r="H272">
        <v>23</v>
      </c>
      <c r="I272" t="s">
        <v>73</v>
      </c>
      <c r="J272" t="s">
        <v>5384</v>
      </c>
      <c r="K272" t="s">
        <v>5383</v>
      </c>
      <c r="L272" t="s">
        <v>2266</v>
      </c>
      <c r="M272">
        <v>10</v>
      </c>
      <c r="R272">
        <v>1730</v>
      </c>
      <c r="S272">
        <v>2450</v>
      </c>
      <c r="T272">
        <v>8919</v>
      </c>
      <c r="U272">
        <v>8497</v>
      </c>
      <c r="V272">
        <v>6740</v>
      </c>
      <c r="W272">
        <v>2913</v>
      </c>
      <c r="X272">
        <v>1199</v>
      </c>
      <c r="Y272">
        <v>6697</v>
      </c>
      <c r="Z272">
        <v>7249</v>
      </c>
      <c r="AA272">
        <v>5942</v>
      </c>
      <c r="AB272">
        <v>646</v>
      </c>
      <c r="AC272">
        <v>1179</v>
      </c>
      <c r="AD272">
        <v>1767</v>
      </c>
      <c r="AE272">
        <v>862</v>
      </c>
      <c r="AF272">
        <v>558</v>
      </c>
      <c r="AG272">
        <v>0</v>
      </c>
      <c r="AH272">
        <v>0</v>
      </c>
      <c r="AI272">
        <v>0</v>
      </c>
      <c r="AJ272">
        <v>0</v>
      </c>
      <c r="AK272">
        <v>0</v>
      </c>
      <c r="AL272">
        <v>2035</v>
      </c>
      <c r="AM272">
        <v>3153</v>
      </c>
      <c r="AN272">
        <v>3592</v>
      </c>
      <c r="AO272">
        <v>3243</v>
      </c>
      <c r="AP272">
        <v>3094</v>
      </c>
      <c r="AQ272" s="105">
        <v>0</v>
      </c>
      <c r="AR272" s="6">
        <v>3.8959999999999999</v>
      </c>
      <c r="AS272" t="s">
        <v>17208</v>
      </c>
      <c r="AT272" t="s">
        <v>2267</v>
      </c>
      <c r="AU272" s="6" t="s">
        <v>2268</v>
      </c>
      <c r="AV272" s="6" t="s">
        <v>74</v>
      </c>
      <c r="AW272" t="s">
        <v>22756</v>
      </c>
      <c r="AX272" t="s">
        <v>22926</v>
      </c>
      <c r="AY272">
        <v>16711</v>
      </c>
      <c r="AZ272">
        <v>0</v>
      </c>
      <c r="BA272">
        <v>0</v>
      </c>
      <c r="BB272">
        <v>0</v>
      </c>
      <c r="BC272">
        <v>0.7792</v>
      </c>
      <c r="BD272">
        <v>8.27893175074184E-2</v>
      </c>
      <c r="BE272" t="s">
        <v>23749</v>
      </c>
    </row>
    <row r="273" spans="1:57">
      <c r="A273" s="130">
        <v>5407977286</v>
      </c>
      <c r="B273">
        <v>39</v>
      </c>
      <c r="C273" t="s">
        <v>2269</v>
      </c>
      <c r="D273" s="10">
        <v>5407977286</v>
      </c>
      <c r="E273" t="s">
        <v>15180</v>
      </c>
      <c r="F273" t="s">
        <v>14272</v>
      </c>
      <c r="G273" s="7">
        <v>43846</v>
      </c>
      <c r="H273">
        <v>6</v>
      </c>
      <c r="I273" t="s">
        <v>44</v>
      </c>
      <c r="J273" t="s">
        <v>4842</v>
      </c>
      <c r="K273" t="s">
        <v>23335</v>
      </c>
      <c r="L273" t="s">
        <v>8771</v>
      </c>
      <c r="M273">
        <v>11</v>
      </c>
      <c r="R273">
        <v>606</v>
      </c>
      <c r="S273">
        <v>17881</v>
      </c>
      <c r="T273">
        <v>252365</v>
      </c>
      <c r="U273">
        <v>404847</v>
      </c>
      <c r="V273">
        <v>1032325</v>
      </c>
      <c r="W273">
        <v>31</v>
      </c>
      <c r="X273">
        <v>14010</v>
      </c>
      <c r="Y273">
        <v>109258</v>
      </c>
      <c r="Z273">
        <v>133443</v>
      </c>
      <c r="AA273">
        <v>413636</v>
      </c>
      <c r="AB273">
        <v>47</v>
      </c>
      <c r="AC273">
        <v>2559</v>
      </c>
      <c r="AD273">
        <v>121216</v>
      </c>
      <c r="AE273">
        <v>139256</v>
      </c>
      <c r="AF273">
        <v>247149</v>
      </c>
      <c r="AG273">
        <v>3846</v>
      </c>
      <c r="AH273">
        <v>0</v>
      </c>
      <c r="AI273">
        <v>0</v>
      </c>
      <c r="AJ273">
        <v>656988</v>
      </c>
      <c r="AK273">
        <v>1156303</v>
      </c>
      <c r="AL273">
        <v>0</v>
      </c>
      <c r="AM273">
        <v>23449</v>
      </c>
      <c r="AN273">
        <v>164943</v>
      </c>
      <c r="AO273">
        <v>16876</v>
      </c>
      <c r="AP273">
        <v>15567</v>
      </c>
      <c r="AQ273" s="105">
        <v>237</v>
      </c>
      <c r="AR273" s="6">
        <v>1703.5070000000001</v>
      </c>
      <c r="AS273" t="s">
        <v>74</v>
      </c>
      <c r="AT273" t="s">
        <v>2274</v>
      </c>
      <c r="AU273" s="6" t="s">
        <v>2275</v>
      </c>
      <c r="AV273" s="6">
        <v>300.65080603224129</v>
      </c>
      <c r="AW273" t="s">
        <v>23720</v>
      </c>
      <c r="AX273" t="s">
        <v>22931</v>
      </c>
      <c r="AY273">
        <v>589454</v>
      </c>
      <c r="AZ273">
        <v>410022</v>
      </c>
      <c r="BA273">
        <v>224903</v>
      </c>
      <c r="BB273">
        <v>1.0771408795257984</v>
      </c>
      <c r="BC273">
        <v>340.70140000000004</v>
      </c>
      <c r="BD273">
        <v>0.23941006950330565</v>
      </c>
      <c r="BE273" t="s">
        <v>23750</v>
      </c>
    </row>
    <row r="274" spans="1:57">
      <c r="A274" s="130">
        <v>3702239395</v>
      </c>
      <c r="B274">
        <v>25</v>
      </c>
      <c r="C274" t="s">
        <v>2276</v>
      </c>
      <c r="D274" s="10">
        <v>3702239395</v>
      </c>
      <c r="E274" t="s">
        <v>15181</v>
      </c>
      <c r="F274" t="s">
        <v>14273</v>
      </c>
      <c r="G274" s="7">
        <v>43892</v>
      </c>
      <c r="H274">
        <v>6</v>
      </c>
      <c r="I274" t="s">
        <v>73</v>
      </c>
      <c r="J274" t="s">
        <v>20603</v>
      </c>
      <c r="K274" t="s">
        <v>4837</v>
      </c>
      <c r="L274" t="s">
        <v>8774</v>
      </c>
      <c r="M274">
        <v>10500</v>
      </c>
      <c r="R274">
        <v>32723</v>
      </c>
      <c r="S274">
        <v>172216</v>
      </c>
      <c r="T274">
        <v>404532</v>
      </c>
      <c r="U274">
        <v>779418</v>
      </c>
      <c r="V274">
        <v>1249961</v>
      </c>
      <c r="W274">
        <v>8277</v>
      </c>
      <c r="X274">
        <v>70749</v>
      </c>
      <c r="Y274">
        <v>172971</v>
      </c>
      <c r="Z274">
        <v>287250</v>
      </c>
      <c r="AA274">
        <v>675418</v>
      </c>
      <c r="AB274">
        <v>10480</v>
      </c>
      <c r="AC274">
        <v>92331</v>
      </c>
      <c r="AD274">
        <v>185242</v>
      </c>
      <c r="AE274">
        <v>368694</v>
      </c>
      <c r="AF274">
        <v>407064</v>
      </c>
      <c r="AG274">
        <v>31049</v>
      </c>
      <c r="AH274">
        <v>141586</v>
      </c>
      <c r="AI274">
        <v>432771</v>
      </c>
      <c r="AJ274">
        <v>707496</v>
      </c>
      <c r="AK274">
        <v>854703</v>
      </c>
      <c r="AL274">
        <v>0</v>
      </c>
      <c r="AM274">
        <v>585</v>
      </c>
      <c r="AN274">
        <v>1142</v>
      </c>
      <c r="AO274">
        <v>2915</v>
      </c>
      <c r="AP274">
        <v>7173</v>
      </c>
      <c r="AQ274" s="105">
        <v>15548</v>
      </c>
      <c r="AR274" s="6">
        <v>38.198</v>
      </c>
      <c r="AS274" t="s">
        <v>17208</v>
      </c>
      <c r="AT274" t="s">
        <v>11824</v>
      </c>
      <c r="AU274" s="6" t="s">
        <v>2282</v>
      </c>
      <c r="AV274" s="6">
        <v>27.527553222326002</v>
      </c>
      <c r="AW274" t="s">
        <v>22757</v>
      </c>
      <c r="AX274" t="s">
        <v>22934</v>
      </c>
      <c r="AY274">
        <v>618133</v>
      </c>
      <c r="AZ274">
        <v>18287</v>
      </c>
      <c r="BA274">
        <v>258250</v>
      </c>
      <c r="BB274">
        <v>0.44737459414074315</v>
      </c>
      <c r="BC274">
        <v>7.6395999999999997</v>
      </c>
      <c r="BD274">
        <v>0.32566136063445178</v>
      </c>
      <c r="BE274" t="s">
        <v>23750</v>
      </c>
    </row>
    <row r="275" spans="1:57">
      <c r="A275" s="130">
        <v>7704464202</v>
      </c>
      <c r="B275">
        <v>90</v>
      </c>
      <c r="C275" t="s">
        <v>2283</v>
      </c>
      <c r="D275" s="10">
        <v>7704464202</v>
      </c>
      <c r="E275" t="s">
        <v>15182</v>
      </c>
      <c r="F275" t="s">
        <v>14274</v>
      </c>
      <c r="G275" s="7">
        <v>43410</v>
      </c>
      <c r="H275">
        <v>7</v>
      </c>
      <c r="I275" t="s">
        <v>73</v>
      </c>
      <c r="J275" t="s">
        <v>4991</v>
      </c>
      <c r="K275" t="s">
        <v>4991</v>
      </c>
      <c r="L275" t="s">
        <v>3944</v>
      </c>
      <c r="M275">
        <v>100</v>
      </c>
      <c r="R275">
        <v>87056</v>
      </c>
      <c r="S275">
        <v>103997</v>
      </c>
      <c r="T275">
        <v>90445</v>
      </c>
      <c r="U275">
        <v>166983</v>
      </c>
      <c r="V275">
        <v>88916</v>
      </c>
      <c r="W275">
        <v>51832</v>
      </c>
      <c r="X275">
        <v>88846</v>
      </c>
      <c r="Y275">
        <v>93780</v>
      </c>
      <c r="Z275">
        <v>165010</v>
      </c>
      <c r="AA275">
        <v>116880</v>
      </c>
      <c r="AB275">
        <v>25838</v>
      </c>
      <c r="AC275">
        <v>13973</v>
      </c>
      <c r="AD275">
        <v>-4610</v>
      </c>
      <c r="AE275">
        <v>307</v>
      </c>
      <c r="AF275">
        <v>-29417</v>
      </c>
      <c r="AG275">
        <v>0</v>
      </c>
      <c r="AH275">
        <v>0</v>
      </c>
      <c r="AI275">
        <v>6</v>
      </c>
      <c r="AJ275">
        <v>0</v>
      </c>
      <c r="AK275">
        <v>0</v>
      </c>
      <c r="AL275">
        <v>9364</v>
      </c>
      <c r="AM275">
        <v>288968</v>
      </c>
      <c r="AN275">
        <v>403134</v>
      </c>
      <c r="AO275">
        <v>515201</v>
      </c>
      <c r="AP275">
        <v>576623</v>
      </c>
      <c r="AQ275" s="105">
        <v>10739</v>
      </c>
      <c r="AR275" s="6">
        <v>1.0209999999999999</v>
      </c>
      <c r="AS275" t="s">
        <v>17208</v>
      </c>
      <c r="AT275" t="s">
        <v>2285</v>
      </c>
      <c r="AU275" s="6" t="s">
        <v>2286</v>
      </c>
      <c r="AV275" s="6">
        <v>0</v>
      </c>
      <c r="AW275" t="s">
        <v>22758</v>
      </c>
      <c r="AX275" t="s">
        <v>22914</v>
      </c>
      <c r="AY275">
        <v>-41874</v>
      </c>
      <c r="AZ275">
        <v>0</v>
      </c>
      <c r="BA275">
        <v>0</v>
      </c>
      <c r="BB275">
        <v>0</v>
      </c>
      <c r="BC275">
        <v>0.20419999999999999</v>
      </c>
      <c r="BD275">
        <v>-0.33084034369517296</v>
      </c>
      <c r="BE275" t="s">
        <v>23749</v>
      </c>
    </row>
    <row r="276" spans="1:57">
      <c r="A276" s="130">
        <v>7722862647</v>
      </c>
      <c r="B276">
        <v>506</v>
      </c>
      <c r="C276" t="s">
        <v>2287</v>
      </c>
      <c r="D276" s="10">
        <v>7722862647</v>
      </c>
      <c r="E276" t="s">
        <v>15183</v>
      </c>
      <c r="F276" t="s">
        <v>14275</v>
      </c>
      <c r="G276" s="7">
        <v>41955</v>
      </c>
      <c r="H276">
        <v>11</v>
      </c>
      <c r="I276" t="s">
        <v>73</v>
      </c>
      <c r="J276" t="s">
        <v>5090</v>
      </c>
      <c r="K276" t="s">
        <v>5090</v>
      </c>
      <c r="L276" t="s">
        <v>8777</v>
      </c>
      <c r="M276">
        <v>25</v>
      </c>
      <c r="R276">
        <v>23158</v>
      </c>
      <c r="S276">
        <v>43815</v>
      </c>
      <c r="T276">
        <v>30418</v>
      </c>
      <c r="U276">
        <v>53144</v>
      </c>
      <c r="V276">
        <v>57449</v>
      </c>
      <c r="W276">
        <v>17579</v>
      </c>
      <c r="X276">
        <v>39657</v>
      </c>
      <c r="Y276">
        <v>23590</v>
      </c>
      <c r="Z276">
        <v>47440</v>
      </c>
      <c r="AA276">
        <v>46693</v>
      </c>
      <c r="AB276">
        <v>969</v>
      </c>
      <c r="AC276">
        <v>2888</v>
      </c>
      <c r="AD276">
        <v>6126</v>
      </c>
      <c r="AE276">
        <v>2740</v>
      </c>
      <c r="AF276">
        <v>7479</v>
      </c>
      <c r="AG276">
        <v>0</v>
      </c>
      <c r="AH276">
        <v>0</v>
      </c>
      <c r="AI276">
        <v>0</v>
      </c>
      <c r="AJ276">
        <v>0</v>
      </c>
      <c r="AK276">
        <v>0</v>
      </c>
      <c r="AL276">
        <v>1967</v>
      </c>
      <c r="AM276">
        <v>5950</v>
      </c>
      <c r="AN276">
        <v>8361</v>
      </c>
      <c r="AO276">
        <v>10835</v>
      </c>
      <c r="AP276">
        <v>14251</v>
      </c>
      <c r="AQ276" s="105">
        <v>8240</v>
      </c>
      <c r="AR276" s="6">
        <v>2.4809999999999999</v>
      </c>
      <c r="AS276" t="s">
        <v>17208</v>
      </c>
      <c r="AT276" t="s">
        <v>2290</v>
      </c>
      <c r="AU276" s="6" t="s">
        <v>2291</v>
      </c>
      <c r="AV276" s="6" t="s">
        <v>74</v>
      </c>
      <c r="AW276" t="s">
        <v>22759</v>
      </c>
      <c r="AX276" t="s">
        <v>22914</v>
      </c>
      <c r="AY276">
        <v>13051</v>
      </c>
      <c r="AZ276">
        <v>0</v>
      </c>
      <c r="BA276">
        <v>0</v>
      </c>
      <c r="BB276">
        <v>0</v>
      </c>
      <c r="BC276">
        <v>0.49619999999999997</v>
      </c>
      <c r="BD276">
        <v>0.13018503368204842</v>
      </c>
      <c r="BE276" t="s">
        <v>23749</v>
      </c>
    </row>
    <row r="277" spans="1:57">
      <c r="A277" s="130">
        <v>5257198753</v>
      </c>
      <c r="B277">
        <v>507</v>
      </c>
      <c r="C277" t="s">
        <v>2292</v>
      </c>
      <c r="D277" s="10">
        <v>5257198753</v>
      </c>
      <c r="E277" t="s">
        <v>15184</v>
      </c>
      <c r="F277" t="s">
        <v>14276</v>
      </c>
      <c r="G277" s="7">
        <v>44071</v>
      </c>
      <c r="H277">
        <v>6</v>
      </c>
      <c r="I277" t="s">
        <v>73</v>
      </c>
      <c r="J277" t="s">
        <v>5583</v>
      </c>
      <c r="K277" t="s">
        <v>5583</v>
      </c>
      <c r="L277" t="s">
        <v>2294</v>
      </c>
      <c r="M277">
        <v>18345</v>
      </c>
      <c r="R277">
        <v>0</v>
      </c>
      <c r="S277">
        <v>35</v>
      </c>
      <c r="T277">
        <v>0</v>
      </c>
      <c r="U277">
        <v>0</v>
      </c>
      <c r="V277">
        <v>0</v>
      </c>
      <c r="W277">
        <v>126</v>
      </c>
      <c r="X277">
        <v>21</v>
      </c>
      <c r="Y277">
        <v>1227</v>
      </c>
      <c r="Z277">
        <v>956</v>
      </c>
      <c r="AA277">
        <v>971</v>
      </c>
      <c r="AB277">
        <v>-682</v>
      </c>
      <c r="AC277">
        <v>-1150</v>
      </c>
      <c r="AD277">
        <v>-1227</v>
      </c>
      <c r="AE277">
        <v>-956</v>
      </c>
      <c r="AF277">
        <v>-971</v>
      </c>
      <c r="AG277">
        <v>0</v>
      </c>
      <c r="AH277">
        <v>0</v>
      </c>
      <c r="AI277">
        <v>0</v>
      </c>
      <c r="AJ277">
        <v>0</v>
      </c>
      <c r="AK277">
        <v>0</v>
      </c>
      <c r="AL277">
        <v>0</v>
      </c>
      <c r="AM277">
        <v>302</v>
      </c>
      <c r="AN277">
        <v>14</v>
      </c>
      <c r="AO277">
        <v>14</v>
      </c>
      <c r="AP277">
        <v>13</v>
      </c>
      <c r="AQ277" s="105">
        <v>486</v>
      </c>
      <c r="AR277" s="6">
        <v>0</v>
      </c>
      <c r="AS277" t="s">
        <v>17208</v>
      </c>
      <c r="AT277" t="s">
        <v>11840</v>
      </c>
      <c r="AU277" s="6" t="s">
        <v>82</v>
      </c>
      <c r="AV277" s="6" t="s">
        <v>74</v>
      </c>
      <c r="AW277" t="s">
        <v>19900</v>
      </c>
      <c r="AX277" t="s">
        <v>22921</v>
      </c>
      <c r="AY277">
        <v>13359</v>
      </c>
      <c r="AZ277">
        <v>1695</v>
      </c>
      <c r="BA277">
        <v>309</v>
      </c>
      <c r="BB277">
        <v>0.15001122838535819</v>
      </c>
      <c r="BC277">
        <v>0</v>
      </c>
      <c r="BD277" t="s">
        <v>23752</v>
      </c>
      <c r="BE277" t="s">
        <v>23749</v>
      </c>
    </row>
    <row r="278" spans="1:57">
      <c r="A278" s="130">
        <v>7701903564</v>
      </c>
      <c r="B278">
        <v>229</v>
      </c>
      <c r="C278" t="s">
        <v>2296</v>
      </c>
      <c r="D278" s="10">
        <v>7701903564</v>
      </c>
      <c r="E278" t="s">
        <v>15185</v>
      </c>
      <c r="F278" t="s">
        <v>14277</v>
      </c>
      <c r="G278" s="7">
        <v>40556</v>
      </c>
      <c r="H278">
        <v>15</v>
      </c>
      <c r="I278" t="s">
        <v>73</v>
      </c>
      <c r="J278" t="s">
        <v>20609</v>
      </c>
      <c r="K278" t="s">
        <v>5242</v>
      </c>
      <c r="L278" t="s">
        <v>8780</v>
      </c>
      <c r="M278">
        <v>12800</v>
      </c>
      <c r="R278">
        <v>12285</v>
      </c>
      <c r="S278">
        <v>12754</v>
      </c>
      <c r="T278">
        <v>35072</v>
      </c>
      <c r="U278">
        <v>31883</v>
      </c>
      <c r="V278">
        <v>19594</v>
      </c>
      <c r="W278">
        <v>15291</v>
      </c>
      <c r="X278">
        <v>12141</v>
      </c>
      <c r="Y278">
        <v>20509</v>
      </c>
      <c r="Z278">
        <v>21842</v>
      </c>
      <c r="AA278">
        <v>14945</v>
      </c>
      <c r="AB278">
        <v>4129</v>
      </c>
      <c r="AC278">
        <v>137</v>
      </c>
      <c r="AD278">
        <v>13511</v>
      </c>
      <c r="AE278">
        <v>9089</v>
      </c>
      <c r="AF278">
        <v>3867</v>
      </c>
      <c r="AG278">
        <v>27499</v>
      </c>
      <c r="AH278">
        <v>0</v>
      </c>
      <c r="AI278">
        <v>0</v>
      </c>
      <c r="AJ278">
        <v>0</v>
      </c>
      <c r="AK278">
        <v>0</v>
      </c>
      <c r="AL278">
        <v>17790</v>
      </c>
      <c r="AM278">
        <v>39822</v>
      </c>
      <c r="AN278">
        <v>40277</v>
      </c>
      <c r="AO278">
        <v>24874</v>
      </c>
      <c r="AP278">
        <v>16083</v>
      </c>
      <c r="AQ278" s="105">
        <v>0</v>
      </c>
      <c r="AR278" s="6">
        <v>1.595</v>
      </c>
      <c r="AS278" t="s">
        <v>17208</v>
      </c>
      <c r="AT278" t="s">
        <v>11845</v>
      </c>
      <c r="AU278" s="6" t="s">
        <v>2300</v>
      </c>
      <c r="AV278" s="6">
        <v>0</v>
      </c>
      <c r="AW278" t="s">
        <v>22760</v>
      </c>
      <c r="AX278" t="s">
        <v>22914</v>
      </c>
      <c r="AY278">
        <v>17453</v>
      </c>
      <c r="AZ278">
        <v>0</v>
      </c>
      <c r="BA278">
        <v>0</v>
      </c>
      <c r="BB278">
        <v>0</v>
      </c>
      <c r="BC278">
        <v>0.31900000000000001</v>
      </c>
      <c r="BD278">
        <v>0.19735633357150148</v>
      </c>
      <c r="BE278" t="s">
        <v>23749</v>
      </c>
    </row>
    <row r="279" spans="1:57">
      <c r="A279" s="130">
        <v>1840014201</v>
      </c>
      <c r="B279">
        <v>357</v>
      </c>
      <c r="C279" t="s">
        <v>2301</v>
      </c>
      <c r="D279" s="10">
        <v>1840014201</v>
      </c>
      <c r="E279" t="s">
        <v>15186</v>
      </c>
      <c r="F279" t="s">
        <v>14278</v>
      </c>
      <c r="G279" s="7">
        <v>41302</v>
      </c>
      <c r="H279">
        <v>13</v>
      </c>
      <c r="I279" t="s">
        <v>73</v>
      </c>
      <c r="J279" t="s">
        <v>20612</v>
      </c>
      <c r="K279" t="s">
        <v>20612</v>
      </c>
      <c r="L279" t="s">
        <v>2303</v>
      </c>
      <c r="M279">
        <v>15</v>
      </c>
      <c r="R279">
        <v>5514</v>
      </c>
      <c r="S279">
        <v>2136</v>
      </c>
      <c r="T279">
        <v>6927</v>
      </c>
      <c r="U279">
        <v>7924</v>
      </c>
      <c r="V279">
        <v>5620</v>
      </c>
      <c r="W279">
        <v>3032</v>
      </c>
      <c r="X279">
        <v>1246</v>
      </c>
      <c r="Y279">
        <v>1592</v>
      </c>
      <c r="Z279">
        <v>5286</v>
      </c>
      <c r="AA279">
        <v>896</v>
      </c>
      <c r="AB279">
        <v>4171</v>
      </c>
      <c r="AC279">
        <v>63</v>
      </c>
      <c r="AD279">
        <v>4285</v>
      </c>
      <c r="AE279">
        <v>1528</v>
      </c>
      <c r="AF279">
        <v>4479</v>
      </c>
      <c r="AG279">
        <v>1150</v>
      </c>
      <c r="AH279">
        <v>2541</v>
      </c>
      <c r="AI279">
        <v>2306</v>
      </c>
      <c r="AJ279">
        <v>3706</v>
      </c>
      <c r="AK279">
        <v>3354</v>
      </c>
      <c r="AL279">
        <v>0</v>
      </c>
      <c r="AM279">
        <v>959</v>
      </c>
      <c r="AN279">
        <v>4390</v>
      </c>
      <c r="AO279">
        <v>609</v>
      </c>
      <c r="AP279">
        <v>4110</v>
      </c>
      <c r="AQ279" s="105">
        <v>2633</v>
      </c>
      <c r="AR279" s="6">
        <v>1.0189999999999999</v>
      </c>
      <c r="AS279" t="s">
        <v>17208</v>
      </c>
      <c r="AT279" t="s">
        <v>2304</v>
      </c>
      <c r="AU279" s="6" t="s">
        <v>2305</v>
      </c>
      <c r="AV279" s="6">
        <v>2.916521739130435</v>
      </c>
      <c r="AW279" t="s">
        <v>22761</v>
      </c>
      <c r="AX279" t="s">
        <v>22944</v>
      </c>
      <c r="AY279">
        <v>25385</v>
      </c>
      <c r="AZ279">
        <v>0</v>
      </c>
      <c r="BA279">
        <v>1412</v>
      </c>
      <c r="BB279">
        <v>5.5623399645459919E-2</v>
      </c>
      <c r="BC279">
        <v>0.20379999999999998</v>
      </c>
      <c r="BD279">
        <v>0.79697508896797153</v>
      </c>
      <c r="BE279" t="s">
        <v>23749</v>
      </c>
    </row>
    <row r="280" spans="1:57">
      <c r="A280" s="130">
        <v>7456045628</v>
      </c>
      <c r="B280">
        <v>323</v>
      </c>
      <c r="C280" t="s">
        <v>2306</v>
      </c>
      <c r="D280" s="10">
        <v>7456045628</v>
      </c>
      <c r="E280" t="s">
        <v>15187</v>
      </c>
      <c r="F280" t="s">
        <v>14279</v>
      </c>
      <c r="G280" s="7">
        <v>44014</v>
      </c>
      <c r="H280">
        <v>6</v>
      </c>
      <c r="I280" t="s">
        <v>73</v>
      </c>
      <c r="J280" t="s">
        <v>5274</v>
      </c>
      <c r="K280" t="s">
        <v>5274</v>
      </c>
      <c r="L280" t="s">
        <v>8786</v>
      </c>
      <c r="M280">
        <v>10020</v>
      </c>
      <c r="R280">
        <v>0</v>
      </c>
      <c r="S280">
        <v>6242</v>
      </c>
      <c r="T280">
        <v>11405</v>
      </c>
      <c r="U280">
        <v>15697</v>
      </c>
      <c r="V280">
        <v>15089</v>
      </c>
      <c r="W280">
        <v>877</v>
      </c>
      <c r="X280">
        <v>9581</v>
      </c>
      <c r="Y280">
        <v>11742</v>
      </c>
      <c r="Z280">
        <v>9046</v>
      </c>
      <c r="AA280">
        <v>18627</v>
      </c>
      <c r="AB280">
        <v>-877</v>
      </c>
      <c r="AC280">
        <v>-3576</v>
      </c>
      <c r="AD280">
        <v>-679</v>
      </c>
      <c r="AE280">
        <v>6180</v>
      </c>
      <c r="AF280">
        <v>-3991</v>
      </c>
      <c r="AG280">
        <v>0</v>
      </c>
      <c r="AH280">
        <v>0</v>
      </c>
      <c r="AI280">
        <v>0</v>
      </c>
      <c r="AJ280">
        <v>0</v>
      </c>
      <c r="AK280">
        <v>1500</v>
      </c>
      <c r="AL280">
        <v>0</v>
      </c>
      <c r="AM280">
        <v>371</v>
      </c>
      <c r="AN280">
        <v>142</v>
      </c>
      <c r="AO280">
        <v>8100</v>
      </c>
      <c r="AP280">
        <v>145</v>
      </c>
      <c r="AQ280" s="105">
        <v>0</v>
      </c>
      <c r="AR280" s="6">
        <v>2.4169999999999998</v>
      </c>
      <c r="AS280" t="s">
        <v>17208</v>
      </c>
      <c r="AT280" t="s">
        <v>2311</v>
      </c>
      <c r="AU280" s="6" t="s">
        <v>2312</v>
      </c>
      <c r="AV280" s="6" t="s">
        <v>74</v>
      </c>
      <c r="AW280" t="s">
        <v>22762</v>
      </c>
      <c r="AX280" t="s">
        <v>22939</v>
      </c>
      <c r="AY280">
        <v>8485</v>
      </c>
      <c r="AZ280">
        <v>0</v>
      </c>
      <c r="BA280">
        <v>0</v>
      </c>
      <c r="BB280">
        <v>0</v>
      </c>
      <c r="BC280">
        <v>0.48339999999999994</v>
      </c>
      <c r="BD280">
        <v>-0.26449731592550862</v>
      </c>
      <c r="BE280" t="s">
        <v>23749</v>
      </c>
    </row>
    <row r="281" spans="1:57">
      <c r="A281" s="130">
        <v>3459011764</v>
      </c>
      <c r="B281">
        <v>402</v>
      </c>
      <c r="C281" t="s">
        <v>14280</v>
      </c>
      <c r="D281" s="10">
        <v>3459011764</v>
      </c>
      <c r="E281" t="s">
        <v>15188</v>
      </c>
      <c r="F281" t="s">
        <v>14281</v>
      </c>
      <c r="G281" s="7">
        <v>41886</v>
      </c>
      <c r="H281">
        <v>12</v>
      </c>
      <c r="I281" t="s">
        <v>73</v>
      </c>
      <c r="J281" t="s">
        <v>5445</v>
      </c>
      <c r="K281" t="s">
        <v>5444</v>
      </c>
      <c r="L281" t="s">
        <v>2317</v>
      </c>
      <c r="M281">
        <v>20</v>
      </c>
      <c r="R281">
        <v>4567</v>
      </c>
      <c r="S281">
        <v>4665</v>
      </c>
      <c r="T281">
        <v>4676</v>
      </c>
      <c r="U281">
        <v>4159</v>
      </c>
      <c r="V281">
        <v>3534</v>
      </c>
      <c r="W281">
        <v>10494</v>
      </c>
      <c r="X281">
        <v>6338</v>
      </c>
      <c r="Y281">
        <v>7470</v>
      </c>
      <c r="Z281">
        <v>7013</v>
      </c>
      <c r="AA281">
        <v>5875</v>
      </c>
      <c r="AB281">
        <v>-3608</v>
      </c>
      <c r="AC281">
        <v>-1721</v>
      </c>
      <c r="AD281">
        <v>-2873</v>
      </c>
      <c r="AE281">
        <v>-2895</v>
      </c>
      <c r="AF281">
        <v>-2590</v>
      </c>
      <c r="AG281">
        <v>0</v>
      </c>
      <c r="AH281">
        <v>30</v>
      </c>
      <c r="AI281">
        <v>12</v>
      </c>
      <c r="AJ281">
        <v>0</v>
      </c>
      <c r="AK281">
        <v>0</v>
      </c>
      <c r="AL281">
        <v>3613</v>
      </c>
      <c r="AM281">
        <v>1349</v>
      </c>
      <c r="AN281">
        <v>3021</v>
      </c>
      <c r="AO281">
        <v>3063</v>
      </c>
      <c r="AP281">
        <v>3309</v>
      </c>
      <c r="AQ281" s="105">
        <v>28860</v>
      </c>
      <c r="AR281" s="6">
        <v>0.77400000000000002</v>
      </c>
      <c r="AS281" t="s">
        <v>17208</v>
      </c>
      <c r="AT281" t="s">
        <v>11861</v>
      </c>
      <c r="AU281" s="6" t="s">
        <v>2319</v>
      </c>
      <c r="AV281" s="6">
        <v>0</v>
      </c>
      <c r="AW281" t="s">
        <v>22763</v>
      </c>
      <c r="AX281" t="s">
        <v>22940</v>
      </c>
      <c r="AY281">
        <v>-15665</v>
      </c>
      <c r="AZ281">
        <v>0</v>
      </c>
      <c r="BA281">
        <v>0</v>
      </c>
      <c r="BB281">
        <v>0</v>
      </c>
      <c r="BC281">
        <v>0.15479999999999999</v>
      </c>
      <c r="BD281">
        <v>-0.73288058856819471</v>
      </c>
      <c r="BE281" t="s">
        <v>23749</v>
      </c>
    </row>
    <row r="282" spans="1:57">
      <c r="A282" s="130">
        <v>3461064925</v>
      </c>
      <c r="B282">
        <v>508</v>
      </c>
      <c r="C282" t="s">
        <v>2320</v>
      </c>
      <c r="D282" s="10">
        <v>3461064925</v>
      </c>
      <c r="E282" t="s">
        <v>15189</v>
      </c>
      <c r="F282" t="s">
        <v>14282</v>
      </c>
      <c r="G282" s="7">
        <v>43571</v>
      </c>
      <c r="H282">
        <v>7</v>
      </c>
      <c r="I282" t="s">
        <v>73</v>
      </c>
      <c r="J282" t="s">
        <v>4969</v>
      </c>
      <c r="K282" t="s">
        <v>4968</v>
      </c>
      <c r="L282" t="s">
        <v>2324</v>
      </c>
      <c r="M282">
        <v>15</v>
      </c>
      <c r="R282">
        <v>0</v>
      </c>
      <c r="S282">
        <v>0</v>
      </c>
      <c r="T282">
        <v>8017</v>
      </c>
      <c r="U282">
        <v>157892</v>
      </c>
      <c r="V282">
        <v>148329</v>
      </c>
      <c r="W282">
        <v>0</v>
      </c>
      <c r="X282">
        <v>0</v>
      </c>
      <c r="Y282">
        <v>7916</v>
      </c>
      <c r="Z282">
        <v>156936</v>
      </c>
      <c r="AA282">
        <v>148010</v>
      </c>
      <c r="AB282">
        <v>0</v>
      </c>
      <c r="AC282">
        <v>0</v>
      </c>
      <c r="AD282">
        <v>582</v>
      </c>
      <c r="AE282">
        <v>760</v>
      </c>
      <c r="AF282">
        <v>0</v>
      </c>
      <c r="AG282">
        <v>0</v>
      </c>
      <c r="AH282">
        <v>0</v>
      </c>
      <c r="AI282">
        <v>0</v>
      </c>
      <c r="AJ282">
        <v>12629</v>
      </c>
      <c r="AK282">
        <v>14659</v>
      </c>
      <c r="AL282">
        <v>10500</v>
      </c>
      <c r="AM282">
        <v>10765</v>
      </c>
      <c r="AN282">
        <v>10500</v>
      </c>
      <c r="AO282">
        <v>1034</v>
      </c>
      <c r="AP282">
        <v>1107</v>
      </c>
      <c r="AQ282" s="105">
        <v>223</v>
      </c>
      <c r="AR282" s="6">
        <v>18.501999999999999</v>
      </c>
      <c r="AS282" t="s">
        <v>17208</v>
      </c>
      <c r="AT282" t="s">
        <v>11867</v>
      </c>
      <c r="AU282" s="6" t="s">
        <v>2326</v>
      </c>
      <c r="AV282" s="6">
        <v>1.1607411513183943</v>
      </c>
      <c r="AW282" t="s">
        <v>22764</v>
      </c>
      <c r="AX282" t="s">
        <v>22940</v>
      </c>
      <c r="AY282">
        <v>10835</v>
      </c>
      <c r="AZ282">
        <v>0</v>
      </c>
      <c r="BA282">
        <v>4939</v>
      </c>
      <c r="BB282">
        <v>0.45583756345177667</v>
      </c>
      <c r="BC282">
        <v>3.7003999999999997</v>
      </c>
      <c r="BD282">
        <v>0</v>
      </c>
      <c r="BE282" t="s">
        <v>23749</v>
      </c>
    </row>
    <row r="283" spans="1:57">
      <c r="A283" s="130">
        <v>9709065653</v>
      </c>
      <c r="B283">
        <v>184</v>
      </c>
      <c r="C283" t="s">
        <v>2327</v>
      </c>
      <c r="D283" s="10">
        <v>9709065653</v>
      </c>
      <c r="E283" t="s">
        <v>14606</v>
      </c>
      <c r="F283" t="s">
        <v>14283</v>
      </c>
      <c r="G283" s="7">
        <v>44105</v>
      </c>
      <c r="H283">
        <v>5</v>
      </c>
      <c r="I283" t="s">
        <v>73</v>
      </c>
      <c r="J283" t="s">
        <v>5252</v>
      </c>
      <c r="K283" t="s">
        <v>5251</v>
      </c>
      <c r="L283" t="s">
        <v>2331</v>
      </c>
      <c r="M283">
        <v>10500</v>
      </c>
      <c r="R283">
        <v>0</v>
      </c>
      <c r="S283">
        <v>3831</v>
      </c>
      <c r="T283">
        <v>39924</v>
      </c>
      <c r="U283">
        <v>44961</v>
      </c>
      <c r="V283">
        <v>17659</v>
      </c>
      <c r="W283">
        <v>3</v>
      </c>
      <c r="X283">
        <v>112</v>
      </c>
      <c r="Y283">
        <v>164</v>
      </c>
      <c r="Z283">
        <v>558</v>
      </c>
      <c r="AA283">
        <v>1688</v>
      </c>
      <c r="AB283">
        <v>-287</v>
      </c>
      <c r="AC283">
        <v>736</v>
      </c>
      <c r="AD283">
        <v>31231</v>
      </c>
      <c r="AE283">
        <v>31868</v>
      </c>
      <c r="AF283">
        <v>7666</v>
      </c>
      <c r="AG283">
        <v>0</v>
      </c>
      <c r="AH283">
        <v>44881</v>
      </c>
      <c r="AI283">
        <v>63700</v>
      </c>
      <c r="AJ283">
        <v>64300</v>
      </c>
      <c r="AK283">
        <v>79517</v>
      </c>
      <c r="AL283">
        <v>0</v>
      </c>
      <c r="AM283">
        <v>319</v>
      </c>
      <c r="AN283">
        <v>1052</v>
      </c>
      <c r="AO283">
        <v>655</v>
      </c>
      <c r="AP283">
        <v>205</v>
      </c>
      <c r="AQ283" s="105">
        <v>200</v>
      </c>
      <c r="AR283" s="6">
        <v>4.6100000000000003</v>
      </c>
      <c r="AS283" t="s">
        <v>17208</v>
      </c>
      <c r="AT283" t="s">
        <v>11873</v>
      </c>
      <c r="AU283" s="6" t="s">
        <v>2333</v>
      </c>
      <c r="AV283" s="6">
        <v>1.7717296851674429</v>
      </c>
      <c r="AW283" t="s">
        <v>22765</v>
      </c>
      <c r="AX283" t="s">
        <v>22957</v>
      </c>
      <c r="AY283">
        <v>81699</v>
      </c>
      <c r="AZ283">
        <v>0</v>
      </c>
      <c r="BA283">
        <v>392</v>
      </c>
      <c r="BB283">
        <v>4.7981003439454585E-3</v>
      </c>
      <c r="BC283">
        <v>0.92200000000000004</v>
      </c>
      <c r="BD283">
        <v>0.43411291692621329</v>
      </c>
      <c r="BE283" t="s">
        <v>23749</v>
      </c>
    </row>
    <row r="284" spans="1:57">
      <c r="A284" s="130">
        <v>9728016108</v>
      </c>
      <c r="B284">
        <v>411</v>
      </c>
      <c r="C284" t="s">
        <v>2334</v>
      </c>
      <c r="D284" s="10">
        <v>9728016108</v>
      </c>
      <c r="E284" t="s">
        <v>14607</v>
      </c>
      <c r="F284" t="s">
        <v>14284</v>
      </c>
      <c r="G284" s="7">
        <v>44126</v>
      </c>
      <c r="H284">
        <v>5</v>
      </c>
      <c r="I284" t="s">
        <v>73</v>
      </c>
      <c r="J284" t="s">
        <v>5490</v>
      </c>
      <c r="K284" t="s">
        <v>5490</v>
      </c>
      <c r="L284" t="s">
        <v>2338</v>
      </c>
      <c r="M284">
        <v>10</v>
      </c>
      <c r="R284" t="s">
        <v>74</v>
      </c>
      <c r="S284">
        <v>11221</v>
      </c>
      <c r="T284">
        <v>990</v>
      </c>
      <c r="U284">
        <v>3492</v>
      </c>
      <c r="V284">
        <v>1237</v>
      </c>
      <c r="W284" t="s">
        <v>74</v>
      </c>
      <c r="X284">
        <v>462</v>
      </c>
      <c r="Y284">
        <v>557</v>
      </c>
      <c r="Z284">
        <v>891</v>
      </c>
      <c r="AA284">
        <v>646</v>
      </c>
      <c r="AB284" t="s">
        <v>74</v>
      </c>
      <c r="AC284">
        <v>10759</v>
      </c>
      <c r="AD284">
        <v>374</v>
      </c>
      <c r="AE284">
        <v>2465</v>
      </c>
      <c r="AF284">
        <v>554</v>
      </c>
      <c r="AG284" t="s">
        <v>74</v>
      </c>
      <c r="AH284">
        <v>0</v>
      </c>
      <c r="AI284">
        <v>0</v>
      </c>
      <c r="AJ284">
        <v>0</v>
      </c>
      <c r="AK284">
        <v>0</v>
      </c>
      <c r="AL284" t="s">
        <v>74</v>
      </c>
      <c r="AM284">
        <v>11333</v>
      </c>
      <c r="AN284">
        <v>11533</v>
      </c>
      <c r="AO284">
        <v>13513</v>
      </c>
      <c r="AP284">
        <v>13942</v>
      </c>
      <c r="AQ284" s="105" t="s">
        <v>74</v>
      </c>
      <c r="AR284" s="6">
        <v>0.11</v>
      </c>
      <c r="AS284" t="s">
        <v>17208</v>
      </c>
      <c r="AT284" t="s">
        <v>11879</v>
      </c>
      <c r="AU284" s="6" t="s">
        <v>2340</v>
      </c>
      <c r="AV284" s="6" t="s">
        <v>74</v>
      </c>
      <c r="AW284" t="s">
        <v>19901</v>
      </c>
      <c r="AX284" t="s">
        <v>22957</v>
      </c>
      <c r="AY284">
        <v>14152</v>
      </c>
      <c r="AZ284">
        <v>0</v>
      </c>
      <c r="BA284">
        <v>0</v>
      </c>
      <c r="BB284">
        <v>0</v>
      </c>
      <c r="BC284">
        <v>2.1999999999999999E-2</v>
      </c>
      <c r="BD284">
        <v>0.44785772029102666</v>
      </c>
      <c r="BE284" t="s">
        <v>23749</v>
      </c>
    </row>
    <row r="285" spans="1:57">
      <c r="A285" s="130">
        <v>7627053269</v>
      </c>
      <c r="B285">
        <v>166</v>
      </c>
      <c r="C285" t="s">
        <v>2341</v>
      </c>
      <c r="D285" s="10">
        <v>7627053269</v>
      </c>
      <c r="E285" t="s">
        <v>14608</v>
      </c>
      <c r="F285" t="s">
        <v>14285</v>
      </c>
      <c r="G285" s="7">
        <v>43949</v>
      </c>
      <c r="H285">
        <v>6</v>
      </c>
      <c r="I285" t="s">
        <v>73</v>
      </c>
      <c r="J285" t="s">
        <v>4945</v>
      </c>
      <c r="K285" t="s">
        <v>4945</v>
      </c>
      <c r="L285" t="s">
        <v>2345</v>
      </c>
      <c r="M285">
        <v>10</v>
      </c>
      <c r="R285">
        <v>342</v>
      </c>
      <c r="S285">
        <v>13513</v>
      </c>
      <c r="T285">
        <v>59059</v>
      </c>
      <c r="U285">
        <v>92304</v>
      </c>
      <c r="V285">
        <v>177387</v>
      </c>
      <c r="W285">
        <v>105</v>
      </c>
      <c r="X285">
        <v>6249</v>
      </c>
      <c r="Y285">
        <v>37367</v>
      </c>
      <c r="Z285">
        <v>43327</v>
      </c>
      <c r="AA285">
        <v>149504</v>
      </c>
      <c r="AB285">
        <v>21</v>
      </c>
      <c r="AC285">
        <v>4885</v>
      </c>
      <c r="AD285">
        <v>9279</v>
      </c>
      <c r="AE285">
        <v>19288</v>
      </c>
      <c r="AF285">
        <v>-1807</v>
      </c>
      <c r="AG285">
        <v>2039</v>
      </c>
      <c r="AH285">
        <v>13492</v>
      </c>
      <c r="AI285">
        <v>27769</v>
      </c>
      <c r="AJ285">
        <v>34474</v>
      </c>
      <c r="AK285">
        <v>58560</v>
      </c>
      <c r="AL285">
        <v>0</v>
      </c>
      <c r="AM285">
        <v>59170</v>
      </c>
      <c r="AN285">
        <v>82582</v>
      </c>
      <c r="AO285">
        <v>105873</v>
      </c>
      <c r="AP285">
        <v>139410</v>
      </c>
      <c r="AQ285" s="105">
        <v>2104</v>
      </c>
      <c r="AR285" s="6">
        <v>518.67499999999995</v>
      </c>
      <c r="AS285" t="s">
        <v>17208</v>
      </c>
      <c r="AT285" t="s">
        <v>2346</v>
      </c>
      <c r="AU285" s="6" t="s">
        <v>2347</v>
      </c>
      <c r="AV285" s="6">
        <v>28.719960765080923</v>
      </c>
      <c r="AW285" t="s">
        <v>22766</v>
      </c>
      <c r="AX285" t="s">
        <v>22941</v>
      </c>
      <c r="AY285">
        <v>37003</v>
      </c>
      <c r="AZ285">
        <v>28102</v>
      </c>
      <c r="BA285">
        <v>164019</v>
      </c>
      <c r="BB285">
        <v>5.1920384833662139</v>
      </c>
      <c r="BC285">
        <v>103.73499999999999</v>
      </c>
      <c r="BD285">
        <v>-1.018676678674311E-2</v>
      </c>
      <c r="BE285" t="s">
        <v>23749</v>
      </c>
    </row>
    <row r="286" spans="1:57">
      <c r="A286" s="130">
        <v>1655422277</v>
      </c>
      <c r="B286">
        <v>403</v>
      </c>
      <c r="C286" t="s">
        <v>2348</v>
      </c>
      <c r="D286" s="10">
        <v>1655422277</v>
      </c>
      <c r="E286" t="s">
        <v>14609</v>
      </c>
      <c r="F286" t="s">
        <v>14286</v>
      </c>
      <c r="G286" s="7">
        <v>43697</v>
      </c>
      <c r="H286">
        <v>7</v>
      </c>
      <c r="I286" t="s">
        <v>73</v>
      </c>
      <c r="J286" t="s">
        <v>5485</v>
      </c>
      <c r="K286" t="s">
        <v>5484</v>
      </c>
      <c r="L286" t="s">
        <v>2352</v>
      </c>
      <c r="M286">
        <v>10000</v>
      </c>
      <c r="R286">
        <v>1232</v>
      </c>
      <c r="S286">
        <v>5349</v>
      </c>
      <c r="T286">
        <v>6382</v>
      </c>
      <c r="U286">
        <v>4028</v>
      </c>
      <c r="V286">
        <v>1478</v>
      </c>
      <c r="W286">
        <v>1972</v>
      </c>
      <c r="X286">
        <v>5257</v>
      </c>
      <c r="Y286">
        <v>6356</v>
      </c>
      <c r="Z286">
        <v>4006</v>
      </c>
      <c r="AA286">
        <v>418</v>
      </c>
      <c r="AB286">
        <v>18</v>
      </c>
      <c r="AC286">
        <v>92</v>
      </c>
      <c r="AD286">
        <v>26</v>
      </c>
      <c r="AE286">
        <v>22</v>
      </c>
      <c r="AF286">
        <v>1060</v>
      </c>
      <c r="AG286">
        <v>0</v>
      </c>
      <c r="AH286">
        <v>0</v>
      </c>
      <c r="AI286">
        <v>0</v>
      </c>
      <c r="AJ286">
        <v>0</v>
      </c>
      <c r="AK286">
        <v>0</v>
      </c>
      <c r="AL286">
        <v>2010</v>
      </c>
      <c r="AM286">
        <v>8589</v>
      </c>
      <c r="AN286">
        <v>12823</v>
      </c>
      <c r="AO286">
        <v>15921</v>
      </c>
      <c r="AP286">
        <v>16711</v>
      </c>
      <c r="AQ286" s="105">
        <v>0</v>
      </c>
      <c r="AR286" s="6">
        <v>1.2</v>
      </c>
      <c r="AS286" t="s">
        <v>17208</v>
      </c>
      <c r="AT286" t="s">
        <v>2353</v>
      </c>
      <c r="AU286" s="6" t="s">
        <v>2354</v>
      </c>
      <c r="AV286" s="6" t="s">
        <v>74</v>
      </c>
      <c r="AW286" t="s">
        <v>22767</v>
      </c>
      <c r="AX286" t="s">
        <v>22942</v>
      </c>
      <c r="AY286">
        <v>9906</v>
      </c>
      <c r="AZ286">
        <v>0</v>
      </c>
      <c r="BA286">
        <v>0</v>
      </c>
      <c r="BB286">
        <v>0</v>
      </c>
      <c r="BC286">
        <v>0.24</v>
      </c>
      <c r="BD286">
        <v>0.71718538565629231</v>
      </c>
      <c r="BE286" t="s">
        <v>23749</v>
      </c>
    </row>
    <row r="287" spans="1:57">
      <c r="A287" s="130">
        <v>5403358084</v>
      </c>
      <c r="B287">
        <v>142</v>
      </c>
      <c r="C287" t="s">
        <v>2362</v>
      </c>
      <c r="D287" s="10">
        <v>5403358084</v>
      </c>
      <c r="E287" t="s">
        <v>14611</v>
      </c>
      <c r="F287" t="s">
        <v>14288</v>
      </c>
      <c r="G287" s="7">
        <v>41743</v>
      </c>
      <c r="H287">
        <v>12</v>
      </c>
      <c r="I287" t="s">
        <v>73</v>
      </c>
      <c r="J287" t="s">
        <v>5061</v>
      </c>
      <c r="K287" t="s">
        <v>5061</v>
      </c>
      <c r="L287" t="s">
        <v>2366</v>
      </c>
      <c r="M287">
        <v>10</v>
      </c>
      <c r="R287">
        <v>13461</v>
      </c>
      <c r="S287">
        <v>15938</v>
      </c>
      <c r="T287">
        <v>46138</v>
      </c>
      <c r="U287">
        <v>82810</v>
      </c>
      <c r="V287">
        <v>78968</v>
      </c>
      <c r="W287">
        <v>12211</v>
      </c>
      <c r="X287">
        <v>7834</v>
      </c>
      <c r="Y287">
        <v>9572</v>
      </c>
      <c r="Z287">
        <v>12054</v>
      </c>
      <c r="AA287">
        <v>26059</v>
      </c>
      <c r="AB287">
        <v>11163</v>
      </c>
      <c r="AC287">
        <v>7484</v>
      </c>
      <c r="AD287">
        <v>34378</v>
      </c>
      <c r="AE287">
        <v>66337</v>
      </c>
      <c r="AF287">
        <v>48815</v>
      </c>
      <c r="AG287">
        <v>0</v>
      </c>
      <c r="AH287">
        <v>0</v>
      </c>
      <c r="AI287">
        <v>0</v>
      </c>
      <c r="AJ287">
        <v>0</v>
      </c>
      <c r="AK287">
        <v>0</v>
      </c>
      <c r="AL287">
        <v>9447</v>
      </c>
      <c r="AM287">
        <v>148309</v>
      </c>
      <c r="AN287">
        <v>365768</v>
      </c>
      <c r="AO287">
        <v>491829</v>
      </c>
      <c r="AP287">
        <v>546274</v>
      </c>
      <c r="AQ287" s="105">
        <v>0</v>
      </c>
      <c r="AR287" s="6">
        <v>5.8659999999999997</v>
      </c>
      <c r="AS287" t="s">
        <v>17208</v>
      </c>
      <c r="AT287" t="s">
        <v>11902</v>
      </c>
      <c r="AU287" s="6" t="s">
        <v>2368</v>
      </c>
      <c r="AV287" s="6" t="s">
        <v>74</v>
      </c>
      <c r="AW287" t="s">
        <v>22768</v>
      </c>
      <c r="AX287" t="s">
        <v>22931</v>
      </c>
      <c r="AY287">
        <v>39152</v>
      </c>
      <c r="AZ287">
        <v>0</v>
      </c>
      <c r="BA287">
        <v>0</v>
      </c>
      <c r="BB287">
        <v>0</v>
      </c>
      <c r="BC287">
        <v>1.1732</v>
      </c>
      <c r="BD287">
        <v>0.61816178705298352</v>
      </c>
      <c r="BE287" t="s">
        <v>23749</v>
      </c>
    </row>
    <row r="288" spans="1:57">
      <c r="A288" s="130">
        <v>5433198695</v>
      </c>
      <c r="B288">
        <v>206</v>
      </c>
      <c r="C288" t="s">
        <v>2369</v>
      </c>
      <c r="D288" s="10">
        <v>5433198695</v>
      </c>
      <c r="E288" t="s">
        <v>14612</v>
      </c>
      <c r="F288" t="s">
        <v>14289</v>
      </c>
      <c r="G288" s="7">
        <v>41844</v>
      </c>
      <c r="H288">
        <v>12</v>
      </c>
      <c r="I288" t="s">
        <v>73</v>
      </c>
      <c r="J288" t="s">
        <v>5160</v>
      </c>
      <c r="K288" t="s">
        <v>5160</v>
      </c>
      <c r="L288" t="s">
        <v>8803</v>
      </c>
      <c r="M288">
        <v>10</v>
      </c>
      <c r="R288">
        <v>12675</v>
      </c>
      <c r="S288">
        <v>7885</v>
      </c>
      <c r="T288">
        <v>22794</v>
      </c>
      <c r="U288">
        <v>36888</v>
      </c>
      <c r="V288">
        <v>34264</v>
      </c>
      <c r="W288">
        <v>31506</v>
      </c>
      <c r="X288">
        <v>7425</v>
      </c>
      <c r="Y288">
        <v>21274</v>
      </c>
      <c r="Z288">
        <v>34716</v>
      </c>
      <c r="AA288">
        <v>32208</v>
      </c>
      <c r="AB288">
        <v>1644</v>
      </c>
      <c r="AC288">
        <v>50</v>
      </c>
      <c r="AD288">
        <v>152</v>
      </c>
      <c r="AE288">
        <v>92</v>
      </c>
      <c r="AF288">
        <v>291</v>
      </c>
      <c r="AG288">
        <v>0</v>
      </c>
      <c r="AH288">
        <v>0</v>
      </c>
      <c r="AI288">
        <v>0</v>
      </c>
      <c r="AJ288">
        <v>0</v>
      </c>
      <c r="AK288">
        <v>0</v>
      </c>
      <c r="AL288">
        <v>14265</v>
      </c>
      <c r="AM288">
        <v>83239</v>
      </c>
      <c r="AN288">
        <v>163025</v>
      </c>
      <c r="AO288">
        <v>240931</v>
      </c>
      <c r="AP288">
        <v>305273</v>
      </c>
      <c r="AQ288" s="105">
        <v>0</v>
      </c>
      <c r="AR288" s="6">
        <v>2.7029999999999998</v>
      </c>
      <c r="AS288" t="s">
        <v>17208</v>
      </c>
      <c r="AT288" t="s">
        <v>11908</v>
      </c>
      <c r="AU288" s="6" t="s">
        <v>2375</v>
      </c>
      <c r="AV288" s="6" t="s">
        <v>74</v>
      </c>
      <c r="AW288" t="s">
        <v>19902</v>
      </c>
      <c r="AX288" t="s">
        <v>22931</v>
      </c>
      <c r="AY288">
        <v>79930</v>
      </c>
      <c r="AZ288">
        <v>0</v>
      </c>
      <c r="BA288">
        <v>0</v>
      </c>
      <c r="BB288">
        <v>0</v>
      </c>
      <c r="BC288">
        <v>0.54059999999999997</v>
      </c>
      <c r="BD288">
        <v>8.4928788232547289E-3</v>
      </c>
      <c r="BE288" t="s">
        <v>23749</v>
      </c>
    </row>
    <row r="289" spans="1:57">
      <c r="A289" s="130">
        <v>6455031846</v>
      </c>
      <c r="B289">
        <v>370</v>
      </c>
      <c r="C289" t="s">
        <v>2376</v>
      </c>
      <c r="D289" s="10">
        <v>6455031846</v>
      </c>
      <c r="E289" t="s">
        <v>14613</v>
      </c>
      <c r="F289" t="s">
        <v>14290</v>
      </c>
      <c r="G289" s="7">
        <v>45313</v>
      </c>
      <c r="H289">
        <v>2</v>
      </c>
      <c r="I289" t="s">
        <v>73</v>
      </c>
      <c r="J289" t="s">
        <v>5556</v>
      </c>
      <c r="K289" t="s">
        <v>5556</v>
      </c>
      <c r="L289" t="s">
        <v>2380</v>
      </c>
      <c r="M289">
        <v>12982.97</v>
      </c>
      <c r="R289">
        <v>464</v>
      </c>
      <c r="S289">
        <v>101137</v>
      </c>
      <c r="T289">
        <v>6903</v>
      </c>
      <c r="U289">
        <v>257</v>
      </c>
      <c r="V289">
        <v>-11804</v>
      </c>
      <c r="W289">
        <v>628</v>
      </c>
      <c r="X289">
        <v>21764</v>
      </c>
      <c r="Y289">
        <v>10988</v>
      </c>
      <c r="Z289">
        <v>1245</v>
      </c>
      <c r="AA289">
        <v>3006</v>
      </c>
      <c r="AB289">
        <v>-491</v>
      </c>
      <c r="AC289">
        <v>78399</v>
      </c>
      <c r="AD289">
        <v>-5314</v>
      </c>
      <c r="AE289">
        <v>-1152</v>
      </c>
      <c r="AF289">
        <v>-14927</v>
      </c>
      <c r="AG289">
        <v>0</v>
      </c>
      <c r="AH289">
        <v>0</v>
      </c>
      <c r="AI289">
        <v>0</v>
      </c>
      <c r="AJ289">
        <v>0</v>
      </c>
      <c r="AK289">
        <v>0</v>
      </c>
      <c r="AL289">
        <v>19</v>
      </c>
      <c r="AM289">
        <v>89964</v>
      </c>
      <c r="AN289">
        <v>84977</v>
      </c>
      <c r="AO289">
        <v>83333</v>
      </c>
      <c r="AP289">
        <v>66898</v>
      </c>
      <c r="AQ289" s="105">
        <v>799</v>
      </c>
      <c r="AR289" s="6">
        <v>-25.44</v>
      </c>
      <c r="AS289" t="s">
        <v>17208</v>
      </c>
      <c r="AT289" t="s">
        <v>11914</v>
      </c>
      <c r="AU289" s="6" t="s">
        <v>2382</v>
      </c>
      <c r="AV289" s="6" t="s">
        <v>74</v>
      </c>
      <c r="AW289" t="s">
        <v>22769</v>
      </c>
      <c r="AX289" t="s">
        <v>22932</v>
      </c>
      <c r="AY289">
        <v>69353</v>
      </c>
      <c r="AZ289">
        <v>0</v>
      </c>
      <c r="BA289">
        <v>0</v>
      </c>
      <c r="BB289">
        <v>0</v>
      </c>
      <c r="BC289">
        <v>-5.0880000000000001</v>
      </c>
      <c r="BD289">
        <v>1.2645713317519485</v>
      </c>
      <c r="BE289" t="s">
        <v>23749</v>
      </c>
    </row>
    <row r="290" spans="1:57">
      <c r="A290" s="130">
        <v>5017123578</v>
      </c>
      <c r="B290">
        <v>343</v>
      </c>
      <c r="C290" t="s">
        <v>2383</v>
      </c>
      <c r="D290" s="10">
        <v>5017123578</v>
      </c>
      <c r="E290" t="s">
        <v>14614</v>
      </c>
      <c r="F290" t="s">
        <v>14291</v>
      </c>
      <c r="G290" s="7">
        <v>44028</v>
      </c>
      <c r="H290">
        <v>6</v>
      </c>
      <c r="I290" t="s">
        <v>73</v>
      </c>
      <c r="J290" t="s">
        <v>5352</v>
      </c>
      <c r="K290" t="s">
        <v>5351</v>
      </c>
      <c r="L290" t="s">
        <v>2387</v>
      </c>
      <c r="M290">
        <v>10075</v>
      </c>
      <c r="R290">
        <v>0</v>
      </c>
      <c r="S290">
        <v>4315</v>
      </c>
      <c r="T290">
        <v>10802</v>
      </c>
      <c r="U290">
        <v>3127</v>
      </c>
      <c r="V290">
        <v>9014</v>
      </c>
      <c r="W290">
        <v>5</v>
      </c>
      <c r="X290">
        <v>5194</v>
      </c>
      <c r="Y290">
        <v>9269</v>
      </c>
      <c r="Z290">
        <v>2505</v>
      </c>
      <c r="AA290">
        <v>4508</v>
      </c>
      <c r="AB290">
        <v>-235</v>
      </c>
      <c r="AC290">
        <v>-902</v>
      </c>
      <c r="AD290">
        <v>1279</v>
      </c>
      <c r="AE290">
        <v>509</v>
      </c>
      <c r="AF290">
        <v>4058</v>
      </c>
      <c r="AG290">
        <v>68</v>
      </c>
      <c r="AH290">
        <v>3629</v>
      </c>
      <c r="AI290">
        <v>2200</v>
      </c>
      <c r="AJ290">
        <v>535</v>
      </c>
      <c r="AK290">
        <v>13</v>
      </c>
      <c r="AL290">
        <v>0</v>
      </c>
      <c r="AM290">
        <v>321209</v>
      </c>
      <c r="AN290">
        <v>321176</v>
      </c>
      <c r="AO290">
        <v>331418</v>
      </c>
      <c r="AP290">
        <v>331418</v>
      </c>
      <c r="AQ290" s="105">
        <v>70</v>
      </c>
      <c r="AR290" s="6">
        <v>2.089</v>
      </c>
      <c r="AS290" t="s">
        <v>17208</v>
      </c>
      <c r="AT290" t="s">
        <v>2388</v>
      </c>
      <c r="AU290" s="6" t="s">
        <v>2389</v>
      </c>
      <c r="AV290" s="6">
        <v>0.19117647058823528</v>
      </c>
      <c r="AW290" t="s">
        <v>22770</v>
      </c>
      <c r="AX290" t="s">
        <v>22917</v>
      </c>
      <c r="AY290">
        <v>10425</v>
      </c>
      <c r="AZ290">
        <v>0</v>
      </c>
      <c r="BA290">
        <v>0</v>
      </c>
      <c r="BB290">
        <v>0</v>
      </c>
      <c r="BC290">
        <v>0.4178</v>
      </c>
      <c r="BD290">
        <v>0.45018859551808299</v>
      </c>
      <c r="BE290" t="s">
        <v>23749</v>
      </c>
    </row>
    <row r="291" spans="1:57">
      <c r="A291" s="130">
        <v>4632245370</v>
      </c>
      <c r="B291">
        <v>133</v>
      </c>
      <c r="C291" t="s">
        <v>2390</v>
      </c>
      <c r="D291" s="10">
        <v>4632245370</v>
      </c>
      <c r="E291" t="s">
        <v>14615</v>
      </c>
      <c r="F291" t="s">
        <v>14292</v>
      </c>
      <c r="G291" s="7">
        <v>43335</v>
      </c>
      <c r="H291">
        <v>8</v>
      </c>
      <c r="I291" t="s">
        <v>73</v>
      </c>
      <c r="J291" t="s">
        <v>4965</v>
      </c>
      <c r="K291" t="s">
        <v>4965</v>
      </c>
      <c r="L291" t="s">
        <v>8809</v>
      </c>
      <c r="M291">
        <v>8855</v>
      </c>
      <c r="R291">
        <v>3146</v>
      </c>
      <c r="S291">
        <v>22489</v>
      </c>
      <c r="T291">
        <v>28146</v>
      </c>
      <c r="U291">
        <v>92554</v>
      </c>
      <c r="V291">
        <v>156498</v>
      </c>
      <c r="W291">
        <v>1828</v>
      </c>
      <c r="X291">
        <v>6015</v>
      </c>
      <c r="Y291">
        <v>12130</v>
      </c>
      <c r="Z291">
        <v>22370</v>
      </c>
      <c r="AA291">
        <v>45279</v>
      </c>
      <c r="AB291">
        <v>1455</v>
      </c>
      <c r="AC291">
        <v>16068</v>
      </c>
      <c r="AD291">
        <v>15631</v>
      </c>
      <c r="AE291">
        <v>70106</v>
      </c>
      <c r="AF291">
        <v>111165</v>
      </c>
      <c r="AG291">
        <v>3101</v>
      </c>
      <c r="AH291">
        <v>25407</v>
      </c>
      <c r="AI291">
        <v>52648</v>
      </c>
      <c r="AJ291">
        <v>89667</v>
      </c>
      <c r="AK291">
        <v>134550</v>
      </c>
      <c r="AL291">
        <v>57</v>
      </c>
      <c r="AM291">
        <v>5198</v>
      </c>
      <c r="AN291">
        <v>5011</v>
      </c>
      <c r="AO291">
        <v>24177</v>
      </c>
      <c r="AP291">
        <v>66067</v>
      </c>
      <c r="AQ291" s="105">
        <v>10910</v>
      </c>
      <c r="AR291" s="6">
        <v>49.744999999999997</v>
      </c>
      <c r="AS291" t="s">
        <v>17208</v>
      </c>
      <c r="AT291" t="s">
        <v>11924</v>
      </c>
      <c r="AU291" s="6" t="s">
        <v>2396</v>
      </c>
      <c r="AV291" s="6">
        <v>43.389229280877139</v>
      </c>
      <c r="AW291" t="s">
        <v>22771</v>
      </c>
      <c r="AX291" t="s">
        <v>22952</v>
      </c>
      <c r="AY291">
        <v>248641</v>
      </c>
      <c r="AZ291">
        <v>21612</v>
      </c>
      <c r="BA291">
        <v>5624</v>
      </c>
      <c r="BB291">
        <v>0.10953945648545493</v>
      </c>
      <c r="BC291">
        <v>9.9489999999999998</v>
      </c>
      <c r="BD291">
        <v>0.71032856649925236</v>
      </c>
      <c r="BE291" t="s">
        <v>23749</v>
      </c>
    </row>
    <row r="292" spans="1:57">
      <c r="A292" s="130">
        <v>1831191162</v>
      </c>
      <c r="B292">
        <v>253</v>
      </c>
      <c r="C292" t="s">
        <v>2397</v>
      </c>
      <c r="D292" s="10">
        <v>1831191162</v>
      </c>
      <c r="E292" t="s">
        <v>14616</v>
      </c>
      <c r="F292" t="s">
        <v>14293</v>
      </c>
      <c r="G292" s="7">
        <v>43308</v>
      </c>
      <c r="H292">
        <v>8</v>
      </c>
      <c r="I292" t="s">
        <v>73</v>
      </c>
      <c r="J292" t="s">
        <v>5210</v>
      </c>
      <c r="K292" t="s">
        <v>5209</v>
      </c>
      <c r="L292" t="s">
        <v>8812</v>
      </c>
      <c r="M292">
        <v>10</v>
      </c>
      <c r="R292">
        <v>14867</v>
      </c>
      <c r="S292">
        <v>16215</v>
      </c>
      <c r="T292">
        <v>17467</v>
      </c>
      <c r="U292">
        <v>24292</v>
      </c>
      <c r="V292">
        <v>24787</v>
      </c>
      <c r="W292">
        <v>13939</v>
      </c>
      <c r="X292">
        <v>335</v>
      </c>
      <c r="Y292">
        <v>467</v>
      </c>
      <c r="Z292">
        <v>4834</v>
      </c>
      <c r="AA292">
        <v>11901</v>
      </c>
      <c r="AB292">
        <v>9736</v>
      </c>
      <c r="AC292">
        <v>12436</v>
      </c>
      <c r="AD292">
        <v>15064</v>
      </c>
      <c r="AE292">
        <v>15839</v>
      </c>
      <c r="AF292">
        <v>846</v>
      </c>
      <c r="AG292">
        <v>19435</v>
      </c>
      <c r="AH292">
        <v>29567</v>
      </c>
      <c r="AI292">
        <v>34878</v>
      </c>
      <c r="AJ292">
        <v>46573</v>
      </c>
      <c r="AK292">
        <v>39479</v>
      </c>
      <c r="AL292">
        <v>339</v>
      </c>
      <c r="AM292">
        <v>2666</v>
      </c>
      <c r="AN292">
        <v>4575</v>
      </c>
      <c r="AO292">
        <v>6653</v>
      </c>
      <c r="AP292">
        <v>5892</v>
      </c>
      <c r="AQ292" s="105">
        <v>0</v>
      </c>
      <c r="AR292" s="6">
        <v>1.667</v>
      </c>
      <c r="AS292" t="s">
        <v>17208</v>
      </c>
      <c r="AT292" t="s">
        <v>11930</v>
      </c>
      <c r="AU292" s="6" t="s">
        <v>2403</v>
      </c>
      <c r="AV292" s="6">
        <v>2.0313352199639825</v>
      </c>
      <c r="AW292" t="s">
        <v>19903</v>
      </c>
      <c r="AX292" t="s">
        <v>22944</v>
      </c>
      <c r="AY292">
        <v>49340</v>
      </c>
      <c r="AZ292">
        <v>0</v>
      </c>
      <c r="BA292">
        <v>562</v>
      </c>
      <c r="BB292">
        <v>1.1390352655046615E-2</v>
      </c>
      <c r="BC292">
        <v>0.33340000000000003</v>
      </c>
      <c r="BD292">
        <v>3.4130794368015492E-2</v>
      </c>
      <c r="BE292" t="s">
        <v>23749</v>
      </c>
    </row>
    <row r="293" spans="1:57">
      <c r="A293" s="130">
        <v>1101169887</v>
      </c>
      <c r="B293">
        <v>330</v>
      </c>
      <c r="C293" t="s">
        <v>2404</v>
      </c>
      <c r="D293" s="10">
        <v>1101169887</v>
      </c>
      <c r="E293" t="s">
        <v>14617</v>
      </c>
      <c r="F293" t="s">
        <v>14294</v>
      </c>
      <c r="G293" s="7">
        <v>44130</v>
      </c>
      <c r="H293">
        <v>5</v>
      </c>
      <c r="I293" t="s">
        <v>73</v>
      </c>
      <c r="J293" t="s">
        <v>5282</v>
      </c>
      <c r="K293" t="s">
        <v>5282</v>
      </c>
      <c r="L293" t="s">
        <v>2408</v>
      </c>
      <c r="M293">
        <v>10</v>
      </c>
      <c r="R293">
        <v>11665</v>
      </c>
      <c r="S293">
        <v>94799</v>
      </c>
      <c r="T293">
        <v>906310</v>
      </c>
      <c r="U293">
        <v>10784</v>
      </c>
      <c r="V293">
        <v>13846</v>
      </c>
      <c r="W293">
        <v>377</v>
      </c>
      <c r="X293">
        <v>8781</v>
      </c>
      <c r="Y293">
        <v>448951</v>
      </c>
      <c r="Z293">
        <v>7740</v>
      </c>
      <c r="AA293">
        <v>6755</v>
      </c>
      <c r="AB293">
        <v>11270</v>
      </c>
      <c r="AC293">
        <v>86001</v>
      </c>
      <c r="AD293">
        <v>457274</v>
      </c>
      <c r="AE293">
        <v>2381</v>
      </c>
      <c r="AF293">
        <v>6886</v>
      </c>
      <c r="AG293">
        <v>0</v>
      </c>
      <c r="AH293">
        <v>0</v>
      </c>
      <c r="AI293">
        <v>0</v>
      </c>
      <c r="AJ293">
        <v>0</v>
      </c>
      <c r="AK293">
        <v>0</v>
      </c>
      <c r="AL293">
        <v>0</v>
      </c>
      <c r="AM293">
        <v>105297</v>
      </c>
      <c r="AN293">
        <v>563210</v>
      </c>
      <c r="AO293">
        <v>130282</v>
      </c>
      <c r="AP293">
        <v>145182</v>
      </c>
      <c r="AQ293" s="105">
        <v>0</v>
      </c>
      <c r="AR293" s="6">
        <v>1.1870000000000001</v>
      </c>
      <c r="AS293" t="s">
        <v>17208</v>
      </c>
      <c r="AT293" t="s">
        <v>2409</v>
      </c>
      <c r="AU293" s="6" t="s">
        <v>2410</v>
      </c>
      <c r="AV293" s="6" t="s">
        <v>74</v>
      </c>
      <c r="AW293" t="s">
        <v>22772</v>
      </c>
      <c r="AX293" t="s">
        <v>22967</v>
      </c>
      <c r="AY293">
        <v>12664</v>
      </c>
      <c r="AZ293">
        <v>0</v>
      </c>
      <c r="BA293">
        <v>0</v>
      </c>
      <c r="BB293">
        <v>0</v>
      </c>
      <c r="BC293">
        <v>0.2374</v>
      </c>
      <c r="BD293">
        <v>0.49732774808608987</v>
      </c>
      <c r="BE293" t="s">
        <v>23749</v>
      </c>
    </row>
    <row r="294" spans="1:57">
      <c r="A294" s="130">
        <v>3443117300</v>
      </c>
      <c r="B294">
        <v>328</v>
      </c>
      <c r="C294" t="s">
        <v>2411</v>
      </c>
      <c r="D294" s="10">
        <v>3443117300</v>
      </c>
      <c r="E294" t="s">
        <v>14618</v>
      </c>
      <c r="F294" t="s">
        <v>14179</v>
      </c>
      <c r="G294" s="7">
        <v>43907</v>
      </c>
      <c r="H294">
        <v>6</v>
      </c>
      <c r="I294" t="s">
        <v>73</v>
      </c>
      <c r="J294" t="s">
        <v>5171</v>
      </c>
      <c r="K294" t="s">
        <v>5171</v>
      </c>
      <c r="L294" t="s">
        <v>2414</v>
      </c>
      <c r="M294">
        <v>50</v>
      </c>
      <c r="R294">
        <v>0</v>
      </c>
      <c r="S294">
        <v>2688</v>
      </c>
      <c r="T294">
        <v>11011</v>
      </c>
      <c r="U294">
        <v>24633</v>
      </c>
      <c r="V294">
        <v>32190</v>
      </c>
      <c r="W294">
        <v>-2</v>
      </c>
      <c r="X294">
        <v>4554</v>
      </c>
      <c r="Y294">
        <v>8905</v>
      </c>
      <c r="Z294">
        <v>18341</v>
      </c>
      <c r="AA294">
        <v>25848</v>
      </c>
      <c r="AB294">
        <v>-539</v>
      </c>
      <c r="AC294">
        <v>-1866</v>
      </c>
      <c r="AD294">
        <v>2106</v>
      </c>
      <c r="AE294">
        <v>4994</v>
      </c>
      <c r="AF294">
        <v>5359</v>
      </c>
      <c r="AG294">
        <v>56</v>
      </c>
      <c r="AH294">
        <v>7651</v>
      </c>
      <c r="AI294">
        <v>12233</v>
      </c>
      <c r="AJ294">
        <v>8958</v>
      </c>
      <c r="AK294">
        <v>14921</v>
      </c>
      <c r="AL294">
        <v>5</v>
      </c>
      <c r="AM294">
        <v>185784</v>
      </c>
      <c r="AN294">
        <v>415593</v>
      </c>
      <c r="AO294">
        <v>287914</v>
      </c>
      <c r="AP294">
        <v>369160</v>
      </c>
      <c r="AQ294" s="105">
        <v>450</v>
      </c>
      <c r="AR294" s="6">
        <v>11.975</v>
      </c>
      <c r="AS294" t="s">
        <v>17208</v>
      </c>
      <c r="AT294" t="s">
        <v>2415</v>
      </c>
      <c r="AU294" s="6" t="s">
        <v>2416</v>
      </c>
      <c r="AV294" s="6">
        <v>266.44642857142856</v>
      </c>
      <c r="AW294" t="s">
        <v>22773</v>
      </c>
      <c r="AX294" t="s">
        <v>22940</v>
      </c>
      <c r="AY294">
        <v>9491</v>
      </c>
      <c r="AZ294">
        <v>5215</v>
      </c>
      <c r="BA294">
        <v>371995</v>
      </c>
      <c r="BB294">
        <v>39.743967969655465</v>
      </c>
      <c r="BC294">
        <v>2.395</v>
      </c>
      <c r="BD294">
        <v>0.16648027337682511</v>
      </c>
      <c r="BE294" t="s">
        <v>23749</v>
      </c>
    </row>
    <row r="295" spans="1:57">
      <c r="A295" s="130">
        <v>6685168732</v>
      </c>
      <c r="B295">
        <v>50</v>
      </c>
      <c r="C295" t="s">
        <v>2417</v>
      </c>
      <c r="D295" s="10">
        <v>6685168732</v>
      </c>
      <c r="E295" t="s">
        <v>14619</v>
      </c>
      <c r="F295" t="s">
        <v>14295</v>
      </c>
      <c r="G295" s="7">
        <v>43777</v>
      </c>
      <c r="H295">
        <v>6</v>
      </c>
      <c r="I295" t="s">
        <v>73</v>
      </c>
      <c r="J295" t="s">
        <v>4890</v>
      </c>
      <c r="K295" t="s">
        <v>4889</v>
      </c>
      <c r="L295" t="s">
        <v>8819</v>
      </c>
      <c r="M295">
        <v>319000</v>
      </c>
      <c r="R295">
        <v>43</v>
      </c>
      <c r="S295">
        <v>290321</v>
      </c>
      <c r="T295">
        <v>362230</v>
      </c>
      <c r="U295">
        <v>425762</v>
      </c>
      <c r="V295">
        <v>337579</v>
      </c>
      <c r="W295">
        <v>529</v>
      </c>
      <c r="X295">
        <v>1173</v>
      </c>
      <c r="Y295">
        <v>5353</v>
      </c>
      <c r="Z295">
        <v>40904</v>
      </c>
      <c r="AA295">
        <v>78624</v>
      </c>
      <c r="AB295">
        <v>-300011</v>
      </c>
      <c r="AC295">
        <v>-20412</v>
      </c>
      <c r="AD295">
        <v>32400</v>
      </c>
      <c r="AE295">
        <v>100818</v>
      </c>
      <c r="AF295">
        <v>32985</v>
      </c>
      <c r="AG295">
        <v>0</v>
      </c>
      <c r="AH295">
        <v>2636</v>
      </c>
      <c r="AI295">
        <v>7626</v>
      </c>
      <c r="AJ295">
        <v>7808</v>
      </c>
      <c r="AK295">
        <v>36840</v>
      </c>
      <c r="AL295">
        <v>124000</v>
      </c>
      <c r="AM295">
        <v>3966</v>
      </c>
      <c r="AN295">
        <v>280</v>
      </c>
      <c r="AO295">
        <v>41063</v>
      </c>
      <c r="AP295">
        <v>74132</v>
      </c>
      <c r="AQ295" s="105">
        <v>0</v>
      </c>
      <c r="AR295" s="6">
        <v>7850.674</v>
      </c>
      <c r="AS295" t="s">
        <v>17208</v>
      </c>
      <c r="AT295" t="s">
        <v>11946</v>
      </c>
      <c r="AU295" s="6" t="s">
        <v>2423</v>
      </c>
      <c r="AV295" s="6">
        <v>13.975720789074355</v>
      </c>
      <c r="AW295" t="s">
        <v>22774</v>
      </c>
      <c r="AX295" t="s">
        <v>22926</v>
      </c>
      <c r="AY295">
        <v>164747</v>
      </c>
      <c r="AZ295">
        <v>34</v>
      </c>
      <c r="BA295">
        <v>18052</v>
      </c>
      <c r="BB295">
        <v>0.10978045123735182</v>
      </c>
      <c r="BC295">
        <v>1570.1348</v>
      </c>
      <c r="BD295">
        <v>9.771046184744904E-2</v>
      </c>
      <c r="BE295" t="s">
        <v>23749</v>
      </c>
    </row>
    <row r="296" spans="1:57">
      <c r="A296" s="130">
        <v>9705144752</v>
      </c>
      <c r="B296">
        <v>278</v>
      </c>
      <c r="C296" t="s">
        <v>2424</v>
      </c>
      <c r="D296" s="10">
        <v>9705144752</v>
      </c>
      <c r="E296" t="s">
        <v>14620</v>
      </c>
      <c r="F296" t="s">
        <v>14296</v>
      </c>
      <c r="G296" s="7">
        <v>44008</v>
      </c>
      <c r="H296">
        <v>6</v>
      </c>
      <c r="I296" t="s">
        <v>73</v>
      </c>
      <c r="J296" t="s">
        <v>5155</v>
      </c>
      <c r="K296" t="s">
        <v>5154</v>
      </c>
      <c r="L296" t="s">
        <v>8822</v>
      </c>
      <c r="M296">
        <v>10600</v>
      </c>
      <c r="R296">
        <v>0</v>
      </c>
      <c r="S296">
        <v>2681</v>
      </c>
      <c r="T296">
        <v>9879</v>
      </c>
      <c r="U296">
        <v>19516</v>
      </c>
      <c r="V296">
        <v>36309</v>
      </c>
      <c r="W296">
        <v>2</v>
      </c>
      <c r="X296">
        <v>1304</v>
      </c>
      <c r="Y296">
        <v>4714</v>
      </c>
      <c r="Z296">
        <v>5946</v>
      </c>
      <c r="AA296">
        <v>10617</v>
      </c>
      <c r="AB296">
        <v>-28</v>
      </c>
      <c r="AC296">
        <v>907</v>
      </c>
      <c r="AD296">
        <v>2640</v>
      </c>
      <c r="AE296">
        <v>8951</v>
      </c>
      <c r="AF296">
        <v>20530</v>
      </c>
      <c r="AG296">
        <v>10270</v>
      </c>
      <c r="AH296">
        <v>10775</v>
      </c>
      <c r="AI296">
        <v>0</v>
      </c>
      <c r="AJ296">
        <v>0</v>
      </c>
      <c r="AK296">
        <v>0</v>
      </c>
      <c r="AL296">
        <v>0</v>
      </c>
      <c r="AM296">
        <v>1138</v>
      </c>
      <c r="AN296">
        <v>188</v>
      </c>
      <c r="AO296">
        <v>4233</v>
      </c>
      <c r="AP296">
        <v>8979</v>
      </c>
      <c r="AQ296" s="105">
        <v>0</v>
      </c>
      <c r="AR296" s="6">
        <v>13.542999999999999</v>
      </c>
      <c r="AS296" t="s">
        <v>17208</v>
      </c>
      <c r="AT296" t="s">
        <v>11952</v>
      </c>
      <c r="AU296" s="6" t="s">
        <v>2430</v>
      </c>
      <c r="AV296" s="6">
        <v>0</v>
      </c>
      <c r="AW296" t="s">
        <v>22775</v>
      </c>
      <c r="AX296" t="s">
        <v>22957</v>
      </c>
      <c r="AY296">
        <v>43595</v>
      </c>
      <c r="AZ296">
        <v>0</v>
      </c>
      <c r="BA296">
        <v>4445</v>
      </c>
      <c r="BB296">
        <v>0.10196123408647781</v>
      </c>
      <c r="BC296">
        <v>2.7085999999999997</v>
      </c>
      <c r="BD296">
        <v>0.56542455038695638</v>
      </c>
      <c r="BE296" t="s">
        <v>23749</v>
      </c>
    </row>
    <row r="297" spans="1:57">
      <c r="A297" s="130">
        <v>1841045690</v>
      </c>
      <c r="B297">
        <v>326</v>
      </c>
      <c r="C297" t="s">
        <v>2431</v>
      </c>
      <c r="D297" s="10">
        <v>1841045690</v>
      </c>
      <c r="E297" t="s">
        <v>14621</v>
      </c>
      <c r="F297" t="s">
        <v>14297</v>
      </c>
      <c r="G297" s="7">
        <v>41941</v>
      </c>
      <c r="H297">
        <v>11</v>
      </c>
      <c r="I297" t="s">
        <v>73</v>
      </c>
      <c r="J297" t="s">
        <v>5289</v>
      </c>
      <c r="K297" t="s">
        <v>5289</v>
      </c>
      <c r="L297" t="s">
        <v>8825</v>
      </c>
      <c r="M297">
        <v>11</v>
      </c>
      <c r="R297">
        <v>26755</v>
      </c>
      <c r="S297">
        <v>14209</v>
      </c>
      <c r="T297">
        <v>10690</v>
      </c>
      <c r="U297">
        <v>11185</v>
      </c>
      <c r="V297">
        <v>13363</v>
      </c>
      <c r="W297">
        <v>19930</v>
      </c>
      <c r="X297">
        <v>10993</v>
      </c>
      <c r="Y297">
        <v>10074</v>
      </c>
      <c r="Z297">
        <v>9823</v>
      </c>
      <c r="AA297">
        <v>11814</v>
      </c>
      <c r="AB297">
        <v>12254</v>
      </c>
      <c r="AC297">
        <v>3216</v>
      </c>
      <c r="AD297">
        <v>616</v>
      </c>
      <c r="AE297">
        <v>918</v>
      </c>
      <c r="AF297">
        <v>748</v>
      </c>
      <c r="AG297">
        <v>0</v>
      </c>
      <c r="AH297">
        <v>0</v>
      </c>
      <c r="AI297">
        <v>0</v>
      </c>
      <c r="AJ297">
        <v>0</v>
      </c>
      <c r="AK297">
        <v>0</v>
      </c>
      <c r="AL297">
        <v>11226</v>
      </c>
      <c r="AM297">
        <v>13706</v>
      </c>
      <c r="AN297">
        <v>15479</v>
      </c>
      <c r="AO297">
        <v>14326</v>
      </c>
      <c r="AP297">
        <v>13156</v>
      </c>
      <c r="AQ297" s="105">
        <v>10913</v>
      </c>
      <c r="AR297" s="6">
        <v>0.499</v>
      </c>
      <c r="AS297" t="s">
        <v>17208</v>
      </c>
      <c r="AT297" t="s">
        <v>2436</v>
      </c>
      <c r="AU297" s="6" t="s">
        <v>2437</v>
      </c>
      <c r="AV297" s="6" t="s">
        <v>74</v>
      </c>
      <c r="AW297" t="s">
        <v>22776</v>
      </c>
      <c r="AX297" t="s">
        <v>22944</v>
      </c>
      <c r="AY297">
        <v>14387</v>
      </c>
      <c r="AZ297">
        <v>0</v>
      </c>
      <c r="BA297">
        <v>0</v>
      </c>
      <c r="BB297">
        <v>0</v>
      </c>
      <c r="BC297">
        <v>9.98E-2</v>
      </c>
      <c r="BD297">
        <v>5.5975454613484993E-2</v>
      </c>
      <c r="BE297" t="s">
        <v>23749</v>
      </c>
    </row>
    <row r="298" spans="1:57">
      <c r="A298" s="130">
        <v>2130221558</v>
      </c>
      <c r="B298">
        <v>312</v>
      </c>
      <c r="C298" t="s">
        <v>14299</v>
      </c>
      <c r="D298" s="10">
        <v>2130221558</v>
      </c>
      <c r="E298" t="s">
        <v>14623</v>
      </c>
      <c r="F298" t="s">
        <v>14300</v>
      </c>
      <c r="G298" s="7">
        <v>44123</v>
      </c>
      <c r="H298">
        <v>5</v>
      </c>
      <c r="I298" t="s">
        <v>73</v>
      </c>
      <c r="J298" t="s">
        <v>5295</v>
      </c>
      <c r="K298" t="s">
        <v>5295</v>
      </c>
      <c r="L298" t="s">
        <v>8832</v>
      </c>
      <c r="M298">
        <v>11</v>
      </c>
      <c r="R298">
        <v>8</v>
      </c>
      <c r="S298">
        <v>343</v>
      </c>
      <c r="T298">
        <v>3553</v>
      </c>
      <c r="U298">
        <v>12216</v>
      </c>
      <c r="V298">
        <v>12819</v>
      </c>
      <c r="W298">
        <v>1</v>
      </c>
      <c r="X298">
        <v>172</v>
      </c>
      <c r="Y298">
        <v>16</v>
      </c>
      <c r="Z298">
        <v>-58</v>
      </c>
      <c r="AA298">
        <v>48</v>
      </c>
      <c r="AB298">
        <v>6</v>
      </c>
      <c r="AC298">
        <v>-619</v>
      </c>
      <c r="AD298">
        <v>1136</v>
      </c>
      <c r="AE298">
        <v>4142</v>
      </c>
      <c r="AF298">
        <v>-266</v>
      </c>
      <c r="AG298">
        <v>10000</v>
      </c>
      <c r="AH298">
        <v>38979</v>
      </c>
      <c r="AI298">
        <v>81120</v>
      </c>
      <c r="AJ298">
        <v>134741</v>
      </c>
      <c r="AK298">
        <v>103544</v>
      </c>
      <c r="AL298">
        <v>0</v>
      </c>
      <c r="AM298">
        <v>9</v>
      </c>
      <c r="AN298">
        <v>161</v>
      </c>
      <c r="AO298">
        <v>7</v>
      </c>
      <c r="AP298">
        <v>35</v>
      </c>
      <c r="AQ298" s="105">
        <v>269</v>
      </c>
      <c r="AR298" s="6">
        <v>1602.375</v>
      </c>
      <c r="AS298" t="s">
        <v>17208</v>
      </c>
      <c r="AT298" t="s">
        <v>2449</v>
      </c>
      <c r="AU298" s="6" t="s">
        <v>2450</v>
      </c>
      <c r="AV298" s="6">
        <v>10.3544</v>
      </c>
      <c r="AW298" t="s">
        <v>19904</v>
      </c>
      <c r="AX298" t="s">
        <v>22943</v>
      </c>
      <c r="AY298">
        <v>4403</v>
      </c>
      <c r="AZ298">
        <v>0</v>
      </c>
      <c r="BA298">
        <v>100772</v>
      </c>
      <c r="BB298">
        <v>22.887122416534183</v>
      </c>
      <c r="BC298">
        <v>320.47500000000002</v>
      </c>
      <c r="BD298">
        <v>-2.0750448552929245E-2</v>
      </c>
      <c r="BE298" t="s">
        <v>23749</v>
      </c>
    </row>
    <row r="299" spans="1:57">
      <c r="A299" s="130">
        <v>5260474996</v>
      </c>
      <c r="B299">
        <v>305</v>
      </c>
      <c r="C299" t="s">
        <v>2451</v>
      </c>
      <c r="D299" s="10">
        <v>5260474996</v>
      </c>
      <c r="E299" t="s">
        <v>14624</v>
      </c>
      <c r="F299" t="s">
        <v>14301</v>
      </c>
      <c r="G299" s="7">
        <v>44154</v>
      </c>
      <c r="H299">
        <v>5</v>
      </c>
      <c r="I299" t="s">
        <v>73</v>
      </c>
      <c r="J299" t="s">
        <v>5174</v>
      </c>
      <c r="K299" t="s">
        <v>5173</v>
      </c>
      <c r="L299" t="s">
        <v>2455</v>
      </c>
      <c r="M299">
        <v>10000</v>
      </c>
      <c r="R299" t="s">
        <v>74</v>
      </c>
      <c r="S299">
        <v>2377</v>
      </c>
      <c r="T299">
        <v>13082</v>
      </c>
      <c r="U299">
        <v>25637</v>
      </c>
      <c r="V299">
        <v>31581</v>
      </c>
      <c r="W299" t="s">
        <v>74</v>
      </c>
      <c r="X299">
        <v>502</v>
      </c>
      <c r="Y299">
        <v>1377</v>
      </c>
      <c r="Z299">
        <v>3632</v>
      </c>
      <c r="AA299">
        <v>8029</v>
      </c>
      <c r="AB299" t="s">
        <v>74</v>
      </c>
      <c r="AC299">
        <v>-5379</v>
      </c>
      <c r="AD299">
        <v>-3527</v>
      </c>
      <c r="AE299">
        <v>1242</v>
      </c>
      <c r="AF299">
        <v>5226</v>
      </c>
      <c r="AG299" t="s">
        <v>74</v>
      </c>
      <c r="AH299">
        <v>20292</v>
      </c>
      <c r="AI299">
        <v>29687</v>
      </c>
      <c r="AJ299">
        <v>26607</v>
      </c>
      <c r="AK299">
        <v>34458</v>
      </c>
      <c r="AL299" t="s">
        <v>74</v>
      </c>
      <c r="AM299">
        <v>235</v>
      </c>
      <c r="AN299">
        <v>287</v>
      </c>
      <c r="AO299">
        <v>464</v>
      </c>
      <c r="AP299">
        <v>246</v>
      </c>
      <c r="AQ299" s="105" t="s">
        <v>74</v>
      </c>
      <c r="AR299" s="6">
        <v>13.286</v>
      </c>
      <c r="AS299" t="s">
        <v>17208</v>
      </c>
      <c r="AT299" t="s">
        <v>11974</v>
      </c>
      <c r="AU299" s="6" t="s">
        <v>2457</v>
      </c>
      <c r="AV299" s="6">
        <v>1.6981076286221171</v>
      </c>
      <c r="AW299" t="s">
        <v>22777</v>
      </c>
      <c r="AX299" t="s">
        <v>22921</v>
      </c>
      <c r="AY299">
        <v>6092</v>
      </c>
      <c r="AZ299">
        <v>24979</v>
      </c>
      <c r="BA299">
        <v>5343</v>
      </c>
      <c r="BB299">
        <v>4.977347340774787</v>
      </c>
      <c r="BC299">
        <v>2.6572</v>
      </c>
      <c r="BD299">
        <v>0.1654792438491498</v>
      </c>
      <c r="BE299" t="s">
        <v>23749</v>
      </c>
    </row>
    <row r="300" spans="1:57">
      <c r="A300" s="130">
        <v>9715385482</v>
      </c>
      <c r="B300">
        <v>172</v>
      </c>
      <c r="C300" t="s">
        <v>2458</v>
      </c>
      <c r="D300" s="10">
        <v>9715385482</v>
      </c>
      <c r="E300" t="s">
        <v>14625</v>
      </c>
      <c r="F300" t="s">
        <v>14302</v>
      </c>
      <c r="G300" s="7">
        <v>44012</v>
      </c>
      <c r="H300">
        <v>6</v>
      </c>
      <c r="I300" t="s">
        <v>73</v>
      </c>
      <c r="J300" t="s">
        <v>5002</v>
      </c>
      <c r="K300" t="s">
        <v>5002</v>
      </c>
      <c r="L300" t="s">
        <v>2462</v>
      </c>
      <c r="M300">
        <v>10000</v>
      </c>
      <c r="R300">
        <v>4753</v>
      </c>
      <c r="S300">
        <v>38206</v>
      </c>
      <c r="T300">
        <v>54926</v>
      </c>
      <c r="U300">
        <v>55290</v>
      </c>
      <c r="V300">
        <v>120426</v>
      </c>
      <c r="W300">
        <v>104</v>
      </c>
      <c r="X300">
        <v>37251</v>
      </c>
      <c r="Y300">
        <v>41625</v>
      </c>
      <c r="Z300">
        <v>42086</v>
      </c>
      <c r="AA300">
        <v>84521</v>
      </c>
      <c r="AB300">
        <v>-451</v>
      </c>
      <c r="AC300">
        <v>-51</v>
      </c>
      <c r="AD300">
        <v>9619</v>
      </c>
      <c r="AE300">
        <v>6802</v>
      </c>
      <c r="AF300">
        <v>18747</v>
      </c>
      <c r="AG300">
        <v>10188</v>
      </c>
      <c r="AH300">
        <v>15243</v>
      </c>
      <c r="AI300">
        <v>2682</v>
      </c>
      <c r="AJ300">
        <v>9569</v>
      </c>
      <c r="AK300">
        <v>24343</v>
      </c>
      <c r="AL300">
        <v>0</v>
      </c>
      <c r="AM300">
        <v>6314</v>
      </c>
      <c r="AN300">
        <v>242</v>
      </c>
      <c r="AO300">
        <v>11104</v>
      </c>
      <c r="AP300">
        <v>13079</v>
      </c>
      <c r="AQ300" s="105">
        <v>729</v>
      </c>
      <c r="AR300" s="6">
        <v>25.337</v>
      </c>
      <c r="AS300" t="s">
        <v>17208</v>
      </c>
      <c r="AT300" t="s">
        <v>2463</v>
      </c>
      <c r="AU300" s="6" t="s">
        <v>2464</v>
      </c>
      <c r="AV300" s="6">
        <v>2.38937966234786</v>
      </c>
      <c r="AW300" t="s">
        <v>22778</v>
      </c>
      <c r="AX300" t="s">
        <v>22957</v>
      </c>
      <c r="AY300">
        <v>46194</v>
      </c>
      <c r="AZ300">
        <v>113523</v>
      </c>
      <c r="BA300">
        <v>39316</v>
      </c>
      <c r="BB300">
        <v>3.3086331558211022</v>
      </c>
      <c r="BC300">
        <v>5.0674000000000001</v>
      </c>
      <c r="BD300">
        <v>0.15567236311095611</v>
      </c>
      <c r="BE300" t="s">
        <v>23749</v>
      </c>
    </row>
    <row r="301" spans="1:57">
      <c r="A301" s="130">
        <v>1435346165</v>
      </c>
      <c r="B301">
        <v>341</v>
      </c>
      <c r="C301" t="s">
        <v>2465</v>
      </c>
      <c r="D301" s="10">
        <v>1435346165</v>
      </c>
      <c r="E301" t="s">
        <v>14626</v>
      </c>
      <c r="F301" t="s">
        <v>14303</v>
      </c>
      <c r="G301" s="7">
        <v>43742</v>
      </c>
      <c r="H301">
        <v>6</v>
      </c>
      <c r="I301" t="s">
        <v>73</v>
      </c>
      <c r="J301" t="s">
        <v>5456</v>
      </c>
      <c r="K301" t="s">
        <v>5455</v>
      </c>
      <c r="L301" t="s">
        <v>2469</v>
      </c>
      <c r="M301">
        <v>10000</v>
      </c>
      <c r="R301">
        <v>225</v>
      </c>
      <c r="S301">
        <v>889</v>
      </c>
      <c r="T301">
        <v>11230</v>
      </c>
      <c r="U301">
        <v>6835</v>
      </c>
      <c r="V301">
        <v>2707</v>
      </c>
      <c r="W301">
        <v>17</v>
      </c>
      <c r="X301">
        <v>861</v>
      </c>
      <c r="Y301">
        <v>10410</v>
      </c>
      <c r="Z301">
        <v>2934</v>
      </c>
      <c r="AA301">
        <v>2117</v>
      </c>
      <c r="AB301">
        <v>10</v>
      </c>
      <c r="AC301">
        <v>28</v>
      </c>
      <c r="AD301">
        <v>402</v>
      </c>
      <c r="AE301">
        <v>3327</v>
      </c>
      <c r="AF301">
        <v>86</v>
      </c>
      <c r="AG301">
        <v>5800</v>
      </c>
      <c r="AH301">
        <v>0</v>
      </c>
      <c r="AI301">
        <v>0</v>
      </c>
      <c r="AJ301">
        <v>0</v>
      </c>
      <c r="AK301">
        <v>0</v>
      </c>
      <c r="AL301">
        <v>436</v>
      </c>
      <c r="AM301">
        <v>7624</v>
      </c>
      <c r="AN301">
        <v>14069</v>
      </c>
      <c r="AO301">
        <v>22980</v>
      </c>
      <c r="AP301">
        <v>24008</v>
      </c>
      <c r="AQ301" s="105">
        <v>0</v>
      </c>
      <c r="AR301" s="6">
        <v>12.031000000000001</v>
      </c>
      <c r="AS301" t="s">
        <v>17208</v>
      </c>
      <c r="AT301" t="s">
        <v>11985</v>
      </c>
      <c r="AU301" s="6" t="s">
        <v>2471</v>
      </c>
      <c r="AV301" s="6">
        <v>0</v>
      </c>
      <c r="AW301" t="s">
        <v>22779</v>
      </c>
      <c r="AX301" t="s">
        <v>22951</v>
      </c>
      <c r="AY301">
        <v>13725</v>
      </c>
      <c r="AZ301">
        <v>0</v>
      </c>
      <c r="BA301">
        <v>0</v>
      </c>
      <c r="BB301">
        <v>0</v>
      </c>
      <c r="BC301">
        <v>2.4062000000000001</v>
      </c>
      <c r="BD301">
        <v>3.1769486516438863E-2</v>
      </c>
      <c r="BE301" t="s">
        <v>23749</v>
      </c>
    </row>
    <row r="302" spans="1:57">
      <c r="A302" s="130">
        <v>2465265116</v>
      </c>
      <c r="B302">
        <v>378</v>
      </c>
      <c r="C302" t="s">
        <v>2485</v>
      </c>
      <c r="D302" s="10">
        <v>2465265116</v>
      </c>
      <c r="E302" t="s">
        <v>14629</v>
      </c>
      <c r="F302" t="s">
        <v>14306</v>
      </c>
      <c r="G302" s="7">
        <v>43649</v>
      </c>
      <c r="H302">
        <v>7</v>
      </c>
      <c r="I302" t="s">
        <v>73</v>
      </c>
      <c r="J302" t="s">
        <v>5294</v>
      </c>
      <c r="K302" t="s">
        <v>5294</v>
      </c>
      <c r="L302" t="s">
        <v>2489</v>
      </c>
      <c r="M302">
        <v>10351</v>
      </c>
      <c r="R302">
        <v>0</v>
      </c>
      <c r="S302">
        <v>229</v>
      </c>
      <c r="T302">
        <v>1528</v>
      </c>
      <c r="U302">
        <v>6498</v>
      </c>
      <c r="V302">
        <v>12888</v>
      </c>
      <c r="W302">
        <v>27</v>
      </c>
      <c r="X302">
        <v>890</v>
      </c>
      <c r="Y302">
        <v>1891</v>
      </c>
      <c r="Z302">
        <v>4780</v>
      </c>
      <c r="AA302">
        <v>11818</v>
      </c>
      <c r="AB302">
        <v>-27</v>
      </c>
      <c r="AC302">
        <v>-661</v>
      </c>
      <c r="AD302">
        <v>-408</v>
      </c>
      <c r="AE302">
        <v>1544</v>
      </c>
      <c r="AF302">
        <v>381</v>
      </c>
      <c r="AG302">
        <v>0</v>
      </c>
      <c r="AH302">
        <v>0</v>
      </c>
      <c r="AI302">
        <v>0</v>
      </c>
      <c r="AJ302">
        <v>0</v>
      </c>
      <c r="AK302">
        <v>0</v>
      </c>
      <c r="AL302">
        <v>10585</v>
      </c>
      <c r="AM302">
        <v>40</v>
      </c>
      <c r="AN302">
        <v>236</v>
      </c>
      <c r="AO302">
        <v>484</v>
      </c>
      <c r="AP302">
        <v>15621</v>
      </c>
      <c r="AQ302" s="105">
        <v>10575</v>
      </c>
      <c r="AR302" s="6">
        <v>56.279000000000003</v>
      </c>
      <c r="AS302" t="s">
        <v>17208</v>
      </c>
      <c r="AT302" t="s">
        <v>2490</v>
      </c>
      <c r="AU302" s="6" t="s">
        <v>2491</v>
      </c>
      <c r="AV302" s="6" t="s">
        <v>74</v>
      </c>
      <c r="AW302" t="s">
        <v>22780</v>
      </c>
      <c r="AX302" t="s">
        <v>22937</v>
      </c>
      <c r="AY302">
        <v>11173</v>
      </c>
      <c r="AZ302">
        <v>0</v>
      </c>
      <c r="BA302">
        <v>0</v>
      </c>
      <c r="BB302">
        <v>0</v>
      </c>
      <c r="BC302">
        <v>11.255800000000001</v>
      </c>
      <c r="BD302">
        <v>2.9562383612662942E-2</v>
      </c>
      <c r="BE302" t="s">
        <v>23749</v>
      </c>
    </row>
    <row r="303" spans="1:57">
      <c r="A303" s="130">
        <v>6161090133</v>
      </c>
      <c r="B303">
        <v>71</v>
      </c>
      <c r="C303" t="s">
        <v>2495</v>
      </c>
      <c r="D303" s="10">
        <v>6161090133</v>
      </c>
      <c r="E303" t="s">
        <v>14631</v>
      </c>
      <c r="F303" t="s">
        <v>14308</v>
      </c>
      <c r="G303" s="7">
        <v>43822</v>
      </c>
      <c r="H303">
        <v>6</v>
      </c>
      <c r="I303" t="s">
        <v>73</v>
      </c>
      <c r="J303" t="s">
        <v>4924</v>
      </c>
      <c r="K303" t="s">
        <v>4923</v>
      </c>
      <c r="L303" t="s">
        <v>2499</v>
      </c>
      <c r="M303">
        <v>10</v>
      </c>
      <c r="R303">
        <v>20</v>
      </c>
      <c r="S303">
        <v>10317</v>
      </c>
      <c r="T303">
        <v>56134</v>
      </c>
      <c r="U303">
        <v>200484</v>
      </c>
      <c r="V303">
        <v>215497</v>
      </c>
      <c r="W303">
        <v>6</v>
      </c>
      <c r="X303">
        <v>127</v>
      </c>
      <c r="Y303">
        <v>37</v>
      </c>
      <c r="Z303">
        <v>2199</v>
      </c>
      <c r="AA303">
        <v>218777</v>
      </c>
      <c r="AB303">
        <v>-150</v>
      </c>
      <c r="AC303">
        <v>5059</v>
      </c>
      <c r="AD303">
        <v>44716</v>
      </c>
      <c r="AE303">
        <v>155982</v>
      </c>
      <c r="AF303">
        <v>-70614</v>
      </c>
      <c r="AG303">
        <v>0</v>
      </c>
      <c r="AH303">
        <v>38713</v>
      </c>
      <c r="AI303">
        <v>54950</v>
      </c>
      <c r="AJ303">
        <v>209248</v>
      </c>
      <c r="AK303">
        <v>133546</v>
      </c>
      <c r="AL303">
        <v>0</v>
      </c>
      <c r="AM303">
        <v>405</v>
      </c>
      <c r="AN303">
        <v>370</v>
      </c>
      <c r="AO303">
        <v>967</v>
      </c>
      <c r="AP303">
        <v>2201</v>
      </c>
      <c r="AQ303" s="105">
        <v>0</v>
      </c>
      <c r="AR303" s="6">
        <v>10774.85</v>
      </c>
      <c r="AS303" t="s">
        <v>17208</v>
      </c>
      <c r="AT303" t="s">
        <v>2500</v>
      </c>
      <c r="AU303" s="6" t="s">
        <v>2501</v>
      </c>
      <c r="AV303" s="6">
        <v>3.449642239041149</v>
      </c>
      <c r="AW303" t="s">
        <v>22781</v>
      </c>
      <c r="AX303" t="s">
        <v>22920</v>
      </c>
      <c r="AY303">
        <v>135303</v>
      </c>
      <c r="AZ303">
        <v>1084</v>
      </c>
      <c r="BA303">
        <v>2255</v>
      </c>
      <c r="BB303">
        <v>2.4677945056650628E-2</v>
      </c>
      <c r="BC303">
        <v>2154.9700000000003</v>
      </c>
      <c r="BD303">
        <v>-0.32767973568077513</v>
      </c>
      <c r="BE303" t="s">
        <v>23749</v>
      </c>
    </row>
    <row r="304" spans="1:57">
      <c r="A304" s="130">
        <v>7841447135</v>
      </c>
      <c r="B304">
        <v>542</v>
      </c>
      <c r="C304" t="s">
        <v>2502</v>
      </c>
      <c r="D304" s="10">
        <v>7841447135</v>
      </c>
      <c r="E304" t="s">
        <v>14632</v>
      </c>
      <c r="F304" t="s">
        <v>14309</v>
      </c>
      <c r="G304" s="7">
        <v>40724</v>
      </c>
      <c r="H304">
        <v>15</v>
      </c>
      <c r="I304" t="s">
        <v>73</v>
      </c>
      <c r="J304" t="s">
        <v>673</v>
      </c>
      <c r="K304" t="s">
        <v>673</v>
      </c>
      <c r="L304" t="s">
        <v>4173</v>
      </c>
      <c r="M304">
        <v>15243</v>
      </c>
      <c r="R304">
        <v>0</v>
      </c>
      <c r="S304">
        <v>0</v>
      </c>
      <c r="T304">
        <v>0</v>
      </c>
      <c r="U304">
        <v>0</v>
      </c>
      <c r="V304">
        <v>0</v>
      </c>
      <c r="W304">
        <v>10</v>
      </c>
      <c r="X304">
        <v>0</v>
      </c>
      <c r="Y304">
        <v>3506</v>
      </c>
      <c r="Z304">
        <v>168</v>
      </c>
      <c r="AA304">
        <v>416</v>
      </c>
      <c r="AB304">
        <v>-136</v>
      </c>
      <c r="AC304">
        <v>0</v>
      </c>
      <c r="AD304">
        <v>-3506</v>
      </c>
      <c r="AE304">
        <v>-168</v>
      </c>
      <c r="AF304">
        <v>-658</v>
      </c>
      <c r="AG304">
        <v>0</v>
      </c>
      <c r="AH304">
        <v>0</v>
      </c>
      <c r="AI304">
        <v>0</v>
      </c>
      <c r="AJ304">
        <v>0</v>
      </c>
      <c r="AK304">
        <v>0</v>
      </c>
      <c r="AL304">
        <v>2915</v>
      </c>
      <c r="AM304">
        <v>3600</v>
      </c>
      <c r="AN304">
        <v>295</v>
      </c>
      <c r="AO304">
        <v>7265</v>
      </c>
      <c r="AP304">
        <v>9740</v>
      </c>
      <c r="AQ304" s="105">
        <v>9334</v>
      </c>
      <c r="AR304" s="6" t="s">
        <v>74</v>
      </c>
      <c r="AS304" t="s">
        <v>17208</v>
      </c>
      <c r="AT304" t="s">
        <v>12019</v>
      </c>
      <c r="AU304" s="6">
        <v>0</v>
      </c>
      <c r="AV304" s="6" t="s">
        <v>74</v>
      </c>
      <c r="AW304" t="s">
        <v>19905</v>
      </c>
      <c r="AX304" t="s">
        <v>22918</v>
      </c>
      <c r="AY304">
        <v>10775</v>
      </c>
      <c r="AZ304">
        <v>0</v>
      </c>
      <c r="BA304">
        <v>0</v>
      </c>
      <c r="BB304">
        <v>0</v>
      </c>
      <c r="BC304" t="s">
        <v>23752</v>
      </c>
      <c r="BD304" t="s">
        <v>23752</v>
      </c>
      <c r="BE304" t="s">
        <v>23749</v>
      </c>
    </row>
    <row r="305" spans="1:57">
      <c r="A305" s="130">
        <v>7709864388</v>
      </c>
      <c r="B305">
        <v>165</v>
      </c>
      <c r="C305" t="s">
        <v>2506</v>
      </c>
      <c r="D305" s="10">
        <v>7709864388</v>
      </c>
      <c r="E305" t="s">
        <v>14633</v>
      </c>
      <c r="F305" t="s">
        <v>14310</v>
      </c>
      <c r="G305" s="7">
        <v>40479</v>
      </c>
      <c r="H305">
        <v>15</v>
      </c>
      <c r="I305" t="s">
        <v>73</v>
      </c>
      <c r="J305" t="s">
        <v>23375</v>
      </c>
      <c r="K305" t="s">
        <v>5006</v>
      </c>
      <c r="L305" t="s">
        <v>8849</v>
      </c>
      <c r="M305">
        <v>6000</v>
      </c>
      <c r="R305">
        <v>31976</v>
      </c>
      <c r="S305">
        <v>55947</v>
      </c>
      <c r="T305">
        <v>41348</v>
      </c>
      <c r="U305">
        <v>58870</v>
      </c>
      <c r="V305">
        <v>115172</v>
      </c>
      <c r="W305">
        <v>5535</v>
      </c>
      <c r="X305">
        <v>38219</v>
      </c>
      <c r="Y305">
        <v>46365</v>
      </c>
      <c r="Z305">
        <v>74611</v>
      </c>
      <c r="AA305">
        <v>126967</v>
      </c>
      <c r="AB305">
        <v>14671</v>
      </c>
      <c r="AC305">
        <v>14853</v>
      </c>
      <c r="AD305">
        <v>-6316</v>
      </c>
      <c r="AE305">
        <v>-17525</v>
      </c>
      <c r="AF305">
        <v>-13410</v>
      </c>
      <c r="AG305">
        <v>0</v>
      </c>
      <c r="AH305">
        <v>0</v>
      </c>
      <c r="AI305">
        <v>0</v>
      </c>
      <c r="AJ305">
        <v>0</v>
      </c>
      <c r="AK305">
        <v>0</v>
      </c>
      <c r="AL305">
        <v>23445</v>
      </c>
      <c r="AM305">
        <v>26737</v>
      </c>
      <c r="AN305">
        <v>47047</v>
      </c>
      <c r="AO305">
        <v>73409</v>
      </c>
      <c r="AP305">
        <v>87968</v>
      </c>
      <c r="AQ305" s="105">
        <v>10823</v>
      </c>
      <c r="AR305" s="6">
        <v>3.6019999999999999</v>
      </c>
      <c r="AS305" t="s">
        <v>17208</v>
      </c>
      <c r="AT305" t="s">
        <v>12023</v>
      </c>
      <c r="AU305" s="6" t="s">
        <v>82</v>
      </c>
      <c r="AV305" s="6" t="s">
        <v>74</v>
      </c>
      <c r="AW305" t="s">
        <v>22782</v>
      </c>
      <c r="AX305" t="s">
        <v>22914</v>
      </c>
      <c r="AY305">
        <v>-13805</v>
      </c>
      <c r="AZ305">
        <v>0</v>
      </c>
      <c r="BA305">
        <v>0</v>
      </c>
      <c r="BB305">
        <v>0</v>
      </c>
      <c r="BC305">
        <v>0.72039999999999993</v>
      </c>
      <c r="BD305">
        <v>-0.11643455006425173</v>
      </c>
      <c r="BE305" t="s">
        <v>23749</v>
      </c>
    </row>
    <row r="306" spans="1:57">
      <c r="A306" s="130">
        <v>5017123610</v>
      </c>
      <c r="B306">
        <v>429</v>
      </c>
      <c r="C306" t="s">
        <v>2512</v>
      </c>
      <c r="D306" s="10">
        <v>5017123610</v>
      </c>
      <c r="E306" t="s">
        <v>14634</v>
      </c>
      <c r="F306" t="s">
        <v>14311</v>
      </c>
      <c r="G306" s="7">
        <v>44039</v>
      </c>
      <c r="H306">
        <v>6</v>
      </c>
      <c r="I306" t="s">
        <v>73</v>
      </c>
      <c r="J306" t="s">
        <v>21250</v>
      </c>
      <c r="K306" t="s">
        <v>5504</v>
      </c>
      <c r="L306" t="s">
        <v>2516</v>
      </c>
      <c r="M306">
        <v>10000</v>
      </c>
      <c r="R306">
        <v>3812</v>
      </c>
      <c r="S306">
        <v>6279</v>
      </c>
      <c r="T306">
        <v>2053</v>
      </c>
      <c r="U306">
        <v>370</v>
      </c>
      <c r="V306">
        <v>654</v>
      </c>
      <c r="W306">
        <v>2216</v>
      </c>
      <c r="X306">
        <v>5026</v>
      </c>
      <c r="Y306">
        <v>1841</v>
      </c>
      <c r="Z306">
        <v>503</v>
      </c>
      <c r="AA306">
        <v>714</v>
      </c>
      <c r="AB306">
        <v>1277</v>
      </c>
      <c r="AC306">
        <v>907</v>
      </c>
      <c r="AD306">
        <v>132</v>
      </c>
      <c r="AE306">
        <v>-135</v>
      </c>
      <c r="AF306">
        <v>-64</v>
      </c>
      <c r="AG306">
        <v>0</v>
      </c>
      <c r="AH306">
        <v>0</v>
      </c>
      <c r="AI306">
        <v>0</v>
      </c>
      <c r="AJ306">
        <v>0</v>
      </c>
      <c r="AK306">
        <v>0</v>
      </c>
      <c r="AL306">
        <v>0</v>
      </c>
      <c r="AM306">
        <v>12453</v>
      </c>
      <c r="AN306">
        <v>12639</v>
      </c>
      <c r="AO306">
        <v>12347</v>
      </c>
      <c r="AP306">
        <v>12446</v>
      </c>
      <c r="AQ306" s="105">
        <v>0</v>
      </c>
      <c r="AR306" s="6">
        <v>0.17199999999999999</v>
      </c>
      <c r="AS306" t="s">
        <v>17208</v>
      </c>
      <c r="AT306" t="s">
        <v>2517</v>
      </c>
      <c r="AU306" s="6" t="s">
        <v>2518</v>
      </c>
      <c r="AV306" s="6" t="s">
        <v>74</v>
      </c>
      <c r="AW306" t="s">
        <v>22783</v>
      </c>
      <c r="AX306" t="s">
        <v>22917</v>
      </c>
      <c r="AY306">
        <v>12115</v>
      </c>
      <c r="AZ306">
        <v>0</v>
      </c>
      <c r="BA306">
        <v>0</v>
      </c>
      <c r="BB306">
        <v>0</v>
      </c>
      <c r="BC306">
        <v>3.44E-2</v>
      </c>
      <c r="BD306">
        <v>-9.7859327217125383E-2</v>
      </c>
      <c r="BE306" t="s">
        <v>23749</v>
      </c>
    </row>
    <row r="307" spans="1:57">
      <c r="A307" s="130">
        <v>6678094769</v>
      </c>
      <c r="B307">
        <v>360</v>
      </c>
      <c r="C307" t="s">
        <v>2519</v>
      </c>
      <c r="D307" s="10">
        <v>6678094769</v>
      </c>
      <c r="E307" t="s">
        <v>14635</v>
      </c>
      <c r="F307" t="s">
        <v>14312</v>
      </c>
      <c r="G307" s="7">
        <v>43319</v>
      </c>
      <c r="H307">
        <v>8</v>
      </c>
      <c r="I307" t="s">
        <v>73</v>
      </c>
      <c r="J307" t="s">
        <v>5342</v>
      </c>
      <c r="K307" t="s">
        <v>5341</v>
      </c>
      <c r="L307" t="s">
        <v>4078</v>
      </c>
      <c r="M307">
        <v>10000</v>
      </c>
      <c r="R307">
        <v>0</v>
      </c>
      <c r="S307">
        <v>3786</v>
      </c>
      <c r="T307">
        <v>4944</v>
      </c>
      <c r="U307">
        <v>7652</v>
      </c>
      <c r="V307">
        <v>9488</v>
      </c>
      <c r="W307">
        <v>0</v>
      </c>
      <c r="X307">
        <v>3302</v>
      </c>
      <c r="Y307">
        <v>4624</v>
      </c>
      <c r="Z307">
        <v>6810</v>
      </c>
      <c r="AA307">
        <v>7954</v>
      </c>
      <c r="AB307">
        <v>0</v>
      </c>
      <c r="AC307">
        <v>434</v>
      </c>
      <c r="AD307">
        <v>282</v>
      </c>
      <c r="AE307">
        <v>763</v>
      </c>
      <c r="AF307">
        <v>1412</v>
      </c>
      <c r="AG307">
        <v>0</v>
      </c>
      <c r="AH307">
        <v>6254</v>
      </c>
      <c r="AI307">
        <v>6254</v>
      </c>
      <c r="AJ307">
        <v>6254</v>
      </c>
      <c r="AK307">
        <v>6254</v>
      </c>
      <c r="AL307">
        <v>10068</v>
      </c>
      <c r="AM307">
        <v>3855</v>
      </c>
      <c r="AN307">
        <v>5205</v>
      </c>
      <c r="AO307">
        <v>5626</v>
      </c>
      <c r="AP307">
        <v>4179</v>
      </c>
      <c r="AQ307" s="105">
        <v>0</v>
      </c>
      <c r="AR307" s="6">
        <v>2.5059999999999998</v>
      </c>
      <c r="AS307" t="s">
        <v>17208</v>
      </c>
      <c r="AT307" t="s">
        <v>2524</v>
      </c>
      <c r="AU307" s="6" t="s">
        <v>2525</v>
      </c>
      <c r="AV307" s="6">
        <v>1</v>
      </c>
      <c r="AW307" t="s">
        <v>19906</v>
      </c>
      <c r="AX307" t="s">
        <v>22926</v>
      </c>
      <c r="AY307">
        <v>12431</v>
      </c>
      <c r="AZ307">
        <v>0</v>
      </c>
      <c r="BA307">
        <v>566</v>
      </c>
      <c r="BB307">
        <v>4.5531332957927759E-2</v>
      </c>
      <c r="BC307">
        <v>0.50119999999999998</v>
      </c>
      <c r="BD307">
        <v>0.14881956155143339</v>
      </c>
      <c r="BE307" t="s">
        <v>23749</v>
      </c>
    </row>
    <row r="308" spans="1:57">
      <c r="A308" s="130">
        <v>2105005264</v>
      </c>
      <c r="B308">
        <v>306</v>
      </c>
      <c r="C308" t="s">
        <v>2526</v>
      </c>
      <c r="D308" s="10">
        <v>2105005264</v>
      </c>
      <c r="E308" t="s">
        <v>14636</v>
      </c>
      <c r="F308" t="s">
        <v>14313</v>
      </c>
      <c r="G308" s="7">
        <v>39967</v>
      </c>
      <c r="H308">
        <v>17</v>
      </c>
      <c r="I308" t="s">
        <v>73</v>
      </c>
      <c r="J308" t="s">
        <v>5353</v>
      </c>
      <c r="K308" t="s">
        <v>5353</v>
      </c>
      <c r="L308" t="s">
        <v>4050</v>
      </c>
      <c r="M308">
        <v>10</v>
      </c>
      <c r="R308">
        <v>3918</v>
      </c>
      <c r="S308">
        <v>3051</v>
      </c>
      <c r="T308">
        <v>12422</v>
      </c>
      <c r="U308">
        <v>14476</v>
      </c>
      <c r="V308">
        <v>8948</v>
      </c>
      <c r="W308">
        <v>10100</v>
      </c>
      <c r="X308">
        <v>825</v>
      </c>
      <c r="Y308">
        <v>2879</v>
      </c>
      <c r="Z308">
        <v>2995</v>
      </c>
      <c r="AA308">
        <v>1606</v>
      </c>
      <c r="AB308">
        <v>3614</v>
      </c>
      <c r="AC308">
        <v>2192</v>
      </c>
      <c r="AD308">
        <v>9337</v>
      </c>
      <c r="AE308">
        <v>11127</v>
      </c>
      <c r="AF308">
        <v>6805</v>
      </c>
      <c r="AG308">
        <v>0</v>
      </c>
      <c r="AH308">
        <v>0</v>
      </c>
      <c r="AI308">
        <v>0</v>
      </c>
      <c r="AJ308">
        <v>0</v>
      </c>
      <c r="AK308">
        <v>0</v>
      </c>
      <c r="AL308">
        <v>12153</v>
      </c>
      <c r="AM308">
        <v>24370</v>
      </c>
      <c r="AN308">
        <v>33480</v>
      </c>
      <c r="AO308">
        <v>41999</v>
      </c>
      <c r="AP308">
        <v>33055</v>
      </c>
      <c r="AQ308" s="105">
        <v>0</v>
      </c>
      <c r="AR308" s="6">
        <v>2.2839999999999998</v>
      </c>
      <c r="AS308" t="s">
        <v>17208</v>
      </c>
      <c r="AT308" t="s">
        <v>2531</v>
      </c>
      <c r="AU308" s="6" t="s">
        <v>82</v>
      </c>
      <c r="AV308" s="6" t="s">
        <v>74</v>
      </c>
      <c r="AW308" t="s">
        <v>19907</v>
      </c>
      <c r="AX308" t="s">
        <v>22943</v>
      </c>
      <c r="AY308">
        <v>35849</v>
      </c>
      <c r="AZ308">
        <v>0</v>
      </c>
      <c r="BA308">
        <v>0</v>
      </c>
      <c r="BB308">
        <v>0</v>
      </c>
      <c r="BC308">
        <v>0.45679999999999998</v>
      </c>
      <c r="BD308">
        <v>0.76050514081358966</v>
      </c>
      <c r="BE308" t="s">
        <v>23749</v>
      </c>
    </row>
    <row r="309" spans="1:57">
      <c r="A309" s="130">
        <v>6672302726</v>
      </c>
      <c r="B309">
        <v>5</v>
      </c>
      <c r="C309" t="s">
        <v>2538</v>
      </c>
      <c r="D309" s="10">
        <v>6672302726</v>
      </c>
      <c r="E309" t="s">
        <v>14638</v>
      </c>
      <c r="F309" t="s">
        <v>14315</v>
      </c>
      <c r="G309" s="7">
        <v>40070</v>
      </c>
      <c r="H309">
        <v>16</v>
      </c>
      <c r="I309" t="s">
        <v>73</v>
      </c>
      <c r="J309" t="s">
        <v>20664</v>
      </c>
      <c r="K309" t="s">
        <v>20663</v>
      </c>
      <c r="L309" t="s">
        <v>2542</v>
      </c>
      <c r="M309">
        <v>10</v>
      </c>
      <c r="R309">
        <v>3566972</v>
      </c>
      <c r="S309">
        <v>4673205</v>
      </c>
      <c r="T309">
        <v>3611889</v>
      </c>
      <c r="U309">
        <v>6243476</v>
      </c>
      <c r="V309">
        <v>1394242</v>
      </c>
      <c r="W309">
        <v>3316056</v>
      </c>
      <c r="X309">
        <v>4521453</v>
      </c>
      <c r="Y309">
        <v>2810324</v>
      </c>
      <c r="Z309">
        <v>5403598</v>
      </c>
      <c r="AA309">
        <v>493549</v>
      </c>
      <c r="AB309">
        <v>142296</v>
      </c>
      <c r="AC309">
        <v>5951</v>
      </c>
      <c r="AD309">
        <v>12656</v>
      </c>
      <c r="AE309">
        <v>17407</v>
      </c>
      <c r="AF309">
        <v>-86162</v>
      </c>
      <c r="AG309">
        <v>6827666</v>
      </c>
      <c r="AH309">
        <v>10091197</v>
      </c>
      <c r="AI309">
        <v>10480485</v>
      </c>
      <c r="AJ309">
        <v>8517263</v>
      </c>
      <c r="AK309">
        <v>8583581</v>
      </c>
      <c r="AL309">
        <v>818708</v>
      </c>
      <c r="AM309">
        <v>585819</v>
      </c>
      <c r="AN309">
        <v>4047773</v>
      </c>
      <c r="AO309">
        <v>1415320</v>
      </c>
      <c r="AP309">
        <v>1483189</v>
      </c>
      <c r="AQ309" s="105">
        <v>5959463</v>
      </c>
      <c r="AR309" s="6">
        <v>0.39100000000000001</v>
      </c>
      <c r="AS309" t="s">
        <v>17208</v>
      </c>
      <c r="AT309" t="s">
        <v>2543</v>
      </c>
      <c r="AU309" s="6" t="s">
        <v>2544</v>
      </c>
      <c r="AV309" s="6">
        <v>1.2571764641094043</v>
      </c>
      <c r="AW309" t="s">
        <v>22784</v>
      </c>
      <c r="AX309" t="s">
        <v>22926</v>
      </c>
      <c r="AY309">
        <v>-672</v>
      </c>
      <c r="AZ309">
        <v>10012498</v>
      </c>
      <c r="BA309">
        <v>87219</v>
      </c>
      <c r="BB309">
        <v>-15029.340773809523</v>
      </c>
      <c r="BC309">
        <v>7.8200000000000006E-2</v>
      </c>
      <c r="BD309">
        <v>-6.1798453926936642E-2</v>
      </c>
      <c r="BE309" t="s">
        <v>23750</v>
      </c>
    </row>
    <row r="310" spans="1:57">
      <c r="A310" s="130">
        <v>9725038110</v>
      </c>
      <c r="B310">
        <v>391</v>
      </c>
      <c r="C310" t="s">
        <v>2545</v>
      </c>
      <c r="D310" s="10">
        <v>9725038110</v>
      </c>
      <c r="E310" t="s">
        <v>14639</v>
      </c>
      <c r="F310" t="s">
        <v>14316</v>
      </c>
      <c r="G310" s="7">
        <v>44130</v>
      </c>
      <c r="H310">
        <v>5</v>
      </c>
      <c r="I310" t="s">
        <v>73</v>
      </c>
      <c r="J310" t="s">
        <v>74</v>
      </c>
      <c r="K310" t="s">
        <v>5471</v>
      </c>
      <c r="L310" t="s">
        <v>2548</v>
      </c>
      <c r="M310">
        <v>20</v>
      </c>
      <c r="R310" t="s">
        <v>74</v>
      </c>
      <c r="S310">
        <v>1557</v>
      </c>
      <c r="T310">
        <v>4091</v>
      </c>
      <c r="U310">
        <v>4140</v>
      </c>
      <c r="V310">
        <v>1996</v>
      </c>
      <c r="W310" t="s">
        <v>74</v>
      </c>
      <c r="X310">
        <v>317</v>
      </c>
      <c r="Y310">
        <v>303</v>
      </c>
      <c r="Z310">
        <v>3122</v>
      </c>
      <c r="AA310">
        <v>2040</v>
      </c>
      <c r="AB310" t="s">
        <v>74</v>
      </c>
      <c r="AC310">
        <v>-152</v>
      </c>
      <c r="AD310">
        <v>-3511</v>
      </c>
      <c r="AE310">
        <v>826</v>
      </c>
      <c r="AF310">
        <v>-106</v>
      </c>
      <c r="AG310" t="s">
        <v>74</v>
      </c>
      <c r="AH310">
        <v>2701</v>
      </c>
      <c r="AI310">
        <v>24724</v>
      </c>
      <c r="AJ310">
        <v>9</v>
      </c>
      <c r="AK310">
        <v>10</v>
      </c>
      <c r="AL310" t="s">
        <v>74</v>
      </c>
      <c r="AM310">
        <v>662</v>
      </c>
      <c r="AN310">
        <v>681</v>
      </c>
      <c r="AO310">
        <v>29701</v>
      </c>
      <c r="AP310">
        <v>29780</v>
      </c>
      <c r="AQ310" s="105" t="s">
        <v>74</v>
      </c>
      <c r="AR310" s="6">
        <v>1.282</v>
      </c>
      <c r="AS310" t="s">
        <v>17208</v>
      </c>
      <c r="AT310" t="s">
        <v>2549</v>
      </c>
      <c r="AU310" s="6" t="s">
        <v>2550</v>
      </c>
      <c r="AV310" s="6">
        <v>3.7023324694557573E-3</v>
      </c>
      <c r="AW310" t="s">
        <v>22785</v>
      </c>
      <c r="AX310" t="s">
        <v>22957</v>
      </c>
      <c r="AY310">
        <v>29862</v>
      </c>
      <c r="AZ310">
        <v>0</v>
      </c>
      <c r="BA310">
        <v>0</v>
      </c>
      <c r="BB310">
        <v>0</v>
      </c>
      <c r="BC310">
        <v>0.25640000000000002</v>
      </c>
      <c r="BD310">
        <v>-5.3106212424849697E-2</v>
      </c>
      <c r="BE310" t="s">
        <v>23749</v>
      </c>
    </row>
    <row r="311" spans="1:57">
      <c r="A311" s="130">
        <v>9703030100</v>
      </c>
      <c r="B311">
        <v>392</v>
      </c>
      <c r="C311" t="s">
        <v>2551</v>
      </c>
      <c r="D311" s="10">
        <v>9703030100</v>
      </c>
      <c r="E311" t="s">
        <v>14640</v>
      </c>
      <c r="F311" t="s">
        <v>14317</v>
      </c>
      <c r="G311" s="7">
        <v>44279</v>
      </c>
      <c r="H311">
        <v>5</v>
      </c>
      <c r="I311" t="s">
        <v>73</v>
      </c>
      <c r="J311" t="s">
        <v>5508</v>
      </c>
      <c r="K311" t="s">
        <v>5507</v>
      </c>
      <c r="L311" t="s">
        <v>4091</v>
      </c>
      <c r="M311">
        <v>10000</v>
      </c>
      <c r="R311" t="s">
        <v>74</v>
      </c>
      <c r="S311">
        <v>1144</v>
      </c>
      <c r="T311">
        <v>9667</v>
      </c>
      <c r="U311">
        <v>949</v>
      </c>
      <c r="V311">
        <v>2467</v>
      </c>
      <c r="W311" t="s">
        <v>74</v>
      </c>
      <c r="X311">
        <v>1233</v>
      </c>
      <c r="Y311">
        <v>7202</v>
      </c>
      <c r="Z311">
        <v>1941</v>
      </c>
      <c r="AA311">
        <v>1681</v>
      </c>
      <c r="AB311" t="s">
        <v>74</v>
      </c>
      <c r="AC311">
        <v>-101</v>
      </c>
      <c r="AD311">
        <v>2390</v>
      </c>
      <c r="AE311">
        <v>-1001</v>
      </c>
      <c r="AF311">
        <v>777</v>
      </c>
      <c r="AG311" t="s">
        <v>74</v>
      </c>
      <c r="AH311">
        <v>42274</v>
      </c>
      <c r="AI311">
        <v>48061</v>
      </c>
      <c r="AJ311">
        <v>0</v>
      </c>
      <c r="AK311">
        <v>0</v>
      </c>
      <c r="AL311" t="s">
        <v>74</v>
      </c>
      <c r="AM311">
        <v>200</v>
      </c>
      <c r="AN311">
        <v>24</v>
      </c>
      <c r="AO311">
        <v>46281</v>
      </c>
      <c r="AP311">
        <v>44204</v>
      </c>
      <c r="AQ311" s="105" t="s">
        <v>74</v>
      </c>
      <c r="AR311" s="6">
        <v>2.1560000000000001</v>
      </c>
      <c r="AS311">
        <v>0</v>
      </c>
      <c r="AT311" t="s">
        <v>2556</v>
      </c>
      <c r="AU311" s="6" t="s">
        <v>2557</v>
      </c>
      <c r="AV311" s="6">
        <v>0</v>
      </c>
      <c r="AW311" t="s">
        <v>22786</v>
      </c>
      <c r="AX311" t="s">
        <v>22957</v>
      </c>
      <c r="AY311">
        <v>12863</v>
      </c>
      <c r="AZ311">
        <v>0</v>
      </c>
      <c r="BA311">
        <v>0</v>
      </c>
      <c r="BB311">
        <v>0</v>
      </c>
      <c r="BC311">
        <v>0.43120000000000003</v>
      </c>
      <c r="BD311">
        <v>0.31495743818402916</v>
      </c>
      <c r="BE311" t="s">
        <v>23749</v>
      </c>
    </row>
    <row r="312" spans="1:57">
      <c r="A312" s="130">
        <v>7733244339</v>
      </c>
      <c r="B312">
        <v>277</v>
      </c>
      <c r="C312" t="s">
        <v>2558</v>
      </c>
      <c r="D312" s="10">
        <v>7733244339</v>
      </c>
      <c r="E312" t="s">
        <v>14641</v>
      </c>
      <c r="F312" t="s">
        <v>14318</v>
      </c>
      <c r="G312" s="7">
        <v>42221</v>
      </c>
      <c r="H312">
        <v>11</v>
      </c>
      <c r="I312" t="s">
        <v>73</v>
      </c>
      <c r="J312" t="s">
        <v>5273</v>
      </c>
      <c r="K312" t="s">
        <v>5272</v>
      </c>
      <c r="L312" t="s">
        <v>8858</v>
      </c>
      <c r="M312">
        <v>10000</v>
      </c>
      <c r="R312">
        <v>17310</v>
      </c>
      <c r="S312">
        <v>20136</v>
      </c>
      <c r="T312">
        <v>24815</v>
      </c>
      <c r="U312">
        <v>18609</v>
      </c>
      <c r="V312">
        <v>15119</v>
      </c>
      <c r="W312">
        <v>19723</v>
      </c>
      <c r="X312">
        <v>149</v>
      </c>
      <c r="Y312">
        <v>118</v>
      </c>
      <c r="Z312">
        <v>206</v>
      </c>
      <c r="AA312">
        <v>14901</v>
      </c>
      <c r="AB312">
        <v>11343</v>
      </c>
      <c r="AC312">
        <v>13519</v>
      </c>
      <c r="AD312">
        <v>15958</v>
      </c>
      <c r="AE312">
        <v>11320</v>
      </c>
      <c r="AF312">
        <v>-6545</v>
      </c>
      <c r="AG312">
        <v>6984</v>
      </c>
      <c r="AH312">
        <v>8024</v>
      </c>
      <c r="AI312">
        <v>5831</v>
      </c>
      <c r="AJ312">
        <v>1527</v>
      </c>
      <c r="AK312">
        <v>1649</v>
      </c>
      <c r="AL312">
        <v>4050</v>
      </c>
      <c r="AM312">
        <v>9997</v>
      </c>
      <c r="AN312">
        <v>9231</v>
      </c>
      <c r="AO312">
        <v>6281</v>
      </c>
      <c r="AP312">
        <v>10902</v>
      </c>
      <c r="AQ312" s="105">
        <v>793</v>
      </c>
      <c r="AR312" s="6">
        <v>0.873</v>
      </c>
      <c r="AS312" t="s">
        <v>17208</v>
      </c>
      <c r="AT312" t="s">
        <v>2563</v>
      </c>
      <c r="AU312" s="6" t="s">
        <v>2564</v>
      </c>
      <c r="AV312" s="6">
        <v>0.2361111111111111</v>
      </c>
      <c r="AW312" t="s">
        <v>22787</v>
      </c>
      <c r="AX312" t="s">
        <v>22914</v>
      </c>
      <c r="AY312">
        <v>1346</v>
      </c>
      <c r="AZ312">
        <v>0</v>
      </c>
      <c r="BA312">
        <v>11282</v>
      </c>
      <c r="BB312">
        <v>8.381872213967311</v>
      </c>
      <c r="BC312">
        <v>0.17460000000000001</v>
      </c>
      <c r="BD312">
        <v>-0.43289900125669689</v>
      </c>
      <c r="BE312" t="s">
        <v>23749</v>
      </c>
    </row>
    <row r="313" spans="1:57">
      <c r="A313" s="130">
        <v>6165226716</v>
      </c>
      <c r="B313">
        <v>243</v>
      </c>
      <c r="C313" t="s">
        <v>2565</v>
      </c>
      <c r="D313" s="10">
        <v>6165226716</v>
      </c>
      <c r="E313" t="s">
        <v>14642</v>
      </c>
      <c r="F313" t="s">
        <v>14319</v>
      </c>
      <c r="G313" s="7">
        <v>44098</v>
      </c>
      <c r="H313">
        <v>5</v>
      </c>
      <c r="I313" t="s">
        <v>73</v>
      </c>
      <c r="J313" t="s">
        <v>5555</v>
      </c>
      <c r="K313" t="s">
        <v>5554</v>
      </c>
      <c r="L313" t="s">
        <v>2569</v>
      </c>
      <c r="M313">
        <v>10478.299999999999</v>
      </c>
      <c r="R313">
        <v>0</v>
      </c>
      <c r="S313">
        <v>349</v>
      </c>
      <c r="T313">
        <v>1777</v>
      </c>
      <c r="U313">
        <v>26730</v>
      </c>
      <c r="V313">
        <v>-2421</v>
      </c>
      <c r="W313">
        <v>1</v>
      </c>
      <c r="X313">
        <v>2532</v>
      </c>
      <c r="Y313">
        <v>4043</v>
      </c>
      <c r="Z313">
        <v>6765</v>
      </c>
      <c r="AA313">
        <v>1721</v>
      </c>
      <c r="AB313">
        <v>-2</v>
      </c>
      <c r="AC313">
        <v>-2216</v>
      </c>
      <c r="AD313">
        <v>-2319</v>
      </c>
      <c r="AE313">
        <v>19820</v>
      </c>
      <c r="AF313">
        <v>-4324</v>
      </c>
      <c r="AG313">
        <v>0</v>
      </c>
      <c r="AH313">
        <v>0</v>
      </c>
      <c r="AI313">
        <v>0</v>
      </c>
      <c r="AJ313">
        <v>60</v>
      </c>
      <c r="AK313">
        <v>283</v>
      </c>
      <c r="AL313">
        <v>0</v>
      </c>
      <c r="AM313">
        <v>35</v>
      </c>
      <c r="AN313">
        <v>29</v>
      </c>
      <c r="AO313">
        <v>51359</v>
      </c>
      <c r="AP313">
        <v>43568</v>
      </c>
      <c r="AQ313" s="105">
        <v>44</v>
      </c>
      <c r="AR313" s="6">
        <v>-6.9370000000000003</v>
      </c>
      <c r="AS313" t="s">
        <v>17208</v>
      </c>
      <c r="AT313" t="s">
        <v>2570</v>
      </c>
      <c r="AU313" s="6" t="s">
        <v>2571</v>
      </c>
      <c r="AV313" s="6">
        <v>4.7166666666666668</v>
      </c>
      <c r="AW313" t="s">
        <v>23721</v>
      </c>
      <c r="AX313" t="s">
        <v>22920</v>
      </c>
      <c r="AY313">
        <v>50283</v>
      </c>
      <c r="AZ313">
        <v>4090</v>
      </c>
      <c r="BA313">
        <v>280</v>
      </c>
      <c r="BB313">
        <v>8.6908100153133272E-2</v>
      </c>
      <c r="BC313">
        <v>-1.3874</v>
      </c>
      <c r="BD313">
        <v>1.7860388269310203</v>
      </c>
      <c r="BE313" t="s">
        <v>23749</v>
      </c>
    </row>
    <row r="314" spans="1:57">
      <c r="A314" s="130">
        <v>1101170931</v>
      </c>
      <c r="B314">
        <v>383</v>
      </c>
      <c r="C314" t="s">
        <v>14320</v>
      </c>
      <c r="D314" s="10">
        <v>1101170931</v>
      </c>
      <c r="E314" t="s">
        <v>14643</v>
      </c>
      <c r="F314" t="s">
        <v>14321</v>
      </c>
      <c r="G314" s="7">
        <v>44256</v>
      </c>
      <c r="H314">
        <v>5</v>
      </c>
      <c r="I314" t="s">
        <v>73</v>
      </c>
      <c r="J314" t="s">
        <v>5344</v>
      </c>
      <c r="K314" t="s">
        <v>5344</v>
      </c>
      <c r="L314" t="s">
        <v>8861</v>
      </c>
      <c r="M314">
        <v>10</v>
      </c>
      <c r="R314" t="s">
        <v>74</v>
      </c>
      <c r="S314">
        <v>0</v>
      </c>
      <c r="T314">
        <v>63895</v>
      </c>
      <c r="U314">
        <v>5937</v>
      </c>
      <c r="V314">
        <v>9435</v>
      </c>
      <c r="W314" t="s">
        <v>74</v>
      </c>
      <c r="X314">
        <v>6</v>
      </c>
      <c r="Y314">
        <v>64321</v>
      </c>
      <c r="Z314">
        <v>10675</v>
      </c>
      <c r="AA314">
        <v>3703</v>
      </c>
      <c r="AB314" t="s">
        <v>74</v>
      </c>
      <c r="AC314">
        <v>-6</v>
      </c>
      <c r="AD314">
        <v>-530</v>
      </c>
      <c r="AE314">
        <v>-4926</v>
      </c>
      <c r="AF314">
        <v>5455</v>
      </c>
      <c r="AG314" t="s">
        <v>74</v>
      </c>
      <c r="AH314">
        <v>115</v>
      </c>
      <c r="AI314">
        <v>115</v>
      </c>
      <c r="AJ314">
        <v>0</v>
      </c>
      <c r="AK314">
        <v>0</v>
      </c>
      <c r="AL314" t="s">
        <v>74</v>
      </c>
      <c r="AM314">
        <v>23173</v>
      </c>
      <c r="AN314">
        <v>83280</v>
      </c>
      <c r="AO314">
        <v>349762</v>
      </c>
      <c r="AP314">
        <v>508822</v>
      </c>
      <c r="AQ314" s="105" t="s">
        <v>74</v>
      </c>
      <c r="AR314" s="6">
        <v>0.14799999999999999</v>
      </c>
      <c r="AS314" t="s">
        <v>17208</v>
      </c>
      <c r="AT314" t="s">
        <v>12073</v>
      </c>
      <c r="AU314" s="6" t="s">
        <v>82</v>
      </c>
      <c r="AV314" s="6">
        <v>0</v>
      </c>
      <c r="AW314" t="s">
        <v>22788</v>
      </c>
      <c r="AX314" t="s">
        <v>22967</v>
      </c>
      <c r="AY314">
        <v>504994</v>
      </c>
      <c r="AZ314">
        <v>0</v>
      </c>
      <c r="BA314">
        <v>0</v>
      </c>
      <c r="BB314">
        <v>0</v>
      </c>
      <c r="BC314">
        <v>2.9599999999999998E-2</v>
      </c>
      <c r="BD314">
        <v>0.57816640169581346</v>
      </c>
      <c r="BE314" t="s">
        <v>23749</v>
      </c>
    </row>
    <row r="315" spans="1:57">
      <c r="A315" s="130">
        <v>9725041272</v>
      </c>
      <c r="B315">
        <v>247</v>
      </c>
      <c r="C315" t="s">
        <v>2578</v>
      </c>
      <c r="D315" s="10">
        <v>9725041272</v>
      </c>
      <c r="E315" t="s">
        <v>14644</v>
      </c>
      <c r="F315" t="s">
        <v>14324</v>
      </c>
      <c r="G315" s="7">
        <v>44180</v>
      </c>
      <c r="H315">
        <v>5</v>
      </c>
      <c r="I315" t="s">
        <v>44</v>
      </c>
      <c r="J315" t="s">
        <v>74</v>
      </c>
      <c r="K315" t="s">
        <v>5200</v>
      </c>
      <c r="L315" t="s">
        <v>4209</v>
      </c>
      <c r="M315">
        <v>2000</v>
      </c>
      <c r="R315" t="s">
        <v>74</v>
      </c>
      <c r="S315">
        <v>970</v>
      </c>
      <c r="T315">
        <v>29771</v>
      </c>
      <c r="U315">
        <v>25746</v>
      </c>
      <c r="V315">
        <v>50289</v>
      </c>
      <c r="W315" t="s">
        <v>74</v>
      </c>
      <c r="X315">
        <v>860</v>
      </c>
      <c r="Y315">
        <v>18160</v>
      </c>
      <c r="Z315">
        <v>10105</v>
      </c>
      <c r="AA315">
        <v>32090</v>
      </c>
      <c r="AB315" t="s">
        <v>74</v>
      </c>
      <c r="AC315">
        <v>88</v>
      </c>
      <c r="AD315">
        <v>575</v>
      </c>
      <c r="AE315">
        <v>8</v>
      </c>
      <c r="AF315">
        <v>100</v>
      </c>
      <c r="AG315" t="s">
        <v>74</v>
      </c>
      <c r="AH315">
        <v>11522</v>
      </c>
      <c r="AI315">
        <v>26295</v>
      </c>
      <c r="AJ315">
        <v>78</v>
      </c>
      <c r="AK315">
        <v>0</v>
      </c>
      <c r="AL315" t="s">
        <v>74</v>
      </c>
      <c r="AM315">
        <v>1728</v>
      </c>
      <c r="AN315">
        <v>2501</v>
      </c>
      <c r="AO315">
        <v>28786</v>
      </c>
      <c r="AP315">
        <v>65702</v>
      </c>
      <c r="AQ315" s="105" t="s">
        <v>74</v>
      </c>
      <c r="AR315" s="6">
        <v>51.844000000000001</v>
      </c>
      <c r="AS315" t="s">
        <v>17208</v>
      </c>
      <c r="AT315" t="s">
        <v>2582</v>
      </c>
      <c r="AU315" s="6" t="s">
        <v>2583</v>
      </c>
      <c r="AV315" s="6">
        <v>0</v>
      </c>
      <c r="AW315" t="s">
        <v>22789</v>
      </c>
      <c r="AX315" t="s">
        <v>22957</v>
      </c>
      <c r="AY315">
        <v>10418</v>
      </c>
      <c r="AZ315">
        <v>0</v>
      </c>
      <c r="BA315">
        <v>0</v>
      </c>
      <c r="BB315">
        <v>0</v>
      </c>
      <c r="BC315">
        <v>10.3688</v>
      </c>
      <c r="BD315">
        <v>1.98850643281831E-3</v>
      </c>
      <c r="BE315" t="s">
        <v>23749</v>
      </c>
    </row>
    <row r="316" spans="1:57">
      <c r="A316" s="130">
        <v>7724810411</v>
      </c>
      <c r="B316">
        <v>333</v>
      </c>
      <c r="C316" t="s">
        <v>2584</v>
      </c>
      <c r="D316" s="10">
        <v>7724810411</v>
      </c>
      <c r="E316" t="s">
        <v>14645</v>
      </c>
      <c r="F316" t="s">
        <v>14325</v>
      </c>
      <c r="G316" s="7">
        <v>40848</v>
      </c>
      <c r="H316">
        <v>14</v>
      </c>
      <c r="I316" t="s">
        <v>73</v>
      </c>
      <c r="J316" t="s">
        <v>5322</v>
      </c>
      <c r="K316" t="s">
        <v>5322</v>
      </c>
      <c r="L316" t="s">
        <v>2588</v>
      </c>
      <c r="M316">
        <v>25</v>
      </c>
      <c r="R316">
        <v>15065</v>
      </c>
      <c r="S316">
        <v>44225</v>
      </c>
      <c r="T316">
        <v>43023</v>
      </c>
      <c r="U316">
        <v>10443</v>
      </c>
      <c r="V316">
        <v>10993</v>
      </c>
      <c r="W316">
        <v>2565</v>
      </c>
      <c r="X316">
        <v>19106</v>
      </c>
      <c r="Y316">
        <v>1369</v>
      </c>
      <c r="Z316">
        <v>679</v>
      </c>
      <c r="AA316">
        <v>281</v>
      </c>
      <c r="AB316">
        <v>10252</v>
      </c>
      <c r="AC316">
        <v>22679</v>
      </c>
      <c r="AD316">
        <v>28494</v>
      </c>
      <c r="AE316">
        <v>420</v>
      </c>
      <c r="AF316">
        <v>222</v>
      </c>
      <c r="AG316">
        <v>0</v>
      </c>
      <c r="AH316">
        <v>33219</v>
      </c>
      <c r="AI316">
        <v>39069</v>
      </c>
      <c r="AJ316">
        <v>35842</v>
      </c>
      <c r="AK316">
        <v>34789</v>
      </c>
      <c r="AL316">
        <v>1053</v>
      </c>
      <c r="AM316">
        <v>2730</v>
      </c>
      <c r="AN316">
        <v>20832</v>
      </c>
      <c r="AO316">
        <v>23976</v>
      </c>
      <c r="AP316">
        <v>27411</v>
      </c>
      <c r="AQ316" s="105">
        <v>0</v>
      </c>
      <c r="AR316" s="6">
        <v>0.73</v>
      </c>
      <c r="AS316" t="s">
        <v>17208</v>
      </c>
      <c r="AT316" t="s">
        <v>2589</v>
      </c>
      <c r="AU316" s="6" t="s">
        <v>2590</v>
      </c>
      <c r="AV316" s="6">
        <v>1.0472621090339866</v>
      </c>
      <c r="AW316" t="s">
        <v>22790</v>
      </c>
      <c r="AX316" t="s">
        <v>22914</v>
      </c>
      <c r="AY316">
        <v>60501</v>
      </c>
      <c r="AZ316">
        <v>2196</v>
      </c>
      <c r="BA316">
        <v>172</v>
      </c>
      <c r="BB316">
        <v>3.9139848928116894E-2</v>
      </c>
      <c r="BC316">
        <v>0.14599999999999999</v>
      </c>
      <c r="BD316">
        <v>2.0194669335031383E-2</v>
      </c>
      <c r="BE316" t="s">
        <v>23749</v>
      </c>
    </row>
    <row r="317" spans="1:57">
      <c r="A317" s="130">
        <v>5258150585</v>
      </c>
      <c r="B317">
        <v>363</v>
      </c>
      <c r="C317" t="s">
        <v>14326</v>
      </c>
      <c r="D317" s="10">
        <v>5258150585</v>
      </c>
      <c r="E317" t="s">
        <v>14646</v>
      </c>
      <c r="F317" t="s">
        <v>14327</v>
      </c>
      <c r="G317" s="7">
        <v>44293</v>
      </c>
      <c r="H317">
        <v>5</v>
      </c>
      <c r="I317" t="s">
        <v>73</v>
      </c>
      <c r="J317" t="s">
        <v>5367</v>
      </c>
      <c r="K317" t="s">
        <v>5366</v>
      </c>
      <c r="L317" t="s">
        <v>8866</v>
      </c>
      <c r="M317">
        <v>10000</v>
      </c>
      <c r="R317" t="s">
        <v>74</v>
      </c>
      <c r="S317">
        <v>1875</v>
      </c>
      <c r="T317">
        <v>4731</v>
      </c>
      <c r="U317">
        <v>6565</v>
      </c>
      <c r="V317">
        <v>8081</v>
      </c>
      <c r="W317" t="s">
        <v>74</v>
      </c>
      <c r="X317">
        <v>1779</v>
      </c>
      <c r="Y317">
        <v>2512</v>
      </c>
      <c r="Z317">
        <v>3275</v>
      </c>
      <c r="AA317">
        <v>3767</v>
      </c>
      <c r="AB317" t="s">
        <v>74</v>
      </c>
      <c r="AC317">
        <v>7</v>
      </c>
      <c r="AD317">
        <v>2005</v>
      </c>
      <c r="AE317">
        <v>3040</v>
      </c>
      <c r="AF317">
        <v>4026</v>
      </c>
      <c r="AG317" t="s">
        <v>74</v>
      </c>
      <c r="AH317">
        <v>273</v>
      </c>
      <c r="AI317">
        <v>217</v>
      </c>
      <c r="AJ317">
        <v>0</v>
      </c>
      <c r="AK317">
        <v>0</v>
      </c>
      <c r="AL317" t="s">
        <v>74</v>
      </c>
      <c r="AM317">
        <v>9060</v>
      </c>
      <c r="AN317">
        <v>15789</v>
      </c>
      <c r="AO317">
        <v>18748</v>
      </c>
      <c r="AP317">
        <v>16984</v>
      </c>
      <c r="AQ317" s="105" t="s">
        <v>74</v>
      </c>
      <c r="AR317" s="6">
        <v>4.3099999999999996</v>
      </c>
      <c r="AS317" t="s">
        <v>17208</v>
      </c>
      <c r="AT317" t="s">
        <v>2596</v>
      </c>
      <c r="AU317" s="6" t="s">
        <v>2597</v>
      </c>
      <c r="AV317" s="6">
        <v>0</v>
      </c>
      <c r="AW317" t="s">
        <v>22791</v>
      </c>
      <c r="AX317" t="s">
        <v>22921</v>
      </c>
      <c r="AY317">
        <v>17336</v>
      </c>
      <c r="AZ317">
        <v>0</v>
      </c>
      <c r="BA317">
        <v>0</v>
      </c>
      <c r="BB317">
        <v>0</v>
      </c>
      <c r="BC317">
        <v>0.86199999999999988</v>
      </c>
      <c r="BD317">
        <v>0.49820566761539414</v>
      </c>
      <c r="BE317" t="s">
        <v>23749</v>
      </c>
    </row>
    <row r="318" spans="1:57">
      <c r="A318" s="130">
        <v>4205205863</v>
      </c>
      <c r="B318">
        <v>407</v>
      </c>
      <c r="C318" t="s">
        <v>2598</v>
      </c>
      <c r="D318" s="10">
        <v>4205205863</v>
      </c>
      <c r="E318" t="s">
        <v>14647</v>
      </c>
      <c r="F318" t="s">
        <v>14328</v>
      </c>
      <c r="G318" s="7">
        <v>40417</v>
      </c>
      <c r="H318">
        <v>16</v>
      </c>
      <c r="I318" t="s">
        <v>73</v>
      </c>
      <c r="J318" t="s">
        <v>5530</v>
      </c>
      <c r="K318" t="s">
        <v>5529</v>
      </c>
      <c r="L318" t="s">
        <v>2602</v>
      </c>
      <c r="M318">
        <v>1000</v>
      </c>
      <c r="R318">
        <v>1689</v>
      </c>
      <c r="S318">
        <v>953</v>
      </c>
      <c r="T318">
        <v>3958</v>
      </c>
      <c r="U318">
        <v>0</v>
      </c>
      <c r="V318">
        <v>2</v>
      </c>
      <c r="W318">
        <v>4867</v>
      </c>
      <c r="X318">
        <v>625</v>
      </c>
      <c r="Y318">
        <v>1620</v>
      </c>
      <c r="Z318">
        <v>106</v>
      </c>
      <c r="AA318">
        <v>73</v>
      </c>
      <c r="AB318">
        <v>1270</v>
      </c>
      <c r="AC318">
        <v>582</v>
      </c>
      <c r="AD318">
        <v>743</v>
      </c>
      <c r="AE318">
        <v>1054</v>
      </c>
      <c r="AF318">
        <v>2077</v>
      </c>
      <c r="AG318">
        <v>8200</v>
      </c>
      <c r="AH318">
        <v>9400</v>
      </c>
      <c r="AI318">
        <v>11300</v>
      </c>
      <c r="AJ318">
        <v>64400</v>
      </c>
      <c r="AK318">
        <v>108900</v>
      </c>
      <c r="AL318">
        <v>157</v>
      </c>
      <c r="AM318">
        <v>453</v>
      </c>
      <c r="AN318">
        <v>704</v>
      </c>
      <c r="AO318">
        <v>780</v>
      </c>
      <c r="AP318">
        <v>1</v>
      </c>
      <c r="AQ318" s="105">
        <v>0</v>
      </c>
      <c r="AR318" s="6">
        <v>1E-3</v>
      </c>
      <c r="AS318" t="s">
        <v>17208</v>
      </c>
      <c r="AT318" t="s">
        <v>2603</v>
      </c>
      <c r="AU318" s="6" t="s">
        <v>2604</v>
      </c>
      <c r="AV318" s="6">
        <v>13.280487804878049</v>
      </c>
      <c r="AW318" t="s">
        <v>22792</v>
      </c>
      <c r="AX318" t="s">
        <v>22964</v>
      </c>
      <c r="AY318">
        <v>14779</v>
      </c>
      <c r="AZ318">
        <v>0</v>
      </c>
      <c r="BA318">
        <v>95481</v>
      </c>
      <c r="BB318">
        <v>6.4605859665741932</v>
      </c>
      <c r="BC318">
        <v>2.0000000000000001E-4</v>
      </c>
      <c r="BD318">
        <v>1038.5</v>
      </c>
      <c r="BE318" t="s">
        <v>23749</v>
      </c>
    </row>
    <row r="319" spans="1:57">
      <c r="A319" s="130">
        <v>2465340050</v>
      </c>
      <c r="B319">
        <v>238</v>
      </c>
      <c r="C319" t="s">
        <v>2611</v>
      </c>
      <c r="D319" s="10">
        <v>2465340050</v>
      </c>
      <c r="E319" t="s">
        <v>14649</v>
      </c>
      <c r="F319" t="s">
        <v>14330</v>
      </c>
      <c r="G319" s="7">
        <v>44344</v>
      </c>
      <c r="H319">
        <v>5</v>
      </c>
      <c r="I319" t="s">
        <v>73</v>
      </c>
      <c r="J319" t="s">
        <v>5116</v>
      </c>
      <c r="K319" t="s">
        <v>5115</v>
      </c>
      <c r="L319" t="s">
        <v>2615</v>
      </c>
      <c r="M319">
        <v>40</v>
      </c>
      <c r="R319" t="s">
        <v>74</v>
      </c>
      <c r="S319">
        <v>8123</v>
      </c>
      <c r="T319">
        <v>29347</v>
      </c>
      <c r="U319">
        <v>34231</v>
      </c>
      <c r="V319">
        <v>47920</v>
      </c>
      <c r="W319" t="s">
        <v>74</v>
      </c>
      <c r="X319">
        <v>15182</v>
      </c>
      <c r="Y319">
        <v>12677</v>
      </c>
      <c r="Z319">
        <v>28597</v>
      </c>
      <c r="AA319">
        <v>38756</v>
      </c>
      <c r="AB319" t="s">
        <v>74</v>
      </c>
      <c r="AC319">
        <v>-7140</v>
      </c>
      <c r="AD319">
        <v>15475</v>
      </c>
      <c r="AE319">
        <v>3463</v>
      </c>
      <c r="AF319">
        <v>3237</v>
      </c>
      <c r="AG319" t="s">
        <v>74</v>
      </c>
      <c r="AH319">
        <v>0</v>
      </c>
      <c r="AI319">
        <v>0</v>
      </c>
      <c r="AJ319">
        <v>0</v>
      </c>
      <c r="AK319">
        <v>0</v>
      </c>
      <c r="AL319" t="s">
        <v>74</v>
      </c>
      <c r="AM319">
        <v>1038</v>
      </c>
      <c r="AN319">
        <v>20178</v>
      </c>
      <c r="AO319">
        <v>50698</v>
      </c>
      <c r="AP319">
        <v>58004</v>
      </c>
      <c r="AQ319" s="105" t="s">
        <v>74</v>
      </c>
      <c r="AR319" s="6">
        <v>5.899</v>
      </c>
      <c r="AS319" t="s">
        <v>17208</v>
      </c>
      <c r="AT319" t="s">
        <v>2616</v>
      </c>
      <c r="AU319" s="6" t="s">
        <v>2617</v>
      </c>
      <c r="AV319" s="6" t="s">
        <v>74</v>
      </c>
      <c r="AW319" t="s">
        <v>22793</v>
      </c>
      <c r="AX319" t="s">
        <v>22937</v>
      </c>
      <c r="AY319">
        <v>28607</v>
      </c>
      <c r="AZ319">
        <v>0</v>
      </c>
      <c r="BA319">
        <v>0</v>
      </c>
      <c r="BB319">
        <v>0</v>
      </c>
      <c r="BC319">
        <v>1.1798</v>
      </c>
      <c r="BD319">
        <v>6.7550083472454087E-2</v>
      </c>
      <c r="BE319" t="s">
        <v>23749</v>
      </c>
    </row>
    <row r="320" spans="1:57">
      <c r="A320" s="130">
        <v>6449099613</v>
      </c>
      <c r="B320">
        <v>208</v>
      </c>
      <c r="C320" t="s">
        <v>2618</v>
      </c>
      <c r="D320" s="10">
        <v>6449099613</v>
      </c>
      <c r="E320" t="s">
        <v>14650</v>
      </c>
      <c r="F320" t="s">
        <v>14331</v>
      </c>
      <c r="G320" s="7">
        <v>44245</v>
      </c>
      <c r="H320">
        <v>5</v>
      </c>
      <c r="I320" t="s">
        <v>73</v>
      </c>
      <c r="J320" t="s">
        <v>5151</v>
      </c>
      <c r="K320" t="s">
        <v>5150</v>
      </c>
      <c r="L320" t="s">
        <v>2622</v>
      </c>
      <c r="M320">
        <v>50</v>
      </c>
      <c r="R320" t="s">
        <v>74</v>
      </c>
      <c r="S320">
        <v>14677</v>
      </c>
      <c r="T320">
        <v>7844</v>
      </c>
      <c r="U320">
        <v>35963</v>
      </c>
      <c r="V320">
        <v>36775</v>
      </c>
      <c r="W320" t="s">
        <v>74</v>
      </c>
      <c r="X320">
        <v>1081</v>
      </c>
      <c r="Y320">
        <v>2096</v>
      </c>
      <c r="Z320">
        <v>4169</v>
      </c>
      <c r="AA320">
        <v>5763</v>
      </c>
      <c r="AB320" t="s">
        <v>74</v>
      </c>
      <c r="AC320">
        <v>12848</v>
      </c>
      <c r="AD320">
        <v>5474</v>
      </c>
      <c r="AE320">
        <v>29868</v>
      </c>
      <c r="AF320">
        <v>29063</v>
      </c>
      <c r="AG320" t="s">
        <v>74</v>
      </c>
      <c r="AH320">
        <v>0</v>
      </c>
      <c r="AI320">
        <v>0</v>
      </c>
      <c r="AJ320">
        <v>0</v>
      </c>
      <c r="AK320">
        <v>0</v>
      </c>
      <c r="AL320" t="s">
        <v>74</v>
      </c>
      <c r="AM320">
        <v>12082</v>
      </c>
      <c r="AN320">
        <v>15844</v>
      </c>
      <c r="AO320">
        <v>47082</v>
      </c>
      <c r="AP320">
        <v>76057</v>
      </c>
      <c r="AQ320" s="105" t="s">
        <v>74</v>
      </c>
      <c r="AR320" s="6">
        <v>2.5059999999999998</v>
      </c>
      <c r="AS320" t="s">
        <v>17208</v>
      </c>
      <c r="AT320" t="s">
        <v>2623</v>
      </c>
      <c r="AU320" s="6" t="s">
        <v>82</v>
      </c>
      <c r="AV320" s="6" t="s">
        <v>74</v>
      </c>
      <c r="AW320" t="s">
        <v>22794</v>
      </c>
      <c r="AX320" t="s">
        <v>22932</v>
      </c>
      <c r="AY320">
        <v>77354</v>
      </c>
      <c r="AZ320">
        <v>0</v>
      </c>
      <c r="BA320">
        <v>0</v>
      </c>
      <c r="BB320">
        <v>0</v>
      </c>
      <c r="BC320">
        <v>0.50119999999999998</v>
      </c>
      <c r="BD320">
        <v>0.79029231815091772</v>
      </c>
      <c r="BE320" t="s">
        <v>23749</v>
      </c>
    </row>
    <row r="321" spans="1:57">
      <c r="A321" s="130">
        <v>2310214574</v>
      </c>
      <c r="B321">
        <v>194</v>
      </c>
      <c r="C321" t="s">
        <v>2624</v>
      </c>
      <c r="D321" s="10">
        <v>2310214574</v>
      </c>
      <c r="E321" t="s">
        <v>14651</v>
      </c>
      <c r="F321" t="s">
        <v>14332</v>
      </c>
      <c r="G321" s="7">
        <v>43608</v>
      </c>
      <c r="H321">
        <v>7</v>
      </c>
      <c r="I321" t="s">
        <v>73</v>
      </c>
      <c r="J321" t="s">
        <v>5083</v>
      </c>
      <c r="K321" t="s">
        <v>5082</v>
      </c>
      <c r="L321" t="s">
        <v>2628</v>
      </c>
      <c r="M321">
        <v>10000</v>
      </c>
      <c r="R321">
        <v>3949</v>
      </c>
      <c r="S321">
        <v>6835</v>
      </c>
      <c r="T321">
        <v>29312</v>
      </c>
      <c r="U321">
        <v>81448</v>
      </c>
      <c r="V321">
        <v>61338</v>
      </c>
      <c r="W321">
        <v>2750</v>
      </c>
      <c r="X321">
        <v>5363</v>
      </c>
      <c r="Y321">
        <v>9613</v>
      </c>
      <c r="Z321">
        <v>39498</v>
      </c>
      <c r="AA321">
        <v>37529</v>
      </c>
      <c r="AB321">
        <v>-878</v>
      </c>
      <c r="AC321">
        <v>1267</v>
      </c>
      <c r="AD321">
        <v>18581</v>
      </c>
      <c r="AE321">
        <v>39139</v>
      </c>
      <c r="AF321">
        <v>21932</v>
      </c>
      <c r="AG321">
        <v>0</v>
      </c>
      <c r="AH321">
        <v>0</v>
      </c>
      <c r="AI321">
        <v>0</v>
      </c>
      <c r="AJ321">
        <v>0</v>
      </c>
      <c r="AK321">
        <v>0</v>
      </c>
      <c r="AL321">
        <v>9319</v>
      </c>
      <c r="AM321">
        <v>4483</v>
      </c>
      <c r="AN321">
        <v>28876</v>
      </c>
      <c r="AO321">
        <v>43196</v>
      </c>
      <c r="AP321">
        <v>56094</v>
      </c>
      <c r="AQ321" s="105">
        <v>0</v>
      </c>
      <c r="AR321" s="6">
        <v>15.532999999999999</v>
      </c>
      <c r="AS321" t="s">
        <v>17208</v>
      </c>
      <c r="AT321" t="s">
        <v>12117</v>
      </c>
      <c r="AU321" s="6" t="s">
        <v>2630</v>
      </c>
      <c r="AV321" s="6" t="s">
        <v>74</v>
      </c>
      <c r="AW321" t="s">
        <v>22795</v>
      </c>
      <c r="AX321" t="s">
        <v>22938</v>
      </c>
      <c r="AY321">
        <v>45489</v>
      </c>
      <c r="AZ321">
        <v>0</v>
      </c>
      <c r="BA321">
        <v>0</v>
      </c>
      <c r="BB321">
        <v>0</v>
      </c>
      <c r="BC321">
        <v>3.1065999999999998</v>
      </c>
      <c r="BD321">
        <v>0.35755975088851938</v>
      </c>
      <c r="BE321" t="s">
        <v>23749</v>
      </c>
    </row>
    <row r="322" spans="1:57">
      <c r="A322" s="130">
        <v>1655364579</v>
      </c>
      <c r="B322">
        <v>122</v>
      </c>
      <c r="C322" t="s">
        <v>2631</v>
      </c>
      <c r="D322" s="10">
        <v>1655364579</v>
      </c>
      <c r="E322" t="s">
        <v>14652</v>
      </c>
      <c r="F322" t="s">
        <v>14333</v>
      </c>
      <c r="G322" s="7">
        <v>42544</v>
      </c>
      <c r="H322">
        <v>10</v>
      </c>
      <c r="I322" t="s">
        <v>73</v>
      </c>
      <c r="J322" t="s">
        <v>23397</v>
      </c>
      <c r="K322" t="s">
        <v>20685</v>
      </c>
      <c r="L322" t="s">
        <v>2635</v>
      </c>
      <c r="M322">
        <v>28232</v>
      </c>
      <c r="R322">
        <v>0</v>
      </c>
      <c r="S322">
        <v>110</v>
      </c>
      <c r="T322">
        <v>101498</v>
      </c>
      <c r="U322">
        <v>341533</v>
      </c>
      <c r="V322">
        <v>1032276</v>
      </c>
      <c r="W322">
        <v>37</v>
      </c>
      <c r="X322">
        <v>251</v>
      </c>
      <c r="Y322">
        <v>13583</v>
      </c>
      <c r="Z322">
        <v>129032</v>
      </c>
      <c r="AA322">
        <v>270763</v>
      </c>
      <c r="AB322">
        <v>-246</v>
      </c>
      <c r="AC322">
        <v>-6917</v>
      </c>
      <c r="AD322">
        <v>-19996</v>
      </c>
      <c r="AE322">
        <v>131724</v>
      </c>
      <c r="AF322">
        <v>9535</v>
      </c>
      <c r="AG322">
        <v>38</v>
      </c>
      <c r="AH322">
        <v>0</v>
      </c>
      <c r="AI322">
        <v>179866</v>
      </c>
      <c r="AJ322">
        <v>840710</v>
      </c>
      <c r="AK322">
        <v>1619251</v>
      </c>
      <c r="AL322">
        <v>69</v>
      </c>
      <c r="AM322">
        <v>159269</v>
      </c>
      <c r="AN322">
        <v>451912</v>
      </c>
      <c r="AO322">
        <v>461271</v>
      </c>
      <c r="AP322">
        <v>252095</v>
      </c>
      <c r="AQ322" s="105">
        <v>1392</v>
      </c>
      <c r="AR322" s="6">
        <v>9384.3269999999993</v>
      </c>
      <c r="AS322" t="s">
        <v>17211</v>
      </c>
      <c r="AT322" t="s">
        <v>2636</v>
      </c>
      <c r="AU322" s="6" t="s">
        <v>2637</v>
      </c>
      <c r="AV322" s="6">
        <v>42611.868421052633</v>
      </c>
      <c r="AW322" t="s">
        <v>22796</v>
      </c>
      <c r="AX322" t="s">
        <v>22942</v>
      </c>
      <c r="AY322">
        <v>141316</v>
      </c>
      <c r="AZ322">
        <v>1389648</v>
      </c>
      <c r="BA322">
        <v>393528</v>
      </c>
      <c r="BB322">
        <v>12.618358855331314</v>
      </c>
      <c r="BC322">
        <v>1876.8653999999999</v>
      </c>
      <c r="BD322">
        <v>9.2368707593705555E-3</v>
      </c>
      <c r="BE322" t="s">
        <v>23750</v>
      </c>
    </row>
    <row r="323" spans="1:57">
      <c r="A323" s="130">
        <v>2130225249</v>
      </c>
      <c r="B323">
        <v>544</v>
      </c>
      <c r="C323" t="s">
        <v>2642</v>
      </c>
      <c r="D323" s="10">
        <v>2130225249</v>
      </c>
      <c r="E323" t="s">
        <v>14653</v>
      </c>
      <c r="F323" t="s">
        <v>14335</v>
      </c>
      <c r="G323" s="7">
        <v>44312</v>
      </c>
      <c r="H323">
        <v>5</v>
      </c>
      <c r="I323" t="s">
        <v>73</v>
      </c>
      <c r="J323" t="s">
        <v>5489</v>
      </c>
      <c r="K323" t="s">
        <v>5489</v>
      </c>
      <c r="L323" t="s">
        <v>8877</v>
      </c>
      <c r="M323">
        <v>2246.4879999999998</v>
      </c>
      <c r="R323" t="s">
        <v>74</v>
      </c>
      <c r="S323">
        <v>579</v>
      </c>
      <c r="T323">
        <v>0</v>
      </c>
      <c r="U323">
        <v>1662</v>
      </c>
      <c r="V323">
        <v>1244</v>
      </c>
      <c r="W323" t="s">
        <v>74</v>
      </c>
      <c r="X323">
        <v>160</v>
      </c>
      <c r="Y323">
        <v>0</v>
      </c>
      <c r="Z323">
        <v>1662</v>
      </c>
      <c r="AA323">
        <v>1244</v>
      </c>
      <c r="AB323" t="s">
        <v>74</v>
      </c>
      <c r="AC323">
        <v>419</v>
      </c>
      <c r="AD323">
        <v>0</v>
      </c>
      <c r="AE323">
        <v>0</v>
      </c>
      <c r="AF323">
        <v>0</v>
      </c>
      <c r="AG323" t="s">
        <v>74</v>
      </c>
      <c r="AH323">
        <v>0</v>
      </c>
      <c r="AI323">
        <v>0</v>
      </c>
      <c r="AJ323">
        <v>0</v>
      </c>
      <c r="AK323">
        <v>0</v>
      </c>
      <c r="AL323" t="s">
        <v>74</v>
      </c>
      <c r="AM323">
        <v>5550</v>
      </c>
      <c r="AN323">
        <v>5550</v>
      </c>
      <c r="AO323">
        <v>9963</v>
      </c>
      <c r="AP323">
        <v>12250</v>
      </c>
      <c r="AQ323" s="105" t="s">
        <v>74</v>
      </c>
      <c r="AR323" s="6">
        <v>2.149</v>
      </c>
      <c r="AS323" t="s">
        <v>17208</v>
      </c>
      <c r="AT323" t="s">
        <v>12134</v>
      </c>
      <c r="AU323" s="6">
        <v>0</v>
      </c>
      <c r="AV323" s="6" t="s">
        <v>74</v>
      </c>
      <c r="AW323" t="s">
        <v>22797</v>
      </c>
      <c r="AX323" t="s">
        <v>22943</v>
      </c>
      <c r="AY323">
        <v>10005</v>
      </c>
      <c r="AZ323">
        <v>0</v>
      </c>
      <c r="BA323">
        <v>0</v>
      </c>
      <c r="BB323">
        <v>0</v>
      </c>
      <c r="BC323">
        <v>0.42980000000000002</v>
      </c>
      <c r="BD323">
        <v>0</v>
      </c>
      <c r="BE323" t="s">
        <v>23749</v>
      </c>
    </row>
    <row r="324" spans="1:57">
      <c r="A324" s="130">
        <v>7604326142</v>
      </c>
      <c r="B324">
        <v>128</v>
      </c>
      <c r="C324" t="s">
        <v>2654</v>
      </c>
      <c r="D324" s="10">
        <v>7604326142</v>
      </c>
      <c r="E324" t="s">
        <v>14655</v>
      </c>
      <c r="F324" t="s">
        <v>14337</v>
      </c>
      <c r="G324" s="7">
        <v>42880</v>
      </c>
      <c r="H324">
        <v>9</v>
      </c>
      <c r="I324" t="s">
        <v>73</v>
      </c>
      <c r="J324" t="s">
        <v>20693</v>
      </c>
      <c r="K324" t="s">
        <v>5041</v>
      </c>
      <c r="L324" t="s">
        <v>2658</v>
      </c>
      <c r="M324">
        <v>13.157999999999999</v>
      </c>
      <c r="R324">
        <v>13837</v>
      </c>
      <c r="S324">
        <v>117088</v>
      </c>
      <c r="T324">
        <v>46544</v>
      </c>
      <c r="U324">
        <v>98071</v>
      </c>
      <c r="V324">
        <v>93284</v>
      </c>
      <c r="W324">
        <v>8742</v>
      </c>
      <c r="X324">
        <v>100622</v>
      </c>
      <c r="Y324">
        <v>34786</v>
      </c>
      <c r="Z324">
        <v>80966</v>
      </c>
      <c r="AA324">
        <v>29602</v>
      </c>
      <c r="AB324">
        <v>7136</v>
      </c>
      <c r="AC324">
        <v>9452</v>
      </c>
      <c r="AD324">
        <v>10048</v>
      </c>
      <c r="AE324">
        <v>9490</v>
      </c>
      <c r="AF324">
        <v>28024</v>
      </c>
      <c r="AG324">
        <v>400</v>
      </c>
      <c r="AH324">
        <v>400</v>
      </c>
      <c r="AI324">
        <v>11</v>
      </c>
      <c r="AJ324">
        <v>0</v>
      </c>
      <c r="AK324">
        <v>0</v>
      </c>
      <c r="AL324">
        <v>41775</v>
      </c>
      <c r="AM324">
        <v>30518</v>
      </c>
      <c r="AN324">
        <v>77180</v>
      </c>
      <c r="AO324">
        <v>46952</v>
      </c>
      <c r="AP324">
        <v>58398</v>
      </c>
      <c r="AQ324" s="105">
        <v>0</v>
      </c>
      <c r="AR324" s="6">
        <v>6.742</v>
      </c>
      <c r="AS324" t="s">
        <v>17208</v>
      </c>
      <c r="AT324" t="s">
        <v>2659</v>
      </c>
      <c r="AU324" s="6" t="s">
        <v>2660</v>
      </c>
      <c r="AV324" s="6">
        <v>0</v>
      </c>
      <c r="AW324" t="s">
        <v>22798</v>
      </c>
      <c r="AX324" t="s">
        <v>22941</v>
      </c>
      <c r="AY324">
        <v>66186</v>
      </c>
      <c r="AZ324">
        <v>0</v>
      </c>
      <c r="BA324">
        <v>0</v>
      </c>
      <c r="BB324">
        <v>0</v>
      </c>
      <c r="BC324">
        <v>1.3484</v>
      </c>
      <c r="BD324">
        <v>0.30041593413661505</v>
      </c>
      <c r="BE324" t="s">
        <v>23749</v>
      </c>
    </row>
    <row r="325" spans="1:57">
      <c r="A325" s="130">
        <v>9703031707</v>
      </c>
      <c r="B325">
        <v>451</v>
      </c>
      <c r="C325" t="s">
        <v>2661</v>
      </c>
      <c r="D325" s="10">
        <v>9703031707</v>
      </c>
      <c r="E325" t="s">
        <v>14656</v>
      </c>
      <c r="F325" t="s">
        <v>14338</v>
      </c>
      <c r="G325" s="7">
        <v>44293</v>
      </c>
      <c r="H325">
        <v>5</v>
      </c>
      <c r="I325" t="s">
        <v>73</v>
      </c>
      <c r="J325" t="s">
        <v>5434</v>
      </c>
      <c r="K325" t="s">
        <v>5434</v>
      </c>
      <c r="L325" t="s">
        <v>2665</v>
      </c>
      <c r="M325">
        <v>30</v>
      </c>
      <c r="R325" t="s">
        <v>74</v>
      </c>
      <c r="S325">
        <v>12840</v>
      </c>
      <c r="T325">
        <v>13302</v>
      </c>
      <c r="U325">
        <v>1562</v>
      </c>
      <c r="V325">
        <v>3901</v>
      </c>
      <c r="W325" t="s">
        <v>74</v>
      </c>
      <c r="X325">
        <v>8</v>
      </c>
      <c r="Y325">
        <v>13519</v>
      </c>
      <c r="Z325">
        <v>816</v>
      </c>
      <c r="AA325">
        <v>78</v>
      </c>
      <c r="AB325" t="s">
        <v>74</v>
      </c>
      <c r="AC325">
        <v>12832</v>
      </c>
      <c r="AD325">
        <v>-1344</v>
      </c>
      <c r="AE325">
        <v>-348</v>
      </c>
      <c r="AF325">
        <v>3756</v>
      </c>
      <c r="AG325" t="s">
        <v>74</v>
      </c>
      <c r="AH325">
        <v>0</v>
      </c>
      <c r="AI325">
        <v>0</v>
      </c>
      <c r="AJ325">
        <v>0</v>
      </c>
      <c r="AK325">
        <v>0</v>
      </c>
      <c r="AL325" t="s">
        <v>74</v>
      </c>
      <c r="AM325">
        <v>13273</v>
      </c>
      <c r="AN325">
        <v>25982</v>
      </c>
      <c r="AO325">
        <v>26234</v>
      </c>
      <c r="AP325">
        <v>27821</v>
      </c>
      <c r="AQ325" s="105" t="s">
        <v>74</v>
      </c>
      <c r="AR325" s="6">
        <v>0.30399999999999999</v>
      </c>
      <c r="AS325" t="s">
        <v>17208</v>
      </c>
      <c r="AT325" t="s">
        <v>2666</v>
      </c>
      <c r="AU325" s="6" t="s">
        <v>2667</v>
      </c>
      <c r="AV325" s="6" t="s">
        <v>74</v>
      </c>
      <c r="AW325" t="s">
        <v>19908</v>
      </c>
      <c r="AX325" t="s">
        <v>22957</v>
      </c>
      <c r="AY325">
        <v>14606</v>
      </c>
      <c r="AZ325">
        <v>0</v>
      </c>
      <c r="BA325">
        <v>0</v>
      </c>
      <c r="BB325">
        <v>0</v>
      </c>
      <c r="BC325">
        <v>6.08E-2</v>
      </c>
      <c r="BD325">
        <v>0.96283004357856961</v>
      </c>
      <c r="BE325" t="s">
        <v>23749</v>
      </c>
    </row>
    <row r="326" spans="1:57">
      <c r="A326" s="130">
        <v>9702030161</v>
      </c>
      <c r="B326">
        <v>23</v>
      </c>
      <c r="C326" t="s">
        <v>2668</v>
      </c>
      <c r="D326" s="10">
        <v>9702030161</v>
      </c>
      <c r="E326" t="s">
        <v>14657</v>
      </c>
      <c r="F326" t="s">
        <v>14339</v>
      </c>
      <c r="G326" s="7">
        <v>44256</v>
      </c>
      <c r="H326">
        <v>5</v>
      </c>
      <c r="I326" t="s">
        <v>44</v>
      </c>
      <c r="J326" t="s">
        <v>4869</v>
      </c>
      <c r="K326" t="s">
        <v>4868</v>
      </c>
      <c r="L326" t="s">
        <v>8888</v>
      </c>
      <c r="M326">
        <v>100</v>
      </c>
      <c r="R326" t="s">
        <v>74</v>
      </c>
      <c r="S326">
        <v>174839</v>
      </c>
      <c r="T326">
        <v>263772</v>
      </c>
      <c r="U326">
        <v>944874</v>
      </c>
      <c r="V326">
        <v>455341</v>
      </c>
      <c r="W326" t="s">
        <v>74</v>
      </c>
      <c r="X326">
        <v>-91556</v>
      </c>
      <c r="Y326">
        <v>-160715</v>
      </c>
      <c r="Z326">
        <v>896467</v>
      </c>
      <c r="AA326">
        <v>330891</v>
      </c>
      <c r="AB326" t="s">
        <v>74</v>
      </c>
      <c r="AC326">
        <v>53833</v>
      </c>
      <c r="AD326">
        <v>83716</v>
      </c>
      <c r="AE326">
        <v>1230</v>
      </c>
      <c r="AF326">
        <v>69259</v>
      </c>
      <c r="AG326" t="s">
        <v>74</v>
      </c>
      <c r="AH326">
        <v>105955</v>
      </c>
      <c r="AI326">
        <v>53341</v>
      </c>
      <c r="AJ326">
        <v>96423</v>
      </c>
      <c r="AK326">
        <v>76411</v>
      </c>
      <c r="AL326" t="s">
        <v>74</v>
      </c>
      <c r="AM326">
        <v>1281</v>
      </c>
      <c r="AN326">
        <v>6172</v>
      </c>
      <c r="AO326">
        <v>37432</v>
      </c>
      <c r="AP326">
        <v>6247</v>
      </c>
      <c r="AQ326" s="105" t="s">
        <v>74</v>
      </c>
      <c r="AR326" s="6">
        <v>2.6040000000000001</v>
      </c>
      <c r="AS326" t="s">
        <v>17208</v>
      </c>
      <c r="AT326" t="s">
        <v>2673</v>
      </c>
      <c r="AU326" s="6" t="s">
        <v>2674</v>
      </c>
      <c r="AV326" s="6">
        <v>0.7211646453683167</v>
      </c>
      <c r="AW326" t="s">
        <v>22799</v>
      </c>
      <c r="AX326" t="s">
        <v>22957</v>
      </c>
      <c r="AY326">
        <v>37598</v>
      </c>
      <c r="AZ326">
        <v>0</v>
      </c>
      <c r="BA326">
        <v>65932</v>
      </c>
      <c r="BB326">
        <v>1.7536039151018672</v>
      </c>
      <c r="BC326">
        <v>0.52080000000000004</v>
      </c>
      <c r="BD326">
        <v>0.15210358829975776</v>
      </c>
      <c r="BE326" t="s">
        <v>23749</v>
      </c>
    </row>
    <row r="327" spans="1:57">
      <c r="A327" s="130">
        <v>1901107255</v>
      </c>
      <c r="B327">
        <v>113</v>
      </c>
      <c r="C327" t="s">
        <v>2675</v>
      </c>
      <c r="D327" s="10">
        <v>1901107255</v>
      </c>
      <c r="E327" t="s">
        <v>14658</v>
      </c>
      <c r="F327" t="s">
        <v>14340</v>
      </c>
      <c r="G327" s="7">
        <v>43097</v>
      </c>
      <c r="H327">
        <v>8</v>
      </c>
      <c r="I327" t="s">
        <v>73</v>
      </c>
      <c r="J327" t="s">
        <v>4851</v>
      </c>
      <c r="K327" t="s">
        <v>5008</v>
      </c>
      <c r="L327" t="s">
        <v>8891</v>
      </c>
      <c r="M327">
        <v>40</v>
      </c>
      <c r="R327">
        <v>30801</v>
      </c>
      <c r="S327">
        <v>37631</v>
      </c>
      <c r="T327">
        <v>78108</v>
      </c>
      <c r="U327">
        <v>123735</v>
      </c>
      <c r="V327">
        <v>111320</v>
      </c>
      <c r="W327">
        <v>109310</v>
      </c>
      <c r="X327">
        <v>28039</v>
      </c>
      <c r="Y327">
        <v>86854</v>
      </c>
      <c r="Z327">
        <v>117026</v>
      </c>
      <c r="AA327">
        <v>105920</v>
      </c>
      <c r="AB327">
        <v>5068</v>
      </c>
      <c r="AC327">
        <v>5226</v>
      </c>
      <c r="AD327">
        <v>-32515</v>
      </c>
      <c r="AE327">
        <v>5473</v>
      </c>
      <c r="AF327">
        <v>2227</v>
      </c>
      <c r="AG327">
        <v>19831</v>
      </c>
      <c r="AH327">
        <v>11737</v>
      </c>
      <c r="AI327">
        <v>11737</v>
      </c>
      <c r="AJ327">
        <v>0</v>
      </c>
      <c r="AK327">
        <v>0</v>
      </c>
      <c r="AL327">
        <v>106973</v>
      </c>
      <c r="AM327">
        <v>33025</v>
      </c>
      <c r="AN327">
        <v>21271</v>
      </c>
      <c r="AO327">
        <v>47162</v>
      </c>
      <c r="AP327">
        <v>24960</v>
      </c>
      <c r="AQ327" s="105">
        <v>0</v>
      </c>
      <c r="AR327" s="6">
        <v>3.6139999999999999</v>
      </c>
      <c r="AS327" t="s">
        <v>17209</v>
      </c>
      <c r="AT327" t="s">
        <v>12160</v>
      </c>
      <c r="AU327" s="6" t="s">
        <v>2680</v>
      </c>
      <c r="AV327" s="6">
        <v>0</v>
      </c>
      <c r="AW327" t="s">
        <v>22800</v>
      </c>
      <c r="AX327" t="s">
        <v>22924</v>
      </c>
      <c r="AY327">
        <v>17671</v>
      </c>
      <c r="AZ327">
        <v>0</v>
      </c>
      <c r="BA327">
        <v>0</v>
      </c>
      <c r="BB327">
        <v>0</v>
      </c>
      <c r="BC327">
        <v>0.7228</v>
      </c>
      <c r="BD327">
        <v>2.0005389867049948E-2</v>
      </c>
      <c r="BE327" t="s">
        <v>23749</v>
      </c>
    </row>
    <row r="328" spans="1:57">
      <c r="A328" s="130">
        <v>5903139443</v>
      </c>
      <c r="B328">
        <v>511</v>
      </c>
      <c r="C328" t="s">
        <v>2681</v>
      </c>
      <c r="D328" s="10">
        <v>5903139443</v>
      </c>
      <c r="E328" t="s">
        <v>14659</v>
      </c>
      <c r="F328" t="s">
        <v>14341</v>
      </c>
      <c r="G328" s="7">
        <v>43377</v>
      </c>
      <c r="H328">
        <v>7</v>
      </c>
      <c r="I328" t="s">
        <v>73</v>
      </c>
      <c r="J328" t="s">
        <v>23407</v>
      </c>
      <c r="K328" t="s">
        <v>23407</v>
      </c>
      <c r="L328" t="s">
        <v>8894</v>
      </c>
      <c r="M328">
        <v>10</v>
      </c>
      <c r="R328">
        <v>0</v>
      </c>
      <c r="S328">
        <v>0</v>
      </c>
      <c r="T328">
        <v>0</v>
      </c>
      <c r="U328">
        <v>13411</v>
      </c>
      <c r="V328">
        <v>57678</v>
      </c>
      <c r="W328">
        <v>0</v>
      </c>
      <c r="X328">
        <v>0</v>
      </c>
      <c r="Y328">
        <v>0</v>
      </c>
      <c r="Z328">
        <v>10080</v>
      </c>
      <c r="AA328">
        <v>38561</v>
      </c>
      <c r="AB328">
        <v>0</v>
      </c>
      <c r="AC328">
        <v>0</v>
      </c>
      <c r="AD328">
        <v>0</v>
      </c>
      <c r="AE328">
        <v>2859</v>
      </c>
      <c r="AF328">
        <v>926</v>
      </c>
      <c r="AG328">
        <v>0</v>
      </c>
      <c r="AH328">
        <v>0</v>
      </c>
      <c r="AI328">
        <v>0</v>
      </c>
      <c r="AJ328">
        <v>0</v>
      </c>
      <c r="AK328">
        <v>20187</v>
      </c>
      <c r="AL328">
        <v>0</v>
      </c>
      <c r="AM328">
        <v>673</v>
      </c>
      <c r="AN328">
        <v>673</v>
      </c>
      <c r="AO328">
        <v>17104</v>
      </c>
      <c r="AP328">
        <v>27491</v>
      </c>
      <c r="AQ328" s="105">
        <v>0</v>
      </c>
      <c r="AR328" s="6">
        <v>4.3010000000000002</v>
      </c>
      <c r="AS328" t="s">
        <v>17208</v>
      </c>
      <c r="AT328" t="s">
        <v>2686</v>
      </c>
      <c r="AU328" s="6" t="s">
        <v>2687</v>
      </c>
      <c r="AV328" s="6" t="s">
        <v>74</v>
      </c>
      <c r="AW328" t="s">
        <v>23722</v>
      </c>
      <c r="AX328" t="s">
        <v>22919</v>
      </c>
      <c r="AY328">
        <v>19650</v>
      </c>
      <c r="AZ328">
        <v>0</v>
      </c>
      <c r="BA328">
        <v>30468</v>
      </c>
      <c r="BB328">
        <v>1.5505343511450382</v>
      </c>
      <c r="BC328">
        <v>0.86020000000000008</v>
      </c>
      <c r="BD328">
        <v>1.6054648219425083E-2</v>
      </c>
      <c r="BE328" t="s">
        <v>23749</v>
      </c>
    </row>
    <row r="329" spans="1:57">
      <c r="A329" s="130">
        <v>6685140617</v>
      </c>
      <c r="B329">
        <v>300</v>
      </c>
      <c r="C329" t="s">
        <v>2688</v>
      </c>
      <c r="D329" s="10">
        <v>6685140617</v>
      </c>
      <c r="E329" t="s">
        <v>14660</v>
      </c>
      <c r="F329" t="s">
        <v>14342</v>
      </c>
      <c r="G329" s="7">
        <v>43005</v>
      </c>
      <c r="H329">
        <v>8</v>
      </c>
      <c r="I329" t="s">
        <v>73</v>
      </c>
      <c r="J329" t="s">
        <v>5225</v>
      </c>
      <c r="K329" t="s">
        <v>5224</v>
      </c>
      <c r="L329" t="s">
        <v>8897</v>
      </c>
      <c r="M329">
        <v>12000</v>
      </c>
      <c r="R329">
        <v>0</v>
      </c>
      <c r="S329">
        <v>6459</v>
      </c>
      <c r="T329">
        <v>13670</v>
      </c>
      <c r="U329">
        <v>22504</v>
      </c>
      <c r="V329">
        <v>22665</v>
      </c>
      <c r="W329">
        <v>13</v>
      </c>
      <c r="X329">
        <v>4476</v>
      </c>
      <c r="Y329">
        <v>11572</v>
      </c>
      <c r="Z329">
        <v>14394</v>
      </c>
      <c r="AA329">
        <v>15108</v>
      </c>
      <c r="AB329">
        <v>-13</v>
      </c>
      <c r="AC329">
        <v>1586</v>
      </c>
      <c r="AD329">
        <v>1678</v>
      </c>
      <c r="AE329">
        <v>6488</v>
      </c>
      <c r="AF329">
        <v>5854</v>
      </c>
      <c r="AG329">
        <v>0</v>
      </c>
      <c r="AH329">
        <v>0</v>
      </c>
      <c r="AI329">
        <v>0</v>
      </c>
      <c r="AJ329">
        <v>0</v>
      </c>
      <c r="AK329">
        <v>0</v>
      </c>
      <c r="AL329">
        <v>11499</v>
      </c>
      <c r="AM329">
        <v>663419</v>
      </c>
      <c r="AN329">
        <v>640469</v>
      </c>
      <c r="AO329">
        <v>628024</v>
      </c>
      <c r="AP329">
        <v>611129</v>
      </c>
      <c r="AQ329" s="105">
        <v>0</v>
      </c>
      <c r="AR329" s="6">
        <v>3.5089999999999999</v>
      </c>
      <c r="AS329" t="s">
        <v>17208</v>
      </c>
      <c r="AT329" t="s">
        <v>2693</v>
      </c>
      <c r="AU329" s="6" t="s">
        <v>2694</v>
      </c>
      <c r="AV329" s="6" t="s">
        <v>74</v>
      </c>
      <c r="AW329" t="s">
        <v>22801</v>
      </c>
      <c r="AX329" t="s">
        <v>22926</v>
      </c>
      <c r="AY329">
        <v>27574</v>
      </c>
      <c r="AZ329">
        <v>0</v>
      </c>
      <c r="BA329">
        <v>0</v>
      </c>
      <c r="BB329">
        <v>0</v>
      </c>
      <c r="BC329">
        <v>0.70179999999999998</v>
      </c>
      <c r="BD329">
        <v>0.25828369733068607</v>
      </c>
      <c r="BE329" t="s">
        <v>23749</v>
      </c>
    </row>
    <row r="330" spans="1:57">
      <c r="A330" s="130">
        <v>7536126992</v>
      </c>
      <c r="B330">
        <v>103</v>
      </c>
      <c r="C330" t="s">
        <v>14344</v>
      </c>
      <c r="D330" s="10">
        <v>7536126992</v>
      </c>
      <c r="E330" t="s">
        <v>14662</v>
      </c>
      <c r="F330" t="s">
        <v>14345</v>
      </c>
      <c r="G330" s="7">
        <v>41041</v>
      </c>
      <c r="H330">
        <v>14</v>
      </c>
      <c r="I330" t="s">
        <v>73</v>
      </c>
      <c r="J330" t="s">
        <v>4851</v>
      </c>
      <c r="K330" t="s">
        <v>5008</v>
      </c>
      <c r="L330" t="s">
        <v>2705</v>
      </c>
      <c r="M330">
        <v>10</v>
      </c>
      <c r="R330">
        <v>15652</v>
      </c>
      <c r="S330">
        <v>19547</v>
      </c>
      <c r="T330">
        <v>212087</v>
      </c>
      <c r="U330">
        <v>147472</v>
      </c>
      <c r="V330">
        <v>80543</v>
      </c>
      <c r="W330">
        <v>27767</v>
      </c>
      <c r="X330">
        <v>46266</v>
      </c>
      <c r="Y330">
        <v>120074</v>
      </c>
      <c r="Z330">
        <v>120435</v>
      </c>
      <c r="AA330">
        <v>103070</v>
      </c>
      <c r="AB330">
        <v>3067</v>
      </c>
      <c r="AC330">
        <v>-26913</v>
      </c>
      <c r="AD330">
        <v>87505</v>
      </c>
      <c r="AE330">
        <v>18351</v>
      </c>
      <c r="AF330">
        <v>-23471</v>
      </c>
      <c r="AG330">
        <v>0</v>
      </c>
      <c r="AH330">
        <v>0</v>
      </c>
      <c r="AI330">
        <v>0</v>
      </c>
      <c r="AJ330">
        <v>0</v>
      </c>
      <c r="AK330">
        <v>0</v>
      </c>
      <c r="AL330">
        <v>3626</v>
      </c>
      <c r="AM330">
        <v>30997</v>
      </c>
      <c r="AN330">
        <v>80644</v>
      </c>
      <c r="AO330">
        <v>45494</v>
      </c>
      <c r="AP330">
        <v>23323</v>
      </c>
      <c r="AQ330" s="105">
        <v>0</v>
      </c>
      <c r="AR330" s="6">
        <v>5.1459999999999999</v>
      </c>
      <c r="AS330" t="s">
        <v>17209</v>
      </c>
      <c r="AT330" t="s">
        <v>12183</v>
      </c>
      <c r="AU330" s="6" t="s">
        <v>2707</v>
      </c>
      <c r="AV330" s="6" t="s">
        <v>74</v>
      </c>
      <c r="AW330" t="s">
        <v>22802</v>
      </c>
      <c r="AX330" t="s">
        <v>22950</v>
      </c>
      <c r="AY330">
        <v>16806</v>
      </c>
      <c r="AZ330">
        <v>0</v>
      </c>
      <c r="BA330">
        <v>0</v>
      </c>
      <c r="BB330">
        <v>0</v>
      </c>
      <c r="BC330">
        <v>1.0291999999999999</v>
      </c>
      <c r="BD330">
        <v>-0.29140955762760262</v>
      </c>
      <c r="BE330" t="s">
        <v>23749</v>
      </c>
    </row>
    <row r="331" spans="1:57">
      <c r="A331" s="130">
        <v>7727465322</v>
      </c>
      <c r="B331">
        <v>141</v>
      </c>
      <c r="C331" t="s">
        <v>2708</v>
      </c>
      <c r="D331" s="10">
        <v>7727465322</v>
      </c>
      <c r="E331" t="s">
        <v>14663</v>
      </c>
      <c r="F331" t="s">
        <v>14346</v>
      </c>
      <c r="G331" s="7">
        <v>44328</v>
      </c>
      <c r="H331">
        <v>5</v>
      </c>
      <c r="I331" t="s">
        <v>73</v>
      </c>
      <c r="J331" t="s">
        <v>4857</v>
      </c>
      <c r="K331" t="s">
        <v>4856</v>
      </c>
      <c r="L331" t="s">
        <v>8904</v>
      </c>
      <c r="M331">
        <v>15000</v>
      </c>
      <c r="R331" t="s">
        <v>74</v>
      </c>
      <c r="S331">
        <v>4730</v>
      </c>
      <c r="T331">
        <v>84474</v>
      </c>
      <c r="U331">
        <v>147284</v>
      </c>
      <c r="V331">
        <v>615879</v>
      </c>
      <c r="W331" t="s">
        <v>74</v>
      </c>
      <c r="X331">
        <v>1141</v>
      </c>
      <c r="Y331">
        <v>14358</v>
      </c>
      <c r="Z331">
        <v>74357</v>
      </c>
      <c r="AA331">
        <v>302637</v>
      </c>
      <c r="AB331" t="s">
        <v>74</v>
      </c>
      <c r="AC331">
        <v>2871</v>
      </c>
      <c r="AD331">
        <v>53227</v>
      </c>
      <c r="AE331">
        <v>10170</v>
      </c>
      <c r="AF331">
        <v>111254</v>
      </c>
      <c r="AG331" t="s">
        <v>74</v>
      </c>
      <c r="AH331">
        <v>159363</v>
      </c>
      <c r="AI331">
        <v>131388</v>
      </c>
      <c r="AJ331">
        <v>360521</v>
      </c>
      <c r="AK331">
        <v>865281</v>
      </c>
      <c r="AL331" t="s">
        <v>74</v>
      </c>
      <c r="AM331">
        <v>102</v>
      </c>
      <c r="AN331">
        <v>109</v>
      </c>
      <c r="AO331">
        <v>79801</v>
      </c>
      <c r="AP331">
        <v>97869</v>
      </c>
      <c r="AQ331" s="105" t="s">
        <v>74</v>
      </c>
      <c r="AR331" s="6">
        <v>130.20699999999999</v>
      </c>
      <c r="AS331" t="s">
        <v>17208</v>
      </c>
      <c r="AT331" t="s">
        <v>2713</v>
      </c>
      <c r="AU331" s="6" t="s">
        <v>2714</v>
      </c>
      <c r="AV331" s="6">
        <v>5.4296229363152051</v>
      </c>
      <c r="AW331" t="s">
        <v>22803</v>
      </c>
      <c r="AX331" t="s">
        <v>22914</v>
      </c>
      <c r="AY331">
        <v>162945</v>
      </c>
      <c r="AZ331">
        <v>532308</v>
      </c>
      <c r="BA331">
        <v>276951</v>
      </c>
      <c r="BB331">
        <v>4.9664549387830252</v>
      </c>
      <c r="BC331">
        <v>26.041399999999999</v>
      </c>
      <c r="BD331">
        <v>0.18064262623015234</v>
      </c>
      <c r="BE331" t="s">
        <v>23749</v>
      </c>
    </row>
    <row r="332" spans="1:57">
      <c r="A332" s="130">
        <v>7841467565</v>
      </c>
      <c r="B332">
        <v>376</v>
      </c>
      <c r="C332" t="s">
        <v>2722</v>
      </c>
      <c r="D332" s="10">
        <v>7841467565</v>
      </c>
      <c r="E332" t="s">
        <v>14665</v>
      </c>
      <c r="F332" t="s">
        <v>14350</v>
      </c>
      <c r="G332" s="7">
        <v>41108</v>
      </c>
      <c r="H332">
        <v>14</v>
      </c>
      <c r="I332" t="s">
        <v>73</v>
      </c>
      <c r="J332" t="s">
        <v>5330</v>
      </c>
      <c r="K332" t="s">
        <v>5329</v>
      </c>
      <c r="L332" t="s">
        <v>8909</v>
      </c>
      <c r="M332">
        <v>10</v>
      </c>
      <c r="R332">
        <v>9045</v>
      </c>
      <c r="S332">
        <v>18304</v>
      </c>
      <c r="T332">
        <v>9324</v>
      </c>
      <c r="U332">
        <v>6494</v>
      </c>
      <c r="V332">
        <v>10135</v>
      </c>
      <c r="W332">
        <v>19916</v>
      </c>
      <c r="X332">
        <v>15625</v>
      </c>
      <c r="Y332">
        <v>6199</v>
      </c>
      <c r="Z332">
        <v>12270</v>
      </c>
      <c r="AA332">
        <v>10386</v>
      </c>
      <c r="AB332">
        <v>-9972</v>
      </c>
      <c r="AC332">
        <v>2482</v>
      </c>
      <c r="AD332">
        <v>2920</v>
      </c>
      <c r="AE332">
        <v>-5982</v>
      </c>
      <c r="AF332">
        <v>-596</v>
      </c>
      <c r="AG332">
        <v>0</v>
      </c>
      <c r="AH332">
        <v>0</v>
      </c>
      <c r="AI332">
        <v>0</v>
      </c>
      <c r="AJ332">
        <v>0</v>
      </c>
      <c r="AK332">
        <v>0</v>
      </c>
      <c r="AL332">
        <v>200204</v>
      </c>
      <c r="AM332">
        <v>200147</v>
      </c>
      <c r="AN332">
        <v>212634</v>
      </c>
      <c r="AO332">
        <v>208842</v>
      </c>
      <c r="AP332">
        <v>209876</v>
      </c>
      <c r="AQ332" s="105">
        <v>4719</v>
      </c>
      <c r="AR332" s="6">
        <v>1.121</v>
      </c>
      <c r="AS332" t="s">
        <v>17208</v>
      </c>
      <c r="AT332" t="s">
        <v>2727</v>
      </c>
      <c r="AU332" s="6" t="s">
        <v>2728</v>
      </c>
      <c r="AV332" s="6" t="s">
        <v>74</v>
      </c>
      <c r="AW332" t="s">
        <v>22804</v>
      </c>
      <c r="AX332" t="s">
        <v>22918</v>
      </c>
      <c r="AY332">
        <v>49877</v>
      </c>
      <c r="AZ332">
        <v>0</v>
      </c>
      <c r="BA332">
        <v>0</v>
      </c>
      <c r="BB332">
        <v>0</v>
      </c>
      <c r="BC332">
        <v>0.22420000000000001</v>
      </c>
      <c r="BD332">
        <v>-5.8806117414898863E-2</v>
      </c>
      <c r="BE332" t="s">
        <v>23749</v>
      </c>
    </row>
    <row r="333" spans="1:57">
      <c r="A333" s="130">
        <v>5609184233</v>
      </c>
      <c r="B333">
        <v>417</v>
      </c>
      <c r="C333" t="s">
        <v>2729</v>
      </c>
      <c r="D333" s="10">
        <v>5609184233</v>
      </c>
      <c r="E333" t="s">
        <v>14666</v>
      </c>
      <c r="F333" t="s">
        <v>14351</v>
      </c>
      <c r="G333" s="7">
        <v>42730</v>
      </c>
      <c r="H333">
        <v>9</v>
      </c>
      <c r="I333" t="s">
        <v>73</v>
      </c>
      <c r="J333" t="s">
        <v>5437</v>
      </c>
      <c r="K333" t="s">
        <v>5436</v>
      </c>
      <c r="L333" t="s">
        <v>2733</v>
      </c>
      <c r="M333">
        <v>12</v>
      </c>
      <c r="R333">
        <v>2466</v>
      </c>
      <c r="S333">
        <v>2386</v>
      </c>
      <c r="T333">
        <v>2090</v>
      </c>
      <c r="U333">
        <v>2989</v>
      </c>
      <c r="V333">
        <v>3855</v>
      </c>
      <c r="W333">
        <v>2485</v>
      </c>
      <c r="X333">
        <v>1558</v>
      </c>
      <c r="Y333">
        <v>1155</v>
      </c>
      <c r="Z333">
        <v>2336</v>
      </c>
      <c r="AA333">
        <v>1858</v>
      </c>
      <c r="AB333">
        <v>487</v>
      </c>
      <c r="AC333">
        <v>828</v>
      </c>
      <c r="AD333">
        <v>935</v>
      </c>
      <c r="AE333">
        <v>653</v>
      </c>
      <c r="AF333">
        <v>1846</v>
      </c>
      <c r="AG333">
        <v>0</v>
      </c>
      <c r="AH333">
        <v>0</v>
      </c>
      <c r="AI333">
        <v>0</v>
      </c>
      <c r="AJ333">
        <v>0</v>
      </c>
      <c r="AK333">
        <v>0</v>
      </c>
      <c r="AL333">
        <v>11501</v>
      </c>
      <c r="AM333">
        <v>16221</v>
      </c>
      <c r="AN333">
        <v>17376</v>
      </c>
      <c r="AO333">
        <v>18702</v>
      </c>
      <c r="AP333">
        <v>19083</v>
      </c>
      <c r="AQ333" s="105">
        <v>0</v>
      </c>
      <c r="AR333" s="6">
        <v>1.5629999999999999</v>
      </c>
      <c r="AS333" t="s">
        <v>17208</v>
      </c>
      <c r="AT333" t="s">
        <v>2734</v>
      </c>
      <c r="AU333" s="6" t="s">
        <v>2735</v>
      </c>
      <c r="AV333" s="6" t="s">
        <v>74</v>
      </c>
      <c r="AW333" t="s">
        <v>19909</v>
      </c>
      <c r="AX333" t="s">
        <v>22925</v>
      </c>
      <c r="AY333">
        <v>18691</v>
      </c>
      <c r="AZ333">
        <v>0</v>
      </c>
      <c r="BA333">
        <v>0</v>
      </c>
      <c r="BB333">
        <v>0</v>
      </c>
      <c r="BC333">
        <v>0.31259999999999999</v>
      </c>
      <c r="BD333">
        <v>0.47885862516212713</v>
      </c>
      <c r="BE333" t="s">
        <v>23749</v>
      </c>
    </row>
    <row r="334" spans="1:57">
      <c r="A334" s="130">
        <v>7603071727</v>
      </c>
      <c r="B334">
        <v>272</v>
      </c>
      <c r="C334" t="s">
        <v>2736</v>
      </c>
      <c r="D334" s="10">
        <v>7603071727</v>
      </c>
      <c r="E334" t="s">
        <v>14667</v>
      </c>
      <c r="F334" t="s">
        <v>14352</v>
      </c>
      <c r="G334" s="7">
        <v>43517</v>
      </c>
      <c r="H334">
        <v>7</v>
      </c>
      <c r="I334" t="s">
        <v>73</v>
      </c>
      <c r="J334" t="s">
        <v>5229</v>
      </c>
      <c r="K334" t="s">
        <v>5172</v>
      </c>
      <c r="L334" t="s">
        <v>2739</v>
      </c>
      <c r="M334">
        <v>10</v>
      </c>
      <c r="R334">
        <v>0</v>
      </c>
      <c r="S334">
        <v>12130</v>
      </c>
      <c r="T334">
        <v>15542</v>
      </c>
      <c r="U334">
        <v>19222</v>
      </c>
      <c r="V334">
        <v>21441</v>
      </c>
      <c r="W334">
        <v>0</v>
      </c>
      <c r="X334">
        <v>3114</v>
      </c>
      <c r="Y334">
        <v>16116</v>
      </c>
      <c r="Z334">
        <v>9518</v>
      </c>
      <c r="AA334">
        <v>14867</v>
      </c>
      <c r="AB334">
        <v>-1</v>
      </c>
      <c r="AC334">
        <v>8084</v>
      </c>
      <c r="AD334">
        <v>-7301</v>
      </c>
      <c r="AE334">
        <v>-5014</v>
      </c>
      <c r="AF334">
        <v>-4687</v>
      </c>
      <c r="AG334">
        <v>0</v>
      </c>
      <c r="AH334">
        <v>14594</v>
      </c>
      <c r="AI334">
        <v>0</v>
      </c>
      <c r="AJ334">
        <v>4614</v>
      </c>
      <c r="AK334">
        <v>1850</v>
      </c>
      <c r="AL334">
        <v>0</v>
      </c>
      <c r="AM334">
        <v>27362</v>
      </c>
      <c r="AN334">
        <v>46928</v>
      </c>
      <c r="AO334">
        <v>85192</v>
      </c>
      <c r="AP334">
        <v>74000</v>
      </c>
      <c r="AQ334" s="105">
        <v>0</v>
      </c>
      <c r="AR334" s="6">
        <v>1.768</v>
      </c>
      <c r="AS334" t="s">
        <v>17208</v>
      </c>
      <c r="AT334" t="s">
        <v>2740</v>
      </c>
      <c r="AU334" s="6" t="s">
        <v>2741</v>
      </c>
      <c r="AV334" s="6">
        <v>0.12676442373578184</v>
      </c>
      <c r="AW334" t="s">
        <v>22805</v>
      </c>
      <c r="AX334" t="s">
        <v>22941</v>
      </c>
      <c r="AY334">
        <v>-8624</v>
      </c>
      <c r="AZ334">
        <v>19220</v>
      </c>
      <c r="BA334">
        <v>78267</v>
      </c>
      <c r="BB334">
        <v>-11.30415120593692</v>
      </c>
      <c r="BC334">
        <v>0.35360000000000003</v>
      </c>
      <c r="BD334">
        <v>-0.21859987873699921</v>
      </c>
      <c r="BE334" t="s">
        <v>23749</v>
      </c>
    </row>
    <row r="335" spans="1:57">
      <c r="A335" s="130">
        <v>5401994091</v>
      </c>
      <c r="B335">
        <v>310</v>
      </c>
      <c r="C335" t="s">
        <v>2742</v>
      </c>
      <c r="D335" s="10">
        <v>5401994091</v>
      </c>
      <c r="E335" t="s">
        <v>14668</v>
      </c>
      <c r="F335" t="s">
        <v>14353</v>
      </c>
      <c r="G335" s="7">
        <v>43657</v>
      </c>
      <c r="H335">
        <v>7</v>
      </c>
      <c r="I335" t="s">
        <v>73</v>
      </c>
      <c r="J335" t="s">
        <v>5409</v>
      </c>
      <c r="K335" t="s">
        <v>5409</v>
      </c>
      <c r="L335" t="s">
        <v>8917</v>
      </c>
      <c r="M335">
        <v>10</v>
      </c>
      <c r="R335">
        <v>10100</v>
      </c>
      <c r="S335">
        <v>421</v>
      </c>
      <c r="T335">
        <v>6951</v>
      </c>
      <c r="U335">
        <v>11654</v>
      </c>
      <c r="V335">
        <v>5582</v>
      </c>
      <c r="W335">
        <v>0</v>
      </c>
      <c r="X335">
        <v>265</v>
      </c>
      <c r="Y335">
        <v>1108</v>
      </c>
      <c r="Z335">
        <v>1565</v>
      </c>
      <c r="AA335">
        <v>3162</v>
      </c>
      <c r="AB335">
        <v>10100</v>
      </c>
      <c r="AC335">
        <v>156</v>
      </c>
      <c r="AD335">
        <v>5538</v>
      </c>
      <c r="AE335">
        <v>9467</v>
      </c>
      <c r="AF335">
        <v>2209</v>
      </c>
      <c r="AG335">
        <v>0</v>
      </c>
      <c r="AH335">
        <v>0</v>
      </c>
      <c r="AI335">
        <v>0</v>
      </c>
      <c r="AJ335">
        <v>0</v>
      </c>
      <c r="AK335">
        <v>0</v>
      </c>
      <c r="AL335">
        <v>0</v>
      </c>
      <c r="AM335">
        <v>6596</v>
      </c>
      <c r="AN335">
        <v>119445</v>
      </c>
      <c r="AO335">
        <v>113017</v>
      </c>
      <c r="AP335">
        <v>139291</v>
      </c>
      <c r="AQ335" s="105">
        <v>0</v>
      </c>
      <c r="AR335" s="6">
        <v>0.55300000000000005</v>
      </c>
      <c r="AS335" t="s">
        <v>17208</v>
      </c>
      <c r="AT335" t="s">
        <v>12221</v>
      </c>
      <c r="AU335" s="6" t="s">
        <v>82</v>
      </c>
      <c r="AV335" s="6" t="s">
        <v>74</v>
      </c>
      <c r="AW335" t="s">
        <v>22806</v>
      </c>
      <c r="AX335" t="s">
        <v>22931</v>
      </c>
      <c r="AY335">
        <v>15517</v>
      </c>
      <c r="AZ335">
        <v>0</v>
      </c>
      <c r="BA335">
        <v>0</v>
      </c>
      <c r="BB335">
        <v>0</v>
      </c>
      <c r="BC335">
        <v>0.1106</v>
      </c>
      <c r="BD335">
        <v>0.3957362952346829</v>
      </c>
      <c r="BE335" t="s">
        <v>23749</v>
      </c>
    </row>
    <row r="336" spans="1:57">
      <c r="A336" s="130">
        <v>5406973190</v>
      </c>
      <c r="B336">
        <v>545</v>
      </c>
      <c r="C336" t="s">
        <v>2748</v>
      </c>
      <c r="D336" s="10">
        <v>5406973190</v>
      </c>
      <c r="E336" t="s">
        <v>14669</v>
      </c>
      <c r="F336" t="s">
        <v>14354</v>
      </c>
      <c r="G336" s="7">
        <v>45476</v>
      </c>
      <c r="H336">
        <v>2</v>
      </c>
      <c r="I336" t="s">
        <v>73</v>
      </c>
      <c r="J336" t="s">
        <v>4910</v>
      </c>
      <c r="K336" t="s">
        <v>4909</v>
      </c>
      <c r="L336" t="s">
        <v>8920</v>
      </c>
      <c r="M336">
        <v>11020</v>
      </c>
      <c r="R336">
        <v>13387</v>
      </c>
      <c r="S336">
        <v>2858</v>
      </c>
      <c r="T336">
        <v>126325</v>
      </c>
      <c r="U336">
        <v>30023</v>
      </c>
      <c r="V336">
        <v>249725</v>
      </c>
      <c r="W336">
        <v>191</v>
      </c>
      <c r="X336">
        <v>223</v>
      </c>
      <c r="Y336">
        <v>123737</v>
      </c>
      <c r="Z336">
        <v>33659</v>
      </c>
      <c r="AA336">
        <v>159953</v>
      </c>
      <c r="AB336">
        <v>-192</v>
      </c>
      <c r="AC336">
        <v>2115</v>
      </c>
      <c r="AD336">
        <v>2035</v>
      </c>
      <c r="AE336">
        <v>-4015</v>
      </c>
      <c r="AF336">
        <v>71781</v>
      </c>
      <c r="AG336">
        <v>0</v>
      </c>
      <c r="AH336">
        <v>0</v>
      </c>
      <c r="AI336">
        <v>0</v>
      </c>
      <c r="AJ336">
        <v>0</v>
      </c>
      <c r="AK336">
        <v>0</v>
      </c>
      <c r="AL336">
        <v>112</v>
      </c>
      <c r="AM336">
        <v>24027</v>
      </c>
      <c r="AN336">
        <v>19162</v>
      </c>
      <c r="AO336">
        <v>15944</v>
      </c>
      <c r="AP336">
        <v>129402</v>
      </c>
      <c r="AQ336" s="105">
        <v>361</v>
      </c>
      <c r="AR336" s="6">
        <v>18.654</v>
      </c>
      <c r="AS336" t="s">
        <v>17208</v>
      </c>
      <c r="AT336" t="s">
        <v>12226</v>
      </c>
      <c r="AU336" s="6">
        <v>0</v>
      </c>
      <c r="AV336" s="6" t="s">
        <v>74</v>
      </c>
      <c r="AW336" t="s">
        <v>22807</v>
      </c>
      <c r="AX336" t="s">
        <v>22931</v>
      </c>
      <c r="AY336">
        <v>115320</v>
      </c>
      <c r="AZ336">
        <v>0</v>
      </c>
      <c r="BA336">
        <v>0</v>
      </c>
      <c r="BB336">
        <v>0</v>
      </c>
      <c r="BC336">
        <v>3.7307999999999999</v>
      </c>
      <c r="BD336">
        <v>0.28744018420262291</v>
      </c>
      <c r="BE336" t="s">
        <v>23749</v>
      </c>
    </row>
    <row r="337" spans="1:57">
      <c r="A337" s="130">
        <v>6168114626</v>
      </c>
      <c r="B337">
        <v>546</v>
      </c>
      <c r="C337" t="s">
        <v>2760</v>
      </c>
      <c r="D337" s="10">
        <v>6168114626</v>
      </c>
      <c r="E337" t="s">
        <v>14671</v>
      </c>
      <c r="F337" t="s">
        <v>14356</v>
      </c>
      <c r="G337" s="7">
        <v>45673</v>
      </c>
      <c r="H337">
        <v>1</v>
      </c>
      <c r="I337" t="s">
        <v>73</v>
      </c>
      <c r="J337" t="s">
        <v>4855</v>
      </c>
      <c r="K337" t="s">
        <v>20715</v>
      </c>
      <c r="L337" t="s">
        <v>8923</v>
      </c>
      <c r="M337">
        <v>10000</v>
      </c>
      <c r="R337" t="s">
        <v>74</v>
      </c>
      <c r="S337">
        <v>17357</v>
      </c>
      <c r="T337">
        <v>84780</v>
      </c>
      <c r="U337">
        <v>141693</v>
      </c>
      <c r="V337">
        <v>625885</v>
      </c>
      <c r="W337" t="s">
        <v>74</v>
      </c>
      <c r="X337">
        <v>6230</v>
      </c>
      <c r="Y337">
        <v>68610</v>
      </c>
      <c r="Z337">
        <v>89958</v>
      </c>
      <c r="AA337">
        <v>369240</v>
      </c>
      <c r="AB337" t="s">
        <v>74</v>
      </c>
      <c r="AC337">
        <v>10516</v>
      </c>
      <c r="AD337">
        <v>7660</v>
      </c>
      <c r="AE337">
        <v>19432</v>
      </c>
      <c r="AF337">
        <v>25136</v>
      </c>
      <c r="AG337" t="s">
        <v>74</v>
      </c>
      <c r="AH337">
        <v>16343</v>
      </c>
      <c r="AI337">
        <v>149363</v>
      </c>
      <c r="AJ337">
        <v>515934</v>
      </c>
      <c r="AK337">
        <v>1376077</v>
      </c>
      <c r="AL337" t="s">
        <v>74</v>
      </c>
      <c r="AM337">
        <v>230</v>
      </c>
      <c r="AN337">
        <v>796</v>
      </c>
      <c r="AO337">
        <v>18713</v>
      </c>
      <c r="AP337">
        <v>15739</v>
      </c>
      <c r="AQ337" s="105" t="s">
        <v>74</v>
      </c>
      <c r="AR337" s="6">
        <v>36.06</v>
      </c>
      <c r="AS337" t="s">
        <v>17208</v>
      </c>
      <c r="AT337" t="s">
        <v>12236</v>
      </c>
      <c r="AU337" s="6">
        <v>0</v>
      </c>
      <c r="AV337" s="6">
        <v>84.199779722205221</v>
      </c>
      <c r="AW337" t="s">
        <v>22808</v>
      </c>
      <c r="AX337" t="s">
        <v>22920</v>
      </c>
      <c r="AY337">
        <v>73980</v>
      </c>
      <c r="AZ337">
        <v>304453</v>
      </c>
      <c r="BA337">
        <v>1034436</v>
      </c>
      <c r="BB337">
        <v>18.097985942146526</v>
      </c>
      <c r="BC337">
        <v>7.2120000000000006</v>
      </c>
      <c r="BD337">
        <v>4.0160732402917468E-2</v>
      </c>
      <c r="BE337" t="s">
        <v>23749</v>
      </c>
    </row>
    <row r="338" spans="1:57">
      <c r="A338" s="130">
        <v>6685187140</v>
      </c>
      <c r="B338">
        <v>63</v>
      </c>
      <c r="C338" t="s">
        <v>2773</v>
      </c>
      <c r="D338" s="10">
        <v>6685187140</v>
      </c>
      <c r="E338" t="s">
        <v>14673</v>
      </c>
      <c r="F338" t="s">
        <v>14360</v>
      </c>
      <c r="G338" s="7">
        <v>44336</v>
      </c>
      <c r="H338">
        <v>5</v>
      </c>
      <c r="I338" t="s">
        <v>73</v>
      </c>
      <c r="J338" t="s">
        <v>4980</v>
      </c>
      <c r="K338" t="s">
        <v>4980</v>
      </c>
      <c r="L338" t="s">
        <v>8930</v>
      </c>
      <c r="M338">
        <v>10000</v>
      </c>
      <c r="R338" t="s">
        <v>74</v>
      </c>
      <c r="S338">
        <v>400</v>
      </c>
      <c r="T338">
        <v>116698</v>
      </c>
      <c r="U338">
        <v>431808</v>
      </c>
      <c r="V338">
        <v>137299</v>
      </c>
      <c r="W338" t="s">
        <v>74</v>
      </c>
      <c r="X338">
        <v>126</v>
      </c>
      <c r="Y338">
        <v>26988</v>
      </c>
      <c r="Z338">
        <v>321891</v>
      </c>
      <c r="AA338">
        <v>65194</v>
      </c>
      <c r="AB338" t="s">
        <v>74</v>
      </c>
      <c r="AC338">
        <v>127</v>
      </c>
      <c r="AD338">
        <v>86640</v>
      </c>
      <c r="AE338">
        <v>62094</v>
      </c>
      <c r="AF338">
        <v>42799</v>
      </c>
      <c r="AG338" t="s">
        <v>74</v>
      </c>
      <c r="AH338">
        <v>0</v>
      </c>
      <c r="AI338">
        <v>6639</v>
      </c>
      <c r="AJ338">
        <v>32555</v>
      </c>
      <c r="AK338">
        <v>70410</v>
      </c>
      <c r="AL338" t="s">
        <v>74</v>
      </c>
      <c r="AM338">
        <v>3</v>
      </c>
      <c r="AN338">
        <v>87134</v>
      </c>
      <c r="AO338">
        <v>155817</v>
      </c>
      <c r="AP338">
        <v>158847</v>
      </c>
      <c r="AQ338" s="105" t="s">
        <v>74</v>
      </c>
      <c r="AR338" s="6">
        <v>343.24799999999999</v>
      </c>
      <c r="AS338" t="s">
        <v>17210</v>
      </c>
      <c r="AT338" t="s">
        <v>12252</v>
      </c>
      <c r="AU338" s="6" t="s">
        <v>2779</v>
      </c>
      <c r="AV338" s="6">
        <v>10.605512878445548</v>
      </c>
      <c r="AW338" t="s">
        <v>22809</v>
      </c>
      <c r="AX338" t="s">
        <v>22926</v>
      </c>
      <c r="AY338">
        <v>201660</v>
      </c>
      <c r="AZ338">
        <v>0</v>
      </c>
      <c r="BA338">
        <v>38731</v>
      </c>
      <c r="BB338">
        <v>0.19206089457502729</v>
      </c>
      <c r="BC338">
        <v>68.649599999999992</v>
      </c>
      <c r="BD338">
        <v>0.3117211341670369</v>
      </c>
      <c r="BE338" t="s">
        <v>23749</v>
      </c>
    </row>
    <row r="339" spans="1:57">
      <c r="A339" s="130">
        <v>2124048263</v>
      </c>
      <c r="B339">
        <v>457</v>
      </c>
      <c r="C339" t="s">
        <v>2780</v>
      </c>
      <c r="D339" s="10">
        <v>2124048263</v>
      </c>
      <c r="E339" t="s">
        <v>14674</v>
      </c>
      <c r="F339" t="s">
        <v>14361</v>
      </c>
      <c r="G339" s="7">
        <v>44299</v>
      </c>
      <c r="H339">
        <v>5</v>
      </c>
      <c r="I339" t="s">
        <v>73</v>
      </c>
      <c r="J339" t="s">
        <v>5443</v>
      </c>
      <c r="K339" t="s">
        <v>5442</v>
      </c>
      <c r="L339" t="s">
        <v>2784</v>
      </c>
      <c r="M339">
        <v>10</v>
      </c>
      <c r="R339" t="s">
        <v>74</v>
      </c>
      <c r="S339">
        <v>10384</v>
      </c>
      <c r="T339">
        <v>606</v>
      </c>
      <c r="U339">
        <v>725</v>
      </c>
      <c r="V339">
        <v>3554</v>
      </c>
      <c r="W339" t="s">
        <v>74</v>
      </c>
      <c r="X339">
        <v>388</v>
      </c>
      <c r="Y339">
        <v>609</v>
      </c>
      <c r="Z339">
        <v>605</v>
      </c>
      <c r="AA339">
        <v>1534</v>
      </c>
      <c r="AB339" t="s">
        <v>74</v>
      </c>
      <c r="AC339">
        <v>9996</v>
      </c>
      <c r="AD339">
        <v>-3</v>
      </c>
      <c r="AE339">
        <v>120</v>
      </c>
      <c r="AF339">
        <v>1845</v>
      </c>
      <c r="AG339" t="s">
        <v>74</v>
      </c>
      <c r="AH339">
        <v>0</v>
      </c>
      <c r="AI339">
        <v>2680</v>
      </c>
      <c r="AJ339">
        <v>2672</v>
      </c>
      <c r="AK339">
        <v>2372</v>
      </c>
      <c r="AL339" t="s">
        <v>74</v>
      </c>
      <c r="AM339">
        <v>10491</v>
      </c>
      <c r="AN339">
        <v>10418</v>
      </c>
      <c r="AO339">
        <v>10595</v>
      </c>
      <c r="AP339">
        <v>10604</v>
      </c>
      <c r="AQ339" s="105" t="s">
        <v>74</v>
      </c>
      <c r="AR339" s="6">
        <v>0.34200000000000003</v>
      </c>
      <c r="AS339" t="s">
        <v>17208</v>
      </c>
      <c r="AT339" t="s">
        <v>2785</v>
      </c>
      <c r="AU339" s="6" t="s">
        <v>2786</v>
      </c>
      <c r="AV339" s="6">
        <v>0.88507462686567162</v>
      </c>
      <c r="AW339" t="s">
        <v>22810</v>
      </c>
      <c r="AX339" t="s">
        <v>22943</v>
      </c>
      <c r="AY339">
        <v>11968</v>
      </c>
      <c r="AZ339">
        <v>0</v>
      </c>
      <c r="BA339">
        <v>1770</v>
      </c>
      <c r="BB339">
        <v>0.14789438502673796</v>
      </c>
      <c r="BC339">
        <v>6.8400000000000002E-2</v>
      </c>
      <c r="BD339">
        <v>0.51913337084974676</v>
      </c>
      <c r="BE339" t="s">
        <v>23749</v>
      </c>
    </row>
    <row r="340" spans="1:57">
      <c r="A340" s="130">
        <v>6685165403</v>
      </c>
      <c r="B340">
        <v>377</v>
      </c>
      <c r="C340" t="s">
        <v>14362</v>
      </c>
      <c r="D340" s="10">
        <v>6685165403</v>
      </c>
      <c r="E340" t="s">
        <v>14675</v>
      </c>
      <c r="F340" t="s">
        <v>14363</v>
      </c>
      <c r="G340" s="7">
        <v>43675</v>
      </c>
      <c r="H340">
        <v>7</v>
      </c>
      <c r="I340" t="s">
        <v>73</v>
      </c>
      <c r="J340" t="s">
        <v>5130</v>
      </c>
      <c r="K340" t="s">
        <v>5130</v>
      </c>
      <c r="L340" t="s">
        <v>2791</v>
      </c>
      <c r="M340">
        <v>10053.803</v>
      </c>
      <c r="R340">
        <v>1716</v>
      </c>
      <c r="S340">
        <v>11279</v>
      </c>
      <c r="T340">
        <v>6409</v>
      </c>
      <c r="U340">
        <v>25699</v>
      </c>
      <c r="V340">
        <v>43345</v>
      </c>
      <c r="W340">
        <v>501</v>
      </c>
      <c r="X340">
        <v>10156</v>
      </c>
      <c r="Y340">
        <v>233</v>
      </c>
      <c r="Z340">
        <v>13280</v>
      </c>
      <c r="AA340">
        <v>25563</v>
      </c>
      <c r="AB340">
        <v>1215</v>
      </c>
      <c r="AC340">
        <v>1085</v>
      </c>
      <c r="AD340">
        <v>891</v>
      </c>
      <c r="AE340">
        <v>10198</v>
      </c>
      <c r="AF340">
        <v>15239</v>
      </c>
      <c r="AG340">
        <v>0</v>
      </c>
      <c r="AH340">
        <v>0</v>
      </c>
      <c r="AI340">
        <v>17342</v>
      </c>
      <c r="AJ340">
        <v>0</v>
      </c>
      <c r="AK340">
        <v>0</v>
      </c>
      <c r="AL340">
        <v>10</v>
      </c>
      <c r="AM340">
        <v>13061</v>
      </c>
      <c r="AN340">
        <v>19423</v>
      </c>
      <c r="AO340">
        <v>30470</v>
      </c>
      <c r="AP340">
        <v>41100</v>
      </c>
      <c r="AQ340" s="105">
        <v>0</v>
      </c>
      <c r="AR340" s="6">
        <v>25.259</v>
      </c>
      <c r="AS340" t="s">
        <v>17208</v>
      </c>
      <c r="AT340" t="s">
        <v>2792</v>
      </c>
      <c r="AU340" s="6" t="s">
        <v>2793</v>
      </c>
      <c r="AV340" s="6">
        <v>0</v>
      </c>
      <c r="AW340" t="s">
        <v>22811</v>
      </c>
      <c r="AX340" t="s">
        <v>22926</v>
      </c>
      <c r="AY340">
        <v>38681</v>
      </c>
      <c r="AZ340">
        <v>0</v>
      </c>
      <c r="BA340">
        <v>0</v>
      </c>
      <c r="BB340">
        <v>0</v>
      </c>
      <c r="BC340">
        <v>5.0518000000000001</v>
      </c>
      <c r="BD340">
        <v>0.35157457607567194</v>
      </c>
      <c r="BE340" t="s">
        <v>23749</v>
      </c>
    </row>
    <row r="341" spans="1:57">
      <c r="A341" s="130">
        <v>6450113735</v>
      </c>
      <c r="B341">
        <v>72</v>
      </c>
      <c r="C341" t="s">
        <v>2794</v>
      </c>
      <c r="D341" s="10">
        <v>6450113735</v>
      </c>
      <c r="E341" t="s">
        <v>14676</v>
      </c>
      <c r="F341" t="s">
        <v>14364</v>
      </c>
      <c r="G341" s="7">
        <v>44502</v>
      </c>
      <c r="H341">
        <v>4</v>
      </c>
      <c r="I341" t="s">
        <v>73</v>
      </c>
      <c r="J341" t="s">
        <v>5202</v>
      </c>
      <c r="K341" t="s">
        <v>5201</v>
      </c>
      <c r="L341" t="s">
        <v>2798</v>
      </c>
      <c r="M341">
        <v>10</v>
      </c>
      <c r="R341" t="s">
        <v>74</v>
      </c>
      <c r="S341">
        <v>47328</v>
      </c>
      <c r="T341">
        <v>109064</v>
      </c>
      <c r="U341">
        <v>6136</v>
      </c>
      <c r="V341">
        <v>25419</v>
      </c>
      <c r="W341" t="s">
        <v>74</v>
      </c>
      <c r="X341">
        <v>103</v>
      </c>
      <c r="Y341">
        <v>13205</v>
      </c>
      <c r="Z341">
        <v>4398</v>
      </c>
      <c r="AA341">
        <v>8040</v>
      </c>
      <c r="AB341" t="s">
        <v>74</v>
      </c>
      <c r="AC341">
        <v>47116</v>
      </c>
      <c r="AD341">
        <v>92359</v>
      </c>
      <c r="AE341">
        <v>1394</v>
      </c>
      <c r="AF341">
        <v>13327</v>
      </c>
      <c r="AG341" t="s">
        <v>74</v>
      </c>
      <c r="AH341">
        <v>47</v>
      </c>
      <c r="AI341">
        <v>70472</v>
      </c>
      <c r="AJ341">
        <v>0</v>
      </c>
      <c r="AK341">
        <v>0</v>
      </c>
      <c r="AL341" t="s">
        <v>74</v>
      </c>
      <c r="AM341">
        <v>55127</v>
      </c>
      <c r="AN341">
        <v>87423</v>
      </c>
      <c r="AO341">
        <v>15211</v>
      </c>
      <c r="AP341">
        <v>27714</v>
      </c>
      <c r="AQ341" s="105" t="s">
        <v>74</v>
      </c>
      <c r="AR341" s="6">
        <v>0.53700000000000003</v>
      </c>
      <c r="AS341" t="s">
        <v>17208</v>
      </c>
      <c r="AT341" t="s">
        <v>12268</v>
      </c>
      <c r="AU341" s="6" t="s">
        <v>2800</v>
      </c>
      <c r="AV341" s="6">
        <v>0</v>
      </c>
      <c r="AW341" t="s">
        <v>22812</v>
      </c>
      <c r="AX341" t="s">
        <v>22932</v>
      </c>
      <c r="AY341">
        <v>15158</v>
      </c>
      <c r="AZ341">
        <v>0</v>
      </c>
      <c r="BA341">
        <v>0</v>
      </c>
      <c r="BB341">
        <v>0</v>
      </c>
      <c r="BC341">
        <v>0.10740000000000001</v>
      </c>
      <c r="BD341">
        <v>0.52429285180376883</v>
      </c>
      <c r="BE341" t="s">
        <v>23749</v>
      </c>
    </row>
    <row r="342" spans="1:57">
      <c r="A342" s="130">
        <v>6102064540</v>
      </c>
      <c r="B342">
        <v>414</v>
      </c>
      <c r="C342" t="s">
        <v>14594</v>
      </c>
      <c r="D342" s="10">
        <v>6102064540</v>
      </c>
      <c r="E342" t="s">
        <v>14677</v>
      </c>
      <c r="F342" t="s">
        <v>14595</v>
      </c>
      <c r="G342" s="7">
        <v>42810</v>
      </c>
      <c r="H342">
        <v>9</v>
      </c>
      <c r="I342" t="s">
        <v>73</v>
      </c>
      <c r="J342" t="s">
        <v>20726</v>
      </c>
      <c r="K342" t="s">
        <v>5192</v>
      </c>
      <c r="L342" t="s">
        <v>8939</v>
      </c>
      <c r="M342">
        <v>20</v>
      </c>
      <c r="R342">
        <v>0</v>
      </c>
      <c r="S342">
        <v>666</v>
      </c>
      <c r="T342">
        <v>823</v>
      </c>
      <c r="U342">
        <v>3314</v>
      </c>
      <c r="V342">
        <v>27919</v>
      </c>
      <c r="W342">
        <v>1</v>
      </c>
      <c r="X342">
        <v>392</v>
      </c>
      <c r="Y342">
        <v>162</v>
      </c>
      <c r="Z342">
        <v>212</v>
      </c>
      <c r="AA342">
        <v>20433</v>
      </c>
      <c r="AB342">
        <v>-2</v>
      </c>
      <c r="AC342">
        <v>256</v>
      </c>
      <c r="AD342">
        <v>602</v>
      </c>
      <c r="AE342">
        <v>2943</v>
      </c>
      <c r="AF342">
        <v>1536</v>
      </c>
      <c r="AG342">
        <v>0</v>
      </c>
      <c r="AH342">
        <v>0</v>
      </c>
      <c r="AI342">
        <v>0</v>
      </c>
      <c r="AJ342">
        <v>0</v>
      </c>
      <c r="AK342">
        <v>0</v>
      </c>
      <c r="AL342">
        <v>105310</v>
      </c>
      <c r="AM342">
        <v>106040</v>
      </c>
      <c r="AN342">
        <v>112102</v>
      </c>
      <c r="AO342">
        <v>117850</v>
      </c>
      <c r="AP342">
        <v>114422</v>
      </c>
      <c r="AQ342" s="105">
        <v>59990</v>
      </c>
      <c r="AR342" s="6">
        <v>41.92</v>
      </c>
      <c r="AS342" t="s">
        <v>17208</v>
      </c>
      <c r="AT342" t="s">
        <v>12274</v>
      </c>
      <c r="AU342" s="6" t="s">
        <v>2807</v>
      </c>
      <c r="AV342" s="6" t="s">
        <v>74</v>
      </c>
      <c r="AW342" t="s">
        <v>22813</v>
      </c>
      <c r="AX342" t="s">
        <v>22920</v>
      </c>
      <c r="AY342">
        <v>27254</v>
      </c>
      <c r="AZ342">
        <v>0</v>
      </c>
      <c r="BA342">
        <v>0</v>
      </c>
      <c r="BB342">
        <v>0</v>
      </c>
      <c r="BC342">
        <v>8.3840000000000003</v>
      </c>
      <c r="BD342">
        <v>5.5016297145313225E-2</v>
      </c>
      <c r="BE342" t="s">
        <v>23749</v>
      </c>
    </row>
    <row r="343" spans="1:57">
      <c r="A343" s="130">
        <v>3443147600</v>
      </c>
      <c r="B343">
        <v>459</v>
      </c>
      <c r="C343" t="s">
        <v>2808</v>
      </c>
      <c r="D343" s="10">
        <v>3443147600</v>
      </c>
      <c r="E343" t="s">
        <v>14678</v>
      </c>
      <c r="F343" t="s">
        <v>14365</v>
      </c>
      <c r="G343" s="7">
        <v>45267</v>
      </c>
      <c r="H343">
        <v>2</v>
      </c>
      <c r="I343" t="s">
        <v>73</v>
      </c>
      <c r="J343" t="s">
        <v>6270</v>
      </c>
      <c r="K343" t="s">
        <v>6269</v>
      </c>
      <c r="L343" t="s">
        <v>8942</v>
      </c>
      <c r="M343">
        <v>10</v>
      </c>
      <c r="R343" t="s">
        <v>74</v>
      </c>
      <c r="S343">
        <v>0</v>
      </c>
      <c r="T343">
        <v>13467</v>
      </c>
      <c r="U343">
        <v>269</v>
      </c>
      <c r="V343">
        <v>0</v>
      </c>
      <c r="W343" t="s">
        <v>74</v>
      </c>
      <c r="X343">
        <v>0</v>
      </c>
      <c r="Y343">
        <v>11890</v>
      </c>
      <c r="Z343">
        <v>79</v>
      </c>
      <c r="AA343">
        <v>38</v>
      </c>
      <c r="AB343" t="s">
        <v>74</v>
      </c>
      <c r="AC343">
        <v>0</v>
      </c>
      <c r="AD343">
        <v>761</v>
      </c>
      <c r="AE343">
        <v>174</v>
      </c>
      <c r="AF343">
        <v>-87</v>
      </c>
      <c r="AG343" t="s">
        <v>74</v>
      </c>
      <c r="AH343">
        <v>0</v>
      </c>
      <c r="AI343">
        <v>0</v>
      </c>
      <c r="AJ343">
        <v>0</v>
      </c>
      <c r="AK343">
        <v>0</v>
      </c>
      <c r="AL343" t="s">
        <v>74</v>
      </c>
      <c r="AM343">
        <v>587</v>
      </c>
      <c r="AN343">
        <v>9341</v>
      </c>
      <c r="AO343">
        <v>14822</v>
      </c>
      <c r="AP343">
        <v>35742</v>
      </c>
      <c r="AQ343" s="105" t="s">
        <v>74</v>
      </c>
      <c r="AR343" s="6">
        <v>0</v>
      </c>
      <c r="AS343" t="s">
        <v>17208</v>
      </c>
      <c r="AT343" t="s">
        <v>2813</v>
      </c>
      <c r="AU343" s="6" t="s">
        <v>82</v>
      </c>
      <c r="AV343" s="6" t="s">
        <v>74</v>
      </c>
      <c r="AW343" t="s">
        <v>19910</v>
      </c>
      <c r="AX343" t="s">
        <v>22940</v>
      </c>
      <c r="AY343">
        <v>70</v>
      </c>
      <c r="AZ343">
        <v>0</v>
      </c>
      <c r="BA343">
        <v>0</v>
      </c>
      <c r="BB343">
        <v>0</v>
      </c>
      <c r="BC343">
        <v>0</v>
      </c>
      <c r="BD343" t="s">
        <v>23752</v>
      </c>
      <c r="BE343" t="s">
        <v>23749</v>
      </c>
    </row>
    <row r="344" spans="1:57">
      <c r="A344" s="130">
        <v>2130228345</v>
      </c>
      <c r="B344">
        <v>420</v>
      </c>
      <c r="C344" t="s">
        <v>2814</v>
      </c>
      <c r="D344" s="10">
        <v>2130228345</v>
      </c>
      <c r="E344" t="s">
        <v>14679</v>
      </c>
      <c r="F344" t="s">
        <v>14366</v>
      </c>
      <c r="G344" s="7">
        <v>44490</v>
      </c>
      <c r="H344">
        <v>4</v>
      </c>
      <c r="I344" t="s">
        <v>73</v>
      </c>
      <c r="J344" t="s">
        <v>23430</v>
      </c>
      <c r="K344" t="s">
        <v>5396</v>
      </c>
      <c r="L344" t="s">
        <v>8945</v>
      </c>
      <c r="M344">
        <v>15.455</v>
      </c>
      <c r="R344" t="s">
        <v>74</v>
      </c>
      <c r="S344">
        <v>0</v>
      </c>
      <c r="T344">
        <v>204</v>
      </c>
      <c r="U344">
        <v>2837</v>
      </c>
      <c r="V344">
        <v>6083</v>
      </c>
      <c r="W344" t="s">
        <v>74</v>
      </c>
      <c r="X344">
        <v>0</v>
      </c>
      <c r="Y344">
        <v>168</v>
      </c>
      <c r="Z344">
        <v>2448</v>
      </c>
      <c r="AA344">
        <v>5369</v>
      </c>
      <c r="AB344" t="s">
        <v>74</v>
      </c>
      <c r="AC344">
        <v>0</v>
      </c>
      <c r="AD344">
        <v>24</v>
      </c>
      <c r="AE344">
        <v>219</v>
      </c>
      <c r="AF344">
        <v>502</v>
      </c>
      <c r="AG344" t="s">
        <v>74</v>
      </c>
      <c r="AH344">
        <v>0</v>
      </c>
      <c r="AI344">
        <v>0</v>
      </c>
      <c r="AJ344">
        <v>0</v>
      </c>
      <c r="AK344">
        <v>0</v>
      </c>
      <c r="AL344" t="s">
        <v>74</v>
      </c>
      <c r="AM344">
        <v>26308</v>
      </c>
      <c r="AN344">
        <v>13188</v>
      </c>
      <c r="AO344">
        <v>23501</v>
      </c>
      <c r="AP344">
        <v>21663</v>
      </c>
      <c r="AQ344" s="105" t="s">
        <v>74</v>
      </c>
      <c r="AR344" s="6">
        <v>29.818999999999999</v>
      </c>
      <c r="AS344" t="s">
        <v>17208</v>
      </c>
      <c r="AT344" t="s">
        <v>2819</v>
      </c>
      <c r="AU344" s="6" t="s">
        <v>2820</v>
      </c>
      <c r="AV344" s="6" t="s">
        <v>74</v>
      </c>
      <c r="AW344" t="s">
        <v>19911</v>
      </c>
      <c r="AX344" t="s">
        <v>22943</v>
      </c>
      <c r="AY344">
        <v>760</v>
      </c>
      <c r="AZ344">
        <v>0</v>
      </c>
      <c r="BA344">
        <v>21039</v>
      </c>
      <c r="BB344">
        <v>27.682894736842105</v>
      </c>
      <c r="BC344">
        <v>5.9638</v>
      </c>
      <c r="BD344">
        <v>8.2525069866842021E-2</v>
      </c>
      <c r="BE344" t="s">
        <v>23749</v>
      </c>
    </row>
    <row r="345" spans="1:57">
      <c r="A345" s="130">
        <v>4632281610</v>
      </c>
      <c r="B345">
        <v>51</v>
      </c>
      <c r="C345" t="s">
        <v>2821</v>
      </c>
      <c r="D345" s="10">
        <v>4632281610</v>
      </c>
      <c r="E345" t="s">
        <v>14680</v>
      </c>
      <c r="F345" t="s">
        <v>14367</v>
      </c>
      <c r="G345" s="7">
        <v>44347</v>
      </c>
      <c r="H345">
        <v>5</v>
      </c>
      <c r="I345" t="s">
        <v>73</v>
      </c>
      <c r="J345" t="s">
        <v>21251</v>
      </c>
      <c r="K345" t="s">
        <v>21251</v>
      </c>
      <c r="L345" t="s">
        <v>8948</v>
      </c>
      <c r="M345">
        <v>10000</v>
      </c>
      <c r="R345" t="s">
        <v>74</v>
      </c>
      <c r="S345">
        <v>1000</v>
      </c>
      <c r="T345">
        <v>256633</v>
      </c>
      <c r="U345">
        <v>496104</v>
      </c>
      <c r="V345">
        <v>51185</v>
      </c>
      <c r="W345" t="s">
        <v>74</v>
      </c>
      <c r="X345">
        <v>746</v>
      </c>
      <c r="Y345">
        <v>88463</v>
      </c>
      <c r="Z345">
        <v>430694</v>
      </c>
      <c r="AA345">
        <v>41575</v>
      </c>
      <c r="AB345" t="s">
        <v>74</v>
      </c>
      <c r="AC345">
        <v>247</v>
      </c>
      <c r="AD345">
        <v>162445</v>
      </c>
      <c r="AE345">
        <v>30806</v>
      </c>
      <c r="AF345">
        <v>15836</v>
      </c>
      <c r="AG345" t="s">
        <v>74</v>
      </c>
      <c r="AH345">
        <v>0</v>
      </c>
      <c r="AI345">
        <v>70050</v>
      </c>
      <c r="AJ345">
        <v>158392</v>
      </c>
      <c r="AK345">
        <v>165115</v>
      </c>
      <c r="AL345" t="s">
        <v>74</v>
      </c>
      <c r="AM345">
        <v>4</v>
      </c>
      <c r="AN345">
        <v>94278</v>
      </c>
      <c r="AO345">
        <v>28832</v>
      </c>
      <c r="AP345">
        <v>46142</v>
      </c>
      <c r="AQ345" s="105" t="s">
        <v>74</v>
      </c>
      <c r="AR345" s="6">
        <v>51.185000000000002</v>
      </c>
      <c r="AS345" t="s">
        <v>17210</v>
      </c>
      <c r="AT345" t="s">
        <v>12290</v>
      </c>
      <c r="AU345" s="6" t="s">
        <v>2827</v>
      </c>
      <c r="AV345" s="6">
        <v>2.3571020699500358</v>
      </c>
      <c r="AW345" t="s">
        <v>22814</v>
      </c>
      <c r="AX345" t="s">
        <v>22952</v>
      </c>
      <c r="AY345">
        <v>219334</v>
      </c>
      <c r="AZ345">
        <v>0</v>
      </c>
      <c r="BA345">
        <v>2608</v>
      </c>
      <c r="BB345">
        <v>1.1890541366135664E-2</v>
      </c>
      <c r="BC345">
        <v>10.237</v>
      </c>
      <c r="BD345">
        <v>0.30938751587379115</v>
      </c>
      <c r="BE345" t="s">
        <v>23749</v>
      </c>
    </row>
    <row r="346" spans="1:57">
      <c r="A346" s="130">
        <v>7716956819</v>
      </c>
      <c r="B346">
        <v>317</v>
      </c>
      <c r="C346" t="s">
        <v>2828</v>
      </c>
      <c r="D346" s="10">
        <v>7716956819</v>
      </c>
      <c r="E346" t="s">
        <v>14681</v>
      </c>
      <c r="F346" t="s">
        <v>14368</v>
      </c>
      <c r="G346" s="7">
        <v>44329</v>
      </c>
      <c r="H346">
        <v>5</v>
      </c>
      <c r="I346" t="s">
        <v>73</v>
      </c>
      <c r="J346" t="s">
        <v>5457</v>
      </c>
      <c r="K346" t="s">
        <v>5457</v>
      </c>
      <c r="L346" t="s">
        <v>4059</v>
      </c>
      <c r="M346">
        <v>10106</v>
      </c>
      <c r="R346" t="s">
        <v>74</v>
      </c>
      <c r="S346">
        <v>535</v>
      </c>
      <c r="T346">
        <v>549</v>
      </c>
      <c r="U346">
        <v>11841</v>
      </c>
      <c r="V346">
        <v>2704</v>
      </c>
      <c r="W346" t="s">
        <v>74</v>
      </c>
      <c r="X346">
        <v>324</v>
      </c>
      <c r="Y346">
        <v>627</v>
      </c>
      <c r="Z346">
        <v>7741</v>
      </c>
      <c r="AA346">
        <v>2220</v>
      </c>
      <c r="AB346" t="s">
        <v>74</v>
      </c>
      <c r="AC346">
        <v>79</v>
      </c>
      <c r="AD346">
        <v>-98</v>
      </c>
      <c r="AE346">
        <v>3751</v>
      </c>
      <c r="AF346">
        <v>394</v>
      </c>
      <c r="AG346" t="s">
        <v>74</v>
      </c>
      <c r="AH346">
        <v>0</v>
      </c>
      <c r="AI346">
        <v>0</v>
      </c>
      <c r="AJ346">
        <v>0</v>
      </c>
      <c r="AK346">
        <v>0</v>
      </c>
      <c r="AL346" t="s">
        <v>74</v>
      </c>
      <c r="AM346">
        <v>89</v>
      </c>
      <c r="AN346">
        <v>1</v>
      </c>
      <c r="AO346">
        <v>238</v>
      </c>
      <c r="AP346">
        <v>1107</v>
      </c>
      <c r="AQ346" s="105" t="s">
        <v>74</v>
      </c>
      <c r="AR346" s="6">
        <v>5.0540000000000003</v>
      </c>
      <c r="AS346" t="s">
        <v>17208</v>
      </c>
      <c r="AT346" t="s">
        <v>2833</v>
      </c>
      <c r="AU346" s="6" t="s">
        <v>2834</v>
      </c>
      <c r="AV346" s="6" t="s">
        <v>74</v>
      </c>
      <c r="AW346" t="s">
        <v>19912</v>
      </c>
      <c r="AX346" t="s">
        <v>22914</v>
      </c>
      <c r="AY346">
        <v>14231</v>
      </c>
      <c r="AZ346">
        <v>0</v>
      </c>
      <c r="BA346">
        <v>819</v>
      </c>
      <c r="BB346">
        <v>5.7550418101328084E-2</v>
      </c>
      <c r="BC346">
        <v>1.0108000000000001</v>
      </c>
      <c r="BD346">
        <v>0.14571005917159763</v>
      </c>
      <c r="BE346" t="s">
        <v>23749</v>
      </c>
    </row>
    <row r="347" spans="1:57">
      <c r="A347" s="130">
        <v>5260478969</v>
      </c>
      <c r="B347">
        <v>83</v>
      </c>
      <c r="C347" t="s">
        <v>2835</v>
      </c>
      <c r="D347" s="10">
        <v>5260478969</v>
      </c>
      <c r="E347" t="s">
        <v>14682</v>
      </c>
      <c r="F347" t="s">
        <v>14369</v>
      </c>
      <c r="G347" s="7">
        <v>44404</v>
      </c>
      <c r="H347">
        <v>5</v>
      </c>
      <c r="I347" t="s">
        <v>73</v>
      </c>
      <c r="J347" t="s">
        <v>4999</v>
      </c>
      <c r="K347" t="s">
        <v>4998</v>
      </c>
      <c r="L347" t="s">
        <v>2839</v>
      </c>
      <c r="M347">
        <v>10100</v>
      </c>
      <c r="R347" t="s">
        <v>74</v>
      </c>
      <c r="S347">
        <v>29</v>
      </c>
      <c r="T347">
        <v>22842</v>
      </c>
      <c r="U347">
        <v>180411</v>
      </c>
      <c r="V347">
        <v>123344</v>
      </c>
      <c r="W347" t="s">
        <v>74</v>
      </c>
      <c r="X347">
        <v>119</v>
      </c>
      <c r="Y347">
        <v>1430</v>
      </c>
      <c r="Z347">
        <v>137853</v>
      </c>
      <c r="AA347">
        <v>62648</v>
      </c>
      <c r="AB347" t="s">
        <v>74</v>
      </c>
      <c r="AC347">
        <v>-90</v>
      </c>
      <c r="AD347">
        <v>831</v>
      </c>
      <c r="AE347">
        <v>6221</v>
      </c>
      <c r="AF347">
        <v>26445</v>
      </c>
      <c r="AG347" t="s">
        <v>74</v>
      </c>
      <c r="AH347">
        <v>0</v>
      </c>
      <c r="AI347">
        <v>126469</v>
      </c>
      <c r="AJ347">
        <v>90702</v>
      </c>
      <c r="AK347">
        <v>38581</v>
      </c>
      <c r="AL347" t="s">
        <v>74</v>
      </c>
      <c r="AM347">
        <v>17</v>
      </c>
      <c r="AN347">
        <v>334</v>
      </c>
      <c r="AO347">
        <v>4317</v>
      </c>
      <c r="AP347">
        <v>2900</v>
      </c>
      <c r="AQ347" s="105" t="s">
        <v>74</v>
      </c>
      <c r="AR347" s="6">
        <v>4253.241</v>
      </c>
      <c r="AS347" t="s">
        <v>17208</v>
      </c>
      <c r="AT347" t="s">
        <v>12300</v>
      </c>
      <c r="AU347" s="6" t="s">
        <v>2841</v>
      </c>
      <c r="AV347" s="6">
        <v>0.30506290078991688</v>
      </c>
      <c r="AW347" t="s">
        <v>22815</v>
      </c>
      <c r="AX347" t="s">
        <v>22921</v>
      </c>
      <c r="AY347">
        <v>43506</v>
      </c>
      <c r="AZ347">
        <v>32301</v>
      </c>
      <c r="BA347">
        <v>4387</v>
      </c>
      <c r="BB347">
        <v>0.84328598354249984</v>
      </c>
      <c r="BC347">
        <v>850.64819999999997</v>
      </c>
      <c r="BD347">
        <v>0.21440037618368141</v>
      </c>
      <c r="BE347" t="s">
        <v>23749</v>
      </c>
    </row>
    <row r="348" spans="1:57">
      <c r="A348" s="130">
        <v>9703045548</v>
      </c>
      <c r="B348">
        <v>416</v>
      </c>
      <c r="C348" t="s">
        <v>2842</v>
      </c>
      <c r="D348" s="10">
        <v>9703045548</v>
      </c>
      <c r="E348" t="s">
        <v>14683</v>
      </c>
      <c r="F348" t="s">
        <v>14370</v>
      </c>
      <c r="G348" s="7">
        <v>44435</v>
      </c>
      <c r="H348">
        <v>5</v>
      </c>
      <c r="I348" t="s">
        <v>73</v>
      </c>
      <c r="J348" t="s">
        <v>5483</v>
      </c>
      <c r="K348" t="s">
        <v>5482</v>
      </c>
      <c r="L348" t="s">
        <v>2846</v>
      </c>
      <c r="M348">
        <v>10</v>
      </c>
      <c r="R348" t="s">
        <v>74</v>
      </c>
      <c r="S348">
        <v>0</v>
      </c>
      <c r="T348">
        <v>3007</v>
      </c>
      <c r="U348">
        <v>3259</v>
      </c>
      <c r="V348">
        <v>1481</v>
      </c>
      <c r="W348" t="s">
        <v>74</v>
      </c>
      <c r="X348">
        <v>2</v>
      </c>
      <c r="Y348">
        <v>357</v>
      </c>
      <c r="Z348">
        <v>498</v>
      </c>
      <c r="AA348">
        <v>254</v>
      </c>
      <c r="AB348" t="s">
        <v>74</v>
      </c>
      <c r="AC348">
        <v>-116</v>
      </c>
      <c r="AD348">
        <v>2747</v>
      </c>
      <c r="AE348">
        <v>3600</v>
      </c>
      <c r="AF348">
        <v>2063</v>
      </c>
      <c r="AG348" t="s">
        <v>74</v>
      </c>
      <c r="AH348">
        <v>0</v>
      </c>
      <c r="AI348">
        <v>6508</v>
      </c>
      <c r="AJ348">
        <v>6051</v>
      </c>
      <c r="AK348">
        <v>9778</v>
      </c>
      <c r="AL348" t="s">
        <v>74</v>
      </c>
      <c r="AM348">
        <v>193</v>
      </c>
      <c r="AN348">
        <v>586</v>
      </c>
      <c r="AO348">
        <v>814</v>
      </c>
      <c r="AP348">
        <v>73060</v>
      </c>
      <c r="AQ348" s="105" t="s">
        <v>74</v>
      </c>
      <c r="AR348" s="6">
        <v>0.49299999999999999</v>
      </c>
      <c r="AS348" t="s">
        <v>17208</v>
      </c>
      <c r="AT348" t="s">
        <v>12306</v>
      </c>
      <c r="AU348" s="6" t="s">
        <v>2848</v>
      </c>
      <c r="AV348" s="6">
        <v>1.5024585125998771</v>
      </c>
      <c r="AW348" t="s">
        <v>22816</v>
      </c>
      <c r="AX348" t="s">
        <v>22957</v>
      </c>
      <c r="AY348">
        <v>18934</v>
      </c>
      <c r="AZ348">
        <v>14000</v>
      </c>
      <c r="BA348">
        <v>50378</v>
      </c>
      <c r="BB348">
        <v>3.4001267561001374</v>
      </c>
      <c r="BC348">
        <v>9.8599999999999993E-2</v>
      </c>
      <c r="BD348">
        <v>1.3929777177582714</v>
      </c>
      <c r="BE348" t="s">
        <v>23749</v>
      </c>
    </row>
    <row r="349" spans="1:57">
      <c r="A349" s="130">
        <v>6501314383</v>
      </c>
      <c r="B349">
        <v>365</v>
      </c>
      <c r="C349" t="s">
        <v>14371</v>
      </c>
      <c r="D349" s="10">
        <v>6501314383</v>
      </c>
      <c r="E349" t="s">
        <v>14684</v>
      </c>
      <c r="F349" t="s">
        <v>14372</v>
      </c>
      <c r="G349" s="7">
        <v>44343</v>
      </c>
      <c r="H349">
        <v>5</v>
      </c>
      <c r="I349" t="s">
        <v>73</v>
      </c>
      <c r="J349" t="s">
        <v>5266</v>
      </c>
      <c r="K349" t="s">
        <v>5266</v>
      </c>
      <c r="L349" t="s">
        <v>8954</v>
      </c>
      <c r="M349">
        <v>10510</v>
      </c>
      <c r="R349" t="s">
        <v>74</v>
      </c>
      <c r="S349">
        <v>0</v>
      </c>
      <c r="T349">
        <v>1980</v>
      </c>
      <c r="U349">
        <v>7268</v>
      </c>
      <c r="V349">
        <v>15485</v>
      </c>
      <c r="W349" t="s">
        <v>74</v>
      </c>
      <c r="X349">
        <v>688</v>
      </c>
      <c r="Y349">
        <v>3579</v>
      </c>
      <c r="Z349">
        <v>5882</v>
      </c>
      <c r="AA349">
        <v>6068</v>
      </c>
      <c r="AB349" t="s">
        <v>74</v>
      </c>
      <c r="AC349">
        <v>-688</v>
      </c>
      <c r="AD349">
        <v>-1620</v>
      </c>
      <c r="AE349">
        <v>972</v>
      </c>
      <c r="AF349">
        <v>8802</v>
      </c>
      <c r="AG349" t="s">
        <v>74</v>
      </c>
      <c r="AH349">
        <v>0</v>
      </c>
      <c r="AI349">
        <v>0</v>
      </c>
      <c r="AJ349">
        <v>0</v>
      </c>
      <c r="AK349">
        <v>0</v>
      </c>
      <c r="AL349" t="s">
        <v>74</v>
      </c>
      <c r="AM349">
        <v>135</v>
      </c>
      <c r="AN349">
        <v>8237</v>
      </c>
      <c r="AO349">
        <v>11520</v>
      </c>
      <c r="AP349">
        <v>35305</v>
      </c>
      <c r="AQ349" s="105" t="s">
        <v>74</v>
      </c>
      <c r="AR349" s="6">
        <v>7.8209999999999997</v>
      </c>
      <c r="AS349" t="s">
        <v>17208</v>
      </c>
      <c r="AT349" t="s">
        <v>2854</v>
      </c>
      <c r="AU349" s="6" t="s">
        <v>2855</v>
      </c>
      <c r="AV349" s="6" t="s">
        <v>74</v>
      </c>
      <c r="AW349" t="s">
        <v>22817</v>
      </c>
      <c r="AX349" t="s">
        <v>22933</v>
      </c>
      <c r="AY349">
        <v>20084</v>
      </c>
      <c r="AZ349">
        <v>0</v>
      </c>
      <c r="BA349">
        <v>0</v>
      </c>
      <c r="BB349">
        <v>0</v>
      </c>
      <c r="BC349">
        <v>1.5642</v>
      </c>
      <c r="BD349">
        <v>0.56842105263157894</v>
      </c>
      <c r="BE349" t="s">
        <v>23749</v>
      </c>
    </row>
    <row r="350" spans="1:57">
      <c r="A350" s="130">
        <v>2312287049</v>
      </c>
      <c r="B350">
        <v>443</v>
      </c>
      <c r="C350" t="s">
        <v>2856</v>
      </c>
      <c r="D350" s="10">
        <v>2312287049</v>
      </c>
      <c r="E350" t="s">
        <v>14685</v>
      </c>
      <c r="F350" t="s">
        <v>14373</v>
      </c>
      <c r="G350" s="7">
        <v>43742</v>
      </c>
      <c r="H350">
        <v>6</v>
      </c>
      <c r="I350" t="s">
        <v>73</v>
      </c>
      <c r="J350" t="s">
        <v>5468</v>
      </c>
      <c r="K350" t="s">
        <v>5467</v>
      </c>
      <c r="L350" t="s">
        <v>8956</v>
      </c>
      <c r="M350">
        <v>10</v>
      </c>
      <c r="R350" t="s">
        <v>74</v>
      </c>
      <c r="S350">
        <v>0</v>
      </c>
      <c r="T350">
        <v>172</v>
      </c>
      <c r="U350">
        <v>1116</v>
      </c>
      <c r="V350">
        <v>2018</v>
      </c>
      <c r="W350" t="s">
        <v>74</v>
      </c>
      <c r="X350">
        <v>209</v>
      </c>
      <c r="Y350">
        <v>120</v>
      </c>
      <c r="Z350">
        <v>1043</v>
      </c>
      <c r="AA350">
        <v>1677</v>
      </c>
      <c r="AB350" t="s">
        <v>74</v>
      </c>
      <c r="AC350">
        <v>-209</v>
      </c>
      <c r="AD350">
        <v>42</v>
      </c>
      <c r="AE350">
        <v>4</v>
      </c>
      <c r="AF350">
        <v>59</v>
      </c>
      <c r="AG350" t="s">
        <v>74</v>
      </c>
      <c r="AH350">
        <v>0</v>
      </c>
      <c r="AI350">
        <v>2517</v>
      </c>
      <c r="AJ350">
        <v>1486</v>
      </c>
      <c r="AK350">
        <v>3658</v>
      </c>
      <c r="AL350" t="s">
        <v>74</v>
      </c>
      <c r="AM350">
        <v>0</v>
      </c>
      <c r="AN350">
        <v>242</v>
      </c>
      <c r="AO350">
        <v>283</v>
      </c>
      <c r="AP350">
        <v>236</v>
      </c>
      <c r="AQ350" s="105" t="s">
        <v>74</v>
      </c>
      <c r="AR350" s="6">
        <v>11.733000000000001</v>
      </c>
      <c r="AS350" t="s">
        <v>17208</v>
      </c>
      <c r="AT350" t="s">
        <v>2861</v>
      </c>
      <c r="AU350" s="6" t="s">
        <v>2862</v>
      </c>
      <c r="AV350" s="6">
        <v>1.4533174413984902</v>
      </c>
      <c r="AW350" t="s">
        <v>19913</v>
      </c>
      <c r="AX350" t="s">
        <v>22938</v>
      </c>
      <c r="AY350">
        <v>10070</v>
      </c>
      <c r="AZ350">
        <v>3986</v>
      </c>
      <c r="BA350">
        <v>357</v>
      </c>
      <c r="BB350">
        <v>0.43128103277060575</v>
      </c>
      <c r="BC350">
        <v>2.3466</v>
      </c>
      <c r="BD350">
        <v>2.9236868186323092E-2</v>
      </c>
      <c r="BE350" t="s">
        <v>23749</v>
      </c>
    </row>
    <row r="351" spans="1:57">
      <c r="A351" s="130">
        <v>3702258398</v>
      </c>
      <c r="B351">
        <v>274</v>
      </c>
      <c r="C351" t="s">
        <v>2869</v>
      </c>
      <c r="D351" s="10">
        <v>3702258398</v>
      </c>
      <c r="E351" t="s">
        <v>14687</v>
      </c>
      <c r="F351" t="s">
        <v>14375</v>
      </c>
      <c r="G351" s="7">
        <v>44307</v>
      </c>
      <c r="H351">
        <v>5</v>
      </c>
      <c r="I351" t="s">
        <v>73</v>
      </c>
      <c r="J351" t="s">
        <v>5256</v>
      </c>
      <c r="K351" t="s">
        <v>5255</v>
      </c>
      <c r="L351" t="s">
        <v>4029</v>
      </c>
      <c r="M351">
        <v>10</v>
      </c>
      <c r="R351" t="s">
        <v>74</v>
      </c>
      <c r="S351">
        <v>17312</v>
      </c>
      <c r="T351">
        <v>19894</v>
      </c>
      <c r="U351">
        <v>18746</v>
      </c>
      <c r="V351">
        <v>17398</v>
      </c>
      <c r="W351" t="s">
        <v>74</v>
      </c>
      <c r="X351">
        <v>5414</v>
      </c>
      <c r="Y351">
        <v>18414</v>
      </c>
      <c r="Z351">
        <v>16708</v>
      </c>
      <c r="AA351">
        <v>15799</v>
      </c>
      <c r="AB351" t="s">
        <v>74</v>
      </c>
      <c r="AC351">
        <v>10859</v>
      </c>
      <c r="AD351">
        <v>1361</v>
      </c>
      <c r="AE351">
        <v>1931</v>
      </c>
      <c r="AF351">
        <v>1515</v>
      </c>
      <c r="AG351" t="s">
        <v>74</v>
      </c>
      <c r="AH351">
        <v>0</v>
      </c>
      <c r="AI351">
        <v>0</v>
      </c>
      <c r="AJ351">
        <v>0</v>
      </c>
      <c r="AK351">
        <v>0</v>
      </c>
      <c r="AL351" t="s">
        <v>74</v>
      </c>
      <c r="AM351">
        <v>17871</v>
      </c>
      <c r="AN351">
        <v>15159</v>
      </c>
      <c r="AO351">
        <v>14971</v>
      </c>
      <c r="AP351">
        <v>14783</v>
      </c>
      <c r="AQ351" s="105" t="s">
        <v>74</v>
      </c>
      <c r="AR351" s="6">
        <v>1.0049999999999999</v>
      </c>
      <c r="AS351" t="s">
        <v>17208</v>
      </c>
      <c r="AT351" t="s">
        <v>12328</v>
      </c>
      <c r="AU351" s="6" t="s">
        <v>2875</v>
      </c>
      <c r="AV351" s="6" t="s">
        <v>74</v>
      </c>
      <c r="AW351" t="s">
        <v>19914</v>
      </c>
      <c r="AX351" t="s">
        <v>22934</v>
      </c>
      <c r="AY351">
        <v>14526</v>
      </c>
      <c r="AZ351">
        <v>0</v>
      </c>
      <c r="BA351">
        <v>0</v>
      </c>
      <c r="BB351">
        <v>0</v>
      </c>
      <c r="BC351">
        <v>0.20099999999999998</v>
      </c>
      <c r="BD351">
        <v>8.7078974594781006E-2</v>
      </c>
      <c r="BE351" t="s">
        <v>23749</v>
      </c>
    </row>
    <row r="352" spans="1:57">
      <c r="A352" s="130">
        <v>2901305805</v>
      </c>
      <c r="B352">
        <v>140</v>
      </c>
      <c r="C352" t="s">
        <v>14376</v>
      </c>
      <c r="D352" s="10">
        <v>2901305805</v>
      </c>
      <c r="E352" t="s">
        <v>14688</v>
      </c>
      <c r="F352" t="s">
        <v>14377</v>
      </c>
      <c r="G352" s="7">
        <v>44321</v>
      </c>
      <c r="H352">
        <v>5</v>
      </c>
      <c r="I352" t="s">
        <v>73</v>
      </c>
      <c r="J352" t="s">
        <v>23443</v>
      </c>
      <c r="K352" t="s">
        <v>5021</v>
      </c>
      <c r="L352" t="s">
        <v>8962</v>
      </c>
      <c r="M352">
        <v>200</v>
      </c>
      <c r="R352" t="s">
        <v>74</v>
      </c>
      <c r="S352">
        <v>17095</v>
      </c>
      <c r="T352">
        <v>84560</v>
      </c>
      <c r="U352">
        <v>11806</v>
      </c>
      <c r="V352">
        <v>103425</v>
      </c>
      <c r="W352" t="s">
        <v>74</v>
      </c>
      <c r="X352">
        <v>963</v>
      </c>
      <c r="Y352">
        <v>5164</v>
      </c>
      <c r="Z352">
        <v>7453</v>
      </c>
      <c r="AA352">
        <v>21267</v>
      </c>
      <c r="AB352" t="s">
        <v>74</v>
      </c>
      <c r="AC352">
        <v>16132</v>
      </c>
      <c r="AD352">
        <v>79362</v>
      </c>
      <c r="AE352">
        <v>4127</v>
      </c>
      <c r="AF352">
        <v>79953</v>
      </c>
      <c r="AG352" t="s">
        <v>74</v>
      </c>
      <c r="AH352">
        <v>0</v>
      </c>
      <c r="AI352">
        <v>0</v>
      </c>
      <c r="AJ352">
        <v>0</v>
      </c>
      <c r="AK352">
        <v>0</v>
      </c>
      <c r="AL352" t="s">
        <v>74</v>
      </c>
      <c r="AM352">
        <v>17770</v>
      </c>
      <c r="AN352">
        <v>100769</v>
      </c>
      <c r="AO352">
        <v>106696</v>
      </c>
      <c r="AP352">
        <v>195468</v>
      </c>
      <c r="AQ352" s="105" t="s">
        <v>74</v>
      </c>
      <c r="AR352" s="6">
        <v>6.05</v>
      </c>
      <c r="AS352" t="s">
        <v>17208</v>
      </c>
      <c r="AT352" t="s">
        <v>2881</v>
      </c>
      <c r="AU352" s="6" t="s">
        <v>2882</v>
      </c>
      <c r="AV352" s="6" t="s">
        <v>74</v>
      </c>
      <c r="AW352" t="s">
        <v>22818</v>
      </c>
      <c r="AX352" t="s">
        <v>22969</v>
      </c>
      <c r="AY352">
        <v>179839</v>
      </c>
      <c r="AZ352">
        <v>0</v>
      </c>
      <c r="BA352">
        <v>0</v>
      </c>
      <c r="BB352">
        <v>0</v>
      </c>
      <c r="BC352">
        <v>1.21</v>
      </c>
      <c r="BD352">
        <v>0.7730529369108049</v>
      </c>
      <c r="BE352" t="s">
        <v>23749</v>
      </c>
    </row>
    <row r="353" spans="1:57">
      <c r="A353" s="130">
        <v>7606125346</v>
      </c>
      <c r="B353">
        <v>476</v>
      </c>
      <c r="C353" t="s">
        <v>2883</v>
      </c>
      <c r="D353" s="10">
        <v>7606125346</v>
      </c>
      <c r="E353" t="s">
        <v>14689</v>
      </c>
      <c r="F353" t="s">
        <v>14378</v>
      </c>
      <c r="G353" s="7">
        <v>44503</v>
      </c>
      <c r="H353">
        <v>4</v>
      </c>
      <c r="I353" t="s">
        <v>44</v>
      </c>
      <c r="J353" t="s">
        <v>5157</v>
      </c>
      <c r="K353" t="s">
        <v>5157</v>
      </c>
      <c r="L353" t="s">
        <v>2887</v>
      </c>
      <c r="M353">
        <v>250</v>
      </c>
      <c r="R353" t="s">
        <v>74</v>
      </c>
      <c r="S353">
        <v>0</v>
      </c>
      <c r="T353">
        <v>4230</v>
      </c>
      <c r="U353">
        <v>21096</v>
      </c>
      <c r="V353">
        <v>36182</v>
      </c>
      <c r="W353" t="s">
        <v>74</v>
      </c>
      <c r="X353">
        <v>166</v>
      </c>
      <c r="Y353">
        <v>2494</v>
      </c>
      <c r="Z353">
        <v>11428</v>
      </c>
      <c r="AA353">
        <v>21143</v>
      </c>
      <c r="AB353" t="s">
        <v>74</v>
      </c>
      <c r="AC353">
        <v>-166</v>
      </c>
      <c r="AD353">
        <v>1533</v>
      </c>
      <c r="AE353">
        <v>8062</v>
      </c>
      <c r="AF353">
        <v>12834</v>
      </c>
      <c r="AG353" t="s">
        <v>74</v>
      </c>
      <c r="AH353">
        <v>0</v>
      </c>
      <c r="AI353">
        <v>6575</v>
      </c>
      <c r="AJ353">
        <v>13294</v>
      </c>
      <c r="AK353">
        <v>45062</v>
      </c>
      <c r="AL353" t="s">
        <v>74</v>
      </c>
      <c r="AM353">
        <v>14275</v>
      </c>
      <c r="AN353">
        <v>14887</v>
      </c>
      <c r="AO353">
        <v>15596</v>
      </c>
      <c r="AP353">
        <v>1508</v>
      </c>
      <c r="AQ353" s="105" t="s">
        <v>74</v>
      </c>
      <c r="AR353" s="6">
        <v>8.5540000000000003</v>
      </c>
      <c r="AS353" t="s">
        <v>17208</v>
      </c>
      <c r="AT353" t="s">
        <v>12339</v>
      </c>
      <c r="AU353" s="6" t="s">
        <v>2889</v>
      </c>
      <c r="AV353" s="6">
        <v>6.8535361216730042</v>
      </c>
      <c r="AW353" t="s">
        <v>22819</v>
      </c>
      <c r="AX353" t="s">
        <v>22941</v>
      </c>
      <c r="AY353">
        <v>32174</v>
      </c>
      <c r="AZ353">
        <v>2642</v>
      </c>
      <c r="BA353">
        <v>12226</v>
      </c>
      <c r="BB353">
        <v>0.46211226456144711</v>
      </c>
      <c r="BC353">
        <v>1.7108000000000001</v>
      </c>
      <c r="BD353">
        <v>0.35470676026753634</v>
      </c>
      <c r="BE353" t="s">
        <v>23749</v>
      </c>
    </row>
    <row r="354" spans="1:57">
      <c r="A354" s="130">
        <v>5074070442</v>
      </c>
      <c r="B354">
        <v>512</v>
      </c>
      <c r="C354" t="s">
        <v>2890</v>
      </c>
      <c r="D354" s="10">
        <v>5074070442</v>
      </c>
      <c r="E354" t="s">
        <v>14690</v>
      </c>
      <c r="F354" t="s">
        <v>14379</v>
      </c>
      <c r="G354" s="7">
        <v>44398</v>
      </c>
      <c r="H354">
        <v>5</v>
      </c>
      <c r="I354" t="s">
        <v>73</v>
      </c>
      <c r="J354" t="s">
        <v>20747</v>
      </c>
      <c r="K354" t="s">
        <v>20747</v>
      </c>
      <c r="L354" t="s">
        <v>2894</v>
      </c>
      <c r="M354">
        <v>100</v>
      </c>
      <c r="R354" t="s">
        <v>74</v>
      </c>
      <c r="S354">
        <v>178158</v>
      </c>
      <c r="T354">
        <v>0</v>
      </c>
      <c r="U354">
        <v>1055</v>
      </c>
      <c r="V354">
        <v>1635</v>
      </c>
      <c r="W354" t="s">
        <v>74</v>
      </c>
      <c r="X354">
        <v>29</v>
      </c>
      <c r="Y354">
        <v>40</v>
      </c>
      <c r="Z354">
        <v>965</v>
      </c>
      <c r="AA354">
        <v>1314</v>
      </c>
      <c r="AB354" t="s">
        <v>74</v>
      </c>
      <c r="AC354">
        <v>178129</v>
      </c>
      <c r="AD354">
        <v>-40</v>
      </c>
      <c r="AE354">
        <v>86</v>
      </c>
      <c r="AF354">
        <v>265</v>
      </c>
      <c r="AG354" t="s">
        <v>74</v>
      </c>
      <c r="AH354">
        <v>0</v>
      </c>
      <c r="AI354">
        <v>0</v>
      </c>
      <c r="AJ354">
        <v>0</v>
      </c>
      <c r="AK354">
        <v>0</v>
      </c>
      <c r="AL354" t="s">
        <v>74</v>
      </c>
      <c r="AM354">
        <v>348332</v>
      </c>
      <c r="AN354">
        <v>348593</v>
      </c>
      <c r="AO354">
        <v>106690</v>
      </c>
      <c r="AP354">
        <v>111534</v>
      </c>
      <c r="AQ354" s="105" t="s">
        <v>74</v>
      </c>
      <c r="AR354" s="6">
        <v>8.9999999999999993E-3</v>
      </c>
      <c r="AS354" t="s">
        <v>17208</v>
      </c>
      <c r="AT354" t="s">
        <v>2895</v>
      </c>
      <c r="AU354" s="6" t="s">
        <v>2896</v>
      </c>
      <c r="AV354" s="6" t="s">
        <v>74</v>
      </c>
      <c r="AW354" t="s">
        <v>22820</v>
      </c>
      <c r="AX354" t="s">
        <v>22917</v>
      </c>
      <c r="AY354">
        <v>47418</v>
      </c>
      <c r="AZ354">
        <v>0</v>
      </c>
      <c r="BA354">
        <v>0</v>
      </c>
      <c r="BB354">
        <v>0</v>
      </c>
      <c r="BC354">
        <v>1.8E-3</v>
      </c>
      <c r="BD354">
        <v>0.1620795107033639</v>
      </c>
      <c r="BE354" t="s">
        <v>23749</v>
      </c>
    </row>
    <row r="355" spans="1:57">
      <c r="A355" s="130">
        <v>7604381915</v>
      </c>
      <c r="B355">
        <v>197</v>
      </c>
      <c r="C355" t="s">
        <v>2903</v>
      </c>
      <c r="D355" s="10">
        <v>7604381915</v>
      </c>
      <c r="E355" t="s">
        <v>14692</v>
      </c>
      <c r="F355" t="s">
        <v>14381</v>
      </c>
      <c r="G355" s="7">
        <v>44558</v>
      </c>
      <c r="H355">
        <v>4</v>
      </c>
      <c r="I355" t="s">
        <v>73</v>
      </c>
      <c r="J355" t="s">
        <v>5066</v>
      </c>
      <c r="K355" t="s">
        <v>5066</v>
      </c>
      <c r="L355" t="s">
        <v>8969</v>
      </c>
      <c r="M355">
        <v>10</v>
      </c>
      <c r="R355" t="s">
        <v>74</v>
      </c>
      <c r="S355">
        <v>0</v>
      </c>
      <c r="T355">
        <v>15673</v>
      </c>
      <c r="U355">
        <v>30883</v>
      </c>
      <c r="V355">
        <v>70929</v>
      </c>
      <c r="W355" t="s">
        <v>74</v>
      </c>
      <c r="X355">
        <v>0</v>
      </c>
      <c r="Y355">
        <v>14056</v>
      </c>
      <c r="Z355">
        <v>22265</v>
      </c>
      <c r="AA355">
        <v>63319</v>
      </c>
      <c r="AB355" t="s">
        <v>74</v>
      </c>
      <c r="AC355">
        <v>0</v>
      </c>
      <c r="AD355">
        <v>1421</v>
      </c>
      <c r="AE355">
        <v>7761</v>
      </c>
      <c r="AF355">
        <v>5640</v>
      </c>
      <c r="AG355" t="s">
        <v>74</v>
      </c>
      <c r="AH355">
        <v>0</v>
      </c>
      <c r="AI355">
        <v>0</v>
      </c>
      <c r="AJ355">
        <v>0</v>
      </c>
      <c r="AK355">
        <v>0</v>
      </c>
      <c r="AL355" t="s">
        <v>74</v>
      </c>
      <c r="AM355">
        <v>0</v>
      </c>
      <c r="AN355">
        <v>12347</v>
      </c>
      <c r="AO355">
        <v>14860</v>
      </c>
      <c r="AP355">
        <v>23378</v>
      </c>
      <c r="AQ355" s="105" t="s">
        <v>74</v>
      </c>
      <c r="AR355" s="6">
        <v>4.5259999999999998</v>
      </c>
      <c r="AS355" t="s">
        <v>17210</v>
      </c>
      <c r="AT355" t="s">
        <v>12355</v>
      </c>
      <c r="AU355" s="6" t="s">
        <v>2909</v>
      </c>
      <c r="AV355" s="6" t="s">
        <v>74</v>
      </c>
      <c r="AW355" t="s">
        <v>22821</v>
      </c>
      <c r="AX355" t="s">
        <v>22941</v>
      </c>
      <c r="AY355">
        <v>20708</v>
      </c>
      <c r="AZ355">
        <v>0</v>
      </c>
      <c r="BA355">
        <v>0</v>
      </c>
      <c r="BB355">
        <v>0</v>
      </c>
      <c r="BC355">
        <v>0.9052</v>
      </c>
      <c r="BD355">
        <v>7.9516135854164019E-2</v>
      </c>
      <c r="BE355" t="s">
        <v>23749</v>
      </c>
    </row>
    <row r="356" spans="1:57">
      <c r="A356" s="130">
        <v>3328459231</v>
      </c>
      <c r="B356">
        <v>393</v>
      </c>
      <c r="C356" t="s">
        <v>2916</v>
      </c>
      <c r="D356" s="10">
        <v>3328459231</v>
      </c>
      <c r="E356" t="s">
        <v>14694</v>
      </c>
      <c r="F356" t="s">
        <v>14383</v>
      </c>
      <c r="G356" s="7">
        <v>39644</v>
      </c>
      <c r="H356">
        <v>18</v>
      </c>
      <c r="I356" t="s">
        <v>73</v>
      </c>
      <c r="J356" t="s">
        <v>5566</v>
      </c>
      <c r="K356" t="s">
        <v>5565</v>
      </c>
      <c r="L356" t="s">
        <v>4095</v>
      </c>
      <c r="M356">
        <v>5040</v>
      </c>
      <c r="R356">
        <v>11094</v>
      </c>
      <c r="S356">
        <v>3620</v>
      </c>
      <c r="T356">
        <v>3453</v>
      </c>
      <c r="U356">
        <v>0</v>
      </c>
      <c r="V356">
        <v>0</v>
      </c>
      <c r="W356">
        <v>869</v>
      </c>
      <c r="X356">
        <v>0</v>
      </c>
      <c r="Y356">
        <v>33</v>
      </c>
      <c r="Z356">
        <v>0</v>
      </c>
      <c r="AA356">
        <v>0</v>
      </c>
      <c r="AB356">
        <v>9702</v>
      </c>
      <c r="AC356">
        <v>228</v>
      </c>
      <c r="AD356">
        <v>618</v>
      </c>
      <c r="AE356">
        <v>0</v>
      </c>
      <c r="AF356">
        <v>0</v>
      </c>
      <c r="AG356">
        <v>0</v>
      </c>
      <c r="AH356">
        <v>10690</v>
      </c>
      <c r="AI356">
        <v>7211</v>
      </c>
      <c r="AJ356">
        <v>9705</v>
      </c>
      <c r="AK356">
        <v>12082</v>
      </c>
      <c r="AL356">
        <v>750</v>
      </c>
      <c r="AM356">
        <v>0</v>
      </c>
      <c r="AN356">
        <v>4149</v>
      </c>
      <c r="AO356">
        <v>8369</v>
      </c>
      <c r="AP356">
        <v>7131</v>
      </c>
      <c r="AQ356" s="105">
        <v>0</v>
      </c>
      <c r="AR356" s="6">
        <v>0</v>
      </c>
      <c r="AS356" t="s">
        <v>17208</v>
      </c>
      <c r="AT356" t="s">
        <v>2921</v>
      </c>
      <c r="AU356" s="6" t="s">
        <v>2922</v>
      </c>
      <c r="AV356" s="6">
        <v>1.1302151543498598</v>
      </c>
      <c r="AW356" t="s">
        <v>19915</v>
      </c>
      <c r="AX356" t="s">
        <v>22960</v>
      </c>
      <c r="AY356">
        <v>20922</v>
      </c>
      <c r="AZ356">
        <v>0</v>
      </c>
      <c r="BA356">
        <v>230</v>
      </c>
      <c r="BB356">
        <v>1.0993212885957365E-2</v>
      </c>
      <c r="BC356">
        <v>0</v>
      </c>
      <c r="BD356" t="s">
        <v>23752</v>
      </c>
      <c r="BE356" t="s">
        <v>23749</v>
      </c>
    </row>
    <row r="357" spans="1:57">
      <c r="A357" s="130">
        <v>6658536641</v>
      </c>
      <c r="B357">
        <v>259</v>
      </c>
      <c r="C357" t="s">
        <v>14384</v>
      </c>
      <c r="D357" s="10">
        <v>6658536641</v>
      </c>
      <c r="E357" t="s">
        <v>14695</v>
      </c>
      <c r="F357" t="s">
        <v>14385</v>
      </c>
      <c r="G357" s="7">
        <v>44054</v>
      </c>
      <c r="H357">
        <v>6</v>
      </c>
      <c r="I357" t="s">
        <v>73</v>
      </c>
      <c r="J357" t="s">
        <v>5270</v>
      </c>
      <c r="K357" t="s">
        <v>5269</v>
      </c>
      <c r="L357" t="s">
        <v>2927</v>
      </c>
      <c r="M357">
        <v>10</v>
      </c>
      <c r="R357">
        <v>37863</v>
      </c>
      <c r="S357">
        <v>15531</v>
      </c>
      <c r="T357">
        <v>8239</v>
      </c>
      <c r="U357">
        <v>14816</v>
      </c>
      <c r="V357">
        <v>15149</v>
      </c>
      <c r="W357">
        <v>2905</v>
      </c>
      <c r="X357">
        <v>2354</v>
      </c>
      <c r="Y357">
        <v>1044</v>
      </c>
      <c r="Z357">
        <v>11725</v>
      </c>
      <c r="AA357">
        <v>21754</v>
      </c>
      <c r="AB357">
        <v>34946</v>
      </c>
      <c r="AC357">
        <v>13151</v>
      </c>
      <c r="AD357">
        <v>7161</v>
      </c>
      <c r="AE357">
        <v>2843</v>
      </c>
      <c r="AF357">
        <v>-6756</v>
      </c>
      <c r="AG357">
        <v>0</v>
      </c>
      <c r="AH357">
        <v>0</v>
      </c>
      <c r="AI357">
        <v>10748</v>
      </c>
      <c r="AJ357">
        <v>20218</v>
      </c>
      <c r="AK357">
        <v>32443</v>
      </c>
      <c r="AL357">
        <v>0</v>
      </c>
      <c r="AM357">
        <v>50902</v>
      </c>
      <c r="AN357">
        <v>4</v>
      </c>
      <c r="AO357">
        <v>1094</v>
      </c>
      <c r="AP357">
        <v>1300</v>
      </c>
      <c r="AQ357" s="105">
        <v>3105</v>
      </c>
      <c r="AR357" s="6">
        <v>0.4</v>
      </c>
      <c r="AS357" t="s">
        <v>17208</v>
      </c>
      <c r="AT357" t="s">
        <v>12372</v>
      </c>
      <c r="AU357" s="6" t="s">
        <v>2929</v>
      </c>
      <c r="AV357" s="6">
        <v>3.0185150725716414</v>
      </c>
      <c r="AW357" t="s">
        <v>22822</v>
      </c>
      <c r="AX357" t="s">
        <v>22926</v>
      </c>
      <c r="AY357">
        <v>25239</v>
      </c>
      <c r="AZ357">
        <v>0</v>
      </c>
      <c r="BA357">
        <v>0</v>
      </c>
      <c r="BB357">
        <v>0</v>
      </c>
      <c r="BC357">
        <v>0.08</v>
      </c>
      <c r="BD357">
        <v>-0.44597003102515015</v>
      </c>
      <c r="BE357" t="s">
        <v>23749</v>
      </c>
    </row>
    <row r="358" spans="1:57">
      <c r="A358" s="130">
        <v>7734449219</v>
      </c>
      <c r="B358">
        <v>154</v>
      </c>
      <c r="C358" t="s">
        <v>2930</v>
      </c>
      <c r="D358" s="10">
        <v>7734449219</v>
      </c>
      <c r="E358" t="s">
        <v>14696</v>
      </c>
      <c r="F358" t="s">
        <v>14386</v>
      </c>
      <c r="G358" s="7">
        <v>44551</v>
      </c>
      <c r="H358">
        <v>4</v>
      </c>
      <c r="I358" t="s">
        <v>73</v>
      </c>
      <c r="J358" t="s">
        <v>20756</v>
      </c>
      <c r="K358" t="s">
        <v>5047</v>
      </c>
      <c r="L358" t="s">
        <v>2934</v>
      </c>
      <c r="M358">
        <v>10</v>
      </c>
      <c r="R358" t="s">
        <v>74</v>
      </c>
      <c r="S358">
        <v>0</v>
      </c>
      <c r="T358">
        <v>32545</v>
      </c>
      <c r="U358">
        <v>66851</v>
      </c>
      <c r="V358">
        <v>90456</v>
      </c>
      <c r="W358" t="s">
        <v>74</v>
      </c>
      <c r="X358">
        <v>0</v>
      </c>
      <c r="Y358">
        <v>17369</v>
      </c>
      <c r="Z358">
        <v>53543</v>
      </c>
      <c r="AA358">
        <v>78038</v>
      </c>
      <c r="AB358" t="s">
        <v>74</v>
      </c>
      <c r="AC358">
        <v>0</v>
      </c>
      <c r="AD358">
        <v>14287</v>
      </c>
      <c r="AE358">
        <v>11280</v>
      </c>
      <c r="AF358">
        <v>9728</v>
      </c>
      <c r="AG358" t="s">
        <v>74</v>
      </c>
      <c r="AH358">
        <v>0</v>
      </c>
      <c r="AI358">
        <v>0</v>
      </c>
      <c r="AJ358">
        <v>0</v>
      </c>
      <c r="AK358">
        <v>0</v>
      </c>
      <c r="AL358" t="s">
        <v>74</v>
      </c>
      <c r="AM358">
        <v>0</v>
      </c>
      <c r="AN358">
        <v>236895</v>
      </c>
      <c r="AO358">
        <v>241832</v>
      </c>
      <c r="AP358">
        <v>233179</v>
      </c>
      <c r="AQ358" s="105" t="s">
        <v>74</v>
      </c>
      <c r="AR358" s="6">
        <v>2.7789999999999999</v>
      </c>
      <c r="AS358" t="s">
        <v>17208</v>
      </c>
      <c r="AT358" t="s">
        <v>2935</v>
      </c>
      <c r="AU358" s="6" t="s">
        <v>2936</v>
      </c>
      <c r="AV358" s="6" t="s">
        <v>74</v>
      </c>
      <c r="AW358" t="s">
        <v>22823</v>
      </c>
      <c r="AX358" t="s">
        <v>22914</v>
      </c>
      <c r="AY358">
        <v>35300</v>
      </c>
      <c r="AZ358">
        <v>0</v>
      </c>
      <c r="BA358">
        <v>0</v>
      </c>
      <c r="BB358">
        <v>0</v>
      </c>
      <c r="BC358">
        <v>0.55579999999999996</v>
      </c>
      <c r="BD358">
        <v>0.10754399929247369</v>
      </c>
      <c r="BE358" t="s">
        <v>23749</v>
      </c>
    </row>
    <row r="359" spans="1:57">
      <c r="A359" s="130">
        <v>6670505449</v>
      </c>
      <c r="B359">
        <v>280</v>
      </c>
      <c r="C359" t="s">
        <v>14387</v>
      </c>
      <c r="D359" s="10">
        <v>6670505449</v>
      </c>
      <c r="E359" t="s">
        <v>14697</v>
      </c>
      <c r="F359" t="s">
        <v>14388</v>
      </c>
      <c r="G359" s="7">
        <v>44526</v>
      </c>
      <c r="H359">
        <v>4</v>
      </c>
      <c r="I359" t="s">
        <v>73</v>
      </c>
      <c r="J359" t="s">
        <v>5119</v>
      </c>
      <c r="K359" t="s">
        <v>5119</v>
      </c>
      <c r="L359" t="s">
        <v>8977</v>
      </c>
      <c r="M359">
        <v>10000</v>
      </c>
      <c r="R359" t="s">
        <v>74</v>
      </c>
      <c r="S359">
        <v>0</v>
      </c>
      <c r="T359">
        <v>1403</v>
      </c>
      <c r="U359">
        <v>17531</v>
      </c>
      <c r="V359">
        <v>47488</v>
      </c>
      <c r="W359" t="s">
        <v>74</v>
      </c>
      <c r="X359">
        <v>0</v>
      </c>
      <c r="Y359">
        <v>-1311</v>
      </c>
      <c r="Z359">
        <v>5210</v>
      </c>
      <c r="AA359">
        <v>20748</v>
      </c>
      <c r="AB359" t="s">
        <v>74</v>
      </c>
      <c r="AC359">
        <v>0</v>
      </c>
      <c r="AD359">
        <v>78</v>
      </c>
      <c r="AE359">
        <v>11434</v>
      </c>
      <c r="AF359">
        <v>24220</v>
      </c>
      <c r="AG359" t="s">
        <v>74</v>
      </c>
      <c r="AH359">
        <v>0</v>
      </c>
      <c r="AI359">
        <v>4148</v>
      </c>
      <c r="AJ359">
        <v>67</v>
      </c>
      <c r="AK359">
        <v>59</v>
      </c>
      <c r="AL359" t="s">
        <v>74</v>
      </c>
      <c r="AM359">
        <v>0</v>
      </c>
      <c r="AN359">
        <v>0</v>
      </c>
      <c r="AO359">
        <v>15167</v>
      </c>
      <c r="AP359">
        <v>34263</v>
      </c>
      <c r="AQ359" s="105" t="s">
        <v>74</v>
      </c>
      <c r="AR359" s="6">
        <v>33.847000000000001</v>
      </c>
      <c r="AS359" t="s">
        <v>17208</v>
      </c>
      <c r="AT359" t="s">
        <v>2942</v>
      </c>
      <c r="AU359" s="6" t="s">
        <v>2943</v>
      </c>
      <c r="AV359" s="6">
        <v>1.4223722275795565E-2</v>
      </c>
      <c r="AW359" t="s">
        <v>22824</v>
      </c>
      <c r="AX359" t="s">
        <v>22926</v>
      </c>
      <c r="AY359">
        <v>37781</v>
      </c>
      <c r="AZ359">
        <v>0</v>
      </c>
      <c r="BA359">
        <v>0</v>
      </c>
      <c r="BB359">
        <v>0</v>
      </c>
      <c r="BC359">
        <v>6.7694000000000001</v>
      </c>
      <c r="BD359">
        <v>0.51002358490566035</v>
      </c>
      <c r="BE359" t="s">
        <v>23749</v>
      </c>
    </row>
    <row r="360" spans="1:57">
      <c r="A360" s="130">
        <v>7104085442</v>
      </c>
      <c r="B360">
        <v>394</v>
      </c>
      <c r="C360" t="s">
        <v>2944</v>
      </c>
      <c r="D360" s="10">
        <v>7104085442</v>
      </c>
      <c r="E360" t="s">
        <v>14698</v>
      </c>
      <c r="F360" t="s">
        <v>14389</v>
      </c>
      <c r="G360" s="7">
        <v>44127</v>
      </c>
      <c r="H360">
        <v>5</v>
      </c>
      <c r="I360" t="s">
        <v>44</v>
      </c>
      <c r="J360" t="s">
        <v>5231</v>
      </c>
      <c r="K360" t="s">
        <v>20760</v>
      </c>
      <c r="L360" t="s">
        <v>2948</v>
      </c>
      <c r="M360">
        <v>10500</v>
      </c>
      <c r="R360" t="s">
        <v>74</v>
      </c>
      <c r="S360">
        <v>1652</v>
      </c>
      <c r="T360">
        <v>1234</v>
      </c>
      <c r="U360">
        <v>3879</v>
      </c>
      <c r="V360">
        <v>21345</v>
      </c>
      <c r="W360" t="s">
        <v>74</v>
      </c>
      <c r="X360">
        <v>1988</v>
      </c>
      <c r="Y360">
        <v>1178</v>
      </c>
      <c r="Z360">
        <v>3662</v>
      </c>
      <c r="AA360">
        <v>16427</v>
      </c>
      <c r="AB360" t="s">
        <v>74</v>
      </c>
      <c r="AC360">
        <v>-344</v>
      </c>
      <c r="AD360">
        <v>19</v>
      </c>
      <c r="AE360">
        <v>101</v>
      </c>
      <c r="AF360">
        <v>4143</v>
      </c>
      <c r="AG360" t="s">
        <v>74</v>
      </c>
      <c r="AH360">
        <v>0</v>
      </c>
      <c r="AI360">
        <v>0</v>
      </c>
      <c r="AJ360">
        <v>153</v>
      </c>
      <c r="AK360">
        <v>121</v>
      </c>
      <c r="AL360" t="s">
        <v>74</v>
      </c>
      <c r="AM360">
        <v>7246</v>
      </c>
      <c r="AN360">
        <v>9526</v>
      </c>
      <c r="AO360">
        <v>19385</v>
      </c>
      <c r="AP360">
        <v>71405</v>
      </c>
      <c r="AQ360" s="105" t="s">
        <v>74</v>
      </c>
      <c r="AR360" s="6">
        <v>12.920999999999999</v>
      </c>
      <c r="AS360" t="s">
        <v>17208</v>
      </c>
      <c r="AT360" t="s">
        <v>2949</v>
      </c>
      <c r="AU360" s="6" t="s">
        <v>2950</v>
      </c>
      <c r="AV360" s="6">
        <v>0.79084967320261434</v>
      </c>
      <c r="AW360" t="s">
        <v>22825</v>
      </c>
      <c r="AX360" t="s">
        <v>22958</v>
      </c>
      <c r="AY360">
        <v>14420</v>
      </c>
      <c r="AZ360">
        <v>0</v>
      </c>
      <c r="BA360">
        <v>0</v>
      </c>
      <c r="BB360">
        <v>0</v>
      </c>
      <c r="BC360">
        <v>2.5842000000000001</v>
      </c>
      <c r="BD360">
        <v>0.19409697821503866</v>
      </c>
      <c r="BE360" t="s">
        <v>23749</v>
      </c>
    </row>
    <row r="361" spans="1:57">
      <c r="A361" s="130">
        <v>3123478956</v>
      </c>
      <c r="B361">
        <v>139</v>
      </c>
      <c r="C361" t="s">
        <v>2951</v>
      </c>
      <c r="D361" s="10">
        <v>3123478956</v>
      </c>
      <c r="E361" t="s">
        <v>14699</v>
      </c>
      <c r="F361" t="s">
        <v>14390</v>
      </c>
      <c r="G361" s="7">
        <v>44298</v>
      </c>
      <c r="H361">
        <v>5</v>
      </c>
      <c r="I361" t="s">
        <v>73</v>
      </c>
      <c r="J361" t="s">
        <v>4884</v>
      </c>
      <c r="K361" t="s">
        <v>4883</v>
      </c>
      <c r="L361" t="s">
        <v>8983</v>
      </c>
      <c r="M361">
        <v>43980</v>
      </c>
      <c r="R361" t="s">
        <v>74</v>
      </c>
      <c r="S361">
        <v>0</v>
      </c>
      <c r="T361">
        <v>0</v>
      </c>
      <c r="U361">
        <v>87829</v>
      </c>
      <c r="V361">
        <v>358886</v>
      </c>
      <c r="W361" t="s">
        <v>74</v>
      </c>
      <c r="X361">
        <v>181</v>
      </c>
      <c r="Y361">
        <v>106</v>
      </c>
      <c r="Z361">
        <v>21457</v>
      </c>
      <c r="AA361">
        <v>237166</v>
      </c>
      <c r="AB361" t="s">
        <v>74</v>
      </c>
      <c r="AC361">
        <v>-99</v>
      </c>
      <c r="AD361">
        <v>165</v>
      </c>
      <c r="AE361">
        <v>49191</v>
      </c>
      <c r="AF361">
        <v>11127</v>
      </c>
      <c r="AG361" t="s">
        <v>74</v>
      </c>
      <c r="AH361">
        <v>9000</v>
      </c>
      <c r="AI361">
        <v>0</v>
      </c>
      <c r="AJ361">
        <v>131911</v>
      </c>
      <c r="AK361">
        <v>126688</v>
      </c>
      <c r="AL361" t="s">
        <v>74</v>
      </c>
      <c r="AM361">
        <v>130</v>
      </c>
      <c r="AN361">
        <v>40</v>
      </c>
      <c r="AO361">
        <v>2455</v>
      </c>
      <c r="AP361">
        <v>17561</v>
      </c>
      <c r="AQ361" s="105" t="s">
        <v>74</v>
      </c>
      <c r="AR361" s="6">
        <v>4.0860000000000003</v>
      </c>
      <c r="AS361" t="s">
        <v>17208</v>
      </c>
      <c r="AT361" t="s">
        <v>2956</v>
      </c>
      <c r="AU361" s="6" t="s">
        <v>2957</v>
      </c>
      <c r="AV361" s="6">
        <v>14.076444444444444</v>
      </c>
      <c r="AW361" t="s">
        <v>22826</v>
      </c>
      <c r="AX361" t="s">
        <v>22956</v>
      </c>
      <c r="AY361">
        <v>70484</v>
      </c>
      <c r="AZ361">
        <v>44475</v>
      </c>
      <c r="BA361">
        <v>37617</v>
      </c>
      <c r="BB361">
        <v>1.1646898586913341</v>
      </c>
      <c r="BC361">
        <v>0.81720000000000004</v>
      </c>
      <c r="BD361">
        <v>3.1004274337812006E-2</v>
      </c>
      <c r="BE361" t="s">
        <v>23749</v>
      </c>
    </row>
    <row r="362" spans="1:57">
      <c r="A362" s="130">
        <v>7726461766</v>
      </c>
      <c r="B362">
        <v>337</v>
      </c>
      <c r="C362" t="s">
        <v>2958</v>
      </c>
      <c r="D362" s="10">
        <v>7726461766</v>
      </c>
      <c r="E362" t="s">
        <v>14700</v>
      </c>
      <c r="F362" t="s">
        <v>14391</v>
      </c>
      <c r="G362" s="7">
        <v>43852</v>
      </c>
      <c r="H362">
        <v>6</v>
      </c>
      <c r="I362" t="s">
        <v>73</v>
      </c>
      <c r="J362" t="s">
        <v>5382</v>
      </c>
      <c r="K362" t="s">
        <v>5381</v>
      </c>
      <c r="L362" t="s">
        <v>2962</v>
      </c>
      <c r="M362">
        <v>50</v>
      </c>
      <c r="R362">
        <v>5070</v>
      </c>
      <c r="S362">
        <v>10884</v>
      </c>
      <c r="T362">
        <v>8150</v>
      </c>
      <c r="U362">
        <v>10016</v>
      </c>
      <c r="V362">
        <v>6744</v>
      </c>
      <c r="W362">
        <v>1543</v>
      </c>
      <c r="X362">
        <v>5297</v>
      </c>
      <c r="Y362">
        <v>5121</v>
      </c>
      <c r="Z362">
        <v>6054</v>
      </c>
      <c r="AA362">
        <v>211</v>
      </c>
      <c r="AB362">
        <v>3559</v>
      </c>
      <c r="AC362">
        <v>5610</v>
      </c>
      <c r="AD362">
        <v>2896</v>
      </c>
      <c r="AE362">
        <v>3823</v>
      </c>
      <c r="AF362">
        <v>1025</v>
      </c>
      <c r="AG362">
        <v>8503</v>
      </c>
      <c r="AH362">
        <v>9346</v>
      </c>
      <c r="AI362">
        <v>13722</v>
      </c>
      <c r="AJ362">
        <v>13870</v>
      </c>
      <c r="AK362">
        <v>9946</v>
      </c>
      <c r="AL362">
        <v>0</v>
      </c>
      <c r="AM362">
        <v>267</v>
      </c>
      <c r="AN362">
        <v>1977</v>
      </c>
      <c r="AO362">
        <v>4815</v>
      </c>
      <c r="AP362">
        <v>6605</v>
      </c>
      <c r="AQ362" s="105">
        <v>6535</v>
      </c>
      <c r="AR362" s="6">
        <v>1.33</v>
      </c>
      <c r="AS362" t="s">
        <v>17208</v>
      </c>
      <c r="AT362" t="s">
        <v>2963</v>
      </c>
      <c r="AU362" s="6" t="s">
        <v>82</v>
      </c>
      <c r="AV362" s="6">
        <v>1.1697048100670351</v>
      </c>
      <c r="AW362" t="s">
        <v>22827</v>
      </c>
      <c r="AX362" t="s">
        <v>22914</v>
      </c>
      <c r="AY362">
        <v>13149</v>
      </c>
      <c r="AZ362">
        <v>1390</v>
      </c>
      <c r="BA362">
        <v>2756</v>
      </c>
      <c r="BB362">
        <v>0.31530914898471368</v>
      </c>
      <c r="BC362">
        <v>0.26600000000000001</v>
      </c>
      <c r="BD362">
        <v>0.15198695136417556</v>
      </c>
      <c r="BE362" t="s">
        <v>23749</v>
      </c>
    </row>
    <row r="363" spans="1:57">
      <c r="A363" s="130">
        <v>7713743435</v>
      </c>
      <c r="B363">
        <v>265</v>
      </c>
      <c r="C363" t="s">
        <v>2964</v>
      </c>
      <c r="D363" s="10">
        <v>7713743435</v>
      </c>
      <c r="E363" t="s">
        <v>14701</v>
      </c>
      <c r="F363" t="s">
        <v>14392</v>
      </c>
      <c r="G363" s="7">
        <v>44102</v>
      </c>
      <c r="H363">
        <v>5</v>
      </c>
      <c r="I363" t="s">
        <v>73</v>
      </c>
      <c r="J363" t="s">
        <v>5228</v>
      </c>
      <c r="K363" t="s">
        <v>5227</v>
      </c>
      <c r="L363" t="s">
        <v>2968</v>
      </c>
      <c r="M363">
        <v>10910</v>
      </c>
      <c r="R363">
        <v>0</v>
      </c>
      <c r="S363">
        <v>3706</v>
      </c>
      <c r="T363">
        <v>16336</v>
      </c>
      <c r="U363">
        <v>22162</v>
      </c>
      <c r="V363">
        <v>21987</v>
      </c>
      <c r="W363">
        <v>0</v>
      </c>
      <c r="X363">
        <v>968</v>
      </c>
      <c r="Y363">
        <v>10812</v>
      </c>
      <c r="Z363">
        <v>21949</v>
      </c>
      <c r="AA363">
        <v>21264</v>
      </c>
      <c r="AB363">
        <v>0</v>
      </c>
      <c r="AC363">
        <v>2191</v>
      </c>
      <c r="AD363">
        <v>4419</v>
      </c>
      <c r="AE363">
        <v>171</v>
      </c>
      <c r="AF363">
        <v>88</v>
      </c>
      <c r="AG363">
        <v>0</v>
      </c>
      <c r="AH363">
        <v>0</v>
      </c>
      <c r="AI363">
        <v>0</v>
      </c>
      <c r="AJ363">
        <v>0</v>
      </c>
      <c r="AK363">
        <v>0</v>
      </c>
      <c r="AL363">
        <v>47915</v>
      </c>
      <c r="AM363">
        <v>14904</v>
      </c>
      <c r="AN363">
        <v>21505</v>
      </c>
      <c r="AO363">
        <v>89293</v>
      </c>
      <c r="AP363">
        <v>452718</v>
      </c>
      <c r="AQ363" s="105">
        <v>0</v>
      </c>
      <c r="AR363" s="6">
        <v>5.9329999999999998</v>
      </c>
      <c r="AS363" t="s">
        <v>17208</v>
      </c>
      <c r="AT363" t="s">
        <v>2969</v>
      </c>
      <c r="AU363" s="6" t="s">
        <v>2970</v>
      </c>
      <c r="AV363" s="6" t="s">
        <v>74</v>
      </c>
      <c r="AW363" t="s">
        <v>22828</v>
      </c>
      <c r="AX363" t="s">
        <v>22914</v>
      </c>
      <c r="AY363">
        <v>17777</v>
      </c>
      <c r="AZ363">
        <v>0</v>
      </c>
      <c r="BA363">
        <v>0</v>
      </c>
      <c r="BB363">
        <v>0</v>
      </c>
      <c r="BC363">
        <v>1.1865999999999999</v>
      </c>
      <c r="BD363">
        <v>4.0023650338836588E-3</v>
      </c>
      <c r="BE363" t="s">
        <v>23749</v>
      </c>
    </row>
    <row r="364" spans="1:57">
      <c r="A364" s="130">
        <v>9725071502</v>
      </c>
      <c r="B364">
        <v>287</v>
      </c>
      <c r="C364" t="s">
        <v>2971</v>
      </c>
      <c r="D364" s="10">
        <v>9725071502</v>
      </c>
      <c r="E364" t="s">
        <v>14702</v>
      </c>
      <c r="F364" t="s">
        <v>14393</v>
      </c>
      <c r="G364" s="7">
        <v>44578</v>
      </c>
      <c r="H364">
        <v>4</v>
      </c>
      <c r="I364" t="s">
        <v>73</v>
      </c>
      <c r="J364" t="s">
        <v>5501</v>
      </c>
      <c r="K364" t="s">
        <v>5501</v>
      </c>
      <c r="L364" t="s">
        <v>2975</v>
      </c>
      <c r="M364">
        <v>3500</v>
      </c>
      <c r="R364" t="s">
        <v>74</v>
      </c>
      <c r="S364">
        <v>0</v>
      </c>
      <c r="T364">
        <v>241</v>
      </c>
      <c r="U364">
        <v>18629</v>
      </c>
      <c r="V364">
        <v>758</v>
      </c>
      <c r="W364" t="s">
        <v>74</v>
      </c>
      <c r="X364">
        <v>0</v>
      </c>
      <c r="Y364">
        <v>163</v>
      </c>
      <c r="Z364">
        <v>19691</v>
      </c>
      <c r="AA364">
        <v>722</v>
      </c>
      <c r="AB364" t="s">
        <v>74</v>
      </c>
      <c r="AC364">
        <v>0</v>
      </c>
      <c r="AD364">
        <v>64</v>
      </c>
      <c r="AE364">
        <v>-1619</v>
      </c>
      <c r="AF364">
        <v>34</v>
      </c>
      <c r="AG364" t="s">
        <v>74</v>
      </c>
      <c r="AH364">
        <v>0</v>
      </c>
      <c r="AI364">
        <v>17500</v>
      </c>
      <c r="AJ364">
        <v>64189</v>
      </c>
      <c r="AK364">
        <v>61815</v>
      </c>
      <c r="AL364" t="s">
        <v>74</v>
      </c>
      <c r="AM364">
        <v>0</v>
      </c>
      <c r="AN364">
        <v>197</v>
      </c>
      <c r="AO364">
        <v>16436</v>
      </c>
      <c r="AP364">
        <v>51731</v>
      </c>
      <c r="AQ364" s="105" t="s">
        <v>74</v>
      </c>
      <c r="AR364" s="6">
        <v>3.145</v>
      </c>
      <c r="AS364" t="s">
        <v>17208</v>
      </c>
      <c r="AT364" t="s">
        <v>12406</v>
      </c>
      <c r="AU364" s="6" t="s">
        <v>2977</v>
      </c>
      <c r="AV364" s="6">
        <v>3.5322857142857145</v>
      </c>
      <c r="AW364" t="s">
        <v>19916</v>
      </c>
      <c r="AX364" t="s">
        <v>22957</v>
      </c>
      <c r="AY364">
        <v>36600</v>
      </c>
      <c r="AZ364">
        <v>5967</v>
      </c>
      <c r="BA364">
        <v>71886</v>
      </c>
      <c r="BB364">
        <v>2.1271311475409838</v>
      </c>
      <c r="BC364">
        <v>0.629</v>
      </c>
      <c r="BD364">
        <v>4.4854881266490766E-2</v>
      </c>
      <c r="BE364" t="s">
        <v>23749</v>
      </c>
    </row>
    <row r="365" spans="1:57">
      <c r="A365" s="130">
        <v>9102196550</v>
      </c>
      <c r="B365">
        <v>347</v>
      </c>
      <c r="C365" t="s">
        <v>2978</v>
      </c>
      <c r="D365" s="10">
        <v>9102196550</v>
      </c>
      <c r="E365" t="s">
        <v>14703</v>
      </c>
      <c r="F365" t="s">
        <v>14394</v>
      </c>
      <c r="G365" s="7">
        <v>42278</v>
      </c>
      <c r="H365">
        <v>10</v>
      </c>
      <c r="I365" t="s">
        <v>73</v>
      </c>
      <c r="J365" t="s">
        <v>5100</v>
      </c>
      <c r="K365" t="s">
        <v>5099</v>
      </c>
      <c r="L365" t="s">
        <v>1567</v>
      </c>
      <c r="M365">
        <v>10010</v>
      </c>
      <c r="R365">
        <v>10000</v>
      </c>
      <c r="S365">
        <v>0</v>
      </c>
      <c r="T365">
        <v>9160</v>
      </c>
      <c r="U365">
        <v>42</v>
      </c>
      <c r="V365">
        <v>53108</v>
      </c>
      <c r="W365">
        <v>17</v>
      </c>
      <c r="X365">
        <v>129</v>
      </c>
      <c r="Y365">
        <v>238</v>
      </c>
      <c r="Z365">
        <v>31</v>
      </c>
      <c r="AA365">
        <v>87</v>
      </c>
      <c r="AB365">
        <v>9862</v>
      </c>
      <c r="AC365">
        <v>-570</v>
      </c>
      <c r="AD365">
        <v>9599</v>
      </c>
      <c r="AE365">
        <v>1381</v>
      </c>
      <c r="AF365">
        <v>45640</v>
      </c>
      <c r="AG365">
        <v>0</v>
      </c>
      <c r="AH365">
        <v>0</v>
      </c>
      <c r="AI365">
        <v>17650</v>
      </c>
      <c r="AJ365">
        <v>17200</v>
      </c>
      <c r="AK365">
        <v>11550</v>
      </c>
      <c r="AL365">
        <v>892</v>
      </c>
      <c r="AM365">
        <v>10891</v>
      </c>
      <c r="AN365">
        <v>11286</v>
      </c>
      <c r="AO365">
        <v>13310</v>
      </c>
      <c r="AP365">
        <v>64870</v>
      </c>
      <c r="AQ365" s="105">
        <v>666</v>
      </c>
      <c r="AR365" s="6">
        <v>5.3109999999999999</v>
      </c>
      <c r="AS365" t="s">
        <v>17208</v>
      </c>
      <c r="AT365" t="s">
        <v>2981</v>
      </c>
      <c r="AU365" s="6" t="s">
        <v>2982</v>
      </c>
      <c r="AV365" s="6">
        <v>0.65439093484419264</v>
      </c>
      <c r="AW365" t="s">
        <v>21256</v>
      </c>
      <c r="AX365" t="s">
        <v>22930</v>
      </c>
      <c r="AY365">
        <v>76125</v>
      </c>
      <c r="AZ365">
        <v>0</v>
      </c>
      <c r="BA365">
        <v>504</v>
      </c>
      <c r="BB365">
        <v>6.6206896551724136E-3</v>
      </c>
      <c r="BC365">
        <v>1.0622</v>
      </c>
      <c r="BD365">
        <v>0.85938088423589665</v>
      </c>
      <c r="BE365" t="s">
        <v>23749</v>
      </c>
    </row>
    <row r="366" spans="1:57">
      <c r="A366" s="130">
        <v>7430028307</v>
      </c>
      <c r="B366">
        <v>324</v>
      </c>
      <c r="C366" t="s">
        <v>2983</v>
      </c>
      <c r="D366" s="10">
        <v>7430028307</v>
      </c>
      <c r="E366" t="s">
        <v>14704</v>
      </c>
      <c r="F366" t="s">
        <v>14395</v>
      </c>
      <c r="G366" s="7">
        <v>42860</v>
      </c>
      <c r="H366">
        <v>9</v>
      </c>
      <c r="I366" t="s">
        <v>73</v>
      </c>
      <c r="J366" t="s">
        <v>5164</v>
      </c>
      <c r="K366" t="s">
        <v>5163</v>
      </c>
      <c r="L366" t="s">
        <v>2987</v>
      </c>
      <c r="M366">
        <v>16912.521000000001</v>
      </c>
      <c r="R366">
        <v>7378</v>
      </c>
      <c r="S366">
        <v>15423</v>
      </c>
      <c r="T366">
        <v>11312</v>
      </c>
      <c r="U366">
        <v>31432</v>
      </c>
      <c r="V366">
        <v>33742</v>
      </c>
      <c r="W366">
        <v>337</v>
      </c>
      <c r="X366">
        <v>509</v>
      </c>
      <c r="Y366">
        <v>496</v>
      </c>
      <c r="Z366">
        <v>1561</v>
      </c>
      <c r="AA366">
        <v>2025</v>
      </c>
      <c r="AB366">
        <v>3779</v>
      </c>
      <c r="AC366">
        <v>10519</v>
      </c>
      <c r="AD366">
        <v>6105</v>
      </c>
      <c r="AE366">
        <v>7184</v>
      </c>
      <c r="AF366">
        <v>10718</v>
      </c>
      <c r="AG366">
        <v>18520</v>
      </c>
      <c r="AH366">
        <v>24399</v>
      </c>
      <c r="AI366">
        <v>28428</v>
      </c>
      <c r="AJ366">
        <v>32902</v>
      </c>
      <c r="AK366">
        <v>38368</v>
      </c>
      <c r="AL366">
        <v>1820</v>
      </c>
      <c r="AM366">
        <v>2370</v>
      </c>
      <c r="AN366">
        <v>4562</v>
      </c>
      <c r="AO366">
        <v>6238</v>
      </c>
      <c r="AP366">
        <v>9002</v>
      </c>
      <c r="AQ366" s="105">
        <v>0</v>
      </c>
      <c r="AR366" s="6">
        <v>4.5730000000000004</v>
      </c>
      <c r="AS366" t="s">
        <v>17208</v>
      </c>
      <c r="AT366" t="s">
        <v>12417</v>
      </c>
      <c r="AU366" s="6" t="s">
        <v>2989</v>
      </c>
      <c r="AV366" s="6">
        <v>2.0717062634989203</v>
      </c>
      <c r="AW366" t="s">
        <v>22829</v>
      </c>
      <c r="AX366" t="s">
        <v>22939</v>
      </c>
      <c r="AY366">
        <v>49285</v>
      </c>
      <c r="AZ366">
        <v>0</v>
      </c>
      <c r="BA366">
        <v>0</v>
      </c>
      <c r="BB366">
        <v>0</v>
      </c>
      <c r="BC366">
        <v>0.91460000000000008</v>
      </c>
      <c r="BD366">
        <v>0.3176456641574299</v>
      </c>
      <c r="BE366" t="s">
        <v>23749</v>
      </c>
    </row>
    <row r="367" spans="1:57">
      <c r="A367" s="130">
        <v>7726478287</v>
      </c>
      <c r="B367">
        <v>254</v>
      </c>
      <c r="C367" t="s">
        <v>14396</v>
      </c>
      <c r="D367" s="10">
        <v>7726478287</v>
      </c>
      <c r="E367" t="s">
        <v>14705</v>
      </c>
      <c r="F367" t="s">
        <v>14397</v>
      </c>
      <c r="G367" s="7">
        <v>44351</v>
      </c>
      <c r="H367">
        <v>5</v>
      </c>
      <c r="I367" t="s">
        <v>73</v>
      </c>
      <c r="J367" t="s">
        <v>5284</v>
      </c>
      <c r="K367" t="s">
        <v>5283</v>
      </c>
      <c r="L367" t="s">
        <v>8995</v>
      </c>
      <c r="M367">
        <v>10</v>
      </c>
      <c r="R367" t="s">
        <v>74</v>
      </c>
      <c r="S367">
        <v>0</v>
      </c>
      <c r="T367">
        <v>2349</v>
      </c>
      <c r="U367">
        <v>47523</v>
      </c>
      <c r="V367">
        <v>13812</v>
      </c>
      <c r="W367" t="s">
        <v>74</v>
      </c>
      <c r="X367">
        <v>0</v>
      </c>
      <c r="Y367">
        <v>147</v>
      </c>
      <c r="Z367">
        <v>33569</v>
      </c>
      <c r="AA367">
        <v>5290</v>
      </c>
      <c r="AB367" t="s">
        <v>74</v>
      </c>
      <c r="AC367">
        <v>0</v>
      </c>
      <c r="AD367">
        <v>1961</v>
      </c>
      <c r="AE367">
        <v>12518</v>
      </c>
      <c r="AF367">
        <v>7986</v>
      </c>
      <c r="AG367" t="s">
        <v>74</v>
      </c>
      <c r="AH367">
        <v>0</v>
      </c>
      <c r="AI367">
        <v>1850</v>
      </c>
      <c r="AJ367">
        <v>26601</v>
      </c>
      <c r="AK367">
        <v>26206</v>
      </c>
      <c r="AL367" t="s">
        <v>74</v>
      </c>
      <c r="AM367">
        <v>14452</v>
      </c>
      <c r="AN367">
        <v>14442</v>
      </c>
      <c r="AO367">
        <v>17426</v>
      </c>
      <c r="AP367">
        <v>25085</v>
      </c>
      <c r="AQ367" s="105" t="s">
        <v>74</v>
      </c>
      <c r="AR367" s="6">
        <v>5.88</v>
      </c>
      <c r="AS367" t="s">
        <v>17208</v>
      </c>
      <c r="AT367" t="s">
        <v>12423</v>
      </c>
      <c r="AU367" s="6" t="s">
        <v>2996</v>
      </c>
      <c r="AV367" s="6">
        <v>14.165405405405405</v>
      </c>
      <c r="AW367" t="s">
        <v>22830</v>
      </c>
      <c r="AX367" t="s">
        <v>22914</v>
      </c>
      <c r="AY367">
        <v>36917</v>
      </c>
      <c r="AZ367">
        <v>0</v>
      </c>
      <c r="BA367">
        <v>15856</v>
      </c>
      <c r="BB367">
        <v>0.42950402253704256</v>
      </c>
      <c r="BC367">
        <v>1.1759999999999999</v>
      </c>
      <c r="BD367">
        <v>0.5781928757602085</v>
      </c>
      <c r="BE367" t="s">
        <v>23749</v>
      </c>
    </row>
    <row r="368" spans="1:57">
      <c r="A368" s="130">
        <v>6678089423</v>
      </c>
      <c r="B368">
        <v>399</v>
      </c>
      <c r="C368" t="s">
        <v>14398</v>
      </c>
      <c r="D368" s="10">
        <v>6678089423</v>
      </c>
      <c r="E368" t="s">
        <v>14706</v>
      </c>
      <c r="F368" t="s">
        <v>14399</v>
      </c>
      <c r="G368" s="7">
        <v>43098</v>
      </c>
      <c r="H368">
        <v>8</v>
      </c>
      <c r="I368" t="s">
        <v>73</v>
      </c>
      <c r="J368" t="s">
        <v>5261</v>
      </c>
      <c r="K368" t="s">
        <v>5260</v>
      </c>
      <c r="L368" t="s">
        <v>3001</v>
      </c>
      <c r="M368">
        <v>10</v>
      </c>
      <c r="R368">
        <v>12969</v>
      </c>
      <c r="S368">
        <v>12700</v>
      </c>
      <c r="T368">
        <v>2875</v>
      </c>
      <c r="U368">
        <v>8630</v>
      </c>
      <c r="V368">
        <v>16694</v>
      </c>
      <c r="W368">
        <v>10055</v>
      </c>
      <c r="X368">
        <v>4921</v>
      </c>
      <c r="Y368">
        <v>21747</v>
      </c>
      <c r="Z368">
        <v>16218</v>
      </c>
      <c r="AA368">
        <v>19466</v>
      </c>
      <c r="AB368">
        <v>1860</v>
      </c>
      <c r="AC368">
        <v>21502</v>
      </c>
      <c r="AD368">
        <v>-8566</v>
      </c>
      <c r="AE368">
        <v>-4220</v>
      </c>
      <c r="AF368">
        <v>400</v>
      </c>
      <c r="AG368">
        <v>70534</v>
      </c>
      <c r="AH368">
        <v>52054</v>
      </c>
      <c r="AI368">
        <v>44020</v>
      </c>
      <c r="AJ368">
        <v>47308</v>
      </c>
      <c r="AK368">
        <v>198664</v>
      </c>
      <c r="AL368">
        <v>353</v>
      </c>
      <c r="AM368">
        <v>6063</v>
      </c>
      <c r="AN368">
        <v>2874</v>
      </c>
      <c r="AO368">
        <v>4333</v>
      </c>
      <c r="AP368">
        <v>41417</v>
      </c>
      <c r="AQ368" s="105">
        <v>6703</v>
      </c>
      <c r="AR368" s="6">
        <v>1.2869999999999999</v>
      </c>
      <c r="AS368" t="s">
        <v>17208</v>
      </c>
      <c r="AT368" t="s">
        <v>12428</v>
      </c>
      <c r="AU368" s="6" t="s">
        <v>3003</v>
      </c>
      <c r="AV368" s="6">
        <v>2.8165707318456348</v>
      </c>
      <c r="AW368" t="s">
        <v>22831</v>
      </c>
      <c r="AX368" t="s">
        <v>22926</v>
      </c>
      <c r="AY368">
        <v>12122</v>
      </c>
      <c r="AZ368">
        <v>31000</v>
      </c>
      <c r="BA368">
        <v>201750</v>
      </c>
      <c r="BB368">
        <v>19.20062695924765</v>
      </c>
      <c r="BC368">
        <v>0.25739999999999996</v>
      </c>
      <c r="BD368">
        <v>2.3960704444710674E-2</v>
      </c>
      <c r="BE368" t="s">
        <v>23749</v>
      </c>
    </row>
    <row r="369" spans="1:57">
      <c r="A369" s="130" t="s">
        <v>22898</v>
      </c>
      <c r="B369">
        <v>444</v>
      </c>
      <c r="C369" t="s">
        <v>14400</v>
      </c>
      <c r="D369" s="10">
        <v>573013480</v>
      </c>
      <c r="E369" t="s">
        <v>14707</v>
      </c>
      <c r="F369" t="s">
        <v>14401</v>
      </c>
      <c r="G369" s="7">
        <v>43843</v>
      </c>
      <c r="H369">
        <v>6</v>
      </c>
      <c r="I369" t="s">
        <v>73</v>
      </c>
      <c r="J369" t="s">
        <v>23699</v>
      </c>
      <c r="K369" t="s">
        <v>23699</v>
      </c>
      <c r="L369" t="s">
        <v>3006</v>
      </c>
      <c r="M369">
        <v>11456</v>
      </c>
      <c r="R369">
        <v>0</v>
      </c>
      <c r="S369">
        <v>0</v>
      </c>
      <c r="T369">
        <v>83</v>
      </c>
      <c r="U369">
        <v>61</v>
      </c>
      <c r="V369">
        <v>26</v>
      </c>
      <c r="W369">
        <v>0</v>
      </c>
      <c r="X369">
        <v>6</v>
      </c>
      <c r="Y369">
        <v>344</v>
      </c>
      <c r="Z369">
        <v>1227</v>
      </c>
      <c r="AA369">
        <v>1282</v>
      </c>
      <c r="AB369">
        <v>0</v>
      </c>
      <c r="AC369">
        <v>-6</v>
      </c>
      <c r="AD369">
        <v>-261</v>
      </c>
      <c r="AE369">
        <v>-1173</v>
      </c>
      <c r="AF369">
        <v>-1277</v>
      </c>
      <c r="AG369">
        <v>0</v>
      </c>
      <c r="AH369">
        <v>0</v>
      </c>
      <c r="AI369">
        <v>623</v>
      </c>
      <c r="AJ369">
        <v>0</v>
      </c>
      <c r="AK369">
        <v>0</v>
      </c>
      <c r="AL369">
        <v>0</v>
      </c>
      <c r="AM369">
        <v>488</v>
      </c>
      <c r="AN369">
        <v>272</v>
      </c>
      <c r="AO369">
        <v>6685</v>
      </c>
      <c r="AP369">
        <v>7914</v>
      </c>
      <c r="AQ369" s="105">
        <v>0</v>
      </c>
      <c r="AR369" s="6">
        <v>0.313</v>
      </c>
      <c r="AS369" t="s">
        <v>17208</v>
      </c>
      <c r="AT369" t="s">
        <v>12434</v>
      </c>
      <c r="AU369" s="6" t="s">
        <v>3008</v>
      </c>
      <c r="AV369" s="6">
        <v>0</v>
      </c>
      <c r="AW369" t="s">
        <v>23723</v>
      </c>
      <c r="AX369" t="s">
        <v>22970</v>
      </c>
      <c r="AY369">
        <v>8707</v>
      </c>
      <c r="AZ369">
        <v>0</v>
      </c>
      <c r="BA369">
        <v>0</v>
      </c>
      <c r="BB369">
        <v>0</v>
      </c>
      <c r="BC369">
        <v>6.2600000000000003E-2</v>
      </c>
      <c r="BD369">
        <v>-49.115384615384613</v>
      </c>
      <c r="BE369" t="s">
        <v>23749</v>
      </c>
    </row>
    <row r="370" spans="1:57">
      <c r="A370" s="130">
        <v>9709079818</v>
      </c>
      <c r="B370">
        <v>144</v>
      </c>
      <c r="C370" t="s">
        <v>14402</v>
      </c>
      <c r="D370" s="10">
        <v>9709079818</v>
      </c>
      <c r="E370" t="s">
        <v>14708</v>
      </c>
      <c r="F370" t="s">
        <v>14403</v>
      </c>
      <c r="G370" s="7">
        <v>44664</v>
      </c>
      <c r="H370">
        <v>4</v>
      </c>
      <c r="I370" t="s">
        <v>73</v>
      </c>
      <c r="J370" t="s">
        <v>4859</v>
      </c>
      <c r="K370" t="s">
        <v>4858</v>
      </c>
      <c r="L370" t="s">
        <v>9003</v>
      </c>
      <c r="M370">
        <v>10000</v>
      </c>
      <c r="R370" t="s">
        <v>74</v>
      </c>
      <c r="S370">
        <v>0</v>
      </c>
      <c r="T370">
        <v>24313</v>
      </c>
      <c r="U370">
        <v>111875</v>
      </c>
      <c r="V370">
        <v>606029</v>
      </c>
      <c r="W370" t="s">
        <v>74</v>
      </c>
      <c r="X370">
        <v>0</v>
      </c>
      <c r="Y370">
        <v>12968</v>
      </c>
      <c r="Z370">
        <v>25651</v>
      </c>
      <c r="AA370">
        <v>61213</v>
      </c>
      <c r="AB370" t="s">
        <v>74</v>
      </c>
      <c r="AC370">
        <v>0</v>
      </c>
      <c r="AD370">
        <v>-37816</v>
      </c>
      <c r="AE370">
        <v>5614</v>
      </c>
      <c r="AF370">
        <v>472389</v>
      </c>
      <c r="AG370" t="s">
        <v>74</v>
      </c>
      <c r="AH370">
        <v>0</v>
      </c>
      <c r="AI370">
        <v>0</v>
      </c>
      <c r="AJ370">
        <v>0</v>
      </c>
      <c r="AK370">
        <v>0</v>
      </c>
      <c r="AL370" t="s">
        <v>74</v>
      </c>
      <c r="AM370">
        <v>0</v>
      </c>
      <c r="AN370">
        <v>80550</v>
      </c>
      <c r="AO370">
        <v>130343</v>
      </c>
      <c r="AP370">
        <v>823925</v>
      </c>
      <c r="AQ370" s="105" t="s">
        <v>74</v>
      </c>
      <c r="AR370" s="6">
        <v>24.925999999999998</v>
      </c>
      <c r="AS370" t="s">
        <v>17208</v>
      </c>
      <c r="AT370" t="s">
        <v>3014</v>
      </c>
      <c r="AU370" s="6" t="s">
        <v>3015</v>
      </c>
      <c r="AV370" s="6" t="s">
        <v>74</v>
      </c>
      <c r="AW370" t="s">
        <v>22832</v>
      </c>
      <c r="AX370" t="s">
        <v>22957</v>
      </c>
      <c r="AY370">
        <v>464664</v>
      </c>
      <c r="AZ370">
        <v>0</v>
      </c>
      <c r="BA370">
        <v>0</v>
      </c>
      <c r="BB370">
        <v>0</v>
      </c>
      <c r="BC370">
        <v>4.9851999999999999</v>
      </c>
      <c r="BD370">
        <v>0.77948250001237562</v>
      </c>
      <c r="BE370" t="s">
        <v>23749</v>
      </c>
    </row>
    <row r="371" spans="1:57">
      <c r="A371" s="130">
        <v>4205405157</v>
      </c>
      <c r="B371">
        <v>261</v>
      </c>
      <c r="C371" t="s">
        <v>14404</v>
      </c>
      <c r="D371" s="10">
        <v>4205405157</v>
      </c>
      <c r="E371" t="s">
        <v>14709</v>
      </c>
      <c r="F371" t="s">
        <v>14405</v>
      </c>
      <c r="G371" s="7">
        <v>44687</v>
      </c>
      <c r="H371">
        <v>4</v>
      </c>
      <c r="I371" t="s">
        <v>73</v>
      </c>
      <c r="J371" t="s">
        <v>6334</v>
      </c>
      <c r="K371" t="s">
        <v>6333</v>
      </c>
      <c r="L371" t="s">
        <v>3020</v>
      </c>
      <c r="M371">
        <v>20</v>
      </c>
      <c r="R371" t="s">
        <v>74</v>
      </c>
      <c r="S371">
        <v>0</v>
      </c>
      <c r="T371">
        <v>13105</v>
      </c>
      <c r="U371">
        <v>13907</v>
      </c>
      <c r="V371">
        <v>10780</v>
      </c>
      <c r="W371" t="s">
        <v>74</v>
      </c>
      <c r="X371">
        <v>0</v>
      </c>
      <c r="Y371">
        <v>1751</v>
      </c>
      <c r="Z371">
        <v>2944</v>
      </c>
      <c r="AA371">
        <v>6925</v>
      </c>
      <c r="AB371" t="s">
        <v>74</v>
      </c>
      <c r="AC371">
        <v>0</v>
      </c>
      <c r="AD371">
        <v>11306</v>
      </c>
      <c r="AE371">
        <v>10047</v>
      </c>
      <c r="AF371">
        <v>2174</v>
      </c>
      <c r="AG371" t="s">
        <v>74</v>
      </c>
      <c r="AH371">
        <v>0</v>
      </c>
      <c r="AI371">
        <v>0</v>
      </c>
      <c r="AJ371">
        <v>0</v>
      </c>
      <c r="AK371">
        <v>0</v>
      </c>
      <c r="AL371" t="s">
        <v>74</v>
      </c>
      <c r="AM371">
        <v>0</v>
      </c>
      <c r="AN371">
        <v>10963</v>
      </c>
      <c r="AO371">
        <v>15353</v>
      </c>
      <c r="AP371">
        <v>8677</v>
      </c>
      <c r="AQ371" s="105" t="s">
        <v>74</v>
      </c>
      <c r="AR371" s="6">
        <v>0.82299999999999995</v>
      </c>
      <c r="AS371" t="s">
        <v>17208</v>
      </c>
      <c r="AT371" t="s">
        <v>3021</v>
      </c>
      <c r="AU371" s="6" t="s">
        <v>3022</v>
      </c>
      <c r="AV371" s="6" t="s">
        <v>74</v>
      </c>
      <c r="AW371" t="s">
        <v>22833</v>
      </c>
      <c r="AX371" t="s">
        <v>22964</v>
      </c>
      <c r="AY371">
        <v>10085</v>
      </c>
      <c r="AZ371">
        <v>0</v>
      </c>
      <c r="BA371">
        <v>0</v>
      </c>
      <c r="BB371">
        <v>0</v>
      </c>
      <c r="BC371">
        <v>0.1646</v>
      </c>
      <c r="BD371">
        <v>0.20166975881261595</v>
      </c>
      <c r="BE371" t="s">
        <v>23749</v>
      </c>
    </row>
    <row r="372" spans="1:57">
      <c r="A372" s="130">
        <v>5837082086</v>
      </c>
      <c r="B372">
        <v>431</v>
      </c>
      <c r="C372" t="s">
        <v>14406</v>
      </c>
      <c r="D372" s="10">
        <v>5837082086</v>
      </c>
      <c r="E372" t="s">
        <v>14710</v>
      </c>
      <c r="F372" t="s">
        <v>14407</v>
      </c>
      <c r="G372" s="7">
        <v>44693</v>
      </c>
      <c r="H372">
        <v>4</v>
      </c>
      <c r="I372" t="s">
        <v>73</v>
      </c>
      <c r="J372" t="s">
        <v>5191</v>
      </c>
      <c r="K372" t="s">
        <v>5191</v>
      </c>
      <c r="L372" t="s">
        <v>3027</v>
      </c>
      <c r="M372">
        <v>10</v>
      </c>
      <c r="R372" t="s">
        <v>74</v>
      </c>
      <c r="S372">
        <v>0</v>
      </c>
      <c r="T372">
        <v>0</v>
      </c>
      <c r="U372">
        <v>2024</v>
      </c>
      <c r="V372">
        <v>27948</v>
      </c>
      <c r="W372" t="s">
        <v>74</v>
      </c>
      <c r="X372">
        <v>0</v>
      </c>
      <c r="Y372">
        <v>188</v>
      </c>
      <c r="Z372">
        <v>2732</v>
      </c>
      <c r="AA372">
        <v>9710</v>
      </c>
      <c r="AB372" t="s">
        <v>74</v>
      </c>
      <c r="AC372">
        <v>0</v>
      </c>
      <c r="AD372">
        <v>-188</v>
      </c>
      <c r="AE372">
        <v>-1020</v>
      </c>
      <c r="AF372">
        <v>16066</v>
      </c>
      <c r="AG372" t="s">
        <v>74</v>
      </c>
      <c r="AH372">
        <v>0</v>
      </c>
      <c r="AI372">
        <v>0</v>
      </c>
      <c r="AJ372">
        <v>0</v>
      </c>
      <c r="AK372">
        <v>0</v>
      </c>
      <c r="AL372" t="s">
        <v>74</v>
      </c>
      <c r="AM372">
        <v>0</v>
      </c>
      <c r="AN372">
        <v>10065</v>
      </c>
      <c r="AO372">
        <v>34911</v>
      </c>
      <c r="AP372">
        <v>71786</v>
      </c>
      <c r="AQ372" s="105" t="s">
        <v>74</v>
      </c>
      <c r="AR372" s="6">
        <v>13.808</v>
      </c>
      <c r="AS372" t="s">
        <v>17208</v>
      </c>
      <c r="AT372" t="s">
        <v>3028</v>
      </c>
      <c r="AU372" s="6" t="s">
        <v>3029</v>
      </c>
      <c r="AV372" s="6" t="s">
        <v>74</v>
      </c>
      <c r="AW372" t="s">
        <v>19917</v>
      </c>
      <c r="AX372" t="s">
        <v>22923</v>
      </c>
      <c r="AY372">
        <v>25809</v>
      </c>
      <c r="AZ372">
        <v>0</v>
      </c>
      <c r="BA372">
        <v>0</v>
      </c>
      <c r="BB372">
        <v>0</v>
      </c>
      <c r="BC372">
        <v>2.7616000000000001</v>
      </c>
      <c r="BD372">
        <v>0.57485329898382709</v>
      </c>
      <c r="BE372" t="s">
        <v>23749</v>
      </c>
    </row>
    <row r="373" spans="1:57">
      <c r="A373" s="130" t="s">
        <v>22897</v>
      </c>
      <c r="B373">
        <v>77</v>
      </c>
      <c r="C373" t="s">
        <v>3030</v>
      </c>
      <c r="D373" s="10">
        <v>274970586</v>
      </c>
      <c r="E373" t="s">
        <v>14711</v>
      </c>
      <c r="F373" t="s">
        <v>14408</v>
      </c>
      <c r="G373" s="7">
        <v>44589</v>
      </c>
      <c r="H373">
        <v>4</v>
      </c>
      <c r="I373" t="s">
        <v>73</v>
      </c>
      <c r="J373" t="s">
        <v>23700</v>
      </c>
      <c r="K373" t="s">
        <v>23701</v>
      </c>
      <c r="L373" t="s">
        <v>3032</v>
      </c>
      <c r="M373">
        <v>10</v>
      </c>
      <c r="R373" t="s">
        <v>74</v>
      </c>
      <c r="S373">
        <v>0</v>
      </c>
      <c r="T373">
        <v>58233</v>
      </c>
      <c r="U373">
        <v>139311</v>
      </c>
      <c r="V373">
        <v>142345</v>
      </c>
      <c r="W373" t="s">
        <v>74</v>
      </c>
      <c r="X373">
        <v>0</v>
      </c>
      <c r="Y373">
        <v>2512</v>
      </c>
      <c r="Z373">
        <v>22568</v>
      </c>
      <c r="AA373">
        <v>41247</v>
      </c>
      <c r="AB373" t="s">
        <v>74</v>
      </c>
      <c r="AC373">
        <v>0</v>
      </c>
      <c r="AD373">
        <v>55611</v>
      </c>
      <c r="AE373">
        <v>116271</v>
      </c>
      <c r="AF373">
        <v>86785</v>
      </c>
      <c r="AG373" t="s">
        <v>74</v>
      </c>
      <c r="AH373">
        <v>0</v>
      </c>
      <c r="AI373">
        <v>0</v>
      </c>
      <c r="AJ373">
        <v>0</v>
      </c>
      <c r="AK373">
        <v>0</v>
      </c>
      <c r="AL373" t="s">
        <v>74</v>
      </c>
      <c r="AM373">
        <v>0</v>
      </c>
      <c r="AN373">
        <v>62682</v>
      </c>
      <c r="AO373">
        <v>274668</v>
      </c>
      <c r="AP373">
        <v>637850</v>
      </c>
      <c r="AQ373" s="105" t="s">
        <v>74</v>
      </c>
      <c r="AR373" s="6">
        <v>2.444</v>
      </c>
      <c r="AS373" t="s">
        <v>17208</v>
      </c>
      <c r="AT373" t="s">
        <v>12454</v>
      </c>
      <c r="AU373" s="6" t="s">
        <v>82</v>
      </c>
      <c r="AV373" s="6" t="s">
        <v>74</v>
      </c>
      <c r="AW373" t="s">
        <v>23724</v>
      </c>
      <c r="AX373" t="s">
        <v>22928</v>
      </c>
      <c r="AY373">
        <v>257318</v>
      </c>
      <c r="AZ373">
        <v>0</v>
      </c>
      <c r="BA373">
        <v>0</v>
      </c>
      <c r="BB373">
        <v>0</v>
      </c>
      <c r="BC373">
        <v>0.48880000000000001</v>
      </c>
      <c r="BD373">
        <v>0.60968070532860308</v>
      </c>
      <c r="BE373" t="s">
        <v>23749</v>
      </c>
    </row>
    <row r="374" spans="1:57">
      <c r="A374" s="130">
        <v>7810944190</v>
      </c>
      <c r="B374">
        <v>279</v>
      </c>
      <c r="C374" t="s">
        <v>3033</v>
      </c>
      <c r="D374" s="10">
        <v>7810944190</v>
      </c>
      <c r="E374" t="s">
        <v>14712</v>
      </c>
      <c r="F374" t="s">
        <v>14409</v>
      </c>
      <c r="G374" s="7">
        <v>44655</v>
      </c>
      <c r="H374">
        <v>4</v>
      </c>
      <c r="I374" t="s">
        <v>73</v>
      </c>
      <c r="J374" t="s">
        <v>23469</v>
      </c>
      <c r="K374" t="s">
        <v>5199</v>
      </c>
      <c r="L374" t="s">
        <v>3037</v>
      </c>
      <c r="M374">
        <v>10000</v>
      </c>
      <c r="R374" t="s">
        <v>74</v>
      </c>
      <c r="S374">
        <v>0</v>
      </c>
      <c r="T374">
        <v>1017</v>
      </c>
      <c r="U374">
        <v>17744</v>
      </c>
      <c r="V374">
        <v>25879</v>
      </c>
      <c r="W374" t="s">
        <v>74</v>
      </c>
      <c r="X374">
        <v>0</v>
      </c>
      <c r="Y374">
        <v>2814</v>
      </c>
      <c r="Z374">
        <v>10473</v>
      </c>
      <c r="AA374">
        <v>34824</v>
      </c>
      <c r="AB374" t="s">
        <v>74</v>
      </c>
      <c r="AC374">
        <v>0</v>
      </c>
      <c r="AD374">
        <v>-1800</v>
      </c>
      <c r="AE374">
        <v>7205</v>
      </c>
      <c r="AF374">
        <v>-9290</v>
      </c>
      <c r="AG374" t="s">
        <v>74</v>
      </c>
      <c r="AH374">
        <v>0</v>
      </c>
      <c r="AI374">
        <v>1879</v>
      </c>
      <c r="AJ374">
        <v>100</v>
      </c>
      <c r="AK374">
        <v>27209</v>
      </c>
      <c r="AL374" t="s">
        <v>74</v>
      </c>
      <c r="AM374">
        <v>0</v>
      </c>
      <c r="AN374">
        <v>57</v>
      </c>
      <c r="AO374">
        <v>11370</v>
      </c>
      <c r="AP374">
        <v>15344</v>
      </c>
      <c r="AQ374" s="105" t="s">
        <v>74</v>
      </c>
      <c r="AR374" s="6">
        <v>25.446000000000002</v>
      </c>
      <c r="AS374" t="s">
        <v>17208</v>
      </c>
      <c r="AT374" t="s">
        <v>12460</v>
      </c>
      <c r="AU374" s="6" t="s">
        <v>3039</v>
      </c>
      <c r="AV374" s="6">
        <v>14.48057477381586</v>
      </c>
      <c r="AW374" t="s">
        <v>22834</v>
      </c>
      <c r="AX374" t="s">
        <v>22918</v>
      </c>
      <c r="AY374">
        <v>6113</v>
      </c>
      <c r="AZ374">
        <v>50700</v>
      </c>
      <c r="BA374">
        <v>2284</v>
      </c>
      <c r="BB374">
        <v>8.6674300670701783</v>
      </c>
      <c r="BC374">
        <v>5.0891999999999999</v>
      </c>
      <c r="BD374">
        <v>-0.35897832219173847</v>
      </c>
      <c r="BE374" t="s">
        <v>23749</v>
      </c>
    </row>
    <row r="375" spans="1:57">
      <c r="A375" s="130">
        <v>5837081420</v>
      </c>
      <c r="B375">
        <v>446</v>
      </c>
      <c r="C375" t="s">
        <v>3040</v>
      </c>
      <c r="D375" s="10">
        <v>5837081420</v>
      </c>
      <c r="E375" t="s">
        <v>14713</v>
      </c>
      <c r="F375" t="s">
        <v>14410</v>
      </c>
      <c r="G375" s="7">
        <v>44531</v>
      </c>
      <c r="H375">
        <v>4</v>
      </c>
      <c r="I375" t="s">
        <v>73</v>
      </c>
      <c r="J375" t="s">
        <v>5240</v>
      </c>
      <c r="K375" t="s">
        <v>5240</v>
      </c>
      <c r="L375" t="s">
        <v>3044</v>
      </c>
      <c r="M375">
        <v>15</v>
      </c>
      <c r="R375" t="s">
        <v>74</v>
      </c>
      <c r="S375">
        <v>200</v>
      </c>
      <c r="T375">
        <v>973</v>
      </c>
      <c r="U375">
        <v>20393</v>
      </c>
      <c r="V375">
        <v>20298</v>
      </c>
      <c r="W375" t="s">
        <v>74</v>
      </c>
      <c r="X375">
        <v>63</v>
      </c>
      <c r="Y375">
        <v>265</v>
      </c>
      <c r="Z375">
        <v>27</v>
      </c>
      <c r="AA375">
        <v>835</v>
      </c>
      <c r="AB375" t="s">
        <v>74</v>
      </c>
      <c r="AC375">
        <v>133</v>
      </c>
      <c r="AD375">
        <v>477</v>
      </c>
      <c r="AE375">
        <v>18303</v>
      </c>
      <c r="AF375">
        <v>12312</v>
      </c>
      <c r="AG375" t="s">
        <v>74</v>
      </c>
      <c r="AH375">
        <v>63</v>
      </c>
      <c r="AI375">
        <v>0</v>
      </c>
      <c r="AJ375">
        <v>0</v>
      </c>
      <c r="AK375">
        <v>1900</v>
      </c>
      <c r="AL375" t="s">
        <v>74</v>
      </c>
      <c r="AM375">
        <v>0</v>
      </c>
      <c r="AN375">
        <v>100915</v>
      </c>
      <c r="AO375">
        <v>121371</v>
      </c>
      <c r="AP375">
        <v>141745</v>
      </c>
      <c r="AQ375" s="105" t="s">
        <v>74</v>
      </c>
      <c r="AR375" s="6">
        <v>101.49</v>
      </c>
      <c r="AS375" t="s">
        <v>17208</v>
      </c>
      <c r="AT375" t="s">
        <v>3045</v>
      </c>
      <c r="AU375" s="6" t="s">
        <v>3046</v>
      </c>
      <c r="AV375" s="6">
        <v>30.158730158730158</v>
      </c>
      <c r="AW375" t="s">
        <v>22835</v>
      </c>
      <c r="AX375" t="s">
        <v>22923</v>
      </c>
      <c r="AY375">
        <v>136122</v>
      </c>
      <c r="AZ375">
        <v>2756</v>
      </c>
      <c r="BA375">
        <v>7870</v>
      </c>
      <c r="BB375">
        <v>7.8062326442456031E-2</v>
      </c>
      <c r="BC375">
        <v>20.297999999999998</v>
      </c>
      <c r="BD375">
        <v>0.60656222287910144</v>
      </c>
      <c r="BE375" t="s">
        <v>23749</v>
      </c>
    </row>
    <row r="376" spans="1:57">
      <c r="A376" s="130">
        <v>2310197022</v>
      </c>
      <c r="B376">
        <v>105</v>
      </c>
      <c r="C376" t="s">
        <v>3047</v>
      </c>
      <c r="D376" s="10">
        <v>2310197022</v>
      </c>
      <c r="E376" t="s">
        <v>14714</v>
      </c>
      <c r="F376" t="s">
        <v>14411</v>
      </c>
      <c r="G376" s="7">
        <v>45390</v>
      </c>
      <c r="H376">
        <v>2</v>
      </c>
      <c r="I376" t="s">
        <v>44</v>
      </c>
      <c r="J376" t="s">
        <v>4920</v>
      </c>
      <c r="K376" t="s">
        <v>4919</v>
      </c>
      <c r="L376" t="s">
        <v>9015</v>
      </c>
      <c r="M376">
        <v>10538.039000000001</v>
      </c>
      <c r="R376">
        <v>60376</v>
      </c>
      <c r="S376">
        <v>5163</v>
      </c>
      <c r="T376">
        <v>7081</v>
      </c>
      <c r="U376">
        <v>143971</v>
      </c>
      <c r="V376">
        <v>217387</v>
      </c>
      <c r="W376">
        <v>1640</v>
      </c>
      <c r="X376">
        <v>164631</v>
      </c>
      <c r="Y376">
        <v>2522</v>
      </c>
      <c r="Z376">
        <v>40264</v>
      </c>
      <c r="AA376">
        <v>42517</v>
      </c>
      <c r="AB376">
        <v>55481</v>
      </c>
      <c r="AC376">
        <v>-159645</v>
      </c>
      <c r="AD376">
        <v>4288</v>
      </c>
      <c r="AE376">
        <v>105200</v>
      </c>
      <c r="AF376">
        <v>110833</v>
      </c>
      <c r="AG376">
        <v>0</v>
      </c>
      <c r="AH376">
        <v>0</v>
      </c>
      <c r="AI376">
        <v>0</v>
      </c>
      <c r="AJ376">
        <v>97541</v>
      </c>
      <c r="AK376">
        <v>245812</v>
      </c>
      <c r="AL376">
        <v>156790</v>
      </c>
      <c r="AM376">
        <v>19366</v>
      </c>
      <c r="AN376">
        <v>58683</v>
      </c>
      <c r="AO376">
        <v>18668</v>
      </c>
      <c r="AP376">
        <v>60072</v>
      </c>
      <c r="AQ376" s="105">
        <v>0</v>
      </c>
      <c r="AR376" s="6">
        <v>3.601</v>
      </c>
      <c r="AS376" t="s">
        <v>17208</v>
      </c>
      <c r="AT376" t="s">
        <v>3052</v>
      </c>
      <c r="AU376" s="6" t="s">
        <v>3053</v>
      </c>
      <c r="AV376" s="6">
        <v>2.5200889882203383</v>
      </c>
      <c r="AW376" t="s">
        <v>22836</v>
      </c>
      <c r="AX376" t="s">
        <v>22938</v>
      </c>
      <c r="AY376">
        <v>215712</v>
      </c>
      <c r="AZ376">
        <v>155641</v>
      </c>
      <c r="BA376">
        <v>11400</v>
      </c>
      <c r="BB376">
        <v>0.77437045690550366</v>
      </c>
      <c r="BC376">
        <v>0.72019999999999995</v>
      </c>
      <c r="BD376">
        <v>0.50984189486951836</v>
      </c>
      <c r="BE376" t="s">
        <v>23749</v>
      </c>
    </row>
    <row r="377" spans="1:57">
      <c r="A377" s="130">
        <v>7751201553</v>
      </c>
      <c r="B377">
        <v>450</v>
      </c>
      <c r="C377" t="s">
        <v>3054</v>
      </c>
      <c r="D377" s="10">
        <v>7751201553</v>
      </c>
      <c r="E377" t="s">
        <v>14715</v>
      </c>
      <c r="F377" t="s">
        <v>14412</v>
      </c>
      <c r="G377" s="7">
        <v>44392</v>
      </c>
      <c r="H377">
        <v>5</v>
      </c>
      <c r="I377" t="s">
        <v>73</v>
      </c>
      <c r="J377" t="s">
        <v>5473</v>
      </c>
      <c r="K377" t="s">
        <v>5472</v>
      </c>
      <c r="L377" t="s">
        <v>9018</v>
      </c>
      <c r="M377">
        <v>1000</v>
      </c>
      <c r="R377" t="s">
        <v>74</v>
      </c>
      <c r="S377">
        <v>12</v>
      </c>
      <c r="T377">
        <v>0</v>
      </c>
      <c r="U377">
        <v>813</v>
      </c>
      <c r="V377">
        <v>1846</v>
      </c>
      <c r="W377" t="s">
        <v>74</v>
      </c>
      <c r="X377">
        <v>3</v>
      </c>
      <c r="Y377">
        <v>49</v>
      </c>
      <c r="Z377">
        <v>945</v>
      </c>
      <c r="AA377">
        <v>1650</v>
      </c>
      <c r="AB377" t="s">
        <v>74</v>
      </c>
      <c r="AC377">
        <v>8</v>
      </c>
      <c r="AD377">
        <v>-49</v>
      </c>
      <c r="AE377">
        <v>-145</v>
      </c>
      <c r="AF377">
        <v>571</v>
      </c>
      <c r="AG377" t="s">
        <v>74</v>
      </c>
      <c r="AH377">
        <v>0</v>
      </c>
      <c r="AI377">
        <v>0</v>
      </c>
      <c r="AJ377">
        <v>10052</v>
      </c>
      <c r="AK377">
        <v>3652</v>
      </c>
      <c r="AL377" t="s">
        <v>74</v>
      </c>
      <c r="AM377">
        <v>1000</v>
      </c>
      <c r="AN377">
        <v>414</v>
      </c>
      <c r="AO377">
        <v>9</v>
      </c>
      <c r="AP377">
        <v>117</v>
      </c>
      <c r="AQ377" s="105" t="s">
        <v>74</v>
      </c>
      <c r="AR377" s="6">
        <v>153.833</v>
      </c>
      <c r="AS377" t="s">
        <v>17208</v>
      </c>
      <c r="AT377" t="s">
        <v>12476</v>
      </c>
      <c r="AU377" s="6" t="s">
        <v>82</v>
      </c>
      <c r="AV377" s="6">
        <v>0.36331078392359728</v>
      </c>
      <c r="AW377" t="s">
        <v>22837</v>
      </c>
      <c r="AX377" t="s">
        <v>22914</v>
      </c>
      <c r="AY377">
        <v>10385</v>
      </c>
      <c r="AZ377">
        <v>0</v>
      </c>
      <c r="BA377">
        <v>92</v>
      </c>
      <c r="BB377">
        <v>8.8589311506981228E-3</v>
      </c>
      <c r="BC377">
        <v>30.7666</v>
      </c>
      <c r="BD377">
        <v>0.30931744312026005</v>
      </c>
      <c r="BE377" t="s">
        <v>23749</v>
      </c>
    </row>
    <row r="378" spans="1:57">
      <c r="A378" s="130">
        <v>7743165125</v>
      </c>
      <c r="B378">
        <v>147</v>
      </c>
      <c r="C378" t="s">
        <v>3060</v>
      </c>
      <c r="D378" s="10">
        <v>7743165125</v>
      </c>
      <c r="E378" t="s">
        <v>14716</v>
      </c>
      <c r="F378" t="s">
        <v>14413</v>
      </c>
      <c r="G378" s="7">
        <v>42576</v>
      </c>
      <c r="H378">
        <v>10</v>
      </c>
      <c r="I378" t="s">
        <v>73</v>
      </c>
      <c r="J378" t="s">
        <v>74</v>
      </c>
      <c r="K378" t="s">
        <v>5009</v>
      </c>
      <c r="L378" t="s">
        <v>3063</v>
      </c>
      <c r="M378">
        <v>35</v>
      </c>
      <c r="R378">
        <v>47640</v>
      </c>
      <c r="S378">
        <v>85992</v>
      </c>
      <c r="T378">
        <v>55163</v>
      </c>
      <c r="U378">
        <v>118706</v>
      </c>
      <c r="V378">
        <v>110271</v>
      </c>
      <c r="W378">
        <v>32146</v>
      </c>
      <c r="X378">
        <v>77468</v>
      </c>
      <c r="Y378">
        <v>46371</v>
      </c>
      <c r="Z378">
        <v>104986</v>
      </c>
      <c r="AA378">
        <v>97141</v>
      </c>
      <c r="AB378">
        <v>428</v>
      </c>
      <c r="AC378">
        <v>5976</v>
      </c>
      <c r="AD378">
        <v>5142</v>
      </c>
      <c r="AE378">
        <v>6400</v>
      </c>
      <c r="AF378">
        <v>6253</v>
      </c>
      <c r="AG378">
        <v>1110</v>
      </c>
      <c r="AH378">
        <v>0</v>
      </c>
      <c r="AI378">
        <v>0</v>
      </c>
      <c r="AJ378">
        <v>0</v>
      </c>
      <c r="AK378">
        <v>0</v>
      </c>
      <c r="AL378">
        <v>2288</v>
      </c>
      <c r="AM378">
        <v>8499</v>
      </c>
      <c r="AN378">
        <v>73892</v>
      </c>
      <c r="AO378">
        <v>88091</v>
      </c>
      <c r="AP378">
        <v>88865</v>
      </c>
      <c r="AQ378" s="105">
        <v>10139</v>
      </c>
      <c r="AR378" s="6">
        <v>2.3149999999999999</v>
      </c>
      <c r="AS378" t="s">
        <v>17208</v>
      </c>
      <c r="AT378" t="s">
        <v>3064</v>
      </c>
      <c r="AU378" s="6" t="s">
        <v>3065</v>
      </c>
      <c r="AV378" s="6">
        <v>0</v>
      </c>
      <c r="AW378" t="s">
        <v>22838</v>
      </c>
      <c r="AX378" t="s">
        <v>22914</v>
      </c>
      <c r="AY378">
        <v>28948</v>
      </c>
      <c r="AZ378">
        <v>0</v>
      </c>
      <c r="BA378">
        <v>0</v>
      </c>
      <c r="BB378">
        <v>0</v>
      </c>
      <c r="BC378">
        <v>0.46299999999999997</v>
      </c>
      <c r="BD378">
        <v>5.6705752192326181E-2</v>
      </c>
      <c r="BE378" t="s">
        <v>23749</v>
      </c>
    </row>
    <row r="379" spans="1:57">
      <c r="A379" s="130">
        <v>9727003956</v>
      </c>
      <c r="B379">
        <v>290</v>
      </c>
      <c r="C379" t="s">
        <v>3066</v>
      </c>
      <c r="D379" s="10">
        <v>9727003956</v>
      </c>
      <c r="E379" t="s">
        <v>14717</v>
      </c>
      <c r="F379" t="s">
        <v>14414</v>
      </c>
      <c r="G379" s="7">
        <v>44762</v>
      </c>
      <c r="H379">
        <v>4</v>
      </c>
      <c r="I379" t="s">
        <v>44</v>
      </c>
      <c r="J379" t="s">
        <v>5271</v>
      </c>
      <c r="K379" t="s">
        <v>5271</v>
      </c>
      <c r="L379" t="s">
        <v>3070</v>
      </c>
      <c r="M379">
        <v>500</v>
      </c>
      <c r="R379" t="s">
        <v>74</v>
      </c>
      <c r="S379">
        <v>0</v>
      </c>
      <c r="T379">
        <v>2511</v>
      </c>
      <c r="U379">
        <v>16360</v>
      </c>
      <c r="V379">
        <v>15147</v>
      </c>
      <c r="W379" t="s">
        <v>74</v>
      </c>
      <c r="X379">
        <v>0</v>
      </c>
      <c r="Y379">
        <v>5973</v>
      </c>
      <c r="Z379">
        <v>16384</v>
      </c>
      <c r="AA379">
        <v>9109</v>
      </c>
      <c r="AB379" t="s">
        <v>74</v>
      </c>
      <c r="AC379">
        <v>0</v>
      </c>
      <c r="AD379">
        <v>-3542</v>
      </c>
      <c r="AE379">
        <v>-879</v>
      </c>
      <c r="AF379">
        <v>5297</v>
      </c>
      <c r="AG379" t="s">
        <v>74</v>
      </c>
      <c r="AH379">
        <v>0</v>
      </c>
      <c r="AI379">
        <v>0</v>
      </c>
      <c r="AJ379">
        <v>0</v>
      </c>
      <c r="AK379">
        <v>0</v>
      </c>
      <c r="AL379" t="s">
        <v>74</v>
      </c>
      <c r="AM379">
        <v>0</v>
      </c>
      <c r="AN379">
        <v>5539</v>
      </c>
      <c r="AO379">
        <v>15739</v>
      </c>
      <c r="AP379">
        <v>19235</v>
      </c>
      <c r="AQ379" s="105" t="s">
        <v>74</v>
      </c>
      <c r="AR379" s="6">
        <v>6.032</v>
      </c>
      <c r="AS379" t="s">
        <v>17208</v>
      </c>
      <c r="AT379" t="s">
        <v>12486</v>
      </c>
      <c r="AU379" s="6" t="s">
        <v>3072</v>
      </c>
      <c r="AV379" s="6" t="s">
        <v>74</v>
      </c>
      <c r="AW379" t="s">
        <v>22839</v>
      </c>
      <c r="AX379" t="s">
        <v>22957</v>
      </c>
      <c r="AY379">
        <v>11048</v>
      </c>
      <c r="AZ379">
        <v>0</v>
      </c>
      <c r="BA379">
        <v>0</v>
      </c>
      <c r="BB379">
        <v>0</v>
      </c>
      <c r="BC379">
        <v>1.2063999999999999</v>
      </c>
      <c r="BD379">
        <v>0.34970621245131051</v>
      </c>
      <c r="BE379" t="s">
        <v>23749</v>
      </c>
    </row>
    <row r="380" spans="1:57">
      <c r="A380" s="130">
        <v>2130233698</v>
      </c>
      <c r="B380">
        <v>234</v>
      </c>
      <c r="C380" t="s">
        <v>3073</v>
      </c>
      <c r="D380" s="10">
        <v>2130233698</v>
      </c>
      <c r="E380" t="s">
        <v>14718</v>
      </c>
      <c r="F380" t="s">
        <v>14415</v>
      </c>
      <c r="G380" s="7">
        <v>44781</v>
      </c>
      <c r="H380">
        <v>4</v>
      </c>
      <c r="I380" t="s">
        <v>73</v>
      </c>
      <c r="J380" t="s">
        <v>5333</v>
      </c>
      <c r="K380" t="s">
        <v>5333</v>
      </c>
      <c r="L380" t="s">
        <v>3077</v>
      </c>
      <c r="M380">
        <v>10</v>
      </c>
      <c r="R380" t="s">
        <v>74</v>
      </c>
      <c r="S380">
        <v>0</v>
      </c>
      <c r="T380">
        <v>25600</v>
      </c>
      <c r="U380">
        <v>5046</v>
      </c>
      <c r="V380">
        <v>9870</v>
      </c>
      <c r="W380" t="s">
        <v>74</v>
      </c>
      <c r="X380">
        <v>0</v>
      </c>
      <c r="Y380">
        <v>74</v>
      </c>
      <c r="Z380">
        <v>1143</v>
      </c>
      <c r="AA380">
        <v>6696</v>
      </c>
      <c r="AB380" t="s">
        <v>74</v>
      </c>
      <c r="AC380">
        <v>0</v>
      </c>
      <c r="AD380">
        <v>25421</v>
      </c>
      <c r="AE380">
        <v>3771</v>
      </c>
      <c r="AF380">
        <v>2878</v>
      </c>
      <c r="AG380" t="s">
        <v>74</v>
      </c>
      <c r="AH380">
        <v>0</v>
      </c>
      <c r="AI380">
        <v>10379</v>
      </c>
      <c r="AJ380">
        <v>10379</v>
      </c>
      <c r="AK380">
        <v>11004</v>
      </c>
      <c r="AL380" t="s">
        <v>74</v>
      </c>
      <c r="AM380">
        <v>0</v>
      </c>
      <c r="AN380">
        <v>25538</v>
      </c>
      <c r="AO380">
        <v>26194</v>
      </c>
      <c r="AP380">
        <v>27030</v>
      </c>
      <c r="AQ380" s="105" t="s">
        <v>74</v>
      </c>
      <c r="AR380" s="6">
        <v>0.38600000000000001</v>
      </c>
      <c r="AS380" t="s">
        <v>17208</v>
      </c>
      <c r="AT380" t="s">
        <v>3078</v>
      </c>
      <c r="AU380" s="6" t="s">
        <v>3079</v>
      </c>
      <c r="AV380" s="6">
        <v>1.0602177473745062</v>
      </c>
      <c r="AW380" t="s">
        <v>22840</v>
      </c>
      <c r="AX380" t="s">
        <v>22943</v>
      </c>
      <c r="AY380">
        <v>36175</v>
      </c>
      <c r="AZ380">
        <v>0</v>
      </c>
      <c r="BA380">
        <v>2799</v>
      </c>
      <c r="BB380">
        <v>7.7373876986869386E-2</v>
      </c>
      <c r="BC380">
        <v>7.7200000000000005E-2</v>
      </c>
      <c r="BD380">
        <v>0.29159067882472139</v>
      </c>
      <c r="BE380" t="s">
        <v>23749</v>
      </c>
    </row>
    <row r="381" spans="1:57">
      <c r="A381" s="130">
        <v>9725016460</v>
      </c>
      <c r="B381">
        <v>168</v>
      </c>
      <c r="C381" t="s">
        <v>14416</v>
      </c>
      <c r="D381" s="10">
        <v>9725016460</v>
      </c>
      <c r="E381" t="s">
        <v>14719</v>
      </c>
      <c r="F381" t="s">
        <v>14417</v>
      </c>
      <c r="G381" s="7">
        <v>43665</v>
      </c>
      <c r="H381">
        <v>7</v>
      </c>
      <c r="I381" t="s">
        <v>73</v>
      </c>
      <c r="J381" t="s">
        <v>4915</v>
      </c>
      <c r="K381" t="s">
        <v>4914</v>
      </c>
      <c r="L381" t="s">
        <v>3084</v>
      </c>
      <c r="M381">
        <v>10</v>
      </c>
      <c r="R381">
        <v>940</v>
      </c>
      <c r="S381">
        <v>7401</v>
      </c>
      <c r="T381">
        <v>44028</v>
      </c>
      <c r="U381">
        <v>56579</v>
      </c>
      <c r="V381">
        <v>241565</v>
      </c>
      <c r="W381">
        <v>257</v>
      </c>
      <c r="X381">
        <v>1835</v>
      </c>
      <c r="Y381">
        <v>17942</v>
      </c>
      <c r="Z381">
        <v>28400</v>
      </c>
      <c r="AA381">
        <v>134074</v>
      </c>
      <c r="AB381">
        <v>539</v>
      </c>
      <c r="AC381">
        <v>5197</v>
      </c>
      <c r="AD381">
        <v>24590</v>
      </c>
      <c r="AE381">
        <v>26452</v>
      </c>
      <c r="AF381">
        <v>94039</v>
      </c>
      <c r="AG381">
        <v>0</v>
      </c>
      <c r="AH381">
        <v>0</v>
      </c>
      <c r="AI381">
        <v>0</v>
      </c>
      <c r="AJ381">
        <v>0</v>
      </c>
      <c r="AK381">
        <v>0</v>
      </c>
      <c r="AL381">
        <v>30</v>
      </c>
      <c r="AM381">
        <v>756</v>
      </c>
      <c r="AN381">
        <v>7552</v>
      </c>
      <c r="AO381">
        <v>9707</v>
      </c>
      <c r="AP381">
        <v>2382</v>
      </c>
      <c r="AQ381" s="105">
        <v>0</v>
      </c>
      <c r="AR381" s="6">
        <v>256.98399999999998</v>
      </c>
      <c r="AS381" t="s">
        <v>17208</v>
      </c>
      <c r="AT381" t="s">
        <v>12497</v>
      </c>
      <c r="AU381" s="6" t="s">
        <v>3086</v>
      </c>
      <c r="AV381" s="6" t="s">
        <v>74</v>
      </c>
      <c r="AW381" t="s">
        <v>22841</v>
      </c>
      <c r="AX381" t="s">
        <v>22957</v>
      </c>
      <c r="AY381">
        <v>39000</v>
      </c>
      <c r="AZ381">
        <v>0</v>
      </c>
      <c r="BA381">
        <v>0</v>
      </c>
      <c r="BB381">
        <v>0</v>
      </c>
      <c r="BC381">
        <v>51.396799999999999</v>
      </c>
      <c r="BD381">
        <v>0.38929066710823174</v>
      </c>
      <c r="BE381" t="s">
        <v>23749</v>
      </c>
    </row>
    <row r="382" spans="1:57">
      <c r="A382" s="130">
        <v>9715208490</v>
      </c>
      <c r="B382">
        <v>233</v>
      </c>
      <c r="C382" t="s">
        <v>3087</v>
      </c>
      <c r="D382" s="10">
        <v>9715208490</v>
      </c>
      <c r="E382" t="s">
        <v>14720</v>
      </c>
      <c r="F382" t="s">
        <v>14418</v>
      </c>
      <c r="G382" s="7">
        <v>42214</v>
      </c>
      <c r="H382">
        <v>11</v>
      </c>
      <c r="I382" t="s">
        <v>73</v>
      </c>
      <c r="J382" t="s">
        <v>5340</v>
      </c>
      <c r="K382" t="s">
        <v>5339</v>
      </c>
      <c r="L382" t="s">
        <v>3091</v>
      </c>
      <c r="M382">
        <v>340</v>
      </c>
      <c r="R382">
        <v>38722</v>
      </c>
      <c r="S382">
        <v>55962</v>
      </c>
      <c r="T382">
        <v>30556</v>
      </c>
      <c r="U382">
        <v>27818</v>
      </c>
      <c r="V382">
        <v>9495</v>
      </c>
      <c r="W382">
        <v>6127</v>
      </c>
      <c r="X382">
        <v>55771</v>
      </c>
      <c r="Y382">
        <v>30482</v>
      </c>
      <c r="Z382">
        <v>27736</v>
      </c>
      <c r="AA382">
        <v>14667</v>
      </c>
      <c r="AB382">
        <v>0</v>
      </c>
      <c r="AC382">
        <v>141</v>
      </c>
      <c r="AD382">
        <v>56</v>
      </c>
      <c r="AE382">
        <v>62</v>
      </c>
      <c r="AF382">
        <v>-5728</v>
      </c>
      <c r="AG382">
        <v>0</v>
      </c>
      <c r="AH382">
        <v>0</v>
      </c>
      <c r="AI382">
        <v>0</v>
      </c>
      <c r="AJ382">
        <v>4807</v>
      </c>
      <c r="AK382">
        <v>4807</v>
      </c>
      <c r="AL382">
        <v>1054652</v>
      </c>
      <c r="AM382">
        <v>683322</v>
      </c>
      <c r="AN382">
        <v>681298</v>
      </c>
      <c r="AO382">
        <v>665209</v>
      </c>
      <c r="AP382">
        <v>655004</v>
      </c>
      <c r="AQ382" s="105">
        <v>0</v>
      </c>
      <c r="AR382" s="6">
        <v>0.245</v>
      </c>
      <c r="AS382" t="s">
        <v>17208</v>
      </c>
      <c r="AT382" t="s">
        <v>12503</v>
      </c>
      <c r="AU382" s="6" t="s">
        <v>3093</v>
      </c>
      <c r="AV382" s="6">
        <v>1</v>
      </c>
      <c r="AW382" t="s">
        <v>22842</v>
      </c>
      <c r="AX382" t="s">
        <v>22957</v>
      </c>
      <c r="AY382">
        <v>-5069</v>
      </c>
      <c r="AZ382">
        <v>0</v>
      </c>
      <c r="BA382">
        <v>0</v>
      </c>
      <c r="BB382">
        <v>0</v>
      </c>
      <c r="BC382">
        <v>4.9000000000000002E-2</v>
      </c>
      <c r="BD382">
        <v>-0.60326487625065828</v>
      </c>
      <c r="BE382" t="s">
        <v>23749</v>
      </c>
    </row>
    <row r="383" spans="1:57">
      <c r="A383" s="130">
        <v>6316276246</v>
      </c>
      <c r="B383">
        <v>97</v>
      </c>
      <c r="C383" t="s">
        <v>14419</v>
      </c>
      <c r="D383" s="10">
        <v>6316276246</v>
      </c>
      <c r="E383" t="s">
        <v>14721</v>
      </c>
      <c r="F383" t="s">
        <v>14420</v>
      </c>
      <c r="G383" s="7">
        <v>44571</v>
      </c>
      <c r="H383">
        <v>4</v>
      </c>
      <c r="I383" t="s">
        <v>73</v>
      </c>
      <c r="J383" t="s">
        <v>4934</v>
      </c>
      <c r="K383" t="s">
        <v>4933</v>
      </c>
      <c r="L383" t="s">
        <v>3097</v>
      </c>
      <c r="M383">
        <v>10</v>
      </c>
      <c r="R383" t="s">
        <v>74</v>
      </c>
      <c r="S383">
        <v>0</v>
      </c>
      <c r="T383">
        <v>0</v>
      </c>
      <c r="U383">
        <v>162020</v>
      </c>
      <c r="V383">
        <v>203377</v>
      </c>
      <c r="W383" t="s">
        <v>74</v>
      </c>
      <c r="X383">
        <v>0</v>
      </c>
      <c r="Y383">
        <v>312</v>
      </c>
      <c r="Z383">
        <v>21104</v>
      </c>
      <c r="AA383">
        <v>228047</v>
      </c>
      <c r="AB383" t="s">
        <v>74</v>
      </c>
      <c r="AC383">
        <v>0</v>
      </c>
      <c r="AD383">
        <v>-312</v>
      </c>
      <c r="AE383">
        <v>99029</v>
      </c>
      <c r="AF383">
        <v>-76393</v>
      </c>
      <c r="AG383" t="s">
        <v>74</v>
      </c>
      <c r="AH383">
        <v>0</v>
      </c>
      <c r="AI383">
        <v>0</v>
      </c>
      <c r="AJ383">
        <v>403308</v>
      </c>
      <c r="AK383">
        <v>12473</v>
      </c>
      <c r="AL383" t="s">
        <v>74</v>
      </c>
      <c r="AM383">
        <v>0</v>
      </c>
      <c r="AN383">
        <v>0</v>
      </c>
      <c r="AO383">
        <v>4683</v>
      </c>
      <c r="AP383">
        <v>23982</v>
      </c>
      <c r="AQ383" s="105" t="s">
        <v>74</v>
      </c>
      <c r="AR383" s="6">
        <v>1.2549999999999999</v>
      </c>
      <c r="AS383" t="s">
        <v>17210</v>
      </c>
      <c r="AT383" t="s">
        <v>12509</v>
      </c>
      <c r="AU383" s="6" t="s">
        <v>3099</v>
      </c>
      <c r="AV383" s="6">
        <v>3.0926735894155337E-2</v>
      </c>
      <c r="AW383" t="s">
        <v>22843</v>
      </c>
      <c r="AX383" t="s">
        <v>22913</v>
      </c>
      <c r="AY383">
        <v>32637</v>
      </c>
      <c r="AZ383">
        <v>0</v>
      </c>
      <c r="BA383">
        <v>4783</v>
      </c>
      <c r="BB383">
        <v>0.14655145999938721</v>
      </c>
      <c r="BC383">
        <v>0.251</v>
      </c>
      <c r="BD383">
        <v>-0.37562261219311921</v>
      </c>
      <c r="BE383" t="s">
        <v>23749</v>
      </c>
    </row>
    <row r="384" spans="1:57">
      <c r="A384" s="130">
        <v>1656113306</v>
      </c>
      <c r="B384">
        <v>175</v>
      </c>
      <c r="C384" t="s">
        <v>3100</v>
      </c>
      <c r="D384" s="10">
        <v>1656113306</v>
      </c>
      <c r="E384" t="s">
        <v>14722</v>
      </c>
      <c r="F384" t="s">
        <v>14421</v>
      </c>
      <c r="G384" s="7">
        <v>43900</v>
      </c>
      <c r="H384">
        <v>6</v>
      </c>
      <c r="I384" t="s">
        <v>73</v>
      </c>
      <c r="J384" t="s">
        <v>5105</v>
      </c>
      <c r="K384" t="s">
        <v>5104</v>
      </c>
      <c r="L384" t="s">
        <v>9034</v>
      </c>
      <c r="M384">
        <v>10</v>
      </c>
      <c r="R384">
        <v>150</v>
      </c>
      <c r="S384">
        <v>0</v>
      </c>
      <c r="T384">
        <v>35100</v>
      </c>
      <c r="U384">
        <v>51826</v>
      </c>
      <c r="V384">
        <v>50248</v>
      </c>
      <c r="W384">
        <v>8</v>
      </c>
      <c r="X384">
        <v>0</v>
      </c>
      <c r="Y384">
        <v>21142</v>
      </c>
      <c r="Z384">
        <v>30964</v>
      </c>
      <c r="AA384">
        <v>40012</v>
      </c>
      <c r="AB384">
        <v>0</v>
      </c>
      <c r="AC384">
        <v>0</v>
      </c>
      <c r="AD384">
        <v>9998</v>
      </c>
      <c r="AE384">
        <v>10170</v>
      </c>
      <c r="AF384">
        <v>1853</v>
      </c>
      <c r="AG384">
        <v>0</v>
      </c>
      <c r="AH384">
        <v>0</v>
      </c>
      <c r="AI384">
        <v>0</v>
      </c>
      <c r="AJ384">
        <v>0</v>
      </c>
      <c r="AK384">
        <v>478</v>
      </c>
      <c r="AL384">
        <v>0</v>
      </c>
      <c r="AM384">
        <v>0</v>
      </c>
      <c r="AN384">
        <v>13049</v>
      </c>
      <c r="AO384">
        <v>21476</v>
      </c>
      <c r="AP384">
        <v>23174</v>
      </c>
      <c r="AQ384" s="105">
        <v>0</v>
      </c>
      <c r="AR384" s="6">
        <v>334.98700000000002</v>
      </c>
      <c r="AS384" t="s">
        <v>17208</v>
      </c>
      <c r="AT384" t="s">
        <v>3105</v>
      </c>
      <c r="AU384" s="6" t="s">
        <v>3106</v>
      </c>
      <c r="AV384" s="6" t="s">
        <v>74</v>
      </c>
      <c r="AW384" t="s">
        <v>22844</v>
      </c>
      <c r="AX384" t="s">
        <v>22942</v>
      </c>
      <c r="AY384">
        <v>22025</v>
      </c>
      <c r="AZ384">
        <v>0</v>
      </c>
      <c r="BA384">
        <v>5138</v>
      </c>
      <c r="BB384">
        <v>0.23328036322360954</v>
      </c>
      <c r="BC384">
        <v>66.997399999999999</v>
      </c>
      <c r="BD384">
        <v>3.6877089635408374E-2</v>
      </c>
      <c r="BE384" t="s">
        <v>23749</v>
      </c>
    </row>
    <row r="385" spans="1:57">
      <c r="A385" s="130">
        <v>5405074715</v>
      </c>
      <c r="B385">
        <v>426</v>
      </c>
      <c r="C385" t="s">
        <v>3107</v>
      </c>
      <c r="D385" s="10">
        <v>5405074715</v>
      </c>
      <c r="E385" t="s">
        <v>14723</v>
      </c>
      <c r="F385" t="s">
        <v>14422</v>
      </c>
      <c r="G385" s="7">
        <v>44742</v>
      </c>
      <c r="H385">
        <v>4</v>
      </c>
      <c r="I385" t="s">
        <v>73</v>
      </c>
      <c r="J385" t="s">
        <v>5055</v>
      </c>
      <c r="K385" t="s">
        <v>5055</v>
      </c>
      <c r="L385" t="s">
        <v>3111</v>
      </c>
      <c r="M385">
        <v>10</v>
      </c>
      <c r="R385" t="s">
        <v>74</v>
      </c>
      <c r="S385">
        <v>0</v>
      </c>
      <c r="T385">
        <v>639</v>
      </c>
      <c r="U385">
        <v>10233</v>
      </c>
      <c r="V385">
        <v>81789</v>
      </c>
      <c r="W385" t="s">
        <v>74</v>
      </c>
      <c r="X385">
        <v>0</v>
      </c>
      <c r="Y385">
        <v>507</v>
      </c>
      <c r="Z385">
        <v>6282</v>
      </c>
      <c r="AA385">
        <v>84936</v>
      </c>
      <c r="AB385" t="s">
        <v>74</v>
      </c>
      <c r="AC385">
        <v>0</v>
      </c>
      <c r="AD385">
        <v>98</v>
      </c>
      <c r="AE385">
        <v>3860</v>
      </c>
      <c r="AF385">
        <v>-4938</v>
      </c>
      <c r="AG385" t="s">
        <v>74</v>
      </c>
      <c r="AH385">
        <v>0</v>
      </c>
      <c r="AI385">
        <v>0</v>
      </c>
      <c r="AJ385">
        <v>0</v>
      </c>
      <c r="AK385">
        <v>0</v>
      </c>
      <c r="AL385" t="s">
        <v>74</v>
      </c>
      <c r="AM385">
        <v>0</v>
      </c>
      <c r="AN385">
        <v>11093</v>
      </c>
      <c r="AO385">
        <v>23161</v>
      </c>
      <c r="AP385">
        <v>11387</v>
      </c>
      <c r="AQ385" s="105" t="s">
        <v>74</v>
      </c>
      <c r="AR385" s="6">
        <v>127.995</v>
      </c>
      <c r="AS385" t="s">
        <v>17209</v>
      </c>
      <c r="AT385" t="s">
        <v>3112</v>
      </c>
      <c r="AU385" s="6" t="s">
        <v>82</v>
      </c>
      <c r="AV385" s="6" t="s">
        <v>74</v>
      </c>
      <c r="AW385" t="s">
        <v>22845</v>
      </c>
      <c r="AX385" t="s">
        <v>22931</v>
      </c>
      <c r="AY385">
        <v>12424</v>
      </c>
      <c r="AZ385">
        <v>0</v>
      </c>
      <c r="BA385">
        <v>0</v>
      </c>
      <c r="BB385">
        <v>0</v>
      </c>
      <c r="BC385">
        <v>25.599</v>
      </c>
      <c r="BD385">
        <v>-6.0374867035909476E-2</v>
      </c>
      <c r="BE385" t="s">
        <v>23749</v>
      </c>
    </row>
    <row r="386" spans="1:57">
      <c r="A386" s="130">
        <v>6670510671</v>
      </c>
      <c r="B386">
        <v>433</v>
      </c>
      <c r="C386" t="s">
        <v>3113</v>
      </c>
      <c r="D386" s="10">
        <v>6670510671</v>
      </c>
      <c r="E386" t="s">
        <v>14724</v>
      </c>
      <c r="F386" t="s">
        <v>14423</v>
      </c>
      <c r="G386" s="7">
        <v>44797</v>
      </c>
      <c r="H386">
        <v>4</v>
      </c>
      <c r="I386" t="s">
        <v>73</v>
      </c>
      <c r="J386" t="s">
        <v>23484</v>
      </c>
      <c r="K386" t="s">
        <v>20338</v>
      </c>
      <c r="L386" t="s">
        <v>3117</v>
      </c>
      <c r="M386">
        <v>10</v>
      </c>
      <c r="R386" t="s">
        <v>74</v>
      </c>
      <c r="S386">
        <v>0</v>
      </c>
      <c r="T386">
        <v>1703</v>
      </c>
      <c r="U386">
        <v>4791</v>
      </c>
      <c r="V386">
        <v>6370</v>
      </c>
      <c r="W386" t="s">
        <v>74</v>
      </c>
      <c r="X386">
        <v>0</v>
      </c>
      <c r="Y386">
        <v>576</v>
      </c>
      <c r="Z386">
        <v>6864</v>
      </c>
      <c r="AA386">
        <v>4935</v>
      </c>
      <c r="AB386" t="s">
        <v>74</v>
      </c>
      <c r="AC386">
        <v>0</v>
      </c>
      <c r="AD386">
        <v>1041</v>
      </c>
      <c r="AE386">
        <v>-2272</v>
      </c>
      <c r="AF386">
        <v>1023</v>
      </c>
      <c r="AG386" t="s">
        <v>74</v>
      </c>
      <c r="AH386">
        <v>0</v>
      </c>
      <c r="AI386">
        <v>0</v>
      </c>
      <c r="AJ386">
        <v>0</v>
      </c>
      <c r="AK386">
        <v>0</v>
      </c>
      <c r="AL386" t="s">
        <v>74</v>
      </c>
      <c r="AM386">
        <v>0</v>
      </c>
      <c r="AN386">
        <v>12379</v>
      </c>
      <c r="AO386">
        <v>13495</v>
      </c>
      <c r="AP386">
        <v>2329</v>
      </c>
      <c r="AQ386" s="105" t="s">
        <v>74</v>
      </c>
      <c r="AR386" s="6">
        <v>3.74</v>
      </c>
      <c r="AS386" t="s">
        <v>17208</v>
      </c>
      <c r="AT386" t="s">
        <v>3118</v>
      </c>
      <c r="AU386" s="6" t="s">
        <v>3119</v>
      </c>
      <c r="AV386" s="6" t="s">
        <v>74</v>
      </c>
      <c r="AW386" t="s">
        <v>22846</v>
      </c>
      <c r="AX386" t="s">
        <v>22926</v>
      </c>
      <c r="AY386">
        <v>830</v>
      </c>
      <c r="AZ386">
        <v>0</v>
      </c>
      <c r="BA386">
        <v>0</v>
      </c>
      <c r="BB386">
        <v>0</v>
      </c>
      <c r="BC386">
        <v>0.748</v>
      </c>
      <c r="BD386">
        <v>0.16059654631083203</v>
      </c>
      <c r="BE386" t="s">
        <v>23749</v>
      </c>
    </row>
    <row r="387" spans="1:57">
      <c r="A387" s="130">
        <v>7725321396</v>
      </c>
      <c r="B387">
        <v>126</v>
      </c>
      <c r="C387" t="s">
        <v>14424</v>
      </c>
      <c r="D387" s="10">
        <v>7725321396</v>
      </c>
      <c r="E387" t="s">
        <v>14725</v>
      </c>
      <c r="F387" t="s">
        <v>14425</v>
      </c>
      <c r="G387" s="7">
        <v>42544</v>
      </c>
      <c r="H387">
        <v>10</v>
      </c>
      <c r="I387" t="s">
        <v>73</v>
      </c>
      <c r="J387" t="s">
        <v>5081</v>
      </c>
      <c r="K387" t="s">
        <v>6365</v>
      </c>
      <c r="L387" t="s">
        <v>3124</v>
      </c>
      <c r="M387">
        <v>100</v>
      </c>
      <c r="R387">
        <v>6386</v>
      </c>
      <c r="S387">
        <v>52178</v>
      </c>
      <c r="T387">
        <v>96732</v>
      </c>
      <c r="U387">
        <v>89439</v>
      </c>
      <c r="V387">
        <v>62104</v>
      </c>
      <c r="W387">
        <v>44976</v>
      </c>
      <c r="X387">
        <v>15184</v>
      </c>
      <c r="Y387">
        <v>13097</v>
      </c>
      <c r="Z387">
        <v>11177</v>
      </c>
      <c r="AA387">
        <v>5473</v>
      </c>
      <c r="AB387">
        <v>168</v>
      </c>
      <c r="AC387">
        <v>21439</v>
      </c>
      <c r="AD387">
        <v>53077</v>
      </c>
      <c r="AE387">
        <v>67808</v>
      </c>
      <c r="AF387">
        <v>80306</v>
      </c>
      <c r="AG387">
        <v>38403</v>
      </c>
      <c r="AH387">
        <v>37588</v>
      </c>
      <c r="AI387">
        <v>37021</v>
      </c>
      <c r="AJ387">
        <v>30157</v>
      </c>
      <c r="AK387">
        <v>29656</v>
      </c>
      <c r="AL387">
        <v>2871</v>
      </c>
      <c r="AM387">
        <v>7447</v>
      </c>
      <c r="AN387">
        <v>14614</v>
      </c>
      <c r="AO387">
        <v>18378</v>
      </c>
      <c r="AP387">
        <v>18538</v>
      </c>
      <c r="AQ387" s="105">
        <v>0</v>
      </c>
      <c r="AR387" s="6">
        <v>9.7249999999999996</v>
      </c>
      <c r="AS387" t="s">
        <v>17208</v>
      </c>
      <c r="AT387" t="s">
        <v>3125</v>
      </c>
      <c r="AU387" s="6" t="s">
        <v>3126</v>
      </c>
      <c r="AV387" s="6">
        <v>0.77223133609353434</v>
      </c>
      <c r="AW387" t="s">
        <v>22847</v>
      </c>
      <c r="AX387" t="s">
        <v>22914</v>
      </c>
      <c r="AY387">
        <v>80406</v>
      </c>
      <c r="AZ387">
        <v>0</v>
      </c>
      <c r="BA387">
        <v>4640</v>
      </c>
      <c r="BB387">
        <v>5.7707136283361937E-2</v>
      </c>
      <c r="BC387">
        <v>1.9449999999999998</v>
      </c>
      <c r="BD387">
        <v>1.2930890119799048</v>
      </c>
      <c r="BE387" t="s">
        <v>23749</v>
      </c>
    </row>
    <row r="388" spans="1:57">
      <c r="A388" s="130">
        <v>5024189682</v>
      </c>
      <c r="B388">
        <v>170</v>
      </c>
      <c r="C388" t="s">
        <v>14426</v>
      </c>
      <c r="D388" s="10">
        <v>5024189682</v>
      </c>
      <c r="E388" t="s">
        <v>14726</v>
      </c>
      <c r="F388" t="s">
        <v>14427</v>
      </c>
      <c r="G388" s="7">
        <v>43399</v>
      </c>
      <c r="H388">
        <v>7</v>
      </c>
      <c r="I388" t="s">
        <v>73</v>
      </c>
      <c r="J388" t="s">
        <v>5205</v>
      </c>
      <c r="K388" t="s">
        <v>5205</v>
      </c>
      <c r="L388" t="s">
        <v>9044</v>
      </c>
      <c r="M388">
        <v>26245</v>
      </c>
      <c r="R388">
        <v>10</v>
      </c>
      <c r="S388">
        <v>7742</v>
      </c>
      <c r="T388">
        <v>19901</v>
      </c>
      <c r="U388">
        <v>56016</v>
      </c>
      <c r="V388">
        <v>25359</v>
      </c>
      <c r="W388">
        <v>48</v>
      </c>
      <c r="X388">
        <v>6882</v>
      </c>
      <c r="Y388">
        <v>17437</v>
      </c>
      <c r="Z388">
        <v>34114</v>
      </c>
      <c r="AA388">
        <v>15998</v>
      </c>
      <c r="AB388">
        <v>-285</v>
      </c>
      <c r="AC388">
        <v>731</v>
      </c>
      <c r="AD388">
        <v>2261</v>
      </c>
      <c r="AE388">
        <v>20421</v>
      </c>
      <c r="AF388">
        <v>3928</v>
      </c>
      <c r="AG388">
        <v>0</v>
      </c>
      <c r="AH388">
        <v>0</v>
      </c>
      <c r="AI388">
        <v>0</v>
      </c>
      <c r="AJ388">
        <v>79511</v>
      </c>
      <c r="AK388">
        <v>157781</v>
      </c>
      <c r="AL388">
        <v>4336</v>
      </c>
      <c r="AM388">
        <v>24569</v>
      </c>
      <c r="AN388">
        <v>73860</v>
      </c>
      <c r="AO388">
        <v>12031</v>
      </c>
      <c r="AP388">
        <v>19644</v>
      </c>
      <c r="AQ388" s="105">
        <v>3895</v>
      </c>
      <c r="AR388" s="6">
        <v>2535.9</v>
      </c>
      <c r="AS388" t="s">
        <v>17208</v>
      </c>
      <c r="AT388" t="s">
        <v>12535</v>
      </c>
      <c r="AU388" s="6" t="s">
        <v>3133</v>
      </c>
      <c r="AV388" s="6">
        <v>1.9843920966910238</v>
      </c>
      <c r="AW388" t="s">
        <v>22848</v>
      </c>
      <c r="AX388" t="s">
        <v>22917</v>
      </c>
      <c r="AY388">
        <v>127914</v>
      </c>
      <c r="AZ388">
        <v>32153</v>
      </c>
      <c r="BA388">
        <v>48533</v>
      </c>
      <c r="BB388">
        <v>0.63078318245070908</v>
      </c>
      <c r="BC388">
        <v>507.18</v>
      </c>
      <c r="BD388">
        <v>0.15489569777988091</v>
      </c>
      <c r="BE388" t="s">
        <v>23749</v>
      </c>
    </row>
    <row r="389" spans="1:57">
      <c r="A389" s="130">
        <v>9725088961</v>
      </c>
      <c r="B389">
        <v>58</v>
      </c>
      <c r="C389" t="s">
        <v>14428</v>
      </c>
      <c r="D389" s="10">
        <v>9725088961</v>
      </c>
      <c r="E389" t="s">
        <v>14727</v>
      </c>
      <c r="F389" t="s">
        <v>14429</v>
      </c>
      <c r="G389" s="7">
        <v>44753</v>
      </c>
      <c r="H389">
        <v>4</v>
      </c>
      <c r="I389" t="s">
        <v>73</v>
      </c>
      <c r="J389" t="s">
        <v>23489</v>
      </c>
      <c r="K389" t="s">
        <v>4938</v>
      </c>
      <c r="L389" t="s">
        <v>9047</v>
      </c>
      <c r="M389">
        <v>10</v>
      </c>
      <c r="R389" t="s">
        <v>74</v>
      </c>
      <c r="S389">
        <v>0</v>
      </c>
      <c r="T389">
        <v>9230</v>
      </c>
      <c r="U389">
        <v>250151</v>
      </c>
      <c r="V389">
        <v>187616</v>
      </c>
      <c r="W389" t="s">
        <v>74</v>
      </c>
      <c r="X389">
        <v>0</v>
      </c>
      <c r="Y389">
        <v>12157</v>
      </c>
      <c r="Z389">
        <v>248217</v>
      </c>
      <c r="AA389">
        <v>184480</v>
      </c>
      <c r="AB389" t="s">
        <v>74</v>
      </c>
      <c r="AC389">
        <v>0</v>
      </c>
      <c r="AD389">
        <v>-2959</v>
      </c>
      <c r="AE389">
        <v>-564</v>
      </c>
      <c r="AF389">
        <v>1223</v>
      </c>
      <c r="AG389" t="s">
        <v>74</v>
      </c>
      <c r="AH389">
        <v>0</v>
      </c>
      <c r="AI389">
        <v>0</v>
      </c>
      <c r="AJ389">
        <v>0</v>
      </c>
      <c r="AK389">
        <v>3500</v>
      </c>
      <c r="AL389" t="s">
        <v>74</v>
      </c>
      <c r="AM389">
        <v>0</v>
      </c>
      <c r="AN389">
        <v>7339</v>
      </c>
      <c r="AO389">
        <v>7224</v>
      </c>
      <c r="AP389">
        <v>10131</v>
      </c>
      <c r="AQ389" s="105" t="s">
        <v>74</v>
      </c>
      <c r="AR389" s="6">
        <v>20.327000000000002</v>
      </c>
      <c r="AS389" t="s">
        <v>17208</v>
      </c>
      <c r="AT389" t="s">
        <v>12541</v>
      </c>
      <c r="AU389" s="6" t="s">
        <v>82</v>
      </c>
      <c r="AV389" s="6" t="s">
        <v>74</v>
      </c>
      <c r="AW389" t="s">
        <v>22849</v>
      </c>
      <c r="AX389" t="s">
        <v>22957</v>
      </c>
      <c r="AY389">
        <v>11700</v>
      </c>
      <c r="AZ389">
        <v>0</v>
      </c>
      <c r="BA389">
        <v>2447</v>
      </c>
      <c r="BB389">
        <v>0.20914529914529914</v>
      </c>
      <c r="BC389">
        <v>4.0654000000000003</v>
      </c>
      <c r="BD389">
        <v>6.5186338052191711E-3</v>
      </c>
      <c r="BE389" t="s">
        <v>23749</v>
      </c>
    </row>
    <row r="390" spans="1:57">
      <c r="A390" s="130">
        <v>6316272629</v>
      </c>
      <c r="B390">
        <v>375</v>
      </c>
      <c r="C390" t="s">
        <v>3140</v>
      </c>
      <c r="D390" s="10">
        <v>6316272629</v>
      </c>
      <c r="E390" t="s">
        <v>14728</v>
      </c>
      <c r="F390" t="s">
        <v>14430</v>
      </c>
      <c r="G390" s="7">
        <v>44364</v>
      </c>
      <c r="H390">
        <v>5</v>
      </c>
      <c r="I390" t="s">
        <v>73</v>
      </c>
      <c r="J390" t="s">
        <v>20793</v>
      </c>
      <c r="K390" t="s">
        <v>20793</v>
      </c>
      <c r="L390" t="s">
        <v>3144</v>
      </c>
      <c r="M390">
        <v>10</v>
      </c>
      <c r="R390" t="s">
        <v>74</v>
      </c>
      <c r="S390">
        <v>220</v>
      </c>
      <c r="T390">
        <v>4037</v>
      </c>
      <c r="U390">
        <v>6586</v>
      </c>
      <c r="V390">
        <v>5783</v>
      </c>
      <c r="W390" t="s">
        <v>74</v>
      </c>
      <c r="X390">
        <v>229</v>
      </c>
      <c r="Y390">
        <v>3986</v>
      </c>
      <c r="Z390">
        <v>6484</v>
      </c>
      <c r="AA390">
        <v>5685</v>
      </c>
      <c r="AB390" t="s">
        <v>74</v>
      </c>
      <c r="AC390">
        <v>-17</v>
      </c>
      <c r="AD390">
        <v>41</v>
      </c>
      <c r="AE390">
        <v>82</v>
      </c>
      <c r="AF390">
        <v>78</v>
      </c>
      <c r="AG390" t="s">
        <v>74</v>
      </c>
      <c r="AH390">
        <v>0</v>
      </c>
      <c r="AI390">
        <v>0</v>
      </c>
      <c r="AJ390">
        <v>0</v>
      </c>
      <c r="AK390">
        <v>0</v>
      </c>
      <c r="AL390" t="s">
        <v>74</v>
      </c>
      <c r="AM390">
        <v>0</v>
      </c>
      <c r="AN390">
        <v>11703</v>
      </c>
      <c r="AO390">
        <v>18122</v>
      </c>
      <c r="AP390">
        <v>8200</v>
      </c>
      <c r="AQ390" s="105" t="s">
        <v>74</v>
      </c>
      <c r="AR390" s="6">
        <v>26.286000000000001</v>
      </c>
      <c r="AS390" t="s">
        <v>17208</v>
      </c>
      <c r="AT390" t="s">
        <v>3145</v>
      </c>
      <c r="AU390" s="6" t="s">
        <v>82</v>
      </c>
      <c r="AV390" s="6" t="s">
        <v>74</v>
      </c>
      <c r="AW390" t="s">
        <v>22850</v>
      </c>
      <c r="AX390" t="s">
        <v>22913</v>
      </c>
      <c r="AY390">
        <v>184</v>
      </c>
      <c r="AZ390">
        <v>0</v>
      </c>
      <c r="BA390">
        <v>0</v>
      </c>
      <c r="BB390">
        <v>0</v>
      </c>
      <c r="BC390">
        <v>5.2572000000000001</v>
      </c>
      <c r="BD390">
        <v>1.3487809095625108E-2</v>
      </c>
      <c r="BE390" t="s">
        <v>23749</v>
      </c>
    </row>
    <row r="391" spans="1:57">
      <c r="A391" s="130">
        <v>7604376792</v>
      </c>
      <c r="B391">
        <v>513</v>
      </c>
      <c r="C391" t="s">
        <v>3146</v>
      </c>
      <c r="D391" s="10">
        <v>7604376792</v>
      </c>
      <c r="E391" t="s">
        <v>14729</v>
      </c>
      <c r="F391" t="s">
        <v>14431</v>
      </c>
      <c r="G391" s="7">
        <v>44355</v>
      </c>
      <c r="H391">
        <v>5</v>
      </c>
      <c r="I391" t="s">
        <v>73</v>
      </c>
      <c r="J391" t="s">
        <v>5368</v>
      </c>
      <c r="K391" t="s">
        <v>5368</v>
      </c>
      <c r="L391" t="s">
        <v>9053</v>
      </c>
      <c r="M391">
        <v>10</v>
      </c>
      <c r="R391" t="s">
        <v>74</v>
      </c>
      <c r="S391">
        <v>0</v>
      </c>
      <c r="T391">
        <v>0</v>
      </c>
      <c r="U391">
        <v>0</v>
      </c>
      <c r="V391">
        <v>7980</v>
      </c>
      <c r="W391" t="s">
        <v>74</v>
      </c>
      <c r="X391">
        <v>0</v>
      </c>
      <c r="Y391">
        <v>0</v>
      </c>
      <c r="Z391">
        <v>196</v>
      </c>
      <c r="AA391">
        <v>3373</v>
      </c>
      <c r="AB391" t="s">
        <v>74</v>
      </c>
      <c r="AC391">
        <v>0</v>
      </c>
      <c r="AD391">
        <v>0</v>
      </c>
      <c r="AE391">
        <v>-196</v>
      </c>
      <c r="AF391">
        <v>2025</v>
      </c>
      <c r="AG391" t="s">
        <v>74</v>
      </c>
      <c r="AH391">
        <v>0</v>
      </c>
      <c r="AI391">
        <v>0</v>
      </c>
      <c r="AJ391">
        <v>0</v>
      </c>
      <c r="AK391">
        <v>22000</v>
      </c>
      <c r="AL391" t="s">
        <v>74</v>
      </c>
      <c r="AM391">
        <v>12204</v>
      </c>
      <c r="AN391">
        <v>12195</v>
      </c>
      <c r="AO391">
        <v>22145</v>
      </c>
      <c r="AP391">
        <v>16424</v>
      </c>
      <c r="AQ391" s="105" t="s">
        <v>74</v>
      </c>
      <c r="AR391" s="6" t="s">
        <v>74</v>
      </c>
      <c r="AS391" t="s">
        <v>17208</v>
      </c>
      <c r="AT391" t="s">
        <v>3151</v>
      </c>
      <c r="AU391" s="6" t="s">
        <v>3152</v>
      </c>
      <c r="AV391" s="6" t="s">
        <v>74</v>
      </c>
      <c r="AW391" t="s">
        <v>19918</v>
      </c>
      <c r="AX391" t="s">
        <v>22941</v>
      </c>
      <c r="AY391">
        <v>14033</v>
      </c>
      <c r="AZ391">
        <v>0</v>
      </c>
      <c r="BA391">
        <v>24407</v>
      </c>
      <c r="BB391">
        <v>1.7392574645478516</v>
      </c>
      <c r="BC391" t="s">
        <v>23752</v>
      </c>
      <c r="BD391">
        <v>0.25375939849624063</v>
      </c>
      <c r="BE391" t="s">
        <v>23749</v>
      </c>
    </row>
    <row r="392" spans="1:57">
      <c r="A392" s="130">
        <v>9728074741</v>
      </c>
      <c r="B392">
        <v>255</v>
      </c>
      <c r="C392" t="s">
        <v>14432</v>
      </c>
      <c r="D392" s="10">
        <v>9728074741</v>
      </c>
      <c r="E392" t="s">
        <v>14730</v>
      </c>
      <c r="F392" t="s">
        <v>14433</v>
      </c>
      <c r="G392" s="7">
        <v>44831</v>
      </c>
      <c r="H392">
        <v>3</v>
      </c>
      <c r="I392" t="s">
        <v>73</v>
      </c>
      <c r="J392" t="s">
        <v>5389</v>
      </c>
      <c r="K392" t="s">
        <v>5389</v>
      </c>
      <c r="L392" t="s">
        <v>3157</v>
      </c>
      <c r="M392">
        <v>100</v>
      </c>
      <c r="R392" t="s">
        <v>74</v>
      </c>
      <c r="S392">
        <v>0</v>
      </c>
      <c r="T392">
        <v>238</v>
      </c>
      <c r="U392">
        <v>23772</v>
      </c>
      <c r="V392">
        <v>6405</v>
      </c>
      <c r="W392" t="s">
        <v>74</v>
      </c>
      <c r="X392">
        <v>0</v>
      </c>
      <c r="Y392">
        <v>45</v>
      </c>
      <c r="Z392">
        <v>846</v>
      </c>
      <c r="AA392">
        <v>477</v>
      </c>
      <c r="AB392" t="s">
        <v>74</v>
      </c>
      <c r="AC392">
        <v>0</v>
      </c>
      <c r="AD392">
        <v>193</v>
      </c>
      <c r="AE392">
        <v>22800</v>
      </c>
      <c r="AF392">
        <v>5928</v>
      </c>
      <c r="AG392" t="s">
        <v>74</v>
      </c>
      <c r="AH392">
        <v>0</v>
      </c>
      <c r="AI392">
        <v>0</v>
      </c>
      <c r="AJ392">
        <v>0</v>
      </c>
      <c r="AK392">
        <v>0</v>
      </c>
      <c r="AL392" t="s">
        <v>74</v>
      </c>
      <c r="AM392">
        <v>0</v>
      </c>
      <c r="AN392">
        <v>10453</v>
      </c>
      <c r="AO392">
        <v>99763</v>
      </c>
      <c r="AP392">
        <v>107095</v>
      </c>
      <c r="AQ392" s="105" t="s">
        <v>74</v>
      </c>
      <c r="AR392" s="6">
        <v>26.911999999999999</v>
      </c>
      <c r="AS392" t="s">
        <v>17208</v>
      </c>
      <c r="AT392" t="s">
        <v>3158</v>
      </c>
      <c r="AU392" s="6" t="s">
        <v>3159</v>
      </c>
      <c r="AV392" s="6" t="s">
        <v>74</v>
      </c>
      <c r="AW392" t="s">
        <v>19919</v>
      </c>
      <c r="AX392" t="s">
        <v>22957</v>
      </c>
      <c r="AY392">
        <v>28638</v>
      </c>
      <c r="AZ392">
        <v>0</v>
      </c>
      <c r="BA392">
        <v>0</v>
      </c>
      <c r="BB392">
        <v>0</v>
      </c>
      <c r="BC392">
        <v>5.3823999999999996</v>
      </c>
      <c r="BD392">
        <v>0.92552693208430914</v>
      </c>
      <c r="BE392" t="s">
        <v>23749</v>
      </c>
    </row>
    <row r="393" spans="1:57">
      <c r="A393" s="130">
        <v>9706025860</v>
      </c>
      <c r="B393">
        <v>195</v>
      </c>
      <c r="C393" t="s">
        <v>3160</v>
      </c>
      <c r="D393" s="10">
        <v>9706025860</v>
      </c>
      <c r="E393" t="s">
        <v>14731</v>
      </c>
      <c r="F393" t="s">
        <v>14434</v>
      </c>
      <c r="G393" s="7">
        <v>44806</v>
      </c>
      <c r="H393">
        <v>4</v>
      </c>
      <c r="I393" t="s">
        <v>44</v>
      </c>
      <c r="J393" t="s">
        <v>23287</v>
      </c>
      <c r="K393" t="s">
        <v>5044</v>
      </c>
      <c r="L393" t="s">
        <v>3163</v>
      </c>
      <c r="M393">
        <v>10</v>
      </c>
      <c r="R393" t="s">
        <v>74</v>
      </c>
      <c r="S393">
        <v>0</v>
      </c>
      <c r="T393">
        <v>166</v>
      </c>
      <c r="U393">
        <v>40931</v>
      </c>
      <c r="V393">
        <v>92352</v>
      </c>
      <c r="W393" t="s">
        <v>74</v>
      </c>
      <c r="X393">
        <v>0</v>
      </c>
      <c r="Y393">
        <v>1305</v>
      </c>
      <c r="Z393">
        <v>39755</v>
      </c>
      <c r="AA393">
        <v>46938</v>
      </c>
      <c r="AB393" t="s">
        <v>74</v>
      </c>
      <c r="AC393">
        <v>0</v>
      </c>
      <c r="AD393">
        <v>-1141</v>
      </c>
      <c r="AE393">
        <v>-139</v>
      </c>
      <c r="AF393">
        <v>43293</v>
      </c>
      <c r="AG393" t="s">
        <v>74</v>
      </c>
      <c r="AH393">
        <v>0</v>
      </c>
      <c r="AI393">
        <v>268</v>
      </c>
      <c r="AJ393">
        <v>3046</v>
      </c>
      <c r="AK393">
        <v>5599</v>
      </c>
      <c r="AL393" t="s">
        <v>74</v>
      </c>
      <c r="AM393">
        <v>0</v>
      </c>
      <c r="AN393">
        <v>10638</v>
      </c>
      <c r="AO393">
        <v>11877</v>
      </c>
      <c r="AP393">
        <v>53362</v>
      </c>
      <c r="AQ393" s="105" t="s">
        <v>74</v>
      </c>
      <c r="AR393" s="6">
        <v>556.33699999999999</v>
      </c>
      <c r="AS393" t="s">
        <v>17208</v>
      </c>
      <c r="AT393" t="s">
        <v>3164</v>
      </c>
      <c r="AU393" s="6" t="s">
        <v>3165</v>
      </c>
      <c r="AV393" s="6">
        <v>20.89179104477612</v>
      </c>
      <c r="AW393" t="s">
        <v>22851</v>
      </c>
      <c r="AX393" t="s">
        <v>22957</v>
      </c>
      <c r="AY393">
        <v>54024</v>
      </c>
      <c r="AZ393">
        <v>0</v>
      </c>
      <c r="BA393">
        <v>0</v>
      </c>
      <c r="BB393">
        <v>0</v>
      </c>
      <c r="BC393">
        <v>111.26739999999999</v>
      </c>
      <c r="BD393">
        <v>0.46878248440748443</v>
      </c>
      <c r="BE393" t="s">
        <v>23749</v>
      </c>
    </row>
    <row r="394" spans="1:57">
      <c r="A394" s="130">
        <v>5262389030</v>
      </c>
      <c r="B394">
        <v>447</v>
      </c>
      <c r="C394" t="s">
        <v>14437</v>
      </c>
      <c r="D394" s="10">
        <v>5262389030</v>
      </c>
      <c r="E394" t="s">
        <v>14732</v>
      </c>
      <c r="F394" t="s">
        <v>14438</v>
      </c>
      <c r="G394" s="7">
        <v>44886</v>
      </c>
      <c r="H394">
        <v>3</v>
      </c>
      <c r="I394" t="s">
        <v>73</v>
      </c>
      <c r="J394" t="s">
        <v>5370</v>
      </c>
      <c r="K394" t="s">
        <v>5369</v>
      </c>
      <c r="L394" t="s">
        <v>9060</v>
      </c>
      <c r="M394">
        <v>10</v>
      </c>
      <c r="R394" t="s">
        <v>74</v>
      </c>
      <c r="S394">
        <v>0</v>
      </c>
      <c r="T394">
        <v>0</v>
      </c>
      <c r="U394">
        <v>860</v>
      </c>
      <c r="V394">
        <v>7967</v>
      </c>
      <c r="W394" t="s">
        <v>74</v>
      </c>
      <c r="X394">
        <v>0</v>
      </c>
      <c r="Y394">
        <v>75</v>
      </c>
      <c r="Z394">
        <v>611</v>
      </c>
      <c r="AA394">
        <v>2638</v>
      </c>
      <c r="AB394" t="s">
        <v>74</v>
      </c>
      <c r="AC394">
        <v>0</v>
      </c>
      <c r="AD394">
        <v>-75</v>
      </c>
      <c r="AE394">
        <v>212</v>
      </c>
      <c r="AF394">
        <v>5096</v>
      </c>
      <c r="AG394" t="s">
        <v>74</v>
      </c>
      <c r="AH394">
        <v>0</v>
      </c>
      <c r="AI394">
        <v>0</v>
      </c>
      <c r="AJ394">
        <v>692</v>
      </c>
      <c r="AK394">
        <v>2150</v>
      </c>
      <c r="AL394" t="s">
        <v>74</v>
      </c>
      <c r="AM394">
        <v>0</v>
      </c>
      <c r="AN394">
        <v>11127</v>
      </c>
      <c r="AO394">
        <v>11194</v>
      </c>
      <c r="AP394">
        <v>11129</v>
      </c>
      <c r="AQ394" s="105" t="s">
        <v>74</v>
      </c>
      <c r="AR394" s="6">
        <v>9.2639999999999993</v>
      </c>
      <c r="AS394" t="s">
        <v>17208</v>
      </c>
      <c r="AT394" t="s">
        <v>12572</v>
      </c>
      <c r="AU394" s="6" t="s">
        <v>3172</v>
      </c>
      <c r="AV394" s="6">
        <v>3.1069364161849711</v>
      </c>
      <c r="AW394" t="s">
        <v>19920</v>
      </c>
      <c r="AX394" t="s">
        <v>22921</v>
      </c>
      <c r="AY394">
        <v>15425</v>
      </c>
      <c r="AZ394">
        <v>0</v>
      </c>
      <c r="BA394">
        <v>162</v>
      </c>
      <c r="BB394">
        <v>1.0502431118314424E-2</v>
      </c>
      <c r="BC394">
        <v>1.8527999999999998</v>
      </c>
      <c r="BD394">
        <v>0.63963850884900209</v>
      </c>
      <c r="BE394" t="s">
        <v>23749</v>
      </c>
    </row>
    <row r="395" spans="1:57">
      <c r="A395" s="130">
        <v>6164139228</v>
      </c>
      <c r="B395">
        <v>37</v>
      </c>
      <c r="C395" t="s">
        <v>3173</v>
      </c>
      <c r="D395" s="10">
        <v>6164139228</v>
      </c>
      <c r="E395" t="s">
        <v>14733</v>
      </c>
      <c r="F395" t="s">
        <v>14439</v>
      </c>
      <c r="G395" s="7">
        <v>44825</v>
      </c>
      <c r="H395">
        <v>3</v>
      </c>
      <c r="I395" t="s">
        <v>73</v>
      </c>
      <c r="J395" t="s">
        <v>4836</v>
      </c>
      <c r="K395" t="s">
        <v>4836</v>
      </c>
      <c r="L395" t="s">
        <v>3177</v>
      </c>
      <c r="M395">
        <v>10000</v>
      </c>
      <c r="R395" t="s">
        <v>74</v>
      </c>
      <c r="S395">
        <v>0</v>
      </c>
      <c r="T395">
        <v>1870</v>
      </c>
      <c r="U395">
        <v>471460</v>
      </c>
      <c r="V395">
        <v>1258567</v>
      </c>
      <c r="W395" t="s">
        <v>74</v>
      </c>
      <c r="X395">
        <v>0</v>
      </c>
      <c r="Y395">
        <v>-158</v>
      </c>
      <c r="Z395">
        <v>353920</v>
      </c>
      <c r="AA395">
        <v>1162053</v>
      </c>
      <c r="AB395" t="s">
        <v>74</v>
      </c>
      <c r="AC395">
        <v>0</v>
      </c>
      <c r="AD395">
        <v>1611</v>
      </c>
      <c r="AE395">
        <v>11298</v>
      </c>
      <c r="AF395">
        <v>-5590</v>
      </c>
      <c r="AG395" t="s">
        <v>74</v>
      </c>
      <c r="AH395">
        <v>0</v>
      </c>
      <c r="AI395">
        <v>0</v>
      </c>
      <c r="AJ395">
        <v>127879</v>
      </c>
      <c r="AK395">
        <v>387009</v>
      </c>
      <c r="AL395" t="s">
        <v>74</v>
      </c>
      <c r="AM395">
        <v>0</v>
      </c>
      <c r="AN395">
        <v>14</v>
      </c>
      <c r="AO395">
        <v>118905</v>
      </c>
      <c r="AP395">
        <v>280200</v>
      </c>
      <c r="AQ395" s="105" t="s">
        <v>74</v>
      </c>
      <c r="AR395" s="6">
        <v>673.03</v>
      </c>
      <c r="AS395" t="s">
        <v>17209</v>
      </c>
      <c r="AT395" t="s">
        <v>12578</v>
      </c>
      <c r="AU395" s="6" t="s">
        <v>3179</v>
      </c>
      <c r="AV395" s="6">
        <v>3.026368676639636</v>
      </c>
      <c r="AW395" t="s">
        <v>22852</v>
      </c>
      <c r="AX395" t="s">
        <v>22920</v>
      </c>
      <c r="AY395">
        <v>18748</v>
      </c>
      <c r="AZ395">
        <v>0</v>
      </c>
      <c r="BA395">
        <v>662018</v>
      </c>
      <c r="BB395">
        <v>35.311393215276297</v>
      </c>
      <c r="BC395">
        <v>134.60599999999999</v>
      </c>
      <c r="BD395">
        <v>-4.4415593289828829E-3</v>
      </c>
      <c r="BE395" t="s">
        <v>23750</v>
      </c>
    </row>
    <row r="396" spans="1:57">
      <c r="A396" s="130">
        <v>6908019416</v>
      </c>
      <c r="B396">
        <v>232</v>
      </c>
      <c r="C396" t="s">
        <v>3180</v>
      </c>
      <c r="D396" s="10">
        <v>6908019416</v>
      </c>
      <c r="E396" t="s">
        <v>14734</v>
      </c>
      <c r="F396" t="s">
        <v>14440</v>
      </c>
      <c r="G396" s="7">
        <v>44305</v>
      </c>
      <c r="H396">
        <v>5</v>
      </c>
      <c r="I396" t="s">
        <v>73</v>
      </c>
      <c r="J396" t="s">
        <v>5036</v>
      </c>
      <c r="K396" t="s">
        <v>5035</v>
      </c>
      <c r="L396" t="s">
        <v>3184</v>
      </c>
      <c r="M396">
        <v>10</v>
      </c>
      <c r="R396" t="s">
        <v>74</v>
      </c>
      <c r="S396">
        <v>8541</v>
      </c>
      <c r="T396">
        <v>12731</v>
      </c>
      <c r="U396">
        <v>35436</v>
      </c>
      <c r="V396">
        <v>94849</v>
      </c>
      <c r="W396" t="s">
        <v>74</v>
      </c>
      <c r="X396">
        <v>516</v>
      </c>
      <c r="Y396">
        <v>2446</v>
      </c>
      <c r="Z396">
        <v>7902</v>
      </c>
      <c r="AA396">
        <v>67152</v>
      </c>
      <c r="AB396" t="s">
        <v>74</v>
      </c>
      <c r="AC396">
        <v>7589</v>
      </c>
      <c r="AD396">
        <v>10541</v>
      </c>
      <c r="AE396">
        <v>27334</v>
      </c>
      <c r="AF396">
        <v>24939</v>
      </c>
      <c r="AG396" t="s">
        <v>74</v>
      </c>
      <c r="AH396">
        <v>0</v>
      </c>
      <c r="AI396">
        <v>6056</v>
      </c>
      <c r="AJ396">
        <v>28941</v>
      </c>
      <c r="AK396">
        <v>92943</v>
      </c>
      <c r="AL396" t="s">
        <v>74</v>
      </c>
      <c r="AM396">
        <v>2340</v>
      </c>
      <c r="AN396">
        <v>2200</v>
      </c>
      <c r="AO396">
        <v>9175</v>
      </c>
      <c r="AP396">
        <v>12886</v>
      </c>
      <c r="AQ396" s="105" t="s">
        <v>74</v>
      </c>
      <c r="AR396" s="6">
        <v>11.105</v>
      </c>
      <c r="AS396" t="s">
        <v>17208</v>
      </c>
      <c r="AT396" t="s">
        <v>12584</v>
      </c>
      <c r="AU396" s="6" t="s">
        <v>3186</v>
      </c>
      <c r="AV396" s="6">
        <v>15.347258916776751</v>
      </c>
      <c r="AW396" t="s">
        <v>22853</v>
      </c>
      <c r="AX396" t="s">
        <v>22927</v>
      </c>
      <c r="AY396">
        <v>70449</v>
      </c>
      <c r="AZ396">
        <v>0</v>
      </c>
      <c r="BA396">
        <v>39255</v>
      </c>
      <c r="BB396">
        <v>0.55721159988076485</v>
      </c>
      <c r="BC396">
        <v>2.2210000000000001</v>
      </c>
      <c r="BD396">
        <v>0.26293371569547386</v>
      </c>
      <c r="BE396" t="s">
        <v>23749</v>
      </c>
    </row>
    <row r="397" spans="1:57">
      <c r="A397" s="130">
        <v>7734455653</v>
      </c>
      <c r="B397">
        <v>427</v>
      </c>
      <c r="C397" t="s">
        <v>3187</v>
      </c>
      <c r="D397" s="10">
        <v>7734455653</v>
      </c>
      <c r="E397" t="s">
        <v>14735</v>
      </c>
      <c r="F397" t="s">
        <v>14441</v>
      </c>
      <c r="G397" s="7">
        <v>44729</v>
      </c>
      <c r="H397">
        <v>4</v>
      </c>
      <c r="I397" t="s">
        <v>73</v>
      </c>
      <c r="J397" t="s">
        <v>5112</v>
      </c>
      <c r="K397" t="s">
        <v>5111</v>
      </c>
      <c r="L397" t="s">
        <v>3191</v>
      </c>
      <c r="M397">
        <v>300</v>
      </c>
      <c r="R397" t="s">
        <v>74</v>
      </c>
      <c r="S397">
        <v>0</v>
      </c>
      <c r="T397">
        <v>11800</v>
      </c>
      <c r="U397">
        <v>10489</v>
      </c>
      <c r="V397">
        <v>49766</v>
      </c>
      <c r="W397" t="s">
        <v>74</v>
      </c>
      <c r="X397">
        <v>0</v>
      </c>
      <c r="Y397">
        <v>415</v>
      </c>
      <c r="Z397">
        <v>154724</v>
      </c>
      <c r="AA397">
        <v>37143</v>
      </c>
      <c r="AB397" t="s">
        <v>74</v>
      </c>
      <c r="AC397">
        <v>0</v>
      </c>
      <c r="AD397">
        <v>11385</v>
      </c>
      <c r="AE397">
        <v>-144678</v>
      </c>
      <c r="AF397">
        <v>11257</v>
      </c>
      <c r="AG397" t="s">
        <v>74</v>
      </c>
      <c r="AH397">
        <v>0</v>
      </c>
      <c r="AI397">
        <v>0</v>
      </c>
      <c r="AJ397">
        <v>408</v>
      </c>
      <c r="AK397">
        <v>0</v>
      </c>
      <c r="AL397" t="s">
        <v>74</v>
      </c>
      <c r="AM397">
        <v>0</v>
      </c>
      <c r="AN397">
        <v>11836</v>
      </c>
      <c r="AO397">
        <v>1072574</v>
      </c>
      <c r="AP397">
        <v>1105187</v>
      </c>
      <c r="AQ397" s="105" t="s">
        <v>74</v>
      </c>
      <c r="AR397" s="6">
        <v>4.2169999999999996</v>
      </c>
      <c r="AS397" t="s">
        <v>17208</v>
      </c>
      <c r="AT397" t="s">
        <v>3192</v>
      </c>
      <c r="AU397" s="6" t="s">
        <v>3193</v>
      </c>
      <c r="AV397" s="6">
        <v>0</v>
      </c>
      <c r="AW397" t="s">
        <v>22854</v>
      </c>
      <c r="AX397" t="s">
        <v>22914</v>
      </c>
      <c r="AY397">
        <v>929194</v>
      </c>
      <c r="AZ397">
        <v>0</v>
      </c>
      <c r="BA397">
        <v>0</v>
      </c>
      <c r="BB397">
        <v>0</v>
      </c>
      <c r="BC397">
        <v>0.84339999999999993</v>
      </c>
      <c r="BD397">
        <v>0.22619860949242454</v>
      </c>
      <c r="BE397" t="s">
        <v>23749</v>
      </c>
    </row>
    <row r="398" spans="1:57">
      <c r="A398" s="130">
        <v>7801720701</v>
      </c>
      <c r="B398">
        <v>203</v>
      </c>
      <c r="C398" t="s">
        <v>3194</v>
      </c>
      <c r="D398" s="10">
        <v>7801720701</v>
      </c>
      <c r="E398" t="s">
        <v>14736</v>
      </c>
      <c r="F398" t="s">
        <v>14442</v>
      </c>
      <c r="G398" s="7">
        <v>44964</v>
      </c>
      <c r="H398">
        <v>3</v>
      </c>
      <c r="I398" t="s">
        <v>73</v>
      </c>
      <c r="J398" t="s">
        <v>6391</v>
      </c>
      <c r="K398" t="s">
        <v>6391</v>
      </c>
      <c r="L398" t="s">
        <v>3198</v>
      </c>
      <c r="M398">
        <v>11000</v>
      </c>
      <c r="R398" t="s">
        <v>74</v>
      </c>
      <c r="S398" t="s">
        <v>74</v>
      </c>
      <c r="T398" t="s">
        <v>74</v>
      </c>
      <c r="U398">
        <v>37815</v>
      </c>
      <c r="V398">
        <v>129258</v>
      </c>
      <c r="W398" t="s">
        <v>74</v>
      </c>
      <c r="X398" t="s">
        <v>74</v>
      </c>
      <c r="Y398" t="s">
        <v>74</v>
      </c>
      <c r="Z398">
        <v>38183</v>
      </c>
      <c r="AA398">
        <v>128759</v>
      </c>
      <c r="AB398" t="s">
        <v>74</v>
      </c>
      <c r="AC398" t="s">
        <v>74</v>
      </c>
      <c r="AD398" t="s">
        <v>74</v>
      </c>
      <c r="AE398">
        <v>-430</v>
      </c>
      <c r="AF398">
        <v>482</v>
      </c>
      <c r="AG398" t="s">
        <v>74</v>
      </c>
      <c r="AH398" t="s">
        <v>74</v>
      </c>
      <c r="AI398" t="s">
        <v>74</v>
      </c>
      <c r="AJ398">
        <v>24</v>
      </c>
      <c r="AK398">
        <v>24</v>
      </c>
      <c r="AL398" t="s">
        <v>74</v>
      </c>
      <c r="AM398" t="s">
        <v>74</v>
      </c>
      <c r="AN398" t="s">
        <v>74</v>
      </c>
      <c r="AO398">
        <v>44972</v>
      </c>
      <c r="AP398">
        <v>172296</v>
      </c>
      <c r="AQ398" s="105" t="s">
        <v>74</v>
      </c>
      <c r="AR398" s="6">
        <v>3.4180000000000001</v>
      </c>
      <c r="AS398" t="s">
        <v>17208</v>
      </c>
      <c r="AT398" t="s">
        <v>3199</v>
      </c>
      <c r="AU398" s="6" t="s">
        <v>3200</v>
      </c>
      <c r="AV398" s="6">
        <v>1</v>
      </c>
      <c r="AW398" t="s">
        <v>23725</v>
      </c>
      <c r="AX398" t="s">
        <v>22918</v>
      </c>
      <c r="AY398">
        <v>11091</v>
      </c>
      <c r="AZ398">
        <v>0</v>
      </c>
      <c r="BA398">
        <v>0</v>
      </c>
      <c r="BB398">
        <v>0</v>
      </c>
      <c r="BC398">
        <v>0.68359999999999999</v>
      </c>
      <c r="BD398">
        <v>3.7289761562147024E-3</v>
      </c>
      <c r="BE398" t="s">
        <v>23749</v>
      </c>
    </row>
    <row r="399" spans="1:57">
      <c r="A399" s="130">
        <v>6450085277</v>
      </c>
      <c r="B399">
        <v>463</v>
      </c>
      <c r="C399" t="s">
        <v>3201</v>
      </c>
      <c r="D399" s="10">
        <v>6450085277</v>
      </c>
      <c r="E399" t="s">
        <v>14737</v>
      </c>
      <c r="F399" t="s">
        <v>14443</v>
      </c>
      <c r="G399" s="7">
        <v>41933</v>
      </c>
      <c r="H399">
        <v>11</v>
      </c>
      <c r="I399" t="s">
        <v>73</v>
      </c>
      <c r="J399" t="s">
        <v>5525</v>
      </c>
      <c r="K399" t="s">
        <v>5524</v>
      </c>
      <c r="L399" t="s">
        <v>3205</v>
      </c>
      <c r="M399">
        <v>10</v>
      </c>
      <c r="R399">
        <v>3404</v>
      </c>
      <c r="S399">
        <v>491</v>
      </c>
      <c r="T399">
        <v>115</v>
      </c>
      <c r="U399">
        <v>627</v>
      </c>
      <c r="V399">
        <v>33</v>
      </c>
      <c r="W399">
        <v>11013</v>
      </c>
      <c r="X399">
        <v>938</v>
      </c>
      <c r="Y399">
        <v>587</v>
      </c>
      <c r="Z399">
        <v>6903</v>
      </c>
      <c r="AA399">
        <v>82</v>
      </c>
      <c r="AB399">
        <v>-620</v>
      </c>
      <c r="AC399">
        <v>-459</v>
      </c>
      <c r="AD399">
        <v>-572</v>
      </c>
      <c r="AE399">
        <v>-6291</v>
      </c>
      <c r="AF399">
        <v>-51</v>
      </c>
      <c r="AG399">
        <v>3985</v>
      </c>
      <c r="AH399">
        <v>3970</v>
      </c>
      <c r="AI399">
        <v>3967</v>
      </c>
      <c r="AJ399">
        <v>0</v>
      </c>
      <c r="AK399">
        <v>0</v>
      </c>
      <c r="AL399">
        <v>7691</v>
      </c>
      <c r="AM399">
        <v>6647</v>
      </c>
      <c r="AN399">
        <v>6446</v>
      </c>
      <c r="AO399">
        <v>8513</v>
      </c>
      <c r="AP399">
        <v>8483</v>
      </c>
      <c r="AQ399" s="105">
        <v>3565</v>
      </c>
      <c r="AR399" s="6">
        <v>0.01</v>
      </c>
      <c r="AS399" t="s">
        <v>17208</v>
      </c>
      <c r="AT399" t="s">
        <v>12600</v>
      </c>
      <c r="AU399" s="6" t="s">
        <v>3207</v>
      </c>
      <c r="AV399" s="6">
        <v>0</v>
      </c>
      <c r="AW399" t="s">
        <v>22855</v>
      </c>
      <c r="AX399" t="s">
        <v>22932</v>
      </c>
      <c r="AY399">
        <v>4217</v>
      </c>
      <c r="AZ399">
        <v>0</v>
      </c>
      <c r="BA399">
        <v>0</v>
      </c>
      <c r="BB399">
        <v>0</v>
      </c>
      <c r="BC399">
        <v>2E-3</v>
      </c>
      <c r="BD399">
        <v>-1.5454545454545454</v>
      </c>
      <c r="BE399" t="s">
        <v>23749</v>
      </c>
    </row>
    <row r="400" spans="1:57">
      <c r="A400" s="130">
        <v>1650245810</v>
      </c>
      <c r="B400">
        <v>406</v>
      </c>
      <c r="C400" t="s">
        <v>3208</v>
      </c>
      <c r="D400" s="10">
        <v>1650245810</v>
      </c>
      <c r="E400" t="s">
        <v>14738</v>
      </c>
      <c r="F400" t="s">
        <v>14444</v>
      </c>
      <c r="G400" s="7">
        <v>41087</v>
      </c>
      <c r="H400">
        <v>14</v>
      </c>
      <c r="I400" t="s">
        <v>73</v>
      </c>
      <c r="J400" t="s">
        <v>5418</v>
      </c>
      <c r="K400" t="s">
        <v>5417</v>
      </c>
      <c r="L400" t="s">
        <v>9072</v>
      </c>
      <c r="M400">
        <v>10</v>
      </c>
      <c r="R400">
        <v>5275</v>
      </c>
      <c r="S400">
        <v>4755</v>
      </c>
      <c r="T400">
        <v>4125</v>
      </c>
      <c r="U400">
        <v>3828</v>
      </c>
      <c r="V400">
        <v>5033</v>
      </c>
      <c r="W400">
        <v>3365</v>
      </c>
      <c r="X400">
        <v>4979</v>
      </c>
      <c r="Y400">
        <v>19531</v>
      </c>
      <c r="Z400">
        <v>3851</v>
      </c>
      <c r="AA400">
        <v>4717</v>
      </c>
      <c r="AB400">
        <v>1677</v>
      </c>
      <c r="AC400">
        <v>-405</v>
      </c>
      <c r="AD400">
        <v>-15447</v>
      </c>
      <c r="AE400">
        <v>-60</v>
      </c>
      <c r="AF400">
        <v>273</v>
      </c>
      <c r="AG400">
        <v>29828</v>
      </c>
      <c r="AH400">
        <v>28033</v>
      </c>
      <c r="AI400">
        <v>10942</v>
      </c>
      <c r="AJ400">
        <v>9762</v>
      </c>
      <c r="AK400">
        <v>9436</v>
      </c>
      <c r="AL400">
        <v>362</v>
      </c>
      <c r="AM400">
        <v>1076</v>
      </c>
      <c r="AN400">
        <v>151</v>
      </c>
      <c r="AO400">
        <v>388</v>
      </c>
      <c r="AP400">
        <v>1715</v>
      </c>
      <c r="AQ400" s="105">
        <v>0</v>
      </c>
      <c r="AR400" s="6">
        <v>0.95399999999999996</v>
      </c>
      <c r="AS400" t="s">
        <v>17208</v>
      </c>
      <c r="AT400" t="s">
        <v>3213</v>
      </c>
      <c r="AU400" s="6" t="s">
        <v>3214</v>
      </c>
      <c r="AV400" s="6">
        <v>0.31634705645702027</v>
      </c>
      <c r="AW400" t="s">
        <v>22856</v>
      </c>
      <c r="AX400" t="s">
        <v>22942</v>
      </c>
      <c r="AY400">
        <v>10364</v>
      </c>
      <c r="AZ400">
        <v>0</v>
      </c>
      <c r="BA400">
        <v>0</v>
      </c>
      <c r="BB400">
        <v>0</v>
      </c>
      <c r="BC400">
        <v>0.1908</v>
      </c>
      <c r="BD400">
        <v>5.4242002781641166E-2</v>
      </c>
      <c r="BE400" t="s">
        <v>23749</v>
      </c>
    </row>
    <row r="401" spans="1:57">
      <c r="A401" s="130">
        <v>7811785088</v>
      </c>
      <c r="B401">
        <v>466</v>
      </c>
      <c r="C401" t="s">
        <v>3215</v>
      </c>
      <c r="D401" s="10">
        <v>7811785088</v>
      </c>
      <c r="E401" t="s">
        <v>14739</v>
      </c>
      <c r="F401" t="s">
        <v>14445</v>
      </c>
      <c r="G401" s="7">
        <v>44972</v>
      </c>
      <c r="H401">
        <v>3</v>
      </c>
      <c r="I401" t="s">
        <v>73</v>
      </c>
      <c r="J401" t="s">
        <v>5572</v>
      </c>
      <c r="K401" t="s">
        <v>5572</v>
      </c>
      <c r="L401" t="s">
        <v>3219</v>
      </c>
      <c r="M401">
        <v>10</v>
      </c>
      <c r="R401" t="s">
        <v>74</v>
      </c>
      <c r="S401" t="s">
        <v>74</v>
      </c>
      <c r="T401" t="s">
        <v>74</v>
      </c>
      <c r="U401">
        <v>60</v>
      </c>
      <c r="V401">
        <v>0</v>
      </c>
      <c r="W401" t="s">
        <v>74</v>
      </c>
      <c r="X401" t="s">
        <v>74</v>
      </c>
      <c r="Y401" t="s">
        <v>74</v>
      </c>
      <c r="Z401">
        <v>936</v>
      </c>
      <c r="AA401">
        <v>805</v>
      </c>
      <c r="AB401" t="s">
        <v>74</v>
      </c>
      <c r="AC401" t="s">
        <v>74</v>
      </c>
      <c r="AD401" t="s">
        <v>74</v>
      </c>
      <c r="AE401">
        <v>-919</v>
      </c>
      <c r="AF401">
        <v>-854</v>
      </c>
      <c r="AG401" t="s">
        <v>74</v>
      </c>
      <c r="AH401" t="s">
        <v>74</v>
      </c>
      <c r="AI401" t="s">
        <v>74</v>
      </c>
      <c r="AJ401">
        <v>0</v>
      </c>
      <c r="AK401">
        <v>0</v>
      </c>
      <c r="AL401" t="s">
        <v>74</v>
      </c>
      <c r="AM401" t="s">
        <v>74</v>
      </c>
      <c r="AN401" t="s">
        <v>74</v>
      </c>
      <c r="AO401">
        <v>4139</v>
      </c>
      <c r="AP401">
        <v>4130</v>
      </c>
      <c r="AQ401" s="105" t="s">
        <v>74</v>
      </c>
      <c r="AR401" s="6">
        <v>0</v>
      </c>
      <c r="AS401" t="s">
        <v>17208</v>
      </c>
      <c r="AT401" t="s">
        <v>12611</v>
      </c>
      <c r="AU401" s="6" t="s">
        <v>82</v>
      </c>
      <c r="AV401" s="6" t="s">
        <v>74</v>
      </c>
      <c r="AW401" t="s">
        <v>19921</v>
      </c>
      <c r="AX401" t="s">
        <v>22918</v>
      </c>
      <c r="AY401">
        <v>-1773</v>
      </c>
      <c r="AZ401">
        <v>0</v>
      </c>
      <c r="BA401">
        <v>0</v>
      </c>
      <c r="BB401">
        <v>0</v>
      </c>
      <c r="BC401">
        <v>0</v>
      </c>
      <c r="BD401" t="s">
        <v>23752</v>
      </c>
      <c r="BE401" t="s">
        <v>23749</v>
      </c>
    </row>
    <row r="402" spans="1:57">
      <c r="A402" s="130">
        <v>2100005567</v>
      </c>
      <c r="B402">
        <v>514</v>
      </c>
      <c r="C402" t="s">
        <v>3221</v>
      </c>
      <c r="D402" s="10">
        <v>2100005567</v>
      </c>
      <c r="E402" t="s">
        <v>14740</v>
      </c>
      <c r="F402" t="s">
        <v>14446</v>
      </c>
      <c r="G402" s="7">
        <v>45007</v>
      </c>
      <c r="H402">
        <v>3</v>
      </c>
      <c r="I402" t="s">
        <v>73</v>
      </c>
      <c r="J402" t="s">
        <v>5057</v>
      </c>
      <c r="K402" t="s">
        <v>5056</v>
      </c>
      <c r="L402" t="s">
        <v>9076</v>
      </c>
      <c r="M402">
        <v>20</v>
      </c>
      <c r="R402" t="s">
        <v>74</v>
      </c>
      <c r="S402" t="s">
        <v>74</v>
      </c>
      <c r="T402" t="s">
        <v>74</v>
      </c>
      <c r="U402">
        <v>31068</v>
      </c>
      <c r="V402">
        <v>81782</v>
      </c>
      <c r="W402" t="s">
        <v>74</v>
      </c>
      <c r="X402" t="s">
        <v>74</v>
      </c>
      <c r="Y402" t="s">
        <v>74</v>
      </c>
      <c r="Z402">
        <v>6907</v>
      </c>
      <c r="AA402">
        <v>23361</v>
      </c>
      <c r="AB402" t="s">
        <v>74</v>
      </c>
      <c r="AC402" t="s">
        <v>74</v>
      </c>
      <c r="AD402" t="s">
        <v>74</v>
      </c>
      <c r="AE402">
        <v>23962</v>
      </c>
      <c r="AF402">
        <v>56982</v>
      </c>
      <c r="AG402" t="s">
        <v>74</v>
      </c>
      <c r="AH402" t="s">
        <v>74</v>
      </c>
      <c r="AI402" t="s">
        <v>74</v>
      </c>
      <c r="AJ402">
        <v>0</v>
      </c>
      <c r="AK402">
        <v>0</v>
      </c>
      <c r="AL402" t="s">
        <v>74</v>
      </c>
      <c r="AM402" t="s">
        <v>74</v>
      </c>
      <c r="AN402" t="s">
        <v>74</v>
      </c>
      <c r="AO402">
        <v>43842</v>
      </c>
      <c r="AP402">
        <v>90177</v>
      </c>
      <c r="AQ402" s="105" t="s">
        <v>74</v>
      </c>
      <c r="AR402" s="6">
        <v>2.6320000000000001</v>
      </c>
      <c r="AS402" t="s">
        <v>17208</v>
      </c>
      <c r="AT402" t="s">
        <v>3226</v>
      </c>
      <c r="AU402" s="6" t="s">
        <v>3227</v>
      </c>
      <c r="AV402" s="6" t="s">
        <v>74</v>
      </c>
      <c r="AW402" t="s">
        <v>22857</v>
      </c>
      <c r="AX402" t="s">
        <v>22943</v>
      </c>
      <c r="AY402">
        <v>80910</v>
      </c>
      <c r="AZ402">
        <v>0</v>
      </c>
      <c r="BA402">
        <v>0</v>
      </c>
      <c r="BB402">
        <v>0</v>
      </c>
      <c r="BC402">
        <v>0.52639999999999998</v>
      </c>
      <c r="BD402">
        <v>0.69675478711696948</v>
      </c>
      <c r="BE402" t="s">
        <v>23749</v>
      </c>
    </row>
    <row r="403" spans="1:57">
      <c r="A403" s="130">
        <v>5902065220</v>
      </c>
      <c r="B403">
        <v>215</v>
      </c>
      <c r="C403" t="s">
        <v>3228</v>
      </c>
      <c r="D403" s="10">
        <v>5902065220</v>
      </c>
      <c r="E403" t="s">
        <v>14741</v>
      </c>
      <c r="F403" t="s">
        <v>14447</v>
      </c>
      <c r="G403" s="7">
        <v>45022</v>
      </c>
      <c r="H403">
        <v>3</v>
      </c>
      <c r="I403" t="s">
        <v>73</v>
      </c>
      <c r="J403" t="s">
        <v>5114</v>
      </c>
      <c r="K403" t="s">
        <v>5113</v>
      </c>
      <c r="L403" t="s">
        <v>3232</v>
      </c>
      <c r="M403">
        <v>10000</v>
      </c>
      <c r="R403" t="s">
        <v>74</v>
      </c>
      <c r="S403" t="s">
        <v>74</v>
      </c>
      <c r="T403" t="s">
        <v>74</v>
      </c>
      <c r="U403">
        <v>41796</v>
      </c>
      <c r="V403">
        <v>49200</v>
      </c>
      <c r="W403" t="s">
        <v>74</v>
      </c>
      <c r="X403" t="s">
        <v>74</v>
      </c>
      <c r="Y403" t="s">
        <v>74</v>
      </c>
      <c r="Z403">
        <v>40063</v>
      </c>
      <c r="AA403">
        <v>15021</v>
      </c>
      <c r="AB403" t="s">
        <v>74</v>
      </c>
      <c r="AC403" t="s">
        <v>74</v>
      </c>
      <c r="AD403" t="s">
        <v>74</v>
      </c>
      <c r="AE403">
        <v>5463</v>
      </c>
      <c r="AF403">
        <v>60753</v>
      </c>
      <c r="AG403" t="s">
        <v>74</v>
      </c>
      <c r="AH403" t="s">
        <v>74</v>
      </c>
      <c r="AI403" t="s">
        <v>74</v>
      </c>
      <c r="AJ403">
        <v>112949</v>
      </c>
      <c r="AK403">
        <v>266050</v>
      </c>
      <c r="AL403" t="s">
        <v>74</v>
      </c>
      <c r="AM403" t="s">
        <v>74</v>
      </c>
      <c r="AN403" t="s">
        <v>74</v>
      </c>
      <c r="AO403">
        <v>375</v>
      </c>
      <c r="AP403">
        <v>1154</v>
      </c>
      <c r="AQ403" s="105" t="s">
        <v>74</v>
      </c>
      <c r="AR403" s="6">
        <v>1.177</v>
      </c>
      <c r="AS403" t="s">
        <v>17208</v>
      </c>
      <c r="AT403" t="s">
        <v>12622</v>
      </c>
      <c r="AU403" s="6" t="s">
        <v>3234</v>
      </c>
      <c r="AV403" s="6">
        <v>2.355487875058655</v>
      </c>
      <c r="AW403" t="s">
        <v>22858</v>
      </c>
      <c r="AX403" t="s">
        <v>22919</v>
      </c>
      <c r="AY403">
        <v>76216</v>
      </c>
      <c r="AZ403">
        <v>74275</v>
      </c>
      <c r="BA403">
        <v>117462</v>
      </c>
      <c r="BB403">
        <v>2.5157053637031592</v>
      </c>
      <c r="BC403">
        <v>0.2354</v>
      </c>
      <c r="BD403">
        <v>1.2348170731707317</v>
      </c>
      <c r="BE403" t="s">
        <v>23749</v>
      </c>
    </row>
    <row r="404" spans="1:57">
      <c r="A404" s="130">
        <v>5032353255</v>
      </c>
      <c r="B404">
        <v>515</v>
      </c>
      <c r="C404" t="s">
        <v>3235</v>
      </c>
      <c r="D404" s="10">
        <v>5032353255</v>
      </c>
      <c r="E404" t="s">
        <v>14742</v>
      </c>
      <c r="F404" t="s">
        <v>14448</v>
      </c>
      <c r="G404" s="7">
        <v>44971</v>
      </c>
      <c r="H404">
        <v>3</v>
      </c>
      <c r="I404" t="s">
        <v>73</v>
      </c>
      <c r="J404" t="s">
        <v>5461</v>
      </c>
      <c r="K404" t="s">
        <v>5461</v>
      </c>
      <c r="L404" t="s">
        <v>3239</v>
      </c>
      <c r="M404">
        <v>12000</v>
      </c>
      <c r="R404" t="s">
        <v>74</v>
      </c>
      <c r="S404" t="s">
        <v>74</v>
      </c>
      <c r="T404" t="s">
        <v>74</v>
      </c>
      <c r="U404">
        <v>665</v>
      </c>
      <c r="V404">
        <v>2291</v>
      </c>
      <c r="W404" t="s">
        <v>74</v>
      </c>
      <c r="X404" t="s">
        <v>74</v>
      </c>
      <c r="Y404" t="s">
        <v>74</v>
      </c>
      <c r="Z404">
        <v>1194</v>
      </c>
      <c r="AA404">
        <v>3590</v>
      </c>
      <c r="AB404" t="s">
        <v>74</v>
      </c>
      <c r="AC404" t="s">
        <v>74</v>
      </c>
      <c r="AD404" t="s">
        <v>74</v>
      </c>
      <c r="AE404">
        <v>-529</v>
      </c>
      <c r="AF404">
        <v>-1299</v>
      </c>
      <c r="AG404" t="s">
        <v>74</v>
      </c>
      <c r="AH404" t="s">
        <v>74</v>
      </c>
      <c r="AI404" t="s">
        <v>74</v>
      </c>
      <c r="AJ404">
        <v>0</v>
      </c>
      <c r="AK404">
        <v>0</v>
      </c>
      <c r="AL404" t="s">
        <v>74</v>
      </c>
      <c r="AM404" t="s">
        <v>74</v>
      </c>
      <c r="AN404" t="s">
        <v>74</v>
      </c>
      <c r="AO404">
        <v>11530</v>
      </c>
      <c r="AP404">
        <v>10107</v>
      </c>
      <c r="AQ404" s="105" t="s">
        <v>74</v>
      </c>
      <c r="AR404" s="6">
        <v>3.4449999999999998</v>
      </c>
      <c r="AS404" t="s">
        <v>17208</v>
      </c>
      <c r="AT404" t="s">
        <v>3240</v>
      </c>
      <c r="AU404" s="6" t="s">
        <v>3241</v>
      </c>
      <c r="AV404" s="6" t="s">
        <v>74</v>
      </c>
      <c r="AW404" t="s">
        <v>22859</v>
      </c>
      <c r="AX404" t="s">
        <v>22917</v>
      </c>
      <c r="AY404">
        <v>10172</v>
      </c>
      <c r="AZ404">
        <v>0</v>
      </c>
      <c r="BA404">
        <v>0</v>
      </c>
      <c r="BB404">
        <v>0</v>
      </c>
      <c r="BC404">
        <v>0.68899999999999995</v>
      </c>
      <c r="BD404">
        <v>-0.56700130947184635</v>
      </c>
      <c r="BE404" t="s">
        <v>23749</v>
      </c>
    </row>
    <row r="405" spans="1:57">
      <c r="A405" s="130">
        <v>3444279198</v>
      </c>
      <c r="B405">
        <v>257</v>
      </c>
      <c r="C405" t="s">
        <v>3242</v>
      </c>
      <c r="D405" s="10">
        <v>3444279198</v>
      </c>
      <c r="E405" t="s">
        <v>14743</v>
      </c>
      <c r="F405" t="s">
        <v>14449</v>
      </c>
      <c r="G405" s="7">
        <v>45022</v>
      </c>
      <c r="H405">
        <v>3</v>
      </c>
      <c r="I405" t="s">
        <v>73</v>
      </c>
      <c r="J405" t="s">
        <v>4940</v>
      </c>
      <c r="K405" t="s">
        <v>4939</v>
      </c>
      <c r="L405" t="s">
        <v>9083</v>
      </c>
      <c r="M405">
        <v>10</v>
      </c>
      <c r="R405" t="s">
        <v>74</v>
      </c>
      <c r="S405" t="s">
        <v>74</v>
      </c>
      <c r="T405" t="s">
        <v>74</v>
      </c>
      <c r="U405">
        <v>23513</v>
      </c>
      <c r="V405">
        <v>185335</v>
      </c>
      <c r="W405" t="s">
        <v>74</v>
      </c>
      <c r="X405" t="s">
        <v>74</v>
      </c>
      <c r="Y405" t="s">
        <v>74</v>
      </c>
      <c r="Z405">
        <v>9014</v>
      </c>
      <c r="AA405">
        <v>78155</v>
      </c>
      <c r="AB405" t="s">
        <v>74</v>
      </c>
      <c r="AC405" t="s">
        <v>74</v>
      </c>
      <c r="AD405" t="s">
        <v>74</v>
      </c>
      <c r="AE405">
        <v>10310</v>
      </c>
      <c r="AF405">
        <v>37902</v>
      </c>
      <c r="AG405" t="s">
        <v>74</v>
      </c>
      <c r="AH405" t="s">
        <v>74</v>
      </c>
      <c r="AI405" t="s">
        <v>74</v>
      </c>
      <c r="AJ405">
        <v>0</v>
      </c>
      <c r="AK405">
        <v>0</v>
      </c>
      <c r="AL405" t="s">
        <v>74</v>
      </c>
      <c r="AM405" t="s">
        <v>74</v>
      </c>
      <c r="AN405" t="s">
        <v>74</v>
      </c>
      <c r="AO405">
        <v>223374</v>
      </c>
      <c r="AP405">
        <v>101497</v>
      </c>
      <c r="AQ405" s="105" t="s">
        <v>74</v>
      </c>
      <c r="AR405" s="6">
        <v>7.8819999999999997</v>
      </c>
      <c r="AS405" t="s">
        <v>17208</v>
      </c>
      <c r="AT405" t="s">
        <v>12633</v>
      </c>
      <c r="AU405" s="6" t="s">
        <v>3248</v>
      </c>
      <c r="AV405" s="6" t="s">
        <v>74</v>
      </c>
      <c r="AW405" t="s">
        <v>22860</v>
      </c>
      <c r="AX405" t="s">
        <v>22940</v>
      </c>
      <c r="AY405">
        <v>48403</v>
      </c>
      <c r="AZ405">
        <v>0</v>
      </c>
      <c r="BA405">
        <v>0</v>
      </c>
      <c r="BB405">
        <v>0</v>
      </c>
      <c r="BC405">
        <v>1.5764</v>
      </c>
      <c r="BD405">
        <v>0.20450535516766935</v>
      </c>
      <c r="BE405" t="s">
        <v>23749</v>
      </c>
    </row>
    <row r="406" spans="1:57">
      <c r="A406" s="130">
        <v>9709093097</v>
      </c>
      <c r="B406">
        <v>516</v>
      </c>
      <c r="C406" t="s">
        <v>3249</v>
      </c>
      <c r="D406" s="10">
        <v>9709093097</v>
      </c>
      <c r="E406" t="s">
        <v>14744</v>
      </c>
      <c r="F406" t="s">
        <v>14450</v>
      </c>
      <c r="G406" s="7">
        <v>45034</v>
      </c>
      <c r="H406">
        <v>3</v>
      </c>
      <c r="I406" t="s">
        <v>73</v>
      </c>
      <c r="J406" t="s">
        <v>23514</v>
      </c>
      <c r="K406" t="s">
        <v>4935</v>
      </c>
      <c r="L406" t="s">
        <v>3253</v>
      </c>
      <c r="M406">
        <v>400000</v>
      </c>
      <c r="R406" t="s">
        <v>74</v>
      </c>
      <c r="S406" t="s">
        <v>74</v>
      </c>
      <c r="T406" t="s">
        <v>74</v>
      </c>
      <c r="U406">
        <v>303</v>
      </c>
      <c r="V406">
        <v>192953</v>
      </c>
      <c r="W406" t="s">
        <v>74</v>
      </c>
      <c r="X406" t="s">
        <v>74</v>
      </c>
      <c r="Y406" t="s">
        <v>74</v>
      </c>
      <c r="Z406">
        <v>6320</v>
      </c>
      <c r="AA406">
        <v>181629</v>
      </c>
      <c r="AB406" t="s">
        <v>74</v>
      </c>
      <c r="AC406" t="s">
        <v>74</v>
      </c>
      <c r="AD406" t="s">
        <v>74</v>
      </c>
      <c r="AE406">
        <v>-5046</v>
      </c>
      <c r="AF406">
        <v>11421</v>
      </c>
      <c r="AG406" t="s">
        <v>74</v>
      </c>
      <c r="AH406" t="s">
        <v>74</v>
      </c>
      <c r="AI406" t="s">
        <v>74</v>
      </c>
      <c r="AJ406">
        <v>35564</v>
      </c>
      <c r="AK406">
        <v>336759</v>
      </c>
      <c r="AL406" t="s">
        <v>74</v>
      </c>
      <c r="AM406" t="s">
        <v>74</v>
      </c>
      <c r="AN406" t="s">
        <v>74</v>
      </c>
      <c r="AO406">
        <v>14063</v>
      </c>
      <c r="AP406">
        <v>37097</v>
      </c>
      <c r="AQ406" s="105" t="s">
        <v>74</v>
      </c>
      <c r="AR406" s="6">
        <v>636.80899999999997</v>
      </c>
      <c r="AS406" t="s">
        <v>17208</v>
      </c>
      <c r="AT406" t="s">
        <v>3254</v>
      </c>
      <c r="AU406" s="6" t="s">
        <v>3255</v>
      </c>
      <c r="AV406" s="6">
        <v>9.4690979642334945</v>
      </c>
      <c r="AW406" t="s">
        <v>22861</v>
      </c>
      <c r="AX406" t="s">
        <v>22957</v>
      </c>
      <c r="AY406">
        <v>406376</v>
      </c>
      <c r="AZ406">
        <v>0</v>
      </c>
      <c r="BA406">
        <v>35080</v>
      </c>
      <c r="BB406">
        <v>8.6323995511545959E-2</v>
      </c>
      <c r="BC406">
        <v>127.36179999999999</v>
      </c>
      <c r="BD406">
        <v>5.9190580089451834E-2</v>
      </c>
      <c r="BE406" t="s">
        <v>23749</v>
      </c>
    </row>
    <row r="407" spans="1:57">
      <c r="A407" s="130">
        <v>2902077051</v>
      </c>
      <c r="B407">
        <v>413</v>
      </c>
      <c r="C407" t="s">
        <v>3256</v>
      </c>
      <c r="D407" s="10">
        <v>2902077051</v>
      </c>
      <c r="E407" t="s">
        <v>14745</v>
      </c>
      <c r="F407" t="s">
        <v>14451</v>
      </c>
      <c r="G407" s="7">
        <v>41570</v>
      </c>
      <c r="H407">
        <v>12</v>
      </c>
      <c r="I407" t="s">
        <v>73</v>
      </c>
      <c r="J407" t="s">
        <v>5433</v>
      </c>
      <c r="K407" t="s">
        <v>5432</v>
      </c>
      <c r="L407" t="s">
        <v>3260</v>
      </c>
      <c r="M407">
        <v>12</v>
      </c>
      <c r="R407">
        <v>9098</v>
      </c>
      <c r="S407">
        <v>1022</v>
      </c>
      <c r="T407">
        <v>4407</v>
      </c>
      <c r="U407">
        <v>3337</v>
      </c>
      <c r="V407">
        <v>3922</v>
      </c>
      <c r="W407">
        <v>17402</v>
      </c>
      <c r="X407">
        <v>4240</v>
      </c>
      <c r="Y407">
        <v>4612</v>
      </c>
      <c r="Z407">
        <v>127</v>
      </c>
      <c r="AA407">
        <v>23</v>
      </c>
      <c r="AB407">
        <v>-1170</v>
      </c>
      <c r="AC407">
        <v>-3256</v>
      </c>
      <c r="AD407">
        <v>-293</v>
      </c>
      <c r="AE407">
        <v>571</v>
      </c>
      <c r="AF407">
        <v>281</v>
      </c>
      <c r="AG407">
        <v>0</v>
      </c>
      <c r="AH407">
        <v>0</v>
      </c>
      <c r="AI407">
        <v>0</v>
      </c>
      <c r="AJ407">
        <v>10300</v>
      </c>
      <c r="AK407">
        <v>11000</v>
      </c>
      <c r="AL407">
        <v>5579</v>
      </c>
      <c r="AM407">
        <v>945</v>
      </c>
      <c r="AN407">
        <v>10212</v>
      </c>
      <c r="AO407">
        <v>594</v>
      </c>
      <c r="AP407">
        <v>284</v>
      </c>
      <c r="AQ407" s="105">
        <v>0</v>
      </c>
      <c r="AR407" s="6">
        <v>0.43099999999999999</v>
      </c>
      <c r="AS407" t="s">
        <v>17208</v>
      </c>
      <c r="AT407" t="s">
        <v>12644</v>
      </c>
      <c r="AU407" s="6" t="s">
        <v>3262</v>
      </c>
      <c r="AV407" s="6">
        <v>1.0679611650485437</v>
      </c>
      <c r="AW407" t="s">
        <v>19922</v>
      </c>
      <c r="AX407" t="s">
        <v>22969</v>
      </c>
      <c r="AY407">
        <v>11087</v>
      </c>
      <c r="AZ407">
        <v>5</v>
      </c>
      <c r="BA407">
        <v>349</v>
      </c>
      <c r="BB407">
        <v>3.1929286551817447E-2</v>
      </c>
      <c r="BC407">
        <v>8.6199999999999999E-2</v>
      </c>
      <c r="BD407">
        <v>7.1647118816930144E-2</v>
      </c>
      <c r="BE407" t="s">
        <v>23749</v>
      </c>
    </row>
    <row r="408" spans="1:57">
      <c r="A408" s="130">
        <v>3906411936</v>
      </c>
      <c r="B408">
        <v>316</v>
      </c>
      <c r="C408" t="s">
        <v>3263</v>
      </c>
      <c r="D408" s="10">
        <v>3906411936</v>
      </c>
      <c r="E408" t="s">
        <v>14746</v>
      </c>
      <c r="F408" t="s">
        <v>14452</v>
      </c>
      <c r="G408" s="7">
        <v>44657</v>
      </c>
      <c r="H408">
        <v>4</v>
      </c>
      <c r="I408" t="s">
        <v>73</v>
      </c>
      <c r="J408" t="s">
        <v>5138</v>
      </c>
      <c r="K408" t="s">
        <v>23518</v>
      </c>
      <c r="L408" t="s">
        <v>3267</v>
      </c>
      <c r="M408">
        <v>10</v>
      </c>
      <c r="R408" t="s">
        <v>74</v>
      </c>
      <c r="S408">
        <v>0</v>
      </c>
      <c r="T408">
        <v>11970</v>
      </c>
      <c r="U408">
        <v>14619</v>
      </c>
      <c r="V408">
        <v>39452</v>
      </c>
      <c r="W408" t="s">
        <v>74</v>
      </c>
      <c r="X408">
        <v>0</v>
      </c>
      <c r="Y408">
        <v>120</v>
      </c>
      <c r="Z408">
        <v>2627</v>
      </c>
      <c r="AA408">
        <v>18870</v>
      </c>
      <c r="AB408" t="s">
        <v>74</v>
      </c>
      <c r="AC408">
        <v>0</v>
      </c>
      <c r="AD408">
        <v>11807</v>
      </c>
      <c r="AE408">
        <v>11772</v>
      </c>
      <c r="AF408">
        <v>20427</v>
      </c>
      <c r="AG408" t="s">
        <v>74</v>
      </c>
      <c r="AH408">
        <v>0</v>
      </c>
      <c r="AI408">
        <v>0</v>
      </c>
      <c r="AJ408">
        <v>0</v>
      </c>
      <c r="AK408">
        <v>0</v>
      </c>
      <c r="AL408" t="s">
        <v>74</v>
      </c>
      <c r="AM408">
        <v>0</v>
      </c>
      <c r="AN408">
        <v>11970</v>
      </c>
      <c r="AO408">
        <v>26828</v>
      </c>
      <c r="AP408">
        <v>66262</v>
      </c>
      <c r="AQ408" s="105" t="s">
        <v>74</v>
      </c>
      <c r="AR408" s="6">
        <v>3.2959999999999998</v>
      </c>
      <c r="AS408" t="s">
        <v>17208</v>
      </c>
      <c r="AT408" t="s">
        <v>3268</v>
      </c>
      <c r="AU408" s="6" t="s">
        <v>3269</v>
      </c>
      <c r="AV408" s="6" t="s">
        <v>74</v>
      </c>
      <c r="AW408" t="s">
        <v>23726</v>
      </c>
      <c r="AX408" t="s">
        <v>22971</v>
      </c>
      <c r="AY408">
        <v>58124</v>
      </c>
      <c r="AZ408">
        <v>9085</v>
      </c>
      <c r="BA408">
        <v>45</v>
      </c>
      <c r="BB408">
        <v>0.1570779712339137</v>
      </c>
      <c r="BC408">
        <v>0.65920000000000001</v>
      </c>
      <c r="BD408">
        <v>0.51776842745614926</v>
      </c>
      <c r="BE408" t="s">
        <v>23749</v>
      </c>
    </row>
    <row r="409" spans="1:57">
      <c r="A409" s="130">
        <v>7404075364</v>
      </c>
      <c r="B409">
        <v>517</v>
      </c>
      <c r="C409" t="s">
        <v>3270</v>
      </c>
      <c r="D409" s="10">
        <v>7404075364</v>
      </c>
      <c r="E409" t="s">
        <v>14747</v>
      </c>
      <c r="F409" t="s">
        <v>14453</v>
      </c>
      <c r="G409" s="7">
        <v>44785</v>
      </c>
      <c r="H409">
        <v>4</v>
      </c>
      <c r="I409" t="s">
        <v>73</v>
      </c>
      <c r="J409" t="s">
        <v>5584</v>
      </c>
      <c r="K409" t="s">
        <v>5584</v>
      </c>
      <c r="L409" t="s">
        <v>3274</v>
      </c>
      <c r="M409">
        <v>10</v>
      </c>
      <c r="R409" t="s">
        <v>74</v>
      </c>
      <c r="S409">
        <v>0</v>
      </c>
      <c r="T409">
        <v>0</v>
      </c>
      <c r="U409">
        <v>0</v>
      </c>
      <c r="V409">
        <v>0</v>
      </c>
      <c r="W409" t="s">
        <v>74</v>
      </c>
      <c r="X409">
        <v>0</v>
      </c>
      <c r="Y409">
        <v>0</v>
      </c>
      <c r="Z409">
        <v>176</v>
      </c>
      <c r="AA409">
        <v>0</v>
      </c>
      <c r="AB409" t="s">
        <v>74</v>
      </c>
      <c r="AC409">
        <v>0</v>
      </c>
      <c r="AD409">
        <v>0</v>
      </c>
      <c r="AE409">
        <v>-176</v>
      </c>
      <c r="AF409">
        <v>0</v>
      </c>
      <c r="AG409" t="s">
        <v>74</v>
      </c>
      <c r="AH409">
        <v>0</v>
      </c>
      <c r="AI409">
        <v>0</v>
      </c>
      <c r="AJ409">
        <v>0</v>
      </c>
      <c r="AK409">
        <v>0</v>
      </c>
      <c r="AL409" t="s">
        <v>74</v>
      </c>
      <c r="AM409">
        <v>0</v>
      </c>
      <c r="AN409">
        <v>0</v>
      </c>
      <c r="AO409">
        <v>13367</v>
      </c>
      <c r="AP409">
        <v>13842</v>
      </c>
      <c r="AQ409" s="105" t="s">
        <v>74</v>
      </c>
      <c r="AR409" s="6" t="s">
        <v>74</v>
      </c>
      <c r="AS409" t="s">
        <v>17208</v>
      </c>
      <c r="AT409" t="s">
        <v>3275</v>
      </c>
      <c r="AU409" s="6" t="s">
        <v>3276</v>
      </c>
      <c r="AV409" s="6" t="s">
        <v>74</v>
      </c>
      <c r="AW409" t="s">
        <v>19923</v>
      </c>
      <c r="AX409" t="s">
        <v>22939</v>
      </c>
      <c r="AY409">
        <v>12315</v>
      </c>
      <c r="AZ409">
        <v>0</v>
      </c>
      <c r="BA409">
        <v>0</v>
      </c>
      <c r="BB409">
        <v>0</v>
      </c>
      <c r="BC409" t="s">
        <v>23752</v>
      </c>
      <c r="BD409" t="s">
        <v>23752</v>
      </c>
      <c r="BE409" t="s">
        <v>23749</v>
      </c>
    </row>
    <row r="410" spans="1:57">
      <c r="A410" s="130">
        <v>5837081290</v>
      </c>
      <c r="B410">
        <v>518</v>
      </c>
      <c r="C410" t="s">
        <v>3277</v>
      </c>
      <c r="D410" s="10">
        <v>5837081290</v>
      </c>
      <c r="E410" t="s">
        <v>14748</v>
      </c>
      <c r="F410" t="s">
        <v>14454</v>
      </c>
      <c r="G410" s="7">
        <v>44503</v>
      </c>
      <c r="H410">
        <v>4</v>
      </c>
      <c r="I410" t="s">
        <v>73</v>
      </c>
      <c r="J410" t="s">
        <v>5475</v>
      </c>
      <c r="K410" t="s">
        <v>21254</v>
      </c>
      <c r="L410" t="s">
        <v>9093</v>
      </c>
      <c r="M410">
        <v>12088</v>
      </c>
      <c r="R410" t="s">
        <v>74</v>
      </c>
      <c r="S410">
        <v>0</v>
      </c>
      <c r="T410">
        <v>0</v>
      </c>
      <c r="U410">
        <v>0</v>
      </c>
      <c r="V410">
        <v>1773</v>
      </c>
      <c r="W410" t="s">
        <v>74</v>
      </c>
      <c r="X410">
        <v>0</v>
      </c>
      <c r="Y410">
        <v>0</v>
      </c>
      <c r="Z410">
        <v>195</v>
      </c>
      <c r="AA410">
        <v>1333</v>
      </c>
      <c r="AB410" t="s">
        <v>74</v>
      </c>
      <c r="AC410">
        <v>0</v>
      </c>
      <c r="AD410">
        <v>0</v>
      </c>
      <c r="AE410">
        <v>-195</v>
      </c>
      <c r="AF410">
        <v>355</v>
      </c>
      <c r="AG410" t="s">
        <v>74</v>
      </c>
      <c r="AH410">
        <v>0</v>
      </c>
      <c r="AI410">
        <v>0</v>
      </c>
      <c r="AJ410">
        <v>0</v>
      </c>
      <c r="AK410">
        <v>0</v>
      </c>
      <c r="AL410" t="s">
        <v>74</v>
      </c>
      <c r="AM410">
        <v>0</v>
      </c>
      <c r="AN410">
        <v>30202</v>
      </c>
      <c r="AO410">
        <v>30912</v>
      </c>
      <c r="AP410">
        <v>31546</v>
      </c>
      <c r="AQ410" s="105" t="s">
        <v>74</v>
      </c>
      <c r="AR410" s="6" t="s">
        <v>74</v>
      </c>
      <c r="AS410" t="s">
        <v>17208</v>
      </c>
      <c r="AT410" t="s">
        <v>12659</v>
      </c>
      <c r="AU410" s="6" t="s">
        <v>3283</v>
      </c>
      <c r="AV410" s="6" t="s">
        <v>74</v>
      </c>
      <c r="AW410" t="s">
        <v>21257</v>
      </c>
      <c r="AX410" t="s">
        <v>22923</v>
      </c>
      <c r="AY410">
        <v>12293</v>
      </c>
      <c r="AZ410">
        <v>0</v>
      </c>
      <c r="BA410">
        <v>0</v>
      </c>
      <c r="BB410">
        <v>0</v>
      </c>
      <c r="BC410" t="s">
        <v>23752</v>
      </c>
      <c r="BD410">
        <v>0.20022560631697686</v>
      </c>
      <c r="BE410" t="s">
        <v>23749</v>
      </c>
    </row>
    <row r="411" spans="1:57">
      <c r="A411" s="130">
        <v>2635209961</v>
      </c>
      <c r="B411">
        <v>547</v>
      </c>
      <c r="C411" t="s">
        <v>3284</v>
      </c>
      <c r="D411" s="10">
        <v>2635209961</v>
      </c>
      <c r="E411" t="s">
        <v>14749</v>
      </c>
      <c r="F411" t="s">
        <v>14455</v>
      </c>
      <c r="G411" s="7">
        <v>42130</v>
      </c>
      <c r="H411">
        <v>11</v>
      </c>
      <c r="I411" t="s">
        <v>73</v>
      </c>
      <c r="J411" t="s">
        <v>5107</v>
      </c>
      <c r="K411" t="s">
        <v>5107</v>
      </c>
      <c r="L411" t="s">
        <v>4177</v>
      </c>
      <c r="M411">
        <v>11010</v>
      </c>
      <c r="R411">
        <v>0</v>
      </c>
      <c r="S411">
        <v>0</v>
      </c>
      <c r="T411">
        <v>0</v>
      </c>
      <c r="U411">
        <v>55608</v>
      </c>
      <c r="V411">
        <v>50172</v>
      </c>
      <c r="W411">
        <v>0</v>
      </c>
      <c r="X411">
        <v>0</v>
      </c>
      <c r="Y411">
        <v>0</v>
      </c>
      <c r="Z411">
        <v>40074</v>
      </c>
      <c r="AA411">
        <v>36771</v>
      </c>
      <c r="AB411">
        <v>0</v>
      </c>
      <c r="AC411">
        <v>0</v>
      </c>
      <c r="AD411">
        <v>0</v>
      </c>
      <c r="AE411">
        <v>14978</v>
      </c>
      <c r="AF411">
        <v>10391</v>
      </c>
      <c r="AG411">
        <v>0</v>
      </c>
      <c r="AH411">
        <v>0</v>
      </c>
      <c r="AI411">
        <v>0</v>
      </c>
      <c r="AJ411">
        <v>0</v>
      </c>
      <c r="AK411">
        <v>0</v>
      </c>
      <c r="AL411">
        <v>0</v>
      </c>
      <c r="AM411">
        <v>0</v>
      </c>
      <c r="AN411">
        <v>0</v>
      </c>
      <c r="AO411">
        <v>27178</v>
      </c>
      <c r="AP411">
        <v>35786</v>
      </c>
      <c r="AQ411" s="105">
        <v>0</v>
      </c>
      <c r="AR411" s="6">
        <v>0.90200000000000002</v>
      </c>
      <c r="AS411" t="s">
        <v>17208</v>
      </c>
      <c r="AT411" t="s">
        <v>12665</v>
      </c>
      <c r="AU411" s="6">
        <v>0</v>
      </c>
      <c r="AV411" s="6" t="s">
        <v>74</v>
      </c>
      <c r="AW411" t="s">
        <v>21258</v>
      </c>
      <c r="AX411" t="s">
        <v>22946</v>
      </c>
      <c r="AY411">
        <v>69833</v>
      </c>
      <c r="AZ411">
        <v>0</v>
      </c>
      <c r="BA411">
        <v>0</v>
      </c>
      <c r="BB411">
        <v>0</v>
      </c>
      <c r="BC411">
        <v>0.1804</v>
      </c>
      <c r="BD411">
        <v>0.20710755002790401</v>
      </c>
      <c r="BE411" t="s">
        <v>23749</v>
      </c>
    </row>
    <row r="412" spans="1:57">
      <c r="A412" s="130">
        <v>5904291793</v>
      </c>
      <c r="B412">
        <v>460</v>
      </c>
      <c r="C412" t="s">
        <v>3290</v>
      </c>
      <c r="D412" s="10">
        <v>5904291793</v>
      </c>
      <c r="E412" t="s">
        <v>14750</v>
      </c>
      <c r="F412" t="s">
        <v>14456</v>
      </c>
      <c r="G412" s="7">
        <v>41479</v>
      </c>
      <c r="H412">
        <v>13</v>
      </c>
      <c r="I412" t="s">
        <v>73</v>
      </c>
      <c r="J412" t="s">
        <v>5359</v>
      </c>
      <c r="K412" t="s">
        <v>5358</v>
      </c>
      <c r="L412" t="s">
        <v>3294</v>
      </c>
      <c r="M412">
        <v>10</v>
      </c>
      <c r="R412">
        <v>594</v>
      </c>
      <c r="S412">
        <v>1235</v>
      </c>
      <c r="T412">
        <v>875</v>
      </c>
      <c r="U412">
        <v>2174</v>
      </c>
      <c r="V412">
        <v>8488</v>
      </c>
      <c r="W412">
        <v>2304</v>
      </c>
      <c r="X412">
        <v>647</v>
      </c>
      <c r="Y412">
        <v>484</v>
      </c>
      <c r="Z412">
        <v>441</v>
      </c>
      <c r="AA412">
        <v>74</v>
      </c>
      <c r="AB412">
        <v>470</v>
      </c>
      <c r="AC412">
        <v>588</v>
      </c>
      <c r="AD412">
        <v>391</v>
      </c>
      <c r="AE412">
        <v>1713</v>
      </c>
      <c r="AF412">
        <v>8414</v>
      </c>
      <c r="AG412">
        <v>0</v>
      </c>
      <c r="AH412">
        <v>0</v>
      </c>
      <c r="AI412">
        <v>0</v>
      </c>
      <c r="AJ412">
        <v>0</v>
      </c>
      <c r="AK412">
        <v>0</v>
      </c>
      <c r="AL412">
        <v>8895</v>
      </c>
      <c r="AM412">
        <v>10346</v>
      </c>
      <c r="AN412">
        <v>11034</v>
      </c>
      <c r="AO412">
        <v>14841</v>
      </c>
      <c r="AP412">
        <v>21580</v>
      </c>
      <c r="AQ412" s="105">
        <v>0</v>
      </c>
      <c r="AR412" s="6">
        <v>14.29</v>
      </c>
      <c r="AS412" t="s">
        <v>17208</v>
      </c>
      <c r="AT412" t="s">
        <v>3295</v>
      </c>
      <c r="AU412" s="6" t="s">
        <v>3296</v>
      </c>
      <c r="AV412" s="6" t="s">
        <v>74</v>
      </c>
      <c r="AW412" t="s">
        <v>22862</v>
      </c>
      <c r="AX412" t="s">
        <v>22919</v>
      </c>
      <c r="AY412">
        <v>20574</v>
      </c>
      <c r="AZ412">
        <v>0</v>
      </c>
      <c r="BA412">
        <v>0</v>
      </c>
      <c r="BB412">
        <v>0</v>
      </c>
      <c r="BC412">
        <v>2.8579999999999997</v>
      </c>
      <c r="BD412">
        <v>0.99128180961357215</v>
      </c>
      <c r="BE412" t="s">
        <v>23749</v>
      </c>
    </row>
    <row r="413" spans="1:57">
      <c r="A413" s="130">
        <v>7726453892</v>
      </c>
      <c r="B413">
        <v>181</v>
      </c>
      <c r="C413" t="s">
        <v>14457</v>
      </c>
      <c r="D413" s="10">
        <v>7726453892</v>
      </c>
      <c r="E413" t="s">
        <v>14751</v>
      </c>
      <c r="F413" t="s">
        <v>14458</v>
      </c>
      <c r="G413" s="7">
        <v>43621</v>
      </c>
      <c r="H413">
        <v>7</v>
      </c>
      <c r="I413" t="s">
        <v>73</v>
      </c>
      <c r="J413" t="s">
        <v>5095</v>
      </c>
      <c r="K413" t="s">
        <v>5095</v>
      </c>
      <c r="L413" t="s">
        <v>3301</v>
      </c>
      <c r="M413">
        <v>20</v>
      </c>
      <c r="R413">
        <v>2180</v>
      </c>
      <c r="S413">
        <v>7757</v>
      </c>
      <c r="T413">
        <v>20206</v>
      </c>
      <c r="U413">
        <v>46176</v>
      </c>
      <c r="V413">
        <v>56277</v>
      </c>
      <c r="W413">
        <v>10</v>
      </c>
      <c r="X413">
        <v>4342</v>
      </c>
      <c r="Y413">
        <v>13348</v>
      </c>
      <c r="Z413">
        <v>1752</v>
      </c>
      <c r="AA413">
        <v>11751</v>
      </c>
      <c r="AB413">
        <v>-2466</v>
      </c>
      <c r="AC413">
        <v>2950</v>
      </c>
      <c r="AD413">
        <v>5705</v>
      </c>
      <c r="AE413">
        <v>41754</v>
      </c>
      <c r="AF413">
        <v>41327</v>
      </c>
      <c r="AG413">
        <v>0</v>
      </c>
      <c r="AH413">
        <v>0</v>
      </c>
      <c r="AI413">
        <v>0</v>
      </c>
      <c r="AJ413">
        <v>0</v>
      </c>
      <c r="AK413">
        <v>12450</v>
      </c>
      <c r="AL413">
        <v>0</v>
      </c>
      <c r="AM413">
        <v>0</v>
      </c>
      <c r="AN413">
        <v>20064</v>
      </c>
      <c r="AO413">
        <v>64399</v>
      </c>
      <c r="AP413">
        <v>79512</v>
      </c>
      <c r="AQ413" s="105">
        <v>3253</v>
      </c>
      <c r="AR413" s="6">
        <v>25.815000000000001</v>
      </c>
      <c r="AS413" t="s">
        <v>17208</v>
      </c>
      <c r="AT413" t="s">
        <v>3302</v>
      </c>
      <c r="AU413" s="6" t="s">
        <v>3303</v>
      </c>
      <c r="AV413" s="6" t="s">
        <v>74</v>
      </c>
      <c r="AW413" t="s">
        <v>19924</v>
      </c>
      <c r="AX413" t="s">
        <v>22914</v>
      </c>
      <c r="AY413">
        <v>86322</v>
      </c>
      <c r="AZ413">
        <v>0</v>
      </c>
      <c r="BA413">
        <v>0</v>
      </c>
      <c r="BB413">
        <v>0</v>
      </c>
      <c r="BC413">
        <v>5.1630000000000003</v>
      </c>
      <c r="BD413">
        <v>0.73434973434973438</v>
      </c>
      <c r="BE413" t="s">
        <v>23749</v>
      </c>
    </row>
    <row r="414" spans="1:57">
      <c r="A414" s="130">
        <v>7716932938</v>
      </c>
      <c r="B414">
        <v>52</v>
      </c>
      <c r="C414" t="s">
        <v>14459</v>
      </c>
      <c r="D414" s="10">
        <v>7716932938</v>
      </c>
      <c r="E414" t="s">
        <v>14752</v>
      </c>
      <c r="F414" t="s">
        <v>14460</v>
      </c>
      <c r="G414" s="7">
        <v>43521</v>
      </c>
      <c r="H414">
        <v>7</v>
      </c>
      <c r="I414" t="s">
        <v>73</v>
      </c>
      <c r="J414" t="s">
        <v>4870</v>
      </c>
      <c r="K414" t="s">
        <v>4870</v>
      </c>
      <c r="L414" t="s">
        <v>3308</v>
      </c>
      <c r="M414">
        <v>500000</v>
      </c>
      <c r="R414">
        <v>8345</v>
      </c>
      <c r="S414">
        <v>20791</v>
      </c>
      <c r="T414">
        <v>176950</v>
      </c>
      <c r="U414">
        <v>291402</v>
      </c>
      <c r="V414">
        <v>454097</v>
      </c>
      <c r="W414">
        <v>0</v>
      </c>
      <c r="X414">
        <v>19066</v>
      </c>
      <c r="Y414">
        <v>171297</v>
      </c>
      <c r="Z414">
        <v>255299</v>
      </c>
      <c r="AA414">
        <v>408769</v>
      </c>
      <c r="AB414">
        <v>558</v>
      </c>
      <c r="AC414">
        <v>1380</v>
      </c>
      <c r="AD414">
        <v>4522</v>
      </c>
      <c r="AE414">
        <v>12011</v>
      </c>
      <c r="AF414">
        <v>27149</v>
      </c>
      <c r="AG414">
        <v>0</v>
      </c>
      <c r="AH414">
        <v>0</v>
      </c>
      <c r="AI414">
        <v>0</v>
      </c>
      <c r="AJ414">
        <v>190190</v>
      </c>
      <c r="AK414">
        <v>1006527</v>
      </c>
      <c r="AL414">
        <v>0</v>
      </c>
      <c r="AM414">
        <v>1110</v>
      </c>
      <c r="AN414">
        <v>52174</v>
      </c>
      <c r="AO414">
        <v>12214</v>
      </c>
      <c r="AP414">
        <v>70874</v>
      </c>
      <c r="AQ414" s="105">
        <v>0</v>
      </c>
      <c r="AR414" s="6">
        <v>54.414999999999999</v>
      </c>
      <c r="AS414" t="s">
        <v>17208</v>
      </c>
      <c r="AT414" t="s">
        <v>12680</v>
      </c>
      <c r="AU414" s="6" t="s">
        <v>3310</v>
      </c>
      <c r="AV414" s="6">
        <v>5.292218308007782</v>
      </c>
      <c r="AW414" t="s">
        <v>22863</v>
      </c>
      <c r="AX414" t="s">
        <v>22914</v>
      </c>
      <c r="AY414">
        <v>558382</v>
      </c>
      <c r="AZ414">
        <v>114120</v>
      </c>
      <c r="BA414">
        <v>535283</v>
      </c>
      <c r="BB414">
        <v>1.1630084780669865</v>
      </c>
      <c r="BC414">
        <v>10.882999999999999</v>
      </c>
      <c r="BD414">
        <v>5.9786785642715105E-2</v>
      </c>
      <c r="BE414" t="s">
        <v>23749</v>
      </c>
    </row>
    <row r="415" spans="1:57">
      <c r="A415" s="130">
        <v>7627058108</v>
      </c>
      <c r="B415">
        <v>519</v>
      </c>
      <c r="C415" t="s">
        <v>3311</v>
      </c>
      <c r="D415" s="10">
        <v>7627058108</v>
      </c>
      <c r="E415" t="s">
        <v>14753</v>
      </c>
      <c r="F415" t="s">
        <v>14461</v>
      </c>
      <c r="G415" s="7">
        <v>45026</v>
      </c>
      <c r="H415">
        <v>3</v>
      </c>
      <c r="I415" t="s">
        <v>73</v>
      </c>
      <c r="J415" t="s">
        <v>5365</v>
      </c>
      <c r="K415" t="s">
        <v>5364</v>
      </c>
      <c r="L415" t="s">
        <v>9101</v>
      </c>
      <c r="M415">
        <v>10</v>
      </c>
      <c r="R415" t="s">
        <v>74</v>
      </c>
      <c r="S415" t="s">
        <v>74</v>
      </c>
      <c r="T415" t="s">
        <v>74</v>
      </c>
      <c r="U415">
        <v>0</v>
      </c>
      <c r="V415">
        <v>8151</v>
      </c>
      <c r="W415" t="s">
        <v>74</v>
      </c>
      <c r="X415" t="s">
        <v>74</v>
      </c>
      <c r="Y415" t="s">
        <v>74</v>
      </c>
      <c r="Z415">
        <v>0</v>
      </c>
      <c r="AA415">
        <v>7712</v>
      </c>
      <c r="AB415" t="s">
        <v>74</v>
      </c>
      <c r="AC415" t="s">
        <v>74</v>
      </c>
      <c r="AD415" t="s">
        <v>74</v>
      </c>
      <c r="AE415">
        <v>0</v>
      </c>
      <c r="AF415">
        <v>167</v>
      </c>
      <c r="AG415" t="s">
        <v>74</v>
      </c>
      <c r="AH415" t="s">
        <v>74</v>
      </c>
      <c r="AI415" t="s">
        <v>74</v>
      </c>
      <c r="AJ415">
        <v>0</v>
      </c>
      <c r="AK415">
        <v>0</v>
      </c>
      <c r="AL415" t="s">
        <v>74</v>
      </c>
      <c r="AM415" t="s">
        <v>74</v>
      </c>
      <c r="AN415" t="s">
        <v>74</v>
      </c>
      <c r="AO415">
        <v>12539</v>
      </c>
      <c r="AP415">
        <v>28482</v>
      </c>
      <c r="AQ415" s="105" t="s">
        <v>74</v>
      </c>
      <c r="AR415" s="6" t="s">
        <v>74</v>
      </c>
      <c r="AS415" t="s">
        <v>17208</v>
      </c>
      <c r="AT415" t="s">
        <v>12686</v>
      </c>
      <c r="AU415" s="6" t="s">
        <v>82</v>
      </c>
      <c r="AV415" s="6" t="s">
        <v>74</v>
      </c>
      <c r="AW415" t="s">
        <v>19925</v>
      </c>
      <c r="AX415" t="s">
        <v>22941</v>
      </c>
      <c r="AY415">
        <v>12434</v>
      </c>
      <c r="AZ415">
        <v>0</v>
      </c>
      <c r="BA415">
        <v>0</v>
      </c>
      <c r="BB415">
        <v>0</v>
      </c>
      <c r="BC415" t="s">
        <v>23752</v>
      </c>
      <c r="BD415">
        <v>2.0488283646178385E-2</v>
      </c>
      <c r="BE415" t="s">
        <v>23749</v>
      </c>
    </row>
    <row r="416" spans="1:57">
      <c r="A416" s="130">
        <v>4706056997</v>
      </c>
      <c r="B416">
        <v>249</v>
      </c>
      <c r="C416" t="s">
        <v>3317</v>
      </c>
      <c r="D416" s="10">
        <v>4706056997</v>
      </c>
      <c r="E416" t="s">
        <v>14754</v>
      </c>
      <c r="F416" t="s">
        <v>14462</v>
      </c>
      <c r="G416" s="7">
        <v>44985</v>
      </c>
      <c r="H416">
        <v>3</v>
      </c>
      <c r="I416" t="s">
        <v>44</v>
      </c>
      <c r="J416" t="s">
        <v>4942</v>
      </c>
      <c r="K416" t="s">
        <v>4941</v>
      </c>
      <c r="L416" t="s">
        <v>3321</v>
      </c>
      <c r="M416">
        <v>100</v>
      </c>
      <c r="R416" t="s">
        <v>74</v>
      </c>
      <c r="S416" t="s">
        <v>74</v>
      </c>
      <c r="T416" t="s">
        <v>74</v>
      </c>
      <c r="U416">
        <v>25365</v>
      </c>
      <c r="V416">
        <v>182448</v>
      </c>
      <c r="W416" t="s">
        <v>74</v>
      </c>
      <c r="X416" t="s">
        <v>74</v>
      </c>
      <c r="Y416" t="s">
        <v>74</v>
      </c>
      <c r="Z416">
        <v>15950</v>
      </c>
      <c r="AA416">
        <v>35378</v>
      </c>
      <c r="AB416" t="s">
        <v>74</v>
      </c>
      <c r="AC416" t="s">
        <v>74</v>
      </c>
      <c r="AD416" t="s">
        <v>74</v>
      </c>
      <c r="AE416">
        <v>9281</v>
      </c>
      <c r="AF416">
        <v>49560</v>
      </c>
      <c r="AG416" t="s">
        <v>74</v>
      </c>
      <c r="AH416" t="s">
        <v>74</v>
      </c>
      <c r="AI416" t="s">
        <v>74</v>
      </c>
      <c r="AJ416">
        <v>0</v>
      </c>
      <c r="AK416">
        <v>0</v>
      </c>
      <c r="AL416" t="s">
        <v>74</v>
      </c>
      <c r="AM416" t="s">
        <v>74</v>
      </c>
      <c r="AN416" t="s">
        <v>74</v>
      </c>
      <c r="AO416">
        <v>12628</v>
      </c>
      <c r="AP416">
        <v>65117</v>
      </c>
      <c r="AQ416" s="105" t="s">
        <v>74</v>
      </c>
      <c r="AR416" s="6">
        <v>7.1929999999999996</v>
      </c>
      <c r="AS416" t="s">
        <v>17208</v>
      </c>
      <c r="AT416" t="s">
        <v>12692</v>
      </c>
      <c r="AU416" s="6" t="s">
        <v>3323</v>
      </c>
      <c r="AV416" s="6" t="s">
        <v>74</v>
      </c>
      <c r="AW416" t="s">
        <v>19926</v>
      </c>
      <c r="AX416" t="s">
        <v>22972</v>
      </c>
      <c r="AY416">
        <v>61440</v>
      </c>
      <c r="AZ416">
        <v>41000</v>
      </c>
      <c r="BA416">
        <v>11398</v>
      </c>
      <c r="BB416">
        <v>0.85283203124999996</v>
      </c>
      <c r="BC416">
        <v>1.4385999999999999</v>
      </c>
      <c r="BD416">
        <v>0.27163904235727437</v>
      </c>
      <c r="BE416" t="s">
        <v>23749</v>
      </c>
    </row>
    <row r="417" spans="1:57">
      <c r="A417" s="130">
        <v>6449105426</v>
      </c>
      <c r="B417">
        <v>468</v>
      </c>
      <c r="C417" t="s">
        <v>3324</v>
      </c>
      <c r="D417" s="10">
        <v>6449105426</v>
      </c>
      <c r="E417" t="s">
        <v>14755</v>
      </c>
      <c r="F417" t="s">
        <v>14463</v>
      </c>
      <c r="G417" s="7">
        <v>45048</v>
      </c>
      <c r="H417">
        <v>3</v>
      </c>
      <c r="I417" t="s">
        <v>73</v>
      </c>
      <c r="J417" t="s">
        <v>5460</v>
      </c>
      <c r="K417" t="s">
        <v>5459</v>
      </c>
      <c r="L417" t="s">
        <v>3328</v>
      </c>
      <c r="M417">
        <v>10</v>
      </c>
      <c r="R417" t="s">
        <v>74</v>
      </c>
      <c r="S417" t="s">
        <v>74</v>
      </c>
      <c r="T417" t="s">
        <v>74</v>
      </c>
      <c r="U417">
        <v>870</v>
      </c>
      <c r="V417">
        <v>2561</v>
      </c>
      <c r="W417" t="s">
        <v>74</v>
      </c>
      <c r="X417" t="s">
        <v>74</v>
      </c>
      <c r="Y417" t="s">
        <v>74</v>
      </c>
      <c r="Z417">
        <v>870</v>
      </c>
      <c r="AA417">
        <v>1835</v>
      </c>
      <c r="AB417" t="s">
        <v>74</v>
      </c>
      <c r="AC417" t="s">
        <v>74</v>
      </c>
      <c r="AD417" t="s">
        <v>74</v>
      </c>
      <c r="AE417">
        <v>0</v>
      </c>
      <c r="AF417">
        <v>649</v>
      </c>
      <c r="AG417" t="s">
        <v>74</v>
      </c>
      <c r="AH417" t="s">
        <v>74</v>
      </c>
      <c r="AI417" t="s">
        <v>74</v>
      </c>
      <c r="AJ417">
        <v>2451</v>
      </c>
      <c r="AK417">
        <v>2451</v>
      </c>
      <c r="AL417" t="s">
        <v>74</v>
      </c>
      <c r="AM417" t="s">
        <v>74</v>
      </c>
      <c r="AN417" t="s">
        <v>74</v>
      </c>
      <c r="AO417">
        <v>8483</v>
      </c>
      <c r="AP417">
        <v>8381</v>
      </c>
      <c r="AQ417" s="105" t="s">
        <v>74</v>
      </c>
      <c r="AR417" s="6">
        <v>2.944</v>
      </c>
      <c r="AS417" t="s">
        <v>17208</v>
      </c>
      <c r="AT417" t="s">
        <v>3329</v>
      </c>
      <c r="AU417" s="6" t="s">
        <v>3330</v>
      </c>
      <c r="AV417" s="6">
        <v>1</v>
      </c>
      <c r="AW417" t="s">
        <v>22864</v>
      </c>
      <c r="AX417" t="s">
        <v>22932</v>
      </c>
      <c r="AY417">
        <v>0</v>
      </c>
      <c r="AZ417">
        <v>0</v>
      </c>
      <c r="BA417">
        <v>14987</v>
      </c>
      <c r="BB417" t="e">
        <v>#DIV/0!</v>
      </c>
      <c r="BC417">
        <v>0.58879999999999999</v>
      </c>
      <c r="BD417">
        <v>0.25341663412729404</v>
      </c>
      <c r="BE417" t="s">
        <v>23749</v>
      </c>
    </row>
    <row r="418" spans="1:57">
      <c r="A418" s="130">
        <v>3444279776</v>
      </c>
      <c r="B418">
        <v>520</v>
      </c>
      <c r="C418" t="s">
        <v>3331</v>
      </c>
      <c r="D418" s="10">
        <v>3444279776</v>
      </c>
      <c r="E418" t="s">
        <v>14756</v>
      </c>
      <c r="F418" t="s">
        <v>14464</v>
      </c>
      <c r="G418" s="7">
        <v>45133</v>
      </c>
      <c r="H418">
        <v>3</v>
      </c>
      <c r="I418" t="s">
        <v>73</v>
      </c>
      <c r="J418" t="s">
        <v>5549</v>
      </c>
      <c r="K418" t="s">
        <v>5549</v>
      </c>
      <c r="L418" t="s">
        <v>3335</v>
      </c>
      <c r="M418">
        <v>10</v>
      </c>
      <c r="R418" t="s">
        <v>74</v>
      </c>
      <c r="S418" t="s">
        <v>74</v>
      </c>
      <c r="T418" t="s">
        <v>74</v>
      </c>
      <c r="U418">
        <v>17186</v>
      </c>
      <c r="V418">
        <v>47</v>
      </c>
      <c r="W418" t="s">
        <v>74</v>
      </c>
      <c r="X418" t="s">
        <v>74</v>
      </c>
      <c r="Y418" t="s">
        <v>74</v>
      </c>
      <c r="Z418">
        <v>2410</v>
      </c>
      <c r="AA418">
        <v>1278</v>
      </c>
      <c r="AB418" t="s">
        <v>74</v>
      </c>
      <c r="AC418" t="s">
        <v>74</v>
      </c>
      <c r="AD418" t="s">
        <v>74</v>
      </c>
      <c r="AE418">
        <v>14341</v>
      </c>
      <c r="AF418">
        <v>-1231</v>
      </c>
      <c r="AG418" t="s">
        <v>74</v>
      </c>
      <c r="AH418" t="s">
        <v>74</v>
      </c>
      <c r="AI418" t="s">
        <v>74</v>
      </c>
      <c r="AJ418">
        <v>6</v>
      </c>
      <c r="AK418">
        <v>110</v>
      </c>
      <c r="AL418" t="s">
        <v>74</v>
      </c>
      <c r="AM418" t="s">
        <v>74</v>
      </c>
      <c r="AN418" t="s">
        <v>74</v>
      </c>
      <c r="AO418">
        <v>10549</v>
      </c>
      <c r="AP418">
        <v>13760</v>
      </c>
      <c r="AQ418" s="105" t="s">
        <v>74</v>
      </c>
      <c r="AR418" s="6">
        <v>3.0000000000000001E-3</v>
      </c>
      <c r="AS418" t="s">
        <v>17208</v>
      </c>
      <c r="AT418" t="s">
        <v>3336</v>
      </c>
      <c r="AU418" s="6" t="s">
        <v>3337</v>
      </c>
      <c r="AV418" s="6">
        <v>18.333333333333332</v>
      </c>
      <c r="AW418" t="s">
        <v>22865</v>
      </c>
      <c r="AX418" t="s">
        <v>22940</v>
      </c>
      <c r="AY418">
        <v>13121</v>
      </c>
      <c r="AZ418">
        <v>0</v>
      </c>
      <c r="BA418">
        <v>0</v>
      </c>
      <c r="BB418">
        <v>0</v>
      </c>
      <c r="BC418">
        <v>6.0000000000000006E-4</v>
      </c>
      <c r="BD418">
        <v>-26.191489361702128</v>
      </c>
      <c r="BE418" t="s">
        <v>23749</v>
      </c>
    </row>
    <row r="419" spans="1:57">
      <c r="A419" s="130">
        <v>9714008058</v>
      </c>
      <c r="B419">
        <v>521</v>
      </c>
      <c r="C419" t="s">
        <v>3338</v>
      </c>
      <c r="D419" s="10">
        <v>9714008058</v>
      </c>
      <c r="E419" t="s">
        <v>14757</v>
      </c>
      <c r="F419" t="s">
        <v>14465</v>
      </c>
      <c r="G419" s="7">
        <v>45021</v>
      </c>
      <c r="H419">
        <v>3</v>
      </c>
      <c r="I419" t="s">
        <v>73</v>
      </c>
      <c r="J419" t="s">
        <v>5324</v>
      </c>
      <c r="K419" t="s">
        <v>5323</v>
      </c>
      <c r="L419" t="s">
        <v>3342</v>
      </c>
      <c r="M419">
        <v>1000</v>
      </c>
      <c r="R419" t="s">
        <v>74</v>
      </c>
      <c r="S419" t="s">
        <v>74</v>
      </c>
      <c r="T419" t="s">
        <v>74</v>
      </c>
      <c r="U419">
        <v>496</v>
      </c>
      <c r="V419">
        <v>10920</v>
      </c>
      <c r="W419" t="s">
        <v>74</v>
      </c>
      <c r="X419" t="s">
        <v>74</v>
      </c>
      <c r="Y419" t="s">
        <v>74</v>
      </c>
      <c r="Z419">
        <v>4261</v>
      </c>
      <c r="AA419">
        <v>6380</v>
      </c>
      <c r="AB419" t="s">
        <v>74</v>
      </c>
      <c r="AC419" t="s">
        <v>74</v>
      </c>
      <c r="AD419" t="s">
        <v>74</v>
      </c>
      <c r="AE419">
        <v>-3786</v>
      </c>
      <c r="AF419">
        <v>4669</v>
      </c>
      <c r="AG419" t="s">
        <v>74</v>
      </c>
      <c r="AH419" t="s">
        <v>74</v>
      </c>
      <c r="AI419" t="s">
        <v>74</v>
      </c>
      <c r="AJ419">
        <v>1361</v>
      </c>
      <c r="AK419">
        <v>5435</v>
      </c>
      <c r="AL419" t="s">
        <v>74</v>
      </c>
      <c r="AM419" t="s">
        <v>74</v>
      </c>
      <c r="AN419" t="s">
        <v>74</v>
      </c>
      <c r="AO419">
        <v>747</v>
      </c>
      <c r="AP419">
        <v>1145</v>
      </c>
      <c r="AQ419" s="105" t="s">
        <v>74</v>
      </c>
      <c r="AR419" s="6">
        <v>22.015999999999998</v>
      </c>
      <c r="AS419" t="s">
        <v>17208</v>
      </c>
      <c r="AT419" t="s">
        <v>12708</v>
      </c>
      <c r="AU419" s="6" t="s">
        <v>3344</v>
      </c>
      <c r="AV419" s="6">
        <v>3.9933872152828802</v>
      </c>
      <c r="AW419" t="s">
        <v>22866</v>
      </c>
      <c r="AX419" t="s">
        <v>22957</v>
      </c>
      <c r="AY419">
        <v>11309</v>
      </c>
      <c r="AZ419">
        <v>0</v>
      </c>
      <c r="BA419">
        <v>345</v>
      </c>
      <c r="BB419">
        <v>3.0506676098682465E-2</v>
      </c>
      <c r="BC419">
        <v>4.4032</v>
      </c>
      <c r="BD419">
        <v>0.42756410256410254</v>
      </c>
      <c r="BE419" t="s">
        <v>23749</v>
      </c>
    </row>
    <row r="420" spans="1:57">
      <c r="A420" s="130">
        <v>9726023244</v>
      </c>
      <c r="B420">
        <v>289</v>
      </c>
      <c r="C420" t="s">
        <v>3345</v>
      </c>
      <c r="D420" s="10">
        <v>9726023244</v>
      </c>
      <c r="E420" t="s">
        <v>14758</v>
      </c>
      <c r="F420" t="s">
        <v>14466</v>
      </c>
      <c r="G420" s="7">
        <v>44834</v>
      </c>
      <c r="H420">
        <v>3</v>
      </c>
      <c r="I420" t="s">
        <v>73</v>
      </c>
      <c r="J420" t="s">
        <v>74</v>
      </c>
      <c r="K420" t="s">
        <v>20839</v>
      </c>
      <c r="L420" t="s">
        <v>3348</v>
      </c>
      <c r="M420">
        <v>100</v>
      </c>
      <c r="R420" t="s">
        <v>74</v>
      </c>
      <c r="S420">
        <v>0</v>
      </c>
      <c r="T420">
        <v>0</v>
      </c>
      <c r="U420">
        <v>16531</v>
      </c>
      <c r="V420">
        <v>2033</v>
      </c>
      <c r="W420" t="s">
        <v>74</v>
      </c>
      <c r="X420">
        <v>0</v>
      </c>
      <c r="Y420">
        <v>246</v>
      </c>
      <c r="Z420">
        <v>16245</v>
      </c>
      <c r="AA420">
        <v>1954</v>
      </c>
      <c r="AB420" t="s">
        <v>74</v>
      </c>
      <c r="AC420">
        <v>0</v>
      </c>
      <c r="AD420">
        <v>-247</v>
      </c>
      <c r="AE420">
        <v>149</v>
      </c>
      <c r="AF420">
        <v>9</v>
      </c>
      <c r="AG420" t="s">
        <v>74</v>
      </c>
      <c r="AH420">
        <v>0</v>
      </c>
      <c r="AI420">
        <v>0</v>
      </c>
      <c r="AJ420">
        <v>0</v>
      </c>
      <c r="AK420">
        <v>0</v>
      </c>
      <c r="AL420" t="s">
        <v>74</v>
      </c>
      <c r="AM420">
        <v>0</v>
      </c>
      <c r="AN420">
        <v>4417358</v>
      </c>
      <c r="AO420">
        <v>10896</v>
      </c>
      <c r="AP420">
        <v>10486</v>
      </c>
      <c r="AQ420" s="105" t="s">
        <v>74</v>
      </c>
      <c r="AR420" s="6">
        <v>0.123</v>
      </c>
      <c r="AS420" t="s">
        <v>17208</v>
      </c>
      <c r="AT420" t="s">
        <v>12714</v>
      </c>
      <c r="AU420" s="6" t="s">
        <v>3350</v>
      </c>
      <c r="AV420" s="6" t="s">
        <v>74</v>
      </c>
      <c r="AW420" t="s">
        <v>22867</v>
      </c>
      <c r="AX420" t="s">
        <v>22957</v>
      </c>
      <c r="AY420">
        <v>10012</v>
      </c>
      <c r="AZ420">
        <v>0</v>
      </c>
      <c r="BA420">
        <v>0</v>
      </c>
      <c r="BB420">
        <v>0</v>
      </c>
      <c r="BC420">
        <v>2.46E-2</v>
      </c>
      <c r="BD420">
        <v>4.426955238563699E-3</v>
      </c>
      <c r="BE420" t="s">
        <v>23749</v>
      </c>
    </row>
    <row r="421" spans="1:57">
      <c r="A421" s="130">
        <v>3444279945</v>
      </c>
      <c r="B421">
        <v>118</v>
      </c>
      <c r="C421" t="s">
        <v>3351</v>
      </c>
      <c r="D421" s="10">
        <v>3444279945</v>
      </c>
      <c r="E421" t="s">
        <v>14759</v>
      </c>
      <c r="F421" t="s">
        <v>14467</v>
      </c>
      <c r="G421" s="7">
        <v>45159</v>
      </c>
      <c r="H421">
        <v>3</v>
      </c>
      <c r="I421" t="s">
        <v>73</v>
      </c>
      <c r="J421" t="s">
        <v>5557</v>
      </c>
      <c r="K421" t="s">
        <v>23536</v>
      </c>
      <c r="L421" t="s">
        <v>3959</v>
      </c>
      <c r="M421">
        <v>10</v>
      </c>
      <c r="R421" t="s">
        <v>74</v>
      </c>
      <c r="S421" t="s">
        <v>74</v>
      </c>
      <c r="T421" t="s">
        <v>74</v>
      </c>
      <c r="U421">
        <v>118314</v>
      </c>
      <c r="V421">
        <v>0</v>
      </c>
      <c r="W421" t="s">
        <v>74</v>
      </c>
      <c r="X421" t="s">
        <v>74</v>
      </c>
      <c r="Y421" t="s">
        <v>74</v>
      </c>
      <c r="Z421">
        <v>8610</v>
      </c>
      <c r="AA421">
        <v>28</v>
      </c>
      <c r="AB421" t="s">
        <v>74</v>
      </c>
      <c r="AC421" t="s">
        <v>74</v>
      </c>
      <c r="AD421" t="s">
        <v>74</v>
      </c>
      <c r="AE421">
        <v>109677</v>
      </c>
      <c r="AF421">
        <v>-917</v>
      </c>
      <c r="AG421" t="s">
        <v>74</v>
      </c>
      <c r="AH421" t="s">
        <v>74</v>
      </c>
      <c r="AI421" t="s">
        <v>74</v>
      </c>
      <c r="AJ421">
        <v>0</v>
      </c>
      <c r="AK421">
        <v>0</v>
      </c>
      <c r="AL421" t="s">
        <v>74</v>
      </c>
      <c r="AM421" t="s">
        <v>74</v>
      </c>
      <c r="AN421" t="s">
        <v>74</v>
      </c>
      <c r="AO421">
        <v>118439</v>
      </c>
      <c r="AP421">
        <v>117552</v>
      </c>
      <c r="AQ421" s="105" t="s">
        <v>74</v>
      </c>
      <c r="AR421" s="6">
        <v>0</v>
      </c>
      <c r="AS421" t="s">
        <v>17208</v>
      </c>
      <c r="AT421" t="s">
        <v>3356</v>
      </c>
      <c r="AU421" s="6" t="s">
        <v>3357</v>
      </c>
      <c r="AV421" s="6" t="s">
        <v>74</v>
      </c>
      <c r="AW421" t="s">
        <v>23727</v>
      </c>
      <c r="AX421" t="s">
        <v>22940</v>
      </c>
      <c r="AY421">
        <v>108770</v>
      </c>
      <c r="AZ421">
        <v>0</v>
      </c>
      <c r="BA421">
        <v>9109</v>
      </c>
      <c r="BB421">
        <v>8.3745518065643107E-2</v>
      </c>
      <c r="BC421">
        <v>0</v>
      </c>
      <c r="BD421" t="s">
        <v>23752</v>
      </c>
      <c r="BE421" t="s">
        <v>23749</v>
      </c>
    </row>
    <row r="422" spans="1:57">
      <c r="A422" s="130">
        <v>7734477671</v>
      </c>
      <c r="B422">
        <v>321</v>
      </c>
      <c r="C422" t="s">
        <v>3358</v>
      </c>
      <c r="D422" s="10">
        <v>7734477671</v>
      </c>
      <c r="E422" t="s">
        <v>14760</v>
      </c>
      <c r="F422" t="s">
        <v>14468</v>
      </c>
      <c r="G422" s="7">
        <v>45058</v>
      </c>
      <c r="H422">
        <v>3</v>
      </c>
      <c r="I422" t="s">
        <v>73</v>
      </c>
      <c r="J422" t="s">
        <v>6440</v>
      </c>
      <c r="K422" t="s">
        <v>6440</v>
      </c>
      <c r="L422" t="s">
        <v>3191</v>
      </c>
      <c r="M422">
        <v>400</v>
      </c>
      <c r="R422" t="s">
        <v>74</v>
      </c>
      <c r="S422" t="s">
        <v>74</v>
      </c>
      <c r="T422" t="s">
        <v>74</v>
      </c>
      <c r="U422">
        <v>11681</v>
      </c>
      <c r="V422">
        <v>0</v>
      </c>
      <c r="W422" t="s">
        <v>74</v>
      </c>
      <c r="X422" t="s">
        <v>74</v>
      </c>
      <c r="Y422" t="s">
        <v>74</v>
      </c>
      <c r="Z422">
        <v>4</v>
      </c>
      <c r="AA422">
        <v>3</v>
      </c>
      <c r="AB422" t="s">
        <v>74</v>
      </c>
      <c r="AC422" t="s">
        <v>74</v>
      </c>
      <c r="AD422" t="s">
        <v>74</v>
      </c>
      <c r="AE422">
        <v>11677</v>
      </c>
      <c r="AF422">
        <v>-3</v>
      </c>
      <c r="AG422" t="s">
        <v>74</v>
      </c>
      <c r="AH422" t="s">
        <v>74</v>
      </c>
      <c r="AI422" t="s">
        <v>74</v>
      </c>
      <c r="AJ422">
        <v>0</v>
      </c>
      <c r="AK422">
        <v>0</v>
      </c>
      <c r="AL422" t="s">
        <v>74</v>
      </c>
      <c r="AM422" t="s">
        <v>74</v>
      </c>
      <c r="AN422" t="s">
        <v>74</v>
      </c>
      <c r="AO422">
        <v>12376</v>
      </c>
      <c r="AP422">
        <v>12409</v>
      </c>
      <c r="AQ422" s="105" t="s">
        <v>74</v>
      </c>
      <c r="AR422" s="6">
        <v>0</v>
      </c>
      <c r="AS422" t="s">
        <v>17208</v>
      </c>
      <c r="AT422" t="s">
        <v>3362</v>
      </c>
      <c r="AU422" s="6" t="s">
        <v>82</v>
      </c>
      <c r="AV422" s="6" t="s">
        <v>74</v>
      </c>
      <c r="AW422" t="s">
        <v>19927</v>
      </c>
      <c r="AX422" t="s">
        <v>22914</v>
      </c>
      <c r="AY422">
        <v>12074</v>
      </c>
      <c r="AZ422">
        <v>0</v>
      </c>
      <c r="BA422">
        <v>0</v>
      </c>
      <c r="BB422">
        <v>0</v>
      </c>
      <c r="BC422">
        <v>0</v>
      </c>
      <c r="BD422" t="s">
        <v>23752</v>
      </c>
      <c r="BE422" t="s">
        <v>23749</v>
      </c>
    </row>
    <row r="423" spans="1:57">
      <c r="A423" s="130">
        <v>9731115437</v>
      </c>
      <c r="B423">
        <v>322</v>
      </c>
      <c r="C423" t="s">
        <v>3363</v>
      </c>
      <c r="D423" s="10">
        <v>9731115437</v>
      </c>
      <c r="E423" t="s">
        <v>14891</v>
      </c>
      <c r="F423" t="s">
        <v>14469</v>
      </c>
      <c r="G423" s="7">
        <v>45071</v>
      </c>
      <c r="H423">
        <v>3</v>
      </c>
      <c r="I423" t="s">
        <v>73</v>
      </c>
      <c r="J423" t="s">
        <v>20844</v>
      </c>
      <c r="K423" t="s">
        <v>20844</v>
      </c>
      <c r="L423" t="s">
        <v>4067</v>
      </c>
      <c r="M423">
        <v>300</v>
      </c>
      <c r="R423" t="s">
        <v>74</v>
      </c>
      <c r="S423" t="s">
        <v>74</v>
      </c>
      <c r="T423" t="s">
        <v>74</v>
      </c>
      <c r="U423">
        <v>11500</v>
      </c>
      <c r="V423">
        <v>0</v>
      </c>
      <c r="W423" t="s">
        <v>74</v>
      </c>
      <c r="X423" t="s">
        <v>74</v>
      </c>
      <c r="Y423" t="s">
        <v>74</v>
      </c>
      <c r="Z423">
        <v>1</v>
      </c>
      <c r="AA423">
        <v>17</v>
      </c>
      <c r="AB423" t="s">
        <v>74</v>
      </c>
      <c r="AC423" t="s">
        <v>74</v>
      </c>
      <c r="AD423" t="s">
        <v>74</v>
      </c>
      <c r="AE423">
        <v>11499</v>
      </c>
      <c r="AF423">
        <v>-17</v>
      </c>
      <c r="AG423" t="s">
        <v>74</v>
      </c>
      <c r="AH423" t="s">
        <v>74</v>
      </c>
      <c r="AI423" t="s">
        <v>74</v>
      </c>
      <c r="AJ423">
        <v>0</v>
      </c>
      <c r="AK423">
        <v>0</v>
      </c>
      <c r="AL423" t="s">
        <v>74</v>
      </c>
      <c r="AM423" t="s">
        <v>74</v>
      </c>
      <c r="AN423" t="s">
        <v>74</v>
      </c>
      <c r="AO423">
        <v>12089</v>
      </c>
      <c r="AP423">
        <v>12667</v>
      </c>
      <c r="AQ423" s="105" t="s">
        <v>74</v>
      </c>
      <c r="AR423" s="6">
        <v>0</v>
      </c>
      <c r="AS423" t="s">
        <v>17208</v>
      </c>
      <c r="AT423" t="s">
        <v>3368</v>
      </c>
      <c r="AU423" s="6" t="s">
        <v>82</v>
      </c>
      <c r="AV423" s="6" t="s">
        <v>74</v>
      </c>
      <c r="AW423" t="s">
        <v>21259</v>
      </c>
      <c r="AX423" t="s">
        <v>22957</v>
      </c>
      <c r="AY423">
        <v>11782</v>
      </c>
      <c r="AZ423">
        <v>0</v>
      </c>
      <c r="BA423">
        <v>0</v>
      </c>
      <c r="BB423">
        <v>0</v>
      </c>
      <c r="BC423">
        <v>0</v>
      </c>
      <c r="BD423" t="s">
        <v>23752</v>
      </c>
      <c r="BE423" t="s">
        <v>23749</v>
      </c>
    </row>
    <row r="424" spans="1:57">
      <c r="A424" s="130">
        <v>2130222826</v>
      </c>
      <c r="B424">
        <v>548</v>
      </c>
      <c r="C424" t="s">
        <v>3369</v>
      </c>
      <c r="D424" s="10">
        <v>2130222826</v>
      </c>
      <c r="E424" t="s">
        <v>14892</v>
      </c>
      <c r="F424" t="s">
        <v>14470</v>
      </c>
      <c r="G424" s="7">
        <v>44187</v>
      </c>
      <c r="H424">
        <v>5</v>
      </c>
      <c r="I424" t="s">
        <v>73</v>
      </c>
      <c r="J424" t="s">
        <v>5552</v>
      </c>
      <c r="K424" t="s">
        <v>5552</v>
      </c>
      <c r="L424" t="s">
        <v>3373</v>
      </c>
      <c r="M424">
        <v>10010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10000</v>
      </c>
      <c r="AP424">
        <v>10000</v>
      </c>
      <c r="AQ424" s="105">
        <v>0</v>
      </c>
      <c r="AR424" s="6" t="s">
        <v>74</v>
      </c>
      <c r="AS424" t="s">
        <v>17208</v>
      </c>
      <c r="AT424" t="s">
        <v>12734</v>
      </c>
      <c r="AU424" s="6">
        <v>0</v>
      </c>
      <c r="AV424" s="6" t="s">
        <v>74</v>
      </c>
      <c r="AW424" t="s">
        <v>19928</v>
      </c>
      <c r="AX424" t="s">
        <v>22943</v>
      </c>
      <c r="AY424">
        <v>10010</v>
      </c>
      <c r="AZ424">
        <v>0</v>
      </c>
      <c r="BA424">
        <v>0</v>
      </c>
      <c r="BB424">
        <v>0</v>
      </c>
      <c r="BC424" t="s">
        <v>23752</v>
      </c>
      <c r="BD424" t="s">
        <v>23752</v>
      </c>
      <c r="BE424" t="s">
        <v>23749</v>
      </c>
    </row>
    <row r="425" spans="1:57">
      <c r="A425" s="130">
        <v>6671280460</v>
      </c>
      <c r="B425">
        <v>53</v>
      </c>
      <c r="C425" t="s">
        <v>3375</v>
      </c>
      <c r="D425" s="10">
        <v>6671280460</v>
      </c>
      <c r="E425" t="s">
        <v>14893</v>
      </c>
      <c r="F425" t="s">
        <v>14471</v>
      </c>
      <c r="G425" s="7">
        <v>45152</v>
      </c>
      <c r="H425">
        <v>3</v>
      </c>
      <c r="I425" t="s">
        <v>73</v>
      </c>
      <c r="J425" t="s">
        <v>5278</v>
      </c>
      <c r="K425" t="s">
        <v>5277</v>
      </c>
      <c r="L425" t="s">
        <v>9112</v>
      </c>
      <c r="M425">
        <v>10</v>
      </c>
      <c r="R425" t="s">
        <v>74</v>
      </c>
      <c r="S425" t="s">
        <v>74</v>
      </c>
      <c r="T425" t="s">
        <v>74</v>
      </c>
      <c r="U425">
        <v>285812</v>
      </c>
      <c r="V425">
        <v>171882</v>
      </c>
      <c r="W425" t="s">
        <v>74</v>
      </c>
      <c r="X425" t="s">
        <v>74</v>
      </c>
      <c r="Y425" t="s">
        <v>74</v>
      </c>
      <c r="Z425">
        <v>1442</v>
      </c>
      <c r="AA425">
        <v>167137</v>
      </c>
      <c r="AB425" t="s">
        <v>74</v>
      </c>
      <c r="AC425" t="s">
        <v>74</v>
      </c>
      <c r="AD425" t="s">
        <v>74</v>
      </c>
      <c r="AE425">
        <v>284355</v>
      </c>
      <c r="AF425">
        <v>1946</v>
      </c>
      <c r="AG425" t="s">
        <v>74</v>
      </c>
      <c r="AH425" t="s">
        <v>74</v>
      </c>
      <c r="AI425" t="s">
        <v>74</v>
      </c>
      <c r="AJ425">
        <v>129</v>
      </c>
      <c r="AK425">
        <v>231</v>
      </c>
      <c r="AL425" t="s">
        <v>74</v>
      </c>
      <c r="AM425" t="s">
        <v>74</v>
      </c>
      <c r="AN425" t="s">
        <v>74</v>
      </c>
      <c r="AO425">
        <v>294115</v>
      </c>
      <c r="AP425">
        <v>307730</v>
      </c>
      <c r="AQ425" s="105" t="s">
        <v>74</v>
      </c>
      <c r="AR425" s="6">
        <v>0.60099999999999998</v>
      </c>
      <c r="AS425" t="s">
        <v>17208</v>
      </c>
      <c r="AT425" t="s">
        <v>12739</v>
      </c>
      <c r="AU425" s="6" t="s">
        <v>3381</v>
      </c>
      <c r="AV425" s="6">
        <v>1.7906976744186047</v>
      </c>
      <c r="AW425" t="s">
        <v>22868</v>
      </c>
      <c r="AX425" t="s">
        <v>22926</v>
      </c>
      <c r="AY425">
        <v>286310</v>
      </c>
      <c r="AZ425">
        <v>0</v>
      </c>
      <c r="BA425">
        <v>0</v>
      </c>
      <c r="BB425">
        <v>0</v>
      </c>
      <c r="BC425">
        <v>0.1202</v>
      </c>
      <c r="BD425">
        <v>1.1321720715374501E-2</v>
      </c>
      <c r="BE425" t="s">
        <v>23749</v>
      </c>
    </row>
    <row r="426" spans="1:57">
      <c r="A426" s="130">
        <v>7715895257</v>
      </c>
      <c r="B426">
        <v>382</v>
      </c>
      <c r="C426" t="s">
        <v>3382</v>
      </c>
      <c r="D426" s="10">
        <v>7715895257</v>
      </c>
      <c r="E426" t="s">
        <v>14894</v>
      </c>
      <c r="F426" t="s">
        <v>14472</v>
      </c>
      <c r="G426" s="7">
        <v>40886</v>
      </c>
      <c r="H426">
        <v>14</v>
      </c>
      <c r="I426" t="s">
        <v>73</v>
      </c>
      <c r="J426" t="s">
        <v>5363</v>
      </c>
      <c r="K426" t="s">
        <v>5363</v>
      </c>
      <c r="L426" t="s">
        <v>3386</v>
      </c>
      <c r="M426">
        <v>20</v>
      </c>
      <c r="R426" t="s">
        <v>74</v>
      </c>
      <c r="S426">
        <v>0</v>
      </c>
      <c r="T426">
        <v>0</v>
      </c>
      <c r="U426">
        <v>17868</v>
      </c>
      <c r="V426">
        <v>8390</v>
      </c>
      <c r="W426" t="s">
        <v>74</v>
      </c>
      <c r="X426">
        <v>0</v>
      </c>
      <c r="Y426">
        <v>0</v>
      </c>
      <c r="Z426">
        <v>6215</v>
      </c>
      <c r="AA426">
        <v>8084</v>
      </c>
      <c r="AB426" t="s">
        <v>74</v>
      </c>
      <c r="AC426">
        <v>0</v>
      </c>
      <c r="AD426">
        <v>0</v>
      </c>
      <c r="AE426">
        <v>11037</v>
      </c>
      <c r="AF426">
        <v>-328</v>
      </c>
      <c r="AG426" t="s">
        <v>74</v>
      </c>
      <c r="AH426">
        <v>0</v>
      </c>
      <c r="AI426">
        <v>0</v>
      </c>
      <c r="AJ426">
        <v>0</v>
      </c>
      <c r="AK426">
        <v>5863</v>
      </c>
      <c r="AL426" t="s">
        <v>74</v>
      </c>
      <c r="AM426">
        <v>0</v>
      </c>
      <c r="AN426">
        <v>0</v>
      </c>
      <c r="AO426">
        <v>983</v>
      </c>
      <c r="AP426">
        <v>0</v>
      </c>
      <c r="AQ426" s="105" t="s">
        <v>74</v>
      </c>
      <c r="AR426" s="6">
        <v>0.47</v>
      </c>
      <c r="AS426" t="s">
        <v>17208</v>
      </c>
      <c r="AT426" t="s">
        <v>3387</v>
      </c>
      <c r="AU426" s="6" t="s">
        <v>82</v>
      </c>
      <c r="AV426" s="6" t="s">
        <v>74</v>
      </c>
      <c r="AW426" t="s">
        <v>22869</v>
      </c>
      <c r="AX426" t="s">
        <v>22914</v>
      </c>
      <c r="AY426">
        <v>10729</v>
      </c>
      <c r="AZ426">
        <v>0</v>
      </c>
      <c r="BA426">
        <v>55</v>
      </c>
      <c r="BB426">
        <v>5.1262932239724114E-3</v>
      </c>
      <c r="BC426">
        <v>9.4E-2</v>
      </c>
      <c r="BD426">
        <v>-3.909415971394517E-2</v>
      </c>
      <c r="BE426" t="s">
        <v>23749</v>
      </c>
    </row>
    <row r="427" spans="1:57">
      <c r="A427" s="130">
        <v>5402045635</v>
      </c>
      <c r="B427">
        <v>522</v>
      </c>
      <c r="C427" t="s">
        <v>3388</v>
      </c>
      <c r="D427" s="10">
        <v>5402045635</v>
      </c>
      <c r="E427" t="s">
        <v>14895</v>
      </c>
      <c r="F427" t="s">
        <v>14473</v>
      </c>
      <c r="G427" s="7">
        <v>43325</v>
      </c>
      <c r="H427">
        <v>8</v>
      </c>
      <c r="I427" t="s">
        <v>73</v>
      </c>
      <c r="J427" t="s">
        <v>5393</v>
      </c>
      <c r="K427" t="s">
        <v>5393</v>
      </c>
      <c r="L427" t="s">
        <v>4155</v>
      </c>
      <c r="M427">
        <v>10</v>
      </c>
      <c r="R427">
        <v>71</v>
      </c>
      <c r="S427">
        <v>40</v>
      </c>
      <c r="T427">
        <v>0</v>
      </c>
      <c r="U427">
        <v>0</v>
      </c>
      <c r="V427">
        <v>6268</v>
      </c>
      <c r="W427">
        <v>11283</v>
      </c>
      <c r="X427">
        <v>59</v>
      </c>
      <c r="Y427">
        <v>32</v>
      </c>
      <c r="Z427">
        <v>7</v>
      </c>
      <c r="AA427">
        <v>5778</v>
      </c>
      <c r="AB427">
        <v>-44</v>
      </c>
      <c r="AC427">
        <v>-20</v>
      </c>
      <c r="AD427">
        <v>-44</v>
      </c>
      <c r="AE427">
        <v>-9</v>
      </c>
      <c r="AF427">
        <v>-114</v>
      </c>
      <c r="AG427">
        <v>0</v>
      </c>
      <c r="AH427">
        <v>0</v>
      </c>
      <c r="AI427">
        <v>0</v>
      </c>
      <c r="AJ427">
        <v>1535</v>
      </c>
      <c r="AK427">
        <v>13708</v>
      </c>
      <c r="AL427">
        <v>4793</v>
      </c>
      <c r="AM427">
        <v>4974</v>
      </c>
      <c r="AN427">
        <v>4974</v>
      </c>
      <c r="AO427">
        <v>574</v>
      </c>
      <c r="AP427">
        <v>165</v>
      </c>
      <c r="AQ427" s="105">
        <v>3470</v>
      </c>
      <c r="AR427" s="6">
        <v>88.281999999999996</v>
      </c>
      <c r="AS427" t="s">
        <v>17208</v>
      </c>
      <c r="AT427" t="s">
        <v>12750</v>
      </c>
      <c r="AU427" s="6" t="s">
        <v>3394</v>
      </c>
      <c r="AV427" s="6">
        <v>8.9302931596091213</v>
      </c>
      <c r="AW427" t="s">
        <v>22870</v>
      </c>
      <c r="AX427" t="s">
        <v>22931</v>
      </c>
      <c r="AY427">
        <v>11588</v>
      </c>
      <c r="AZ427">
        <v>0</v>
      </c>
      <c r="BA427">
        <v>2506</v>
      </c>
      <c r="BB427">
        <v>0.21625819813600275</v>
      </c>
      <c r="BC427">
        <v>17.656399999999998</v>
      </c>
      <c r="BD427">
        <v>-1.8187619655392468E-2</v>
      </c>
      <c r="BE427" t="s">
        <v>23749</v>
      </c>
    </row>
    <row r="428" spans="1:57">
      <c r="A428" s="130">
        <v>9726053295</v>
      </c>
      <c r="B428">
        <v>281</v>
      </c>
      <c r="C428" t="s">
        <v>3395</v>
      </c>
      <c r="D428" s="10">
        <v>9726053295</v>
      </c>
      <c r="E428" t="s">
        <v>14896</v>
      </c>
      <c r="F428" t="s">
        <v>14474</v>
      </c>
      <c r="G428" s="7">
        <v>45182</v>
      </c>
      <c r="H428">
        <v>2</v>
      </c>
      <c r="I428" t="s">
        <v>73</v>
      </c>
      <c r="J428" t="s">
        <v>4902</v>
      </c>
      <c r="K428" t="s">
        <v>4902</v>
      </c>
      <c r="L428" t="s">
        <v>9116</v>
      </c>
      <c r="M428">
        <v>10000</v>
      </c>
      <c r="R428" t="s">
        <v>74</v>
      </c>
      <c r="S428" t="s">
        <v>74</v>
      </c>
      <c r="T428" t="s">
        <v>74</v>
      </c>
      <c r="U428">
        <v>17665</v>
      </c>
      <c r="V428">
        <v>272213</v>
      </c>
      <c r="W428" t="s">
        <v>74</v>
      </c>
      <c r="X428" t="s">
        <v>74</v>
      </c>
      <c r="Y428" t="s">
        <v>74</v>
      </c>
      <c r="Z428">
        <v>17348</v>
      </c>
      <c r="AA428">
        <v>263085</v>
      </c>
      <c r="AB428" t="s">
        <v>74</v>
      </c>
      <c r="AC428" t="s">
        <v>74</v>
      </c>
      <c r="AD428" t="s">
        <v>74</v>
      </c>
      <c r="AE428">
        <v>316</v>
      </c>
      <c r="AF428">
        <v>5159</v>
      </c>
      <c r="AG428" t="s">
        <v>74</v>
      </c>
      <c r="AH428" t="s">
        <v>74</v>
      </c>
      <c r="AI428" t="s">
        <v>74</v>
      </c>
      <c r="AJ428">
        <v>15</v>
      </c>
      <c r="AK428">
        <v>12</v>
      </c>
      <c r="AL428" t="s">
        <v>74</v>
      </c>
      <c r="AM428" t="s">
        <v>74</v>
      </c>
      <c r="AN428" t="s">
        <v>74</v>
      </c>
      <c r="AO428">
        <v>17789</v>
      </c>
      <c r="AP428">
        <v>28712</v>
      </c>
      <c r="AQ428" s="105" t="s">
        <v>74</v>
      </c>
      <c r="AR428" s="6">
        <v>15.41</v>
      </c>
      <c r="AS428" t="s">
        <v>17208</v>
      </c>
      <c r="AT428" t="s">
        <v>12756</v>
      </c>
      <c r="AU428" s="6" t="s">
        <v>3401</v>
      </c>
      <c r="AV428" s="6">
        <v>0.8</v>
      </c>
      <c r="AW428" t="s">
        <v>22871</v>
      </c>
      <c r="AX428" t="s">
        <v>22957</v>
      </c>
      <c r="AY428">
        <v>15475</v>
      </c>
      <c r="AZ428">
        <v>0</v>
      </c>
      <c r="BA428">
        <v>0</v>
      </c>
      <c r="BB428">
        <v>0</v>
      </c>
      <c r="BC428">
        <v>3.0819999999999999</v>
      </c>
      <c r="BD428">
        <v>1.8952070621167983E-2</v>
      </c>
      <c r="BE428" t="s">
        <v>23749</v>
      </c>
    </row>
    <row r="429" spans="1:57">
      <c r="A429" s="130">
        <v>5611085180</v>
      </c>
      <c r="B429">
        <v>549</v>
      </c>
      <c r="C429" t="s">
        <v>14475</v>
      </c>
      <c r="D429" s="10">
        <v>5611085180</v>
      </c>
      <c r="E429" t="s">
        <v>14897</v>
      </c>
      <c r="F429" t="s">
        <v>14476</v>
      </c>
      <c r="G429" s="7">
        <v>43797</v>
      </c>
      <c r="H429">
        <v>6</v>
      </c>
      <c r="I429" t="s">
        <v>73</v>
      </c>
      <c r="J429" t="s">
        <v>5440</v>
      </c>
      <c r="K429" t="s">
        <v>5440</v>
      </c>
      <c r="L429" t="s">
        <v>3406</v>
      </c>
      <c r="M429">
        <v>10</v>
      </c>
      <c r="R429">
        <v>0</v>
      </c>
      <c r="S429">
        <v>0</v>
      </c>
      <c r="T429">
        <v>0</v>
      </c>
      <c r="U429">
        <v>0</v>
      </c>
      <c r="V429">
        <v>3794</v>
      </c>
      <c r="W429">
        <v>0</v>
      </c>
      <c r="X429">
        <v>3</v>
      </c>
      <c r="Y429">
        <v>3</v>
      </c>
      <c r="Z429">
        <v>0</v>
      </c>
      <c r="AA429">
        <v>3125</v>
      </c>
      <c r="AB429">
        <v>0</v>
      </c>
      <c r="AC429">
        <v>-12</v>
      </c>
      <c r="AD429">
        <v>-5</v>
      </c>
      <c r="AE429">
        <v>0</v>
      </c>
      <c r="AF429">
        <v>603</v>
      </c>
      <c r="AG429">
        <v>-21</v>
      </c>
      <c r="AH429">
        <v>0</v>
      </c>
      <c r="AI429">
        <v>0</v>
      </c>
      <c r="AJ429">
        <v>0</v>
      </c>
      <c r="AK429">
        <v>0</v>
      </c>
      <c r="AL429">
        <v>0</v>
      </c>
      <c r="AM429">
        <v>10351</v>
      </c>
      <c r="AN429">
        <v>10353</v>
      </c>
      <c r="AO429">
        <v>10353</v>
      </c>
      <c r="AP429">
        <v>10473</v>
      </c>
      <c r="AQ429" s="105">
        <v>115</v>
      </c>
      <c r="AR429" s="6" t="s">
        <v>74</v>
      </c>
      <c r="AS429" t="s">
        <v>17208</v>
      </c>
      <c r="AT429" t="s">
        <v>12762</v>
      </c>
      <c r="AU429" s="6">
        <v>0</v>
      </c>
      <c r="AV429" s="6">
        <v>0</v>
      </c>
      <c r="AW429" t="s">
        <v>19929</v>
      </c>
      <c r="AX429" t="s">
        <v>22925</v>
      </c>
      <c r="AY429">
        <v>336</v>
      </c>
      <c r="AZ429">
        <v>0</v>
      </c>
      <c r="BA429">
        <v>10543</v>
      </c>
      <c r="BB429">
        <v>31.37797619047619</v>
      </c>
      <c r="BC429" t="s">
        <v>23752</v>
      </c>
      <c r="BD429">
        <v>0.15893516078017922</v>
      </c>
      <c r="BE429" t="s">
        <v>23749</v>
      </c>
    </row>
    <row r="430" spans="1:57">
      <c r="A430" s="130">
        <v>6316284222</v>
      </c>
      <c r="B430">
        <v>523</v>
      </c>
      <c r="C430" t="s">
        <v>3408</v>
      </c>
      <c r="D430" s="10">
        <v>6316284222</v>
      </c>
      <c r="E430" t="s">
        <v>14898</v>
      </c>
      <c r="F430" t="s">
        <v>14477</v>
      </c>
      <c r="G430" s="7">
        <v>45104</v>
      </c>
      <c r="H430">
        <v>3</v>
      </c>
      <c r="I430" t="s">
        <v>73</v>
      </c>
      <c r="J430" t="s">
        <v>23548</v>
      </c>
      <c r="K430" t="s">
        <v>23548</v>
      </c>
      <c r="L430" t="s">
        <v>3412</v>
      </c>
      <c r="M430">
        <v>10</v>
      </c>
      <c r="R430" t="s">
        <v>74</v>
      </c>
      <c r="S430" t="s">
        <v>74</v>
      </c>
      <c r="T430" t="s">
        <v>74</v>
      </c>
      <c r="U430">
        <v>0</v>
      </c>
      <c r="V430">
        <v>302833</v>
      </c>
      <c r="W430" t="s">
        <v>74</v>
      </c>
      <c r="X430" t="s">
        <v>74</v>
      </c>
      <c r="Y430" t="s">
        <v>74</v>
      </c>
      <c r="Z430">
        <v>913</v>
      </c>
      <c r="AA430">
        <v>214182</v>
      </c>
      <c r="AB430" t="s">
        <v>74</v>
      </c>
      <c r="AC430" t="s">
        <v>74</v>
      </c>
      <c r="AD430" t="s">
        <v>74</v>
      </c>
      <c r="AE430">
        <v>-913</v>
      </c>
      <c r="AF430">
        <v>21029</v>
      </c>
      <c r="AG430" t="s">
        <v>74</v>
      </c>
      <c r="AH430" t="s">
        <v>74</v>
      </c>
      <c r="AI430" t="s">
        <v>74</v>
      </c>
      <c r="AJ430">
        <v>0</v>
      </c>
      <c r="AK430">
        <v>2342</v>
      </c>
      <c r="AL430" t="s">
        <v>74</v>
      </c>
      <c r="AM430" t="s">
        <v>74</v>
      </c>
      <c r="AN430" t="s">
        <v>74</v>
      </c>
      <c r="AO430">
        <v>96</v>
      </c>
      <c r="AP430">
        <v>38866</v>
      </c>
      <c r="AQ430" s="105" t="s">
        <v>74</v>
      </c>
      <c r="AR430" s="6" t="s">
        <v>74</v>
      </c>
      <c r="AS430" t="s">
        <v>17208</v>
      </c>
      <c r="AT430" t="s">
        <v>3413</v>
      </c>
      <c r="AU430" s="6" t="s">
        <v>3414</v>
      </c>
      <c r="AV430" s="6" t="s">
        <v>74</v>
      </c>
      <c r="AW430" t="s">
        <v>23728</v>
      </c>
      <c r="AX430" t="s">
        <v>22913</v>
      </c>
      <c r="AY430">
        <v>21606</v>
      </c>
      <c r="AZ430">
        <v>0</v>
      </c>
      <c r="BA430">
        <v>19728</v>
      </c>
      <c r="BB430">
        <v>0.91307970008331019</v>
      </c>
      <c r="BC430" t="s">
        <v>23752</v>
      </c>
      <c r="BD430">
        <v>6.9440912978440267E-2</v>
      </c>
      <c r="BE430" t="s">
        <v>23749</v>
      </c>
    </row>
    <row r="431" spans="1:57">
      <c r="A431" s="130">
        <v>5190095134</v>
      </c>
      <c r="B431">
        <v>524</v>
      </c>
      <c r="C431" t="s">
        <v>3415</v>
      </c>
      <c r="D431" s="10">
        <v>5190095134</v>
      </c>
      <c r="E431" t="s">
        <v>14899</v>
      </c>
      <c r="F431" t="s">
        <v>14478</v>
      </c>
      <c r="G431" s="7">
        <v>45043</v>
      </c>
      <c r="H431">
        <v>3</v>
      </c>
      <c r="I431" t="s">
        <v>73</v>
      </c>
      <c r="J431" t="s">
        <v>5118</v>
      </c>
      <c r="K431" t="s">
        <v>5117</v>
      </c>
      <c r="L431" t="s">
        <v>3419</v>
      </c>
      <c r="M431">
        <v>10000</v>
      </c>
      <c r="R431" t="s">
        <v>74</v>
      </c>
      <c r="S431" t="s">
        <v>74</v>
      </c>
      <c r="T431" t="s">
        <v>74</v>
      </c>
      <c r="U431">
        <v>2140</v>
      </c>
      <c r="V431">
        <v>47622</v>
      </c>
      <c r="W431" t="s">
        <v>74</v>
      </c>
      <c r="X431" t="s">
        <v>74</v>
      </c>
      <c r="Y431" t="s">
        <v>74</v>
      </c>
      <c r="Z431">
        <v>596</v>
      </c>
      <c r="AA431">
        <v>58435</v>
      </c>
      <c r="AB431" t="s">
        <v>74</v>
      </c>
      <c r="AC431" t="s">
        <v>74</v>
      </c>
      <c r="AD431" t="s">
        <v>74</v>
      </c>
      <c r="AE431">
        <v>461</v>
      </c>
      <c r="AF431">
        <v>-45730</v>
      </c>
      <c r="AG431" t="s">
        <v>74</v>
      </c>
      <c r="AH431" t="s">
        <v>74</v>
      </c>
      <c r="AI431" t="s">
        <v>74</v>
      </c>
      <c r="AJ431">
        <v>0</v>
      </c>
      <c r="AK431">
        <v>0</v>
      </c>
      <c r="AL431" t="s">
        <v>74</v>
      </c>
      <c r="AM431" t="s">
        <v>74</v>
      </c>
      <c r="AN431" t="s">
        <v>74</v>
      </c>
      <c r="AO431">
        <v>44740</v>
      </c>
      <c r="AP431">
        <v>330043</v>
      </c>
      <c r="AQ431" s="105" t="s">
        <v>74</v>
      </c>
      <c r="AR431" s="6">
        <v>22.253</v>
      </c>
      <c r="AS431" t="s">
        <v>17208</v>
      </c>
      <c r="AT431" t="s">
        <v>3420</v>
      </c>
      <c r="AU431" s="6" t="s">
        <v>82</v>
      </c>
      <c r="AV431" s="6" t="s">
        <v>74</v>
      </c>
      <c r="AW431" t="s">
        <v>22872</v>
      </c>
      <c r="AX431" t="s">
        <v>22973</v>
      </c>
      <c r="AY431">
        <v>13019</v>
      </c>
      <c r="AZ431">
        <v>0</v>
      </c>
      <c r="BA431">
        <v>0</v>
      </c>
      <c r="BB431">
        <v>0</v>
      </c>
      <c r="BC431">
        <v>4.4505999999999997</v>
      </c>
      <c r="BD431">
        <v>-0.96027046323127963</v>
      </c>
      <c r="BE431" t="s">
        <v>23749</v>
      </c>
    </row>
    <row r="432" spans="1:57">
      <c r="A432" s="130">
        <v>7100025192</v>
      </c>
      <c r="B432">
        <v>525</v>
      </c>
      <c r="C432" t="s">
        <v>3421</v>
      </c>
      <c r="D432" s="10">
        <v>7100025192</v>
      </c>
      <c r="E432" t="s">
        <v>14900</v>
      </c>
      <c r="F432" t="s">
        <v>14479</v>
      </c>
      <c r="G432" s="7">
        <v>44778</v>
      </c>
      <c r="H432">
        <v>4</v>
      </c>
      <c r="I432" t="s">
        <v>73</v>
      </c>
      <c r="J432" t="s">
        <v>5493</v>
      </c>
      <c r="K432" t="s">
        <v>5492</v>
      </c>
      <c r="L432" t="s">
        <v>9128</v>
      </c>
      <c r="M432">
        <v>10</v>
      </c>
      <c r="R432" t="s">
        <v>74</v>
      </c>
      <c r="S432">
        <v>0</v>
      </c>
      <c r="T432">
        <v>354</v>
      </c>
      <c r="U432">
        <v>8</v>
      </c>
      <c r="V432">
        <v>1124</v>
      </c>
      <c r="W432" t="s">
        <v>74</v>
      </c>
      <c r="X432">
        <v>0</v>
      </c>
      <c r="Y432">
        <v>137</v>
      </c>
      <c r="Z432">
        <v>367</v>
      </c>
      <c r="AA432">
        <v>667</v>
      </c>
      <c r="AB432" t="s">
        <v>74</v>
      </c>
      <c r="AC432">
        <v>0</v>
      </c>
      <c r="AD432">
        <v>150</v>
      </c>
      <c r="AE432">
        <v>-649</v>
      </c>
      <c r="AF432">
        <v>-178</v>
      </c>
      <c r="AG432" t="s">
        <v>74</v>
      </c>
      <c r="AH432">
        <v>0</v>
      </c>
      <c r="AI432">
        <v>0</v>
      </c>
      <c r="AJ432">
        <v>14845</v>
      </c>
      <c r="AK432">
        <v>13495</v>
      </c>
      <c r="AL432" t="s">
        <v>74</v>
      </c>
      <c r="AM432">
        <v>0</v>
      </c>
      <c r="AN432">
        <v>0</v>
      </c>
      <c r="AO432">
        <v>91</v>
      </c>
      <c r="AP432">
        <v>275</v>
      </c>
      <c r="AQ432" s="105" t="s">
        <v>74</v>
      </c>
      <c r="AR432" s="6">
        <v>3.1749999999999998</v>
      </c>
      <c r="AS432" t="s">
        <v>17208</v>
      </c>
      <c r="AT432" t="s">
        <v>3426</v>
      </c>
      <c r="AU432" s="6" t="s">
        <v>3427</v>
      </c>
      <c r="AV432" s="6">
        <v>0.90906028965981811</v>
      </c>
      <c r="AW432" t="s">
        <v>19930</v>
      </c>
      <c r="AX432" t="s">
        <v>22958</v>
      </c>
      <c r="AY432">
        <v>-667</v>
      </c>
      <c r="AZ432">
        <v>4908</v>
      </c>
      <c r="BA432">
        <v>10569</v>
      </c>
      <c r="BB432">
        <v>-23.203898050974512</v>
      </c>
      <c r="BC432">
        <v>0.63500000000000001</v>
      </c>
      <c r="BD432">
        <v>-0.15836298932384341</v>
      </c>
      <c r="BE432" t="s">
        <v>23749</v>
      </c>
    </row>
    <row r="433" spans="1:57">
      <c r="A433" s="130">
        <v>7300023241</v>
      </c>
      <c r="B433">
        <v>526</v>
      </c>
      <c r="C433" t="s">
        <v>3428</v>
      </c>
      <c r="D433" s="10">
        <v>7300023241</v>
      </c>
      <c r="E433" t="s">
        <v>14901</v>
      </c>
      <c r="F433" t="s">
        <v>14480</v>
      </c>
      <c r="G433" s="7">
        <v>45163</v>
      </c>
      <c r="H433">
        <v>3</v>
      </c>
      <c r="I433" t="s">
        <v>73</v>
      </c>
      <c r="J433" t="s">
        <v>20860</v>
      </c>
      <c r="K433" t="s">
        <v>20859</v>
      </c>
      <c r="L433" t="s">
        <v>9132</v>
      </c>
      <c r="M433">
        <v>10000</v>
      </c>
      <c r="R433" t="s">
        <v>74</v>
      </c>
      <c r="S433" t="s">
        <v>74</v>
      </c>
      <c r="T433" t="s">
        <v>74</v>
      </c>
      <c r="U433">
        <v>0</v>
      </c>
      <c r="V433">
        <v>47059</v>
      </c>
      <c r="W433" t="s">
        <v>74</v>
      </c>
      <c r="X433" t="s">
        <v>74</v>
      </c>
      <c r="Y433" t="s">
        <v>74</v>
      </c>
      <c r="Z433">
        <v>103</v>
      </c>
      <c r="AA433">
        <v>93722</v>
      </c>
      <c r="AB433" t="s">
        <v>74</v>
      </c>
      <c r="AC433" t="s">
        <v>74</v>
      </c>
      <c r="AD433" t="s">
        <v>74</v>
      </c>
      <c r="AE433">
        <v>-114</v>
      </c>
      <c r="AF433">
        <v>27003</v>
      </c>
      <c r="AG433" t="s">
        <v>74</v>
      </c>
      <c r="AH433" t="s">
        <v>74</v>
      </c>
      <c r="AI433" t="s">
        <v>74</v>
      </c>
      <c r="AJ433">
        <v>8800</v>
      </c>
      <c r="AK433">
        <v>372466</v>
      </c>
      <c r="AL433" t="s">
        <v>74</v>
      </c>
      <c r="AM433" t="s">
        <v>74</v>
      </c>
      <c r="AN433" t="s">
        <v>74</v>
      </c>
      <c r="AO433">
        <v>145</v>
      </c>
      <c r="AP433">
        <v>111008</v>
      </c>
      <c r="AQ433" s="105" t="s">
        <v>74</v>
      </c>
      <c r="AR433" s="6" t="s">
        <v>74</v>
      </c>
      <c r="AS433" t="s">
        <v>17208</v>
      </c>
      <c r="AT433" t="s">
        <v>3433</v>
      </c>
      <c r="AU433" s="6" t="s">
        <v>3434</v>
      </c>
      <c r="AV433" s="6">
        <v>42.32568181818182</v>
      </c>
      <c r="AW433" t="s">
        <v>21260</v>
      </c>
      <c r="AX433" t="s">
        <v>22963</v>
      </c>
      <c r="AY433">
        <v>37889</v>
      </c>
      <c r="AZ433">
        <v>17486</v>
      </c>
      <c r="BA433">
        <v>530428</v>
      </c>
      <c r="BB433">
        <v>14.461030906067725</v>
      </c>
      <c r="BC433" t="s">
        <v>23752</v>
      </c>
      <c r="BD433">
        <v>0.57381159820650673</v>
      </c>
      <c r="BE433" t="s">
        <v>23749</v>
      </c>
    </row>
    <row r="434" spans="1:57">
      <c r="A434" s="130">
        <v>4800007806</v>
      </c>
      <c r="B434">
        <v>454</v>
      </c>
      <c r="C434" t="s">
        <v>3435</v>
      </c>
      <c r="D434" s="10">
        <v>4800007806</v>
      </c>
      <c r="E434" t="s">
        <v>14902</v>
      </c>
      <c r="F434" t="s">
        <v>14481</v>
      </c>
      <c r="G434" s="7">
        <v>45112</v>
      </c>
      <c r="H434">
        <v>3</v>
      </c>
      <c r="I434" t="s">
        <v>73</v>
      </c>
      <c r="J434" t="s">
        <v>5356</v>
      </c>
      <c r="K434" t="s">
        <v>5356</v>
      </c>
      <c r="L434" t="s">
        <v>9136</v>
      </c>
      <c r="M434">
        <v>10000</v>
      </c>
      <c r="R434" t="s">
        <v>74</v>
      </c>
      <c r="S434" t="s">
        <v>74</v>
      </c>
      <c r="T434" t="s">
        <v>74</v>
      </c>
      <c r="U434">
        <v>515</v>
      </c>
      <c r="V434">
        <v>8564</v>
      </c>
      <c r="W434" t="s">
        <v>74</v>
      </c>
      <c r="X434" t="s">
        <v>74</v>
      </c>
      <c r="Y434" t="s">
        <v>74</v>
      </c>
      <c r="Z434">
        <v>134</v>
      </c>
      <c r="AA434">
        <v>8161</v>
      </c>
      <c r="AB434" t="s">
        <v>74</v>
      </c>
      <c r="AC434" t="s">
        <v>74</v>
      </c>
      <c r="AD434" t="s">
        <v>74</v>
      </c>
      <c r="AE434">
        <v>321</v>
      </c>
      <c r="AF434">
        <v>489</v>
      </c>
      <c r="AG434" t="s">
        <v>74</v>
      </c>
      <c r="AH434" t="s">
        <v>74</v>
      </c>
      <c r="AI434" t="s">
        <v>74</v>
      </c>
      <c r="AJ434">
        <v>0</v>
      </c>
      <c r="AK434">
        <v>0</v>
      </c>
      <c r="AL434" t="s">
        <v>74</v>
      </c>
      <c r="AM434" t="s">
        <v>74</v>
      </c>
      <c r="AN434" t="s">
        <v>74</v>
      </c>
      <c r="AO434">
        <v>10064</v>
      </c>
      <c r="AP434">
        <v>10132</v>
      </c>
      <c r="AQ434" s="105" t="s">
        <v>74</v>
      </c>
      <c r="AR434" s="6">
        <v>16.629000000000001</v>
      </c>
      <c r="AS434" t="s">
        <v>17208</v>
      </c>
      <c r="AT434" t="s">
        <v>12786</v>
      </c>
      <c r="AU434" s="6" t="s">
        <v>3441</v>
      </c>
      <c r="AV434" s="6" t="s">
        <v>74</v>
      </c>
      <c r="AW434" t="s">
        <v>19931</v>
      </c>
      <c r="AX434" t="s">
        <v>22974</v>
      </c>
      <c r="AY434">
        <v>10805</v>
      </c>
      <c r="AZ434">
        <v>0</v>
      </c>
      <c r="BA434">
        <v>0</v>
      </c>
      <c r="BB434">
        <v>0</v>
      </c>
      <c r="BC434">
        <v>3.3258000000000001</v>
      </c>
      <c r="BD434">
        <v>5.7099486221391875E-2</v>
      </c>
      <c r="BE434" t="s">
        <v>23749</v>
      </c>
    </row>
    <row r="435" spans="1:57">
      <c r="A435" s="130" t="s">
        <v>22896</v>
      </c>
      <c r="B435">
        <v>527</v>
      </c>
      <c r="C435" t="s">
        <v>3442</v>
      </c>
      <c r="D435" s="10">
        <v>572032070</v>
      </c>
      <c r="E435" t="s">
        <v>14903</v>
      </c>
      <c r="F435" t="s">
        <v>14482</v>
      </c>
      <c r="G435" s="7">
        <v>44896</v>
      </c>
      <c r="H435">
        <v>3</v>
      </c>
      <c r="I435" t="s">
        <v>73</v>
      </c>
      <c r="J435" t="s">
        <v>23702</v>
      </c>
      <c r="K435" t="s">
        <v>23703</v>
      </c>
      <c r="L435" t="s">
        <v>4213</v>
      </c>
      <c r="M435">
        <v>10</v>
      </c>
      <c r="R435" t="s">
        <v>74</v>
      </c>
      <c r="S435" t="s">
        <v>74</v>
      </c>
      <c r="T435" t="s">
        <v>74</v>
      </c>
      <c r="U435">
        <v>16543</v>
      </c>
      <c r="V435">
        <v>157217</v>
      </c>
      <c r="W435" t="s">
        <v>74</v>
      </c>
      <c r="X435" t="s">
        <v>74</v>
      </c>
      <c r="Y435" t="s">
        <v>74</v>
      </c>
      <c r="Z435">
        <v>4309</v>
      </c>
      <c r="AA435">
        <v>109005</v>
      </c>
      <c r="AB435" t="s">
        <v>74</v>
      </c>
      <c r="AC435" t="s">
        <v>74</v>
      </c>
      <c r="AD435" t="s">
        <v>74</v>
      </c>
      <c r="AE435">
        <v>12134</v>
      </c>
      <c r="AF435">
        <v>46624</v>
      </c>
      <c r="AG435" t="s">
        <v>74</v>
      </c>
      <c r="AH435" t="s">
        <v>74</v>
      </c>
      <c r="AI435" t="s">
        <v>74</v>
      </c>
      <c r="AJ435">
        <v>181</v>
      </c>
      <c r="AK435">
        <v>181</v>
      </c>
      <c r="AL435" t="s">
        <v>74</v>
      </c>
      <c r="AM435" t="s">
        <v>74</v>
      </c>
      <c r="AN435" t="s">
        <v>74</v>
      </c>
      <c r="AO435">
        <v>34906</v>
      </c>
      <c r="AP435">
        <v>59434</v>
      </c>
      <c r="AQ435" s="105" t="s">
        <v>74</v>
      </c>
      <c r="AR435" s="6">
        <v>9.5039999999999996</v>
      </c>
      <c r="AS435" t="s">
        <v>17208</v>
      </c>
      <c r="AT435" t="s">
        <v>12792</v>
      </c>
      <c r="AU435" s="6" t="s">
        <v>82</v>
      </c>
      <c r="AV435" s="6">
        <v>1</v>
      </c>
      <c r="AW435" t="s">
        <v>23729</v>
      </c>
      <c r="AX435" t="s">
        <v>22970</v>
      </c>
      <c r="AY435">
        <v>58767</v>
      </c>
      <c r="AZ435">
        <v>0</v>
      </c>
      <c r="BA435">
        <v>0</v>
      </c>
      <c r="BB435">
        <v>0</v>
      </c>
      <c r="BC435">
        <v>1.9007999999999998</v>
      </c>
      <c r="BD435">
        <v>0.2965582602390327</v>
      </c>
      <c r="BE435" t="s">
        <v>23749</v>
      </c>
    </row>
    <row r="436" spans="1:57">
      <c r="A436" s="130">
        <v>7743344357</v>
      </c>
      <c r="B436">
        <v>230</v>
      </c>
      <c r="C436" t="s">
        <v>14596</v>
      </c>
      <c r="D436" s="10">
        <v>7743344357</v>
      </c>
      <c r="E436" t="s">
        <v>14904</v>
      </c>
      <c r="F436" t="s">
        <v>14597</v>
      </c>
      <c r="G436" s="7">
        <v>44041</v>
      </c>
      <c r="H436">
        <v>6</v>
      </c>
      <c r="I436" t="s">
        <v>73</v>
      </c>
      <c r="J436" t="s">
        <v>4949</v>
      </c>
      <c r="K436" t="s">
        <v>4948</v>
      </c>
      <c r="L436" t="s">
        <v>9139</v>
      </c>
      <c r="M436">
        <v>28.475999999999999</v>
      </c>
      <c r="R436">
        <v>45954</v>
      </c>
      <c r="S436">
        <v>66646</v>
      </c>
      <c r="T436">
        <v>56402</v>
      </c>
      <c r="U436">
        <v>58472</v>
      </c>
      <c r="V436">
        <v>176424</v>
      </c>
      <c r="W436">
        <v>189</v>
      </c>
      <c r="X436">
        <v>58144</v>
      </c>
      <c r="Y436">
        <v>49286</v>
      </c>
      <c r="Z436">
        <v>49885</v>
      </c>
      <c r="AA436">
        <v>94242</v>
      </c>
      <c r="AB436">
        <v>9138</v>
      </c>
      <c r="AC436">
        <v>10229</v>
      </c>
      <c r="AD436">
        <v>26425</v>
      </c>
      <c r="AE436">
        <v>19740</v>
      </c>
      <c r="AF436">
        <v>100190</v>
      </c>
      <c r="AG436">
        <v>0</v>
      </c>
      <c r="AH436">
        <v>295000</v>
      </c>
      <c r="AI436">
        <v>350000</v>
      </c>
      <c r="AJ436">
        <v>273100</v>
      </c>
      <c r="AK436">
        <v>360000</v>
      </c>
      <c r="AL436">
        <v>0</v>
      </c>
      <c r="AM436">
        <v>12921</v>
      </c>
      <c r="AN436">
        <v>11636</v>
      </c>
      <c r="AO436">
        <v>6938</v>
      </c>
      <c r="AP436">
        <v>18740</v>
      </c>
      <c r="AQ436" s="105">
        <v>0</v>
      </c>
      <c r="AR436" s="6">
        <v>3.839</v>
      </c>
      <c r="AS436" t="s">
        <v>17208</v>
      </c>
      <c r="AT436" t="s">
        <v>3450</v>
      </c>
      <c r="AU436" s="6" t="s">
        <v>3451</v>
      </c>
      <c r="AV436" s="6">
        <v>1.2203389830508475</v>
      </c>
      <c r="AW436" t="s">
        <v>22873</v>
      </c>
      <c r="AX436" t="s">
        <v>22914</v>
      </c>
      <c r="AY436">
        <v>384274</v>
      </c>
      <c r="AZ436">
        <v>0</v>
      </c>
      <c r="BA436">
        <v>18830</v>
      </c>
      <c r="BB436">
        <v>4.9001493725831048E-2</v>
      </c>
      <c r="BC436">
        <v>0.76780000000000004</v>
      </c>
      <c r="BD436">
        <v>0.56789325715322181</v>
      </c>
      <c r="BE436" t="s">
        <v>23749</v>
      </c>
    </row>
    <row r="437" spans="1:57">
      <c r="A437" s="130">
        <v>1800001206</v>
      </c>
      <c r="B437">
        <v>528</v>
      </c>
      <c r="C437" t="s">
        <v>3452</v>
      </c>
      <c r="D437" s="10">
        <v>1800001206</v>
      </c>
      <c r="E437" t="s">
        <v>14905</v>
      </c>
      <c r="F437" t="s">
        <v>14483</v>
      </c>
      <c r="G437" s="7">
        <v>45098</v>
      </c>
      <c r="H437">
        <v>3</v>
      </c>
      <c r="I437" t="s">
        <v>73</v>
      </c>
      <c r="J437" t="s">
        <v>5245</v>
      </c>
      <c r="K437" t="s">
        <v>5244</v>
      </c>
      <c r="L437" t="s">
        <v>3456</v>
      </c>
      <c r="M437">
        <v>10</v>
      </c>
      <c r="R437" t="s">
        <v>74</v>
      </c>
      <c r="S437" t="s">
        <v>74</v>
      </c>
      <c r="T437" t="s">
        <v>74</v>
      </c>
      <c r="U437">
        <v>0</v>
      </c>
      <c r="V437">
        <v>22465</v>
      </c>
      <c r="W437" t="s">
        <v>74</v>
      </c>
      <c r="X437" t="s">
        <v>74</v>
      </c>
      <c r="Y437" t="s">
        <v>74</v>
      </c>
      <c r="Z437">
        <v>374</v>
      </c>
      <c r="AA437">
        <v>20472</v>
      </c>
      <c r="AB437" t="s">
        <v>74</v>
      </c>
      <c r="AC437" t="s">
        <v>74</v>
      </c>
      <c r="AD437" t="s">
        <v>74</v>
      </c>
      <c r="AE437">
        <v>-374</v>
      </c>
      <c r="AF437">
        <v>956</v>
      </c>
      <c r="AG437" t="s">
        <v>74</v>
      </c>
      <c r="AH437" t="s">
        <v>74</v>
      </c>
      <c r="AI437" t="s">
        <v>74</v>
      </c>
      <c r="AJ437">
        <v>0</v>
      </c>
      <c r="AK437">
        <v>0</v>
      </c>
      <c r="AL437" t="s">
        <v>74</v>
      </c>
      <c r="AM437" t="s">
        <v>74</v>
      </c>
      <c r="AN437" t="s">
        <v>74</v>
      </c>
      <c r="AO437">
        <v>31063</v>
      </c>
      <c r="AP437">
        <v>64734</v>
      </c>
      <c r="AQ437" s="105" t="s">
        <v>74</v>
      </c>
      <c r="AR437" s="6" t="s">
        <v>74</v>
      </c>
      <c r="AS437" t="s">
        <v>17208</v>
      </c>
      <c r="AT437" t="s">
        <v>3457</v>
      </c>
      <c r="AU437" s="6" t="s">
        <v>3458</v>
      </c>
      <c r="AV437" s="6" t="s">
        <v>74</v>
      </c>
      <c r="AW437" t="s">
        <v>19932</v>
      </c>
      <c r="AX437" t="s">
        <v>22944</v>
      </c>
      <c r="AY437">
        <v>10972</v>
      </c>
      <c r="AZ437">
        <v>0</v>
      </c>
      <c r="BA437">
        <v>0</v>
      </c>
      <c r="BB437">
        <v>0</v>
      </c>
      <c r="BC437" t="s">
        <v>23752</v>
      </c>
      <c r="BD437">
        <v>4.2555085688849324E-2</v>
      </c>
      <c r="BE437" t="s">
        <v>23749</v>
      </c>
    </row>
    <row r="438" spans="1:57">
      <c r="A438" s="130">
        <v>5903158566</v>
      </c>
      <c r="B438">
        <v>560</v>
      </c>
      <c r="C438" t="s">
        <v>14484</v>
      </c>
      <c r="D438" s="10">
        <v>5903158566</v>
      </c>
      <c r="E438" t="s">
        <v>14906</v>
      </c>
      <c r="F438" t="s">
        <v>14485</v>
      </c>
      <c r="G438" s="7">
        <v>45232</v>
      </c>
      <c r="H438">
        <v>2</v>
      </c>
      <c r="I438" t="s">
        <v>73</v>
      </c>
      <c r="J438" t="s">
        <v>5220</v>
      </c>
      <c r="K438" t="s">
        <v>5220</v>
      </c>
      <c r="L438" t="s">
        <v>9144</v>
      </c>
      <c r="M438">
        <v>10</v>
      </c>
      <c r="R438" t="s">
        <v>74</v>
      </c>
      <c r="S438" t="s">
        <v>74</v>
      </c>
      <c r="T438" t="s">
        <v>74</v>
      </c>
      <c r="U438">
        <v>0</v>
      </c>
      <c r="V438">
        <v>13776</v>
      </c>
      <c r="W438" t="s">
        <v>74</v>
      </c>
      <c r="X438" t="s">
        <v>74</v>
      </c>
      <c r="Y438" t="s">
        <v>74</v>
      </c>
      <c r="Z438">
        <v>0</v>
      </c>
      <c r="AA438">
        <v>3138</v>
      </c>
      <c r="AB438" t="s">
        <v>74</v>
      </c>
      <c r="AC438" t="s">
        <v>74</v>
      </c>
      <c r="AD438" t="s">
        <v>74</v>
      </c>
      <c r="AE438">
        <v>0</v>
      </c>
      <c r="AF438">
        <v>10420</v>
      </c>
      <c r="AG438" t="s">
        <v>74</v>
      </c>
      <c r="AH438" t="s">
        <v>74</v>
      </c>
      <c r="AI438" t="s">
        <v>74</v>
      </c>
      <c r="AJ438">
        <v>0</v>
      </c>
      <c r="AK438">
        <v>0</v>
      </c>
      <c r="AL438" t="s">
        <v>74</v>
      </c>
      <c r="AM438" t="s">
        <v>74</v>
      </c>
      <c r="AN438" t="s">
        <v>74</v>
      </c>
      <c r="AO438">
        <v>0</v>
      </c>
      <c r="AP438">
        <v>14357</v>
      </c>
      <c r="AQ438" s="105" t="s">
        <v>74</v>
      </c>
      <c r="AR438" s="6" t="s">
        <v>74</v>
      </c>
      <c r="AS438" t="s">
        <v>17208</v>
      </c>
      <c r="AT438" t="s">
        <v>12808</v>
      </c>
      <c r="AU438" s="6" t="s">
        <v>74</v>
      </c>
      <c r="AV438" s="6" t="s">
        <v>74</v>
      </c>
      <c r="AW438" t="s">
        <v>19933</v>
      </c>
      <c r="AX438" t="s">
        <v>22919</v>
      </c>
      <c r="AY438">
        <v>10430</v>
      </c>
      <c r="AZ438">
        <v>0</v>
      </c>
      <c r="BA438">
        <v>0</v>
      </c>
      <c r="BB438">
        <v>0</v>
      </c>
      <c r="BC438" t="s">
        <v>23752</v>
      </c>
      <c r="BD438">
        <v>0.75638792102206731</v>
      </c>
      <c r="BE438" t="s">
        <v>23749</v>
      </c>
    </row>
    <row r="439" spans="1:57">
      <c r="A439" s="130" t="s">
        <v>22894</v>
      </c>
      <c r="B439">
        <v>313</v>
      </c>
      <c r="C439" t="s">
        <v>3459</v>
      </c>
      <c r="D439" s="10">
        <v>800010907</v>
      </c>
      <c r="E439" t="s">
        <v>14907</v>
      </c>
      <c r="F439" t="s">
        <v>14486</v>
      </c>
      <c r="G439" s="7">
        <v>45180</v>
      </c>
      <c r="H439">
        <v>2</v>
      </c>
      <c r="I439" t="s">
        <v>73</v>
      </c>
      <c r="J439" t="s">
        <v>23704</v>
      </c>
      <c r="K439" t="s">
        <v>23704</v>
      </c>
      <c r="L439" t="s">
        <v>4057</v>
      </c>
      <c r="M439">
        <v>10</v>
      </c>
      <c r="R439" t="s">
        <v>74</v>
      </c>
      <c r="S439" t="s">
        <v>74</v>
      </c>
      <c r="T439" t="s">
        <v>74</v>
      </c>
      <c r="U439">
        <v>12146</v>
      </c>
      <c r="V439">
        <v>0</v>
      </c>
      <c r="W439" t="s">
        <v>74</v>
      </c>
      <c r="X439" t="s">
        <v>74</v>
      </c>
      <c r="Y439" t="s">
        <v>74</v>
      </c>
      <c r="Z439">
        <v>281</v>
      </c>
      <c r="AA439">
        <v>39</v>
      </c>
      <c r="AB439" t="s">
        <v>74</v>
      </c>
      <c r="AC439" t="s">
        <v>74</v>
      </c>
      <c r="AD439" t="s">
        <v>74</v>
      </c>
      <c r="AE439">
        <v>11865</v>
      </c>
      <c r="AF439">
        <v>-39</v>
      </c>
      <c r="AG439" t="s">
        <v>74</v>
      </c>
      <c r="AH439" t="s">
        <v>74</v>
      </c>
      <c r="AI439" t="s">
        <v>74</v>
      </c>
      <c r="AJ439">
        <v>0</v>
      </c>
      <c r="AK439">
        <v>0</v>
      </c>
      <c r="AL439" t="s">
        <v>74</v>
      </c>
      <c r="AM439" t="s">
        <v>74</v>
      </c>
      <c r="AN439" t="s">
        <v>74</v>
      </c>
      <c r="AO439">
        <v>12146</v>
      </c>
      <c r="AP439">
        <v>12212</v>
      </c>
      <c r="AQ439" s="105" t="s">
        <v>74</v>
      </c>
      <c r="AR439" s="6">
        <v>0</v>
      </c>
      <c r="AS439" t="s">
        <v>17208</v>
      </c>
      <c r="AT439" t="s">
        <v>12814</v>
      </c>
      <c r="AU439" s="6" t="s">
        <v>82</v>
      </c>
      <c r="AV439" s="6" t="s">
        <v>74</v>
      </c>
      <c r="AW439" t="s">
        <v>23730</v>
      </c>
      <c r="AX439" t="s">
        <v>22975</v>
      </c>
      <c r="AY439">
        <v>11836</v>
      </c>
      <c r="AZ439">
        <v>0</v>
      </c>
      <c r="BA439">
        <v>0</v>
      </c>
      <c r="BB439">
        <v>0</v>
      </c>
      <c r="BC439">
        <v>0</v>
      </c>
      <c r="BD439" t="s">
        <v>23752</v>
      </c>
      <c r="BE439" t="s">
        <v>23749</v>
      </c>
    </row>
    <row r="440" spans="1:57">
      <c r="A440" s="130" t="s">
        <v>22895</v>
      </c>
      <c r="B440">
        <v>314</v>
      </c>
      <c r="C440" t="s">
        <v>3463</v>
      </c>
      <c r="D440" s="10">
        <v>800010872</v>
      </c>
      <c r="E440" t="s">
        <v>14908</v>
      </c>
      <c r="F440" t="s">
        <v>14487</v>
      </c>
      <c r="G440" s="7">
        <v>45176</v>
      </c>
      <c r="H440">
        <v>3</v>
      </c>
      <c r="I440" t="s">
        <v>73</v>
      </c>
      <c r="J440" t="s">
        <v>23705</v>
      </c>
      <c r="K440" t="s">
        <v>23705</v>
      </c>
      <c r="L440" t="s">
        <v>9146</v>
      </c>
      <c r="M440">
        <v>10</v>
      </c>
      <c r="R440" t="s">
        <v>74</v>
      </c>
      <c r="S440" t="s">
        <v>74</v>
      </c>
      <c r="T440" t="s">
        <v>74</v>
      </c>
      <c r="U440">
        <v>12140</v>
      </c>
      <c r="V440">
        <v>11900</v>
      </c>
      <c r="W440" t="s">
        <v>74</v>
      </c>
      <c r="X440" t="s">
        <v>74</v>
      </c>
      <c r="Y440" t="s">
        <v>74</v>
      </c>
      <c r="Z440">
        <v>281</v>
      </c>
      <c r="AA440">
        <v>13534</v>
      </c>
      <c r="AB440" t="s">
        <v>74</v>
      </c>
      <c r="AC440" t="s">
        <v>74</v>
      </c>
      <c r="AD440" t="s">
        <v>74</v>
      </c>
      <c r="AE440">
        <v>11859</v>
      </c>
      <c r="AF440">
        <v>-1710</v>
      </c>
      <c r="AG440" t="s">
        <v>74</v>
      </c>
      <c r="AH440" t="s">
        <v>74</v>
      </c>
      <c r="AI440" t="s">
        <v>74</v>
      </c>
      <c r="AJ440">
        <v>0</v>
      </c>
      <c r="AK440">
        <v>0</v>
      </c>
      <c r="AL440" t="s">
        <v>74</v>
      </c>
      <c r="AM440" t="s">
        <v>74</v>
      </c>
      <c r="AN440" t="s">
        <v>74</v>
      </c>
      <c r="AO440">
        <v>12140</v>
      </c>
      <c r="AP440">
        <v>14461</v>
      </c>
      <c r="AQ440" s="105" t="s">
        <v>74</v>
      </c>
      <c r="AR440" s="6">
        <v>0.98</v>
      </c>
      <c r="AS440" t="s">
        <v>17208</v>
      </c>
      <c r="AT440" t="s">
        <v>12819</v>
      </c>
      <c r="AU440" s="6" t="s">
        <v>3467</v>
      </c>
      <c r="AV440" s="6" t="s">
        <v>74</v>
      </c>
      <c r="AW440" t="s">
        <v>23731</v>
      </c>
      <c r="AX440" t="s">
        <v>22975</v>
      </c>
      <c r="AY440">
        <v>10159</v>
      </c>
      <c r="AZ440">
        <v>0</v>
      </c>
      <c r="BA440">
        <v>0</v>
      </c>
      <c r="BB440">
        <v>0</v>
      </c>
      <c r="BC440">
        <v>0.19600000000000001</v>
      </c>
      <c r="BD440">
        <v>-0.14369747899159663</v>
      </c>
      <c r="BE440" t="s">
        <v>23749</v>
      </c>
    </row>
    <row r="441" spans="1:57">
      <c r="A441" s="130">
        <v>1838016040</v>
      </c>
      <c r="B441">
        <v>452</v>
      </c>
      <c r="C441" t="s">
        <v>3468</v>
      </c>
      <c r="D441" s="10">
        <v>1838016040</v>
      </c>
      <c r="E441" t="s">
        <v>14909</v>
      </c>
      <c r="F441" t="s">
        <v>14488</v>
      </c>
      <c r="G441" s="7">
        <v>41940</v>
      </c>
      <c r="H441">
        <v>11</v>
      </c>
      <c r="I441" t="s">
        <v>73</v>
      </c>
      <c r="J441" t="s">
        <v>5015</v>
      </c>
      <c r="K441" t="s">
        <v>5015</v>
      </c>
      <c r="L441" t="s">
        <v>3472</v>
      </c>
      <c r="M441">
        <v>10000</v>
      </c>
      <c r="R441">
        <v>0</v>
      </c>
      <c r="S441">
        <v>0</v>
      </c>
      <c r="T441">
        <v>0</v>
      </c>
      <c r="U441">
        <v>0</v>
      </c>
      <c r="V441">
        <v>105405</v>
      </c>
      <c r="W441">
        <v>457</v>
      </c>
      <c r="X441">
        <v>457</v>
      </c>
      <c r="Y441">
        <v>0</v>
      </c>
      <c r="Z441">
        <v>218</v>
      </c>
      <c r="AA441">
        <v>18957</v>
      </c>
      <c r="AB441">
        <v>-457</v>
      </c>
      <c r="AC441">
        <v>-457</v>
      </c>
      <c r="AD441">
        <v>0</v>
      </c>
      <c r="AE441">
        <v>-218</v>
      </c>
      <c r="AF441">
        <v>86195</v>
      </c>
      <c r="AG441">
        <v>0</v>
      </c>
      <c r="AH441">
        <v>0</v>
      </c>
      <c r="AI441">
        <v>0</v>
      </c>
      <c r="AJ441">
        <v>0</v>
      </c>
      <c r="AK441">
        <v>0</v>
      </c>
      <c r="AL441">
        <v>94</v>
      </c>
      <c r="AM441">
        <v>0</v>
      </c>
      <c r="AN441">
        <v>0</v>
      </c>
      <c r="AO441">
        <v>45</v>
      </c>
      <c r="AP441">
        <v>102932</v>
      </c>
      <c r="AQ441" s="105">
        <v>623</v>
      </c>
      <c r="AR441" s="6" t="s">
        <v>74</v>
      </c>
      <c r="AS441" t="s">
        <v>17208</v>
      </c>
      <c r="AT441" t="s">
        <v>3473</v>
      </c>
      <c r="AU441" s="6" t="s">
        <v>3474</v>
      </c>
      <c r="AV441" s="6" t="s">
        <v>74</v>
      </c>
      <c r="AW441" t="s">
        <v>19934</v>
      </c>
      <c r="AX441" t="s">
        <v>22944</v>
      </c>
      <c r="AY441">
        <v>106340</v>
      </c>
      <c r="AZ441">
        <v>0</v>
      </c>
      <c r="BA441">
        <v>0</v>
      </c>
      <c r="BB441">
        <v>0</v>
      </c>
      <c r="BC441" t="s">
        <v>23752</v>
      </c>
      <c r="BD441">
        <v>0.81775058109197851</v>
      </c>
      <c r="BE441" t="s">
        <v>23749</v>
      </c>
    </row>
    <row r="442" spans="1:57">
      <c r="A442" s="130">
        <v>6311196251</v>
      </c>
      <c r="B442">
        <v>473</v>
      </c>
      <c r="C442" t="s">
        <v>3475</v>
      </c>
      <c r="D442" s="10">
        <v>6311196251</v>
      </c>
      <c r="E442" t="s">
        <v>14910</v>
      </c>
      <c r="F442" t="s">
        <v>14489</v>
      </c>
      <c r="G442" s="7">
        <v>45104</v>
      </c>
      <c r="H442">
        <v>3</v>
      </c>
      <c r="I442" t="s">
        <v>73</v>
      </c>
      <c r="J442" t="s">
        <v>4893</v>
      </c>
      <c r="K442" t="s">
        <v>4893</v>
      </c>
      <c r="L442" t="s">
        <v>3479</v>
      </c>
      <c r="M442">
        <v>10</v>
      </c>
      <c r="R442" t="s">
        <v>74</v>
      </c>
      <c r="S442" t="s">
        <v>74</v>
      </c>
      <c r="T442" t="s">
        <v>74</v>
      </c>
      <c r="U442">
        <v>1</v>
      </c>
      <c r="V442">
        <v>317450</v>
      </c>
      <c r="W442" t="s">
        <v>74</v>
      </c>
      <c r="X442" t="s">
        <v>74</v>
      </c>
      <c r="Y442" t="s">
        <v>74</v>
      </c>
      <c r="Z442">
        <v>106</v>
      </c>
      <c r="AA442">
        <v>2081</v>
      </c>
      <c r="AB442" t="s">
        <v>74</v>
      </c>
      <c r="AC442" t="s">
        <v>74</v>
      </c>
      <c r="AD442" t="s">
        <v>74</v>
      </c>
      <c r="AE442">
        <v>-486</v>
      </c>
      <c r="AF442">
        <v>244960</v>
      </c>
      <c r="AG442" t="s">
        <v>74</v>
      </c>
      <c r="AH442" t="s">
        <v>74</v>
      </c>
      <c r="AI442" t="s">
        <v>74</v>
      </c>
      <c r="AJ442">
        <v>4134</v>
      </c>
      <c r="AK442">
        <v>279427</v>
      </c>
      <c r="AL442" t="s">
        <v>74</v>
      </c>
      <c r="AM442" t="s">
        <v>74</v>
      </c>
      <c r="AN442" t="s">
        <v>74</v>
      </c>
      <c r="AO442">
        <v>131</v>
      </c>
      <c r="AP442">
        <v>48643</v>
      </c>
      <c r="AQ442" s="105" t="s">
        <v>74</v>
      </c>
      <c r="AR442" s="6">
        <v>317450</v>
      </c>
      <c r="AS442" t="s">
        <v>17210</v>
      </c>
      <c r="AT442" t="s">
        <v>3480</v>
      </c>
      <c r="AU442" s="6" t="s">
        <v>3481</v>
      </c>
      <c r="AV442" s="6">
        <v>67.592404450895017</v>
      </c>
      <c r="AW442" t="s">
        <v>22874</v>
      </c>
      <c r="AX442" t="s">
        <v>22913</v>
      </c>
      <c r="AY442">
        <v>246084</v>
      </c>
      <c r="AZ442">
        <v>35220</v>
      </c>
      <c r="BA442">
        <v>54076</v>
      </c>
      <c r="BB442">
        <v>0.36286796378472391</v>
      </c>
      <c r="BC442">
        <v>63490</v>
      </c>
      <c r="BD442">
        <v>0.77164907859505438</v>
      </c>
      <c r="BE442" t="s">
        <v>23749</v>
      </c>
    </row>
    <row r="443" spans="1:57">
      <c r="A443" s="130">
        <v>1435307582</v>
      </c>
      <c r="B443">
        <v>361</v>
      </c>
      <c r="C443" t="s">
        <v>3482</v>
      </c>
      <c r="D443" s="10">
        <v>1435307582</v>
      </c>
      <c r="E443" t="s">
        <v>14911</v>
      </c>
      <c r="F443" t="s">
        <v>14490</v>
      </c>
      <c r="G443" s="7">
        <v>42487</v>
      </c>
      <c r="H443">
        <v>10</v>
      </c>
      <c r="I443" t="s">
        <v>44</v>
      </c>
      <c r="J443" t="s">
        <v>5291</v>
      </c>
      <c r="K443" t="s">
        <v>20871</v>
      </c>
      <c r="L443" t="s">
        <v>3486</v>
      </c>
      <c r="M443">
        <v>10</v>
      </c>
      <c r="R443">
        <v>14048</v>
      </c>
      <c r="S443">
        <v>8300</v>
      </c>
      <c r="T443">
        <v>7475</v>
      </c>
      <c r="U443">
        <v>7650</v>
      </c>
      <c r="V443">
        <v>12972</v>
      </c>
      <c r="W443">
        <v>28123</v>
      </c>
      <c r="X443">
        <v>6526</v>
      </c>
      <c r="Y443">
        <v>6905</v>
      </c>
      <c r="Z443">
        <v>6019</v>
      </c>
      <c r="AA443">
        <v>9906</v>
      </c>
      <c r="AB443">
        <v>2804</v>
      </c>
      <c r="AC443">
        <v>1525</v>
      </c>
      <c r="AD443">
        <v>489</v>
      </c>
      <c r="AE443">
        <v>1522</v>
      </c>
      <c r="AF443">
        <v>2805</v>
      </c>
      <c r="AG443">
        <v>0</v>
      </c>
      <c r="AH443">
        <v>0</v>
      </c>
      <c r="AI443">
        <v>0</v>
      </c>
      <c r="AJ443">
        <v>0</v>
      </c>
      <c r="AK443">
        <v>0</v>
      </c>
      <c r="AL443">
        <v>157151</v>
      </c>
      <c r="AM443">
        <v>144521</v>
      </c>
      <c r="AN443">
        <v>142367</v>
      </c>
      <c r="AO443">
        <v>62169</v>
      </c>
      <c r="AP443">
        <v>54365</v>
      </c>
      <c r="AQ443" s="105">
        <v>3322</v>
      </c>
      <c r="AR443" s="6">
        <v>0.92300000000000004</v>
      </c>
      <c r="AS443" t="s">
        <v>17208</v>
      </c>
      <c r="AT443" t="s">
        <v>3487</v>
      </c>
      <c r="AU443" s="6" t="s">
        <v>3488</v>
      </c>
      <c r="AV443" s="6" t="s">
        <v>74</v>
      </c>
      <c r="AW443" t="s">
        <v>21261</v>
      </c>
      <c r="AX443" t="s">
        <v>22951</v>
      </c>
      <c r="AY443">
        <v>57182</v>
      </c>
      <c r="AZ443">
        <v>0</v>
      </c>
      <c r="BA443">
        <v>0</v>
      </c>
      <c r="BB443">
        <v>0</v>
      </c>
      <c r="BC443">
        <v>0.18460000000000001</v>
      </c>
      <c r="BD443">
        <v>0.21623496762257169</v>
      </c>
      <c r="BE443" t="s">
        <v>23749</v>
      </c>
    </row>
    <row r="444" spans="1:57">
      <c r="A444" s="130">
        <v>9710116140</v>
      </c>
      <c r="B444">
        <v>303</v>
      </c>
      <c r="C444" t="s">
        <v>3489</v>
      </c>
      <c r="D444" s="10">
        <v>9710116140</v>
      </c>
      <c r="E444" t="s">
        <v>14912</v>
      </c>
      <c r="F444" t="s">
        <v>14491</v>
      </c>
      <c r="G444" s="7">
        <v>45092</v>
      </c>
      <c r="H444">
        <v>3</v>
      </c>
      <c r="I444" t="s">
        <v>73</v>
      </c>
      <c r="J444" t="s">
        <v>5276</v>
      </c>
      <c r="K444" t="s">
        <v>5275</v>
      </c>
      <c r="L444" t="s">
        <v>3493</v>
      </c>
      <c r="M444">
        <v>1000</v>
      </c>
      <c r="R444" t="s">
        <v>74</v>
      </c>
      <c r="S444" t="s">
        <v>74</v>
      </c>
      <c r="T444" t="s">
        <v>74</v>
      </c>
      <c r="U444">
        <v>13208</v>
      </c>
      <c r="V444">
        <v>14836</v>
      </c>
      <c r="W444" t="s">
        <v>74</v>
      </c>
      <c r="X444" t="s">
        <v>74</v>
      </c>
      <c r="Y444" t="s">
        <v>74</v>
      </c>
      <c r="Z444">
        <v>921</v>
      </c>
      <c r="AA444">
        <v>1057</v>
      </c>
      <c r="AB444" t="s">
        <v>74</v>
      </c>
      <c r="AC444" t="s">
        <v>74</v>
      </c>
      <c r="AD444" t="s">
        <v>74</v>
      </c>
      <c r="AE444">
        <v>12348</v>
      </c>
      <c r="AF444">
        <v>15233</v>
      </c>
      <c r="AG444" t="s">
        <v>74</v>
      </c>
      <c r="AH444" t="s">
        <v>74</v>
      </c>
      <c r="AI444" t="s">
        <v>74</v>
      </c>
      <c r="AJ444">
        <v>3011</v>
      </c>
      <c r="AK444">
        <v>3369</v>
      </c>
      <c r="AL444" t="s">
        <v>74</v>
      </c>
      <c r="AM444" t="s">
        <v>74</v>
      </c>
      <c r="AN444" t="s">
        <v>74</v>
      </c>
      <c r="AO444">
        <v>14781</v>
      </c>
      <c r="AP444">
        <v>30516</v>
      </c>
      <c r="AQ444" s="105" t="s">
        <v>74</v>
      </c>
      <c r="AR444" s="6">
        <v>1.123</v>
      </c>
      <c r="AS444" t="s">
        <v>17208</v>
      </c>
      <c r="AT444" t="s">
        <v>12840</v>
      </c>
      <c r="AU444" s="6" t="s">
        <v>3495</v>
      </c>
      <c r="AV444" s="6">
        <v>1.1188973762869479</v>
      </c>
      <c r="AW444" t="s">
        <v>22875</v>
      </c>
      <c r="AX444" t="s">
        <v>22957</v>
      </c>
      <c r="AY444">
        <v>34103</v>
      </c>
      <c r="AZ444">
        <v>0</v>
      </c>
      <c r="BA444">
        <v>175</v>
      </c>
      <c r="BB444">
        <v>5.1315133565961943E-3</v>
      </c>
      <c r="BC444">
        <v>0.22459999999999999</v>
      </c>
      <c r="BD444">
        <v>1.0267592342949583</v>
      </c>
      <c r="BE444" t="s">
        <v>23749</v>
      </c>
    </row>
    <row r="445" spans="1:57">
      <c r="A445" s="130">
        <v>3444280242</v>
      </c>
      <c r="B445">
        <v>561</v>
      </c>
      <c r="C445" t="s">
        <v>14492</v>
      </c>
      <c r="D445" s="10">
        <v>3444280242</v>
      </c>
      <c r="E445" t="s">
        <v>14913</v>
      </c>
      <c r="F445" t="s">
        <v>14493</v>
      </c>
      <c r="G445" s="7">
        <v>45240</v>
      </c>
      <c r="H445">
        <v>2</v>
      </c>
      <c r="I445" t="s">
        <v>73</v>
      </c>
      <c r="J445" t="s">
        <v>23566</v>
      </c>
      <c r="K445" t="s">
        <v>23565</v>
      </c>
      <c r="L445" t="s">
        <v>9155</v>
      </c>
      <c r="M445">
        <v>15000</v>
      </c>
      <c r="R445" t="s">
        <v>74</v>
      </c>
      <c r="S445" t="s">
        <v>74</v>
      </c>
      <c r="T445" t="s">
        <v>74</v>
      </c>
      <c r="U445">
        <v>0</v>
      </c>
      <c r="V445">
        <v>8264</v>
      </c>
      <c r="W445" t="s">
        <v>74</v>
      </c>
      <c r="X445" t="s">
        <v>74</v>
      </c>
      <c r="Y445" t="s">
        <v>74</v>
      </c>
      <c r="Z445">
        <v>0</v>
      </c>
      <c r="AA445">
        <v>139</v>
      </c>
      <c r="AB445" t="s">
        <v>74</v>
      </c>
      <c r="AC445" t="s">
        <v>74</v>
      </c>
      <c r="AD445" t="s">
        <v>74</v>
      </c>
      <c r="AE445">
        <v>0</v>
      </c>
      <c r="AF445">
        <v>1101</v>
      </c>
      <c r="AG445" t="s">
        <v>74</v>
      </c>
      <c r="AH445" t="s">
        <v>74</v>
      </c>
      <c r="AI445" t="s">
        <v>74</v>
      </c>
      <c r="AJ445">
        <v>0</v>
      </c>
      <c r="AK445">
        <v>1</v>
      </c>
      <c r="AL445" t="s">
        <v>74</v>
      </c>
      <c r="AM445" t="s">
        <v>74</v>
      </c>
      <c r="AN445" t="s">
        <v>74</v>
      </c>
      <c r="AO445">
        <v>0</v>
      </c>
      <c r="AP445">
        <v>5372</v>
      </c>
      <c r="AQ445" s="105" t="s">
        <v>74</v>
      </c>
      <c r="AR445" s="6" t="s">
        <v>74</v>
      </c>
      <c r="AS445" t="s">
        <v>17208</v>
      </c>
      <c r="AT445" t="s">
        <v>12846</v>
      </c>
      <c r="AU445" s="6" t="s">
        <v>74</v>
      </c>
      <c r="AV445" s="6" t="s">
        <v>74</v>
      </c>
      <c r="AW445" t="s">
        <v>23732</v>
      </c>
      <c r="AX445" t="s">
        <v>22940</v>
      </c>
      <c r="AY445">
        <v>16101</v>
      </c>
      <c r="AZ445">
        <v>3019</v>
      </c>
      <c r="BA445">
        <v>2463</v>
      </c>
      <c r="BB445">
        <v>0.34047574684802184</v>
      </c>
      <c r="BC445" t="s">
        <v>23752</v>
      </c>
      <c r="BD445">
        <v>0.13322846079380446</v>
      </c>
      <c r="BE445" t="s">
        <v>23749</v>
      </c>
    </row>
    <row r="446" spans="1:57">
      <c r="A446" s="130">
        <v>1840104688</v>
      </c>
      <c r="B446">
        <v>529</v>
      </c>
      <c r="C446" t="s">
        <v>3496</v>
      </c>
      <c r="D446" s="10">
        <v>1840104688</v>
      </c>
      <c r="E446" t="s">
        <v>14914</v>
      </c>
      <c r="F446" t="s">
        <v>14494</v>
      </c>
      <c r="G446" s="7">
        <v>44344</v>
      </c>
      <c r="H446">
        <v>5</v>
      </c>
      <c r="I446" t="s">
        <v>73</v>
      </c>
      <c r="J446" t="s">
        <v>23569</v>
      </c>
      <c r="K446" t="s">
        <v>5585</v>
      </c>
      <c r="L446" t="s">
        <v>3500</v>
      </c>
      <c r="M446">
        <v>10403.74</v>
      </c>
      <c r="R446" t="s">
        <v>74</v>
      </c>
      <c r="S446">
        <v>0</v>
      </c>
      <c r="T446">
        <v>0</v>
      </c>
      <c r="U446">
        <v>0</v>
      </c>
      <c r="V446">
        <v>0</v>
      </c>
      <c r="W446" t="s">
        <v>74</v>
      </c>
      <c r="X446">
        <v>681</v>
      </c>
      <c r="Y446">
        <v>1031</v>
      </c>
      <c r="Z446">
        <v>999</v>
      </c>
      <c r="AA446">
        <v>12900</v>
      </c>
      <c r="AB446" t="s">
        <v>74</v>
      </c>
      <c r="AC446">
        <v>0</v>
      </c>
      <c r="AD446">
        <v>0</v>
      </c>
      <c r="AE446">
        <v>0</v>
      </c>
      <c r="AF446">
        <v>-122</v>
      </c>
      <c r="AG446" t="s">
        <v>74</v>
      </c>
      <c r="AH446">
        <v>11451</v>
      </c>
      <c r="AI446">
        <v>11451</v>
      </c>
      <c r="AJ446">
        <v>17290</v>
      </c>
      <c r="AK446">
        <v>17290</v>
      </c>
      <c r="AL446" t="s">
        <v>74</v>
      </c>
      <c r="AM446">
        <v>82</v>
      </c>
      <c r="AN446">
        <v>58</v>
      </c>
      <c r="AO446">
        <v>79</v>
      </c>
      <c r="AP446">
        <v>551</v>
      </c>
      <c r="AQ446" s="105" t="s">
        <v>74</v>
      </c>
      <c r="AR446" s="6" t="s">
        <v>74</v>
      </c>
      <c r="AS446" t="s">
        <v>17208</v>
      </c>
      <c r="AT446" t="s">
        <v>3501</v>
      </c>
      <c r="AU446" s="6" t="s">
        <v>3502</v>
      </c>
      <c r="AV446" s="6">
        <v>1.5099117980962362</v>
      </c>
      <c r="AW446" t="s">
        <v>19935</v>
      </c>
      <c r="AX446" t="s">
        <v>22944</v>
      </c>
      <c r="AY446">
        <v>16243</v>
      </c>
      <c r="AZ446">
        <v>13756</v>
      </c>
      <c r="BA446">
        <v>3366</v>
      </c>
      <c r="BB446">
        <v>1.0541156190358925</v>
      </c>
      <c r="BC446" t="s">
        <v>23752</v>
      </c>
      <c r="BD446" t="s">
        <v>23752</v>
      </c>
      <c r="BE446" t="s">
        <v>23749</v>
      </c>
    </row>
    <row r="447" spans="1:57">
      <c r="A447" s="130">
        <v>6500011347</v>
      </c>
      <c r="B447">
        <v>530</v>
      </c>
      <c r="C447" t="s">
        <v>3503</v>
      </c>
      <c r="D447" s="10">
        <v>6500011347</v>
      </c>
      <c r="E447" t="s">
        <v>14915</v>
      </c>
      <c r="F447" t="s">
        <v>14495</v>
      </c>
      <c r="G447" s="7">
        <v>45134</v>
      </c>
      <c r="H447">
        <v>3</v>
      </c>
      <c r="I447" t="s">
        <v>73</v>
      </c>
      <c r="J447" t="s">
        <v>5532</v>
      </c>
      <c r="K447" t="s">
        <v>5532</v>
      </c>
      <c r="L447" t="s">
        <v>9159</v>
      </c>
      <c r="M447">
        <v>11500</v>
      </c>
      <c r="R447" t="s">
        <v>74</v>
      </c>
      <c r="S447" t="s">
        <v>74</v>
      </c>
      <c r="T447" t="s">
        <v>74</v>
      </c>
      <c r="U447">
        <v>0</v>
      </c>
      <c r="V447">
        <v>2</v>
      </c>
      <c r="W447" t="s">
        <v>74</v>
      </c>
      <c r="X447" t="s">
        <v>74</v>
      </c>
      <c r="Y447" t="s">
        <v>74</v>
      </c>
      <c r="Z447">
        <v>0</v>
      </c>
      <c r="AA447">
        <v>16490</v>
      </c>
      <c r="AB447" t="s">
        <v>74</v>
      </c>
      <c r="AC447" t="s">
        <v>74</v>
      </c>
      <c r="AD447" t="s">
        <v>74</v>
      </c>
      <c r="AE447">
        <v>0</v>
      </c>
      <c r="AF447">
        <v>-16490</v>
      </c>
      <c r="AG447" t="s">
        <v>74</v>
      </c>
      <c r="AH447" t="s">
        <v>74</v>
      </c>
      <c r="AI447" t="s">
        <v>74</v>
      </c>
      <c r="AJ447">
        <v>0</v>
      </c>
      <c r="AK447">
        <v>120</v>
      </c>
      <c r="AL447" t="s">
        <v>74</v>
      </c>
      <c r="AM447" t="s">
        <v>74</v>
      </c>
      <c r="AN447" t="s">
        <v>74</v>
      </c>
      <c r="AO447">
        <v>11500</v>
      </c>
      <c r="AP447">
        <v>713</v>
      </c>
      <c r="AQ447" s="105" t="s">
        <v>74</v>
      </c>
      <c r="AR447" s="6" t="s">
        <v>74</v>
      </c>
      <c r="AS447" t="s">
        <v>17208</v>
      </c>
      <c r="AT447" t="s">
        <v>3508</v>
      </c>
      <c r="AU447" s="6" t="s">
        <v>3509</v>
      </c>
      <c r="AV447" s="6" t="s">
        <v>74</v>
      </c>
      <c r="AW447" t="s">
        <v>21262</v>
      </c>
      <c r="AX447" t="s">
        <v>22933</v>
      </c>
      <c r="AY447">
        <v>-5565</v>
      </c>
      <c r="AZ447">
        <v>0</v>
      </c>
      <c r="BA447">
        <v>0</v>
      </c>
      <c r="BB447">
        <v>0</v>
      </c>
      <c r="BC447" t="s">
        <v>23752</v>
      </c>
      <c r="BD447">
        <v>-8245</v>
      </c>
      <c r="BE447" t="s">
        <v>23749</v>
      </c>
    </row>
    <row r="448" spans="1:57">
      <c r="A448" s="130">
        <v>5410147743</v>
      </c>
      <c r="B448">
        <v>471</v>
      </c>
      <c r="C448" t="s">
        <v>3510</v>
      </c>
      <c r="D448" s="10">
        <v>5410147743</v>
      </c>
      <c r="E448" t="s">
        <v>14916</v>
      </c>
      <c r="F448" t="s">
        <v>14496</v>
      </c>
      <c r="G448" s="7">
        <v>45205</v>
      </c>
      <c r="H448">
        <v>2</v>
      </c>
      <c r="I448" t="s">
        <v>73</v>
      </c>
      <c r="J448" t="s">
        <v>5522</v>
      </c>
      <c r="K448" t="s">
        <v>5521</v>
      </c>
      <c r="L448" t="s">
        <v>9162</v>
      </c>
      <c r="M448">
        <v>100</v>
      </c>
      <c r="R448" t="s">
        <v>74</v>
      </c>
      <c r="S448" t="s">
        <v>74</v>
      </c>
      <c r="T448" t="s">
        <v>74</v>
      </c>
      <c r="U448">
        <v>3</v>
      </c>
      <c r="V448">
        <v>47</v>
      </c>
      <c r="W448" t="s">
        <v>74</v>
      </c>
      <c r="X448" t="s">
        <v>74</v>
      </c>
      <c r="Y448" t="s">
        <v>74</v>
      </c>
      <c r="Z448">
        <v>2</v>
      </c>
      <c r="AA448">
        <v>45</v>
      </c>
      <c r="AB448" t="s">
        <v>74</v>
      </c>
      <c r="AC448" t="s">
        <v>74</v>
      </c>
      <c r="AD448" t="s">
        <v>74</v>
      </c>
      <c r="AE448">
        <v>1</v>
      </c>
      <c r="AF448">
        <v>2</v>
      </c>
      <c r="AG448" t="s">
        <v>74</v>
      </c>
      <c r="AH448" t="s">
        <v>74</v>
      </c>
      <c r="AI448" t="s">
        <v>74</v>
      </c>
      <c r="AJ448">
        <v>0</v>
      </c>
      <c r="AK448">
        <v>0</v>
      </c>
      <c r="AL448" t="s">
        <v>74</v>
      </c>
      <c r="AM448" t="s">
        <v>74</v>
      </c>
      <c r="AN448" t="s">
        <v>74</v>
      </c>
      <c r="AO448">
        <v>11050</v>
      </c>
      <c r="AP448">
        <v>3030</v>
      </c>
      <c r="AQ448" s="105" t="s">
        <v>74</v>
      </c>
      <c r="AR448" s="6">
        <v>15.667</v>
      </c>
      <c r="AS448" t="s">
        <v>17208</v>
      </c>
      <c r="AT448" t="s">
        <v>3515</v>
      </c>
      <c r="AU448" s="6" t="s">
        <v>3516</v>
      </c>
      <c r="AV448" s="6" t="s">
        <v>74</v>
      </c>
      <c r="AW448" t="s">
        <v>22876</v>
      </c>
      <c r="AX448" t="s">
        <v>22931</v>
      </c>
      <c r="AY448">
        <v>11103</v>
      </c>
      <c r="AZ448">
        <v>30</v>
      </c>
      <c r="BA448">
        <v>0</v>
      </c>
      <c r="BB448">
        <v>2.7019724398811133E-3</v>
      </c>
      <c r="BC448">
        <v>3.1334</v>
      </c>
      <c r="BD448">
        <v>4.2553191489361701E-2</v>
      </c>
      <c r="BE448" t="s">
        <v>23749</v>
      </c>
    </row>
    <row r="449" spans="1:57">
      <c r="A449" s="130">
        <v>5473013580</v>
      </c>
      <c r="B449">
        <v>562</v>
      </c>
      <c r="C449" t="s">
        <v>14497</v>
      </c>
      <c r="D449" s="10">
        <v>5473013580</v>
      </c>
      <c r="E449" t="s">
        <v>14917</v>
      </c>
      <c r="F449" t="s">
        <v>14498</v>
      </c>
      <c r="G449" s="7">
        <v>45301</v>
      </c>
      <c r="H449">
        <v>2</v>
      </c>
      <c r="I449" t="s">
        <v>73</v>
      </c>
      <c r="J449" t="s">
        <v>6826</v>
      </c>
      <c r="K449" t="s">
        <v>6825</v>
      </c>
      <c r="L449" t="s">
        <v>9166</v>
      </c>
      <c r="M449">
        <v>20000</v>
      </c>
      <c r="R449" t="s">
        <v>74</v>
      </c>
      <c r="S449" t="s">
        <v>74</v>
      </c>
      <c r="T449" t="s">
        <v>74</v>
      </c>
      <c r="U449">
        <v>0</v>
      </c>
      <c r="V449">
        <v>17522</v>
      </c>
      <c r="W449" t="s">
        <v>74</v>
      </c>
      <c r="X449" t="s">
        <v>74</v>
      </c>
      <c r="Y449" t="s">
        <v>74</v>
      </c>
      <c r="Z449">
        <v>0</v>
      </c>
      <c r="AA449">
        <v>48642</v>
      </c>
      <c r="AB449" t="s">
        <v>74</v>
      </c>
      <c r="AC449" t="s">
        <v>74</v>
      </c>
      <c r="AD449" t="s">
        <v>74</v>
      </c>
      <c r="AE449">
        <v>0</v>
      </c>
      <c r="AF449">
        <v>-23053</v>
      </c>
      <c r="AG449" t="s">
        <v>74</v>
      </c>
      <c r="AH449" t="s">
        <v>74</v>
      </c>
      <c r="AI449" t="s">
        <v>74</v>
      </c>
      <c r="AJ449">
        <v>0</v>
      </c>
      <c r="AK449">
        <v>190582</v>
      </c>
      <c r="AL449" t="s">
        <v>74</v>
      </c>
      <c r="AM449" t="s">
        <v>74</v>
      </c>
      <c r="AN449" t="s">
        <v>74</v>
      </c>
      <c r="AO449">
        <v>0</v>
      </c>
      <c r="AP449">
        <v>2035</v>
      </c>
      <c r="AQ449" s="105" t="s">
        <v>74</v>
      </c>
      <c r="AR449" s="6" t="s">
        <v>74</v>
      </c>
      <c r="AS449" t="s">
        <v>17208</v>
      </c>
      <c r="AT449" t="s">
        <v>12867</v>
      </c>
      <c r="AU449" s="6" t="s">
        <v>74</v>
      </c>
      <c r="AV449" s="6" t="s">
        <v>74</v>
      </c>
      <c r="AW449" t="s">
        <v>19936</v>
      </c>
      <c r="AX449" t="s">
        <v>22931</v>
      </c>
      <c r="AY449">
        <v>46948</v>
      </c>
      <c r="AZ449">
        <v>0</v>
      </c>
      <c r="BA449">
        <v>155169</v>
      </c>
      <c r="BB449">
        <v>3.3051248189486242</v>
      </c>
      <c r="BC449" t="s">
        <v>23752</v>
      </c>
      <c r="BD449">
        <v>-1.3156603127496862</v>
      </c>
      <c r="BE449" t="s">
        <v>23749</v>
      </c>
    </row>
    <row r="450" spans="1:57">
      <c r="A450" s="130">
        <v>1650431310</v>
      </c>
      <c r="B450">
        <v>563</v>
      </c>
      <c r="C450" t="s">
        <v>14499</v>
      </c>
      <c r="D450" s="10">
        <v>1650431310</v>
      </c>
      <c r="E450" t="s">
        <v>14918</v>
      </c>
      <c r="F450" t="s">
        <v>14500</v>
      </c>
      <c r="G450" s="7">
        <v>45313</v>
      </c>
      <c r="H450">
        <v>2</v>
      </c>
      <c r="I450" t="s">
        <v>73</v>
      </c>
      <c r="J450" t="s">
        <v>4932</v>
      </c>
      <c r="K450" t="s">
        <v>4931</v>
      </c>
      <c r="L450" t="s">
        <v>9169</v>
      </c>
      <c r="M450">
        <v>1000</v>
      </c>
      <c r="R450" t="s">
        <v>74</v>
      </c>
      <c r="S450" t="s">
        <v>74</v>
      </c>
      <c r="T450" t="s">
        <v>74</v>
      </c>
      <c r="U450">
        <v>0</v>
      </c>
      <c r="V450">
        <v>108944</v>
      </c>
      <c r="W450" t="s">
        <v>74</v>
      </c>
      <c r="X450" t="s">
        <v>74</v>
      </c>
      <c r="Y450" t="s">
        <v>74</v>
      </c>
      <c r="Z450">
        <v>0</v>
      </c>
      <c r="AA450">
        <v>43660</v>
      </c>
      <c r="AB450" t="s">
        <v>74</v>
      </c>
      <c r="AC450" t="s">
        <v>74</v>
      </c>
      <c r="AD450" t="s">
        <v>74</v>
      </c>
      <c r="AE450">
        <v>0</v>
      </c>
      <c r="AF450">
        <v>2664</v>
      </c>
      <c r="AG450" t="s">
        <v>74</v>
      </c>
      <c r="AH450" t="s">
        <v>74</v>
      </c>
      <c r="AI450" t="s">
        <v>74</v>
      </c>
      <c r="AJ450">
        <v>0</v>
      </c>
      <c r="AK450">
        <v>0</v>
      </c>
      <c r="AL450" t="s">
        <v>74</v>
      </c>
      <c r="AM450" t="s">
        <v>74</v>
      </c>
      <c r="AN450" t="s">
        <v>74</v>
      </c>
      <c r="AO450">
        <v>0</v>
      </c>
      <c r="AP450">
        <v>411655</v>
      </c>
      <c r="AQ450" s="105" t="s">
        <v>74</v>
      </c>
      <c r="AR450" s="6" t="s">
        <v>74</v>
      </c>
      <c r="AS450" t="s">
        <v>17208</v>
      </c>
      <c r="AT450" t="s">
        <v>12872</v>
      </c>
      <c r="AU450" s="6" t="s">
        <v>74</v>
      </c>
      <c r="AV450" s="6" t="s">
        <v>74</v>
      </c>
      <c r="AW450" t="s">
        <v>19937</v>
      </c>
      <c r="AX450" t="s">
        <v>22942</v>
      </c>
      <c r="AY450">
        <v>11578</v>
      </c>
      <c r="AZ450">
        <v>0</v>
      </c>
      <c r="BA450">
        <v>0</v>
      </c>
      <c r="BB450">
        <v>0</v>
      </c>
      <c r="BC450" t="s">
        <v>23752</v>
      </c>
      <c r="BD450">
        <v>2.4452929945660156E-2</v>
      </c>
      <c r="BE450" t="s">
        <v>23749</v>
      </c>
    </row>
    <row r="451" spans="1:57">
      <c r="A451" s="130">
        <v>1660162659</v>
      </c>
      <c r="B451">
        <v>423</v>
      </c>
      <c r="C451" t="s">
        <v>3517</v>
      </c>
      <c r="D451" s="10">
        <v>1660162659</v>
      </c>
      <c r="E451" t="s">
        <v>14919</v>
      </c>
      <c r="F451" t="s">
        <v>14501</v>
      </c>
      <c r="G451" s="7">
        <v>40932</v>
      </c>
      <c r="H451">
        <v>14</v>
      </c>
      <c r="I451" t="s">
        <v>73</v>
      </c>
      <c r="J451" t="s">
        <v>5380</v>
      </c>
      <c r="K451" t="s">
        <v>5380</v>
      </c>
      <c r="L451" t="s">
        <v>3521</v>
      </c>
      <c r="M451">
        <v>10</v>
      </c>
      <c r="R451">
        <v>190</v>
      </c>
      <c r="S451">
        <v>12142</v>
      </c>
      <c r="T451">
        <v>1148</v>
      </c>
      <c r="U451">
        <v>24079</v>
      </c>
      <c r="V451">
        <v>6922</v>
      </c>
      <c r="W451">
        <v>306</v>
      </c>
      <c r="X451">
        <v>17070</v>
      </c>
      <c r="Y451">
        <v>5803</v>
      </c>
      <c r="Z451">
        <v>19378</v>
      </c>
      <c r="AA451">
        <v>9233</v>
      </c>
      <c r="AB451">
        <v>-856</v>
      </c>
      <c r="AC451">
        <v>-5012</v>
      </c>
      <c r="AD451">
        <v>-4666</v>
      </c>
      <c r="AE451">
        <v>4381</v>
      </c>
      <c r="AF451">
        <v>-2734</v>
      </c>
      <c r="AG451">
        <v>20</v>
      </c>
      <c r="AH451">
        <v>0</v>
      </c>
      <c r="AI451">
        <v>0</v>
      </c>
      <c r="AJ451">
        <v>0</v>
      </c>
      <c r="AK451">
        <v>0</v>
      </c>
      <c r="AL451">
        <v>34460</v>
      </c>
      <c r="AM451">
        <v>3781</v>
      </c>
      <c r="AN451">
        <v>4986</v>
      </c>
      <c r="AO451">
        <v>3358</v>
      </c>
      <c r="AP451">
        <v>2386</v>
      </c>
      <c r="AQ451" s="105">
        <v>176</v>
      </c>
      <c r="AR451" s="6">
        <v>36.432000000000002</v>
      </c>
      <c r="AS451" t="s">
        <v>17208</v>
      </c>
      <c r="AT451" t="s">
        <v>12877</v>
      </c>
      <c r="AU451" s="6" t="s">
        <v>3523</v>
      </c>
      <c r="AV451" s="6">
        <v>0</v>
      </c>
      <c r="AW451" t="s">
        <v>22877</v>
      </c>
      <c r="AX451" t="s">
        <v>22942</v>
      </c>
      <c r="AY451">
        <v>12360</v>
      </c>
      <c r="AZ451">
        <v>0</v>
      </c>
      <c r="BA451">
        <v>0</v>
      </c>
      <c r="BB451">
        <v>0</v>
      </c>
      <c r="BC451">
        <v>7.2864000000000004</v>
      </c>
      <c r="BD451">
        <v>-0.39497255128575554</v>
      </c>
      <c r="BE451" t="s">
        <v>23749</v>
      </c>
    </row>
    <row r="452" spans="1:57">
      <c r="A452" s="130">
        <v>7751268808</v>
      </c>
      <c r="B452">
        <v>531</v>
      </c>
      <c r="C452" t="s">
        <v>14598</v>
      </c>
      <c r="D452" s="10">
        <v>7751268808</v>
      </c>
      <c r="E452" t="s">
        <v>14920</v>
      </c>
      <c r="F452" t="s">
        <v>14599</v>
      </c>
      <c r="G452" s="7">
        <v>45195</v>
      </c>
      <c r="H452">
        <v>2</v>
      </c>
      <c r="I452" t="s">
        <v>73</v>
      </c>
      <c r="J452" t="s">
        <v>5462</v>
      </c>
      <c r="K452" t="s">
        <v>5462</v>
      </c>
      <c r="L452" t="s">
        <v>9173</v>
      </c>
      <c r="M452">
        <v>10000</v>
      </c>
      <c r="R452" t="s">
        <v>74</v>
      </c>
      <c r="S452" t="s">
        <v>74</v>
      </c>
      <c r="T452" t="s">
        <v>74</v>
      </c>
      <c r="U452">
        <v>0</v>
      </c>
      <c r="V452">
        <v>2139</v>
      </c>
      <c r="W452" t="s">
        <v>74</v>
      </c>
      <c r="X452" t="s">
        <v>74</v>
      </c>
      <c r="Y452" t="s">
        <v>74</v>
      </c>
      <c r="Z452">
        <v>24</v>
      </c>
      <c r="AA452">
        <v>7146</v>
      </c>
      <c r="AB452" t="s">
        <v>74</v>
      </c>
      <c r="AC452" t="s">
        <v>74</v>
      </c>
      <c r="AD452" t="s">
        <v>74</v>
      </c>
      <c r="AE452">
        <v>-60</v>
      </c>
      <c r="AF452">
        <v>-5308</v>
      </c>
      <c r="AG452" t="s">
        <v>74</v>
      </c>
      <c r="AH452" t="s">
        <v>74</v>
      </c>
      <c r="AI452" t="s">
        <v>74</v>
      </c>
      <c r="AJ452">
        <v>0</v>
      </c>
      <c r="AK452">
        <v>0</v>
      </c>
      <c r="AL452" t="s">
        <v>74</v>
      </c>
      <c r="AM452" t="s">
        <v>74</v>
      </c>
      <c r="AN452" t="s">
        <v>74</v>
      </c>
      <c r="AO452">
        <v>84666</v>
      </c>
      <c r="AP452">
        <v>105402</v>
      </c>
      <c r="AQ452" s="105" t="s">
        <v>74</v>
      </c>
      <c r="AR452" s="6" t="s">
        <v>74</v>
      </c>
      <c r="AS452" t="s">
        <v>17208</v>
      </c>
      <c r="AT452" t="s">
        <v>12883</v>
      </c>
      <c r="AU452" s="6" t="s">
        <v>3530</v>
      </c>
      <c r="AV452" s="6" t="s">
        <v>74</v>
      </c>
      <c r="AW452" t="s">
        <v>19938</v>
      </c>
      <c r="AX452" t="s">
        <v>22914</v>
      </c>
      <c r="AY452">
        <v>97602</v>
      </c>
      <c r="AZ452">
        <v>0</v>
      </c>
      <c r="BA452">
        <v>0</v>
      </c>
      <c r="BB452">
        <v>0</v>
      </c>
      <c r="BC452" t="s">
        <v>23752</v>
      </c>
      <c r="BD452">
        <v>-2.4815334268349698</v>
      </c>
      <c r="BE452" t="s">
        <v>23749</v>
      </c>
    </row>
    <row r="453" spans="1:57">
      <c r="A453" s="130">
        <v>6670056296</v>
      </c>
      <c r="B453">
        <v>398</v>
      </c>
      <c r="C453" t="s">
        <v>3531</v>
      </c>
      <c r="D453" s="10">
        <v>6670056296</v>
      </c>
      <c r="E453" t="s">
        <v>14921</v>
      </c>
      <c r="F453" t="s">
        <v>14502</v>
      </c>
      <c r="G453" s="7">
        <v>38113</v>
      </c>
      <c r="H453">
        <v>22</v>
      </c>
      <c r="I453" t="s">
        <v>73</v>
      </c>
      <c r="J453" t="s">
        <v>23579</v>
      </c>
      <c r="K453" t="s">
        <v>5037</v>
      </c>
      <c r="L453" t="s">
        <v>9175</v>
      </c>
      <c r="M453">
        <v>10</v>
      </c>
      <c r="R453">
        <v>5050</v>
      </c>
      <c r="S453">
        <v>5042</v>
      </c>
      <c r="T453">
        <v>5045</v>
      </c>
      <c r="U453">
        <v>4347</v>
      </c>
      <c r="V453">
        <v>94832</v>
      </c>
      <c r="W453">
        <v>5194</v>
      </c>
      <c r="X453">
        <v>555</v>
      </c>
      <c r="Y453">
        <v>459</v>
      </c>
      <c r="Z453">
        <v>23344</v>
      </c>
      <c r="AA453">
        <v>174360</v>
      </c>
      <c r="AB453">
        <v>3117</v>
      </c>
      <c r="AC453">
        <v>3445</v>
      </c>
      <c r="AD453">
        <v>3490</v>
      </c>
      <c r="AE453">
        <v>-20048</v>
      </c>
      <c r="AF453">
        <v>-155632</v>
      </c>
      <c r="AG453">
        <v>95429</v>
      </c>
      <c r="AH453">
        <v>100402</v>
      </c>
      <c r="AI453">
        <v>105423</v>
      </c>
      <c r="AJ453">
        <v>16203</v>
      </c>
      <c r="AK453">
        <v>530471</v>
      </c>
      <c r="AL453">
        <v>41</v>
      </c>
      <c r="AM453">
        <v>3</v>
      </c>
      <c r="AN453">
        <v>7</v>
      </c>
      <c r="AO453">
        <v>157</v>
      </c>
      <c r="AP453">
        <v>12143</v>
      </c>
      <c r="AQ453" s="105">
        <v>1124</v>
      </c>
      <c r="AR453" s="6">
        <v>18.779</v>
      </c>
      <c r="AS453" t="s">
        <v>17208</v>
      </c>
      <c r="AT453" t="s">
        <v>3536</v>
      </c>
      <c r="AU453" s="6" t="s">
        <v>3537</v>
      </c>
      <c r="AV453" s="6">
        <v>5.5588028796277857</v>
      </c>
      <c r="AW453" t="s">
        <v>22878</v>
      </c>
      <c r="AX453" t="s">
        <v>22926</v>
      </c>
      <c r="AY453">
        <v>-144884</v>
      </c>
      <c r="AZ453">
        <v>777586</v>
      </c>
      <c r="BA453">
        <v>49957</v>
      </c>
      <c r="BB453">
        <v>-5.7117625134590435</v>
      </c>
      <c r="BC453">
        <v>3.7557999999999998</v>
      </c>
      <c r="BD453">
        <v>-1.6411337944997468</v>
      </c>
      <c r="BE453" t="s">
        <v>23749</v>
      </c>
    </row>
    <row r="454" spans="1:57">
      <c r="A454" s="130">
        <v>5402081270</v>
      </c>
      <c r="B454">
        <v>564</v>
      </c>
      <c r="C454" t="s">
        <v>14503</v>
      </c>
      <c r="D454" s="10">
        <v>5402081270</v>
      </c>
      <c r="E454" t="s">
        <v>14922</v>
      </c>
      <c r="F454" t="s">
        <v>14504</v>
      </c>
      <c r="G454" s="7">
        <v>45306</v>
      </c>
      <c r="H454">
        <v>2</v>
      </c>
      <c r="I454" t="s">
        <v>73</v>
      </c>
      <c r="J454" t="s">
        <v>6837</v>
      </c>
      <c r="K454" t="s">
        <v>6837</v>
      </c>
      <c r="L454" t="s">
        <v>9178</v>
      </c>
      <c r="M454">
        <v>12</v>
      </c>
      <c r="R454" t="s">
        <v>74</v>
      </c>
      <c r="S454" t="s">
        <v>74</v>
      </c>
      <c r="T454" t="s">
        <v>74</v>
      </c>
      <c r="U454">
        <v>0</v>
      </c>
      <c r="V454">
        <v>0</v>
      </c>
      <c r="W454" t="s">
        <v>74</v>
      </c>
      <c r="X454" t="s">
        <v>74</v>
      </c>
      <c r="Y454" t="s">
        <v>74</v>
      </c>
      <c r="Z454">
        <v>0</v>
      </c>
      <c r="AA454">
        <v>724</v>
      </c>
      <c r="AB454" t="s">
        <v>74</v>
      </c>
      <c r="AC454" t="s">
        <v>74</v>
      </c>
      <c r="AD454" t="s">
        <v>74</v>
      </c>
      <c r="AE454">
        <v>0</v>
      </c>
      <c r="AF454">
        <v>-3307</v>
      </c>
      <c r="AG454" t="s">
        <v>74</v>
      </c>
      <c r="AH454" t="s">
        <v>74</v>
      </c>
      <c r="AI454" t="s">
        <v>74</v>
      </c>
      <c r="AJ454">
        <v>0</v>
      </c>
      <c r="AK454">
        <v>25532</v>
      </c>
      <c r="AL454" t="s">
        <v>74</v>
      </c>
      <c r="AM454" t="s">
        <v>74</v>
      </c>
      <c r="AN454" t="s">
        <v>74</v>
      </c>
      <c r="AO454">
        <v>0</v>
      </c>
      <c r="AP454">
        <v>2361</v>
      </c>
      <c r="AQ454" s="105" t="s">
        <v>74</v>
      </c>
      <c r="AR454" s="6" t="s">
        <v>74</v>
      </c>
      <c r="AS454" t="s">
        <v>17208</v>
      </c>
      <c r="AT454" t="s">
        <v>12894</v>
      </c>
      <c r="AU454" s="6" t="s">
        <v>74</v>
      </c>
      <c r="AV454" s="6" t="s">
        <v>74</v>
      </c>
      <c r="AW454" t="s">
        <v>19939</v>
      </c>
      <c r="AX454" t="s">
        <v>22931</v>
      </c>
      <c r="AY454">
        <v>10030</v>
      </c>
      <c r="AZ454">
        <v>0</v>
      </c>
      <c r="BA454">
        <v>25948</v>
      </c>
      <c r="BB454">
        <v>2.5870388833499502</v>
      </c>
      <c r="BC454" t="s">
        <v>23752</v>
      </c>
      <c r="BD454" t="s">
        <v>23752</v>
      </c>
      <c r="BE454" t="s">
        <v>23749</v>
      </c>
    </row>
    <row r="455" spans="1:57">
      <c r="A455" s="130">
        <v>1103012673</v>
      </c>
      <c r="B455">
        <v>445</v>
      </c>
      <c r="C455" t="s">
        <v>3538</v>
      </c>
      <c r="D455" s="10">
        <v>1103012673</v>
      </c>
      <c r="E455" t="s">
        <v>14923</v>
      </c>
      <c r="F455" t="s">
        <v>14505</v>
      </c>
      <c r="G455" s="7">
        <v>41950</v>
      </c>
      <c r="H455">
        <v>11</v>
      </c>
      <c r="I455" t="s">
        <v>73</v>
      </c>
      <c r="J455" t="s">
        <v>5512</v>
      </c>
      <c r="K455" t="s">
        <v>5511</v>
      </c>
      <c r="L455" t="s">
        <v>3542</v>
      </c>
      <c r="M455">
        <v>10</v>
      </c>
      <c r="R455">
        <v>9641</v>
      </c>
      <c r="S455">
        <v>2100</v>
      </c>
      <c r="T455">
        <v>1020</v>
      </c>
      <c r="U455">
        <v>653</v>
      </c>
      <c r="V455">
        <v>505</v>
      </c>
      <c r="W455">
        <v>6738</v>
      </c>
      <c r="X455">
        <v>7733</v>
      </c>
      <c r="Y455">
        <v>2611</v>
      </c>
      <c r="Z455">
        <v>5037</v>
      </c>
      <c r="AA455">
        <v>6553</v>
      </c>
      <c r="AB455">
        <v>6965</v>
      </c>
      <c r="AC455">
        <v>-5902</v>
      </c>
      <c r="AD455">
        <v>-1649</v>
      </c>
      <c r="AE455">
        <v>-4414</v>
      </c>
      <c r="AF455">
        <v>-6048</v>
      </c>
      <c r="AG455">
        <v>0</v>
      </c>
      <c r="AH455">
        <v>0</v>
      </c>
      <c r="AI455">
        <v>0</v>
      </c>
      <c r="AJ455">
        <v>0</v>
      </c>
      <c r="AK455">
        <v>0</v>
      </c>
      <c r="AL455">
        <v>39328</v>
      </c>
      <c r="AM455">
        <v>38373</v>
      </c>
      <c r="AN455">
        <v>34592</v>
      </c>
      <c r="AO455">
        <v>32798</v>
      </c>
      <c r="AP455">
        <v>41933</v>
      </c>
      <c r="AQ455" s="105">
        <v>0</v>
      </c>
      <c r="AR455" s="6">
        <v>5.1999999999999998E-2</v>
      </c>
      <c r="AS455" t="s">
        <v>17208</v>
      </c>
      <c r="AT455" t="s">
        <v>3543</v>
      </c>
      <c r="AU455" s="6" t="s">
        <v>3544</v>
      </c>
      <c r="AV455" s="6" t="s">
        <v>74</v>
      </c>
      <c r="AW455" t="s">
        <v>22879</v>
      </c>
      <c r="AX455" t="s">
        <v>22967</v>
      </c>
      <c r="AY455">
        <v>42588</v>
      </c>
      <c r="AZ455">
        <v>0</v>
      </c>
      <c r="BA455">
        <v>0</v>
      </c>
      <c r="BB455">
        <v>0</v>
      </c>
      <c r="BC455">
        <v>1.04E-2</v>
      </c>
      <c r="BD455">
        <v>-11.976237623762376</v>
      </c>
      <c r="BE455" t="s">
        <v>23749</v>
      </c>
    </row>
    <row r="456" spans="1:57">
      <c r="A456" s="130">
        <v>3327131529</v>
      </c>
      <c r="B456">
        <v>396</v>
      </c>
      <c r="C456" t="s">
        <v>3545</v>
      </c>
      <c r="D456" s="10">
        <v>3327131529</v>
      </c>
      <c r="E456" t="s">
        <v>14924</v>
      </c>
      <c r="F456" t="s">
        <v>14506</v>
      </c>
      <c r="G456" s="7">
        <v>42396</v>
      </c>
      <c r="H456">
        <v>10</v>
      </c>
      <c r="I456" t="s">
        <v>73</v>
      </c>
      <c r="J456" t="s">
        <v>5298</v>
      </c>
      <c r="K456" t="s">
        <v>5297</v>
      </c>
      <c r="L456" t="s">
        <v>3547</v>
      </c>
      <c r="M456">
        <v>10</v>
      </c>
      <c r="R456">
        <v>4276</v>
      </c>
      <c r="S456">
        <v>2892</v>
      </c>
      <c r="T456">
        <v>2642</v>
      </c>
      <c r="U456">
        <v>3991</v>
      </c>
      <c r="V456">
        <v>12419</v>
      </c>
      <c r="W456">
        <v>4203</v>
      </c>
      <c r="X456">
        <v>2609</v>
      </c>
      <c r="Y456">
        <v>354</v>
      </c>
      <c r="Z456">
        <v>799</v>
      </c>
      <c r="AA456">
        <v>5811</v>
      </c>
      <c r="AB456">
        <v>1875</v>
      </c>
      <c r="AC456">
        <v>69</v>
      </c>
      <c r="AD456">
        <v>2190</v>
      </c>
      <c r="AE456">
        <v>3014</v>
      </c>
      <c r="AF456">
        <v>6366</v>
      </c>
      <c r="AG456">
        <v>0</v>
      </c>
      <c r="AH456">
        <v>8754</v>
      </c>
      <c r="AI456">
        <v>9680</v>
      </c>
      <c r="AJ456">
        <v>13510</v>
      </c>
      <c r="AK456">
        <v>39908</v>
      </c>
      <c r="AL456">
        <v>14147</v>
      </c>
      <c r="AM456">
        <v>1292</v>
      </c>
      <c r="AN456">
        <v>7166</v>
      </c>
      <c r="AO456">
        <v>2176</v>
      </c>
      <c r="AP456">
        <v>2247</v>
      </c>
      <c r="AQ456" s="105">
        <v>0</v>
      </c>
      <c r="AR456" s="6">
        <v>2.9039999999999999</v>
      </c>
      <c r="AS456" t="s">
        <v>17208</v>
      </c>
      <c r="AT456" t="s">
        <v>3548</v>
      </c>
      <c r="AU456" s="6" t="s">
        <v>3549</v>
      </c>
      <c r="AV456" s="6">
        <v>4.5588302490290156</v>
      </c>
      <c r="AW456" t="s">
        <v>22880</v>
      </c>
      <c r="AX456" t="s">
        <v>22960</v>
      </c>
      <c r="AY456">
        <v>19284</v>
      </c>
      <c r="AZ456">
        <v>22890</v>
      </c>
      <c r="BA456">
        <v>455</v>
      </c>
      <c r="BB456">
        <v>1.2105890894005393</v>
      </c>
      <c r="BC456">
        <v>0.58079999999999998</v>
      </c>
      <c r="BD456">
        <v>0.51260165874869157</v>
      </c>
      <c r="BE456" t="s">
        <v>23749</v>
      </c>
    </row>
    <row r="457" spans="1:57">
      <c r="A457" s="130" t="s">
        <v>22906</v>
      </c>
      <c r="B457">
        <v>532</v>
      </c>
      <c r="C457" t="s">
        <v>12908</v>
      </c>
      <c r="D457" s="10">
        <v>300015086</v>
      </c>
      <c r="E457" t="s">
        <v>14925</v>
      </c>
      <c r="F457" t="s">
        <v>14601</v>
      </c>
      <c r="G457" s="7">
        <v>45097</v>
      </c>
      <c r="H457">
        <v>3</v>
      </c>
      <c r="I457" t="s">
        <v>73</v>
      </c>
      <c r="J457" t="s">
        <v>23706</v>
      </c>
      <c r="K457" t="s">
        <v>23706</v>
      </c>
      <c r="L457" t="s">
        <v>9186</v>
      </c>
      <c r="M457">
        <v>10</v>
      </c>
      <c r="R457" t="s">
        <v>74</v>
      </c>
      <c r="S457" t="s">
        <v>74</v>
      </c>
      <c r="T457" t="s">
        <v>74</v>
      </c>
      <c r="U457">
        <v>0</v>
      </c>
      <c r="V457">
        <v>18078</v>
      </c>
      <c r="W457" t="s">
        <v>74</v>
      </c>
      <c r="X457" t="s">
        <v>74</v>
      </c>
      <c r="Y457" t="s">
        <v>74</v>
      </c>
      <c r="Z457">
        <v>1418</v>
      </c>
      <c r="AA457">
        <v>5500</v>
      </c>
      <c r="AB457" t="s">
        <v>74</v>
      </c>
      <c r="AC457" t="s">
        <v>74</v>
      </c>
      <c r="AD457" t="s">
        <v>74</v>
      </c>
      <c r="AE457">
        <v>-1418</v>
      </c>
      <c r="AF457">
        <v>12756</v>
      </c>
      <c r="AG457" t="s">
        <v>74</v>
      </c>
      <c r="AH457" t="s">
        <v>74</v>
      </c>
      <c r="AI457" t="s">
        <v>74</v>
      </c>
      <c r="AJ457">
        <v>0</v>
      </c>
      <c r="AK457">
        <v>47174</v>
      </c>
      <c r="AL457" t="s">
        <v>74</v>
      </c>
      <c r="AM457" t="s">
        <v>74</v>
      </c>
      <c r="AN457" t="s">
        <v>74</v>
      </c>
      <c r="AO457">
        <v>0</v>
      </c>
      <c r="AP457">
        <v>335</v>
      </c>
      <c r="AQ457" s="105" t="s">
        <v>74</v>
      </c>
      <c r="AR457" s="6" t="s">
        <v>74</v>
      </c>
      <c r="AS457" t="s">
        <v>17208</v>
      </c>
      <c r="AT457" t="s">
        <v>12910</v>
      </c>
      <c r="AU457" s="6" t="s">
        <v>3556</v>
      </c>
      <c r="AV457" s="6" t="s">
        <v>74</v>
      </c>
      <c r="AW457" t="s">
        <v>23733</v>
      </c>
      <c r="AX457" t="s">
        <v>22949</v>
      </c>
      <c r="AY457">
        <v>12766</v>
      </c>
      <c r="AZ457">
        <v>12090</v>
      </c>
      <c r="BA457">
        <v>31655</v>
      </c>
      <c r="BB457">
        <v>3.4266802443991855</v>
      </c>
      <c r="BC457" t="s">
        <v>23752</v>
      </c>
      <c r="BD457">
        <v>0.70560902754729504</v>
      </c>
      <c r="BE457" t="s">
        <v>23749</v>
      </c>
    </row>
    <row r="458" spans="1:57">
      <c r="A458" s="130">
        <v>5260494128</v>
      </c>
      <c r="B458">
        <v>565</v>
      </c>
      <c r="C458" t="s">
        <v>14507</v>
      </c>
      <c r="D458" s="10">
        <v>5260494128</v>
      </c>
      <c r="E458" t="s">
        <v>14926</v>
      </c>
      <c r="F458" t="s">
        <v>14508</v>
      </c>
      <c r="G458" s="7">
        <v>45348</v>
      </c>
      <c r="H458">
        <v>2</v>
      </c>
      <c r="I458" t="s">
        <v>73</v>
      </c>
      <c r="J458" t="s">
        <v>6845</v>
      </c>
      <c r="K458" t="s">
        <v>6844</v>
      </c>
      <c r="L458" t="s">
        <v>9189</v>
      </c>
      <c r="M458">
        <v>10000</v>
      </c>
      <c r="R458" t="s">
        <v>74</v>
      </c>
      <c r="S458" t="s">
        <v>74</v>
      </c>
      <c r="T458" t="s">
        <v>74</v>
      </c>
      <c r="U458">
        <v>0</v>
      </c>
      <c r="V458">
        <v>36084</v>
      </c>
      <c r="W458" t="s">
        <v>74</v>
      </c>
      <c r="X458" t="s">
        <v>74</v>
      </c>
      <c r="Y458" t="s">
        <v>74</v>
      </c>
      <c r="Z458">
        <v>0</v>
      </c>
      <c r="AA458">
        <v>27711</v>
      </c>
      <c r="AB458" t="s">
        <v>74</v>
      </c>
      <c r="AC458" t="s">
        <v>74</v>
      </c>
      <c r="AD458" t="s">
        <v>74</v>
      </c>
      <c r="AE458">
        <v>0</v>
      </c>
      <c r="AF458">
        <v>-2282</v>
      </c>
      <c r="AG458" t="s">
        <v>74</v>
      </c>
      <c r="AH458" t="s">
        <v>74</v>
      </c>
      <c r="AI458" t="s">
        <v>74</v>
      </c>
      <c r="AJ458">
        <v>0</v>
      </c>
      <c r="AK458">
        <v>3400</v>
      </c>
      <c r="AL458" t="s">
        <v>74</v>
      </c>
      <c r="AM458" t="s">
        <v>74</v>
      </c>
      <c r="AN458" t="s">
        <v>74</v>
      </c>
      <c r="AO458">
        <v>0</v>
      </c>
      <c r="AP458">
        <v>132901</v>
      </c>
      <c r="AQ458" s="105" t="s">
        <v>74</v>
      </c>
      <c r="AR458" s="6" t="s">
        <v>74</v>
      </c>
      <c r="AS458" t="s">
        <v>17208</v>
      </c>
      <c r="AT458" t="s">
        <v>12916</v>
      </c>
      <c r="AU458" s="6" t="s">
        <v>74</v>
      </c>
      <c r="AV458" s="6" t="s">
        <v>74</v>
      </c>
      <c r="AW458" t="s">
        <v>19940</v>
      </c>
      <c r="AX458" t="s">
        <v>22921</v>
      </c>
      <c r="AY458">
        <v>9041</v>
      </c>
      <c r="AZ458">
        <v>0</v>
      </c>
      <c r="BA458">
        <v>0</v>
      </c>
      <c r="BB458">
        <v>0</v>
      </c>
      <c r="BC458" t="s">
        <v>23752</v>
      </c>
      <c r="BD458">
        <v>-6.3241325795366371E-2</v>
      </c>
      <c r="BE458" t="s">
        <v>23749</v>
      </c>
    </row>
    <row r="459" spans="1:57">
      <c r="A459" s="130">
        <v>5406836892</v>
      </c>
      <c r="B459">
        <v>533</v>
      </c>
      <c r="C459" t="s">
        <v>14509</v>
      </c>
      <c r="D459" s="10">
        <v>5406836892</v>
      </c>
      <c r="E459" t="s">
        <v>14927</v>
      </c>
      <c r="F459" t="s">
        <v>14510</v>
      </c>
      <c r="G459" s="7">
        <v>45266</v>
      </c>
      <c r="H459">
        <v>2</v>
      </c>
      <c r="I459" t="s">
        <v>73</v>
      </c>
      <c r="J459" t="s">
        <v>5515</v>
      </c>
      <c r="K459" t="s">
        <v>5515</v>
      </c>
      <c r="L459" t="s">
        <v>9192</v>
      </c>
      <c r="M459">
        <v>10</v>
      </c>
      <c r="R459" t="s">
        <v>74</v>
      </c>
      <c r="S459" t="s">
        <v>74</v>
      </c>
      <c r="T459" t="s">
        <v>74</v>
      </c>
      <c r="U459">
        <v>0</v>
      </c>
      <c r="V459">
        <v>466</v>
      </c>
      <c r="W459" t="s">
        <v>74</v>
      </c>
      <c r="X459" t="s">
        <v>74</v>
      </c>
      <c r="Y459" t="s">
        <v>74</v>
      </c>
      <c r="Z459">
        <v>0</v>
      </c>
      <c r="AA459">
        <v>2203</v>
      </c>
      <c r="AB459" t="s">
        <v>74</v>
      </c>
      <c r="AC459" t="s">
        <v>74</v>
      </c>
      <c r="AD459" t="s">
        <v>74</v>
      </c>
      <c r="AE459">
        <v>0</v>
      </c>
      <c r="AF459">
        <v>-1766</v>
      </c>
      <c r="AG459" t="s">
        <v>74</v>
      </c>
      <c r="AH459" t="s">
        <v>74</v>
      </c>
      <c r="AI459" t="s">
        <v>74</v>
      </c>
      <c r="AJ459">
        <v>0</v>
      </c>
      <c r="AK459">
        <v>0</v>
      </c>
      <c r="AL459" t="s">
        <v>74</v>
      </c>
      <c r="AM459" t="s">
        <v>74</v>
      </c>
      <c r="AN459" t="s">
        <v>74</v>
      </c>
      <c r="AO459">
        <v>0</v>
      </c>
      <c r="AP459">
        <v>3543</v>
      </c>
      <c r="AQ459" s="105" t="s">
        <v>74</v>
      </c>
      <c r="AR459" s="6" t="s">
        <v>74</v>
      </c>
      <c r="AS459" t="s">
        <v>74</v>
      </c>
      <c r="AT459" t="s">
        <v>12922</v>
      </c>
      <c r="AU459" s="6" t="s">
        <v>3563</v>
      </c>
      <c r="AV459" s="6" t="s">
        <v>74</v>
      </c>
      <c r="AW459" t="s">
        <v>19941</v>
      </c>
      <c r="AX459" t="s">
        <v>22931</v>
      </c>
      <c r="AY459">
        <v>0</v>
      </c>
      <c r="AZ459">
        <v>0</v>
      </c>
      <c r="BA459">
        <v>0</v>
      </c>
      <c r="BB459" t="e">
        <v>#DIV/0!</v>
      </c>
      <c r="BC459" t="s">
        <v>23752</v>
      </c>
      <c r="BD459">
        <v>-3.7896995708154506</v>
      </c>
      <c r="BE459" t="s">
        <v>23749</v>
      </c>
    </row>
    <row r="460" spans="1:57">
      <c r="A460" s="130">
        <v>2635258239</v>
      </c>
      <c r="B460">
        <v>395</v>
      </c>
      <c r="C460" t="s">
        <v>3564</v>
      </c>
      <c r="D460" s="10">
        <v>2635258239</v>
      </c>
      <c r="E460" t="s">
        <v>14928</v>
      </c>
      <c r="F460" t="s">
        <v>14511</v>
      </c>
      <c r="G460" s="7">
        <v>45128</v>
      </c>
      <c r="H460">
        <v>3</v>
      </c>
      <c r="I460" t="s">
        <v>73</v>
      </c>
      <c r="J460" t="s">
        <v>5317</v>
      </c>
      <c r="K460" t="s">
        <v>5316</v>
      </c>
      <c r="L460" t="s">
        <v>3568</v>
      </c>
      <c r="M460">
        <v>20</v>
      </c>
      <c r="R460" t="s">
        <v>74</v>
      </c>
      <c r="S460" t="s">
        <v>74</v>
      </c>
      <c r="T460" t="s">
        <v>74</v>
      </c>
      <c r="U460">
        <v>4496</v>
      </c>
      <c r="V460">
        <v>11154</v>
      </c>
      <c r="W460" t="s">
        <v>74</v>
      </c>
      <c r="X460" t="s">
        <v>74</v>
      </c>
      <c r="Y460" t="s">
        <v>74</v>
      </c>
      <c r="Z460">
        <v>854</v>
      </c>
      <c r="AA460">
        <v>2161</v>
      </c>
      <c r="AB460" t="s">
        <v>74</v>
      </c>
      <c r="AC460" t="s">
        <v>74</v>
      </c>
      <c r="AD460" t="s">
        <v>74</v>
      </c>
      <c r="AE460">
        <v>3606</v>
      </c>
      <c r="AF460">
        <v>762</v>
      </c>
      <c r="AG460" t="s">
        <v>74</v>
      </c>
      <c r="AH460" t="s">
        <v>74</v>
      </c>
      <c r="AI460" t="s">
        <v>74</v>
      </c>
      <c r="AJ460">
        <v>2526</v>
      </c>
      <c r="AK460">
        <v>5137</v>
      </c>
      <c r="AL460" t="s">
        <v>74</v>
      </c>
      <c r="AM460" t="s">
        <v>74</v>
      </c>
      <c r="AN460" t="s">
        <v>74</v>
      </c>
      <c r="AO460">
        <v>0</v>
      </c>
      <c r="AP460">
        <v>1529</v>
      </c>
      <c r="AQ460" s="105" t="s">
        <v>74</v>
      </c>
      <c r="AR460" s="6">
        <v>2.4809999999999999</v>
      </c>
      <c r="AS460" t="s">
        <v>17208</v>
      </c>
      <c r="AT460" t="s">
        <v>12928</v>
      </c>
      <c r="AU460" s="6" t="s">
        <v>3570</v>
      </c>
      <c r="AV460" s="6">
        <v>2.0336500395882817</v>
      </c>
      <c r="AW460" t="s">
        <v>22881</v>
      </c>
      <c r="AX460" t="s">
        <v>22946</v>
      </c>
      <c r="AY460">
        <v>67331</v>
      </c>
      <c r="AZ460">
        <v>3037</v>
      </c>
      <c r="BA460">
        <v>6848</v>
      </c>
      <c r="BB460">
        <v>0.14681201823825579</v>
      </c>
      <c r="BC460">
        <v>0.49619999999999997</v>
      </c>
      <c r="BD460">
        <v>6.8316299085529858E-2</v>
      </c>
      <c r="BE460" t="s">
        <v>23749</v>
      </c>
    </row>
    <row r="461" spans="1:57">
      <c r="A461" s="130">
        <v>2635257732</v>
      </c>
      <c r="B461">
        <v>441</v>
      </c>
      <c r="C461" t="s">
        <v>3571</v>
      </c>
      <c r="D461" s="10">
        <v>2635257732</v>
      </c>
      <c r="E461" t="s">
        <v>14929</v>
      </c>
      <c r="F461" t="s">
        <v>14512</v>
      </c>
      <c r="G461" s="7">
        <v>45084</v>
      </c>
      <c r="H461">
        <v>3</v>
      </c>
      <c r="I461" t="s">
        <v>73</v>
      </c>
      <c r="J461" t="s">
        <v>5211</v>
      </c>
      <c r="K461" t="s">
        <v>5211</v>
      </c>
      <c r="L461" t="s">
        <v>9198</v>
      </c>
      <c r="M461">
        <v>10</v>
      </c>
      <c r="R461" t="s">
        <v>74</v>
      </c>
      <c r="S461" t="s">
        <v>74</v>
      </c>
      <c r="T461" t="s">
        <v>74</v>
      </c>
      <c r="U461">
        <v>1128</v>
      </c>
      <c r="V461">
        <v>24548</v>
      </c>
      <c r="W461" t="s">
        <v>74</v>
      </c>
      <c r="X461" t="s">
        <v>74</v>
      </c>
      <c r="Y461" t="s">
        <v>74</v>
      </c>
      <c r="Z461">
        <v>1118</v>
      </c>
      <c r="AA461">
        <v>9238</v>
      </c>
      <c r="AB461" t="s">
        <v>74</v>
      </c>
      <c r="AC461" t="s">
        <v>74</v>
      </c>
      <c r="AD461" t="s">
        <v>74</v>
      </c>
      <c r="AE461">
        <v>-61</v>
      </c>
      <c r="AF461">
        <v>13960</v>
      </c>
      <c r="AG461" t="s">
        <v>74</v>
      </c>
      <c r="AH461" t="s">
        <v>74</v>
      </c>
      <c r="AI461" t="s">
        <v>74</v>
      </c>
      <c r="AJ461">
        <v>1021</v>
      </c>
      <c r="AK461">
        <v>21763</v>
      </c>
      <c r="AL461" t="s">
        <v>74</v>
      </c>
      <c r="AM461" t="s">
        <v>74</v>
      </c>
      <c r="AN461" t="s">
        <v>74</v>
      </c>
      <c r="AO461">
        <v>12</v>
      </c>
      <c r="AP461">
        <v>259</v>
      </c>
      <c r="AQ461" s="105" t="s">
        <v>74</v>
      </c>
      <c r="AR461" s="6">
        <v>21.762</v>
      </c>
      <c r="AS461" t="s">
        <v>17208</v>
      </c>
      <c r="AT461" t="s">
        <v>12934</v>
      </c>
      <c r="AU461" s="6" t="s">
        <v>82</v>
      </c>
      <c r="AV461" s="6">
        <v>21.315377081292851</v>
      </c>
      <c r="AW461" t="s">
        <v>22882</v>
      </c>
      <c r="AX461" t="s">
        <v>22946</v>
      </c>
      <c r="AY461">
        <v>23979</v>
      </c>
      <c r="AZ461">
        <v>0</v>
      </c>
      <c r="BA461">
        <v>599</v>
      </c>
      <c r="BB461">
        <v>2.4980191000458736E-2</v>
      </c>
      <c r="BC461">
        <v>4.3524000000000003</v>
      </c>
      <c r="BD461">
        <v>0.56868176633534295</v>
      </c>
      <c r="BE461" t="s">
        <v>23749</v>
      </c>
    </row>
    <row r="462" spans="1:57">
      <c r="A462" s="130">
        <v>9704214076</v>
      </c>
      <c r="B462">
        <v>386</v>
      </c>
      <c r="C462" t="s">
        <v>3577</v>
      </c>
      <c r="D462" s="10">
        <v>9704214076</v>
      </c>
      <c r="E462" t="s">
        <v>14930</v>
      </c>
      <c r="F462" t="s">
        <v>14513</v>
      </c>
      <c r="G462" s="7">
        <v>45091</v>
      </c>
      <c r="H462">
        <v>3</v>
      </c>
      <c r="I462" t="s">
        <v>73</v>
      </c>
      <c r="J462" t="s">
        <v>4994</v>
      </c>
      <c r="K462" t="s">
        <v>4994</v>
      </c>
      <c r="L462" t="s">
        <v>9200</v>
      </c>
      <c r="M462">
        <v>10000</v>
      </c>
      <c r="R462" t="s">
        <v>74</v>
      </c>
      <c r="S462" t="s">
        <v>74</v>
      </c>
      <c r="T462" t="s">
        <v>74</v>
      </c>
      <c r="U462">
        <v>5666</v>
      </c>
      <c r="V462">
        <v>127667</v>
      </c>
      <c r="W462" t="s">
        <v>74</v>
      </c>
      <c r="X462" t="s">
        <v>74</v>
      </c>
      <c r="Y462" t="s">
        <v>74</v>
      </c>
      <c r="Z462">
        <v>5725</v>
      </c>
      <c r="AA462">
        <v>75648</v>
      </c>
      <c r="AB462" t="s">
        <v>74</v>
      </c>
      <c r="AC462" t="s">
        <v>74</v>
      </c>
      <c r="AD462" t="s">
        <v>74</v>
      </c>
      <c r="AE462">
        <v>7</v>
      </c>
      <c r="AF462">
        <v>3638</v>
      </c>
      <c r="AG462" t="s">
        <v>74</v>
      </c>
      <c r="AH462" t="s">
        <v>74</v>
      </c>
      <c r="AI462" t="s">
        <v>74</v>
      </c>
      <c r="AJ462">
        <v>3600</v>
      </c>
      <c r="AK462">
        <v>6450</v>
      </c>
      <c r="AL462" t="s">
        <v>74</v>
      </c>
      <c r="AM462" t="s">
        <v>74</v>
      </c>
      <c r="AN462" t="s">
        <v>74</v>
      </c>
      <c r="AO462">
        <v>6595</v>
      </c>
      <c r="AP462">
        <v>7764</v>
      </c>
      <c r="AQ462" s="105" t="s">
        <v>74</v>
      </c>
      <c r="AR462" s="6">
        <v>22.532</v>
      </c>
      <c r="AS462" t="s">
        <v>17208</v>
      </c>
      <c r="AT462" t="s">
        <v>3582</v>
      </c>
      <c r="AU462" s="6" t="s">
        <v>3583</v>
      </c>
      <c r="AV462" s="6">
        <v>1.7916666666666667</v>
      </c>
      <c r="AW462" t="s">
        <v>22883</v>
      </c>
      <c r="AX462" t="s">
        <v>22957</v>
      </c>
      <c r="AY462">
        <v>13644</v>
      </c>
      <c r="AZ462">
        <v>0</v>
      </c>
      <c r="BA462">
        <v>1325</v>
      </c>
      <c r="BB462">
        <v>9.7112283787745529E-2</v>
      </c>
      <c r="BC462">
        <v>4.5064000000000002</v>
      </c>
      <c r="BD462">
        <v>2.8496009148801179E-2</v>
      </c>
      <c r="BE462" t="s">
        <v>23749</v>
      </c>
    </row>
    <row r="463" spans="1:57">
      <c r="A463" s="130">
        <v>5919033548</v>
      </c>
      <c r="B463">
        <v>566</v>
      </c>
      <c r="C463" t="s">
        <v>14514</v>
      </c>
      <c r="D463" s="10">
        <v>5919033548</v>
      </c>
      <c r="E463" t="s">
        <v>14761</v>
      </c>
      <c r="F463" t="s">
        <v>14515</v>
      </c>
      <c r="G463" s="7">
        <v>45342</v>
      </c>
      <c r="H463">
        <v>2</v>
      </c>
      <c r="I463" t="s">
        <v>73</v>
      </c>
      <c r="J463" t="s">
        <v>6444</v>
      </c>
      <c r="K463" t="s">
        <v>6443</v>
      </c>
      <c r="L463" t="s">
        <v>9202</v>
      </c>
      <c r="M463">
        <v>30</v>
      </c>
      <c r="R463" t="s">
        <v>74</v>
      </c>
      <c r="S463" t="s">
        <v>74</v>
      </c>
      <c r="T463" t="s">
        <v>74</v>
      </c>
      <c r="U463">
        <v>0</v>
      </c>
      <c r="V463">
        <v>0</v>
      </c>
      <c r="W463" t="s">
        <v>74</v>
      </c>
      <c r="X463" t="s">
        <v>74</v>
      </c>
      <c r="Y463" t="s">
        <v>74</v>
      </c>
      <c r="Z463">
        <v>0</v>
      </c>
      <c r="AA463">
        <v>170</v>
      </c>
      <c r="AB463" t="s">
        <v>74</v>
      </c>
      <c r="AC463" t="s">
        <v>74</v>
      </c>
      <c r="AD463" t="s">
        <v>74</v>
      </c>
      <c r="AE463">
        <v>0</v>
      </c>
      <c r="AF463">
        <v>-170</v>
      </c>
      <c r="AG463" t="s">
        <v>74</v>
      </c>
      <c r="AH463" t="s">
        <v>74</v>
      </c>
      <c r="AI463" t="s">
        <v>74</v>
      </c>
      <c r="AJ463">
        <v>0</v>
      </c>
      <c r="AK463">
        <v>0</v>
      </c>
      <c r="AL463" t="s">
        <v>74</v>
      </c>
      <c r="AM463" t="s">
        <v>74</v>
      </c>
      <c r="AN463" t="s">
        <v>74</v>
      </c>
      <c r="AO463">
        <v>0</v>
      </c>
      <c r="AP463">
        <v>189</v>
      </c>
      <c r="AQ463" s="105" t="s">
        <v>74</v>
      </c>
      <c r="AR463" s="6" t="s">
        <v>74</v>
      </c>
      <c r="AS463" t="s">
        <v>17208</v>
      </c>
      <c r="AT463" t="s">
        <v>12945</v>
      </c>
      <c r="AU463" s="6" t="s">
        <v>74</v>
      </c>
      <c r="AV463" s="6" t="s">
        <v>74</v>
      </c>
      <c r="AW463" t="s">
        <v>19942</v>
      </c>
      <c r="AX463" t="s">
        <v>22919</v>
      </c>
      <c r="AY463">
        <v>-140</v>
      </c>
      <c r="AZ463">
        <v>0</v>
      </c>
      <c r="BA463">
        <v>365</v>
      </c>
      <c r="BB463">
        <v>-2.6071428571428572</v>
      </c>
      <c r="BC463" t="s">
        <v>23752</v>
      </c>
      <c r="BD463" t="s">
        <v>23752</v>
      </c>
      <c r="BE463" t="s">
        <v>23749</v>
      </c>
    </row>
    <row r="464" spans="1:57">
      <c r="A464" s="130">
        <v>5258157478</v>
      </c>
      <c r="B464">
        <v>567</v>
      </c>
      <c r="C464" t="s">
        <v>14516</v>
      </c>
      <c r="D464" s="10">
        <v>5258157478</v>
      </c>
      <c r="E464" t="s">
        <v>14762</v>
      </c>
      <c r="F464" t="s">
        <v>14517</v>
      </c>
      <c r="G464" s="7">
        <v>45379</v>
      </c>
      <c r="H464">
        <v>2</v>
      </c>
      <c r="I464" t="s">
        <v>73</v>
      </c>
      <c r="J464" t="s">
        <v>6447</v>
      </c>
      <c r="K464" t="s">
        <v>6447</v>
      </c>
      <c r="L464" t="s">
        <v>9205</v>
      </c>
      <c r="M464">
        <v>10000</v>
      </c>
      <c r="R464" t="s">
        <v>74</v>
      </c>
      <c r="S464" t="s">
        <v>74</v>
      </c>
      <c r="T464" t="s">
        <v>74</v>
      </c>
      <c r="U464">
        <v>0</v>
      </c>
      <c r="V464">
        <v>254344</v>
      </c>
      <c r="W464" t="s">
        <v>74</v>
      </c>
      <c r="X464" t="s">
        <v>74</v>
      </c>
      <c r="Y464" t="s">
        <v>74</v>
      </c>
      <c r="Z464">
        <v>0</v>
      </c>
      <c r="AA464">
        <v>253503</v>
      </c>
      <c r="AB464" t="s">
        <v>74</v>
      </c>
      <c r="AC464" t="s">
        <v>74</v>
      </c>
      <c r="AD464" t="s">
        <v>74</v>
      </c>
      <c r="AE464">
        <v>0</v>
      </c>
      <c r="AF464">
        <v>3463</v>
      </c>
      <c r="AG464" t="s">
        <v>74</v>
      </c>
      <c r="AH464" t="s">
        <v>74</v>
      </c>
      <c r="AI464" t="s">
        <v>74</v>
      </c>
      <c r="AJ464">
        <v>0</v>
      </c>
      <c r="AK464">
        <v>306271</v>
      </c>
      <c r="AL464" t="s">
        <v>74</v>
      </c>
      <c r="AM464" t="s">
        <v>74</v>
      </c>
      <c r="AN464" t="s">
        <v>74</v>
      </c>
      <c r="AO464">
        <v>0</v>
      </c>
      <c r="AP464">
        <v>3529</v>
      </c>
      <c r="AQ464" s="105" t="s">
        <v>74</v>
      </c>
      <c r="AR464" s="6" t="s">
        <v>74</v>
      </c>
      <c r="AS464" t="s">
        <v>17208</v>
      </c>
      <c r="AT464" t="s">
        <v>12951</v>
      </c>
      <c r="AU464" s="6" t="s">
        <v>74</v>
      </c>
      <c r="AV464" s="6" t="s">
        <v>74</v>
      </c>
      <c r="AW464" t="s">
        <v>19943</v>
      </c>
      <c r="AX464" t="s">
        <v>22921</v>
      </c>
      <c r="AY464">
        <v>13468</v>
      </c>
      <c r="AZ464">
        <v>0</v>
      </c>
      <c r="BA464">
        <v>306317</v>
      </c>
      <c r="BB464">
        <v>22.744059994059995</v>
      </c>
      <c r="BC464" t="s">
        <v>23752</v>
      </c>
      <c r="BD464">
        <v>1.3615418488346491E-2</v>
      </c>
      <c r="BE464" t="s">
        <v>23749</v>
      </c>
    </row>
    <row r="465" spans="1:57">
      <c r="A465" s="130">
        <v>1659216290</v>
      </c>
      <c r="B465">
        <v>550</v>
      </c>
      <c r="C465" t="s">
        <v>3584</v>
      </c>
      <c r="D465" s="10">
        <v>1659216290</v>
      </c>
      <c r="E465" t="s">
        <v>14763</v>
      </c>
      <c r="F465" t="s">
        <v>14518</v>
      </c>
      <c r="G465" s="7">
        <v>44377</v>
      </c>
      <c r="H465">
        <v>5</v>
      </c>
      <c r="I465" t="s">
        <v>73</v>
      </c>
      <c r="J465" t="s">
        <v>5465</v>
      </c>
      <c r="K465" t="s">
        <v>5465</v>
      </c>
      <c r="L465" t="s">
        <v>3588</v>
      </c>
      <c r="M465">
        <v>28611.332999999999</v>
      </c>
      <c r="R465" t="s">
        <v>74</v>
      </c>
      <c r="S465">
        <v>1499</v>
      </c>
      <c r="T465">
        <v>14</v>
      </c>
      <c r="U465">
        <v>3659</v>
      </c>
      <c r="V465">
        <v>2077</v>
      </c>
      <c r="W465" t="s">
        <v>74</v>
      </c>
      <c r="X465">
        <v>850</v>
      </c>
      <c r="Y465">
        <v>54</v>
      </c>
      <c r="Z465">
        <v>3240</v>
      </c>
      <c r="AA465">
        <v>1890</v>
      </c>
      <c r="AB465" t="s">
        <v>74</v>
      </c>
      <c r="AC465">
        <v>599</v>
      </c>
      <c r="AD465">
        <v>-52</v>
      </c>
      <c r="AE465">
        <v>89</v>
      </c>
      <c r="AF465">
        <v>-138</v>
      </c>
      <c r="AG465" t="s">
        <v>74</v>
      </c>
      <c r="AH465">
        <v>937</v>
      </c>
      <c r="AI465">
        <v>755</v>
      </c>
      <c r="AJ465">
        <v>755</v>
      </c>
      <c r="AK465">
        <v>797</v>
      </c>
      <c r="AL465" t="s">
        <v>74</v>
      </c>
      <c r="AM465">
        <v>158</v>
      </c>
      <c r="AN465">
        <v>13812</v>
      </c>
      <c r="AO465">
        <v>20650</v>
      </c>
      <c r="AP465">
        <v>27750</v>
      </c>
      <c r="AQ465" s="105" t="s">
        <v>74</v>
      </c>
      <c r="AR465" s="6">
        <v>1.3859999999999999</v>
      </c>
      <c r="AS465" t="s">
        <v>17208</v>
      </c>
      <c r="AT465" t="s">
        <v>12957</v>
      </c>
      <c r="AU465" s="6">
        <v>0</v>
      </c>
      <c r="AV465" s="6">
        <v>0.85058697972251862</v>
      </c>
      <c r="AW465" t="s">
        <v>19944</v>
      </c>
      <c r="AX465" t="s">
        <v>22942</v>
      </c>
      <c r="AY465">
        <v>43696</v>
      </c>
      <c r="AZ465">
        <v>0</v>
      </c>
      <c r="BA465">
        <v>2231</v>
      </c>
      <c r="BB465">
        <v>5.1057305016477483E-2</v>
      </c>
      <c r="BC465">
        <v>0.2772</v>
      </c>
      <c r="BD465">
        <v>-6.6441983630235915E-2</v>
      </c>
      <c r="BE465" t="s">
        <v>23749</v>
      </c>
    </row>
    <row r="466" spans="1:57">
      <c r="A466" s="130">
        <v>7842222335</v>
      </c>
      <c r="B466">
        <v>568</v>
      </c>
      <c r="C466" t="s">
        <v>14519</v>
      </c>
      <c r="D466" s="10">
        <v>7842222335</v>
      </c>
      <c r="E466" t="s">
        <v>14764</v>
      </c>
      <c r="F466" t="s">
        <v>14520</v>
      </c>
      <c r="G466" s="7">
        <v>45418</v>
      </c>
      <c r="H466">
        <v>2</v>
      </c>
      <c r="I466" t="s">
        <v>73</v>
      </c>
      <c r="J466" t="s">
        <v>6453</v>
      </c>
      <c r="K466" t="s">
        <v>6452</v>
      </c>
      <c r="L466" t="s">
        <v>9209</v>
      </c>
      <c r="M466">
        <v>100</v>
      </c>
      <c r="R466" t="s">
        <v>74</v>
      </c>
      <c r="S466" t="s">
        <v>74</v>
      </c>
      <c r="T466" t="s">
        <v>74</v>
      </c>
      <c r="U466">
        <v>0</v>
      </c>
      <c r="V466">
        <v>7329</v>
      </c>
      <c r="W466" t="s">
        <v>74</v>
      </c>
      <c r="X466" t="s">
        <v>74</v>
      </c>
      <c r="Y466" t="s">
        <v>74</v>
      </c>
      <c r="Z466">
        <v>0</v>
      </c>
      <c r="AA466">
        <v>2632</v>
      </c>
      <c r="AB466" t="s">
        <v>74</v>
      </c>
      <c r="AC466" t="s">
        <v>74</v>
      </c>
      <c r="AD466" t="s">
        <v>74</v>
      </c>
      <c r="AE466">
        <v>0</v>
      </c>
      <c r="AF466">
        <v>3743</v>
      </c>
      <c r="AG466" t="s">
        <v>74</v>
      </c>
      <c r="AH466" t="s">
        <v>74</v>
      </c>
      <c r="AI466" t="s">
        <v>74</v>
      </c>
      <c r="AJ466">
        <v>0</v>
      </c>
      <c r="AK466">
        <v>29</v>
      </c>
      <c r="AL466" t="s">
        <v>74</v>
      </c>
      <c r="AM466" t="s">
        <v>74</v>
      </c>
      <c r="AN466" t="s">
        <v>74</v>
      </c>
      <c r="AO466">
        <v>0</v>
      </c>
      <c r="AP466">
        <v>32228</v>
      </c>
      <c r="AQ466" s="105" t="s">
        <v>74</v>
      </c>
      <c r="AR466" s="6" t="s">
        <v>74</v>
      </c>
      <c r="AS466" t="s">
        <v>17208</v>
      </c>
      <c r="AT466" t="s">
        <v>12961</v>
      </c>
      <c r="AU466" s="6" t="s">
        <v>74</v>
      </c>
      <c r="AV466" s="6" t="s">
        <v>74</v>
      </c>
      <c r="AW466" t="s">
        <v>19945</v>
      </c>
      <c r="AX466" t="s">
        <v>22918</v>
      </c>
      <c r="AY466">
        <v>14443</v>
      </c>
      <c r="AZ466">
        <v>0</v>
      </c>
      <c r="BA466">
        <v>0</v>
      </c>
      <c r="BB466">
        <v>0</v>
      </c>
      <c r="BC466" t="s">
        <v>23752</v>
      </c>
      <c r="BD466">
        <v>0.5107108746077228</v>
      </c>
      <c r="BE466" t="s">
        <v>23749</v>
      </c>
    </row>
    <row r="467" spans="1:57">
      <c r="A467" s="130" t="s">
        <v>22905</v>
      </c>
      <c r="B467">
        <v>551</v>
      </c>
      <c r="C467" t="s">
        <v>3590</v>
      </c>
      <c r="D467" s="10">
        <v>276137789</v>
      </c>
      <c r="E467" t="s">
        <v>14765</v>
      </c>
      <c r="F467" t="s">
        <v>14521</v>
      </c>
      <c r="G467" s="7">
        <v>40954</v>
      </c>
      <c r="H467">
        <v>14</v>
      </c>
      <c r="I467" t="s">
        <v>73</v>
      </c>
      <c r="J467" t="s">
        <v>23707</v>
      </c>
      <c r="K467" t="s">
        <v>23707</v>
      </c>
      <c r="L467" t="s">
        <v>3594</v>
      </c>
      <c r="M467">
        <v>10</v>
      </c>
      <c r="R467">
        <v>1206</v>
      </c>
      <c r="S467">
        <v>31595</v>
      </c>
      <c r="T467">
        <v>45004</v>
      </c>
      <c r="U467">
        <v>51547</v>
      </c>
      <c r="V467">
        <v>30034</v>
      </c>
      <c r="W467">
        <v>1769</v>
      </c>
      <c r="X467">
        <v>1316</v>
      </c>
      <c r="Y467">
        <v>7647</v>
      </c>
      <c r="Z467">
        <v>27135</v>
      </c>
      <c r="AA467">
        <v>2757</v>
      </c>
      <c r="AB467">
        <v>20829</v>
      </c>
      <c r="AC467">
        <v>13914</v>
      </c>
      <c r="AD467">
        <v>5667</v>
      </c>
      <c r="AE467">
        <v>-4280</v>
      </c>
      <c r="AF467">
        <v>7606</v>
      </c>
      <c r="AG467">
        <v>37998</v>
      </c>
      <c r="AH467">
        <v>12500</v>
      </c>
      <c r="AI467">
        <v>2000</v>
      </c>
      <c r="AJ467">
        <v>2000</v>
      </c>
      <c r="AK467">
        <v>12000</v>
      </c>
      <c r="AL467">
        <v>1742</v>
      </c>
      <c r="AM467">
        <v>369</v>
      </c>
      <c r="AN467">
        <v>814</v>
      </c>
      <c r="AO467">
        <v>2365</v>
      </c>
      <c r="AP467">
        <v>532</v>
      </c>
      <c r="AQ467" s="105">
        <v>0</v>
      </c>
      <c r="AR467" s="6">
        <v>24.904</v>
      </c>
      <c r="AS467" t="s">
        <v>17208</v>
      </c>
      <c r="AT467" t="s">
        <v>12967</v>
      </c>
      <c r="AU467" s="6">
        <v>0</v>
      </c>
      <c r="AV467" s="6">
        <v>0.31580609505763463</v>
      </c>
      <c r="AW467" t="s">
        <v>23734</v>
      </c>
      <c r="AX467" t="s">
        <v>22928</v>
      </c>
      <c r="AY467">
        <v>14733</v>
      </c>
      <c r="AZ467">
        <v>497</v>
      </c>
      <c r="BA467">
        <v>5401</v>
      </c>
      <c r="BB467">
        <v>0.40032579922622685</v>
      </c>
      <c r="BC467">
        <v>4.9808000000000003</v>
      </c>
      <c r="BD467">
        <v>0.25324632083638543</v>
      </c>
      <c r="BE467" t="s">
        <v>23749</v>
      </c>
    </row>
    <row r="468" spans="1:57">
      <c r="A468" s="130">
        <v>9710048701</v>
      </c>
      <c r="B468">
        <v>552</v>
      </c>
      <c r="C468" t="s">
        <v>3596</v>
      </c>
      <c r="D468" s="10">
        <v>9710048701</v>
      </c>
      <c r="E468" t="s">
        <v>14766</v>
      </c>
      <c r="F468" t="s">
        <v>14522</v>
      </c>
      <c r="G468" s="7">
        <v>43143</v>
      </c>
      <c r="H468">
        <v>8</v>
      </c>
      <c r="I468" t="s">
        <v>73</v>
      </c>
      <c r="J468" t="s">
        <v>5250</v>
      </c>
      <c r="K468" t="s">
        <v>5249</v>
      </c>
      <c r="L468" t="s">
        <v>3600</v>
      </c>
      <c r="M468">
        <v>10</v>
      </c>
      <c r="R468">
        <v>750</v>
      </c>
      <c r="S468">
        <v>0</v>
      </c>
      <c r="T468">
        <v>12262</v>
      </c>
      <c r="U468">
        <v>16</v>
      </c>
      <c r="V468">
        <v>18325</v>
      </c>
      <c r="W468">
        <v>161</v>
      </c>
      <c r="X468">
        <v>8207</v>
      </c>
      <c r="Y468">
        <v>9427</v>
      </c>
      <c r="Z468">
        <v>13706</v>
      </c>
      <c r="AA468">
        <v>18520</v>
      </c>
      <c r="AB468">
        <v>-2432</v>
      </c>
      <c r="AC468">
        <v>-8610</v>
      </c>
      <c r="AD468">
        <v>2467</v>
      </c>
      <c r="AE468">
        <v>-14203</v>
      </c>
      <c r="AF468">
        <v>-745</v>
      </c>
      <c r="AG468">
        <v>0</v>
      </c>
      <c r="AH468">
        <v>0</v>
      </c>
      <c r="AI468">
        <v>0</v>
      </c>
      <c r="AJ468">
        <v>0</v>
      </c>
      <c r="AK468">
        <v>0</v>
      </c>
      <c r="AL468">
        <v>21679</v>
      </c>
      <c r="AM468">
        <v>23519</v>
      </c>
      <c r="AN468">
        <v>23728</v>
      </c>
      <c r="AO468">
        <v>24334</v>
      </c>
      <c r="AP468">
        <v>26297</v>
      </c>
      <c r="AQ468" s="105">
        <v>6327</v>
      </c>
      <c r="AR468" s="6">
        <v>24.433</v>
      </c>
      <c r="AS468" t="s">
        <v>17208</v>
      </c>
      <c r="AT468" t="s">
        <v>12971</v>
      </c>
      <c r="AU468" s="6">
        <v>0</v>
      </c>
      <c r="AV468" s="6" t="s">
        <v>74</v>
      </c>
      <c r="AW468" t="s">
        <v>22884</v>
      </c>
      <c r="AX468" t="s">
        <v>22957</v>
      </c>
      <c r="AY468">
        <v>26438</v>
      </c>
      <c r="AZ468">
        <v>0</v>
      </c>
      <c r="BA468">
        <v>0</v>
      </c>
      <c r="BB468">
        <v>0</v>
      </c>
      <c r="BC468">
        <v>4.8865999999999996</v>
      </c>
      <c r="BD468">
        <v>-4.0654843110504775E-2</v>
      </c>
      <c r="BE468" t="s">
        <v>23749</v>
      </c>
    </row>
    <row r="469" spans="1:57">
      <c r="A469" s="130">
        <v>2635261351</v>
      </c>
      <c r="B469">
        <v>569</v>
      </c>
      <c r="C469" t="s">
        <v>14523</v>
      </c>
      <c r="D469" s="10">
        <v>2635261351</v>
      </c>
      <c r="E469" t="s">
        <v>14767</v>
      </c>
      <c r="F469" t="s">
        <v>14524</v>
      </c>
      <c r="G469" s="7">
        <v>45408</v>
      </c>
      <c r="H469">
        <v>2</v>
      </c>
      <c r="I469" t="s">
        <v>73</v>
      </c>
      <c r="J469" t="s">
        <v>6458</v>
      </c>
      <c r="K469" t="s">
        <v>6458</v>
      </c>
      <c r="L469" t="s">
        <v>9215</v>
      </c>
      <c r="M469">
        <v>10</v>
      </c>
      <c r="R469" t="s">
        <v>74</v>
      </c>
      <c r="S469" t="s">
        <v>74</v>
      </c>
      <c r="T469" t="s">
        <v>74</v>
      </c>
      <c r="U469">
        <v>0</v>
      </c>
      <c r="V469">
        <v>189798</v>
      </c>
      <c r="W469" t="s">
        <v>74</v>
      </c>
      <c r="X469" t="s">
        <v>74</v>
      </c>
      <c r="Y469" t="s">
        <v>74</v>
      </c>
      <c r="Z469">
        <v>0</v>
      </c>
      <c r="AA469">
        <v>6743</v>
      </c>
      <c r="AB469" t="s">
        <v>74</v>
      </c>
      <c r="AC469" t="s">
        <v>74</v>
      </c>
      <c r="AD469" t="s">
        <v>74</v>
      </c>
      <c r="AE469">
        <v>0</v>
      </c>
      <c r="AF469">
        <v>182886</v>
      </c>
      <c r="AG469" t="s">
        <v>74</v>
      </c>
      <c r="AH469" t="s">
        <v>74</v>
      </c>
      <c r="AI469" t="s">
        <v>74</v>
      </c>
      <c r="AJ469">
        <v>0</v>
      </c>
      <c r="AK469">
        <v>0</v>
      </c>
      <c r="AL469" t="s">
        <v>74</v>
      </c>
      <c r="AM469" t="s">
        <v>74</v>
      </c>
      <c r="AN469" t="s">
        <v>74</v>
      </c>
      <c r="AO469">
        <v>0</v>
      </c>
      <c r="AP469">
        <v>188490</v>
      </c>
      <c r="AQ469" s="105" t="s">
        <v>74</v>
      </c>
      <c r="AR469" s="6" t="s">
        <v>74</v>
      </c>
      <c r="AS469" t="s">
        <v>17208</v>
      </c>
      <c r="AT469" t="s">
        <v>12976</v>
      </c>
      <c r="AU469" s="6" t="s">
        <v>74</v>
      </c>
      <c r="AV469" s="6" t="s">
        <v>74</v>
      </c>
      <c r="AW469" t="s">
        <v>19946</v>
      </c>
      <c r="AX469" t="s">
        <v>22946</v>
      </c>
      <c r="AY469">
        <v>182886</v>
      </c>
      <c r="AZ469">
        <v>0</v>
      </c>
      <c r="BA469">
        <v>0</v>
      </c>
      <c r="BB469">
        <v>0</v>
      </c>
      <c r="BC469" t="s">
        <v>23752</v>
      </c>
      <c r="BD469">
        <v>0.9635823349034236</v>
      </c>
      <c r="BE469" t="s">
        <v>23749</v>
      </c>
    </row>
    <row r="470" spans="1:57">
      <c r="A470" s="130">
        <v>7801733771</v>
      </c>
      <c r="B470">
        <v>570</v>
      </c>
      <c r="C470" t="s">
        <v>14525</v>
      </c>
      <c r="D470" s="10">
        <v>7801733771</v>
      </c>
      <c r="E470" t="s">
        <v>14768</v>
      </c>
      <c r="F470" t="s">
        <v>14526</v>
      </c>
      <c r="G470" s="7">
        <v>45427</v>
      </c>
      <c r="H470">
        <v>2</v>
      </c>
      <c r="I470" t="s">
        <v>73</v>
      </c>
      <c r="J470" t="s">
        <v>6462</v>
      </c>
      <c r="K470" t="s">
        <v>6461</v>
      </c>
      <c r="L470" t="s">
        <v>9217</v>
      </c>
      <c r="M470">
        <v>10000</v>
      </c>
      <c r="R470" t="s">
        <v>74</v>
      </c>
      <c r="S470" t="s">
        <v>74</v>
      </c>
      <c r="T470" t="s">
        <v>74</v>
      </c>
      <c r="U470">
        <v>0</v>
      </c>
      <c r="V470">
        <v>55758</v>
      </c>
      <c r="W470" t="s">
        <v>74</v>
      </c>
      <c r="X470" t="s">
        <v>74</v>
      </c>
      <c r="Y470" t="s">
        <v>74</v>
      </c>
      <c r="Z470">
        <v>0</v>
      </c>
      <c r="AA470">
        <v>3152</v>
      </c>
      <c r="AB470" t="s">
        <v>74</v>
      </c>
      <c r="AC470" t="s">
        <v>74</v>
      </c>
      <c r="AD470" t="s">
        <v>74</v>
      </c>
      <c r="AE470">
        <v>0</v>
      </c>
      <c r="AF470">
        <v>48309</v>
      </c>
      <c r="AG470" t="s">
        <v>74</v>
      </c>
      <c r="AH470" t="s">
        <v>74</v>
      </c>
      <c r="AI470" t="s">
        <v>74</v>
      </c>
      <c r="AJ470">
        <v>0</v>
      </c>
      <c r="AK470">
        <v>0</v>
      </c>
      <c r="AL470" t="s">
        <v>74</v>
      </c>
      <c r="AM470" t="s">
        <v>74</v>
      </c>
      <c r="AN470" t="s">
        <v>74</v>
      </c>
      <c r="AO470">
        <v>0</v>
      </c>
      <c r="AP470">
        <v>242220</v>
      </c>
      <c r="AQ470" s="105" t="s">
        <v>74</v>
      </c>
      <c r="AR470" s="6" t="s">
        <v>74</v>
      </c>
      <c r="AS470" t="s">
        <v>17208</v>
      </c>
      <c r="AT470" t="s">
        <v>12982</v>
      </c>
      <c r="AU470" s="6" t="s">
        <v>74</v>
      </c>
      <c r="AV470" s="6" t="s">
        <v>74</v>
      </c>
      <c r="AW470" t="s">
        <v>19947</v>
      </c>
      <c r="AX470" t="s">
        <v>22918</v>
      </c>
      <c r="AY470">
        <v>58309</v>
      </c>
      <c r="AZ470">
        <v>0</v>
      </c>
      <c r="BA470">
        <v>0</v>
      </c>
      <c r="BB470">
        <v>0</v>
      </c>
      <c r="BC470" t="s">
        <v>23752</v>
      </c>
      <c r="BD470">
        <v>0.86640482083288495</v>
      </c>
      <c r="BE470" t="s">
        <v>23749</v>
      </c>
    </row>
    <row r="471" spans="1:57">
      <c r="A471" s="130">
        <v>7709851710</v>
      </c>
      <c r="B471">
        <v>553</v>
      </c>
      <c r="C471" t="s">
        <v>3602</v>
      </c>
      <c r="D471" s="10">
        <v>7709851710</v>
      </c>
      <c r="E471" t="s">
        <v>14769</v>
      </c>
      <c r="F471" t="s">
        <v>14527</v>
      </c>
      <c r="G471" s="7">
        <v>40280</v>
      </c>
      <c r="H471">
        <v>16</v>
      </c>
      <c r="I471" t="s">
        <v>73</v>
      </c>
      <c r="J471" t="s">
        <v>5395</v>
      </c>
      <c r="K471" t="s">
        <v>5395</v>
      </c>
      <c r="L471" t="s">
        <v>9219</v>
      </c>
      <c r="M471">
        <v>10</v>
      </c>
      <c r="R471">
        <v>7167</v>
      </c>
      <c r="S471">
        <v>8706</v>
      </c>
      <c r="T471">
        <v>9731</v>
      </c>
      <c r="U471">
        <v>6917</v>
      </c>
      <c r="V471">
        <v>6212</v>
      </c>
      <c r="W471">
        <v>1953</v>
      </c>
      <c r="X471">
        <v>8176</v>
      </c>
      <c r="Y471">
        <v>7074</v>
      </c>
      <c r="Z471">
        <v>5996</v>
      </c>
      <c r="AA471">
        <v>6016</v>
      </c>
      <c r="AB471">
        <v>872</v>
      </c>
      <c r="AC471">
        <v>260</v>
      </c>
      <c r="AD471">
        <v>2249</v>
      </c>
      <c r="AE471">
        <v>675</v>
      </c>
      <c r="AF471">
        <v>-17</v>
      </c>
      <c r="AG471">
        <v>0</v>
      </c>
      <c r="AH471">
        <v>0</v>
      </c>
      <c r="AI471">
        <v>0</v>
      </c>
      <c r="AJ471">
        <v>0</v>
      </c>
      <c r="AK471">
        <v>0</v>
      </c>
      <c r="AL471">
        <v>15336</v>
      </c>
      <c r="AM471">
        <v>17220</v>
      </c>
      <c r="AN471">
        <v>14906</v>
      </c>
      <c r="AO471">
        <v>15105</v>
      </c>
      <c r="AP471">
        <v>21986</v>
      </c>
      <c r="AQ471" s="105">
        <v>0</v>
      </c>
      <c r="AR471" s="6">
        <v>0.86699999999999999</v>
      </c>
      <c r="AS471" t="s">
        <v>17208</v>
      </c>
      <c r="AT471" t="s">
        <v>12988</v>
      </c>
      <c r="AU471" s="6">
        <v>0</v>
      </c>
      <c r="AV471" s="6" t="s">
        <v>74</v>
      </c>
      <c r="AW471" t="s">
        <v>22885</v>
      </c>
      <c r="AX471" t="s">
        <v>22914</v>
      </c>
      <c r="AY471">
        <v>23766</v>
      </c>
      <c r="AZ471">
        <v>0</v>
      </c>
      <c r="BA471">
        <v>0</v>
      </c>
      <c r="BB471">
        <v>0</v>
      </c>
      <c r="BC471">
        <v>0.1734</v>
      </c>
      <c r="BD471">
        <v>-2.7366387636831939E-3</v>
      </c>
      <c r="BE471" t="s">
        <v>23749</v>
      </c>
    </row>
    <row r="472" spans="1:57">
      <c r="A472" s="130">
        <v>6161150583</v>
      </c>
      <c r="B472">
        <v>571</v>
      </c>
      <c r="C472" t="s">
        <v>14528</v>
      </c>
      <c r="D472" s="10">
        <v>6161150583</v>
      </c>
      <c r="E472" t="s">
        <v>14770</v>
      </c>
      <c r="F472" t="s">
        <v>14529</v>
      </c>
      <c r="G472" s="7">
        <v>45344</v>
      </c>
      <c r="H472">
        <v>2</v>
      </c>
      <c r="I472" t="s">
        <v>73</v>
      </c>
      <c r="J472" t="s">
        <v>6468</v>
      </c>
      <c r="K472" t="s">
        <v>6467</v>
      </c>
      <c r="L472" t="s">
        <v>9222</v>
      </c>
      <c r="M472">
        <v>10</v>
      </c>
      <c r="R472" t="s">
        <v>74</v>
      </c>
      <c r="S472" t="s">
        <v>74</v>
      </c>
      <c r="T472" t="s">
        <v>74</v>
      </c>
      <c r="U472">
        <v>0</v>
      </c>
      <c r="V472">
        <v>268232</v>
      </c>
      <c r="W472" t="s">
        <v>74</v>
      </c>
      <c r="X472" t="s">
        <v>74</v>
      </c>
      <c r="Y472" t="s">
        <v>74</v>
      </c>
      <c r="Z472">
        <v>0</v>
      </c>
      <c r="AA472">
        <v>437</v>
      </c>
      <c r="AB472" t="s">
        <v>74</v>
      </c>
      <c r="AC472" t="s">
        <v>74</v>
      </c>
      <c r="AD472" t="s">
        <v>74</v>
      </c>
      <c r="AE472">
        <v>0</v>
      </c>
      <c r="AF472">
        <v>227664</v>
      </c>
      <c r="AG472" t="s">
        <v>74</v>
      </c>
      <c r="AH472" t="s">
        <v>74</v>
      </c>
      <c r="AI472" t="s">
        <v>74</v>
      </c>
      <c r="AJ472">
        <v>0</v>
      </c>
      <c r="AK472">
        <v>590341</v>
      </c>
      <c r="AL472" t="s">
        <v>74</v>
      </c>
      <c r="AM472" t="s">
        <v>74</v>
      </c>
      <c r="AN472" t="s">
        <v>74</v>
      </c>
      <c r="AO472">
        <v>0</v>
      </c>
      <c r="AP472">
        <v>20593</v>
      </c>
      <c r="AQ472" s="105" t="s">
        <v>74</v>
      </c>
      <c r="AR472" s="6" t="s">
        <v>74</v>
      </c>
      <c r="AS472" t="s">
        <v>17208</v>
      </c>
      <c r="AT472" t="s">
        <v>12993</v>
      </c>
      <c r="AU472" s="6" t="s">
        <v>74</v>
      </c>
      <c r="AV472" s="6" t="s">
        <v>74</v>
      </c>
      <c r="AW472" t="s">
        <v>19948</v>
      </c>
      <c r="AX472" t="s">
        <v>22920</v>
      </c>
      <c r="AY472">
        <v>228424</v>
      </c>
      <c r="AZ472">
        <v>18400</v>
      </c>
      <c r="BA472">
        <v>371892</v>
      </c>
      <c r="BB472">
        <v>1.7086295660701152</v>
      </c>
      <c r="BC472" t="s">
        <v>23752</v>
      </c>
      <c r="BD472">
        <v>0.848757791762355</v>
      </c>
      <c r="BE472" t="s">
        <v>23749</v>
      </c>
    </row>
    <row r="473" spans="1:57">
      <c r="A473" s="130">
        <v>9724193314</v>
      </c>
      <c r="B473">
        <v>572</v>
      </c>
      <c r="C473" t="s">
        <v>14530</v>
      </c>
      <c r="D473" s="10">
        <v>9724193314</v>
      </c>
      <c r="E473" t="s">
        <v>14771</v>
      </c>
      <c r="F473" t="s">
        <v>14531</v>
      </c>
      <c r="G473" s="7">
        <v>45450</v>
      </c>
      <c r="H473">
        <v>2</v>
      </c>
      <c r="I473" t="s">
        <v>73</v>
      </c>
      <c r="J473" t="s">
        <v>6471</v>
      </c>
      <c r="K473" t="s">
        <v>6471</v>
      </c>
      <c r="L473" t="s">
        <v>9225</v>
      </c>
      <c r="M473">
        <v>10</v>
      </c>
      <c r="R473" t="s">
        <v>74</v>
      </c>
      <c r="S473" t="s">
        <v>74</v>
      </c>
      <c r="T473" t="s">
        <v>74</v>
      </c>
      <c r="U473">
        <v>0</v>
      </c>
      <c r="V473">
        <v>0</v>
      </c>
      <c r="W473" t="s">
        <v>74</v>
      </c>
      <c r="X473" t="s">
        <v>74</v>
      </c>
      <c r="Y473" t="s">
        <v>74</v>
      </c>
      <c r="Z473">
        <v>0</v>
      </c>
      <c r="AA473">
        <v>238</v>
      </c>
      <c r="AB473" t="s">
        <v>74</v>
      </c>
      <c r="AC473" t="s">
        <v>74</v>
      </c>
      <c r="AD473" t="s">
        <v>74</v>
      </c>
      <c r="AE473">
        <v>0</v>
      </c>
      <c r="AF473">
        <v>-240</v>
      </c>
      <c r="AG473" t="s">
        <v>74</v>
      </c>
      <c r="AH473" t="s">
        <v>74</v>
      </c>
      <c r="AI473" t="s">
        <v>74</v>
      </c>
      <c r="AJ473">
        <v>0</v>
      </c>
      <c r="AK473">
        <v>0</v>
      </c>
      <c r="AL473" t="s">
        <v>74</v>
      </c>
      <c r="AM473" t="s">
        <v>74</v>
      </c>
      <c r="AN473" t="s">
        <v>74</v>
      </c>
      <c r="AO473">
        <v>0</v>
      </c>
      <c r="AP473">
        <v>26133</v>
      </c>
      <c r="AQ473" s="105" t="s">
        <v>74</v>
      </c>
      <c r="AR473" s="6" t="s">
        <v>74</v>
      </c>
      <c r="AS473" t="s">
        <v>17208</v>
      </c>
      <c r="AT473" t="s">
        <v>12999</v>
      </c>
      <c r="AU473" s="6" t="s">
        <v>74</v>
      </c>
      <c r="AV473" s="6" t="s">
        <v>74</v>
      </c>
      <c r="AW473" t="s">
        <v>19949</v>
      </c>
      <c r="AX473" t="s">
        <v>22957</v>
      </c>
      <c r="AY473">
        <v>-229</v>
      </c>
      <c r="AZ473">
        <v>0</v>
      </c>
      <c r="BA473">
        <v>0</v>
      </c>
      <c r="BB473">
        <v>0</v>
      </c>
      <c r="BC473" t="s">
        <v>23752</v>
      </c>
      <c r="BD473" t="s">
        <v>23752</v>
      </c>
      <c r="BE473" t="s">
        <v>23749</v>
      </c>
    </row>
    <row r="474" spans="1:57">
      <c r="A474" s="130">
        <v>7725848489</v>
      </c>
      <c r="B474">
        <v>554</v>
      </c>
      <c r="C474" t="s">
        <v>3608</v>
      </c>
      <c r="D474" s="10">
        <v>7725848489</v>
      </c>
      <c r="E474" t="s">
        <v>14772</v>
      </c>
      <c r="F474" t="s">
        <v>14532</v>
      </c>
      <c r="G474" s="7">
        <v>41955</v>
      </c>
      <c r="H474">
        <v>11</v>
      </c>
      <c r="I474" t="s">
        <v>73</v>
      </c>
      <c r="J474" t="s">
        <v>5516</v>
      </c>
      <c r="K474" t="s">
        <v>5516</v>
      </c>
      <c r="L474" t="s">
        <v>3612</v>
      </c>
      <c r="M474">
        <v>10</v>
      </c>
      <c r="R474">
        <v>0</v>
      </c>
      <c r="S474">
        <v>694</v>
      </c>
      <c r="T474">
        <v>1245</v>
      </c>
      <c r="U474">
        <v>23178</v>
      </c>
      <c r="V474">
        <v>408</v>
      </c>
      <c r="W474">
        <v>3142</v>
      </c>
      <c r="X474">
        <v>555</v>
      </c>
      <c r="Y474">
        <v>1118</v>
      </c>
      <c r="Z474">
        <v>1040</v>
      </c>
      <c r="AA474">
        <v>1763</v>
      </c>
      <c r="AB474">
        <v>-17</v>
      </c>
      <c r="AC474">
        <v>97</v>
      </c>
      <c r="AD474">
        <v>76</v>
      </c>
      <c r="AE474">
        <v>22057</v>
      </c>
      <c r="AF474">
        <v>-1451</v>
      </c>
      <c r="AG474">
        <v>0</v>
      </c>
      <c r="AH474">
        <v>0</v>
      </c>
      <c r="AI474">
        <v>0</v>
      </c>
      <c r="AJ474">
        <v>0</v>
      </c>
      <c r="AK474">
        <v>0</v>
      </c>
      <c r="AL474">
        <v>400</v>
      </c>
      <c r="AM474">
        <v>400</v>
      </c>
      <c r="AN474">
        <v>400</v>
      </c>
      <c r="AO474">
        <v>22237</v>
      </c>
      <c r="AP474">
        <v>21179</v>
      </c>
      <c r="AQ474" s="105">
        <v>11</v>
      </c>
      <c r="AR474" s="6">
        <v>0.58799999999999997</v>
      </c>
      <c r="AS474" t="s">
        <v>17208</v>
      </c>
      <c r="AT474" t="s">
        <v>13005</v>
      </c>
      <c r="AU474" s="6">
        <v>0</v>
      </c>
      <c r="AV474" s="6" t="s">
        <v>74</v>
      </c>
      <c r="AW474" t="s">
        <v>22886</v>
      </c>
      <c r="AX474" t="s">
        <v>22914</v>
      </c>
      <c r="AY474">
        <v>21191</v>
      </c>
      <c r="AZ474">
        <v>0</v>
      </c>
      <c r="BA474">
        <v>0</v>
      </c>
      <c r="BB474">
        <v>0</v>
      </c>
      <c r="BC474">
        <v>0.1176</v>
      </c>
      <c r="BD474">
        <v>-3.5563725490196076</v>
      </c>
      <c r="BE474" t="s">
        <v>23749</v>
      </c>
    </row>
    <row r="475" spans="1:57">
      <c r="A475" s="130">
        <v>9719070211</v>
      </c>
      <c r="B475">
        <v>573</v>
      </c>
      <c r="C475" t="s">
        <v>14533</v>
      </c>
      <c r="D475" s="10">
        <v>9719070211</v>
      </c>
      <c r="E475" t="s">
        <v>14773</v>
      </c>
      <c r="F475" t="s">
        <v>14534</v>
      </c>
      <c r="G475" s="7">
        <v>45481</v>
      </c>
      <c r="H475">
        <v>2</v>
      </c>
      <c r="I475" t="s">
        <v>73</v>
      </c>
      <c r="J475" t="s">
        <v>6477</v>
      </c>
      <c r="K475" t="s">
        <v>6476</v>
      </c>
      <c r="L475" t="s">
        <v>9230</v>
      </c>
      <c r="M475">
        <v>1000</v>
      </c>
      <c r="R475" t="s">
        <v>74</v>
      </c>
      <c r="S475" t="s">
        <v>74</v>
      </c>
      <c r="T475" t="s">
        <v>74</v>
      </c>
      <c r="U475">
        <v>0</v>
      </c>
      <c r="V475">
        <v>17170</v>
      </c>
      <c r="W475" t="s">
        <v>74</v>
      </c>
      <c r="X475" t="s">
        <v>74</v>
      </c>
      <c r="Y475" t="s">
        <v>74</v>
      </c>
      <c r="Z475">
        <v>0</v>
      </c>
      <c r="AA475">
        <v>21565</v>
      </c>
      <c r="AB475" t="s">
        <v>74</v>
      </c>
      <c r="AC475" t="s">
        <v>74</v>
      </c>
      <c r="AD475" t="s">
        <v>74</v>
      </c>
      <c r="AE475">
        <v>0</v>
      </c>
      <c r="AF475">
        <v>-17224</v>
      </c>
      <c r="AG475" t="s">
        <v>74</v>
      </c>
      <c r="AH475" t="s">
        <v>74</v>
      </c>
      <c r="AI475" t="s">
        <v>74</v>
      </c>
      <c r="AJ475">
        <v>0</v>
      </c>
      <c r="AK475">
        <v>0</v>
      </c>
      <c r="AL475" t="s">
        <v>74</v>
      </c>
      <c r="AM475" t="s">
        <v>74</v>
      </c>
      <c r="AN475" t="s">
        <v>74</v>
      </c>
      <c r="AO475">
        <v>0</v>
      </c>
      <c r="AP475">
        <v>455857</v>
      </c>
      <c r="AQ475" s="105" t="s">
        <v>74</v>
      </c>
      <c r="AR475" s="6" t="s">
        <v>74</v>
      </c>
      <c r="AS475" t="s">
        <v>17208</v>
      </c>
      <c r="AT475" t="s">
        <v>13010</v>
      </c>
      <c r="AU475" s="6" t="s">
        <v>74</v>
      </c>
      <c r="AV475" s="6" t="s">
        <v>74</v>
      </c>
      <c r="AW475" t="s">
        <v>19950</v>
      </c>
      <c r="AX475" t="s">
        <v>22957</v>
      </c>
      <c r="AY475">
        <v>-8717</v>
      </c>
      <c r="AZ475">
        <v>0</v>
      </c>
      <c r="BA475">
        <v>0</v>
      </c>
      <c r="BB475">
        <v>0</v>
      </c>
      <c r="BC475" t="s">
        <v>23752</v>
      </c>
      <c r="BD475">
        <v>-1.0031450203843915</v>
      </c>
      <c r="BE475" t="s">
        <v>23749</v>
      </c>
    </row>
    <row r="476" spans="1:57">
      <c r="A476" s="130">
        <v>9718263193</v>
      </c>
      <c r="B476">
        <v>574</v>
      </c>
      <c r="C476" t="s">
        <v>14535</v>
      </c>
      <c r="D476" s="10">
        <v>9718263193</v>
      </c>
      <c r="E476" t="s">
        <v>14774</v>
      </c>
      <c r="F476" t="s">
        <v>14536</v>
      </c>
      <c r="G476" s="7">
        <v>45489</v>
      </c>
      <c r="H476">
        <v>2</v>
      </c>
      <c r="I476" t="s">
        <v>73</v>
      </c>
      <c r="J476" t="s">
        <v>6481</v>
      </c>
      <c r="K476" t="s">
        <v>6480</v>
      </c>
      <c r="L476" t="s">
        <v>9233</v>
      </c>
      <c r="M476">
        <v>10</v>
      </c>
      <c r="R476" t="s">
        <v>74</v>
      </c>
      <c r="S476" t="s">
        <v>74</v>
      </c>
      <c r="T476" t="s">
        <v>74</v>
      </c>
      <c r="U476">
        <v>0</v>
      </c>
      <c r="V476">
        <v>10000</v>
      </c>
      <c r="W476" t="s">
        <v>74</v>
      </c>
      <c r="X476" t="s">
        <v>74</v>
      </c>
      <c r="Y476" t="s">
        <v>74</v>
      </c>
      <c r="Z476">
        <v>0</v>
      </c>
      <c r="AA476">
        <v>212</v>
      </c>
      <c r="AB476" t="s">
        <v>74</v>
      </c>
      <c r="AC476" t="s">
        <v>74</v>
      </c>
      <c r="AD476" t="s">
        <v>74</v>
      </c>
      <c r="AE476">
        <v>0</v>
      </c>
      <c r="AF476">
        <v>7665</v>
      </c>
      <c r="AG476" t="s">
        <v>74</v>
      </c>
      <c r="AH476" t="s">
        <v>74</v>
      </c>
      <c r="AI476" t="s">
        <v>74</v>
      </c>
      <c r="AJ476">
        <v>0</v>
      </c>
      <c r="AK476">
        <v>775</v>
      </c>
      <c r="AL476" t="s">
        <v>74</v>
      </c>
      <c r="AM476" t="s">
        <v>74</v>
      </c>
      <c r="AN476" t="s">
        <v>74</v>
      </c>
      <c r="AO476">
        <v>0</v>
      </c>
      <c r="AP476">
        <v>293</v>
      </c>
      <c r="AQ476" s="105" t="s">
        <v>74</v>
      </c>
      <c r="AR476" s="6" t="s">
        <v>74</v>
      </c>
      <c r="AS476" t="s">
        <v>17208</v>
      </c>
      <c r="AT476" t="s">
        <v>13016</v>
      </c>
      <c r="AU476" s="6" t="s">
        <v>74</v>
      </c>
      <c r="AV476" s="6" t="s">
        <v>74</v>
      </c>
      <c r="AW476" t="s">
        <v>19951</v>
      </c>
      <c r="AX476" t="s">
        <v>22957</v>
      </c>
      <c r="AY476">
        <v>7675</v>
      </c>
      <c r="AZ476">
        <v>0</v>
      </c>
      <c r="BA476">
        <v>489</v>
      </c>
      <c r="BB476">
        <v>6.3713355048859929E-2</v>
      </c>
      <c r="BC476" t="s">
        <v>23752</v>
      </c>
      <c r="BD476">
        <v>0.76649999999999996</v>
      </c>
      <c r="BE476" t="s">
        <v>23749</v>
      </c>
    </row>
    <row r="477" spans="1:57">
      <c r="A477" s="130" t="s">
        <v>22904</v>
      </c>
      <c r="B477">
        <v>575</v>
      </c>
      <c r="C477" t="s">
        <v>13020</v>
      </c>
      <c r="D477" s="10">
        <v>300021964</v>
      </c>
      <c r="E477" t="s">
        <v>14775</v>
      </c>
      <c r="F477" t="s">
        <v>14602</v>
      </c>
      <c r="G477" s="7">
        <v>45377</v>
      </c>
      <c r="H477">
        <v>2</v>
      </c>
      <c r="I477" t="s">
        <v>73</v>
      </c>
      <c r="J477" t="s">
        <v>23708</v>
      </c>
      <c r="K477" t="s">
        <v>23708</v>
      </c>
      <c r="L477" t="s">
        <v>9236</v>
      </c>
      <c r="M477">
        <v>11010</v>
      </c>
      <c r="R477" t="s">
        <v>74</v>
      </c>
      <c r="S477" t="s">
        <v>74</v>
      </c>
      <c r="T477" t="s">
        <v>74</v>
      </c>
      <c r="U477">
        <v>0</v>
      </c>
      <c r="V477">
        <v>0</v>
      </c>
      <c r="W477" t="s">
        <v>74</v>
      </c>
      <c r="X477" t="s">
        <v>74</v>
      </c>
      <c r="Y477" t="s">
        <v>74</v>
      </c>
      <c r="Z477">
        <v>0</v>
      </c>
      <c r="AA477">
        <v>0</v>
      </c>
      <c r="AB477" t="s">
        <v>74</v>
      </c>
      <c r="AC477" t="s">
        <v>74</v>
      </c>
      <c r="AD477" t="s">
        <v>74</v>
      </c>
      <c r="AE477">
        <v>0</v>
      </c>
      <c r="AF477">
        <v>0</v>
      </c>
      <c r="AG477" t="s">
        <v>74</v>
      </c>
      <c r="AH477" t="s">
        <v>74</v>
      </c>
      <c r="AI477" t="s">
        <v>74</v>
      </c>
      <c r="AJ477">
        <v>0</v>
      </c>
      <c r="AK477">
        <v>0</v>
      </c>
      <c r="AL477" t="s">
        <v>74</v>
      </c>
      <c r="AM477" t="s">
        <v>74</v>
      </c>
      <c r="AN477" t="s">
        <v>74</v>
      </c>
      <c r="AO477">
        <v>0</v>
      </c>
      <c r="AP477">
        <v>0</v>
      </c>
      <c r="AQ477" s="105" t="s">
        <v>74</v>
      </c>
      <c r="AR477" s="6" t="s">
        <v>74</v>
      </c>
      <c r="AS477" t="s">
        <v>17208</v>
      </c>
      <c r="AT477" t="s">
        <v>13022</v>
      </c>
      <c r="AU477" s="6" t="s">
        <v>74</v>
      </c>
      <c r="AV477" s="6" t="s">
        <v>74</v>
      </c>
      <c r="AW477" t="s">
        <v>23735</v>
      </c>
      <c r="AX477" t="s">
        <v>22949</v>
      </c>
      <c r="AY477">
        <v>11010</v>
      </c>
      <c r="AZ477">
        <v>0</v>
      </c>
      <c r="BA477">
        <v>0</v>
      </c>
      <c r="BB477">
        <v>0</v>
      </c>
      <c r="BC477" t="s">
        <v>23752</v>
      </c>
      <c r="BD477" t="s">
        <v>23752</v>
      </c>
      <c r="BE477" t="s">
        <v>23749</v>
      </c>
    </row>
    <row r="478" spans="1:57">
      <c r="A478" s="130">
        <v>2635261859</v>
      </c>
      <c r="B478">
        <v>576</v>
      </c>
      <c r="C478" t="s">
        <v>14537</v>
      </c>
      <c r="D478" s="10">
        <v>2635261859</v>
      </c>
      <c r="E478" t="s">
        <v>14776</v>
      </c>
      <c r="F478" t="s">
        <v>14538</v>
      </c>
      <c r="G478" s="7">
        <v>45461</v>
      </c>
      <c r="H478">
        <v>2</v>
      </c>
      <c r="I478" t="s">
        <v>73</v>
      </c>
      <c r="J478" t="s">
        <v>6484</v>
      </c>
      <c r="K478" t="s">
        <v>6484</v>
      </c>
      <c r="L478" t="s">
        <v>9239</v>
      </c>
      <c r="M478">
        <v>10</v>
      </c>
      <c r="R478" t="s">
        <v>74</v>
      </c>
      <c r="S478" t="s">
        <v>74</v>
      </c>
      <c r="T478" t="s">
        <v>74</v>
      </c>
      <c r="U478">
        <v>0</v>
      </c>
      <c r="V478">
        <v>0</v>
      </c>
      <c r="W478" t="s">
        <v>74</v>
      </c>
      <c r="X478" t="s">
        <v>74</v>
      </c>
      <c r="Y478" t="s">
        <v>74</v>
      </c>
      <c r="Z478">
        <v>0</v>
      </c>
      <c r="AA478">
        <v>101</v>
      </c>
      <c r="AB478" t="s">
        <v>74</v>
      </c>
      <c r="AC478" t="s">
        <v>74</v>
      </c>
      <c r="AD478" t="s">
        <v>74</v>
      </c>
      <c r="AE478">
        <v>0</v>
      </c>
      <c r="AF478">
        <v>-284</v>
      </c>
      <c r="AG478" t="s">
        <v>74</v>
      </c>
      <c r="AH478" t="s">
        <v>74</v>
      </c>
      <c r="AI478" t="s">
        <v>74</v>
      </c>
      <c r="AJ478">
        <v>0</v>
      </c>
      <c r="AK478">
        <v>0</v>
      </c>
      <c r="AL478" t="s">
        <v>74</v>
      </c>
      <c r="AM478" t="s">
        <v>74</v>
      </c>
      <c r="AN478" t="s">
        <v>74</v>
      </c>
      <c r="AO478">
        <v>0</v>
      </c>
      <c r="AP478">
        <v>48</v>
      </c>
      <c r="AQ478" s="105" t="s">
        <v>74</v>
      </c>
      <c r="AR478" s="6" t="s">
        <v>74</v>
      </c>
      <c r="AS478" t="s">
        <v>17208</v>
      </c>
      <c r="AT478" t="s">
        <v>13028</v>
      </c>
      <c r="AU478" s="6" t="s">
        <v>74</v>
      </c>
      <c r="AV478" s="6" t="s">
        <v>74</v>
      </c>
      <c r="AW478" t="s">
        <v>19952</v>
      </c>
      <c r="AX478" t="s">
        <v>22946</v>
      </c>
      <c r="AY478">
        <v>10076</v>
      </c>
      <c r="AZ478">
        <v>0</v>
      </c>
      <c r="BA478">
        <v>7</v>
      </c>
      <c r="BB478">
        <v>6.9472012703453753E-4</v>
      </c>
      <c r="BC478" t="s">
        <v>23752</v>
      </c>
      <c r="BD478" t="s">
        <v>23752</v>
      </c>
      <c r="BE478" t="s">
        <v>23749</v>
      </c>
    </row>
    <row r="479" spans="1:57">
      <c r="A479" s="130">
        <v>4205422890</v>
      </c>
      <c r="B479">
        <v>577</v>
      </c>
      <c r="C479" t="s">
        <v>14539</v>
      </c>
      <c r="D479" s="10">
        <v>4205422890</v>
      </c>
      <c r="E479" t="s">
        <v>14777</v>
      </c>
      <c r="F479" t="s">
        <v>14540</v>
      </c>
      <c r="G479" s="7">
        <v>45482</v>
      </c>
      <c r="H479">
        <v>2</v>
      </c>
      <c r="I479" t="s">
        <v>73</v>
      </c>
      <c r="J479" t="s">
        <v>23608</v>
      </c>
      <c r="K479" t="s">
        <v>6487</v>
      </c>
      <c r="L479" t="s">
        <v>9241</v>
      </c>
      <c r="M479">
        <v>10000</v>
      </c>
      <c r="R479" t="s">
        <v>74</v>
      </c>
      <c r="S479" t="s">
        <v>74</v>
      </c>
      <c r="T479" t="s">
        <v>74</v>
      </c>
      <c r="U479">
        <v>0</v>
      </c>
      <c r="V479">
        <v>1341</v>
      </c>
      <c r="W479" t="s">
        <v>74</v>
      </c>
      <c r="X479" t="s">
        <v>74</v>
      </c>
      <c r="Y479" t="s">
        <v>74</v>
      </c>
      <c r="Z479">
        <v>0</v>
      </c>
      <c r="AA479">
        <v>1426</v>
      </c>
      <c r="AB479" t="s">
        <v>74</v>
      </c>
      <c r="AC479" t="s">
        <v>74</v>
      </c>
      <c r="AD479" t="s">
        <v>74</v>
      </c>
      <c r="AE479">
        <v>0</v>
      </c>
      <c r="AF479">
        <v>75</v>
      </c>
      <c r="AG479" t="s">
        <v>74</v>
      </c>
      <c r="AH479" t="s">
        <v>74</v>
      </c>
      <c r="AI479" t="s">
        <v>74</v>
      </c>
      <c r="AJ479">
        <v>0</v>
      </c>
      <c r="AK479">
        <v>8747</v>
      </c>
      <c r="AL479" t="s">
        <v>74</v>
      </c>
      <c r="AM479" t="s">
        <v>74</v>
      </c>
      <c r="AN479" t="s">
        <v>74</v>
      </c>
      <c r="AO479">
        <v>0</v>
      </c>
      <c r="AP479">
        <v>1082</v>
      </c>
      <c r="AQ479" s="105" t="s">
        <v>74</v>
      </c>
      <c r="AR479" s="6" t="s">
        <v>74</v>
      </c>
      <c r="AS479" t="s">
        <v>17208</v>
      </c>
      <c r="AT479" t="s">
        <v>13034</v>
      </c>
      <c r="AU479" s="6" t="s">
        <v>74</v>
      </c>
      <c r="AV479" s="6" t="s">
        <v>74</v>
      </c>
      <c r="AW479" t="s">
        <v>19953</v>
      </c>
      <c r="AX479" t="s">
        <v>22964</v>
      </c>
      <c r="AY479">
        <v>10075</v>
      </c>
      <c r="AZ479">
        <v>0</v>
      </c>
      <c r="BA479">
        <v>415</v>
      </c>
      <c r="BB479">
        <v>4.1191066997518608E-2</v>
      </c>
      <c r="BC479" t="s">
        <v>23752</v>
      </c>
      <c r="BD479">
        <v>5.5928411633109618E-2</v>
      </c>
      <c r="BE479" t="s">
        <v>23749</v>
      </c>
    </row>
    <row r="480" spans="1:57">
      <c r="A480" s="130">
        <v>3459086819</v>
      </c>
      <c r="B480">
        <v>578</v>
      </c>
      <c r="C480" t="s">
        <v>14541</v>
      </c>
      <c r="D480" s="10">
        <v>3459086819</v>
      </c>
      <c r="E480" t="s">
        <v>14778</v>
      </c>
      <c r="F480" t="s">
        <v>14542</v>
      </c>
      <c r="G480" s="7">
        <v>45454</v>
      </c>
      <c r="H480">
        <v>2</v>
      </c>
      <c r="I480" t="s">
        <v>73</v>
      </c>
      <c r="J480" t="s">
        <v>6491</v>
      </c>
      <c r="K480" t="s">
        <v>6491</v>
      </c>
      <c r="L480" t="s">
        <v>9244</v>
      </c>
      <c r="M480">
        <v>10</v>
      </c>
      <c r="R480" t="s">
        <v>74</v>
      </c>
      <c r="S480" t="s">
        <v>74</v>
      </c>
      <c r="T480" t="s">
        <v>74</v>
      </c>
      <c r="U480">
        <v>0</v>
      </c>
      <c r="V480">
        <v>0</v>
      </c>
      <c r="W480" t="s">
        <v>74</v>
      </c>
      <c r="X480" t="s">
        <v>74</v>
      </c>
      <c r="Y480" t="s">
        <v>74</v>
      </c>
      <c r="Z480">
        <v>0</v>
      </c>
      <c r="AA480">
        <v>101</v>
      </c>
      <c r="AB480" t="s">
        <v>74</v>
      </c>
      <c r="AC480" t="s">
        <v>74</v>
      </c>
      <c r="AD480" t="s">
        <v>74</v>
      </c>
      <c r="AE480">
        <v>0</v>
      </c>
      <c r="AF480">
        <v>-277</v>
      </c>
      <c r="AG480" t="s">
        <v>74</v>
      </c>
      <c r="AH480" t="s">
        <v>74</v>
      </c>
      <c r="AI480" t="s">
        <v>74</v>
      </c>
      <c r="AJ480">
        <v>0</v>
      </c>
      <c r="AK480">
        <v>0</v>
      </c>
      <c r="AL480" t="s">
        <v>74</v>
      </c>
      <c r="AM480" t="s">
        <v>74</v>
      </c>
      <c r="AN480" t="s">
        <v>74</v>
      </c>
      <c r="AO480">
        <v>0</v>
      </c>
      <c r="AP480">
        <v>48</v>
      </c>
      <c r="AQ480" s="105" t="s">
        <v>74</v>
      </c>
      <c r="AR480" s="6" t="s">
        <v>74</v>
      </c>
      <c r="AS480" t="s">
        <v>17208</v>
      </c>
      <c r="AT480" t="s">
        <v>13040</v>
      </c>
      <c r="AU480" s="6" t="s">
        <v>74</v>
      </c>
      <c r="AV480" s="6" t="s">
        <v>74</v>
      </c>
      <c r="AW480" t="s">
        <v>19954</v>
      </c>
      <c r="AX480" t="s">
        <v>22940</v>
      </c>
      <c r="AY480">
        <v>10063</v>
      </c>
      <c r="AZ480">
        <v>0</v>
      </c>
      <c r="BA480">
        <v>0</v>
      </c>
      <c r="BB480">
        <v>0</v>
      </c>
      <c r="BC480" t="s">
        <v>23752</v>
      </c>
      <c r="BD480" t="s">
        <v>23752</v>
      </c>
      <c r="BE480" t="s">
        <v>23749</v>
      </c>
    </row>
    <row r="481" spans="1:57">
      <c r="A481" s="130">
        <v>7460024758</v>
      </c>
      <c r="B481">
        <v>555</v>
      </c>
      <c r="C481" t="s">
        <v>3614</v>
      </c>
      <c r="D481" s="10">
        <v>7460024758</v>
      </c>
      <c r="E481" t="s">
        <v>14779</v>
      </c>
      <c r="F481" t="s">
        <v>14543</v>
      </c>
      <c r="G481" s="7">
        <v>42345</v>
      </c>
      <c r="H481">
        <v>10</v>
      </c>
      <c r="I481" t="s">
        <v>73</v>
      </c>
      <c r="J481" t="s">
        <v>5332</v>
      </c>
      <c r="K481" t="s">
        <v>5331</v>
      </c>
      <c r="L481" t="s">
        <v>9247</v>
      </c>
      <c r="M481">
        <v>10</v>
      </c>
      <c r="R481">
        <v>135</v>
      </c>
      <c r="S481">
        <v>51</v>
      </c>
      <c r="T481">
        <v>144</v>
      </c>
      <c r="U481">
        <v>84</v>
      </c>
      <c r="V481">
        <v>10023</v>
      </c>
      <c r="W481">
        <v>16506</v>
      </c>
      <c r="X481">
        <v>154</v>
      </c>
      <c r="Y481">
        <v>174</v>
      </c>
      <c r="Z481">
        <v>82</v>
      </c>
      <c r="AA481">
        <v>78</v>
      </c>
      <c r="AB481">
        <v>-2350</v>
      </c>
      <c r="AC481">
        <v>-104</v>
      </c>
      <c r="AD481">
        <v>-30</v>
      </c>
      <c r="AE481">
        <v>2</v>
      </c>
      <c r="AF481">
        <v>9945</v>
      </c>
      <c r="AG481">
        <v>0</v>
      </c>
      <c r="AH481">
        <v>0</v>
      </c>
      <c r="AI481">
        <v>0</v>
      </c>
      <c r="AJ481">
        <v>0</v>
      </c>
      <c r="AK481">
        <v>40</v>
      </c>
      <c r="AL481">
        <v>3097</v>
      </c>
      <c r="AM481">
        <v>246</v>
      </c>
      <c r="AN481">
        <v>213</v>
      </c>
      <c r="AO481">
        <v>52</v>
      </c>
      <c r="AP481">
        <v>9388</v>
      </c>
      <c r="AQ481" s="105">
        <v>37</v>
      </c>
      <c r="AR481" s="6">
        <v>74.244</v>
      </c>
      <c r="AS481" t="s">
        <v>17208</v>
      </c>
      <c r="AT481" t="s">
        <v>13046</v>
      </c>
      <c r="AU481" s="6">
        <v>0</v>
      </c>
      <c r="AV481" s="6" t="s">
        <v>74</v>
      </c>
      <c r="AW481" t="s">
        <v>22887</v>
      </c>
      <c r="AX481" t="s">
        <v>22939</v>
      </c>
      <c r="AY481">
        <v>10371</v>
      </c>
      <c r="AZ481">
        <v>0</v>
      </c>
      <c r="BA481">
        <v>0</v>
      </c>
      <c r="BB481">
        <v>0</v>
      </c>
      <c r="BC481">
        <v>14.848800000000001</v>
      </c>
      <c r="BD481">
        <v>0.99221789883268485</v>
      </c>
      <c r="BE481" t="s">
        <v>23749</v>
      </c>
    </row>
    <row r="482" spans="1:57">
      <c r="A482" s="130">
        <v>2225153627</v>
      </c>
      <c r="B482">
        <v>556</v>
      </c>
      <c r="C482" t="s">
        <v>3620</v>
      </c>
      <c r="D482" s="10">
        <v>2225153627</v>
      </c>
      <c r="E482" t="s">
        <v>14780</v>
      </c>
      <c r="F482" t="s">
        <v>14544</v>
      </c>
      <c r="G482" s="7">
        <v>41948</v>
      </c>
      <c r="H482">
        <v>11</v>
      </c>
      <c r="I482" t="s">
        <v>73</v>
      </c>
      <c r="J482" t="s">
        <v>5257</v>
      </c>
      <c r="K482" t="s">
        <v>5257</v>
      </c>
      <c r="L482" t="s">
        <v>9250</v>
      </c>
      <c r="M482">
        <v>10000</v>
      </c>
      <c r="R482">
        <v>1501</v>
      </c>
      <c r="S482">
        <v>12845</v>
      </c>
      <c r="T482">
        <v>2344</v>
      </c>
      <c r="U482">
        <v>1422</v>
      </c>
      <c r="V482">
        <v>17260</v>
      </c>
      <c r="W482">
        <v>645</v>
      </c>
      <c r="X482">
        <v>3162</v>
      </c>
      <c r="Y482">
        <v>634</v>
      </c>
      <c r="Z482">
        <v>254</v>
      </c>
      <c r="AA482">
        <v>18915</v>
      </c>
      <c r="AB482">
        <v>974</v>
      </c>
      <c r="AC482">
        <v>8493</v>
      </c>
      <c r="AD482">
        <v>-2653</v>
      </c>
      <c r="AE482">
        <v>-2431</v>
      </c>
      <c r="AF482">
        <v>-4516</v>
      </c>
      <c r="AG482">
        <v>411</v>
      </c>
      <c r="AH482">
        <v>5867</v>
      </c>
      <c r="AI482">
        <v>5184</v>
      </c>
      <c r="AJ482">
        <v>794</v>
      </c>
      <c r="AK482">
        <v>9563</v>
      </c>
      <c r="AL482">
        <v>965</v>
      </c>
      <c r="AM482">
        <v>1591</v>
      </c>
      <c r="AN482">
        <v>543</v>
      </c>
      <c r="AO482">
        <v>139</v>
      </c>
      <c r="AP482">
        <v>985</v>
      </c>
      <c r="AQ482" s="105">
        <v>12168</v>
      </c>
      <c r="AR482" s="6">
        <v>11.499000000000001</v>
      </c>
      <c r="AS482" t="s">
        <v>17208</v>
      </c>
      <c r="AT482" t="s">
        <v>13051</v>
      </c>
      <c r="AU482" s="6">
        <v>0</v>
      </c>
      <c r="AV482" s="6">
        <v>23.2676399026764</v>
      </c>
      <c r="AW482" t="s">
        <v>22888</v>
      </c>
      <c r="AX482" t="s">
        <v>22954</v>
      </c>
      <c r="AY482">
        <v>10138</v>
      </c>
      <c r="AZ482">
        <v>0</v>
      </c>
      <c r="BA482">
        <v>750</v>
      </c>
      <c r="BB482">
        <v>7.3979088577628721E-2</v>
      </c>
      <c r="BC482">
        <v>2.2998000000000003</v>
      </c>
      <c r="BD482">
        <v>-0.2616454229432213</v>
      </c>
      <c r="BE482" t="s">
        <v>23749</v>
      </c>
    </row>
    <row r="483" spans="1:57">
      <c r="A483" s="130">
        <v>5406843025</v>
      </c>
      <c r="B483">
        <v>579</v>
      </c>
      <c r="C483" t="s">
        <v>14545</v>
      </c>
      <c r="D483" s="10">
        <v>5406843025</v>
      </c>
      <c r="E483" t="s">
        <v>14781</v>
      </c>
      <c r="F483" t="s">
        <v>14546</v>
      </c>
      <c r="G483" s="7">
        <v>45537</v>
      </c>
      <c r="H483">
        <v>2</v>
      </c>
      <c r="I483" t="s">
        <v>73</v>
      </c>
      <c r="J483" t="s">
        <v>20935</v>
      </c>
      <c r="K483" t="s">
        <v>20934</v>
      </c>
      <c r="L483" t="s">
        <v>9253</v>
      </c>
      <c r="M483">
        <v>10000</v>
      </c>
      <c r="R483" t="s">
        <v>74</v>
      </c>
      <c r="S483" t="s">
        <v>74</v>
      </c>
      <c r="T483" t="s">
        <v>74</v>
      </c>
      <c r="U483">
        <v>0</v>
      </c>
      <c r="V483">
        <v>283</v>
      </c>
      <c r="W483" t="s">
        <v>74</v>
      </c>
      <c r="X483" t="s">
        <v>74</v>
      </c>
      <c r="Y483" t="s">
        <v>74</v>
      </c>
      <c r="Z483">
        <v>0</v>
      </c>
      <c r="AA483">
        <v>204</v>
      </c>
      <c r="AB483" t="s">
        <v>74</v>
      </c>
      <c r="AC483" t="s">
        <v>74</v>
      </c>
      <c r="AD483" t="s">
        <v>74</v>
      </c>
      <c r="AE483">
        <v>0</v>
      </c>
      <c r="AF483">
        <v>62</v>
      </c>
      <c r="AG483" t="s">
        <v>74</v>
      </c>
      <c r="AH483" t="s">
        <v>74</v>
      </c>
      <c r="AI483" t="s">
        <v>74</v>
      </c>
      <c r="AJ483">
        <v>0</v>
      </c>
      <c r="AK483">
        <v>0</v>
      </c>
      <c r="AL483" t="s">
        <v>74</v>
      </c>
      <c r="AM483" t="s">
        <v>74</v>
      </c>
      <c r="AN483" t="s">
        <v>74</v>
      </c>
      <c r="AO483">
        <v>0</v>
      </c>
      <c r="AP483">
        <v>10024</v>
      </c>
      <c r="AQ483" s="105" t="s">
        <v>74</v>
      </c>
      <c r="AR483" s="6" t="s">
        <v>74</v>
      </c>
      <c r="AS483" t="s">
        <v>17208</v>
      </c>
      <c r="AT483" t="s">
        <v>13055</v>
      </c>
      <c r="AU483" s="6" t="s">
        <v>74</v>
      </c>
      <c r="AV483" s="6" t="s">
        <v>74</v>
      </c>
      <c r="AW483" t="s">
        <v>21263</v>
      </c>
      <c r="AX483" t="s">
        <v>22931</v>
      </c>
      <c r="AY483">
        <v>10062</v>
      </c>
      <c r="AZ483">
        <v>0</v>
      </c>
      <c r="BA483">
        <v>0</v>
      </c>
      <c r="BB483">
        <v>0</v>
      </c>
      <c r="BC483" t="s">
        <v>23752</v>
      </c>
      <c r="BD483">
        <v>0.21908127208480566</v>
      </c>
      <c r="BE483" t="s">
        <v>23749</v>
      </c>
    </row>
    <row r="484" spans="1:57">
      <c r="A484" s="130">
        <v>1841056860</v>
      </c>
      <c r="B484">
        <v>557</v>
      </c>
      <c r="C484" t="s">
        <v>3626</v>
      </c>
      <c r="D484" s="10">
        <v>1841056860</v>
      </c>
      <c r="E484" t="s">
        <v>14782</v>
      </c>
      <c r="F484" t="s">
        <v>14549</v>
      </c>
      <c r="G484" s="7">
        <v>42304</v>
      </c>
      <c r="H484">
        <v>10</v>
      </c>
      <c r="I484" t="s">
        <v>73</v>
      </c>
      <c r="J484" t="s">
        <v>5553</v>
      </c>
      <c r="K484" t="s">
        <v>5553</v>
      </c>
      <c r="L484" t="s">
        <v>4183</v>
      </c>
      <c r="M484">
        <v>10025</v>
      </c>
      <c r="R484">
        <v>0</v>
      </c>
      <c r="S484">
        <v>0</v>
      </c>
      <c r="T484">
        <v>0</v>
      </c>
      <c r="U484">
        <v>0</v>
      </c>
      <c r="V484">
        <v>870</v>
      </c>
      <c r="W484">
        <v>0</v>
      </c>
      <c r="X484">
        <v>0</v>
      </c>
      <c r="Y484">
        <v>0</v>
      </c>
      <c r="Z484">
        <v>0</v>
      </c>
      <c r="AA484">
        <v>2</v>
      </c>
      <c r="AB484">
        <v>0</v>
      </c>
      <c r="AC484">
        <v>0</v>
      </c>
      <c r="AD484">
        <v>0</v>
      </c>
      <c r="AE484">
        <v>0</v>
      </c>
      <c r="AF484">
        <v>843</v>
      </c>
      <c r="AG484">
        <v>0</v>
      </c>
      <c r="AH484">
        <v>0</v>
      </c>
      <c r="AI484">
        <v>0</v>
      </c>
      <c r="AJ484">
        <v>0</v>
      </c>
      <c r="AK484">
        <v>0</v>
      </c>
      <c r="AL484">
        <v>0</v>
      </c>
      <c r="AM484">
        <v>0</v>
      </c>
      <c r="AN484">
        <v>0</v>
      </c>
      <c r="AO484">
        <v>0</v>
      </c>
      <c r="AP484">
        <v>9739</v>
      </c>
      <c r="AQ484" s="105">
        <v>0</v>
      </c>
      <c r="AR484" s="6" t="s">
        <v>74</v>
      </c>
      <c r="AS484" t="s">
        <v>17208</v>
      </c>
      <c r="AT484" t="s">
        <v>13067</v>
      </c>
      <c r="AU484" s="6">
        <v>0</v>
      </c>
      <c r="AV484" s="6" t="s">
        <v>74</v>
      </c>
      <c r="AW484" t="s">
        <v>19955</v>
      </c>
      <c r="AX484" t="s">
        <v>22944</v>
      </c>
      <c r="AY484">
        <v>10317</v>
      </c>
      <c r="AZ484">
        <v>0</v>
      </c>
      <c r="BA484">
        <v>0</v>
      </c>
      <c r="BB484">
        <v>0</v>
      </c>
      <c r="BC484" t="s">
        <v>23752</v>
      </c>
      <c r="BD484">
        <v>0.96896551724137936</v>
      </c>
      <c r="BE484" t="s">
        <v>23749</v>
      </c>
    </row>
    <row r="485" spans="1:57">
      <c r="A485" s="130">
        <v>9704250356</v>
      </c>
      <c r="B485">
        <v>580</v>
      </c>
      <c r="C485" t="s">
        <v>14552</v>
      </c>
      <c r="D485" s="10">
        <v>9704250356</v>
      </c>
      <c r="E485" t="s">
        <v>14783</v>
      </c>
      <c r="F485" t="s">
        <v>14553</v>
      </c>
      <c r="G485" s="7">
        <v>45552</v>
      </c>
      <c r="H485">
        <v>1</v>
      </c>
      <c r="I485" t="s">
        <v>73</v>
      </c>
      <c r="J485" t="s">
        <v>6513</v>
      </c>
      <c r="K485" t="s">
        <v>6512</v>
      </c>
      <c r="L485" t="s">
        <v>9256</v>
      </c>
      <c r="M485">
        <v>10</v>
      </c>
      <c r="R485" t="s">
        <v>74</v>
      </c>
      <c r="S485" t="s">
        <v>74</v>
      </c>
      <c r="T485" t="s">
        <v>74</v>
      </c>
      <c r="U485">
        <v>0</v>
      </c>
      <c r="V485">
        <v>0</v>
      </c>
      <c r="W485" t="s">
        <v>74</v>
      </c>
      <c r="X485" t="s">
        <v>74</v>
      </c>
      <c r="Y485" t="s">
        <v>74</v>
      </c>
      <c r="Z485">
        <v>0</v>
      </c>
      <c r="AA485">
        <v>150</v>
      </c>
      <c r="AB485" t="s">
        <v>74</v>
      </c>
      <c r="AC485" t="s">
        <v>74</v>
      </c>
      <c r="AD485" t="s">
        <v>74</v>
      </c>
      <c r="AE485">
        <v>0</v>
      </c>
      <c r="AF485">
        <v>16</v>
      </c>
      <c r="AG485" t="s">
        <v>74</v>
      </c>
      <c r="AH485" t="s">
        <v>74</v>
      </c>
      <c r="AI485" t="s">
        <v>74</v>
      </c>
      <c r="AJ485">
        <v>0</v>
      </c>
      <c r="AK485">
        <v>9990</v>
      </c>
      <c r="AL485" t="s">
        <v>74</v>
      </c>
      <c r="AM485" t="s">
        <v>74</v>
      </c>
      <c r="AN485" t="s">
        <v>74</v>
      </c>
      <c r="AO485">
        <v>0</v>
      </c>
      <c r="AP485">
        <v>10041</v>
      </c>
      <c r="AQ485" s="105" t="s">
        <v>74</v>
      </c>
      <c r="AR485" s="6" t="s">
        <v>74</v>
      </c>
      <c r="AS485" t="s">
        <v>74</v>
      </c>
      <c r="AT485" t="s">
        <v>13077</v>
      </c>
      <c r="AU485" s="6" t="s">
        <v>74</v>
      </c>
      <c r="AV485" s="6" t="s">
        <v>74</v>
      </c>
      <c r="AW485" t="s">
        <v>19956</v>
      </c>
      <c r="AX485" t="s">
        <v>22957</v>
      </c>
      <c r="AY485">
        <v>10332</v>
      </c>
      <c r="AZ485">
        <v>10000</v>
      </c>
      <c r="BA485">
        <v>17</v>
      </c>
      <c r="BB485">
        <v>0.96951219512195119</v>
      </c>
      <c r="BC485" t="s">
        <v>23752</v>
      </c>
      <c r="BD485" t="s">
        <v>23752</v>
      </c>
      <c r="BE485" t="s">
        <v>23749</v>
      </c>
    </row>
    <row r="486" spans="1:57">
      <c r="A486" s="130">
        <v>7708440146</v>
      </c>
      <c r="B486">
        <v>581</v>
      </c>
      <c r="C486" t="s">
        <v>14554</v>
      </c>
      <c r="D486" s="10">
        <v>7708440146</v>
      </c>
      <c r="E486" t="s">
        <v>14784</v>
      </c>
      <c r="F486" t="s">
        <v>14555</v>
      </c>
      <c r="G486" s="7">
        <v>45519</v>
      </c>
      <c r="H486">
        <v>2</v>
      </c>
      <c r="I486" t="s">
        <v>73</v>
      </c>
      <c r="J486" t="s">
        <v>6515</v>
      </c>
      <c r="K486" t="s">
        <v>6515</v>
      </c>
      <c r="L486" t="s">
        <v>9259</v>
      </c>
      <c r="M486">
        <v>10000</v>
      </c>
      <c r="R486" t="s">
        <v>74</v>
      </c>
      <c r="S486" t="s">
        <v>74</v>
      </c>
      <c r="T486" t="s">
        <v>74</v>
      </c>
      <c r="U486">
        <v>0</v>
      </c>
      <c r="V486">
        <v>1000</v>
      </c>
      <c r="W486" t="s">
        <v>74</v>
      </c>
      <c r="X486" t="s">
        <v>74</v>
      </c>
      <c r="Y486" t="s">
        <v>74</v>
      </c>
      <c r="Z486">
        <v>0</v>
      </c>
      <c r="AA486">
        <v>203</v>
      </c>
      <c r="AB486" t="s">
        <v>74</v>
      </c>
      <c r="AC486" t="s">
        <v>74</v>
      </c>
      <c r="AD486" t="s">
        <v>74</v>
      </c>
      <c r="AE486">
        <v>0</v>
      </c>
      <c r="AF486">
        <v>702</v>
      </c>
      <c r="AG486" t="s">
        <v>74</v>
      </c>
      <c r="AH486" t="s">
        <v>74</v>
      </c>
      <c r="AI486" t="s">
        <v>74</v>
      </c>
      <c r="AJ486">
        <v>0</v>
      </c>
      <c r="AK486">
        <v>10000</v>
      </c>
      <c r="AL486" t="s">
        <v>74</v>
      </c>
      <c r="AM486" t="s">
        <v>74</v>
      </c>
      <c r="AN486" t="s">
        <v>74</v>
      </c>
      <c r="AO486">
        <v>0</v>
      </c>
      <c r="AP486">
        <v>38</v>
      </c>
      <c r="AQ486" s="105" t="s">
        <v>74</v>
      </c>
      <c r="AR486" s="6" t="s">
        <v>74</v>
      </c>
      <c r="AS486" t="s">
        <v>74</v>
      </c>
      <c r="AT486" t="s">
        <v>13082</v>
      </c>
      <c r="AU486" s="6" t="s">
        <v>74</v>
      </c>
      <c r="AV486" s="6" t="s">
        <v>74</v>
      </c>
      <c r="AW486" t="s">
        <v>19957</v>
      </c>
      <c r="AX486" t="s">
        <v>22914</v>
      </c>
      <c r="AY486">
        <v>10702</v>
      </c>
      <c r="AZ486">
        <v>19</v>
      </c>
      <c r="BA486">
        <v>148</v>
      </c>
      <c r="BB486">
        <v>1.5604559895346664E-2</v>
      </c>
      <c r="BC486" t="s">
        <v>23752</v>
      </c>
      <c r="BD486">
        <v>0.70199999999999996</v>
      </c>
      <c r="BE486" t="s">
        <v>23749</v>
      </c>
    </row>
    <row r="487" spans="1:57">
      <c r="A487" s="130">
        <v>1800024700</v>
      </c>
      <c r="B487">
        <v>582</v>
      </c>
      <c r="C487" t="s">
        <v>14556</v>
      </c>
      <c r="D487" s="10">
        <v>1800024700</v>
      </c>
      <c r="E487" t="s">
        <v>14785</v>
      </c>
      <c r="F487" t="s">
        <v>14557</v>
      </c>
      <c r="G487" s="7">
        <v>45572</v>
      </c>
      <c r="H487">
        <v>1</v>
      </c>
      <c r="I487" t="s">
        <v>73</v>
      </c>
      <c r="J487" t="s">
        <v>6519</v>
      </c>
      <c r="K487" t="s">
        <v>6518</v>
      </c>
      <c r="L487" t="s">
        <v>9261</v>
      </c>
      <c r="M487">
        <v>10000</v>
      </c>
      <c r="R487" t="s">
        <v>74</v>
      </c>
      <c r="S487" t="s">
        <v>74</v>
      </c>
      <c r="T487" t="s">
        <v>74</v>
      </c>
      <c r="U487">
        <v>0</v>
      </c>
      <c r="V487">
        <v>0</v>
      </c>
      <c r="W487" t="s">
        <v>74</v>
      </c>
      <c r="X487" t="s">
        <v>74</v>
      </c>
      <c r="Y487" t="s">
        <v>74</v>
      </c>
      <c r="Z487">
        <v>0</v>
      </c>
      <c r="AA487">
        <v>4</v>
      </c>
      <c r="AB487" t="s">
        <v>74</v>
      </c>
      <c r="AC487" t="s">
        <v>74</v>
      </c>
      <c r="AD487" t="s">
        <v>74</v>
      </c>
      <c r="AE487">
        <v>0</v>
      </c>
      <c r="AF487">
        <v>-180</v>
      </c>
      <c r="AG487" t="s">
        <v>74</v>
      </c>
      <c r="AH487" t="s">
        <v>74</v>
      </c>
      <c r="AI487" t="s">
        <v>74</v>
      </c>
      <c r="AJ487">
        <v>0</v>
      </c>
      <c r="AK487">
        <v>0</v>
      </c>
      <c r="AL487" t="s">
        <v>74</v>
      </c>
      <c r="AM487" t="s">
        <v>74</v>
      </c>
      <c r="AN487" t="s">
        <v>74</v>
      </c>
      <c r="AO487">
        <v>0</v>
      </c>
      <c r="AP487">
        <v>8</v>
      </c>
      <c r="AQ487" s="105" t="s">
        <v>74</v>
      </c>
      <c r="AR487" s="6" t="s">
        <v>74</v>
      </c>
      <c r="AS487" t="s">
        <v>17208</v>
      </c>
      <c r="AT487" t="s">
        <v>13088</v>
      </c>
      <c r="AU487" s="6" t="s">
        <v>74</v>
      </c>
      <c r="AV487" s="6" t="s">
        <v>74</v>
      </c>
      <c r="AW487" t="s">
        <v>19958</v>
      </c>
      <c r="AX487" t="s">
        <v>22944</v>
      </c>
      <c r="AY487">
        <v>10136</v>
      </c>
      <c r="AZ487">
        <v>0</v>
      </c>
      <c r="BA487">
        <v>32</v>
      </c>
      <c r="BB487">
        <v>3.1570639305445935E-3</v>
      </c>
      <c r="BC487" t="s">
        <v>23752</v>
      </c>
      <c r="BD487" t="s">
        <v>23752</v>
      </c>
      <c r="BE487" t="s">
        <v>23749</v>
      </c>
    </row>
    <row r="488" spans="1:57">
      <c r="A488" s="130">
        <v>3665828745</v>
      </c>
      <c r="B488">
        <v>583</v>
      </c>
      <c r="C488" t="s">
        <v>14562</v>
      </c>
      <c r="D488" s="10">
        <v>3665828745</v>
      </c>
      <c r="E488" t="s">
        <v>14786</v>
      </c>
      <c r="F488" t="s">
        <v>14563</v>
      </c>
      <c r="G488" s="7">
        <v>45587</v>
      </c>
      <c r="H488">
        <v>1</v>
      </c>
      <c r="I488" t="s">
        <v>73</v>
      </c>
      <c r="J488" t="s">
        <v>4943</v>
      </c>
      <c r="K488" t="s">
        <v>4943</v>
      </c>
      <c r="L488" t="s">
        <v>9265</v>
      </c>
      <c r="M488">
        <v>11000</v>
      </c>
      <c r="R488" t="s">
        <v>74</v>
      </c>
      <c r="S488" t="s">
        <v>74</v>
      </c>
      <c r="T488" t="s">
        <v>74</v>
      </c>
      <c r="U488">
        <v>0</v>
      </c>
      <c r="V488">
        <v>0</v>
      </c>
      <c r="W488" t="s">
        <v>74</v>
      </c>
      <c r="X488" t="s">
        <v>74</v>
      </c>
      <c r="Y488" t="s">
        <v>74</v>
      </c>
      <c r="Z488">
        <v>0</v>
      </c>
      <c r="AA488">
        <v>7</v>
      </c>
      <c r="AB488" t="s">
        <v>74</v>
      </c>
      <c r="AC488" t="s">
        <v>74</v>
      </c>
      <c r="AD488" t="s">
        <v>74</v>
      </c>
      <c r="AE488">
        <v>0</v>
      </c>
      <c r="AF488">
        <v>-7</v>
      </c>
      <c r="AG488" t="s">
        <v>74</v>
      </c>
      <c r="AH488" t="s">
        <v>74</v>
      </c>
      <c r="AI488" t="s">
        <v>74</v>
      </c>
      <c r="AJ488">
        <v>0</v>
      </c>
      <c r="AK488">
        <v>87</v>
      </c>
      <c r="AL488" t="s">
        <v>74</v>
      </c>
      <c r="AM488" t="s">
        <v>74</v>
      </c>
      <c r="AN488" t="s">
        <v>74</v>
      </c>
      <c r="AO488">
        <v>0</v>
      </c>
      <c r="AP488">
        <v>8804</v>
      </c>
      <c r="AQ488" s="105" t="s">
        <v>74</v>
      </c>
      <c r="AR488" s="6" t="s">
        <v>74</v>
      </c>
      <c r="AS488" t="s">
        <v>17208</v>
      </c>
      <c r="AT488" t="s">
        <v>13106</v>
      </c>
      <c r="AU488" s="6" t="s">
        <v>74</v>
      </c>
      <c r="AV488" s="6" t="s">
        <v>74</v>
      </c>
      <c r="AW488" t="s">
        <v>19959</v>
      </c>
      <c r="AX488" t="s">
        <v>22948</v>
      </c>
      <c r="AY488">
        <v>10993</v>
      </c>
      <c r="AZ488">
        <v>0</v>
      </c>
      <c r="BA488">
        <v>0</v>
      </c>
      <c r="BB488">
        <v>0</v>
      </c>
      <c r="BC488" t="s">
        <v>23752</v>
      </c>
      <c r="BD488" t="s">
        <v>23752</v>
      </c>
      <c r="BE488" t="s">
        <v>23749</v>
      </c>
    </row>
    <row r="489" spans="1:57">
      <c r="A489" s="130">
        <v>7708434569</v>
      </c>
      <c r="B489">
        <v>584</v>
      </c>
      <c r="C489" t="s">
        <v>14566</v>
      </c>
      <c r="D489" s="10">
        <v>7708434569</v>
      </c>
      <c r="E489" t="s">
        <v>14787</v>
      </c>
      <c r="F489" t="s">
        <v>14567</v>
      </c>
      <c r="G489" s="7">
        <v>45385</v>
      </c>
      <c r="H489">
        <v>2</v>
      </c>
      <c r="I489" t="s">
        <v>73</v>
      </c>
      <c r="J489" t="s">
        <v>6534</v>
      </c>
      <c r="K489" t="s">
        <v>6533</v>
      </c>
      <c r="L489" t="s">
        <v>9268</v>
      </c>
      <c r="M489">
        <v>10000</v>
      </c>
      <c r="R489" t="s">
        <v>74</v>
      </c>
      <c r="S489" t="s">
        <v>74</v>
      </c>
      <c r="T489" t="s">
        <v>74</v>
      </c>
      <c r="U489">
        <v>0</v>
      </c>
      <c r="V489">
        <v>0</v>
      </c>
      <c r="W489" t="s">
        <v>74</v>
      </c>
      <c r="X489" t="s">
        <v>74</v>
      </c>
      <c r="Y489" t="s">
        <v>74</v>
      </c>
      <c r="Z489">
        <v>0</v>
      </c>
      <c r="AA489">
        <v>0</v>
      </c>
      <c r="AB489" t="s">
        <v>74</v>
      </c>
      <c r="AC489" t="s">
        <v>74</v>
      </c>
      <c r="AD489" t="s">
        <v>74</v>
      </c>
      <c r="AE489">
        <v>0</v>
      </c>
      <c r="AF489">
        <v>0</v>
      </c>
      <c r="AG489" t="s">
        <v>74</v>
      </c>
      <c r="AH489" t="s">
        <v>74</v>
      </c>
      <c r="AI489" t="s">
        <v>74</v>
      </c>
      <c r="AJ489">
        <v>0</v>
      </c>
      <c r="AK489">
        <v>0</v>
      </c>
      <c r="AL489" t="s">
        <v>74</v>
      </c>
      <c r="AM489" t="s">
        <v>74</v>
      </c>
      <c r="AN489" t="s">
        <v>74</v>
      </c>
      <c r="AO489">
        <v>0</v>
      </c>
      <c r="AP489">
        <v>141</v>
      </c>
      <c r="AQ489" s="105" t="s">
        <v>74</v>
      </c>
      <c r="AR489" s="6" t="s">
        <v>74</v>
      </c>
      <c r="AS489" t="s">
        <v>17208</v>
      </c>
      <c r="AT489" t="s">
        <v>13117</v>
      </c>
      <c r="AU489" s="6" t="s">
        <v>74</v>
      </c>
      <c r="AV489" s="6" t="s">
        <v>74</v>
      </c>
      <c r="AW489" t="s">
        <v>19960</v>
      </c>
      <c r="AX489" t="s">
        <v>22914</v>
      </c>
      <c r="AY489">
        <v>10000</v>
      </c>
      <c r="AZ489">
        <v>0</v>
      </c>
      <c r="BA489">
        <v>0</v>
      </c>
      <c r="BB489">
        <v>0</v>
      </c>
      <c r="BC489" t="s">
        <v>23752</v>
      </c>
      <c r="BD489" t="s">
        <v>23752</v>
      </c>
      <c r="BE489" t="s">
        <v>23749</v>
      </c>
    </row>
    <row r="490" spans="1:57">
      <c r="A490" s="130">
        <v>2100021544</v>
      </c>
      <c r="B490">
        <v>585</v>
      </c>
      <c r="C490" t="s">
        <v>14568</v>
      </c>
      <c r="D490" s="10">
        <v>2100021544</v>
      </c>
      <c r="E490" t="s">
        <v>14788</v>
      </c>
      <c r="F490" t="s">
        <v>14569</v>
      </c>
      <c r="G490" s="7">
        <v>45645</v>
      </c>
      <c r="H490">
        <v>1</v>
      </c>
      <c r="I490" t="s">
        <v>73</v>
      </c>
      <c r="J490" t="s">
        <v>6538</v>
      </c>
      <c r="K490" t="s">
        <v>6537</v>
      </c>
      <c r="L490" t="s">
        <v>9270</v>
      </c>
      <c r="M490">
        <v>15</v>
      </c>
      <c r="R490" t="s">
        <v>74</v>
      </c>
      <c r="S490" t="s">
        <v>74</v>
      </c>
      <c r="T490" t="s">
        <v>74</v>
      </c>
      <c r="U490">
        <v>0</v>
      </c>
      <c r="V490">
        <v>0</v>
      </c>
      <c r="W490" t="s">
        <v>74</v>
      </c>
      <c r="X490" t="s">
        <v>74</v>
      </c>
      <c r="Y490" t="s">
        <v>74</v>
      </c>
      <c r="Z490">
        <v>0</v>
      </c>
      <c r="AA490">
        <v>0</v>
      </c>
      <c r="AB490" t="s">
        <v>74</v>
      </c>
      <c r="AC490" t="s">
        <v>74</v>
      </c>
      <c r="AD490" t="s">
        <v>74</v>
      </c>
      <c r="AE490">
        <v>0</v>
      </c>
      <c r="AF490">
        <v>0</v>
      </c>
      <c r="AG490" t="s">
        <v>74</v>
      </c>
      <c r="AH490" t="s">
        <v>74</v>
      </c>
      <c r="AI490" t="s">
        <v>74</v>
      </c>
      <c r="AJ490">
        <v>0</v>
      </c>
      <c r="AK490">
        <v>0</v>
      </c>
      <c r="AL490" t="s">
        <v>74</v>
      </c>
      <c r="AM490" t="s">
        <v>74</v>
      </c>
      <c r="AN490" t="s">
        <v>74</v>
      </c>
      <c r="AO490">
        <v>0</v>
      </c>
      <c r="AP490">
        <v>0</v>
      </c>
      <c r="AQ490" s="105" t="s">
        <v>74</v>
      </c>
      <c r="AR490" s="6" t="s">
        <v>74</v>
      </c>
      <c r="AS490" t="s">
        <v>17208</v>
      </c>
      <c r="AT490" t="s">
        <v>13123</v>
      </c>
      <c r="AU490" s="6" t="s">
        <v>74</v>
      </c>
      <c r="AV490" s="6" t="s">
        <v>74</v>
      </c>
      <c r="AW490" t="s">
        <v>19961</v>
      </c>
      <c r="AX490" t="s">
        <v>22943</v>
      </c>
      <c r="AY490">
        <v>15</v>
      </c>
      <c r="AZ490">
        <v>0</v>
      </c>
      <c r="BA490">
        <v>10000</v>
      </c>
      <c r="BB490">
        <v>666.66666666666663</v>
      </c>
      <c r="BC490" t="s">
        <v>23752</v>
      </c>
      <c r="BD490" t="s">
        <v>23752</v>
      </c>
      <c r="BE490" t="s">
        <v>23749</v>
      </c>
    </row>
    <row r="491" spans="1:57">
      <c r="A491" s="130">
        <v>9722083732</v>
      </c>
      <c r="B491">
        <v>586</v>
      </c>
      <c r="C491" t="s">
        <v>14570</v>
      </c>
      <c r="D491" s="10">
        <v>9722083732</v>
      </c>
      <c r="E491" t="s">
        <v>14789</v>
      </c>
      <c r="F491" t="s">
        <v>14571</v>
      </c>
      <c r="G491" s="7">
        <v>45545</v>
      </c>
      <c r="H491">
        <v>1</v>
      </c>
      <c r="I491" t="s">
        <v>73</v>
      </c>
      <c r="J491" t="s">
        <v>6542</v>
      </c>
      <c r="K491" t="s">
        <v>6541</v>
      </c>
      <c r="L491" t="s">
        <v>9273</v>
      </c>
      <c r="M491">
        <v>10</v>
      </c>
      <c r="R491" t="s">
        <v>74</v>
      </c>
      <c r="S491" t="s">
        <v>74</v>
      </c>
      <c r="T491" t="s">
        <v>74</v>
      </c>
      <c r="U491">
        <v>0</v>
      </c>
      <c r="V491">
        <v>0</v>
      </c>
      <c r="W491" t="s">
        <v>74</v>
      </c>
      <c r="X491" t="s">
        <v>74</v>
      </c>
      <c r="Y491" t="s">
        <v>74</v>
      </c>
      <c r="Z491">
        <v>0</v>
      </c>
      <c r="AA491">
        <v>443</v>
      </c>
      <c r="AB491" t="s">
        <v>74</v>
      </c>
      <c r="AC491" t="s">
        <v>74</v>
      </c>
      <c r="AD491" t="s">
        <v>74</v>
      </c>
      <c r="AE491">
        <v>0</v>
      </c>
      <c r="AF491">
        <v>-443</v>
      </c>
      <c r="AG491" t="s">
        <v>74</v>
      </c>
      <c r="AH491" t="s">
        <v>74</v>
      </c>
      <c r="AI491" t="s">
        <v>74</v>
      </c>
      <c r="AJ491">
        <v>0</v>
      </c>
      <c r="AK491">
        <v>118</v>
      </c>
      <c r="AL491" t="s">
        <v>74</v>
      </c>
      <c r="AM491" t="s">
        <v>74</v>
      </c>
      <c r="AN491" t="s">
        <v>74</v>
      </c>
      <c r="AO491">
        <v>0</v>
      </c>
      <c r="AP491">
        <v>123</v>
      </c>
      <c r="AQ491" s="105" t="s">
        <v>74</v>
      </c>
      <c r="AR491" s="6" t="s">
        <v>74</v>
      </c>
      <c r="AS491" t="s">
        <v>17208</v>
      </c>
      <c r="AT491" t="s">
        <v>13129</v>
      </c>
      <c r="AU491" s="6" t="s">
        <v>74</v>
      </c>
      <c r="AV491" s="6" t="s">
        <v>74</v>
      </c>
      <c r="AW491" t="s">
        <v>19962</v>
      </c>
      <c r="AX491" t="s">
        <v>22957</v>
      </c>
      <c r="AY491">
        <v>10067</v>
      </c>
      <c r="AZ491">
        <v>0</v>
      </c>
      <c r="BA491">
        <v>0</v>
      </c>
      <c r="BB491">
        <v>0</v>
      </c>
      <c r="BC491" t="s">
        <v>23752</v>
      </c>
      <c r="BD491" t="s">
        <v>23752</v>
      </c>
      <c r="BE491" t="s">
        <v>23749</v>
      </c>
    </row>
    <row r="492" spans="1:57">
      <c r="A492" s="130">
        <v>7743250388</v>
      </c>
      <c r="B492">
        <v>587</v>
      </c>
      <c r="C492" t="s">
        <v>14574</v>
      </c>
      <c r="D492" s="10">
        <v>7743250388</v>
      </c>
      <c r="E492" t="s">
        <v>14791</v>
      </c>
      <c r="F492" t="s">
        <v>14575</v>
      </c>
      <c r="G492" s="7">
        <v>43194</v>
      </c>
      <c r="H492">
        <v>8</v>
      </c>
      <c r="I492" t="s">
        <v>73</v>
      </c>
      <c r="J492" t="s">
        <v>23625</v>
      </c>
      <c r="K492" t="s">
        <v>6552</v>
      </c>
      <c r="L492" t="s">
        <v>9280</v>
      </c>
      <c r="M492">
        <v>50</v>
      </c>
      <c r="R492">
        <v>31968</v>
      </c>
      <c r="S492">
        <v>43376</v>
      </c>
      <c r="T492">
        <v>32407</v>
      </c>
      <c r="U492">
        <v>44335</v>
      </c>
      <c r="V492">
        <v>28812</v>
      </c>
      <c r="W492">
        <v>38852</v>
      </c>
      <c r="X492">
        <v>28255</v>
      </c>
      <c r="Y492">
        <v>35603</v>
      </c>
      <c r="Z492">
        <v>39235</v>
      </c>
      <c r="AA492">
        <v>30723</v>
      </c>
      <c r="AB492">
        <v>5995</v>
      </c>
      <c r="AC492">
        <v>12343</v>
      </c>
      <c r="AD492">
        <v>-4588</v>
      </c>
      <c r="AE492">
        <v>4650</v>
      </c>
      <c r="AF492">
        <v>-2213</v>
      </c>
      <c r="AG492">
        <v>0</v>
      </c>
      <c r="AH492">
        <v>0</v>
      </c>
      <c r="AI492">
        <v>0</v>
      </c>
      <c r="AJ492">
        <v>0</v>
      </c>
      <c r="AK492">
        <v>0</v>
      </c>
      <c r="AL492">
        <v>16527</v>
      </c>
      <c r="AM492">
        <v>8816</v>
      </c>
      <c r="AN492">
        <v>13825</v>
      </c>
      <c r="AO492">
        <v>5298</v>
      </c>
      <c r="AP492">
        <v>7295</v>
      </c>
      <c r="AQ492" s="105">
        <v>485</v>
      </c>
      <c r="AR492" s="6">
        <v>0.90100000000000002</v>
      </c>
      <c r="AS492" t="s">
        <v>17208</v>
      </c>
      <c r="AT492" t="s">
        <v>13148</v>
      </c>
      <c r="AU492" s="6" t="s">
        <v>74</v>
      </c>
      <c r="AV492" s="6" t="s">
        <v>74</v>
      </c>
      <c r="AW492" t="s">
        <v>22889</v>
      </c>
      <c r="AX492" t="s">
        <v>22914</v>
      </c>
      <c r="AY492">
        <v>13872</v>
      </c>
      <c r="AZ492">
        <v>0</v>
      </c>
      <c r="BA492">
        <v>0</v>
      </c>
      <c r="BB492">
        <v>0</v>
      </c>
      <c r="BC492">
        <v>0.1802</v>
      </c>
      <c r="BD492">
        <v>-7.6808274330140217E-2</v>
      </c>
      <c r="BE492" t="s">
        <v>23749</v>
      </c>
    </row>
    <row r="493" spans="1:57">
      <c r="A493" s="130">
        <v>2100008039</v>
      </c>
      <c r="B493">
        <v>588</v>
      </c>
      <c r="C493" t="s">
        <v>14576</v>
      </c>
      <c r="D493" s="10">
        <v>2100008039</v>
      </c>
      <c r="E493" t="s">
        <v>14792</v>
      </c>
      <c r="F493" t="s">
        <v>14577</v>
      </c>
      <c r="G493" s="7">
        <v>45097</v>
      </c>
      <c r="H493">
        <v>3</v>
      </c>
      <c r="I493" t="s">
        <v>73</v>
      </c>
      <c r="J493" t="s">
        <v>6556</v>
      </c>
      <c r="K493" t="s">
        <v>6556</v>
      </c>
      <c r="L493" t="s">
        <v>9283</v>
      </c>
      <c r="M493">
        <v>10</v>
      </c>
      <c r="R493" t="s">
        <v>74</v>
      </c>
      <c r="S493" t="s">
        <v>74</v>
      </c>
      <c r="T493" t="s">
        <v>74</v>
      </c>
      <c r="U493">
        <v>12215</v>
      </c>
      <c r="V493">
        <v>11375</v>
      </c>
      <c r="W493" t="s">
        <v>74</v>
      </c>
      <c r="X493" t="s">
        <v>74</v>
      </c>
      <c r="Y493" t="s">
        <v>74</v>
      </c>
      <c r="Z493">
        <v>3284</v>
      </c>
      <c r="AA493">
        <v>8231</v>
      </c>
      <c r="AB493" t="s">
        <v>74</v>
      </c>
      <c r="AC493" t="s">
        <v>74</v>
      </c>
      <c r="AD493" t="s">
        <v>74</v>
      </c>
      <c r="AE493">
        <v>8168</v>
      </c>
      <c r="AF493">
        <v>1831</v>
      </c>
      <c r="AG493" t="s">
        <v>74</v>
      </c>
      <c r="AH493" t="s">
        <v>74</v>
      </c>
      <c r="AI493" t="s">
        <v>74</v>
      </c>
      <c r="AJ493">
        <v>0</v>
      </c>
      <c r="AK493">
        <v>0</v>
      </c>
      <c r="AL493" t="s">
        <v>74</v>
      </c>
      <c r="AM493" t="s">
        <v>74</v>
      </c>
      <c r="AN493" t="s">
        <v>74</v>
      </c>
      <c r="AO493">
        <v>1828</v>
      </c>
      <c r="AP493">
        <v>516</v>
      </c>
      <c r="AQ493" s="105" t="s">
        <v>74</v>
      </c>
      <c r="AR493" s="6">
        <v>0.93100000000000005</v>
      </c>
      <c r="AS493" t="s">
        <v>17208</v>
      </c>
      <c r="AT493" t="s">
        <v>13154</v>
      </c>
      <c r="AU493" s="6" t="s">
        <v>74</v>
      </c>
      <c r="AV493" s="6" t="s">
        <v>74</v>
      </c>
      <c r="AW493" t="s">
        <v>22890</v>
      </c>
      <c r="AX493" t="s">
        <v>22943</v>
      </c>
      <c r="AY493">
        <v>10010</v>
      </c>
      <c r="AZ493">
        <v>0</v>
      </c>
      <c r="BA493">
        <v>0</v>
      </c>
      <c r="BB493">
        <v>0</v>
      </c>
      <c r="BC493">
        <v>0.1862</v>
      </c>
      <c r="BD493">
        <v>0.16096703296703296</v>
      </c>
      <c r="BE493" t="s">
        <v>23749</v>
      </c>
    </row>
    <row r="494" spans="1:57">
      <c r="A494" s="130">
        <v>7000008612</v>
      </c>
      <c r="B494">
        <v>589</v>
      </c>
      <c r="C494" t="s">
        <v>14578</v>
      </c>
      <c r="D494" s="10">
        <v>7000008612</v>
      </c>
      <c r="E494" t="s">
        <v>14793</v>
      </c>
      <c r="F494" t="s">
        <v>14579</v>
      </c>
      <c r="G494" s="7">
        <v>45139</v>
      </c>
      <c r="H494">
        <v>3</v>
      </c>
      <c r="I494" t="s">
        <v>73</v>
      </c>
      <c r="J494" t="s">
        <v>6560</v>
      </c>
      <c r="K494" t="s">
        <v>6559</v>
      </c>
      <c r="L494" t="s">
        <v>9287</v>
      </c>
      <c r="M494">
        <v>10000</v>
      </c>
      <c r="R494" t="s">
        <v>74</v>
      </c>
      <c r="S494" t="s">
        <v>74</v>
      </c>
      <c r="T494" t="s">
        <v>74</v>
      </c>
      <c r="U494">
        <v>0</v>
      </c>
      <c r="V494">
        <v>1974</v>
      </c>
      <c r="W494" t="s">
        <v>74</v>
      </c>
      <c r="X494" t="s">
        <v>74</v>
      </c>
      <c r="Y494" t="s">
        <v>74</v>
      </c>
      <c r="Z494">
        <v>49</v>
      </c>
      <c r="AA494">
        <v>3776</v>
      </c>
      <c r="AB494" t="s">
        <v>74</v>
      </c>
      <c r="AC494" t="s">
        <v>74</v>
      </c>
      <c r="AD494" t="s">
        <v>74</v>
      </c>
      <c r="AE494">
        <v>-49</v>
      </c>
      <c r="AF494">
        <v>-1924</v>
      </c>
      <c r="AG494" t="s">
        <v>74</v>
      </c>
      <c r="AH494" t="s">
        <v>74</v>
      </c>
      <c r="AI494" t="s">
        <v>74</v>
      </c>
      <c r="AJ494">
        <v>0</v>
      </c>
      <c r="AK494">
        <v>11476</v>
      </c>
      <c r="AL494" t="s">
        <v>74</v>
      </c>
      <c r="AM494" t="s">
        <v>74</v>
      </c>
      <c r="AN494" t="s">
        <v>74</v>
      </c>
      <c r="AO494">
        <v>1024</v>
      </c>
      <c r="AP494">
        <v>931</v>
      </c>
      <c r="AQ494" s="105" t="s">
        <v>74</v>
      </c>
      <c r="AR494" s="6" t="s">
        <v>74</v>
      </c>
      <c r="AS494" t="s">
        <v>17208</v>
      </c>
      <c r="AT494" t="s">
        <v>13159</v>
      </c>
      <c r="AU494" s="6" t="s">
        <v>74</v>
      </c>
      <c r="AV494" s="6" t="s">
        <v>74</v>
      </c>
      <c r="AW494" t="s">
        <v>19963</v>
      </c>
      <c r="AX494" t="s">
        <v>22976</v>
      </c>
      <c r="AY494">
        <v>10099</v>
      </c>
      <c r="AZ494">
        <v>5015</v>
      </c>
      <c r="BA494">
        <v>532</v>
      </c>
      <c r="BB494">
        <v>0.54926230319833647</v>
      </c>
      <c r="BC494" t="s">
        <v>23752</v>
      </c>
      <c r="BD494">
        <v>-0.97467071935157046</v>
      </c>
      <c r="BE494" t="s">
        <v>23749</v>
      </c>
    </row>
    <row r="495" spans="1:57">
      <c r="A495" s="130">
        <v>7842226280</v>
      </c>
      <c r="B495">
        <v>590</v>
      </c>
      <c r="C495" t="s">
        <v>14580</v>
      </c>
      <c r="D495" s="10">
        <v>7842226280</v>
      </c>
      <c r="E495" t="s">
        <v>14794</v>
      </c>
      <c r="F495" t="s">
        <v>14581</v>
      </c>
      <c r="G495" s="7">
        <v>45623</v>
      </c>
      <c r="H495">
        <v>1</v>
      </c>
      <c r="I495" t="s">
        <v>73</v>
      </c>
      <c r="J495" t="s">
        <v>6564</v>
      </c>
      <c r="K495" t="s">
        <v>6563</v>
      </c>
      <c r="L495" t="s">
        <v>9290</v>
      </c>
      <c r="M495">
        <v>10000</v>
      </c>
      <c r="R495" t="s">
        <v>74</v>
      </c>
      <c r="S495" t="s">
        <v>74</v>
      </c>
      <c r="T495" t="s">
        <v>74</v>
      </c>
      <c r="U495">
        <v>0</v>
      </c>
      <c r="V495">
        <v>0</v>
      </c>
      <c r="W495" t="s">
        <v>74</v>
      </c>
      <c r="X495" t="s">
        <v>74</v>
      </c>
      <c r="Y495" t="s">
        <v>74</v>
      </c>
      <c r="Z495">
        <v>0</v>
      </c>
      <c r="AA495">
        <v>0</v>
      </c>
      <c r="AB495" t="s">
        <v>74</v>
      </c>
      <c r="AC495" t="s">
        <v>74</v>
      </c>
      <c r="AD495" t="s">
        <v>74</v>
      </c>
      <c r="AE495">
        <v>0</v>
      </c>
      <c r="AF495">
        <v>0</v>
      </c>
      <c r="AG495" t="s">
        <v>74</v>
      </c>
      <c r="AH495" t="s">
        <v>74</v>
      </c>
      <c r="AI495" t="s">
        <v>74</v>
      </c>
      <c r="AJ495">
        <v>0</v>
      </c>
      <c r="AK495">
        <v>0</v>
      </c>
      <c r="AL495" t="s">
        <v>74</v>
      </c>
      <c r="AM495" t="s">
        <v>74</v>
      </c>
      <c r="AN495" t="s">
        <v>74</v>
      </c>
      <c r="AO495">
        <v>0</v>
      </c>
      <c r="AP495">
        <v>216</v>
      </c>
      <c r="AQ495" s="105" t="s">
        <v>74</v>
      </c>
      <c r="AR495" s="6" t="s">
        <v>74</v>
      </c>
      <c r="AS495" t="s">
        <v>17208</v>
      </c>
      <c r="AT495" t="s">
        <v>13164</v>
      </c>
      <c r="AU495" s="6" t="s">
        <v>74</v>
      </c>
      <c r="AV495" s="6" t="s">
        <v>74</v>
      </c>
      <c r="AW495" t="s">
        <v>19964</v>
      </c>
      <c r="AX495" t="s">
        <v>22918</v>
      </c>
      <c r="AY495">
        <v>10000</v>
      </c>
      <c r="AZ495">
        <v>0</v>
      </c>
      <c r="BA495">
        <v>330</v>
      </c>
      <c r="BB495">
        <v>3.3000000000000002E-2</v>
      </c>
      <c r="BC495" t="s">
        <v>23752</v>
      </c>
      <c r="BD495" t="s">
        <v>23752</v>
      </c>
      <c r="BE495" t="s">
        <v>23749</v>
      </c>
    </row>
    <row r="496" spans="1:57">
      <c r="A496" s="130">
        <v>5263092667</v>
      </c>
      <c r="B496">
        <v>591</v>
      </c>
      <c r="C496" t="s">
        <v>14586</v>
      </c>
      <c r="D496" s="10">
        <v>5263092667</v>
      </c>
      <c r="E496" t="s">
        <v>14795</v>
      </c>
      <c r="F496" t="s">
        <v>14587</v>
      </c>
      <c r="G496" s="7">
        <v>41064</v>
      </c>
      <c r="H496">
        <v>14</v>
      </c>
      <c r="I496" t="s">
        <v>73</v>
      </c>
      <c r="J496" t="s">
        <v>6574</v>
      </c>
      <c r="K496" t="s">
        <v>6574</v>
      </c>
      <c r="L496" t="s">
        <v>9293</v>
      </c>
      <c r="M496">
        <v>10000</v>
      </c>
      <c r="R496">
        <v>4516</v>
      </c>
      <c r="S496">
        <v>3148</v>
      </c>
      <c r="T496">
        <v>8393</v>
      </c>
      <c r="U496">
        <v>27571</v>
      </c>
      <c r="V496">
        <v>27480</v>
      </c>
      <c r="W496">
        <v>480</v>
      </c>
      <c r="X496">
        <v>3805</v>
      </c>
      <c r="Y496">
        <v>8771</v>
      </c>
      <c r="Z496">
        <v>31011</v>
      </c>
      <c r="AA496">
        <v>19677</v>
      </c>
      <c r="AB496">
        <v>282</v>
      </c>
      <c r="AC496">
        <v>-712</v>
      </c>
      <c r="AD496">
        <v>-606</v>
      </c>
      <c r="AE496">
        <v>-3966</v>
      </c>
      <c r="AF496">
        <v>7349</v>
      </c>
      <c r="AG496">
        <v>0</v>
      </c>
      <c r="AH496">
        <v>0</v>
      </c>
      <c r="AI496">
        <v>0</v>
      </c>
      <c r="AJ496">
        <v>0</v>
      </c>
      <c r="AK496">
        <v>0</v>
      </c>
      <c r="AL496">
        <v>212</v>
      </c>
      <c r="AM496">
        <v>128</v>
      </c>
      <c r="AN496">
        <v>1069</v>
      </c>
      <c r="AO496">
        <v>4690</v>
      </c>
      <c r="AP496">
        <v>1282</v>
      </c>
      <c r="AQ496" s="105">
        <v>2350</v>
      </c>
      <c r="AR496" s="6">
        <v>6.085</v>
      </c>
      <c r="AS496" t="s">
        <v>17208</v>
      </c>
      <c r="AT496" t="s">
        <v>13182</v>
      </c>
      <c r="AU496" s="6" t="s">
        <v>74</v>
      </c>
      <c r="AV496" s="6" t="s">
        <v>74</v>
      </c>
      <c r="AW496" t="s">
        <v>22891</v>
      </c>
      <c r="AX496" t="s">
        <v>22921</v>
      </c>
      <c r="AY496">
        <v>2619</v>
      </c>
      <c r="AZ496">
        <v>0</v>
      </c>
      <c r="BA496">
        <v>0</v>
      </c>
      <c r="BB496">
        <v>0</v>
      </c>
      <c r="BC496">
        <v>1.2170000000000001</v>
      </c>
      <c r="BD496">
        <v>0.26743085880640466</v>
      </c>
      <c r="BE496" t="s">
        <v>23749</v>
      </c>
    </row>
    <row r="497" spans="1:57">
      <c r="A497" s="130">
        <v>5032335873</v>
      </c>
      <c r="B497">
        <v>592</v>
      </c>
      <c r="C497" t="s">
        <v>14590</v>
      </c>
      <c r="D497" s="10">
        <v>5032335873</v>
      </c>
      <c r="E497" t="s">
        <v>14797</v>
      </c>
      <c r="F497" t="s">
        <v>14591</v>
      </c>
      <c r="G497" s="7">
        <v>44539</v>
      </c>
      <c r="H497">
        <v>4</v>
      </c>
      <c r="I497" t="s">
        <v>73</v>
      </c>
      <c r="J497" t="s">
        <v>6580</v>
      </c>
      <c r="K497" t="s">
        <v>6579</v>
      </c>
      <c r="L497" t="s">
        <v>9296</v>
      </c>
      <c r="M497">
        <v>10</v>
      </c>
      <c r="R497" t="s">
        <v>74</v>
      </c>
      <c r="S497">
        <v>0</v>
      </c>
      <c r="T497">
        <v>0</v>
      </c>
      <c r="U497">
        <v>17445</v>
      </c>
      <c r="V497">
        <v>28190</v>
      </c>
      <c r="W497" t="s">
        <v>74</v>
      </c>
      <c r="X497">
        <v>0</v>
      </c>
      <c r="Y497">
        <v>3266</v>
      </c>
      <c r="Z497">
        <v>7282</v>
      </c>
      <c r="AA497">
        <v>13138</v>
      </c>
      <c r="AB497" t="s">
        <v>74</v>
      </c>
      <c r="AC497">
        <v>0</v>
      </c>
      <c r="AD497">
        <v>-3548</v>
      </c>
      <c r="AE497">
        <v>9550</v>
      </c>
      <c r="AF497">
        <v>13982</v>
      </c>
      <c r="AG497" t="s">
        <v>74</v>
      </c>
      <c r="AH497">
        <v>0</v>
      </c>
      <c r="AI497">
        <v>0</v>
      </c>
      <c r="AJ497">
        <v>0</v>
      </c>
      <c r="AK497">
        <v>0</v>
      </c>
      <c r="AL497" t="s">
        <v>74</v>
      </c>
      <c r="AM497">
        <v>0</v>
      </c>
      <c r="AN497">
        <v>9852</v>
      </c>
      <c r="AO497">
        <v>17474</v>
      </c>
      <c r="AP497">
        <v>25031</v>
      </c>
      <c r="AQ497" s="105" t="s">
        <v>74</v>
      </c>
      <c r="AR497" s="6">
        <v>1.6160000000000001</v>
      </c>
      <c r="AS497" t="s">
        <v>17208</v>
      </c>
      <c r="AT497" t="s">
        <v>13191</v>
      </c>
      <c r="AU497" s="6" t="s">
        <v>74</v>
      </c>
      <c r="AV497" s="6" t="s">
        <v>74</v>
      </c>
      <c r="AW497" t="s">
        <v>22892</v>
      </c>
      <c r="AX497" t="s">
        <v>22917</v>
      </c>
      <c r="AY497">
        <v>24820</v>
      </c>
      <c r="AZ497">
        <v>0</v>
      </c>
      <c r="BA497">
        <v>0</v>
      </c>
      <c r="BB497">
        <v>0</v>
      </c>
      <c r="BC497">
        <v>0.32320000000000004</v>
      </c>
      <c r="BD497">
        <v>0.4959914863426747</v>
      </c>
      <c r="BE497" t="s">
        <v>23749</v>
      </c>
    </row>
    <row r="498" spans="1:57">
      <c r="A498" s="130">
        <v>7735174895</v>
      </c>
      <c r="B498">
        <v>593</v>
      </c>
      <c r="C498" t="s">
        <v>2478</v>
      </c>
      <c r="D498" s="10">
        <v>7735174895</v>
      </c>
      <c r="E498" s="10">
        <v>1187746489204</v>
      </c>
      <c r="F498" t="s">
        <v>2479</v>
      </c>
      <c r="G498" s="7">
        <v>43238</v>
      </c>
      <c r="H498">
        <v>8</v>
      </c>
      <c r="I498" t="s">
        <v>73</v>
      </c>
      <c r="J498" t="s">
        <v>5534</v>
      </c>
      <c r="K498" t="s">
        <v>20649</v>
      </c>
      <c r="L498" t="s">
        <v>18720</v>
      </c>
      <c r="M498">
        <v>10010</v>
      </c>
      <c r="R498">
        <v>122430</v>
      </c>
      <c r="S498">
        <v>432052</v>
      </c>
      <c r="T498">
        <v>793479</v>
      </c>
      <c r="U498">
        <v>829409</v>
      </c>
      <c r="V498">
        <v>463156</v>
      </c>
      <c r="W498">
        <v>83127</v>
      </c>
      <c r="X498">
        <v>332275</v>
      </c>
      <c r="Y498">
        <v>614066</v>
      </c>
      <c r="Z498">
        <v>699868</v>
      </c>
      <c r="AA498">
        <v>424695</v>
      </c>
      <c r="AB498">
        <v>16287</v>
      </c>
      <c r="AC498">
        <v>8256</v>
      </c>
      <c r="AD498">
        <v>11659</v>
      </c>
      <c r="AE498">
        <v>-40805</v>
      </c>
      <c r="AF498">
        <v>-63405</v>
      </c>
      <c r="AG498">
        <v>0</v>
      </c>
      <c r="AH498">
        <v>447519</v>
      </c>
      <c r="AI498">
        <v>516670</v>
      </c>
      <c r="AJ498">
        <v>416339</v>
      </c>
      <c r="AK498">
        <v>97144</v>
      </c>
      <c r="AL498">
        <v>90238</v>
      </c>
      <c r="AM498">
        <v>57166</v>
      </c>
      <c r="AN498">
        <v>88319</v>
      </c>
      <c r="AO498">
        <v>76206</v>
      </c>
      <c r="AP498">
        <v>48490</v>
      </c>
      <c r="AQ498" s="105">
        <v>215049</v>
      </c>
      <c r="AR498" s="6">
        <v>3.7829999999999999</v>
      </c>
      <c r="AS498" t="s">
        <v>17208</v>
      </c>
      <c r="AT498" t="s">
        <v>11997</v>
      </c>
      <c r="AU498" s="6" t="s">
        <v>2484</v>
      </c>
      <c r="AV498" s="6">
        <v>0.2170723477662401</v>
      </c>
      <c r="AW498" t="s">
        <v>22893</v>
      </c>
      <c r="AX498" t="s">
        <v>22914</v>
      </c>
      <c r="AY498">
        <v>-52018</v>
      </c>
      <c r="AZ498">
        <v>118818</v>
      </c>
      <c r="BA498">
        <v>112783</v>
      </c>
      <c r="BB498">
        <v>-4.4523241954707986</v>
      </c>
      <c r="BC498">
        <v>0.75659999999999994</v>
      </c>
      <c r="BD498">
        <v>-0.1368977191270328</v>
      </c>
      <c r="BE498" t="s">
        <v>23749</v>
      </c>
    </row>
    <row r="499" spans="1:57">
      <c r="A499" s="130">
        <v>1832159860</v>
      </c>
      <c r="B499">
        <v>594</v>
      </c>
      <c r="C499" t="s">
        <v>20041</v>
      </c>
      <c r="D499" s="10">
        <v>1832159860</v>
      </c>
      <c r="E499" s="10">
        <v>12118000027</v>
      </c>
      <c r="F499" t="s">
        <v>20042</v>
      </c>
      <c r="G499" s="7">
        <v>44243</v>
      </c>
      <c r="H499">
        <v>5</v>
      </c>
      <c r="I499" t="s">
        <v>73</v>
      </c>
      <c r="J499" t="s">
        <v>20986</v>
      </c>
      <c r="K499" t="s">
        <v>20986</v>
      </c>
      <c r="L499" t="s">
        <v>20020</v>
      </c>
      <c r="M499">
        <v>15800</v>
      </c>
      <c r="R499" t="s">
        <v>74</v>
      </c>
      <c r="S499" t="s">
        <v>74</v>
      </c>
      <c r="T499" t="s">
        <v>74</v>
      </c>
      <c r="U499">
        <v>323</v>
      </c>
      <c r="V499">
        <v>33</v>
      </c>
      <c r="W499" t="s">
        <v>74</v>
      </c>
      <c r="X499" t="s">
        <v>74</v>
      </c>
      <c r="Y499" t="s">
        <v>74</v>
      </c>
      <c r="Z499">
        <v>307</v>
      </c>
      <c r="AA499">
        <v>964</v>
      </c>
      <c r="AB499" t="s">
        <v>74</v>
      </c>
      <c r="AC499" t="s">
        <v>74</v>
      </c>
      <c r="AD499" t="s">
        <v>74</v>
      </c>
      <c r="AE499">
        <v>0</v>
      </c>
      <c r="AF499">
        <v>-933</v>
      </c>
      <c r="AG499" t="s">
        <v>74</v>
      </c>
      <c r="AH499" t="s">
        <v>74</v>
      </c>
      <c r="AI499" t="s">
        <v>74</v>
      </c>
      <c r="AJ499">
        <v>0</v>
      </c>
      <c r="AK499">
        <v>0</v>
      </c>
      <c r="AL499" t="s">
        <v>74</v>
      </c>
      <c r="AM499" t="s">
        <v>74</v>
      </c>
      <c r="AN499" t="s">
        <v>74</v>
      </c>
      <c r="AO499">
        <v>6924</v>
      </c>
      <c r="AP499">
        <v>14016</v>
      </c>
      <c r="AQ499" s="105" t="s">
        <v>74</v>
      </c>
      <c r="AR499" s="6">
        <v>0.10199999999999999</v>
      </c>
      <c r="AS499" t="s">
        <v>17208</v>
      </c>
      <c r="AT499" t="s">
        <v>21138</v>
      </c>
      <c r="AU499" s="6"/>
      <c r="AV499" s="6" t="s">
        <v>74</v>
      </c>
      <c r="AW499" t="s">
        <v>21230</v>
      </c>
      <c r="AX499" t="s">
        <v>22944</v>
      </c>
      <c r="AY499">
        <v>21430</v>
      </c>
      <c r="AZ499">
        <v>0</v>
      </c>
      <c r="BA499">
        <v>0</v>
      </c>
      <c r="BB499">
        <v>0</v>
      </c>
      <c r="BC499">
        <v>2.0399999999999998E-2</v>
      </c>
      <c r="BD499">
        <v>-28.272727272727273</v>
      </c>
      <c r="BE499" t="s">
        <v>23749</v>
      </c>
    </row>
    <row r="500" spans="1:57">
      <c r="A500" s="130">
        <v>5003166395</v>
      </c>
      <c r="B500">
        <v>595</v>
      </c>
      <c r="C500" t="s">
        <v>20043</v>
      </c>
      <c r="D500" s="10">
        <v>5003166395</v>
      </c>
      <c r="E500" s="10">
        <v>1245000124346</v>
      </c>
      <c r="F500" t="s">
        <v>20044</v>
      </c>
      <c r="G500" s="7">
        <v>45601</v>
      </c>
      <c r="H500">
        <v>1</v>
      </c>
      <c r="I500" t="s">
        <v>73</v>
      </c>
      <c r="J500" t="s">
        <v>21255</v>
      </c>
      <c r="K500" t="s">
        <v>21255</v>
      </c>
      <c r="L500" t="s">
        <v>20024</v>
      </c>
      <c r="M500">
        <v>10</v>
      </c>
      <c r="R500" t="s">
        <v>74</v>
      </c>
      <c r="S500" t="s">
        <v>74</v>
      </c>
      <c r="T500" t="s">
        <v>74</v>
      </c>
      <c r="U500">
        <v>0</v>
      </c>
      <c r="V500">
        <v>0</v>
      </c>
      <c r="W500" t="s">
        <v>74</v>
      </c>
      <c r="X500" t="s">
        <v>74</v>
      </c>
      <c r="Y500" t="s">
        <v>74</v>
      </c>
      <c r="Z500">
        <v>0</v>
      </c>
      <c r="AA500">
        <v>0</v>
      </c>
      <c r="AB500" t="s">
        <v>74</v>
      </c>
      <c r="AC500" t="s">
        <v>74</v>
      </c>
      <c r="AD500" t="s">
        <v>74</v>
      </c>
      <c r="AE500">
        <v>0</v>
      </c>
      <c r="AF500">
        <v>0</v>
      </c>
      <c r="AG500" t="s">
        <v>74</v>
      </c>
      <c r="AH500" t="s">
        <v>74</v>
      </c>
      <c r="AI500" t="s">
        <v>74</v>
      </c>
      <c r="AJ500">
        <v>0</v>
      </c>
      <c r="AK500">
        <v>0</v>
      </c>
      <c r="AL500" t="s">
        <v>74</v>
      </c>
      <c r="AM500" t="s">
        <v>74</v>
      </c>
      <c r="AN500" t="s">
        <v>74</v>
      </c>
      <c r="AO500">
        <v>0</v>
      </c>
      <c r="AP500">
        <v>0</v>
      </c>
      <c r="AQ500" s="105" t="s">
        <v>74</v>
      </c>
      <c r="AR500" s="6" t="s">
        <v>74</v>
      </c>
      <c r="AS500" t="s">
        <v>17208</v>
      </c>
      <c r="AT500" t="s">
        <v>21155</v>
      </c>
      <c r="AU500" s="6"/>
      <c r="AV500" s="6" t="s">
        <v>74</v>
      </c>
      <c r="AW500" t="s">
        <v>21264</v>
      </c>
      <c r="AX500" t="s">
        <v>22917</v>
      </c>
      <c r="AY500">
        <v>10</v>
      </c>
      <c r="AZ500">
        <v>0</v>
      </c>
      <c r="BA500">
        <v>0</v>
      </c>
      <c r="BB500">
        <v>0</v>
      </c>
      <c r="BC500" t="s">
        <v>23752</v>
      </c>
      <c r="BD500" t="s">
        <v>23752</v>
      </c>
      <c r="BE500" t="s">
        <v>23749</v>
      </c>
    </row>
    <row r="501" spans="1:57">
      <c r="A501" s="130">
        <v>7449154545</v>
      </c>
      <c r="B501">
        <v>596</v>
      </c>
      <c r="C501" t="s">
        <v>20045</v>
      </c>
      <c r="D501" s="10">
        <v>7449154545</v>
      </c>
      <c r="E501" s="10">
        <v>1247400021967</v>
      </c>
      <c r="F501" t="s">
        <v>20046</v>
      </c>
      <c r="G501" s="7">
        <v>45506</v>
      </c>
      <c r="H501">
        <v>2</v>
      </c>
      <c r="I501" t="s">
        <v>73</v>
      </c>
      <c r="J501" t="s">
        <v>20995</v>
      </c>
      <c r="K501" t="s">
        <v>20995</v>
      </c>
      <c r="L501" t="s">
        <v>20028</v>
      </c>
      <c r="M501">
        <v>10</v>
      </c>
      <c r="R501" t="s">
        <v>74</v>
      </c>
      <c r="S501" t="s">
        <v>74</v>
      </c>
      <c r="T501" t="s">
        <v>74</v>
      </c>
      <c r="U501">
        <v>0</v>
      </c>
      <c r="V501">
        <v>1670</v>
      </c>
      <c r="W501" t="s">
        <v>74</v>
      </c>
      <c r="X501" t="s">
        <v>74</v>
      </c>
      <c r="Y501" t="s">
        <v>74</v>
      </c>
      <c r="Z501">
        <v>0</v>
      </c>
      <c r="AA501">
        <v>280</v>
      </c>
      <c r="AB501" t="s">
        <v>74</v>
      </c>
      <c r="AC501" t="s">
        <v>74</v>
      </c>
      <c r="AD501" t="s">
        <v>74</v>
      </c>
      <c r="AE501">
        <v>0</v>
      </c>
      <c r="AF501">
        <v>1340</v>
      </c>
      <c r="AG501" t="s">
        <v>74</v>
      </c>
      <c r="AH501" t="s">
        <v>74</v>
      </c>
      <c r="AI501" t="s">
        <v>74</v>
      </c>
      <c r="AJ501">
        <v>0</v>
      </c>
      <c r="AK501">
        <v>0</v>
      </c>
      <c r="AL501" t="s">
        <v>74</v>
      </c>
      <c r="AM501" t="s">
        <v>74</v>
      </c>
      <c r="AN501" t="s">
        <v>74</v>
      </c>
      <c r="AO501">
        <v>0</v>
      </c>
      <c r="AP501">
        <v>3559</v>
      </c>
      <c r="AQ501" s="105" t="s">
        <v>74</v>
      </c>
      <c r="AR501" s="6" t="s">
        <v>74</v>
      </c>
      <c r="AS501" t="s">
        <v>17208</v>
      </c>
      <c r="AT501" t="s">
        <v>21164</v>
      </c>
      <c r="AU501" s="6"/>
      <c r="AV501" s="6" t="s">
        <v>74</v>
      </c>
      <c r="AW501" t="s">
        <v>21231</v>
      </c>
      <c r="AX501" t="s">
        <v>22939</v>
      </c>
      <c r="AY501">
        <v>3630</v>
      </c>
      <c r="AZ501">
        <v>0</v>
      </c>
      <c r="BA501">
        <v>0</v>
      </c>
      <c r="BB501">
        <v>0</v>
      </c>
      <c r="BC501" t="s">
        <v>23752</v>
      </c>
      <c r="BD501">
        <v>0.80239520958083832</v>
      </c>
      <c r="BE501" t="s">
        <v>23749</v>
      </c>
    </row>
    <row r="502" spans="1:57">
      <c r="A502" s="130">
        <v>6165241369</v>
      </c>
      <c r="B502">
        <v>597</v>
      </c>
      <c r="C502" t="s">
        <v>20054</v>
      </c>
      <c r="D502" s="10">
        <v>6165241369</v>
      </c>
      <c r="E502" s="10">
        <v>1246100031143</v>
      </c>
      <c r="F502" t="s">
        <v>20047</v>
      </c>
      <c r="G502" s="7">
        <v>45636</v>
      </c>
      <c r="H502">
        <v>1</v>
      </c>
      <c r="I502" t="s">
        <v>73</v>
      </c>
      <c r="J502" t="s">
        <v>23640</v>
      </c>
      <c r="K502" t="s">
        <v>20998</v>
      </c>
      <c r="L502" t="s">
        <v>20031</v>
      </c>
      <c r="M502">
        <v>10</v>
      </c>
      <c r="R502" t="s">
        <v>74</v>
      </c>
      <c r="S502" t="s">
        <v>74</v>
      </c>
      <c r="T502" t="s">
        <v>74</v>
      </c>
      <c r="U502">
        <v>0</v>
      </c>
      <c r="V502">
        <v>0</v>
      </c>
      <c r="W502" t="s">
        <v>74</v>
      </c>
      <c r="X502" t="s">
        <v>74</v>
      </c>
      <c r="Y502" t="s">
        <v>74</v>
      </c>
      <c r="Z502">
        <v>0</v>
      </c>
      <c r="AA502">
        <v>0</v>
      </c>
      <c r="AB502" t="s">
        <v>74</v>
      </c>
      <c r="AC502" t="s">
        <v>74</v>
      </c>
      <c r="AD502" t="s">
        <v>74</v>
      </c>
      <c r="AE502">
        <v>0</v>
      </c>
      <c r="AF502">
        <v>-5</v>
      </c>
      <c r="AG502" t="s">
        <v>74</v>
      </c>
      <c r="AH502" t="s">
        <v>74</v>
      </c>
      <c r="AI502" t="s">
        <v>74</v>
      </c>
      <c r="AJ502">
        <v>0</v>
      </c>
      <c r="AK502">
        <v>0</v>
      </c>
      <c r="AL502" t="s">
        <v>74</v>
      </c>
      <c r="AM502" t="s">
        <v>74</v>
      </c>
      <c r="AN502" t="s">
        <v>74</v>
      </c>
      <c r="AO502">
        <v>0</v>
      </c>
      <c r="AP502">
        <v>0</v>
      </c>
      <c r="AQ502" s="105" t="s">
        <v>74</v>
      </c>
      <c r="AR502" s="6" t="s">
        <v>74</v>
      </c>
      <c r="AS502" t="s">
        <v>17208</v>
      </c>
      <c r="AT502" t="s">
        <v>21172</v>
      </c>
      <c r="AU502" s="6"/>
      <c r="AV502" s="6" t="s">
        <v>74</v>
      </c>
      <c r="AW502" t="s">
        <v>21232</v>
      </c>
      <c r="AX502" t="s">
        <v>22920</v>
      </c>
      <c r="AY502">
        <v>10011</v>
      </c>
      <c r="AZ502">
        <v>0</v>
      </c>
      <c r="BA502">
        <v>0</v>
      </c>
      <c r="BB502">
        <v>0</v>
      </c>
      <c r="BC502" t="s">
        <v>23752</v>
      </c>
      <c r="BD502" t="s">
        <v>23752</v>
      </c>
      <c r="BE502" t="s">
        <v>23749</v>
      </c>
    </row>
    <row r="503" spans="1:57">
      <c r="A503" s="130">
        <v>9724061540</v>
      </c>
      <c r="B503">
        <v>598</v>
      </c>
      <c r="C503" t="s">
        <v>20048</v>
      </c>
      <c r="D503" s="10">
        <v>9724061540</v>
      </c>
      <c r="E503" s="10">
        <v>1217700524766</v>
      </c>
      <c r="F503" t="s">
        <v>20049</v>
      </c>
      <c r="G503" s="7">
        <v>44501</v>
      </c>
      <c r="H503">
        <v>4</v>
      </c>
      <c r="I503" t="s">
        <v>73</v>
      </c>
      <c r="J503" t="s">
        <v>21001</v>
      </c>
      <c r="K503" t="s">
        <v>21001</v>
      </c>
      <c r="L503" t="s">
        <v>20034</v>
      </c>
      <c r="M503">
        <v>10</v>
      </c>
      <c r="R503" t="s">
        <v>74</v>
      </c>
      <c r="S503" t="s">
        <v>74</v>
      </c>
      <c r="T503" t="s">
        <v>74</v>
      </c>
      <c r="U503">
        <v>0</v>
      </c>
      <c r="V503">
        <v>320</v>
      </c>
      <c r="W503" t="s">
        <v>74</v>
      </c>
      <c r="X503" t="s">
        <v>74</v>
      </c>
      <c r="Y503" t="s">
        <v>74</v>
      </c>
      <c r="Z503">
        <v>4</v>
      </c>
      <c r="AA503">
        <v>596</v>
      </c>
      <c r="AB503" t="s">
        <v>74</v>
      </c>
      <c r="AC503" t="s">
        <v>74</v>
      </c>
      <c r="AD503" t="s">
        <v>74</v>
      </c>
      <c r="AE503">
        <v>-4</v>
      </c>
      <c r="AF503">
        <v>-295</v>
      </c>
      <c r="AG503" t="s">
        <v>74</v>
      </c>
      <c r="AH503" t="s">
        <v>74</v>
      </c>
      <c r="AI503" t="s">
        <v>74</v>
      </c>
      <c r="AJ503">
        <v>0</v>
      </c>
      <c r="AK503">
        <v>9784</v>
      </c>
      <c r="AL503" t="s">
        <v>74</v>
      </c>
      <c r="AM503" t="s">
        <v>74</v>
      </c>
      <c r="AN503" t="s">
        <v>74</v>
      </c>
      <c r="AO503">
        <v>2</v>
      </c>
      <c r="AP503">
        <v>18</v>
      </c>
      <c r="AQ503" s="105" t="s">
        <v>74</v>
      </c>
      <c r="AR503" s="6" t="s">
        <v>74</v>
      </c>
      <c r="AS503" t="s">
        <v>17208</v>
      </c>
      <c r="AT503" t="s">
        <v>21181</v>
      </c>
      <c r="AU503" s="6"/>
      <c r="AV503" s="6" t="s">
        <v>74</v>
      </c>
      <c r="AW503" t="s">
        <v>21233</v>
      </c>
      <c r="AX503" t="s">
        <v>22957</v>
      </c>
      <c r="AY503">
        <v>10656</v>
      </c>
      <c r="AZ503">
        <v>0</v>
      </c>
      <c r="BA503">
        <v>7</v>
      </c>
      <c r="BB503">
        <v>6.5690690690690696E-4</v>
      </c>
      <c r="BC503" t="s">
        <v>23752</v>
      </c>
      <c r="BD503">
        <v>-0.921875</v>
      </c>
      <c r="BE503" t="s">
        <v>23749</v>
      </c>
    </row>
    <row r="504" spans="1:57">
      <c r="A504" s="130">
        <v>6311197544</v>
      </c>
      <c r="B504">
        <v>599</v>
      </c>
      <c r="C504" t="s">
        <v>20050</v>
      </c>
      <c r="D504" s="10">
        <v>6311197544</v>
      </c>
      <c r="E504" s="10">
        <v>1246300004301</v>
      </c>
      <c r="F504" t="s">
        <v>20051</v>
      </c>
      <c r="G504" s="7">
        <v>45337</v>
      </c>
      <c r="H504">
        <v>2</v>
      </c>
      <c r="I504" t="s">
        <v>73</v>
      </c>
      <c r="J504" t="s">
        <v>5144</v>
      </c>
      <c r="K504" t="s">
        <v>5144</v>
      </c>
      <c r="L504" t="s">
        <v>20037</v>
      </c>
      <c r="M504">
        <v>10</v>
      </c>
      <c r="R504" t="s">
        <v>74</v>
      </c>
      <c r="S504" t="s">
        <v>74</v>
      </c>
      <c r="T504" t="s">
        <v>74</v>
      </c>
      <c r="U504">
        <v>0</v>
      </c>
      <c r="V504">
        <v>0</v>
      </c>
      <c r="W504" t="s">
        <v>74</v>
      </c>
      <c r="X504" t="s">
        <v>74</v>
      </c>
      <c r="Y504" t="s">
        <v>74</v>
      </c>
      <c r="Z504">
        <v>0</v>
      </c>
      <c r="AA504">
        <v>102</v>
      </c>
      <c r="AB504" t="s">
        <v>74</v>
      </c>
      <c r="AC504" t="s">
        <v>74</v>
      </c>
      <c r="AD504" t="s">
        <v>74</v>
      </c>
      <c r="AE504">
        <v>0</v>
      </c>
      <c r="AF504">
        <v>-624</v>
      </c>
      <c r="AG504" t="s">
        <v>74</v>
      </c>
      <c r="AH504" t="s">
        <v>74</v>
      </c>
      <c r="AI504" t="s">
        <v>74</v>
      </c>
      <c r="AJ504">
        <v>0</v>
      </c>
      <c r="AK504">
        <v>0</v>
      </c>
      <c r="AL504" t="s">
        <v>74</v>
      </c>
      <c r="AM504" t="s">
        <v>74</v>
      </c>
      <c r="AN504" t="s">
        <v>74</v>
      </c>
      <c r="AO504">
        <v>0</v>
      </c>
      <c r="AP504">
        <v>17</v>
      </c>
      <c r="AQ504" s="105" t="s">
        <v>74</v>
      </c>
      <c r="AR504" s="6" t="s">
        <v>74</v>
      </c>
      <c r="AS504" t="s">
        <v>17208</v>
      </c>
      <c r="AT504" t="s">
        <v>21199</v>
      </c>
      <c r="AU504" s="6"/>
      <c r="AV504" s="6" t="s">
        <v>74</v>
      </c>
      <c r="AW504" t="s">
        <v>21234</v>
      </c>
      <c r="AX504" t="s">
        <v>22913</v>
      </c>
      <c r="AY504">
        <v>10032</v>
      </c>
      <c r="AZ504">
        <v>0</v>
      </c>
      <c r="BA504">
        <v>9</v>
      </c>
      <c r="BB504">
        <v>8.9712918660287083E-4</v>
      </c>
      <c r="BC504" t="s">
        <v>23752</v>
      </c>
      <c r="BD504" t="s">
        <v>23752</v>
      </c>
      <c r="BE504" t="s">
        <v>23749</v>
      </c>
    </row>
    <row r="505" spans="1:57">
      <c r="A505" s="130">
        <v>7801708180</v>
      </c>
      <c r="B505">
        <v>600</v>
      </c>
      <c r="C505" t="s">
        <v>20052</v>
      </c>
      <c r="D505" s="10">
        <v>7801708180</v>
      </c>
      <c r="E505" s="10">
        <v>1227800001637</v>
      </c>
      <c r="F505" t="s">
        <v>20053</v>
      </c>
      <c r="G505" s="7">
        <v>44573</v>
      </c>
      <c r="H505">
        <v>4</v>
      </c>
      <c r="I505" t="s">
        <v>73</v>
      </c>
      <c r="J505" t="s">
        <v>21011</v>
      </c>
      <c r="K505" t="s">
        <v>21010</v>
      </c>
      <c r="L505" t="s">
        <v>20040</v>
      </c>
      <c r="M505">
        <v>10500</v>
      </c>
      <c r="R505" t="s">
        <v>74</v>
      </c>
      <c r="S505" t="s">
        <v>74</v>
      </c>
      <c r="T505" t="s">
        <v>74</v>
      </c>
      <c r="U505">
        <v>0</v>
      </c>
      <c r="V505">
        <v>0</v>
      </c>
      <c r="W505" t="s">
        <v>74</v>
      </c>
      <c r="X505" t="s">
        <v>74</v>
      </c>
      <c r="Y505" t="s">
        <v>74</v>
      </c>
      <c r="Z505">
        <v>0</v>
      </c>
      <c r="AA505">
        <v>0</v>
      </c>
      <c r="AB505" t="s">
        <v>74</v>
      </c>
      <c r="AC505" t="s">
        <v>74</v>
      </c>
      <c r="AD505" t="s">
        <v>74</v>
      </c>
      <c r="AE505">
        <v>0</v>
      </c>
      <c r="AF505">
        <v>0</v>
      </c>
      <c r="AG505" t="s">
        <v>74</v>
      </c>
      <c r="AH505" t="s">
        <v>74</v>
      </c>
      <c r="AI505" t="s">
        <v>74</v>
      </c>
      <c r="AJ505">
        <v>0</v>
      </c>
      <c r="AK505">
        <v>70089</v>
      </c>
      <c r="AL505" t="s">
        <v>74</v>
      </c>
      <c r="AM505" t="s">
        <v>74</v>
      </c>
      <c r="AN505" t="s">
        <v>74</v>
      </c>
      <c r="AO505">
        <v>0</v>
      </c>
      <c r="AP505">
        <v>0</v>
      </c>
      <c r="AQ505" s="105" t="s">
        <v>74</v>
      </c>
      <c r="AR505" s="6" t="s">
        <v>74</v>
      </c>
      <c r="AS505" t="s">
        <v>17208</v>
      </c>
      <c r="AT505" t="s">
        <v>21217</v>
      </c>
      <c r="AU505" s="6"/>
      <c r="AV505" s="6" t="s">
        <v>74</v>
      </c>
      <c r="AW505" t="s">
        <v>21235</v>
      </c>
      <c r="AX505" t="s">
        <v>22918</v>
      </c>
      <c r="AY505">
        <v>0</v>
      </c>
      <c r="AZ505">
        <v>0</v>
      </c>
      <c r="BA505">
        <v>70089</v>
      </c>
      <c r="BB505" t="e">
        <v>#DIV/0!</v>
      </c>
      <c r="BC505" t="s">
        <v>23752</v>
      </c>
      <c r="BD505" t="s">
        <v>23752</v>
      </c>
      <c r="BE505" t="s">
        <v>23749</v>
      </c>
    </row>
    <row r="506" spans="1:57">
      <c r="A506" s="130">
        <v>6321295413</v>
      </c>
      <c r="B506">
        <v>603</v>
      </c>
      <c r="C506" t="s">
        <v>22528</v>
      </c>
      <c r="D506">
        <v>6321295413</v>
      </c>
      <c r="E506" s="10">
        <v>1126320012830</v>
      </c>
      <c r="F506" t="s">
        <v>22532</v>
      </c>
      <c r="G506" s="7">
        <v>41117</v>
      </c>
      <c r="H506">
        <v>14</v>
      </c>
      <c r="I506" t="s">
        <v>73</v>
      </c>
      <c r="J506" t="s">
        <v>23646</v>
      </c>
      <c r="K506" t="s">
        <v>23646</v>
      </c>
      <c r="L506" t="s">
        <v>22512</v>
      </c>
      <c r="M506">
        <v>10</v>
      </c>
      <c r="R506" t="s">
        <v>74</v>
      </c>
      <c r="S506">
        <v>35665</v>
      </c>
      <c r="T506">
        <v>36559</v>
      </c>
      <c r="U506">
        <v>35473</v>
      </c>
      <c r="V506">
        <v>31067</v>
      </c>
      <c r="W506">
        <v>31187</v>
      </c>
      <c r="X506">
        <v>0</v>
      </c>
      <c r="Y506">
        <v>34162</v>
      </c>
      <c r="Z506">
        <v>0</v>
      </c>
      <c r="AA506">
        <v>0</v>
      </c>
      <c r="AB506" t="s">
        <v>74</v>
      </c>
      <c r="AC506">
        <v>0</v>
      </c>
      <c r="AD506">
        <v>0</v>
      </c>
      <c r="AE506">
        <v>3133</v>
      </c>
      <c r="AF506">
        <v>2272</v>
      </c>
      <c r="AG506">
        <v>73</v>
      </c>
      <c r="AH506">
        <v>255</v>
      </c>
      <c r="AI506">
        <v>110</v>
      </c>
      <c r="AJ506">
        <v>13</v>
      </c>
      <c r="AK506">
        <v>0</v>
      </c>
      <c r="AL506" t="s">
        <v>74</v>
      </c>
      <c r="AM506">
        <v>7042</v>
      </c>
      <c r="AN506">
        <v>4897</v>
      </c>
      <c r="AO506">
        <v>4665</v>
      </c>
      <c r="AP506">
        <v>4272</v>
      </c>
      <c r="AQ506" t="s">
        <v>74</v>
      </c>
      <c r="AR506" s="6">
        <v>0.96299999999999997</v>
      </c>
      <c r="AS506" t="s">
        <v>17208</v>
      </c>
      <c r="AV506" s="6">
        <v>0</v>
      </c>
      <c r="AW506" t="s">
        <v>23736</v>
      </c>
      <c r="AX506" t="s">
        <v>22913</v>
      </c>
      <c r="AY506">
        <v>10929</v>
      </c>
      <c r="AZ506">
        <v>0</v>
      </c>
      <c r="BA506">
        <v>0</v>
      </c>
      <c r="BB506">
        <v>0</v>
      </c>
      <c r="BC506">
        <v>0.19259999999999999</v>
      </c>
      <c r="BD506">
        <v>6.6121474927970658E-2</v>
      </c>
      <c r="BE506" t="s">
        <v>23749</v>
      </c>
    </row>
    <row r="507" spans="1:57">
      <c r="A507" s="130">
        <v>5257198055</v>
      </c>
      <c r="B507">
        <v>604</v>
      </c>
      <c r="C507" t="s">
        <v>22529</v>
      </c>
      <c r="D507">
        <v>5257198055</v>
      </c>
      <c r="E507" s="10">
        <v>1205200028120</v>
      </c>
      <c r="F507" t="s">
        <v>22533</v>
      </c>
      <c r="G507" s="7">
        <v>44027</v>
      </c>
      <c r="H507">
        <v>6</v>
      </c>
      <c r="I507" t="s">
        <v>73</v>
      </c>
      <c r="J507" t="s">
        <v>23649</v>
      </c>
      <c r="K507" t="s">
        <v>23649</v>
      </c>
      <c r="L507" t="s">
        <v>22515</v>
      </c>
      <c r="M507">
        <v>100</v>
      </c>
      <c r="R507" t="s">
        <v>74</v>
      </c>
      <c r="S507">
        <v>0</v>
      </c>
      <c r="T507">
        <v>0</v>
      </c>
      <c r="U507">
        <v>0</v>
      </c>
      <c r="V507">
        <v>0</v>
      </c>
      <c r="W507">
        <v>0</v>
      </c>
      <c r="X507">
        <v>0</v>
      </c>
      <c r="Y507">
        <v>0</v>
      </c>
      <c r="Z507">
        <v>0</v>
      </c>
      <c r="AA507">
        <v>0</v>
      </c>
      <c r="AB507" t="s">
        <v>74</v>
      </c>
      <c r="AC507">
        <v>0</v>
      </c>
      <c r="AD507">
        <v>0</v>
      </c>
      <c r="AE507">
        <v>0</v>
      </c>
      <c r="AF507">
        <v>0</v>
      </c>
      <c r="AG507">
        <v>0</v>
      </c>
      <c r="AH507">
        <v>0</v>
      </c>
      <c r="AI507">
        <v>0</v>
      </c>
      <c r="AJ507">
        <v>0</v>
      </c>
      <c r="AK507">
        <v>0</v>
      </c>
      <c r="AL507" t="s">
        <v>74</v>
      </c>
      <c r="AM507">
        <v>100</v>
      </c>
      <c r="AN507">
        <v>100</v>
      </c>
      <c r="AO507">
        <v>100</v>
      </c>
      <c r="AP507">
        <v>100</v>
      </c>
      <c r="AQ507" t="s">
        <v>74</v>
      </c>
      <c r="AR507" t="s">
        <v>74</v>
      </c>
      <c r="AS507" t="s">
        <v>17208</v>
      </c>
      <c r="AT507" t="s">
        <v>22537</v>
      </c>
      <c r="AV507" s="6" t="s">
        <v>74</v>
      </c>
      <c r="AW507" t="s">
        <v>23737</v>
      </c>
      <c r="AX507" t="s">
        <v>22921</v>
      </c>
      <c r="AY507">
        <v>100</v>
      </c>
      <c r="AZ507">
        <v>0</v>
      </c>
      <c r="BA507">
        <v>12000</v>
      </c>
      <c r="BB507">
        <v>120</v>
      </c>
      <c r="BC507" t="s">
        <v>23752</v>
      </c>
      <c r="BD507" t="s">
        <v>23752</v>
      </c>
      <c r="BE507" t="s">
        <v>23749</v>
      </c>
    </row>
    <row r="508" spans="1:57">
      <c r="A508" s="130">
        <v>6950227988</v>
      </c>
      <c r="B508">
        <v>605</v>
      </c>
      <c r="C508" t="s">
        <v>22530</v>
      </c>
      <c r="D508">
        <v>6950227988</v>
      </c>
      <c r="E508" s="10">
        <v>1196952005040</v>
      </c>
      <c r="F508" t="s">
        <v>22534</v>
      </c>
      <c r="G508" s="7">
        <v>43556</v>
      </c>
      <c r="H508">
        <v>7</v>
      </c>
      <c r="I508" t="s">
        <v>73</v>
      </c>
      <c r="J508" t="s">
        <v>23653</v>
      </c>
      <c r="K508" t="s">
        <v>23652</v>
      </c>
      <c r="L508" t="s">
        <v>22518</v>
      </c>
      <c r="M508">
        <v>16000</v>
      </c>
      <c r="R508" t="s">
        <v>74</v>
      </c>
      <c r="S508">
        <v>5</v>
      </c>
      <c r="T508">
        <v>135</v>
      </c>
      <c r="U508">
        <v>119</v>
      </c>
      <c r="V508">
        <v>457</v>
      </c>
      <c r="W508">
        <v>12</v>
      </c>
      <c r="X508">
        <v>0</v>
      </c>
      <c r="Y508">
        <v>89</v>
      </c>
      <c r="Z508">
        <v>0</v>
      </c>
      <c r="AA508">
        <v>0</v>
      </c>
      <c r="AB508" t="s">
        <v>74</v>
      </c>
      <c r="AC508">
        <v>0</v>
      </c>
      <c r="AD508">
        <v>0</v>
      </c>
      <c r="AE508">
        <v>-45</v>
      </c>
      <c r="AF508">
        <v>-275</v>
      </c>
      <c r="AG508">
        <v>0</v>
      </c>
      <c r="AH508">
        <v>0</v>
      </c>
      <c r="AI508">
        <v>0</v>
      </c>
      <c r="AJ508">
        <v>0</v>
      </c>
      <c r="AK508">
        <v>0</v>
      </c>
      <c r="AL508" t="s">
        <v>74</v>
      </c>
      <c r="AM508">
        <v>7</v>
      </c>
      <c r="AN508">
        <v>8</v>
      </c>
      <c r="AO508">
        <v>9</v>
      </c>
      <c r="AP508">
        <v>15603</v>
      </c>
      <c r="AQ508" t="s">
        <v>74</v>
      </c>
      <c r="AR508" s="6">
        <v>42.2</v>
      </c>
      <c r="AS508" t="s">
        <v>17208</v>
      </c>
      <c r="AT508" t="s">
        <v>22538</v>
      </c>
      <c r="AV508" s="6" t="s">
        <v>74</v>
      </c>
      <c r="AW508" t="s">
        <v>23738</v>
      </c>
      <c r="AX508" t="s">
        <v>22927</v>
      </c>
      <c r="AY508">
        <v>15634</v>
      </c>
      <c r="AZ508">
        <v>0</v>
      </c>
      <c r="BA508">
        <v>0</v>
      </c>
      <c r="BB508">
        <v>0</v>
      </c>
      <c r="BC508">
        <v>8.4400000000000013</v>
      </c>
      <c r="BD508">
        <v>-1.3033175355450237</v>
      </c>
      <c r="BE508" t="s">
        <v>23749</v>
      </c>
    </row>
    <row r="509" spans="1:57">
      <c r="A509" s="130">
        <v>7707481573</v>
      </c>
      <c r="B509">
        <v>607</v>
      </c>
      <c r="C509" t="s">
        <v>22531</v>
      </c>
      <c r="D509">
        <v>7707481573</v>
      </c>
      <c r="E509" s="10">
        <v>1237700009360</v>
      </c>
      <c r="F509" t="s">
        <v>22535</v>
      </c>
      <c r="G509" s="7">
        <v>44937</v>
      </c>
      <c r="H509">
        <v>3</v>
      </c>
      <c r="I509" t="s">
        <v>73</v>
      </c>
      <c r="J509" t="s">
        <v>23656</v>
      </c>
      <c r="K509" t="s">
        <v>23656</v>
      </c>
      <c r="L509" t="s">
        <v>22522</v>
      </c>
      <c r="M509">
        <v>10</v>
      </c>
      <c r="R509" t="s">
        <v>74</v>
      </c>
      <c r="S509" t="s">
        <v>74</v>
      </c>
      <c r="T509" t="s">
        <v>74</v>
      </c>
      <c r="U509">
        <v>0</v>
      </c>
      <c r="V509">
        <v>0</v>
      </c>
      <c r="W509" t="s">
        <v>74</v>
      </c>
      <c r="X509" t="s">
        <v>74</v>
      </c>
      <c r="Y509" t="s">
        <v>74</v>
      </c>
      <c r="Z509">
        <v>2</v>
      </c>
      <c r="AA509">
        <v>2</v>
      </c>
      <c r="AB509" t="s">
        <v>74</v>
      </c>
      <c r="AC509" t="s">
        <v>74</v>
      </c>
      <c r="AD509" t="s">
        <v>74</v>
      </c>
      <c r="AE509">
        <v>-2</v>
      </c>
      <c r="AF509">
        <v>0</v>
      </c>
      <c r="AG509" t="s">
        <v>74</v>
      </c>
      <c r="AH509" t="s">
        <v>74</v>
      </c>
      <c r="AI509" t="s">
        <v>74</v>
      </c>
      <c r="AJ509">
        <v>0</v>
      </c>
      <c r="AK509">
        <v>0</v>
      </c>
      <c r="AL509" t="s">
        <v>74</v>
      </c>
      <c r="AM509" t="s">
        <v>74</v>
      </c>
      <c r="AN509" t="s">
        <v>74</v>
      </c>
      <c r="AO509">
        <v>35</v>
      </c>
      <c r="AP509">
        <v>35</v>
      </c>
      <c r="AQ509" t="s">
        <v>74</v>
      </c>
      <c r="AR509" t="s">
        <v>74</v>
      </c>
      <c r="AS509" t="s">
        <v>17208</v>
      </c>
      <c r="AT509" t="s">
        <v>21225</v>
      </c>
      <c r="AV509" s="6" t="s">
        <v>74</v>
      </c>
      <c r="AW509" t="s">
        <v>23739</v>
      </c>
      <c r="AX509" t="s">
        <v>22914</v>
      </c>
      <c r="AY509">
        <v>8</v>
      </c>
      <c r="AZ509">
        <v>30</v>
      </c>
      <c r="BA509">
        <v>0</v>
      </c>
      <c r="BB509">
        <v>3.75</v>
      </c>
      <c r="BC509" t="s">
        <v>23752</v>
      </c>
      <c r="BD509" t="s">
        <v>23752</v>
      </c>
      <c r="BE509" t="s">
        <v>23749</v>
      </c>
    </row>
    <row r="510" spans="1:57">
      <c r="A510" s="130">
        <v>3444209313</v>
      </c>
      <c r="B510">
        <v>608</v>
      </c>
      <c r="C510" t="s">
        <v>22908</v>
      </c>
      <c r="D510" s="131">
        <v>3444209313</v>
      </c>
      <c r="E510" s="10">
        <v>1133443028575</v>
      </c>
      <c r="F510" t="s">
        <v>22909</v>
      </c>
      <c r="G510" s="7">
        <v>41569</v>
      </c>
      <c r="H510">
        <v>12</v>
      </c>
      <c r="I510" t="s">
        <v>73</v>
      </c>
      <c r="J510" t="s">
        <v>23684</v>
      </c>
      <c r="K510" t="s">
        <v>23684</v>
      </c>
      <c r="L510" t="s">
        <v>22910</v>
      </c>
      <c r="M510">
        <v>20</v>
      </c>
      <c r="R510">
        <v>0</v>
      </c>
      <c r="S510">
        <v>25</v>
      </c>
      <c r="T510">
        <v>0</v>
      </c>
      <c r="U510">
        <v>5997</v>
      </c>
      <c r="V510">
        <v>7717</v>
      </c>
      <c r="W510">
        <v>0</v>
      </c>
      <c r="X510">
        <v>15</v>
      </c>
      <c r="Y510">
        <v>0</v>
      </c>
      <c r="Z510">
        <v>4021</v>
      </c>
      <c r="AA510">
        <v>1833</v>
      </c>
      <c r="AB510">
        <v>-103</v>
      </c>
      <c r="AC510">
        <v>8</v>
      </c>
      <c r="AD510">
        <v>0</v>
      </c>
      <c r="AE510">
        <v>1592</v>
      </c>
      <c r="AF510">
        <v>5502</v>
      </c>
      <c r="AG510">
        <v>0</v>
      </c>
      <c r="AH510">
        <v>0</v>
      </c>
      <c r="AI510">
        <v>0</v>
      </c>
      <c r="AJ510">
        <v>31395</v>
      </c>
      <c r="AK510">
        <v>84420</v>
      </c>
      <c r="AL510">
        <v>0</v>
      </c>
      <c r="AM510">
        <v>0</v>
      </c>
      <c r="AN510">
        <v>0</v>
      </c>
      <c r="AO510">
        <v>0</v>
      </c>
      <c r="AP510">
        <v>0</v>
      </c>
      <c r="AQ510">
        <v>1000</v>
      </c>
      <c r="AR510" s="6">
        <v>308.68</v>
      </c>
      <c r="AS510" t="s">
        <v>17208</v>
      </c>
      <c r="AT510" t="s">
        <v>22912</v>
      </c>
      <c r="AW510" t="s">
        <v>23740</v>
      </c>
      <c r="AX510" t="s">
        <v>22940</v>
      </c>
      <c r="AY510">
        <v>7092</v>
      </c>
      <c r="AZ510">
        <v>0</v>
      </c>
      <c r="BA510">
        <v>0</v>
      </c>
      <c r="BB510">
        <v>0</v>
      </c>
      <c r="BC510">
        <v>61.736000000000004</v>
      </c>
      <c r="BD510">
        <v>0.71297136192821042</v>
      </c>
      <c r="BE510" t="s">
        <v>23749</v>
      </c>
    </row>
    <row r="511" spans="1:57">
      <c r="A511" s="130" t="s">
        <v>23743</v>
      </c>
      <c r="B511">
        <v>609</v>
      </c>
      <c r="C511" t="s">
        <v>23744</v>
      </c>
      <c r="D511" t="s">
        <v>23743</v>
      </c>
      <c r="E511">
        <v>1264000000153</v>
      </c>
      <c r="F511" t="s">
        <v>23745</v>
      </c>
      <c r="G511">
        <v>46037</v>
      </c>
      <c r="H511">
        <v>0.2</v>
      </c>
      <c r="I511" t="s">
        <v>73</v>
      </c>
      <c r="J511" t="s">
        <v>23746</v>
      </c>
      <c r="K511" t="s">
        <v>23746</v>
      </c>
      <c r="L511" t="s">
        <v>23747</v>
      </c>
      <c r="AS511" t="s">
        <v>17208</v>
      </c>
      <c r="AW511" t="s">
        <v>23748</v>
      </c>
      <c r="AX511" t="s">
        <v>16351</v>
      </c>
      <c r="BD511" t="s">
        <v>23749</v>
      </c>
      <c r="BE511" t="s">
        <v>23749</v>
      </c>
    </row>
    <row r="512" spans="1:57">
      <c r="G512" s="7"/>
    </row>
  </sheetData>
  <autoFilter ref="A1:AW510" xr:uid="{A6D3ABCF-E226-4B43-85EC-EBCA4A42D832}"/>
  <hyperlinks>
    <hyperlink ref="AT510" r:id="rId1" xr:uid="{E7576543-E7F1-487B-A1A6-08C3C92FACB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B7417-4A46-4F48-B3C6-F6E577FB3538}">
  <sheetPr codeName="Лист4"/>
  <dimension ref="A1:BE514"/>
  <sheetViews>
    <sheetView zoomScale="70" zoomScaleNormal="70" workbookViewId="0">
      <pane xSplit="1" ySplit="1" topLeftCell="AW485" activePane="bottomRight" state="frozen"/>
      <selection activeCell="AY510" sqref="AY2:AY510"/>
      <selection pane="topRight" activeCell="AY510" sqref="AY2:AY510"/>
      <selection pane="bottomLeft" activeCell="AY510" sqref="AY2:AY510"/>
      <selection pane="bottomRight" activeCell="AX1" sqref="AX1:BE510"/>
    </sheetView>
  </sheetViews>
  <sheetFormatPr defaultRowHeight="15"/>
  <cols>
    <col min="1" max="1" width="15.5703125" style="10" bestFit="1" customWidth="1"/>
    <col min="2" max="2" width="5.7109375" bestFit="1" customWidth="1"/>
    <col min="3" max="3" width="152.7109375" bestFit="1" customWidth="1"/>
    <col min="4" max="4" width="11.28515625" bestFit="1" customWidth="1"/>
    <col min="5" max="5" width="14.42578125" bestFit="1" customWidth="1"/>
    <col min="6" max="6" width="74.42578125" bestFit="1" customWidth="1"/>
    <col min="7" max="7" width="16.28515625" bestFit="1" customWidth="1"/>
    <col min="8" max="8" width="17.140625" bestFit="1" customWidth="1"/>
    <col min="9" max="9" width="9.5703125" bestFit="1" customWidth="1"/>
    <col min="10" max="10" width="23.5703125" customWidth="1"/>
    <col min="11" max="11" width="41.28515625" bestFit="1" customWidth="1"/>
    <col min="12" max="12" width="144.28515625" bestFit="1" customWidth="1"/>
    <col min="13" max="13" width="12.28515625" bestFit="1" customWidth="1"/>
    <col min="22" max="22" width="14.140625" customWidth="1"/>
    <col min="31" max="31" width="13" customWidth="1"/>
    <col min="35" max="35" width="11" customWidth="1"/>
    <col min="37" max="37" width="12.85546875" customWidth="1"/>
    <col min="44" max="44" width="13.85546875" customWidth="1"/>
    <col min="46" max="46" width="18.7109375" customWidth="1"/>
    <col min="47" max="47" width="13" customWidth="1"/>
    <col min="48" max="48" width="17.7109375" customWidth="1"/>
    <col min="49" max="49" width="18.7109375" customWidth="1"/>
    <col min="51" max="51" width="10.140625" bestFit="1" customWidth="1"/>
  </cols>
  <sheetData>
    <row r="1" spans="1:57">
      <c r="A1" s="128" t="s">
        <v>0</v>
      </c>
      <c r="B1" t="s">
        <v>1</v>
      </c>
      <c r="C1" t="s">
        <v>2</v>
      </c>
      <c r="D1" t="s">
        <v>0</v>
      </c>
      <c r="E1" t="s">
        <v>3</v>
      </c>
      <c r="F1" t="s">
        <v>4</v>
      </c>
      <c r="G1" t="s">
        <v>5</v>
      </c>
      <c r="H1" t="s">
        <v>6</v>
      </c>
      <c r="I1" t="s">
        <v>7</v>
      </c>
      <c r="J1" t="s">
        <v>8</v>
      </c>
      <c r="K1" t="s">
        <v>9</v>
      </c>
      <c r="L1" t="s">
        <v>10</v>
      </c>
      <c r="M1" t="s">
        <v>11</v>
      </c>
      <c r="N1" t="s">
        <v>4252</v>
      </c>
      <c r="O1" t="s">
        <v>4253</v>
      </c>
      <c r="P1" t="s">
        <v>4254</v>
      </c>
      <c r="Q1" t="s">
        <v>4255</v>
      </c>
      <c r="R1" t="s">
        <v>12</v>
      </c>
      <c r="S1" t="s">
        <v>13</v>
      </c>
      <c r="T1" t="s">
        <v>14</v>
      </c>
      <c r="U1" t="s">
        <v>15</v>
      </c>
      <c r="V1" t="s">
        <v>3632</v>
      </c>
      <c r="W1" t="s">
        <v>16</v>
      </c>
      <c r="X1" t="s">
        <v>17</v>
      </c>
      <c r="Y1" t="s">
        <v>18</v>
      </c>
      <c r="Z1" t="s">
        <v>19</v>
      </c>
      <c r="AA1" t="s">
        <v>3633</v>
      </c>
      <c r="AB1" t="s">
        <v>20</v>
      </c>
      <c r="AC1" t="s">
        <v>21</v>
      </c>
      <c r="AD1" t="s">
        <v>22</v>
      </c>
      <c r="AE1" t="s">
        <v>23</v>
      </c>
      <c r="AF1" t="s">
        <v>3634</v>
      </c>
      <c r="AG1" t="s">
        <v>24</v>
      </c>
      <c r="AH1" t="s">
        <v>25</v>
      </c>
      <c r="AI1" t="s">
        <v>26</v>
      </c>
      <c r="AJ1" t="s">
        <v>27</v>
      </c>
      <c r="AK1" t="s">
        <v>3635</v>
      </c>
      <c r="AL1" t="s">
        <v>28</v>
      </c>
      <c r="AM1" t="s">
        <v>29</v>
      </c>
      <c r="AN1" t="s">
        <v>30</v>
      </c>
      <c r="AO1" t="s">
        <v>31</v>
      </c>
      <c r="AP1" t="s">
        <v>3636</v>
      </c>
      <c r="AQ1" t="s">
        <v>32</v>
      </c>
      <c r="AR1" t="s">
        <v>33</v>
      </c>
      <c r="AS1" t="s">
        <v>34</v>
      </c>
      <c r="AT1" t="s">
        <v>35</v>
      </c>
      <c r="AU1" t="s">
        <v>36</v>
      </c>
      <c r="AV1" t="s">
        <v>37</v>
      </c>
      <c r="AW1" t="s">
        <v>38</v>
      </c>
      <c r="AX1" t="s">
        <v>22977</v>
      </c>
      <c r="AY1" t="s">
        <v>22979</v>
      </c>
      <c r="AZ1" t="s">
        <v>22980</v>
      </c>
      <c r="BA1" t="s">
        <v>22981</v>
      </c>
      <c r="BB1" t="s">
        <v>22978</v>
      </c>
      <c r="BC1" t="s">
        <v>22982</v>
      </c>
      <c r="BD1" t="s">
        <v>22983</v>
      </c>
      <c r="BE1" t="s">
        <v>22984</v>
      </c>
    </row>
    <row r="2" spans="1:57">
      <c r="A2" s="10">
        <v>6315626402</v>
      </c>
      <c r="B2">
        <v>11</v>
      </c>
      <c r="C2" t="s">
        <v>39</v>
      </c>
      <c r="D2">
        <v>6315626402</v>
      </c>
      <c r="E2" t="s">
        <v>14798</v>
      </c>
      <c r="F2" t="s">
        <v>13824</v>
      </c>
      <c r="G2" s="7">
        <v>40024</v>
      </c>
      <c r="H2">
        <v>17</v>
      </c>
      <c r="I2" t="s">
        <v>44</v>
      </c>
      <c r="J2" t="s">
        <v>74</v>
      </c>
      <c r="K2" t="s">
        <v>4826</v>
      </c>
      <c r="L2" t="s">
        <v>4192</v>
      </c>
      <c r="M2">
        <f>VLOOKUP(D2,УК!$A$1:$B$599,2,0)/1000</f>
        <v>216547</v>
      </c>
      <c r="R2" s="10">
        <f>IFERROR(IFERROR(VLOOKUP(A2,'2020-2019'!$B$3:$LN$466,108,0),"")+IFERROR(VLOOKUP(A2,'2020-2019'!$B$3:$LN$1000,91,0),""),"")</f>
        <v>972350</v>
      </c>
      <c r="S2" s="10">
        <f>IFERROR(IFERROR(VLOOKUP(A2,'2022-2021'!$B$3:$LN$1000,108,0),"")+IFERROR(VLOOKUP(A2,'2022-2021'!$B$3:$LN$1000,92,0),""),"")</f>
        <v>1937261</v>
      </c>
      <c r="T2" s="10">
        <f>IFERROR(IFERROR(VLOOKUP(A2,'2022-2021'!$B$3:$LN$1000,107,0),"")+IFERROR(VLOOKUP(A2,'2022-2021'!$B$3:$LN$1000,91,0),""),"")</f>
        <v>1781010</v>
      </c>
      <c r="U2" s="10">
        <f>IFERROR(IFERROR(VLOOKUP(A2,'2024-2023'!$B$3:$LN$1000,108,0),"")+IFERROR(VLOOKUP(A2,'2024-2023'!$B$3:$LN$1000,92,0),""),"")</f>
        <v>2696178</v>
      </c>
      <c r="V2" s="10">
        <f>IFERROR(IFERROR(VLOOKUP(A2,'2024-2023'!$B$3:$LN$1000,107,0),"")+IFERROR(VLOOKUP(A2,'2024-2023'!$B$3:$LN$1000,91,0),""),"")</f>
        <v>1611463</v>
      </c>
      <c r="W2">
        <f>IFERROR(IFERROR(VLOOKUP(A2,'2020-2019'!$B$3:$LN$4660,93,0),"")+IFERROR(VLOOKUP(A2,'2020-2019'!$B$3:$LN$4660,109,0),""),"")</f>
        <v>1994769</v>
      </c>
      <c r="X2">
        <f>IFERROR(IFERROR(VLOOKUP(A2,'2022-2021'!$B$3:$LN$4660,94,0),"")+IFERROR(VLOOKUP(A2,'2022-2021'!$B$3:$LN$4660,110,0),""),"")</f>
        <v>707941</v>
      </c>
      <c r="Y2">
        <f>IFERROR(IFERROR(VLOOKUP(A2,'2022-2021'!$B$3:$LN$4660,109,0),"")+IFERROR(VLOOKUP(A2,'2022-2021'!$B$3:$LN$4660,93,0),""),"")</f>
        <v>861414</v>
      </c>
      <c r="Z2">
        <f>IFERROR((IFERROR(VLOOKUP(A2,'2024-2023'!$B$3:$LN$4660,110,0),"")+IFERROR(VLOOKUP(A2,'2024-2023'!$B$3:$LN$4660,94,0),"")),"")</f>
        <v>505989</v>
      </c>
      <c r="AA2">
        <f>IFERROR((IFERROR(VLOOKUP(A2,'2024-2023'!$B$3:$LN$4660,93,0),"")+IFERROR(VLOOKUP(A2,'2024-2023'!$B$3:$LN$4660,109,0),"")),"")</f>
        <v>411601</v>
      </c>
      <c r="AB2">
        <f>IFERROR((IFERROR(VLOOKUP(A2,'2020-2019'!$B$3:$LN$466,'2020-2019'!$CV$1,0),"")),"")</f>
        <v>29174</v>
      </c>
      <c r="AC2">
        <f>IFERROR((IFERROR(VLOOKUP(A2,'2022-2021'!$B$3:$LN$4660,100,0),"")),"")</f>
        <v>813058</v>
      </c>
      <c r="AD2">
        <f>IFERROR((IFERROR(VLOOKUP(A2,'2022-2021'!$B$3:$LN$4660,99,0),"")),"")</f>
        <v>547425</v>
      </c>
      <c r="AE2">
        <f>IFERROR((IFERROR(VLOOKUP(A2,'2024-2023'!$B$3:$LN$4660,100,0),"")),"")</f>
        <v>1130458</v>
      </c>
      <c r="AF2">
        <f>IFERROR(VLOOKUP(A2,'2024-2023'!$B$3:$LN$4660,99,0),"")</f>
        <v>569404</v>
      </c>
      <c r="AG2">
        <f>IFERROR((IFERROR(VLOOKUP(A2,'2020-2019'!$B$3:$LN$466,'2020-2019'!$X$1,0),"")+IFERROR(VLOOKUP(A2,'2020-2019'!$B$3:$LN$466,'2020-2019'!$AN$1,0),"")),"")</f>
        <v>623346</v>
      </c>
      <c r="AH2">
        <f>IFERROR((IFERROR(VLOOKUP(A2,'2022-2021'!$B$3:$LN$4660,24,0),"")+IFERROR(VLOOKUP(A2,'2022-2021'!$B$3:$LN$4660,40,0),"")),"")</f>
        <v>997343</v>
      </c>
      <c r="AI2">
        <f>IFERROR((IFERROR(VLOOKUP(A2,'2022-2021'!$B$3:$LN$4660,23,0),"")+IFERROR(VLOOKUP(A2,'2022-2021'!$B$3:$LN$4660,39,0),"")),"")</f>
        <v>1002540</v>
      </c>
      <c r="AJ2">
        <f>IFERROR((IFERROR(VLOOKUP(A2,'2024-2023'!$B$3:$LN$4660,24,0),"")+IFERROR(VLOOKUP(A2,'2024-2023'!$B$3:$LN$4660,40,0),"")),"")</f>
        <v>830364</v>
      </c>
      <c r="AK2">
        <f>IFERROR((IFERROR(VLOOKUP(A2,'2024-2023'!$B$3:$LN$4660,23,0),"")+IFERROR(VLOOKUP(A2,'2024-2023'!$B$3:$LN$4660,39,0),"")),"")</f>
        <v>1175885</v>
      </c>
      <c r="AL2">
        <f>IFERROR(VLOOKUP(A2,'2020-2019'!$B$3:$LN$466,'2020-2019'!$AM$1,0),"")</f>
        <v>70259</v>
      </c>
      <c r="AM2">
        <f>IFERROR(VLOOKUP(A2,'2022-2021'!$B$3:$LN$4660,38,0),"")</f>
        <v>159046</v>
      </c>
      <c r="AN2">
        <f>IFERROR(VLOOKUP(A2,'2022-2021'!$B$3:$LN$4660,37,0),"")</f>
        <v>176445</v>
      </c>
      <c r="AO2">
        <f>IFERROR(VLOOKUP(A2,'2024-2023'!$B$3:$LN$4660,38,0),"")</f>
        <v>176870</v>
      </c>
      <c r="AP2">
        <f>IFERROR(VLOOKUP(A2,'2024-2023'!$B$3:$LN$4660,37,0),"")</f>
        <v>149199</v>
      </c>
      <c r="AQ2">
        <f>IFERROR((IFERROR(VLOOKUP(A2,'2020-2019'!$B$3:$LN$466,'2020-2019'!$BL$1,0),"")+IFERROR(VLOOKUP(A2,'2020-2019'!$B$3:$LN$466,'2020-2019'!$BV$1,0),"")),"")</f>
        <v>176734</v>
      </c>
      <c r="AR2" s="5">
        <f>IFERROR(ROUND(IFERROR(V2/R2,IFERROR(V2/S2,IFERROR(V2/T2,IFERROR(V2/U2,"")))),3),"")</f>
        <v>1.657</v>
      </c>
      <c r="AS2" t="str">
        <f>IFERROR(VLOOKUP(A2,риски!$G$2:$H$642,2,0),"")</f>
        <v>низкий</v>
      </c>
      <c r="AT2" t="str">
        <f>IFERROR(VLOOKUP(A2,Реест!A3:$P$30000,15,0),"")</f>
        <v>sentinelcredit.ru</v>
      </c>
      <c r="AU2" t="str">
        <f>IFERROR(VLOOKUP(A2,old!$A$3:$AU$2001,47,0),"")</f>
        <v>image024</v>
      </c>
      <c r="AV2" s="3">
        <f>IFERROR(AK2/AG2,IFERROR(AK2/AH2,IFERROR(AK2/AI2,IFERROR(AK2/AJ2,""))))</f>
        <v>1.8864081906356982</v>
      </c>
      <c r="AW2" t="str">
        <f t="shared" ref="AW2:AW65" si="0">F2&amp;" зарегистрировано по адресу: "&amp;L2&amp;IF(K2=0,"",IF(K2="","",". Генеральным директором является "&amp;K2&amp;IF(AR2=0,".",IF(AR2="",".",". Рост доходов компании за 5 лет: "&amp;ROUND(AR2*100,2)&amp;"%."))&amp;IF(AV2=0,"",IF(AV2="",""," Рост финансовых активов компании за 5 лет: "&amp;IFERROR(ROUND(AV2*100,2),"")&amp;"%."))&amp;IF(AQ2=0,"",IF(AQ2="",""," Объем заемных средств компании на конец 2024 года: "&amp;AQ2&amp;" тыс. руб."))&amp;IF(AS2=0,"",IF(AS2="",""," ФССП присвоил "&amp;AS2&amp;" уровень риска для данного ПКО."))))</f>
        <v xml:space="preserve"> ООО ПКО «СКМ» зарегистрировано по адресу: 121151, Москва г, наб Тараса Шевченко, д 23А. Генеральным директором является Дуда Игорь Викторович. Рост доходов компании за 5 лет: 165,7%. Рост финансовых активов компании за 5 лет: 188,64%. Объем заемных средств компании на конец 2024 года: 176734 тыс. руб. ФССП присвоил низкий уровень риска для данного ПКО.</v>
      </c>
      <c r="AX2" t="s">
        <v>22913</v>
      </c>
      <c r="AY2">
        <f>VLOOKUP(A2,'2024-2023'!$B$2:$NY$583,'2024-2023'!$BH$1,0)</f>
        <v>383077</v>
      </c>
      <c r="AZ2">
        <f>VLOOKUP(A2,'2024-2023'!$B$2:$NY$583,71,0)</f>
        <v>895053</v>
      </c>
      <c r="BA2">
        <f>VLOOKUP(A2,'2024-2023'!$B$2:$NY$583,79,0)</f>
        <v>235911</v>
      </c>
      <c r="BB2">
        <f>(AZ2+BA2)/AY2</f>
        <v>2.952315069816251</v>
      </c>
      <c r="BC2" s="6">
        <f>IFERROR(AR2/COUNTIFS(R$2:V$2,"&gt;"&amp;0),"-")</f>
        <v>0.33140000000000003</v>
      </c>
      <c r="BD2" s="6">
        <f>IFERROR(AF2/V2,"-")</f>
        <v>0.35334599677435968</v>
      </c>
      <c r="BE2" t="str">
        <f>IF(V2&lt;800000,"Малая фирма",IF(V2&lt;2000000,"Средняя фирма",IF(V2&gt;2000000,"Крупная фирма","-")))</f>
        <v>Средняя фирма</v>
      </c>
    </row>
    <row r="3" spans="1:57">
      <c r="A3" s="10">
        <v>7736659589</v>
      </c>
      <c r="B3">
        <v>12</v>
      </c>
      <c r="C3" t="s">
        <v>48</v>
      </c>
      <c r="D3">
        <v>7736659589</v>
      </c>
      <c r="E3" t="s">
        <v>14799</v>
      </c>
      <c r="F3" t="s">
        <v>13825</v>
      </c>
      <c r="G3" s="7">
        <v>41393</v>
      </c>
      <c r="H3">
        <v>13</v>
      </c>
      <c r="I3" t="s">
        <v>44</v>
      </c>
      <c r="J3" t="s">
        <v>74</v>
      </c>
      <c r="K3" t="s">
        <v>4823</v>
      </c>
      <c r="L3" t="s">
        <v>8009</v>
      </c>
      <c r="M3">
        <f>VLOOKUP(D3,УК!$A$1:$B$599,2,0)/1000</f>
        <v>16000</v>
      </c>
      <c r="R3" s="10">
        <f>IFERROR(IFERROR(VLOOKUP(A3,'2020-2019'!$B$3:$LN$466,108,0),"")+IFERROR(VLOOKUP(A3,'2020-2019'!$B$3:$LN$1000,91,0),""),"")</f>
        <v>1455949</v>
      </c>
      <c r="S3" s="10">
        <f>IFERROR(IFERROR(VLOOKUP(A3,'2022-2021'!$B$3:$LN$1000,108,0),"")+IFERROR(VLOOKUP(A3,'2022-2021'!$B$3:$LN$1000,92,0),""),"")</f>
        <v>1701012</v>
      </c>
      <c r="T3" s="10">
        <f>IFERROR(IFERROR(VLOOKUP(A3,'2022-2021'!$B$3:$LN$1000,107,0),"")+IFERROR(VLOOKUP(A3,'2022-2021'!$B$3:$LN$1000,91,0),""),"")</f>
        <v>2030719</v>
      </c>
      <c r="U3" s="10">
        <f>IFERROR(IFERROR(VLOOKUP(A3,'2024-2023'!$B$3:$LN$1000,108,0),"")+IFERROR(VLOOKUP(A3,'2024-2023'!$B$3:$LN$1000,92,0),""),"")</f>
        <v>2352629</v>
      </c>
      <c r="V3" s="10">
        <f>IFERROR(IFERROR(VLOOKUP(A3,'2024-2023'!$B$3:$LN$1000,107,0),"")+IFERROR(VLOOKUP(A3,'2024-2023'!$B$3:$LN$1000,91,0),""),"")</f>
        <v>2316584</v>
      </c>
      <c r="W3">
        <f>IFERROR(IFERROR(VLOOKUP(A3,'2020-2019'!$B$3:$LN$4660,93,0),"")+IFERROR(VLOOKUP(A3,'2020-2019'!$B$3:$LN$4660,109,0),""),"")</f>
        <v>1355156</v>
      </c>
      <c r="X3">
        <f>IFERROR(IFERROR(VLOOKUP(A3,'2022-2021'!$B$3:$LN$4660,94,0),"")+IFERROR(VLOOKUP(A3,'2022-2021'!$B$3:$LN$4660,110,0),""),"")</f>
        <v>785795</v>
      </c>
      <c r="Y3">
        <f>IFERROR(IFERROR(VLOOKUP(A3,'2022-2021'!$B$3:$LN$4660,109,0),"")+IFERROR(VLOOKUP(A3,'2022-2021'!$B$3:$LN$4660,93,0),""),"")</f>
        <v>943905</v>
      </c>
      <c r="Z3">
        <f>IFERROR((IFERROR(VLOOKUP(A3,'2024-2023'!$B$3:$LN$4660,110,0),"")+IFERROR(VLOOKUP(A3,'2024-2023'!$B$3:$LN$4660,94,0),"")),"")</f>
        <v>855231</v>
      </c>
      <c r="AA3">
        <f>IFERROR((IFERROR(VLOOKUP(A3,'2024-2023'!$B$3:$LN$4660,93,0),"")+IFERROR(VLOOKUP(A3,'2024-2023'!$B$3:$LN$4660,109,0),"")),"")</f>
        <v>969389</v>
      </c>
      <c r="AB3">
        <f>IFERROR((IFERROR(VLOOKUP(A3,'2020-2019'!$B$3:$LN$466,'2020-2019'!$CV$1,0),"")),"")</f>
        <v>388568</v>
      </c>
      <c r="AC3">
        <f>IFERROR((IFERROR(VLOOKUP(A3,'2022-2021'!$B$3:$LN$4660,100,0),"")),"")</f>
        <v>439314</v>
      </c>
      <c r="AD3">
        <f>IFERROR((IFERROR(VLOOKUP(A3,'2022-2021'!$B$3:$LN$4660,99,0),"")),"")</f>
        <v>554003</v>
      </c>
      <c r="AE3">
        <f>IFERROR((IFERROR(VLOOKUP(A3,'2024-2023'!$B$3:$LN$4660,100,0),"")),"")</f>
        <v>803768</v>
      </c>
      <c r="AF3">
        <f>IFERROR(VLOOKUP(A3,'2024-2023'!$B$3:$LN$4660,99,0),"")</f>
        <v>458487</v>
      </c>
      <c r="AG3">
        <f>IFERROR((IFERROR(VLOOKUP(A3,'2020-2019'!$B$3:$LN$466,'2020-2019'!$X$1,0),"")+IFERROR(VLOOKUP(A3,'2020-2019'!$B$3:$LN$466,'2020-2019'!$AN$1,0),"")),"")</f>
        <v>497523</v>
      </c>
      <c r="AH3">
        <f>IFERROR((IFERROR(VLOOKUP(A3,'2022-2021'!$B$3:$LN$4660,24,0),"")+IFERROR(VLOOKUP(A3,'2022-2021'!$B$3:$LN$4660,40,0),"")),"")</f>
        <v>393123</v>
      </c>
      <c r="AI3">
        <f>IFERROR((IFERROR(VLOOKUP(A3,'2022-2021'!$B$3:$LN$4660,23,0),"")+IFERROR(VLOOKUP(A3,'2022-2021'!$B$3:$LN$4660,39,0),"")),"")</f>
        <v>821006</v>
      </c>
      <c r="AJ3">
        <f>IFERROR((IFERROR(VLOOKUP(A3,'2024-2023'!$B$3:$LN$4660,24,0),"")+IFERROR(VLOOKUP(A3,'2024-2023'!$B$3:$LN$4660,40,0),"")),"")</f>
        <v>2319520</v>
      </c>
      <c r="AK3">
        <f>IFERROR((IFERROR(VLOOKUP(A3,'2024-2023'!$B$3:$LN$4660,23,0),"")+IFERROR(VLOOKUP(A3,'2024-2023'!$B$3:$LN$4660,39,0),"")),"")</f>
        <v>3171955</v>
      </c>
      <c r="AL3">
        <f>IFERROR(VLOOKUP(A3,'2020-2019'!$B$3:$LN$466,'2020-2019'!$AM$1,0),"")</f>
        <v>119287</v>
      </c>
      <c r="AM3">
        <f>IFERROR(VLOOKUP(A3,'2022-2021'!$B$3:$LN$4660,38,0),"")</f>
        <v>148122</v>
      </c>
      <c r="AN3">
        <f>IFERROR(VLOOKUP(A3,'2022-2021'!$B$3:$LN$4660,37,0),"")</f>
        <v>135076</v>
      </c>
      <c r="AO3">
        <f>IFERROR(VLOOKUP(A3,'2024-2023'!$B$3:$LN$4660,38,0),"")</f>
        <v>123795</v>
      </c>
      <c r="AP3">
        <f>IFERROR(VLOOKUP(A3,'2024-2023'!$B$3:$LN$4660,37,0),"")</f>
        <v>164532</v>
      </c>
      <c r="AQ3">
        <f>IFERROR((IFERROR(VLOOKUP(A3,'2020-2019'!$B$3:$LN$466,'2020-2019'!$BL$1,0),"")+IFERROR(VLOOKUP(A3,'2020-2019'!$B$3:$LN$466,'2020-2019'!$BV$1,0),"")),"")</f>
        <v>99136</v>
      </c>
      <c r="AR3" s="5">
        <f t="shared" ref="AR3:AR49" si="1">IFERROR(ROUND(IFERROR(V3/R3,IFERROR(V3/S3,IFERROR(V3/T3,IFERROR(V3/U3,"")))),3),"")</f>
        <v>1.591</v>
      </c>
      <c r="AS3" t="str">
        <f>IFERROR(VLOOKUP(A3,риски!$G$2:$H$642,2,0),"")</f>
        <v>высокий</v>
      </c>
      <c r="AT3" t="str">
        <f>IFERROR(VLOOKUP(A3,Реест!A4:$P$30000,15,0),"")</f>
        <v>activebc.ru</v>
      </c>
      <c r="AU3" t="str">
        <f>IFERROR(VLOOKUP(A3,old!$A$3:$AU$2001,47,0),"")</f>
        <v>image041</v>
      </c>
      <c r="AV3" s="3">
        <f t="shared" ref="AV3:AV49" si="2">IFERROR(AK3/AG3,IFERROR(AK3/AH3,IFERROR(AK3/AI3,IFERROR(AK3/AJ3,""))))</f>
        <v>6.3754941982581705</v>
      </c>
      <c r="AW3" t="str">
        <f t="shared" si="0"/>
        <v xml:space="preserve"> ООО ПКО «АБК» зарегистрировано по адресу: 117997, Москва г, ул Вавилова, д 19. Генеральным директором является Колосков Максим Викторович. Рост доходов компании за 5 лет: 159,1%. Рост финансовых активов компании за 5 лет: 637,55%. Объем заемных средств компании на конец 2024 года: 99136 тыс. руб. ФССП присвоил высокий уровень риска для данного ПКО.</v>
      </c>
      <c r="AX3" t="s">
        <v>22914</v>
      </c>
      <c r="AY3">
        <f>VLOOKUP(A3,'2024-2023'!$B$2:$NY$583,'2024-2023'!$BH$1,0)</f>
        <v>1282966</v>
      </c>
      <c r="AZ3">
        <f>VLOOKUP(A3,'2024-2023'!$B$2:$NY$583,71,0)</f>
        <v>1104803</v>
      </c>
      <c r="BA3">
        <f>VLOOKUP(A3,'2024-2023'!$B$2:$NY$583,79,0)</f>
        <v>1722259</v>
      </c>
      <c r="BB3">
        <f t="shared" ref="BB3:BB66" si="3">(AZ3+BA3)/AY3</f>
        <v>2.203536181005576</v>
      </c>
      <c r="BC3" s="6">
        <f t="shared" ref="BC3:BC66" si="4">IFERROR(AR3/COUNTIFS(R$2:V$2,"&gt;"&amp;0),"-")</f>
        <v>0.31819999999999998</v>
      </c>
      <c r="BD3" s="6">
        <f t="shared" ref="BD3:BD66" si="5">IFERROR(AF3/V3,"-")</f>
        <v>0.19791511984888094</v>
      </c>
      <c r="BE3" t="str">
        <f t="shared" ref="BE3:BE66" si="6">IF(V3&lt;800000,"Малая фирма",IF(V3&lt;2000000,"Средняя фирма",IF(V3&gt;2000000,"Крупная фирма","-")))</f>
        <v>Крупная фирма</v>
      </c>
    </row>
    <row r="4" spans="1:57">
      <c r="A4" s="10">
        <v>2723115222</v>
      </c>
      <c r="B4">
        <v>0</v>
      </c>
      <c r="C4" t="s">
        <v>55</v>
      </c>
      <c r="D4">
        <v>2723115222</v>
      </c>
      <c r="E4" t="s">
        <v>14800</v>
      </c>
      <c r="F4" t="s">
        <v>13826</v>
      </c>
      <c r="G4" s="7">
        <v>39847</v>
      </c>
      <c r="H4">
        <v>17</v>
      </c>
      <c r="I4" t="s">
        <v>44</v>
      </c>
      <c r="J4" t="s">
        <v>74</v>
      </c>
      <c r="K4" t="s">
        <v>4799</v>
      </c>
      <c r="L4" t="s">
        <v>8012</v>
      </c>
      <c r="M4">
        <f>VLOOKUP(D4,УК!$A$1:$B$599,2,0)/1000</f>
        <v>194.3</v>
      </c>
      <c r="R4" s="10">
        <f>IFERROR(IFERROR(VLOOKUP(A4,'2020-2019'!$B$3:$LN$466,108,0),"")+IFERROR(VLOOKUP(A4,'2020-2019'!$B$3:$LN$1000,91,0),""),"")</f>
        <v>9519863</v>
      </c>
      <c r="S4" s="10">
        <f>IFERROR(IFERROR(VLOOKUP(A4,'2022-2021'!$B$3:$LN$1000,108,0),"")+IFERROR(VLOOKUP(A4,'2022-2021'!$B$3:$LN$1000,92,0),""),"")</f>
        <v>7778417</v>
      </c>
      <c r="T4" s="10">
        <f>IFERROR(IFERROR(VLOOKUP(A4,'2022-2021'!$B$3:$LN$1000,107,0),"")+IFERROR(VLOOKUP(A4,'2022-2021'!$B$3:$LN$1000,91,0),""),"")</f>
        <v>9298765</v>
      </c>
      <c r="U4" s="10">
        <f>IFERROR(IFERROR(VLOOKUP(A4,'2024-2023'!$B$3:$LN$1000,108,0),"")+IFERROR(VLOOKUP(A4,'2024-2023'!$B$3:$LN$1000,92,0),""),"")</f>
        <v>12765053</v>
      </c>
      <c r="V4" s="10">
        <f>IFERROR(IFERROR(VLOOKUP(A4,'2024-2023'!$B$3:$LN$1000,107,0),"")+IFERROR(VLOOKUP(A4,'2024-2023'!$B$3:$LN$1000,91,0),""),"")</f>
        <v>17486370</v>
      </c>
      <c r="W4">
        <f>IFERROR(IFERROR(VLOOKUP(A4,'2020-2019'!$B$3:$LN$4660,93,0),"")+IFERROR(VLOOKUP(A4,'2020-2019'!$B$3:$LN$4660,109,0),""),"")</f>
        <v>9866286</v>
      </c>
      <c r="X4">
        <f>IFERROR(IFERROR(VLOOKUP(A4,'2022-2021'!$B$3:$LN$4660,94,0),"")+IFERROR(VLOOKUP(A4,'2022-2021'!$B$3:$LN$4660,110,0),""),"")</f>
        <v>1886740</v>
      </c>
      <c r="Y4">
        <f>IFERROR(IFERROR(VLOOKUP(A4,'2022-2021'!$B$3:$LN$4660,109,0),"")+IFERROR(VLOOKUP(A4,'2022-2021'!$B$3:$LN$4660,93,0),""),"")</f>
        <v>2913013</v>
      </c>
      <c r="Z4">
        <f>IFERROR((IFERROR(VLOOKUP(A4,'2024-2023'!$B$3:$LN$4660,110,0),"")+IFERROR(VLOOKUP(A4,'2024-2023'!$B$3:$LN$4660,94,0),"")),"")</f>
        <v>3028498</v>
      </c>
      <c r="AA4">
        <f>IFERROR((IFERROR(VLOOKUP(A4,'2024-2023'!$B$3:$LN$4660,93,0),"")+IFERROR(VLOOKUP(A4,'2024-2023'!$B$3:$LN$4660,109,0),"")),"")</f>
        <v>7354522</v>
      </c>
      <c r="AB4">
        <f>IFERROR((IFERROR(VLOOKUP(A4,'2020-2019'!$B$3:$LN$466,'2020-2019'!$CV$1,0),"")),"")</f>
        <v>2428899</v>
      </c>
      <c r="AC4">
        <f>IFERROR((IFERROR(VLOOKUP(A4,'2022-2021'!$B$3:$LN$4660,100,0),"")),"")</f>
        <v>3327903</v>
      </c>
      <c r="AD4">
        <f>IFERROR((IFERROR(VLOOKUP(A4,'2022-2021'!$B$3:$LN$4660,99,0),"")),"")</f>
        <v>3667985</v>
      </c>
      <c r="AE4">
        <f>IFERROR((IFERROR(VLOOKUP(A4,'2024-2023'!$B$3:$LN$4660,100,0),"")),"")</f>
        <v>6746377</v>
      </c>
      <c r="AF4">
        <f>IFERROR(VLOOKUP(A4,'2024-2023'!$B$3:$LN$4660,99,0),"")</f>
        <v>7017168</v>
      </c>
      <c r="AG4">
        <f>IFERROR((IFERROR(VLOOKUP(A4,'2020-2019'!$B$3:$LN$466,'2020-2019'!$X$1,0),"")+IFERROR(VLOOKUP(A4,'2020-2019'!$B$3:$LN$466,'2020-2019'!$AN$1,0),"")),"")</f>
        <v>7094613</v>
      </c>
      <c r="AH4">
        <f>IFERROR((IFERROR(VLOOKUP(A4,'2022-2021'!$B$3:$LN$4660,24,0),"")+IFERROR(VLOOKUP(A4,'2022-2021'!$B$3:$LN$4660,40,0),"")),"")</f>
        <v>11961665</v>
      </c>
      <c r="AI4">
        <f>IFERROR((IFERROR(VLOOKUP(A4,'2022-2021'!$B$3:$LN$4660,23,0),"")+IFERROR(VLOOKUP(A4,'2022-2021'!$B$3:$LN$4660,39,0),"")),"")</f>
        <v>13692288</v>
      </c>
      <c r="AJ4">
        <f>IFERROR((IFERROR(VLOOKUP(A4,'2024-2023'!$B$3:$LN$4660,24,0),"")+IFERROR(VLOOKUP(A4,'2024-2023'!$B$3:$LN$4660,40,0),"")),"")</f>
        <v>23483962</v>
      </c>
      <c r="AK4">
        <f>IFERROR((IFERROR(VLOOKUP(A4,'2024-2023'!$B$3:$LN$4660,23,0),"")+IFERROR(VLOOKUP(A4,'2024-2023'!$B$3:$LN$4660,39,0),"")),"")</f>
        <v>21143934</v>
      </c>
      <c r="AL4">
        <f>IFERROR(VLOOKUP(A4,'2020-2019'!$B$3:$LN$466,'2020-2019'!$AM$1,0),"")</f>
        <v>424289</v>
      </c>
      <c r="AM4">
        <f>IFERROR(VLOOKUP(A4,'2022-2021'!$B$3:$LN$4660,38,0),"")</f>
        <v>679296</v>
      </c>
      <c r="AN4">
        <f>IFERROR(VLOOKUP(A4,'2022-2021'!$B$3:$LN$4660,37,0),"")</f>
        <v>874521</v>
      </c>
      <c r="AO4">
        <f>IFERROR(VLOOKUP(A4,'2024-2023'!$B$3:$LN$4660,38,0),"")</f>
        <v>589736</v>
      </c>
      <c r="AP4">
        <f>IFERROR(VLOOKUP(A4,'2024-2023'!$B$3:$LN$4660,37,0),"")</f>
        <v>522393</v>
      </c>
      <c r="AQ4">
        <f>IFERROR((IFERROR(VLOOKUP(A4,'2020-2019'!$B$3:$LN$466,'2020-2019'!$BL$1,0),"")+IFERROR(VLOOKUP(A4,'2020-2019'!$B$3:$LN$466,'2020-2019'!$BV$1,0),"")),"")</f>
        <v>1760236</v>
      </c>
      <c r="AR4" s="5">
        <f t="shared" si="1"/>
        <v>1.837</v>
      </c>
      <c r="AS4" t="str">
        <f>IFERROR(VLOOKUP(A4,риски!$G$2:$H$642,2,0),"")</f>
        <v>значительный</v>
      </c>
      <c r="AT4" t="str">
        <f>IFERROR(VLOOKUP(A4,Реест!A5:$P$30000,15,0),"")</f>
        <v>pkbonline.ru</v>
      </c>
      <c r="AU4" t="str">
        <f>IFERROR(VLOOKUP(A4,old!$A$3:$AU$2001,47,0),"")</f>
        <v>image060</v>
      </c>
      <c r="AV4" s="3">
        <f t="shared" si="2"/>
        <v>2.9802801083018906</v>
      </c>
      <c r="AW4" t="str">
        <f t="shared" si="0"/>
        <v xml:space="preserve"> НАО ПКО «ПКБ» зарегистрировано по адресу: 108811, Москва г,  22-й км (Киевское ш.), двлд 6 стр 1. Генеральным директором является Клековкин Николай Игоревич. Рост доходов компании за 5 лет: 183,7%. Рост финансовых активов компании за 5 лет: 298,03%. Объем заемных средств компании на конец 2024 года: 1760236 тыс. руб. ФССП присвоил значительный уровень риска для данного ПКО.</v>
      </c>
      <c r="AX4" t="s">
        <v>22915</v>
      </c>
      <c r="AY4">
        <f>VLOOKUP(A4,'2024-2023'!$B$2:$NY$583,'2024-2023'!$BH$1,0)</f>
        <v>9093524</v>
      </c>
      <c r="AZ4">
        <f>VLOOKUP(A4,'2024-2023'!$B$2:$NY$583,71,0)</f>
        <v>11939199</v>
      </c>
      <c r="BA4">
        <f>VLOOKUP(A4,'2024-2023'!$B$2:$NY$583,79,0)</f>
        <v>2090909</v>
      </c>
      <c r="BB4">
        <f t="shared" si="3"/>
        <v>1.5428680894227584</v>
      </c>
      <c r="BC4" s="6">
        <f t="shared" si="4"/>
        <v>0.3674</v>
      </c>
      <c r="BD4" s="6">
        <f t="shared" si="5"/>
        <v>0.40129357894177009</v>
      </c>
      <c r="BE4" t="str">
        <f t="shared" si="6"/>
        <v>Крупная фирма</v>
      </c>
    </row>
    <row r="5" spans="1:57">
      <c r="A5" s="10">
        <v>7727551797</v>
      </c>
      <c r="B5">
        <v>27</v>
      </c>
      <c r="C5" t="s">
        <v>8015</v>
      </c>
      <c r="D5">
        <v>7727551797</v>
      </c>
      <c r="E5" t="s">
        <v>14801</v>
      </c>
      <c r="F5" t="s">
        <v>13827</v>
      </c>
      <c r="G5" s="7">
        <v>38595</v>
      </c>
      <c r="H5">
        <v>21</v>
      </c>
      <c r="I5" t="s">
        <v>44</v>
      </c>
      <c r="J5" t="s">
        <v>4849</v>
      </c>
      <c r="K5" t="s">
        <v>4848</v>
      </c>
      <c r="L5" t="s">
        <v>8012</v>
      </c>
      <c r="M5">
        <f>VLOOKUP(D5,УК!$A$1:$B$599,2,0)/1000</f>
        <v>67600</v>
      </c>
      <c r="R5" s="10">
        <f>IFERROR(IFERROR(VLOOKUP(A5,'2020-2019'!$B$3:$LN$466,108,0),"")+IFERROR(VLOOKUP(A5,'2020-2019'!$B$3:$LN$1000,91,0),""),"")</f>
        <v>763278</v>
      </c>
      <c r="S5" s="10">
        <f>IFERROR(IFERROR(VLOOKUP(A5,'2022-2021'!$B$3:$LN$1000,108,0),"")+IFERROR(VLOOKUP(A5,'2022-2021'!$B$3:$LN$1000,92,0),""),"")</f>
        <v>794354</v>
      </c>
      <c r="T5" s="10">
        <f>IFERROR(IFERROR(VLOOKUP(A5,'2022-2021'!$B$3:$LN$1000,107,0),"")+IFERROR(VLOOKUP(A5,'2022-2021'!$B$3:$LN$1000,91,0),""),"")</f>
        <v>791529</v>
      </c>
      <c r="U5" s="10">
        <f>IFERROR(IFERROR(VLOOKUP(A5,'2024-2023'!$B$3:$LN$1000,108,0),"")+IFERROR(VLOOKUP(A5,'2024-2023'!$B$3:$LN$1000,92,0),""),"")</f>
        <v>752563</v>
      </c>
      <c r="V5" s="10">
        <f>IFERROR(IFERROR(VLOOKUP(A5,'2024-2023'!$B$3:$LN$1000,107,0),"")+IFERROR(VLOOKUP(A5,'2024-2023'!$B$3:$LN$1000,91,0),""),"")</f>
        <v>751828</v>
      </c>
      <c r="W5">
        <f>IFERROR(IFERROR(VLOOKUP(A5,'2020-2019'!$B$3:$LN$4660,93,0),"")+IFERROR(VLOOKUP(A5,'2020-2019'!$B$3:$LN$4660,109,0),""),"")</f>
        <v>1351059</v>
      </c>
      <c r="X5">
        <f>IFERROR(IFERROR(VLOOKUP(A5,'2022-2021'!$B$3:$LN$4660,94,0),"")+IFERROR(VLOOKUP(A5,'2022-2021'!$B$3:$LN$4660,110,0),""),"")</f>
        <v>582015</v>
      </c>
      <c r="Y5">
        <f>IFERROR(IFERROR(VLOOKUP(A5,'2022-2021'!$B$3:$LN$4660,109,0),"")+IFERROR(VLOOKUP(A5,'2022-2021'!$B$3:$LN$4660,93,0),""),"")</f>
        <v>521744</v>
      </c>
      <c r="Z5">
        <f>IFERROR((IFERROR(VLOOKUP(A5,'2024-2023'!$B$3:$LN$4660,110,0),"")+IFERROR(VLOOKUP(A5,'2024-2023'!$B$3:$LN$4660,94,0),"")),"")</f>
        <v>426648</v>
      </c>
      <c r="AA5">
        <f>IFERROR((IFERROR(VLOOKUP(A5,'2024-2023'!$B$3:$LN$4660,93,0),"")+IFERROR(VLOOKUP(A5,'2024-2023'!$B$3:$LN$4660,109,0),"")),"")</f>
        <v>465905</v>
      </c>
      <c r="AB5">
        <f>IFERROR((IFERROR(VLOOKUP(A5,'2020-2019'!$B$3:$LN$466,'2020-2019'!$CV$1,0),"")),"")</f>
        <v>39465</v>
      </c>
      <c r="AC5">
        <f>IFERROR((IFERROR(VLOOKUP(A5,'2022-2021'!$B$3:$LN$4660,100,0),"")),"")</f>
        <v>-32283</v>
      </c>
      <c r="AD5">
        <f>IFERROR((IFERROR(VLOOKUP(A5,'2022-2021'!$B$3:$LN$4660,99,0),"")),"")</f>
        <v>47374</v>
      </c>
      <c r="AE5">
        <f>IFERROR((IFERROR(VLOOKUP(A5,'2024-2023'!$B$3:$LN$4660,100,0),"")),"")</f>
        <v>33519</v>
      </c>
      <c r="AF5">
        <f>IFERROR(VLOOKUP(A5,'2024-2023'!$B$3:$LN$4660,99,0),"")</f>
        <v>35693</v>
      </c>
      <c r="AG5">
        <f>IFERROR((IFERROR(VLOOKUP(A5,'2020-2019'!$B$3:$LN$466,'2020-2019'!$X$1,0),"")+IFERROR(VLOOKUP(A5,'2020-2019'!$B$3:$LN$466,'2020-2019'!$AN$1,0),"")),"")</f>
        <v>316508</v>
      </c>
      <c r="AH5">
        <f>IFERROR((IFERROR(VLOOKUP(A5,'2022-2021'!$B$3:$LN$4660,24,0),"")+IFERROR(VLOOKUP(A5,'2022-2021'!$B$3:$LN$4660,40,0),"")),"")</f>
        <v>350772</v>
      </c>
      <c r="AI5">
        <f>IFERROR((IFERROR(VLOOKUP(A5,'2022-2021'!$B$3:$LN$4660,23,0),"")+IFERROR(VLOOKUP(A5,'2022-2021'!$B$3:$LN$4660,39,0),"")),"")</f>
        <v>537837</v>
      </c>
      <c r="AJ5">
        <f>IFERROR((IFERROR(VLOOKUP(A5,'2024-2023'!$B$3:$LN$4660,24,0),"")+IFERROR(VLOOKUP(A5,'2024-2023'!$B$3:$LN$4660,40,0),"")),"")</f>
        <v>6380</v>
      </c>
      <c r="AK5">
        <f>IFERROR((IFERROR(VLOOKUP(A5,'2024-2023'!$B$3:$LN$4660,23,0),"")+IFERROR(VLOOKUP(A5,'2024-2023'!$B$3:$LN$4660,39,0),"")),"")</f>
        <v>12115</v>
      </c>
      <c r="AL5">
        <f>IFERROR(VLOOKUP(A5,'2020-2019'!$B$3:$LN$466,'2020-2019'!$AM$1,0),"")</f>
        <v>183665</v>
      </c>
      <c r="AM5">
        <f>IFERROR(VLOOKUP(A5,'2022-2021'!$B$3:$LN$4660,38,0),"")</f>
        <v>106926</v>
      </c>
      <c r="AN5">
        <f>IFERROR(VLOOKUP(A5,'2022-2021'!$B$3:$LN$4660,37,0),"")</f>
        <v>103491</v>
      </c>
      <c r="AO5">
        <f>IFERROR(VLOOKUP(A5,'2024-2023'!$B$3:$LN$4660,38,0),"")</f>
        <v>155738</v>
      </c>
      <c r="AP5">
        <f>IFERROR(VLOOKUP(A5,'2024-2023'!$B$3:$LN$4660,37,0),"")</f>
        <v>88079</v>
      </c>
      <c r="AQ5">
        <f>IFERROR((IFERROR(VLOOKUP(A5,'2020-2019'!$B$3:$LN$466,'2020-2019'!$BL$1,0),"")+IFERROR(VLOOKUP(A5,'2020-2019'!$B$3:$LN$466,'2020-2019'!$BV$1,0),"")),"")</f>
        <v>0</v>
      </c>
      <c r="AR5" s="5">
        <f t="shared" si="1"/>
        <v>0.98499999999999999</v>
      </c>
      <c r="AS5" t="str">
        <f>IFERROR(VLOOKUP(A5,риски!$G$2:$H$642,2,0),"")</f>
        <v>высокий</v>
      </c>
      <c r="AT5" t="str">
        <f>IFERROR(VLOOKUP(A5,Реест!A6:$P$30000,15,0),"")</f>
        <v>nrservice.ru</v>
      </c>
      <c r="AU5" t="str">
        <f>IFERROR(VLOOKUP(A5,old!$A$3:$AU$2001,47,0),"")</f>
        <v>image200</v>
      </c>
      <c r="AV5" s="3">
        <f t="shared" si="2"/>
        <v>3.8277073565281129E-2</v>
      </c>
      <c r="AW5" t="str">
        <f t="shared" si="0"/>
        <v xml:space="preserve"> ООО ПКО НСВ зарегистрировано по адресу: 108811, Москва г,  22-й км (Киевское ш.), двлд 6 стр 1. Генеральным директором является Виноградов Артур Алексеевич. Рост доходов компании за 5 лет: 98,5%. Рост финансовых активов компании за 5 лет: 3,83%. ФССП присвоил высокий уровень риска для данного ПКО.</v>
      </c>
      <c r="AX5" t="s">
        <v>22914</v>
      </c>
      <c r="AY5">
        <f>VLOOKUP(A5,'2024-2023'!$B$2:$NY$583,'2024-2023'!$BH$1,0)</f>
        <v>168994</v>
      </c>
      <c r="AZ5">
        <f>VLOOKUP(A5,'2024-2023'!$B$2:$NY$583,71,0)</f>
        <v>71109</v>
      </c>
      <c r="BA5">
        <f>VLOOKUP(A5,'2024-2023'!$B$2:$NY$583,79,0)</f>
        <v>73212</v>
      </c>
      <c r="BB5">
        <f t="shared" si="3"/>
        <v>0.8540007337538611</v>
      </c>
      <c r="BC5" s="6">
        <f t="shared" si="4"/>
        <v>0.19700000000000001</v>
      </c>
      <c r="BD5" s="6">
        <f t="shared" si="5"/>
        <v>4.7474954377863018E-2</v>
      </c>
      <c r="BE5" t="str">
        <f t="shared" si="6"/>
        <v>Малая фирма</v>
      </c>
    </row>
    <row r="6" spans="1:57">
      <c r="A6" s="10">
        <v>7704527702</v>
      </c>
      <c r="B6">
        <v>29</v>
      </c>
      <c r="C6" t="s">
        <v>68</v>
      </c>
      <c r="D6">
        <v>7704527702</v>
      </c>
      <c r="E6" t="s">
        <v>14802</v>
      </c>
      <c r="F6" t="s">
        <v>13830</v>
      </c>
      <c r="G6" s="7">
        <v>38208</v>
      </c>
      <c r="H6">
        <v>22</v>
      </c>
      <c r="I6" t="s">
        <v>44</v>
      </c>
      <c r="J6" t="s">
        <v>74</v>
      </c>
      <c r="K6" t="s">
        <v>4852</v>
      </c>
      <c r="L6" t="s">
        <v>8018</v>
      </c>
      <c r="M6">
        <f>VLOOKUP(D6,УК!$A$1:$B$599,2,0)/1000</f>
        <v>773.6</v>
      </c>
      <c r="R6" s="10">
        <f>IFERROR(IFERROR(VLOOKUP(A6,'2020-2019'!$B$3:$LN$466,108,0),"")+IFERROR(VLOOKUP(A6,'2020-2019'!$B$3:$LN$1000,91,0),""),"")</f>
        <v>862236</v>
      </c>
      <c r="S6" s="10">
        <f>IFERROR(IFERROR(VLOOKUP(A6,'2022-2021'!$B$3:$LN$1000,108,0),"")+IFERROR(VLOOKUP(A6,'2022-2021'!$B$3:$LN$1000,92,0),""),"")</f>
        <v>648052</v>
      </c>
      <c r="T6" s="10">
        <f>IFERROR(IFERROR(VLOOKUP(A6,'2022-2021'!$B$3:$LN$1000,107,0),"")+IFERROR(VLOOKUP(A6,'2022-2021'!$B$3:$LN$1000,91,0),""),"")</f>
        <v>578020</v>
      </c>
      <c r="U6" s="10">
        <f>IFERROR(IFERROR(VLOOKUP(A6,'2024-2023'!$B$3:$LN$1000,108,0),"")+IFERROR(VLOOKUP(A6,'2024-2023'!$B$3:$LN$1000,92,0),""),"")</f>
        <v>686798</v>
      </c>
      <c r="V6" s="10">
        <f>IFERROR(IFERROR(VLOOKUP(A6,'2024-2023'!$B$3:$LN$1000,107,0),"")+IFERROR(VLOOKUP(A6,'2024-2023'!$B$3:$LN$1000,91,0),""),"")</f>
        <v>633524</v>
      </c>
      <c r="W6">
        <f>IFERROR(IFERROR(VLOOKUP(A6,'2020-2019'!$B$3:$LN$4660,93,0),"")+IFERROR(VLOOKUP(A6,'2020-2019'!$B$3:$LN$4660,109,0),""),"")</f>
        <v>771749</v>
      </c>
      <c r="X6">
        <f>IFERROR(IFERROR(VLOOKUP(A6,'2022-2021'!$B$3:$LN$4660,94,0),"")+IFERROR(VLOOKUP(A6,'2022-2021'!$B$3:$LN$4660,110,0),""),"")</f>
        <v>316547</v>
      </c>
      <c r="Y6">
        <f>IFERROR(IFERROR(VLOOKUP(A6,'2022-2021'!$B$3:$LN$4660,109,0),"")+IFERROR(VLOOKUP(A6,'2022-2021'!$B$3:$LN$4660,93,0),""),"")</f>
        <v>326949</v>
      </c>
      <c r="Z6">
        <f>IFERROR((IFERROR(VLOOKUP(A6,'2024-2023'!$B$3:$LN$4660,110,0),"")+IFERROR(VLOOKUP(A6,'2024-2023'!$B$3:$LN$4660,94,0),"")),"")</f>
        <v>526060</v>
      </c>
      <c r="AA6">
        <f>IFERROR((IFERROR(VLOOKUP(A6,'2024-2023'!$B$3:$LN$4660,93,0),"")+IFERROR(VLOOKUP(A6,'2024-2023'!$B$3:$LN$4660,109,0),"")),"")</f>
        <v>424217</v>
      </c>
      <c r="AB6">
        <f>IFERROR((IFERROR(VLOOKUP(A6,'2020-2019'!$B$3:$LN$466,'2020-2019'!$CV$1,0),"")),"")</f>
        <v>114567</v>
      </c>
      <c r="AC6">
        <f>IFERROR((IFERROR(VLOOKUP(A6,'2022-2021'!$B$3:$LN$4660,100,0),"")),"")</f>
        <v>182119</v>
      </c>
      <c r="AD6">
        <f>IFERROR((IFERROR(VLOOKUP(A6,'2022-2021'!$B$3:$LN$4660,99,0),"")),"")</f>
        <v>110667</v>
      </c>
      <c r="AE6">
        <f>IFERROR((IFERROR(VLOOKUP(A6,'2024-2023'!$B$3:$LN$4660,100,0),"")),"")</f>
        <v>30277</v>
      </c>
      <c r="AF6">
        <f>IFERROR(VLOOKUP(A6,'2024-2023'!$B$3:$LN$4660,99,0),"")</f>
        <v>139039</v>
      </c>
      <c r="AG6">
        <f>IFERROR((IFERROR(VLOOKUP(A6,'2020-2019'!$B$3:$LN$466,'2020-2019'!$X$1,0),"")+IFERROR(VLOOKUP(A6,'2020-2019'!$B$3:$LN$466,'2020-2019'!$AN$1,0),"")),"")</f>
        <v>96823</v>
      </c>
      <c r="AH6">
        <f>IFERROR((IFERROR(VLOOKUP(A6,'2022-2021'!$B$3:$LN$4660,24,0),"")+IFERROR(VLOOKUP(A6,'2022-2021'!$B$3:$LN$4660,40,0),"")),"")</f>
        <v>100966</v>
      </c>
      <c r="AI6">
        <f>IFERROR((IFERROR(VLOOKUP(A6,'2022-2021'!$B$3:$LN$4660,23,0),"")+IFERROR(VLOOKUP(A6,'2022-2021'!$B$3:$LN$4660,39,0),"")),"")</f>
        <v>66399</v>
      </c>
      <c r="AJ6">
        <f>IFERROR((IFERROR(VLOOKUP(A6,'2024-2023'!$B$3:$LN$4660,24,0),"")+IFERROR(VLOOKUP(A6,'2024-2023'!$B$3:$LN$4660,40,0),"")),"")</f>
        <v>539</v>
      </c>
      <c r="AK6">
        <f>IFERROR((IFERROR(VLOOKUP(A6,'2024-2023'!$B$3:$LN$4660,23,0),"")+IFERROR(VLOOKUP(A6,'2024-2023'!$B$3:$LN$4660,39,0),"")),"")</f>
        <v>33682</v>
      </c>
      <c r="AL6">
        <f>IFERROR(VLOOKUP(A6,'2020-2019'!$B$3:$LN$466,'2020-2019'!$AM$1,0),"")</f>
        <v>89219</v>
      </c>
      <c r="AM6">
        <f>IFERROR(VLOOKUP(A6,'2022-2021'!$B$3:$LN$4660,38,0),"")</f>
        <v>138344</v>
      </c>
      <c r="AN6">
        <f>IFERROR(VLOOKUP(A6,'2022-2021'!$B$3:$LN$4660,37,0),"")</f>
        <v>79740</v>
      </c>
      <c r="AO6">
        <f>IFERROR(VLOOKUP(A6,'2024-2023'!$B$3:$LN$4660,38,0),"")</f>
        <v>62352</v>
      </c>
      <c r="AP6">
        <f>IFERROR(VLOOKUP(A6,'2024-2023'!$B$3:$LN$4660,37,0),"")</f>
        <v>121055</v>
      </c>
      <c r="AQ6">
        <f>IFERROR((IFERROR(VLOOKUP(A6,'2020-2019'!$B$3:$LN$466,'2020-2019'!$BL$1,0),"")+IFERROR(VLOOKUP(A6,'2020-2019'!$B$3:$LN$466,'2020-2019'!$BV$1,0),"")),"")</f>
        <v>93259</v>
      </c>
      <c r="AR6" s="5">
        <f t="shared" si="1"/>
        <v>0.73499999999999999</v>
      </c>
      <c r="AS6" t="str">
        <f>IFERROR(VLOOKUP(A6,риски!$G$2:$H$642,2,0),"")</f>
        <v>высокий</v>
      </c>
      <c r="AT6" t="str">
        <f>IFERROR(VLOOKUP(A6,Реест!A7:$P$30000,15,0),"")</f>
        <v>fasp.ru</v>
      </c>
      <c r="AU6" t="str">
        <f>IFERROR(VLOOKUP(A6,old!$A$3:$AU$2001,47,0),"")</f>
        <v>image157</v>
      </c>
      <c r="AV6" s="3">
        <f t="shared" si="2"/>
        <v>0.34787188994350515</v>
      </c>
      <c r="AW6" t="str">
        <f t="shared" si="0"/>
        <v xml:space="preserve"> АО ПКО «ФАСП» зарегистрировано по адресу: 129085, Москва г, вн.тер.г. муниципальный округ Останкинский, пр-кт Мира, д. 105, стр. 1, помещение 1/1, . Генеральным директором является Давымока Сергей Вячеславович. Рост доходов компании за 5 лет: 73,5%. Рост финансовых активов компании за 5 лет: 34,79%. Объем заемных средств компании на конец 2024 года: 93259 тыс. руб. ФССП присвоил высокий уровень риска для данного ПКО.</v>
      </c>
      <c r="AX6" t="s">
        <v>22914</v>
      </c>
      <c r="AY6">
        <f>VLOOKUP(A6,'2024-2023'!$B$2:$NY$583,'2024-2023'!$BH$1,0)</f>
        <v>119632</v>
      </c>
      <c r="AZ6">
        <f>VLOOKUP(A6,'2024-2023'!$B$2:$NY$583,71,0)</f>
        <v>85909</v>
      </c>
      <c r="BA6">
        <f>VLOOKUP(A6,'2024-2023'!$B$2:$NY$583,79,0)</f>
        <v>68628</v>
      </c>
      <c r="BB6">
        <f t="shared" si="3"/>
        <v>1.2917697605991707</v>
      </c>
      <c r="BC6" s="6">
        <f t="shared" si="4"/>
        <v>0.14699999999999999</v>
      </c>
      <c r="BD6" s="6">
        <f t="shared" si="5"/>
        <v>0.2194691913802792</v>
      </c>
      <c r="BE6" t="str">
        <f t="shared" si="6"/>
        <v>Малая фирма</v>
      </c>
    </row>
    <row r="7" spans="1:57">
      <c r="A7" s="10">
        <v>7726626680</v>
      </c>
      <c r="B7">
        <v>13</v>
      </c>
      <c r="C7" t="s">
        <v>83</v>
      </c>
      <c r="D7">
        <v>7726626680</v>
      </c>
      <c r="E7" t="s">
        <v>14803</v>
      </c>
      <c r="F7" t="s">
        <v>13832</v>
      </c>
      <c r="G7" s="7">
        <v>39903</v>
      </c>
      <c r="H7">
        <v>17</v>
      </c>
      <c r="I7" t="s">
        <v>44</v>
      </c>
      <c r="J7" t="s">
        <v>4818</v>
      </c>
      <c r="K7" t="s">
        <v>4817</v>
      </c>
      <c r="L7" t="s">
        <v>87</v>
      </c>
      <c r="M7">
        <f>VLOOKUP(D7,УК!$A$1:$B$599,2,0)/1000</f>
        <v>200000</v>
      </c>
      <c r="R7" s="10">
        <f>IFERROR(IFERROR(VLOOKUP(A7,'2020-2019'!$B$3:$LN$466,108,0),"")+IFERROR(VLOOKUP(A7,'2020-2019'!$B$3:$LN$1000,91,0),""),"")</f>
        <v>1179086</v>
      </c>
      <c r="S7" s="10">
        <f>IFERROR(IFERROR(VLOOKUP(A7,'2022-2021'!$B$3:$LN$1000,108,0),"")+IFERROR(VLOOKUP(A7,'2022-2021'!$B$3:$LN$1000,92,0),""),"")</f>
        <v>1453942</v>
      </c>
      <c r="T7" s="10">
        <f>IFERROR(IFERROR(VLOOKUP(A7,'2022-2021'!$B$3:$LN$1000,107,0),"")+IFERROR(VLOOKUP(A7,'2022-2021'!$B$3:$LN$1000,91,0),""),"")</f>
        <v>2075137</v>
      </c>
      <c r="U7" s="10">
        <f>IFERROR(IFERROR(VLOOKUP(A7,'2024-2023'!$B$3:$LN$1000,108,0),"")+IFERROR(VLOOKUP(A7,'2024-2023'!$B$3:$LN$1000,92,0),""),"")</f>
        <v>2301202</v>
      </c>
      <c r="V7" s="10">
        <f>IFERROR(IFERROR(VLOOKUP(A7,'2024-2023'!$B$3:$LN$1000,107,0),"")+IFERROR(VLOOKUP(A7,'2024-2023'!$B$3:$LN$1000,91,0),""),"")</f>
        <v>2977193</v>
      </c>
      <c r="W7">
        <f>IFERROR(IFERROR(VLOOKUP(A7,'2020-2019'!$B$3:$LN$4660,93,0),"")+IFERROR(VLOOKUP(A7,'2020-2019'!$B$3:$LN$4660,109,0),""),"")</f>
        <v>818649</v>
      </c>
      <c r="X7">
        <f>IFERROR(IFERROR(VLOOKUP(A7,'2022-2021'!$B$3:$LN$4660,94,0),"")+IFERROR(VLOOKUP(A7,'2022-2021'!$B$3:$LN$4660,110,0),""),"")</f>
        <v>-832060</v>
      </c>
      <c r="Y7">
        <f>IFERROR(IFERROR(VLOOKUP(A7,'2022-2021'!$B$3:$LN$4660,109,0),"")+IFERROR(VLOOKUP(A7,'2022-2021'!$B$3:$LN$4660,93,0),""),"")</f>
        <v>-1266296</v>
      </c>
      <c r="Z7">
        <f>IFERROR((IFERROR(VLOOKUP(A7,'2024-2023'!$B$3:$LN$4660,110,0),"")+IFERROR(VLOOKUP(A7,'2024-2023'!$B$3:$LN$4660,94,0),"")),"")</f>
        <v>1053945</v>
      </c>
      <c r="AA7">
        <f>IFERROR((IFERROR(VLOOKUP(A7,'2024-2023'!$B$3:$LN$4660,93,0),"")+IFERROR(VLOOKUP(A7,'2024-2023'!$B$3:$LN$4660,109,0),"")),"")</f>
        <v>1292887</v>
      </c>
      <c r="AB7">
        <f>IFERROR((IFERROR(VLOOKUP(A7,'2020-2019'!$B$3:$LN$466,'2020-2019'!$CV$1,0),"")),"")</f>
        <v>59804</v>
      </c>
      <c r="AC7">
        <f>IFERROR((IFERROR(VLOOKUP(A7,'2022-2021'!$B$3:$LN$4660,100,0),"")),"")</f>
        <v>197045</v>
      </c>
      <c r="AD7">
        <f>IFERROR((IFERROR(VLOOKUP(A7,'2022-2021'!$B$3:$LN$4660,99,0),"")),"")</f>
        <v>263131</v>
      </c>
      <c r="AE7">
        <f>IFERROR((IFERROR(VLOOKUP(A7,'2024-2023'!$B$3:$LN$4660,100,0),"")),"")</f>
        <v>484044</v>
      </c>
      <c r="AF7">
        <f>IFERROR(VLOOKUP(A7,'2024-2023'!$B$3:$LN$4660,99,0),"")</f>
        <v>749259</v>
      </c>
      <c r="AG7">
        <f>IFERROR((IFERROR(VLOOKUP(A7,'2020-2019'!$B$3:$LN$4660,'2020-2019'!$X$1,0),"")+IFERROR(VLOOKUP(A7,'2020-2019'!$B$3:$LN$4660,'2020-2019'!$AN$1,0),"")),"")</f>
        <v>1151591</v>
      </c>
      <c r="AH7">
        <f>IFERROR((IFERROR(VLOOKUP(A7,'2022-2021'!$B$3:$LN$4660,24,0),"")+IFERROR(VLOOKUP(A7,'2022-2021'!$B$3:$LN$4660,40,0),"")),"")</f>
        <v>1391909</v>
      </c>
      <c r="AI7">
        <f>IFERROR((IFERROR(VLOOKUP(A7,'2022-2021'!$B$3:$LN$4660,23,0),"")+IFERROR(VLOOKUP(A7,'2022-2021'!$B$3:$LN$4660,39,0),"")),"")</f>
        <v>1557802</v>
      </c>
      <c r="AJ7">
        <f>IFERROR((IFERROR(VLOOKUP(A7,'2024-2023'!$B$3:$LN$4660,24,0),"")+IFERROR(VLOOKUP(A7,'2024-2023'!$B$3:$LN$4660,40,0),"")),"")</f>
        <v>1814461</v>
      </c>
      <c r="AK7">
        <f>IFERROR((IFERROR(VLOOKUP(A7,'2024-2023'!$B$3:$LN$4660,23,0),"")+IFERROR(VLOOKUP(A7,'2024-2023'!$B$3:$LN$4660,39,0),"")),"")</f>
        <v>2496513</v>
      </c>
      <c r="AL7">
        <f>IFERROR(VLOOKUP(A7,'2020-2019'!$B$3:$LN$466,'2020-2019'!$AM$1,0),"")</f>
        <v>124339</v>
      </c>
      <c r="AM7">
        <f>IFERROR(VLOOKUP(A7,'2022-2021'!$B$3:$LN$4660,38,0),"")</f>
        <v>111498</v>
      </c>
      <c r="AN7">
        <f>IFERROR(VLOOKUP(A7,'2022-2021'!$B$3:$LN$4660,37,0),"")</f>
        <v>150323</v>
      </c>
      <c r="AO7">
        <f>IFERROR(VLOOKUP(A7,'2024-2023'!$B$3:$LN$4660,38,0),"")</f>
        <v>176690</v>
      </c>
      <c r="AP7">
        <f>IFERROR(VLOOKUP(A7,'2024-2023'!$B$3:$LN$4660,37,0),"")</f>
        <v>212366</v>
      </c>
      <c r="AQ7">
        <f>IFERROR((IFERROR(VLOOKUP(A7,'2020-2019'!$B$3:$LN$466,'2020-2019'!$BL$1,0),"")+IFERROR(VLOOKUP(A7,'2020-2019'!$B$3:$LN$466,'2020-2019'!$BV$1,0),"")),"")</f>
        <v>660689</v>
      </c>
      <c r="AR7" s="5">
        <f t="shared" si="1"/>
        <v>2.5249999999999999</v>
      </c>
      <c r="AS7" t="str">
        <f>IFERROR(VLOOKUP(A7,риски!$G$2:$H$642,2,0),"")</f>
        <v>высокий</v>
      </c>
      <c r="AT7" t="str">
        <f>IFERROR(VLOOKUP(A7,Реест!A8:$P$30000,15,0),"")</f>
        <v>mbafin.ru</v>
      </c>
      <c r="AU7" t="str">
        <f>IFERROR(VLOOKUP(A7,old!$A$3:$AU$2001,47,0),"")</f>
        <v>image044</v>
      </c>
      <c r="AV7" s="3">
        <f t="shared" si="2"/>
        <v>2.1678816524269466</v>
      </c>
      <c r="AW7" t="str">
        <f t="shared" si="0"/>
        <v xml:space="preserve"> ООО «ПКО «М.Б.А. Финансы» зарегистрировано по адресу: 115280, Москва г, ул Мастеркова, 4, Эт 15 Пом I Ком 35. Генеральным директором является Вахата Федор. Рост доходов компании за 5 лет: 252,5%. Рост финансовых активов компании за 5 лет: 216,79%. Объем заемных средств компании на конец 2024 года: 660689 тыс. руб. ФССП присвоил высокий уровень риска для данного ПКО.</v>
      </c>
      <c r="AX7" t="s">
        <v>22914</v>
      </c>
      <c r="AY7">
        <f>VLOOKUP(A7,'2024-2023'!$B$2:$NY$583,'2024-2023'!$BH$1,0)</f>
        <v>2209358</v>
      </c>
      <c r="AZ7">
        <f>VLOOKUP(A7,'2024-2023'!$B$2:$NY$583,71,0)</f>
        <v>352862</v>
      </c>
      <c r="BA7">
        <f>VLOOKUP(A7,'2024-2023'!$B$2:$NY$583,79,0)</f>
        <v>363222</v>
      </c>
      <c r="BB7">
        <f t="shared" si="3"/>
        <v>0.32411406390453695</v>
      </c>
      <c r="BC7" s="6">
        <f t="shared" si="4"/>
        <v>0.505</v>
      </c>
      <c r="BD7" s="6">
        <f t="shared" si="5"/>
        <v>0.25166625072677518</v>
      </c>
      <c r="BE7" t="str">
        <f t="shared" si="6"/>
        <v>Крупная фирма</v>
      </c>
    </row>
    <row r="8" spans="1:57">
      <c r="A8" s="10">
        <v>7707778366</v>
      </c>
      <c r="B8">
        <v>214</v>
      </c>
      <c r="C8" t="s">
        <v>13836</v>
      </c>
      <c r="D8">
        <v>7707778366</v>
      </c>
      <c r="E8" t="s">
        <v>14805</v>
      </c>
      <c r="F8" t="s">
        <v>13837</v>
      </c>
      <c r="G8" s="7">
        <v>42474</v>
      </c>
      <c r="H8">
        <v>10</v>
      </c>
      <c r="I8" t="s">
        <v>44</v>
      </c>
      <c r="J8" t="s">
        <v>5141</v>
      </c>
      <c r="K8" t="s">
        <v>5140</v>
      </c>
      <c r="L8" t="s">
        <v>100</v>
      </c>
      <c r="M8">
        <f>VLOOKUP(D8,УК!$A$1:$B$599,2,0)/1000</f>
        <v>50</v>
      </c>
      <c r="R8" s="10">
        <f>IFERROR(IFERROR(VLOOKUP(A8,'2020-2019'!$B$3:$LN$466,108,0),"")+IFERROR(VLOOKUP(A8,'2020-2019'!$B$3:$LN$1000,91,0),""),"")</f>
        <v>101192</v>
      </c>
      <c r="S8" s="10">
        <f>IFERROR(IFERROR(VLOOKUP(A8,'2022-2021'!$B$3:$LN$1000,108,0),"")+IFERROR(VLOOKUP(A8,'2022-2021'!$B$3:$LN$1000,92,0),""),"")</f>
        <v>98355</v>
      </c>
      <c r="T8" s="10">
        <f>IFERROR(IFERROR(VLOOKUP(A8,'2022-2021'!$B$3:$LN$1000,107,0),"")+IFERROR(VLOOKUP(A8,'2022-2021'!$B$3:$LN$1000,91,0),""),"")</f>
        <v>244477</v>
      </c>
      <c r="U8" s="10">
        <f>IFERROR(IFERROR(VLOOKUP(A8,'2024-2023'!$B$3:$LN$1000,108,0),"")+IFERROR(VLOOKUP(A8,'2024-2023'!$B$3:$LN$1000,92,0),""),"")</f>
        <v>35670</v>
      </c>
      <c r="V8" s="10">
        <f>IFERROR(IFERROR(VLOOKUP(A8,'2024-2023'!$B$3:$LN$1000,107,0),"")+IFERROR(VLOOKUP(A8,'2024-2023'!$B$3:$LN$1000,91,0),""),"")</f>
        <v>38967</v>
      </c>
      <c r="W8">
        <f>IFERROR(IFERROR(VLOOKUP(A8,'2020-2019'!$B$3:$LN$4660,93,0),"")+IFERROR(VLOOKUP(A8,'2020-2019'!$B$3:$LN$4660,109,0),""),"")</f>
        <v>108569</v>
      </c>
      <c r="X8">
        <f>IFERROR(IFERROR(VLOOKUP(A8,'2022-2021'!$B$3:$LN$4660,94,0),"")+IFERROR(VLOOKUP(A8,'2022-2021'!$B$3:$LN$4660,110,0),""),"")</f>
        <v>56871</v>
      </c>
      <c r="Y8">
        <f>IFERROR(IFERROR(VLOOKUP(A8,'2022-2021'!$B$3:$LN$4660,109,0),"")+IFERROR(VLOOKUP(A8,'2022-2021'!$B$3:$LN$4660,93,0),""),"")</f>
        <v>160621</v>
      </c>
      <c r="Z8">
        <f>IFERROR((IFERROR(VLOOKUP(A8,'2024-2023'!$B$3:$LN$4660,110,0),"")+IFERROR(VLOOKUP(A8,'2024-2023'!$B$3:$LN$4660,94,0),"")),"")</f>
        <v>35494</v>
      </c>
      <c r="AA8">
        <f>IFERROR((IFERROR(VLOOKUP(A8,'2024-2023'!$B$3:$LN$4660,93,0),"")+IFERROR(VLOOKUP(A8,'2024-2023'!$B$3:$LN$4660,109,0),"")),"")</f>
        <v>32743</v>
      </c>
      <c r="AB8">
        <f>IFERROR((IFERROR(VLOOKUP(A8,'2020-2019'!$B$3:$LN$466,'2020-2019'!$CV$1,0),"")),"")</f>
        <v>50598</v>
      </c>
      <c r="AC8">
        <f>IFERROR((IFERROR(VLOOKUP(A8,'2022-2021'!$B$3:$LN$4660,100,0),"")),"")</f>
        <v>38127</v>
      </c>
      <c r="AD8">
        <f>IFERROR((IFERROR(VLOOKUP(A8,'2022-2021'!$B$3:$LN$4660,99,0),"")),"")</f>
        <v>78488</v>
      </c>
      <c r="AE8">
        <f>IFERROR((IFERROR(VLOOKUP(A8,'2024-2023'!$B$3:$LN$4660,100,0),"")),"")</f>
        <v>-6713</v>
      </c>
      <c r="AF8">
        <f>IFERROR(VLOOKUP(A8,'2024-2023'!$B$3:$LN$4660,99,0),"")</f>
        <v>4097</v>
      </c>
      <c r="AG8">
        <f>IFERROR((IFERROR(VLOOKUP(A8,'2020-2019'!$B$3:$LN$4660,'2020-2019'!$X$1,0),"")+IFERROR(VLOOKUP(A8,'2020-2019'!$B$3:$LN$4660,'2020-2019'!$AN$1,0),"")),"")</f>
        <v>212068</v>
      </c>
      <c r="AH8">
        <f>IFERROR((IFERROR(VLOOKUP(A8,'2022-2021'!$B$3:$LN$4660,24,0),"")+IFERROR(VLOOKUP(A8,'2022-2021'!$B$3:$LN$4660,40,0),"")),"")</f>
        <v>347</v>
      </c>
      <c r="AI8">
        <f>IFERROR((IFERROR(VLOOKUP(A8,'2022-2021'!$B$3:$LN$4660,23,0),"")+IFERROR(VLOOKUP(A8,'2022-2021'!$B$3:$LN$4660,39,0),"")),"")</f>
        <v>245</v>
      </c>
      <c r="AJ8">
        <f>IFERROR((IFERROR(VLOOKUP(A8,'2024-2023'!$B$3:$LN$4660,24,0),"")+IFERROR(VLOOKUP(A8,'2024-2023'!$B$3:$LN$4660,40,0),"")),"")</f>
        <v>144</v>
      </c>
      <c r="AK8">
        <f>IFERROR((IFERROR(VLOOKUP(A8,'2024-2023'!$B$3:$LN$4660,23,0),"")+IFERROR(VLOOKUP(A8,'2024-2023'!$B$3:$LN$4660,39,0),"")),"")</f>
        <v>276</v>
      </c>
      <c r="AL8">
        <f>IFERROR(VLOOKUP(A8,'2020-2019'!$B$3:$LN$466,'2020-2019'!$AM$1,0),"")</f>
        <v>5060</v>
      </c>
      <c r="AM8">
        <f>IFERROR(VLOOKUP(A8,'2022-2021'!$B$3:$LN$4660,38,0),"")</f>
        <v>230486</v>
      </c>
      <c r="AN8">
        <f>IFERROR(VLOOKUP(A8,'2022-2021'!$B$3:$LN$4660,37,0),"")</f>
        <v>235058</v>
      </c>
      <c r="AO8">
        <f>IFERROR(VLOOKUP(A8,'2024-2023'!$B$3:$LN$4660,38,0),"")</f>
        <v>141966</v>
      </c>
      <c r="AP8">
        <f>IFERROR(VLOOKUP(A8,'2024-2023'!$B$3:$LN$4660,37,0),"")</f>
        <v>119534</v>
      </c>
      <c r="AQ8">
        <f>IFERROR((IFERROR(VLOOKUP(A8,'2020-2019'!$B$3:$LN$466,'2020-2019'!$BL$1,0),"")+IFERROR(VLOOKUP(A8,'2020-2019'!$B$3:$LN$466,'2020-2019'!$BV$1,0),"")),"")</f>
        <v>8012</v>
      </c>
      <c r="AR8" s="5">
        <f t="shared" si="1"/>
        <v>0.38500000000000001</v>
      </c>
      <c r="AS8" t="str">
        <f>IFERROR(VLOOKUP(A8,риски!$G$2:$H$642,2,0),"")</f>
        <v>низкий</v>
      </c>
      <c r="AT8" t="str">
        <f>IFERROR(VLOOKUP(A8,Реест!A10:$P$30000,15,0),"")</f>
        <v>gk-fin.ru</v>
      </c>
      <c r="AU8" t="str">
        <f>IFERROR(VLOOKUP(A8,old!$A$3:$AU$2001,47,0),"")</f>
        <v>image072</v>
      </c>
      <c r="AV8" s="3">
        <f t="shared" si="2"/>
        <v>1.3014693400230115E-3</v>
      </c>
      <c r="AW8" t="str">
        <f t="shared" si="0"/>
        <v xml:space="preserve"> ООО ПКО «ГК ФИН» зарегистрировано по адресу: 610017, Кировская обл, г Киров, ул Горбачева, Д.62, пом. 29. Генеральным директором является Филатова Наталья Дмитриевна. Рост доходов компании за 5 лет: 38,5%. Рост финансовых активов компании за 5 лет: 0,13%. Объем заемных средств компании на конец 2024 года: 8012 тыс. руб. ФССП присвоил низкий уровень риска для данного ПКО.</v>
      </c>
      <c r="AX8" t="s">
        <v>22914</v>
      </c>
      <c r="AY8">
        <f>VLOOKUP(A8,'2024-2023'!$B$2:$NY$583,'2024-2023'!$BH$1,0)</f>
        <v>120415</v>
      </c>
      <c r="AZ8">
        <f>VLOOKUP(A8,'2024-2023'!$B$2:$NY$583,71,0)</f>
        <v>0</v>
      </c>
      <c r="BA8">
        <f>VLOOKUP(A8,'2024-2023'!$B$2:$NY$583,79,0)</f>
        <v>0</v>
      </c>
      <c r="BB8">
        <f t="shared" si="3"/>
        <v>0</v>
      </c>
      <c r="BC8" s="6">
        <f t="shared" si="4"/>
        <v>7.6999999999999999E-2</v>
      </c>
      <c r="BD8" s="6">
        <f t="shared" si="5"/>
        <v>0.10514024687556137</v>
      </c>
      <c r="BE8" t="str">
        <f t="shared" si="6"/>
        <v>Малая фирма</v>
      </c>
    </row>
    <row r="9" spans="1:57">
      <c r="A9" s="10">
        <v>3801084488</v>
      </c>
      <c r="B9">
        <v>10</v>
      </c>
      <c r="C9" t="s">
        <v>103</v>
      </c>
      <c r="D9">
        <v>3801084488</v>
      </c>
      <c r="E9" t="s">
        <v>14806</v>
      </c>
      <c r="F9" t="s">
        <v>13838</v>
      </c>
      <c r="G9" s="7">
        <v>38945</v>
      </c>
      <c r="H9">
        <v>20</v>
      </c>
      <c r="I9" t="s">
        <v>44</v>
      </c>
      <c r="J9" t="s">
        <v>4814</v>
      </c>
      <c r="K9" t="s">
        <v>106</v>
      </c>
      <c r="L9" t="s">
        <v>8028</v>
      </c>
      <c r="M9">
        <f>VLOOKUP(D9,УК!$A$1:$B$599,2,0)/1000</f>
        <v>20</v>
      </c>
      <c r="R9" s="10">
        <f>IFERROR(IFERROR(VLOOKUP(A9,'2020-2019'!$B$3:$LN$466,108,0),"")+IFERROR(VLOOKUP(A9,'2020-2019'!$B$3:$LN$1000,91,0),""),"")</f>
        <v>1314917</v>
      </c>
      <c r="S9" s="10">
        <f>IFERROR(IFERROR(VLOOKUP(A9,'2022-2021'!$B$3:$LN$1000,108,0),"")+IFERROR(VLOOKUP(A9,'2022-2021'!$B$3:$LN$1000,92,0),""),"")</f>
        <v>2158767</v>
      </c>
      <c r="T9" s="10">
        <f>IFERROR(IFERROR(VLOOKUP(A9,'2022-2021'!$B$3:$LN$1000,107,0),"")+IFERROR(VLOOKUP(A9,'2022-2021'!$B$3:$LN$1000,91,0),""),"")</f>
        <v>2677762</v>
      </c>
      <c r="U9" s="10">
        <f>IFERROR(IFERROR(VLOOKUP(A9,'2024-2023'!$B$3:$LN$1000,108,0),"")+IFERROR(VLOOKUP(A9,'2024-2023'!$B$3:$LN$1000,92,0),""),"")</f>
        <v>3241552</v>
      </c>
      <c r="V9" s="10">
        <f>IFERROR(IFERROR(VLOOKUP(A9,'2024-2023'!$B$3:$LN$1000,107,0),"")+IFERROR(VLOOKUP(A9,'2024-2023'!$B$3:$LN$1000,91,0),""),"")</f>
        <v>3666014</v>
      </c>
      <c r="W9">
        <f>IFERROR(IFERROR(VLOOKUP(A9,'2020-2019'!$B$3:$LN$4660,93,0),"")+IFERROR(VLOOKUP(A9,'2020-2019'!$B$3:$LN$4660,109,0),""),"")</f>
        <v>199425</v>
      </c>
      <c r="X9">
        <f>IFERROR(IFERROR(VLOOKUP(A9,'2022-2021'!$B$3:$LN$4660,94,0),"")+IFERROR(VLOOKUP(A9,'2022-2021'!$B$3:$LN$4660,110,0),""),"")</f>
        <v>397768</v>
      </c>
      <c r="Y9">
        <f>IFERROR(IFERROR(VLOOKUP(A9,'2022-2021'!$B$3:$LN$4660,109,0),"")+IFERROR(VLOOKUP(A9,'2022-2021'!$B$3:$LN$4660,93,0),""),"")</f>
        <v>650661</v>
      </c>
      <c r="Z9">
        <f>IFERROR((IFERROR(VLOOKUP(A9,'2024-2023'!$B$3:$LN$4660,110,0),"")+IFERROR(VLOOKUP(A9,'2024-2023'!$B$3:$LN$4660,94,0),"")),"")</f>
        <v>1199595</v>
      </c>
      <c r="AA9">
        <f>IFERROR((IFERROR(VLOOKUP(A9,'2024-2023'!$B$3:$LN$4660,93,0),"")+IFERROR(VLOOKUP(A9,'2024-2023'!$B$3:$LN$4660,109,0),"")),"")</f>
        <v>1582938</v>
      </c>
      <c r="AB9">
        <f>IFERROR((IFERROR(VLOOKUP(A9,'2020-2019'!$B$3:$LN$466,'2020-2019'!$CV$1,0),"")),"")</f>
        <v>602931</v>
      </c>
      <c r="AC9">
        <f>IFERROR((IFERROR(VLOOKUP(A9,'2022-2021'!$B$3:$LN$4660,100,0),"")),"")</f>
        <v>1060974</v>
      </c>
      <c r="AD9">
        <f>IFERROR((IFERROR(VLOOKUP(A9,'2022-2021'!$B$3:$LN$4660,99,0),"")),"")</f>
        <v>1244435</v>
      </c>
      <c r="AE9">
        <f>IFERROR((IFERROR(VLOOKUP(A9,'2024-2023'!$B$3:$LN$4660,100,0),"")),"")</f>
        <v>1194514</v>
      </c>
      <c r="AF9">
        <f>IFERROR(VLOOKUP(A9,'2024-2023'!$B$3:$LN$4660,99,0),"")</f>
        <v>1296597</v>
      </c>
      <c r="AG9">
        <f>IFERROR((IFERROR(VLOOKUP(A9,'2020-2019'!$B$3:$LN$4660,'2020-2019'!$X$1,0),"")+IFERROR(VLOOKUP(A9,'2020-2019'!$B$3:$LN$4660,'2020-2019'!$AN$1,0),"")),"")</f>
        <v>1544620</v>
      </c>
      <c r="AH9">
        <f>IFERROR((IFERROR(VLOOKUP(A9,'2022-2021'!$B$3:$LN$4660,24,0),"")+IFERROR(VLOOKUP(A9,'2022-2021'!$B$3:$LN$4660,40,0),"")),"")</f>
        <v>2163179</v>
      </c>
      <c r="AI9">
        <f>IFERROR((IFERROR(VLOOKUP(A9,'2022-2021'!$B$3:$LN$4660,23,0),"")+IFERROR(VLOOKUP(A9,'2022-2021'!$B$3:$LN$4660,39,0),"")),"")</f>
        <v>2962323</v>
      </c>
      <c r="AJ9">
        <f>IFERROR((IFERROR(VLOOKUP(A9,'2024-2023'!$B$3:$LN$4660,24,0),"")+IFERROR(VLOOKUP(A9,'2024-2023'!$B$3:$LN$4660,40,0),"")),"")</f>
        <v>4648416</v>
      </c>
      <c r="AK9">
        <f>IFERROR((IFERROR(VLOOKUP(A9,'2024-2023'!$B$3:$LN$4660,23,0),"")+IFERROR(VLOOKUP(A9,'2024-2023'!$B$3:$LN$4660,39,0),"")),"")</f>
        <v>5416881</v>
      </c>
      <c r="AL9">
        <f>IFERROR(VLOOKUP(A9,'2020-2019'!$B$3:$LN$466,'2020-2019'!$AM$1,0),"")</f>
        <v>33253</v>
      </c>
      <c r="AM9">
        <f>IFERROR(VLOOKUP(A9,'2022-2021'!$B$3:$LN$4660,38,0),"")</f>
        <v>60606</v>
      </c>
      <c r="AN9">
        <f>IFERROR(VLOOKUP(A9,'2022-2021'!$B$3:$LN$4660,37,0),"")</f>
        <v>80407</v>
      </c>
      <c r="AO9">
        <f>IFERROR(VLOOKUP(A9,'2024-2023'!$B$3:$LN$4660,38,0),"")</f>
        <v>252788</v>
      </c>
      <c r="AP9">
        <f>IFERROR(VLOOKUP(A9,'2024-2023'!$B$3:$LN$4660,37,0),"")</f>
        <v>177879</v>
      </c>
      <c r="AQ9">
        <f>IFERROR((IFERROR(VLOOKUP(A9,'2020-2019'!$B$3:$LN$466,'2020-2019'!$BL$1,0),"")+IFERROR(VLOOKUP(A9,'2020-2019'!$B$3:$LN$466,'2020-2019'!$BV$1,0),"")),"")</f>
        <v>39151</v>
      </c>
      <c r="AR9" s="5">
        <f t="shared" si="1"/>
        <v>2.7879999999999998</v>
      </c>
      <c r="AS9" t="str">
        <f>IFERROR(VLOOKUP(A9,риски!$G$2:$H$642,2,0),"")</f>
        <v>низкий</v>
      </c>
      <c r="AT9" t="str">
        <f>IFERROR(VLOOKUP(A9,Реест!A11:$P$30000,15,0),"")</f>
        <v>catrust.ru</v>
      </c>
      <c r="AU9" t="str">
        <f>IFERROR(VLOOKUP(A9,old!$A$3:$AU$2001,47,0),"")</f>
        <v>image019</v>
      </c>
      <c r="AV9" s="3">
        <f t="shared" si="2"/>
        <v>3.506934391630304</v>
      </c>
      <c r="AW9" t="str">
        <f t="shared" si="0"/>
        <v xml:space="preserve"> ООО «ПКО Траст» зарегистрировано по адресу: 665801, Иркутская обл, г.о. Ангарское, г Ангарск, кв-л 252, стр. 19, офис 202. Генеральным директором является Долюк Андрей Николаевич. Рост доходов компании за 5 лет: 278,8%. Рост финансовых активов компании за 5 лет: 350,69%. Объем заемных средств компании на конец 2024 года: 39151 тыс. руб. ФССП присвоил низкий уровень риска для данного ПКО.</v>
      </c>
      <c r="AX9" t="s">
        <v>22916</v>
      </c>
      <c r="AY9">
        <f>VLOOKUP(A9,'2024-2023'!$B$2:$NY$583,'2024-2023'!$BH$1,0)</f>
        <v>4947834</v>
      </c>
      <c r="AZ9">
        <f>VLOOKUP(A9,'2024-2023'!$B$2:$NY$583,71,0)</f>
        <v>267</v>
      </c>
      <c r="BA9">
        <f>VLOOKUP(A9,'2024-2023'!$B$2:$NY$583,79,0)</f>
        <v>1203854</v>
      </c>
      <c r="BB9">
        <f t="shared" si="3"/>
        <v>0.2433632575385512</v>
      </c>
      <c r="BC9" s="6">
        <f t="shared" si="4"/>
        <v>0.55759999999999998</v>
      </c>
      <c r="BD9" s="6">
        <f t="shared" si="5"/>
        <v>0.35368031873309813</v>
      </c>
      <c r="BE9" t="str">
        <f t="shared" si="6"/>
        <v>Крупная фирма</v>
      </c>
    </row>
    <row r="10" spans="1:57">
      <c r="A10" s="10">
        <v>3801128449</v>
      </c>
      <c r="B10">
        <v>41</v>
      </c>
      <c r="C10" t="s">
        <v>110</v>
      </c>
      <c r="D10">
        <v>3801128449</v>
      </c>
      <c r="E10" t="s">
        <v>14807</v>
      </c>
      <c r="F10" t="s">
        <v>13839</v>
      </c>
      <c r="G10" s="7">
        <v>41682</v>
      </c>
      <c r="H10">
        <v>12</v>
      </c>
      <c r="I10" t="s">
        <v>73</v>
      </c>
      <c r="J10" t="s">
        <v>4814</v>
      </c>
      <c r="K10" t="s">
        <v>106</v>
      </c>
      <c r="L10" t="s">
        <v>113</v>
      </c>
      <c r="M10">
        <f>VLOOKUP(D10,УК!$A$1:$B$599,2,0)/1000</f>
        <v>20</v>
      </c>
      <c r="R10" s="10">
        <f>IFERROR(IFERROR(VLOOKUP(A10,'2020-2019'!$B$3:$LN$466,108,0),"")+IFERROR(VLOOKUP(A10,'2020-2019'!$B$3:$LN$1000,91,0),""),"")</f>
        <v>333310</v>
      </c>
      <c r="S10" s="10">
        <f>IFERROR(IFERROR(VLOOKUP(A10,'2022-2021'!$B$3:$LN$1000,108,0),"")+IFERROR(VLOOKUP(A10,'2022-2021'!$B$3:$LN$1000,92,0),""),"")</f>
        <v>379404</v>
      </c>
      <c r="T10" s="10">
        <f>IFERROR(IFERROR(VLOOKUP(A10,'2022-2021'!$B$3:$LN$1000,107,0),"")+IFERROR(VLOOKUP(A10,'2022-2021'!$B$3:$LN$1000,91,0),""),"")</f>
        <v>425733</v>
      </c>
      <c r="U10" s="10">
        <f>IFERROR(IFERROR(VLOOKUP(A10,'2024-2023'!$B$3:$LN$1000,108,0),"")+IFERROR(VLOOKUP(A10,'2024-2023'!$B$3:$LN$1000,92,0),""),"")</f>
        <v>379503</v>
      </c>
      <c r="V10" s="10">
        <f>IFERROR(IFERROR(VLOOKUP(A10,'2024-2023'!$B$3:$LN$1000,107,0),"")+IFERROR(VLOOKUP(A10,'2024-2023'!$B$3:$LN$1000,91,0),""),"")</f>
        <v>269406</v>
      </c>
      <c r="W10">
        <f>IFERROR(IFERROR(VLOOKUP(A10,'2020-2019'!$B$3:$LN$4660,93,0),"")+IFERROR(VLOOKUP(A10,'2020-2019'!$B$3:$LN$4660,109,0),""),"")</f>
        <v>62757</v>
      </c>
      <c r="X10">
        <f>IFERROR(IFERROR(VLOOKUP(A10,'2022-2021'!$B$3:$LN$4660,94,0),"")+IFERROR(VLOOKUP(A10,'2022-2021'!$B$3:$LN$4660,110,0),""),"")</f>
        <v>67449</v>
      </c>
      <c r="Y10">
        <f>IFERROR(IFERROR(VLOOKUP(A10,'2022-2021'!$B$3:$LN$4660,109,0),"")+IFERROR(VLOOKUP(A10,'2022-2021'!$B$3:$LN$4660,93,0),""),"")</f>
        <v>91259</v>
      </c>
      <c r="Z10">
        <f>IFERROR((IFERROR(VLOOKUP(A10,'2024-2023'!$B$3:$LN$4660,110,0),"")+IFERROR(VLOOKUP(A10,'2024-2023'!$B$3:$LN$4660,94,0),"")),"")</f>
        <v>74416</v>
      </c>
      <c r="AA10">
        <f>IFERROR((IFERROR(VLOOKUP(A10,'2024-2023'!$B$3:$LN$4660,93,0),"")+IFERROR(VLOOKUP(A10,'2024-2023'!$B$3:$LN$4660,109,0),"")),"")</f>
        <v>44951</v>
      </c>
      <c r="AB10">
        <f>IFERROR((IFERROR(VLOOKUP(A10,'2020-2019'!$B$3:$LN$466,'2020-2019'!$CV$1,0),"")),"")</f>
        <v>137872</v>
      </c>
      <c r="AC10">
        <f>IFERROR((IFERROR(VLOOKUP(A10,'2022-2021'!$B$3:$LN$4660,100,0),"")),"")</f>
        <v>163958</v>
      </c>
      <c r="AD10">
        <f>IFERROR((IFERROR(VLOOKUP(A10,'2022-2021'!$B$3:$LN$4660,99,0),"")),"")</f>
        <v>189898</v>
      </c>
      <c r="AE10">
        <f>IFERROR((IFERROR(VLOOKUP(A10,'2024-2023'!$B$3:$LN$4660,100,0),"")),"")</f>
        <v>186207</v>
      </c>
      <c r="AF10">
        <f>IFERROR(VLOOKUP(A10,'2024-2023'!$B$3:$LN$4660,99,0),"")</f>
        <v>118284</v>
      </c>
      <c r="AG10">
        <f>IFERROR((IFERROR(VLOOKUP(A10,'2020-2019'!$B$3:$LN$4660,'2020-2019'!$X$1,0),"")+IFERROR(VLOOKUP(A10,'2020-2019'!$B$3:$LN$4660,'2020-2019'!$AN$1,0),"")),"")</f>
        <v>87497</v>
      </c>
      <c r="AH10">
        <f>IFERROR((IFERROR(VLOOKUP(A10,'2022-2021'!$B$3:$LN$4660,24,0),"")+IFERROR(VLOOKUP(A10,'2022-2021'!$B$3:$LN$4660,40,0),"")),"")</f>
        <v>67870</v>
      </c>
      <c r="AI10">
        <f>IFERROR((IFERROR(VLOOKUP(A10,'2022-2021'!$B$3:$LN$4660,23,0),"")+IFERROR(VLOOKUP(A10,'2022-2021'!$B$3:$LN$4660,39,0),"")),"")</f>
        <v>79302</v>
      </c>
      <c r="AJ10">
        <f>IFERROR((IFERROR(VLOOKUP(A10,'2024-2023'!$B$3:$LN$4660,24,0),"")+IFERROR(VLOOKUP(A10,'2024-2023'!$B$3:$LN$4660,40,0),"")),"")</f>
        <v>150796</v>
      </c>
      <c r="AK10">
        <f>IFERROR((IFERROR(VLOOKUP(A10,'2024-2023'!$B$3:$LN$4660,23,0),"")+IFERROR(VLOOKUP(A10,'2024-2023'!$B$3:$LN$4660,39,0),"")),"")</f>
        <v>167414</v>
      </c>
      <c r="AL10">
        <f>IFERROR(VLOOKUP(A10,'2020-2019'!$B$3:$LN$466,'2020-2019'!$AM$1,0),"")</f>
        <v>3291</v>
      </c>
      <c r="AM10">
        <f>IFERROR(VLOOKUP(A10,'2022-2021'!$B$3:$LN$4660,38,0),"")</f>
        <v>4753</v>
      </c>
      <c r="AN10">
        <f>IFERROR(VLOOKUP(A10,'2022-2021'!$B$3:$LN$4660,37,0),"")</f>
        <v>7825</v>
      </c>
      <c r="AO10">
        <f>IFERROR(VLOOKUP(A10,'2024-2023'!$B$3:$LN$4660,38,0),"")</f>
        <v>6009</v>
      </c>
      <c r="AP10">
        <f>IFERROR(VLOOKUP(A10,'2024-2023'!$B$3:$LN$4660,37,0),"")</f>
        <v>11363</v>
      </c>
      <c r="AQ10">
        <f>IFERROR((IFERROR(VLOOKUP(A10,'2020-2019'!$B$3:$LN$466,'2020-2019'!$BL$1,0),"")+IFERROR(VLOOKUP(A10,'2020-2019'!$B$3:$LN$466,'2020-2019'!$BV$1,0),"")),"")</f>
        <v>12628</v>
      </c>
      <c r="AR10" s="5">
        <f t="shared" si="1"/>
        <v>0.80800000000000005</v>
      </c>
      <c r="AS10" t="str">
        <f>IFERROR(VLOOKUP(A10,риски!$G$2:$H$642,2,0),"")</f>
        <v>низкий</v>
      </c>
      <c r="AT10" t="str">
        <f>IFERROR(VLOOKUP(A10,Реест!A12:$P$30000,15,0),"")</f>
        <v>trust-zs.ru</v>
      </c>
      <c r="AU10" t="str">
        <f>IFERROR(VLOOKUP(A10,old!$A$3:$AU$2001,47,0),"")</f>
        <v>image299</v>
      </c>
      <c r="AV10" s="3">
        <f t="shared" si="2"/>
        <v>1.9133684583471433</v>
      </c>
      <c r="AW10" t="str">
        <f t="shared" si="0"/>
        <v xml:space="preserve"> ООО «ПКО Траст-Западная Сибирь» зарегистрировано по адресу: 665801, Иркутская обл, г.о. Ангарское, г Ангарск, кв-л 252, стр. 19, офис 203. Генеральным директором является Долюк Андрей Николаевич. Рост доходов компании за 5 лет: 80,8%. Рост финансовых активов компании за 5 лет: 191,34%. Объем заемных средств компании на конец 2024 года: 12628 тыс. руб. ФССП присвоил низкий уровень риска для данного ПКО.</v>
      </c>
      <c r="AX10" t="s">
        <v>22916</v>
      </c>
      <c r="AY10">
        <f>VLOOKUP(A10,'2024-2023'!$B$2:$NY$583,'2024-2023'!$BH$1,0)</f>
        <v>192003</v>
      </c>
      <c r="AZ10">
        <f>VLOOKUP(A10,'2024-2023'!$B$2:$NY$583,71,0)</f>
        <v>0</v>
      </c>
      <c r="BA10">
        <f>VLOOKUP(A10,'2024-2023'!$B$2:$NY$583,79,0)</f>
        <v>11224</v>
      </c>
      <c r="BB10">
        <f t="shared" si="3"/>
        <v>5.845741993614683E-2</v>
      </c>
      <c r="BC10" s="6">
        <f t="shared" si="4"/>
        <v>0.16160000000000002</v>
      </c>
      <c r="BD10" s="6">
        <f t="shared" si="5"/>
        <v>0.43905480946972225</v>
      </c>
      <c r="BE10" t="str">
        <f t="shared" si="6"/>
        <v>Малая фирма</v>
      </c>
    </row>
    <row r="11" spans="1:57">
      <c r="A11" s="10">
        <v>3801109213</v>
      </c>
      <c r="B11">
        <v>20</v>
      </c>
      <c r="C11" t="s">
        <v>116</v>
      </c>
      <c r="D11">
        <v>3801109213</v>
      </c>
      <c r="E11" t="s">
        <v>14808</v>
      </c>
      <c r="F11" t="s">
        <v>13840</v>
      </c>
      <c r="G11" s="7">
        <v>40373</v>
      </c>
      <c r="H11">
        <v>16</v>
      </c>
      <c r="I11" t="s">
        <v>73</v>
      </c>
      <c r="J11" t="s">
        <v>4814</v>
      </c>
      <c r="K11" t="s">
        <v>106</v>
      </c>
      <c r="L11" t="s">
        <v>8034</v>
      </c>
      <c r="M11">
        <f>VLOOKUP(D11,УК!$A$1:$B$599,2,0)/1000</f>
        <v>40</v>
      </c>
      <c r="R11" s="10">
        <f>IFERROR(IFERROR(VLOOKUP(A11,'2020-2019'!$B$3:$LN$466,108,0),"")+IFERROR(VLOOKUP(A11,'2020-2019'!$B$3:$LN$1000,91,0),""),"")</f>
        <v>620347</v>
      </c>
      <c r="S11" s="10">
        <f>IFERROR(IFERROR(VLOOKUP(A11,'2022-2021'!$B$3:$LN$1000,108,0),"")+IFERROR(VLOOKUP(A11,'2022-2021'!$B$3:$LN$1000,92,0),""),"")</f>
        <v>813876</v>
      </c>
      <c r="T11" s="10">
        <f>IFERROR(IFERROR(VLOOKUP(A11,'2022-2021'!$B$3:$LN$1000,107,0),"")+IFERROR(VLOOKUP(A11,'2022-2021'!$B$3:$LN$1000,91,0),""),"")</f>
        <v>1140510</v>
      </c>
      <c r="U11" s="10">
        <f>IFERROR(IFERROR(VLOOKUP(A11,'2024-2023'!$B$3:$LN$1000,108,0),"")+IFERROR(VLOOKUP(A11,'2024-2023'!$B$3:$LN$1000,92,0),""),"")</f>
        <v>1252507</v>
      </c>
      <c r="V11" s="10">
        <f>IFERROR(IFERROR(VLOOKUP(A11,'2024-2023'!$B$3:$LN$1000,107,0),"")+IFERROR(VLOOKUP(A11,'2024-2023'!$B$3:$LN$1000,91,0),""),"")</f>
        <v>1151012</v>
      </c>
      <c r="W11">
        <f>IFERROR(IFERROR(VLOOKUP(A11,'2020-2019'!$B$3:$LN$4660,93,0),"")+IFERROR(VLOOKUP(A11,'2020-2019'!$B$3:$LN$4660,109,0),""),"")</f>
        <v>70820</v>
      </c>
      <c r="X11">
        <f>IFERROR(IFERROR(VLOOKUP(A11,'2022-2021'!$B$3:$LN$4660,94,0),"")+IFERROR(VLOOKUP(A11,'2022-2021'!$B$3:$LN$4660,110,0),""),"")</f>
        <v>121894</v>
      </c>
      <c r="Y11">
        <f>IFERROR(IFERROR(VLOOKUP(A11,'2022-2021'!$B$3:$LN$4660,109,0),"")+IFERROR(VLOOKUP(A11,'2022-2021'!$B$3:$LN$4660,93,0),""),"")</f>
        <v>199679</v>
      </c>
      <c r="Z11">
        <f>IFERROR((IFERROR(VLOOKUP(A11,'2024-2023'!$B$3:$LN$4660,110,0),"")+IFERROR(VLOOKUP(A11,'2024-2023'!$B$3:$LN$4660,94,0),"")),"")</f>
        <v>289867</v>
      </c>
      <c r="AA11">
        <f>IFERROR((IFERROR(VLOOKUP(A11,'2024-2023'!$B$3:$LN$4660,93,0),"")+IFERROR(VLOOKUP(A11,'2024-2023'!$B$3:$LN$4660,109,0),"")),"")</f>
        <v>239551</v>
      </c>
      <c r="AB11">
        <f>IFERROR((IFERROR(VLOOKUP(A11,'2020-2019'!$B$3:$LN$466,'2020-2019'!$CV$1,0),"")),"")</f>
        <v>403166</v>
      </c>
      <c r="AC11">
        <f>IFERROR((IFERROR(VLOOKUP(A11,'2022-2021'!$B$3:$LN$4660,100,0),"")),"")</f>
        <v>500980</v>
      </c>
      <c r="AD11">
        <f>IFERROR((IFERROR(VLOOKUP(A11,'2022-2021'!$B$3:$LN$4660,99,0),"")),"")</f>
        <v>678397</v>
      </c>
      <c r="AE11">
        <f>IFERROR((IFERROR(VLOOKUP(A11,'2024-2023'!$B$3:$LN$4660,100,0),"")),"")</f>
        <v>679210</v>
      </c>
      <c r="AF11">
        <f>IFERROR(VLOOKUP(A11,'2024-2023'!$B$3:$LN$4660,99,0),"")</f>
        <v>649462</v>
      </c>
      <c r="AG11">
        <f>IFERROR((IFERROR(VLOOKUP(A11,'2020-2019'!$B$3:$LN$4660,'2020-2019'!$X$1,0),"")+IFERROR(VLOOKUP(A11,'2020-2019'!$B$3:$LN$4660,'2020-2019'!$AN$1,0),"")),"")</f>
        <v>633564</v>
      </c>
      <c r="AH11">
        <f>IFERROR((IFERROR(VLOOKUP(A11,'2022-2021'!$B$3:$LN$4660,24,0),"")+IFERROR(VLOOKUP(A11,'2022-2021'!$B$3:$LN$4660,40,0),"")),"")</f>
        <v>783654</v>
      </c>
      <c r="AI11">
        <f>IFERROR((IFERROR(VLOOKUP(A11,'2022-2021'!$B$3:$LN$4660,23,0),"")+IFERROR(VLOOKUP(A11,'2022-2021'!$B$3:$LN$4660,39,0),"")),"")</f>
        <v>955607</v>
      </c>
      <c r="AJ11">
        <f>IFERROR((IFERROR(VLOOKUP(A11,'2024-2023'!$B$3:$LN$4660,24,0),"")+IFERROR(VLOOKUP(A11,'2024-2023'!$B$3:$LN$4660,40,0),"")),"")</f>
        <v>1423161</v>
      </c>
      <c r="AK11">
        <f>IFERROR((IFERROR(VLOOKUP(A11,'2024-2023'!$B$3:$LN$4660,23,0),"")+IFERROR(VLOOKUP(A11,'2024-2023'!$B$3:$LN$4660,39,0),"")),"")</f>
        <v>1918391</v>
      </c>
      <c r="AL11">
        <f>IFERROR(VLOOKUP(A11,'2020-2019'!$B$3:$LN$466,'2020-2019'!$AM$1,0),"")</f>
        <v>27489</v>
      </c>
      <c r="AM11">
        <f>IFERROR(VLOOKUP(A11,'2022-2021'!$B$3:$LN$4660,38,0),"")</f>
        <v>41828</v>
      </c>
      <c r="AN11">
        <f>IFERROR(VLOOKUP(A11,'2022-2021'!$B$3:$LN$4660,37,0),"")</f>
        <v>44679</v>
      </c>
      <c r="AO11">
        <f>IFERROR(VLOOKUP(A11,'2024-2023'!$B$3:$LN$4660,38,0),"")</f>
        <v>34209</v>
      </c>
      <c r="AP11">
        <f>IFERROR(VLOOKUP(A11,'2024-2023'!$B$3:$LN$4660,37,0),"")</f>
        <v>44170</v>
      </c>
      <c r="AQ11">
        <f>IFERROR((IFERROR(VLOOKUP(A11,'2020-2019'!$B$3:$LN$466,'2020-2019'!$BL$1,0),"")+IFERROR(VLOOKUP(A11,'2020-2019'!$B$3:$LN$466,'2020-2019'!$BV$1,0),"")),"")</f>
        <v>18407</v>
      </c>
      <c r="AR11" s="5">
        <f t="shared" si="1"/>
        <v>1.855</v>
      </c>
      <c r="AS11" t="str">
        <f>IFERROR(VLOOKUP(A11,риски!$G$2:$H$642,2,0),"")</f>
        <v>низкий</v>
      </c>
      <c r="AT11" t="str">
        <f>IFERROR(VLOOKUP(A11,Реест!A13:$P$30000,15,0),"")</f>
        <v>trust-uk.ru</v>
      </c>
      <c r="AU11" t="str">
        <f>IFERROR(VLOOKUP(A11,old!$A$3:$AU$2001,47,0),"")</f>
        <v>image300</v>
      </c>
      <c r="AV11" s="3">
        <f t="shared" si="2"/>
        <v>3.0279356150286318</v>
      </c>
      <c r="AW11" t="str">
        <f t="shared" si="0"/>
        <v xml:space="preserve"> ООО «ПКО Управляющая компания Траст» зарегистрировано по адресу: 665801, Иркутская обл, г.о. Ангарское, г Ангарск, кв-л 252, стр. 19, офис 207. Генеральным директором является Долюк Андрей Николаевич. Рост доходов компании за 5 лет: 185,5%. Рост финансовых активов компании за 5 лет: 302,79%. Объем заемных средств компании на конец 2024 года: 18407 тыс. руб. ФССП присвоил низкий уровень риска для данного ПКО.</v>
      </c>
      <c r="AX11" t="s">
        <v>22916</v>
      </c>
      <c r="AY11">
        <f>VLOOKUP(A11,'2024-2023'!$B$2:$NY$583,'2024-2023'!$BH$1,0)</f>
        <v>1976012</v>
      </c>
      <c r="AZ11">
        <f>VLOOKUP(A11,'2024-2023'!$B$2:$NY$583,71,0)</f>
        <v>37000</v>
      </c>
      <c r="BA11">
        <f>VLOOKUP(A11,'2024-2023'!$B$2:$NY$583,79,0)</f>
        <v>142258</v>
      </c>
      <c r="BB11">
        <f t="shared" si="3"/>
        <v>9.071706042270998E-2</v>
      </c>
      <c r="BC11" s="6">
        <f t="shared" si="4"/>
        <v>0.371</v>
      </c>
      <c r="BD11" s="6">
        <f t="shared" si="5"/>
        <v>0.56425302255754062</v>
      </c>
      <c r="BE11" t="str">
        <f t="shared" si="6"/>
        <v>Средняя фирма</v>
      </c>
    </row>
    <row r="12" spans="1:57">
      <c r="A12" s="10">
        <v>3801108273</v>
      </c>
      <c r="B12">
        <v>44</v>
      </c>
      <c r="C12" t="s">
        <v>121</v>
      </c>
      <c r="D12">
        <v>3801108273</v>
      </c>
      <c r="E12" t="s">
        <v>14809</v>
      </c>
      <c r="F12" t="s">
        <v>13841</v>
      </c>
      <c r="G12" s="7">
        <v>40309</v>
      </c>
      <c r="H12">
        <v>16</v>
      </c>
      <c r="I12" t="s">
        <v>73</v>
      </c>
      <c r="J12" t="s">
        <v>4814</v>
      </c>
      <c r="K12" t="s">
        <v>106</v>
      </c>
      <c r="L12" t="s">
        <v>123</v>
      </c>
      <c r="M12">
        <f>VLOOKUP(D12,УК!$A$1:$B$599,2,0)/1000</f>
        <v>20</v>
      </c>
      <c r="R12" s="10">
        <f>IFERROR(IFERROR(VLOOKUP(A12,'2020-2019'!$B$3:$LN$466,108,0),"")+IFERROR(VLOOKUP(A12,'2020-2019'!$B$3:$LN$1000,91,0),""),"")</f>
        <v>316611</v>
      </c>
      <c r="S12" s="10">
        <f>IFERROR(IFERROR(VLOOKUP(A12,'2022-2021'!$B$3:$LN$1000,108,0),"")+IFERROR(VLOOKUP(A12,'2022-2021'!$B$3:$LN$1000,92,0),""),"")</f>
        <v>332291</v>
      </c>
      <c r="T12" s="10">
        <f>IFERROR(IFERROR(VLOOKUP(A12,'2022-2021'!$B$3:$LN$1000,107,0),"")+IFERROR(VLOOKUP(A12,'2022-2021'!$B$3:$LN$1000,91,0),""),"")</f>
        <v>370139</v>
      </c>
      <c r="U12" s="10">
        <f>IFERROR(IFERROR(VLOOKUP(A12,'2024-2023'!$B$3:$LN$1000,108,0),"")+IFERROR(VLOOKUP(A12,'2024-2023'!$B$3:$LN$1000,92,0),""),"")</f>
        <v>352502</v>
      </c>
      <c r="V12" s="10">
        <f>IFERROR(IFERROR(VLOOKUP(A12,'2024-2023'!$B$3:$LN$1000,107,0),"")+IFERROR(VLOOKUP(A12,'2024-2023'!$B$3:$LN$1000,91,0),""),"")</f>
        <v>271822</v>
      </c>
      <c r="W12">
        <f>IFERROR(IFERROR(VLOOKUP(A12,'2020-2019'!$B$3:$LN$4660,93,0),"")+IFERROR(VLOOKUP(A12,'2020-2019'!$B$3:$LN$4660,109,0),""),"")</f>
        <v>42178</v>
      </c>
      <c r="X12">
        <f>IFERROR(IFERROR(VLOOKUP(A12,'2022-2021'!$B$3:$LN$4660,94,0),"")+IFERROR(VLOOKUP(A12,'2022-2021'!$B$3:$LN$4660,110,0),""),"")</f>
        <v>61422</v>
      </c>
      <c r="Y12">
        <f>IFERROR(IFERROR(VLOOKUP(A12,'2022-2021'!$B$3:$LN$4660,109,0),"")+IFERROR(VLOOKUP(A12,'2022-2021'!$B$3:$LN$4660,93,0),""),"")</f>
        <v>88045</v>
      </c>
      <c r="Z12">
        <f>IFERROR((IFERROR(VLOOKUP(A12,'2024-2023'!$B$3:$LN$4660,110,0),"")+IFERROR(VLOOKUP(A12,'2024-2023'!$B$3:$LN$4660,94,0),"")),"")</f>
        <v>86861</v>
      </c>
      <c r="AA12">
        <f>IFERROR((IFERROR(VLOOKUP(A12,'2024-2023'!$B$3:$LN$4660,93,0),"")+IFERROR(VLOOKUP(A12,'2024-2023'!$B$3:$LN$4660,109,0),"")),"")</f>
        <v>52271</v>
      </c>
      <c r="AB12">
        <f>IFERROR((IFERROR(VLOOKUP(A12,'2020-2019'!$B$3:$LN$466,'2020-2019'!$CV$1,0),"")),"")</f>
        <v>137759</v>
      </c>
      <c r="AC12">
        <f>IFERROR((IFERROR(VLOOKUP(A12,'2022-2021'!$B$3:$LN$4660,100,0),"")),"")</f>
        <v>127497</v>
      </c>
      <c r="AD12">
        <f>IFERROR((IFERROR(VLOOKUP(A12,'2022-2021'!$B$3:$LN$4660,99,0),"")),"")</f>
        <v>139694</v>
      </c>
      <c r="AE12">
        <f>IFERROR((IFERROR(VLOOKUP(A12,'2024-2023'!$B$3:$LN$4660,100,0),"")),"")</f>
        <v>135337</v>
      </c>
      <c r="AF12">
        <f>IFERROR(VLOOKUP(A12,'2024-2023'!$B$3:$LN$4660,99,0),"")</f>
        <v>97903</v>
      </c>
      <c r="AG12">
        <f>IFERROR((IFERROR(VLOOKUP(A12,'2020-2019'!$B$3:$LN$4660,'2020-2019'!$X$1,0),"")+IFERROR(VLOOKUP(A12,'2020-2019'!$B$3:$LN$4660,'2020-2019'!$AN$1,0),"")),"")</f>
        <v>265933</v>
      </c>
      <c r="AH12">
        <f>IFERROR((IFERROR(VLOOKUP(A12,'2022-2021'!$B$3:$LN$4660,24,0),"")+IFERROR(VLOOKUP(A12,'2022-2021'!$B$3:$LN$4660,40,0),"")),"")</f>
        <v>244812</v>
      </c>
      <c r="AI12">
        <f>IFERROR((IFERROR(VLOOKUP(A12,'2022-2021'!$B$3:$LN$4660,23,0),"")+IFERROR(VLOOKUP(A12,'2022-2021'!$B$3:$LN$4660,39,0),"")),"")</f>
        <v>217055</v>
      </c>
      <c r="AJ12">
        <f>IFERROR((IFERROR(VLOOKUP(A12,'2024-2023'!$B$3:$LN$4660,24,0),"")+IFERROR(VLOOKUP(A12,'2024-2023'!$B$3:$LN$4660,40,0),"")),"")</f>
        <v>209760</v>
      </c>
      <c r="AK12">
        <f>IFERROR((IFERROR(VLOOKUP(A12,'2024-2023'!$B$3:$LN$4660,23,0),"")+IFERROR(VLOOKUP(A12,'2024-2023'!$B$3:$LN$4660,39,0),"")),"")</f>
        <v>261720</v>
      </c>
      <c r="AL12">
        <f>IFERROR(VLOOKUP(A12,'2020-2019'!$B$3:$LN$466,'2020-2019'!$AM$1,0),"")</f>
        <v>5449</v>
      </c>
      <c r="AM12">
        <f>IFERROR(VLOOKUP(A12,'2022-2021'!$B$3:$LN$4660,38,0),"")</f>
        <v>13065</v>
      </c>
      <c r="AN12">
        <f>IFERROR(VLOOKUP(A12,'2022-2021'!$B$3:$LN$4660,37,0),"")</f>
        <v>11608</v>
      </c>
      <c r="AO12">
        <f>IFERROR(VLOOKUP(A12,'2024-2023'!$B$3:$LN$4660,38,0),"")</f>
        <v>9114</v>
      </c>
      <c r="AP12">
        <f>IFERROR(VLOOKUP(A12,'2024-2023'!$B$3:$LN$4660,37,0),"")</f>
        <v>10645</v>
      </c>
      <c r="AQ12">
        <f>IFERROR((IFERROR(VLOOKUP(A12,'2020-2019'!$B$3:$LN$466,'2020-2019'!$BL$1,0),"")+IFERROR(VLOOKUP(A12,'2020-2019'!$B$3:$LN$466,'2020-2019'!$BV$1,0),"")),"")</f>
        <v>4394</v>
      </c>
      <c r="AR12" s="5">
        <f t="shared" si="1"/>
        <v>0.85899999999999999</v>
      </c>
      <c r="AS12" t="str">
        <f>IFERROR(VLOOKUP(A12,риски!$G$2:$H$642,2,0),"")</f>
        <v>низкий</v>
      </c>
      <c r="AT12" t="str">
        <f>IFERROR(VLOOKUP(A12,Реест!A14:$P$30000,15,0),"")</f>
        <v>trust-k.ru</v>
      </c>
      <c r="AU12" t="str">
        <f>IFERROR(VLOOKUP(A12,old!$A$3:$AU$2001,47,0),"")</f>
        <v>image301</v>
      </c>
      <c r="AV12" s="3">
        <f t="shared" si="2"/>
        <v>0.98415766377245395</v>
      </c>
      <c r="AW12" t="str">
        <f t="shared" si="0"/>
        <v xml:space="preserve"> ООО « ПКО Компания Траст» зарегистрировано по адресу: 665801, Иркутская обл, г.о. Ангарское, г Ангарск, кв-л 252, стр. 19, офис 208. Генеральным директором является Долюк Андрей Николаевич. Рост доходов компании за 5 лет: 85,9%. Рост финансовых активов компании за 5 лет: 98,42%. Объем заемных средств компании на конец 2024 года: 4394 тыс. руб. ФССП присвоил низкий уровень риска для данного ПКО.</v>
      </c>
      <c r="AX12" t="s">
        <v>22916</v>
      </c>
      <c r="AY12">
        <f>VLOOKUP(A12,'2024-2023'!$B$2:$NY$583,'2024-2023'!$BH$1,0)</f>
        <v>285615</v>
      </c>
      <c r="AZ12">
        <f>VLOOKUP(A12,'2024-2023'!$B$2:$NY$583,71,0)</f>
        <v>0</v>
      </c>
      <c r="BA12">
        <f>VLOOKUP(A12,'2024-2023'!$B$2:$NY$583,79,0)</f>
        <v>10652</v>
      </c>
      <c r="BB12">
        <f t="shared" si="3"/>
        <v>3.7294959998599511E-2</v>
      </c>
      <c r="BC12" s="6">
        <f t="shared" si="4"/>
        <v>0.17180000000000001</v>
      </c>
      <c r="BD12" s="6">
        <f t="shared" si="5"/>
        <v>0.36017320158044602</v>
      </c>
      <c r="BE12" t="str">
        <f t="shared" si="6"/>
        <v>Малая фирма</v>
      </c>
    </row>
    <row r="13" spans="1:57">
      <c r="A13" s="10">
        <v>5042094666</v>
      </c>
      <c r="B13">
        <v>193</v>
      </c>
      <c r="C13" t="s">
        <v>126</v>
      </c>
      <c r="D13">
        <v>5042094666</v>
      </c>
      <c r="E13" t="s">
        <v>14810</v>
      </c>
      <c r="F13" t="s">
        <v>13842</v>
      </c>
      <c r="G13" s="7">
        <v>39283</v>
      </c>
      <c r="H13">
        <v>19</v>
      </c>
      <c r="I13" t="s">
        <v>44</v>
      </c>
      <c r="J13" t="s">
        <v>5186</v>
      </c>
      <c r="K13" t="s">
        <v>5186</v>
      </c>
      <c r="L13" t="s">
        <v>8041</v>
      </c>
      <c r="M13">
        <f>VLOOKUP(D13,УК!$A$1:$B$599,2,0)/1000</f>
        <v>10</v>
      </c>
      <c r="R13" s="10">
        <f>IFERROR(IFERROR(VLOOKUP(A13,'2020-2019'!$B$3:$LN$466,108,0),"")+IFERROR(VLOOKUP(A13,'2020-2019'!$B$3:$LN$1000,91,0),""),"")</f>
        <v>95206</v>
      </c>
      <c r="S13" s="10">
        <f>IFERROR(IFERROR(VLOOKUP(A13,'2022-2021'!$B$3:$LN$1000,108,0),"")+IFERROR(VLOOKUP(A13,'2022-2021'!$B$3:$LN$1000,92,0),""),"")</f>
        <v>67623</v>
      </c>
      <c r="T13" s="10">
        <f>IFERROR(IFERROR(VLOOKUP(A13,'2022-2021'!$B$3:$LN$1000,107,0),"")+IFERROR(VLOOKUP(A13,'2022-2021'!$B$3:$LN$1000,91,0),""),"")</f>
        <v>57442</v>
      </c>
      <c r="U13" s="10">
        <f>IFERROR(IFERROR(VLOOKUP(A13,'2024-2023'!$B$3:$LN$1000,108,0),"")+IFERROR(VLOOKUP(A13,'2024-2023'!$B$3:$LN$1000,92,0),""),"")</f>
        <v>41955</v>
      </c>
      <c r="V13" s="10">
        <f>IFERROR(IFERROR(VLOOKUP(A13,'2024-2023'!$B$3:$LN$1000,107,0),"")+IFERROR(VLOOKUP(A13,'2024-2023'!$B$3:$LN$1000,91,0),""),"")</f>
        <v>28278</v>
      </c>
      <c r="W13">
        <f>IFERROR(IFERROR(VLOOKUP(A13,'2020-2019'!$B$3:$LN$4660,93,0),"")+IFERROR(VLOOKUP(A13,'2020-2019'!$B$3:$LN$4660,109,0),""),"")</f>
        <v>105000</v>
      </c>
      <c r="X13">
        <f>IFERROR(IFERROR(VLOOKUP(A13,'2022-2021'!$B$3:$LN$4660,94,0),"")+IFERROR(VLOOKUP(A13,'2022-2021'!$B$3:$LN$4660,110,0),""),"")</f>
        <v>22430</v>
      </c>
      <c r="Y13">
        <f>IFERROR(IFERROR(VLOOKUP(A13,'2022-2021'!$B$3:$LN$4660,109,0),"")+IFERROR(VLOOKUP(A13,'2022-2021'!$B$3:$LN$4660,93,0),""),"")</f>
        <v>15786</v>
      </c>
      <c r="Z13">
        <f>IFERROR((IFERROR(VLOOKUP(A13,'2024-2023'!$B$3:$LN$4660,110,0),"")+IFERROR(VLOOKUP(A13,'2024-2023'!$B$3:$LN$4660,94,0),"")),"")</f>
        <v>34707</v>
      </c>
      <c r="AA13">
        <f>IFERROR((IFERROR(VLOOKUP(A13,'2024-2023'!$B$3:$LN$4660,93,0),"")+IFERROR(VLOOKUP(A13,'2024-2023'!$B$3:$LN$4660,109,0),"")),"")</f>
        <v>21328</v>
      </c>
      <c r="AB13">
        <f>IFERROR((IFERROR(VLOOKUP(A13,'2020-2019'!$B$3:$LN$466,'2020-2019'!$CV$1,0),"")),"")</f>
        <v>69251</v>
      </c>
      <c r="AC13">
        <f>IFERROR((IFERROR(VLOOKUP(A13,'2022-2021'!$B$3:$LN$4660,100,0),"")),"")</f>
        <v>43197</v>
      </c>
      <c r="AD13">
        <f>IFERROR((IFERROR(VLOOKUP(A13,'2022-2021'!$B$3:$LN$4660,99,0),"")),"")</f>
        <v>39863</v>
      </c>
      <c r="AE13">
        <f>IFERROR((IFERROR(VLOOKUP(A13,'2024-2023'!$B$3:$LN$4660,100,0),"")),"")</f>
        <v>6079</v>
      </c>
      <c r="AF13">
        <f>IFERROR(VLOOKUP(A13,'2024-2023'!$B$3:$LN$4660,99,0),"")</f>
        <v>6185</v>
      </c>
      <c r="AG13">
        <f>IFERROR((IFERROR(VLOOKUP(A13,'2020-2019'!$B$3:$LN$4660,'2020-2019'!$X$1,0),"")+IFERROR(VLOOKUP(A13,'2020-2019'!$B$3:$LN$4660,'2020-2019'!$AN$1,0),"")),"")</f>
        <v>0</v>
      </c>
      <c r="AH13">
        <f>IFERROR((IFERROR(VLOOKUP(A13,'2022-2021'!$B$3:$LN$4660,24,0),"")+IFERROR(VLOOKUP(A13,'2022-2021'!$B$3:$LN$4660,40,0),"")),"")</f>
        <v>0</v>
      </c>
      <c r="AI13">
        <f>IFERROR((IFERROR(VLOOKUP(A13,'2022-2021'!$B$3:$LN$4660,23,0),"")+IFERROR(VLOOKUP(A13,'2022-2021'!$B$3:$LN$4660,39,0),"")),"")</f>
        <v>0</v>
      </c>
      <c r="AJ13">
        <f>IFERROR((IFERROR(VLOOKUP(A13,'2024-2023'!$B$3:$LN$4660,24,0),"")+IFERROR(VLOOKUP(A13,'2024-2023'!$B$3:$LN$4660,40,0),"")),"")</f>
        <v>0</v>
      </c>
      <c r="AK13">
        <f>IFERROR((IFERROR(VLOOKUP(A13,'2024-2023'!$B$3:$LN$4660,23,0),"")+IFERROR(VLOOKUP(A13,'2024-2023'!$B$3:$LN$4660,39,0),"")),"")</f>
        <v>0</v>
      </c>
      <c r="AL13">
        <f>IFERROR(VLOOKUP(A13,'2020-2019'!$B$3:$LN$466,'2020-2019'!$AM$1,0),"")</f>
        <v>27845</v>
      </c>
      <c r="AM13">
        <f>IFERROR(VLOOKUP(A13,'2022-2021'!$B$3:$LN$4660,38,0),"")</f>
        <v>23932</v>
      </c>
      <c r="AN13">
        <f>IFERROR(VLOOKUP(A13,'2022-2021'!$B$3:$LN$4660,37,0),"")</f>
        <v>17703</v>
      </c>
      <c r="AO13">
        <f>IFERROR(VLOOKUP(A13,'2024-2023'!$B$3:$LN$4660,38,0),"")</f>
        <v>28084</v>
      </c>
      <c r="AP13">
        <f>IFERROR(VLOOKUP(A13,'2024-2023'!$B$3:$LN$4660,37,0),"")</f>
        <v>42022</v>
      </c>
      <c r="AQ13">
        <f>IFERROR((IFERROR(VLOOKUP(A13,'2020-2019'!$B$3:$LN$466,'2020-2019'!$BL$1,0),"")+IFERROR(VLOOKUP(A13,'2020-2019'!$B$3:$LN$466,'2020-2019'!$BV$1,0),"")),"")</f>
        <v>0</v>
      </c>
      <c r="AR13" s="5">
        <f t="shared" si="1"/>
        <v>0.29699999999999999</v>
      </c>
      <c r="AS13" t="str">
        <f>IFERROR(VLOOKUP(A13,риски!$G$2:$H$642,2,0),"")</f>
        <v>низкий</v>
      </c>
      <c r="AT13" t="str">
        <f>IFERROR(VLOOKUP(A13,Реест!A15:$P$30000,15,0),"")</f>
        <v>dackb.ru</v>
      </c>
      <c r="AU13" t="str">
        <f>IFERROR(VLOOKUP(A13,old!$A$3:$AU$2001,47,0),"")</f>
        <v>image046</v>
      </c>
      <c r="AV13" s="3" t="str">
        <f t="shared" si="2"/>
        <v/>
      </c>
      <c r="AW13" t="str">
        <f t="shared" si="0"/>
        <v xml:space="preserve"> ООО ПКО «ДА-ЦКБ» зарегистрировано по адресу: 141304, Московская область, г. Сергиев Посад, ш. Московское, дом 6, помещение 1. Генеральным директором является Туржанский Дмитрий Борисович. Рост доходов компании за 5 лет: 29,7%. ФССП присвоил низкий уровень риска для данного ПКО.</v>
      </c>
      <c r="AX13" t="s">
        <v>22917</v>
      </c>
      <c r="AY13">
        <f>VLOOKUP(A13,'2024-2023'!$B$2:$NY$583,'2024-2023'!$BH$1,0)</f>
        <v>43381</v>
      </c>
      <c r="AZ13">
        <f>VLOOKUP(A13,'2024-2023'!$B$2:$NY$583,71,0)</f>
        <v>0</v>
      </c>
      <c r="BA13">
        <f>VLOOKUP(A13,'2024-2023'!$B$2:$NY$583,79,0)</f>
        <v>0</v>
      </c>
      <c r="BB13">
        <f t="shared" si="3"/>
        <v>0</v>
      </c>
      <c r="BC13" s="6">
        <f t="shared" si="4"/>
        <v>5.9399999999999994E-2</v>
      </c>
      <c r="BD13" s="6">
        <f t="shared" si="5"/>
        <v>0.21872126741636608</v>
      </c>
      <c r="BE13" t="str">
        <f t="shared" si="6"/>
        <v>Малая фирма</v>
      </c>
    </row>
    <row r="14" spans="1:57">
      <c r="A14" s="10">
        <v>7841430420</v>
      </c>
      <c r="B14">
        <v>7</v>
      </c>
      <c r="C14" t="s">
        <v>133</v>
      </c>
      <c r="D14">
        <v>7841430420</v>
      </c>
      <c r="E14" t="s">
        <v>14811</v>
      </c>
      <c r="F14" t="s">
        <v>13843</v>
      </c>
      <c r="G14" s="7">
        <v>40394</v>
      </c>
      <c r="H14">
        <v>16</v>
      </c>
      <c r="I14" t="s">
        <v>44</v>
      </c>
      <c r="J14" t="s">
        <v>74</v>
      </c>
      <c r="K14" t="s">
        <v>4810</v>
      </c>
      <c r="L14" t="s">
        <v>136</v>
      </c>
      <c r="M14">
        <f>VLOOKUP(D14,УК!$A$1:$B$599,2,0)/1000</f>
        <v>10</v>
      </c>
      <c r="R14" s="10">
        <f>IFERROR(IFERROR(VLOOKUP(A14,'2020-2019'!$B$3:$LN$466,108,0),"")+IFERROR(VLOOKUP(A14,'2020-2019'!$B$3:$LN$1000,91,0),""),"")</f>
        <v>1770329</v>
      </c>
      <c r="S14" s="10">
        <f>IFERROR(IFERROR(VLOOKUP(A14,'2022-2021'!$B$3:$LN$1000,108,0),"")+IFERROR(VLOOKUP(A14,'2022-2021'!$B$3:$LN$1000,92,0),""),"")</f>
        <v>4335154</v>
      </c>
      <c r="T14" s="10">
        <f>IFERROR(IFERROR(VLOOKUP(A14,'2022-2021'!$B$3:$LN$1000,107,0),"")+IFERROR(VLOOKUP(A14,'2022-2021'!$B$3:$LN$1000,91,0),""),"")</f>
        <v>3848709</v>
      </c>
      <c r="U14" s="10">
        <f>IFERROR(IFERROR(VLOOKUP(A14,'2024-2023'!$B$3:$LN$1000,108,0),"")+IFERROR(VLOOKUP(A14,'2024-2023'!$B$3:$LN$1000,92,0),""),"")</f>
        <v>4799034</v>
      </c>
      <c r="V14" s="10">
        <f>IFERROR(IFERROR(VLOOKUP(A14,'2024-2023'!$B$3:$LN$1000,107,0),"")+IFERROR(VLOOKUP(A14,'2024-2023'!$B$3:$LN$1000,91,0),""),"")</f>
        <v>6148318</v>
      </c>
      <c r="W14">
        <f>IFERROR(IFERROR(VLOOKUP(A14,'2020-2019'!$B$3:$LN$4660,93,0),"")+IFERROR(VLOOKUP(A14,'2020-2019'!$B$3:$LN$4660,109,0),""),"")</f>
        <v>364160</v>
      </c>
      <c r="X14">
        <f>IFERROR(IFERROR(VLOOKUP(A14,'2022-2021'!$B$3:$LN$4660,94,0),"")+IFERROR(VLOOKUP(A14,'2022-2021'!$B$3:$LN$4660,110,0),""),"")</f>
        <v>1949395</v>
      </c>
      <c r="Y14">
        <f>IFERROR(IFERROR(VLOOKUP(A14,'2022-2021'!$B$3:$LN$4660,109,0),"")+IFERROR(VLOOKUP(A14,'2022-2021'!$B$3:$LN$4660,93,0),""),"")</f>
        <v>621948</v>
      </c>
      <c r="Z14">
        <f>IFERROR((IFERROR(VLOOKUP(A14,'2024-2023'!$B$3:$LN$4660,110,0),"")+IFERROR(VLOOKUP(A14,'2024-2023'!$B$3:$LN$4660,94,0),"")),"")</f>
        <v>874797</v>
      </c>
      <c r="AA14">
        <f>IFERROR((IFERROR(VLOOKUP(A14,'2024-2023'!$B$3:$LN$4660,93,0),"")+IFERROR(VLOOKUP(A14,'2024-2023'!$B$3:$LN$4660,109,0),"")),"")</f>
        <v>1394961</v>
      </c>
      <c r="AB14">
        <f>IFERROR((IFERROR(VLOOKUP(A14,'2020-2019'!$B$3:$LN$466,'2020-2019'!$CV$1,0),"")),"")</f>
        <v>433970</v>
      </c>
      <c r="AC14">
        <f>IFERROR((IFERROR(VLOOKUP(A14,'2022-2021'!$B$3:$LN$4660,100,0),"")),"")</f>
        <v>1315749</v>
      </c>
      <c r="AD14">
        <f>IFERROR((IFERROR(VLOOKUP(A14,'2022-2021'!$B$3:$LN$4660,99,0),"")),"")</f>
        <v>1802945</v>
      </c>
      <c r="AE14">
        <f>IFERROR((IFERROR(VLOOKUP(A14,'2024-2023'!$B$3:$LN$4660,100,0),"")),"")</f>
        <v>2218456</v>
      </c>
      <c r="AF14">
        <f>IFERROR(VLOOKUP(A14,'2024-2023'!$B$3:$LN$4660,99,0),"")</f>
        <v>2568638</v>
      </c>
      <c r="AG14">
        <f>IFERROR((IFERROR(VLOOKUP(A14,'2020-2019'!$B$3:$LN$4660,'2020-2019'!$X$1,0),"")+IFERROR(VLOOKUP(A14,'2020-2019'!$B$3:$LN$4660,'2020-2019'!$AN$1,0),"")),"")</f>
        <v>2620651</v>
      </c>
      <c r="AH14">
        <f>IFERROR((IFERROR(VLOOKUP(A14,'2022-2021'!$B$3:$LN$4660,24,0),"")+IFERROR(VLOOKUP(A14,'2022-2021'!$B$3:$LN$4660,40,0),"")),"")</f>
        <v>3839953</v>
      </c>
      <c r="AI14">
        <f>IFERROR((IFERROR(VLOOKUP(A14,'2022-2021'!$B$3:$LN$4660,23,0),"")+IFERROR(VLOOKUP(A14,'2022-2021'!$B$3:$LN$4660,39,0),"")),"")</f>
        <v>4999692</v>
      </c>
      <c r="AJ14">
        <f>IFERROR((IFERROR(VLOOKUP(A14,'2024-2023'!$B$3:$LN$4660,24,0),"")+IFERROR(VLOOKUP(A14,'2024-2023'!$B$3:$LN$4660,40,0),"")),"")</f>
        <v>7168661</v>
      </c>
      <c r="AK14">
        <f>IFERROR((IFERROR(VLOOKUP(A14,'2024-2023'!$B$3:$LN$4660,23,0),"")+IFERROR(VLOOKUP(A14,'2024-2023'!$B$3:$LN$4660,39,0),"")),"")</f>
        <v>9102226</v>
      </c>
      <c r="AL14">
        <f>IFERROR(VLOOKUP(A14,'2020-2019'!$B$3:$LN$466,'2020-2019'!$AM$1,0),"")</f>
        <v>72306</v>
      </c>
      <c r="AM14">
        <f>IFERROR(VLOOKUP(A14,'2022-2021'!$B$3:$LN$4660,38,0),"")</f>
        <v>113684</v>
      </c>
      <c r="AN14">
        <f>IFERROR(VLOOKUP(A14,'2022-2021'!$B$3:$LN$4660,37,0),"")</f>
        <v>55850</v>
      </c>
      <c r="AO14">
        <f>IFERROR(VLOOKUP(A14,'2024-2023'!$B$3:$LN$4660,38,0),"")</f>
        <v>173771</v>
      </c>
      <c r="AP14">
        <f>IFERROR(VLOOKUP(A14,'2024-2023'!$B$3:$LN$4660,37,0),"")</f>
        <v>69730</v>
      </c>
      <c r="AQ14">
        <f>IFERROR((IFERROR(VLOOKUP(A14,'2020-2019'!$B$3:$LN$466,'2020-2019'!$BL$1,0),"")+IFERROR(VLOOKUP(A14,'2020-2019'!$B$3:$LN$466,'2020-2019'!$BV$1,0),"")),"")</f>
        <v>1284660</v>
      </c>
      <c r="AR14" s="5">
        <f t="shared" si="1"/>
        <v>3.4729999999999999</v>
      </c>
      <c r="AS14" t="str">
        <f>IFERROR(VLOOKUP(A14,риски!$G$2:$H$642,2,0),"")</f>
        <v>высокий</v>
      </c>
      <c r="AT14" t="str">
        <f>IFERROR(VLOOKUP(A14,Реест!A16:$P$30000,15,0),"")</f>
        <v>filbert.su</v>
      </c>
      <c r="AU14" t="str">
        <f>IFERROR(VLOOKUP(A14,old!$A$3:$AU$2001,47,0),"")</f>
        <v>image004</v>
      </c>
      <c r="AV14" s="3">
        <f t="shared" si="2"/>
        <v>3.4732690465079097</v>
      </c>
      <c r="AW14" t="str">
        <f t="shared" si="0"/>
        <v xml:space="preserve"> ООО ПКО «Филберт» зарегистрировано по адресу: 198095, Санкт-Петербург г, Маршала Говорова ул, дом № 35, корпус 5, лит. Ж. Генеральным директором является Иванов Андрей Борисович. Рост доходов компании за 5 лет: 347,3%. Рост финансовых активов компании за 5 лет: 347,33%. Объем заемных средств компании на конец 2024 года: 1284660 тыс. руб. ФССП присвоил высокий уровень риска для данного ПКО.</v>
      </c>
      <c r="AX14" t="s">
        <v>22918</v>
      </c>
      <c r="AY14">
        <f>VLOOKUP(A14,'2024-2023'!$B$2:$NY$583,'2024-2023'!$BH$1,0)</f>
        <v>6570651</v>
      </c>
      <c r="AZ14">
        <f>VLOOKUP(A14,'2024-2023'!$B$2:$NY$583,71,0)</f>
        <v>1254284</v>
      </c>
      <c r="BA14">
        <f>VLOOKUP(A14,'2024-2023'!$B$2:$NY$583,79,0)</f>
        <v>1452702</v>
      </c>
      <c r="BB14">
        <f t="shared" si="3"/>
        <v>0.41198140032091191</v>
      </c>
      <c r="BC14" s="6">
        <f t="shared" si="4"/>
        <v>0.6946</v>
      </c>
      <c r="BD14" s="6">
        <f t="shared" si="5"/>
        <v>0.41777897629888372</v>
      </c>
      <c r="BE14" t="str">
        <f t="shared" si="6"/>
        <v>Крупная фирма</v>
      </c>
    </row>
    <row r="15" spans="1:57">
      <c r="A15" s="10">
        <v>7714634848</v>
      </c>
      <c r="B15">
        <v>320</v>
      </c>
      <c r="C15" t="s">
        <v>139</v>
      </c>
      <c r="D15">
        <v>7714634848</v>
      </c>
      <c r="E15" t="s">
        <v>14812</v>
      </c>
      <c r="F15" t="s">
        <v>13844</v>
      </c>
      <c r="G15" s="7">
        <v>38751</v>
      </c>
      <c r="H15">
        <v>20</v>
      </c>
      <c r="I15" t="s">
        <v>44</v>
      </c>
      <c r="J15" t="s">
        <v>5319</v>
      </c>
      <c r="K15" t="s">
        <v>6609</v>
      </c>
      <c r="L15" t="s">
        <v>143</v>
      </c>
      <c r="M15">
        <f>VLOOKUP(D15,УК!$A$1:$B$599,2,0)/1000</f>
        <v>9800</v>
      </c>
      <c r="R15" s="10">
        <f>IFERROR(IFERROR(VLOOKUP(A15,'2020-2019'!$B$3:$LN$466,108,0),"")+IFERROR(VLOOKUP(A15,'2020-2019'!$B$3:$LN$1000,91,0),""),"")</f>
        <v>141887</v>
      </c>
      <c r="S15" s="10">
        <f>IFERROR(IFERROR(VLOOKUP(A15,'2022-2021'!$B$3:$LN$1000,108,0),"")+IFERROR(VLOOKUP(A15,'2022-2021'!$B$3:$LN$1000,92,0),""),"")</f>
        <v>80440</v>
      </c>
      <c r="T15" s="10">
        <f>IFERROR(IFERROR(VLOOKUP(A15,'2022-2021'!$B$3:$LN$1000,107,0),"")+IFERROR(VLOOKUP(A15,'2022-2021'!$B$3:$LN$1000,91,0),""),"")</f>
        <v>12389</v>
      </c>
      <c r="U15" s="10">
        <f>IFERROR(IFERROR(VLOOKUP(A15,'2024-2023'!$B$3:$LN$1000,108,0),"")+IFERROR(VLOOKUP(A15,'2024-2023'!$B$3:$LN$1000,92,0),""),"")</f>
        <v>34254</v>
      </c>
      <c r="V15" s="10">
        <f>IFERROR(IFERROR(VLOOKUP(A15,'2024-2023'!$B$3:$LN$1000,107,0),"")+IFERROR(VLOOKUP(A15,'2024-2023'!$B$3:$LN$1000,91,0),""),"")</f>
        <v>11058</v>
      </c>
      <c r="W15">
        <f>IFERROR(IFERROR(VLOOKUP(A15,'2020-2019'!$B$3:$LN$4660,93,0),"")+IFERROR(VLOOKUP(A15,'2020-2019'!$B$3:$LN$4660,109,0),""),"")</f>
        <v>163828</v>
      </c>
      <c r="X15">
        <f>IFERROR(IFERROR(VLOOKUP(A15,'2022-2021'!$B$3:$LN$4660,94,0),"")+IFERROR(VLOOKUP(A15,'2022-2021'!$B$3:$LN$4660,110,0),""),"")</f>
        <v>69190</v>
      </c>
      <c r="Y15">
        <f>IFERROR(IFERROR(VLOOKUP(A15,'2022-2021'!$B$3:$LN$4660,109,0),"")+IFERROR(VLOOKUP(A15,'2022-2021'!$B$3:$LN$4660,93,0),""),"")</f>
        <v>2437</v>
      </c>
      <c r="Z15">
        <f>IFERROR((IFERROR(VLOOKUP(A15,'2024-2023'!$B$3:$LN$4660,110,0),"")+IFERROR(VLOOKUP(A15,'2024-2023'!$B$3:$LN$4660,94,0),"")),"")</f>
        <v>23839</v>
      </c>
      <c r="AA15">
        <f>IFERROR((IFERROR(VLOOKUP(A15,'2024-2023'!$B$3:$LN$4660,93,0),"")+IFERROR(VLOOKUP(A15,'2024-2023'!$B$3:$LN$4660,109,0),"")),"")</f>
        <v>637</v>
      </c>
      <c r="AB15">
        <f>IFERROR((IFERROR(VLOOKUP(A15,'2020-2019'!$B$3:$LN$466,'2020-2019'!$CV$1,0),"")),"")</f>
        <v>674</v>
      </c>
      <c r="AC15">
        <f>IFERROR((IFERROR(VLOOKUP(A15,'2022-2021'!$B$3:$LN$4660,100,0),"")),"")</f>
        <v>482</v>
      </c>
      <c r="AD15">
        <f>IFERROR((IFERROR(VLOOKUP(A15,'2022-2021'!$B$3:$LN$4660,99,0),"")),"")</f>
        <v>319</v>
      </c>
      <c r="AE15">
        <f>IFERROR((IFERROR(VLOOKUP(A15,'2024-2023'!$B$3:$LN$4660,100,0),"")),"")</f>
        <v>149</v>
      </c>
      <c r="AF15">
        <f>IFERROR(VLOOKUP(A15,'2024-2023'!$B$3:$LN$4660,99,0),"")</f>
        <v>-1774</v>
      </c>
      <c r="AG15">
        <f>IFERROR((IFERROR(VLOOKUP(A15,'2020-2019'!$B$3:$LN$4660,'2020-2019'!$X$1,0),"")+IFERROR(VLOOKUP(A15,'2020-2019'!$B$3:$LN$4660,'2020-2019'!$AN$1,0),"")),"")</f>
        <v>585526</v>
      </c>
      <c r="AH15">
        <f>IFERROR((IFERROR(VLOOKUP(A15,'2022-2021'!$B$3:$LN$4660,24,0),"")+IFERROR(VLOOKUP(A15,'2022-2021'!$B$3:$LN$4660,40,0),"")),"")</f>
        <v>584186</v>
      </c>
      <c r="AI15">
        <f>IFERROR((IFERROR(VLOOKUP(A15,'2022-2021'!$B$3:$LN$4660,23,0),"")+IFERROR(VLOOKUP(A15,'2022-2021'!$B$3:$LN$4660,39,0),"")),"")</f>
        <v>583378</v>
      </c>
      <c r="AJ15">
        <f>IFERROR((IFERROR(VLOOKUP(A15,'2024-2023'!$B$3:$LN$4660,24,0),"")+IFERROR(VLOOKUP(A15,'2024-2023'!$B$3:$LN$4660,40,0),"")),"")</f>
        <v>582398</v>
      </c>
      <c r="AK15">
        <f>IFERROR((IFERROR(VLOOKUP(A15,'2024-2023'!$B$3:$LN$4660,23,0),"")+IFERROR(VLOOKUP(A15,'2024-2023'!$B$3:$LN$4660,39,0),"")),"")</f>
        <v>588511</v>
      </c>
      <c r="AL15">
        <f>IFERROR(VLOOKUP(A15,'2020-2019'!$B$3:$LN$466,'2020-2019'!$AM$1,0),"")</f>
        <v>48262</v>
      </c>
      <c r="AM15">
        <f>IFERROR(VLOOKUP(A15,'2022-2021'!$B$3:$LN$4660,38,0),"")</f>
        <v>36056</v>
      </c>
      <c r="AN15">
        <f>IFERROR(VLOOKUP(A15,'2022-2021'!$B$3:$LN$4660,37,0),"")</f>
        <v>114441</v>
      </c>
      <c r="AO15">
        <f>IFERROR(VLOOKUP(A15,'2024-2023'!$B$3:$LN$4660,38,0),"")</f>
        <v>213321</v>
      </c>
      <c r="AP15">
        <f>IFERROR(VLOOKUP(A15,'2024-2023'!$B$3:$LN$4660,37,0),"")</f>
        <v>247244</v>
      </c>
      <c r="AQ15">
        <f>IFERROR((IFERROR(VLOOKUP(A15,'2020-2019'!$B$3:$LN$466,'2020-2019'!$BL$1,0),"")+IFERROR(VLOOKUP(A15,'2020-2019'!$B$3:$LN$466,'2020-2019'!$BV$1,0),"")),"")</f>
        <v>3550</v>
      </c>
      <c r="AR15" s="5">
        <f t="shared" si="1"/>
        <v>7.8E-2</v>
      </c>
      <c r="AS15" t="str">
        <f>IFERROR(VLOOKUP(A15,риски!$G$2:$H$642,2,0),"")</f>
        <v>низкий</v>
      </c>
      <c r="AT15" t="str">
        <f>IFERROR(VLOOKUP(A15,Реест!A17:$P$30000,15,0),"")</f>
        <v>russcollector.ru</v>
      </c>
      <c r="AU15" t="str">
        <f>IFERROR(VLOOKUP(A15,old!$A$3:$AU$2001,47,0),"")</f>
        <v>image226</v>
      </c>
      <c r="AV15" s="3">
        <f t="shared" si="2"/>
        <v>1.0050979802775624</v>
      </c>
      <c r="AW15" t="str">
        <f t="shared" si="0"/>
        <v xml:space="preserve"> ООО ПКО "Бюро кредитной безопасности «РУССКОЛЛЕКТОР» зарегистрировано по адресу: 129515, Город Москва, вн.тер. г. Муниципальный Округ Останкинский, ул Академика Королева, дом 13, строение 1, этаж 2 КОМ 14 ПОМ II. Генеральным директором является Боброва Светлана Николаевна. Рост доходов компании за 5 лет: 7,8%. Рост финансовых активов компании за 5 лет: 100,51%. Объем заемных средств компании на конец 2024 года: 3550 тыс. руб. ФССП присвоил низкий уровень риска для данного ПКО.</v>
      </c>
      <c r="AX15" t="s">
        <v>22914</v>
      </c>
      <c r="AY15">
        <f>VLOOKUP(A15,'2024-2023'!$B$2:$NY$583,'2024-2023'!$BH$1,0)</f>
        <v>16239</v>
      </c>
      <c r="AZ15">
        <f>VLOOKUP(A15,'2024-2023'!$B$2:$NY$583,71,0)</f>
        <v>-4922</v>
      </c>
      <c r="BA15">
        <f>VLOOKUP(A15,'2024-2023'!$B$2:$NY$583,79,0)</f>
        <v>824822</v>
      </c>
      <c r="BB15">
        <f t="shared" si="3"/>
        <v>50.489562165157956</v>
      </c>
      <c r="BC15" s="6">
        <f t="shared" si="4"/>
        <v>1.5599999999999999E-2</v>
      </c>
      <c r="BD15" s="6">
        <f t="shared" si="5"/>
        <v>-0.16042684029661783</v>
      </c>
      <c r="BE15" t="str">
        <f t="shared" si="6"/>
        <v>Малая фирма</v>
      </c>
    </row>
    <row r="16" spans="1:57">
      <c r="A16" s="10">
        <v>7717528291</v>
      </c>
      <c r="B16">
        <v>15</v>
      </c>
      <c r="C16" t="s">
        <v>153</v>
      </c>
      <c r="D16">
        <v>7717528291</v>
      </c>
      <c r="E16" t="s">
        <v>14814</v>
      </c>
      <c r="F16" t="s">
        <v>13846</v>
      </c>
      <c r="G16" s="7">
        <v>38422</v>
      </c>
      <c r="H16">
        <v>21</v>
      </c>
      <c r="I16" t="s">
        <v>44</v>
      </c>
      <c r="J16" t="s">
        <v>6614</v>
      </c>
      <c r="K16" t="s">
        <v>4862</v>
      </c>
      <c r="L16" t="s">
        <v>157</v>
      </c>
      <c r="M16">
        <f>VLOOKUP(D16,УК!$A$1:$B$599,2,0)/1000</f>
        <v>269039.56</v>
      </c>
      <c r="R16" s="10">
        <f>IFERROR(IFERROR(VLOOKUP(A16,'2020-2019'!$B$3:$LN$466,108,0),"")+IFERROR(VLOOKUP(A16,'2020-2019'!$B$3:$LN$1000,91,0),""),"")</f>
        <v>977198</v>
      </c>
      <c r="S16" s="10">
        <f>IFERROR(IFERROR(VLOOKUP(A16,'2022-2021'!$B$3:$LN$1000,108,0),"")+IFERROR(VLOOKUP(A16,'2022-2021'!$B$3:$LN$1000,92,0),""),"")</f>
        <v>736019</v>
      </c>
      <c r="T16" s="10">
        <f>IFERROR(IFERROR(VLOOKUP(A16,'2022-2021'!$B$3:$LN$1000,107,0),"")+IFERROR(VLOOKUP(A16,'2022-2021'!$B$3:$LN$1000,91,0),""),"")</f>
        <v>1355386</v>
      </c>
      <c r="U16" s="10">
        <f>IFERROR(IFERROR(VLOOKUP(A16,'2024-2023'!$B$3:$LN$1000,108,0),"")+IFERROR(VLOOKUP(A16,'2024-2023'!$B$3:$LN$1000,92,0),""),"")</f>
        <v>2090358</v>
      </c>
      <c r="V16" s="10">
        <f>IFERROR(IFERROR(VLOOKUP(A16,'2024-2023'!$B$3:$LN$1000,107,0),"")+IFERROR(VLOOKUP(A16,'2024-2023'!$B$3:$LN$1000,91,0),""),"")</f>
        <v>544338</v>
      </c>
      <c r="W16">
        <f>IFERROR(IFERROR(VLOOKUP(A16,'2020-2019'!$B$3:$LN$4660,93,0),"")+IFERROR(VLOOKUP(A16,'2020-2019'!$B$3:$LN$4660,109,0),""),"")</f>
        <v>942653</v>
      </c>
      <c r="X16">
        <f>IFERROR(IFERROR(VLOOKUP(A16,'2022-2021'!$B$3:$LN$4660,94,0),"")+IFERROR(VLOOKUP(A16,'2022-2021'!$B$3:$LN$4660,110,0),""),"")</f>
        <v>331274</v>
      </c>
      <c r="Y16">
        <f>IFERROR(IFERROR(VLOOKUP(A16,'2022-2021'!$B$3:$LN$4660,109,0),"")+IFERROR(VLOOKUP(A16,'2022-2021'!$B$3:$LN$4660,93,0),""),"")</f>
        <v>961053</v>
      </c>
      <c r="Z16">
        <f>IFERROR((IFERROR(VLOOKUP(A16,'2024-2023'!$B$3:$LN$4660,110,0),"")+IFERROR(VLOOKUP(A16,'2024-2023'!$B$3:$LN$4660,94,0),"")),"")</f>
        <v>1747501</v>
      </c>
      <c r="AA16">
        <f>IFERROR((IFERROR(VLOOKUP(A16,'2024-2023'!$B$3:$LN$4660,93,0),"")+IFERROR(VLOOKUP(A16,'2024-2023'!$B$3:$LN$4660,109,0),"")),"")</f>
        <v>163046</v>
      </c>
      <c r="AB16">
        <f>IFERROR((IFERROR(VLOOKUP(A16,'2020-2019'!$B$3:$LN$466,'2020-2019'!$CV$1,0),"")),"")</f>
        <v>203</v>
      </c>
      <c r="AC16">
        <f>IFERROR((IFERROR(VLOOKUP(A16,'2022-2021'!$B$3:$LN$4660,100,0),"")),"")</f>
        <v>12462</v>
      </c>
      <c r="AD16">
        <f>IFERROR((IFERROR(VLOOKUP(A16,'2022-2021'!$B$3:$LN$4660,99,0),"")),"")</f>
        <v>115893</v>
      </c>
      <c r="AE16">
        <f>IFERROR((IFERROR(VLOOKUP(A16,'2024-2023'!$B$3:$LN$4660,100,0),"")),"")</f>
        <v>21181</v>
      </c>
      <c r="AF16">
        <f>IFERROR(VLOOKUP(A16,'2024-2023'!$B$3:$LN$4660,99,0),"")</f>
        <v>21353</v>
      </c>
      <c r="AG16">
        <f>IFERROR((IFERROR(VLOOKUP(A16,'2020-2019'!$B$3:$LN$4660,'2020-2019'!$X$1,0),"")+IFERROR(VLOOKUP(A16,'2020-2019'!$B$3:$LN$4660,'2020-2019'!$AN$1,0),"")),"")</f>
        <v>28039</v>
      </c>
      <c r="AH16">
        <f>IFERROR((IFERROR(VLOOKUP(A16,'2022-2021'!$B$3:$LN$4660,24,0),"")+IFERROR(VLOOKUP(A16,'2022-2021'!$B$3:$LN$4660,40,0),"")),"")</f>
        <v>121783</v>
      </c>
      <c r="AI16">
        <f>IFERROR((IFERROR(VLOOKUP(A16,'2022-2021'!$B$3:$LN$4660,23,0),"")+IFERROR(VLOOKUP(A16,'2022-2021'!$B$3:$LN$4660,39,0),"")),"")</f>
        <v>345974</v>
      </c>
      <c r="AJ16">
        <f>IFERROR((IFERROR(VLOOKUP(A16,'2024-2023'!$B$3:$LN$4660,24,0),"")+IFERROR(VLOOKUP(A16,'2024-2023'!$B$3:$LN$4660,40,0),"")),"")</f>
        <v>141439</v>
      </c>
      <c r="AK16">
        <f>IFERROR((IFERROR(VLOOKUP(A16,'2024-2023'!$B$3:$LN$4660,23,0),"")+IFERROR(VLOOKUP(A16,'2024-2023'!$B$3:$LN$4660,39,0),"")),"")</f>
        <v>144030</v>
      </c>
      <c r="AL16">
        <f>IFERROR(VLOOKUP(A16,'2020-2019'!$B$3:$LN$466,'2020-2019'!$AM$1,0),"")</f>
        <v>88546</v>
      </c>
      <c r="AM16">
        <f>IFERROR(VLOOKUP(A16,'2022-2021'!$B$3:$LN$4660,38,0),"")</f>
        <v>574963</v>
      </c>
      <c r="AN16">
        <f>IFERROR(VLOOKUP(A16,'2022-2021'!$B$3:$LN$4660,37,0),"")</f>
        <v>367617</v>
      </c>
      <c r="AO16">
        <f>IFERROR(VLOOKUP(A16,'2024-2023'!$B$3:$LN$4660,38,0),"")</f>
        <v>496505</v>
      </c>
      <c r="AP16">
        <f>IFERROR(VLOOKUP(A16,'2024-2023'!$B$3:$LN$4660,37,0),"")</f>
        <v>133820</v>
      </c>
      <c r="AQ16">
        <f>IFERROR((IFERROR(VLOOKUP(A16,'2020-2019'!$B$3:$LN$466,'2020-2019'!$BL$1,0),"")+IFERROR(VLOOKUP(A16,'2020-2019'!$B$3:$LN$466,'2020-2019'!$BV$1,0),"")),"")</f>
        <v>797772</v>
      </c>
      <c r="AR16" s="5">
        <f t="shared" si="1"/>
        <v>0.55700000000000005</v>
      </c>
      <c r="AS16" t="str">
        <f>IFERROR(VLOOKUP(A16,риски!$G$2:$H$642,2,0),"")</f>
        <v>средний</v>
      </c>
      <c r="AT16" t="str">
        <f>IFERROR(VLOOKUP(A16,Реест!A19:$P$30000,15,0),"")</f>
        <v>stcollector.ru</v>
      </c>
      <c r="AU16" t="str">
        <f>IFERROR(VLOOKUP(A16,old!$A$3:$AU$2001,47,0),"")</f>
        <v>image083</v>
      </c>
      <c r="AV16" s="3">
        <f t="shared" si="2"/>
        <v>5.1367737793787223</v>
      </c>
      <c r="AW16" t="str">
        <f t="shared" si="0"/>
        <v xml:space="preserve"> ООО ПКО «Столичное АВД» зарегистрировано по адресу: 107564, Москва г, ул Краснобогатырская, 2, 2, 5. Генеральным директором является Цацуа Давид Владимирович. Рост доходов компании за 5 лет: 55,7%. Рост финансовых активов компании за 5 лет: 513,68%. Объем заемных средств компании на конец 2024 года: 797772 тыс. руб. ФССП присвоил средний уровень риска для данного ПКО.</v>
      </c>
      <c r="AX16" t="s">
        <v>22914</v>
      </c>
      <c r="AY16">
        <f>VLOOKUP(A16,'2024-2023'!$B$2:$NY$583,'2024-2023'!$BH$1,0)</f>
        <v>194912</v>
      </c>
      <c r="AZ16">
        <f>VLOOKUP(A16,'2024-2023'!$B$2:$NY$583,71,0)</f>
        <v>43</v>
      </c>
      <c r="BA16">
        <f>VLOOKUP(A16,'2024-2023'!$B$2:$NY$583,79,0)</f>
        <v>278602</v>
      </c>
      <c r="BB16">
        <f t="shared" si="3"/>
        <v>1.4295938680019702</v>
      </c>
      <c r="BC16" s="6">
        <f t="shared" si="4"/>
        <v>0.11140000000000001</v>
      </c>
      <c r="BD16" s="6">
        <f t="shared" si="5"/>
        <v>3.9227465288111434E-2</v>
      </c>
      <c r="BE16" t="str">
        <f t="shared" si="6"/>
        <v>Малая фирма</v>
      </c>
    </row>
    <row r="17" spans="1:57">
      <c r="A17" s="10">
        <v>5032094681</v>
      </c>
      <c r="B17">
        <v>49</v>
      </c>
      <c r="C17" t="s">
        <v>160</v>
      </c>
      <c r="D17">
        <v>5032094681</v>
      </c>
      <c r="E17" t="s">
        <v>14815</v>
      </c>
      <c r="F17" t="s">
        <v>13847</v>
      </c>
      <c r="G17" s="7">
        <v>37890</v>
      </c>
      <c r="H17">
        <v>22</v>
      </c>
      <c r="I17" t="s">
        <v>44</v>
      </c>
      <c r="J17" t="s">
        <v>6618</v>
      </c>
      <c r="K17" t="s">
        <v>6617</v>
      </c>
      <c r="L17" t="s">
        <v>164</v>
      </c>
      <c r="M17">
        <f>VLOOKUP(D17,УК!$A$1:$B$599,2,0)/1000</f>
        <v>99376.384999999995</v>
      </c>
      <c r="R17" s="10">
        <f>IFERROR(IFERROR(VLOOKUP(A17,'2020-2019'!$B$3:$LN$466,108,0),"")+IFERROR(VLOOKUP(A17,'2020-2019'!$B$3:$LN$1000,91,0),""),"")</f>
        <v>493422</v>
      </c>
      <c r="S17" s="10">
        <f>IFERROR(IFERROR(VLOOKUP(A17,'2022-2021'!$B$3:$LN$1000,108,0),"")+IFERROR(VLOOKUP(A17,'2022-2021'!$B$3:$LN$1000,92,0),""),"")</f>
        <v>464565</v>
      </c>
      <c r="T17" s="10">
        <f>IFERROR(IFERROR(VLOOKUP(A17,'2022-2021'!$B$3:$LN$1000,107,0),"")+IFERROR(VLOOKUP(A17,'2022-2021'!$B$3:$LN$1000,91,0),""),"")</f>
        <v>399894</v>
      </c>
      <c r="U17" s="10">
        <f>IFERROR(IFERROR(VLOOKUP(A17,'2024-2023'!$B$3:$LN$1000,108,0),"")+IFERROR(VLOOKUP(A17,'2024-2023'!$B$3:$LN$1000,92,0),""),"")</f>
        <v>307702</v>
      </c>
      <c r="V17" s="10">
        <f>IFERROR(IFERROR(VLOOKUP(A17,'2024-2023'!$B$3:$LN$1000,107,0),"")+IFERROR(VLOOKUP(A17,'2024-2023'!$B$3:$LN$1000,91,0),""),"")</f>
        <v>271096</v>
      </c>
      <c r="W17">
        <f>IFERROR(IFERROR(VLOOKUP(A17,'2020-2019'!$B$3:$LN$4660,93,0),"")+IFERROR(VLOOKUP(A17,'2020-2019'!$B$3:$LN$4660,109,0),""),"")</f>
        <v>496705</v>
      </c>
      <c r="X17">
        <f>IFERROR(IFERROR(VLOOKUP(A17,'2022-2021'!$B$3:$LN$4660,94,0),"")+IFERROR(VLOOKUP(A17,'2022-2021'!$B$3:$LN$4660,110,0),""),"")</f>
        <v>184782</v>
      </c>
      <c r="Y17">
        <f>IFERROR(IFERROR(VLOOKUP(A17,'2022-2021'!$B$3:$LN$4660,109,0),"")+IFERROR(VLOOKUP(A17,'2022-2021'!$B$3:$LN$4660,93,0),""),"")</f>
        <v>147071</v>
      </c>
      <c r="Z17">
        <f>IFERROR((IFERROR(VLOOKUP(A17,'2024-2023'!$B$3:$LN$4660,110,0),"")+IFERROR(VLOOKUP(A17,'2024-2023'!$B$3:$LN$4660,94,0),"")),"")</f>
        <v>123111</v>
      </c>
      <c r="AA17">
        <f>IFERROR((IFERROR(VLOOKUP(A17,'2024-2023'!$B$3:$LN$4660,93,0),"")+IFERROR(VLOOKUP(A17,'2024-2023'!$B$3:$LN$4660,109,0),"")),"")</f>
        <v>109982</v>
      </c>
      <c r="AB17">
        <f>IFERROR((IFERROR(VLOOKUP(A17,'2020-2019'!$B$3:$LN$466,'2020-2019'!$CV$1,0),"")),"")</f>
        <v>178438</v>
      </c>
      <c r="AC17">
        <f>IFERROR((IFERROR(VLOOKUP(A17,'2022-2021'!$B$3:$LN$4660,100,0),"")),"")</f>
        <v>211390</v>
      </c>
      <c r="AD17">
        <f>IFERROR((IFERROR(VLOOKUP(A17,'2022-2021'!$B$3:$LN$4660,99,0),"")),"")</f>
        <v>191851</v>
      </c>
      <c r="AE17">
        <f>IFERROR((IFERROR(VLOOKUP(A17,'2024-2023'!$B$3:$LN$4660,100,0),"")),"")</f>
        <v>139104</v>
      </c>
      <c r="AF17">
        <f>IFERROR(VLOOKUP(A17,'2024-2023'!$B$3:$LN$4660,99,0),"")</f>
        <v>149172</v>
      </c>
      <c r="AG17">
        <f>IFERROR((IFERROR(VLOOKUP(A17,'2020-2019'!$B$3:$LN$4660,'2020-2019'!$X$1,0),"")+IFERROR(VLOOKUP(A17,'2020-2019'!$B$3:$LN$4660,'2020-2019'!$AN$1,0),"")),"")</f>
        <v>480337</v>
      </c>
      <c r="AH17">
        <f>IFERROR((IFERROR(VLOOKUP(A17,'2022-2021'!$B$3:$LN$4660,24,0),"")+IFERROR(VLOOKUP(A17,'2022-2021'!$B$3:$LN$4660,40,0),"")),"")</f>
        <v>561975</v>
      </c>
      <c r="AI17">
        <f>IFERROR((IFERROR(VLOOKUP(A17,'2022-2021'!$B$3:$LN$4660,23,0),"")+IFERROR(VLOOKUP(A17,'2022-2021'!$B$3:$LN$4660,39,0),"")),"")</f>
        <v>567071</v>
      </c>
      <c r="AJ17">
        <f>IFERROR((IFERROR(VLOOKUP(A17,'2024-2023'!$B$3:$LN$4660,24,0),"")+IFERROR(VLOOKUP(A17,'2024-2023'!$B$3:$LN$4660,40,0),"")),"")</f>
        <v>649733</v>
      </c>
      <c r="AK17">
        <f>IFERROR((IFERROR(VLOOKUP(A17,'2024-2023'!$B$3:$LN$4660,23,0),"")+IFERROR(VLOOKUP(A17,'2024-2023'!$B$3:$LN$4660,39,0),"")),"")</f>
        <v>786643</v>
      </c>
      <c r="AL17">
        <f>IFERROR(VLOOKUP(A17,'2020-2019'!$B$3:$LN$466,'2020-2019'!$AM$1,0),"")</f>
        <v>62936</v>
      </c>
      <c r="AM17">
        <f>IFERROR(VLOOKUP(A17,'2022-2021'!$B$3:$LN$4660,38,0),"")</f>
        <v>10271</v>
      </c>
      <c r="AN17">
        <f>IFERROR(VLOOKUP(A17,'2022-2021'!$B$3:$LN$4660,37,0),"")</f>
        <v>5807</v>
      </c>
      <c r="AO17">
        <f>IFERROR(VLOOKUP(A17,'2024-2023'!$B$3:$LN$4660,38,0),"")</f>
        <v>23957</v>
      </c>
      <c r="AP17">
        <f>IFERROR(VLOOKUP(A17,'2024-2023'!$B$3:$LN$4660,37,0),"")</f>
        <v>31473</v>
      </c>
      <c r="AQ17">
        <f>IFERROR((IFERROR(VLOOKUP(A17,'2020-2019'!$B$3:$LN$466,'2020-2019'!$BL$1,0),"")+IFERROR(VLOOKUP(A17,'2020-2019'!$B$3:$LN$466,'2020-2019'!$BV$1,0),"")),"")</f>
        <v>0</v>
      </c>
      <c r="AR17" s="5">
        <f t="shared" si="1"/>
        <v>0.54900000000000004</v>
      </c>
      <c r="AS17" t="str">
        <f>IFERROR(VLOOKUP(A17,риски!$G$2:$H$642,2,0),"")</f>
        <v>низкий</v>
      </c>
      <c r="AT17" t="str">
        <f>IFERROR(VLOOKUP(A17,Реест!A20:$P$30000,15,0),"")</f>
        <v>kredytinkaso.ru</v>
      </c>
      <c r="AU17" t="str">
        <f>IFERROR(VLOOKUP(A17,old!$A$3:$AU$2001,47,0),"")</f>
        <v>image055</v>
      </c>
      <c r="AV17" s="3">
        <f t="shared" si="2"/>
        <v>1.6376897886275676</v>
      </c>
      <c r="AW17" t="str">
        <f t="shared" si="0"/>
        <v xml:space="preserve"> ООО «ПКО «Кредит Инкасо Рус» зарегистрировано по адресу: 127273, Москва г, Березовая аллея, дом № 5А, строение 7, помещение 4. Генеральным директором является Стрелковская Алла-мария Адамовна. Рост доходов компании за 5 лет: 54,9%. Рост финансовых активов компании за 5 лет: 163,77%. ФССП присвоил низкий уровень риска для данного ПКО.</v>
      </c>
      <c r="AX17" t="s">
        <v>22917</v>
      </c>
      <c r="AY17">
        <f>VLOOKUP(A17,'2024-2023'!$B$2:$NY$583,'2024-2023'!$BH$1,0)</f>
        <v>418811</v>
      </c>
      <c r="AZ17">
        <f>VLOOKUP(A17,'2024-2023'!$B$2:$NY$583,71,0)</f>
        <v>0</v>
      </c>
      <c r="BA17">
        <f>VLOOKUP(A17,'2024-2023'!$B$2:$NY$583,79,0)</f>
        <v>414244</v>
      </c>
      <c r="BB17">
        <f t="shared" si="3"/>
        <v>0.98909531984594479</v>
      </c>
      <c r="BC17" s="6">
        <f t="shared" si="4"/>
        <v>0.10980000000000001</v>
      </c>
      <c r="BD17" s="6">
        <f t="shared" si="5"/>
        <v>0.55025526012925308</v>
      </c>
      <c r="BE17" t="str">
        <f t="shared" si="6"/>
        <v>Малая фирма</v>
      </c>
    </row>
    <row r="18" spans="1:57">
      <c r="A18" s="10">
        <v>7707790885</v>
      </c>
      <c r="B18">
        <v>28</v>
      </c>
      <c r="C18" t="s">
        <v>168</v>
      </c>
      <c r="D18">
        <v>7707790885</v>
      </c>
      <c r="E18" t="s">
        <v>14816</v>
      </c>
      <c r="F18" t="s">
        <v>13848</v>
      </c>
      <c r="G18" s="7">
        <v>41241</v>
      </c>
      <c r="H18">
        <v>13</v>
      </c>
      <c r="I18" t="s">
        <v>44</v>
      </c>
      <c r="J18" t="s">
        <v>4846</v>
      </c>
      <c r="K18" t="s">
        <v>4845</v>
      </c>
      <c r="L18" t="s">
        <v>172</v>
      </c>
      <c r="M18">
        <f>VLOOKUP(D18,УК!$A$1:$B$599,2,0)/1000</f>
        <v>10</v>
      </c>
      <c r="R18" s="10">
        <f>IFERROR(IFERROR(VLOOKUP(A18,'2020-2019'!$B$3:$LN$466,108,0),"")+IFERROR(VLOOKUP(A18,'2020-2019'!$B$3:$LN$1000,91,0),""),"")</f>
        <v>474215</v>
      </c>
      <c r="S18" s="10">
        <f>IFERROR(IFERROR(VLOOKUP(A18,'2022-2021'!$B$3:$LN$1000,108,0),"")+IFERROR(VLOOKUP(A18,'2022-2021'!$B$3:$LN$1000,92,0),""),"")</f>
        <v>390849</v>
      </c>
      <c r="T18" s="10">
        <f>IFERROR(IFERROR(VLOOKUP(A18,'2022-2021'!$B$3:$LN$1000,107,0),"")+IFERROR(VLOOKUP(A18,'2022-2021'!$B$3:$LN$1000,91,0),""),"")</f>
        <v>502071</v>
      </c>
      <c r="U18" s="10">
        <f>IFERROR(IFERROR(VLOOKUP(A18,'2024-2023'!$B$3:$LN$1000,108,0),"")+IFERROR(VLOOKUP(A18,'2024-2023'!$B$3:$LN$1000,92,0),""),"")</f>
        <v>713679</v>
      </c>
      <c r="V18" s="10">
        <f>IFERROR(IFERROR(VLOOKUP(A18,'2024-2023'!$B$3:$LN$1000,107,0),"")+IFERROR(VLOOKUP(A18,'2024-2023'!$B$3:$LN$1000,91,0),""),"")</f>
        <v>888275</v>
      </c>
      <c r="W18">
        <f>IFERROR(IFERROR(VLOOKUP(A18,'2020-2019'!$B$3:$LN$4660,93,0),"")+IFERROR(VLOOKUP(A18,'2020-2019'!$B$3:$LN$4660,109,0),""),"")</f>
        <v>437984</v>
      </c>
      <c r="X18">
        <f>IFERROR(IFERROR(VLOOKUP(A18,'2022-2021'!$B$3:$LN$4660,94,0),"")+IFERROR(VLOOKUP(A18,'2022-2021'!$B$3:$LN$4660,110,0),""),"")</f>
        <v>17664</v>
      </c>
      <c r="Y18">
        <f>IFERROR(IFERROR(VLOOKUP(A18,'2022-2021'!$B$3:$LN$4660,109,0),"")+IFERROR(VLOOKUP(A18,'2022-2021'!$B$3:$LN$4660,93,0),""),"")</f>
        <v>22897</v>
      </c>
      <c r="Z18">
        <f>IFERROR((IFERROR(VLOOKUP(A18,'2024-2023'!$B$3:$LN$4660,110,0),"")+IFERROR(VLOOKUP(A18,'2024-2023'!$B$3:$LN$4660,94,0),"")),"")</f>
        <v>20296</v>
      </c>
      <c r="AA18">
        <f>IFERROR((IFERROR(VLOOKUP(A18,'2024-2023'!$B$3:$LN$4660,93,0),"")+IFERROR(VLOOKUP(A18,'2024-2023'!$B$3:$LN$4660,109,0),"")),"")</f>
        <v>12655</v>
      </c>
      <c r="AB18">
        <f>IFERROR((IFERROR(VLOOKUP(A18,'2020-2019'!$B$3:$LN$466,'2020-2019'!$CV$1,0),"")),"")</f>
        <v>69003</v>
      </c>
      <c r="AC18">
        <f>IFERROR((IFERROR(VLOOKUP(A18,'2022-2021'!$B$3:$LN$4660,100,0),"")),"")</f>
        <v>35508</v>
      </c>
      <c r="AD18">
        <f>IFERROR((IFERROR(VLOOKUP(A18,'2022-2021'!$B$3:$LN$4660,99,0),"")),"")</f>
        <v>-149088</v>
      </c>
      <c r="AE18">
        <f>IFERROR((IFERROR(VLOOKUP(A18,'2024-2023'!$B$3:$LN$4660,100,0),"")),"")</f>
        <v>106226</v>
      </c>
      <c r="AF18">
        <f>IFERROR(VLOOKUP(A18,'2024-2023'!$B$3:$LN$4660,99,0),"")</f>
        <v>173720</v>
      </c>
      <c r="AG18">
        <f>IFERROR((IFERROR(VLOOKUP(A18,'2020-2019'!$B$3:$LN$4660,'2020-2019'!$X$1,0),"")+IFERROR(VLOOKUP(A18,'2020-2019'!$B$3:$LN$4660,'2020-2019'!$AN$1,0),"")),"")</f>
        <v>0</v>
      </c>
      <c r="AH18">
        <f>IFERROR((IFERROR(VLOOKUP(A18,'2022-2021'!$B$3:$LN$4660,24,0),"")+IFERROR(VLOOKUP(A18,'2022-2021'!$B$3:$LN$4660,40,0),"")),"")</f>
        <v>0</v>
      </c>
      <c r="AI18">
        <f>IFERROR((IFERROR(VLOOKUP(A18,'2022-2021'!$B$3:$LN$4660,23,0),"")+IFERROR(VLOOKUP(A18,'2022-2021'!$B$3:$LN$4660,39,0),"")),"")</f>
        <v>0</v>
      </c>
      <c r="AJ18">
        <f>IFERROR((IFERROR(VLOOKUP(A18,'2024-2023'!$B$3:$LN$4660,24,0),"")+IFERROR(VLOOKUP(A18,'2024-2023'!$B$3:$LN$4660,40,0),"")),"")</f>
        <v>0</v>
      </c>
      <c r="AK18">
        <f>IFERROR((IFERROR(VLOOKUP(A18,'2024-2023'!$B$3:$LN$4660,23,0),"")+IFERROR(VLOOKUP(A18,'2024-2023'!$B$3:$LN$4660,39,0),"")),"")</f>
        <v>0</v>
      </c>
      <c r="AL18">
        <f>IFERROR(VLOOKUP(A18,'2020-2019'!$B$3:$LN$466,'2020-2019'!$AM$1,0),"")</f>
        <v>74525</v>
      </c>
      <c r="AM18">
        <f>IFERROR(VLOOKUP(A18,'2022-2021'!$B$3:$LN$4660,38,0),"")</f>
        <v>58175</v>
      </c>
      <c r="AN18">
        <f>IFERROR(VLOOKUP(A18,'2022-2021'!$B$3:$LN$4660,37,0),"")</f>
        <v>87560</v>
      </c>
      <c r="AO18">
        <f>IFERROR(VLOOKUP(A18,'2024-2023'!$B$3:$LN$4660,38,0),"")</f>
        <v>94184</v>
      </c>
      <c r="AP18">
        <f>IFERROR(VLOOKUP(A18,'2024-2023'!$B$3:$LN$4660,37,0),"")</f>
        <v>121904</v>
      </c>
      <c r="AQ18">
        <f>IFERROR((IFERROR(VLOOKUP(A18,'2020-2019'!$B$3:$LN$466,'2020-2019'!$BL$1,0),"")+IFERROR(VLOOKUP(A18,'2020-2019'!$B$3:$LN$466,'2020-2019'!$BV$1,0),"")),"")</f>
        <v>0</v>
      </c>
      <c r="AR18" s="5">
        <f t="shared" si="1"/>
        <v>1.873</v>
      </c>
      <c r="AS18" t="str">
        <f>IFERROR(VLOOKUP(A18,риски!$G$2:$H$642,2,0),"")</f>
        <v>высокий</v>
      </c>
      <c r="AT18" t="str">
        <f>IFERROR(VLOOKUP(A18,Реест!A21:$P$30000,15,0),"")</f>
        <v>creditexpress.ru</v>
      </c>
      <c r="AU18" t="str">
        <f>IFERROR(VLOOKUP(A18,old!$A$3:$AU$2001,47,0),"")</f>
        <v>image289</v>
      </c>
      <c r="AV18" s="3" t="str">
        <f t="shared" si="2"/>
        <v/>
      </c>
      <c r="AW18" t="str">
        <f t="shared" si="0"/>
        <v xml:space="preserve"> ООО ПКО «КЭФ» зарегистрировано по адресу: 127055, Москва г, вн.тер.г. муниципальный округ Тверской, ул Бутырский Вал, д. 68/70, стр. 1, помещ. 1, комната 44. Генеральным директором является Семендуев Виктор Александрович. Рост доходов компании за 5 лет: 187,3%. ФССП присвоил высокий уровень риска для данного ПКО.</v>
      </c>
      <c r="AX18" t="s">
        <v>22914</v>
      </c>
      <c r="AY18">
        <f>VLOOKUP(A18,'2024-2023'!$B$2:$NY$583,'2024-2023'!$BH$1,0)</f>
        <v>260910</v>
      </c>
      <c r="AZ18">
        <f>VLOOKUP(A18,'2024-2023'!$B$2:$NY$583,71,0)</f>
        <v>30159</v>
      </c>
      <c r="BA18">
        <f>VLOOKUP(A18,'2024-2023'!$B$2:$NY$583,79,0)</f>
        <v>125130</v>
      </c>
      <c r="BB18">
        <f t="shared" si="3"/>
        <v>0.59518224675175346</v>
      </c>
      <c r="BC18" s="6">
        <f t="shared" si="4"/>
        <v>0.37459999999999999</v>
      </c>
      <c r="BD18" s="6">
        <f t="shared" si="5"/>
        <v>0.1955700655765388</v>
      </c>
      <c r="BE18" t="str">
        <f t="shared" si="6"/>
        <v>Средняя фирма</v>
      </c>
    </row>
    <row r="19" spans="1:57">
      <c r="A19" s="10">
        <v>7713793524</v>
      </c>
      <c r="B19">
        <v>1</v>
      </c>
      <c r="C19" t="s">
        <v>175</v>
      </c>
      <c r="D19">
        <v>7713793524</v>
      </c>
      <c r="E19" t="s">
        <v>14817</v>
      </c>
      <c r="F19" t="s">
        <v>13849</v>
      </c>
      <c r="G19" s="7">
        <v>41863</v>
      </c>
      <c r="H19">
        <v>12</v>
      </c>
      <c r="I19" t="s">
        <v>73</v>
      </c>
      <c r="J19" t="s">
        <v>4801</v>
      </c>
      <c r="K19" t="s">
        <v>4800</v>
      </c>
      <c r="L19" t="s">
        <v>8058</v>
      </c>
      <c r="M19">
        <f>VLOOKUP(D19,УК!$A$1:$B$599,2,0)/1000</f>
        <v>33250</v>
      </c>
      <c r="R19" s="10">
        <f>IFERROR(IFERROR(VLOOKUP(A19,'2020-2019'!$B$3:$LN$466,108,0),"")+IFERROR(VLOOKUP(A19,'2020-2019'!$B$3:$LN$1000,91,0),""),"")</f>
        <v>7746710</v>
      </c>
      <c r="S19" s="10">
        <f>IFERROR(IFERROR(VLOOKUP(A19,'2022-2021'!$B$3:$LN$1000,108,0),"")+IFERROR(VLOOKUP(A19,'2022-2021'!$B$3:$LN$1000,92,0),""),"")</f>
        <v>9815218</v>
      </c>
      <c r="T19" s="10">
        <f>IFERROR(IFERROR(VLOOKUP(A19,'2022-2021'!$B$3:$LN$1000,107,0),"")+IFERROR(VLOOKUP(A19,'2022-2021'!$B$3:$LN$1000,91,0),""),"")</f>
        <v>10699598</v>
      </c>
      <c r="U19" s="10">
        <f>IFERROR(IFERROR(VLOOKUP(A19,'2024-2023'!$B$3:$LN$1000,108,0),"")+IFERROR(VLOOKUP(A19,'2024-2023'!$B$3:$LN$1000,92,0),""),"")</f>
        <v>12291051</v>
      </c>
      <c r="V19" s="10">
        <f>IFERROR(IFERROR(VLOOKUP(A19,'2024-2023'!$B$3:$LN$1000,107,0),"")+IFERROR(VLOOKUP(A19,'2024-2023'!$B$3:$LN$1000,91,0),""),"")</f>
        <v>12835953</v>
      </c>
      <c r="W19">
        <f>IFERROR(IFERROR(VLOOKUP(A19,'2020-2019'!$B$3:$LN$4660,93,0),"")+IFERROR(VLOOKUP(A19,'2020-2019'!$B$3:$LN$4660,109,0),""),"")</f>
        <v>2409757</v>
      </c>
      <c r="X19">
        <f>IFERROR(IFERROR(VLOOKUP(A19,'2022-2021'!$B$3:$LN$4660,94,0),"")+IFERROR(VLOOKUP(A19,'2022-2021'!$B$3:$LN$4660,110,0),""),"")</f>
        <v>3230796</v>
      </c>
      <c r="Y19">
        <f>IFERROR(IFERROR(VLOOKUP(A19,'2022-2021'!$B$3:$LN$4660,109,0),"")+IFERROR(VLOOKUP(A19,'2022-2021'!$B$3:$LN$4660,93,0),""),"")</f>
        <v>3606574</v>
      </c>
      <c r="Z19">
        <f>IFERROR((IFERROR(VLOOKUP(A19,'2024-2023'!$B$3:$LN$4660,110,0),"")+IFERROR(VLOOKUP(A19,'2024-2023'!$B$3:$LN$4660,94,0),"")),"")</f>
        <v>2415999</v>
      </c>
      <c r="AA19">
        <f>IFERROR((IFERROR(VLOOKUP(A19,'2024-2023'!$B$3:$LN$4660,93,0),"")+IFERROR(VLOOKUP(A19,'2024-2023'!$B$3:$LN$4660,109,0),"")),"")</f>
        <v>1895600</v>
      </c>
      <c r="AB19">
        <f>IFERROR((IFERROR(VLOOKUP(A19,'2020-2019'!$B$3:$LN$466,'2020-2019'!$CV$1,0),"")),"")</f>
        <v>4325131</v>
      </c>
      <c r="AC19">
        <f>IFERROR((IFERROR(VLOOKUP(A19,'2022-2021'!$B$3:$LN$4660,100,0),"")),"")</f>
        <v>5237831</v>
      </c>
      <c r="AD19">
        <f>IFERROR((IFERROR(VLOOKUP(A19,'2022-2021'!$B$3:$LN$4660,99,0),"")),"")</f>
        <v>5366147</v>
      </c>
      <c r="AE19">
        <f>IFERROR((IFERROR(VLOOKUP(A19,'2024-2023'!$B$3:$LN$4660,100,0),"")),"")</f>
        <v>7366870</v>
      </c>
      <c r="AF19">
        <f>IFERROR(VLOOKUP(A19,'2024-2023'!$B$3:$LN$4660,99,0),"")</f>
        <v>8229971</v>
      </c>
      <c r="AG19">
        <f>IFERROR((IFERROR(VLOOKUP(A19,'2020-2019'!$B$3:$LN$4660,'2020-2019'!$X$1,0),"")+IFERROR(VLOOKUP(A19,'2020-2019'!$B$3:$LN$4660,'2020-2019'!$AN$1,0),"")),"")</f>
        <v>9528726</v>
      </c>
      <c r="AH19">
        <f>IFERROR((IFERROR(VLOOKUP(A19,'2022-2021'!$B$3:$LN$4660,24,0),"")+IFERROR(VLOOKUP(A19,'2022-2021'!$B$3:$LN$4660,40,0),"")),"")</f>
        <v>8257159</v>
      </c>
      <c r="AI19">
        <f>IFERROR((IFERROR(VLOOKUP(A19,'2022-2021'!$B$3:$LN$4660,23,0),"")+IFERROR(VLOOKUP(A19,'2022-2021'!$B$3:$LN$4660,39,0),"")),"")</f>
        <v>11084910</v>
      </c>
      <c r="AJ19">
        <f>IFERROR((IFERROR(VLOOKUP(A19,'2024-2023'!$B$3:$LN$4660,24,0),"")+IFERROR(VLOOKUP(A19,'2024-2023'!$B$3:$LN$4660,40,0),"")),"")</f>
        <v>11562703</v>
      </c>
      <c r="AK19">
        <f>IFERROR((IFERROR(VLOOKUP(A19,'2024-2023'!$B$3:$LN$4660,23,0),"")+IFERROR(VLOOKUP(A19,'2024-2023'!$B$3:$LN$4660,39,0),"")),"")</f>
        <v>21154197</v>
      </c>
      <c r="AL19">
        <f>IFERROR(VLOOKUP(A19,'2020-2019'!$B$3:$LN$466,'2020-2019'!$AM$1,0),"")</f>
        <v>29776</v>
      </c>
      <c r="AM19">
        <f>IFERROR(VLOOKUP(A19,'2022-2021'!$B$3:$LN$4660,38,0),"")</f>
        <v>63808</v>
      </c>
      <c r="AN19">
        <f>IFERROR(VLOOKUP(A19,'2022-2021'!$B$3:$LN$4660,37,0),"")</f>
        <v>68805</v>
      </c>
      <c r="AO19">
        <f>IFERROR(VLOOKUP(A19,'2024-2023'!$B$3:$LN$4660,38,0),"")</f>
        <v>61492</v>
      </c>
      <c r="AP19">
        <f>IFERROR(VLOOKUP(A19,'2024-2023'!$B$3:$LN$4660,37,0),"")</f>
        <v>276242</v>
      </c>
      <c r="AQ19">
        <f>IFERROR((IFERROR(VLOOKUP(A19,'2020-2019'!$B$3:$LN$466,'2020-2019'!$BL$1,0),"")+IFERROR(VLOOKUP(A19,'2020-2019'!$B$3:$LN$466,'2020-2019'!$BV$1,0),"")),"")</f>
        <v>0</v>
      </c>
      <c r="AR19" s="5">
        <f t="shared" si="1"/>
        <v>1.657</v>
      </c>
      <c r="AS19" t="str">
        <f>IFERROR(VLOOKUP(A19,риски!$G$2:$H$642,2,0),"")</f>
        <v>высокий</v>
      </c>
      <c r="AT19" t="str">
        <f>IFERROR(VLOOKUP(A19,Реест!A22:$P$30000,15,0),"")</f>
        <v>phoenix-ca.ru</v>
      </c>
      <c r="AU19" t="str">
        <f>IFERROR(VLOOKUP(A19,old!$A$3:$AU$2001,47,0),"")</f>
        <v>image002</v>
      </c>
      <c r="AV19" s="3">
        <f t="shared" si="2"/>
        <v>2.2200446313599529</v>
      </c>
      <c r="AW19" t="str">
        <f t="shared" si="0"/>
        <v xml:space="preserve"> ООО ПКО «Феникс» зарегистрировано по адресу: 127287, Город Москва, вн.тер. г. Муниципальный Округ Савеловский, ул Хуторская 2-Я, дом 38А, строение 26. Генеральным директором является Феклисов Иван Владимирович. Рост доходов компании за 5 лет: 165,7%. Рост финансовых активов компании за 5 лет: 222%. ФССП присвоил высокий уровень риска для данного ПКО.</v>
      </c>
      <c r="AX19" t="s">
        <v>22914</v>
      </c>
      <c r="AY19">
        <f>VLOOKUP(A19,'2024-2023'!$B$2:$NY$583,'2024-2023'!$BH$1,0)</f>
        <v>28988865</v>
      </c>
      <c r="AZ19">
        <f>VLOOKUP(A19,'2024-2023'!$B$2:$NY$583,71,0)</f>
        <v>2376917</v>
      </c>
      <c r="BA19">
        <f>VLOOKUP(A19,'2024-2023'!$B$2:$NY$583,79,0)</f>
        <v>103749</v>
      </c>
      <c r="BB19">
        <f t="shared" si="3"/>
        <v>8.5573064002333304E-2</v>
      </c>
      <c r="BC19" s="6">
        <f t="shared" si="4"/>
        <v>0.33140000000000003</v>
      </c>
      <c r="BD19" s="6">
        <f t="shared" si="5"/>
        <v>0.64116556051584173</v>
      </c>
      <c r="BE19" t="str">
        <f t="shared" si="6"/>
        <v>Крупная фирма</v>
      </c>
    </row>
    <row r="20" spans="1:57">
      <c r="A20" s="10">
        <v>7716764909</v>
      </c>
      <c r="B20">
        <v>42</v>
      </c>
      <c r="C20" t="s">
        <v>13850</v>
      </c>
      <c r="D20">
        <v>7716764909</v>
      </c>
      <c r="E20" t="s">
        <v>14818</v>
      </c>
      <c r="F20" t="s">
        <v>13851</v>
      </c>
      <c r="G20" s="7">
        <v>41667</v>
      </c>
      <c r="H20">
        <v>12</v>
      </c>
      <c r="I20" t="s">
        <v>44</v>
      </c>
      <c r="J20" t="s">
        <v>20095</v>
      </c>
      <c r="K20" t="s">
        <v>23007</v>
      </c>
      <c r="L20" t="s">
        <v>8061</v>
      </c>
      <c r="M20">
        <f>VLOOKUP(D20,УК!$A$1:$B$599,2,0)/1000</f>
        <v>10723.46</v>
      </c>
      <c r="R20" s="10">
        <f>IFERROR(IFERROR(VLOOKUP(A20,'2020-2019'!$B$3:$LN$466,108,0),"")+IFERROR(VLOOKUP(A20,'2020-2019'!$B$3:$LN$1000,91,0),""),"")</f>
        <v>195184</v>
      </c>
      <c r="S20" s="10">
        <f>IFERROR(IFERROR(VLOOKUP(A20,'2022-2021'!$B$3:$LN$1000,108,0),"")+IFERROR(VLOOKUP(A20,'2022-2021'!$B$3:$LN$1000,92,0),""),"")</f>
        <v>229247</v>
      </c>
      <c r="T20" s="10">
        <f>IFERROR(IFERROR(VLOOKUP(A20,'2022-2021'!$B$3:$LN$1000,107,0),"")+IFERROR(VLOOKUP(A20,'2022-2021'!$B$3:$LN$1000,91,0),""),"")</f>
        <v>297123</v>
      </c>
      <c r="U20" s="10">
        <f>IFERROR(IFERROR(VLOOKUP(A20,'2024-2023'!$B$3:$LN$1000,108,0),"")+IFERROR(VLOOKUP(A20,'2024-2023'!$B$3:$LN$1000,92,0),""),"")</f>
        <v>371405</v>
      </c>
      <c r="V20" s="10">
        <f>IFERROR(IFERROR(VLOOKUP(A20,'2024-2023'!$B$3:$LN$1000,107,0),"")+IFERROR(VLOOKUP(A20,'2024-2023'!$B$3:$LN$1000,91,0),""),"")</f>
        <v>340587</v>
      </c>
      <c r="W20">
        <f>IFERROR(IFERROR(VLOOKUP(A20,'2020-2019'!$B$3:$LN$4660,93,0),"")+IFERROR(VLOOKUP(A20,'2020-2019'!$B$3:$LN$4660,109,0),""),"")</f>
        <v>184000</v>
      </c>
      <c r="X20">
        <f>IFERROR(IFERROR(VLOOKUP(A20,'2022-2021'!$B$3:$LN$4660,94,0),"")+IFERROR(VLOOKUP(A20,'2022-2021'!$B$3:$LN$4660,110,0),""),"")</f>
        <v>140440</v>
      </c>
      <c r="Y20">
        <f>IFERROR(IFERROR(VLOOKUP(A20,'2022-2021'!$B$3:$LN$4660,109,0),"")+IFERROR(VLOOKUP(A20,'2022-2021'!$B$3:$LN$4660,93,0),""),"")</f>
        <v>185181</v>
      </c>
      <c r="Z20">
        <f>IFERROR((IFERROR(VLOOKUP(A20,'2024-2023'!$B$3:$LN$4660,110,0),"")+IFERROR(VLOOKUP(A20,'2024-2023'!$B$3:$LN$4660,94,0),"")),"")</f>
        <v>247265</v>
      </c>
      <c r="AA20">
        <f>IFERROR((IFERROR(VLOOKUP(A20,'2024-2023'!$B$3:$LN$4660,93,0),"")+IFERROR(VLOOKUP(A20,'2024-2023'!$B$3:$LN$4660,109,0),"")),"")</f>
        <v>215366</v>
      </c>
      <c r="AB20">
        <f>IFERROR((IFERROR(VLOOKUP(A20,'2020-2019'!$B$3:$LN$466,'2020-2019'!$CV$1,0),"")),"")</f>
        <v>5245</v>
      </c>
      <c r="AC20">
        <f>IFERROR((IFERROR(VLOOKUP(A20,'2022-2021'!$B$3:$LN$4660,100,0),"")),"")</f>
        <v>1732</v>
      </c>
      <c r="AD20">
        <f>IFERROR((IFERROR(VLOOKUP(A20,'2022-2021'!$B$3:$LN$4660,99,0),"")),"")</f>
        <v>14963</v>
      </c>
      <c r="AE20">
        <f>IFERROR((IFERROR(VLOOKUP(A20,'2024-2023'!$B$3:$LN$4660,100,0),"")),"")</f>
        <v>18846</v>
      </c>
      <c r="AF20">
        <f>IFERROR(VLOOKUP(A20,'2024-2023'!$B$3:$LN$4660,99,0),"")</f>
        <v>11007</v>
      </c>
      <c r="AG20">
        <f>IFERROR((IFERROR(VLOOKUP(A20,'2020-2019'!$B$3:$LN$4660,'2020-2019'!$X$1,0),"")+IFERROR(VLOOKUP(A20,'2020-2019'!$B$3:$LN$4660,'2020-2019'!$AN$1,0),"")),"")</f>
        <v>155</v>
      </c>
      <c r="AH20">
        <f>IFERROR((IFERROR(VLOOKUP(A20,'2022-2021'!$B$3:$LN$4660,24,0),"")+IFERROR(VLOOKUP(A20,'2022-2021'!$B$3:$LN$4660,40,0),"")),"")</f>
        <v>0</v>
      </c>
      <c r="AI20">
        <f>IFERROR((IFERROR(VLOOKUP(A20,'2022-2021'!$B$3:$LN$4660,23,0),"")+IFERROR(VLOOKUP(A20,'2022-2021'!$B$3:$LN$4660,39,0),"")),"")</f>
        <v>0</v>
      </c>
      <c r="AJ20">
        <f>IFERROR((IFERROR(VLOOKUP(A20,'2024-2023'!$B$3:$LN$4660,24,0),"")+IFERROR(VLOOKUP(A20,'2024-2023'!$B$3:$LN$4660,40,0),"")),"")</f>
        <v>0</v>
      </c>
      <c r="AK20">
        <f>IFERROR((IFERROR(VLOOKUP(A20,'2024-2023'!$B$3:$LN$4660,23,0),"")+IFERROR(VLOOKUP(A20,'2024-2023'!$B$3:$LN$4660,39,0),"")),"")</f>
        <v>0</v>
      </c>
      <c r="AL20">
        <f>IFERROR(VLOOKUP(A20,'2020-2019'!$B$3:$LN$466,'2020-2019'!$AM$1,0),"")</f>
        <v>21888</v>
      </c>
      <c r="AM20">
        <f>IFERROR(VLOOKUP(A20,'2022-2021'!$B$3:$LN$4660,38,0),"")</f>
        <v>24700</v>
      </c>
      <c r="AN20">
        <f>IFERROR(VLOOKUP(A20,'2022-2021'!$B$3:$LN$4660,37,0),"")</f>
        <v>41268</v>
      </c>
      <c r="AO20">
        <f>IFERROR(VLOOKUP(A20,'2024-2023'!$B$3:$LN$4660,38,0),"")</f>
        <v>57975</v>
      </c>
      <c r="AP20">
        <f>IFERROR(VLOOKUP(A20,'2024-2023'!$B$3:$LN$4660,37,0),"")</f>
        <v>21934</v>
      </c>
      <c r="AQ20">
        <f>IFERROR((IFERROR(VLOOKUP(A20,'2020-2019'!$B$3:$LN$466,'2020-2019'!$BL$1,0),"")+IFERROR(VLOOKUP(A20,'2020-2019'!$B$3:$LN$466,'2020-2019'!$BV$1,0),"")),"")</f>
        <v>0</v>
      </c>
      <c r="AR20" s="5">
        <f t="shared" si="1"/>
        <v>1.7450000000000001</v>
      </c>
      <c r="AS20" t="str">
        <f>IFERROR(VLOOKUP(A20,риски!$G$2:$H$642,2,0),"")</f>
        <v>высокий</v>
      </c>
      <c r="AT20" t="str">
        <f>IFERROR(VLOOKUP(A20,Реест!A23:$P$30000,15,0),"")</f>
        <v>everestcollect.ru</v>
      </c>
      <c r="AU20" t="str">
        <f>IFERROR(VLOOKUP(A20,old!$A$3:$AU$2001,47,0),"")</f>
        <v>image217</v>
      </c>
      <c r="AV20" s="3">
        <f t="shared" si="2"/>
        <v>0</v>
      </c>
      <c r="AW20" t="str">
        <f t="shared" si="0"/>
        <v xml:space="preserve"> ООО ПКО «ЭВЕРЕСТ» зарегистрировано по адресу: 109147, Москва г, ул Марксистская, д 34, к 8. Генеральным директором является Щербакова Анна Валерьевна. Рост доходов компании за 5 лет: 174,5%. ФССП присвоил высокий уровень риска для данного ПКО.</v>
      </c>
      <c r="AX20" t="s">
        <v>22914</v>
      </c>
      <c r="AY20">
        <f>VLOOKUP(A20,'2024-2023'!$B$2:$NY$583,'2024-2023'!$BH$1,0)</f>
        <v>21730</v>
      </c>
      <c r="AZ20">
        <f>VLOOKUP(A20,'2024-2023'!$B$2:$NY$583,71,0)</f>
        <v>0</v>
      </c>
      <c r="BA20">
        <f>VLOOKUP(A20,'2024-2023'!$B$2:$NY$583,79,0)</f>
        <v>12665</v>
      </c>
      <c r="BB20">
        <f t="shared" si="3"/>
        <v>0.58283479061205712</v>
      </c>
      <c r="BC20" s="6">
        <f t="shared" si="4"/>
        <v>0.34900000000000003</v>
      </c>
      <c r="BD20" s="6">
        <f t="shared" si="5"/>
        <v>3.2317733794889413E-2</v>
      </c>
      <c r="BE20" t="str">
        <f t="shared" si="6"/>
        <v>Малая фирма</v>
      </c>
    </row>
    <row r="21" spans="1:57">
      <c r="A21" s="10">
        <v>5902160058</v>
      </c>
      <c r="B21">
        <v>54</v>
      </c>
      <c r="C21" t="s">
        <v>189</v>
      </c>
      <c r="D21">
        <v>5902160058</v>
      </c>
      <c r="E21" t="s">
        <v>14820</v>
      </c>
      <c r="F21" t="s">
        <v>13854</v>
      </c>
      <c r="G21" s="7">
        <v>39283</v>
      </c>
      <c r="H21">
        <v>19</v>
      </c>
      <c r="I21" t="s">
        <v>73</v>
      </c>
      <c r="J21" t="s">
        <v>4840</v>
      </c>
      <c r="K21" t="s">
        <v>4839</v>
      </c>
      <c r="L21" t="s">
        <v>8065</v>
      </c>
      <c r="M21">
        <f>VLOOKUP(D21,УК!$A$1:$B$599,2,0)/1000</f>
        <v>10</v>
      </c>
      <c r="R21" s="10">
        <f>IFERROR(IFERROR(VLOOKUP(A21,'2020-2019'!$B$3:$LN$466,108,0),"")+IFERROR(VLOOKUP(A21,'2020-2019'!$B$3:$LN$1000,91,0),""),"")</f>
        <v>235373</v>
      </c>
      <c r="S21" s="10">
        <f>IFERROR(IFERROR(VLOOKUP(A21,'2022-2021'!$B$3:$LN$1000,108,0),"")+IFERROR(VLOOKUP(A21,'2022-2021'!$B$3:$LN$1000,92,0),""),"")</f>
        <v>297168</v>
      </c>
      <c r="T21" s="10">
        <f>IFERROR(IFERROR(VLOOKUP(A21,'2022-2021'!$B$3:$LN$1000,107,0),"")+IFERROR(VLOOKUP(A21,'2022-2021'!$B$3:$LN$1000,91,0),""),"")</f>
        <v>581761</v>
      </c>
      <c r="U21" s="10">
        <f>IFERROR(IFERROR(VLOOKUP(A21,'2024-2023'!$B$3:$LN$1000,108,0),"")+IFERROR(VLOOKUP(A21,'2024-2023'!$B$3:$LN$1000,92,0),""),"")</f>
        <v>283795</v>
      </c>
      <c r="V21" s="10">
        <f>IFERROR(IFERROR(VLOOKUP(A21,'2024-2023'!$B$3:$LN$1000,107,0),"")+IFERROR(VLOOKUP(A21,'2024-2023'!$B$3:$LN$1000,91,0),""),"")</f>
        <v>145625</v>
      </c>
      <c r="W21">
        <f>IFERROR(IFERROR(VLOOKUP(A21,'2020-2019'!$B$3:$LN$4660,93,0),"")+IFERROR(VLOOKUP(A21,'2020-2019'!$B$3:$LN$4660,109,0),""),"")</f>
        <v>13282</v>
      </c>
      <c r="X21">
        <f>IFERROR(IFERROR(VLOOKUP(A21,'2022-2021'!$B$3:$LN$4660,94,0),"")+IFERROR(VLOOKUP(A21,'2022-2021'!$B$3:$LN$4660,110,0),""),"")</f>
        <v>26943</v>
      </c>
      <c r="Y21">
        <f>IFERROR(IFERROR(VLOOKUP(A21,'2022-2021'!$B$3:$LN$4660,109,0),"")+IFERROR(VLOOKUP(A21,'2022-2021'!$B$3:$LN$4660,93,0),""),"")</f>
        <v>27548</v>
      </c>
      <c r="Z21">
        <f>IFERROR((IFERROR(VLOOKUP(A21,'2024-2023'!$B$3:$LN$4660,110,0),"")+IFERROR(VLOOKUP(A21,'2024-2023'!$B$3:$LN$4660,94,0),"")),"")</f>
        <v>49569</v>
      </c>
      <c r="AA21">
        <f>IFERROR((IFERROR(VLOOKUP(A21,'2024-2023'!$B$3:$LN$4660,93,0),"")+IFERROR(VLOOKUP(A21,'2024-2023'!$B$3:$LN$4660,109,0),"")),"")</f>
        <v>1354220</v>
      </c>
      <c r="AB21">
        <f>IFERROR((IFERROR(VLOOKUP(A21,'2020-2019'!$B$3:$LN$466,'2020-2019'!$CV$1,0),"")),"")</f>
        <v>220271</v>
      </c>
      <c r="AC21">
        <f>IFERROR((IFERROR(VLOOKUP(A21,'2022-2021'!$B$3:$LN$4660,100,0),"")),"")</f>
        <v>269327</v>
      </c>
      <c r="AD21">
        <f>IFERROR((IFERROR(VLOOKUP(A21,'2022-2021'!$B$3:$LN$4660,99,0),"")),"")</f>
        <v>553265</v>
      </c>
      <c r="AE21">
        <f>IFERROR((IFERROR(VLOOKUP(A21,'2024-2023'!$B$3:$LN$4660,100,0),"")),"")</f>
        <v>232192</v>
      </c>
      <c r="AF21">
        <f>IFERROR(VLOOKUP(A21,'2024-2023'!$B$3:$LN$4660,99,0),"")</f>
        <v>-1213089</v>
      </c>
      <c r="AG21">
        <f>IFERROR((IFERROR(VLOOKUP(A21,'2020-2019'!$B$3:$LN$4660,'2020-2019'!$X$1,0),"")+IFERROR(VLOOKUP(A21,'2020-2019'!$B$3:$LN$4660,'2020-2019'!$AN$1,0),"")),"")</f>
        <v>0</v>
      </c>
      <c r="AH21">
        <f>IFERROR((IFERROR(VLOOKUP(A21,'2022-2021'!$B$3:$LN$4660,24,0),"")+IFERROR(VLOOKUP(A21,'2022-2021'!$B$3:$LN$4660,40,0),"")),"")</f>
        <v>0</v>
      </c>
      <c r="AI21">
        <f>IFERROR((IFERROR(VLOOKUP(A21,'2022-2021'!$B$3:$LN$4660,23,0),"")+IFERROR(VLOOKUP(A21,'2022-2021'!$B$3:$LN$4660,39,0),"")),"")</f>
        <v>0</v>
      </c>
      <c r="AJ21">
        <f>IFERROR((IFERROR(VLOOKUP(A21,'2024-2023'!$B$3:$LN$4660,24,0),"")+IFERROR(VLOOKUP(A21,'2024-2023'!$B$3:$LN$4660,40,0),"")),"")</f>
        <v>0</v>
      </c>
      <c r="AK21">
        <f>IFERROR((IFERROR(VLOOKUP(A21,'2024-2023'!$B$3:$LN$4660,23,0),"")+IFERROR(VLOOKUP(A21,'2024-2023'!$B$3:$LN$4660,39,0),"")),"")</f>
        <v>0</v>
      </c>
      <c r="AL21">
        <f>IFERROR(VLOOKUP(A21,'2020-2019'!$B$3:$LN$466,'2020-2019'!$AM$1,0),"")</f>
        <v>33760</v>
      </c>
      <c r="AM21">
        <f>IFERROR(VLOOKUP(A21,'2022-2021'!$B$3:$LN$4660,38,0),"")</f>
        <v>540280</v>
      </c>
      <c r="AN21">
        <f>IFERROR(VLOOKUP(A21,'2022-2021'!$B$3:$LN$4660,37,0),"")</f>
        <v>1091383</v>
      </c>
      <c r="AO21">
        <f>IFERROR(VLOOKUP(A21,'2024-2023'!$B$3:$LN$4660,38,0),"")</f>
        <v>1324970</v>
      </c>
      <c r="AP21">
        <f>IFERROR(VLOOKUP(A21,'2024-2023'!$B$3:$LN$4660,37,0),"")</f>
        <v>110351</v>
      </c>
      <c r="AQ21">
        <f>IFERROR((IFERROR(VLOOKUP(A21,'2020-2019'!$B$3:$LN$466,'2020-2019'!$BL$1,0),"")+IFERROR(VLOOKUP(A21,'2020-2019'!$B$3:$LN$466,'2020-2019'!$BV$1,0),"")),"")</f>
        <v>4232</v>
      </c>
      <c r="AR21" s="5">
        <f t="shared" si="1"/>
        <v>0.61899999999999999</v>
      </c>
      <c r="AS21" t="str">
        <f>IFERROR(VLOOKUP(A21,риски!$G$2:$H$642,2,0),"")</f>
        <v>низкий</v>
      </c>
      <c r="AT21" t="str">
        <f>IFERROR(VLOOKUP(A21,Реест!A24:$P$30000,15,0),"")</f>
        <v>kamelotperm.ru</v>
      </c>
      <c r="AU21" t="str">
        <f>IFERROR(VLOOKUP(A21,old!$A$3:$AU$2001,47,0),"")</f>
        <v>image005</v>
      </c>
      <c r="AV21" s="3" t="str">
        <f t="shared" si="2"/>
        <v/>
      </c>
      <c r="AW21" t="str">
        <f t="shared" si="0"/>
        <v xml:space="preserve"> ООО «ПКО «Камелот» зарегистрировано по адресу: 614000, Пермский край, д. 38, г. Пермь, ул. Ленина, офис 307. Генеральным директором является Лизунов Сергей Евгеньевич. Рост доходов компании за 5 лет: 61,9%. Объем заемных средств компании на конец 2024 года: 4232 тыс. руб. ФССП присвоил низкий уровень риска для данного ПКО.</v>
      </c>
      <c r="AX21" t="s">
        <v>22919</v>
      </c>
      <c r="AY21">
        <f>VLOOKUP(A21,'2024-2023'!$B$2:$NY$583,'2024-2023'!$BH$1,0)</f>
        <v>99797</v>
      </c>
      <c r="AZ21">
        <f>VLOOKUP(A21,'2024-2023'!$B$2:$NY$583,71,0)</f>
        <v>0</v>
      </c>
      <c r="BA21">
        <f>VLOOKUP(A21,'2024-2023'!$B$2:$NY$583,79,0)</f>
        <v>0</v>
      </c>
      <c r="BB21">
        <f t="shared" si="3"/>
        <v>0</v>
      </c>
      <c r="BC21" s="6">
        <f t="shared" si="4"/>
        <v>0.12379999999999999</v>
      </c>
      <c r="BD21" s="6">
        <f t="shared" si="5"/>
        <v>-8.3302248927038622</v>
      </c>
      <c r="BE21" t="str">
        <f t="shared" si="6"/>
        <v>Малая фирма</v>
      </c>
    </row>
    <row r="22" spans="1:57">
      <c r="A22" s="10">
        <v>5904144541</v>
      </c>
      <c r="B22">
        <v>130</v>
      </c>
      <c r="C22" t="s">
        <v>196</v>
      </c>
      <c r="D22">
        <v>5904144541</v>
      </c>
      <c r="E22" t="s">
        <v>14821</v>
      </c>
      <c r="F22" t="s">
        <v>13855</v>
      </c>
      <c r="G22" s="7">
        <v>38867</v>
      </c>
      <c r="H22">
        <v>20</v>
      </c>
      <c r="I22" t="s">
        <v>44</v>
      </c>
      <c r="J22" t="s">
        <v>4977</v>
      </c>
      <c r="K22" t="s">
        <v>4976</v>
      </c>
      <c r="L22" t="s">
        <v>200</v>
      </c>
      <c r="M22">
        <f>VLOOKUP(D22,УК!$A$1:$B$599,2,0)/1000</f>
        <v>18</v>
      </c>
      <c r="R22" s="10">
        <f>IFERROR(IFERROR(VLOOKUP(A22,'2020-2019'!$B$3:$LN$466,108,0),"")+IFERROR(VLOOKUP(A22,'2020-2019'!$B$3:$LN$1000,91,0),""),"")</f>
        <v>81866</v>
      </c>
      <c r="S22" s="10">
        <f>IFERROR(IFERROR(VLOOKUP(A22,'2022-2021'!$B$3:$LN$1000,108,0),"")+IFERROR(VLOOKUP(A22,'2022-2021'!$B$3:$LN$1000,92,0),""),"")</f>
        <v>79276</v>
      </c>
      <c r="T22" s="10">
        <f>IFERROR(IFERROR(VLOOKUP(A22,'2022-2021'!$B$3:$LN$1000,107,0),"")+IFERROR(VLOOKUP(A22,'2022-2021'!$B$3:$LN$1000,91,0),""),"")</f>
        <v>79225</v>
      </c>
      <c r="U22" s="10">
        <f>IFERROR(IFERROR(VLOOKUP(A22,'2024-2023'!$B$3:$LN$1000,108,0),"")+IFERROR(VLOOKUP(A22,'2024-2023'!$B$3:$LN$1000,92,0),""),"")</f>
        <v>96015</v>
      </c>
      <c r="V22" s="10">
        <f>IFERROR(IFERROR(VLOOKUP(A22,'2024-2023'!$B$3:$LN$1000,107,0),"")+IFERROR(VLOOKUP(A22,'2024-2023'!$B$3:$LN$1000,91,0),""),"")</f>
        <v>139054</v>
      </c>
      <c r="W22">
        <f>IFERROR(IFERROR(VLOOKUP(A22,'2020-2019'!$B$3:$LN$4660,93,0),"")+IFERROR(VLOOKUP(A22,'2020-2019'!$B$3:$LN$4660,109,0),""),"")</f>
        <v>53821</v>
      </c>
      <c r="X22">
        <f>IFERROR(IFERROR(VLOOKUP(A22,'2022-2021'!$B$3:$LN$4660,94,0),"")+IFERROR(VLOOKUP(A22,'2022-2021'!$B$3:$LN$4660,110,0),""),"")</f>
        <v>23605</v>
      </c>
      <c r="Y22">
        <f>IFERROR(IFERROR(VLOOKUP(A22,'2022-2021'!$B$3:$LN$4660,109,0),"")+IFERROR(VLOOKUP(A22,'2022-2021'!$B$3:$LN$4660,93,0),""),"")</f>
        <v>24003</v>
      </c>
      <c r="Z22">
        <f>IFERROR((IFERROR(VLOOKUP(A22,'2024-2023'!$B$3:$LN$4660,110,0),"")+IFERROR(VLOOKUP(A22,'2024-2023'!$B$3:$LN$4660,94,0),"")),"")</f>
        <v>36858</v>
      </c>
      <c r="AA22">
        <f>IFERROR((IFERROR(VLOOKUP(A22,'2024-2023'!$B$3:$LN$4660,93,0),"")+IFERROR(VLOOKUP(A22,'2024-2023'!$B$3:$LN$4660,109,0),"")),"")</f>
        <v>46854</v>
      </c>
      <c r="AB22">
        <f>IFERROR((IFERROR(VLOOKUP(A22,'2020-2019'!$B$3:$LN$466,'2020-2019'!$CV$1,0),"")),"")</f>
        <v>31212</v>
      </c>
      <c r="AC22">
        <f>IFERROR((IFERROR(VLOOKUP(A22,'2022-2021'!$B$3:$LN$4660,100,0),"")),"")</f>
        <v>33076</v>
      </c>
      <c r="AD22">
        <f>IFERROR((IFERROR(VLOOKUP(A22,'2022-2021'!$B$3:$LN$4660,99,0),"")),"")</f>
        <v>29813</v>
      </c>
      <c r="AE22">
        <f>IFERROR((IFERROR(VLOOKUP(A22,'2024-2023'!$B$3:$LN$4660,100,0),"")),"")</f>
        <v>28474</v>
      </c>
      <c r="AF22">
        <f>IFERROR(VLOOKUP(A22,'2024-2023'!$B$3:$LN$4660,99,0),"")</f>
        <v>47997</v>
      </c>
      <c r="AG22">
        <f>IFERROR((IFERROR(VLOOKUP(A22,'2020-2019'!$B$3:$LN$4660,'2020-2019'!$X$1,0),"")+IFERROR(VLOOKUP(A22,'2020-2019'!$B$3:$LN$4660,'2020-2019'!$AN$1,0),"")),"")</f>
        <v>18603</v>
      </c>
      <c r="AH22">
        <f>IFERROR((IFERROR(VLOOKUP(A22,'2022-2021'!$B$3:$LN$4660,24,0),"")+IFERROR(VLOOKUP(A22,'2022-2021'!$B$3:$LN$4660,40,0),"")),"")</f>
        <v>21981</v>
      </c>
      <c r="AI22">
        <f>IFERROR((IFERROR(VLOOKUP(A22,'2022-2021'!$B$3:$LN$4660,23,0),"")+IFERROR(VLOOKUP(A22,'2022-2021'!$B$3:$LN$4660,39,0),"")),"")</f>
        <v>30646</v>
      </c>
      <c r="AJ22">
        <f>IFERROR((IFERROR(VLOOKUP(A22,'2024-2023'!$B$3:$LN$4660,24,0),"")+IFERROR(VLOOKUP(A22,'2024-2023'!$B$3:$LN$4660,40,0),"")),"")</f>
        <v>42275</v>
      </c>
      <c r="AK22">
        <f>IFERROR((IFERROR(VLOOKUP(A22,'2024-2023'!$B$3:$LN$4660,23,0),"")+IFERROR(VLOOKUP(A22,'2024-2023'!$B$3:$LN$4660,39,0),"")),"")</f>
        <v>57309</v>
      </c>
      <c r="AL22">
        <f>IFERROR(VLOOKUP(A22,'2020-2019'!$B$3:$LN$466,'2020-2019'!$AM$1,0),"")</f>
        <v>3846</v>
      </c>
      <c r="AM22">
        <f>IFERROR(VLOOKUP(A22,'2022-2021'!$B$3:$LN$4660,38,0),"")</f>
        <v>1557</v>
      </c>
      <c r="AN22">
        <f>IFERROR(VLOOKUP(A22,'2022-2021'!$B$3:$LN$4660,37,0),"")</f>
        <v>2436</v>
      </c>
      <c r="AO22">
        <f>IFERROR(VLOOKUP(A22,'2024-2023'!$B$3:$LN$4660,38,0),"")</f>
        <v>1880</v>
      </c>
      <c r="AP22">
        <f>IFERROR(VLOOKUP(A22,'2024-2023'!$B$3:$LN$4660,37,0),"")</f>
        <v>4273</v>
      </c>
      <c r="AQ22">
        <f>IFERROR((IFERROR(VLOOKUP(A22,'2020-2019'!$B$3:$LN$466,'2020-2019'!$BL$1,0),"")+IFERROR(VLOOKUP(A22,'2020-2019'!$B$3:$LN$466,'2020-2019'!$BV$1,0),"")),"")</f>
        <v>0</v>
      </c>
      <c r="AR22" s="5">
        <f t="shared" si="1"/>
        <v>1.6990000000000001</v>
      </c>
      <c r="AS22" t="str">
        <f>IFERROR(VLOOKUP(A22,риски!$G$2:$H$642,2,0),"")</f>
        <v>низкий</v>
      </c>
      <c r="AT22" t="str">
        <f>IFERROR(VLOOKUP(A22,Реест!A25:$P$30000,15,0),"")</f>
        <v>lcs-agency.ru</v>
      </c>
      <c r="AU22" t="str">
        <f>IFERROR(VLOOKUP(A22,old!$A$3:$AU$2001,47,0),"")</f>
        <v>image138</v>
      </c>
      <c r="AV22" s="3">
        <f t="shared" si="2"/>
        <v>3.0806321561038543</v>
      </c>
      <c r="AW22" t="str">
        <f t="shared" si="0"/>
        <v xml:space="preserve"> ООО ПКО «Агентство ЮВС» зарегистрировано по адресу: 614016, Пермский край, г Пермь, ул Краснофлотская, Дом 28. Генеральным директором является Шпетер Сергей Эдуардович. Рост доходов компании за 5 лет: 169,9%. Рост финансовых активов компании за 5 лет: 308,06%. ФССП присвоил низкий уровень риска для данного ПКО.</v>
      </c>
      <c r="AX22" t="s">
        <v>22919</v>
      </c>
      <c r="AY22">
        <f>VLOOKUP(A22,'2024-2023'!$B$2:$NY$583,'2024-2023'!$BH$1,0)</f>
        <v>66079</v>
      </c>
      <c r="AZ22">
        <f>VLOOKUP(A22,'2024-2023'!$B$2:$NY$583,71,0)</f>
        <v>0</v>
      </c>
      <c r="BA22">
        <f>VLOOKUP(A22,'2024-2023'!$B$2:$NY$583,79,0)</f>
        <v>6603</v>
      </c>
      <c r="BB22">
        <f t="shared" si="3"/>
        <v>9.9925846335446961E-2</v>
      </c>
      <c r="BC22" s="6">
        <f t="shared" si="4"/>
        <v>0.33979999999999999</v>
      </c>
      <c r="BD22" s="6">
        <f t="shared" si="5"/>
        <v>0.3451680642052728</v>
      </c>
      <c r="BE22" t="str">
        <f t="shared" si="6"/>
        <v>Малая фирма</v>
      </c>
    </row>
    <row r="23" spans="1:57">
      <c r="A23" s="10">
        <v>7802560095</v>
      </c>
      <c r="B23">
        <v>266</v>
      </c>
      <c r="C23" t="s">
        <v>216</v>
      </c>
      <c r="D23">
        <v>7802560095</v>
      </c>
      <c r="E23" t="s">
        <v>14824</v>
      </c>
      <c r="F23" t="s">
        <v>13859</v>
      </c>
      <c r="G23" s="7">
        <v>42384</v>
      </c>
      <c r="H23">
        <v>10</v>
      </c>
      <c r="I23" t="s">
        <v>73</v>
      </c>
      <c r="J23" t="s">
        <v>5259</v>
      </c>
      <c r="K23" t="s">
        <v>5258</v>
      </c>
      <c r="L23" t="s">
        <v>220</v>
      </c>
      <c r="M23">
        <f>VLOOKUP(D23,УК!$A$1:$B$599,2,0)/1000</f>
        <v>200</v>
      </c>
      <c r="R23" s="10">
        <f>IFERROR(IFERROR(VLOOKUP(A23,'2020-2019'!$B$3:$LN$466,108,0),"")+IFERROR(VLOOKUP(A23,'2020-2019'!$B$3:$LN$1000,91,0),""),"")</f>
        <v>36091</v>
      </c>
      <c r="S23" s="10">
        <f>IFERROR(IFERROR(VLOOKUP(A23,'2022-2021'!$B$3:$LN$1000,108,0),"")+IFERROR(VLOOKUP(A23,'2022-2021'!$B$3:$LN$1000,92,0),""),"")</f>
        <v>38793</v>
      </c>
      <c r="T23" s="10">
        <f>IFERROR(IFERROR(VLOOKUP(A23,'2022-2021'!$B$3:$LN$1000,107,0),"")+IFERROR(VLOOKUP(A23,'2022-2021'!$B$3:$LN$1000,91,0),""),"")</f>
        <v>21506</v>
      </c>
      <c r="U23" s="10">
        <f>IFERROR(IFERROR(VLOOKUP(A23,'2024-2023'!$B$3:$LN$1000,108,0),"")+IFERROR(VLOOKUP(A23,'2024-2023'!$B$3:$LN$1000,92,0),""),"")</f>
        <v>21369</v>
      </c>
      <c r="V23" s="10">
        <f>IFERROR(IFERROR(VLOOKUP(A23,'2024-2023'!$B$3:$LN$1000,107,0),"")+IFERROR(VLOOKUP(A23,'2024-2023'!$B$3:$LN$1000,91,0),""),"")</f>
        <v>16790</v>
      </c>
      <c r="W23">
        <f>IFERROR(IFERROR(VLOOKUP(A23,'2020-2019'!$B$3:$LN$4660,93,0),"")+IFERROR(VLOOKUP(A23,'2020-2019'!$B$3:$LN$4660,109,0),""),"")</f>
        <v>15060</v>
      </c>
      <c r="X23">
        <f>IFERROR(IFERROR(VLOOKUP(A23,'2022-2021'!$B$3:$LN$4660,94,0),"")+IFERROR(VLOOKUP(A23,'2022-2021'!$B$3:$LN$4660,110,0),""),"")</f>
        <v>18490</v>
      </c>
      <c r="Y23">
        <f>IFERROR(IFERROR(VLOOKUP(A23,'2022-2021'!$B$3:$LN$4660,109,0),"")+IFERROR(VLOOKUP(A23,'2022-2021'!$B$3:$LN$4660,93,0),""),"")</f>
        <v>13150</v>
      </c>
      <c r="Z23">
        <f>IFERROR((IFERROR(VLOOKUP(A23,'2024-2023'!$B$3:$LN$4660,110,0),"")+IFERROR(VLOOKUP(A23,'2024-2023'!$B$3:$LN$4660,94,0),"")),"")</f>
        <v>13406</v>
      </c>
      <c r="AA23">
        <f>IFERROR((IFERROR(VLOOKUP(A23,'2024-2023'!$B$3:$LN$4660,93,0),"")+IFERROR(VLOOKUP(A23,'2024-2023'!$B$3:$LN$4660,109,0),"")),"")</f>
        <v>16927</v>
      </c>
      <c r="AB23">
        <f>IFERROR((IFERROR(VLOOKUP(A23,'2020-2019'!$B$3:$LN$466,'2020-2019'!$CV$1,0),"")),"")</f>
        <v>16307</v>
      </c>
      <c r="AC23">
        <f>IFERROR((IFERROR(VLOOKUP(A23,'2022-2021'!$B$3:$LN$4660,100,0),"")),"")</f>
        <v>18329</v>
      </c>
      <c r="AD23">
        <f>IFERROR((IFERROR(VLOOKUP(A23,'2022-2021'!$B$3:$LN$4660,99,0),"")),"")</f>
        <v>7635</v>
      </c>
      <c r="AE23">
        <f>IFERROR((IFERROR(VLOOKUP(A23,'2024-2023'!$B$3:$LN$4660,100,0),"")),"")</f>
        <v>7326</v>
      </c>
      <c r="AF23">
        <f>IFERROR(VLOOKUP(A23,'2024-2023'!$B$3:$LN$4660,99,0),"")</f>
        <v>-307</v>
      </c>
      <c r="AG23">
        <f>IFERROR((IFERROR(VLOOKUP(A23,'2020-2019'!$B$3:$LN$4660,'2020-2019'!$X$1,0),"")+IFERROR(VLOOKUP(A23,'2020-2019'!$B$3:$LN$4660,'2020-2019'!$AN$1,0),"")),"")</f>
        <v>56480</v>
      </c>
      <c r="AH23">
        <f>IFERROR((IFERROR(VLOOKUP(A23,'2022-2021'!$B$3:$LN$4660,24,0),"")+IFERROR(VLOOKUP(A23,'2022-2021'!$B$3:$LN$4660,40,0),"")),"")</f>
        <v>0</v>
      </c>
      <c r="AI23">
        <f>IFERROR((IFERROR(VLOOKUP(A23,'2022-2021'!$B$3:$LN$4660,23,0),"")+IFERROR(VLOOKUP(A23,'2022-2021'!$B$3:$LN$4660,39,0),"")),"")</f>
        <v>0</v>
      </c>
      <c r="AJ23">
        <f>IFERROR((IFERROR(VLOOKUP(A23,'2024-2023'!$B$3:$LN$4660,24,0),"")+IFERROR(VLOOKUP(A23,'2024-2023'!$B$3:$LN$4660,40,0),"")),"")</f>
        <v>0</v>
      </c>
      <c r="AK23">
        <f>IFERROR((IFERROR(VLOOKUP(A23,'2024-2023'!$B$3:$LN$4660,23,0),"")+IFERROR(VLOOKUP(A23,'2024-2023'!$B$3:$LN$4660,39,0),"")),"")</f>
        <v>0</v>
      </c>
      <c r="AL23">
        <f>IFERROR(VLOOKUP(A23,'2020-2019'!$B$3:$LN$466,'2020-2019'!$AM$1,0),"")</f>
        <v>1402</v>
      </c>
      <c r="AM23">
        <f>IFERROR(VLOOKUP(A23,'2022-2021'!$B$3:$LN$4660,38,0),"")</f>
        <v>60553</v>
      </c>
      <c r="AN23">
        <f>IFERROR(VLOOKUP(A23,'2022-2021'!$B$3:$LN$4660,37,0),"")</f>
        <v>80005</v>
      </c>
      <c r="AO23">
        <f>IFERROR(VLOOKUP(A23,'2024-2023'!$B$3:$LN$4660,38,0),"")</f>
        <v>86901</v>
      </c>
      <c r="AP23">
        <f>IFERROR(VLOOKUP(A23,'2024-2023'!$B$3:$LN$4660,37,0),"")</f>
        <v>86527</v>
      </c>
      <c r="AQ23">
        <f>IFERROR((IFERROR(VLOOKUP(A23,'2020-2019'!$B$3:$LN$466,'2020-2019'!$BL$1,0),"")+IFERROR(VLOOKUP(A23,'2020-2019'!$B$3:$LN$466,'2020-2019'!$BV$1,0),"")),"")</f>
        <v>12736</v>
      </c>
      <c r="AR23" s="5">
        <f t="shared" si="1"/>
        <v>0.46500000000000002</v>
      </c>
      <c r="AS23" t="str">
        <f>IFERROR(VLOOKUP(A23,риски!$G$2:$H$642,2,0),"")</f>
        <v>низкий</v>
      </c>
      <c r="AT23" t="str">
        <f>IFERROR(VLOOKUP(A23,Реест!A28:$P$30000,15,0),"")</f>
        <v>nordcollect.ru</v>
      </c>
      <c r="AU23" t="str">
        <f>IFERROR(VLOOKUP(A23,old!$A$3:$AU$2001,47,0),"")</f>
        <v>image156</v>
      </c>
      <c r="AV23" s="3">
        <f t="shared" si="2"/>
        <v>0</v>
      </c>
      <c r="AW23" t="str">
        <f t="shared" si="0"/>
        <v xml:space="preserve"> ООО «ПКО «НОРД КОЛЛЕКТ» зарегистрировано по адресу: 194044, Санкт-Петербург г, вн.тер.г. муниципальный округ Сампсониевское, пр-кт Финляндский, д. 4, литера А, офис 209. Генеральным директором является Применко Иван Петрович. Рост доходов компании за 5 лет: 46,5%. Объем заемных средств компании на конец 2024 года: 12736 тыс. руб. ФССП присвоил низкий уровень риска для данного ПКО.</v>
      </c>
      <c r="AX23" t="s">
        <v>22918</v>
      </c>
      <c r="AY23">
        <f>VLOOKUP(A23,'2024-2023'!$B$2:$NY$583,'2024-2023'!$BH$1,0)</f>
        <v>68194</v>
      </c>
      <c r="AZ23">
        <f>VLOOKUP(A23,'2024-2023'!$B$2:$NY$583,71,0)</f>
        <v>0</v>
      </c>
      <c r="BA23">
        <f>VLOOKUP(A23,'2024-2023'!$B$2:$NY$583,79,0)</f>
        <v>0</v>
      </c>
      <c r="BB23">
        <f t="shared" si="3"/>
        <v>0</v>
      </c>
      <c r="BC23" s="6">
        <f t="shared" si="4"/>
        <v>9.2999999999999999E-2</v>
      </c>
      <c r="BD23" s="6">
        <f t="shared" si="5"/>
        <v>-1.8284693269803455E-2</v>
      </c>
      <c r="BE23" t="str">
        <f t="shared" si="6"/>
        <v>Малая фирма</v>
      </c>
    </row>
    <row r="24" spans="1:57">
      <c r="A24" s="10">
        <v>7715936506</v>
      </c>
      <c r="B24">
        <v>332</v>
      </c>
      <c r="C24" t="s">
        <v>223</v>
      </c>
      <c r="D24">
        <v>7715936506</v>
      </c>
      <c r="E24" t="s">
        <v>14825</v>
      </c>
      <c r="F24" t="s">
        <v>13860</v>
      </c>
      <c r="G24" s="7">
        <v>41178</v>
      </c>
      <c r="H24">
        <v>13</v>
      </c>
      <c r="I24" t="s">
        <v>73</v>
      </c>
      <c r="J24" t="s">
        <v>5303</v>
      </c>
      <c r="K24" t="s">
        <v>5302</v>
      </c>
      <c r="L24" t="s">
        <v>8080</v>
      </c>
      <c r="M24">
        <f>VLOOKUP(D24,УК!$A$1:$B$599,2,0)/1000</f>
        <v>4134.6369999999997</v>
      </c>
      <c r="R24" s="10">
        <f>IFERROR(IFERROR(VLOOKUP(A24,'2020-2019'!$B$3:$LN$466,108,0),"")+IFERROR(VLOOKUP(A24,'2020-2019'!$B$3:$LN$1000,91,0),""),"")</f>
        <v>154799</v>
      </c>
      <c r="S24" s="10">
        <f>IFERROR(IFERROR(VLOOKUP(A24,'2022-2021'!$B$3:$LN$1000,108,0),"")+IFERROR(VLOOKUP(A24,'2022-2021'!$B$3:$LN$1000,92,0),""),"")</f>
        <v>36911</v>
      </c>
      <c r="T24" s="10">
        <f>IFERROR(IFERROR(VLOOKUP(A24,'2022-2021'!$B$3:$LN$1000,107,0),"")+IFERROR(VLOOKUP(A24,'2022-2021'!$B$3:$LN$1000,91,0),""),"")</f>
        <v>12140</v>
      </c>
      <c r="U24" s="10">
        <f>IFERROR(IFERROR(VLOOKUP(A24,'2024-2023'!$B$3:$LN$1000,108,0),"")+IFERROR(VLOOKUP(A24,'2024-2023'!$B$3:$LN$1000,92,0),""),"")</f>
        <v>10617</v>
      </c>
      <c r="V24" s="10">
        <f>IFERROR(IFERROR(VLOOKUP(A24,'2024-2023'!$B$3:$LN$1000,107,0),"")+IFERROR(VLOOKUP(A24,'2024-2023'!$B$3:$LN$1000,91,0),""),"")</f>
        <v>11742</v>
      </c>
      <c r="W24">
        <f>IFERROR(IFERROR(VLOOKUP(A24,'2020-2019'!$B$3:$LN$4660,93,0),"")+IFERROR(VLOOKUP(A24,'2020-2019'!$B$3:$LN$4660,109,0),""),"")</f>
        <v>181939</v>
      </c>
      <c r="X24">
        <f>IFERROR(IFERROR(VLOOKUP(A24,'2022-2021'!$B$3:$LN$4660,94,0),"")+IFERROR(VLOOKUP(A24,'2022-2021'!$B$3:$LN$4660,110,0),""),"")</f>
        <v>2228</v>
      </c>
      <c r="Y24">
        <f>IFERROR(IFERROR(VLOOKUP(A24,'2022-2021'!$B$3:$LN$4660,109,0),"")+IFERROR(VLOOKUP(A24,'2022-2021'!$B$3:$LN$4660,93,0),""),"")</f>
        <v>1668</v>
      </c>
      <c r="Z24">
        <f>IFERROR((IFERROR(VLOOKUP(A24,'2024-2023'!$B$3:$LN$4660,110,0),"")+IFERROR(VLOOKUP(A24,'2024-2023'!$B$3:$LN$4660,94,0),"")),"")</f>
        <v>1660</v>
      </c>
      <c r="AA24">
        <f>IFERROR((IFERROR(VLOOKUP(A24,'2024-2023'!$B$3:$LN$4660,93,0),"")+IFERROR(VLOOKUP(A24,'2024-2023'!$B$3:$LN$4660,109,0),"")),"")</f>
        <v>1594</v>
      </c>
      <c r="AB24">
        <f>IFERROR((IFERROR(VLOOKUP(A24,'2020-2019'!$B$3:$LN$466,'2020-2019'!$CV$1,0),"")),"")</f>
        <v>86335</v>
      </c>
      <c r="AC24">
        <f>IFERROR((IFERROR(VLOOKUP(A24,'2022-2021'!$B$3:$LN$4660,100,0),"")),"")</f>
        <v>13276</v>
      </c>
      <c r="AD24">
        <f>IFERROR((IFERROR(VLOOKUP(A24,'2022-2021'!$B$3:$LN$4660,99,0),"")),"")</f>
        <v>72</v>
      </c>
      <c r="AE24">
        <f>IFERROR((IFERROR(VLOOKUP(A24,'2024-2023'!$B$3:$LN$4660,100,0),"")),"")</f>
        <v>122</v>
      </c>
      <c r="AF24">
        <f>IFERROR(VLOOKUP(A24,'2024-2023'!$B$3:$LN$4660,99,0),"")</f>
        <v>1413</v>
      </c>
      <c r="AG24">
        <f>IFERROR((IFERROR(VLOOKUP(A24,'2020-2019'!$B$3:$LN$4660,'2020-2019'!$X$1,0),"")+IFERROR(VLOOKUP(A24,'2020-2019'!$B$3:$LN$4660,'2020-2019'!$AN$1,0),"")),"")</f>
        <v>28033</v>
      </c>
      <c r="AH24">
        <f>IFERROR((IFERROR(VLOOKUP(A24,'2022-2021'!$B$3:$LN$4660,24,0),"")+IFERROR(VLOOKUP(A24,'2022-2021'!$B$3:$LN$4660,40,0),"")),"")</f>
        <v>27580</v>
      </c>
      <c r="AI24">
        <f>IFERROR((IFERROR(VLOOKUP(A24,'2022-2021'!$B$3:$LN$4660,23,0),"")+IFERROR(VLOOKUP(A24,'2022-2021'!$B$3:$LN$4660,39,0),"")),"")</f>
        <v>37898</v>
      </c>
      <c r="AJ24">
        <f>IFERROR((IFERROR(VLOOKUP(A24,'2024-2023'!$B$3:$LN$4660,24,0),"")+IFERROR(VLOOKUP(A24,'2024-2023'!$B$3:$LN$4660,40,0),"")),"")</f>
        <v>33017</v>
      </c>
      <c r="AK24">
        <f>IFERROR((IFERROR(VLOOKUP(A24,'2024-2023'!$B$3:$LN$4660,23,0),"")+IFERROR(VLOOKUP(A24,'2024-2023'!$B$3:$LN$4660,39,0),"")),"")</f>
        <v>27889</v>
      </c>
      <c r="AL24">
        <f>IFERROR(VLOOKUP(A24,'2020-2019'!$B$3:$LN$466,'2020-2019'!$AM$1,0),"")</f>
        <v>10754</v>
      </c>
      <c r="AM24">
        <f>IFERROR(VLOOKUP(A24,'2022-2021'!$B$3:$LN$4660,38,0),"")</f>
        <v>25353</v>
      </c>
      <c r="AN24">
        <f>IFERROR(VLOOKUP(A24,'2022-2021'!$B$3:$LN$4660,37,0),"")</f>
        <v>17483</v>
      </c>
      <c r="AO24">
        <f>IFERROR(VLOOKUP(A24,'2024-2023'!$B$3:$LN$4660,38,0),"")</f>
        <v>17896</v>
      </c>
      <c r="AP24">
        <f>IFERROR(VLOOKUP(A24,'2024-2023'!$B$3:$LN$4660,37,0),"")</f>
        <v>16281</v>
      </c>
      <c r="AQ24">
        <f>IFERROR((IFERROR(VLOOKUP(A24,'2020-2019'!$B$3:$LN$466,'2020-2019'!$BL$1,0),"")+IFERROR(VLOOKUP(A24,'2020-2019'!$B$3:$LN$466,'2020-2019'!$BV$1,0),"")),"")</f>
        <v>0</v>
      </c>
      <c r="AR24" s="5">
        <f t="shared" si="1"/>
        <v>7.5999999999999998E-2</v>
      </c>
      <c r="AS24" t="str">
        <f>IFERROR(VLOOKUP(A24,риски!$G$2:$H$642,2,0),"")</f>
        <v>низкий</v>
      </c>
      <c r="AT24" t="str">
        <f>IFERROR(VLOOKUP(A24,Реест!A29:$P$30000,15,0),"")</f>
        <v>wingocollect.ru</v>
      </c>
      <c r="AU24" t="str">
        <f>IFERROR(VLOOKUP(A24,old!$A$3:$AU$2001,47,0),"")</f>
        <v>image237</v>
      </c>
      <c r="AV24" s="3">
        <f t="shared" si="2"/>
        <v>0.99486319694645597</v>
      </c>
      <c r="AW24" t="str">
        <f t="shared" si="0"/>
        <v xml:space="preserve"> ООО ПКО «ВИНГО» зарегистрировано по адресу: 117420, Москва г, Профсоюзная ул, дом 57, офис ЭТАЖ 4, помещение III, комната 114. Генеральным директором является Ермилов Михаил Вячеславович. Рост доходов компании за 5 лет: 7,6%. Рост финансовых активов компании за 5 лет: 99,49%. ФССП присвоил низкий уровень риска для данного ПКО.</v>
      </c>
      <c r="AX24" t="s">
        <v>22914</v>
      </c>
      <c r="AY24">
        <f>VLOOKUP(A24,'2024-2023'!$B$2:$NY$583,'2024-2023'!$BH$1,0)</f>
        <v>46201</v>
      </c>
      <c r="AZ24">
        <f>VLOOKUP(A24,'2024-2023'!$B$2:$NY$583,71,0)</f>
        <v>1</v>
      </c>
      <c r="BA24">
        <f>VLOOKUP(A24,'2024-2023'!$B$2:$NY$583,79,0)</f>
        <v>6048</v>
      </c>
      <c r="BB24">
        <f t="shared" si="3"/>
        <v>0.13092790199346335</v>
      </c>
      <c r="BC24" s="6">
        <f t="shared" si="4"/>
        <v>1.52E-2</v>
      </c>
      <c r="BD24" s="6">
        <f t="shared" si="5"/>
        <v>0.12033725089422585</v>
      </c>
      <c r="BE24" t="str">
        <f t="shared" si="6"/>
        <v>Малая фирма</v>
      </c>
    </row>
    <row r="25" spans="1:57">
      <c r="A25" s="10">
        <v>6164244208</v>
      </c>
      <c r="B25">
        <v>62</v>
      </c>
      <c r="C25" t="s">
        <v>236</v>
      </c>
      <c r="D25">
        <v>6164244208</v>
      </c>
      <c r="E25" t="s">
        <v>14827</v>
      </c>
      <c r="F25" t="s">
        <v>13868</v>
      </c>
      <c r="G25" s="7">
        <v>38744</v>
      </c>
      <c r="H25">
        <v>20</v>
      </c>
      <c r="I25" t="s">
        <v>73</v>
      </c>
      <c r="J25" t="s">
        <v>4916</v>
      </c>
      <c r="K25" t="s">
        <v>239</v>
      </c>
      <c r="L25" t="s">
        <v>240</v>
      </c>
      <c r="M25">
        <f>VLOOKUP(D25,УК!$A$1:$B$599,2,0)/1000</f>
        <v>25</v>
      </c>
      <c r="R25" s="10">
        <f>IFERROR(IFERROR(VLOOKUP(A25,'2020-2019'!$B$3:$LN$466,108,0),"")+IFERROR(VLOOKUP(A25,'2020-2019'!$B$3:$LN$1000,91,0),""),"")</f>
        <v>111629</v>
      </c>
      <c r="S25" s="10">
        <f>IFERROR(IFERROR(VLOOKUP(A25,'2022-2021'!$B$3:$LN$1000,108,0),"")+IFERROR(VLOOKUP(A25,'2022-2021'!$B$3:$LN$1000,92,0),""),"")</f>
        <v>153322</v>
      </c>
      <c r="T25" s="10">
        <f>IFERROR(IFERROR(VLOOKUP(A25,'2022-2021'!$B$3:$LN$1000,107,0),"")+IFERROR(VLOOKUP(A25,'2022-2021'!$B$3:$LN$1000,91,0),""),"")</f>
        <v>206223</v>
      </c>
      <c r="U25" s="10">
        <f>IFERROR(IFERROR(VLOOKUP(A25,'2024-2023'!$B$3:$LN$1000,108,0),"")+IFERROR(VLOOKUP(A25,'2024-2023'!$B$3:$LN$1000,92,0),""),"")</f>
        <v>236156</v>
      </c>
      <c r="V25" s="10">
        <f>IFERROR(IFERROR(VLOOKUP(A25,'2024-2023'!$B$3:$LN$1000,107,0),"")+IFERROR(VLOOKUP(A25,'2024-2023'!$B$3:$LN$1000,91,0),""),"")</f>
        <v>239543</v>
      </c>
      <c r="W25">
        <f>IFERROR(IFERROR(VLOOKUP(A25,'2020-2019'!$B$3:$LN$4660,93,0),"")+IFERROR(VLOOKUP(A25,'2020-2019'!$B$3:$LN$4660,109,0),""),"")</f>
        <v>125426</v>
      </c>
      <c r="X25">
        <f>IFERROR(IFERROR(VLOOKUP(A25,'2022-2021'!$B$3:$LN$4660,94,0),"")+IFERROR(VLOOKUP(A25,'2022-2021'!$B$3:$LN$4660,110,0),""),"")</f>
        <v>108114</v>
      </c>
      <c r="Y25">
        <f>IFERROR(IFERROR(VLOOKUP(A25,'2022-2021'!$B$3:$LN$4660,109,0),"")+IFERROR(VLOOKUP(A25,'2022-2021'!$B$3:$LN$4660,93,0),""),"")</f>
        <v>107277</v>
      </c>
      <c r="Z25">
        <f>IFERROR((IFERROR(VLOOKUP(A25,'2024-2023'!$B$3:$LN$4660,110,0),"")+IFERROR(VLOOKUP(A25,'2024-2023'!$B$3:$LN$4660,94,0),"")),"")</f>
        <v>74562</v>
      </c>
      <c r="AA25">
        <f>IFERROR((IFERROR(VLOOKUP(A25,'2024-2023'!$B$3:$LN$4660,93,0),"")+IFERROR(VLOOKUP(A25,'2024-2023'!$B$3:$LN$4660,109,0),"")),"")</f>
        <v>97268</v>
      </c>
      <c r="AB25">
        <f>IFERROR((IFERROR(VLOOKUP(A25,'2020-2019'!$B$3:$LN$466,'2020-2019'!$CV$1,0),"")),"")</f>
        <v>38368</v>
      </c>
      <c r="AC25">
        <f>IFERROR((IFERROR(VLOOKUP(A25,'2022-2021'!$B$3:$LN$4660,100,0),"")),"")</f>
        <v>45208</v>
      </c>
      <c r="AD25">
        <f>IFERROR((IFERROR(VLOOKUP(A25,'2022-2021'!$B$3:$LN$4660,99,0),"")),"")</f>
        <v>98415</v>
      </c>
      <c r="AE25">
        <f>IFERROR((IFERROR(VLOOKUP(A25,'2024-2023'!$B$3:$LN$4660,100,0),"")),"")</f>
        <v>161048</v>
      </c>
      <c r="AF25">
        <f>IFERROR(VLOOKUP(A25,'2024-2023'!$B$3:$LN$4660,99,0),"")</f>
        <v>141729</v>
      </c>
      <c r="AG25">
        <f>IFERROR((IFERROR(VLOOKUP(A25,'2020-2019'!$B$3:$LN$4660,'2020-2019'!$X$1,0),"")+IFERROR(VLOOKUP(A25,'2020-2019'!$B$3:$LN$4660,'2020-2019'!$AN$1,0),"")),"")</f>
        <v>0</v>
      </c>
      <c r="AH25">
        <f>IFERROR((IFERROR(VLOOKUP(A25,'2022-2021'!$B$3:$LN$4660,24,0),"")+IFERROR(VLOOKUP(A25,'2022-2021'!$B$3:$LN$4660,40,0),"")),"")</f>
        <v>0</v>
      </c>
      <c r="AI25">
        <f>IFERROR((IFERROR(VLOOKUP(A25,'2022-2021'!$B$3:$LN$4660,23,0),"")+IFERROR(VLOOKUP(A25,'2022-2021'!$B$3:$LN$4660,39,0),"")),"")</f>
        <v>0</v>
      </c>
      <c r="AJ25">
        <f>IFERROR((IFERROR(VLOOKUP(A25,'2024-2023'!$B$3:$LN$4660,24,0),"")+IFERROR(VLOOKUP(A25,'2024-2023'!$B$3:$LN$4660,40,0),"")),"")</f>
        <v>0</v>
      </c>
      <c r="AK25">
        <f>IFERROR((IFERROR(VLOOKUP(A25,'2024-2023'!$B$3:$LN$4660,23,0),"")+IFERROR(VLOOKUP(A25,'2024-2023'!$B$3:$LN$4660,39,0),"")),"")</f>
        <v>0</v>
      </c>
      <c r="AL25">
        <f>IFERROR(VLOOKUP(A25,'2020-2019'!$B$3:$LN$466,'2020-2019'!$AM$1,0),"")</f>
        <v>20055</v>
      </c>
      <c r="AM25">
        <f>IFERROR(VLOOKUP(A25,'2022-2021'!$B$3:$LN$4660,38,0),"")</f>
        <v>67401</v>
      </c>
      <c r="AN25">
        <f>IFERROR(VLOOKUP(A25,'2022-2021'!$B$3:$LN$4660,37,0),"")</f>
        <v>88468</v>
      </c>
      <c r="AO25">
        <f>IFERROR(VLOOKUP(A25,'2024-2023'!$B$3:$LN$4660,38,0),"")</f>
        <v>26883</v>
      </c>
      <c r="AP25">
        <f>IFERROR(VLOOKUP(A25,'2024-2023'!$B$3:$LN$4660,37,0),"")</f>
        <v>75396</v>
      </c>
      <c r="AQ25">
        <f>IFERROR((IFERROR(VLOOKUP(A25,'2020-2019'!$B$3:$LN$466,'2020-2019'!$BL$1,0),"")+IFERROR(VLOOKUP(A25,'2020-2019'!$B$3:$LN$466,'2020-2019'!$BV$1,0),"")),"")</f>
        <v>0</v>
      </c>
      <c r="AR25" s="5">
        <f t="shared" si="1"/>
        <v>2.1459999999999999</v>
      </c>
      <c r="AS25" t="str">
        <f>IFERROR(VLOOKUP(A25,риски!$G$2:$H$642,2,0),"")</f>
        <v>низкий</v>
      </c>
      <c r="AT25" t="str">
        <f>IFERROR(VLOOKUP(A25,Реест!A31:$P$30000,15,0),"")</f>
        <v>dolgrostov.ru</v>
      </c>
      <c r="AU25" t="str">
        <f>IFERROR(VLOOKUP(A25,old!$A$3:$AU$2001,47,0),"")</f>
        <v>image081</v>
      </c>
      <c r="AV25" s="3" t="str">
        <f t="shared" si="2"/>
        <v/>
      </c>
      <c r="AW25" t="str">
        <f t="shared" si="0"/>
        <v xml:space="preserve"> ООО «ПКО «СП» зарегистрировано по адресу: 344013, Ростовская обл, г Ростов-на-Дону, ул Мечникова, 39в. Генеральным директором является Бревдо Михаил Григорьевич. Рост доходов компании за 5 лет: 214,6%. ФССП присвоил низкий уровень риска для данного ПКО.</v>
      </c>
      <c r="AX25" t="s">
        <v>22920</v>
      </c>
      <c r="AY25">
        <f>VLOOKUP(A25,'2024-2023'!$B$2:$NY$583,'2024-2023'!$BH$1,0)</f>
        <v>63159</v>
      </c>
      <c r="AZ25">
        <f>VLOOKUP(A25,'2024-2023'!$B$2:$NY$583,71,0)</f>
        <v>0</v>
      </c>
      <c r="BA25">
        <f>VLOOKUP(A25,'2024-2023'!$B$2:$NY$583,79,0)</f>
        <v>0</v>
      </c>
      <c r="BB25">
        <f t="shared" si="3"/>
        <v>0</v>
      </c>
      <c r="BC25" s="6">
        <f t="shared" si="4"/>
        <v>0.42919999999999997</v>
      </c>
      <c r="BD25" s="6">
        <f t="shared" si="5"/>
        <v>0.59166412710870286</v>
      </c>
      <c r="BE25" t="str">
        <f t="shared" si="6"/>
        <v>Малая фирма</v>
      </c>
    </row>
    <row r="26" spans="1:57">
      <c r="A26" s="10">
        <v>5260181171</v>
      </c>
      <c r="B26">
        <v>189</v>
      </c>
      <c r="C26" t="s">
        <v>243</v>
      </c>
      <c r="D26">
        <v>5260181171</v>
      </c>
      <c r="E26" t="s">
        <v>14828</v>
      </c>
      <c r="F26" t="s">
        <v>13869</v>
      </c>
      <c r="G26" s="7">
        <v>39003</v>
      </c>
      <c r="H26">
        <v>19</v>
      </c>
      <c r="I26" t="s">
        <v>44</v>
      </c>
      <c r="J26" t="s">
        <v>5168</v>
      </c>
      <c r="K26" t="s">
        <v>5168</v>
      </c>
      <c r="L26" t="s">
        <v>8087</v>
      </c>
      <c r="M26">
        <f>VLOOKUP(D26,УК!$A$1:$B$599,2,0)/1000</f>
        <v>11010</v>
      </c>
      <c r="R26" s="10">
        <f>IFERROR(IFERROR(VLOOKUP(A26,'2020-2019'!$B$3:$LN$466,108,0),"")+IFERROR(VLOOKUP(A26,'2020-2019'!$B$3:$LN$1000,91,0),""),"")</f>
        <v>52952</v>
      </c>
      <c r="S26" s="10">
        <f>IFERROR(IFERROR(VLOOKUP(A26,'2022-2021'!$B$3:$LN$1000,108,0),"")+IFERROR(VLOOKUP(A26,'2022-2021'!$B$3:$LN$1000,92,0),""),"")</f>
        <v>53533</v>
      </c>
      <c r="T26" s="10">
        <f>IFERROR(IFERROR(VLOOKUP(A26,'2022-2021'!$B$3:$LN$1000,107,0),"")+IFERROR(VLOOKUP(A26,'2022-2021'!$B$3:$LN$1000,91,0),""),"")</f>
        <v>49302</v>
      </c>
      <c r="U26" s="10">
        <f>IFERROR(IFERROR(VLOOKUP(A26,'2024-2023'!$B$3:$LN$1000,108,0),"")+IFERROR(VLOOKUP(A26,'2024-2023'!$B$3:$LN$1000,92,0),""),"")</f>
        <v>43281</v>
      </c>
      <c r="V26" s="10">
        <f>IFERROR(IFERROR(VLOOKUP(A26,'2024-2023'!$B$3:$LN$1000,107,0),"")+IFERROR(VLOOKUP(A26,'2024-2023'!$B$3:$LN$1000,91,0),""),"")</f>
        <v>32377</v>
      </c>
      <c r="W26">
        <f>IFERROR(IFERROR(VLOOKUP(A26,'2020-2019'!$B$3:$LN$4660,93,0),"")+IFERROR(VLOOKUP(A26,'2020-2019'!$B$3:$LN$4660,109,0),""),"")</f>
        <v>15427</v>
      </c>
      <c r="X26">
        <f>IFERROR(IFERROR(VLOOKUP(A26,'2022-2021'!$B$3:$LN$4660,94,0),"")+IFERROR(VLOOKUP(A26,'2022-2021'!$B$3:$LN$4660,110,0),""),"")</f>
        <v>39234</v>
      </c>
      <c r="Y26">
        <f>IFERROR(IFERROR(VLOOKUP(A26,'2022-2021'!$B$3:$LN$4660,109,0),"")+IFERROR(VLOOKUP(A26,'2022-2021'!$B$3:$LN$4660,93,0),""),"")</f>
        <v>41882</v>
      </c>
      <c r="Z26">
        <f>IFERROR((IFERROR(VLOOKUP(A26,'2024-2023'!$B$3:$LN$4660,110,0),"")+IFERROR(VLOOKUP(A26,'2024-2023'!$B$3:$LN$4660,94,0),"")),"")</f>
        <v>34631</v>
      </c>
      <c r="AA26">
        <f>IFERROR((IFERROR(VLOOKUP(A26,'2024-2023'!$B$3:$LN$4660,93,0),"")+IFERROR(VLOOKUP(A26,'2024-2023'!$B$3:$LN$4660,109,0),"")),"")</f>
        <v>22937</v>
      </c>
      <c r="AB26">
        <f>IFERROR((IFERROR(VLOOKUP(A26,'2020-2019'!$B$3:$LN$466,'2020-2019'!$CV$1,0),"")),"")</f>
        <v>28446</v>
      </c>
      <c r="AC26">
        <f>IFERROR((IFERROR(VLOOKUP(A26,'2022-2021'!$B$3:$LN$4660,100,0),"")),"")</f>
        <v>10392</v>
      </c>
      <c r="AD26">
        <f>IFERROR((IFERROR(VLOOKUP(A26,'2022-2021'!$B$3:$LN$4660,99,0),"")),"")</f>
        <v>4745</v>
      </c>
      <c r="AE26">
        <f>IFERROR((IFERROR(VLOOKUP(A26,'2024-2023'!$B$3:$LN$4660,100,0),"")),"")</f>
        <v>5595</v>
      </c>
      <c r="AF26">
        <f>IFERROR(VLOOKUP(A26,'2024-2023'!$B$3:$LN$4660,99,0),"")</f>
        <v>6725</v>
      </c>
      <c r="AG26">
        <f>IFERROR((IFERROR(VLOOKUP(A26,'2020-2019'!$B$3:$LN$4660,'2020-2019'!$X$1,0),"")+IFERROR(VLOOKUP(A26,'2020-2019'!$B$3:$LN$4660,'2020-2019'!$AN$1,0),"")),"")</f>
        <v>0</v>
      </c>
      <c r="AH26">
        <f>IFERROR((IFERROR(VLOOKUP(A26,'2022-2021'!$B$3:$LN$4660,24,0),"")+IFERROR(VLOOKUP(A26,'2022-2021'!$B$3:$LN$4660,40,0),"")),"")</f>
        <v>0</v>
      </c>
      <c r="AI26">
        <f>IFERROR((IFERROR(VLOOKUP(A26,'2022-2021'!$B$3:$LN$4660,23,0),"")+IFERROR(VLOOKUP(A26,'2022-2021'!$B$3:$LN$4660,39,0),"")),"")</f>
        <v>0</v>
      </c>
      <c r="AJ26">
        <f>IFERROR((IFERROR(VLOOKUP(A26,'2024-2023'!$B$3:$LN$4660,24,0),"")+IFERROR(VLOOKUP(A26,'2024-2023'!$B$3:$LN$4660,40,0),"")),"")</f>
        <v>0</v>
      </c>
      <c r="AK26">
        <f>IFERROR((IFERROR(VLOOKUP(A26,'2024-2023'!$B$3:$LN$4660,23,0),"")+IFERROR(VLOOKUP(A26,'2024-2023'!$B$3:$LN$4660,39,0),"")),"")</f>
        <v>0</v>
      </c>
      <c r="AL26">
        <f>IFERROR(VLOOKUP(A26,'2020-2019'!$B$3:$LN$466,'2020-2019'!$AM$1,0),"")</f>
        <v>147638</v>
      </c>
      <c r="AM26">
        <f>IFERROR(VLOOKUP(A26,'2022-2021'!$B$3:$LN$4660,38,0),"")</f>
        <v>177997</v>
      </c>
      <c r="AN26">
        <f>IFERROR(VLOOKUP(A26,'2022-2021'!$B$3:$LN$4660,37,0),"")</f>
        <v>190244</v>
      </c>
      <c r="AO26">
        <f>IFERROR(VLOOKUP(A26,'2024-2023'!$B$3:$LN$4660,38,0),"")</f>
        <v>202015</v>
      </c>
      <c r="AP26">
        <f>IFERROR(VLOOKUP(A26,'2024-2023'!$B$3:$LN$4660,37,0),"")</f>
        <v>168836</v>
      </c>
      <c r="AQ26">
        <f>IFERROR((IFERROR(VLOOKUP(A26,'2020-2019'!$B$3:$LN$466,'2020-2019'!$BL$1,0),"")+IFERROR(VLOOKUP(A26,'2020-2019'!$B$3:$LN$466,'2020-2019'!$BV$1,0),"")),"")</f>
        <v>0</v>
      </c>
      <c r="AR26" s="5">
        <f t="shared" si="1"/>
        <v>0.61099999999999999</v>
      </c>
      <c r="AS26" t="str">
        <f>IFERROR(VLOOKUP(A26,риски!$G$2:$H$642,2,0),"")</f>
        <v>низкий</v>
      </c>
      <c r="AT26" t="str">
        <f>IFERROR(VLOOKUP(A26,Реест!A32:$P$30000,15,0),"")</f>
        <v>betta-nn.ru</v>
      </c>
      <c r="AU26" t="str">
        <f>IFERROR(VLOOKUP(A26,old!$A$3:$AU$2001,47,0),"")</f>
        <v>image189</v>
      </c>
      <c r="AV26" s="3" t="str">
        <f t="shared" si="2"/>
        <v/>
      </c>
      <c r="AW26" t="str">
        <f t="shared" si="0"/>
        <v xml:space="preserve"> ООО ПКО «Бэтта» зарегистрировано по адресу: 603155, Нижегородская область, г.о. Город Нижний Новгород, г Нижний Новгород, ул Ковалихинская, дом 72, квартира 71. Генеральным директором является Антифьев Александр Николаевич. Рост доходов компании за 5 лет: 61,1%. ФССП присвоил низкий уровень риска для данного ПКО.</v>
      </c>
      <c r="AX26" t="s">
        <v>22921</v>
      </c>
      <c r="AY26">
        <f>VLOOKUP(A26,'2024-2023'!$B$2:$NY$583,'2024-2023'!$BH$1,0)</f>
        <v>37905</v>
      </c>
      <c r="AZ26">
        <f>VLOOKUP(A26,'2024-2023'!$B$2:$NY$583,71,0)</f>
        <v>0</v>
      </c>
      <c r="BA26">
        <f>VLOOKUP(A26,'2024-2023'!$B$2:$NY$583,79,0)</f>
        <v>0</v>
      </c>
      <c r="BB26">
        <f t="shared" si="3"/>
        <v>0</v>
      </c>
      <c r="BC26" s="6">
        <f t="shared" si="4"/>
        <v>0.1222</v>
      </c>
      <c r="BD26" s="6">
        <f t="shared" si="5"/>
        <v>0.2077091762671032</v>
      </c>
      <c r="BE26" t="str">
        <f t="shared" si="6"/>
        <v>Малая фирма</v>
      </c>
    </row>
    <row r="27" spans="1:57">
      <c r="A27" s="10">
        <v>2536275392</v>
      </c>
      <c r="B27">
        <v>115</v>
      </c>
      <c r="C27" t="s">
        <v>250</v>
      </c>
      <c r="D27">
        <v>2536275392</v>
      </c>
      <c r="E27" t="s">
        <v>14829</v>
      </c>
      <c r="F27" t="s">
        <v>13870</v>
      </c>
      <c r="G27" s="7">
        <v>41857</v>
      </c>
      <c r="H27">
        <v>12</v>
      </c>
      <c r="I27" t="s">
        <v>73</v>
      </c>
      <c r="J27" t="s">
        <v>4972</v>
      </c>
      <c r="K27" t="s">
        <v>4972</v>
      </c>
      <c r="L27" t="s">
        <v>8090</v>
      </c>
      <c r="M27">
        <f>VLOOKUP(D27,УК!$A$1:$B$599,2,0)/1000</f>
        <v>100</v>
      </c>
      <c r="R27" s="10">
        <f>IFERROR(IFERROR(VLOOKUP(A27,'2020-2019'!$B$3:$LN$466,108,0),"")+IFERROR(VLOOKUP(A27,'2020-2019'!$B$3:$LN$1000,91,0),""),"")</f>
        <v>49796</v>
      </c>
      <c r="S27" s="10">
        <f>IFERROR(IFERROR(VLOOKUP(A27,'2022-2021'!$B$3:$LN$1000,108,0),"")+IFERROR(VLOOKUP(A27,'2022-2021'!$B$3:$LN$1000,92,0),""),"")</f>
        <v>74559</v>
      </c>
      <c r="T27" s="10">
        <f>IFERROR(IFERROR(VLOOKUP(A27,'2022-2021'!$B$3:$LN$1000,107,0),"")+IFERROR(VLOOKUP(A27,'2022-2021'!$B$3:$LN$1000,91,0),""),"")</f>
        <v>109833</v>
      </c>
      <c r="U27" s="10">
        <f>IFERROR(IFERROR(VLOOKUP(A27,'2024-2023'!$B$3:$LN$1000,108,0),"")+IFERROR(VLOOKUP(A27,'2024-2023'!$B$3:$LN$1000,92,0),""),"")</f>
        <v>119975</v>
      </c>
      <c r="V27" s="10">
        <f>IFERROR(IFERROR(VLOOKUP(A27,'2024-2023'!$B$3:$LN$1000,107,0),"")+IFERROR(VLOOKUP(A27,'2024-2023'!$B$3:$LN$1000,91,0),""),"")</f>
        <v>141581</v>
      </c>
      <c r="W27">
        <f>IFERROR(IFERROR(VLOOKUP(A27,'2020-2019'!$B$3:$LN$4660,93,0),"")+IFERROR(VLOOKUP(A27,'2020-2019'!$B$3:$LN$4660,109,0),""),"")</f>
        <v>35127</v>
      </c>
      <c r="X27">
        <f>IFERROR(IFERROR(VLOOKUP(A27,'2022-2021'!$B$3:$LN$4660,94,0),"")+IFERROR(VLOOKUP(A27,'2022-2021'!$B$3:$LN$4660,110,0),""),"")</f>
        <v>67561</v>
      </c>
      <c r="Y27">
        <f>IFERROR(IFERROR(VLOOKUP(A27,'2022-2021'!$B$3:$LN$4660,109,0),"")+IFERROR(VLOOKUP(A27,'2022-2021'!$B$3:$LN$4660,93,0),""),"")</f>
        <v>100868</v>
      </c>
      <c r="Z27">
        <f>IFERROR((IFERROR(VLOOKUP(A27,'2024-2023'!$B$3:$LN$4660,110,0),"")+IFERROR(VLOOKUP(A27,'2024-2023'!$B$3:$LN$4660,94,0),"")),"")</f>
        <v>111110</v>
      </c>
      <c r="AA27">
        <f>IFERROR((IFERROR(VLOOKUP(A27,'2024-2023'!$B$3:$LN$4660,93,0),"")+IFERROR(VLOOKUP(A27,'2024-2023'!$B$3:$LN$4660,109,0),"")),"")</f>
        <v>30556</v>
      </c>
      <c r="AB27">
        <f>IFERROR((IFERROR(VLOOKUP(A27,'2020-2019'!$B$3:$LN$466,'2020-2019'!$CV$1,0),"")),"")</f>
        <v>7020</v>
      </c>
      <c r="AC27">
        <f>IFERROR((IFERROR(VLOOKUP(A27,'2022-2021'!$B$3:$LN$4660,100,0),"")),"")</f>
        <v>3194</v>
      </c>
      <c r="AD27">
        <f>IFERROR((IFERROR(VLOOKUP(A27,'2022-2021'!$B$3:$LN$4660,99,0),"")),"")</f>
        <v>3007</v>
      </c>
      <c r="AE27">
        <f>IFERROR((IFERROR(VLOOKUP(A27,'2024-2023'!$B$3:$LN$4660,100,0),"")),"")</f>
        <v>3143</v>
      </c>
      <c r="AF27">
        <f>IFERROR(VLOOKUP(A27,'2024-2023'!$B$3:$LN$4660,99,0),"")</f>
        <v>103920</v>
      </c>
      <c r="AG27">
        <f>IFERROR((IFERROR(VLOOKUP(A27,'2020-2019'!$B$3:$LN$4660,'2020-2019'!$X$1,0),"")+IFERROR(VLOOKUP(A27,'2020-2019'!$B$3:$LN$4660,'2020-2019'!$AN$1,0),"")),"")</f>
        <v>0</v>
      </c>
      <c r="AH27">
        <f>IFERROR((IFERROR(VLOOKUP(A27,'2022-2021'!$B$3:$LN$4660,24,0),"")+IFERROR(VLOOKUP(A27,'2022-2021'!$B$3:$LN$4660,40,0),"")),"")</f>
        <v>0</v>
      </c>
      <c r="AI27">
        <f>IFERROR((IFERROR(VLOOKUP(A27,'2022-2021'!$B$3:$LN$4660,23,0),"")+IFERROR(VLOOKUP(A27,'2022-2021'!$B$3:$LN$4660,39,0),"")),"")</f>
        <v>0</v>
      </c>
      <c r="AJ27">
        <f>IFERROR((IFERROR(VLOOKUP(A27,'2024-2023'!$B$3:$LN$4660,24,0),"")+IFERROR(VLOOKUP(A27,'2024-2023'!$B$3:$LN$4660,40,0),"")),"")</f>
        <v>0</v>
      </c>
      <c r="AK27">
        <f>IFERROR((IFERROR(VLOOKUP(A27,'2024-2023'!$B$3:$LN$4660,23,0),"")+IFERROR(VLOOKUP(A27,'2024-2023'!$B$3:$LN$4660,39,0),"")),"")</f>
        <v>0</v>
      </c>
      <c r="AL27">
        <f>IFERROR(VLOOKUP(A27,'2020-2019'!$B$3:$LN$466,'2020-2019'!$AM$1,0),"")</f>
        <v>19769</v>
      </c>
      <c r="AM27">
        <f>IFERROR(VLOOKUP(A27,'2022-2021'!$B$3:$LN$4660,38,0),"")</f>
        <v>23011</v>
      </c>
      <c r="AN27">
        <f>IFERROR(VLOOKUP(A27,'2022-2021'!$B$3:$LN$4660,37,0),"")</f>
        <v>23252</v>
      </c>
      <c r="AO27">
        <f>IFERROR(VLOOKUP(A27,'2024-2023'!$B$3:$LN$4660,38,0),"")</f>
        <v>32727</v>
      </c>
      <c r="AP27">
        <f>IFERROR(VLOOKUP(A27,'2024-2023'!$B$3:$LN$4660,37,0),"")</f>
        <v>309613</v>
      </c>
      <c r="AQ27">
        <f>IFERROR((IFERROR(VLOOKUP(A27,'2020-2019'!$B$3:$LN$466,'2020-2019'!$BL$1,0),"")+IFERROR(VLOOKUP(A27,'2020-2019'!$B$3:$LN$466,'2020-2019'!$BV$1,0),"")),"")</f>
        <v>17861</v>
      </c>
      <c r="AR27" s="5">
        <f t="shared" si="1"/>
        <v>2.843</v>
      </c>
      <c r="AS27" t="str">
        <f>IFERROR(VLOOKUP(A27,риски!$G$2:$H$642,2,0),"")</f>
        <v>низкий</v>
      </c>
      <c r="AT27" t="str">
        <f>IFERROR(VLOOKUP(A27,Реест!A33:$P$30000,15,0),"")</f>
        <v>premier25.ru</v>
      </c>
      <c r="AU27" t="str">
        <f>IFERROR(VLOOKUP(A27,old!$A$3:$AU$2001,47,0),"")</f>
        <v>image198</v>
      </c>
      <c r="AV27" s="3" t="str">
        <f t="shared" si="2"/>
        <v/>
      </c>
      <c r="AW27" t="str">
        <f t="shared" si="0"/>
        <v xml:space="preserve"> ООО ПКО «Премьер Авто» зарегистрировано по адресу: Приморский край, Владивостокский г.о., г. Владивосток, ул. Светланская, д. 85, ПОМЕЩ. Х, 690001. Генеральным директором является Золотухина Галина Степановна. Рост доходов компании за 5 лет: 284,3%. Объем заемных средств компании на конец 2024 года: 17861 тыс. руб. ФССП присвоил низкий уровень риска для данного ПКО.</v>
      </c>
      <c r="AX27" t="s">
        <v>22922</v>
      </c>
      <c r="AY27">
        <f>VLOOKUP(A27,'2024-2023'!$B$2:$NY$583,'2024-2023'!$BH$1,0)</f>
        <v>179706</v>
      </c>
      <c r="AZ27">
        <f>VLOOKUP(A27,'2024-2023'!$B$2:$NY$583,71,0)</f>
        <v>0</v>
      </c>
      <c r="BA27">
        <f>VLOOKUP(A27,'2024-2023'!$B$2:$NY$583,79,0)</f>
        <v>0</v>
      </c>
      <c r="BB27">
        <f t="shared" si="3"/>
        <v>0</v>
      </c>
      <c r="BC27" s="6">
        <f t="shared" si="4"/>
        <v>0.56859999999999999</v>
      </c>
      <c r="BD27" s="6">
        <f t="shared" si="5"/>
        <v>0.73399679335504053</v>
      </c>
      <c r="BE27" t="str">
        <f t="shared" si="6"/>
        <v>Малая фирма</v>
      </c>
    </row>
    <row r="28" spans="1:57">
      <c r="A28" s="10">
        <v>7842355430</v>
      </c>
      <c r="B28">
        <v>271</v>
      </c>
      <c r="C28" t="s">
        <v>257</v>
      </c>
      <c r="D28">
        <v>7842355430</v>
      </c>
      <c r="E28" t="s">
        <v>14830</v>
      </c>
      <c r="F28" t="s">
        <v>13871</v>
      </c>
      <c r="G28" s="7">
        <v>39170</v>
      </c>
      <c r="H28">
        <v>19</v>
      </c>
      <c r="I28" t="s">
        <v>73</v>
      </c>
      <c r="J28" t="s">
        <v>23017</v>
      </c>
      <c r="K28" t="s">
        <v>20120</v>
      </c>
      <c r="L28" t="s">
        <v>261</v>
      </c>
      <c r="M28">
        <f>VLOOKUP(D28,УК!$A$1:$B$599,2,0)/1000</f>
        <v>100</v>
      </c>
      <c r="R28" s="10">
        <f>IFERROR(IFERROR(VLOOKUP(A28,'2020-2019'!$B$3:$LN$466,108,0),"")+IFERROR(VLOOKUP(A28,'2020-2019'!$B$3:$LN$1000,91,0),""),"")</f>
        <v>25379</v>
      </c>
      <c r="S28" s="10">
        <f>IFERROR(IFERROR(VLOOKUP(A28,'2022-2021'!$B$3:$LN$1000,108,0),"")+IFERROR(VLOOKUP(A28,'2022-2021'!$B$3:$LN$1000,92,0),""),"")</f>
        <v>17886</v>
      </c>
      <c r="T28" s="10">
        <f>IFERROR(IFERROR(VLOOKUP(A28,'2022-2021'!$B$3:$LN$1000,107,0),"")+IFERROR(VLOOKUP(A28,'2022-2021'!$B$3:$LN$1000,91,0),""),"")</f>
        <v>9436</v>
      </c>
      <c r="U28" s="10">
        <f>IFERROR(IFERROR(VLOOKUP(A28,'2024-2023'!$B$3:$LN$1000,108,0),"")+IFERROR(VLOOKUP(A28,'2024-2023'!$B$3:$LN$1000,92,0),""),"")</f>
        <v>19356</v>
      </c>
      <c r="V28" s="10">
        <f>IFERROR(IFERROR(VLOOKUP(A28,'2024-2023'!$B$3:$LN$1000,107,0),"")+IFERROR(VLOOKUP(A28,'2024-2023'!$B$3:$LN$1000,91,0),""),"")</f>
        <v>21005</v>
      </c>
      <c r="W28">
        <f>IFERROR(IFERROR(VLOOKUP(A28,'2020-2019'!$B$3:$LN$4660,93,0),"")+IFERROR(VLOOKUP(A28,'2020-2019'!$B$3:$LN$4660,109,0),""),"")</f>
        <v>30202</v>
      </c>
      <c r="X28">
        <f>IFERROR(IFERROR(VLOOKUP(A28,'2022-2021'!$B$3:$LN$4660,94,0),"")+IFERROR(VLOOKUP(A28,'2022-2021'!$B$3:$LN$4660,110,0),""),"")</f>
        <v>13662</v>
      </c>
      <c r="Y28">
        <f>IFERROR(IFERROR(VLOOKUP(A28,'2022-2021'!$B$3:$LN$4660,109,0),"")+IFERROR(VLOOKUP(A28,'2022-2021'!$B$3:$LN$4660,93,0),""),"")</f>
        <v>9871</v>
      </c>
      <c r="Z28">
        <f>IFERROR((IFERROR(VLOOKUP(A28,'2024-2023'!$B$3:$LN$4660,110,0),"")+IFERROR(VLOOKUP(A28,'2024-2023'!$B$3:$LN$4660,94,0),"")),"")</f>
        <v>12250</v>
      </c>
      <c r="AA28">
        <f>IFERROR((IFERROR(VLOOKUP(A28,'2024-2023'!$B$3:$LN$4660,93,0),"")+IFERROR(VLOOKUP(A28,'2024-2023'!$B$3:$LN$4660,109,0),"")),"")</f>
        <v>4331</v>
      </c>
      <c r="AB28">
        <f>IFERROR((IFERROR(VLOOKUP(A28,'2020-2019'!$B$3:$LN$466,'2020-2019'!$CV$1,0),"")),"")</f>
        <v>3491</v>
      </c>
      <c r="AC28">
        <f>IFERROR((IFERROR(VLOOKUP(A28,'2022-2021'!$B$3:$LN$4660,100,0),"")),"")</f>
        <v>3601</v>
      </c>
      <c r="AD28">
        <f>IFERROR((IFERROR(VLOOKUP(A28,'2022-2021'!$B$3:$LN$4660,99,0),"")),"")</f>
        <v>-1055</v>
      </c>
      <c r="AE28">
        <f>IFERROR((IFERROR(VLOOKUP(A28,'2024-2023'!$B$3:$LN$4660,100,0),"")),"")</f>
        <v>5563</v>
      </c>
      <c r="AF28">
        <f>IFERROR(VLOOKUP(A28,'2024-2023'!$B$3:$LN$4660,99,0),"")</f>
        <v>15134</v>
      </c>
      <c r="AG28">
        <f>IFERROR((IFERROR(VLOOKUP(A28,'2020-2019'!$B$3:$LN$4660,'2020-2019'!$X$1,0),"")+IFERROR(VLOOKUP(A28,'2020-2019'!$B$3:$LN$4660,'2020-2019'!$AN$1,0),"")),"")</f>
        <v>46</v>
      </c>
      <c r="AH28">
        <f>IFERROR((IFERROR(VLOOKUP(A28,'2022-2021'!$B$3:$LN$4660,24,0),"")+IFERROR(VLOOKUP(A28,'2022-2021'!$B$3:$LN$4660,40,0),"")),"")</f>
        <v>46</v>
      </c>
      <c r="AI28">
        <f>IFERROR((IFERROR(VLOOKUP(A28,'2022-2021'!$B$3:$LN$4660,23,0),"")+IFERROR(VLOOKUP(A28,'2022-2021'!$B$3:$LN$4660,39,0),"")),"")</f>
        <v>46</v>
      </c>
      <c r="AJ28">
        <f>IFERROR((IFERROR(VLOOKUP(A28,'2024-2023'!$B$3:$LN$4660,24,0),"")+IFERROR(VLOOKUP(A28,'2024-2023'!$B$3:$LN$4660,40,0),"")),"")</f>
        <v>46</v>
      </c>
      <c r="AK28">
        <f>IFERROR((IFERROR(VLOOKUP(A28,'2024-2023'!$B$3:$LN$4660,23,0),"")+IFERROR(VLOOKUP(A28,'2024-2023'!$B$3:$LN$4660,39,0),"")),"")</f>
        <v>46</v>
      </c>
      <c r="AL28">
        <f>IFERROR(VLOOKUP(A28,'2020-2019'!$B$3:$LN$466,'2020-2019'!$AM$1,0),"")</f>
        <v>21811</v>
      </c>
      <c r="AM28">
        <f>IFERROR(VLOOKUP(A28,'2022-2021'!$B$3:$LN$4660,38,0),"")</f>
        <v>19337</v>
      </c>
      <c r="AN28">
        <f>IFERROR(VLOOKUP(A28,'2022-2021'!$B$3:$LN$4660,37,0),"")</f>
        <v>29726</v>
      </c>
      <c r="AO28">
        <f>IFERROR(VLOOKUP(A28,'2024-2023'!$B$3:$LN$4660,38,0),"")</f>
        <v>19657</v>
      </c>
      <c r="AP28">
        <f>IFERROR(VLOOKUP(A28,'2024-2023'!$B$3:$LN$4660,37,0),"")</f>
        <v>20285</v>
      </c>
      <c r="AQ28">
        <f>IFERROR((IFERROR(VLOOKUP(A28,'2020-2019'!$B$3:$LN$466,'2020-2019'!$BL$1,0),"")+IFERROR(VLOOKUP(A28,'2020-2019'!$B$3:$LN$466,'2020-2019'!$BV$1,0),"")),"")</f>
        <v>1544</v>
      </c>
      <c r="AR28" s="5">
        <f t="shared" si="1"/>
        <v>0.82799999999999996</v>
      </c>
      <c r="AS28" t="str">
        <f>IFERROR(VLOOKUP(A28,риски!$G$2:$H$642,2,0),"")</f>
        <v>низкий</v>
      </c>
      <c r="AT28" t="str">
        <f>IFERROR(VLOOKUP(A28,Реест!A34:$P$30000,15,0),"")</f>
        <v>afpb.agency</v>
      </c>
      <c r="AU28" t="str">
        <f>IFERROR(VLOOKUP(A28,old!$A$3:$AU$2001,47,0),"")</f>
        <v>image302</v>
      </c>
      <c r="AV28" s="3">
        <f t="shared" si="2"/>
        <v>1</v>
      </c>
      <c r="AW28" t="str">
        <f t="shared" si="0"/>
        <v xml:space="preserve"> ООО «ПКО «АФПБ» зарегистрировано по адресу: 195009, Санкт-Петербург г, Кондратьевский пр-кт, дом 2, литера Л, офис 300. Генеральным директором является Иванов Александр Иванович. Рост доходов компании за 5 лет: 82,8%. Рост финансовых активов компании за 5 лет: 100%. Объем заемных средств компании на конец 2024 года: 1544 тыс. руб. ФССП присвоил низкий уровень риска для данного ПКО.</v>
      </c>
      <c r="AX28" t="s">
        <v>22918</v>
      </c>
      <c r="AY28">
        <f>VLOOKUP(A28,'2024-2023'!$B$2:$NY$583,'2024-2023'!$BH$1,0)</f>
        <v>16634</v>
      </c>
      <c r="AZ28">
        <f>VLOOKUP(A28,'2024-2023'!$B$2:$NY$583,71,0)</f>
        <v>0</v>
      </c>
      <c r="BA28">
        <f>VLOOKUP(A28,'2024-2023'!$B$2:$NY$583,79,0)</f>
        <v>0</v>
      </c>
      <c r="BB28">
        <f t="shared" si="3"/>
        <v>0</v>
      </c>
      <c r="BC28" s="6">
        <f t="shared" si="4"/>
        <v>0.1656</v>
      </c>
      <c r="BD28" s="6">
        <f t="shared" si="5"/>
        <v>0.72049512020947393</v>
      </c>
      <c r="BE28" t="str">
        <f t="shared" si="6"/>
        <v>Малая фирма</v>
      </c>
    </row>
    <row r="29" spans="1:57">
      <c r="A29" s="10">
        <v>5836652784</v>
      </c>
      <c r="B29">
        <v>307</v>
      </c>
      <c r="C29" t="s">
        <v>264</v>
      </c>
      <c r="D29">
        <v>5836652784</v>
      </c>
      <c r="E29" t="s">
        <v>14831</v>
      </c>
      <c r="F29" t="s">
        <v>13872</v>
      </c>
      <c r="G29" s="7">
        <v>41152</v>
      </c>
      <c r="H29">
        <v>14</v>
      </c>
      <c r="I29" t="s">
        <v>73</v>
      </c>
      <c r="J29" t="s">
        <v>5402</v>
      </c>
      <c r="K29" t="s">
        <v>5401</v>
      </c>
      <c r="L29" t="s">
        <v>268</v>
      </c>
      <c r="M29">
        <f>VLOOKUP(D29,УК!$A$1:$B$599,2,0)/1000</f>
        <v>10</v>
      </c>
      <c r="R29" s="10">
        <f>IFERROR(IFERROR(VLOOKUP(A29,'2020-2019'!$B$3:$LN$466,108,0),"")+IFERROR(VLOOKUP(A29,'2020-2019'!$B$3:$LN$1000,91,0),""),"")</f>
        <v>31716</v>
      </c>
      <c r="S29" s="10">
        <f>IFERROR(IFERROR(VLOOKUP(A29,'2022-2021'!$B$3:$LN$1000,108,0),"")+IFERROR(VLOOKUP(A29,'2022-2021'!$B$3:$LN$1000,92,0),""),"")</f>
        <v>23319</v>
      </c>
      <c r="T29" s="10">
        <f>IFERROR(IFERROR(VLOOKUP(A29,'2022-2021'!$B$3:$LN$1000,107,0),"")+IFERROR(VLOOKUP(A29,'2022-2021'!$B$3:$LN$1000,91,0),""),"")</f>
        <v>18067</v>
      </c>
      <c r="U29" s="10">
        <f>IFERROR(IFERROR(VLOOKUP(A29,'2024-2023'!$B$3:$LN$1000,108,0),"")+IFERROR(VLOOKUP(A29,'2024-2023'!$B$3:$LN$1000,92,0),""),"")</f>
        <v>12861</v>
      </c>
      <c r="V29" s="10">
        <f>IFERROR(IFERROR(VLOOKUP(A29,'2024-2023'!$B$3:$LN$1000,107,0),"")+IFERROR(VLOOKUP(A29,'2024-2023'!$B$3:$LN$1000,91,0),""),"")</f>
        <v>5866</v>
      </c>
      <c r="W29">
        <f>IFERROR(IFERROR(VLOOKUP(A29,'2020-2019'!$B$3:$LN$4660,93,0),"")+IFERROR(VLOOKUP(A29,'2020-2019'!$B$3:$LN$4660,109,0),""),"")</f>
        <v>36911</v>
      </c>
      <c r="X29">
        <f>IFERROR(IFERROR(VLOOKUP(A29,'2022-2021'!$B$3:$LN$4660,94,0),"")+IFERROR(VLOOKUP(A29,'2022-2021'!$B$3:$LN$4660,110,0),""),"")</f>
        <v>904</v>
      </c>
      <c r="Y29">
        <f>IFERROR(IFERROR(VLOOKUP(A29,'2022-2021'!$B$3:$LN$4660,109,0),"")+IFERROR(VLOOKUP(A29,'2022-2021'!$B$3:$LN$4660,93,0),""),"")</f>
        <v>776</v>
      </c>
      <c r="Z29">
        <f>IFERROR((IFERROR(VLOOKUP(A29,'2024-2023'!$B$3:$LN$4660,110,0),"")+IFERROR(VLOOKUP(A29,'2024-2023'!$B$3:$LN$4660,94,0),"")),"")</f>
        <v>613</v>
      </c>
      <c r="AA29">
        <f>IFERROR((IFERROR(VLOOKUP(A29,'2024-2023'!$B$3:$LN$4660,93,0),"")+IFERROR(VLOOKUP(A29,'2024-2023'!$B$3:$LN$4660,109,0),"")),"")</f>
        <v>541</v>
      </c>
      <c r="AB29">
        <f>IFERROR((IFERROR(VLOOKUP(A29,'2020-2019'!$B$3:$LN$466,'2020-2019'!$CV$1,0),"")),"")</f>
        <v>9216</v>
      </c>
      <c r="AC29">
        <f>IFERROR((IFERROR(VLOOKUP(A29,'2022-2021'!$B$3:$LN$4660,100,0),"")),"")</f>
        <v>5308</v>
      </c>
      <c r="AD29">
        <f>IFERROR((IFERROR(VLOOKUP(A29,'2022-2021'!$B$3:$LN$4660,99,0),"")),"")</f>
        <v>4033</v>
      </c>
      <c r="AE29">
        <f>IFERROR((IFERROR(VLOOKUP(A29,'2024-2023'!$B$3:$LN$4660,100,0),"")),"")</f>
        <v>2883</v>
      </c>
      <c r="AF29">
        <f>IFERROR(VLOOKUP(A29,'2024-2023'!$B$3:$LN$4660,99,0),"")</f>
        <v>834</v>
      </c>
      <c r="AG29">
        <f>IFERROR((IFERROR(VLOOKUP(A29,'2020-2019'!$B$3:$LN$4660,'2020-2019'!$X$1,0),"")+IFERROR(VLOOKUP(A29,'2020-2019'!$B$3:$LN$4660,'2020-2019'!$AN$1,0),"")),"")</f>
        <v>63242</v>
      </c>
      <c r="AH29">
        <f>IFERROR((IFERROR(VLOOKUP(A29,'2022-2021'!$B$3:$LN$4660,24,0),"")+IFERROR(VLOOKUP(A29,'2022-2021'!$B$3:$LN$4660,40,0),"")),"")</f>
        <v>63837</v>
      </c>
      <c r="AI29">
        <f>IFERROR((IFERROR(VLOOKUP(A29,'2022-2021'!$B$3:$LN$4660,23,0),"")+IFERROR(VLOOKUP(A29,'2022-2021'!$B$3:$LN$4660,39,0),"")),"")</f>
        <v>63637</v>
      </c>
      <c r="AJ29">
        <f>IFERROR((IFERROR(VLOOKUP(A29,'2024-2023'!$B$3:$LN$4660,24,0),"")+IFERROR(VLOOKUP(A29,'2024-2023'!$B$3:$LN$4660,40,0),"")),"")</f>
        <v>61100</v>
      </c>
      <c r="AK29">
        <f>IFERROR((IFERROR(VLOOKUP(A29,'2024-2023'!$B$3:$LN$4660,23,0),"")+IFERROR(VLOOKUP(A29,'2024-2023'!$B$3:$LN$4660,39,0),"")),"")</f>
        <v>60192</v>
      </c>
      <c r="AL29">
        <f>IFERROR(VLOOKUP(A29,'2020-2019'!$B$3:$LN$466,'2020-2019'!$AM$1,0),"")</f>
        <v>42357</v>
      </c>
      <c r="AM29">
        <f>IFERROR(VLOOKUP(A29,'2022-2021'!$B$3:$LN$4660,38,0),"")</f>
        <v>39739</v>
      </c>
      <c r="AN29">
        <f>IFERROR(VLOOKUP(A29,'2022-2021'!$B$3:$LN$4660,37,0),"")</f>
        <v>39223</v>
      </c>
      <c r="AO29">
        <f>IFERROR(VLOOKUP(A29,'2024-2023'!$B$3:$LN$4660,38,0),"")</f>
        <v>38630</v>
      </c>
      <c r="AP29">
        <f>IFERROR(VLOOKUP(A29,'2024-2023'!$B$3:$LN$4660,37,0),"")</f>
        <v>38664</v>
      </c>
      <c r="AQ29">
        <f>IFERROR((IFERROR(VLOOKUP(A29,'2020-2019'!$B$3:$LN$466,'2020-2019'!$BL$1,0),"")+IFERROR(VLOOKUP(A29,'2020-2019'!$B$3:$LN$466,'2020-2019'!$BV$1,0),"")),"")</f>
        <v>0</v>
      </c>
      <c r="AR29" s="5">
        <f t="shared" si="1"/>
        <v>0.185</v>
      </c>
      <c r="AS29" t="str">
        <f>IFERROR(VLOOKUP(A29,риски!$G$2:$H$642,2,0),"")</f>
        <v>низкий</v>
      </c>
      <c r="AT29" t="str">
        <f>IFERROR(VLOOKUP(A29,Реест!A35:$P$30000,15,0),"")</f>
        <v>CFB2012.ru</v>
      </c>
      <c r="AU29" t="str">
        <f>IFERROR(VLOOKUP(A29,old!$A$3:$AU$2001,47,0),"")</f>
        <v>image179</v>
      </c>
      <c r="AV29" s="3">
        <f t="shared" si="2"/>
        <v>0.95177255621264345</v>
      </c>
      <c r="AW29" t="str">
        <f t="shared" si="0"/>
        <v xml:space="preserve"> ООО ПКО «Лайф» зарегистрировано по адресу: 440000, Пензенская обл, Пенза г, Пушкина ул, дом 3, офис 506. Генеральным директором является Ладыгин Михаил Евгеньевич. Рост доходов компании за 5 лет: 18,5%. Рост финансовых активов компании за 5 лет: 95,18%. ФССП присвоил низкий уровень риска для данного ПКО.</v>
      </c>
      <c r="AX29" t="s">
        <v>22923</v>
      </c>
      <c r="AY29">
        <f>VLOOKUP(A29,'2024-2023'!$B$2:$NY$583,'2024-2023'!$BH$1,0)</f>
        <v>89813</v>
      </c>
      <c r="AZ29">
        <f>VLOOKUP(A29,'2024-2023'!$B$2:$NY$583,71,0)</f>
        <v>0</v>
      </c>
      <c r="BA29">
        <f>VLOOKUP(A29,'2024-2023'!$B$2:$NY$583,79,0)</f>
        <v>9973</v>
      </c>
      <c r="BB29">
        <f t="shared" si="3"/>
        <v>0.11104183136071616</v>
      </c>
      <c r="BC29" s="6">
        <f t="shared" si="4"/>
        <v>3.6999999999999998E-2</v>
      </c>
      <c r="BD29" s="6">
        <f t="shared" si="5"/>
        <v>0.14217524718718036</v>
      </c>
      <c r="BE29" t="str">
        <f t="shared" si="6"/>
        <v>Малая фирма</v>
      </c>
    </row>
    <row r="30" spans="1:57">
      <c r="A30" s="10">
        <v>1901104600</v>
      </c>
      <c r="B30">
        <v>221</v>
      </c>
      <c r="C30" t="s">
        <v>283</v>
      </c>
      <c r="D30">
        <v>1901104600</v>
      </c>
      <c r="E30" t="s">
        <v>14833</v>
      </c>
      <c r="F30" t="s">
        <v>13877</v>
      </c>
      <c r="G30" s="7">
        <v>40850</v>
      </c>
      <c r="H30">
        <v>14</v>
      </c>
      <c r="I30" t="s">
        <v>44</v>
      </c>
      <c r="J30" t="s">
        <v>5213</v>
      </c>
      <c r="K30" t="s">
        <v>5213</v>
      </c>
      <c r="L30" t="s">
        <v>8103</v>
      </c>
      <c r="M30">
        <f>VLOOKUP(D30,УК!$A$1:$B$599,2,0)/1000</f>
        <v>120</v>
      </c>
      <c r="R30" s="10">
        <f>IFERROR(IFERROR(VLOOKUP(A30,'2020-2019'!$B$3:$LN$466,108,0),"")+IFERROR(VLOOKUP(A30,'2020-2019'!$B$3:$LN$1000,91,0),""),"")</f>
        <v>17167</v>
      </c>
      <c r="S30" s="10">
        <f>IFERROR(IFERROR(VLOOKUP(A30,'2022-2021'!$B$3:$LN$1000,108,0),"")+IFERROR(VLOOKUP(A30,'2022-2021'!$B$3:$LN$1000,92,0),""),"")</f>
        <v>16352</v>
      </c>
      <c r="T30" s="10">
        <f>IFERROR(IFERROR(VLOOKUP(A30,'2022-2021'!$B$3:$LN$1000,107,0),"")+IFERROR(VLOOKUP(A30,'2022-2021'!$B$3:$LN$1000,91,0),""),"")</f>
        <v>26337</v>
      </c>
      <c r="U30" s="10">
        <f>IFERROR(IFERROR(VLOOKUP(A30,'2024-2023'!$B$3:$LN$1000,108,0),"")+IFERROR(VLOOKUP(A30,'2024-2023'!$B$3:$LN$1000,92,0),""),"")</f>
        <v>33896</v>
      </c>
      <c r="V30" s="10">
        <f>IFERROR(IFERROR(VLOOKUP(A30,'2024-2023'!$B$3:$LN$1000,107,0),"")+IFERROR(VLOOKUP(A30,'2024-2023'!$B$3:$LN$1000,91,0),""),"")</f>
        <v>24290</v>
      </c>
      <c r="W30">
        <f>IFERROR(IFERROR(VLOOKUP(A30,'2020-2019'!$B$3:$LN$4660,93,0),"")+IFERROR(VLOOKUP(A30,'2020-2019'!$B$3:$LN$4660,109,0),""),"")</f>
        <v>24830</v>
      </c>
      <c r="X30">
        <f>IFERROR(IFERROR(VLOOKUP(A30,'2022-2021'!$B$3:$LN$4660,94,0),"")+IFERROR(VLOOKUP(A30,'2022-2021'!$B$3:$LN$4660,110,0),""),"")</f>
        <v>7761</v>
      </c>
      <c r="Y30">
        <f>IFERROR(IFERROR(VLOOKUP(A30,'2022-2021'!$B$3:$LN$4660,109,0),"")+IFERROR(VLOOKUP(A30,'2022-2021'!$B$3:$LN$4660,93,0),""),"")</f>
        <v>14696</v>
      </c>
      <c r="Z30">
        <f>IFERROR((IFERROR(VLOOKUP(A30,'2024-2023'!$B$3:$LN$4660,110,0),"")+IFERROR(VLOOKUP(A30,'2024-2023'!$B$3:$LN$4660,94,0),"")),"")</f>
        <v>19804</v>
      </c>
      <c r="AA30">
        <f>IFERROR((IFERROR(VLOOKUP(A30,'2024-2023'!$B$3:$LN$4660,93,0),"")+IFERROR(VLOOKUP(A30,'2024-2023'!$B$3:$LN$4660,109,0),"")),"")</f>
        <v>18990</v>
      </c>
      <c r="AB30">
        <f>IFERROR((IFERROR(VLOOKUP(A30,'2020-2019'!$B$3:$LN$466,'2020-2019'!$CV$1,0),"")),"")</f>
        <v>4387</v>
      </c>
      <c r="AC30">
        <f>IFERROR((IFERROR(VLOOKUP(A30,'2022-2021'!$B$3:$LN$4660,100,0),"")),"")</f>
        <v>8264</v>
      </c>
      <c r="AD30">
        <f>IFERROR((IFERROR(VLOOKUP(A30,'2022-2021'!$B$3:$LN$4660,99,0),"")),"")</f>
        <v>11114</v>
      </c>
      <c r="AE30">
        <f>IFERROR((IFERROR(VLOOKUP(A30,'2024-2023'!$B$3:$LN$4660,100,0),"")),"")</f>
        <v>12582</v>
      </c>
      <c r="AF30">
        <f>IFERROR(VLOOKUP(A30,'2024-2023'!$B$3:$LN$4660,99,0),"")</f>
        <v>3706</v>
      </c>
      <c r="AG30">
        <f>IFERROR((IFERROR(VLOOKUP(A30,'2020-2019'!$B$3:$LN$4660,'2020-2019'!$X$1,0),"")+IFERROR(VLOOKUP(A30,'2020-2019'!$B$3:$LN$4660,'2020-2019'!$AN$1,0),"")),"")</f>
        <v>373097</v>
      </c>
      <c r="AH30">
        <f>IFERROR((IFERROR(VLOOKUP(A30,'2022-2021'!$B$3:$LN$4660,24,0),"")+IFERROR(VLOOKUP(A30,'2022-2021'!$B$3:$LN$4660,40,0),"")),"")</f>
        <v>502259</v>
      </c>
      <c r="AI30">
        <f>IFERROR((IFERROR(VLOOKUP(A30,'2022-2021'!$B$3:$LN$4660,23,0),"")+IFERROR(VLOOKUP(A30,'2022-2021'!$B$3:$LN$4660,39,0),"")),"")</f>
        <v>555353</v>
      </c>
      <c r="AJ30">
        <f>IFERROR((IFERROR(VLOOKUP(A30,'2024-2023'!$B$3:$LN$4660,24,0),"")+IFERROR(VLOOKUP(A30,'2024-2023'!$B$3:$LN$4660,40,0),"")),"")</f>
        <v>48612</v>
      </c>
      <c r="AK30">
        <f>IFERROR((IFERROR(VLOOKUP(A30,'2024-2023'!$B$3:$LN$4660,23,0),"")+IFERROR(VLOOKUP(A30,'2024-2023'!$B$3:$LN$4660,39,0),"")),"")</f>
        <v>10939</v>
      </c>
      <c r="AL30">
        <f>IFERROR(VLOOKUP(A30,'2020-2019'!$B$3:$LN$466,'2020-2019'!$AM$1,0),"")</f>
        <v>253989</v>
      </c>
      <c r="AM30">
        <f>IFERROR(VLOOKUP(A30,'2022-2021'!$B$3:$LN$4660,38,0),"")</f>
        <v>15085</v>
      </c>
      <c r="AN30">
        <f>IFERROR(VLOOKUP(A30,'2022-2021'!$B$3:$LN$4660,37,0),"")</f>
        <v>4387</v>
      </c>
      <c r="AO30">
        <f>IFERROR(VLOOKUP(A30,'2024-2023'!$B$3:$LN$4660,38,0),"")</f>
        <v>7886</v>
      </c>
      <c r="AP30">
        <f>IFERROR(VLOOKUP(A30,'2024-2023'!$B$3:$LN$4660,37,0),"")</f>
        <v>404</v>
      </c>
      <c r="AQ30">
        <f>IFERROR((IFERROR(VLOOKUP(A30,'2020-2019'!$B$3:$LN$466,'2020-2019'!$BL$1,0),"")+IFERROR(VLOOKUP(A30,'2020-2019'!$B$3:$LN$466,'2020-2019'!$BV$1,0),"")),"")</f>
        <v>364425</v>
      </c>
      <c r="AR30" s="5">
        <f t="shared" si="1"/>
        <v>1.415</v>
      </c>
      <c r="AS30" t="str">
        <f>IFERROR(VLOOKUP(A30,риски!$G$2:$H$642,2,0),"")</f>
        <v>низкий</v>
      </c>
      <c r="AT30" t="str">
        <f>IFERROR(VLOOKUP(A30,Реест!A37:$P$30000,15,0),"")</f>
        <v>bvd19.ru</v>
      </c>
      <c r="AU30" t="str">
        <f>IFERROR(VLOOKUP(A30,old!$A$3:$AU$2001,47,0),"")</f>
        <v>image119</v>
      </c>
      <c r="AV30" s="3">
        <f t="shared" si="2"/>
        <v>2.9319453118089932E-2</v>
      </c>
      <c r="AW30" t="str">
        <f t="shared" si="0"/>
        <v xml:space="preserve"> ООО ПКО «БВД» зарегистрировано по адресу: 655017, Хакасия Респ, Абакан г, Чертыгашева ул, дом 77, помещение 44Н. Генеральным директором является Корсунов Игорь Владимирович. Рост доходов компании за 5 лет: 141,5%. Рост финансовых активов компании за 5 лет: 2,93%. Объем заемных средств компании на конец 2024 года: 364425 тыс. руб. ФССП присвоил низкий уровень риска для данного ПКО.</v>
      </c>
      <c r="AX30" t="s">
        <v>22924</v>
      </c>
      <c r="AY30">
        <f>VLOOKUP(A30,'2024-2023'!$B$2:$NY$583,'2024-2023'!$BH$1,0)</f>
        <v>5017</v>
      </c>
      <c r="AZ30">
        <f>VLOOKUP(A30,'2024-2023'!$B$2:$NY$583,71,0)</f>
        <v>7668</v>
      </c>
      <c r="BA30">
        <f>VLOOKUP(A30,'2024-2023'!$B$2:$NY$583,79,0)</f>
        <v>395</v>
      </c>
      <c r="BB30">
        <f t="shared" si="3"/>
        <v>1.6071357384891369</v>
      </c>
      <c r="BC30" s="6">
        <f t="shared" si="4"/>
        <v>0.28300000000000003</v>
      </c>
      <c r="BD30" s="6">
        <f t="shared" si="5"/>
        <v>0.15257307533964595</v>
      </c>
      <c r="BE30" t="str">
        <f t="shared" si="6"/>
        <v>Малая фирма</v>
      </c>
    </row>
    <row r="31" spans="1:57">
      <c r="A31" s="10">
        <v>7709824836</v>
      </c>
      <c r="B31">
        <v>98</v>
      </c>
      <c r="C31" t="s">
        <v>13879</v>
      </c>
      <c r="D31">
        <v>7709824836</v>
      </c>
      <c r="E31" t="s">
        <v>14835</v>
      </c>
      <c r="F31" t="s">
        <v>13880</v>
      </c>
      <c r="G31" s="7">
        <v>39854</v>
      </c>
      <c r="H31">
        <v>17</v>
      </c>
      <c r="I31" t="s">
        <v>73</v>
      </c>
      <c r="J31" t="s">
        <v>4971</v>
      </c>
      <c r="K31" t="s">
        <v>4970</v>
      </c>
      <c r="L31" t="s">
        <v>300</v>
      </c>
      <c r="M31">
        <f>VLOOKUP(D31,УК!$A$1:$B$599,2,0)/1000</f>
        <v>10</v>
      </c>
      <c r="R31" s="10">
        <f>IFERROR(IFERROR(VLOOKUP(A31,'2020-2019'!$B$3:$LN$466,108,0),"")+IFERROR(VLOOKUP(A31,'2020-2019'!$B$3:$LN$1000,91,0),""),"")</f>
        <v>112873</v>
      </c>
      <c r="S31" s="10">
        <f>IFERROR(IFERROR(VLOOKUP(A31,'2022-2021'!$B$3:$LN$1000,108,0),"")+IFERROR(VLOOKUP(A31,'2022-2021'!$B$3:$LN$1000,92,0),""),"")</f>
        <v>191143</v>
      </c>
      <c r="T31" s="10">
        <f>IFERROR(IFERROR(VLOOKUP(A31,'2022-2021'!$B$3:$LN$1000,107,0),"")+IFERROR(VLOOKUP(A31,'2022-2021'!$B$3:$LN$1000,91,0),""),"")</f>
        <v>140791</v>
      </c>
      <c r="U31" s="10">
        <f>IFERROR(IFERROR(VLOOKUP(A31,'2024-2023'!$B$3:$LN$1000,108,0),"")+IFERROR(VLOOKUP(A31,'2024-2023'!$B$3:$LN$1000,92,0),""),"")</f>
        <v>148542</v>
      </c>
      <c r="V31" s="10">
        <f>IFERROR(IFERROR(VLOOKUP(A31,'2024-2023'!$B$3:$LN$1000,107,0),"")+IFERROR(VLOOKUP(A31,'2024-2023'!$B$3:$LN$1000,91,0),""),"")</f>
        <v>142580</v>
      </c>
      <c r="W31">
        <f>IFERROR(IFERROR(VLOOKUP(A31,'2020-2019'!$B$3:$LN$4660,93,0),"")+IFERROR(VLOOKUP(A31,'2020-2019'!$B$3:$LN$4660,109,0),""),"")</f>
        <v>58921</v>
      </c>
      <c r="X31">
        <f>IFERROR(IFERROR(VLOOKUP(A31,'2022-2021'!$B$3:$LN$4660,94,0),"")+IFERROR(VLOOKUP(A31,'2022-2021'!$B$3:$LN$4660,110,0),""),"")</f>
        <v>26635</v>
      </c>
      <c r="Y31">
        <f>IFERROR(IFERROR(VLOOKUP(A31,'2022-2021'!$B$3:$LN$4660,109,0),"")+IFERROR(VLOOKUP(A31,'2022-2021'!$B$3:$LN$4660,93,0),""),"")</f>
        <v>31784</v>
      </c>
      <c r="Z31">
        <f>IFERROR((IFERROR(VLOOKUP(A31,'2024-2023'!$B$3:$LN$4660,110,0),"")+IFERROR(VLOOKUP(A31,'2024-2023'!$B$3:$LN$4660,94,0),"")),"")</f>
        <v>36395</v>
      </c>
      <c r="AA31">
        <f>IFERROR((IFERROR(VLOOKUP(A31,'2024-2023'!$B$3:$LN$4660,93,0),"")+IFERROR(VLOOKUP(A31,'2024-2023'!$B$3:$LN$4660,109,0),"")),"")</f>
        <v>39724</v>
      </c>
      <c r="AB31">
        <f>IFERROR((IFERROR(VLOOKUP(A31,'2020-2019'!$B$3:$LN$466,'2020-2019'!$CV$1,0),"")),"")</f>
        <v>78385</v>
      </c>
      <c r="AC31">
        <f>IFERROR((IFERROR(VLOOKUP(A31,'2022-2021'!$B$3:$LN$4660,100,0),"")),"")</f>
        <v>155134</v>
      </c>
      <c r="AD31">
        <f>IFERROR((IFERROR(VLOOKUP(A31,'2022-2021'!$B$3:$LN$4660,99,0),"")),"")</f>
        <v>104295</v>
      </c>
      <c r="AE31">
        <f>IFERROR((IFERROR(VLOOKUP(A31,'2024-2023'!$B$3:$LN$4660,100,0),"")),"")</f>
        <v>107420</v>
      </c>
      <c r="AF31">
        <f>IFERROR(VLOOKUP(A31,'2024-2023'!$B$3:$LN$4660,99,0),"")</f>
        <v>98309</v>
      </c>
      <c r="AG31">
        <f>IFERROR((IFERROR(VLOOKUP(A31,'2020-2019'!$B$3:$LN$4660,'2020-2019'!$X$1,0),"")+IFERROR(VLOOKUP(A31,'2020-2019'!$B$3:$LN$4660,'2020-2019'!$AN$1,0),"")),"")</f>
        <v>0</v>
      </c>
      <c r="AH31">
        <f>IFERROR((IFERROR(VLOOKUP(A31,'2022-2021'!$B$3:$LN$4660,24,0),"")+IFERROR(VLOOKUP(A31,'2022-2021'!$B$3:$LN$4660,40,0),"")),"")</f>
        <v>0</v>
      </c>
      <c r="AI31">
        <f>IFERROR((IFERROR(VLOOKUP(A31,'2022-2021'!$B$3:$LN$4660,23,0),"")+IFERROR(VLOOKUP(A31,'2022-2021'!$B$3:$LN$4660,39,0),"")),"")</f>
        <v>0</v>
      </c>
      <c r="AJ31">
        <f>IFERROR((IFERROR(VLOOKUP(A31,'2024-2023'!$B$3:$LN$4660,24,0),"")+IFERROR(VLOOKUP(A31,'2024-2023'!$B$3:$LN$4660,40,0),"")),"")</f>
        <v>0</v>
      </c>
      <c r="AK31">
        <f>IFERROR((IFERROR(VLOOKUP(A31,'2024-2023'!$B$3:$LN$4660,23,0),"")+IFERROR(VLOOKUP(A31,'2024-2023'!$B$3:$LN$4660,39,0),"")),"")</f>
        <v>0</v>
      </c>
      <c r="AL31">
        <f>IFERROR(VLOOKUP(A31,'2020-2019'!$B$3:$LN$466,'2020-2019'!$AM$1,0),"")</f>
        <v>35178</v>
      </c>
      <c r="AM31">
        <f>IFERROR(VLOOKUP(A31,'2022-2021'!$B$3:$LN$4660,38,0),"")</f>
        <v>130302</v>
      </c>
      <c r="AN31">
        <f>IFERROR(VLOOKUP(A31,'2022-2021'!$B$3:$LN$4660,37,0),"")</f>
        <v>130302</v>
      </c>
      <c r="AO31">
        <f>IFERROR(VLOOKUP(A31,'2024-2023'!$B$3:$LN$4660,38,0),"")</f>
        <v>129789</v>
      </c>
      <c r="AP31">
        <f>IFERROR(VLOOKUP(A31,'2024-2023'!$B$3:$LN$4660,37,0),"")</f>
        <v>124919</v>
      </c>
      <c r="AQ31">
        <f>IFERROR((IFERROR(VLOOKUP(A31,'2020-2019'!$B$3:$LN$466,'2020-2019'!$BL$1,0),"")+IFERROR(VLOOKUP(A31,'2020-2019'!$B$3:$LN$466,'2020-2019'!$BV$1,0),"")),"")</f>
        <v>0</v>
      </c>
      <c r="AR31" s="5">
        <f t="shared" si="1"/>
        <v>1.2629999999999999</v>
      </c>
      <c r="AS31" t="str">
        <f>IFERROR(VLOOKUP(A31,риски!$G$2:$H$642,2,0),"")</f>
        <v>низкий</v>
      </c>
      <c r="AT31" t="str">
        <f>IFERROR(VLOOKUP(A31,Реест!A39:$P$30000,15,0),"")</f>
        <v>uk-svs.ru</v>
      </c>
      <c r="AU31" t="str">
        <f>IFERROR(VLOOKUP(A31,old!$A$3:$AU$2001,47,0),"")</f>
        <v>image242</v>
      </c>
      <c r="AV31" s="3" t="str">
        <f t="shared" si="2"/>
        <v/>
      </c>
      <c r="AW31" t="str">
        <f t="shared" si="0"/>
        <v xml:space="preserve"> ООО ПКО «ЮК «Группа СВС» зарегистрировано по адресу: 115114, Москва г, наб Дербеневская, 11, Эт 9 Пом Б. Генеральным директором является Вильчковский Александр Иванович. Рост доходов компании за 5 лет: 126,3%. ФССП присвоил низкий уровень риска для данного ПКО.</v>
      </c>
      <c r="AX31" t="s">
        <v>22914</v>
      </c>
      <c r="AY31">
        <f>VLOOKUP(A31,'2024-2023'!$B$2:$NY$583,'2024-2023'!$BH$1,0)</f>
        <v>142516</v>
      </c>
      <c r="AZ31">
        <f>VLOOKUP(A31,'2024-2023'!$B$2:$NY$583,71,0)</f>
        <v>0</v>
      </c>
      <c r="BA31">
        <f>VLOOKUP(A31,'2024-2023'!$B$2:$NY$583,79,0)</f>
        <v>0</v>
      </c>
      <c r="BB31">
        <f t="shared" si="3"/>
        <v>0</v>
      </c>
      <c r="BC31" s="6">
        <f t="shared" si="4"/>
        <v>0.25259999999999999</v>
      </c>
      <c r="BD31" s="6">
        <f t="shared" si="5"/>
        <v>0.68950063122457572</v>
      </c>
      <c r="BE31" t="str">
        <f t="shared" si="6"/>
        <v>Малая фирма</v>
      </c>
    </row>
    <row r="32" spans="1:57">
      <c r="A32" s="10">
        <v>7714704125</v>
      </c>
      <c r="B32">
        <v>2</v>
      </c>
      <c r="C32" t="s">
        <v>303</v>
      </c>
      <c r="D32">
        <v>7714704125</v>
      </c>
      <c r="E32" t="s">
        <v>14836</v>
      </c>
      <c r="F32" t="s">
        <v>13881</v>
      </c>
      <c r="G32" s="7">
        <v>39282</v>
      </c>
      <c r="H32">
        <v>19</v>
      </c>
      <c r="I32" t="s">
        <v>44</v>
      </c>
      <c r="J32" t="s">
        <v>4805</v>
      </c>
      <c r="K32" t="s">
        <v>4804</v>
      </c>
      <c r="L32" t="s">
        <v>307</v>
      </c>
      <c r="M32">
        <f>VLOOKUP(D32,УК!$A$1:$B$599,2,0)/1000</f>
        <v>6450</v>
      </c>
      <c r="R32" s="10">
        <f>IFERROR(IFERROR(VLOOKUP(A32,'2020-2019'!$B$3:$LN$466,108,0),"")+IFERROR(VLOOKUP(A32,'2020-2019'!$B$3:$LN$1000,91,0),""),"")</f>
        <v>6360674</v>
      </c>
      <c r="S32" s="10">
        <f>IFERROR(IFERROR(VLOOKUP(A32,'2022-2021'!$B$3:$LN$1000,108,0),"")+IFERROR(VLOOKUP(A32,'2022-2021'!$B$3:$LN$1000,92,0),""),"")</f>
        <v>9143168</v>
      </c>
      <c r="T32" s="10">
        <f>IFERROR(IFERROR(VLOOKUP(A32,'2022-2021'!$B$3:$LN$1000,107,0),"")+IFERROR(VLOOKUP(A32,'2022-2021'!$B$3:$LN$1000,91,0),""),"")</f>
        <v>10606574</v>
      </c>
      <c r="U32" s="10">
        <f>IFERROR(IFERROR(VLOOKUP(A32,'2024-2023'!$B$3:$LN$1000,108,0),"")+IFERROR(VLOOKUP(A32,'2024-2023'!$B$3:$LN$1000,92,0),""),"")</f>
        <v>11043025</v>
      </c>
      <c r="V32" s="10">
        <f>IFERROR(IFERROR(VLOOKUP(A32,'2024-2023'!$B$3:$LN$1000,107,0),"")+IFERROR(VLOOKUP(A32,'2024-2023'!$B$3:$LN$1000,91,0),""),"")</f>
        <v>9784245</v>
      </c>
      <c r="W32">
        <f>IFERROR(IFERROR(VLOOKUP(A32,'2020-2019'!$B$3:$LN$4660,93,0),"")+IFERROR(VLOOKUP(A32,'2020-2019'!$B$3:$LN$4660,109,0),""),"")</f>
        <v>4460000</v>
      </c>
      <c r="X32">
        <f>IFERROR(IFERROR(VLOOKUP(A32,'2022-2021'!$B$3:$LN$4660,94,0),"")+IFERROR(VLOOKUP(A32,'2022-2021'!$B$3:$LN$4660,110,0),""),"")</f>
        <v>2163516</v>
      </c>
      <c r="Y32">
        <f>IFERROR(IFERROR(VLOOKUP(A32,'2022-2021'!$B$3:$LN$4660,109,0),"")+IFERROR(VLOOKUP(A32,'2022-2021'!$B$3:$LN$4660,93,0),""),"")</f>
        <v>4978419</v>
      </c>
      <c r="Z32">
        <f>IFERROR((IFERROR(VLOOKUP(A32,'2024-2023'!$B$3:$LN$4660,110,0),"")+IFERROR(VLOOKUP(A32,'2024-2023'!$B$3:$LN$4660,94,0),"")),"")</f>
        <v>3027672</v>
      </c>
      <c r="AA32">
        <f>IFERROR((IFERROR(VLOOKUP(A32,'2024-2023'!$B$3:$LN$4660,93,0),"")+IFERROR(VLOOKUP(A32,'2024-2023'!$B$3:$LN$4660,109,0),"")),"")</f>
        <v>3020218</v>
      </c>
      <c r="AB32">
        <f>IFERROR((IFERROR(VLOOKUP(A32,'2020-2019'!$B$3:$LN$466,'2020-2019'!$CV$1,0),"")),"")</f>
        <v>3004804</v>
      </c>
      <c r="AC32">
        <f>IFERROR((IFERROR(VLOOKUP(A32,'2022-2021'!$B$3:$LN$4660,100,0),"")),"")</f>
        <v>4582547</v>
      </c>
      <c r="AD32">
        <f>IFERROR((IFERROR(VLOOKUP(A32,'2022-2021'!$B$3:$LN$4660,99,0),"")),"")</f>
        <v>2928525</v>
      </c>
      <c r="AE32">
        <f>IFERROR((IFERROR(VLOOKUP(A32,'2024-2023'!$B$3:$LN$4660,100,0),"")),"")</f>
        <v>5120363</v>
      </c>
      <c r="AF32">
        <f>IFERROR(VLOOKUP(A32,'2024-2023'!$B$3:$LN$4660,99,0),"")</f>
        <v>4762878</v>
      </c>
      <c r="AG32">
        <f>IFERROR((IFERROR(VLOOKUP(A32,'2020-2019'!$B$3:$LN$4660,'2020-2019'!$X$1,0),"")+IFERROR(VLOOKUP(A32,'2020-2019'!$B$3:$LN$4660,'2020-2019'!$AN$1,0),"")),"")</f>
        <v>5308242</v>
      </c>
      <c r="AH32">
        <f>IFERROR((IFERROR(VLOOKUP(A32,'2022-2021'!$B$3:$LN$4660,24,0),"")+IFERROR(VLOOKUP(A32,'2022-2021'!$B$3:$LN$4660,40,0),"")),"")</f>
        <v>9409339</v>
      </c>
      <c r="AI32">
        <f>IFERROR((IFERROR(VLOOKUP(A32,'2022-2021'!$B$3:$LN$4660,23,0),"")+IFERROR(VLOOKUP(A32,'2022-2021'!$B$3:$LN$4660,39,0),"")),"")</f>
        <v>11291057</v>
      </c>
      <c r="AJ32">
        <f>IFERROR((IFERROR(VLOOKUP(A32,'2024-2023'!$B$3:$LN$4660,24,0),"")+IFERROR(VLOOKUP(A32,'2024-2023'!$B$3:$LN$4660,40,0),"")),"")</f>
        <v>12229815</v>
      </c>
      <c r="AK32">
        <f>IFERROR((IFERROR(VLOOKUP(A32,'2024-2023'!$B$3:$LN$4660,23,0),"")+IFERROR(VLOOKUP(A32,'2024-2023'!$B$3:$LN$4660,39,0),"")),"")</f>
        <v>11134188</v>
      </c>
      <c r="AL32">
        <f>IFERROR(VLOOKUP(A32,'2020-2019'!$B$3:$LN$466,'2020-2019'!$AM$1,0),"")</f>
        <v>58446</v>
      </c>
      <c r="AM32">
        <f>IFERROR(VLOOKUP(A32,'2022-2021'!$B$3:$LN$4660,38,0),"")</f>
        <v>143059</v>
      </c>
      <c r="AN32">
        <f>IFERROR(VLOOKUP(A32,'2022-2021'!$B$3:$LN$4660,37,0),"")</f>
        <v>80269</v>
      </c>
      <c r="AO32">
        <f>IFERROR(VLOOKUP(A32,'2024-2023'!$B$3:$LN$4660,38,0),"")</f>
        <v>335476</v>
      </c>
      <c r="AP32">
        <f>IFERROR(VLOOKUP(A32,'2024-2023'!$B$3:$LN$4660,37,0),"")</f>
        <v>169474</v>
      </c>
      <c r="AQ32">
        <f>IFERROR((IFERROR(VLOOKUP(A32,'2020-2019'!$B$3:$LN$466,'2020-2019'!$BL$1,0),"")+IFERROR(VLOOKUP(A32,'2020-2019'!$B$3:$LN$466,'2020-2019'!$BV$1,0),"")),"")</f>
        <v>2227176</v>
      </c>
      <c r="AR32" s="5">
        <f t="shared" si="1"/>
        <v>1.538</v>
      </c>
      <c r="AS32" t="str">
        <f>IFERROR(VLOOKUP(A32,риски!$G$2:$H$642,2,0),"")</f>
        <v>низкий</v>
      </c>
      <c r="AT32" t="str">
        <f>IFERROR(VLOOKUP(A32,Реест!A40:$P$30000,15,0),"")</f>
        <v>oooeos.ru</v>
      </c>
      <c r="AU32" t="str">
        <f>IFERROR(VLOOKUP(A32,old!$A$3:$AU$2001,47,0),"")</f>
        <v>image017</v>
      </c>
      <c r="AV32" s="3">
        <f t="shared" si="2"/>
        <v>2.0975283342394713</v>
      </c>
      <c r="AW32" t="str">
        <f t="shared" si="0"/>
        <v xml:space="preserve"> ООО ПКО «ЭОС» зарегистрировано по адресу: 117105, Москва г, вн.тер. г. муниципальный округ Нагорный, ш Варшавское, д. 26, этаж 2, ч. нежил. помещ. 8. Генеральным директором является Дмитраков Антон Александрович. Рост доходов компании за 5 лет: 153,8%. Рост финансовых активов компании за 5 лет: 209,75%. Объем заемных средств компании на конец 2024 года: 2227176 тыс. руб. ФССП присвоил низкий уровень риска для данного ПКО.</v>
      </c>
      <c r="AX32" t="s">
        <v>22914</v>
      </c>
      <c r="AY32">
        <f>VLOOKUP(A32,'2024-2023'!$B$2:$NY$583,'2024-2023'!$BH$1,0)</f>
        <v>16522000</v>
      </c>
      <c r="AZ32">
        <f>VLOOKUP(A32,'2024-2023'!$B$2:$NY$583,71,0)</f>
        <v>4122488</v>
      </c>
      <c r="BA32">
        <f>VLOOKUP(A32,'2024-2023'!$B$2:$NY$583,79,0)</f>
        <v>1683456</v>
      </c>
      <c r="BB32">
        <f t="shared" si="3"/>
        <v>0.35140685147076622</v>
      </c>
      <c r="BC32" s="6">
        <f t="shared" si="4"/>
        <v>0.30759999999999998</v>
      </c>
      <c r="BD32" s="6">
        <f t="shared" si="5"/>
        <v>0.48679054950075351</v>
      </c>
      <c r="BE32" t="str">
        <f t="shared" si="6"/>
        <v>Крупная фирма</v>
      </c>
    </row>
    <row r="33" spans="1:57">
      <c r="A33" s="10">
        <v>7718846561</v>
      </c>
      <c r="B33">
        <v>102</v>
      </c>
      <c r="C33" t="s">
        <v>317</v>
      </c>
      <c r="D33">
        <v>7718846561</v>
      </c>
      <c r="E33" t="s">
        <v>14838</v>
      </c>
      <c r="F33" t="s">
        <v>13883</v>
      </c>
      <c r="G33" s="7">
        <v>40667</v>
      </c>
      <c r="H33">
        <v>15</v>
      </c>
      <c r="I33" t="s">
        <v>73</v>
      </c>
      <c r="J33" t="s">
        <v>4986</v>
      </c>
      <c r="K33" t="s">
        <v>4985</v>
      </c>
      <c r="L33" t="s">
        <v>3948</v>
      </c>
      <c r="M33">
        <f>VLOOKUP(D33,УК!$A$1:$B$599,2,0)/1000</f>
        <v>40</v>
      </c>
      <c r="R33" s="10">
        <f>IFERROR(IFERROR(VLOOKUP(A33,'2020-2019'!$B$3:$LN$466,108,0),"")+IFERROR(VLOOKUP(A33,'2020-2019'!$B$3:$LN$1000,91,0),""),"")</f>
        <v>111902</v>
      </c>
      <c r="S33" s="10">
        <f>IFERROR(IFERROR(VLOOKUP(A33,'2022-2021'!$B$3:$LN$1000,108,0),"")+IFERROR(VLOOKUP(A33,'2022-2021'!$B$3:$LN$1000,92,0),""),"")</f>
        <v>193802</v>
      </c>
      <c r="T33" s="10">
        <f>IFERROR(IFERROR(VLOOKUP(A33,'2022-2021'!$B$3:$LN$1000,107,0),"")+IFERROR(VLOOKUP(A33,'2022-2021'!$B$3:$LN$1000,91,0),""),"")</f>
        <v>161563</v>
      </c>
      <c r="U33" s="10">
        <f>IFERROR(IFERROR(VLOOKUP(A33,'2024-2023'!$B$3:$LN$1000,108,0),"")+IFERROR(VLOOKUP(A33,'2024-2023'!$B$3:$LN$1000,92,0),""),"")</f>
        <v>147201</v>
      </c>
      <c r="V33" s="10">
        <f>IFERROR(IFERROR(VLOOKUP(A33,'2024-2023'!$B$3:$LN$1000,107,0),"")+IFERROR(VLOOKUP(A33,'2024-2023'!$B$3:$LN$1000,91,0),""),"")</f>
        <v>134356</v>
      </c>
      <c r="W33">
        <f>IFERROR(IFERROR(VLOOKUP(A33,'2020-2019'!$B$3:$LN$4660,93,0),"")+IFERROR(VLOOKUP(A33,'2020-2019'!$B$3:$LN$4660,109,0),""),"")</f>
        <v>87382</v>
      </c>
      <c r="X33">
        <f>IFERROR(IFERROR(VLOOKUP(A33,'2022-2021'!$B$3:$LN$4660,94,0),"")+IFERROR(VLOOKUP(A33,'2022-2021'!$B$3:$LN$4660,110,0),""),"")</f>
        <v>135649</v>
      </c>
      <c r="Y33">
        <f>IFERROR(IFERROR(VLOOKUP(A33,'2022-2021'!$B$3:$LN$4660,109,0),"")+IFERROR(VLOOKUP(A33,'2022-2021'!$B$3:$LN$4660,93,0),""),"")</f>
        <v>100105</v>
      </c>
      <c r="Z33">
        <f>IFERROR((IFERROR(VLOOKUP(A33,'2024-2023'!$B$3:$LN$4660,110,0),"")+IFERROR(VLOOKUP(A33,'2024-2023'!$B$3:$LN$4660,94,0),"")),"")</f>
        <v>59207</v>
      </c>
      <c r="AA33">
        <f>IFERROR((IFERROR(VLOOKUP(A33,'2024-2023'!$B$3:$LN$4660,93,0),"")+IFERROR(VLOOKUP(A33,'2024-2023'!$B$3:$LN$4660,109,0),"")),"")</f>
        <v>70737</v>
      </c>
      <c r="AB33">
        <f>IFERROR((IFERROR(VLOOKUP(A33,'2020-2019'!$B$3:$LN$466,'2020-2019'!$CV$1,0),"")),"")</f>
        <v>206</v>
      </c>
      <c r="AC33">
        <f>IFERROR((IFERROR(VLOOKUP(A33,'2022-2021'!$B$3:$LN$4660,100,0),"")),"")</f>
        <v>51697</v>
      </c>
      <c r="AD33">
        <f>IFERROR((IFERROR(VLOOKUP(A33,'2022-2021'!$B$3:$LN$4660,99,0),"")),"")</f>
        <v>55736</v>
      </c>
      <c r="AE33">
        <f>IFERROR((IFERROR(VLOOKUP(A33,'2024-2023'!$B$3:$LN$4660,100,0),"")),"")</f>
        <v>82883</v>
      </c>
      <c r="AF33">
        <f>IFERROR(VLOOKUP(A33,'2024-2023'!$B$3:$LN$4660,99,0),"")</f>
        <v>58755</v>
      </c>
      <c r="AG33">
        <f>IFERROR((IFERROR(VLOOKUP(A33,'2020-2019'!$B$3:$LN$4660,'2020-2019'!$X$1,0),"")+IFERROR(VLOOKUP(A33,'2020-2019'!$B$3:$LN$4660,'2020-2019'!$AN$1,0),"")),"")</f>
        <v>0</v>
      </c>
      <c r="AH33">
        <f>IFERROR((IFERROR(VLOOKUP(A33,'2022-2021'!$B$3:$LN$4660,24,0),"")+IFERROR(VLOOKUP(A33,'2022-2021'!$B$3:$LN$4660,40,0),"")),"")</f>
        <v>0</v>
      </c>
      <c r="AI33">
        <f>IFERROR((IFERROR(VLOOKUP(A33,'2022-2021'!$B$3:$LN$4660,23,0),"")+IFERROR(VLOOKUP(A33,'2022-2021'!$B$3:$LN$4660,39,0),"")),"")</f>
        <v>0</v>
      </c>
      <c r="AJ33">
        <f>IFERROR((IFERROR(VLOOKUP(A33,'2024-2023'!$B$3:$LN$4660,24,0),"")+IFERROR(VLOOKUP(A33,'2024-2023'!$B$3:$LN$4660,40,0),"")),"")</f>
        <v>0</v>
      </c>
      <c r="AK33">
        <f>IFERROR((IFERROR(VLOOKUP(A33,'2024-2023'!$B$3:$LN$4660,23,0),"")+IFERROR(VLOOKUP(A33,'2024-2023'!$B$3:$LN$4660,39,0),"")),"")</f>
        <v>0</v>
      </c>
      <c r="AL33">
        <f>IFERROR(VLOOKUP(A33,'2020-2019'!$B$3:$LN$466,'2020-2019'!$AM$1,0),"")</f>
        <v>55498</v>
      </c>
      <c r="AM33">
        <f>IFERROR(VLOOKUP(A33,'2022-2021'!$B$3:$LN$4660,38,0),"")</f>
        <v>81984</v>
      </c>
      <c r="AN33">
        <f>IFERROR(VLOOKUP(A33,'2022-2021'!$B$3:$LN$4660,37,0),"")</f>
        <v>79708</v>
      </c>
      <c r="AO33">
        <f>IFERROR(VLOOKUP(A33,'2024-2023'!$B$3:$LN$4660,38,0),"")</f>
        <v>132308</v>
      </c>
      <c r="AP33">
        <f>IFERROR(VLOOKUP(A33,'2024-2023'!$B$3:$LN$4660,37,0),"")</f>
        <v>111042</v>
      </c>
      <c r="AQ33">
        <f>IFERROR((IFERROR(VLOOKUP(A33,'2020-2019'!$B$3:$LN$466,'2020-2019'!$BL$1,0),"")+IFERROR(VLOOKUP(A33,'2020-2019'!$B$3:$LN$466,'2020-2019'!$BV$1,0),"")),"")</f>
        <v>16885</v>
      </c>
      <c r="AR33" s="5">
        <f t="shared" si="1"/>
        <v>1.2010000000000001</v>
      </c>
      <c r="AS33" t="str">
        <f>IFERROR(VLOOKUP(A33,риски!$G$2:$H$642,2,0),"")</f>
        <v>низкий</v>
      </c>
      <c r="AT33" t="str">
        <f>IFERROR(VLOOKUP(A33,Реест!A42:$P$30000,15,0),"")</f>
        <v>mindolg.com</v>
      </c>
      <c r="AU33" t="str">
        <f>IFERROR(VLOOKUP(A33,old!$A$3:$AU$2001,47,0),"")</f>
        <v>image037</v>
      </c>
      <c r="AV33" s="3" t="str">
        <f t="shared" si="2"/>
        <v/>
      </c>
      <c r="AW33" t="str">
        <f t="shared" si="0"/>
        <v xml:space="preserve"> ООО «МИНДОЛГ» зарегистрировано по адресу: 119019, Город Москва, вн.тер. г. Муниципальный Округ Арбат, ул Арбат, дом 6/2, помещение 2/1/4. Генеральным директором является Живой Владимир Васильевич. Рост доходов компании за 5 лет: 120,1%. Объем заемных средств компании на конец 2024 года: 16885 тыс. руб. ФССП присвоил низкий уровень риска для данного ПКО.</v>
      </c>
      <c r="AX33" t="s">
        <v>22914</v>
      </c>
      <c r="AY33">
        <f>VLOOKUP(A33,'2024-2023'!$B$2:$NY$583,'2024-2023'!$BH$1,0)</f>
        <v>112927</v>
      </c>
      <c r="AZ33">
        <f>VLOOKUP(A33,'2024-2023'!$B$2:$NY$583,71,0)</f>
        <v>0</v>
      </c>
      <c r="BA33">
        <f>VLOOKUP(A33,'2024-2023'!$B$2:$NY$583,79,0)</f>
        <v>0</v>
      </c>
      <c r="BB33">
        <f t="shared" si="3"/>
        <v>0</v>
      </c>
      <c r="BC33" s="6">
        <f t="shared" si="4"/>
        <v>0.24020000000000002</v>
      </c>
      <c r="BD33" s="6">
        <f t="shared" si="5"/>
        <v>0.43730834499389681</v>
      </c>
      <c r="BE33" t="str">
        <f t="shared" si="6"/>
        <v>Малая фирма</v>
      </c>
    </row>
    <row r="34" spans="1:57">
      <c r="A34" s="10">
        <v>5907998189</v>
      </c>
      <c r="B34">
        <v>270</v>
      </c>
      <c r="C34" t="s">
        <v>331</v>
      </c>
      <c r="D34">
        <v>5907998189</v>
      </c>
      <c r="E34" t="s">
        <v>14841</v>
      </c>
      <c r="F34" t="s">
        <v>13887</v>
      </c>
      <c r="G34" s="7">
        <v>41864</v>
      </c>
      <c r="H34">
        <v>12</v>
      </c>
      <c r="I34" t="s">
        <v>73</v>
      </c>
      <c r="J34" t="s">
        <v>5221</v>
      </c>
      <c r="K34" t="s">
        <v>5220</v>
      </c>
      <c r="L34" t="s">
        <v>335</v>
      </c>
      <c r="M34">
        <f>VLOOKUP(D34,УК!$A$1:$B$599,2,0)/1000</f>
        <v>10</v>
      </c>
      <c r="R34" s="10">
        <f>IFERROR(IFERROR(VLOOKUP(A34,'2020-2019'!$B$3:$LN$466,108,0),"")+IFERROR(VLOOKUP(A34,'2020-2019'!$B$3:$LN$1000,91,0),""),"")</f>
        <v>16749</v>
      </c>
      <c r="S34" s="10">
        <f>IFERROR(IFERROR(VLOOKUP(A34,'2022-2021'!$B$3:$LN$1000,108,0),"")+IFERROR(VLOOKUP(A34,'2022-2021'!$B$3:$LN$1000,92,0),""),"")</f>
        <v>24810</v>
      </c>
      <c r="T34" s="10">
        <f>IFERROR(IFERROR(VLOOKUP(A34,'2022-2021'!$B$3:$LN$1000,107,0),"")+IFERROR(VLOOKUP(A34,'2022-2021'!$B$3:$LN$1000,91,0),""),"")</f>
        <v>23181</v>
      </c>
      <c r="U34" s="10">
        <f>IFERROR(IFERROR(VLOOKUP(A34,'2024-2023'!$B$3:$LN$1000,108,0),"")+IFERROR(VLOOKUP(A34,'2024-2023'!$B$3:$LN$1000,92,0),""),"")</f>
        <v>19986</v>
      </c>
      <c r="V34" s="10">
        <f>IFERROR(IFERROR(VLOOKUP(A34,'2024-2023'!$B$3:$LN$1000,107,0),"")+IFERROR(VLOOKUP(A34,'2024-2023'!$B$3:$LN$1000,91,0),""),"")</f>
        <v>22756</v>
      </c>
      <c r="W34">
        <f>IFERROR(IFERROR(VLOOKUP(A34,'2020-2019'!$B$3:$LN$4660,93,0),"")+IFERROR(VLOOKUP(A34,'2020-2019'!$B$3:$LN$4660,109,0),""),"")</f>
        <v>13431</v>
      </c>
      <c r="X34">
        <f>IFERROR(IFERROR(VLOOKUP(A34,'2022-2021'!$B$3:$LN$4660,94,0),"")+IFERROR(VLOOKUP(A34,'2022-2021'!$B$3:$LN$4660,110,0),""),"")</f>
        <v>23104</v>
      </c>
      <c r="Y34">
        <f>IFERROR(IFERROR(VLOOKUP(A34,'2022-2021'!$B$3:$LN$4660,109,0),"")+IFERROR(VLOOKUP(A34,'2022-2021'!$B$3:$LN$4660,93,0),""),"")</f>
        <v>18454</v>
      </c>
      <c r="Z34">
        <f>IFERROR((IFERROR(VLOOKUP(A34,'2024-2023'!$B$3:$LN$4660,110,0),"")+IFERROR(VLOOKUP(A34,'2024-2023'!$B$3:$LN$4660,94,0),"")),"")</f>
        <v>18505</v>
      </c>
      <c r="AA34">
        <f>IFERROR((IFERROR(VLOOKUP(A34,'2024-2023'!$B$3:$LN$4660,93,0),"")+IFERROR(VLOOKUP(A34,'2024-2023'!$B$3:$LN$4660,109,0),"")),"")</f>
        <v>21332</v>
      </c>
      <c r="AB34">
        <f>IFERROR((IFERROR(VLOOKUP(A34,'2020-2019'!$B$3:$LN$466,'2020-2019'!$CV$1,0),"")),"")</f>
        <v>5367</v>
      </c>
      <c r="AC34">
        <f>IFERROR((IFERROR(VLOOKUP(A34,'2022-2021'!$B$3:$LN$4660,100,0),"")),"")</f>
        <v>608</v>
      </c>
      <c r="AD34">
        <f>IFERROR((IFERROR(VLOOKUP(A34,'2022-2021'!$B$3:$LN$4660,99,0),"")),"")</f>
        <v>3399</v>
      </c>
      <c r="AE34">
        <f>IFERROR((IFERROR(VLOOKUP(A34,'2024-2023'!$B$3:$LN$4660,100,0),"")),"")</f>
        <v>459</v>
      </c>
      <c r="AF34">
        <f>IFERROR(VLOOKUP(A34,'2024-2023'!$B$3:$LN$4660,99,0),"")</f>
        <v>230</v>
      </c>
      <c r="AG34">
        <f>IFERROR((IFERROR(VLOOKUP(A34,'2020-2019'!$B$3:$LN$4660,'2020-2019'!$X$1,0),"")+IFERROR(VLOOKUP(A34,'2020-2019'!$B$3:$LN$4660,'2020-2019'!$AN$1,0),"")),"")</f>
        <v>0</v>
      </c>
      <c r="AH34">
        <f>IFERROR((IFERROR(VLOOKUP(A34,'2022-2021'!$B$3:$LN$4660,24,0),"")+IFERROR(VLOOKUP(A34,'2022-2021'!$B$3:$LN$4660,40,0),"")),"")</f>
        <v>0</v>
      </c>
      <c r="AI34">
        <f>IFERROR((IFERROR(VLOOKUP(A34,'2022-2021'!$B$3:$LN$4660,23,0),"")+IFERROR(VLOOKUP(A34,'2022-2021'!$B$3:$LN$4660,39,0),"")),"")</f>
        <v>0</v>
      </c>
      <c r="AJ34">
        <f>IFERROR((IFERROR(VLOOKUP(A34,'2024-2023'!$B$3:$LN$4660,24,0),"")+IFERROR(VLOOKUP(A34,'2024-2023'!$B$3:$LN$4660,40,0),"")),"")</f>
        <v>0</v>
      </c>
      <c r="AK34">
        <f>IFERROR((IFERROR(VLOOKUP(A34,'2024-2023'!$B$3:$LN$4660,23,0),"")+IFERROR(VLOOKUP(A34,'2024-2023'!$B$3:$LN$4660,39,0),"")),"")</f>
        <v>0</v>
      </c>
      <c r="AL34">
        <f>IFERROR(VLOOKUP(A34,'2020-2019'!$B$3:$LN$466,'2020-2019'!$AM$1,0),"")</f>
        <v>48705</v>
      </c>
      <c r="AM34">
        <f>IFERROR(VLOOKUP(A34,'2022-2021'!$B$3:$LN$4660,38,0),"")</f>
        <v>48745</v>
      </c>
      <c r="AN34">
        <f>IFERROR(VLOOKUP(A34,'2022-2021'!$B$3:$LN$4660,37,0),"")</f>
        <v>56787</v>
      </c>
      <c r="AO34">
        <f>IFERROR(VLOOKUP(A34,'2024-2023'!$B$3:$LN$4660,38,0),"")</f>
        <v>67480</v>
      </c>
      <c r="AP34">
        <f>IFERROR(VLOOKUP(A34,'2024-2023'!$B$3:$LN$4660,37,0),"")</f>
        <v>61482</v>
      </c>
      <c r="AQ34">
        <f>IFERROR((IFERROR(VLOOKUP(A34,'2020-2019'!$B$3:$LN$466,'2020-2019'!$BL$1,0),"")+IFERROR(VLOOKUP(A34,'2020-2019'!$B$3:$LN$466,'2020-2019'!$BV$1,0),"")),"")</f>
        <v>2947</v>
      </c>
      <c r="AR34" s="5">
        <f t="shared" si="1"/>
        <v>1.359</v>
      </c>
      <c r="AS34" t="str">
        <f>IFERROR(VLOOKUP(A34,риски!$G$2:$H$642,2,0),"")</f>
        <v>низкий</v>
      </c>
      <c r="AT34" t="str">
        <f>IFERROR(VLOOKUP(A34,Реест!A44:$P$30000,15,0),"")</f>
        <v>vela-perm.ru</v>
      </c>
      <c r="AU34" t="str">
        <f>IFERROR(VLOOKUP(A34,old!$A$3:$AU$2001,47,0),"")</f>
        <v>image1001</v>
      </c>
      <c r="AV34" s="3" t="str">
        <f t="shared" si="2"/>
        <v/>
      </c>
      <c r="AW34" t="str">
        <f t="shared" si="0"/>
        <v xml:space="preserve"> ООО ПКО «Вела» зарегистрировано по адресу: 614030, 59, Пермь, Кабельщиков, дом № 6. Генеральным директором является Бревнов Виталий Владимирович. Рост доходов компании за 5 лет: 135,9%. Объем заемных средств компании на конец 2024 года: 2947 тыс. руб. ФССП присвоил низкий уровень риска для данного ПКО.</v>
      </c>
      <c r="AX34" t="s">
        <v>22919</v>
      </c>
      <c r="AY34">
        <f>VLOOKUP(A34,'2024-2023'!$B$2:$NY$583,'2024-2023'!$BH$1,0)</f>
        <v>53894</v>
      </c>
      <c r="AZ34">
        <f>VLOOKUP(A34,'2024-2023'!$B$2:$NY$583,71,0)</f>
        <v>0</v>
      </c>
      <c r="BA34">
        <f>VLOOKUP(A34,'2024-2023'!$B$2:$NY$583,79,0)</f>
        <v>0</v>
      </c>
      <c r="BB34">
        <f t="shared" si="3"/>
        <v>0</v>
      </c>
      <c r="BC34" s="6">
        <f t="shared" si="4"/>
        <v>0.27179999999999999</v>
      </c>
      <c r="BD34" s="6">
        <f t="shared" si="5"/>
        <v>1.0107224468272105E-2</v>
      </c>
      <c r="BE34" t="str">
        <f t="shared" si="6"/>
        <v>Малая фирма</v>
      </c>
    </row>
    <row r="35" spans="1:57">
      <c r="A35" s="10">
        <v>5609065998</v>
      </c>
      <c r="B35">
        <v>111</v>
      </c>
      <c r="C35" t="s">
        <v>344</v>
      </c>
      <c r="D35">
        <v>5609065998</v>
      </c>
      <c r="E35" t="s">
        <v>14843</v>
      </c>
      <c r="F35" t="s">
        <v>13891</v>
      </c>
      <c r="G35" s="7">
        <v>39472</v>
      </c>
      <c r="H35">
        <v>18</v>
      </c>
      <c r="I35" t="s">
        <v>73</v>
      </c>
      <c r="J35" t="s">
        <v>4962</v>
      </c>
      <c r="K35" t="s">
        <v>4961</v>
      </c>
      <c r="L35" t="s">
        <v>348</v>
      </c>
      <c r="M35">
        <f>VLOOKUP(D35,УК!$A$1:$B$599,2,0)/1000</f>
        <v>300</v>
      </c>
      <c r="R35" s="10">
        <f>IFERROR(IFERROR(VLOOKUP(A35,'2020-2019'!$B$3:$LN$466,108,0),"")+IFERROR(VLOOKUP(A35,'2020-2019'!$B$3:$LN$1000,91,0),""),"")</f>
        <v>2810111</v>
      </c>
      <c r="S35" s="10">
        <f>IFERROR(IFERROR(VLOOKUP(A35,'2022-2021'!$B$3:$LN$1000,108,0),"")+IFERROR(VLOOKUP(A35,'2022-2021'!$B$3:$LN$1000,92,0),""),"")</f>
        <v>3279324</v>
      </c>
      <c r="T35" s="10">
        <f>IFERROR(IFERROR(VLOOKUP(A35,'2022-2021'!$B$3:$LN$1000,107,0),"")+IFERROR(VLOOKUP(A35,'2022-2021'!$B$3:$LN$1000,91,0),""),"")</f>
        <v>87566</v>
      </c>
      <c r="U35" s="10">
        <f>IFERROR(IFERROR(VLOOKUP(A35,'2024-2023'!$B$3:$LN$1000,108,0),"")+IFERROR(VLOOKUP(A35,'2024-2023'!$B$3:$LN$1000,92,0),""),"")</f>
        <v>129347</v>
      </c>
      <c r="V35" s="10">
        <f>IFERROR(IFERROR(VLOOKUP(A35,'2024-2023'!$B$3:$LN$1000,107,0),"")+IFERROR(VLOOKUP(A35,'2024-2023'!$B$3:$LN$1000,91,0),""),"")</f>
        <v>158362</v>
      </c>
      <c r="W35">
        <f>IFERROR(IFERROR(VLOOKUP(A35,'2020-2019'!$B$3:$LN$4660,93,0),"")+IFERROR(VLOOKUP(A35,'2020-2019'!$B$3:$LN$4660,109,0),""),"")</f>
        <v>2789140</v>
      </c>
      <c r="X35">
        <f>IFERROR(IFERROR(VLOOKUP(A35,'2022-2021'!$B$3:$LN$4660,94,0),"")+IFERROR(VLOOKUP(A35,'2022-2021'!$B$3:$LN$4660,110,0),""),"")</f>
        <v>3506637</v>
      </c>
      <c r="Y35">
        <f>IFERROR(IFERROR(VLOOKUP(A35,'2022-2021'!$B$3:$LN$4660,109,0),"")+IFERROR(VLOOKUP(A35,'2022-2021'!$B$3:$LN$4660,93,0),""),"")</f>
        <v>13806</v>
      </c>
      <c r="Z35">
        <f>IFERROR((IFERROR(VLOOKUP(A35,'2024-2023'!$B$3:$LN$4660,110,0),"")+IFERROR(VLOOKUP(A35,'2024-2023'!$B$3:$LN$4660,94,0),"")),"")</f>
        <v>14935</v>
      </c>
      <c r="AA35">
        <f>IFERROR((IFERROR(VLOOKUP(A35,'2024-2023'!$B$3:$LN$4660,93,0),"")+IFERROR(VLOOKUP(A35,'2024-2023'!$B$3:$LN$4660,109,0),"")),"")</f>
        <v>24210</v>
      </c>
      <c r="AB35">
        <f>IFERROR((IFERROR(VLOOKUP(A35,'2020-2019'!$B$3:$LN$466,'2020-2019'!$CV$1,0),"")),"")</f>
        <v>1983</v>
      </c>
      <c r="AC35">
        <f>IFERROR((IFERROR(VLOOKUP(A35,'2022-2021'!$B$3:$LN$4660,100,0),"")),"")</f>
        <v>-288388</v>
      </c>
      <c r="AD35">
        <f>IFERROR((IFERROR(VLOOKUP(A35,'2022-2021'!$B$3:$LN$4660,99,0),"")),"")</f>
        <v>43608</v>
      </c>
      <c r="AE35">
        <f>IFERROR((IFERROR(VLOOKUP(A35,'2024-2023'!$B$3:$LN$4660,100,0),"")),"")</f>
        <v>41806</v>
      </c>
      <c r="AF35">
        <f>IFERROR(VLOOKUP(A35,'2024-2023'!$B$3:$LN$4660,99,0),"")</f>
        <v>50769</v>
      </c>
      <c r="AG35">
        <f>IFERROR((IFERROR(VLOOKUP(A35,'2020-2019'!$B$3:$LN$4660,'2020-2019'!$X$1,0),"")+IFERROR(VLOOKUP(A35,'2020-2019'!$B$3:$LN$4660,'2020-2019'!$AN$1,0),"")),"")</f>
        <v>5050</v>
      </c>
      <c r="AH35">
        <f>IFERROR((IFERROR(VLOOKUP(A35,'2022-2021'!$B$3:$LN$4660,24,0),"")+IFERROR(VLOOKUP(A35,'2022-2021'!$B$3:$LN$4660,40,0),"")),"")</f>
        <v>2775</v>
      </c>
      <c r="AI35">
        <f>IFERROR((IFERROR(VLOOKUP(A35,'2022-2021'!$B$3:$LN$4660,23,0),"")+IFERROR(VLOOKUP(A35,'2022-2021'!$B$3:$LN$4660,39,0),"")),"")</f>
        <v>47194</v>
      </c>
      <c r="AJ35">
        <f>IFERROR((IFERROR(VLOOKUP(A35,'2024-2023'!$B$3:$LN$4660,24,0),"")+IFERROR(VLOOKUP(A35,'2024-2023'!$B$3:$LN$4660,40,0),"")),"")</f>
        <v>87670</v>
      </c>
      <c r="AK35">
        <f>IFERROR((IFERROR(VLOOKUP(A35,'2024-2023'!$B$3:$LN$4660,23,0),"")+IFERROR(VLOOKUP(A35,'2024-2023'!$B$3:$LN$4660,39,0),"")),"")</f>
        <v>124839</v>
      </c>
      <c r="AL35">
        <f>IFERROR(VLOOKUP(A35,'2020-2019'!$B$3:$LN$466,'2020-2019'!$AM$1,0),"")</f>
        <v>310173</v>
      </c>
      <c r="AM35">
        <f>IFERROR(VLOOKUP(A35,'2022-2021'!$B$3:$LN$4660,38,0),"")</f>
        <v>16975</v>
      </c>
      <c r="AN35">
        <f>IFERROR(VLOOKUP(A35,'2022-2021'!$B$3:$LN$4660,37,0),"")</f>
        <v>16721</v>
      </c>
      <c r="AO35">
        <f>IFERROR(VLOOKUP(A35,'2024-2023'!$B$3:$LN$4660,38,0),"")</f>
        <v>20242</v>
      </c>
      <c r="AP35">
        <f>IFERROR(VLOOKUP(A35,'2024-2023'!$B$3:$LN$4660,37,0),"")</f>
        <v>25282</v>
      </c>
      <c r="AQ35">
        <f>IFERROR((IFERROR(VLOOKUP(A35,'2020-2019'!$B$3:$LN$466,'2020-2019'!$BL$1,0),"")+IFERROR(VLOOKUP(A35,'2020-2019'!$B$3:$LN$466,'2020-2019'!$BV$1,0),"")),"")</f>
        <v>7665</v>
      </c>
      <c r="AR35" s="5">
        <f t="shared" si="1"/>
        <v>5.6000000000000001E-2</v>
      </c>
      <c r="AS35" t="str">
        <f>IFERROR(VLOOKUP(A35,риски!$G$2:$H$642,2,0),"")</f>
        <v>низкий</v>
      </c>
      <c r="AT35" t="str">
        <f>IFERROR(VLOOKUP(A35,Реест!A46:$P$30000,15,0),"")</f>
        <v>oda56.ru</v>
      </c>
      <c r="AU35" t="str">
        <f>IFERROR(VLOOKUP(A35,old!$A$3:$AU$2001,47,0),"")</f>
        <v>image105</v>
      </c>
      <c r="AV35" s="3">
        <f t="shared" si="2"/>
        <v>24.72059405940594</v>
      </c>
      <c r="AW35" t="str">
        <f t="shared" si="0"/>
        <v xml:space="preserve"> ООО ПКО «Правовой центр «ОДА» зарегистрировано по адресу: 460000, Оренбургская область, г Оренбург, ул Гая, д. 3. Генеральным директором является Филиппов Анатолий Алексеевич. Рост доходов компании за 5 лет: 5,6%. Рост финансовых активов компании за 5 лет: 2472,06%. Объем заемных средств компании на конец 2024 года: 7665 тыс. руб. ФССП присвоил низкий уровень риска для данного ПКО.</v>
      </c>
      <c r="AX35" t="s">
        <v>22925</v>
      </c>
      <c r="AY35">
        <f>VLOOKUP(A35,'2024-2023'!$B$2:$NY$583,'2024-2023'!$BH$1,0)</f>
        <v>162312</v>
      </c>
      <c r="AZ35">
        <f>VLOOKUP(A35,'2024-2023'!$B$2:$NY$583,71,0)</f>
        <v>17409</v>
      </c>
      <c r="BA35">
        <f>VLOOKUP(A35,'2024-2023'!$B$2:$NY$583,79,0)</f>
        <v>4505</v>
      </c>
      <c r="BB35">
        <f t="shared" si="3"/>
        <v>0.13501158263098231</v>
      </c>
      <c r="BC35" s="6">
        <f t="shared" si="4"/>
        <v>1.12E-2</v>
      </c>
      <c r="BD35" s="6">
        <f t="shared" si="5"/>
        <v>0.32058827243909521</v>
      </c>
      <c r="BE35" t="str">
        <f t="shared" si="6"/>
        <v>Малая фирма</v>
      </c>
    </row>
    <row r="36" spans="1:57">
      <c r="A36" s="10">
        <v>6672274395</v>
      </c>
      <c r="B36">
        <v>112</v>
      </c>
      <c r="C36" t="s">
        <v>356</v>
      </c>
      <c r="D36">
        <v>6672274395</v>
      </c>
      <c r="E36" t="s">
        <v>14845</v>
      </c>
      <c r="F36" t="s">
        <v>13893</v>
      </c>
      <c r="G36" s="7">
        <v>41670</v>
      </c>
      <c r="H36">
        <v>12</v>
      </c>
      <c r="I36" t="s">
        <v>73</v>
      </c>
      <c r="J36" t="s">
        <v>359</v>
      </c>
      <c r="K36" t="s">
        <v>359</v>
      </c>
      <c r="L36" t="s">
        <v>360</v>
      </c>
      <c r="M36">
        <f>VLOOKUP(D36,УК!$A$1:$B$599,2,0)/1000</f>
        <v>20</v>
      </c>
      <c r="R36" s="10">
        <f>IFERROR(IFERROR(VLOOKUP(A36,'2020-2019'!$B$3:$LN$466,108,0),"")+IFERROR(VLOOKUP(A36,'2020-2019'!$B$3:$LN$1000,91,0),""),"")</f>
        <v>84063</v>
      </c>
      <c r="S36" s="10">
        <f>IFERROR(IFERROR(VLOOKUP(A36,'2022-2021'!$B$3:$LN$1000,108,0),"")+IFERROR(VLOOKUP(A36,'2022-2021'!$B$3:$LN$1000,92,0),""),"")</f>
        <v>109149</v>
      </c>
      <c r="T36" s="10">
        <f>IFERROR(IFERROR(VLOOKUP(A36,'2022-2021'!$B$3:$LN$1000,107,0),"")+IFERROR(VLOOKUP(A36,'2022-2021'!$B$3:$LN$1000,91,0),""),"")</f>
        <v>235533</v>
      </c>
      <c r="U36" s="10">
        <f>IFERROR(IFERROR(VLOOKUP(A36,'2024-2023'!$B$3:$LN$1000,108,0),"")+IFERROR(VLOOKUP(A36,'2024-2023'!$B$3:$LN$1000,92,0),""),"")</f>
        <v>128502</v>
      </c>
      <c r="V36" s="10">
        <f>IFERROR(IFERROR(VLOOKUP(A36,'2024-2023'!$B$3:$LN$1000,107,0),"")+IFERROR(VLOOKUP(A36,'2024-2023'!$B$3:$LN$1000,91,0),""),"")</f>
        <v>171058</v>
      </c>
      <c r="W36">
        <f>IFERROR(IFERROR(VLOOKUP(A36,'2020-2019'!$B$3:$LN$4660,93,0),"")+IFERROR(VLOOKUP(A36,'2020-2019'!$B$3:$LN$4660,109,0),""),"")</f>
        <v>25186</v>
      </c>
      <c r="X36">
        <f>IFERROR(IFERROR(VLOOKUP(A36,'2022-2021'!$B$3:$LN$4660,94,0),"")+IFERROR(VLOOKUP(A36,'2022-2021'!$B$3:$LN$4660,110,0),""),"")</f>
        <v>5505</v>
      </c>
      <c r="Y36">
        <f>IFERROR(IFERROR(VLOOKUP(A36,'2022-2021'!$B$3:$LN$4660,109,0),"")+IFERROR(VLOOKUP(A36,'2022-2021'!$B$3:$LN$4660,93,0),""),"")</f>
        <v>140339</v>
      </c>
      <c r="Z36">
        <f>IFERROR((IFERROR(VLOOKUP(A36,'2024-2023'!$B$3:$LN$4660,110,0),"")+IFERROR(VLOOKUP(A36,'2024-2023'!$B$3:$LN$4660,94,0),"")),"")</f>
        <v>8945</v>
      </c>
      <c r="AA36">
        <f>IFERROR((IFERROR(VLOOKUP(A36,'2024-2023'!$B$3:$LN$4660,93,0),"")+IFERROR(VLOOKUP(A36,'2024-2023'!$B$3:$LN$4660,109,0),"")),"")</f>
        <v>18574</v>
      </c>
      <c r="AB36">
        <f>IFERROR((IFERROR(VLOOKUP(A36,'2020-2019'!$B$3:$LN$466,'2020-2019'!$CV$1,0),"")),"")</f>
        <v>-3664</v>
      </c>
      <c r="AC36">
        <f>IFERROR((IFERROR(VLOOKUP(A36,'2022-2021'!$B$3:$LN$4660,100,0),"")),"")</f>
        <v>15072</v>
      </c>
      <c r="AD36">
        <f>IFERROR((IFERROR(VLOOKUP(A36,'2022-2021'!$B$3:$LN$4660,99,0),"")),"")</f>
        <v>-9593</v>
      </c>
      <c r="AE36">
        <f>IFERROR((IFERROR(VLOOKUP(A36,'2024-2023'!$B$3:$LN$4660,100,0),"")),"")</f>
        <v>39968</v>
      </c>
      <c r="AF36">
        <f>IFERROR(VLOOKUP(A36,'2024-2023'!$B$3:$LN$4660,99,0),"")</f>
        <v>65353</v>
      </c>
      <c r="AG36">
        <f>IFERROR((IFERROR(VLOOKUP(A36,'2020-2019'!$B$3:$LN$4660,'2020-2019'!$X$1,0),"")+IFERROR(VLOOKUP(A36,'2020-2019'!$B$3:$LN$4660,'2020-2019'!$AN$1,0),"")),"")</f>
        <v>250500</v>
      </c>
      <c r="AH36">
        <f>IFERROR((IFERROR(VLOOKUP(A36,'2022-2021'!$B$3:$LN$4660,24,0),"")+IFERROR(VLOOKUP(A36,'2022-2021'!$B$3:$LN$4660,40,0),"")),"")</f>
        <v>251051</v>
      </c>
      <c r="AI36">
        <f>IFERROR((IFERROR(VLOOKUP(A36,'2022-2021'!$B$3:$LN$4660,23,0),"")+IFERROR(VLOOKUP(A36,'2022-2021'!$B$3:$LN$4660,39,0),"")),"")</f>
        <v>259474</v>
      </c>
      <c r="AJ36">
        <f>IFERROR((IFERROR(VLOOKUP(A36,'2024-2023'!$B$3:$LN$4660,24,0),"")+IFERROR(VLOOKUP(A36,'2024-2023'!$B$3:$LN$4660,40,0),"")),"")</f>
        <v>391853</v>
      </c>
      <c r="AK36">
        <f>IFERROR((IFERROR(VLOOKUP(A36,'2024-2023'!$B$3:$LN$4660,23,0),"")+IFERROR(VLOOKUP(A36,'2024-2023'!$B$3:$LN$4660,39,0),"")),"")</f>
        <v>503644</v>
      </c>
      <c r="AL36">
        <f>IFERROR(VLOOKUP(A36,'2020-2019'!$B$3:$LN$466,'2020-2019'!$AM$1,0),"")</f>
        <v>29146</v>
      </c>
      <c r="AM36">
        <f>IFERROR(VLOOKUP(A36,'2022-2021'!$B$3:$LN$4660,38,0),"")</f>
        <v>22556</v>
      </c>
      <c r="AN36">
        <f>IFERROR(VLOOKUP(A36,'2022-2021'!$B$3:$LN$4660,37,0),"")</f>
        <v>8380</v>
      </c>
      <c r="AO36">
        <f>IFERROR(VLOOKUP(A36,'2024-2023'!$B$3:$LN$4660,38,0),"")</f>
        <v>8891</v>
      </c>
      <c r="AP36">
        <f>IFERROR(VLOOKUP(A36,'2024-2023'!$B$3:$LN$4660,37,0),"")</f>
        <v>14021</v>
      </c>
      <c r="AQ36">
        <f>IFERROR((IFERROR(VLOOKUP(A36,'2020-2019'!$B$3:$LN$466,'2020-2019'!$BL$1,0),"")+IFERROR(VLOOKUP(A36,'2020-2019'!$B$3:$LN$466,'2020-2019'!$BV$1,0),"")),"")</f>
        <v>280800</v>
      </c>
      <c r="AR36" s="5">
        <f t="shared" si="1"/>
        <v>2.0350000000000001</v>
      </c>
      <c r="AS36" t="str">
        <f>IFERROR(VLOOKUP(A36,риски!$G$2:$H$642,2,0),"")</f>
        <v>низкий</v>
      </c>
      <c r="AT36" t="str">
        <f>IFERROR(VLOOKUP(A36,Реест!A48:$P$30000,15,0),"")</f>
        <v>LLC-Avantage.ru</v>
      </c>
      <c r="AU36" t="str">
        <f>IFERROR(VLOOKUP(A36,old!$A$3:$AU$2001,47,0),"")</f>
        <v>image261</v>
      </c>
      <c r="AV36" s="3">
        <f t="shared" si="2"/>
        <v>2.0105548902195607</v>
      </c>
      <c r="AW36" t="str">
        <f t="shared" si="0"/>
        <v xml:space="preserve"> ООО «ПКО «Авантаж» зарегистрировано по адресу: 620073, Свердловская обл, г Екатеринбург, ул Крестинского, 53б. Генеральным директором является Пшеницын Сергей Анатольевич. Рост доходов компании за 5 лет: 203,5%. Рост финансовых активов компании за 5 лет: 201,06%. Объем заемных средств компании на конец 2024 года: 280800 тыс. руб. ФССП присвоил низкий уровень риска для данного ПКО.</v>
      </c>
      <c r="AX36" t="s">
        <v>22926</v>
      </c>
      <c r="AY36">
        <f>VLOOKUP(A36,'2024-2023'!$B$2:$NY$583,'2024-2023'!$BH$1,0)</f>
        <v>121818</v>
      </c>
      <c r="AZ36">
        <f>VLOOKUP(A36,'2024-2023'!$B$2:$NY$583,71,0)</f>
        <v>45094</v>
      </c>
      <c r="BA36">
        <f>VLOOKUP(A36,'2024-2023'!$B$2:$NY$583,79,0)</f>
        <v>374920</v>
      </c>
      <c r="BB36">
        <f t="shared" si="3"/>
        <v>3.4478812654944262</v>
      </c>
      <c r="BC36" s="6">
        <f t="shared" si="4"/>
        <v>0.40700000000000003</v>
      </c>
      <c r="BD36" s="6">
        <f t="shared" si="5"/>
        <v>0.38205170176197545</v>
      </c>
      <c r="BE36" t="str">
        <f t="shared" si="6"/>
        <v>Малая фирма</v>
      </c>
    </row>
    <row r="37" spans="1:57">
      <c r="A37" s="10">
        <v>6950094350</v>
      </c>
      <c r="B37">
        <v>273</v>
      </c>
      <c r="C37" t="s">
        <v>363</v>
      </c>
      <c r="D37">
        <v>6950094350</v>
      </c>
      <c r="E37" t="s">
        <v>14848</v>
      </c>
      <c r="F37" t="s">
        <v>13898</v>
      </c>
      <c r="G37" s="7">
        <v>39790</v>
      </c>
      <c r="H37">
        <v>17</v>
      </c>
      <c r="I37" t="s">
        <v>73</v>
      </c>
      <c r="J37" t="s">
        <v>5286</v>
      </c>
      <c r="K37" t="s">
        <v>5286</v>
      </c>
      <c r="L37" t="s">
        <v>367</v>
      </c>
      <c r="M37">
        <f>VLOOKUP(D37,УК!$A$1:$B$599,2,0)/1000</f>
        <v>10</v>
      </c>
      <c r="R37" s="10">
        <f>IFERROR(IFERROR(VLOOKUP(A37,'2020-2019'!$B$3:$LN$466,108,0),"")+IFERROR(VLOOKUP(A37,'2020-2019'!$B$3:$LN$1000,91,0),""),"")</f>
        <v>8598</v>
      </c>
      <c r="S37" s="10">
        <f>IFERROR(IFERROR(VLOOKUP(A37,'2022-2021'!$B$3:$LN$1000,108,0),"")+IFERROR(VLOOKUP(A37,'2022-2021'!$B$3:$LN$1000,92,0),""),"")</f>
        <v>18651</v>
      </c>
      <c r="T37" s="10">
        <f>IFERROR(IFERROR(VLOOKUP(A37,'2022-2021'!$B$3:$LN$1000,107,0),"")+IFERROR(VLOOKUP(A37,'2022-2021'!$B$3:$LN$1000,91,0),""),"")</f>
        <v>14147</v>
      </c>
      <c r="U37" s="10">
        <f>IFERROR(IFERROR(VLOOKUP(A37,'2024-2023'!$B$3:$LN$1000,108,0),"")+IFERROR(VLOOKUP(A37,'2024-2023'!$B$3:$LN$1000,92,0),""),"")</f>
        <v>18985</v>
      </c>
      <c r="V37" s="10">
        <f>IFERROR(IFERROR(VLOOKUP(A37,'2024-2023'!$B$3:$LN$1000,107,0),"")+IFERROR(VLOOKUP(A37,'2024-2023'!$B$3:$LN$1000,91,0),""),"")</f>
        <v>13608</v>
      </c>
      <c r="W37">
        <f>IFERROR(IFERROR(VLOOKUP(A37,'2020-2019'!$B$3:$LN$4660,93,0),"")+IFERROR(VLOOKUP(A37,'2020-2019'!$B$3:$LN$4660,109,0),""),"")</f>
        <v>239</v>
      </c>
      <c r="X37">
        <f>IFERROR(IFERROR(VLOOKUP(A37,'2022-2021'!$B$3:$LN$4660,94,0),"")+IFERROR(VLOOKUP(A37,'2022-2021'!$B$3:$LN$4660,110,0),""),"")</f>
        <v>12382</v>
      </c>
      <c r="Y37">
        <f>IFERROR(IFERROR(VLOOKUP(A37,'2022-2021'!$B$3:$LN$4660,109,0),"")+IFERROR(VLOOKUP(A37,'2022-2021'!$B$3:$LN$4660,93,0),""),"")</f>
        <v>10432</v>
      </c>
      <c r="Z37">
        <f>IFERROR((IFERROR(VLOOKUP(A37,'2024-2023'!$B$3:$LN$4660,110,0),"")+IFERROR(VLOOKUP(A37,'2024-2023'!$B$3:$LN$4660,94,0),"")),"")</f>
        <v>13238</v>
      </c>
      <c r="AA37">
        <f>IFERROR((IFERROR(VLOOKUP(A37,'2024-2023'!$B$3:$LN$4660,93,0),"")+IFERROR(VLOOKUP(A37,'2024-2023'!$B$3:$LN$4660,109,0),"")),"")</f>
        <v>8985</v>
      </c>
      <c r="AB37">
        <f>IFERROR((IFERROR(VLOOKUP(A37,'2020-2019'!$B$3:$LN$466,'2020-2019'!$CV$1,0),"")),"")</f>
        <v>3861</v>
      </c>
      <c r="AC37">
        <f>IFERROR((IFERROR(VLOOKUP(A37,'2022-2021'!$B$3:$LN$4660,100,0),"")),"")</f>
        <v>5384</v>
      </c>
      <c r="AD37">
        <f>IFERROR((IFERROR(VLOOKUP(A37,'2022-2021'!$B$3:$LN$4660,99,0),"")),"")</f>
        <v>3152</v>
      </c>
      <c r="AE37">
        <f>IFERROR((IFERROR(VLOOKUP(A37,'2024-2023'!$B$3:$LN$4660,100,0),"")),"")</f>
        <v>4813</v>
      </c>
      <c r="AF37">
        <f>IFERROR(VLOOKUP(A37,'2024-2023'!$B$3:$LN$4660,99,0),"")</f>
        <v>3806</v>
      </c>
      <c r="AG37">
        <f>IFERROR((IFERROR(VLOOKUP(A37,'2020-2019'!$B$3:$LN$4660,'2020-2019'!$X$1,0),"")+IFERROR(VLOOKUP(A37,'2020-2019'!$B$3:$LN$4660,'2020-2019'!$AN$1,0),"")),"")</f>
        <v>0</v>
      </c>
      <c r="AH37">
        <f>IFERROR((IFERROR(VLOOKUP(A37,'2022-2021'!$B$3:$LN$4660,24,0),"")+IFERROR(VLOOKUP(A37,'2022-2021'!$B$3:$LN$4660,40,0),"")),"")</f>
        <v>0</v>
      </c>
      <c r="AI37">
        <f>IFERROR((IFERROR(VLOOKUP(A37,'2022-2021'!$B$3:$LN$4660,23,0),"")+IFERROR(VLOOKUP(A37,'2022-2021'!$B$3:$LN$4660,39,0),"")),"")</f>
        <v>0</v>
      </c>
      <c r="AJ37">
        <f>IFERROR((IFERROR(VLOOKUP(A37,'2024-2023'!$B$3:$LN$4660,24,0),"")+IFERROR(VLOOKUP(A37,'2024-2023'!$B$3:$LN$4660,40,0),"")),"")</f>
        <v>0</v>
      </c>
      <c r="AK37">
        <f>IFERROR((IFERROR(VLOOKUP(A37,'2024-2023'!$B$3:$LN$4660,23,0),"")+IFERROR(VLOOKUP(A37,'2024-2023'!$B$3:$LN$4660,39,0),"")),"")</f>
        <v>0</v>
      </c>
      <c r="AL37">
        <f>IFERROR(VLOOKUP(A37,'2020-2019'!$B$3:$LN$466,'2020-2019'!$AM$1,0),"")</f>
        <v>28861</v>
      </c>
      <c r="AM37">
        <f>IFERROR(VLOOKUP(A37,'2022-2021'!$B$3:$LN$4660,38,0),"")</f>
        <v>35750</v>
      </c>
      <c r="AN37">
        <f>IFERROR(VLOOKUP(A37,'2022-2021'!$B$3:$LN$4660,37,0),"")</f>
        <v>36820</v>
      </c>
      <c r="AO37">
        <f>IFERROR(VLOOKUP(A37,'2024-2023'!$B$3:$LN$4660,38,0),"")</f>
        <v>38206</v>
      </c>
      <c r="AP37">
        <f>IFERROR(VLOOKUP(A37,'2024-2023'!$B$3:$LN$4660,37,0),"")</f>
        <v>40105</v>
      </c>
      <c r="AQ37">
        <f>IFERROR((IFERROR(VLOOKUP(A37,'2020-2019'!$B$3:$LN$466,'2020-2019'!$BL$1,0),"")+IFERROR(VLOOKUP(A37,'2020-2019'!$B$3:$LN$466,'2020-2019'!$BV$1,0),"")),"")</f>
        <v>0</v>
      </c>
      <c r="AR37" s="5">
        <f t="shared" si="1"/>
        <v>1.583</v>
      </c>
      <c r="AS37" t="str">
        <f>IFERROR(VLOOKUP(A37,риски!$G$2:$H$642,2,0),"")</f>
        <v>низкий</v>
      </c>
      <c r="AT37" t="str">
        <f>IFERROR(VLOOKUP(A37,Реест!A50:$P$30000,15,0),"")</f>
        <v>pkolex.ru</v>
      </c>
      <c r="AU37" t="str">
        <f>IFERROR(VLOOKUP(A37,old!$A$3:$AU$2001,47,0),"")</f>
        <v>image146</v>
      </c>
      <c r="AV37" s="3" t="str">
        <f t="shared" si="2"/>
        <v/>
      </c>
      <c r="AW37" t="str">
        <f t="shared" si="0"/>
        <v xml:space="preserve"> ООО ПКО «ЛЕКС» зарегистрировано по адресу: 170006, г.Тверь, ул.Брагина, д.6А, оф.307. Генеральным директором является Кучинов Владислав Владимирович. Рост доходов компании за 5 лет: 158,3%. ФССП присвоил низкий уровень риска для данного ПКО.</v>
      </c>
      <c r="AX37" t="s">
        <v>22927</v>
      </c>
      <c r="AY37">
        <f>VLOOKUP(A37,'2024-2023'!$B$2:$NY$583,'2024-2023'!$BH$1,0)</f>
        <v>38400</v>
      </c>
      <c r="AZ37">
        <f>VLOOKUP(A37,'2024-2023'!$B$2:$NY$583,71,0)</f>
        <v>0</v>
      </c>
      <c r="BA37">
        <f>VLOOKUP(A37,'2024-2023'!$B$2:$NY$583,79,0)</f>
        <v>0</v>
      </c>
      <c r="BB37">
        <f t="shared" si="3"/>
        <v>0</v>
      </c>
      <c r="BC37" s="6">
        <f t="shared" si="4"/>
        <v>0.31659999999999999</v>
      </c>
      <c r="BD37" s="6">
        <f t="shared" si="5"/>
        <v>0.27968841857730747</v>
      </c>
      <c r="BE37" t="str">
        <f t="shared" si="6"/>
        <v>Малая фирма</v>
      </c>
    </row>
    <row r="38" spans="1:57">
      <c r="A38" s="10">
        <v>276118240</v>
      </c>
      <c r="B38">
        <v>455</v>
      </c>
      <c r="C38" t="s">
        <v>370</v>
      </c>
      <c r="D38">
        <v>276118240</v>
      </c>
      <c r="E38" t="s">
        <v>14849</v>
      </c>
      <c r="F38" t="s">
        <v>13899</v>
      </c>
      <c r="G38" s="7">
        <v>39805</v>
      </c>
      <c r="H38">
        <v>17</v>
      </c>
      <c r="I38" t="s">
        <v>73</v>
      </c>
      <c r="J38" t="s">
        <v>5286</v>
      </c>
      <c r="K38" t="s">
        <v>5286</v>
      </c>
      <c r="L38" t="s">
        <v>372</v>
      </c>
      <c r="M38">
        <f>VLOOKUP(D38,УК!$A$1:$B$599,2,0)/1000</f>
        <v>11</v>
      </c>
      <c r="R38" s="10">
        <f>IFERROR(IFERROR(VLOOKUP(A38,'2020-2019'!$B$3:$LN$466,108,0),"")+IFERROR(VLOOKUP(A38,'2020-2019'!$B$3:$LN$1000,91,0),""),"")</f>
        <v>2420</v>
      </c>
      <c r="S38" s="10">
        <f>IFERROR(IFERROR(VLOOKUP(A38,'2022-2021'!$B$3:$LN$1000,108,0),"")+IFERROR(VLOOKUP(A38,'2022-2021'!$B$3:$LN$1000,92,0),""),"")</f>
        <v>1799</v>
      </c>
      <c r="T38" s="10">
        <f>IFERROR(IFERROR(VLOOKUP(A38,'2022-2021'!$B$3:$LN$1000,107,0),"")+IFERROR(VLOOKUP(A38,'2022-2021'!$B$3:$LN$1000,91,0),""),"")</f>
        <v>2759</v>
      </c>
      <c r="U38" s="10">
        <f>IFERROR(IFERROR(VLOOKUP(A38,'2024-2023'!$B$3:$LN$1000,108,0),"")+IFERROR(VLOOKUP(A38,'2024-2023'!$B$3:$LN$1000,92,0),""),"")</f>
        <v>452</v>
      </c>
      <c r="V38" s="10">
        <f>IFERROR(IFERROR(VLOOKUP(A38,'2024-2023'!$B$3:$LN$1000,107,0),"")+IFERROR(VLOOKUP(A38,'2024-2023'!$B$3:$LN$1000,91,0),""),"")</f>
        <v>533</v>
      </c>
      <c r="W38">
        <f>IFERROR(IFERROR(VLOOKUP(A38,'2020-2019'!$B$3:$LN$4660,93,0),"")+IFERROR(VLOOKUP(A38,'2020-2019'!$B$3:$LN$4660,109,0),""),"")</f>
        <v>5965</v>
      </c>
      <c r="X38">
        <f>IFERROR(IFERROR(VLOOKUP(A38,'2022-2021'!$B$3:$LN$4660,94,0),"")+IFERROR(VLOOKUP(A38,'2022-2021'!$B$3:$LN$4660,110,0),""),"")</f>
        <v>1525</v>
      </c>
      <c r="Y38">
        <f>IFERROR(IFERROR(VLOOKUP(A38,'2022-2021'!$B$3:$LN$4660,109,0),"")+IFERROR(VLOOKUP(A38,'2022-2021'!$B$3:$LN$4660,93,0),""),"")</f>
        <v>1847</v>
      </c>
      <c r="Z38">
        <f>IFERROR((IFERROR(VLOOKUP(A38,'2024-2023'!$B$3:$LN$4660,110,0),"")+IFERROR(VLOOKUP(A38,'2024-2023'!$B$3:$LN$4660,94,0),"")),"")</f>
        <v>1906</v>
      </c>
      <c r="AA38">
        <f>IFERROR((IFERROR(VLOOKUP(A38,'2024-2023'!$B$3:$LN$4660,93,0),"")+IFERROR(VLOOKUP(A38,'2024-2023'!$B$3:$LN$4660,109,0),"")),"")</f>
        <v>519</v>
      </c>
      <c r="AB38">
        <f>IFERROR((IFERROR(VLOOKUP(A38,'2020-2019'!$B$3:$LN$466,'2020-2019'!$CV$1,0),"")),"")</f>
        <v>704</v>
      </c>
      <c r="AC38">
        <f>IFERROR((IFERROR(VLOOKUP(A38,'2022-2021'!$B$3:$LN$4660,100,0),"")),"")</f>
        <v>206</v>
      </c>
      <c r="AD38">
        <f>IFERROR((IFERROR(VLOOKUP(A38,'2022-2021'!$B$3:$LN$4660,99,0),"")),"")</f>
        <v>761</v>
      </c>
      <c r="AE38">
        <f>IFERROR((IFERROR(VLOOKUP(A38,'2024-2023'!$B$3:$LN$4660,100,0),"")),"")</f>
        <v>-1477</v>
      </c>
      <c r="AF38">
        <f>IFERROR(VLOOKUP(A38,'2024-2023'!$B$3:$LN$4660,99,0),"")</f>
        <v>-18</v>
      </c>
      <c r="AG38">
        <f>IFERROR((IFERROR(VLOOKUP(A38,'2020-2019'!$B$3:$LN$4660,'2020-2019'!$X$1,0),"")+IFERROR(VLOOKUP(A38,'2020-2019'!$B$3:$LN$4660,'2020-2019'!$AN$1,0),"")),"")</f>
        <v>0</v>
      </c>
      <c r="AH38">
        <f>IFERROR((IFERROR(VLOOKUP(A38,'2022-2021'!$B$3:$LN$4660,24,0),"")+IFERROR(VLOOKUP(A38,'2022-2021'!$B$3:$LN$4660,40,0),"")),"")</f>
        <v>0</v>
      </c>
      <c r="AI38">
        <f>IFERROR((IFERROR(VLOOKUP(A38,'2022-2021'!$B$3:$LN$4660,23,0),"")+IFERROR(VLOOKUP(A38,'2022-2021'!$B$3:$LN$4660,39,0),"")),"")</f>
        <v>0</v>
      </c>
      <c r="AJ38">
        <f>IFERROR((IFERROR(VLOOKUP(A38,'2024-2023'!$B$3:$LN$4660,24,0),"")+IFERROR(VLOOKUP(A38,'2024-2023'!$B$3:$LN$4660,40,0),"")),"")</f>
        <v>0</v>
      </c>
      <c r="AK38">
        <f>IFERROR((IFERROR(VLOOKUP(A38,'2024-2023'!$B$3:$LN$4660,23,0),"")+IFERROR(VLOOKUP(A38,'2024-2023'!$B$3:$LN$4660,39,0),"")),"")</f>
        <v>0</v>
      </c>
      <c r="AL38">
        <f>IFERROR(VLOOKUP(A38,'2020-2019'!$B$3:$LN$466,'2020-2019'!$AM$1,0),"")</f>
        <v>4632</v>
      </c>
      <c r="AM38">
        <f>IFERROR(VLOOKUP(A38,'2022-2021'!$B$3:$LN$4660,38,0),"")</f>
        <v>4465</v>
      </c>
      <c r="AN38">
        <f>IFERROR(VLOOKUP(A38,'2022-2021'!$B$3:$LN$4660,37,0),"")</f>
        <v>6018</v>
      </c>
      <c r="AO38">
        <f>IFERROR(VLOOKUP(A38,'2024-2023'!$B$3:$LN$4660,38,0),"")</f>
        <v>4402</v>
      </c>
      <c r="AP38">
        <f>IFERROR(VLOOKUP(A38,'2024-2023'!$B$3:$LN$4660,37,0),"")</f>
        <v>4402</v>
      </c>
      <c r="AQ38">
        <f>IFERROR((IFERROR(VLOOKUP(A38,'2020-2019'!$B$3:$LN$466,'2020-2019'!$BL$1,0),"")+IFERROR(VLOOKUP(A38,'2020-2019'!$B$3:$LN$466,'2020-2019'!$BV$1,0),"")),"")</f>
        <v>653</v>
      </c>
      <c r="AR38" s="5">
        <f t="shared" si="1"/>
        <v>0.22</v>
      </c>
      <c r="AS38" t="str">
        <f>IFERROR(VLOOKUP(A38,риски!$G$2:$H$642,2,0),"")</f>
        <v>низкий</v>
      </c>
      <c r="AT38" t="str">
        <f>IFERROR(VLOOKUP(A38,Реест!A51:$P$30000,15,0),"")</f>
        <v>uraldolgnadzor.ru</v>
      </c>
      <c r="AU38" t="str">
        <f>IFERROR(VLOOKUP(A38,old!$A$3:$AU$2001,47,0),"")</f>
        <v>image1001</v>
      </c>
      <c r="AV38" s="3" t="str">
        <f t="shared" si="2"/>
        <v/>
      </c>
      <c r="AW38" t="str">
        <f t="shared" si="0"/>
        <v xml:space="preserve"> ООО ПКО «УДН» зарегистрировано по адресу: Респ. Башкортостан, г.о. город Уфа, г. Уфа, ул. Рихарда Зорге, Д. 34, КВ. 19, 450059. Генеральным директором является Кучинов Владислав Владимирович. Рост доходов компании за 5 лет: 22%. Объем заемных средств компании на конец 2024 года: 653 тыс. руб. ФССП присвоил низкий уровень риска для данного ПКО.</v>
      </c>
      <c r="AX38" t="s">
        <v>22928</v>
      </c>
      <c r="AY38">
        <f>VLOOKUP(A38,'2024-2023'!$B$2:$NY$583,'2024-2023'!$BH$1,0)</f>
        <v>13824</v>
      </c>
      <c r="AZ38">
        <f>VLOOKUP(A38,'2024-2023'!$B$2:$NY$583,71,0)</f>
        <v>0</v>
      </c>
      <c r="BA38">
        <f>VLOOKUP(A38,'2024-2023'!$B$2:$NY$583,79,0)</f>
        <v>0</v>
      </c>
      <c r="BB38">
        <f t="shared" si="3"/>
        <v>0</v>
      </c>
      <c r="BC38" s="6">
        <f t="shared" si="4"/>
        <v>4.3999999999999997E-2</v>
      </c>
      <c r="BD38" s="6">
        <f t="shared" si="5"/>
        <v>-3.3771106941838651E-2</v>
      </c>
      <c r="BE38" t="str">
        <f t="shared" si="6"/>
        <v>Малая фирма</v>
      </c>
    </row>
    <row r="39" spans="1:57">
      <c r="A39" s="10">
        <v>1001219735</v>
      </c>
      <c r="B39">
        <v>123</v>
      </c>
      <c r="C39" t="s">
        <v>373</v>
      </c>
      <c r="D39">
        <v>1001219735</v>
      </c>
      <c r="E39" t="s">
        <v>14850</v>
      </c>
      <c r="F39" t="s">
        <v>13900</v>
      </c>
      <c r="G39" s="7">
        <v>39869</v>
      </c>
      <c r="H39">
        <v>17</v>
      </c>
      <c r="I39" t="s">
        <v>73</v>
      </c>
      <c r="J39" t="s">
        <v>21242</v>
      </c>
      <c r="K39" t="s">
        <v>21243</v>
      </c>
      <c r="L39" t="s">
        <v>377</v>
      </c>
      <c r="M39">
        <f>VLOOKUP(D39,УК!$A$1:$B$599,2,0)/1000</f>
        <v>10</v>
      </c>
      <c r="R39" s="10">
        <f>IFERROR(IFERROR(VLOOKUP(A39,'2020-2019'!$B$3:$LN$466,108,0),"")+IFERROR(VLOOKUP(A39,'2020-2019'!$B$3:$LN$1000,91,0),""),"")</f>
        <v>62548</v>
      </c>
      <c r="S39" s="10">
        <f>IFERROR(IFERROR(VLOOKUP(A39,'2022-2021'!$B$3:$LN$1000,108,0),"")+IFERROR(VLOOKUP(A39,'2022-2021'!$B$3:$LN$1000,92,0),""),"")</f>
        <v>95708</v>
      </c>
      <c r="T39" s="10">
        <f>IFERROR(IFERROR(VLOOKUP(A39,'2022-2021'!$B$3:$LN$1000,107,0),"")+IFERROR(VLOOKUP(A39,'2022-2021'!$B$3:$LN$1000,91,0),""),"")</f>
        <v>101679</v>
      </c>
      <c r="U39" s="10">
        <f>IFERROR(IFERROR(VLOOKUP(A39,'2024-2023'!$B$3:$LN$1000,108,0),"")+IFERROR(VLOOKUP(A39,'2024-2023'!$B$3:$LN$1000,92,0),""),"")</f>
        <v>103936</v>
      </c>
      <c r="V39" s="10">
        <f>IFERROR(IFERROR(VLOOKUP(A39,'2024-2023'!$B$3:$LN$1000,107,0),"")+IFERROR(VLOOKUP(A39,'2024-2023'!$B$3:$LN$1000,91,0),""),"")</f>
        <v>109938</v>
      </c>
      <c r="W39">
        <f>IFERROR(IFERROR(VLOOKUP(A39,'2020-2019'!$B$3:$LN$4660,93,0),"")+IFERROR(VLOOKUP(A39,'2020-2019'!$B$3:$LN$4660,109,0),""),"")</f>
        <v>43456</v>
      </c>
      <c r="X39">
        <f>IFERROR(IFERROR(VLOOKUP(A39,'2022-2021'!$B$3:$LN$4660,94,0),"")+IFERROR(VLOOKUP(A39,'2022-2021'!$B$3:$LN$4660,110,0),""),"")</f>
        <v>51918</v>
      </c>
      <c r="Y39">
        <f>IFERROR(IFERROR(VLOOKUP(A39,'2022-2021'!$B$3:$LN$4660,109,0),"")+IFERROR(VLOOKUP(A39,'2022-2021'!$B$3:$LN$4660,93,0),""),"")</f>
        <v>40532</v>
      </c>
      <c r="Z39">
        <f>IFERROR((IFERROR(VLOOKUP(A39,'2024-2023'!$B$3:$LN$4660,110,0),"")+IFERROR(VLOOKUP(A39,'2024-2023'!$B$3:$LN$4660,94,0),"")),"")</f>
        <v>49449</v>
      </c>
      <c r="AA39">
        <f>IFERROR((IFERROR(VLOOKUP(A39,'2024-2023'!$B$3:$LN$4660,93,0),"")+IFERROR(VLOOKUP(A39,'2024-2023'!$B$3:$LN$4660,109,0),"")),"")</f>
        <v>57518</v>
      </c>
      <c r="AB39">
        <f>IFERROR((IFERROR(VLOOKUP(A39,'2020-2019'!$B$3:$LN$466,'2020-2019'!$CV$1,0),"")),"")</f>
        <v>16560</v>
      </c>
      <c r="AC39">
        <f>IFERROR((IFERROR(VLOOKUP(A39,'2022-2021'!$B$3:$LN$4660,100,0),"")),"")</f>
        <v>39062</v>
      </c>
      <c r="AD39">
        <f>IFERROR((IFERROR(VLOOKUP(A39,'2022-2021'!$B$3:$LN$4660,99,0),"")),"")</f>
        <v>56526</v>
      </c>
      <c r="AE39">
        <f>IFERROR((IFERROR(VLOOKUP(A39,'2024-2023'!$B$3:$LN$4660,100,0),"")),"")</f>
        <v>53785</v>
      </c>
      <c r="AF39">
        <f>IFERROR(VLOOKUP(A39,'2024-2023'!$B$3:$LN$4660,99,0),"")</f>
        <v>50505</v>
      </c>
      <c r="AG39">
        <f>IFERROR((IFERROR(VLOOKUP(A39,'2020-2019'!$B$3:$LN$4660,'2020-2019'!$X$1,0),"")+IFERROR(VLOOKUP(A39,'2020-2019'!$B$3:$LN$4660,'2020-2019'!$AN$1,0),"")),"")</f>
        <v>56612</v>
      </c>
      <c r="AH39">
        <f>IFERROR((IFERROR(VLOOKUP(A39,'2022-2021'!$B$3:$LN$4660,24,0),"")+IFERROR(VLOOKUP(A39,'2022-2021'!$B$3:$LN$4660,40,0),"")),"")</f>
        <v>44484</v>
      </c>
      <c r="AI39">
        <f>IFERROR((IFERROR(VLOOKUP(A39,'2022-2021'!$B$3:$LN$4660,23,0),"")+IFERROR(VLOOKUP(A39,'2022-2021'!$B$3:$LN$4660,39,0),"")),"")</f>
        <v>63397</v>
      </c>
      <c r="AJ39">
        <f>IFERROR((IFERROR(VLOOKUP(A39,'2024-2023'!$B$3:$LN$4660,24,0),"")+IFERROR(VLOOKUP(A39,'2024-2023'!$B$3:$LN$4660,40,0),"")),"")</f>
        <v>85343</v>
      </c>
      <c r="AK39">
        <f>IFERROR((IFERROR(VLOOKUP(A39,'2024-2023'!$B$3:$LN$4660,23,0),"")+IFERROR(VLOOKUP(A39,'2024-2023'!$B$3:$LN$4660,39,0),"")),"")</f>
        <v>195197</v>
      </c>
      <c r="AL39">
        <f>IFERROR(VLOOKUP(A39,'2020-2019'!$B$3:$LN$466,'2020-2019'!$AM$1,0),"")</f>
        <v>6387</v>
      </c>
      <c r="AM39">
        <f>IFERROR(VLOOKUP(A39,'2022-2021'!$B$3:$LN$4660,38,0),"")</f>
        <v>9775</v>
      </c>
      <c r="AN39">
        <f>IFERROR(VLOOKUP(A39,'2022-2021'!$B$3:$LN$4660,37,0),"")</f>
        <v>15385</v>
      </c>
      <c r="AO39">
        <f>IFERROR(VLOOKUP(A39,'2024-2023'!$B$3:$LN$4660,38,0),"")</f>
        <v>33595</v>
      </c>
      <c r="AP39">
        <f>IFERROR(VLOOKUP(A39,'2024-2023'!$B$3:$LN$4660,37,0),"")</f>
        <v>17877</v>
      </c>
      <c r="AQ39">
        <f>IFERROR((IFERROR(VLOOKUP(A39,'2020-2019'!$B$3:$LN$466,'2020-2019'!$BL$1,0),"")+IFERROR(VLOOKUP(A39,'2020-2019'!$B$3:$LN$466,'2020-2019'!$BV$1,0),"")),"")</f>
        <v>0</v>
      </c>
      <c r="AR39" s="5">
        <f t="shared" si="1"/>
        <v>1.758</v>
      </c>
      <c r="AS39" t="str">
        <f>IFERROR(VLOOKUP(A39,риски!$G$2:$H$642,2,0),"")</f>
        <v>низкий</v>
      </c>
      <c r="AT39" t="str">
        <f>IFERROR(VLOOKUP(A39,Реест!A52:$P$30000,15,0),"")</f>
        <v xml:space="preserve"> dolgovoeagentstvo.ru</v>
      </c>
      <c r="AU39" t="str">
        <f>IFERROR(VLOOKUP(A39,old!$A$3:$AU$2001,47,0),"")</f>
        <v>image1001</v>
      </c>
      <c r="AV39" s="3">
        <f t="shared" si="2"/>
        <v>3.4479792270190064</v>
      </c>
      <c r="AW39" t="str">
        <f t="shared" si="0"/>
        <v xml:space="preserve"> ООО «ПКО «ИЛМА» зарегистрировано по адресу: г. Петрозаводск, р-н Центр, ул. Гоголя, д. 58, ЭТАЖ 2, 185035. Генеральным директором является Князева Анастасия Игоревна. Рост доходов компании за 5 лет: 175,8%. Рост финансовых активов компании за 5 лет: 344,8%. ФССП присвоил низкий уровень риска для данного ПКО.</v>
      </c>
      <c r="AX39" t="s">
        <v>22929</v>
      </c>
      <c r="AY39">
        <f>VLOOKUP(A39,'2024-2023'!$B$2:$NY$583,'2024-2023'!$BH$1,0)</f>
        <v>166024</v>
      </c>
      <c r="AZ39">
        <f>VLOOKUP(A39,'2024-2023'!$B$2:$NY$583,71,0)</f>
        <v>0</v>
      </c>
      <c r="BA39">
        <f>VLOOKUP(A39,'2024-2023'!$B$2:$NY$583,79,0)</f>
        <v>48025</v>
      </c>
      <c r="BB39">
        <f t="shared" si="3"/>
        <v>0.28926540741097673</v>
      </c>
      <c r="BC39" s="6">
        <f t="shared" si="4"/>
        <v>0.35160000000000002</v>
      </c>
      <c r="BD39" s="6">
        <f t="shared" si="5"/>
        <v>0.45939529553020791</v>
      </c>
      <c r="BE39" t="str">
        <f t="shared" si="6"/>
        <v>Малая фирма</v>
      </c>
    </row>
    <row r="40" spans="1:57">
      <c r="A40" s="10">
        <v>9102201009</v>
      </c>
      <c r="B40">
        <v>108</v>
      </c>
      <c r="C40" t="s">
        <v>403</v>
      </c>
      <c r="D40">
        <v>9102201009</v>
      </c>
      <c r="E40" t="s">
        <v>14855</v>
      </c>
      <c r="F40" t="s">
        <v>13905</v>
      </c>
      <c r="G40" s="7">
        <v>42343</v>
      </c>
      <c r="H40">
        <v>10</v>
      </c>
      <c r="I40" t="s">
        <v>73</v>
      </c>
      <c r="J40" t="s">
        <v>4937</v>
      </c>
      <c r="K40" t="s">
        <v>4937</v>
      </c>
      <c r="L40" t="s">
        <v>407</v>
      </c>
      <c r="M40">
        <f>VLOOKUP(D40,УК!$A$1:$B$599,2,0)/1000</f>
        <v>150</v>
      </c>
      <c r="R40" s="10">
        <f>IFERROR(IFERROR(VLOOKUP(A40,'2020-2019'!$B$3:$LN$466,108,0),"")+IFERROR(VLOOKUP(A40,'2020-2019'!$B$3:$LN$1000,91,0),""),"")</f>
        <v>38753</v>
      </c>
      <c r="S40" s="10">
        <f>IFERROR(IFERROR(VLOOKUP(A40,'2022-2021'!$B$3:$LN$1000,108,0),"")+IFERROR(VLOOKUP(A40,'2022-2021'!$B$3:$LN$1000,92,0),""),"")</f>
        <v>88086</v>
      </c>
      <c r="T40" s="10">
        <f>IFERROR(IFERROR(VLOOKUP(A40,'2022-2021'!$B$3:$LN$1000,107,0),"")+IFERROR(VLOOKUP(A40,'2022-2021'!$B$3:$LN$1000,91,0),""),"")</f>
        <v>49487</v>
      </c>
      <c r="U40" s="10">
        <f>IFERROR(IFERROR(VLOOKUP(A40,'2024-2023'!$B$3:$LN$1000,108,0),"")+IFERROR(VLOOKUP(A40,'2024-2023'!$B$3:$LN$1000,92,0),""),"")</f>
        <v>140041</v>
      </c>
      <c r="V40" s="10">
        <f>IFERROR(IFERROR(VLOOKUP(A40,'2024-2023'!$B$3:$LN$1000,107,0),"")+IFERROR(VLOOKUP(A40,'2024-2023'!$B$3:$LN$1000,91,0),""),"")</f>
        <v>190724</v>
      </c>
      <c r="W40">
        <f>IFERROR(IFERROR(VLOOKUP(A40,'2020-2019'!$B$3:$LN$4660,93,0),"")+IFERROR(VLOOKUP(A40,'2020-2019'!$B$3:$LN$4660,109,0),""),"")</f>
        <v>140770</v>
      </c>
      <c r="X40">
        <f>IFERROR(IFERROR(VLOOKUP(A40,'2022-2021'!$B$3:$LN$4660,94,0),"")+IFERROR(VLOOKUP(A40,'2022-2021'!$B$3:$LN$4660,110,0),""),"")</f>
        <v>78959</v>
      </c>
      <c r="Y40">
        <f>IFERROR(IFERROR(VLOOKUP(A40,'2022-2021'!$B$3:$LN$4660,109,0),"")+IFERROR(VLOOKUP(A40,'2022-2021'!$B$3:$LN$4660,93,0),""),"")</f>
        <v>48273</v>
      </c>
      <c r="Z40">
        <f>IFERROR((IFERROR(VLOOKUP(A40,'2024-2023'!$B$3:$LN$4660,110,0),"")+IFERROR(VLOOKUP(A40,'2024-2023'!$B$3:$LN$4660,94,0),"")),"")</f>
        <v>91629</v>
      </c>
      <c r="AA40">
        <f>IFERROR((IFERROR(VLOOKUP(A40,'2024-2023'!$B$3:$LN$4660,93,0),"")+IFERROR(VLOOKUP(A40,'2024-2023'!$B$3:$LN$4660,109,0),"")),"")</f>
        <v>1005</v>
      </c>
      <c r="AB40">
        <f>IFERROR((IFERROR(VLOOKUP(A40,'2020-2019'!$B$3:$LN$466,'2020-2019'!$CV$1,0),"")),"")</f>
        <v>-9242</v>
      </c>
      <c r="AC40">
        <f>IFERROR((IFERROR(VLOOKUP(A40,'2022-2021'!$B$3:$LN$4660,100,0),"")),"")</f>
        <v>-7598</v>
      </c>
      <c r="AD40">
        <f>IFERROR((IFERROR(VLOOKUP(A40,'2022-2021'!$B$3:$LN$4660,99,0),"")),"")</f>
        <v>852</v>
      </c>
      <c r="AE40">
        <f>IFERROR((IFERROR(VLOOKUP(A40,'2024-2023'!$B$3:$LN$4660,100,0),"")),"")</f>
        <v>42737</v>
      </c>
      <c r="AF40">
        <f>IFERROR(VLOOKUP(A40,'2024-2023'!$B$3:$LN$4660,99,0),"")</f>
        <v>87716</v>
      </c>
      <c r="AG40">
        <f>IFERROR((IFERROR(VLOOKUP(A40,'2020-2019'!$B$3:$LN$4660,'2020-2019'!$X$1,0),"")+IFERROR(VLOOKUP(A40,'2020-2019'!$B$3:$LN$4660,'2020-2019'!$AN$1,0),"")),"")</f>
        <v>10503</v>
      </c>
      <c r="AH40">
        <f>IFERROR((IFERROR(VLOOKUP(A40,'2022-2021'!$B$3:$LN$4660,24,0),"")+IFERROR(VLOOKUP(A40,'2022-2021'!$B$3:$LN$4660,40,0),"")),"")</f>
        <v>4003</v>
      </c>
      <c r="AI40">
        <f>IFERROR((IFERROR(VLOOKUP(A40,'2022-2021'!$B$3:$LN$4660,23,0),"")+IFERROR(VLOOKUP(A40,'2022-2021'!$B$3:$LN$4660,39,0),"")),"")</f>
        <v>4003</v>
      </c>
      <c r="AJ40">
        <f>IFERROR((IFERROR(VLOOKUP(A40,'2024-2023'!$B$3:$LN$4660,24,0),"")+IFERROR(VLOOKUP(A40,'2024-2023'!$B$3:$LN$4660,40,0),"")),"")</f>
        <v>30003</v>
      </c>
      <c r="AK40">
        <f>IFERROR((IFERROR(VLOOKUP(A40,'2024-2023'!$B$3:$LN$4660,23,0),"")+IFERROR(VLOOKUP(A40,'2024-2023'!$B$3:$LN$4660,39,0),"")),"")</f>
        <v>136225</v>
      </c>
      <c r="AL40">
        <f>IFERROR(VLOOKUP(A40,'2020-2019'!$B$3:$LN$466,'2020-2019'!$AM$1,0),"")</f>
        <v>24709</v>
      </c>
      <c r="AM40">
        <f>IFERROR(VLOOKUP(A40,'2022-2021'!$B$3:$LN$4660,38,0),"")</f>
        <v>33578</v>
      </c>
      <c r="AN40">
        <f>IFERROR(VLOOKUP(A40,'2022-2021'!$B$3:$LN$4660,37,0),"")</f>
        <v>28738</v>
      </c>
      <c r="AO40">
        <f>IFERROR(VLOOKUP(A40,'2024-2023'!$B$3:$LN$4660,38,0),"")</f>
        <v>28275</v>
      </c>
      <c r="AP40">
        <f>IFERROR(VLOOKUP(A40,'2024-2023'!$B$3:$LN$4660,37,0),"")</f>
        <v>40548</v>
      </c>
      <c r="AQ40">
        <f>IFERROR((IFERROR(VLOOKUP(A40,'2020-2019'!$B$3:$LN$466,'2020-2019'!$BL$1,0),"")+IFERROR(VLOOKUP(A40,'2020-2019'!$B$3:$LN$466,'2020-2019'!$BV$1,0),"")),"")</f>
        <v>5</v>
      </c>
      <c r="AR40" s="5">
        <f t="shared" si="1"/>
        <v>4.9219999999999997</v>
      </c>
      <c r="AS40" t="str">
        <f>IFERROR(VLOOKUP(A40,риски!$G$2:$H$642,2,0),"")</f>
        <v>высокий</v>
      </c>
      <c r="AT40" t="str">
        <f>IFERROR(VLOOKUP(A40,Реест!A58:$P$30000,15,0),"")</f>
        <v>ooo-kontrol.com</v>
      </c>
      <c r="AU40" t="str">
        <f>IFERROR(VLOOKUP(A40,old!$A$3:$AU$2001,47,0),"")</f>
        <v>image235</v>
      </c>
      <c r="AV40" s="3">
        <f t="shared" si="2"/>
        <v>12.970103779872417</v>
      </c>
      <c r="AW40" t="str">
        <f t="shared" si="0"/>
        <v xml:space="preserve"> ООО «ПКО КОНТРОЛЬ» зарегистрировано по адресу: 358000, Калмыкия Респ, г Элиста, ул В.И.Ленина, 240, 306. Генеральным директором является Жихоров Дмитрий Анатольевич. Рост доходов компании за 5 лет: 492,2%. Рост финансовых активов компании за 5 лет: 1297,01%. Объем заемных средств компании на конец 2024 года: 5 тыс. руб. ФССП присвоил высокий уровень риска для данного ПКО.</v>
      </c>
      <c r="AX40" t="s">
        <v>22930</v>
      </c>
      <c r="AY40">
        <f>VLOOKUP(A40,'2024-2023'!$B$2:$NY$583,'2024-2023'!$BH$1,0)</f>
        <v>173366</v>
      </c>
      <c r="AZ40">
        <f>VLOOKUP(A40,'2024-2023'!$B$2:$NY$583,71,0)</f>
        <v>0</v>
      </c>
      <c r="BA40">
        <f>VLOOKUP(A40,'2024-2023'!$B$2:$NY$583,79,0)</f>
        <v>4130</v>
      </c>
      <c r="BB40">
        <f t="shared" si="3"/>
        <v>2.3822433464462466E-2</v>
      </c>
      <c r="BC40" s="6">
        <f t="shared" si="4"/>
        <v>0.98439999999999994</v>
      </c>
      <c r="BD40" s="6">
        <f t="shared" si="5"/>
        <v>0.45991065623623667</v>
      </c>
      <c r="BE40" t="str">
        <f t="shared" si="6"/>
        <v>Малая фирма</v>
      </c>
    </row>
    <row r="41" spans="1:57">
      <c r="A41" s="10">
        <v>7727834940</v>
      </c>
      <c r="B41">
        <v>217</v>
      </c>
      <c r="C41" t="s">
        <v>410</v>
      </c>
      <c r="D41">
        <v>7727834940</v>
      </c>
      <c r="E41" t="s">
        <v>14856</v>
      </c>
      <c r="F41" t="s">
        <v>13906</v>
      </c>
      <c r="G41" s="7">
        <v>41778</v>
      </c>
      <c r="H41">
        <v>12</v>
      </c>
      <c r="I41" t="s">
        <v>73</v>
      </c>
      <c r="J41" t="s">
        <v>413</v>
      </c>
      <c r="K41" t="s">
        <v>413</v>
      </c>
      <c r="L41" t="s">
        <v>8157</v>
      </c>
      <c r="M41">
        <f>VLOOKUP(D41,УК!$A$1:$B$599,2,0)/1000</f>
        <v>500</v>
      </c>
      <c r="R41" s="10">
        <f>IFERROR(IFERROR(VLOOKUP(A41,'2020-2019'!$B$3:$LN$466,108,0),"")+IFERROR(VLOOKUP(A41,'2020-2019'!$B$3:$LN$1000,91,0),""),"")</f>
        <v>13909</v>
      </c>
      <c r="S41" s="10">
        <f>IFERROR(IFERROR(VLOOKUP(A41,'2022-2021'!$B$3:$LN$1000,108,0),"")+IFERROR(VLOOKUP(A41,'2022-2021'!$B$3:$LN$1000,92,0),""),"")</f>
        <v>21050</v>
      </c>
      <c r="T41" s="10">
        <f>IFERROR(IFERROR(VLOOKUP(A41,'2022-2021'!$B$3:$LN$1000,107,0),"")+IFERROR(VLOOKUP(A41,'2022-2021'!$B$3:$LN$1000,91,0),""),"")</f>
        <v>25367</v>
      </c>
      <c r="U41" s="10">
        <f>IFERROR(IFERROR(VLOOKUP(A41,'2024-2023'!$B$3:$LN$1000,108,0),"")+IFERROR(VLOOKUP(A41,'2024-2023'!$B$3:$LN$1000,92,0),""),"")</f>
        <v>34899</v>
      </c>
      <c r="V41" s="10">
        <f>IFERROR(IFERROR(VLOOKUP(A41,'2024-2023'!$B$3:$LN$1000,107,0),"")+IFERROR(VLOOKUP(A41,'2024-2023'!$B$3:$LN$1000,91,0),""),"")</f>
        <v>53822</v>
      </c>
      <c r="W41">
        <f>IFERROR(IFERROR(VLOOKUP(A41,'2020-2019'!$B$3:$LN$4660,93,0),"")+IFERROR(VLOOKUP(A41,'2020-2019'!$B$3:$LN$4660,109,0),""),"")</f>
        <v>22634</v>
      </c>
      <c r="X41">
        <f>IFERROR(IFERROR(VLOOKUP(A41,'2022-2021'!$B$3:$LN$4660,94,0),"")+IFERROR(VLOOKUP(A41,'2022-2021'!$B$3:$LN$4660,110,0),""),"")</f>
        <v>20319</v>
      </c>
      <c r="Y41">
        <f>IFERROR(IFERROR(VLOOKUP(A41,'2022-2021'!$B$3:$LN$4660,109,0),"")+IFERROR(VLOOKUP(A41,'2022-2021'!$B$3:$LN$4660,93,0),""),"")</f>
        <v>23113</v>
      </c>
      <c r="Z41">
        <f>IFERROR((IFERROR(VLOOKUP(A41,'2024-2023'!$B$3:$LN$4660,110,0),"")+IFERROR(VLOOKUP(A41,'2024-2023'!$B$3:$LN$4660,94,0),"")),"")</f>
        <v>21763</v>
      </c>
      <c r="AA41">
        <f>IFERROR((IFERROR(VLOOKUP(A41,'2024-2023'!$B$3:$LN$4660,93,0),"")+IFERROR(VLOOKUP(A41,'2024-2023'!$B$3:$LN$4660,109,0),"")),"")</f>
        <v>27961</v>
      </c>
      <c r="AB41">
        <f>IFERROR((IFERROR(VLOOKUP(A41,'2020-2019'!$B$3:$LN$466,'2020-2019'!$CV$1,0),"")),"")</f>
        <v>564</v>
      </c>
      <c r="AC41">
        <f>IFERROR((IFERROR(VLOOKUP(A41,'2022-2021'!$B$3:$LN$4660,100,0),"")),"")</f>
        <v>175</v>
      </c>
      <c r="AD41">
        <f>IFERROR((IFERROR(VLOOKUP(A41,'2022-2021'!$B$3:$LN$4660,99,0),"")),"")</f>
        <v>1458</v>
      </c>
      <c r="AE41">
        <f>IFERROR((IFERROR(VLOOKUP(A41,'2024-2023'!$B$3:$LN$4660,100,0),"")),"")</f>
        <v>12104</v>
      </c>
      <c r="AF41">
        <f>IFERROR(VLOOKUP(A41,'2024-2023'!$B$3:$LN$4660,99,0),"")</f>
        <v>23869</v>
      </c>
      <c r="AG41">
        <f>IFERROR((IFERROR(VLOOKUP(A41,'2020-2019'!$B$3:$LN$4660,'2020-2019'!$X$1,0),"")+IFERROR(VLOOKUP(A41,'2020-2019'!$B$3:$LN$4660,'2020-2019'!$AN$1,0),"")),"")</f>
        <v>0</v>
      </c>
      <c r="AH41">
        <f>IFERROR((IFERROR(VLOOKUP(A41,'2022-2021'!$B$3:$LN$4660,24,0),"")+IFERROR(VLOOKUP(A41,'2022-2021'!$B$3:$LN$4660,40,0),"")),"")</f>
        <v>0</v>
      </c>
      <c r="AI41">
        <f>IFERROR((IFERROR(VLOOKUP(A41,'2022-2021'!$B$3:$LN$4660,23,0),"")+IFERROR(VLOOKUP(A41,'2022-2021'!$B$3:$LN$4660,39,0),"")),"")</f>
        <v>0</v>
      </c>
      <c r="AJ41">
        <f>IFERROR((IFERROR(VLOOKUP(A41,'2024-2023'!$B$3:$LN$4660,24,0),"")+IFERROR(VLOOKUP(A41,'2024-2023'!$B$3:$LN$4660,40,0),"")),"")</f>
        <v>0</v>
      </c>
      <c r="AK41">
        <f>IFERROR((IFERROR(VLOOKUP(A41,'2024-2023'!$B$3:$LN$4660,23,0),"")+IFERROR(VLOOKUP(A41,'2024-2023'!$B$3:$LN$4660,39,0),"")),"")</f>
        <v>0</v>
      </c>
      <c r="AL41">
        <f>IFERROR(VLOOKUP(A41,'2020-2019'!$B$3:$LN$466,'2020-2019'!$AM$1,0),"")</f>
        <v>15943</v>
      </c>
      <c r="AM41">
        <f>IFERROR(VLOOKUP(A41,'2022-2021'!$B$3:$LN$4660,38,0),"")</f>
        <v>11388</v>
      </c>
      <c r="AN41">
        <f>IFERROR(VLOOKUP(A41,'2022-2021'!$B$3:$LN$4660,37,0),"")</f>
        <v>8409</v>
      </c>
      <c r="AO41">
        <f>IFERROR(VLOOKUP(A41,'2024-2023'!$B$3:$LN$4660,38,0),"")</f>
        <v>13505</v>
      </c>
      <c r="AP41">
        <f>IFERROR(VLOOKUP(A41,'2024-2023'!$B$3:$LN$4660,37,0),"")</f>
        <v>21984</v>
      </c>
      <c r="AQ41">
        <f>IFERROR((IFERROR(VLOOKUP(A41,'2020-2019'!$B$3:$LN$466,'2020-2019'!$BL$1,0),"")+IFERROR(VLOOKUP(A41,'2020-2019'!$B$3:$LN$466,'2020-2019'!$BV$1,0),"")),"")</f>
        <v>47</v>
      </c>
      <c r="AR41" s="5">
        <f t="shared" si="1"/>
        <v>3.87</v>
      </c>
      <c r="AS41" t="str">
        <f>IFERROR(VLOOKUP(A41,риски!$G$2:$H$642,2,0),"")</f>
        <v>низкий</v>
      </c>
      <c r="AT41" t="str">
        <f>IFERROR(VLOOKUP(A41,Реест!A59:$P$30000,15,0),"")</f>
        <v>daverus.ru</v>
      </c>
      <c r="AU41" t="str">
        <f>IFERROR(VLOOKUP(A41,old!$A$3:$AU$2001,47,0),"")</f>
        <v>image206</v>
      </c>
      <c r="AV41" s="3" t="str">
        <f t="shared" si="2"/>
        <v/>
      </c>
      <c r="AW41" t="str">
        <f t="shared" si="0"/>
        <v xml:space="preserve"> ООО «ПКО «Долговое агентство ВЕРУС» зарегистрировано по адресу: 109382, Москва г, Судакова ул, дом № 10, офис 213. Генеральным директором является Карцев Роман Владимирович. Рост доходов компании за 5 лет: 387%. Объем заемных средств компании на конец 2024 года: 47 тыс. руб. ФССП присвоил низкий уровень риска для данного ПКО.</v>
      </c>
      <c r="AX41" t="s">
        <v>22914</v>
      </c>
      <c r="AY41">
        <f>VLOOKUP(A41,'2024-2023'!$B$2:$NY$583,'2024-2023'!$BH$1,0)</f>
        <v>35824</v>
      </c>
      <c r="AZ41">
        <f>VLOOKUP(A41,'2024-2023'!$B$2:$NY$583,71,0)</f>
        <v>0</v>
      </c>
      <c r="BA41">
        <f>VLOOKUP(A41,'2024-2023'!$B$2:$NY$583,79,0)</f>
        <v>0</v>
      </c>
      <c r="BB41">
        <f t="shared" si="3"/>
        <v>0</v>
      </c>
      <c r="BC41" s="6">
        <f t="shared" si="4"/>
        <v>0.77400000000000002</v>
      </c>
      <c r="BD41" s="6">
        <f t="shared" si="5"/>
        <v>0.4434803611905912</v>
      </c>
      <c r="BE41" t="str">
        <f t="shared" si="6"/>
        <v>Малая фирма</v>
      </c>
    </row>
    <row r="42" spans="1:57">
      <c r="A42" s="10">
        <v>7723706312</v>
      </c>
      <c r="B42">
        <v>93</v>
      </c>
      <c r="C42" t="s">
        <v>417</v>
      </c>
      <c r="D42">
        <v>7723706312</v>
      </c>
      <c r="E42" t="s">
        <v>14857</v>
      </c>
      <c r="F42" t="s">
        <v>13907</v>
      </c>
      <c r="G42" s="7">
        <v>39857</v>
      </c>
      <c r="H42">
        <v>17</v>
      </c>
      <c r="I42" t="s">
        <v>73</v>
      </c>
      <c r="J42" t="s">
        <v>5054</v>
      </c>
      <c r="K42" t="s">
        <v>5053</v>
      </c>
      <c r="L42" t="s">
        <v>421</v>
      </c>
      <c r="M42">
        <f>VLOOKUP(D42,УК!$A$1:$B$599,2,0)/1000</f>
        <v>10</v>
      </c>
      <c r="R42" s="10">
        <f>IFERROR(IFERROR(VLOOKUP(A42,'2020-2019'!$B$3:$LN$466,108,0),"")+IFERROR(VLOOKUP(A42,'2020-2019'!$B$3:$LN$1000,91,0),""),"")</f>
        <v>46981</v>
      </c>
      <c r="S42" s="10">
        <f>IFERROR(IFERROR(VLOOKUP(A42,'2022-2021'!$B$3:$LN$1000,108,0),"")+IFERROR(VLOOKUP(A42,'2022-2021'!$B$3:$LN$1000,92,0),""),"")</f>
        <v>152786</v>
      </c>
      <c r="T42" s="10">
        <f>IFERROR(IFERROR(VLOOKUP(A42,'2022-2021'!$B$3:$LN$1000,107,0),"")+IFERROR(VLOOKUP(A42,'2022-2021'!$B$3:$LN$1000,91,0),""),"")</f>
        <v>227420</v>
      </c>
      <c r="U42" s="10">
        <f>IFERROR(IFERROR(VLOOKUP(A42,'2024-2023'!$B$3:$LN$1000,108,0),"")+IFERROR(VLOOKUP(A42,'2024-2023'!$B$3:$LN$1000,92,0),""),"")</f>
        <v>164935</v>
      </c>
      <c r="V42" s="10">
        <f>IFERROR(IFERROR(VLOOKUP(A42,'2024-2023'!$B$3:$LN$1000,107,0),"")+IFERROR(VLOOKUP(A42,'2024-2023'!$B$3:$LN$1000,91,0),""),"")</f>
        <v>83877</v>
      </c>
      <c r="W42">
        <f>IFERROR(IFERROR(VLOOKUP(A42,'2020-2019'!$B$3:$LN$4660,93,0),"")+IFERROR(VLOOKUP(A42,'2020-2019'!$B$3:$LN$4660,109,0),""),"")</f>
        <v>35361</v>
      </c>
      <c r="X42">
        <f>IFERROR(IFERROR(VLOOKUP(A42,'2022-2021'!$B$3:$LN$4660,94,0),"")+IFERROR(VLOOKUP(A42,'2022-2021'!$B$3:$LN$4660,110,0),""),"")</f>
        <v>119497</v>
      </c>
      <c r="Y42">
        <f>IFERROR(IFERROR(VLOOKUP(A42,'2022-2021'!$B$3:$LN$4660,109,0),"")+IFERROR(VLOOKUP(A42,'2022-2021'!$B$3:$LN$4660,93,0),""),"")</f>
        <v>220337</v>
      </c>
      <c r="Z42">
        <f>IFERROR((IFERROR(VLOOKUP(A42,'2024-2023'!$B$3:$LN$4660,110,0),"")+IFERROR(VLOOKUP(A42,'2024-2023'!$B$3:$LN$4660,94,0),"")),"")</f>
        <v>162316</v>
      </c>
      <c r="AA42">
        <f>IFERROR((IFERROR(VLOOKUP(A42,'2024-2023'!$B$3:$LN$4660,93,0),"")+IFERROR(VLOOKUP(A42,'2024-2023'!$B$3:$LN$4660,109,0),"")),"")</f>
        <v>81972</v>
      </c>
      <c r="AB42">
        <f>IFERROR((IFERROR(VLOOKUP(A42,'2020-2019'!$B$3:$LN$466,'2020-2019'!$CV$1,0),"")),"")</f>
        <v>1140</v>
      </c>
      <c r="AC42">
        <f>IFERROR((IFERROR(VLOOKUP(A42,'2022-2021'!$B$3:$LN$4660,100,0),"")),"")</f>
        <v>31892</v>
      </c>
      <c r="AD42">
        <f>IFERROR((IFERROR(VLOOKUP(A42,'2022-2021'!$B$3:$LN$4660,99,0),"")),"")</f>
        <v>4898</v>
      </c>
      <c r="AE42">
        <f>IFERROR((IFERROR(VLOOKUP(A42,'2024-2023'!$B$3:$LN$4660,100,0),"")),"")</f>
        <v>1010</v>
      </c>
      <c r="AF42">
        <f>IFERROR(VLOOKUP(A42,'2024-2023'!$B$3:$LN$4660,99,0),"")</f>
        <v>942</v>
      </c>
      <c r="AG42">
        <f>IFERROR((IFERROR(VLOOKUP(A42,'2020-2019'!$B$3:$LN$4660,'2020-2019'!$X$1,0),"")+IFERROR(VLOOKUP(A42,'2020-2019'!$B$3:$LN$4660,'2020-2019'!$AN$1,0),"")),"")</f>
        <v>0</v>
      </c>
      <c r="AH42">
        <f>IFERROR((IFERROR(VLOOKUP(A42,'2022-2021'!$B$3:$LN$4660,24,0),"")+IFERROR(VLOOKUP(A42,'2022-2021'!$B$3:$LN$4660,40,0),"")),"")</f>
        <v>0</v>
      </c>
      <c r="AI42">
        <f>IFERROR((IFERROR(VLOOKUP(A42,'2022-2021'!$B$3:$LN$4660,23,0),"")+IFERROR(VLOOKUP(A42,'2022-2021'!$B$3:$LN$4660,39,0),"")),"")</f>
        <v>0</v>
      </c>
      <c r="AJ42">
        <f>IFERROR((IFERROR(VLOOKUP(A42,'2024-2023'!$B$3:$LN$4660,24,0),"")+IFERROR(VLOOKUP(A42,'2024-2023'!$B$3:$LN$4660,40,0),"")),"")</f>
        <v>0</v>
      </c>
      <c r="AK42">
        <f>IFERROR((IFERROR(VLOOKUP(A42,'2024-2023'!$B$3:$LN$4660,23,0),"")+IFERROR(VLOOKUP(A42,'2024-2023'!$B$3:$LN$4660,39,0),"")),"")</f>
        <v>0</v>
      </c>
      <c r="AL42">
        <f>IFERROR(VLOOKUP(A42,'2020-2019'!$B$3:$LN$466,'2020-2019'!$AM$1,0),"")</f>
        <v>34181</v>
      </c>
      <c r="AM42">
        <f>IFERROR(VLOOKUP(A42,'2022-2021'!$B$3:$LN$4660,38,0),"")</f>
        <v>59919</v>
      </c>
      <c r="AN42">
        <f>IFERROR(VLOOKUP(A42,'2022-2021'!$B$3:$LN$4660,37,0),"")</f>
        <v>69441</v>
      </c>
      <c r="AO42">
        <f>IFERROR(VLOOKUP(A42,'2024-2023'!$B$3:$LN$4660,38,0),"")</f>
        <v>71790</v>
      </c>
      <c r="AP42">
        <f>IFERROR(VLOOKUP(A42,'2024-2023'!$B$3:$LN$4660,37,0),"")</f>
        <v>67653</v>
      </c>
      <c r="AQ42">
        <f>IFERROR((IFERROR(VLOOKUP(A42,'2020-2019'!$B$3:$LN$466,'2020-2019'!$BL$1,0),"")+IFERROR(VLOOKUP(A42,'2020-2019'!$B$3:$LN$466,'2020-2019'!$BV$1,0),"")),"")</f>
        <v>0</v>
      </c>
      <c r="AR42" s="5">
        <f t="shared" si="1"/>
        <v>1.7849999999999999</v>
      </c>
      <c r="AS42" t="str">
        <f>IFERROR(VLOOKUP(A42,риски!$G$2:$H$642,2,0),"")</f>
        <v>низкий</v>
      </c>
      <c r="AT42" t="str">
        <f>IFERROR(VLOOKUP(A42,Реест!A60:$P$30000,15,0),"")</f>
        <v>strategiya.msk.ru</v>
      </c>
      <c r="AU42" t="str">
        <f>IFERROR(VLOOKUP(A42,old!$A$3:$AU$2001,47,0),"")</f>
        <v>image1001</v>
      </c>
      <c r="AV42" s="3" t="str">
        <f t="shared" si="2"/>
        <v/>
      </c>
      <c r="AW42" t="str">
        <f t="shared" si="0"/>
        <v xml:space="preserve"> ООО ПКО «Стратегия» зарегистрировано по адресу: 111033, Москва г, Золоторожский Вал ул, дом № 11, строение 21, этаж 4, помещение V, комната 409. Генеральным директором является Воронин Дмитрий Игоревич. Рост доходов компании за 5 лет: 178,5%. ФССП присвоил низкий уровень риска для данного ПКО.</v>
      </c>
      <c r="AX42" t="s">
        <v>22914</v>
      </c>
      <c r="AY42">
        <f>VLOOKUP(A42,'2024-2023'!$B$2:$NY$583,'2024-2023'!$BH$1,0)</f>
        <v>70898</v>
      </c>
      <c r="AZ42">
        <f>VLOOKUP(A42,'2024-2023'!$B$2:$NY$583,71,0)</f>
        <v>0</v>
      </c>
      <c r="BA42">
        <f>VLOOKUP(A42,'2024-2023'!$B$2:$NY$583,79,0)</f>
        <v>0</v>
      </c>
      <c r="BB42">
        <f t="shared" si="3"/>
        <v>0</v>
      </c>
      <c r="BC42" s="6">
        <f t="shared" si="4"/>
        <v>0.35699999999999998</v>
      </c>
      <c r="BD42" s="6">
        <f t="shared" si="5"/>
        <v>1.12307307128295E-2</v>
      </c>
      <c r="BE42" t="str">
        <f t="shared" si="6"/>
        <v>Малая фирма</v>
      </c>
    </row>
    <row r="43" spans="1:57">
      <c r="A43" s="10">
        <v>916009139</v>
      </c>
      <c r="B43">
        <v>309</v>
      </c>
      <c r="C43" t="s">
        <v>423</v>
      </c>
      <c r="D43">
        <v>916009139</v>
      </c>
      <c r="E43" t="s">
        <v>14858</v>
      </c>
      <c r="F43" t="s">
        <v>13908</v>
      </c>
      <c r="G43" s="7">
        <v>41984</v>
      </c>
      <c r="H43">
        <v>11</v>
      </c>
      <c r="I43" t="s">
        <v>73</v>
      </c>
      <c r="J43" t="s">
        <v>5054</v>
      </c>
      <c r="K43" t="s">
        <v>5053</v>
      </c>
      <c r="L43" t="s">
        <v>8163</v>
      </c>
      <c r="M43">
        <f>VLOOKUP(D43,УК!$A$1:$B$599,2,0)/1000</f>
        <v>10020</v>
      </c>
      <c r="R43" s="10">
        <f>IFERROR(IFERROR(VLOOKUP(A43,'2020-2019'!$B$3:$LN$466,108,0),"")+IFERROR(VLOOKUP(A43,'2020-2019'!$B$3:$LN$1000,91,0),""),"")</f>
        <v>7591</v>
      </c>
      <c r="S43" s="10">
        <f>IFERROR(IFERROR(VLOOKUP(A43,'2022-2021'!$B$3:$LN$1000,108,0),"")+IFERROR(VLOOKUP(A43,'2022-2021'!$B$3:$LN$1000,92,0),""),"")</f>
        <v>11260</v>
      </c>
      <c r="T43" s="10">
        <f>IFERROR(IFERROR(VLOOKUP(A43,'2022-2021'!$B$3:$LN$1000,107,0),"")+IFERROR(VLOOKUP(A43,'2022-2021'!$B$3:$LN$1000,91,0),""),"")</f>
        <v>9592</v>
      </c>
      <c r="U43" s="10">
        <f>IFERROR(IFERROR(VLOOKUP(A43,'2024-2023'!$B$3:$LN$1000,108,0),"")+IFERROR(VLOOKUP(A43,'2024-2023'!$B$3:$LN$1000,92,0),""),"")</f>
        <v>12482</v>
      </c>
      <c r="V43" s="10">
        <f>IFERROR(IFERROR(VLOOKUP(A43,'2024-2023'!$B$3:$LN$1000,107,0),"")+IFERROR(VLOOKUP(A43,'2024-2023'!$B$3:$LN$1000,91,0),""),"")</f>
        <v>7666</v>
      </c>
      <c r="W43">
        <f>IFERROR(IFERROR(VLOOKUP(A43,'2020-2019'!$B$3:$LN$4660,93,0),"")+IFERROR(VLOOKUP(A43,'2020-2019'!$B$3:$LN$4660,109,0),""),"")</f>
        <v>7087</v>
      </c>
      <c r="X43">
        <f>IFERROR(IFERROR(VLOOKUP(A43,'2022-2021'!$B$3:$LN$4660,94,0),"")+IFERROR(VLOOKUP(A43,'2022-2021'!$B$3:$LN$4660,110,0),""),"")</f>
        <v>6643</v>
      </c>
      <c r="Y43">
        <f>IFERROR(IFERROR(VLOOKUP(A43,'2022-2021'!$B$3:$LN$4660,109,0),"")+IFERROR(VLOOKUP(A43,'2022-2021'!$B$3:$LN$4660,93,0),""),"")</f>
        <v>6417</v>
      </c>
      <c r="Z43">
        <f>IFERROR((IFERROR(VLOOKUP(A43,'2024-2023'!$B$3:$LN$4660,110,0),"")+IFERROR(VLOOKUP(A43,'2024-2023'!$B$3:$LN$4660,94,0),"")),"")</f>
        <v>5099</v>
      </c>
      <c r="AA43">
        <f>IFERROR((IFERROR(VLOOKUP(A43,'2024-2023'!$B$3:$LN$4660,93,0),"")+IFERROR(VLOOKUP(A43,'2024-2023'!$B$3:$LN$4660,109,0),"")),"")</f>
        <v>3702</v>
      </c>
      <c r="AB43">
        <f>IFERROR((IFERROR(VLOOKUP(A43,'2020-2019'!$B$3:$LN$466,'2020-2019'!$CV$1,0),"")),"")</f>
        <v>780</v>
      </c>
      <c r="AC43">
        <f>IFERROR((IFERROR(VLOOKUP(A43,'2022-2021'!$B$3:$LN$4660,100,0),"")),"")</f>
        <v>3942</v>
      </c>
      <c r="AD43">
        <f>IFERROR((IFERROR(VLOOKUP(A43,'2022-2021'!$B$3:$LN$4660,99,0),"")),"")</f>
        <v>2600</v>
      </c>
      <c r="AE43">
        <f>IFERROR((IFERROR(VLOOKUP(A43,'2024-2023'!$B$3:$LN$4660,100,0),"")),"")</f>
        <v>7093</v>
      </c>
      <c r="AF43">
        <f>IFERROR(VLOOKUP(A43,'2024-2023'!$B$3:$LN$4660,99,0),"")</f>
        <v>3734</v>
      </c>
      <c r="AG43">
        <f>IFERROR((IFERROR(VLOOKUP(A43,'2020-2019'!$B$3:$LN$4660,'2020-2019'!$X$1,0),"")+IFERROR(VLOOKUP(A43,'2020-2019'!$B$3:$LN$4660,'2020-2019'!$AN$1,0),"")),"")</f>
        <v>1530191</v>
      </c>
      <c r="AH43">
        <f>IFERROR((IFERROR(VLOOKUP(A43,'2022-2021'!$B$3:$LN$4660,24,0),"")+IFERROR(VLOOKUP(A43,'2022-2021'!$B$3:$LN$4660,40,0),"")),"")</f>
        <v>1530338</v>
      </c>
      <c r="AI43">
        <f>IFERROR((IFERROR(VLOOKUP(A43,'2022-2021'!$B$3:$LN$4660,23,0),"")+IFERROR(VLOOKUP(A43,'2022-2021'!$B$3:$LN$4660,39,0),"")),"")</f>
        <v>1665423</v>
      </c>
      <c r="AJ43">
        <f>IFERROR((IFERROR(VLOOKUP(A43,'2024-2023'!$B$3:$LN$4660,24,0),"")+IFERROR(VLOOKUP(A43,'2024-2023'!$B$3:$LN$4660,40,0),"")),"")</f>
        <v>1700806</v>
      </c>
      <c r="AK43">
        <f>IFERROR((IFERROR(VLOOKUP(A43,'2024-2023'!$B$3:$LN$4660,23,0),"")+IFERROR(VLOOKUP(A43,'2024-2023'!$B$3:$LN$4660,39,0),"")),"")</f>
        <v>1054467</v>
      </c>
      <c r="AL43">
        <f>IFERROR(VLOOKUP(A43,'2020-2019'!$B$3:$LN$466,'2020-2019'!$AM$1,0),"")</f>
        <v>0</v>
      </c>
      <c r="AM43">
        <f>IFERROR(VLOOKUP(A43,'2022-2021'!$B$3:$LN$4660,38,0),"")</f>
        <v>0</v>
      </c>
      <c r="AN43">
        <f>IFERROR(VLOOKUP(A43,'2022-2021'!$B$3:$LN$4660,37,0),"")</f>
        <v>0</v>
      </c>
      <c r="AO43">
        <f>IFERROR(VLOOKUP(A43,'2024-2023'!$B$3:$LN$4660,38,0),"")</f>
        <v>0</v>
      </c>
      <c r="AP43">
        <f>IFERROR(VLOOKUP(A43,'2024-2023'!$B$3:$LN$4660,37,0),"")</f>
        <v>0</v>
      </c>
      <c r="AQ43">
        <f>IFERROR((IFERROR(VLOOKUP(A43,'2020-2019'!$B$3:$LN$466,'2020-2019'!$BL$1,0),"")+IFERROR(VLOOKUP(A43,'2020-2019'!$B$3:$LN$466,'2020-2019'!$BV$1,0),"")),"")</f>
        <v>7403</v>
      </c>
      <c r="AR43" s="5">
        <f t="shared" si="1"/>
        <v>1.01</v>
      </c>
      <c r="AS43" t="str">
        <f>IFERROR(VLOOKUP(A43,риски!$G$2:$H$642,2,0),"")</f>
        <v>низкий</v>
      </c>
      <c r="AT43" t="str">
        <f>IFERROR(VLOOKUP(A43,Реест!A61:$P$30000,15,0),"")</f>
        <v>kadialogfinans.umi.ru</v>
      </c>
      <c r="AU43" t="str">
        <f>IFERROR(VLOOKUP(A43,old!$A$3:$AU$2001,47,0),"")</f>
        <v>image1001</v>
      </c>
      <c r="AV43" s="3">
        <f t="shared" si="2"/>
        <v>0.68910809173495335</v>
      </c>
      <c r="AW43" t="str">
        <f t="shared" si="0"/>
        <v xml:space="preserve"> ООО КА «Диалог-Финанс» зарегистрировано по адресу: 369001, Карачаево-Черкесская Респ, г Черкесск, ул Ставропольская, зд 40А, 1-3. Генеральным директором является Воронин Дмитрий Игоревич. Рост доходов компании за 5 лет: 101%. Рост финансовых активов компании за 5 лет: 68,91%. Объем заемных средств компании на конец 2024 года: 7403 тыс. руб. ФССП присвоил низкий уровень риска для данного ПКО.</v>
      </c>
      <c r="AX43" t="s">
        <v>22930</v>
      </c>
      <c r="AY43">
        <f>VLOOKUP(A43,'2024-2023'!$B$2:$NY$583,'2024-2023'!$BH$1,0)</f>
        <v>32936</v>
      </c>
      <c r="AZ43">
        <f>VLOOKUP(A43,'2024-2023'!$B$2:$NY$583,71,0)</f>
        <v>0</v>
      </c>
      <c r="BA43">
        <f>VLOOKUP(A43,'2024-2023'!$B$2:$NY$583,79,0)</f>
        <v>0</v>
      </c>
      <c r="BB43">
        <f t="shared" si="3"/>
        <v>0</v>
      </c>
      <c r="BC43" s="6">
        <f t="shared" si="4"/>
        <v>0.20200000000000001</v>
      </c>
      <c r="BD43" s="6">
        <f t="shared" si="5"/>
        <v>0.48708583355074353</v>
      </c>
      <c r="BE43" t="str">
        <f t="shared" si="6"/>
        <v>Малая фирма</v>
      </c>
    </row>
    <row r="44" spans="1:57">
      <c r="A44" s="10">
        <v>7716228295</v>
      </c>
      <c r="B44">
        <v>164</v>
      </c>
      <c r="C44" t="s">
        <v>426</v>
      </c>
      <c r="D44">
        <v>7716228295</v>
      </c>
      <c r="E44" t="s">
        <v>14859</v>
      </c>
      <c r="F44" t="s">
        <v>13909</v>
      </c>
      <c r="G44" s="7">
        <v>37693</v>
      </c>
      <c r="H44">
        <v>23</v>
      </c>
      <c r="I44" t="s">
        <v>73</v>
      </c>
      <c r="J44" t="s">
        <v>5139</v>
      </c>
      <c r="K44" t="s">
        <v>5139</v>
      </c>
      <c r="L44" t="s">
        <v>3977</v>
      </c>
      <c r="M44">
        <f>VLOOKUP(D44,УК!$A$1:$B$599,2,0)/1000</f>
        <v>10</v>
      </c>
      <c r="R44" s="10">
        <f>IFERROR(IFERROR(VLOOKUP(A44,'2020-2019'!$B$3:$LN$466,108,0),"")+IFERROR(VLOOKUP(A44,'2020-2019'!$B$3:$LN$1000,91,0),""),"")</f>
        <v>49916</v>
      </c>
      <c r="S44" s="10">
        <f>IFERROR(IFERROR(VLOOKUP(A44,'2022-2021'!$B$3:$LN$1000,108,0),"")+IFERROR(VLOOKUP(A44,'2022-2021'!$B$3:$LN$1000,92,0),""),"")</f>
        <v>56390</v>
      </c>
      <c r="T44" s="10">
        <f>IFERROR(IFERROR(VLOOKUP(A44,'2022-2021'!$B$3:$LN$1000,107,0),"")+IFERROR(VLOOKUP(A44,'2022-2021'!$B$3:$LN$1000,91,0),""),"")</f>
        <v>66045</v>
      </c>
      <c r="U44" s="10">
        <f>IFERROR(IFERROR(VLOOKUP(A44,'2024-2023'!$B$3:$LN$1000,108,0),"")+IFERROR(VLOOKUP(A44,'2024-2023'!$B$3:$LN$1000,92,0),""),"")</f>
        <v>58789</v>
      </c>
      <c r="V44" s="10">
        <f>IFERROR(IFERROR(VLOOKUP(A44,'2024-2023'!$B$3:$LN$1000,107,0),"")+IFERROR(VLOOKUP(A44,'2024-2023'!$B$3:$LN$1000,91,0),""),"")</f>
        <v>39390</v>
      </c>
      <c r="W44">
        <f>IFERROR(IFERROR(VLOOKUP(A44,'2020-2019'!$B$3:$LN$4660,93,0),"")+IFERROR(VLOOKUP(A44,'2020-2019'!$B$3:$LN$4660,109,0),""),"")</f>
        <v>53957</v>
      </c>
      <c r="X44">
        <f>IFERROR(IFERROR(VLOOKUP(A44,'2022-2021'!$B$3:$LN$4660,94,0),"")+IFERROR(VLOOKUP(A44,'2022-2021'!$B$3:$LN$4660,110,0),""),"")</f>
        <v>43276</v>
      </c>
      <c r="Y44">
        <f>IFERROR(IFERROR(VLOOKUP(A44,'2022-2021'!$B$3:$LN$4660,109,0),"")+IFERROR(VLOOKUP(A44,'2022-2021'!$B$3:$LN$4660,93,0),""),"")</f>
        <v>49132</v>
      </c>
      <c r="Z44">
        <f>IFERROR((IFERROR(VLOOKUP(A44,'2024-2023'!$B$3:$LN$4660,110,0),"")+IFERROR(VLOOKUP(A44,'2024-2023'!$B$3:$LN$4660,94,0),"")),"")</f>
        <v>33570</v>
      </c>
      <c r="AA44">
        <f>IFERROR((IFERROR(VLOOKUP(A44,'2024-2023'!$B$3:$LN$4660,93,0),"")+IFERROR(VLOOKUP(A44,'2024-2023'!$B$3:$LN$4660,109,0),"")),"")</f>
        <v>27316</v>
      </c>
      <c r="AB44">
        <f>IFERROR((IFERROR(VLOOKUP(A44,'2020-2019'!$B$3:$LN$466,'2020-2019'!$CV$1,0),"")),"")</f>
        <v>12553</v>
      </c>
      <c r="AC44">
        <f>IFERROR((IFERROR(VLOOKUP(A44,'2022-2021'!$B$3:$LN$4660,100,0),"")),"")</f>
        <v>11581</v>
      </c>
      <c r="AD44">
        <f>IFERROR((IFERROR(VLOOKUP(A44,'2022-2021'!$B$3:$LN$4660,99,0),"")),"")</f>
        <v>15335</v>
      </c>
      <c r="AE44">
        <f>IFERROR((IFERROR(VLOOKUP(A44,'2024-2023'!$B$3:$LN$4660,100,0),"")),"")</f>
        <v>23768</v>
      </c>
      <c r="AF44">
        <f>IFERROR(VLOOKUP(A44,'2024-2023'!$B$3:$LN$4660,99,0),"")</f>
        <v>10980</v>
      </c>
      <c r="AG44">
        <f>IFERROR((IFERROR(VLOOKUP(A44,'2020-2019'!$B$3:$LN$4660,'2020-2019'!$X$1,0),"")+IFERROR(VLOOKUP(A44,'2020-2019'!$B$3:$LN$4660,'2020-2019'!$AN$1,0),"")),"")</f>
        <v>7907</v>
      </c>
      <c r="AH44">
        <f>IFERROR((IFERROR(VLOOKUP(A44,'2022-2021'!$B$3:$LN$4660,24,0),"")+IFERROR(VLOOKUP(A44,'2022-2021'!$B$3:$LN$4660,40,0),"")),"")</f>
        <v>0</v>
      </c>
      <c r="AI44">
        <f>IFERROR((IFERROR(VLOOKUP(A44,'2022-2021'!$B$3:$LN$4660,23,0),"")+IFERROR(VLOOKUP(A44,'2022-2021'!$B$3:$LN$4660,39,0),"")),"")</f>
        <v>0</v>
      </c>
      <c r="AJ44">
        <f>IFERROR((IFERROR(VLOOKUP(A44,'2024-2023'!$B$3:$LN$4660,24,0),"")+IFERROR(VLOOKUP(A44,'2024-2023'!$B$3:$LN$4660,40,0),"")),"")</f>
        <v>0</v>
      </c>
      <c r="AK44">
        <f>IFERROR((IFERROR(VLOOKUP(A44,'2024-2023'!$B$3:$LN$4660,23,0),"")+IFERROR(VLOOKUP(A44,'2024-2023'!$B$3:$LN$4660,39,0),"")),"")</f>
        <v>0</v>
      </c>
      <c r="AL44">
        <f>IFERROR(VLOOKUP(A44,'2020-2019'!$B$3:$LN$466,'2020-2019'!$AM$1,0),"")</f>
        <v>18621</v>
      </c>
      <c r="AM44">
        <f>IFERROR(VLOOKUP(A44,'2022-2021'!$B$3:$LN$4660,38,0),"")</f>
        <v>21529</v>
      </c>
      <c r="AN44">
        <f>IFERROR(VLOOKUP(A44,'2022-2021'!$B$3:$LN$4660,37,0),"")</f>
        <v>17553</v>
      </c>
      <c r="AO44">
        <f>IFERROR(VLOOKUP(A44,'2024-2023'!$B$3:$LN$4660,38,0),"")</f>
        <v>44078</v>
      </c>
      <c r="AP44">
        <f>IFERROR(VLOOKUP(A44,'2024-2023'!$B$3:$LN$4660,37,0),"")</f>
        <v>21853</v>
      </c>
      <c r="AQ44">
        <f>IFERROR((IFERROR(VLOOKUP(A44,'2020-2019'!$B$3:$LN$466,'2020-2019'!$BL$1,0),"")+IFERROR(VLOOKUP(A44,'2020-2019'!$B$3:$LN$466,'2020-2019'!$BV$1,0),"")),"")</f>
        <v>0</v>
      </c>
      <c r="AR44" s="5">
        <f t="shared" si="1"/>
        <v>0.78900000000000003</v>
      </c>
      <c r="AS44" t="str">
        <f>IFERROR(VLOOKUP(A44,риски!$G$2:$H$642,2,0),"")</f>
        <v>низкий</v>
      </c>
      <c r="AT44" t="str">
        <f>IFERROR(VLOOKUP(A44,Реест!A62:$P$30000,15,0),"")</f>
        <v>svs-group.ru</v>
      </c>
      <c r="AU44" t="str">
        <f>IFERROR(VLOOKUP(A44,old!$A$3:$AU$2001,47,0),"")</f>
        <v>image130</v>
      </c>
      <c r="AV44" s="3">
        <f t="shared" si="2"/>
        <v>0</v>
      </c>
      <c r="AW44" t="str">
        <f t="shared" si="0"/>
        <v xml:space="preserve"> ООО «ПКО «Группа СВС» зарегистрировано по адресу: 129344, Москва г, Верхоянская ул, дом № 18, корпус 2, помещение 2, оф.141. Генеральным директором является Стародубов Сергей Вячеславович. Рост доходов компании за 5 лет: 78,9%. ФССП присвоил низкий уровень риска для данного ПКО.</v>
      </c>
      <c r="AX44" t="s">
        <v>22914</v>
      </c>
      <c r="AY44">
        <f>VLOOKUP(A44,'2024-2023'!$B$2:$NY$583,'2024-2023'!$BH$1,0)</f>
        <v>50852</v>
      </c>
      <c r="AZ44">
        <f>VLOOKUP(A44,'2024-2023'!$B$2:$NY$583,71,0)</f>
        <v>0</v>
      </c>
      <c r="BA44">
        <f>VLOOKUP(A44,'2024-2023'!$B$2:$NY$583,79,0)</f>
        <v>0</v>
      </c>
      <c r="BB44">
        <f t="shared" si="3"/>
        <v>0</v>
      </c>
      <c r="BC44" s="6">
        <f t="shared" si="4"/>
        <v>0.1578</v>
      </c>
      <c r="BD44" s="6">
        <f t="shared" si="5"/>
        <v>0.27875095201827876</v>
      </c>
      <c r="BE44" t="str">
        <f t="shared" si="6"/>
        <v>Малая фирма</v>
      </c>
    </row>
    <row r="45" spans="1:57">
      <c r="A45" s="10">
        <v>7702686930</v>
      </c>
      <c r="B45">
        <v>125</v>
      </c>
      <c r="C45" t="s">
        <v>433</v>
      </c>
      <c r="D45">
        <v>7702686930</v>
      </c>
      <c r="E45" t="s">
        <v>14860</v>
      </c>
      <c r="F45" t="s">
        <v>13910</v>
      </c>
      <c r="G45" s="7">
        <v>39743</v>
      </c>
      <c r="H45">
        <v>17</v>
      </c>
      <c r="I45" t="s">
        <v>73</v>
      </c>
      <c r="J45" t="s">
        <v>5027</v>
      </c>
      <c r="K45" t="s">
        <v>23037</v>
      </c>
      <c r="L45" t="s">
        <v>8166</v>
      </c>
      <c r="M45">
        <f>VLOOKUP(D45,УК!$A$1:$B$599,2,0)/1000</f>
        <v>10</v>
      </c>
      <c r="R45" s="10">
        <f>IFERROR(IFERROR(VLOOKUP(A45,'2020-2019'!$B$3:$LN$466,108,0),"")+IFERROR(VLOOKUP(A45,'2020-2019'!$B$3:$LN$1000,91,0),""),"")</f>
        <v>80884</v>
      </c>
      <c r="S45" s="10">
        <f>IFERROR(IFERROR(VLOOKUP(A45,'2022-2021'!$B$3:$LN$1000,108,0),"")+IFERROR(VLOOKUP(A45,'2022-2021'!$B$3:$LN$1000,92,0),""),"")</f>
        <v>45634</v>
      </c>
      <c r="T45" s="10">
        <f>IFERROR(IFERROR(VLOOKUP(A45,'2022-2021'!$B$3:$LN$1000,107,0),"")+IFERROR(VLOOKUP(A45,'2022-2021'!$B$3:$LN$1000,91,0),""),"")</f>
        <v>290334</v>
      </c>
      <c r="U45" s="10">
        <f>IFERROR(IFERROR(VLOOKUP(A45,'2024-2023'!$B$3:$LN$1000,108,0),"")+IFERROR(VLOOKUP(A45,'2024-2023'!$B$3:$LN$1000,92,0),""),"")</f>
        <v>98809</v>
      </c>
      <c r="V45" s="10">
        <f>IFERROR(IFERROR(VLOOKUP(A45,'2024-2023'!$B$3:$LN$1000,107,0),"")+IFERROR(VLOOKUP(A45,'2024-2023'!$B$3:$LN$1000,91,0),""),"")</f>
        <v>100593</v>
      </c>
      <c r="W45">
        <f>IFERROR(IFERROR(VLOOKUP(A45,'2020-2019'!$B$3:$LN$4660,93,0),"")+IFERROR(VLOOKUP(A45,'2020-2019'!$B$3:$LN$4660,109,0),""),"")</f>
        <v>45566</v>
      </c>
      <c r="X45">
        <f>IFERROR(IFERROR(VLOOKUP(A45,'2022-2021'!$B$3:$LN$4660,94,0),"")+IFERROR(VLOOKUP(A45,'2022-2021'!$B$3:$LN$4660,110,0),""),"")</f>
        <v>35121</v>
      </c>
      <c r="Y45">
        <f>IFERROR(IFERROR(VLOOKUP(A45,'2022-2021'!$B$3:$LN$4660,109,0),"")+IFERROR(VLOOKUP(A45,'2022-2021'!$B$3:$LN$4660,93,0),""),"")</f>
        <v>277548</v>
      </c>
      <c r="Z45">
        <f>IFERROR((IFERROR(VLOOKUP(A45,'2024-2023'!$B$3:$LN$4660,110,0),"")+IFERROR(VLOOKUP(A45,'2024-2023'!$B$3:$LN$4660,94,0),"")),"")</f>
        <v>59971</v>
      </c>
      <c r="AA45">
        <f>IFERROR((IFERROR(VLOOKUP(A45,'2024-2023'!$B$3:$LN$4660,93,0),"")+IFERROR(VLOOKUP(A45,'2024-2023'!$B$3:$LN$4660,109,0),"")),"")</f>
        <v>94421</v>
      </c>
      <c r="AB45">
        <f>IFERROR((IFERROR(VLOOKUP(A45,'2020-2019'!$B$3:$LN$466,'2020-2019'!$CV$1,0),"")),"")</f>
        <v>13981</v>
      </c>
      <c r="AC45">
        <f>IFERROR((IFERROR(VLOOKUP(A45,'2022-2021'!$B$3:$LN$4660,100,0),"")),"")</f>
        <v>3678</v>
      </c>
      <c r="AD45">
        <f>IFERROR((IFERROR(VLOOKUP(A45,'2022-2021'!$B$3:$LN$4660,99,0),"")),"")</f>
        <v>3778</v>
      </c>
      <c r="AE45">
        <f>IFERROR((IFERROR(VLOOKUP(A45,'2024-2023'!$B$3:$LN$4660,100,0),"")),"")</f>
        <v>36368</v>
      </c>
      <c r="AF45">
        <f>IFERROR(VLOOKUP(A45,'2024-2023'!$B$3:$LN$4660,99,0),"")</f>
        <v>3702</v>
      </c>
      <c r="AG45">
        <f>IFERROR((IFERROR(VLOOKUP(A45,'2020-2019'!$B$3:$LN$4660,'2020-2019'!$X$1,0),"")+IFERROR(VLOOKUP(A45,'2020-2019'!$B$3:$LN$4660,'2020-2019'!$AN$1,0),"")),"")</f>
        <v>87519</v>
      </c>
      <c r="AH45">
        <f>IFERROR((IFERROR(VLOOKUP(A45,'2022-2021'!$B$3:$LN$4660,24,0),"")+IFERROR(VLOOKUP(A45,'2022-2021'!$B$3:$LN$4660,40,0),"")),"")</f>
        <v>93664</v>
      </c>
      <c r="AI45">
        <f>IFERROR((IFERROR(VLOOKUP(A45,'2022-2021'!$B$3:$LN$4660,23,0),"")+IFERROR(VLOOKUP(A45,'2022-2021'!$B$3:$LN$4660,39,0),"")),"")</f>
        <v>63457</v>
      </c>
      <c r="AJ45">
        <f>IFERROR((IFERROR(VLOOKUP(A45,'2024-2023'!$B$3:$LN$4660,24,0),"")+IFERROR(VLOOKUP(A45,'2024-2023'!$B$3:$LN$4660,40,0),"")),"")</f>
        <v>57657</v>
      </c>
      <c r="AK45">
        <f>IFERROR((IFERROR(VLOOKUP(A45,'2024-2023'!$B$3:$LN$4660,23,0),"")+IFERROR(VLOOKUP(A45,'2024-2023'!$B$3:$LN$4660,39,0),"")),"")</f>
        <v>29660</v>
      </c>
      <c r="AL45">
        <f>IFERROR(VLOOKUP(A45,'2020-2019'!$B$3:$LN$466,'2020-2019'!$AM$1,0),"")</f>
        <v>117112</v>
      </c>
      <c r="AM45">
        <f>IFERROR(VLOOKUP(A45,'2022-2021'!$B$3:$LN$4660,38,0),"")</f>
        <v>60574</v>
      </c>
      <c r="AN45">
        <f>IFERROR(VLOOKUP(A45,'2022-2021'!$B$3:$LN$4660,37,0),"")</f>
        <v>28849</v>
      </c>
      <c r="AO45">
        <f>IFERROR(VLOOKUP(A45,'2024-2023'!$B$3:$LN$4660,38,0),"")</f>
        <v>84330</v>
      </c>
      <c r="AP45">
        <f>IFERROR(VLOOKUP(A45,'2024-2023'!$B$3:$LN$4660,37,0),"")</f>
        <v>110804</v>
      </c>
      <c r="AQ45">
        <f>IFERROR((IFERROR(VLOOKUP(A45,'2020-2019'!$B$3:$LN$466,'2020-2019'!$BL$1,0),"")+IFERROR(VLOOKUP(A45,'2020-2019'!$B$3:$LN$466,'2020-2019'!$BV$1,0),"")),"")</f>
        <v>53882</v>
      </c>
      <c r="AR45" s="5">
        <f t="shared" si="1"/>
        <v>1.244</v>
      </c>
      <c r="AS45" t="str">
        <f>IFERROR(VLOOKUP(A45,риски!$G$2:$H$642,2,0),"")</f>
        <v>низкий</v>
      </c>
      <c r="AT45" t="str">
        <f>IFERROR(VLOOKUP(A45,Реест!A63:$P$30000,15,0),"")</f>
        <v>regionc.ru</v>
      </c>
      <c r="AU45" t="str">
        <f>IFERROR(VLOOKUP(A45,old!$A$3:$AU$2001,47,0),"")</f>
        <v>image190</v>
      </c>
      <c r="AV45" s="3">
        <f t="shared" si="2"/>
        <v>0.33889783932631773</v>
      </c>
      <c r="AW45" t="str">
        <f t="shared" si="0"/>
        <v xml:space="preserve"> ООО ПКО «РегионКонсалт» зарегистрировано по адресу: 117218, Москва г, ул Кржижановского, д 15, к 5, офис 208. Генеральным директором является Кудрявцев Андрей Николаевич. Рост доходов компании за 5 лет: 124,4%. Рост финансовых активов компании за 5 лет: 33,89%. Объем заемных средств компании на конец 2024 года: 53882 тыс. руб. ФССП присвоил низкий уровень риска для данного ПКО.</v>
      </c>
      <c r="AX45" t="s">
        <v>22914</v>
      </c>
      <c r="AY45">
        <f>VLOOKUP(A45,'2024-2023'!$B$2:$NY$583,'2024-2023'!$BH$1,0)</f>
        <v>118831</v>
      </c>
      <c r="AZ45">
        <f>VLOOKUP(A45,'2024-2023'!$B$2:$NY$583,71,0)</f>
        <v>0</v>
      </c>
      <c r="BA45">
        <f>VLOOKUP(A45,'2024-2023'!$B$2:$NY$583,79,0)</f>
        <v>0</v>
      </c>
      <c r="BB45">
        <f t="shared" si="3"/>
        <v>0</v>
      </c>
      <c r="BC45" s="6">
        <f t="shared" si="4"/>
        <v>0.24879999999999999</v>
      </c>
      <c r="BD45" s="6">
        <f t="shared" si="5"/>
        <v>3.68017655304047E-2</v>
      </c>
      <c r="BE45" t="str">
        <f t="shared" si="6"/>
        <v>Малая фирма</v>
      </c>
    </row>
    <row r="46" spans="1:57">
      <c r="A46" s="10">
        <v>5406796664</v>
      </c>
      <c r="B46">
        <v>132</v>
      </c>
      <c r="C46" t="s">
        <v>440</v>
      </c>
      <c r="D46">
        <v>5406796664</v>
      </c>
      <c r="E46" t="s">
        <v>14861</v>
      </c>
      <c r="F46" t="s">
        <v>13911</v>
      </c>
      <c r="G46" s="7">
        <v>41984</v>
      </c>
      <c r="H46">
        <v>11</v>
      </c>
      <c r="I46" t="s">
        <v>73</v>
      </c>
      <c r="J46" t="s">
        <v>4984</v>
      </c>
      <c r="K46" t="s">
        <v>4983</v>
      </c>
      <c r="L46" t="s">
        <v>444</v>
      </c>
      <c r="M46">
        <f>VLOOKUP(D46,УК!$A$1:$B$599,2,0)/1000</f>
        <v>21.65</v>
      </c>
      <c r="R46" s="10">
        <f>IFERROR(IFERROR(VLOOKUP(A46,'2020-2019'!$B$3:$LN$466,108,0),"")+IFERROR(VLOOKUP(A46,'2020-2019'!$B$3:$LN$1000,91,0),""),"")</f>
        <v>288648</v>
      </c>
      <c r="S46" s="10">
        <f>IFERROR(IFERROR(VLOOKUP(A46,'2022-2021'!$B$3:$LN$1000,108,0),"")+IFERROR(VLOOKUP(A46,'2022-2021'!$B$3:$LN$1000,92,0),""),"")</f>
        <v>741453</v>
      </c>
      <c r="T46" s="10">
        <f>IFERROR(IFERROR(VLOOKUP(A46,'2022-2021'!$B$3:$LN$1000,107,0),"")+IFERROR(VLOOKUP(A46,'2022-2021'!$B$3:$LN$1000,91,0),""),"")</f>
        <v>51370</v>
      </c>
      <c r="U46" s="10">
        <f>IFERROR(IFERROR(VLOOKUP(A46,'2024-2023'!$B$3:$LN$1000,108,0),"")+IFERROR(VLOOKUP(A46,'2024-2023'!$B$3:$LN$1000,92,0),""),"")</f>
        <v>94221</v>
      </c>
      <c r="V46" s="10">
        <f>IFERROR(IFERROR(VLOOKUP(A46,'2024-2023'!$B$3:$LN$1000,107,0),"")+IFERROR(VLOOKUP(A46,'2024-2023'!$B$3:$LN$1000,91,0),""),"")</f>
        <v>135047</v>
      </c>
      <c r="W46">
        <f>IFERROR(IFERROR(VLOOKUP(A46,'2020-2019'!$B$3:$LN$4660,93,0),"")+IFERROR(VLOOKUP(A46,'2020-2019'!$B$3:$LN$4660,109,0),""),"")</f>
        <v>215720</v>
      </c>
      <c r="X46">
        <f>IFERROR(IFERROR(VLOOKUP(A46,'2022-2021'!$B$3:$LN$4660,94,0),"")+IFERROR(VLOOKUP(A46,'2022-2021'!$B$3:$LN$4660,110,0),""),"")</f>
        <v>509440</v>
      </c>
      <c r="Y46">
        <f>IFERROR(IFERROR(VLOOKUP(A46,'2022-2021'!$B$3:$LN$4660,109,0),"")+IFERROR(VLOOKUP(A46,'2022-2021'!$B$3:$LN$4660,93,0),""),"")</f>
        <v>49200</v>
      </c>
      <c r="Z46">
        <f>IFERROR((IFERROR(VLOOKUP(A46,'2024-2023'!$B$3:$LN$4660,110,0),"")+IFERROR(VLOOKUP(A46,'2024-2023'!$B$3:$LN$4660,94,0),"")),"")</f>
        <v>33401</v>
      </c>
      <c r="AA46">
        <f>IFERROR((IFERROR(VLOOKUP(A46,'2024-2023'!$B$3:$LN$4660,93,0),"")+IFERROR(VLOOKUP(A46,'2024-2023'!$B$3:$LN$4660,109,0),"")),"")</f>
        <v>61478</v>
      </c>
      <c r="AB46">
        <f>IFERROR((IFERROR(VLOOKUP(A46,'2020-2019'!$B$3:$LN$466,'2020-2019'!$CV$1,0),"")),"")</f>
        <v>68656</v>
      </c>
      <c r="AC46">
        <f>IFERROR((IFERROR(VLOOKUP(A46,'2022-2021'!$B$3:$LN$4660,100,0),"")),"")</f>
        <v>141796</v>
      </c>
      <c r="AD46">
        <f>IFERROR((IFERROR(VLOOKUP(A46,'2022-2021'!$B$3:$LN$4660,99,0),"")),"")</f>
        <v>-20056</v>
      </c>
      <c r="AE46">
        <f>IFERROR((IFERROR(VLOOKUP(A46,'2024-2023'!$B$3:$LN$4660,100,0),"")),"")</f>
        <v>21521</v>
      </c>
      <c r="AF46">
        <f>IFERROR(VLOOKUP(A46,'2024-2023'!$B$3:$LN$4660,99,0),"")</f>
        <v>20244</v>
      </c>
      <c r="AG46">
        <f>IFERROR((IFERROR(VLOOKUP(A46,'2020-2019'!$B$3:$LN$4660,'2020-2019'!$X$1,0),"")+IFERROR(VLOOKUP(A46,'2020-2019'!$B$3:$LN$4660,'2020-2019'!$AN$1,0),"")),"")</f>
        <v>546008</v>
      </c>
      <c r="AH46">
        <f>IFERROR((IFERROR(VLOOKUP(A46,'2022-2021'!$B$3:$LN$4660,24,0),"")+IFERROR(VLOOKUP(A46,'2022-2021'!$B$3:$LN$4660,40,0),"")),"")</f>
        <v>215578</v>
      </c>
      <c r="AI46">
        <f>IFERROR((IFERROR(VLOOKUP(A46,'2022-2021'!$B$3:$LN$4660,23,0),"")+IFERROR(VLOOKUP(A46,'2022-2021'!$B$3:$LN$4660,39,0),"")),"")</f>
        <v>49940</v>
      </c>
      <c r="AJ46">
        <f>IFERROR((IFERROR(VLOOKUP(A46,'2024-2023'!$B$3:$LN$4660,24,0),"")+IFERROR(VLOOKUP(A46,'2024-2023'!$B$3:$LN$4660,40,0),"")),"")</f>
        <v>50239</v>
      </c>
      <c r="AK46">
        <f>IFERROR((IFERROR(VLOOKUP(A46,'2024-2023'!$B$3:$LN$4660,23,0),"")+IFERROR(VLOOKUP(A46,'2024-2023'!$B$3:$LN$4660,39,0),"")),"")</f>
        <v>84889</v>
      </c>
      <c r="AL46">
        <f>IFERROR(VLOOKUP(A46,'2020-2019'!$B$3:$LN$466,'2020-2019'!$AM$1,0),"")</f>
        <v>12097</v>
      </c>
      <c r="AM46">
        <f>IFERROR(VLOOKUP(A46,'2022-2021'!$B$3:$LN$4660,38,0),"")</f>
        <v>3789</v>
      </c>
      <c r="AN46">
        <f>IFERROR(VLOOKUP(A46,'2022-2021'!$B$3:$LN$4660,37,0),"")</f>
        <v>8767</v>
      </c>
      <c r="AO46">
        <f>IFERROR(VLOOKUP(A46,'2024-2023'!$B$3:$LN$4660,38,0),"")</f>
        <v>8615</v>
      </c>
      <c r="AP46">
        <f>IFERROR(VLOOKUP(A46,'2024-2023'!$B$3:$LN$4660,37,0),"")</f>
        <v>10171</v>
      </c>
      <c r="AQ46">
        <f>IFERROR((IFERROR(VLOOKUP(A46,'2020-2019'!$B$3:$LN$466,'2020-2019'!$BL$1,0),"")+IFERROR(VLOOKUP(A46,'2020-2019'!$B$3:$LN$466,'2020-2019'!$BV$1,0),"")),"")</f>
        <v>253500</v>
      </c>
      <c r="AR46" s="5">
        <f t="shared" si="1"/>
        <v>0.46800000000000003</v>
      </c>
      <c r="AS46" t="str">
        <f>IFERROR(VLOOKUP(A46,риски!$G$2:$H$642,2,0),"")</f>
        <v>низкий</v>
      </c>
      <c r="AT46" t="str">
        <f>IFERROR(VLOOKUP(A46,Реест!A64:$P$30000,15,0),"")</f>
        <v>caforward.ru</v>
      </c>
      <c r="AU46" t="str">
        <f>IFERROR(VLOOKUP(A46,old!$A$3:$AU$2001,47,0),"")</f>
        <v>image279</v>
      </c>
      <c r="AV46" s="3">
        <f t="shared" si="2"/>
        <v>0.15547208099515025</v>
      </c>
      <c r="AW46" t="str">
        <f t="shared" si="0"/>
        <v xml:space="preserve"> ООО «ПКО «Форвард» зарегистрировано по адресу: 630099, Новосибирская обл, г.о. город Новосибирск, г Новосибирск, ул Урицкого, д. 21, кв. 7, 9, 10, 11, 12, 13, 14, 15, 16. Генеральным директором является Степанов Иван Александрович. Рост доходов компании за 5 лет: 46,8%. Рост финансовых активов компании за 5 лет: 15,55%. Объем заемных средств компании на конец 2024 года: 253500 тыс. руб. ФССП присвоил низкий уровень риска для данного ПКО.</v>
      </c>
      <c r="AX46" t="s">
        <v>22931</v>
      </c>
      <c r="AY46">
        <f>VLOOKUP(A46,'2024-2023'!$B$2:$NY$583,'2024-2023'!$BH$1,0)</f>
        <v>79238</v>
      </c>
      <c r="AZ46">
        <f>VLOOKUP(A46,'2024-2023'!$B$2:$NY$583,71,0)</f>
        <v>11934</v>
      </c>
      <c r="BA46">
        <f>VLOOKUP(A46,'2024-2023'!$B$2:$NY$583,79,0)</f>
        <v>16127</v>
      </c>
      <c r="BB46">
        <f t="shared" si="3"/>
        <v>0.35413564198995434</v>
      </c>
      <c r="BC46" s="6">
        <f t="shared" si="4"/>
        <v>9.3600000000000003E-2</v>
      </c>
      <c r="BD46" s="6">
        <f t="shared" si="5"/>
        <v>0.1499033669759417</v>
      </c>
      <c r="BE46" t="str">
        <f t="shared" si="6"/>
        <v>Малая фирма</v>
      </c>
    </row>
    <row r="47" spans="1:57">
      <c r="A47" s="10">
        <v>6455047081</v>
      </c>
      <c r="B47">
        <v>269</v>
      </c>
      <c r="C47" t="s">
        <v>13912</v>
      </c>
      <c r="D47">
        <v>6455047081</v>
      </c>
      <c r="E47" t="s">
        <v>14862</v>
      </c>
      <c r="F47" t="s">
        <v>13913</v>
      </c>
      <c r="G47" s="7">
        <v>39532</v>
      </c>
      <c r="H47">
        <v>18</v>
      </c>
      <c r="I47" t="s">
        <v>73</v>
      </c>
      <c r="J47" t="s">
        <v>5241</v>
      </c>
      <c r="K47" t="s">
        <v>5241</v>
      </c>
      <c r="L47" t="s">
        <v>451</v>
      </c>
      <c r="M47">
        <f>VLOOKUP(D47,УК!$A$1:$B$599,2,0)/1000</f>
        <v>756</v>
      </c>
      <c r="R47" s="10">
        <f>IFERROR(IFERROR(VLOOKUP(A47,'2020-2019'!$B$3:$LN$466,108,0),"")+IFERROR(VLOOKUP(A47,'2020-2019'!$B$3:$LN$1000,91,0),""),"")</f>
        <v>7706</v>
      </c>
      <c r="S47" s="10">
        <f>IFERROR(IFERROR(VLOOKUP(A47,'2022-2021'!$B$3:$LN$1000,108,0),"")+IFERROR(VLOOKUP(A47,'2022-2021'!$B$3:$LN$1000,92,0),""),"")</f>
        <v>8922</v>
      </c>
      <c r="T47" s="10">
        <f>IFERROR(IFERROR(VLOOKUP(A47,'2022-2021'!$B$3:$LN$1000,107,0),"")+IFERROR(VLOOKUP(A47,'2022-2021'!$B$3:$LN$1000,91,0),""),"")</f>
        <v>20820</v>
      </c>
      <c r="U47" s="10">
        <f>IFERROR(IFERROR(VLOOKUP(A47,'2024-2023'!$B$3:$LN$1000,108,0),"")+IFERROR(VLOOKUP(A47,'2024-2023'!$B$3:$LN$1000,92,0),""),"")</f>
        <v>20011</v>
      </c>
      <c r="V47" s="10">
        <f>IFERROR(IFERROR(VLOOKUP(A47,'2024-2023'!$B$3:$LN$1000,107,0),"")+IFERROR(VLOOKUP(A47,'2024-2023'!$B$3:$LN$1000,91,0),""),"")</f>
        <v>19838</v>
      </c>
      <c r="W47">
        <f>IFERROR(IFERROR(VLOOKUP(A47,'2020-2019'!$B$3:$LN$4660,93,0),"")+IFERROR(VLOOKUP(A47,'2020-2019'!$B$3:$LN$4660,109,0),""),"")</f>
        <v>6913</v>
      </c>
      <c r="X47">
        <f>IFERROR(IFERROR(VLOOKUP(A47,'2022-2021'!$B$3:$LN$4660,94,0),"")+IFERROR(VLOOKUP(A47,'2022-2021'!$B$3:$LN$4660,110,0),""),"")</f>
        <v>0</v>
      </c>
      <c r="Y47">
        <f>IFERROR(IFERROR(VLOOKUP(A47,'2022-2021'!$B$3:$LN$4660,109,0),"")+IFERROR(VLOOKUP(A47,'2022-2021'!$B$3:$LN$4660,93,0),""),"")</f>
        <v>0</v>
      </c>
      <c r="Z47">
        <f>IFERROR((IFERROR(VLOOKUP(A47,'2024-2023'!$B$3:$LN$4660,110,0),"")+IFERROR(VLOOKUP(A47,'2024-2023'!$B$3:$LN$4660,94,0),"")),"")</f>
        <v>0</v>
      </c>
      <c r="AA47">
        <f>IFERROR((IFERROR(VLOOKUP(A47,'2024-2023'!$B$3:$LN$4660,93,0),"")+IFERROR(VLOOKUP(A47,'2024-2023'!$B$3:$LN$4660,109,0),"")),"")</f>
        <v>0</v>
      </c>
      <c r="AB47">
        <f>IFERROR((IFERROR(VLOOKUP(A47,'2020-2019'!$B$3:$LN$466,'2020-2019'!$CV$1,0),"")),"")</f>
        <v>81</v>
      </c>
      <c r="AC47">
        <f>IFERROR((IFERROR(VLOOKUP(A47,'2022-2021'!$B$3:$LN$4660,100,0),"")),"")</f>
        <v>3512</v>
      </c>
      <c r="AD47">
        <f>IFERROR((IFERROR(VLOOKUP(A47,'2022-2021'!$B$3:$LN$4660,99,0),"")),"")</f>
        <v>7858</v>
      </c>
      <c r="AE47">
        <f>IFERROR((IFERROR(VLOOKUP(A47,'2024-2023'!$B$3:$LN$4660,100,0),"")),"")</f>
        <v>1991</v>
      </c>
      <c r="AF47">
        <f>IFERROR(VLOOKUP(A47,'2024-2023'!$B$3:$LN$4660,99,0),"")</f>
        <v>4183</v>
      </c>
      <c r="AG47">
        <f>IFERROR((IFERROR(VLOOKUP(A47,'2020-2019'!$B$3:$LN$4660,'2020-2019'!$X$1,0),"")+IFERROR(VLOOKUP(A47,'2020-2019'!$B$3:$LN$4660,'2020-2019'!$AN$1,0),"")),"")</f>
        <v>7891</v>
      </c>
      <c r="AH47">
        <f>IFERROR((IFERROR(VLOOKUP(A47,'2022-2021'!$B$3:$LN$4660,24,0),"")+IFERROR(VLOOKUP(A47,'2022-2021'!$B$3:$LN$4660,40,0),"")),"")</f>
        <v>14489</v>
      </c>
      <c r="AI47">
        <f>IFERROR((IFERROR(VLOOKUP(A47,'2022-2021'!$B$3:$LN$4660,23,0),"")+IFERROR(VLOOKUP(A47,'2022-2021'!$B$3:$LN$4660,39,0),"")),"")</f>
        <v>22198</v>
      </c>
      <c r="AJ47">
        <f>IFERROR((IFERROR(VLOOKUP(A47,'2024-2023'!$B$3:$LN$4660,24,0),"")+IFERROR(VLOOKUP(A47,'2024-2023'!$B$3:$LN$4660,40,0),"")),"")</f>
        <v>19577</v>
      </c>
      <c r="AK47">
        <f>IFERROR((IFERROR(VLOOKUP(A47,'2024-2023'!$B$3:$LN$4660,23,0),"")+IFERROR(VLOOKUP(A47,'2024-2023'!$B$3:$LN$4660,39,0),"")),"")</f>
        <v>37467</v>
      </c>
      <c r="AL47">
        <f>IFERROR(VLOOKUP(A47,'2020-2019'!$B$3:$LN$466,'2020-2019'!$AM$1,0),"")</f>
        <v>5749</v>
      </c>
      <c r="AM47">
        <f>IFERROR(VLOOKUP(A47,'2022-2021'!$B$3:$LN$4660,38,0),"")</f>
        <v>3187</v>
      </c>
      <c r="AN47">
        <f>IFERROR(VLOOKUP(A47,'2022-2021'!$B$3:$LN$4660,37,0),"")</f>
        <v>3134</v>
      </c>
      <c r="AO47">
        <f>IFERROR(VLOOKUP(A47,'2024-2023'!$B$3:$LN$4660,38,0),"")</f>
        <v>3134</v>
      </c>
      <c r="AP47">
        <f>IFERROR(VLOOKUP(A47,'2024-2023'!$B$3:$LN$4660,37,0),"")</f>
        <v>3075</v>
      </c>
      <c r="AQ47">
        <f>IFERROR((IFERROR(VLOOKUP(A47,'2020-2019'!$B$3:$LN$466,'2020-2019'!$BL$1,0),"")+IFERROR(VLOOKUP(A47,'2020-2019'!$B$3:$LN$466,'2020-2019'!$BV$1,0),"")),"")</f>
        <v>-1607</v>
      </c>
      <c r="AR47" s="5">
        <f t="shared" si="1"/>
        <v>2.5739999999999998</v>
      </c>
      <c r="AS47" t="str">
        <f>IFERROR(VLOOKUP(A47,риски!$G$2:$H$642,2,0),"")</f>
        <v>низкий</v>
      </c>
      <c r="AT47" t="str">
        <f>IFERROR(VLOOKUP(A47,Реест!A65:$P$30000,15,0),"")</f>
        <v>avdtriada.ru</v>
      </c>
      <c r="AU47" t="str">
        <f>IFERROR(VLOOKUP(A47,old!$A$3:$AU$2001,47,0),"")</f>
        <v>image111</v>
      </c>
      <c r="AV47" s="3">
        <f t="shared" si="2"/>
        <v>4.7480674185781266</v>
      </c>
      <c r="AW47" t="str">
        <f t="shared" si="0"/>
        <v xml:space="preserve"> ООО «ПКО «Триада» зарегистрировано по адресу: г. Саратов, ул. им Пугачева Е.И., д. 54/62, пом. 3, 410056. Генеральным директором является Федоров Олег Анатольевич. Рост доходов компании за 5 лет: 257,4%. Рост финансовых активов компании за 5 лет: 474,81%. Объем заемных средств компании на конец 2024 года: -1607 тыс. руб. ФССП присвоил низкий уровень риска для данного ПКО.</v>
      </c>
      <c r="AX47" t="s">
        <v>22932</v>
      </c>
      <c r="AY47">
        <f>VLOOKUP(A47,'2024-2023'!$B$2:$NY$583,'2024-2023'!$BH$1,0)</f>
        <v>34983</v>
      </c>
      <c r="AZ47">
        <f>VLOOKUP(A47,'2024-2023'!$B$2:$NY$583,71,0)</f>
        <v>0</v>
      </c>
      <c r="BA47">
        <f>VLOOKUP(A47,'2024-2023'!$B$2:$NY$583,79,0)</f>
        <v>7536</v>
      </c>
      <c r="BB47">
        <f t="shared" si="3"/>
        <v>0.2154189177600549</v>
      </c>
      <c r="BC47" s="6">
        <f t="shared" si="4"/>
        <v>0.51479999999999992</v>
      </c>
      <c r="BD47" s="6">
        <f t="shared" si="5"/>
        <v>0.21085794939005947</v>
      </c>
      <c r="BE47" t="str">
        <f t="shared" si="6"/>
        <v>Малая фирма</v>
      </c>
    </row>
    <row r="48" spans="1:57">
      <c r="A48" s="10">
        <v>6316220412</v>
      </c>
      <c r="B48">
        <v>167</v>
      </c>
      <c r="C48" t="s">
        <v>454</v>
      </c>
      <c r="D48">
        <v>6316220412</v>
      </c>
      <c r="E48" t="s">
        <v>14863</v>
      </c>
      <c r="F48" t="s">
        <v>13914</v>
      </c>
      <c r="G48" s="7">
        <v>42466</v>
      </c>
      <c r="H48">
        <v>10</v>
      </c>
      <c r="I48" t="s">
        <v>73</v>
      </c>
      <c r="J48" t="s">
        <v>23043</v>
      </c>
      <c r="K48" t="s">
        <v>5019</v>
      </c>
      <c r="L48" t="s">
        <v>8175</v>
      </c>
      <c r="M48">
        <f>VLOOKUP(D48,УК!$A$1:$B$599,2,0)/1000</f>
        <v>1950</v>
      </c>
      <c r="R48" s="10">
        <f>IFERROR(IFERROR(VLOOKUP(A48,'2020-2019'!$B$3:$LN$466,108,0),"")+IFERROR(VLOOKUP(A48,'2020-2019'!$B$3:$LN$1000,91,0),""),"")</f>
        <v>38403</v>
      </c>
      <c r="S48" s="10">
        <f>IFERROR(IFERROR(VLOOKUP(A48,'2022-2021'!$B$3:$LN$1000,108,0),"")+IFERROR(VLOOKUP(A48,'2022-2021'!$B$3:$LN$1000,92,0),""),"")</f>
        <v>50931</v>
      </c>
      <c r="T48" s="10">
        <f>IFERROR(IFERROR(VLOOKUP(A48,'2022-2021'!$B$3:$LN$1000,107,0),"")+IFERROR(VLOOKUP(A48,'2022-2021'!$B$3:$LN$1000,91,0),""),"")</f>
        <v>50846</v>
      </c>
      <c r="U48" s="10">
        <f>IFERROR(IFERROR(VLOOKUP(A48,'2024-2023'!$B$3:$LN$1000,108,0),"")+IFERROR(VLOOKUP(A48,'2024-2023'!$B$3:$LN$1000,92,0),""),"")</f>
        <v>57766</v>
      </c>
      <c r="V48" s="10">
        <f>IFERROR(IFERROR(VLOOKUP(A48,'2024-2023'!$B$3:$LN$1000,107,0),"")+IFERROR(VLOOKUP(A48,'2024-2023'!$B$3:$LN$1000,91,0),""),"")</f>
        <v>103798</v>
      </c>
      <c r="W48">
        <f>IFERROR(IFERROR(VLOOKUP(A48,'2020-2019'!$B$3:$LN$4660,93,0),"")+IFERROR(VLOOKUP(A48,'2020-2019'!$B$3:$LN$4660,109,0),""),"")</f>
        <v>33846</v>
      </c>
      <c r="X48">
        <f>IFERROR(IFERROR(VLOOKUP(A48,'2022-2021'!$B$3:$LN$4660,94,0),"")+IFERROR(VLOOKUP(A48,'2022-2021'!$B$3:$LN$4660,110,0),""),"")</f>
        <v>5303</v>
      </c>
      <c r="Y48">
        <f>IFERROR(IFERROR(VLOOKUP(A48,'2022-2021'!$B$3:$LN$4660,109,0),"")+IFERROR(VLOOKUP(A48,'2022-2021'!$B$3:$LN$4660,93,0),""),"")</f>
        <v>27383</v>
      </c>
      <c r="Z48">
        <f>IFERROR((IFERROR(VLOOKUP(A48,'2024-2023'!$B$3:$LN$4660,110,0),"")+IFERROR(VLOOKUP(A48,'2024-2023'!$B$3:$LN$4660,94,0),"")),"")</f>
        <v>16115</v>
      </c>
      <c r="AA48">
        <f>IFERROR((IFERROR(VLOOKUP(A48,'2024-2023'!$B$3:$LN$4660,93,0),"")+IFERROR(VLOOKUP(A48,'2024-2023'!$B$3:$LN$4660,109,0),"")),"")</f>
        <v>70721</v>
      </c>
      <c r="AB48">
        <f>IFERROR((IFERROR(VLOOKUP(A48,'2020-2019'!$B$3:$LN$466,'2020-2019'!$CV$1,0),"")),"")</f>
        <v>5037</v>
      </c>
      <c r="AC48">
        <f>IFERROR((IFERROR(VLOOKUP(A48,'2022-2021'!$B$3:$LN$4660,100,0),"")),"")</f>
        <v>7160</v>
      </c>
      <c r="AD48">
        <f>IFERROR((IFERROR(VLOOKUP(A48,'2022-2021'!$B$3:$LN$4660,99,0),"")),"")</f>
        <v>7560</v>
      </c>
      <c r="AE48">
        <f>IFERROR((IFERROR(VLOOKUP(A48,'2024-2023'!$B$3:$LN$4660,100,0),"")),"")</f>
        <v>8397</v>
      </c>
      <c r="AF48">
        <f>IFERROR(VLOOKUP(A48,'2024-2023'!$B$3:$LN$4660,99,0),"")</f>
        <v>8962</v>
      </c>
      <c r="AG48">
        <f>IFERROR((IFERROR(VLOOKUP(A48,'2020-2019'!$B$3:$LN$4660,'2020-2019'!$X$1,0),"")+IFERROR(VLOOKUP(A48,'2020-2019'!$B$3:$LN$4660,'2020-2019'!$AN$1,0),"")),"")</f>
        <v>83690</v>
      </c>
      <c r="AH48">
        <f>IFERROR((IFERROR(VLOOKUP(A48,'2022-2021'!$B$3:$LN$4660,24,0),"")+IFERROR(VLOOKUP(A48,'2022-2021'!$B$3:$LN$4660,40,0),"")),"")</f>
        <v>212</v>
      </c>
      <c r="AI48">
        <f>IFERROR((IFERROR(VLOOKUP(A48,'2022-2021'!$B$3:$LN$4660,23,0),"")+IFERROR(VLOOKUP(A48,'2022-2021'!$B$3:$LN$4660,39,0),"")),"")</f>
        <v>99154</v>
      </c>
      <c r="AJ48">
        <f>IFERROR((IFERROR(VLOOKUP(A48,'2024-2023'!$B$3:$LN$4660,24,0),"")+IFERROR(VLOOKUP(A48,'2024-2023'!$B$3:$LN$4660,40,0),"")),"")</f>
        <v>109306</v>
      </c>
      <c r="AK48">
        <f>IFERROR((IFERROR(VLOOKUP(A48,'2024-2023'!$B$3:$LN$4660,23,0),"")+IFERROR(VLOOKUP(A48,'2024-2023'!$B$3:$LN$4660,39,0),"")),"")</f>
        <v>119166</v>
      </c>
      <c r="AL48">
        <f>IFERROR(VLOOKUP(A48,'2020-2019'!$B$3:$LN$466,'2020-2019'!$AM$1,0),"")</f>
        <v>308050</v>
      </c>
      <c r="AM48">
        <f>IFERROR(VLOOKUP(A48,'2022-2021'!$B$3:$LN$4660,38,0),"")</f>
        <v>771177</v>
      </c>
      <c r="AN48">
        <f>IFERROR(VLOOKUP(A48,'2022-2021'!$B$3:$LN$4660,37,0),"")</f>
        <v>1099325</v>
      </c>
      <c r="AO48">
        <f>IFERROR(VLOOKUP(A48,'2024-2023'!$B$3:$LN$4660,38,0),"")</f>
        <v>1423088</v>
      </c>
      <c r="AP48">
        <f>IFERROR(VLOOKUP(A48,'2024-2023'!$B$3:$LN$4660,37,0),"")</f>
        <v>182156</v>
      </c>
      <c r="AQ48">
        <f>IFERROR((IFERROR(VLOOKUP(A48,'2020-2019'!$B$3:$LN$466,'2020-2019'!$BL$1,0),"")+IFERROR(VLOOKUP(A48,'2020-2019'!$B$3:$LN$466,'2020-2019'!$BV$1,0),"")),"")</f>
        <v>2342</v>
      </c>
      <c r="AR48" s="5">
        <f t="shared" si="1"/>
        <v>2.7029999999999998</v>
      </c>
      <c r="AS48" t="str">
        <f>IFERROR(VLOOKUP(A48,риски!$G$2:$H$642,2,0),"")</f>
        <v>низкий</v>
      </c>
      <c r="AT48" t="str">
        <f>IFERROR(VLOOKUP(A48,Реест!A66:$P$30000,15,0),"")</f>
        <v>legalc.ru</v>
      </c>
      <c r="AU48" t="str">
        <f>IFERROR(VLOOKUP(A48,old!$A$3:$AU$2001,47,0),"")</f>
        <v>image178</v>
      </c>
      <c r="AV48" s="3">
        <f t="shared" si="2"/>
        <v>1.4238977177679533</v>
      </c>
      <c r="AW48" t="str">
        <f t="shared" si="0"/>
        <v xml:space="preserve"> ООО «Профессиональная коллекторская организация «Легал Коллекшн» зарегистрировано по адресу: г. Самара, ул. Революционная, д. 111, оф. 8, эт. 1, 443079. Генеральным директором является Глебова Юлия Валерьевна. Рост доходов компании за 5 лет: 270,3%. Рост финансовых активов компании за 5 лет: 142,39%. Объем заемных средств компании на конец 2024 года: 2342 тыс. руб. ФССП присвоил низкий уровень риска для данного ПКО.</v>
      </c>
      <c r="AX48" t="s">
        <v>22913</v>
      </c>
      <c r="AY48">
        <f>VLOOKUP(A48,'2024-2023'!$B$2:$NY$583,'2024-2023'!$BH$1,0)</f>
        <v>17184</v>
      </c>
      <c r="AZ48">
        <f>VLOOKUP(A48,'2024-2023'!$B$2:$NY$583,71,0)</f>
        <v>77</v>
      </c>
      <c r="BA48">
        <f>VLOOKUP(A48,'2024-2023'!$B$2:$NY$583,79,0)</f>
        <v>297934</v>
      </c>
      <c r="BB48">
        <f t="shared" si="3"/>
        <v>17.342353351955307</v>
      </c>
      <c r="BC48" s="6">
        <f t="shared" si="4"/>
        <v>0.54059999999999997</v>
      </c>
      <c r="BD48" s="6">
        <f t="shared" si="5"/>
        <v>8.6340777278945638E-2</v>
      </c>
      <c r="BE48" t="str">
        <f t="shared" si="6"/>
        <v>Малая фирма</v>
      </c>
    </row>
    <row r="49" spans="1:57">
      <c r="A49" s="10">
        <v>5257119624</v>
      </c>
      <c r="B49">
        <v>200</v>
      </c>
      <c r="C49" t="s">
        <v>461</v>
      </c>
      <c r="D49">
        <v>5257119624</v>
      </c>
      <c r="E49" t="s">
        <v>14864</v>
      </c>
      <c r="F49" t="s">
        <v>13915</v>
      </c>
      <c r="G49" s="7">
        <v>40497</v>
      </c>
      <c r="H49">
        <v>15</v>
      </c>
      <c r="I49" t="s">
        <v>73</v>
      </c>
      <c r="J49" t="s">
        <v>5194</v>
      </c>
      <c r="K49" t="s">
        <v>5193</v>
      </c>
      <c r="L49" t="s">
        <v>465</v>
      </c>
      <c r="M49">
        <f>VLOOKUP(D49,УК!$A$1:$B$599,2,0)/1000</f>
        <v>10</v>
      </c>
      <c r="R49" s="10">
        <f>IFERROR(IFERROR(VLOOKUP(A49,'2020-2019'!$B$3:$LN$466,108,0),"")+IFERROR(VLOOKUP(A49,'2020-2019'!$B$3:$LN$1000,91,0),""),"")</f>
        <v>20685</v>
      </c>
      <c r="S49" s="10">
        <f>IFERROR(IFERROR(VLOOKUP(A49,'2022-2021'!$B$3:$LN$1000,108,0),"")+IFERROR(VLOOKUP(A49,'2022-2021'!$B$3:$LN$1000,92,0),""),"")</f>
        <v>23248</v>
      </c>
      <c r="T49" s="10">
        <f>IFERROR(IFERROR(VLOOKUP(A49,'2022-2021'!$B$3:$LN$1000,107,0),"")+IFERROR(VLOOKUP(A49,'2022-2021'!$B$3:$LN$1000,91,0),""),"")</f>
        <v>29586</v>
      </c>
      <c r="U49" s="10">
        <f>IFERROR(IFERROR(VLOOKUP(A49,'2024-2023'!$B$3:$LN$1000,108,0),"")+IFERROR(VLOOKUP(A49,'2024-2023'!$B$3:$LN$1000,92,0),""),"")</f>
        <v>39983</v>
      </c>
      <c r="V49" s="10">
        <f>IFERROR(IFERROR(VLOOKUP(A49,'2024-2023'!$B$3:$LN$1000,107,0),"")+IFERROR(VLOOKUP(A49,'2024-2023'!$B$3:$LN$1000,91,0),""),"")</f>
        <v>27416</v>
      </c>
      <c r="W49">
        <f>IFERROR(IFERROR(VLOOKUP(A49,'2020-2019'!$B$3:$LN$4660,93,0),"")+IFERROR(VLOOKUP(A49,'2020-2019'!$B$3:$LN$4660,109,0),""),"")</f>
        <v>38859</v>
      </c>
      <c r="X49">
        <f>IFERROR(IFERROR(VLOOKUP(A49,'2022-2021'!$B$3:$LN$4660,94,0),"")+IFERROR(VLOOKUP(A49,'2022-2021'!$B$3:$LN$4660,110,0),""),"")</f>
        <v>14183</v>
      </c>
      <c r="Y49">
        <f>IFERROR(IFERROR(VLOOKUP(A49,'2022-2021'!$B$3:$LN$4660,109,0),"")+IFERROR(VLOOKUP(A49,'2022-2021'!$B$3:$LN$4660,93,0),""),"")</f>
        <v>16479</v>
      </c>
      <c r="Z49">
        <f>IFERROR((IFERROR(VLOOKUP(A49,'2024-2023'!$B$3:$LN$4660,110,0),"")+IFERROR(VLOOKUP(A49,'2024-2023'!$B$3:$LN$4660,94,0),"")),"")</f>
        <v>33756</v>
      </c>
      <c r="AA49">
        <f>IFERROR((IFERROR(VLOOKUP(A49,'2024-2023'!$B$3:$LN$4660,93,0),"")+IFERROR(VLOOKUP(A49,'2024-2023'!$B$3:$LN$4660,109,0),"")),"")</f>
        <v>23903</v>
      </c>
      <c r="AB49">
        <f>IFERROR((IFERROR(VLOOKUP(A49,'2020-2019'!$B$3:$LN$466,'2020-2019'!$CV$1,0),"")),"")</f>
        <v>-8083</v>
      </c>
      <c r="AC49">
        <f>IFERROR((IFERROR(VLOOKUP(A49,'2022-2021'!$B$3:$LN$4660,100,0),"")),"")</f>
        <v>3776</v>
      </c>
      <c r="AD49">
        <f>IFERROR((IFERROR(VLOOKUP(A49,'2022-2021'!$B$3:$LN$4660,99,0),"")),"")</f>
        <v>3476</v>
      </c>
      <c r="AE49">
        <f>IFERROR((IFERROR(VLOOKUP(A49,'2024-2023'!$B$3:$LN$4660,100,0),"")),"")</f>
        <v>4579</v>
      </c>
      <c r="AF49">
        <f>IFERROR(VLOOKUP(A49,'2024-2023'!$B$3:$LN$4660,99,0),"")</f>
        <v>2755</v>
      </c>
      <c r="AG49">
        <f>IFERROR((IFERROR(VLOOKUP(A49,'2020-2019'!$B$3:$LN$4660,'2020-2019'!$X$1,0),"")+IFERROR(VLOOKUP(A49,'2020-2019'!$B$3:$LN$4660,'2020-2019'!$AN$1,0),"")),"")</f>
        <v>10000</v>
      </c>
      <c r="AH49">
        <f>IFERROR((IFERROR(VLOOKUP(A49,'2022-2021'!$B$3:$LN$4660,24,0),"")+IFERROR(VLOOKUP(A49,'2022-2021'!$B$3:$LN$4660,40,0),"")),"")</f>
        <v>9119</v>
      </c>
      <c r="AI49">
        <f>IFERROR((IFERROR(VLOOKUP(A49,'2022-2021'!$B$3:$LN$4660,23,0),"")+IFERROR(VLOOKUP(A49,'2022-2021'!$B$3:$LN$4660,39,0),"")),"")</f>
        <v>7209</v>
      </c>
      <c r="AJ49">
        <f>IFERROR((IFERROR(VLOOKUP(A49,'2024-2023'!$B$3:$LN$4660,24,0),"")+IFERROR(VLOOKUP(A49,'2024-2023'!$B$3:$LN$4660,40,0),"")),"")</f>
        <v>0</v>
      </c>
      <c r="AK49">
        <f>IFERROR((IFERROR(VLOOKUP(A49,'2024-2023'!$B$3:$LN$4660,23,0),"")+IFERROR(VLOOKUP(A49,'2024-2023'!$B$3:$LN$4660,39,0),"")),"")</f>
        <v>0</v>
      </c>
      <c r="AL49">
        <f>IFERROR(VLOOKUP(A49,'2020-2019'!$B$3:$LN$466,'2020-2019'!$AM$1,0),"")</f>
        <v>43618</v>
      </c>
      <c r="AM49">
        <f>IFERROR(VLOOKUP(A49,'2022-2021'!$B$3:$LN$4660,38,0),"")</f>
        <v>48454</v>
      </c>
      <c r="AN49">
        <f>IFERROR(VLOOKUP(A49,'2022-2021'!$B$3:$LN$4660,37,0),"")</f>
        <v>43397</v>
      </c>
      <c r="AO49">
        <f>IFERROR(VLOOKUP(A49,'2024-2023'!$B$3:$LN$4660,38,0),"")</f>
        <v>55527</v>
      </c>
      <c r="AP49">
        <f>IFERROR(VLOOKUP(A49,'2024-2023'!$B$3:$LN$4660,37,0),"")</f>
        <v>59726</v>
      </c>
      <c r="AQ49">
        <f>IFERROR((IFERROR(VLOOKUP(A49,'2020-2019'!$B$3:$LN$466,'2020-2019'!$BL$1,0),"")+IFERROR(VLOOKUP(A49,'2020-2019'!$B$3:$LN$466,'2020-2019'!$BV$1,0),"")),"")</f>
        <v>575</v>
      </c>
      <c r="AR49" s="5">
        <f t="shared" si="1"/>
        <v>1.325</v>
      </c>
      <c r="AS49" t="str">
        <f>IFERROR(VLOOKUP(A49,риски!$G$2:$H$642,2,0),"")</f>
        <v>низкий</v>
      </c>
      <c r="AT49" t="str">
        <f>IFERROR(VLOOKUP(A49,Реест!A67:$P$30000,15,0),"")</f>
        <v>zhki-nn.ru</v>
      </c>
      <c r="AU49" t="str">
        <f>IFERROR(VLOOKUP(A49,old!$A$3:$AU$2001,47,0),"")</f>
        <v>image177</v>
      </c>
      <c r="AV49" s="3">
        <f t="shared" si="2"/>
        <v>0</v>
      </c>
      <c r="AW49" t="str">
        <f t="shared" si="0"/>
        <v xml:space="preserve"> ООО ПКО «ЖКИ-НН» зарегистрировано по адресу: 603005, Нижегородская обл, Нижний Новгород г, Пискунова ул, дом 21/2, офис 31. Генеральным директором является Переплётчиков Илья Михайлович. Рост доходов компании за 5 лет: 132,5%. Объем заемных средств компании на конец 2024 года: 575 тыс. руб. ФССП присвоил низкий уровень риска для данного ПКО.</v>
      </c>
      <c r="AX49" t="s">
        <v>22921</v>
      </c>
      <c r="AY49">
        <f>VLOOKUP(A49,'2024-2023'!$B$2:$NY$583,'2024-2023'!$BH$1,0)</f>
        <v>55171</v>
      </c>
      <c r="AZ49">
        <f>VLOOKUP(A49,'2024-2023'!$B$2:$NY$583,71,0)</f>
        <v>0</v>
      </c>
      <c r="BA49">
        <f>VLOOKUP(A49,'2024-2023'!$B$2:$NY$583,79,0)</f>
        <v>0</v>
      </c>
      <c r="BB49">
        <f t="shared" si="3"/>
        <v>0</v>
      </c>
      <c r="BC49" s="6">
        <f t="shared" si="4"/>
        <v>0.26500000000000001</v>
      </c>
      <c r="BD49" s="6">
        <f t="shared" si="5"/>
        <v>0.10048876568427195</v>
      </c>
      <c r="BE49" t="str">
        <f t="shared" si="6"/>
        <v>Малая фирма</v>
      </c>
    </row>
    <row r="50" spans="1:57">
      <c r="A50" s="10">
        <v>6501281184</v>
      </c>
      <c r="B50">
        <v>116</v>
      </c>
      <c r="C50" t="s">
        <v>468</v>
      </c>
      <c r="D50">
        <v>6501281184</v>
      </c>
      <c r="E50" t="s">
        <v>14865</v>
      </c>
      <c r="F50" t="s">
        <v>13916</v>
      </c>
      <c r="G50" s="7">
        <v>42411</v>
      </c>
      <c r="H50">
        <v>10</v>
      </c>
      <c r="I50" t="s">
        <v>44</v>
      </c>
      <c r="J50" t="s">
        <v>23047</v>
      </c>
      <c r="K50" t="s">
        <v>4997</v>
      </c>
      <c r="L50" t="s">
        <v>8181</v>
      </c>
      <c r="M50">
        <f>VLOOKUP(D50,УК!$A$1:$B$599,2,0)/1000</f>
        <v>10000</v>
      </c>
      <c r="R50" s="10">
        <f>IFERROR(IFERROR(VLOOKUP(A50,'2020-2019'!$B$3:$LN$466,108,0),"")+IFERROR(VLOOKUP(A50,'2020-2019'!$B$3:$LN$1000,91,0),""),"")</f>
        <v>42727</v>
      </c>
      <c r="S50" s="10">
        <f>IFERROR(IFERROR(VLOOKUP(A50,'2022-2021'!$B$3:$LN$1000,108,0),"")+IFERROR(VLOOKUP(A50,'2022-2021'!$B$3:$LN$1000,92,0),""),"")</f>
        <v>80368</v>
      </c>
      <c r="T50" s="10">
        <f>IFERROR(IFERROR(VLOOKUP(A50,'2022-2021'!$B$3:$LN$1000,107,0),"")+IFERROR(VLOOKUP(A50,'2022-2021'!$B$3:$LN$1000,91,0),""),"")</f>
        <v>90675</v>
      </c>
      <c r="U50" s="10">
        <f>IFERROR(IFERROR(VLOOKUP(A50,'2024-2023'!$B$3:$LN$1000,108,0),"")+IFERROR(VLOOKUP(A50,'2024-2023'!$B$3:$LN$1000,92,0),""),"")</f>
        <v>119271</v>
      </c>
      <c r="V50" s="10">
        <f>IFERROR(IFERROR(VLOOKUP(A50,'2024-2023'!$B$3:$LN$1000,107,0),"")+IFERROR(VLOOKUP(A50,'2024-2023'!$B$3:$LN$1000,91,0),""),"")</f>
        <v>124401</v>
      </c>
      <c r="W50">
        <f>IFERROR(IFERROR(VLOOKUP(A50,'2020-2019'!$B$3:$LN$4660,93,0),"")+IFERROR(VLOOKUP(A50,'2020-2019'!$B$3:$LN$4660,109,0),""),"")</f>
        <v>38656</v>
      </c>
      <c r="X50">
        <f>IFERROR(IFERROR(VLOOKUP(A50,'2022-2021'!$B$3:$LN$4660,94,0),"")+IFERROR(VLOOKUP(A50,'2022-2021'!$B$3:$LN$4660,110,0),""),"")</f>
        <v>56279</v>
      </c>
      <c r="Y50">
        <f>IFERROR(IFERROR(VLOOKUP(A50,'2022-2021'!$B$3:$LN$4660,109,0),"")+IFERROR(VLOOKUP(A50,'2022-2021'!$B$3:$LN$4660,93,0),""),"")</f>
        <v>62016</v>
      </c>
      <c r="Z50">
        <f>IFERROR((IFERROR(VLOOKUP(A50,'2024-2023'!$B$3:$LN$4660,110,0),"")+IFERROR(VLOOKUP(A50,'2024-2023'!$B$3:$LN$4660,94,0),"")),"")</f>
        <v>79730</v>
      </c>
      <c r="AA50">
        <f>IFERROR((IFERROR(VLOOKUP(A50,'2024-2023'!$B$3:$LN$4660,93,0),"")+IFERROR(VLOOKUP(A50,'2024-2023'!$B$3:$LN$4660,109,0),"")),"")</f>
        <v>96137</v>
      </c>
      <c r="AB50">
        <f>IFERROR((IFERROR(VLOOKUP(A50,'2020-2019'!$B$3:$LN$466,'2020-2019'!$CV$1,0),"")),"")</f>
        <v>17867</v>
      </c>
      <c r="AC50">
        <f>IFERROR((IFERROR(VLOOKUP(A50,'2022-2021'!$B$3:$LN$4660,100,0),"")),"")</f>
        <v>21373</v>
      </c>
      <c r="AD50">
        <f>IFERROR((IFERROR(VLOOKUP(A50,'2022-2021'!$B$3:$LN$4660,99,0),"")),"")</f>
        <v>25839</v>
      </c>
      <c r="AE50">
        <f>IFERROR((IFERROR(VLOOKUP(A50,'2024-2023'!$B$3:$LN$4660,100,0),"")),"")</f>
        <v>34550</v>
      </c>
      <c r="AF50">
        <f>IFERROR(VLOOKUP(A50,'2024-2023'!$B$3:$LN$4660,99,0),"")</f>
        <v>24528</v>
      </c>
      <c r="AG50">
        <f>IFERROR((IFERROR(VLOOKUP(A50,'2020-2019'!$B$3:$LN$4660,'2020-2019'!$X$1,0),"")+IFERROR(VLOOKUP(A50,'2020-2019'!$B$3:$LN$4660,'2020-2019'!$AN$1,0),"")),"")</f>
        <v>685164</v>
      </c>
      <c r="AH50">
        <f>IFERROR((IFERROR(VLOOKUP(A50,'2022-2021'!$B$3:$LN$4660,24,0),"")+IFERROR(VLOOKUP(A50,'2022-2021'!$B$3:$LN$4660,40,0),"")),"")</f>
        <v>838612</v>
      </c>
      <c r="AI50">
        <f>IFERROR((IFERROR(VLOOKUP(A50,'2022-2021'!$B$3:$LN$4660,23,0),"")+IFERROR(VLOOKUP(A50,'2022-2021'!$B$3:$LN$4660,39,0),"")),"")</f>
        <v>1136714</v>
      </c>
      <c r="AJ50">
        <f>IFERROR((IFERROR(VLOOKUP(A50,'2024-2023'!$B$3:$LN$4660,24,0),"")+IFERROR(VLOOKUP(A50,'2024-2023'!$B$3:$LN$4660,40,0),"")),"")</f>
        <v>1269075</v>
      </c>
      <c r="AK50">
        <f>IFERROR((IFERROR(VLOOKUP(A50,'2024-2023'!$B$3:$LN$4660,23,0),"")+IFERROR(VLOOKUP(A50,'2024-2023'!$B$3:$LN$4660,39,0),"")),"")</f>
        <v>18017</v>
      </c>
      <c r="AL50">
        <f>IFERROR(VLOOKUP(A50,'2020-2019'!$B$3:$LN$466,'2020-2019'!$AM$1,0),"")</f>
        <v>0</v>
      </c>
      <c r="AM50">
        <f>IFERROR(VLOOKUP(A50,'2022-2021'!$B$3:$LN$4660,38,0),"")</f>
        <v>10907</v>
      </c>
      <c r="AN50">
        <f>IFERROR(VLOOKUP(A50,'2022-2021'!$B$3:$LN$4660,37,0),"")</f>
        <v>8077</v>
      </c>
      <c r="AO50">
        <f>IFERROR(VLOOKUP(A50,'2024-2023'!$B$3:$LN$4660,38,0),"")</f>
        <v>0</v>
      </c>
      <c r="AP50">
        <f>IFERROR(VLOOKUP(A50,'2024-2023'!$B$3:$LN$4660,37,0),"")</f>
        <v>1408007</v>
      </c>
      <c r="AQ50">
        <f>IFERROR((IFERROR(VLOOKUP(A50,'2020-2019'!$B$3:$LN$466,'2020-2019'!$BL$1,0),"")+IFERROR(VLOOKUP(A50,'2020-2019'!$B$3:$LN$466,'2020-2019'!$BV$1,0),"")),"")</f>
        <v>8720</v>
      </c>
      <c r="AR50" s="5">
        <f t="shared" ref="AR50:AR103" si="7">IFERROR(ROUND(IFERROR(V50/R50,IFERROR(V50/S50,IFERROR(V50/T50,IFERROR(V50/U50,"")))),3),"")</f>
        <v>2.9119999999999999</v>
      </c>
      <c r="AS50" t="str">
        <f>IFERROR(VLOOKUP(A50,риски!$G$2:$H$642,2,0),"")</f>
        <v>низкий</v>
      </c>
      <c r="AT50" t="str">
        <f>IFERROR(VLOOKUP(A50,Реест!A68:$P$30000,15,0),"")</f>
        <v>megasakh.ru</v>
      </c>
      <c r="AU50" t="str">
        <f>IFERROR(VLOOKUP(A50,old!$A$3:$AU$2001,47,0),"")</f>
        <v>image122</v>
      </c>
      <c r="AV50" s="3">
        <f t="shared" ref="AV50:AV103" si="8">IFERROR(AK50/AG50,IFERROR(AK50/AH50,IFERROR(AK50/AI50,IFERROR(AK50/AJ50,""))))</f>
        <v>2.6295894121699331E-2</v>
      </c>
      <c r="AW50" t="str">
        <f t="shared" si="0"/>
        <v xml:space="preserve"> ООО ПКО «Мегасах» зарегистрировано по адресу: Сахалинская обл., г.о. город Южно-Сахалинск, г. Южно-Сахалинск, ул. Алексея Максимовича Горького, д. 23, 693023. Генеральным директором является Павлютин Сергей Сергеевич. Рост доходов компании за 5 лет: 291,2%. Рост финансовых активов компании за 5 лет: 2,63%. Объем заемных средств компании на конец 2024 года: 8720 тыс. руб. ФССП присвоил низкий уровень риска для данного ПКО.</v>
      </c>
      <c r="AX50" t="s">
        <v>22933</v>
      </c>
      <c r="AY50">
        <f>VLOOKUP(A50,'2024-2023'!$B$2:$NY$583,'2024-2023'!$BH$1,0)</f>
        <v>1539616</v>
      </c>
      <c r="AZ50">
        <f>VLOOKUP(A50,'2024-2023'!$B$2:$NY$583,71,0)</f>
        <v>0</v>
      </c>
      <c r="BA50">
        <f>VLOOKUP(A50,'2024-2023'!$B$2:$NY$583,79,0)</f>
        <v>0</v>
      </c>
      <c r="BB50">
        <f t="shared" si="3"/>
        <v>0</v>
      </c>
      <c r="BC50" s="6">
        <f t="shared" si="4"/>
        <v>0.58240000000000003</v>
      </c>
      <c r="BD50" s="6">
        <f t="shared" si="5"/>
        <v>0.19716883304796584</v>
      </c>
      <c r="BE50" t="str">
        <f t="shared" si="6"/>
        <v>Малая фирма</v>
      </c>
    </row>
    <row r="51" spans="1:57">
      <c r="A51" s="10">
        <v>3702593710</v>
      </c>
      <c r="B51">
        <v>340</v>
      </c>
      <c r="C51" t="s">
        <v>475</v>
      </c>
      <c r="D51">
        <v>3702593710</v>
      </c>
      <c r="E51" t="s">
        <v>14866</v>
      </c>
      <c r="F51" t="s">
        <v>13917</v>
      </c>
      <c r="G51" s="7">
        <v>40043</v>
      </c>
      <c r="H51">
        <v>17</v>
      </c>
      <c r="I51" t="s">
        <v>73</v>
      </c>
      <c r="J51" t="s">
        <v>5357</v>
      </c>
      <c r="K51" t="s">
        <v>5357</v>
      </c>
      <c r="L51" t="s">
        <v>4069</v>
      </c>
      <c r="M51">
        <f>VLOOKUP(D51,УК!$A$1:$B$599,2,0)/1000</f>
        <v>10</v>
      </c>
      <c r="R51" s="10">
        <f>IFERROR(IFERROR(VLOOKUP(A51,'2020-2019'!$B$3:$LN$466,108,0),"")+IFERROR(VLOOKUP(A51,'2020-2019'!$B$3:$LN$1000,91,0),""),"")</f>
        <v>22609</v>
      </c>
      <c r="S51" s="10">
        <f>IFERROR(IFERROR(VLOOKUP(A51,'2022-2021'!$B$3:$LN$1000,108,0),"")+IFERROR(VLOOKUP(A51,'2022-2021'!$B$3:$LN$1000,92,0),""),"")</f>
        <v>14506</v>
      </c>
      <c r="T51" s="10">
        <f>IFERROR(IFERROR(VLOOKUP(A51,'2022-2021'!$B$3:$LN$1000,107,0),"")+IFERROR(VLOOKUP(A51,'2022-2021'!$B$3:$LN$1000,91,0),""),"")</f>
        <v>7664</v>
      </c>
      <c r="U51" s="10">
        <f>IFERROR(IFERROR(VLOOKUP(A51,'2024-2023'!$B$3:$LN$1000,108,0),"")+IFERROR(VLOOKUP(A51,'2024-2023'!$B$3:$LN$1000,92,0),""),"")</f>
        <v>9798</v>
      </c>
      <c r="V51" s="10">
        <f>IFERROR(IFERROR(VLOOKUP(A51,'2024-2023'!$B$3:$LN$1000,107,0),"")+IFERROR(VLOOKUP(A51,'2024-2023'!$B$3:$LN$1000,91,0),""),"")</f>
        <v>8510</v>
      </c>
      <c r="W51">
        <f>IFERROR(IFERROR(VLOOKUP(A51,'2020-2019'!$B$3:$LN$4660,93,0),"")+IFERROR(VLOOKUP(A51,'2020-2019'!$B$3:$LN$4660,109,0),""),"")</f>
        <v>15688</v>
      </c>
      <c r="X51">
        <f>IFERROR(IFERROR(VLOOKUP(A51,'2022-2021'!$B$3:$LN$4660,94,0),"")+IFERROR(VLOOKUP(A51,'2022-2021'!$B$3:$LN$4660,110,0),""),"")</f>
        <v>14166</v>
      </c>
      <c r="Y51">
        <f>IFERROR(IFERROR(VLOOKUP(A51,'2022-2021'!$B$3:$LN$4660,109,0),"")+IFERROR(VLOOKUP(A51,'2022-2021'!$B$3:$LN$4660,93,0),""),"")</f>
        <v>7449</v>
      </c>
      <c r="Z51">
        <f>IFERROR((IFERROR(VLOOKUP(A51,'2024-2023'!$B$3:$LN$4660,110,0),"")+IFERROR(VLOOKUP(A51,'2024-2023'!$B$3:$LN$4660,94,0),"")),"")</f>
        <v>9588</v>
      </c>
      <c r="AA51">
        <f>IFERROR((IFERROR(VLOOKUP(A51,'2024-2023'!$B$3:$LN$4660,93,0),"")+IFERROR(VLOOKUP(A51,'2024-2023'!$B$3:$LN$4660,109,0),"")),"")</f>
        <v>8170</v>
      </c>
      <c r="AB51">
        <f>IFERROR((IFERROR(VLOOKUP(A51,'2020-2019'!$B$3:$LN$466,'2020-2019'!$CV$1,0),"")),"")</f>
        <v>245</v>
      </c>
      <c r="AC51">
        <f>IFERROR((IFERROR(VLOOKUP(A51,'2022-2021'!$B$3:$LN$4660,100,0),"")),"")</f>
        <v>171</v>
      </c>
      <c r="AD51">
        <f>IFERROR((IFERROR(VLOOKUP(A51,'2022-2021'!$B$3:$LN$4660,99,0),"")),"")</f>
        <v>109</v>
      </c>
      <c r="AE51">
        <f>IFERROR((IFERROR(VLOOKUP(A51,'2024-2023'!$B$3:$LN$4660,100,0),"")),"")</f>
        <v>151</v>
      </c>
      <c r="AF51">
        <f>IFERROR(VLOOKUP(A51,'2024-2023'!$B$3:$LN$4660,99,0),"")</f>
        <v>130</v>
      </c>
      <c r="AG51">
        <f>IFERROR((IFERROR(VLOOKUP(A51,'2020-2019'!$B$3:$LN$4660,'2020-2019'!$X$1,0),"")+IFERROR(VLOOKUP(A51,'2020-2019'!$B$3:$LN$4660,'2020-2019'!$AN$1,0),"")),"")</f>
        <v>0</v>
      </c>
      <c r="AH51">
        <f>IFERROR((IFERROR(VLOOKUP(A51,'2022-2021'!$B$3:$LN$4660,24,0),"")+IFERROR(VLOOKUP(A51,'2022-2021'!$B$3:$LN$4660,40,0),"")),"")</f>
        <v>0</v>
      </c>
      <c r="AI51">
        <f>IFERROR((IFERROR(VLOOKUP(A51,'2022-2021'!$B$3:$LN$4660,23,0),"")+IFERROR(VLOOKUP(A51,'2022-2021'!$B$3:$LN$4660,39,0),"")),"")</f>
        <v>0</v>
      </c>
      <c r="AJ51">
        <f>IFERROR((IFERROR(VLOOKUP(A51,'2024-2023'!$B$3:$LN$4660,24,0),"")+IFERROR(VLOOKUP(A51,'2024-2023'!$B$3:$LN$4660,40,0),"")),"")</f>
        <v>0</v>
      </c>
      <c r="AK51">
        <f>IFERROR((IFERROR(VLOOKUP(A51,'2024-2023'!$B$3:$LN$4660,23,0),"")+IFERROR(VLOOKUP(A51,'2024-2023'!$B$3:$LN$4660,39,0),"")),"")</f>
        <v>0</v>
      </c>
      <c r="AL51">
        <f>IFERROR(VLOOKUP(A51,'2020-2019'!$B$3:$LN$466,'2020-2019'!$AM$1,0),"")</f>
        <v>14212</v>
      </c>
      <c r="AM51">
        <f>IFERROR(VLOOKUP(A51,'2022-2021'!$B$3:$LN$4660,38,0),"")</f>
        <v>15363</v>
      </c>
      <c r="AN51">
        <f>IFERROR(VLOOKUP(A51,'2022-2021'!$B$3:$LN$4660,37,0),"")</f>
        <v>16620</v>
      </c>
      <c r="AO51">
        <f>IFERROR(VLOOKUP(A51,'2024-2023'!$B$3:$LN$4660,38,0),"")</f>
        <v>20073</v>
      </c>
      <c r="AP51">
        <f>IFERROR(VLOOKUP(A51,'2024-2023'!$B$3:$LN$4660,37,0),"")</f>
        <v>16833</v>
      </c>
      <c r="AQ51">
        <f>IFERROR((IFERROR(VLOOKUP(A51,'2020-2019'!$B$3:$LN$466,'2020-2019'!$BL$1,0),"")+IFERROR(VLOOKUP(A51,'2020-2019'!$B$3:$LN$466,'2020-2019'!$BV$1,0),"")),"")</f>
        <v>2022</v>
      </c>
      <c r="AR51" s="5">
        <f t="shared" si="7"/>
        <v>0.376</v>
      </c>
      <c r="AS51" t="str">
        <f>IFERROR(VLOOKUP(A51,риски!$G$2:$H$642,2,0),"")</f>
        <v>низкий</v>
      </c>
      <c r="AT51" t="str">
        <f>IFERROR(VLOOKUP(A51,Реест!A69:$P$30000,15,0),"")</f>
        <v>ard-iv.ru</v>
      </c>
      <c r="AU51" t="str">
        <f>IFERROR(VLOOKUP(A51,old!$A$3:$AU$2001,47,0),"")</f>
        <v>image230</v>
      </c>
      <c r="AV51" s="3" t="str">
        <f t="shared" si="8"/>
        <v/>
      </c>
      <c r="AW51" t="str">
        <f t="shared" si="0"/>
        <v xml:space="preserve"> ООО «ПКО «АРД» зарегистрировано по адресу: Ивановская обл., г.о. Иваново, г. Иваново, ул. Богдана Хмельницкого, д. 83, ОФИС 5, 153022. Генеральным директором является Коротков Максим Валерьевич. Рост доходов компании за 5 лет: 37,6%. Объем заемных средств компании на конец 2024 года: 2022 тыс. руб. ФССП присвоил низкий уровень риска для данного ПКО.</v>
      </c>
      <c r="AX51" t="s">
        <v>22934</v>
      </c>
      <c r="AY51">
        <f>VLOOKUP(A51,'2024-2023'!$B$2:$NY$583,'2024-2023'!$BH$1,0)</f>
        <v>13623</v>
      </c>
      <c r="AZ51">
        <f>VLOOKUP(A51,'2024-2023'!$B$2:$NY$583,71,0)</f>
        <v>0</v>
      </c>
      <c r="BA51">
        <f>VLOOKUP(A51,'2024-2023'!$B$2:$NY$583,79,0)</f>
        <v>0</v>
      </c>
      <c r="BB51">
        <f t="shared" si="3"/>
        <v>0</v>
      </c>
      <c r="BC51" s="6">
        <f t="shared" si="4"/>
        <v>7.5200000000000003E-2</v>
      </c>
      <c r="BD51" s="6">
        <f t="shared" si="5"/>
        <v>1.5276145710928319E-2</v>
      </c>
      <c r="BE51" t="str">
        <f t="shared" si="6"/>
        <v>Малая фирма</v>
      </c>
    </row>
    <row r="52" spans="1:57">
      <c r="A52" s="10">
        <v>5260410400</v>
      </c>
      <c r="B52">
        <v>40</v>
      </c>
      <c r="C52" t="s">
        <v>482</v>
      </c>
      <c r="D52">
        <v>5260410400</v>
      </c>
      <c r="E52" t="s">
        <v>14867</v>
      </c>
      <c r="F52" t="s">
        <v>13918</v>
      </c>
      <c r="G52" s="7">
        <v>42150</v>
      </c>
      <c r="H52">
        <v>11</v>
      </c>
      <c r="I52" t="s">
        <v>73</v>
      </c>
      <c r="J52" t="s">
        <v>4866</v>
      </c>
      <c r="K52" t="s">
        <v>4864</v>
      </c>
      <c r="L52" t="s">
        <v>486</v>
      </c>
      <c r="M52">
        <f>VLOOKUP(D52,УК!$A$1:$B$599,2,0)/1000</f>
        <v>10000</v>
      </c>
      <c r="R52" s="10">
        <f>IFERROR(IFERROR(VLOOKUP(A52,'2020-2019'!$B$3:$LN$466,108,0),"")+IFERROR(VLOOKUP(A52,'2020-2019'!$B$3:$LN$1000,91,0),""),"")</f>
        <v>365053</v>
      </c>
      <c r="S52" s="10">
        <f>IFERROR(IFERROR(VLOOKUP(A52,'2022-2021'!$B$3:$LN$1000,108,0),"")+IFERROR(VLOOKUP(A52,'2022-2021'!$B$3:$LN$1000,92,0),""),"")</f>
        <v>427720</v>
      </c>
      <c r="T52" s="10">
        <f>IFERROR(IFERROR(VLOOKUP(A52,'2022-2021'!$B$3:$LN$1000,107,0),"")+IFERROR(VLOOKUP(A52,'2022-2021'!$B$3:$LN$1000,91,0),""),"")</f>
        <v>383873</v>
      </c>
      <c r="U52" s="10">
        <f>IFERROR(IFERROR(VLOOKUP(A52,'2024-2023'!$B$3:$LN$1000,108,0),"")+IFERROR(VLOOKUP(A52,'2024-2023'!$B$3:$LN$1000,92,0),""),"")</f>
        <v>401434</v>
      </c>
      <c r="V52" s="10">
        <f>IFERROR(IFERROR(VLOOKUP(A52,'2024-2023'!$B$3:$LN$1000,107,0),"")+IFERROR(VLOOKUP(A52,'2024-2023'!$B$3:$LN$1000,91,0),""),"")</f>
        <v>501099</v>
      </c>
      <c r="W52">
        <f>IFERROR(IFERROR(VLOOKUP(A52,'2020-2019'!$B$3:$LN$4660,93,0),"")+IFERROR(VLOOKUP(A52,'2020-2019'!$B$3:$LN$4660,109,0),""),"")</f>
        <v>117104</v>
      </c>
      <c r="X52">
        <f>IFERROR(IFERROR(VLOOKUP(A52,'2022-2021'!$B$3:$LN$4660,94,0),"")+IFERROR(VLOOKUP(A52,'2022-2021'!$B$3:$LN$4660,110,0),""),"")</f>
        <v>125508</v>
      </c>
      <c r="Y52">
        <f>IFERROR(IFERROR(VLOOKUP(A52,'2022-2021'!$B$3:$LN$4660,109,0),"")+IFERROR(VLOOKUP(A52,'2022-2021'!$B$3:$LN$4660,93,0),""),"")</f>
        <v>65026</v>
      </c>
      <c r="Z52">
        <f>IFERROR((IFERROR(VLOOKUP(A52,'2024-2023'!$B$3:$LN$4660,110,0),"")+IFERROR(VLOOKUP(A52,'2024-2023'!$B$3:$LN$4660,94,0),"")),"")</f>
        <v>119225</v>
      </c>
      <c r="AA52">
        <f>IFERROR((IFERROR(VLOOKUP(A52,'2024-2023'!$B$3:$LN$4660,93,0),"")+IFERROR(VLOOKUP(A52,'2024-2023'!$B$3:$LN$4660,109,0),"")),"")</f>
        <v>188415</v>
      </c>
      <c r="AB52">
        <f>IFERROR((IFERROR(VLOOKUP(A52,'2020-2019'!$B$3:$LN$466,'2020-2019'!$CV$1,0),"")),"")</f>
        <v>199307</v>
      </c>
      <c r="AC52">
        <f>IFERROR((IFERROR(VLOOKUP(A52,'2022-2021'!$B$3:$LN$4660,100,0),"")),"")</f>
        <v>243562</v>
      </c>
      <c r="AD52">
        <f>IFERROR((IFERROR(VLOOKUP(A52,'2022-2021'!$B$3:$LN$4660,99,0),"")),"")</f>
        <v>266071</v>
      </c>
      <c r="AE52">
        <f>IFERROR((IFERROR(VLOOKUP(A52,'2024-2023'!$B$3:$LN$4660,100,0),"")),"")</f>
        <v>225881</v>
      </c>
      <c r="AF52">
        <f>IFERROR(VLOOKUP(A52,'2024-2023'!$B$3:$LN$4660,99,0),"")</f>
        <v>254445</v>
      </c>
      <c r="AG52">
        <f>IFERROR((IFERROR(VLOOKUP(A52,'2020-2019'!$B$3:$LN$4660,'2020-2019'!$X$1,0),"")+IFERROR(VLOOKUP(A52,'2020-2019'!$B$3:$LN$4660,'2020-2019'!$AN$1,0),"")),"")</f>
        <v>113821</v>
      </c>
      <c r="AH52">
        <f>IFERROR((IFERROR(VLOOKUP(A52,'2022-2021'!$B$3:$LN$4660,24,0),"")+IFERROR(VLOOKUP(A52,'2022-2021'!$B$3:$LN$4660,40,0),"")),"")</f>
        <v>225000</v>
      </c>
      <c r="AI52">
        <f>IFERROR((IFERROR(VLOOKUP(A52,'2022-2021'!$B$3:$LN$4660,23,0),"")+IFERROR(VLOOKUP(A52,'2022-2021'!$B$3:$LN$4660,39,0),"")),"")</f>
        <v>166310</v>
      </c>
      <c r="AJ52">
        <f>IFERROR((IFERROR(VLOOKUP(A52,'2024-2023'!$B$3:$LN$4660,24,0),"")+IFERROR(VLOOKUP(A52,'2024-2023'!$B$3:$LN$4660,40,0),"")),"")</f>
        <v>193164</v>
      </c>
      <c r="AK52">
        <f>IFERROR((IFERROR(VLOOKUP(A52,'2024-2023'!$B$3:$LN$4660,23,0),"")+IFERROR(VLOOKUP(A52,'2024-2023'!$B$3:$LN$4660,39,0),"")),"")</f>
        <v>73510</v>
      </c>
      <c r="AL52">
        <f>IFERROR(VLOOKUP(A52,'2020-2019'!$B$3:$LN$466,'2020-2019'!$AM$1,0),"")</f>
        <v>12252</v>
      </c>
      <c r="AM52">
        <f>IFERROR(VLOOKUP(A52,'2022-2021'!$B$3:$LN$4660,38,0),"")</f>
        <v>11785</v>
      </c>
      <c r="AN52">
        <f>IFERROR(VLOOKUP(A52,'2022-2021'!$B$3:$LN$4660,37,0),"")</f>
        <v>10954</v>
      </c>
      <c r="AO52">
        <f>IFERROR(VLOOKUP(A52,'2024-2023'!$B$3:$LN$4660,38,0),"")</f>
        <v>11422</v>
      </c>
      <c r="AP52">
        <f>IFERROR(VLOOKUP(A52,'2024-2023'!$B$3:$LN$4660,37,0),"")</f>
        <v>17746</v>
      </c>
      <c r="AQ52">
        <f>IFERROR((IFERROR(VLOOKUP(A52,'2020-2019'!$B$3:$LN$466,'2020-2019'!$BL$1,0),"")+IFERROR(VLOOKUP(A52,'2020-2019'!$B$3:$LN$466,'2020-2019'!$BV$1,0),"")),"")</f>
        <v>0</v>
      </c>
      <c r="AR52" s="5">
        <f t="shared" si="7"/>
        <v>1.373</v>
      </c>
      <c r="AS52" t="str">
        <f>IFERROR(VLOOKUP(A52,риски!$G$2:$H$642,2,0),"")</f>
        <v>низкий</v>
      </c>
      <c r="AT52" t="str">
        <f>IFERROR(VLOOKUP(A52,Реест!A70:$P$30000,15,0),"")</f>
        <v>ooosaab.ru</v>
      </c>
      <c r="AU52" t="str">
        <f>IFERROR(VLOOKUP(A52,old!$A$3:$AU$2001,47,0),"")</f>
        <v>image016</v>
      </c>
      <c r="AV52" s="3">
        <f t="shared" si="8"/>
        <v>0.64583864137549307</v>
      </c>
      <c r="AW52" t="str">
        <f t="shared" si="0"/>
        <v xml:space="preserve"> ООО ПКО «СААБ» зарегистрировано по адресу: 603087, Нижегородская область, г. Нижний Новгород, ш. Казанское, дом 10, корпус 3, помещение 2. Генеральным директором является Шарпов Сергей Викторович. Рост доходов компании за 5 лет: 137,3%. Рост финансовых активов компании за 5 лет: 64,58%. ФССП присвоил низкий уровень риска для данного ПКО.</v>
      </c>
      <c r="AX52" t="s">
        <v>22921</v>
      </c>
      <c r="AY52">
        <f>VLOOKUP(A52,'2024-2023'!$B$2:$NY$583,'2024-2023'!$BH$1,0)</f>
        <v>155970</v>
      </c>
      <c r="AZ52">
        <f>VLOOKUP(A52,'2024-2023'!$B$2:$NY$583,71,0)</f>
        <v>0</v>
      </c>
      <c r="BA52">
        <f>VLOOKUP(A52,'2024-2023'!$B$2:$NY$583,79,0)</f>
        <v>2524</v>
      </c>
      <c r="BB52">
        <f t="shared" si="3"/>
        <v>1.6182599217798296E-2</v>
      </c>
      <c r="BC52" s="6">
        <f t="shared" si="4"/>
        <v>0.27460000000000001</v>
      </c>
      <c r="BD52" s="6">
        <f t="shared" si="5"/>
        <v>0.50777391293935925</v>
      </c>
      <c r="BE52" t="str">
        <f t="shared" si="6"/>
        <v>Малая фирма</v>
      </c>
    </row>
    <row r="53" spans="1:57">
      <c r="A53" s="10">
        <v>7702814010</v>
      </c>
      <c r="B53">
        <v>33</v>
      </c>
      <c r="C53" t="s">
        <v>489</v>
      </c>
      <c r="D53">
        <v>7702814010</v>
      </c>
      <c r="E53" t="s">
        <v>14868</v>
      </c>
      <c r="F53" t="s">
        <v>13919</v>
      </c>
      <c r="G53" s="7">
        <v>41387</v>
      </c>
      <c r="H53">
        <v>13</v>
      </c>
      <c r="I53" t="s">
        <v>73</v>
      </c>
      <c r="J53" t="s">
        <v>4865</v>
      </c>
      <c r="K53" t="s">
        <v>4864</v>
      </c>
      <c r="L53" t="s">
        <v>486</v>
      </c>
      <c r="M53">
        <f>VLOOKUP(D53,УК!$A$1:$B$599,2,0)/1000</f>
        <v>10000</v>
      </c>
      <c r="R53" s="10">
        <f>IFERROR(IFERROR(VLOOKUP(A53,'2020-2019'!$B$3:$LN$466,108,0),"")+IFERROR(VLOOKUP(A53,'2020-2019'!$B$3:$LN$1000,91,0),""),"")</f>
        <v>635395</v>
      </c>
      <c r="S53" s="10">
        <f>IFERROR(IFERROR(VLOOKUP(A53,'2022-2021'!$B$3:$LN$1000,108,0),"")+IFERROR(VLOOKUP(A53,'2022-2021'!$B$3:$LN$1000,92,0),""),"")</f>
        <v>629795</v>
      </c>
      <c r="T53" s="10">
        <f>IFERROR(IFERROR(VLOOKUP(A53,'2022-2021'!$B$3:$LN$1000,107,0),"")+IFERROR(VLOOKUP(A53,'2022-2021'!$B$3:$LN$1000,91,0),""),"")</f>
        <v>559685</v>
      </c>
      <c r="U53" s="10">
        <f>IFERROR(IFERROR(VLOOKUP(A53,'2024-2023'!$B$3:$LN$1000,108,0),"")+IFERROR(VLOOKUP(A53,'2024-2023'!$B$3:$LN$1000,92,0),""),"")</f>
        <v>562623</v>
      </c>
      <c r="V53" s="10">
        <f>IFERROR(IFERROR(VLOOKUP(A53,'2024-2023'!$B$3:$LN$1000,107,0),"")+IFERROR(VLOOKUP(A53,'2024-2023'!$B$3:$LN$1000,91,0),""),"")</f>
        <v>540031</v>
      </c>
      <c r="W53">
        <f>IFERROR(IFERROR(VLOOKUP(A53,'2020-2019'!$B$3:$LN$4660,93,0),"")+IFERROR(VLOOKUP(A53,'2020-2019'!$B$3:$LN$4660,109,0),""),"")</f>
        <v>154566</v>
      </c>
      <c r="X53">
        <f>IFERROR(IFERROR(VLOOKUP(A53,'2022-2021'!$B$3:$LN$4660,94,0),"")+IFERROR(VLOOKUP(A53,'2022-2021'!$B$3:$LN$4660,110,0),""),"")</f>
        <v>89404</v>
      </c>
      <c r="Y53">
        <f>IFERROR(IFERROR(VLOOKUP(A53,'2022-2021'!$B$3:$LN$4660,109,0),"")+IFERROR(VLOOKUP(A53,'2022-2021'!$B$3:$LN$4660,93,0),""),"")</f>
        <v>92973</v>
      </c>
      <c r="Z53">
        <f>IFERROR((IFERROR(VLOOKUP(A53,'2024-2023'!$B$3:$LN$4660,110,0),"")+IFERROR(VLOOKUP(A53,'2024-2023'!$B$3:$LN$4660,94,0),"")),"")</f>
        <v>112966</v>
      </c>
      <c r="AA53">
        <f>IFERROR((IFERROR(VLOOKUP(A53,'2024-2023'!$B$3:$LN$4660,93,0),"")+IFERROR(VLOOKUP(A53,'2024-2023'!$B$3:$LN$4660,109,0),"")),"")</f>
        <v>121793</v>
      </c>
      <c r="AB53">
        <f>IFERROR((IFERROR(VLOOKUP(A53,'2020-2019'!$B$3:$LN$466,'2020-2019'!$CV$1,0),"")),"")</f>
        <v>387115</v>
      </c>
      <c r="AC53">
        <f>IFERROR((IFERROR(VLOOKUP(A53,'2022-2021'!$B$3:$LN$4660,100,0),"")),"")</f>
        <v>436893</v>
      </c>
      <c r="AD53">
        <f>IFERROR((IFERROR(VLOOKUP(A53,'2022-2021'!$B$3:$LN$4660,99,0),"")),"")</f>
        <v>384062</v>
      </c>
      <c r="AE53">
        <f>IFERROR((IFERROR(VLOOKUP(A53,'2024-2023'!$B$3:$LN$4660,100,0),"")),"")</f>
        <v>367432</v>
      </c>
      <c r="AF53">
        <f>IFERROR(VLOOKUP(A53,'2024-2023'!$B$3:$LN$4660,99,0),"")</f>
        <v>351854</v>
      </c>
      <c r="AG53">
        <f>IFERROR((IFERROR(VLOOKUP(A53,'2020-2019'!$B$3:$LN$4660,'2020-2019'!$X$1,0),"")+IFERROR(VLOOKUP(A53,'2020-2019'!$B$3:$LN$4660,'2020-2019'!$AN$1,0),"")),"")</f>
        <v>239263</v>
      </c>
      <c r="AH53">
        <f>IFERROR((IFERROR(VLOOKUP(A53,'2022-2021'!$B$3:$LN$4660,24,0),"")+IFERROR(VLOOKUP(A53,'2022-2021'!$B$3:$LN$4660,40,0),"")),"")</f>
        <v>275000</v>
      </c>
      <c r="AI53">
        <f>IFERROR((IFERROR(VLOOKUP(A53,'2022-2021'!$B$3:$LN$4660,23,0),"")+IFERROR(VLOOKUP(A53,'2022-2021'!$B$3:$LN$4660,39,0),"")),"")</f>
        <v>221762</v>
      </c>
      <c r="AJ53">
        <f>IFERROR((IFERROR(VLOOKUP(A53,'2024-2023'!$B$3:$LN$4660,24,0),"")+IFERROR(VLOOKUP(A53,'2024-2023'!$B$3:$LN$4660,40,0),"")),"")</f>
        <v>180502</v>
      </c>
      <c r="AK53">
        <f>IFERROR((IFERROR(VLOOKUP(A53,'2024-2023'!$B$3:$LN$4660,23,0),"")+IFERROR(VLOOKUP(A53,'2024-2023'!$B$3:$LN$4660,39,0),"")),"")</f>
        <v>9747</v>
      </c>
      <c r="AL53">
        <f>IFERROR(VLOOKUP(A53,'2020-2019'!$B$3:$LN$466,'2020-2019'!$AM$1,0),"")</f>
        <v>1334</v>
      </c>
      <c r="AM53">
        <f>IFERROR(VLOOKUP(A53,'2022-2021'!$B$3:$LN$4660,38,0),"")</f>
        <v>1515</v>
      </c>
      <c r="AN53">
        <f>IFERROR(VLOOKUP(A53,'2022-2021'!$B$3:$LN$4660,37,0),"")</f>
        <v>45</v>
      </c>
      <c r="AO53">
        <f>IFERROR(VLOOKUP(A53,'2024-2023'!$B$3:$LN$4660,38,0),"")</f>
        <v>1022</v>
      </c>
      <c r="AP53">
        <f>IFERROR(VLOOKUP(A53,'2024-2023'!$B$3:$LN$4660,37,0),"")</f>
        <v>3844</v>
      </c>
      <c r="AQ53">
        <f>IFERROR((IFERROR(VLOOKUP(A53,'2020-2019'!$B$3:$LN$466,'2020-2019'!$BL$1,0),"")+IFERROR(VLOOKUP(A53,'2020-2019'!$B$3:$LN$466,'2020-2019'!$BV$1,0),"")),"")</f>
        <v>0</v>
      </c>
      <c r="AR53" s="5">
        <f t="shared" si="7"/>
        <v>0.85</v>
      </c>
      <c r="AS53" t="str">
        <f>IFERROR(VLOOKUP(A53,риски!$G$2:$H$642,2,0),"")</f>
        <v>низкий</v>
      </c>
      <c r="AT53" t="str">
        <f>IFERROR(VLOOKUP(A53,Реест!A71:$P$30000,15,0),"")</f>
        <v>oooafk.ru</v>
      </c>
      <c r="AU53" t="str">
        <f>IFERROR(VLOOKUP(A53,old!$A$3:$AU$2001,47,0),"")</f>
        <v>image011</v>
      </c>
      <c r="AV53" s="3">
        <f t="shared" si="8"/>
        <v>4.0737598375009926E-2</v>
      </c>
      <c r="AW53" t="str">
        <f t="shared" si="0"/>
        <v xml:space="preserve"> ООО ПКО «АФК» зарегистрировано по адресу: 603087, Нижегородская область, г. Нижний Новгород, ш. Казанское, дом 10, корпус 3, помещение 2. Генеральным директором является Шарпов Сергей Викторович. Рост доходов компании за 5 лет: 85%. Рост финансовых активов компании за 5 лет: 4,07%. ФССП присвоил низкий уровень риска для данного ПКО.</v>
      </c>
      <c r="AX53" t="s">
        <v>22914</v>
      </c>
      <c r="AY53">
        <f>VLOOKUP(A53,'2024-2023'!$B$2:$NY$583,'2024-2023'!$BH$1,0)</f>
        <v>203236</v>
      </c>
      <c r="AZ53">
        <f>VLOOKUP(A53,'2024-2023'!$B$2:$NY$583,71,0)</f>
        <v>0</v>
      </c>
      <c r="BA53">
        <f>VLOOKUP(A53,'2024-2023'!$B$2:$NY$583,79,0)</f>
        <v>2202</v>
      </c>
      <c r="BB53">
        <f t="shared" si="3"/>
        <v>1.0834694640713259E-2</v>
      </c>
      <c r="BC53" s="6">
        <f t="shared" si="4"/>
        <v>0.16999999999999998</v>
      </c>
      <c r="BD53" s="6">
        <f t="shared" si="5"/>
        <v>0.65154407802515035</v>
      </c>
      <c r="BE53" t="str">
        <f t="shared" si="6"/>
        <v>Малая фирма</v>
      </c>
    </row>
    <row r="54" spans="1:57">
      <c r="A54" s="10">
        <v>7728718713</v>
      </c>
      <c r="B54">
        <v>236</v>
      </c>
      <c r="C54" t="s">
        <v>494</v>
      </c>
      <c r="D54">
        <v>7728718713</v>
      </c>
      <c r="E54" t="s">
        <v>14869</v>
      </c>
      <c r="F54" t="s">
        <v>13922</v>
      </c>
      <c r="G54" s="7">
        <v>40154</v>
      </c>
      <c r="H54">
        <v>16</v>
      </c>
      <c r="I54" t="s">
        <v>73</v>
      </c>
      <c r="J54" t="s">
        <v>5248</v>
      </c>
      <c r="K54" t="s">
        <v>5248</v>
      </c>
      <c r="L54" t="s">
        <v>498</v>
      </c>
      <c r="M54">
        <f>VLOOKUP(D54,УК!$A$1:$B$599,2,0)/1000</f>
        <v>10</v>
      </c>
      <c r="R54" s="10">
        <f>IFERROR(IFERROR(VLOOKUP(A54,'2020-2019'!$B$3:$LN$466,108,0),"")+IFERROR(VLOOKUP(A54,'2020-2019'!$B$3:$LN$1000,91,0),""),"")</f>
        <v>47093</v>
      </c>
      <c r="S54" s="10">
        <f>IFERROR(IFERROR(VLOOKUP(A54,'2022-2021'!$B$3:$LN$1000,108,0),"")+IFERROR(VLOOKUP(A54,'2022-2021'!$B$3:$LN$1000,92,0),""),"")</f>
        <v>35302</v>
      </c>
      <c r="T54" s="10">
        <f>IFERROR(IFERROR(VLOOKUP(A54,'2022-2021'!$B$3:$LN$1000,107,0),"")+IFERROR(VLOOKUP(A54,'2022-2021'!$B$3:$LN$1000,91,0),""),"")</f>
        <v>39287</v>
      </c>
      <c r="U54" s="10">
        <f>IFERROR(IFERROR(VLOOKUP(A54,'2024-2023'!$B$3:$LN$1000,108,0),"")+IFERROR(VLOOKUP(A54,'2024-2023'!$B$3:$LN$1000,92,0),""),"")</f>
        <v>29496</v>
      </c>
      <c r="V54" s="10">
        <f>IFERROR(IFERROR(VLOOKUP(A54,'2024-2023'!$B$3:$LN$1000,107,0),"")+IFERROR(VLOOKUP(A54,'2024-2023'!$B$3:$LN$1000,91,0),""),"")</f>
        <v>18508</v>
      </c>
      <c r="W54">
        <f>IFERROR(IFERROR(VLOOKUP(A54,'2020-2019'!$B$3:$LN$4660,93,0),"")+IFERROR(VLOOKUP(A54,'2020-2019'!$B$3:$LN$4660,109,0),""),"")</f>
        <v>39924</v>
      </c>
      <c r="X54">
        <f>IFERROR(IFERROR(VLOOKUP(A54,'2022-2021'!$B$3:$LN$4660,94,0),"")+IFERROR(VLOOKUP(A54,'2022-2021'!$B$3:$LN$4660,110,0),""),"")</f>
        <v>28930</v>
      </c>
      <c r="Y54">
        <f>IFERROR(IFERROR(VLOOKUP(A54,'2022-2021'!$B$3:$LN$4660,109,0),"")+IFERROR(VLOOKUP(A54,'2022-2021'!$B$3:$LN$4660,93,0),""),"")</f>
        <v>31896</v>
      </c>
      <c r="Z54">
        <f>IFERROR((IFERROR(VLOOKUP(A54,'2024-2023'!$B$3:$LN$4660,110,0),"")+IFERROR(VLOOKUP(A54,'2024-2023'!$B$3:$LN$4660,94,0),"")),"")</f>
        <v>27899</v>
      </c>
      <c r="AA54">
        <f>IFERROR((IFERROR(VLOOKUP(A54,'2024-2023'!$B$3:$LN$4660,93,0),"")+IFERROR(VLOOKUP(A54,'2024-2023'!$B$3:$LN$4660,109,0),"")),"")</f>
        <v>18225</v>
      </c>
      <c r="AB54">
        <f>IFERROR((IFERROR(VLOOKUP(A54,'2020-2019'!$B$3:$LN$466,'2020-2019'!$CV$1,0),"")),"")</f>
        <v>9440</v>
      </c>
      <c r="AC54">
        <f>IFERROR((IFERROR(VLOOKUP(A54,'2022-2021'!$B$3:$LN$4660,100,0),"")),"")</f>
        <v>5496</v>
      </c>
      <c r="AD54">
        <f>IFERROR((IFERROR(VLOOKUP(A54,'2022-2021'!$B$3:$LN$4660,99,0),"")),"")</f>
        <v>6565</v>
      </c>
      <c r="AE54">
        <f>IFERROR((IFERROR(VLOOKUP(A54,'2024-2023'!$B$3:$LN$4660,100,0),"")),"")</f>
        <v>855</v>
      </c>
      <c r="AF54">
        <f>IFERROR(VLOOKUP(A54,'2024-2023'!$B$3:$LN$4660,99,0),"")</f>
        <v>283</v>
      </c>
      <c r="AG54">
        <f>IFERROR((IFERROR(VLOOKUP(A54,'2020-2019'!$B$3:$LN$4660,'2020-2019'!$X$1,0),"")+IFERROR(VLOOKUP(A54,'2020-2019'!$B$3:$LN$4660,'2020-2019'!$AN$1,0),"")),"")</f>
        <v>65868</v>
      </c>
      <c r="AH54">
        <f>IFERROR((IFERROR(VLOOKUP(A54,'2022-2021'!$B$3:$LN$4660,24,0),"")+IFERROR(VLOOKUP(A54,'2022-2021'!$B$3:$LN$4660,40,0),"")),"")</f>
        <v>73495</v>
      </c>
      <c r="AI54">
        <f>IFERROR((IFERROR(VLOOKUP(A54,'2022-2021'!$B$3:$LN$4660,23,0),"")+IFERROR(VLOOKUP(A54,'2022-2021'!$B$3:$LN$4660,39,0),"")),"")</f>
        <v>77723</v>
      </c>
      <c r="AJ54">
        <f>IFERROR((IFERROR(VLOOKUP(A54,'2024-2023'!$B$3:$LN$4660,24,0),"")+IFERROR(VLOOKUP(A54,'2024-2023'!$B$3:$LN$4660,40,0),"")),"")</f>
        <v>72591</v>
      </c>
      <c r="AK54">
        <f>IFERROR((IFERROR(VLOOKUP(A54,'2024-2023'!$B$3:$LN$4660,23,0),"")+IFERROR(VLOOKUP(A54,'2024-2023'!$B$3:$LN$4660,39,0),"")),"")</f>
        <v>87256</v>
      </c>
      <c r="AL54">
        <f>IFERROR(VLOOKUP(A54,'2020-2019'!$B$3:$LN$466,'2020-2019'!$AM$1,0),"")</f>
        <v>2276</v>
      </c>
      <c r="AM54">
        <f>IFERROR(VLOOKUP(A54,'2022-2021'!$B$3:$LN$4660,38,0),"")</f>
        <v>2325</v>
      </c>
      <c r="AN54">
        <f>IFERROR(VLOOKUP(A54,'2022-2021'!$B$3:$LN$4660,37,0),"")</f>
        <v>3032</v>
      </c>
      <c r="AO54">
        <f>IFERROR(VLOOKUP(A54,'2024-2023'!$B$3:$LN$4660,38,0),"")</f>
        <v>93</v>
      </c>
      <c r="AP54">
        <f>IFERROR(VLOOKUP(A54,'2024-2023'!$B$3:$LN$4660,37,0),"")</f>
        <v>93</v>
      </c>
      <c r="AQ54">
        <f>IFERROR((IFERROR(VLOOKUP(A54,'2020-2019'!$B$3:$LN$466,'2020-2019'!$BL$1,0),"")+IFERROR(VLOOKUP(A54,'2020-2019'!$B$3:$LN$466,'2020-2019'!$BV$1,0),"")),"")</f>
        <v>1231</v>
      </c>
      <c r="AR54" s="5">
        <f t="shared" si="7"/>
        <v>0.39300000000000002</v>
      </c>
      <c r="AS54" t="str">
        <f>IFERROR(VLOOKUP(A54,риски!$G$2:$H$642,2,0),"")</f>
        <v>низкий</v>
      </c>
      <c r="AT54" t="str">
        <f>IFERROR(VLOOKUP(A54,Реест!A72:$P$30000,15,0),"")</f>
        <v>nasd.su</v>
      </c>
      <c r="AU54" t="str">
        <f>IFERROR(VLOOKUP(A54,old!$A$3:$AU$2001,47,0),"")</f>
        <v>image181</v>
      </c>
      <c r="AV54" s="3">
        <f t="shared" si="8"/>
        <v>1.3247100261128317</v>
      </c>
      <c r="AW54" t="str">
        <f t="shared" si="0"/>
        <v xml:space="preserve"> ООО ПКО «НАСД» зарегистрировано по адресу: г. Москва, ул. Писцовая, д. 16, к. 2, 127287. Генеральным директором является Сморчков Гаярь Николаевич. Рост доходов компании за 5 лет: 39,3%. Рост финансовых активов компании за 5 лет: 132,47%. Объем заемных средств компании на конец 2024 года: 1231 тыс. руб. ФССП присвоил низкий уровень риска для данного ПКО.</v>
      </c>
      <c r="AX54" t="s">
        <v>22914</v>
      </c>
      <c r="AY54">
        <f>VLOOKUP(A54,'2024-2023'!$B$2:$NY$583,'2024-2023'!$BH$1,0)</f>
        <v>81307</v>
      </c>
      <c r="AZ54">
        <f>VLOOKUP(A54,'2024-2023'!$B$2:$NY$583,71,0)</f>
        <v>0</v>
      </c>
      <c r="BA54">
        <f>VLOOKUP(A54,'2024-2023'!$B$2:$NY$583,79,0)</f>
        <v>0</v>
      </c>
      <c r="BB54">
        <f t="shared" si="3"/>
        <v>0</v>
      </c>
      <c r="BC54" s="6">
        <f t="shared" si="4"/>
        <v>7.8600000000000003E-2</v>
      </c>
      <c r="BD54" s="6">
        <f t="shared" si="5"/>
        <v>1.5290685109141992E-2</v>
      </c>
      <c r="BE54" t="str">
        <f t="shared" si="6"/>
        <v>Малая фирма</v>
      </c>
    </row>
    <row r="55" spans="1:57">
      <c r="A55" s="10">
        <v>7736551151</v>
      </c>
      <c r="B55">
        <v>294</v>
      </c>
      <c r="C55" t="s">
        <v>507</v>
      </c>
      <c r="D55">
        <v>7736551151</v>
      </c>
      <c r="E55" t="s">
        <v>14872</v>
      </c>
      <c r="F55" t="s">
        <v>13926</v>
      </c>
      <c r="G55" s="7">
        <v>39058</v>
      </c>
      <c r="H55">
        <v>19</v>
      </c>
      <c r="I55" t="s">
        <v>73</v>
      </c>
      <c r="J55" t="s">
        <v>5025</v>
      </c>
      <c r="K55" t="s">
        <v>5024</v>
      </c>
      <c r="L55" t="s">
        <v>4041</v>
      </c>
      <c r="M55">
        <f>VLOOKUP(D55,УК!$A$1:$B$599,2,0)/1000</f>
        <v>5000</v>
      </c>
      <c r="R55" s="10">
        <f>IFERROR(IFERROR(VLOOKUP(A55,'2020-2019'!$B$3:$LN$466,108,0),"")+IFERROR(VLOOKUP(A55,'2020-2019'!$B$3:$LN$1000,91,0),""),"")</f>
        <v>62829</v>
      </c>
      <c r="S55" s="10">
        <f>IFERROR(IFERROR(VLOOKUP(A55,'2022-2021'!$B$3:$LN$1000,108,0),"")+IFERROR(VLOOKUP(A55,'2022-2021'!$B$3:$LN$1000,92,0),""),"")</f>
        <v>75107</v>
      </c>
      <c r="T55" s="10">
        <f>IFERROR(IFERROR(VLOOKUP(A55,'2022-2021'!$B$3:$LN$1000,107,0),"")+IFERROR(VLOOKUP(A55,'2022-2021'!$B$3:$LN$1000,91,0),""),"")</f>
        <v>80700</v>
      </c>
      <c r="U55" s="10">
        <f>IFERROR(IFERROR(VLOOKUP(A55,'2024-2023'!$B$3:$LN$1000,108,0),"")+IFERROR(VLOOKUP(A55,'2024-2023'!$B$3:$LN$1000,92,0),""),"")</f>
        <v>104010</v>
      </c>
      <c r="V55" s="10">
        <f>IFERROR(IFERROR(VLOOKUP(A55,'2024-2023'!$B$3:$LN$1000,107,0),"")+IFERROR(VLOOKUP(A55,'2024-2023'!$B$3:$LN$1000,91,0),""),"")</f>
        <v>101648</v>
      </c>
      <c r="W55">
        <f>IFERROR(IFERROR(VLOOKUP(A55,'2020-2019'!$B$3:$LN$4660,93,0),"")+IFERROR(VLOOKUP(A55,'2020-2019'!$B$3:$LN$4660,109,0),""),"")</f>
        <v>64346</v>
      </c>
      <c r="X55">
        <f>IFERROR(IFERROR(VLOOKUP(A55,'2022-2021'!$B$3:$LN$4660,94,0),"")+IFERROR(VLOOKUP(A55,'2022-2021'!$B$3:$LN$4660,110,0),""),"")</f>
        <v>73086</v>
      </c>
      <c r="Y55">
        <f>IFERROR(IFERROR(VLOOKUP(A55,'2022-2021'!$B$3:$LN$4660,109,0),"")+IFERROR(VLOOKUP(A55,'2022-2021'!$B$3:$LN$4660,93,0),""),"")</f>
        <v>74954</v>
      </c>
      <c r="Z55">
        <f>IFERROR((IFERROR(VLOOKUP(A55,'2024-2023'!$B$3:$LN$4660,110,0),"")+IFERROR(VLOOKUP(A55,'2024-2023'!$B$3:$LN$4660,94,0),"")),"")</f>
        <v>100473</v>
      </c>
      <c r="AA55">
        <f>IFERROR((IFERROR(VLOOKUP(A55,'2024-2023'!$B$3:$LN$4660,93,0),"")+IFERROR(VLOOKUP(A55,'2024-2023'!$B$3:$LN$4660,109,0),"")),"")</f>
        <v>100591</v>
      </c>
      <c r="AB55">
        <f>IFERROR((IFERROR(VLOOKUP(A55,'2020-2019'!$B$3:$LN$466,'2020-2019'!$CV$1,0),"")),"")</f>
        <v>50</v>
      </c>
      <c r="AC55">
        <f>IFERROR((IFERROR(VLOOKUP(A55,'2022-2021'!$B$3:$LN$4660,100,0),"")),"")</f>
        <v>339</v>
      </c>
      <c r="AD55">
        <f>IFERROR((IFERROR(VLOOKUP(A55,'2022-2021'!$B$3:$LN$4660,99,0),"")),"")</f>
        <v>4884</v>
      </c>
      <c r="AE55">
        <f>IFERROR((IFERROR(VLOOKUP(A55,'2024-2023'!$B$3:$LN$4660,100,0),"")),"")</f>
        <v>2662</v>
      </c>
      <c r="AF55">
        <f>IFERROR(VLOOKUP(A55,'2024-2023'!$B$3:$LN$4660,99,0),"")</f>
        <v>81</v>
      </c>
      <c r="AG55">
        <f>IFERROR((IFERROR(VLOOKUP(A55,'2020-2019'!$B$3:$LN$4660,'2020-2019'!$X$1,0),"")+IFERROR(VLOOKUP(A55,'2020-2019'!$B$3:$LN$4660,'2020-2019'!$AN$1,0),"")),"")</f>
        <v>603</v>
      </c>
      <c r="AH55">
        <f>IFERROR((IFERROR(VLOOKUP(A55,'2022-2021'!$B$3:$LN$4660,24,0),"")+IFERROR(VLOOKUP(A55,'2022-2021'!$B$3:$LN$4660,40,0),"")),"")</f>
        <v>56</v>
      </c>
      <c r="AI55">
        <f>IFERROR((IFERROR(VLOOKUP(A55,'2022-2021'!$B$3:$LN$4660,23,0),"")+IFERROR(VLOOKUP(A55,'2022-2021'!$B$3:$LN$4660,39,0),"")),"")</f>
        <v>0</v>
      </c>
      <c r="AJ55">
        <f>IFERROR((IFERROR(VLOOKUP(A55,'2024-2023'!$B$3:$LN$4660,24,0),"")+IFERROR(VLOOKUP(A55,'2024-2023'!$B$3:$LN$4660,40,0),"")),"")</f>
        <v>0</v>
      </c>
      <c r="AK55">
        <f>IFERROR((IFERROR(VLOOKUP(A55,'2024-2023'!$B$3:$LN$4660,23,0),"")+IFERROR(VLOOKUP(A55,'2024-2023'!$B$3:$LN$4660,39,0),"")),"")</f>
        <v>0</v>
      </c>
      <c r="AL55">
        <f>IFERROR(VLOOKUP(A55,'2020-2019'!$B$3:$LN$466,'2020-2019'!$AM$1,0),"")</f>
        <v>16803</v>
      </c>
      <c r="AM55">
        <f>IFERROR(VLOOKUP(A55,'2022-2021'!$B$3:$LN$4660,38,0),"")</f>
        <v>21591</v>
      </c>
      <c r="AN55">
        <f>IFERROR(VLOOKUP(A55,'2022-2021'!$B$3:$LN$4660,37,0),"")</f>
        <v>37623</v>
      </c>
      <c r="AO55">
        <f>IFERROR(VLOOKUP(A55,'2024-2023'!$B$3:$LN$4660,38,0),"")</f>
        <v>40361</v>
      </c>
      <c r="AP55">
        <f>IFERROR(VLOOKUP(A55,'2024-2023'!$B$3:$LN$4660,37,0),"")</f>
        <v>39986</v>
      </c>
      <c r="AQ55">
        <f>IFERROR((IFERROR(VLOOKUP(A55,'2020-2019'!$B$3:$LN$466,'2020-2019'!$BL$1,0),"")+IFERROR(VLOOKUP(A55,'2020-2019'!$B$3:$LN$466,'2020-2019'!$BV$1,0),"")),"")</f>
        <v>1151</v>
      </c>
      <c r="AR55" s="5">
        <f t="shared" si="7"/>
        <v>1.6180000000000001</v>
      </c>
      <c r="AS55" t="str">
        <f>IFERROR(VLOOKUP(A55,риски!$G$2:$H$642,2,0),"")</f>
        <v>низкий</v>
      </c>
      <c r="AT55" t="str">
        <f>IFERROR(VLOOKUP(A55,Реест!A74:$P$30000,15,0),"")</f>
        <v>abv-collection.ru</v>
      </c>
      <c r="AU55" t="str">
        <f>IFERROR(VLOOKUP(A55,old!$A$3:$AU$2001,47,0),"")</f>
        <v>image194</v>
      </c>
      <c r="AV55" s="3">
        <f t="shared" si="8"/>
        <v>0</v>
      </c>
      <c r="AW55" t="str">
        <f t="shared" si="0"/>
        <v xml:space="preserve"> ООО Профессиональная коллекторская организация «АБВ» зарегистрировано по адресу: 119119, Москва г, Ленинский пр-кт, дом 42, корпус 1_2_3, этаж 1, помещение I, комната 88. Генеральным директором является Григоров Максим Николаевич. Рост доходов компании за 5 лет: 161,8%. Объем заемных средств компании на конец 2024 года: 1151 тыс. руб. ФССП присвоил низкий уровень риска для данного ПКО.</v>
      </c>
      <c r="AX55" t="s">
        <v>22914</v>
      </c>
      <c r="AY55">
        <f>VLOOKUP(A55,'2024-2023'!$B$2:$NY$583,'2024-2023'!$BH$1,0)</f>
        <v>15799</v>
      </c>
      <c r="AZ55">
        <f>VLOOKUP(A55,'2024-2023'!$B$2:$NY$583,71,0)</f>
        <v>0</v>
      </c>
      <c r="BA55">
        <f>VLOOKUP(A55,'2024-2023'!$B$2:$NY$583,79,0)</f>
        <v>0</v>
      </c>
      <c r="BB55">
        <f t="shared" si="3"/>
        <v>0</v>
      </c>
      <c r="BC55" s="6">
        <f t="shared" si="4"/>
        <v>0.3236</v>
      </c>
      <c r="BD55" s="6">
        <f t="shared" si="5"/>
        <v>7.9686762159609636E-4</v>
      </c>
      <c r="BE55" t="str">
        <f t="shared" si="6"/>
        <v>Малая фирма</v>
      </c>
    </row>
    <row r="56" spans="1:57">
      <c r="A56" s="10">
        <v>8601038645</v>
      </c>
      <c r="B56">
        <v>86</v>
      </c>
      <c r="C56" t="s">
        <v>514</v>
      </c>
      <c r="D56">
        <v>8601038645</v>
      </c>
      <c r="E56" t="s">
        <v>14873</v>
      </c>
      <c r="F56" t="s">
        <v>13927</v>
      </c>
      <c r="G56" s="7">
        <v>40010</v>
      </c>
      <c r="H56">
        <v>17</v>
      </c>
      <c r="I56" t="s">
        <v>73</v>
      </c>
      <c r="J56" t="s">
        <v>5005</v>
      </c>
      <c r="K56" t="s">
        <v>5005</v>
      </c>
      <c r="L56" t="s">
        <v>518</v>
      </c>
      <c r="M56">
        <f>VLOOKUP(D56,УК!$A$1:$B$599,2,0)/1000</f>
        <v>625</v>
      </c>
      <c r="R56" s="10">
        <f>IFERROR(IFERROR(VLOOKUP(A56,'2020-2019'!$B$3:$LN$466,108,0),"")+IFERROR(VLOOKUP(A56,'2020-2019'!$B$3:$LN$1000,91,0),""),"")</f>
        <v>205116</v>
      </c>
      <c r="S56" s="10">
        <f>IFERROR(IFERROR(VLOOKUP(A56,'2022-2021'!$B$3:$LN$1000,108,0),"")+IFERROR(VLOOKUP(A56,'2022-2021'!$B$3:$LN$1000,92,0),""),"")</f>
        <v>167457</v>
      </c>
      <c r="T56" s="10">
        <f>IFERROR(IFERROR(VLOOKUP(A56,'2022-2021'!$B$3:$LN$1000,107,0),"")+IFERROR(VLOOKUP(A56,'2022-2021'!$B$3:$LN$1000,91,0),""),"")</f>
        <v>177357</v>
      </c>
      <c r="U56" s="10">
        <f>IFERROR(IFERROR(VLOOKUP(A56,'2024-2023'!$B$3:$LN$1000,108,0),"")+IFERROR(VLOOKUP(A56,'2024-2023'!$B$3:$LN$1000,92,0),""),"")</f>
        <v>170971</v>
      </c>
      <c r="V56" s="10">
        <f>IFERROR(IFERROR(VLOOKUP(A56,'2024-2023'!$B$3:$LN$1000,107,0),"")+IFERROR(VLOOKUP(A56,'2024-2023'!$B$3:$LN$1000,91,0),""),"")</f>
        <v>115835</v>
      </c>
      <c r="W56">
        <f>IFERROR(IFERROR(VLOOKUP(A56,'2020-2019'!$B$3:$LN$4660,93,0),"")+IFERROR(VLOOKUP(A56,'2020-2019'!$B$3:$LN$4660,109,0),""),"")</f>
        <v>69306</v>
      </c>
      <c r="X56">
        <f>IFERROR(IFERROR(VLOOKUP(A56,'2022-2021'!$B$3:$LN$4660,94,0),"")+IFERROR(VLOOKUP(A56,'2022-2021'!$B$3:$LN$4660,110,0),""),"")</f>
        <v>90412</v>
      </c>
      <c r="Y56">
        <f>IFERROR(IFERROR(VLOOKUP(A56,'2022-2021'!$B$3:$LN$4660,109,0),"")+IFERROR(VLOOKUP(A56,'2022-2021'!$B$3:$LN$4660,93,0),""),"")</f>
        <v>77237</v>
      </c>
      <c r="Z56">
        <f>IFERROR((IFERROR(VLOOKUP(A56,'2024-2023'!$B$3:$LN$4660,110,0),"")+IFERROR(VLOOKUP(A56,'2024-2023'!$B$3:$LN$4660,94,0),"")),"")</f>
        <v>51987</v>
      </c>
      <c r="AA56">
        <f>IFERROR((IFERROR(VLOOKUP(A56,'2024-2023'!$B$3:$LN$4660,93,0),"")+IFERROR(VLOOKUP(A56,'2024-2023'!$B$3:$LN$4660,109,0),"")),"")</f>
        <v>55020</v>
      </c>
      <c r="AB56">
        <f>IFERROR((IFERROR(VLOOKUP(A56,'2020-2019'!$B$3:$LN$466,'2020-2019'!$CV$1,0),"")),"")</f>
        <v>127038</v>
      </c>
      <c r="AC56">
        <f>IFERROR((IFERROR(VLOOKUP(A56,'2022-2021'!$B$3:$LN$4660,100,0),"")),"")</f>
        <v>45531</v>
      </c>
      <c r="AD56">
        <f>IFERROR((IFERROR(VLOOKUP(A56,'2022-2021'!$B$3:$LN$4660,99,0),"")),"")</f>
        <v>101113</v>
      </c>
      <c r="AE56">
        <f>IFERROR((IFERROR(VLOOKUP(A56,'2024-2023'!$B$3:$LN$4660,100,0),"")),"")</f>
        <v>109116</v>
      </c>
      <c r="AF56">
        <f>IFERROR(VLOOKUP(A56,'2024-2023'!$B$3:$LN$4660,99,0),"")</f>
        <v>55530</v>
      </c>
      <c r="AG56">
        <f>IFERROR((IFERROR(VLOOKUP(A56,'2020-2019'!$B$3:$LN$4660,'2020-2019'!$X$1,0),"")+IFERROR(VLOOKUP(A56,'2020-2019'!$B$3:$LN$4660,'2020-2019'!$AN$1,0),"")),"")</f>
        <v>124050</v>
      </c>
      <c r="AH56">
        <f>IFERROR((IFERROR(VLOOKUP(A56,'2022-2021'!$B$3:$LN$4660,24,0),"")+IFERROR(VLOOKUP(A56,'2022-2021'!$B$3:$LN$4660,40,0),"")),"")</f>
        <v>0</v>
      </c>
      <c r="AI56">
        <f>IFERROR((IFERROR(VLOOKUP(A56,'2022-2021'!$B$3:$LN$4660,23,0),"")+IFERROR(VLOOKUP(A56,'2022-2021'!$B$3:$LN$4660,39,0),"")),"")</f>
        <v>0</v>
      </c>
      <c r="AJ56">
        <f>IFERROR((IFERROR(VLOOKUP(A56,'2024-2023'!$B$3:$LN$4660,24,0),"")+IFERROR(VLOOKUP(A56,'2024-2023'!$B$3:$LN$4660,40,0),"")),"")</f>
        <v>0</v>
      </c>
      <c r="AK56">
        <f>IFERROR((IFERROR(VLOOKUP(A56,'2024-2023'!$B$3:$LN$4660,23,0),"")+IFERROR(VLOOKUP(A56,'2024-2023'!$B$3:$LN$4660,39,0),"")),"")</f>
        <v>0</v>
      </c>
      <c r="AL56">
        <f>IFERROR(VLOOKUP(A56,'2020-2019'!$B$3:$LN$466,'2020-2019'!$AM$1,0),"")</f>
        <v>13019</v>
      </c>
      <c r="AM56">
        <f>IFERROR(VLOOKUP(A56,'2022-2021'!$B$3:$LN$4660,38,0),"")</f>
        <v>136357</v>
      </c>
      <c r="AN56">
        <f>IFERROR(VLOOKUP(A56,'2022-2021'!$B$3:$LN$4660,37,0),"")</f>
        <v>120791</v>
      </c>
      <c r="AO56">
        <f>IFERROR(VLOOKUP(A56,'2024-2023'!$B$3:$LN$4660,38,0),"")</f>
        <v>67992</v>
      </c>
      <c r="AP56">
        <f>IFERROR(VLOOKUP(A56,'2024-2023'!$B$3:$LN$4660,37,0),"")</f>
        <v>40753</v>
      </c>
      <c r="AQ56">
        <f>IFERROR((IFERROR(VLOOKUP(A56,'2020-2019'!$B$3:$LN$466,'2020-2019'!$BL$1,0),"")+IFERROR(VLOOKUP(A56,'2020-2019'!$B$3:$LN$466,'2020-2019'!$BV$1,0),"")),"")</f>
        <v>0</v>
      </c>
      <c r="AR56" s="5">
        <f t="shared" si="7"/>
        <v>0.56499999999999995</v>
      </c>
      <c r="AS56" t="str">
        <f>IFERROR(VLOOKUP(A56,риски!$G$2:$H$642,2,0),"")</f>
        <v>низкий</v>
      </c>
      <c r="AT56" t="str">
        <f>IFERROR(VLOOKUP(A56,Реест!A75:$P$30000,15,0),"")</f>
        <v>ugra-collector.ru</v>
      </c>
      <c r="AU56" t="str">
        <f>IFERROR(VLOOKUP(A56,old!$A$3:$AU$2001,47,0),"")</f>
        <v>image027</v>
      </c>
      <c r="AV56" s="3">
        <f t="shared" si="8"/>
        <v>0</v>
      </c>
      <c r="AW56" t="str">
        <f t="shared" si="0"/>
        <v xml:space="preserve"> ООО ПКО «Югория» зарегистрировано по адресу: 620075, Свердловская обл, г Екатеринбург, ул Горького, 63, 226. Генеральным директором является Долженков Сергей Владимирович. Рост доходов компании за 5 лет: 56,5%. ФССП присвоил низкий уровень риска для данного ПКО.</v>
      </c>
      <c r="AX56" t="s">
        <v>22935</v>
      </c>
      <c r="AY56">
        <f>VLOOKUP(A56,'2024-2023'!$B$2:$NY$583,'2024-2023'!$BH$1,0)</f>
        <v>11963</v>
      </c>
      <c r="AZ56">
        <f>VLOOKUP(A56,'2024-2023'!$B$2:$NY$583,71,0)</f>
        <v>0</v>
      </c>
      <c r="BA56">
        <f>VLOOKUP(A56,'2024-2023'!$B$2:$NY$583,79,0)</f>
        <v>0</v>
      </c>
      <c r="BB56">
        <f t="shared" si="3"/>
        <v>0</v>
      </c>
      <c r="BC56" s="6">
        <f t="shared" si="4"/>
        <v>0.11299999999999999</v>
      </c>
      <c r="BD56" s="6">
        <f t="shared" si="5"/>
        <v>0.47938878577286659</v>
      </c>
      <c r="BE56" t="str">
        <f t="shared" si="6"/>
        <v>Малая фирма</v>
      </c>
    </row>
    <row r="57" spans="1:57">
      <c r="A57" s="10">
        <v>6685099905</v>
      </c>
      <c r="B57">
        <v>82</v>
      </c>
      <c r="C57" t="s">
        <v>521</v>
      </c>
      <c r="D57">
        <v>6685099905</v>
      </c>
      <c r="E57" t="s">
        <v>14874</v>
      </c>
      <c r="F57" t="s">
        <v>13928</v>
      </c>
      <c r="G57" s="7">
        <v>42283</v>
      </c>
      <c r="H57">
        <v>10</v>
      </c>
      <c r="I57" t="s">
        <v>73</v>
      </c>
      <c r="J57" t="s">
        <v>4956</v>
      </c>
      <c r="K57" t="s">
        <v>4955</v>
      </c>
      <c r="L57" t="s">
        <v>8191</v>
      </c>
      <c r="M57">
        <f>VLOOKUP(D57,УК!$A$1:$B$599,2,0)/1000</f>
        <v>2000</v>
      </c>
      <c r="R57" s="10">
        <f>IFERROR(IFERROR(VLOOKUP(A57,'2020-2019'!$B$3:$LN$466,108,0),"")+IFERROR(VLOOKUP(A57,'2020-2019'!$B$3:$LN$1000,91,0),""),"")</f>
        <v>183559</v>
      </c>
      <c r="S57" s="10">
        <f>IFERROR(IFERROR(VLOOKUP(A57,'2022-2021'!$B$3:$LN$1000,108,0),"")+IFERROR(VLOOKUP(A57,'2022-2021'!$B$3:$LN$1000,92,0),""),"")</f>
        <v>237721</v>
      </c>
      <c r="T57" s="10">
        <f>IFERROR(IFERROR(VLOOKUP(A57,'2022-2021'!$B$3:$LN$1000,107,0),"")+IFERROR(VLOOKUP(A57,'2022-2021'!$B$3:$LN$1000,91,0),""),"")</f>
        <v>219852</v>
      </c>
      <c r="U57" s="10">
        <f>IFERROR(IFERROR(VLOOKUP(A57,'2024-2023'!$B$3:$LN$1000,108,0),"")+IFERROR(VLOOKUP(A57,'2024-2023'!$B$3:$LN$1000,92,0),""),"")</f>
        <v>181695</v>
      </c>
      <c r="V57" s="10">
        <f>IFERROR(IFERROR(VLOOKUP(A57,'2024-2023'!$B$3:$LN$1000,107,0),"")+IFERROR(VLOOKUP(A57,'2024-2023'!$B$3:$LN$1000,91,0),""),"")</f>
        <v>165586</v>
      </c>
      <c r="W57">
        <f>IFERROR(IFERROR(VLOOKUP(A57,'2020-2019'!$B$3:$LN$4660,93,0),"")+IFERROR(VLOOKUP(A57,'2020-2019'!$B$3:$LN$4660,109,0),""),"")</f>
        <v>103928</v>
      </c>
      <c r="X57">
        <f>IFERROR(IFERROR(VLOOKUP(A57,'2022-2021'!$B$3:$LN$4660,94,0),"")+IFERROR(VLOOKUP(A57,'2022-2021'!$B$3:$LN$4660,110,0),""),"")</f>
        <v>15727</v>
      </c>
      <c r="Y57">
        <f>IFERROR(IFERROR(VLOOKUP(A57,'2022-2021'!$B$3:$LN$4660,109,0),"")+IFERROR(VLOOKUP(A57,'2022-2021'!$B$3:$LN$4660,93,0),""),"")</f>
        <v>116704</v>
      </c>
      <c r="Z57">
        <f>IFERROR((IFERROR(VLOOKUP(A57,'2024-2023'!$B$3:$LN$4660,110,0),"")+IFERROR(VLOOKUP(A57,'2024-2023'!$B$3:$LN$4660,94,0),"")),"")</f>
        <v>141833</v>
      </c>
      <c r="AA57">
        <f>IFERROR((IFERROR(VLOOKUP(A57,'2024-2023'!$B$3:$LN$4660,93,0),"")+IFERROR(VLOOKUP(A57,'2024-2023'!$B$3:$LN$4660,109,0),"")),"")</f>
        <v>108226</v>
      </c>
      <c r="AB57">
        <f>IFERROR((IFERROR(VLOOKUP(A57,'2020-2019'!$B$3:$LN$466,'2020-2019'!$CV$1,0),"")),"")</f>
        <v>137957</v>
      </c>
      <c r="AC57">
        <f>IFERROR((IFERROR(VLOOKUP(A57,'2022-2021'!$B$3:$LN$4660,100,0),"")),"")</f>
        <v>212605</v>
      </c>
      <c r="AD57">
        <f>IFERROR((IFERROR(VLOOKUP(A57,'2022-2021'!$B$3:$LN$4660,99,0),"")),"")</f>
        <v>97452</v>
      </c>
      <c r="AE57">
        <f>IFERROR((IFERROR(VLOOKUP(A57,'2024-2023'!$B$3:$LN$4660,100,0),"")),"")</f>
        <v>30436</v>
      </c>
      <c r="AF57">
        <f>IFERROR(VLOOKUP(A57,'2024-2023'!$B$3:$LN$4660,99,0),"")</f>
        <v>50804</v>
      </c>
      <c r="AG57">
        <f>IFERROR((IFERROR(VLOOKUP(A57,'2020-2019'!$B$3:$LN$4660,'2020-2019'!$X$1,0),"")+IFERROR(VLOOKUP(A57,'2020-2019'!$B$3:$LN$4660,'2020-2019'!$AN$1,0),"")),"")</f>
        <v>0</v>
      </c>
      <c r="AH57">
        <f>IFERROR((IFERROR(VLOOKUP(A57,'2022-2021'!$B$3:$LN$4660,24,0),"")+IFERROR(VLOOKUP(A57,'2022-2021'!$B$3:$LN$4660,40,0),"")),"")</f>
        <v>0</v>
      </c>
      <c r="AI57">
        <f>IFERROR((IFERROR(VLOOKUP(A57,'2022-2021'!$B$3:$LN$4660,23,0),"")+IFERROR(VLOOKUP(A57,'2022-2021'!$B$3:$LN$4660,39,0),"")),"")</f>
        <v>0</v>
      </c>
      <c r="AJ57">
        <f>IFERROR((IFERROR(VLOOKUP(A57,'2024-2023'!$B$3:$LN$4660,24,0),"")+IFERROR(VLOOKUP(A57,'2024-2023'!$B$3:$LN$4660,40,0),"")),"")</f>
        <v>0</v>
      </c>
      <c r="AK57">
        <f>IFERROR((IFERROR(VLOOKUP(A57,'2024-2023'!$B$3:$LN$4660,23,0),"")+IFERROR(VLOOKUP(A57,'2024-2023'!$B$3:$LN$4660,39,0),"")),"")</f>
        <v>0</v>
      </c>
      <c r="AL57">
        <f>IFERROR(VLOOKUP(A57,'2020-2019'!$B$3:$LN$466,'2020-2019'!$AM$1,0),"")</f>
        <v>51631</v>
      </c>
      <c r="AM57">
        <f>IFERROR(VLOOKUP(A57,'2022-2021'!$B$3:$LN$4660,38,0),"")</f>
        <v>282557</v>
      </c>
      <c r="AN57">
        <f>IFERROR(VLOOKUP(A57,'2022-2021'!$B$3:$LN$4660,37,0),"")</f>
        <v>230704</v>
      </c>
      <c r="AO57">
        <f>IFERROR(VLOOKUP(A57,'2024-2023'!$B$3:$LN$4660,38,0),"")</f>
        <v>191477</v>
      </c>
      <c r="AP57">
        <f>IFERROR(VLOOKUP(A57,'2024-2023'!$B$3:$LN$4660,37,0),"")</f>
        <v>107269</v>
      </c>
      <c r="AQ57">
        <f>IFERROR((IFERROR(VLOOKUP(A57,'2020-2019'!$B$3:$LN$466,'2020-2019'!$BL$1,0),"")+IFERROR(VLOOKUP(A57,'2020-2019'!$B$3:$LN$466,'2020-2019'!$BV$1,0),"")),"")</f>
        <v>0</v>
      </c>
      <c r="AR57" s="5">
        <f t="shared" si="7"/>
        <v>0.90200000000000002</v>
      </c>
      <c r="AS57" t="str">
        <f>IFERROR(VLOOKUP(A57,риски!$G$2:$H$642,2,0),"")</f>
        <v>низкий</v>
      </c>
      <c r="AT57" t="str">
        <f>IFERROR(VLOOKUP(A57,Реест!A76:$P$30000,15,0),"")</f>
        <v>arsfinance.ru</v>
      </c>
      <c r="AU57" t="str">
        <f>IFERROR(VLOOKUP(A57,old!$A$3:$AU$2001,47,0),"")</f>
        <v>image110</v>
      </c>
      <c r="AV57" s="3" t="str">
        <f t="shared" si="8"/>
        <v/>
      </c>
      <c r="AW57" t="str">
        <f t="shared" si="0"/>
        <v xml:space="preserve"> ООО ПКО «АРС ФИНАНС» зарегистрировано по адресу: 620014, Свердловская обл, г Екатеринбург, ул Добролюбова, стр 16, 717. Генеральным директором является Лысенко Александр Александрович. Рост доходов компании за 5 лет: 90,2%. ФССП присвоил низкий уровень риска для данного ПКО.</v>
      </c>
      <c r="AX57" t="s">
        <v>22926</v>
      </c>
      <c r="AY57">
        <f>VLOOKUP(A57,'2024-2023'!$B$2:$NY$583,'2024-2023'!$BH$1,0)</f>
        <v>113107</v>
      </c>
      <c r="AZ57">
        <f>VLOOKUP(A57,'2024-2023'!$B$2:$NY$583,71,0)</f>
        <v>0</v>
      </c>
      <c r="BA57">
        <f>VLOOKUP(A57,'2024-2023'!$B$2:$NY$583,79,0)</f>
        <v>0</v>
      </c>
      <c r="BB57">
        <f t="shared" si="3"/>
        <v>0</v>
      </c>
      <c r="BC57" s="6">
        <f t="shared" si="4"/>
        <v>0.1804</v>
      </c>
      <c r="BD57" s="6">
        <f t="shared" si="5"/>
        <v>0.30681337794257968</v>
      </c>
      <c r="BE57" t="str">
        <f t="shared" si="6"/>
        <v>Малая фирма</v>
      </c>
    </row>
    <row r="58" spans="1:57">
      <c r="A58" s="10">
        <v>8602219436</v>
      </c>
      <c r="B58">
        <v>135</v>
      </c>
      <c r="C58" t="s">
        <v>528</v>
      </c>
      <c r="D58">
        <v>8602219436</v>
      </c>
      <c r="E58" t="s">
        <v>14875</v>
      </c>
      <c r="F58" t="s">
        <v>13929</v>
      </c>
      <c r="G58" s="7">
        <v>41928</v>
      </c>
      <c r="H58">
        <v>11</v>
      </c>
      <c r="I58" t="s">
        <v>73</v>
      </c>
      <c r="J58" t="s">
        <v>4981</v>
      </c>
      <c r="K58" t="s">
        <v>4981</v>
      </c>
      <c r="L58" t="s">
        <v>532</v>
      </c>
      <c r="M58">
        <f>VLOOKUP(D58,УК!$A$1:$B$599,2,0)/1000</f>
        <v>10</v>
      </c>
      <c r="R58" s="10">
        <f>IFERROR(IFERROR(VLOOKUP(A58,'2020-2019'!$B$3:$LN$466,108,0),"")+IFERROR(VLOOKUP(A58,'2020-2019'!$B$3:$LN$1000,91,0),""),"")</f>
        <v>155043</v>
      </c>
      <c r="S58" s="10">
        <f>IFERROR(IFERROR(VLOOKUP(A58,'2022-2021'!$B$3:$LN$1000,108,0),"")+IFERROR(VLOOKUP(A58,'2022-2021'!$B$3:$LN$1000,92,0),""),"")</f>
        <v>34914</v>
      </c>
      <c r="T58" s="10">
        <f>IFERROR(IFERROR(VLOOKUP(A58,'2022-2021'!$B$3:$LN$1000,107,0),"")+IFERROR(VLOOKUP(A58,'2022-2021'!$B$3:$LN$1000,91,0),""),"")</f>
        <v>53586</v>
      </c>
      <c r="U58" s="10">
        <f>IFERROR(IFERROR(VLOOKUP(A58,'2024-2023'!$B$3:$LN$1000,108,0),"")+IFERROR(VLOOKUP(A58,'2024-2023'!$B$3:$LN$1000,92,0),""),"")</f>
        <v>88984</v>
      </c>
      <c r="V58" s="10">
        <f>IFERROR(IFERROR(VLOOKUP(A58,'2024-2023'!$B$3:$LN$1000,107,0),"")+IFERROR(VLOOKUP(A58,'2024-2023'!$B$3:$LN$1000,91,0),""),"")</f>
        <v>135772</v>
      </c>
      <c r="W58">
        <f>IFERROR(IFERROR(VLOOKUP(A58,'2020-2019'!$B$3:$LN$4660,93,0),"")+IFERROR(VLOOKUP(A58,'2020-2019'!$B$3:$LN$4660,109,0),""),"")</f>
        <v>49179</v>
      </c>
      <c r="X58">
        <f>IFERROR(IFERROR(VLOOKUP(A58,'2022-2021'!$B$3:$LN$4660,94,0),"")+IFERROR(VLOOKUP(A58,'2022-2021'!$B$3:$LN$4660,110,0),""),"")</f>
        <v>31740</v>
      </c>
      <c r="Y58">
        <f>IFERROR(IFERROR(VLOOKUP(A58,'2022-2021'!$B$3:$LN$4660,109,0),"")+IFERROR(VLOOKUP(A58,'2022-2021'!$B$3:$LN$4660,93,0),""),"")</f>
        <v>51324</v>
      </c>
      <c r="Z58">
        <f>IFERROR((IFERROR(VLOOKUP(A58,'2024-2023'!$B$3:$LN$4660,110,0),"")+IFERROR(VLOOKUP(A58,'2024-2023'!$B$3:$LN$4660,94,0),"")),"")</f>
        <v>82444</v>
      </c>
      <c r="AA58">
        <f>IFERROR((IFERROR(VLOOKUP(A58,'2024-2023'!$B$3:$LN$4660,93,0),"")+IFERROR(VLOOKUP(A58,'2024-2023'!$B$3:$LN$4660,109,0),"")),"")</f>
        <v>131151</v>
      </c>
      <c r="AB58">
        <f>IFERROR((IFERROR(VLOOKUP(A58,'2020-2019'!$B$3:$LN$466,'2020-2019'!$CV$1,0),"")),"")</f>
        <v>138504</v>
      </c>
      <c r="AC58">
        <f>IFERROR((IFERROR(VLOOKUP(A58,'2022-2021'!$B$3:$LN$4660,100,0),"")),"")</f>
        <v>1675</v>
      </c>
      <c r="AD58">
        <f>IFERROR((IFERROR(VLOOKUP(A58,'2022-2021'!$B$3:$LN$4660,99,0),"")),"")</f>
        <v>717</v>
      </c>
      <c r="AE58">
        <f>IFERROR((IFERROR(VLOOKUP(A58,'2024-2023'!$B$3:$LN$4660,100,0),"")),"")</f>
        <v>3139</v>
      </c>
      <c r="AF58">
        <f>IFERROR(VLOOKUP(A58,'2024-2023'!$B$3:$LN$4660,99,0),"")</f>
        <v>-748</v>
      </c>
      <c r="AG58">
        <f>IFERROR((IFERROR(VLOOKUP(A58,'2020-2019'!$B$3:$LN$4660,'2020-2019'!$X$1,0),"")+IFERROR(VLOOKUP(A58,'2020-2019'!$B$3:$LN$4660,'2020-2019'!$AN$1,0),"")),"")</f>
        <v>0</v>
      </c>
      <c r="AH58">
        <f>IFERROR((IFERROR(VLOOKUP(A58,'2022-2021'!$B$3:$LN$4660,24,0),"")+IFERROR(VLOOKUP(A58,'2022-2021'!$B$3:$LN$4660,40,0),"")),"")</f>
        <v>0</v>
      </c>
      <c r="AI58">
        <f>IFERROR((IFERROR(VLOOKUP(A58,'2022-2021'!$B$3:$LN$4660,23,0),"")+IFERROR(VLOOKUP(A58,'2022-2021'!$B$3:$LN$4660,39,0),"")),"")</f>
        <v>0</v>
      </c>
      <c r="AJ58">
        <f>IFERROR((IFERROR(VLOOKUP(A58,'2024-2023'!$B$3:$LN$4660,24,0),"")+IFERROR(VLOOKUP(A58,'2024-2023'!$B$3:$LN$4660,40,0),"")),"")</f>
        <v>0</v>
      </c>
      <c r="AK58">
        <f>IFERROR((IFERROR(VLOOKUP(A58,'2024-2023'!$B$3:$LN$4660,23,0),"")+IFERROR(VLOOKUP(A58,'2024-2023'!$B$3:$LN$4660,39,0),"")),"")</f>
        <v>0</v>
      </c>
      <c r="AL58">
        <f>IFERROR(VLOOKUP(A58,'2020-2019'!$B$3:$LN$466,'2020-2019'!$AM$1,0),"")</f>
        <v>48655</v>
      </c>
      <c r="AM58">
        <f>IFERROR(VLOOKUP(A58,'2022-2021'!$B$3:$LN$4660,38,0),"")</f>
        <v>19319</v>
      </c>
      <c r="AN58">
        <f>IFERROR(VLOOKUP(A58,'2022-2021'!$B$3:$LN$4660,37,0),"")</f>
        <v>17030</v>
      </c>
      <c r="AO58">
        <f>IFERROR(VLOOKUP(A58,'2024-2023'!$B$3:$LN$4660,38,0),"")</f>
        <v>23828</v>
      </c>
      <c r="AP58">
        <f>IFERROR(VLOOKUP(A58,'2024-2023'!$B$3:$LN$4660,37,0),"")</f>
        <v>21595</v>
      </c>
      <c r="AQ58">
        <f>IFERROR((IFERROR(VLOOKUP(A58,'2020-2019'!$B$3:$LN$466,'2020-2019'!$BL$1,0),"")+IFERROR(VLOOKUP(A58,'2020-2019'!$B$3:$LN$466,'2020-2019'!$BV$1,0),"")),"")</f>
        <v>0</v>
      </c>
      <c r="AR58" s="5">
        <f t="shared" si="7"/>
        <v>0.876</v>
      </c>
      <c r="AS58" t="str">
        <f>IFERROR(VLOOKUP(A58,риски!$G$2:$H$642,2,0),"")</f>
        <v>низкий</v>
      </c>
      <c r="AT58" t="str">
        <f>IFERROR(VLOOKUP(A58,Реест!A77:$P$30000,15,0),"")</f>
        <v>region-collector.ru</v>
      </c>
      <c r="AU58" t="str">
        <f>IFERROR(VLOOKUP(A58,old!$A$3:$AU$2001,47,0),"")</f>
        <v>image205</v>
      </c>
      <c r="AV58" s="3" t="str">
        <f t="shared" si="8"/>
        <v/>
      </c>
      <c r="AW58" t="str">
        <f t="shared" si="0"/>
        <v xml:space="preserve"> ООО КА «Регион» зарегистрировано по адресу: 625002, Тюменская обл, г.о. город Тюмень, г Тюмень, ул Комсомольская, д. 49, офис 401. Генеральным директором является Панченко Константин Николаевич. Рост доходов компании за 5 лет: 87,6%. ФССП присвоил низкий уровень риска для данного ПКО.</v>
      </c>
      <c r="AX58" t="s">
        <v>22935</v>
      </c>
      <c r="AY58">
        <f>VLOOKUP(A58,'2024-2023'!$B$2:$NY$583,'2024-2023'!$BH$1,0)</f>
        <v>23422</v>
      </c>
      <c r="AZ58">
        <f>VLOOKUP(A58,'2024-2023'!$B$2:$NY$583,71,0)</f>
        <v>0</v>
      </c>
      <c r="BA58">
        <f>VLOOKUP(A58,'2024-2023'!$B$2:$NY$583,79,0)</f>
        <v>0</v>
      </c>
      <c r="BB58">
        <f t="shared" si="3"/>
        <v>0</v>
      </c>
      <c r="BC58" s="6">
        <f t="shared" si="4"/>
        <v>0.17519999999999999</v>
      </c>
      <c r="BD58" s="6">
        <f t="shared" si="5"/>
        <v>-5.509236072238753E-3</v>
      </c>
      <c r="BE58" t="str">
        <f t="shared" si="6"/>
        <v>Малая фирма</v>
      </c>
    </row>
    <row r="59" spans="1:57">
      <c r="A59" s="10">
        <v>6230085345</v>
      </c>
      <c r="B59">
        <v>35</v>
      </c>
      <c r="C59" t="s">
        <v>535</v>
      </c>
      <c r="D59">
        <v>6230085345</v>
      </c>
      <c r="E59" t="s">
        <v>14876</v>
      </c>
      <c r="F59" t="s">
        <v>13930</v>
      </c>
      <c r="G59" s="7">
        <v>41838</v>
      </c>
      <c r="H59">
        <v>12</v>
      </c>
      <c r="I59" t="s">
        <v>73</v>
      </c>
      <c r="J59" t="s">
        <v>4867</v>
      </c>
      <c r="K59" t="s">
        <v>4867</v>
      </c>
      <c r="L59" t="s">
        <v>8198</v>
      </c>
      <c r="M59">
        <f>VLOOKUP(D59,УК!$A$1:$B$599,2,0)/1000</f>
        <v>30020</v>
      </c>
      <c r="R59" s="10">
        <f>IFERROR(IFERROR(VLOOKUP(A59,'2020-2019'!$B$3:$LN$466,108,0),"")+IFERROR(VLOOKUP(A59,'2020-2019'!$B$3:$LN$1000,91,0),""),"")</f>
        <v>308809</v>
      </c>
      <c r="S59" s="10">
        <f>IFERROR(IFERROR(VLOOKUP(A59,'2022-2021'!$B$3:$LN$1000,108,0),"")+IFERROR(VLOOKUP(A59,'2022-2021'!$B$3:$LN$1000,92,0),""),"")</f>
        <v>392415</v>
      </c>
      <c r="T59" s="10">
        <f>IFERROR(IFERROR(VLOOKUP(A59,'2022-2021'!$B$3:$LN$1000,107,0),"")+IFERROR(VLOOKUP(A59,'2022-2021'!$B$3:$LN$1000,91,0),""),"")</f>
        <v>502955</v>
      </c>
      <c r="U59" s="10">
        <f>IFERROR(IFERROR(VLOOKUP(A59,'2024-2023'!$B$3:$LN$1000,108,0),"")+IFERROR(VLOOKUP(A59,'2024-2023'!$B$3:$LN$1000,92,0),""),"")</f>
        <v>550947</v>
      </c>
      <c r="V59" s="10">
        <f>IFERROR(IFERROR(VLOOKUP(A59,'2024-2023'!$B$3:$LN$1000,107,0),"")+IFERROR(VLOOKUP(A59,'2024-2023'!$B$3:$LN$1000,91,0),""),"")</f>
        <v>489090</v>
      </c>
      <c r="W59">
        <f>IFERROR(IFERROR(VLOOKUP(A59,'2020-2019'!$B$3:$LN$4660,93,0),"")+IFERROR(VLOOKUP(A59,'2020-2019'!$B$3:$LN$4660,109,0),""),"")</f>
        <v>336463</v>
      </c>
      <c r="X59">
        <f>IFERROR(IFERROR(VLOOKUP(A59,'2022-2021'!$B$3:$LN$4660,94,0),"")+IFERROR(VLOOKUP(A59,'2022-2021'!$B$3:$LN$4660,110,0),""),"")</f>
        <v>277288</v>
      </c>
      <c r="Y59">
        <f>IFERROR(IFERROR(VLOOKUP(A59,'2022-2021'!$B$3:$LN$4660,109,0),"")+IFERROR(VLOOKUP(A59,'2022-2021'!$B$3:$LN$4660,93,0),""),"")</f>
        <v>292047</v>
      </c>
      <c r="Z59">
        <f>IFERROR((IFERROR(VLOOKUP(A59,'2024-2023'!$B$3:$LN$4660,110,0),"")+IFERROR(VLOOKUP(A59,'2024-2023'!$B$3:$LN$4660,94,0),"")),"")</f>
        <v>211587</v>
      </c>
      <c r="AA59">
        <f>IFERROR((IFERROR(VLOOKUP(A59,'2024-2023'!$B$3:$LN$4660,93,0),"")+IFERROR(VLOOKUP(A59,'2024-2023'!$B$3:$LN$4660,109,0),"")),"")</f>
        <v>157694</v>
      </c>
      <c r="AB59">
        <f>IFERROR((IFERROR(VLOOKUP(A59,'2020-2019'!$B$3:$LN$466,'2020-2019'!$CV$1,0),"")),"")</f>
        <v>858</v>
      </c>
      <c r="AC59">
        <f>IFERROR((IFERROR(VLOOKUP(A59,'2022-2021'!$B$3:$LN$4660,100,0),"")),"")</f>
        <v>5839</v>
      </c>
      <c r="AD59">
        <f>IFERROR((IFERROR(VLOOKUP(A59,'2022-2021'!$B$3:$LN$4660,99,0),"")),"")</f>
        <v>44057</v>
      </c>
      <c r="AE59">
        <f>IFERROR((IFERROR(VLOOKUP(A59,'2024-2023'!$B$3:$LN$4660,100,0),"")),"")</f>
        <v>147361</v>
      </c>
      <c r="AF59">
        <f>IFERROR(VLOOKUP(A59,'2024-2023'!$B$3:$LN$4660,99,0),"")</f>
        <v>112229</v>
      </c>
      <c r="AG59">
        <f>IFERROR((IFERROR(VLOOKUP(A59,'2020-2019'!$B$3:$LN$4660,'2020-2019'!$X$1,0),"")+IFERROR(VLOOKUP(A59,'2020-2019'!$B$3:$LN$4660,'2020-2019'!$AN$1,0),"")),"")</f>
        <v>791892</v>
      </c>
      <c r="AH59">
        <f>IFERROR((IFERROR(VLOOKUP(A59,'2022-2021'!$B$3:$LN$4660,24,0),"")+IFERROR(VLOOKUP(A59,'2022-2021'!$B$3:$LN$4660,40,0),"")),"")</f>
        <v>167239</v>
      </c>
      <c r="AI59">
        <f>IFERROR((IFERROR(VLOOKUP(A59,'2022-2021'!$B$3:$LN$4660,23,0),"")+IFERROR(VLOOKUP(A59,'2022-2021'!$B$3:$LN$4660,39,0),"")),"")</f>
        <v>246793</v>
      </c>
      <c r="AJ59">
        <f>IFERROR((IFERROR(VLOOKUP(A59,'2024-2023'!$B$3:$LN$4660,24,0),"")+IFERROR(VLOOKUP(A59,'2024-2023'!$B$3:$LN$4660,40,0),"")),"")</f>
        <v>286869</v>
      </c>
      <c r="AK59">
        <f>IFERROR((IFERROR(VLOOKUP(A59,'2024-2023'!$B$3:$LN$4660,23,0),"")+IFERROR(VLOOKUP(A59,'2024-2023'!$B$3:$LN$4660,39,0),"")),"")</f>
        <v>277540</v>
      </c>
      <c r="AL59">
        <f>IFERROR(VLOOKUP(A59,'2020-2019'!$B$3:$LN$466,'2020-2019'!$AM$1,0),"")</f>
        <v>40614</v>
      </c>
      <c r="AM59">
        <f>IFERROR(VLOOKUP(A59,'2022-2021'!$B$3:$LN$4660,38,0),"")</f>
        <v>199034</v>
      </c>
      <c r="AN59">
        <f>IFERROR(VLOOKUP(A59,'2022-2021'!$B$3:$LN$4660,37,0),"")</f>
        <v>144331</v>
      </c>
      <c r="AO59">
        <f>IFERROR(VLOOKUP(A59,'2024-2023'!$B$3:$LN$4660,38,0),"")</f>
        <v>218540</v>
      </c>
      <c r="AP59">
        <f>IFERROR(VLOOKUP(A59,'2024-2023'!$B$3:$LN$4660,37,0),"")</f>
        <v>110614</v>
      </c>
      <c r="AQ59">
        <f>IFERROR((IFERROR(VLOOKUP(A59,'2020-2019'!$B$3:$LN$466,'2020-2019'!$BL$1,0),"")+IFERROR(VLOOKUP(A59,'2020-2019'!$B$3:$LN$466,'2020-2019'!$BV$1,0),"")),"")</f>
        <v>222162</v>
      </c>
      <c r="AR59" s="5">
        <f t="shared" si="7"/>
        <v>1.5840000000000001</v>
      </c>
      <c r="AS59" t="str">
        <f>IFERROR(VLOOKUP(A59,риски!$G$2:$H$642,2,0),"")</f>
        <v>низкий</v>
      </c>
      <c r="AT59" t="str">
        <f>IFERROR(VLOOKUP(A59,Реест!A78:$P$30000,15,0),"")</f>
        <v>specsnab71.ru</v>
      </c>
      <c r="AU59" t="str">
        <f>IFERROR(VLOOKUP(A59,old!$A$3:$AU$2001,47,0),"")</f>
        <v>image136</v>
      </c>
      <c r="AV59" s="3">
        <f t="shared" si="8"/>
        <v>0.35047708525910098</v>
      </c>
      <c r="AW59" t="str">
        <f t="shared" si="0"/>
        <v xml:space="preserve"> ООО ПКО «СпецСнаб71» зарегистрировано по адресу: 390037, Рязанская область, г.о. город Рязань, г Рязань, ул Большая, д. 106, помещ. Н 11. Генеральным директором является Сазонов Сергей Владимирович. Рост доходов компании за 5 лет: 158,4%. Рост финансовых активов компании за 5 лет: 35,05%. Объем заемных средств компании на конец 2024 года: 222162 тыс. руб. ФССП присвоил низкий уровень риска для данного ПКО.</v>
      </c>
      <c r="AX59" t="s">
        <v>22936</v>
      </c>
      <c r="AY59">
        <f>VLOOKUP(A59,'2024-2023'!$B$2:$NY$583,'2024-2023'!$BH$1,0)</f>
        <v>353922</v>
      </c>
      <c r="AZ59">
        <f>VLOOKUP(A59,'2024-2023'!$B$2:$NY$583,71,0)</f>
        <v>220728</v>
      </c>
      <c r="BA59">
        <f>VLOOKUP(A59,'2024-2023'!$B$2:$NY$583,79,0)</f>
        <v>23264</v>
      </c>
      <c r="BB59">
        <f t="shared" si="3"/>
        <v>0.68939483841072324</v>
      </c>
      <c r="BC59" s="6">
        <f t="shared" si="4"/>
        <v>0.31680000000000003</v>
      </c>
      <c r="BD59" s="6">
        <f t="shared" si="5"/>
        <v>0.22946492465599377</v>
      </c>
      <c r="BE59" t="str">
        <f t="shared" si="6"/>
        <v>Малая фирма</v>
      </c>
    </row>
    <row r="60" spans="1:57">
      <c r="A60" s="10">
        <v>6449066167</v>
      </c>
      <c r="B60">
        <v>75</v>
      </c>
      <c r="C60" t="s">
        <v>542</v>
      </c>
      <c r="D60">
        <v>6449066167</v>
      </c>
      <c r="E60" t="s">
        <v>14877</v>
      </c>
      <c r="F60" t="s">
        <v>13931</v>
      </c>
      <c r="G60" s="7">
        <v>41211</v>
      </c>
      <c r="H60">
        <v>13</v>
      </c>
      <c r="I60" t="s">
        <v>73</v>
      </c>
      <c r="J60" t="s">
        <v>4958</v>
      </c>
      <c r="K60" t="s">
        <v>4957</v>
      </c>
      <c r="L60" t="s">
        <v>546</v>
      </c>
      <c r="M60">
        <f>VLOOKUP(D60,УК!$A$1:$B$599,2,0)/1000</f>
        <v>20</v>
      </c>
      <c r="R60" s="10">
        <f>IFERROR(IFERROR(VLOOKUP(A60,'2020-2019'!$B$3:$LN$466,108,0),"")+IFERROR(VLOOKUP(A60,'2020-2019'!$B$3:$LN$1000,91,0),""),"")</f>
        <v>126989</v>
      </c>
      <c r="S60" s="10">
        <f>IFERROR(IFERROR(VLOOKUP(A60,'2022-2021'!$B$3:$LN$1000,108,0),"")+IFERROR(VLOOKUP(A60,'2022-2021'!$B$3:$LN$1000,92,0),""),"")</f>
        <v>167131</v>
      </c>
      <c r="T60" s="10">
        <f>IFERROR(IFERROR(VLOOKUP(A60,'2022-2021'!$B$3:$LN$1000,107,0),"")+IFERROR(VLOOKUP(A60,'2022-2021'!$B$3:$LN$1000,91,0),""),"")</f>
        <v>181034</v>
      </c>
      <c r="U60" s="10">
        <f>IFERROR(IFERROR(VLOOKUP(A60,'2024-2023'!$B$3:$LN$1000,108,0),"")+IFERROR(VLOOKUP(A60,'2024-2023'!$B$3:$LN$1000,92,0),""),"")</f>
        <v>199546</v>
      </c>
      <c r="V60" s="10">
        <f>IFERROR(IFERROR(VLOOKUP(A60,'2024-2023'!$B$3:$LN$1000,107,0),"")+IFERROR(VLOOKUP(A60,'2024-2023'!$B$3:$LN$1000,91,0),""),"")</f>
        <v>164434</v>
      </c>
      <c r="W60">
        <f>IFERROR(IFERROR(VLOOKUP(A60,'2020-2019'!$B$3:$LN$4660,93,0),"")+IFERROR(VLOOKUP(A60,'2020-2019'!$B$3:$LN$4660,109,0),""),"")</f>
        <v>90141</v>
      </c>
      <c r="X60">
        <f>IFERROR(IFERROR(VLOOKUP(A60,'2022-2021'!$B$3:$LN$4660,94,0),"")+IFERROR(VLOOKUP(A60,'2022-2021'!$B$3:$LN$4660,110,0),""),"")</f>
        <v>34099</v>
      </c>
      <c r="Y60">
        <f>IFERROR(IFERROR(VLOOKUP(A60,'2022-2021'!$B$3:$LN$4660,109,0),"")+IFERROR(VLOOKUP(A60,'2022-2021'!$B$3:$LN$4660,93,0),""),"")</f>
        <v>36330</v>
      </c>
      <c r="Z60">
        <f>IFERROR((IFERROR(VLOOKUP(A60,'2024-2023'!$B$3:$LN$4660,110,0),"")+IFERROR(VLOOKUP(A60,'2024-2023'!$B$3:$LN$4660,94,0),"")),"")</f>
        <v>33547</v>
      </c>
      <c r="AA60">
        <f>IFERROR((IFERROR(VLOOKUP(A60,'2024-2023'!$B$3:$LN$4660,93,0),"")+IFERROR(VLOOKUP(A60,'2024-2023'!$B$3:$LN$4660,109,0),"")),"")</f>
        <v>46092</v>
      </c>
      <c r="AB60">
        <f>IFERROR((IFERROR(VLOOKUP(A60,'2020-2019'!$B$3:$LN$466,'2020-2019'!$CV$1,0),"")),"")</f>
        <v>77682</v>
      </c>
      <c r="AC60">
        <f>IFERROR((IFERROR(VLOOKUP(A60,'2022-2021'!$B$3:$LN$4660,100,0),"")),"")</f>
        <v>123445</v>
      </c>
      <c r="AD60">
        <f>IFERROR((IFERROR(VLOOKUP(A60,'2022-2021'!$B$3:$LN$4660,99,0),"")),"")</f>
        <v>134539</v>
      </c>
      <c r="AE60">
        <f>IFERROR((IFERROR(VLOOKUP(A60,'2024-2023'!$B$3:$LN$4660,100,0),"")),"")</f>
        <v>154621</v>
      </c>
      <c r="AF60">
        <f>IFERROR(VLOOKUP(A60,'2024-2023'!$B$3:$LN$4660,99,0),"")</f>
        <v>112847</v>
      </c>
      <c r="AG60">
        <f>IFERROR((IFERROR(VLOOKUP(A60,'2020-2019'!$B$3:$LN$4660,'2020-2019'!$X$1,0),"")+IFERROR(VLOOKUP(A60,'2020-2019'!$B$3:$LN$4660,'2020-2019'!$AN$1,0),"")),"")</f>
        <v>135482</v>
      </c>
      <c r="AH60">
        <f>IFERROR((IFERROR(VLOOKUP(A60,'2022-2021'!$B$3:$LN$4660,24,0),"")+IFERROR(VLOOKUP(A60,'2022-2021'!$B$3:$LN$4660,40,0),"")),"")</f>
        <v>204072</v>
      </c>
      <c r="AI60">
        <f>IFERROR((IFERROR(VLOOKUP(A60,'2022-2021'!$B$3:$LN$4660,23,0),"")+IFERROR(VLOOKUP(A60,'2022-2021'!$B$3:$LN$4660,39,0),"")),"")</f>
        <v>184046</v>
      </c>
      <c r="AJ60">
        <f>IFERROR((IFERROR(VLOOKUP(A60,'2024-2023'!$B$3:$LN$4660,24,0),"")+IFERROR(VLOOKUP(A60,'2024-2023'!$B$3:$LN$4660,40,0),"")),"")</f>
        <v>179795</v>
      </c>
      <c r="AK60">
        <f>IFERROR((IFERROR(VLOOKUP(A60,'2024-2023'!$B$3:$LN$4660,23,0),"")+IFERROR(VLOOKUP(A60,'2024-2023'!$B$3:$LN$4660,39,0),"")),"")</f>
        <v>204093</v>
      </c>
      <c r="AL60">
        <f>IFERROR(VLOOKUP(A60,'2020-2019'!$B$3:$LN$466,'2020-2019'!$AM$1,0),"")</f>
        <v>442</v>
      </c>
      <c r="AM60">
        <f>IFERROR(VLOOKUP(A60,'2022-2021'!$B$3:$LN$4660,38,0),"")</f>
        <v>974</v>
      </c>
      <c r="AN60">
        <f>IFERROR(VLOOKUP(A60,'2022-2021'!$B$3:$LN$4660,37,0),"")</f>
        <v>1312</v>
      </c>
      <c r="AO60">
        <f>IFERROR(VLOOKUP(A60,'2024-2023'!$B$3:$LN$4660,38,0),"")</f>
        <v>2577</v>
      </c>
      <c r="AP60">
        <f>IFERROR(VLOOKUP(A60,'2024-2023'!$B$3:$LN$4660,37,0),"")</f>
        <v>2429</v>
      </c>
      <c r="AQ60">
        <f>IFERROR((IFERROR(VLOOKUP(A60,'2020-2019'!$B$3:$LN$466,'2020-2019'!$BL$1,0),"")+IFERROR(VLOOKUP(A60,'2020-2019'!$B$3:$LN$466,'2020-2019'!$BV$1,0),"")),"")</f>
        <v>0</v>
      </c>
      <c r="AR60" s="5">
        <f t="shared" si="7"/>
        <v>1.2949999999999999</v>
      </c>
      <c r="AS60" t="str">
        <f>IFERROR(VLOOKUP(A60,риски!$G$2:$H$642,2,0),"")</f>
        <v>низкий</v>
      </c>
      <c r="AT60" t="str">
        <f>IFERROR(VLOOKUP(A60,Реест!A79:$P$30000,15,0),"")</f>
        <v>platan64.ru</v>
      </c>
      <c r="AU60" t="str">
        <f>IFERROR(VLOOKUP(A60,old!$A$3:$AU$2001,47,0),"")</f>
        <v>image022</v>
      </c>
      <c r="AV60" s="3">
        <f t="shared" si="8"/>
        <v>1.5064215172495239</v>
      </c>
      <c r="AW60" t="str">
        <f t="shared" si="0"/>
        <v xml:space="preserve"> ООО ПКО «Платан» зарегистрировано по адресу: 413100, Саратовская обл, Энгельс г, Строителей пр-т 82. Генеральным директором является Ситалиев Ахат Шакирович. Рост доходов компании за 5 лет: 129,5%. Рост финансовых активов компании за 5 лет: 150,64%. ФССП присвоил низкий уровень риска для данного ПКО.</v>
      </c>
      <c r="AX60" t="s">
        <v>22932</v>
      </c>
      <c r="AY60">
        <f>VLOOKUP(A60,'2024-2023'!$B$2:$NY$583,'2024-2023'!$BH$1,0)</f>
        <v>249715</v>
      </c>
      <c r="AZ60">
        <f>VLOOKUP(A60,'2024-2023'!$B$2:$NY$583,71,0)</f>
        <v>0</v>
      </c>
      <c r="BA60">
        <f>VLOOKUP(A60,'2024-2023'!$B$2:$NY$583,79,0)</f>
        <v>2652</v>
      </c>
      <c r="BB60">
        <f t="shared" si="3"/>
        <v>1.0620106921890955E-2</v>
      </c>
      <c r="BC60" s="6">
        <f t="shared" si="4"/>
        <v>0.25900000000000001</v>
      </c>
      <c r="BD60" s="6">
        <f t="shared" si="5"/>
        <v>0.68627534451512462</v>
      </c>
      <c r="BE60" t="str">
        <f t="shared" si="6"/>
        <v>Малая фирма</v>
      </c>
    </row>
    <row r="61" spans="1:57">
      <c r="A61" s="10">
        <v>7707782563</v>
      </c>
      <c r="B61">
        <v>6</v>
      </c>
      <c r="C61" t="s">
        <v>549</v>
      </c>
      <c r="D61">
        <v>7707782563</v>
      </c>
      <c r="E61" t="s">
        <v>14878</v>
      </c>
      <c r="F61" t="s">
        <v>13932</v>
      </c>
      <c r="G61" s="7">
        <v>41131</v>
      </c>
      <c r="H61">
        <v>14</v>
      </c>
      <c r="I61" t="s">
        <v>44</v>
      </c>
      <c r="J61" t="s">
        <v>23062</v>
      </c>
      <c r="K61" t="s">
        <v>23061</v>
      </c>
      <c r="L61" t="s">
        <v>553</v>
      </c>
      <c r="M61">
        <f>VLOOKUP(D61,УК!$A$1:$B$599,2,0)/1000</f>
        <v>10</v>
      </c>
      <c r="R61" s="10">
        <f>IFERROR(IFERROR(VLOOKUP(A61,'2020-2019'!$B$3:$LN$466,108,0),"")+IFERROR(VLOOKUP(A61,'2020-2019'!$B$3:$LN$1000,91,0),""),"")</f>
        <v>1034499</v>
      </c>
      <c r="S61" s="10">
        <f>IFERROR(IFERROR(VLOOKUP(A61,'2022-2021'!$B$3:$LN$1000,108,0),"")+IFERROR(VLOOKUP(A61,'2022-2021'!$B$3:$LN$1000,92,0),""),"")</f>
        <v>3183461</v>
      </c>
      <c r="T61" s="10">
        <f>IFERROR(IFERROR(VLOOKUP(A61,'2022-2021'!$B$3:$LN$1000,107,0),"")+IFERROR(VLOOKUP(A61,'2022-2021'!$B$3:$LN$1000,91,0),""),"")</f>
        <v>6096482</v>
      </c>
      <c r="U61" s="10">
        <f>IFERROR(IFERROR(VLOOKUP(A61,'2024-2023'!$B$3:$LN$1000,108,0),"")+IFERROR(VLOOKUP(A61,'2024-2023'!$B$3:$LN$1000,92,0),""),"")</f>
        <v>5276121</v>
      </c>
      <c r="V61" s="10">
        <f>IFERROR(IFERROR(VLOOKUP(A61,'2024-2023'!$B$3:$LN$1000,107,0),"")+IFERROR(VLOOKUP(A61,'2024-2023'!$B$3:$LN$1000,91,0),""),"")</f>
        <v>5864105</v>
      </c>
      <c r="W61">
        <f>IFERROR(IFERROR(VLOOKUP(A61,'2020-2019'!$B$3:$LN$4660,93,0),"")+IFERROR(VLOOKUP(A61,'2020-2019'!$B$3:$LN$4660,109,0),""),"")</f>
        <v>897913</v>
      </c>
      <c r="X61">
        <f>IFERROR(IFERROR(VLOOKUP(A61,'2022-2021'!$B$3:$LN$4660,94,0),"")+IFERROR(VLOOKUP(A61,'2022-2021'!$B$3:$LN$4660,110,0),""),"")</f>
        <v>674239</v>
      </c>
      <c r="Y61">
        <f>IFERROR(IFERROR(VLOOKUP(A61,'2022-2021'!$B$3:$LN$4660,109,0),"")+IFERROR(VLOOKUP(A61,'2022-2021'!$B$3:$LN$4660,93,0),""),"")</f>
        <v>2086771</v>
      </c>
      <c r="Z61">
        <f>IFERROR((IFERROR(VLOOKUP(A61,'2024-2023'!$B$3:$LN$4660,110,0),"")+IFERROR(VLOOKUP(A61,'2024-2023'!$B$3:$LN$4660,94,0),"")),"")</f>
        <v>2265081</v>
      </c>
      <c r="AA61">
        <f>IFERROR((IFERROR(VLOOKUP(A61,'2024-2023'!$B$3:$LN$4660,93,0),"")+IFERROR(VLOOKUP(A61,'2024-2023'!$B$3:$LN$4660,109,0),"")),"")</f>
        <v>2473779</v>
      </c>
      <c r="AB61">
        <f>IFERROR((IFERROR(VLOOKUP(A61,'2020-2019'!$B$3:$LN$466,'2020-2019'!$CV$1,0),"")),"")</f>
        <v>169360</v>
      </c>
      <c r="AC61">
        <f>IFERROR((IFERROR(VLOOKUP(A61,'2022-2021'!$B$3:$LN$4660,100,0),"")),"")</f>
        <v>1489776</v>
      </c>
      <c r="AD61">
        <f>IFERROR((IFERROR(VLOOKUP(A61,'2022-2021'!$B$3:$LN$4660,99,0),"")),"")</f>
        <v>2273861</v>
      </c>
      <c r="AE61">
        <f>IFERROR((IFERROR(VLOOKUP(A61,'2024-2023'!$B$3:$LN$4660,100,0),"")),"")</f>
        <v>2145981</v>
      </c>
      <c r="AF61">
        <f>IFERROR(VLOOKUP(A61,'2024-2023'!$B$3:$LN$4660,99,0),"")</f>
        <v>3204091</v>
      </c>
      <c r="AG61">
        <f>IFERROR((IFERROR(VLOOKUP(A61,'2020-2019'!$B$3:$LN$4660,'2020-2019'!$X$1,0),"")+IFERROR(VLOOKUP(A61,'2020-2019'!$B$3:$LN$4660,'2020-2019'!$AN$1,0),"")),"")</f>
        <v>1192462</v>
      </c>
      <c r="AH61">
        <f>IFERROR((IFERROR(VLOOKUP(A61,'2022-2021'!$B$3:$LN$4660,24,0),"")+IFERROR(VLOOKUP(A61,'2022-2021'!$B$3:$LN$4660,40,0),"")),"")</f>
        <v>4460750</v>
      </c>
      <c r="AI61">
        <f>IFERROR((IFERROR(VLOOKUP(A61,'2022-2021'!$B$3:$LN$4660,23,0),"")+IFERROR(VLOOKUP(A61,'2022-2021'!$B$3:$LN$4660,39,0),"")),"")</f>
        <v>4571756</v>
      </c>
      <c r="AJ61">
        <f>IFERROR((IFERROR(VLOOKUP(A61,'2024-2023'!$B$3:$LN$4660,24,0),"")+IFERROR(VLOOKUP(A61,'2024-2023'!$B$3:$LN$4660,40,0),"")),"")</f>
        <v>4530378</v>
      </c>
      <c r="AK61">
        <f>IFERROR((IFERROR(VLOOKUP(A61,'2024-2023'!$B$3:$LN$4660,23,0),"")+IFERROR(VLOOKUP(A61,'2024-2023'!$B$3:$LN$4660,39,0),"")),"")</f>
        <v>4794166</v>
      </c>
      <c r="AL61">
        <f>IFERROR(VLOOKUP(A61,'2020-2019'!$B$3:$LN$466,'2020-2019'!$AM$1,0),"")</f>
        <v>16122</v>
      </c>
      <c r="AM61">
        <f>IFERROR(VLOOKUP(A61,'2022-2021'!$B$3:$LN$4660,38,0),"")</f>
        <v>204656</v>
      </c>
      <c r="AN61">
        <f>IFERROR(VLOOKUP(A61,'2022-2021'!$B$3:$LN$4660,37,0),"")</f>
        <v>303021</v>
      </c>
      <c r="AO61">
        <f>IFERROR(VLOOKUP(A61,'2024-2023'!$B$3:$LN$4660,38,0),"")</f>
        <v>569379</v>
      </c>
      <c r="AP61">
        <f>IFERROR(VLOOKUP(A61,'2024-2023'!$B$3:$LN$4660,37,0),"")</f>
        <v>770038</v>
      </c>
      <c r="AQ61">
        <f>IFERROR((IFERROR(VLOOKUP(A61,'2020-2019'!$B$3:$LN$466,'2020-2019'!$BL$1,0),"")+IFERROR(VLOOKUP(A61,'2020-2019'!$B$3:$LN$466,'2020-2019'!$BV$1,0),"")),"")</f>
        <v>1023448</v>
      </c>
      <c r="AR61" s="5">
        <f t="shared" si="7"/>
        <v>5.6689999999999996</v>
      </c>
      <c r="AS61" t="str">
        <f>IFERROR(VLOOKUP(A61,риски!$G$2:$H$642,2,0),"")</f>
        <v>значительный</v>
      </c>
      <c r="AT61" t="str">
        <f>IFERROR(VLOOKUP(A61,Реест!A80:$P$30000,15,0),"")</f>
        <v>rsvcollection.ru</v>
      </c>
      <c r="AU61" t="str">
        <f>IFERROR(VLOOKUP(A61,old!$A$3:$AU$2001,47,0),"")</f>
        <v>image020</v>
      </c>
      <c r="AV61" s="3">
        <f t="shared" si="8"/>
        <v>4.0203931026732924</v>
      </c>
      <c r="AW61" t="str">
        <f t="shared" si="0"/>
        <v xml:space="preserve"> ООО ПКО «РСВ» зарегистрировано по адресу: 127055, Москва, Бутырский Вал, дом № 68/70, стр. 1, этаж 2, помещение I, комната №4. Генеральным директором является Никифоров Глеб Владимирович. Рост доходов компании за 5 лет: 566,9%. Рост финансовых активов компании за 5 лет: 402,04%. Объем заемных средств компании на конец 2024 года: 1023448 тыс. руб. ФССП присвоил значительный уровень риска для данного ПКО.</v>
      </c>
      <c r="AX61" t="s">
        <v>22914</v>
      </c>
      <c r="AY61">
        <f>VLOOKUP(A61,'2024-2023'!$B$2:$NY$583,'2024-2023'!$BH$1,0)</f>
        <v>9218076</v>
      </c>
      <c r="AZ61">
        <f>VLOOKUP(A61,'2024-2023'!$B$2:$NY$583,71,0)</f>
        <v>585342</v>
      </c>
      <c r="BA61">
        <f>VLOOKUP(A61,'2024-2023'!$B$2:$NY$583,79,0)</f>
        <v>3295771</v>
      </c>
      <c r="BB61">
        <f t="shared" si="3"/>
        <v>0.42103287063374178</v>
      </c>
      <c r="BC61" s="6">
        <f t="shared" si="4"/>
        <v>1.1337999999999999</v>
      </c>
      <c r="BD61" s="6">
        <f t="shared" si="5"/>
        <v>0.54639045515044493</v>
      </c>
      <c r="BE61" t="str">
        <f t="shared" si="6"/>
        <v>Крупная фирма</v>
      </c>
    </row>
    <row r="62" spans="1:57">
      <c r="A62" s="10">
        <v>276114446</v>
      </c>
      <c r="B62">
        <v>212</v>
      </c>
      <c r="C62" t="s">
        <v>556</v>
      </c>
      <c r="D62">
        <v>276114446</v>
      </c>
      <c r="E62" t="s">
        <v>14879</v>
      </c>
      <c r="F62" t="s">
        <v>13933</v>
      </c>
      <c r="G62" s="7">
        <v>39562</v>
      </c>
      <c r="H62">
        <v>18</v>
      </c>
      <c r="I62" t="s">
        <v>73</v>
      </c>
      <c r="J62" t="s">
        <v>23062</v>
      </c>
      <c r="K62" t="s">
        <v>23061</v>
      </c>
      <c r="L62" t="s">
        <v>8208</v>
      </c>
      <c r="M62">
        <f>VLOOKUP(D62,УК!$A$1:$B$599,2,0)/1000</f>
        <v>10</v>
      </c>
      <c r="R62" s="10">
        <f>IFERROR(IFERROR(VLOOKUP(A62,'2020-2019'!$B$3:$LN$466,108,0),"")+IFERROR(VLOOKUP(A62,'2020-2019'!$B$3:$LN$1000,91,0),""),"")</f>
        <v>79992</v>
      </c>
      <c r="S62" s="10">
        <f>IFERROR(IFERROR(VLOOKUP(A62,'2022-2021'!$B$3:$LN$1000,108,0),"")+IFERROR(VLOOKUP(A62,'2022-2021'!$B$3:$LN$1000,92,0),""),"")</f>
        <v>60257</v>
      </c>
      <c r="T62" s="10">
        <f>IFERROR(IFERROR(VLOOKUP(A62,'2022-2021'!$B$3:$LN$1000,107,0),"")+IFERROR(VLOOKUP(A62,'2022-2021'!$B$3:$LN$1000,91,0),""),"")</f>
        <v>63150</v>
      </c>
      <c r="U62" s="10">
        <f>IFERROR(IFERROR(VLOOKUP(A62,'2024-2023'!$B$3:$LN$1000,108,0),"")+IFERROR(VLOOKUP(A62,'2024-2023'!$B$3:$LN$1000,92,0),""),"")</f>
        <v>35855</v>
      </c>
      <c r="V62" s="10">
        <f>IFERROR(IFERROR(VLOOKUP(A62,'2024-2023'!$B$3:$LN$1000,107,0),"")+IFERROR(VLOOKUP(A62,'2024-2023'!$B$3:$LN$1000,91,0),""),"")</f>
        <v>32872</v>
      </c>
      <c r="W62">
        <f>IFERROR(IFERROR(VLOOKUP(A62,'2020-2019'!$B$3:$LN$4660,93,0),"")+IFERROR(VLOOKUP(A62,'2020-2019'!$B$3:$LN$4660,109,0),""),"")</f>
        <v>107275</v>
      </c>
      <c r="X62">
        <f>IFERROR(IFERROR(VLOOKUP(A62,'2022-2021'!$B$3:$LN$4660,94,0),"")+IFERROR(VLOOKUP(A62,'2022-2021'!$B$3:$LN$4660,110,0),""),"")</f>
        <v>49719</v>
      </c>
      <c r="Y62">
        <f>IFERROR(IFERROR(VLOOKUP(A62,'2022-2021'!$B$3:$LN$4660,109,0),"")+IFERROR(VLOOKUP(A62,'2022-2021'!$B$3:$LN$4660,93,0),""),"")</f>
        <v>52208</v>
      </c>
      <c r="Z62">
        <f>IFERROR((IFERROR(VLOOKUP(A62,'2024-2023'!$B$3:$LN$4660,110,0),"")+IFERROR(VLOOKUP(A62,'2024-2023'!$B$3:$LN$4660,94,0),"")),"")</f>
        <v>26037</v>
      </c>
      <c r="AA62">
        <f>IFERROR((IFERROR(VLOOKUP(A62,'2024-2023'!$B$3:$LN$4660,93,0),"")+IFERROR(VLOOKUP(A62,'2024-2023'!$B$3:$LN$4660,109,0),"")),"")</f>
        <v>16249</v>
      </c>
      <c r="AB62">
        <f>IFERROR((IFERROR(VLOOKUP(A62,'2020-2019'!$B$3:$LN$466,'2020-2019'!$CV$1,0),"")),"")</f>
        <v>4136</v>
      </c>
      <c r="AC62">
        <f>IFERROR((IFERROR(VLOOKUP(A62,'2022-2021'!$B$3:$LN$4660,100,0),"")),"")</f>
        <v>7590</v>
      </c>
      <c r="AD62">
        <f>IFERROR((IFERROR(VLOOKUP(A62,'2022-2021'!$B$3:$LN$4660,99,0),"")),"")</f>
        <v>7880</v>
      </c>
      <c r="AE62">
        <f>IFERROR((IFERROR(VLOOKUP(A62,'2024-2023'!$B$3:$LN$4660,100,0),"")),"")</f>
        <v>4041</v>
      </c>
      <c r="AF62">
        <f>IFERROR(VLOOKUP(A62,'2024-2023'!$B$3:$LN$4660,99,0),"")</f>
        <v>13871</v>
      </c>
      <c r="AG62">
        <f>IFERROR((IFERROR(VLOOKUP(A62,'2020-2019'!$B$3:$LN$4660,'2020-2019'!$X$1,0),"")+IFERROR(VLOOKUP(A62,'2020-2019'!$B$3:$LN$4660,'2020-2019'!$AN$1,0),"")),"")</f>
        <v>0</v>
      </c>
      <c r="AH62">
        <f>IFERROR((IFERROR(VLOOKUP(A62,'2022-2021'!$B$3:$LN$4660,24,0),"")+IFERROR(VLOOKUP(A62,'2022-2021'!$B$3:$LN$4660,40,0),"")),"")</f>
        <v>0</v>
      </c>
      <c r="AI62">
        <f>IFERROR((IFERROR(VLOOKUP(A62,'2022-2021'!$B$3:$LN$4660,23,0),"")+IFERROR(VLOOKUP(A62,'2022-2021'!$B$3:$LN$4660,39,0),"")),"")</f>
        <v>0</v>
      </c>
      <c r="AJ62">
        <f>IFERROR((IFERROR(VLOOKUP(A62,'2024-2023'!$B$3:$LN$4660,24,0),"")+IFERROR(VLOOKUP(A62,'2024-2023'!$B$3:$LN$4660,40,0),"")),"")</f>
        <v>0</v>
      </c>
      <c r="AK62">
        <f>IFERROR((IFERROR(VLOOKUP(A62,'2024-2023'!$B$3:$LN$4660,23,0),"")+IFERROR(VLOOKUP(A62,'2024-2023'!$B$3:$LN$4660,39,0),"")),"")</f>
        <v>0</v>
      </c>
      <c r="AL62">
        <f>IFERROR(VLOOKUP(A62,'2020-2019'!$B$3:$LN$466,'2020-2019'!$AM$1,0),"")</f>
        <v>145985</v>
      </c>
      <c r="AM62">
        <f>IFERROR(VLOOKUP(A62,'2022-2021'!$B$3:$LN$4660,38,0),"")</f>
        <v>98706</v>
      </c>
      <c r="AN62">
        <f>IFERROR(VLOOKUP(A62,'2022-2021'!$B$3:$LN$4660,37,0),"")</f>
        <v>125119</v>
      </c>
      <c r="AO62">
        <f>IFERROR(VLOOKUP(A62,'2024-2023'!$B$3:$LN$4660,38,0),"")</f>
        <v>262066</v>
      </c>
      <c r="AP62">
        <f>IFERROR(VLOOKUP(A62,'2024-2023'!$B$3:$LN$4660,37,0),"")</f>
        <v>44814</v>
      </c>
      <c r="AQ62">
        <f>IFERROR((IFERROR(VLOOKUP(A62,'2020-2019'!$B$3:$LN$466,'2020-2019'!$BL$1,0),"")+IFERROR(VLOOKUP(A62,'2020-2019'!$B$3:$LN$466,'2020-2019'!$BV$1,0),"")),"")</f>
        <v>671</v>
      </c>
      <c r="AR62" s="5">
        <f t="shared" si="7"/>
        <v>0.41099999999999998</v>
      </c>
      <c r="AS62" t="str">
        <f>IFERROR(VLOOKUP(A62,риски!$G$2:$H$642,2,0),"")</f>
        <v>низкий</v>
      </c>
      <c r="AT62" t="str">
        <f>IFERROR(VLOOKUP(A62,Реест!A81:$P$30000,15,0),"")</f>
        <v>kollektor-rus.ru</v>
      </c>
      <c r="AU62" t="str">
        <f>IFERROR(VLOOKUP(A62,old!$A$3:$AU$2001,47,0),"")</f>
        <v>image1001</v>
      </c>
      <c r="AV62" s="3" t="str">
        <f t="shared" si="8"/>
        <v/>
      </c>
      <c r="AW62" t="str">
        <f t="shared" si="0"/>
        <v xml:space="preserve"> ООО ПКО «Аргумент» зарегистрировано по адресу: 450055, Башкортостан Респ, г Уфа, ул Российская, д 22, офис 3. Генеральным директором является Никифоров Глеб Владимирович. Рост доходов компании за 5 лет: 41,1%. Объем заемных средств компании на конец 2024 года: 671 тыс. руб. ФССП присвоил низкий уровень риска для данного ПКО.</v>
      </c>
      <c r="AX62" t="s">
        <v>22928</v>
      </c>
      <c r="AY62">
        <f>VLOOKUP(A62,'2024-2023'!$B$2:$NY$583,'2024-2023'!$BH$1,0)</f>
        <v>27339</v>
      </c>
      <c r="AZ62">
        <f>VLOOKUP(A62,'2024-2023'!$B$2:$NY$583,71,0)</f>
        <v>0</v>
      </c>
      <c r="BA62">
        <f>VLOOKUP(A62,'2024-2023'!$B$2:$NY$583,79,0)</f>
        <v>0</v>
      </c>
      <c r="BB62">
        <f t="shared" si="3"/>
        <v>0</v>
      </c>
      <c r="BC62" s="6">
        <f t="shared" si="4"/>
        <v>8.2199999999999995E-2</v>
      </c>
      <c r="BD62" s="6">
        <f t="shared" si="5"/>
        <v>0.42197006570941836</v>
      </c>
      <c r="BE62" t="str">
        <f t="shared" si="6"/>
        <v>Малая фирма</v>
      </c>
    </row>
    <row r="63" spans="1:57">
      <c r="A63" s="10">
        <v>2462226285</v>
      </c>
      <c r="B63">
        <v>381</v>
      </c>
      <c r="C63" t="s">
        <v>559</v>
      </c>
      <c r="D63">
        <v>2462226285</v>
      </c>
      <c r="E63" t="s">
        <v>14880</v>
      </c>
      <c r="F63" t="s">
        <v>13934</v>
      </c>
      <c r="G63" s="7">
        <v>41414</v>
      </c>
      <c r="H63">
        <v>13</v>
      </c>
      <c r="I63" t="s">
        <v>73</v>
      </c>
      <c r="J63" t="s">
        <v>5464</v>
      </c>
      <c r="K63" t="s">
        <v>5463</v>
      </c>
      <c r="L63" t="s">
        <v>563</v>
      </c>
      <c r="M63">
        <f>VLOOKUP(D63,УК!$A$1:$B$599,2,0)/1000</f>
        <v>10</v>
      </c>
      <c r="R63" s="10">
        <f>IFERROR(IFERROR(VLOOKUP(A63,'2020-2019'!$B$3:$LN$466,108,0),"")+IFERROR(VLOOKUP(A63,'2020-2019'!$B$3:$LN$1000,91,0),""),"")</f>
        <v>8739</v>
      </c>
      <c r="S63" s="10">
        <f>IFERROR(IFERROR(VLOOKUP(A63,'2022-2021'!$B$3:$LN$1000,108,0),"")+IFERROR(VLOOKUP(A63,'2022-2021'!$B$3:$LN$1000,92,0),""),"")</f>
        <v>5858</v>
      </c>
      <c r="T63" s="10">
        <f>IFERROR(IFERROR(VLOOKUP(A63,'2022-2021'!$B$3:$LN$1000,107,0),"")+IFERROR(VLOOKUP(A63,'2022-2021'!$B$3:$LN$1000,91,0),""),"")</f>
        <v>4901</v>
      </c>
      <c r="U63" s="10">
        <f>IFERROR(IFERROR(VLOOKUP(A63,'2024-2023'!$B$3:$LN$1000,108,0),"")+IFERROR(VLOOKUP(A63,'2024-2023'!$B$3:$LN$1000,92,0),""),"")</f>
        <v>6266</v>
      </c>
      <c r="V63" s="10">
        <f>IFERROR(IFERROR(VLOOKUP(A63,'2024-2023'!$B$3:$LN$1000,107,0),"")+IFERROR(VLOOKUP(A63,'2024-2023'!$B$3:$LN$1000,91,0),""),"")</f>
        <v>2103</v>
      </c>
      <c r="W63">
        <f>IFERROR(IFERROR(VLOOKUP(A63,'2020-2019'!$B$3:$LN$4660,93,0),"")+IFERROR(VLOOKUP(A63,'2020-2019'!$B$3:$LN$4660,109,0),""),"")</f>
        <v>5985</v>
      </c>
      <c r="X63">
        <f>IFERROR(IFERROR(VLOOKUP(A63,'2022-2021'!$B$3:$LN$4660,94,0),"")+IFERROR(VLOOKUP(A63,'2022-2021'!$B$3:$LN$4660,110,0),""),"")</f>
        <v>2974</v>
      </c>
      <c r="Y63">
        <f>IFERROR(IFERROR(VLOOKUP(A63,'2022-2021'!$B$3:$LN$4660,109,0),"")+IFERROR(VLOOKUP(A63,'2022-2021'!$B$3:$LN$4660,93,0),""),"")</f>
        <v>2636</v>
      </c>
      <c r="Z63">
        <f>IFERROR((IFERROR(VLOOKUP(A63,'2024-2023'!$B$3:$LN$4660,110,0),"")+IFERROR(VLOOKUP(A63,'2024-2023'!$B$3:$LN$4660,94,0),"")),"")</f>
        <v>3537</v>
      </c>
      <c r="AA63">
        <f>IFERROR((IFERROR(VLOOKUP(A63,'2024-2023'!$B$3:$LN$4660,93,0),"")+IFERROR(VLOOKUP(A63,'2024-2023'!$B$3:$LN$4660,109,0),"")),"")</f>
        <v>2050</v>
      </c>
      <c r="AB63">
        <f>IFERROR((IFERROR(VLOOKUP(A63,'2020-2019'!$B$3:$LN$466,'2020-2019'!$CV$1,0),"")),"")</f>
        <v>1086</v>
      </c>
      <c r="AC63">
        <f>IFERROR((IFERROR(VLOOKUP(A63,'2022-2021'!$B$3:$LN$4660,100,0),"")),"")</f>
        <v>2562</v>
      </c>
      <c r="AD63">
        <f>IFERROR((IFERROR(VLOOKUP(A63,'2022-2021'!$B$3:$LN$4660,99,0),"")),"")</f>
        <v>2012</v>
      </c>
      <c r="AE63">
        <f>IFERROR((IFERROR(VLOOKUP(A63,'2024-2023'!$B$3:$LN$4660,100,0),"")),"")</f>
        <v>2460</v>
      </c>
      <c r="AF63">
        <f>IFERROR(VLOOKUP(A63,'2024-2023'!$B$3:$LN$4660,99,0),"")</f>
        <v>-40</v>
      </c>
      <c r="AG63">
        <f>IFERROR((IFERROR(VLOOKUP(A63,'2020-2019'!$B$3:$LN$4660,'2020-2019'!$X$1,0),"")+IFERROR(VLOOKUP(A63,'2020-2019'!$B$3:$LN$4660,'2020-2019'!$AN$1,0),"")),"")</f>
        <v>0</v>
      </c>
      <c r="AH63">
        <f>IFERROR((IFERROR(VLOOKUP(A63,'2022-2021'!$B$3:$LN$4660,24,0),"")+IFERROR(VLOOKUP(A63,'2022-2021'!$B$3:$LN$4660,40,0),"")),"")</f>
        <v>0</v>
      </c>
      <c r="AI63">
        <f>IFERROR((IFERROR(VLOOKUP(A63,'2022-2021'!$B$3:$LN$4660,23,0),"")+IFERROR(VLOOKUP(A63,'2022-2021'!$B$3:$LN$4660,39,0),"")),"")</f>
        <v>0</v>
      </c>
      <c r="AJ63">
        <f>IFERROR((IFERROR(VLOOKUP(A63,'2024-2023'!$B$3:$LN$4660,24,0),"")+IFERROR(VLOOKUP(A63,'2024-2023'!$B$3:$LN$4660,40,0),"")),"")</f>
        <v>0</v>
      </c>
      <c r="AK63">
        <f>IFERROR((IFERROR(VLOOKUP(A63,'2024-2023'!$B$3:$LN$4660,23,0),"")+IFERROR(VLOOKUP(A63,'2024-2023'!$B$3:$LN$4660,39,0),"")),"")</f>
        <v>0</v>
      </c>
      <c r="AL63">
        <f>IFERROR(VLOOKUP(A63,'2020-2019'!$B$3:$LN$466,'2020-2019'!$AM$1,0),"")</f>
        <v>37713</v>
      </c>
      <c r="AM63">
        <f>IFERROR(VLOOKUP(A63,'2022-2021'!$B$3:$LN$4660,38,0),"")</f>
        <v>38160</v>
      </c>
      <c r="AN63">
        <f>IFERROR(VLOOKUP(A63,'2022-2021'!$B$3:$LN$4660,37,0),"")</f>
        <v>37981</v>
      </c>
      <c r="AO63">
        <f>IFERROR(VLOOKUP(A63,'2024-2023'!$B$3:$LN$4660,38,0),"")</f>
        <v>39414</v>
      </c>
      <c r="AP63">
        <f>IFERROR(VLOOKUP(A63,'2024-2023'!$B$3:$LN$4660,37,0),"")</f>
        <v>37823</v>
      </c>
      <c r="AQ63">
        <f>IFERROR((IFERROR(VLOOKUP(A63,'2020-2019'!$B$3:$LN$466,'2020-2019'!$BL$1,0),"")+IFERROR(VLOOKUP(A63,'2020-2019'!$B$3:$LN$466,'2020-2019'!$BV$1,0),"")),"")</f>
        <v>18146</v>
      </c>
      <c r="AR63" s="5">
        <f t="shared" si="7"/>
        <v>0.24099999999999999</v>
      </c>
      <c r="AS63" t="str">
        <f>IFERROR(VLOOKUP(A63,риски!$G$2:$H$642,2,0),"")</f>
        <v>низкий</v>
      </c>
      <c r="AT63" t="str">
        <f>IFERROR(VLOOKUP(A63,Реест!A82:$P$30000,15,0),"")</f>
        <v>kolizey24.ru</v>
      </c>
      <c r="AU63" t="str">
        <f>IFERROR(VLOOKUP(A63,old!$A$3:$AU$2001,47,0),"")</f>
        <v>image096</v>
      </c>
      <c r="AV63" s="3" t="str">
        <f t="shared" si="8"/>
        <v/>
      </c>
      <c r="AW63" t="str">
        <f t="shared" si="0"/>
        <v xml:space="preserve"> ООО ПКО «Колизей» зарегистрировано по адресу: 660017, г. Красноярск, пр-кт Мира, д. 94, пом. 501. Генеральным директором является Сальников Григорий Николаевич. Рост доходов компании за 5 лет: 24,1%. Объем заемных средств компании на конец 2024 года: 18146 тыс. руб. ФССП присвоил низкий уровень риска для данного ПКО.</v>
      </c>
      <c r="AX63" t="s">
        <v>22937</v>
      </c>
      <c r="AY63">
        <f>VLOOKUP(A63,'2024-2023'!$B$2:$NY$583,'2024-2023'!$BH$1,0)</f>
        <v>34388</v>
      </c>
      <c r="AZ63">
        <f>VLOOKUP(A63,'2024-2023'!$B$2:$NY$583,71,0)</f>
        <v>0</v>
      </c>
      <c r="BA63">
        <f>VLOOKUP(A63,'2024-2023'!$B$2:$NY$583,79,0)</f>
        <v>0</v>
      </c>
      <c r="BB63">
        <f t="shared" si="3"/>
        <v>0</v>
      </c>
      <c r="BC63" s="6">
        <f t="shared" si="4"/>
        <v>4.82E-2</v>
      </c>
      <c r="BD63" s="6">
        <f t="shared" si="5"/>
        <v>-1.9020446980504042E-2</v>
      </c>
      <c r="BE63" t="str">
        <f t="shared" si="6"/>
        <v>Малая фирма</v>
      </c>
    </row>
    <row r="64" spans="1:57">
      <c r="A64" s="10">
        <v>2312143512</v>
      </c>
      <c r="B64">
        <v>298</v>
      </c>
      <c r="C64" t="s">
        <v>566</v>
      </c>
      <c r="D64">
        <v>2312143512</v>
      </c>
      <c r="E64" t="s">
        <v>14881</v>
      </c>
      <c r="F64" t="s">
        <v>13935</v>
      </c>
      <c r="G64" s="7">
        <v>39374</v>
      </c>
      <c r="H64">
        <v>18</v>
      </c>
      <c r="I64" t="s">
        <v>73</v>
      </c>
      <c r="J64" t="s">
        <v>5265</v>
      </c>
      <c r="K64" t="s">
        <v>5264</v>
      </c>
      <c r="L64" t="s">
        <v>570</v>
      </c>
      <c r="M64">
        <f>VLOOKUP(D64,УК!$A$1:$B$599,2,0)/1000</f>
        <v>10</v>
      </c>
      <c r="R64" s="10">
        <f>IFERROR(IFERROR(VLOOKUP(A64,'2020-2019'!$B$3:$LN$466,108,0),"")+IFERROR(VLOOKUP(A64,'2020-2019'!$B$3:$LN$1000,91,0),""),"")</f>
        <v>7177</v>
      </c>
      <c r="S64" s="10">
        <f>IFERROR(IFERROR(VLOOKUP(A64,'2022-2021'!$B$3:$LN$1000,108,0),"")+IFERROR(VLOOKUP(A64,'2022-2021'!$B$3:$LN$1000,92,0),""),"")</f>
        <v>7439</v>
      </c>
      <c r="T64" s="10">
        <f>IFERROR(IFERROR(VLOOKUP(A64,'2022-2021'!$B$3:$LN$1000,107,0),"")+IFERROR(VLOOKUP(A64,'2022-2021'!$B$3:$LN$1000,91,0),""),"")</f>
        <v>11196</v>
      </c>
      <c r="U64" s="10">
        <f>IFERROR(IFERROR(VLOOKUP(A64,'2024-2023'!$B$3:$LN$1000,108,0),"")+IFERROR(VLOOKUP(A64,'2024-2023'!$B$3:$LN$1000,92,0),""),"")</f>
        <v>13730</v>
      </c>
      <c r="V64" s="10">
        <f>IFERROR(IFERROR(VLOOKUP(A64,'2024-2023'!$B$3:$LN$1000,107,0),"")+IFERROR(VLOOKUP(A64,'2024-2023'!$B$3:$LN$1000,91,0),""),"")</f>
        <v>16019</v>
      </c>
      <c r="W64">
        <f>IFERROR(IFERROR(VLOOKUP(A64,'2020-2019'!$B$3:$LN$4660,93,0),"")+IFERROR(VLOOKUP(A64,'2020-2019'!$B$3:$LN$4660,109,0),""),"")</f>
        <v>9289</v>
      </c>
      <c r="X64">
        <f>IFERROR(IFERROR(VLOOKUP(A64,'2022-2021'!$B$3:$LN$4660,94,0),"")+IFERROR(VLOOKUP(A64,'2022-2021'!$B$3:$LN$4660,110,0),""),"")</f>
        <v>6574</v>
      </c>
      <c r="Y64">
        <f>IFERROR(IFERROR(VLOOKUP(A64,'2022-2021'!$B$3:$LN$4660,109,0),"")+IFERROR(VLOOKUP(A64,'2022-2021'!$B$3:$LN$4660,93,0),""),"")</f>
        <v>10013</v>
      </c>
      <c r="Z64">
        <f>IFERROR((IFERROR(VLOOKUP(A64,'2024-2023'!$B$3:$LN$4660,110,0),"")+IFERROR(VLOOKUP(A64,'2024-2023'!$B$3:$LN$4660,94,0),"")),"")</f>
        <v>9190</v>
      </c>
      <c r="AA64">
        <f>IFERROR((IFERROR(VLOOKUP(A64,'2024-2023'!$B$3:$LN$4660,93,0),"")+IFERROR(VLOOKUP(A64,'2024-2023'!$B$3:$LN$4660,109,0),"")),"")</f>
        <v>11573</v>
      </c>
      <c r="AB64">
        <f>IFERROR((IFERROR(VLOOKUP(A64,'2020-2019'!$B$3:$LN$466,'2020-2019'!$CV$1,0),"")),"")</f>
        <v>263</v>
      </c>
      <c r="AC64">
        <f>IFERROR((IFERROR(VLOOKUP(A64,'2022-2021'!$B$3:$LN$4660,100,0),"")),"")</f>
        <v>621</v>
      </c>
      <c r="AD64">
        <f>IFERROR((IFERROR(VLOOKUP(A64,'2022-2021'!$B$3:$LN$4660,99,0),"")),"")</f>
        <v>840</v>
      </c>
      <c r="AE64">
        <f>IFERROR((IFERROR(VLOOKUP(A64,'2024-2023'!$B$3:$LN$4660,100,0),"")),"")</f>
        <v>4038</v>
      </c>
      <c r="AF64">
        <f>IFERROR(VLOOKUP(A64,'2024-2023'!$B$3:$LN$4660,99,0),"")</f>
        <v>3236</v>
      </c>
      <c r="AG64">
        <f>IFERROR((IFERROR(VLOOKUP(A64,'2020-2019'!$B$3:$LN$4660,'2020-2019'!$X$1,0),"")+IFERROR(VLOOKUP(A64,'2020-2019'!$B$3:$LN$4660,'2020-2019'!$AN$1,0),"")),"")</f>
        <v>0</v>
      </c>
      <c r="AH64">
        <f>IFERROR((IFERROR(VLOOKUP(A64,'2022-2021'!$B$3:$LN$4660,24,0),"")+IFERROR(VLOOKUP(A64,'2022-2021'!$B$3:$LN$4660,40,0),"")),"")</f>
        <v>0</v>
      </c>
      <c r="AI64">
        <f>IFERROR((IFERROR(VLOOKUP(A64,'2022-2021'!$B$3:$LN$4660,23,0),"")+IFERROR(VLOOKUP(A64,'2022-2021'!$B$3:$LN$4660,39,0),"")),"")</f>
        <v>0</v>
      </c>
      <c r="AJ64">
        <f>IFERROR((IFERROR(VLOOKUP(A64,'2024-2023'!$B$3:$LN$4660,24,0),"")+IFERROR(VLOOKUP(A64,'2024-2023'!$B$3:$LN$4660,40,0),"")),"")</f>
        <v>0</v>
      </c>
      <c r="AK64">
        <f>IFERROR((IFERROR(VLOOKUP(A64,'2024-2023'!$B$3:$LN$4660,23,0),"")+IFERROR(VLOOKUP(A64,'2024-2023'!$B$3:$LN$4660,39,0),"")),"")</f>
        <v>0</v>
      </c>
      <c r="AL64">
        <f>IFERROR(VLOOKUP(A64,'2020-2019'!$B$3:$LN$466,'2020-2019'!$AM$1,0),"")</f>
        <v>13248</v>
      </c>
      <c r="AM64">
        <f>IFERROR(VLOOKUP(A64,'2022-2021'!$B$3:$LN$4660,38,0),"")</f>
        <v>15545</v>
      </c>
      <c r="AN64">
        <f>IFERROR(VLOOKUP(A64,'2022-2021'!$B$3:$LN$4660,37,0),"")</f>
        <v>20081</v>
      </c>
      <c r="AO64">
        <f>IFERROR(VLOOKUP(A64,'2024-2023'!$B$3:$LN$4660,38,0),"")</f>
        <v>22408</v>
      </c>
      <c r="AP64">
        <f>IFERROR(VLOOKUP(A64,'2024-2023'!$B$3:$LN$4660,37,0),"")</f>
        <v>23396</v>
      </c>
      <c r="AQ64">
        <f>IFERROR((IFERROR(VLOOKUP(A64,'2020-2019'!$B$3:$LN$466,'2020-2019'!$BL$1,0),"")+IFERROR(VLOOKUP(A64,'2020-2019'!$B$3:$LN$466,'2020-2019'!$BV$1,0),"")),"")</f>
        <v>0</v>
      </c>
      <c r="AR64" s="5">
        <f t="shared" si="7"/>
        <v>2.2320000000000002</v>
      </c>
      <c r="AS64" t="str">
        <f>IFERROR(VLOOKUP(A64,риски!$G$2:$H$642,2,0),"")</f>
        <v>низкий</v>
      </c>
      <c r="AT64" t="str">
        <f>IFERROR(VLOOKUP(A64,Реест!A83:$P$30000,15,0),"")</f>
        <v>usbufo.ru</v>
      </c>
      <c r="AU64" t="str">
        <f>IFERROR(VLOOKUP(A64,old!$A$3:$AU$2001,47,0),"")</f>
        <v>image197</v>
      </c>
      <c r="AV64" s="3" t="str">
        <f t="shared" si="8"/>
        <v/>
      </c>
      <c r="AW64" t="str">
        <f t="shared" si="0"/>
        <v xml:space="preserve"> ООО ПКО «Центр ЮСБ ЮФО» зарегистрировано по адресу: 350911, Краснодарский край, Краснодар г, Трамвайная ул, дом № 25, оф.9. Генеральным директором является Чернов Алексей Юрьевич. Рост доходов компании за 5 лет: 223,2%. ФССП присвоил низкий уровень риска для данного ПКО.</v>
      </c>
      <c r="AX64" t="s">
        <v>22938</v>
      </c>
      <c r="AY64">
        <f>VLOOKUP(A64,'2024-2023'!$B$2:$NY$583,'2024-2023'!$BH$1,0)</f>
        <v>23033</v>
      </c>
      <c r="AZ64">
        <f>VLOOKUP(A64,'2024-2023'!$B$2:$NY$583,71,0)</f>
        <v>0</v>
      </c>
      <c r="BA64">
        <f>VLOOKUP(A64,'2024-2023'!$B$2:$NY$583,79,0)</f>
        <v>0</v>
      </c>
      <c r="BB64">
        <f t="shared" si="3"/>
        <v>0</v>
      </c>
      <c r="BC64" s="6">
        <f t="shared" si="4"/>
        <v>0.44640000000000002</v>
      </c>
      <c r="BD64" s="6">
        <f t="shared" si="5"/>
        <v>0.20201011299082339</v>
      </c>
      <c r="BE64" t="str">
        <f t="shared" si="6"/>
        <v>Малая фирма</v>
      </c>
    </row>
    <row r="65" spans="1:57">
      <c r="A65" s="10">
        <v>8602183821</v>
      </c>
      <c r="B65">
        <v>60</v>
      </c>
      <c r="C65" t="s">
        <v>573</v>
      </c>
      <c r="D65">
        <v>8602183821</v>
      </c>
      <c r="E65" t="s">
        <v>14883</v>
      </c>
      <c r="F65" t="s">
        <v>13938</v>
      </c>
      <c r="G65" s="7">
        <v>40764</v>
      </c>
      <c r="H65">
        <v>15</v>
      </c>
      <c r="I65" t="s">
        <v>73</v>
      </c>
      <c r="J65" t="s">
        <v>6760</v>
      </c>
      <c r="K65" t="s">
        <v>4925</v>
      </c>
      <c r="L65" t="s">
        <v>8216</v>
      </c>
      <c r="M65">
        <f>VLOOKUP(D65,УК!$A$1:$B$599,2,0)/1000</f>
        <v>250</v>
      </c>
      <c r="R65" s="10">
        <f>IFERROR(IFERROR(VLOOKUP(A65,'2020-2019'!$B$3:$LN$466,108,0),"")+IFERROR(VLOOKUP(A65,'2020-2019'!$B$3:$LN$1000,91,0),""),"")</f>
        <v>132032</v>
      </c>
      <c r="S65" s="10">
        <f>IFERROR(IFERROR(VLOOKUP(A65,'2022-2021'!$B$3:$LN$1000,108,0),"")+IFERROR(VLOOKUP(A65,'2022-2021'!$B$3:$LN$1000,92,0),""),"")</f>
        <v>215673</v>
      </c>
      <c r="T65" s="10">
        <f>IFERROR(IFERROR(VLOOKUP(A65,'2022-2021'!$B$3:$LN$1000,107,0),"")+IFERROR(VLOOKUP(A65,'2022-2021'!$B$3:$LN$1000,91,0),""),"")</f>
        <v>176240</v>
      </c>
      <c r="U65" s="10">
        <f>IFERROR(IFERROR(VLOOKUP(A65,'2024-2023'!$B$3:$LN$1000,108,0),"")+IFERROR(VLOOKUP(A65,'2024-2023'!$B$3:$LN$1000,92,0),""),"")</f>
        <v>246614</v>
      </c>
      <c r="V65" s="10">
        <f>IFERROR(IFERROR(VLOOKUP(A65,'2024-2023'!$B$3:$LN$1000,107,0),"")+IFERROR(VLOOKUP(A65,'2024-2023'!$B$3:$LN$1000,91,0),""),"")</f>
        <v>216049</v>
      </c>
      <c r="W65">
        <f>IFERROR(IFERROR(VLOOKUP(A65,'2020-2019'!$B$3:$LN$4660,93,0),"")+IFERROR(VLOOKUP(A65,'2020-2019'!$B$3:$LN$4660,109,0),""),"")</f>
        <v>11654</v>
      </c>
      <c r="X65">
        <f>IFERROR(IFERROR(VLOOKUP(A65,'2022-2021'!$B$3:$LN$4660,94,0),"")+IFERROR(VLOOKUP(A65,'2022-2021'!$B$3:$LN$4660,110,0),""),"")</f>
        <v>98504</v>
      </c>
      <c r="Y65">
        <f>IFERROR(IFERROR(VLOOKUP(A65,'2022-2021'!$B$3:$LN$4660,109,0),"")+IFERROR(VLOOKUP(A65,'2022-2021'!$B$3:$LN$4660,93,0),""),"")</f>
        <v>45369</v>
      </c>
      <c r="Z65">
        <f>IFERROR((IFERROR(VLOOKUP(A65,'2024-2023'!$B$3:$LN$4660,110,0),"")+IFERROR(VLOOKUP(A65,'2024-2023'!$B$3:$LN$4660,94,0),"")),"")</f>
        <v>61376</v>
      </c>
      <c r="AA65">
        <f>IFERROR((IFERROR(VLOOKUP(A65,'2024-2023'!$B$3:$LN$4660,93,0),"")+IFERROR(VLOOKUP(A65,'2024-2023'!$B$3:$LN$4660,109,0),"")),"")</f>
        <v>99115</v>
      </c>
      <c r="AB65">
        <f>IFERROR((IFERROR(VLOOKUP(A65,'2020-2019'!$B$3:$LN$466,'2020-2019'!$CV$1,0),"")),"")</f>
        <v>56817</v>
      </c>
      <c r="AC65">
        <f>IFERROR((IFERROR(VLOOKUP(A65,'2022-2021'!$B$3:$LN$4660,100,0),"")),"")</f>
        <v>108010</v>
      </c>
      <c r="AD65">
        <f>IFERROR((IFERROR(VLOOKUP(A65,'2022-2021'!$B$3:$LN$4660,99,0),"")),"")</f>
        <v>113373</v>
      </c>
      <c r="AE65">
        <f>IFERROR((IFERROR(VLOOKUP(A65,'2024-2023'!$B$3:$LN$4660,100,0),"")),"")</f>
        <v>162979</v>
      </c>
      <c r="AF65">
        <f>IFERROR(VLOOKUP(A65,'2024-2023'!$B$3:$LN$4660,99,0),"")</f>
        <v>101729</v>
      </c>
      <c r="AG65">
        <f>IFERROR((IFERROR(VLOOKUP(A65,'2020-2019'!$B$3:$LN$4660,'2020-2019'!$X$1,0),"")+IFERROR(VLOOKUP(A65,'2020-2019'!$B$3:$LN$4660,'2020-2019'!$AN$1,0),"")),"")</f>
        <v>250</v>
      </c>
      <c r="AH65">
        <f>IFERROR((IFERROR(VLOOKUP(A65,'2022-2021'!$B$3:$LN$4660,24,0),"")+IFERROR(VLOOKUP(A65,'2022-2021'!$B$3:$LN$4660,40,0),"")),"")</f>
        <v>154</v>
      </c>
      <c r="AI65">
        <f>IFERROR((IFERROR(VLOOKUP(A65,'2022-2021'!$B$3:$LN$4660,23,0),"")+IFERROR(VLOOKUP(A65,'2022-2021'!$B$3:$LN$4660,39,0),"")),"")</f>
        <v>58</v>
      </c>
      <c r="AJ65">
        <f>IFERROR((IFERROR(VLOOKUP(A65,'2024-2023'!$B$3:$LN$4660,24,0),"")+IFERROR(VLOOKUP(A65,'2024-2023'!$B$3:$LN$4660,40,0),"")),"")</f>
        <v>30</v>
      </c>
      <c r="AK65">
        <f>IFERROR((IFERROR(VLOOKUP(A65,'2024-2023'!$B$3:$LN$4660,23,0),"")+IFERROR(VLOOKUP(A65,'2024-2023'!$B$3:$LN$4660,39,0),"")),"")</f>
        <v>57</v>
      </c>
      <c r="AL65">
        <f>IFERROR(VLOOKUP(A65,'2020-2019'!$B$3:$LN$466,'2020-2019'!$AM$1,0),"")</f>
        <v>39733</v>
      </c>
      <c r="AM65">
        <f>IFERROR(VLOOKUP(A65,'2022-2021'!$B$3:$LN$4660,38,0),"")</f>
        <v>39005</v>
      </c>
      <c r="AN65">
        <f>IFERROR(VLOOKUP(A65,'2022-2021'!$B$3:$LN$4660,37,0),"")</f>
        <v>34191</v>
      </c>
      <c r="AO65">
        <f>IFERROR(VLOOKUP(A65,'2024-2023'!$B$3:$LN$4660,38,0),"")</f>
        <v>60238</v>
      </c>
      <c r="AP65">
        <f>IFERROR(VLOOKUP(A65,'2024-2023'!$B$3:$LN$4660,37,0),"")</f>
        <v>26227</v>
      </c>
      <c r="AQ65">
        <f>IFERROR((IFERROR(VLOOKUP(A65,'2020-2019'!$B$3:$LN$466,'2020-2019'!$BL$1,0),"")+IFERROR(VLOOKUP(A65,'2020-2019'!$B$3:$LN$466,'2020-2019'!$BV$1,0),"")),"")</f>
        <v>0</v>
      </c>
      <c r="AR65" s="5">
        <f t="shared" si="7"/>
        <v>1.6359999999999999</v>
      </c>
      <c r="AS65" t="str">
        <f>IFERROR(VLOOKUP(A65,риски!$G$2:$H$642,2,0),"")</f>
        <v>низкий</v>
      </c>
      <c r="AT65" t="str">
        <f>IFERROR(VLOOKUP(A65,Реест!A84:$P$30000,15,0),"")</f>
        <v>expresskd.ru</v>
      </c>
      <c r="AU65" t="str">
        <f>IFERROR(VLOOKUP(A65,old!$A$3:$AU$2001,47,0),"")</f>
        <v>image097</v>
      </c>
      <c r="AV65" s="3">
        <f t="shared" si="8"/>
        <v>0.22800000000000001</v>
      </c>
      <c r="AW65" t="str">
        <f t="shared" si="0"/>
        <v xml:space="preserve"> ООО ПКО «Экспресс-Кредит» зарегистрировано по адресу: 628404, Ханты-Мансийский Автономный округ - Югра АО, г.о. Сургут, г Сургут, ул Григория Кукуевицкого, д. 15, кв. 305, . Генеральным директором является Обухова Гульнара Зайнулловна. Рост доходов компании за 5 лет: 163,6%. Рост финансовых активов компании за 5 лет: 22,8%. ФССП присвоил низкий уровень риска для данного ПКО.</v>
      </c>
      <c r="AX65" t="s">
        <v>22935</v>
      </c>
      <c r="AY65">
        <f>VLOOKUP(A65,'2024-2023'!$B$2:$NY$583,'2024-2023'!$BH$1,0)</f>
        <v>41947</v>
      </c>
      <c r="AZ65">
        <f>VLOOKUP(A65,'2024-2023'!$B$2:$NY$583,71,0)</f>
        <v>0</v>
      </c>
      <c r="BA65">
        <f>VLOOKUP(A65,'2024-2023'!$B$2:$NY$583,79,0)</f>
        <v>0</v>
      </c>
      <c r="BB65">
        <f t="shared" si="3"/>
        <v>0</v>
      </c>
      <c r="BC65" s="6">
        <f t="shared" si="4"/>
        <v>0.32719999999999999</v>
      </c>
      <c r="BD65" s="6">
        <f t="shared" si="5"/>
        <v>0.4708607769533763</v>
      </c>
      <c r="BE65" t="str">
        <f t="shared" si="6"/>
        <v>Малая фирма</v>
      </c>
    </row>
    <row r="66" spans="1:57">
      <c r="A66" s="10">
        <v>6658459228</v>
      </c>
      <c r="B66">
        <v>304</v>
      </c>
      <c r="C66" t="s">
        <v>580</v>
      </c>
      <c r="D66">
        <v>6658459228</v>
      </c>
      <c r="E66" t="s">
        <v>14884</v>
      </c>
      <c r="F66" t="s">
        <v>13939</v>
      </c>
      <c r="G66" s="7">
        <v>41876</v>
      </c>
      <c r="H66">
        <v>12</v>
      </c>
      <c r="I66" t="s">
        <v>73</v>
      </c>
      <c r="J66" t="s">
        <v>5288</v>
      </c>
      <c r="K66" t="s">
        <v>5287</v>
      </c>
      <c r="L66" t="s">
        <v>584</v>
      </c>
      <c r="M66">
        <f>VLOOKUP(D66,УК!$A$1:$B$599,2,0)/1000</f>
        <v>10</v>
      </c>
      <c r="R66" s="10">
        <f>IFERROR(IFERROR(VLOOKUP(A66,'2020-2019'!$B$3:$LN$466,108,0),"")+IFERROR(VLOOKUP(A66,'2020-2019'!$B$3:$LN$1000,91,0),""),"")</f>
        <v>9787</v>
      </c>
      <c r="S66" s="10">
        <f>IFERROR(IFERROR(VLOOKUP(A66,'2022-2021'!$B$3:$LN$1000,108,0),"")+IFERROR(VLOOKUP(A66,'2022-2021'!$B$3:$LN$1000,92,0),""),"")</f>
        <v>8754</v>
      </c>
      <c r="T66" s="10">
        <f>IFERROR(IFERROR(VLOOKUP(A66,'2022-2021'!$B$3:$LN$1000,107,0),"")+IFERROR(VLOOKUP(A66,'2022-2021'!$B$3:$LN$1000,91,0),""),"")</f>
        <v>9242</v>
      </c>
      <c r="U66" s="10">
        <f>IFERROR(IFERROR(VLOOKUP(A66,'2024-2023'!$B$3:$LN$1000,108,0),"")+IFERROR(VLOOKUP(A66,'2024-2023'!$B$3:$LN$1000,92,0),""),"")</f>
        <v>13148</v>
      </c>
      <c r="V66" s="10">
        <f>IFERROR(IFERROR(VLOOKUP(A66,'2024-2023'!$B$3:$LN$1000,107,0),"")+IFERROR(VLOOKUP(A66,'2024-2023'!$B$3:$LN$1000,91,0),""),"")</f>
        <v>13550</v>
      </c>
      <c r="W66">
        <f>IFERROR(IFERROR(VLOOKUP(A66,'2020-2019'!$B$3:$LN$4660,93,0),"")+IFERROR(VLOOKUP(A66,'2020-2019'!$B$3:$LN$4660,109,0),""),"")</f>
        <v>3148</v>
      </c>
      <c r="X66">
        <f>IFERROR(IFERROR(VLOOKUP(A66,'2022-2021'!$B$3:$LN$4660,94,0),"")+IFERROR(VLOOKUP(A66,'2022-2021'!$B$3:$LN$4660,110,0),""),"")</f>
        <v>5711</v>
      </c>
      <c r="Y66">
        <f>IFERROR(IFERROR(VLOOKUP(A66,'2022-2021'!$B$3:$LN$4660,109,0),"")+IFERROR(VLOOKUP(A66,'2022-2021'!$B$3:$LN$4660,93,0),""),"")</f>
        <v>8566</v>
      </c>
      <c r="Z66">
        <f>IFERROR((IFERROR(VLOOKUP(A66,'2024-2023'!$B$3:$LN$4660,110,0),"")+IFERROR(VLOOKUP(A66,'2024-2023'!$B$3:$LN$4660,94,0),"")),"")</f>
        <v>7120</v>
      </c>
      <c r="AA66">
        <f>IFERROR((IFERROR(VLOOKUP(A66,'2024-2023'!$B$3:$LN$4660,93,0),"")+IFERROR(VLOOKUP(A66,'2024-2023'!$B$3:$LN$4660,109,0),"")),"")</f>
        <v>7650</v>
      </c>
      <c r="AB66">
        <f>IFERROR((IFERROR(VLOOKUP(A66,'2020-2019'!$B$3:$LN$466,'2020-2019'!$CV$1,0),"")),"")</f>
        <v>5313</v>
      </c>
      <c r="AC66">
        <f>IFERROR((IFERROR(VLOOKUP(A66,'2022-2021'!$B$3:$LN$4660,100,0),"")),"")</f>
        <v>2850</v>
      </c>
      <c r="AD66">
        <f>IFERROR((IFERROR(VLOOKUP(A66,'2022-2021'!$B$3:$LN$4660,99,0),"")),"")</f>
        <v>413</v>
      </c>
      <c r="AE66">
        <f>IFERROR((IFERROR(VLOOKUP(A66,'2024-2023'!$B$3:$LN$4660,100,0),"")),"")</f>
        <v>5239</v>
      </c>
      <c r="AF66">
        <f>IFERROR(VLOOKUP(A66,'2024-2023'!$B$3:$LN$4660,99,0),"")</f>
        <v>5415</v>
      </c>
      <c r="AG66">
        <f>IFERROR((IFERROR(VLOOKUP(A66,'2020-2019'!$B$3:$LN$4660,'2020-2019'!$X$1,0),"")+IFERROR(VLOOKUP(A66,'2020-2019'!$B$3:$LN$4660,'2020-2019'!$AN$1,0),"")),"")</f>
        <v>0</v>
      </c>
      <c r="AH66">
        <f>IFERROR((IFERROR(VLOOKUP(A66,'2022-2021'!$B$3:$LN$4660,24,0),"")+IFERROR(VLOOKUP(A66,'2022-2021'!$B$3:$LN$4660,40,0),"")),"")</f>
        <v>0</v>
      </c>
      <c r="AI66">
        <f>IFERROR((IFERROR(VLOOKUP(A66,'2022-2021'!$B$3:$LN$4660,23,0),"")+IFERROR(VLOOKUP(A66,'2022-2021'!$B$3:$LN$4660,39,0),"")),"")</f>
        <v>0</v>
      </c>
      <c r="AJ66">
        <f>IFERROR((IFERROR(VLOOKUP(A66,'2024-2023'!$B$3:$LN$4660,24,0),"")+IFERROR(VLOOKUP(A66,'2024-2023'!$B$3:$LN$4660,40,0),"")),"")</f>
        <v>0</v>
      </c>
      <c r="AK66">
        <f>IFERROR((IFERROR(VLOOKUP(A66,'2024-2023'!$B$3:$LN$4660,23,0),"")+IFERROR(VLOOKUP(A66,'2024-2023'!$B$3:$LN$4660,39,0),"")),"")</f>
        <v>0</v>
      </c>
      <c r="AL66">
        <f>IFERROR(VLOOKUP(A66,'2020-2019'!$B$3:$LN$466,'2020-2019'!$AM$1,0),"")</f>
        <v>40241</v>
      </c>
      <c r="AM66">
        <f>IFERROR(VLOOKUP(A66,'2022-2021'!$B$3:$LN$4660,38,0),"")</f>
        <v>42218</v>
      </c>
      <c r="AN66">
        <f>IFERROR(VLOOKUP(A66,'2022-2021'!$B$3:$LN$4660,37,0),"")</f>
        <v>75174</v>
      </c>
      <c r="AO66">
        <f>IFERROR(VLOOKUP(A66,'2024-2023'!$B$3:$LN$4660,38,0),"")</f>
        <v>6630</v>
      </c>
      <c r="AP66">
        <f>IFERROR(VLOOKUP(A66,'2024-2023'!$B$3:$LN$4660,37,0),"")</f>
        <v>12262</v>
      </c>
      <c r="AQ66">
        <f>IFERROR((IFERROR(VLOOKUP(A66,'2020-2019'!$B$3:$LN$466,'2020-2019'!$BL$1,0),"")+IFERROR(VLOOKUP(A66,'2020-2019'!$B$3:$LN$466,'2020-2019'!$BV$1,0),"")),"")</f>
        <v>0</v>
      </c>
      <c r="AR66" s="5">
        <f t="shared" si="7"/>
        <v>1.3839999999999999</v>
      </c>
      <c r="AS66" t="str">
        <f>IFERROR(VLOOKUP(A66,риски!$G$2:$H$642,2,0),"")</f>
        <v>низкий</v>
      </c>
      <c r="AT66" t="str">
        <f>IFERROR(VLOOKUP(A66,Реест!A85:$P$30000,15,0),"")</f>
        <v>urteh-ekb.ru</v>
      </c>
      <c r="AU66" t="str">
        <f>IFERROR(VLOOKUP(A66,old!$A$3:$AU$2001,47,0),"")</f>
        <v>image214</v>
      </c>
      <c r="AV66" s="3" t="str">
        <f t="shared" si="8"/>
        <v/>
      </c>
      <c r="AW66" t="str">
        <f t="shared" ref="AW66:AW129" si="9">F66&amp;" зарегистрировано по адресу: "&amp;L66&amp;IF(K66=0,"",IF(K66="","",". Генеральным директором является "&amp;K66&amp;IF(AR66=0,".",IF(AR66="",".",". Рост доходов компании за 5 лет: "&amp;ROUND(AR66*100,2)&amp;"%."))&amp;IF(AV66=0,"",IF(AV66="",""," Рост финансовых активов компании за 5 лет: "&amp;IFERROR(ROUND(AV66*100,2),"")&amp;"%."))&amp;IF(AQ66=0,"",IF(AQ66="",""," Объем заемных средств компании на конец 2024 года: "&amp;AQ66&amp;" тыс. руб."))&amp;IF(AS66=0,"",IF(AS66="",""," ФССП присвоил "&amp;AS66&amp;" уровень риска для данного ПКО."))))</f>
        <v xml:space="preserve"> ООО «ПКО «ЮрТех» зарегистрировано по адресу: 620034, Свердловская область, г.о. Город Екатеринбург, г Екатеринбург, ул Бебеля, дом 108. Генеральным директором является Родин Андрей Викторович. Рост доходов компании за 5 лет: 138,4%. ФССП присвоил низкий уровень риска для данного ПКО.</v>
      </c>
      <c r="AX66" t="s">
        <v>22926</v>
      </c>
      <c r="AY66">
        <f>VLOOKUP(A66,'2024-2023'!$B$2:$NY$583,'2024-2023'!$BH$1,0)</f>
        <v>34901</v>
      </c>
      <c r="AZ66">
        <f>VLOOKUP(A66,'2024-2023'!$B$2:$NY$583,71,0)</f>
        <v>0</v>
      </c>
      <c r="BA66">
        <f>VLOOKUP(A66,'2024-2023'!$B$2:$NY$583,79,0)</f>
        <v>0</v>
      </c>
      <c r="BB66">
        <f t="shared" si="3"/>
        <v>0</v>
      </c>
      <c r="BC66" s="6">
        <f t="shared" si="4"/>
        <v>0.27679999999999999</v>
      </c>
      <c r="BD66" s="6">
        <f t="shared" si="5"/>
        <v>0.39963099630996313</v>
      </c>
      <c r="BE66" t="str">
        <f t="shared" si="6"/>
        <v>Малая фирма</v>
      </c>
    </row>
    <row r="67" spans="1:57">
      <c r="A67" s="10">
        <v>6316201956</v>
      </c>
      <c r="B67">
        <v>146</v>
      </c>
      <c r="C67" t="s">
        <v>587</v>
      </c>
      <c r="D67">
        <v>6316201956</v>
      </c>
      <c r="E67" t="s">
        <v>14885</v>
      </c>
      <c r="F67" t="s">
        <v>13940</v>
      </c>
      <c r="G67" s="7">
        <v>41890</v>
      </c>
      <c r="H67">
        <v>12</v>
      </c>
      <c r="I67" t="s">
        <v>73</v>
      </c>
      <c r="J67" t="s">
        <v>23069</v>
      </c>
      <c r="K67" t="s">
        <v>4929</v>
      </c>
      <c r="L67" t="s">
        <v>591</v>
      </c>
      <c r="M67">
        <f>VLOOKUP(D67,УК!$A$1:$B$599,2,0)/1000</f>
        <v>10</v>
      </c>
      <c r="R67" s="10">
        <f>IFERROR(IFERROR(VLOOKUP(A67,'2020-2019'!$B$3:$LN$466,108,0),"")+IFERROR(VLOOKUP(A67,'2020-2019'!$B$3:$LN$1000,91,0),""),"")</f>
        <v>51961</v>
      </c>
      <c r="S67" s="10">
        <f>IFERROR(IFERROR(VLOOKUP(A67,'2022-2021'!$B$3:$LN$1000,108,0),"")+IFERROR(VLOOKUP(A67,'2022-2021'!$B$3:$LN$1000,92,0),""),"")</f>
        <v>57800</v>
      </c>
      <c r="T67" s="10">
        <f>IFERROR(IFERROR(VLOOKUP(A67,'2022-2021'!$B$3:$LN$1000,107,0),"")+IFERROR(VLOOKUP(A67,'2022-2021'!$B$3:$LN$1000,91,0),""),"")</f>
        <v>56927</v>
      </c>
      <c r="U67" s="10">
        <f>IFERROR(IFERROR(VLOOKUP(A67,'2024-2023'!$B$3:$LN$1000,108,0),"")+IFERROR(VLOOKUP(A67,'2024-2023'!$B$3:$LN$1000,92,0),""),"")</f>
        <v>78201</v>
      </c>
      <c r="V67" s="10">
        <f>IFERROR(IFERROR(VLOOKUP(A67,'2024-2023'!$B$3:$LN$1000,107,0),"")+IFERROR(VLOOKUP(A67,'2024-2023'!$B$3:$LN$1000,91,0),""),"")</f>
        <v>207850</v>
      </c>
      <c r="W67">
        <f>IFERROR(IFERROR(VLOOKUP(A67,'2020-2019'!$B$3:$LN$4660,93,0),"")+IFERROR(VLOOKUP(A67,'2020-2019'!$B$3:$LN$4660,109,0),""),"")</f>
        <v>24662</v>
      </c>
      <c r="X67">
        <f>IFERROR(IFERROR(VLOOKUP(A67,'2022-2021'!$B$3:$LN$4660,94,0),"")+IFERROR(VLOOKUP(A67,'2022-2021'!$B$3:$LN$4660,110,0),""),"")</f>
        <v>60480</v>
      </c>
      <c r="Y67">
        <f>IFERROR(IFERROR(VLOOKUP(A67,'2022-2021'!$B$3:$LN$4660,109,0),"")+IFERROR(VLOOKUP(A67,'2022-2021'!$B$3:$LN$4660,93,0),""),"")</f>
        <v>44266</v>
      </c>
      <c r="Z67">
        <f>IFERROR((IFERROR(VLOOKUP(A67,'2024-2023'!$B$3:$LN$4660,110,0),"")+IFERROR(VLOOKUP(A67,'2024-2023'!$B$3:$LN$4660,94,0),"")),"")</f>
        <v>40757</v>
      </c>
      <c r="AA67">
        <f>IFERROR((IFERROR(VLOOKUP(A67,'2024-2023'!$B$3:$LN$4660,93,0),"")+IFERROR(VLOOKUP(A67,'2024-2023'!$B$3:$LN$4660,109,0),"")),"")</f>
        <v>81193</v>
      </c>
      <c r="AB67">
        <f>IFERROR((IFERROR(VLOOKUP(A67,'2020-2019'!$B$3:$LN$466,'2020-2019'!$CV$1,0),"")),"")</f>
        <v>15965</v>
      </c>
      <c r="AC67">
        <f>IFERROR((IFERROR(VLOOKUP(A67,'2022-2021'!$B$3:$LN$4660,100,0),"")),"")</f>
        <v>-4842</v>
      </c>
      <c r="AD67">
        <f>IFERROR((IFERROR(VLOOKUP(A67,'2022-2021'!$B$3:$LN$4660,99,0),"")),"")</f>
        <v>9372</v>
      </c>
      <c r="AE67">
        <f>IFERROR((IFERROR(VLOOKUP(A67,'2024-2023'!$B$3:$LN$4660,100,0),"")),"")</f>
        <v>34253</v>
      </c>
      <c r="AF67">
        <f>IFERROR(VLOOKUP(A67,'2024-2023'!$B$3:$LN$4660,99,0),"")</f>
        <v>111897</v>
      </c>
      <c r="AG67">
        <f>IFERROR((IFERROR(VLOOKUP(A67,'2020-2019'!$B$3:$LN$4660,'2020-2019'!$X$1,0),"")+IFERROR(VLOOKUP(A67,'2020-2019'!$B$3:$LN$4660,'2020-2019'!$AN$1,0),"")),"")</f>
        <v>0</v>
      </c>
      <c r="AH67">
        <f>IFERROR((IFERROR(VLOOKUP(A67,'2022-2021'!$B$3:$LN$4660,24,0),"")+IFERROR(VLOOKUP(A67,'2022-2021'!$B$3:$LN$4660,40,0),"")),"")</f>
        <v>0</v>
      </c>
      <c r="AI67">
        <f>IFERROR((IFERROR(VLOOKUP(A67,'2022-2021'!$B$3:$LN$4660,23,0),"")+IFERROR(VLOOKUP(A67,'2022-2021'!$B$3:$LN$4660,39,0),"")),"")</f>
        <v>0</v>
      </c>
      <c r="AJ67">
        <f>IFERROR((IFERROR(VLOOKUP(A67,'2024-2023'!$B$3:$LN$4660,24,0),"")+IFERROR(VLOOKUP(A67,'2024-2023'!$B$3:$LN$4660,40,0),"")),"")</f>
        <v>80</v>
      </c>
      <c r="AK67">
        <f>IFERROR((IFERROR(VLOOKUP(A67,'2024-2023'!$B$3:$LN$4660,23,0),"")+IFERROR(VLOOKUP(A67,'2024-2023'!$B$3:$LN$4660,39,0),"")),"")</f>
        <v>55</v>
      </c>
      <c r="AL67">
        <f>IFERROR(VLOOKUP(A67,'2020-2019'!$B$3:$LN$466,'2020-2019'!$AM$1,0),"")</f>
        <v>48928</v>
      </c>
      <c r="AM67">
        <f>IFERROR(VLOOKUP(A67,'2022-2021'!$B$3:$LN$4660,38,0),"")</f>
        <v>55477</v>
      </c>
      <c r="AN67">
        <f>IFERROR(VLOOKUP(A67,'2022-2021'!$B$3:$LN$4660,37,0),"")</f>
        <v>62253</v>
      </c>
      <c r="AO67">
        <f>IFERROR(VLOOKUP(A67,'2024-2023'!$B$3:$LN$4660,38,0),"")</f>
        <v>94222</v>
      </c>
      <c r="AP67">
        <f>IFERROR(VLOOKUP(A67,'2024-2023'!$B$3:$LN$4660,37,0),"")</f>
        <v>137657</v>
      </c>
      <c r="AQ67">
        <f>IFERROR((IFERROR(VLOOKUP(A67,'2020-2019'!$B$3:$LN$466,'2020-2019'!$BL$1,0),"")+IFERROR(VLOOKUP(A67,'2020-2019'!$B$3:$LN$466,'2020-2019'!$BV$1,0),"")),"")</f>
        <v>1718</v>
      </c>
      <c r="AR67" s="5">
        <f t="shared" si="7"/>
        <v>4</v>
      </c>
      <c r="AS67" t="str">
        <f>IFERROR(VLOOKUP(A67,риски!$G$2:$H$642,2,0),"")</f>
        <v>низкий</v>
      </c>
      <c r="AT67" t="str">
        <f>IFERROR(VLOOKUP(A67,Реест!A86:$P$30000,15,0),"")</f>
        <v>pravza.com</v>
      </c>
      <c r="AU67" t="str">
        <f>IFERROR(VLOOKUP(A67,old!$A$3:$AU$2001,47,0),"")</f>
        <v>image155</v>
      </c>
      <c r="AV67" s="3">
        <f t="shared" si="8"/>
        <v>0.6875</v>
      </c>
      <c r="AW67" t="str">
        <f t="shared" si="9"/>
        <v xml:space="preserve"> ООО «ПКО «Правовая защита» зарегистрировано по адресу: 443080, Самарская обл, г Самара, ул Революционная, 70, 3, 25. Генеральным директором является Романова Ольга Сергеевна. Рост доходов компании за 5 лет: 400%. Рост финансовых активов компании за 5 лет: 68,75%. Объем заемных средств компании на конец 2024 года: 1718 тыс. руб. ФССП присвоил низкий уровень риска для данного ПКО.</v>
      </c>
      <c r="AX67" t="s">
        <v>22913</v>
      </c>
      <c r="AY67">
        <f>VLOOKUP(A67,'2024-2023'!$B$2:$NY$583,'2024-2023'!$BH$1,0)</f>
        <v>151107</v>
      </c>
      <c r="AZ67">
        <f>VLOOKUP(A67,'2024-2023'!$B$2:$NY$583,71,0)</f>
        <v>0</v>
      </c>
      <c r="BA67">
        <f>VLOOKUP(A67,'2024-2023'!$B$2:$NY$583,79,0)</f>
        <v>0</v>
      </c>
      <c r="BB67">
        <f t="shared" ref="BB67:BB130" si="10">(AZ67+BA67)/AY67</f>
        <v>0</v>
      </c>
      <c r="BC67" s="6">
        <f t="shared" ref="BC67:BC130" si="11">IFERROR(AR67/COUNTIFS(R$2:V$2,"&gt;"&amp;0),"-")</f>
        <v>0.8</v>
      </c>
      <c r="BD67" s="6">
        <f t="shared" ref="BD67:BD130" si="12">IFERROR(AF67/V67,"-")</f>
        <v>0.53835458263170555</v>
      </c>
      <c r="BE67" t="str">
        <f t="shared" ref="BE67:BE130" si="13">IF(V67&lt;800000,"Малая фирма",IF(V67&lt;2000000,"Средняя фирма",IF(V67&gt;2000000,"Крупная фирма","-")))</f>
        <v>Малая фирма</v>
      </c>
    </row>
    <row r="68" spans="1:57">
      <c r="A68" s="10">
        <v>7805646537</v>
      </c>
      <c r="B68">
        <v>14</v>
      </c>
      <c r="C68" t="s">
        <v>594</v>
      </c>
      <c r="D68">
        <v>7805646537</v>
      </c>
      <c r="E68" t="s">
        <v>14886</v>
      </c>
      <c r="F68" t="s">
        <v>13945</v>
      </c>
      <c r="G68" s="7">
        <v>41719</v>
      </c>
      <c r="H68">
        <v>12</v>
      </c>
      <c r="I68" t="s">
        <v>73</v>
      </c>
      <c r="J68" t="s">
        <v>4816</v>
      </c>
      <c r="K68" t="s">
        <v>4815</v>
      </c>
      <c r="L68" t="s">
        <v>598</v>
      </c>
      <c r="M68">
        <f>VLOOKUP(D68,УК!$A$1:$B$599,2,0)/1000</f>
        <v>10</v>
      </c>
      <c r="R68" s="10">
        <f>IFERROR(IFERROR(VLOOKUP(A68,'2020-2019'!$B$3:$LN$466,108,0),"")+IFERROR(VLOOKUP(A68,'2020-2019'!$B$3:$LN$1000,91,0),""),"")</f>
        <v>133082</v>
      </c>
      <c r="S68" s="10">
        <f>IFERROR(IFERROR(VLOOKUP(A68,'2022-2021'!$B$3:$LN$1000,108,0),"")+IFERROR(VLOOKUP(A68,'2022-2021'!$B$3:$LN$1000,92,0),""),"")</f>
        <v>154344</v>
      </c>
      <c r="T68" s="10">
        <f>IFERROR(IFERROR(VLOOKUP(A68,'2022-2021'!$B$3:$LN$1000,107,0),"")+IFERROR(VLOOKUP(A68,'2022-2021'!$B$3:$LN$1000,91,0),""),"")</f>
        <v>474695</v>
      </c>
      <c r="U68" s="10">
        <f>IFERROR(IFERROR(VLOOKUP(A68,'2024-2023'!$B$3:$LN$1000,108,0),"")+IFERROR(VLOOKUP(A68,'2024-2023'!$B$3:$LN$1000,92,0),""),"")</f>
        <v>2104307</v>
      </c>
      <c r="V68" s="10">
        <f>IFERROR(IFERROR(VLOOKUP(A68,'2024-2023'!$B$3:$LN$1000,107,0),"")+IFERROR(VLOOKUP(A68,'2024-2023'!$B$3:$LN$1000,91,0),""),"")</f>
        <v>3049049</v>
      </c>
      <c r="W68">
        <f>IFERROR(IFERROR(VLOOKUP(A68,'2020-2019'!$B$3:$LN$4660,93,0),"")+IFERROR(VLOOKUP(A68,'2020-2019'!$B$3:$LN$4660,109,0),""),"")</f>
        <v>270057</v>
      </c>
      <c r="X68">
        <f>IFERROR(IFERROR(VLOOKUP(A68,'2022-2021'!$B$3:$LN$4660,94,0),"")+IFERROR(VLOOKUP(A68,'2022-2021'!$B$3:$LN$4660,110,0),""),"")</f>
        <v>57865</v>
      </c>
      <c r="Y68">
        <f>IFERROR(IFERROR(VLOOKUP(A68,'2022-2021'!$B$3:$LN$4660,109,0),"")+IFERROR(VLOOKUP(A68,'2022-2021'!$B$3:$LN$4660,93,0),""),"")</f>
        <v>92399</v>
      </c>
      <c r="Z68">
        <f>IFERROR((IFERROR(VLOOKUP(A68,'2024-2023'!$B$3:$LN$4660,110,0),"")+IFERROR(VLOOKUP(A68,'2024-2023'!$B$3:$LN$4660,94,0),"")),"")</f>
        <v>840418</v>
      </c>
      <c r="AA68">
        <f>IFERROR((IFERROR(VLOOKUP(A68,'2024-2023'!$B$3:$LN$4660,93,0),"")+IFERROR(VLOOKUP(A68,'2024-2023'!$B$3:$LN$4660,109,0),"")),"")</f>
        <v>1267589</v>
      </c>
      <c r="AB68">
        <f>IFERROR((IFERROR(VLOOKUP(A68,'2020-2019'!$B$3:$LN$466,'2020-2019'!$CV$1,0),"")),"")</f>
        <v>-127547</v>
      </c>
      <c r="AC68">
        <f>IFERROR((IFERROR(VLOOKUP(A68,'2022-2021'!$B$3:$LN$4660,100,0),"")),"")</f>
        <v>3147</v>
      </c>
      <c r="AD68">
        <f>IFERROR((IFERROR(VLOOKUP(A68,'2022-2021'!$B$3:$LN$4660,99,0),"")),"")</f>
        <v>35182</v>
      </c>
      <c r="AE68">
        <f>IFERROR((IFERROR(VLOOKUP(A68,'2024-2023'!$B$3:$LN$4660,100,0),"")),"")</f>
        <v>520556</v>
      </c>
      <c r="AF68">
        <f>IFERROR(VLOOKUP(A68,'2024-2023'!$B$3:$LN$4660,99,0),"")</f>
        <v>835826</v>
      </c>
      <c r="AG68">
        <f>IFERROR((IFERROR(VLOOKUP(A68,'2020-2019'!$B$3:$LN$4660,'2020-2019'!$X$1,0),"")+IFERROR(VLOOKUP(A68,'2020-2019'!$B$3:$LN$4660,'2020-2019'!$AN$1,0),"")),"")</f>
        <v>206760</v>
      </c>
      <c r="AH68">
        <f>IFERROR((IFERROR(VLOOKUP(A68,'2022-2021'!$B$3:$LN$4660,24,0),"")+IFERROR(VLOOKUP(A68,'2022-2021'!$B$3:$LN$4660,40,0),"")),"")</f>
        <v>426247</v>
      </c>
      <c r="AI68">
        <f>IFERROR((IFERROR(VLOOKUP(A68,'2022-2021'!$B$3:$LN$4660,23,0),"")+IFERROR(VLOOKUP(A68,'2022-2021'!$B$3:$LN$4660,39,0),"")),"")</f>
        <v>910217</v>
      </c>
      <c r="AJ68">
        <f>IFERROR((IFERROR(VLOOKUP(A68,'2024-2023'!$B$3:$LN$4660,24,0),"")+IFERROR(VLOOKUP(A68,'2024-2023'!$B$3:$LN$4660,40,0),"")),"")</f>
        <v>1578595</v>
      </c>
      <c r="AK68">
        <f>IFERROR((IFERROR(VLOOKUP(A68,'2024-2023'!$B$3:$LN$4660,23,0),"")+IFERROR(VLOOKUP(A68,'2024-2023'!$B$3:$LN$4660,39,0),"")),"")</f>
        <v>1713500</v>
      </c>
      <c r="AL68">
        <f>IFERROR(VLOOKUP(A68,'2020-2019'!$B$3:$LN$466,'2020-2019'!$AM$1,0),"")</f>
        <v>170273</v>
      </c>
      <c r="AM68">
        <f>IFERROR(VLOOKUP(A68,'2022-2021'!$B$3:$LN$4660,38,0),"")</f>
        <v>33373</v>
      </c>
      <c r="AN68">
        <f>IFERROR(VLOOKUP(A68,'2022-2021'!$B$3:$LN$4660,37,0),"")</f>
        <v>7705</v>
      </c>
      <c r="AO68">
        <f>IFERROR(VLOOKUP(A68,'2024-2023'!$B$3:$LN$4660,38,0),"")</f>
        <v>56903</v>
      </c>
      <c r="AP68">
        <f>IFERROR(VLOOKUP(A68,'2024-2023'!$B$3:$LN$4660,37,0),"")</f>
        <v>85223</v>
      </c>
      <c r="AQ68">
        <f>IFERROR((IFERROR(VLOOKUP(A68,'2020-2019'!$B$3:$LN$466,'2020-2019'!$BL$1,0),"")+IFERROR(VLOOKUP(A68,'2020-2019'!$B$3:$LN$466,'2020-2019'!$BV$1,0),"")),"")</f>
        <v>5404</v>
      </c>
      <c r="AR68" s="5">
        <f t="shared" si="7"/>
        <v>22.911000000000001</v>
      </c>
      <c r="AS68" t="str">
        <f>IFERROR(VLOOKUP(A68,риски!$G$2:$H$642,2,0),"")</f>
        <v>низкий</v>
      </c>
      <c r="AT68" t="str">
        <f>IFERROR(VLOOKUP(A68,Реест!A87:$P$30000,15,0),"")</f>
        <v>dafemida.ru</v>
      </c>
      <c r="AU68" t="str">
        <f>IFERROR(VLOOKUP(A68,old!$A$3:$AU$2001,47,0),"")</f>
        <v>image175</v>
      </c>
      <c r="AV68" s="3">
        <f t="shared" si="8"/>
        <v>8.2873863416521569</v>
      </c>
      <c r="AW68" t="str">
        <f t="shared" si="9"/>
        <v xml:space="preserve"> ООО ПКО «ДА «ФЕМИДА» зарегистрировано по адресу: 197374, Город Санкт-Петербург, ул. Мебельная, дом 12, корпус 1, литер А, помещение 55-Н, офис 420. Генеральным директором является Карташова Ольга Владимировна. Рост доходов компании за 5 лет: 2291,1%. Рост финансовых активов компании за 5 лет: 828,74%. Объем заемных средств компании на конец 2024 года: 5404 тыс. руб. ФССП присвоил низкий уровень риска для данного ПКО.</v>
      </c>
      <c r="AX68" t="s">
        <v>22918</v>
      </c>
      <c r="AY68">
        <f>VLOOKUP(A68,'2024-2023'!$B$2:$NY$583,'2024-2023'!$BH$1,0)</f>
        <v>147533</v>
      </c>
      <c r="AZ68">
        <f>VLOOKUP(A68,'2024-2023'!$B$2:$NY$583,71,0)</f>
        <v>151850</v>
      </c>
      <c r="BA68">
        <f>VLOOKUP(A68,'2024-2023'!$B$2:$NY$583,79,0)</f>
        <v>1550835</v>
      </c>
      <c r="BB68">
        <f t="shared" si="10"/>
        <v>11.541045054326828</v>
      </c>
      <c r="BC68" s="6">
        <f t="shared" si="11"/>
        <v>4.5822000000000003</v>
      </c>
      <c r="BD68" s="6">
        <f t="shared" si="12"/>
        <v>0.27412678510578214</v>
      </c>
      <c r="BE68" t="str">
        <f t="shared" si="13"/>
        <v>Крупная фирма</v>
      </c>
    </row>
    <row r="69" spans="1:57">
      <c r="A69" s="10">
        <v>7709653027</v>
      </c>
      <c r="B69">
        <v>120</v>
      </c>
      <c r="C69" t="s">
        <v>601</v>
      </c>
      <c r="D69">
        <v>7709653027</v>
      </c>
      <c r="E69" t="s">
        <v>14887</v>
      </c>
      <c r="F69" t="s">
        <v>13946</v>
      </c>
      <c r="G69" s="7">
        <v>38712</v>
      </c>
      <c r="H69">
        <v>20</v>
      </c>
      <c r="I69" t="s">
        <v>73</v>
      </c>
      <c r="J69" t="s">
        <v>23073</v>
      </c>
      <c r="K69" t="s">
        <v>5039</v>
      </c>
      <c r="L69" t="s">
        <v>605</v>
      </c>
      <c r="M69">
        <f>VLOOKUP(D69,УК!$A$1:$B$599,2,0)/1000</f>
        <v>1000</v>
      </c>
      <c r="R69" s="10">
        <f>IFERROR(IFERROR(VLOOKUP(A69,'2020-2019'!$B$3:$LN$466,108,0),"")+IFERROR(VLOOKUP(A69,'2020-2019'!$B$3:$LN$1000,91,0),""),"")</f>
        <v>44161</v>
      </c>
      <c r="S69" s="10">
        <f>IFERROR(IFERROR(VLOOKUP(A69,'2022-2021'!$B$3:$LN$1000,108,0),"")+IFERROR(VLOOKUP(A69,'2022-2021'!$B$3:$LN$1000,92,0),""),"")</f>
        <v>55150</v>
      </c>
      <c r="T69" s="10">
        <f>IFERROR(IFERROR(VLOOKUP(A69,'2022-2021'!$B$3:$LN$1000,107,0),"")+IFERROR(VLOOKUP(A69,'2022-2021'!$B$3:$LN$1000,91,0),""),"")</f>
        <v>73560</v>
      </c>
      <c r="U69" s="10">
        <f>IFERROR(IFERROR(VLOOKUP(A69,'2024-2023'!$B$3:$LN$1000,108,0),"")+IFERROR(VLOOKUP(A69,'2024-2023'!$B$3:$LN$1000,92,0),""),"")</f>
        <v>107910</v>
      </c>
      <c r="V69" s="10">
        <f>IFERROR(IFERROR(VLOOKUP(A69,'2024-2023'!$B$3:$LN$1000,107,0),"")+IFERROR(VLOOKUP(A69,'2024-2023'!$B$3:$LN$1000,91,0),""),"")</f>
        <v>93286</v>
      </c>
      <c r="W69">
        <f>IFERROR(IFERROR(VLOOKUP(A69,'2020-2019'!$B$3:$LN$4660,93,0),"")+IFERROR(VLOOKUP(A69,'2020-2019'!$B$3:$LN$4660,109,0),""),"")</f>
        <v>46185</v>
      </c>
      <c r="X69">
        <f>IFERROR(IFERROR(VLOOKUP(A69,'2022-2021'!$B$3:$LN$4660,94,0),"")+IFERROR(VLOOKUP(A69,'2022-2021'!$B$3:$LN$4660,110,0),""),"")</f>
        <v>6870</v>
      </c>
      <c r="Y69">
        <f>IFERROR(IFERROR(VLOOKUP(A69,'2022-2021'!$B$3:$LN$4660,109,0),"")+IFERROR(VLOOKUP(A69,'2022-2021'!$B$3:$LN$4660,93,0),""),"")</f>
        <v>10791</v>
      </c>
      <c r="Z69">
        <f>IFERROR((IFERROR(VLOOKUP(A69,'2024-2023'!$B$3:$LN$4660,110,0),"")+IFERROR(VLOOKUP(A69,'2024-2023'!$B$3:$LN$4660,94,0),"")),"")</f>
        <v>15774</v>
      </c>
      <c r="AA69">
        <f>IFERROR((IFERROR(VLOOKUP(A69,'2024-2023'!$B$3:$LN$4660,93,0),"")+IFERROR(VLOOKUP(A69,'2024-2023'!$B$3:$LN$4660,109,0),"")),"")</f>
        <v>13759</v>
      </c>
      <c r="AB69">
        <f>IFERROR((IFERROR(VLOOKUP(A69,'2020-2019'!$B$3:$LN$466,'2020-2019'!$CV$1,0),"")),"")</f>
        <v>1776</v>
      </c>
      <c r="AC69">
        <f>IFERROR((IFERROR(VLOOKUP(A69,'2022-2021'!$B$3:$LN$4660,100,0),"")),"")</f>
        <v>4175</v>
      </c>
      <c r="AD69">
        <f>IFERROR((IFERROR(VLOOKUP(A69,'2022-2021'!$B$3:$LN$4660,99,0),"")),"")</f>
        <v>11763</v>
      </c>
      <c r="AE69">
        <f>IFERROR((IFERROR(VLOOKUP(A69,'2024-2023'!$B$3:$LN$4660,100,0),"")),"")</f>
        <v>12495</v>
      </c>
      <c r="AF69">
        <f>IFERROR(VLOOKUP(A69,'2024-2023'!$B$3:$LN$4660,99,0),"")</f>
        <v>10178</v>
      </c>
      <c r="AG69">
        <f>IFERROR((IFERROR(VLOOKUP(A69,'2020-2019'!$B$3:$LN$4660,'2020-2019'!$X$1,0),"")+IFERROR(VLOOKUP(A69,'2020-2019'!$B$3:$LN$4660,'2020-2019'!$AN$1,0),"")),"")</f>
        <v>25884</v>
      </c>
      <c r="AH69">
        <f>IFERROR((IFERROR(VLOOKUP(A69,'2022-2021'!$B$3:$LN$4660,24,0),"")+IFERROR(VLOOKUP(A69,'2022-2021'!$B$3:$LN$4660,40,0),"")),"")</f>
        <v>6366</v>
      </c>
      <c r="AI69">
        <f>IFERROR((IFERROR(VLOOKUP(A69,'2022-2021'!$B$3:$LN$4660,23,0),"")+IFERROR(VLOOKUP(A69,'2022-2021'!$B$3:$LN$4660,39,0),"")),"")</f>
        <v>32398</v>
      </c>
      <c r="AJ69">
        <f>IFERROR((IFERROR(VLOOKUP(A69,'2024-2023'!$B$3:$LN$4660,24,0),"")+IFERROR(VLOOKUP(A69,'2024-2023'!$B$3:$LN$4660,40,0),"")),"")</f>
        <v>29644</v>
      </c>
      <c r="AK69">
        <f>IFERROR((IFERROR(VLOOKUP(A69,'2024-2023'!$B$3:$LN$4660,23,0),"")+IFERROR(VLOOKUP(A69,'2024-2023'!$B$3:$LN$4660,39,0),"")),"")</f>
        <v>51062</v>
      </c>
      <c r="AL69">
        <f>IFERROR(VLOOKUP(A69,'2020-2019'!$B$3:$LN$466,'2020-2019'!$AM$1,0),"")</f>
        <v>855</v>
      </c>
      <c r="AM69">
        <f>IFERROR(VLOOKUP(A69,'2022-2021'!$B$3:$LN$4660,38,0),"")</f>
        <v>5122</v>
      </c>
      <c r="AN69">
        <f>IFERROR(VLOOKUP(A69,'2022-2021'!$B$3:$LN$4660,37,0),"")</f>
        <v>8049</v>
      </c>
      <c r="AO69">
        <f>IFERROR(VLOOKUP(A69,'2024-2023'!$B$3:$LN$4660,38,0),"")</f>
        <v>9564</v>
      </c>
      <c r="AP69">
        <f>IFERROR(VLOOKUP(A69,'2024-2023'!$B$3:$LN$4660,37,0),"")</f>
        <v>20161</v>
      </c>
      <c r="AQ69">
        <f>IFERROR((IFERROR(VLOOKUP(A69,'2020-2019'!$B$3:$LN$466,'2020-2019'!$BL$1,0),"")+IFERROR(VLOOKUP(A69,'2020-2019'!$B$3:$LN$466,'2020-2019'!$BV$1,0),"")),"")</f>
        <v>11160</v>
      </c>
      <c r="AR69" s="5">
        <f t="shared" si="7"/>
        <v>2.1120000000000001</v>
      </c>
      <c r="AS69" t="str">
        <f>IFERROR(VLOOKUP(A69,риски!$G$2:$H$642,2,0),"")</f>
        <v>низкий</v>
      </c>
      <c r="AT69" t="str">
        <f>IFERROR(VLOOKUP(A69,Реест!A88:$P$30000,15,0),"")</f>
        <v>accept-debts.ru</v>
      </c>
      <c r="AU69" t="str">
        <f>IFERROR(VLOOKUP(A69,old!$A$3:$AU$2001,47,0),"")</f>
        <v>image161</v>
      </c>
      <c r="AV69" s="3">
        <f t="shared" si="8"/>
        <v>1.9727244629887188</v>
      </c>
      <c r="AW69" t="str">
        <f t="shared" si="9"/>
        <v xml:space="preserve"> ООО «ПКО «АКЦЕПТ» зарегистрировано по адресу: 140180, Московская обл, Жуковский г, Гагарина ул, дом № 85 В, помещение 1. Генеральным директором является Червяков Виктор Николаевич. Рост доходов компании за 5 лет: 211,2%. Рост финансовых активов компании за 5 лет: 197,27%. Объем заемных средств компании на конец 2024 года: 11160 тыс. руб. ФССП присвоил низкий уровень риска для данного ПКО.</v>
      </c>
      <c r="AX69" t="s">
        <v>22914</v>
      </c>
      <c r="AY69">
        <f>VLOOKUP(A69,'2024-2023'!$B$2:$NY$583,'2024-2023'!$BH$1,0)</f>
        <v>34615</v>
      </c>
      <c r="AZ69">
        <f>VLOOKUP(A69,'2024-2023'!$B$2:$NY$583,71,0)</f>
        <v>0</v>
      </c>
      <c r="BA69">
        <f>VLOOKUP(A69,'2024-2023'!$B$2:$NY$583,79,0)</f>
        <v>37620</v>
      </c>
      <c r="BB69">
        <f t="shared" si="10"/>
        <v>1.0868120756897299</v>
      </c>
      <c r="BC69" s="6">
        <f t="shared" si="11"/>
        <v>0.4224</v>
      </c>
      <c r="BD69" s="6">
        <f t="shared" si="12"/>
        <v>0.10910533198979483</v>
      </c>
      <c r="BE69" t="str">
        <f t="shared" si="13"/>
        <v>Малая фирма</v>
      </c>
    </row>
    <row r="70" spans="1:57">
      <c r="A70" s="10">
        <v>7451274751</v>
      </c>
      <c r="B70">
        <v>368</v>
      </c>
      <c r="C70" t="s">
        <v>608</v>
      </c>
      <c r="D70">
        <v>7451274751</v>
      </c>
      <c r="E70" t="s">
        <v>14888</v>
      </c>
      <c r="F70" t="s">
        <v>13947</v>
      </c>
      <c r="G70" s="7">
        <v>39764</v>
      </c>
      <c r="H70">
        <v>17</v>
      </c>
      <c r="I70" t="s">
        <v>73</v>
      </c>
      <c r="J70" t="s">
        <v>5422</v>
      </c>
      <c r="K70" t="s">
        <v>5421</v>
      </c>
      <c r="L70" t="s">
        <v>8227</v>
      </c>
      <c r="M70">
        <f>VLOOKUP(D70,УК!$A$1:$B$599,2,0)/1000</f>
        <v>100</v>
      </c>
      <c r="R70" s="10">
        <f>IFERROR(IFERROR(VLOOKUP(A70,'2020-2019'!$B$3:$LN$466,108,0),"")+IFERROR(VLOOKUP(A70,'2020-2019'!$B$3:$LN$1000,91,0),""),"")</f>
        <v>2084</v>
      </c>
      <c r="S70" s="10">
        <f>IFERROR(IFERROR(VLOOKUP(A70,'2022-2021'!$B$3:$LN$1000,108,0),"")+IFERROR(VLOOKUP(A70,'2022-2021'!$B$3:$LN$1000,92,0),""),"")</f>
        <v>4248</v>
      </c>
      <c r="T70" s="10">
        <f>IFERROR(IFERROR(VLOOKUP(A70,'2022-2021'!$B$3:$LN$1000,107,0),"")+IFERROR(VLOOKUP(A70,'2022-2021'!$B$3:$LN$1000,91,0),""),"")</f>
        <v>5396</v>
      </c>
      <c r="U70" s="10">
        <f>IFERROR(IFERROR(VLOOKUP(A70,'2024-2023'!$B$3:$LN$1000,108,0),"")+IFERROR(VLOOKUP(A70,'2024-2023'!$B$3:$LN$1000,92,0),""),"")</f>
        <v>6871</v>
      </c>
      <c r="V70" s="10">
        <f>IFERROR(IFERROR(VLOOKUP(A70,'2024-2023'!$B$3:$LN$1000,107,0),"")+IFERROR(VLOOKUP(A70,'2024-2023'!$B$3:$LN$1000,91,0),""),"")</f>
        <v>4957</v>
      </c>
      <c r="W70">
        <f>IFERROR(IFERROR(VLOOKUP(A70,'2020-2019'!$B$3:$LN$4660,93,0),"")+IFERROR(VLOOKUP(A70,'2020-2019'!$B$3:$LN$4660,109,0),""),"")</f>
        <v>2254</v>
      </c>
      <c r="X70">
        <f>IFERROR(IFERROR(VLOOKUP(A70,'2022-2021'!$B$3:$LN$4660,94,0),"")+IFERROR(VLOOKUP(A70,'2022-2021'!$B$3:$LN$4660,110,0),""),"")</f>
        <v>3937</v>
      </c>
      <c r="Y70">
        <f>IFERROR(IFERROR(VLOOKUP(A70,'2022-2021'!$B$3:$LN$4660,109,0),"")+IFERROR(VLOOKUP(A70,'2022-2021'!$B$3:$LN$4660,93,0),""),"")</f>
        <v>5680</v>
      </c>
      <c r="Z70">
        <f>IFERROR((IFERROR(VLOOKUP(A70,'2024-2023'!$B$3:$LN$4660,110,0),"")+IFERROR(VLOOKUP(A70,'2024-2023'!$B$3:$LN$4660,94,0),"")),"")</f>
        <v>5073</v>
      </c>
      <c r="AA70">
        <f>IFERROR((IFERROR(VLOOKUP(A70,'2024-2023'!$B$3:$LN$4660,93,0),"")+IFERROR(VLOOKUP(A70,'2024-2023'!$B$3:$LN$4660,109,0),"")),"")</f>
        <v>4769</v>
      </c>
      <c r="AB70">
        <f>IFERROR((IFERROR(VLOOKUP(A70,'2020-2019'!$B$3:$LN$466,'2020-2019'!$CV$1,0),"")),"")</f>
        <v>93</v>
      </c>
      <c r="AC70">
        <f>IFERROR((IFERROR(VLOOKUP(A70,'2022-2021'!$B$3:$LN$4660,100,0),"")),"")</f>
        <v>184</v>
      </c>
      <c r="AD70">
        <f>IFERROR((IFERROR(VLOOKUP(A70,'2022-2021'!$B$3:$LN$4660,99,0),"")),"")</f>
        <v>-442</v>
      </c>
      <c r="AE70">
        <f>IFERROR((IFERROR(VLOOKUP(A70,'2024-2023'!$B$3:$LN$4660,100,0),"")),"")</f>
        <v>1193</v>
      </c>
      <c r="AF70">
        <f>IFERROR(VLOOKUP(A70,'2024-2023'!$B$3:$LN$4660,99,0),"")</f>
        <v>-109</v>
      </c>
      <c r="AG70">
        <f>IFERROR((IFERROR(VLOOKUP(A70,'2020-2019'!$B$3:$LN$4660,'2020-2019'!$X$1,0),"")+IFERROR(VLOOKUP(A70,'2020-2019'!$B$3:$LN$4660,'2020-2019'!$AN$1,0),"")),"")</f>
        <v>0</v>
      </c>
      <c r="AH70">
        <f>IFERROR((IFERROR(VLOOKUP(A70,'2022-2021'!$B$3:$LN$4660,24,0),"")+IFERROR(VLOOKUP(A70,'2022-2021'!$B$3:$LN$4660,40,0),"")),"")</f>
        <v>0</v>
      </c>
      <c r="AI70">
        <f>IFERROR((IFERROR(VLOOKUP(A70,'2022-2021'!$B$3:$LN$4660,23,0),"")+IFERROR(VLOOKUP(A70,'2022-2021'!$B$3:$LN$4660,39,0),"")),"")</f>
        <v>0</v>
      </c>
      <c r="AJ70">
        <f>IFERROR((IFERROR(VLOOKUP(A70,'2024-2023'!$B$3:$LN$4660,24,0),"")+IFERROR(VLOOKUP(A70,'2024-2023'!$B$3:$LN$4660,40,0),"")),"")</f>
        <v>0</v>
      </c>
      <c r="AK70">
        <f>IFERROR((IFERROR(VLOOKUP(A70,'2024-2023'!$B$3:$LN$4660,23,0),"")+IFERROR(VLOOKUP(A70,'2024-2023'!$B$3:$LN$4660,39,0),"")),"")</f>
        <v>0</v>
      </c>
      <c r="AL70">
        <f>IFERROR(VLOOKUP(A70,'2020-2019'!$B$3:$LN$466,'2020-2019'!$AM$1,0),"")</f>
        <v>28377</v>
      </c>
      <c r="AM70">
        <f>IFERROR(VLOOKUP(A70,'2022-2021'!$B$3:$LN$4660,38,0),"")</f>
        <v>29513</v>
      </c>
      <c r="AN70">
        <f>IFERROR(VLOOKUP(A70,'2022-2021'!$B$3:$LN$4660,37,0),"")</f>
        <v>24461</v>
      </c>
      <c r="AO70">
        <f>IFERROR(VLOOKUP(A70,'2024-2023'!$B$3:$LN$4660,38,0),"")</f>
        <v>24627</v>
      </c>
      <c r="AP70">
        <f>IFERROR(VLOOKUP(A70,'2024-2023'!$B$3:$LN$4660,37,0),"")</f>
        <v>22163</v>
      </c>
      <c r="AQ70">
        <f>IFERROR((IFERROR(VLOOKUP(A70,'2020-2019'!$B$3:$LN$466,'2020-2019'!$BL$1,0),"")+IFERROR(VLOOKUP(A70,'2020-2019'!$B$3:$LN$466,'2020-2019'!$BV$1,0),"")),"")</f>
        <v>895</v>
      </c>
      <c r="AR70" s="5">
        <f t="shared" si="7"/>
        <v>2.379</v>
      </c>
      <c r="AS70" t="str">
        <f>IFERROR(VLOOKUP(A70,риски!$G$2:$H$642,2,0),"")</f>
        <v>низкий</v>
      </c>
      <c r="AT70" t="str">
        <f>IFERROR(VLOOKUP(A70,Реест!A89:$P$30000,15,0),"")</f>
        <v>partner-group.org</v>
      </c>
      <c r="AU70" t="str">
        <f>IFERROR(VLOOKUP(A70,old!$A$3:$AU$2001,47,0),"")</f>
        <v>image263</v>
      </c>
      <c r="AV70" s="3" t="str">
        <f t="shared" si="8"/>
        <v/>
      </c>
      <c r="AW70" t="str">
        <f t="shared" si="9"/>
        <v xml:space="preserve"> ООО «ПКО «Партнёр-НСК» зарегистрировано по адресу: 633010, Новосибирская обл, г Бердск, ул Вокзальная, д 26, 106. Генеральным директором является Есаев Сергей Дмитриевич. Рост доходов компании за 5 лет: 237,9%. Объем заемных средств компании на конец 2024 года: 895 тыс. руб. ФССП присвоил низкий уровень риска для данного ПКО.</v>
      </c>
      <c r="AX70" t="s">
        <v>22939</v>
      </c>
      <c r="AY70">
        <f>VLOOKUP(A70,'2024-2023'!$B$2:$NY$583,'2024-2023'!$BH$1,0)</f>
        <v>22698</v>
      </c>
      <c r="AZ70">
        <f>VLOOKUP(A70,'2024-2023'!$B$2:$NY$583,71,0)</f>
        <v>0</v>
      </c>
      <c r="BA70">
        <f>VLOOKUP(A70,'2024-2023'!$B$2:$NY$583,79,0)</f>
        <v>0</v>
      </c>
      <c r="BB70">
        <f t="shared" si="10"/>
        <v>0</v>
      </c>
      <c r="BC70" s="6">
        <f t="shared" si="11"/>
        <v>0.4758</v>
      </c>
      <c r="BD70" s="6">
        <f t="shared" si="12"/>
        <v>-2.1989106314303005E-2</v>
      </c>
      <c r="BE70" t="str">
        <f t="shared" si="13"/>
        <v>Малая фирма</v>
      </c>
    </row>
    <row r="71" spans="1:57">
      <c r="A71" s="10">
        <v>3443130766</v>
      </c>
      <c r="B71">
        <v>301</v>
      </c>
      <c r="C71" t="s">
        <v>615</v>
      </c>
      <c r="D71">
        <v>3443130766</v>
      </c>
      <c r="E71" t="s">
        <v>14889</v>
      </c>
      <c r="F71" t="s">
        <v>13948</v>
      </c>
      <c r="G71" s="7">
        <v>42556</v>
      </c>
      <c r="H71">
        <v>10</v>
      </c>
      <c r="I71" t="s">
        <v>73</v>
      </c>
      <c r="J71" t="s">
        <v>5307</v>
      </c>
      <c r="K71" t="s">
        <v>5306</v>
      </c>
      <c r="L71" t="s">
        <v>619</v>
      </c>
      <c r="M71">
        <f>VLOOKUP(D71,УК!$A$1:$B$599,2,0)/1000</f>
        <v>20</v>
      </c>
      <c r="R71" s="10">
        <f>IFERROR(IFERROR(VLOOKUP(A71,'2020-2019'!$B$3:$LN$466,108,0),"")+IFERROR(VLOOKUP(A71,'2020-2019'!$B$3:$LN$1000,91,0),""),"")</f>
        <v>14882</v>
      </c>
      <c r="S71" s="10">
        <f>IFERROR(IFERROR(VLOOKUP(A71,'2022-2021'!$B$3:$LN$1000,108,0),"")+IFERROR(VLOOKUP(A71,'2022-2021'!$B$3:$LN$1000,92,0),""),"")</f>
        <v>3115</v>
      </c>
      <c r="T71" s="10">
        <f>IFERROR(IFERROR(VLOOKUP(A71,'2022-2021'!$B$3:$LN$1000,107,0),"")+IFERROR(VLOOKUP(A71,'2022-2021'!$B$3:$LN$1000,91,0),""),"")</f>
        <v>21459</v>
      </c>
      <c r="U71" s="10">
        <f>IFERROR(IFERROR(VLOOKUP(A71,'2024-2023'!$B$3:$LN$1000,108,0),"")+IFERROR(VLOOKUP(A71,'2024-2023'!$B$3:$LN$1000,92,0),""),"")</f>
        <v>13529</v>
      </c>
      <c r="V71" s="10">
        <f>IFERROR(IFERROR(VLOOKUP(A71,'2024-2023'!$B$3:$LN$1000,107,0),"")+IFERROR(VLOOKUP(A71,'2024-2023'!$B$3:$LN$1000,91,0),""),"")</f>
        <v>11561</v>
      </c>
      <c r="W71">
        <f>IFERROR(IFERROR(VLOOKUP(A71,'2020-2019'!$B$3:$LN$4660,93,0),"")+IFERROR(VLOOKUP(A71,'2020-2019'!$B$3:$LN$4660,109,0),""),"")</f>
        <v>17295</v>
      </c>
      <c r="X71">
        <f>IFERROR(IFERROR(VLOOKUP(A71,'2022-2021'!$B$3:$LN$4660,94,0),"")+IFERROR(VLOOKUP(A71,'2022-2021'!$B$3:$LN$4660,110,0),""),"")</f>
        <v>6095</v>
      </c>
      <c r="Y71">
        <f>IFERROR(IFERROR(VLOOKUP(A71,'2022-2021'!$B$3:$LN$4660,109,0),"")+IFERROR(VLOOKUP(A71,'2022-2021'!$B$3:$LN$4660,93,0),""),"")</f>
        <v>16322</v>
      </c>
      <c r="Z71">
        <f>IFERROR((IFERROR(VLOOKUP(A71,'2024-2023'!$B$3:$LN$4660,110,0),"")+IFERROR(VLOOKUP(A71,'2024-2023'!$B$3:$LN$4660,94,0),"")),"")</f>
        <v>11133</v>
      </c>
      <c r="AA71">
        <f>IFERROR((IFERROR(VLOOKUP(A71,'2024-2023'!$B$3:$LN$4660,93,0),"")+IFERROR(VLOOKUP(A71,'2024-2023'!$B$3:$LN$4660,109,0),"")),"")</f>
        <v>9279</v>
      </c>
      <c r="AB71">
        <f>IFERROR((IFERROR(VLOOKUP(A71,'2020-2019'!$B$3:$LN$466,'2020-2019'!$CV$1,0),"")),"")</f>
        <v>4690</v>
      </c>
      <c r="AC71">
        <f>IFERROR((IFERROR(VLOOKUP(A71,'2022-2021'!$B$3:$LN$4660,100,0),"")),"")</f>
        <v>-3474</v>
      </c>
      <c r="AD71">
        <f>IFERROR((IFERROR(VLOOKUP(A71,'2022-2021'!$B$3:$LN$4660,99,0),"")),"")</f>
        <v>4684</v>
      </c>
      <c r="AE71">
        <f>IFERROR((IFERROR(VLOOKUP(A71,'2024-2023'!$B$3:$LN$4660,100,0),"")),"")</f>
        <v>1744</v>
      </c>
      <c r="AF71">
        <f>IFERROR(VLOOKUP(A71,'2024-2023'!$B$3:$LN$4660,99,0),"")</f>
        <v>1284</v>
      </c>
      <c r="AG71">
        <f>IFERROR((IFERROR(VLOOKUP(A71,'2020-2019'!$B$3:$LN$4660,'2020-2019'!$X$1,0),"")+IFERROR(VLOOKUP(A71,'2020-2019'!$B$3:$LN$4660,'2020-2019'!$AN$1,0),"")),"")</f>
        <v>8605</v>
      </c>
      <c r="AH71">
        <f>IFERROR((IFERROR(VLOOKUP(A71,'2022-2021'!$B$3:$LN$4660,24,0),"")+IFERROR(VLOOKUP(A71,'2022-2021'!$B$3:$LN$4660,40,0),"")),"")</f>
        <v>9142</v>
      </c>
      <c r="AI71">
        <f>IFERROR((IFERROR(VLOOKUP(A71,'2022-2021'!$B$3:$LN$4660,23,0),"")+IFERROR(VLOOKUP(A71,'2022-2021'!$B$3:$LN$4660,39,0),"")),"")</f>
        <v>8798</v>
      </c>
      <c r="AJ71">
        <f>IFERROR((IFERROR(VLOOKUP(A71,'2024-2023'!$B$3:$LN$4660,24,0),"")+IFERROR(VLOOKUP(A71,'2024-2023'!$B$3:$LN$4660,40,0),"")),"")</f>
        <v>0</v>
      </c>
      <c r="AK71">
        <f>IFERROR((IFERROR(VLOOKUP(A71,'2024-2023'!$B$3:$LN$4660,23,0),"")+IFERROR(VLOOKUP(A71,'2024-2023'!$B$3:$LN$4660,39,0),"")),"")</f>
        <v>0</v>
      </c>
      <c r="AL71">
        <f>IFERROR(VLOOKUP(A71,'2020-2019'!$B$3:$LN$466,'2020-2019'!$AM$1,0),"")</f>
        <v>317808</v>
      </c>
      <c r="AM71">
        <f>IFERROR(VLOOKUP(A71,'2022-2021'!$B$3:$LN$4660,38,0),"")</f>
        <v>309755</v>
      </c>
      <c r="AN71">
        <f>IFERROR(VLOOKUP(A71,'2022-2021'!$B$3:$LN$4660,37,0),"")</f>
        <v>284627</v>
      </c>
      <c r="AO71">
        <f>IFERROR(VLOOKUP(A71,'2024-2023'!$B$3:$LN$4660,38,0),"")</f>
        <v>303965</v>
      </c>
      <c r="AP71">
        <f>IFERROR(VLOOKUP(A71,'2024-2023'!$B$3:$LN$4660,37,0),"")</f>
        <v>670570</v>
      </c>
      <c r="AQ71">
        <f>IFERROR((IFERROR(VLOOKUP(A71,'2020-2019'!$B$3:$LN$466,'2020-2019'!$BL$1,0),"")+IFERROR(VLOOKUP(A71,'2020-2019'!$B$3:$LN$466,'2020-2019'!$BV$1,0),"")),"")</f>
        <v>2448</v>
      </c>
      <c r="AR71" s="5">
        <f t="shared" si="7"/>
        <v>0.77700000000000002</v>
      </c>
      <c r="AS71" t="str">
        <f>IFERROR(VLOOKUP(A71,риски!$G$2:$H$642,2,0),"")</f>
        <v>низкий</v>
      </c>
      <c r="AT71" t="str">
        <f>IFERROR(VLOOKUP(A71,Реест!A90:$P$30000,15,0),"")</f>
        <v>ucmks.ru</v>
      </c>
      <c r="AU71" t="str">
        <f>IFERROR(VLOOKUP(A71,old!$A$3:$AU$2001,47,0),"")</f>
        <v>image139</v>
      </c>
      <c r="AV71" s="3">
        <f t="shared" si="8"/>
        <v>0</v>
      </c>
      <c r="AW71" t="str">
        <f t="shared" si="9"/>
        <v xml:space="preserve"> ООО ПКО «Юридический центр «МКС» зарегистрировано по адресу: 400117, Волгоградская область, г.о. Город-Герой Волгоград, г Волгоград, ул Им. Землячки, дом 66А, офис 106. Генеральным директором является Кислов Алексей Анатольевич. Рост доходов компании за 5 лет: 77,7%. Объем заемных средств компании на конец 2024 года: 2448 тыс. руб. ФССП присвоил низкий уровень риска для данного ПКО.</v>
      </c>
      <c r="AX71" t="s">
        <v>22940</v>
      </c>
      <c r="AY71">
        <f>VLOOKUP(A71,'2024-2023'!$B$2:$NY$583,'2024-2023'!$BH$1,0)</f>
        <v>11748</v>
      </c>
      <c r="AZ71">
        <f>VLOOKUP(A71,'2024-2023'!$B$2:$NY$583,71,0)</f>
        <v>0</v>
      </c>
      <c r="BA71">
        <f>VLOOKUP(A71,'2024-2023'!$B$2:$NY$583,79,0)</f>
        <v>0</v>
      </c>
      <c r="BB71">
        <f t="shared" si="10"/>
        <v>0</v>
      </c>
      <c r="BC71" s="6">
        <f t="shared" si="11"/>
        <v>0.15540000000000001</v>
      </c>
      <c r="BD71" s="6">
        <f t="shared" si="12"/>
        <v>0.11106305682899403</v>
      </c>
      <c r="BE71" t="str">
        <f t="shared" si="13"/>
        <v>Малая фирма</v>
      </c>
    </row>
    <row r="72" spans="1:57">
      <c r="A72" s="10">
        <v>3702118432</v>
      </c>
      <c r="B72">
        <v>136</v>
      </c>
      <c r="C72" t="s">
        <v>622</v>
      </c>
      <c r="D72">
        <v>3702118432</v>
      </c>
      <c r="E72" t="s">
        <v>14890</v>
      </c>
      <c r="F72" t="s">
        <v>13949</v>
      </c>
      <c r="G72" s="7">
        <v>42269</v>
      </c>
      <c r="H72">
        <v>10</v>
      </c>
      <c r="I72" t="s">
        <v>73</v>
      </c>
      <c r="J72" t="s">
        <v>5125</v>
      </c>
      <c r="K72" t="s">
        <v>5124</v>
      </c>
      <c r="L72" t="s">
        <v>626</v>
      </c>
      <c r="M72">
        <f>VLOOKUP(D72,УК!$A$1:$B$599,2,0)/1000</f>
        <v>20</v>
      </c>
      <c r="R72" s="10">
        <f>IFERROR(IFERROR(VLOOKUP(A72,'2020-2019'!$B$3:$LN$466,108,0),"")+IFERROR(VLOOKUP(A72,'2020-2019'!$B$3:$LN$1000,91,0),""),"")</f>
        <v>20622</v>
      </c>
      <c r="S72" s="10">
        <f>IFERROR(IFERROR(VLOOKUP(A72,'2022-2021'!$B$3:$LN$1000,108,0),"")+IFERROR(VLOOKUP(A72,'2022-2021'!$B$3:$LN$1000,92,0),""),"")</f>
        <v>32339</v>
      </c>
      <c r="T72" s="10">
        <f>IFERROR(IFERROR(VLOOKUP(A72,'2022-2021'!$B$3:$LN$1000,107,0),"")+IFERROR(VLOOKUP(A72,'2022-2021'!$B$3:$LN$1000,91,0),""),"")</f>
        <v>36673</v>
      </c>
      <c r="U72" s="10">
        <f>IFERROR(IFERROR(VLOOKUP(A72,'2024-2023'!$B$3:$LN$1000,108,0),"")+IFERROR(VLOOKUP(A72,'2024-2023'!$B$3:$LN$1000,92,0),""),"")</f>
        <v>88165</v>
      </c>
      <c r="V72" s="10">
        <f>IFERROR(IFERROR(VLOOKUP(A72,'2024-2023'!$B$3:$LN$1000,107,0),"")+IFERROR(VLOOKUP(A72,'2024-2023'!$B$3:$LN$1000,91,0),""),"")</f>
        <v>45554</v>
      </c>
      <c r="W72">
        <f>IFERROR(IFERROR(VLOOKUP(A72,'2020-2019'!$B$3:$LN$4660,93,0),"")+IFERROR(VLOOKUP(A72,'2020-2019'!$B$3:$LN$4660,109,0),""),"")</f>
        <v>20608</v>
      </c>
      <c r="X72">
        <f>IFERROR(IFERROR(VLOOKUP(A72,'2022-2021'!$B$3:$LN$4660,94,0),"")+IFERROR(VLOOKUP(A72,'2022-2021'!$B$3:$LN$4660,110,0),""),"")</f>
        <v>27696</v>
      </c>
      <c r="Y72">
        <f>IFERROR(IFERROR(VLOOKUP(A72,'2022-2021'!$B$3:$LN$4660,109,0),"")+IFERROR(VLOOKUP(A72,'2022-2021'!$B$3:$LN$4660,93,0),""),"")</f>
        <v>23594</v>
      </c>
      <c r="Z72">
        <f>IFERROR((IFERROR(VLOOKUP(A72,'2024-2023'!$B$3:$LN$4660,110,0),"")+IFERROR(VLOOKUP(A72,'2024-2023'!$B$3:$LN$4660,94,0),"")),"")</f>
        <v>494894</v>
      </c>
      <c r="AA72">
        <f>IFERROR((IFERROR(VLOOKUP(A72,'2024-2023'!$B$3:$LN$4660,93,0),"")+IFERROR(VLOOKUP(A72,'2024-2023'!$B$3:$LN$4660,109,0),"")),"")</f>
        <v>30161</v>
      </c>
      <c r="AB72">
        <f>IFERROR((IFERROR(VLOOKUP(A72,'2020-2019'!$B$3:$LN$466,'2020-2019'!$CV$1,0),"")),"")</f>
        <v>-907</v>
      </c>
      <c r="AC72">
        <f>IFERROR((IFERROR(VLOOKUP(A72,'2022-2021'!$B$3:$LN$4660,100,0),"")),"")</f>
        <v>4357</v>
      </c>
      <c r="AD72">
        <f>IFERROR((IFERROR(VLOOKUP(A72,'2022-2021'!$B$3:$LN$4660,99,0),"")),"")</f>
        <v>6335</v>
      </c>
      <c r="AE72">
        <f>IFERROR((IFERROR(VLOOKUP(A72,'2024-2023'!$B$3:$LN$4660,100,0),"")),"")</f>
        <v>-413960</v>
      </c>
      <c r="AF72">
        <f>IFERROR(VLOOKUP(A72,'2024-2023'!$B$3:$LN$4660,99,0),"")</f>
        <v>8344</v>
      </c>
      <c r="AG72">
        <f>IFERROR((IFERROR(VLOOKUP(A72,'2020-2019'!$B$3:$LN$4660,'2020-2019'!$X$1,0),"")+IFERROR(VLOOKUP(A72,'2020-2019'!$B$3:$LN$4660,'2020-2019'!$AN$1,0),"")),"")</f>
        <v>12996</v>
      </c>
      <c r="AH72">
        <f>IFERROR((IFERROR(VLOOKUP(A72,'2022-2021'!$B$3:$LN$4660,24,0),"")+IFERROR(VLOOKUP(A72,'2022-2021'!$B$3:$LN$4660,40,0),"")),"")</f>
        <v>28587</v>
      </c>
      <c r="AI72">
        <f>IFERROR((IFERROR(VLOOKUP(A72,'2022-2021'!$B$3:$LN$4660,23,0),"")+IFERROR(VLOOKUP(A72,'2022-2021'!$B$3:$LN$4660,39,0),"")),"")</f>
        <v>2301</v>
      </c>
      <c r="AJ72">
        <f>IFERROR((IFERROR(VLOOKUP(A72,'2024-2023'!$B$3:$LN$4660,24,0),"")+IFERROR(VLOOKUP(A72,'2024-2023'!$B$3:$LN$4660,40,0),"")),"")</f>
        <v>56543</v>
      </c>
      <c r="AK72">
        <f>IFERROR((IFERROR(VLOOKUP(A72,'2024-2023'!$B$3:$LN$4660,23,0),"")+IFERROR(VLOOKUP(A72,'2024-2023'!$B$3:$LN$4660,39,0),"")),"")</f>
        <v>64388</v>
      </c>
      <c r="AL72">
        <f>IFERROR(VLOOKUP(A72,'2020-2019'!$B$3:$LN$466,'2020-2019'!$AM$1,0),"")</f>
        <v>442041</v>
      </c>
      <c r="AM72">
        <f>IFERROR(VLOOKUP(A72,'2022-2021'!$B$3:$LN$4660,38,0),"")</f>
        <v>435008</v>
      </c>
      <c r="AN72">
        <f>IFERROR(VLOOKUP(A72,'2022-2021'!$B$3:$LN$4660,37,0),"")</f>
        <v>471956</v>
      </c>
      <c r="AO72">
        <f>IFERROR(VLOOKUP(A72,'2024-2023'!$B$3:$LN$4660,38,0),"")</f>
        <v>1136</v>
      </c>
      <c r="AP72">
        <f>IFERROR(VLOOKUP(A72,'2024-2023'!$B$3:$LN$4660,37,0),"")</f>
        <v>3525</v>
      </c>
      <c r="AQ72">
        <f>IFERROR((IFERROR(VLOOKUP(A72,'2020-2019'!$B$3:$LN$466,'2020-2019'!$BL$1,0),"")+IFERROR(VLOOKUP(A72,'2020-2019'!$B$3:$LN$466,'2020-2019'!$BV$1,0),"")),"")</f>
        <v>13643</v>
      </c>
      <c r="AR72" s="5">
        <f t="shared" si="7"/>
        <v>2.2090000000000001</v>
      </c>
      <c r="AS72" t="str">
        <f>IFERROR(VLOOKUP(A72,риски!$G$2:$H$642,2,0),"")</f>
        <v>низкий</v>
      </c>
      <c r="AT72" t="str">
        <f>IFERROR(VLOOKUP(A72,Реест!A91:$P$30000,15,0),"")</f>
        <v>kreditkollekt.ru</v>
      </c>
      <c r="AU72" t="str">
        <f>IFERROR(VLOOKUP(A72,old!$A$3:$AU$2001,47,0),"")</f>
        <v>image164</v>
      </c>
      <c r="AV72" s="3">
        <f t="shared" si="8"/>
        <v>4.9544475223145588</v>
      </c>
      <c r="AW72" t="str">
        <f t="shared" si="9"/>
        <v xml:space="preserve"> ООО ПКО «Кредит Коллект» зарегистрировано по адресу: 155908, Ивановская обл, Шуйский р-н, Шуя г, Свердлова ул, дом 104, квартира 90. Генеральным директором является Фролова Надежда Адольфовна. Рост доходов компании за 5 лет: 220,9%. Рост финансовых активов компании за 5 лет: 495,44%. Объем заемных средств компании на конец 2024 года: 13643 тыс. руб. ФССП присвоил низкий уровень риска для данного ПКО.</v>
      </c>
      <c r="AX72" t="s">
        <v>22934</v>
      </c>
      <c r="AY72">
        <f>VLOOKUP(A72,'2024-2023'!$B$2:$NY$583,'2024-2023'!$BH$1,0)</f>
        <v>33115</v>
      </c>
      <c r="AZ72">
        <f>VLOOKUP(A72,'2024-2023'!$B$2:$NY$583,71,0)</f>
        <v>0</v>
      </c>
      <c r="BA72">
        <f>VLOOKUP(A72,'2024-2023'!$B$2:$NY$583,79,0)</f>
        <v>36469</v>
      </c>
      <c r="BB72">
        <f t="shared" si="10"/>
        <v>1.1012834063113393</v>
      </c>
      <c r="BC72" s="6">
        <f t="shared" si="11"/>
        <v>0.44180000000000003</v>
      </c>
      <c r="BD72" s="6">
        <f t="shared" si="12"/>
        <v>0.18316723010054001</v>
      </c>
      <c r="BE72" t="str">
        <f t="shared" si="13"/>
        <v>Малая фирма</v>
      </c>
    </row>
    <row r="73" spans="1:57">
      <c r="A73" s="10">
        <v>7735145855</v>
      </c>
      <c r="B73">
        <v>21</v>
      </c>
      <c r="C73" t="s">
        <v>13952</v>
      </c>
      <c r="D73">
        <v>7735145855</v>
      </c>
      <c r="E73" t="s">
        <v>14931</v>
      </c>
      <c r="F73" t="s">
        <v>13953</v>
      </c>
      <c r="G73" s="7">
        <v>42216</v>
      </c>
      <c r="H73">
        <v>11</v>
      </c>
      <c r="I73" t="s">
        <v>73</v>
      </c>
      <c r="J73" t="s">
        <v>4880</v>
      </c>
      <c r="K73" t="s">
        <v>4879</v>
      </c>
      <c r="L73" t="s">
        <v>633</v>
      </c>
      <c r="M73">
        <f>VLOOKUP(D73,УК!$A$1:$B$599,2,0)/1000</f>
        <v>10</v>
      </c>
      <c r="R73" s="10">
        <f>IFERROR(IFERROR(VLOOKUP(A73,'2020-2019'!$B$3:$LN$466,108,0),"")+IFERROR(VLOOKUP(A73,'2020-2019'!$B$3:$LN$1000,91,0),""),"")</f>
        <v>142343</v>
      </c>
      <c r="S73" s="10">
        <f>IFERROR(IFERROR(VLOOKUP(A73,'2022-2021'!$B$3:$LN$1000,108,0),"")+IFERROR(VLOOKUP(A73,'2022-2021'!$B$3:$LN$1000,92,0),""),"")</f>
        <v>98300</v>
      </c>
      <c r="T73" s="10">
        <f>IFERROR(IFERROR(VLOOKUP(A73,'2022-2021'!$B$3:$LN$1000,107,0),"")+IFERROR(VLOOKUP(A73,'2022-2021'!$B$3:$LN$1000,91,0),""),"")</f>
        <v>862798</v>
      </c>
      <c r="U73" s="10">
        <f>IFERROR(IFERROR(VLOOKUP(A73,'2024-2023'!$B$3:$LN$1000,108,0),"")+IFERROR(VLOOKUP(A73,'2024-2023'!$B$3:$LN$1000,92,0),""),"")</f>
        <v>1148409</v>
      </c>
      <c r="V73" s="10">
        <f>IFERROR(IFERROR(VLOOKUP(A73,'2024-2023'!$B$3:$LN$1000,107,0),"")+IFERROR(VLOOKUP(A73,'2024-2023'!$B$3:$LN$1000,91,0),""),"")</f>
        <v>410172</v>
      </c>
      <c r="W73">
        <f>IFERROR(IFERROR(VLOOKUP(A73,'2020-2019'!$B$3:$LN$4660,93,0),"")+IFERROR(VLOOKUP(A73,'2020-2019'!$B$3:$LN$4660,109,0),""),"")</f>
        <v>153435</v>
      </c>
      <c r="X73">
        <f>IFERROR(IFERROR(VLOOKUP(A73,'2022-2021'!$B$3:$LN$4660,94,0),"")+IFERROR(VLOOKUP(A73,'2022-2021'!$B$3:$LN$4660,110,0),""),"")</f>
        <v>96877</v>
      </c>
      <c r="Y73">
        <f>IFERROR(IFERROR(VLOOKUP(A73,'2022-2021'!$B$3:$LN$4660,109,0),"")+IFERROR(VLOOKUP(A73,'2022-2021'!$B$3:$LN$4660,93,0),""),"")</f>
        <v>852545</v>
      </c>
      <c r="Z73">
        <f>IFERROR((IFERROR(VLOOKUP(A73,'2024-2023'!$B$3:$LN$4660,110,0),"")+IFERROR(VLOOKUP(A73,'2024-2023'!$B$3:$LN$4660,94,0),"")),"")</f>
        <v>1144994</v>
      </c>
      <c r="AA73">
        <f>IFERROR((IFERROR(VLOOKUP(A73,'2024-2023'!$B$3:$LN$4660,93,0),"")+IFERROR(VLOOKUP(A73,'2024-2023'!$B$3:$LN$4660,109,0),"")),"")</f>
        <v>398387</v>
      </c>
      <c r="AB73">
        <f>IFERROR((IFERROR(VLOOKUP(A73,'2020-2019'!$B$3:$LN$466,'2020-2019'!$CV$1,0),"")),"")</f>
        <v>-1535</v>
      </c>
      <c r="AC73">
        <f>IFERROR((IFERROR(VLOOKUP(A73,'2022-2021'!$B$3:$LN$4660,100,0),"")),"")</f>
        <v>677</v>
      </c>
      <c r="AD73">
        <f>IFERROR((IFERROR(VLOOKUP(A73,'2022-2021'!$B$3:$LN$4660,99,0),"")),"")</f>
        <v>6541</v>
      </c>
      <c r="AE73">
        <f>IFERROR((IFERROR(VLOOKUP(A73,'2024-2023'!$B$3:$LN$4660,100,0),"")),"")</f>
        <v>2468</v>
      </c>
      <c r="AF73">
        <f>IFERROR(VLOOKUP(A73,'2024-2023'!$B$3:$LN$4660,99,0),"")</f>
        <v>2097</v>
      </c>
      <c r="AG73">
        <f>IFERROR((IFERROR(VLOOKUP(A73,'2020-2019'!$B$3:$LN$4660,'2020-2019'!$X$1,0),"")+IFERROR(VLOOKUP(A73,'2020-2019'!$B$3:$LN$4660,'2020-2019'!$AN$1,0),"")),"")</f>
        <v>0</v>
      </c>
      <c r="AH73">
        <f>IFERROR((IFERROR(VLOOKUP(A73,'2022-2021'!$B$3:$LN$4660,24,0),"")+IFERROR(VLOOKUP(A73,'2022-2021'!$B$3:$LN$4660,40,0),"")),"")</f>
        <v>35840</v>
      </c>
      <c r="AI73">
        <f>IFERROR((IFERROR(VLOOKUP(A73,'2022-2021'!$B$3:$LN$4660,23,0),"")+IFERROR(VLOOKUP(A73,'2022-2021'!$B$3:$LN$4660,39,0),"")),"")</f>
        <v>42659</v>
      </c>
      <c r="AJ73">
        <f>IFERROR((IFERROR(VLOOKUP(A73,'2024-2023'!$B$3:$LN$4660,24,0),"")+IFERROR(VLOOKUP(A73,'2024-2023'!$B$3:$LN$4660,40,0),"")),"")</f>
        <v>45929</v>
      </c>
      <c r="AK73">
        <f>IFERROR((IFERROR(VLOOKUP(A73,'2024-2023'!$B$3:$LN$4660,23,0),"")+IFERROR(VLOOKUP(A73,'2024-2023'!$B$3:$LN$4660,39,0),"")),"")</f>
        <v>61692</v>
      </c>
      <c r="AL73">
        <f>IFERROR(VLOOKUP(A73,'2020-2019'!$B$3:$LN$466,'2020-2019'!$AM$1,0),"")</f>
        <v>33843</v>
      </c>
      <c r="AM73">
        <f>IFERROR(VLOOKUP(A73,'2022-2021'!$B$3:$LN$4660,38,0),"")</f>
        <v>0</v>
      </c>
      <c r="AN73">
        <f>IFERROR(VLOOKUP(A73,'2022-2021'!$B$3:$LN$4660,37,0),"")</f>
        <v>7949</v>
      </c>
      <c r="AO73">
        <f>IFERROR(VLOOKUP(A73,'2024-2023'!$B$3:$LN$4660,38,0),"")</f>
        <v>4201</v>
      </c>
      <c r="AP73">
        <f>IFERROR(VLOOKUP(A73,'2024-2023'!$B$3:$LN$4660,37,0),"")</f>
        <v>6646</v>
      </c>
      <c r="AQ73">
        <f>IFERROR((IFERROR(VLOOKUP(A73,'2020-2019'!$B$3:$LN$466,'2020-2019'!$BL$1,0),"")+IFERROR(VLOOKUP(A73,'2020-2019'!$B$3:$LN$466,'2020-2019'!$BV$1,0),"")),"")</f>
        <v>1571</v>
      </c>
      <c r="AR73" s="5">
        <f t="shared" si="7"/>
        <v>2.8820000000000001</v>
      </c>
      <c r="AS73" t="str">
        <f>IFERROR(VLOOKUP(A73,риски!$G$2:$H$642,2,0),"")</f>
        <v>низкий</v>
      </c>
      <c r="AT73" t="str">
        <f>IFERROR(VLOOKUP(A73,Реест!A92:$P$30000,15,0),"")</f>
        <v>avrora-consult.ru</v>
      </c>
      <c r="AU73" t="str">
        <f>IFERROR(VLOOKUP(A73,old!$A$3:$AU$2001,47,0),"")</f>
        <v>image107</v>
      </c>
      <c r="AV73" s="3">
        <f t="shared" si="8"/>
        <v>1.7213169642857142</v>
      </c>
      <c r="AW73" t="str">
        <f t="shared" si="9"/>
        <v xml:space="preserve"> ООО ПКО «АВРОРА Консалт» зарегистрировано по адресу: 124482, Москва г, Зеленоград г, Савёлкинский проезд, дом 4, помещение XXI, комната 4, офис 4е. Генеральным директором является Кожевников Антон Алексеевич. Рост доходов компании за 5 лет: 288,2%. Рост финансовых активов компании за 5 лет: 172,13%. Объем заемных средств компании на конец 2024 года: 1571 тыс. руб. ФССП присвоил низкий уровень риска для данного ПКО.</v>
      </c>
      <c r="AX73" t="s">
        <v>22914</v>
      </c>
      <c r="AY73">
        <f>VLOOKUP(A73,'2024-2023'!$B$2:$NY$583,'2024-2023'!$BH$1,0)</f>
        <v>24477</v>
      </c>
      <c r="AZ73">
        <f>VLOOKUP(A73,'2024-2023'!$B$2:$NY$583,71,0)</f>
        <v>3430</v>
      </c>
      <c r="BA73">
        <f>VLOOKUP(A73,'2024-2023'!$B$2:$NY$583,79,0)</f>
        <v>41245</v>
      </c>
      <c r="BB73">
        <f t="shared" si="10"/>
        <v>1.8251828246925685</v>
      </c>
      <c r="BC73" s="6">
        <f t="shared" si="11"/>
        <v>0.57640000000000002</v>
      </c>
      <c r="BD73" s="6">
        <f t="shared" si="12"/>
        <v>5.1124893946929584E-3</v>
      </c>
      <c r="BE73" t="str">
        <f t="shared" si="13"/>
        <v>Малая фирма</v>
      </c>
    </row>
    <row r="74" spans="1:57">
      <c r="A74" s="10">
        <v>5261080970</v>
      </c>
      <c r="B74">
        <v>465</v>
      </c>
      <c r="C74" t="s">
        <v>642</v>
      </c>
      <c r="D74">
        <v>5261080970</v>
      </c>
      <c r="E74" t="s">
        <v>14933</v>
      </c>
      <c r="F74" t="s">
        <v>13955</v>
      </c>
      <c r="G74" s="7">
        <v>41031</v>
      </c>
      <c r="H74">
        <v>14</v>
      </c>
      <c r="I74" t="s">
        <v>73</v>
      </c>
      <c r="J74" t="s">
        <v>5571</v>
      </c>
      <c r="K74" t="s">
        <v>5571</v>
      </c>
      <c r="L74" t="s">
        <v>646</v>
      </c>
      <c r="M74">
        <f>VLOOKUP(D74,УК!$A$1:$B$599,2,0)/1000</f>
        <v>10</v>
      </c>
      <c r="R74" s="10">
        <f>IFERROR(IFERROR(VLOOKUP(A74,'2020-2019'!$B$3:$LN$466,108,0),"")+IFERROR(VLOOKUP(A74,'2020-2019'!$B$3:$LN$1000,91,0),""),"")</f>
        <v>8708</v>
      </c>
      <c r="S74" s="10">
        <f>IFERROR(IFERROR(VLOOKUP(A74,'2022-2021'!$B$3:$LN$1000,108,0),"")+IFERROR(VLOOKUP(A74,'2022-2021'!$B$3:$LN$1000,92,0),""),"")</f>
        <v>129418</v>
      </c>
      <c r="T74" s="10">
        <f>IFERROR(IFERROR(VLOOKUP(A74,'2022-2021'!$B$3:$LN$1000,107,0),"")+IFERROR(VLOOKUP(A74,'2022-2021'!$B$3:$LN$1000,91,0),""),"")</f>
        <v>8974</v>
      </c>
      <c r="U74" s="10">
        <f>IFERROR(IFERROR(VLOOKUP(A74,'2024-2023'!$B$3:$LN$1000,108,0),"")+IFERROR(VLOOKUP(A74,'2024-2023'!$B$3:$LN$1000,92,0),""),"")</f>
        <v>63</v>
      </c>
      <c r="V74" s="10">
        <f>IFERROR(IFERROR(VLOOKUP(A74,'2024-2023'!$B$3:$LN$1000,107,0),"")+IFERROR(VLOOKUP(A74,'2024-2023'!$B$3:$LN$1000,91,0),""),"")</f>
        <v>0</v>
      </c>
      <c r="W74">
        <f>IFERROR(IFERROR(VLOOKUP(A74,'2020-2019'!$B$3:$LN$4660,93,0),"")+IFERROR(VLOOKUP(A74,'2020-2019'!$B$3:$LN$4660,109,0),""),"")</f>
        <v>6795</v>
      </c>
      <c r="X74">
        <f>IFERROR(IFERROR(VLOOKUP(A74,'2022-2021'!$B$3:$LN$4660,94,0),"")+IFERROR(VLOOKUP(A74,'2022-2021'!$B$3:$LN$4660,110,0),""),"")</f>
        <v>27</v>
      </c>
      <c r="Y74">
        <f>IFERROR(IFERROR(VLOOKUP(A74,'2022-2021'!$B$3:$LN$4660,109,0),"")+IFERROR(VLOOKUP(A74,'2022-2021'!$B$3:$LN$4660,93,0),""),"")</f>
        <v>30</v>
      </c>
      <c r="Z74">
        <f>IFERROR((IFERROR(VLOOKUP(A74,'2024-2023'!$B$3:$LN$4660,110,0),"")+IFERROR(VLOOKUP(A74,'2024-2023'!$B$3:$LN$4660,94,0),"")),"")</f>
        <v>366</v>
      </c>
      <c r="AA74">
        <f>IFERROR((IFERROR(VLOOKUP(A74,'2024-2023'!$B$3:$LN$4660,93,0),"")+IFERROR(VLOOKUP(A74,'2024-2023'!$B$3:$LN$4660,109,0),"")),"")</f>
        <v>27</v>
      </c>
      <c r="AB74">
        <f>IFERROR((IFERROR(VLOOKUP(A74,'2020-2019'!$B$3:$LN$466,'2020-2019'!$CV$1,0),"")),"")</f>
        <v>814</v>
      </c>
      <c r="AC74">
        <f>IFERROR((IFERROR(VLOOKUP(A74,'2022-2021'!$B$3:$LN$4660,100,0),"")),"")</f>
        <v>119605</v>
      </c>
      <c r="AD74">
        <f>IFERROR((IFERROR(VLOOKUP(A74,'2022-2021'!$B$3:$LN$4660,99,0),"")),"")</f>
        <v>-1724</v>
      </c>
      <c r="AE74">
        <f>IFERROR((IFERROR(VLOOKUP(A74,'2024-2023'!$B$3:$LN$4660,100,0),"")),"")</f>
        <v>-309</v>
      </c>
      <c r="AF74">
        <f>IFERROR(VLOOKUP(A74,'2024-2023'!$B$3:$LN$4660,99,0),"")</f>
        <v>-27</v>
      </c>
      <c r="AG74">
        <f>IFERROR((IFERROR(VLOOKUP(A74,'2020-2019'!$B$3:$LN$4660,'2020-2019'!$X$1,0),"")+IFERROR(VLOOKUP(A74,'2020-2019'!$B$3:$LN$4660,'2020-2019'!$AN$1,0),"")),"")</f>
        <v>0</v>
      </c>
      <c r="AH74">
        <f>IFERROR((IFERROR(VLOOKUP(A74,'2022-2021'!$B$3:$LN$4660,24,0),"")+IFERROR(VLOOKUP(A74,'2022-2021'!$B$3:$LN$4660,40,0),"")),"")</f>
        <v>0</v>
      </c>
      <c r="AI74">
        <f>IFERROR((IFERROR(VLOOKUP(A74,'2022-2021'!$B$3:$LN$4660,23,0),"")+IFERROR(VLOOKUP(A74,'2022-2021'!$B$3:$LN$4660,39,0),"")),"")</f>
        <v>0</v>
      </c>
      <c r="AJ74">
        <f>IFERROR((IFERROR(VLOOKUP(A74,'2024-2023'!$B$3:$LN$4660,24,0),"")+IFERROR(VLOOKUP(A74,'2024-2023'!$B$3:$LN$4660,40,0),"")),"")</f>
        <v>0</v>
      </c>
      <c r="AK74">
        <f>IFERROR((IFERROR(VLOOKUP(A74,'2024-2023'!$B$3:$LN$4660,23,0),"")+IFERROR(VLOOKUP(A74,'2024-2023'!$B$3:$LN$4660,39,0),"")),"")</f>
        <v>0</v>
      </c>
      <c r="AL74">
        <f>IFERROR(VLOOKUP(A74,'2020-2019'!$B$3:$LN$466,'2020-2019'!$AM$1,0),"")</f>
        <v>10606</v>
      </c>
      <c r="AM74">
        <f>IFERROR(VLOOKUP(A74,'2022-2021'!$B$3:$LN$4660,38,0),"")</f>
        <v>130966</v>
      </c>
      <c r="AN74">
        <f>IFERROR(VLOOKUP(A74,'2022-2021'!$B$3:$LN$4660,37,0),"")</f>
        <v>130165</v>
      </c>
      <c r="AO74">
        <f>IFERROR(VLOOKUP(A74,'2024-2023'!$B$3:$LN$4660,38,0),"")</f>
        <v>129394</v>
      </c>
      <c r="AP74">
        <f>IFERROR(VLOOKUP(A74,'2024-2023'!$B$3:$LN$4660,37,0),"")</f>
        <v>129390</v>
      </c>
      <c r="AQ74">
        <f>IFERROR((IFERROR(VLOOKUP(A74,'2020-2019'!$B$3:$LN$466,'2020-2019'!$BL$1,0),"")+IFERROR(VLOOKUP(A74,'2020-2019'!$B$3:$LN$466,'2020-2019'!$BV$1,0),"")),"")</f>
        <v>0</v>
      </c>
      <c r="AR74" s="5">
        <f t="shared" si="7"/>
        <v>0</v>
      </c>
      <c r="AS74" t="str">
        <f>IFERROR(VLOOKUP(A74,риски!$G$2:$H$642,2,0),"")</f>
        <v>низкий</v>
      </c>
      <c r="AT74" t="str">
        <f>IFERROR(VLOOKUP(A74,Реест!A93:$P$30000,15,0),"")</f>
        <v>pravo-horizont.ru</v>
      </c>
      <c r="AU74" t="str">
        <f>IFERROR(VLOOKUP(A74,old!$A$3:$AU$2001,47,0),"")</f>
        <v>image277</v>
      </c>
      <c r="AV74" s="3" t="str">
        <f t="shared" si="8"/>
        <v/>
      </c>
      <c r="AW74" t="str">
        <f t="shared" si="9"/>
        <v xml:space="preserve"> ООО «ПКО «Горизонт» зарегистрировано по адресу: 603138, Нижегородская обл, Нижний Новгород г, Краснодонцев ул, дом № 21, корпус 2, квартира 76. Генеральным директором является Волков Сергей Викторович. ФССП присвоил низкий уровень риска для данного ПКО.</v>
      </c>
      <c r="AX74" t="s">
        <v>22921</v>
      </c>
      <c r="AY74">
        <f>VLOOKUP(A74,'2024-2023'!$B$2:$NY$583,'2024-2023'!$BH$1,0)</f>
        <v>120000</v>
      </c>
      <c r="AZ74">
        <f>VLOOKUP(A74,'2024-2023'!$B$2:$NY$583,71,0)</f>
        <v>0</v>
      </c>
      <c r="BA74">
        <f>VLOOKUP(A74,'2024-2023'!$B$2:$NY$583,79,0)</f>
        <v>0</v>
      </c>
      <c r="BB74">
        <f t="shared" si="10"/>
        <v>0</v>
      </c>
      <c r="BC74" s="6">
        <f t="shared" si="11"/>
        <v>0</v>
      </c>
      <c r="BD74" s="6" t="str">
        <f t="shared" si="12"/>
        <v>-</v>
      </c>
      <c r="BE74" t="str">
        <f t="shared" si="13"/>
        <v>Малая фирма</v>
      </c>
    </row>
    <row r="75" spans="1:57">
      <c r="A75" s="10">
        <v>6658408512</v>
      </c>
      <c r="B75">
        <v>143</v>
      </c>
      <c r="C75" t="s">
        <v>649</v>
      </c>
      <c r="D75">
        <v>6658408512</v>
      </c>
      <c r="E75" t="s">
        <v>14934</v>
      </c>
      <c r="F75" t="s">
        <v>13956</v>
      </c>
      <c r="G75" s="7">
        <v>41027</v>
      </c>
      <c r="H75">
        <v>14</v>
      </c>
      <c r="I75" t="s">
        <v>73</v>
      </c>
      <c r="J75" t="s">
        <v>5067</v>
      </c>
      <c r="K75" t="s">
        <v>5067</v>
      </c>
      <c r="L75" t="s">
        <v>653</v>
      </c>
      <c r="M75">
        <f>VLOOKUP(D75,УК!$A$1:$B$599,2,0)/1000</f>
        <v>17000</v>
      </c>
      <c r="R75" s="10">
        <f>IFERROR(IFERROR(VLOOKUP(A75,'2020-2019'!$B$3:$LN$466,108,0),"")+IFERROR(VLOOKUP(A75,'2020-2019'!$B$3:$LN$1000,91,0),""),"")</f>
        <v>9853</v>
      </c>
      <c r="S75" s="10">
        <f>IFERROR(IFERROR(VLOOKUP(A75,'2022-2021'!$B$3:$LN$1000,108,0),"")+IFERROR(VLOOKUP(A75,'2022-2021'!$B$3:$LN$1000,92,0),""),"")</f>
        <v>26245</v>
      </c>
      <c r="T75" s="10">
        <f>IFERROR(IFERROR(VLOOKUP(A75,'2022-2021'!$B$3:$LN$1000,107,0),"")+IFERROR(VLOOKUP(A75,'2022-2021'!$B$3:$LN$1000,91,0),""),"")</f>
        <v>57195</v>
      </c>
      <c r="U75" s="10">
        <f>IFERROR(IFERROR(VLOOKUP(A75,'2024-2023'!$B$3:$LN$1000,108,0),"")+IFERROR(VLOOKUP(A75,'2024-2023'!$B$3:$LN$1000,92,0),""),"")</f>
        <v>82361</v>
      </c>
      <c r="V75" s="10">
        <f>IFERROR(IFERROR(VLOOKUP(A75,'2024-2023'!$B$3:$LN$1000,107,0),"")+IFERROR(VLOOKUP(A75,'2024-2023'!$B$3:$LN$1000,91,0),""),"")</f>
        <v>68187</v>
      </c>
      <c r="W75">
        <f>IFERROR(IFERROR(VLOOKUP(A75,'2020-2019'!$B$3:$LN$4660,93,0),"")+IFERROR(VLOOKUP(A75,'2020-2019'!$B$3:$LN$4660,109,0),""),"")</f>
        <v>5172</v>
      </c>
      <c r="X75">
        <f>IFERROR(IFERROR(VLOOKUP(A75,'2022-2021'!$B$3:$LN$4660,94,0),"")+IFERROR(VLOOKUP(A75,'2022-2021'!$B$3:$LN$4660,110,0),""),"")</f>
        <v>21971</v>
      </c>
      <c r="Y75">
        <f>IFERROR(IFERROR(VLOOKUP(A75,'2022-2021'!$B$3:$LN$4660,109,0),"")+IFERROR(VLOOKUP(A75,'2022-2021'!$B$3:$LN$4660,93,0),""),"")</f>
        <v>48602</v>
      </c>
      <c r="Z75">
        <f>IFERROR((IFERROR(VLOOKUP(A75,'2024-2023'!$B$3:$LN$4660,110,0),"")+IFERROR(VLOOKUP(A75,'2024-2023'!$B$3:$LN$4660,94,0),"")),"")</f>
        <v>82072</v>
      </c>
      <c r="AA75">
        <f>IFERROR((IFERROR(VLOOKUP(A75,'2024-2023'!$B$3:$LN$4660,93,0),"")+IFERROR(VLOOKUP(A75,'2024-2023'!$B$3:$LN$4660,109,0),"")),"")</f>
        <v>41841</v>
      </c>
      <c r="AB75">
        <f>IFERROR((IFERROR(VLOOKUP(A75,'2020-2019'!$B$3:$LN$466,'2020-2019'!$CV$1,0),"")),"")</f>
        <v>-233</v>
      </c>
      <c r="AC75">
        <f>IFERROR((IFERROR(VLOOKUP(A75,'2022-2021'!$B$3:$LN$4660,100,0),"")),"")</f>
        <v>3995</v>
      </c>
      <c r="AD75">
        <f>IFERROR((IFERROR(VLOOKUP(A75,'2022-2021'!$B$3:$LN$4660,99,0),"")),"")</f>
        <v>7995</v>
      </c>
      <c r="AE75">
        <f>IFERROR((IFERROR(VLOOKUP(A75,'2024-2023'!$B$3:$LN$4660,100,0),"")),"")</f>
        <v>-3324</v>
      </c>
      <c r="AF75">
        <f>IFERROR(VLOOKUP(A75,'2024-2023'!$B$3:$LN$4660,99,0),"")</f>
        <v>20316</v>
      </c>
      <c r="AG75">
        <f>IFERROR((IFERROR(VLOOKUP(A75,'2020-2019'!$B$3:$LN$4660,'2020-2019'!$X$1,0),"")+IFERROR(VLOOKUP(A75,'2020-2019'!$B$3:$LN$4660,'2020-2019'!$AN$1,0),"")),"")</f>
        <v>2094</v>
      </c>
      <c r="AH75">
        <f>IFERROR((IFERROR(VLOOKUP(A75,'2022-2021'!$B$3:$LN$4660,24,0),"")+IFERROR(VLOOKUP(A75,'2022-2021'!$B$3:$LN$4660,40,0),"")),"")</f>
        <v>0</v>
      </c>
      <c r="AI75">
        <f>IFERROR((IFERROR(VLOOKUP(A75,'2022-2021'!$B$3:$LN$4660,23,0),"")+IFERROR(VLOOKUP(A75,'2022-2021'!$B$3:$LN$4660,39,0),"")),"")</f>
        <v>0</v>
      </c>
      <c r="AJ75">
        <f>IFERROR((IFERROR(VLOOKUP(A75,'2024-2023'!$B$3:$LN$4660,24,0),"")+IFERROR(VLOOKUP(A75,'2024-2023'!$B$3:$LN$4660,40,0),"")),"")</f>
        <v>0</v>
      </c>
      <c r="AK75">
        <f>IFERROR((IFERROR(VLOOKUP(A75,'2024-2023'!$B$3:$LN$4660,23,0),"")+IFERROR(VLOOKUP(A75,'2024-2023'!$B$3:$LN$4660,39,0),"")),"")</f>
        <v>0</v>
      </c>
      <c r="AL75">
        <f>IFERROR(VLOOKUP(A75,'2020-2019'!$B$3:$LN$466,'2020-2019'!$AM$1,0),"")</f>
        <v>290705</v>
      </c>
      <c r="AM75">
        <f>IFERROR(VLOOKUP(A75,'2022-2021'!$B$3:$LN$4660,38,0),"")</f>
        <v>295600</v>
      </c>
      <c r="AN75">
        <f>IFERROR(VLOOKUP(A75,'2022-2021'!$B$3:$LN$4660,37,0),"")</f>
        <v>2307587</v>
      </c>
      <c r="AO75">
        <f>IFERROR(VLOOKUP(A75,'2024-2023'!$B$3:$LN$4660,38,0),"")</f>
        <v>3444</v>
      </c>
      <c r="AP75">
        <f>IFERROR(VLOOKUP(A75,'2024-2023'!$B$3:$LN$4660,37,0),"")</f>
        <v>8456</v>
      </c>
      <c r="AQ75">
        <f>IFERROR((IFERROR(VLOOKUP(A75,'2020-2019'!$B$3:$LN$466,'2020-2019'!$BL$1,0),"")+IFERROR(VLOOKUP(A75,'2020-2019'!$B$3:$LN$466,'2020-2019'!$BV$1,0),"")),"")</f>
        <v>0</v>
      </c>
      <c r="AR75" s="5">
        <f t="shared" si="7"/>
        <v>6.92</v>
      </c>
      <c r="AS75" t="str">
        <f>IFERROR(VLOOKUP(A75,риски!$G$2:$H$642,2,0),"")</f>
        <v>низкий</v>
      </c>
      <c r="AT75" t="str">
        <f>IFERROR(VLOOKUP(A75,Реест!A94:$P$30000,15,0),"")</f>
        <v>kavozvrat.ru</v>
      </c>
      <c r="AU75" t="str">
        <f>IFERROR(VLOOKUP(A75,old!$A$3:$AU$2001,47,0),"")</f>
        <v>image173</v>
      </c>
      <c r="AV75" s="3">
        <f t="shared" si="8"/>
        <v>0</v>
      </c>
      <c r="AW75" t="str">
        <f t="shared" si="9"/>
        <v xml:space="preserve"> ООО ПКО «Возврат» зарегистрировано по адресу: 620073, Свердловская обл., Екатеринбург г., Крестинского ул., строение 46А, офис 708. Генеральным директором является Яночкин Иван Юрьевич. Рост доходов компании за 5 лет: 692%. ФССП присвоил низкий уровень риска для данного ПКО.</v>
      </c>
      <c r="AX75" t="s">
        <v>22926</v>
      </c>
      <c r="AY75">
        <f>VLOOKUP(A75,'2024-2023'!$B$2:$NY$583,'2024-2023'!$BH$1,0)</f>
        <v>5044</v>
      </c>
      <c r="AZ75">
        <f>VLOOKUP(A75,'2024-2023'!$B$2:$NY$583,71,0)</f>
        <v>0</v>
      </c>
      <c r="BA75">
        <f>VLOOKUP(A75,'2024-2023'!$B$2:$NY$583,79,0)</f>
        <v>0</v>
      </c>
      <c r="BB75">
        <f t="shared" si="10"/>
        <v>0</v>
      </c>
      <c r="BC75" s="6">
        <f t="shared" si="11"/>
        <v>1.3839999999999999</v>
      </c>
      <c r="BD75" s="6">
        <f t="shared" si="12"/>
        <v>0.29794535615293238</v>
      </c>
      <c r="BE75" t="str">
        <f t="shared" si="13"/>
        <v>Малая фирма</v>
      </c>
    </row>
    <row r="76" spans="1:57">
      <c r="A76" s="10">
        <v>7606066933</v>
      </c>
      <c r="B76">
        <v>109</v>
      </c>
      <c r="C76" t="s">
        <v>656</v>
      </c>
      <c r="D76">
        <v>7606066933</v>
      </c>
      <c r="E76" t="s">
        <v>14935</v>
      </c>
      <c r="F76" t="s">
        <v>13957</v>
      </c>
      <c r="G76" s="7">
        <v>39421</v>
      </c>
      <c r="H76">
        <v>18</v>
      </c>
      <c r="I76" t="s">
        <v>73</v>
      </c>
      <c r="J76" t="s">
        <v>4991</v>
      </c>
      <c r="K76" t="s">
        <v>4991</v>
      </c>
      <c r="L76" t="s">
        <v>3951</v>
      </c>
      <c r="M76">
        <f>VLOOKUP(D76,УК!$A$1:$B$599,2,0)/1000</f>
        <v>1000</v>
      </c>
      <c r="R76" s="10">
        <f>IFERROR(IFERROR(VLOOKUP(A76,'2020-2019'!$B$3:$LN$466,108,0),"")+IFERROR(VLOOKUP(A76,'2020-2019'!$B$3:$LN$1000,91,0),""),"")</f>
        <v>101104</v>
      </c>
      <c r="S76" s="10">
        <f>IFERROR(IFERROR(VLOOKUP(A76,'2022-2021'!$B$3:$LN$1000,108,0),"")+IFERROR(VLOOKUP(A76,'2022-2021'!$B$3:$LN$1000,92,0),""),"")</f>
        <v>178094</v>
      </c>
      <c r="T76" s="10">
        <f>IFERROR(IFERROR(VLOOKUP(A76,'2022-2021'!$B$3:$LN$1000,107,0),"")+IFERROR(VLOOKUP(A76,'2022-2021'!$B$3:$LN$1000,91,0),""),"")</f>
        <v>166523</v>
      </c>
      <c r="U76" s="10">
        <f>IFERROR(IFERROR(VLOOKUP(A76,'2024-2023'!$B$3:$LN$1000,108,0),"")+IFERROR(VLOOKUP(A76,'2024-2023'!$B$3:$LN$1000,92,0),""),"")</f>
        <v>173508</v>
      </c>
      <c r="V76" s="10">
        <f>IFERROR(IFERROR(VLOOKUP(A76,'2024-2023'!$B$3:$LN$1000,107,0),"")+IFERROR(VLOOKUP(A76,'2024-2023'!$B$3:$LN$1000,91,0),""),"")</f>
        <v>130659</v>
      </c>
      <c r="W76">
        <f>IFERROR(IFERROR(VLOOKUP(A76,'2020-2019'!$B$3:$LN$4660,93,0),"")+IFERROR(VLOOKUP(A76,'2020-2019'!$B$3:$LN$4660,109,0),""),"")</f>
        <v>95171</v>
      </c>
      <c r="X76">
        <f>IFERROR(IFERROR(VLOOKUP(A76,'2022-2021'!$B$3:$LN$4660,94,0),"")+IFERROR(VLOOKUP(A76,'2022-2021'!$B$3:$LN$4660,110,0),""),"")</f>
        <v>120677</v>
      </c>
      <c r="Y76">
        <f>IFERROR(IFERROR(VLOOKUP(A76,'2022-2021'!$B$3:$LN$4660,109,0),"")+IFERROR(VLOOKUP(A76,'2022-2021'!$B$3:$LN$4660,93,0),""),"")</f>
        <v>99531</v>
      </c>
      <c r="Z76">
        <f>IFERROR((IFERROR(VLOOKUP(A76,'2024-2023'!$B$3:$LN$4660,110,0),"")+IFERROR(VLOOKUP(A76,'2024-2023'!$B$3:$LN$4660,94,0),"")),"")</f>
        <v>43698</v>
      </c>
      <c r="AA76">
        <f>IFERROR((IFERROR(VLOOKUP(A76,'2024-2023'!$B$3:$LN$4660,93,0),"")+IFERROR(VLOOKUP(A76,'2024-2023'!$B$3:$LN$4660,109,0),"")),"")</f>
        <v>37870</v>
      </c>
      <c r="AB76">
        <f>IFERROR((IFERROR(VLOOKUP(A76,'2020-2019'!$B$3:$LN$466,'2020-2019'!$CV$1,0),"")),"")</f>
        <v>-33515</v>
      </c>
      <c r="AC76">
        <f>IFERROR((IFERROR(VLOOKUP(A76,'2022-2021'!$B$3:$LN$4660,100,0),"")),"")</f>
        <v>60755</v>
      </c>
      <c r="AD76">
        <f>IFERROR((IFERROR(VLOOKUP(A76,'2022-2021'!$B$3:$LN$4660,99,0),"")),"")</f>
        <v>64920</v>
      </c>
      <c r="AE76">
        <f>IFERROR((IFERROR(VLOOKUP(A76,'2024-2023'!$B$3:$LN$4660,100,0),"")),"")</f>
        <v>121466</v>
      </c>
      <c r="AF76">
        <f>IFERROR(VLOOKUP(A76,'2024-2023'!$B$3:$LN$4660,99,0),"")</f>
        <v>81523</v>
      </c>
      <c r="AG76">
        <f>IFERROR((IFERROR(VLOOKUP(A76,'2020-2019'!$B$3:$LN$4660,'2020-2019'!$X$1,0),"")+IFERROR(VLOOKUP(A76,'2020-2019'!$B$3:$LN$4660,'2020-2019'!$AN$1,0),"")),"")</f>
        <v>68657</v>
      </c>
      <c r="AH76">
        <f>IFERROR((IFERROR(VLOOKUP(A76,'2022-2021'!$B$3:$LN$4660,24,0),"")+IFERROR(VLOOKUP(A76,'2022-2021'!$B$3:$LN$4660,40,0),"")),"")</f>
        <v>18721</v>
      </c>
      <c r="AI76">
        <f>IFERROR((IFERROR(VLOOKUP(A76,'2022-2021'!$B$3:$LN$4660,23,0),"")+IFERROR(VLOOKUP(A76,'2022-2021'!$B$3:$LN$4660,39,0),"")),"")</f>
        <v>74603</v>
      </c>
      <c r="AJ76">
        <f>IFERROR((IFERROR(VLOOKUP(A76,'2024-2023'!$B$3:$LN$4660,24,0),"")+IFERROR(VLOOKUP(A76,'2024-2023'!$B$3:$LN$4660,40,0),"")),"")</f>
        <v>13</v>
      </c>
      <c r="AK76">
        <f>IFERROR((IFERROR(VLOOKUP(A76,'2024-2023'!$B$3:$LN$4660,23,0),"")+IFERROR(VLOOKUP(A76,'2024-2023'!$B$3:$LN$4660,39,0),"")),"")</f>
        <v>13</v>
      </c>
      <c r="AL76">
        <f>IFERROR(VLOOKUP(A76,'2020-2019'!$B$3:$LN$466,'2020-2019'!$AM$1,0),"")</f>
        <v>3966853</v>
      </c>
      <c r="AM76">
        <f>IFERROR(VLOOKUP(A76,'2022-2021'!$B$3:$LN$4660,38,0),"")</f>
        <v>521900</v>
      </c>
      <c r="AN76">
        <f>IFERROR(VLOOKUP(A76,'2022-2021'!$B$3:$LN$4660,37,0),"")</f>
        <v>484781</v>
      </c>
      <c r="AO76">
        <f>IFERROR(VLOOKUP(A76,'2024-2023'!$B$3:$LN$4660,38,0),"")</f>
        <v>690625</v>
      </c>
      <c r="AP76">
        <f>IFERROR(VLOOKUP(A76,'2024-2023'!$B$3:$LN$4660,37,0),"")</f>
        <v>507391</v>
      </c>
      <c r="AQ76">
        <f>IFERROR((IFERROR(VLOOKUP(A76,'2020-2019'!$B$3:$LN$466,'2020-2019'!$BL$1,0),"")+IFERROR(VLOOKUP(A76,'2020-2019'!$B$3:$LN$466,'2020-2019'!$BV$1,0),"")),"")</f>
        <v>59210</v>
      </c>
      <c r="AR76" s="5">
        <f t="shared" si="7"/>
        <v>1.292</v>
      </c>
      <c r="AS76" t="str">
        <f>IFERROR(VLOOKUP(A76,риски!$G$2:$H$642,2,0),"")</f>
        <v>низкий</v>
      </c>
      <c r="AT76" t="str">
        <f>IFERROR(VLOOKUP(A76,Реест!A95:$P$30000,15,0),"")</f>
        <v>dolg24.ru</v>
      </c>
      <c r="AU76" t="str">
        <f>IFERROR(VLOOKUP(A76,old!$A$3:$AU$2001,47,0),"")</f>
        <v>image009</v>
      </c>
      <c r="AV76" s="3">
        <f t="shared" si="8"/>
        <v>1.8934704400133998E-4</v>
      </c>
      <c r="AW76" t="str">
        <f t="shared" si="9"/>
        <v xml:space="preserve"> ООО ПКО «Эксперт-Финанс» зарегистрировано по адресу: 117303, Москва г, ул Малая Юшуньская, 1, 1, 1/Ц. Генеральным директором является Паутов Андрей Александрович. Рост доходов компании за 5 лет: 129,2%. Рост финансовых активов компании за 5 лет: 0,02%. Объем заемных средств компании на конец 2024 года: 59210 тыс. руб. ФССП присвоил низкий уровень риска для данного ПКО.</v>
      </c>
      <c r="AX76" t="s">
        <v>22941</v>
      </c>
      <c r="AY76">
        <f>VLOOKUP(A76,'2024-2023'!$B$2:$NY$583,'2024-2023'!$BH$1,0)</f>
        <v>305312</v>
      </c>
      <c r="AZ76">
        <f>VLOOKUP(A76,'2024-2023'!$B$2:$NY$583,71,0)</f>
        <v>0</v>
      </c>
      <c r="BA76">
        <f>VLOOKUP(A76,'2024-2023'!$B$2:$NY$583,79,0)</f>
        <v>0</v>
      </c>
      <c r="BB76">
        <f t="shared" si="10"/>
        <v>0</v>
      </c>
      <c r="BC76" s="6">
        <f t="shared" si="11"/>
        <v>0.25840000000000002</v>
      </c>
      <c r="BD76" s="6">
        <f t="shared" si="12"/>
        <v>0.62393711875951907</v>
      </c>
      <c r="BE76" t="str">
        <f t="shared" si="13"/>
        <v>Малая фирма</v>
      </c>
    </row>
    <row r="77" spans="1:57">
      <c r="A77" s="10">
        <v>7743908123</v>
      </c>
      <c r="B77">
        <v>76</v>
      </c>
      <c r="C77" t="s">
        <v>663</v>
      </c>
      <c r="D77">
        <v>7743908123</v>
      </c>
      <c r="E77" t="s">
        <v>14936</v>
      </c>
      <c r="F77" t="s">
        <v>13958</v>
      </c>
      <c r="G77" s="7">
        <v>41604</v>
      </c>
      <c r="H77">
        <v>12</v>
      </c>
      <c r="I77" t="s">
        <v>73</v>
      </c>
      <c r="J77" t="s">
        <v>5372</v>
      </c>
      <c r="K77" t="s">
        <v>5371</v>
      </c>
      <c r="L77" t="s">
        <v>8242</v>
      </c>
      <c r="M77">
        <f>VLOOKUP(D77,УК!$A$1:$B$599,2,0)/1000</f>
        <v>10</v>
      </c>
      <c r="R77" s="10">
        <f>IFERROR(IFERROR(VLOOKUP(A77,'2020-2019'!$B$3:$LN$466,108,0),"")+IFERROR(VLOOKUP(A77,'2020-2019'!$B$3:$LN$1000,91,0),""),"")</f>
        <v>26681</v>
      </c>
      <c r="S77" s="10">
        <f>IFERROR(IFERROR(VLOOKUP(A77,'2022-2021'!$B$3:$LN$1000,108,0),"")+IFERROR(VLOOKUP(A77,'2022-2021'!$B$3:$LN$1000,92,0),""),"")</f>
        <v>61654</v>
      </c>
      <c r="T77" s="10">
        <f>IFERROR(IFERROR(VLOOKUP(A77,'2022-2021'!$B$3:$LN$1000,107,0),"")+IFERROR(VLOOKUP(A77,'2022-2021'!$B$3:$LN$1000,91,0),""),"")</f>
        <v>162588</v>
      </c>
      <c r="U77" s="10">
        <f>IFERROR(IFERROR(VLOOKUP(A77,'2024-2023'!$B$3:$LN$1000,108,0),"")+IFERROR(VLOOKUP(A77,'2024-2023'!$B$3:$LN$1000,92,0),""),"")</f>
        <v>198393</v>
      </c>
      <c r="V77" s="10">
        <f>IFERROR(IFERROR(VLOOKUP(A77,'2024-2023'!$B$3:$LN$1000,107,0),"")+IFERROR(VLOOKUP(A77,'2024-2023'!$B$3:$LN$1000,91,0),""),"")</f>
        <v>7852</v>
      </c>
      <c r="W77">
        <f>IFERROR(IFERROR(VLOOKUP(A77,'2020-2019'!$B$3:$LN$4660,93,0),"")+IFERROR(VLOOKUP(A77,'2020-2019'!$B$3:$LN$4660,109,0),""),"")</f>
        <v>23947</v>
      </c>
      <c r="X77">
        <f>IFERROR(IFERROR(VLOOKUP(A77,'2022-2021'!$B$3:$LN$4660,94,0),"")+IFERROR(VLOOKUP(A77,'2022-2021'!$B$3:$LN$4660,110,0),""),"")</f>
        <v>58448</v>
      </c>
      <c r="Y77">
        <f>IFERROR(IFERROR(VLOOKUP(A77,'2022-2021'!$B$3:$LN$4660,109,0),"")+IFERROR(VLOOKUP(A77,'2022-2021'!$B$3:$LN$4660,93,0),""),"")</f>
        <v>158789</v>
      </c>
      <c r="Z77">
        <f>IFERROR((IFERROR(VLOOKUP(A77,'2024-2023'!$B$3:$LN$4660,110,0),"")+IFERROR(VLOOKUP(A77,'2024-2023'!$B$3:$LN$4660,94,0),"")),"")</f>
        <v>174989</v>
      </c>
      <c r="AA77">
        <f>IFERROR((IFERROR(VLOOKUP(A77,'2024-2023'!$B$3:$LN$4660,93,0),"")+IFERROR(VLOOKUP(A77,'2024-2023'!$B$3:$LN$4660,109,0),"")),"")</f>
        <v>5081</v>
      </c>
      <c r="AB77">
        <f>IFERROR((IFERROR(VLOOKUP(A77,'2020-2019'!$B$3:$LN$466,'2020-2019'!$CV$1,0),"")),"")</f>
        <v>2334</v>
      </c>
      <c r="AC77">
        <f>IFERROR((IFERROR(VLOOKUP(A77,'2022-2021'!$B$3:$LN$4660,100,0),"")),"")</f>
        <v>2589</v>
      </c>
      <c r="AD77">
        <f>IFERROR((IFERROR(VLOOKUP(A77,'2022-2021'!$B$3:$LN$4660,99,0),"")),"")</f>
        <v>2173</v>
      </c>
      <c r="AE77">
        <f>IFERROR((IFERROR(VLOOKUP(A77,'2024-2023'!$B$3:$LN$4660,100,0),"")),"")</f>
        <v>20718</v>
      </c>
      <c r="AF77">
        <f>IFERROR(VLOOKUP(A77,'2024-2023'!$B$3:$LN$4660,99,0),"")</f>
        <v>2347</v>
      </c>
      <c r="AG77">
        <f>IFERROR((IFERROR(VLOOKUP(A77,'2020-2019'!$B$3:$LN$4660,'2020-2019'!$X$1,0),"")+IFERROR(VLOOKUP(A77,'2020-2019'!$B$3:$LN$4660,'2020-2019'!$AN$1,0),"")),"")</f>
        <v>0</v>
      </c>
      <c r="AH77">
        <f>IFERROR((IFERROR(VLOOKUP(A77,'2022-2021'!$B$3:$LN$4660,24,0),"")+IFERROR(VLOOKUP(A77,'2022-2021'!$B$3:$LN$4660,40,0),"")),"")</f>
        <v>0</v>
      </c>
      <c r="AI77">
        <f>IFERROR((IFERROR(VLOOKUP(A77,'2022-2021'!$B$3:$LN$4660,23,0),"")+IFERROR(VLOOKUP(A77,'2022-2021'!$B$3:$LN$4660,39,0),"")),"")</f>
        <v>0</v>
      </c>
      <c r="AJ77">
        <f>IFERROR((IFERROR(VLOOKUP(A77,'2024-2023'!$B$3:$LN$4660,24,0),"")+IFERROR(VLOOKUP(A77,'2024-2023'!$B$3:$LN$4660,40,0),"")),"")</f>
        <v>0</v>
      </c>
      <c r="AK77">
        <f>IFERROR((IFERROR(VLOOKUP(A77,'2024-2023'!$B$3:$LN$4660,23,0),"")+IFERROR(VLOOKUP(A77,'2024-2023'!$B$3:$LN$4660,39,0),"")),"")</f>
        <v>0</v>
      </c>
      <c r="AL77">
        <f>IFERROR(VLOOKUP(A77,'2020-2019'!$B$3:$LN$466,'2020-2019'!$AM$1,0),"")</f>
        <v>32474</v>
      </c>
      <c r="AM77">
        <f>IFERROR(VLOOKUP(A77,'2022-2021'!$B$3:$LN$4660,38,0),"")</f>
        <v>27153</v>
      </c>
      <c r="AN77">
        <f>IFERROR(VLOOKUP(A77,'2022-2021'!$B$3:$LN$4660,37,0),"")</f>
        <v>89099</v>
      </c>
      <c r="AO77">
        <f>IFERROR(VLOOKUP(A77,'2024-2023'!$B$3:$LN$4660,38,0),"")</f>
        <v>107628</v>
      </c>
      <c r="AP77">
        <f>IFERROR(VLOOKUP(A77,'2024-2023'!$B$3:$LN$4660,37,0),"")</f>
        <v>101483</v>
      </c>
      <c r="AQ77">
        <f>IFERROR((IFERROR(VLOOKUP(A77,'2020-2019'!$B$3:$LN$466,'2020-2019'!$BL$1,0),"")+IFERROR(VLOOKUP(A77,'2020-2019'!$B$3:$LN$466,'2020-2019'!$BV$1,0),"")),"")</f>
        <v>310</v>
      </c>
      <c r="AR77" s="5">
        <f t="shared" si="7"/>
        <v>0.29399999999999998</v>
      </c>
      <c r="AS77" t="str">
        <f>IFERROR(VLOOKUP(A77,риски!$G$2:$H$642,2,0),"")</f>
        <v>низкий</v>
      </c>
      <c r="AT77" t="str">
        <f>IFERROR(VLOOKUP(A77,Реест!A96:$P$30000,15,0),"")</f>
        <v>PKO-MFICOLLECTION.RU</v>
      </c>
      <c r="AU77" t="str">
        <f>IFERROR(VLOOKUP(A77,old!$A$3:$AU$2001,47,0),"")</f>
        <v>image182</v>
      </c>
      <c r="AV77" s="3" t="str">
        <f t="shared" si="8"/>
        <v/>
      </c>
      <c r="AW77" t="str">
        <f t="shared" si="9"/>
        <v xml:space="preserve"> ООО ПКО «МФИ Коллекшн» зарегистрировано по адресу: 150000, Ярославская область, г. Ярославль, ул. Большая Октябрьская, дом 29, офис 335. Генеральным директором является Мартынов Виктор Алексеевич. Рост доходов компании за 5 лет: 29,4%. Объем заемных средств компании на конец 2024 года: 310 тыс. руб. ФССП присвоил низкий уровень риска для данного ПКО.</v>
      </c>
      <c r="AX77" t="s">
        <v>22914</v>
      </c>
      <c r="AY77">
        <f>VLOOKUP(A77,'2024-2023'!$B$2:$NY$583,'2024-2023'!$BH$1,0)</f>
        <v>106400</v>
      </c>
      <c r="AZ77">
        <f>VLOOKUP(A77,'2024-2023'!$B$2:$NY$583,71,0)</f>
        <v>0</v>
      </c>
      <c r="BA77">
        <f>VLOOKUP(A77,'2024-2023'!$B$2:$NY$583,79,0)</f>
        <v>0</v>
      </c>
      <c r="BB77">
        <f t="shared" si="10"/>
        <v>0</v>
      </c>
      <c r="BC77" s="6">
        <f t="shared" si="11"/>
        <v>5.8799999999999998E-2</v>
      </c>
      <c r="BD77" s="6">
        <f t="shared" si="12"/>
        <v>0.29890473764645953</v>
      </c>
      <c r="BE77" t="str">
        <f t="shared" si="13"/>
        <v>Малая фирма</v>
      </c>
    </row>
    <row r="78" spans="1:57">
      <c r="A78" s="10">
        <v>6166087617</v>
      </c>
      <c r="B78">
        <v>101</v>
      </c>
      <c r="C78" t="s">
        <v>670</v>
      </c>
      <c r="D78">
        <v>6166087617</v>
      </c>
      <c r="E78" t="s">
        <v>14938</v>
      </c>
      <c r="F78" t="s">
        <v>13961</v>
      </c>
      <c r="G78" s="7">
        <v>41439</v>
      </c>
      <c r="H78">
        <v>13</v>
      </c>
      <c r="I78" t="s">
        <v>44</v>
      </c>
      <c r="J78" t="s">
        <v>4995</v>
      </c>
      <c r="K78" t="s">
        <v>673</v>
      </c>
      <c r="L78" t="s">
        <v>4173</v>
      </c>
      <c r="M78">
        <f>VLOOKUP(D78,УК!$A$1:$B$599,2,0)/1000</f>
        <v>10000</v>
      </c>
      <c r="R78" s="10">
        <f>IFERROR(IFERROR(VLOOKUP(A78,'2020-2019'!$B$3:$LN$466,108,0),"")+IFERROR(VLOOKUP(A78,'2020-2019'!$B$3:$LN$1000,91,0),""),"")</f>
        <v>107471</v>
      </c>
      <c r="S78" s="10">
        <f>IFERROR(IFERROR(VLOOKUP(A78,'2022-2021'!$B$3:$LN$1000,108,0),"")+IFERROR(VLOOKUP(A78,'2022-2021'!$B$3:$LN$1000,92,0),""),"")</f>
        <v>154187</v>
      </c>
      <c r="T78" s="10">
        <f>IFERROR(IFERROR(VLOOKUP(A78,'2022-2021'!$B$3:$LN$1000,107,0),"")+IFERROR(VLOOKUP(A78,'2022-2021'!$B$3:$LN$1000,91,0),""),"")</f>
        <v>153595</v>
      </c>
      <c r="U78" s="10">
        <f>IFERROR(IFERROR(VLOOKUP(A78,'2024-2023'!$B$3:$LN$1000,108,0),"")+IFERROR(VLOOKUP(A78,'2024-2023'!$B$3:$LN$1000,92,0),""),"")</f>
        <v>147576</v>
      </c>
      <c r="V78" s="10">
        <f>IFERROR(IFERROR(VLOOKUP(A78,'2024-2023'!$B$3:$LN$1000,107,0),"")+IFERROR(VLOOKUP(A78,'2024-2023'!$B$3:$LN$1000,91,0),""),"")</f>
        <v>127636</v>
      </c>
      <c r="W78">
        <f>IFERROR(IFERROR(VLOOKUP(A78,'2020-2019'!$B$3:$LN$4660,93,0),"")+IFERROR(VLOOKUP(A78,'2020-2019'!$B$3:$LN$4660,109,0),""),"")</f>
        <v>134800</v>
      </c>
      <c r="X78">
        <f>IFERROR(IFERROR(VLOOKUP(A78,'2022-2021'!$B$3:$LN$4660,94,0),"")+IFERROR(VLOOKUP(A78,'2022-2021'!$B$3:$LN$4660,110,0),""),"")</f>
        <v>64113</v>
      </c>
      <c r="Y78">
        <f>IFERROR(IFERROR(VLOOKUP(A78,'2022-2021'!$B$3:$LN$4660,109,0),"")+IFERROR(VLOOKUP(A78,'2022-2021'!$B$3:$LN$4660,93,0),""),"")</f>
        <v>77962</v>
      </c>
      <c r="Z78">
        <f>IFERROR((IFERROR(VLOOKUP(A78,'2024-2023'!$B$3:$LN$4660,110,0),"")+IFERROR(VLOOKUP(A78,'2024-2023'!$B$3:$LN$4660,94,0),"")),"")</f>
        <v>114831</v>
      </c>
      <c r="AA78">
        <f>IFERROR((IFERROR(VLOOKUP(A78,'2024-2023'!$B$3:$LN$4660,93,0),"")+IFERROR(VLOOKUP(A78,'2024-2023'!$B$3:$LN$4660,109,0),"")),"")</f>
        <v>107383</v>
      </c>
      <c r="AB78">
        <f>IFERROR((IFERROR(VLOOKUP(A78,'2020-2019'!$B$3:$LN$466,'2020-2019'!$CV$1,0),"")),"")</f>
        <v>6004</v>
      </c>
      <c r="AC78">
        <f>IFERROR((IFERROR(VLOOKUP(A78,'2022-2021'!$B$3:$LN$4660,100,0),"")),"")</f>
        <v>88652</v>
      </c>
      <c r="AD78">
        <f>IFERROR((IFERROR(VLOOKUP(A78,'2022-2021'!$B$3:$LN$4660,99,0),"")),"")</f>
        <v>74082</v>
      </c>
      <c r="AE78">
        <f>IFERROR((IFERROR(VLOOKUP(A78,'2024-2023'!$B$3:$LN$4660,100,0),"")),"")</f>
        <v>31048</v>
      </c>
      <c r="AF78">
        <f>IFERROR(VLOOKUP(A78,'2024-2023'!$B$3:$LN$4660,99,0),"")</f>
        <v>13118</v>
      </c>
      <c r="AG78">
        <f>IFERROR((IFERROR(VLOOKUP(A78,'2020-2019'!$B$3:$LN$4660,'2020-2019'!$X$1,0),"")+IFERROR(VLOOKUP(A78,'2020-2019'!$B$3:$LN$4660,'2020-2019'!$AN$1,0),"")),"")</f>
        <v>0</v>
      </c>
      <c r="AH78">
        <f>IFERROR((IFERROR(VLOOKUP(A78,'2022-2021'!$B$3:$LN$4660,24,0),"")+IFERROR(VLOOKUP(A78,'2022-2021'!$B$3:$LN$4660,40,0),"")),"")</f>
        <v>19</v>
      </c>
      <c r="AI78">
        <f>IFERROR((IFERROR(VLOOKUP(A78,'2022-2021'!$B$3:$LN$4660,23,0),"")+IFERROR(VLOOKUP(A78,'2022-2021'!$B$3:$LN$4660,39,0),"")),"")</f>
        <v>17</v>
      </c>
      <c r="AJ78">
        <f>IFERROR((IFERROR(VLOOKUP(A78,'2024-2023'!$B$3:$LN$4660,24,0),"")+IFERROR(VLOOKUP(A78,'2024-2023'!$B$3:$LN$4660,40,0),"")),"")</f>
        <v>19</v>
      </c>
      <c r="AK78">
        <f>IFERROR((IFERROR(VLOOKUP(A78,'2024-2023'!$B$3:$LN$4660,23,0),"")+IFERROR(VLOOKUP(A78,'2024-2023'!$B$3:$LN$4660,39,0),"")),"")</f>
        <v>13</v>
      </c>
      <c r="AL78">
        <f>IFERROR(VLOOKUP(A78,'2020-2019'!$B$3:$LN$466,'2020-2019'!$AM$1,0),"")</f>
        <v>4193204</v>
      </c>
      <c r="AM78">
        <f>IFERROR(VLOOKUP(A78,'2022-2021'!$B$3:$LN$4660,38,0),"")</f>
        <v>133475</v>
      </c>
      <c r="AN78">
        <f>IFERROR(VLOOKUP(A78,'2022-2021'!$B$3:$LN$4660,37,0),"")</f>
        <v>293214</v>
      </c>
      <c r="AO78">
        <f>IFERROR(VLOOKUP(A78,'2024-2023'!$B$3:$LN$4660,38,0),"")</f>
        <v>322973</v>
      </c>
      <c r="AP78">
        <f>IFERROR(VLOOKUP(A78,'2024-2023'!$B$3:$LN$4660,37,0),"")</f>
        <v>365697</v>
      </c>
      <c r="AQ78">
        <f>IFERROR((IFERROR(VLOOKUP(A78,'2020-2019'!$B$3:$LN$466,'2020-2019'!$BL$1,0),"")+IFERROR(VLOOKUP(A78,'2020-2019'!$B$3:$LN$466,'2020-2019'!$BV$1,0),"")),"")</f>
        <v>6013</v>
      </c>
      <c r="AR78" s="5">
        <f t="shared" si="7"/>
        <v>1.1879999999999999</v>
      </c>
      <c r="AS78" t="str">
        <f>IFERROR(VLOOKUP(A78,риски!$G$2:$H$642,2,0),"")</f>
        <v>низкий</v>
      </c>
      <c r="AT78" t="str">
        <f>IFERROR(VLOOKUP(A78,Реест!A97:$P$30000,15,0),"")</f>
        <v>юг-коллекшн.рф</v>
      </c>
      <c r="AU78" t="str">
        <f>IFERROR(VLOOKUP(A78,old!$A$3:$AU$2001,47,0),"")</f>
        <v>image099</v>
      </c>
      <c r="AV78" s="3">
        <f t="shared" si="8"/>
        <v>0.68421052631578949</v>
      </c>
      <c r="AW78" t="str">
        <f t="shared" si="9"/>
        <v xml:space="preserve"> ООО «ПКО «ЮГ-КОЛЛЕКШН» зарегистрировано по адресу: 344056, Ростовская обл, г Ростов-на-Дону, ул Белорусская, д 44/71, 1. Генеральным директором является Лукин Дмитрий Константинович. Рост доходов компании за 5 лет: 118,8%. Рост финансовых активов компании за 5 лет: 68,42%. Объем заемных средств компании на конец 2024 года: 6013 тыс. руб. ФССП присвоил низкий уровень риска для данного ПКО.</v>
      </c>
      <c r="AX78" t="s">
        <v>22920</v>
      </c>
      <c r="AY78">
        <f>VLOOKUP(A78,'2024-2023'!$B$2:$NY$583,'2024-2023'!$BH$1,0)</f>
        <v>335942</v>
      </c>
      <c r="AZ78">
        <f>VLOOKUP(A78,'2024-2023'!$B$2:$NY$583,71,0)</f>
        <v>0</v>
      </c>
      <c r="BA78">
        <f>VLOOKUP(A78,'2024-2023'!$B$2:$NY$583,79,0)</f>
        <v>0</v>
      </c>
      <c r="BB78">
        <f t="shared" si="10"/>
        <v>0</v>
      </c>
      <c r="BC78" s="6">
        <f t="shared" si="11"/>
        <v>0.23759999999999998</v>
      </c>
      <c r="BD78" s="6">
        <f t="shared" si="12"/>
        <v>0.1027766460873108</v>
      </c>
      <c r="BE78" t="str">
        <f t="shared" si="13"/>
        <v>Малая фирма</v>
      </c>
    </row>
    <row r="79" spans="1:57">
      <c r="A79" s="10">
        <v>5036150841</v>
      </c>
      <c r="B79">
        <v>209</v>
      </c>
      <c r="C79" t="s">
        <v>677</v>
      </c>
      <c r="D79">
        <v>5036150841</v>
      </c>
      <c r="E79" t="s">
        <v>14939</v>
      </c>
      <c r="F79" t="s">
        <v>13962</v>
      </c>
      <c r="G79" s="7">
        <v>42186</v>
      </c>
      <c r="H79">
        <v>11</v>
      </c>
      <c r="I79" t="s">
        <v>73</v>
      </c>
      <c r="J79" t="s">
        <v>5179</v>
      </c>
      <c r="K79" t="s">
        <v>5178</v>
      </c>
      <c r="L79" t="s">
        <v>681</v>
      </c>
      <c r="M79">
        <f>VLOOKUP(D79,УК!$A$1:$B$599,2,0)/1000</f>
        <v>10</v>
      </c>
      <c r="R79" s="10">
        <f>IFERROR(IFERROR(VLOOKUP(A79,'2020-2019'!$B$3:$LN$466,108,0),"")+IFERROR(VLOOKUP(A79,'2020-2019'!$B$3:$LN$1000,91,0),""),"")</f>
        <v>48105</v>
      </c>
      <c r="S79" s="10">
        <f>IFERROR(IFERROR(VLOOKUP(A79,'2022-2021'!$B$3:$LN$1000,108,0),"")+IFERROR(VLOOKUP(A79,'2022-2021'!$B$3:$LN$1000,92,0),""),"")</f>
        <v>45323</v>
      </c>
      <c r="T79" s="10">
        <f>IFERROR(IFERROR(VLOOKUP(A79,'2022-2021'!$B$3:$LN$1000,107,0),"")+IFERROR(VLOOKUP(A79,'2022-2021'!$B$3:$LN$1000,91,0),""),"")</f>
        <v>23909</v>
      </c>
      <c r="U79" s="10">
        <f>IFERROR(IFERROR(VLOOKUP(A79,'2024-2023'!$B$3:$LN$1000,108,0),"")+IFERROR(VLOOKUP(A79,'2024-2023'!$B$3:$LN$1000,92,0),""),"")</f>
        <v>36471</v>
      </c>
      <c r="V79" s="10">
        <f>IFERROR(IFERROR(VLOOKUP(A79,'2024-2023'!$B$3:$LN$1000,107,0),"")+IFERROR(VLOOKUP(A79,'2024-2023'!$B$3:$LN$1000,91,0),""),"")</f>
        <v>30169</v>
      </c>
      <c r="W79">
        <f>IFERROR(IFERROR(VLOOKUP(A79,'2020-2019'!$B$3:$LN$4660,93,0),"")+IFERROR(VLOOKUP(A79,'2020-2019'!$B$3:$LN$4660,109,0),""),"")</f>
        <v>33329</v>
      </c>
      <c r="X79">
        <f>IFERROR(IFERROR(VLOOKUP(A79,'2022-2021'!$B$3:$LN$4660,94,0),"")+IFERROR(VLOOKUP(A79,'2022-2021'!$B$3:$LN$4660,110,0),""),"")</f>
        <v>39110</v>
      </c>
      <c r="Y79">
        <f>IFERROR(IFERROR(VLOOKUP(A79,'2022-2021'!$B$3:$LN$4660,109,0),"")+IFERROR(VLOOKUP(A79,'2022-2021'!$B$3:$LN$4660,93,0),""),"")</f>
        <v>30869</v>
      </c>
      <c r="Z79">
        <f>IFERROR((IFERROR(VLOOKUP(A79,'2024-2023'!$B$3:$LN$4660,110,0),"")+IFERROR(VLOOKUP(A79,'2024-2023'!$B$3:$LN$4660,94,0),"")),"")</f>
        <v>31043</v>
      </c>
      <c r="AA79">
        <f>IFERROR((IFERROR(VLOOKUP(A79,'2024-2023'!$B$3:$LN$4660,93,0),"")+IFERROR(VLOOKUP(A79,'2024-2023'!$B$3:$LN$4660,109,0),"")),"")</f>
        <v>28179</v>
      </c>
      <c r="AB79">
        <f>IFERROR((IFERROR(VLOOKUP(A79,'2020-2019'!$B$3:$LN$466,'2020-2019'!$CV$1,0),"")),"")</f>
        <v>24912</v>
      </c>
      <c r="AC79">
        <f>IFERROR((IFERROR(VLOOKUP(A79,'2022-2021'!$B$3:$LN$4660,100,0),"")),"")</f>
        <v>5104</v>
      </c>
      <c r="AD79">
        <f>IFERROR((IFERROR(VLOOKUP(A79,'2022-2021'!$B$3:$LN$4660,99,0),"")),"")</f>
        <v>-7981</v>
      </c>
      <c r="AE79">
        <f>IFERROR((IFERROR(VLOOKUP(A79,'2024-2023'!$B$3:$LN$4660,100,0),"")),"")</f>
        <v>4512</v>
      </c>
      <c r="AF79">
        <f>IFERROR(VLOOKUP(A79,'2024-2023'!$B$3:$LN$4660,99,0),"")</f>
        <v>954</v>
      </c>
      <c r="AG79">
        <f>IFERROR((IFERROR(VLOOKUP(A79,'2020-2019'!$B$3:$LN$4660,'2020-2019'!$X$1,0),"")+IFERROR(VLOOKUP(A79,'2020-2019'!$B$3:$LN$4660,'2020-2019'!$AN$1,0),"")),"")</f>
        <v>0</v>
      </c>
      <c r="AH79">
        <f>IFERROR((IFERROR(VLOOKUP(A79,'2022-2021'!$B$3:$LN$4660,24,0),"")+IFERROR(VLOOKUP(A79,'2022-2021'!$B$3:$LN$4660,40,0),"")),"")</f>
        <v>1140</v>
      </c>
      <c r="AI79">
        <f>IFERROR((IFERROR(VLOOKUP(A79,'2022-2021'!$B$3:$LN$4660,23,0),"")+IFERROR(VLOOKUP(A79,'2022-2021'!$B$3:$LN$4660,39,0),"")),"")</f>
        <v>2465</v>
      </c>
      <c r="AJ79">
        <f>IFERROR((IFERROR(VLOOKUP(A79,'2024-2023'!$B$3:$LN$4660,24,0),"")+IFERROR(VLOOKUP(A79,'2024-2023'!$B$3:$LN$4660,40,0),"")),"")</f>
        <v>1915</v>
      </c>
      <c r="AK79">
        <f>IFERROR((IFERROR(VLOOKUP(A79,'2024-2023'!$B$3:$LN$4660,23,0),"")+IFERROR(VLOOKUP(A79,'2024-2023'!$B$3:$LN$4660,39,0),"")),"")</f>
        <v>1915</v>
      </c>
      <c r="AL79">
        <f>IFERROR(VLOOKUP(A79,'2020-2019'!$B$3:$LN$466,'2020-2019'!$AM$1,0),"")</f>
        <v>11484</v>
      </c>
      <c r="AM79">
        <f>IFERROR(VLOOKUP(A79,'2022-2021'!$B$3:$LN$4660,38,0),"")</f>
        <v>29696</v>
      </c>
      <c r="AN79">
        <f>IFERROR(VLOOKUP(A79,'2022-2021'!$B$3:$LN$4660,37,0),"")</f>
        <v>23501</v>
      </c>
      <c r="AO79">
        <f>IFERROR(VLOOKUP(A79,'2024-2023'!$B$3:$LN$4660,38,0),"")</f>
        <v>26136</v>
      </c>
      <c r="AP79">
        <f>IFERROR(VLOOKUP(A79,'2024-2023'!$B$3:$LN$4660,37,0),"")</f>
        <v>20325</v>
      </c>
      <c r="AQ79">
        <f>IFERROR((IFERROR(VLOOKUP(A79,'2020-2019'!$B$3:$LN$466,'2020-2019'!$BL$1,0),"")+IFERROR(VLOOKUP(A79,'2020-2019'!$B$3:$LN$466,'2020-2019'!$BV$1,0),"")),"")</f>
        <v>0</v>
      </c>
      <c r="AR79" s="5">
        <f t="shared" si="7"/>
        <v>0.627</v>
      </c>
      <c r="AS79" t="str">
        <f>IFERROR(VLOOKUP(A79,риски!$G$2:$H$642,2,0),"")</f>
        <v>низкий</v>
      </c>
      <c r="AT79" t="str">
        <f>IFERROR(VLOOKUP(A79,Реест!A98:$P$30000,15,0),"")</f>
        <v>долганет.рф</v>
      </c>
      <c r="AU79" t="str">
        <f>IFERROR(VLOOKUP(A79,old!$A$3:$AU$2001,47,0),"")</f>
        <v>image282</v>
      </c>
      <c r="AV79" s="3">
        <f t="shared" si="8"/>
        <v>1.6798245614035088</v>
      </c>
      <c r="AW79" t="str">
        <f t="shared" si="9"/>
        <v xml:space="preserve"> ООО «ПКО «ЖИЛИЩНИК-ПРО» зарегистрировано по адресу: 142116, Московская область, г.о. Подольск, г Подольск, ул Лобачева, дом 13, офис 425. Генеральным директором является Михалева Наталья Алексеевна. Рост доходов компании за 5 лет: 62,7%. Рост финансовых активов компании за 5 лет: 167,98%. ФССП присвоил низкий уровень риска для данного ПКО.</v>
      </c>
      <c r="AX79" t="s">
        <v>22917</v>
      </c>
      <c r="AY79">
        <f>VLOOKUP(A79,'2024-2023'!$B$2:$NY$583,'2024-2023'!$BH$1,0)</f>
        <v>19190</v>
      </c>
      <c r="AZ79">
        <f>VLOOKUP(A79,'2024-2023'!$B$2:$NY$583,71,0)</f>
        <v>350</v>
      </c>
      <c r="BA79">
        <f>VLOOKUP(A79,'2024-2023'!$B$2:$NY$583,79,0)</f>
        <v>8181</v>
      </c>
      <c r="BB79">
        <f t="shared" si="10"/>
        <v>0.44455445544554456</v>
      </c>
      <c r="BC79" s="6">
        <f t="shared" si="11"/>
        <v>0.12540000000000001</v>
      </c>
      <c r="BD79" s="6">
        <f t="shared" si="12"/>
        <v>3.1621863502270545E-2</v>
      </c>
      <c r="BE79" t="str">
        <f t="shared" si="13"/>
        <v>Малая фирма</v>
      </c>
    </row>
    <row r="80" spans="1:57">
      <c r="A80" s="10">
        <v>1659180290</v>
      </c>
      <c r="B80">
        <v>31</v>
      </c>
      <c r="C80" t="s">
        <v>690</v>
      </c>
      <c r="D80">
        <v>1659180290</v>
      </c>
      <c r="E80" t="s">
        <v>14941</v>
      </c>
      <c r="F80" t="s">
        <v>13964</v>
      </c>
      <c r="G80" s="7">
        <v>42817</v>
      </c>
      <c r="H80">
        <v>9</v>
      </c>
      <c r="I80" t="s">
        <v>73</v>
      </c>
      <c r="J80" t="s">
        <v>23087</v>
      </c>
      <c r="K80" t="s">
        <v>4834</v>
      </c>
      <c r="L80" t="s">
        <v>694</v>
      </c>
      <c r="M80">
        <f>VLOOKUP(D80,УК!$A$1:$B$599,2,0)/1000</f>
        <v>10501</v>
      </c>
      <c r="R80" s="10">
        <f>IFERROR(IFERROR(VLOOKUP(A80,'2020-2019'!$B$3:$LN$466,108,0),"")+IFERROR(VLOOKUP(A80,'2020-2019'!$B$3:$LN$1000,91,0),""),"")</f>
        <v>624986</v>
      </c>
      <c r="S80" s="10">
        <f>IFERROR(IFERROR(VLOOKUP(A80,'2022-2021'!$B$3:$LN$1000,108,0),"")+IFERROR(VLOOKUP(A80,'2022-2021'!$B$3:$LN$1000,92,0),""),"")</f>
        <v>617489</v>
      </c>
      <c r="T80" s="10">
        <f>IFERROR(IFERROR(VLOOKUP(A80,'2022-2021'!$B$3:$LN$1000,107,0),"")+IFERROR(VLOOKUP(A80,'2022-2021'!$B$3:$LN$1000,91,0),""),"")</f>
        <v>545602</v>
      </c>
      <c r="U80" s="10">
        <f>IFERROR(IFERROR(VLOOKUP(A80,'2024-2023'!$B$3:$LN$1000,108,0),"")+IFERROR(VLOOKUP(A80,'2024-2023'!$B$3:$LN$1000,92,0),""),"")</f>
        <v>634272</v>
      </c>
      <c r="V80" s="10">
        <f>IFERROR(IFERROR(VLOOKUP(A80,'2024-2023'!$B$3:$LN$1000,107,0),"")+IFERROR(VLOOKUP(A80,'2024-2023'!$B$3:$LN$1000,91,0),""),"")</f>
        <v>1261165</v>
      </c>
      <c r="W80">
        <f>IFERROR(IFERROR(VLOOKUP(A80,'2020-2019'!$B$3:$LN$4660,93,0),"")+IFERROR(VLOOKUP(A80,'2020-2019'!$B$3:$LN$4660,109,0),""),"")</f>
        <v>1017202</v>
      </c>
      <c r="X80">
        <f>IFERROR(IFERROR(VLOOKUP(A80,'2022-2021'!$B$3:$LN$4660,94,0),"")+IFERROR(VLOOKUP(A80,'2022-2021'!$B$3:$LN$4660,110,0),""),"")</f>
        <v>569400</v>
      </c>
      <c r="Y80">
        <f>IFERROR(IFERROR(VLOOKUP(A80,'2022-2021'!$B$3:$LN$4660,109,0),"")+IFERROR(VLOOKUP(A80,'2022-2021'!$B$3:$LN$4660,93,0),""),"")</f>
        <v>435014</v>
      </c>
      <c r="Z80">
        <f>IFERROR((IFERROR(VLOOKUP(A80,'2024-2023'!$B$3:$LN$4660,110,0),"")+IFERROR(VLOOKUP(A80,'2024-2023'!$B$3:$LN$4660,94,0),"")),"")</f>
        <v>448767</v>
      </c>
      <c r="AA80">
        <f>IFERROR((IFERROR(VLOOKUP(A80,'2024-2023'!$B$3:$LN$4660,93,0),"")+IFERROR(VLOOKUP(A80,'2024-2023'!$B$3:$LN$4660,109,0),"")),"")</f>
        <v>914213</v>
      </c>
      <c r="AB80">
        <f>IFERROR((IFERROR(VLOOKUP(A80,'2020-2019'!$B$3:$LN$466,'2020-2019'!$CV$1,0),"")),"")</f>
        <v>-3504</v>
      </c>
      <c r="AC80">
        <f>IFERROR((IFERROR(VLOOKUP(A80,'2022-2021'!$B$3:$LN$4660,100,0),"")),"")</f>
        <v>-96268</v>
      </c>
      <c r="AD80">
        <f>IFERROR((IFERROR(VLOOKUP(A80,'2022-2021'!$B$3:$LN$4660,99,0),"")),"")</f>
        <v>1932</v>
      </c>
      <c r="AE80">
        <f>IFERROR((IFERROR(VLOOKUP(A80,'2024-2023'!$B$3:$LN$4660,100,0),"")),"")</f>
        <v>21054</v>
      </c>
      <c r="AF80">
        <f>IFERROR(VLOOKUP(A80,'2024-2023'!$B$3:$LN$4660,99,0),"")</f>
        <v>108629</v>
      </c>
      <c r="AG80">
        <f>IFERROR((IFERROR(VLOOKUP(A80,'2020-2019'!$B$3:$LN$4660,'2020-2019'!$X$1,0),"")+IFERROR(VLOOKUP(A80,'2020-2019'!$B$3:$LN$4660,'2020-2019'!$AN$1,0),"")),"")</f>
        <v>40834</v>
      </c>
      <c r="AH80">
        <f>IFERROR((IFERROR(VLOOKUP(A80,'2022-2021'!$B$3:$LN$4660,24,0),"")+IFERROR(VLOOKUP(A80,'2022-2021'!$B$3:$LN$4660,40,0),"")),"")</f>
        <v>80144</v>
      </c>
      <c r="AI80">
        <f>IFERROR((IFERROR(VLOOKUP(A80,'2022-2021'!$B$3:$LN$4660,23,0),"")+IFERROR(VLOOKUP(A80,'2022-2021'!$B$3:$LN$4660,39,0),"")),"")</f>
        <v>15635</v>
      </c>
      <c r="AJ80">
        <f>IFERROR((IFERROR(VLOOKUP(A80,'2024-2023'!$B$3:$LN$4660,24,0),"")+IFERROR(VLOOKUP(A80,'2024-2023'!$B$3:$LN$4660,40,0),"")),"")</f>
        <v>10935</v>
      </c>
      <c r="AK80">
        <f>IFERROR((IFERROR(VLOOKUP(A80,'2024-2023'!$B$3:$LN$4660,23,0),"")+IFERROR(VLOOKUP(A80,'2024-2023'!$B$3:$LN$4660,39,0),"")),"")</f>
        <v>46799</v>
      </c>
      <c r="AL80">
        <f>IFERROR(VLOOKUP(A80,'2020-2019'!$B$3:$LN$466,'2020-2019'!$AM$1,0),"")</f>
        <v>48275</v>
      </c>
      <c r="AM80">
        <f>IFERROR(VLOOKUP(A80,'2022-2021'!$B$3:$LN$4660,38,0),"")</f>
        <v>28478</v>
      </c>
      <c r="AN80">
        <f>IFERROR(VLOOKUP(A80,'2022-2021'!$B$3:$LN$4660,37,0),"")</f>
        <v>39028</v>
      </c>
      <c r="AO80">
        <f>IFERROR(VLOOKUP(A80,'2024-2023'!$B$3:$LN$4660,38,0),"")</f>
        <v>3801</v>
      </c>
      <c r="AP80">
        <f>IFERROR(VLOOKUP(A80,'2024-2023'!$B$3:$LN$4660,37,0),"")</f>
        <v>16702</v>
      </c>
      <c r="AQ80">
        <f>IFERROR((IFERROR(VLOOKUP(A80,'2020-2019'!$B$3:$LN$466,'2020-2019'!$BL$1,0),"")+IFERROR(VLOOKUP(A80,'2020-2019'!$B$3:$LN$466,'2020-2019'!$BV$1,0),"")),"")</f>
        <v>14758</v>
      </c>
      <c r="AR80" s="5">
        <f t="shared" si="7"/>
        <v>2.0179999999999998</v>
      </c>
      <c r="AS80" t="str">
        <f>IFERROR(VLOOKUP(A80,риски!$G$2:$H$642,2,0),"")</f>
        <v>низкий</v>
      </c>
      <c r="AT80" t="str">
        <f>IFERROR(VLOOKUP(A80,Реест!A100:$P$30000,15,0),"")</f>
        <v>redut16.ru</v>
      </c>
      <c r="AU80" t="str">
        <f>IFERROR(VLOOKUP(A80,old!$A$3:$AU$2001,47,0),"")</f>
        <v>image233</v>
      </c>
      <c r="AV80" s="3">
        <f t="shared" si="8"/>
        <v>1.146079247685752</v>
      </c>
      <c r="AW80" t="str">
        <f t="shared" si="9"/>
        <v xml:space="preserve"> ООО «ПКО «Редут» зарегистрировано по адресу: 420021, Татарстан Респ, Казань г, Братьев Петряевых ул, дом № 5, помещение 407. Генеральным директором является Гаттаров Ринат Саматович. Рост доходов компании за 5 лет: 201,8%. Рост финансовых активов компании за 5 лет: 114,61%. Объем заемных средств компании на конец 2024 года: 14758 тыс. руб. ФССП присвоил низкий уровень риска для данного ПКО.</v>
      </c>
      <c r="AX80" t="s">
        <v>22942</v>
      </c>
      <c r="AY80">
        <f>VLOOKUP(A80,'2024-2023'!$B$2:$NY$583,'2024-2023'!$BH$1,0)</f>
        <v>146201</v>
      </c>
      <c r="AZ80">
        <f>VLOOKUP(A80,'2024-2023'!$B$2:$NY$583,71,0)</f>
        <v>52145</v>
      </c>
      <c r="BA80">
        <f>VLOOKUP(A80,'2024-2023'!$B$2:$NY$583,79,0)</f>
        <v>366642</v>
      </c>
      <c r="BB80">
        <f t="shared" si="10"/>
        <v>2.8644605714051203</v>
      </c>
      <c r="BC80" s="6">
        <f t="shared" si="11"/>
        <v>0.40359999999999996</v>
      </c>
      <c r="BD80" s="6">
        <f t="shared" si="12"/>
        <v>8.6133852430094401E-2</v>
      </c>
      <c r="BE80" t="str">
        <f t="shared" si="13"/>
        <v>Средняя фирма</v>
      </c>
    </row>
    <row r="81" spans="1:57">
      <c r="A81" s="10">
        <v>7804581580</v>
      </c>
      <c r="B81">
        <v>218</v>
      </c>
      <c r="C81" t="s">
        <v>697</v>
      </c>
      <c r="D81">
        <v>7804581580</v>
      </c>
      <c r="E81" t="s">
        <v>14942</v>
      </c>
      <c r="F81" t="s">
        <v>13965</v>
      </c>
      <c r="G81" s="7">
        <v>42676</v>
      </c>
      <c r="H81">
        <v>9</v>
      </c>
      <c r="I81" t="s">
        <v>73</v>
      </c>
      <c r="J81" t="s">
        <v>5219</v>
      </c>
      <c r="K81" t="s">
        <v>5218</v>
      </c>
      <c r="L81" t="s">
        <v>701</v>
      </c>
      <c r="M81">
        <f>VLOOKUP(D81,УК!$A$1:$B$599,2,0)/1000</f>
        <v>10040</v>
      </c>
      <c r="R81" s="10">
        <f>IFERROR(IFERROR(VLOOKUP(A81,'2020-2019'!$B$3:$LN$466,108,0),"")+IFERROR(VLOOKUP(A81,'2020-2019'!$B$3:$LN$1000,91,0),""),"")</f>
        <v>13685</v>
      </c>
      <c r="S81" s="10">
        <f>IFERROR(IFERROR(VLOOKUP(A81,'2022-2021'!$B$3:$LN$1000,108,0),"")+IFERROR(VLOOKUP(A81,'2022-2021'!$B$3:$LN$1000,92,0),""),"")</f>
        <v>38157</v>
      </c>
      <c r="T81" s="10">
        <f>IFERROR(IFERROR(VLOOKUP(A81,'2022-2021'!$B$3:$LN$1000,107,0),"")+IFERROR(VLOOKUP(A81,'2022-2021'!$B$3:$LN$1000,91,0),""),"")</f>
        <v>53707</v>
      </c>
      <c r="U81" s="10">
        <f>IFERROR(IFERROR(VLOOKUP(A81,'2024-2023'!$B$3:$LN$1000,108,0),"")+IFERROR(VLOOKUP(A81,'2024-2023'!$B$3:$LN$1000,92,0),""),"")</f>
        <v>34566</v>
      </c>
      <c r="V81" s="10">
        <f>IFERROR(IFERROR(VLOOKUP(A81,'2024-2023'!$B$3:$LN$1000,107,0),"")+IFERROR(VLOOKUP(A81,'2024-2023'!$B$3:$LN$1000,91,0),""),"")</f>
        <v>22894</v>
      </c>
      <c r="W81">
        <f>IFERROR(IFERROR(VLOOKUP(A81,'2020-2019'!$B$3:$LN$4660,93,0),"")+IFERROR(VLOOKUP(A81,'2020-2019'!$B$3:$LN$4660,109,0),""),"")</f>
        <v>12186</v>
      </c>
      <c r="X81">
        <f>IFERROR(IFERROR(VLOOKUP(A81,'2022-2021'!$B$3:$LN$4660,94,0),"")+IFERROR(VLOOKUP(A81,'2022-2021'!$B$3:$LN$4660,110,0),""),"")</f>
        <v>4261</v>
      </c>
      <c r="Y81">
        <f>IFERROR(IFERROR(VLOOKUP(A81,'2022-2021'!$B$3:$LN$4660,109,0),"")+IFERROR(VLOOKUP(A81,'2022-2021'!$B$3:$LN$4660,93,0),""),"")</f>
        <v>1201</v>
      </c>
      <c r="Z81">
        <f>IFERROR((IFERROR(VLOOKUP(A81,'2024-2023'!$B$3:$LN$4660,110,0),"")+IFERROR(VLOOKUP(A81,'2024-2023'!$B$3:$LN$4660,94,0),"")),"")</f>
        <v>1278</v>
      </c>
      <c r="AA81">
        <f>IFERROR((IFERROR(VLOOKUP(A81,'2024-2023'!$B$3:$LN$4660,93,0),"")+IFERROR(VLOOKUP(A81,'2024-2023'!$B$3:$LN$4660,109,0),"")),"")</f>
        <v>4773</v>
      </c>
      <c r="AB81">
        <f>IFERROR((IFERROR(VLOOKUP(A81,'2020-2019'!$B$3:$LN$466,'2020-2019'!$CV$1,0),"")),"")</f>
        <v>1528</v>
      </c>
      <c r="AC81">
        <f>IFERROR((IFERROR(VLOOKUP(A81,'2022-2021'!$B$3:$LN$4660,100,0),"")),"")</f>
        <v>32582</v>
      </c>
      <c r="AD81">
        <f>IFERROR((IFERROR(VLOOKUP(A81,'2022-2021'!$B$3:$LN$4660,99,0),"")),"")</f>
        <v>48652</v>
      </c>
      <c r="AE81">
        <f>IFERROR((IFERROR(VLOOKUP(A81,'2024-2023'!$B$3:$LN$4660,100,0),"")),"")</f>
        <v>30887</v>
      </c>
      <c r="AF81">
        <f>IFERROR(VLOOKUP(A81,'2024-2023'!$B$3:$LN$4660,99,0),"")</f>
        <v>16155</v>
      </c>
      <c r="AG81">
        <f>IFERROR((IFERROR(VLOOKUP(A81,'2020-2019'!$B$3:$LN$4660,'2020-2019'!$X$1,0),"")+IFERROR(VLOOKUP(A81,'2020-2019'!$B$3:$LN$4660,'2020-2019'!$AN$1,0),"")),"")</f>
        <v>3960</v>
      </c>
      <c r="AH81">
        <f>IFERROR((IFERROR(VLOOKUP(A81,'2022-2021'!$B$3:$LN$4660,24,0),"")+IFERROR(VLOOKUP(A81,'2022-2021'!$B$3:$LN$4660,40,0),"")),"")</f>
        <v>3960</v>
      </c>
      <c r="AI81">
        <f>IFERROR((IFERROR(VLOOKUP(A81,'2022-2021'!$B$3:$LN$4660,23,0),"")+IFERROR(VLOOKUP(A81,'2022-2021'!$B$3:$LN$4660,39,0),"")),"")</f>
        <v>3960</v>
      </c>
      <c r="AJ81">
        <f>IFERROR((IFERROR(VLOOKUP(A81,'2024-2023'!$B$3:$LN$4660,24,0),"")+IFERROR(VLOOKUP(A81,'2024-2023'!$B$3:$LN$4660,40,0),"")),"")</f>
        <v>3960</v>
      </c>
      <c r="AK81">
        <f>IFERROR((IFERROR(VLOOKUP(A81,'2024-2023'!$B$3:$LN$4660,23,0),"")+IFERROR(VLOOKUP(A81,'2024-2023'!$B$3:$LN$4660,39,0),"")),"")</f>
        <v>3960</v>
      </c>
      <c r="AL81">
        <f>IFERROR(VLOOKUP(A81,'2020-2019'!$B$3:$LN$466,'2020-2019'!$AM$1,0),"")</f>
        <v>17169</v>
      </c>
      <c r="AM81">
        <f>IFERROR(VLOOKUP(A81,'2022-2021'!$B$3:$LN$4660,38,0),"")</f>
        <v>25267</v>
      </c>
      <c r="AN81">
        <f>IFERROR(VLOOKUP(A81,'2022-2021'!$B$3:$LN$4660,37,0),"")</f>
        <v>22453</v>
      </c>
      <c r="AO81">
        <f>IFERROR(VLOOKUP(A81,'2024-2023'!$B$3:$LN$4660,38,0),"")</f>
        <v>21704</v>
      </c>
      <c r="AP81">
        <f>IFERROR(VLOOKUP(A81,'2024-2023'!$B$3:$LN$4660,37,0),"")</f>
        <v>12200</v>
      </c>
      <c r="AQ81">
        <f>IFERROR((IFERROR(VLOOKUP(A81,'2020-2019'!$B$3:$LN$466,'2020-2019'!$BL$1,0),"")+IFERROR(VLOOKUP(A81,'2020-2019'!$B$3:$LN$466,'2020-2019'!$BV$1,0),"")),"")</f>
        <v>1135</v>
      </c>
      <c r="AR81" s="5">
        <f t="shared" si="7"/>
        <v>1.673</v>
      </c>
      <c r="AS81" t="str">
        <f>IFERROR(VLOOKUP(A81,риски!$G$2:$H$642,2,0),"")</f>
        <v>низкий</v>
      </c>
      <c r="AT81" t="str">
        <f>IFERROR(VLOOKUP(A81,Реест!A101:$P$30000,15,0),"")</f>
        <v>baltsv.ru</v>
      </c>
      <c r="AU81" t="str">
        <f>IFERROR(VLOOKUP(A81,old!$A$3:$AU$2001,47,0),"")</f>
        <v>image053</v>
      </c>
      <c r="AV81" s="3">
        <f t="shared" si="8"/>
        <v>1</v>
      </c>
      <c r="AW81" t="str">
        <f t="shared" si="9"/>
        <v xml:space="preserve"> ООО «ПКО «БСВ» зарегистрировано по адресу: 195009, Санкт-Петербург г, Кондратьевский пр-кт, дом № 2, литера Л, помещение 302. Генеральным директором является Умеров Эмиль Гариевич. Рост доходов компании за 5 лет: 167,3%. Рост финансовых активов компании за 5 лет: 100%. Объем заемных средств компании на конец 2024 года: 1135 тыс. руб. ФССП присвоил низкий уровень риска для данного ПКО.</v>
      </c>
      <c r="AX81" t="s">
        <v>22918</v>
      </c>
      <c r="AY81">
        <f>VLOOKUP(A81,'2024-2023'!$B$2:$NY$583,'2024-2023'!$BH$1,0)</f>
        <v>14405</v>
      </c>
      <c r="AZ81">
        <f>VLOOKUP(A81,'2024-2023'!$B$2:$NY$583,71,0)</f>
        <v>0</v>
      </c>
      <c r="BA81">
        <f>VLOOKUP(A81,'2024-2023'!$B$2:$NY$583,79,0)</f>
        <v>0</v>
      </c>
      <c r="BB81">
        <f t="shared" si="10"/>
        <v>0</v>
      </c>
      <c r="BC81" s="6">
        <f t="shared" si="11"/>
        <v>0.33460000000000001</v>
      </c>
      <c r="BD81" s="6">
        <f t="shared" si="12"/>
        <v>0.70564340001747183</v>
      </c>
      <c r="BE81" t="str">
        <f t="shared" si="13"/>
        <v>Малая фирма</v>
      </c>
    </row>
    <row r="82" spans="1:57">
      <c r="A82" s="10">
        <v>7606096399</v>
      </c>
      <c r="B82">
        <v>536</v>
      </c>
      <c r="C82" t="s">
        <v>704</v>
      </c>
      <c r="D82">
        <v>7606096399</v>
      </c>
      <c r="E82" t="s">
        <v>14943</v>
      </c>
      <c r="F82" t="s">
        <v>13966</v>
      </c>
      <c r="G82" s="7">
        <v>41904</v>
      </c>
      <c r="H82">
        <v>11</v>
      </c>
      <c r="I82" t="s">
        <v>73</v>
      </c>
      <c r="J82" t="s">
        <v>5172</v>
      </c>
      <c r="K82" t="s">
        <v>5172</v>
      </c>
      <c r="L82" t="s">
        <v>8257</v>
      </c>
      <c r="M82">
        <f>VLOOKUP(D82,УК!$A$1:$B$599,2,0)/1000</f>
        <v>1000</v>
      </c>
      <c r="R82" s="10">
        <f>IFERROR(IFERROR(VLOOKUP(A82,'2020-2019'!$B$3:$LN$466,108,0),"")+IFERROR(VLOOKUP(A82,'2020-2019'!$B$3:$LN$1000,91,0),""),"")</f>
        <v>48159</v>
      </c>
      <c r="S82" s="10">
        <f>IFERROR(IFERROR(VLOOKUP(A82,'2022-2021'!$B$3:$LN$1000,108,0),"")+IFERROR(VLOOKUP(A82,'2022-2021'!$B$3:$LN$1000,92,0),""),"")</f>
        <v>43459</v>
      </c>
      <c r="T82" s="10">
        <f>IFERROR(IFERROR(VLOOKUP(A82,'2022-2021'!$B$3:$LN$1000,107,0),"")+IFERROR(VLOOKUP(A82,'2022-2021'!$B$3:$LN$1000,91,0),""),"")</f>
        <v>48039</v>
      </c>
      <c r="U82" s="10">
        <f>IFERROR(IFERROR(VLOOKUP(A82,'2024-2023'!$B$3:$LN$1000,108,0),"")+IFERROR(VLOOKUP(A82,'2024-2023'!$B$3:$LN$1000,92,0),""),"")</f>
        <v>38638</v>
      </c>
      <c r="V82" s="10">
        <f>IFERROR(IFERROR(VLOOKUP(A82,'2024-2023'!$B$3:$LN$1000,107,0),"")+IFERROR(VLOOKUP(A82,'2024-2023'!$B$3:$LN$1000,91,0),""),"")</f>
        <v>31649</v>
      </c>
      <c r="W82">
        <f>IFERROR(IFERROR(VLOOKUP(A82,'2020-2019'!$B$3:$LN$4660,93,0),"")+IFERROR(VLOOKUP(A82,'2020-2019'!$B$3:$LN$4660,109,0),""),"")</f>
        <v>22246</v>
      </c>
      <c r="X82">
        <f>IFERROR(IFERROR(VLOOKUP(A82,'2022-2021'!$B$3:$LN$4660,94,0),"")+IFERROR(VLOOKUP(A82,'2022-2021'!$B$3:$LN$4660,110,0),""),"")</f>
        <v>23428</v>
      </c>
      <c r="Y82">
        <f>IFERROR(IFERROR(VLOOKUP(A82,'2022-2021'!$B$3:$LN$4660,109,0),"")+IFERROR(VLOOKUP(A82,'2022-2021'!$B$3:$LN$4660,93,0),""),"")</f>
        <v>32420</v>
      </c>
      <c r="Z82">
        <f>IFERROR((IFERROR(VLOOKUP(A82,'2024-2023'!$B$3:$LN$4660,110,0),"")+IFERROR(VLOOKUP(A82,'2024-2023'!$B$3:$LN$4660,94,0),"")),"")</f>
        <v>29585</v>
      </c>
      <c r="AA82">
        <f>IFERROR((IFERROR(VLOOKUP(A82,'2024-2023'!$B$3:$LN$4660,93,0),"")+IFERROR(VLOOKUP(A82,'2024-2023'!$B$3:$LN$4660,109,0),"")),"")</f>
        <v>29266</v>
      </c>
      <c r="AB82">
        <f>IFERROR((IFERROR(VLOOKUP(A82,'2020-2019'!$B$3:$LN$466,'2020-2019'!$CV$1,0),"")),"")</f>
        <v>-12590</v>
      </c>
      <c r="AC82">
        <f>IFERROR((IFERROR(VLOOKUP(A82,'2022-2021'!$B$3:$LN$4660,100,0),"")),"")</f>
        <v>13087</v>
      </c>
      <c r="AD82">
        <f>IFERROR((IFERROR(VLOOKUP(A82,'2022-2021'!$B$3:$LN$4660,99,0),"")),"")</f>
        <v>12732</v>
      </c>
      <c r="AE82">
        <f>IFERROR((IFERROR(VLOOKUP(A82,'2024-2023'!$B$3:$LN$4660,100,0),"")),"")</f>
        <v>3299</v>
      </c>
      <c r="AF82">
        <f>IFERROR(VLOOKUP(A82,'2024-2023'!$B$3:$LN$4660,99,0),"")</f>
        <v>-3628</v>
      </c>
      <c r="AG82">
        <f>IFERROR((IFERROR(VLOOKUP(A82,'2020-2019'!$B$3:$LN$4660,'2020-2019'!$X$1,0),"")+IFERROR(VLOOKUP(A82,'2020-2019'!$B$3:$LN$4660,'2020-2019'!$AN$1,0),"")),"")</f>
        <v>4757</v>
      </c>
      <c r="AH82">
        <f>IFERROR((IFERROR(VLOOKUP(A82,'2022-2021'!$B$3:$LN$4660,24,0),"")+IFERROR(VLOOKUP(A82,'2022-2021'!$B$3:$LN$4660,40,0),"")),"")</f>
        <v>5161</v>
      </c>
      <c r="AI82">
        <f>IFERROR((IFERROR(VLOOKUP(A82,'2022-2021'!$B$3:$LN$4660,23,0),"")+IFERROR(VLOOKUP(A82,'2022-2021'!$B$3:$LN$4660,39,0),"")),"")</f>
        <v>5789</v>
      </c>
      <c r="AJ82">
        <f>IFERROR((IFERROR(VLOOKUP(A82,'2024-2023'!$B$3:$LN$4660,24,0),"")+IFERROR(VLOOKUP(A82,'2024-2023'!$B$3:$LN$4660,40,0),"")),"")</f>
        <v>16546</v>
      </c>
      <c r="AK82">
        <f>IFERROR((IFERROR(VLOOKUP(A82,'2024-2023'!$B$3:$LN$4660,23,0),"")+IFERROR(VLOOKUP(A82,'2024-2023'!$B$3:$LN$4660,39,0),"")),"")</f>
        <v>11840</v>
      </c>
      <c r="AL82">
        <f>IFERROR(VLOOKUP(A82,'2020-2019'!$B$3:$LN$466,'2020-2019'!$AM$1,0),"")</f>
        <v>1319349</v>
      </c>
      <c r="AM82">
        <f>IFERROR(VLOOKUP(A82,'2022-2021'!$B$3:$LN$4660,38,0),"")</f>
        <v>173554</v>
      </c>
      <c r="AN82">
        <f>IFERROR(VLOOKUP(A82,'2022-2021'!$B$3:$LN$4660,37,0),"")</f>
        <v>123854</v>
      </c>
      <c r="AO82">
        <f>IFERROR(VLOOKUP(A82,'2024-2023'!$B$3:$LN$4660,38,0),"")</f>
        <v>126212</v>
      </c>
      <c r="AP82">
        <f>IFERROR(VLOOKUP(A82,'2024-2023'!$B$3:$LN$4660,37,0),"")</f>
        <v>115884</v>
      </c>
      <c r="AQ82">
        <f>IFERROR((IFERROR(VLOOKUP(A82,'2020-2019'!$B$3:$LN$466,'2020-2019'!$BL$1,0),"")+IFERROR(VLOOKUP(A82,'2020-2019'!$B$3:$LN$466,'2020-2019'!$BV$1,0),"")),"")</f>
        <v>75095</v>
      </c>
      <c r="AR82" s="5">
        <f t="shared" si="7"/>
        <v>0.65700000000000003</v>
      </c>
      <c r="AS82" t="str">
        <f>IFERROR(VLOOKUP(A82,риски!$G$2:$H$642,2,0),"")</f>
        <v>низкий</v>
      </c>
      <c r="AT82" t="str">
        <f>IFERROR(VLOOKUP(A82,Реест!A102:$P$30000,15,0),"")</f>
        <v>pfinance24.ru</v>
      </c>
      <c r="AU82">
        <f>IFERROR(VLOOKUP(A82,old!$A$3:$AU$2001,47,0),"")</f>
        <v>0</v>
      </c>
      <c r="AV82" s="3">
        <f t="shared" si="8"/>
        <v>2.4889636325415179</v>
      </c>
      <c r="AW82" t="str">
        <f t="shared" si="9"/>
        <v xml:space="preserve"> ООО ПКО «Партнер-Финанс» зарегистрировано по адресу: 150062, Ярославская область, г.о. Город Ярославль, г Ярославль, ул Космонавтов, дом 11, помещение КО.2.9. Генеральным директором является Кудряков Алексей Евгеньевич. Рост доходов компании за 5 лет: 65,7%. Рост финансовых активов компании за 5 лет: 248,9%. Объем заемных средств компании на конец 2024 года: 75095 тыс. руб. ФССП присвоил низкий уровень риска для данного ПКО.</v>
      </c>
      <c r="AX82" t="s">
        <v>22941</v>
      </c>
      <c r="AY82">
        <f>VLOOKUP(A82,'2024-2023'!$B$2:$NY$583,'2024-2023'!$BH$1,0)</f>
        <v>-57395</v>
      </c>
      <c r="AZ82">
        <f>VLOOKUP(A82,'2024-2023'!$B$2:$NY$583,71,0)</f>
        <v>46132</v>
      </c>
      <c r="BA82">
        <f>VLOOKUP(A82,'2024-2023'!$B$2:$NY$583,79,0)</f>
        <v>142664</v>
      </c>
      <c r="BB82">
        <f t="shared" si="10"/>
        <v>-3.2894154543078664</v>
      </c>
      <c r="BC82" s="6">
        <f t="shared" si="11"/>
        <v>0.13140000000000002</v>
      </c>
      <c r="BD82" s="6">
        <f t="shared" si="12"/>
        <v>-0.11463237385067458</v>
      </c>
      <c r="BE82" t="str">
        <f t="shared" si="13"/>
        <v>Малая фирма</v>
      </c>
    </row>
    <row r="83" spans="1:57">
      <c r="A83" s="10">
        <v>5903116703</v>
      </c>
      <c r="B83">
        <v>248</v>
      </c>
      <c r="C83" t="s">
        <v>13969</v>
      </c>
      <c r="D83">
        <v>5903116703</v>
      </c>
      <c r="E83" t="s">
        <v>14944</v>
      </c>
      <c r="F83" t="s">
        <v>13970</v>
      </c>
      <c r="G83" s="7">
        <v>42200</v>
      </c>
      <c r="H83">
        <v>11</v>
      </c>
      <c r="I83" t="s">
        <v>73</v>
      </c>
      <c r="J83" t="s">
        <v>5214</v>
      </c>
      <c r="K83" t="s">
        <v>5214</v>
      </c>
      <c r="L83" t="s">
        <v>8261</v>
      </c>
      <c r="M83">
        <f>VLOOKUP(D83,УК!$A$1:$B$599,2,0)/1000</f>
        <v>10</v>
      </c>
      <c r="R83" s="10">
        <f>IFERROR(IFERROR(VLOOKUP(A83,'2020-2019'!$B$3:$LN$466,108,0),"")+IFERROR(VLOOKUP(A83,'2020-2019'!$B$3:$LN$1000,91,0),""),"")</f>
        <v>10733</v>
      </c>
      <c r="S83" s="10">
        <f>IFERROR(IFERROR(VLOOKUP(A83,'2022-2021'!$B$3:$LN$1000,108,0),"")+IFERROR(VLOOKUP(A83,'2022-2021'!$B$3:$LN$1000,92,0),""),"")</f>
        <v>15460</v>
      </c>
      <c r="T83" s="10">
        <f>IFERROR(IFERROR(VLOOKUP(A83,'2022-2021'!$B$3:$LN$1000,107,0),"")+IFERROR(VLOOKUP(A83,'2022-2021'!$B$3:$LN$1000,91,0),""),"")</f>
        <v>17318</v>
      </c>
      <c r="U83" s="10">
        <f>IFERROR(IFERROR(VLOOKUP(A83,'2024-2023'!$B$3:$LN$1000,108,0),"")+IFERROR(VLOOKUP(A83,'2024-2023'!$B$3:$LN$1000,92,0),""),"")</f>
        <v>25568</v>
      </c>
      <c r="V83" s="10">
        <f>IFERROR(IFERROR(VLOOKUP(A83,'2024-2023'!$B$3:$LN$1000,107,0),"")+IFERROR(VLOOKUP(A83,'2024-2023'!$B$3:$LN$1000,91,0),""),"")</f>
        <v>23222</v>
      </c>
      <c r="W83">
        <f>IFERROR(IFERROR(VLOOKUP(A83,'2020-2019'!$B$3:$LN$4660,93,0),"")+IFERROR(VLOOKUP(A83,'2020-2019'!$B$3:$LN$4660,109,0),""),"")</f>
        <v>8370</v>
      </c>
      <c r="X83">
        <f>IFERROR(IFERROR(VLOOKUP(A83,'2022-2021'!$B$3:$LN$4660,94,0),"")+IFERROR(VLOOKUP(A83,'2022-2021'!$B$3:$LN$4660,110,0),""),"")</f>
        <v>10758</v>
      </c>
      <c r="Y83">
        <f>IFERROR(IFERROR(VLOOKUP(A83,'2022-2021'!$B$3:$LN$4660,109,0),"")+IFERROR(VLOOKUP(A83,'2022-2021'!$B$3:$LN$4660,93,0),""),"")</f>
        <v>15686</v>
      </c>
      <c r="Z83">
        <f>IFERROR((IFERROR(VLOOKUP(A83,'2024-2023'!$B$3:$LN$4660,110,0),"")+IFERROR(VLOOKUP(A83,'2024-2023'!$B$3:$LN$4660,94,0),"")),"")</f>
        <v>20422</v>
      </c>
      <c r="AA83">
        <f>IFERROR((IFERROR(VLOOKUP(A83,'2024-2023'!$B$3:$LN$4660,93,0),"")+IFERROR(VLOOKUP(A83,'2024-2023'!$B$3:$LN$4660,109,0),"")),"")</f>
        <v>18975</v>
      </c>
      <c r="AB83">
        <f>IFERROR((IFERROR(VLOOKUP(A83,'2020-2019'!$B$3:$LN$466,'2020-2019'!$CV$1,0),"")),"")</f>
        <v>1705</v>
      </c>
      <c r="AC83">
        <f>IFERROR((IFERROR(VLOOKUP(A83,'2022-2021'!$B$3:$LN$4660,100,0),"")),"")</f>
        <v>4000</v>
      </c>
      <c r="AD83">
        <f>IFERROR((IFERROR(VLOOKUP(A83,'2022-2021'!$B$3:$LN$4660,99,0),"")),"")</f>
        <v>815</v>
      </c>
      <c r="AE83">
        <f>IFERROR((IFERROR(VLOOKUP(A83,'2024-2023'!$B$3:$LN$4660,100,0),"")),"")</f>
        <v>4019</v>
      </c>
      <c r="AF83">
        <f>IFERROR(VLOOKUP(A83,'2024-2023'!$B$3:$LN$4660,99,0),"")</f>
        <v>3319</v>
      </c>
      <c r="AG83">
        <f>IFERROR((IFERROR(VLOOKUP(A83,'2020-2019'!$B$3:$LN$4660,'2020-2019'!$X$1,0),"")+IFERROR(VLOOKUP(A83,'2020-2019'!$B$3:$LN$4660,'2020-2019'!$AN$1,0),"")),"")</f>
        <v>1553</v>
      </c>
      <c r="AH83">
        <f>IFERROR((IFERROR(VLOOKUP(A83,'2022-2021'!$B$3:$LN$4660,24,0),"")+IFERROR(VLOOKUP(A83,'2022-2021'!$B$3:$LN$4660,40,0),"")),"")</f>
        <v>6442</v>
      </c>
      <c r="AI83">
        <f>IFERROR((IFERROR(VLOOKUP(A83,'2022-2021'!$B$3:$LN$4660,23,0),"")+IFERROR(VLOOKUP(A83,'2022-2021'!$B$3:$LN$4660,39,0),"")),"")</f>
        <v>6747</v>
      </c>
      <c r="AJ83">
        <f>IFERROR((IFERROR(VLOOKUP(A83,'2024-2023'!$B$3:$LN$4660,24,0),"")+IFERROR(VLOOKUP(A83,'2024-2023'!$B$3:$LN$4660,40,0),"")),"")</f>
        <v>5646</v>
      </c>
      <c r="AK83">
        <f>IFERROR((IFERROR(VLOOKUP(A83,'2024-2023'!$B$3:$LN$4660,23,0),"")+IFERROR(VLOOKUP(A83,'2024-2023'!$B$3:$LN$4660,39,0),"")),"")</f>
        <v>8564</v>
      </c>
      <c r="AL83">
        <f>IFERROR(VLOOKUP(A83,'2020-2019'!$B$3:$LN$466,'2020-2019'!$AM$1,0),"")</f>
        <v>18010</v>
      </c>
      <c r="AM83">
        <f>IFERROR(VLOOKUP(A83,'2022-2021'!$B$3:$LN$4660,38,0),"")</f>
        <v>17617</v>
      </c>
      <c r="AN83">
        <f>IFERROR(VLOOKUP(A83,'2022-2021'!$B$3:$LN$4660,37,0),"")</f>
        <v>17310</v>
      </c>
      <c r="AO83">
        <f>IFERROR(VLOOKUP(A83,'2024-2023'!$B$3:$LN$4660,38,0),"")</f>
        <v>23596</v>
      </c>
      <c r="AP83">
        <f>IFERROR(VLOOKUP(A83,'2024-2023'!$B$3:$LN$4660,37,0),"")</f>
        <v>21440</v>
      </c>
      <c r="AQ83">
        <f>IFERROR((IFERROR(VLOOKUP(A83,'2020-2019'!$B$3:$LN$466,'2020-2019'!$BL$1,0),"")+IFERROR(VLOOKUP(A83,'2020-2019'!$B$3:$LN$466,'2020-2019'!$BV$1,0),"")),"")</f>
        <v>481</v>
      </c>
      <c r="AR83" s="5">
        <f t="shared" si="7"/>
        <v>2.1640000000000001</v>
      </c>
      <c r="AS83" t="str">
        <f>IFERROR(VLOOKUP(A83,риски!$G$2:$H$642,2,0),"")</f>
        <v>низкий</v>
      </c>
      <c r="AT83" t="str">
        <f>IFERROR(VLOOKUP(A83,Реест!A103:$P$30000,15,0),"")</f>
        <v>yur-praktika.ru</v>
      </c>
      <c r="AU83" t="str">
        <f>IFERROR(VLOOKUP(A83,old!$A$3:$AU$2001,47,0),"")</f>
        <v>image1001</v>
      </c>
      <c r="AV83" s="3">
        <f t="shared" si="8"/>
        <v>5.51448808757244</v>
      </c>
      <c r="AW83" t="str">
        <f t="shared" si="9"/>
        <v xml:space="preserve"> ООО ПКО «Юр-Практика» зарегистрировано по адресу: 614058, Пермский край, г Пермь, ул Пожарная, д 18, 3. Генеральным директором является Коровин Максим Анатольевич. Рост доходов компании за 5 лет: 216,4%. Рост финансовых активов компании за 5 лет: 551,45%. Объем заемных средств компании на конец 2024 года: 481 тыс. руб. ФССП присвоил низкий уровень риска для данного ПКО.</v>
      </c>
      <c r="AX83" t="s">
        <v>22919</v>
      </c>
      <c r="AY83">
        <f>VLOOKUP(A83,'2024-2023'!$B$2:$NY$583,'2024-2023'!$BH$1,0)</f>
        <v>29681</v>
      </c>
      <c r="AZ83">
        <f>VLOOKUP(A83,'2024-2023'!$B$2:$NY$583,71,0)</f>
        <v>0</v>
      </c>
      <c r="BA83">
        <f>VLOOKUP(A83,'2024-2023'!$B$2:$NY$583,79,0)</f>
        <v>0</v>
      </c>
      <c r="BB83">
        <f t="shared" si="10"/>
        <v>0</v>
      </c>
      <c r="BC83" s="6">
        <f t="shared" si="11"/>
        <v>0.43280000000000002</v>
      </c>
      <c r="BD83" s="6">
        <f t="shared" si="12"/>
        <v>0.14292481267763327</v>
      </c>
      <c r="BE83" t="str">
        <f t="shared" si="13"/>
        <v>Малая фирма</v>
      </c>
    </row>
    <row r="84" spans="1:57">
      <c r="A84" s="10">
        <v>2130008501</v>
      </c>
      <c r="B84">
        <v>131</v>
      </c>
      <c r="C84" t="s">
        <v>716</v>
      </c>
      <c r="D84">
        <v>2130008501</v>
      </c>
      <c r="E84" t="s">
        <v>14945</v>
      </c>
      <c r="F84" t="s">
        <v>13971</v>
      </c>
      <c r="G84" s="7">
        <v>39007</v>
      </c>
      <c r="H84">
        <v>19</v>
      </c>
      <c r="I84" t="s">
        <v>73</v>
      </c>
      <c r="J84" t="s">
        <v>5001</v>
      </c>
      <c r="K84" t="s">
        <v>5000</v>
      </c>
      <c r="L84" t="s">
        <v>720</v>
      </c>
      <c r="M84">
        <f>VLOOKUP(D84,УК!$A$1:$B$599,2,0)/1000</f>
        <v>12</v>
      </c>
      <c r="R84" s="10">
        <f>IFERROR(IFERROR(VLOOKUP(A84,'2020-2019'!$B$3:$LN$466,108,0),"")+IFERROR(VLOOKUP(A84,'2020-2019'!$B$3:$LN$1000,91,0),""),"")</f>
        <v>66245</v>
      </c>
      <c r="S84" s="10">
        <f>IFERROR(IFERROR(VLOOKUP(A84,'2022-2021'!$B$3:$LN$1000,108,0),"")+IFERROR(VLOOKUP(A84,'2022-2021'!$B$3:$LN$1000,92,0),""),"")</f>
        <v>100701</v>
      </c>
      <c r="T84" s="10">
        <f>IFERROR(IFERROR(VLOOKUP(A84,'2022-2021'!$B$3:$LN$1000,107,0),"")+IFERROR(VLOOKUP(A84,'2022-2021'!$B$3:$LN$1000,91,0),""),"")</f>
        <v>80667</v>
      </c>
      <c r="U84" s="10">
        <f>IFERROR(IFERROR(VLOOKUP(A84,'2024-2023'!$B$3:$LN$1000,108,0),"")+IFERROR(VLOOKUP(A84,'2024-2023'!$B$3:$LN$1000,92,0),""),"")</f>
        <v>94570</v>
      </c>
      <c r="V84" s="10">
        <f>IFERROR(IFERROR(VLOOKUP(A84,'2024-2023'!$B$3:$LN$1000,107,0),"")+IFERROR(VLOOKUP(A84,'2024-2023'!$B$3:$LN$1000,91,0),""),"")</f>
        <v>121118</v>
      </c>
      <c r="W84">
        <f>IFERROR(IFERROR(VLOOKUP(A84,'2020-2019'!$B$3:$LN$4660,93,0),"")+IFERROR(VLOOKUP(A84,'2020-2019'!$B$3:$LN$4660,109,0),""),"")</f>
        <v>19864</v>
      </c>
      <c r="X84">
        <f>IFERROR(IFERROR(VLOOKUP(A84,'2022-2021'!$B$3:$LN$4660,94,0),"")+IFERROR(VLOOKUP(A84,'2022-2021'!$B$3:$LN$4660,110,0),""),"")</f>
        <v>56945</v>
      </c>
      <c r="Y84">
        <f>IFERROR(IFERROR(VLOOKUP(A84,'2022-2021'!$B$3:$LN$4660,109,0),"")+IFERROR(VLOOKUP(A84,'2022-2021'!$B$3:$LN$4660,93,0),""),"")</f>
        <v>24016</v>
      </c>
      <c r="Z84">
        <f>IFERROR((IFERROR(VLOOKUP(A84,'2024-2023'!$B$3:$LN$4660,110,0),"")+IFERROR(VLOOKUP(A84,'2024-2023'!$B$3:$LN$4660,94,0),"")),"")</f>
        <v>24399</v>
      </c>
      <c r="AA84">
        <f>IFERROR((IFERROR(VLOOKUP(A84,'2024-2023'!$B$3:$LN$4660,93,0),"")+IFERROR(VLOOKUP(A84,'2024-2023'!$B$3:$LN$4660,109,0),"")),"")</f>
        <v>57407</v>
      </c>
      <c r="AB84">
        <f>IFERROR((IFERROR(VLOOKUP(A84,'2020-2019'!$B$3:$LN$466,'2020-2019'!$CV$1,0),"")),"")</f>
        <v>39048</v>
      </c>
      <c r="AC84">
        <f>IFERROR((IFERROR(VLOOKUP(A84,'2022-2021'!$B$3:$LN$4660,100,0),"")),"")</f>
        <v>40861</v>
      </c>
      <c r="AD84">
        <f>IFERROR((IFERROR(VLOOKUP(A84,'2022-2021'!$B$3:$LN$4660,99,0),"")),"")</f>
        <v>53554</v>
      </c>
      <c r="AE84">
        <f>IFERROR((IFERROR(VLOOKUP(A84,'2024-2023'!$B$3:$LN$4660,100,0),"")),"")</f>
        <v>66268</v>
      </c>
      <c r="AF84">
        <f>IFERROR(VLOOKUP(A84,'2024-2023'!$B$3:$LN$4660,99,0),"")</f>
        <v>60339</v>
      </c>
      <c r="AG84">
        <f>IFERROR((IFERROR(VLOOKUP(A84,'2020-2019'!$B$3:$LN$4660,'2020-2019'!$X$1,0),"")+IFERROR(VLOOKUP(A84,'2020-2019'!$B$3:$LN$4660,'2020-2019'!$AN$1,0),"")),"")</f>
        <v>0</v>
      </c>
      <c r="AH84">
        <f>IFERROR((IFERROR(VLOOKUP(A84,'2022-2021'!$B$3:$LN$4660,24,0),"")+IFERROR(VLOOKUP(A84,'2022-2021'!$B$3:$LN$4660,40,0),"")),"")</f>
        <v>0</v>
      </c>
      <c r="AI84">
        <f>IFERROR((IFERROR(VLOOKUP(A84,'2022-2021'!$B$3:$LN$4660,23,0),"")+IFERROR(VLOOKUP(A84,'2022-2021'!$B$3:$LN$4660,39,0),"")),"")</f>
        <v>0</v>
      </c>
      <c r="AJ84">
        <f>IFERROR((IFERROR(VLOOKUP(A84,'2024-2023'!$B$3:$LN$4660,24,0),"")+IFERROR(VLOOKUP(A84,'2024-2023'!$B$3:$LN$4660,40,0),"")),"")</f>
        <v>0</v>
      </c>
      <c r="AK84">
        <f>IFERROR((IFERROR(VLOOKUP(A84,'2024-2023'!$B$3:$LN$4660,23,0),"")+IFERROR(VLOOKUP(A84,'2024-2023'!$B$3:$LN$4660,39,0),"")),"")</f>
        <v>0</v>
      </c>
      <c r="AL84">
        <f>IFERROR(VLOOKUP(A84,'2020-2019'!$B$3:$LN$466,'2020-2019'!$AM$1,0),"")</f>
        <v>9878</v>
      </c>
      <c r="AM84">
        <f>IFERROR(VLOOKUP(A84,'2022-2021'!$B$3:$LN$4660,38,0),"")</f>
        <v>5405</v>
      </c>
      <c r="AN84">
        <f>IFERROR(VLOOKUP(A84,'2022-2021'!$B$3:$LN$4660,37,0),"")</f>
        <v>5066</v>
      </c>
      <c r="AO84">
        <f>IFERROR(VLOOKUP(A84,'2024-2023'!$B$3:$LN$4660,38,0),"")</f>
        <v>7123</v>
      </c>
      <c r="AP84">
        <f>IFERROR(VLOOKUP(A84,'2024-2023'!$B$3:$LN$4660,37,0),"")</f>
        <v>11332</v>
      </c>
      <c r="AQ84">
        <f>IFERROR((IFERROR(VLOOKUP(A84,'2020-2019'!$B$3:$LN$466,'2020-2019'!$BL$1,0),"")+IFERROR(VLOOKUP(A84,'2020-2019'!$B$3:$LN$466,'2020-2019'!$BV$1,0),"")),"")</f>
        <v>0</v>
      </c>
      <c r="AR84" s="5">
        <f t="shared" si="7"/>
        <v>1.8280000000000001</v>
      </c>
      <c r="AS84" t="str">
        <f>IFERROR(VLOOKUP(A84,риски!$G$2:$H$642,2,0),"")</f>
        <v>низкий</v>
      </c>
      <c r="AT84" t="str">
        <f>IFERROR(VLOOKUP(A84,Реест!A104:$P$30000,15,0),"")</f>
        <v>gskop.ru</v>
      </c>
      <c r="AU84" t="str">
        <f>IFERROR(VLOOKUP(A84,old!$A$3:$AU$2001,47,0),"")</f>
        <v>image034</v>
      </c>
      <c r="AV84" s="3" t="str">
        <f t="shared" si="8"/>
        <v/>
      </c>
      <c r="AW84" t="str">
        <f t="shared" si="9"/>
        <v xml:space="preserve"> ООО ПКО «Гироскоп» зарегистрировано по адресу: 428024, Чувашская Республика - Чувашия, Чебоксары г, Хевешская ул, дом № 1, строение А, офис 207. Генеральным директором является Захаров Тимофей Валерьевич. Рост доходов компании за 5 лет: 182,8%. ФССП присвоил низкий уровень риска для данного ПКО.</v>
      </c>
      <c r="AX84" t="s">
        <v>22943</v>
      </c>
      <c r="AY84">
        <f>VLOOKUP(A84,'2024-2023'!$B$2:$NY$583,'2024-2023'!$BH$1,0)</f>
        <v>22926</v>
      </c>
      <c r="AZ84">
        <f>VLOOKUP(A84,'2024-2023'!$B$2:$NY$583,71,0)</f>
        <v>0</v>
      </c>
      <c r="BA84">
        <f>VLOOKUP(A84,'2024-2023'!$B$2:$NY$583,79,0)</f>
        <v>0</v>
      </c>
      <c r="BB84">
        <f t="shared" si="10"/>
        <v>0</v>
      </c>
      <c r="BC84" s="6">
        <f t="shared" si="11"/>
        <v>0.36560000000000004</v>
      </c>
      <c r="BD84" s="6">
        <f t="shared" si="12"/>
        <v>0.49818358955729125</v>
      </c>
      <c r="BE84" t="str">
        <f t="shared" si="13"/>
        <v>Малая фирма</v>
      </c>
    </row>
    <row r="85" spans="1:57">
      <c r="A85" s="10">
        <v>1841013546</v>
      </c>
      <c r="B85">
        <v>107</v>
      </c>
      <c r="C85" t="s">
        <v>723</v>
      </c>
      <c r="D85">
        <v>1841013546</v>
      </c>
      <c r="E85" t="s">
        <v>14946</v>
      </c>
      <c r="F85" t="s">
        <v>13972</v>
      </c>
      <c r="G85" s="7">
        <v>40445</v>
      </c>
      <c r="H85">
        <v>15</v>
      </c>
      <c r="I85" t="s">
        <v>73</v>
      </c>
      <c r="J85" t="s">
        <v>4967</v>
      </c>
      <c r="K85" t="s">
        <v>4966</v>
      </c>
      <c r="L85" t="s">
        <v>727</v>
      </c>
      <c r="M85">
        <f>VLOOKUP(D85,УК!$A$1:$B$599,2,0)/1000</f>
        <v>7079.44</v>
      </c>
      <c r="R85" s="10">
        <f>IFERROR(IFERROR(VLOOKUP(A85,'2020-2019'!$B$3:$LN$466,108,0),"")+IFERROR(VLOOKUP(A85,'2020-2019'!$B$3:$LN$1000,91,0),""),"")</f>
        <v>63850</v>
      </c>
      <c r="S85" s="10">
        <f>IFERROR(IFERROR(VLOOKUP(A85,'2022-2021'!$B$3:$LN$1000,108,0),"")+IFERROR(VLOOKUP(A85,'2022-2021'!$B$3:$LN$1000,92,0),""),"")</f>
        <v>98679</v>
      </c>
      <c r="T85" s="10">
        <f>IFERROR(IFERROR(VLOOKUP(A85,'2022-2021'!$B$3:$LN$1000,107,0),"")+IFERROR(VLOOKUP(A85,'2022-2021'!$B$3:$LN$1000,91,0),""),"")</f>
        <v>117029</v>
      </c>
      <c r="U85" s="10">
        <f>IFERROR(IFERROR(VLOOKUP(A85,'2024-2023'!$B$3:$LN$1000,108,0),"")+IFERROR(VLOOKUP(A85,'2024-2023'!$B$3:$LN$1000,92,0),""),"")</f>
        <v>141939</v>
      </c>
      <c r="V85" s="10">
        <f>IFERROR(IFERROR(VLOOKUP(A85,'2024-2023'!$B$3:$LN$1000,107,0),"")+IFERROR(VLOOKUP(A85,'2024-2023'!$B$3:$LN$1000,91,0),""),"")</f>
        <v>154024</v>
      </c>
      <c r="W85">
        <f>IFERROR(IFERROR(VLOOKUP(A85,'2020-2019'!$B$3:$LN$4660,93,0),"")+IFERROR(VLOOKUP(A85,'2020-2019'!$B$3:$LN$4660,109,0),""),"")</f>
        <v>7893</v>
      </c>
      <c r="X85">
        <f>IFERROR(IFERROR(VLOOKUP(A85,'2022-2021'!$B$3:$LN$4660,94,0),"")+IFERROR(VLOOKUP(A85,'2022-2021'!$B$3:$LN$4660,110,0),""),"")</f>
        <v>17585</v>
      </c>
      <c r="Y85">
        <f>IFERROR(IFERROR(VLOOKUP(A85,'2022-2021'!$B$3:$LN$4660,109,0),"")+IFERROR(VLOOKUP(A85,'2022-2021'!$B$3:$LN$4660,93,0),""),"")</f>
        <v>31529</v>
      </c>
      <c r="Z85">
        <f>IFERROR((IFERROR(VLOOKUP(A85,'2024-2023'!$B$3:$LN$4660,110,0),"")+IFERROR(VLOOKUP(A85,'2024-2023'!$B$3:$LN$4660,94,0),"")),"")</f>
        <v>28258</v>
      </c>
      <c r="AA85">
        <f>IFERROR((IFERROR(VLOOKUP(A85,'2024-2023'!$B$3:$LN$4660,93,0),"")+IFERROR(VLOOKUP(A85,'2024-2023'!$B$3:$LN$4660,109,0),"")),"")</f>
        <v>42062</v>
      </c>
      <c r="AB85">
        <f>IFERROR((IFERROR(VLOOKUP(A85,'2020-2019'!$B$3:$LN$466,'2020-2019'!$CV$1,0),"")),"")</f>
        <v>24485</v>
      </c>
      <c r="AC85">
        <f>IFERROR((IFERROR(VLOOKUP(A85,'2022-2021'!$B$3:$LN$4660,100,0),"")),"")</f>
        <v>27730</v>
      </c>
      <c r="AD85">
        <f>IFERROR((IFERROR(VLOOKUP(A85,'2022-2021'!$B$3:$LN$4660,99,0),"")),"")</f>
        <v>32658</v>
      </c>
      <c r="AE85">
        <f>IFERROR((IFERROR(VLOOKUP(A85,'2024-2023'!$B$3:$LN$4660,100,0),"")),"")</f>
        <v>62793</v>
      </c>
      <c r="AF85">
        <f>IFERROR(VLOOKUP(A85,'2024-2023'!$B$3:$LN$4660,99,0),"")</f>
        <v>49252</v>
      </c>
      <c r="AG85">
        <f>IFERROR((IFERROR(VLOOKUP(A85,'2020-2019'!$B$3:$LN$4660,'2020-2019'!$X$1,0),"")+IFERROR(VLOOKUP(A85,'2020-2019'!$B$3:$LN$4660,'2020-2019'!$AN$1,0),"")),"")</f>
        <v>15086</v>
      </c>
      <c r="AH85">
        <f>IFERROR((IFERROR(VLOOKUP(A85,'2022-2021'!$B$3:$LN$4660,24,0),"")+IFERROR(VLOOKUP(A85,'2022-2021'!$B$3:$LN$4660,40,0),"")),"")</f>
        <v>10794</v>
      </c>
      <c r="AI85">
        <f>IFERROR((IFERROR(VLOOKUP(A85,'2022-2021'!$B$3:$LN$4660,23,0),"")+IFERROR(VLOOKUP(A85,'2022-2021'!$B$3:$LN$4660,39,0),"")),"")</f>
        <v>7697</v>
      </c>
      <c r="AJ85">
        <f>IFERROR((IFERROR(VLOOKUP(A85,'2024-2023'!$B$3:$LN$4660,24,0),"")+IFERROR(VLOOKUP(A85,'2024-2023'!$B$3:$LN$4660,40,0),"")),"")</f>
        <v>8917</v>
      </c>
      <c r="AK85">
        <f>IFERROR((IFERROR(VLOOKUP(A85,'2024-2023'!$B$3:$LN$4660,23,0),"")+IFERROR(VLOOKUP(A85,'2024-2023'!$B$3:$LN$4660,39,0),"")),"")</f>
        <v>2217</v>
      </c>
      <c r="AL85">
        <f>IFERROR(VLOOKUP(A85,'2020-2019'!$B$3:$LN$466,'2020-2019'!$AM$1,0),"")</f>
        <v>78174</v>
      </c>
      <c r="AM85">
        <f>IFERROR(VLOOKUP(A85,'2022-2021'!$B$3:$LN$4660,38,0),"")</f>
        <v>168341</v>
      </c>
      <c r="AN85">
        <f>IFERROR(VLOOKUP(A85,'2022-2021'!$B$3:$LN$4660,37,0),"")</f>
        <v>155652</v>
      </c>
      <c r="AO85">
        <f>IFERROR(VLOOKUP(A85,'2024-2023'!$B$3:$LN$4660,38,0),"")</f>
        <v>193180</v>
      </c>
      <c r="AP85">
        <f>IFERROR(VLOOKUP(A85,'2024-2023'!$B$3:$LN$4660,37,0),"")</f>
        <v>260462</v>
      </c>
      <c r="AQ85">
        <f>IFERROR((IFERROR(VLOOKUP(A85,'2020-2019'!$B$3:$LN$466,'2020-2019'!$BL$1,0),"")+IFERROR(VLOOKUP(A85,'2020-2019'!$B$3:$LN$466,'2020-2019'!$BV$1,0),"")),"")</f>
        <v>76671</v>
      </c>
      <c r="AR85" s="5">
        <f t="shared" si="7"/>
        <v>2.4119999999999999</v>
      </c>
      <c r="AS85" t="str">
        <f>IFERROR(VLOOKUP(A85,риски!$G$2:$H$642,2,0),"")</f>
        <v>низкий</v>
      </c>
      <c r="AT85" t="str">
        <f>IFERROR(VLOOKUP(A85,Реест!A105:$P$30000,15,0),"")</f>
        <v>gnkinvest.ru</v>
      </c>
      <c r="AU85" t="str">
        <f>IFERROR(VLOOKUP(A85,old!$A$3:$AU$2001,47,0),"")</f>
        <v>image112</v>
      </c>
      <c r="AV85" s="3">
        <f t="shared" si="8"/>
        <v>0.14695744398780325</v>
      </c>
      <c r="AW85" t="str">
        <f t="shared" si="9"/>
        <v xml:space="preserve"> ООО ПКО «ГНК-Инвест» зарегистрировано по адресу: 426003, Удмуртская Респ, Ижевск г, Красноармейская ул, дом № 61, оф.27. Генеральным директором является Баранова Елена Алексеевна. Рост доходов компании за 5 лет: 241,2%. Рост финансовых активов компании за 5 лет: 14,7%. Объем заемных средств компании на конец 2024 года: 76671 тыс. руб. ФССП присвоил низкий уровень риска для данного ПКО.</v>
      </c>
      <c r="AX85" t="s">
        <v>22944</v>
      </c>
      <c r="AY85">
        <f>VLOOKUP(A85,'2024-2023'!$B$2:$NY$583,'2024-2023'!$BH$1,0)</f>
        <v>169319</v>
      </c>
      <c r="AZ85">
        <f>VLOOKUP(A85,'2024-2023'!$B$2:$NY$583,71,0)</f>
        <v>67046</v>
      </c>
      <c r="BA85">
        <f>VLOOKUP(A85,'2024-2023'!$B$2:$NY$583,79,0)</f>
        <v>46195</v>
      </c>
      <c r="BB85">
        <f t="shared" si="10"/>
        <v>0.66880267424211104</v>
      </c>
      <c r="BC85" s="6">
        <f t="shared" si="11"/>
        <v>0.4824</v>
      </c>
      <c r="BD85" s="6">
        <f t="shared" si="12"/>
        <v>0.31976834778995483</v>
      </c>
      <c r="BE85" t="str">
        <f t="shared" si="13"/>
        <v>Малая фирма</v>
      </c>
    </row>
    <row r="86" spans="1:57">
      <c r="A86" s="10">
        <v>7721851353</v>
      </c>
      <c r="B86">
        <v>163</v>
      </c>
      <c r="C86" t="s">
        <v>13973</v>
      </c>
      <c r="D86">
        <v>7721851353</v>
      </c>
      <c r="E86" t="s">
        <v>14947</v>
      </c>
      <c r="F86" t="s">
        <v>13974</v>
      </c>
      <c r="G86" s="7">
        <v>41949</v>
      </c>
      <c r="H86">
        <v>11</v>
      </c>
      <c r="I86" t="s">
        <v>73</v>
      </c>
      <c r="J86" t="s">
        <v>74</v>
      </c>
      <c r="K86" t="s">
        <v>20244</v>
      </c>
      <c r="L86" t="s">
        <v>3972</v>
      </c>
      <c r="M86">
        <f>VLOOKUP(D86,УК!$A$1:$B$599,2,0)/1000</f>
        <v>595.65</v>
      </c>
      <c r="R86" s="10">
        <f>IFERROR(IFERROR(VLOOKUP(A86,'2020-2019'!$B$3:$LN$466,108,0),"")+IFERROR(VLOOKUP(A86,'2020-2019'!$B$3:$LN$1000,91,0),""),"")</f>
        <v>156799</v>
      </c>
      <c r="S86" s="10">
        <f>IFERROR(IFERROR(VLOOKUP(A86,'2022-2021'!$B$3:$LN$1000,108,0),"")+IFERROR(VLOOKUP(A86,'2022-2021'!$B$3:$LN$1000,92,0),""),"")</f>
        <v>87389</v>
      </c>
      <c r="T86" s="10">
        <f>IFERROR(IFERROR(VLOOKUP(A86,'2022-2021'!$B$3:$LN$1000,107,0),"")+IFERROR(VLOOKUP(A86,'2022-2021'!$B$3:$LN$1000,91,0),""),"")</f>
        <v>66273</v>
      </c>
      <c r="U86" s="10">
        <f>IFERROR(IFERROR(VLOOKUP(A86,'2024-2023'!$B$3:$LN$1000,108,0),"")+IFERROR(VLOOKUP(A86,'2024-2023'!$B$3:$LN$1000,92,0),""),"")</f>
        <v>61011</v>
      </c>
      <c r="V86" s="10">
        <f>IFERROR(IFERROR(VLOOKUP(A86,'2024-2023'!$B$3:$LN$1000,107,0),"")+IFERROR(VLOOKUP(A86,'2024-2023'!$B$3:$LN$1000,91,0),""),"")</f>
        <v>23198</v>
      </c>
      <c r="W86">
        <f>IFERROR(IFERROR(VLOOKUP(A86,'2020-2019'!$B$3:$LN$4660,93,0),"")+IFERROR(VLOOKUP(A86,'2020-2019'!$B$3:$LN$4660,109,0),""),"")</f>
        <v>132369</v>
      </c>
      <c r="X86">
        <f>IFERROR(IFERROR(VLOOKUP(A86,'2022-2021'!$B$3:$LN$4660,94,0),"")+IFERROR(VLOOKUP(A86,'2022-2021'!$B$3:$LN$4660,110,0),""),"")</f>
        <v>84257</v>
      </c>
      <c r="Y86">
        <f>IFERROR(IFERROR(VLOOKUP(A86,'2022-2021'!$B$3:$LN$4660,109,0),"")+IFERROR(VLOOKUP(A86,'2022-2021'!$B$3:$LN$4660,93,0),""),"")</f>
        <v>63997</v>
      </c>
      <c r="Z86">
        <f>IFERROR((IFERROR(VLOOKUP(A86,'2024-2023'!$B$3:$LN$4660,110,0),"")+IFERROR(VLOOKUP(A86,'2024-2023'!$B$3:$LN$4660,94,0),"")),"")</f>
        <v>29290</v>
      </c>
      <c r="AA86">
        <f>IFERROR((IFERROR(VLOOKUP(A86,'2024-2023'!$B$3:$LN$4660,93,0),"")+IFERROR(VLOOKUP(A86,'2024-2023'!$B$3:$LN$4660,109,0),"")),"")</f>
        <v>8821</v>
      </c>
      <c r="AB86">
        <f>IFERROR((IFERROR(VLOOKUP(A86,'2020-2019'!$B$3:$LN$466,'2020-2019'!$CV$1,0),"")),"")</f>
        <v>1806</v>
      </c>
      <c r="AC86">
        <f>IFERROR((IFERROR(VLOOKUP(A86,'2022-2021'!$B$3:$LN$4660,100,0),"")),"")</f>
        <v>3278</v>
      </c>
      <c r="AD86">
        <f>IFERROR((IFERROR(VLOOKUP(A86,'2022-2021'!$B$3:$LN$4660,99,0),"")),"")</f>
        <v>2239</v>
      </c>
      <c r="AE86">
        <f>IFERROR((IFERROR(VLOOKUP(A86,'2024-2023'!$B$3:$LN$4660,100,0),"")),"")</f>
        <v>272</v>
      </c>
      <c r="AF86">
        <f>IFERROR(VLOOKUP(A86,'2024-2023'!$B$3:$LN$4660,99,0),"")</f>
        <v>334</v>
      </c>
      <c r="AG86">
        <f>IFERROR((IFERROR(VLOOKUP(A86,'2020-2019'!$B$3:$LN$4660,'2020-2019'!$X$1,0),"")+IFERROR(VLOOKUP(A86,'2020-2019'!$B$3:$LN$4660,'2020-2019'!$AN$1,0),"")),"")</f>
        <v>187078</v>
      </c>
      <c r="AH86">
        <f>IFERROR((IFERROR(VLOOKUP(A86,'2022-2021'!$B$3:$LN$4660,24,0),"")+IFERROR(VLOOKUP(A86,'2022-2021'!$B$3:$LN$4660,40,0),"")),"")</f>
        <v>190960</v>
      </c>
      <c r="AI86">
        <f>IFERROR((IFERROR(VLOOKUP(A86,'2022-2021'!$B$3:$LN$4660,23,0),"")+IFERROR(VLOOKUP(A86,'2022-2021'!$B$3:$LN$4660,39,0),"")),"")</f>
        <v>204698</v>
      </c>
      <c r="AJ86">
        <f>IFERROR((IFERROR(VLOOKUP(A86,'2024-2023'!$B$3:$LN$4660,24,0),"")+IFERROR(VLOOKUP(A86,'2024-2023'!$B$3:$LN$4660,40,0),"")),"")</f>
        <v>236039</v>
      </c>
      <c r="AK86">
        <f>IFERROR((IFERROR(VLOOKUP(A86,'2024-2023'!$B$3:$LN$4660,23,0),"")+IFERROR(VLOOKUP(A86,'2024-2023'!$B$3:$LN$4660,39,0),"")),"")</f>
        <v>231766</v>
      </c>
      <c r="AL86">
        <f>IFERROR(VLOOKUP(A86,'2020-2019'!$B$3:$LN$466,'2020-2019'!$AM$1,0),"")</f>
        <v>21781</v>
      </c>
      <c r="AM86">
        <f>IFERROR(VLOOKUP(A86,'2022-2021'!$B$3:$LN$4660,38,0),"")</f>
        <v>7534</v>
      </c>
      <c r="AN86">
        <f>IFERROR(VLOOKUP(A86,'2022-2021'!$B$3:$LN$4660,37,0),"")</f>
        <v>5539</v>
      </c>
      <c r="AO86">
        <f>IFERROR(VLOOKUP(A86,'2024-2023'!$B$3:$LN$4660,38,0),"")</f>
        <v>8817</v>
      </c>
      <c r="AP86">
        <f>IFERROR(VLOOKUP(A86,'2024-2023'!$B$3:$LN$4660,37,0),"")</f>
        <v>7324</v>
      </c>
      <c r="AQ86">
        <f>IFERROR((IFERROR(VLOOKUP(A86,'2020-2019'!$B$3:$LN$466,'2020-2019'!$BL$1,0),"")+IFERROR(VLOOKUP(A86,'2020-2019'!$B$3:$LN$466,'2020-2019'!$BV$1,0),"")),"")</f>
        <v>166568</v>
      </c>
      <c r="AR86" s="5">
        <f t="shared" si="7"/>
        <v>0.14799999999999999</v>
      </c>
      <c r="AS86" t="str">
        <f>IFERROR(VLOOKUP(A86,риски!$G$2:$H$642,2,0),"")</f>
        <v>низкий</v>
      </c>
      <c r="AT86" t="str">
        <f>IFERROR(VLOOKUP(A86,Реест!A106:$P$30000,15,0),"")</f>
        <v>rythmfinance.ru</v>
      </c>
      <c r="AU86" t="str">
        <f>IFERROR(VLOOKUP(A86,old!$A$3:$AU$2001,47,0),"")</f>
        <v>image210</v>
      </c>
      <c r="AV86" s="3">
        <f t="shared" si="8"/>
        <v>1.2388736249051198</v>
      </c>
      <c r="AW86" t="str">
        <f t="shared" si="9"/>
        <v xml:space="preserve"> АО ПКО «РИТМ-ФИНАНС» зарегистрировано по адресу: 117452, Город Москва, ул Азовская, д. 24, к. 3, помещ. 2/2. Генеральным директором является Сысолятин Михаил Александрович. Рост доходов компании за 5 лет: 14,8%. Рост финансовых активов компании за 5 лет: 123,89%. Объем заемных средств компании на конец 2024 года: 166568 тыс. руб. ФССП присвоил низкий уровень риска для данного ПКО.</v>
      </c>
      <c r="AX86" t="s">
        <v>22914</v>
      </c>
      <c r="AY86">
        <f>VLOOKUP(A86,'2024-2023'!$B$2:$NY$583,'2024-2023'!$BH$1,0)</f>
        <v>68276</v>
      </c>
      <c r="AZ86">
        <f>VLOOKUP(A86,'2024-2023'!$B$2:$NY$583,71,0)</f>
        <v>136920</v>
      </c>
      <c r="BA86">
        <f>VLOOKUP(A86,'2024-2023'!$B$2:$NY$583,79,0)</f>
        <v>34236</v>
      </c>
      <c r="BB86">
        <f t="shared" si="10"/>
        <v>2.5068252387368912</v>
      </c>
      <c r="BC86" s="6">
        <f t="shared" si="11"/>
        <v>2.9599999999999998E-2</v>
      </c>
      <c r="BD86" s="6">
        <f t="shared" si="12"/>
        <v>1.439779291318217E-2</v>
      </c>
      <c r="BE86" t="str">
        <f t="shared" si="13"/>
        <v>Малая фирма</v>
      </c>
    </row>
    <row r="87" spans="1:57">
      <c r="A87" s="10">
        <v>5921031594</v>
      </c>
      <c r="B87">
        <v>216</v>
      </c>
      <c r="C87" t="s">
        <v>736</v>
      </c>
      <c r="D87">
        <v>5921031594</v>
      </c>
      <c r="E87" t="s">
        <v>14948</v>
      </c>
      <c r="F87" t="s">
        <v>13977</v>
      </c>
      <c r="G87" s="7">
        <v>42081</v>
      </c>
      <c r="H87">
        <v>11</v>
      </c>
      <c r="I87" t="s">
        <v>73</v>
      </c>
      <c r="J87" t="s">
        <v>5145</v>
      </c>
      <c r="K87" t="s">
        <v>5145</v>
      </c>
      <c r="L87" t="s">
        <v>8269</v>
      </c>
      <c r="M87">
        <f>VLOOKUP(D87,УК!$A$1:$B$599,2,0)/1000</f>
        <v>10</v>
      </c>
      <c r="R87" s="10">
        <f>IFERROR(IFERROR(VLOOKUP(A87,'2020-2019'!$B$3:$LN$466,108,0),"")+IFERROR(VLOOKUP(A87,'2020-2019'!$B$3:$LN$1000,91,0),""),"")</f>
        <v>9344</v>
      </c>
      <c r="S87" s="10">
        <f>IFERROR(IFERROR(VLOOKUP(A87,'2022-2021'!$B$3:$LN$1000,108,0),"")+IFERROR(VLOOKUP(A87,'2022-2021'!$B$3:$LN$1000,92,0),""),"")</f>
        <v>12270</v>
      </c>
      <c r="T87" s="10">
        <f>IFERROR(IFERROR(VLOOKUP(A87,'2022-2021'!$B$3:$LN$1000,107,0),"")+IFERROR(VLOOKUP(A87,'2022-2021'!$B$3:$LN$1000,91,0),""),"")</f>
        <v>19006</v>
      </c>
      <c r="U87" s="10">
        <f>IFERROR(IFERROR(VLOOKUP(A87,'2024-2023'!$B$3:$LN$1000,108,0),"")+IFERROR(VLOOKUP(A87,'2024-2023'!$B$3:$LN$1000,92,0),""),"")</f>
        <v>35302</v>
      </c>
      <c r="V87" s="10">
        <f>IFERROR(IFERROR(VLOOKUP(A87,'2024-2023'!$B$3:$LN$1000,107,0),"")+IFERROR(VLOOKUP(A87,'2024-2023'!$B$3:$LN$1000,91,0),""),"")</f>
        <v>37540</v>
      </c>
      <c r="W87">
        <f>IFERROR(IFERROR(VLOOKUP(A87,'2020-2019'!$B$3:$LN$4660,93,0),"")+IFERROR(VLOOKUP(A87,'2020-2019'!$B$3:$LN$4660,109,0),""),"")</f>
        <v>1707</v>
      </c>
      <c r="X87">
        <f>IFERROR(IFERROR(VLOOKUP(A87,'2022-2021'!$B$3:$LN$4660,94,0),"")+IFERROR(VLOOKUP(A87,'2022-2021'!$B$3:$LN$4660,110,0),""),"")</f>
        <v>4864</v>
      </c>
      <c r="Y87">
        <f>IFERROR(IFERROR(VLOOKUP(A87,'2022-2021'!$B$3:$LN$4660,109,0),"")+IFERROR(VLOOKUP(A87,'2022-2021'!$B$3:$LN$4660,93,0),""),"")</f>
        <v>8998</v>
      </c>
      <c r="Z87">
        <f>IFERROR((IFERROR(VLOOKUP(A87,'2024-2023'!$B$3:$LN$4660,110,0),"")+IFERROR(VLOOKUP(A87,'2024-2023'!$B$3:$LN$4660,94,0),"")),"")</f>
        <v>18406</v>
      </c>
      <c r="AA87">
        <f>IFERROR((IFERROR(VLOOKUP(A87,'2024-2023'!$B$3:$LN$4660,93,0),"")+IFERROR(VLOOKUP(A87,'2024-2023'!$B$3:$LN$4660,109,0),"")),"")</f>
        <v>21813</v>
      </c>
      <c r="AB87">
        <f>IFERROR((IFERROR(VLOOKUP(A87,'2020-2019'!$B$3:$LN$466,'2020-2019'!$CV$1,0),"")),"")</f>
        <v>4307</v>
      </c>
      <c r="AC87">
        <f>IFERROR((IFERROR(VLOOKUP(A87,'2022-2021'!$B$3:$LN$4660,100,0),"")),"")</f>
        <v>6955</v>
      </c>
      <c r="AD87">
        <f>IFERROR((IFERROR(VLOOKUP(A87,'2022-2021'!$B$3:$LN$4660,99,0),"")),"")</f>
        <v>9316</v>
      </c>
      <c r="AE87">
        <f>IFERROR((IFERROR(VLOOKUP(A87,'2024-2023'!$B$3:$LN$4660,100,0),"")),"")</f>
        <v>15783</v>
      </c>
      <c r="AF87">
        <f>IFERROR(VLOOKUP(A87,'2024-2023'!$B$3:$LN$4660,99,0),"")</f>
        <v>14692</v>
      </c>
      <c r="AG87">
        <f>IFERROR((IFERROR(VLOOKUP(A87,'2020-2019'!$B$3:$LN$4660,'2020-2019'!$X$1,0),"")+IFERROR(VLOOKUP(A87,'2020-2019'!$B$3:$LN$4660,'2020-2019'!$AN$1,0),"")),"")</f>
        <v>7158</v>
      </c>
      <c r="AH87">
        <f>IFERROR((IFERROR(VLOOKUP(A87,'2022-2021'!$B$3:$LN$4660,24,0),"")+IFERROR(VLOOKUP(A87,'2022-2021'!$B$3:$LN$4660,40,0),"")),"")</f>
        <v>7854</v>
      </c>
      <c r="AI87">
        <f>IFERROR((IFERROR(VLOOKUP(A87,'2022-2021'!$B$3:$LN$4660,23,0),"")+IFERROR(VLOOKUP(A87,'2022-2021'!$B$3:$LN$4660,39,0),"")),"")</f>
        <v>12194</v>
      </c>
      <c r="AJ87">
        <f>IFERROR((IFERROR(VLOOKUP(A87,'2024-2023'!$B$3:$LN$4660,24,0),"")+IFERROR(VLOOKUP(A87,'2024-2023'!$B$3:$LN$4660,40,0),"")),"")</f>
        <v>21504</v>
      </c>
      <c r="AK87">
        <f>IFERROR((IFERROR(VLOOKUP(A87,'2024-2023'!$B$3:$LN$4660,23,0),"")+IFERROR(VLOOKUP(A87,'2024-2023'!$B$3:$LN$4660,39,0),"")),"")</f>
        <v>24334</v>
      </c>
      <c r="AL87">
        <f>IFERROR(VLOOKUP(A87,'2020-2019'!$B$3:$LN$466,'2020-2019'!$AM$1,0),"")</f>
        <v>8083</v>
      </c>
      <c r="AM87">
        <f>IFERROR(VLOOKUP(A87,'2022-2021'!$B$3:$LN$4660,38,0),"")</f>
        <v>8411</v>
      </c>
      <c r="AN87">
        <f>IFERROR(VLOOKUP(A87,'2022-2021'!$B$3:$LN$4660,37,0),"")</f>
        <v>5889</v>
      </c>
      <c r="AO87">
        <f>IFERROR(VLOOKUP(A87,'2024-2023'!$B$3:$LN$4660,38,0),"")</f>
        <v>6322</v>
      </c>
      <c r="AP87">
        <f>IFERROR(VLOOKUP(A87,'2024-2023'!$B$3:$LN$4660,37,0),"")</f>
        <v>958</v>
      </c>
      <c r="AQ87">
        <f>IFERROR((IFERROR(VLOOKUP(A87,'2020-2019'!$B$3:$LN$466,'2020-2019'!$BL$1,0),"")+IFERROR(VLOOKUP(A87,'2020-2019'!$B$3:$LN$466,'2020-2019'!$BV$1,0),"")),"")</f>
        <v>198</v>
      </c>
      <c r="AR87" s="5">
        <f t="shared" si="7"/>
        <v>4.0179999999999998</v>
      </c>
      <c r="AS87" t="str">
        <f>IFERROR(VLOOKUP(A87,риски!$G$2:$H$642,2,0),"")</f>
        <v>низкий</v>
      </c>
      <c r="AT87" t="str">
        <f>IFERROR(VLOOKUP(A87,Реест!A107:$P$30000,15,0),"")</f>
        <v>59partner.ru</v>
      </c>
      <c r="AU87" t="str">
        <f>IFERROR(VLOOKUP(A87,old!$A$3:$AU$2001,47,0),"")</f>
        <v>image101</v>
      </c>
      <c r="AV87" s="3">
        <f t="shared" si="8"/>
        <v>3.3995529477507684</v>
      </c>
      <c r="AW87" t="str">
        <f t="shared" si="9"/>
        <v xml:space="preserve"> ООО «ПКО «Партнер» зарегистрировано по адресу: Пермский край, Губахинский м.о., г. Гремячинск, ул. Свердлова, д. 7, 618270. Генеральным директором является Петров Сергей Геннадьевич. Рост доходов компании за 5 лет: 401,8%. Рост финансовых активов компании за 5 лет: 339,96%. Объем заемных средств компании на конец 2024 года: 198 тыс. руб. ФССП присвоил низкий уровень риска для данного ПКО.</v>
      </c>
      <c r="AX87" t="s">
        <v>22919</v>
      </c>
      <c r="AY87">
        <f>VLOOKUP(A87,'2024-2023'!$B$2:$NY$583,'2024-2023'!$BH$1,0)</f>
        <v>27698</v>
      </c>
      <c r="AZ87">
        <f>VLOOKUP(A87,'2024-2023'!$B$2:$NY$583,71,0)</f>
        <v>0</v>
      </c>
      <c r="BA87">
        <f>VLOOKUP(A87,'2024-2023'!$B$2:$NY$583,79,0)</f>
        <v>2311</v>
      </c>
      <c r="BB87">
        <f t="shared" si="10"/>
        <v>8.3435627121091774E-2</v>
      </c>
      <c r="BC87" s="6">
        <f t="shared" si="11"/>
        <v>0.80359999999999998</v>
      </c>
      <c r="BD87" s="6">
        <f t="shared" si="12"/>
        <v>0.39136920618007459</v>
      </c>
      <c r="BE87" t="str">
        <f t="shared" si="13"/>
        <v>Малая фирма</v>
      </c>
    </row>
    <row r="88" spans="1:57">
      <c r="A88" s="10">
        <v>7841019595</v>
      </c>
      <c r="B88">
        <v>18</v>
      </c>
      <c r="C88" t="s">
        <v>743</v>
      </c>
      <c r="D88">
        <v>7841019595</v>
      </c>
      <c r="E88" t="s">
        <v>14949</v>
      </c>
      <c r="F88" t="s">
        <v>13978</v>
      </c>
      <c r="G88" s="7">
        <v>42067</v>
      </c>
      <c r="H88">
        <v>11</v>
      </c>
      <c r="I88" t="s">
        <v>44</v>
      </c>
      <c r="J88" t="s">
        <v>4822</v>
      </c>
      <c r="K88" t="s">
        <v>4821</v>
      </c>
      <c r="L88" t="s">
        <v>747</v>
      </c>
      <c r="M88">
        <f>VLOOKUP(D88,УК!$A$1:$B$599,2,0)/1000</f>
        <v>115.65600000000001</v>
      </c>
      <c r="R88" s="10">
        <f>IFERROR(IFERROR(VLOOKUP(A88,'2020-2019'!$B$3:$LN$466,108,0),"")+IFERROR(VLOOKUP(A88,'2020-2019'!$B$3:$LN$1000,91,0),""),"")</f>
        <v>483240</v>
      </c>
      <c r="S88" s="10">
        <f>IFERROR(IFERROR(VLOOKUP(A88,'2022-2021'!$B$3:$LN$1000,108,0),"")+IFERROR(VLOOKUP(A88,'2022-2021'!$B$3:$LN$1000,92,0),""),"")</f>
        <v>784084</v>
      </c>
      <c r="T88" s="10">
        <f>IFERROR(IFERROR(VLOOKUP(A88,'2022-2021'!$B$3:$LN$1000,107,0),"")+IFERROR(VLOOKUP(A88,'2022-2021'!$B$3:$LN$1000,91,0),""),"")</f>
        <v>1221840</v>
      </c>
      <c r="U88" s="10">
        <f>IFERROR(IFERROR(VLOOKUP(A88,'2024-2023'!$B$3:$LN$1000,108,0),"")+IFERROR(VLOOKUP(A88,'2024-2023'!$B$3:$LN$1000,92,0),""),"")</f>
        <v>1469015</v>
      </c>
      <c r="V88" s="10">
        <f>IFERROR(IFERROR(VLOOKUP(A88,'2024-2023'!$B$3:$LN$1000,107,0),"")+IFERROR(VLOOKUP(A88,'2024-2023'!$B$3:$LN$1000,91,0),""),"")</f>
        <v>2330001</v>
      </c>
      <c r="W88">
        <f>IFERROR(IFERROR(VLOOKUP(A88,'2020-2019'!$B$3:$LN$4660,93,0),"")+IFERROR(VLOOKUP(A88,'2020-2019'!$B$3:$LN$4660,109,0),""),"")</f>
        <v>170877</v>
      </c>
      <c r="X88">
        <f>IFERROR(IFERROR(VLOOKUP(A88,'2022-2021'!$B$3:$LN$4660,94,0),"")+IFERROR(VLOOKUP(A88,'2022-2021'!$B$3:$LN$4660,110,0),""),"")</f>
        <v>234597</v>
      </c>
      <c r="Y88">
        <f>IFERROR(IFERROR(VLOOKUP(A88,'2022-2021'!$B$3:$LN$4660,109,0),"")+IFERROR(VLOOKUP(A88,'2022-2021'!$B$3:$LN$4660,93,0),""),"")</f>
        <v>514545</v>
      </c>
      <c r="Z88">
        <f>IFERROR((IFERROR(VLOOKUP(A88,'2024-2023'!$B$3:$LN$4660,110,0),"")+IFERROR(VLOOKUP(A88,'2024-2023'!$B$3:$LN$4660,94,0),"")),"")</f>
        <v>527752</v>
      </c>
      <c r="AA88">
        <f>IFERROR((IFERROR(VLOOKUP(A88,'2024-2023'!$B$3:$LN$4660,93,0),"")+IFERROR(VLOOKUP(A88,'2024-2023'!$B$3:$LN$4660,109,0),"")),"")</f>
        <v>833951</v>
      </c>
      <c r="AB88">
        <f>IFERROR((IFERROR(VLOOKUP(A88,'2020-2019'!$B$3:$LN$466,'2020-2019'!$CV$1,0),"")),"")</f>
        <v>19659</v>
      </c>
      <c r="AC88">
        <f>IFERROR((IFERROR(VLOOKUP(A88,'2022-2021'!$B$3:$LN$4660,100,0),"")),"")</f>
        <v>39262</v>
      </c>
      <c r="AD88">
        <f>IFERROR((IFERROR(VLOOKUP(A88,'2022-2021'!$B$3:$LN$4660,99,0),"")),"")</f>
        <v>52476</v>
      </c>
      <c r="AE88">
        <f>IFERROR((IFERROR(VLOOKUP(A88,'2024-2023'!$B$3:$LN$4660,100,0),"")),"")</f>
        <v>65942</v>
      </c>
      <c r="AF88">
        <f>IFERROR(VLOOKUP(A88,'2024-2023'!$B$3:$LN$4660,99,0),"")</f>
        <v>210834</v>
      </c>
      <c r="AG88">
        <f>IFERROR((IFERROR(VLOOKUP(A88,'2020-2019'!$B$3:$LN$4660,'2020-2019'!$X$1,0),"")+IFERROR(VLOOKUP(A88,'2020-2019'!$B$3:$LN$4660,'2020-2019'!$AN$1,0),"")),"")</f>
        <v>178384</v>
      </c>
      <c r="AH88">
        <f>IFERROR((IFERROR(VLOOKUP(A88,'2022-2021'!$B$3:$LN$4660,24,0),"")+IFERROR(VLOOKUP(A88,'2022-2021'!$B$3:$LN$4660,40,0),"")),"")</f>
        <v>310830</v>
      </c>
      <c r="AI88">
        <f>IFERROR((IFERROR(VLOOKUP(A88,'2022-2021'!$B$3:$LN$4660,23,0),"")+IFERROR(VLOOKUP(A88,'2022-2021'!$B$3:$LN$4660,39,0),"")),"")</f>
        <v>535756</v>
      </c>
      <c r="AJ88">
        <f>IFERROR((IFERROR(VLOOKUP(A88,'2024-2023'!$B$3:$LN$4660,24,0),"")+IFERROR(VLOOKUP(A88,'2024-2023'!$B$3:$LN$4660,40,0),"")),"")</f>
        <v>1475570</v>
      </c>
      <c r="AK88">
        <f>IFERROR((IFERROR(VLOOKUP(A88,'2024-2023'!$B$3:$LN$4660,23,0),"")+IFERROR(VLOOKUP(A88,'2024-2023'!$B$3:$LN$4660,39,0),"")),"")</f>
        <v>1857986</v>
      </c>
      <c r="AL88">
        <f>IFERROR(VLOOKUP(A88,'2020-2019'!$B$3:$LN$466,'2020-2019'!$AM$1,0),"")</f>
        <v>40051</v>
      </c>
      <c r="AM88">
        <f>IFERROR(VLOOKUP(A88,'2022-2021'!$B$3:$LN$4660,38,0),"")</f>
        <v>73708</v>
      </c>
      <c r="AN88">
        <f>IFERROR(VLOOKUP(A88,'2022-2021'!$B$3:$LN$4660,37,0),"")</f>
        <v>61021</v>
      </c>
      <c r="AO88">
        <f>IFERROR(VLOOKUP(A88,'2024-2023'!$B$3:$LN$4660,38,0),"")</f>
        <v>113400</v>
      </c>
      <c r="AP88">
        <f>IFERROR(VLOOKUP(A88,'2024-2023'!$B$3:$LN$4660,37,0),"")</f>
        <v>231762</v>
      </c>
      <c r="AQ88">
        <f>IFERROR((IFERROR(VLOOKUP(A88,'2020-2019'!$B$3:$LN$466,'2020-2019'!$BL$1,0),"")+IFERROR(VLOOKUP(A88,'2020-2019'!$B$3:$LN$466,'2020-2019'!$BV$1,0),"")),"")</f>
        <v>284159</v>
      </c>
      <c r="AR88" s="5">
        <f t="shared" si="7"/>
        <v>4.8220000000000001</v>
      </c>
      <c r="AS88" t="str">
        <f>IFERROR(VLOOKUP(A88,риски!$G$2:$H$642,2,0),"")</f>
        <v>низкий</v>
      </c>
      <c r="AT88" t="str">
        <f>IFERROR(VLOOKUP(A88,Реест!A108:$P$30000,15,0),"")</f>
        <v>legalcollection.ru</v>
      </c>
      <c r="AU88" t="str">
        <f>IFERROR(VLOOKUP(A88,old!$A$3:$AU$2001,47,0),"")</f>
        <v>image204</v>
      </c>
      <c r="AV88" s="3">
        <f t="shared" si="8"/>
        <v>10.41565387030227</v>
      </c>
      <c r="AW88" t="str">
        <f t="shared" si="9"/>
        <v xml:space="preserve"> ООО «ПКО «АСВ» зарегистрировано по адресу: 194044, город Санкт-Петербург, вн.тер. г. Муниципальный Округ Сампсониевское, пр-кт Большой Сампсониевский, дом 28, корпус 2, литера Д, офис 642. Генеральным директором является Богомолов Максим Владимирович. Рост доходов компании за 5 лет: 482,2%. Рост финансовых активов компании за 5 лет: 1041,57%. Объем заемных средств компании на конец 2024 года: 284159 тыс. руб. ФССП присвоил низкий уровень риска для данного ПКО.</v>
      </c>
      <c r="AX88" t="s">
        <v>22918</v>
      </c>
      <c r="AY88">
        <f>VLOOKUP(A88,'2024-2023'!$B$2:$NY$583,'2024-2023'!$BH$1,0)</f>
        <v>428644</v>
      </c>
      <c r="AZ88">
        <f>VLOOKUP(A88,'2024-2023'!$B$2:$NY$583,71,0)</f>
        <v>1366956</v>
      </c>
      <c r="BA88">
        <f>VLOOKUP(A88,'2024-2023'!$B$2:$NY$583,79,0)</f>
        <v>1048936</v>
      </c>
      <c r="BB88">
        <f t="shared" si="10"/>
        <v>5.6361269491699408</v>
      </c>
      <c r="BC88" s="6">
        <f t="shared" si="11"/>
        <v>0.96440000000000003</v>
      </c>
      <c r="BD88" s="6">
        <f t="shared" si="12"/>
        <v>9.0486656443495087E-2</v>
      </c>
      <c r="BE88" t="str">
        <f t="shared" si="13"/>
        <v>Крупная фирма</v>
      </c>
    </row>
    <row r="89" spans="1:57">
      <c r="A89" s="10">
        <v>7719420624</v>
      </c>
      <c r="B89">
        <v>384</v>
      </c>
      <c r="C89" t="s">
        <v>750</v>
      </c>
      <c r="D89">
        <v>7719420624</v>
      </c>
      <c r="E89" t="s">
        <v>14950</v>
      </c>
      <c r="F89" t="s">
        <v>13979</v>
      </c>
      <c r="G89" s="7">
        <v>42216</v>
      </c>
      <c r="H89">
        <v>11</v>
      </c>
      <c r="I89" t="s">
        <v>44</v>
      </c>
      <c r="J89" t="s">
        <v>5420</v>
      </c>
      <c r="K89" t="s">
        <v>5420</v>
      </c>
      <c r="L89" t="s">
        <v>754</v>
      </c>
      <c r="M89">
        <f>VLOOKUP(D89,УК!$A$1:$B$599,2,0)/1000</f>
        <v>10000</v>
      </c>
      <c r="R89" s="10">
        <f>IFERROR(IFERROR(VLOOKUP(A89,'2020-2019'!$B$3:$LN$466,108,0),"")+IFERROR(VLOOKUP(A89,'2020-2019'!$B$3:$LN$1000,91,0),""),"")</f>
        <v>7957</v>
      </c>
      <c r="S89" s="10">
        <f>IFERROR(IFERROR(VLOOKUP(A89,'2022-2021'!$B$3:$LN$1000,108,0),"")+IFERROR(VLOOKUP(A89,'2022-2021'!$B$3:$LN$1000,92,0),""),"")</f>
        <v>7155</v>
      </c>
      <c r="T89" s="10">
        <f>IFERROR(IFERROR(VLOOKUP(A89,'2022-2021'!$B$3:$LN$1000,107,0),"")+IFERROR(VLOOKUP(A89,'2022-2021'!$B$3:$LN$1000,91,0),""),"")</f>
        <v>6131</v>
      </c>
      <c r="U89" s="10">
        <f>IFERROR(IFERROR(VLOOKUP(A89,'2024-2023'!$B$3:$LN$1000,108,0),"")+IFERROR(VLOOKUP(A89,'2024-2023'!$B$3:$LN$1000,92,0),""),"")</f>
        <v>5918</v>
      </c>
      <c r="V89" s="10">
        <f>IFERROR(IFERROR(VLOOKUP(A89,'2024-2023'!$B$3:$LN$1000,107,0),"")+IFERROR(VLOOKUP(A89,'2024-2023'!$B$3:$LN$1000,91,0),""),"")</f>
        <v>5010</v>
      </c>
      <c r="W89">
        <f>IFERROR(IFERROR(VLOOKUP(A89,'2020-2019'!$B$3:$LN$4660,93,0),"")+IFERROR(VLOOKUP(A89,'2020-2019'!$B$3:$LN$4660,109,0),""),"")</f>
        <v>15797</v>
      </c>
      <c r="X89">
        <f>IFERROR(IFERROR(VLOOKUP(A89,'2022-2021'!$B$3:$LN$4660,94,0),"")+IFERROR(VLOOKUP(A89,'2022-2021'!$B$3:$LN$4660,110,0),""),"")</f>
        <v>7116</v>
      </c>
      <c r="Y89">
        <f>IFERROR(IFERROR(VLOOKUP(A89,'2022-2021'!$B$3:$LN$4660,109,0),"")+IFERROR(VLOOKUP(A89,'2022-2021'!$B$3:$LN$4660,93,0),""),"")</f>
        <v>5879</v>
      </c>
      <c r="Z89">
        <f>IFERROR((IFERROR(VLOOKUP(A89,'2024-2023'!$B$3:$LN$4660,110,0),"")+IFERROR(VLOOKUP(A89,'2024-2023'!$B$3:$LN$4660,94,0),"")),"")</f>
        <v>5857</v>
      </c>
      <c r="AA89">
        <f>IFERROR((IFERROR(VLOOKUP(A89,'2024-2023'!$B$3:$LN$4660,93,0),"")+IFERROR(VLOOKUP(A89,'2024-2023'!$B$3:$LN$4660,109,0),"")),"")</f>
        <v>4932</v>
      </c>
      <c r="AB89">
        <f>IFERROR((IFERROR(VLOOKUP(A89,'2020-2019'!$B$3:$LN$466,'2020-2019'!$CV$1,0),"")),"")</f>
        <v>10</v>
      </c>
      <c r="AC89">
        <f>IFERROR((IFERROR(VLOOKUP(A89,'2022-2021'!$B$3:$LN$4660,100,0),"")),"")</f>
        <v>27</v>
      </c>
      <c r="AD89">
        <f>IFERROR((IFERROR(VLOOKUP(A89,'2022-2021'!$B$3:$LN$4660,99,0),"")),"")</f>
        <v>202</v>
      </c>
      <c r="AE89">
        <f>IFERROR((IFERROR(VLOOKUP(A89,'2024-2023'!$B$3:$LN$4660,100,0),"")),"")</f>
        <v>49</v>
      </c>
      <c r="AF89">
        <f>IFERROR(VLOOKUP(A89,'2024-2023'!$B$3:$LN$4660,99,0),"")</f>
        <v>62</v>
      </c>
      <c r="AG89">
        <f>IFERROR((IFERROR(VLOOKUP(A89,'2020-2019'!$B$3:$LN$4660,'2020-2019'!$X$1,0),"")+IFERROR(VLOOKUP(A89,'2020-2019'!$B$3:$LN$4660,'2020-2019'!$AN$1,0),"")),"")</f>
        <v>0</v>
      </c>
      <c r="AH89">
        <f>IFERROR((IFERROR(VLOOKUP(A89,'2022-2021'!$B$3:$LN$4660,24,0),"")+IFERROR(VLOOKUP(A89,'2022-2021'!$B$3:$LN$4660,40,0),"")),"")</f>
        <v>0</v>
      </c>
      <c r="AI89">
        <f>IFERROR((IFERROR(VLOOKUP(A89,'2022-2021'!$B$3:$LN$4660,23,0),"")+IFERROR(VLOOKUP(A89,'2022-2021'!$B$3:$LN$4660,39,0),"")),"")</f>
        <v>0</v>
      </c>
      <c r="AJ89">
        <f>IFERROR((IFERROR(VLOOKUP(A89,'2024-2023'!$B$3:$LN$4660,24,0),"")+IFERROR(VLOOKUP(A89,'2024-2023'!$B$3:$LN$4660,40,0),"")),"")</f>
        <v>0</v>
      </c>
      <c r="AK89">
        <f>IFERROR((IFERROR(VLOOKUP(A89,'2024-2023'!$B$3:$LN$4660,23,0),"")+IFERROR(VLOOKUP(A89,'2024-2023'!$B$3:$LN$4660,39,0),"")),"")</f>
        <v>0</v>
      </c>
      <c r="AL89">
        <f>IFERROR(VLOOKUP(A89,'2020-2019'!$B$3:$LN$466,'2020-2019'!$AM$1,0),"")</f>
        <v>17542</v>
      </c>
      <c r="AM89">
        <f>IFERROR(VLOOKUP(A89,'2022-2021'!$B$3:$LN$4660,38,0),"")</f>
        <v>12901</v>
      </c>
      <c r="AN89">
        <f>IFERROR(VLOOKUP(A89,'2022-2021'!$B$3:$LN$4660,37,0),"")</f>
        <v>13563</v>
      </c>
      <c r="AO89">
        <f>IFERROR(VLOOKUP(A89,'2024-2023'!$B$3:$LN$4660,38,0),"")</f>
        <v>18903</v>
      </c>
      <c r="AP89">
        <f>IFERROR(VLOOKUP(A89,'2024-2023'!$B$3:$LN$4660,37,0),"")</f>
        <v>20020</v>
      </c>
      <c r="AQ89">
        <f>IFERROR((IFERROR(VLOOKUP(A89,'2020-2019'!$B$3:$LN$466,'2020-2019'!$BL$1,0),"")+IFERROR(VLOOKUP(A89,'2020-2019'!$B$3:$LN$466,'2020-2019'!$BV$1,0),"")),"")</f>
        <v>20</v>
      </c>
      <c r="AR89" s="5">
        <f t="shared" si="7"/>
        <v>0.63</v>
      </c>
      <c r="AS89" t="str">
        <f>IFERROR(VLOOKUP(A89,риски!$G$2:$H$642,2,0),"")</f>
        <v>низкий</v>
      </c>
      <c r="AT89" t="str">
        <f>IFERROR(VLOOKUP(A89,Реест!A109:$P$30000,15,0),"")</f>
        <v>svdolg.com</v>
      </c>
      <c r="AU89" t="str">
        <f>IFERROR(VLOOKUP(A89,old!$A$3:$AU$2001,47,0),"")</f>
        <v>image236</v>
      </c>
      <c r="AV89" s="3" t="str">
        <f t="shared" si="8"/>
        <v/>
      </c>
      <c r="AW89" t="str">
        <f t="shared" si="9"/>
        <v xml:space="preserve"> ООО «ПКО «Стоунхедж» зарегистрировано по адресу: 107023, Москва г, Семеновский пер, дом № 15. Генеральным директором является Насретдинов Рустем Закирович. Рост доходов компании за 5 лет: 63%. Объем заемных средств компании на конец 2024 года: 20 тыс. руб. ФССП присвоил низкий уровень риска для данного ПКО.</v>
      </c>
      <c r="AX89" t="s">
        <v>22914</v>
      </c>
      <c r="AY89">
        <f>VLOOKUP(A89,'2024-2023'!$B$2:$NY$583,'2024-2023'!$BH$1,0)</f>
        <v>12986</v>
      </c>
      <c r="AZ89">
        <f>VLOOKUP(A89,'2024-2023'!$B$2:$NY$583,71,0)</f>
        <v>0</v>
      </c>
      <c r="BA89">
        <f>VLOOKUP(A89,'2024-2023'!$B$2:$NY$583,79,0)</f>
        <v>0</v>
      </c>
      <c r="BB89">
        <f t="shared" si="10"/>
        <v>0</v>
      </c>
      <c r="BC89" s="6">
        <f t="shared" si="11"/>
        <v>0.126</v>
      </c>
      <c r="BD89" s="6">
        <f t="shared" si="12"/>
        <v>1.2375249500998005E-2</v>
      </c>
      <c r="BE89" t="str">
        <f t="shared" si="13"/>
        <v>Малая фирма</v>
      </c>
    </row>
    <row r="90" spans="1:57">
      <c r="A90" s="10">
        <v>5948053468</v>
      </c>
      <c r="B90">
        <v>296</v>
      </c>
      <c r="C90" t="s">
        <v>763</v>
      </c>
      <c r="D90">
        <v>5948053468</v>
      </c>
      <c r="E90" t="s">
        <v>14952</v>
      </c>
      <c r="F90" t="s">
        <v>13981</v>
      </c>
      <c r="G90" s="7">
        <v>42794</v>
      </c>
      <c r="H90">
        <v>9</v>
      </c>
      <c r="I90" t="s">
        <v>73</v>
      </c>
      <c r="J90" t="s">
        <v>5338</v>
      </c>
      <c r="K90" t="s">
        <v>5338</v>
      </c>
      <c r="L90" t="s">
        <v>4045</v>
      </c>
      <c r="M90">
        <f>VLOOKUP(D90,УК!$A$1:$B$599,2,0)/1000</f>
        <v>10</v>
      </c>
      <c r="R90" s="10">
        <f>IFERROR(IFERROR(VLOOKUP(A90,'2020-2019'!$B$3:$LN$466,108,0),"")+IFERROR(VLOOKUP(A90,'2020-2019'!$B$3:$LN$1000,91,0),""),"")</f>
        <v>5226</v>
      </c>
      <c r="S90" s="10">
        <f>IFERROR(IFERROR(VLOOKUP(A90,'2022-2021'!$B$3:$LN$1000,108,0),"")+IFERROR(VLOOKUP(A90,'2022-2021'!$B$3:$LN$1000,92,0),""),"")</f>
        <v>11792</v>
      </c>
      <c r="T90" s="10">
        <f>IFERROR(IFERROR(VLOOKUP(A90,'2022-2021'!$B$3:$LN$1000,107,0),"")+IFERROR(VLOOKUP(A90,'2022-2021'!$B$3:$LN$1000,91,0),""),"")</f>
        <v>9927</v>
      </c>
      <c r="U90" s="10">
        <f>IFERROR(IFERROR(VLOOKUP(A90,'2024-2023'!$B$3:$LN$1000,108,0),"")+IFERROR(VLOOKUP(A90,'2024-2023'!$B$3:$LN$1000,92,0),""),"")</f>
        <v>14562</v>
      </c>
      <c r="V90" s="10">
        <f>IFERROR(IFERROR(VLOOKUP(A90,'2024-2023'!$B$3:$LN$1000,107,0),"")+IFERROR(VLOOKUP(A90,'2024-2023'!$B$3:$LN$1000,91,0),""),"")</f>
        <v>9578</v>
      </c>
      <c r="W90">
        <f>IFERROR(IFERROR(VLOOKUP(A90,'2020-2019'!$B$3:$LN$4660,93,0),"")+IFERROR(VLOOKUP(A90,'2020-2019'!$B$3:$LN$4660,109,0),""),"")</f>
        <v>6048</v>
      </c>
      <c r="X90">
        <f>IFERROR(IFERROR(VLOOKUP(A90,'2022-2021'!$B$3:$LN$4660,94,0),"")+IFERROR(VLOOKUP(A90,'2022-2021'!$B$3:$LN$4660,110,0),""),"")</f>
        <v>17421</v>
      </c>
      <c r="Y90">
        <f>IFERROR(IFERROR(VLOOKUP(A90,'2022-2021'!$B$3:$LN$4660,109,0),"")+IFERROR(VLOOKUP(A90,'2022-2021'!$B$3:$LN$4660,93,0),""),"")</f>
        <v>7669</v>
      </c>
      <c r="Z90">
        <f>IFERROR((IFERROR(VLOOKUP(A90,'2024-2023'!$B$3:$LN$4660,110,0),"")+IFERROR(VLOOKUP(A90,'2024-2023'!$B$3:$LN$4660,94,0),"")),"")</f>
        <v>15092</v>
      </c>
      <c r="AA90">
        <f>IFERROR((IFERROR(VLOOKUP(A90,'2024-2023'!$B$3:$LN$4660,93,0),"")+IFERROR(VLOOKUP(A90,'2024-2023'!$B$3:$LN$4660,109,0),"")),"")</f>
        <v>9321</v>
      </c>
      <c r="AB90">
        <f>IFERROR((IFERROR(VLOOKUP(A90,'2020-2019'!$B$3:$LN$466,'2020-2019'!$CV$1,0),"")),"")</f>
        <v>1259</v>
      </c>
      <c r="AC90">
        <f>IFERROR((IFERROR(VLOOKUP(A90,'2022-2021'!$B$3:$LN$4660,100,0),"")),"")</f>
        <v>-6087</v>
      </c>
      <c r="AD90">
        <f>IFERROR((IFERROR(VLOOKUP(A90,'2022-2021'!$B$3:$LN$4660,99,0),"")),"")</f>
        <v>1775</v>
      </c>
      <c r="AE90">
        <f>IFERROR((IFERROR(VLOOKUP(A90,'2024-2023'!$B$3:$LN$4660,100,0),"")),"")</f>
        <v>-927</v>
      </c>
      <c r="AF90">
        <f>IFERROR(VLOOKUP(A90,'2024-2023'!$B$3:$LN$4660,99,0),"")</f>
        <v>-73</v>
      </c>
      <c r="AG90">
        <f>IFERROR((IFERROR(VLOOKUP(A90,'2020-2019'!$B$3:$LN$4660,'2020-2019'!$X$1,0),"")+IFERROR(VLOOKUP(A90,'2020-2019'!$B$3:$LN$4660,'2020-2019'!$AN$1,0),"")),"")</f>
        <v>0</v>
      </c>
      <c r="AH90">
        <f>IFERROR((IFERROR(VLOOKUP(A90,'2022-2021'!$B$3:$LN$4660,24,0),"")+IFERROR(VLOOKUP(A90,'2022-2021'!$B$3:$LN$4660,40,0),"")),"")</f>
        <v>0</v>
      </c>
      <c r="AI90">
        <f>IFERROR((IFERROR(VLOOKUP(A90,'2022-2021'!$B$3:$LN$4660,23,0),"")+IFERROR(VLOOKUP(A90,'2022-2021'!$B$3:$LN$4660,39,0),"")),"")</f>
        <v>0</v>
      </c>
      <c r="AJ90">
        <f>IFERROR((IFERROR(VLOOKUP(A90,'2024-2023'!$B$3:$LN$4660,24,0),"")+IFERROR(VLOOKUP(A90,'2024-2023'!$B$3:$LN$4660,40,0),"")),"")</f>
        <v>0</v>
      </c>
      <c r="AK90">
        <f>IFERROR((IFERROR(VLOOKUP(A90,'2024-2023'!$B$3:$LN$4660,23,0),"")+IFERROR(VLOOKUP(A90,'2024-2023'!$B$3:$LN$4660,39,0),"")),"")</f>
        <v>0</v>
      </c>
      <c r="AL90">
        <f>IFERROR(VLOOKUP(A90,'2020-2019'!$B$3:$LN$466,'2020-2019'!$AM$1,0),"")</f>
        <v>19849</v>
      </c>
      <c r="AM90">
        <f>IFERROR(VLOOKUP(A90,'2022-2021'!$B$3:$LN$4660,38,0),"")</f>
        <v>11817</v>
      </c>
      <c r="AN90">
        <f>IFERROR(VLOOKUP(A90,'2022-2021'!$B$3:$LN$4660,37,0),"")</f>
        <v>12704</v>
      </c>
      <c r="AO90">
        <f>IFERROR(VLOOKUP(A90,'2024-2023'!$B$3:$LN$4660,38,0),"")</f>
        <v>17466</v>
      </c>
      <c r="AP90">
        <f>IFERROR(VLOOKUP(A90,'2024-2023'!$B$3:$LN$4660,37,0),"")</f>
        <v>16339</v>
      </c>
      <c r="AQ90">
        <f>IFERROR((IFERROR(VLOOKUP(A90,'2020-2019'!$B$3:$LN$466,'2020-2019'!$BL$1,0),"")+IFERROR(VLOOKUP(A90,'2020-2019'!$B$3:$LN$466,'2020-2019'!$BV$1,0),"")),"")</f>
        <v>985</v>
      </c>
      <c r="AR90" s="5">
        <f t="shared" si="7"/>
        <v>1.833</v>
      </c>
      <c r="AS90" t="str">
        <f>IFERROR(VLOOKUP(A90,риски!$G$2:$H$642,2,0),"")</f>
        <v>низкий</v>
      </c>
      <c r="AT90" t="str">
        <f>IFERROR(VLOOKUP(A90,Реест!A111:$P$30000,15,0),"")</f>
        <v>legal-plus.ru</v>
      </c>
      <c r="AU90" t="str">
        <f>IFERROR(VLOOKUP(A90,old!$A$3:$AU$2001,47,0),"")</f>
        <v>image140</v>
      </c>
      <c r="AV90" s="3" t="str">
        <f t="shared" si="8"/>
        <v/>
      </c>
      <c r="AW90" t="str">
        <f t="shared" si="9"/>
        <v xml:space="preserve"> ООО ПКО «Легал Плюс» зарегистрировано по адресу: 614068, Пермский край, г Пермь, ул Окулова, зд 75, к 2. Генеральным директором является Дмитриева Гузель Альфатовна. Рост доходов компании за 5 лет: 183,3%. Объем заемных средств компании на конец 2024 года: 985 тыс. руб. ФССП присвоил низкий уровень риска для данного ПКО.</v>
      </c>
      <c r="AX90" t="s">
        <v>22919</v>
      </c>
      <c r="AY90">
        <f>VLOOKUP(A90,'2024-2023'!$B$2:$NY$583,'2024-2023'!$BH$1,0)</f>
        <v>13664</v>
      </c>
      <c r="AZ90">
        <f>VLOOKUP(A90,'2024-2023'!$B$2:$NY$583,71,0)</f>
        <v>0</v>
      </c>
      <c r="BA90">
        <f>VLOOKUP(A90,'2024-2023'!$B$2:$NY$583,79,0)</f>
        <v>0</v>
      </c>
      <c r="BB90">
        <f t="shared" si="10"/>
        <v>0</v>
      </c>
      <c r="BC90" s="6">
        <f t="shared" si="11"/>
        <v>0.36659999999999998</v>
      </c>
      <c r="BD90" s="6">
        <f t="shared" si="12"/>
        <v>-7.6216329087492171E-3</v>
      </c>
      <c r="BE90" t="str">
        <f t="shared" si="13"/>
        <v>Малая фирма</v>
      </c>
    </row>
    <row r="91" spans="1:57">
      <c r="A91" s="10">
        <v>7723908284</v>
      </c>
      <c r="B91">
        <v>397</v>
      </c>
      <c r="C91" t="s">
        <v>770</v>
      </c>
      <c r="D91">
        <v>7723908284</v>
      </c>
      <c r="E91" t="s">
        <v>14953</v>
      </c>
      <c r="F91" t="s">
        <v>13982</v>
      </c>
      <c r="G91" s="7">
        <v>41767</v>
      </c>
      <c r="H91">
        <v>12</v>
      </c>
      <c r="I91" t="s">
        <v>73</v>
      </c>
      <c r="J91" t="s">
        <v>5454</v>
      </c>
      <c r="K91" t="s">
        <v>20255</v>
      </c>
      <c r="L91" t="s">
        <v>8277</v>
      </c>
      <c r="M91">
        <f>VLOOKUP(D91,УК!$A$1:$B$599,2,0)/1000</f>
        <v>20</v>
      </c>
      <c r="R91" s="10">
        <f>IFERROR(IFERROR(VLOOKUP(A91,'2020-2019'!$B$3:$LN$466,108,0),"")+IFERROR(VLOOKUP(A91,'2020-2019'!$B$3:$LN$1000,91,0),""),"")</f>
        <v>6592</v>
      </c>
      <c r="S91" s="10">
        <f>IFERROR(IFERROR(VLOOKUP(A91,'2022-2021'!$B$3:$LN$1000,108,0),"")+IFERROR(VLOOKUP(A91,'2022-2021'!$B$3:$LN$1000,92,0),""),"")</f>
        <v>5345</v>
      </c>
      <c r="T91" s="10">
        <f>IFERROR(IFERROR(VLOOKUP(A91,'2022-2021'!$B$3:$LN$1000,107,0),"")+IFERROR(VLOOKUP(A91,'2022-2021'!$B$3:$LN$1000,91,0),""),"")</f>
        <v>3629</v>
      </c>
      <c r="U91" s="10">
        <f>IFERROR(IFERROR(VLOOKUP(A91,'2024-2023'!$B$3:$LN$1000,108,0),"")+IFERROR(VLOOKUP(A91,'2024-2023'!$B$3:$LN$1000,92,0),""),"")</f>
        <v>4387</v>
      </c>
      <c r="V91" s="10">
        <f>IFERROR(IFERROR(VLOOKUP(A91,'2024-2023'!$B$3:$LN$1000,107,0),"")+IFERROR(VLOOKUP(A91,'2024-2023'!$B$3:$LN$1000,91,0),""),"")</f>
        <v>2731</v>
      </c>
      <c r="W91">
        <f>IFERROR(IFERROR(VLOOKUP(A91,'2020-2019'!$B$3:$LN$4660,93,0),"")+IFERROR(VLOOKUP(A91,'2020-2019'!$B$3:$LN$4660,109,0),""),"")</f>
        <v>1644</v>
      </c>
      <c r="X91">
        <f>IFERROR(IFERROR(VLOOKUP(A91,'2022-2021'!$B$3:$LN$4660,94,0),"")+IFERROR(VLOOKUP(A91,'2022-2021'!$B$3:$LN$4660,110,0),""),"")</f>
        <v>5884</v>
      </c>
      <c r="Y91">
        <f>IFERROR(IFERROR(VLOOKUP(A91,'2022-2021'!$B$3:$LN$4660,109,0),"")+IFERROR(VLOOKUP(A91,'2022-2021'!$B$3:$LN$4660,93,0),""),"")</f>
        <v>3716</v>
      </c>
      <c r="Z91">
        <f>IFERROR((IFERROR(VLOOKUP(A91,'2024-2023'!$B$3:$LN$4660,110,0),"")+IFERROR(VLOOKUP(A91,'2024-2023'!$B$3:$LN$4660,94,0),"")),"")</f>
        <v>4390</v>
      </c>
      <c r="AA91">
        <f>IFERROR((IFERROR(VLOOKUP(A91,'2024-2023'!$B$3:$LN$4660,93,0),"")+IFERROR(VLOOKUP(A91,'2024-2023'!$B$3:$LN$4660,109,0),"")),"")</f>
        <v>2731</v>
      </c>
      <c r="AB91">
        <f>IFERROR((IFERROR(VLOOKUP(A91,'2020-2019'!$B$3:$LN$466,'2020-2019'!$CV$1,0),"")),"")</f>
        <v>17</v>
      </c>
      <c r="AC91">
        <f>IFERROR((IFERROR(VLOOKUP(A91,'2022-2021'!$B$3:$LN$4660,100,0),"")),"")</f>
        <v>-539</v>
      </c>
      <c r="AD91">
        <f>IFERROR((IFERROR(VLOOKUP(A91,'2022-2021'!$B$3:$LN$4660,99,0),"")),"")</f>
        <v>-87</v>
      </c>
      <c r="AE91">
        <f>IFERROR((IFERROR(VLOOKUP(A91,'2024-2023'!$B$3:$LN$4660,100,0),"")),"")</f>
        <v>-3</v>
      </c>
      <c r="AF91">
        <f>IFERROR(VLOOKUP(A91,'2024-2023'!$B$3:$LN$4660,99,0),"")</f>
        <v>0</v>
      </c>
      <c r="AG91">
        <f>IFERROR((IFERROR(VLOOKUP(A91,'2020-2019'!$B$3:$LN$4660,'2020-2019'!$X$1,0),"")+IFERROR(VLOOKUP(A91,'2020-2019'!$B$3:$LN$4660,'2020-2019'!$AN$1,0),"")),"")</f>
        <v>0</v>
      </c>
      <c r="AH91">
        <f>IFERROR((IFERROR(VLOOKUP(A91,'2022-2021'!$B$3:$LN$4660,24,0),"")+IFERROR(VLOOKUP(A91,'2022-2021'!$B$3:$LN$4660,40,0),"")),"")</f>
        <v>0</v>
      </c>
      <c r="AI91">
        <f>IFERROR((IFERROR(VLOOKUP(A91,'2022-2021'!$B$3:$LN$4660,23,0),"")+IFERROR(VLOOKUP(A91,'2022-2021'!$B$3:$LN$4660,39,0),"")),"")</f>
        <v>0</v>
      </c>
      <c r="AJ91">
        <f>IFERROR((IFERROR(VLOOKUP(A91,'2024-2023'!$B$3:$LN$4660,24,0),"")+IFERROR(VLOOKUP(A91,'2024-2023'!$B$3:$LN$4660,40,0),"")),"")</f>
        <v>0</v>
      </c>
      <c r="AK91">
        <f>IFERROR((IFERROR(VLOOKUP(A91,'2024-2023'!$B$3:$LN$4660,23,0),"")+IFERROR(VLOOKUP(A91,'2024-2023'!$B$3:$LN$4660,39,0),"")),"")</f>
        <v>0</v>
      </c>
      <c r="AL91">
        <f>IFERROR(VLOOKUP(A91,'2020-2019'!$B$3:$LN$466,'2020-2019'!$AM$1,0),"")</f>
        <v>429803</v>
      </c>
      <c r="AM91">
        <f>IFERROR(VLOOKUP(A91,'2022-2021'!$B$3:$LN$4660,38,0),"")</f>
        <v>379405</v>
      </c>
      <c r="AN91">
        <f>IFERROR(VLOOKUP(A91,'2022-2021'!$B$3:$LN$4660,37,0),"")</f>
        <v>386328</v>
      </c>
      <c r="AO91">
        <f>IFERROR(VLOOKUP(A91,'2024-2023'!$B$3:$LN$4660,38,0),"")</f>
        <v>390509</v>
      </c>
      <c r="AP91">
        <f>IFERROR(VLOOKUP(A91,'2024-2023'!$B$3:$LN$4660,37,0),"")</f>
        <v>391440</v>
      </c>
      <c r="AQ91">
        <f>IFERROR((IFERROR(VLOOKUP(A91,'2020-2019'!$B$3:$LN$466,'2020-2019'!$BL$1,0),"")+IFERROR(VLOOKUP(A91,'2020-2019'!$B$3:$LN$466,'2020-2019'!$BV$1,0),"")),"")</f>
        <v>0</v>
      </c>
      <c r="AR91" s="5">
        <f t="shared" si="7"/>
        <v>0.41399999999999998</v>
      </c>
      <c r="AS91" t="str">
        <f>IFERROR(VLOOKUP(A91,риски!$G$2:$H$642,2,0),"")</f>
        <v>низкий</v>
      </c>
      <c r="AT91" t="str">
        <f>IFERROR(VLOOKUP(A91,Реест!A112:$P$30000,15,0),"")</f>
        <v>collectorcev.ru</v>
      </c>
      <c r="AU91" t="str">
        <f>IFERROR(VLOOKUP(A91,old!$A$3:$AU$2001,47,0),"")</f>
        <v>image260</v>
      </c>
      <c r="AV91" s="3" t="str">
        <f t="shared" si="8"/>
        <v/>
      </c>
      <c r="AW91" t="str">
        <f t="shared" si="9"/>
        <v xml:space="preserve"> ООО ПКО «Центр эффективного взыскания» зарегистрировано по адресу: 109316, Город Москва, вн.тер. г. Муниципальный Округ Нижегородский, пр-кт Волгоградский, дом 35, этаж 4, помещение 409. Генеральным директором является Митрофанов Никита Сергеевич. Рост доходов компании за 5 лет: 41,4%. ФССП присвоил низкий уровень риска для данного ПКО.</v>
      </c>
      <c r="AX91" t="s">
        <v>22914</v>
      </c>
      <c r="AY91">
        <f>VLOOKUP(A91,'2024-2023'!$B$2:$NY$583,'2024-2023'!$BH$1,0)</f>
        <v>200135</v>
      </c>
      <c r="AZ91">
        <f>VLOOKUP(A91,'2024-2023'!$B$2:$NY$583,71,0)</f>
        <v>0</v>
      </c>
      <c r="BA91">
        <f>VLOOKUP(A91,'2024-2023'!$B$2:$NY$583,79,0)</f>
        <v>0</v>
      </c>
      <c r="BB91">
        <f t="shared" si="10"/>
        <v>0</v>
      </c>
      <c r="BC91" s="6">
        <f t="shared" si="11"/>
        <v>8.2799999999999999E-2</v>
      </c>
      <c r="BD91" s="6">
        <f t="shared" si="12"/>
        <v>0</v>
      </c>
      <c r="BE91" t="str">
        <f t="shared" si="13"/>
        <v>Малая фирма</v>
      </c>
    </row>
    <row r="92" spans="1:57">
      <c r="A92" s="10">
        <v>5836658948</v>
      </c>
      <c r="B92">
        <v>100</v>
      </c>
      <c r="C92" t="s">
        <v>795</v>
      </c>
      <c r="D92">
        <v>5836658948</v>
      </c>
      <c r="E92" t="s">
        <v>14957</v>
      </c>
      <c r="F92" t="s">
        <v>13988</v>
      </c>
      <c r="G92" s="7">
        <v>44671</v>
      </c>
      <c r="H92">
        <v>4</v>
      </c>
      <c r="I92" t="s">
        <v>73</v>
      </c>
      <c r="J92" t="s">
        <v>5018</v>
      </c>
      <c r="K92" t="s">
        <v>5017</v>
      </c>
      <c r="L92" t="s">
        <v>799</v>
      </c>
      <c r="M92">
        <f>VLOOKUP(D92,УК!$A$1:$B$599,2,0)/1000</f>
        <v>40</v>
      </c>
      <c r="R92" s="10">
        <f>IFERROR(IFERROR(VLOOKUP(A92,'2020-2019'!$B$3:$LN$466,108,0),"")+IFERROR(VLOOKUP(A92,'2020-2019'!$B$3:$LN$1000,91,0),""),"")</f>
        <v>66326</v>
      </c>
      <c r="S92" s="10">
        <f>IFERROR(IFERROR(VLOOKUP(A92,'2022-2021'!$B$3:$LN$1000,108,0),"")+IFERROR(VLOOKUP(A92,'2022-2021'!$B$3:$LN$1000,92,0),""),"")</f>
        <v>111553</v>
      </c>
      <c r="T92" s="10">
        <f>IFERROR(IFERROR(VLOOKUP(A92,'2022-2021'!$B$3:$LN$1000,107,0),"")+IFERROR(VLOOKUP(A92,'2022-2021'!$B$3:$LN$1000,91,0),""),"")</f>
        <v>73798</v>
      </c>
      <c r="U92" s="10">
        <f>IFERROR(IFERROR(VLOOKUP(A92,'2024-2023'!$B$3:$LN$1000,108,0),"")+IFERROR(VLOOKUP(A92,'2024-2023'!$B$3:$LN$1000,92,0),""),"")</f>
        <v>148431</v>
      </c>
      <c r="V92" s="10">
        <f>IFERROR(IFERROR(VLOOKUP(A92,'2024-2023'!$B$3:$LN$1000,107,0),"")+IFERROR(VLOOKUP(A92,'2024-2023'!$B$3:$LN$1000,91,0),""),"")</f>
        <v>104237</v>
      </c>
      <c r="W92">
        <f>IFERROR(IFERROR(VLOOKUP(A92,'2020-2019'!$B$3:$LN$4660,93,0),"")+IFERROR(VLOOKUP(A92,'2020-2019'!$B$3:$LN$4660,109,0),""),"")</f>
        <v>73191</v>
      </c>
      <c r="X92">
        <f>IFERROR(IFERROR(VLOOKUP(A92,'2022-2021'!$B$3:$LN$4660,94,0),"")+IFERROR(VLOOKUP(A92,'2022-2021'!$B$3:$LN$4660,110,0),""),"")</f>
        <v>146104</v>
      </c>
      <c r="Y92">
        <f>IFERROR(IFERROR(VLOOKUP(A92,'2022-2021'!$B$3:$LN$4660,109,0),"")+IFERROR(VLOOKUP(A92,'2022-2021'!$B$3:$LN$4660,93,0),""),"")</f>
        <v>35884</v>
      </c>
      <c r="Z92">
        <f>IFERROR((IFERROR(VLOOKUP(A92,'2024-2023'!$B$3:$LN$4660,110,0),"")+IFERROR(VLOOKUP(A92,'2024-2023'!$B$3:$LN$4660,94,0),"")),"")</f>
        <v>85838</v>
      </c>
      <c r="AA92">
        <f>IFERROR((IFERROR(VLOOKUP(A92,'2024-2023'!$B$3:$LN$4660,93,0),"")+IFERROR(VLOOKUP(A92,'2024-2023'!$B$3:$LN$4660,109,0),"")),"")</f>
        <v>98125</v>
      </c>
      <c r="AB92">
        <f>IFERROR((IFERROR(VLOOKUP(A92,'2020-2019'!$B$3:$LN$466,'2020-2019'!$CV$1,0),"")),"")</f>
        <v>-9677</v>
      </c>
      <c r="AC92">
        <f>IFERROR((IFERROR(VLOOKUP(A92,'2022-2021'!$B$3:$LN$4660,100,0),"")),"")</f>
        <v>-39429</v>
      </c>
      <c r="AD92">
        <f>IFERROR((IFERROR(VLOOKUP(A92,'2022-2021'!$B$3:$LN$4660,99,0),"")),"")</f>
        <v>33646</v>
      </c>
      <c r="AE92">
        <f>IFERROR((IFERROR(VLOOKUP(A92,'2024-2023'!$B$3:$LN$4660,100,0),"")),"")</f>
        <v>55520</v>
      </c>
      <c r="AF92">
        <f>IFERROR(VLOOKUP(A92,'2024-2023'!$B$3:$LN$4660,99,0),"")</f>
        <v>1724</v>
      </c>
      <c r="AG92">
        <f>IFERROR((IFERROR(VLOOKUP(A92,'2020-2019'!$B$3:$LN$4660,'2020-2019'!$X$1,0),"")+IFERROR(VLOOKUP(A92,'2020-2019'!$B$3:$LN$4660,'2020-2019'!$AN$1,0),"")),"")</f>
        <v>0</v>
      </c>
      <c r="AH92">
        <f>IFERROR((IFERROR(VLOOKUP(A92,'2022-2021'!$B$3:$LN$4660,24,0),"")+IFERROR(VLOOKUP(A92,'2022-2021'!$B$3:$LN$4660,40,0),"")),"")</f>
        <v>0</v>
      </c>
      <c r="AI92">
        <f>IFERROR((IFERROR(VLOOKUP(A92,'2022-2021'!$B$3:$LN$4660,23,0),"")+IFERROR(VLOOKUP(A92,'2022-2021'!$B$3:$LN$4660,39,0),"")),"")</f>
        <v>750</v>
      </c>
      <c r="AJ92">
        <f>IFERROR((IFERROR(VLOOKUP(A92,'2024-2023'!$B$3:$LN$4660,24,0),"")+IFERROR(VLOOKUP(A92,'2024-2023'!$B$3:$LN$4660,40,0),"")),"")</f>
        <v>150</v>
      </c>
      <c r="AK92">
        <f>IFERROR((IFERROR(VLOOKUP(A92,'2024-2023'!$B$3:$LN$4660,23,0),"")+IFERROR(VLOOKUP(A92,'2024-2023'!$B$3:$LN$4660,39,0),"")),"")</f>
        <v>150</v>
      </c>
      <c r="AL92">
        <f>IFERROR(VLOOKUP(A92,'2020-2019'!$B$3:$LN$466,'2020-2019'!$AM$1,0),"")</f>
        <v>1038</v>
      </c>
      <c r="AM92">
        <f>IFERROR(VLOOKUP(A92,'2022-2021'!$B$3:$LN$4660,38,0),"")</f>
        <v>12653</v>
      </c>
      <c r="AN92">
        <f>IFERROR(VLOOKUP(A92,'2022-2021'!$B$3:$LN$4660,37,0),"")</f>
        <v>1906</v>
      </c>
      <c r="AO92">
        <f>IFERROR(VLOOKUP(A92,'2024-2023'!$B$3:$LN$4660,38,0),"")</f>
        <v>1634</v>
      </c>
      <c r="AP92">
        <f>IFERROR(VLOOKUP(A92,'2024-2023'!$B$3:$LN$4660,37,0),"")</f>
        <v>1683</v>
      </c>
      <c r="AQ92">
        <f>IFERROR((IFERROR(VLOOKUP(A92,'2020-2019'!$B$3:$LN$466,'2020-2019'!$BL$1,0),"")+IFERROR(VLOOKUP(A92,'2020-2019'!$B$3:$LN$466,'2020-2019'!$BV$1,0),"")),"")</f>
        <v>316</v>
      </c>
      <c r="AR92" s="5">
        <f t="shared" si="7"/>
        <v>1.5720000000000001</v>
      </c>
      <c r="AS92" t="str">
        <f>IFERROR(VLOOKUP(A92,риски!$G$2:$H$642,2,0),"")</f>
        <v>низкий</v>
      </c>
      <c r="AT92" t="str">
        <f>IFERROR(VLOOKUP(A92,Реест!A115:$P$30000,15,0),"")</f>
        <v>оооправо.рф</v>
      </c>
      <c r="AU92" t="str">
        <f>IFERROR(VLOOKUP(A92,old!$A$3:$AU$2001,47,0),"")</f>
        <v>image114</v>
      </c>
      <c r="AV92" s="3">
        <f t="shared" si="8"/>
        <v>0.2</v>
      </c>
      <c r="AW92" t="str">
        <f t="shared" si="9"/>
        <v xml:space="preserve"> ООО «ПКО «Право» зарегистрировано по адресу: 440020, Пензенская обл, г Пенза, ул Володарского, стр. 23. Генеральным директором является Хахулин Дмитрий Игоревич. Рост доходов компании за 5 лет: 157,2%. Рост финансовых активов компании за 5 лет: 20%. Объем заемных средств компании на конец 2024 года: 316 тыс. руб. ФССП присвоил низкий уровень риска для данного ПКО.</v>
      </c>
      <c r="AX92" t="s">
        <v>22923</v>
      </c>
      <c r="AY92">
        <f>VLOOKUP(A92,'2024-2023'!$B$2:$NY$583,'2024-2023'!$BH$1,0)</f>
        <v>79696</v>
      </c>
      <c r="AZ92">
        <f>VLOOKUP(A92,'2024-2023'!$B$2:$NY$583,71,0)</f>
        <v>0</v>
      </c>
      <c r="BA92">
        <f>VLOOKUP(A92,'2024-2023'!$B$2:$NY$583,79,0)</f>
        <v>45529</v>
      </c>
      <c r="BB92">
        <f t="shared" si="10"/>
        <v>0.5712833768319614</v>
      </c>
      <c r="BC92" s="6">
        <f t="shared" si="11"/>
        <v>0.31440000000000001</v>
      </c>
      <c r="BD92" s="6">
        <f t="shared" si="12"/>
        <v>1.6539232710074157E-2</v>
      </c>
      <c r="BE92" t="str">
        <f t="shared" si="13"/>
        <v>Малая фирма</v>
      </c>
    </row>
    <row r="93" spans="1:57">
      <c r="A93" s="10">
        <v>1650308002</v>
      </c>
      <c r="B93">
        <v>32</v>
      </c>
      <c r="C93" t="s">
        <v>802</v>
      </c>
      <c r="D93">
        <v>1650308002</v>
      </c>
      <c r="E93" t="s">
        <v>14958</v>
      </c>
      <c r="F93" t="s">
        <v>13989</v>
      </c>
      <c r="G93" s="7">
        <v>45313</v>
      </c>
      <c r="H93">
        <v>2</v>
      </c>
      <c r="I93" t="s">
        <v>73</v>
      </c>
      <c r="J93" t="s">
        <v>4932</v>
      </c>
      <c r="K93" t="s">
        <v>4931</v>
      </c>
      <c r="L93" t="s">
        <v>8283</v>
      </c>
      <c r="M93">
        <f>VLOOKUP(D93,УК!$A$1:$B$599,2,0)/1000</f>
        <v>10000</v>
      </c>
      <c r="R93" s="10">
        <f>IFERROR(IFERROR(VLOOKUP(A93,'2020-2019'!$B$3:$LN$466,108,0),"")+IFERROR(VLOOKUP(A93,'2020-2019'!$B$3:$LN$1000,91,0),""),"")</f>
        <v>164251</v>
      </c>
      <c r="S93" s="10">
        <f>IFERROR(IFERROR(VLOOKUP(A93,'2022-2021'!$B$3:$LN$1000,108,0),"")+IFERROR(VLOOKUP(A93,'2022-2021'!$B$3:$LN$1000,92,0),""),"")</f>
        <v>478889</v>
      </c>
      <c r="T93" s="10">
        <f>IFERROR(IFERROR(VLOOKUP(A93,'2022-2021'!$B$3:$LN$1000,107,0),"")+IFERROR(VLOOKUP(A93,'2022-2021'!$B$3:$LN$1000,91,0),""),"")</f>
        <v>422801</v>
      </c>
      <c r="U93" s="10">
        <f>IFERROR(IFERROR(VLOOKUP(A93,'2024-2023'!$B$3:$LN$1000,108,0),"")+IFERROR(VLOOKUP(A93,'2024-2023'!$B$3:$LN$1000,92,0),""),"")</f>
        <v>583089</v>
      </c>
      <c r="V93" s="10">
        <f>IFERROR(IFERROR(VLOOKUP(A93,'2024-2023'!$B$3:$LN$1000,107,0),"")+IFERROR(VLOOKUP(A93,'2024-2023'!$B$3:$LN$1000,91,0),""),"")</f>
        <v>203772</v>
      </c>
      <c r="W93">
        <f>IFERROR(IFERROR(VLOOKUP(A93,'2020-2019'!$B$3:$LN$4660,93,0),"")+IFERROR(VLOOKUP(A93,'2020-2019'!$B$3:$LN$4660,109,0),""),"")</f>
        <v>132888</v>
      </c>
      <c r="X93">
        <f>IFERROR(IFERROR(VLOOKUP(A93,'2022-2021'!$B$3:$LN$4660,94,0),"")+IFERROR(VLOOKUP(A93,'2022-2021'!$B$3:$LN$4660,110,0),""),"")</f>
        <v>447608</v>
      </c>
      <c r="Y93">
        <f>IFERROR(IFERROR(VLOOKUP(A93,'2022-2021'!$B$3:$LN$4660,109,0),"")+IFERROR(VLOOKUP(A93,'2022-2021'!$B$3:$LN$4660,93,0),""),"")</f>
        <v>387870</v>
      </c>
      <c r="Z93">
        <f>IFERROR((IFERROR(VLOOKUP(A93,'2024-2023'!$B$3:$LN$4660,110,0),"")+IFERROR(VLOOKUP(A93,'2024-2023'!$B$3:$LN$4660,94,0),"")),"")</f>
        <v>528605</v>
      </c>
      <c r="AA93">
        <f>IFERROR((IFERROR(VLOOKUP(A93,'2024-2023'!$B$3:$LN$4660,93,0),"")+IFERROR(VLOOKUP(A93,'2024-2023'!$B$3:$LN$4660,109,0),"")),"")</f>
        <v>183583</v>
      </c>
      <c r="AB93">
        <f>IFERROR((IFERROR(VLOOKUP(A93,'2020-2019'!$B$3:$LN$466,'2020-2019'!$CV$1,0),"")),"")</f>
        <v>8769</v>
      </c>
      <c r="AC93">
        <f>IFERROR((IFERROR(VLOOKUP(A93,'2022-2021'!$B$3:$LN$4660,100,0),"")),"")</f>
        <v>24953</v>
      </c>
      <c r="AD93">
        <f>IFERROR((IFERROR(VLOOKUP(A93,'2022-2021'!$B$3:$LN$4660,99,0),"")),"")</f>
        <v>27889</v>
      </c>
      <c r="AE93">
        <f>IFERROR((IFERROR(VLOOKUP(A93,'2024-2023'!$B$3:$LN$4660,100,0),"")),"")</f>
        <v>43484</v>
      </c>
      <c r="AF93">
        <f>IFERROR(VLOOKUP(A93,'2024-2023'!$B$3:$LN$4660,99,0),"")</f>
        <v>16502</v>
      </c>
      <c r="AG93">
        <f>IFERROR((IFERROR(VLOOKUP(A93,'2020-2019'!$B$3:$LN$4660,'2020-2019'!$X$1,0),"")+IFERROR(VLOOKUP(A93,'2020-2019'!$B$3:$LN$4660,'2020-2019'!$AN$1,0),"")),"")</f>
        <v>2000</v>
      </c>
      <c r="AH93">
        <f>IFERROR((IFERROR(VLOOKUP(A93,'2022-2021'!$B$3:$LN$4660,24,0),"")+IFERROR(VLOOKUP(A93,'2022-2021'!$B$3:$LN$4660,40,0),"")),"")</f>
        <v>2000</v>
      </c>
      <c r="AI93">
        <f>IFERROR((IFERROR(VLOOKUP(A93,'2022-2021'!$B$3:$LN$4660,23,0),"")+IFERROR(VLOOKUP(A93,'2022-2021'!$B$3:$LN$4660,39,0),"")),"")</f>
        <v>0</v>
      </c>
      <c r="AJ93">
        <f>IFERROR((IFERROR(VLOOKUP(A93,'2024-2023'!$B$3:$LN$4660,24,0),"")+IFERROR(VLOOKUP(A93,'2024-2023'!$B$3:$LN$4660,40,0),"")),"")</f>
        <v>40636</v>
      </c>
      <c r="AK93">
        <f>IFERROR((IFERROR(VLOOKUP(A93,'2024-2023'!$B$3:$LN$4660,23,0),"")+IFERROR(VLOOKUP(A93,'2024-2023'!$B$3:$LN$4660,39,0),"")),"")</f>
        <v>522995</v>
      </c>
      <c r="AL93">
        <f>IFERROR(VLOOKUP(A93,'2020-2019'!$B$3:$LN$466,'2020-2019'!$AM$1,0),"")</f>
        <v>13029</v>
      </c>
      <c r="AM93">
        <f>IFERROR(VLOOKUP(A93,'2022-2021'!$B$3:$LN$4660,38,0),"")</f>
        <v>1166166</v>
      </c>
      <c r="AN93">
        <f>IFERROR(VLOOKUP(A93,'2022-2021'!$B$3:$LN$4660,37,0),"")</f>
        <v>1099122</v>
      </c>
      <c r="AO93">
        <f>IFERROR(VLOOKUP(A93,'2024-2023'!$B$3:$LN$4660,38,0),"")</f>
        <v>960730</v>
      </c>
      <c r="AP93">
        <f>IFERROR(VLOOKUP(A93,'2024-2023'!$B$3:$LN$4660,37,0),"")</f>
        <v>628</v>
      </c>
      <c r="AQ93">
        <f>IFERROR((IFERROR(VLOOKUP(A93,'2020-2019'!$B$3:$LN$466,'2020-2019'!$BL$1,0),"")+IFERROR(VLOOKUP(A93,'2020-2019'!$B$3:$LN$466,'2020-2019'!$BV$1,0),"")),"")</f>
        <v>430865</v>
      </c>
      <c r="AR93" s="5">
        <f t="shared" si="7"/>
        <v>1.2410000000000001</v>
      </c>
      <c r="AS93" t="str">
        <f>IFERROR(VLOOKUP(A93,риски!$G$2:$H$642,2,0),"")</f>
        <v>низкий</v>
      </c>
      <c r="AT93" t="str">
        <f>IFERROR(VLOOKUP(A93,Реест!A116:$P$30000,15,0),"")</f>
        <v xml:space="preserve"> winlevel.ru</v>
      </c>
      <c r="AU93" t="str">
        <f>IFERROR(VLOOKUP(A93,old!$A$3:$AU$2001,47,0),"")</f>
        <v>image150</v>
      </c>
      <c r="AV93" s="3">
        <f t="shared" si="8"/>
        <v>261.4975</v>
      </c>
      <c r="AW93" t="str">
        <f t="shared" si="9"/>
        <v xml:space="preserve"> ООО ПКО «Вин Лэвел Капитал» зарегистрировано по адресу: 423815, Республика Татарстан (Татарстан), г.о. город Набережные Челны, г Набережные Челны, пр-кт им Вахитова, д. 20Б. Генеральным директором является Каримов Радик Минизахидович. Рост доходов компании за 5 лет: 124,1%. Рост финансовых активов компании за 5 лет: 26149,75%. Объем заемных средств компании на конец 2024 года: 430865 тыс. руб. ФССП присвоил низкий уровень риска для данного ПКО.</v>
      </c>
      <c r="AX93" t="s">
        <v>22942</v>
      </c>
      <c r="AY93">
        <f>VLOOKUP(A93,'2024-2023'!$B$2:$NY$583,'2024-2023'!$BH$1,0)</f>
        <v>16803</v>
      </c>
      <c r="AZ93">
        <f>VLOOKUP(A93,'2024-2023'!$B$2:$NY$583,71,0)</f>
        <v>539143</v>
      </c>
      <c r="BA93">
        <f>VLOOKUP(A93,'2024-2023'!$B$2:$NY$583,79,0)</f>
        <v>42532</v>
      </c>
      <c r="BB93">
        <f t="shared" si="10"/>
        <v>34.61733023864786</v>
      </c>
      <c r="BC93" s="6">
        <f t="shared" si="11"/>
        <v>0.24820000000000003</v>
      </c>
      <c r="BD93" s="6">
        <f t="shared" si="12"/>
        <v>8.0982666902224054E-2</v>
      </c>
      <c r="BE93" t="str">
        <f t="shared" si="13"/>
        <v>Малая фирма</v>
      </c>
    </row>
    <row r="94" spans="1:57">
      <c r="A94" s="10">
        <v>7715831246</v>
      </c>
      <c r="B94">
        <v>99</v>
      </c>
      <c r="C94" t="s">
        <v>809</v>
      </c>
      <c r="D94">
        <v>7715831246</v>
      </c>
      <c r="E94" t="s">
        <v>14959</v>
      </c>
      <c r="F94" t="s">
        <v>13990</v>
      </c>
      <c r="G94" s="7">
        <v>40456</v>
      </c>
      <c r="H94">
        <v>15</v>
      </c>
      <c r="I94" t="s">
        <v>44</v>
      </c>
      <c r="J94" t="s">
        <v>4973</v>
      </c>
      <c r="K94" t="s">
        <v>4973</v>
      </c>
      <c r="L94" t="s">
        <v>813</v>
      </c>
      <c r="M94">
        <f>VLOOKUP(D94,УК!$A$1:$B$599,2,0)/1000</f>
        <v>1010</v>
      </c>
      <c r="R94" s="10">
        <f>IFERROR(IFERROR(VLOOKUP(A94,'2020-2019'!$B$3:$LN$466,108,0),"")+IFERROR(VLOOKUP(A94,'2020-2019'!$B$3:$LN$1000,91,0),""),"")</f>
        <v>100050</v>
      </c>
      <c r="S94" s="10">
        <f>IFERROR(IFERROR(VLOOKUP(A94,'2022-2021'!$B$3:$LN$1000,108,0),"")+IFERROR(VLOOKUP(A94,'2022-2021'!$B$3:$LN$1000,92,0),""),"")</f>
        <v>121306</v>
      </c>
      <c r="T94" s="10">
        <f>IFERROR(IFERROR(VLOOKUP(A94,'2022-2021'!$B$3:$LN$1000,107,0),"")+IFERROR(VLOOKUP(A94,'2022-2021'!$B$3:$LN$1000,91,0),""),"")</f>
        <v>129040</v>
      </c>
      <c r="U94" s="10">
        <f>IFERROR(IFERROR(VLOOKUP(A94,'2024-2023'!$B$3:$LN$1000,108,0),"")+IFERROR(VLOOKUP(A94,'2024-2023'!$B$3:$LN$1000,92,0),""),"")</f>
        <v>148464</v>
      </c>
      <c r="V94" s="10">
        <f>IFERROR(IFERROR(VLOOKUP(A94,'2024-2023'!$B$3:$LN$1000,107,0),"")+IFERROR(VLOOKUP(A94,'2024-2023'!$B$3:$LN$1000,91,0),""),"")</f>
        <v>141261</v>
      </c>
      <c r="W94">
        <f>IFERROR(IFERROR(VLOOKUP(A94,'2020-2019'!$B$3:$LN$4660,93,0),"")+IFERROR(VLOOKUP(A94,'2020-2019'!$B$3:$LN$4660,109,0),""),"")</f>
        <v>92750</v>
      </c>
      <c r="X94">
        <f>IFERROR(IFERROR(VLOOKUP(A94,'2022-2021'!$B$3:$LN$4660,94,0),"")+IFERROR(VLOOKUP(A94,'2022-2021'!$B$3:$LN$4660,110,0),""),"")</f>
        <v>6115</v>
      </c>
      <c r="Y94">
        <f>IFERROR(IFERROR(VLOOKUP(A94,'2022-2021'!$B$3:$LN$4660,109,0),"")+IFERROR(VLOOKUP(A94,'2022-2021'!$B$3:$LN$4660,93,0),""),"")</f>
        <v>7494</v>
      </c>
      <c r="Z94">
        <f>IFERROR((IFERROR(VLOOKUP(A94,'2024-2023'!$B$3:$LN$4660,110,0),"")+IFERROR(VLOOKUP(A94,'2024-2023'!$B$3:$LN$4660,94,0),"")),"")</f>
        <v>10042</v>
      </c>
      <c r="AA94">
        <f>IFERROR((IFERROR(VLOOKUP(A94,'2024-2023'!$B$3:$LN$4660,93,0),"")+IFERROR(VLOOKUP(A94,'2024-2023'!$B$3:$LN$4660,109,0),"")),"")</f>
        <v>9768</v>
      </c>
      <c r="AB94">
        <f>IFERROR((IFERROR(VLOOKUP(A94,'2020-2019'!$B$3:$LN$466,'2020-2019'!$CV$1,0),"")),"")</f>
        <v>22462</v>
      </c>
      <c r="AC94">
        <f>IFERROR((IFERROR(VLOOKUP(A94,'2022-2021'!$B$3:$LN$4660,100,0),"")),"")</f>
        <v>34525</v>
      </c>
      <c r="AD94">
        <f>IFERROR((IFERROR(VLOOKUP(A94,'2022-2021'!$B$3:$LN$4660,99,0),"")),"")</f>
        <v>31894</v>
      </c>
      <c r="AE94">
        <f>IFERROR((IFERROR(VLOOKUP(A94,'2024-2023'!$B$3:$LN$4660,100,0),"")),"")</f>
        <v>44713</v>
      </c>
      <c r="AF94">
        <f>IFERROR(VLOOKUP(A94,'2024-2023'!$B$3:$LN$4660,99,0),"")</f>
        <v>36741</v>
      </c>
      <c r="AG94">
        <f>IFERROR((IFERROR(VLOOKUP(A94,'2020-2019'!$B$3:$LN$4660,'2020-2019'!$X$1,0),"")+IFERROR(VLOOKUP(A94,'2020-2019'!$B$3:$LN$4660,'2020-2019'!$AN$1,0),"")),"")</f>
        <v>70900</v>
      </c>
      <c r="AH94">
        <f>IFERROR((IFERROR(VLOOKUP(A94,'2022-2021'!$B$3:$LN$4660,24,0),"")+IFERROR(VLOOKUP(A94,'2022-2021'!$B$3:$LN$4660,40,0),"")),"")</f>
        <v>101357</v>
      </c>
      <c r="AI94">
        <f>IFERROR((IFERROR(VLOOKUP(A94,'2022-2021'!$B$3:$LN$4660,23,0),"")+IFERROR(VLOOKUP(A94,'2022-2021'!$B$3:$LN$4660,39,0),"")),"")</f>
        <v>102789</v>
      </c>
      <c r="AJ94">
        <f>IFERROR((IFERROR(VLOOKUP(A94,'2024-2023'!$B$3:$LN$4660,24,0),"")+IFERROR(VLOOKUP(A94,'2024-2023'!$B$3:$LN$4660,40,0),"")),"")</f>
        <v>161427</v>
      </c>
      <c r="AK94">
        <f>IFERROR((IFERROR(VLOOKUP(A94,'2024-2023'!$B$3:$LN$4660,23,0),"")+IFERROR(VLOOKUP(A94,'2024-2023'!$B$3:$LN$4660,39,0),"")),"")</f>
        <v>188689</v>
      </c>
      <c r="AL94">
        <f>IFERROR(VLOOKUP(A94,'2020-2019'!$B$3:$LN$466,'2020-2019'!$AM$1,0),"")</f>
        <v>13109</v>
      </c>
      <c r="AM94">
        <f>IFERROR(VLOOKUP(A94,'2022-2021'!$B$3:$LN$4660,38,0),"")</f>
        <v>33393</v>
      </c>
      <c r="AN94">
        <f>IFERROR(VLOOKUP(A94,'2022-2021'!$B$3:$LN$4660,37,0),"")</f>
        <v>62046</v>
      </c>
      <c r="AO94">
        <f>IFERROR(VLOOKUP(A94,'2024-2023'!$B$3:$LN$4660,38,0),"")</f>
        <v>88475</v>
      </c>
      <c r="AP94">
        <f>IFERROR(VLOOKUP(A94,'2024-2023'!$B$3:$LN$4660,37,0),"")</f>
        <v>153438</v>
      </c>
      <c r="AQ94">
        <f>IFERROR((IFERROR(VLOOKUP(A94,'2020-2019'!$B$3:$LN$466,'2020-2019'!$BL$1,0),"")+IFERROR(VLOOKUP(A94,'2020-2019'!$B$3:$LN$466,'2020-2019'!$BV$1,0),"")),"")</f>
        <v>0</v>
      </c>
      <c r="AR94" s="5">
        <f t="shared" si="7"/>
        <v>1.4119999999999999</v>
      </c>
      <c r="AS94" t="str">
        <f>IFERROR(VLOOKUP(A94,риски!$G$2:$H$642,2,0),"")</f>
        <v>низкий</v>
      </c>
      <c r="AT94" t="str">
        <f>IFERROR(VLOOKUP(A94,Реест!A117:$P$30000,15,0),"")</f>
        <v>Inter-prime.org</v>
      </c>
      <c r="AU94" t="str">
        <f>IFERROR(VLOOKUP(A94,old!$A$3:$AU$2001,47,0),"")</f>
        <v>image151</v>
      </c>
      <c r="AV94" s="3">
        <f t="shared" si="8"/>
        <v>2.661339915373766</v>
      </c>
      <c r="AW94" t="str">
        <f t="shared" si="9"/>
        <v xml:space="preserve"> ООО ПКО «Интер-Прайм» зарегистрировано по адресу: 127015, Москва г, Новодмитровская Б. ул, дом 23, строение 3. Генеральным директором является Куренкова Анастасия Сергеевна. Рост доходов компании за 5 лет: 141,2%. Рост финансовых активов компании за 5 лет: 266,13%. ФССП присвоил низкий уровень риска для данного ПКО.</v>
      </c>
      <c r="AX94" t="s">
        <v>22914</v>
      </c>
      <c r="AY94">
        <f>VLOOKUP(A94,'2024-2023'!$B$2:$NY$583,'2024-2023'!$BH$1,0)</f>
        <v>231488</v>
      </c>
      <c r="AZ94">
        <f>VLOOKUP(A94,'2024-2023'!$B$2:$NY$583,71,0)</f>
        <v>133</v>
      </c>
      <c r="BA94">
        <f>VLOOKUP(A94,'2024-2023'!$B$2:$NY$583,79,0)</f>
        <v>117799</v>
      </c>
      <c r="BB94">
        <f t="shared" si="10"/>
        <v>0.5094518938346696</v>
      </c>
      <c r="BC94" s="6">
        <f t="shared" si="11"/>
        <v>0.28239999999999998</v>
      </c>
      <c r="BD94" s="6">
        <f t="shared" si="12"/>
        <v>0.26009301930469131</v>
      </c>
      <c r="BE94" t="str">
        <f t="shared" si="13"/>
        <v>Малая фирма</v>
      </c>
    </row>
    <row r="95" spans="1:57">
      <c r="A95" s="10">
        <v>7714365867</v>
      </c>
      <c r="B95">
        <v>104</v>
      </c>
      <c r="C95" t="s">
        <v>816</v>
      </c>
      <c r="D95">
        <v>7714365867</v>
      </c>
      <c r="E95" t="s">
        <v>14960</v>
      </c>
      <c r="F95" t="s">
        <v>13991</v>
      </c>
      <c r="G95" s="7">
        <v>42345</v>
      </c>
      <c r="H95">
        <v>10</v>
      </c>
      <c r="I95" t="s">
        <v>44</v>
      </c>
      <c r="J95" t="s">
        <v>4908</v>
      </c>
      <c r="K95" t="s">
        <v>4907</v>
      </c>
      <c r="L95" t="s">
        <v>820</v>
      </c>
      <c r="M95">
        <f>VLOOKUP(D95,УК!$A$1:$B$599,2,0)/1000</f>
        <v>10</v>
      </c>
      <c r="R95" s="10">
        <f>IFERROR(IFERROR(VLOOKUP(A95,'2020-2019'!$B$3:$LN$466,108,0),"")+IFERROR(VLOOKUP(A95,'2020-2019'!$B$3:$LN$1000,91,0),""),"")</f>
        <v>120602</v>
      </c>
      <c r="S95" s="10">
        <f>IFERROR(IFERROR(VLOOKUP(A95,'2022-2021'!$B$3:$LN$1000,108,0),"")+IFERROR(VLOOKUP(A95,'2022-2021'!$B$3:$LN$1000,92,0),""),"")</f>
        <v>49925</v>
      </c>
      <c r="T95" s="10">
        <f>IFERROR(IFERROR(VLOOKUP(A95,'2022-2021'!$B$3:$LN$1000,107,0),"")+IFERROR(VLOOKUP(A95,'2022-2021'!$B$3:$LN$1000,91,0),""),"")</f>
        <v>57022</v>
      </c>
      <c r="U95" s="10">
        <f>IFERROR(IFERROR(VLOOKUP(A95,'2024-2023'!$B$3:$LN$1000,108,0),"")+IFERROR(VLOOKUP(A95,'2024-2023'!$B$3:$LN$1000,92,0),""),"")</f>
        <v>146383</v>
      </c>
      <c r="V95" s="10">
        <f>IFERROR(IFERROR(VLOOKUP(A95,'2024-2023'!$B$3:$LN$1000,107,0),"")+IFERROR(VLOOKUP(A95,'2024-2023'!$B$3:$LN$1000,91,0),""),"")</f>
        <v>253459</v>
      </c>
      <c r="W95">
        <f>IFERROR(IFERROR(VLOOKUP(A95,'2020-2019'!$B$3:$LN$4660,93,0),"")+IFERROR(VLOOKUP(A95,'2020-2019'!$B$3:$LN$4660,109,0),""),"")</f>
        <v>29139</v>
      </c>
      <c r="X95">
        <f>IFERROR(IFERROR(VLOOKUP(A95,'2022-2021'!$B$3:$LN$4660,94,0),"")+IFERROR(VLOOKUP(A95,'2022-2021'!$B$3:$LN$4660,110,0),""),"")</f>
        <v>34432</v>
      </c>
      <c r="Y95">
        <f>IFERROR(IFERROR(VLOOKUP(A95,'2022-2021'!$B$3:$LN$4660,109,0),"")+IFERROR(VLOOKUP(A95,'2022-2021'!$B$3:$LN$4660,93,0),""),"")</f>
        <v>45225</v>
      </c>
      <c r="Z95">
        <f>IFERROR((IFERROR(VLOOKUP(A95,'2024-2023'!$B$3:$LN$4660,110,0),"")+IFERROR(VLOOKUP(A95,'2024-2023'!$B$3:$LN$4660,94,0),"")),"")</f>
        <v>71329</v>
      </c>
      <c r="AA95">
        <f>IFERROR((IFERROR(VLOOKUP(A95,'2024-2023'!$B$3:$LN$4660,93,0),"")+IFERROR(VLOOKUP(A95,'2024-2023'!$B$3:$LN$4660,109,0),"")),"")</f>
        <v>283226</v>
      </c>
      <c r="AB95">
        <f>IFERROR((IFERROR(VLOOKUP(A95,'2020-2019'!$B$3:$LN$466,'2020-2019'!$CV$1,0),"")),"")</f>
        <v>65772</v>
      </c>
      <c r="AC95">
        <f>IFERROR((IFERROR(VLOOKUP(A95,'2022-2021'!$B$3:$LN$4660,100,0),"")),"")</f>
        <v>14160</v>
      </c>
      <c r="AD95">
        <f>IFERROR((IFERROR(VLOOKUP(A95,'2022-2021'!$B$3:$LN$4660,99,0),"")),"")</f>
        <v>10990</v>
      </c>
      <c r="AE95">
        <f>IFERROR((IFERROR(VLOOKUP(A95,'2024-2023'!$B$3:$LN$4660,100,0),"")),"")</f>
        <v>73477</v>
      </c>
      <c r="AF95">
        <f>IFERROR(VLOOKUP(A95,'2024-2023'!$B$3:$LN$4660,99,0),"")</f>
        <v>-35915</v>
      </c>
      <c r="AG95">
        <f>IFERROR((IFERROR(VLOOKUP(A95,'2020-2019'!$B$3:$LN$4660,'2020-2019'!$X$1,0),"")+IFERROR(VLOOKUP(A95,'2020-2019'!$B$3:$LN$4660,'2020-2019'!$AN$1,0),"")),"")</f>
        <v>0</v>
      </c>
      <c r="AH95">
        <f>IFERROR((IFERROR(VLOOKUP(A95,'2022-2021'!$B$3:$LN$4660,24,0),"")+IFERROR(VLOOKUP(A95,'2022-2021'!$B$3:$LN$4660,40,0),"")),"")</f>
        <v>0</v>
      </c>
      <c r="AI95">
        <f>IFERROR((IFERROR(VLOOKUP(A95,'2022-2021'!$B$3:$LN$4660,23,0),"")+IFERROR(VLOOKUP(A95,'2022-2021'!$B$3:$LN$4660,39,0),"")),"")</f>
        <v>0</v>
      </c>
      <c r="AJ95">
        <f>IFERROR((IFERROR(VLOOKUP(A95,'2024-2023'!$B$3:$LN$4660,24,0),"")+IFERROR(VLOOKUP(A95,'2024-2023'!$B$3:$LN$4660,40,0),"")),"")</f>
        <v>0</v>
      </c>
      <c r="AK95">
        <f>IFERROR((IFERROR(VLOOKUP(A95,'2024-2023'!$B$3:$LN$4660,23,0),"")+IFERROR(VLOOKUP(A95,'2024-2023'!$B$3:$LN$4660,39,0),"")),"")</f>
        <v>0</v>
      </c>
      <c r="AL95">
        <f>IFERROR(VLOOKUP(A95,'2020-2019'!$B$3:$LN$466,'2020-2019'!$AM$1,0),"")</f>
        <v>105288</v>
      </c>
      <c r="AM95">
        <f>IFERROR(VLOOKUP(A95,'2022-2021'!$B$3:$LN$4660,38,0),"")</f>
        <v>91152</v>
      </c>
      <c r="AN95">
        <f>IFERROR(VLOOKUP(A95,'2022-2021'!$B$3:$LN$4660,37,0),"")</f>
        <v>108636</v>
      </c>
      <c r="AO95">
        <f>IFERROR(VLOOKUP(A95,'2024-2023'!$B$3:$LN$4660,38,0),"")</f>
        <v>178774</v>
      </c>
      <c r="AP95">
        <f>IFERROR(VLOOKUP(A95,'2024-2023'!$B$3:$LN$4660,37,0),"")</f>
        <v>389531</v>
      </c>
      <c r="AQ95">
        <f>IFERROR((IFERROR(VLOOKUP(A95,'2020-2019'!$B$3:$LN$466,'2020-2019'!$BL$1,0),"")+IFERROR(VLOOKUP(A95,'2020-2019'!$B$3:$LN$466,'2020-2019'!$BV$1,0),"")),"")</f>
        <v>0</v>
      </c>
      <c r="AR95" s="5">
        <f t="shared" si="7"/>
        <v>2.1019999999999999</v>
      </c>
      <c r="AS95" t="str">
        <f>IFERROR(VLOOKUP(A95,риски!$G$2:$H$642,2,0),"")</f>
        <v>низкий</v>
      </c>
      <c r="AT95" t="str">
        <f>IFERROR(VLOOKUP(A95,Реест!A118:$P$30000,15,0),"")</f>
        <v>rmc-collecting.ru</v>
      </c>
      <c r="AU95" t="str">
        <f>IFERROR(VLOOKUP(A95,old!$A$3:$AU$2001,47,0),"")</f>
        <v>image128</v>
      </c>
      <c r="AV95" s="3" t="str">
        <f t="shared" si="8"/>
        <v/>
      </c>
      <c r="AW95" t="str">
        <f t="shared" si="9"/>
        <v xml:space="preserve"> ООО ПКО «РМК-Коллектинг» зарегистрировано по адресу: 123007, Город Москва, вн.тер. г. Муниципальный Округ Хорошевский, ш Хорошёвское, дом 35, корпус 1, помещение 7. Генеральным директором является Морозов Александр Александрович. Рост доходов компании за 5 лет: 210,2%. ФССП присвоил низкий уровень риска для данного ПКО.</v>
      </c>
      <c r="AX95" t="s">
        <v>22914</v>
      </c>
      <c r="AY95">
        <f>VLOOKUP(A95,'2024-2023'!$B$2:$NY$583,'2024-2023'!$BH$1,0)</f>
        <v>32304</v>
      </c>
      <c r="AZ95">
        <f>VLOOKUP(A95,'2024-2023'!$B$2:$NY$583,71,0)</f>
        <v>0</v>
      </c>
      <c r="BA95">
        <f>VLOOKUP(A95,'2024-2023'!$B$2:$NY$583,79,0)</f>
        <v>0</v>
      </c>
      <c r="BB95">
        <f t="shared" si="10"/>
        <v>0</v>
      </c>
      <c r="BC95" s="6">
        <f t="shared" si="11"/>
        <v>0.4204</v>
      </c>
      <c r="BD95" s="6">
        <f t="shared" si="12"/>
        <v>-0.14169944645879609</v>
      </c>
      <c r="BE95" t="str">
        <f t="shared" si="13"/>
        <v>Малая фирма</v>
      </c>
    </row>
    <row r="96" spans="1:57">
      <c r="A96" s="10">
        <v>4345197098</v>
      </c>
      <c r="B96">
        <v>61</v>
      </c>
      <c r="C96" t="s">
        <v>836</v>
      </c>
      <c r="D96">
        <v>4345197098</v>
      </c>
      <c r="E96" t="s">
        <v>14964</v>
      </c>
      <c r="F96" t="s">
        <v>13996</v>
      </c>
      <c r="G96" s="7">
        <v>39293</v>
      </c>
      <c r="H96">
        <v>19</v>
      </c>
      <c r="I96" t="s">
        <v>44</v>
      </c>
      <c r="J96" t="s">
        <v>4878</v>
      </c>
      <c r="K96" t="s">
        <v>4877</v>
      </c>
      <c r="L96" t="s">
        <v>840</v>
      </c>
      <c r="M96">
        <f>VLOOKUP(D96,УК!$A$1:$B$599,2,0)/1000</f>
        <v>10</v>
      </c>
      <c r="R96" s="10">
        <f>IFERROR(IFERROR(VLOOKUP(A96,'2020-2019'!$B$3:$LN$466,108,0),"")+IFERROR(VLOOKUP(A96,'2020-2019'!$B$3:$LN$1000,91,0),""),"")</f>
        <v>158398</v>
      </c>
      <c r="S96" s="10">
        <f>IFERROR(IFERROR(VLOOKUP(A96,'2022-2021'!$B$3:$LN$1000,108,0),"")+IFERROR(VLOOKUP(A96,'2022-2021'!$B$3:$LN$1000,92,0),""),"")</f>
        <v>209408</v>
      </c>
      <c r="T96" s="10">
        <f>IFERROR(IFERROR(VLOOKUP(A96,'2022-2021'!$B$3:$LN$1000,107,0),"")+IFERROR(VLOOKUP(A96,'2022-2021'!$B$3:$LN$1000,91,0),""),"")</f>
        <v>225360</v>
      </c>
      <c r="U96" s="10">
        <f>IFERROR(IFERROR(VLOOKUP(A96,'2024-2023'!$B$3:$LN$1000,108,0),"")+IFERROR(VLOOKUP(A96,'2024-2023'!$B$3:$LN$1000,92,0),""),"")</f>
        <v>245769</v>
      </c>
      <c r="V96" s="10">
        <f>IFERROR(IFERROR(VLOOKUP(A96,'2024-2023'!$B$3:$LN$1000,107,0),"")+IFERROR(VLOOKUP(A96,'2024-2023'!$B$3:$LN$1000,91,0),""),"")</f>
        <v>411741</v>
      </c>
      <c r="W96">
        <f>IFERROR(IFERROR(VLOOKUP(A96,'2020-2019'!$B$3:$LN$4660,93,0),"")+IFERROR(VLOOKUP(A96,'2020-2019'!$B$3:$LN$4660,109,0),""),"")</f>
        <v>108196</v>
      </c>
      <c r="X96">
        <f>IFERROR(IFERROR(VLOOKUP(A96,'2022-2021'!$B$3:$LN$4660,94,0),"")+IFERROR(VLOOKUP(A96,'2022-2021'!$B$3:$LN$4660,110,0),""),"")</f>
        <v>199897</v>
      </c>
      <c r="Y96">
        <f>IFERROR(IFERROR(VLOOKUP(A96,'2022-2021'!$B$3:$LN$4660,109,0),"")+IFERROR(VLOOKUP(A96,'2022-2021'!$B$3:$LN$4660,93,0),""),"")</f>
        <v>184612</v>
      </c>
      <c r="Z96">
        <f>IFERROR((IFERROR(VLOOKUP(A96,'2024-2023'!$B$3:$LN$4660,110,0),"")+IFERROR(VLOOKUP(A96,'2024-2023'!$B$3:$LN$4660,94,0),"")),"")</f>
        <v>224751</v>
      </c>
      <c r="AA96">
        <f>IFERROR((IFERROR(VLOOKUP(A96,'2024-2023'!$B$3:$LN$4660,93,0),"")+IFERROR(VLOOKUP(A96,'2024-2023'!$B$3:$LN$4660,109,0),"")),"")</f>
        <v>332500</v>
      </c>
      <c r="AB96">
        <f>IFERROR((IFERROR(VLOOKUP(A96,'2020-2019'!$B$3:$LN$466,'2020-2019'!$CV$1,0),"")),"")</f>
        <v>29796</v>
      </c>
      <c r="AC96">
        <f>IFERROR((IFERROR(VLOOKUP(A96,'2022-2021'!$B$3:$LN$4660,100,0),"")),"")</f>
        <v>7557</v>
      </c>
      <c r="AD96">
        <f>IFERROR((IFERROR(VLOOKUP(A96,'2022-2021'!$B$3:$LN$4660,99,0),"")),"")</f>
        <v>38627</v>
      </c>
      <c r="AE96">
        <f>IFERROR((IFERROR(VLOOKUP(A96,'2024-2023'!$B$3:$LN$4660,100,0),"")),"")</f>
        <v>18396</v>
      </c>
      <c r="AF96">
        <f>IFERROR(VLOOKUP(A96,'2024-2023'!$B$3:$LN$4660,99,0),"")</f>
        <v>30842</v>
      </c>
      <c r="AG96">
        <f>IFERROR((IFERROR(VLOOKUP(A96,'2020-2019'!$B$3:$LN$4660,'2020-2019'!$X$1,0),"")+IFERROR(VLOOKUP(A96,'2020-2019'!$B$3:$LN$4660,'2020-2019'!$AN$1,0),"")),"")</f>
        <v>1000</v>
      </c>
      <c r="AH96">
        <f>IFERROR((IFERROR(VLOOKUP(A96,'2022-2021'!$B$3:$LN$4660,24,0),"")+IFERROR(VLOOKUP(A96,'2022-2021'!$B$3:$LN$4660,40,0),"")),"")</f>
        <v>1004</v>
      </c>
      <c r="AI96">
        <f>IFERROR((IFERROR(VLOOKUP(A96,'2022-2021'!$B$3:$LN$4660,23,0),"")+IFERROR(VLOOKUP(A96,'2022-2021'!$B$3:$LN$4660,39,0),"")),"")</f>
        <v>1004</v>
      </c>
      <c r="AJ96">
        <f>IFERROR((IFERROR(VLOOKUP(A96,'2024-2023'!$B$3:$LN$4660,24,0),"")+IFERROR(VLOOKUP(A96,'2024-2023'!$B$3:$LN$4660,40,0),"")),"")</f>
        <v>1004</v>
      </c>
      <c r="AK96">
        <f>IFERROR((IFERROR(VLOOKUP(A96,'2024-2023'!$B$3:$LN$4660,23,0),"")+IFERROR(VLOOKUP(A96,'2024-2023'!$B$3:$LN$4660,39,0),"")),"")</f>
        <v>1004</v>
      </c>
      <c r="AL96">
        <f>IFERROR(VLOOKUP(A96,'2020-2019'!$B$3:$LN$466,'2020-2019'!$AM$1,0),"")</f>
        <v>36318</v>
      </c>
      <c r="AM96">
        <f>IFERROR(VLOOKUP(A96,'2022-2021'!$B$3:$LN$4660,38,0),"")</f>
        <v>83970</v>
      </c>
      <c r="AN96">
        <f>IFERROR(VLOOKUP(A96,'2022-2021'!$B$3:$LN$4660,37,0),"")</f>
        <v>67095</v>
      </c>
      <c r="AO96">
        <f>IFERROR(VLOOKUP(A96,'2024-2023'!$B$3:$LN$4660,38,0),"")</f>
        <v>280021</v>
      </c>
      <c r="AP96">
        <f>IFERROR(VLOOKUP(A96,'2024-2023'!$B$3:$LN$4660,37,0),"")</f>
        <v>282519</v>
      </c>
      <c r="AQ96">
        <f>IFERROR((IFERROR(VLOOKUP(A96,'2020-2019'!$B$3:$LN$466,'2020-2019'!$BL$1,0),"")+IFERROR(VLOOKUP(A96,'2020-2019'!$B$3:$LN$466,'2020-2019'!$BV$1,0),"")),"")</f>
        <v>25009</v>
      </c>
      <c r="AR96" s="5">
        <f t="shared" si="7"/>
        <v>2.5990000000000002</v>
      </c>
      <c r="AS96" t="str">
        <f>IFERROR(VLOOKUP(A96,риски!$G$2:$H$642,2,0),"")</f>
        <v>низкий</v>
      </c>
      <c r="AT96" t="str">
        <f>IFERROR(VLOOKUP(A96,Реест!A121:$P$30000,15,0),"")</f>
        <v>zakon43.ru</v>
      </c>
      <c r="AU96" t="str">
        <f>IFERROR(VLOOKUP(A96,old!$A$3:$AU$2001,47,0),"")</f>
        <v>image149</v>
      </c>
      <c r="AV96" s="3">
        <f t="shared" si="8"/>
        <v>1.004</v>
      </c>
      <c r="AW96" t="str">
        <f t="shared" si="9"/>
        <v xml:space="preserve"> ООО «ПКО «НБК» зарегистрировано по адресу: 610001, Кировская обл, Киров г, Красина ул, дом № 5, корпус 4. Генеральным директором является Калыгин Сергей Олегович. Рост доходов компании за 5 лет: 259,9%. Рост финансовых активов компании за 5 лет: 100,4%. Объем заемных средств компании на конец 2024 года: 25009 тыс. руб. ФССП присвоил низкий уровень риска для данного ПКО.</v>
      </c>
      <c r="AX96" t="s">
        <v>22945</v>
      </c>
      <c r="AY96">
        <f>VLOOKUP(A96,'2024-2023'!$B$2:$NY$583,'2024-2023'!$BH$1,0)</f>
        <v>143158</v>
      </c>
      <c r="AZ96">
        <f>VLOOKUP(A96,'2024-2023'!$B$2:$NY$583,71,0)</f>
        <v>0</v>
      </c>
      <c r="BA96">
        <f>VLOOKUP(A96,'2024-2023'!$B$2:$NY$583,79,0)</f>
        <v>0</v>
      </c>
      <c r="BB96">
        <f t="shared" si="10"/>
        <v>0</v>
      </c>
      <c r="BC96" s="6">
        <f t="shared" si="11"/>
        <v>0.51980000000000004</v>
      </c>
      <c r="BD96" s="6">
        <f t="shared" si="12"/>
        <v>7.4906312463417543E-2</v>
      </c>
      <c r="BE96" t="str">
        <f t="shared" si="13"/>
        <v>Малая фирма</v>
      </c>
    </row>
    <row r="97" spans="1:57">
      <c r="A97" s="10">
        <v>6659101869</v>
      </c>
      <c r="B97">
        <v>177</v>
      </c>
      <c r="C97" t="s">
        <v>843</v>
      </c>
      <c r="D97">
        <v>6659101869</v>
      </c>
      <c r="E97" t="s">
        <v>14965</v>
      </c>
      <c r="F97" t="s">
        <v>13997</v>
      </c>
      <c r="G97" s="7">
        <v>38058</v>
      </c>
      <c r="H97">
        <v>22</v>
      </c>
      <c r="I97" t="s">
        <v>73</v>
      </c>
      <c r="J97" t="s">
        <v>5109</v>
      </c>
      <c r="K97" t="s">
        <v>5108</v>
      </c>
      <c r="L97" t="s">
        <v>847</v>
      </c>
      <c r="M97">
        <f>VLOOKUP(D97,УК!$A$1:$B$599,2,0)/1000</f>
        <v>20</v>
      </c>
      <c r="R97" s="10">
        <f>IFERROR(IFERROR(VLOOKUP(A97,'2020-2019'!$B$3:$LN$466,108,0),"")+IFERROR(VLOOKUP(A97,'2020-2019'!$B$3:$LN$1000,91,0),""),"")</f>
        <v>27966</v>
      </c>
      <c r="S97" s="10">
        <f>IFERROR(IFERROR(VLOOKUP(A97,'2022-2021'!$B$3:$LN$1000,108,0),"")+IFERROR(VLOOKUP(A97,'2022-2021'!$B$3:$LN$1000,92,0),""),"")</f>
        <v>27526</v>
      </c>
      <c r="T97" s="10">
        <f>IFERROR(IFERROR(VLOOKUP(A97,'2022-2021'!$B$3:$LN$1000,107,0),"")+IFERROR(VLOOKUP(A97,'2022-2021'!$B$3:$LN$1000,91,0),""),"")</f>
        <v>39254</v>
      </c>
      <c r="U97" s="10">
        <f>IFERROR(IFERROR(VLOOKUP(A97,'2024-2023'!$B$3:$LN$1000,108,0),"")+IFERROR(VLOOKUP(A97,'2024-2023'!$B$3:$LN$1000,92,0),""),"")</f>
        <v>48944</v>
      </c>
      <c r="V97" s="10">
        <f>IFERROR(IFERROR(VLOOKUP(A97,'2024-2023'!$B$3:$LN$1000,107,0),"")+IFERROR(VLOOKUP(A97,'2024-2023'!$B$3:$LN$1000,91,0),""),"")</f>
        <v>49991</v>
      </c>
      <c r="W97">
        <f>IFERROR(IFERROR(VLOOKUP(A97,'2020-2019'!$B$3:$LN$4660,93,0),"")+IFERROR(VLOOKUP(A97,'2020-2019'!$B$3:$LN$4660,109,0),""),"")</f>
        <v>34327</v>
      </c>
      <c r="X97">
        <f>IFERROR(IFERROR(VLOOKUP(A97,'2022-2021'!$B$3:$LN$4660,94,0),"")+IFERROR(VLOOKUP(A97,'2022-2021'!$B$3:$LN$4660,110,0),""),"")</f>
        <v>14885</v>
      </c>
      <c r="Y97">
        <f>IFERROR(IFERROR(VLOOKUP(A97,'2022-2021'!$B$3:$LN$4660,109,0),"")+IFERROR(VLOOKUP(A97,'2022-2021'!$B$3:$LN$4660,93,0),""),"")</f>
        <v>11315</v>
      </c>
      <c r="Z97">
        <f>IFERROR((IFERROR(VLOOKUP(A97,'2024-2023'!$B$3:$LN$4660,110,0),"")+IFERROR(VLOOKUP(A97,'2024-2023'!$B$3:$LN$4660,94,0),"")),"")</f>
        <v>17260</v>
      </c>
      <c r="AA97">
        <f>IFERROR((IFERROR(VLOOKUP(A97,'2024-2023'!$B$3:$LN$4660,93,0),"")+IFERROR(VLOOKUP(A97,'2024-2023'!$B$3:$LN$4660,109,0),"")),"")</f>
        <v>18360</v>
      </c>
      <c r="AB97">
        <f>IFERROR((IFERROR(VLOOKUP(A97,'2020-2019'!$B$3:$LN$466,'2020-2019'!$CV$1,0),"")),"")</f>
        <v>3093</v>
      </c>
      <c r="AC97">
        <f>IFERROR((IFERROR(VLOOKUP(A97,'2022-2021'!$B$3:$LN$4660,100,0),"")),"")</f>
        <v>10304</v>
      </c>
      <c r="AD97">
        <f>IFERROR((IFERROR(VLOOKUP(A97,'2022-2021'!$B$3:$LN$4660,99,0),"")),"")</f>
        <v>25008</v>
      </c>
      <c r="AE97">
        <f>IFERROR((IFERROR(VLOOKUP(A97,'2024-2023'!$B$3:$LN$4660,100,0),"")),"")</f>
        <v>28306</v>
      </c>
      <c r="AF97">
        <f>IFERROR(VLOOKUP(A97,'2024-2023'!$B$3:$LN$4660,99,0),"")</f>
        <v>27082</v>
      </c>
      <c r="AG97">
        <f>IFERROR((IFERROR(VLOOKUP(A97,'2020-2019'!$B$3:$LN$4660,'2020-2019'!$X$1,0),"")+IFERROR(VLOOKUP(A97,'2020-2019'!$B$3:$LN$4660,'2020-2019'!$AN$1,0),"")),"")</f>
        <v>44</v>
      </c>
      <c r="AH97">
        <f>IFERROR((IFERROR(VLOOKUP(A97,'2022-2021'!$B$3:$LN$4660,24,0),"")+IFERROR(VLOOKUP(A97,'2022-2021'!$B$3:$LN$4660,40,0),"")),"")</f>
        <v>0</v>
      </c>
      <c r="AI97">
        <f>IFERROR((IFERROR(VLOOKUP(A97,'2022-2021'!$B$3:$LN$4660,23,0),"")+IFERROR(VLOOKUP(A97,'2022-2021'!$B$3:$LN$4660,39,0),"")),"")</f>
        <v>0</v>
      </c>
      <c r="AJ97">
        <f>IFERROR((IFERROR(VLOOKUP(A97,'2024-2023'!$B$3:$LN$4660,24,0),"")+IFERROR(VLOOKUP(A97,'2024-2023'!$B$3:$LN$4660,40,0),"")),"")</f>
        <v>0</v>
      </c>
      <c r="AK97">
        <f>IFERROR((IFERROR(VLOOKUP(A97,'2024-2023'!$B$3:$LN$4660,23,0),"")+IFERROR(VLOOKUP(A97,'2024-2023'!$B$3:$LN$4660,39,0),"")),"")</f>
        <v>0</v>
      </c>
      <c r="AL97">
        <f>IFERROR(VLOOKUP(A97,'2020-2019'!$B$3:$LN$466,'2020-2019'!$AM$1,0),"")</f>
        <v>37072</v>
      </c>
      <c r="AM97">
        <f>IFERROR(VLOOKUP(A97,'2022-2021'!$B$3:$LN$4660,38,0),"")</f>
        <v>60336</v>
      </c>
      <c r="AN97">
        <f>IFERROR(VLOOKUP(A97,'2022-2021'!$B$3:$LN$4660,37,0),"")</f>
        <v>83805</v>
      </c>
      <c r="AO97">
        <f>IFERROR(VLOOKUP(A97,'2024-2023'!$B$3:$LN$4660,38,0),"")</f>
        <v>127537</v>
      </c>
      <c r="AP97">
        <f>IFERROR(VLOOKUP(A97,'2024-2023'!$B$3:$LN$4660,37,0),"")</f>
        <v>167117</v>
      </c>
      <c r="AQ97">
        <f>IFERROR((IFERROR(VLOOKUP(A97,'2020-2019'!$B$3:$LN$466,'2020-2019'!$BL$1,0),"")+IFERROR(VLOOKUP(A97,'2020-2019'!$B$3:$LN$466,'2020-2019'!$BV$1,0),"")),"")</f>
        <v>13227</v>
      </c>
      <c r="AR97" s="5">
        <f t="shared" si="7"/>
        <v>1.788</v>
      </c>
      <c r="AS97" t="str">
        <f>IFERROR(VLOOKUP(A97,риски!$G$2:$H$642,2,0),"")</f>
        <v>низкий</v>
      </c>
      <c r="AT97" t="str">
        <f>IFERROR(VLOOKUP(A97,Реест!A122:$P$30000,15,0),"")</f>
        <v>usrdc.ru</v>
      </c>
      <c r="AU97" t="str">
        <f>IFERROR(VLOOKUP(A97,old!$A$3:$AU$2001,47,0),"")</f>
        <v>image067</v>
      </c>
      <c r="AV97" s="3">
        <f t="shared" si="8"/>
        <v>0</v>
      </c>
      <c r="AW97" t="str">
        <f t="shared" si="9"/>
        <v xml:space="preserve"> ООО ПКО «Урало-Сибирский расчетно-долговой центр» зарегистрировано по адресу: 620026, Свердловская обл, Екатеринбург г, Куйбышева ул, дом 48Г, квартира 17. Генеральным директором является Вершинин Дмитрий Федорович. Рост доходов компании за 5 лет: 178,8%. Объем заемных средств компании на конец 2024 года: 13227 тыс. руб. ФССП присвоил низкий уровень риска для данного ПКО.</v>
      </c>
      <c r="AX97" t="s">
        <v>22926</v>
      </c>
      <c r="AY97">
        <f>VLOOKUP(A97,'2024-2023'!$B$2:$NY$583,'2024-2023'!$BH$1,0)</f>
        <v>134719</v>
      </c>
      <c r="AZ97">
        <f>VLOOKUP(A97,'2024-2023'!$B$2:$NY$583,71,0)</f>
        <v>0</v>
      </c>
      <c r="BA97">
        <f>VLOOKUP(A97,'2024-2023'!$B$2:$NY$583,79,0)</f>
        <v>0</v>
      </c>
      <c r="BB97">
        <f t="shared" si="10"/>
        <v>0</v>
      </c>
      <c r="BC97" s="6">
        <f t="shared" si="11"/>
        <v>0.35760000000000003</v>
      </c>
      <c r="BD97" s="6">
        <f t="shared" si="12"/>
        <v>0.54173751275229542</v>
      </c>
      <c r="BE97" t="str">
        <f t="shared" si="13"/>
        <v>Малая фирма</v>
      </c>
    </row>
    <row r="98" spans="1:57">
      <c r="A98" s="10">
        <v>2635227255</v>
      </c>
      <c r="B98">
        <v>89</v>
      </c>
      <c r="C98" t="s">
        <v>850</v>
      </c>
      <c r="D98">
        <v>2635227255</v>
      </c>
      <c r="E98" t="s">
        <v>14966</v>
      </c>
      <c r="F98" t="s">
        <v>13998</v>
      </c>
      <c r="G98" s="7">
        <v>42839</v>
      </c>
      <c r="H98">
        <v>9</v>
      </c>
      <c r="I98" t="s">
        <v>73</v>
      </c>
      <c r="J98" t="s">
        <v>4901</v>
      </c>
      <c r="K98" t="s">
        <v>4901</v>
      </c>
      <c r="L98" t="s">
        <v>4177</v>
      </c>
      <c r="M98">
        <f>VLOOKUP(D98,УК!$A$1:$B$599,2,0)/1000</f>
        <v>10150</v>
      </c>
      <c r="R98" s="10">
        <f>IFERROR(IFERROR(VLOOKUP(A98,'2020-2019'!$B$3:$LN$466,108,0),"")+IFERROR(VLOOKUP(A98,'2020-2019'!$B$3:$LN$1000,91,0),""),"")</f>
        <v>13729</v>
      </c>
      <c r="S98" s="10">
        <f>IFERROR(IFERROR(VLOOKUP(A98,'2022-2021'!$B$3:$LN$1000,108,0),"")+IFERROR(VLOOKUP(A98,'2022-2021'!$B$3:$LN$1000,92,0),""),"")</f>
        <v>22306</v>
      </c>
      <c r="T98" s="10">
        <f>IFERROR(IFERROR(VLOOKUP(A98,'2022-2021'!$B$3:$LN$1000,107,0),"")+IFERROR(VLOOKUP(A98,'2022-2021'!$B$3:$LN$1000,91,0),""),"")</f>
        <v>32065</v>
      </c>
      <c r="U98" s="10">
        <f>IFERROR(IFERROR(VLOOKUP(A98,'2024-2023'!$B$3:$LN$1000,108,0),"")+IFERROR(VLOOKUP(A98,'2024-2023'!$B$3:$LN$1000,92,0),""),"")</f>
        <v>167581</v>
      </c>
      <c r="V98" s="10">
        <f>IFERROR(IFERROR(VLOOKUP(A98,'2024-2023'!$B$3:$LN$1000,107,0),"")+IFERROR(VLOOKUP(A98,'2024-2023'!$B$3:$LN$1000,91,0),""),"")</f>
        <v>289940</v>
      </c>
      <c r="W98">
        <f>IFERROR(IFERROR(VLOOKUP(A98,'2020-2019'!$B$3:$LN$4660,93,0),"")+IFERROR(VLOOKUP(A98,'2020-2019'!$B$3:$LN$4660,109,0),""),"")</f>
        <v>6456</v>
      </c>
      <c r="X98">
        <f>IFERROR(IFERROR(VLOOKUP(A98,'2022-2021'!$B$3:$LN$4660,94,0),"")+IFERROR(VLOOKUP(A98,'2022-2021'!$B$3:$LN$4660,110,0),""),"")</f>
        <v>21725</v>
      </c>
      <c r="Y98">
        <f>IFERROR(IFERROR(VLOOKUP(A98,'2022-2021'!$B$3:$LN$4660,109,0),"")+IFERROR(VLOOKUP(A98,'2022-2021'!$B$3:$LN$4660,93,0),""),"")</f>
        <v>0</v>
      </c>
      <c r="Z98">
        <f>IFERROR((IFERROR(VLOOKUP(A98,'2024-2023'!$B$3:$LN$4660,110,0),"")+IFERROR(VLOOKUP(A98,'2024-2023'!$B$3:$LN$4660,94,0),"")),"")</f>
        <v>0</v>
      </c>
      <c r="AA98">
        <f>IFERROR((IFERROR(VLOOKUP(A98,'2024-2023'!$B$3:$LN$4660,93,0),"")+IFERROR(VLOOKUP(A98,'2024-2023'!$B$3:$LN$4660,109,0),"")),"")</f>
        <v>0</v>
      </c>
      <c r="AB98">
        <f>IFERROR((IFERROR(VLOOKUP(A98,'2020-2019'!$B$3:$LN$466,'2020-2019'!$CV$1,0),"")),"")</f>
        <v>1170</v>
      </c>
      <c r="AC98">
        <f>IFERROR((IFERROR(VLOOKUP(A98,'2022-2021'!$B$3:$LN$4660,100,0),"")),"")</f>
        <v>173</v>
      </c>
      <c r="AD98">
        <f>IFERROR((IFERROR(VLOOKUP(A98,'2022-2021'!$B$3:$LN$4660,99,0),"")),"")</f>
        <v>972</v>
      </c>
      <c r="AE98">
        <f>IFERROR((IFERROR(VLOOKUP(A98,'2024-2023'!$B$3:$LN$4660,100,0),"")),"")</f>
        <v>108376</v>
      </c>
      <c r="AF98">
        <f>IFERROR(VLOOKUP(A98,'2024-2023'!$B$3:$LN$4660,99,0),"")</f>
        <v>111233</v>
      </c>
      <c r="AG98">
        <f>IFERROR((IFERROR(VLOOKUP(A98,'2020-2019'!$B$3:$LN$4660,'2020-2019'!$X$1,0),"")+IFERROR(VLOOKUP(A98,'2020-2019'!$B$3:$LN$4660,'2020-2019'!$AN$1,0),"")),"")</f>
        <v>10010</v>
      </c>
      <c r="AH98">
        <f>IFERROR((IFERROR(VLOOKUP(A98,'2022-2021'!$B$3:$LN$4660,24,0),"")+IFERROR(VLOOKUP(A98,'2022-2021'!$B$3:$LN$4660,40,0),"")),"")</f>
        <v>16049</v>
      </c>
      <c r="AI98">
        <f>IFERROR((IFERROR(VLOOKUP(A98,'2022-2021'!$B$3:$LN$4660,23,0),"")+IFERROR(VLOOKUP(A98,'2022-2021'!$B$3:$LN$4660,39,0),"")),"")</f>
        <v>44810</v>
      </c>
      <c r="AJ98">
        <f>IFERROR((IFERROR(VLOOKUP(A98,'2024-2023'!$B$3:$LN$4660,24,0),"")+IFERROR(VLOOKUP(A98,'2024-2023'!$B$3:$LN$4660,40,0),"")),"")</f>
        <v>238025</v>
      </c>
      <c r="AK98">
        <f>IFERROR((IFERROR(VLOOKUP(A98,'2024-2023'!$B$3:$LN$4660,23,0),"")+IFERROR(VLOOKUP(A98,'2024-2023'!$B$3:$LN$4660,39,0),"")),"")</f>
        <v>302649</v>
      </c>
      <c r="AL98">
        <f>IFERROR(VLOOKUP(A98,'2020-2019'!$B$3:$LN$466,'2020-2019'!$AM$1,0),"")</f>
        <v>0</v>
      </c>
      <c r="AM98">
        <f>IFERROR(VLOOKUP(A98,'2022-2021'!$B$3:$LN$4660,38,0),"")</f>
        <v>279</v>
      </c>
      <c r="AN98">
        <f>IFERROR(VLOOKUP(A98,'2022-2021'!$B$3:$LN$4660,37,0),"")</f>
        <v>353</v>
      </c>
      <c r="AO98">
        <f>IFERROR(VLOOKUP(A98,'2024-2023'!$B$3:$LN$4660,38,0),"")</f>
        <v>0</v>
      </c>
      <c r="AP98">
        <f>IFERROR(VLOOKUP(A98,'2024-2023'!$B$3:$LN$4660,37,0),"")</f>
        <v>0</v>
      </c>
      <c r="AQ98">
        <f>IFERROR((IFERROR(VLOOKUP(A98,'2020-2019'!$B$3:$LN$466,'2020-2019'!$BL$1,0),"")+IFERROR(VLOOKUP(A98,'2020-2019'!$B$3:$LN$466,'2020-2019'!$BV$1,0),"")),"")</f>
        <v>1207</v>
      </c>
      <c r="AR98" s="5">
        <f t="shared" si="7"/>
        <v>21.119</v>
      </c>
      <c r="AS98" t="str">
        <f>IFERROR(VLOOKUP(A98,риски!$G$2:$H$642,2,0),"")</f>
        <v>низкий</v>
      </c>
      <c r="AT98" t="str">
        <f>IFERROR(VLOOKUP(A98,Реест!A123:$P$30000,15,0),"")</f>
        <v>mkc-collection.ru</v>
      </c>
      <c r="AU98" t="str">
        <f>IFERROR(VLOOKUP(A98,old!$A$3:$AU$2001,47,0),"")</f>
        <v>image225</v>
      </c>
      <c r="AV98" s="3">
        <f t="shared" si="8"/>
        <v>30.234665334665333</v>
      </c>
      <c r="AW98" t="str">
        <f t="shared" si="9"/>
        <v xml:space="preserve"> ООО ПКО «МКЦ» зарегистрировано по адресу: 355003, Ставропольский край, г Ставрополь, ул Дзержинского, д 160. Генеральным директором является Колесникова Марина Сергеевна. Рост доходов компании за 5 лет: 2111,9%. Рост финансовых активов компании за 5 лет: 3023,47%. Объем заемных средств компании на конец 2024 года: 1207 тыс. руб. ФССП присвоил низкий уровень риска для данного ПКО.</v>
      </c>
      <c r="AX98" t="s">
        <v>22946</v>
      </c>
      <c r="AY98">
        <f>VLOOKUP(A98,'2024-2023'!$B$2:$NY$583,'2024-2023'!$BH$1,0)</f>
        <v>229768</v>
      </c>
      <c r="AZ98">
        <f>VLOOKUP(A98,'2024-2023'!$B$2:$NY$583,71,0)</f>
        <v>98506</v>
      </c>
      <c r="BA98">
        <f>VLOOKUP(A98,'2024-2023'!$B$2:$NY$583,79,0)</f>
        <v>6199</v>
      </c>
      <c r="BB98">
        <f t="shared" si="10"/>
        <v>0.45569879182479717</v>
      </c>
      <c r="BC98" s="6">
        <f t="shared" si="11"/>
        <v>4.2237999999999998</v>
      </c>
      <c r="BD98" s="6">
        <f t="shared" si="12"/>
        <v>0.38364144305718423</v>
      </c>
      <c r="BE98" t="str">
        <f t="shared" si="13"/>
        <v>Малая фирма</v>
      </c>
    </row>
    <row r="99" spans="1:57">
      <c r="A99" s="10">
        <v>6829117690</v>
      </c>
      <c r="B99">
        <v>185</v>
      </c>
      <c r="C99" t="s">
        <v>857</v>
      </c>
      <c r="D99">
        <v>6829117690</v>
      </c>
      <c r="E99" t="s">
        <v>14967</v>
      </c>
      <c r="F99" t="s">
        <v>13999</v>
      </c>
      <c r="G99" s="7">
        <v>42390</v>
      </c>
      <c r="H99">
        <v>10</v>
      </c>
      <c r="I99" t="s">
        <v>73</v>
      </c>
      <c r="J99" t="s">
        <v>5097</v>
      </c>
      <c r="K99" t="s">
        <v>5096</v>
      </c>
      <c r="L99" t="s">
        <v>3982</v>
      </c>
      <c r="M99">
        <f>VLOOKUP(D99,УК!$A$1:$B$599,2,0)/1000</f>
        <v>13.4</v>
      </c>
      <c r="R99" s="10">
        <f>IFERROR(IFERROR(VLOOKUP(A99,'2020-2019'!$B$3:$LN$466,108,0),"")+IFERROR(VLOOKUP(A99,'2020-2019'!$B$3:$LN$1000,91,0),""),"")</f>
        <v>14970</v>
      </c>
      <c r="S99" s="10">
        <f>IFERROR(IFERROR(VLOOKUP(A99,'2022-2021'!$B$3:$LN$1000,108,0),"")+IFERROR(VLOOKUP(A99,'2022-2021'!$B$3:$LN$1000,92,0),""),"")</f>
        <v>22260</v>
      </c>
      <c r="T99" s="10">
        <f>IFERROR(IFERROR(VLOOKUP(A99,'2022-2021'!$B$3:$LN$1000,107,0),"")+IFERROR(VLOOKUP(A99,'2022-2021'!$B$3:$LN$1000,91,0),""),"")</f>
        <v>26359</v>
      </c>
      <c r="U99" s="10">
        <f>IFERROR(IFERROR(VLOOKUP(A99,'2024-2023'!$B$3:$LN$1000,108,0),"")+IFERROR(VLOOKUP(A99,'2024-2023'!$B$3:$LN$1000,92,0),""),"")</f>
        <v>44413</v>
      </c>
      <c r="V99" s="10">
        <f>IFERROR(IFERROR(VLOOKUP(A99,'2024-2023'!$B$3:$LN$1000,107,0),"")+IFERROR(VLOOKUP(A99,'2024-2023'!$B$3:$LN$1000,91,0),""),"")</f>
        <v>55902</v>
      </c>
      <c r="W99">
        <f>IFERROR(IFERROR(VLOOKUP(A99,'2020-2019'!$B$3:$LN$4660,93,0),"")+IFERROR(VLOOKUP(A99,'2020-2019'!$B$3:$LN$4660,109,0),""),"")</f>
        <v>12451</v>
      </c>
      <c r="X99">
        <f>IFERROR(IFERROR(VLOOKUP(A99,'2022-2021'!$B$3:$LN$4660,94,0),"")+IFERROR(VLOOKUP(A99,'2022-2021'!$B$3:$LN$4660,110,0),""),"")</f>
        <v>7376</v>
      </c>
      <c r="Y99">
        <f>IFERROR(IFERROR(VLOOKUP(A99,'2022-2021'!$B$3:$LN$4660,109,0),"")+IFERROR(VLOOKUP(A99,'2022-2021'!$B$3:$LN$4660,93,0),""),"")</f>
        <v>8430</v>
      </c>
      <c r="Z99">
        <f>IFERROR((IFERROR(VLOOKUP(A99,'2024-2023'!$B$3:$LN$4660,110,0),"")+IFERROR(VLOOKUP(A99,'2024-2023'!$B$3:$LN$4660,94,0),"")),"")</f>
        <v>39573</v>
      </c>
      <c r="AA99">
        <f>IFERROR((IFERROR(VLOOKUP(A99,'2024-2023'!$B$3:$LN$4660,93,0),"")+IFERROR(VLOOKUP(A99,'2024-2023'!$B$3:$LN$4660,109,0),"")),"")</f>
        <v>35635</v>
      </c>
      <c r="AB99">
        <f>IFERROR((IFERROR(VLOOKUP(A99,'2020-2019'!$B$3:$LN$466,'2020-2019'!$CV$1,0),"")),"")</f>
        <v>1644</v>
      </c>
      <c r="AC99">
        <f>IFERROR((IFERROR(VLOOKUP(A99,'2022-2021'!$B$3:$LN$4660,100,0),"")),"")</f>
        <v>14144</v>
      </c>
      <c r="AD99">
        <f>IFERROR((IFERROR(VLOOKUP(A99,'2022-2021'!$B$3:$LN$4660,99,0),"")),"")</f>
        <v>17138</v>
      </c>
      <c r="AE99">
        <f>IFERROR((IFERROR(VLOOKUP(A99,'2024-2023'!$B$3:$LN$4660,100,0),"")),"")</f>
        <v>3642</v>
      </c>
      <c r="AF99">
        <f>IFERROR(VLOOKUP(A99,'2024-2023'!$B$3:$LN$4660,99,0),"")</f>
        <v>18458</v>
      </c>
      <c r="AG99">
        <f>IFERROR((IFERROR(VLOOKUP(A99,'2020-2019'!$B$3:$LN$4660,'2020-2019'!$X$1,0),"")+IFERROR(VLOOKUP(A99,'2020-2019'!$B$3:$LN$4660,'2020-2019'!$AN$1,0),"")),"")</f>
        <v>0</v>
      </c>
      <c r="AH99">
        <f>IFERROR((IFERROR(VLOOKUP(A99,'2022-2021'!$B$3:$LN$4660,24,0),"")+IFERROR(VLOOKUP(A99,'2022-2021'!$B$3:$LN$4660,40,0),"")),"")</f>
        <v>0</v>
      </c>
      <c r="AI99">
        <f>IFERROR((IFERROR(VLOOKUP(A99,'2022-2021'!$B$3:$LN$4660,23,0),"")+IFERROR(VLOOKUP(A99,'2022-2021'!$B$3:$LN$4660,39,0),"")),"")</f>
        <v>0</v>
      </c>
      <c r="AJ99">
        <f>IFERROR((IFERROR(VLOOKUP(A99,'2024-2023'!$B$3:$LN$4660,24,0),"")+IFERROR(VLOOKUP(A99,'2024-2023'!$B$3:$LN$4660,40,0),"")),"")</f>
        <v>0</v>
      </c>
      <c r="AK99">
        <f>IFERROR((IFERROR(VLOOKUP(A99,'2024-2023'!$B$3:$LN$4660,23,0),"")+IFERROR(VLOOKUP(A99,'2024-2023'!$B$3:$LN$4660,39,0),"")),"")</f>
        <v>0</v>
      </c>
      <c r="AL99">
        <f>IFERROR(VLOOKUP(A99,'2020-2019'!$B$3:$LN$466,'2020-2019'!$AM$1,0),"")</f>
        <v>45554</v>
      </c>
      <c r="AM99">
        <f>IFERROR(VLOOKUP(A99,'2022-2021'!$B$3:$LN$4660,38,0),"")</f>
        <v>46872</v>
      </c>
      <c r="AN99">
        <f>IFERROR(VLOOKUP(A99,'2022-2021'!$B$3:$LN$4660,37,0),"")</f>
        <v>62622</v>
      </c>
      <c r="AO99">
        <f>IFERROR(VLOOKUP(A99,'2024-2023'!$B$3:$LN$4660,38,0),"")</f>
        <v>73981</v>
      </c>
      <c r="AP99">
        <f>IFERROR(VLOOKUP(A99,'2024-2023'!$B$3:$LN$4660,37,0),"")</f>
        <v>100863</v>
      </c>
      <c r="AQ99">
        <f>IFERROR((IFERROR(VLOOKUP(A99,'2020-2019'!$B$3:$LN$466,'2020-2019'!$BL$1,0),"")+IFERROR(VLOOKUP(A99,'2020-2019'!$B$3:$LN$466,'2020-2019'!$BV$1,0),"")),"")</f>
        <v>554</v>
      </c>
      <c r="AR99" s="5">
        <f t="shared" si="7"/>
        <v>3.734</v>
      </c>
      <c r="AS99" t="str">
        <f>IFERROR(VLOOKUP(A99,риски!$G$2:$H$642,2,0),"")</f>
        <v>низкий</v>
      </c>
      <c r="AT99" t="str">
        <f>IFERROR(VLOOKUP(A99,Реест!A124:$P$30000,15,0),"")</f>
        <v>ka-tmb.ru</v>
      </c>
      <c r="AU99" t="str">
        <f>IFERROR(VLOOKUP(A99,old!$A$3:$AU$2001,47,0),"")</f>
        <v>image098</v>
      </c>
      <c r="AV99" s="3" t="str">
        <f t="shared" si="8"/>
        <v/>
      </c>
      <c r="AW99" t="str">
        <f t="shared" si="9"/>
        <v xml:space="preserve"> ООО ПКО «Кредитный Арбитр» зарегистрировано по адресу: г. Тамбов, ул. Пионерская, д. 18, кв. 62, 392012. Генеральным директором является Аверин Алексей Николаевич. Рост доходов компании за 5 лет: 373,4%. Объем заемных средств компании на конец 2024 года: 554 тыс. руб. ФССП присвоил низкий уровень риска для данного ПКО.</v>
      </c>
      <c r="AX99" t="s">
        <v>22947</v>
      </c>
      <c r="AY99">
        <f>VLOOKUP(A99,'2024-2023'!$B$2:$NY$583,'2024-2023'!$BH$1,0)</f>
        <v>74224</v>
      </c>
      <c r="AZ99">
        <f>VLOOKUP(A99,'2024-2023'!$B$2:$NY$583,71,0)</f>
        <v>0</v>
      </c>
      <c r="BA99">
        <f>VLOOKUP(A99,'2024-2023'!$B$2:$NY$583,79,0)</f>
        <v>0</v>
      </c>
      <c r="BB99">
        <f t="shared" si="10"/>
        <v>0</v>
      </c>
      <c r="BC99" s="6">
        <f t="shared" si="11"/>
        <v>0.74680000000000002</v>
      </c>
      <c r="BD99" s="6">
        <f t="shared" si="12"/>
        <v>0.33018496654860291</v>
      </c>
      <c r="BE99" t="str">
        <f t="shared" si="13"/>
        <v>Малая фирма</v>
      </c>
    </row>
    <row r="100" spans="1:57">
      <c r="A100" s="10">
        <v>7728312015</v>
      </c>
      <c r="B100">
        <v>351</v>
      </c>
      <c r="C100" t="s">
        <v>864</v>
      </c>
      <c r="D100">
        <v>7728312015</v>
      </c>
      <c r="E100" t="s">
        <v>14968</v>
      </c>
      <c r="F100" t="s">
        <v>14000</v>
      </c>
      <c r="G100" s="7">
        <v>42254</v>
      </c>
      <c r="H100">
        <v>11</v>
      </c>
      <c r="I100" t="s">
        <v>73</v>
      </c>
      <c r="J100" t="s">
        <v>5361</v>
      </c>
      <c r="K100" t="s">
        <v>5360</v>
      </c>
      <c r="L100" t="s">
        <v>868</v>
      </c>
      <c r="M100">
        <f>VLOOKUP(D100,УК!$A$1:$B$599,2,0)/1000</f>
        <v>10</v>
      </c>
      <c r="R100" s="10">
        <f>IFERROR(IFERROR(VLOOKUP(A100,'2020-2019'!$B$3:$LN$466,108,0),"")+IFERROR(VLOOKUP(A100,'2020-2019'!$B$3:$LN$1000,91,0),""),"")</f>
        <v>8201</v>
      </c>
      <c r="S100" s="10">
        <f>IFERROR(IFERROR(VLOOKUP(A100,'2022-2021'!$B$3:$LN$1000,108,0),"")+IFERROR(VLOOKUP(A100,'2022-2021'!$B$3:$LN$1000,92,0),""),"")</f>
        <v>8750</v>
      </c>
      <c r="T100" s="10">
        <f>IFERROR(IFERROR(VLOOKUP(A100,'2022-2021'!$B$3:$LN$1000,107,0),"")+IFERROR(VLOOKUP(A100,'2022-2021'!$B$3:$LN$1000,91,0),""),"")</f>
        <v>9769</v>
      </c>
      <c r="U100" s="10">
        <f>IFERROR(IFERROR(VLOOKUP(A100,'2024-2023'!$B$3:$LN$1000,108,0),"")+IFERROR(VLOOKUP(A100,'2024-2023'!$B$3:$LN$1000,92,0),""),"")</f>
        <v>8498</v>
      </c>
      <c r="V100" s="10">
        <f>IFERROR(IFERROR(VLOOKUP(A100,'2024-2023'!$B$3:$LN$1000,107,0),"")+IFERROR(VLOOKUP(A100,'2024-2023'!$B$3:$LN$1000,91,0),""),"")</f>
        <v>8446</v>
      </c>
      <c r="W100">
        <f>IFERROR(IFERROR(VLOOKUP(A100,'2020-2019'!$B$3:$LN$4660,93,0),"")+IFERROR(VLOOKUP(A100,'2020-2019'!$B$3:$LN$4660,109,0),""),"")</f>
        <v>1136</v>
      </c>
      <c r="X100">
        <f>IFERROR(IFERROR(VLOOKUP(A100,'2022-2021'!$B$3:$LN$4660,94,0),"")+IFERROR(VLOOKUP(A100,'2022-2021'!$B$3:$LN$4660,110,0),""),"")</f>
        <v>142</v>
      </c>
      <c r="Y100">
        <f>IFERROR(IFERROR(VLOOKUP(A100,'2022-2021'!$B$3:$LN$4660,109,0),"")+IFERROR(VLOOKUP(A100,'2022-2021'!$B$3:$LN$4660,93,0),""),"")</f>
        <v>1641</v>
      </c>
      <c r="Z100">
        <f>IFERROR((IFERROR(VLOOKUP(A100,'2024-2023'!$B$3:$LN$4660,110,0),"")+IFERROR(VLOOKUP(A100,'2024-2023'!$B$3:$LN$4660,94,0),"")),"")</f>
        <v>1627</v>
      </c>
      <c r="AA100">
        <f>IFERROR((IFERROR(VLOOKUP(A100,'2024-2023'!$B$3:$LN$4660,93,0),"")+IFERROR(VLOOKUP(A100,'2024-2023'!$B$3:$LN$4660,109,0),"")),"")</f>
        <v>3972</v>
      </c>
      <c r="AB100">
        <f>IFERROR((IFERROR(VLOOKUP(A100,'2020-2019'!$B$3:$LN$466,'2020-2019'!$CV$1,0),"")),"")</f>
        <v>7626</v>
      </c>
      <c r="AC100">
        <f>IFERROR((IFERROR(VLOOKUP(A100,'2022-2021'!$B$3:$LN$4660,100,0),"")),"")</f>
        <v>8066</v>
      </c>
      <c r="AD100">
        <f>IFERROR((IFERROR(VLOOKUP(A100,'2022-2021'!$B$3:$LN$4660,99,0),"")),"")</f>
        <v>7598</v>
      </c>
      <c r="AE100">
        <f>IFERROR((IFERROR(VLOOKUP(A100,'2024-2023'!$B$3:$LN$4660,100,0),"")),"")</f>
        <v>6142</v>
      </c>
      <c r="AF100">
        <f>IFERROR(VLOOKUP(A100,'2024-2023'!$B$3:$LN$4660,99,0),"")</f>
        <v>4525</v>
      </c>
      <c r="AG100">
        <f>IFERROR((IFERROR(VLOOKUP(A100,'2020-2019'!$B$3:$LN$4660,'2020-2019'!$X$1,0),"")+IFERROR(VLOOKUP(A100,'2020-2019'!$B$3:$LN$4660,'2020-2019'!$AN$1,0),"")),"")</f>
        <v>0</v>
      </c>
      <c r="AH100">
        <f>IFERROR((IFERROR(VLOOKUP(A100,'2022-2021'!$B$3:$LN$4660,24,0),"")+IFERROR(VLOOKUP(A100,'2022-2021'!$B$3:$LN$4660,40,0),"")),"")</f>
        <v>0</v>
      </c>
      <c r="AI100">
        <f>IFERROR((IFERROR(VLOOKUP(A100,'2022-2021'!$B$3:$LN$4660,23,0),"")+IFERROR(VLOOKUP(A100,'2022-2021'!$B$3:$LN$4660,39,0),"")),"")</f>
        <v>0</v>
      </c>
      <c r="AJ100">
        <f>IFERROR((IFERROR(VLOOKUP(A100,'2024-2023'!$B$3:$LN$4660,24,0),"")+IFERROR(VLOOKUP(A100,'2024-2023'!$B$3:$LN$4660,40,0),"")),"")</f>
        <v>0</v>
      </c>
      <c r="AK100">
        <f>IFERROR((IFERROR(VLOOKUP(A100,'2024-2023'!$B$3:$LN$4660,23,0),"")+IFERROR(VLOOKUP(A100,'2024-2023'!$B$3:$LN$4660,39,0),"")),"")</f>
        <v>0</v>
      </c>
      <c r="AL100">
        <f>IFERROR(VLOOKUP(A100,'2020-2019'!$B$3:$LN$466,'2020-2019'!$AM$1,0),"")</f>
        <v>36886</v>
      </c>
      <c r="AM100">
        <f>IFERROR(VLOOKUP(A100,'2022-2021'!$B$3:$LN$4660,38,0),"")</f>
        <v>39828</v>
      </c>
      <c r="AN100">
        <f>IFERROR(VLOOKUP(A100,'2022-2021'!$B$3:$LN$4660,37,0),"")</f>
        <v>47761</v>
      </c>
      <c r="AO100">
        <f>IFERROR(VLOOKUP(A100,'2024-2023'!$B$3:$LN$4660,38,0),"")</f>
        <v>52622</v>
      </c>
      <c r="AP100">
        <f>IFERROR(VLOOKUP(A100,'2024-2023'!$B$3:$LN$4660,37,0),"")</f>
        <v>57076</v>
      </c>
      <c r="AQ100">
        <f>IFERROR((IFERROR(VLOOKUP(A100,'2020-2019'!$B$3:$LN$466,'2020-2019'!$BL$1,0),"")+IFERROR(VLOOKUP(A100,'2020-2019'!$B$3:$LN$466,'2020-2019'!$BV$1,0),"")),"")</f>
        <v>116</v>
      </c>
      <c r="AR100" s="5">
        <f t="shared" si="7"/>
        <v>1.03</v>
      </c>
      <c r="AS100" t="str">
        <f>IFERROR(VLOOKUP(A100,риски!$G$2:$H$642,2,0),"")</f>
        <v>низкий</v>
      </c>
      <c r="AT100" t="str">
        <f>IFERROR(VLOOKUP(A100,Реест!A125:$P$30000,15,0),"")</f>
        <v>valter-collect.ru</v>
      </c>
      <c r="AU100" t="str">
        <f>IFERROR(VLOOKUP(A100,old!$A$3:$AU$2001,47,0),"")</f>
        <v>image100</v>
      </c>
      <c r="AV100" s="3" t="str">
        <f t="shared" si="8"/>
        <v/>
      </c>
      <c r="AW100" t="str">
        <f t="shared" si="9"/>
        <v xml:space="preserve"> ООО «ПКО «Вальтер и партнеры» зарегистрировано по адресу: 143005, Московская область, г.о. Одинцовский, г Одинцово, ш Можайское, дом 80Б, этаж 3, ОФИС 306. Генеральным директором является Бутырская Оксана Юрьевна. Рост доходов компании за 5 лет: 103%. Объем заемных средств компании на конец 2024 года: 116 тыс. руб. ФССП присвоил низкий уровень риска для данного ПКО.</v>
      </c>
      <c r="AX100" t="s">
        <v>22914</v>
      </c>
      <c r="AY100">
        <f>VLOOKUP(A100,'2024-2023'!$B$2:$NY$583,'2024-2023'!$BH$1,0)</f>
        <v>58124</v>
      </c>
      <c r="AZ100">
        <f>VLOOKUP(A100,'2024-2023'!$B$2:$NY$583,71,0)</f>
        <v>0</v>
      </c>
      <c r="BA100">
        <f>VLOOKUP(A100,'2024-2023'!$B$2:$NY$583,79,0)</f>
        <v>0</v>
      </c>
      <c r="BB100">
        <f t="shared" si="10"/>
        <v>0</v>
      </c>
      <c r="BC100" s="6">
        <f t="shared" si="11"/>
        <v>0.20600000000000002</v>
      </c>
      <c r="BD100" s="6">
        <f t="shared" si="12"/>
        <v>0.53575657115794462</v>
      </c>
      <c r="BE100" t="str">
        <f t="shared" si="13"/>
        <v>Малая фирма</v>
      </c>
    </row>
    <row r="101" spans="1:57">
      <c r="A101" s="10">
        <v>7811653557</v>
      </c>
      <c r="B101">
        <v>174</v>
      </c>
      <c r="C101" t="s">
        <v>871</v>
      </c>
      <c r="D101">
        <v>7811653557</v>
      </c>
      <c r="E101" t="s">
        <v>14969</v>
      </c>
      <c r="F101" t="s">
        <v>14001</v>
      </c>
      <c r="G101" s="7">
        <v>42909</v>
      </c>
      <c r="H101">
        <v>9</v>
      </c>
      <c r="I101" t="s">
        <v>73</v>
      </c>
      <c r="J101" t="s">
        <v>20279</v>
      </c>
      <c r="K101" t="s">
        <v>5122</v>
      </c>
      <c r="L101" t="s">
        <v>875</v>
      </c>
      <c r="M101">
        <f>VLOOKUP(D101,УК!$A$1:$B$599,2,0)/1000</f>
        <v>11000</v>
      </c>
      <c r="R101" s="10">
        <f>IFERROR(IFERROR(VLOOKUP(A101,'2020-2019'!$B$3:$LN$466,108,0),"")+IFERROR(VLOOKUP(A101,'2020-2019'!$B$3:$LN$1000,91,0),""),"")</f>
        <v>55466</v>
      </c>
      <c r="S101" s="10">
        <f>IFERROR(IFERROR(VLOOKUP(A101,'2022-2021'!$B$3:$LN$1000,108,0),"")+IFERROR(VLOOKUP(A101,'2022-2021'!$B$3:$LN$1000,92,0),""),"")</f>
        <v>28339</v>
      </c>
      <c r="T101" s="10">
        <f>IFERROR(IFERROR(VLOOKUP(A101,'2022-2021'!$B$3:$LN$1000,107,0),"")+IFERROR(VLOOKUP(A101,'2022-2021'!$B$3:$LN$1000,91,0),""),"")</f>
        <v>121510</v>
      </c>
      <c r="U101" s="10">
        <f>IFERROR(IFERROR(VLOOKUP(A101,'2024-2023'!$B$3:$LN$1000,108,0),"")+IFERROR(VLOOKUP(A101,'2024-2023'!$B$3:$LN$1000,92,0),""),"")</f>
        <v>53814</v>
      </c>
      <c r="V101" s="10">
        <f>IFERROR(IFERROR(VLOOKUP(A101,'2024-2023'!$B$3:$LN$1000,107,0),"")+IFERROR(VLOOKUP(A101,'2024-2023'!$B$3:$LN$1000,91,0),""),"")</f>
        <v>46707</v>
      </c>
      <c r="W101">
        <f>IFERROR(IFERROR(VLOOKUP(A101,'2020-2019'!$B$3:$LN$4660,93,0),"")+IFERROR(VLOOKUP(A101,'2020-2019'!$B$3:$LN$4660,109,0),""),"")</f>
        <v>54571</v>
      </c>
      <c r="X101">
        <f>IFERROR(IFERROR(VLOOKUP(A101,'2022-2021'!$B$3:$LN$4660,94,0),"")+IFERROR(VLOOKUP(A101,'2022-2021'!$B$3:$LN$4660,110,0),""),"")</f>
        <v>29009</v>
      </c>
      <c r="Y101">
        <f>IFERROR(IFERROR(VLOOKUP(A101,'2022-2021'!$B$3:$LN$4660,109,0),"")+IFERROR(VLOOKUP(A101,'2022-2021'!$B$3:$LN$4660,93,0),""),"")</f>
        <v>121829</v>
      </c>
      <c r="Z101">
        <f>IFERROR((IFERROR(VLOOKUP(A101,'2024-2023'!$B$3:$LN$4660,110,0),"")+IFERROR(VLOOKUP(A101,'2024-2023'!$B$3:$LN$4660,94,0),"")),"")</f>
        <v>53315</v>
      </c>
      <c r="AA101">
        <f>IFERROR((IFERROR(VLOOKUP(A101,'2024-2023'!$B$3:$LN$4660,93,0),"")+IFERROR(VLOOKUP(A101,'2024-2023'!$B$3:$LN$4660,109,0),"")),"")</f>
        <v>68399</v>
      </c>
      <c r="AB101">
        <f>IFERROR((IFERROR(VLOOKUP(A101,'2020-2019'!$B$3:$LN$466,'2020-2019'!$CV$1,0),"")),"")</f>
        <v>96</v>
      </c>
      <c r="AC101">
        <f>IFERROR((IFERROR(VLOOKUP(A101,'2022-2021'!$B$3:$LN$4660,100,0),"")),"")</f>
        <v>84</v>
      </c>
      <c r="AD101">
        <f>IFERROR((IFERROR(VLOOKUP(A101,'2022-2021'!$B$3:$LN$4660,99,0),"")),"")</f>
        <v>227</v>
      </c>
      <c r="AE101">
        <f>IFERROR((IFERROR(VLOOKUP(A101,'2024-2023'!$B$3:$LN$4660,100,0),"")),"")</f>
        <v>399</v>
      </c>
      <c r="AF101">
        <f>IFERROR(VLOOKUP(A101,'2024-2023'!$B$3:$LN$4660,99,0),"")</f>
        <v>310</v>
      </c>
      <c r="AG101">
        <f>IFERROR((IFERROR(VLOOKUP(A101,'2020-2019'!$B$3:$LN$4660,'2020-2019'!$X$1,0),"")+IFERROR(VLOOKUP(A101,'2020-2019'!$B$3:$LN$4660,'2020-2019'!$AN$1,0),"")),"")</f>
        <v>158428</v>
      </c>
      <c r="AH101">
        <f>IFERROR((IFERROR(VLOOKUP(A101,'2022-2021'!$B$3:$LN$4660,24,0),"")+IFERROR(VLOOKUP(A101,'2022-2021'!$B$3:$LN$4660,40,0),"")),"")</f>
        <v>165119</v>
      </c>
      <c r="AI101">
        <f>IFERROR((IFERROR(VLOOKUP(A101,'2022-2021'!$B$3:$LN$4660,23,0),"")+IFERROR(VLOOKUP(A101,'2022-2021'!$B$3:$LN$4660,39,0),"")),"")</f>
        <v>405995</v>
      </c>
      <c r="AJ101">
        <f>IFERROR((IFERROR(VLOOKUP(A101,'2024-2023'!$B$3:$LN$4660,24,0),"")+IFERROR(VLOOKUP(A101,'2024-2023'!$B$3:$LN$4660,40,0),"")),"")</f>
        <v>321666</v>
      </c>
      <c r="AK101">
        <f>IFERROR((IFERROR(VLOOKUP(A101,'2024-2023'!$B$3:$LN$4660,23,0),"")+IFERROR(VLOOKUP(A101,'2024-2023'!$B$3:$LN$4660,39,0),"")),"")</f>
        <v>270741</v>
      </c>
      <c r="AL101">
        <f>IFERROR(VLOOKUP(A101,'2020-2019'!$B$3:$LN$466,'2020-2019'!$AM$1,0),"")</f>
        <v>2765</v>
      </c>
      <c r="AM101">
        <f>IFERROR(VLOOKUP(A101,'2022-2021'!$B$3:$LN$4660,38,0),"")</f>
        <v>4039</v>
      </c>
      <c r="AN101">
        <f>IFERROR(VLOOKUP(A101,'2022-2021'!$B$3:$LN$4660,37,0),"")</f>
        <v>32433</v>
      </c>
      <c r="AO101">
        <f>IFERROR(VLOOKUP(A101,'2024-2023'!$B$3:$LN$4660,38,0),"")</f>
        <v>59075</v>
      </c>
      <c r="AP101">
        <f>IFERROR(VLOOKUP(A101,'2024-2023'!$B$3:$LN$4660,37,0),"")</f>
        <v>73730</v>
      </c>
      <c r="AQ101">
        <f>IFERROR((IFERROR(VLOOKUP(A101,'2020-2019'!$B$3:$LN$466,'2020-2019'!$BL$1,0),"")+IFERROR(VLOOKUP(A101,'2020-2019'!$B$3:$LN$466,'2020-2019'!$BV$1,0),"")),"")</f>
        <v>3161</v>
      </c>
      <c r="AR101" s="5">
        <f t="shared" si="7"/>
        <v>0.84199999999999997</v>
      </c>
      <c r="AS101" t="str">
        <f>IFERROR(VLOOKUP(A101,риски!$G$2:$H$642,2,0),"")</f>
        <v>низкий</v>
      </c>
      <c r="AT101" t="str">
        <f>IFERROR(VLOOKUP(A101,Реест!A126:$P$30000,15,0),"")</f>
        <v xml:space="preserve"> kass.spb.ru</v>
      </c>
      <c r="AU101" t="str">
        <f>IFERROR(VLOOKUP(A101,old!$A$3:$AU$2001,47,0),"")</f>
        <v>image229</v>
      </c>
      <c r="AV101" s="3">
        <f t="shared" si="8"/>
        <v>1.7089214027823365</v>
      </c>
      <c r="AW101" t="str">
        <f t="shared" si="9"/>
        <v xml:space="preserve"> ООО ПКО «КА Северная столица» зарегистрировано по адресу: Санкт-Петербург г,,,,Торжковская ул,5,А,13-Н, 197342. Генеральным директором является Терещенко Любовь Давидовна. Рост доходов компании за 5 лет: 84,2%. Рост финансовых активов компании за 5 лет: 170,89%. Объем заемных средств компании на конец 2024 года: 3161 тыс. руб. ФССП присвоил низкий уровень риска для данного ПКО.</v>
      </c>
      <c r="AX101" t="s">
        <v>22918</v>
      </c>
      <c r="AY101">
        <f>VLOOKUP(A101,'2024-2023'!$B$2:$NY$583,'2024-2023'!$BH$1,0)</f>
        <v>12266</v>
      </c>
      <c r="AZ101">
        <f>VLOOKUP(A101,'2024-2023'!$B$2:$NY$583,71,0)</f>
        <v>0</v>
      </c>
      <c r="BA101">
        <f>VLOOKUP(A101,'2024-2023'!$B$2:$NY$583,79,0)</f>
        <v>333062</v>
      </c>
      <c r="BB101">
        <f t="shared" si="10"/>
        <v>27.15326919941301</v>
      </c>
      <c r="BC101" s="6">
        <f t="shared" si="11"/>
        <v>0.16839999999999999</v>
      </c>
      <c r="BD101" s="6">
        <f t="shared" si="12"/>
        <v>6.6371207741880234E-3</v>
      </c>
      <c r="BE101" t="str">
        <f t="shared" si="13"/>
        <v>Малая фирма</v>
      </c>
    </row>
    <row r="102" spans="1:57">
      <c r="A102" s="10">
        <v>7701410819</v>
      </c>
      <c r="B102">
        <v>224</v>
      </c>
      <c r="C102" t="s">
        <v>885</v>
      </c>
      <c r="D102">
        <v>7701410819</v>
      </c>
      <c r="E102" t="s">
        <v>14971</v>
      </c>
      <c r="F102" t="s">
        <v>14003</v>
      </c>
      <c r="G102" s="7">
        <v>41928</v>
      </c>
      <c r="H102">
        <v>11</v>
      </c>
      <c r="I102" t="s">
        <v>73</v>
      </c>
      <c r="J102" t="s">
        <v>5181</v>
      </c>
      <c r="K102" t="s">
        <v>5180</v>
      </c>
      <c r="L102" t="s">
        <v>8310</v>
      </c>
      <c r="M102">
        <f>VLOOKUP(D102,УК!$A$1:$B$599,2,0)/1000</f>
        <v>1000</v>
      </c>
      <c r="R102" s="10">
        <f>IFERROR(IFERROR(VLOOKUP(A102,'2020-2019'!$B$3:$LN$466,108,0),"")+IFERROR(VLOOKUP(A102,'2020-2019'!$B$3:$LN$1000,91,0),""),"")</f>
        <v>19146</v>
      </c>
      <c r="S102" s="10">
        <f>IFERROR(IFERROR(VLOOKUP(A102,'2022-2021'!$B$3:$LN$1000,108,0),"")+IFERROR(VLOOKUP(A102,'2022-2021'!$B$3:$LN$1000,92,0),""),"")</f>
        <v>24239</v>
      </c>
      <c r="T102" s="10">
        <f>IFERROR(IFERROR(VLOOKUP(A102,'2022-2021'!$B$3:$LN$1000,107,0),"")+IFERROR(VLOOKUP(A102,'2022-2021'!$B$3:$LN$1000,91,0),""),"")</f>
        <v>19736</v>
      </c>
      <c r="U102" s="10">
        <f>IFERROR(IFERROR(VLOOKUP(A102,'2024-2023'!$B$3:$LN$1000,108,0),"")+IFERROR(VLOOKUP(A102,'2024-2023'!$B$3:$LN$1000,92,0),""),"")</f>
        <v>33377</v>
      </c>
      <c r="V102" s="10">
        <f>IFERROR(IFERROR(VLOOKUP(A102,'2024-2023'!$B$3:$LN$1000,107,0),"")+IFERROR(VLOOKUP(A102,'2024-2023'!$B$3:$LN$1000,91,0),""),"")</f>
        <v>29702</v>
      </c>
      <c r="W102">
        <f>IFERROR(IFERROR(VLOOKUP(A102,'2020-2019'!$B$3:$LN$4660,93,0),"")+IFERROR(VLOOKUP(A102,'2020-2019'!$B$3:$LN$4660,109,0),""),"")</f>
        <v>8027</v>
      </c>
      <c r="X102">
        <f>IFERROR(IFERROR(VLOOKUP(A102,'2022-2021'!$B$3:$LN$4660,94,0),"")+IFERROR(VLOOKUP(A102,'2022-2021'!$B$3:$LN$4660,110,0),""),"")</f>
        <v>17702</v>
      </c>
      <c r="Y102">
        <f>IFERROR(IFERROR(VLOOKUP(A102,'2022-2021'!$B$3:$LN$4660,109,0),"")+IFERROR(VLOOKUP(A102,'2022-2021'!$B$3:$LN$4660,93,0),""),"")</f>
        <v>17191</v>
      </c>
      <c r="Z102">
        <f>IFERROR((IFERROR(VLOOKUP(A102,'2024-2023'!$B$3:$LN$4660,110,0),"")+IFERROR(VLOOKUP(A102,'2024-2023'!$B$3:$LN$4660,94,0),"")),"")</f>
        <v>18567</v>
      </c>
      <c r="AA102">
        <f>IFERROR((IFERROR(VLOOKUP(A102,'2024-2023'!$B$3:$LN$4660,93,0),"")+IFERROR(VLOOKUP(A102,'2024-2023'!$B$3:$LN$4660,109,0),"")),"")</f>
        <v>23552</v>
      </c>
      <c r="AB102">
        <f>IFERROR((IFERROR(VLOOKUP(A102,'2020-2019'!$B$3:$LN$466,'2020-2019'!$CV$1,0),"")),"")</f>
        <v>6794</v>
      </c>
      <c r="AC102">
        <f>IFERROR((IFERROR(VLOOKUP(A102,'2022-2021'!$B$3:$LN$4660,100,0),"")),"")</f>
        <v>5811</v>
      </c>
      <c r="AD102">
        <f>IFERROR((IFERROR(VLOOKUP(A102,'2022-2021'!$B$3:$LN$4660,99,0),"")),"")</f>
        <v>1978</v>
      </c>
      <c r="AE102">
        <f>IFERROR((IFERROR(VLOOKUP(A102,'2024-2023'!$B$3:$LN$4660,100,0),"")),"")</f>
        <v>13592</v>
      </c>
      <c r="AF102">
        <f>IFERROR(VLOOKUP(A102,'2024-2023'!$B$3:$LN$4660,99,0),"")</f>
        <v>5257</v>
      </c>
      <c r="AG102">
        <f>IFERROR((IFERROR(VLOOKUP(A102,'2020-2019'!$B$3:$LN$4660,'2020-2019'!$X$1,0),"")+IFERROR(VLOOKUP(A102,'2020-2019'!$B$3:$LN$4660,'2020-2019'!$AN$1,0),"")),"")</f>
        <v>0</v>
      </c>
      <c r="AH102">
        <f>IFERROR((IFERROR(VLOOKUP(A102,'2022-2021'!$B$3:$LN$4660,24,0),"")+IFERROR(VLOOKUP(A102,'2022-2021'!$B$3:$LN$4660,40,0),"")),"")</f>
        <v>0</v>
      </c>
      <c r="AI102">
        <f>IFERROR((IFERROR(VLOOKUP(A102,'2022-2021'!$B$3:$LN$4660,23,0),"")+IFERROR(VLOOKUP(A102,'2022-2021'!$B$3:$LN$4660,39,0),"")),"")</f>
        <v>0</v>
      </c>
      <c r="AJ102">
        <f>IFERROR((IFERROR(VLOOKUP(A102,'2024-2023'!$B$3:$LN$4660,24,0),"")+IFERROR(VLOOKUP(A102,'2024-2023'!$B$3:$LN$4660,40,0),"")),"")</f>
        <v>0</v>
      </c>
      <c r="AK102">
        <f>IFERROR((IFERROR(VLOOKUP(A102,'2024-2023'!$B$3:$LN$4660,23,0),"")+IFERROR(VLOOKUP(A102,'2024-2023'!$B$3:$LN$4660,39,0),"")),"")</f>
        <v>0</v>
      </c>
      <c r="AL102">
        <f>IFERROR(VLOOKUP(A102,'2020-2019'!$B$3:$LN$466,'2020-2019'!$AM$1,0),"")</f>
        <v>35767</v>
      </c>
      <c r="AM102">
        <f>IFERROR(VLOOKUP(A102,'2022-2021'!$B$3:$LN$4660,38,0),"")</f>
        <v>38875</v>
      </c>
      <c r="AN102">
        <f>IFERROR(VLOOKUP(A102,'2022-2021'!$B$3:$LN$4660,37,0),"")</f>
        <v>42779</v>
      </c>
      <c r="AO102">
        <f>IFERROR(VLOOKUP(A102,'2024-2023'!$B$3:$LN$4660,38,0),"")</f>
        <v>57169</v>
      </c>
      <c r="AP102">
        <f>IFERROR(VLOOKUP(A102,'2024-2023'!$B$3:$LN$4660,37,0),"")</f>
        <v>62062</v>
      </c>
      <c r="AQ102">
        <f>IFERROR((IFERROR(VLOOKUP(A102,'2020-2019'!$B$3:$LN$466,'2020-2019'!$BL$1,0),"")+IFERROR(VLOOKUP(A102,'2020-2019'!$B$3:$LN$466,'2020-2019'!$BV$1,0),"")),"")</f>
        <v>0</v>
      </c>
      <c r="AR102" s="5">
        <f t="shared" si="7"/>
        <v>1.5509999999999999</v>
      </c>
      <c r="AS102" t="str">
        <f>IFERROR(VLOOKUP(A102,риски!$G$2:$H$642,2,0),"")</f>
        <v>низкий</v>
      </c>
      <c r="AT102" t="str">
        <f>IFERROR(VLOOKUP(A102,Реест!A128:$P$30000,15,0),"")</f>
        <v>antey-collection.com</v>
      </c>
      <c r="AU102" t="str">
        <f>IFERROR(VLOOKUP(A102,old!$A$3:$AU$2001,47,0),"")</f>
        <v>image187</v>
      </c>
      <c r="AV102" s="3" t="str">
        <f t="shared" si="8"/>
        <v/>
      </c>
      <c r="AW102" t="str">
        <f t="shared" si="9"/>
        <v xml:space="preserve"> ООО ПКО «АНТЕЙ» зарегистрировано по адресу: 117105, Москва г, муниципальный округ Донской, Варшавское ш, дом 16, корпус 1, этаж 1, помещение II, комната 1-9. Генеральным директором является Чапурин Дмитрий Васильевич. Рост доходов компании за 5 лет: 155,1%. ФССП присвоил низкий уровень риска для данного ПКО.</v>
      </c>
      <c r="AX102" t="s">
        <v>22914</v>
      </c>
      <c r="AY102">
        <f>VLOOKUP(A102,'2024-2023'!$B$2:$NY$583,'2024-2023'!$BH$1,0)</f>
        <v>59490</v>
      </c>
      <c r="AZ102">
        <f>VLOOKUP(A102,'2024-2023'!$B$2:$NY$583,71,0)</f>
        <v>0</v>
      </c>
      <c r="BA102">
        <f>VLOOKUP(A102,'2024-2023'!$B$2:$NY$583,79,0)</f>
        <v>0</v>
      </c>
      <c r="BB102">
        <f t="shared" si="10"/>
        <v>0</v>
      </c>
      <c r="BC102" s="6">
        <f t="shared" si="11"/>
        <v>0.31019999999999998</v>
      </c>
      <c r="BD102" s="6">
        <f t="shared" si="12"/>
        <v>0.17699144838731398</v>
      </c>
      <c r="BE102" t="str">
        <f t="shared" si="13"/>
        <v>Малая фирма</v>
      </c>
    </row>
    <row r="103" spans="1:57">
      <c r="A103" s="10">
        <v>1657199916</v>
      </c>
      <c r="B103">
        <v>19</v>
      </c>
      <c r="C103" t="s">
        <v>14005</v>
      </c>
      <c r="D103">
        <v>1657199916</v>
      </c>
      <c r="E103" t="s">
        <v>14973</v>
      </c>
      <c r="F103" t="s">
        <v>14006</v>
      </c>
      <c r="G103" s="7">
        <v>42256</v>
      </c>
      <c r="H103">
        <v>11</v>
      </c>
      <c r="I103" t="s">
        <v>73</v>
      </c>
      <c r="J103" t="s">
        <v>20288</v>
      </c>
      <c r="K103" t="s">
        <v>4827</v>
      </c>
      <c r="L103" t="s">
        <v>902</v>
      </c>
      <c r="M103">
        <f>VLOOKUP(D103,УК!$A$1:$B$599,2,0)/1000</f>
        <v>15000</v>
      </c>
      <c r="R103" s="10">
        <f>IFERROR(IFERROR(VLOOKUP(A103,'2020-2019'!$B$3:$LN$466,108,0),"")+IFERROR(VLOOKUP(A103,'2020-2019'!$B$3:$LN$1000,91,0),""),"")</f>
        <v>432196</v>
      </c>
      <c r="S103" s="10">
        <f>IFERROR(IFERROR(VLOOKUP(A103,'2022-2021'!$B$3:$LN$1000,108,0),"")+IFERROR(VLOOKUP(A103,'2022-2021'!$B$3:$LN$1000,92,0),""),"")</f>
        <v>688012</v>
      </c>
      <c r="T103" s="10">
        <f>IFERROR(IFERROR(VLOOKUP(A103,'2022-2021'!$B$3:$LN$1000,107,0),"")+IFERROR(VLOOKUP(A103,'2022-2021'!$B$3:$LN$1000,91,0),""),"")</f>
        <v>902262</v>
      </c>
      <c r="U103" s="10">
        <f>IFERROR(IFERROR(VLOOKUP(A103,'2024-2023'!$B$3:$LN$1000,108,0),"")+IFERROR(VLOOKUP(A103,'2024-2023'!$B$3:$LN$1000,92,0),""),"")</f>
        <v>1373573</v>
      </c>
      <c r="V103" s="10">
        <f>IFERROR(IFERROR(VLOOKUP(A103,'2024-2023'!$B$3:$LN$1000,107,0),"")+IFERROR(VLOOKUP(A103,'2024-2023'!$B$3:$LN$1000,91,0),""),"")</f>
        <v>1584330</v>
      </c>
      <c r="W103">
        <f>IFERROR(IFERROR(VLOOKUP(A103,'2020-2019'!$B$3:$LN$4660,93,0),"")+IFERROR(VLOOKUP(A103,'2020-2019'!$B$3:$LN$4660,109,0),""),"")</f>
        <v>97113</v>
      </c>
      <c r="X103">
        <f>IFERROR(IFERROR(VLOOKUP(A103,'2022-2021'!$B$3:$LN$4660,94,0),"")+IFERROR(VLOOKUP(A103,'2022-2021'!$B$3:$LN$4660,110,0),""),"")</f>
        <v>165381</v>
      </c>
      <c r="Y103">
        <f>IFERROR(IFERROR(VLOOKUP(A103,'2022-2021'!$B$3:$LN$4660,109,0),"")+IFERROR(VLOOKUP(A103,'2022-2021'!$B$3:$LN$4660,93,0),""),"")</f>
        <v>295097</v>
      </c>
      <c r="Z103">
        <f>IFERROR((IFERROR(VLOOKUP(A103,'2024-2023'!$B$3:$LN$4660,110,0),"")+IFERROR(VLOOKUP(A103,'2024-2023'!$B$3:$LN$4660,94,0),"")),"")</f>
        <v>562133</v>
      </c>
      <c r="AA103">
        <f>IFERROR((IFERROR(VLOOKUP(A103,'2024-2023'!$B$3:$LN$4660,93,0),"")+IFERROR(VLOOKUP(A103,'2024-2023'!$B$3:$LN$4660,109,0),"")),"")</f>
        <v>676507</v>
      </c>
      <c r="AB103">
        <f>IFERROR((IFERROR(VLOOKUP(A103,'2020-2019'!$B$3:$LN$466,'2020-2019'!$CV$1,0),"")),"")</f>
        <v>158494</v>
      </c>
      <c r="AC103">
        <f>IFERROR((IFERROR(VLOOKUP(A103,'2022-2021'!$B$3:$LN$4660,100,0),"")),"")</f>
        <v>316576</v>
      </c>
      <c r="AD103">
        <f>IFERROR((IFERROR(VLOOKUP(A103,'2022-2021'!$B$3:$LN$4660,99,0),"")),"")</f>
        <v>378643</v>
      </c>
      <c r="AE103">
        <f>IFERROR((IFERROR(VLOOKUP(A103,'2024-2023'!$B$3:$LN$4660,100,0),"")),"")</f>
        <v>500124</v>
      </c>
      <c r="AF103">
        <f>IFERROR(VLOOKUP(A103,'2024-2023'!$B$3:$LN$4660,99,0),"")</f>
        <v>577076</v>
      </c>
      <c r="AG103">
        <f>IFERROR((IFERROR(VLOOKUP(A103,'2020-2019'!$B$3:$LN$4660,'2020-2019'!$X$1,0),"")+IFERROR(VLOOKUP(A103,'2020-2019'!$B$3:$LN$4660,'2020-2019'!$AN$1,0),"")),"")</f>
        <v>184152</v>
      </c>
      <c r="AH103">
        <f>IFERROR((IFERROR(VLOOKUP(A103,'2022-2021'!$B$3:$LN$4660,24,0),"")+IFERROR(VLOOKUP(A103,'2022-2021'!$B$3:$LN$4660,40,0),"")),"")</f>
        <v>497285</v>
      </c>
      <c r="AI103">
        <f>IFERROR((IFERROR(VLOOKUP(A103,'2022-2021'!$B$3:$LN$4660,23,0),"")+IFERROR(VLOOKUP(A103,'2022-2021'!$B$3:$LN$4660,39,0),"")),"")</f>
        <v>678648</v>
      </c>
      <c r="AJ103">
        <f>IFERROR((IFERROR(VLOOKUP(A103,'2024-2023'!$B$3:$LN$4660,24,0),"")+IFERROR(VLOOKUP(A103,'2024-2023'!$B$3:$LN$4660,40,0),"")),"")</f>
        <v>1031369</v>
      </c>
      <c r="AK103">
        <f>IFERROR((IFERROR(VLOOKUP(A103,'2024-2023'!$B$3:$LN$4660,23,0),"")+IFERROR(VLOOKUP(A103,'2024-2023'!$B$3:$LN$4660,39,0),"")),"")</f>
        <v>1473368</v>
      </c>
      <c r="AL103">
        <f>IFERROR(VLOOKUP(A103,'2020-2019'!$B$3:$LN$466,'2020-2019'!$AM$1,0),"")</f>
        <v>163117</v>
      </c>
      <c r="AM103">
        <f>IFERROR(VLOOKUP(A103,'2022-2021'!$B$3:$LN$4660,38,0),"")</f>
        <v>119788</v>
      </c>
      <c r="AN103">
        <f>IFERROR(VLOOKUP(A103,'2022-2021'!$B$3:$LN$4660,37,0),"")</f>
        <v>179893</v>
      </c>
      <c r="AO103">
        <f>IFERROR(VLOOKUP(A103,'2024-2023'!$B$3:$LN$4660,38,0),"")</f>
        <v>207466</v>
      </c>
      <c r="AP103">
        <f>IFERROR(VLOOKUP(A103,'2024-2023'!$B$3:$LN$4660,37,0),"")</f>
        <v>191378</v>
      </c>
      <c r="AQ103">
        <f>IFERROR((IFERROR(VLOOKUP(A103,'2020-2019'!$B$3:$LN$466,'2020-2019'!$BL$1,0),"")+IFERROR(VLOOKUP(A103,'2020-2019'!$B$3:$LN$466,'2020-2019'!$BV$1,0),"")),"")</f>
        <v>117783</v>
      </c>
      <c r="AR103" s="5">
        <f t="shared" si="7"/>
        <v>3.6659999999999999</v>
      </c>
      <c r="AS103" t="str">
        <f>IFERROR(VLOOKUP(A103,риски!$G$2:$H$642,2,0),"")</f>
        <v>низкий</v>
      </c>
      <c r="AT103" t="str">
        <f>IFERROR(VLOOKUP(A103,Реест!A130:$P$30000,15,0),"")</f>
        <v>kafabula.ru</v>
      </c>
      <c r="AU103" t="str">
        <f>IFERROR(VLOOKUP(A103,old!$A$3:$AU$2001,47,0),"")</f>
        <v>image036</v>
      </c>
      <c r="AV103" s="3">
        <f t="shared" si="8"/>
        <v>8.0008254051001355</v>
      </c>
      <c r="AW103" t="str">
        <f t="shared" si="9"/>
        <v xml:space="preserve"> ООО ПКО «Фабула» зарегистрировано по адресу: 420044, Татарстан Респ, Казань г, Ямашева пр-кт, дом № 36Д, офис 15. Генеральным директором является Диянов Радик Рашидович. Рост доходов компании за 5 лет: 366,6%. Рост финансовых активов компании за 5 лет: 800,08%. Объем заемных средств компании на конец 2024 года: 117783 тыс. руб. ФССП присвоил низкий уровень риска для данного ПКО.</v>
      </c>
      <c r="AX103" t="s">
        <v>22942</v>
      </c>
      <c r="AY103">
        <f>VLOOKUP(A103,'2024-2023'!$B$2:$NY$583,'2024-2023'!$BH$1,0)</f>
        <v>1541825</v>
      </c>
      <c r="AZ103">
        <f>VLOOKUP(A103,'2024-2023'!$B$2:$NY$583,71,0)</f>
        <v>1370</v>
      </c>
      <c r="BA103">
        <f>VLOOKUP(A103,'2024-2023'!$B$2:$NY$583,79,0)</f>
        <v>151961</v>
      </c>
      <c r="BB103">
        <f t="shared" si="10"/>
        <v>9.9447732395051322E-2</v>
      </c>
      <c r="BC103" s="6">
        <f t="shared" si="11"/>
        <v>0.73319999999999996</v>
      </c>
      <c r="BD103" s="6">
        <f t="shared" si="12"/>
        <v>0.36423977327955664</v>
      </c>
      <c r="BE103" t="str">
        <f t="shared" si="13"/>
        <v>Средняя фирма</v>
      </c>
    </row>
    <row r="104" spans="1:57">
      <c r="A104" s="10">
        <v>5904335578</v>
      </c>
      <c r="B104">
        <v>137</v>
      </c>
      <c r="C104" t="s">
        <v>912</v>
      </c>
      <c r="D104">
        <v>5904335578</v>
      </c>
      <c r="E104" t="s">
        <v>14974</v>
      </c>
      <c r="F104" t="s">
        <v>14008</v>
      </c>
      <c r="G104" s="7">
        <v>42494</v>
      </c>
      <c r="H104">
        <v>10</v>
      </c>
      <c r="I104" t="s">
        <v>73</v>
      </c>
      <c r="J104" t="s">
        <v>5034</v>
      </c>
      <c r="K104" t="s">
        <v>5034</v>
      </c>
      <c r="L104" t="s">
        <v>916</v>
      </c>
      <c r="M104">
        <f>VLOOKUP(D104,УК!$A$1:$B$599,2,0)/1000</f>
        <v>11566.29</v>
      </c>
      <c r="R104" s="10">
        <f>IFERROR(IFERROR(VLOOKUP(A104,'2020-2019'!$B$3:$LN$466,108,0),"")+IFERROR(VLOOKUP(A104,'2020-2019'!$B$3:$LN$1000,91,0),""),"")</f>
        <v>34281</v>
      </c>
      <c r="S104" s="10">
        <f>IFERROR(IFERROR(VLOOKUP(A104,'2022-2021'!$B$3:$LN$1000,108,0),"")+IFERROR(VLOOKUP(A104,'2022-2021'!$B$3:$LN$1000,92,0),""),"")</f>
        <v>50664</v>
      </c>
      <c r="T104" s="10">
        <f>IFERROR(IFERROR(VLOOKUP(A104,'2022-2021'!$B$3:$LN$1000,107,0),"")+IFERROR(VLOOKUP(A104,'2022-2021'!$B$3:$LN$1000,91,0),""),"")</f>
        <v>65045</v>
      </c>
      <c r="U104" s="10">
        <f>IFERROR(IFERROR(VLOOKUP(A104,'2024-2023'!$B$3:$LN$1000,108,0),"")+IFERROR(VLOOKUP(A104,'2024-2023'!$B$3:$LN$1000,92,0),""),"")</f>
        <v>85864</v>
      </c>
      <c r="V104" s="10">
        <f>IFERROR(IFERROR(VLOOKUP(A104,'2024-2023'!$B$3:$LN$1000,107,0),"")+IFERROR(VLOOKUP(A104,'2024-2023'!$B$3:$LN$1000,91,0),""),"")</f>
        <v>95722</v>
      </c>
      <c r="W104">
        <f>IFERROR(IFERROR(VLOOKUP(A104,'2020-2019'!$B$3:$LN$4660,93,0),"")+IFERROR(VLOOKUP(A104,'2020-2019'!$B$3:$LN$4660,109,0),""),"")</f>
        <v>26355</v>
      </c>
      <c r="X104">
        <f>IFERROR(IFERROR(VLOOKUP(A104,'2022-2021'!$B$3:$LN$4660,94,0),"")+IFERROR(VLOOKUP(A104,'2022-2021'!$B$3:$LN$4660,110,0),""),"")</f>
        <v>958</v>
      </c>
      <c r="Y104">
        <f>IFERROR(IFERROR(VLOOKUP(A104,'2022-2021'!$B$3:$LN$4660,109,0),"")+IFERROR(VLOOKUP(A104,'2022-2021'!$B$3:$LN$4660,93,0),""),"")</f>
        <v>1345</v>
      </c>
      <c r="Z104">
        <f>IFERROR((IFERROR(VLOOKUP(A104,'2024-2023'!$B$3:$LN$4660,110,0),"")+IFERROR(VLOOKUP(A104,'2024-2023'!$B$3:$LN$4660,94,0),"")),"")</f>
        <v>1442</v>
      </c>
      <c r="AA104">
        <f>IFERROR((IFERROR(VLOOKUP(A104,'2024-2023'!$B$3:$LN$4660,93,0),"")+IFERROR(VLOOKUP(A104,'2024-2023'!$B$3:$LN$4660,109,0),"")),"")</f>
        <v>1678</v>
      </c>
      <c r="AB104">
        <f>IFERROR((IFERROR(VLOOKUP(A104,'2020-2019'!$B$3:$LN$466,'2020-2019'!$CV$1,0),"")),"")</f>
        <v>20899</v>
      </c>
      <c r="AC104">
        <f>IFERROR((IFERROR(VLOOKUP(A104,'2022-2021'!$B$3:$LN$4660,100,0),"")),"")</f>
        <v>34300</v>
      </c>
      <c r="AD104">
        <f>IFERROR((IFERROR(VLOOKUP(A104,'2022-2021'!$B$3:$LN$4660,99,0),"")),"")</f>
        <v>45259</v>
      </c>
      <c r="AE104">
        <f>IFERROR((IFERROR(VLOOKUP(A104,'2024-2023'!$B$3:$LN$4660,100,0),"")),"")</f>
        <v>57302</v>
      </c>
      <c r="AF104">
        <f>IFERROR(VLOOKUP(A104,'2024-2023'!$B$3:$LN$4660,99,0),"")</f>
        <v>63431</v>
      </c>
      <c r="AG104">
        <f>IFERROR((IFERROR(VLOOKUP(A104,'2020-2019'!$B$3:$LN$4660,'2020-2019'!$X$1,0),"")+IFERROR(VLOOKUP(A104,'2020-2019'!$B$3:$LN$4660,'2020-2019'!$AN$1,0),"")),"")</f>
        <v>0</v>
      </c>
      <c r="AH104">
        <f>IFERROR((IFERROR(VLOOKUP(A104,'2022-2021'!$B$3:$LN$4660,24,0),"")+IFERROR(VLOOKUP(A104,'2022-2021'!$B$3:$LN$4660,40,0),"")),"")</f>
        <v>0</v>
      </c>
      <c r="AI104">
        <f>IFERROR((IFERROR(VLOOKUP(A104,'2022-2021'!$B$3:$LN$4660,23,0),"")+IFERROR(VLOOKUP(A104,'2022-2021'!$B$3:$LN$4660,39,0),"")),"")</f>
        <v>0</v>
      </c>
      <c r="AJ104">
        <f>IFERROR((IFERROR(VLOOKUP(A104,'2024-2023'!$B$3:$LN$4660,24,0),"")+IFERROR(VLOOKUP(A104,'2024-2023'!$B$3:$LN$4660,40,0),"")),"")</f>
        <v>0</v>
      </c>
      <c r="AK104">
        <f>IFERROR((IFERROR(VLOOKUP(A104,'2024-2023'!$B$3:$LN$4660,23,0),"")+IFERROR(VLOOKUP(A104,'2024-2023'!$B$3:$LN$4660,39,0),"")),"")</f>
        <v>0</v>
      </c>
      <c r="AL104">
        <f>IFERROR(VLOOKUP(A104,'2020-2019'!$B$3:$LN$466,'2020-2019'!$AM$1,0),"")</f>
        <v>259</v>
      </c>
      <c r="AM104">
        <f>IFERROR(VLOOKUP(A104,'2022-2021'!$B$3:$LN$4660,38,0),"")</f>
        <v>153</v>
      </c>
      <c r="AN104">
        <f>IFERROR(VLOOKUP(A104,'2022-2021'!$B$3:$LN$4660,37,0),"")</f>
        <v>285</v>
      </c>
      <c r="AO104">
        <f>IFERROR(VLOOKUP(A104,'2024-2023'!$B$3:$LN$4660,38,0),"")</f>
        <v>457</v>
      </c>
      <c r="AP104">
        <f>IFERROR(VLOOKUP(A104,'2024-2023'!$B$3:$LN$4660,37,0),"")</f>
        <v>355</v>
      </c>
      <c r="AQ104">
        <f>IFERROR((IFERROR(VLOOKUP(A104,'2020-2019'!$B$3:$LN$466,'2020-2019'!$BL$1,0),"")+IFERROR(VLOOKUP(A104,'2020-2019'!$B$3:$LN$466,'2020-2019'!$BV$1,0),"")),"")</f>
        <v>13402</v>
      </c>
      <c r="AR104" s="5">
        <f t="shared" ref="AR104:AR156" si="14">IFERROR(ROUND(IFERROR(V104/R104,IFERROR(V104/S104,IFERROR(V104/T104,IFERROR(V104/U104,"")))),3),"")</f>
        <v>2.7919999999999998</v>
      </c>
      <c r="AS104" t="str">
        <f>IFERROR(VLOOKUP(A104,риски!$G$2:$H$642,2,0),"")</f>
        <v>низкий</v>
      </c>
      <c r="AT104" t="str">
        <f>IFERROR(VLOOKUP(A104,Реест!A133:$P$30000,15,0),"")</f>
        <v>oland59.ru</v>
      </c>
      <c r="AU104" t="str">
        <f>IFERROR(VLOOKUP(A104,old!$A$3:$AU$2001,47,0),"")</f>
        <v>image059</v>
      </c>
      <c r="AV104" s="3" t="str">
        <f t="shared" ref="AV104:AV156" si="15">IFERROR(AK104/AG104,IFERROR(AK104/AH104,IFERROR(AK104/AI104,IFERROR(AK104/AJ104,""))))</f>
        <v/>
      </c>
      <c r="AW104" t="str">
        <f t="shared" si="9"/>
        <v xml:space="preserve"> ООО ПКО «ОЛАНД» зарегистрировано по адресу: 614015, Пермский край, г Пермь, ул Монастырская, 61, 525. Генеральным директором является Небабин Роман Викторович. Рост доходов компании за 5 лет: 279,2%. Объем заемных средств компании на конец 2024 года: 13402 тыс. руб. ФССП присвоил низкий уровень риска для данного ПКО.</v>
      </c>
      <c r="AX104" t="s">
        <v>22919</v>
      </c>
      <c r="AY104">
        <f>VLOOKUP(A104,'2024-2023'!$B$2:$NY$583,'2024-2023'!$BH$1,0)</f>
        <v>54735</v>
      </c>
      <c r="AZ104">
        <f>VLOOKUP(A104,'2024-2023'!$B$2:$NY$583,71,0)</f>
        <v>3200</v>
      </c>
      <c r="BA104">
        <f>VLOOKUP(A104,'2024-2023'!$B$2:$NY$583,79,0)</f>
        <v>1439</v>
      </c>
      <c r="BB104">
        <f t="shared" si="10"/>
        <v>8.4753813830273139E-2</v>
      </c>
      <c r="BC104" s="6">
        <f t="shared" si="11"/>
        <v>0.55840000000000001</v>
      </c>
      <c r="BD104" s="6">
        <f t="shared" si="12"/>
        <v>0.66265853199891356</v>
      </c>
      <c r="BE104" t="str">
        <f t="shared" si="13"/>
        <v>Малая фирма</v>
      </c>
    </row>
    <row r="105" spans="1:57">
      <c r="A105" s="10">
        <v>2130168738</v>
      </c>
      <c r="B105">
        <v>121</v>
      </c>
      <c r="C105" t="s">
        <v>14009</v>
      </c>
      <c r="D105">
        <v>2130168738</v>
      </c>
      <c r="E105" t="s">
        <v>14975</v>
      </c>
      <c r="F105" t="s">
        <v>14010</v>
      </c>
      <c r="G105" s="7">
        <v>42440</v>
      </c>
      <c r="H105">
        <v>10</v>
      </c>
      <c r="I105" t="s">
        <v>73</v>
      </c>
      <c r="J105" t="s">
        <v>5089</v>
      </c>
      <c r="K105" t="s">
        <v>5088</v>
      </c>
      <c r="L105" t="s">
        <v>8321</v>
      </c>
      <c r="M105">
        <f>VLOOKUP(D105,УК!$A$1:$B$599,2,0)/1000</f>
        <v>10</v>
      </c>
      <c r="R105" s="10">
        <f>IFERROR(IFERROR(VLOOKUP(A105,'2020-2019'!$B$3:$LN$466,108,0),"")+IFERROR(VLOOKUP(A105,'2020-2019'!$B$3:$LN$1000,91,0),""),"")</f>
        <v>80477</v>
      </c>
      <c r="S105" s="10">
        <f>IFERROR(IFERROR(VLOOKUP(A105,'2022-2021'!$B$3:$LN$1000,108,0),"")+IFERROR(VLOOKUP(A105,'2022-2021'!$B$3:$LN$1000,92,0),""),"")</f>
        <v>99140</v>
      </c>
      <c r="T105" s="10">
        <f>IFERROR(IFERROR(VLOOKUP(A105,'2022-2021'!$B$3:$LN$1000,107,0),"")+IFERROR(VLOOKUP(A105,'2022-2021'!$B$3:$LN$1000,91,0),""),"")</f>
        <v>99932</v>
      </c>
      <c r="U105" s="10">
        <f>IFERROR(IFERROR(VLOOKUP(A105,'2024-2023'!$B$3:$LN$1000,108,0),"")+IFERROR(VLOOKUP(A105,'2024-2023'!$B$3:$LN$1000,92,0),""),"")</f>
        <v>107630</v>
      </c>
      <c r="V105" s="10">
        <f>IFERROR(IFERROR(VLOOKUP(A105,'2024-2023'!$B$3:$LN$1000,107,0),"")+IFERROR(VLOOKUP(A105,'2024-2023'!$B$3:$LN$1000,91,0),""),"")</f>
        <v>57622</v>
      </c>
      <c r="W105">
        <f>IFERROR(IFERROR(VLOOKUP(A105,'2020-2019'!$B$3:$LN$4660,93,0),"")+IFERROR(VLOOKUP(A105,'2020-2019'!$B$3:$LN$4660,109,0),""),"")</f>
        <v>6208</v>
      </c>
      <c r="X105">
        <f>IFERROR(IFERROR(VLOOKUP(A105,'2022-2021'!$B$3:$LN$4660,94,0),"")+IFERROR(VLOOKUP(A105,'2022-2021'!$B$3:$LN$4660,110,0),""),"")</f>
        <v>20368</v>
      </c>
      <c r="Y105">
        <f>IFERROR(IFERROR(VLOOKUP(A105,'2022-2021'!$B$3:$LN$4660,109,0),"")+IFERROR(VLOOKUP(A105,'2022-2021'!$B$3:$LN$4660,93,0),""),"")</f>
        <v>10378</v>
      </c>
      <c r="Z105">
        <f>IFERROR((IFERROR(VLOOKUP(A105,'2024-2023'!$B$3:$LN$4660,110,0),"")+IFERROR(VLOOKUP(A105,'2024-2023'!$B$3:$LN$4660,94,0),"")),"")</f>
        <v>15584</v>
      </c>
      <c r="AA105">
        <f>IFERROR((IFERROR(VLOOKUP(A105,'2024-2023'!$B$3:$LN$4660,93,0),"")+IFERROR(VLOOKUP(A105,'2024-2023'!$B$3:$LN$4660,109,0),"")),"")</f>
        <v>5217</v>
      </c>
      <c r="AB105">
        <f>IFERROR((IFERROR(VLOOKUP(A105,'2020-2019'!$B$3:$LN$466,'2020-2019'!$CV$1,0),"")),"")</f>
        <v>14363</v>
      </c>
      <c r="AC105">
        <f>IFERROR((IFERROR(VLOOKUP(A105,'2022-2021'!$B$3:$LN$4660,100,0),"")),"")</f>
        <v>4386</v>
      </c>
      <c r="AD105">
        <f>IFERROR((IFERROR(VLOOKUP(A105,'2022-2021'!$B$3:$LN$4660,99,0),"")),"")</f>
        <v>3536</v>
      </c>
      <c r="AE105">
        <f>IFERROR((IFERROR(VLOOKUP(A105,'2024-2023'!$B$3:$LN$4660,100,0),"")),"")</f>
        <v>5333</v>
      </c>
      <c r="AF105">
        <f>IFERROR(VLOOKUP(A105,'2024-2023'!$B$3:$LN$4660,99,0),"")</f>
        <v>2770</v>
      </c>
      <c r="AG105">
        <f>IFERROR((IFERROR(VLOOKUP(A105,'2020-2019'!$B$3:$LN$4660,'2020-2019'!$X$1,0),"")+IFERROR(VLOOKUP(A105,'2020-2019'!$B$3:$LN$4660,'2020-2019'!$AN$1,0),"")),"")</f>
        <v>8771</v>
      </c>
      <c r="AH105">
        <f>IFERROR((IFERROR(VLOOKUP(A105,'2022-2021'!$B$3:$LN$4660,24,0),"")+IFERROR(VLOOKUP(A105,'2022-2021'!$B$3:$LN$4660,40,0),"")),"")</f>
        <v>10618</v>
      </c>
      <c r="AI105">
        <f>IFERROR((IFERROR(VLOOKUP(A105,'2022-2021'!$B$3:$LN$4660,23,0),"")+IFERROR(VLOOKUP(A105,'2022-2021'!$B$3:$LN$4660,39,0),"")),"")</f>
        <v>9524</v>
      </c>
      <c r="AJ105">
        <f>IFERROR((IFERROR(VLOOKUP(A105,'2024-2023'!$B$3:$LN$4660,24,0),"")+IFERROR(VLOOKUP(A105,'2024-2023'!$B$3:$LN$4660,40,0),"")),"")</f>
        <v>14496</v>
      </c>
      <c r="AK105">
        <f>IFERROR((IFERROR(VLOOKUP(A105,'2024-2023'!$B$3:$LN$4660,23,0),"")+IFERROR(VLOOKUP(A105,'2024-2023'!$B$3:$LN$4660,39,0),"")),"")</f>
        <v>15830</v>
      </c>
      <c r="AL105">
        <f>IFERROR(VLOOKUP(A105,'2020-2019'!$B$3:$LN$466,'2020-2019'!$AM$1,0),"")</f>
        <v>22235</v>
      </c>
      <c r="AM105">
        <f>IFERROR(VLOOKUP(A105,'2022-2021'!$B$3:$LN$4660,38,0),"")</f>
        <v>19926</v>
      </c>
      <c r="AN105">
        <f>IFERROR(VLOOKUP(A105,'2022-2021'!$B$3:$LN$4660,37,0),"")</f>
        <v>31152</v>
      </c>
      <c r="AO105">
        <f>IFERROR(VLOOKUP(A105,'2024-2023'!$B$3:$LN$4660,38,0),"")</f>
        <v>27068</v>
      </c>
      <c r="AP105">
        <f>IFERROR(VLOOKUP(A105,'2024-2023'!$B$3:$LN$4660,37,0),"")</f>
        <v>25327</v>
      </c>
      <c r="AQ105">
        <f>IFERROR((IFERROR(VLOOKUP(A105,'2020-2019'!$B$3:$LN$466,'2020-2019'!$BL$1,0),"")+IFERROR(VLOOKUP(A105,'2020-2019'!$B$3:$LN$466,'2020-2019'!$BV$1,0),"")),"")</f>
        <v>1000</v>
      </c>
      <c r="AR105" s="5">
        <f t="shared" si="14"/>
        <v>0.71599999999999997</v>
      </c>
      <c r="AS105" t="str">
        <f>IFERROR(VLOOKUP(A105,риски!$G$2:$H$642,2,0),"")</f>
        <v>низкий</v>
      </c>
      <c r="AT105" t="str">
        <f>IFERROR(VLOOKUP(A105,Реест!A134:$P$30000,15,0),"")</f>
        <v>incollect.ru</v>
      </c>
      <c r="AU105" t="str">
        <f>IFERROR(VLOOKUP(A105,old!$A$3:$AU$2001,47,0),"")</f>
        <v>image208</v>
      </c>
      <c r="AV105" s="3">
        <f t="shared" si="15"/>
        <v>1.8048113099988599</v>
      </c>
      <c r="AW105" t="str">
        <f t="shared" si="9"/>
        <v xml:space="preserve"> ООО ПКО «Инкасс Коллект» зарегистрировано по адресу: г. Чебоксары, ул. 50 лет Октября, д. 4, пом. 3, 428022. Генеральным директором является Фардзинов Александр Александрович. Рост доходов компании за 5 лет: 71,6%. Рост финансовых активов компании за 5 лет: 180,48%. Объем заемных средств компании на конец 2024 года: 1000 тыс. руб. ФССП присвоил низкий уровень риска для данного ПКО.</v>
      </c>
      <c r="AX105" t="s">
        <v>22943</v>
      </c>
      <c r="AY105">
        <f>VLOOKUP(A105,'2024-2023'!$B$2:$NY$583,'2024-2023'!$BH$1,0)</f>
        <v>26266</v>
      </c>
      <c r="AZ105">
        <f>VLOOKUP(A105,'2024-2023'!$B$2:$NY$583,71,0)</f>
        <v>2939</v>
      </c>
      <c r="BA105">
        <f>VLOOKUP(A105,'2024-2023'!$B$2:$NY$583,79,0)</f>
        <v>15514</v>
      </c>
      <c r="BB105">
        <f t="shared" si="10"/>
        <v>0.70254321175664358</v>
      </c>
      <c r="BC105" s="6">
        <f t="shared" si="11"/>
        <v>0.14319999999999999</v>
      </c>
      <c r="BD105" s="6">
        <f t="shared" si="12"/>
        <v>4.8071916976154941E-2</v>
      </c>
      <c r="BE105" t="str">
        <f t="shared" si="13"/>
        <v>Малая фирма</v>
      </c>
    </row>
    <row r="106" spans="1:57">
      <c r="A106" s="10">
        <v>7705680245</v>
      </c>
      <c r="B106">
        <v>26</v>
      </c>
      <c r="C106" t="s">
        <v>926</v>
      </c>
      <c r="D106">
        <v>7705680245</v>
      </c>
      <c r="E106" t="s">
        <v>14976</v>
      </c>
      <c r="F106" t="s">
        <v>14011</v>
      </c>
      <c r="G106" s="7">
        <v>40710</v>
      </c>
      <c r="H106">
        <v>15</v>
      </c>
      <c r="I106" t="s">
        <v>44</v>
      </c>
      <c r="J106" t="s">
        <v>4861</v>
      </c>
      <c r="K106" t="s">
        <v>4860</v>
      </c>
      <c r="L106" t="s">
        <v>8324</v>
      </c>
      <c r="M106">
        <f>VLOOKUP(D106,УК!$A$1:$B$599,2,0)/1000</f>
        <v>140942.639</v>
      </c>
      <c r="R106" s="10">
        <f>IFERROR(IFERROR(VLOOKUP(A106,'2020-2019'!$B$3:$LN$466,108,0),"")+IFERROR(VLOOKUP(A106,'2020-2019'!$B$3:$LN$1000,91,0),""),"")</f>
        <v>382354</v>
      </c>
      <c r="S106" s="10">
        <f>IFERROR(IFERROR(VLOOKUP(A106,'2022-2021'!$B$3:$LN$1000,108,0),"")+IFERROR(VLOOKUP(A106,'2022-2021'!$B$3:$LN$1000,92,0),""),"")</f>
        <v>488458</v>
      </c>
      <c r="T106" s="10">
        <f>IFERROR(IFERROR(VLOOKUP(A106,'2022-2021'!$B$3:$LN$1000,107,0),"")+IFERROR(VLOOKUP(A106,'2022-2021'!$B$3:$LN$1000,91,0),""),"")</f>
        <v>736047</v>
      </c>
      <c r="U106" s="10">
        <f>IFERROR(IFERROR(VLOOKUP(A106,'2024-2023'!$B$3:$LN$1000,108,0),"")+IFERROR(VLOOKUP(A106,'2024-2023'!$B$3:$LN$1000,92,0),""),"")</f>
        <v>745133</v>
      </c>
      <c r="V106" s="10">
        <f>IFERROR(IFERROR(VLOOKUP(A106,'2024-2023'!$B$3:$LN$1000,107,0),"")+IFERROR(VLOOKUP(A106,'2024-2023'!$B$3:$LN$1000,91,0),""),"")</f>
        <v>570424</v>
      </c>
      <c r="W106">
        <f>IFERROR(IFERROR(VLOOKUP(A106,'2020-2019'!$B$3:$LN$4660,93,0),"")+IFERROR(VLOOKUP(A106,'2020-2019'!$B$3:$LN$4660,109,0),""),"")</f>
        <v>323360</v>
      </c>
      <c r="X106">
        <f>IFERROR(IFERROR(VLOOKUP(A106,'2022-2021'!$B$3:$LN$4660,94,0),"")+IFERROR(VLOOKUP(A106,'2022-2021'!$B$3:$LN$4660,110,0),""),"")</f>
        <v>141204</v>
      </c>
      <c r="Y106">
        <f>IFERROR(IFERROR(VLOOKUP(A106,'2022-2021'!$B$3:$LN$4660,109,0),"")+IFERROR(VLOOKUP(A106,'2022-2021'!$B$3:$LN$4660,93,0),""),"")</f>
        <v>248067</v>
      </c>
      <c r="Z106">
        <f>IFERROR((IFERROR(VLOOKUP(A106,'2024-2023'!$B$3:$LN$4660,110,0),"")+IFERROR(VLOOKUP(A106,'2024-2023'!$B$3:$LN$4660,94,0),"")),"")</f>
        <v>-398836</v>
      </c>
      <c r="AA106">
        <f>IFERROR((IFERROR(VLOOKUP(A106,'2024-2023'!$B$3:$LN$4660,93,0),"")+IFERROR(VLOOKUP(A106,'2024-2023'!$B$3:$LN$4660,109,0),"")),"")</f>
        <v>-231515</v>
      </c>
      <c r="AB106">
        <f>IFERROR((IFERROR(VLOOKUP(A106,'2020-2019'!$B$3:$LN$466,'2020-2019'!$CV$1,0),"")),"")</f>
        <v>189807</v>
      </c>
      <c r="AC106">
        <f>IFERROR((IFERROR(VLOOKUP(A106,'2022-2021'!$B$3:$LN$4660,100,0),"")),"")</f>
        <v>241141</v>
      </c>
      <c r="AD106">
        <f>IFERROR((IFERROR(VLOOKUP(A106,'2022-2021'!$B$3:$LN$4660,99,0),"")),"")</f>
        <v>338174</v>
      </c>
      <c r="AE106">
        <f>IFERROR((IFERROR(VLOOKUP(A106,'2024-2023'!$B$3:$LN$4660,100,0),"")),"")</f>
        <v>237055</v>
      </c>
      <c r="AF106">
        <f>IFERROR(VLOOKUP(A106,'2024-2023'!$B$3:$LN$4660,99,0),"")</f>
        <v>297977</v>
      </c>
      <c r="AG106">
        <f>IFERROR((IFERROR(VLOOKUP(A106,'2020-2019'!$B$3:$LN$4660,'2020-2019'!$X$1,0),"")+IFERROR(VLOOKUP(A106,'2020-2019'!$B$3:$LN$4660,'2020-2019'!$AN$1,0),"")),"")</f>
        <v>209741</v>
      </c>
      <c r="AH106">
        <f>IFERROR((IFERROR(VLOOKUP(A106,'2022-2021'!$B$3:$LN$4660,24,0),"")+IFERROR(VLOOKUP(A106,'2022-2021'!$B$3:$LN$4660,40,0),"")),"")</f>
        <v>1039652</v>
      </c>
      <c r="AI106">
        <f>IFERROR((IFERROR(VLOOKUP(A106,'2022-2021'!$B$3:$LN$4660,23,0),"")+IFERROR(VLOOKUP(A106,'2022-2021'!$B$3:$LN$4660,39,0),"")),"")</f>
        <v>1203798</v>
      </c>
      <c r="AJ106">
        <f>IFERROR((IFERROR(VLOOKUP(A106,'2024-2023'!$B$3:$LN$4660,24,0),"")+IFERROR(VLOOKUP(A106,'2024-2023'!$B$3:$LN$4660,40,0),"")),"")</f>
        <v>1255498</v>
      </c>
      <c r="AK106">
        <f>IFERROR((IFERROR(VLOOKUP(A106,'2024-2023'!$B$3:$LN$4660,23,0),"")+IFERROR(VLOOKUP(A106,'2024-2023'!$B$3:$LN$4660,39,0),"")),"")</f>
        <v>1186700</v>
      </c>
      <c r="AL106">
        <f>IFERROR(VLOOKUP(A106,'2020-2019'!$B$3:$LN$466,'2020-2019'!$AM$1,0),"")</f>
        <v>17790</v>
      </c>
      <c r="AM106">
        <f>IFERROR(VLOOKUP(A106,'2022-2021'!$B$3:$LN$4660,38,0),"")</f>
        <v>50814</v>
      </c>
      <c r="AN106">
        <f>IFERROR(VLOOKUP(A106,'2022-2021'!$B$3:$LN$4660,37,0),"")</f>
        <v>61197</v>
      </c>
      <c r="AO106">
        <f>IFERROR(VLOOKUP(A106,'2024-2023'!$B$3:$LN$4660,38,0),"")</f>
        <v>81722</v>
      </c>
      <c r="AP106">
        <f>IFERROR(VLOOKUP(A106,'2024-2023'!$B$3:$LN$4660,37,0),"")</f>
        <v>59874</v>
      </c>
      <c r="AQ106">
        <f>IFERROR((IFERROR(VLOOKUP(A106,'2020-2019'!$B$3:$LN$466,'2020-2019'!$BL$1,0),"")+IFERROR(VLOOKUP(A106,'2020-2019'!$B$3:$LN$466,'2020-2019'!$BV$1,0),"")),"")</f>
        <v>0</v>
      </c>
      <c r="AR106" s="5">
        <f t="shared" si="14"/>
        <v>1.492</v>
      </c>
      <c r="AS106" t="str">
        <f>IFERROR(VLOOKUP(A106,риски!$G$2:$H$642,2,0),"")</f>
        <v>низкий</v>
      </c>
      <c r="AT106" t="str">
        <f>IFERROR(VLOOKUP(A106,Реест!A135:$P$30000,15,0),"")</f>
        <v>capitalca.ru</v>
      </c>
      <c r="AU106" t="str">
        <f>IFERROR(VLOOKUP(A106,old!$A$3:$AU$2001,47,0),"")</f>
        <v>image012</v>
      </c>
      <c r="AV106" s="3">
        <f t="shared" si="15"/>
        <v>5.6579304952298308</v>
      </c>
      <c r="AW106" t="str">
        <f t="shared" si="9"/>
        <v xml:space="preserve"> ООО ПКО «ССК» зарегистрировано по адресу: 121609, Москва г, б-р Осенний, д 23. Генеральным директором является Мохначев Дмитрий Вячеславович. Рост доходов компании за 5 лет: 149,2%. Рост финансовых активов компании за 5 лет: 565,79%. ФССП присвоил низкий уровень риска для данного ПКО.</v>
      </c>
      <c r="AX106" t="s">
        <v>22914</v>
      </c>
      <c r="AY106">
        <f>VLOOKUP(A106,'2024-2023'!$B$2:$NY$583,'2024-2023'!$BH$1,0)</f>
        <v>1403612</v>
      </c>
      <c r="AZ106">
        <f>VLOOKUP(A106,'2024-2023'!$B$2:$NY$583,71,0)</f>
        <v>805956</v>
      </c>
      <c r="BA106">
        <f>VLOOKUP(A106,'2024-2023'!$B$2:$NY$583,79,0)</f>
        <v>145766</v>
      </c>
      <c r="BB106">
        <f t="shared" si="10"/>
        <v>0.67805205427140836</v>
      </c>
      <c r="BC106" s="6">
        <f t="shared" si="11"/>
        <v>0.2984</v>
      </c>
      <c r="BD106" s="6">
        <f t="shared" si="12"/>
        <v>0.52237809068342145</v>
      </c>
      <c r="BE106" t="str">
        <f t="shared" si="13"/>
        <v>Малая фирма</v>
      </c>
    </row>
    <row r="107" spans="1:57">
      <c r="A107" s="10">
        <v>7730233723</v>
      </c>
      <c r="B107">
        <v>4</v>
      </c>
      <c r="C107" t="s">
        <v>933</v>
      </c>
      <c r="D107">
        <v>7730233723</v>
      </c>
      <c r="E107" t="s">
        <v>14977</v>
      </c>
      <c r="F107" t="s">
        <v>14012</v>
      </c>
      <c r="G107" s="7">
        <v>42832</v>
      </c>
      <c r="H107">
        <v>9</v>
      </c>
      <c r="I107" t="s">
        <v>44</v>
      </c>
      <c r="J107" t="s">
        <v>4803</v>
      </c>
      <c r="K107" t="s">
        <v>4802</v>
      </c>
      <c r="L107" t="s">
        <v>937</v>
      </c>
      <c r="M107">
        <f>VLOOKUP(D107,УК!$A$1:$B$599,2,0)/1000</f>
        <v>101265.823</v>
      </c>
      <c r="R107" s="10">
        <f>IFERROR(IFERROR(VLOOKUP(A107,'2020-2019'!$B$3:$LN$466,108,0),"")+IFERROR(VLOOKUP(A107,'2020-2019'!$B$3:$LN$1000,91,0),""),"")</f>
        <v>694023</v>
      </c>
      <c r="S107" s="10">
        <f>IFERROR(IFERROR(VLOOKUP(A107,'2022-2021'!$B$3:$LN$1000,108,0),"")+IFERROR(VLOOKUP(A107,'2022-2021'!$B$3:$LN$1000,92,0),""),"")</f>
        <v>2342953</v>
      </c>
      <c r="T107" s="10">
        <f>IFERROR(IFERROR(VLOOKUP(A107,'2022-2021'!$B$3:$LN$1000,107,0),"")+IFERROR(VLOOKUP(A107,'2022-2021'!$B$3:$LN$1000,91,0),""),"")</f>
        <v>4647772</v>
      </c>
      <c r="U107" s="10">
        <f>IFERROR(IFERROR(VLOOKUP(A107,'2024-2023'!$B$3:$LN$1000,108,0),"")+IFERROR(VLOOKUP(A107,'2024-2023'!$B$3:$LN$1000,92,0),""),"")</f>
        <v>8330046</v>
      </c>
      <c r="V107" s="10">
        <f>IFERROR(IFERROR(VLOOKUP(A107,'2024-2023'!$B$3:$LN$1000,107,0),"")+IFERROR(VLOOKUP(A107,'2024-2023'!$B$3:$LN$1000,91,0),""),"")</f>
        <v>12362455</v>
      </c>
      <c r="W107">
        <f>IFERROR(IFERROR(VLOOKUP(A107,'2020-2019'!$B$3:$LN$4660,93,0),"")+IFERROR(VLOOKUP(A107,'2020-2019'!$B$3:$LN$4660,109,0),""),"")</f>
        <v>189963</v>
      </c>
      <c r="X107">
        <f>IFERROR(IFERROR(VLOOKUP(A107,'2022-2021'!$B$3:$LN$4660,94,0),"")+IFERROR(VLOOKUP(A107,'2022-2021'!$B$3:$LN$4660,110,0),""),"")</f>
        <v>530090</v>
      </c>
      <c r="Y107">
        <f>IFERROR(IFERROR(VLOOKUP(A107,'2022-2021'!$B$3:$LN$4660,109,0),"")+IFERROR(VLOOKUP(A107,'2022-2021'!$B$3:$LN$4660,93,0),""),"")</f>
        <v>1630652</v>
      </c>
      <c r="Z107">
        <f>IFERROR((IFERROR(VLOOKUP(A107,'2024-2023'!$B$3:$LN$4660,110,0),"")+IFERROR(VLOOKUP(A107,'2024-2023'!$B$3:$LN$4660,94,0),"")),"")</f>
        <v>3117830</v>
      </c>
      <c r="AA107">
        <f>IFERROR((IFERROR(VLOOKUP(A107,'2024-2023'!$B$3:$LN$4660,93,0),"")+IFERROR(VLOOKUP(A107,'2024-2023'!$B$3:$LN$4660,109,0),"")),"")</f>
        <v>4073731</v>
      </c>
      <c r="AB107">
        <f>IFERROR((IFERROR(VLOOKUP(A107,'2020-2019'!$B$3:$LN$466,'2020-2019'!$CV$1,0),"")),"")</f>
        <v>260086</v>
      </c>
      <c r="AC107">
        <f>IFERROR((IFERROR(VLOOKUP(A107,'2022-2021'!$B$3:$LN$4660,100,0),"")),"")</f>
        <v>1119448</v>
      </c>
      <c r="AD107">
        <f>IFERROR((IFERROR(VLOOKUP(A107,'2022-2021'!$B$3:$LN$4660,99,0),"")),"")</f>
        <v>1329942</v>
      </c>
      <c r="AE107">
        <f>IFERROR((IFERROR(VLOOKUP(A107,'2024-2023'!$B$3:$LN$4660,100,0),"")),"")</f>
        <v>2598189</v>
      </c>
      <c r="AF107">
        <f>IFERROR(VLOOKUP(A107,'2024-2023'!$B$3:$LN$4660,99,0),"")</f>
        <v>3863869</v>
      </c>
      <c r="AG107">
        <f>IFERROR((IFERROR(VLOOKUP(A107,'2020-2019'!$B$3:$LN$4660,'2020-2019'!$X$1,0),"")+IFERROR(VLOOKUP(A107,'2020-2019'!$B$3:$LN$4660,'2020-2019'!$AN$1,0),"")),"")</f>
        <v>970210</v>
      </c>
      <c r="AH107">
        <f>IFERROR((IFERROR(VLOOKUP(A107,'2022-2021'!$B$3:$LN$4660,24,0),"")+IFERROR(VLOOKUP(A107,'2022-2021'!$B$3:$LN$4660,40,0),"")),"")</f>
        <v>4311265</v>
      </c>
      <c r="AI107">
        <f>IFERROR((IFERROR(VLOOKUP(A107,'2022-2021'!$B$3:$LN$4660,23,0),"")+IFERROR(VLOOKUP(A107,'2022-2021'!$B$3:$LN$4660,39,0),"")),"")</f>
        <v>7794949</v>
      </c>
      <c r="AJ107">
        <f>IFERROR((IFERROR(VLOOKUP(A107,'2024-2023'!$B$3:$LN$4660,24,0),"")+IFERROR(VLOOKUP(A107,'2024-2023'!$B$3:$LN$4660,40,0),"")),"")</f>
        <v>13042841</v>
      </c>
      <c r="AK107">
        <f>IFERROR((IFERROR(VLOOKUP(A107,'2024-2023'!$B$3:$LN$4660,23,0),"")+IFERROR(VLOOKUP(A107,'2024-2023'!$B$3:$LN$4660,39,0),"")),"")</f>
        <v>16179682</v>
      </c>
      <c r="AL107">
        <f>IFERROR(VLOOKUP(A107,'2020-2019'!$B$3:$LN$466,'2020-2019'!$AM$1,0),"")</f>
        <v>1177</v>
      </c>
      <c r="AM107">
        <f>IFERROR(VLOOKUP(A107,'2022-2021'!$B$3:$LN$4660,38,0),"")</f>
        <v>31369</v>
      </c>
      <c r="AN107">
        <f>IFERROR(VLOOKUP(A107,'2022-2021'!$B$3:$LN$4660,37,0),"")</f>
        <v>466385</v>
      </c>
      <c r="AO107">
        <f>IFERROR(VLOOKUP(A107,'2024-2023'!$B$3:$LN$4660,38,0),"")</f>
        <v>289827</v>
      </c>
      <c r="AP107">
        <f>IFERROR(VLOOKUP(A107,'2024-2023'!$B$3:$LN$4660,37,0),"")</f>
        <v>114237</v>
      </c>
      <c r="AQ107">
        <f>IFERROR((IFERROR(VLOOKUP(A107,'2020-2019'!$B$3:$LN$466,'2020-2019'!$BL$1,0),"")+IFERROR(VLOOKUP(A107,'2020-2019'!$B$3:$LN$466,'2020-2019'!$BV$1,0),"")),"")</f>
        <v>912527</v>
      </c>
      <c r="AR107" s="5">
        <f t="shared" si="14"/>
        <v>17.812999999999999</v>
      </c>
      <c r="AS107" t="str">
        <f>IFERROR(VLOOKUP(A107,риски!$G$2:$H$642,2,0),"")</f>
        <v>низкий</v>
      </c>
      <c r="AT107" t="str">
        <f>IFERROR(VLOOKUP(A107,Реест!A136:$P$30000,15,0),"")</f>
        <v>idcollect.ru</v>
      </c>
      <c r="AU107" t="str">
        <f>IFERROR(VLOOKUP(A107,old!$A$3:$AU$2001,47,0),"")</f>
        <v>image043</v>
      </c>
      <c r="AV107" s="3">
        <f t="shared" si="15"/>
        <v>16.676474165386875</v>
      </c>
      <c r="AW107" t="str">
        <f t="shared" si="9"/>
        <v xml:space="preserve"> ООО ПКО «АйДи Коллект» зарегистрировано по адресу: 121096, Москва г, ул. Василисы Кожиной, дом 1, офис Д13. Генеральным директором является Васильев Александр Александрович. Рост доходов компании за 5 лет: 1781,3%. Рост финансовых активов компании за 5 лет: 1667,65%. Объем заемных средств компании на конец 2024 года: 912527 тыс. руб. ФССП присвоил низкий уровень риска для данного ПКО.</v>
      </c>
      <c r="AX107" t="s">
        <v>22914</v>
      </c>
      <c r="AY107">
        <f>VLOOKUP(A107,'2024-2023'!$B$2:$NY$583,'2024-2023'!$BH$1,0)</f>
        <v>6067436</v>
      </c>
      <c r="AZ107">
        <f>VLOOKUP(A107,'2024-2023'!$B$2:$NY$583,71,0)</f>
        <v>9473411</v>
      </c>
      <c r="BA107">
        <f>VLOOKUP(A107,'2024-2023'!$B$2:$NY$583,79,0)</f>
        <v>5302974</v>
      </c>
      <c r="BB107">
        <f t="shared" si="10"/>
        <v>2.4353590215043059</v>
      </c>
      <c r="BC107" s="6">
        <f t="shared" si="11"/>
        <v>3.5625999999999998</v>
      </c>
      <c r="BD107" s="6">
        <f t="shared" si="12"/>
        <v>0.31254868066253833</v>
      </c>
      <c r="BE107" t="str">
        <f t="shared" si="13"/>
        <v>Крупная фирма</v>
      </c>
    </row>
    <row r="108" spans="1:57">
      <c r="A108" s="10">
        <v>5404048840</v>
      </c>
      <c r="B108">
        <v>160</v>
      </c>
      <c r="C108" t="s">
        <v>940</v>
      </c>
      <c r="D108">
        <v>5404048840</v>
      </c>
      <c r="E108" t="s">
        <v>14978</v>
      </c>
      <c r="F108" t="s">
        <v>14013</v>
      </c>
      <c r="G108" s="7">
        <v>42706</v>
      </c>
      <c r="H108">
        <v>9</v>
      </c>
      <c r="I108" t="s">
        <v>73</v>
      </c>
      <c r="J108" t="s">
        <v>5033</v>
      </c>
      <c r="K108" t="s">
        <v>5032</v>
      </c>
      <c r="L108" t="s">
        <v>944</v>
      </c>
      <c r="M108">
        <f>VLOOKUP(D108,УК!$A$1:$B$599,2,0)/1000</f>
        <v>20</v>
      </c>
      <c r="R108" s="10">
        <f>IFERROR(IFERROR(VLOOKUP(A108,'2020-2019'!$B$3:$LN$466,108,0),"")+IFERROR(VLOOKUP(A108,'2020-2019'!$B$3:$LN$1000,91,0),""),"")</f>
        <v>31235</v>
      </c>
      <c r="S108" s="10">
        <f>IFERROR(IFERROR(VLOOKUP(A108,'2022-2021'!$B$3:$LN$1000,108,0),"")+IFERROR(VLOOKUP(A108,'2022-2021'!$B$3:$LN$1000,92,0),""),"")</f>
        <v>35597</v>
      </c>
      <c r="T108" s="10">
        <f>IFERROR(IFERROR(VLOOKUP(A108,'2022-2021'!$B$3:$LN$1000,107,0),"")+IFERROR(VLOOKUP(A108,'2022-2021'!$B$3:$LN$1000,91,0),""),"")</f>
        <v>43635</v>
      </c>
      <c r="U108" s="10">
        <f>IFERROR(IFERROR(VLOOKUP(A108,'2024-2023'!$B$3:$LN$1000,108,0),"")+IFERROR(VLOOKUP(A108,'2024-2023'!$B$3:$LN$1000,92,0),""),"")</f>
        <v>62583</v>
      </c>
      <c r="V108" s="10">
        <f>IFERROR(IFERROR(VLOOKUP(A108,'2024-2023'!$B$3:$LN$1000,107,0),"")+IFERROR(VLOOKUP(A108,'2024-2023'!$B$3:$LN$1000,91,0),""),"")</f>
        <v>96491</v>
      </c>
      <c r="W108">
        <f>IFERROR(IFERROR(VLOOKUP(A108,'2020-2019'!$B$3:$LN$4660,93,0),"")+IFERROR(VLOOKUP(A108,'2020-2019'!$B$3:$LN$4660,109,0),""),"")</f>
        <v>36621</v>
      </c>
      <c r="X108">
        <f>IFERROR(IFERROR(VLOOKUP(A108,'2022-2021'!$B$3:$LN$4660,94,0),"")+IFERROR(VLOOKUP(A108,'2022-2021'!$B$3:$LN$4660,110,0),""),"")</f>
        <v>36613</v>
      </c>
      <c r="Y108">
        <f>IFERROR(IFERROR(VLOOKUP(A108,'2022-2021'!$B$3:$LN$4660,109,0),"")+IFERROR(VLOOKUP(A108,'2022-2021'!$B$3:$LN$4660,93,0),""),"")</f>
        <v>39504</v>
      </c>
      <c r="Z108">
        <f>IFERROR((IFERROR(VLOOKUP(A108,'2024-2023'!$B$3:$LN$4660,110,0),"")+IFERROR(VLOOKUP(A108,'2024-2023'!$B$3:$LN$4660,94,0),"")),"")</f>
        <v>56112</v>
      </c>
      <c r="AA108">
        <f>IFERROR((IFERROR(VLOOKUP(A108,'2024-2023'!$B$3:$LN$4660,93,0),"")+IFERROR(VLOOKUP(A108,'2024-2023'!$B$3:$LN$4660,109,0),"")),"")</f>
        <v>84084</v>
      </c>
      <c r="AB108">
        <f>IFERROR((IFERROR(VLOOKUP(A108,'2020-2019'!$B$3:$LN$466,'2020-2019'!$CV$1,0),"")),"")</f>
        <v>1259</v>
      </c>
      <c r="AC108">
        <f>IFERROR((IFERROR(VLOOKUP(A108,'2022-2021'!$B$3:$LN$4660,100,0),"")),"")</f>
        <v>334</v>
      </c>
      <c r="AD108">
        <f>IFERROR((IFERROR(VLOOKUP(A108,'2022-2021'!$B$3:$LN$4660,99,0),"")),"")</f>
        <v>3209</v>
      </c>
      <c r="AE108">
        <f>IFERROR((IFERROR(VLOOKUP(A108,'2024-2023'!$B$3:$LN$4660,100,0),"")),"")</f>
        <v>4046</v>
      </c>
      <c r="AF108">
        <f>IFERROR(VLOOKUP(A108,'2024-2023'!$B$3:$LN$4660,99,0),"")</f>
        <v>2952</v>
      </c>
      <c r="AG108">
        <f>IFERROR((IFERROR(VLOOKUP(A108,'2020-2019'!$B$3:$LN$4660,'2020-2019'!$X$1,0),"")+IFERROR(VLOOKUP(A108,'2020-2019'!$B$3:$LN$4660,'2020-2019'!$AN$1,0),"")),"")</f>
        <v>0</v>
      </c>
      <c r="AH108">
        <f>IFERROR((IFERROR(VLOOKUP(A108,'2022-2021'!$B$3:$LN$4660,24,0),"")+IFERROR(VLOOKUP(A108,'2022-2021'!$B$3:$LN$4660,40,0),"")),"")</f>
        <v>0</v>
      </c>
      <c r="AI108">
        <f>IFERROR((IFERROR(VLOOKUP(A108,'2022-2021'!$B$3:$LN$4660,23,0),"")+IFERROR(VLOOKUP(A108,'2022-2021'!$B$3:$LN$4660,39,0),"")),"")</f>
        <v>0</v>
      </c>
      <c r="AJ108">
        <f>IFERROR((IFERROR(VLOOKUP(A108,'2024-2023'!$B$3:$LN$4660,24,0),"")+IFERROR(VLOOKUP(A108,'2024-2023'!$B$3:$LN$4660,40,0),"")),"")</f>
        <v>0</v>
      </c>
      <c r="AK108">
        <f>IFERROR((IFERROR(VLOOKUP(A108,'2024-2023'!$B$3:$LN$4660,23,0),"")+IFERROR(VLOOKUP(A108,'2024-2023'!$B$3:$LN$4660,39,0),"")),"")</f>
        <v>0</v>
      </c>
      <c r="AL108">
        <f>IFERROR(VLOOKUP(A108,'2020-2019'!$B$3:$LN$466,'2020-2019'!$AM$1,0),"")</f>
        <v>22131</v>
      </c>
      <c r="AM108">
        <f>IFERROR(VLOOKUP(A108,'2022-2021'!$B$3:$LN$4660,38,0),"")</f>
        <v>23747</v>
      </c>
      <c r="AN108">
        <f>IFERROR(VLOOKUP(A108,'2022-2021'!$B$3:$LN$4660,37,0),"")</f>
        <v>37403</v>
      </c>
      <c r="AO108">
        <f>IFERROR(VLOOKUP(A108,'2024-2023'!$B$3:$LN$4660,38,0),"")</f>
        <v>32074</v>
      </c>
      <c r="AP108">
        <f>IFERROR(VLOOKUP(A108,'2024-2023'!$B$3:$LN$4660,37,0),"")</f>
        <v>61097</v>
      </c>
      <c r="AQ108">
        <f>IFERROR((IFERROR(VLOOKUP(A108,'2020-2019'!$B$3:$LN$466,'2020-2019'!$BL$1,0),"")+IFERROR(VLOOKUP(A108,'2020-2019'!$B$3:$LN$466,'2020-2019'!$BV$1,0),"")),"")</f>
        <v>0</v>
      </c>
      <c r="AR108" s="5">
        <f t="shared" si="14"/>
        <v>3.089</v>
      </c>
      <c r="AS108" t="str">
        <f>IFERROR(VLOOKUP(A108,риски!$G$2:$H$642,2,0),"")</f>
        <v>низкий</v>
      </c>
      <c r="AT108" t="str">
        <f>IFERROR(VLOOKUP(A108,Реест!A137:$P$30000,15,0),"")</f>
        <v>sspv.pro</v>
      </c>
      <c r="AU108" t="str">
        <f>IFERROR(VLOOKUP(A108,old!$A$3:$AU$2001,47,0),"")</f>
        <v>image219</v>
      </c>
      <c r="AV108" s="3" t="str">
        <f t="shared" si="15"/>
        <v/>
      </c>
      <c r="AW108" t="str">
        <f t="shared" si="9"/>
        <v xml:space="preserve"> ООО ПКО «ССПВ» зарегистрировано по адресу: 630108, Новосибирская обл, г Новосибирск, ул Станционная, 30а, 901. Генеральным директором является Солтус Сергей Борисович. Рост доходов компании за 5 лет: 308,9%. ФССП присвоил низкий уровень риска для данного ПКО.</v>
      </c>
      <c r="AX108" t="s">
        <v>22931</v>
      </c>
      <c r="AY108">
        <f>VLOOKUP(A108,'2024-2023'!$B$2:$NY$583,'2024-2023'!$BH$1,0)</f>
        <v>16472</v>
      </c>
      <c r="AZ108">
        <f>VLOOKUP(A108,'2024-2023'!$B$2:$NY$583,71,0)</f>
        <v>0</v>
      </c>
      <c r="BA108">
        <f>VLOOKUP(A108,'2024-2023'!$B$2:$NY$583,79,0)</f>
        <v>0</v>
      </c>
      <c r="BB108">
        <f t="shared" si="10"/>
        <v>0</v>
      </c>
      <c r="BC108" s="6">
        <f t="shared" si="11"/>
        <v>0.61780000000000002</v>
      </c>
      <c r="BD108" s="6">
        <f t="shared" si="12"/>
        <v>3.0593526857427118E-2</v>
      </c>
      <c r="BE108" t="str">
        <f t="shared" si="13"/>
        <v>Малая фирма</v>
      </c>
    </row>
    <row r="109" spans="1:57">
      <c r="A109" s="10">
        <v>3664227526</v>
      </c>
      <c r="B109">
        <v>84</v>
      </c>
      <c r="C109" t="s">
        <v>947</v>
      </c>
      <c r="D109">
        <v>3664227526</v>
      </c>
      <c r="E109" t="s">
        <v>14979</v>
      </c>
      <c r="F109" t="s">
        <v>14014</v>
      </c>
      <c r="G109" s="7">
        <v>42828</v>
      </c>
      <c r="H109">
        <v>9</v>
      </c>
      <c r="I109" t="s">
        <v>44</v>
      </c>
      <c r="J109" t="s">
        <v>23124</v>
      </c>
      <c r="K109" t="s">
        <v>4943</v>
      </c>
      <c r="L109" t="s">
        <v>951</v>
      </c>
      <c r="M109">
        <f>VLOOKUP(D109,УК!$A$1:$B$599,2,0)/1000</f>
        <v>10101.01</v>
      </c>
      <c r="R109" s="10">
        <f>IFERROR(IFERROR(VLOOKUP(A109,'2020-2019'!$B$3:$LN$466,108,0),"")+IFERROR(VLOOKUP(A109,'2020-2019'!$B$3:$LN$1000,91,0),""),"")</f>
        <v>90811</v>
      </c>
      <c r="S109" s="10">
        <f>IFERROR(IFERROR(VLOOKUP(A109,'2022-2021'!$B$3:$LN$1000,108,0),"")+IFERROR(VLOOKUP(A109,'2022-2021'!$B$3:$LN$1000,92,0),""),"")</f>
        <v>125889</v>
      </c>
      <c r="T109" s="10">
        <f>IFERROR(IFERROR(VLOOKUP(A109,'2022-2021'!$B$3:$LN$1000,107,0),"")+IFERROR(VLOOKUP(A109,'2022-2021'!$B$3:$LN$1000,91,0),""),"")</f>
        <v>119048</v>
      </c>
      <c r="U109" s="10">
        <f>IFERROR(IFERROR(VLOOKUP(A109,'2024-2023'!$B$3:$LN$1000,108,0),"")+IFERROR(VLOOKUP(A109,'2024-2023'!$B$3:$LN$1000,92,0),""),"")</f>
        <v>180680</v>
      </c>
      <c r="V109" s="10">
        <f>IFERROR(IFERROR(VLOOKUP(A109,'2024-2023'!$B$3:$LN$1000,107,0),"")+IFERROR(VLOOKUP(A109,'2024-2023'!$B$3:$LN$1000,91,0),""),"")</f>
        <v>181634</v>
      </c>
      <c r="W109">
        <f>IFERROR(IFERROR(VLOOKUP(A109,'2020-2019'!$B$3:$LN$4660,93,0),"")+IFERROR(VLOOKUP(A109,'2020-2019'!$B$3:$LN$4660,109,0),""),"")</f>
        <v>90474</v>
      </c>
      <c r="X109">
        <f>IFERROR(IFERROR(VLOOKUP(A109,'2022-2021'!$B$3:$LN$4660,94,0),"")+IFERROR(VLOOKUP(A109,'2022-2021'!$B$3:$LN$4660,110,0),""),"")</f>
        <v>120709</v>
      </c>
      <c r="Y109">
        <f>IFERROR(IFERROR(VLOOKUP(A109,'2022-2021'!$B$3:$LN$4660,109,0),"")+IFERROR(VLOOKUP(A109,'2022-2021'!$B$3:$LN$4660,93,0),""),"")</f>
        <v>113906</v>
      </c>
      <c r="Z109">
        <f>IFERROR((IFERROR(VLOOKUP(A109,'2024-2023'!$B$3:$LN$4660,110,0),"")+IFERROR(VLOOKUP(A109,'2024-2023'!$B$3:$LN$4660,94,0),"")),"")</f>
        <v>172433</v>
      </c>
      <c r="AA109">
        <f>IFERROR((IFERROR(VLOOKUP(A109,'2024-2023'!$B$3:$LN$4660,93,0),"")+IFERROR(VLOOKUP(A109,'2024-2023'!$B$3:$LN$4660,109,0),"")),"")</f>
        <v>174215</v>
      </c>
      <c r="AB109">
        <f>IFERROR((IFERROR(VLOOKUP(A109,'2020-2019'!$B$3:$LN$466,'2020-2019'!$CV$1,0),"")),"")</f>
        <v>256</v>
      </c>
      <c r="AC109">
        <f>IFERROR((IFERROR(VLOOKUP(A109,'2022-2021'!$B$3:$LN$4660,100,0),"")),"")</f>
        <v>389</v>
      </c>
      <c r="AD109">
        <f>IFERROR((IFERROR(VLOOKUP(A109,'2022-2021'!$B$3:$LN$4660,99,0),"")),"")</f>
        <v>570</v>
      </c>
      <c r="AE109">
        <f>IFERROR((IFERROR(VLOOKUP(A109,'2024-2023'!$B$3:$LN$4660,100,0),"")),"")</f>
        <v>605</v>
      </c>
      <c r="AF109">
        <f>IFERROR(VLOOKUP(A109,'2024-2023'!$B$3:$LN$4660,99,0),"")</f>
        <v>650</v>
      </c>
      <c r="AG109">
        <f>IFERROR((IFERROR(VLOOKUP(A109,'2020-2019'!$B$3:$LN$4660,'2020-2019'!$X$1,0),"")+IFERROR(VLOOKUP(A109,'2020-2019'!$B$3:$LN$4660,'2020-2019'!$AN$1,0),"")),"")</f>
        <v>156096</v>
      </c>
      <c r="AH109">
        <f>IFERROR((IFERROR(VLOOKUP(A109,'2022-2021'!$B$3:$LN$4660,24,0),"")+IFERROR(VLOOKUP(A109,'2022-2021'!$B$3:$LN$4660,40,0),"")),"")</f>
        <v>176</v>
      </c>
      <c r="AI109">
        <f>IFERROR((IFERROR(VLOOKUP(A109,'2022-2021'!$B$3:$LN$4660,23,0),"")+IFERROR(VLOOKUP(A109,'2022-2021'!$B$3:$LN$4660,39,0),"")),"")</f>
        <v>176</v>
      </c>
      <c r="AJ109">
        <f>IFERROR((IFERROR(VLOOKUP(A109,'2024-2023'!$B$3:$LN$4660,24,0),"")+IFERROR(VLOOKUP(A109,'2024-2023'!$B$3:$LN$4660,40,0),"")),"")</f>
        <v>176</v>
      </c>
      <c r="AK109">
        <f>IFERROR((IFERROR(VLOOKUP(A109,'2024-2023'!$B$3:$LN$4660,23,0),"")+IFERROR(VLOOKUP(A109,'2024-2023'!$B$3:$LN$4660,39,0),"")),"")</f>
        <v>176</v>
      </c>
      <c r="AL109">
        <f>IFERROR(VLOOKUP(A109,'2020-2019'!$B$3:$LN$466,'2020-2019'!$AM$1,0),"")</f>
        <v>1401</v>
      </c>
      <c r="AM109">
        <f>IFERROR(VLOOKUP(A109,'2022-2021'!$B$3:$LN$4660,38,0),"")</f>
        <v>160610</v>
      </c>
      <c r="AN109">
        <f>IFERROR(VLOOKUP(A109,'2022-2021'!$B$3:$LN$4660,37,0),"")</f>
        <v>203855</v>
      </c>
      <c r="AO109">
        <f>IFERROR(VLOOKUP(A109,'2024-2023'!$B$3:$LN$4660,38,0),"")</f>
        <v>362919</v>
      </c>
      <c r="AP109">
        <f>IFERROR(VLOOKUP(A109,'2024-2023'!$B$3:$LN$4660,37,0),"")</f>
        <v>360311</v>
      </c>
      <c r="AQ109">
        <f>IFERROR((IFERROR(VLOOKUP(A109,'2020-2019'!$B$3:$LN$466,'2020-2019'!$BL$1,0),"")+IFERROR(VLOOKUP(A109,'2020-2019'!$B$3:$LN$466,'2020-2019'!$BV$1,0),"")),"")</f>
        <v>53947</v>
      </c>
      <c r="AR109" s="5">
        <f t="shared" si="14"/>
        <v>2</v>
      </c>
      <c r="AS109" t="str">
        <f>IFERROR(VLOOKUP(A109,риски!$G$2:$H$642,2,0),"")</f>
        <v>низкий</v>
      </c>
      <c r="AT109" t="str">
        <f>IFERROR(VLOOKUP(A109,Реест!A138:$P$30000,15,0),"")</f>
        <v>нерис.рф</v>
      </c>
      <c r="AU109" t="str">
        <f>IFERROR(VLOOKUP(A109,old!$A$3:$AU$2001,47,0),"")</f>
        <v>image238</v>
      </c>
      <c r="AV109" s="3">
        <f t="shared" si="15"/>
        <v>1.127511275112751E-3</v>
      </c>
      <c r="AW109" t="str">
        <f t="shared" si="9"/>
        <v xml:space="preserve"> ООО ПКО ЮФ «НЕРИС» зарегистрировано по адресу: 394006, Воронежская обл, г.о. город Воронеж, г Воронеж, ул 20-летия Октября, д. 90Б, офис 414. Генеральным директором является Суменко Сергей Александрович. Рост доходов компании за 5 лет: 200%. Рост финансовых активов компании за 5 лет: 0,11%. Объем заемных средств компании на конец 2024 года: 53947 тыс. руб. ФССП присвоил низкий уровень риска для данного ПКО.</v>
      </c>
      <c r="AX109" t="s">
        <v>22948</v>
      </c>
      <c r="AY109">
        <f>VLOOKUP(A109,'2024-2023'!$B$2:$NY$583,'2024-2023'!$BH$1,0)</f>
        <v>13081</v>
      </c>
      <c r="AZ109">
        <f>VLOOKUP(A109,'2024-2023'!$B$2:$NY$583,71,0)</f>
        <v>0</v>
      </c>
      <c r="BA109">
        <f>VLOOKUP(A109,'2024-2023'!$B$2:$NY$583,79,0)</f>
        <v>0</v>
      </c>
      <c r="BB109">
        <f t="shared" si="10"/>
        <v>0</v>
      </c>
      <c r="BC109" s="6">
        <f t="shared" si="11"/>
        <v>0.4</v>
      </c>
      <c r="BD109" s="6">
        <f t="shared" si="12"/>
        <v>3.5786251472741887E-3</v>
      </c>
      <c r="BE109" t="str">
        <f t="shared" si="13"/>
        <v>Малая фирма</v>
      </c>
    </row>
    <row r="110" spans="1:57">
      <c r="A110" s="10">
        <v>7813280879</v>
      </c>
      <c r="B110">
        <v>264</v>
      </c>
      <c r="C110" t="s">
        <v>958</v>
      </c>
      <c r="D110">
        <v>7813280879</v>
      </c>
      <c r="E110" t="s">
        <v>14980</v>
      </c>
      <c r="F110" t="s">
        <v>14016</v>
      </c>
      <c r="G110" s="7">
        <v>42895</v>
      </c>
      <c r="H110">
        <v>9</v>
      </c>
      <c r="I110" t="s">
        <v>73</v>
      </c>
      <c r="J110" t="s">
        <v>5326</v>
      </c>
      <c r="K110" t="s">
        <v>5325</v>
      </c>
      <c r="L110" t="s">
        <v>8335</v>
      </c>
      <c r="M110">
        <f>VLOOKUP(D110,УК!$A$1:$B$599,2,0)/1000</f>
        <v>100</v>
      </c>
      <c r="R110" s="10">
        <f>IFERROR(IFERROR(VLOOKUP(A110,'2020-2019'!$B$3:$LN$466,108,0),"")+IFERROR(VLOOKUP(A110,'2020-2019'!$B$3:$LN$1000,91,0),""),"")</f>
        <v>84056</v>
      </c>
      <c r="S110" s="10">
        <f>IFERROR(IFERROR(VLOOKUP(A110,'2022-2021'!$B$3:$LN$1000,108,0),"")+IFERROR(VLOOKUP(A110,'2022-2021'!$B$3:$LN$1000,92,0),""),"")</f>
        <v>113402</v>
      </c>
      <c r="T110" s="10">
        <f>IFERROR(IFERROR(VLOOKUP(A110,'2022-2021'!$B$3:$LN$1000,107,0),"")+IFERROR(VLOOKUP(A110,'2022-2021'!$B$3:$LN$1000,91,0),""),"")</f>
        <v>33555</v>
      </c>
      <c r="U110" s="10">
        <f>IFERROR(IFERROR(VLOOKUP(A110,'2024-2023'!$B$3:$LN$1000,108,0),"")+IFERROR(VLOOKUP(A110,'2024-2023'!$B$3:$LN$1000,92,0),""),"")</f>
        <v>21737</v>
      </c>
      <c r="V110" s="10">
        <f>IFERROR(IFERROR(VLOOKUP(A110,'2024-2023'!$B$3:$LN$1000,107,0),"")+IFERROR(VLOOKUP(A110,'2024-2023'!$B$3:$LN$1000,91,0),""),"")</f>
        <v>10784</v>
      </c>
      <c r="W110">
        <f>IFERROR(IFERROR(VLOOKUP(A110,'2020-2019'!$B$3:$LN$4660,93,0),"")+IFERROR(VLOOKUP(A110,'2020-2019'!$B$3:$LN$4660,109,0),""),"")</f>
        <v>98380</v>
      </c>
      <c r="X110">
        <f>IFERROR(IFERROR(VLOOKUP(A110,'2022-2021'!$B$3:$LN$4660,94,0),"")+IFERROR(VLOOKUP(A110,'2022-2021'!$B$3:$LN$4660,110,0),""),"")</f>
        <v>112710</v>
      </c>
      <c r="Y110">
        <f>IFERROR(IFERROR(VLOOKUP(A110,'2022-2021'!$B$3:$LN$4660,109,0),"")+IFERROR(VLOOKUP(A110,'2022-2021'!$B$3:$LN$4660,93,0),""),"")</f>
        <v>32913</v>
      </c>
      <c r="Z110">
        <f>IFERROR((IFERROR(VLOOKUP(A110,'2024-2023'!$B$3:$LN$4660,110,0),"")+IFERROR(VLOOKUP(A110,'2024-2023'!$B$3:$LN$4660,94,0),"")),"")</f>
        <v>21142</v>
      </c>
      <c r="AA110">
        <f>IFERROR((IFERROR(VLOOKUP(A110,'2024-2023'!$B$3:$LN$4660,93,0),"")+IFERROR(VLOOKUP(A110,'2024-2023'!$B$3:$LN$4660,109,0),"")),"")</f>
        <v>10567</v>
      </c>
      <c r="AB110">
        <f>IFERROR((IFERROR(VLOOKUP(A110,'2020-2019'!$B$3:$LN$466,'2020-2019'!$CV$1,0),"")),"")</f>
        <v>497</v>
      </c>
      <c r="AC110">
        <f>IFERROR((IFERROR(VLOOKUP(A110,'2022-2021'!$B$3:$LN$4660,100,0),"")),"")</f>
        <v>545</v>
      </c>
      <c r="AD110">
        <f>IFERROR((IFERROR(VLOOKUP(A110,'2022-2021'!$B$3:$LN$4660,99,0),"")),"")</f>
        <v>499</v>
      </c>
      <c r="AE110">
        <f>IFERROR((IFERROR(VLOOKUP(A110,'2024-2023'!$B$3:$LN$4660,100,0),"")),"")</f>
        <v>447</v>
      </c>
      <c r="AF110">
        <f>IFERROR(VLOOKUP(A110,'2024-2023'!$B$3:$LN$4660,99,0),"")</f>
        <v>171</v>
      </c>
      <c r="AG110">
        <f>IFERROR((IFERROR(VLOOKUP(A110,'2020-2019'!$B$3:$LN$4660,'2020-2019'!$X$1,0),"")+IFERROR(VLOOKUP(A110,'2020-2019'!$B$3:$LN$4660,'2020-2019'!$AN$1,0),"")),"")</f>
        <v>186153</v>
      </c>
      <c r="AH110">
        <f>IFERROR((IFERROR(VLOOKUP(A110,'2022-2021'!$B$3:$LN$4660,24,0),"")+IFERROR(VLOOKUP(A110,'2022-2021'!$B$3:$LN$4660,40,0),"")),"")</f>
        <v>98750</v>
      </c>
      <c r="AI110">
        <f>IFERROR((IFERROR(VLOOKUP(A110,'2022-2021'!$B$3:$LN$4660,23,0),"")+IFERROR(VLOOKUP(A110,'2022-2021'!$B$3:$LN$4660,39,0),"")),"")</f>
        <v>83178</v>
      </c>
      <c r="AJ110">
        <f>IFERROR((IFERROR(VLOOKUP(A110,'2024-2023'!$B$3:$LN$4660,24,0),"")+IFERROR(VLOOKUP(A110,'2024-2023'!$B$3:$LN$4660,40,0),"")),"")</f>
        <v>76333</v>
      </c>
      <c r="AK110">
        <f>IFERROR((IFERROR(VLOOKUP(A110,'2024-2023'!$B$3:$LN$4660,23,0),"")+IFERROR(VLOOKUP(A110,'2024-2023'!$B$3:$LN$4660,39,0),"")),"")</f>
        <v>72627</v>
      </c>
      <c r="AL110">
        <f>IFERROR(VLOOKUP(A110,'2020-2019'!$B$3:$LN$466,'2020-2019'!$AM$1,0),"")</f>
        <v>523</v>
      </c>
      <c r="AM110">
        <f>IFERROR(VLOOKUP(A110,'2022-2021'!$B$3:$LN$4660,38,0),"")</f>
        <v>221</v>
      </c>
      <c r="AN110">
        <f>IFERROR(VLOOKUP(A110,'2022-2021'!$B$3:$LN$4660,37,0),"")</f>
        <v>3095</v>
      </c>
      <c r="AO110">
        <f>IFERROR(VLOOKUP(A110,'2024-2023'!$B$3:$LN$4660,38,0),"")</f>
        <v>309</v>
      </c>
      <c r="AP110">
        <f>IFERROR(VLOOKUP(A110,'2024-2023'!$B$3:$LN$4660,37,0),"")</f>
        <v>10083</v>
      </c>
      <c r="AQ110">
        <f>IFERROR((IFERROR(VLOOKUP(A110,'2020-2019'!$B$3:$LN$466,'2020-2019'!$BL$1,0),"")+IFERROR(VLOOKUP(A110,'2020-2019'!$B$3:$LN$466,'2020-2019'!$BV$1,0),"")),"")</f>
        <v>129</v>
      </c>
      <c r="AR110" s="5">
        <f t="shared" si="14"/>
        <v>0.128</v>
      </c>
      <c r="AS110" t="str">
        <f>IFERROR(VLOOKUP(A110,риски!$G$2:$H$642,2,0),"")</f>
        <v>низкий</v>
      </c>
      <c r="AT110" t="str">
        <f>IFERROR(VLOOKUP(A110,Реест!A139:$P$30000,15,0),"")</f>
        <v>cprogress.ru</v>
      </c>
      <c r="AU110" t="str">
        <f>IFERROR(VLOOKUP(A110,old!$A$3:$AU$2001,47,0),"")</f>
        <v>image209</v>
      </c>
      <c r="AV110" s="3">
        <f t="shared" si="15"/>
        <v>0.39014681471692642</v>
      </c>
      <c r="AW110" t="str">
        <f t="shared" si="9"/>
        <v xml:space="preserve"> ООО «Центр Прогресс» зарегистрировано по адресу: 109316, Город Москва, вн.тер. г. Муниципальный Округ Южнопортовый, пр-кт Волгоградский, дом 26, строение 1, этаж 8, комната 811. Генеральным директором является Гайдаенко Дмитрий Иванович. Рост доходов компании за 5 лет: 12,8%. Рост финансовых активов компании за 5 лет: 39,01%. Объем заемных средств компании на конец 2024 года: 129 тыс. руб. ФССП присвоил низкий уровень риска для данного ПКО.</v>
      </c>
      <c r="AX110" t="s">
        <v>22918</v>
      </c>
      <c r="AY110">
        <f>VLOOKUP(A110,'2024-2023'!$B$2:$NY$583,'2024-2023'!$BH$1,0)</f>
        <v>17938</v>
      </c>
      <c r="AZ110">
        <f>VLOOKUP(A110,'2024-2023'!$B$2:$NY$583,71,0)</f>
        <v>0</v>
      </c>
      <c r="BA110">
        <f>VLOOKUP(A110,'2024-2023'!$B$2:$NY$583,79,0)</f>
        <v>69618</v>
      </c>
      <c r="BB110">
        <f t="shared" si="10"/>
        <v>3.8810346749916378</v>
      </c>
      <c r="BC110" s="6">
        <f t="shared" si="11"/>
        <v>2.5600000000000001E-2</v>
      </c>
      <c r="BD110" s="6">
        <f t="shared" si="12"/>
        <v>1.5856824925816023E-2</v>
      </c>
      <c r="BE110" t="str">
        <f t="shared" si="13"/>
        <v>Малая фирма</v>
      </c>
    </row>
    <row r="111" spans="1:57">
      <c r="A111" s="10">
        <v>7728665652</v>
      </c>
      <c r="B111">
        <v>250</v>
      </c>
      <c r="C111" t="s">
        <v>965</v>
      </c>
      <c r="D111">
        <v>7728665652</v>
      </c>
      <c r="E111" t="s">
        <v>14981</v>
      </c>
      <c r="F111" t="s">
        <v>14017</v>
      </c>
      <c r="G111" s="7">
        <v>39650</v>
      </c>
      <c r="H111">
        <v>18</v>
      </c>
      <c r="I111" t="s">
        <v>73</v>
      </c>
      <c r="J111" t="s">
        <v>5175</v>
      </c>
      <c r="K111" t="s">
        <v>5175</v>
      </c>
      <c r="L111" t="s">
        <v>969</v>
      </c>
      <c r="M111">
        <f>VLOOKUP(D111,УК!$A$1:$B$599,2,0)/1000</f>
        <v>20</v>
      </c>
      <c r="R111" s="10">
        <f>IFERROR(IFERROR(VLOOKUP(A111,'2020-2019'!$B$3:$LN$466,108,0),"")+IFERROR(VLOOKUP(A111,'2020-2019'!$B$3:$LN$1000,91,0),""),"")</f>
        <v>11263</v>
      </c>
      <c r="S111" s="10">
        <f>IFERROR(IFERROR(VLOOKUP(A111,'2022-2021'!$B$3:$LN$1000,108,0),"")+IFERROR(VLOOKUP(A111,'2022-2021'!$B$3:$LN$1000,92,0),""),"")</f>
        <v>12231</v>
      </c>
      <c r="T111" s="10">
        <f>IFERROR(IFERROR(VLOOKUP(A111,'2022-2021'!$B$3:$LN$1000,107,0),"")+IFERROR(VLOOKUP(A111,'2022-2021'!$B$3:$LN$1000,91,0),""),"")</f>
        <v>11326</v>
      </c>
      <c r="U111" s="10">
        <f>IFERROR(IFERROR(VLOOKUP(A111,'2024-2023'!$B$3:$LN$1000,108,0),"")+IFERROR(VLOOKUP(A111,'2024-2023'!$B$3:$LN$1000,92,0),""),"")</f>
        <v>25204</v>
      </c>
      <c r="V111" s="10">
        <f>IFERROR(IFERROR(VLOOKUP(A111,'2024-2023'!$B$3:$LN$1000,107,0),"")+IFERROR(VLOOKUP(A111,'2024-2023'!$B$3:$LN$1000,91,0),""),"")</f>
        <v>31368</v>
      </c>
      <c r="W111">
        <f>IFERROR(IFERROR(VLOOKUP(A111,'2020-2019'!$B$3:$LN$4660,93,0),"")+IFERROR(VLOOKUP(A111,'2020-2019'!$B$3:$LN$4660,109,0),""),"")</f>
        <v>11387</v>
      </c>
      <c r="X111">
        <f>IFERROR(IFERROR(VLOOKUP(A111,'2022-2021'!$B$3:$LN$4660,94,0),"")+IFERROR(VLOOKUP(A111,'2022-2021'!$B$3:$LN$4660,110,0),""),"")</f>
        <v>10021</v>
      </c>
      <c r="Y111">
        <f>IFERROR(IFERROR(VLOOKUP(A111,'2022-2021'!$B$3:$LN$4660,109,0),"")+IFERROR(VLOOKUP(A111,'2022-2021'!$B$3:$LN$4660,93,0),""),"")</f>
        <v>24262</v>
      </c>
      <c r="Z111">
        <f>IFERROR((IFERROR(VLOOKUP(A111,'2024-2023'!$B$3:$LN$4660,110,0),"")+IFERROR(VLOOKUP(A111,'2024-2023'!$B$3:$LN$4660,94,0),"")),"")</f>
        <v>15733</v>
      </c>
      <c r="AA111">
        <f>IFERROR((IFERROR(VLOOKUP(A111,'2024-2023'!$B$3:$LN$4660,93,0),"")+IFERROR(VLOOKUP(A111,'2024-2023'!$B$3:$LN$4660,109,0),"")),"")</f>
        <v>28295</v>
      </c>
      <c r="AB111">
        <f>IFERROR((IFERROR(VLOOKUP(A111,'2020-2019'!$B$3:$LN$466,'2020-2019'!$CV$1,0),"")),"")</f>
        <v>1756</v>
      </c>
      <c r="AC111">
        <f>IFERROR((IFERROR(VLOOKUP(A111,'2022-2021'!$B$3:$LN$4660,100,0),"")),"")</f>
        <v>1620</v>
      </c>
      <c r="AD111">
        <f>IFERROR((IFERROR(VLOOKUP(A111,'2022-2021'!$B$3:$LN$4660,99,0),"")),"")</f>
        <v>-13456</v>
      </c>
      <c r="AE111">
        <f>IFERROR((IFERROR(VLOOKUP(A111,'2024-2023'!$B$3:$LN$4660,100,0),"")),"")</f>
        <v>8106</v>
      </c>
      <c r="AF111">
        <f>IFERROR(VLOOKUP(A111,'2024-2023'!$B$3:$LN$4660,99,0),"")</f>
        <v>1532</v>
      </c>
      <c r="AG111">
        <f>IFERROR((IFERROR(VLOOKUP(A111,'2020-2019'!$B$3:$LN$4660,'2020-2019'!$X$1,0),"")+IFERROR(VLOOKUP(A111,'2020-2019'!$B$3:$LN$4660,'2020-2019'!$AN$1,0),"")),"")</f>
        <v>0</v>
      </c>
      <c r="AH111">
        <f>IFERROR((IFERROR(VLOOKUP(A111,'2022-2021'!$B$3:$LN$4660,24,0),"")+IFERROR(VLOOKUP(A111,'2022-2021'!$B$3:$LN$4660,40,0),"")),"")</f>
        <v>0</v>
      </c>
      <c r="AI111">
        <f>IFERROR((IFERROR(VLOOKUP(A111,'2022-2021'!$B$3:$LN$4660,23,0),"")+IFERROR(VLOOKUP(A111,'2022-2021'!$B$3:$LN$4660,39,0),"")),"")</f>
        <v>0</v>
      </c>
      <c r="AJ111">
        <f>IFERROR((IFERROR(VLOOKUP(A111,'2024-2023'!$B$3:$LN$4660,24,0),"")+IFERROR(VLOOKUP(A111,'2024-2023'!$B$3:$LN$4660,40,0),"")),"")</f>
        <v>0</v>
      </c>
      <c r="AK111">
        <f>IFERROR((IFERROR(VLOOKUP(A111,'2024-2023'!$B$3:$LN$4660,23,0),"")+IFERROR(VLOOKUP(A111,'2024-2023'!$B$3:$LN$4660,39,0),"")),"")</f>
        <v>0</v>
      </c>
      <c r="AL111">
        <f>IFERROR(VLOOKUP(A111,'2020-2019'!$B$3:$LN$466,'2020-2019'!$AM$1,0),"")</f>
        <v>19350</v>
      </c>
      <c r="AM111">
        <f>IFERROR(VLOOKUP(A111,'2022-2021'!$B$3:$LN$4660,38,0),"")</f>
        <v>21988</v>
      </c>
      <c r="AN111">
        <f>IFERROR(VLOOKUP(A111,'2022-2021'!$B$3:$LN$4660,37,0),"")</f>
        <v>19486</v>
      </c>
      <c r="AO111">
        <f>IFERROR(VLOOKUP(A111,'2024-2023'!$B$3:$LN$4660,38,0),"")</f>
        <v>19637</v>
      </c>
      <c r="AP111">
        <f>IFERROR(VLOOKUP(A111,'2024-2023'!$B$3:$LN$4660,37,0),"")</f>
        <v>34305</v>
      </c>
      <c r="AQ111">
        <f>IFERROR((IFERROR(VLOOKUP(A111,'2020-2019'!$B$3:$LN$466,'2020-2019'!$BL$1,0),"")+IFERROR(VLOOKUP(A111,'2020-2019'!$B$3:$LN$466,'2020-2019'!$BV$1,0),"")),"")</f>
        <v>207</v>
      </c>
      <c r="AR111" s="5">
        <f t="shared" si="14"/>
        <v>2.7850000000000001</v>
      </c>
      <c r="AS111" t="str">
        <f>IFERROR(VLOOKUP(A111,риски!$G$2:$H$642,2,0),"")</f>
        <v>низкий</v>
      </c>
      <c r="AT111" t="str">
        <f>IFERROR(VLOOKUP(A111,Реест!A140:$P$30000,15,0),"")</f>
        <v>creditconsalt.ru</v>
      </c>
      <c r="AU111" t="str">
        <f>IFERROR(VLOOKUP(A111,old!$A$3:$AU$2001,47,0),"")</f>
        <v>image296</v>
      </c>
      <c r="AV111" s="3" t="str">
        <f t="shared" si="15"/>
        <v/>
      </c>
      <c r="AW111" t="str">
        <f t="shared" si="9"/>
        <v xml:space="preserve"> ООО ПКО «КредитКонсалт» зарегистрировано по адресу: 109377, Москва г, вн.тер.г. муниципальный округ Рязанский, пр-кт Рязанский, д. 32, к. 3, этаж 5, офис 513. Генеральным директором является Щербакова Екатерина Владимировна. Рост доходов компании за 5 лет: 278,5%. Объем заемных средств компании на конец 2024 года: 207 тыс. руб. ФССП присвоил низкий уровень риска для данного ПКО.</v>
      </c>
      <c r="AX111" t="s">
        <v>22914</v>
      </c>
      <c r="AY111">
        <f>VLOOKUP(A111,'2024-2023'!$B$2:$NY$583,'2024-2023'!$BH$1,0)</f>
        <v>19706</v>
      </c>
      <c r="AZ111">
        <f>VLOOKUP(A111,'2024-2023'!$B$2:$NY$583,71,0)</f>
        <v>0</v>
      </c>
      <c r="BA111">
        <f>VLOOKUP(A111,'2024-2023'!$B$2:$NY$583,79,0)</f>
        <v>0</v>
      </c>
      <c r="BB111">
        <f t="shared" si="10"/>
        <v>0</v>
      </c>
      <c r="BC111" s="6">
        <f t="shared" si="11"/>
        <v>0.55700000000000005</v>
      </c>
      <c r="BD111" s="6">
        <f t="shared" si="12"/>
        <v>4.8839581739352204E-2</v>
      </c>
      <c r="BE111" t="str">
        <f t="shared" si="13"/>
        <v>Малая фирма</v>
      </c>
    </row>
    <row r="112" spans="1:57">
      <c r="A112" s="10">
        <v>7716859501</v>
      </c>
      <c r="B112">
        <v>66</v>
      </c>
      <c r="C112" t="s">
        <v>972</v>
      </c>
      <c r="D112">
        <v>7716859501</v>
      </c>
      <c r="E112" t="s">
        <v>14982</v>
      </c>
      <c r="F112" t="s">
        <v>14018</v>
      </c>
      <c r="G112" s="7">
        <v>42885</v>
      </c>
      <c r="H112">
        <v>9</v>
      </c>
      <c r="I112" t="s">
        <v>44</v>
      </c>
      <c r="J112" t="s">
        <v>23129</v>
      </c>
      <c r="K112" t="s">
        <v>4891</v>
      </c>
      <c r="L112" t="s">
        <v>976</v>
      </c>
      <c r="M112">
        <f>VLOOKUP(D112,УК!$A$1:$B$599,2,0)/1000</f>
        <v>10.1</v>
      </c>
      <c r="R112" s="10">
        <f>IFERROR(IFERROR(VLOOKUP(A112,'2020-2019'!$B$3:$LN$466,108,0),"")+IFERROR(VLOOKUP(A112,'2020-2019'!$B$3:$LN$1000,91,0),""),"")</f>
        <v>247721</v>
      </c>
      <c r="S112" s="10">
        <f>IFERROR(IFERROR(VLOOKUP(A112,'2022-2021'!$B$3:$LN$1000,108,0),"")+IFERROR(VLOOKUP(A112,'2022-2021'!$B$3:$LN$1000,92,0),""),"")</f>
        <v>88564</v>
      </c>
      <c r="T112" s="10">
        <f>IFERROR(IFERROR(VLOOKUP(A112,'2022-2021'!$B$3:$LN$1000,107,0),"")+IFERROR(VLOOKUP(A112,'2022-2021'!$B$3:$LN$1000,91,0),""),"")</f>
        <v>135160</v>
      </c>
      <c r="U112" s="10">
        <f>IFERROR(IFERROR(VLOOKUP(A112,'2024-2023'!$B$3:$LN$1000,108,0),"")+IFERROR(VLOOKUP(A112,'2024-2023'!$B$3:$LN$1000,92,0),""),"")</f>
        <v>217653</v>
      </c>
      <c r="V112" s="10">
        <f>IFERROR(IFERROR(VLOOKUP(A112,'2024-2023'!$B$3:$LN$1000,107,0),"")+IFERROR(VLOOKUP(A112,'2024-2023'!$B$3:$LN$1000,91,0),""),"")</f>
        <v>320403</v>
      </c>
      <c r="W112">
        <f>IFERROR(IFERROR(VLOOKUP(A112,'2020-2019'!$B$3:$LN$4660,93,0),"")+IFERROR(VLOOKUP(A112,'2020-2019'!$B$3:$LN$4660,109,0),""),"")</f>
        <v>234386</v>
      </c>
      <c r="X112">
        <f>IFERROR(IFERROR(VLOOKUP(A112,'2022-2021'!$B$3:$LN$4660,94,0),"")+IFERROR(VLOOKUP(A112,'2022-2021'!$B$3:$LN$4660,110,0),""),"")</f>
        <v>81034</v>
      </c>
      <c r="Y112">
        <f>IFERROR(IFERROR(VLOOKUP(A112,'2022-2021'!$B$3:$LN$4660,109,0),"")+IFERROR(VLOOKUP(A112,'2022-2021'!$B$3:$LN$4660,93,0),""),"")</f>
        <v>118912</v>
      </c>
      <c r="Z112">
        <f>IFERROR((IFERROR(VLOOKUP(A112,'2024-2023'!$B$3:$LN$4660,110,0),"")+IFERROR(VLOOKUP(A112,'2024-2023'!$B$3:$LN$4660,94,0),"")),"")</f>
        <v>154218</v>
      </c>
      <c r="AA112">
        <f>IFERROR((IFERROR(VLOOKUP(A112,'2024-2023'!$B$3:$LN$4660,93,0),"")+IFERROR(VLOOKUP(A112,'2024-2023'!$B$3:$LN$4660,109,0),"")),"")</f>
        <v>254769</v>
      </c>
      <c r="AB112">
        <f>IFERROR((IFERROR(VLOOKUP(A112,'2020-2019'!$B$3:$LN$466,'2020-2019'!$CV$1,0),"")),"")</f>
        <v>5678</v>
      </c>
      <c r="AC112">
        <f>IFERROR((IFERROR(VLOOKUP(A112,'2022-2021'!$B$3:$LN$4660,100,0),"")),"")</f>
        <v>6303</v>
      </c>
      <c r="AD112">
        <f>IFERROR((IFERROR(VLOOKUP(A112,'2022-2021'!$B$3:$LN$4660,99,0),"")),"")</f>
        <v>10792</v>
      </c>
      <c r="AE112">
        <f>IFERROR((IFERROR(VLOOKUP(A112,'2024-2023'!$B$3:$LN$4660,100,0),"")),"")</f>
        <v>50617</v>
      </c>
      <c r="AF112">
        <f>IFERROR(VLOOKUP(A112,'2024-2023'!$B$3:$LN$4660,99,0),"")</f>
        <v>42668</v>
      </c>
      <c r="AG112">
        <f>IFERROR((IFERROR(VLOOKUP(A112,'2020-2019'!$B$3:$LN$4660,'2020-2019'!$X$1,0),"")+IFERROR(VLOOKUP(A112,'2020-2019'!$B$3:$LN$4660,'2020-2019'!$AN$1,0),"")),"")</f>
        <v>14918</v>
      </c>
      <c r="AH112">
        <f>IFERROR((IFERROR(VLOOKUP(A112,'2022-2021'!$B$3:$LN$4660,24,0),"")+IFERROR(VLOOKUP(A112,'2022-2021'!$B$3:$LN$4660,40,0),"")),"")</f>
        <v>0</v>
      </c>
      <c r="AI112">
        <f>IFERROR((IFERROR(VLOOKUP(A112,'2022-2021'!$B$3:$LN$4660,23,0),"")+IFERROR(VLOOKUP(A112,'2022-2021'!$B$3:$LN$4660,39,0),"")),"")</f>
        <v>0</v>
      </c>
      <c r="AJ112">
        <f>IFERROR((IFERROR(VLOOKUP(A112,'2024-2023'!$B$3:$LN$4660,24,0),"")+IFERROR(VLOOKUP(A112,'2024-2023'!$B$3:$LN$4660,40,0),"")),"")</f>
        <v>0</v>
      </c>
      <c r="AK112">
        <f>IFERROR((IFERROR(VLOOKUP(A112,'2024-2023'!$B$3:$LN$4660,23,0),"")+IFERROR(VLOOKUP(A112,'2024-2023'!$B$3:$LN$4660,39,0),"")),"")</f>
        <v>22</v>
      </c>
      <c r="AL112">
        <f>IFERROR(VLOOKUP(A112,'2020-2019'!$B$3:$LN$466,'2020-2019'!$AM$1,0),"")</f>
        <v>14075</v>
      </c>
      <c r="AM112">
        <f>IFERROR(VLOOKUP(A112,'2022-2021'!$B$3:$LN$4660,38,0),"")</f>
        <v>56384</v>
      </c>
      <c r="AN112">
        <f>IFERROR(VLOOKUP(A112,'2022-2021'!$B$3:$LN$4660,37,0),"")</f>
        <v>58324</v>
      </c>
      <c r="AO112">
        <f>IFERROR(VLOOKUP(A112,'2024-2023'!$B$3:$LN$4660,38,0),"")</f>
        <v>56497</v>
      </c>
      <c r="AP112">
        <f>IFERROR(VLOOKUP(A112,'2024-2023'!$B$3:$LN$4660,37,0),"")</f>
        <v>108682</v>
      </c>
      <c r="AQ112">
        <f>IFERROR((IFERROR(VLOOKUP(A112,'2020-2019'!$B$3:$LN$466,'2020-2019'!$BL$1,0),"")+IFERROR(VLOOKUP(A112,'2020-2019'!$B$3:$LN$466,'2020-2019'!$BV$1,0),"")),"")</f>
        <v>13641</v>
      </c>
      <c r="AR112" s="5">
        <f t="shared" si="14"/>
        <v>1.2929999999999999</v>
      </c>
      <c r="AS112" t="str">
        <f>IFERROR(VLOOKUP(A112,риски!$G$2:$H$642,2,0),"")</f>
        <v>низкий</v>
      </c>
      <c r="AT112" t="str">
        <f>IFERROR(VLOOKUP(A112,Реест!A141:$P$30000,15,0),"")</f>
        <v>alfacollection.ru</v>
      </c>
      <c r="AU112" t="str">
        <f>IFERROR(VLOOKUP(A112,old!$A$3:$AU$2001,47,0),"")</f>
        <v>image167</v>
      </c>
      <c r="AV112" s="3">
        <f t="shared" si="15"/>
        <v>1.474728515886848E-3</v>
      </c>
      <c r="AW112" t="str">
        <f t="shared" si="9"/>
        <v xml:space="preserve"> ООО ПКО «АЛЬФА» зарегистрировано по адресу: 129346, Город Москва, вн.тер. г. Муниципальный Округ Лосиноостровский, ул Изумрудная, дом 18, этаж 5, ПОМЕЩ.XIII, комната 20, ОФИС 5Р. Генеральным директором является Зудин Сергей Андреевич. Рост доходов компании за 5 лет: 129,3%. Рост финансовых активов компании за 5 лет: 0,15%. Объем заемных средств компании на конец 2024 года: 13641 тыс. руб. ФССП присвоил низкий уровень риска для данного ПКО.</v>
      </c>
      <c r="AX112" t="s">
        <v>22914</v>
      </c>
      <c r="AY112">
        <f>VLOOKUP(A112,'2024-2023'!$B$2:$NY$583,'2024-2023'!$BH$1,0)</f>
        <v>52161</v>
      </c>
      <c r="AZ112">
        <f>VLOOKUP(A112,'2024-2023'!$B$2:$NY$583,71,0)</f>
        <v>0</v>
      </c>
      <c r="BA112">
        <f>VLOOKUP(A112,'2024-2023'!$B$2:$NY$583,79,0)</f>
        <v>0</v>
      </c>
      <c r="BB112">
        <f t="shared" si="10"/>
        <v>0</v>
      </c>
      <c r="BC112" s="6">
        <f t="shared" si="11"/>
        <v>0.2586</v>
      </c>
      <c r="BD112" s="6">
        <f t="shared" si="12"/>
        <v>0.13316978929660458</v>
      </c>
      <c r="BE112" t="str">
        <f t="shared" si="13"/>
        <v>Малая фирма</v>
      </c>
    </row>
    <row r="113" spans="1:57">
      <c r="A113" s="10">
        <v>6671077740</v>
      </c>
      <c r="B113">
        <v>149</v>
      </c>
      <c r="C113" t="s">
        <v>979</v>
      </c>
      <c r="D113">
        <v>6671077740</v>
      </c>
      <c r="E113" t="s">
        <v>14983</v>
      </c>
      <c r="F113" t="s">
        <v>14019</v>
      </c>
      <c r="G113" s="7">
        <v>42965</v>
      </c>
      <c r="H113">
        <v>9</v>
      </c>
      <c r="I113" t="s">
        <v>73</v>
      </c>
      <c r="J113" t="s">
        <v>4979</v>
      </c>
      <c r="K113" t="s">
        <v>4978</v>
      </c>
      <c r="L113" t="s">
        <v>8343</v>
      </c>
      <c r="M113">
        <f>VLOOKUP(D113,УК!$A$1:$B$599,2,0)/1000</f>
        <v>10</v>
      </c>
      <c r="R113" s="10">
        <f>IFERROR(IFERROR(VLOOKUP(A113,'2020-2019'!$B$3:$LN$466,108,0),"")+IFERROR(VLOOKUP(A113,'2020-2019'!$B$3:$LN$1000,91,0),""),"")</f>
        <v>15244</v>
      </c>
      <c r="S113" s="10">
        <f>IFERROR(IFERROR(VLOOKUP(A113,'2022-2021'!$B$3:$LN$1000,108,0),"")+IFERROR(VLOOKUP(A113,'2022-2021'!$B$3:$LN$1000,92,0),""),"")</f>
        <v>24522</v>
      </c>
      <c r="T113" s="10">
        <f>IFERROR(IFERROR(VLOOKUP(A113,'2022-2021'!$B$3:$LN$1000,107,0),"")+IFERROR(VLOOKUP(A113,'2022-2021'!$B$3:$LN$1000,91,0),""),"")</f>
        <v>49180</v>
      </c>
      <c r="U113" s="10">
        <f>IFERROR(IFERROR(VLOOKUP(A113,'2024-2023'!$B$3:$LN$1000,108,0),"")+IFERROR(VLOOKUP(A113,'2024-2023'!$B$3:$LN$1000,92,0),""),"")</f>
        <v>75493</v>
      </c>
      <c r="V113" s="10">
        <f>IFERROR(IFERROR(VLOOKUP(A113,'2024-2023'!$B$3:$LN$1000,107,0),"")+IFERROR(VLOOKUP(A113,'2024-2023'!$B$3:$LN$1000,91,0),""),"")</f>
        <v>137423</v>
      </c>
      <c r="W113">
        <f>IFERROR(IFERROR(VLOOKUP(A113,'2020-2019'!$B$3:$LN$4660,93,0),"")+IFERROR(VLOOKUP(A113,'2020-2019'!$B$3:$LN$4660,109,0),""),"")</f>
        <v>10207</v>
      </c>
      <c r="X113">
        <f>IFERROR(IFERROR(VLOOKUP(A113,'2022-2021'!$B$3:$LN$4660,94,0),"")+IFERROR(VLOOKUP(A113,'2022-2021'!$B$3:$LN$4660,110,0),""),"")</f>
        <v>18329</v>
      </c>
      <c r="Y113">
        <f>IFERROR(IFERROR(VLOOKUP(A113,'2022-2021'!$B$3:$LN$4660,109,0),"")+IFERROR(VLOOKUP(A113,'2022-2021'!$B$3:$LN$4660,93,0),""),"")</f>
        <v>14041</v>
      </c>
      <c r="Z113">
        <f>IFERROR((IFERROR(VLOOKUP(A113,'2024-2023'!$B$3:$LN$4660,110,0),"")+IFERROR(VLOOKUP(A113,'2024-2023'!$B$3:$LN$4660,94,0),"")),"")</f>
        <v>29043</v>
      </c>
      <c r="AA113">
        <f>IFERROR((IFERROR(VLOOKUP(A113,'2024-2023'!$B$3:$LN$4660,93,0),"")+IFERROR(VLOOKUP(A113,'2024-2023'!$B$3:$LN$4660,109,0),"")),"")</f>
        <v>54837</v>
      </c>
      <c r="AB113">
        <f>IFERROR((IFERROR(VLOOKUP(A113,'2020-2019'!$B$3:$LN$466,'2020-2019'!$CV$1,0),"")),"")</f>
        <v>9407</v>
      </c>
      <c r="AC113">
        <f>IFERROR((IFERROR(VLOOKUP(A113,'2022-2021'!$B$3:$LN$4660,100,0),"")),"")</f>
        <v>4431</v>
      </c>
      <c r="AD113">
        <f>IFERROR((IFERROR(VLOOKUP(A113,'2022-2021'!$B$3:$LN$4660,99,0),"")),"")</f>
        <v>32742</v>
      </c>
      <c r="AE113">
        <f>IFERROR((IFERROR(VLOOKUP(A113,'2024-2023'!$B$3:$LN$4660,100,0),"")),"")</f>
        <v>44948</v>
      </c>
      <c r="AF113">
        <f>IFERROR(VLOOKUP(A113,'2024-2023'!$B$3:$LN$4660,99,0),"")</f>
        <v>79445</v>
      </c>
      <c r="AG113">
        <f>IFERROR((IFERROR(VLOOKUP(A113,'2020-2019'!$B$3:$LN$4660,'2020-2019'!$X$1,0),"")+IFERROR(VLOOKUP(A113,'2020-2019'!$B$3:$LN$4660,'2020-2019'!$AN$1,0),"")),"")</f>
        <v>0</v>
      </c>
      <c r="AH113">
        <f>IFERROR((IFERROR(VLOOKUP(A113,'2022-2021'!$B$3:$LN$4660,24,0),"")+IFERROR(VLOOKUP(A113,'2022-2021'!$B$3:$LN$4660,40,0),"")),"")</f>
        <v>0</v>
      </c>
      <c r="AI113">
        <f>IFERROR((IFERROR(VLOOKUP(A113,'2022-2021'!$B$3:$LN$4660,23,0),"")+IFERROR(VLOOKUP(A113,'2022-2021'!$B$3:$LN$4660,39,0),"")),"")</f>
        <v>1</v>
      </c>
      <c r="AJ113">
        <f>IFERROR((IFERROR(VLOOKUP(A113,'2024-2023'!$B$3:$LN$4660,24,0),"")+IFERROR(VLOOKUP(A113,'2024-2023'!$B$3:$LN$4660,40,0),"")),"")</f>
        <v>0</v>
      </c>
      <c r="AK113">
        <f>IFERROR((IFERROR(VLOOKUP(A113,'2024-2023'!$B$3:$LN$4660,23,0),"")+IFERROR(VLOOKUP(A113,'2024-2023'!$B$3:$LN$4660,39,0),"")),"")</f>
        <v>0</v>
      </c>
      <c r="AL113">
        <f>IFERROR(VLOOKUP(A113,'2020-2019'!$B$3:$LN$466,'2020-2019'!$AM$1,0),"")</f>
        <v>23596</v>
      </c>
      <c r="AM113">
        <f>IFERROR(VLOOKUP(A113,'2022-2021'!$B$3:$LN$4660,38,0),"")</f>
        <v>26830</v>
      </c>
      <c r="AN113">
        <f>IFERROR(VLOOKUP(A113,'2022-2021'!$B$3:$LN$4660,37,0),"")</f>
        <v>36260</v>
      </c>
      <c r="AO113">
        <f>IFERROR(VLOOKUP(A113,'2024-2023'!$B$3:$LN$4660,38,0),"")</f>
        <v>56499</v>
      </c>
      <c r="AP113">
        <f>IFERROR(VLOOKUP(A113,'2024-2023'!$B$3:$LN$4660,37,0),"")</f>
        <v>113267</v>
      </c>
      <c r="AQ113">
        <f>IFERROR((IFERROR(VLOOKUP(A113,'2020-2019'!$B$3:$LN$466,'2020-2019'!$BL$1,0),"")+IFERROR(VLOOKUP(A113,'2020-2019'!$B$3:$LN$466,'2020-2019'!$BV$1,0),"")),"")</f>
        <v>5892</v>
      </c>
      <c r="AR113" s="5">
        <f t="shared" si="14"/>
        <v>9.0150000000000006</v>
      </c>
      <c r="AS113" t="str">
        <f>IFERROR(VLOOKUP(A113,риски!$G$2:$H$642,2,0),"")</f>
        <v>низкий</v>
      </c>
      <c r="AT113" t="str">
        <f>IFERROR(VLOOKUP(A113,Реест!A142:$P$30000,15,0),"")</f>
        <v>demokrit.su</v>
      </c>
      <c r="AU113" t="str">
        <f>IFERROR(VLOOKUP(A113,old!$A$3:$AU$2001,47,0),"")</f>
        <v>image074</v>
      </c>
      <c r="AV113" s="3">
        <f t="shared" si="15"/>
        <v>0</v>
      </c>
      <c r="AW113" t="str">
        <f t="shared" si="9"/>
        <v xml:space="preserve"> ООО ПКО «ДЕМОКРИТ» зарегистрировано по адресу: 620110, Свердловская область, г.о. Город Екатеринбург, г Екатеринбург, ул Чкалова, дом 239, квартира 299. Генеральным директором является Ванеев Максим Александрович. Рост доходов компании за 5 лет: 901,5%. Объем заемных средств компании на конец 2024 года: 5892 тыс. руб. ФССП присвоил низкий уровень риска для данного ПКО.</v>
      </c>
      <c r="AX113" t="s">
        <v>22926</v>
      </c>
      <c r="AY113">
        <f>VLOOKUP(A113,'2024-2023'!$B$2:$NY$583,'2024-2023'!$BH$1,0)</f>
        <v>119711</v>
      </c>
      <c r="AZ113">
        <f>VLOOKUP(A113,'2024-2023'!$B$2:$NY$583,71,0)</f>
        <v>0</v>
      </c>
      <c r="BA113">
        <f>VLOOKUP(A113,'2024-2023'!$B$2:$NY$583,79,0)</f>
        <v>0</v>
      </c>
      <c r="BB113">
        <f t="shared" si="10"/>
        <v>0</v>
      </c>
      <c r="BC113" s="6">
        <f t="shared" si="11"/>
        <v>1.8030000000000002</v>
      </c>
      <c r="BD113" s="6">
        <f t="shared" si="12"/>
        <v>0.57810555729390278</v>
      </c>
      <c r="BE113" t="str">
        <f t="shared" si="13"/>
        <v>Малая фирма</v>
      </c>
    </row>
    <row r="114" spans="1:57">
      <c r="A114" s="10">
        <v>326554597</v>
      </c>
      <c r="B114">
        <v>334</v>
      </c>
      <c r="C114" t="s">
        <v>993</v>
      </c>
      <c r="D114">
        <v>326554597</v>
      </c>
      <c r="E114" t="s">
        <v>14985</v>
      </c>
      <c r="F114" t="s">
        <v>14021</v>
      </c>
      <c r="G114" s="7">
        <v>42971</v>
      </c>
      <c r="H114">
        <v>9</v>
      </c>
      <c r="I114" t="s">
        <v>73</v>
      </c>
      <c r="J114" t="s">
        <v>4979</v>
      </c>
      <c r="K114" t="s">
        <v>4978</v>
      </c>
      <c r="L114" t="s">
        <v>8351</v>
      </c>
      <c r="M114">
        <f>VLOOKUP(D114,УК!$A$1:$B$599,2,0)/1000</f>
        <v>10</v>
      </c>
      <c r="R114" s="10">
        <f>IFERROR(IFERROR(VLOOKUP(A114,'2020-2019'!$B$3:$LN$466,108,0),"")+IFERROR(VLOOKUP(A114,'2020-2019'!$B$3:$LN$1000,91,0),""),"")</f>
        <v>5159</v>
      </c>
      <c r="S114" s="10">
        <f>IFERROR(IFERROR(VLOOKUP(A114,'2022-2021'!$B$3:$LN$1000,108,0),"")+IFERROR(VLOOKUP(A114,'2022-2021'!$B$3:$LN$1000,92,0),""),"")</f>
        <v>9362</v>
      </c>
      <c r="T114" s="10">
        <f>IFERROR(IFERROR(VLOOKUP(A114,'2022-2021'!$B$3:$LN$1000,107,0),"")+IFERROR(VLOOKUP(A114,'2022-2021'!$B$3:$LN$1000,91,0),""),"")</f>
        <v>9415</v>
      </c>
      <c r="U114" s="10">
        <f>IFERROR(IFERROR(VLOOKUP(A114,'2024-2023'!$B$3:$LN$1000,108,0),"")+IFERROR(VLOOKUP(A114,'2024-2023'!$B$3:$LN$1000,92,0),""),"")</f>
        <v>10614</v>
      </c>
      <c r="V114" s="10">
        <f>IFERROR(IFERROR(VLOOKUP(A114,'2024-2023'!$B$3:$LN$1000,107,0),"")+IFERROR(VLOOKUP(A114,'2024-2023'!$B$3:$LN$1000,91,0),""),"")</f>
        <v>6915</v>
      </c>
      <c r="W114">
        <f>IFERROR(IFERROR(VLOOKUP(A114,'2020-2019'!$B$3:$LN$4660,93,0),"")+IFERROR(VLOOKUP(A114,'2020-2019'!$B$3:$LN$4660,109,0),""),"")</f>
        <v>7126</v>
      </c>
      <c r="X114">
        <f>IFERROR(IFERROR(VLOOKUP(A114,'2022-2021'!$B$3:$LN$4660,94,0),"")+IFERROR(VLOOKUP(A114,'2022-2021'!$B$3:$LN$4660,110,0),""),"")</f>
        <v>1650</v>
      </c>
      <c r="Y114">
        <f>IFERROR(IFERROR(VLOOKUP(A114,'2022-2021'!$B$3:$LN$4660,109,0),"")+IFERROR(VLOOKUP(A114,'2022-2021'!$B$3:$LN$4660,93,0),""),"")</f>
        <v>2320</v>
      </c>
      <c r="Z114">
        <f>IFERROR((IFERROR(VLOOKUP(A114,'2024-2023'!$B$3:$LN$4660,110,0),"")+IFERROR(VLOOKUP(A114,'2024-2023'!$B$3:$LN$4660,94,0),"")),"")</f>
        <v>4560</v>
      </c>
      <c r="AA114">
        <f>IFERROR((IFERROR(VLOOKUP(A114,'2024-2023'!$B$3:$LN$4660,93,0),"")+IFERROR(VLOOKUP(A114,'2024-2023'!$B$3:$LN$4660,109,0),"")),"")</f>
        <v>4230</v>
      </c>
      <c r="AB114">
        <f>IFERROR((IFERROR(VLOOKUP(A114,'2020-2019'!$B$3:$LN$466,'2020-2019'!$CV$1,0),"")),"")</f>
        <v>4864</v>
      </c>
      <c r="AC114">
        <f>IFERROR((IFERROR(VLOOKUP(A114,'2022-2021'!$B$3:$LN$4660,100,0),"")),"")</f>
        <v>7712</v>
      </c>
      <c r="AD114">
        <f>IFERROR((IFERROR(VLOOKUP(A114,'2022-2021'!$B$3:$LN$4660,99,0),"")),"")</f>
        <v>7095</v>
      </c>
      <c r="AE114">
        <f>IFERROR((IFERROR(VLOOKUP(A114,'2024-2023'!$B$3:$LN$4660,100,0),"")),"")</f>
        <v>6054</v>
      </c>
      <c r="AF114">
        <f>IFERROR(VLOOKUP(A114,'2024-2023'!$B$3:$LN$4660,99,0),"")</f>
        <v>2685</v>
      </c>
      <c r="AG114">
        <f>IFERROR((IFERROR(VLOOKUP(A114,'2020-2019'!$B$3:$LN$4660,'2020-2019'!$X$1,0),"")+IFERROR(VLOOKUP(A114,'2020-2019'!$B$3:$LN$4660,'2020-2019'!$AN$1,0),"")),"")</f>
        <v>0</v>
      </c>
      <c r="AH114">
        <f>IFERROR((IFERROR(VLOOKUP(A114,'2022-2021'!$B$3:$LN$4660,24,0),"")+IFERROR(VLOOKUP(A114,'2022-2021'!$B$3:$LN$4660,40,0),"")),"")</f>
        <v>0</v>
      </c>
      <c r="AI114">
        <f>IFERROR((IFERROR(VLOOKUP(A114,'2022-2021'!$B$3:$LN$4660,23,0),"")+IFERROR(VLOOKUP(A114,'2022-2021'!$B$3:$LN$4660,39,0),"")),"")</f>
        <v>0</v>
      </c>
      <c r="AJ114">
        <f>IFERROR((IFERROR(VLOOKUP(A114,'2024-2023'!$B$3:$LN$4660,24,0),"")+IFERROR(VLOOKUP(A114,'2024-2023'!$B$3:$LN$4660,40,0),"")),"")</f>
        <v>0</v>
      </c>
      <c r="AK114">
        <f>IFERROR((IFERROR(VLOOKUP(A114,'2024-2023'!$B$3:$LN$4660,23,0),"")+IFERROR(VLOOKUP(A114,'2024-2023'!$B$3:$LN$4660,39,0),"")),"")</f>
        <v>0</v>
      </c>
      <c r="AL114">
        <f>IFERROR(VLOOKUP(A114,'2020-2019'!$B$3:$LN$466,'2020-2019'!$AM$1,0),"")</f>
        <v>180805</v>
      </c>
      <c r="AM114">
        <f>IFERROR(VLOOKUP(A114,'2022-2021'!$B$3:$LN$4660,38,0),"")</f>
        <v>930</v>
      </c>
      <c r="AN114">
        <f>IFERROR(VLOOKUP(A114,'2022-2021'!$B$3:$LN$4660,37,0),"")</f>
        <v>480</v>
      </c>
      <c r="AO114">
        <f>IFERROR(VLOOKUP(A114,'2024-2023'!$B$3:$LN$4660,38,0),"")</f>
        <v>0</v>
      </c>
      <c r="AP114">
        <f>IFERROR(VLOOKUP(A114,'2024-2023'!$B$3:$LN$4660,37,0),"")</f>
        <v>0</v>
      </c>
      <c r="AQ114">
        <f>IFERROR((IFERROR(VLOOKUP(A114,'2020-2019'!$B$3:$LN$466,'2020-2019'!$BL$1,0),"")+IFERROR(VLOOKUP(A114,'2020-2019'!$B$3:$LN$466,'2020-2019'!$BV$1,0),"")),"")</f>
        <v>360</v>
      </c>
      <c r="AR114" s="5">
        <f t="shared" si="14"/>
        <v>1.34</v>
      </c>
      <c r="AS114" t="str">
        <f>IFERROR(VLOOKUP(A114,риски!$G$2:$H$642,2,0),"")</f>
        <v>низкий</v>
      </c>
      <c r="AT114" t="str">
        <f>IFERROR(VLOOKUP(A114,Реест!A144:$P$30000,15,0),"")</f>
        <v>ka-grandkapital.ru</v>
      </c>
      <c r="AU114" t="str">
        <f>IFERROR(VLOOKUP(A114,old!$A$3:$AU$2001,47,0),"")</f>
        <v>image1001</v>
      </c>
      <c r="AV114" s="3" t="str">
        <f t="shared" si="15"/>
        <v/>
      </c>
      <c r="AW114" t="str">
        <f t="shared" si="9"/>
        <v xml:space="preserve"> ООО ПКО «Гранд Капитал» зарегистрировано по адресу: г. Улан-Удэ, ул. Бабушкина, д. 34, к. 5, 670031. Генеральным директором является Ванеев Максим Александрович. Рост доходов компании за 5 лет: 134%. Объем заемных средств компании на конец 2024 года: 360 тыс. руб. ФССП присвоил низкий уровень риска для данного ПКО.</v>
      </c>
      <c r="AX114" t="s">
        <v>22949</v>
      </c>
      <c r="AY114">
        <f>VLOOKUP(A114,'2024-2023'!$B$2:$NY$583,'2024-2023'!$BH$1,0)</f>
        <v>2705</v>
      </c>
      <c r="AZ114">
        <f>VLOOKUP(A114,'2024-2023'!$B$2:$NY$583,71,0)</f>
        <v>0</v>
      </c>
      <c r="BA114">
        <f>VLOOKUP(A114,'2024-2023'!$B$2:$NY$583,79,0)</f>
        <v>7295</v>
      </c>
      <c r="BB114">
        <f t="shared" si="10"/>
        <v>2.6968576709796674</v>
      </c>
      <c r="BC114" s="6">
        <f t="shared" si="11"/>
        <v>0.26800000000000002</v>
      </c>
      <c r="BD114" s="6">
        <f t="shared" si="12"/>
        <v>0.38828633405639912</v>
      </c>
      <c r="BE114" t="str">
        <f t="shared" si="13"/>
        <v>Малая фирма</v>
      </c>
    </row>
    <row r="115" spans="1:57">
      <c r="A115" s="10">
        <v>6449088107</v>
      </c>
      <c r="B115">
        <v>198</v>
      </c>
      <c r="C115" t="s">
        <v>996</v>
      </c>
      <c r="D115">
        <v>6449088107</v>
      </c>
      <c r="E115" t="s">
        <v>14986</v>
      </c>
      <c r="F115" t="s">
        <v>14024</v>
      </c>
      <c r="G115" s="7">
        <v>43017</v>
      </c>
      <c r="H115">
        <v>8</v>
      </c>
      <c r="I115" t="s">
        <v>73</v>
      </c>
      <c r="J115" t="s">
        <v>5131</v>
      </c>
      <c r="K115" t="s">
        <v>5131</v>
      </c>
      <c r="L115" t="s">
        <v>1000</v>
      </c>
      <c r="M115">
        <f>VLOOKUP(D115,УК!$A$1:$B$599,2,0)/1000</f>
        <v>10</v>
      </c>
      <c r="R115" s="10">
        <f>IFERROR(IFERROR(VLOOKUP(A115,'2020-2019'!$B$3:$LN$466,108,0),"")+IFERROR(VLOOKUP(A115,'2020-2019'!$B$3:$LN$1000,91,0),""),"")</f>
        <v>13567</v>
      </c>
      <c r="S115" s="10">
        <f>IFERROR(IFERROR(VLOOKUP(A115,'2022-2021'!$B$3:$LN$1000,108,0),"")+IFERROR(VLOOKUP(A115,'2022-2021'!$B$3:$LN$1000,92,0),""),"")</f>
        <v>26730</v>
      </c>
      <c r="T115" s="10">
        <f>IFERROR(IFERROR(VLOOKUP(A115,'2022-2021'!$B$3:$LN$1000,107,0),"")+IFERROR(VLOOKUP(A115,'2022-2021'!$B$3:$LN$1000,91,0),""),"")</f>
        <v>33466</v>
      </c>
      <c r="U115" s="10">
        <f>IFERROR(IFERROR(VLOOKUP(A115,'2024-2023'!$B$3:$LN$1000,108,0),"")+IFERROR(VLOOKUP(A115,'2024-2023'!$B$3:$LN$1000,92,0),""),"")</f>
        <v>40140</v>
      </c>
      <c r="V115" s="10">
        <f>IFERROR(IFERROR(VLOOKUP(A115,'2024-2023'!$B$3:$LN$1000,107,0),"")+IFERROR(VLOOKUP(A115,'2024-2023'!$B$3:$LN$1000,91,0),""),"")</f>
        <v>43222</v>
      </c>
      <c r="W115">
        <f>IFERROR(IFERROR(VLOOKUP(A115,'2020-2019'!$B$3:$LN$4660,93,0),"")+IFERROR(VLOOKUP(A115,'2020-2019'!$B$3:$LN$4660,109,0),""),"")</f>
        <v>8647</v>
      </c>
      <c r="X115">
        <f>IFERROR(IFERROR(VLOOKUP(A115,'2022-2021'!$B$3:$LN$4660,94,0),"")+IFERROR(VLOOKUP(A115,'2022-2021'!$B$3:$LN$4660,110,0),""),"")</f>
        <v>15300</v>
      </c>
      <c r="Y115">
        <f>IFERROR(IFERROR(VLOOKUP(A115,'2022-2021'!$B$3:$LN$4660,109,0),"")+IFERROR(VLOOKUP(A115,'2022-2021'!$B$3:$LN$4660,93,0),""),"")</f>
        <v>17217</v>
      </c>
      <c r="Z115">
        <f>IFERROR((IFERROR(VLOOKUP(A115,'2024-2023'!$B$3:$LN$4660,110,0),"")+IFERROR(VLOOKUP(A115,'2024-2023'!$B$3:$LN$4660,94,0),"")),"")</f>
        <v>18916</v>
      </c>
      <c r="AA115">
        <f>IFERROR((IFERROR(VLOOKUP(A115,'2024-2023'!$B$3:$LN$4660,93,0),"")+IFERROR(VLOOKUP(A115,'2024-2023'!$B$3:$LN$4660,109,0),"")),"")</f>
        <v>16965</v>
      </c>
      <c r="AB115">
        <f>IFERROR((IFERROR(VLOOKUP(A115,'2020-2019'!$B$3:$LN$466,'2020-2019'!$CV$1,0),"")),"")</f>
        <v>1713</v>
      </c>
      <c r="AC115">
        <f>IFERROR((IFERROR(VLOOKUP(A115,'2022-2021'!$B$3:$LN$4660,100,0),"")),"")</f>
        <v>272</v>
      </c>
      <c r="AD115">
        <f>IFERROR((IFERROR(VLOOKUP(A115,'2022-2021'!$B$3:$LN$4660,99,0),"")),"")</f>
        <v>15245</v>
      </c>
      <c r="AE115">
        <f>IFERROR((IFERROR(VLOOKUP(A115,'2024-2023'!$B$3:$LN$4660,100,0),"")),"")</f>
        <v>20020</v>
      </c>
      <c r="AF115">
        <f>IFERROR(VLOOKUP(A115,'2024-2023'!$B$3:$LN$4660,99,0),"")</f>
        <v>25763</v>
      </c>
      <c r="AG115">
        <f>IFERROR((IFERROR(VLOOKUP(A115,'2020-2019'!$B$3:$LN$4660,'2020-2019'!$X$1,0),"")+IFERROR(VLOOKUP(A115,'2020-2019'!$B$3:$LN$4660,'2020-2019'!$AN$1,0),"")),"")</f>
        <v>4312</v>
      </c>
      <c r="AH115">
        <f>IFERROR((IFERROR(VLOOKUP(A115,'2022-2021'!$B$3:$LN$4660,24,0),"")+IFERROR(VLOOKUP(A115,'2022-2021'!$B$3:$LN$4660,40,0),"")),"")</f>
        <v>10355</v>
      </c>
      <c r="AI115">
        <f>IFERROR((IFERROR(VLOOKUP(A115,'2022-2021'!$B$3:$LN$4660,23,0),"")+IFERROR(VLOOKUP(A115,'2022-2021'!$B$3:$LN$4660,39,0),"")),"")</f>
        <v>6703</v>
      </c>
      <c r="AJ115">
        <f>IFERROR((IFERROR(VLOOKUP(A115,'2024-2023'!$B$3:$LN$4660,24,0),"")+IFERROR(VLOOKUP(A115,'2024-2023'!$B$3:$LN$4660,40,0),"")),"")</f>
        <v>11748</v>
      </c>
      <c r="AK115">
        <f>IFERROR((IFERROR(VLOOKUP(A115,'2024-2023'!$B$3:$LN$4660,23,0),"")+IFERROR(VLOOKUP(A115,'2024-2023'!$B$3:$LN$4660,39,0),"")),"")</f>
        <v>15062</v>
      </c>
      <c r="AL115">
        <f>IFERROR(VLOOKUP(A115,'2020-2019'!$B$3:$LN$466,'2020-2019'!$AM$1,0),"")</f>
        <v>0</v>
      </c>
      <c r="AM115">
        <f>IFERROR(VLOOKUP(A115,'2022-2021'!$B$3:$LN$4660,38,0),"")</f>
        <v>0</v>
      </c>
      <c r="AN115">
        <f>IFERROR(VLOOKUP(A115,'2022-2021'!$B$3:$LN$4660,37,0),"")</f>
        <v>1283</v>
      </c>
      <c r="AO115">
        <f>IFERROR(VLOOKUP(A115,'2024-2023'!$B$3:$LN$4660,38,0),"")</f>
        <v>2754</v>
      </c>
      <c r="AP115">
        <f>IFERROR(VLOOKUP(A115,'2024-2023'!$B$3:$LN$4660,37,0),"")</f>
        <v>2560</v>
      </c>
      <c r="AQ115">
        <f>IFERROR((IFERROR(VLOOKUP(A115,'2020-2019'!$B$3:$LN$466,'2020-2019'!$BL$1,0),"")+IFERROR(VLOOKUP(A115,'2020-2019'!$B$3:$LN$466,'2020-2019'!$BV$1,0),"")),"")</f>
        <v>3170</v>
      </c>
      <c r="AR115" s="5">
        <f t="shared" si="14"/>
        <v>3.1859999999999999</v>
      </c>
      <c r="AS115" t="str">
        <f>IFERROR(VLOOKUP(A115,риски!$G$2:$H$642,2,0),"")</f>
        <v>низкий</v>
      </c>
      <c r="AT115" t="str">
        <f>IFERROR(VLOOKUP(A115,Реест!A145:$P$30000,15,0),"")</f>
        <v>zashchita64.ru</v>
      </c>
      <c r="AU115" t="str">
        <f>IFERROR(VLOOKUP(A115,old!$A$3:$AU$2001,47,0),"")</f>
        <v>image120</v>
      </c>
      <c r="AV115" s="3">
        <f t="shared" si="15"/>
        <v>3.4930426716141003</v>
      </c>
      <c r="AW115" t="str">
        <f t="shared" si="9"/>
        <v xml:space="preserve"> ООО ПКО «Защита» зарегистрировано по адресу: 413100, Саратовская область, м.р-н Энгельсский, г.п. Город Энгельс, г Энгельс, ул Пролетарская, дом 1, офис 31. Генеральным директором является Павлова Надежда Владимировна. Рост доходов компании за 5 лет: 318,6%. Рост финансовых активов компании за 5 лет: 349,3%. Объем заемных средств компании на конец 2024 года: 3170 тыс. руб. ФССП присвоил низкий уровень риска для данного ПКО.</v>
      </c>
      <c r="AX115" t="s">
        <v>22932</v>
      </c>
      <c r="AY115">
        <f>VLOOKUP(A115,'2024-2023'!$B$2:$NY$583,'2024-2023'!$BH$1,0)</f>
        <v>25773</v>
      </c>
      <c r="AZ115">
        <f>VLOOKUP(A115,'2024-2023'!$B$2:$NY$583,71,0)</f>
        <v>4754</v>
      </c>
      <c r="BA115">
        <f>VLOOKUP(A115,'2024-2023'!$B$2:$NY$583,79,0)</f>
        <v>577</v>
      </c>
      <c r="BB115">
        <f t="shared" si="10"/>
        <v>0.20684437201722733</v>
      </c>
      <c r="BC115" s="6">
        <f t="shared" si="11"/>
        <v>0.63719999999999999</v>
      </c>
      <c r="BD115" s="6">
        <f t="shared" si="12"/>
        <v>0.59606219055110821</v>
      </c>
      <c r="BE115" t="str">
        <f t="shared" si="13"/>
        <v>Малая фирма</v>
      </c>
    </row>
    <row r="116" spans="1:57">
      <c r="A116" s="10">
        <v>7536127121</v>
      </c>
      <c r="B116">
        <v>242</v>
      </c>
      <c r="C116" t="s">
        <v>1003</v>
      </c>
      <c r="D116">
        <v>7536127121</v>
      </c>
      <c r="E116" t="s">
        <v>14987</v>
      </c>
      <c r="F116" t="s">
        <v>14025</v>
      </c>
      <c r="G116" s="7">
        <v>41044</v>
      </c>
      <c r="H116">
        <v>14</v>
      </c>
      <c r="I116" t="s">
        <v>73</v>
      </c>
      <c r="J116" t="s">
        <v>5166</v>
      </c>
      <c r="K116" t="s">
        <v>5166</v>
      </c>
      <c r="L116" t="s">
        <v>1007</v>
      </c>
      <c r="M116">
        <f>VLOOKUP(D116,УК!$A$1:$B$599,2,0)/1000</f>
        <v>10</v>
      </c>
      <c r="R116" s="10">
        <f>IFERROR(IFERROR(VLOOKUP(A116,'2020-2019'!$B$3:$LN$466,108,0),"")+IFERROR(VLOOKUP(A116,'2020-2019'!$B$3:$LN$1000,91,0),""),"")</f>
        <v>11778</v>
      </c>
      <c r="S116" s="10">
        <f>IFERROR(IFERROR(VLOOKUP(A116,'2022-2021'!$B$3:$LN$1000,108,0),"")+IFERROR(VLOOKUP(A116,'2022-2021'!$B$3:$LN$1000,92,0),""),"")</f>
        <v>20026</v>
      </c>
      <c r="T116" s="10">
        <f>IFERROR(IFERROR(VLOOKUP(A116,'2022-2021'!$B$3:$LN$1000,107,0),"")+IFERROR(VLOOKUP(A116,'2022-2021'!$B$3:$LN$1000,91,0),""),"")</f>
        <v>21955</v>
      </c>
      <c r="U116" s="10">
        <f>IFERROR(IFERROR(VLOOKUP(A116,'2024-2023'!$B$3:$LN$1000,108,0),"")+IFERROR(VLOOKUP(A116,'2024-2023'!$B$3:$LN$1000,92,0),""),"")</f>
        <v>27121</v>
      </c>
      <c r="V116" s="10">
        <f>IFERROR(IFERROR(VLOOKUP(A116,'2024-2023'!$B$3:$LN$1000,107,0),"")+IFERROR(VLOOKUP(A116,'2024-2023'!$B$3:$LN$1000,91,0),""),"")</f>
        <v>32948</v>
      </c>
      <c r="W116">
        <f>IFERROR(IFERROR(VLOOKUP(A116,'2020-2019'!$B$3:$LN$4660,93,0),"")+IFERROR(VLOOKUP(A116,'2020-2019'!$B$3:$LN$4660,109,0),""),"")</f>
        <v>11314</v>
      </c>
      <c r="X116">
        <f>IFERROR(IFERROR(VLOOKUP(A116,'2022-2021'!$B$3:$LN$4660,94,0),"")+IFERROR(VLOOKUP(A116,'2022-2021'!$B$3:$LN$4660,110,0),""),"")</f>
        <v>1102</v>
      </c>
      <c r="Y116">
        <f>IFERROR(IFERROR(VLOOKUP(A116,'2022-2021'!$B$3:$LN$4660,109,0),"")+IFERROR(VLOOKUP(A116,'2022-2021'!$B$3:$LN$4660,93,0),""),"")</f>
        <v>696</v>
      </c>
      <c r="Z116">
        <f>IFERROR((IFERROR(VLOOKUP(A116,'2024-2023'!$B$3:$LN$4660,110,0),"")+IFERROR(VLOOKUP(A116,'2024-2023'!$B$3:$LN$4660,94,0),"")),"")</f>
        <v>1413</v>
      </c>
      <c r="AA116">
        <f>IFERROR((IFERROR(VLOOKUP(A116,'2024-2023'!$B$3:$LN$4660,93,0),"")+IFERROR(VLOOKUP(A116,'2024-2023'!$B$3:$LN$4660,109,0),"")),"")</f>
        <v>16505</v>
      </c>
      <c r="AB116">
        <f>IFERROR((IFERROR(VLOOKUP(A116,'2020-2019'!$B$3:$LN$466,'2020-2019'!$CV$1,0),"")),"")</f>
        <v>6539</v>
      </c>
      <c r="AC116">
        <f>IFERROR((IFERROR(VLOOKUP(A116,'2022-2021'!$B$3:$LN$4660,100,0),"")),"")</f>
        <v>13643</v>
      </c>
      <c r="AD116">
        <f>IFERROR((IFERROR(VLOOKUP(A116,'2022-2021'!$B$3:$LN$4660,99,0),"")),"")</f>
        <v>16431</v>
      </c>
      <c r="AE116">
        <f>IFERROR((IFERROR(VLOOKUP(A116,'2024-2023'!$B$3:$LN$4660,100,0),"")),"")</f>
        <v>16606</v>
      </c>
      <c r="AF116">
        <f>IFERROR(VLOOKUP(A116,'2024-2023'!$B$3:$LN$4660,99,0),"")</f>
        <v>15316</v>
      </c>
      <c r="AG116">
        <f>IFERROR((IFERROR(VLOOKUP(A116,'2020-2019'!$B$3:$LN$4660,'2020-2019'!$X$1,0),"")+IFERROR(VLOOKUP(A116,'2020-2019'!$B$3:$LN$4660,'2020-2019'!$AN$1,0),"")),"")</f>
        <v>18816</v>
      </c>
      <c r="AH116">
        <f>IFERROR((IFERROR(VLOOKUP(A116,'2022-2021'!$B$3:$LN$4660,24,0),"")+IFERROR(VLOOKUP(A116,'2022-2021'!$B$3:$LN$4660,40,0),"")),"")</f>
        <v>17900</v>
      </c>
      <c r="AI116">
        <f>IFERROR((IFERROR(VLOOKUP(A116,'2022-2021'!$B$3:$LN$4660,23,0),"")+IFERROR(VLOOKUP(A116,'2022-2021'!$B$3:$LN$4660,39,0),"")),"")</f>
        <v>21773</v>
      </c>
      <c r="AJ116">
        <f>IFERROR((IFERROR(VLOOKUP(A116,'2024-2023'!$B$3:$LN$4660,24,0),"")+IFERROR(VLOOKUP(A116,'2024-2023'!$B$3:$LN$4660,40,0),"")),"")</f>
        <v>48134</v>
      </c>
      <c r="AK116">
        <f>IFERROR((IFERROR(VLOOKUP(A116,'2024-2023'!$B$3:$LN$4660,23,0),"")+IFERROR(VLOOKUP(A116,'2024-2023'!$B$3:$LN$4660,39,0),"")),"")</f>
        <v>55188</v>
      </c>
      <c r="AL116">
        <f>IFERROR(VLOOKUP(A116,'2020-2019'!$B$3:$LN$466,'2020-2019'!$AM$1,0),"")</f>
        <v>1845</v>
      </c>
      <c r="AM116">
        <f>IFERROR(VLOOKUP(A116,'2022-2021'!$B$3:$LN$4660,38,0),"")</f>
        <v>1865</v>
      </c>
      <c r="AN116">
        <f>IFERROR(VLOOKUP(A116,'2022-2021'!$B$3:$LN$4660,37,0),"")</f>
        <v>1627</v>
      </c>
      <c r="AO116">
        <f>IFERROR(VLOOKUP(A116,'2024-2023'!$B$3:$LN$4660,38,0),"")</f>
        <v>1515</v>
      </c>
      <c r="AP116">
        <f>IFERROR(VLOOKUP(A116,'2024-2023'!$B$3:$LN$4660,37,0),"")</f>
        <v>1900</v>
      </c>
      <c r="AQ116">
        <f>IFERROR((IFERROR(VLOOKUP(A116,'2020-2019'!$B$3:$LN$466,'2020-2019'!$BL$1,0),"")+IFERROR(VLOOKUP(A116,'2020-2019'!$B$3:$LN$466,'2020-2019'!$BV$1,0),"")),"")</f>
        <v>4400</v>
      </c>
      <c r="AR116" s="5">
        <f t="shared" si="14"/>
        <v>2.7970000000000002</v>
      </c>
      <c r="AS116" t="str">
        <f>IFERROR(VLOOKUP(A116,риски!$G$2:$H$642,2,0),"")</f>
        <v>низкий</v>
      </c>
      <c r="AT116" t="str">
        <f>IFERROR(VLOOKUP(A116,Реест!A146:$P$30000,15,0),"")</f>
        <v>севинком. рф</v>
      </c>
      <c r="AU116" t="str">
        <f>IFERROR(VLOOKUP(A116,old!$A$3:$AU$2001,47,0),"")</f>
        <v>image065</v>
      </c>
      <c r="AV116" s="3">
        <f t="shared" si="15"/>
        <v>2.9330357142857144</v>
      </c>
      <c r="AW116" t="str">
        <f t="shared" si="9"/>
        <v xml:space="preserve"> ООО ПКО «СЕВИНКОМ» зарегистрировано по адресу: г. Чита, ул. Чкалова, д. 158, помещение 34А, 672007. Генеральным директором является Петрик Алексей Владимирович. Рост доходов компании за 5 лет: 279,7%. Рост финансовых активов компании за 5 лет: 293,3%. Объем заемных средств компании на конец 2024 года: 4400 тыс. руб. ФССП присвоил низкий уровень риска для данного ПКО.</v>
      </c>
      <c r="AX116" t="s">
        <v>22950</v>
      </c>
      <c r="AY116">
        <f>VLOOKUP(A116,'2024-2023'!$B$2:$NY$583,'2024-2023'!$BH$1,0)</f>
        <v>56140</v>
      </c>
      <c r="AZ116">
        <f>VLOOKUP(A116,'2024-2023'!$B$2:$NY$583,71,0)</f>
        <v>4000</v>
      </c>
      <c r="BA116">
        <f>VLOOKUP(A116,'2024-2023'!$B$2:$NY$583,79,0)</f>
        <v>1668</v>
      </c>
      <c r="BB116">
        <f t="shared" si="10"/>
        <v>0.10096188101175632</v>
      </c>
      <c r="BC116" s="6">
        <f t="shared" si="11"/>
        <v>0.55940000000000001</v>
      </c>
      <c r="BD116" s="6">
        <f t="shared" si="12"/>
        <v>0.46485370887459027</v>
      </c>
      <c r="BE116" t="str">
        <f t="shared" si="13"/>
        <v>Малая фирма</v>
      </c>
    </row>
    <row r="117" spans="1:57">
      <c r="A117" s="10">
        <v>7449007276</v>
      </c>
      <c r="B117">
        <v>362</v>
      </c>
      <c r="C117" t="s">
        <v>1010</v>
      </c>
      <c r="D117">
        <v>7449007276</v>
      </c>
      <c r="E117" t="s">
        <v>14989</v>
      </c>
      <c r="F117" t="s">
        <v>14030</v>
      </c>
      <c r="G117" s="7">
        <v>37595</v>
      </c>
      <c r="H117">
        <v>23</v>
      </c>
      <c r="I117" t="s">
        <v>73</v>
      </c>
      <c r="J117" t="s">
        <v>5373</v>
      </c>
      <c r="K117" t="s">
        <v>5373</v>
      </c>
      <c r="L117" t="s">
        <v>8359</v>
      </c>
      <c r="M117">
        <f>VLOOKUP(D117,УК!$A$1:$B$599,2,0)/1000</f>
        <v>11860.02</v>
      </c>
      <c r="R117" s="10">
        <f>IFERROR(IFERROR(VLOOKUP(A117,'2020-2019'!$B$3:$LN$466,108,0),"")+IFERROR(VLOOKUP(A117,'2020-2019'!$B$3:$LN$1000,91,0),""),"")</f>
        <v>2462</v>
      </c>
      <c r="S117" s="10">
        <f>IFERROR(IFERROR(VLOOKUP(A117,'2022-2021'!$B$3:$LN$1000,108,0),"")+IFERROR(VLOOKUP(A117,'2022-2021'!$B$3:$LN$1000,92,0),""),"")</f>
        <v>3514</v>
      </c>
      <c r="T117" s="10">
        <f>IFERROR(IFERROR(VLOOKUP(A117,'2022-2021'!$B$3:$LN$1000,107,0),"")+IFERROR(VLOOKUP(A117,'2022-2021'!$B$3:$LN$1000,91,0),""),"")</f>
        <v>5029</v>
      </c>
      <c r="U117" s="10">
        <f>IFERROR(IFERROR(VLOOKUP(A117,'2024-2023'!$B$3:$LN$1000,108,0),"")+IFERROR(VLOOKUP(A117,'2024-2023'!$B$3:$LN$1000,92,0),""),"")</f>
        <v>7490</v>
      </c>
      <c r="V117" s="10">
        <f>IFERROR(IFERROR(VLOOKUP(A117,'2024-2023'!$B$3:$LN$1000,107,0),"")+IFERROR(VLOOKUP(A117,'2024-2023'!$B$3:$LN$1000,91,0),""),"")</f>
        <v>7662</v>
      </c>
      <c r="W117">
        <f>IFERROR(IFERROR(VLOOKUP(A117,'2020-2019'!$B$3:$LN$4660,93,0),"")+IFERROR(VLOOKUP(A117,'2020-2019'!$B$3:$LN$4660,109,0),""),"")</f>
        <v>2901</v>
      </c>
      <c r="X117">
        <f>IFERROR(IFERROR(VLOOKUP(A117,'2022-2021'!$B$3:$LN$4660,94,0),"")+IFERROR(VLOOKUP(A117,'2022-2021'!$B$3:$LN$4660,110,0),""),"")</f>
        <v>1751</v>
      </c>
      <c r="Y117">
        <f>IFERROR(IFERROR(VLOOKUP(A117,'2022-2021'!$B$3:$LN$4660,109,0),"")+IFERROR(VLOOKUP(A117,'2022-2021'!$B$3:$LN$4660,93,0),""),"")</f>
        <v>8947</v>
      </c>
      <c r="Z117">
        <f>IFERROR((IFERROR(VLOOKUP(A117,'2024-2023'!$B$3:$LN$4660,110,0),"")+IFERROR(VLOOKUP(A117,'2024-2023'!$B$3:$LN$4660,94,0),"")),"")</f>
        <v>237</v>
      </c>
      <c r="AA117">
        <f>IFERROR((IFERROR(VLOOKUP(A117,'2024-2023'!$B$3:$LN$4660,93,0),"")+IFERROR(VLOOKUP(A117,'2024-2023'!$B$3:$LN$4660,109,0),"")),"")</f>
        <v>3039</v>
      </c>
      <c r="AB117">
        <f>IFERROR((IFERROR(VLOOKUP(A117,'2020-2019'!$B$3:$LN$466,'2020-2019'!$CV$1,0),"")),"")</f>
        <v>488</v>
      </c>
      <c r="AC117">
        <f>IFERROR((IFERROR(VLOOKUP(A117,'2022-2021'!$B$3:$LN$4660,100,0),"")),"")</f>
        <v>-1576</v>
      </c>
      <c r="AD117">
        <f>IFERROR((IFERROR(VLOOKUP(A117,'2022-2021'!$B$3:$LN$4660,99,0),"")),"")</f>
        <v>-6918</v>
      </c>
      <c r="AE117">
        <f>IFERROR((IFERROR(VLOOKUP(A117,'2024-2023'!$B$3:$LN$4660,100,0),"")),"")</f>
        <v>4108</v>
      </c>
      <c r="AF117">
        <f>IFERROR(VLOOKUP(A117,'2024-2023'!$B$3:$LN$4660,99,0),"")</f>
        <v>166</v>
      </c>
      <c r="AG117">
        <f>IFERROR((IFERROR(VLOOKUP(A117,'2020-2019'!$B$3:$LN$4660,'2020-2019'!$X$1,0),"")+IFERROR(VLOOKUP(A117,'2020-2019'!$B$3:$LN$4660,'2020-2019'!$AN$1,0),"")),"")</f>
        <v>11387</v>
      </c>
      <c r="AH117">
        <f>IFERROR((IFERROR(VLOOKUP(A117,'2022-2021'!$B$3:$LN$4660,24,0),"")+IFERROR(VLOOKUP(A117,'2022-2021'!$B$3:$LN$4660,40,0),"")),"")</f>
        <v>10225</v>
      </c>
      <c r="AI117">
        <f>IFERROR((IFERROR(VLOOKUP(A117,'2022-2021'!$B$3:$LN$4660,23,0),"")+IFERROR(VLOOKUP(A117,'2022-2021'!$B$3:$LN$4660,39,0),"")),"")</f>
        <v>3680</v>
      </c>
      <c r="AJ117">
        <f>IFERROR((IFERROR(VLOOKUP(A117,'2024-2023'!$B$3:$LN$4660,24,0),"")+IFERROR(VLOOKUP(A117,'2024-2023'!$B$3:$LN$4660,40,0),"")),"")</f>
        <v>3866</v>
      </c>
      <c r="AK117">
        <f>IFERROR((IFERROR(VLOOKUP(A117,'2024-2023'!$B$3:$LN$4660,23,0),"")+IFERROR(VLOOKUP(A117,'2024-2023'!$B$3:$LN$4660,39,0),"")),"")</f>
        <v>1675</v>
      </c>
      <c r="AL117">
        <f>IFERROR(VLOOKUP(A117,'2020-2019'!$B$3:$LN$466,'2020-2019'!$AM$1,0),"")</f>
        <v>7286</v>
      </c>
      <c r="AM117">
        <f>IFERROR(VLOOKUP(A117,'2022-2021'!$B$3:$LN$4660,38,0),"")</f>
        <v>8466</v>
      </c>
      <c r="AN117">
        <f>IFERROR(VLOOKUP(A117,'2022-2021'!$B$3:$LN$4660,37,0),"")</f>
        <v>5302</v>
      </c>
      <c r="AO117">
        <f>IFERROR(VLOOKUP(A117,'2024-2023'!$B$3:$LN$4660,38,0),"")</f>
        <v>10506</v>
      </c>
      <c r="AP117">
        <f>IFERROR(VLOOKUP(A117,'2024-2023'!$B$3:$LN$4660,37,0),"")</f>
        <v>10091</v>
      </c>
      <c r="AQ117">
        <f>IFERROR((IFERROR(VLOOKUP(A117,'2020-2019'!$B$3:$LN$466,'2020-2019'!$BL$1,0),"")+IFERROR(VLOOKUP(A117,'2020-2019'!$B$3:$LN$466,'2020-2019'!$BV$1,0),"")),"")</f>
        <v>1230</v>
      </c>
      <c r="AR117" s="5">
        <f t="shared" si="14"/>
        <v>3.1120000000000001</v>
      </c>
      <c r="AS117" t="str">
        <f>IFERROR(VLOOKUP(A117,риски!$G$2:$H$642,2,0),"")</f>
        <v>низкий</v>
      </c>
      <c r="AT117" t="str">
        <f>IFERROR(VLOOKUP(A117,Реест!A147:$P$30000,15,0),"")</f>
        <v>Uca-74.ru</v>
      </c>
      <c r="AU117" t="str">
        <f>IFERROR(VLOOKUP(A117,old!$A$3:$AU$2001,47,0),"")</f>
        <v>image288</v>
      </c>
      <c r="AV117" s="3">
        <f t="shared" si="15"/>
        <v>0.14709756740142269</v>
      </c>
      <c r="AW117" t="str">
        <f t="shared" si="9"/>
        <v xml:space="preserve"> ООО ПКО «ЭВАЗ Консалтинг» зарегистрировано по адресу: 454080, Челябинская обл, г Челябинск, ул Энгельса, д 26А, помещ 20/1. Генеральным директором является Гусер Макс Алексеевич. Рост доходов компании за 5 лет: 311,2%. Рост финансовых активов компании за 5 лет: 14,71%. Объем заемных средств компании на конец 2024 года: 1230 тыс. руб. ФССП присвоил низкий уровень риска для данного ПКО.</v>
      </c>
      <c r="AX117" t="s">
        <v>22939</v>
      </c>
      <c r="AY117">
        <f>VLOOKUP(A117,'2024-2023'!$B$2:$NY$583,'2024-2023'!$BH$1,0)</f>
        <v>14469</v>
      </c>
      <c r="AZ117">
        <f>VLOOKUP(A117,'2024-2023'!$B$2:$NY$583,71,0)</f>
        <v>0</v>
      </c>
      <c r="BA117">
        <f>VLOOKUP(A117,'2024-2023'!$B$2:$NY$583,79,0)</f>
        <v>530</v>
      </c>
      <c r="BB117">
        <f t="shared" si="10"/>
        <v>3.6630036630036632E-2</v>
      </c>
      <c r="BC117" s="6">
        <f t="shared" si="11"/>
        <v>0.62240000000000006</v>
      </c>
      <c r="BD117" s="6">
        <f t="shared" si="12"/>
        <v>2.1665361524406162E-2</v>
      </c>
      <c r="BE117" t="str">
        <f t="shared" si="13"/>
        <v>Малая фирма</v>
      </c>
    </row>
    <row r="118" spans="1:57">
      <c r="A118" s="10">
        <v>2632814015</v>
      </c>
      <c r="B118">
        <v>358</v>
      </c>
      <c r="C118" t="s">
        <v>14032</v>
      </c>
      <c r="D118">
        <v>2632814015</v>
      </c>
      <c r="E118" t="s">
        <v>14991</v>
      </c>
      <c r="F118" t="s">
        <v>14033</v>
      </c>
      <c r="G118" s="7">
        <v>41977</v>
      </c>
      <c r="H118">
        <v>11</v>
      </c>
      <c r="I118" t="s">
        <v>73</v>
      </c>
      <c r="J118" t="s">
        <v>5379</v>
      </c>
      <c r="K118" t="s">
        <v>20320</v>
      </c>
      <c r="L118" t="s">
        <v>1027</v>
      </c>
      <c r="M118">
        <f>VLOOKUP(D118,УК!$A$1:$B$599,2,0)/1000</f>
        <v>10</v>
      </c>
      <c r="R118" s="10">
        <f>IFERROR(IFERROR(VLOOKUP(A118,'2020-2019'!$B$3:$LN$466,108,0),"")+IFERROR(VLOOKUP(A118,'2020-2019'!$B$3:$LN$1000,91,0),""),"")</f>
        <v>12199</v>
      </c>
      <c r="S118" s="10">
        <f>IFERROR(IFERROR(VLOOKUP(A118,'2022-2021'!$B$3:$LN$1000,108,0),"")+IFERROR(VLOOKUP(A118,'2022-2021'!$B$3:$LN$1000,92,0),""),"")</f>
        <v>6433</v>
      </c>
      <c r="T118" s="10">
        <f>IFERROR(IFERROR(VLOOKUP(A118,'2022-2021'!$B$3:$LN$1000,107,0),"")+IFERROR(VLOOKUP(A118,'2022-2021'!$B$3:$LN$1000,91,0),""),"")</f>
        <v>11764</v>
      </c>
      <c r="U118" s="10">
        <f>IFERROR(IFERROR(VLOOKUP(A118,'2024-2023'!$B$3:$LN$1000,108,0),"")+IFERROR(VLOOKUP(A118,'2024-2023'!$B$3:$LN$1000,92,0),""),"")</f>
        <v>7834</v>
      </c>
      <c r="V118" s="10">
        <f>IFERROR(IFERROR(VLOOKUP(A118,'2024-2023'!$B$3:$LN$1000,107,0),"")+IFERROR(VLOOKUP(A118,'2024-2023'!$B$3:$LN$1000,91,0),""),"")</f>
        <v>7139</v>
      </c>
      <c r="W118">
        <f>IFERROR(IFERROR(VLOOKUP(A118,'2020-2019'!$B$3:$LN$4660,93,0),"")+IFERROR(VLOOKUP(A118,'2020-2019'!$B$3:$LN$4660,109,0),""),"")</f>
        <v>-856</v>
      </c>
      <c r="X118">
        <f>IFERROR(IFERROR(VLOOKUP(A118,'2022-2021'!$B$3:$LN$4660,94,0),"")+IFERROR(VLOOKUP(A118,'2022-2021'!$B$3:$LN$4660,110,0),""),"")</f>
        <v>-9798</v>
      </c>
      <c r="Y118">
        <f>IFERROR(IFERROR(VLOOKUP(A118,'2022-2021'!$B$3:$LN$4660,109,0),"")+IFERROR(VLOOKUP(A118,'2022-2021'!$B$3:$LN$4660,93,0),""),"")</f>
        <v>-9461</v>
      </c>
      <c r="Z118">
        <f>IFERROR((IFERROR(VLOOKUP(A118,'2024-2023'!$B$3:$LN$4660,110,0),"")+IFERROR(VLOOKUP(A118,'2024-2023'!$B$3:$LN$4660,94,0),"")),"")</f>
        <v>6512</v>
      </c>
      <c r="AA118">
        <f>IFERROR((IFERROR(VLOOKUP(A118,'2024-2023'!$B$3:$LN$4660,93,0),"")+IFERROR(VLOOKUP(A118,'2024-2023'!$B$3:$LN$4660,109,0),"")),"")</f>
        <v>5867</v>
      </c>
      <c r="AB118">
        <f>IFERROR((IFERROR(VLOOKUP(A118,'2020-2019'!$B$3:$LN$466,'2020-2019'!$CV$1,0),"")),"")</f>
        <v>101</v>
      </c>
      <c r="AC118">
        <f>IFERROR((IFERROR(VLOOKUP(A118,'2022-2021'!$B$3:$LN$4660,100,0),"")),"")</f>
        <v>-3727</v>
      </c>
      <c r="AD118">
        <f>IFERROR((IFERROR(VLOOKUP(A118,'2022-2021'!$B$3:$LN$4660,99,0),"")),"")</f>
        <v>1832</v>
      </c>
      <c r="AE118">
        <f>IFERROR((IFERROR(VLOOKUP(A118,'2024-2023'!$B$3:$LN$4660,100,0),"")),"")</f>
        <v>1024</v>
      </c>
      <c r="AF118">
        <f>IFERROR(VLOOKUP(A118,'2024-2023'!$B$3:$LN$4660,99,0),"")</f>
        <v>1103</v>
      </c>
      <c r="AG118">
        <f>IFERROR((IFERROR(VLOOKUP(A118,'2020-2019'!$B$3:$LN$4660,'2020-2019'!$X$1,0),"")+IFERROR(VLOOKUP(A118,'2020-2019'!$B$3:$LN$4660,'2020-2019'!$AN$1,0),"")),"")</f>
        <v>0</v>
      </c>
      <c r="AH118">
        <f>IFERROR((IFERROR(VLOOKUP(A118,'2022-2021'!$B$3:$LN$4660,24,0),"")+IFERROR(VLOOKUP(A118,'2022-2021'!$B$3:$LN$4660,40,0),"")),"")</f>
        <v>0</v>
      </c>
      <c r="AI118">
        <f>IFERROR((IFERROR(VLOOKUP(A118,'2022-2021'!$B$3:$LN$4660,23,0),"")+IFERROR(VLOOKUP(A118,'2022-2021'!$B$3:$LN$4660,39,0),"")),"")</f>
        <v>0</v>
      </c>
      <c r="AJ118">
        <f>IFERROR((IFERROR(VLOOKUP(A118,'2024-2023'!$B$3:$LN$4660,24,0),"")+IFERROR(VLOOKUP(A118,'2024-2023'!$B$3:$LN$4660,40,0),"")),"")</f>
        <v>0</v>
      </c>
      <c r="AK118">
        <f>IFERROR((IFERROR(VLOOKUP(A118,'2024-2023'!$B$3:$LN$4660,23,0),"")+IFERROR(VLOOKUP(A118,'2024-2023'!$B$3:$LN$4660,39,0),"")),"")</f>
        <v>0</v>
      </c>
      <c r="AL118">
        <f>IFERROR(VLOOKUP(A118,'2020-2019'!$B$3:$LN$466,'2020-2019'!$AM$1,0),"")</f>
        <v>20245</v>
      </c>
      <c r="AM118">
        <f>IFERROR(VLOOKUP(A118,'2022-2021'!$B$3:$LN$4660,38,0),"")</f>
        <v>151614</v>
      </c>
      <c r="AN118">
        <f>IFERROR(VLOOKUP(A118,'2022-2021'!$B$3:$LN$4660,37,0),"")</f>
        <v>153011</v>
      </c>
      <c r="AO118">
        <f>IFERROR(VLOOKUP(A118,'2024-2023'!$B$3:$LN$4660,38,0),"")</f>
        <v>156585</v>
      </c>
      <c r="AP118">
        <f>IFERROR(VLOOKUP(A118,'2024-2023'!$B$3:$LN$4660,37,0),"")</f>
        <v>10534</v>
      </c>
      <c r="AQ118">
        <f>IFERROR((IFERROR(VLOOKUP(A118,'2020-2019'!$B$3:$LN$466,'2020-2019'!$BL$1,0),"")+IFERROR(VLOOKUP(A118,'2020-2019'!$B$3:$LN$466,'2020-2019'!$BV$1,0),"")),"")</f>
        <v>55</v>
      </c>
      <c r="AR118" s="5">
        <f t="shared" si="14"/>
        <v>0.58499999999999996</v>
      </c>
      <c r="AS118" t="str">
        <f>IFERROR(VLOOKUP(A118,риски!$G$2:$H$642,2,0),"")</f>
        <v>низкий</v>
      </c>
      <c r="AT118" t="str">
        <f>IFERROR(VLOOKUP(A118,Реест!A149:$P$30000,15,0),"")</f>
        <v>ooo-sbr-yug.ru</v>
      </c>
      <c r="AU118" t="str">
        <f>IFERROR(VLOOKUP(A118,old!$A$3:$AU$2001,47,0),"")</f>
        <v>image180</v>
      </c>
      <c r="AV118" s="3" t="str">
        <f t="shared" si="15"/>
        <v/>
      </c>
      <c r="AW118" t="str">
        <f t="shared" si="9"/>
        <v xml:space="preserve"> ООО «ПКО «СБР-ЮГ» зарегистрировано по адресу: 355003, Ставропольский край, г Ставрополь, ул Дзержинского, 160, 396. Генеральным директором является Скутина Ирина Евгеньевна. Рост доходов компании за 5 лет: 58,5%. Объем заемных средств компании на конец 2024 года: 55 тыс. руб. ФССП присвоил низкий уровень риска для данного ПКО.</v>
      </c>
      <c r="AX118" t="s">
        <v>22946</v>
      </c>
      <c r="AY118">
        <f>VLOOKUP(A118,'2024-2023'!$B$2:$NY$583,'2024-2023'!$BH$1,0)</f>
        <v>10235</v>
      </c>
      <c r="AZ118">
        <f>VLOOKUP(A118,'2024-2023'!$B$2:$NY$583,71,0)</f>
        <v>0</v>
      </c>
      <c r="BA118">
        <f>VLOOKUP(A118,'2024-2023'!$B$2:$NY$583,79,0)</f>
        <v>0</v>
      </c>
      <c r="BB118">
        <f t="shared" si="10"/>
        <v>0</v>
      </c>
      <c r="BC118" s="6">
        <f t="shared" si="11"/>
        <v>0.11699999999999999</v>
      </c>
      <c r="BD118" s="6">
        <f t="shared" si="12"/>
        <v>0.15450343185320073</v>
      </c>
      <c r="BE118" t="str">
        <f t="shared" si="13"/>
        <v>Малая фирма</v>
      </c>
    </row>
    <row r="119" spans="1:57">
      <c r="A119" s="10">
        <v>3662252862</v>
      </c>
      <c r="B119">
        <v>176</v>
      </c>
      <c r="C119" t="s">
        <v>1030</v>
      </c>
      <c r="D119">
        <v>3662252862</v>
      </c>
      <c r="E119" t="s">
        <v>14992</v>
      </c>
      <c r="F119" t="s">
        <v>14034</v>
      </c>
      <c r="G119" s="7">
        <v>42961</v>
      </c>
      <c r="H119">
        <v>9</v>
      </c>
      <c r="I119" t="s">
        <v>73</v>
      </c>
      <c r="J119" t="s">
        <v>5222</v>
      </c>
      <c r="K119" t="s">
        <v>5222</v>
      </c>
      <c r="L119" t="s">
        <v>1034</v>
      </c>
      <c r="M119">
        <f>VLOOKUP(D119,УК!$A$1:$B$599,2,0)/1000</f>
        <v>10</v>
      </c>
      <c r="R119" s="10">
        <f>IFERROR(IFERROR(VLOOKUP(A119,'2020-2019'!$B$3:$LN$466,108,0),"")+IFERROR(VLOOKUP(A119,'2020-2019'!$B$3:$LN$1000,91,0),""),"")</f>
        <v>31091</v>
      </c>
      <c r="S119" s="10">
        <f>IFERROR(IFERROR(VLOOKUP(A119,'2022-2021'!$B$3:$LN$1000,108,0),"")+IFERROR(VLOOKUP(A119,'2022-2021'!$B$3:$LN$1000,92,0),""),"")</f>
        <v>31786</v>
      </c>
      <c r="T119" s="10">
        <f>IFERROR(IFERROR(VLOOKUP(A119,'2022-2021'!$B$3:$LN$1000,107,0),"")+IFERROR(VLOOKUP(A119,'2022-2021'!$B$3:$LN$1000,91,0),""),"")</f>
        <v>20424</v>
      </c>
      <c r="U119" s="10">
        <f>IFERROR(IFERROR(VLOOKUP(A119,'2024-2023'!$B$3:$LN$1000,108,0),"")+IFERROR(VLOOKUP(A119,'2024-2023'!$B$3:$LN$1000,92,0),""),"")</f>
        <v>50759</v>
      </c>
      <c r="V119" s="10">
        <f>IFERROR(IFERROR(VLOOKUP(A119,'2024-2023'!$B$3:$LN$1000,107,0),"")+IFERROR(VLOOKUP(A119,'2024-2023'!$B$3:$LN$1000,91,0),""),"")</f>
        <v>22742</v>
      </c>
      <c r="W119">
        <f>IFERROR(IFERROR(VLOOKUP(A119,'2020-2019'!$B$3:$LN$4660,93,0),"")+IFERROR(VLOOKUP(A119,'2020-2019'!$B$3:$LN$4660,109,0),""),"")</f>
        <v>21714</v>
      </c>
      <c r="X119">
        <f>IFERROR(IFERROR(VLOOKUP(A119,'2022-2021'!$B$3:$LN$4660,94,0),"")+IFERROR(VLOOKUP(A119,'2022-2021'!$B$3:$LN$4660,110,0),""),"")</f>
        <v>29963</v>
      </c>
      <c r="Y119">
        <f>IFERROR(IFERROR(VLOOKUP(A119,'2022-2021'!$B$3:$LN$4660,109,0),"")+IFERROR(VLOOKUP(A119,'2022-2021'!$B$3:$LN$4660,93,0),""),"")</f>
        <v>21782</v>
      </c>
      <c r="Z119">
        <f>IFERROR((IFERROR(VLOOKUP(A119,'2024-2023'!$B$3:$LN$4660,110,0),"")+IFERROR(VLOOKUP(A119,'2024-2023'!$B$3:$LN$4660,94,0),"")),"")</f>
        <v>50027</v>
      </c>
      <c r="AA119">
        <f>IFERROR((IFERROR(VLOOKUP(A119,'2024-2023'!$B$3:$LN$4660,93,0),"")+IFERROR(VLOOKUP(A119,'2024-2023'!$B$3:$LN$4660,109,0),"")),"")</f>
        <v>21828</v>
      </c>
      <c r="AB119">
        <f>IFERROR((IFERROR(VLOOKUP(A119,'2020-2019'!$B$3:$LN$466,'2020-2019'!$CV$1,0),"")),"")</f>
        <v>186</v>
      </c>
      <c r="AC119">
        <f>IFERROR((IFERROR(VLOOKUP(A119,'2022-2021'!$B$3:$LN$4660,100,0),"")),"")</f>
        <v>379</v>
      </c>
      <c r="AD119">
        <f>IFERROR((IFERROR(VLOOKUP(A119,'2022-2021'!$B$3:$LN$4660,99,0),"")),"")</f>
        <v>-1819</v>
      </c>
      <c r="AE119">
        <f>IFERROR((IFERROR(VLOOKUP(A119,'2024-2023'!$B$3:$LN$4660,100,0),"")),"")</f>
        <v>312</v>
      </c>
      <c r="AF119">
        <f>IFERROR(VLOOKUP(A119,'2024-2023'!$B$3:$LN$4660,99,0),"")</f>
        <v>608</v>
      </c>
      <c r="AG119">
        <f>IFERROR((IFERROR(VLOOKUP(A119,'2020-2019'!$B$3:$LN$4660,'2020-2019'!$X$1,0),"")+IFERROR(VLOOKUP(A119,'2020-2019'!$B$3:$LN$4660,'2020-2019'!$AN$1,0),"")),"")</f>
        <v>0</v>
      </c>
      <c r="AH119">
        <f>IFERROR((IFERROR(VLOOKUP(A119,'2022-2021'!$B$3:$LN$4660,24,0),"")+IFERROR(VLOOKUP(A119,'2022-2021'!$B$3:$LN$4660,40,0),"")),"")</f>
        <v>0</v>
      </c>
      <c r="AI119">
        <f>IFERROR((IFERROR(VLOOKUP(A119,'2022-2021'!$B$3:$LN$4660,23,0),"")+IFERROR(VLOOKUP(A119,'2022-2021'!$B$3:$LN$4660,39,0),"")),"")</f>
        <v>0</v>
      </c>
      <c r="AJ119">
        <f>IFERROR((IFERROR(VLOOKUP(A119,'2024-2023'!$B$3:$LN$4660,24,0),"")+IFERROR(VLOOKUP(A119,'2024-2023'!$B$3:$LN$4660,40,0),"")),"")</f>
        <v>0</v>
      </c>
      <c r="AK119">
        <f>IFERROR((IFERROR(VLOOKUP(A119,'2024-2023'!$B$3:$LN$4660,23,0),"")+IFERROR(VLOOKUP(A119,'2024-2023'!$B$3:$LN$4660,39,0),"")),"")</f>
        <v>0</v>
      </c>
      <c r="AL119">
        <f>IFERROR(VLOOKUP(A119,'2020-2019'!$B$3:$LN$466,'2020-2019'!$AM$1,0),"")</f>
        <v>34344</v>
      </c>
      <c r="AM119">
        <f>IFERROR(VLOOKUP(A119,'2022-2021'!$B$3:$LN$4660,38,0),"")</f>
        <v>79825</v>
      </c>
      <c r="AN119">
        <f>IFERROR(VLOOKUP(A119,'2022-2021'!$B$3:$LN$4660,37,0),"")</f>
        <v>82003</v>
      </c>
      <c r="AO119">
        <f>IFERROR(VLOOKUP(A119,'2024-2023'!$B$3:$LN$4660,38,0),"")</f>
        <v>74489</v>
      </c>
      <c r="AP119">
        <f>IFERROR(VLOOKUP(A119,'2024-2023'!$B$3:$LN$4660,37,0),"")</f>
        <v>67125</v>
      </c>
      <c r="AQ119">
        <f>IFERROR((IFERROR(VLOOKUP(A119,'2020-2019'!$B$3:$LN$466,'2020-2019'!$BL$1,0),"")+IFERROR(VLOOKUP(A119,'2020-2019'!$B$3:$LN$466,'2020-2019'!$BV$1,0),"")),"")</f>
        <v>40159</v>
      </c>
      <c r="AR119" s="5">
        <f t="shared" si="14"/>
        <v>0.73099999999999998</v>
      </c>
      <c r="AS119" t="str">
        <f>IFERROR(VLOOKUP(A119,риски!$G$2:$H$642,2,0),"")</f>
        <v>низкий</v>
      </c>
      <c r="AT119" t="str">
        <f>IFERROR(VLOOKUP(A119,Реест!A150:$P$30000,15,0),"")</f>
        <v>urart-vrn.com</v>
      </c>
      <c r="AU119" t="str">
        <f>IFERROR(VLOOKUP(A119,old!$A$3:$AU$2001,47,0),"")</f>
        <v>image266</v>
      </c>
      <c r="AV119" s="3" t="str">
        <f t="shared" si="15"/>
        <v/>
      </c>
      <c r="AW119" t="str">
        <f t="shared" si="9"/>
        <v xml:space="preserve"> ООО ПКО «ЮРАРТ» зарегистрировано по адресу: 394088, Воронежская область, г.о. Город Воронеж, г Воронеж, ул Владимира Невского, дом 19А, квартира 224. Генеральным директором является Никульшина Наталия Васильевна. Рост доходов компании за 5 лет: 73,1%. Объем заемных средств компании на конец 2024 года: 40159 тыс. руб. ФССП присвоил низкий уровень риска для данного ПКО.</v>
      </c>
      <c r="AX119" t="s">
        <v>22948</v>
      </c>
      <c r="AY119">
        <f>VLOOKUP(A119,'2024-2023'!$B$2:$NY$583,'2024-2023'!$BH$1,0)</f>
        <v>13964</v>
      </c>
      <c r="AZ119">
        <f>VLOOKUP(A119,'2024-2023'!$B$2:$NY$583,71,0)</f>
        <v>0</v>
      </c>
      <c r="BA119">
        <f>VLOOKUP(A119,'2024-2023'!$B$2:$NY$583,79,0)</f>
        <v>0</v>
      </c>
      <c r="BB119">
        <f t="shared" si="10"/>
        <v>0</v>
      </c>
      <c r="BC119" s="6">
        <f t="shared" si="11"/>
        <v>0.1462</v>
      </c>
      <c r="BD119" s="6">
        <f t="shared" si="12"/>
        <v>2.6734675929997363E-2</v>
      </c>
      <c r="BE119" t="str">
        <f t="shared" si="13"/>
        <v>Малая фирма</v>
      </c>
    </row>
    <row r="120" spans="1:57">
      <c r="A120" s="10">
        <v>1435312504</v>
      </c>
      <c r="B120">
        <v>284</v>
      </c>
      <c r="C120" t="s">
        <v>1037</v>
      </c>
      <c r="D120">
        <v>1435312504</v>
      </c>
      <c r="E120" t="s">
        <v>14993</v>
      </c>
      <c r="F120" t="s">
        <v>14035</v>
      </c>
      <c r="G120" s="7">
        <v>42641</v>
      </c>
      <c r="H120">
        <v>9</v>
      </c>
      <c r="I120" t="s">
        <v>44</v>
      </c>
      <c r="J120" t="s">
        <v>5267</v>
      </c>
      <c r="K120" t="s">
        <v>5267</v>
      </c>
      <c r="L120" t="s">
        <v>1041</v>
      </c>
      <c r="M120">
        <f>VLOOKUP(D120,УК!$A$1:$B$599,2,0)/1000</f>
        <v>11455</v>
      </c>
      <c r="R120" s="10">
        <f>IFERROR(IFERROR(VLOOKUP(A120,'2020-2019'!$B$3:$LN$466,108,0),"")+IFERROR(VLOOKUP(A120,'2020-2019'!$B$3:$LN$1000,91,0),""),"")</f>
        <v>5622</v>
      </c>
      <c r="S120" s="10">
        <f>IFERROR(IFERROR(VLOOKUP(A120,'2022-2021'!$B$3:$LN$1000,108,0),"")+IFERROR(VLOOKUP(A120,'2022-2021'!$B$3:$LN$1000,92,0),""),"")</f>
        <v>10156</v>
      </c>
      <c r="T120" s="10">
        <f>IFERROR(IFERROR(VLOOKUP(A120,'2022-2021'!$B$3:$LN$1000,107,0),"")+IFERROR(VLOOKUP(A120,'2022-2021'!$B$3:$LN$1000,91,0),""),"")</f>
        <v>10516</v>
      </c>
      <c r="U120" s="10">
        <f>IFERROR(IFERROR(VLOOKUP(A120,'2024-2023'!$B$3:$LN$1000,108,0),"")+IFERROR(VLOOKUP(A120,'2024-2023'!$B$3:$LN$1000,92,0),""),"")</f>
        <v>17140</v>
      </c>
      <c r="V120" s="10">
        <f>IFERROR(IFERROR(VLOOKUP(A120,'2024-2023'!$B$3:$LN$1000,107,0),"")+IFERROR(VLOOKUP(A120,'2024-2023'!$B$3:$LN$1000,91,0),""),"")</f>
        <v>15260</v>
      </c>
      <c r="W120">
        <f>IFERROR(IFERROR(VLOOKUP(A120,'2020-2019'!$B$3:$LN$4660,93,0),"")+IFERROR(VLOOKUP(A120,'2020-2019'!$B$3:$LN$4660,109,0),""),"")</f>
        <v>4484</v>
      </c>
      <c r="X120">
        <f>IFERROR(IFERROR(VLOOKUP(A120,'2022-2021'!$B$3:$LN$4660,94,0),"")+IFERROR(VLOOKUP(A120,'2022-2021'!$B$3:$LN$4660,110,0),""),"")</f>
        <v>4802</v>
      </c>
      <c r="Y120">
        <f>IFERROR(IFERROR(VLOOKUP(A120,'2022-2021'!$B$3:$LN$4660,109,0),"")+IFERROR(VLOOKUP(A120,'2022-2021'!$B$3:$LN$4660,93,0),""),"")</f>
        <v>3639</v>
      </c>
      <c r="Z120">
        <f>IFERROR((IFERROR(VLOOKUP(A120,'2024-2023'!$B$3:$LN$4660,110,0),"")+IFERROR(VLOOKUP(A120,'2024-2023'!$B$3:$LN$4660,94,0),"")),"")</f>
        <v>4940</v>
      </c>
      <c r="AA120">
        <f>IFERROR((IFERROR(VLOOKUP(A120,'2024-2023'!$B$3:$LN$4660,93,0),"")+IFERROR(VLOOKUP(A120,'2024-2023'!$B$3:$LN$4660,109,0),"")),"")</f>
        <v>8329</v>
      </c>
      <c r="AB120">
        <f>IFERROR((IFERROR(VLOOKUP(A120,'2020-2019'!$B$3:$LN$466,'2020-2019'!$CV$1,0),"")),"")</f>
        <v>-2110</v>
      </c>
      <c r="AC120">
        <f>IFERROR((IFERROR(VLOOKUP(A120,'2022-2021'!$B$3:$LN$4660,100,0),"")),"")</f>
        <v>-240</v>
      </c>
      <c r="AD120">
        <f>IFERROR((IFERROR(VLOOKUP(A120,'2022-2021'!$B$3:$LN$4660,99,0),"")),"")</f>
        <v>-77</v>
      </c>
      <c r="AE120">
        <f>IFERROR((IFERROR(VLOOKUP(A120,'2024-2023'!$B$3:$LN$4660,100,0),"")),"")</f>
        <v>3944</v>
      </c>
      <c r="AF120">
        <f>IFERROR(VLOOKUP(A120,'2024-2023'!$B$3:$LN$4660,99,0),"")</f>
        <v>-1242</v>
      </c>
      <c r="AG120">
        <f>IFERROR((IFERROR(VLOOKUP(A120,'2020-2019'!$B$3:$LN$4660,'2020-2019'!$X$1,0),"")+IFERROR(VLOOKUP(A120,'2020-2019'!$B$3:$LN$4660,'2020-2019'!$AN$1,0),"")),"")</f>
        <v>4199</v>
      </c>
      <c r="AH120">
        <f>IFERROR((IFERROR(VLOOKUP(A120,'2022-2021'!$B$3:$LN$4660,24,0),"")+IFERROR(VLOOKUP(A120,'2022-2021'!$B$3:$LN$4660,40,0),"")),"")</f>
        <v>408</v>
      </c>
      <c r="AI120">
        <f>IFERROR((IFERROR(VLOOKUP(A120,'2022-2021'!$B$3:$LN$4660,23,0),"")+IFERROR(VLOOKUP(A120,'2022-2021'!$B$3:$LN$4660,39,0),"")),"")</f>
        <v>2411</v>
      </c>
      <c r="AJ120">
        <f>IFERROR((IFERROR(VLOOKUP(A120,'2024-2023'!$B$3:$LN$4660,24,0),"")+IFERROR(VLOOKUP(A120,'2024-2023'!$B$3:$LN$4660,40,0),"")),"")</f>
        <v>5968</v>
      </c>
      <c r="AK120">
        <f>IFERROR((IFERROR(VLOOKUP(A120,'2024-2023'!$B$3:$LN$4660,23,0),"")+IFERROR(VLOOKUP(A120,'2024-2023'!$B$3:$LN$4660,39,0),"")),"")</f>
        <v>1436</v>
      </c>
      <c r="AL120">
        <f>IFERROR(VLOOKUP(A120,'2020-2019'!$B$3:$LN$466,'2020-2019'!$AM$1,0),"")</f>
        <v>470</v>
      </c>
      <c r="AM120">
        <f>IFERROR(VLOOKUP(A120,'2022-2021'!$B$3:$LN$4660,38,0),"")</f>
        <v>2509</v>
      </c>
      <c r="AN120">
        <f>IFERROR(VLOOKUP(A120,'2022-2021'!$B$3:$LN$4660,37,0),"")</f>
        <v>635</v>
      </c>
      <c r="AO120">
        <f>IFERROR(VLOOKUP(A120,'2024-2023'!$B$3:$LN$4660,38,0),"")</f>
        <v>953</v>
      </c>
      <c r="AP120">
        <f>IFERROR(VLOOKUP(A120,'2024-2023'!$B$3:$LN$4660,37,0),"")</f>
        <v>2087</v>
      </c>
      <c r="AQ120">
        <f>IFERROR((IFERROR(VLOOKUP(A120,'2020-2019'!$B$3:$LN$466,'2020-2019'!$BL$1,0),"")+IFERROR(VLOOKUP(A120,'2020-2019'!$B$3:$LN$466,'2020-2019'!$BV$1,0),"")),"")</f>
        <v>6967</v>
      </c>
      <c r="AR120" s="5">
        <f t="shared" si="14"/>
        <v>2.714</v>
      </c>
      <c r="AS120" t="str">
        <f>IFERROR(VLOOKUP(A120,риски!$G$2:$H$642,2,0),"")</f>
        <v>низкий</v>
      </c>
      <c r="AT120" t="str">
        <f>IFERROR(VLOOKUP(A120,Реест!A151:$P$30000,15,0),"")</f>
        <v>pko-kondor.ru</v>
      </c>
      <c r="AU120" t="str">
        <f>IFERROR(VLOOKUP(A120,old!$A$3:$AU$2001,47,0),"")</f>
        <v>image256</v>
      </c>
      <c r="AV120" s="3">
        <f t="shared" si="15"/>
        <v>0.34198618718742557</v>
      </c>
      <c r="AW120" t="str">
        <f t="shared" si="9"/>
        <v xml:space="preserve"> ООО ПКО «Кондор» зарегистрировано по адресу: 677000, г.Якутск, ул.Пояркова, д.20, к.1, кв.88. Генеральным директором является Юшин Михаил Сергеевич. Рост доходов компании за 5 лет: 271,4%. Рост финансовых активов компании за 5 лет: 34,2%. Объем заемных средств компании на конец 2024 года: 6967 тыс. руб. ФССП присвоил низкий уровень риска для данного ПКО.</v>
      </c>
      <c r="AX120" t="s">
        <v>22951</v>
      </c>
      <c r="AY120">
        <f>VLOOKUP(A120,'2024-2023'!$B$2:$NY$583,'2024-2023'!$BH$1,0)</f>
        <v>11801</v>
      </c>
      <c r="AZ120">
        <f>VLOOKUP(A120,'2024-2023'!$B$2:$NY$583,71,0)</f>
        <v>3118</v>
      </c>
      <c r="BA120">
        <f>VLOOKUP(A120,'2024-2023'!$B$2:$NY$583,79,0)</f>
        <v>1504</v>
      </c>
      <c r="BB120">
        <f t="shared" si="10"/>
        <v>0.3916617235827472</v>
      </c>
      <c r="BC120" s="6">
        <f t="shared" si="11"/>
        <v>0.54279999999999995</v>
      </c>
      <c r="BD120" s="6">
        <f t="shared" si="12"/>
        <v>-8.1389252948885979E-2</v>
      </c>
      <c r="BE120" t="str">
        <f t="shared" si="13"/>
        <v>Малая фирма</v>
      </c>
    </row>
    <row r="121" spans="1:57">
      <c r="A121" s="10">
        <v>7704860164</v>
      </c>
      <c r="B121">
        <v>152</v>
      </c>
      <c r="C121" t="s">
        <v>14592</v>
      </c>
      <c r="D121">
        <v>7704860164</v>
      </c>
      <c r="E121" t="s">
        <v>14994</v>
      </c>
      <c r="F121" t="s">
        <v>14593</v>
      </c>
      <c r="G121" s="7">
        <v>41726</v>
      </c>
      <c r="H121">
        <v>12</v>
      </c>
      <c r="I121" t="s">
        <v>73</v>
      </c>
      <c r="J121" t="s">
        <v>4992</v>
      </c>
      <c r="K121" t="s">
        <v>4992</v>
      </c>
      <c r="L121" t="s">
        <v>3969</v>
      </c>
      <c r="M121">
        <f>VLOOKUP(D121,УК!$A$1:$B$599,2,0)/1000</f>
        <v>220</v>
      </c>
      <c r="R121" s="10">
        <f>IFERROR(IFERROR(VLOOKUP(A121,'2020-2019'!$B$3:$LN$466,108,0),"")+IFERROR(VLOOKUP(A121,'2020-2019'!$B$3:$LN$1000,91,0),""),"")</f>
        <v>47970</v>
      </c>
      <c r="S121" s="10">
        <f>IFERROR(IFERROR(VLOOKUP(A121,'2022-2021'!$B$3:$LN$1000,108,0),"")+IFERROR(VLOOKUP(A121,'2022-2021'!$B$3:$LN$1000,92,0),""),"")</f>
        <v>55919</v>
      </c>
      <c r="T121" s="10">
        <f>IFERROR(IFERROR(VLOOKUP(A121,'2022-2021'!$B$3:$LN$1000,107,0),"")+IFERROR(VLOOKUP(A121,'2022-2021'!$B$3:$LN$1000,91,0),""),"")</f>
        <v>130512</v>
      </c>
      <c r="U121" s="10">
        <f>IFERROR(IFERROR(VLOOKUP(A121,'2024-2023'!$B$3:$LN$1000,108,0),"")+IFERROR(VLOOKUP(A121,'2024-2023'!$B$3:$LN$1000,92,0),""),"")</f>
        <v>71305</v>
      </c>
      <c r="V121" s="10">
        <f>IFERROR(IFERROR(VLOOKUP(A121,'2024-2023'!$B$3:$LN$1000,107,0),"")+IFERROR(VLOOKUP(A121,'2024-2023'!$B$3:$LN$1000,91,0),""),"")</f>
        <v>130000</v>
      </c>
      <c r="W121">
        <f>IFERROR(IFERROR(VLOOKUP(A121,'2020-2019'!$B$3:$LN$4660,93,0),"")+IFERROR(VLOOKUP(A121,'2020-2019'!$B$3:$LN$4660,109,0),""),"")</f>
        <v>40672</v>
      </c>
      <c r="X121">
        <f>IFERROR(IFERROR(VLOOKUP(A121,'2022-2021'!$B$3:$LN$4660,94,0),"")+IFERROR(VLOOKUP(A121,'2022-2021'!$B$3:$LN$4660,110,0),""),"")</f>
        <v>33899</v>
      </c>
      <c r="Y121">
        <f>IFERROR(IFERROR(VLOOKUP(A121,'2022-2021'!$B$3:$LN$4660,109,0),"")+IFERROR(VLOOKUP(A121,'2022-2021'!$B$3:$LN$4660,93,0),""),"")</f>
        <v>78947</v>
      </c>
      <c r="Z121">
        <f>IFERROR((IFERROR(VLOOKUP(A121,'2024-2023'!$B$3:$LN$4660,110,0),"")+IFERROR(VLOOKUP(A121,'2024-2023'!$B$3:$LN$4660,94,0),"")),"")</f>
        <v>59390</v>
      </c>
      <c r="AA121">
        <f>IFERROR((IFERROR(VLOOKUP(A121,'2024-2023'!$B$3:$LN$4660,93,0),"")+IFERROR(VLOOKUP(A121,'2024-2023'!$B$3:$LN$4660,109,0),"")),"")</f>
        <v>25149</v>
      </c>
      <c r="AB121">
        <f>IFERROR((IFERROR(VLOOKUP(A121,'2020-2019'!$B$3:$LN$466,'2020-2019'!$CV$1,0),"")),"")</f>
        <v>1786</v>
      </c>
      <c r="AC121">
        <f>IFERROR((IFERROR(VLOOKUP(A121,'2022-2021'!$B$3:$LN$4660,100,0),"")),"")</f>
        <v>15462</v>
      </c>
      <c r="AD121">
        <f>IFERROR((IFERROR(VLOOKUP(A121,'2022-2021'!$B$3:$LN$4660,99,0),"")),"")</f>
        <v>40295</v>
      </c>
      <c r="AE121">
        <f>IFERROR((IFERROR(VLOOKUP(A121,'2024-2023'!$B$3:$LN$4660,100,0),"")),"")</f>
        <v>11054</v>
      </c>
      <c r="AF121">
        <f>IFERROR(VLOOKUP(A121,'2024-2023'!$B$3:$LN$4660,99,0),"")</f>
        <v>102572</v>
      </c>
      <c r="AG121">
        <f>IFERROR((IFERROR(VLOOKUP(A121,'2020-2019'!$B$3:$LN$4660,'2020-2019'!$X$1,0),"")+IFERROR(VLOOKUP(A121,'2020-2019'!$B$3:$LN$4660,'2020-2019'!$AN$1,0),"")),"")</f>
        <v>0</v>
      </c>
      <c r="AH121">
        <f>IFERROR((IFERROR(VLOOKUP(A121,'2022-2021'!$B$3:$LN$4660,24,0),"")+IFERROR(VLOOKUP(A121,'2022-2021'!$B$3:$LN$4660,40,0),"")),"")</f>
        <v>1710</v>
      </c>
      <c r="AI121">
        <f>IFERROR((IFERROR(VLOOKUP(A121,'2022-2021'!$B$3:$LN$4660,23,0),"")+IFERROR(VLOOKUP(A121,'2022-2021'!$B$3:$LN$4660,39,0),"")),"")</f>
        <v>0</v>
      </c>
      <c r="AJ121">
        <f>IFERROR((IFERROR(VLOOKUP(A121,'2024-2023'!$B$3:$LN$4660,24,0),"")+IFERROR(VLOOKUP(A121,'2024-2023'!$B$3:$LN$4660,40,0),"")),"")</f>
        <v>0</v>
      </c>
      <c r="AK121">
        <f>IFERROR((IFERROR(VLOOKUP(A121,'2024-2023'!$B$3:$LN$4660,23,0),"")+IFERROR(VLOOKUP(A121,'2024-2023'!$B$3:$LN$4660,39,0),"")),"")</f>
        <v>0</v>
      </c>
      <c r="AL121">
        <f>IFERROR(VLOOKUP(A121,'2020-2019'!$B$3:$LN$466,'2020-2019'!$AM$1,0),"")</f>
        <v>37516</v>
      </c>
      <c r="AM121">
        <f>IFERROR(VLOOKUP(A121,'2022-2021'!$B$3:$LN$4660,38,0),"")</f>
        <v>139931</v>
      </c>
      <c r="AN121">
        <f>IFERROR(VLOOKUP(A121,'2022-2021'!$B$3:$LN$4660,37,0),"")</f>
        <v>209388</v>
      </c>
      <c r="AO121">
        <f>IFERROR(VLOOKUP(A121,'2024-2023'!$B$3:$LN$4660,38,0),"")</f>
        <v>192729</v>
      </c>
      <c r="AP121">
        <f>IFERROR(VLOOKUP(A121,'2024-2023'!$B$3:$LN$4660,37,0),"")</f>
        <v>380818</v>
      </c>
      <c r="AQ121">
        <f>IFERROR((IFERROR(VLOOKUP(A121,'2020-2019'!$B$3:$LN$466,'2020-2019'!$BL$1,0),"")+IFERROR(VLOOKUP(A121,'2020-2019'!$B$3:$LN$466,'2020-2019'!$BV$1,0),"")),"")</f>
        <v>0</v>
      </c>
      <c r="AR121" s="5">
        <f t="shared" si="14"/>
        <v>2.71</v>
      </c>
      <c r="AS121" t="str">
        <f>IFERROR(VLOOKUP(A121,риски!$G$2:$H$642,2,0),"")</f>
        <v>низкий</v>
      </c>
      <c r="AT121" t="str">
        <f>IFERROR(VLOOKUP(A121,Реест!A152:$P$30000,15,0),"")</f>
        <v>isk-trade.com</v>
      </c>
      <c r="AU121" t="str">
        <f>IFERROR(VLOOKUP(A121,old!$A$3:$AU$2001,47,0),"")</f>
        <v>image028</v>
      </c>
      <c r="AV121" s="3">
        <f t="shared" si="15"/>
        <v>0</v>
      </c>
      <c r="AW121" t="str">
        <f t="shared" si="9"/>
        <v xml:space="preserve"> ООО ПКО «ЮАИТ» зарегистрировано по адресу: 115114, г. Москва, ул Летниковская, д. 10, корп. 4, кв. 8/7. Генеральным директором является Кузнецов Максим Вадимович. Рост доходов компании за 5 лет: 271%. ФССП присвоил низкий уровень риска для данного ПКО.</v>
      </c>
      <c r="AX121" t="s">
        <v>22914</v>
      </c>
      <c r="AY121">
        <f>VLOOKUP(A121,'2024-2023'!$B$2:$NY$583,'2024-2023'!$BH$1,0)</f>
        <v>187307</v>
      </c>
      <c r="AZ121">
        <f>VLOOKUP(A121,'2024-2023'!$B$2:$NY$583,71,0)</f>
        <v>0</v>
      </c>
      <c r="BA121">
        <f>VLOOKUP(A121,'2024-2023'!$B$2:$NY$583,79,0)</f>
        <v>0</v>
      </c>
      <c r="BB121">
        <f t="shared" si="10"/>
        <v>0</v>
      </c>
      <c r="BC121" s="6">
        <f t="shared" si="11"/>
        <v>0.54200000000000004</v>
      </c>
      <c r="BD121" s="6">
        <f t="shared" si="12"/>
        <v>0.78901538461538456</v>
      </c>
      <c r="BE121" t="str">
        <f t="shared" si="13"/>
        <v>Малая фирма</v>
      </c>
    </row>
    <row r="122" spans="1:57">
      <c r="A122" s="10">
        <v>7707707982</v>
      </c>
      <c r="B122">
        <v>237</v>
      </c>
      <c r="C122" t="s">
        <v>1051</v>
      </c>
      <c r="D122">
        <v>7707707982</v>
      </c>
      <c r="E122" t="s">
        <v>14995</v>
      </c>
      <c r="F122" t="s">
        <v>14036</v>
      </c>
      <c r="G122" s="7">
        <v>40029</v>
      </c>
      <c r="H122">
        <v>17</v>
      </c>
      <c r="I122" t="s">
        <v>73</v>
      </c>
      <c r="J122" t="s">
        <v>5190</v>
      </c>
      <c r="K122" t="s">
        <v>5189</v>
      </c>
      <c r="L122" t="s">
        <v>1055</v>
      </c>
      <c r="M122">
        <f>VLOOKUP(D122,УК!$A$1:$B$599,2,0)/1000</f>
        <v>6010</v>
      </c>
      <c r="R122" s="10">
        <f>IFERROR(IFERROR(VLOOKUP(A122,'2020-2019'!$B$3:$LN$466,108,0),"")+IFERROR(VLOOKUP(A122,'2020-2019'!$B$3:$LN$1000,91,0),""),"")</f>
        <v>30148</v>
      </c>
      <c r="S122" s="10">
        <f>IFERROR(IFERROR(VLOOKUP(A122,'2022-2021'!$B$3:$LN$1000,108,0),"")+IFERROR(VLOOKUP(A122,'2022-2021'!$B$3:$LN$1000,92,0),""),"")</f>
        <v>36055</v>
      </c>
      <c r="T122" s="10">
        <f>IFERROR(IFERROR(VLOOKUP(A122,'2022-2021'!$B$3:$LN$1000,107,0),"")+IFERROR(VLOOKUP(A122,'2022-2021'!$B$3:$LN$1000,91,0),""),"")</f>
        <v>28512</v>
      </c>
      <c r="U122" s="10">
        <f>IFERROR(IFERROR(VLOOKUP(A122,'2024-2023'!$B$3:$LN$1000,108,0),"")+IFERROR(VLOOKUP(A122,'2024-2023'!$B$3:$LN$1000,92,0),""),"")</f>
        <v>29459</v>
      </c>
      <c r="V122" s="10">
        <f>IFERROR(IFERROR(VLOOKUP(A122,'2024-2023'!$B$3:$LN$1000,107,0),"")+IFERROR(VLOOKUP(A122,'2024-2023'!$B$3:$LN$1000,91,0),""),"")</f>
        <v>27965</v>
      </c>
      <c r="W122">
        <f>IFERROR(IFERROR(VLOOKUP(A122,'2020-2019'!$B$3:$LN$4660,93,0),"")+IFERROR(VLOOKUP(A122,'2020-2019'!$B$3:$LN$4660,109,0),""),"")</f>
        <v>32344</v>
      </c>
      <c r="X122">
        <f>IFERROR(IFERROR(VLOOKUP(A122,'2022-2021'!$B$3:$LN$4660,94,0),"")+IFERROR(VLOOKUP(A122,'2022-2021'!$B$3:$LN$4660,110,0),""),"")</f>
        <v>19098</v>
      </c>
      <c r="Y122">
        <f>IFERROR(IFERROR(VLOOKUP(A122,'2022-2021'!$B$3:$LN$4660,109,0),"")+IFERROR(VLOOKUP(A122,'2022-2021'!$B$3:$LN$4660,93,0),""),"")</f>
        <v>20325</v>
      </c>
      <c r="Z122">
        <f>IFERROR((IFERROR(VLOOKUP(A122,'2024-2023'!$B$3:$LN$4660,110,0),"")+IFERROR(VLOOKUP(A122,'2024-2023'!$B$3:$LN$4660,94,0),"")),"")</f>
        <v>22749</v>
      </c>
      <c r="AA122">
        <f>IFERROR((IFERROR(VLOOKUP(A122,'2024-2023'!$B$3:$LN$4660,93,0),"")+IFERROR(VLOOKUP(A122,'2024-2023'!$B$3:$LN$4660,109,0),"")),"")</f>
        <v>22387</v>
      </c>
      <c r="AB122">
        <f>IFERROR((IFERROR(VLOOKUP(A122,'2020-2019'!$B$3:$LN$466,'2020-2019'!$CV$1,0),"")),"")</f>
        <v>7413</v>
      </c>
      <c r="AC122">
        <f>IFERROR((IFERROR(VLOOKUP(A122,'2022-2021'!$B$3:$LN$4660,100,0),"")),"")</f>
        <v>14400</v>
      </c>
      <c r="AD122">
        <f>IFERROR((IFERROR(VLOOKUP(A122,'2022-2021'!$B$3:$LN$4660,99,0),"")),"")</f>
        <v>5924</v>
      </c>
      <c r="AE122">
        <f>IFERROR((IFERROR(VLOOKUP(A122,'2024-2023'!$B$3:$LN$4660,100,0),"")),"")</f>
        <v>5020</v>
      </c>
      <c r="AF122">
        <f>IFERROR(VLOOKUP(A122,'2024-2023'!$B$3:$LN$4660,99,0),"")</f>
        <v>4739</v>
      </c>
      <c r="AG122">
        <f>IFERROR((IFERROR(VLOOKUP(A122,'2020-2019'!$B$3:$LN$4660,'2020-2019'!$X$1,0),"")+IFERROR(VLOOKUP(A122,'2020-2019'!$B$3:$LN$4660,'2020-2019'!$AN$1,0),"")),"")</f>
        <v>0</v>
      </c>
      <c r="AH122">
        <f>IFERROR((IFERROR(VLOOKUP(A122,'2022-2021'!$B$3:$LN$4660,24,0),"")+IFERROR(VLOOKUP(A122,'2022-2021'!$B$3:$LN$4660,40,0),"")),"")</f>
        <v>0</v>
      </c>
      <c r="AI122">
        <f>IFERROR((IFERROR(VLOOKUP(A122,'2022-2021'!$B$3:$LN$4660,23,0),"")+IFERROR(VLOOKUP(A122,'2022-2021'!$B$3:$LN$4660,39,0),"")),"")</f>
        <v>0</v>
      </c>
      <c r="AJ122">
        <f>IFERROR((IFERROR(VLOOKUP(A122,'2024-2023'!$B$3:$LN$4660,24,0),"")+IFERROR(VLOOKUP(A122,'2024-2023'!$B$3:$LN$4660,40,0),"")),"")</f>
        <v>0</v>
      </c>
      <c r="AK122">
        <f>IFERROR((IFERROR(VLOOKUP(A122,'2024-2023'!$B$3:$LN$4660,23,0),"")+IFERROR(VLOOKUP(A122,'2024-2023'!$B$3:$LN$4660,39,0),"")),"")</f>
        <v>0</v>
      </c>
      <c r="AL122">
        <f>IFERROR(VLOOKUP(A122,'2020-2019'!$B$3:$LN$466,'2020-2019'!$AM$1,0),"")</f>
        <v>34366</v>
      </c>
      <c r="AM122">
        <f>IFERROR(VLOOKUP(A122,'2022-2021'!$B$3:$LN$4660,38,0),"")</f>
        <v>46623</v>
      </c>
      <c r="AN122">
        <f>IFERROR(VLOOKUP(A122,'2022-2021'!$B$3:$LN$4660,37,0),"")</f>
        <v>54466</v>
      </c>
      <c r="AO122">
        <f>IFERROR(VLOOKUP(A122,'2024-2023'!$B$3:$LN$4660,38,0),"")</f>
        <v>53489</v>
      </c>
      <c r="AP122">
        <f>IFERROR(VLOOKUP(A122,'2024-2023'!$B$3:$LN$4660,37,0),"")</f>
        <v>60435</v>
      </c>
      <c r="AQ122">
        <f>IFERROR((IFERROR(VLOOKUP(A122,'2020-2019'!$B$3:$LN$466,'2020-2019'!$BL$1,0),"")+IFERROR(VLOOKUP(A122,'2020-2019'!$B$3:$LN$466,'2020-2019'!$BV$1,0),"")),"")</f>
        <v>16747</v>
      </c>
      <c r="AR122" s="5">
        <f t="shared" si="14"/>
        <v>0.92800000000000005</v>
      </c>
      <c r="AS122" t="str">
        <f>IFERROR(VLOOKUP(A122,риски!$G$2:$H$642,2,0),"")</f>
        <v>низкий</v>
      </c>
      <c r="AT122" t="str">
        <f>IFERROR(VLOOKUP(A122,Реест!A153:$P$30000,15,0),"")</f>
        <v>collector-dolgoff.ru</v>
      </c>
      <c r="AU122" t="str">
        <f>IFERROR(VLOOKUP(A122,old!$A$3:$AU$2001,47,0),"")</f>
        <v>image144</v>
      </c>
      <c r="AV122" s="3" t="str">
        <f t="shared" si="15"/>
        <v/>
      </c>
      <c r="AW122" t="str">
        <f t="shared" si="9"/>
        <v xml:space="preserve"> ООО ПКО «Долгофф» зарегистрировано по адресу: 127030, Москва г, Долгоруковская, дом № 35. Генеральным директором является Босанько Андрей Юрьевич. Рост доходов компании за 5 лет: 92,8%. Объем заемных средств компании на конец 2024 года: 16747 тыс. руб. ФССП присвоил низкий уровень риска для данного ПКО.</v>
      </c>
      <c r="AX122" t="s">
        <v>22914</v>
      </c>
      <c r="AY122">
        <f>VLOOKUP(A122,'2024-2023'!$B$2:$NY$583,'2024-2023'!$BH$1,0)</f>
        <v>56779</v>
      </c>
      <c r="AZ122">
        <f>VLOOKUP(A122,'2024-2023'!$B$2:$NY$583,71,0)</f>
        <v>0</v>
      </c>
      <c r="BA122">
        <f>VLOOKUP(A122,'2024-2023'!$B$2:$NY$583,79,0)</f>
        <v>0</v>
      </c>
      <c r="BB122">
        <f t="shared" si="10"/>
        <v>0</v>
      </c>
      <c r="BC122" s="6">
        <f t="shared" si="11"/>
        <v>0.18560000000000001</v>
      </c>
      <c r="BD122" s="6">
        <f t="shared" si="12"/>
        <v>0.16946182728410514</v>
      </c>
      <c r="BE122" t="str">
        <f t="shared" si="13"/>
        <v>Малая фирма</v>
      </c>
    </row>
    <row r="123" spans="1:57">
      <c r="A123" s="10">
        <v>7724737722</v>
      </c>
      <c r="B123">
        <v>196</v>
      </c>
      <c r="C123" t="s">
        <v>1058</v>
      </c>
      <c r="D123">
        <v>7724737722</v>
      </c>
      <c r="E123" t="s">
        <v>14996</v>
      </c>
      <c r="F123" t="s">
        <v>14037</v>
      </c>
      <c r="G123" s="7">
        <v>40234</v>
      </c>
      <c r="H123">
        <v>16</v>
      </c>
      <c r="I123" t="s">
        <v>73</v>
      </c>
      <c r="J123" t="s">
        <v>5147</v>
      </c>
      <c r="K123" t="s">
        <v>5146</v>
      </c>
      <c r="L123" t="s">
        <v>8376</v>
      </c>
      <c r="M123">
        <f>VLOOKUP(D123,УК!$A$1:$B$599,2,0)/1000</f>
        <v>100</v>
      </c>
      <c r="R123" s="10">
        <f>IFERROR(IFERROR(VLOOKUP(A123,'2020-2019'!$B$3:$LN$466,108,0),"")+IFERROR(VLOOKUP(A123,'2020-2019'!$B$3:$LN$1000,91,0),""),"")</f>
        <v>56555</v>
      </c>
      <c r="S123" s="10">
        <f>IFERROR(IFERROR(VLOOKUP(A123,'2022-2021'!$B$3:$LN$1000,108,0),"")+IFERROR(VLOOKUP(A123,'2022-2021'!$B$3:$LN$1000,92,0),""),"")</f>
        <v>36457</v>
      </c>
      <c r="T123" s="10">
        <f>IFERROR(IFERROR(VLOOKUP(A123,'2022-2021'!$B$3:$LN$1000,107,0),"")+IFERROR(VLOOKUP(A123,'2022-2021'!$B$3:$LN$1000,91,0),""),"")</f>
        <v>50436</v>
      </c>
      <c r="U123" s="10">
        <f>IFERROR(IFERROR(VLOOKUP(A123,'2024-2023'!$B$3:$LN$1000,108,0),"")+IFERROR(VLOOKUP(A123,'2024-2023'!$B$3:$LN$1000,92,0),""),"")</f>
        <v>40859</v>
      </c>
      <c r="V123" s="10">
        <f>IFERROR(IFERROR(VLOOKUP(A123,'2024-2023'!$B$3:$LN$1000,107,0),"")+IFERROR(VLOOKUP(A123,'2024-2023'!$B$3:$LN$1000,91,0),""),"")</f>
        <v>37371</v>
      </c>
      <c r="W123">
        <f>IFERROR(IFERROR(VLOOKUP(A123,'2020-2019'!$B$3:$LN$4660,93,0),"")+IFERROR(VLOOKUP(A123,'2020-2019'!$B$3:$LN$4660,109,0),""),"")</f>
        <v>182605</v>
      </c>
      <c r="X123">
        <f>IFERROR(IFERROR(VLOOKUP(A123,'2022-2021'!$B$3:$LN$4660,94,0),"")+IFERROR(VLOOKUP(A123,'2022-2021'!$B$3:$LN$4660,110,0),""),"")</f>
        <v>21619</v>
      </c>
      <c r="Y123">
        <f>IFERROR(IFERROR(VLOOKUP(A123,'2022-2021'!$B$3:$LN$4660,109,0),"")+IFERROR(VLOOKUP(A123,'2022-2021'!$B$3:$LN$4660,93,0),""),"")</f>
        <v>46728</v>
      </c>
      <c r="Z123">
        <f>IFERROR((IFERROR(VLOOKUP(A123,'2024-2023'!$B$3:$LN$4660,110,0),"")+IFERROR(VLOOKUP(A123,'2024-2023'!$B$3:$LN$4660,94,0),"")),"")</f>
        <v>12945</v>
      </c>
      <c r="AA123">
        <f>IFERROR((IFERROR(VLOOKUP(A123,'2024-2023'!$B$3:$LN$4660,93,0),"")+IFERROR(VLOOKUP(A123,'2024-2023'!$B$3:$LN$4660,109,0),"")),"")</f>
        <v>21033</v>
      </c>
      <c r="AB123">
        <f>IFERROR((IFERROR(VLOOKUP(A123,'2020-2019'!$B$3:$LN$466,'2020-2019'!$CV$1,0),"")),"")</f>
        <v>-15665</v>
      </c>
      <c r="AC123">
        <f>IFERROR((IFERROR(VLOOKUP(A123,'2022-2021'!$B$3:$LN$4660,100,0),"")),"")</f>
        <v>9494</v>
      </c>
      <c r="AD123">
        <f>IFERROR((IFERROR(VLOOKUP(A123,'2022-2021'!$B$3:$LN$4660,99,0),"")),"")</f>
        <v>5645</v>
      </c>
      <c r="AE123">
        <f>IFERROR((IFERROR(VLOOKUP(A123,'2024-2023'!$B$3:$LN$4660,100,0),"")),"")</f>
        <v>17533</v>
      </c>
      <c r="AF123">
        <f>IFERROR(VLOOKUP(A123,'2024-2023'!$B$3:$LN$4660,99,0),"")</f>
        <v>-7539</v>
      </c>
      <c r="AG123">
        <f>IFERROR((IFERROR(VLOOKUP(A123,'2020-2019'!$B$3:$LN$4660,'2020-2019'!$X$1,0),"")+IFERROR(VLOOKUP(A123,'2020-2019'!$B$3:$LN$4660,'2020-2019'!$AN$1,0),"")),"")</f>
        <v>60197</v>
      </c>
      <c r="AH123">
        <f>IFERROR((IFERROR(VLOOKUP(A123,'2022-2021'!$B$3:$LN$4660,24,0),"")+IFERROR(VLOOKUP(A123,'2022-2021'!$B$3:$LN$4660,40,0),"")),"")</f>
        <v>43695</v>
      </c>
      <c r="AI123">
        <f>IFERROR((IFERROR(VLOOKUP(A123,'2022-2021'!$B$3:$LN$4660,23,0),"")+IFERROR(VLOOKUP(A123,'2022-2021'!$B$3:$LN$4660,39,0),"")),"")</f>
        <v>46804</v>
      </c>
      <c r="AJ123">
        <f>IFERROR((IFERROR(VLOOKUP(A123,'2024-2023'!$B$3:$LN$4660,24,0),"")+IFERROR(VLOOKUP(A123,'2024-2023'!$B$3:$LN$4660,40,0),"")),"")</f>
        <v>66871</v>
      </c>
      <c r="AK123">
        <f>IFERROR((IFERROR(VLOOKUP(A123,'2024-2023'!$B$3:$LN$4660,23,0),"")+IFERROR(VLOOKUP(A123,'2024-2023'!$B$3:$LN$4660,39,0),"")),"")</f>
        <v>71386</v>
      </c>
      <c r="AL123">
        <f>IFERROR(VLOOKUP(A123,'2020-2019'!$B$3:$LN$466,'2020-2019'!$AM$1,0),"")</f>
        <v>44392</v>
      </c>
      <c r="AM123">
        <f>IFERROR(VLOOKUP(A123,'2022-2021'!$B$3:$LN$4660,38,0),"")</f>
        <v>50832</v>
      </c>
      <c r="AN123">
        <f>IFERROR(VLOOKUP(A123,'2022-2021'!$B$3:$LN$4660,37,0),"")</f>
        <v>37084</v>
      </c>
      <c r="AO123">
        <f>IFERROR(VLOOKUP(A123,'2024-2023'!$B$3:$LN$4660,38,0),"")</f>
        <v>19460</v>
      </c>
      <c r="AP123">
        <f>IFERROR(VLOOKUP(A123,'2024-2023'!$B$3:$LN$4660,37,0),"")</f>
        <v>10083</v>
      </c>
      <c r="AQ123">
        <f>IFERROR((IFERROR(VLOOKUP(A123,'2020-2019'!$B$3:$LN$466,'2020-2019'!$BL$1,0),"")+IFERROR(VLOOKUP(A123,'2020-2019'!$B$3:$LN$466,'2020-2019'!$BV$1,0),"")),"")</f>
        <v>37683</v>
      </c>
      <c r="AR123" s="5">
        <f t="shared" si="14"/>
        <v>0.66100000000000003</v>
      </c>
      <c r="AS123" t="str">
        <f>IFERROR(VLOOKUP(A123,риски!$G$2:$H$642,2,0),"")</f>
        <v>низкий</v>
      </c>
      <c r="AT123" t="str">
        <f>IFERROR(VLOOKUP(A123,Реест!A154:$P$30000,15,0),"")</f>
        <v>miktum.ru</v>
      </c>
      <c r="AU123" t="str">
        <f>IFERROR(VLOOKUP(A123,old!$A$3:$AU$2001,47,0),"")</f>
        <v>image125</v>
      </c>
      <c r="AV123" s="3">
        <f t="shared" si="15"/>
        <v>1.185873050152001</v>
      </c>
      <c r="AW123" t="str">
        <f t="shared" si="9"/>
        <v xml:space="preserve"> ООО «ПКО Миктум» зарегистрировано по адресу: 115184, Город Москва, вн.тер.г. муниципальный округ Замоскворечье, пер Средний Овчинниковский, д. 12, помещ. 1/5. Генеральным директором является Ярошенко Артемий Владимирович. Рост доходов компании за 5 лет: 66,1%. Рост финансовых активов компании за 5 лет: 118,59%. Объем заемных средств компании на конец 2024 года: 37683 тыс. руб. ФССП присвоил низкий уровень риска для данного ПКО.</v>
      </c>
      <c r="AX123" t="s">
        <v>22914</v>
      </c>
      <c r="AY123">
        <f>VLOOKUP(A123,'2024-2023'!$B$2:$NY$583,'2024-2023'!$BH$1,0)</f>
        <v>131854</v>
      </c>
      <c r="AZ123">
        <f>VLOOKUP(A123,'2024-2023'!$B$2:$NY$583,71,0)</f>
        <v>0</v>
      </c>
      <c r="BA123">
        <f>VLOOKUP(A123,'2024-2023'!$B$2:$NY$583,79,0)</f>
        <v>4057</v>
      </c>
      <c r="BB123">
        <f t="shared" si="10"/>
        <v>3.0768880731718417E-2</v>
      </c>
      <c r="BC123" s="6">
        <f t="shared" si="11"/>
        <v>0.13220000000000001</v>
      </c>
      <c r="BD123" s="6">
        <f t="shared" si="12"/>
        <v>-0.20173396483904632</v>
      </c>
      <c r="BE123" t="str">
        <f t="shared" si="13"/>
        <v>Малая фирма</v>
      </c>
    </row>
    <row r="124" spans="1:57">
      <c r="A124" s="10">
        <v>3664214573</v>
      </c>
      <c r="B124">
        <v>292</v>
      </c>
      <c r="C124" t="s">
        <v>1065</v>
      </c>
      <c r="D124">
        <v>3664214573</v>
      </c>
      <c r="E124" t="s">
        <v>14997</v>
      </c>
      <c r="F124" t="s">
        <v>14038</v>
      </c>
      <c r="G124" s="7">
        <v>42381</v>
      </c>
      <c r="H124">
        <v>10</v>
      </c>
      <c r="I124" t="s">
        <v>73</v>
      </c>
      <c r="J124" t="s">
        <v>20329</v>
      </c>
      <c r="K124" t="s">
        <v>5413</v>
      </c>
      <c r="L124" t="s">
        <v>4037</v>
      </c>
      <c r="M124">
        <f>VLOOKUP(D124,УК!$A$1:$B$599,2,0)/1000</f>
        <v>250</v>
      </c>
      <c r="R124" s="10">
        <f>IFERROR(IFERROR(VLOOKUP(A124,'2020-2019'!$B$3:$LN$466,108,0),"")+IFERROR(VLOOKUP(A124,'2020-2019'!$B$3:$LN$1000,91,0),""),"")</f>
        <v>14642</v>
      </c>
      <c r="S124" s="10">
        <f>IFERROR(IFERROR(VLOOKUP(A124,'2022-2021'!$B$3:$LN$1000,108,0),"")+IFERROR(VLOOKUP(A124,'2022-2021'!$B$3:$LN$1000,92,0),""),"")</f>
        <v>13725</v>
      </c>
      <c r="T124" s="10">
        <f>IFERROR(IFERROR(VLOOKUP(A124,'2022-2021'!$B$3:$LN$1000,107,0),"")+IFERROR(VLOOKUP(A124,'2022-2021'!$B$3:$LN$1000,91,0),""),"")</f>
        <v>14381</v>
      </c>
      <c r="U124" s="10">
        <f>IFERROR(IFERROR(VLOOKUP(A124,'2024-2023'!$B$3:$LN$1000,108,0),"")+IFERROR(VLOOKUP(A124,'2024-2023'!$B$3:$LN$1000,92,0),""),"")</f>
        <v>8312</v>
      </c>
      <c r="V124" s="10">
        <f>IFERROR(IFERROR(VLOOKUP(A124,'2024-2023'!$B$3:$LN$1000,107,0),"")+IFERROR(VLOOKUP(A124,'2024-2023'!$B$3:$LN$1000,91,0),""),"")</f>
        <v>5243</v>
      </c>
      <c r="W124">
        <f>IFERROR(IFERROR(VLOOKUP(A124,'2020-2019'!$B$3:$LN$4660,93,0),"")+IFERROR(VLOOKUP(A124,'2020-2019'!$B$3:$LN$4660,109,0),""),"")</f>
        <v>20617</v>
      </c>
      <c r="X124">
        <f>IFERROR(IFERROR(VLOOKUP(A124,'2022-2021'!$B$3:$LN$4660,94,0),"")+IFERROR(VLOOKUP(A124,'2022-2021'!$B$3:$LN$4660,110,0),""),"")</f>
        <v>645</v>
      </c>
      <c r="Y124">
        <f>IFERROR(IFERROR(VLOOKUP(A124,'2022-2021'!$B$3:$LN$4660,109,0),"")+IFERROR(VLOOKUP(A124,'2022-2021'!$B$3:$LN$4660,93,0),""),"")</f>
        <v>1085</v>
      </c>
      <c r="Z124">
        <f>IFERROR((IFERROR(VLOOKUP(A124,'2024-2023'!$B$3:$LN$4660,110,0),"")+IFERROR(VLOOKUP(A124,'2024-2023'!$B$3:$LN$4660,94,0),"")),"")</f>
        <v>3038</v>
      </c>
      <c r="AA124">
        <f>IFERROR((IFERROR(VLOOKUP(A124,'2024-2023'!$B$3:$LN$4660,93,0),"")+IFERROR(VLOOKUP(A124,'2024-2023'!$B$3:$LN$4660,109,0),"")),"")</f>
        <v>0</v>
      </c>
      <c r="AB124">
        <f>IFERROR((IFERROR(VLOOKUP(A124,'2020-2019'!$B$3:$LN$466,'2020-2019'!$CV$1,0),"")),"")</f>
        <v>73</v>
      </c>
      <c r="AC124">
        <f>IFERROR((IFERROR(VLOOKUP(A124,'2022-2021'!$B$3:$LN$4660,100,0),"")),"")</f>
        <v>104</v>
      </c>
      <c r="AD124">
        <f>IFERROR((IFERROR(VLOOKUP(A124,'2022-2021'!$B$3:$LN$4660,99,0),"")),"")</f>
        <v>92</v>
      </c>
      <c r="AE124">
        <f>IFERROR((IFERROR(VLOOKUP(A124,'2024-2023'!$B$3:$LN$4660,100,0),"")),"")</f>
        <v>92</v>
      </c>
      <c r="AF124">
        <f>IFERROR(VLOOKUP(A124,'2024-2023'!$B$3:$LN$4660,99,0),"")</f>
        <v>53</v>
      </c>
      <c r="AG124">
        <f>IFERROR((IFERROR(VLOOKUP(A124,'2020-2019'!$B$3:$LN$4660,'2020-2019'!$X$1,0),"")+IFERROR(VLOOKUP(A124,'2020-2019'!$B$3:$LN$4660,'2020-2019'!$AN$1,0),"")),"")</f>
        <v>11734</v>
      </c>
      <c r="AH124">
        <f>IFERROR((IFERROR(VLOOKUP(A124,'2022-2021'!$B$3:$LN$4660,24,0),"")+IFERROR(VLOOKUP(A124,'2022-2021'!$B$3:$LN$4660,40,0),"")),"")</f>
        <v>5886</v>
      </c>
      <c r="AI124">
        <f>IFERROR((IFERROR(VLOOKUP(A124,'2022-2021'!$B$3:$LN$4660,23,0),"")+IFERROR(VLOOKUP(A124,'2022-2021'!$B$3:$LN$4660,39,0),"")),"")</f>
        <v>6988</v>
      </c>
      <c r="AJ124">
        <f>IFERROR((IFERROR(VLOOKUP(A124,'2024-2023'!$B$3:$LN$4660,24,0),"")+IFERROR(VLOOKUP(A124,'2024-2023'!$B$3:$LN$4660,40,0),"")),"")</f>
        <v>9600</v>
      </c>
      <c r="AK124">
        <f>IFERROR((IFERROR(VLOOKUP(A124,'2024-2023'!$B$3:$LN$4660,23,0),"")+IFERROR(VLOOKUP(A124,'2024-2023'!$B$3:$LN$4660,39,0),"")),"")</f>
        <v>11345</v>
      </c>
      <c r="AL124">
        <f>IFERROR(VLOOKUP(A124,'2020-2019'!$B$3:$LN$466,'2020-2019'!$AM$1,0),"")</f>
        <v>1769</v>
      </c>
      <c r="AM124">
        <f>IFERROR(VLOOKUP(A124,'2022-2021'!$B$3:$LN$4660,38,0),"")</f>
        <v>2045</v>
      </c>
      <c r="AN124">
        <f>IFERROR(VLOOKUP(A124,'2022-2021'!$B$3:$LN$4660,37,0),"")</f>
        <v>5741</v>
      </c>
      <c r="AO124">
        <f>IFERROR(VLOOKUP(A124,'2024-2023'!$B$3:$LN$4660,38,0),"")</f>
        <v>2874</v>
      </c>
      <c r="AP124">
        <f>IFERROR(VLOOKUP(A124,'2024-2023'!$B$3:$LN$4660,37,0),"")</f>
        <v>3604</v>
      </c>
      <c r="AQ124">
        <f>IFERROR((IFERROR(VLOOKUP(A124,'2020-2019'!$B$3:$LN$466,'2020-2019'!$BL$1,0),"")+IFERROR(VLOOKUP(A124,'2020-2019'!$B$3:$LN$466,'2020-2019'!$BV$1,0),"")),"")</f>
        <v>2935</v>
      </c>
      <c r="AR124" s="5">
        <f t="shared" si="14"/>
        <v>0.35799999999999998</v>
      </c>
      <c r="AS124" t="str">
        <f>IFERROR(VLOOKUP(A124,риски!$G$2:$H$642,2,0),"")</f>
        <v>низкий</v>
      </c>
      <c r="AT124" t="str">
        <f>IFERROR(VLOOKUP(A124,Реест!A155:$P$30000,15,0),"")</f>
        <v>alliancegroup-vrn.ru</v>
      </c>
      <c r="AU124" t="str">
        <f>IFERROR(VLOOKUP(A124,old!$A$3:$AU$2001,47,0),"")</f>
        <v>image239</v>
      </c>
      <c r="AV124" s="3">
        <f t="shared" si="15"/>
        <v>0.96684847451849332</v>
      </c>
      <c r="AW124" t="str">
        <f t="shared" si="9"/>
        <v xml:space="preserve"> ООО ПКО «АЛЬЯНС ГРУПП» зарегистрировано по адресу: ВОРОНЕЖСКАЯ ОБЛАСТЬ, Г ВОРОНЕЖ, УЛ ХОЛЬЗУНОВА, Д. 4, ПОМЕЩ. 3/1, 394068. Генеральным директором является Прокофьева Елена Валентиновна. Рост доходов компании за 5 лет: 35,8%. Рост финансовых активов компании за 5 лет: 96,68%. Объем заемных средств компании на конец 2024 года: 2935 тыс. руб. ФССП присвоил низкий уровень риска для данного ПКО.</v>
      </c>
      <c r="AX124" t="s">
        <v>22948</v>
      </c>
      <c r="AY124">
        <f>VLOOKUP(A124,'2024-2023'!$B$2:$NY$583,'2024-2023'!$BH$1,0)</f>
        <v>880</v>
      </c>
      <c r="AZ124">
        <f>VLOOKUP(A124,'2024-2023'!$B$2:$NY$583,71,0)</f>
        <v>0</v>
      </c>
      <c r="BA124">
        <f>VLOOKUP(A124,'2024-2023'!$B$2:$NY$583,79,0)</f>
        <v>19937</v>
      </c>
      <c r="BB124">
        <f t="shared" si="10"/>
        <v>22.655681818181819</v>
      </c>
      <c r="BC124" s="6">
        <f t="shared" si="11"/>
        <v>7.1599999999999997E-2</v>
      </c>
      <c r="BD124" s="6">
        <f t="shared" si="12"/>
        <v>1.0108716383749761E-2</v>
      </c>
      <c r="BE124" t="str">
        <f t="shared" si="13"/>
        <v>Малая фирма</v>
      </c>
    </row>
    <row r="125" spans="1:57">
      <c r="A125" s="10">
        <v>3448045000</v>
      </c>
      <c r="B125">
        <v>178</v>
      </c>
      <c r="C125" t="s">
        <v>1072</v>
      </c>
      <c r="D125">
        <v>3448045000</v>
      </c>
      <c r="E125" t="s">
        <v>14998</v>
      </c>
      <c r="F125" t="s">
        <v>14039</v>
      </c>
      <c r="G125" s="7">
        <v>39738</v>
      </c>
      <c r="H125">
        <v>17</v>
      </c>
      <c r="I125" t="s">
        <v>73</v>
      </c>
      <c r="J125" t="s">
        <v>5092</v>
      </c>
      <c r="K125" t="s">
        <v>5091</v>
      </c>
      <c r="L125" t="s">
        <v>1076</v>
      </c>
      <c r="M125">
        <f>VLOOKUP(D125,УК!$A$1:$B$599,2,0)/1000</f>
        <v>12</v>
      </c>
      <c r="R125" s="10">
        <f>IFERROR(IFERROR(VLOOKUP(A125,'2020-2019'!$B$3:$LN$466,108,0),"")+IFERROR(VLOOKUP(A125,'2020-2019'!$B$3:$LN$1000,91,0),""),"")</f>
        <v>26142</v>
      </c>
      <c r="S125" s="10">
        <f>IFERROR(IFERROR(VLOOKUP(A125,'2022-2021'!$B$3:$LN$1000,108,0),"")+IFERROR(VLOOKUP(A125,'2022-2021'!$B$3:$LN$1000,92,0),""),"")</f>
        <v>38134</v>
      </c>
      <c r="T125" s="10">
        <f>IFERROR(IFERROR(VLOOKUP(A125,'2022-2021'!$B$3:$LN$1000,107,0),"")+IFERROR(VLOOKUP(A125,'2022-2021'!$B$3:$LN$1000,91,0),""),"")</f>
        <v>43952</v>
      </c>
      <c r="U125" s="10">
        <f>IFERROR(IFERROR(VLOOKUP(A125,'2024-2023'!$B$3:$LN$1000,108,0),"")+IFERROR(VLOOKUP(A125,'2024-2023'!$B$3:$LN$1000,92,0),""),"")</f>
        <v>48601</v>
      </c>
      <c r="V125" s="10">
        <f>IFERROR(IFERROR(VLOOKUP(A125,'2024-2023'!$B$3:$LN$1000,107,0),"")+IFERROR(VLOOKUP(A125,'2024-2023'!$B$3:$LN$1000,91,0),""),"")</f>
        <v>57150</v>
      </c>
      <c r="W125">
        <f>IFERROR(IFERROR(VLOOKUP(A125,'2020-2019'!$B$3:$LN$4660,93,0),"")+IFERROR(VLOOKUP(A125,'2020-2019'!$B$3:$LN$4660,109,0),""),"")</f>
        <v>8190</v>
      </c>
      <c r="X125">
        <f>IFERROR(IFERROR(VLOOKUP(A125,'2022-2021'!$B$3:$LN$4660,94,0),"")+IFERROR(VLOOKUP(A125,'2022-2021'!$B$3:$LN$4660,110,0),""),"")</f>
        <v>29275</v>
      </c>
      <c r="Y125">
        <f>IFERROR(IFERROR(VLOOKUP(A125,'2022-2021'!$B$3:$LN$4660,109,0),"")+IFERROR(VLOOKUP(A125,'2022-2021'!$B$3:$LN$4660,93,0),""),"")</f>
        <v>19460</v>
      </c>
      <c r="Z125">
        <f>IFERROR((IFERROR(VLOOKUP(A125,'2024-2023'!$B$3:$LN$4660,110,0),"")+IFERROR(VLOOKUP(A125,'2024-2023'!$B$3:$LN$4660,94,0),"")),"")</f>
        <v>23512</v>
      </c>
      <c r="AA125">
        <f>IFERROR((IFERROR(VLOOKUP(A125,'2024-2023'!$B$3:$LN$4660,93,0),"")+IFERROR(VLOOKUP(A125,'2024-2023'!$B$3:$LN$4660,109,0),"")),"")</f>
        <v>30608</v>
      </c>
      <c r="AB125">
        <f>IFERROR((IFERROR(VLOOKUP(A125,'2020-2019'!$B$3:$LN$466,'2020-2019'!$CV$1,0),"")),"")</f>
        <v>7576</v>
      </c>
      <c r="AC125">
        <f>IFERROR((IFERROR(VLOOKUP(A125,'2022-2021'!$B$3:$LN$4660,100,0),"")),"")</f>
        <v>6705</v>
      </c>
      <c r="AD125">
        <f>IFERROR((IFERROR(VLOOKUP(A125,'2022-2021'!$B$3:$LN$4660,99,0),"")),"")</f>
        <v>21991</v>
      </c>
      <c r="AE125">
        <f>IFERROR((IFERROR(VLOOKUP(A125,'2024-2023'!$B$3:$LN$4660,100,0),"")),"")</f>
        <v>22941</v>
      </c>
      <c r="AF125">
        <f>IFERROR(VLOOKUP(A125,'2024-2023'!$B$3:$LN$4660,99,0),"")</f>
        <v>23484</v>
      </c>
      <c r="AG125">
        <f>IFERROR((IFERROR(VLOOKUP(A125,'2020-2019'!$B$3:$LN$4660,'2020-2019'!$X$1,0),"")+IFERROR(VLOOKUP(A125,'2020-2019'!$B$3:$LN$4660,'2020-2019'!$AN$1,0),"")),"")</f>
        <v>0</v>
      </c>
      <c r="AH125">
        <f>IFERROR((IFERROR(VLOOKUP(A125,'2022-2021'!$B$3:$LN$4660,24,0),"")+IFERROR(VLOOKUP(A125,'2022-2021'!$B$3:$LN$4660,40,0),"")),"")</f>
        <v>0</v>
      </c>
      <c r="AI125">
        <f>IFERROR((IFERROR(VLOOKUP(A125,'2022-2021'!$B$3:$LN$4660,23,0),"")+IFERROR(VLOOKUP(A125,'2022-2021'!$B$3:$LN$4660,39,0),"")),"")</f>
        <v>0</v>
      </c>
      <c r="AJ125">
        <f>IFERROR((IFERROR(VLOOKUP(A125,'2024-2023'!$B$3:$LN$4660,24,0),"")+IFERROR(VLOOKUP(A125,'2024-2023'!$B$3:$LN$4660,40,0),"")),"")</f>
        <v>0</v>
      </c>
      <c r="AK125">
        <f>IFERROR((IFERROR(VLOOKUP(A125,'2024-2023'!$B$3:$LN$4660,23,0),"")+IFERROR(VLOOKUP(A125,'2024-2023'!$B$3:$LN$4660,39,0),"")),"")</f>
        <v>0</v>
      </c>
      <c r="AL125">
        <f>IFERROR(VLOOKUP(A125,'2020-2019'!$B$3:$LN$466,'2020-2019'!$AM$1,0),"")</f>
        <v>26649</v>
      </c>
      <c r="AM125">
        <f>IFERROR(VLOOKUP(A125,'2022-2021'!$B$3:$LN$4660,38,0),"")</f>
        <v>36207</v>
      </c>
      <c r="AN125">
        <f>IFERROR(VLOOKUP(A125,'2022-2021'!$B$3:$LN$4660,37,0),"")</f>
        <v>37374</v>
      </c>
      <c r="AO125">
        <f>IFERROR(VLOOKUP(A125,'2024-2023'!$B$3:$LN$4660,38,0),"")</f>
        <v>48976</v>
      </c>
      <c r="AP125">
        <f>IFERROR(VLOOKUP(A125,'2024-2023'!$B$3:$LN$4660,37,0),"")</f>
        <v>56366</v>
      </c>
      <c r="AQ125">
        <f>IFERROR((IFERROR(VLOOKUP(A125,'2020-2019'!$B$3:$LN$466,'2020-2019'!$BL$1,0),"")+IFERROR(VLOOKUP(A125,'2020-2019'!$B$3:$LN$466,'2020-2019'!$BV$1,0),"")),"")</f>
        <v>7996</v>
      </c>
      <c r="AR125" s="5">
        <f t="shared" si="14"/>
        <v>2.1859999999999999</v>
      </c>
      <c r="AS125" t="str">
        <f>IFERROR(VLOOKUP(A125,риски!$G$2:$H$642,2,0),"")</f>
        <v>низкий</v>
      </c>
      <c r="AT125" t="str">
        <f>IFERROR(VLOOKUP(A125,Реест!A156:$P$30000,15,0),"")</f>
        <v>partnervlg.ru</v>
      </c>
      <c r="AU125" t="str">
        <f>IFERROR(VLOOKUP(A125,old!$A$3:$AU$2001,47,0),"")</f>
        <v>image1001</v>
      </c>
      <c r="AV125" s="3" t="str">
        <f t="shared" si="15"/>
        <v/>
      </c>
      <c r="AW125" t="str">
        <f t="shared" si="9"/>
        <v xml:space="preserve"> ООО «ПКО «Лидер» зарегистрировано по адресу: Волгоградская обл., г.о. город-герой Волгоград, г. Волгоград, ул. им. Циолковского, д. 39, ЭТАЖ 1, 400074. Генеральным директором является Цымбаревич Евгений Сергеевич. Рост доходов компании за 5 лет: 218,6%. Объем заемных средств компании на конец 2024 года: 7996 тыс. руб. ФССП присвоил низкий уровень риска для данного ПКО.</v>
      </c>
      <c r="AX125" t="s">
        <v>22940</v>
      </c>
      <c r="AY125">
        <f>VLOOKUP(A125,'2024-2023'!$B$2:$NY$583,'2024-2023'!$BH$1,0)</f>
        <v>60490</v>
      </c>
      <c r="AZ125">
        <f>VLOOKUP(A125,'2024-2023'!$B$2:$NY$583,71,0)</f>
        <v>0</v>
      </c>
      <c r="BA125">
        <f>VLOOKUP(A125,'2024-2023'!$B$2:$NY$583,79,0)</f>
        <v>0</v>
      </c>
      <c r="BB125">
        <f t="shared" si="10"/>
        <v>0</v>
      </c>
      <c r="BC125" s="6">
        <f t="shared" si="11"/>
        <v>0.43719999999999998</v>
      </c>
      <c r="BD125" s="6">
        <f t="shared" si="12"/>
        <v>0.41091863517060367</v>
      </c>
      <c r="BE125" t="str">
        <f t="shared" si="13"/>
        <v>Малая фирма</v>
      </c>
    </row>
    <row r="126" spans="1:57">
      <c r="A126" s="10">
        <v>5908998590</v>
      </c>
      <c r="B126">
        <v>158</v>
      </c>
      <c r="C126" t="s">
        <v>1078</v>
      </c>
      <c r="D126">
        <v>5908998590</v>
      </c>
      <c r="E126" t="s">
        <v>14999</v>
      </c>
      <c r="F126" t="s">
        <v>14040</v>
      </c>
      <c r="G126" s="7">
        <v>41852</v>
      </c>
      <c r="H126">
        <v>12</v>
      </c>
      <c r="I126" t="s">
        <v>73</v>
      </c>
      <c r="J126" t="s">
        <v>5065</v>
      </c>
      <c r="K126" t="s">
        <v>5064</v>
      </c>
      <c r="L126" t="s">
        <v>1082</v>
      </c>
      <c r="M126">
        <f>VLOOKUP(D126,УК!$A$1:$B$599,2,0)/1000</f>
        <v>10490.784</v>
      </c>
      <c r="R126" s="10">
        <f>IFERROR(IFERROR(VLOOKUP(A126,'2020-2019'!$B$3:$LN$466,108,0),"")+IFERROR(VLOOKUP(A126,'2020-2019'!$B$3:$LN$1000,91,0),""),"")</f>
        <v>21017</v>
      </c>
      <c r="S126" s="10">
        <f>IFERROR(IFERROR(VLOOKUP(A126,'2022-2021'!$B$3:$LN$1000,108,0),"")+IFERROR(VLOOKUP(A126,'2022-2021'!$B$3:$LN$1000,92,0),""),"")</f>
        <v>30145</v>
      </c>
      <c r="T126" s="10">
        <f>IFERROR(IFERROR(VLOOKUP(A126,'2022-2021'!$B$3:$LN$1000,107,0),"")+IFERROR(VLOOKUP(A126,'2022-2021'!$B$3:$LN$1000,91,0),""),"")</f>
        <v>44640</v>
      </c>
      <c r="U126" s="10">
        <f>IFERROR(IFERROR(VLOOKUP(A126,'2024-2023'!$B$3:$LN$1000,108,0),"")+IFERROR(VLOOKUP(A126,'2024-2023'!$B$3:$LN$1000,92,0),""),"")</f>
        <v>64444</v>
      </c>
      <c r="V126" s="10">
        <f>IFERROR(IFERROR(VLOOKUP(A126,'2024-2023'!$B$3:$LN$1000,107,0),"")+IFERROR(VLOOKUP(A126,'2024-2023'!$B$3:$LN$1000,91,0),""),"")</f>
        <v>72859</v>
      </c>
      <c r="W126">
        <f>IFERROR(IFERROR(VLOOKUP(A126,'2020-2019'!$B$3:$LN$4660,93,0),"")+IFERROR(VLOOKUP(A126,'2020-2019'!$B$3:$LN$4660,109,0),""),"")</f>
        <v>12595</v>
      </c>
      <c r="X126">
        <f>IFERROR(IFERROR(VLOOKUP(A126,'2022-2021'!$B$3:$LN$4660,94,0),"")+IFERROR(VLOOKUP(A126,'2022-2021'!$B$3:$LN$4660,110,0),""),"")</f>
        <v>19480</v>
      </c>
      <c r="Y126">
        <f>IFERROR(IFERROR(VLOOKUP(A126,'2022-2021'!$B$3:$LN$4660,109,0),"")+IFERROR(VLOOKUP(A126,'2022-2021'!$B$3:$LN$4660,93,0),""),"")</f>
        <v>29833</v>
      </c>
      <c r="Z126">
        <f>IFERROR((IFERROR(VLOOKUP(A126,'2024-2023'!$B$3:$LN$4660,110,0),"")+IFERROR(VLOOKUP(A126,'2024-2023'!$B$3:$LN$4660,94,0),"")),"")</f>
        <v>45583</v>
      </c>
      <c r="AA126">
        <f>IFERROR((IFERROR(VLOOKUP(A126,'2024-2023'!$B$3:$LN$4660,93,0),"")+IFERROR(VLOOKUP(A126,'2024-2023'!$B$3:$LN$4660,109,0),"")),"")</f>
        <v>48963</v>
      </c>
      <c r="AB126">
        <f>IFERROR((IFERROR(VLOOKUP(A126,'2020-2019'!$B$3:$LN$466,'2020-2019'!$CV$1,0),"")),"")</f>
        <v>988</v>
      </c>
      <c r="AC126">
        <f>IFERROR((IFERROR(VLOOKUP(A126,'2022-2021'!$B$3:$LN$4660,100,0),"")),"")</f>
        <v>911</v>
      </c>
      <c r="AD126">
        <f>IFERROR((IFERROR(VLOOKUP(A126,'2022-2021'!$B$3:$LN$4660,99,0),"")),"")</f>
        <v>2119</v>
      </c>
      <c r="AE126">
        <f>IFERROR((IFERROR(VLOOKUP(A126,'2024-2023'!$B$3:$LN$4660,100,0),"")),"")</f>
        <v>2714</v>
      </c>
      <c r="AF126">
        <f>IFERROR(VLOOKUP(A126,'2024-2023'!$B$3:$LN$4660,99,0),"")</f>
        <v>5410</v>
      </c>
      <c r="AG126">
        <f>IFERROR((IFERROR(VLOOKUP(A126,'2020-2019'!$B$3:$LN$4660,'2020-2019'!$X$1,0),"")+IFERROR(VLOOKUP(A126,'2020-2019'!$B$3:$LN$4660,'2020-2019'!$AN$1,0),"")),"")</f>
        <v>10873</v>
      </c>
      <c r="AH126">
        <f>IFERROR((IFERROR(VLOOKUP(A126,'2022-2021'!$B$3:$LN$4660,24,0),"")+IFERROR(VLOOKUP(A126,'2022-2021'!$B$3:$LN$4660,40,0),"")),"")</f>
        <v>9292</v>
      </c>
      <c r="AI126">
        <f>IFERROR((IFERROR(VLOOKUP(A126,'2022-2021'!$B$3:$LN$4660,23,0),"")+IFERROR(VLOOKUP(A126,'2022-2021'!$B$3:$LN$4660,39,0),"")),"")</f>
        <v>19690</v>
      </c>
      <c r="AJ126">
        <f>IFERROR((IFERROR(VLOOKUP(A126,'2024-2023'!$B$3:$LN$4660,24,0),"")+IFERROR(VLOOKUP(A126,'2024-2023'!$B$3:$LN$4660,40,0),"")),"")</f>
        <v>19757</v>
      </c>
      <c r="AK126">
        <f>IFERROR((IFERROR(VLOOKUP(A126,'2024-2023'!$B$3:$LN$4660,23,0),"")+IFERROR(VLOOKUP(A126,'2024-2023'!$B$3:$LN$4660,39,0),"")),"")</f>
        <v>15367</v>
      </c>
      <c r="AL126">
        <f>IFERROR(VLOOKUP(A126,'2020-2019'!$B$3:$LN$466,'2020-2019'!$AM$1,0),"")</f>
        <v>0</v>
      </c>
      <c r="AM126">
        <f>IFERROR(VLOOKUP(A126,'2022-2021'!$B$3:$LN$4660,38,0),"")</f>
        <v>0</v>
      </c>
      <c r="AN126">
        <f>IFERROR(VLOOKUP(A126,'2022-2021'!$B$3:$LN$4660,37,0),"")</f>
        <v>0</v>
      </c>
      <c r="AO126">
        <f>IFERROR(VLOOKUP(A126,'2024-2023'!$B$3:$LN$4660,38,0),"")</f>
        <v>0</v>
      </c>
      <c r="AP126">
        <f>IFERROR(VLOOKUP(A126,'2024-2023'!$B$3:$LN$4660,37,0),"")</f>
        <v>0</v>
      </c>
      <c r="AQ126">
        <f>IFERROR((IFERROR(VLOOKUP(A126,'2020-2019'!$B$3:$LN$466,'2020-2019'!$BL$1,0),"")+IFERROR(VLOOKUP(A126,'2020-2019'!$B$3:$LN$466,'2020-2019'!$BV$1,0),"")),"")</f>
        <v>5206</v>
      </c>
      <c r="AR126" s="5">
        <f t="shared" si="14"/>
        <v>3.4670000000000001</v>
      </c>
      <c r="AS126" t="str">
        <f>IFERROR(VLOOKUP(A126,риски!$G$2:$H$642,2,0),"")</f>
        <v>низкий</v>
      </c>
      <c r="AT126" t="str">
        <f>IFERROR(VLOOKUP(A126,Реест!A157:$P$30000,15,0),"")</f>
        <v>agentsporov.ru</v>
      </c>
      <c r="AU126" t="str">
        <f>IFERROR(VLOOKUP(A126,old!$A$3:$AU$2001,47,0),"")</f>
        <v>image201</v>
      </c>
      <c r="AV126" s="3">
        <f t="shared" si="15"/>
        <v>1.4133173917042214</v>
      </c>
      <c r="AW126" t="str">
        <f t="shared" si="9"/>
        <v xml:space="preserve"> ООО ПКО «АУС» зарегистрировано по адресу: 614031, г.Пермь, ул.Костычева, д.17, кв.47. Генеральным директором является Аксенов Евгений Николаевич. Рост доходов компании за 5 лет: 346,7%. Рост финансовых активов компании за 5 лет: 141,33%. Объем заемных средств компании на конец 2024 года: 5206 тыс. руб. ФССП присвоил низкий уровень риска для данного ПКО.</v>
      </c>
      <c r="AX126" t="s">
        <v>22919</v>
      </c>
      <c r="AY126">
        <f>VLOOKUP(A126,'2024-2023'!$B$2:$NY$583,'2024-2023'!$BH$1,0)</f>
        <v>20783</v>
      </c>
      <c r="AZ126">
        <f>VLOOKUP(A126,'2024-2023'!$B$2:$NY$583,71,0)</f>
        <v>0</v>
      </c>
      <c r="BA126">
        <f>VLOOKUP(A126,'2024-2023'!$B$2:$NY$583,79,0)</f>
        <v>37284</v>
      </c>
      <c r="BB126">
        <f t="shared" si="10"/>
        <v>1.7939662223933022</v>
      </c>
      <c r="BC126" s="6">
        <f t="shared" si="11"/>
        <v>0.69340000000000002</v>
      </c>
      <c r="BD126" s="6">
        <f t="shared" si="12"/>
        <v>7.4253009237019454E-2</v>
      </c>
      <c r="BE126" t="str">
        <f t="shared" si="13"/>
        <v>Малая фирма</v>
      </c>
    </row>
    <row r="127" spans="1:57">
      <c r="A127" s="10">
        <v>1831181333</v>
      </c>
      <c r="B127">
        <v>293</v>
      </c>
      <c r="C127" t="s">
        <v>1091</v>
      </c>
      <c r="D127">
        <v>1831181333</v>
      </c>
      <c r="E127" t="s">
        <v>15001</v>
      </c>
      <c r="F127" t="s">
        <v>14042</v>
      </c>
      <c r="G127" s="7">
        <v>42629</v>
      </c>
      <c r="H127">
        <v>9</v>
      </c>
      <c r="I127" t="s">
        <v>73</v>
      </c>
      <c r="J127" t="s">
        <v>5281</v>
      </c>
      <c r="K127" t="s">
        <v>5281</v>
      </c>
      <c r="L127" t="s">
        <v>1095</v>
      </c>
      <c r="M127">
        <f>VLOOKUP(D127,УК!$A$1:$B$599,2,0)/1000</f>
        <v>10</v>
      </c>
      <c r="R127" s="10">
        <f>IFERROR(IFERROR(VLOOKUP(A127,'2020-2019'!$B$3:$LN$466,108,0),"")+IFERROR(VLOOKUP(A127,'2020-2019'!$B$3:$LN$1000,91,0),""),"")</f>
        <v>16320</v>
      </c>
      <c r="S127" s="10">
        <f>IFERROR(IFERROR(VLOOKUP(A127,'2022-2021'!$B$3:$LN$1000,108,0),"")+IFERROR(VLOOKUP(A127,'2022-2021'!$B$3:$LN$1000,92,0),""),"")</f>
        <v>21290</v>
      </c>
      <c r="T127" s="10">
        <f>IFERROR(IFERROR(VLOOKUP(A127,'2022-2021'!$B$3:$LN$1000,107,0),"")+IFERROR(VLOOKUP(A127,'2022-2021'!$B$3:$LN$1000,91,0),""),"")</f>
        <v>24483</v>
      </c>
      <c r="U127" s="10">
        <f>IFERROR(IFERROR(VLOOKUP(A127,'2024-2023'!$B$3:$LN$1000,108,0),"")+IFERROR(VLOOKUP(A127,'2024-2023'!$B$3:$LN$1000,92,0),""),"")</f>
        <v>14629</v>
      </c>
      <c r="V127" s="10">
        <f>IFERROR(IFERROR(VLOOKUP(A127,'2024-2023'!$B$3:$LN$1000,107,0),"")+IFERROR(VLOOKUP(A127,'2024-2023'!$B$3:$LN$1000,91,0),""),"")</f>
        <v>13860</v>
      </c>
      <c r="W127">
        <f>IFERROR(IFERROR(VLOOKUP(A127,'2020-2019'!$B$3:$LN$4660,93,0),"")+IFERROR(VLOOKUP(A127,'2020-2019'!$B$3:$LN$4660,109,0),""),"")</f>
        <v>4910</v>
      </c>
      <c r="X127">
        <f>IFERROR(IFERROR(VLOOKUP(A127,'2022-2021'!$B$3:$LN$4660,94,0),"")+IFERROR(VLOOKUP(A127,'2022-2021'!$B$3:$LN$4660,110,0),""),"")</f>
        <v>13432</v>
      </c>
      <c r="Y127">
        <f>IFERROR(IFERROR(VLOOKUP(A127,'2022-2021'!$B$3:$LN$4660,109,0),"")+IFERROR(VLOOKUP(A127,'2022-2021'!$B$3:$LN$4660,93,0),""),"")</f>
        <v>21400</v>
      </c>
      <c r="Z127">
        <f>IFERROR((IFERROR(VLOOKUP(A127,'2024-2023'!$B$3:$LN$4660,110,0),"")+IFERROR(VLOOKUP(A127,'2024-2023'!$B$3:$LN$4660,94,0),"")),"")</f>
        <v>12252</v>
      </c>
      <c r="AA127">
        <f>IFERROR((IFERROR(VLOOKUP(A127,'2024-2023'!$B$3:$LN$4660,93,0),"")+IFERROR(VLOOKUP(A127,'2024-2023'!$B$3:$LN$4660,109,0),"")),"")</f>
        <v>13416</v>
      </c>
      <c r="AB127">
        <f>IFERROR((IFERROR(VLOOKUP(A127,'2020-2019'!$B$3:$LN$466,'2020-2019'!$CV$1,0),"")),"")</f>
        <v>7949</v>
      </c>
      <c r="AC127">
        <f>IFERROR((IFERROR(VLOOKUP(A127,'2022-2021'!$B$3:$LN$4660,100,0),"")),"")</f>
        <v>7196</v>
      </c>
      <c r="AD127">
        <f>IFERROR((IFERROR(VLOOKUP(A127,'2022-2021'!$B$3:$LN$4660,99,0),"")),"")</f>
        <v>2360</v>
      </c>
      <c r="AE127">
        <f>IFERROR((IFERROR(VLOOKUP(A127,'2024-2023'!$B$3:$LN$4660,100,0),"")),"")</f>
        <v>1947</v>
      </c>
      <c r="AF127">
        <f>IFERROR(VLOOKUP(A127,'2024-2023'!$B$3:$LN$4660,99,0),"")</f>
        <v>19</v>
      </c>
      <c r="AG127">
        <f>IFERROR((IFERROR(VLOOKUP(A127,'2020-2019'!$B$3:$LN$4660,'2020-2019'!$X$1,0),"")+IFERROR(VLOOKUP(A127,'2020-2019'!$B$3:$LN$4660,'2020-2019'!$AN$1,0),"")),"")</f>
        <v>0</v>
      </c>
      <c r="AH127">
        <f>IFERROR((IFERROR(VLOOKUP(A127,'2022-2021'!$B$3:$LN$4660,24,0),"")+IFERROR(VLOOKUP(A127,'2022-2021'!$B$3:$LN$4660,40,0),"")),"")</f>
        <v>0</v>
      </c>
      <c r="AI127">
        <f>IFERROR((IFERROR(VLOOKUP(A127,'2022-2021'!$B$3:$LN$4660,23,0),"")+IFERROR(VLOOKUP(A127,'2022-2021'!$B$3:$LN$4660,39,0),"")),"")</f>
        <v>0</v>
      </c>
      <c r="AJ127">
        <f>IFERROR((IFERROR(VLOOKUP(A127,'2024-2023'!$B$3:$LN$4660,24,0),"")+IFERROR(VLOOKUP(A127,'2024-2023'!$B$3:$LN$4660,40,0),"")),"")</f>
        <v>0</v>
      </c>
      <c r="AK127">
        <f>IFERROR((IFERROR(VLOOKUP(A127,'2024-2023'!$B$3:$LN$4660,23,0),"")+IFERROR(VLOOKUP(A127,'2024-2023'!$B$3:$LN$4660,39,0),"")),"")</f>
        <v>0</v>
      </c>
      <c r="AL127">
        <f>IFERROR(VLOOKUP(A127,'2020-2019'!$B$3:$LN$466,'2020-2019'!$AM$1,0),"")</f>
        <v>15802</v>
      </c>
      <c r="AM127">
        <f>IFERROR(VLOOKUP(A127,'2022-2021'!$B$3:$LN$4660,38,0),"")</f>
        <v>27119</v>
      </c>
      <c r="AN127">
        <f>IFERROR(VLOOKUP(A127,'2022-2021'!$B$3:$LN$4660,37,0),"")</f>
        <v>46542</v>
      </c>
      <c r="AO127">
        <f>IFERROR(VLOOKUP(A127,'2024-2023'!$B$3:$LN$4660,38,0),"")</f>
        <v>54767</v>
      </c>
      <c r="AP127">
        <f>IFERROR(VLOOKUP(A127,'2024-2023'!$B$3:$LN$4660,37,0),"")</f>
        <v>54492</v>
      </c>
      <c r="AQ127">
        <f>IFERROR((IFERROR(VLOOKUP(A127,'2020-2019'!$B$3:$LN$466,'2020-2019'!$BL$1,0),"")+IFERROR(VLOOKUP(A127,'2020-2019'!$B$3:$LN$466,'2020-2019'!$BV$1,0),"")),"")</f>
        <v>11106</v>
      </c>
      <c r="AR127" s="5">
        <f t="shared" si="14"/>
        <v>0.84899999999999998</v>
      </c>
      <c r="AS127" t="str">
        <f>IFERROR(VLOOKUP(A127,риски!$G$2:$H$642,2,0),"")</f>
        <v>низкий</v>
      </c>
      <c r="AT127" t="str">
        <f>IFERROR(VLOOKUP(A127,Реест!A159:$P$30000,15,0),"")</f>
        <v>tspp18.ru</v>
      </c>
      <c r="AU127" t="str">
        <f>IFERROR(VLOOKUP(A127,old!$A$3:$AU$2001,47,0),"")</f>
        <v>image193</v>
      </c>
      <c r="AV127" s="3" t="str">
        <f t="shared" si="15"/>
        <v/>
      </c>
      <c r="AW127" t="str">
        <f t="shared" si="9"/>
        <v xml:space="preserve"> ООО ПКО «Центр Правовой Поддержки» зарегистрировано по адресу: 426057, Удмуртская Респ, г Ижевск, ул Красногеройская, 14, 79. Генеральным директором является Чирков Кирилл Николаевич. Рост доходов компании за 5 лет: 84,9%. Объем заемных средств компании на конец 2024 года: 11106 тыс. руб. ФССП присвоил низкий уровень риска для данного ПКО.</v>
      </c>
      <c r="AX127" t="s">
        <v>22944</v>
      </c>
      <c r="AY127">
        <f>VLOOKUP(A127,'2024-2023'!$B$2:$NY$583,'2024-2023'!$BH$1,0)</f>
        <v>24933</v>
      </c>
      <c r="AZ127">
        <f>VLOOKUP(A127,'2024-2023'!$B$2:$NY$583,71,0)</f>
        <v>0</v>
      </c>
      <c r="BA127">
        <f>VLOOKUP(A127,'2024-2023'!$B$2:$NY$583,79,0)</f>
        <v>0</v>
      </c>
      <c r="BB127">
        <f t="shared" si="10"/>
        <v>0</v>
      </c>
      <c r="BC127" s="6">
        <f t="shared" si="11"/>
        <v>0.16980000000000001</v>
      </c>
      <c r="BD127" s="6">
        <f t="shared" si="12"/>
        <v>1.3708513708513709E-3</v>
      </c>
      <c r="BE127" t="str">
        <f t="shared" si="13"/>
        <v>Малая фирма</v>
      </c>
    </row>
    <row r="128" spans="1:57">
      <c r="A128" s="10">
        <v>6168074571</v>
      </c>
      <c r="B128">
        <v>145</v>
      </c>
      <c r="C128" t="s">
        <v>1098</v>
      </c>
      <c r="D128">
        <v>6168074571</v>
      </c>
      <c r="E128" t="s">
        <v>15002</v>
      </c>
      <c r="F128" t="s">
        <v>14043</v>
      </c>
      <c r="G128" s="7">
        <v>42046</v>
      </c>
      <c r="H128">
        <v>11</v>
      </c>
      <c r="I128" t="s">
        <v>73</v>
      </c>
      <c r="J128" t="s">
        <v>5013</v>
      </c>
      <c r="K128" t="s">
        <v>5012</v>
      </c>
      <c r="L128" t="s">
        <v>1100</v>
      </c>
      <c r="M128">
        <f>VLOOKUP(D128,УК!$A$1:$B$599,2,0)/1000</f>
        <v>10</v>
      </c>
      <c r="R128" s="10">
        <f>IFERROR(IFERROR(VLOOKUP(A128,'2020-2019'!$B$3:$LN$466,108,0),"")+IFERROR(VLOOKUP(A128,'2020-2019'!$B$3:$LN$1000,91,0),""),"")</f>
        <v>26459</v>
      </c>
      <c r="S128" s="10">
        <f>IFERROR(IFERROR(VLOOKUP(A128,'2022-2021'!$B$3:$LN$1000,108,0),"")+IFERROR(VLOOKUP(A128,'2022-2021'!$B$3:$LN$1000,92,0),""),"")</f>
        <v>36286</v>
      </c>
      <c r="T128" s="10">
        <f>IFERROR(IFERROR(VLOOKUP(A128,'2022-2021'!$B$3:$LN$1000,107,0),"")+IFERROR(VLOOKUP(A128,'2022-2021'!$B$3:$LN$1000,91,0),""),"")</f>
        <v>50273</v>
      </c>
      <c r="U128" s="10">
        <f>IFERROR(IFERROR(VLOOKUP(A128,'2024-2023'!$B$3:$LN$1000,108,0),"")+IFERROR(VLOOKUP(A128,'2024-2023'!$B$3:$LN$1000,92,0),""),"")</f>
        <v>78552</v>
      </c>
      <c r="V128" s="10">
        <f>IFERROR(IFERROR(VLOOKUP(A128,'2024-2023'!$B$3:$LN$1000,107,0),"")+IFERROR(VLOOKUP(A128,'2024-2023'!$B$3:$LN$1000,91,0),""),"")</f>
        <v>108950</v>
      </c>
      <c r="W128">
        <f>IFERROR(IFERROR(VLOOKUP(A128,'2020-2019'!$B$3:$LN$4660,93,0),"")+IFERROR(VLOOKUP(A128,'2020-2019'!$B$3:$LN$4660,109,0),""),"")</f>
        <v>23494</v>
      </c>
      <c r="X128">
        <f>IFERROR(IFERROR(VLOOKUP(A128,'2022-2021'!$B$3:$LN$4660,94,0),"")+IFERROR(VLOOKUP(A128,'2022-2021'!$B$3:$LN$4660,110,0),""),"")</f>
        <v>9154</v>
      </c>
      <c r="Y128">
        <f>IFERROR(IFERROR(VLOOKUP(A128,'2022-2021'!$B$3:$LN$4660,109,0),"")+IFERROR(VLOOKUP(A128,'2022-2021'!$B$3:$LN$4660,93,0),""),"")</f>
        <v>15683</v>
      </c>
      <c r="Z128">
        <f>IFERROR((IFERROR(VLOOKUP(A128,'2024-2023'!$B$3:$LN$4660,110,0),"")+IFERROR(VLOOKUP(A128,'2024-2023'!$B$3:$LN$4660,94,0),"")),"")</f>
        <v>16574</v>
      </c>
      <c r="AA128">
        <f>IFERROR((IFERROR(VLOOKUP(A128,'2024-2023'!$B$3:$LN$4660,93,0),"")+IFERROR(VLOOKUP(A128,'2024-2023'!$B$3:$LN$4660,109,0),"")),"")</f>
        <v>25427</v>
      </c>
      <c r="AB128">
        <f>IFERROR((IFERROR(VLOOKUP(A128,'2020-2019'!$B$3:$LN$466,'2020-2019'!$CV$1,0),"")),"")</f>
        <v>19629</v>
      </c>
      <c r="AC128">
        <f>IFERROR((IFERROR(VLOOKUP(A128,'2022-2021'!$B$3:$LN$4660,100,0),"")),"")</f>
        <v>25800</v>
      </c>
      <c r="AD128">
        <f>IFERROR((IFERROR(VLOOKUP(A128,'2022-2021'!$B$3:$LN$4660,99,0),"")),"")</f>
        <v>32647</v>
      </c>
      <c r="AE128">
        <f>IFERROR((IFERROR(VLOOKUP(A128,'2024-2023'!$B$3:$LN$4660,100,0),"")),"")</f>
        <v>58324</v>
      </c>
      <c r="AF128">
        <f>IFERROR(VLOOKUP(A128,'2024-2023'!$B$3:$LN$4660,99,0),"")</f>
        <v>78631</v>
      </c>
      <c r="AG128">
        <f>IFERROR((IFERROR(VLOOKUP(A128,'2020-2019'!$B$3:$LN$4660,'2020-2019'!$X$1,0),"")+IFERROR(VLOOKUP(A128,'2020-2019'!$B$3:$LN$4660,'2020-2019'!$AN$1,0),"")),"")</f>
        <v>0</v>
      </c>
      <c r="AH128">
        <f>IFERROR((IFERROR(VLOOKUP(A128,'2022-2021'!$B$3:$LN$4660,24,0),"")+IFERROR(VLOOKUP(A128,'2022-2021'!$B$3:$LN$4660,40,0),"")),"")</f>
        <v>0</v>
      </c>
      <c r="AI128">
        <f>IFERROR((IFERROR(VLOOKUP(A128,'2022-2021'!$B$3:$LN$4660,23,0),"")+IFERROR(VLOOKUP(A128,'2022-2021'!$B$3:$LN$4660,39,0),"")),"")</f>
        <v>0</v>
      </c>
      <c r="AJ128">
        <f>IFERROR((IFERROR(VLOOKUP(A128,'2024-2023'!$B$3:$LN$4660,24,0),"")+IFERROR(VLOOKUP(A128,'2024-2023'!$B$3:$LN$4660,40,0),"")),"")</f>
        <v>0</v>
      </c>
      <c r="AK128">
        <f>IFERROR((IFERROR(VLOOKUP(A128,'2024-2023'!$B$3:$LN$4660,23,0),"")+IFERROR(VLOOKUP(A128,'2024-2023'!$B$3:$LN$4660,39,0),"")),"")</f>
        <v>0</v>
      </c>
      <c r="AL128">
        <f>IFERROR(VLOOKUP(A128,'2020-2019'!$B$3:$LN$466,'2020-2019'!$AM$1,0),"")</f>
        <v>16556</v>
      </c>
      <c r="AM128">
        <f>IFERROR(VLOOKUP(A128,'2022-2021'!$B$3:$LN$4660,38,0),"")</f>
        <v>33240</v>
      </c>
      <c r="AN128">
        <f>IFERROR(VLOOKUP(A128,'2022-2021'!$B$3:$LN$4660,37,0),"")</f>
        <v>42865</v>
      </c>
      <c r="AO128">
        <f>IFERROR(VLOOKUP(A128,'2024-2023'!$B$3:$LN$4660,38,0),"")</f>
        <v>53018</v>
      </c>
      <c r="AP128">
        <f>IFERROR(VLOOKUP(A128,'2024-2023'!$B$3:$LN$4660,37,0),"")</f>
        <v>77986</v>
      </c>
      <c r="AQ128">
        <f>IFERROR((IFERROR(VLOOKUP(A128,'2020-2019'!$B$3:$LN$466,'2020-2019'!$BL$1,0),"")+IFERROR(VLOOKUP(A128,'2020-2019'!$B$3:$LN$466,'2020-2019'!$BV$1,0),"")),"")</f>
        <v>40</v>
      </c>
      <c r="AR128" s="5">
        <f t="shared" si="14"/>
        <v>4.1180000000000003</v>
      </c>
      <c r="AS128" t="str">
        <f>IFERROR(VLOOKUP(A128,риски!$G$2:$H$642,2,0),"")</f>
        <v>низкий</v>
      </c>
      <c r="AT128" t="str">
        <f>IFERROR(VLOOKUP(A128,Реест!A160:$P$30000,15,0),"")</f>
        <v>satisconsulting.ru</v>
      </c>
      <c r="AU128" t="str">
        <f>IFERROR(VLOOKUP(A128,old!$A$3:$AU$2001,47,0),"")</f>
        <v>image091</v>
      </c>
      <c r="AV128" s="3" t="str">
        <f t="shared" si="15"/>
        <v/>
      </c>
      <c r="AW128" t="str">
        <f t="shared" si="9"/>
        <v xml:space="preserve"> ООО ПКО «Сатис Консалтинг» зарегистрировано по адресу: 344016, Ростовская область, г Ростов-на-Дону, ул Буровая, зд. 46. Генеральным директором является Василенко Александр Сергеевич. Рост доходов компании за 5 лет: 411,8%. Объем заемных средств компании на конец 2024 года: 40 тыс. руб. ФССП присвоил низкий уровень риска для данного ПКО.</v>
      </c>
      <c r="AX128" t="s">
        <v>22920</v>
      </c>
      <c r="AY128">
        <f>VLOOKUP(A128,'2024-2023'!$B$2:$NY$583,'2024-2023'!$BH$1,0)</f>
        <v>77382</v>
      </c>
      <c r="AZ128">
        <f>VLOOKUP(A128,'2024-2023'!$B$2:$NY$583,71,0)</f>
        <v>0</v>
      </c>
      <c r="BA128">
        <f>VLOOKUP(A128,'2024-2023'!$B$2:$NY$583,79,0)</f>
        <v>0</v>
      </c>
      <c r="BB128">
        <f t="shared" si="10"/>
        <v>0</v>
      </c>
      <c r="BC128" s="6">
        <f t="shared" si="11"/>
        <v>0.82360000000000011</v>
      </c>
      <c r="BD128" s="6">
        <f t="shared" si="12"/>
        <v>0.72171638366223034</v>
      </c>
      <c r="BE128" t="str">
        <f t="shared" si="13"/>
        <v>Малая фирма</v>
      </c>
    </row>
    <row r="129" spans="1:57">
      <c r="A129" s="10">
        <v>4632195224</v>
      </c>
      <c r="B129">
        <v>81</v>
      </c>
      <c r="C129" t="s">
        <v>1109</v>
      </c>
      <c r="D129">
        <v>4632195224</v>
      </c>
      <c r="E129" t="s">
        <v>15004</v>
      </c>
      <c r="F129" t="s">
        <v>14045</v>
      </c>
      <c r="G129" s="7">
        <v>41918</v>
      </c>
      <c r="H129">
        <v>11</v>
      </c>
      <c r="I129" t="s">
        <v>73</v>
      </c>
      <c r="J129" t="s">
        <v>4913</v>
      </c>
      <c r="K129" t="s">
        <v>20338</v>
      </c>
      <c r="L129" t="s">
        <v>1113</v>
      </c>
      <c r="M129">
        <f>VLOOKUP(D129,УК!$A$1:$B$599,2,0)/1000</f>
        <v>20</v>
      </c>
      <c r="R129" s="10">
        <f>IFERROR(IFERROR(VLOOKUP(A129,'2020-2019'!$B$3:$LN$466,108,0),"")+IFERROR(VLOOKUP(A129,'2020-2019'!$B$3:$LN$1000,91,0),""),"")</f>
        <v>44121</v>
      </c>
      <c r="S129" s="10">
        <f>IFERROR(IFERROR(VLOOKUP(A129,'2022-2021'!$B$3:$LN$1000,108,0),"")+IFERROR(VLOOKUP(A129,'2022-2021'!$B$3:$LN$1000,92,0),""),"")</f>
        <v>82029</v>
      </c>
      <c r="T129" s="10">
        <f>IFERROR(IFERROR(VLOOKUP(A129,'2022-2021'!$B$3:$LN$1000,107,0),"")+IFERROR(VLOOKUP(A129,'2022-2021'!$B$3:$LN$1000,91,0),""),"")</f>
        <v>122222</v>
      </c>
      <c r="U129" s="10">
        <f>IFERROR(IFERROR(VLOOKUP(A129,'2024-2023'!$B$3:$LN$1000,108,0),"")+IFERROR(VLOOKUP(A129,'2024-2023'!$B$3:$LN$1000,92,0),""),"")</f>
        <v>185710</v>
      </c>
      <c r="V129" s="10">
        <f>IFERROR(IFERROR(VLOOKUP(A129,'2024-2023'!$B$3:$LN$1000,107,0),"")+IFERROR(VLOOKUP(A129,'2024-2023'!$B$3:$LN$1000,91,0),""),"")</f>
        <v>241823</v>
      </c>
      <c r="W129">
        <f>IFERROR(IFERROR(VLOOKUP(A129,'2020-2019'!$B$3:$LN$4660,93,0),"")+IFERROR(VLOOKUP(A129,'2020-2019'!$B$3:$LN$4660,109,0),""),"")</f>
        <v>21147</v>
      </c>
      <c r="X129">
        <f>IFERROR(IFERROR(VLOOKUP(A129,'2022-2021'!$B$3:$LN$4660,94,0),"")+IFERROR(VLOOKUP(A129,'2022-2021'!$B$3:$LN$4660,110,0),""),"")</f>
        <v>62790</v>
      </c>
      <c r="Y129">
        <f>IFERROR(IFERROR(VLOOKUP(A129,'2022-2021'!$B$3:$LN$4660,109,0),"")+IFERROR(VLOOKUP(A129,'2022-2021'!$B$3:$LN$4660,93,0),""),"")</f>
        <v>69607</v>
      </c>
      <c r="Z129">
        <f>IFERROR((IFERROR(VLOOKUP(A129,'2024-2023'!$B$3:$LN$4660,110,0),"")+IFERROR(VLOOKUP(A129,'2024-2023'!$B$3:$LN$4660,94,0),"")),"")</f>
        <v>54544</v>
      </c>
      <c r="AA129">
        <f>IFERROR((IFERROR(VLOOKUP(A129,'2024-2023'!$B$3:$LN$4660,93,0),"")+IFERROR(VLOOKUP(A129,'2024-2023'!$B$3:$LN$4660,109,0),"")),"")</f>
        <v>105781</v>
      </c>
      <c r="AB129">
        <f>IFERROR((IFERROR(VLOOKUP(A129,'2020-2019'!$B$3:$LN$466,'2020-2019'!$CV$1,0),"")),"")</f>
        <v>19301</v>
      </c>
      <c r="AC129">
        <f>IFERROR((IFERROR(VLOOKUP(A129,'2022-2021'!$B$3:$LN$4660,100,0),"")),"")</f>
        <v>15202</v>
      </c>
      <c r="AD129">
        <f>IFERROR((IFERROR(VLOOKUP(A129,'2022-2021'!$B$3:$LN$4660,99,0),"")),"")</f>
        <v>46656</v>
      </c>
      <c r="AE129">
        <f>IFERROR((IFERROR(VLOOKUP(A129,'2024-2023'!$B$3:$LN$4660,100,0),"")),"")</f>
        <v>121843</v>
      </c>
      <c r="AF129">
        <f>IFERROR(VLOOKUP(A129,'2024-2023'!$B$3:$LN$4660,99,0),"")</f>
        <v>100423</v>
      </c>
      <c r="AG129">
        <f>IFERROR((IFERROR(VLOOKUP(A129,'2020-2019'!$B$3:$LN$4660,'2020-2019'!$X$1,0),"")+IFERROR(VLOOKUP(A129,'2020-2019'!$B$3:$LN$4660,'2020-2019'!$AN$1,0),"")),"")</f>
        <v>0</v>
      </c>
      <c r="AH129">
        <f>IFERROR((IFERROR(VLOOKUP(A129,'2022-2021'!$B$3:$LN$4660,24,0),"")+IFERROR(VLOOKUP(A129,'2022-2021'!$B$3:$LN$4660,40,0),"")),"")</f>
        <v>0</v>
      </c>
      <c r="AI129">
        <f>IFERROR((IFERROR(VLOOKUP(A129,'2022-2021'!$B$3:$LN$4660,23,0),"")+IFERROR(VLOOKUP(A129,'2022-2021'!$B$3:$LN$4660,39,0),"")),"")</f>
        <v>0</v>
      </c>
      <c r="AJ129">
        <f>IFERROR((IFERROR(VLOOKUP(A129,'2024-2023'!$B$3:$LN$4660,24,0),"")+IFERROR(VLOOKUP(A129,'2024-2023'!$B$3:$LN$4660,40,0),"")),"")</f>
        <v>0</v>
      </c>
      <c r="AK129">
        <f>IFERROR((IFERROR(VLOOKUP(A129,'2024-2023'!$B$3:$LN$4660,23,0),"")+IFERROR(VLOOKUP(A129,'2024-2023'!$B$3:$LN$4660,39,0),"")),"")</f>
        <v>0</v>
      </c>
      <c r="AL129">
        <f>IFERROR(VLOOKUP(A129,'2020-2019'!$B$3:$LN$466,'2020-2019'!$AM$1,0),"")</f>
        <v>30189</v>
      </c>
      <c r="AM129">
        <f>IFERROR(VLOOKUP(A129,'2022-2021'!$B$3:$LN$4660,38,0),"")</f>
        <v>51978</v>
      </c>
      <c r="AN129">
        <f>IFERROR(VLOOKUP(A129,'2022-2021'!$B$3:$LN$4660,37,0),"")</f>
        <v>83824</v>
      </c>
      <c r="AO129">
        <f>IFERROR(VLOOKUP(A129,'2024-2023'!$B$3:$LN$4660,38,0),"")</f>
        <v>179234</v>
      </c>
      <c r="AP129">
        <f>IFERROR(VLOOKUP(A129,'2024-2023'!$B$3:$LN$4660,37,0),"")</f>
        <v>402552</v>
      </c>
      <c r="AQ129">
        <f>IFERROR((IFERROR(VLOOKUP(A129,'2020-2019'!$B$3:$LN$466,'2020-2019'!$BL$1,0),"")+IFERROR(VLOOKUP(A129,'2020-2019'!$B$3:$LN$466,'2020-2019'!$BV$1,0),"")),"")</f>
        <v>7773</v>
      </c>
      <c r="AR129" s="5">
        <f t="shared" si="14"/>
        <v>5.4809999999999999</v>
      </c>
      <c r="AS129" t="str">
        <f>IFERROR(VLOOKUP(A129,риски!$G$2:$H$642,2,0),"")</f>
        <v>низкий</v>
      </c>
      <c r="AT129" t="str">
        <f>IFERROR(VLOOKUP(A129,Реест!A162:$P$30000,15,0),"")</f>
        <v>alternativacentr.ru</v>
      </c>
      <c r="AU129" t="str">
        <f>IFERROR(VLOOKUP(A129,old!$A$3:$AU$2001,47,0),"")</f>
        <v>image056</v>
      </c>
      <c r="AV129" s="3" t="str">
        <f t="shared" si="15"/>
        <v/>
      </c>
      <c r="AW129" t="str">
        <f t="shared" si="9"/>
        <v xml:space="preserve"> ООО «ПКО Центр Альтернативного Финансирования» зарегистрировано по адресу: 305000, Курская область, г.о. Город Курск, г Курск, ул Марата, дом 21, этаж 2, помещение I. Генеральным директором является Синяков Андрей Владимирович. Рост доходов компании за 5 лет: 548,1%. Объем заемных средств компании на конец 2024 года: 7773 тыс. руб. ФССП присвоил низкий уровень риска для данного ПКО.</v>
      </c>
      <c r="AX129" t="s">
        <v>22952</v>
      </c>
      <c r="AY129">
        <f>VLOOKUP(A129,'2024-2023'!$B$2:$NY$583,'2024-2023'!$BH$1,0)</f>
        <v>231288</v>
      </c>
      <c r="AZ129">
        <f>VLOOKUP(A129,'2024-2023'!$B$2:$NY$583,71,0)</f>
        <v>0</v>
      </c>
      <c r="BA129">
        <f>VLOOKUP(A129,'2024-2023'!$B$2:$NY$583,79,0)</f>
        <v>0</v>
      </c>
      <c r="BB129">
        <f t="shared" si="10"/>
        <v>0</v>
      </c>
      <c r="BC129" s="6">
        <f t="shared" si="11"/>
        <v>1.0962000000000001</v>
      </c>
      <c r="BD129" s="6">
        <f t="shared" si="12"/>
        <v>0.41527480843426806</v>
      </c>
      <c r="BE129" t="str">
        <f t="shared" si="13"/>
        <v>Малая фирма</v>
      </c>
    </row>
    <row r="130" spans="1:57">
      <c r="A130" s="10">
        <v>2536276999</v>
      </c>
      <c r="B130">
        <v>404</v>
      </c>
      <c r="C130" t="s">
        <v>1116</v>
      </c>
      <c r="D130">
        <v>2536276999</v>
      </c>
      <c r="E130" t="s">
        <v>15005</v>
      </c>
      <c r="F130" t="s">
        <v>14046</v>
      </c>
      <c r="G130" s="7">
        <v>41914</v>
      </c>
      <c r="H130">
        <v>11</v>
      </c>
      <c r="I130" t="s">
        <v>73</v>
      </c>
      <c r="J130" t="s">
        <v>5403</v>
      </c>
      <c r="K130" t="s">
        <v>23151</v>
      </c>
      <c r="L130" t="s">
        <v>1120</v>
      </c>
      <c r="M130">
        <f>VLOOKUP(D130,УК!$A$1:$B$599,2,0)/1000</f>
        <v>10</v>
      </c>
      <c r="R130" s="10">
        <f>IFERROR(IFERROR(VLOOKUP(A130,'2020-2019'!$B$3:$LN$466,108,0),"")+IFERROR(VLOOKUP(A130,'2020-2019'!$B$3:$LN$1000,91,0),""),"")</f>
        <v>4724</v>
      </c>
      <c r="S130" s="10">
        <f>IFERROR(IFERROR(VLOOKUP(A130,'2022-2021'!$B$3:$LN$1000,108,0),"")+IFERROR(VLOOKUP(A130,'2022-2021'!$B$3:$LN$1000,92,0),""),"")</f>
        <v>4246</v>
      </c>
      <c r="T130" s="10">
        <f>IFERROR(IFERROR(VLOOKUP(A130,'2022-2021'!$B$3:$LN$1000,107,0),"")+IFERROR(VLOOKUP(A130,'2022-2021'!$B$3:$LN$1000,91,0),""),"")</f>
        <v>19707</v>
      </c>
      <c r="U130" s="10">
        <f>IFERROR(IFERROR(VLOOKUP(A130,'2024-2023'!$B$3:$LN$1000,108,0),"")+IFERROR(VLOOKUP(A130,'2024-2023'!$B$3:$LN$1000,92,0),""),"")</f>
        <v>4005</v>
      </c>
      <c r="V130" s="10">
        <f>IFERROR(IFERROR(VLOOKUP(A130,'2024-2023'!$B$3:$LN$1000,107,0),"")+IFERROR(VLOOKUP(A130,'2024-2023'!$B$3:$LN$1000,91,0),""),"")</f>
        <v>5850</v>
      </c>
      <c r="W130">
        <f>IFERROR(IFERROR(VLOOKUP(A130,'2020-2019'!$B$3:$LN$4660,93,0),"")+IFERROR(VLOOKUP(A130,'2020-2019'!$B$3:$LN$4660,109,0),""),"")</f>
        <v>5866</v>
      </c>
      <c r="X130">
        <f>IFERROR(IFERROR(VLOOKUP(A130,'2022-2021'!$B$3:$LN$4660,94,0),"")+IFERROR(VLOOKUP(A130,'2022-2021'!$B$3:$LN$4660,110,0),""),"")</f>
        <v>4047</v>
      </c>
      <c r="Y130">
        <f>IFERROR(IFERROR(VLOOKUP(A130,'2022-2021'!$B$3:$LN$4660,109,0),"")+IFERROR(VLOOKUP(A130,'2022-2021'!$B$3:$LN$4660,93,0),""),"")</f>
        <v>18533</v>
      </c>
      <c r="Z130">
        <f>IFERROR((IFERROR(VLOOKUP(A130,'2024-2023'!$B$3:$LN$4660,110,0),"")+IFERROR(VLOOKUP(A130,'2024-2023'!$B$3:$LN$4660,94,0),"")),"")</f>
        <v>3864</v>
      </c>
      <c r="AA130">
        <f>IFERROR((IFERROR(VLOOKUP(A130,'2024-2023'!$B$3:$LN$4660,93,0),"")+IFERROR(VLOOKUP(A130,'2024-2023'!$B$3:$LN$4660,109,0),"")),"")</f>
        <v>5582</v>
      </c>
      <c r="AB130">
        <f>IFERROR((IFERROR(VLOOKUP(A130,'2020-2019'!$B$3:$LN$466,'2020-2019'!$CV$1,0),"")),"")</f>
        <v>17</v>
      </c>
      <c r="AC130">
        <f>IFERROR((IFERROR(VLOOKUP(A130,'2022-2021'!$B$3:$LN$4660,100,0),"")),"")</f>
        <v>20</v>
      </c>
      <c r="AD130">
        <f>IFERROR((IFERROR(VLOOKUP(A130,'2022-2021'!$B$3:$LN$4660,99,0),"")),"")</f>
        <v>51</v>
      </c>
      <c r="AE130">
        <f>IFERROR((IFERROR(VLOOKUP(A130,'2024-2023'!$B$3:$LN$4660,100,0),"")),"")</f>
        <v>31</v>
      </c>
      <c r="AF130">
        <f>IFERROR(VLOOKUP(A130,'2024-2023'!$B$3:$LN$4660,99,0),"")</f>
        <v>7</v>
      </c>
      <c r="AG130">
        <f>IFERROR((IFERROR(VLOOKUP(A130,'2020-2019'!$B$3:$LN$4660,'2020-2019'!$X$1,0),"")+IFERROR(VLOOKUP(A130,'2020-2019'!$B$3:$LN$4660,'2020-2019'!$AN$1,0),"")),"")</f>
        <v>12110</v>
      </c>
      <c r="AH130">
        <f>IFERROR((IFERROR(VLOOKUP(A130,'2022-2021'!$B$3:$LN$4660,24,0),"")+IFERROR(VLOOKUP(A130,'2022-2021'!$B$3:$LN$4660,40,0),"")),"")</f>
        <v>12110</v>
      </c>
      <c r="AI130">
        <f>IFERROR((IFERROR(VLOOKUP(A130,'2022-2021'!$B$3:$LN$4660,23,0),"")+IFERROR(VLOOKUP(A130,'2022-2021'!$B$3:$LN$4660,39,0),"")),"")</f>
        <v>12110</v>
      </c>
      <c r="AJ130">
        <f>IFERROR((IFERROR(VLOOKUP(A130,'2024-2023'!$B$3:$LN$4660,24,0),"")+IFERROR(VLOOKUP(A130,'2024-2023'!$B$3:$LN$4660,40,0),"")),"")</f>
        <v>12110</v>
      </c>
      <c r="AK130">
        <f>IFERROR((IFERROR(VLOOKUP(A130,'2024-2023'!$B$3:$LN$4660,23,0),"")+IFERROR(VLOOKUP(A130,'2024-2023'!$B$3:$LN$4660,39,0),"")),"")</f>
        <v>12210</v>
      </c>
      <c r="AL130">
        <f>IFERROR(VLOOKUP(A130,'2020-2019'!$B$3:$LN$466,'2020-2019'!$AM$1,0),"")</f>
        <v>4022</v>
      </c>
      <c r="AM130">
        <f>IFERROR(VLOOKUP(A130,'2022-2021'!$B$3:$LN$4660,38,0),"")</f>
        <v>13688</v>
      </c>
      <c r="AN130">
        <f>IFERROR(VLOOKUP(A130,'2022-2021'!$B$3:$LN$4660,37,0),"")</f>
        <v>1332</v>
      </c>
      <c r="AO130">
        <f>IFERROR(VLOOKUP(A130,'2024-2023'!$B$3:$LN$4660,38,0),"")</f>
        <v>6601</v>
      </c>
      <c r="AP130">
        <f>IFERROR(VLOOKUP(A130,'2024-2023'!$B$3:$LN$4660,37,0),"")</f>
        <v>6250</v>
      </c>
      <c r="AQ130">
        <f>IFERROR((IFERROR(VLOOKUP(A130,'2020-2019'!$B$3:$LN$466,'2020-2019'!$BL$1,0),"")+IFERROR(VLOOKUP(A130,'2020-2019'!$B$3:$LN$466,'2020-2019'!$BV$1,0),"")),"")</f>
        <v>13000</v>
      </c>
      <c r="AR130" s="5">
        <f t="shared" si="14"/>
        <v>1.238</v>
      </c>
      <c r="AS130" t="str">
        <f>IFERROR(VLOOKUP(A130,риски!$G$2:$H$642,2,0),"")</f>
        <v>низкий</v>
      </c>
      <c r="AT130" t="str">
        <f>IFERROR(VLOOKUP(A130,Реест!A163:$P$30000,15,0),"")</f>
        <v>кайтгрупп.рф</v>
      </c>
      <c r="AU130" t="str">
        <f>IFERROR(VLOOKUP(A130,old!$A$3:$AU$2001,47,0),"")</f>
        <v>image227</v>
      </c>
      <c r="AV130" s="3">
        <f t="shared" si="15"/>
        <v>1.0082576383154418</v>
      </c>
      <c r="AW130" t="str">
        <f t="shared" ref="AW130:AW193" si="16">F130&amp;" зарегистрировано по адресу: "&amp;L130&amp;IF(K130=0,"",IF(K130="","",". Генеральным директором является "&amp;K130&amp;IF(AR130=0,".",IF(AR130="",".",". Рост доходов компании за 5 лет: "&amp;ROUND(AR130*100,2)&amp;"%."))&amp;IF(AV130=0,"",IF(AV130="",""," Рост финансовых активов компании за 5 лет: "&amp;IFERROR(ROUND(AV130*100,2),"")&amp;"%."))&amp;IF(AQ130=0,"",IF(AQ130="",""," Объем заемных средств компании на конец 2024 года: "&amp;AQ130&amp;" тыс. руб."))&amp;IF(AS130=0,"",IF(AS130="",""," ФССП присвоил "&amp;AS130&amp;" уровень риска для данного ПКО."))))</f>
        <v xml:space="preserve"> ООО ПКО «КАЙТ ГРУПП» зарегистрировано по адресу: г. Владивосток, ул. Светланская, д. 55В, 690091. Генеральным директором является Коваленко Дмитрий Анатольевич. Рост доходов компании за 5 лет: 123,8%. Рост финансовых активов компании за 5 лет: 100,83%. Объем заемных средств компании на конец 2024 года: 13000 тыс. руб. ФССП присвоил низкий уровень риска для данного ПКО.</v>
      </c>
      <c r="AX130" t="s">
        <v>22922</v>
      </c>
      <c r="AY130">
        <f>VLOOKUP(A130,'2024-2023'!$B$2:$NY$583,'2024-2023'!$BH$1,0)</f>
        <v>1631</v>
      </c>
      <c r="AZ130">
        <f>VLOOKUP(A130,'2024-2023'!$B$2:$NY$583,71,0)</f>
        <v>5700</v>
      </c>
      <c r="BA130">
        <f>VLOOKUP(A130,'2024-2023'!$B$2:$NY$583,79,0)</f>
        <v>12028</v>
      </c>
      <c r="BB130">
        <f t="shared" si="10"/>
        <v>10.869405272838749</v>
      </c>
      <c r="BC130" s="6">
        <f t="shared" si="11"/>
        <v>0.24759999999999999</v>
      </c>
      <c r="BD130" s="6">
        <f t="shared" si="12"/>
        <v>1.1965811965811966E-3</v>
      </c>
      <c r="BE130" t="str">
        <f t="shared" si="13"/>
        <v>Малая фирма</v>
      </c>
    </row>
    <row r="131" spans="1:57">
      <c r="A131" s="10">
        <v>2465128720</v>
      </c>
      <c r="B131">
        <v>179</v>
      </c>
      <c r="C131" t="s">
        <v>1123</v>
      </c>
      <c r="D131">
        <v>2465128720</v>
      </c>
      <c r="E131" t="s">
        <v>15006</v>
      </c>
      <c r="F131" t="s">
        <v>14047</v>
      </c>
      <c r="G131" s="7">
        <v>42192</v>
      </c>
      <c r="H131">
        <v>11</v>
      </c>
      <c r="I131" t="s">
        <v>73</v>
      </c>
      <c r="J131" t="s">
        <v>5137</v>
      </c>
      <c r="K131" t="s">
        <v>5136</v>
      </c>
      <c r="L131" t="s">
        <v>8395</v>
      </c>
      <c r="M131">
        <f>VLOOKUP(D131,УК!$A$1:$B$599,2,0)/1000</f>
        <v>10</v>
      </c>
      <c r="R131" s="10">
        <f>IFERROR(IFERROR(VLOOKUP(A131,'2020-2019'!$B$3:$LN$466,108,0),"")+IFERROR(VLOOKUP(A131,'2020-2019'!$B$3:$LN$1000,91,0),""),"")</f>
        <v>44938</v>
      </c>
      <c r="S131" s="10">
        <f>IFERROR(IFERROR(VLOOKUP(A131,'2022-2021'!$B$3:$LN$1000,108,0),"")+IFERROR(VLOOKUP(A131,'2022-2021'!$B$3:$LN$1000,92,0),""),"")</f>
        <v>70198</v>
      </c>
      <c r="T131" s="10">
        <f>IFERROR(IFERROR(VLOOKUP(A131,'2022-2021'!$B$3:$LN$1000,107,0),"")+IFERROR(VLOOKUP(A131,'2022-2021'!$B$3:$LN$1000,91,0),""),"")</f>
        <v>55865</v>
      </c>
      <c r="U131" s="10">
        <f>IFERROR(IFERROR(VLOOKUP(A131,'2024-2023'!$B$3:$LN$1000,108,0),"")+IFERROR(VLOOKUP(A131,'2024-2023'!$B$3:$LN$1000,92,0),""),"")</f>
        <v>46478</v>
      </c>
      <c r="V131" s="10">
        <f>IFERROR(IFERROR(VLOOKUP(A131,'2024-2023'!$B$3:$LN$1000,107,0),"")+IFERROR(VLOOKUP(A131,'2024-2023'!$B$3:$LN$1000,91,0),""),"")</f>
        <v>40603</v>
      </c>
      <c r="W131">
        <f>IFERROR(IFERROR(VLOOKUP(A131,'2020-2019'!$B$3:$LN$4660,93,0),"")+IFERROR(VLOOKUP(A131,'2020-2019'!$B$3:$LN$4660,109,0),""),"")</f>
        <v>21279</v>
      </c>
      <c r="X131">
        <f>IFERROR(IFERROR(VLOOKUP(A131,'2022-2021'!$B$3:$LN$4660,94,0),"")+IFERROR(VLOOKUP(A131,'2022-2021'!$B$3:$LN$4660,110,0),""),"")</f>
        <v>58305</v>
      </c>
      <c r="Y131">
        <f>IFERROR(IFERROR(VLOOKUP(A131,'2022-2021'!$B$3:$LN$4660,109,0),"")+IFERROR(VLOOKUP(A131,'2022-2021'!$B$3:$LN$4660,93,0),""),"")</f>
        <v>52708</v>
      </c>
      <c r="Z131">
        <f>IFERROR((IFERROR(VLOOKUP(A131,'2024-2023'!$B$3:$LN$4660,110,0),"")+IFERROR(VLOOKUP(A131,'2024-2023'!$B$3:$LN$4660,94,0),"")),"")</f>
        <v>33792</v>
      </c>
      <c r="AA131">
        <f>IFERROR((IFERROR(VLOOKUP(A131,'2024-2023'!$B$3:$LN$4660,93,0),"")+IFERROR(VLOOKUP(A131,'2024-2023'!$B$3:$LN$4660,109,0),"")),"")</f>
        <v>28281</v>
      </c>
      <c r="AB131">
        <f>IFERROR((IFERROR(VLOOKUP(A131,'2020-2019'!$B$3:$LN$466,'2020-2019'!$CV$1,0),"")),"")</f>
        <v>5281</v>
      </c>
      <c r="AC131">
        <f>IFERROR((IFERROR(VLOOKUP(A131,'2022-2021'!$B$3:$LN$4660,100,0),"")),"")</f>
        <v>9912</v>
      </c>
      <c r="AD131">
        <f>IFERROR((IFERROR(VLOOKUP(A131,'2022-2021'!$B$3:$LN$4660,99,0),"")),"")</f>
        <v>1481</v>
      </c>
      <c r="AE131">
        <f>IFERROR((IFERROR(VLOOKUP(A131,'2024-2023'!$B$3:$LN$4660,100,0),"")),"")</f>
        <v>11421</v>
      </c>
      <c r="AF131">
        <f>IFERROR(VLOOKUP(A131,'2024-2023'!$B$3:$LN$4660,99,0),"")</f>
        <v>11232</v>
      </c>
      <c r="AG131">
        <f>IFERROR((IFERROR(VLOOKUP(A131,'2020-2019'!$B$3:$LN$4660,'2020-2019'!$X$1,0),"")+IFERROR(VLOOKUP(A131,'2020-2019'!$B$3:$LN$4660,'2020-2019'!$AN$1,0),"")),"")</f>
        <v>7</v>
      </c>
      <c r="AH131">
        <f>IFERROR((IFERROR(VLOOKUP(A131,'2022-2021'!$B$3:$LN$4660,24,0),"")+IFERROR(VLOOKUP(A131,'2022-2021'!$B$3:$LN$4660,40,0),"")),"")</f>
        <v>2</v>
      </c>
      <c r="AI131">
        <f>IFERROR((IFERROR(VLOOKUP(A131,'2022-2021'!$B$3:$LN$4660,23,0),"")+IFERROR(VLOOKUP(A131,'2022-2021'!$B$3:$LN$4660,39,0),"")),"")</f>
        <v>0</v>
      </c>
      <c r="AJ131">
        <f>IFERROR((IFERROR(VLOOKUP(A131,'2024-2023'!$B$3:$LN$4660,24,0),"")+IFERROR(VLOOKUP(A131,'2024-2023'!$B$3:$LN$4660,40,0),"")),"")</f>
        <v>0</v>
      </c>
      <c r="AK131">
        <f>IFERROR((IFERROR(VLOOKUP(A131,'2024-2023'!$B$3:$LN$4660,23,0),"")+IFERROR(VLOOKUP(A131,'2024-2023'!$B$3:$LN$4660,39,0),"")),"")</f>
        <v>0</v>
      </c>
      <c r="AL131">
        <f>IFERROR(VLOOKUP(A131,'2020-2019'!$B$3:$LN$466,'2020-2019'!$AM$1,0),"")</f>
        <v>16847</v>
      </c>
      <c r="AM131">
        <f>IFERROR(VLOOKUP(A131,'2022-2021'!$B$3:$LN$4660,38,0),"")</f>
        <v>36246</v>
      </c>
      <c r="AN131">
        <f>IFERROR(VLOOKUP(A131,'2022-2021'!$B$3:$LN$4660,37,0),"")</f>
        <v>37551</v>
      </c>
      <c r="AO131">
        <f>IFERROR(VLOOKUP(A131,'2024-2023'!$B$3:$LN$4660,38,0),"")</f>
        <v>43096</v>
      </c>
      <c r="AP131">
        <f>IFERROR(VLOOKUP(A131,'2024-2023'!$B$3:$LN$4660,37,0),"")</f>
        <v>54284</v>
      </c>
      <c r="AQ131">
        <f>IFERROR((IFERROR(VLOOKUP(A131,'2020-2019'!$B$3:$LN$466,'2020-2019'!$BL$1,0),"")+IFERROR(VLOOKUP(A131,'2020-2019'!$B$3:$LN$466,'2020-2019'!$BV$1,0),"")),"")</f>
        <v>0</v>
      </c>
      <c r="AR131" s="5">
        <f t="shared" si="14"/>
        <v>0.90400000000000003</v>
      </c>
      <c r="AS131" t="str">
        <f>IFERROR(VLOOKUP(A131,риски!$G$2:$H$642,2,0),"")</f>
        <v>значительный</v>
      </c>
      <c r="AT131" t="str">
        <f>IFERROR(VLOOKUP(A131,Реест!A164:$P$30000,15,0),"")</f>
        <v>argumlegal.ru</v>
      </c>
      <c r="AU131" t="str">
        <f>IFERROR(VLOOKUP(A131,old!$A$3:$AU$2001,47,0),"")</f>
        <v>image218</v>
      </c>
      <c r="AV131" s="3">
        <f t="shared" si="15"/>
        <v>0</v>
      </c>
      <c r="AW131" t="str">
        <f t="shared" si="16"/>
        <v xml:space="preserve"> ООО ПКО «Арглегал» зарегистрировано по адресу: 660049, Красноярский край, г Красноярск, ул Карла Маркса, д 95, к 1, Помещ. 83 Комната320. Генеральным директором является Зубченкова Елена Васильевна. Рост доходов компании за 5 лет: 90,4%. ФССП присвоил значительный уровень риска для данного ПКО.</v>
      </c>
      <c r="AX131" t="s">
        <v>22937</v>
      </c>
      <c r="AY131">
        <f>VLOOKUP(A131,'2024-2023'!$B$2:$NY$583,'2024-2023'!$BH$1,0)</f>
        <v>54435</v>
      </c>
      <c r="AZ131">
        <f>VLOOKUP(A131,'2024-2023'!$B$2:$NY$583,71,0)</f>
        <v>0</v>
      </c>
      <c r="BA131">
        <f>VLOOKUP(A131,'2024-2023'!$B$2:$NY$583,79,0)</f>
        <v>0</v>
      </c>
      <c r="BB131">
        <f t="shared" ref="BB131:BB193" si="17">(AZ131+BA131)/AY131</f>
        <v>0</v>
      </c>
      <c r="BC131" s="6">
        <f t="shared" ref="BC131:BC193" si="18">IFERROR(AR131/COUNTIFS(R$2:V$2,"&gt;"&amp;0),"-")</f>
        <v>0.18080000000000002</v>
      </c>
      <c r="BD131" s="6">
        <f t="shared" ref="BD131:BD193" si="19">IFERROR(AF131/V131,"-")</f>
        <v>0.27662980567938328</v>
      </c>
      <c r="BE131" t="str">
        <f t="shared" ref="BE131:BE193" si="20">IF(V131&lt;800000,"Малая фирма",IF(V131&lt;2000000,"Средняя фирма",IF(V131&gt;2000000,"Крупная фирма","-")))</f>
        <v>Малая фирма</v>
      </c>
    </row>
    <row r="132" spans="1:57">
      <c r="A132" s="10">
        <v>5259100410</v>
      </c>
      <c r="B132">
        <v>345</v>
      </c>
      <c r="C132" t="s">
        <v>1130</v>
      </c>
      <c r="D132">
        <v>5259100410</v>
      </c>
      <c r="E132" t="s">
        <v>15007</v>
      </c>
      <c r="F132" t="s">
        <v>14048</v>
      </c>
      <c r="G132" s="7">
        <v>41026</v>
      </c>
      <c r="H132">
        <v>14</v>
      </c>
      <c r="I132" t="s">
        <v>73</v>
      </c>
      <c r="J132" t="s">
        <v>5299</v>
      </c>
      <c r="K132" t="s">
        <v>5299</v>
      </c>
      <c r="L132" t="s">
        <v>1134</v>
      </c>
      <c r="M132">
        <f>VLOOKUP(D132,УК!$A$1:$B$599,2,0)/1000</f>
        <v>10</v>
      </c>
      <c r="R132" s="10">
        <f>IFERROR(IFERROR(VLOOKUP(A132,'2020-2019'!$B$3:$LN$466,108,0),"")+IFERROR(VLOOKUP(A132,'2020-2019'!$B$3:$LN$1000,91,0),""),"")</f>
        <v>5867</v>
      </c>
      <c r="S132" s="10">
        <f>IFERROR(IFERROR(VLOOKUP(A132,'2022-2021'!$B$3:$LN$1000,108,0),"")+IFERROR(VLOOKUP(A132,'2022-2021'!$B$3:$LN$1000,92,0),""),"")</f>
        <v>5336</v>
      </c>
      <c r="T132" s="10">
        <f>IFERROR(IFERROR(VLOOKUP(A132,'2022-2021'!$B$3:$LN$1000,107,0),"")+IFERROR(VLOOKUP(A132,'2022-2021'!$B$3:$LN$1000,91,0),""),"")</f>
        <v>9086</v>
      </c>
      <c r="U132" s="10">
        <f>IFERROR(IFERROR(VLOOKUP(A132,'2024-2023'!$B$3:$LN$1000,108,0),"")+IFERROR(VLOOKUP(A132,'2024-2023'!$B$3:$LN$1000,92,0),""),"")</f>
        <v>9621</v>
      </c>
      <c r="V132" s="10">
        <f>IFERROR(IFERROR(VLOOKUP(A132,'2024-2023'!$B$3:$LN$1000,107,0),"")+IFERROR(VLOOKUP(A132,'2024-2023'!$B$3:$LN$1000,91,0),""),"")</f>
        <v>12303</v>
      </c>
      <c r="W132">
        <f>IFERROR(IFERROR(VLOOKUP(A132,'2020-2019'!$B$3:$LN$4660,93,0),"")+IFERROR(VLOOKUP(A132,'2020-2019'!$B$3:$LN$4660,109,0),""),"")</f>
        <v>5358</v>
      </c>
      <c r="X132">
        <f>IFERROR(IFERROR(VLOOKUP(A132,'2022-2021'!$B$3:$LN$4660,94,0),"")+IFERROR(VLOOKUP(A132,'2022-2021'!$B$3:$LN$4660,110,0),""),"")</f>
        <v>5113</v>
      </c>
      <c r="Y132">
        <f>IFERROR(IFERROR(VLOOKUP(A132,'2022-2021'!$B$3:$LN$4660,109,0),"")+IFERROR(VLOOKUP(A132,'2022-2021'!$B$3:$LN$4660,93,0),""),"")</f>
        <v>8682</v>
      </c>
      <c r="Z132">
        <f>IFERROR((IFERROR(VLOOKUP(A132,'2024-2023'!$B$3:$LN$4660,110,0),"")+IFERROR(VLOOKUP(A132,'2024-2023'!$B$3:$LN$4660,94,0),"")),"")</f>
        <v>1999</v>
      </c>
      <c r="AA132">
        <f>IFERROR((IFERROR(VLOOKUP(A132,'2024-2023'!$B$3:$LN$4660,93,0),"")+IFERROR(VLOOKUP(A132,'2024-2023'!$B$3:$LN$4660,109,0),"")),"")</f>
        <v>7952</v>
      </c>
      <c r="AB132">
        <f>IFERROR((IFERROR(VLOOKUP(A132,'2020-2019'!$B$3:$LN$466,'2020-2019'!$CV$1,0),"")),"")</f>
        <v>543</v>
      </c>
      <c r="AC132">
        <f>IFERROR((IFERROR(VLOOKUP(A132,'2022-2021'!$B$3:$LN$4660,100,0),"")),"")</f>
        <v>223</v>
      </c>
      <c r="AD132">
        <f>IFERROR((IFERROR(VLOOKUP(A132,'2022-2021'!$B$3:$LN$4660,99,0),"")),"")</f>
        <v>404</v>
      </c>
      <c r="AE132">
        <f>IFERROR((IFERROR(VLOOKUP(A132,'2024-2023'!$B$3:$LN$4660,100,0),"")),"")</f>
        <v>3370</v>
      </c>
      <c r="AF132">
        <f>IFERROR(VLOOKUP(A132,'2024-2023'!$B$3:$LN$4660,99,0),"")</f>
        <v>562</v>
      </c>
      <c r="AG132">
        <f>IFERROR((IFERROR(VLOOKUP(A132,'2020-2019'!$B$3:$LN$4660,'2020-2019'!$X$1,0),"")+IFERROR(VLOOKUP(A132,'2020-2019'!$B$3:$LN$4660,'2020-2019'!$AN$1,0),"")),"")</f>
        <v>0</v>
      </c>
      <c r="AH132">
        <f>IFERROR((IFERROR(VLOOKUP(A132,'2022-2021'!$B$3:$LN$4660,24,0),"")+IFERROR(VLOOKUP(A132,'2022-2021'!$B$3:$LN$4660,40,0),"")),"")</f>
        <v>0</v>
      </c>
      <c r="AI132">
        <f>IFERROR((IFERROR(VLOOKUP(A132,'2022-2021'!$B$3:$LN$4660,23,0),"")+IFERROR(VLOOKUP(A132,'2022-2021'!$B$3:$LN$4660,39,0),"")),"")</f>
        <v>0</v>
      </c>
      <c r="AJ132">
        <f>IFERROR((IFERROR(VLOOKUP(A132,'2024-2023'!$B$3:$LN$4660,24,0),"")+IFERROR(VLOOKUP(A132,'2024-2023'!$B$3:$LN$4660,40,0),"")),"")</f>
        <v>0</v>
      </c>
      <c r="AK132">
        <f>IFERROR((IFERROR(VLOOKUP(A132,'2024-2023'!$B$3:$LN$4660,23,0),"")+IFERROR(VLOOKUP(A132,'2024-2023'!$B$3:$LN$4660,39,0),"")),"")</f>
        <v>0</v>
      </c>
      <c r="AL132">
        <f>IFERROR(VLOOKUP(A132,'2020-2019'!$B$3:$LN$466,'2020-2019'!$AM$1,0),"")</f>
        <v>127687</v>
      </c>
      <c r="AM132">
        <f>IFERROR(VLOOKUP(A132,'2022-2021'!$B$3:$LN$4660,38,0),"")</f>
        <v>111668</v>
      </c>
      <c r="AN132">
        <f>IFERROR(VLOOKUP(A132,'2022-2021'!$B$3:$LN$4660,37,0),"")</f>
        <v>116387</v>
      </c>
      <c r="AO132">
        <f>IFERROR(VLOOKUP(A132,'2024-2023'!$B$3:$LN$4660,38,0),"")</f>
        <v>1993</v>
      </c>
      <c r="AP132">
        <f>IFERROR(VLOOKUP(A132,'2024-2023'!$B$3:$LN$4660,37,0),"")</f>
        <v>1960</v>
      </c>
      <c r="AQ132">
        <f>IFERROR((IFERROR(VLOOKUP(A132,'2020-2019'!$B$3:$LN$466,'2020-2019'!$BL$1,0),"")+IFERROR(VLOOKUP(A132,'2020-2019'!$B$3:$LN$466,'2020-2019'!$BV$1,0),"")),"")</f>
        <v>0</v>
      </c>
      <c r="AR132" s="5">
        <f t="shared" si="14"/>
        <v>2.097</v>
      </c>
      <c r="AS132" t="str">
        <f>IFERROR(VLOOKUP(A132,риски!$G$2:$H$642,2,0),"")</f>
        <v>низкий</v>
      </c>
      <c r="AT132" t="str">
        <f>IFERROR(VLOOKUP(A132,Реест!A165:$P$30000,15,0),"")</f>
        <v>kpagrupp.ru</v>
      </c>
      <c r="AU132" t="str">
        <f>IFERROR(VLOOKUP(A132,old!$A$3:$AU$2001,47,0),"")</f>
        <v>image220</v>
      </c>
      <c r="AV132" s="3" t="str">
        <f t="shared" si="15"/>
        <v/>
      </c>
      <c r="AW132" t="str">
        <f t="shared" si="16"/>
        <v xml:space="preserve"> ООО ПКО «КПА Групп» зарегистрировано по адресу: 603014, Нижегородская обл, г Нижний Новгород, ул Коминтерна, 14, 52. Генеральным директором является Кашина Ирина Павловна. Рост доходов компании за 5 лет: 209,7%. ФССП присвоил низкий уровень риска для данного ПКО.</v>
      </c>
      <c r="AX132" t="s">
        <v>22921</v>
      </c>
      <c r="AY132">
        <f>VLOOKUP(A132,'2024-2023'!$B$2:$NY$583,'2024-2023'!$BH$1,0)</f>
        <v>22099</v>
      </c>
      <c r="AZ132">
        <f>VLOOKUP(A132,'2024-2023'!$B$2:$NY$583,71,0)</f>
        <v>0</v>
      </c>
      <c r="BA132">
        <f>VLOOKUP(A132,'2024-2023'!$B$2:$NY$583,79,0)</f>
        <v>88641</v>
      </c>
      <c r="BB132">
        <f t="shared" si="17"/>
        <v>4.0110864745011083</v>
      </c>
      <c r="BC132" s="6">
        <f t="shared" si="18"/>
        <v>0.4194</v>
      </c>
      <c r="BD132" s="6">
        <f t="shared" si="19"/>
        <v>4.5679915467772086E-2</v>
      </c>
      <c r="BE132" t="str">
        <f t="shared" si="20"/>
        <v>Малая фирма</v>
      </c>
    </row>
    <row r="133" spans="1:57">
      <c r="A133" s="10">
        <v>7733298863</v>
      </c>
      <c r="B133">
        <v>191</v>
      </c>
      <c r="C133" t="s">
        <v>1137</v>
      </c>
      <c r="D133">
        <v>7733298863</v>
      </c>
      <c r="E133" t="s">
        <v>15008</v>
      </c>
      <c r="F133" t="s">
        <v>14049</v>
      </c>
      <c r="G133" s="7">
        <v>42619</v>
      </c>
      <c r="H133">
        <v>10</v>
      </c>
      <c r="I133" t="s">
        <v>73</v>
      </c>
      <c r="J133" t="s">
        <v>5098</v>
      </c>
      <c r="K133" t="s">
        <v>5098</v>
      </c>
      <c r="L133" t="s">
        <v>1141</v>
      </c>
      <c r="M133">
        <f>VLOOKUP(D133,УК!$A$1:$B$599,2,0)/1000</f>
        <v>30</v>
      </c>
      <c r="R133" s="10">
        <f>IFERROR(IFERROR(VLOOKUP(A133,'2020-2019'!$B$3:$LN$466,108,0),"")+IFERROR(VLOOKUP(A133,'2020-2019'!$B$3:$LN$1000,91,0),""),"")</f>
        <v>70641</v>
      </c>
      <c r="S133" s="10">
        <f>IFERROR(IFERROR(VLOOKUP(A133,'2022-2021'!$B$3:$LN$1000,108,0),"")+IFERROR(VLOOKUP(A133,'2022-2021'!$B$3:$LN$1000,92,0),""),"")</f>
        <v>75389</v>
      </c>
      <c r="T133" s="10">
        <f>IFERROR(IFERROR(VLOOKUP(A133,'2022-2021'!$B$3:$LN$1000,107,0),"")+IFERROR(VLOOKUP(A133,'2022-2021'!$B$3:$LN$1000,91,0),""),"")</f>
        <v>34723</v>
      </c>
      <c r="U133" s="10">
        <f>IFERROR(IFERROR(VLOOKUP(A133,'2024-2023'!$B$3:$LN$1000,108,0),"")+IFERROR(VLOOKUP(A133,'2024-2023'!$B$3:$LN$1000,92,0),""),"")</f>
        <v>43249</v>
      </c>
      <c r="V133" s="10">
        <f>IFERROR(IFERROR(VLOOKUP(A133,'2024-2023'!$B$3:$LN$1000,107,0),"")+IFERROR(VLOOKUP(A133,'2024-2023'!$B$3:$LN$1000,91,0),""),"")</f>
        <v>55270</v>
      </c>
      <c r="W133">
        <f>IFERROR(IFERROR(VLOOKUP(A133,'2020-2019'!$B$3:$LN$4660,93,0),"")+IFERROR(VLOOKUP(A133,'2020-2019'!$B$3:$LN$4660,109,0),""),"")</f>
        <v>57421</v>
      </c>
      <c r="X133">
        <f>IFERROR(IFERROR(VLOOKUP(A133,'2022-2021'!$B$3:$LN$4660,94,0),"")+IFERROR(VLOOKUP(A133,'2022-2021'!$B$3:$LN$4660,110,0),""),"")</f>
        <v>66727</v>
      </c>
      <c r="Y133">
        <f>IFERROR(IFERROR(VLOOKUP(A133,'2022-2021'!$B$3:$LN$4660,109,0),"")+IFERROR(VLOOKUP(A133,'2022-2021'!$B$3:$LN$4660,93,0),""),"")</f>
        <v>33194</v>
      </c>
      <c r="Z133">
        <f>IFERROR((IFERROR(VLOOKUP(A133,'2024-2023'!$B$3:$LN$4660,110,0),"")+IFERROR(VLOOKUP(A133,'2024-2023'!$B$3:$LN$4660,94,0),"")),"")</f>
        <v>41653</v>
      </c>
      <c r="AA133">
        <f>IFERROR((IFERROR(VLOOKUP(A133,'2024-2023'!$B$3:$LN$4660,93,0),"")+IFERROR(VLOOKUP(A133,'2024-2023'!$B$3:$LN$4660,109,0),"")),"")</f>
        <v>48828</v>
      </c>
      <c r="AB133">
        <f>IFERROR((IFERROR(VLOOKUP(A133,'2020-2019'!$B$3:$LN$466,'2020-2019'!$CV$1,0),"")),"")</f>
        <v>27868</v>
      </c>
      <c r="AC133">
        <f>IFERROR((IFERROR(VLOOKUP(A133,'2022-2021'!$B$3:$LN$4660,100,0),"")),"")</f>
        <v>6456</v>
      </c>
      <c r="AD133">
        <f>IFERROR((IFERROR(VLOOKUP(A133,'2022-2021'!$B$3:$LN$4660,99,0),"")),"")</f>
        <v>355</v>
      </c>
      <c r="AE133">
        <f>IFERROR((IFERROR(VLOOKUP(A133,'2024-2023'!$B$3:$LN$4660,100,0),"")),"")</f>
        <v>245</v>
      </c>
      <c r="AF133">
        <f>IFERROR(VLOOKUP(A133,'2024-2023'!$B$3:$LN$4660,99,0),"")</f>
        <v>4730</v>
      </c>
      <c r="AG133">
        <f>IFERROR((IFERROR(VLOOKUP(A133,'2020-2019'!$B$3:$LN$4660,'2020-2019'!$X$1,0),"")+IFERROR(VLOOKUP(A133,'2020-2019'!$B$3:$LN$4660,'2020-2019'!$AN$1,0),"")),"")</f>
        <v>0</v>
      </c>
      <c r="AH133">
        <f>IFERROR((IFERROR(VLOOKUP(A133,'2022-2021'!$B$3:$LN$4660,24,0),"")+IFERROR(VLOOKUP(A133,'2022-2021'!$B$3:$LN$4660,40,0),"")),"")</f>
        <v>19</v>
      </c>
      <c r="AI133">
        <f>IFERROR((IFERROR(VLOOKUP(A133,'2022-2021'!$B$3:$LN$4660,23,0),"")+IFERROR(VLOOKUP(A133,'2022-2021'!$B$3:$LN$4660,39,0),"")),"")</f>
        <v>0</v>
      </c>
      <c r="AJ133">
        <f>IFERROR((IFERROR(VLOOKUP(A133,'2024-2023'!$B$3:$LN$4660,24,0),"")+IFERROR(VLOOKUP(A133,'2024-2023'!$B$3:$LN$4660,40,0),"")),"")</f>
        <v>0</v>
      </c>
      <c r="AK133">
        <f>IFERROR((IFERROR(VLOOKUP(A133,'2024-2023'!$B$3:$LN$4660,23,0),"")+IFERROR(VLOOKUP(A133,'2024-2023'!$B$3:$LN$4660,39,0),"")),"")</f>
        <v>0</v>
      </c>
      <c r="AL133">
        <f>IFERROR(VLOOKUP(A133,'2020-2019'!$B$3:$LN$466,'2020-2019'!$AM$1,0),"")</f>
        <v>28738</v>
      </c>
      <c r="AM133">
        <f>IFERROR(VLOOKUP(A133,'2022-2021'!$B$3:$LN$4660,38,0),"")</f>
        <v>39221</v>
      </c>
      <c r="AN133">
        <f>IFERROR(VLOOKUP(A133,'2022-2021'!$B$3:$LN$4660,37,0),"")</f>
        <v>44472</v>
      </c>
      <c r="AO133">
        <f>IFERROR(VLOOKUP(A133,'2024-2023'!$B$3:$LN$4660,38,0),"")</f>
        <v>38886</v>
      </c>
      <c r="AP133">
        <f>IFERROR(VLOOKUP(A133,'2024-2023'!$B$3:$LN$4660,37,0),"")</f>
        <v>37582</v>
      </c>
      <c r="AQ133">
        <f>IFERROR((IFERROR(VLOOKUP(A133,'2020-2019'!$B$3:$LN$466,'2020-2019'!$BL$1,0),"")+IFERROR(VLOOKUP(A133,'2020-2019'!$B$3:$LN$466,'2020-2019'!$BV$1,0),"")),"")</f>
        <v>0</v>
      </c>
      <c r="AR133" s="5">
        <f t="shared" si="14"/>
        <v>0.78200000000000003</v>
      </c>
      <c r="AS133" t="str">
        <f>IFERROR(VLOOKUP(A133,риски!$G$2:$H$642,2,0),"")</f>
        <v>низкий</v>
      </c>
      <c r="AT133" t="str">
        <f>IFERROR(VLOOKUP(A133,Реест!A166:$P$30000,15,0),"")</f>
        <v>cfr.moscow</v>
      </c>
      <c r="AU133" t="str">
        <f>IFERROR(VLOOKUP(A133,old!$A$3:$AU$2001,47,0),"")</f>
        <v>image231</v>
      </c>
      <c r="AV133" s="3">
        <f t="shared" si="15"/>
        <v>0</v>
      </c>
      <c r="AW133" t="str">
        <f t="shared" si="16"/>
        <v xml:space="preserve"> ООО «Центр финансовых решений» зарегистрировано по адресу: 125464, Москва г, ш Волоколамское, 142, 2/1. Генеральным директором является Ольшанский Денис Вячеславович. Рост доходов компании за 5 лет: 78,2%. ФССП присвоил низкий уровень риска для данного ПКО.</v>
      </c>
      <c r="AX133" t="s">
        <v>22914</v>
      </c>
      <c r="AY133">
        <f>VLOOKUP(A133,'2024-2023'!$B$2:$NY$583,'2024-2023'!$BH$1,0)</f>
        <v>40471</v>
      </c>
      <c r="AZ133">
        <f>VLOOKUP(A133,'2024-2023'!$B$2:$NY$583,71,0)</f>
        <v>0</v>
      </c>
      <c r="BA133">
        <f>VLOOKUP(A133,'2024-2023'!$B$2:$NY$583,79,0)</f>
        <v>0</v>
      </c>
      <c r="BB133">
        <f t="shared" si="17"/>
        <v>0</v>
      </c>
      <c r="BC133" s="6">
        <f t="shared" si="18"/>
        <v>0.15640000000000001</v>
      </c>
      <c r="BD133" s="6">
        <f t="shared" si="19"/>
        <v>8.5579880586213131E-2</v>
      </c>
      <c r="BE133" t="str">
        <f t="shared" si="20"/>
        <v>Малая фирма</v>
      </c>
    </row>
    <row r="134" spans="1:57">
      <c r="A134" s="10">
        <v>3666100821</v>
      </c>
      <c r="B134">
        <v>201</v>
      </c>
      <c r="C134" t="s">
        <v>1150</v>
      </c>
      <c r="D134">
        <v>3666100821</v>
      </c>
      <c r="E134" t="s">
        <v>15010</v>
      </c>
      <c r="F134" t="s">
        <v>14051</v>
      </c>
      <c r="G134" s="7">
        <v>37545</v>
      </c>
      <c r="H134">
        <v>23</v>
      </c>
      <c r="I134" t="s">
        <v>73</v>
      </c>
      <c r="J134" t="s">
        <v>5052</v>
      </c>
      <c r="K134" t="s">
        <v>5051</v>
      </c>
      <c r="L134" t="s">
        <v>1154</v>
      </c>
      <c r="M134">
        <f>VLOOKUP(D134,УК!$A$1:$B$599,2,0)/1000</f>
        <v>10010</v>
      </c>
      <c r="R134" s="10">
        <f>IFERROR(IFERROR(VLOOKUP(A134,'2020-2019'!$B$3:$LN$466,108,0),"")+IFERROR(VLOOKUP(A134,'2020-2019'!$B$3:$LN$1000,91,0),""),"")</f>
        <v>18731</v>
      </c>
      <c r="S134" s="10">
        <f>IFERROR(IFERROR(VLOOKUP(A134,'2022-2021'!$B$3:$LN$1000,108,0),"")+IFERROR(VLOOKUP(A134,'2022-2021'!$B$3:$LN$1000,92,0),""),"")</f>
        <v>25571</v>
      </c>
      <c r="T134" s="10">
        <f>IFERROR(IFERROR(VLOOKUP(A134,'2022-2021'!$B$3:$LN$1000,107,0),"")+IFERROR(VLOOKUP(A134,'2022-2021'!$B$3:$LN$1000,91,0),""),"")</f>
        <v>11790</v>
      </c>
      <c r="U134" s="10">
        <f>IFERROR(IFERROR(VLOOKUP(A134,'2024-2023'!$B$3:$LN$1000,108,0),"")+IFERROR(VLOOKUP(A134,'2024-2023'!$B$3:$LN$1000,92,0),""),"")</f>
        <v>38021</v>
      </c>
      <c r="V134" s="10">
        <f>IFERROR(IFERROR(VLOOKUP(A134,'2024-2023'!$B$3:$LN$1000,107,0),"")+IFERROR(VLOOKUP(A134,'2024-2023'!$B$3:$LN$1000,91,0),""),"")</f>
        <v>84852</v>
      </c>
      <c r="W134">
        <f>IFERROR(IFERROR(VLOOKUP(A134,'2020-2019'!$B$3:$LN$4660,93,0),"")+IFERROR(VLOOKUP(A134,'2020-2019'!$B$3:$LN$4660,109,0),""),"")</f>
        <v>43656</v>
      </c>
      <c r="X134">
        <f>IFERROR(IFERROR(VLOOKUP(A134,'2022-2021'!$B$3:$LN$4660,94,0),"")+IFERROR(VLOOKUP(A134,'2022-2021'!$B$3:$LN$4660,110,0),""),"")</f>
        <v>24039</v>
      </c>
      <c r="Y134">
        <f>IFERROR(IFERROR(VLOOKUP(A134,'2022-2021'!$B$3:$LN$4660,109,0),"")+IFERROR(VLOOKUP(A134,'2022-2021'!$B$3:$LN$4660,93,0),""),"")</f>
        <v>9833</v>
      </c>
      <c r="Z134">
        <f>IFERROR((IFERROR(VLOOKUP(A134,'2024-2023'!$B$3:$LN$4660,110,0),"")+IFERROR(VLOOKUP(A134,'2024-2023'!$B$3:$LN$4660,94,0),"")),"")</f>
        <v>33728</v>
      </c>
      <c r="AA134">
        <f>IFERROR((IFERROR(VLOOKUP(A134,'2024-2023'!$B$3:$LN$4660,93,0),"")+IFERROR(VLOOKUP(A134,'2024-2023'!$B$3:$LN$4660,109,0),"")),"")</f>
        <v>16263</v>
      </c>
      <c r="AB134">
        <f>IFERROR((IFERROR(VLOOKUP(A134,'2020-2019'!$B$3:$LN$466,'2020-2019'!$CV$1,0),"")),"")</f>
        <v>0</v>
      </c>
      <c r="AC134">
        <f>IFERROR((IFERROR(VLOOKUP(A134,'2022-2021'!$B$3:$LN$4660,100,0),"")),"")</f>
        <v>0</v>
      </c>
      <c r="AD134">
        <f>IFERROR((IFERROR(VLOOKUP(A134,'2022-2021'!$B$3:$LN$4660,99,0),"")),"")</f>
        <v>0</v>
      </c>
      <c r="AE134">
        <f>IFERROR((IFERROR(VLOOKUP(A134,'2024-2023'!$B$3:$LN$4660,100,0),"")),"")</f>
        <v>0</v>
      </c>
      <c r="AF134">
        <f>IFERROR(VLOOKUP(A134,'2024-2023'!$B$3:$LN$4660,99,0),"")</f>
        <v>59346</v>
      </c>
      <c r="AG134">
        <f>IFERROR((IFERROR(VLOOKUP(A134,'2020-2019'!$B$3:$LN$4660,'2020-2019'!$X$1,0),"")+IFERROR(VLOOKUP(A134,'2020-2019'!$B$3:$LN$4660,'2020-2019'!$AN$1,0),"")),"")</f>
        <v>24106</v>
      </c>
      <c r="AH134">
        <f>IFERROR((IFERROR(VLOOKUP(A134,'2022-2021'!$B$3:$LN$4660,24,0),"")+IFERROR(VLOOKUP(A134,'2022-2021'!$B$3:$LN$4660,40,0),"")),"")</f>
        <v>3327</v>
      </c>
      <c r="AI134">
        <f>IFERROR((IFERROR(VLOOKUP(A134,'2022-2021'!$B$3:$LN$4660,23,0),"")+IFERROR(VLOOKUP(A134,'2022-2021'!$B$3:$LN$4660,39,0),"")),"")</f>
        <v>0</v>
      </c>
      <c r="AJ134">
        <f>IFERROR((IFERROR(VLOOKUP(A134,'2024-2023'!$B$3:$LN$4660,24,0),"")+IFERROR(VLOOKUP(A134,'2024-2023'!$B$3:$LN$4660,40,0),"")),"")</f>
        <v>0</v>
      </c>
      <c r="AK134">
        <f>IFERROR((IFERROR(VLOOKUP(A134,'2024-2023'!$B$3:$LN$4660,23,0),"")+IFERROR(VLOOKUP(A134,'2024-2023'!$B$3:$LN$4660,39,0),"")),"")</f>
        <v>0</v>
      </c>
      <c r="AL134">
        <f>IFERROR(VLOOKUP(A134,'2020-2019'!$B$3:$LN$466,'2020-2019'!$AM$1,0),"")</f>
        <v>0</v>
      </c>
      <c r="AM134">
        <f>IFERROR(VLOOKUP(A134,'2022-2021'!$B$3:$LN$4660,38,0),"")</f>
        <v>21300</v>
      </c>
      <c r="AN134">
        <f>IFERROR(VLOOKUP(A134,'2022-2021'!$B$3:$LN$4660,37,0),"")</f>
        <v>45472</v>
      </c>
      <c r="AO134">
        <f>IFERROR(VLOOKUP(A134,'2024-2023'!$B$3:$LN$4660,38,0),"")</f>
        <v>35119</v>
      </c>
      <c r="AP134">
        <f>IFERROR(VLOOKUP(A134,'2024-2023'!$B$3:$LN$4660,37,0),"")</f>
        <v>46853</v>
      </c>
      <c r="AQ134">
        <f>IFERROR((IFERROR(VLOOKUP(A134,'2020-2019'!$B$3:$LN$466,'2020-2019'!$BL$1,0),"")+IFERROR(VLOOKUP(A134,'2020-2019'!$B$3:$LN$466,'2020-2019'!$BV$1,0),"")),"")</f>
        <v>0</v>
      </c>
      <c r="AR134" s="5">
        <f t="shared" si="14"/>
        <v>4.53</v>
      </c>
      <c r="AS134" t="str">
        <f>IFERROR(VLOOKUP(A134,риски!$G$2:$H$642,2,0),"")</f>
        <v>низкий</v>
      </c>
      <c r="AT134" t="str">
        <f>IFERROR(VLOOKUP(A134,Реест!A168:$P$30000,15,0),"")</f>
        <v>bepaid.ru</v>
      </c>
      <c r="AU134" t="str">
        <f>IFERROR(VLOOKUP(A134,old!$A$3:$AU$2001,47,0),"")</f>
        <v>image244</v>
      </c>
      <c r="AV134" s="3">
        <f t="shared" si="15"/>
        <v>0</v>
      </c>
      <c r="AW134" t="str">
        <f t="shared" si="16"/>
        <v xml:space="preserve"> ООО ЮЦ «Б.Н.П.» (ПКО) зарегистрировано по адресу: 643,394036,36,,Воронеж г,,Революции пр-кт,1,В,406. Генеральным директором является Федосеев Виктор Васильевич. Рост доходов компании за 5 лет: 453%. ФССП присвоил низкий уровень риска для данного ПКО.</v>
      </c>
      <c r="AX134" t="s">
        <v>22948</v>
      </c>
      <c r="AY134">
        <f>VLOOKUP(A134,'2024-2023'!$B$2:$NY$583,'2024-2023'!$BH$1,0)</f>
        <v>83078</v>
      </c>
      <c r="AZ134">
        <f>VLOOKUP(A134,'2024-2023'!$B$2:$NY$583,71,0)</f>
        <v>0</v>
      </c>
      <c r="BA134">
        <f>VLOOKUP(A134,'2024-2023'!$B$2:$NY$583,79,0)</f>
        <v>2912</v>
      </c>
      <c r="BB134">
        <f t="shared" si="17"/>
        <v>3.5051397481884496E-2</v>
      </c>
      <c r="BC134" s="6">
        <f t="shared" si="18"/>
        <v>0.90600000000000003</v>
      </c>
      <c r="BD134" s="6">
        <f t="shared" si="19"/>
        <v>0.69940602460755197</v>
      </c>
      <c r="BE134" t="str">
        <f t="shared" si="20"/>
        <v>Малая фирма</v>
      </c>
    </row>
    <row r="135" spans="1:57">
      <c r="A135" s="10">
        <v>4632200234</v>
      </c>
      <c r="B135">
        <v>418</v>
      </c>
      <c r="C135" t="s">
        <v>1158</v>
      </c>
      <c r="D135">
        <v>4632200234</v>
      </c>
      <c r="E135" t="s">
        <v>15011</v>
      </c>
      <c r="F135" t="s">
        <v>14052</v>
      </c>
      <c r="G135" s="7">
        <v>42061</v>
      </c>
      <c r="H135">
        <v>11</v>
      </c>
      <c r="I135" t="s">
        <v>73</v>
      </c>
      <c r="J135" t="s">
        <v>5481</v>
      </c>
      <c r="K135" t="s">
        <v>5481</v>
      </c>
      <c r="L135" t="s">
        <v>1162</v>
      </c>
      <c r="M135">
        <f>VLOOKUP(D135,УК!$A$1:$B$599,2,0)/1000</f>
        <v>10</v>
      </c>
      <c r="R135" s="10">
        <f>IFERROR(IFERROR(VLOOKUP(A135,'2020-2019'!$B$3:$LN$466,108,0),"")+IFERROR(VLOOKUP(A135,'2020-2019'!$B$3:$LN$1000,91,0),""),"")</f>
        <v>20</v>
      </c>
      <c r="S135" s="10">
        <f>IFERROR(IFERROR(VLOOKUP(A135,'2022-2021'!$B$3:$LN$1000,108,0),"")+IFERROR(VLOOKUP(A135,'2022-2021'!$B$3:$LN$1000,92,0),""),"")</f>
        <v>3693</v>
      </c>
      <c r="T135" s="10">
        <f>IFERROR(IFERROR(VLOOKUP(A135,'2022-2021'!$B$3:$LN$1000,107,0),"")+IFERROR(VLOOKUP(A135,'2022-2021'!$B$3:$LN$1000,91,0),""),"")</f>
        <v>3551</v>
      </c>
      <c r="U135" s="10">
        <f>IFERROR(IFERROR(VLOOKUP(A135,'2024-2023'!$B$3:$LN$1000,108,0),"")+IFERROR(VLOOKUP(A135,'2024-2023'!$B$3:$LN$1000,92,0),""),"")</f>
        <v>2942</v>
      </c>
      <c r="V135" s="10">
        <f>IFERROR(IFERROR(VLOOKUP(A135,'2024-2023'!$B$3:$LN$1000,107,0),"")+IFERROR(VLOOKUP(A135,'2024-2023'!$B$3:$LN$1000,91,0),""),"")</f>
        <v>1490</v>
      </c>
      <c r="W135">
        <f>IFERROR(IFERROR(VLOOKUP(A135,'2020-2019'!$B$3:$LN$4660,93,0),"")+IFERROR(VLOOKUP(A135,'2020-2019'!$B$3:$LN$4660,109,0),""),"")</f>
        <v>160</v>
      </c>
      <c r="X135">
        <f>IFERROR(IFERROR(VLOOKUP(A135,'2022-2021'!$B$3:$LN$4660,94,0),"")+IFERROR(VLOOKUP(A135,'2022-2021'!$B$3:$LN$4660,110,0),""),"")</f>
        <v>2935</v>
      </c>
      <c r="Y135">
        <f>IFERROR(IFERROR(VLOOKUP(A135,'2022-2021'!$B$3:$LN$4660,109,0),"")+IFERROR(VLOOKUP(A135,'2022-2021'!$B$3:$LN$4660,93,0),""),"")</f>
        <v>2576</v>
      </c>
      <c r="Z135">
        <f>IFERROR((IFERROR(VLOOKUP(A135,'2024-2023'!$B$3:$LN$4660,110,0),"")+IFERROR(VLOOKUP(A135,'2024-2023'!$B$3:$LN$4660,94,0),"")),"")</f>
        <v>2549</v>
      </c>
      <c r="AA135">
        <f>IFERROR((IFERROR(VLOOKUP(A135,'2024-2023'!$B$3:$LN$4660,93,0),"")+IFERROR(VLOOKUP(A135,'2024-2023'!$B$3:$LN$4660,109,0),"")),"")</f>
        <v>1571</v>
      </c>
      <c r="AB135">
        <f>IFERROR((IFERROR(VLOOKUP(A135,'2020-2019'!$B$3:$LN$466,'2020-2019'!$CV$1,0),"")),"")</f>
        <v>-3951</v>
      </c>
      <c r="AC135">
        <f>IFERROR((IFERROR(VLOOKUP(A135,'2022-2021'!$B$3:$LN$4660,100,0),"")),"")</f>
        <v>696</v>
      </c>
      <c r="AD135">
        <f>IFERROR((IFERROR(VLOOKUP(A135,'2022-2021'!$B$3:$LN$4660,99,0),"")),"")</f>
        <v>913</v>
      </c>
      <c r="AE135">
        <f>IFERROR((IFERROR(VLOOKUP(A135,'2024-2023'!$B$3:$LN$4660,100,0),"")),"")</f>
        <v>312</v>
      </c>
      <c r="AF135">
        <f>IFERROR(VLOOKUP(A135,'2024-2023'!$B$3:$LN$4660,99,0),"")</f>
        <v>-118</v>
      </c>
      <c r="AG135">
        <f>IFERROR((IFERROR(VLOOKUP(A135,'2020-2019'!$B$3:$LN$4660,'2020-2019'!$X$1,0),"")+IFERROR(VLOOKUP(A135,'2020-2019'!$B$3:$LN$4660,'2020-2019'!$AN$1,0),"")),"")</f>
        <v>11728</v>
      </c>
      <c r="AH135">
        <f>IFERROR((IFERROR(VLOOKUP(A135,'2022-2021'!$B$3:$LN$4660,24,0),"")+IFERROR(VLOOKUP(A135,'2022-2021'!$B$3:$LN$4660,40,0),"")),"")</f>
        <v>12148</v>
      </c>
      <c r="AI135">
        <f>IFERROR((IFERROR(VLOOKUP(A135,'2022-2021'!$B$3:$LN$4660,23,0),"")+IFERROR(VLOOKUP(A135,'2022-2021'!$B$3:$LN$4660,39,0),"")),"")</f>
        <v>12554</v>
      </c>
      <c r="AJ135">
        <f>IFERROR((IFERROR(VLOOKUP(A135,'2024-2023'!$B$3:$LN$4660,24,0),"")+IFERROR(VLOOKUP(A135,'2024-2023'!$B$3:$LN$4660,40,0),"")),"")</f>
        <v>13174</v>
      </c>
      <c r="AK135">
        <f>IFERROR((IFERROR(VLOOKUP(A135,'2024-2023'!$B$3:$LN$4660,23,0),"")+IFERROR(VLOOKUP(A135,'2024-2023'!$B$3:$LN$4660,39,0),"")),"")</f>
        <v>13221</v>
      </c>
      <c r="AL135">
        <f>IFERROR(VLOOKUP(A135,'2020-2019'!$B$3:$LN$466,'2020-2019'!$AM$1,0),"")</f>
        <v>30</v>
      </c>
      <c r="AM135">
        <f>IFERROR(VLOOKUP(A135,'2022-2021'!$B$3:$LN$4660,38,0),"")</f>
        <v>417</v>
      </c>
      <c r="AN135">
        <f>IFERROR(VLOOKUP(A135,'2022-2021'!$B$3:$LN$4660,37,0),"")</f>
        <v>1102</v>
      </c>
      <c r="AO135">
        <f>IFERROR(VLOOKUP(A135,'2024-2023'!$B$3:$LN$4660,38,0),"")</f>
        <v>717</v>
      </c>
      <c r="AP135">
        <f>IFERROR(VLOOKUP(A135,'2024-2023'!$B$3:$LN$4660,37,0),"")</f>
        <v>731</v>
      </c>
      <c r="AQ135">
        <f>IFERROR((IFERROR(VLOOKUP(A135,'2020-2019'!$B$3:$LN$466,'2020-2019'!$BL$1,0),"")+IFERROR(VLOOKUP(A135,'2020-2019'!$B$3:$LN$466,'2020-2019'!$BV$1,0),"")),"")</f>
        <v>0</v>
      </c>
      <c r="AR135" s="5">
        <f t="shared" si="14"/>
        <v>74.5</v>
      </c>
      <c r="AS135" t="str">
        <f>IFERROR(VLOOKUP(A135,риски!$G$2:$H$642,2,0),"")</f>
        <v>низкий</v>
      </c>
      <c r="AT135" t="str">
        <f>IFERROR(VLOOKUP(A135,Реест!A169:$P$30000,15,0),"")</f>
        <v>pc-chernozemya.ru</v>
      </c>
      <c r="AU135" t="str">
        <f>IFERROR(VLOOKUP(A135,old!$A$3:$AU$2001,47,0),"")</f>
        <v>image192</v>
      </c>
      <c r="AV135" s="3">
        <f t="shared" si="15"/>
        <v>1.1273021828103684</v>
      </c>
      <c r="AW135" t="str">
        <f t="shared" si="16"/>
        <v xml:space="preserve"> ООО ПКО «Правовой центр Черноземья» зарегистрировано по адресу: 305023, Курская обл, Курск г, Прогонная 1-я ул, дом № 1, офис 206. Генеральным директором является Яновский Юрий Владимирович. Рост доходов компании за 5 лет: 7450%. Рост финансовых активов компании за 5 лет: 112,73%. ФССП присвоил низкий уровень риска для данного ПКО.</v>
      </c>
      <c r="AX135" t="s">
        <v>22952</v>
      </c>
      <c r="AY135">
        <f>VLOOKUP(A135,'2024-2023'!$B$2:$NY$583,'2024-2023'!$BH$1,0)</f>
        <v>13623</v>
      </c>
      <c r="AZ135">
        <f>VLOOKUP(A135,'2024-2023'!$B$2:$NY$583,71,0)</f>
        <v>0</v>
      </c>
      <c r="BA135">
        <f>VLOOKUP(A135,'2024-2023'!$B$2:$NY$583,79,0)</f>
        <v>530</v>
      </c>
      <c r="BB135">
        <f t="shared" si="17"/>
        <v>3.8904793364163547E-2</v>
      </c>
      <c r="BC135" s="6">
        <f t="shared" si="18"/>
        <v>14.9</v>
      </c>
      <c r="BD135" s="6">
        <f t="shared" si="19"/>
        <v>-7.9194630872483227E-2</v>
      </c>
      <c r="BE135" t="str">
        <f t="shared" si="20"/>
        <v>Малая фирма</v>
      </c>
    </row>
    <row r="136" spans="1:57">
      <c r="A136" s="10">
        <v>3625013023</v>
      </c>
      <c r="B136">
        <v>538</v>
      </c>
      <c r="C136" t="s">
        <v>1165</v>
      </c>
      <c r="D136">
        <v>3625013023</v>
      </c>
      <c r="E136" t="s">
        <v>15012</v>
      </c>
      <c r="F136" t="s">
        <v>14053</v>
      </c>
      <c r="G136" s="7">
        <v>41597</v>
      </c>
      <c r="H136">
        <v>12</v>
      </c>
      <c r="I136" t="s">
        <v>73</v>
      </c>
      <c r="J136" t="s">
        <v>5429</v>
      </c>
      <c r="K136" t="s">
        <v>5429</v>
      </c>
      <c r="L136" t="s">
        <v>4166</v>
      </c>
      <c r="M136">
        <f>VLOOKUP(D136,УК!$A$1:$B$599,2,0)/1000</f>
        <v>1018.998</v>
      </c>
      <c r="R136" s="10">
        <f>IFERROR(IFERROR(VLOOKUP(A136,'2020-2019'!$B$3:$LN$466,108,0),"")+IFERROR(VLOOKUP(A136,'2020-2019'!$B$3:$LN$1000,91,0),""),"")</f>
        <v>4379</v>
      </c>
      <c r="S136" s="10">
        <f>IFERROR(IFERROR(VLOOKUP(A136,'2022-2021'!$B$3:$LN$1000,108,0),"")+IFERROR(VLOOKUP(A136,'2022-2021'!$B$3:$LN$1000,92,0),""),"")</f>
        <v>6948</v>
      </c>
      <c r="T136" s="10">
        <f>IFERROR(IFERROR(VLOOKUP(A136,'2022-2021'!$B$3:$LN$1000,107,0),"")+IFERROR(VLOOKUP(A136,'2022-2021'!$B$3:$LN$1000,91,0),""),"")</f>
        <v>9371</v>
      </c>
      <c r="U136" s="10">
        <f>IFERROR(IFERROR(VLOOKUP(A136,'2024-2023'!$B$3:$LN$1000,108,0),"")+IFERROR(VLOOKUP(A136,'2024-2023'!$B$3:$LN$1000,92,0),""),"")</f>
        <v>15614</v>
      </c>
      <c r="V136" s="10">
        <f>IFERROR(IFERROR(VLOOKUP(A136,'2024-2023'!$B$3:$LN$1000,107,0),"")+IFERROR(VLOOKUP(A136,'2024-2023'!$B$3:$LN$1000,91,0),""),"")</f>
        <v>4454</v>
      </c>
      <c r="W136">
        <f>IFERROR(IFERROR(VLOOKUP(A136,'2020-2019'!$B$3:$LN$4660,93,0),"")+IFERROR(VLOOKUP(A136,'2020-2019'!$B$3:$LN$4660,109,0),""),"")</f>
        <v>2049</v>
      </c>
      <c r="X136">
        <f>IFERROR(IFERROR(VLOOKUP(A136,'2022-2021'!$B$3:$LN$4660,94,0),"")+IFERROR(VLOOKUP(A136,'2022-2021'!$B$3:$LN$4660,110,0),""),"")</f>
        <v>5323</v>
      </c>
      <c r="Y136">
        <f>IFERROR(IFERROR(VLOOKUP(A136,'2022-2021'!$B$3:$LN$4660,109,0),"")+IFERROR(VLOOKUP(A136,'2022-2021'!$B$3:$LN$4660,93,0),""),"")</f>
        <v>9059</v>
      </c>
      <c r="Z136">
        <f>IFERROR((IFERROR(VLOOKUP(A136,'2024-2023'!$B$3:$LN$4660,110,0),"")+IFERROR(VLOOKUP(A136,'2024-2023'!$B$3:$LN$4660,94,0),"")),"")</f>
        <v>27594</v>
      </c>
      <c r="AA136">
        <f>IFERROR((IFERROR(VLOOKUP(A136,'2024-2023'!$B$3:$LN$4660,93,0),"")+IFERROR(VLOOKUP(A136,'2024-2023'!$B$3:$LN$4660,109,0),"")),"")</f>
        <v>5594</v>
      </c>
      <c r="AB136">
        <f>IFERROR((IFERROR(VLOOKUP(A136,'2020-2019'!$B$3:$LN$466,'2020-2019'!$CV$1,0),"")),"")</f>
        <v>320</v>
      </c>
      <c r="AC136">
        <f>IFERROR((IFERROR(VLOOKUP(A136,'2022-2021'!$B$3:$LN$4660,100,0),"")),"")</f>
        <v>1536</v>
      </c>
      <c r="AD136">
        <f>IFERROR((IFERROR(VLOOKUP(A136,'2022-2021'!$B$3:$LN$4660,99,0),"")),"")</f>
        <v>240</v>
      </c>
      <c r="AE136">
        <f>IFERROR((IFERROR(VLOOKUP(A136,'2024-2023'!$B$3:$LN$4660,100,0),"")),"")</f>
        <v>-12803</v>
      </c>
      <c r="AF136">
        <f>IFERROR(VLOOKUP(A136,'2024-2023'!$B$3:$LN$4660,99,0),"")</f>
        <v>-1640</v>
      </c>
      <c r="AG136">
        <f>IFERROR((IFERROR(VLOOKUP(A136,'2020-2019'!$B$3:$LN$4660,'2020-2019'!$X$1,0),"")+IFERROR(VLOOKUP(A136,'2020-2019'!$B$3:$LN$4660,'2020-2019'!$AN$1,0),"")),"")</f>
        <v>0</v>
      </c>
      <c r="AH136">
        <f>IFERROR((IFERROR(VLOOKUP(A136,'2022-2021'!$B$3:$LN$4660,24,0),"")+IFERROR(VLOOKUP(A136,'2022-2021'!$B$3:$LN$4660,40,0),"")),"")</f>
        <v>0</v>
      </c>
      <c r="AI136">
        <f>IFERROR((IFERROR(VLOOKUP(A136,'2022-2021'!$B$3:$LN$4660,23,0),"")+IFERROR(VLOOKUP(A136,'2022-2021'!$B$3:$LN$4660,39,0),"")),"")</f>
        <v>0</v>
      </c>
      <c r="AJ136">
        <f>IFERROR((IFERROR(VLOOKUP(A136,'2024-2023'!$B$3:$LN$4660,24,0),"")+IFERROR(VLOOKUP(A136,'2024-2023'!$B$3:$LN$4660,40,0),"")),"")</f>
        <v>0</v>
      </c>
      <c r="AK136">
        <f>IFERROR((IFERROR(VLOOKUP(A136,'2024-2023'!$B$3:$LN$4660,23,0),"")+IFERROR(VLOOKUP(A136,'2024-2023'!$B$3:$LN$4660,39,0),"")),"")</f>
        <v>4</v>
      </c>
      <c r="AL136">
        <f>IFERROR(VLOOKUP(A136,'2020-2019'!$B$3:$LN$466,'2020-2019'!$AM$1,0),"")</f>
        <v>2372</v>
      </c>
      <c r="AM136">
        <f>IFERROR(VLOOKUP(A136,'2022-2021'!$B$3:$LN$4660,38,0),"")</f>
        <v>14241</v>
      </c>
      <c r="AN136">
        <f>IFERROR(VLOOKUP(A136,'2022-2021'!$B$3:$LN$4660,37,0),"")</f>
        <v>35121</v>
      </c>
      <c r="AO136">
        <f>IFERROR(VLOOKUP(A136,'2024-2023'!$B$3:$LN$4660,38,0),"")</f>
        <v>20269</v>
      </c>
      <c r="AP136">
        <f>IFERROR(VLOOKUP(A136,'2024-2023'!$B$3:$LN$4660,37,0),"")</f>
        <v>17209</v>
      </c>
      <c r="AQ136">
        <f>IFERROR((IFERROR(VLOOKUP(A136,'2020-2019'!$B$3:$LN$466,'2020-2019'!$BL$1,0),"")+IFERROR(VLOOKUP(A136,'2020-2019'!$B$3:$LN$466,'2020-2019'!$BV$1,0),"")),"")</f>
        <v>3972</v>
      </c>
      <c r="AR136" s="5">
        <f t="shared" si="14"/>
        <v>1.0169999999999999</v>
      </c>
      <c r="AS136" t="str">
        <f>IFERROR(VLOOKUP(A136,риски!$G$2:$H$642,2,0),"")</f>
        <v>низкий</v>
      </c>
      <c r="AT136" t="str">
        <f>IFERROR(VLOOKUP(A136,Реест!A170:$P$30000,15,0),"")</f>
        <v>yuriskonsult36.ru</v>
      </c>
      <c r="AU136">
        <f>IFERROR(VLOOKUP(A136,old!$A$3:$AU$2001,47,0),"")</f>
        <v>0</v>
      </c>
      <c r="AV136" s="3" t="str">
        <f t="shared" si="15"/>
        <v/>
      </c>
      <c r="AW136" t="str">
        <f t="shared" si="16"/>
        <v xml:space="preserve"> ООО ПКО «Юрисконсульт» зарегистрировано по адресу: 394054, Воронежская область, г.о. город Воронеж, г Воронеж, мкр. Жилой массив Олимпийский, д. 17, кв. 924. Генеральным директором является Плетнев Владимир Васильевич. Рост доходов компании за 5 лет: 101,7%. Объем заемных средств компании на конец 2024 года: 3972 тыс. руб. ФССП присвоил низкий уровень риска для данного ПКО.</v>
      </c>
      <c r="AX136" t="s">
        <v>22948</v>
      </c>
      <c r="AY136">
        <f>VLOOKUP(A136,'2024-2023'!$B$2:$NY$583,'2024-2023'!$BH$1,0)</f>
        <v>10083</v>
      </c>
      <c r="AZ136">
        <f>VLOOKUP(A136,'2024-2023'!$B$2:$NY$583,71,0)</f>
        <v>0</v>
      </c>
      <c r="BA136">
        <f>VLOOKUP(A136,'2024-2023'!$B$2:$NY$583,79,0)</f>
        <v>0</v>
      </c>
      <c r="BB136">
        <f t="shared" si="17"/>
        <v>0</v>
      </c>
      <c r="BC136" s="6">
        <f t="shared" si="18"/>
        <v>0.20339999999999997</v>
      </c>
      <c r="BD136" s="6">
        <f t="shared" si="19"/>
        <v>-0.36820835204310731</v>
      </c>
      <c r="BE136" t="str">
        <f t="shared" si="20"/>
        <v>Малая фирма</v>
      </c>
    </row>
    <row r="137" spans="1:57">
      <c r="A137" s="10">
        <v>1831167427</v>
      </c>
      <c r="B137">
        <v>68</v>
      </c>
      <c r="C137" t="s">
        <v>1171</v>
      </c>
      <c r="D137">
        <v>1831167427</v>
      </c>
      <c r="E137" t="s">
        <v>15013</v>
      </c>
      <c r="F137" t="s">
        <v>14054</v>
      </c>
      <c r="G137" s="7">
        <v>41837</v>
      </c>
      <c r="H137">
        <v>12</v>
      </c>
      <c r="I137" t="s">
        <v>44</v>
      </c>
      <c r="J137" t="s">
        <v>4895</v>
      </c>
      <c r="K137" t="s">
        <v>4894</v>
      </c>
      <c r="L137" t="s">
        <v>1175</v>
      </c>
      <c r="M137">
        <f>VLOOKUP(D137,УК!$A$1:$B$599,2,0)/1000</f>
        <v>10000</v>
      </c>
      <c r="R137" s="10">
        <f>IFERROR(IFERROR(VLOOKUP(A137,'2020-2019'!$B$3:$LN$466,108,0),"")+IFERROR(VLOOKUP(A137,'2020-2019'!$B$3:$LN$1000,91,0),""),"")</f>
        <v>74072</v>
      </c>
      <c r="S137" s="10">
        <f>IFERROR(IFERROR(VLOOKUP(A137,'2022-2021'!$B$3:$LN$1000,108,0),"")+IFERROR(VLOOKUP(A137,'2022-2021'!$B$3:$LN$1000,92,0),""),"")</f>
        <v>88679</v>
      </c>
      <c r="T137" s="10">
        <f>IFERROR(IFERROR(VLOOKUP(A137,'2022-2021'!$B$3:$LN$1000,107,0),"")+IFERROR(VLOOKUP(A137,'2022-2021'!$B$3:$LN$1000,91,0),""),"")</f>
        <v>134747</v>
      </c>
      <c r="U137" s="10">
        <f>IFERROR(IFERROR(VLOOKUP(A137,'2024-2023'!$B$3:$LN$1000,108,0),"")+IFERROR(VLOOKUP(A137,'2024-2023'!$B$3:$LN$1000,92,0),""),"")</f>
        <v>210100</v>
      </c>
      <c r="V137" s="10">
        <f>IFERROR(IFERROR(VLOOKUP(A137,'2024-2023'!$B$3:$LN$1000,107,0),"")+IFERROR(VLOOKUP(A137,'2024-2023'!$B$3:$LN$1000,91,0),""),"")</f>
        <v>306735</v>
      </c>
      <c r="W137">
        <f>IFERROR(IFERROR(VLOOKUP(A137,'2020-2019'!$B$3:$LN$4660,93,0),"")+IFERROR(VLOOKUP(A137,'2020-2019'!$B$3:$LN$4660,109,0),""),"")</f>
        <v>76751</v>
      </c>
      <c r="X137">
        <f>IFERROR(IFERROR(VLOOKUP(A137,'2022-2021'!$B$3:$LN$4660,94,0),"")+IFERROR(VLOOKUP(A137,'2022-2021'!$B$3:$LN$4660,110,0),""),"")</f>
        <v>11204</v>
      </c>
      <c r="Y137">
        <f>IFERROR(IFERROR(VLOOKUP(A137,'2022-2021'!$B$3:$LN$4660,109,0),"")+IFERROR(VLOOKUP(A137,'2022-2021'!$B$3:$LN$4660,93,0),""),"")</f>
        <v>6779</v>
      </c>
      <c r="Z137">
        <f>IFERROR((IFERROR(VLOOKUP(A137,'2024-2023'!$B$3:$LN$4660,110,0),"")+IFERROR(VLOOKUP(A137,'2024-2023'!$B$3:$LN$4660,94,0),"")),"")</f>
        <v>129804</v>
      </c>
      <c r="AA137">
        <f>IFERROR((IFERROR(VLOOKUP(A137,'2024-2023'!$B$3:$LN$4660,93,0),"")+IFERROR(VLOOKUP(A137,'2024-2023'!$B$3:$LN$4660,109,0),"")),"")</f>
        <v>146635</v>
      </c>
      <c r="AB137">
        <f>IFERROR((IFERROR(VLOOKUP(A137,'2020-2019'!$B$3:$LN$466,'2020-2019'!$CV$1,0),"")),"")</f>
        <v>12197</v>
      </c>
      <c r="AC137">
        <f>IFERROR((IFERROR(VLOOKUP(A137,'2022-2021'!$B$3:$LN$4660,100,0),"")),"")</f>
        <v>31092</v>
      </c>
      <c r="AD137">
        <f>IFERROR((IFERROR(VLOOKUP(A137,'2022-2021'!$B$3:$LN$4660,99,0),"")),"")</f>
        <v>84818</v>
      </c>
      <c r="AE137">
        <f>IFERROR((IFERROR(VLOOKUP(A137,'2024-2023'!$B$3:$LN$4660,100,0),"")),"")</f>
        <v>71814</v>
      </c>
      <c r="AF137">
        <f>IFERROR(VLOOKUP(A137,'2024-2023'!$B$3:$LN$4660,99,0),"")</f>
        <v>140768</v>
      </c>
      <c r="AG137">
        <f>IFERROR((IFERROR(VLOOKUP(A137,'2020-2019'!$B$3:$LN$4660,'2020-2019'!$X$1,0),"")+IFERROR(VLOOKUP(A137,'2020-2019'!$B$3:$LN$4660,'2020-2019'!$AN$1,0),"")),"")</f>
        <v>103086</v>
      </c>
      <c r="AH137">
        <f>IFERROR((IFERROR(VLOOKUP(A137,'2022-2021'!$B$3:$LN$4660,24,0),"")+IFERROR(VLOOKUP(A137,'2022-2021'!$B$3:$LN$4660,40,0),"")),"")</f>
        <v>111076</v>
      </c>
      <c r="AI137">
        <f>IFERROR((IFERROR(VLOOKUP(A137,'2022-2021'!$B$3:$LN$4660,23,0),"")+IFERROR(VLOOKUP(A137,'2022-2021'!$B$3:$LN$4660,39,0),"")),"")</f>
        <v>167495</v>
      </c>
      <c r="AJ137">
        <f>IFERROR((IFERROR(VLOOKUP(A137,'2024-2023'!$B$3:$LN$4660,24,0),"")+IFERROR(VLOOKUP(A137,'2024-2023'!$B$3:$LN$4660,40,0),"")),"")</f>
        <v>245024</v>
      </c>
      <c r="AK137">
        <f>IFERROR((IFERROR(VLOOKUP(A137,'2024-2023'!$B$3:$LN$4660,23,0),"")+IFERROR(VLOOKUP(A137,'2024-2023'!$B$3:$LN$4660,39,0),"")),"")</f>
        <v>323603</v>
      </c>
      <c r="AL137">
        <f>IFERROR(VLOOKUP(A137,'2020-2019'!$B$3:$LN$466,'2020-2019'!$AM$1,0),"")</f>
        <v>5805</v>
      </c>
      <c r="AM137">
        <f>IFERROR(VLOOKUP(A137,'2022-2021'!$B$3:$LN$4660,38,0),"")</f>
        <v>8625</v>
      </c>
      <c r="AN137">
        <f>IFERROR(VLOOKUP(A137,'2022-2021'!$B$3:$LN$4660,37,0),"")</f>
        <v>5224</v>
      </c>
      <c r="AO137">
        <f>IFERROR(VLOOKUP(A137,'2024-2023'!$B$3:$LN$4660,38,0),"")</f>
        <v>10959</v>
      </c>
      <c r="AP137">
        <f>IFERROR(VLOOKUP(A137,'2024-2023'!$B$3:$LN$4660,37,0),"")</f>
        <v>11962</v>
      </c>
      <c r="AQ137">
        <f>IFERROR((IFERROR(VLOOKUP(A137,'2020-2019'!$B$3:$LN$466,'2020-2019'!$BL$1,0),"")+IFERROR(VLOOKUP(A137,'2020-2019'!$B$3:$LN$466,'2020-2019'!$BV$1,0),"")),"")</f>
        <v>14792</v>
      </c>
      <c r="AR137" s="5">
        <f t="shared" si="14"/>
        <v>4.141</v>
      </c>
      <c r="AS137" t="str">
        <f>IFERROR(VLOOKUP(A137,риски!$G$2:$H$642,2,0),"")</f>
        <v>низкий</v>
      </c>
      <c r="AT137" t="str">
        <f>IFERROR(VLOOKUP(A137,Реест!A171:$P$30000,15,0),"")</f>
        <v>collect118.ru</v>
      </c>
      <c r="AU137" t="str">
        <f>IFERROR(VLOOKUP(A137,old!$A$3:$AU$2001,47,0),"")</f>
        <v>image1001</v>
      </c>
      <c r="AV137" s="3">
        <f t="shared" si="15"/>
        <v>3.1391556564421941</v>
      </c>
      <c r="AW137" t="str">
        <f t="shared" si="16"/>
        <v xml:space="preserve"> ООО ПКО «Экспресс Коллекшн» зарегистрировано по адресу: 426006, Удмуртская Респ, г Ижевск, проезд им Дерябина, 3, 314. Генеральным директором является Чирков Константин Николаевич. Рост доходов компании за 5 лет: 414,1%. Рост финансовых активов компании за 5 лет: 313,92%. Объем заемных средств компании на конец 2024 года: 14792 тыс. руб. ФССП присвоил низкий уровень риска для данного ПКО.</v>
      </c>
      <c r="AX137" t="s">
        <v>22944</v>
      </c>
      <c r="AY137">
        <f>VLOOKUP(A137,'2024-2023'!$B$2:$NY$583,'2024-2023'!$BH$1,0)</f>
        <v>327526</v>
      </c>
      <c r="AZ137">
        <f>VLOOKUP(A137,'2024-2023'!$B$2:$NY$583,71,0)</f>
        <v>0</v>
      </c>
      <c r="BA137">
        <f>VLOOKUP(A137,'2024-2023'!$B$2:$NY$583,79,0)</f>
        <v>24096</v>
      </c>
      <c r="BB137">
        <f t="shared" si="17"/>
        <v>7.3569731868615013E-2</v>
      </c>
      <c r="BC137" s="6">
        <f t="shared" si="18"/>
        <v>0.82820000000000005</v>
      </c>
      <c r="BD137" s="6">
        <f t="shared" si="19"/>
        <v>0.45892382675599458</v>
      </c>
      <c r="BE137" t="str">
        <f t="shared" si="20"/>
        <v>Малая фирма</v>
      </c>
    </row>
    <row r="138" spans="1:57">
      <c r="A138" s="10">
        <v>5260402511</v>
      </c>
      <c r="B138">
        <v>162</v>
      </c>
      <c r="C138" t="s">
        <v>1177</v>
      </c>
      <c r="D138">
        <v>5260402511</v>
      </c>
      <c r="E138" t="s">
        <v>15014</v>
      </c>
      <c r="F138" t="s">
        <v>14055</v>
      </c>
      <c r="G138" s="7">
        <v>41984</v>
      </c>
      <c r="H138">
        <v>11</v>
      </c>
      <c r="I138" t="s">
        <v>73</v>
      </c>
      <c r="J138" t="s">
        <v>5049</v>
      </c>
      <c r="K138" t="s">
        <v>5049</v>
      </c>
      <c r="L138" t="s">
        <v>1181</v>
      </c>
      <c r="M138">
        <f>VLOOKUP(D138,УК!$A$1:$B$599,2,0)/1000</f>
        <v>10</v>
      </c>
      <c r="R138" s="10">
        <f>IFERROR(IFERROR(VLOOKUP(A138,'2020-2019'!$B$3:$LN$466,108,0),"")+IFERROR(VLOOKUP(A138,'2020-2019'!$B$3:$LN$1000,91,0),""),"")</f>
        <v>25404</v>
      </c>
      <c r="S138" s="10">
        <f>IFERROR(IFERROR(VLOOKUP(A138,'2022-2021'!$B$3:$LN$1000,108,0),"")+IFERROR(VLOOKUP(A138,'2022-2021'!$B$3:$LN$1000,92,0),""),"")</f>
        <v>61786</v>
      </c>
      <c r="T138" s="10">
        <f>IFERROR(IFERROR(VLOOKUP(A138,'2022-2021'!$B$3:$LN$1000,107,0),"")+IFERROR(VLOOKUP(A138,'2022-2021'!$B$3:$LN$1000,91,0),""),"")</f>
        <v>52279</v>
      </c>
      <c r="U138" s="10">
        <f>IFERROR(IFERROR(VLOOKUP(A138,'2024-2023'!$B$3:$LN$1000,108,0),"")+IFERROR(VLOOKUP(A138,'2024-2023'!$B$3:$LN$1000,92,0),""),"")</f>
        <v>61121</v>
      </c>
      <c r="V138" s="10">
        <f>IFERROR(IFERROR(VLOOKUP(A138,'2024-2023'!$B$3:$LN$1000,107,0),"")+IFERROR(VLOOKUP(A138,'2024-2023'!$B$3:$LN$1000,91,0),""),"")</f>
        <v>90181</v>
      </c>
      <c r="W138">
        <f>IFERROR(IFERROR(VLOOKUP(A138,'2020-2019'!$B$3:$LN$4660,93,0),"")+IFERROR(VLOOKUP(A138,'2020-2019'!$B$3:$LN$4660,109,0),""),"")</f>
        <v>23538</v>
      </c>
      <c r="X138">
        <f>IFERROR(IFERROR(VLOOKUP(A138,'2022-2021'!$B$3:$LN$4660,94,0),"")+IFERROR(VLOOKUP(A138,'2022-2021'!$B$3:$LN$4660,110,0),""),"")</f>
        <v>60516</v>
      </c>
      <c r="Y138">
        <f>IFERROR(IFERROR(VLOOKUP(A138,'2022-2021'!$B$3:$LN$4660,109,0),"")+IFERROR(VLOOKUP(A138,'2022-2021'!$B$3:$LN$4660,93,0),""),"")</f>
        <v>44449</v>
      </c>
      <c r="Z138">
        <f>IFERROR((IFERROR(VLOOKUP(A138,'2024-2023'!$B$3:$LN$4660,110,0),"")+IFERROR(VLOOKUP(A138,'2024-2023'!$B$3:$LN$4660,94,0),"")),"")</f>
        <v>49131</v>
      </c>
      <c r="AA138">
        <f>IFERROR((IFERROR(VLOOKUP(A138,'2024-2023'!$B$3:$LN$4660,93,0),"")+IFERROR(VLOOKUP(A138,'2024-2023'!$B$3:$LN$4660,109,0),"")),"")</f>
        <v>77291</v>
      </c>
      <c r="AB138">
        <f>IFERROR((IFERROR(VLOOKUP(A138,'2020-2019'!$B$3:$LN$466,'2020-2019'!$CV$1,0),"")),"")</f>
        <v>1091</v>
      </c>
      <c r="AC138">
        <f>IFERROR((IFERROR(VLOOKUP(A138,'2022-2021'!$B$3:$LN$4660,100,0),"")),"")</f>
        <v>1270</v>
      </c>
      <c r="AD138">
        <f>IFERROR((IFERROR(VLOOKUP(A138,'2022-2021'!$B$3:$LN$4660,99,0),"")),"")</f>
        <v>7830</v>
      </c>
      <c r="AE138">
        <f>IFERROR((IFERROR(VLOOKUP(A138,'2024-2023'!$B$3:$LN$4660,100,0),"")),"")</f>
        <v>8004</v>
      </c>
      <c r="AF138">
        <f>IFERROR(VLOOKUP(A138,'2024-2023'!$B$3:$LN$4660,99,0),"")</f>
        <v>8527</v>
      </c>
      <c r="AG138">
        <f>IFERROR((IFERROR(VLOOKUP(A138,'2020-2019'!$B$3:$LN$4660,'2020-2019'!$X$1,0),"")+IFERROR(VLOOKUP(A138,'2020-2019'!$B$3:$LN$4660,'2020-2019'!$AN$1,0),"")),"")</f>
        <v>0</v>
      </c>
      <c r="AH138">
        <f>IFERROR((IFERROR(VLOOKUP(A138,'2022-2021'!$B$3:$LN$4660,24,0),"")+IFERROR(VLOOKUP(A138,'2022-2021'!$B$3:$LN$4660,40,0),"")),"")</f>
        <v>0</v>
      </c>
      <c r="AI138">
        <f>IFERROR((IFERROR(VLOOKUP(A138,'2022-2021'!$B$3:$LN$4660,23,0),"")+IFERROR(VLOOKUP(A138,'2022-2021'!$B$3:$LN$4660,39,0),"")),"")</f>
        <v>0</v>
      </c>
      <c r="AJ138">
        <f>IFERROR((IFERROR(VLOOKUP(A138,'2024-2023'!$B$3:$LN$4660,24,0),"")+IFERROR(VLOOKUP(A138,'2024-2023'!$B$3:$LN$4660,40,0),"")),"")</f>
        <v>0</v>
      </c>
      <c r="AK138">
        <f>IFERROR((IFERROR(VLOOKUP(A138,'2024-2023'!$B$3:$LN$4660,23,0),"")+IFERROR(VLOOKUP(A138,'2024-2023'!$B$3:$LN$4660,39,0),"")),"")</f>
        <v>0</v>
      </c>
      <c r="AL138">
        <f>IFERROR(VLOOKUP(A138,'2020-2019'!$B$3:$LN$466,'2020-2019'!$AM$1,0),"")</f>
        <v>105890</v>
      </c>
      <c r="AM138">
        <f>IFERROR(VLOOKUP(A138,'2022-2021'!$B$3:$LN$4660,38,0),"")</f>
        <v>220563</v>
      </c>
      <c r="AN138">
        <f>IFERROR(VLOOKUP(A138,'2022-2021'!$B$3:$LN$4660,37,0),"")</f>
        <v>323874</v>
      </c>
      <c r="AO138">
        <f>IFERROR(VLOOKUP(A138,'2024-2023'!$B$3:$LN$4660,38,0),"")</f>
        <v>587373</v>
      </c>
      <c r="AP138">
        <f>IFERROR(VLOOKUP(A138,'2024-2023'!$B$3:$LN$4660,37,0),"")</f>
        <v>562892</v>
      </c>
      <c r="AQ138">
        <f>IFERROR((IFERROR(VLOOKUP(A138,'2020-2019'!$B$3:$LN$466,'2020-2019'!$BL$1,0),"")+IFERROR(VLOOKUP(A138,'2020-2019'!$B$3:$LN$466,'2020-2019'!$BV$1,0),"")),"")</f>
        <v>58599</v>
      </c>
      <c r="AR138" s="5">
        <f t="shared" si="14"/>
        <v>3.55</v>
      </c>
      <c r="AS138" t="str">
        <f>IFERROR(VLOOKUP(A138,риски!$G$2:$H$642,2,0),"")</f>
        <v>низкий</v>
      </c>
      <c r="AT138" t="str">
        <f>IFERROR(VLOOKUP(A138,Реест!A172:$P$30000,15,0),"")</f>
        <v>fineff.ru</v>
      </c>
      <c r="AU138" t="str">
        <f>IFERROR(VLOOKUP(A138,old!$A$3:$AU$2001,47,0),"")</f>
        <v>image174</v>
      </c>
      <c r="AV138" s="3" t="str">
        <f t="shared" si="15"/>
        <v/>
      </c>
      <c r="AW138" t="str">
        <f t="shared" si="16"/>
        <v xml:space="preserve"> ООО ПКО «ФинЭффект» зарегистрировано по адресу: 603000, Нижегородская обл, Нижний Новгород г, Холодный пер, дом № 7, оф.3. Генеральным директором является Омяльев Андрей Анатольевич. Рост доходов компании за 5 лет: 355%. Объем заемных средств компании на конец 2024 года: 58599 тыс. руб. ФССП присвоил низкий уровень риска для данного ПКО.</v>
      </c>
      <c r="AX138" t="s">
        <v>22921</v>
      </c>
      <c r="AY138">
        <f>VLOOKUP(A138,'2024-2023'!$B$2:$NY$583,'2024-2023'!$BH$1,0)</f>
        <v>263567</v>
      </c>
      <c r="AZ138">
        <f>VLOOKUP(A138,'2024-2023'!$B$2:$NY$583,71,0)</f>
        <v>0</v>
      </c>
      <c r="BA138">
        <f>VLOOKUP(A138,'2024-2023'!$B$2:$NY$583,79,0)</f>
        <v>0</v>
      </c>
      <c r="BB138">
        <f t="shared" si="17"/>
        <v>0</v>
      </c>
      <c r="BC138" s="6">
        <f t="shared" si="18"/>
        <v>0.71</v>
      </c>
      <c r="BD138" s="6">
        <f t="shared" si="19"/>
        <v>9.4554285270733299E-2</v>
      </c>
      <c r="BE138" t="str">
        <f t="shared" si="20"/>
        <v>Малая фирма</v>
      </c>
    </row>
    <row r="139" spans="1:57">
      <c r="A139" s="10">
        <v>5406972623</v>
      </c>
      <c r="B139">
        <v>119</v>
      </c>
      <c r="C139" t="s">
        <v>1184</v>
      </c>
      <c r="D139">
        <v>5406972623</v>
      </c>
      <c r="E139" t="s">
        <v>15015</v>
      </c>
      <c r="F139" t="s">
        <v>14058</v>
      </c>
      <c r="G139" s="7">
        <v>42814</v>
      </c>
      <c r="H139">
        <v>9</v>
      </c>
      <c r="I139" t="s">
        <v>73</v>
      </c>
      <c r="J139" t="s">
        <v>4918</v>
      </c>
      <c r="K139" t="s">
        <v>4918</v>
      </c>
      <c r="L139" t="s">
        <v>1188</v>
      </c>
      <c r="M139">
        <f>VLOOKUP(D139,УК!$A$1:$B$599,2,0)/1000</f>
        <v>10000</v>
      </c>
      <c r="R139" s="10">
        <f>IFERROR(IFERROR(VLOOKUP(A139,'2020-2019'!$B$3:$LN$466,108,0),"")+IFERROR(VLOOKUP(A139,'2020-2019'!$B$3:$LN$1000,91,0),""),"")</f>
        <v>8479</v>
      </c>
      <c r="S139" s="10">
        <f>IFERROR(IFERROR(VLOOKUP(A139,'2022-2021'!$B$3:$LN$1000,108,0),"")+IFERROR(VLOOKUP(A139,'2022-2021'!$B$3:$LN$1000,92,0),""),"")</f>
        <v>51420</v>
      </c>
      <c r="T139" s="10">
        <f>IFERROR(IFERROR(VLOOKUP(A139,'2022-2021'!$B$3:$LN$1000,107,0),"")+IFERROR(VLOOKUP(A139,'2022-2021'!$B$3:$LN$1000,91,0),""),"")</f>
        <v>59851</v>
      </c>
      <c r="U139" s="10">
        <f>IFERROR(IFERROR(VLOOKUP(A139,'2024-2023'!$B$3:$LN$1000,108,0),"")+IFERROR(VLOOKUP(A139,'2024-2023'!$B$3:$LN$1000,92,0),""),"")</f>
        <v>109568</v>
      </c>
      <c r="V139" s="10">
        <f>IFERROR(IFERROR(VLOOKUP(A139,'2024-2023'!$B$3:$LN$1000,107,0),"")+IFERROR(VLOOKUP(A139,'2024-2023'!$B$3:$LN$1000,91,0),""),"")</f>
        <v>235777</v>
      </c>
      <c r="W139">
        <f>IFERROR(IFERROR(VLOOKUP(A139,'2020-2019'!$B$3:$LN$4660,93,0),"")+IFERROR(VLOOKUP(A139,'2020-2019'!$B$3:$LN$4660,109,0),""),"")</f>
        <v>5279</v>
      </c>
      <c r="X139">
        <f>IFERROR(IFERROR(VLOOKUP(A139,'2022-2021'!$B$3:$LN$4660,94,0),"")+IFERROR(VLOOKUP(A139,'2022-2021'!$B$3:$LN$4660,110,0),""),"")</f>
        <v>44958</v>
      </c>
      <c r="Y139">
        <f>IFERROR(IFERROR(VLOOKUP(A139,'2022-2021'!$B$3:$LN$4660,109,0),"")+IFERROR(VLOOKUP(A139,'2022-2021'!$B$3:$LN$4660,93,0),""),"")</f>
        <v>50200</v>
      </c>
      <c r="Z139">
        <f>IFERROR((IFERROR(VLOOKUP(A139,'2024-2023'!$B$3:$LN$4660,110,0),"")+IFERROR(VLOOKUP(A139,'2024-2023'!$B$3:$LN$4660,94,0),"")),"")</f>
        <v>74730</v>
      </c>
      <c r="AA139">
        <f>IFERROR((IFERROR(VLOOKUP(A139,'2024-2023'!$B$3:$LN$4660,93,0),"")+IFERROR(VLOOKUP(A139,'2024-2023'!$B$3:$LN$4660,109,0),"")),"")</f>
        <v>192014</v>
      </c>
      <c r="AB139">
        <f>IFERROR((IFERROR(VLOOKUP(A139,'2020-2019'!$B$3:$LN$466,'2020-2019'!$CV$1,0),"")),"")</f>
        <v>2981</v>
      </c>
      <c r="AC139">
        <f>IFERROR((IFERROR(VLOOKUP(A139,'2022-2021'!$B$3:$LN$4660,100,0),"")),"")</f>
        <v>5155</v>
      </c>
      <c r="AD139">
        <f>IFERROR((IFERROR(VLOOKUP(A139,'2022-2021'!$B$3:$LN$4660,99,0),"")),"")</f>
        <v>7721</v>
      </c>
      <c r="AE139">
        <f>IFERROR((IFERROR(VLOOKUP(A139,'2024-2023'!$B$3:$LN$4660,100,0),"")),"")</f>
        <v>26401</v>
      </c>
      <c r="AF139">
        <f>IFERROR(VLOOKUP(A139,'2024-2023'!$B$3:$LN$4660,99,0),"")</f>
        <v>31128</v>
      </c>
      <c r="AG139">
        <f>IFERROR((IFERROR(VLOOKUP(A139,'2020-2019'!$B$3:$LN$4660,'2020-2019'!$X$1,0),"")+IFERROR(VLOOKUP(A139,'2020-2019'!$B$3:$LN$4660,'2020-2019'!$AN$1,0),"")),"")</f>
        <v>0</v>
      </c>
      <c r="AH139">
        <f>IFERROR((IFERROR(VLOOKUP(A139,'2022-2021'!$B$3:$LN$4660,24,0),"")+IFERROR(VLOOKUP(A139,'2022-2021'!$B$3:$LN$4660,40,0),"")),"")</f>
        <v>0</v>
      </c>
      <c r="AI139">
        <f>IFERROR((IFERROR(VLOOKUP(A139,'2022-2021'!$B$3:$LN$4660,23,0),"")+IFERROR(VLOOKUP(A139,'2022-2021'!$B$3:$LN$4660,39,0),"")),"")</f>
        <v>0</v>
      </c>
      <c r="AJ139">
        <f>IFERROR((IFERROR(VLOOKUP(A139,'2024-2023'!$B$3:$LN$4660,24,0),"")+IFERROR(VLOOKUP(A139,'2024-2023'!$B$3:$LN$4660,40,0),"")),"")</f>
        <v>0</v>
      </c>
      <c r="AK139">
        <f>IFERROR((IFERROR(VLOOKUP(A139,'2024-2023'!$B$3:$LN$4660,23,0),"")+IFERROR(VLOOKUP(A139,'2024-2023'!$B$3:$LN$4660,39,0),"")),"")</f>
        <v>0</v>
      </c>
      <c r="AL139">
        <f>IFERROR(VLOOKUP(A139,'2020-2019'!$B$3:$LN$466,'2020-2019'!$AM$1,0),"")</f>
        <v>11509</v>
      </c>
      <c r="AM139">
        <f>IFERROR(VLOOKUP(A139,'2022-2021'!$B$3:$LN$4660,38,0),"")</f>
        <v>48089</v>
      </c>
      <c r="AN139">
        <f>IFERROR(VLOOKUP(A139,'2022-2021'!$B$3:$LN$4660,37,0),"")</f>
        <v>40291</v>
      </c>
      <c r="AO139">
        <f>IFERROR(VLOOKUP(A139,'2024-2023'!$B$3:$LN$4660,38,0),"")</f>
        <v>46079</v>
      </c>
      <c r="AP139">
        <f>IFERROR(VLOOKUP(A139,'2024-2023'!$B$3:$LN$4660,37,0),"")</f>
        <v>34318</v>
      </c>
      <c r="AQ139">
        <f>IFERROR((IFERROR(VLOOKUP(A139,'2020-2019'!$B$3:$LN$466,'2020-2019'!$BL$1,0),"")+IFERROR(VLOOKUP(A139,'2020-2019'!$B$3:$LN$466,'2020-2019'!$BV$1,0),"")),"")</f>
        <v>0</v>
      </c>
      <c r="AR139" s="5">
        <f t="shared" si="14"/>
        <v>27.806999999999999</v>
      </c>
      <c r="AS139" t="str">
        <f>IFERROR(VLOOKUP(A139,риски!$G$2:$H$642,2,0),"")</f>
        <v>низкий</v>
      </c>
      <c r="AT139" t="str">
        <f>IFERROR(VLOOKUP(A139,Реест!A173:$P$30000,15,0),"")</f>
        <v>zentrv.ru</v>
      </c>
      <c r="AU139" t="str">
        <f>IFERROR(VLOOKUP(A139,old!$A$3:$AU$2001,47,0),"")</f>
        <v>image152</v>
      </c>
      <c r="AV139" s="3" t="str">
        <f t="shared" si="15"/>
        <v/>
      </c>
      <c r="AW139" t="str">
        <f t="shared" si="16"/>
        <v xml:space="preserve"> ООО ПКО «Центр профессионального взыскания» зарегистрировано по адресу: 630007, Новосибирская обл, г Новосибирск, ул Коммунистическая, 35, 1. Генеральным директором является Яковлева Елена Александровна. Рост доходов компании за 5 лет: 2780,7%. ФССП присвоил низкий уровень риска для данного ПКО.</v>
      </c>
      <c r="AX139" t="s">
        <v>22931</v>
      </c>
      <c r="AY139">
        <f>VLOOKUP(A139,'2024-2023'!$B$2:$NY$583,'2024-2023'!$BH$1,0)</f>
        <v>64519</v>
      </c>
      <c r="AZ139">
        <f>VLOOKUP(A139,'2024-2023'!$B$2:$NY$583,71,0)</f>
        <v>0</v>
      </c>
      <c r="BA139">
        <f>VLOOKUP(A139,'2024-2023'!$B$2:$NY$583,79,0)</f>
        <v>0</v>
      </c>
      <c r="BB139">
        <f t="shared" si="17"/>
        <v>0</v>
      </c>
      <c r="BC139" s="6">
        <f t="shared" si="18"/>
        <v>5.5613999999999999</v>
      </c>
      <c r="BD139" s="6">
        <f t="shared" si="19"/>
        <v>0.13202305568397257</v>
      </c>
      <c r="BE139" t="str">
        <f t="shared" si="20"/>
        <v>Малая фирма</v>
      </c>
    </row>
    <row r="140" spans="1:57">
      <c r="A140" s="10">
        <v>1831177672</v>
      </c>
      <c r="B140">
        <v>202</v>
      </c>
      <c r="C140" t="s">
        <v>1191</v>
      </c>
      <c r="D140">
        <v>1831177672</v>
      </c>
      <c r="E140" t="s">
        <v>15016</v>
      </c>
      <c r="F140" t="s">
        <v>14059</v>
      </c>
      <c r="G140" s="7">
        <v>42384</v>
      </c>
      <c r="H140">
        <v>10</v>
      </c>
      <c r="I140" t="s">
        <v>73</v>
      </c>
      <c r="J140" t="s">
        <v>5127</v>
      </c>
      <c r="K140" t="s">
        <v>5126</v>
      </c>
      <c r="L140" t="s">
        <v>1195</v>
      </c>
      <c r="M140">
        <f>VLOOKUP(D140,УК!$A$1:$B$599,2,0)/1000</f>
        <v>10</v>
      </c>
      <c r="R140" s="10">
        <f>IFERROR(IFERROR(VLOOKUP(A140,'2020-2019'!$B$3:$LN$466,108,0),"")+IFERROR(VLOOKUP(A140,'2020-2019'!$B$3:$LN$1000,91,0),""),"")</f>
        <v>2115</v>
      </c>
      <c r="S140" s="10">
        <f>IFERROR(IFERROR(VLOOKUP(A140,'2022-2021'!$B$3:$LN$1000,108,0),"")+IFERROR(VLOOKUP(A140,'2022-2021'!$B$3:$LN$1000,92,0),""),"")</f>
        <v>9792</v>
      </c>
      <c r="T140" s="10">
        <f>IFERROR(IFERROR(VLOOKUP(A140,'2022-2021'!$B$3:$LN$1000,107,0),"")+IFERROR(VLOOKUP(A140,'2022-2021'!$B$3:$LN$1000,91,0),""),"")</f>
        <v>23209</v>
      </c>
      <c r="U140" s="10">
        <f>IFERROR(IFERROR(VLOOKUP(A140,'2024-2023'!$B$3:$LN$1000,108,0),"")+IFERROR(VLOOKUP(A140,'2024-2023'!$B$3:$LN$1000,92,0),""),"")</f>
        <v>37822</v>
      </c>
      <c r="V140" s="10">
        <f>IFERROR(IFERROR(VLOOKUP(A140,'2024-2023'!$B$3:$LN$1000,107,0),"")+IFERROR(VLOOKUP(A140,'2024-2023'!$B$3:$LN$1000,91,0),""),"")</f>
        <v>44829</v>
      </c>
      <c r="W140">
        <f>IFERROR(IFERROR(VLOOKUP(A140,'2020-2019'!$B$3:$LN$4660,93,0),"")+IFERROR(VLOOKUP(A140,'2020-2019'!$B$3:$LN$4660,109,0),""),"")</f>
        <v>2378</v>
      </c>
      <c r="X140">
        <f>IFERROR(IFERROR(VLOOKUP(A140,'2022-2021'!$B$3:$LN$4660,94,0),"")+IFERROR(VLOOKUP(A140,'2022-2021'!$B$3:$LN$4660,110,0),""),"")</f>
        <v>7937</v>
      </c>
      <c r="Y140">
        <f>IFERROR(IFERROR(VLOOKUP(A140,'2022-2021'!$B$3:$LN$4660,109,0),"")+IFERROR(VLOOKUP(A140,'2022-2021'!$B$3:$LN$4660,93,0),""),"")</f>
        <v>18975</v>
      </c>
      <c r="Z140">
        <f>IFERROR((IFERROR(VLOOKUP(A140,'2024-2023'!$B$3:$LN$4660,110,0),"")+IFERROR(VLOOKUP(A140,'2024-2023'!$B$3:$LN$4660,94,0),"")),"")</f>
        <v>29684</v>
      </c>
      <c r="AA140">
        <f>IFERROR((IFERROR(VLOOKUP(A140,'2024-2023'!$B$3:$LN$4660,93,0),"")+IFERROR(VLOOKUP(A140,'2024-2023'!$B$3:$LN$4660,109,0),"")),"")</f>
        <v>37717</v>
      </c>
      <c r="AB140">
        <f>IFERROR((IFERROR(VLOOKUP(A140,'2020-2019'!$B$3:$LN$466,'2020-2019'!$CV$1,0),"")),"")</f>
        <v>1544</v>
      </c>
      <c r="AC140">
        <f>IFERROR((IFERROR(VLOOKUP(A140,'2022-2021'!$B$3:$LN$4660,100,0),"")),"")</f>
        <v>1855</v>
      </c>
      <c r="AD140">
        <f>IFERROR((IFERROR(VLOOKUP(A140,'2022-2021'!$B$3:$LN$4660,99,0),"")),"")</f>
        <v>4234</v>
      </c>
      <c r="AE140">
        <f>IFERROR((IFERROR(VLOOKUP(A140,'2024-2023'!$B$3:$LN$4660,100,0),"")),"")</f>
        <v>6550</v>
      </c>
      <c r="AF140">
        <f>IFERROR(VLOOKUP(A140,'2024-2023'!$B$3:$LN$4660,99,0),"")</f>
        <v>5321</v>
      </c>
      <c r="AG140">
        <f>IFERROR((IFERROR(VLOOKUP(A140,'2020-2019'!$B$3:$LN$4660,'2020-2019'!$X$1,0),"")+IFERROR(VLOOKUP(A140,'2020-2019'!$B$3:$LN$4660,'2020-2019'!$AN$1,0),"")),"")</f>
        <v>0</v>
      </c>
      <c r="AH140">
        <f>IFERROR((IFERROR(VLOOKUP(A140,'2022-2021'!$B$3:$LN$4660,24,0),"")+IFERROR(VLOOKUP(A140,'2022-2021'!$B$3:$LN$4660,40,0),"")),"")</f>
        <v>0</v>
      </c>
      <c r="AI140">
        <f>IFERROR((IFERROR(VLOOKUP(A140,'2022-2021'!$B$3:$LN$4660,23,0),"")+IFERROR(VLOOKUP(A140,'2022-2021'!$B$3:$LN$4660,39,0),"")),"")</f>
        <v>0</v>
      </c>
      <c r="AJ140">
        <f>IFERROR((IFERROR(VLOOKUP(A140,'2024-2023'!$B$3:$LN$4660,24,0),"")+IFERROR(VLOOKUP(A140,'2024-2023'!$B$3:$LN$4660,40,0),"")),"")</f>
        <v>0</v>
      </c>
      <c r="AK140">
        <f>IFERROR((IFERROR(VLOOKUP(A140,'2024-2023'!$B$3:$LN$4660,23,0),"")+IFERROR(VLOOKUP(A140,'2024-2023'!$B$3:$LN$4660,39,0),"")),"")</f>
        <v>0</v>
      </c>
      <c r="AL140">
        <f>IFERROR(VLOOKUP(A140,'2020-2019'!$B$3:$LN$466,'2020-2019'!$AM$1,0),"")</f>
        <v>20084</v>
      </c>
      <c r="AM140">
        <f>IFERROR(VLOOKUP(A140,'2022-2021'!$B$3:$LN$4660,38,0),"")</f>
        <v>33595</v>
      </c>
      <c r="AN140">
        <f>IFERROR(VLOOKUP(A140,'2022-2021'!$B$3:$LN$4660,37,0),"")</f>
        <v>43386</v>
      </c>
      <c r="AO140">
        <f>IFERROR(VLOOKUP(A140,'2024-2023'!$B$3:$LN$4660,38,0),"")</f>
        <v>48989</v>
      </c>
      <c r="AP140">
        <f>IFERROR(VLOOKUP(A140,'2024-2023'!$B$3:$LN$4660,37,0),"")</f>
        <v>41257</v>
      </c>
      <c r="AQ140">
        <f>IFERROR((IFERROR(VLOOKUP(A140,'2020-2019'!$B$3:$LN$466,'2020-2019'!$BL$1,0),"")+IFERROR(VLOOKUP(A140,'2020-2019'!$B$3:$LN$466,'2020-2019'!$BV$1,0),"")),"")</f>
        <v>16722</v>
      </c>
      <c r="AR140" s="5">
        <f t="shared" si="14"/>
        <v>21.196000000000002</v>
      </c>
      <c r="AS140" t="str">
        <f>IFERROR(VLOOKUP(A140,риски!$G$2:$H$642,2,0),"")</f>
        <v>низкий</v>
      </c>
      <c r="AT140" t="str">
        <f>IFERROR(VLOOKUP(A140,Реест!A174:$P$30000,15,0),"")</f>
        <v>granit.plus</v>
      </c>
      <c r="AU140" t="str">
        <f>IFERROR(VLOOKUP(A140,old!$A$3:$AU$2001,47,0),"")</f>
        <v>image143</v>
      </c>
      <c r="AV140" s="3" t="str">
        <f t="shared" si="15"/>
        <v/>
      </c>
      <c r="AW140" t="str">
        <f t="shared" si="16"/>
        <v xml:space="preserve"> ООО ПКО «Гранит Плюс»  зарегистрировано по адресу: Удмуртская Респ., г. Глазов, ул. Юкаменская, д. 39, кв. 1, 427627. Генеральным директором является Беляев Григорий Александрович. Рост доходов компании за 5 лет: 2119,6%. Объем заемных средств компании на конец 2024 года: 16722 тыс. руб. ФССП присвоил низкий уровень риска для данного ПКО.</v>
      </c>
      <c r="AX140" t="s">
        <v>22944</v>
      </c>
      <c r="AY140">
        <f>VLOOKUP(A140,'2024-2023'!$B$2:$NY$583,'2024-2023'!$BH$1,0)</f>
        <v>33909</v>
      </c>
      <c r="AZ140">
        <f>VLOOKUP(A140,'2024-2023'!$B$2:$NY$583,71,0)</f>
        <v>0</v>
      </c>
      <c r="BA140">
        <f>VLOOKUP(A140,'2024-2023'!$B$2:$NY$583,79,0)</f>
        <v>0</v>
      </c>
      <c r="BB140">
        <f t="shared" si="17"/>
        <v>0</v>
      </c>
      <c r="BC140" s="6">
        <f t="shared" si="18"/>
        <v>4.2392000000000003</v>
      </c>
      <c r="BD140" s="6">
        <f t="shared" si="19"/>
        <v>0.1186954872961699</v>
      </c>
      <c r="BE140" t="str">
        <f t="shared" si="20"/>
        <v>Малая фирма</v>
      </c>
    </row>
    <row r="141" spans="1:57">
      <c r="A141" s="10">
        <v>2311252460</v>
      </c>
      <c r="B141">
        <v>239</v>
      </c>
      <c r="C141" t="s">
        <v>1198</v>
      </c>
      <c r="D141">
        <v>2311252460</v>
      </c>
      <c r="E141" t="s">
        <v>15017</v>
      </c>
      <c r="F141" t="s">
        <v>14060</v>
      </c>
      <c r="G141" s="7">
        <v>43130</v>
      </c>
      <c r="H141">
        <v>8</v>
      </c>
      <c r="I141" t="s">
        <v>73</v>
      </c>
      <c r="J141" t="s">
        <v>5204</v>
      </c>
      <c r="K141" t="s">
        <v>5203</v>
      </c>
      <c r="L141" t="s">
        <v>1202</v>
      </c>
      <c r="M141">
        <f>VLOOKUP(D141,УК!$A$1:$B$599,2,0)/1000</f>
        <v>10</v>
      </c>
      <c r="R141" s="10" t="str">
        <f>IFERROR(IFERROR(VLOOKUP(A141,'2020-2019'!$B$3:$LN$466,108,0),"")+IFERROR(VLOOKUP(A141,'2020-2019'!$B$3:$LN$1000,91,0),""),"")</f>
        <v/>
      </c>
      <c r="S141" s="10">
        <f>IFERROR(IFERROR(VLOOKUP(A141,'2022-2021'!$B$3:$LN$1000,108,0),"")+IFERROR(VLOOKUP(A141,'2022-2021'!$B$3:$LN$1000,92,0),""),"")</f>
        <v>22761</v>
      </c>
      <c r="T141" s="10">
        <f>IFERROR(IFERROR(VLOOKUP(A141,'2022-2021'!$B$3:$LN$1000,107,0),"")+IFERROR(VLOOKUP(A141,'2022-2021'!$B$3:$LN$1000,91,0),""),"")</f>
        <v>21124</v>
      </c>
      <c r="U141" s="10">
        <f>IFERROR(IFERROR(VLOOKUP(A141,'2024-2023'!$B$3:$LN$1000,108,0),"")+IFERROR(VLOOKUP(A141,'2024-2023'!$B$3:$LN$1000,92,0),""),"")</f>
        <v>27929</v>
      </c>
      <c r="V141" s="10">
        <f>IFERROR(IFERROR(VLOOKUP(A141,'2024-2023'!$B$3:$LN$1000,107,0),"")+IFERROR(VLOOKUP(A141,'2024-2023'!$B$3:$LN$1000,91,0),""),"")</f>
        <v>25368</v>
      </c>
      <c r="W141" t="str">
        <f>IFERROR(IFERROR(VLOOKUP(A141,'2020-2019'!$B$3:$LN$4660,93,0),"")+IFERROR(VLOOKUP(A141,'2020-2019'!$B$3:$LN$4660,109,0),""),"")</f>
        <v/>
      </c>
      <c r="X141">
        <f>IFERROR(IFERROR(VLOOKUP(A141,'2022-2021'!$B$3:$LN$4660,94,0),"")+IFERROR(VLOOKUP(A141,'2022-2021'!$B$3:$LN$4660,110,0),""),"")</f>
        <v>6666</v>
      </c>
      <c r="Y141">
        <f>IFERROR(IFERROR(VLOOKUP(A141,'2022-2021'!$B$3:$LN$4660,109,0),"")+IFERROR(VLOOKUP(A141,'2022-2021'!$B$3:$LN$4660,93,0),""),"")</f>
        <v>6667</v>
      </c>
      <c r="Z141">
        <f>IFERROR((IFERROR(VLOOKUP(A141,'2024-2023'!$B$3:$LN$4660,110,0),"")+IFERROR(VLOOKUP(A141,'2024-2023'!$B$3:$LN$4660,94,0),"")),"")</f>
        <v>14155</v>
      </c>
      <c r="AA141">
        <f>IFERROR((IFERROR(VLOOKUP(A141,'2024-2023'!$B$3:$LN$4660,93,0),"")+IFERROR(VLOOKUP(A141,'2024-2023'!$B$3:$LN$4660,109,0),"")),"")</f>
        <v>8838</v>
      </c>
      <c r="AB141" t="str">
        <f>IFERROR((IFERROR(VLOOKUP(A141,'2020-2019'!$B$3:$LN$466,'2020-2019'!$CV$1,0),"")),"")</f>
        <v/>
      </c>
      <c r="AC141">
        <f>IFERROR((IFERROR(VLOOKUP(A141,'2022-2021'!$B$3:$LN$4660,100,0),"")),"")</f>
        <v>14995</v>
      </c>
      <c r="AD141">
        <f>IFERROR((IFERROR(VLOOKUP(A141,'2022-2021'!$B$3:$LN$4660,99,0),"")),"")</f>
        <v>13480</v>
      </c>
      <c r="AE141">
        <f>IFERROR((IFERROR(VLOOKUP(A141,'2024-2023'!$B$3:$LN$4660,100,0),"")),"")</f>
        <v>12555</v>
      </c>
      <c r="AF141">
        <f>IFERROR(VLOOKUP(A141,'2024-2023'!$B$3:$LN$4660,99,0),"")</f>
        <v>15400</v>
      </c>
      <c r="AG141" t="str">
        <f>IFERROR((IFERROR(VLOOKUP(A141,'2020-2019'!$B$3:$LN$4660,'2020-2019'!$X$1,0),"")+IFERROR(VLOOKUP(A141,'2020-2019'!$B$3:$LN$4660,'2020-2019'!$AN$1,0),"")),"")</f>
        <v/>
      </c>
      <c r="AH141">
        <f>IFERROR((IFERROR(VLOOKUP(A141,'2022-2021'!$B$3:$LN$4660,24,0),"")+IFERROR(VLOOKUP(A141,'2022-2021'!$B$3:$LN$4660,40,0),"")),"")</f>
        <v>111</v>
      </c>
      <c r="AI141">
        <f>IFERROR((IFERROR(VLOOKUP(A141,'2022-2021'!$B$3:$LN$4660,23,0),"")+IFERROR(VLOOKUP(A141,'2022-2021'!$B$3:$LN$4660,39,0),"")),"")</f>
        <v>101</v>
      </c>
      <c r="AJ141">
        <f>IFERROR((IFERROR(VLOOKUP(A141,'2024-2023'!$B$3:$LN$4660,24,0),"")+IFERROR(VLOOKUP(A141,'2024-2023'!$B$3:$LN$4660,40,0),"")),"")</f>
        <v>92</v>
      </c>
      <c r="AK141">
        <f>IFERROR((IFERROR(VLOOKUP(A141,'2024-2023'!$B$3:$LN$4660,23,0),"")+IFERROR(VLOOKUP(A141,'2024-2023'!$B$3:$LN$4660,39,0),"")),"")</f>
        <v>28</v>
      </c>
      <c r="AL141" t="str">
        <f>IFERROR(VLOOKUP(A141,'2020-2019'!$B$3:$LN$466,'2020-2019'!$AM$1,0),"")</f>
        <v/>
      </c>
      <c r="AM141">
        <f>IFERROR(VLOOKUP(A141,'2022-2021'!$B$3:$LN$4660,38,0),"")</f>
        <v>20770</v>
      </c>
      <c r="AN141">
        <f>IFERROR(VLOOKUP(A141,'2022-2021'!$B$3:$LN$4660,37,0),"")</f>
        <v>6357</v>
      </c>
      <c r="AO141">
        <f>IFERROR(VLOOKUP(A141,'2024-2023'!$B$3:$LN$4660,38,0),"")</f>
        <v>9721</v>
      </c>
      <c r="AP141">
        <f>IFERROR(VLOOKUP(A141,'2024-2023'!$B$3:$LN$4660,37,0),"")</f>
        <v>5776</v>
      </c>
      <c r="AQ141" t="str">
        <f>IFERROR((IFERROR(VLOOKUP(A141,'2020-2019'!$B$3:$LN$466,'2020-2019'!$BL$1,0),"")+IFERROR(VLOOKUP(A141,'2020-2019'!$B$3:$LN$466,'2020-2019'!$BV$1,0),"")),"")</f>
        <v/>
      </c>
      <c r="AR141" s="5">
        <f t="shared" si="14"/>
        <v>1.115</v>
      </c>
      <c r="AS141" t="str">
        <f>IFERROR(VLOOKUP(A141,риски!$G$2:$H$642,2,0),"")</f>
        <v>низкий</v>
      </c>
      <c r="AT141" t="str">
        <f>IFERROR(VLOOKUP(A141,Реест!A175:$P$30000,15,0),"")</f>
        <v>вип-к.рф</v>
      </c>
      <c r="AU141" t="str">
        <f>IFERROR(VLOOKUP(A141,old!$A$3:$AU$2001,47,0),"")</f>
        <v>image049</v>
      </c>
      <c r="AV141" s="3">
        <f t="shared" si="15"/>
        <v>0.25225225225225223</v>
      </c>
      <c r="AW141" t="str">
        <f t="shared" si="16"/>
        <v xml:space="preserve"> ООО ПКО «ВИП-К»  зарегистрировано по адресу: 350072, Краснодарский край, г.о. Город Краснодар, г Краснодар, ул Московская, дом 81/1, комната 419. Генеральным директором является Гришин Вадим Анатольевич. Рост доходов компании за 5 лет: 111,5%. Рост финансовых активов компании за 5 лет: 25,23%. ФССП присвоил низкий уровень риска для данного ПКО.</v>
      </c>
      <c r="AX141" t="s">
        <v>22938</v>
      </c>
      <c r="AY141">
        <f>VLOOKUP(A141,'2024-2023'!$B$2:$NY$583,'2024-2023'!$BH$1,0)</f>
        <v>18748</v>
      </c>
      <c r="AZ141">
        <f>VLOOKUP(A141,'2024-2023'!$B$2:$NY$583,71,0)</f>
        <v>0</v>
      </c>
      <c r="BA141">
        <f>VLOOKUP(A141,'2024-2023'!$B$2:$NY$583,79,0)</f>
        <v>0</v>
      </c>
      <c r="BB141">
        <f t="shared" si="17"/>
        <v>0</v>
      </c>
      <c r="BC141" s="6">
        <f t="shared" si="18"/>
        <v>0.223</v>
      </c>
      <c r="BD141" s="6">
        <f t="shared" si="19"/>
        <v>0.60706401766004414</v>
      </c>
      <c r="BE141" t="str">
        <f t="shared" si="20"/>
        <v>Малая фирма</v>
      </c>
    </row>
    <row r="142" spans="1:57">
      <c r="A142" s="10">
        <v>2465304196</v>
      </c>
      <c r="B142">
        <v>45</v>
      </c>
      <c r="C142" t="s">
        <v>1205</v>
      </c>
      <c r="D142">
        <v>2465304196</v>
      </c>
      <c r="E142" t="s">
        <v>15018</v>
      </c>
      <c r="F142" t="s">
        <v>14061</v>
      </c>
      <c r="G142" s="7">
        <v>41620</v>
      </c>
      <c r="H142">
        <v>12</v>
      </c>
      <c r="I142" t="s">
        <v>73</v>
      </c>
      <c r="J142" t="s">
        <v>4874</v>
      </c>
      <c r="K142" t="s">
        <v>4873</v>
      </c>
      <c r="L142" t="s">
        <v>1209</v>
      </c>
      <c r="M142">
        <f>VLOOKUP(D142,УК!$A$1:$B$599,2,0)/1000</f>
        <v>2620</v>
      </c>
      <c r="R142" s="10">
        <f>IFERROR(IFERROR(VLOOKUP(A142,'2020-2019'!$B$3:$LN$466,108,0),"")+IFERROR(VLOOKUP(A142,'2020-2019'!$B$3:$LN$1000,91,0),""),"")</f>
        <v>110741</v>
      </c>
      <c r="S142" s="10">
        <f>IFERROR(IFERROR(VLOOKUP(A142,'2022-2021'!$B$3:$LN$1000,108,0),"")+IFERROR(VLOOKUP(A142,'2022-2021'!$B$3:$LN$1000,92,0),""),"")</f>
        <v>251213</v>
      </c>
      <c r="T142" s="10">
        <f>IFERROR(IFERROR(VLOOKUP(A142,'2022-2021'!$B$3:$LN$1000,107,0),"")+IFERROR(VLOOKUP(A142,'2022-2021'!$B$3:$LN$1000,91,0),""),"")</f>
        <v>269950</v>
      </c>
      <c r="U142" s="10">
        <f>IFERROR(IFERROR(VLOOKUP(A142,'2024-2023'!$B$3:$LN$1000,108,0),"")+IFERROR(VLOOKUP(A142,'2024-2023'!$B$3:$LN$1000,92,0),""),"")</f>
        <v>350182</v>
      </c>
      <c r="V142" s="10">
        <f>IFERROR(IFERROR(VLOOKUP(A142,'2024-2023'!$B$3:$LN$1000,107,0),"")+IFERROR(VLOOKUP(A142,'2024-2023'!$B$3:$LN$1000,91,0),""),"")</f>
        <v>424801</v>
      </c>
      <c r="W142">
        <f>IFERROR(IFERROR(VLOOKUP(A142,'2020-2019'!$B$3:$LN$4660,93,0),"")+IFERROR(VLOOKUP(A142,'2020-2019'!$B$3:$LN$4660,109,0),""),"")</f>
        <v>56013</v>
      </c>
      <c r="X142">
        <f>IFERROR(IFERROR(VLOOKUP(A142,'2022-2021'!$B$3:$LN$4660,94,0),"")+IFERROR(VLOOKUP(A142,'2022-2021'!$B$3:$LN$4660,110,0),""),"")</f>
        <v>20815</v>
      </c>
      <c r="Y142">
        <f>IFERROR(IFERROR(VLOOKUP(A142,'2022-2021'!$B$3:$LN$4660,109,0),"")+IFERROR(VLOOKUP(A142,'2022-2021'!$B$3:$LN$4660,93,0),""),"")</f>
        <v>30527</v>
      </c>
      <c r="Z142">
        <f>IFERROR((IFERROR(VLOOKUP(A142,'2024-2023'!$B$3:$LN$4660,110,0),"")+IFERROR(VLOOKUP(A142,'2024-2023'!$B$3:$LN$4660,94,0),"")),"")</f>
        <v>19705</v>
      </c>
      <c r="AA142">
        <f>IFERROR((IFERROR(VLOOKUP(A142,'2024-2023'!$B$3:$LN$4660,93,0),"")+IFERROR(VLOOKUP(A142,'2024-2023'!$B$3:$LN$4660,109,0),"")),"")</f>
        <v>91330</v>
      </c>
      <c r="AB142">
        <f>IFERROR((IFERROR(VLOOKUP(A142,'2020-2019'!$B$3:$LN$466,'2020-2019'!$CV$1,0),"")),"")</f>
        <v>55290</v>
      </c>
      <c r="AC142">
        <f>IFERROR((IFERROR(VLOOKUP(A142,'2022-2021'!$B$3:$LN$4660,100,0),"")),"")</f>
        <v>91250</v>
      </c>
      <c r="AD142">
        <f>IFERROR((IFERROR(VLOOKUP(A142,'2022-2021'!$B$3:$LN$4660,99,0),"")),"")</f>
        <v>89833</v>
      </c>
      <c r="AE142">
        <f>IFERROR((IFERROR(VLOOKUP(A142,'2024-2023'!$B$3:$LN$4660,100,0),"")),"")</f>
        <v>131236</v>
      </c>
      <c r="AF142">
        <f>IFERROR(VLOOKUP(A142,'2024-2023'!$B$3:$LN$4660,99,0),"")</f>
        <v>135382</v>
      </c>
      <c r="AG142">
        <f>IFERROR((IFERROR(VLOOKUP(A142,'2020-2019'!$B$3:$LN$4660,'2020-2019'!$X$1,0),"")+IFERROR(VLOOKUP(A142,'2020-2019'!$B$3:$LN$4660,'2020-2019'!$AN$1,0),"")),"")</f>
        <v>126711</v>
      </c>
      <c r="AH142">
        <f>IFERROR((IFERROR(VLOOKUP(A142,'2022-2021'!$B$3:$LN$4660,24,0),"")+IFERROR(VLOOKUP(A142,'2022-2021'!$B$3:$LN$4660,40,0),"")),"")</f>
        <v>189140</v>
      </c>
      <c r="AI142">
        <f>IFERROR((IFERROR(VLOOKUP(A142,'2022-2021'!$B$3:$LN$4660,23,0),"")+IFERROR(VLOOKUP(A142,'2022-2021'!$B$3:$LN$4660,39,0),"")),"")</f>
        <v>169385</v>
      </c>
      <c r="AJ142">
        <f>IFERROR((IFERROR(VLOOKUP(A142,'2024-2023'!$B$3:$LN$4660,24,0),"")+IFERROR(VLOOKUP(A142,'2024-2023'!$B$3:$LN$4660,40,0),"")),"")</f>
        <v>235618</v>
      </c>
      <c r="AK142">
        <f>IFERROR((IFERROR(VLOOKUP(A142,'2024-2023'!$B$3:$LN$4660,23,0),"")+IFERROR(VLOOKUP(A142,'2024-2023'!$B$3:$LN$4660,39,0),"")),"")</f>
        <v>206249</v>
      </c>
      <c r="AL142">
        <f>IFERROR(VLOOKUP(A142,'2020-2019'!$B$3:$LN$466,'2020-2019'!$AM$1,0),"")</f>
        <v>9108</v>
      </c>
      <c r="AM142">
        <f>IFERROR(VLOOKUP(A142,'2022-2021'!$B$3:$LN$4660,38,0),"")</f>
        <v>13161</v>
      </c>
      <c r="AN142">
        <f>IFERROR(VLOOKUP(A142,'2022-2021'!$B$3:$LN$4660,37,0),"")</f>
        <v>11</v>
      </c>
      <c r="AO142">
        <f>IFERROR(VLOOKUP(A142,'2024-2023'!$B$3:$LN$4660,38,0),"")</f>
        <v>2124</v>
      </c>
      <c r="AP142">
        <f>IFERROR(VLOOKUP(A142,'2024-2023'!$B$3:$LN$4660,37,0),"")</f>
        <v>64337</v>
      </c>
      <c r="AQ142">
        <f>IFERROR((IFERROR(VLOOKUP(A142,'2020-2019'!$B$3:$LN$466,'2020-2019'!$BL$1,0),"")+IFERROR(VLOOKUP(A142,'2020-2019'!$B$3:$LN$466,'2020-2019'!$BV$1,0),"")),"")</f>
        <v>36936</v>
      </c>
      <c r="AR142" s="5">
        <f t="shared" si="14"/>
        <v>3.8359999999999999</v>
      </c>
      <c r="AS142" t="str">
        <f>IFERROR(VLOOKUP(A142,риски!$G$2:$H$642,2,0),"")</f>
        <v>низкий</v>
      </c>
      <c r="AT142" t="str">
        <f>IFERROR(VLOOKUP(A142,Реест!A176:$P$30000,15,0),"")</f>
        <v>dolgkontol.ru</v>
      </c>
      <c r="AU142" t="str">
        <f>IFERROR(VLOOKUP(A142,old!$A$3:$AU$2001,47,0),"")</f>
        <v>image010</v>
      </c>
      <c r="AV142" s="3">
        <f t="shared" si="15"/>
        <v>1.6277118797894421</v>
      </c>
      <c r="AW142" t="str">
        <f t="shared" si="16"/>
        <v xml:space="preserve"> ООО ПКО «Долг-контроль»  зарегистрировано по адресу: 660022, Красноярский край, Красноярск г, Партизана Железняка ул, дом № 18, офис 521. Генеральным директором является Черкасов Александр Николаевич. Рост доходов компании за 5 лет: 383,6%. Рост финансовых активов компании за 5 лет: 162,77%. Объем заемных средств компании на конец 2024 года: 36936 тыс. руб. ФССП присвоил низкий уровень риска для данного ПКО.</v>
      </c>
      <c r="AX142" t="s">
        <v>22937</v>
      </c>
      <c r="AY142">
        <f>VLOOKUP(A142,'2024-2023'!$B$2:$NY$583,'2024-2023'!$BH$1,0)</f>
        <v>178862</v>
      </c>
      <c r="AZ142">
        <f>VLOOKUP(A142,'2024-2023'!$B$2:$NY$583,71,0)</f>
        <v>0</v>
      </c>
      <c r="BA142">
        <f>VLOOKUP(A142,'2024-2023'!$B$2:$NY$583,79,0)</f>
        <v>217965</v>
      </c>
      <c r="BB142">
        <f t="shared" si="17"/>
        <v>1.2186210598114748</v>
      </c>
      <c r="BC142" s="6">
        <f t="shared" si="18"/>
        <v>0.76719999999999999</v>
      </c>
      <c r="BD142" s="6">
        <f t="shared" si="19"/>
        <v>0.31869510664993728</v>
      </c>
      <c r="BE142" t="str">
        <f t="shared" si="20"/>
        <v>Малая фирма</v>
      </c>
    </row>
    <row r="143" spans="1:57">
      <c r="A143" s="10">
        <v>7810716571</v>
      </c>
      <c r="B143">
        <v>80</v>
      </c>
      <c r="C143" t="s">
        <v>1219</v>
      </c>
      <c r="D143">
        <v>7810716571</v>
      </c>
      <c r="E143" t="s">
        <v>15020</v>
      </c>
      <c r="F143" t="s">
        <v>14063</v>
      </c>
      <c r="G143" s="7">
        <v>43074</v>
      </c>
      <c r="H143">
        <v>8</v>
      </c>
      <c r="I143" t="s">
        <v>73</v>
      </c>
      <c r="J143" t="s">
        <v>4954</v>
      </c>
      <c r="K143" t="s">
        <v>4953</v>
      </c>
      <c r="L143" t="s">
        <v>8421</v>
      </c>
      <c r="M143">
        <f>VLOOKUP(D143,УК!$A$1:$B$599,2,0)/1000</f>
        <v>10000</v>
      </c>
      <c r="R143" s="10">
        <f>IFERROR(IFERROR(VLOOKUP(A143,'2020-2019'!$B$3:$LN$466,108,0),"")+IFERROR(VLOOKUP(A143,'2020-2019'!$B$3:$LN$1000,91,0),""),"")</f>
        <v>135164</v>
      </c>
      <c r="S143" s="10">
        <f>IFERROR(IFERROR(VLOOKUP(A143,'2022-2021'!$B$3:$LN$1000,108,0),"")+IFERROR(VLOOKUP(A143,'2022-2021'!$B$3:$LN$1000,92,0),""),"")</f>
        <v>82359</v>
      </c>
      <c r="T143" s="10">
        <f>IFERROR(IFERROR(VLOOKUP(A143,'2022-2021'!$B$3:$LN$1000,107,0),"")+IFERROR(VLOOKUP(A143,'2022-2021'!$B$3:$LN$1000,91,0),""),"")</f>
        <v>69784</v>
      </c>
      <c r="U143" s="10">
        <f>IFERROR(IFERROR(VLOOKUP(A143,'2024-2023'!$B$3:$LN$1000,108,0),"")+IFERROR(VLOOKUP(A143,'2024-2023'!$B$3:$LN$1000,92,0),""),"")</f>
        <v>187854</v>
      </c>
      <c r="V143" s="10">
        <f>IFERROR(IFERROR(VLOOKUP(A143,'2024-2023'!$B$3:$LN$1000,107,0),"")+IFERROR(VLOOKUP(A143,'2024-2023'!$B$3:$LN$1000,91,0),""),"")</f>
        <v>166602</v>
      </c>
      <c r="W143">
        <f>IFERROR(IFERROR(VLOOKUP(A143,'2020-2019'!$B$3:$LN$4660,93,0),"")+IFERROR(VLOOKUP(A143,'2020-2019'!$B$3:$LN$4660,109,0),""),"")</f>
        <v>41678</v>
      </c>
      <c r="X143">
        <f>IFERROR(IFERROR(VLOOKUP(A143,'2022-2021'!$B$3:$LN$4660,94,0),"")+IFERROR(VLOOKUP(A143,'2022-2021'!$B$3:$LN$4660,110,0),""),"")</f>
        <v>16049</v>
      </c>
      <c r="Y143">
        <f>IFERROR(IFERROR(VLOOKUP(A143,'2022-2021'!$B$3:$LN$4660,109,0),"")+IFERROR(VLOOKUP(A143,'2022-2021'!$B$3:$LN$4660,93,0),""),"")</f>
        <v>75569</v>
      </c>
      <c r="Z143">
        <f>IFERROR((IFERROR(VLOOKUP(A143,'2024-2023'!$B$3:$LN$4660,110,0),"")+IFERROR(VLOOKUP(A143,'2024-2023'!$B$3:$LN$4660,94,0),"")),"")</f>
        <v>24247</v>
      </c>
      <c r="AA143">
        <f>IFERROR((IFERROR(VLOOKUP(A143,'2024-2023'!$B$3:$LN$4660,93,0),"")+IFERROR(VLOOKUP(A143,'2024-2023'!$B$3:$LN$4660,109,0),"")),"")</f>
        <v>32300</v>
      </c>
      <c r="AB143">
        <f>IFERROR((IFERROR(VLOOKUP(A143,'2020-2019'!$B$3:$LN$466,'2020-2019'!$CV$1,0),"")),"")</f>
        <v>70032</v>
      </c>
      <c r="AC143">
        <f>IFERROR((IFERROR(VLOOKUP(A143,'2022-2021'!$B$3:$LN$4660,100,0),"")),"")</f>
        <v>45500</v>
      </c>
      <c r="AD143">
        <f>IFERROR((IFERROR(VLOOKUP(A143,'2022-2021'!$B$3:$LN$4660,99,0),"")),"")</f>
        <v>-22126</v>
      </c>
      <c r="AE143">
        <f>IFERROR((IFERROR(VLOOKUP(A143,'2024-2023'!$B$3:$LN$4660,100,0),"")),"")</f>
        <v>117347</v>
      </c>
      <c r="AF143">
        <f>IFERROR(VLOOKUP(A143,'2024-2023'!$B$3:$LN$4660,99,0),"")</f>
        <v>97651</v>
      </c>
      <c r="AG143">
        <f>IFERROR((IFERROR(VLOOKUP(A143,'2020-2019'!$B$3:$LN$4660,'2020-2019'!$X$1,0),"")+IFERROR(VLOOKUP(A143,'2020-2019'!$B$3:$LN$4660,'2020-2019'!$AN$1,0),"")),"")</f>
        <v>128094</v>
      </c>
      <c r="AH143">
        <f>IFERROR((IFERROR(VLOOKUP(A143,'2022-2021'!$B$3:$LN$4660,24,0),"")+IFERROR(VLOOKUP(A143,'2022-2021'!$B$3:$LN$4660,40,0),"")),"")</f>
        <v>233094</v>
      </c>
      <c r="AI143">
        <f>IFERROR((IFERROR(VLOOKUP(A143,'2022-2021'!$B$3:$LN$4660,23,0),"")+IFERROR(VLOOKUP(A143,'2022-2021'!$B$3:$LN$4660,39,0),"")),"")</f>
        <v>203044</v>
      </c>
      <c r="AJ143">
        <f>IFERROR((IFERROR(VLOOKUP(A143,'2024-2023'!$B$3:$LN$4660,24,0),"")+IFERROR(VLOOKUP(A143,'2024-2023'!$B$3:$LN$4660,40,0),"")),"")</f>
        <v>363840</v>
      </c>
      <c r="AK143">
        <f>IFERROR((IFERROR(VLOOKUP(A143,'2024-2023'!$B$3:$LN$4660,23,0),"")+IFERROR(VLOOKUP(A143,'2024-2023'!$B$3:$LN$4660,39,0),"")),"")</f>
        <v>403764</v>
      </c>
      <c r="AL143">
        <f>IFERROR(VLOOKUP(A143,'2020-2019'!$B$3:$LN$466,'2020-2019'!$AM$1,0),"")</f>
        <v>2606795</v>
      </c>
      <c r="AM143">
        <f>IFERROR(VLOOKUP(A143,'2022-2021'!$B$3:$LN$4660,38,0),"")</f>
        <v>3009335</v>
      </c>
      <c r="AN143">
        <f>IFERROR(VLOOKUP(A143,'2022-2021'!$B$3:$LN$4660,37,0),"")</f>
        <v>3661189</v>
      </c>
      <c r="AO143">
        <f>IFERROR(VLOOKUP(A143,'2024-2023'!$B$3:$LN$4660,38,0),"")</f>
        <v>3823450</v>
      </c>
      <c r="AP143">
        <f>IFERROR(VLOOKUP(A143,'2024-2023'!$B$3:$LN$4660,37,0),"")</f>
        <v>3703953</v>
      </c>
      <c r="AQ143">
        <f>IFERROR((IFERROR(VLOOKUP(A143,'2020-2019'!$B$3:$LN$466,'2020-2019'!$BL$1,0),"")+IFERROR(VLOOKUP(A143,'2020-2019'!$B$3:$LN$466,'2020-2019'!$BV$1,0),"")),"")</f>
        <v>43339</v>
      </c>
      <c r="AR143" s="5">
        <f t="shared" si="14"/>
        <v>1.2330000000000001</v>
      </c>
      <c r="AS143" t="str">
        <f>IFERROR(VLOOKUP(A143,риски!$G$2:$H$642,2,0),"")</f>
        <v>низкий</v>
      </c>
      <c r="AT143" t="str">
        <f>IFERROR(VLOOKUP(A143,Реест!A177:$P$30000,15,0),"")</f>
        <v>glavkollekt.ru</v>
      </c>
      <c r="AU143" t="str">
        <f>IFERROR(VLOOKUP(A143,old!$A$3:$AU$2001,47,0),"")</f>
        <v>image292</v>
      </c>
      <c r="AV143" s="3">
        <f t="shared" si="15"/>
        <v>3.152091432853998</v>
      </c>
      <c r="AW143" t="str">
        <f t="shared" si="16"/>
        <v xml:space="preserve"> ООО «Профессиональная коллекторская организация «Главколлект» зарегистрировано по адресу: 196006, Город Санкт-Петербург, ул. Заставская, дом 15, литер В, помещение 5-Н. Генеральным директором является Миронова Марина Викторовна. Рост доходов компании за 5 лет: 123,3%. Рост финансовых активов компании за 5 лет: 315,21%. Объем заемных средств компании на конец 2024 года: 43339 тыс. руб. ФССП присвоил низкий уровень риска для данного ПКО.</v>
      </c>
      <c r="AX143" t="s">
        <v>22918</v>
      </c>
      <c r="AY143">
        <f>VLOOKUP(A143,'2024-2023'!$B$2:$NY$583,'2024-2023'!$BH$1,0)</f>
        <v>457038</v>
      </c>
      <c r="AZ143">
        <f>VLOOKUP(A143,'2024-2023'!$B$2:$NY$583,71,0)</f>
        <v>0</v>
      </c>
      <c r="BA143">
        <f>VLOOKUP(A143,'2024-2023'!$B$2:$NY$583,79,0)</f>
        <v>3699918</v>
      </c>
      <c r="BB143">
        <f t="shared" si="17"/>
        <v>8.0954275136859515</v>
      </c>
      <c r="BC143" s="6">
        <f t="shared" si="18"/>
        <v>0.24660000000000001</v>
      </c>
      <c r="BD143" s="6">
        <f t="shared" si="19"/>
        <v>0.5861334197668695</v>
      </c>
      <c r="BE143" t="str">
        <f t="shared" si="20"/>
        <v>Малая фирма</v>
      </c>
    </row>
    <row r="144" spans="1:57">
      <c r="A144" s="10">
        <v>7708750910</v>
      </c>
      <c r="B144">
        <v>156</v>
      </c>
      <c r="C144" t="s">
        <v>1226</v>
      </c>
      <c r="D144">
        <v>7708750910</v>
      </c>
      <c r="E144" t="s">
        <v>15021</v>
      </c>
      <c r="F144" t="s">
        <v>14064</v>
      </c>
      <c r="G144" s="7">
        <v>40868</v>
      </c>
      <c r="H144">
        <v>14</v>
      </c>
      <c r="I144" t="s">
        <v>73</v>
      </c>
      <c r="J144" t="s">
        <v>5133</v>
      </c>
      <c r="K144" t="s">
        <v>5133</v>
      </c>
      <c r="L144" t="s">
        <v>1230</v>
      </c>
      <c r="M144">
        <f>VLOOKUP(D144,УК!$A$1:$B$599,2,0)/1000</f>
        <v>10</v>
      </c>
      <c r="R144" s="10">
        <f>IFERROR(IFERROR(VLOOKUP(A144,'2020-2019'!$B$3:$LN$466,108,0),"")+IFERROR(VLOOKUP(A144,'2020-2019'!$B$3:$LN$1000,91,0),""),"")</f>
        <v>84318</v>
      </c>
      <c r="S144" s="10">
        <f>IFERROR(IFERROR(VLOOKUP(A144,'2022-2021'!$B$3:$LN$1000,108,0),"")+IFERROR(VLOOKUP(A144,'2022-2021'!$B$3:$LN$1000,92,0),""),"")</f>
        <v>57141</v>
      </c>
      <c r="T144" s="10">
        <f>IFERROR(IFERROR(VLOOKUP(A144,'2022-2021'!$B$3:$LN$1000,107,0),"")+IFERROR(VLOOKUP(A144,'2022-2021'!$B$3:$LN$1000,91,0),""),"")</f>
        <v>77469</v>
      </c>
      <c r="U144" s="10">
        <f>IFERROR(IFERROR(VLOOKUP(A144,'2024-2023'!$B$3:$LN$1000,108,0),"")+IFERROR(VLOOKUP(A144,'2024-2023'!$B$3:$LN$1000,92,0),""),"")</f>
        <v>66200</v>
      </c>
      <c r="V144" s="10">
        <f>IFERROR(IFERROR(VLOOKUP(A144,'2024-2023'!$B$3:$LN$1000,107,0),"")+IFERROR(VLOOKUP(A144,'2024-2023'!$B$3:$LN$1000,91,0),""),"")</f>
        <v>42179</v>
      </c>
      <c r="W144">
        <f>IFERROR(IFERROR(VLOOKUP(A144,'2020-2019'!$B$3:$LN$4660,93,0),"")+IFERROR(VLOOKUP(A144,'2020-2019'!$B$3:$LN$4660,109,0),""),"")</f>
        <v>94413</v>
      </c>
      <c r="X144">
        <f>IFERROR(IFERROR(VLOOKUP(A144,'2022-2021'!$B$3:$LN$4660,94,0),"")+IFERROR(VLOOKUP(A144,'2022-2021'!$B$3:$LN$4660,110,0),""),"")</f>
        <v>258</v>
      </c>
      <c r="Y144">
        <f>IFERROR(IFERROR(VLOOKUP(A144,'2022-2021'!$B$3:$LN$4660,109,0),"")+IFERROR(VLOOKUP(A144,'2022-2021'!$B$3:$LN$4660,93,0),""),"")</f>
        <v>354</v>
      </c>
      <c r="Z144">
        <f>IFERROR((IFERROR(VLOOKUP(A144,'2024-2023'!$B$3:$LN$4660,110,0),"")+IFERROR(VLOOKUP(A144,'2024-2023'!$B$3:$LN$4660,94,0),"")),"")</f>
        <v>40682</v>
      </c>
      <c r="AA144">
        <f>IFERROR((IFERROR(VLOOKUP(A144,'2024-2023'!$B$3:$LN$4660,93,0),"")+IFERROR(VLOOKUP(A144,'2024-2023'!$B$3:$LN$4660,109,0),"")),"")</f>
        <v>20113</v>
      </c>
      <c r="AB144">
        <f>IFERROR((IFERROR(VLOOKUP(A144,'2020-2019'!$B$3:$LN$466,'2020-2019'!$CV$1,0),"")),"")</f>
        <v>82525</v>
      </c>
      <c r="AC144">
        <f>IFERROR((IFERROR(VLOOKUP(A144,'2022-2021'!$B$3:$LN$4660,100,0),"")),"")</f>
        <v>34862</v>
      </c>
      <c r="AD144">
        <f>IFERROR((IFERROR(VLOOKUP(A144,'2022-2021'!$B$3:$LN$4660,99,0),"")),"")</f>
        <v>41218</v>
      </c>
      <c r="AE144">
        <f>IFERROR((IFERROR(VLOOKUP(A144,'2024-2023'!$B$3:$LN$4660,100,0),"")),"")</f>
        <v>21170</v>
      </c>
      <c r="AF144">
        <f>IFERROR(VLOOKUP(A144,'2024-2023'!$B$3:$LN$4660,99,0),"")</f>
        <v>20279</v>
      </c>
      <c r="AG144">
        <f>IFERROR((IFERROR(VLOOKUP(A144,'2020-2019'!$B$3:$LN$4660,'2020-2019'!$X$1,0),"")+IFERROR(VLOOKUP(A144,'2020-2019'!$B$3:$LN$4660,'2020-2019'!$AN$1,0),"")),"")</f>
        <v>117790</v>
      </c>
      <c r="AH144">
        <f>IFERROR((IFERROR(VLOOKUP(A144,'2022-2021'!$B$3:$LN$4660,24,0),"")+IFERROR(VLOOKUP(A144,'2022-2021'!$B$3:$LN$4660,40,0),"")),"")</f>
        <v>138200</v>
      </c>
      <c r="AI144">
        <f>IFERROR((IFERROR(VLOOKUP(A144,'2022-2021'!$B$3:$LN$4660,23,0),"")+IFERROR(VLOOKUP(A144,'2022-2021'!$B$3:$LN$4660,39,0),"")),"")</f>
        <v>212283</v>
      </c>
      <c r="AJ144">
        <f>IFERROR((IFERROR(VLOOKUP(A144,'2024-2023'!$B$3:$LN$4660,24,0),"")+IFERROR(VLOOKUP(A144,'2024-2023'!$B$3:$LN$4660,40,0),"")),"")</f>
        <v>0</v>
      </c>
      <c r="AK144">
        <f>IFERROR((IFERROR(VLOOKUP(A144,'2024-2023'!$B$3:$LN$4660,23,0),"")+IFERROR(VLOOKUP(A144,'2024-2023'!$B$3:$LN$4660,39,0),"")),"")</f>
        <v>0</v>
      </c>
      <c r="AL144">
        <f>IFERROR(VLOOKUP(A144,'2020-2019'!$B$3:$LN$466,'2020-2019'!$AM$1,0),"")</f>
        <v>14075</v>
      </c>
      <c r="AM144">
        <f>IFERROR(VLOOKUP(A144,'2022-2021'!$B$3:$LN$4660,38,0),"")</f>
        <v>313442</v>
      </c>
      <c r="AN144">
        <f>IFERROR(VLOOKUP(A144,'2022-2021'!$B$3:$LN$4660,37,0),"")</f>
        <v>247579</v>
      </c>
      <c r="AO144">
        <f>IFERROR(VLOOKUP(A144,'2024-2023'!$B$3:$LN$4660,38,0),"")</f>
        <v>297307</v>
      </c>
      <c r="AP144">
        <f>IFERROR(VLOOKUP(A144,'2024-2023'!$B$3:$LN$4660,37,0),"")</f>
        <v>244252</v>
      </c>
      <c r="AQ144">
        <f>IFERROR((IFERROR(VLOOKUP(A144,'2020-2019'!$B$3:$LN$466,'2020-2019'!$BL$1,0),"")+IFERROR(VLOOKUP(A144,'2020-2019'!$B$3:$LN$466,'2020-2019'!$BV$1,0),"")),"")</f>
        <v>27027</v>
      </c>
      <c r="AR144" s="5">
        <f t="shared" si="14"/>
        <v>0.5</v>
      </c>
      <c r="AS144" t="str">
        <f>IFERROR(VLOOKUP(A144,риски!$G$2:$H$642,2,0),"")</f>
        <v>низкий</v>
      </c>
      <c r="AT144" t="str">
        <f>IFERROR(VLOOKUP(A144,Реест!A178:$P$30000,15,0),"")</f>
        <v>goshin.ru</v>
      </c>
      <c r="AU144" t="str">
        <f>IFERROR(VLOOKUP(A144,old!$A$3:$AU$2001,47,0),"")</f>
        <v>image080</v>
      </c>
      <c r="AV144" s="3">
        <f t="shared" si="15"/>
        <v>0</v>
      </c>
      <c r="AW144" t="str">
        <f t="shared" si="16"/>
        <v xml:space="preserve"> ООО «ЮФ «Гошин Групп» зарегистрировано по адресу: 127051, Москва г, пер Каретный Б, 24, 2, Пом./Каб. 4/2. Генеральным директором является Гошин Александр Викторович. Рост доходов компании за 5 лет: 50%. Объем заемных средств компании на конец 2024 года: 27027 тыс. руб. ФССП присвоил низкий уровень риска для данного ПКО.</v>
      </c>
      <c r="AX144" t="s">
        <v>22914</v>
      </c>
      <c r="AY144">
        <f>VLOOKUP(A144,'2024-2023'!$B$2:$NY$583,'2024-2023'!$BH$1,0)</f>
        <v>237127</v>
      </c>
      <c r="AZ144">
        <f>VLOOKUP(A144,'2024-2023'!$B$2:$NY$583,71,0)</f>
        <v>0</v>
      </c>
      <c r="BA144">
        <f>VLOOKUP(A144,'2024-2023'!$B$2:$NY$583,79,0)</f>
        <v>0</v>
      </c>
      <c r="BB144">
        <f t="shared" si="17"/>
        <v>0</v>
      </c>
      <c r="BC144" s="6">
        <f t="shared" si="18"/>
        <v>0.1</v>
      </c>
      <c r="BD144" s="6">
        <f t="shared" si="19"/>
        <v>0.48078427653571681</v>
      </c>
      <c r="BE144" t="str">
        <f t="shared" si="20"/>
        <v>Малая фирма</v>
      </c>
    </row>
    <row r="145" spans="1:57">
      <c r="A145" s="10">
        <v>7806253521</v>
      </c>
      <c r="B145">
        <v>17</v>
      </c>
      <c r="C145" t="s">
        <v>1233</v>
      </c>
      <c r="D145">
        <v>7806253521</v>
      </c>
      <c r="E145" t="s">
        <v>15022</v>
      </c>
      <c r="F145" t="s">
        <v>14065</v>
      </c>
      <c r="G145" s="7">
        <v>42660</v>
      </c>
      <c r="H145">
        <v>9</v>
      </c>
      <c r="I145" t="s">
        <v>44</v>
      </c>
      <c r="J145" t="s">
        <v>4831</v>
      </c>
      <c r="K145" t="s">
        <v>4830</v>
      </c>
      <c r="L145" t="s">
        <v>4198</v>
      </c>
      <c r="M145">
        <f>VLOOKUP(D145,УК!$A$1:$B$599,2,0)/1000</f>
        <v>10</v>
      </c>
      <c r="R145" s="10">
        <f>IFERROR(IFERROR(VLOOKUP(A145,'2020-2019'!$B$3:$LN$466,108,0),"")+IFERROR(VLOOKUP(A145,'2020-2019'!$B$3:$LN$1000,91,0),""),"")</f>
        <v>665067</v>
      </c>
      <c r="S145" s="10">
        <f>IFERROR(IFERROR(VLOOKUP(A145,'2022-2021'!$B$3:$LN$1000,108,0),"")+IFERROR(VLOOKUP(A145,'2022-2021'!$B$3:$LN$1000,92,0),""),"")</f>
        <v>956323</v>
      </c>
      <c r="T145" s="10">
        <f>IFERROR(IFERROR(VLOOKUP(A145,'2022-2021'!$B$3:$LN$1000,107,0),"")+IFERROR(VLOOKUP(A145,'2022-2021'!$B$3:$LN$1000,91,0),""),"")</f>
        <v>679100</v>
      </c>
      <c r="U145" s="10">
        <f>IFERROR(IFERROR(VLOOKUP(A145,'2024-2023'!$B$3:$LN$1000,108,0),"")+IFERROR(VLOOKUP(A145,'2024-2023'!$B$3:$LN$1000,92,0),""),"")</f>
        <v>1501180</v>
      </c>
      <c r="V145" s="10">
        <f>IFERROR(IFERROR(VLOOKUP(A145,'2024-2023'!$B$3:$LN$1000,107,0),"")+IFERROR(VLOOKUP(A145,'2024-2023'!$B$3:$LN$1000,91,0),""),"")</f>
        <v>1370904</v>
      </c>
      <c r="W145">
        <f>IFERROR(IFERROR(VLOOKUP(A145,'2020-2019'!$B$3:$LN$4660,93,0),"")+IFERROR(VLOOKUP(A145,'2020-2019'!$B$3:$LN$4660,109,0),""),"")</f>
        <v>600578</v>
      </c>
      <c r="X145">
        <f>IFERROR(IFERROR(VLOOKUP(A145,'2022-2021'!$B$3:$LN$4660,94,0),"")+IFERROR(VLOOKUP(A145,'2022-2021'!$B$3:$LN$4660,110,0),""),"")</f>
        <v>865586</v>
      </c>
      <c r="Y145">
        <f>IFERROR(IFERROR(VLOOKUP(A145,'2022-2021'!$B$3:$LN$4660,109,0),"")+IFERROR(VLOOKUP(A145,'2022-2021'!$B$3:$LN$4660,93,0),""),"")</f>
        <v>552546</v>
      </c>
      <c r="Z145">
        <f>IFERROR((IFERROR(VLOOKUP(A145,'2024-2023'!$B$3:$LN$4660,110,0),"")+IFERROR(VLOOKUP(A145,'2024-2023'!$B$3:$LN$4660,94,0),"")),"")</f>
        <v>1491220</v>
      </c>
      <c r="AA145">
        <f>IFERROR((IFERROR(VLOOKUP(A145,'2024-2023'!$B$3:$LN$4660,93,0),"")+IFERROR(VLOOKUP(A145,'2024-2023'!$B$3:$LN$4660,109,0),"")),"")</f>
        <v>1359256</v>
      </c>
      <c r="AB145">
        <f>IFERROR((IFERROR(VLOOKUP(A145,'2020-2019'!$B$3:$LN$466,'2020-2019'!$CV$1,0),"")),"")</f>
        <v>2061</v>
      </c>
      <c r="AC145">
        <f>IFERROR((IFERROR(VLOOKUP(A145,'2022-2021'!$B$3:$LN$4660,100,0),"")),"")</f>
        <v>1378</v>
      </c>
      <c r="AD145">
        <f>IFERROR((IFERROR(VLOOKUP(A145,'2022-2021'!$B$3:$LN$4660,99,0),"")),"")</f>
        <v>1371</v>
      </c>
      <c r="AE145">
        <f>IFERROR((IFERROR(VLOOKUP(A145,'2024-2023'!$B$3:$LN$4660,100,0),"")),"")</f>
        <v>3709</v>
      </c>
      <c r="AF145">
        <f>IFERROR(VLOOKUP(A145,'2024-2023'!$B$3:$LN$4660,99,0),"")</f>
        <v>2490</v>
      </c>
      <c r="AG145">
        <f>IFERROR((IFERROR(VLOOKUP(A145,'2020-2019'!$B$3:$LN$4660,'2020-2019'!$X$1,0),"")+IFERROR(VLOOKUP(A145,'2020-2019'!$B$3:$LN$4660,'2020-2019'!$AN$1,0),"")),"")</f>
        <v>408951</v>
      </c>
      <c r="AH145">
        <f>IFERROR((IFERROR(VLOOKUP(A145,'2022-2021'!$B$3:$LN$4660,24,0),"")+IFERROR(VLOOKUP(A145,'2022-2021'!$B$3:$LN$4660,40,0),"")),"")</f>
        <v>975466</v>
      </c>
      <c r="AI145">
        <f>IFERROR((IFERROR(VLOOKUP(A145,'2022-2021'!$B$3:$LN$4660,23,0),"")+IFERROR(VLOOKUP(A145,'2022-2021'!$B$3:$LN$4660,39,0),"")),"")</f>
        <v>1642208</v>
      </c>
      <c r="AJ145">
        <f>IFERROR((IFERROR(VLOOKUP(A145,'2024-2023'!$B$3:$LN$4660,24,0),"")+IFERROR(VLOOKUP(A145,'2024-2023'!$B$3:$LN$4660,40,0),"")),"")</f>
        <v>1877581</v>
      </c>
      <c r="AK145">
        <f>IFERROR((IFERROR(VLOOKUP(A145,'2024-2023'!$B$3:$LN$4660,23,0),"")+IFERROR(VLOOKUP(A145,'2024-2023'!$B$3:$LN$4660,39,0),"")),"")</f>
        <v>2152864</v>
      </c>
      <c r="AL145">
        <f>IFERROR(VLOOKUP(A145,'2020-2019'!$B$3:$LN$466,'2020-2019'!$AM$1,0),"")</f>
        <v>778857</v>
      </c>
      <c r="AM145">
        <f>IFERROR(VLOOKUP(A145,'2022-2021'!$B$3:$LN$4660,38,0),"")</f>
        <v>1346422</v>
      </c>
      <c r="AN145">
        <f>IFERROR(VLOOKUP(A145,'2022-2021'!$B$3:$LN$4660,37,0),"")</f>
        <v>1075026</v>
      </c>
      <c r="AO145">
        <f>IFERROR(VLOOKUP(A145,'2024-2023'!$B$3:$LN$4660,38,0),"")</f>
        <v>1190465</v>
      </c>
      <c r="AP145">
        <f>IFERROR(VLOOKUP(A145,'2024-2023'!$B$3:$LN$4660,37,0),"")</f>
        <v>1252719</v>
      </c>
      <c r="AQ145">
        <f>IFERROR((IFERROR(VLOOKUP(A145,'2020-2019'!$B$3:$LN$466,'2020-2019'!$BL$1,0),"")+IFERROR(VLOOKUP(A145,'2020-2019'!$B$3:$LN$466,'2020-2019'!$BV$1,0),"")),"")</f>
        <v>0</v>
      </c>
      <c r="AR145" s="5">
        <f t="shared" si="14"/>
        <v>2.0609999999999999</v>
      </c>
      <c r="AS145" t="str">
        <f>IFERROR(VLOOKUP(A145,риски!$G$2:$H$642,2,0),"")</f>
        <v>низкий</v>
      </c>
      <c r="AT145" t="str">
        <f>IFERROR(VLOOKUP(A145,Реест!A179:$P$30000,15,0),"")</f>
        <v>iunona.su</v>
      </c>
      <c r="AU145" t="str">
        <f>IFERROR(VLOOKUP(A145,old!$A$3:$AU$2001,47,0),"")</f>
        <v>image1001</v>
      </c>
      <c r="AV145" s="3">
        <f t="shared" si="15"/>
        <v>5.2643568544886792</v>
      </c>
      <c r="AW145" t="str">
        <f t="shared" si="16"/>
        <v xml:space="preserve"> ООО «ПКО Юнона» зарегистрировано по адресу: 195027, Город Санкт-Петербург, ул Магнитогорская, д. 23, к. 1, литера А, офис 332, ком. 43-Н. Генеральным директором является Ларионова Надежда Анатольевна. Рост доходов компании за 5 лет: 206,1%. Рост финансовых активов компании за 5 лет: 526,44%. ФССП присвоил низкий уровень риска для данного ПКО.</v>
      </c>
      <c r="AX145" t="s">
        <v>22918</v>
      </c>
      <c r="AY145">
        <f>VLOOKUP(A145,'2024-2023'!$B$2:$NY$583,'2024-2023'!$BH$1,0)</f>
        <v>23225</v>
      </c>
      <c r="AZ145">
        <f>VLOOKUP(A145,'2024-2023'!$B$2:$NY$583,71,0)</f>
        <v>63930</v>
      </c>
      <c r="BA145">
        <f>VLOOKUP(A145,'2024-2023'!$B$2:$NY$583,79,0)</f>
        <v>3346314</v>
      </c>
      <c r="BB145">
        <f t="shared" si="17"/>
        <v>146.83504843918192</v>
      </c>
      <c r="BC145" s="6">
        <f t="shared" si="18"/>
        <v>0.41220000000000001</v>
      </c>
      <c r="BD145" s="6">
        <f t="shared" si="19"/>
        <v>1.8163197423014302E-3</v>
      </c>
      <c r="BE145" t="str">
        <f t="shared" si="20"/>
        <v>Средняя фирма</v>
      </c>
    </row>
    <row r="146" spans="1:57">
      <c r="A146" s="10">
        <v>5407969670</v>
      </c>
      <c r="B146">
        <v>192</v>
      </c>
      <c r="C146" t="s">
        <v>1243</v>
      </c>
      <c r="D146">
        <v>5407969670</v>
      </c>
      <c r="E146" t="s">
        <v>15024</v>
      </c>
      <c r="F146" t="s">
        <v>14067</v>
      </c>
      <c r="G146" s="7">
        <v>43186</v>
      </c>
      <c r="H146">
        <v>8</v>
      </c>
      <c r="I146" t="s">
        <v>73</v>
      </c>
      <c r="J146" t="s">
        <v>4906</v>
      </c>
      <c r="K146" t="s">
        <v>5268</v>
      </c>
      <c r="L146" t="s">
        <v>1247</v>
      </c>
      <c r="M146">
        <f>VLOOKUP(D146,УК!$A$1:$B$599,2,0)/1000</f>
        <v>10000</v>
      </c>
      <c r="R146" s="10">
        <f>IFERROR(IFERROR(VLOOKUP(A146,'2020-2019'!$B$3:$LN$466,108,0),"")+IFERROR(VLOOKUP(A146,'2020-2019'!$B$3:$LN$1000,91,0),""),"")</f>
        <v>70706</v>
      </c>
      <c r="S146" s="10">
        <f>IFERROR(IFERROR(VLOOKUP(A146,'2022-2021'!$B$3:$LN$1000,108,0),"")+IFERROR(VLOOKUP(A146,'2022-2021'!$B$3:$LN$1000,92,0),""),"")</f>
        <v>121860</v>
      </c>
      <c r="T146" s="10">
        <f>IFERROR(IFERROR(VLOOKUP(A146,'2022-2021'!$B$3:$LN$1000,107,0),"")+IFERROR(VLOOKUP(A146,'2022-2021'!$B$3:$LN$1000,91,0),""),"")</f>
        <v>20858</v>
      </c>
      <c r="U146" s="10">
        <f>IFERROR(IFERROR(VLOOKUP(A146,'2024-2023'!$B$3:$LN$1000,108,0),"")+IFERROR(VLOOKUP(A146,'2024-2023'!$B$3:$LN$1000,92,0),""),"")</f>
        <v>43008</v>
      </c>
      <c r="V146" s="10">
        <f>IFERROR(IFERROR(VLOOKUP(A146,'2024-2023'!$B$3:$LN$1000,107,0),"")+IFERROR(VLOOKUP(A146,'2024-2023'!$B$3:$LN$1000,91,0),""),"")</f>
        <v>15218</v>
      </c>
      <c r="W146">
        <f>IFERROR(IFERROR(VLOOKUP(A146,'2020-2019'!$B$3:$LN$4660,93,0),"")+IFERROR(VLOOKUP(A146,'2020-2019'!$B$3:$LN$4660,109,0),""),"")</f>
        <v>65675</v>
      </c>
      <c r="X146">
        <f>IFERROR(IFERROR(VLOOKUP(A146,'2022-2021'!$B$3:$LN$4660,94,0),"")+IFERROR(VLOOKUP(A146,'2022-2021'!$B$3:$LN$4660,110,0),""),"")</f>
        <v>131820</v>
      </c>
      <c r="Y146">
        <f>IFERROR(IFERROR(VLOOKUP(A146,'2022-2021'!$B$3:$LN$4660,109,0),"")+IFERROR(VLOOKUP(A146,'2022-2021'!$B$3:$LN$4660,93,0),""),"")</f>
        <v>41518</v>
      </c>
      <c r="Z146">
        <f>IFERROR((IFERROR(VLOOKUP(A146,'2024-2023'!$B$3:$LN$4660,110,0),"")+IFERROR(VLOOKUP(A146,'2024-2023'!$B$3:$LN$4660,94,0),"")),"")</f>
        <v>26744</v>
      </c>
      <c r="AA146">
        <f>IFERROR((IFERROR(VLOOKUP(A146,'2024-2023'!$B$3:$LN$4660,93,0),"")+IFERROR(VLOOKUP(A146,'2024-2023'!$B$3:$LN$4660,109,0),"")),"")</f>
        <v>14925</v>
      </c>
      <c r="AB146">
        <f>IFERROR((IFERROR(VLOOKUP(A146,'2020-2019'!$B$3:$LN$466,'2020-2019'!$CV$1,0),"")),"")</f>
        <v>10573</v>
      </c>
      <c r="AC146">
        <f>IFERROR((IFERROR(VLOOKUP(A146,'2022-2021'!$B$3:$LN$4660,100,0),"")),"")</f>
        <v>-11329</v>
      </c>
      <c r="AD146">
        <f>IFERROR((IFERROR(VLOOKUP(A146,'2022-2021'!$B$3:$LN$4660,99,0),"")),"")</f>
        <v>-21661</v>
      </c>
      <c r="AE146">
        <f>IFERROR((IFERROR(VLOOKUP(A146,'2024-2023'!$B$3:$LN$4660,100,0),"")),"")</f>
        <v>15495</v>
      </c>
      <c r="AF146">
        <f>IFERROR(VLOOKUP(A146,'2024-2023'!$B$3:$LN$4660,99,0),"")</f>
        <v>-7873</v>
      </c>
      <c r="AG146">
        <f>IFERROR((IFERROR(VLOOKUP(A146,'2020-2019'!$B$3:$LN$4660,'2020-2019'!$X$1,0),"")+IFERROR(VLOOKUP(A146,'2020-2019'!$B$3:$LN$4660,'2020-2019'!$AN$1,0),"")),"")</f>
        <v>90050</v>
      </c>
      <c r="AH146">
        <f>IFERROR((IFERROR(VLOOKUP(A146,'2022-2021'!$B$3:$LN$4660,24,0),"")+IFERROR(VLOOKUP(A146,'2022-2021'!$B$3:$LN$4660,40,0),"")),"")</f>
        <v>35672</v>
      </c>
      <c r="AI146">
        <f>IFERROR((IFERROR(VLOOKUP(A146,'2022-2021'!$B$3:$LN$4660,23,0),"")+IFERROR(VLOOKUP(A146,'2022-2021'!$B$3:$LN$4660,39,0),"")),"")</f>
        <v>36385</v>
      </c>
      <c r="AJ146">
        <f>IFERROR((IFERROR(VLOOKUP(A146,'2024-2023'!$B$3:$LN$4660,24,0),"")+IFERROR(VLOOKUP(A146,'2024-2023'!$B$3:$LN$4660,40,0),"")),"")</f>
        <v>36385</v>
      </c>
      <c r="AK146">
        <f>IFERROR((IFERROR(VLOOKUP(A146,'2024-2023'!$B$3:$LN$4660,23,0),"")+IFERROR(VLOOKUP(A146,'2024-2023'!$B$3:$LN$4660,39,0),"")),"")</f>
        <v>38845</v>
      </c>
      <c r="AL146">
        <f>IFERROR(VLOOKUP(A146,'2020-2019'!$B$3:$LN$466,'2020-2019'!$AM$1,0),"")</f>
        <v>6496</v>
      </c>
      <c r="AM146">
        <f>IFERROR(VLOOKUP(A146,'2022-2021'!$B$3:$LN$4660,38,0),"")</f>
        <v>101977</v>
      </c>
      <c r="AN146">
        <f>IFERROR(VLOOKUP(A146,'2022-2021'!$B$3:$LN$4660,37,0),"")</f>
        <v>73054</v>
      </c>
      <c r="AO146">
        <f>IFERROR(VLOOKUP(A146,'2024-2023'!$B$3:$LN$4660,38,0),"")</f>
        <v>64928</v>
      </c>
      <c r="AP146">
        <f>IFERROR(VLOOKUP(A146,'2024-2023'!$B$3:$LN$4660,37,0),"")</f>
        <v>71351</v>
      </c>
      <c r="AQ146">
        <f>IFERROR((IFERROR(VLOOKUP(A146,'2020-2019'!$B$3:$LN$466,'2020-2019'!$BL$1,0),"")+IFERROR(VLOOKUP(A146,'2020-2019'!$B$3:$LN$466,'2020-2019'!$BV$1,0),"")),"")</f>
        <v>35105</v>
      </c>
      <c r="AR146" s="5">
        <f t="shared" si="14"/>
        <v>0.215</v>
      </c>
      <c r="AS146" t="str">
        <f>IFERROR(VLOOKUP(A146,риски!$G$2:$H$642,2,0),"")</f>
        <v>низкий</v>
      </c>
      <c r="AT146" t="str">
        <f>IFERROR(VLOOKUP(A146,Реест!A181:$P$30000,15,0),"")</f>
        <v>boostr.ru</v>
      </c>
      <c r="AU146" t="str">
        <f>IFERROR(VLOOKUP(A146,old!$A$3:$AU$2001,47,0),"")</f>
        <v>image295</v>
      </c>
      <c r="AV146" s="3">
        <f t="shared" si="15"/>
        <v>0.43137146029983342</v>
      </c>
      <c r="AW146" t="str">
        <f t="shared" si="16"/>
        <v xml:space="preserve"> ООО ПКО «БУСТЭР» зарегистрировано по адресу: 630099, Новосибирская обл, Новосибирск г, Советская ул, дом 12, этаж 2. Генеральным директором является Каширин Дмитрий Анатольевич. Рост доходов компании за 5 лет: 21,5%. Рост финансовых активов компании за 5 лет: 43,14%. Объем заемных средств компании на конец 2024 года: 35105 тыс. руб. ФССП присвоил низкий уровень риска для данного ПКО.</v>
      </c>
      <c r="AX146" t="s">
        <v>22931</v>
      </c>
      <c r="AY146">
        <f>VLOOKUP(A146,'2024-2023'!$B$2:$NY$583,'2024-2023'!$BH$1,0)</f>
        <v>1336</v>
      </c>
      <c r="AZ146">
        <f>VLOOKUP(A146,'2024-2023'!$B$2:$NY$583,71,0)</f>
        <v>37530</v>
      </c>
      <c r="BA146">
        <f>VLOOKUP(A146,'2024-2023'!$B$2:$NY$583,79,0)</f>
        <v>76758</v>
      </c>
      <c r="BB146">
        <f t="shared" si="17"/>
        <v>85.544910179640723</v>
      </c>
      <c r="BC146" s="6">
        <f t="shared" si="18"/>
        <v>4.2999999999999997E-2</v>
      </c>
      <c r="BD146" s="6">
        <f t="shared" si="19"/>
        <v>-0.51734787751347089</v>
      </c>
      <c r="BE146" t="str">
        <f t="shared" si="20"/>
        <v>Малая фирма</v>
      </c>
    </row>
    <row r="147" spans="1:57">
      <c r="A147" s="10">
        <v>5402038765</v>
      </c>
      <c r="B147">
        <v>73</v>
      </c>
      <c r="C147" t="s">
        <v>1250</v>
      </c>
      <c r="D147">
        <v>5402038765</v>
      </c>
      <c r="E147" t="s">
        <v>15025</v>
      </c>
      <c r="F147" t="s">
        <v>14068</v>
      </c>
      <c r="G147" s="7">
        <v>43077</v>
      </c>
      <c r="H147">
        <v>8</v>
      </c>
      <c r="I147" t="s">
        <v>73</v>
      </c>
      <c r="J147" t="s">
        <v>4951</v>
      </c>
      <c r="K147" t="s">
        <v>4950</v>
      </c>
      <c r="L147" t="s">
        <v>1252</v>
      </c>
      <c r="M147">
        <f>VLOOKUP(D147,УК!$A$1:$B$599,2,0)/1000</f>
        <v>7400</v>
      </c>
      <c r="R147" s="10">
        <f>IFERROR(IFERROR(VLOOKUP(A147,'2020-2019'!$B$3:$LN$466,108,0),"")+IFERROR(VLOOKUP(A147,'2020-2019'!$B$3:$LN$1000,91,0),""),"")</f>
        <v>104051</v>
      </c>
      <c r="S147" s="10">
        <f>IFERROR(IFERROR(VLOOKUP(A147,'2022-2021'!$B$3:$LN$1000,108,0),"")+IFERROR(VLOOKUP(A147,'2022-2021'!$B$3:$LN$1000,92,0),""),"")</f>
        <v>188547</v>
      </c>
      <c r="T147" s="10">
        <f>IFERROR(IFERROR(VLOOKUP(A147,'2022-2021'!$B$3:$LN$1000,107,0),"")+IFERROR(VLOOKUP(A147,'2022-2021'!$B$3:$LN$1000,91,0),""),"")</f>
        <v>199177</v>
      </c>
      <c r="U147" s="10">
        <f>IFERROR(IFERROR(VLOOKUP(A147,'2024-2023'!$B$3:$LN$1000,108,0),"")+IFERROR(VLOOKUP(A147,'2024-2023'!$B$3:$LN$1000,92,0),""),"")</f>
        <v>202182</v>
      </c>
      <c r="V147" s="10">
        <f>IFERROR(IFERROR(VLOOKUP(A147,'2024-2023'!$B$3:$LN$1000,107,0),"")+IFERROR(VLOOKUP(A147,'2024-2023'!$B$3:$LN$1000,91,0),""),"")</f>
        <v>173039</v>
      </c>
      <c r="W147">
        <f>IFERROR(IFERROR(VLOOKUP(A147,'2020-2019'!$B$3:$LN$4660,93,0),"")+IFERROR(VLOOKUP(A147,'2020-2019'!$B$3:$LN$4660,109,0),""),"")</f>
        <v>14768</v>
      </c>
      <c r="X147">
        <f>IFERROR(IFERROR(VLOOKUP(A147,'2022-2021'!$B$3:$LN$4660,94,0),"")+IFERROR(VLOOKUP(A147,'2022-2021'!$B$3:$LN$4660,110,0),""),"")</f>
        <v>102084</v>
      </c>
      <c r="Y147">
        <f>IFERROR(IFERROR(VLOOKUP(A147,'2022-2021'!$B$3:$LN$4660,109,0),"")+IFERROR(VLOOKUP(A147,'2022-2021'!$B$3:$LN$4660,93,0),""),"")</f>
        <v>114750</v>
      </c>
      <c r="Z147">
        <f>IFERROR((IFERROR(VLOOKUP(A147,'2024-2023'!$B$3:$LN$4660,110,0),"")+IFERROR(VLOOKUP(A147,'2024-2023'!$B$3:$LN$4660,94,0),"")),"")</f>
        <v>110929</v>
      </c>
      <c r="AA147">
        <f>IFERROR((IFERROR(VLOOKUP(A147,'2024-2023'!$B$3:$LN$4660,93,0),"")+IFERROR(VLOOKUP(A147,'2024-2023'!$B$3:$LN$4660,109,0),"")),"")</f>
        <v>91910</v>
      </c>
      <c r="AB147">
        <f>IFERROR((IFERROR(VLOOKUP(A147,'2020-2019'!$B$3:$LN$466,'2020-2019'!$CV$1,0),"")),"")</f>
        <v>38708</v>
      </c>
      <c r="AC147">
        <f>IFERROR((IFERROR(VLOOKUP(A147,'2022-2021'!$B$3:$LN$4660,100,0),"")),"")</f>
        <v>73963</v>
      </c>
      <c r="AD147">
        <f>IFERROR((IFERROR(VLOOKUP(A147,'2022-2021'!$B$3:$LN$4660,99,0),"")),"")</f>
        <v>77911</v>
      </c>
      <c r="AE147">
        <f>IFERROR((IFERROR(VLOOKUP(A147,'2024-2023'!$B$3:$LN$4660,100,0),"")),"")</f>
        <v>84685</v>
      </c>
      <c r="AF147">
        <f>IFERROR(VLOOKUP(A147,'2024-2023'!$B$3:$LN$4660,99,0),"")</f>
        <v>75943</v>
      </c>
      <c r="AG147">
        <f>IFERROR((IFERROR(VLOOKUP(A147,'2020-2019'!$B$3:$LN$4660,'2020-2019'!$X$1,0),"")+IFERROR(VLOOKUP(A147,'2020-2019'!$B$3:$LN$4660,'2020-2019'!$AN$1,0),"")),"")</f>
        <v>0</v>
      </c>
      <c r="AH147">
        <f>IFERROR((IFERROR(VLOOKUP(A147,'2022-2021'!$B$3:$LN$4660,24,0),"")+IFERROR(VLOOKUP(A147,'2022-2021'!$B$3:$LN$4660,40,0),"")),"")</f>
        <v>0</v>
      </c>
      <c r="AI147">
        <f>IFERROR((IFERROR(VLOOKUP(A147,'2022-2021'!$B$3:$LN$4660,23,0),"")+IFERROR(VLOOKUP(A147,'2022-2021'!$B$3:$LN$4660,39,0),"")),"")</f>
        <v>0</v>
      </c>
      <c r="AJ147">
        <f>IFERROR((IFERROR(VLOOKUP(A147,'2024-2023'!$B$3:$LN$4660,24,0),"")+IFERROR(VLOOKUP(A147,'2024-2023'!$B$3:$LN$4660,40,0),"")),"")</f>
        <v>0</v>
      </c>
      <c r="AK147">
        <f>IFERROR((IFERROR(VLOOKUP(A147,'2024-2023'!$B$3:$LN$4660,23,0),"")+IFERROR(VLOOKUP(A147,'2024-2023'!$B$3:$LN$4660,39,0),"")),"")</f>
        <v>0</v>
      </c>
      <c r="AL147">
        <f>IFERROR(VLOOKUP(A147,'2020-2019'!$B$3:$LN$466,'2020-2019'!$AM$1,0),"")</f>
        <v>24661</v>
      </c>
      <c r="AM147">
        <f>IFERROR(VLOOKUP(A147,'2022-2021'!$B$3:$LN$4660,38,0),"")</f>
        <v>109010</v>
      </c>
      <c r="AN147">
        <f>IFERROR(VLOOKUP(A147,'2022-2021'!$B$3:$LN$4660,37,0),"")</f>
        <v>107501</v>
      </c>
      <c r="AO147">
        <f>IFERROR(VLOOKUP(A147,'2024-2023'!$B$3:$LN$4660,38,0),"")</f>
        <v>132626</v>
      </c>
      <c r="AP147">
        <f>IFERROR(VLOOKUP(A147,'2024-2023'!$B$3:$LN$4660,37,0),"")</f>
        <v>126289</v>
      </c>
      <c r="AQ147">
        <f>IFERROR((IFERROR(VLOOKUP(A147,'2020-2019'!$B$3:$LN$466,'2020-2019'!$BL$1,0),"")+IFERROR(VLOOKUP(A147,'2020-2019'!$B$3:$LN$466,'2020-2019'!$BV$1,0),"")),"")</f>
        <v>52500</v>
      </c>
      <c r="AR147" s="5">
        <f t="shared" si="14"/>
        <v>1.663</v>
      </c>
      <c r="AS147" t="str">
        <f>IFERROR(VLOOKUP(A147,риски!$G$2:$H$642,2,0),"")</f>
        <v>низкий</v>
      </c>
      <c r="AT147" t="str">
        <f>IFERROR(VLOOKUP(A147,Реест!A182:$P$30000,15,0),"")</f>
        <v>legalcollector.ru</v>
      </c>
      <c r="AU147" t="str">
        <f>IFERROR(VLOOKUP(A147,old!$A$3:$AU$2001,47,0),"")</f>
        <v>image131</v>
      </c>
      <c r="AV147" s="3" t="str">
        <f t="shared" si="15"/>
        <v/>
      </c>
      <c r="AW147" t="str">
        <f t="shared" si="16"/>
        <v xml:space="preserve"> ООО ПКО «Пойдём!» зарегистрировано по адресу: 630005, Новосибирская обл, г Новосибирск, ул Фрунзе, д. 49/3, офис 9. Генеральным директором является Кислицин Александр Сергеевич. Рост доходов компании за 5 лет: 166,3%. Объем заемных средств компании на конец 2024 года: 52500 тыс. руб. ФССП присвоил низкий уровень риска для данного ПКО.</v>
      </c>
      <c r="AX147" t="s">
        <v>22931</v>
      </c>
      <c r="AY147">
        <f>VLOOKUP(A147,'2024-2023'!$B$2:$NY$583,'2024-2023'!$BH$1,0)</f>
        <v>126027</v>
      </c>
      <c r="AZ147">
        <f>VLOOKUP(A147,'2024-2023'!$B$2:$NY$583,71,0)</f>
        <v>0</v>
      </c>
      <c r="BA147">
        <f>VLOOKUP(A147,'2024-2023'!$B$2:$NY$583,79,0)</f>
        <v>0</v>
      </c>
      <c r="BB147">
        <f t="shared" si="17"/>
        <v>0</v>
      </c>
      <c r="BC147" s="6">
        <f t="shared" si="18"/>
        <v>0.33260000000000001</v>
      </c>
      <c r="BD147" s="6">
        <f t="shared" si="19"/>
        <v>0.43887794081103104</v>
      </c>
      <c r="BE147" t="str">
        <f t="shared" si="20"/>
        <v>Малая фирма</v>
      </c>
    </row>
    <row r="148" spans="1:57">
      <c r="A148" s="10">
        <v>6658506936</v>
      </c>
      <c r="B148">
        <v>70</v>
      </c>
      <c r="C148" t="s">
        <v>14071</v>
      </c>
      <c r="D148">
        <v>6658506936</v>
      </c>
      <c r="E148" t="s">
        <v>15027</v>
      </c>
      <c r="F148" t="s">
        <v>14072</v>
      </c>
      <c r="G148" s="7">
        <v>43013</v>
      </c>
      <c r="H148">
        <v>8</v>
      </c>
      <c r="I148" t="s">
        <v>73</v>
      </c>
      <c r="J148" t="s">
        <v>4900</v>
      </c>
      <c r="K148" t="s">
        <v>4899</v>
      </c>
      <c r="L148" t="s">
        <v>1265</v>
      </c>
      <c r="M148">
        <f>VLOOKUP(D148,УК!$A$1:$B$599,2,0)/1000</f>
        <v>200</v>
      </c>
      <c r="R148" s="10">
        <f>IFERROR(IFERROR(VLOOKUP(A148,'2020-2019'!$B$3:$LN$466,108,0),"")+IFERROR(VLOOKUP(A148,'2020-2019'!$B$3:$LN$1000,91,0),""),"")</f>
        <v>35506</v>
      </c>
      <c r="S148" s="10">
        <f>IFERROR(IFERROR(VLOOKUP(A148,'2022-2021'!$B$3:$LN$1000,108,0),"")+IFERROR(VLOOKUP(A148,'2022-2021'!$B$3:$LN$1000,92,0),""),"")</f>
        <v>59003</v>
      </c>
      <c r="T148" s="10">
        <f>IFERROR(IFERROR(VLOOKUP(A148,'2022-2021'!$B$3:$LN$1000,107,0),"")+IFERROR(VLOOKUP(A148,'2022-2021'!$B$3:$LN$1000,91,0),""),"")</f>
        <v>99116</v>
      </c>
      <c r="U148" s="10">
        <f>IFERROR(IFERROR(VLOOKUP(A148,'2024-2023'!$B$3:$LN$1000,108,0),"")+IFERROR(VLOOKUP(A148,'2024-2023'!$B$3:$LN$1000,92,0),""),"")</f>
        <v>204583</v>
      </c>
      <c r="V148" s="10">
        <f>IFERROR(IFERROR(VLOOKUP(A148,'2024-2023'!$B$3:$LN$1000,107,0),"")+IFERROR(VLOOKUP(A148,'2024-2023'!$B$3:$LN$1000,91,0),""),"")</f>
        <v>296567</v>
      </c>
      <c r="W148">
        <f>IFERROR(IFERROR(VLOOKUP(A148,'2020-2019'!$B$3:$LN$4660,93,0),"")+IFERROR(VLOOKUP(A148,'2020-2019'!$B$3:$LN$4660,109,0),""),"")</f>
        <v>12614</v>
      </c>
      <c r="X148">
        <f>IFERROR(IFERROR(VLOOKUP(A148,'2022-2021'!$B$3:$LN$4660,94,0),"")+IFERROR(VLOOKUP(A148,'2022-2021'!$B$3:$LN$4660,110,0),""),"")</f>
        <v>38359</v>
      </c>
      <c r="Y148">
        <f>IFERROR(IFERROR(VLOOKUP(A148,'2022-2021'!$B$3:$LN$4660,109,0),"")+IFERROR(VLOOKUP(A148,'2022-2021'!$B$3:$LN$4660,93,0),""),"")</f>
        <v>60548</v>
      </c>
      <c r="Z148">
        <f>IFERROR((IFERROR(VLOOKUP(A148,'2024-2023'!$B$3:$LN$4660,110,0),"")+IFERROR(VLOOKUP(A148,'2024-2023'!$B$3:$LN$4660,94,0),"")),"")</f>
        <v>113666</v>
      </c>
      <c r="AA148">
        <f>IFERROR((IFERROR(VLOOKUP(A148,'2024-2023'!$B$3:$LN$4660,93,0),"")+IFERROR(VLOOKUP(A148,'2024-2023'!$B$3:$LN$4660,109,0),"")),"")</f>
        <v>196032</v>
      </c>
      <c r="AB148">
        <f>IFERROR((IFERROR(VLOOKUP(A148,'2020-2019'!$B$3:$LN$466,'2020-2019'!$CV$1,0),"")),"")</f>
        <v>9753</v>
      </c>
      <c r="AC148">
        <f>IFERROR((IFERROR(VLOOKUP(A148,'2022-2021'!$B$3:$LN$4660,100,0),"")),"")</f>
        <v>16906</v>
      </c>
      <c r="AD148">
        <f>IFERROR((IFERROR(VLOOKUP(A148,'2022-2021'!$B$3:$LN$4660,99,0),"")),"")</f>
        <v>28796</v>
      </c>
      <c r="AE148">
        <f>IFERROR((IFERROR(VLOOKUP(A148,'2024-2023'!$B$3:$LN$4660,100,0),"")),"")</f>
        <v>77058</v>
      </c>
      <c r="AF148">
        <f>IFERROR(VLOOKUP(A148,'2024-2023'!$B$3:$LN$4660,99,0),"")</f>
        <v>44894</v>
      </c>
      <c r="AG148">
        <f>IFERROR((IFERROR(VLOOKUP(A148,'2020-2019'!$B$3:$LN$4660,'2020-2019'!$X$1,0),"")+IFERROR(VLOOKUP(A148,'2020-2019'!$B$3:$LN$4660,'2020-2019'!$AN$1,0),"")),"")</f>
        <v>13862</v>
      </c>
      <c r="AH148">
        <f>IFERROR((IFERROR(VLOOKUP(A148,'2022-2021'!$B$3:$LN$4660,24,0),"")+IFERROR(VLOOKUP(A148,'2022-2021'!$B$3:$LN$4660,40,0),"")),"")</f>
        <v>472</v>
      </c>
      <c r="AI148">
        <f>IFERROR((IFERROR(VLOOKUP(A148,'2022-2021'!$B$3:$LN$4660,23,0),"")+IFERROR(VLOOKUP(A148,'2022-2021'!$B$3:$LN$4660,39,0),"")),"")</f>
        <v>297</v>
      </c>
      <c r="AJ148">
        <f>IFERROR((IFERROR(VLOOKUP(A148,'2024-2023'!$B$3:$LN$4660,24,0),"")+IFERROR(VLOOKUP(A148,'2024-2023'!$B$3:$LN$4660,40,0),"")),"")</f>
        <v>146448</v>
      </c>
      <c r="AK148">
        <f>IFERROR((IFERROR(VLOOKUP(A148,'2024-2023'!$B$3:$LN$4660,23,0),"")+IFERROR(VLOOKUP(A148,'2024-2023'!$B$3:$LN$4660,39,0),"")),"")</f>
        <v>179786</v>
      </c>
      <c r="AL148">
        <f>IFERROR(VLOOKUP(A148,'2020-2019'!$B$3:$LN$466,'2020-2019'!$AM$1,0),"")</f>
        <v>990</v>
      </c>
      <c r="AM148">
        <f>IFERROR(VLOOKUP(A148,'2022-2021'!$B$3:$LN$4660,38,0),"")</f>
        <v>66476</v>
      </c>
      <c r="AN148">
        <f>IFERROR(VLOOKUP(A148,'2022-2021'!$B$3:$LN$4660,37,0),"")</f>
        <v>92386</v>
      </c>
      <c r="AO148">
        <f>IFERROR(VLOOKUP(A148,'2024-2023'!$B$3:$LN$4660,38,0),"")</f>
        <v>11384</v>
      </c>
      <c r="AP148">
        <f>IFERROR(VLOOKUP(A148,'2024-2023'!$B$3:$LN$4660,37,0),"")</f>
        <v>22138</v>
      </c>
      <c r="AQ148">
        <f>IFERROR((IFERROR(VLOOKUP(A148,'2020-2019'!$B$3:$LN$466,'2020-2019'!$BL$1,0),"")+IFERROR(VLOOKUP(A148,'2020-2019'!$B$3:$LN$466,'2020-2019'!$BV$1,0),"")),"")</f>
        <v>1859</v>
      </c>
      <c r="AR148" s="5">
        <f t="shared" si="14"/>
        <v>8.3529999999999998</v>
      </c>
      <c r="AS148" t="str">
        <f>IFERROR(VLOOKUP(A148,риски!$G$2:$H$642,2,0),"")</f>
        <v>низкий</v>
      </c>
      <c r="AT148" t="str">
        <f>IFERROR(VLOOKUP(A148,Реест!A184:$P$30000,15,0),"")</f>
        <v>ka-goliaf.ru</v>
      </c>
      <c r="AU148" t="str">
        <f>IFERROR(VLOOKUP(A148,old!$A$3:$AU$2001,47,0),"")</f>
        <v>image124</v>
      </c>
      <c r="AV148" s="3">
        <f t="shared" si="15"/>
        <v>12.96970134179772</v>
      </c>
      <c r="AW148" t="str">
        <f t="shared" si="16"/>
        <v xml:space="preserve"> ООО ПКО «Голиаф» зарегистрировано по адресу: 620000, Свердловская область, г.о. город Екатеринбург, г Екатеринбург, ул Мамина-Сибиряка, стр. 101, помещ. 5.17. Генеральным директором является Котельников Георгий Викторович. Рост доходов компании за 5 лет: 835,3%. Рост финансовых активов компании за 5 лет: 1296,97%. Объем заемных средств компании на конец 2024 года: 1859 тыс. руб. ФССП присвоил низкий уровень риска для данного ПКО.</v>
      </c>
      <c r="AX148" t="s">
        <v>22926</v>
      </c>
      <c r="AY148">
        <f>VLOOKUP(A148,'2024-2023'!$B$2:$NY$583,'2024-2023'!$BH$1,0)</f>
        <v>135664</v>
      </c>
      <c r="AZ148">
        <f>VLOOKUP(A148,'2024-2023'!$B$2:$NY$583,71,0)</f>
        <v>96494</v>
      </c>
      <c r="BA148">
        <f>VLOOKUP(A148,'2024-2023'!$B$2:$NY$583,79,0)</f>
        <v>28467</v>
      </c>
      <c r="BB148">
        <f t="shared" si="17"/>
        <v>0.92110655737704916</v>
      </c>
      <c r="BC148" s="6">
        <f t="shared" si="18"/>
        <v>1.6705999999999999</v>
      </c>
      <c r="BD148" s="6">
        <f t="shared" si="19"/>
        <v>0.15137894641008609</v>
      </c>
      <c r="BE148" t="str">
        <f t="shared" si="20"/>
        <v>Малая фирма</v>
      </c>
    </row>
    <row r="149" spans="1:57">
      <c r="A149" s="10">
        <v>7710496844</v>
      </c>
      <c r="B149">
        <v>127</v>
      </c>
      <c r="C149" t="s">
        <v>1272</v>
      </c>
      <c r="D149">
        <v>7710496844</v>
      </c>
      <c r="E149" t="s">
        <v>15028</v>
      </c>
      <c r="F149" t="s">
        <v>14075</v>
      </c>
      <c r="G149" s="7">
        <v>42156</v>
      </c>
      <c r="H149">
        <v>11</v>
      </c>
      <c r="I149" t="s">
        <v>73</v>
      </c>
      <c r="J149" t="s">
        <v>5094</v>
      </c>
      <c r="K149" t="s">
        <v>7054</v>
      </c>
      <c r="L149" t="s">
        <v>8433</v>
      </c>
      <c r="M149">
        <f>VLOOKUP(D149,УК!$A$1:$B$599,2,0)/1000</f>
        <v>13</v>
      </c>
      <c r="R149" s="10">
        <f>IFERROR(IFERROR(VLOOKUP(A149,'2020-2019'!$B$3:$LN$466,108,0),"")+IFERROR(VLOOKUP(A149,'2020-2019'!$B$3:$LN$1000,91,0),""),"")</f>
        <v>103019</v>
      </c>
      <c r="S149" s="10">
        <f>IFERROR(IFERROR(VLOOKUP(A149,'2022-2021'!$B$3:$LN$1000,108,0),"")+IFERROR(VLOOKUP(A149,'2022-2021'!$B$3:$LN$1000,92,0),""),"")</f>
        <v>95456</v>
      </c>
      <c r="T149" s="10">
        <f>IFERROR(IFERROR(VLOOKUP(A149,'2022-2021'!$B$3:$LN$1000,107,0),"")+IFERROR(VLOOKUP(A149,'2022-2021'!$B$3:$LN$1000,91,0),""),"")</f>
        <v>62497</v>
      </c>
      <c r="U149" s="10">
        <f>IFERROR(IFERROR(VLOOKUP(A149,'2024-2023'!$B$3:$LN$1000,108,0),"")+IFERROR(VLOOKUP(A149,'2024-2023'!$B$3:$LN$1000,92,0),""),"")</f>
        <v>97647</v>
      </c>
      <c r="V149" s="10">
        <f>IFERROR(IFERROR(VLOOKUP(A149,'2024-2023'!$B$3:$LN$1000,107,0),"")+IFERROR(VLOOKUP(A149,'2024-2023'!$B$3:$LN$1000,91,0),""),"")</f>
        <v>56781</v>
      </c>
      <c r="W149">
        <f>IFERROR(IFERROR(VLOOKUP(A149,'2020-2019'!$B$3:$LN$4660,93,0),"")+IFERROR(VLOOKUP(A149,'2020-2019'!$B$3:$LN$4660,109,0),""),"")</f>
        <v>92344</v>
      </c>
      <c r="X149">
        <f>IFERROR(IFERROR(VLOOKUP(A149,'2022-2021'!$B$3:$LN$4660,94,0),"")+IFERROR(VLOOKUP(A149,'2022-2021'!$B$3:$LN$4660,110,0),""),"")</f>
        <v>17846</v>
      </c>
      <c r="Y149">
        <f>IFERROR(IFERROR(VLOOKUP(A149,'2022-2021'!$B$3:$LN$4660,109,0),"")+IFERROR(VLOOKUP(A149,'2022-2021'!$B$3:$LN$4660,93,0),""),"")</f>
        <v>31154</v>
      </c>
      <c r="Z149">
        <f>IFERROR((IFERROR(VLOOKUP(A149,'2024-2023'!$B$3:$LN$4660,110,0),"")+IFERROR(VLOOKUP(A149,'2024-2023'!$B$3:$LN$4660,94,0),"")),"")</f>
        <v>42449</v>
      </c>
      <c r="AA149">
        <f>IFERROR((IFERROR(VLOOKUP(A149,'2024-2023'!$B$3:$LN$4660,93,0),"")+IFERROR(VLOOKUP(A149,'2024-2023'!$B$3:$LN$4660,109,0),"")),"")</f>
        <v>35446</v>
      </c>
      <c r="AB149">
        <f>IFERROR((IFERROR(VLOOKUP(A149,'2020-2019'!$B$3:$LN$466,'2020-2019'!$CV$1,0),"")),"")</f>
        <v>-18932</v>
      </c>
      <c r="AC149">
        <f>IFERROR((IFERROR(VLOOKUP(A149,'2022-2021'!$B$3:$LN$4660,100,0),"")),"")</f>
        <v>49521</v>
      </c>
      <c r="AD149">
        <f>IFERROR((IFERROR(VLOOKUP(A149,'2022-2021'!$B$3:$LN$4660,99,0),"")),"")</f>
        <v>17009</v>
      </c>
      <c r="AE149">
        <f>IFERROR((IFERROR(VLOOKUP(A149,'2024-2023'!$B$3:$LN$4660,100,0),"")),"")</f>
        <v>33758</v>
      </c>
      <c r="AF149">
        <f>IFERROR(VLOOKUP(A149,'2024-2023'!$B$3:$LN$4660,99,0),"")</f>
        <v>18744</v>
      </c>
      <c r="AG149">
        <f>IFERROR((IFERROR(VLOOKUP(A149,'2020-2019'!$B$3:$LN$4660,'2020-2019'!$X$1,0),"")+IFERROR(VLOOKUP(A149,'2020-2019'!$B$3:$LN$4660,'2020-2019'!$AN$1,0),"")),"")</f>
        <v>12546</v>
      </c>
      <c r="AH149">
        <f>IFERROR((IFERROR(VLOOKUP(A149,'2022-2021'!$B$3:$LN$4660,24,0),"")+IFERROR(VLOOKUP(A149,'2022-2021'!$B$3:$LN$4660,40,0),"")),"")</f>
        <v>16212</v>
      </c>
      <c r="AI149">
        <f>IFERROR((IFERROR(VLOOKUP(A149,'2022-2021'!$B$3:$LN$4660,23,0),"")+IFERROR(VLOOKUP(A149,'2022-2021'!$B$3:$LN$4660,39,0),"")),"")</f>
        <v>23612</v>
      </c>
      <c r="AJ149">
        <f>IFERROR((IFERROR(VLOOKUP(A149,'2024-2023'!$B$3:$LN$4660,24,0),"")+IFERROR(VLOOKUP(A149,'2024-2023'!$B$3:$LN$4660,40,0),"")),"")</f>
        <v>30967</v>
      </c>
      <c r="AK149">
        <f>IFERROR((IFERROR(VLOOKUP(A149,'2024-2023'!$B$3:$LN$4660,23,0),"")+IFERROR(VLOOKUP(A149,'2024-2023'!$B$3:$LN$4660,39,0),"")),"")</f>
        <v>31168</v>
      </c>
      <c r="AL149">
        <f>IFERROR(VLOOKUP(A149,'2020-2019'!$B$3:$LN$466,'2020-2019'!$AM$1,0),"")</f>
        <v>2044</v>
      </c>
      <c r="AM149">
        <f>IFERROR(VLOOKUP(A149,'2022-2021'!$B$3:$LN$4660,38,0),"")</f>
        <v>12917</v>
      </c>
      <c r="AN149">
        <f>IFERROR(VLOOKUP(A149,'2022-2021'!$B$3:$LN$4660,37,0),"")</f>
        <v>1092</v>
      </c>
      <c r="AO149">
        <f>IFERROR(VLOOKUP(A149,'2024-2023'!$B$3:$LN$4660,38,0),"")</f>
        <v>1541</v>
      </c>
      <c r="AP149">
        <f>IFERROR(VLOOKUP(A149,'2024-2023'!$B$3:$LN$4660,37,0),"")</f>
        <v>7275</v>
      </c>
      <c r="AQ149">
        <f>IFERROR((IFERROR(VLOOKUP(A149,'2020-2019'!$B$3:$LN$466,'2020-2019'!$BL$1,0),"")+IFERROR(VLOOKUP(A149,'2020-2019'!$B$3:$LN$466,'2020-2019'!$BV$1,0),"")),"")</f>
        <v>1019</v>
      </c>
      <c r="AR149" s="5">
        <f t="shared" si="14"/>
        <v>0.55100000000000005</v>
      </c>
      <c r="AS149" t="str">
        <f>IFERROR(VLOOKUP(A149,риски!$G$2:$H$642,2,0),"")</f>
        <v>низкий</v>
      </c>
      <c r="AT149" t="str">
        <f>IFERROR(VLOOKUP(A149,Реест!A185:$P$30000,15,0),"")</f>
        <v>bcg-collect.ru</v>
      </c>
      <c r="AU149" t="str">
        <f>IFERROR(VLOOKUP(A149,old!$A$3:$AU$2001,47,0),"")</f>
        <v>image015</v>
      </c>
      <c r="AV149" s="3">
        <f t="shared" si="15"/>
        <v>2.4842977841543123</v>
      </c>
      <c r="AW149" t="str">
        <f t="shared" si="16"/>
        <v xml:space="preserve"> ООО «ПКО «БКГ» зарегистрировано по адресу: 121087, Москва г, ул Барклая, 6, 5, Ком. 23д. Генеральным директором является Шарифьянов Даниил Радисович. Рост доходов компании за 5 лет: 55,1%. Рост финансовых активов компании за 5 лет: 248,43%. Объем заемных средств компании на конец 2024 года: 1019 тыс. руб. ФССП присвоил низкий уровень риска для данного ПКО.</v>
      </c>
      <c r="AX149" t="s">
        <v>22914</v>
      </c>
      <c r="AY149">
        <f>VLOOKUP(A149,'2024-2023'!$B$2:$NY$583,'2024-2023'!$BH$1,0)</f>
        <v>17943</v>
      </c>
      <c r="AZ149">
        <f>VLOOKUP(A149,'2024-2023'!$B$2:$NY$583,71,0)</f>
        <v>1019</v>
      </c>
      <c r="BA149">
        <f>VLOOKUP(A149,'2024-2023'!$B$2:$NY$583,79,0)</f>
        <v>19894</v>
      </c>
      <c r="BB149">
        <f t="shared" si="17"/>
        <v>1.1655241598394916</v>
      </c>
      <c r="BC149" s="6">
        <f t="shared" si="18"/>
        <v>0.11020000000000001</v>
      </c>
      <c r="BD149" s="6">
        <f t="shared" si="19"/>
        <v>0.33011042426163684</v>
      </c>
      <c r="BE149" t="str">
        <f t="shared" si="20"/>
        <v>Малая фирма</v>
      </c>
    </row>
    <row r="150" spans="1:57">
      <c r="A150" s="10">
        <v>7734387354</v>
      </c>
      <c r="B150">
        <v>57</v>
      </c>
      <c r="C150" t="s">
        <v>1299</v>
      </c>
      <c r="D150">
        <v>7734387354</v>
      </c>
      <c r="E150" t="s">
        <v>15033</v>
      </c>
      <c r="F150" t="s">
        <v>14083</v>
      </c>
      <c r="G150" s="7">
        <v>42564</v>
      </c>
      <c r="H150">
        <v>10</v>
      </c>
      <c r="I150" t="s">
        <v>73</v>
      </c>
      <c r="J150" t="s">
        <v>23182</v>
      </c>
      <c r="K150" t="s">
        <v>4885</v>
      </c>
      <c r="L150" t="s">
        <v>8445</v>
      </c>
      <c r="M150">
        <f>VLOOKUP(D150,УК!$A$1:$B$599,2,0)/1000</f>
        <v>5500</v>
      </c>
      <c r="R150" s="10">
        <f>IFERROR(IFERROR(VLOOKUP(A150,'2020-2019'!$B$3:$LN$466,108,0),"")+IFERROR(VLOOKUP(A150,'2020-2019'!$B$3:$LN$1000,91,0),""),"")</f>
        <v>196876</v>
      </c>
      <c r="S150" s="10">
        <f>IFERROR(IFERROR(VLOOKUP(A150,'2022-2021'!$B$3:$LN$1000,108,0),"")+IFERROR(VLOOKUP(A150,'2022-2021'!$B$3:$LN$1000,92,0),""),"")</f>
        <v>229833</v>
      </c>
      <c r="T150" s="10">
        <f>IFERROR(IFERROR(VLOOKUP(A150,'2022-2021'!$B$3:$LN$1000,107,0),"")+IFERROR(VLOOKUP(A150,'2022-2021'!$B$3:$LN$1000,91,0),""),"")</f>
        <v>192329</v>
      </c>
      <c r="U150" s="10">
        <f>IFERROR(IFERROR(VLOOKUP(A150,'2024-2023'!$B$3:$LN$1000,108,0),"")+IFERROR(VLOOKUP(A150,'2024-2023'!$B$3:$LN$1000,92,0),""),"")</f>
        <v>254123</v>
      </c>
      <c r="V150" s="10">
        <f>IFERROR(IFERROR(VLOOKUP(A150,'2024-2023'!$B$3:$LN$1000,107,0),"")+IFERROR(VLOOKUP(A150,'2024-2023'!$B$3:$LN$1000,91,0),""),"")</f>
        <v>343700</v>
      </c>
      <c r="W150">
        <f>IFERROR(IFERROR(VLOOKUP(A150,'2020-2019'!$B$3:$LN$4660,93,0),"")+IFERROR(VLOOKUP(A150,'2020-2019'!$B$3:$LN$4660,109,0),""),"")</f>
        <v>82522</v>
      </c>
      <c r="X150">
        <f>IFERROR(IFERROR(VLOOKUP(A150,'2022-2021'!$B$3:$LN$4660,94,0),"")+IFERROR(VLOOKUP(A150,'2022-2021'!$B$3:$LN$4660,110,0),""),"")</f>
        <v>135319</v>
      </c>
      <c r="Y150">
        <f>IFERROR(IFERROR(VLOOKUP(A150,'2022-2021'!$B$3:$LN$4660,109,0),"")+IFERROR(VLOOKUP(A150,'2022-2021'!$B$3:$LN$4660,93,0),""),"")</f>
        <v>121756</v>
      </c>
      <c r="Z150">
        <f>IFERROR((IFERROR(VLOOKUP(A150,'2024-2023'!$B$3:$LN$4660,110,0),"")+IFERROR(VLOOKUP(A150,'2024-2023'!$B$3:$LN$4660,94,0),"")),"")</f>
        <v>169299</v>
      </c>
      <c r="AA150">
        <f>IFERROR((IFERROR(VLOOKUP(A150,'2024-2023'!$B$3:$LN$4660,93,0),"")+IFERROR(VLOOKUP(A150,'2024-2023'!$B$3:$LN$4660,109,0),"")),"")</f>
        <v>197818</v>
      </c>
      <c r="AB150">
        <f>IFERROR((IFERROR(VLOOKUP(A150,'2020-2019'!$B$3:$LN$466,'2020-2019'!$CV$1,0),"")),"")</f>
        <v>57404</v>
      </c>
      <c r="AC150">
        <f>IFERROR((IFERROR(VLOOKUP(A150,'2022-2021'!$B$3:$LN$4660,100,0),"")),"")</f>
        <v>67444</v>
      </c>
      <c r="AD150">
        <f>IFERROR((IFERROR(VLOOKUP(A150,'2022-2021'!$B$3:$LN$4660,99,0),"")),"")</f>
        <v>59558</v>
      </c>
      <c r="AE150">
        <f>IFERROR((IFERROR(VLOOKUP(A150,'2024-2023'!$B$3:$LN$4660,100,0),"")),"")</f>
        <v>75878</v>
      </c>
      <c r="AF150">
        <f>IFERROR(VLOOKUP(A150,'2024-2023'!$B$3:$LN$4660,99,0),"")</f>
        <v>136419</v>
      </c>
      <c r="AG150">
        <f>IFERROR((IFERROR(VLOOKUP(A150,'2020-2019'!$B$3:$LN$4660,'2020-2019'!$X$1,0),"")+IFERROR(VLOOKUP(A150,'2020-2019'!$B$3:$LN$4660,'2020-2019'!$AN$1,0),"")),"")</f>
        <v>355977</v>
      </c>
      <c r="AH150">
        <f>IFERROR((IFERROR(VLOOKUP(A150,'2022-2021'!$B$3:$LN$4660,24,0),"")+IFERROR(VLOOKUP(A150,'2022-2021'!$B$3:$LN$4660,40,0),"")),"")</f>
        <v>220977</v>
      </c>
      <c r="AI150">
        <f>IFERROR((IFERROR(VLOOKUP(A150,'2022-2021'!$B$3:$LN$4660,23,0),"")+IFERROR(VLOOKUP(A150,'2022-2021'!$B$3:$LN$4660,39,0),"")),"")</f>
        <v>157003</v>
      </c>
      <c r="AJ150">
        <f>IFERROR((IFERROR(VLOOKUP(A150,'2024-2023'!$B$3:$LN$4660,24,0),"")+IFERROR(VLOOKUP(A150,'2024-2023'!$B$3:$LN$4660,40,0),"")),"")</f>
        <v>111811</v>
      </c>
      <c r="AK150">
        <f>IFERROR((IFERROR(VLOOKUP(A150,'2024-2023'!$B$3:$LN$4660,23,0),"")+IFERROR(VLOOKUP(A150,'2024-2023'!$B$3:$LN$4660,39,0),"")),"")</f>
        <v>254106</v>
      </c>
      <c r="AL150">
        <f>IFERROR(VLOOKUP(A150,'2020-2019'!$B$3:$LN$466,'2020-2019'!$AM$1,0),"")</f>
        <v>144046</v>
      </c>
      <c r="AM150">
        <f>IFERROR(VLOOKUP(A150,'2022-2021'!$B$3:$LN$4660,38,0),"")</f>
        <v>408287</v>
      </c>
      <c r="AN150">
        <f>IFERROR(VLOOKUP(A150,'2022-2021'!$B$3:$LN$4660,37,0),"")</f>
        <v>466886</v>
      </c>
      <c r="AO150">
        <f>IFERROR(VLOOKUP(A150,'2024-2023'!$B$3:$LN$4660,38,0),"")</f>
        <v>610304</v>
      </c>
      <c r="AP150">
        <f>IFERROR(VLOOKUP(A150,'2024-2023'!$B$3:$LN$4660,37,0),"")</f>
        <v>579876</v>
      </c>
      <c r="AQ150">
        <f>IFERROR((IFERROR(VLOOKUP(A150,'2020-2019'!$B$3:$LN$466,'2020-2019'!$BL$1,0),"")+IFERROR(VLOOKUP(A150,'2020-2019'!$B$3:$LN$466,'2020-2019'!$BV$1,0),"")),"")</f>
        <v>217640</v>
      </c>
      <c r="AR150" s="5">
        <f t="shared" si="14"/>
        <v>1.746</v>
      </c>
      <c r="AS150" t="str">
        <f>IFERROR(VLOOKUP(A150,риски!$G$2:$H$642,2,0),"")</f>
        <v>низкий</v>
      </c>
      <c r="AT150" t="str">
        <f>IFERROR(VLOOKUP(A150,Реест!A189:$P$30000,15,0),"")</f>
        <v>нэйва.рф</v>
      </c>
      <c r="AU150" t="str">
        <f>IFERROR(VLOOKUP(A150,old!$A$3:$AU$2001,47,0),"")</f>
        <v>image108</v>
      </c>
      <c r="AV150" s="3">
        <f t="shared" si="15"/>
        <v>0.71382701691401407</v>
      </c>
      <c r="AW150" t="str">
        <f t="shared" si="16"/>
        <v xml:space="preserve"> ООО ПКО «Нэйва» зарегистрировано по адресу: 117218, Москва г, ул Кржижановского, д 15, к 5, 402. Генеральным директором является Иваночкин Илья Борисович. Рост доходов компании за 5 лет: 174,6%. Рост финансовых активов компании за 5 лет: 71,38%. Объем заемных средств компании на конец 2024 года: 217640 тыс. руб. ФССП присвоил низкий уровень риска для данного ПКО.</v>
      </c>
      <c r="AX150" t="s">
        <v>22914</v>
      </c>
      <c r="AY150">
        <f>VLOOKUP(A150,'2024-2023'!$B$2:$NY$583,'2024-2023'!$BH$1,0)</f>
        <v>116090</v>
      </c>
      <c r="AZ150">
        <f>VLOOKUP(A150,'2024-2023'!$B$2:$NY$583,71,0)</f>
        <v>0</v>
      </c>
      <c r="BA150">
        <f>VLOOKUP(A150,'2024-2023'!$B$2:$NY$583,79,0)</f>
        <v>0</v>
      </c>
      <c r="BB150">
        <f t="shared" si="17"/>
        <v>0</v>
      </c>
      <c r="BC150" s="6">
        <f t="shared" si="18"/>
        <v>0.34920000000000001</v>
      </c>
      <c r="BD150" s="6">
        <f t="shared" si="19"/>
        <v>0.39691300552807679</v>
      </c>
      <c r="BE150" t="str">
        <f t="shared" si="20"/>
        <v>Малая фирма</v>
      </c>
    </row>
    <row r="151" spans="1:57">
      <c r="A151" s="10">
        <v>7730592401</v>
      </c>
      <c r="B151">
        <v>9</v>
      </c>
      <c r="C151" t="s">
        <v>1306</v>
      </c>
      <c r="D151">
        <v>7730592401</v>
      </c>
      <c r="E151" t="s">
        <v>15034</v>
      </c>
      <c r="F151" t="s">
        <v>14084</v>
      </c>
      <c r="G151" s="7">
        <v>39763</v>
      </c>
      <c r="H151">
        <v>17</v>
      </c>
      <c r="I151" t="s">
        <v>73</v>
      </c>
      <c r="J151" t="s">
        <v>74</v>
      </c>
      <c r="K151" t="s">
        <v>20386</v>
      </c>
      <c r="L151" t="s">
        <v>8448</v>
      </c>
      <c r="M151">
        <f>VLOOKUP(D151,УК!$A$1:$B$599,2,0)/1000</f>
        <v>3000</v>
      </c>
      <c r="R151" s="10">
        <f>IFERROR(IFERROR(VLOOKUP(A151,'2020-2019'!$B$3:$LN$466,108,0),"")+IFERROR(VLOOKUP(A151,'2020-2019'!$B$3:$LN$1000,91,0),""),"")</f>
        <v>662863</v>
      </c>
      <c r="S151" s="10">
        <f>IFERROR(IFERROR(VLOOKUP(A151,'2022-2021'!$B$3:$LN$1000,108,0),"")+IFERROR(VLOOKUP(A151,'2022-2021'!$B$3:$LN$1000,92,0),""),"")</f>
        <v>1518917</v>
      </c>
      <c r="T151" s="10">
        <f>IFERROR(IFERROR(VLOOKUP(A151,'2022-2021'!$B$3:$LN$1000,107,0),"")+IFERROR(VLOOKUP(A151,'2022-2021'!$B$3:$LN$1000,91,0),""),"")</f>
        <v>2355062</v>
      </c>
      <c r="U151" s="10">
        <f>IFERROR(IFERROR(VLOOKUP(A151,'2024-2023'!$B$3:$LN$1000,108,0),"")+IFERROR(VLOOKUP(A151,'2024-2023'!$B$3:$LN$1000,92,0),""),"")</f>
        <v>3768972</v>
      </c>
      <c r="V151" s="10">
        <f>IFERROR(IFERROR(VLOOKUP(A151,'2024-2023'!$B$3:$LN$1000,107,0),"")+IFERROR(VLOOKUP(A151,'2024-2023'!$B$3:$LN$1000,91,0),""),"")</f>
        <v>4706406</v>
      </c>
      <c r="W151">
        <f>IFERROR(IFERROR(VLOOKUP(A151,'2020-2019'!$B$3:$LN$4660,93,0),"")+IFERROR(VLOOKUP(A151,'2020-2019'!$B$3:$LN$4660,109,0),""),"")</f>
        <v>277242</v>
      </c>
      <c r="X151">
        <f>IFERROR(IFERROR(VLOOKUP(A151,'2022-2021'!$B$3:$LN$4660,94,0),"")+IFERROR(VLOOKUP(A151,'2022-2021'!$B$3:$LN$4660,110,0),""),"")</f>
        <v>590555</v>
      </c>
      <c r="Y151">
        <f>IFERROR(IFERROR(VLOOKUP(A151,'2022-2021'!$B$3:$LN$4660,109,0),"")+IFERROR(VLOOKUP(A151,'2022-2021'!$B$3:$LN$4660,93,0),""),"")</f>
        <v>1392888</v>
      </c>
      <c r="Z151">
        <f>IFERROR((IFERROR(VLOOKUP(A151,'2024-2023'!$B$3:$LN$4660,110,0),"")+IFERROR(VLOOKUP(A151,'2024-2023'!$B$3:$LN$4660,94,0),"")),"")</f>
        <v>1955803</v>
      </c>
      <c r="AA151">
        <f>IFERROR((IFERROR(VLOOKUP(A151,'2024-2023'!$B$3:$LN$4660,93,0),"")+IFERROR(VLOOKUP(A151,'2024-2023'!$B$3:$LN$4660,109,0),"")),"")</f>
        <v>3014575</v>
      </c>
      <c r="AB151">
        <f>IFERROR((IFERROR(VLOOKUP(A151,'2020-2019'!$B$3:$LN$466,'2020-2019'!$CV$1,0),"")),"")</f>
        <v>254571</v>
      </c>
      <c r="AC151">
        <f>IFERROR((IFERROR(VLOOKUP(A151,'2022-2021'!$B$3:$LN$4660,100,0),"")),"")</f>
        <v>774816</v>
      </c>
      <c r="AD151">
        <f>IFERROR((IFERROR(VLOOKUP(A151,'2022-2021'!$B$3:$LN$4660,99,0),"")),"")</f>
        <v>770441</v>
      </c>
      <c r="AE151">
        <f>IFERROR((IFERROR(VLOOKUP(A151,'2024-2023'!$B$3:$LN$4660,100,0),"")),"")</f>
        <v>1453064</v>
      </c>
      <c r="AF151">
        <f>IFERROR(VLOOKUP(A151,'2024-2023'!$B$3:$LN$4660,99,0),"")</f>
        <v>1384779</v>
      </c>
      <c r="AG151">
        <f>IFERROR((IFERROR(VLOOKUP(A151,'2020-2019'!$B$3:$LN$4660,'2020-2019'!$X$1,0),"")+IFERROR(VLOOKUP(A151,'2020-2019'!$B$3:$LN$4660,'2020-2019'!$AN$1,0),"")),"")</f>
        <v>260194</v>
      </c>
      <c r="AH151">
        <f>IFERROR((IFERROR(VLOOKUP(A151,'2022-2021'!$B$3:$LN$4660,24,0),"")+IFERROR(VLOOKUP(A151,'2022-2021'!$B$3:$LN$4660,40,0),"")),"")</f>
        <v>728282</v>
      </c>
      <c r="AI151">
        <f>IFERROR((IFERROR(VLOOKUP(A151,'2022-2021'!$B$3:$LN$4660,23,0),"")+IFERROR(VLOOKUP(A151,'2022-2021'!$B$3:$LN$4660,39,0),"")),"")</f>
        <v>1362348</v>
      </c>
      <c r="AJ151">
        <f>IFERROR((IFERROR(VLOOKUP(A151,'2024-2023'!$B$3:$LN$4660,24,0),"")+IFERROR(VLOOKUP(A151,'2024-2023'!$B$3:$LN$4660,40,0),"")),"")</f>
        <v>2486555</v>
      </c>
      <c r="AK151">
        <f>IFERROR((IFERROR(VLOOKUP(A151,'2024-2023'!$B$3:$LN$4660,23,0),"")+IFERROR(VLOOKUP(A151,'2024-2023'!$B$3:$LN$4660,39,0),"")),"")</f>
        <v>3311833</v>
      </c>
      <c r="AL151">
        <f>IFERROR(VLOOKUP(A151,'2020-2019'!$B$3:$LN$466,'2020-2019'!$AM$1,0),"")</f>
        <v>8516</v>
      </c>
      <c r="AM151">
        <f>IFERROR(VLOOKUP(A151,'2022-2021'!$B$3:$LN$4660,38,0),"")</f>
        <v>66897</v>
      </c>
      <c r="AN151">
        <f>IFERROR(VLOOKUP(A151,'2022-2021'!$B$3:$LN$4660,37,0),"")</f>
        <v>33544</v>
      </c>
      <c r="AO151">
        <f>IFERROR(VLOOKUP(A151,'2024-2023'!$B$3:$LN$4660,38,0),"")</f>
        <v>65826</v>
      </c>
      <c r="AP151">
        <f>IFERROR(VLOOKUP(A151,'2024-2023'!$B$3:$LN$4660,37,0),"")</f>
        <v>60950</v>
      </c>
      <c r="AQ151">
        <f>IFERROR((IFERROR(VLOOKUP(A151,'2020-2019'!$B$3:$LN$466,'2020-2019'!$BL$1,0),"")+IFERROR(VLOOKUP(A151,'2020-2019'!$B$3:$LN$466,'2020-2019'!$BV$1,0),"")),"")</f>
        <v>0</v>
      </c>
      <c r="AR151" s="5">
        <f t="shared" si="14"/>
        <v>7.1</v>
      </c>
      <c r="AS151" t="str">
        <f>IFERROR(VLOOKUP(A151,риски!$G$2:$H$642,2,0),"")</f>
        <v>низкий</v>
      </c>
      <c r="AT151" t="str">
        <f>IFERROR(VLOOKUP(A151,Реест!A190:$P$30000,15,0),"")</f>
        <v>gkcdu.ru</v>
      </c>
      <c r="AU151" t="str">
        <f>IFERROR(VLOOKUP(A151,old!$A$3:$AU$2001,47,0),"")</f>
        <v>image031</v>
      </c>
      <c r="AV151" s="3">
        <f t="shared" si="15"/>
        <v>12.728321944395336</v>
      </c>
      <c r="AW151" t="str">
        <f t="shared" si="16"/>
        <v xml:space="preserve"> АО ПКО «ЦДУ» зарегистрировано по адресу: 117420, Москва г, ул Намёткина, д 15, Эт 1 Пом I Ком 01-06. Генеральным директором является Копелевич Анастасия Игоревна. Рост доходов компании за 5 лет: 710%. Рост финансовых активов компании за 5 лет: 1272,83%. ФССП присвоил низкий уровень риска для данного ПКО.</v>
      </c>
      <c r="AX151" t="s">
        <v>22914</v>
      </c>
      <c r="AY151">
        <f>VLOOKUP(A151,'2024-2023'!$B$2:$NY$583,'2024-2023'!$BH$1,0)</f>
        <v>3392234</v>
      </c>
      <c r="AZ151">
        <f>VLOOKUP(A151,'2024-2023'!$B$2:$NY$583,71,0)</f>
        <v>25136</v>
      </c>
      <c r="BA151">
        <f>VLOOKUP(A151,'2024-2023'!$B$2:$NY$583,79,0)</f>
        <v>113423</v>
      </c>
      <c r="BB151">
        <f t="shared" si="17"/>
        <v>4.084594400032545E-2</v>
      </c>
      <c r="BC151" s="6">
        <f t="shared" si="18"/>
        <v>1.42</v>
      </c>
      <c r="BD151" s="6">
        <f t="shared" si="19"/>
        <v>0.29423279674554215</v>
      </c>
      <c r="BE151" t="str">
        <f t="shared" si="20"/>
        <v>Крупная фирма</v>
      </c>
    </row>
    <row r="152" spans="1:57">
      <c r="A152" s="10">
        <v>2632109422</v>
      </c>
      <c r="B152">
        <v>373</v>
      </c>
      <c r="C152" t="s">
        <v>1312</v>
      </c>
      <c r="D152">
        <v>2632109422</v>
      </c>
      <c r="E152" t="s">
        <v>15035</v>
      </c>
      <c r="F152" t="s">
        <v>14085</v>
      </c>
      <c r="G152" s="7">
        <v>43019</v>
      </c>
      <c r="H152">
        <v>8</v>
      </c>
      <c r="I152" t="s">
        <v>73</v>
      </c>
      <c r="J152" t="s">
        <v>5337</v>
      </c>
      <c r="K152" t="s">
        <v>5336</v>
      </c>
      <c r="L152" t="s">
        <v>8452</v>
      </c>
      <c r="M152">
        <f>VLOOKUP(D152,УК!$A$1:$B$599,2,0)/1000</f>
        <v>10</v>
      </c>
      <c r="R152" s="10">
        <f>IFERROR(IFERROR(VLOOKUP(A152,'2020-2019'!$B$3:$LN$466,108,0),"")+IFERROR(VLOOKUP(A152,'2020-2019'!$B$3:$LN$1000,91,0),""),"")</f>
        <v>1819</v>
      </c>
      <c r="S152" s="10">
        <f>IFERROR(IFERROR(VLOOKUP(A152,'2022-2021'!$B$3:$LN$1000,108,0),"")+IFERROR(VLOOKUP(A152,'2022-2021'!$B$3:$LN$1000,92,0),""),"")</f>
        <v>1790</v>
      </c>
      <c r="T152" s="10">
        <f>IFERROR(IFERROR(VLOOKUP(A152,'2022-2021'!$B$3:$LN$1000,107,0),"")+IFERROR(VLOOKUP(A152,'2022-2021'!$B$3:$LN$1000,91,0),""),"")</f>
        <v>2938</v>
      </c>
      <c r="U152" s="10">
        <f>IFERROR(IFERROR(VLOOKUP(A152,'2024-2023'!$B$3:$LN$1000,108,0),"")+IFERROR(VLOOKUP(A152,'2024-2023'!$B$3:$LN$1000,92,0),""),"")</f>
        <v>6647</v>
      </c>
      <c r="V152" s="10">
        <f>IFERROR(IFERROR(VLOOKUP(A152,'2024-2023'!$B$3:$LN$1000,107,0),"")+IFERROR(VLOOKUP(A152,'2024-2023'!$B$3:$LN$1000,91,0),""),"")</f>
        <v>9763</v>
      </c>
      <c r="W152">
        <f>IFERROR(IFERROR(VLOOKUP(A152,'2020-2019'!$B$3:$LN$4660,93,0),"")+IFERROR(VLOOKUP(A152,'2020-2019'!$B$3:$LN$4660,109,0),""),"")</f>
        <v>292</v>
      </c>
      <c r="X152">
        <f>IFERROR(IFERROR(VLOOKUP(A152,'2022-2021'!$B$3:$LN$4660,94,0),"")+IFERROR(VLOOKUP(A152,'2022-2021'!$B$3:$LN$4660,110,0),""),"")</f>
        <v>1084</v>
      </c>
      <c r="Y152">
        <f>IFERROR(IFERROR(VLOOKUP(A152,'2022-2021'!$B$3:$LN$4660,109,0),"")+IFERROR(VLOOKUP(A152,'2022-2021'!$B$3:$LN$4660,93,0),""),"")</f>
        <v>2424</v>
      </c>
      <c r="Z152">
        <f>IFERROR((IFERROR(VLOOKUP(A152,'2024-2023'!$B$3:$LN$4660,110,0),"")+IFERROR(VLOOKUP(A152,'2024-2023'!$B$3:$LN$4660,94,0),"")),"")</f>
        <v>5815</v>
      </c>
      <c r="AA152">
        <f>IFERROR((IFERROR(VLOOKUP(A152,'2024-2023'!$B$3:$LN$4660,93,0),"")+IFERROR(VLOOKUP(A152,'2024-2023'!$B$3:$LN$4660,109,0),"")),"")</f>
        <v>8433</v>
      </c>
      <c r="AB152">
        <f>IFERROR((IFERROR(VLOOKUP(A152,'2020-2019'!$B$3:$LN$466,'2020-2019'!$CV$1,0),"")),"")</f>
        <v>639</v>
      </c>
      <c r="AC152">
        <f>IFERROR((IFERROR(VLOOKUP(A152,'2022-2021'!$B$3:$LN$4660,100,0),"")),"")</f>
        <v>236</v>
      </c>
      <c r="AD152">
        <f>IFERROR((IFERROR(VLOOKUP(A152,'2022-2021'!$B$3:$LN$4660,99,0),"")),"")</f>
        <v>431</v>
      </c>
      <c r="AE152">
        <f>IFERROR((IFERROR(VLOOKUP(A152,'2024-2023'!$B$3:$LN$4660,100,0),"")),"")</f>
        <v>633</v>
      </c>
      <c r="AF152">
        <f>IFERROR(VLOOKUP(A152,'2024-2023'!$B$3:$LN$4660,99,0),"")</f>
        <v>1056</v>
      </c>
      <c r="AG152">
        <f>IFERROR((IFERROR(VLOOKUP(A152,'2020-2019'!$B$3:$LN$4660,'2020-2019'!$X$1,0),"")+IFERROR(VLOOKUP(A152,'2020-2019'!$B$3:$LN$4660,'2020-2019'!$AN$1,0),"")),"")</f>
        <v>0</v>
      </c>
      <c r="AH152">
        <f>IFERROR((IFERROR(VLOOKUP(A152,'2022-2021'!$B$3:$LN$4660,24,0),"")+IFERROR(VLOOKUP(A152,'2022-2021'!$B$3:$LN$4660,40,0),"")),"")</f>
        <v>45</v>
      </c>
      <c r="AI152">
        <f>IFERROR((IFERROR(VLOOKUP(A152,'2022-2021'!$B$3:$LN$4660,23,0),"")+IFERROR(VLOOKUP(A152,'2022-2021'!$B$3:$LN$4660,39,0),"")),"")</f>
        <v>45</v>
      </c>
      <c r="AJ152">
        <f>IFERROR((IFERROR(VLOOKUP(A152,'2024-2023'!$B$3:$LN$4660,24,0),"")+IFERROR(VLOOKUP(A152,'2024-2023'!$B$3:$LN$4660,40,0),"")),"")</f>
        <v>0</v>
      </c>
      <c r="AK152">
        <f>IFERROR((IFERROR(VLOOKUP(A152,'2024-2023'!$B$3:$LN$4660,23,0),"")+IFERROR(VLOOKUP(A152,'2024-2023'!$B$3:$LN$4660,39,0),"")),"")</f>
        <v>0</v>
      </c>
      <c r="AL152">
        <f>IFERROR(VLOOKUP(A152,'2020-2019'!$B$3:$LN$466,'2020-2019'!$AM$1,0),"")</f>
        <v>29943</v>
      </c>
      <c r="AM152">
        <f>IFERROR(VLOOKUP(A152,'2022-2021'!$B$3:$LN$4660,38,0),"")</f>
        <v>51409</v>
      </c>
      <c r="AN152">
        <f>IFERROR(VLOOKUP(A152,'2022-2021'!$B$3:$LN$4660,37,0),"")</f>
        <v>53741</v>
      </c>
      <c r="AO152">
        <f>IFERROR(VLOOKUP(A152,'2024-2023'!$B$3:$LN$4660,38,0),"")</f>
        <v>58485</v>
      </c>
      <c r="AP152">
        <f>IFERROR(VLOOKUP(A152,'2024-2023'!$B$3:$LN$4660,37,0),"")</f>
        <v>64563</v>
      </c>
      <c r="AQ152">
        <f>IFERROR((IFERROR(VLOOKUP(A152,'2020-2019'!$B$3:$LN$466,'2020-2019'!$BL$1,0),"")+IFERROR(VLOOKUP(A152,'2020-2019'!$B$3:$LN$466,'2020-2019'!$BV$1,0),"")),"")</f>
        <v>9640</v>
      </c>
      <c r="AR152" s="5">
        <f t="shared" si="14"/>
        <v>5.367</v>
      </c>
      <c r="AS152" t="str">
        <f>IFERROR(VLOOKUP(A152,риски!$G$2:$H$642,2,0),"")</f>
        <v>низкий</v>
      </c>
      <c r="AT152" t="str">
        <f>IFERROR(VLOOKUP(A152,Реест!A191:$P$30000,15,0),"")</f>
        <v>kmv-konsul.ru</v>
      </c>
      <c r="AU152" t="str">
        <f>IFERROR(VLOOKUP(A152,old!$A$3:$AU$2001,47,0),"")</f>
        <v>image212</v>
      </c>
      <c r="AV152" s="3">
        <f t="shared" si="15"/>
        <v>0</v>
      </c>
      <c r="AW152" t="str">
        <f t="shared" si="16"/>
        <v xml:space="preserve"> ООО ПКО «Агентство Консул-КМВ» зарегистрировано по адресу: 357502, Ставропольский край, г.о. Город-Курорт Пятигорск, г Пятигорск, проезд Оранжерейный, дом 14, помещение 50Б. Генеральным директором является Кулиев Эдуард Владимирович. Рост доходов компании за 5 лет: 536,7%. Объем заемных средств компании на конец 2024 года: 9640 тыс. руб. ФССП присвоил низкий уровень риска для данного ПКО.</v>
      </c>
      <c r="AX152" t="s">
        <v>22946</v>
      </c>
      <c r="AY152">
        <f>VLOOKUP(A152,'2024-2023'!$B$2:$NY$583,'2024-2023'!$BH$1,0)</f>
        <v>65215</v>
      </c>
      <c r="AZ152">
        <f>VLOOKUP(A152,'2024-2023'!$B$2:$NY$583,71,0)</f>
        <v>0</v>
      </c>
      <c r="BA152">
        <f>VLOOKUP(A152,'2024-2023'!$B$2:$NY$583,79,0)</f>
        <v>0</v>
      </c>
      <c r="BB152">
        <f t="shared" si="17"/>
        <v>0</v>
      </c>
      <c r="BC152" s="6">
        <f t="shared" si="18"/>
        <v>1.0733999999999999</v>
      </c>
      <c r="BD152" s="6">
        <f t="shared" si="19"/>
        <v>0.1081634743419031</v>
      </c>
      <c r="BE152" t="str">
        <f t="shared" si="20"/>
        <v>Малая фирма</v>
      </c>
    </row>
    <row r="153" spans="1:57">
      <c r="A153" s="10">
        <v>1831191109</v>
      </c>
      <c r="B153">
        <v>85</v>
      </c>
      <c r="C153" t="s">
        <v>1319</v>
      </c>
      <c r="D153">
        <v>1831191109</v>
      </c>
      <c r="E153" t="s">
        <v>15036</v>
      </c>
      <c r="F153" t="s">
        <v>14086</v>
      </c>
      <c r="G153" s="7">
        <v>43307</v>
      </c>
      <c r="H153">
        <v>8</v>
      </c>
      <c r="I153" t="s">
        <v>73</v>
      </c>
      <c r="J153" t="s">
        <v>23187</v>
      </c>
      <c r="K153" t="s">
        <v>4871</v>
      </c>
      <c r="L153" t="s">
        <v>1323</v>
      </c>
      <c r="M153">
        <f>VLOOKUP(D153,УК!$A$1:$B$599,2,0)/1000</f>
        <v>10500</v>
      </c>
      <c r="R153" s="10">
        <f>IFERROR(IFERROR(VLOOKUP(A153,'2020-2019'!$B$3:$LN$466,108,0),"")+IFERROR(VLOOKUP(A153,'2020-2019'!$B$3:$LN$1000,91,0),""),"")</f>
        <v>270534</v>
      </c>
      <c r="S153" s="10">
        <f>IFERROR(IFERROR(VLOOKUP(A153,'2022-2021'!$B$3:$LN$1000,108,0),"")+IFERROR(VLOOKUP(A153,'2022-2021'!$B$3:$LN$1000,92,0),""),"")</f>
        <v>658417</v>
      </c>
      <c r="T153" s="10">
        <f>IFERROR(IFERROR(VLOOKUP(A153,'2022-2021'!$B$3:$LN$1000,107,0),"")+IFERROR(VLOOKUP(A153,'2022-2021'!$B$3:$LN$1000,91,0),""),"")</f>
        <v>201057</v>
      </c>
      <c r="U153" s="10">
        <f>IFERROR(IFERROR(VLOOKUP(A153,'2024-2023'!$B$3:$LN$1000,108,0),"")+IFERROR(VLOOKUP(A153,'2024-2023'!$B$3:$LN$1000,92,0),""),"")</f>
        <v>175550</v>
      </c>
      <c r="V153" s="10">
        <f>IFERROR(IFERROR(VLOOKUP(A153,'2024-2023'!$B$3:$LN$1000,107,0),"")+IFERROR(VLOOKUP(A153,'2024-2023'!$B$3:$LN$1000,91,0),""),"")</f>
        <v>443384</v>
      </c>
      <c r="W153">
        <f>IFERROR(IFERROR(VLOOKUP(A153,'2020-2019'!$B$3:$LN$4660,93,0),"")+IFERROR(VLOOKUP(A153,'2020-2019'!$B$3:$LN$4660,109,0),""),"")</f>
        <v>252444</v>
      </c>
      <c r="X153">
        <f>IFERROR(IFERROR(VLOOKUP(A153,'2022-2021'!$B$3:$LN$4660,94,0),"")+IFERROR(VLOOKUP(A153,'2022-2021'!$B$3:$LN$4660,110,0),""),"")</f>
        <v>405611</v>
      </c>
      <c r="Y153">
        <f>IFERROR(IFERROR(VLOOKUP(A153,'2022-2021'!$B$3:$LN$4660,109,0),"")+IFERROR(VLOOKUP(A153,'2022-2021'!$B$3:$LN$4660,93,0),""),"")</f>
        <v>69008</v>
      </c>
      <c r="Z153">
        <f>IFERROR((IFERROR(VLOOKUP(A153,'2024-2023'!$B$3:$LN$4660,110,0),"")+IFERROR(VLOOKUP(A153,'2024-2023'!$B$3:$LN$4660,94,0),"")),"")</f>
        <v>352717</v>
      </c>
      <c r="AA153">
        <f>IFERROR((IFERROR(VLOOKUP(A153,'2024-2023'!$B$3:$LN$4660,93,0),"")+IFERROR(VLOOKUP(A153,'2024-2023'!$B$3:$LN$4660,109,0),"")),"")</f>
        <v>440631</v>
      </c>
      <c r="AB153">
        <f>IFERROR((IFERROR(VLOOKUP(A153,'2020-2019'!$B$3:$LN$466,'2020-2019'!$CV$1,0),"")),"")</f>
        <v>63188</v>
      </c>
      <c r="AC153">
        <f>IFERROR((IFERROR(VLOOKUP(A153,'2022-2021'!$B$3:$LN$4660,100,0),"")),"")</f>
        <v>284437</v>
      </c>
      <c r="AD153">
        <f>IFERROR((IFERROR(VLOOKUP(A153,'2022-2021'!$B$3:$LN$4660,99,0),"")),"")</f>
        <v>152533</v>
      </c>
      <c r="AE153">
        <f>IFERROR((IFERROR(VLOOKUP(A153,'2024-2023'!$B$3:$LN$4660,100,0),"")),"")</f>
        <v>-206080</v>
      </c>
      <c r="AF153">
        <f>IFERROR(VLOOKUP(A153,'2024-2023'!$B$3:$LN$4660,99,0),"")</f>
        <v>-29898</v>
      </c>
      <c r="AG153">
        <f>IFERROR((IFERROR(VLOOKUP(A153,'2020-2019'!$B$3:$LN$4660,'2020-2019'!$X$1,0),"")+IFERROR(VLOOKUP(A153,'2020-2019'!$B$3:$LN$4660,'2020-2019'!$AN$1,0),"")),"")</f>
        <v>398653</v>
      </c>
      <c r="AH153">
        <f>IFERROR((IFERROR(VLOOKUP(A153,'2022-2021'!$B$3:$LN$4660,24,0),"")+IFERROR(VLOOKUP(A153,'2022-2021'!$B$3:$LN$4660,40,0),"")),"")</f>
        <v>656911</v>
      </c>
      <c r="AI153">
        <f>IFERROR((IFERROR(VLOOKUP(A153,'2022-2021'!$B$3:$LN$4660,23,0),"")+IFERROR(VLOOKUP(A153,'2022-2021'!$B$3:$LN$4660,39,0),"")),"")</f>
        <v>491625</v>
      </c>
      <c r="AJ153">
        <f>IFERROR((IFERROR(VLOOKUP(A153,'2024-2023'!$B$3:$LN$4660,24,0),"")+IFERROR(VLOOKUP(A153,'2024-2023'!$B$3:$LN$4660,40,0),"")),"")</f>
        <v>251282</v>
      </c>
      <c r="AK153">
        <f>IFERROR((IFERROR(VLOOKUP(A153,'2024-2023'!$B$3:$LN$4660,23,0),"")+IFERROR(VLOOKUP(A153,'2024-2023'!$B$3:$LN$4660,39,0),"")),"")</f>
        <v>124421</v>
      </c>
      <c r="AL153">
        <f>IFERROR(VLOOKUP(A153,'2020-2019'!$B$3:$LN$466,'2020-2019'!$AM$1,0),"")</f>
        <v>7007</v>
      </c>
      <c r="AM153">
        <f>IFERROR(VLOOKUP(A153,'2022-2021'!$B$3:$LN$4660,38,0),"")</f>
        <v>65968</v>
      </c>
      <c r="AN153">
        <f>IFERROR(VLOOKUP(A153,'2022-2021'!$B$3:$LN$4660,37,0),"")</f>
        <v>109735</v>
      </c>
      <c r="AO153">
        <f>IFERROR(VLOOKUP(A153,'2024-2023'!$B$3:$LN$4660,38,0),"")</f>
        <v>114211</v>
      </c>
      <c r="AP153">
        <f>IFERROR(VLOOKUP(A153,'2024-2023'!$B$3:$LN$4660,37,0),"")</f>
        <v>164107</v>
      </c>
      <c r="AQ153">
        <f>IFERROR((IFERROR(VLOOKUP(A153,'2020-2019'!$B$3:$LN$466,'2020-2019'!$BL$1,0),"")+IFERROR(VLOOKUP(A153,'2020-2019'!$B$3:$LN$466,'2020-2019'!$BV$1,0),"")),"")</f>
        <v>300152</v>
      </c>
      <c r="AR153" s="5">
        <f t="shared" si="14"/>
        <v>1.639</v>
      </c>
      <c r="AS153" t="str">
        <f>IFERROR(VLOOKUP(A153,риски!$G$2:$H$642,2,0),"")</f>
        <v>низкий</v>
      </c>
      <c r="AT153" t="str">
        <f>IFERROR(VLOOKUP(A153,Реест!A192:$P$30000,15,0),"")</f>
        <v>svd18.ru</v>
      </c>
      <c r="AU153" t="str">
        <f>IFERROR(VLOOKUP(A153,old!$A$3:$AU$2001,47,0),"")</f>
        <v>image249</v>
      </c>
      <c r="AV153" s="3">
        <f t="shared" si="15"/>
        <v>0.31210350856509295</v>
      </c>
      <c r="AW153" t="str">
        <f t="shared" si="16"/>
        <v xml:space="preserve"> ООО ПКО «СВД» зарегистрировано по адресу: 426008, Удмуртская Респ, г Ижевск, ул Пушкинская, 266, 302. Генеральным директором является Мякишев Иван Владимирович. Рост доходов компании за 5 лет: 163,9%. Рост финансовых активов компании за 5 лет: 31,21%. Объем заемных средств компании на конец 2024 года: 300152 тыс. руб. ФССП присвоил низкий уровень риска для данного ПКО.</v>
      </c>
      <c r="AX153" t="s">
        <v>22944</v>
      </c>
      <c r="AY153">
        <f>VLOOKUP(A153,'2024-2023'!$B$2:$NY$583,'2024-2023'!$BH$1,0)</f>
        <v>180879</v>
      </c>
      <c r="AZ153">
        <f>VLOOKUP(A153,'2024-2023'!$B$2:$NY$583,71,0)</f>
        <v>20900</v>
      </c>
      <c r="BA153">
        <f>VLOOKUP(A153,'2024-2023'!$B$2:$NY$583,79,0)</f>
        <v>112706</v>
      </c>
      <c r="BB153">
        <f t="shared" si="17"/>
        <v>0.7386484887687349</v>
      </c>
      <c r="BC153" s="6">
        <f t="shared" si="18"/>
        <v>0.32779999999999998</v>
      </c>
      <c r="BD153" s="6">
        <f t="shared" si="19"/>
        <v>-6.7431391299640944E-2</v>
      </c>
      <c r="BE153" t="str">
        <f t="shared" si="20"/>
        <v>Малая фирма</v>
      </c>
    </row>
    <row r="154" spans="1:57">
      <c r="A154" s="10">
        <v>5503096629</v>
      </c>
      <c r="B154">
        <v>210</v>
      </c>
      <c r="C154" t="s">
        <v>1326</v>
      </c>
      <c r="D154">
        <v>5503096629</v>
      </c>
      <c r="E154" t="s">
        <v>15037</v>
      </c>
      <c r="F154" t="s">
        <v>14089</v>
      </c>
      <c r="G154" s="7">
        <v>45173</v>
      </c>
      <c r="H154">
        <v>3</v>
      </c>
      <c r="I154" t="s">
        <v>44</v>
      </c>
      <c r="J154" t="s">
        <v>5176</v>
      </c>
      <c r="K154" t="s">
        <v>5176</v>
      </c>
      <c r="L154" t="s">
        <v>8458</v>
      </c>
      <c r="M154">
        <f>VLOOKUP(D154,УК!$A$1:$B$599,2,0)/1000</f>
        <v>60</v>
      </c>
      <c r="R154" s="10">
        <f>IFERROR(IFERROR(VLOOKUP(A154,'2020-2019'!$B$3:$LN$466,108,0),"")+IFERROR(VLOOKUP(A154,'2020-2019'!$B$3:$LN$1000,91,0),""),"")</f>
        <v>26204</v>
      </c>
      <c r="S154" s="10">
        <f>IFERROR(IFERROR(VLOOKUP(A154,'2022-2021'!$B$3:$LN$1000,108,0),"")+IFERROR(VLOOKUP(A154,'2022-2021'!$B$3:$LN$1000,92,0),""),"")</f>
        <v>30250</v>
      </c>
      <c r="T154" s="10">
        <f>IFERROR(IFERROR(VLOOKUP(A154,'2022-2021'!$B$3:$LN$1000,107,0),"")+IFERROR(VLOOKUP(A154,'2022-2021'!$B$3:$LN$1000,91,0),""),"")</f>
        <v>32514</v>
      </c>
      <c r="U154" s="10">
        <f>IFERROR(IFERROR(VLOOKUP(A154,'2024-2023'!$B$3:$LN$1000,108,0),"")+IFERROR(VLOOKUP(A154,'2024-2023'!$B$3:$LN$1000,92,0),""),"")</f>
        <v>36218</v>
      </c>
      <c r="V154" s="10">
        <f>IFERROR(IFERROR(VLOOKUP(A154,'2024-2023'!$B$3:$LN$1000,107,0),"")+IFERROR(VLOOKUP(A154,'2024-2023'!$B$3:$LN$1000,91,0),""),"")</f>
        <v>31188</v>
      </c>
      <c r="W154">
        <f>IFERROR(IFERROR(VLOOKUP(A154,'2020-2019'!$B$3:$LN$4660,93,0),"")+IFERROR(VLOOKUP(A154,'2020-2019'!$B$3:$LN$4660,109,0),""),"")</f>
        <v>16112</v>
      </c>
      <c r="X154">
        <f>IFERROR(IFERROR(VLOOKUP(A154,'2022-2021'!$B$3:$LN$4660,94,0),"")+IFERROR(VLOOKUP(A154,'2022-2021'!$B$3:$LN$4660,110,0),""),"")</f>
        <v>17380</v>
      </c>
      <c r="Y154">
        <f>IFERROR(IFERROR(VLOOKUP(A154,'2022-2021'!$B$3:$LN$4660,109,0),"")+IFERROR(VLOOKUP(A154,'2022-2021'!$B$3:$LN$4660,93,0),""),"")</f>
        <v>1442</v>
      </c>
      <c r="Z154">
        <f>IFERROR((IFERROR(VLOOKUP(A154,'2024-2023'!$B$3:$LN$4660,110,0),"")+IFERROR(VLOOKUP(A154,'2024-2023'!$B$3:$LN$4660,94,0),"")),"")</f>
        <v>1296</v>
      </c>
      <c r="AA154">
        <f>IFERROR((IFERROR(VLOOKUP(A154,'2024-2023'!$B$3:$LN$4660,93,0),"")+IFERROR(VLOOKUP(A154,'2024-2023'!$B$3:$LN$4660,109,0),"")),"")</f>
        <v>1467</v>
      </c>
      <c r="AB154">
        <f>IFERROR((IFERROR(VLOOKUP(A154,'2020-2019'!$B$3:$LN$466,'2020-2019'!$CV$1,0),"")),"")</f>
        <v>3988</v>
      </c>
      <c r="AC154">
        <f>IFERROR((IFERROR(VLOOKUP(A154,'2022-2021'!$B$3:$LN$4660,100,0),"")),"")</f>
        <v>12394</v>
      </c>
      <c r="AD154">
        <f>IFERROR((IFERROR(VLOOKUP(A154,'2022-2021'!$B$3:$LN$4660,99,0),"")),"")</f>
        <v>15636</v>
      </c>
      <c r="AE154">
        <f>IFERROR((IFERROR(VLOOKUP(A154,'2024-2023'!$B$3:$LN$4660,100,0),"")),"")</f>
        <v>16350</v>
      </c>
      <c r="AF154">
        <f>IFERROR(VLOOKUP(A154,'2024-2023'!$B$3:$LN$4660,99,0),"")</f>
        <v>10264</v>
      </c>
      <c r="AG154">
        <f>IFERROR((IFERROR(VLOOKUP(A154,'2020-2019'!$B$3:$LN$4660,'2020-2019'!$X$1,0),"")+IFERROR(VLOOKUP(A154,'2020-2019'!$B$3:$LN$4660,'2020-2019'!$AN$1,0),"")),"")</f>
        <v>54995</v>
      </c>
      <c r="AH154">
        <f>IFERROR((IFERROR(VLOOKUP(A154,'2022-2021'!$B$3:$LN$4660,24,0),"")+IFERROR(VLOOKUP(A154,'2022-2021'!$B$3:$LN$4660,40,0),"")),"")</f>
        <v>51270</v>
      </c>
      <c r="AI154">
        <f>IFERROR((IFERROR(VLOOKUP(A154,'2022-2021'!$B$3:$LN$4660,23,0),"")+IFERROR(VLOOKUP(A154,'2022-2021'!$B$3:$LN$4660,39,0),"")),"")</f>
        <v>76295</v>
      </c>
      <c r="AJ154">
        <f>IFERROR((IFERROR(VLOOKUP(A154,'2024-2023'!$B$3:$LN$4660,24,0),"")+IFERROR(VLOOKUP(A154,'2024-2023'!$B$3:$LN$4660,40,0),"")),"")</f>
        <v>90021</v>
      </c>
      <c r="AK154">
        <f>IFERROR((IFERROR(VLOOKUP(A154,'2024-2023'!$B$3:$LN$4660,23,0),"")+IFERROR(VLOOKUP(A154,'2024-2023'!$B$3:$LN$4660,39,0),"")),"")</f>
        <v>105442</v>
      </c>
      <c r="AL154">
        <f>IFERROR(VLOOKUP(A154,'2020-2019'!$B$3:$LN$466,'2020-2019'!$AM$1,0),"")</f>
        <v>4819</v>
      </c>
      <c r="AM154">
        <f>IFERROR(VLOOKUP(A154,'2022-2021'!$B$3:$LN$4660,38,0),"")</f>
        <v>7292</v>
      </c>
      <c r="AN154">
        <f>IFERROR(VLOOKUP(A154,'2022-2021'!$B$3:$LN$4660,37,0),"")</f>
        <v>8640</v>
      </c>
      <c r="AO154">
        <f>IFERROR(VLOOKUP(A154,'2024-2023'!$B$3:$LN$4660,38,0),"")</f>
        <v>9295</v>
      </c>
      <c r="AP154">
        <f>IFERROR(VLOOKUP(A154,'2024-2023'!$B$3:$LN$4660,37,0),"")</f>
        <v>11562</v>
      </c>
      <c r="AQ154">
        <f>IFERROR((IFERROR(VLOOKUP(A154,'2020-2019'!$B$3:$LN$466,'2020-2019'!$BL$1,0),"")+IFERROR(VLOOKUP(A154,'2020-2019'!$B$3:$LN$466,'2020-2019'!$BV$1,0),"")),"")</f>
        <v>6818</v>
      </c>
      <c r="AR154" s="5">
        <f t="shared" si="14"/>
        <v>1.19</v>
      </c>
      <c r="AS154" t="str">
        <f>IFERROR(VLOOKUP(A154,риски!$G$2:$H$642,2,0),"")</f>
        <v>низкий</v>
      </c>
      <c r="AT154" t="str">
        <f>IFERROR(VLOOKUP(A154,Реест!A193:$P$30000,15,0),"")</f>
        <v>inbg-pravo.ru</v>
      </c>
      <c r="AU154" t="str">
        <f>IFERROR(VLOOKUP(A154,old!$A$3:$AU$2001,47,0),"")</f>
        <v>image129</v>
      </c>
      <c r="AV154" s="3">
        <f t="shared" si="15"/>
        <v>1.9173015728702609</v>
      </c>
      <c r="AW154" t="str">
        <f t="shared" si="16"/>
        <v xml:space="preserve"> ООО «ПКО «ИнБГ-Право» зарегистрировано по адресу: 644099, Омская обл, г Омск, ул Красногвардейская, д 49. Генеральным директором является Морозов Кирилл Вадимович. Рост доходов компании за 5 лет: 119%. Рост финансовых активов компании за 5 лет: 191,73%. Объем заемных средств компании на конец 2024 года: 6818 тыс. руб. ФССП присвоил низкий уровень риска для данного ПКО.</v>
      </c>
      <c r="AX154" t="s">
        <v>22953</v>
      </c>
      <c r="AY154">
        <f>VLOOKUP(A154,'2024-2023'!$B$2:$NY$583,'2024-2023'!$BH$1,0)</f>
        <v>107922</v>
      </c>
      <c r="AZ154">
        <f>VLOOKUP(A154,'2024-2023'!$B$2:$NY$583,71,0)</f>
        <v>15190</v>
      </c>
      <c r="BA154">
        <f>VLOOKUP(A154,'2024-2023'!$B$2:$NY$583,79,0)</f>
        <v>4090</v>
      </c>
      <c r="BB154">
        <f t="shared" si="17"/>
        <v>0.17864754174311076</v>
      </c>
      <c r="BC154" s="6">
        <f t="shared" si="18"/>
        <v>0.23799999999999999</v>
      </c>
      <c r="BD154" s="6">
        <f t="shared" si="19"/>
        <v>0.32910093625753495</v>
      </c>
      <c r="BE154" t="str">
        <f t="shared" si="20"/>
        <v>Малая фирма</v>
      </c>
    </row>
    <row r="155" spans="1:57">
      <c r="A155" s="10">
        <v>1660244037</v>
      </c>
      <c r="B155">
        <v>408</v>
      </c>
      <c r="C155" t="s">
        <v>1333</v>
      </c>
      <c r="D155">
        <v>1660244037</v>
      </c>
      <c r="E155" t="s">
        <v>15038</v>
      </c>
      <c r="F155" t="s">
        <v>14090</v>
      </c>
      <c r="G155" s="7">
        <v>42146</v>
      </c>
      <c r="H155">
        <v>11</v>
      </c>
      <c r="I155" t="s">
        <v>73</v>
      </c>
      <c r="J155" t="s">
        <v>5514</v>
      </c>
      <c r="K155" t="s">
        <v>5513</v>
      </c>
      <c r="L155" t="s">
        <v>8461</v>
      </c>
      <c r="M155">
        <f>VLOOKUP(D155,УК!$A$1:$B$599,2,0)/1000</f>
        <v>330011</v>
      </c>
      <c r="R155" s="10">
        <f>IFERROR(IFERROR(VLOOKUP(A155,'2020-2019'!$B$3:$LN$466,108,0),"")+IFERROR(VLOOKUP(A155,'2020-2019'!$B$3:$LN$1000,91,0),""),"")</f>
        <v>85819</v>
      </c>
      <c r="S155" s="10">
        <f>IFERROR(IFERROR(VLOOKUP(A155,'2022-2021'!$B$3:$LN$1000,108,0),"")+IFERROR(VLOOKUP(A155,'2022-2021'!$B$3:$LN$1000,92,0),""),"")</f>
        <v>4044</v>
      </c>
      <c r="T155" s="10">
        <f>IFERROR(IFERROR(VLOOKUP(A155,'2022-2021'!$B$3:$LN$1000,107,0),"")+IFERROR(VLOOKUP(A155,'2022-2021'!$B$3:$LN$1000,91,0),""),"")</f>
        <v>3025</v>
      </c>
      <c r="U155" s="10">
        <f>IFERROR(IFERROR(VLOOKUP(A155,'2024-2023'!$B$3:$LN$1000,108,0),"")+IFERROR(VLOOKUP(A155,'2024-2023'!$B$3:$LN$1000,92,0),""),"")</f>
        <v>3587</v>
      </c>
      <c r="V155" s="10">
        <f>IFERROR(IFERROR(VLOOKUP(A155,'2024-2023'!$B$3:$LN$1000,107,0),"")+IFERROR(VLOOKUP(A155,'2024-2023'!$B$3:$LN$1000,91,0),""),"")</f>
        <v>486</v>
      </c>
      <c r="W155">
        <f>IFERROR(IFERROR(VLOOKUP(A155,'2020-2019'!$B$3:$LN$4660,93,0),"")+IFERROR(VLOOKUP(A155,'2020-2019'!$B$3:$LN$4660,109,0),""),"")</f>
        <v>85882</v>
      </c>
      <c r="X155">
        <f>IFERROR(IFERROR(VLOOKUP(A155,'2022-2021'!$B$3:$LN$4660,94,0),"")+IFERROR(VLOOKUP(A155,'2022-2021'!$B$3:$LN$4660,110,0),""),"")</f>
        <v>9508</v>
      </c>
      <c r="Y155">
        <f>IFERROR(IFERROR(VLOOKUP(A155,'2022-2021'!$B$3:$LN$4660,109,0),"")+IFERROR(VLOOKUP(A155,'2022-2021'!$B$3:$LN$4660,93,0),""),"")</f>
        <v>5395</v>
      </c>
      <c r="Z155">
        <f>IFERROR((IFERROR(VLOOKUP(A155,'2024-2023'!$B$3:$LN$4660,110,0),"")+IFERROR(VLOOKUP(A155,'2024-2023'!$B$3:$LN$4660,94,0),"")),"")</f>
        <v>2544</v>
      </c>
      <c r="AA155">
        <f>IFERROR((IFERROR(VLOOKUP(A155,'2024-2023'!$B$3:$LN$4660,93,0),"")+IFERROR(VLOOKUP(A155,'2024-2023'!$B$3:$LN$4660,109,0),"")),"")</f>
        <v>66749</v>
      </c>
      <c r="AB155">
        <f>IFERROR((IFERROR(VLOOKUP(A155,'2020-2019'!$B$3:$LN$466,'2020-2019'!$CV$1,0),"")),"")</f>
        <v>-23983</v>
      </c>
      <c r="AC155">
        <f>IFERROR((IFERROR(VLOOKUP(A155,'2022-2021'!$B$3:$LN$4660,100,0),"")),"")</f>
        <v>-27625</v>
      </c>
      <c r="AD155">
        <f>IFERROR((IFERROR(VLOOKUP(A155,'2022-2021'!$B$3:$LN$4660,99,0),"")),"")</f>
        <v>-9947</v>
      </c>
      <c r="AE155">
        <f>IFERROR((IFERROR(VLOOKUP(A155,'2024-2023'!$B$3:$LN$4660,100,0),"")),"")</f>
        <v>-6598</v>
      </c>
      <c r="AF155">
        <f>IFERROR(VLOOKUP(A155,'2024-2023'!$B$3:$LN$4660,99,0),"")</f>
        <v>-74327</v>
      </c>
      <c r="AG155">
        <f>IFERROR((IFERROR(VLOOKUP(A155,'2020-2019'!$B$3:$LN$4660,'2020-2019'!$X$1,0),"")+IFERROR(VLOOKUP(A155,'2020-2019'!$B$3:$LN$4660,'2020-2019'!$AN$1,0),"")),"")</f>
        <v>282667</v>
      </c>
      <c r="AH155">
        <f>IFERROR((IFERROR(VLOOKUP(A155,'2022-2021'!$B$3:$LN$4660,24,0),"")+IFERROR(VLOOKUP(A155,'2022-2021'!$B$3:$LN$4660,40,0),"")),"")</f>
        <v>283400</v>
      </c>
      <c r="AI155">
        <f>IFERROR((IFERROR(VLOOKUP(A155,'2022-2021'!$B$3:$LN$4660,23,0),"")+IFERROR(VLOOKUP(A155,'2022-2021'!$B$3:$LN$4660,39,0),"")),"")</f>
        <v>283505</v>
      </c>
      <c r="AJ155">
        <f>IFERROR((IFERROR(VLOOKUP(A155,'2024-2023'!$B$3:$LN$4660,24,0),"")+IFERROR(VLOOKUP(A155,'2024-2023'!$B$3:$LN$4660,40,0),"")),"")</f>
        <v>282719</v>
      </c>
      <c r="AK155">
        <f>IFERROR((IFERROR(VLOOKUP(A155,'2024-2023'!$B$3:$LN$4660,23,0),"")+IFERROR(VLOOKUP(A155,'2024-2023'!$B$3:$LN$4660,39,0),"")),"")</f>
        <v>240890</v>
      </c>
      <c r="AL155">
        <f>IFERROR(VLOOKUP(A155,'2020-2019'!$B$3:$LN$466,'2020-2019'!$AM$1,0),"")</f>
        <v>132720</v>
      </c>
      <c r="AM155">
        <f>IFERROR(VLOOKUP(A155,'2022-2021'!$B$3:$LN$4660,38,0),"")</f>
        <v>38029</v>
      </c>
      <c r="AN155">
        <f>IFERROR(VLOOKUP(A155,'2022-2021'!$B$3:$LN$4660,37,0),"")</f>
        <v>36481</v>
      </c>
      <c r="AO155">
        <f>IFERROR(VLOOKUP(A155,'2024-2023'!$B$3:$LN$4660,38,0),"")</f>
        <v>36552</v>
      </c>
      <c r="AP155">
        <f>IFERROR(VLOOKUP(A155,'2024-2023'!$B$3:$LN$4660,37,0),"")</f>
        <v>14784</v>
      </c>
      <c r="AQ155">
        <f>IFERROR((IFERROR(VLOOKUP(A155,'2020-2019'!$B$3:$LN$466,'2020-2019'!$BL$1,0),"")+IFERROR(VLOOKUP(A155,'2020-2019'!$B$3:$LN$466,'2020-2019'!$BV$1,0),"")),"")</f>
        <v>665602</v>
      </c>
      <c r="AR155" s="5">
        <f t="shared" si="14"/>
        <v>6.0000000000000001E-3</v>
      </c>
      <c r="AS155" t="str">
        <f>IFERROR(VLOOKUP(A155,риски!$G$2:$H$642,2,0),"")</f>
        <v>низкий</v>
      </c>
      <c r="AT155" t="str">
        <f>IFERROR(VLOOKUP(A155,Реест!A194:$P$30000,15,0),"")</f>
        <v>consult-investments.ru</v>
      </c>
      <c r="AU155" t="str">
        <f>IFERROR(VLOOKUP(A155,old!$A$3:$AU$2001,47,0),"")</f>
        <v>image283</v>
      </c>
      <c r="AV155" s="3">
        <f t="shared" si="15"/>
        <v>0.85220418372148143</v>
      </c>
      <c r="AW155" t="str">
        <f t="shared" si="16"/>
        <v xml:space="preserve"> ООО ПКО «Консалтинг и Инвестиции» зарегистрировано по адресу: 643 16,,КАЗАНЬ Г,,ШУРТЫГИНА УЛ,24,,6, 420073. Генеральным директором является Шафигулин Ильнур Эрикович. Рост доходов компании за 5 лет: 0,6%. Рост финансовых активов компании за 5 лет: 85,22%. Объем заемных средств компании на конец 2024 года: 665602 тыс. руб. ФССП присвоил низкий уровень риска для данного ПКО.</v>
      </c>
      <c r="AX155" t="s">
        <v>22942</v>
      </c>
      <c r="AY155">
        <f>VLOOKUP(A155,'2024-2023'!$B$2:$NY$583,'2024-2023'!$BH$1,0)</f>
        <v>-81761</v>
      </c>
      <c r="AZ155">
        <f>VLOOKUP(A155,'2024-2023'!$B$2:$NY$583,71,0)</f>
        <v>185194</v>
      </c>
      <c r="BA155">
        <f>VLOOKUP(A155,'2024-2023'!$B$2:$NY$583,79,0)</f>
        <v>152600</v>
      </c>
      <c r="BB155">
        <f t="shared" si="17"/>
        <v>-4.1314807793446757</v>
      </c>
      <c r="BC155" s="6">
        <f t="shared" si="18"/>
        <v>1.2000000000000001E-3</v>
      </c>
      <c r="BD155" s="6">
        <f t="shared" si="19"/>
        <v>-152.93621399176953</v>
      </c>
      <c r="BE155" t="str">
        <f t="shared" si="20"/>
        <v>Малая фирма</v>
      </c>
    </row>
    <row r="156" spans="1:57">
      <c r="A156" s="10">
        <v>1831161312</v>
      </c>
      <c r="B156">
        <v>124</v>
      </c>
      <c r="C156" t="s">
        <v>1340</v>
      </c>
      <c r="D156">
        <v>1831161312</v>
      </c>
      <c r="E156" t="s">
        <v>15039</v>
      </c>
      <c r="F156" t="s">
        <v>14091</v>
      </c>
      <c r="G156" s="7">
        <v>41473</v>
      </c>
      <c r="H156">
        <v>13</v>
      </c>
      <c r="I156" t="s">
        <v>73</v>
      </c>
      <c r="J156" t="s">
        <v>5003</v>
      </c>
      <c r="K156" t="s">
        <v>5003</v>
      </c>
      <c r="L156" t="s">
        <v>1344</v>
      </c>
      <c r="M156">
        <f>VLOOKUP(D156,УК!$A$1:$B$599,2,0)/1000</f>
        <v>10</v>
      </c>
      <c r="R156" s="10">
        <f>IFERROR(IFERROR(VLOOKUP(A156,'2020-2019'!$B$3:$LN$466,108,0),"")+IFERROR(VLOOKUP(A156,'2020-2019'!$B$3:$LN$1000,91,0),""),"")</f>
        <v>21033</v>
      </c>
      <c r="S156" s="10">
        <f>IFERROR(IFERROR(VLOOKUP(A156,'2022-2021'!$B$3:$LN$1000,108,0),"")+IFERROR(VLOOKUP(A156,'2022-2021'!$B$3:$LN$1000,92,0),""),"")</f>
        <v>63686</v>
      </c>
      <c r="T156" s="10">
        <f>IFERROR(IFERROR(VLOOKUP(A156,'2022-2021'!$B$3:$LN$1000,107,0),"")+IFERROR(VLOOKUP(A156,'2022-2021'!$B$3:$LN$1000,91,0),""),"")</f>
        <v>80541</v>
      </c>
      <c r="U156" s="10">
        <f>IFERROR(IFERROR(VLOOKUP(A156,'2024-2023'!$B$3:$LN$1000,108,0),"")+IFERROR(VLOOKUP(A156,'2024-2023'!$B$3:$LN$1000,92,0),""),"")</f>
        <v>103728</v>
      </c>
      <c r="V156" s="10">
        <f>IFERROR(IFERROR(VLOOKUP(A156,'2024-2023'!$B$3:$LN$1000,107,0),"")+IFERROR(VLOOKUP(A156,'2024-2023'!$B$3:$LN$1000,91,0),""),"")</f>
        <v>119880</v>
      </c>
      <c r="W156">
        <f>IFERROR(IFERROR(VLOOKUP(A156,'2020-2019'!$B$3:$LN$4660,93,0),"")+IFERROR(VLOOKUP(A156,'2020-2019'!$B$3:$LN$4660,109,0),""),"")</f>
        <v>4267</v>
      </c>
      <c r="X156">
        <f>IFERROR(IFERROR(VLOOKUP(A156,'2022-2021'!$B$3:$LN$4660,94,0),"")+IFERROR(VLOOKUP(A156,'2022-2021'!$B$3:$LN$4660,110,0),""),"")</f>
        <v>-9554</v>
      </c>
      <c r="Y156">
        <f>IFERROR(IFERROR(VLOOKUP(A156,'2022-2021'!$B$3:$LN$4660,109,0),"")+IFERROR(VLOOKUP(A156,'2022-2021'!$B$3:$LN$4660,93,0),""),"")</f>
        <v>-18298</v>
      </c>
      <c r="Z156">
        <f>IFERROR((IFERROR(VLOOKUP(A156,'2024-2023'!$B$3:$LN$4660,110,0),"")+IFERROR(VLOOKUP(A156,'2024-2023'!$B$3:$LN$4660,94,0),"")),"")</f>
        <v>17697</v>
      </c>
      <c r="AA156">
        <f>IFERROR((IFERROR(VLOOKUP(A156,'2024-2023'!$B$3:$LN$4660,93,0),"")+IFERROR(VLOOKUP(A156,'2024-2023'!$B$3:$LN$4660,109,0),"")),"")</f>
        <v>11907</v>
      </c>
      <c r="AB156">
        <f>IFERROR((IFERROR(VLOOKUP(A156,'2020-2019'!$B$3:$LN$466,'2020-2019'!$CV$1,0),"")),"")</f>
        <v>15476</v>
      </c>
      <c r="AC156">
        <f>IFERROR((IFERROR(VLOOKUP(A156,'2022-2021'!$B$3:$LN$4660,100,0),"")),"")</f>
        <v>51698</v>
      </c>
      <c r="AD156">
        <f>IFERROR((IFERROR(VLOOKUP(A156,'2022-2021'!$B$3:$LN$4660,99,0),"")),"")</f>
        <v>59439</v>
      </c>
      <c r="AE156">
        <f>IFERROR((IFERROR(VLOOKUP(A156,'2024-2023'!$B$3:$LN$4660,100,0),"")),"")</f>
        <v>82384</v>
      </c>
      <c r="AF156">
        <f>IFERROR(VLOOKUP(A156,'2024-2023'!$B$3:$LN$4660,99,0),"")</f>
        <v>103556</v>
      </c>
      <c r="AG156">
        <f>IFERROR((IFERROR(VLOOKUP(A156,'2020-2019'!$B$3:$LN$4660,'2020-2019'!$X$1,0),"")+IFERROR(VLOOKUP(A156,'2020-2019'!$B$3:$LN$4660,'2020-2019'!$AN$1,0),"")),"")</f>
        <v>0</v>
      </c>
      <c r="AH156">
        <f>IFERROR((IFERROR(VLOOKUP(A156,'2022-2021'!$B$3:$LN$4660,24,0),"")+IFERROR(VLOOKUP(A156,'2022-2021'!$B$3:$LN$4660,40,0),"")),"")</f>
        <v>0</v>
      </c>
      <c r="AI156">
        <f>IFERROR((IFERROR(VLOOKUP(A156,'2022-2021'!$B$3:$LN$4660,23,0),"")+IFERROR(VLOOKUP(A156,'2022-2021'!$B$3:$LN$4660,39,0),"")),"")</f>
        <v>0</v>
      </c>
      <c r="AJ156">
        <f>IFERROR((IFERROR(VLOOKUP(A156,'2024-2023'!$B$3:$LN$4660,24,0),"")+IFERROR(VLOOKUP(A156,'2024-2023'!$B$3:$LN$4660,40,0),"")),"")</f>
        <v>0</v>
      </c>
      <c r="AK156">
        <f>IFERROR((IFERROR(VLOOKUP(A156,'2024-2023'!$B$3:$LN$4660,23,0),"")+IFERROR(VLOOKUP(A156,'2024-2023'!$B$3:$LN$4660,39,0),"")),"")</f>
        <v>0</v>
      </c>
      <c r="AL156">
        <f>IFERROR(VLOOKUP(A156,'2020-2019'!$B$3:$LN$466,'2020-2019'!$AM$1,0),"")</f>
        <v>23494</v>
      </c>
      <c r="AM156">
        <f>IFERROR(VLOOKUP(A156,'2022-2021'!$B$3:$LN$4660,38,0),"")</f>
        <v>80043</v>
      </c>
      <c r="AN156">
        <f>IFERROR(VLOOKUP(A156,'2022-2021'!$B$3:$LN$4660,37,0),"")</f>
        <v>134815</v>
      </c>
      <c r="AO156">
        <f>IFERROR(VLOOKUP(A156,'2024-2023'!$B$3:$LN$4660,38,0),"")</f>
        <v>215453</v>
      </c>
      <c r="AP156">
        <f>IFERROR(VLOOKUP(A156,'2024-2023'!$B$3:$LN$4660,37,0),"")</f>
        <v>327875</v>
      </c>
      <c r="AQ156">
        <f>IFERROR((IFERROR(VLOOKUP(A156,'2020-2019'!$B$3:$LN$466,'2020-2019'!$BL$1,0),"")+IFERROR(VLOOKUP(A156,'2020-2019'!$B$3:$LN$466,'2020-2019'!$BV$1,0),"")),"")</f>
        <v>9195</v>
      </c>
      <c r="AR156" s="5">
        <f t="shared" si="14"/>
        <v>5.7</v>
      </c>
      <c r="AS156" t="str">
        <f>IFERROR(VLOOKUP(A156,риски!$G$2:$H$642,2,0),"")</f>
        <v>низкий</v>
      </c>
      <c r="AT156" t="str">
        <f>IFERROR(VLOOKUP(A156,Реест!A195:$P$30000,15,0),"")</f>
        <v>dolg18.ru</v>
      </c>
      <c r="AU156" t="str">
        <f>IFERROR(VLOOKUP(A156,old!$A$3:$AU$2001,47,0),"")</f>
        <v>image035</v>
      </c>
      <c r="AV156" s="3" t="str">
        <f t="shared" si="15"/>
        <v/>
      </c>
      <c r="AW156" t="str">
        <f t="shared" si="16"/>
        <v xml:space="preserve"> ООО Профессиональная коллекторская организация «21 век» зарегистрировано по адресу: 426057, Удмуртская Респ, г Ижевск, ул Бородина, 21, 409а. Генеральным директором является Муртазина Татьяна Геннадьевна. Рост доходов компании за 5 лет: 570%. Объем заемных средств компании на конец 2024 года: 9195 тыс. руб. ФССП присвоил низкий уровень риска для данного ПКО.</v>
      </c>
      <c r="AX156" t="s">
        <v>22944</v>
      </c>
      <c r="AY156">
        <f>VLOOKUP(A156,'2024-2023'!$B$2:$NY$583,'2024-2023'!$BH$1,0)</f>
        <v>322718</v>
      </c>
      <c r="AZ156">
        <f>VLOOKUP(A156,'2024-2023'!$B$2:$NY$583,71,0)</f>
        <v>0</v>
      </c>
      <c r="BA156">
        <f>VLOOKUP(A156,'2024-2023'!$B$2:$NY$583,79,0)</f>
        <v>0</v>
      </c>
      <c r="BB156">
        <f t="shared" si="17"/>
        <v>0</v>
      </c>
      <c r="BC156" s="6">
        <f t="shared" si="18"/>
        <v>1.1400000000000001</v>
      </c>
      <c r="BD156" s="6">
        <f t="shared" si="19"/>
        <v>0.86383049716383054</v>
      </c>
      <c r="BE156" t="str">
        <f t="shared" si="20"/>
        <v>Малая фирма</v>
      </c>
    </row>
    <row r="157" spans="1:57">
      <c r="A157" s="10">
        <v>7727806036</v>
      </c>
      <c r="B157">
        <v>153</v>
      </c>
      <c r="C157" t="s">
        <v>1347</v>
      </c>
      <c r="D157">
        <v>7727806036</v>
      </c>
      <c r="E157" t="s">
        <v>15040</v>
      </c>
      <c r="F157" t="s">
        <v>14092</v>
      </c>
      <c r="G157" s="7">
        <v>41425</v>
      </c>
      <c r="H157">
        <v>13</v>
      </c>
      <c r="I157" t="s">
        <v>73</v>
      </c>
      <c r="J157" t="s">
        <v>5043</v>
      </c>
      <c r="K157" t="s">
        <v>5043</v>
      </c>
      <c r="L157" t="s">
        <v>1351</v>
      </c>
      <c r="M157">
        <f>VLOOKUP(D157,УК!$A$1:$B$599,2,0)/1000</f>
        <v>10</v>
      </c>
      <c r="R157" s="10">
        <f>IFERROR(IFERROR(VLOOKUP(A157,'2020-2019'!$B$3:$LN$466,108,0),"")+IFERROR(VLOOKUP(A157,'2020-2019'!$B$3:$LN$1000,91,0),""),"")</f>
        <v>79551</v>
      </c>
      <c r="S157" s="10">
        <f>IFERROR(IFERROR(VLOOKUP(A157,'2022-2021'!$B$3:$LN$1000,108,0),"")+IFERROR(VLOOKUP(A157,'2022-2021'!$B$3:$LN$1000,92,0),""),"")</f>
        <v>119913</v>
      </c>
      <c r="T157" s="10">
        <f>IFERROR(IFERROR(VLOOKUP(A157,'2022-2021'!$B$3:$LN$1000,107,0),"")+IFERROR(VLOOKUP(A157,'2022-2021'!$B$3:$LN$1000,91,0),""),"")</f>
        <v>82779</v>
      </c>
      <c r="U157" s="10">
        <f>IFERROR(IFERROR(VLOOKUP(A157,'2024-2023'!$B$3:$LN$1000,108,0),"")+IFERROR(VLOOKUP(A157,'2024-2023'!$B$3:$LN$1000,92,0),""),"")</f>
        <v>72160</v>
      </c>
      <c r="V157" s="10">
        <f>IFERROR(IFERROR(VLOOKUP(A157,'2024-2023'!$B$3:$LN$1000,107,0),"")+IFERROR(VLOOKUP(A157,'2024-2023'!$B$3:$LN$1000,91,0),""),"")</f>
        <v>92688</v>
      </c>
      <c r="W157">
        <f>IFERROR(IFERROR(VLOOKUP(A157,'2020-2019'!$B$3:$LN$4660,93,0),"")+IFERROR(VLOOKUP(A157,'2020-2019'!$B$3:$LN$4660,109,0),""),"")</f>
        <v>25824</v>
      </c>
      <c r="X157">
        <f>IFERROR(IFERROR(VLOOKUP(A157,'2022-2021'!$B$3:$LN$4660,94,0),"")+IFERROR(VLOOKUP(A157,'2022-2021'!$B$3:$LN$4660,110,0),""),"")</f>
        <v>58826</v>
      </c>
      <c r="Y157">
        <f>IFERROR(IFERROR(VLOOKUP(A157,'2022-2021'!$B$3:$LN$4660,109,0),"")+IFERROR(VLOOKUP(A157,'2022-2021'!$B$3:$LN$4660,93,0),""),"")</f>
        <v>51553</v>
      </c>
      <c r="Z157">
        <f>IFERROR((IFERROR(VLOOKUP(A157,'2024-2023'!$B$3:$LN$4660,110,0),"")+IFERROR(VLOOKUP(A157,'2024-2023'!$B$3:$LN$4660,94,0),"")),"")</f>
        <v>54842</v>
      </c>
      <c r="AA157">
        <f>IFERROR((IFERROR(VLOOKUP(A157,'2024-2023'!$B$3:$LN$4660,93,0),"")+IFERROR(VLOOKUP(A157,'2024-2023'!$B$3:$LN$4660,109,0),"")),"")</f>
        <v>90595</v>
      </c>
      <c r="AB157">
        <f>IFERROR((IFERROR(VLOOKUP(A157,'2020-2019'!$B$3:$LN$466,'2020-2019'!$CV$1,0),"")),"")</f>
        <v>40287</v>
      </c>
      <c r="AC157">
        <f>IFERROR((IFERROR(VLOOKUP(A157,'2022-2021'!$B$3:$LN$4660,100,0),"")),"")</f>
        <v>59477</v>
      </c>
      <c r="AD157">
        <f>IFERROR((IFERROR(VLOOKUP(A157,'2022-2021'!$B$3:$LN$4660,99,0),"")),"")</f>
        <v>30674</v>
      </c>
      <c r="AE157">
        <f>IFERROR((IFERROR(VLOOKUP(A157,'2024-2023'!$B$3:$LN$4660,100,0),"")),"")</f>
        <v>16226</v>
      </c>
      <c r="AF157">
        <f>IFERROR(VLOOKUP(A157,'2024-2023'!$B$3:$LN$4660,99,0),"")</f>
        <v>628</v>
      </c>
      <c r="AG157">
        <f>IFERROR((IFERROR(VLOOKUP(A157,'2020-2019'!$B$3:$LN$4660,'2020-2019'!$X$1,0),"")+IFERROR(VLOOKUP(A157,'2020-2019'!$B$3:$LN$4660,'2020-2019'!$AN$1,0),"")),"")</f>
        <v>131</v>
      </c>
      <c r="AH157">
        <f>IFERROR((IFERROR(VLOOKUP(A157,'2022-2021'!$B$3:$LN$4660,24,0),"")+IFERROR(VLOOKUP(A157,'2022-2021'!$B$3:$LN$4660,40,0),"")),"")</f>
        <v>27</v>
      </c>
      <c r="AI157">
        <f>IFERROR((IFERROR(VLOOKUP(A157,'2022-2021'!$B$3:$LN$4660,23,0),"")+IFERROR(VLOOKUP(A157,'2022-2021'!$B$3:$LN$4660,39,0),"")),"")</f>
        <v>20</v>
      </c>
      <c r="AJ157">
        <f>IFERROR((IFERROR(VLOOKUP(A157,'2024-2023'!$B$3:$LN$4660,24,0),"")+IFERROR(VLOOKUP(A157,'2024-2023'!$B$3:$LN$4660,40,0),"")),"")</f>
        <v>103</v>
      </c>
      <c r="AK157">
        <f>IFERROR((IFERROR(VLOOKUP(A157,'2024-2023'!$B$3:$LN$4660,23,0),"")+IFERROR(VLOOKUP(A157,'2024-2023'!$B$3:$LN$4660,39,0),"")),"")</f>
        <v>100</v>
      </c>
      <c r="AL157">
        <f>IFERROR(VLOOKUP(A157,'2020-2019'!$B$3:$LN$466,'2020-2019'!$AM$1,0),"")</f>
        <v>4850</v>
      </c>
      <c r="AM157">
        <f>IFERROR(VLOOKUP(A157,'2022-2021'!$B$3:$LN$4660,38,0),"")</f>
        <v>100970</v>
      </c>
      <c r="AN157">
        <f>IFERROR(VLOOKUP(A157,'2022-2021'!$B$3:$LN$4660,37,0),"")</f>
        <v>133252</v>
      </c>
      <c r="AO157">
        <f>IFERROR(VLOOKUP(A157,'2024-2023'!$B$3:$LN$4660,38,0),"")</f>
        <v>147349</v>
      </c>
      <c r="AP157">
        <f>IFERROR(VLOOKUP(A157,'2024-2023'!$B$3:$LN$4660,37,0),"")</f>
        <v>140921</v>
      </c>
      <c r="AQ157">
        <f>IFERROR((IFERROR(VLOOKUP(A157,'2020-2019'!$B$3:$LN$466,'2020-2019'!$BL$1,0),"")+IFERROR(VLOOKUP(A157,'2020-2019'!$B$3:$LN$466,'2020-2019'!$BV$1,0),"")),"")</f>
        <v>0</v>
      </c>
      <c r="AR157" s="5">
        <f t="shared" ref="AR157:AR206" si="21">IFERROR(ROUND(IFERROR(V157/R157,IFERROR(V157/S157,IFERROR(V157/T157,IFERROR(V157/U157,"")))),3),"")</f>
        <v>1.165</v>
      </c>
      <c r="AS157" t="str">
        <f>IFERROR(VLOOKUP(A157,риски!$G$2:$H$642,2,0),"")</f>
        <v>значительный</v>
      </c>
      <c r="AT157" t="str">
        <f>IFERROR(VLOOKUP(A157,Реест!A196:$P$30000,15,0),"")</f>
        <v>storm-security.ru</v>
      </c>
      <c r="AU157" t="str">
        <f>IFERROR(VLOOKUP(A157,old!$A$3:$AU$2001,47,0),"")</f>
        <v>image103</v>
      </c>
      <c r="AV157" s="3">
        <f t="shared" ref="AV157:AV206" si="22">IFERROR(AK157/AG157,IFERROR(AK157/AH157,IFERROR(AK157/AI157,IFERROR(AK157/AJ157,""))))</f>
        <v>0.76335877862595425</v>
      </c>
      <c r="AW157" t="str">
        <f t="shared" si="16"/>
        <v xml:space="preserve"> ООО ПКО «А.Сторм» зарегистрировано по адресу: 121596, Город Москва, вн.тер. г. Муниципальный Округ Можайский, ул Горбунова, дом 2, строение 3, этаж 8 ПОМ II КОМ 4. Генеральным директором является Зайцев Алексей Владимирович. Рост доходов компании за 5 лет: 116,5%. Рост финансовых активов компании за 5 лет: 76,34%. ФССП присвоил значительный уровень риска для данного ПКО.</v>
      </c>
      <c r="AX157" t="s">
        <v>22914</v>
      </c>
      <c r="AY157">
        <f>VLOOKUP(A157,'2024-2023'!$B$2:$NY$583,'2024-2023'!$BH$1,0)</f>
        <v>152725</v>
      </c>
      <c r="AZ157">
        <f>VLOOKUP(A157,'2024-2023'!$B$2:$NY$583,71,0)</f>
        <v>0</v>
      </c>
      <c r="BA157">
        <f>VLOOKUP(A157,'2024-2023'!$B$2:$NY$583,79,0)</f>
        <v>0</v>
      </c>
      <c r="BB157">
        <f t="shared" si="17"/>
        <v>0</v>
      </c>
      <c r="BC157" s="6">
        <f t="shared" si="18"/>
        <v>0.23300000000000001</v>
      </c>
      <c r="BD157" s="6">
        <f t="shared" si="19"/>
        <v>6.775418608665631E-3</v>
      </c>
      <c r="BE157" t="str">
        <f t="shared" si="20"/>
        <v>Малая фирма</v>
      </c>
    </row>
    <row r="158" spans="1:57">
      <c r="A158" s="10">
        <v>7806547391</v>
      </c>
      <c r="B158">
        <v>46</v>
      </c>
      <c r="C158" t="s">
        <v>1354</v>
      </c>
      <c r="D158">
        <v>7806547391</v>
      </c>
      <c r="E158" t="s">
        <v>15041</v>
      </c>
      <c r="F158" t="s">
        <v>14097</v>
      </c>
      <c r="G158" s="7">
        <v>44071</v>
      </c>
      <c r="H158">
        <v>6</v>
      </c>
      <c r="I158" t="s">
        <v>73</v>
      </c>
      <c r="J158" t="s">
        <v>4898</v>
      </c>
      <c r="K158" t="s">
        <v>4897</v>
      </c>
      <c r="L158" t="s">
        <v>8468</v>
      </c>
      <c r="M158">
        <f>VLOOKUP(D158,УК!$A$1:$B$599,2,0)/1000</f>
        <v>1000</v>
      </c>
      <c r="R158" s="10">
        <f>IFERROR(IFERROR(VLOOKUP(A158,'2020-2019'!$B$3:$LN$466,108,0),"")+IFERROR(VLOOKUP(A158,'2020-2019'!$B$3:$LN$1000,91,0),""),"")</f>
        <v>340794</v>
      </c>
      <c r="S158" s="10">
        <f>IFERROR(IFERROR(VLOOKUP(A158,'2022-2021'!$B$3:$LN$1000,108,0),"")+IFERROR(VLOOKUP(A158,'2022-2021'!$B$3:$LN$1000,92,0),""),"")</f>
        <v>428036</v>
      </c>
      <c r="T158" s="10">
        <f>IFERROR(IFERROR(VLOOKUP(A158,'2022-2021'!$B$3:$LN$1000,107,0),"")+IFERROR(VLOOKUP(A158,'2022-2021'!$B$3:$LN$1000,91,0),""),"")</f>
        <v>283911</v>
      </c>
      <c r="U158" s="10">
        <f>IFERROR(IFERROR(VLOOKUP(A158,'2024-2023'!$B$3:$LN$1000,108,0),"")+IFERROR(VLOOKUP(A158,'2024-2023'!$B$3:$LN$1000,92,0),""),"")</f>
        <v>328407</v>
      </c>
      <c r="V158" s="10">
        <f>IFERROR(IFERROR(VLOOKUP(A158,'2024-2023'!$B$3:$LN$1000,107,0),"")+IFERROR(VLOOKUP(A158,'2024-2023'!$B$3:$LN$1000,91,0),""),"")</f>
        <v>301867</v>
      </c>
      <c r="W158">
        <f>IFERROR(IFERROR(VLOOKUP(A158,'2020-2019'!$B$3:$LN$4660,93,0),"")+IFERROR(VLOOKUP(A158,'2020-2019'!$B$3:$LN$4660,109,0),""),"")</f>
        <v>246320</v>
      </c>
      <c r="X158">
        <f>IFERROR(IFERROR(VLOOKUP(A158,'2022-2021'!$B$3:$LN$4660,94,0),"")+IFERROR(VLOOKUP(A158,'2022-2021'!$B$3:$LN$4660,110,0),""),"")</f>
        <v>236847</v>
      </c>
      <c r="Y158">
        <f>IFERROR(IFERROR(VLOOKUP(A158,'2022-2021'!$B$3:$LN$4660,109,0),"")+IFERROR(VLOOKUP(A158,'2022-2021'!$B$3:$LN$4660,93,0),""),"")</f>
        <v>193185</v>
      </c>
      <c r="Z158">
        <f>IFERROR((IFERROR(VLOOKUP(A158,'2024-2023'!$B$3:$LN$4660,110,0),"")+IFERROR(VLOOKUP(A158,'2024-2023'!$B$3:$LN$4660,94,0),"")),"")</f>
        <v>160545</v>
      </c>
      <c r="AA158">
        <f>IFERROR((IFERROR(VLOOKUP(A158,'2024-2023'!$B$3:$LN$4660,93,0),"")+IFERROR(VLOOKUP(A158,'2024-2023'!$B$3:$LN$4660,109,0),"")),"")</f>
        <v>206655</v>
      </c>
      <c r="AB158">
        <f>IFERROR((IFERROR(VLOOKUP(A158,'2020-2019'!$B$3:$LN$466,'2020-2019'!$CV$1,0),"")),"")</f>
        <v>61078</v>
      </c>
      <c r="AC158">
        <f>IFERROR((IFERROR(VLOOKUP(A158,'2022-2021'!$B$3:$LN$4660,100,0),"")),"")</f>
        <v>117265</v>
      </c>
      <c r="AD158">
        <f>IFERROR((IFERROR(VLOOKUP(A158,'2022-2021'!$B$3:$LN$4660,99,0),"")),"")</f>
        <v>31262</v>
      </c>
      <c r="AE158">
        <f>IFERROR((IFERROR(VLOOKUP(A158,'2024-2023'!$B$3:$LN$4660,100,0),"")),"")</f>
        <v>103022</v>
      </c>
      <c r="AF158">
        <f>IFERROR(VLOOKUP(A158,'2024-2023'!$B$3:$LN$4660,99,0),"")</f>
        <v>25170</v>
      </c>
      <c r="AG158">
        <f>IFERROR((IFERROR(VLOOKUP(A158,'2020-2019'!$B$3:$LN$4660,'2020-2019'!$X$1,0),"")+IFERROR(VLOOKUP(A158,'2020-2019'!$B$3:$LN$4660,'2020-2019'!$AN$1,0),"")),"")</f>
        <v>227351</v>
      </c>
      <c r="AH158">
        <f>IFERROR((IFERROR(VLOOKUP(A158,'2022-2021'!$B$3:$LN$4660,24,0),"")+IFERROR(VLOOKUP(A158,'2022-2021'!$B$3:$LN$4660,40,0),"")),"")</f>
        <v>335700</v>
      </c>
      <c r="AI158">
        <f>IFERROR((IFERROR(VLOOKUP(A158,'2022-2021'!$B$3:$LN$4660,23,0),"")+IFERROR(VLOOKUP(A158,'2022-2021'!$B$3:$LN$4660,39,0),"")),"")</f>
        <v>342226</v>
      </c>
      <c r="AJ158">
        <f>IFERROR((IFERROR(VLOOKUP(A158,'2024-2023'!$B$3:$LN$4660,24,0),"")+IFERROR(VLOOKUP(A158,'2024-2023'!$B$3:$LN$4660,40,0),"")),"")</f>
        <v>291534</v>
      </c>
      <c r="AK158">
        <f>IFERROR((IFERROR(VLOOKUP(A158,'2024-2023'!$B$3:$LN$4660,23,0),"")+IFERROR(VLOOKUP(A158,'2024-2023'!$B$3:$LN$4660,39,0),"")),"")</f>
        <v>376978</v>
      </c>
      <c r="AL158">
        <f>IFERROR(VLOOKUP(A158,'2020-2019'!$B$3:$LN$466,'2020-2019'!$AM$1,0),"")</f>
        <v>59833</v>
      </c>
      <c r="AM158">
        <f>IFERROR(VLOOKUP(A158,'2022-2021'!$B$3:$LN$4660,38,0),"")</f>
        <v>67676</v>
      </c>
      <c r="AN158">
        <f>IFERROR(VLOOKUP(A158,'2022-2021'!$B$3:$LN$4660,37,0),"")</f>
        <v>87620</v>
      </c>
      <c r="AO158">
        <f>IFERROR(VLOOKUP(A158,'2024-2023'!$B$3:$LN$4660,38,0),"")</f>
        <v>113477</v>
      </c>
      <c r="AP158">
        <f>IFERROR(VLOOKUP(A158,'2024-2023'!$B$3:$LN$4660,37,0),"")</f>
        <v>263718</v>
      </c>
      <c r="AQ158">
        <f>IFERROR((IFERROR(VLOOKUP(A158,'2020-2019'!$B$3:$LN$466,'2020-2019'!$BL$1,0),"")+IFERROR(VLOOKUP(A158,'2020-2019'!$B$3:$LN$466,'2020-2019'!$BV$1,0),"")),"")</f>
        <v>174550</v>
      </c>
      <c r="AR158" s="5">
        <f t="shared" si="21"/>
        <v>0.88600000000000001</v>
      </c>
      <c r="AS158" t="str">
        <f>IFERROR(VLOOKUP(A158,риски!$G$2:$H$642,2,0),"")</f>
        <v>низкий</v>
      </c>
      <c r="AT158" t="str">
        <f>IFERROR(VLOOKUP(A158,Реест!A197:$P$30000,15,0),"")</f>
        <v>dolgcons.ru</v>
      </c>
      <c r="AU158" t="str">
        <f>IFERROR(VLOOKUP(A158,old!$A$3:$AU$2001,47,0),"")</f>
        <v>image079</v>
      </c>
      <c r="AV158" s="3">
        <f t="shared" si="22"/>
        <v>1.658132139291228</v>
      </c>
      <c r="AW158" t="str">
        <f t="shared" si="16"/>
        <v xml:space="preserve"> ООО ПКО «ДОК» зарегистрировано по адресу: г. Санкт-Петербург, ул. Профессора Качалова, д.7, литер А, пом. 16-Н, оф.711, 192019. Генеральным директором является Аксёнов Денис Александрович. Рост доходов компании за 5 лет: 88,6%. Рост финансовых активов компании за 5 лет: 165,81%. Объем заемных средств компании на конец 2024 года: 174550 тыс. руб. ФССП присвоил низкий уровень риска для данного ПКО.</v>
      </c>
      <c r="AX158" t="s">
        <v>22918</v>
      </c>
      <c r="AY158">
        <f>VLOOKUP(A158,'2024-2023'!$B$2:$NY$583,'2024-2023'!$BH$1,0)</f>
        <v>374417</v>
      </c>
      <c r="AZ158">
        <f>VLOOKUP(A158,'2024-2023'!$B$2:$NY$583,71,0)</f>
        <v>303378</v>
      </c>
      <c r="BA158">
        <f>VLOOKUP(A158,'2024-2023'!$B$2:$NY$583,79,0)</f>
        <v>14652</v>
      </c>
      <c r="BB158">
        <f t="shared" si="17"/>
        <v>0.84940053469794374</v>
      </c>
      <c r="BC158" s="6">
        <f t="shared" si="18"/>
        <v>0.1772</v>
      </c>
      <c r="BD158" s="6">
        <f t="shared" si="19"/>
        <v>8.3381091672822802E-2</v>
      </c>
      <c r="BE158" t="str">
        <f t="shared" si="20"/>
        <v>Малая фирма</v>
      </c>
    </row>
    <row r="159" spans="1:57">
      <c r="A159" s="10">
        <v>5024184814</v>
      </c>
      <c r="B159">
        <v>151</v>
      </c>
      <c r="C159" t="s">
        <v>1361</v>
      </c>
      <c r="D159">
        <v>5024184814</v>
      </c>
      <c r="E159" t="s">
        <v>15042</v>
      </c>
      <c r="F159" t="s">
        <v>14098</v>
      </c>
      <c r="G159" s="7">
        <v>43216</v>
      </c>
      <c r="H159">
        <v>8</v>
      </c>
      <c r="I159" t="s">
        <v>73</v>
      </c>
      <c r="J159" t="s">
        <v>5233</v>
      </c>
      <c r="K159" t="s">
        <v>5232</v>
      </c>
      <c r="L159" t="s">
        <v>1365</v>
      </c>
      <c r="M159">
        <f>VLOOKUP(D159,УК!$A$1:$B$599,2,0)/1000</f>
        <v>10</v>
      </c>
      <c r="R159" s="10">
        <f>IFERROR(IFERROR(VLOOKUP(A159,'2020-2019'!$B$3:$LN$466,108,0),"")+IFERROR(VLOOKUP(A159,'2020-2019'!$B$3:$LN$1000,91,0),""),"")</f>
        <v>3732</v>
      </c>
      <c r="S159" s="10">
        <f>IFERROR(IFERROR(VLOOKUP(A159,'2022-2021'!$B$3:$LN$1000,108,0),"")+IFERROR(VLOOKUP(A159,'2022-2021'!$B$3:$LN$1000,92,0),""),"")</f>
        <v>586529</v>
      </c>
      <c r="T159" s="10">
        <f>IFERROR(IFERROR(VLOOKUP(A159,'2022-2021'!$B$3:$LN$1000,107,0),"")+IFERROR(VLOOKUP(A159,'2022-2021'!$B$3:$LN$1000,91,0),""),"")</f>
        <v>45170</v>
      </c>
      <c r="U159" s="10">
        <f>IFERROR(IFERROR(VLOOKUP(A159,'2024-2023'!$B$3:$LN$1000,108,0),"")+IFERROR(VLOOKUP(A159,'2024-2023'!$B$3:$LN$1000,92,0),""),"")</f>
        <v>73328</v>
      </c>
      <c r="V159" s="10">
        <f>IFERROR(IFERROR(VLOOKUP(A159,'2024-2023'!$B$3:$LN$1000,107,0),"")+IFERROR(VLOOKUP(A159,'2024-2023'!$B$3:$LN$1000,91,0),""),"")</f>
        <v>21262</v>
      </c>
      <c r="W159">
        <f>IFERROR(IFERROR(VLOOKUP(A159,'2020-2019'!$B$3:$LN$4660,93,0),"")+IFERROR(VLOOKUP(A159,'2020-2019'!$B$3:$LN$4660,109,0),""),"")</f>
        <v>3241</v>
      </c>
      <c r="X159">
        <f>IFERROR(IFERROR(VLOOKUP(A159,'2022-2021'!$B$3:$LN$4660,94,0),"")+IFERROR(VLOOKUP(A159,'2022-2021'!$B$3:$LN$4660,110,0),""),"")</f>
        <v>39134</v>
      </c>
      <c r="Y159">
        <f>IFERROR(IFERROR(VLOOKUP(A159,'2022-2021'!$B$3:$LN$4660,109,0),"")+IFERROR(VLOOKUP(A159,'2022-2021'!$B$3:$LN$4660,93,0),""),"")</f>
        <v>13772</v>
      </c>
      <c r="Z159">
        <f>IFERROR((IFERROR(VLOOKUP(A159,'2024-2023'!$B$3:$LN$4660,110,0),"")+IFERROR(VLOOKUP(A159,'2024-2023'!$B$3:$LN$4660,94,0),"")),"")</f>
        <v>25166</v>
      </c>
      <c r="AA159">
        <f>IFERROR((IFERROR(VLOOKUP(A159,'2024-2023'!$B$3:$LN$4660,93,0),"")+IFERROR(VLOOKUP(A159,'2024-2023'!$B$3:$LN$4660,109,0),"")),"")</f>
        <v>7535</v>
      </c>
      <c r="AB159">
        <f>IFERROR((IFERROR(VLOOKUP(A159,'2020-2019'!$B$3:$LN$466,'2020-2019'!$CV$1,0),"")),"")</f>
        <v>2</v>
      </c>
      <c r="AC159">
        <f>IFERROR((IFERROR(VLOOKUP(A159,'2022-2021'!$B$3:$LN$4660,100,0),"")),"")</f>
        <v>546552</v>
      </c>
      <c r="AD159">
        <f>IFERROR((IFERROR(VLOOKUP(A159,'2022-2021'!$B$3:$LN$4660,99,0),"")),"")</f>
        <v>30888</v>
      </c>
      <c r="AE159">
        <f>IFERROR((IFERROR(VLOOKUP(A159,'2024-2023'!$B$3:$LN$4660,100,0),"")),"")</f>
        <v>47198</v>
      </c>
      <c r="AF159">
        <f>IFERROR(VLOOKUP(A159,'2024-2023'!$B$3:$LN$4660,99,0),"")</f>
        <v>12832</v>
      </c>
      <c r="AG159">
        <f>IFERROR((IFERROR(VLOOKUP(A159,'2020-2019'!$B$3:$LN$4660,'2020-2019'!$X$1,0),"")+IFERROR(VLOOKUP(A159,'2020-2019'!$B$3:$LN$4660,'2020-2019'!$AN$1,0),"")),"")</f>
        <v>0</v>
      </c>
      <c r="AH159">
        <f>IFERROR((IFERROR(VLOOKUP(A159,'2022-2021'!$B$3:$LN$4660,24,0),"")+IFERROR(VLOOKUP(A159,'2022-2021'!$B$3:$LN$4660,40,0),"")),"")</f>
        <v>0</v>
      </c>
      <c r="AI159">
        <f>IFERROR((IFERROR(VLOOKUP(A159,'2022-2021'!$B$3:$LN$4660,23,0),"")+IFERROR(VLOOKUP(A159,'2022-2021'!$B$3:$LN$4660,39,0),"")),"")</f>
        <v>0</v>
      </c>
      <c r="AJ159">
        <f>IFERROR((IFERROR(VLOOKUP(A159,'2024-2023'!$B$3:$LN$4660,24,0),"")+IFERROR(VLOOKUP(A159,'2024-2023'!$B$3:$LN$4660,40,0),"")),"")</f>
        <v>0</v>
      </c>
      <c r="AK159">
        <f>IFERROR((IFERROR(VLOOKUP(A159,'2024-2023'!$B$3:$LN$4660,23,0),"")+IFERROR(VLOOKUP(A159,'2024-2023'!$B$3:$LN$4660,39,0),"")),"")</f>
        <v>0</v>
      </c>
      <c r="AL159">
        <f>IFERROR(VLOOKUP(A159,'2020-2019'!$B$3:$LN$466,'2020-2019'!$AM$1,0),"")</f>
        <v>99109</v>
      </c>
      <c r="AM159">
        <f>IFERROR(VLOOKUP(A159,'2022-2021'!$B$3:$LN$4660,38,0),"")</f>
        <v>647942</v>
      </c>
      <c r="AN159">
        <f>IFERROR(VLOOKUP(A159,'2022-2021'!$B$3:$LN$4660,37,0),"")</f>
        <v>678542</v>
      </c>
      <c r="AO159">
        <f>IFERROR(VLOOKUP(A159,'2024-2023'!$B$3:$LN$4660,38,0),"")</f>
        <v>733412</v>
      </c>
      <c r="AP159">
        <f>IFERROR(VLOOKUP(A159,'2024-2023'!$B$3:$LN$4660,37,0),"")</f>
        <v>28956</v>
      </c>
      <c r="AQ159">
        <f>IFERROR((IFERROR(VLOOKUP(A159,'2020-2019'!$B$3:$LN$466,'2020-2019'!$BL$1,0),"")+IFERROR(VLOOKUP(A159,'2020-2019'!$B$3:$LN$466,'2020-2019'!$BV$1,0),"")),"")</f>
        <v>1787</v>
      </c>
      <c r="AR159" s="5">
        <f t="shared" si="21"/>
        <v>5.6970000000000001</v>
      </c>
      <c r="AS159" t="str">
        <f>IFERROR(VLOOKUP(A159,риски!$G$2:$H$642,2,0),"")</f>
        <v>низкий</v>
      </c>
      <c r="AT159" t="str">
        <f>IFERROR(VLOOKUP(A159,Реест!A198:$P$30000,15,0),"")</f>
        <v>sarmat.top</v>
      </c>
      <c r="AU159" t="str">
        <f>IFERROR(VLOOKUP(A159,old!$A$3:$AU$2001,47,0),"")</f>
        <v>image039</v>
      </c>
      <c r="AV159" s="3" t="str">
        <f t="shared" si="22"/>
        <v/>
      </c>
      <c r="AW159" t="str">
        <f t="shared" si="16"/>
        <v xml:space="preserve"> ООО «ПКО «САРМАТ» зарегистрировано по адресу: 143402, Московская обл, Красногорск г, Переулок Оптический, дом 1А, этаж 2, помещение VIII. Генеральным директором является Жосан Александр Григорьевич. Рост доходов компании за 5 лет: 569,7%. Объем заемных средств компании на конец 2024 года: 1787 тыс. руб. ФССП присвоил низкий уровень риска для данного ПКО.</v>
      </c>
      <c r="AX159" t="s">
        <v>22917</v>
      </c>
      <c r="AY159">
        <f>VLOOKUP(A159,'2024-2023'!$B$2:$NY$583,'2024-2023'!$BH$1,0)</f>
        <v>19261</v>
      </c>
      <c r="AZ159">
        <f>VLOOKUP(A159,'2024-2023'!$B$2:$NY$583,71,0)</f>
        <v>0</v>
      </c>
      <c r="BA159">
        <f>VLOOKUP(A159,'2024-2023'!$B$2:$NY$583,79,0)</f>
        <v>0</v>
      </c>
      <c r="BB159">
        <f t="shared" si="17"/>
        <v>0</v>
      </c>
      <c r="BC159" s="6">
        <f t="shared" si="18"/>
        <v>1.1394</v>
      </c>
      <c r="BD159" s="6">
        <f t="shared" si="19"/>
        <v>0.60351801335716304</v>
      </c>
      <c r="BE159" t="str">
        <f t="shared" si="20"/>
        <v>Малая фирма</v>
      </c>
    </row>
    <row r="160" spans="1:57">
      <c r="A160" s="10">
        <v>5906015326</v>
      </c>
      <c r="B160">
        <v>295</v>
      </c>
      <c r="C160" t="s">
        <v>1368</v>
      </c>
      <c r="D160">
        <v>5906015326</v>
      </c>
      <c r="E160" t="s">
        <v>15043</v>
      </c>
      <c r="F160" t="s">
        <v>14099</v>
      </c>
      <c r="G160" s="7">
        <v>41994</v>
      </c>
      <c r="H160">
        <v>11</v>
      </c>
      <c r="I160" t="s">
        <v>73</v>
      </c>
      <c r="J160" t="s">
        <v>5254</v>
      </c>
      <c r="K160" t="s">
        <v>5253</v>
      </c>
      <c r="L160" t="s">
        <v>1372</v>
      </c>
      <c r="M160">
        <f>VLOOKUP(D160,УК!$A$1:$B$599,2,0)/1000</f>
        <v>10.199999999999999</v>
      </c>
      <c r="R160" s="10">
        <f>IFERROR(IFERROR(VLOOKUP(A160,'2020-2019'!$B$3:$LN$466,108,0),"")+IFERROR(VLOOKUP(A160,'2020-2019'!$B$3:$LN$1000,91,0),""),"")</f>
        <v>8692</v>
      </c>
      <c r="S160" s="10">
        <f>IFERROR(IFERROR(VLOOKUP(A160,'2022-2021'!$B$3:$LN$1000,108,0),"")+IFERROR(VLOOKUP(A160,'2022-2021'!$B$3:$LN$1000,92,0),""),"")</f>
        <v>10288</v>
      </c>
      <c r="T160" s="10">
        <f>IFERROR(IFERROR(VLOOKUP(A160,'2022-2021'!$B$3:$LN$1000,107,0),"")+IFERROR(VLOOKUP(A160,'2022-2021'!$B$3:$LN$1000,91,0),""),"")</f>
        <v>12004</v>
      </c>
      <c r="U160" s="10">
        <f>IFERROR(IFERROR(VLOOKUP(A160,'2024-2023'!$B$3:$LN$1000,108,0),"")+IFERROR(VLOOKUP(A160,'2024-2023'!$B$3:$LN$1000,92,0),""),"")</f>
        <v>14567</v>
      </c>
      <c r="V160" s="10">
        <f>IFERROR(IFERROR(VLOOKUP(A160,'2024-2023'!$B$3:$LN$1000,107,0),"")+IFERROR(VLOOKUP(A160,'2024-2023'!$B$3:$LN$1000,91,0),""),"")</f>
        <v>17598</v>
      </c>
      <c r="W160">
        <f>IFERROR(IFERROR(VLOOKUP(A160,'2020-2019'!$B$3:$LN$4660,93,0),"")+IFERROR(VLOOKUP(A160,'2020-2019'!$B$3:$LN$4660,109,0),""),"")</f>
        <v>-986</v>
      </c>
      <c r="X160">
        <f>IFERROR(IFERROR(VLOOKUP(A160,'2022-2021'!$B$3:$LN$4660,94,0),"")+IFERROR(VLOOKUP(A160,'2022-2021'!$B$3:$LN$4660,110,0),""),"")</f>
        <v>-1472</v>
      </c>
      <c r="Y160">
        <f>IFERROR(IFERROR(VLOOKUP(A160,'2022-2021'!$B$3:$LN$4660,109,0),"")+IFERROR(VLOOKUP(A160,'2022-2021'!$B$3:$LN$4660,93,0),""),"")</f>
        <v>-1305</v>
      </c>
      <c r="Z160">
        <f>IFERROR((IFERROR(VLOOKUP(A160,'2024-2023'!$B$3:$LN$4660,110,0),"")+IFERROR(VLOOKUP(A160,'2024-2023'!$B$3:$LN$4660,94,0),"")),"")</f>
        <v>-1338</v>
      </c>
      <c r="AA160">
        <f>IFERROR((IFERROR(VLOOKUP(A160,'2024-2023'!$B$3:$LN$4660,93,0),"")+IFERROR(VLOOKUP(A160,'2024-2023'!$B$3:$LN$4660,109,0),"")),"")</f>
        <v>-1842</v>
      </c>
      <c r="AB160">
        <f>IFERROR((IFERROR(VLOOKUP(A160,'2020-2019'!$B$3:$LN$466,'2020-2019'!$CV$1,0),"")),"")</f>
        <v>5788</v>
      </c>
      <c r="AC160">
        <f>IFERROR((IFERROR(VLOOKUP(A160,'2022-2021'!$B$3:$LN$4660,100,0),"")),"")</f>
        <v>6635</v>
      </c>
      <c r="AD160">
        <f>IFERROR((IFERROR(VLOOKUP(A160,'2022-2021'!$B$3:$LN$4660,99,0),"")),"")</f>
        <v>8052</v>
      </c>
      <c r="AE160">
        <f>IFERROR((IFERROR(VLOOKUP(A160,'2024-2023'!$B$3:$LN$4660,100,0),"")),"")</f>
        <v>10102</v>
      </c>
      <c r="AF160">
        <f>IFERROR(VLOOKUP(A160,'2024-2023'!$B$3:$LN$4660,99,0),"")</f>
        <v>11639</v>
      </c>
      <c r="AG160">
        <f>IFERROR((IFERROR(VLOOKUP(A160,'2020-2019'!$B$3:$LN$4660,'2020-2019'!$X$1,0),"")+IFERROR(VLOOKUP(A160,'2020-2019'!$B$3:$LN$4660,'2020-2019'!$AN$1,0),"")),"")</f>
        <v>19575</v>
      </c>
      <c r="AH160">
        <f>IFERROR((IFERROR(VLOOKUP(A160,'2022-2021'!$B$3:$LN$4660,24,0),"")+IFERROR(VLOOKUP(A160,'2022-2021'!$B$3:$LN$4660,40,0),"")),"")</f>
        <v>18854</v>
      </c>
      <c r="AI160">
        <f>IFERROR((IFERROR(VLOOKUP(A160,'2022-2021'!$B$3:$LN$4660,23,0),"")+IFERROR(VLOOKUP(A160,'2022-2021'!$B$3:$LN$4660,39,0),"")),"")</f>
        <v>23355</v>
      </c>
      <c r="AJ160">
        <f>IFERROR((IFERROR(VLOOKUP(A160,'2024-2023'!$B$3:$LN$4660,24,0),"")+IFERROR(VLOOKUP(A160,'2024-2023'!$B$3:$LN$4660,40,0),"")),"")</f>
        <v>31915</v>
      </c>
      <c r="AK160">
        <f>IFERROR((IFERROR(VLOOKUP(A160,'2024-2023'!$B$3:$LN$4660,23,0),"")+IFERROR(VLOOKUP(A160,'2024-2023'!$B$3:$LN$4660,39,0),"")),"")</f>
        <v>30828</v>
      </c>
      <c r="AL160">
        <f>IFERROR(VLOOKUP(A160,'2020-2019'!$B$3:$LN$466,'2020-2019'!$AM$1,0),"")</f>
        <v>725</v>
      </c>
      <c r="AM160">
        <f>IFERROR(VLOOKUP(A160,'2022-2021'!$B$3:$LN$4660,38,0),"")</f>
        <v>139</v>
      </c>
      <c r="AN160">
        <f>IFERROR(VLOOKUP(A160,'2022-2021'!$B$3:$LN$4660,37,0),"")</f>
        <v>103</v>
      </c>
      <c r="AO160">
        <f>IFERROR(VLOOKUP(A160,'2024-2023'!$B$3:$LN$4660,38,0),"")</f>
        <v>76</v>
      </c>
      <c r="AP160">
        <f>IFERROR(VLOOKUP(A160,'2024-2023'!$B$3:$LN$4660,37,0),"")</f>
        <v>121</v>
      </c>
      <c r="AQ160">
        <f>IFERROR((IFERROR(VLOOKUP(A160,'2020-2019'!$B$3:$LN$466,'2020-2019'!$BL$1,0),"")+IFERROR(VLOOKUP(A160,'2020-2019'!$B$3:$LN$466,'2020-2019'!$BV$1,0),"")),"")</f>
        <v>4109</v>
      </c>
      <c r="AR160" s="5">
        <f t="shared" si="21"/>
        <v>2.0249999999999999</v>
      </c>
      <c r="AS160" t="str">
        <f>IFERROR(VLOOKUP(A160,риски!$G$2:$H$642,2,0),"")</f>
        <v>низкий</v>
      </c>
      <c r="AT160" t="str">
        <f>IFERROR(VLOOKUP(A160,Реест!A199:$P$30000,15,0),"")</f>
        <v>соберлик.рф</v>
      </c>
      <c r="AU160" t="str">
        <f>IFERROR(VLOOKUP(A160,old!$A$3:$AU$2001,47,0),"")</f>
        <v>image095</v>
      </c>
      <c r="AV160" s="3">
        <f t="shared" si="22"/>
        <v>1.5748659003831418</v>
      </c>
      <c r="AW160" t="str">
        <f t="shared" si="16"/>
        <v xml:space="preserve"> ООО ПКО «СоберЛик» зарегистрировано по адресу: 614000, Пермский край, г Пермь, ул Газеты Звезда, 13. Генеральным директором является Кощеев Андрей Валерьевич. Рост доходов компании за 5 лет: 202,5%. Рост финансовых активов компании за 5 лет: 157,49%. Объем заемных средств компании на конец 2024 года: 4109 тыс. руб. ФССП присвоил низкий уровень риска для данного ПКО.</v>
      </c>
      <c r="AX160" t="s">
        <v>22919</v>
      </c>
      <c r="AY160">
        <f>VLOOKUP(A160,'2024-2023'!$B$2:$NY$583,'2024-2023'!$BH$1,0)</f>
        <v>23237</v>
      </c>
      <c r="AZ160">
        <f>VLOOKUP(A160,'2024-2023'!$B$2:$NY$583,71,0)</f>
        <v>0</v>
      </c>
      <c r="BA160">
        <f>VLOOKUP(A160,'2024-2023'!$B$2:$NY$583,79,0)</f>
        <v>8090</v>
      </c>
      <c r="BB160">
        <f t="shared" si="17"/>
        <v>0.34815165468864312</v>
      </c>
      <c r="BC160" s="6">
        <f t="shared" si="18"/>
        <v>0.40499999999999997</v>
      </c>
      <c r="BD160" s="6">
        <f t="shared" si="19"/>
        <v>0.6613819752244573</v>
      </c>
      <c r="BE160" t="str">
        <f t="shared" si="20"/>
        <v>Малая фирма</v>
      </c>
    </row>
    <row r="161" spans="1:57">
      <c r="A161" s="10">
        <v>4345383175</v>
      </c>
      <c r="B161">
        <v>388</v>
      </c>
      <c r="C161" t="s">
        <v>1375</v>
      </c>
      <c r="D161">
        <v>4345383175</v>
      </c>
      <c r="E161" t="s">
        <v>15044</v>
      </c>
      <c r="F161" t="s">
        <v>14100</v>
      </c>
      <c r="G161" s="7">
        <v>41729</v>
      </c>
      <c r="H161">
        <v>12</v>
      </c>
      <c r="I161" t="s">
        <v>73</v>
      </c>
      <c r="J161" t="s">
        <v>5427</v>
      </c>
      <c r="K161" t="s">
        <v>5426</v>
      </c>
      <c r="L161" t="s">
        <v>1379</v>
      </c>
      <c r="M161">
        <f>VLOOKUP(D161,УК!$A$1:$B$599,2,0)/1000</f>
        <v>22.574999999999999</v>
      </c>
      <c r="R161" s="10">
        <f>IFERROR(IFERROR(VLOOKUP(A161,'2020-2019'!$B$3:$LN$466,108,0),"")+IFERROR(VLOOKUP(A161,'2020-2019'!$B$3:$LN$1000,91,0),""),"")</f>
        <v>186677</v>
      </c>
      <c r="S161" s="10">
        <f>IFERROR(IFERROR(VLOOKUP(A161,'2022-2021'!$B$3:$LN$1000,108,0),"")+IFERROR(VLOOKUP(A161,'2022-2021'!$B$3:$LN$1000,92,0),""),"")</f>
        <v>11905</v>
      </c>
      <c r="T161" s="10">
        <f>IFERROR(IFERROR(VLOOKUP(A161,'2022-2021'!$B$3:$LN$1000,107,0),"")+IFERROR(VLOOKUP(A161,'2022-2021'!$B$3:$LN$1000,91,0),""),"")</f>
        <v>12232</v>
      </c>
      <c r="U161" s="10">
        <f>IFERROR(IFERROR(VLOOKUP(A161,'2024-2023'!$B$3:$LN$1000,108,0),"")+IFERROR(VLOOKUP(A161,'2024-2023'!$B$3:$LN$1000,92,0),""),"")</f>
        <v>4987</v>
      </c>
      <c r="V161" s="10">
        <f>IFERROR(IFERROR(VLOOKUP(A161,'2024-2023'!$B$3:$LN$1000,107,0),"")+IFERROR(VLOOKUP(A161,'2024-2023'!$B$3:$LN$1000,91,0),""),"")</f>
        <v>4479</v>
      </c>
      <c r="W161">
        <f>IFERROR(IFERROR(VLOOKUP(A161,'2020-2019'!$B$3:$LN$4660,93,0),"")+IFERROR(VLOOKUP(A161,'2020-2019'!$B$3:$LN$4660,109,0),""),"")</f>
        <v>26262</v>
      </c>
      <c r="X161">
        <f>IFERROR(IFERROR(VLOOKUP(A161,'2022-2021'!$B$3:$LN$4660,94,0),"")+IFERROR(VLOOKUP(A161,'2022-2021'!$B$3:$LN$4660,110,0),""),"")</f>
        <v>32247</v>
      </c>
      <c r="Y161">
        <f>IFERROR(IFERROR(VLOOKUP(A161,'2022-2021'!$B$3:$LN$4660,109,0),"")+IFERROR(VLOOKUP(A161,'2022-2021'!$B$3:$LN$4660,93,0),""),"")</f>
        <v>11292</v>
      </c>
      <c r="Z161">
        <f>IFERROR((IFERROR(VLOOKUP(A161,'2024-2023'!$B$3:$LN$4660,110,0),"")+IFERROR(VLOOKUP(A161,'2024-2023'!$B$3:$LN$4660,94,0),"")),"")</f>
        <v>14312</v>
      </c>
      <c r="AA161">
        <f>IFERROR((IFERROR(VLOOKUP(A161,'2024-2023'!$B$3:$LN$4660,93,0),"")+IFERROR(VLOOKUP(A161,'2024-2023'!$B$3:$LN$4660,109,0),"")),"")</f>
        <v>40526</v>
      </c>
      <c r="AB161">
        <f>IFERROR((IFERROR(VLOOKUP(A161,'2020-2019'!$B$3:$LN$466,'2020-2019'!$CV$1,0),"")),"")</f>
        <v>171402</v>
      </c>
      <c r="AC161">
        <f>IFERROR((IFERROR(VLOOKUP(A161,'2022-2021'!$B$3:$LN$4660,100,0),"")),"")</f>
        <v>-21943</v>
      </c>
      <c r="AD161">
        <f>IFERROR((IFERROR(VLOOKUP(A161,'2022-2021'!$B$3:$LN$4660,99,0),"")),"")</f>
        <v>-1235</v>
      </c>
      <c r="AE161">
        <f>IFERROR((IFERROR(VLOOKUP(A161,'2024-2023'!$B$3:$LN$4660,100,0),"")),"")</f>
        <v>-10171</v>
      </c>
      <c r="AF161">
        <f>IFERROR(VLOOKUP(A161,'2024-2023'!$B$3:$LN$4660,99,0),"")</f>
        <v>-36325</v>
      </c>
      <c r="AG161">
        <f>IFERROR((IFERROR(VLOOKUP(A161,'2020-2019'!$B$3:$LN$4660,'2020-2019'!$X$1,0),"")+IFERROR(VLOOKUP(A161,'2020-2019'!$B$3:$LN$4660,'2020-2019'!$AN$1,0),"")),"")</f>
        <v>31081</v>
      </c>
      <c r="AH161">
        <f>IFERROR((IFERROR(VLOOKUP(A161,'2022-2021'!$B$3:$LN$4660,24,0),"")+IFERROR(VLOOKUP(A161,'2022-2021'!$B$3:$LN$4660,40,0),"")),"")</f>
        <v>0</v>
      </c>
      <c r="AI161">
        <f>IFERROR((IFERROR(VLOOKUP(A161,'2022-2021'!$B$3:$LN$4660,23,0),"")+IFERROR(VLOOKUP(A161,'2022-2021'!$B$3:$LN$4660,39,0),"")),"")</f>
        <v>29807</v>
      </c>
      <c r="AJ161">
        <f>IFERROR((IFERROR(VLOOKUP(A161,'2024-2023'!$B$3:$LN$4660,24,0),"")+IFERROR(VLOOKUP(A161,'2024-2023'!$B$3:$LN$4660,40,0),"")),"")</f>
        <v>29482</v>
      </c>
      <c r="AK161">
        <f>IFERROR((IFERROR(VLOOKUP(A161,'2024-2023'!$B$3:$LN$4660,23,0),"")+IFERROR(VLOOKUP(A161,'2024-2023'!$B$3:$LN$4660,39,0),"")),"")</f>
        <v>0</v>
      </c>
      <c r="AL161">
        <f>IFERROR(VLOOKUP(A161,'2020-2019'!$B$3:$LN$466,'2020-2019'!$AM$1,0),"")</f>
        <v>101752</v>
      </c>
      <c r="AM161">
        <f>IFERROR(VLOOKUP(A161,'2022-2021'!$B$3:$LN$4660,38,0),"")</f>
        <v>270745</v>
      </c>
      <c r="AN161">
        <f>IFERROR(VLOOKUP(A161,'2022-2021'!$B$3:$LN$4660,37,0),"")</f>
        <v>232679</v>
      </c>
      <c r="AO161">
        <f>IFERROR(VLOOKUP(A161,'2024-2023'!$B$3:$LN$4660,38,0),"")</f>
        <v>218225</v>
      </c>
      <c r="AP161">
        <f>IFERROR(VLOOKUP(A161,'2024-2023'!$B$3:$LN$4660,37,0),"")</f>
        <v>187810</v>
      </c>
      <c r="AQ161">
        <f>IFERROR((IFERROR(VLOOKUP(A161,'2020-2019'!$B$3:$LN$466,'2020-2019'!$BL$1,0),"")+IFERROR(VLOOKUP(A161,'2020-2019'!$B$3:$LN$466,'2020-2019'!$BV$1,0),"")),"")</f>
        <v>7000</v>
      </c>
      <c r="AR161" s="5">
        <f t="shared" si="21"/>
        <v>2.4E-2</v>
      </c>
      <c r="AS161" t="str">
        <f>IFERROR(VLOOKUP(A161,риски!$G$2:$H$642,2,0),"")</f>
        <v>низкий</v>
      </c>
      <c r="AT161" t="str">
        <f>IFERROR(VLOOKUP(A161,Реест!A200:$P$30000,15,0),"")</f>
        <v>долгикиров.com</v>
      </c>
      <c r="AU161" t="str">
        <f>IFERROR(VLOOKUP(A161,old!$A$3:$AU$2001,47,0),"")</f>
        <v>image264</v>
      </c>
      <c r="AV161" s="3">
        <f t="shared" si="22"/>
        <v>0</v>
      </c>
      <c r="AW161" t="str">
        <f t="shared" si="16"/>
        <v xml:space="preserve"> ООО ПКО «Центр помощи по взысканию задолженности» зарегистрировано по адресу: г. Киров, ул. Розы Люксембург, д. 30, кв. 405, 610004. Генеральным директором является Чувашов Станислав Вячеславович. Рост доходов компании за 5 лет: 2,4%. Объем заемных средств компании на конец 2024 года: 7000 тыс. руб. ФССП присвоил низкий уровень риска для данного ПКО.</v>
      </c>
      <c r="AX161" t="s">
        <v>22945</v>
      </c>
      <c r="AY161">
        <f>VLOOKUP(A161,'2024-2023'!$B$2:$NY$583,'2024-2023'!$BH$1,0)</f>
        <v>236722</v>
      </c>
      <c r="AZ161">
        <f>VLOOKUP(A161,'2024-2023'!$B$2:$NY$583,71,0)</f>
        <v>0</v>
      </c>
      <c r="BA161">
        <f>VLOOKUP(A161,'2024-2023'!$B$2:$NY$583,79,0)</f>
        <v>0</v>
      </c>
      <c r="BB161">
        <f t="shared" si="17"/>
        <v>0</v>
      </c>
      <c r="BC161" s="6">
        <f t="shared" si="18"/>
        <v>4.8000000000000004E-3</v>
      </c>
      <c r="BD161" s="6">
        <f t="shared" si="19"/>
        <v>-8.1100692118776507</v>
      </c>
      <c r="BE161" t="str">
        <f t="shared" si="20"/>
        <v>Малая фирма</v>
      </c>
    </row>
    <row r="162" spans="1:57">
      <c r="A162" s="10">
        <v>2222787939</v>
      </c>
      <c r="B162">
        <v>349</v>
      </c>
      <c r="C162" t="s">
        <v>1382</v>
      </c>
      <c r="D162">
        <v>2222787939</v>
      </c>
      <c r="E162" t="s">
        <v>15045</v>
      </c>
      <c r="F162" t="s">
        <v>14101</v>
      </c>
      <c r="G162" s="7">
        <v>40331</v>
      </c>
      <c r="H162">
        <v>16</v>
      </c>
      <c r="I162" t="s">
        <v>73</v>
      </c>
      <c r="J162" t="s">
        <v>5416</v>
      </c>
      <c r="K162" t="s">
        <v>5415</v>
      </c>
      <c r="L162" t="s">
        <v>1386</v>
      </c>
      <c r="M162">
        <f>VLOOKUP(D162,УК!$A$1:$B$599,2,0)/1000</f>
        <v>12.5</v>
      </c>
      <c r="R162" s="10">
        <f>IFERROR(IFERROR(VLOOKUP(A162,'2020-2019'!$B$3:$LN$466,108,0),"")+IFERROR(VLOOKUP(A162,'2020-2019'!$B$3:$LN$1000,91,0),""),"")</f>
        <v>55411</v>
      </c>
      <c r="S162" s="10">
        <f>IFERROR(IFERROR(VLOOKUP(A162,'2022-2021'!$B$3:$LN$1000,108,0),"")+IFERROR(VLOOKUP(A162,'2022-2021'!$B$3:$LN$1000,92,0),""),"")</f>
        <v>55822</v>
      </c>
      <c r="T162" s="10">
        <f>IFERROR(IFERROR(VLOOKUP(A162,'2022-2021'!$B$3:$LN$1000,107,0),"")+IFERROR(VLOOKUP(A162,'2022-2021'!$B$3:$LN$1000,91,0),""),"")</f>
        <v>5053</v>
      </c>
      <c r="U162" s="10">
        <f>IFERROR(IFERROR(VLOOKUP(A162,'2024-2023'!$B$3:$LN$1000,108,0),"")+IFERROR(VLOOKUP(A162,'2024-2023'!$B$3:$LN$1000,92,0),""),"")</f>
        <v>9110</v>
      </c>
      <c r="V162" s="10">
        <f>IFERROR(IFERROR(VLOOKUP(A162,'2024-2023'!$B$3:$LN$1000,107,0),"")+IFERROR(VLOOKUP(A162,'2024-2023'!$B$3:$LN$1000,91,0),""),"")</f>
        <v>5081</v>
      </c>
      <c r="W162">
        <f>IFERROR(IFERROR(VLOOKUP(A162,'2020-2019'!$B$3:$LN$4660,93,0),"")+IFERROR(VLOOKUP(A162,'2020-2019'!$B$3:$LN$4660,109,0),""),"")</f>
        <v>58956</v>
      </c>
      <c r="X162">
        <f>IFERROR(IFERROR(VLOOKUP(A162,'2022-2021'!$B$3:$LN$4660,94,0),"")+IFERROR(VLOOKUP(A162,'2022-2021'!$B$3:$LN$4660,110,0),""),"")</f>
        <v>3560</v>
      </c>
      <c r="Y162">
        <f>IFERROR(IFERROR(VLOOKUP(A162,'2022-2021'!$B$3:$LN$4660,109,0),"")+IFERROR(VLOOKUP(A162,'2022-2021'!$B$3:$LN$4660,93,0),""),"")</f>
        <v>1469</v>
      </c>
      <c r="Z162">
        <f>IFERROR((IFERROR(VLOOKUP(A162,'2024-2023'!$B$3:$LN$4660,110,0),"")+IFERROR(VLOOKUP(A162,'2024-2023'!$B$3:$LN$4660,94,0),"")),"")</f>
        <v>5125</v>
      </c>
      <c r="AA162">
        <f>IFERROR((IFERROR(VLOOKUP(A162,'2024-2023'!$B$3:$LN$4660,93,0),"")+IFERROR(VLOOKUP(A162,'2024-2023'!$B$3:$LN$4660,109,0),"")),"")</f>
        <v>3779</v>
      </c>
      <c r="AB162">
        <f>IFERROR((IFERROR(VLOOKUP(A162,'2020-2019'!$B$3:$LN$466,'2020-2019'!$CV$1,0),"")),"")</f>
        <v>51725</v>
      </c>
      <c r="AC162">
        <f>IFERROR((IFERROR(VLOOKUP(A162,'2022-2021'!$B$3:$LN$4660,100,0),"")),"")</f>
        <v>52017</v>
      </c>
      <c r="AD162">
        <f>IFERROR((IFERROR(VLOOKUP(A162,'2022-2021'!$B$3:$LN$4660,99,0),"")),"")</f>
        <v>2698</v>
      </c>
      <c r="AE162">
        <f>IFERROR((IFERROR(VLOOKUP(A162,'2024-2023'!$B$3:$LN$4660,100,0),"")),"")</f>
        <v>3474</v>
      </c>
      <c r="AF162">
        <f>IFERROR(VLOOKUP(A162,'2024-2023'!$B$3:$LN$4660,99,0),"")</f>
        <v>845</v>
      </c>
      <c r="AG162">
        <f>IFERROR((IFERROR(VLOOKUP(A162,'2020-2019'!$B$3:$LN$4660,'2020-2019'!$X$1,0),"")+IFERROR(VLOOKUP(A162,'2020-2019'!$B$3:$LN$4660,'2020-2019'!$AN$1,0),"")),"")</f>
        <v>8611</v>
      </c>
      <c r="AH162">
        <f>IFERROR((IFERROR(VLOOKUP(A162,'2022-2021'!$B$3:$LN$4660,24,0),"")+IFERROR(VLOOKUP(A162,'2022-2021'!$B$3:$LN$4660,40,0),"")),"")</f>
        <v>0</v>
      </c>
      <c r="AI162">
        <f>IFERROR((IFERROR(VLOOKUP(A162,'2022-2021'!$B$3:$LN$4660,23,0),"")+IFERROR(VLOOKUP(A162,'2022-2021'!$B$3:$LN$4660,39,0),"")),"")</f>
        <v>0</v>
      </c>
      <c r="AJ162">
        <f>IFERROR((IFERROR(VLOOKUP(A162,'2024-2023'!$B$3:$LN$4660,24,0),"")+IFERROR(VLOOKUP(A162,'2024-2023'!$B$3:$LN$4660,40,0),"")),"")</f>
        <v>0</v>
      </c>
      <c r="AK162">
        <f>IFERROR((IFERROR(VLOOKUP(A162,'2024-2023'!$B$3:$LN$4660,23,0),"")+IFERROR(VLOOKUP(A162,'2024-2023'!$B$3:$LN$4660,39,0),"")),"")</f>
        <v>0</v>
      </c>
      <c r="AL162">
        <f>IFERROR(VLOOKUP(A162,'2020-2019'!$B$3:$LN$466,'2020-2019'!$AM$1,0),"")</f>
        <v>73431</v>
      </c>
      <c r="AM162">
        <f>IFERROR(VLOOKUP(A162,'2022-2021'!$B$3:$LN$4660,38,0),"")</f>
        <v>90906</v>
      </c>
      <c r="AN162">
        <f>IFERROR(VLOOKUP(A162,'2022-2021'!$B$3:$LN$4660,37,0),"")</f>
        <v>118088</v>
      </c>
      <c r="AO162">
        <f>IFERROR(VLOOKUP(A162,'2024-2023'!$B$3:$LN$4660,38,0),"")</f>
        <v>115232</v>
      </c>
      <c r="AP162">
        <f>IFERROR(VLOOKUP(A162,'2024-2023'!$B$3:$LN$4660,37,0),"")</f>
        <v>106528</v>
      </c>
      <c r="AQ162">
        <f>IFERROR((IFERROR(VLOOKUP(A162,'2020-2019'!$B$3:$LN$466,'2020-2019'!$BL$1,0),"")+IFERROR(VLOOKUP(A162,'2020-2019'!$B$3:$LN$466,'2020-2019'!$BV$1,0),"")),"")</f>
        <v>500</v>
      </c>
      <c r="AR162" s="5">
        <f t="shared" si="21"/>
        <v>9.1999999999999998E-2</v>
      </c>
      <c r="AS162" t="str">
        <f>IFERROR(VLOOKUP(A162,риски!$G$2:$H$642,2,0),"")</f>
        <v>низкий</v>
      </c>
      <c r="AT162" t="str">
        <f>IFERROR(VLOOKUP(A162,Реест!A201:$P$30000,15,0),"")</f>
        <v>aeb22agency.ru</v>
      </c>
      <c r="AU162" t="str">
        <f>IFERROR(VLOOKUP(A162,old!$A$3:$AU$2001,47,0),"")</f>
        <v>image078</v>
      </c>
      <c r="AV162" s="3">
        <f t="shared" si="22"/>
        <v>0</v>
      </c>
      <c r="AW162" t="str">
        <f t="shared" si="16"/>
        <v xml:space="preserve"> ООО ПКО «АЭБ» зарегистрировано по адресу: 656058, г.Барнаул, ул.Попова, д.139, кв.36. Генеральным директором является Штаб Виталий Владимирович. Рост доходов компании за 5 лет: 9,2%. Объем заемных средств компании на конец 2024 года: 500 тыс. руб. ФССП присвоил низкий уровень риска для данного ПКО.</v>
      </c>
      <c r="AX162" t="s">
        <v>22954</v>
      </c>
      <c r="AY162">
        <f>VLOOKUP(A162,'2024-2023'!$B$2:$NY$583,'2024-2023'!$BH$1,0)</f>
        <v>103991</v>
      </c>
      <c r="AZ162">
        <f>VLOOKUP(A162,'2024-2023'!$B$2:$NY$583,71,0)</f>
        <v>0</v>
      </c>
      <c r="BA162">
        <f>VLOOKUP(A162,'2024-2023'!$B$2:$NY$583,79,0)</f>
        <v>0</v>
      </c>
      <c r="BB162">
        <f t="shared" si="17"/>
        <v>0</v>
      </c>
      <c r="BC162" s="6">
        <f t="shared" si="18"/>
        <v>1.84E-2</v>
      </c>
      <c r="BD162" s="6">
        <f t="shared" si="19"/>
        <v>0.16630584530604212</v>
      </c>
      <c r="BE162" t="str">
        <f t="shared" si="20"/>
        <v>Малая фирма</v>
      </c>
    </row>
    <row r="163" spans="1:57">
      <c r="A163" s="10">
        <v>7719446380</v>
      </c>
      <c r="B163">
        <v>110</v>
      </c>
      <c r="C163" t="s">
        <v>1389</v>
      </c>
      <c r="D163">
        <v>7719446380</v>
      </c>
      <c r="E163" t="s">
        <v>15046</v>
      </c>
      <c r="F163" t="s">
        <v>14102</v>
      </c>
      <c r="G163" s="7">
        <v>42500</v>
      </c>
      <c r="H163">
        <v>10</v>
      </c>
      <c r="I163" t="s">
        <v>73</v>
      </c>
      <c r="J163" t="s">
        <v>4975</v>
      </c>
      <c r="K163" t="s">
        <v>4974</v>
      </c>
      <c r="L163" t="s">
        <v>1393</v>
      </c>
      <c r="M163">
        <f>VLOOKUP(D163,УК!$A$1:$B$599,2,0)/1000</f>
        <v>34</v>
      </c>
      <c r="R163" s="10">
        <f>IFERROR(IFERROR(VLOOKUP(A163,'2020-2019'!$B$3:$LN$466,108,0),"")+IFERROR(VLOOKUP(A163,'2020-2019'!$B$3:$LN$1000,91,0),""),"")</f>
        <v>14981</v>
      </c>
      <c r="S163" s="10">
        <f>IFERROR(IFERROR(VLOOKUP(A163,'2022-2021'!$B$3:$LN$1000,108,0),"")+IFERROR(VLOOKUP(A163,'2022-2021'!$B$3:$LN$1000,92,0),""),"")</f>
        <v>45736</v>
      </c>
      <c r="T163" s="10">
        <f>IFERROR(IFERROR(VLOOKUP(A163,'2022-2021'!$B$3:$LN$1000,107,0),"")+IFERROR(VLOOKUP(A163,'2022-2021'!$B$3:$LN$1000,91,0),""),"")</f>
        <v>74025</v>
      </c>
      <c r="U163" s="10">
        <f>IFERROR(IFERROR(VLOOKUP(A163,'2024-2023'!$B$3:$LN$1000,108,0),"")+IFERROR(VLOOKUP(A163,'2024-2023'!$B$3:$LN$1000,92,0),""),"")</f>
        <v>135727</v>
      </c>
      <c r="V163" s="10">
        <f>IFERROR(IFERROR(VLOOKUP(A163,'2024-2023'!$B$3:$LN$1000,107,0),"")+IFERROR(VLOOKUP(A163,'2024-2023'!$B$3:$LN$1000,91,0),""),"")</f>
        <v>139127</v>
      </c>
      <c r="W163">
        <f>IFERROR(IFERROR(VLOOKUP(A163,'2020-2019'!$B$3:$LN$4660,93,0),"")+IFERROR(VLOOKUP(A163,'2020-2019'!$B$3:$LN$4660,109,0),""),"")</f>
        <v>6710</v>
      </c>
      <c r="X163">
        <f>IFERROR(IFERROR(VLOOKUP(A163,'2022-2021'!$B$3:$LN$4660,94,0),"")+IFERROR(VLOOKUP(A163,'2022-2021'!$B$3:$LN$4660,110,0),""),"")</f>
        <v>32312</v>
      </c>
      <c r="Y163">
        <f>IFERROR(IFERROR(VLOOKUP(A163,'2022-2021'!$B$3:$LN$4660,109,0),"")+IFERROR(VLOOKUP(A163,'2022-2021'!$B$3:$LN$4660,93,0),""),"")</f>
        <v>51149</v>
      </c>
      <c r="Z163">
        <f>IFERROR((IFERROR(VLOOKUP(A163,'2024-2023'!$B$3:$LN$4660,110,0),"")+IFERROR(VLOOKUP(A163,'2024-2023'!$B$3:$LN$4660,94,0),"")),"")</f>
        <v>71423</v>
      </c>
      <c r="AA163">
        <f>IFERROR((IFERROR(VLOOKUP(A163,'2024-2023'!$B$3:$LN$4660,93,0),"")+IFERROR(VLOOKUP(A163,'2024-2023'!$B$3:$LN$4660,109,0),"")),"")</f>
        <v>98122</v>
      </c>
      <c r="AB163">
        <f>IFERROR((IFERROR(VLOOKUP(A163,'2020-2019'!$B$3:$LN$466,'2020-2019'!$CV$1,0),"")),"")</f>
        <v>3351</v>
      </c>
      <c r="AC163">
        <f>IFERROR((IFERROR(VLOOKUP(A163,'2022-2021'!$B$3:$LN$4660,100,0),"")),"")</f>
        <v>11859</v>
      </c>
      <c r="AD163">
        <f>IFERROR((IFERROR(VLOOKUP(A163,'2022-2021'!$B$3:$LN$4660,99,0),"")),"")</f>
        <v>20688</v>
      </c>
      <c r="AE163">
        <f>IFERROR((IFERROR(VLOOKUP(A163,'2024-2023'!$B$3:$LN$4660,100,0),"")),"")</f>
        <v>60212</v>
      </c>
      <c r="AF163">
        <f>IFERROR(VLOOKUP(A163,'2024-2023'!$B$3:$LN$4660,99,0),"")</f>
        <v>36753</v>
      </c>
      <c r="AG163">
        <f>IFERROR((IFERROR(VLOOKUP(A163,'2020-2019'!$B$3:$LN$4660,'2020-2019'!$X$1,0),"")+IFERROR(VLOOKUP(A163,'2020-2019'!$B$3:$LN$4660,'2020-2019'!$AN$1,0),"")),"")</f>
        <v>0</v>
      </c>
      <c r="AH163">
        <f>IFERROR((IFERROR(VLOOKUP(A163,'2022-2021'!$B$3:$LN$4660,24,0),"")+IFERROR(VLOOKUP(A163,'2022-2021'!$B$3:$LN$4660,40,0),"")),"")</f>
        <v>0</v>
      </c>
      <c r="AI163">
        <f>IFERROR((IFERROR(VLOOKUP(A163,'2022-2021'!$B$3:$LN$4660,23,0),"")+IFERROR(VLOOKUP(A163,'2022-2021'!$B$3:$LN$4660,39,0),"")),"")</f>
        <v>0</v>
      </c>
      <c r="AJ163">
        <f>IFERROR((IFERROR(VLOOKUP(A163,'2024-2023'!$B$3:$LN$4660,24,0),"")+IFERROR(VLOOKUP(A163,'2024-2023'!$B$3:$LN$4660,40,0),"")),"")</f>
        <v>0</v>
      </c>
      <c r="AK163">
        <f>IFERROR((IFERROR(VLOOKUP(A163,'2024-2023'!$B$3:$LN$4660,23,0),"")+IFERROR(VLOOKUP(A163,'2024-2023'!$B$3:$LN$4660,39,0),"")),"")</f>
        <v>0</v>
      </c>
      <c r="AL163">
        <f>IFERROR(VLOOKUP(A163,'2020-2019'!$B$3:$LN$466,'2020-2019'!$AM$1,0),"")</f>
        <v>7608</v>
      </c>
      <c r="AM163">
        <f>IFERROR(VLOOKUP(A163,'2022-2021'!$B$3:$LN$4660,38,0),"")</f>
        <v>14694</v>
      </c>
      <c r="AN163">
        <f>IFERROR(VLOOKUP(A163,'2022-2021'!$B$3:$LN$4660,37,0),"")</f>
        <v>25108</v>
      </c>
      <c r="AO163">
        <f>IFERROR(VLOOKUP(A163,'2024-2023'!$B$3:$LN$4660,38,0),"")</f>
        <v>37668</v>
      </c>
      <c r="AP163">
        <f>IFERROR(VLOOKUP(A163,'2024-2023'!$B$3:$LN$4660,37,0),"")</f>
        <v>84700</v>
      </c>
      <c r="AQ163">
        <f>IFERROR((IFERROR(VLOOKUP(A163,'2020-2019'!$B$3:$LN$466,'2020-2019'!$BL$1,0),"")+IFERROR(VLOOKUP(A163,'2020-2019'!$B$3:$LN$466,'2020-2019'!$BV$1,0),"")),"")</f>
        <v>0</v>
      </c>
      <c r="AR163" s="5">
        <f t="shared" si="21"/>
        <v>9.2870000000000008</v>
      </c>
      <c r="AS163" t="str">
        <f>IFERROR(VLOOKUP(A163,риски!$G$2:$H$642,2,0),"")</f>
        <v>низкий</v>
      </c>
      <c r="AT163" t="str">
        <f>IFERROR(VLOOKUP(A163,Реест!A202:$P$30000,15,0),"")</f>
        <v>easycoi.ru</v>
      </c>
      <c r="AU163" t="str">
        <f>IFERROR(VLOOKUP(A163,old!$A$3:$AU$2001,47,0),"")</f>
        <v>image137</v>
      </c>
      <c r="AV163" s="3" t="str">
        <f t="shared" si="22"/>
        <v/>
      </c>
      <c r="AW163" t="str">
        <f t="shared" si="16"/>
        <v xml:space="preserve"> ООО «ПКО «ИКОИ» зарегистрировано по адресу: 127566, Москва г, Алтуфьевское ш, дом № 48, корпус 1, этаж 3, помещение I. Генеральным директором является Сырачетдинов Ренат Наилевич. Рост доходов компании за 5 лет: 928,7%. ФССП присвоил низкий уровень риска для данного ПКО.</v>
      </c>
      <c r="AX163" t="s">
        <v>22914</v>
      </c>
      <c r="AY163">
        <f>VLOOKUP(A163,'2024-2023'!$B$2:$NY$583,'2024-2023'!$BH$1,0)</f>
        <v>100825</v>
      </c>
      <c r="AZ163">
        <f>VLOOKUP(A163,'2024-2023'!$B$2:$NY$583,71,0)</f>
        <v>0</v>
      </c>
      <c r="BA163">
        <f>VLOOKUP(A163,'2024-2023'!$B$2:$NY$583,79,0)</f>
        <v>0</v>
      </c>
      <c r="BB163">
        <f t="shared" si="17"/>
        <v>0</v>
      </c>
      <c r="BC163" s="6">
        <f t="shared" si="18"/>
        <v>1.8574000000000002</v>
      </c>
      <c r="BD163" s="6">
        <f t="shared" si="19"/>
        <v>0.26416870916500751</v>
      </c>
      <c r="BE163" t="str">
        <f t="shared" si="20"/>
        <v>Малая фирма</v>
      </c>
    </row>
    <row r="164" spans="1:57">
      <c r="A164" s="10">
        <v>7704849509</v>
      </c>
      <c r="B164">
        <v>286</v>
      </c>
      <c r="C164" t="s">
        <v>1416</v>
      </c>
      <c r="D164">
        <v>7704849509</v>
      </c>
      <c r="E164" t="s">
        <v>15051</v>
      </c>
      <c r="F164" t="s">
        <v>14108</v>
      </c>
      <c r="G164" s="7">
        <v>41585</v>
      </c>
      <c r="H164">
        <v>12</v>
      </c>
      <c r="I164" t="s">
        <v>73</v>
      </c>
      <c r="J164" t="s">
        <v>5197</v>
      </c>
      <c r="K164" t="s">
        <v>5197</v>
      </c>
      <c r="L164" t="s">
        <v>8490</v>
      </c>
      <c r="M164">
        <f>VLOOKUP(D164,УК!$A$1:$B$599,2,0)/1000</f>
        <v>11</v>
      </c>
      <c r="R164" s="10">
        <f>IFERROR(IFERROR(VLOOKUP(A164,'2020-2019'!$B$3:$LN$466,108,0),"")+IFERROR(VLOOKUP(A164,'2020-2019'!$B$3:$LN$1000,91,0),""),"")</f>
        <v>39487</v>
      </c>
      <c r="S164" s="10">
        <f>IFERROR(IFERROR(VLOOKUP(A164,'2022-2021'!$B$3:$LN$1000,108,0),"")+IFERROR(VLOOKUP(A164,'2022-2021'!$B$3:$LN$1000,92,0),""),"")</f>
        <v>15723</v>
      </c>
      <c r="T164" s="10">
        <f>IFERROR(IFERROR(VLOOKUP(A164,'2022-2021'!$B$3:$LN$1000,107,0),"")+IFERROR(VLOOKUP(A164,'2022-2021'!$B$3:$LN$1000,91,0),""),"")</f>
        <v>12878</v>
      </c>
      <c r="U164" s="10">
        <f>IFERROR(IFERROR(VLOOKUP(A164,'2024-2023'!$B$3:$LN$1000,108,0),"")+IFERROR(VLOOKUP(A164,'2024-2023'!$B$3:$LN$1000,92,0),""),"")</f>
        <v>16852</v>
      </c>
      <c r="V164" s="10">
        <f>IFERROR(IFERROR(VLOOKUP(A164,'2024-2023'!$B$3:$LN$1000,107,0),"")+IFERROR(VLOOKUP(A164,'2024-2023'!$B$3:$LN$1000,91,0),""),"")</f>
        <v>30937</v>
      </c>
      <c r="W164">
        <f>IFERROR(IFERROR(VLOOKUP(A164,'2020-2019'!$B$3:$LN$4660,93,0),"")+IFERROR(VLOOKUP(A164,'2020-2019'!$B$3:$LN$4660,109,0),""),"")</f>
        <v>95046</v>
      </c>
      <c r="X164">
        <f>IFERROR(IFERROR(VLOOKUP(A164,'2022-2021'!$B$3:$LN$4660,94,0),"")+IFERROR(VLOOKUP(A164,'2022-2021'!$B$3:$LN$4660,110,0),""),"")</f>
        <v>56617</v>
      </c>
      <c r="Y164">
        <f>IFERROR(IFERROR(VLOOKUP(A164,'2022-2021'!$B$3:$LN$4660,109,0),"")+IFERROR(VLOOKUP(A164,'2022-2021'!$B$3:$LN$4660,93,0),""),"")</f>
        <v>11312</v>
      </c>
      <c r="Z164">
        <f>IFERROR((IFERROR(VLOOKUP(A164,'2024-2023'!$B$3:$LN$4660,110,0),"")+IFERROR(VLOOKUP(A164,'2024-2023'!$B$3:$LN$4660,94,0),"")),"")</f>
        <v>66991</v>
      </c>
      <c r="AA164">
        <f>IFERROR((IFERROR(VLOOKUP(A164,'2024-2023'!$B$3:$LN$4660,93,0),"")+IFERROR(VLOOKUP(A164,'2024-2023'!$B$3:$LN$4660,109,0),"")),"")</f>
        <v>35587</v>
      </c>
      <c r="AB164">
        <f>IFERROR((IFERROR(VLOOKUP(A164,'2020-2019'!$B$3:$LN$466,'2020-2019'!$CV$1,0),"")),"")</f>
        <v>-6008</v>
      </c>
      <c r="AC164">
        <f>IFERROR((IFERROR(VLOOKUP(A164,'2022-2021'!$B$3:$LN$4660,100,0),"")),"")</f>
        <v>-41053</v>
      </c>
      <c r="AD164">
        <f>IFERROR((IFERROR(VLOOKUP(A164,'2022-2021'!$B$3:$LN$4660,99,0),"")),"")</f>
        <v>1444</v>
      </c>
      <c r="AE164">
        <f>IFERROR((IFERROR(VLOOKUP(A164,'2024-2023'!$B$3:$LN$4660,100,0),"")),"")</f>
        <v>-50311</v>
      </c>
      <c r="AF164">
        <f>IFERROR(VLOOKUP(A164,'2024-2023'!$B$3:$LN$4660,99,0),"")</f>
        <v>-4922</v>
      </c>
      <c r="AG164">
        <f>IFERROR((IFERROR(VLOOKUP(A164,'2020-2019'!$B$3:$LN$4660,'2020-2019'!$X$1,0),"")+IFERROR(VLOOKUP(A164,'2020-2019'!$B$3:$LN$4660,'2020-2019'!$AN$1,0),"")),"")</f>
        <v>0</v>
      </c>
      <c r="AH164">
        <f>IFERROR((IFERROR(VLOOKUP(A164,'2022-2021'!$B$3:$LN$4660,24,0),"")+IFERROR(VLOOKUP(A164,'2022-2021'!$B$3:$LN$4660,40,0),"")),"")</f>
        <v>0</v>
      </c>
      <c r="AI164">
        <f>IFERROR((IFERROR(VLOOKUP(A164,'2022-2021'!$B$3:$LN$4660,23,0),"")+IFERROR(VLOOKUP(A164,'2022-2021'!$B$3:$LN$4660,39,0),"")),"")</f>
        <v>0</v>
      </c>
      <c r="AJ164">
        <f>IFERROR((IFERROR(VLOOKUP(A164,'2024-2023'!$B$3:$LN$4660,24,0),"")+IFERROR(VLOOKUP(A164,'2024-2023'!$B$3:$LN$4660,40,0),"")),"")</f>
        <v>0</v>
      </c>
      <c r="AK164">
        <f>IFERROR((IFERROR(VLOOKUP(A164,'2024-2023'!$B$3:$LN$4660,23,0),"")+IFERROR(VLOOKUP(A164,'2024-2023'!$B$3:$LN$4660,39,0),"")),"")</f>
        <v>0</v>
      </c>
      <c r="AL164">
        <f>IFERROR(VLOOKUP(A164,'2020-2019'!$B$3:$LN$466,'2020-2019'!$AM$1,0),"")</f>
        <v>23328</v>
      </c>
      <c r="AM164">
        <f>IFERROR(VLOOKUP(A164,'2022-2021'!$B$3:$LN$4660,38,0),"")</f>
        <v>7665</v>
      </c>
      <c r="AN164">
        <f>IFERROR(VLOOKUP(A164,'2022-2021'!$B$3:$LN$4660,37,0),"")</f>
        <v>2393</v>
      </c>
      <c r="AO164">
        <f>IFERROR(VLOOKUP(A164,'2024-2023'!$B$3:$LN$4660,38,0),"")</f>
        <v>2185</v>
      </c>
      <c r="AP164">
        <f>IFERROR(VLOOKUP(A164,'2024-2023'!$B$3:$LN$4660,37,0),"")</f>
        <v>1654</v>
      </c>
      <c r="AQ164">
        <f>IFERROR((IFERROR(VLOOKUP(A164,'2020-2019'!$B$3:$LN$466,'2020-2019'!$BL$1,0),"")+IFERROR(VLOOKUP(A164,'2020-2019'!$B$3:$LN$466,'2020-2019'!$BV$1,0),"")),"")</f>
        <v>51533</v>
      </c>
      <c r="AR164" s="5">
        <f t="shared" si="21"/>
        <v>0.78300000000000003</v>
      </c>
      <c r="AS164" t="str">
        <f>IFERROR(VLOOKUP(A164,риски!$G$2:$H$642,2,0),"")</f>
        <v>низкий</v>
      </c>
      <c r="AT164" t="str">
        <f>IFERROR(VLOOKUP(A164,Реест!A206:$P$30000,15,0),"")</f>
        <v>vladfinans.ru</v>
      </c>
      <c r="AU164" t="str">
        <f>IFERROR(VLOOKUP(A164,old!$A$3:$AU$2001,47,0),"")</f>
        <v>image199</v>
      </c>
      <c r="AV164" s="3" t="str">
        <f t="shared" si="22"/>
        <v/>
      </c>
      <c r="AW164" t="str">
        <f t="shared" si="16"/>
        <v xml:space="preserve"> ООО ПКО «ВладФинанс» зарегистрировано по адресу: 119002, Город Москва, вн.тер. г. Муниципальный Округ Хамовники, пер Малый Власьевский, дом 6, этаж 1, ПОМ.IV, КОМН.6. Генеральным директором является Хижняков Максим Юрьевич. Рост доходов компании за 5 лет: 78,3%. Объем заемных средств компании на конец 2024 года: 51533 тыс. руб. ФССП присвоил низкий уровень риска для данного ПКО.</v>
      </c>
      <c r="AX164" t="s">
        <v>22914</v>
      </c>
      <c r="AY164">
        <f>VLOOKUP(A164,'2024-2023'!$B$2:$NY$583,'2024-2023'!$BH$1,0)</f>
        <v>-122105</v>
      </c>
      <c r="AZ164">
        <f>VLOOKUP(A164,'2024-2023'!$B$2:$NY$583,71,0)</f>
        <v>0</v>
      </c>
      <c r="BA164">
        <f>VLOOKUP(A164,'2024-2023'!$B$2:$NY$583,79,0)</f>
        <v>0</v>
      </c>
      <c r="BB164">
        <f t="shared" si="17"/>
        <v>0</v>
      </c>
      <c r="BC164" s="6">
        <f t="shared" si="18"/>
        <v>0.15660000000000002</v>
      </c>
      <c r="BD164" s="6">
        <f t="shared" si="19"/>
        <v>-0.15909752076801242</v>
      </c>
      <c r="BE164" t="str">
        <f t="shared" si="20"/>
        <v>Малая фирма</v>
      </c>
    </row>
    <row r="165" spans="1:57">
      <c r="A165" s="10">
        <v>7203326272</v>
      </c>
      <c r="B165">
        <v>129</v>
      </c>
      <c r="C165" t="s">
        <v>1423</v>
      </c>
      <c r="D165">
        <v>7203326272</v>
      </c>
      <c r="E165" t="s">
        <v>15052</v>
      </c>
      <c r="F165" t="s">
        <v>14109</v>
      </c>
      <c r="G165" s="7">
        <v>41957</v>
      </c>
      <c r="H165">
        <v>11</v>
      </c>
      <c r="I165" t="s">
        <v>73</v>
      </c>
      <c r="J165" t="s">
        <v>5016</v>
      </c>
      <c r="K165" t="s">
        <v>5016</v>
      </c>
      <c r="L165" t="s">
        <v>8494</v>
      </c>
      <c r="M165">
        <f>VLOOKUP(D165,УК!$A$1:$B$599,2,0)/1000</f>
        <v>10</v>
      </c>
      <c r="R165" s="10">
        <f>IFERROR(IFERROR(VLOOKUP(A165,'2020-2019'!$B$3:$LN$466,108,0),"")+IFERROR(VLOOKUP(A165,'2020-2019'!$B$3:$LN$1000,91,0),""),"")</f>
        <v>36395</v>
      </c>
      <c r="S165" s="10">
        <f>IFERROR(IFERROR(VLOOKUP(A165,'2022-2021'!$B$3:$LN$1000,108,0),"")+IFERROR(VLOOKUP(A165,'2022-2021'!$B$3:$LN$1000,92,0),""),"")</f>
        <v>68963</v>
      </c>
      <c r="T165" s="10">
        <f>IFERROR(IFERROR(VLOOKUP(A165,'2022-2021'!$B$3:$LN$1000,107,0),"")+IFERROR(VLOOKUP(A165,'2022-2021'!$B$3:$LN$1000,91,0),""),"")</f>
        <v>79212</v>
      </c>
      <c r="U165" s="10">
        <f>IFERROR(IFERROR(VLOOKUP(A165,'2024-2023'!$B$3:$LN$1000,108,0),"")+IFERROR(VLOOKUP(A165,'2024-2023'!$B$3:$LN$1000,92,0),""),"")</f>
        <v>96027</v>
      </c>
      <c r="V165" s="10">
        <f>IFERROR(IFERROR(VLOOKUP(A165,'2024-2023'!$B$3:$LN$1000,107,0),"")+IFERROR(VLOOKUP(A165,'2024-2023'!$B$3:$LN$1000,91,0),""),"")</f>
        <v>104882</v>
      </c>
      <c r="W165">
        <f>IFERROR(IFERROR(VLOOKUP(A165,'2020-2019'!$B$3:$LN$4660,93,0),"")+IFERROR(VLOOKUP(A165,'2020-2019'!$B$3:$LN$4660,109,0),""),"")</f>
        <v>2942</v>
      </c>
      <c r="X165">
        <f>IFERROR(IFERROR(VLOOKUP(A165,'2022-2021'!$B$3:$LN$4660,94,0),"")+IFERROR(VLOOKUP(A165,'2022-2021'!$B$3:$LN$4660,110,0),""),"")</f>
        <v>32362</v>
      </c>
      <c r="Y165">
        <f>IFERROR(IFERROR(VLOOKUP(A165,'2022-2021'!$B$3:$LN$4660,109,0),"")+IFERROR(VLOOKUP(A165,'2022-2021'!$B$3:$LN$4660,93,0),""),"")</f>
        <v>65585</v>
      </c>
      <c r="Z165">
        <f>IFERROR((IFERROR(VLOOKUP(A165,'2024-2023'!$B$3:$LN$4660,110,0),"")+IFERROR(VLOOKUP(A165,'2024-2023'!$B$3:$LN$4660,94,0),"")),"")</f>
        <v>68388</v>
      </c>
      <c r="AA165">
        <f>IFERROR((IFERROR(VLOOKUP(A165,'2024-2023'!$B$3:$LN$4660,93,0),"")+IFERROR(VLOOKUP(A165,'2024-2023'!$B$3:$LN$4660,109,0),"")),"")</f>
        <v>87628</v>
      </c>
      <c r="AB165">
        <f>IFERROR((IFERROR(VLOOKUP(A165,'2020-2019'!$B$3:$LN$466,'2020-2019'!$CV$1,0),"")),"")</f>
        <v>30489</v>
      </c>
      <c r="AC165">
        <f>IFERROR((IFERROR(VLOOKUP(A165,'2022-2021'!$B$3:$LN$4660,100,0),"")),"")</f>
        <v>34950</v>
      </c>
      <c r="AD165">
        <f>IFERROR((IFERROR(VLOOKUP(A165,'2022-2021'!$B$3:$LN$4660,99,0),"")),"")</f>
        <v>10964</v>
      </c>
      <c r="AE165">
        <f>IFERROR((IFERROR(VLOOKUP(A165,'2024-2023'!$B$3:$LN$4660,100,0),"")),"")</f>
        <v>24306</v>
      </c>
      <c r="AF165">
        <f>IFERROR(VLOOKUP(A165,'2024-2023'!$B$3:$LN$4660,99,0),"")</f>
        <v>13695</v>
      </c>
      <c r="AG165">
        <f>IFERROR((IFERROR(VLOOKUP(A165,'2020-2019'!$B$3:$LN$4660,'2020-2019'!$X$1,0),"")+IFERROR(VLOOKUP(A165,'2020-2019'!$B$3:$LN$4660,'2020-2019'!$AN$1,0),"")),"")</f>
        <v>0</v>
      </c>
      <c r="AH165">
        <f>IFERROR((IFERROR(VLOOKUP(A165,'2022-2021'!$B$3:$LN$4660,24,0),"")+IFERROR(VLOOKUP(A165,'2022-2021'!$B$3:$LN$4660,40,0),"")),"")</f>
        <v>0</v>
      </c>
      <c r="AI165">
        <f>IFERROR((IFERROR(VLOOKUP(A165,'2022-2021'!$B$3:$LN$4660,23,0),"")+IFERROR(VLOOKUP(A165,'2022-2021'!$B$3:$LN$4660,39,0),"")),"")</f>
        <v>0</v>
      </c>
      <c r="AJ165">
        <f>IFERROR((IFERROR(VLOOKUP(A165,'2024-2023'!$B$3:$LN$4660,24,0),"")+IFERROR(VLOOKUP(A165,'2024-2023'!$B$3:$LN$4660,40,0),"")),"")</f>
        <v>0</v>
      </c>
      <c r="AK165">
        <f>IFERROR((IFERROR(VLOOKUP(A165,'2024-2023'!$B$3:$LN$4660,23,0),"")+IFERROR(VLOOKUP(A165,'2024-2023'!$B$3:$LN$4660,39,0),"")),"")</f>
        <v>0</v>
      </c>
      <c r="AL165">
        <f>IFERROR(VLOOKUP(A165,'2020-2019'!$B$3:$LN$466,'2020-2019'!$AM$1,0),"")</f>
        <v>78471</v>
      </c>
      <c r="AM165">
        <f>IFERROR(VLOOKUP(A165,'2022-2021'!$B$3:$LN$4660,38,0),"")</f>
        <v>106721</v>
      </c>
      <c r="AN165">
        <f>IFERROR(VLOOKUP(A165,'2022-2021'!$B$3:$LN$4660,37,0),"")</f>
        <v>120639</v>
      </c>
      <c r="AO165">
        <f>IFERROR(VLOOKUP(A165,'2024-2023'!$B$3:$LN$4660,38,0),"")</f>
        <v>140919</v>
      </c>
      <c r="AP165">
        <f>IFERROR(VLOOKUP(A165,'2024-2023'!$B$3:$LN$4660,37,0),"")</f>
        <v>152238</v>
      </c>
      <c r="AQ165">
        <f>IFERROR((IFERROR(VLOOKUP(A165,'2020-2019'!$B$3:$LN$466,'2020-2019'!$BL$1,0),"")+IFERROR(VLOOKUP(A165,'2020-2019'!$B$3:$LN$466,'2020-2019'!$BV$1,0),"")),"")</f>
        <v>12259</v>
      </c>
      <c r="AR165" s="5">
        <f t="shared" si="21"/>
        <v>2.8820000000000001</v>
      </c>
      <c r="AS165" t="str">
        <f>IFERROR(VLOOKUP(A165,риски!$G$2:$H$642,2,0),"")</f>
        <v>низкий</v>
      </c>
      <c r="AT165" t="str">
        <f>IFERROR(VLOOKUP(A165,Реест!A207:$P$30000,15,0),"")</f>
        <v>zevs-tmn.ru</v>
      </c>
      <c r="AU165" t="str">
        <f>IFERROR(VLOOKUP(A165,old!$A$3:$AU$2001,47,0),"")</f>
        <v>image090</v>
      </c>
      <c r="AV165" s="3" t="str">
        <f t="shared" si="22"/>
        <v/>
      </c>
      <c r="AW165" t="str">
        <f t="shared" si="16"/>
        <v xml:space="preserve"> ООО ПКО «Зевс» зарегистрировано по адресу: 625003, Тюменская обл, Тюмень г, Ленина ул, дом № 2, корпус А, Кабинет 1. Генеральным директором является Стариков Константин Валерьевич. Рост доходов компании за 5 лет: 288,2%. Объем заемных средств компании на конец 2024 года: 12259 тыс. руб. ФССП присвоил низкий уровень риска для данного ПКО.</v>
      </c>
      <c r="AX165" t="s">
        <v>22955</v>
      </c>
      <c r="AY165">
        <f>VLOOKUP(A165,'2024-2023'!$B$2:$NY$583,'2024-2023'!$BH$1,0)</f>
        <v>151011</v>
      </c>
      <c r="AZ165">
        <f>VLOOKUP(A165,'2024-2023'!$B$2:$NY$583,71,0)</f>
        <v>0</v>
      </c>
      <c r="BA165">
        <f>VLOOKUP(A165,'2024-2023'!$B$2:$NY$583,79,0)</f>
        <v>0</v>
      </c>
      <c r="BB165">
        <f t="shared" si="17"/>
        <v>0</v>
      </c>
      <c r="BC165" s="6">
        <f t="shared" si="18"/>
        <v>0.57640000000000002</v>
      </c>
      <c r="BD165" s="6">
        <f t="shared" si="19"/>
        <v>0.13057531320913027</v>
      </c>
      <c r="BE165" t="str">
        <f t="shared" si="20"/>
        <v>Малая фирма</v>
      </c>
    </row>
    <row r="166" spans="1:57">
      <c r="A166" s="10">
        <v>7706462338</v>
      </c>
      <c r="B166">
        <v>478</v>
      </c>
      <c r="C166" t="s">
        <v>1430</v>
      </c>
      <c r="D166">
        <v>7706462338</v>
      </c>
      <c r="E166" t="s">
        <v>15053</v>
      </c>
      <c r="F166" t="s">
        <v>14110</v>
      </c>
      <c r="G166" s="7">
        <v>43433</v>
      </c>
      <c r="H166">
        <v>7</v>
      </c>
      <c r="I166" t="s">
        <v>73</v>
      </c>
      <c r="J166" t="s">
        <v>5574</v>
      </c>
      <c r="K166" t="s">
        <v>5574</v>
      </c>
      <c r="L166" t="s">
        <v>4122</v>
      </c>
      <c r="M166">
        <f>VLOOKUP(D166,УК!$A$1:$B$599,2,0)/1000</f>
        <v>25000</v>
      </c>
      <c r="R166" s="10">
        <f>IFERROR(IFERROR(VLOOKUP(A166,'2020-2019'!$B$3:$LN$466,108,0),"")+IFERROR(VLOOKUP(A166,'2020-2019'!$B$3:$LN$1000,91,0),""),"")</f>
        <v>0</v>
      </c>
      <c r="S166" s="10">
        <f>IFERROR(IFERROR(VLOOKUP(A166,'2022-2021'!$B$3:$LN$1000,108,0),"")+IFERROR(VLOOKUP(A166,'2022-2021'!$B$3:$LN$1000,92,0),""),"")</f>
        <v>30</v>
      </c>
      <c r="T166" s="10">
        <f>IFERROR(IFERROR(VLOOKUP(A166,'2022-2021'!$B$3:$LN$1000,107,0),"")+IFERROR(VLOOKUP(A166,'2022-2021'!$B$3:$LN$1000,91,0),""),"")</f>
        <v>2306</v>
      </c>
      <c r="U166" s="10">
        <f>IFERROR(IFERROR(VLOOKUP(A166,'2024-2023'!$B$3:$LN$1000,108,0),"")+IFERROR(VLOOKUP(A166,'2024-2023'!$B$3:$LN$1000,92,0),""),"")</f>
        <v>0</v>
      </c>
      <c r="V166" s="10">
        <f>IFERROR(IFERROR(VLOOKUP(A166,'2024-2023'!$B$3:$LN$1000,107,0),"")+IFERROR(VLOOKUP(A166,'2024-2023'!$B$3:$LN$1000,91,0),""),"")</f>
        <v>0</v>
      </c>
      <c r="W166">
        <f>IFERROR(IFERROR(VLOOKUP(A166,'2020-2019'!$B$3:$LN$4660,93,0),"")+IFERROR(VLOOKUP(A166,'2020-2019'!$B$3:$LN$4660,109,0),""),"")</f>
        <v>35</v>
      </c>
      <c r="X166">
        <f>IFERROR(IFERROR(VLOOKUP(A166,'2022-2021'!$B$3:$LN$4660,94,0),"")+IFERROR(VLOOKUP(A166,'2022-2021'!$B$3:$LN$4660,110,0),""),"")</f>
        <v>37</v>
      </c>
      <c r="Y166">
        <f>IFERROR(IFERROR(VLOOKUP(A166,'2022-2021'!$B$3:$LN$4660,109,0),"")+IFERROR(VLOOKUP(A166,'2022-2021'!$B$3:$LN$4660,93,0),""),"")</f>
        <v>758</v>
      </c>
      <c r="Z166">
        <f>IFERROR((IFERROR(VLOOKUP(A166,'2024-2023'!$B$3:$LN$4660,110,0),"")+IFERROR(VLOOKUP(A166,'2024-2023'!$B$3:$LN$4660,94,0),"")),"")</f>
        <v>-7</v>
      </c>
      <c r="AA166">
        <f>IFERROR((IFERROR(VLOOKUP(A166,'2024-2023'!$B$3:$LN$4660,93,0),"")+IFERROR(VLOOKUP(A166,'2024-2023'!$B$3:$LN$4660,109,0),"")),"")</f>
        <v>0</v>
      </c>
      <c r="AB166">
        <f>IFERROR((IFERROR(VLOOKUP(A166,'2020-2019'!$B$3:$LN$466,'2020-2019'!$CV$1,0),"")),"")</f>
        <v>-438</v>
      </c>
      <c r="AC166">
        <f>IFERROR((IFERROR(VLOOKUP(A166,'2022-2021'!$B$3:$LN$4660,100,0),"")),"")</f>
        <v>-373</v>
      </c>
      <c r="AD166">
        <f>IFERROR((IFERROR(VLOOKUP(A166,'2022-2021'!$B$3:$LN$4660,99,0),"")),"")</f>
        <v>619</v>
      </c>
      <c r="AE166">
        <f>IFERROR((IFERROR(VLOOKUP(A166,'2024-2023'!$B$3:$LN$4660,100,0),"")),"")</f>
        <v>-7</v>
      </c>
      <c r="AF166">
        <f>IFERROR(VLOOKUP(A166,'2024-2023'!$B$3:$LN$4660,99,0),"")</f>
        <v>0</v>
      </c>
      <c r="AG166">
        <f>IFERROR((IFERROR(VLOOKUP(A166,'2020-2019'!$B$3:$LN$4660,'2020-2019'!$X$1,0),"")+IFERROR(VLOOKUP(A166,'2020-2019'!$B$3:$LN$4660,'2020-2019'!$AN$1,0),"")),"")</f>
        <v>25000</v>
      </c>
      <c r="AH166">
        <f>IFERROR((IFERROR(VLOOKUP(A166,'2022-2021'!$B$3:$LN$4660,24,0),"")+IFERROR(VLOOKUP(A166,'2022-2021'!$B$3:$LN$4660,40,0),"")),"")</f>
        <v>25000</v>
      </c>
      <c r="AI166">
        <f>IFERROR((IFERROR(VLOOKUP(A166,'2022-2021'!$B$3:$LN$4660,23,0),"")+IFERROR(VLOOKUP(A166,'2022-2021'!$B$3:$LN$4660,39,0),"")),"")</f>
        <v>27038</v>
      </c>
      <c r="AJ166">
        <f>IFERROR((IFERROR(VLOOKUP(A166,'2024-2023'!$B$3:$LN$4660,24,0),"")+IFERROR(VLOOKUP(A166,'2024-2023'!$B$3:$LN$4660,40,0),"")),"")</f>
        <v>27038</v>
      </c>
      <c r="AK166">
        <f>IFERROR((IFERROR(VLOOKUP(A166,'2024-2023'!$B$3:$LN$4660,23,0),"")+IFERROR(VLOOKUP(A166,'2024-2023'!$B$3:$LN$4660,39,0),"")),"")</f>
        <v>31144</v>
      </c>
      <c r="AL166">
        <f>IFERROR(VLOOKUP(A166,'2020-2019'!$B$3:$LN$466,'2020-2019'!$AM$1,0),"")</f>
        <v>80</v>
      </c>
      <c r="AM166">
        <f>IFERROR(VLOOKUP(A166,'2022-2021'!$B$3:$LN$4660,38,0),"")</f>
        <v>66</v>
      </c>
      <c r="AN166">
        <f>IFERROR(VLOOKUP(A166,'2022-2021'!$B$3:$LN$4660,37,0),"")</f>
        <v>66</v>
      </c>
      <c r="AO166">
        <f>IFERROR(VLOOKUP(A166,'2024-2023'!$B$3:$LN$4660,38,0),"")</f>
        <v>166</v>
      </c>
      <c r="AP166">
        <f>IFERROR(VLOOKUP(A166,'2024-2023'!$B$3:$LN$4660,37,0),"")</f>
        <v>104</v>
      </c>
      <c r="AQ166">
        <f>IFERROR((IFERROR(VLOOKUP(A166,'2020-2019'!$B$3:$LN$466,'2020-2019'!$BL$1,0),"")+IFERROR(VLOOKUP(A166,'2020-2019'!$B$3:$LN$466,'2020-2019'!$BV$1,0),"")),"")</f>
        <v>1250</v>
      </c>
      <c r="AR166" s="5">
        <f t="shared" si="21"/>
        <v>0</v>
      </c>
      <c r="AS166" t="str">
        <f>IFERROR(VLOOKUP(A166,риски!$G$2:$H$642,2,0),"")</f>
        <v>низкий</v>
      </c>
      <c r="AT166" t="str">
        <f>IFERROR(VLOOKUP(A166,Реест!A208:$P$30000,15,0),"")</f>
        <v>altafinance.ru</v>
      </c>
      <c r="AU166" t="str">
        <f>IFERROR(VLOOKUP(A166,old!$A$3:$AU$2001,47,0),"")</f>
        <v>image158</v>
      </c>
      <c r="AV166" s="3">
        <f t="shared" si="22"/>
        <v>1.24576</v>
      </c>
      <c r="AW166" t="str">
        <f t="shared" si="16"/>
        <v xml:space="preserve"> ООО «ПКО «Альтафинанс» зарегистрировано по адресу: 117630, Москва г, ш Старокалужское, д 62, помещ. 1/3. Генеральным директором является Моторин Сергей Сергеевич. Рост финансовых активов компании за 5 лет: 124,58%. Объем заемных средств компании на конец 2024 года: 1250 тыс. руб. ФССП присвоил низкий уровень риска для данного ПКО.</v>
      </c>
      <c r="AX166" t="s">
        <v>22914</v>
      </c>
      <c r="AY166">
        <f>VLOOKUP(A166,'2024-2023'!$B$2:$NY$583,'2024-2023'!$BH$1,0)</f>
        <v>24071</v>
      </c>
      <c r="AZ166">
        <f>VLOOKUP(A166,'2024-2023'!$B$2:$NY$583,71,0)</f>
        <v>7325</v>
      </c>
      <c r="BA166">
        <f>VLOOKUP(A166,'2024-2023'!$B$2:$NY$583,79,0)</f>
        <v>1478</v>
      </c>
      <c r="BB166">
        <f t="shared" si="17"/>
        <v>0.36570977524822401</v>
      </c>
      <c r="BC166" s="6">
        <f t="shared" si="18"/>
        <v>0</v>
      </c>
      <c r="BD166" s="6" t="str">
        <f t="shared" si="19"/>
        <v>-</v>
      </c>
      <c r="BE166" t="str">
        <f t="shared" si="20"/>
        <v>Малая фирма</v>
      </c>
    </row>
    <row r="167" spans="1:57">
      <c r="A167" s="10">
        <v>7811001255</v>
      </c>
      <c r="B167">
        <v>419</v>
      </c>
      <c r="C167" t="s">
        <v>1437</v>
      </c>
      <c r="D167">
        <v>7811001255</v>
      </c>
      <c r="E167" t="s">
        <v>15054</v>
      </c>
      <c r="F167" t="s">
        <v>14111</v>
      </c>
      <c r="G167" s="7">
        <v>41995</v>
      </c>
      <c r="H167">
        <v>11</v>
      </c>
      <c r="I167" t="s">
        <v>73</v>
      </c>
      <c r="J167" t="s">
        <v>5452</v>
      </c>
      <c r="K167" t="s">
        <v>5451</v>
      </c>
      <c r="L167" t="s">
        <v>8497</v>
      </c>
      <c r="M167">
        <f>VLOOKUP(D167,УК!$A$1:$B$599,2,0)/1000</f>
        <v>500</v>
      </c>
      <c r="R167" s="10">
        <f>IFERROR(IFERROR(VLOOKUP(A167,'2020-2019'!$B$3:$LN$466,108,0),"")+IFERROR(VLOOKUP(A167,'2020-2019'!$B$3:$LN$1000,91,0),""),"")</f>
        <v>6667</v>
      </c>
      <c r="S167" s="10">
        <f>IFERROR(IFERROR(VLOOKUP(A167,'2022-2021'!$B$3:$LN$1000,108,0),"")+IFERROR(VLOOKUP(A167,'2022-2021'!$B$3:$LN$1000,92,0),""),"")</f>
        <v>7353</v>
      </c>
      <c r="T167" s="10">
        <f>IFERROR(IFERROR(VLOOKUP(A167,'2022-2021'!$B$3:$LN$1000,107,0),"")+IFERROR(VLOOKUP(A167,'2022-2021'!$B$3:$LN$1000,91,0),""),"")</f>
        <v>4609</v>
      </c>
      <c r="U167" s="10">
        <f>IFERROR(IFERROR(VLOOKUP(A167,'2024-2023'!$B$3:$LN$1000,108,0),"")+IFERROR(VLOOKUP(A167,'2024-2023'!$B$3:$LN$1000,92,0),""),"")</f>
        <v>2908</v>
      </c>
      <c r="V167" s="10">
        <f>IFERROR(IFERROR(VLOOKUP(A167,'2024-2023'!$B$3:$LN$1000,107,0),"")+IFERROR(VLOOKUP(A167,'2024-2023'!$B$3:$LN$1000,91,0),""),"")</f>
        <v>2854</v>
      </c>
      <c r="W167">
        <f>IFERROR(IFERROR(VLOOKUP(A167,'2020-2019'!$B$3:$LN$4660,93,0),"")+IFERROR(VLOOKUP(A167,'2020-2019'!$B$3:$LN$4660,109,0),""),"")</f>
        <v>7882</v>
      </c>
      <c r="X167">
        <f>IFERROR(IFERROR(VLOOKUP(A167,'2022-2021'!$B$3:$LN$4660,94,0),"")+IFERROR(VLOOKUP(A167,'2022-2021'!$B$3:$LN$4660,110,0),""),"")</f>
        <v>5000</v>
      </c>
      <c r="Y167">
        <f>IFERROR(IFERROR(VLOOKUP(A167,'2022-2021'!$B$3:$LN$4660,109,0),"")+IFERROR(VLOOKUP(A167,'2022-2021'!$B$3:$LN$4660,93,0),""),"")</f>
        <v>3560</v>
      </c>
      <c r="Z167">
        <f>IFERROR((IFERROR(VLOOKUP(A167,'2024-2023'!$B$3:$LN$4660,110,0),"")+IFERROR(VLOOKUP(A167,'2024-2023'!$B$3:$LN$4660,94,0),"")),"")</f>
        <v>2772</v>
      </c>
      <c r="AA167">
        <f>IFERROR((IFERROR(VLOOKUP(A167,'2024-2023'!$B$3:$LN$4660,93,0),"")+IFERROR(VLOOKUP(A167,'2024-2023'!$B$3:$LN$4660,109,0),"")),"")</f>
        <v>2616</v>
      </c>
      <c r="AB167">
        <f>IFERROR((IFERROR(VLOOKUP(A167,'2020-2019'!$B$3:$LN$466,'2020-2019'!$CV$1,0),"")),"")</f>
        <v>730</v>
      </c>
      <c r="AC167">
        <f>IFERROR((IFERROR(VLOOKUP(A167,'2022-2021'!$B$3:$LN$4660,100,0),"")),"")</f>
        <v>2188</v>
      </c>
      <c r="AD167">
        <f>IFERROR((IFERROR(VLOOKUP(A167,'2022-2021'!$B$3:$LN$4660,99,0),"")),"")</f>
        <v>976</v>
      </c>
      <c r="AE167">
        <f>IFERROR((IFERROR(VLOOKUP(A167,'2024-2023'!$B$3:$LN$4660,100,0),"")),"")</f>
        <v>107</v>
      </c>
      <c r="AF167">
        <f>IFERROR(VLOOKUP(A167,'2024-2023'!$B$3:$LN$4660,99,0),"")</f>
        <v>204</v>
      </c>
      <c r="AG167">
        <f>IFERROR((IFERROR(VLOOKUP(A167,'2020-2019'!$B$3:$LN$4660,'2020-2019'!$X$1,0),"")+IFERROR(VLOOKUP(A167,'2020-2019'!$B$3:$LN$4660,'2020-2019'!$AN$1,0),"")),"")</f>
        <v>210</v>
      </c>
      <c r="AH167">
        <f>IFERROR((IFERROR(VLOOKUP(A167,'2022-2021'!$B$3:$LN$4660,24,0),"")+IFERROR(VLOOKUP(A167,'2022-2021'!$B$3:$LN$4660,40,0),"")),"")</f>
        <v>518</v>
      </c>
      <c r="AI167">
        <f>IFERROR((IFERROR(VLOOKUP(A167,'2022-2021'!$B$3:$LN$4660,23,0),"")+IFERROR(VLOOKUP(A167,'2022-2021'!$B$3:$LN$4660,39,0),"")),"")</f>
        <v>598</v>
      </c>
      <c r="AJ167">
        <f>IFERROR((IFERROR(VLOOKUP(A167,'2024-2023'!$B$3:$LN$4660,24,0),"")+IFERROR(VLOOKUP(A167,'2024-2023'!$B$3:$LN$4660,40,0),"")),"")</f>
        <v>443</v>
      </c>
      <c r="AK167">
        <f>IFERROR((IFERROR(VLOOKUP(A167,'2024-2023'!$B$3:$LN$4660,23,0),"")+IFERROR(VLOOKUP(A167,'2024-2023'!$B$3:$LN$4660,39,0),"")),"")</f>
        <v>483</v>
      </c>
      <c r="AL167">
        <f>IFERROR(VLOOKUP(A167,'2020-2019'!$B$3:$LN$466,'2020-2019'!$AM$1,0),"")</f>
        <v>44957</v>
      </c>
      <c r="AM167">
        <f>IFERROR(VLOOKUP(A167,'2022-2021'!$B$3:$LN$4660,38,0),"")</f>
        <v>43178</v>
      </c>
      <c r="AN167">
        <f>IFERROR(VLOOKUP(A167,'2022-2021'!$B$3:$LN$4660,37,0),"")</f>
        <v>45995</v>
      </c>
      <c r="AO167">
        <f>IFERROR(VLOOKUP(A167,'2024-2023'!$B$3:$LN$4660,38,0),"")</f>
        <v>46095</v>
      </c>
      <c r="AP167">
        <f>IFERROR(VLOOKUP(A167,'2024-2023'!$B$3:$LN$4660,37,0),"")</f>
        <v>68298</v>
      </c>
      <c r="AQ167">
        <f>IFERROR((IFERROR(VLOOKUP(A167,'2020-2019'!$B$3:$LN$466,'2020-2019'!$BL$1,0),"")+IFERROR(VLOOKUP(A167,'2020-2019'!$B$3:$LN$466,'2020-2019'!$BV$1,0),"")),"")</f>
        <v>344</v>
      </c>
      <c r="AR167" s="5">
        <f t="shared" si="21"/>
        <v>0.42799999999999999</v>
      </c>
      <c r="AS167" t="str">
        <f>IFERROR(VLOOKUP(A167,риски!$G$2:$H$642,2,0),"")</f>
        <v>низкий</v>
      </c>
      <c r="AT167" t="str">
        <f>IFERROR(VLOOKUP(A167,Реест!A209:$P$30000,15,0),"")</f>
        <v>inarispb.ru</v>
      </c>
      <c r="AU167" t="str">
        <f>IFERROR(VLOOKUP(A167,old!$A$3:$AU$2001,47,0),"")</f>
        <v>image169</v>
      </c>
      <c r="AV167" s="3">
        <f t="shared" si="22"/>
        <v>2.2999999999999998</v>
      </c>
      <c r="AW167" t="str">
        <f t="shared" si="16"/>
        <v xml:space="preserve"> ООО «ПКО «Инари» зарегистрировано по адресу: 192029, Город Санкт-Петербург, пр-кт Большой Смоленский, дом 2, помещение 417. Генеральным директором является Новикова Тамара Анатольевна. Рост доходов компании за 5 лет: 42,8%. Рост финансовых активов компании за 5 лет: 230%. Объем заемных средств компании на конец 2024 года: 344 тыс. руб. ФССП присвоил низкий уровень риска для данного ПКО.</v>
      </c>
      <c r="AX167" t="s">
        <v>22918</v>
      </c>
      <c r="AY167">
        <f>VLOOKUP(A167,'2024-2023'!$B$2:$NY$583,'2024-2023'!$BH$1,0)</f>
        <v>10199</v>
      </c>
      <c r="AZ167">
        <f>VLOOKUP(A167,'2024-2023'!$B$2:$NY$583,71,0)</f>
        <v>0</v>
      </c>
      <c r="BA167">
        <f>VLOOKUP(A167,'2024-2023'!$B$2:$NY$583,79,0)</f>
        <v>0</v>
      </c>
      <c r="BB167">
        <f t="shared" si="17"/>
        <v>0</v>
      </c>
      <c r="BC167" s="6">
        <f t="shared" si="18"/>
        <v>8.5599999999999996E-2</v>
      </c>
      <c r="BD167" s="6">
        <f t="shared" si="19"/>
        <v>7.1478626489138053E-2</v>
      </c>
      <c r="BE167" t="str">
        <f t="shared" si="20"/>
        <v>Малая фирма</v>
      </c>
    </row>
    <row r="168" spans="1:57">
      <c r="A168" s="10">
        <v>1657079792</v>
      </c>
      <c r="B168">
        <v>241</v>
      </c>
      <c r="C168" t="s">
        <v>1461</v>
      </c>
      <c r="D168">
        <v>1657079792</v>
      </c>
      <c r="E168" t="s">
        <v>15057</v>
      </c>
      <c r="F168" t="s">
        <v>14116</v>
      </c>
      <c r="G168" s="7">
        <v>39737</v>
      </c>
      <c r="H168">
        <v>17</v>
      </c>
      <c r="I168" t="s">
        <v>73</v>
      </c>
      <c r="J168" t="s">
        <v>5558</v>
      </c>
      <c r="K168" t="s">
        <v>5558</v>
      </c>
      <c r="L168" t="s">
        <v>1465</v>
      </c>
      <c r="M168">
        <f>VLOOKUP(D168,УК!$A$1:$B$599,2,0)/1000</f>
        <v>15</v>
      </c>
      <c r="R168" s="10">
        <f>IFERROR(IFERROR(VLOOKUP(A168,'2020-2019'!$B$3:$LN$466,108,0),"")+IFERROR(VLOOKUP(A168,'2020-2019'!$B$3:$LN$1000,91,0),""),"")</f>
        <v>36214</v>
      </c>
      <c r="S168" s="10">
        <f>IFERROR(IFERROR(VLOOKUP(A168,'2022-2021'!$B$3:$LN$1000,108,0),"")+IFERROR(VLOOKUP(A168,'2022-2021'!$B$3:$LN$1000,92,0),""),"")</f>
        <v>26976</v>
      </c>
      <c r="T168" s="10">
        <f>IFERROR(IFERROR(VLOOKUP(A168,'2022-2021'!$B$3:$LN$1000,107,0),"")+IFERROR(VLOOKUP(A168,'2022-2021'!$B$3:$LN$1000,91,0),""),"")</f>
        <v>18255</v>
      </c>
      <c r="U168" s="10">
        <f>IFERROR(IFERROR(VLOOKUP(A168,'2024-2023'!$B$3:$LN$1000,108,0),"")+IFERROR(VLOOKUP(A168,'2024-2023'!$B$3:$LN$1000,92,0),""),"")</f>
        <v>27259</v>
      </c>
      <c r="V168" s="10">
        <f>IFERROR(IFERROR(VLOOKUP(A168,'2024-2023'!$B$3:$LN$1000,107,0),"")+IFERROR(VLOOKUP(A168,'2024-2023'!$B$3:$LN$1000,91,0),""),"")</f>
        <v>0</v>
      </c>
      <c r="W168">
        <f>IFERROR(IFERROR(VLOOKUP(A168,'2020-2019'!$B$3:$LN$4660,93,0),"")+IFERROR(VLOOKUP(A168,'2020-2019'!$B$3:$LN$4660,109,0),""),"")</f>
        <v>8987</v>
      </c>
      <c r="X168">
        <f>IFERROR(IFERROR(VLOOKUP(A168,'2022-2021'!$B$3:$LN$4660,94,0),"")+IFERROR(VLOOKUP(A168,'2022-2021'!$B$3:$LN$4660,110,0),""),"")</f>
        <v>19750</v>
      </c>
      <c r="Y168">
        <f>IFERROR(IFERROR(VLOOKUP(A168,'2022-2021'!$B$3:$LN$4660,109,0),"")+IFERROR(VLOOKUP(A168,'2022-2021'!$B$3:$LN$4660,93,0),""),"")</f>
        <v>8009</v>
      </c>
      <c r="Z168">
        <f>IFERROR((IFERROR(VLOOKUP(A168,'2024-2023'!$B$3:$LN$4660,110,0),"")+IFERROR(VLOOKUP(A168,'2024-2023'!$B$3:$LN$4660,94,0),"")),"")</f>
        <v>7859</v>
      </c>
      <c r="AA168">
        <f>IFERROR((IFERROR(VLOOKUP(A168,'2024-2023'!$B$3:$LN$4660,93,0),"")+IFERROR(VLOOKUP(A168,'2024-2023'!$B$3:$LN$4660,109,0),"")),"")</f>
        <v>17669</v>
      </c>
      <c r="AB168">
        <f>IFERROR((IFERROR(VLOOKUP(A168,'2020-2019'!$B$3:$LN$466,'2020-2019'!$CV$1,0),"")),"")</f>
        <v>9678</v>
      </c>
      <c r="AC168">
        <f>IFERROR((IFERROR(VLOOKUP(A168,'2022-2021'!$B$3:$LN$4660,100,0),"")),"")</f>
        <v>5801</v>
      </c>
      <c r="AD168">
        <f>IFERROR((IFERROR(VLOOKUP(A168,'2022-2021'!$B$3:$LN$4660,99,0),"")),"")</f>
        <v>-4156</v>
      </c>
      <c r="AE168">
        <f>IFERROR((IFERROR(VLOOKUP(A168,'2024-2023'!$B$3:$LN$4660,100,0),"")),"")</f>
        <v>9730</v>
      </c>
      <c r="AF168">
        <f>IFERROR(VLOOKUP(A168,'2024-2023'!$B$3:$LN$4660,99,0),"")</f>
        <v>-19021</v>
      </c>
      <c r="AG168">
        <f>IFERROR((IFERROR(VLOOKUP(A168,'2020-2019'!$B$3:$LN$4660,'2020-2019'!$X$1,0),"")+IFERROR(VLOOKUP(A168,'2020-2019'!$B$3:$LN$4660,'2020-2019'!$AN$1,0),"")),"")</f>
        <v>18538</v>
      </c>
      <c r="AH168">
        <f>IFERROR((IFERROR(VLOOKUP(A168,'2022-2021'!$B$3:$LN$4660,24,0),"")+IFERROR(VLOOKUP(A168,'2022-2021'!$B$3:$LN$4660,40,0),"")),"")</f>
        <v>19661</v>
      </c>
      <c r="AI168">
        <f>IFERROR((IFERROR(VLOOKUP(A168,'2022-2021'!$B$3:$LN$4660,23,0),"")+IFERROR(VLOOKUP(A168,'2022-2021'!$B$3:$LN$4660,39,0),"")),"")</f>
        <v>20280</v>
      </c>
      <c r="AJ168">
        <f>IFERROR((IFERROR(VLOOKUP(A168,'2024-2023'!$B$3:$LN$4660,24,0),"")+IFERROR(VLOOKUP(A168,'2024-2023'!$B$3:$LN$4660,40,0),"")),"")</f>
        <v>26660</v>
      </c>
      <c r="AK168">
        <f>IFERROR((IFERROR(VLOOKUP(A168,'2024-2023'!$B$3:$LN$4660,23,0),"")+IFERROR(VLOOKUP(A168,'2024-2023'!$B$3:$LN$4660,39,0),"")),"")</f>
        <v>31285</v>
      </c>
      <c r="AL168">
        <f>IFERROR(VLOOKUP(A168,'2020-2019'!$B$3:$LN$466,'2020-2019'!$AM$1,0),"")</f>
        <v>6752</v>
      </c>
      <c r="AM168">
        <f>IFERROR(VLOOKUP(A168,'2022-2021'!$B$3:$LN$4660,38,0),"")</f>
        <v>9796</v>
      </c>
      <c r="AN168">
        <f>IFERROR(VLOOKUP(A168,'2022-2021'!$B$3:$LN$4660,37,0),"")</f>
        <v>9760</v>
      </c>
      <c r="AO168">
        <f>IFERROR(VLOOKUP(A168,'2024-2023'!$B$3:$LN$4660,38,0),"")</f>
        <v>14882</v>
      </c>
      <c r="AP168">
        <f>IFERROR(VLOOKUP(A168,'2024-2023'!$B$3:$LN$4660,37,0),"")</f>
        <v>1003</v>
      </c>
      <c r="AQ168">
        <f>IFERROR((IFERROR(VLOOKUP(A168,'2020-2019'!$B$3:$LN$466,'2020-2019'!$BL$1,0),"")+IFERROR(VLOOKUP(A168,'2020-2019'!$B$3:$LN$466,'2020-2019'!$BV$1,0),"")),"")</f>
        <v>0</v>
      </c>
      <c r="AR168" s="5">
        <f t="shared" si="21"/>
        <v>0</v>
      </c>
      <c r="AS168" t="str">
        <f>IFERROR(VLOOKUP(A168,риски!$G$2:$H$642,2,0),"")</f>
        <v>низкий</v>
      </c>
      <c r="AT168" t="str">
        <f>IFERROR(VLOOKUP(A168,Реест!A213:$P$30000,15,0),"")</f>
        <v>kgvernoe.ru</v>
      </c>
      <c r="AU168" t="str">
        <f>IFERROR(VLOOKUP(A168,old!$A$3:$AU$2001,47,0),"")</f>
        <v>image281</v>
      </c>
      <c r="AV168" s="3">
        <f t="shared" si="22"/>
        <v>1.6876146294098608</v>
      </c>
      <c r="AW168" t="str">
        <f t="shared" si="16"/>
        <v xml:space="preserve"> ООО ПКО «Верное решение» зарегистрировано по адресу: 420059, Республика Татарстан (Татарстан), г.о. Город Казань, г Казань, ул Оренбургский Тракт, дом 20, офис 312. Генеральным директором является Зарудейский Александр Сергеевич. Рост финансовых активов компании за 5 лет: 168,76%. ФССП присвоил низкий уровень риска для данного ПКО.</v>
      </c>
      <c r="AX168" t="s">
        <v>22942</v>
      </c>
      <c r="AY168">
        <f>VLOOKUP(A168,'2024-2023'!$B$2:$NY$583,'2024-2023'!$BH$1,0)</f>
        <v>4315</v>
      </c>
      <c r="AZ168">
        <f>VLOOKUP(A168,'2024-2023'!$B$2:$NY$583,71,0)</f>
        <v>417</v>
      </c>
      <c r="BA168">
        <f>VLOOKUP(A168,'2024-2023'!$B$2:$NY$583,79,0)</f>
        <v>32718</v>
      </c>
      <c r="BB168">
        <f t="shared" si="17"/>
        <v>7.6790266512166863</v>
      </c>
      <c r="BC168" s="6">
        <f t="shared" si="18"/>
        <v>0</v>
      </c>
      <c r="BD168" s="6" t="str">
        <f t="shared" si="19"/>
        <v>-</v>
      </c>
      <c r="BE168" t="str">
        <f t="shared" si="20"/>
        <v>Малая фирма</v>
      </c>
    </row>
    <row r="169" spans="1:57">
      <c r="A169" s="10">
        <v>7725399508</v>
      </c>
      <c r="B169">
        <v>171</v>
      </c>
      <c r="C169" t="s">
        <v>14117</v>
      </c>
      <c r="D169">
        <v>7725399508</v>
      </c>
      <c r="E169" t="s">
        <v>15058</v>
      </c>
      <c r="F169" t="s">
        <v>14118</v>
      </c>
      <c r="G169" s="7">
        <v>43025</v>
      </c>
      <c r="H169">
        <v>8</v>
      </c>
      <c r="I169" t="s">
        <v>73</v>
      </c>
      <c r="J169" t="s">
        <v>5170</v>
      </c>
      <c r="K169" t="s">
        <v>5169</v>
      </c>
      <c r="L169" t="s">
        <v>1472</v>
      </c>
      <c r="M169">
        <f>VLOOKUP(D169,УК!$A$1:$B$599,2,0)/1000</f>
        <v>100</v>
      </c>
      <c r="R169" s="10">
        <f>IFERROR(IFERROR(VLOOKUP(A169,'2020-2019'!$B$3:$LN$466,108,0),"")+IFERROR(VLOOKUP(A169,'2020-2019'!$B$3:$LN$1000,91,0),""),"")</f>
        <v>50998</v>
      </c>
      <c r="S169" s="10">
        <f>IFERROR(IFERROR(VLOOKUP(A169,'2022-2021'!$B$3:$LN$1000,108,0),"")+IFERROR(VLOOKUP(A169,'2022-2021'!$B$3:$LN$1000,92,0),""),"")</f>
        <v>48250</v>
      </c>
      <c r="T169" s="10">
        <f>IFERROR(IFERROR(VLOOKUP(A169,'2022-2021'!$B$3:$LN$1000,107,0),"")+IFERROR(VLOOKUP(A169,'2022-2021'!$B$3:$LN$1000,91,0),""),"")</f>
        <v>60441</v>
      </c>
      <c r="U169" s="10">
        <f>IFERROR(IFERROR(VLOOKUP(A169,'2024-2023'!$B$3:$LN$1000,108,0),"")+IFERROR(VLOOKUP(A169,'2024-2023'!$B$3:$LN$1000,92,0),""),"")</f>
        <v>55478</v>
      </c>
      <c r="V169" s="10">
        <f>IFERROR(IFERROR(VLOOKUP(A169,'2024-2023'!$B$3:$LN$1000,107,0),"")+IFERROR(VLOOKUP(A169,'2024-2023'!$B$3:$LN$1000,91,0),""),"")</f>
        <v>32221</v>
      </c>
      <c r="W169">
        <f>IFERROR(IFERROR(VLOOKUP(A169,'2020-2019'!$B$3:$LN$4660,93,0),"")+IFERROR(VLOOKUP(A169,'2020-2019'!$B$3:$LN$4660,109,0),""),"")</f>
        <v>55712</v>
      </c>
      <c r="X169">
        <f>IFERROR(IFERROR(VLOOKUP(A169,'2022-2021'!$B$3:$LN$4660,94,0),"")+IFERROR(VLOOKUP(A169,'2022-2021'!$B$3:$LN$4660,110,0),""),"")</f>
        <v>42651</v>
      </c>
      <c r="Y169">
        <f>IFERROR(IFERROR(VLOOKUP(A169,'2022-2021'!$B$3:$LN$4660,109,0),"")+IFERROR(VLOOKUP(A169,'2022-2021'!$B$3:$LN$4660,93,0),""),"")</f>
        <v>56022</v>
      </c>
      <c r="Z169">
        <f>IFERROR((IFERROR(VLOOKUP(A169,'2024-2023'!$B$3:$LN$4660,110,0),"")+IFERROR(VLOOKUP(A169,'2024-2023'!$B$3:$LN$4660,94,0),"")),"")</f>
        <v>58056</v>
      </c>
      <c r="AA169">
        <f>IFERROR((IFERROR(VLOOKUP(A169,'2024-2023'!$B$3:$LN$4660,93,0),"")+IFERROR(VLOOKUP(A169,'2024-2023'!$B$3:$LN$4660,109,0),"")),"")</f>
        <v>29701</v>
      </c>
      <c r="AB169">
        <f>IFERROR((IFERROR(VLOOKUP(A169,'2020-2019'!$B$3:$LN$466,'2020-2019'!$CV$1,0),"")),"")</f>
        <v>3520</v>
      </c>
      <c r="AC169">
        <f>IFERROR((IFERROR(VLOOKUP(A169,'2022-2021'!$B$3:$LN$4660,100,0),"")),"")</f>
        <v>4432</v>
      </c>
      <c r="AD169">
        <f>IFERROR((IFERROR(VLOOKUP(A169,'2022-2021'!$B$3:$LN$4660,99,0),"")),"")</f>
        <v>3756</v>
      </c>
      <c r="AE169">
        <f>IFERROR((IFERROR(VLOOKUP(A169,'2024-2023'!$B$3:$LN$4660,100,0),"")),"")</f>
        <v>-3151</v>
      </c>
      <c r="AF169">
        <f>IFERROR(VLOOKUP(A169,'2024-2023'!$B$3:$LN$4660,99,0),"")</f>
        <v>2142</v>
      </c>
      <c r="AG169">
        <f>IFERROR((IFERROR(VLOOKUP(A169,'2020-2019'!$B$3:$LN$4660,'2020-2019'!$X$1,0),"")+IFERROR(VLOOKUP(A169,'2020-2019'!$B$3:$LN$4660,'2020-2019'!$AN$1,0),"")),"")</f>
        <v>6980</v>
      </c>
      <c r="AH169">
        <f>IFERROR((IFERROR(VLOOKUP(A169,'2022-2021'!$B$3:$LN$4660,24,0),"")+IFERROR(VLOOKUP(A169,'2022-2021'!$B$3:$LN$4660,40,0),"")),"")</f>
        <v>3655</v>
      </c>
      <c r="AI169">
        <f>IFERROR((IFERROR(VLOOKUP(A169,'2022-2021'!$B$3:$LN$4660,23,0),"")+IFERROR(VLOOKUP(A169,'2022-2021'!$B$3:$LN$4660,39,0),"")),"")</f>
        <v>3655</v>
      </c>
      <c r="AJ169">
        <f>IFERROR((IFERROR(VLOOKUP(A169,'2024-2023'!$B$3:$LN$4660,24,0),"")+IFERROR(VLOOKUP(A169,'2024-2023'!$B$3:$LN$4660,40,0),"")),"")</f>
        <v>3655</v>
      </c>
      <c r="AK169">
        <f>IFERROR((IFERROR(VLOOKUP(A169,'2024-2023'!$B$3:$LN$4660,23,0),"")+IFERROR(VLOOKUP(A169,'2024-2023'!$B$3:$LN$4660,39,0),"")),"")</f>
        <v>3651</v>
      </c>
      <c r="AL169">
        <f>IFERROR(VLOOKUP(A169,'2020-2019'!$B$3:$LN$466,'2020-2019'!$AM$1,0),"")</f>
        <v>1862905</v>
      </c>
      <c r="AM169">
        <f>IFERROR(VLOOKUP(A169,'2022-2021'!$B$3:$LN$4660,38,0),"")</f>
        <v>1937119</v>
      </c>
      <c r="AN169">
        <f>IFERROR(VLOOKUP(A169,'2022-2021'!$B$3:$LN$4660,37,0),"")</f>
        <v>1757003</v>
      </c>
      <c r="AO169">
        <f>IFERROR(VLOOKUP(A169,'2024-2023'!$B$3:$LN$4660,38,0),"")</f>
        <v>1715800</v>
      </c>
      <c r="AP169">
        <f>IFERROR(VLOOKUP(A169,'2024-2023'!$B$3:$LN$4660,37,0),"")</f>
        <v>1683794</v>
      </c>
      <c r="AQ169">
        <f>IFERROR((IFERROR(VLOOKUP(A169,'2020-2019'!$B$3:$LN$466,'2020-2019'!$BL$1,0),"")+IFERROR(VLOOKUP(A169,'2020-2019'!$B$3:$LN$466,'2020-2019'!$BV$1,0),"")),"")</f>
        <v>0</v>
      </c>
      <c r="AR169" s="5">
        <f t="shared" si="21"/>
        <v>0.63200000000000001</v>
      </c>
      <c r="AS169" t="str">
        <f>IFERROR(VLOOKUP(A169,риски!$G$2:$H$642,2,0),"")</f>
        <v>низкий</v>
      </c>
      <c r="AT169" t="str">
        <f>IFERROR(VLOOKUP(A169,Реест!A214:$P$30000,15,0),"")</f>
        <v>ka-nordstar.ru</v>
      </c>
      <c r="AU169" t="str">
        <f>IFERROR(VLOOKUP(A169,old!$A$3:$AU$2001,47,0),"")</f>
        <v>image127</v>
      </c>
      <c r="AV169" s="3">
        <f t="shared" si="22"/>
        <v>0.52306590257879659</v>
      </c>
      <c r="AW169" t="str">
        <f t="shared" si="16"/>
        <v xml:space="preserve"> ООО ПКО «Норд Стар» зарегистрировано по адресу: 115114, Город Москва, вн.тер. г. Муниципальный Округ Даниловский, наб Дербеневская, дом 7, строение 2, этаж 2 ПОМ I КОМ 41. Генеральным директором является Ракиеру Анна Александровна. Рост доходов компании за 5 лет: 63,2%. Рост финансовых активов компании за 5 лет: 52,31%. ФССП присвоил низкий уровень риска для данного ПКО.</v>
      </c>
      <c r="AX169" t="s">
        <v>22914</v>
      </c>
      <c r="AY169">
        <f>VLOOKUP(A169,'2024-2023'!$B$2:$NY$583,'2024-2023'!$BH$1,0)</f>
        <v>1689740</v>
      </c>
      <c r="AZ169">
        <f>VLOOKUP(A169,'2024-2023'!$B$2:$NY$583,71,0)</f>
        <v>0</v>
      </c>
      <c r="BA169">
        <f>VLOOKUP(A169,'2024-2023'!$B$2:$NY$583,79,0)</f>
        <v>0</v>
      </c>
      <c r="BB169">
        <f t="shared" si="17"/>
        <v>0</v>
      </c>
      <c r="BC169" s="6">
        <f t="shared" si="18"/>
        <v>0.12640000000000001</v>
      </c>
      <c r="BD169" s="6">
        <f t="shared" si="19"/>
        <v>6.6478383662828586E-2</v>
      </c>
      <c r="BE169" t="str">
        <f t="shared" si="20"/>
        <v>Малая фирма</v>
      </c>
    </row>
    <row r="170" spans="1:57">
      <c r="A170" s="10">
        <v>1655335916</v>
      </c>
      <c r="B170">
        <v>327</v>
      </c>
      <c r="C170" t="s">
        <v>1475</v>
      </c>
      <c r="D170">
        <v>1655335916</v>
      </c>
      <c r="E170" t="s">
        <v>15059</v>
      </c>
      <c r="F170" t="s">
        <v>14121</v>
      </c>
      <c r="G170" s="7">
        <v>42243</v>
      </c>
      <c r="H170">
        <v>11</v>
      </c>
      <c r="I170" t="s">
        <v>73</v>
      </c>
      <c r="J170" t="s">
        <v>5313</v>
      </c>
      <c r="K170" t="s">
        <v>5312</v>
      </c>
      <c r="L170" t="s">
        <v>8507</v>
      </c>
      <c r="M170">
        <f>VLOOKUP(D170,УК!$A$1:$B$599,2,0)/1000</f>
        <v>10320</v>
      </c>
      <c r="R170" s="10">
        <f>IFERROR(IFERROR(VLOOKUP(A170,'2020-2019'!$B$3:$LN$466,108,0),"")+IFERROR(VLOOKUP(A170,'2020-2019'!$B$3:$LN$1000,91,0),""),"")</f>
        <v>6011</v>
      </c>
      <c r="S170" s="10">
        <f>IFERROR(IFERROR(VLOOKUP(A170,'2022-2021'!$B$3:$LN$1000,108,0),"")+IFERROR(VLOOKUP(A170,'2022-2021'!$B$3:$LN$1000,92,0),""),"")</f>
        <v>18613</v>
      </c>
      <c r="T170" s="10">
        <f>IFERROR(IFERROR(VLOOKUP(A170,'2022-2021'!$B$3:$LN$1000,107,0),"")+IFERROR(VLOOKUP(A170,'2022-2021'!$B$3:$LN$1000,91,0),""),"")</f>
        <v>12160</v>
      </c>
      <c r="U170" s="10">
        <f>IFERROR(IFERROR(VLOOKUP(A170,'2024-2023'!$B$3:$LN$1000,108,0),"")+IFERROR(VLOOKUP(A170,'2024-2023'!$B$3:$LN$1000,92,0),""),"")</f>
        <v>11031</v>
      </c>
      <c r="V170" s="10">
        <f>IFERROR(IFERROR(VLOOKUP(A170,'2024-2023'!$B$3:$LN$1000,107,0),"")+IFERROR(VLOOKUP(A170,'2024-2023'!$B$3:$LN$1000,91,0),""),"")</f>
        <v>11170</v>
      </c>
      <c r="W170">
        <f>IFERROR(IFERROR(VLOOKUP(A170,'2020-2019'!$B$3:$LN$4660,93,0),"")+IFERROR(VLOOKUP(A170,'2020-2019'!$B$3:$LN$4660,109,0),""),"")</f>
        <v>3845</v>
      </c>
      <c r="X170">
        <f>IFERROR(IFERROR(VLOOKUP(A170,'2022-2021'!$B$3:$LN$4660,94,0),"")+IFERROR(VLOOKUP(A170,'2022-2021'!$B$3:$LN$4660,110,0),""),"")</f>
        <v>23946</v>
      </c>
      <c r="Y170">
        <f>IFERROR(IFERROR(VLOOKUP(A170,'2022-2021'!$B$3:$LN$4660,109,0),"")+IFERROR(VLOOKUP(A170,'2022-2021'!$B$3:$LN$4660,93,0),""),"")</f>
        <v>11839</v>
      </c>
      <c r="Z170">
        <f>IFERROR((IFERROR(VLOOKUP(A170,'2024-2023'!$B$3:$LN$4660,110,0),"")+IFERROR(VLOOKUP(A170,'2024-2023'!$B$3:$LN$4660,94,0),"")),"")</f>
        <v>12352</v>
      </c>
      <c r="AA170">
        <f>IFERROR((IFERROR(VLOOKUP(A170,'2024-2023'!$B$3:$LN$4660,93,0),"")+IFERROR(VLOOKUP(A170,'2024-2023'!$B$3:$LN$4660,109,0),"")),"")</f>
        <v>7680</v>
      </c>
      <c r="AB170">
        <f>IFERROR((IFERROR(VLOOKUP(A170,'2020-2019'!$B$3:$LN$466,'2020-2019'!$CV$1,0),"")),"")</f>
        <v>-16472</v>
      </c>
      <c r="AC170">
        <f>IFERROR((IFERROR(VLOOKUP(A170,'2022-2021'!$B$3:$LN$4660,100,0),"")),"")</f>
        <v>-5519</v>
      </c>
      <c r="AD170">
        <f>IFERROR((IFERROR(VLOOKUP(A170,'2022-2021'!$B$3:$LN$4660,99,0),"")),"")</f>
        <v>199</v>
      </c>
      <c r="AE170">
        <f>IFERROR((IFERROR(VLOOKUP(A170,'2024-2023'!$B$3:$LN$4660,100,0),"")),"")</f>
        <v>-1431</v>
      </c>
      <c r="AF170">
        <f>IFERROR(VLOOKUP(A170,'2024-2023'!$B$3:$LN$4660,99,0),"")</f>
        <v>3141</v>
      </c>
      <c r="AG170">
        <f>IFERROR((IFERROR(VLOOKUP(A170,'2020-2019'!$B$3:$LN$4660,'2020-2019'!$X$1,0),"")+IFERROR(VLOOKUP(A170,'2020-2019'!$B$3:$LN$4660,'2020-2019'!$AN$1,0),"")),"")</f>
        <v>10336</v>
      </c>
      <c r="AH170">
        <f>IFERROR((IFERROR(VLOOKUP(A170,'2022-2021'!$B$3:$LN$4660,24,0),"")+IFERROR(VLOOKUP(A170,'2022-2021'!$B$3:$LN$4660,40,0),"")),"")</f>
        <v>10314</v>
      </c>
      <c r="AI170">
        <f>IFERROR((IFERROR(VLOOKUP(A170,'2022-2021'!$B$3:$LN$4660,23,0),"")+IFERROR(VLOOKUP(A170,'2022-2021'!$B$3:$LN$4660,39,0),"")),"")</f>
        <v>51337</v>
      </c>
      <c r="AJ170">
        <f>IFERROR((IFERROR(VLOOKUP(A170,'2024-2023'!$B$3:$LN$4660,24,0),"")+IFERROR(VLOOKUP(A170,'2024-2023'!$B$3:$LN$4660,40,0),"")),"")</f>
        <v>51337</v>
      </c>
      <c r="AK170">
        <f>IFERROR((IFERROR(VLOOKUP(A170,'2024-2023'!$B$3:$LN$4660,23,0),"")+IFERROR(VLOOKUP(A170,'2024-2023'!$B$3:$LN$4660,39,0),"")),"")</f>
        <v>51337</v>
      </c>
      <c r="AL170">
        <f>IFERROR(VLOOKUP(A170,'2020-2019'!$B$3:$LN$466,'2020-2019'!$AM$1,0),"")</f>
        <v>120952</v>
      </c>
      <c r="AM170">
        <f>IFERROR(VLOOKUP(A170,'2022-2021'!$B$3:$LN$4660,38,0),"")</f>
        <v>75112</v>
      </c>
      <c r="AN170">
        <f>IFERROR(VLOOKUP(A170,'2022-2021'!$B$3:$LN$4660,37,0),"")</f>
        <v>6891</v>
      </c>
      <c r="AO170">
        <f>IFERROR(VLOOKUP(A170,'2024-2023'!$B$3:$LN$4660,38,0),"")</f>
        <v>21030</v>
      </c>
      <c r="AP170">
        <f>IFERROR(VLOOKUP(A170,'2024-2023'!$B$3:$LN$4660,37,0),"")</f>
        <v>8175</v>
      </c>
      <c r="AQ170">
        <f>IFERROR((IFERROR(VLOOKUP(A170,'2020-2019'!$B$3:$LN$466,'2020-2019'!$BL$1,0),"")+IFERROR(VLOOKUP(A170,'2020-2019'!$B$3:$LN$466,'2020-2019'!$BV$1,0),"")),"")</f>
        <v>7257</v>
      </c>
      <c r="AR170" s="5">
        <f t="shared" si="21"/>
        <v>1.8580000000000001</v>
      </c>
      <c r="AS170" t="str">
        <f>IFERROR(VLOOKUP(A170,риски!$G$2:$H$642,2,0),"")</f>
        <v>низкий</v>
      </c>
      <c r="AT170" t="str">
        <f>IFERROR(VLOOKUP(A170,Реест!A215:$P$30000,15,0),"")</f>
        <v>verumcollect.ru</v>
      </c>
      <c r="AU170" t="str">
        <f>IFERROR(VLOOKUP(A170,old!$A$3:$AU$2001,47,0),"")</f>
        <v>image228</v>
      </c>
      <c r="AV170" s="3">
        <f t="shared" si="22"/>
        <v>4.9668150154798765</v>
      </c>
      <c r="AW170" t="str">
        <f t="shared" si="16"/>
        <v xml:space="preserve"> ООО «ПКО «Верум»  зарегистрировано по адресу: 420059, Татарстан Респ, г Казань, ул Оренбургский Тракт, д 24В, 1006. Генеральным директором является Хусаинов Артур Айратович. Рост доходов компании за 5 лет: 185,8%. Рост финансовых активов компании за 5 лет: 496,68%. Объем заемных средств компании на конец 2024 года: 7257 тыс. руб. ФССП присвоил низкий уровень риска для данного ПКО.</v>
      </c>
      <c r="AX170" t="s">
        <v>22942</v>
      </c>
      <c r="AY170">
        <f>VLOOKUP(A170,'2024-2023'!$B$2:$NY$583,'2024-2023'!$BH$1,0)</f>
        <v>44036</v>
      </c>
      <c r="AZ170">
        <f>VLOOKUP(A170,'2024-2023'!$B$2:$NY$583,71,0)</f>
        <v>0</v>
      </c>
      <c r="BA170">
        <f>VLOOKUP(A170,'2024-2023'!$B$2:$NY$583,79,0)</f>
        <v>0</v>
      </c>
      <c r="BB170">
        <f t="shared" si="17"/>
        <v>0</v>
      </c>
      <c r="BC170" s="6">
        <f t="shared" si="18"/>
        <v>0.37160000000000004</v>
      </c>
      <c r="BD170" s="6">
        <f t="shared" si="19"/>
        <v>0.28119964189794089</v>
      </c>
      <c r="BE170" t="str">
        <f t="shared" si="20"/>
        <v>Малая фирма</v>
      </c>
    </row>
    <row r="171" spans="1:57">
      <c r="A171" s="10">
        <v>4345384394</v>
      </c>
      <c r="B171">
        <v>308</v>
      </c>
      <c r="C171" t="s">
        <v>1482</v>
      </c>
      <c r="D171">
        <v>4345384394</v>
      </c>
      <c r="E171" t="s">
        <v>15060</v>
      </c>
      <c r="F171" t="s">
        <v>14122</v>
      </c>
      <c r="G171" s="7">
        <v>41740</v>
      </c>
      <c r="H171">
        <v>12</v>
      </c>
      <c r="I171" t="s">
        <v>73</v>
      </c>
      <c r="J171" t="s">
        <v>5391</v>
      </c>
      <c r="K171" t="s">
        <v>5391</v>
      </c>
      <c r="L171" t="s">
        <v>1486</v>
      </c>
      <c r="M171">
        <f>VLOOKUP(D171,УК!$A$1:$B$599,2,0)/1000</f>
        <v>10</v>
      </c>
      <c r="R171" s="10">
        <f>IFERROR(IFERROR(VLOOKUP(A171,'2020-2019'!$B$3:$LN$466,108,0),"")+IFERROR(VLOOKUP(A171,'2020-2019'!$B$3:$LN$1000,91,0),""),"")</f>
        <v>5826</v>
      </c>
      <c r="S171" s="10">
        <f>IFERROR(IFERROR(VLOOKUP(A171,'2022-2021'!$B$3:$LN$1000,108,0),"")+IFERROR(VLOOKUP(A171,'2022-2021'!$B$3:$LN$1000,92,0),""),"")</f>
        <v>11047</v>
      </c>
      <c r="T171" s="10">
        <f>IFERROR(IFERROR(VLOOKUP(A171,'2022-2021'!$B$3:$LN$1000,107,0),"")+IFERROR(VLOOKUP(A171,'2022-2021'!$B$3:$LN$1000,91,0),""),"")</f>
        <v>14151</v>
      </c>
      <c r="U171" s="10">
        <f>IFERROR(IFERROR(VLOOKUP(A171,'2024-2023'!$B$3:$LN$1000,108,0),"")+IFERROR(VLOOKUP(A171,'2024-2023'!$B$3:$LN$1000,92,0),""),"")</f>
        <v>12761</v>
      </c>
      <c r="V171" s="10">
        <f>IFERROR(IFERROR(VLOOKUP(A171,'2024-2023'!$B$3:$LN$1000,107,0),"")+IFERROR(VLOOKUP(A171,'2024-2023'!$B$3:$LN$1000,91,0),""),"")</f>
        <v>6306</v>
      </c>
      <c r="W171">
        <f>IFERROR(IFERROR(VLOOKUP(A171,'2020-2019'!$B$3:$LN$4660,93,0),"")+IFERROR(VLOOKUP(A171,'2020-2019'!$B$3:$LN$4660,109,0),""),"")</f>
        <v>2479</v>
      </c>
      <c r="X171">
        <f>IFERROR(IFERROR(VLOOKUP(A171,'2022-2021'!$B$3:$LN$4660,94,0),"")+IFERROR(VLOOKUP(A171,'2022-2021'!$B$3:$LN$4660,110,0),""),"")</f>
        <v>733</v>
      </c>
      <c r="Y171">
        <f>IFERROR(IFERROR(VLOOKUP(A171,'2022-2021'!$B$3:$LN$4660,109,0),"")+IFERROR(VLOOKUP(A171,'2022-2021'!$B$3:$LN$4660,93,0),""),"")</f>
        <v>7851</v>
      </c>
      <c r="Z171">
        <f>IFERROR((IFERROR(VLOOKUP(A171,'2024-2023'!$B$3:$LN$4660,110,0),"")+IFERROR(VLOOKUP(A171,'2024-2023'!$B$3:$LN$4660,94,0),"")),"")</f>
        <v>3664</v>
      </c>
      <c r="AA171">
        <f>IFERROR((IFERROR(VLOOKUP(A171,'2024-2023'!$B$3:$LN$4660,93,0),"")+IFERROR(VLOOKUP(A171,'2024-2023'!$B$3:$LN$4660,109,0),"")),"")</f>
        <v>4871</v>
      </c>
      <c r="AB171">
        <f>IFERROR((IFERROR(VLOOKUP(A171,'2020-2019'!$B$3:$LN$466,'2020-2019'!$CV$1,0),"")),"")</f>
        <v>4729</v>
      </c>
      <c r="AC171">
        <f>IFERROR((IFERROR(VLOOKUP(A171,'2022-2021'!$B$3:$LN$4660,100,0),"")),"")</f>
        <v>9983</v>
      </c>
      <c r="AD171">
        <f>IFERROR((IFERROR(VLOOKUP(A171,'2022-2021'!$B$3:$LN$4660,99,0),"")),"")</f>
        <v>6192</v>
      </c>
      <c r="AE171">
        <f>IFERROR((IFERROR(VLOOKUP(A171,'2024-2023'!$B$3:$LN$4660,100,0),"")),"")</f>
        <v>9097</v>
      </c>
      <c r="AF171">
        <f>IFERROR(VLOOKUP(A171,'2024-2023'!$B$3:$LN$4660,99,0),"")</f>
        <v>1435</v>
      </c>
      <c r="AG171">
        <f>IFERROR((IFERROR(VLOOKUP(A171,'2020-2019'!$B$3:$LN$4660,'2020-2019'!$X$1,0),"")+IFERROR(VLOOKUP(A171,'2020-2019'!$B$3:$LN$4660,'2020-2019'!$AN$1,0),"")),"")</f>
        <v>32113</v>
      </c>
      <c r="AH171">
        <f>IFERROR((IFERROR(VLOOKUP(A171,'2022-2021'!$B$3:$LN$4660,24,0),"")+IFERROR(VLOOKUP(A171,'2022-2021'!$B$3:$LN$4660,40,0),"")),"")</f>
        <v>43972</v>
      </c>
      <c r="AI171">
        <f>IFERROR((IFERROR(VLOOKUP(A171,'2022-2021'!$B$3:$LN$4660,23,0),"")+IFERROR(VLOOKUP(A171,'2022-2021'!$B$3:$LN$4660,39,0),"")),"")</f>
        <v>26322</v>
      </c>
      <c r="AJ171">
        <f>IFERROR((IFERROR(VLOOKUP(A171,'2024-2023'!$B$3:$LN$4660,24,0),"")+IFERROR(VLOOKUP(A171,'2024-2023'!$B$3:$LN$4660,40,0),"")),"")</f>
        <v>11587</v>
      </c>
      <c r="AK171">
        <f>IFERROR((IFERROR(VLOOKUP(A171,'2024-2023'!$B$3:$LN$4660,23,0),"")+IFERROR(VLOOKUP(A171,'2024-2023'!$B$3:$LN$4660,39,0),"")),"")</f>
        <v>37411</v>
      </c>
      <c r="AL171">
        <f>IFERROR(VLOOKUP(A171,'2020-2019'!$B$3:$LN$466,'2020-2019'!$AM$1,0),"")</f>
        <v>12807</v>
      </c>
      <c r="AM171">
        <f>IFERROR(VLOOKUP(A171,'2022-2021'!$B$3:$LN$4660,38,0),"")</f>
        <v>32712</v>
      </c>
      <c r="AN171">
        <f>IFERROR(VLOOKUP(A171,'2022-2021'!$B$3:$LN$4660,37,0),"")</f>
        <v>19823</v>
      </c>
      <c r="AO171">
        <f>IFERROR(VLOOKUP(A171,'2024-2023'!$B$3:$LN$4660,38,0),"")</f>
        <v>21547</v>
      </c>
      <c r="AP171">
        <f>IFERROR(VLOOKUP(A171,'2024-2023'!$B$3:$LN$4660,37,0),"")</f>
        <v>1211</v>
      </c>
      <c r="AQ171">
        <f>IFERROR((IFERROR(VLOOKUP(A171,'2020-2019'!$B$3:$LN$466,'2020-2019'!$BL$1,0),"")+IFERROR(VLOOKUP(A171,'2020-2019'!$B$3:$LN$466,'2020-2019'!$BV$1,0),"")),"")</f>
        <v>3352</v>
      </c>
      <c r="AR171" s="5">
        <f t="shared" si="21"/>
        <v>1.0820000000000001</v>
      </c>
      <c r="AS171" t="str">
        <f>IFERROR(VLOOKUP(A171,риски!$G$2:$H$642,2,0),"")</f>
        <v>низкий</v>
      </c>
      <c r="AT171" t="str">
        <f>IFERROR(VLOOKUP(A171,Реест!A216:$P$30000,15,0),"")</f>
        <v xml:space="preserve"> www.kfcompany.org</v>
      </c>
      <c r="AU171" t="str">
        <f>IFERROR(VLOOKUP(A171,old!$A$3:$AU$2001,47,0),"")</f>
        <v>image141</v>
      </c>
      <c r="AV171" s="3">
        <f t="shared" si="22"/>
        <v>1.1649799146762994</v>
      </c>
      <c r="AW171" t="str">
        <f t="shared" si="16"/>
        <v xml:space="preserve"> ООО ПКО «КФК» зарегистрировано по адресу: 610002, г. Киров, ул. Урицкого/Орловская, д. 20/10, кв. 1007. Генеральным директором является Устюгова Екатерина Евгеньевна. Рост доходов компании за 5 лет: 108,2%. Рост финансовых активов компании за 5 лет: 116,5%. Объем заемных средств компании на конец 2024 года: 3352 тыс. руб. ФССП присвоил низкий уровень риска для данного ПКО.</v>
      </c>
      <c r="AX171" t="s">
        <v>22945</v>
      </c>
      <c r="AY171">
        <f>VLOOKUP(A171,'2024-2023'!$B$2:$NY$583,'2024-2023'!$BH$1,0)</f>
        <v>38385</v>
      </c>
      <c r="AZ171">
        <f>VLOOKUP(A171,'2024-2023'!$B$2:$NY$583,71,0)</f>
        <v>0</v>
      </c>
      <c r="BA171">
        <f>VLOOKUP(A171,'2024-2023'!$B$2:$NY$583,79,0)</f>
        <v>4192</v>
      </c>
      <c r="BB171">
        <f t="shared" si="17"/>
        <v>0.1092093265598541</v>
      </c>
      <c r="BC171" s="6">
        <f t="shared" si="18"/>
        <v>0.21640000000000001</v>
      </c>
      <c r="BD171" s="6">
        <f t="shared" si="19"/>
        <v>0.22756105296542975</v>
      </c>
      <c r="BE171" t="str">
        <f t="shared" si="20"/>
        <v>Малая фирма</v>
      </c>
    </row>
    <row r="172" spans="1:57">
      <c r="A172" s="10">
        <v>3123447980</v>
      </c>
      <c r="B172">
        <v>482</v>
      </c>
      <c r="C172" t="s">
        <v>1489</v>
      </c>
      <c r="D172">
        <v>3123447980</v>
      </c>
      <c r="E172" t="s">
        <v>15061</v>
      </c>
      <c r="F172" t="s">
        <v>14123</v>
      </c>
      <c r="G172" s="7">
        <v>43461</v>
      </c>
      <c r="H172">
        <v>7</v>
      </c>
      <c r="I172" t="s">
        <v>73</v>
      </c>
      <c r="J172" t="s">
        <v>5110</v>
      </c>
      <c r="K172" t="s">
        <v>7123</v>
      </c>
      <c r="L172" t="s">
        <v>1493</v>
      </c>
      <c r="M172">
        <f>VLOOKUP(D172,УК!$A$1:$B$599,2,0)/1000</f>
        <v>10</v>
      </c>
      <c r="R172" s="10">
        <f>IFERROR(IFERROR(VLOOKUP(A172,'2020-2019'!$B$3:$LN$466,108,0),"")+IFERROR(VLOOKUP(A172,'2020-2019'!$B$3:$LN$1000,91,0),""),"")</f>
        <v>0</v>
      </c>
      <c r="S172" s="10">
        <f>IFERROR(IFERROR(VLOOKUP(A172,'2022-2021'!$B$3:$LN$1000,108,0),"")+IFERROR(VLOOKUP(A172,'2022-2021'!$B$3:$LN$1000,92,0),""),"")</f>
        <v>0</v>
      </c>
      <c r="T172" s="10">
        <f>IFERROR(IFERROR(VLOOKUP(A172,'2022-2021'!$B$3:$LN$1000,107,0),"")+IFERROR(VLOOKUP(A172,'2022-2021'!$B$3:$LN$1000,91,0),""),"")</f>
        <v>0</v>
      </c>
      <c r="U172" s="10">
        <f>IFERROR(IFERROR(VLOOKUP(A172,'2024-2023'!$B$3:$LN$1000,108,0),"")+IFERROR(VLOOKUP(A172,'2024-2023'!$B$3:$LN$1000,92,0),""),"")</f>
        <v>39152</v>
      </c>
      <c r="V172" s="10">
        <f>IFERROR(IFERROR(VLOOKUP(A172,'2024-2023'!$B$3:$LN$1000,107,0),"")+IFERROR(VLOOKUP(A172,'2024-2023'!$B$3:$LN$1000,91,0),""),"")</f>
        <v>49967</v>
      </c>
      <c r="W172">
        <f>IFERROR(IFERROR(VLOOKUP(A172,'2020-2019'!$B$3:$LN$4660,93,0),"")+IFERROR(VLOOKUP(A172,'2020-2019'!$B$3:$LN$4660,109,0),""),"")</f>
        <v>0</v>
      </c>
      <c r="X172">
        <f>IFERROR(IFERROR(VLOOKUP(A172,'2022-2021'!$B$3:$LN$4660,94,0),"")+IFERROR(VLOOKUP(A172,'2022-2021'!$B$3:$LN$4660,110,0),""),"")</f>
        <v>0</v>
      </c>
      <c r="Y172">
        <f>IFERROR(IFERROR(VLOOKUP(A172,'2022-2021'!$B$3:$LN$4660,109,0),"")+IFERROR(VLOOKUP(A172,'2022-2021'!$B$3:$LN$4660,93,0),""),"")</f>
        <v>0</v>
      </c>
      <c r="Z172">
        <f>IFERROR((IFERROR(VLOOKUP(A172,'2024-2023'!$B$3:$LN$4660,110,0),"")+IFERROR(VLOOKUP(A172,'2024-2023'!$B$3:$LN$4660,94,0),"")),"")</f>
        <v>0</v>
      </c>
      <c r="AA172">
        <f>IFERROR((IFERROR(VLOOKUP(A172,'2024-2023'!$B$3:$LN$4660,93,0),"")+IFERROR(VLOOKUP(A172,'2024-2023'!$B$3:$LN$4660,109,0),"")),"")</f>
        <v>0</v>
      </c>
      <c r="AB172">
        <f>IFERROR((IFERROR(VLOOKUP(A172,'2020-2019'!$B$3:$LN$466,'2020-2019'!$CV$1,0),"")),"")</f>
        <v>0</v>
      </c>
      <c r="AC172">
        <f>IFERROR((IFERROR(VLOOKUP(A172,'2022-2021'!$B$3:$LN$4660,100,0),"")),"")</f>
        <v>0</v>
      </c>
      <c r="AD172">
        <f>IFERROR((IFERROR(VLOOKUP(A172,'2022-2021'!$B$3:$LN$4660,99,0),"")),"")</f>
        <v>0</v>
      </c>
      <c r="AE172">
        <f>IFERROR((IFERROR(VLOOKUP(A172,'2024-2023'!$B$3:$LN$4660,100,0),"")),"")</f>
        <v>36901</v>
      </c>
      <c r="AF172">
        <f>IFERROR(VLOOKUP(A172,'2024-2023'!$B$3:$LN$4660,99,0),"")</f>
        <v>-7870</v>
      </c>
      <c r="AG172">
        <f>IFERROR((IFERROR(VLOOKUP(A172,'2020-2019'!$B$3:$LN$4660,'2020-2019'!$X$1,0),"")+IFERROR(VLOOKUP(A172,'2020-2019'!$B$3:$LN$4660,'2020-2019'!$AN$1,0),"")),"")</f>
        <v>0</v>
      </c>
      <c r="AH172">
        <f>IFERROR((IFERROR(VLOOKUP(A172,'2022-2021'!$B$3:$LN$4660,24,0),"")+IFERROR(VLOOKUP(A172,'2022-2021'!$B$3:$LN$4660,40,0),"")),"")</f>
        <v>0</v>
      </c>
      <c r="AI172">
        <f>IFERROR((IFERROR(VLOOKUP(A172,'2022-2021'!$B$3:$LN$4660,23,0),"")+IFERROR(VLOOKUP(A172,'2022-2021'!$B$3:$LN$4660,39,0),"")),"")</f>
        <v>0</v>
      </c>
      <c r="AJ172">
        <f>IFERROR((IFERROR(VLOOKUP(A172,'2024-2023'!$B$3:$LN$4660,24,0),"")+IFERROR(VLOOKUP(A172,'2024-2023'!$B$3:$LN$4660,40,0),"")),"")</f>
        <v>0</v>
      </c>
      <c r="AK172">
        <f>IFERROR((IFERROR(VLOOKUP(A172,'2024-2023'!$B$3:$LN$4660,23,0),"")+IFERROR(VLOOKUP(A172,'2024-2023'!$B$3:$LN$4660,39,0),"")),"")</f>
        <v>0</v>
      </c>
      <c r="AL172">
        <f>IFERROR(VLOOKUP(A172,'2020-2019'!$B$3:$LN$466,'2020-2019'!$AM$1,0),"")</f>
        <v>96903</v>
      </c>
      <c r="AM172">
        <f>IFERROR(VLOOKUP(A172,'2022-2021'!$B$3:$LN$4660,38,0),"")</f>
        <v>210982</v>
      </c>
      <c r="AN172">
        <f>IFERROR(VLOOKUP(A172,'2022-2021'!$B$3:$LN$4660,37,0),"")</f>
        <v>267588</v>
      </c>
      <c r="AO172">
        <f>IFERROR(VLOOKUP(A172,'2024-2023'!$B$3:$LN$4660,38,0),"")</f>
        <v>315996</v>
      </c>
      <c r="AP172">
        <f>IFERROR(VLOOKUP(A172,'2024-2023'!$B$3:$LN$4660,37,0),"")</f>
        <v>317986</v>
      </c>
      <c r="AQ172">
        <f>IFERROR((IFERROR(VLOOKUP(A172,'2020-2019'!$B$3:$LN$466,'2020-2019'!$BL$1,0),"")+IFERROR(VLOOKUP(A172,'2020-2019'!$B$3:$LN$466,'2020-2019'!$BV$1,0),"")),"")</f>
        <v>1900</v>
      </c>
      <c r="AR172" s="5">
        <f t="shared" si="21"/>
        <v>1.276</v>
      </c>
      <c r="AS172" t="str">
        <f>IFERROR(VLOOKUP(A172,риски!$G$2:$H$642,2,0),"")</f>
        <v>низкий</v>
      </c>
      <c r="AT172" t="str">
        <f>IFERROR(VLOOKUP(A172,Реест!A217:$P$30000,15,0),"")</f>
        <v>cudolg.ru</v>
      </c>
      <c r="AU172" t="str">
        <f>IFERROR(VLOOKUP(A172,old!$A$3:$AU$2001,47,0),"")</f>
        <v>image246</v>
      </c>
      <c r="AV172" s="3" t="str">
        <f t="shared" si="22"/>
        <v/>
      </c>
      <c r="AW172" t="str">
        <f t="shared" si="16"/>
        <v xml:space="preserve"> ООО ПКО «ЦУД»  зарегистрировано по адресу: г. Белгород, Народный б-р, д. 70, ОФИС 688, 308009. Генеральным директором является Ярошова Екатерина Викторовна. Рост доходов компании за 5 лет: 127,6%. Объем заемных средств компании на конец 2024 года: 1900 тыс. руб. ФССП присвоил низкий уровень риска для данного ПКО.</v>
      </c>
      <c r="AX172" t="s">
        <v>22956</v>
      </c>
      <c r="AY172">
        <f>VLOOKUP(A172,'2024-2023'!$B$2:$NY$583,'2024-2023'!$BH$1,0)</f>
        <v>297958</v>
      </c>
      <c r="AZ172">
        <f>VLOOKUP(A172,'2024-2023'!$B$2:$NY$583,71,0)</f>
        <v>0</v>
      </c>
      <c r="BA172">
        <f>VLOOKUP(A172,'2024-2023'!$B$2:$NY$583,79,0)</f>
        <v>29144</v>
      </c>
      <c r="BB172">
        <f t="shared" si="17"/>
        <v>9.7812443364501039E-2</v>
      </c>
      <c r="BC172" s="6">
        <f t="shared" si="18"/>
        <v>0.25519999999999998</v>
      </c>
      <c r="BD172" s="6">
        <f t="shared" si="19"/>
        <v>-0.15750395260872177</v>
      </c>
      <c r="BE172" t="str">
        <f t="shared" si="20"/>
        <v>Малая фирма</v>
      </c>
    </row>
    <row r="173" spans="1:57">
      <c r="A173" s="10">
        <v>5904369714</v>
      </c>
      <c r="B173">
        <v>263</v>
      </c>
      <c r="C173" t="s">
        <v>1496</v>
      </c>
      <c r="D173">
        <v>5904369714</v>
      </c>
      <c r="E173" t="s">
        <v>15062</v>
      </c>
      <c r="F173" t="s">
        <v>14124</v>
      </c>
      <c r="G173" s="7">
        <v>43461</v>
      </c>
      <c r="H173">
        <v>7</v>
      </c>
      <c r="I173" t="s">
        <v>73</v>
      </c>
      <c r="J173" t="s">
        <v>5216</v>
      </c>
      <c r="K173" t="s">
        <v>5216</v>
      </c>
      <c r="L173" t="s">
        <v>1500</v>
      </c>
      <c r="M173">
        <f>VLOOKUP(D173,УК!$A$1:$B$599,2,0)/1000</f>
        <v>10</v>
      </c>
      <c r="R173" s="10">
        <f>IFERROR(IFERROR(VLOOKUP(A173,'2020-2019'!$B$3:$LN$466,108,0),"")+IFERROR(VLOOKUP(A173,'2020-2019'!$B$3:$LN$1000,91,0),""),"")</f>
        <v>35515</v>
      </c>
      <c r="S173" s="10">
        <f>IFERROR(IFERROR(VLOOKUP(A173,'2022-2021'!$B$3:$LN$1000,108,0),"")+IFERROR(VLOOKUP(A173,'2022-2021'!$B$3:$LN$1000,92,0),""),"")</f>
        <v>42333</v>
      </c>
      <c r="T173" s="10">
        <f>IFERROR(IFERROR(VLOOKUP(A173,'2022-2021'!$B$3:$LN$1000,107,0),"")+IFERROR(VLOOKUP(A173,'2022-2021'!$B$3:$LN$1000,91,0),""),"")</f>
        <v>28170</v>
      </c>
      <c r="U173" s="10">
        <f>IFERROR(IFERROR(VLOOKUP(A173,'2024-2023'!$B$3:$LN$1000,108,0),"")+IFERROR(VLOOKUP(A173,'2024-2023'!$B$3:$LN$1000,92,0),""),"")</f>
        <v>22728</v>
      </c>
      <c r="V173" s="10">
        <f>IFERROR(IFERROR(VLOOKUP(A173,'2024-2023'!$B$3:$LN$1000,107,0),"")+IFERROR(VLOOKUP(A173,'2024-2023'!$B$3:$LN$1000,91,0),""),"")</f>
        <v>22980</v>
      </c>
      <c r="W173">
        <f>IFERROR(IFERROR(VLOOKUP(A173,'2020-2019'!$B$3:$LN$4660,93,0),"")+IFERROR(VLOOKUP(A173,'2020-2019'!$B$3:$LN$4660,109,0),""),"")</f>
        <v>23779</v>
      </c>
      <c r="X173">
        <f>IFERROR(IFERROR(VLOOKUP(A173,'2022-2021'!$B$3:$LN$4660,94,0),"")+IFERROR(VLOOKUP(A173,'2022-2021'!$B$3:$LN$4660,110,0),""),"")</f>
        <v>303</v>
      </c>
      <c r="Y173">
        <f>IFERROR(IFERROR(VLOOKUP(A173,'2022-2021'!$B$3:$LN$4660,109,0),"")+IFERROR(VLOOKUP(A173,'2022-2021'!$B$3:$LN$4660,93,0),""),"")</f>
        <v>148</v>
      </c>
      <c r="Z173">
        <f>IFERROR((IFERROR(VLOOKUP(A173,'2024-2023'!$B$3:$LN$4660,110,0),"")+IFERROR(VLOOKUP(A173,'2024-2023'!$B$3:$LN$4660,94,0),"")),"")</f>
        <v>143</v>
      </c>
      <c r="AA173">
        <f>IFERROR((IFERROR(VLOOKUP(A173,'2024-2023'!$B$3:$LN$4660,93,0),"")+IFERROR(VLOOKUP(A173,'2024-2023'!$B$3:$LN$4660,109,0),"")),"")</f>
        <v>153</v>
      </c>
      <c r="AB173">
        <f>IFERROR((IFERROR(VLOOKUP(A173,'2020-2019'!$B$3:$LN$466,'2020-2019'!$CV$1,0),"")),"")</f>
        <v>9444</v>
      </c>
      <c r="AC173">
        <f>IFERROR((IFERROR(VLOOKUP(A173,'2022-2021'!$B$3:$LN$4660,100,0),"")),"")</f>
        <v>40487</v>
      </c>
      <c r="AD173">
        <f>IFERROR((IFERROR(VLOOKUP(A173,'2022-2021'!$B$3:$LN$4660,99,0),"")),"")</f>
        <v>27221</v>
      </c>
      <c r="AE173">
        <f>IFERROR((IFERROR(VLOOKUP(A173,'2024-2023'!$B$3:$LN$4660,100,0),"")),"")</f>
        <v>21619</v>
      </c>
      <c r="AF173">
        <f>IFERROR(VLOOKUP(A173,'2024-2023'!$B$3:$LN$4660,99,0),"")</f>
        <v>21449</v>
      </c>
      <c r="AG173">
        <f>IFERROR((IFERROR(VLOOKUP(A173,'2020-2019'!$B$3:$LN$4660,'2020-2019'!$X$1,0),"")+IFERROR(VLOOKUP(A173,'2020-2019'!$B$3:$LN$4660,'2020-2019'!$AN$1,0),"")),"")</f>
        <v>0</v>
      </c>
      <c r="AH173">
        <f>IFERROR((IFERROR(VLOOKUP(A173,'2022-2021'!$B$3:$LN$4660,24,0),"")+IFERROR(VLOOKUP(A173,'2022-2021'!$B$3:$LN$4660,40,0),"")),"")</f>
        <v>0</v>
      </c>
      <c r="AI173">
        <f>IFERROR((IFERROR(VLOOKUP(A173,'2022-2021'!$B$3:$LN$4660,23,0),"")+IFERROR(VLOOKUP(A173,'2022-2021'!$B$3:$LN$4660,39,0),"")),"")</f>
        <v>0</v>
      </c>
      <c r="AJ173">
        <f>IFERROR((IFERROR(VLOOKUP(A173,'2024-2023'!$B$3:$LN$4660,24,0),"")+IFERROR(VLOOKUP(A173,'2024-2023'!$B$3:$LN$4660,40,0),"")),"")</f>
        <v>0</v>
      </c>
      <c r="AK173">
        <f>IFERROR((IFERROR(VLOOKUP(A173,'2024-2023'!$B$3:$LN$4660,23,0),"")+IFERROR(VLOOKUP(A173,'2024-2023'!$B$3:$LN$4660,39,0),"")),"")</f>
        <v>0</v>
      </c>
      <c r="AL173">
        <f>IFERROR(VLOOKUP(A173,'2020-2019'!$B$3:$LN$466,'2020-2019'!$AM$1,0),"")</f>
        <v>28000</v>
      </c>
      <c r="AM173">
        <f>IFERROR(VLOOKUP(A173,'2022-2021'!$B$3:$LN$4660,38,0),"")</f>
        <v>30440</v>
      </c>
      <c r="AN173">
        <f>IFERROR(VLOOKUP(A173,'2022-2021'!$B$3:$LN$4660,37,0),"")</f>
        <v>29221</v>
      </c>
      <c r="AO173">
        <f>IFERROR(VLOOKUP(A173,'2024-2023'!$B$3:$LN$4660,38,0),"")</f>
        <v>28350</v>
      </c>
      <c r="AP173">
        <f>IFERROR(VLOOKUP(A173,'2024-2023'!$B$3:$LN$4660,37,0),"")</f>
        <v>27449</v>
      </c>
      <c r="AQ173">
        <f>IFERROR((IFERROR(VLOOKUP(A173,'2020-2019'!$B$3:$LN$466,'2020-2019'!$BL$1,0),"")+IFERROR(VLOOKUP(A173,'2020-2019'!$B$3:$LN$466,'2020-2019'!$BV$1,0),"")),"")</f>
        <v>0</v>
      </c>
      <c r="AR173" s="5">
        <f t="shared" si="21"/>
        <v>0.64700000000000002</v>
      </c>
      <c r="AS173" t="str">
        <f>IFERROR(VLOOKUP(A173,риски!$G$2:$H$642,2,0),"")</f>
        <v>низкий</v>
      </c>
      <c r="AT173" t="str">
        <f>IFERROR(VLOOKUP(A173,Реест!A218:$P$30000,15,0),"")</f>
        <v>айса.рф</v>
      </c>
      <c r="AU173" t="str">
        <f>IFERROR(VLOOKUP(A173,old!$A$3:$AU$2001,47,0),"")</f>
        <v>image250</v>
      </c>
      <c r="AV173" s="3" t="str">
        <f t="shared" si="22"/>
        <v/>
      </c>
      <c r="AW173" t="str">
        <f t="shared" si="16"/>
        <v xml:space="preserve"> ООО ПКО «Айса» зарегистрировано по адресу: 643,614990,59,,Пермь г,,Героев Хасана ул,9,,17/1. Генеральным директором является Горошкин Евгений Владимирович. Рост доходов компании за 5 лет: 64,7%. ФССП присвоил низкий уровень риска для данного ПКО.</v>
      </c>
      <c r="AX173" t="s">
        <v>22919</v>
      </c>
      <c r="AY173">
        <f>VLOOKUP(A173,'2024-2023'!$B$2:$NY$583,'2024-2023'!$BH$1,0)</f>
        <v>102438</v>
      </c>
      <c r="AZ173">
        <f>VLOOKUP(A173,'2024-2023'!$B$2:$NY$583,71,0)</f>
        <v>0</v>
      </c>
      <c r="BA173">
        <f>VLOOKUP(A173,'2024-2023'!$B$2:$NY$583,79,0)</f>
        <v>0</v>
      </c>
      <c r="BB173">
        <f t="shared" si="17"/>
        <v>0</v>
      </c>
      <c r="BC173" s="6">
        <f t="shared" si="18"/>
        <v>0.12940000000000002</v>
      </c>
      <c r="BD173" s="6">
        <f t="shared" si="19"/>
        <v>0.93337684943429067</v>
      </c>
      <c r="BE173" t="str">
        <f t="shared" si="20"/>
        <v>Малая фирма</v>
      </c>
    </row>
    <row r="174" spans="1:57">
      <c r="A174" s="10">
        <v>6821000354</v>
      </c>
      <c r="B174">
        <v>262</v>
      </c>
      <c r="C174" t="s">
        <v>14125</v>
      </c>
      <c r="D174">
        <v>6821000354</v>
      </c>
      <c r="E174" t="s">
        <v>15063</v>
      </c>
      <c r="F174" t="s">
        <v>14126</v>
      </c>
      <c r="G174" s="7">
        <v>43496</v>
      </c>
      <c r="H174">
        <v>7</v>
      </c>
      <c r="I174" t="s">
        <v>73</v>
      </c>
      <c r="J174" t="s">
        <v>5217</v>
      </c>
      <c r="K174" t="s">
        <v>5217</v>
      </c>
      <c r="L174" t="s">
        <v>8512</v>
      </c>
      <c r="M174">
        <f>VLOOKUP(D174,УК!$A$1:$B$599,2,0)/1000</f>
        <v>10</v>
      </c>
      <c r="R174" s="10">
        <f>IFERROR(IFERROR(VLOOKUP(A174,'2020-2019'!$B$3:$LN$466,108,0),"")+IFERROR(VLOOKUP(A174,'2020-2019'!$B$3:$LN$1000,91,0),""),"")</f>
        <v>528</v>
      </c>
      <c r="S174" s="10">
        <f>IFERROR(IFERROR(VLOOKUP(A174,'2022-2021'!$B$3:$LN$1000,108,0),"")+IFERROR(VLOOKUP(A174,'2022-2021'!$B$3:$LN$1000,92,0),""),"")</f>
        <v>4174</v>
      </c>
      <c r="T174" s="10">
        <f>IFERROR(IFERROR(VLOOKUP(A174,'2022-2021'!$B$3:$LN$1000,107,0),"")+IFERROR(VLOOKUP(A174,'2022-2021'!$B$3:$LN$1000,91,0),""),"")</f>
        <v>17704</v>
      </c>
      <c r="U174" s="10">
        <f>IFERROR(IFERROR(VLOOKUP(A174,'2024-2023'!$B$3:$LN$1000,108,0),"")+IFERROR(VLOOKUP(A174,'2024-2023'!$B$3:$LN$1000,92,0),""),"")</f>
        <v>22851</v>
      </c>
      <c r="V174" s="10">
        <f>IFERROR(IFERROR(VLOOKUP(A174,'2024-2023'!$B$3:$LN$1000,107,0),"")+IFERROR(VLOOKUP(A174,'2024-2023'!$B$3:$LN$1000,91,0),""),"")</f>
        <v>22947</v>
      </c>
      <c r="W174">
        <f>IFERROR(IFERROR(VLOOKUP(A174,'2020-2019'!$B$3:$LN$4660,93,0),"")+IFERROR(VLOOKUP(A174,'2020-2019'!$B$3:$LN$4660,109,0),""),"")</f>
        <v>424</v>
      </c>
      <c r="X174">
        <f>IFERROR(IFERROR(VLOOKUP(A174,'2022-2021'!$B$3:$LN$4660,94,0),"")+IFERROR(VLOOKUP(A174,'2022-2021'!$B$3:$LN$4660,110,0),""),"")</f>
        <v>4780</v>
      </c>
      <c r="Y174">
        <f>IFERROR(IFERROR(VLOOKUP(A174,'2022-2021'!$B$3:$LN$4660,109,0),"")+IFERROR(VLOOKUP(A174,'2022-2021'!$B$3:$LN$4660,93,0),""),"")</f>
        <v>14951</v>
      </c>
      <c r="Z174">
        <f>IFERROR((IFERROR(VLOOKUP(A174,'2024-2023'!$B$3:$LN$4660,110,0),"")+IFERROR(VLOOKUP(A174,'2024-2023'!$B$3:$LN$4660,94,0),"")),"")</f>
        <v>17940</v>
      </c>
      <c r="AA174">
        <f>IFERROR((IFERROR(VLOOKUP(A174,'2024-2023'!$B$3:$LN$4660,93,0),"")+IFERROR(VLOOKUP(A174,'2024-2023'!$B$3:$LN$4660,109,0),"")),"")</f>
        <v>15808</v>
      </c>
      <c r="AB174">
        <f>IFERROR((IFERROR(VLOOKUP(A174,'2020-2019'!$B$3:$LN$466,'2020-2019'!$CV$1,0),"")),"")</f>
        <v>-195</v>
      </c>
      <c r="AC174">
        <f>IFERROR((IFERROR(VLOOKUP(A174,'2022-2021'!$B$3:$LN$4660,100,0),"")),"")</f>
        <v>-784</v>
      </c>
      <c r="AD174">
        <f>IFERROR((IFERROR(VLOOKUP(A174,'2022-2021'!$B$3:$LN$4660,99,0),"")),"")</f>
        <v>2288</v>
      </c>
      <c r="AE174">
        <f>IFERROR((IFERROR(VLOOKUP(A174,'2024-2023'!$B$3:$LN$4660,100,0),"")),"")</f>
        <v>4202</v>
      </c>
      <c r="AF174">
        <f>IFERROR(VLOOKUP(A174,'2024-2023'!$B$3:$LN$4660,99,0),"")</f>
        <v>6481</v>
      </c>
      <c r="AG174">
        <f>IFERROR((IFERROR(VLOOKUP(A174,'2020-2019'!$B$3:$LN$4660,'2020-2019'!$X$1,0),"")+IFERROR(VLOOKUP(A174,'2020-2019'!$B$3:$LN$4660,'2020-2019'!$AN$1,0),"")),"")</f>
        <v>0</v>
      </c>
      <c r="AH174">
        <f>IFERROR((IFERROR(VLOOKUP(A174,'2022-2021'!$B$3:$LN$4660,24,0),"")+IFERROR(VLOOKUP(A174,'2022-2021'!$B$3:$LN$4660,40,0),"")),"")</f>
        <v>0</v>
      </c>
      <c r="AI174">
        <f>IFERROR((IFERROR(VLOOKUP(A174,'2022-2021'!$B$3:$LN$4660,23,0),"")+IFERROR(VLOOKUP(A174,'2022-2021'!$B$3:$LN$4660,39,0),"")),"")</f>
        <v>1330</v>
      </c>
      <c r="AJ174">
        <f>IFERROR((IFERROR(VLOOKUP(A174,'2024-2023'!$B$3:$LN$4660,24,0),"")+IFERROR(VLOOKUP(A174,'2024-2023'!$B$3:$LN$4660,40,0),"")),"")</f>
        <v>1750</v>
      </c>
      <c r="AK174">
        <f>IFERROR((IFERROR(VLOOKUP(A174,'2024-2023'!$B$3:$LN$4660,23,0),"")+IFERROR(VLOOKUP(A174,'2024-2023'!$B$3:$LN$4660,39,0),"")),"")</f>
        <v>1288</v>
      </c>
      <c r="AL174">
        <f>IFERROR(VLOOKUP(A174,'2020-2019'!$B$3:$LN$466,'2020-2019'!$AM$1,0),"")</f>
        <v>40478</v>
      </c>
      <c r="AM174">
        <f>IFERROR(VLOOKUP(A174,'2022-2021'!$B$3:$LN$4660,38,0),"")</f>
        <v>220935</v>
      </c>
      <c r="AN174">
        <f>IFERROR(VLOOKUP(A174,'2022-2021'!$B$3:$LN$4660,37,0),"")</f>
        <v>299996</v>
      </c>
      <c r="AO174">
        <f>IFERROR(VLOOKUP(A174,'2024-2023'!$B$3:$LN$4660,38,0),"")</f>
        <v>313966</v>
      </c>
      <c r="AP174">
        <f>IFERROR(VLOOKUP(A174,'2024-2023'!$B$3:$LN$4660,37,0),"")</f>
        <v>305941</v>
      </c>
      <c r="AQ174">
        <f>IFERROR((IFERROR(VLOOKUP(A174,'2020-2019'!$B$3:$LN$466,'2020-2019'!$BL$1,0),"")+IFERROR(VLOOKUP(A174,'2020-2019'!$B$3:$LN$466,'2020-2019'!$BV$1,0),"")),"")</f>
        <v>614</v>
      </c>
      <c r="AR174" s="5">
        <f t="shared" si="21"/>
        <v>43.46</v>
      </c>
      <c r="AS174" t="str">
        <f>IFERROR(VLOOKUP(A174,риски!$G$2:$H$642,2,0),"")</f>
        <v>низкий</v>
      </c>
      <c r="AT174" t="str">
        <f>IFERROR(VLOOKUP(A174,Реест!A219:$P$30000,15,0),"")</f>
        <v>tkbgenezis68.ru</v>
      </c>
      <c r="AU174" t="str">
        <f>IFERROR(VLOOKUP(A174,old!$A$3:$AU$2001,47,0),"")</f>
        <v>image196</v>
      </c>
      <c r="AV174" s="3">
        <f t="shared" si="22"/>
        <v>0.96842105263157896</v>
      </c>
      <c r="AW174" t="str">
        <f t="shared" si="16"/>
        <v xml:space="preserve"> ООО ПКО «Генезис» зарегистрировано по адресу: 392030, Тамбовская область, г.о. город Тамбов, г Тамбов, ш Моршанское, д. 23Д. Генеральным директором является Суханов Дмитрий Олегович. Рост доходов компании за 5 лет: 4346%. Рост финансовых активов компании за 5 лет: 96,84%. Объем заемных средств компании на конец 2024 года: 614 тыс. руб. ФССП присвоил низкий уровень риска для данного ПКО.</v>
      </c>
      <c r="AX174" t="s">
        <v>22947</v>
      </c>
      <c r="AY174">
        <f>VLOOKUP(A174,'2024-2023'!$B$2:$NY$583,'2024-2023'!$BH$1,0)</f>
        <v>7598</v>
      </c>
      <c r="AZ174">
        <f>VLOOKUP(A174,'2024-2023'!$B$2:$NY$583,71,0)</f>
        <v>0</v>
      </c>
      <c r="BA174">
        <f>VLOOKUP(A174,'2024-2023'!$B$2:$NY$583,79,0)</f>
        <v>0</v>
      </c>
      <c r="BB174">
        <f t="shared" si="17"/>
        <v>0</v>
      </c>
      <c r="BC174" s="6">
        <f t="shared" si="18"/>
        <v>8.6920000000000002</v>
      </c>
      <c r="BD174" s="6">
        <f t="shared" si="19"/>
        <v>0.28243343356430034</v>
      </c>
      <c r="BE174" t="str">
        <f t="shared" si="20"/>
        <v>Малая фирма</v>
      </c>
    </row>
    <row r="175" spans="1:57">
      <c r="A175" s="10">
        <v>2207010288</v>
      </c>
      <c r="B175">
        <v>387</v>
      </c>
      <c r="C175" t="s">
        <v>14127</v>
      </c>
      <c r="D175">
        <v>2207010288</v>
      </c>
      <c r="E175" t="s">
        <v>15064</v>
      </c>
      <c r="F175" t="s">
        <v>14128</v>
      </c>
      <c r="G175" s="7">
        <v>42347</v>
      </c>
      <c r="H175">
        <v>10</v>
      </c>
      <c r="I175" t="s">
        <v>73</v>
      </c>
      <c r="J175" t="s">
        <v>5439</v>
      </c>
      <c r="K175" t="s">
        <v>5438</v>
      </c>
      <c r="L175" t="s">
        <v>8515</v>
      </c>
      <c r="M175">
        <f>VLOOKUP(D175,УК!$A$1:$B$599,2,0)/1000</f>
        <v>10010</v>
      </c>
      <c r="R175" s="10">
        <f>IFERROR(IFERROR(VLOOKUP(A175,'2020-2019'!$B$3:$LN$466,108,0),"")+IFERROR(VLOOKUP(A175,'2020-2019'!$B$3:$LN$1000,91,0),""),"")</f>
        <v>5999</v>
      </c>
      <c r="S175" s="10">
        <f>IFERROR(IFERROR(VLOOKUP(A175,'2022-2021'!$B$3:$LN$1000,108,0),"")+IFERROR(VLOOKUP(A175,'2022-2021'!$B$3:$LN$1000,92,0),""),"")</f>
        <v>4014</v>
      </c>
      <c r="T175" s="10">
        <f>IFERROR(IFERROR(VLOOKUP(A175,'2022-2021'!$B$3:$LN$1000,107,0),"")+IFERROR(VLOOKUP(A175,'2022-2021'!$B$3:$LN$1000,91,0),""),"")</f>
        <v>4305</v>
      </c>
      <c r="U175" s="10">
        <f>IFERROR(IFERROR(VLOOKUP(A175,'2024-2023'!$B$3:$LN$1000,108,0),"")+IFERROR(VLOOKUP(A175,'2024-2023'!$B$3:$LN$1000,92,0),""),"")</f>
        <v>5191</v>
      </c>
      <c r="V175" s="10">
        <f>IFERROR(IFERROR(VLOOKUP(A175,'2024-2023'!$B$3:$LN$1000,107,0),"")+IFERROR(VLOOKUP(A175,'2024-2023'!$B$3:$LN$1000,91,0),""),"")</f>
        <v>3847</v>
      </c>
      <c r="W175">
        <f>IFERROR(IFERROR(VLOOKUP(A175,'2020-2019'!$B$3:$LN$4660,93,0),"")+IFERROR(VLOOKUP(A175,'2020-2019'!$B$3:$LN$4660,109,0),""),"")</f>
        <v>6578</v>
      </c>
      <c r="X175">
        <f>IFERROR(IFERROR(VLOOKUP(A175,'2022-2021'!$B$3:$LN$4660,94,0),"")+IFERROR(VLOOKUP(A175,'2022-2021'!$B$3:$LN$4660,110,0),""),"")</f>
        <v>4271</v>
      </c>
      <c r="Y175">
        <f>IFERROR(IFERROR(VLOOKUP(A175,'2022-2021'!$B$3:$LN$4660,109,0),"")+IFERROR(VLOOKUP(A175,'2022-2021'!$B$3:$LN$4660,93,0),""),"")</f>
        <v>3954</v>
      </c>
      <c r="Z175">
        <f>IFERROR((IFERROR(VLOOKUP(A175,'2024-2023'!$B$3:$LN$4660,110,0),"")+IFERROR(VLOOKUP(A175,'2024-2023'!$B$3:$LN$4660,94,0),"")),"")</f>
        <v>3416</v>
      </c>
      <c r="AA175">
        <f>IFERROR((IFERROR(VLOOKUP(A175,'2024-2023'!$B$3:$LN$4660,93,0),"")+IFERROR(VLOOKUP(A175,'2024-2023'!$B$3:$LN$4660,109,0),"")),"")</f>
        <v>2091</v>
      </c>
      <c r="AB175">
        <f>IFERROR((IFERROR(VLOOKUP(A175,'2020-2019'!$B$3:$LN$466,'2020-2019'!$CV$1,0),"")),"")</f>
        <v>1427</v>
      </c>
      <c r="AC175">
        <f>IFERROR((IFERROR(VLOOKUP(A175,'2022-2021'!$B$3:$LN$4660,100,0),"")),"")</f>
        <v>-488</v>
      </c>
      <c r="AD175">
        <f>IFERROR((IFERROR(VLOOKUP(A175,'2022-2021'!$B$3:$LN$4660,99,0),"")),"")</f>
        <v>59</v>
      </c>
      <c r="AE175">
        <f>IFERROR((IFERROR(VLOOKUP(A175,'2024-2023'!$B$3:$LN$4660,100,0),"")),"")</f>
        <v>1482</v>
      </c>
      <c r="AF175">
        <f>IFERROR(VLOOKUP(A175,'2024-2023'!$B$3:$LN$4660,99,0),"")</f>
        <v>1387</v>
      </c>
      <c r="AG175">
        <f>IFERROR((IFERROR(VLOOKUP(A175,'2020-2019'!$B$3:$LN$4660,'2020-2019'!$X$1,0),"")+IFERROR(VLOOKUP(A175,'2020-2019'!$B$3:$LN$4660,'2020-2019'!$AN$1,0),"")),"")</f>
        <v>6218</v>
      </c>
      <c r="AH175">
        <f>IFERROR((IFERROR(VLOOKUP(A175,'2022-2021'!$B$3:$LN$4660,24,0),"")+IFERROR(VLOOKUP(A175,'2022-2021'!$B$3:$LN$4660,40,0),"")),"")</f>
        <v>6275</v>
      </c>
      <c r="AI175">
        <f>IFERROR((IFERROR(VLOOKUP(A175,'2022-2021'!$B$3:$LN$4660,23,0),"")+IFERROR(VLOOKUP(A175,'2022-2021'!$B$3:$LN$4660,39,0),"")),"")</f>
        <v>6300</v>
      </c>
      <c r="AJ175">
        <f>IFERROR((IFERROR(VLOOKUP(A175,'2024-2023'!$B$3:$LN$4660,24,0),"")+IFERROR(VLOOKUP(A175,'2024-2023'!$B$3:$LN$4660,40,0),"")),"")</f>
        <v>3701</v>
      </c>
      <c r="AK175">
        <f>IFERROR((IFERROR(VLOOKUP(A175,'2024-2023'!$B$3:$LN$4660,23,0),"")+IFERROR(VLOOKUP(A175,'2024-2023'!$B$3:$LN$4660,39,0),"")),"")</f>
        <v>5209</v>
      </c>
      <c r="AL175">
        <f>IFERROR(VLOOKUP(A175,'2020-2019'!$B$3:$LN$466,'2020-2019'!$AM$1,0),"")</f>
        <v>7037</v>
      </c>
      <c r="AM175">
        <f>IFERROR(VLOOKUP(A175,'2022-2021'!$B$3:$LN$4660,38,0),"")</f>
        <v>6402</v>
      </c>
      <c r="AN175">
        <f>IFERROR(VLOOKUP(A175,'2022-2021'!$B$3:$LN$4660,37,0),"")</f>
        <v>6293</v>
      </c>
      <c r="AO175">
        <f>IFERROR(VLOOKUP(A175,'2024-2023'!$B$3:$LN$4660,38,0),"")</f>
        <v>3504</v>
      </c>
      <c r="AP175">
        <f>IFERROR(VLOOKUP(A175,'2024-2023'!$B$3:$LN$4660,37,0),"")</f>
        <v>3504</v>
      </c>
      <c r="AQ175">
        <f>IFERROR((IFERROR(VLOOKUP(A175,'2020-2019'!$B$3:$LN$466,'2020-2019'!$BL$1,0),"")+IFERROR(VLOOKUP(A175,'2020-2019'!$B$3:$LN$466,'2020-2019'!$BV$1,0),"")),"")</f>
        <v>11390</v>
      </c>
      <c r="AR175" s="5">
        <f t="shared" si="21"/>
        <v>0.64100000000000001</v>
      </c>
      <c r="AS175" t="str">
        <f>IFERROR(VLOOKUP(A175,риски!$G$2:$H$642,2,0),"")</f>
        <v>низкий</v>
      </c>
      <c r="AT175" t="str">
        <f>IFERROR(VLOOKUP(A175,Реест!A220:$P$30000,15,0),"")</f>
        <v>altaicollector.ru</v>
      </c>
      <c r="AU175" t="str">
        <f>IFERROR(VLOOKUP(A175,old!$A$3:$AU$2001,47,0),"")</f>
        <v>image223</v>
      </c>
      <c r="AV175" s="3">
        <f t="shared" si="22"/>
        <v>0.8377291733676423</v>
      </c>
      <c r="AW175" t="str">
        <f t="shared" si="16"/>
        <v xml:space="preserve"> ООО ПКО «Алтай» зарегистрировано по адресу: г. Барнаул, ул. Попова, д. 220Б, 656067. Генеральным директором является Чебановская Юлия Геннадьевна. Рост доходов компании за 5 лет: 64,1%. Рост финансовых активов компании за 5 лет: 83,77%. Объем заемных средств компании на конец 2024 года: 11390 тыс. руб. ФССП присвоил низкий уровень риска для данного ПКО.</v>
      </c>
      <c r="AX175" t="s">
        <v>22954</v>
      </c>
      <c r="AY175">
        <f>VLOOKUP(A175,'2024-2023'!$B$2:$NY$583,'2024-2023'!$BH$1,0)</f>
        <v>18313</v>
      </c>
      <c r="AZ175">
        <f>VLOOKUP(A175,'2024-2023'!$B$2:$NY$583,71,0)</f>
        <v>0</v>
      </c>
      <c r="BA175">
        <f>VLOOKUP(A175,'2024-2023'!$B$2:$NY$583,79,0)</f>
        <v>620</v>
      </c>
      <c r="BB175">
        <f t="shared" si="17"/>
        <v>3.3855730901545353E-2</v>
      </c>
      <c r="BC175" s="6">
        <f t="shared" si="18"/>
        <v>0.12820000000000001</v>
      </c>
      <c r="BD175" s="6">
        <f t="shared" si="19"/>
        <v>0.36054068105016895</v>
      </c>
      <c r="BE175" t="str">
        <f t="shared" si="20"/>
        <v>Малая фирма</v>
      </c>
    </row>
    <row r="176" spans="1:57">
      <c r="A176" s="10">
        <v>278124947</v>
      </c>
      <c r="B176">
        <v>235</v>
      </c>
      <c r="C176" t="s">
        <v>14129</v>
      </c>
      <c r="D176">
        <v>278124947</v>
      </c>
      <c r="E176" t="s">
        <v>15065</v>
      </c>
      <c r="F176" t="s">
        <v>14130</v>
      </c>
      <c r="G176" s="7">
        <v>38930</v>
      </c>
      <c r="H176">
        <v>20</v>
      </c>
      <c r="I176" t="s">
        <v>73</v>
      </c>
      <c r="J176" t="s">
        <v>5439</v>
      </c>
      <c r="K176" t="s">
        <v>5438</v>
      </c>
      <c r="L176" t="s">
        <v>1519</v>
      </c>
      <c r="M176">
        <f>VLOOKUP(D176,УК!$A$1:$B$599,2,0)/1000</f>
        <v>10</v>
      </c>
      <c r="R176" s="10">
        <f>IFERROR(IFERROR(VLOOKUP(A176,'2020-2019'!$B$3:$LN$466,108,0),"")+IFERROR(VLOOKUP(A176,'2020-2019'!$B$3:$LN$1000,91,0),""),"")</f>
        <v>17205</v>
      </c>
      <c r="S176" s="10">
        <f>IFERROR(IFERROR(VLOOKUP(A176,'2022-2021'!$B$3:$LN$1000,108,0),"")+IFERROR(VLOOKUP(A176,'2022-2021'!$B$3:$LN$1000,92,0),""),"")</f>
        <v>11544</v>
      </c>
      <c r="T176" s="10">
        <f>IFERROR(IFERROR(VLOOKUP(A176,'2022-2021'!$B$3:$LN$1000,107,0),"")+IFERROR(VLOOKUP(A176,'2022-2021'!$B$3:$LN$1000,91,0),""),"")</f>
        <v>22040</v>
      </c>
      <c r="U176" s="10">
        <f>IFERROR(IFERROR(VLOOKUP(A176,'2024-2023'!$B$3:$LN$1000,108,0),"")+IFERROR(VLOOKUP(A176,'2024-2023'!$B$3:$LN$1000,92,0),""),"")</f>
        <v>29526</v>
      </c>
      <c r="V176" s="10">
        <f>IFERROR(IFERROR(VLOOKUP(A176,'2024-2023'!$B$3:$LN$1000,107,0),"")+IFERROR(VLOOKUP(A176,'2024-2023'!$B$3:$LN$1000,91,0),""),"")</f>
        <v>11004</v>
      </c>
      <c r="W176">
        <f>IFERROR(IFERROR(VLOOKUP(A176,'2020-2019'!$B$3:$LN$4660,93,0),"")+IFERROR(VLOOKUP(A176,'2020-2019'!$B$3:$LN$4660,109,0),""),"")</f>
        <v>9808</v>
      </c>
      <c r="X176">
        <f>IFERROR(IFERROR(VLOOKUP(A176,'2022-2021'!$B$3:$LN$4660,94,0),"")+IFERROR(VLOOKUP(A176,'2022-2021'!$B$3:$LN$4660,110,0),""),"")</f>
        <v>6803</v>
      </c>
      <c r="Y176">
        <f>IFERROR(IFERROR(VLOOKUP(A176,'2022-2021'!$B$3:$LN$4660,109,0),"")+IFERROR(VLOOKUP(A176,'2022-2021'!$B$3:$LN$4660,93,0),""),"")</f>
        <v>16298</v>
      </c>
      <c r="Z176">
        <f>IFERROR((IFERROR(VLOOKUP(A176,'2024-2023'!$B$3:$LN$4660,110,0),"")+IFERROR(VLOOKUP(A176,'2024-2023'!$B$3:$LN$4660,94,0),"")),"")</f>
        <v>21356</v>
      </c>
      <c r="AA176">
        <f>IFERROR((IFERROR(VLOOKUP(A176,'2024-2023'!$B$3:$LN$4660,93,0),"")+IFERROR(VLOOKUP(A176,'2024-2023'!$B$3:$LN$4660,109,0),"")),"")</f>
        <v>8340</v>
      </c>
      <c r="AB176">
        <f>IFERROR((IFERROR(VLOOKUP(A176,'2020-2019'!$B$3:$LN$466,'2020-2019'!$CV$1,0),"")),"")</f>
        <v>5751</v>
      </c>
      <c r="AC176">
        <f>IFERROR((IFERROR(VLOOKUP(A176,'2022-2021'!$B$3:$LN$4660,100,0),"")),"")</f>
        <v>3562</v>
      </c>
      <c r="AD176">
        <f>IFERROR((IFERROR(VLOOKUP(A176,'2022-2021'!$B$3:$LN$4660,99,0),"")),"")</f>
        <v>4586</v>
      </c>
      <c r="AE176">
        <f>IFERROR((IFERROR(VLOOKUP(A176,'2024-2023'!$B$3:$LN$4660,100,0),"")),"")</f>
        <v>6398</v>
      </c>
      <c r="AF176">
        <f>IFERROR(VLOOKUP(A176,'2024-2023'!$B$3:$LN$4660,99,0),"")</f>
        <v>1212</v>
      </c>
      <c r="AG176">
        <f>IFERROR((IFERROR(VLOOKUP(A176,'2020-2019'!$B$3:$LN$4660,'2020-2019'!$X$1,0),"")+IFERROR(VLOOKUP(A176,'2020-2019'!$B$3:$LN$4660,'2020-2019'!$AN$1,0),"")),"")</f>
        <v>0</v>
      </c>
      <c r="AH176">
        <f>IFERROR((IFERROR(VLOOKUP(A176,'2022-2021'!$B$3:$LN$4660,24,0),"")+IFERROR(VLOOKUP(A176,'2022-2021'!$B$3:$LN$4660,40,0),"")),"")</f>
        <v>0</v>
      </c>
      <c r="AI176">
        <f>IFERROR((IFERROR(VLOOKUP(A176,'2022-2021'!$B$3:$LN$4660,23,0),"")+IFERROR(VLOOKUP(A176,'2022-2021'!$B$3:$LN$4660,39,0),"")),"")</f>
        <v>0</v>
      </c>
      <c r="AJ176">
        <f>IFERROR((IFERROR(VLOOKUP(A176,'2024-2023'!$B$3:$LN$4660,24,0),"")+IFERROR(VLOOKUP(A176,'2024-2023'!$B$3:$LN$4660,40,0),"")),"")</f>
        <v>0</v>
      </c>
      <c r="AK176">
        <f>IFERROR((IFERROR(VLOOKUP(A176,'2024-2023'!$B$3:$LN$4660,23,0),"")+IFERROR(VLOOKUP(A176,'2024-2023'!$B$3:$LN$4660,39,0),"")),"")</f>
        <v>0</v>
      </c>
      <c r="AL176">
        <f>IFERROR(VLOOKUP(A176,'2020-2019'!$B$3:$LN$466,'2020-2019'!$AM$1,0),"")</f>
        <v>11177</v>
      </c>
      <c r="AM176">
        <f>IFERROR(VLOOKUP(A176,'2022-2021'!$B$3:$LN$4660,38,0),"")</f>
        <v>24938</v>
      </c>
      <c r="AN176">
        <f>IFERROR(VLOOKUP(A176,'2022-2021'!$B$3:$LN$4660,37,0),"")</f>
        <v>92626</v>
      </c>
      <c r="AO176">
        <f>IFERROR(VLOOKUP(A176,'2024-2023'!$B$3:$LN$4660,38,0),"")</f>
        <v>80056</v>
      </c>
      <c r="AP176">
        <f>IFERROR(VLOOKUP(A176,'2024-2023'!$B$3:$LN$4660,37,0),"")</f>
        <v>95534</v>
      </c>
      <c r="AQ176">
        <f>IFERROR((IFERROR(VLOOKUP(A176,'2020-2019'!$B$3:$LN$466,'2020-2019'!$BL$1,0),"")+IFERROR(VLOOKUP(A176,'2020-2019'!$B$3:$LN$466,'2020-2019'!$BV$1,0),"")),"")</f>
        <v>0</v>
      </c>
      <c r="AR176" s="5">
        <f t="shared" si="21"/>
        <v>0.64</v>
      </c>
      <c r="AS176" t="str">
        <f>IFERROR(VLOOKUP(A176,риски!$G$2:$H$642,2,0),"")</f>
        <v>низкий</v>
      </c>
      <c r="AT176" t="str">
        <f>IFERROR(VLOOKUP(A176,Реест!A221:$P$30000,15,0),"")</f>
        <v>юристъ24.рф</v>
      </c>
      <c r="AU176" t="str">
        <f>IFERROR(VLOOKUP(A176,old!$A$3:$AU$2001,47,0),"")</f>
        <v>image1001</v>
      </c>
      <c r="AV176" s="3" t="str">
        <f t="shared" si="22"/>
        <v/>
      </c>
      <c r="AW176" t="str">
        <f t="shared" si="16"/>
        <v xml:space="preserve"> ООО ПКО «Юристъ» зарегистрировано по адресу: 450078, г.Уфа, пр-кт.Салавата Юлаева, д.59. Генеральным директором является Чебановская Юлия Геннадьевна. Рост доходов компании за 5 лет: 64%. ФССП присвоил низкий уровень риска для данного ПКО.</v>
      </c>
      <c r="AX176" t="s">
        <v>22928</v>
      </c>
      <c r="AY176">
        <f>VLOOKUP(A176,'2024-2023'!$B$2:$NY$583,'2024-2023'!$BH$1,0)</f>
        <v>101290</v>
      </c>
      <c r="AZ176">
        <f>VLOOKUP(A176,'2024-2023'!$B$2:$NY$583,71,0)</f>
        <v>0</v>
      </c>
      <c r="BA176">
        <f>VLOOKUP(A176,'2024-2023'!$B$2:$NY$583,79,0)</f>
        <v>297</v>
      </c>
      <c r="BB176">
        <f t="shared" si="17"/>
        <v>2.9321749432323031E-3</v>
      </c>
      <c r="BC176" s="6">
        <f t="shared" si="18"/>
        <v>0.128</v>
      </c>
      <c r="BD176" s="6">
        <f t="shared" si="19"/>
        <v>0.11014176663031625</v>
      </c>
      <c r="BE176" t="str">
        <f t="shared" si="20"/>
        <v>Малая фирма</v>
      </c>
    </row>
    <row r="177" spans="1:57">
      <c r="A177" s="10">
        <v>7606119487</v>
      </c>
      <c r="B177">
        <v>161</v>
      </c>
      <c r="C177" t="s">
        <v>14131</v>
      </c>
      <c r="D177">
        <v>7606119487</v>
      </c>
      <c r="E177" t="s">
        <v>15066</v>
      </c>
      <c r="F177" t="s">
        <v>14132</v>
      </c>
      <c r="G177" s="7">
        <v>43507</v>
      </c>
      <c r="H177">
        <v>7</v>
      </c>
      <c r="I177" t="s">
        <v>73</v>
      </c>
      <c r="J177" t="s">
        <v>23213</v>
      </c>
      <c r="K177" t="s">
        <v>20431</v>
      </c>
      <c r="L177" t="s">
        <v>8520</v>
      </c>
      <c r="M177">
        <f>VLOOKUP(D177,УК!$A$1:$B$599,2,0)/1000</f>
        <v>20</v>
      </c>
      <c r="R177" s="10">
        <f>IFERROR(IFERROR(VLOOKUP(A177,'2020-2019'!$B$3:$LN$466,108,0),"")+IFERROR(VLOOKUP(A177,'2020-2019'!$B$3:$LN$1000,91,0),""),"")</f>
        <v>31721</v>
      </c>
      <c r="S177" s="10">
        <f>IFERROR(IFERROR(VLOOKUP(A177,'2022-2021'!$B$3:$LN$1000,108,0),"")+IFERROR(VLOOKUP(A177,'2022-2021'!$B$3:$LN$1000,92,0),""),"")</f>
        <v>46033</v>
      </c>
      <c r="T177" s="10">
        <f>IFERROR(IFERROR(VLOOKUP(A177,'2022-2021'!$B$3:$LN$1000,107,0),"")+IFERROR(VLOOKUP(A177,'2022-2021'!$B$3:$LN$1000,91,0),""),"")</f>
        <v>52945</v>
      </c>
      <c r="U177" s="10">
        <f>IFERROR(IFERROR(VLOOKUP(A177,'2024-2023'!$B$3:$LN$1000,108,0),"")+IFERROR(VLOOKUP(A177,'2024-2023'!$B$3:$LN$1000,92,0),""),"")</f>
        <v>62161</v>
      </c>
      <c r="V177" s="10">
        <f>IFERROR(IFERROR(VLOOKUP(A177,'2024-2023'!$B$3:$LN$1000,107,0),"")+IFERROR(VLOOKUP(A177,'2024-2023'!$B$3:$LN$1000,91,0),""),"")</f>
        <v>66387</v>
      </c>
      <c r="W177">
        <f>IFERROR(IFERROR(VLOOKUP(A177,'2020-2019'!$B$3:$LN$4660,93,0),"")+IFERROR(VLOOKUP(A177,'2020-2019'!$B$3:$LN$4660,109,0),""),"")</f>
        <v>62237</v>
      </c>
      <c r="X177">
        <f>IFERROR(IFERROR(VLOOKUP(A177,'2022-2021'!$B$3:$LN$4660,94,0),"")+IFERROR(VLOOKUP(A177,'2022-2021'!$B$3:$LN$4660,110,0),""),"")</f>
        <v>20218</v>
      </c>
      <c r="Y177">
        <f>IFERROR(IFERROR(VLOOKUP(A177,'2022-2021'!$B$3:$LN$4660,109,0),"")+IFERROR(VLOOKUP(A177,'2022-2021'!$B$3:$LN$4660,93,0),""),"")</f>
        <v>30669</v>
      </c>
      <c r="Z177">
        <f>IFERROR((IFERROR(VLOOKUP(A177,'2024-2023'!$B$3:$LN$4660,110,0),"")+IFERROR(VLOOKUP(A177,'2024-2023'!$B$3:$LN$4660,94,0),"")),"")</f>
        <v>30421</v>
      </c>
      <c r="AA177">
        <f>IFERROR((IFERROR(VLOOKUP(A177,'2024-2023'!$B$3:$LN$4660,93,0),"")+IFERROR(VLOOKUP(A177,'2024-2023'!$B$3:$LN$4660,109,0),"")),"")</f>
        <v>20897</v>
      </c>
      <c r="AB177">
        <f>IFERROR((IFERROR(VLOOKUP(A177,'2020-2019'!$B$3:$LN$466,'2020-2019'!$CV$1,0),"")),"")</f>
        <v>-40873</v>
      </c>
      <c r="AC177">
        <f>IFERROR((IFERROR(VLOOKUP(A177,'2022-2021'!$B$3:$LN$4660,100,0),"")),"")</f>
        <v>12333</v>
      </c>
      <c r="AD177">
        <f>IFERROR((IFERROR(VLOOKUP(A177,'2022-2021'!$B$3:$LN$4660,99,0),"")),"")</f>
        <v>6300</v>
      </c>
      <c r="AE177">
        <f>IFERROR((IFERROR(VLOOKUP(A177,'2024-2023'!$B$3:$LN$4660,100,0),"")),"")</f>
        <v>7075</v>
      </c>
      <c r="AF177">
        <f>IFERROR(VLOOKUP(A177,'2024-2023'!$B$3:$LN$4660,99,0),"")</f>
        <v>18034</v>
      </c>
      <c r="AG177">
        <f>IFERROR((IFERROR(VLOOKUP(A177,'2020-2019'!$B$3:$LN$4660,'2020-2019'!$X$1,0),"")+IFERROR(VLOOKUP(A177,'2020-2019'!$B$3:$LN$4660,'2020-2019'!$AN$1,0),"")),"")</f>
        <v>6460</v>
      </c>
      <c r="AH177">
        <f>IFERROR((IFERROR(VLOOKUP(A177,'2022-2021'!$B$3:$LN$4660,24,0),"")+IFERROR(VLOOKUP(A177,'2022-2021'!$B$3:$LN$4660,40,0),"")),"")</f>
        <v>17728</v>
      </c>
      <c r="AI177">
        <f>IFERROR((IFERROR(VLOOKUP(A177,'2022-2021'!$B$3:$LN$4660,23,0),"")+IFERROR(VLOOKUP(A177,'2022-2021'!$B$3:$LN$4660,39,0),"")),"")</f>
        <v>15954</v>
      </c>
      <c r="AJ177">
        <f>IFERROR((IFERROR(VLOOKUP(A177,'2024-2023'!$B$3:$LN$4660,24,0),"")+IFERROR(VLOOKUP(A177,'2024-2023'!$B$3:$LN$4660,40,0),"")),"")</f>
        <v>14823</v>
      </c>
      <c r="AK177">
        <f>IFERROR((IFERROR(VLOOKUP(A177,'2024-2023'!$B$3:$LN$4660,23,0),"")+IFERROR(VLOOKUP(A177,'2024-2023'!$B$3:$LN$4660,39,0),"")),"")</f>
        <v>15333</v>
      </c>
      <c r="AL177">
        <f>IFERROR(VLOOKUP(A177,'2020-2019'!$B$3:$LN$466,'2020-2019'!$AM$1,0),"")</f>
        <v>53052</v>
      </c>
      <c r="AM177">
        <f>IFERROR(VLOOKUP(A177,'2022-2021'!$B$3:$LN$4660,38,0),"")</f>
        <v>255</v>
      </c>
      <c r="AN177">
        <f>IFERROR(VLOOKUP(A177,'2022-2021'!$B$3:$LN$4660,37,0),"")</f>
        <v>5541</v>
      </c>
      <c r="AO177">
        <f>IFERROR(VLOOKUP(A177,'2024-2023'!$B$3:$LN$4660,38,0),"")</f>
        <v>5625</v>
      </c>
      <c r="AP177">
        <f>IFERROR(VLOOKUP(A177,'2024-2023'!$B$3:$LN$4660,37,0),"")</f>
        <v>1722</v>
      </c>
      <c r="AQ177">
        <f>IFERROR((IFERROR(VLOOKUP(A177,'2020-2019'!$B$3:$LN$466,'2020-2019'!$BL$1,0),"")+IFERROR(VLOOKUP(A177,'2020-2019'!$B$3:$LN$466,'2020-2019'!$BV$1,0),"")),"")</f>
        <v>0</v>
      </c>
      <c r="AR177" s="5">
        <f t="shared" si="21"/>
        <v>2.093</v>
      </c>
      <c r="AS177" t="str">
        <f>IFERROR(VLOOKUP(A177,риски!$G$2:$H$642,2,0),"")</f>
        <v>низкий</v>
      </c>
      <c r="AT177" t="str">
        <f>IFERROR(VLOOKUP(A177,Реест!A222:$P$30000,15,0),"")</f>
        <v>unalex.ru</v>
      </c>
      <c r="AU177" t="str">
        <f>IFERROR(VLOOKUP(A177,old!$A$3:$AU$2001,47,0),"")</f>
        <v>image184</v>
      </c>
      <c r="AV177" s="3">
        <f t="shared" si="22"/>
        <v>2.3735294117647059</v>
      </c>
      <c r="AW177" t="str">
        <f t="shared" si="16"/>
        <v xml:space="preserve"> ООО ПКО «Юридическая компания «Уна Лекс» зарегистрировано по адресу: 150040, Ярославская область, г. Ярославль, пр-кт Октября, дом 56, офис 310. Генеральным директором является Фарафонова Полина Евгеньевна. Рост доходов компании за 5 лет: 209,3%. Рост финансовых активов компании за 5 лет: 237,35%. ФССП присвоил низкий уровень риска для данного ПКО.</v>
      </c>
      <c r="AX177" t="s">
        <v>22941</v>
      </c>
      <c r="AY177">
        <f>VLOOKUP(A177,'2024-2023'!$B$2:$NY$583,'2024-2023'!$BH$1,0)</f>
        <v>17159</v>
      </c>
      <c r="AZ177">
        <f>VLOOKUP(A177,'2024-2023'!$B$2:$NY$583,71,0)</f>
        <v>5167</v>
      </c>
      <c r="BA177">
        <f>VLOOKUP(A177,'2024-2023'!$B$2:$NY$583,79,0)</f>
        <v>1335</v>
      </c>
      <c r="BB177">
        <f t="shared" si="17"/>
        <v>0.37892651086893175</v>
      </c>
      <c r="BC177" s="6">
        <f t="shared" si="18"/>
        <v>0.41859999999999997</v>
      </c>
      <c r="BD177" s="6">
        <f t="shared" si="19"/>
        <v>0.27164956994592315</v>
      </c>
      <c r="BE177" t="str">
        <f t="shared" si="20"/>
        <v>Малая фирма</v>
      </c>
    </row>
    <row r="178" spans="1:57">
      <c r="A178" s="10">
        <v>9729013879</v>
      </c>
      <c r="B178">
        <v>367</v>
      </c>
      <c r="C178" t="s">
        <v>1538</v>
      </c>
      <c r="D178">
        <v>9729013879</v>
      </c>
      <c r="E178" t="s">
        <v>15069</v>
      </c>
      <c r="F178" t="s">
        <v>14135</v>
      </c>
      <c r="G178" s="7">
        <v>42545</v>
      </c>
      <c r="H178">
        <v>10</v>
      </c>
      <c r="I178" t="s">
        <v>73</v>
      </c>
      <c r="J178" t="s">
        <v>5328</v>
      </c>
      <c r="K178" t="s">
        <v>1541</v>
      </c>
      <c r="L178" t="s">
        <v>1542</v>
      </c>
      <c r="M178">
        <f>VLOOKUP(D178,УК!$A$1:$B$599,2,0)/1000</f>
        <v>10</v>
      </c>
      <c r="R178" s="10">
        <f>IFERROR(IFERROR(VLOOKUP(A178,'2020-2019'!$B$3:$LN$466,108,0),"")+IFERROR(VLOOKUP(A178,'2020-2019'!$B$3:$LN$1000,91,0),""),"")</f>
        <v>8311</v>
      </c>
      <c r="S178" s="10">
        <f>IFERROR(IFERROR(VLOOKUP(A178,'2022-2021'!$B$3:$LN$1000,108,0),"")+IFERROR(VLOOKUP(A178,'2022-2021'!$B$3:$LN$1000,92,0),""),"")</f>
        <v>5350</v>
      </c>
      <c r="T178" s="10">
        <f>IFERROR(IFERROR(VLOOKUP(A178,'2022-2021'!$B$3:$LN$1000,107,0),"")+IFERROR(VLOOKUP(A178,'2022-2021'!$B$3:$LN$1000,91,0),""),"")</f>
        <v>4798</v>
      </c>
      <c r="U178" s="10">
        <f>IFERROR(IFERROR(VLOOKUP(A178,'2024-2023'!$B$3:$LN$1000,108,0),"")+IFERROR(VLOOKUP(A178,'2024-2023'!$B$3:$LN$1000,92,0),""),"")</f>
        <v>6893</v>
      </c>
      <c r="V178" s="10">
        <f>IFERROR(IFERROR(VLOOKUP(A178,'2024-2023'!$B$3:$LN$1000,107,0),"")+IFERROR(VLOOKUP(A178,'2024-2023'!$B$3:$LN$1000,91,0),""),"")</f>
        <v>10574</v>
      </c>
      <c r="W178">
        <f>IFERROR(IFERROR(VLOOKUP(A178,'2020-2019'!$B$3:$LN$4660,93,0),"")+IFERROR(VLOOKUP(A178,'2020-2019'!$B$3:$LN$4660,109,0),""),"")</f>
        <v>7176</v>
      </c>
      <c r="X178">
        <f>IFERROR(IFERROR(VLOOKUP(A178,'2022-2021'!$B$3:$LN$4660,94,0),"")+IFERROR(VLOOKUP(A178,'2022-2021'!$B$3:$LN$4660,110,0),""),"")</f>
        <v>3153</v>
      </c>
      <c r="Y178">
        <f>IFERROR(IFERROR(VLOOKUP(A178,'2022-2021'!$B$3:$LN$4660,109,0),"")+IFERROR(VLOOKUP(A178,'2022-2021'!$B$3:$LN$4660,93,0),""),"")</f>
        <v>2958</v>
      </c>
      <c r="Z178">
        <f>IFERROR((IFERROR(VLOOKUP(A178,'2024-2023'!$B$3:$LN$4660,110,0),"")+IFERROR(VLOOKUP(A178,'2024-2023'!$B$3:$LN$4660,94,0),"")),"")</f>
        <v>2599</v>
      </c>
      <c r="AA178">
        <f>IFERROR((IFERROR(VLOOKUP(A178,'2024-2023'!$B$3:$LN$4660,93,0),"")+IFERROR(VLOOKUP(A178,'2024-2023'!$B$3:$LN$4660,109,0),"")),"")</f>
        <v>8521</v>
      </c>
      <c r="AB178">
        <f>IFERROR((IFERROR(VLOOKUP(A178,'2020-2019'!$B$3:$LN$466,'2020-2019'!$CV$1,0),"")),"")</f>
        <v>705</v>
      </c>
      <c r="AC178">
        <f>IFERROR((IFERROR(VLOOKUP(A178,'2022-2021'!$B$3:$LN$4660,100,0),"")),"")</f>
        <v>2019</v>
      </c>
      <c r="AD178">
        <f>IFERROR((IFERROR(VLOOKUP(A178,'2022-2021'!$B$3:$LN$4660,99,0),"")),"")</f>
        <v>1698</v>
      </c>
      <c r="AE178">
        <f>IFERROR((IFERROR(VLOOKUP(A178,'2024-2023'!$B$3:$LN$4660,100,0),"")),"")</f>
        <v>4042</v>
      </c>
      <c r="AF178">
        <f>IFERROR(VLOOKUP(A178,'2024-2023'!$B$3:$LN$4660,99,0),"")</f>
        <v>1560</v>
      </c>
      <c r="AG178">
        <f>IFERROR((IFERROR(VLOOKUP(A178,'2020-2019'!$B$3:$LN$4660,'2020-2019'!$X$1,0),"")+IFERROR(VLOOKUP(A178,'2020-2019'!$B$3:$LN$4660,'2020-2019'!$AN$1,0),"")),"")</f>
        <v>0</v>
      </c>
      <c r="AH178">
        <f>IFERROR((IFERROR(VLOOKUP(A178,'2022-2021'!$B$3:$LN$4660,24,0),"")+IFERROR(VLOOKUP(A178,'2022-2021'!$B$3:$LN$4660,40,0),"")),"")</f>
        <v>0</v>
      </c>
      <c r="AI178">
        <f>IFERROR((IFERROR(VLOOKUP(A178,'2022-2021'!$B$3:$LN$4660,23,0),"")+IFERROR(VLOOKUP(A178,'2022-2021'!$B$3:$LN$4660,39,0),"")),"")</f>
        <v>0</v>
      </c>
      <c r="AJ178">
        <f>IFERROR((IFERROR(VLOOKUP(A178,'2024-2023'!$B$3:$LN$4660,24,0),"")+IFERROR(VLOOKUP(A178,'2024-2023'!$B$3:$LN$4660,40,0),"")),"")</f>
        <v>0</v>
      </c>
      <c r="AK178">
        <f>IFERROR((IFERROR(VLOOKUP(A178,'2024-2023'!$B$3:$LN$4660,23,0),"")+IFERROR(VLOOKUP(A178,'2024-2023'!$B$3:$LN$4660,39,0),"")),"")</f>
        <v>0</v>
      </c>
      <c r="AL178">
        <f>IFERROR(VLOOKUP(A178,'2020-2019'!$B$3:$LN$466,'2020-2019'!$AM$1,0),"")</f>
        <v>11696</v>
      </c>
      <c r="AM178">
        <f>IFERROR(VLOOKUP(A178,'2022-2021'!$B$3:$LN$4660,38,0),"")</f>
        <v>14821</v>
      </c>
      <c r="AN178">
        <f>IFERROR(VLOOKUP(A178,'2022-2021'!$B$3:$LN$4660,37,0),"")</f>
        <v>18639</v>
      </c>
      <c r="AO178">
        <f>IFERROR(VLOOKUP(A178,'2024-2023'!$B$3:$LN$4660,38,0),"")</f>
        <v>31856</v>
      </c>
      <c r="AP178">
        <f>IFERROR(VLOOKUP(A178,'2024-2023'!$B$3:$LN$4660,37,0),"")</f>
        <v>38828</v>
      </c>
      <c r="AQ178">
        <f>IFERROR((IFERROR(VLOOKUP(A178,'2020-2019'!$B$3:$LN$466,'2020-2019'!$BL$1,0),"")+IFERROR(VLOOKUP(A178,'2020-2019'!$B$3:$LN$466,'2020-2019'!$BV$1,0),"")),"")</f>
        <v>0</v>
      </c>
      <c r="AR178" s="5">
        <f t="shared" si="21"/>
        <v>1.272</v>
      </c>
      <c r="AS178" t="str">
        <f>IFERROR(VLOOKUP(A178,риски!$G$2:$H$642,2,0),"")</f>
        <v>низкий</v>
      </c>
      <c r="AT178" t="str">
        <f>IFERROR(VLOOKUP(A178,Реест!A225:$P$30000,15,0),"")</f>
        <v>uczt.ru</v>
      </c>
      <c r="AU178" t="str">
        <f>IFERROR(VLOOKUP(A178,old!$A$3:$AU$2001,47,0),"")</f>
        <v>image104</v>
      </c>
      <c r="AV178" s="3" t="str">
        <f t="shared" si="22"/>
        <v/>
      </c>
      <c r="AW178" t="str">
        <f t="shared" si="16"/>
        <v xml:space="preserve"> ООО ПКО «ЮЦ Защита» зарегистрировано по адресу: 119192, Москва г, ул Мосфильмовская, д. 74Б, этаж 24, апартамент/ком 01-24/3. Генеральным директором является Лосевский Сергей Сергеевич. Рост доходов компании за 5 лет: 127,2%. ФССП присвоил низкий уровень риска для данного ПКО.</v>
      </c>
      <c r="AX178" t="s">
        <v>22957</v>
      </c>
      <c r="AY178">
        <f>VLOOKUP(A178,'2024-2023'!$B$2:$NY$583,'2024-2023'!$BH$1,0)</f>
        <v>18220</v>
      </c>
      <c r="AZ178">
        <f>VLOOKUP(A178,'2024-2023'!$B$2:$NY$583,71,0)</f>
        <v>0</v>
      </c>
      <c r="BA178">
        <f>VLOOKUP(A178,'2024-2023'!$B$2:$NY$583,79,0)</f>
        <v>0</v>
      </c>
      <c r="BB178">
        <f t="shared" si="17"/>
        <v>0</v>
      </c>
      <c r="BC178" s="6">
        <f t="shared" si="18"/>
        <v>0.25440000000000002</v>
      </c>
      <c r="BD178" s="6">
        <f t="shared" si="19"/>
        <v>0.14753168148288254</v>
      </c>
      <c r="BE178" t="str">
        <f t="shared" si="20"/>
        <v>Малая фирма</v>
      </c>
    </row>
    <row r="179" spans="1:57">
      <c r="A179" s="10">
        <v>6671071890</v>
      </c>
      <c r="B179">
        <v>412</v>
      </c>
      <c r="C179" t="s">
        <v>1545</v>
      </c>
      <c r="D179">
        <v>6671071890</v>
      </c>
      <c r="E179" t="s">
        <v>15070</v>
      </c>
      <c r="F179" t="s">
        <v>14136</v>
      </c>
      <c r="G179" s="7">
        <v>42839</v>
      </c>
      <c r="H179">
        <v>9</v>
      </c>
      <c r="I179" t="s">
        <v>73</v>
      </c>
      <c r="J179" t="s">
        <v>5458</v>
      </c>
      <c r="K179" t="s">
        <v>5458</v>
      </c>
      <c r="L179" t="s">
        <v>8527</v>
      </c>
      <c r="M179">
        <f>VLOOKUP(D179,УК!$A$1:$B$599,2,0)/1000</f>
        <v>100</v>
      </c>
      <c r="R179" s="10">
        <f>IFERROR(IFERROR(VLOOKUP(A179,'2020-2019'!$B$3:$LN$466,108,0),"")+IFERROR(VLOOKUP(A179,'2020-2019'!$B$3:$LN$1000,91,0),""),"")</f>
        <v>315</v>
      </c>
      <c r="S179" s="10">
        <f>IFERROR(IFERROR(VLOOKUP(A179,'2022-2021'!$B$3:$LN$1000,108,0),"")+IFERROR(VLOOKUP(A179,'2022-2021'!$B$3:$LN$1000,92,0),""),"")</f>
        <v>12561</v>
      </c>
      <c r="T179" s="10">
        <f>IFERROR(IFERROR(VLOOKUP(A179,'2022-2021'!$B$3:$LN$1000,107,0),"")+IFERROR(VLOOKUP(A179,'2022-2021'!$B$3:$LN$1000,91,0),""),"")</f>
        <v>2512</v>
      </c>
      <c r="U179" s="10">
        <f>IFERROR(IFERROR(VLOOKUP(A179,'2024-2023'!$B$3:$LN$1000,108,0),"")+IFERROR(VLOOKUP(A179,'2024-2023'!$B$3:$LN$1000,92,0),""),"")</f>
        <v>3449</v>
      </c>
      <c r="V179" s="10">
        <f>IFERROR(IFERROR(VLOOKUP(A179,'2024-2023'!$B$3:$LN$1000,107,0),"")+IFERROR(VLOOKUP(A179,'2024-2023'!$B$3:$LN$1000,91,0),""),"")</f>
        <v>2641</v>
      </c>
      <c r="W179">
        <f>IFERROR(IFERROR(VLOOKUP(A179,'2020-2019'!$B$3:$LN$4660,93,0),"")+IFERROR(VLOOKUP(A179,'2020-2019'!$B$3:$LN$4660,109,0),""),"")</f>
        <v>387</v>
      </c>
      <c r="X179">
        <f>IFERROR(IFERROR(VLOOKUP(A179,'2022-2021'!$B$3:$LN$4660,94,0),"")+IFERROR(VLOOKUP(A179,'2022-2021'!$B$3:$LN$4660,110,0),""),"")</f>
        <v>15029</v>
      </c>
      <c r="Y179">
        <f>IFERROR(IFERROR(VLOOKUP(A179,'2022-2021'!$B$3:$LN$4660,109,0),"")+IFERROR(VLOOKUP(A179,'2022-2021'!$B$3:$LN$4660,93,0),""),"")</f>
        <v>340</v>
      </c>
      <c r="Z179">
        <f>IFERROR((IFERROR(VLOOKUP(A179,'2024-2023'!$B$3:$LN$4660,110,0),"")+IFERROR(VLOOKUP(A179,'2024-2023'!$B$3:$LN$4660,94,0),"")),"")</f>
        <v>81</v>
      </c>
      <c r="AA179">
        <f>IFERROR((IFERROR(VLOOKUP(A179,'2024-2023'!$B$3:$LN$4660,93,0),"")+IFERROR(VLOOKUP(A179,'2024-2023'!$B$3:$LN$4660,109,0),"")),"")</f>
        <v>4497</v>
      </c>
      <c r="AB179">
        <f>IFERROR((IFERROR(VLOOKUP(A179,'2020-2019'!$B$3:$LN$466,'2020-2019'!$CV$1,0),"")),"")</f>
        <v>-299</v>
      </c>
      <c r="AC179">
        <f>IFERROR((IFERROR(VLOOKUP(A179,'2022-2021'!$B$3:$LN$4660,100,0),"")),"")</f>
        <v>-2568</v>
      </c>
      <c r="AD179">
        <f>IFERROR((IFERROR(VLOOKUP(A179,'2022-2021'!$B$3:$LN$4660,99,0),"")),"")</f>
        <v>2047</v>
      </c>
      <c r="AE179">
        <f>IFERROR((IFERROR(VLOOKUP(A179,'2024-2023'!$B$3:$LN$4660,100,0),"")),"")</f>
        <v>1895</v>
      </c>
      <c r="AF179">
        <f>IFERROR(VLOOKUP(A179,'2024-2023'!$B$3:$LN$4660,99,0),"")</f>
        <v>-2537</v>
      </c>
      <c r="AG179">
        <f>IFERROR((IFERROR(VLOOKUP(A179,'2020-2019'!$B$3:$LN$4660,'2020-2019'!$X$1,0),"")+IFERROR(VLOOKUP(A179,'2020-2019'!$B$3:$LN$4660,'2020-2019'!$AN$1,0),"")),"")</f>
        <v>1194</v>
      </c>
      <c r="AH179">
        <f>IFERROR((IFERROR(VLOOKUP(A179,'2022-2021'!$B$3:$LN$4660,24,0),"")+IFERROR(VLOOKUP(A179,'2022-2021'!$B$3:$LN$4660,40,0),"")),"")</f>
        <v>1648</v>
      </c>
      <c r="AI179">
        <f>IFERROR((IFERROR(VLOOKUP(A179,'2022-2021'!$B$3:$LN$4660,23,0),"")+IFERROR(VLOOKUP(A179,'2022-2021'!$B$3:$LN$4660,39,0),"")),"")</f>
        <v>3566</v>
      </c>
      <c r="AJ179">
        <f>IFERROR((IFERROR(VLOOKUP(A179,'2024-2023'!$B$3:$LN$4660,24,0),"")+IFERROR(VLOOKUP(A179,'2024-2023'!$B$3:$LN$4660,40,0),"")),"")</f>
        <v>7155</v>
      </c>
      <c r="AK179">
        <f>IFERROR((IFERROR(VLOOKUP(A179,'2024-2023'!$B$3:$LN$4660,23,0),"")+IFERROR(VLOOKUP(A179,'2024-2023'!$B$3:$LN$4660,39,0),"")),"")</f>
        <v>9560</v>
      </c>
      <c r="AL179">
        <f>IFERROR(VLOOKUP(A179,'2020-2019'!$B$3:$LN$466,'2020-2019'!$AM$1,0),"")</f>
        <v>72</v>
      </c>
      <c r="AM179">
        <f>IFERROR(VLOOKUP(A179,'2022-2021'!$B$3:$LN$4660,38,0),"")</f>
        <v>661</v>
      </c>
      <c r="AN179">
        <f>IFERROR(VLOOKUP(A179,'2022-2021'!$B$3:$LN$4660,37,0),"")</f>
        <v>279</v>
      </c>
      <c r="AO179">
        <f>IFERROR(VLOOKUP(A179,'2024-2023'!$B$3:$LN$4660,38,0),"")</f>
        <v>3222</v>
      </c>
      <c r="AP179">
        <f>IFERROR(VLOOKUP(A179,'2024-2023'!$B$3:$LN$4660,37,0),"")</f>
        <v>25</v>
      </c>
      <c r="AQ179">
        <f>IFERROR((IFERROR(VLOOKUP(A179,'2020-2019'!$B$3:$LN$466,'2020-2019'!$BL$1,0),"")+IFERROR(VLOOKUP(A179,'2020-2019'!$B$3:$LN$466,'2020-2019'!$BV$1,0),"")),"")</f>
        <v>1483</v>
      </c>
      <c r="AR179" s="5">
        <f t="shared" si="21"/>
        <v>8.3840000000000003</v>
      </c>
      <c r="AS179" t="str">
        <f>IFERROR(VLOOKUP(A179,риски!$G$2:$H$642,2,0),"")</f>
        <v>низкий</v>
      </c>
      <c r="AT179" t="str">
        <f>IFERROR(VLOOKUP(A179,Реест!A226:$P$30000,15,0),"")</f>
        <v>pko-restant.ru</v>
      </c>
      <c r="AU179" t="str">
        <f>IFERROR(VLOOKUP(A179,old!$A$3:$AU$2001,47,0),"")</f>
        <v>image1001</v>
      </c>
      <c r="AV179" s="3">
        <f t="shared" si="22"/>
        <v>8.0067001675041869</v>
      </c>
      <c r="AW179" t="str">
        <f t="shared" si="16"/>
        <v xml:space="preserve"> ООО ПКО «Рестант» зарегистрировано по адресу: 620078, Свердловская область, Екатеринбург, Лодыгина, д. 8, кв.153. Генеральным директором является Вершинин Владислав Дмитриевич. Рост доходов компании за 5 лет: 838,4%. Рост финансовых активов компании за 5 лет: 800,67%. Объем заемных средств компании на конец 2024 года: 1483 тыс. руб. ФССП присвоил низкий уровень риска для данного ПКО.</v>
      </c>
      <c r="AX179" t="s">
        <v>22926</v>
      </c>
      <c r="AY179">
        <f>VLOOKUP(A179,'2024-2023'!$B$2:$NY$583,'2024-2023'!$BH$1,0)</f>
        <v>12497</v>
      </c>
      <c r="AZ179">
        <f>VLOOKUP(A179,'2024-2023'!$B$2:$NY$583,71,0)</f>
        <v>6780</v>
      </c>
      <c r="BA179">
        <f>VLOOKUP(A179,'2024-2023'!$B$2:$NY$583,79,0)</f>
        <v>467</v>
      </c>
      <c r="BB179">
        <f t="shared" si="17"/>
        <v>0.57989917580219252</v>
      </c>
      <c r="BC179" s="6">
        <f t="shared" si="18"/>
        <v>1.6768000000000001</v>
      </c>
      <c r="BD179" s="6">
        <f t="shared" si="19"/>
        <v>-0.96062097690268833</v>
      </c>
      <c r="BE179" t="str">
        <f t="shared" si="20"/>
        <v>Малая фирма</v>
      </c>
    </row>
    <row r="180" spans="1:57">
      <c r="A180" s="10">
        <v>5446015412</v>
      </c>
      <c r="B180">
        <v>87</v>
      </c>
      <c r="C180" t="s">
        <v>1551</v>
      </c>
      <c r="D180">
        <v>5446015412</v>
      </c>
      <c r="E180" t="s">
        <v>15071</v>
      </c>
      <c r="F180" t="s">
        <v>14137</v>
      </c>
      <c r="G180" s="7">
        <v>41430</v>
      </c>
      <c r="H180">
        <v>13</v>
      </c>
      <c r="I180" t="s">
        <v>44</v>
      </c>
      <c r="J180" t="s">
        <v>4922</v>
      </c>
      <c r="K180" t="s">
        <v>20440</v>
      </c>
      <c r="L180" t="s">
        <v>8531</v>
      </c>
      <c r="M180">
        <f>VLOOKUP(D180,УК!$A$1:$B$599,2,0)/1000</f>
        <v>10</v>
      </c>
      <c r="R180" s="10">
        <f>IFERROR(IFERROR(VLOOKUP(A180,'2020-2019'!$B$3:$LN$466,108,0),"")+IFERROR(VLOOKUP(A180,'2020-2019'!$B$3:$LN$1000,91,0),""),"")</f>
        <v>11889</v>
      </c>
      <c r="S180" s="10">
        <f>IFERROR(IFERROR(VLOOKUP(A180,'2022-2021'!$B$3:$LN$1000,108,0),"")+IFERROR(VLOOKUP(A180,'2022-2021'!$B$3:$LN$1000,92,0),""),"")</f>
        <v>12971</v>
      </c>
      <c r="T180" s="10">
        <f>IFERROR(IFERROR(VLOOKUP(A180,'2022-2021'!$B$3:$LN$1000,107,0),"")+IFERROR(VLOOKUP(A180,'2022-2021'!$B$3:$LN$1000,91,0),""),"")</f>
        <v>78398</v>
      </c>
      <c r="U180" s="10">
        <f>IFERROR(IFERROR(VLOOKUP(A180,'2024-2023'!$B$3:$LN$1000,108,0),"")+IFERROR(VLOOKUP(A180,'2024-2023'!$B$3:$LN$1000,92,0),""),"")</f>
        <v>170126</v>
      </c>
      <c r="V180" s="10">
        <f>IFERROR(IFERROR(VLOOKUP(A180,'2024-2023'!$B$3:$LN$1000,107,0),"")+IFERROR(VLOOKUP(A180,'2024-2023'!$B$3:$LN$1000,91,0),""),"")</f>
        <v>217377</v>
      </c>
      <c r="W180">
        <f>IFERROR(IFERROR(VLOOKUP(A180,'2020-2019'!$B$3:$LN$4660,93,0),"")+IFERROR(VLOOKUP(A180,'2020-2019'!$B$3:$LN$4660,109,0),""),"")</f>
        <v>15876</v>
      </c>
      <c r="X180">
        <f>IFERROR(IFERROR(VLOOKUP(A180,'2022-2021'!$B$3:$LN$4660,94,0),"")+IFERROR(VLOOKUP(A180,'2022-2021'!$B$3:$LN$4660,110,0),""),"")</f>
        <v>8396</v>
      </c>
      <c r="Y180">
        <f>IFERROR(IFERROR(VLOOKUP(A180,'2022-2021'!$B$3:$LN$4660,109,0),"")+IFERROR(VLOOKUP(A180,'2022-2021'!$B$3:$LN$4660,93,0),""),"")</f>
        <v>69862</v>
      </c>
      <c r="Z180">
        <f>IFERROR((IFERROR(VLOOKUP(A180,'2024-2023'!$B$3:$LN$4660,110,0),"")+IFERROR(VLOOKUP(A180,'2024-2023'!$B$3:$LN$4660,94,0),"")),"")</f>
        <v>148476</v>
      </c>
      <c r="AA180">
        <f>IFERROR((IFERROR(VLOOKUP(A180,'2024-2023'!$B$3:$LN$4660,93,0),"")+IFERROR(VLOOKUP(A180,'2024-2023'!$B$3:$LN$4660,109,0),"")),"")</f>
        <v>179181</v>
      </c>
      <c r="AB180">
        <f>IFERROR((IFERROR(VLOOKUP(A180,'2020-2019'!$B$3:$LN$466,'2020-2019'!$CV$1,0),"")),"")</f>
        <v>2577</v>
      </c>
      <c r="AC180">
        <f>IFERROR((IFERROR(VLOOKUP(A180,'2022-2021'!$B$3:$LN$4660,100,0),"")),"")</f>
        <v>3934</v>
      </c>
      <c r="AD180">
        <f>IFERROR((IFERROR(VLOOKUP(A180,'2022-2021'!$B$3:$LN$4660,99,0),"")),"")</f>
        <v>6441</v>
      </c>
      <c r="AE180">
        <f>IFERROR((IFERROR(VLOOKUP(A180,'2024-2023'!$B$3:$LN$4660,100,0),"")),"")</f>
        <v>16657</v>
      </c>
      <c r="AF180">
        <f>IFERROR(VLOOKUP(A180,'2024-2023'!$B$3:$LN$4660,99,0),"")</f>
        <v>31204</v>
      </c>
      <c r="AG180">
        <f>IFERROR((IFERROR(VLOOKUP(A180,'2020-2019'!$B$3:$LN$4660,'2020-2019'!$X$1,0),"")+IFERROR(VLOOKUP(A180,'2020-2019'!$B$3:$LN$4660,'2020-2019'!$AN$1,0),"")),"")</f>
        <v>0</v>
      </c>
      <c r="AH180">
        <f>IFERROR((IFERROR(VLOOKUP(A180,'2022-2021'!$B$3:$LN$4660,24,0),"")+IFERROR(VLOOKUP(A180,'2022-2021'!$B$3:$LN$4660,40,0),"")),"")</f>
        <v>0</v>
      </c>
      <c r="AI180">
        <f>IFERROR((IFERROR(VLOOKUP(A180,'2022-2021'!$B$3:$LN$4660,23,0),"")+IFERROR(VLOOKUP(A180,'2022-2021'!$B$3:$LN$4660,39,0),"")),"")</f>
        <v>0</v>
      </c>
      <c r="AJ180">
        <f>IFERROR((IFERROR(VLOOKUP(A180,'2024-2023'!$B$3:$LN$4660,24,0),"")+IFERROR(VLOOKUP(A180,'2024-2023'!$B$3:$LN$4660,40,0),"")),"")</f>
        <v>0</v>
      </c>
      <c r="AK180">
        <f>IFERROR((IFERROR(VLOOKUP(A180,'2024-2023'!$B$3:$LN$4660,23,0),"")+IFERROR(VLOOKUP(A180,'2024-2023'!$B$3:$LN$4660,39,0),"")),"")</f>
        <v>0</v>
      </c>
      <c r="AL180">
        <f>IFERROR(VLOOKUP(A180,'2020-2019'!$B$3:$LN$466,'2020-2019'!$AM$1,0),"")</f>
        <v>38436</v>
      </c>
      <c r="AM180">
        <f>IFERROR(VLOOKUP(A180,'2022-2021'!$B$3:$LN$4660,38,0),"")</f>
        <v>69862</v>
      </c>
      <c r="AN180">
        <f>IFERROR(VLOOKUP(A180,'2022-2021'!$B$3:$LN$4660,37,0),"")</f>
        <v>52222</v>
      </c>
      <c r="AO180">
        <f>IFERROR(VLOOKUP(A180,'2024-2023'!$B$3:$LN$4660,38,0),"")</f>
        <v>38982</v>
      </c>
      <c r="AP180">
        <f>IFERROR(VLOOKUP(A180,'2024-2023'!$B$3:$LN$4660,37,0),"")</f>
        <v>50415</v>
      </c>
      <c r="AQ180">
        <f>IFERROR((IFERROR(VLOOKUP(A180,'2020-2019'!$B$3:$LN$466,'2020-2019'!$BL$1,0),"")+IFERROR(VLOOKUP(A180,'2020-2019'!$B$3:$LN$466,'2020-2019'!$BV$1,0),"")),"")</f>
        <v>3150</v>
      </c>
      <c r="AR180" s="5">
        <f t="shared" si="21"/>
        <v>18.283999999999999</v>
      </c>
      <c r="AS180" t="str">
        <f>IFERROR(VLOOKUP(A180,риски!$G$2:$H$642,2,0),"")</f>
        <v>низкий</v>
      </c>
      <c r="AT180" t="str">
        <f>IFERROR(VLOOKUP(A180,Реест!A227:$P$30000,15,0),"")</f>
        <v>рбв54.рф</v>
      </c>
      <c r="AU180" t="str">
        <f>IFERROR(VLOOKUP(A180,old!$A$3:$AU$2001,47,0),"")</f>
        <v>image191</v>
      </c>
      <c r="AV180" s="3" t="str">
        <f t="shared" si="22"/>
        <v/>
      </c>
      <c r="AW180" t="str">
        <f t="shared" si="16"/>
        <v xml:space="preserve"> ООО ПКО «РБВ» зарегистрировано по адресу: 633209, Новосибирская обл, г Искитим, ул Пушкина, д 24. Генеральным директором является Газецкий Владислав Валериевич. Рост доходов компании за 5 лет: 1828,4%. Объем заемных средств компании на конец 2024 года: 3150 тыс. руб. ФССП присвоил низкий уровень риска для данного ПКО.</v>
      </c>
      <c r="AX180" t="s">
        <v>22931</v>
      </c>
      <c r="AY180">
        <f>VLOOKUP(A180,'2024-2023'!$B$2:$NY$583,'2024-2023'!$BH$1,0)</f>
        <v>56484</v>
      </c>
      <c r="AZ180">
        <f>VLOOKUP(A180,'2024-2023'!$B$2:$NY$583,71,0)</f>
        <v>0</v>
      </c>
      <c r="BA180">
        <f>VLOOKUP(A180,'2024-2023'!$B$2:$NY$583,79,0)</f>
        <v>0</v>
      </c>
      <c r="BB180">
        <f t="shared" si="17"/>
        <v>0</v>
      </c>
      <c r="BC180" s="6">
        <f t="shared" si="18"/>
        <v>3.6567999999999996</v>
      </c>
      <c r="BD180" s="6">
        <f t="shared" si="19"/>
        <v>0.14354784544823049</v>
      </c>
      <c r="BE180" t="str">
        <f t="shared" si="20"/>
        <v>Малая фирма</v>
      </c>
    </row>
    <row r="181" spans="1:57">
      <c r="A181" s="10">
        <v>2130208814</v>
      </c>
      <c r="B181">
        <v>267</v>
      </c>
      <c r="C181" t="s">
        <v>1556</v>
      </c>
      <c r="D181">
        <v>2130208814</v>
      </c>
      <c r="E181" t="s">
        <v>15072</v>
      </c>
      <c r="F181" t="s">
        <v>14138</v>
      </c>
      <c r="G181" s="7">
        <v>43521</v>
      </c>
      <c r="H181">
        <v>7</v>
      </c>
      <c r="I181" t="s">
        <v>73</v>
      </c>
      <c r="J181" t="s">
        <v>5226</v>
      </c>
      <c r="K181" t="s">
        <v>5226</v>
      </c>
      <c r="L181" t="s">
        <v>1560</v>
      </c>
      <c r="M181">
        <f>VLOOKUP(D181,УК!$A$1:$B$599,2,0)/1000</f>
        <v>10</v>
      </c>
      <c r="R181" s="10">
        <f>IFERROR(IFERROR(VLOOKUP(A181,'2020-2019'!$B$3:$LN$466,108,0),"")+IFERROR(VLOOKUP(A181,'2020-2019'!$B$3:$LN$1000,91,0),""),"")</f>
        <v>2682</v>
      </c>
      <c r="S181" s="10">
        <f>IFERROR(IFERROR(VLOOKUP(A181,'2022-2021'!$B$3:$LN$1000,108,0),"")+IFERROR(VLOOKUP(A181,'2022-2021'!$B$3:$LN$1000,92,0),""),"")</f>
        <v>5170</v>
      </c>
      <c r="T181" s="10">
        <f>IFERROR(IFERROR(VLOOKUP(A181,'2022-2021'!$B$3:$LN$1000,107,0),"")+IFERROR(VLOOKUP(A181,'2022-2021'!$B$3:$LN$1000,91,0),""),"")</f>
        <v>13262</v>
      </c>
      <c r="U181" s="10">
        <f>IFERROR(IFERROR(VLOOKUP(A181,'2024-2023'!$B$3:$LN$1000,108,0),"")+IFERROR(VLOOKUP(A181,'2024-2023'!$B$3:$LN$1000,92,0),""),"")</f>
        <v>21350</v>
      </c>
      <c r="V181" s="10">
        <f>IFERROR(IFERROR(VLOOKUP(A181,'2024-2023'!$B$3:$LN$1000,107,0),"")+IFERROR(VLOOKUP(A181,'2024-2023'!$B$3:$LN$1000,91,0),""),"")</f>
        <v>22073</v>
      </c>
      <c r="W181">
        <f>IFERROR(IFERROR(VLOOKUP(A181,'2020-2019'!$B$3:$LN$4660,93,0),"")+IFERROR(VLOOKUP(A181,'2020-2019'!$B$3:$LN$4660,109,0),""),"")</f>
        <v>481</v>
      </c>
      <c r="X181">
        <f>IFERROR(IFERROR(VLOOKUP(A181,'2022-2021'!$B$3:$LN$4660,94,0),"")+IFERROR(VLOOKUP(A181,'2022-2021'!$B$3:$LN$4660,110,0),""),"")</f>
        <v>561</v>
      </c>
      <c r="Y181">
        <f>IFERROR(IFERROR(VLOOKUP(A181,'2022-2021'!$B$3:$LN$4660,109,0),"")+IFERROR(VLOOKUP(A181,'2022-2021'!$B$3:$LN$4660,93,0),""),"")</f>
        <v>1882</v>
      </c>
      <c r="Z181">
        <f>IFERROR((IFERROR(VLOOKUP(A181,'2024-2023'!$B$3:$LN$4660,110,0),"")+IFERROR(VLOOKUP(A181,'2024-2023'!$B$3:$LN$4660,94,0),"")),"")</f>
        <v>49199</v>
      </c>
      <c r="AA181">
        <f>IFERROR((IFERROR(VLOOKUP(A181,'2024-2023'!$B$3:$LN$4660,93,0),"")+IFERROR(VLOOKUP(A181,'2024-2023'!$B$3:$LN$4660,109,0),"")),"")</f>
        <v>19768</v>
      </c>
      <c r="AB181">
        <f>IFERROR((IFERROR(VLOOKUP(A181,'2020-2019'!$B$3:$LN$466,'2020-2019'!$CV$1,0),"")),"")</f>
        <v>2067</v>
      </c>
      <c r="AC181">
        <f>IFERROR((IFERROR(VLOOKUP(A181,'2022-2021'!$B$3:$LN$4660,100,0),"")),"")</f>
        <v>4609</v>
      </c>
      <c r="AD181">
        <f>IFERROR((IFERROR(VLOOKUP(A181,'2022-2021'!$B$3:$LN$4660,99,0),"")),"")</f>
        <v>11380</v>
      </c>
      <c r="AE181">
        <f>IFERROR((IFERROR(VLOOKUP(A181,'2024-2023'!$B$3:$LN$4660,100,0),"")),"")</f>
        <v>-28836</v>
      </c>
      <c r="AF181">
        <f>IFERROR(VLOOKUP(A181,'2024-2023'!$B$3:$LN$4660,99,0),"")</f>
        <v>986</v>
      </c>
      <c r="AG181">
        <f>IFERROR((IFERROR(VLOOKUP(A181,'2020-2019'!$B$3:$LN$4660,'2020-2019'!$X$1,0),"")+IFERROR(VLOOKUP(A181,'2020-2019'!$B$3:$LN$4660,'2020-2019'!$AN$1,0),"")),"")</f>
        <v>0</v>
      </c>
      <c r="AH181">
        <f>IFERROR((IFERROR(VLOOKUP(A181,'2022-2021'!$B$3:$LN$4660,24,0),"")+IFERROR(VLOOKUP(A181,'2022-2021'!$B$3:$LN$4660,40,0),"")),"")</f>
        <v>0</v>
      </c>
      <c r="AI181">
        <f>IFERROR((IFERROR(VLOOKUP(A181,'2022-2021'!$B$3:$LN$4660,23,0),"")+IFERROR(VLOOKUP(A181,'2022-2021'!$B$3:$LN$4660,39,0),"")),"")</f>
        <v>0</v>
      </c>
      <c r="AJ181">
        <f>IFERROR((IFERROR(VLOOKUP(A181,'2024-2023'!$B$3:$LN$4660,24,0),"")+IFERROR(VLOOKUP(A181,'2024-2023'!$B$3:$LN$4660,40,0),"")),"")</f>
        <v>0</v>
      </c>
      <c r="AK181">
        <f>IFERROR((IFERROR(VLOOKUP(A181,'2024-2023'!$B$3:$LN$4660,23,0),"")+IFERROR(VLOOKUP(A181,'2024-2023'!$B$3:$LN$4660,39,0),"")),"")</f>
        <v>0</v>
      </c>
      <c r="AL181">
        <f>IFERROR(VLOOKUP(A181,'2020-2019'!$B$3:$LN$466,'2020-2019'!$AM$1,0),"")</f>
        <v>68529</v>
      </c>
      <c r="AM181">
        <f>IFERROR(VLOOKUP(A181,'2022-2021'!$B$3:$LN$4660,38,0),"")</f>
        <v>305277</v>
      </c>
      <c r="AN181">
        <f>IFERROR(VLOOKUP(A181,'2022-2021'!$B$3:$LN$4660,37,0),"")</f>
        <v>435773</v>
      </c>
      <c r="AO181">
        <f>IFERROR(VLOOKUP(A181,'2024-2023'!$B$3:$LN$4660,38,0),"")</f>
        <v>257</v>
      </c>
      <c r="AP181">
        <f>IFERROR(VLOOKUP(A181,'2024-2023'!$B$3:$LN$4660,37,0),"")</f>
        <v>13600</v>
      </c>
      <c r="AQ181">
        <f>IFERROR((IFERROR(VLOOKUP(A181,'2020-2019'!$B$3:$LN$466,'2020-2019'!$BL$1,0),"")+IFERROR(VLOOKUP(A181,'2020-2019'!$B$3:$LN$466,'2020-2019'!$BV$1,0),"")),"")</f>
        <v>6971</v>
      </c>
      <c r="AR181" s="5">
        <f t="shared" si="21"/>
        <v>8.23</v>
      </c>
      <c r="AS181" t="str">
        <f>IFERROR(VLOOKUP(A181,риски!$G$2:$H$642,2,0),"")</f>
        <v>низкий</v>
      </c>
      <c r="AT181" t="str">
        <f>IFERROR(VLOOKUP(A181,Реест!A228:$P$30000,15,0),"")</f>
        <v>вектор21.рф</v>
      </c>
      <c r="AU181" t="str">
        <f>IFERROR(VLOOKUP(A181,old!$A$3:$AU$2001,47,0),"")</f>
        <v>image021</v>
      </c>
      <c r="AV181" s="3" t="str">
        <f t="shared" si="22"/>
        <v/>
      </c>
      <c r="AW181" t="str">
        <f t="shared" si="16"/>
        <v xml:space="preserve"> ООО «ПКО «Вектор» зарегистрировано по адресу: 428034, Чувашская Республика - Чувашия, г Чебоксары, пр-кт Московский, д. 19, к. 5, офис 16. Генеральным директором является Кондратьев Евгений Федорович. Рост доходов компании за 5 лет: 823%. Объем заемных средств компании на конец 2024 года: 6971 тыс. руб. ФССП присвоил низкий уровень риска для данного ПКО.</v>
      </c>
      <c r="AX181" t="s">
        <v>22943</v>
      </c>
      <c r="AY181">
        <f>VLOOKUP(A181,'2024-2023'!$B$2:$NY$583,'2024-2023'!$BH$1,0)</f>
        <v>-11038</v>
      </c>
      <c r="AZ181">
        <f>VLOOKUP(A181,'2024-2023'!$B$2:$NY$583,71,0)</f>
        <v>0</v>
      </c>
      <c r="BA181">
        <f>VLOOKUP(A181,'2024-2023'!$B$2:$NY$583,79,0)</f>
        <v>0</v>
      </c>
      <c r="BB181">
        <f t="shared" si="17"/>
        <v>0</v>
      </c>
      <c r="BC181" s="6">
        <f t="shared" si="18"/>
        <v>1.6460000000000001</v>
      </c>
      <c r="BD181" s="6">
        <f t="shared" si="19"/>
        <v>4.466995877316178E-2</v>
      </c>
      <c r="BE181" t="str">
        <f t="shared" si="20"/>
        <v>Малая фирма</v>
      </c>
    </row>
    <row r="182" spans="1:57">
      <c r="A182" s="10">
        <v>5260456250</v>
      </c>
      <c r="B182">
        <v>220</v>
      </c>
      <c r="C182" t="s">
        <v>1575</v>
      </c>
      <c r="D182">
        <v>5260456250</v>
      </c>
      <c r="E182" t="s">
        <v>15075</v>
      </c>
      <c r="F182" t="s">
        <v>14141</v>
      </c>
      <c r="G182" s="7">
        <v>43291</v>
      </c>
      <c r="H182">
        <v>8</v>
      </c>
      <c r="I182" t="s">
        <v>73</v>
      </c>
      <c r="J182" t="s">
        <v>5135</v>
      </c>
      <c r="K182" t="s">
        <v>5135</v>
      </c>
      <c r="L182" t="s">
        <v>1579</v>
      </c>
      <c r="M182">
        <f>VLOOKUP(D182,УК!$A$1:$B$599,2,0)/1000</f>
        <v>10</v>
      </c>
      <c r="R182" s="10">
        <f>IFERROR(IFERROR(VLOOKUP(A182,'2020-2019'!$B$3:$LN$466,108,0),"")+IFERROR(VLOOKUP(A182,'2020-2019'!$B$3:$LN$1000,91,0),""),"")</f>
        <v>4094</v>
      </c>
      <c r="S182" s="10">
        <f>IFERROR(IFERROR(VLOOKUP(A182,'2022-2021'!$B$3:$LN$1000,108,0),"")+IFERROR(VLOOKUP(A182,'2022-2021'!$B$3:$LN$1000,92,0),""),"")</f>
        <v>5228</v>
      </c>
      <c r="T182" s="10">
        <f>IFERROR(IFERROR(VLOOKUP(A182,'2022-2021'!$B$3:$LN$1000,107,0),"")+IFERROR(VLOOKUP(A182,'2022-2021'!$B$3:$LN$1000,91,0),""),"")</f>
        <v>22684</v>
      </c>
      <c r="U182" s="10">
        <f>IFERROR(IFERROR(VLOOKUP(A182,'2024-2023'!$B$3:$LN$1000,108,0),"")+IFERROR(VLOOKUP(A182,'2024-2023'!$B$3:$LN$1000,92,0),""),"")</f>
        <v>34401</v>
      </c>
      <c r="V182" s="10">
        <f>IFERROR(IFERROR(VLOOKUP(A182,'2024-2023'!$B$3:$LN$1000,107,0),"")+IFERROR(VLOOKUP(A182,'2024-2023'!$B$3:$LN$1000,91,0),""),"")</f>
        <v>41689</v>
      </c>
      <c r="W182">
        <f>IFERROR(IFERROR(VLOOKUP(A182,'2020-2019'!$B$3:$LN$4660,93,0),"")+IFERROR(VLOOKUP(A182,'2020-2019'!$B$3:$LN$4660,109,0),""),"")</f>
        <v>20</v>
      </c>
      <c r="X182">
        <f>IFERROR(IFERROR(VLOOKUP(A182,'2022-2021'!$B$3:$LN$4660,94,0),"")+IFERROR(VLOOKUP(A182,'2022-2021'!$B$3:$LN$4660,110,0),""),"")</f>
        <v>3598</v>
      </c>
      <c r="Y182">
        <f>IFERROR(IFERROR(VLOOKUP(A182,'2022-2021'!$B$3:$LN$4660,109,0),"")+IFERROR(VLOOKUP(A182,'2022-2021'!$B$3:$LN$4660,93,0),""),"")</f>
        <v>10008</v>
      </c>
      <c r="Z182">
        <f>IFERROR((IFERROR(VLOOKUP(A182,'2024-2023'!$B$3:$LN$4660,110,0),"")+IFERROR(VLOOKUP(A182,'2024-2023'!$B$3:$LN$4660,94,0),"")),"")</f>
        <v>9875</v>
      </c>
      <c r="AA182">
        <f>IFERROR((IFERROR(VLOOKUP(A182,'2024-2023'!$B$3:$LN$4660,93,0),"")+IFERROR(VLOOKUP(A182,'2024-2023'!$B$3:$LN$4660,109,0),"")),"")</f>
        <v>40447</v>
      </c>
      <c r="AB182">
        <f>IFERROR((IFERROR(VLOOKUP(A182,'2020-2019'!$B$3:$LN$466,'2020-2019'!$CV$1,0),"")),"")</f>
        <v>3543</v>
      </c>
      <c r="AC182">
        <f>IFERROR((IFERROR(VLOOKUP(A182,'2022-2021'!$B$3:$LN$4660,100,0),"")),"")</f>
        <v>875</v>
      </c>
      <c r="AD182">
        <f>IFERROR((IFERROR(VLOOKUP(A182,'2022-2021'!$B$3:$LN$4660,99,0),"")),"")</f>
        <v>12000</v>
      </c>
      <c r="AE182">
        <f>IFERROR((IFERROR(VLOOKUP(A182,'2024-2023'!$B$3:$LN$4660,100,0),"")),"")</f>
        <v>23754</v>
      </c>
      <c r="AF182">
        <f>IFERROR(VLOOKUP(A182,'2024-2023'!$B$3:$LN$4660,99,0),"")</f>
        <v>-68</v>
      </c>
      <c r="AG182">
        <f>IFERROR((IFERROR(VLOOKUP(A182,'2020-2019'!$B$3:$LN$4660,'2020-2019'!$X$1,0),"")+IFERROR(VLOOKUP(A182,'2020-2019'!$B$3:$LN$4660,'2020-2019'!$AN$1,0),"")),"")</f>
        <v>3000</v>
      </c>
      <c r="AH182">
        <f>IFERROR((IFERROR(VLOOKUP(A182,'2022-2021'!$B$3:$LN$4660,24,0),"")+IFERROR(VLOOKUP(A182,'2022-2021'!$B$3:$LN$4660,40,0),"")),"")</f>
        <v>18000</v>
      </c>
      <c r="AI182">
        <f>IFERROR((IFERROR(VLOOKUP(A182,'2022-2021'!$B$3:$LN$4660,23,0),"")+IFERROR(VLOOKUP(A182,'2022-2021'!$B$3:$LN$4660,39,0),"")),"")</f>
        <v>18133</v>
      </c>
      <c r="AJ182">
        <f>IFERROR((IFERROR(VLOOKUP(A182,'2024-2023'!$B$3:$LN$4660,24,0),"")+IFERROR(VLOOKUP(A182,'2024-2023'!$B$3:$LN$4660,40,0),"")),"")</f>
        <v>24505</v>
      </c>
      <c r="AK182">
        <f>IFERROR((IFERROR(VLOOKUP(A182,'2024-2023'!$B$3:$LN$4660,23,0),"")+IFERROR(VLOOKUP(A182,'2024-2023'!$B$3:$LN$4660,39,0),"")),"")</f>
        <v>36800</v>
      </c>
      <c r="AL182">
        <f>IFERROR(VLOOKUP(A182,'2020-2019'!$B$3:$LN$466,'2020-2019'!$AM$1,0),"")</f>
        <v>10701</v>
      </c>
      <c r="AM182">
        <f>IFERROR(VLOOKUP(A182,'2022-2021'!$B$3:$LN$4660,38,0),"")</f>
        <v>9849</v>
      </c>
      <c r="AN182">
        <f>IFERROR(VLOOKUP(A182,'2022-2021'!$B$3:$LN$4660,37,0),"")</f>
        <v>23770</v>
      </c>
      <c r="AO182">
        <f>IFERROR(VLOOKUP(A182,'2024-2023'!$B$3:$LN$4660,38,0),"")</f>
        <v>20851</v>
      </c>
      <c r="AP182">
        <f>IFERROR(VLOOKUP(A182,'2024-2023'!$B$3:$LN$4660,37,0),"")</f>
        <v>17151</v>
      </c>
      <c r="AQ182">
        <f>IFERROR((IFERROR(VLOOKUP(A182,'2020-2019'!$B$3:$LN$466,'2020-2019'!$BL$1,0),"")+IFERROR(VLOOKUP(A182,'2020-2019'!$B$3:$LN$466,'2020-2019'!$BV$1,0),"")),"")</f>
        <v>1480</v>
      </c>
      <c r="AR182" s="5">
        <f t="shared" si="21"/>
        <v>10.183</v>
      </c>
      <c r="AS182" t="str">
        <f>IFERROR(VLOOKUP(A182,риски!$G$2:$H$642,2,0),"")</f>
        <v>низкий</v>
      </c>
      <c r="AT182" t="str">
        <f>IFERROR(VLOOKUP(A182,Реест!A231:$P$30000,15,0),"")</f>
        <v>artegrupp.ru</v>
      </c>
      <c r="AU182" t="str">
        <f>IFERROR(VLOOKUP(A182,old!$A$3:$AU$2001,47,0),"")</f>
        <v>image115</v>
      </c>
      <c r="AV182" s="3">
        <f t="shared" si="22"/>
        <v>12.266666666666667</v>
      </c>
      <c r="AW182" t="str">
        <f t="shared" si="16"/>
        <v xml:space="preserve"> ООО ПКО «АРТЕ ГРУПП» зарегистрировано по адресу: 603093, Нижегородская область, г. Нижний Новгород, ул. Родионова, дом 27, квартира 66. Генеральным директором является Лапкин Владимир Викторович. Рост доходов компании за 5 лет: 1018,3%. Рост финансовых активов компании за 5 лет: 1226,67%. Объем заемных средств компании на конец 2024 года: 1480 тыс. руб. ФССП присвоил низкий уровень риска для данного ПКО.</v>
      </c>
      <c r="AX182" t="s">
        <v>22921</v>
      </c>
      <c r="AY182">
        <f>VLOOKUP(A182,'2024-2023'!$B$2:$NY$583,'2024-2023'!$BH$1,0)</f>
        <v>37581</v>
      </c>
      <c r="AZ182">
        <f>VLOOKUP(A182,'2024-2023'!$B$2:$NY$583,71,0)</f>
        <v>0</v>
      </c>
      <c r="BA182">
        <f>VLOOKUP(A182,'2024-2023'!$B$2:$NY$583,79,0)</f>
        <v>30309</v>
      </c>
      <c r="BB182">
        <f t="shared" si="17"/>
        <v>0.80649796439690269</v>
      </c>
      <c r="BC182" s="6">
        <f t="shared" si="18"/>
        <v>2.0366</v>
      </c>
      <c r="BD182" s="6">
        <f t="shared" si="19"/>
        <v>-1.6311257166158938E-3</v>
      </c>
      <c r="BE182" t="str">
        <f t="shared" si="20"/>
        <v>Малая фирма</v>
      </c>
    </row>
    <row r="183" spans="1:57">
      <c r="A183" s="10">
        <v>5257185200</v>
      </c>
      <c r="B183">
        <v>180</v>
      </c>
      <c r="C183" t="s">
        <v>1582</v>
      </c>
      <c r="D183">
        <v>5257185200</v>
      </c>
      <c r="E183" t="s">
        <v>15076</v>
      </c>
      <c r="F183" t="s">
        <v>14142</v>
      </c>
      <c r="G183" s="7">
        <v>43417</v>
      </c>
      <c r="H183">
        <v>7</v>
      </c>
      <c r="I183" t="s">
        <v>73</v>
      </c>
      <c r="J183" t="s">
        <v>5085</v>
      </c>
      <c r="K183" t="s">
        <v>5084</v>
      </c>
      <c r="L183" t="s">
        <v>1586</v>
      </c>
      <c r="M183">
        <f>VLOOKUP(D183,УК!$A$1:$B$599,2,0)/1000</f>
        <v>29.94</v>
      </c>
      <c r="R183" s="10">
        <f>IFERROR(IFERROR(VLOOKUP(A183,'2020-2019'!$B$3:$LN$466,108,0),"")+IFERROR(VLOOKUP(A183,'2020-2019'!$B$3:$LN$1000,91,0),""),"")</f>
        <v>31035</v>
      </c>
      <c r="S183" s="10">
        <f>IFERROR(IFERROR(VLOOKUP(A183,'2022-2021'!$B$3:$LN$1000,108,0),"")+IFERROR(VLOOKUP(A183,'2022-2021'!$B$3:$LN$1000,92,0),""),"")</f>
        <v>34800</v>
      </c>
      <c r="T183" s="10">
        <f>IFERROR(IFERROR(VLOOKUP(A183,'2022-2021'!$B$3:$LN$1000,107,0),"")+IFERROR(VLOOKUP(A183,'2022-2021'!$B$3:$LN$1000,91,0),""),"")</f>
        <v>48589</v>
      </c>
      <c r="U183" s="10">
        <f>IFERROR(IFERROR(VLOOKUP(A183,'2024-2023'!$B$3:$LN$1000,108,0),"")+IFERROR(VLOOKUP(A183,'2024-2023'!$B$3:$LN$1000,92,0),""),"")</f>
        <v>46452</v>
      </c>
      <c r="V183" s="10">
        <f>IFERROR(IFERROR(VLOOKUP(A183,'2024-2023'!$B$3:$LN$1000,107,0),"")+IFERROR(VLOOKUP(A183,'2024-2023'!$B$3:$LN$1000,91,0),""),"")</f>
        <v>59949</v>
      </c>
      <c r="W183">
        <f>IFERROR(IFERROR(VLOOKUP(A183,'2020-2019'!$B$3:$LN$4660,93,0),"")+IFERROR(VLOOKUP(A183,'2020-2019'!$B$3:$LN$4660,109,0),""),"")</f>
        <v>9018</v>
      </c>
      <c r="X183">
        <f>IFERROR(IFERROR(VLOOKUP(A183,'2022-2021'!$B$3:$LN$4660,94,0),"")+IFERROR(VLOOKUP(A183,'2022-2021'!$B$3:$LN$4660,110,0),""),"")</f>
        <v>9804</v>
      </c>
      <c r="Y183">
        <f>IFERROR(IFERROR(VLOOKUP(A183,'2022-2021'!$B$3:$LN$4660,109,0),"")+IFERROR(VLOOKUP(A183,'2022-2021'!$B$3:$LN$4660,93,0),""),"")</f>
        <v>24132</v>
      </c>
      <c r="Z183">
        <f>IFERROR((IFERROR(VLOOKUP(A183,'2024-2023'!$B$3:$LN$4660,110,0),"")+IFERROR(VLOOKUP(A183,'2024-2023'!$B$3:$LN$4660,94,0),"")),"")</f>
        <v>28327</v>
      </c>
      <c r="AA183">
        <f>IFERROR((IFERROR(VLOOKUP(A183,'2024-2023'!$B$3:$LN$4660,93,0),"")+IFERROR(VLOOKUP(A183,'2024-2023'!$B$3:$LN$4660,109,0),"")),"")</f>
        <v>51489</v>
      </c>
      <c r="AB183">
        <f>IFERROR((IFERROR(VLOOKUP(A183,'2020-2019'!$B$3:$LN$466,'2020-2019'!$CV$1,0),"")),"")</f>
        <v>21232</v>
      </c>
      <c r="AC183">
        <f>IFERROR((IFERROR(VLOOKUP(A183,'2022-2021'!$B$3:$LN$4660,100,0),"")),"")</f>
        <v>14152</v>
      </c>
      <c r="AD183">
        <f>IFERROR((IFERROR(VLOOKUP(A183,'2022-2021'!$B$3:$LN$4660,99,0),"")),"")</f>
        <v>22960</v>
      </c>
      <c r="AE183">
        <f>IFERROR((IFERROR(VLOOKUP(A183,'2024-2023'!$B$3:$LN$4660,100,0),"")),"")</f>
        <v>16591</v>
      </c>
      <c r="AF183">
        <f>IFERROR(VLOOKUP(A183,'2024-2023'!$B$3:$LN$4660,99,0),"")</f>
        <v>6300</v>
      </c>
      <c r="AG183">
        <f>IFERROR((IFERROR(VLOOKUP(A183,'2020-2019'!$B$3:$LN$4660,'2020-2019'!$X$1,0),"")+IFERROR(VLOOKUP(A183,'2020-2019'!$B$3:$LN$4660,'2020-2019'!$AN$1,0),"")),"")</f>
        <v>23942</v>
      </c>
      <c r="AH183">
        <f>IFERROR((IFERROR(VLOOKUP(A183,'2022-2021'!$B$3:$LN$4660,24,0),"")+IFERROR(VLOOKUP(A183,'2022-2021'!$B$3:$LN$4660,40,0),"")),"")</f>
        <v>22869</v>
      </c>
      <c r="AI183">
        <f>IFERROR((IFERROR(VLOOKUP(A183,'2022-2021'!$B$3:$LN$4660,23,0),"")+IFERROR(VLOOKUP(A183,'2022-2021'!$B$3:$LN$4660,39,0),"")),"")</f>
        <v>46687</v>
      </c>
      <c r="AJ183">
        <f>IFERROR((IFERROR(VLOOKUP(A183,'2024-2023'!$B$3:$LN$4660,24,0),"")+IFERROR(VLOOKUP(A183,'2024-2023'!$B$3:$LN$4660,40,0),"")),"")</f>
        <v>0</v>
      </c>
      <c r="AK183">
        <f>IFERROR((IFERROR(VLOOKUP(A183,'2024-2023'!$B$3:$LN$4660,23,0),"")+IFERROR(VLOOKUP(A183,'2024-2023'!$B$3:$LN$4660,39,0),"")),"")</f>
        <v>0</v>
      </c>
      <c r="AL183">
        <f>IFERROR(VLOOKUP(A183,'2020-2019'!$B$3:$LN$466,'2020-2019'!$AM$1,0),"")</f>
        <v>0</v>
      </c>
      <c r="AM183">
        <f>IFERROR(VLOOKUP(A183,'2022-2021'!$B$3:$LN$4660,38,0),"")</f>
        <v>80</v>
      </c>
      <c r="AN183">
        <f>IFERROR(VLOOKUP(A183,'2022-2021'!$B$3:$LN$4660,37,0),"")</f>
        <v>18</v>
      </c>
      <c r="AO183">
        <f>IFERROR(VLOOKUP(A183,'2024-2023'!$B$3:$LN$4660,38,0),"")</f>
        <v>79732</v>
      </c>
      <c r="AP183">
        <f>IFERROR(VLOOKUP(A183,'2024-2023'!$B$3:$LN$4660,37,0),"")</f>
        <v>77705</v>
      </c>
      <c r="AQ183">
        <f>IFERROR((IFERROR(VLOOKUP(A183,'2020-2019'!$B$3:$LN$466,'2020-2019'!$BL$1,0),"")+IFERROR(VLOOKUP(A183,'2020-2019'!$B$3:$LN$466,'2020-2019'!$BV$1,0),"")),"")</f>
        <v>3781</v>
      </c>
      <c r="AR183" s="5">
        <f t="shared" si="21"/>
        <v>1.9319999999999999</v>
      </c>
      <c r="AS183" t="str">
        <f>IFERROR(VLOOKUP(A183,риски!$G$2:$H$642,2,0),"")</f>
        <v>низкий</v>
      </c>
      <c r="AT183" t="str">
        <f>IFERROR(VLOOKUP(A183,Реест!A232:$P$30000,15,0),"")</f>
        <v>alamo-collect.ru</v>
      </c>
      <c r="AU183" t="str">
        <f>IFERROR(VLOOKUP(A183,old!$A$3:$AU$2001,47,0),"")</f>
        <v>image084</v>
      </c>
      <c r="AV183" s="3">
        <f t="shared" si="22"/>
        <v>0</v>
      </c>
      <c r="AW183" t="str">
        <f t="shared" si="16"/>
        <v xml:space="preserve"> ООО «ПКО «Аламо Коллект» зарегистрировано по адресу: 428031, Чувашская Республика - Чувашия, г.о. Город Чебоксары, г Чебоксары, ул Ленинского Комсомола, дом 25, корпус 1, помещение 10.04. Генеральным директором является Смирнов Игорь Владимирович. Рост доходов компании за 5 лет: 193,2%. Объем заемных средств компании на конец 2024 года: 3781 тыс. руб. ФССП присвоил низкий уровень риска для данного ПКО.</v>
      </c>
      <c r="AX183" t="s">
        <v>22921</v>
      </c>
      <c r="AY183">
        <f>VLOOKUP(A183,'2024-2023'!$B$2:$NY$583,'2024-2023'!$BH$1,0)</f>
        <v>82484</v>
      </c>
      <c r="AZ183">
        <f>VLOOKUP(A183,'2024-2023'!$B$2:$NY$583,71,0)</f>
        <v>0</v>
      </c>
      <c r="BA183">
        <f>VLOOKUP(A183,'2024-2023'!$B$2:$NY$583,79,0)</f>
        <v>0</v>
      </c>
      <c r="BB183">
        <f t="shared" si="17"/>
        <v>0</v>
      </c>
      <c r="BC183" s="6">
        <f t="shared" si="18"/>
        <v>0.38639999999999997</v>
      </c>
      <c r="BD183" s="6">
        <f t="shared" si="19"/>
        <v>0.10508932592703799</v>
      </c>
      <c r="BE183" t="str">
        <f t="shared" si="20"/>
        <v>Малая фирма</v>
      </c>
    </row>
    <row r="184" spans="1:57">
      <c r="A184" s="10">
        <v>7733894231</v>
      </c>
      <c r="B184">
        <v>251</v>
      </c>
      <c r="C184" t="s">
        <v>1589</v>
      </c>
      <c r="D184">
        <v>7733894231</v>
      </c>
      <c r="E184" t="s">
        <v>15077</v>
      </c>
      <c r="F184" t="s">
        <v>14143</v>
      </c>
      <c r="G184" s="7">
        <v>44844</v>
      </c>
      <c r="H184">
        <v>3</v>
      </c>
      <c r="I184" t="s">
        <v>73</v>
      </c>
      <c r="J184" t="s">
        <v>5560</v>
      </c>
      <c r="K184" t="s">
        <v>5559</v>
      </c>
      <c r="L184" t="s">
        <v>4023</v>
      </c>
      <c r="M184">
        <f>VLOOKUP(D184,УК!$A$1:$B$599,2,0)/1000</f>
        <v>100</v>
      </c>
      <c r="R184" s="10">
        <f>IFERROR(IFERROR(VLOOKUP(A184,'2020-2019'!$B$3:$LN$466,108,0),"")+IFERROR(VLOOKUP(A184,'2020-2019'!$B$3:$LN$1000,91,0),""),"")</f>
        <v>90749</v>
      </c>
      <c r="S184" s="10">
        <f>IFERROR(IFERROR(VLOOKUP(A184,'2022-2021'!$B$3:$LN$1000,108,0),"")+IFERROR(VLOOKUP(A184,'2022-2021'!$B$3:$LN$1000,92,0),""),"")</f>
        <v>131557</v>
      </c>
      <c r="T184" s="10">
        <f>IFERROR(IFERROR(VLOOKUP(A184,'2022-2021'!$B$3:$LN$1000,107,0),"")+IFERROR(VLOOKUP(A184,'2022-2021'!$B$3:$LN$1000,91,0),""),"")</f>
        <v>26105</v>
      </c>
      <c r="U184" s="10">
        <f>IFERROR(IFERROR(VLOOKUP(A184,'2024-2023'!$B$3:$LN$1000,108,0),"")+IFERROR(VLOOKUP(A184,'2024-2023'!$B$3:$LN$1000,92,0),""),"")</f>
        <v>0</v>
      </c>
      <c r="V184" s="10">
        <f>IFERROR(IFERROR(VLOOKUP(A184,'2024-2023'!$B$3:$LN$1000,107,0),"")+IFERROR(VLOOKUP(A184,'2024-2023'!$B$3:$LN$1000,91,0),""),"")</f>
        <v>0</v>
      </c>
      <c r="W184">
        <f>IFERROR(IFERROR(VLOOKUP(A184,'2020-2019'!$B$3:$LN$4660,93,0),"")+IFERROR(VLOOKUP(A184,'2020-2019'!$B$3:$LN$4660,109,0),""),"")</f>
        <v>19962</v>
      </c>
      <c r="X184">
        <f>IFERROR(IFERROR(VLOOKUP(A184,'2022-2021'!$B$3:$LN$4660,94,0),"")+IFERROR(VLOOKUP(A184,'2022-2021'!$B$3:$LN$4660,110,0),""),"")</f>
        <v>48505</v>
      </c>
      <c r="Y184">
        <f>IFERROR(IFERROR(VLOOKUP(A184,'2022-2021'!$B$3:$LN$4660,109,0),"")+IFERROR(VLOOKUP(A184,'2022-2021'!$B$3:$LN$4660,93,0),""),"")</f>
        <v>30486</v>
      </c>
      <c r="Z184">
        <f>IFERROR((IFERROR(VLOOKUP(A184,'2024-2023'!$B$3:$LN$4660,110,0),"")+IFERROR(VLOOKUP(A184,'2024-2023'!$B$3:$LN$4660,94,0),"")),"")</f>
        <v>0</v>
      </c>
      <c r="AA184">
        <f>IFERROR((IFERROR(VLOOKUP(A184,'2024-2023'!$B$3:$LN$4660,93,0),"")+IFERROR(VLOOKUP(A184,'2024-2023'!$B$3:$LN$4660,109,0),"")),"")</f>
        <v>0</v>
      </c>
      <c r="AB184">
        <f>IFERROR((IFERROR(VLOOKUP(A184,'2020-2019'!$B$3:$LN$466,'2020-2019'!$CV$1,0),"")),"")</f>
        <v>63308</v>
      </c>
      <c r="AC184">
        <f>IFERROR((IFERROR(VLOOKUP(A184,'2022-2021'!$B$3:$LN$4660,100,0),"")),"")</f>
        <v>75452</v>
      </c>
      <c r="AD184">
        <f>IFERROR((IFERROR(VLOOKUP(A184,'2022-2021'!$B$3:$LN$4660,99,0),"")),"")</f>
        <v>-5250</v>
      </c>
      <c r="AE184">
        <f>IFERROR((IFERROR(VLOOKUP(A184,'2024-2023'!$B$3:$LN$4660,100,0),"")),"")</f>
        <v>0</v>
      </c>
      <c r="AF184">
        <f>IFERROR(VLOOKUP(A184,'2024-2023'!$B$3:$LN$4660,99,0),"")</f>
        <v>0</v>
      </c>
      <c r="AG184">
        <f>IFERROR((IFERROR(VLOOKUP(A184,'2020-2019'!$B$3:$LN$4660,'2020-2019'!$X$1,0),"")+IFERROR(VLOOKUP(A184,'2020-2019'!$B$3:$LN$4660,'2020-2019'!$AN$1,0),"")),"")</f>
        <v>0</v>
      </c>
      <c r="AH184">
        <f>IFERROR((IFERROR(VLOOKUP(A184,'2022-2021'!$B$3:$LN$4660,24,0),"")+IFERROR(VLOOKUP(A184,'2022-2021'!$B$3:$LN$4660,40,0),"")),"")</f>
        <v>0</v>
      </c>
      <c r="AI184">
        <f>IFERROR((IFERROR(VLOOKUP(A184,'2022-2021'!$B$3:$LN$4660,23,0),"")+IFERROR(VLOOKUP(A184,'2022-2021'!$B$3:$LN$4660,39,0),"")),"")</f>
        <v>105</v>
      </c>
      <c r="AJ184">
        <f>IFERROR((IFERROR(VLOOKUP(A184,'2024-2023'!$B$3:$LN$4660,24,0),"")+IFERROR(VLOOKUP(A184,'2024-2023'!$B$3:$LN$4660,40,0),"")),"")</f>
        <v>0</v>
      </c>
      <c r="AK184">
        <f>IFERROR((IFERROR(VLOOKUP(A184,'2024-2023'!$B$3:$LN$4660,23,0),"")+IFERROR(VLOOKUP(A184,'2024-2023'!$B$3:$LN$4660,39,0),"")),"")</f>
        <v>0</v>
      </c>
      <c r="AL184">
        <f>IFERROR(VLOOKUP(A184,'2020-2019'!$B$3:$LN$466,'2020-2019'!$AM$1,0),"")</f>
        <v>31544</v>
      </c>
      <c r="AM184">
        <f>IFERROR(VLOOKUP(A184,'2022-2021'!$B$3:$LN$4660,38,0),"")</f>
        <v>131762</v>
      </c>
      <c r="AN184">
        <f>IFERROR(VLOOKUP(A184,'2022-2021'!$B$3:$LN$4660,37,0),"")</f>
        <v>145338</v>
      </c>
      <c r="AO184">
        <f>IFERROR(VLOOKUP(A184,'2024-2023'!$B$3:$LN$4660,38,0),"")</f>
        <v>0</v>
      </c>
      <c r="AP184">
        <f>IFERROR(VLOOKUP(A184,'2024-2023'!$B$3:$LN$4660,37,0),"")</f>
        <v>0</v>
      </c>
      <c r="AQ184">
        <f>IFERROR((IFERROR(VLOOKUP(A184,'2020-2019'!$B$3:$LN$466,'2020-2019'!$BL$1,0),"")+IFERROR(VLOOKUP(A184,'2020-2019'!$B$3:$LN$466,'2020-2019'!$BV$1,0),"")),"")</f>
        <v>0</v>
      </c>
      <c r="AR184" s="5">
        <f t="shared" si="21"/>
        <v>0</v>
      </c>
      <c r="AS184" t="str">
        <f>IFERROR(VLOOKUP(A184,риски!$G$2:$H$642,2,0),"")</f>
        <v>низкий</v>
      </c>
      <c r="AT184" t="str">
        <f>IFERROR(VLOOKUP(A184,Реест!A233:$P$30000,15,0),"")</f>
        <v>colibrica.ru</v>
      </c>
      <c r="AU184" t="str">
        <f>IFERROR(VLOOKUP(A184,old!$A$3:$AU$2001,47,0),"")</f>
        <v>image271</v>
      </c>
      <c r="AV184" s="3">
        <f t="shared" si="22"/>
        <v>0</v>
      </c>
      <c r="AW184" t="str">
        <f t="shared" si="16"/>
        <v xml:space="preserve"> ООО «ПКО «Колибри-КЭПитал» зарегистрировано по адресу: Пермский край, г. Соликамск, ул. Северная, д. 46, кв. 69, 618547. Генеральным директором является Мельников Николай Александрович. ФССП присвоил низкий уровень риска для данного ПКО.</v>
      </c>
      <c r="AX184" t="s">
        <v>22914</v>
      </c>
      <c r="AY184">
        <f>VLOOKUP(A184,'2024-2023'!$B$2:$NY$583,'2024-2023'!$BH$1,0)</f>
        <v>0</v>
      </c>
      <c r="AZ184">
        <f>VLOOKUP(A184,'2024-2023'!$B$2:$NY$583,71,0)</f>
        <v>0</v>
      </c>
      <c r="BA184">
        <f>VLOOKUP(A184,'2024-2023'!$B$2:$NY$583,79,0)</f>
        <v>0</v>
      </c>
      <c r="BB184" t="e">
        <f t="shared" si="17"/>
        <v>#DIV/0!</v>
      </c>
      <c r="BC184" s="6">
        <f t="shared" si="18"/>
        <v>0</v>
      </c>
      <c r="BD184" s="6" t="str">
        <f t="shared" si="19"/>
        <v>-</v>
      </c>
      <c r="BE184" t="str">
        <f t="shared" si="20"/>
        <v>Малая фирма</v>
      </c>
    </row>
    <row r="185" spans="1:57">
      <c r="A185" s="10">
        <v>3801148029</v>
      </c>
      <c r="B185">
        <v>491</v>
      </c>
      <c r="C185" t="s">
        <v>1596</v>
      </c>
      <c r="D185">
        <v>3801148029</v>
      </c>
      <c r="E185" t="s">
        <v>15078</v>
      </c>
      <c r="F185" t="s">
        <v>14144</v>
      </c>
      <c r="G185" s="7">
        <v>43552</v>
      </c>
      <c r="H185">
        <v>7</v>
      </c>
      <c r="I185" t="s">
        <v>73</v>
      </c>
      <c r="J185" t="s">
        <v>5577</v>
      </c>
      <c r="K185" t="s">
        <v>5577</v>
      </c>
      <c r="L185" t="s">
        <v>4130</v>
      </c>
      <c r="M185">
        <f>VLOOKUP(D185,УК!$A$1:$B$599,2,0)/1000</f>
        <v>14980</v>
      </c>
      <c r="R185" s="10">
        <f>IFERROR(IFERROR(VLOOKUP(A185,'2020-2019'!$B$3:$LN$466,108,0),"")+IFERROR(VLOOKUP(A185,'2020-2019'!$B$3:$LN$1000,91,0),""),"")</f>
        <v>28894</v>
      </c>
      <c r="S185" s="10">
        <f>IFERROR(IFERROR(VLOOKUP(A185,'2022-2021'!$B$3:$LN$1000,108,0),"")+IFERROR(VLOOKUP(A185,'2022-2021'!$B$3:$LN$1000,92,0),""),"")</f>
        <v>9440</v>
      </c>
      <c r="T185" s="10">
        <f>IFERROR(IFERROR(VLOOKUP(A185,'2022-2021'!$B$3:$LN$1000,107,0),"")+IFERROR(VLOOKUP(A185,'2022-2021'!$B$3:$LN$1000,91,0),""),"")</f>
        <v>0</v>
      </c>
      <c r="U185" s="10">
        <f>IFERROR(IFERROR(VLOOKUP(A185,'2024-2023'!$B$3:$LN$1000,108,0),"")+IFERROR(VLOOKUP(A185,'2024-2023'!$B$3:$LN$1000,92,0),""),"")</f>
        <v>0</v>
      </c>
      <c r="V185" s="10">
        <f>IFERROR(IFERROR(VLOOKUP(A185,'2024-2023'!$B$3:$LN$1000,107,0),"")+IFERROR(VLOOKUP(A185,'2024-2023'!$B$3:$LN$1000,91,0),""),"")</f>
        <v>0</v>
      </c>
      <c r="W185">
        <f>IFERROR(IFERROR(VLOOKUP(A185,'2020-2019'!$B$3:$LN$4660,93,0),"")+IFERROR(VLOOKUP(A185,'2020-2019'!$B$3:$LN$4660,109,0),""),"")</f>
        <v>2926</v>
      </c>
      <c r="X185">
        <f>IFERROR(IFERROR(VLOOKUP(A185,'2022-2021'!$B$3:$LN$4660,94,0),"")+IFERROR(VLOOKUP(A185,'2022-2021'!$B$3:$LN$4660,110,0),""),"")</f>
        <v>15112</v>
      </c>
      <c r="Y185">
        <f>IFERROR(IFERROR(VLOOKUP(A185,'2022-2021'!$B$3:$LN$4660,109,0),"")+IFERROR(VLOOKUP(A185,'2022-2021'!$B$3:$LN$4660,93,0),""),"")</f>
        <v>1142</v>
      </c>
      <c r="Z185">
        <f>IFERROR((IFERROR(VLOOKUP(A185,'2024-2023'!$B$3:$LN$4660,110,0),"")+IFERROR(VLOOKUP(A185,'2024-2023'!$B$3:$LN$4660,94,0),"")),"")</f>
        <v>401</v>
      </c>
      <c r="AA185">
        <f>IFERROR((IFERROR(VLOOKUP(A185,'2024-2023'!$B$3:$LN$4660,93,0),"")+IFERROR(VLOOKUP(A185,'2024-2023'!$B$3:$LN$4660,109,0),"")),"")</f>
        <v>1607</v>
      </c>
      <c r="AB185">
        <f>IFERROR((IFERROR(VLOOKUP(A185,'2020-2019'!$B$3:$LN$466,'2020-2019'!$CV$1,0),"")),"")</f>
        <v>27265</v>
      </c>
      <c r="AC185">
        <f>IFERROR((IFERROR(VLOOKUP(A185,'2022-2021'!$B$3:$LN$4660,100,0),"")),"")</f>
        <v>-6023</v>
      </c>
      <c r="AD185">
        <f>IFERROR((IFERROR(VLOOKUP(A185,'2022-2021'!$B$3:$LN$4660,99,0),"")),"")</f>
        <v>-1263</v>
      </c>
      <c r="AE185">
        <f>IFERROR((IFERROR(VLOOKUP(A185,'2024-2023'!$B$3:$LN$4660,100,0),"")),"")</f>
        <v>-444</v>
      </c>
      <c r="AF185">
        <f>IFERROR(VLOOKUP(A185,'2024-2023'!$B$3:$LN$4660,99,0),"")</f>
        <v>-1650</v>
      </c>
      <c r="AG185">
        <f>IFERROR((IFERROR(VLOOKUP(A185,'2020-2019'!$B$3:$LN$4660,'2020-2019'!$X$1,0),"")+IFERROR(VLOOKUP(A185,'2020-2019'!$B$3:$LN$4660,'2020-2019'!$AN$1,0),"")),"")</f>
        <v>5726</v>
      </c>
      <c r="AH185">
        <f>IFERROR((IFERROR(VLOOKUP(A185,'2022-2021'!$B$3:$LN$4660,24,0),"")+IFERROR(VLOOKUP(A185,'2022-2021'!$B$3:$LN$4660,40,0),"")),"")</f>
        <v>0</v>
      </c>
      <c r="AI185">
        <f>IFERROR((IFERROR(VLOOKUP(A185,'2022-2021'!$B$3:$LN$4660,23,0),"")+IFERROR(VLOOKUP(A185,'2022-2021'!$B$3:$LN$4660,39,0),"")),"")</f>
        <v>0</v>
      </c>
      <c r="AJ185">
        <f>IFERROR((IFERROR(VLOOKUP(A185,'2024-2023'!$B$3:$LN$4660,24,0),"")+IFERROR(VLOOKUP(A185,'2024-2023'!$B$3:$LN$4660,40,0),"")),"")</f>
        <v>7043</v>
      </c>
      <c r="AK185">
        <f>IFERROR((IFERROR(VLOOKUP(A185,'2024-2023'!$B$3:$LN$4660,23,0),"")+IFERROR(VLOOKUP(A185,'2024-2023'!$B$3:$LN$4660,39,0),"")),"")</f>
        <v>6922</v>
      </c>
      <c r="AL185">
        <f>IFERROR(VLOOKUP(A185,'2020-2019'!$B$3:$LN$466,'2020-2019'!$AM$1,0),"")</f>
        <v>2119</v>
      </c>
      <c r="AM185">
        <f>IFERROR(VLOOKUP(A185,'2022-2021'!$B$3:$LN$4660,38,0),"")</f>
        <v>39065</v>
      </c>
      <c r="AN185">
        <f>IFERROR(VLOOKUP(A185,'2022-2021'!$B$3:$LN$4660,37,0),"")</f>
        <v>36668</v>
      </c>
      <c r="AO185">
        <f>IFERROR(VLOOKUP(A185,'2024-2023'!$B$3:$LN$4660,38,0),"")</f>
        <v>28370</v>
      </c>
      <c r="AP185">
        <f>IFERROR(VLOOKUP(A185,'2024-2023'!$B$3:$LN$4660,37,0),"")</f>
        <v>26992</v>
      </c>
      <c r="AQ185">
        <f>IFERROR((IFERROR(VLOOKUP(A185,'2020-2019'!$B$3:$LN$466,'2020-2019'!$BL$1,0),"")+IFERROR(VLOOKUP(A185,'2020-2019'!$B$3:$LN$466,'2020-2019'!$BV$1,0),"")),"")</f>
        <v>2600</v>
      </c>
      <c r="AR185" s="5">
        <f t="shared" si="21"/>
        <v>0</v>
      </c>
      <c r="AS185" t="str">
        <f>IFERROR(VLOOKUP(A185,риски!$G$2:$H$642,2,0),"")</f>
        <v>низкий</v>
      </c>
      <c r="AT185" t="str">
        <f>IFERROR(VLOOKUP(A185,Реест!A234:$P$30000,15,0),"")</f>
        <v>cpb38.ru</v>
      </c>
      <c r="AU185" t="str">
        <f>IFERROR(VLOOKUP(A185,old!$A$3:$AU$2001,47,0),"")</f>
        <v>image284</v>
      </c>
      <c r="AV185" s="3">
        <f t="shared" si="22"/>
        <v>1.2088718127837932</v>
      </c>
      <c r="AW185" t="str">
        <f t="shared" si="16"/>
        <v xml:space="preserve"> ООО ПКО «ЦПБ» зарегистрировано по адресу: 664007, Иркутская обл, г Иркутск, ул Горная, д 24, 19. Генеральным директором является Хихлатая Алина Сергеевна. Рост финансовых активов компании за 5 лет: 120,89%. Объем заемных средств компании на конец 2024 года: 2600 тыс. руб. ФССП присвоил низкий уровень риска для данного ПКО.</v>
      </c>
      <c r="AX185" t="s">
        <v>22916</v>
      </c>
      <c r="AY185">
        <f>VLOOKUP(A185,'2024-2023'!$B$2:$NY$583,'2024-2023'!$BH$1,0)</f>
        <v>33851</v>
      </c>
      <c r="AZ185">
        <f>VLOOKUP(A185,'2024-2023'!$B$2:$NY$583,71,0)</f>
        <v>0</v>
      </c>
      <c r="BA185">
        <f>VLOOKUP(A185,'2024-2023'!$B$2:$NY$583,79,0)</f>
        <v>209</v>
      </c>
      <c r="BB185">
        <f t="shared" si="17"/>
        <v>6.1741159788484832E-3</v>
      </c>
      <c r="BC185" s="6">
        <f t="shared" si="18"/>
        <v>0</v>
      </c>
      <c r="BD185" s="6" t="str">
        <f t="shared" si="19"/>
        <v>-</v>
      </c>
      <c r="BE185" t="str">
        <f t="shared" si="20"/>
        <v>Малая фирма</v>
      </c>
    </row>
    <row r="186" spans="1:57">
      <c r="A186" s="10">
        <v>3443124314</v>
      </c>
      <c r="B186">
        <v>246</v>
      </c>
      <c r="C186" t="s">
        <v>1603</v>
      </c>
      <c r="D186">
        <v>3443124314</v>
      </c>
      <c r="E186" t="s">
        <v>15079</v>
      </c>
      <c r="F186" t="s">
        <v>14145</v>
      </c>
      <c r="G186" s="7">
        <v>42219</v>
      </c>
      <c r="H186">
        <v>11</v>
      </c>
      <c r="I186" t="s">
        <v>73</v>
      </c>
      <c r="J186" t="s">
        <v>5237</v>
      </c>
      <c r="K186" t="s">
        <v>5236</v>
      </c>
      <c r="L186" t="s">
        <v>1607</v>
      </c>
      <c r="M186">
        <f>VLOOKUP(D186,УК!$A$1:$B$599,2,0)/1000</f>
        <v>10</v>
      </c>
      <c r="R186" s="10">
        <f>IFERROR(IFERROR(VLOOKUP(A186,'2020-2019'!$B$3:$LN$466,108,0),"")+IFERROR(VLOOKUP(A186,'2020-2019'!$B$3:$LN$1000,91,0),""),"")</f>
        <v>28714</v>
      </c>
      <c r="S186" s="10">
        <f>IFERROR(IFERROR(VLOOKUP(A186,'2022-2021'!$B$3:$LN$1000,108,0),"")+IFERROR(VLOOKUP(A186,'2022-2021'!$B$3:$LN$1000,92,0),""),"")</f>
        <v>21949</v>
      </c>
      <c r="T186" s="10">
        <f>IFERROR(IFERROR(VLOOKUP(A186,'2022-2021'!$B$3:$LN$1000,107,0),"")+IFERROR(VLOOKUP(A186,'2022-2021'!$B$3:$LN$1000,91,0),""),"")</f>
        <v>15425</v>
      </c>
      <c r="U186" s="10">
        <f>IFERROR(IFERROR(VLOOKUP(A186,'2024-2023'!$B$3:$LN$1000,108,0),"")+IFERROR(VLOOKUP(A186,'2024-2023'!$B$3:$LN$1000,92,0),""),"")</f>
        <v>25801</v>
      </c>
      <c r="V186" s="10">
        <f>IFERROR(IFERROR(VLOOKUP(A186,'2024-2023'!$B$3:$LN$1000,107,0),"")+IFERROR(VLOOKUP(A186,'2024-2023'!$B$3:$LN$1000,91,0),""),"")</f>
        <v>20884</v>
      </c>
      <c r="W186">
        <f>IFERROR(IFERROR(VLOOKUP(A186,'2020-2019'!$B$3:$LN$4660,93,0),"")+IFERROR(VLOOKUP(A186,'2020-2019'!$B$3:$LN$4660,109,0),""),"")</f>
        <v>30312</v>
      </c>
      <c r="X186">
        <f>IFERROR(IFERROR(VLOOKUP(A186,'2022-2021'!$B$3:$LN$4660,94,0),"")+IFERROR(VLOOKUP(A186,'2022-2021'!$B$3:$LN$4660,110,0),""),"")</f>
        <v>362</v>
      </c>
      <c r="Y186">
        <f>IFERROR(IFERROR(VLOOKUP(A186,'2022-2021'!$B$3:$LN$4660,109,0),"")+IFERROR(VLOOKUP(A186,'2022-2021'!$B$3:$LN$4660,93,0),""),"")</f>
        <v>46</v>
      </c>
      <c r="Z186">
        <f>IFERROR((IFERROR(VLOOKUP(A186,'2024-2023'!$B$3:$LN$4660,110,0),"")+IFERROR(VLOOKUP(A186,'2024-2023'!$B$3:$LN$4660,94,0),"")),"")</f>
        <v>21</v>
      </c>
      <c r="AA186">
        <f>IFERROR((IFERROR(VLOOKUP(A186,'2024-2023'!$B$3:$LN$4660,93,0),"")+IFERROR(VLOOKUP(A186,'2024-2023'!$B$3:$LN$4660,109,0),"")),"")</f>
        <v>43</v>
      </c>
      <c r="AB186">
        <f>IFERROR((IFERROR(VLOOKUP(A186,'2020-2019'!$B$3:$LN$466,'2020-2019'!$CV$1,0),"")),"")</f>
        <v>7660</v>
      </c>
      <c r="AC186">
        <f>IFERROR((IFERROR(VLOOKUP(A186,'2022-2021'!$B$3:$LN$4660,100,0),"")),"")</f>
        <v>10955</v>
      </c>
      <c r="AD186">
        <f>IFERROR((IFERROR(VLOOKUP(A186,'2022-2021'!$B$3:$LN$4660,99,0),"")),"")</f>
        <v>2257</v>
      </c>
      <c r="AE186">
        <f>IFERROR((IFERROR(VLOOKUP(A186,'2024-2023'!$B$3:$LN$4660,100,0),"")),"")</f>
        <v>18453</v>
      </c>
      <c r="AF186">
        <f>IFERROR(VLOOKUP(A186,'2024-2023'!$B$3:$LN$4660,99,0),"")</f>
        <v>1261</v>
      </c>
      <c r="AG186">
        <f>IFERROR((IFERROR(VLOOKUP(A186,'2020-2019'!$B$3:$LN$4660,'2020-2019'!$X$1,0),"")+IFERROR(VLOOKUP(A186,'2020-2019'!$B$3:$LN$4660,'2020-2019'!$AN$1,0),"")),"")</f>
        <v>0</v>
      </c>
      <c r="AH186">
        <f>IFERROR((IFERROR(VLOOKUP(A186,'2022-2021'!$B$3:$LN$4660,24,0),"")+IFERROR(VLOOKUP(A186,'2022-2021'!$B$3:$LN$4660,40,0),"")),"")</f>
        <v>0</v>
      </c>
      <c r="AI186">
        <f>IFERROR((IFERROR(VLOOKUP(A186,'2022-2021'!$B$3:$LN$4660,23,0),"")+IFERROR(VLOOKUP(A186,'2022-2021'!$B$3:$LN$4660,39,0),"")),"")</f>
        <v>0</v>
      </c>
      <c r="AJ186">
        <f>IFERROR((IFERROR(VLOOKUP(A186,'2024-2023'!$B$3:$LN$4660,24,0),"")+IFERROR(VLOOKUP(A186,'2024-2023'!$B$3:$LN$4660,40,0),"")),"")</f>
        <v>0</v>
      </c>
      <c r="AK186">
        <f>IFERROR((IFERROR(VLOOKUP(A186,'2024-2023'!$B$3:$LN$4660,23,0),"")+IFERROR(VLOOKUP(A186,'2024-2023'!$B$3:$LN$4660,39,0),"")),"")</f>
        <v>0</v>
      </c>
      <c r="AL186">
        <f>IFERROR(VLOOKUP(A186,'2020-2019'!$B$3:$LN$466,'2020-2019'!$AM$1,0),"")</f>
        <v>11863</v>
      </c>
      <c r="AM186">
        <f>IFERROR(VLOOKUP(A186,'2022-2021'!$B$3:$LN$4660,38,0),"")</f>
        <v>21777</v>
      </c>
      <c r="AN186">
        <f>IFERROR(VLOOKUP(A186,'2022-2021'!$B$3:$LN$4660,37,0),"")</f>
        <v>21329</v>
      </c>
      <c r="AO186">
        <f>IFERROR(VLOOKUP(A186,'2024-2023'!$B$3:$LN$4660,38,0),"")</f>
        <v>18777</v>
      </c>
      <c r="AP186">
        <f>IFERROR(VLOOKUP(A186,'2024-2023'!$B$3:$LN$4660,37,0),"")</f>
        <v>22537</v>
      </c>
      <c r="AQ186">
        <f>IFERROR((IFERROR(VLOOKUP(A186,'2020-2019'!$B$3:$LN$466,'2020-2019'!$BL$1,0),"")+IFERROR(VLOOKUP(A186,'2020-2019'!$B$3:$LN$466,'2020-2019'!$BV$1,0),"")),"")</f>
        <v>0</v>
      </c>
      <c r="AR186" s="5">
        <f t="shared" si="21"/>
        <v>0.72699999999999998</v>
      </c>
      <c r="AS186" t="str">
        <f>IFERROR(VLOOKUP(A186,риски!$G$2:$H$642,2,0),"")</f>
        <v>низкий</v>
      </c>
      <c r="AT186" t="str">
        <f>IFERROR(VLOOKUP(A186,Реест!A235:$P$30000,15,0),"")</f>
        <v>ptsu34.ru</v>
      </c>
      <c r="AU186" t="str">
        <f>IFERROR(VLOOKUP(A186,old!$A$3:$AU$2001,47,0),"")</f>
        <v>image087</v>
      </c>
      <c r="AV186" s="3" t="str">
        <f t="shared" si="22"/>
        <v/>
      </c>
      <c r="AW186" t="str">
        <f t="shared" si="16"/>
        <v xml:space="preserve"> ООО «ПКО «ПЦУУ» зарегистрировано по адресу: 643,400048,34,,Волгоград г,,им маршала Г.К.Жукова пр-кт,135,,. Генеральным директором является Бестужев Алексей Евгеньевич. Рост доходов компании за 5 лет: 72,7%. ФССП присвоил низкий уровень риска для данного ПКО.</v>
      </c>
      <c r="AX186" t="s">
        <v>22940</v>
      </c>
      <c r="AY186">
        <f>VLOOKUP(A186,'2024-2023'!$B$2:$NY$583,'2024-2023'!$BH$1,0)</f>
        <v>32017</v>
      </c>
      <c r="AZ186">
        <f>VLOOKUP(A186,'2024-2023'!$B$2:$NY$583,71,0)</f>
        <v>0</v>
      </c>
      <c r="BA186">
        <f>VLOOKUP(A186,'2024-2023'!$B$2:$NY$583,79,0)</f>
        <v>4223</v>
      </c>
      <c r="BB186">
        <f t="shared" si="17"/>
        <v>0.13189867882687323</v>
      </c>
      <c r="BC186" s="6">
        <f t="shared" si="18"/>
        <v>0.1454</v>
      </c>
      <c r="BD186" s="6">
        <f t="shared" si="19"/>
        <v>6.0381153035816891E-2</v>
      </c>
      <c r="BE186" t="str">
        <f t="shared" si="20"/>
        <v>Малая фирма</v>
      </c>
    </row>
    <row r="187" spans="1:57">
      <c r="A187" s="10">
        <v>9705047854</v>
      </c>
      <c r="B187">
        <v>422</v>
      </c>
      <c r="C187" t="s">
        <v>1616</v>
      </c>
      <c r="D187">
        <v>9705047854</v>
      </c>
      <c r="E187" t="s">
        <v>15081</v>
      </c>
      <c r="F187" t="s">
        <v>14148</v>
      </c>
      <c r="G187" s="7">
        <v>42254</v>
      </c>
      <c r="H187">
        <v>11</v>
      </c>
      <c r="I187" t="s">
        <v>73</v>
      </c>
      <c r="J187" t="s">
        <v>5159</v>
      </c>
      <c r="K187" t="s">
        <v>5158</v>
      </c>
      <c r="L187" t="s">
        <v>1620</v>
      </c>
      <c r="M187">
        <f>VLOOKUP(D187,УК!$A$1:$B$599,2,0)/1000</f>
        <v>10000</v>
      </c>
      <c r="R187" s="10">
        <f>IFERROR(IFERROR(VLOOKUP(A187,'2020-2019'!$B$3:$LN$466,108,0),"")+IFERROR(VLOOKUP(A187,'2020-2019'!$B$3:$LN$1000,91,0),""),"")</f>
        <v>95182</v>
      </c>
      <c r="S187" s="10">
        <f>IFERROR(IFERROR(VLOOKUP(A187,'2022-2021'!$B$3:$LN$1000,108,0),"")+IFERROR(VLOOKUP(A187,'2022-2021'!$B$3:$LN$1000,92,0),""),"")</f>
        <v>44738</v>
      </c>
      <c r="T187" s="10">
        <f>IFERROR(IFERROR(VLOOKUP(A187,'2022-2021'!$B$3:$LN$1000,107,0),"")+IFERROR(VLOOKUP(A187,'2022-2021'!$B$3:$LN$1000,91,0),""),"")</f>
        <v>7892</v>
      </c>
      <c r="U187" s="10">
        <f>IFERROR(IFERROR(VLOOKUP(A187,'2024-2023'!$B$3:$LN$1000,108,0),"")+IFERROR(VLOOKUP(A187,'2024-2023'!$B$3:$LN$1000,92,0),""),"")</f>
        <v>2784</v>
      </c>
      <c r="V187" s="10">
        <f>IFERROR(IFERROR(VLOOKUP(A187,'2024-2023'!$B$3:$LN$1000,107,0),"")+IFERROR(VLOOKUP(A187,'2024-2023'!$B$3:$LN$1000,91,0),""),"")</f>
        <v>35353</v>
      </c>
      <c r="W187">
        <f>IFERROR(IFERROR(VLOOKUP(A187,'2020-2019'!$B$3:$LN$4660,93,0),"")+IFERROR(VLOOKUP(A187,'2020-2019'!$B$3:$LN$4660,109,0),""),"")</f>
        <v>81453</v>
      </c>
      <c r="X187">
        <f>IFERROR(IFERROR(VLOOKUP(A187,'2022-2021'!$B$3:$LN$4660,94,0),"")+IFERROR(VLOOKUP(A187,'2022-2021'!$B$3:$LN$4660,110,0),""),"")</f>
        <v>31471</v>
      </c>
      <c r="Y187">
        <f>IFERROR(IFERROR(VLOOKUP(A187,'2022-2021'!$B$3:$LN$4660,109,0),"")+IFERROR(VLOOKUP(A187,'2022-2021'!$B$3:$LN$4660,93,0),""),"")</f>
        <v>1882</v>
      </c>
      <c r="Z187">
        <f>IFERROR((IFERROR(VLOOKUP(A187,'2024-2023'!$B$3:$LN$4660,110,0),"")+IFERROR(VLOOKUP(A187,'2024-2023'!$B$3:$LN$4660,94,0),"")),"")</f>
        <v>885</v>
      </c>
      <c r="AA187">
        <f>IFERROR((IFERROR(VLOOKUP(A187,'2024-2023'!$B$3:$LN$4660,93,0),"")+IFERROR(VLOOKUP(A187,'2024-2023'!$B$3:$LN$4660,109,0),"")),"")</f>
        <v>31238</v>
      </c>
      <c r="AB187">
        <f>IFERROR((IFERROR(VLOOKUP(A187,'2020-2019'!$B$3:$LN$466,'2020-2019'!$CV$1,0),"")),"")</f>
        <v>-30388</v>
      </c>
      <c r="AC187">
        <f>IFERROR((IFERROR(VLOOKUP(A187,'2022-2021'!$B$3:$LN$4660,100,0),"")),"")</f>
        <v>12450</v>
      </c>
      <c r="AD187">
        <f>IFERROR((IFERROR(VLOOKUP(A187,'2022-2021'!$B$3:$LN$4660,99,0),"")),"")</f>
        <v>422</v>
      </c>
      <c r="AE187">
        <f>IFERROR((IFERROR(VLOOKUP(A187,'2024-2023'!$B$3:$LN$4660,100,0),"")),"")</f>
        <v>62</v>
      </c>
      <c r="AF187">
        <f>IFERROR(VLOOKUP(A187,'2024-2023'!$B$3:$LN$4660,99,0),"")</f>
        <v>516</v>
      </c>
      <c r="AG187">
        <f>IFERROR((IFERROR(VLOOKUP(A187,'2020-2019'!$B$3:$LN$4660,'2020-2019'!$X$1,0),"")+IFERROR(VLOOKUP(A187,'2020-2019'!$B$3:$LN$4660,'2020-2019'!$AN$1,0),"")),"")</f>
        <v>834</v>
      </c>
      <c r="AH187">
        <f>IFERROR((IFERROR(VLOOKUP(A187,'2022-2021'!$B$3:$LN$4660,24,0),"")+IFERROR(VLOOKUP(A187,'2022-2021'!$B$3:$LN$4660,40,0),"")),"")</f>
        <v>17653</v>
      </c>
      <c r="AI187">
        <f>IFERROR((IFERROR(VLOOKUP(A187,'2022-2021'!$B$3:$LN$4660,23,0),"")+IFERROR(VLOOKUP(A187,'2022-2021'!$B$3:$LN$4660,39,0),"")),"")</f>
        <v>4125</v>
      </c>
      <c r="AJ187">
        <f>IFERROR((IFERROR(VLOOKUP(A187,'2024-2023'!$B$3:$LN$4660,24,0),"")+IFERROR(VLOOKUP(A187,'2024-2023'!$B$3:$LN$4660,40,0),"")),"")</f>
        <v>16130</v>
      </c>
      <c r="AK187">
        <f>IFERROR((IFERROR(VLOOKUP(A187,'2024-2023'!$B$3:$LN$4660,23,0),"")+IFERROR(VLOOKUP(A187,'2024-2023'!$B$3:$LN$4660,39,0),"")),"")</f>
        <v>43780</v>
      </c>
      <c r="AL187">
        <f>IFERROR(VLOOKUP(A187,'2020-2019'!$B$3:$LN$466,'2020-2019'!$AM$1,0),"")</f>
        <v>546</v>
      </c>
      <c r="AM187">
        <f>IFERROR(VLOOKUP(A187,'2022-2021'!$B$3:$LN$4660,38,0),"")</f>
        <v>820</v>
      </c>
      <c r="AN187">
        <f>IFERROR(VLOOKUP(A187,'2022-2021'!$B$3:$LN$4660,37,0),"")</f>
        <v>3316</v>
      </c>
      <c r="AO187">
        <f>IFERROR(VLOOKUP(A187,'2024-2023'!$B$3:$LN$4660,38,0),"")</f>
        <v>2568</v>
      </c>
      <c r="AP187">
        <f>IFERROR(VLOOKUP(A187,'2024-2023'!$B$3:$LN$4660,37,0),"")</f>
        <v>2439</v>
      </c>
      <c r="AQ187">
        <f>IFERROR((IFERROR(VLOOKUP(A187,'2020-2019'!$B$3:$LN$466,'2020-2019'!$BL$1,0),"")+IFERROR(VLOOKUP(A187,'2020-2019'!$B$3:$LN$466,'2020-2019'!$BV$1,0),"")),"")</f>
        <v>0</v>
      </c>
      <c r="AR187" s="5">
        <f t="shared" si="21"/>
        <v>0.371</v>
      </c>
      <c r="AS187" t="str">
        <f>IFERROR(VLOOKUP(A187,риски!$G$2:$H$642,2,0),"")</f>
        <v>низкий</v>
      </c>
      <c r="AT187" t="str">
        <f>IFERROR(VLOOKUP(A187,Реест!A236:$P$30000,15,0),"")</f>
        <v>kas.cash</v>
      </c>
      <c r="AU187" t="str">
        <f>IFERROR(VLOOKUP(A187,old!$A$3:$AU$2001,47,0),"")</f>
        <v>image1001</v>
      </c>
      <c r="AV187" s="3">
        <f t="shared" si="22"/>
        <v>52.494004796163068</v>
      </c>
      <c r="AW187" t="str">
        <f t="shared" si="16"/>
        <v xml:space="preserve"> ООО КА «Стандарт» зарегистрировано по адресу: 115054, Москва г, вн.тер.г. Замоскворечье, пер 5-й Монетчиковский, д. 16, этаж 0, помещ. II, ком. 2, офис 51. Генеральным директором является Чигарев Николай Николаевич. Рост доходов компании за 5 лет: 37,1%. Рост финансовых активов компании за 5 лет: 5249,4%. ФССП присвоил низкий уровень риска для данного ПКО.</v>
      </c>
      <c r="AX187" t="s">
        <v>22957</v>
      </c>
      <c r="AY187">
        <f>VLOOKUP(A187,'2024-2023'!$B$2:$NY$583,'2024-2023'!$BH$1,0)</f>
        <v>13470</v>
      </c>
      <c r="AZ187">
        <f>VLOOKUP(A187,'2024-2023'!$B$2:$NY$583,71,0)</f>
        <v>3262</v>
      </c>
      <c r="BA187">
        <f>VLOOKUP(A187,'2024-2023'!$B$2:$NY$583,79,0)</f>
        <v>33476</v>
      </c>
      <c r="BB187">
        <f t="shared" si="17"/>
        <v>2.7273942093541201</v>
      </c>
      <c r="BC187" s="6">
        <f t="shared" si="18"/>
        <v>7.4200000000000002E-2</v>
      </c>
      <c r="BD187" s="6">
        <f t="shared" si="19"/>
        <v>1.4595649591265239E-2</v>
      </c>
      <c r="BE187" t="str">
        <f t="shared" si="20"/>
        <v>Малая фирма</v>
      </c>
    </row>
    <row r="188" spans="1:57">
      <c r="A188" s="10">
        <v>7730611414</v>
      </c>
      <c r="B188">
        <v>106</v>
      </c>
      <c r="C188" t="s">
        <v>1622</v>
      </c>
      <c r="D188">
        <v>7730611414</v>
      </c>
      <c r="E188" t="s">
        <v>15082</v>
      </c>
      <c r="F188" t="s">
        <v>14149</v>
      </c>
      <c r="G188" s="7">
        <v>39975</v>
      </c>
      <c r="H188">
        <v>17</v>
      </c>
      <c r="I188" t="s">
        <v>73</v>
      </c>
      <c r="J188" t="s">
        <v>4819</v>
      </c>
      <c r="K188" t="s">
        <v>4917</v>
      </c>
      <c r="L188" t="s">
        <v>1626</v>
      </c>
      <c r="M188">
        <f>VLOOKUP(D188,УК!$A$1:$B$599,2,0)/1000</f>
        <v>10</v>
      </c>
      <c r="R188" s="10">
        <f>IFERROR(IFERROR(VLOOKUP(A188,'2020-2019'!$B$3:$LN$466,108,0),"")+IFERROR(VLOOKUP(A188,'2020-2019'!$B$3:$LN$1000,91,0),""),"")</f>
        <v>129331</v>
      </c>
      <c r="S188" s="10">
        <f>IFERROR(IFERROR(VLOOKUP(A188,'2022-2021'!$B$3:$LN$1000,108,0),"")+IFERROR(VLOOKUP(A188,'2022-2021'!$B$3:$LN$1000,92,0),""),"")</f>
        <v>96203</v>
      </c>
      <c r="T188" s="10">
        <f>IFERROR(IFERROR(VLOOKUP(A188,'2022-2021'!$B$3:$LN$1000,107,0),"")+IFERROR(VLOOKUP(A188,'2022-2021'!$B$3:$LN$1000,91,0),""),"")</f>
        <v>74749</v>
      </c>
      <c r="U188" s="10">
        <f>IFERROR(IFERROR(VLOOKUP(A188,'2024-2023'!$B$3:$LN$1000,108,0),"")+IFERROR(VLOOKUP(A188,'2024-2023'!$B$3:$LN$1000,92,0),""),"")</f>
        <v>142406</v>
      </c>
      <c r="V188" s="10">
        <f>IFERROR(IFERROR(VLOOKUP(A188,'2024-2023'!$B$3:$LN$1000,107,0),"")+IFERROR(VLOOKUP(A188,'2024-2023'!$B$3:$LN$1000,91,0),""),"")</f>
        <v>236924</v>
      </c>
      <c r="W188">
        <f>IFERROR(IFERROR(VLOOKUP(A188,'2020-2019'!$B$3:$LN$4660,93,0),"")+IFERROR(VLOOKUP(A188,'2020-2019'!$B$3:$LN$4660,109,0),""),"")</f>
        <v>115324</v>
      </c>
      <c r="X188">
        <f>IFERROR(IFERROR(VLOOKUP(A188,'2022-2021'!$B$3:$LN$4660,94,0),"")+IFERROR(VLOOKUP(A188,'2022-2021'!$B$3:$LN$4660,110,0),""),"")</f>
        <v>144387</v>
      </c>
      <c r="Y188">
        <f>IFERROR(IFERROR(VLOOKUP(A188,'2022-2021'!$B$3:$LN$4660,109,0),"")+IFERROR(VLOOKUP(A188,'2022-2021'!$B$3:$LN$4660,93,0),""),"")</f>
        <v>86541</v>
      </c>
      <c r="Z188">
        <f>IFERROR((IFERROR(VLOOKUP(A188,'2024-2023'!$B$3:$LN$4660,110,0),"")+IFERROR(VLOOKUP(A188,'2024-2023'!$B$3:$LN$4660,94,0),"")),"")</f>
        <v>82652</v>
      </c>
      <c r="AA188">
        <f>IFERROR((IFERROR(VLOOKUP(A188,'2024-2023'!$B$3:$LN$4660,93,0),"")+IFERROR(VLOOKUP(A188,'2024-2023'!$B$3:$LN$4660,109,0),"")),"")</f>
        <v>159419</v>
      </c>
      <c r="AB188">
        <f>IFERROR((IFERROR(VLOOKUP(A188,'2020-2019'!$B$3:$LN$466,'2020-2019'!$CV$1,0),"")),"")</f>
        <v>7050</v>
      </c>
      <c r="AC188">
        <f>IFERROR((IFERROR(VLOOKUP(A188,'2022-2021'!$B$3:$LN$4660,100,0),"")),"")</f>
        <v>-50368</v>
      </c>
      <c r="AD188">
        <f>IFERROR((IFERROR(VLOOKUP(A188,'2022-2021'!$B$3:$LN$4660,99,0),"")),"")</f>
        <v>-12247</v>
      </c>
      <c r="AE188">
        <f>IFERROR((IFERROR(VLOOKUP(A188,'2024-2023'!$B$3:$LN$4660,100,0),"")),"")</f>
        <v>55002</v>
      </c>
      <c r="AF188">
        <f>IFERROR(VLOOKUP(A188,'2024-2023'!$B$3:$LN$4660,99,0),"")</f>
        <v>67521</v>
      </c>
      <c r="AG188">
        <f>IFERROR((IFERROR(VLOOKUP(A188,'2020-2019'!$B$3:$LN$4660,'2020-2019'!$X$1,0),"")+IFERROR(VLOOKUP(A188,'2020-2019'!$B$3:$LN$4660,'2020-2019'!$AN$1,0),"")),"")</f>
        <v>70</v>
      </c>
      <c r="AH188">
        <f>IFERROR((IFERROR(VLOOKUP(A188,'2022-2021'!$B$3:$LN$4660,24,0),"")+IFERROR(VLOOKUP(A188,'2022-2021'!$B$3:$LN$4660,40,0),"")),"")</f>
        <v>20000</v>
      </c>
      <c r="AI188">
        <f>IFERROR((IFERROR(VLOOKUP(A188,'2022-2021'!$B$3:$LN$4660,23,0),"")+IFERROR(VLOOKUP(A188,'2022-2021'!$B$3:$LN$4660,39,0),"")),"")</f>
        <v>29703</v>
      </c>
      <c r="AJ188">
        <f>IFERROR((IFERROR(VLOOKUP(A188,'2024-2023'!$B$3:$LN$4660,24,0),"")+IFERROR(VLOOKUP(A188,'2024-2023'!$B$3:$LN$4660,40,0),"")),"")</f>
        <v>69376</v>
      </c>
      <c r="AK188">
        <f>IFERROR((IFERROR(VLOOKUP(A188,'2024-2023'!$B$3:$LN$4660,23,0),"")+IFERROR(VLOOKUP(A188,'2024-2023'!$B$3:$LN$4660,39,0),"")),"")</f>
        <v>129544</v>
      </c>
      <c r="AL188">
        <f>IFERROR(VLOOKUP(A188,'2020-2019'!$B$3:$LN$466,'2020-2019'!$AM$1,0),"")</f>
        <v>124325</v>
      </c>
      <c r="AM188">
        <f>IFERROR(VLOOKUP(A188,'2022-2021'!$B$3:$LN$4660,38,0),"")</f>
        <v>55496</v>
      </c>
      <c r="AN188">
        <f>IFERROR(VLOOKUP(A188,'2022-2021'!$B$3:$LN$4660,37,0),"")</f>
        <v>39530</v>
      </c>
      <c r="AO188">
        <f>IFERROR(VLOOKUP(A188,'2024-2023'!$B$3:$LN$4660,38,0),"")</f>
        <v>51019</v>
      </c>
      <c r="AP188">
        <f>IFERROR(VLOOKUP(A188,'2024-2023'!$B$3:$LN$4660,37,0),"")</f>
        <v>62557</v>
      </c>
      <c r="AQ188">
        <f>IFERROR((IFERROR(VLOOKUP(A188,'2020-2019'!$B$3:$LN$466,'2020-2019'!$BL$1,0),"")+IFERROR(VLOOKUP(A188,'2020-2019'!$B$3:$LN$466,'2020-2019'!$BV$1,0),"")),"")</f>
        <v>0</v>
      </c>
      <c r="AR188" s="5">
        <f t="shared" si="21"/>
        <v>1.8320000000000001</v>
      </c>
      <c r="AS188" t="str">
        <f>IFERROR(VLOOKUP(A188,риски!$G$2:$H$642,2,0),"")</f>
        <v>низкий</v>
      </c>
      <c r="AT188" t="str">
        <f>IFERROR(VLOOKUP(A188,Реест!A237:$P$30000,15,0),"")</f>
        <v>debt-invest.ru</v>
      </c>
      <c r="AU188" t="str">
        <f>IFERROR(VLOOKUP(A188,old!$A$3:$AU$2001,47,0),"")</f>
        <v>image276</v>
      </c>
      <c r="AV188" s="3">
        <f t="shared" si="22"/>
        <v>1850.6285714285714</v>
      </c>
      <c r="AW188" t="str">
        <f t="shared" si="16"/>
        <v xml:space="preserve"> ООО ПКО «Долговые Инвестиции» зарегистрировано по адресу: 117420, Москва г, 15. Генеральным директором является Феклистов Павел Анатольевич. Рост доходов компании за 5 лет: 183,2%. Рост финансовых активов компании за 5 лет: 185062,86%. ФССП присвоил низкий уровень риска для данного ПКО.</v>
      </c>
      <c r="AX188" t="s">
        <v>22914</v>
      </c>
      <c r="AY188">
        <f>VLOOKUP(A188,'2024-2023'!$B$2:$NY$583,'2024-2023'!$BH$1,0)</f>
        <v>193847</v>
      </c>
      <c r="AZ188">
        <f>VLOOKUP(A188,'2024-2023'!$B$2:$NY$583,71,0)</f>
        <v>0</v>
      </c>
      <c r="BA188">
        <f>VLOOKUP(A188,'2024-2023'!$B$2:$NY$583,79,0)</f>
        <v>13526</v>
      </c>
      <c r="BB188">
        <f t="shared" si="17"/>
        <v>6.9776679546240075E-2</v>
      </c>
      <c r="BC188" s="6">
        <f t="shared" si="18"/>
        <v>0.3664</v>
      </c>
      <c r="BD188" s="6">
        <f t="shared" si="19"/>
        <v>0.2849901234151036</v>
      </c>
      <c r="BE188" t="str">
        <f t="shared" si="20"/>
        <v>Малая фирма</v>
      </c>
    </row>
    <row r="189" spans="1:57">
      <c r="A189" s="10">
        <v>2130134993</v>
      </c>
      <c r="B189">
        <v>183</v>
      </c>
      <c r="C189" t="s">
        <v>1629</v>
      </c>
      <c r="D189">
        <v>2130134993</v>
      </c>
      <c r="E189" t="s">
        <v>15083</v>
      </c>
      <c r="F189" t="s">
        <v>14150</v>
      </c>
      <c r="G189" s="7">
        <v>41715</v>
      </c>
      <c r="H189">
        <v>12</v>
      </c>
      <c r="I189" t="s">
        <v>73</v>
      </c>
      <c r="J189" t="s">
        <v>5196</v>
      </c>
      <c r="K189" t="s">
        <v>5195</v>
      </c>
      <c r="L189" t="s">
        <v>1633</v>
      </c>
      <c r="M189">
        <f>VLOOKUP(D189,УК!$A$1:$B$599,2,0)/1000</f>
        <v>1000</v>
      </c>
      <c r="R189" s="10">
        <f>IFERROR(IFERROR(VLOOKUP(A189,'2020-2019'!$B$3:$LN$466,108,0),"")+IFERROR(VLOOKUP(A189,'2020-2019'!$B$3:$LN$1000,91,0),""),"")</f>
        <v>0</v>
      </c>
      <c r="S189" s="10">
        <f>IFERROR(IFERROR(VLOOKUP(A189,'2022-2021'!$B$3:$LN$1000,108,0),"")+IFERROR(VLOOKUP(A189,'2022-2021'!$B$3:$LN$1000,92,0),""),"")</f>
        <v>60960</v>
      </c>
      <c r="T189" s="10">
        <f>IFERROR(IFERROR(VLOOKUP(A189,'2022-2021'!$B$3:$LN$1000,107,0),"")+IFERROR(VLOOKUP(A189,'2022-2021'!$B$3:$LN$1000,91,0),""),"")</f>
        <v>74980</v>
      </c>
      <c r="U189" s="10">
        <f>IFERROR(IFERROR(VLOOKUP(A189,'2024-2023'!$B$3:$LN$1000,108,0),"")+IFERROR(VLOOKUP(A189,'2024-2023'!$B$3:$LN$1000,92,0),""),"")</f>
        <v>45845</v>
      </c>
      <c r="V189" s="10">
        <f>IFERROR(IFERROR(VLOOKUP(A189,'2024-2023'!$B$3:$LN$1000,107,0),"")+IFERROR(VLOOKUP(A189,'2024-2023'!$B$3:$LN$1000,91,0),""),"")</f>
        <v>27028</v>
      </c>
      <c r="W189">
        <f>IFERROR(IFERROR(VLOOKUP(A189,'2020-2019'!$B$3:$LN$4660,93,0),"")+IFERROR(VLOOKUP(A189,'2020-2019'!$B$3:$LN$4660,109,0),""),"")</f>
        <v>70673</v>
      </c>
      <c r="X189">
        <f>IFERROR(IFERROR(VLOOKUP(A189,'2022-2021'!$B$3:$LN$4660,94,0),"")+IFERROR(VLOOKUP(A189,'2022-2021'!$B$3:$LN$4660,110,0),""),"")</f>
        <v>6993</v>
      </c>
      <c r="Y189">
        <f>IFERROR(IFERROR(VLOOKUP(A189,'2022-2021'!$B$3:$LN$4660,109,0),"")+IFERROR(VLOOKUP(A189,'2022-2021'!$B$3:$LN$4660,93,0),""),"")</f>
        <v>5602</v>
      </c>
      <c r="Z189">
        <f>IFERROR((IFERROR(VLOOKUP(A189,'2024-2023'!$B$3:$LN$4660,110,0),"")+IFERROR(VLOOKUP(A189,'2024-2023'!$B$3:$LN$4660,94,0),"")),"")</f>
        <v>4902</v>
      </c>
      <c r="AA189">
        <f>IFERROR((IFERROR(VLOOKUP(A189,'2024-2023'!$B$3:$LN$4660,93,0),"")+IFERROR(VLOOKUP(A189,'2024-2023'!$B$3:$LN$4660,109,0),"")),"")</f>
        <v>7281</v>
      </c>
      <c r="AB189">
        <f>IFERROR((IFERROR(VLOOKUP(A189,'2020-2019'!$B$3:$LN$466,'2020-2019'!$CV$1,0),"")),"")</f>
        <v>0</v>
      </c>
      <c r="AC189">
        <f>IFERROR((IFERROR(VLOOKUP(A189,'2022-2021'!$B$3:$LN$4660,100,0),"")),"")</f>
        <v>49993</v>
      </c>
      <c r="AD189">
        <f>IFERROR((IFERROR(VLOOKUP(A189,'2022-2021'!$B$3:$LN$4660,99,0),"")),"")</f>
        <v>64557</v>
      </c>
      <c r="AE189">
        <f>IFERROR((IFERROR(VLOOKUP(A189,'2024-2023'!$B$3:$LN$4660,100,0),"")),"")</f>
        <v>36246</v>
      </c>
      <c r="AF189">
        <f>IFERROR(VLOOKUP(A189,'2024-2023'!$B$3:$LN$4660,99,0),"")</f>
        <v>14782</v>
      </c>
      <c r="AG189">
        <f>IFERROR((IFERROR(VLOOKUP(A189,'2020-2019'!$B$3:$LN$4660,'2020-2019'!$X$1,0),"")+IFERROR(VLOOKUP(A189,'2020-2019'!$B$3:$LN$4660,'2020-2019'!$AN$1,0),"")),"")</f>
        <v>0</v>
      </c>
      <c r="AH189">
        <f>IFERROR((IFERROR(VLOOKUP(A189,'2022-2021'!$B$3:$LN$4660,24,0),"")+IFERROR(VLOOKUP(A189,'2022-2021'!$B$3:$LN$4660,40,0),"")),"")</f>
        <v>0</v>
      </c>
      <c r="AI189">
        <f>IFERROR((IFERROR(VLOOKUP(A189,'2022-2021'!$B$3:$LN$4660,23,0),"")+IFERROR(VLOOKUP(A189,'2022-2021'!$B$3:$LN$4660,39,0),"")),"")</f>
        <v>0</v>
      </c>
      <c r="AJ189">
        <f>IFERROR((IFERROR(VLOOKUP(A189,'2024-2023'!$B$3:$LN$4660,24,0),"")+IFERROR(VLOOKUP(A189,'2024-2023'!$B$3:$LN$4660,40,0),"")),"")</f>
        <v>0</v>
      </c>
      <c r="AK189">
        <f>IFERROR((IFERROR(VLOOKUP(A189,'2024-2023'!$B$3:$LN$4660,23,0),"")+IFERROR(VLOOKUP(A189,'2024-2023'!$B$3:$LN$4660,39,0),"")),"")</f>
        <v>0</v>
      </c>
      <c r="AL189">
        <f>IFERROR(VLOOKUP(A189,'2020-2019'!$B$3:$LN$466,'2020-2019'!$AM$1,0),"")</f>
        <v>191114</v>
      </c>
      <c r="AM189">
        <f>IFERROR(VLOOKUP(A189,'2022-2021'!$B$3:$LN$4660,38,0),"")</f>
        <v>127567</v>
      </c>
      <c r="AN189">
        <f>IFERROR(VLOOKUP(A189,'2022-2021'!$B$3:$LN$4660,37,0),"")</f>
        <v>145987</v>
      </c>
      <c r="AO189">
        <f>IFERROR(VLOOKUP(A189,'2024-2023'!$B$3:$LN$4660,38,0),"")</f>
        <v>140448</v>
      </c>
      <c r="AP189">
        <f>IFERROR(VLOOKUP(A189,'2024-2023'!$B$3:$LN$4660,37,0),"")</f>
        <v>120572</v>
      </c>
      <c r="AQ189">
        <f>IFERROR((IFERROR(VLOOKUP(A189,'2020-2019'!$B$3:$LN$466,'2020-2019'!$BL$1,0),"")+IFERROR(VLOOKUP(A189,'2020-2019'!$B$3:$LN$466,'2020-2019'!$BV$1,0),"")),"")</f>
        <v>0</v>
      </c>
      <c r="AR189" s="5">
        <f t="shared" si="21"/>
        <v>0.443</v>
      </c>
      <c r="AS189" t="str">
        <f>IFERROR(VLOOKUP(A189,риски!$G$2:$H$642,2,0),"")</f>
        <v>низкий</v>
      </c>
      <c r="AT189" t="str">
        <f>IFERROR(VLOOKUP(A189,Реест!A238:$P$30000,15,0),"")</f>
        <v>ап21.рф</v>
      </c>
      <c r="AU189" t="str">
        <f>IFERROR(VLOOKUP(A189,old!$A$3:$AU$2001,47,0),"")</f>
        <v>image018</v>
      </c>
      <c r="AV189" s="3" t="str">
        <f t="shared" si="22"/>
        <v/>
      </c>
      <c r="AW189" t="str">
        <f t="shared" si="16"/>
        <v xml:space="preserve"> ООО ПКО «Альянс Поволжье» зарегистрировано по адресу: г. Чебоксары, ул. Афанасьева, д. 8, оф. 206, 428018. Генеральным директором является Фомина Татьяна Владимировна. Рост доходов компании за 5 лет: 44,3%. ФССП присвоил низкий уровень риска для данного ПКО.</v>
      </c>
      <c r="AX189" t="s">
        <v>22943</v>
      </c>
      <c r="AY189">
        <f>VLOOKUP(A189,'2024-2023'!$B$2:$NY$583,'2024-2023'!$BH$1,0)</f>
        <v>136556</v>
      </c>
      <c r="AZ189">
        <f>VLOOKUP(A189,'2024-2023'!$B$2:$NY$583,71,0)</f>
        <v>0</v>
      </c>
      <c r="BA189">
        <f>VLOOKUP(A189,'2024-2023'!$B$2:$NY$583,79,0)</f>
        <v>451</v>
      </c>
      <c r="BB189">
        <f t="shared" si="17"/>
        <v>3.3026743607018367E-3</v>
      </c>
      <c r="BC189" s="6">
        <f t="shared" si="18"/>
        <v>8.8599999999999998E-2</v>
      </c>
      <c r="BD189" s="6">
        <f t="shared" si="19"/>
        <v>0.54691431108480093</v>
      </c>
      <c r="BE189" t="str">
        <f t="shared" si="20"/>
        <v>Малая фирма</v>
      </c>
    </row>
    <row r="190" spans="1:57">
      <c r="A190" s="10">
        <v>7715695240</v>
      </c>
      <c r="B190">
        <v>134</v>
      </c>
      <c r="C190" t="s">
        <v>14151</v>
      </c>
      <c r="D190">
        <v>7715695240</v>
      </c>
      <c r="E190" t="s">
        <v>15084</v>
      </c>
      <c r="F190" t="s">
        <v>14152</v>
      </c>
      <c r="G190" s="7">
        <v>39541</v>
      </c>
      <c r="H190">
        <v>18</v>
      </c>
      <c r="I190" t="s">
        <v>73</v>
      </c>
      <c r="J190" t="s">
        <v>5004</v>
      </c>
      <c r="K190" t="s">
        <v>5004</v>
      </c>
      <c r="L190" t="s">
        <v>8550</v>
      </c>
      <c r="M190">
        <f>VLOOKUP(D190,УК!$A$1:$B$599,2,0)/1000</f>
        <v>10</v>
      </c>
      <c r="R190" s="10">
        <f>IFERROR(IFERROR(VLOOKUP(A190,'2020-2019'!$B$3:$LN$466,108,0),"")+IFERROR(VLOOKUP(A190,'2020-2019'!$B$3:$LN$1000,91,0),""),"")</f>
        <v>84642</v>
      </c>
      <c r="S190" s="10">
        <f>IFERROR(IFERROR(VLOOKUP(A190,'2022-2021'!$B$3:$LN$1000,108,0),"")+IFERROR(VLOOKUP(A190,'2022-2021'!$B$3:$LN$1000,92,0),""),"")</f>
        <v>78579</v>
      </c>
      <c r="T190" s="10">
        <f>IFERROR(IFERROR(VLOOKUP(A190,'2022-2021'!$B$3:$LN$1000,107,0),"")+IFERROR(VLOOKUP(A190,'2022-2021'!$B$3:$LN$1000,91,0),""),"")</f>
        <v>154513</v>
      </c>
      <c r="U190" s="10">
        <f>IFERROR(IFERROR(VLOOKUP(A190,'2024-2023'!$B$3:$LN$1000,108,0),"")+IFERROR(VLOOKUP(A190,'2024-2023'!$B$3:$LN$1000,92,0),""),"")</f>
        <v>90435</v>
      </c>
      <c r="V190" s="10">
        <f>IFERROR(IFERROR(VLOOKUP(A190,'2024-2023'!$B$3:$LN$1000,107,0),"")+IFERROR(VLOOKUP(A190,'2024-2023'!$B$3:$LN$1000,91,0),""),"")</f>
        <v>118325</v>
      </c>
      <c r="W190">
        <f>IFERROR(IFERROR(VLOOKUP(A190,'2020-2019'!$B$3:$LN$4660,93,0),"")+IFERROR(VLOOKUP(A190,'2020-2019'!$B$3:$LN$4660,109,0),""),"")</f>
        <v>72932</v>
      </c>
      <c r="X190">
        <f>IFERROR(IFERROR(VLOOKUP(A190,'2022-2021'!$B$3:$LN$4660,94,0),"")+IFERROR(VLOOKUP(A190,'2022-2021'!$B$3:$LN$4660,110,0),""),"")</f>
        <v>41436</v>
      </c>
      <c r="Y190">
        <f>IFERROR(IFERROR(VLOOKUP(A190,'2022-2021'!$B$3:$LN$4660,109,0),"")+IFERROR(VLOOKUP(A190,'2022-2021'!$B$3:$LN$4660,93,0),""),"")</f>
        <v>146496</v>
      </c>
      <c r="Z190">
        <f>IFERROR((IFERROR(VLOOKUP(A190,'2024-2023'!$B$3:$LN$4660,110,0),"")+IFERROR(VLOOKUP(A190,'2024-2023'!$B$3:$LN$4660,94,0),"")),"")</f>
        <v>75546</v>
      </c>
      <c r="AA190">
        <f>IFERROR((IFERROR(VLOOKUP(A190,'2024-2023'!$B$3:$LN$4660,93,0),"")+IFERROR(VLOOKUP(A190,'2024-2023'!$B$3:$LN$4660,109,0),"")),"")</f>
        <v>74768</v>
      </c>
      <c r="AB190">
        <f>IFERROR((IFERROR(VLOOKUP(A190,'2020-2019'!$B$3:$LN$466,'2020-2019'!$CV$1,0),"")),"")</f>
        <v>35732</v>
      </c>
      <c r="AC190">
        <f>IFERROR((IFERROR(VLOOKUP(A190,'2022-2021'!$B$3:$LN$4660,100,0),"")),"")</f>
        <v>35088</v>
      </c>
      <c r="AD190">
        <f>IFERROR((IFERROR(VLOOKUP(A190,'2022-2021'!$B$3:$LN$4660,99,0),"")),"")</f>
        <v>4878</v>
      </c>
      <c r="AE190">
        <f>IFERROR((IFERROR(VLOOKUP(A190,'2024-2023'!$B$3:$LN$4660,100,0),"")),"")</f>
        <v>12907</v>
      </c>
      <c r="AF190">
        <f>IFERROR(VLOOKUP(A190,'2024-2023'!$B$3:$LN$4660,99,0),"")</f>
        <v>41940</v>
      </c>
      <c r="AG190">
        <f>IFERROR((IFERROR(VLOOKUP(A190,'2020-2019'!$B$3:$LN$4660,'2020-2019'!$X$1,0),"")+IFERROR(VLOOKUP(A190,'2020-2019'!$B$3:$LN$4660,'2020-2019'!$AN$1,0),"")),"")</f>
        <v>0</v>
      </c>
      <c r="AH190">
        <f>IFERROR((IFERROR(VLOOKUP(A190,'2022-2021'!$B$3:$LN$4660,24,0),"")+IFERROR(VLOOKUP(A190,'2022-2021'!$B$3:$LN$4660,40,0),"")),"")</f>
        <v>0</v>
      </c>
      <c r="AI190">
        <f>IFERROR((IFERROR(VLOOKUP(A190,'2022-2021'!$B$3:$LN$4660,23,0),"")+IFERROR(VLOOKUP(A190,'2022-2021'!$B$3:$LN$4660,39,0),"")),"")</f>
        <v>0</v>
      </c>
      <c r="AJ190">
        <f>IFERROR((IFERROR(VLOOKUP(A190,'2024-2023'!$B$3:$LN$4660,24,0),"")+IFERROR(VLOOKUP(A190,'2024-2023'!$B$3:$LN$4660,40,0),"")),"")</f>
        <v>0</v>
      </c>
      <c r="AK190">
        <f>IFERROR((IFERROR(VLOOKUP(A190,'2024-2023'!$B$3:$LN$4660,23,0),"")+IFERROR(VLOOKUP(A190,'2024-2023'!$B$3:$LN$4660,39,0),"")),"")</f>
        <v>0</v>
      </c>
      <c r="AL190">
        <f>IFERROR(VLOOKUP(A190,'2020-2019'!$B$3:$LN$466,'2020-2019'!$AM$1,0),"")</f>
        <v>1726</v>
      </c>
      <c r="AM190">
        <f>IFERROR(VLOOKUP(A190,'2022-2021'!$B$3:$LN$4660,38,0),"")</f>
        <v>63440</v>
      </c>
      <c r="AN190">
        <f>IFERROR(VLOOKUP(A190,'2022-2021'!$B$3:$LN$4660,37,0),"")</f>
        <v>72553</v>
      </c>
      <c r="AO190">
        <f>IFERROR(VLOOKUP(A190,'2024-2023'!$B$3:$LN$4660,38,0),"")</f>
        <v>83144</v>
      </c>
      <c r="AP190">
        <f>IFERROR(VLOOKUP(A190,'2024-2023'!$B$3:$LN$4660,37,0),"")</f>
        <v>82420</v>
      </c>
      <c r="AQ190">
        <f>IFERROR((IFERROR(VLOOKUP(A190,'2020-2019'!$B$3:$LN$466,'2020-2019'!$BL$1,0),"")+IFERROR(VLOOKUP(A190,'2020-2019'!$B$3:$LN$466,'2020-2019'!$BV$1,0),"")),"")</f>
        <v>9610</v>
      </c>
      <c r="AR190" s="5">
        <f t="shared" si="21"/>
        <v>1.3979999999999999</v>
      </c>
      <c r="AS190" t="str">
        <f>IFERROR(VLOOKUP(A190,риски!$G$2:$H$642,2,0),"")</f>
        <v>низкий</v>
      </c>
      <c r="AT190" t="str">
        <f>IFERROR(VLOOKUP(A190,Реест!A239:$P$30000,15,0),"")</f>
        <v>abs-dolg.ru</v>
      </c>
      <c r="AU190" t="str">
        <f>IFERROR(VLOOKUP(A190,old!$A$3:$AU$2001,47,0),"")</f>
        <v>image188</v>
      </c>
      <c r="AV190" s="3" t="str">
        <f t="shared" si="22"/>
        <v/>
      </c>
      <c r="AW190" t="str">
        <f t="shared" si="16"/>
        <v xml:space="preserve"> ООО «ПКО «АБС» зарегистрировано по адресу: 109028, Город Москва, вн.тер.г. муниципальный округ Таганский, наб Серебряническая, д. 29. Генеральным директором является Фомичев Александр Викторович. Рост доходов компании за 5 лет: 139,8%. Объем заемных средств компании на конец 2024 года: 9610 тыс. руб. ФССП присвоил низкий уровень риска для данного ПКО.</v>
      </c>
      <c r="AX190" t="s">
        <v>22914</v>
      </c>
      <c r="AY190">
        <f>VLOOKUP(A190,'2024-2023'!$B$2:$NY$583,'2024-2023'!$BH$1,0)</f>
        <v>51031</v>
      </c>
      <c r="AZ190">
        <f>VLOOKUP(A190,'2024-2023'!$B$2:$NY$583,71,0)</f>
        <v>0</v>
      </c>
      <c r="BA190">
        <f>VLOOKUP(A190,'2024-2023'!$B$2:$NY$583,79,0)</f>
        <v>0</v>
      </c>
      <c r="BB190">
        <f t="shared" si="17"/>
        <v>0</v>
      </c>
      <c r="BC190" s="6">
        <f t="shared" si="18"/>
        <v>0.27959999999999996</v>
      </c>
      <c r="BD190" s="6">
        <f t="shared" si="19"/>
        <v>0.35444749630255651</v>
      </c>
      <c r="BE190" t="str">
        <f t="shared" si="20"/>
        <v>Малая фирма</v>
      </c>
    </row>
    <row r="191" spans="1:57">
      <c r="A191" s="10">
        <v>2225130330</v>
      </c>
      <c r="B191">
        <v>34</v>
      </c>
      <c r="C191" t="s">
        <v>1649</v>
      </c>
      <c r="D191">
        <v>2225130330</v>
      </c>
      <c r="E191" t="s">
        <v>15086</v>
      </c>
      <c r="F191" t="s">
        <v>14154</v>
      </c>
      <c r="G191" s="7">
        <v>45691</v>
      </c>
      <c r="H191">
        <v>1</v>
      </c>
      <c r="I191" t="s">
        <v>44</v>
      </c>
      <c r="J191" t="s">
        <v>4851</v>
      </c>
      <c r="K191" t="s">
        <v>4850</v>
      </c>
      <c r="L191" t="s">
        <v>8553</v>
      </c>
      <c r="M191">
        <f>VLOOKUP(D191,УК!$A$1:$B$599,2,0)/1000</f>
        <v>20</v>
      </c>
      <c r="R191" s="10">
        <f>IFERROR(IFERROR(VLOOKUP(A191,'2020-2019'!$B$3:$LN$466,108,0),"")+IFERROR(VLOOKUP(A191,'2020-2019'!$B$3:$LN$1000,91,0),""),"")</f>
        <v>144144</v>
      </c>
      <c r="S191" s="10">
        <f>IFERROR(IFERROR(VLOOKUP(A191,'2022-2021'!$B$3:$LN$1000,108,0),"")+IFERROR(VLOOKUP(A191,'2022-2021'!$B$3:$LN$1000,92,0),""),"")</f>
        <v>230065</v>
      </c>
      <c r="T191" s="10">
        <f>IFERROR(IFERROR(VLOOKUP(A191,'2022-2021'!$B$3:$LN$1000,107,0),"")+IFERROR(VLOOKUP(A191,'2022-2021'!$B$3:$LN$1000,91,0),""),"")</f>
        <v>320820</v>
      </c>
      <c r="U191" s="10">
        <f>IFERROR(IFERROR(VLOOKUP(A191,'2024-2023'!$B$3:$LN$1000,108,0),"")+IFERROR(VLOOKUP(A191,'2024-2023'!$B$3:$LN$1000,92,0),""),"")</f>
        <v>558677</v>
      </c>
      <c r="V191" s="10">
        <f>IFERROR(IFERROR(VLOOKUP(A191,'2024-2023'!$B$3:$LN$1000,107,0),"")+IFERROR(VLOOKUP(A191,'2024-2023'!$B$3:$LN$1000,91,0),""),"")</f>
        <v>642678</v>
      </c>
      <c r="W191">
        <f>IFERROR(IFERROR(VLOOKUP(A191,'2020-2019'!$B$3:$LN$4660,93,0),"")+IFERROR(VLOOKUP(A191,'2020-2019'!$B$3:$LN$4660,109,0),""),"")</f>
        <v>118756</v>
      </c>
      <c r="X191">
        <f>IFERROR(IFERROR(VLOOKUP(A191,'2022-2021'!$B$3:$LN$4660,94,0),"")+IFERROR(VLOOKUP(A191,'2022-2021'!$B$3:$LN$4660,110,0),""),"")</f>
        <v>41419</v>
      </c>
      <c r="Y191">
        <f>IFERROR(IFERROR(VLOOKUP(A191,'2022-2021'!$B$3:$LN$4660,109,0),"")+IFERROR(VLOOKUP(A191,'2022-2021'!$B$3:$LN$4660,93,0),""),"")</f>
        <v>98997</v>
      </c>
      <c r="Z191">
        <f>IFERROR((IFERROR(VLOOKUP(A191,'2024-2023'!$B$3:$LN$4660,110,0),"")+IFERROR(VLOOKUP(A191,'2024-2023'!$B$3:$LN$4660,94,0),"")),"")</f>
        <v>342571</v>
      </c>
      <c r="AA191">
        <f>IFERROR((IFERROR(VLOOKUP(A191,'2024-2023'!$B$3:$LN$4660,93,0),"")+IFERROR(VLOOKUP(A191,'2024-2023'!$B$3:$LN$4660,109,0),"")),"")</f>
        <v>385166</v>
      </c>
      <c r="AB191">
        <f>IFERROR((IFERROR(VLOOKUP(A191,'2020-2019'!$B$3:$LN$466,'2020-2019'!$CV$1,0),"")),"")</f>
        <v>15846</v>
      </c>
      <c r="AC191">
        <f>IFERROR((IFERROR(VLOOKUP(A191,'2022-2021'!$B$3:$LN$4660,100,0),"")),"")</f>
        <v>132354</v>
      </c>
      <c r="AD191">
        <f>IFERROR((IFERROR(VLOOKUP(A191,'2022-2021'!$B$3:$LN$4660,99,0),"")),"")</f>
        <v>70958</v>
      </c>
      <c r="AE191">
        <f>IFERROR((IFERROR(VLOOKUP(A191,'2024-2023'!$B$3:$LN$4660,100,0),"")),"")</f>
        <v>-68269</v>
      </c>
      <c r="AF191">
        <f>IFERROR(VLOOKUP(A191,'2024-2023'!$B$3:$LN$4660,99,0),"")</f>
        <v>-11710</v>
      </c>
      <c r="AG191">
        <f>IFERROR((IFERROR(VLOOKUP(A191,'2020-2019'!$B$3:$LN$4660,'2020-2019'!$X$1,0),"")+IFERROR(VLOOKUP(A191,'2020-2019'!$B$3:$LN$4660,'2020-2019'!$AN$1,0),"")),"")</f>
        <v>53836</v>
      </c>
      <c r="AH191">
        <f>IFERROR((IFERROR(VLOOKUP(A191,'2022-2021'!$B$3:$LN$4660,24,0),"")+IFERROR(VLOOKUP(A191,'2022-2021'!$B$3:$LN$4660,40,0),"")),"")</f>
        <v>48312</v>
      </c>
      <c r="AI191">
        <f>IFERROR((IFERROR(VLOOKUP(A191,'2022-2021'!$B$3:$LN$4660,23,0),"")+IFERROR(VLOOKUP(A191,'2022-2021'!$B$3:$LN$4660,39,0),"")),"")</f>
        <v>145178</v>
      </c>
      <c r="AJ191">
        <f>IFERROR((IFERROR(VLOOKUP(A191,'2024-2023'!$B$3:$LN$4660,24,0),"")+IFERROR(VLOOKUP(A191,'2024-2023'!$B$3:$LN$4660,40,0),"")),"")</f>
        <v>113541</v>
      </c>
      <c r="AK191">
        <f>IFERROR((IFERROR(VLOOKUP(A191,'2024-2023'!$B$3:$LN$4660,23,0),"")+IFERROR(VLOOKUP(A191,'2024-2023'!$B$3:$LN$4660,39,0),"")),"")</f>
        <v>125535</v>
      </c>
      <c r="AL191">
        <f>IFERROR(VLOOKUP(A191,'2020-2019'!$B$3:$LN$466,'2020-2019'!$AM$1,0),"")</f>
        <v>22022</v>
      </c>
      <c r="AM191">
        <f>IFERROR(VLOOKUP(A191,'2022-2021'!$B$3:$LN$4660,38,0),"")</f>
        <v>125403</v>
      </c>
      <c r="AN191">
        <f>IFERROR(VLOOKUP(A191,'2022-2021'!$B$3:$LN$4660,37,0),"")</f>
        <v>141779</v>
      </c>
      <c r="AO191">
        <f>IFERROR(VLOOKUP(A191,'2024-2023'!$B$3:$LN$4660,38,0),"")</f>
        <v>49726</v>
      </c>
      <c r="AP191">
        <f>IFERROR(VLOOKUP(A191,'2024-2023'!$B$3:$LN$4660,37,0),"")</f>
        <v>74119</v>
      </c>
      <c r="AQ191">
        <f>IFERROR((IFERROR(VLOOKUP(A191,'2020-2019'!$B$3:$LN$466,'2020-2019'!$BL$1,0),"")+IFERROR(VLOOKUP(A191,'2020-2019'!$B$3:$LN$466,'2020-2019'!$BV$1,0),"")),"")</f>
        <v>24071</v>
      </c>
      <c r="AR191" s="5">
        <f t="shared" si="21"/>
        <v>4.4589999999999996</v>
      </c>
      <c r="AS191" t="str">
        <f>IFERROR(VLOOKUP(A191,риски!$G$2:$H$642,2,0),"")</f>
        <v>низкий</v>
      </c>
      <c r="AT191" t="str">
        <f>IFERROR(VLOOKUP(A191,Реест!A241:$P$30000,15,0),"")</f>
        <v>bsv-nsk.ru</v>
      </c>
      <c r="AU191" t="str">
        <f>IFERROR(VLOOKUP(A191,old!$A$3:$AU$2001,47,0),"")</f>
        <v>image153</v>
      </c>
      <c r="AV191" s="3">
        <f t="shared" si="22"/>
        <v>2.3318039973252098</v>
      </c>
      <c r="AW191" t="str">
        <f t="shared" si="16"/>
        <v xml:space="preserve"> ООО ПКО «БСВ» зарегистрировано по адресу: 630101, Новосибирская обл, г Новосибирск, ул Добролюбова, д 10/2. Генеральным директором является Лукьянов Денис Владимирович. Рост доходов компании за 5 лет: 445,9%. Рост финансовых активов компании за 5 лет: 233,18%. Объем заемных средств компании на конец 2024 года: 24071 тыс. руб. ФССП присвоил низкий уровень риска для данного ПКО.</v>
      </c>
      <c r="AX191" t="s">
        <v>22954</v>
      </c>
      <c r="AY191">
        <f>VLOOKUP(A191,'2024-2023'!$B$2:$NY$583,'2024-2023'!$BH$1,0)</f>
        <v>155664</v>
      </c>
      <c r="AZ191">
        <f>VLOOKUP(A191,'2024-2023'!$B$2:$NY$583,71,0)</f>
        <v>0</v>
      </c>
      <c r="BA191">
        <f>VLOOKUP(A191,'2024-2023'!$B$2:$NY$583,79,0)</f>
        <v>133577</v>
      </c>
      <c r="BB191">
        <f t="shared" si="17"/>
        <v>0.85811105971836776</v>
      </c>
      <c r="BC191" s="6">
        <f t="shared" si="18"/>
        <v>0.89179999999999993</v>
      </c>
      <c r="BD191" s="6">
        <f t="shared" si="19"/>
        <v>-1.8220633038628985E-2</v>
      </c>
      <c r="BE191" t="str">
        <f t="shared" si="20"/>
        <v>Малая фирма</v>
      </c>
    </row>
    <row r="192" spans="1:57">
      <c r="A192" s="10">
        <v>7706450420</v>
      </c>
      <c r="B192">
        <v>3</v>
      </c>
      <c r="C192" t="s">
        <v>1656</v>
      </c>
      <c r="D192">
        <v>7706450420</v>
      </c>
      <c r="E192" t="s">
        <v>15087</v>
      </c>
      <c r="F192" t="s">
        <v>14155</v>
      </c>
      <c r="G192" s="7">
        <v>42984</v>
      </c>
      <c r="H192">
        <v>9</v>
      </c>
      <c r="I192" t="s">
        <v>73</v>
      </c>
      <c r="J192" t="s">
        <v>4807</v>
      </c>
      <c r="K192" t="s">
        <v>4806</v>
      </c>
      <c r="L192" t="s">
        <v>1660</v>
      </c>
      <c r="M192">
        <f>VLOOKUP(D192,УК!$A$1:$B$599,2,0)/1000</f>
        <v>315000</v>
      </c>
      <c r="R192" s="10">
        <f>IFERROR(IFERROR(VLOOKUP(A192,'2020-2019'!$B$3:$LN$466,108,0),"")+IFERROR(VLOOKUP(A192,'2020-2019'!$B$3:$LN$1000,91,0),""),"")</f>
        <v>8878559</v>
      </c>
      <c r="S192" s="10">
        <f>IFERROR(IFERROR(VLOOKUP(A192,'2022-2021'!$B$3:$LN$1000,108,0),"")+IFERROR(VLOOKUP(A192,'2022-2021'!$B$3:$LN$1000,92,0),""),"")</f>
        <v>12637330</v>
      </c>
      <c r="T192" s="10">
        <f>IFERROR(IFERROR(VLOOKUP(A192,'2022-2021'!$B$3:$LN$1000,107,0),"")+IFERROR(VLOOKUP(A192,'2022-2021'!$B$3:$LN$1000,91,0),""),"")</f>
        <v>12562020</v>
      </c>
      <c r="U192" s="10">
        <f>IFERROR(IFERROR(VLOOKUP(A192,'2024-2023'!$B$3:$LN$1000,108,0),"")+IFERROR(VLOOKUP(A192,'2024-2023'!$B$3:$LN$1000,92,0),""),"")</f>
        <v>8536698</v>
      </c>
      <c r="V192" s="10">
        <f>IFERROR(IFERROR(VLOOKUP(A192,'2024-2023'!$B$3:$LN$1000,107,0),"")+IFERROR(VLOOKUP(A192,'2024-2023'!$B$3:$LN$1000,91,0),""),"")</f>
        <v>8753853</v>
      </c>
      <c r="W192">
        <f>IFERROR(IFERROR(VLOOKUP(A192,'2020-2019'!$B$3:$LN$4660,93,0),"")+IFERROR(VLOOKUP(A192,'2020-2019'!$B$3:$LN$4660,109,0),""),"")</f>
        <v>9134514</v>
      </c>
      <c r="X192">
        <f>IFERROR(IFERROR(VLOOKUP(A192,'2022-2021'!$B$3:$LN$4660,94,0),"")+IFERROR(VLOOKUP(A192,'2022-2021'!$B$3:$LN$4660,110,0),""),"")</f>
        <v>11095638</v>
      </c>
      <c r="Y192">
        <f>IFERROR(IFERROR(VLOOKUP(A192,'2022-2021'!$B$3:$LN$4660,109,0),"")+IFERROR(VLOOKUP(A192,'2022-2021'!$B$3:$LN$4660,93,0),""),"")</f>
        <v>10423574</v>
      </c>
      <c r="Z192">
        <f>IFERROR((IFERROR(VLOOKUP(A192,'2024-2023'!$B$3:$LN$4660,110,0),"")+IFERROR(VLOOKUP(A192,'2024-2023'!$B$3:$LN$4660,94,0),"")),"")</f>
        <v>6517008</v>
      </c>
      <c r="AA192">
        <f>IFERROR((IFERROR(VLOOKUP(A192,'2024-2023'!$B$3:$LN$4660,93,0),"")+IFERROR(VLOOKUP(A192,'2024-2023'!$B$3:$LN$4660,109,0),"")),"")</f>
        <v>6476527</v>
      </c>
      <c r="AB192">
        <f>IFERROR((IFERROR(VLOOKUP(A192,'2020-2019'!$B$3:$LN$466,'2020-2019'!$CV$1,0),"")),"")</f>
        <v>413909</v>
      </c>
      <c r="AC192">
        <f>IFERROR((IFERROR(VLOOKUP(A192,'2022-2021'!$B$3:$LN$4660,100,0),"")),"")</f>
        <v>230250</v>
      </c>
      <c r="AD192">
        <f>IFERROR((IFERROR(VLOOKUP(A192,'2022-2021'!$B$3:$LN$4660,99,0),"")),"")</f>
        <v>151795</v>
      </c>
      <c r="AE192">
        <f>IFERROR((IFERROR(VLOOKUP(A192,'2024-2023'!$B$3:$LN$4660,100,0),"")),"")</f>
        <v>137313</v>
      </c>
      <c r="AF192">
        <f>IFERROR(VLOOKUP(A192,'2024-2023'!$B$3:$LN$4660,99,0),"")</f>
        <v>-776176</v>
      </c>
      <c r="AG192">
        <f>IFERROR((IFERROR(VLOOKUP(A192,'2020-2019'!$B$3:$LN$4660,'2020-2019'!$X$1,0),"")+IFERROR(VLOOKUP(A192,'2020-2019'!$B$3:$LN$4660,'2020-2019'!$AN$1,0),"")),"")</f>
        <v>6273480</v>
      </c>
      <c r="AH192">
        <f>IFERROR((IFERROR(VLOOKUP(A192,'2022-2021'!$B$3:$LN$4660,24,0),"")+IFERROR(VLOOKUP(A192,'2022-2021'!$B$3:$LN$4660,40,0),"")),"")</f>
        <v>8206211</v>
      </c>
      <c r="AI192">
        <f>IFERROR((IFERROR(VLOOKUP(A192,'2022-2021'!$B$3:$LN$4660,23,0),"")+IFERROR(VLOOKUP(A192,'2022-2021'!$B$3:$LN$4660,39,0),"")),"")</f>
        <v>10015293</v>
      </c>
      <c r="AJ192">
        <f>IFERROR((IFERROR(VLOOKUP(A192,'2024-2023'!$B$3:$LN$4660,24,0),"")+IFERROR(VLOOKUP(A192,'2024-2023'!$B$3:$LN$4660,40,0),"")),"")</f>
        <v>12684814</v>
      </c>
      <c r="AK192">
        <f>IFERROR((IFERROR(VLOOKUP(A192,'2024-2023'!$B$3:$LN$4660,23,0),"")+IFERROR(VLOOKUP(A192,'2024-2023'!$B$3:$LN$4660,39,0),"")),"")</f>
        <v>13806928</v>
      </c>
      <c r="AL192">
        <f>IFERROR(VLOOKUP(A192,'2020-2019'!$B$3:$LN$466,'2020-2019'!$AM$1,0),"")</f>
        <v>233418</v>
      </c>
      <c r="AM192">
        <f>IFERROR(VLOOKUP(A192,'2022-2021'!$B$3:$LN$4660,38,0),"")</f>
        <v>187427</v>
      </c>
      <c r="AN192">
        <f>IFERROR(VLOOKUP(A192,'2022-2021'!$B$3:$LN$4660,37,0),"")</f>
        <v>322258</v>
      </c>
      <c r="AO192">
        <f>IFERROR(VLOOKUP(A192,'2024-2023'!$B$3:$LN$4660,38,0),"")</f>
        <v>439587</v>
      </c>
      <c r="AP192">
        <f>IFERROR(VLOOKUP(A192,'2024-2023'!$B$3:$LN$4660,37,0),"")</f>
        <v>563914</v>
      </c>
      <c r="AQ192">
        <f>IFERROR((IFERROR(VLOOKUP(A192,'2020-2019'!$B$3:$LN$466,'2020-2019'!$BL$1,0),"")+IFERROR(VLOOKUP(A192,'2020-2019'!$B$3:$LN$466,'2020-2019'!$BV$1,0),"")),"")</f>
        <v>5781067</v>
      </c>
      <c r="AR192" s="5">
        <f t="shared" si="21"/>
        <v>0.98599999999999999</v>
      </c>
      <c r="AS192" t="str">
        <f>IFERROR(VLOOKUP(A192,риски!$G$2:$H$642,2,0),"")</f>
        <v>низкий</v>
      </c>
      <c r="AT192" t="str">
        <f>IFERROR(VLOOKUP(A192,Реест!A242:$P$30000,15,0),"")</f>
        <v>ipoteka24.ru</v>
      </c>
      <c r="AU192" t="str">
        <f>IFERROR(VLOOKUP(A192,old!$A$3:$AU$2001,47,0),"")</f>
        <v>image142</v>
      </c>
      <c r="AV192" s="3">
        <f t="shared" si="22"/>
        <v>2.200840362924565</v>
      </c>
      <c r="AW192" t="str">
        <f t="shared" si="16"/>
        <v xml:space="preserve"> ООО «ПКО «Национальная Фабрика Ипотеки» зарегистрировано по адресу: 107140, Москва г, ул Красносельская Верхн., 11А, 1, 2/2/45. Генеральным директором является Исеев Руслан Маратович. Рост доходов компании за 5 лет: 98,6%. Рост финансовых активов компании за 5 лет: 220,08%. Объем заемных средств компании на конец 2024 года: 5781067 тыс. руб. ФССП присвоил низкий уровень риска для данного ПКО.</v>
      </c>
      <c r="AX192" t="s">
        <v>22914</v>
      </c>
      <c r="AY192">
        <f>VLOOKUP(A192,'2024-2023'!$B$2:$NY$583,'2024-2023'!$BH$1,0)</f>
        <v>354847</v>
      </c>
      <c r="AZ192">
        <f>VLOOKUP(A192,'2024-2023'!$B$2:$NY$583,71,0)</f>
        <v>14929252</v>
      </c>
      <c r="BA192">
        <f>VLOOKUP(A192,'2024-2023'!$B$2:$NY$583,79,0)</f>
        <v>145736</v>
      </c>
      <c r="BB192">
        <f t="shared" si="17"/>
        <v>42.483064532037751</v>
      </c>
      <c r="BC192" s="6">
        <f t="shared" si="18"/>
        <v>0.19719999999999999</v>
      </c>
      <c r="BD192" s="6">
        <f t="shared" si="19"/>
        <v>-8.8666784786082198E-2</v>
      </c>
      <c r="BE192" t="str">
        <f t="shared" si="20"/>
        <v>Крупная фирма</v>
      </c>
    </row>
    <row r="193" spans="1:57">
      <c r="A193" s="10">
        <v>1841021272</v>
      </c>
      <c r="B193">
        <v>428</v>
      </c>
      <c r="C193" t="s">
        <v>1663</v>
      </c>
      <c r="D193">
        <v>1841021272</v>
      </c>
      <c r="E193" t="s">
        <v>15088</v>
      </c>
      <c r="F193" t="s">
        <v>14156</v>
      </c>
      <c r="G193" s="7">
        <v>43531</v>
      </c>
      <c r="H193">
        <v>7</v>
      </c>
      <c r="I193" t="s">
        <v>73</v>
      </c>
      <c r="J193" t="s">
        <v>5412</v>
      </c>
      <c r="K193" t="s">
        <v>5411</v>
      </c>
      <c r="L193" t="s">
        <v>1667</v>
      </c>
      <c r="M193">
        <f>VLOOKUP(D193,УК!$A$1:$B$599,2,0)/1000</f>
        <v>10</v>
      </c>
      <c r="R193" s="10">
        <f>IFERROR(IFERROR(VLOOKUP(A193,'2020-2019'!$B$3:$LN$466,108,0),"")+IFERROR(VLOOKUP(A193,'2020-2019'!$B$3:$LN$1000,91,0),""),"")</f>
        <v>145</v>
      </c>
      <c r="S193" s="10">
        <f>IFERROR(IFERROR(VLOOKUP(A193,'2022-2021'!$B$3:$LN$1000,108,0),"")+IFERROR(VLOOKUP(A193,'2022-2021'!$B$3:$LN$1000,92,0),""),"")</f>
        <v>901</v>
      </c>
      <c r="T193" s="10">
        <f>IFERROR(IFERROR(VLOOKUP(A193,'2022-2021'!$B$3:$LN$1000,107,0),"")+IFERROR(VLOOKUP(A193,'2022-2021'!$B$3:$LN$1000,91,0),""),"")</f>
        <v>1269</v>
      </c>
      <c r="U193" s="10">
        <f>IFERROR(IFERROR(VLOOKUP(A193,'2024-2023'!$B$3:$LN$1000,108,0),"")+IFERROR(VLOOKUP(A193,'2024-2023'!$B$3:$LN$1000,92,0),""),"")</f>
        <v>2209</v>
      </c>
      <c r="V193" s="10">
        <f>IFERROR(IFERROR(VLOOKUP(A193,'2024-2023'!$B$3:$LN$1000,107,0),"")+IFERROR(VLOOKUP(A193,'2024-2023'!$B$3:$LN$1000,91,0),""),"")</f>
        <v>5264</v>
      </c>
      <c r="W193">
        <f>IFERROR(IFERROR(VLOOKUP(A193,'2020-2019'!$B$3:$LN$4660,93,0),"")+IFERROR(VLOOKUP(A193,'2020-2019'!$B$3:$LN$4660,109,0),""),"")</f>
        <v>119</v>
      </c>
      <c r="X193">
        <f>IFERROR(IFERROR(VLOOKUP(A193,'2022-2021'!$B$3:$LN$4660,94,0),"")+IFERROR(VLOOKUP(A193,'2022-2021'!$B$3:$LN$4660,110,0),""),"")</f>
        <v>186</v>
      </c>
      <c r="Y193">
        <f>IFERROR(IFERROR(VLOOKUP(A193,'2022-2021'!$B$3:$LN$4660,109,0),"")+IFERROR(VLOOKUP(A193,'2022-2021'!$B$3:$LN$4660,93,0),""),"")</f>
        <v>574</v>
      </c>
      <c r="Z193">
        <f>IFERROR((IFERROR(VLOOKUP(A193,'2024-2023'!$B$3:$LN$4660,110,0),"")+IFERROR(VLOOKUP(A193,'2024-2023'!$B$3:$LN$4660,94,0),"")),"")</f>
        <v>730</v>
      </c>
      <c r="AA193">
        <f>IFERROR((IFERROR(VLOOKUP(A193,'2024-2023'!$B$3:$LN$4660,93,0),"")+IFERROR(VLOOKUP(A193,'2024-2023'!$B$3:$LN$4660,109,0),"")),"")</f>
        <v>1595</v>
      </c>
      <c r="AB193">
        <f>IFERROR((IFERROR(VLOOKUP(A193,'2020-2019'!$B$3:$LN$466,'2020-2019'!$CV$1,0),"")),"")</f>
        <v>-28</v>
      </c>
      <c r="AC193">
        <f>IFERROR((IFERROR(VLOOKUP(A193,'2022-2021'!$B$3:$LN$4660,100,0),"")),"")</f>
        <v>661</v>
      </c>
      <c r="AD193">
        <f>IFERROR((IFERROR(VLOOKUP(A193,'2022-2021'!$B$3:$LN$4660,99,0),"")),"")</f>
        <v>671</v>
      </c>
      <c r="AE193">
        <f>IFERROR((IFERROR(VLOOKUP(A193,'2024-2023'!$B$3:$LN$4660,100,0),"")),"")</f>
        <v>1347</v>
      </c>
      <c r="AF193">
        <f>IFERROR(VLOOKUP(A193,'2024-2023'!$B$3:$LN$4660,99,0),"")</f>
        <v>3353</v>
      </c>
      <c r="AG193">
        <f>IFERROR((IFERROR(VLOOKUP(A193,'2020-2019'!$B$3:$LN$4660,'2020-2019'!$X$1,0),"")+IFERROR(VLOOKUP(A193,'2020-2019'!$B$3:$LN$4660,'2020-2019'!$AN$1,0),"")),"")</f>
        <v>0</v>
      </c>
      <c r="AH193">
        <f>IFERROR((IFERROR(VLOOKUP(A193,'2022-2021'!$B$3:$LN$4660,24,0),"")+IFERROR(VLOOKUP(A193,'2022-2021'!$B$3:$LN$4660,40,0),"")),"")</f>
        <v>0</v>
      </c>
      <c r="AI193">
        <f>IFERROR((IFERROR(VLOOKUP(A193,'2022-2021'!$B$3:$LN$4660,23,0),"")+IFERROR(VLOOKUP(A193,'2022-2021'!$B$3:$LN$4660,39,0),"")),"")</f>
        <v>0</v>
      </c>
      <c r="AJ193">
        <f>IFERROR((IFERROR(VLOOKUP(A193,'2024-2023'!$B$3:$LN$4660,24,0),"")+IFERROR(VLOOKUP(A193,'2024-2023'!$B$3:$LN$4660,40,0),"")),"")</f>
        <v>0</v>
      </c>
      <c r="AK193">
        <f>IFERROR((IFERROR(VLOOKUP(A193,'2024-2023'!$B$3:$LN$4660,23,0),"")+IFERROR(VLOOKUP(A193,'2024-2023'!$B$3:$LN$4660,39,0),"")),"")</f>
        <v>0</v>
      </c>
      <c r="AL193">
        <f>IFERROR(VLOOKUP(A193,'2020-2019'!$B$3:$LN$466,'2020-2019'!$AM$1,0),"")</f>
        <v>0</v>
      </c>
      <c r="AM193">
        <f>IFERROR(VLOOKUP(A193,'2022-2021'!$B$3:$LN$4660,38,0),"")</f>
        <v>0</v>
      </c>
      <c r="AN193">
        <f>IFERROR(VLOOKUP(A193,'2022-2021'!$B$3:$LN$4660,37,0),"")</f>
        <v>166</v>
      </c>
      <c r="AO193">
        <f>IFERROR(VLOOKUP(A193,'2024-2023'!$B$3:$LN$4660,38,0),"")</f>
        <v>1316</v>
      </c>
      <c r="AP193">
        <f>IFERROR(VLOOKUP(A193,'2024-2023'!$B$3:$LN$4660,37,0),"")</f>
        <v>1763</v>
      </c>
      <c r="AQ193">
        <f>IFERROR((IFERROR(VLOOKUP(A193,'2020-2019'!$B$3:$LN$466,'2020-2019'!$BL$1,0),"")+IFERROR(VLOOKUP(A193,'2020-2019'!$B$3:$LN$466,'2020-2019'!$BV$1,0),"")),"")</f>
        <v>1211</v>
      </c>
      <c r="AR193" s="5">
        <f t="shared" si="21"/>
        <v>36.302999999999997</v>
      </c>
      <c r="AS193" t="str">
        <f>IFERROR(VLOOKUP(A193,риски!$G$2:$H$642,2,0),"")</f>
        <v>низкий</v>
      </c>
      <c r="AT193" t="str">
        <f>IFERROR(VLOOKUP(A193,Реест!A243:$P$30000,15,0),"")</f>
        <v>smartdolg.ru</v>
      </c>
      <c r="AU193" t="str">
        <f>IFERROR(VLOOKUP(A193,old!$A$3:$AU$2001,47,0),"")</f>
        <v>image154</v>
      </c>
      <c r="AV193" s="3" t="str">
        <f t="shared" si="22"/>
        <v/>
      </c>
      <c r="AW193" t="str">
        <f t="shared" si="16"/>
        <v xml:space="preserve"> ООО ПКО «СмартЗадолженность» зарегистрировано по адресу: 426073, Удмуртская Респ, г Ижевск, ул Союзная, 75, 1. Генеральным директором является Салтыков Константин Николаевич. Рост доходов компании за 5 лет: 3630,3%. Объем заемных средств компании на конец 2024 года: 1211 тыс. руб. ФССП присвоил низкий уровень риска для данного ПКО.</v>
      </c>
      <c r="AX193" t="s">
        <v>22944</v>
      </c>
      <c r="AY193">
        <f>VLOOKUP(A193,'2024-2023'!$B$2:$NY$583,'2024-2023'!$BH$1,0)</f>
        <v>20298</v>
      </c>
      <c r="AZ193">
        <f>VLOOKUP(A193,'2024-2023'!$B$2:$NY$583,71,0)</f>
        <v>0</v>
      </c>
      <c r="BA193">
        <f>VLOOKUP(A193,'2024-2023'!$B$2:$NY$583,79,0)</f>
        <v>0</v>
      </c>
      <c r="BB193">
        <f t="shared" si="17"/>
        <v>0</v>
      </c>
      <c r="BC193" s="6">
        <f t="shared" si="18"/>
        <v>7.2605999999999993</v>
      </c>
      <c r="BD193" s="6">
        <f t="shared" si="19"/>
        <v>0.63696808510638303</v>
      </c>
      <c r="BE193" t="str">
        <f t="shared" si="20"/>
        <v>Малая фирма</v>
      </c>
    </row>
    <row r="194" spans="1:57">
      <c r="A194" s="10">
        <v>5405034430</v>
      </c>
      <c r="B194">
        <v>157</v>
      </c>
      <c r="C194" t="s">
        <v>1670</v>
      </c>
      <c r="D194">
        <v>5405034430</v>
      </c>
      <c r="E194" t="s">
        <v>15089</v>
      </c>
      <c r="F194" t="s">
        <v>14157</v>
      </c>
      <c r="G194" s="7">
        <v>43462</v>
      </c>
      <c r="H194">
        <v>7</v>
      </c>
      <c r="I194" t="s">
        <v>73</v>
      </c>
      <c r="J194" t="s">
        <v>5060</v>
      </c>
      <c r="K194" t="s">
        <v>5059</v>
      </c>
      <c r="L194" t="s">
        <v>1674</v>
      </c>
      <c r="M194">
        <f>VLOOKUP(D194,УК!$A$1:$B$599,2,0)/1000</f>
        <v>10005</v>
      </c>
      <c r="R194" s="10">
        <f>IFERROR(IFERROR(VLOOKUP(A194,'2020-2019'!$B$3:$LN$466,108,0),"")+IFERROR(VLOOKUP(A194,'2020-2019'!$B$3:$LN$1000,91,0),""),"")</f>
        <v>8964</v>
      </c>
      <c r="S194" s="10">
        <f>IFERROR(IFERROR(VLOOKUP(A194,'2022-2021'!$B$3:$LN$1000,108,0),"")+IFERROR(VLOOKUP(A194,'2022-2021'!$B$3:$LN$1000,92,0),""),"")</f>
        <v>24440</v>
      </c>
      <c r="T194" s="10">
        <f>IFERROR(IFERROR(VLOOKUP(A194,'2022-2021'!$B$3:$LN$1000,107,0),"")+IFERROR(VLOOKUP(A194,'2022-2021'!$B$3:$LN$1000,91,0),""),"")</f>
        <v>38799</v>
      </c>
      <c r="U194" s="10">
        <f>IFERROR(IFERROR(VLOOKUP(A194,'2024-2023'!$B$3:$LN$1000,108,0),"")+IFERROR(VLOOKUP(A194,'2024-2023'!$B$3:$LN$1000,92,0),""),"")</f>
        <v>66190</v>
      </c>
      <c r="V194" s="10">
        <f>IFERROR(IFERROR(VLOOKUP(A194,'2024-2023'!$B$3:$LN$1000,107,0),"")+IFERROR(VLOOKUP(A194,'2024-2023'!$B$3:$LN$1000,91,0),""),"")</f>
        <v>80258</v>
      </c>
      <c r="W194">
        <f>IFERROR(IFERROR(VLOOKUP(A194,'2020-2019'!$B$3:$LN$4660,93,0),"")+IFERROR(VLOOKUP(A194,'2020-2019'!$B$3:$LN$4660,109,0),""),"")</f>
        <v>1697</v>
      </c>
      <c r="X194">
        <f>IFERROR(IFERROR(VLOOKUP(A194,'2022-2021'!$B$3:$LN$4660,94,0),"")+IFERROR(VLOOKUP(A194,'2022-2021'!$B$3:$LN$4660,110,0),""),"")</f>
        <v>15450</v>
      </c>
      <c r="Y194">
        <f>IFERROR(IFERROR(VLOOKUP(A194,'2022-2021'!$B$3:$LN$4660,109,0),"")+IFERROR(VLOOKUP(A194,'2022-2021'!$B$3:$LN$4660,93,0),""),"")</f>
        <v>27167</v>
      </c>
      <c r="Z194">
        <f>IFERROR((IFERROR(VLOOKUP(A194,'2024-2023'!$B$3:$LN$4660,110,0),"")+IFERROR(VLOOKUP(A194,'2024-2023'!$B$3:$LN$4660,94,0),"")),"")</f>
        <v>48545</v>
      </c>
      <c r="AA194">
        <f>IFERROR((IFERROR(VLOOKUP(A194,'2024-2023'!$B$3:$LN$4660,93,0),"")+IFERROR(VLOOKUP(A194,'2024-2023'!$B$3:$LN$4660,109,0),"")),"")</f>
        <v>52786</v>
      </c>
      <c r="AB194">
        <f>IFERROR((IFERROR(VLOOKUP(A194,'2020-2019'!$B$3:$LN$466,'2020-2019'!$CV$1,0),"")),"")</f>
        <v>3496</v>
      </c>
      <c r="AC194">
        <f>IFERROR((IFERROR(VLOOKUP(A194,'2022-2021'!$B$3:$LN$4660,100,0),"")),"")</f>
        <v>8257</v>
      </c>
      <c r="AD194">
        <f>IFERROR((IFERROR(VLOOKUP(A194,'2022-2021'!$B$3:$LN$4660,99,0),"")),"")</f>
        <v>9568</v>
      </c>
      <c r="AE194">
        <f>IFERROR((IFERROR(VLOOKUP(A194,'2024-2023'!$B$3:$LN$4660,100,0),"")),"")</f>
        <v>13959</v>
      </c>
      <c r="AF194">
        <f>IFERROR(VLOOKUP(A194,'2024-2023'!$B$3:$LN$4660,99,0),"")</f>
        <v>23164</v>
      </c>
      <c r="AG194">
        <f>IFERROR((IFERROR(VLOOKUP(A194,'2020-2019'!$B$3:$LN$4660,'2020-2019'!$X$1,0),"")+IFERROR(VLOOKUP(A194,'2020-2019'!$B$3:$LN$4660,'2020-2019'!$AN$1,0),"")),"")</f>
        <v>0</v>
      </c>
      <c r="AH194">
        <f>IFERROR((IFERROR(VLOOKUP(A194,'2022-2021'!$B$3:$LN$4660,24,0),"")+IFERROR(VLOOKUP(A194,'2022-2021'!$B$3:$LN$4660,40,0),"")),"")</f>
        <v>0</v>
      </c>
      <c r="AI194">
        <f>IFERROR((IFERROR(VLOOKUP(A194,'2022-2021'!$B$3:$LN$4660,23,0),"")+IFERROR(VLOOKUP(A194,'2022-2021'!$B$3:$LN$4660,39,0),"")),"")</f>
        <v>0</v>
      </c>
      <c r="AJ194">
        <f>IFERROR((IFERROR(VLOOKUP(A194,'2024-2023'!$B$3:$LN$4660,24,0),"")+IFERROR(VLOOKUP(A194,'2024-2023'!$B$3:$LN$4660,40,0),"")),"")</f>
        <v>0</v>
      </c>
      <c r="AK194">
        <f>IFERROR((IFERROR(VLOOKUP(A194,'2024-2023'!$B$3:$LN$4660,23,0),"")+IFERROR(VLOOKUP(A194,'2024-2023'!$B$3:$LN$4660,39,0),"")),"")</f>
        <v>0</v>
      </c>
      <c r="AL194">
        <f>IFERROR(VLOOKUP(A194,'2020-2019'!$B$3:$LN$466,'2020-2019'!$AM$1,0),"")</f>
        <v>128467</v>
      </c>
      <c r="AM194">
        <f>IFERROR(VLOOKUP(A194,'2022-2021'!$B$3:$LN$4660,38,0),"")</f>
        <v>110258</v>
      </c>
      <c r="AN194">
        <f>IFERROR(VLOOKUP(A194,'2022-2021'!$B$3:$LN$4660,37,0),"")</f>
        <v>10000</v>
      </c>
      <c r="AO194">
        <f>IFERROR(VLOOKUP(A194,'2024-2023'!$B$3:$LN$4660,38,0),"")</f>
        <v>10004</v>
      </c>
      <c r="AP194">
        <f>IFERROR(VLOOKUP(A194,'2024-2023'!$B$3:$LN$4660,37,0),"")</f>
        <v>35836</v>
      </c>
      <c r="AQ194">
        <f>IFERROR((IFERROR(VLOOKUP(A194,'2020-2019'!$B$3:$LN$466,'2020-2019'!$BL$1,0),"")+IFERROR(VLOOKUP(A194,'2020-2019'!$B$3:$LN$466,'2020-2019'!$BV$1,0),"")),"")</f>
        <v>1000</v>
      </c>
      <c r="AR194" s="5">
        <f t="shared" si="21"/>
        <v>8.9529999999999994</v>
      </c>
      <c r="AS194" t="str">
        <f>IFERROR(VLOOKUP(A194,риски!$G$2:$H$642,2,0),"")</f>
        <v>низкий</v>
      </c>
      <c r="AT194" t="str">
        <f>IFERROR(VLOOKUP(A194,Реест!A244:$P$30000,15,0),"")</f>
        <v>sibiryak-plus.com</v>
      </c>
      <c r="AU194" t="str">
        <f>IFERROR(VLOOKUP(A194,old!$A$3:$AU$2001,47,0),"")</f>
        <v>image082</v>
      </c>
      <c r="AV194" s="3" t="str">
        <f t="shared" si="22"/>
        <v/>
      </c>
      <c r="AW194" t="str">
        <f t="shared" ref="AW194:AW257" si="23">F194&amp;" зарегистрировано по адресу: "&amp;L194&amp;IF(K194=0,"",IF(K194="","",". Генеральным директором является "&amp;K194&amp;IF(AR194=0,".",IF(AR194="",".",". Рост доходов компании за 5 лет: "&amp;ROUND(AR194*100,2)&amp;"%."))&amp;IF(AV194=0,"",IF(AV194="",""," Рост финансовых активов компании за 5 лет: "&amp;IFERROR(ROUND(AV194*100,2),"")&amp;"%."))&amp;IF(AQ194=0,"",IF(AQ194="",""," Объем заемных средств компании на конец 2024 года: "&amp;AQ194&amp;" тыс. руб."))&amp;IF(AS194=0,"",IF(AS194="",""," ФССП присвоил "&amp;AS194&amp;" уровень риска для данного ПКО."))))</f>
        <v xml:space="preserve"> ООО «ПКО «Сибиряк Плюс» зарегистрировано по адресу: г. Новосибирск, ул. Никитина, д. 20, эт 3, ОФИС 307, 630009. Генеральным директором является Курдюков Сергей Александрович. Рост доходов компании за 5 лет: 895,3%. Объем заемных средств компании на конец 2024 года: 1000 тыс. руб. ФССП присвоил низкий уровень риска для данного ПКО.</v>
      </c>
      <c r="AX194" t="s">
        <v>22931</v>
      </c>
      <c r="AY194">
        <f>VLOOKUP(A194,'2024-2023'!$B$2:$NY$583,'2024-2023'!$BH$1,0)</f>
        <v>44167</v>
      </c>
      <c r="AZ194">
        <f>VLOOKUP(A194,'2024-2023'!$B$2:$NY$583,71,0)</f>
        <v>218762</v>
      </c>
      <c r="BA194">
        <f>VLOOKUP(A194,'2024-2023'!$B$2:$NY$583,79,0)</f>
        <v>501</v>
      </c>
      <c r="BB194">
        <f t="shared" ref="BB194:BB257" si="24">(AZ194+BA194)/AY194</f>
        <v>4.9644078157900697</v>
      </c>
      <c r="BC194" s="6">
        <f t="shared" ref="BC194:BC257" si="25">IFERROR(AR194/COUNTIFS(R$2:V$2,"&gt;"&amp;0),"-")</f>
        <v>1.7906</v>
      </c>
      <c r="BD194" s="6">
        <f t="shared" ref="BD194:BD257" si="26">IFERROR(AF194/V194,"-")</f>
        <v>0.28861920307009892</v>
      </c>
      <c r="BE194" t="str">
        <f t="shared" ref="BE194:BE257" si="27">IF(V194&lt;800000,"Малая фирма",IF(V194&lt;2000000,"Средняя фирма",IF(V194&gt;2000000,"Крупная фирма","-")))</f>
        <v>Малая фирма</v>
      </c>
    </row>
    <row r="195" spans="1:57">
      <c r="A195" s="10">
        <v>2312280830</v>
      </c>
      <c r="B195">
        <v>252</v>
      </c>
      <c r="C195" t="s">
        <v>1677</v>
      </c>
      <c r="D195">
        <v>2312280830</v>
      </c>
      <c r="E195" t="s">
        <v>15090</v>
      </c>
      <c r="F195" t="s">
        <v>14158</v>
      </c>
      <c r="G195" s="7">
        <v>43531</v>
      </c>
      <c r="H195">
        <v>7</v>
      </c>
      <c r="I195" t="s">
        <v>73</v>
      </c>
      <c r="J195" t="s">
        <v>5188</v>
      </c>
      <c r="K195" t="s">
        <v>5187</v>
      </c>
      <c r="L195" t="s">
        <v>1681</v>
      </c>
      <c r="M195">
        <f>VLOOKUP(D195,УК!$A$1:$B$599,2,0)/1000</f>
        <v>10</v>
      </c>
      <c r="R195" s="10">
        <f>IFERROR(IFERROR(VLOOKUP(A195,'2020-2019'!$B$3:$LN$466,108,0),"")+IFERROR(VLOOKUP(A195,'2020-2019'!$B$3:$LN$1000,91,0),""),"")</f>
        <v>6204</v>
      </c>
      <c r="S195" s="10">
        <f>IFERROR(IFERROR(VLOOKUP(A195,'2022-2021'!$B$3:$LN$1000,108,0),"")+IFERROR(VLOOKUP(A195,'2022-2021'!$B$3:$LN$1000,92,0),""),"")</f>
        <v>22321</v>
      </c>
      <c r="T195" s="10">
        <f>IFERROR(IFERROR(VLOOKUP(A195,'2022-2021'!$B$3:$LN$1000,107,0),"")+IFERROR(VLOOKUP(A195,'2022-2021'!$B$3:$LN$1000,91,0),""),"")</f>
        <v>23414</v>
      </c>
      <c r="U195" s="10">
        <f>IFERROR(IFERROR(VLOOKUP(A195,'2024-2023'!$B$3:$LN$1000,108,0),"")+IFERROR(VLOOKUP(A195,'2024-2023'!$B$3:$LN$1000,92,0),""),"")</f>
        <v>24498</v>
      </c>
      <c r="V195" s="10">
        <f>IFERROR(IFERROR(VLOOKUP(A195,'2024-2023'!$B$3:$LN$1000,107,0),"")+IFERROR(VLOOKUP(A195,'2024-2023'!$B$3:$LN$1000,91,0),""),"")</f>
        <v>28187</v>
      </c>
      <c r="W195">
        <f>IFERROR(IFERROR(VLOOKUP(A195,'2020-2019'!$B$3:$LN$4660,93,0),"")+IFERROR(VLOOKUP(A195,'2020-2019'!$B$3:$LN$4660,109,0),""),"")</f>
        <v>2954</v>
      </c>
      <c r="X195">
        <f>IFERROR(IFERROR(VLOOKUP(A195,'2022-2021'!$B$3:$LN$4660,94,0),"")+IFERROR(VLOOKUP(A195,'2022-2021'!$B$3:$LN$4660,110,0),""),"")</f>
        <v>3625</v>
      </c>
      <c r="Y195">
        <f>IFERROR(IFERROR(VLOOKUP(A195,'2022-2021'!$B$3:$LN$4660,109,0),"")+IFERROR(VLOOKUP(A195,'2022-2021'!$B$3:$LN$4660,93,0),""),"")</f>
        <v>2855</v>
      </c>
      <c r="Z195">
        <f>IFERROR((IFERROR(VLOOKUP(A195,'2024-2023'!$B$3:$LN$4660,110,0),"")+IFERROR(VLOOKUP(A195,'2024-2023'!$B$3:$LN$4660,94,0),"")),"")</f>
        <v>3289</v>
      </c>
      <c r="AA195">
        <f>IFERROR((IFERROR(VLOOKUP(A195,'2024-2023'!$B$3:$LN$4660,93,0),"")+IFERROR(VLOOKUP(A195,'2024-2023'!$B$3:$LN$4660,109,0),"")),"")</f>
        <v>7892</v>
      </c>
      <c r="AB195">
        <f>IFERROR((IFERROR(VLOOKUP(A195,'2020-2019'!$B$3:$LN$466,'2020-2019'!$CV$1,0),"")),"")</f>
        <v>-884</v>
      </c>
      <c r="AC195">
        <f>IFERROR((IFERROR(VLOOKUP(A195,'2022-2021'!$B$3:$LN$4660,100,0),"")),"")</f>
        <v>9990</v>
      </c>
      <c r="AD195">
        <f>IFERROR((IFERROR(VLOOKUP(A195,'2022-2021'!$B$3:$LN$4660,99,0),"")),"")</f>
        <v>7338</v>
      </c>
      <c r="AE195">
        <f>IFERROR((IFERROR(VLOOKUP(A195,'2024-2023'!$B$3:$LN$4660,100,0),"")),"")</f>
        <v>523</v>
      </c>
      <c r="AF195">
        <f>IFERROR(VLOOKUP(A195,'2024-2023'!$B$3:$LN$4660,99,0),"")</f>
        <v>622</v>
      </c>
      <c r="AG195">
        <f>IFERROR((IFERROR(VLOOKUP(A195,'2020-2019'!$B$3:$LN$4660,'2020-2019'!$X$1,0),"")+IFERROR(VLOOKUP(A195,'2020-2019'!$B$3:$LN$4660,'2020-2019'!$AN$1,0),"")),"")</f>
        <v>22766</v>
      </c>
      <c r="AH195">
        <f>IFERROR((IFERROR(VLOOKUP(A195,'2022-2021'!$B$3:$LN$4660,24,0),"")+IFERROR(VLOOKUP(A195,'2022-2021'!$B$3:$LN$4660,40,0),"")),"")</f>
        <v>30640</v>
      </c>
      <c r="AI195">
        <f>IFERROR((IFERROR(VLOOKUP(A195,'2022-2021'!$B$3:$LN$4660,23,0),"")+IFERROR(VLOOKUP(A195,'2022-2021'!$B$3:$LN$4660,39,0),"")),"")</f>
        <v>31333</v>
      </c>
      <c r="AJ195">
        <f>IFERROR((IFERROR(VLOOKUP(A195,'2024-2023'!$B$3:$LN$4660,24,0),"")+IFERROR(VLOOKUP(A195,'2024-2023'!$B$3:$LN$4660,40,0),"")),"")</f>
        <v>29108</v>
      </c>
      <c r="AK195">
        <f>IFERROR((IFERROR(VLOOKUP(A195,'2024-2023'!$B$3:$LN$4660,23,0),"")+IFERROR(VLOOKUP(A195,'2024-2023'!$B$3:$LN$4660,39,0),"")),"")</f>
        <v>26060</v>
      </c>
      <c r="AL195">
        <f>IFERROR(VLOOKUP(A195,'2020-2019'!$B$3:$LN$466,'2020-2019'!$AM$1,0),"")</f>
        <v>60</v>
      </c>
      <c r="AM195">
        <f>IFERROR(VLOOKUP(A195,'2022-2021'!$B$3:$LN$4660,38,0),"")</f>
        <v>127</v>
      </c>
      <c r="AN195">
        <f>IFERROR(VLOOKUP(A195,'2022-2021'!$B$3:$LN$4660,37,0),"")</f>
        <v>129</v>
      </c>
      <c r="AO195">
        <f>IFERROR(VLOOKUP(A195,'2024-2023'!$B$3:$LN$4660,38,0),"")</f>
        <v>3930</v>
      </c>
      <c r="AP195">
        <f>IFERROR(VLOOKUP(A195,'2024-2023'!$B$3:$LN$4660,37,0),"")</f>
        <v>7339</v>
      </c>
      <c r="AQ195">
        <f>IFERROR((IFERROR(VLOOKUP(A195,'2020-2019'!$B$3:$LN$466,'2020-2019'!$BL$1,0),"")+IFERROR(VLOOKUP(A195,'2020-2019'!$B$3:$LN$466,'2020-2019'!$BV$1,0),"")),"")</f>
        <v>10095</v>
      </c>
      <c r="AR195" s="5">
        <f t="shared" si="21"/>
        <v>4.5430000000000001</v>
      </c>
      <c r="AS195" t="str">
        <f>IFERROR(VLOOKUP(A195,риски!$G$2:$H$642,2,0),"")</f>
        <v>низкий</v>
      </c>
      <c r="AT195" t="str">
        <f>IFERROR(VLOOKUP(A195,Реест!A245:$P$30000,15,0),"")</f>
        <v>intek23.ru</v>
      </c>
      <c r="AU195" t="str">
        <f>IFERROR(VLOOKUP(A195,old!$A$3:$AU$2001,47,0),"")</f>
        <v>image1001</v>
      </c>
      <c r="AV195" s="3">
        <f t="shared" si="22"/>
        <v>1.1446894491785997</v>
      </c>
      <c r="AW195" t="str">
        <f t="shared" si="23"/>
        <v xml:space="preserve"> ООО ПКО «Интек» зарегистрировано по адресу: Краснодарский край, г.о. город Краснодар, г. Краснодар, ул. им. Селезнева, д. 4/3, ПОМЕЩ. 54/1, 350075. Генеральным директором является Швидченко Изабель Игоревна. Рост доходов компании за 5 лет: 454,3%. Рост финансовых активов компании за 5 лет: 114,47%. Объем заемных средств компании на конец 2024 года: 10095 тыс. руб. ФССП присвоил низкий уровень риска для данного ПКО.</v>
      </c>
      <c r="AX195" t="s">
        <v>22938</v>
      </c>
      <c r="AY195">
        <f>VLOOKUP(A195,'2024-2023'!$B$2:$NY$583,'2024-2023'!$BH$1,0)</f>
        <v>16889</v>
      </c>
      <c r="AZ195">
        <f>VLOOKUP(A195,'2024-2023'!$B$2:$NY$583,71,0)</f>
        <v>0</v>
      </c>
      <c r="BA195">
        <f>VLOOKUP(A195,'2024-2023'!$B$2:$NY$583,79,0)</f>
        <v>17033</v>
      </c>
      <c r="BB195">
        <f t="shared" si="24"/>
        <v>1.0085262596956599</v>
      </c>
      <c r="BC195" s="6">
        <f t="shared" si="25"/>
        <v>0.90860000000000007</v>
      </c>
      <c r="BD195" s="6">
        <f t="shared" si="26"/>
        <v>2.2066910277787632E-2</v>
      </c>
      <c r="BE195" t="str">
        <f t="shared" si="27"/>
        <v>Малая фирма</v>
      </c>
    </row>
    <row r="196" spans="1:57">
      <c r="A196" s="10">
        <v>6659210466</v>
      </c>
      <c r="B196">
        <v>199</v>
      </c>
      <c r="C196" t="s">
        <v>1683</v>
      </c>
      <c r="D196">
        <v>6659210466</v>
      </c>
      <c r="E196" t="s">
        <v>15091</v>
      </c>
      <c r="F196" t="s">
        <v>14159</v>
      </c>
      <c r="G196" s="7">
        <v>40464</v>
      </c>
      <c r="H196">
        <v>15</v>
      </c>
      <c r="I196" t="s">
        <v>73</v>
      </c>
      <c r="J196" t="s">
        <v>5198</v>
      </c>
      <c r="K196" t="s">
        <v>5198</v>
      </c>
      <c r="L196" t="s">
        <v>3989</v>
      </c>
      <c r="M196">
        <f>VLOOKUP(D196,УК!$A$1:$B$599,2,0)/1000</f>
        <v>10</v>
      </c>
      <c r="R196" s="10">
        <f>IFERROR(IFERROR(VLOOKUP(A196,'2020-2019'!$B$3:$LN$466,108,0),"")+IFERROR(VLOOKUP(A196,'2020-2019'!$B$3:$LN$1000,91,0),""),"")</f>
        <v>220467</v>
      </c>
      <c r="S196" s="10">
        <f>IFERROR(IFERROR(VLOOKUP(A196,'2022-2021'!$B$3:$LN$1000,108,0),"")+IFERROR(VLOOKUP(A196,'2022-2021'!$B$3:$LN$1000,92,0),""),"")</f>
        <v>0</v>
      </c>
      <c r="T196" s="10">
        <f>IFERROR(IFERROR(VLOOKUP(A196,'2022-2021'!$B$3:$LN$1000,107,0),"")+IFERROR(VLOOKUP(A196,'2022-2021'!$B$3:$LN$1000,91,0),""),"")</f>
        <v>24035</v>
      </c>
      <c r="U196" s="10">
        <f>IFERROR(IFERROR(VLOOKUP(A196,'2024-2023'!$B$3:$LN$1000,108,0),"")+IFERROR(VLOOKUP(A196,'2024-2023'!$B$3:$LN$1000,92,0),""),"")</f>
        <v>39931</v>
      </c>
      <c r="V196" s="10">
        <f>IFERROR(IFERROR(VLOOKUP(A196,'2024-2023'!$B$3:$LN$1000,107,0),"")+IFERROR(VLOOKUP(A196,'2024-2023'!$B$3:$LN$1000,91,0),""),"")</f>
        <v>26469</v>
      </c>
      <c r="W196">
        <f>IFERROR(IFERROR(VLOOKUP(A196,'2020-2019'!$B$3:$LN$4660,93,0),"")+IFERROR(VLOOKUP(A196,'2020-2019'!$B$3:$LN$4660,109,0),""),"")</f>
        <v>4730</v>
      </c>
      <c r="X196">
        <f>IFERROR(IFERROR(VLOOKUP(A196,'2022-2021'!$B$3:$LN$4660,94,0),"")+IFERROR(VLOOKUP(A196,'2022-2021'!$B$3:$LN$4660,110,0),""),"")</f>
        <v>0</v>
      </c>
      <c r="Y196">
        <f>IFERROR(IFERROR(VLOOKUP(A196,'2022-2021'!$B$3:$LN$4660,109,0),"")+IFERROR(VLOOKUP(A196,'2022-2021'!$B$3:$LN$4660,93,0),""),"")</f>
        <v>971</v>
      </c>
      <c r="Z196">
        <f>IFERROR((IFERROR(VLOOKUP(A196,'2024-2023'!$B$3:$LN$4660,110,0),"")+IFERROR(VLOOKUP(A196,'2024-2023'!$B$3:$LN$4660,94,0),"")),"")</f>
        <v>34146</v>
      </c>
      <c r="AA196">
        <f>IFERROR((IFERROR(VLOOKUP(A196,'2024-2023'!$B$3:$LN$4660,93,0),"")+IFERROR(VLOOKUP(A196,'2024-2023'!$B$3:$LN$4660,109,0),"")),"")</f>
        <v>24944</v>
      </c>
      <c r="AB196">
        <f>IFERROR((IFERROR(VLOOKUP(A196,'2020-2019'!$B$3:$LN$466,'2020-2019'!$CV$1,0),"")),"")</f>
        <v>205650</v>
      </c>
      <c r="AC196">
        <f>IFERROR((IFERROR(VLOOKUP(A196,'2022-2021'!$B$3:$LN$4660,100,0),"")),"")</f>
        <v>-1792</v>
      </c>
      <c r="AD196">
        <f>IFERROR((IFERROR(VLOOKUP(A196,'2022-2021'!$B$3:$LN$4660,99,0),"")),"")</f>
        <v>3124</v>
      </c>
      <c r="AE196">
        <f>IFERROR((IFERROR(VLOOKUP(A196,'2024-2023'!$B$3:$LN$4660,100,0),"")),"")</f>
        <v>5380</v>
      </c>
      <c r="AF196">
        <f>IFERROR(VLOOKUP(A196,'2024-2023'!$B$3:$LN$4660,99,0),"")</f>
        <v>1260</v>
      </c>
      <c r="AG196">
        <f>IFERROR((IFERROR(VLOOKUP(A196,'2020-2019'!$B$3:$LN$4660,'2020-2019'!$X$1,0),"")+IFERROR(VLOOKUP(A196,'2020-2019'!$B$3:$LN$4660,'2020-2019'!$AN$1,0),"")),"")</f>
        <v>0</v>
      </c>
      <c r="AH196">
        <f>IFERROR((IFERROR(VLOOKUP(A196,'2022-2021'!$B$3:$LN$4660,24,0),"")+IFERROR(VLOOKUP(A196,'2022-2021'!$B$3:$LN$4660,40,0),"")),"")</f>
        <v>0</v>
      </c>
      <c r="AI196">
        <f>IFERROR((IFERROR(VLOOKUP(A196,'2022-2021'!$B$3:$LN$4660,23,0),"")+IFERROR(VLOOKUP(A196,'2022-2021'!$B$3:$LN$4660,39,0),"")),"")</f>
        <v>14581</v>
      </c>
      <c r="AJ196">
        <f>IFERROR((IFERROR(VLOOKUP(A196,'2024-2023'!$B$3:$LN$4660,24,0),"")+IFERROR(VLOOKUP(A196,'2024-2023'!$B$3:$LN$4660,40,0),"")),"")</f>
        <v>24602</v>
      </c>
      <c r="AK196">
        <f>IFERROR((IFERROR(VLOOKUP(A196,'2024-2023'!$B$3:$LN$4660,23,0),"")+IFERROR(VLOOKUP(A196,'2024-2023'!$B$3:$LN$4660,39,0),"")),"")</f>
        <v>27916</v>
      </c>
      <c r="AL196">
        <f>IFERROR(VLOOKUP(A196,'2020-2019'!$B$3:$LN$466,'2020-2019'!$AM$1,0),"")</f>
        <v>451919</v>
      </c>
      <c r="AM196">
        <f>IFERROR(VLOOKUP(A196,'2022-2021'!$B$3:$LN$4660,38,0),"")</f>
        <v>14370</v>
      </c>
      <c r="AN196">
        <f>IFERROR(VLOOKUP(A196,'2022-2021'!$B$3:$LN$4660,37,0),"")</f>
        <v>10750</v>
      </c>
      <c r="AO196">
        <f>IFERROR(VLOOKUP(A196,'2024-2023'!$B$3:$LN$4660,38,0),"")</f>
        <v>17010</v>
      </c>
      <c r="AP196">
        <f>IFERROR(VLOOKUP(A196,'2024-2023'!$B$3:$LN$4660,37,0),"")</f>
        <v>14155</v>
      </c>
      <c r="AQ196">
        <f>IFERROR((IFERROR(VLOOKUP(A196,'2020-2019'!$B$3:$LN$466,'2020-2019'!$BL$1,0),"")+IFERROR(VLOOKUP(A196,'2020-2019'!$B$3:$LN$466,'2020-2019'!$BV$1,0),"")),"")</f>
        <v>-3514</v>
      </c>
      <c r="AR196" s="5">
        <f t="shared" si="21"/>
        <v>0.12</v>
      </c>
      <c r="AS196" t="str">
        <f>IFERROR(VLOOKUP(A196,риски!$G$2:$H$642,2,0),"")</f>
        <v>низкий</v>
      </c>
      <c r="AT196" t="str">
        <f>IFERROR(VLOOKUP(A196,Реест!A246:$P$30000,15,0),"")</f>
        <v>капатриот.рф</v>
      </c>
      <c r="AU196" t="str">
        <f>IFERROR(VLOOKUP(A196,old!$A$3:$AU$2001,47,0),"")</f>
        <v>image280</v>
      </c>
      <c r="AV196" s="3">
        <f t="shared" si="22"/>
        <v>1.914546327412386</v>
      </c>
      <c r="AW196" t="str">
        <f t="shared" si="23"/>
        <v xml:space="preserve"> ООО ПКО «Патриот» зарегистрировано по адресу: 620034, Свердловская область, г. Екатерибург, ул. Колмогорова, строение 3, офис 601. Генеральным директором является Колесников Роман Алексеевич. Рост доходов компании за 5 лет: 12%. Рост финансовых активов компании за 5 лет: 191,45%. Объем заемных средств компании на конец 2024 года: -3514 тыс. руб. ФССП присвоил низкий уровень риска для данного ПКО.</v>
      </c>
      <c r="AX196" t="s">
        <v>22926</v>
      </c>
      <c r="AY196">
        <f>VLOOKUP(A196,'2024-2023'!$B$2:$NY$583,'2024-2023'!$BH$1,0)</f>
        <v>41765</v>
      </c>
      <c r="AZ196">
        <f>VLOOKUP(A196,'2024-2023'!$B$2:$NY$583,71,0)</f>
        <v>0</v>
      </c>
      <c r="BA196">
        <f>VLOOKUP(A196,'2024-2023'!$B$2:$NY$583,79,0)</f>
        <v>0</v>
      </c>
      <c r="BB196">
        <f t="shared" si="24"/>
        <v>0</v>
      </c>
      <c r="BC196" s="6">
        <f t="shared" si="25"/>
        <v>2.4E-2</v>
      </c>
      <c r="BD196" s="6">
        <f t="shared" si="26"/>
        <v>4.7602856171370285E-2</v>
      </c>
      <c r="BE196" t="str">
        <f t="shared" si="27"/>
        <v>Малая фирма</v>
      </c>
    </row>
    <row r="197" spans="1:57">
      <c r="A197" s="10">
        <v>3123387280</v>
      </c>
      <c r="B197">
        <v>64</v>
      </c>
      <c r="C197" t="s">
        <v>1690</v>
      </c>
      <c r="D197">
        <v>3123387280</v>
      </c>
      <c r="E197" t="s">
        <v>15092</v>
      </c>
      <c r="F197" t="s">
        <v>14160</v>
      </c>
      <c r="G197" s="7">
        <v>42495</v>
      </c>
      <c r="H197">
        <v>10</v>
      </c>
      <c r="I197" t="s">
        <v>73</v>
      </c>
      <c r="J197" t="s">
        <v>4982</v>
      </c>
      <c r="K197" t="s">
        <v>4982</v>
      </c>
      <c r="L197" t="s">
        <v>1694</v>
      </c>
      <c r="M197">
        <f>VLOOKUP(D197,УК!$A$1:$B$599,2,0)/1000</f>
        <v>15</v>
      </c>
      <c r="R197" s="10">
        <f>IFERROR(IFERROR(VLOOKUP(A197,'2020-2019'!$B$3:$LN$466,108,0),"")+IFERROR(VLOOKUP(A197,'2020-2019'!$B$3:$LN$1000,91,0),""),"")</f>
        <v>232994</v>
      </c>
      <c r="S197" s="10">
        <f>IFERROR(IFERROR(VLOOKUP(A197,'2022-2021'!$B$3:$LN$1000,108,0),"")+IFERROR(VLOOKUP(A197,'2022-2021'!$B$3:$LN$1000,92,0),""),"")</f>
        <v>184407</v>
      </c>
      <c r="T197" s="10">
        <f>IFERROR(IFERROR(VLOOKUP(A197,'2022-2021'!$B$3:$LN$1000,107,0),"")+IFERROR(VLOOKUP(A197,'2022-2021'!$B$3:$LN$1000,91,0),""),"")</f>
        <v>95867</v>
      </c>
      <c r="U197" s="10">
        <f>IFERROR(IFERROR(VLOOKUP(A197,'2024-2023'!$B$3:$LN$1000,108,0),"")+IFERROR(VLOOKUP(A197,'2024-2023'!$B$3:$LN$1000,92,0),""),"")</f>
        <v>219625</v>
      </c>
      <c r="V197" s="10">
        <f>IFERROR(IFERROR(VLOOKUP(A197,'2024-2023'!$B$3:$LN$1000,107,0),"")+IFERROR(VLOOKUP(A197,'2024-2023'!$B$3:$LN$1000,91,0),""),"")</f>
        <v>135610</v>
      </c>
      <c r="W197">
        <f>IFERROR(IFERROR(VLOOKUP(A197,'2020-2019'!$B$3:$LN$4660,93,0),"")+IFERROR(VLOOKUP(A197,'2020-2019'!$B$3:$LN$4660,109,0),""),"")</f>
        <v>271343</v>
      </c>
      <c r="X197">
        <f>IFERROR(IFERROR(VLOOKUP(A197,'2022-2021'!$B$3:$LN$4660,94,0),"")+IFERROR(VLOOKUP(A197,'2022-2021'!$B$3:$LN$4660,110,0),""),"")</f>
        <v>74739</v>
      </c>
      <c r="Y197">
        <f>IFERROR(IFERROR(VLOOKUP(A197,'2022-2021'!$B$3:$LN$4660,109,0),"")+IFERROR(VLOOKUP(A197,'2022-2021'!$B$3:$LN$4660,93,0),""),"")</f>
        <v>8499</v>
      </c>
      <c r="Z197">
        <f>IFERROR((IFERROR(VLOOKUP(A197,'2024-2023'!$B$3:$LN$4660,110,0),"")+IFERROR(VLOOKUP(A197,'2024-2023'!$B$3:$LN$4660,94,0),"")),"")</f>
        <v>80171</v>
      </c>
      <c r="AA197">
        <f>IFERROR((IFERROR(VLOOKUP(A197,'2024-2023'!$B$3:$LN$4660,93,0),"")+IFERROR(VLOOKUP(A197,'2024-2023'!$B$3:$LN$4660,109,0),"")),"")</f>
        <v>82802</v>
      </c>
      <c r="AB197">
        <f>IFERROR((IFERROR(VLOOKUP(A197,'2020-2019'!$B$3:$LN$466,'2020-2019'!$CV$1,0),"")),"")</f>
        <v>30709</v>
      </c>
      <c r="AC197">
        <f>IFERROR((IFERROR(VLOOKUP(A197,'2022-2021'!$B$3:$LN$4660,100,0),"")),"")</f>
        <v>107158</v>
      </c>
      <c r="AD197">
        <f>IFERROR((IFERROR(VLOOKUP(A197,'2022-2021'!$B$3:$LN$4660,99,0),"")),"")</f>
        <v>83352</v>
      </c>
      <c r="AE197">
        <f>IFERROR((IFERROR(VLOOKUP(A197,'2024-2023'!$B$3:$LN$4660,100,0),"")),"")</f>
        <v>134533</v>
      </c>
      <c r="AF197">
        <f>IFERROR(VLOOKUP(A197,'2024-2023'!$B$3:$LN$4660,99,0),"")</f>
        <v>47856</v>
      </c>
      <c r="AG197">
        <f>IFERROR((IFERROR(VLOOKUP(A197,'2020-2019'!$B$3:$LN$4660,'2020-2019'!$X$1,0),"")+IFERROR(VLOOKUP(A197,'2020-2019'!$B$3:$LN$4660,'2020-2019'!$AN$1,0),"")),"")</f>
        <v>0</v>
      </c>
      <c r="AH197">
        <f>IFERROR((IFERROR(VLOOKUP(A197,'2022-2021'!$B$3:$LN$4660,24,0),"")+IFERROR(VLOOKUP(A197,'2022-2021'!$B$3:$LN$4660,40,0),"")),"")</f>
        <v>0</v>
      </c>
      <c r="AI197">
        <f>IFERROR((IFERROR(VLOOKUP(A197,'2022-2021'!$B$3:$LN$4660,23,0),"")+IFERROR(VLOOKUP(A197,'2022-2021'!$B$3:$LN$4660,39,0),"")),"")</f>
        <v>0</v>
      </c>
      <c r="AJ197">
        <f>IFERROR((IFERROR(VLOOKUP(A197,'2024-2023'!$B$3:$LN$4660,24,0),"")+IFERROR(VLOOKUP(A197,'2024-2023'!$B$3:$LN$4660,40,0),"")),"")</f>
        <v>0</v>
      </c>
      <c r="AK197">
        <f>IFERROR((IFERROR(VLOOKUP(A197,'2024-2023'!$B$3:$LN$4660,23,0),"")+IFERROR(VLOOKUP(A197,'2024-2023'!$B$3:$LN$4660,39,0),"")),"")</f>
        <v>0</v>
      </c>
      <c r="AL197">
        <f>IFERROR(VLOOKUP(A197,'2020-2019'!$B$3:$LN$466,'2020-2019'!$AM$1,0),"")</f>
        <v>51789</v>
      </c>
      <c r="AM197">
        <f>IFERROR(VLOOKUP(A197,'2022-2021'!$B$3:$LN$4660,38,0),"")</f>
        <v>150205</v>
      </c>
      <c r="AN197">
        <f>IFERROR(VLOOKUP(A197,'2022-2021'!$B$3:$LN$4660,37,0),"")</f>
        <v>109446</v>
      </c>
      <c r="AO197">
        <f>IFERROR(VLOOKUP(A197,'2024-2023'!$B$3:$LN$4660,38,0),"")</f>
        <v>332168</v>
      </c>
      <c r="AP197">
        <f>IFERROR(VLOOKUP(A197,'2024-2023'!$B$3:$LN$4660,37,0),"")</f>
        <v>403877</v>
      </c>
      <c r="AQ197">
        <f>IFERROR((IFERROR(VLOOKUP(A197,'2020-2019'!$B$3:$LN$466,'2020-2019'!$BL$1,0),"")+IFERROR(VLOOKUP(A197,'2020-2019'!$B$3:$LN$466,'2020-2019'!$BV$1,0),"")),"")</f>
        <v>4918</v>
      </c>
      <c r="AR197" s="5">
        <f t="shared" si="21"/>
        <v>0.58199999999999996</v>
      </c>
      <c r="AS197" t="str">
        <f>IFERROR(VLOOKUP(A197,риски!$G$2:$H$642,2,0),"")</f>
        <v>низкий</v>
      </c>
      <c r="AT197" t="str">
        <f>IFERROR(VLOOKUP(A197,Реест!A247:$P$30000,15,0),"")</f>
        <v>вектор31.рф</v>
      </c>
      <c r="AU197" t="str">
        <f>IFERROR(VLOOKUP(A197,old!$A$3:$AU$2001,47,0),"")</f>
        <v>image032</v>
      </c>
      <c r="AV197" s="3" t="str">
        <f t="shared" si="22"/>
        <v/>
      </c>
      <c r="AW197" t="str">
        <f t="shared" si="23"/>
        <v xml:space="preserve"> ООО «Вектор Белгород» зарегистрировано по адресу: 308014, Белгородская обл, г Белгород, ул Попова, 58, 206. Генеральным директором является Заболотная Вереника Вячеславовна. Рост доходов компании за 5 лет: 58,2%. Объем заемных средств компании на конец 2024 года: 4918 тыс. руб. ФССП присвоил низкий уровень риска для данного ПКО.</v>
      </c>
      <c r="AX197" t="s">
        <v>22956</v>
      </c>
      <c r="AY197">
        <f>VLOOKUP(A197,'2024-2023'!$B$2:$NY$583,'2024-2023'!$BH$1,0)</f>
        <v>318467</v>
      </c>
      <c r="AZ197">
        <f>VLOOKUP(A197,'2024-2023'!$B$2:$NY$583,71,0)</f>
        <v>0</v>
      </c>
      <c r="BA197">
        <f>VLOOKUP(A197,'2024-2023'!$B$2:$NY$583,79,0)</f>
        <v>0</v>
      </c>
      <c r="BB197">
        <f t="shared" si="24"/>
        <v>0</v>
      </c>
      <c r="BC197" s="6">
        <f t="shared" si="25"/>
        <v>0.11639999999999999</v>
      </c>
      <c r="BD197" s="6">
        <f t="shared" si="26"/>
        <v>0.3528943293267458</v>
      </c>
      <c r="BE197" t="str">
        <f t="shared" si="27"/>
        <v>Малая фирма</v>
      </c>
    </row>
    <row r="198" spans="1:57">
      <c r="A198" s="10">
        <v>5027185213</v>
      </c>
      <c r="B198">
        <v>226</v>
      </c>
      <c r="C198" t="s">
        <v>1697</v>
      </c>
      <c r="D198">
        <v>5027185213</v>
      </c>
      <c r="E198" t="s">
        <v>15093</v>
      </c>
      <c r="F198" t="s">
        <v>14161</v>
      </c>
      <c r="G198" s="7">
        <v>40996</v>
      </c>
      <c r="H198">
        <v>14</v>
      </c>
      <c r="I198" t="s">
        <v>73</v>
      </c>
      <c r="J198" t="s">
        <v>5134</v>
      </c>
      <c r="K198" t="s">
        <v>5134</v>
      </c>
      <c r="L198" t="s">
        <v>1701</v>
      </c>
      <c r="M198">
        <f>VLOOKUP(D198,УК!$A$1:$B$599,2,0)/1000</f>
        <v>10</v>
      </c>
      <c r="R198" s="10">
        <f>IFERROR(IFERROR(VLOOKUP(A198,'2020-2019'!$B$3:$LN$466,108,0),"")+IFERROR(VLOOKUP(A198,'2020-2019'!$B$3:$LN$1000,91,0),""),"")</f>
        <v>19577</v>
      </c>
      <c r="S198" s="10">
        <f>IFERROR(IFERROR(VLOOKUP(A198,'2022-2021'!$B$3:$LN$1000,108,0),"")+IFERROR(VLOOKUP(A198,'2022-2021'!$B$3:$LN$1000,92,0),""),"")</f>
        <v>24307</v>
      </c>
      <c r="T198" s="10">
        <f>IFERROR(IFERROR(VLOOKUP(A198,'2022-2021'!$B$3:$LN$1000,107,0),"")+IFERROR(VLOOKUP(A198,'2022-2021'!$B$3:$LN$1000,91,0),""),"")</f>
        <v>22999</v>
      </c>
      <c r="U198" s="10">
        <f>IFERROR(IFERROR(VLOOKUP(A198,'2024-2023'!$B$3:$LN$1000,108,0),"")+IFERROR(VLOOKUP(A198,'2024-2023'!$B$3:$LN$1000,92,0),""),"")</f>
        <v>32520</v>
      </c>
      <c r="V198" s="10">
        <f>IFERROR(IFERROR(VLOOKUP(A198,'2024-2023'!$B$3:$LN$1000,107,0),"")+IFERROR(VLOOKUP(A198,'2024-2023'!$B$3:$LN$1000,91,0),""),"")</f>
        <v>42178</v>
      </c>
      <c r="W198">
        <f>IFERROR(IFERROR(VLOOKUP(A198,'2020-2019'!$B$3:$LN$4660,93,0),"")+IFERROR(VLOOKUP(A198,'2020-2019'!$B$3:$LN$4660,109,0),""),"")</f>
        <v>16553</v>
      </c>
      <c r="X198">
        <f>IFERROR(IFERROR(VLOOKUP(A198,'2022-2021'!$B$3:$LN$4660,94,0),"")+IFERROR(VLOOKUP(A198,'2022-2021'!$B$3:$LN$4660,110,0),""),"")</f>
        <v>14111</v>
      </c>
      <c r="Y198">
        <f>IFERROR(IFERROR(VLOOKUP(A198,'2022-2021'!$B$3:$LN$4660,109,0),"")+IFERROR(VLOOKUP(A198,'2022-2021'!$B$3:$LN$4660,93,0),""),"")</f>
        <v>14580</v>
      </c>
      <c r="Z198">
        <f>IFERROR((IFERROR(VLOOKUP(A198,'2024-2023'!$B$3:$LN$4660,110,0),"")+IFERROR(VLOOKUP(A198,'2024-2023'!$B$3:$LN$4660,94,0),"")),"")</f>
        <v>18955</v>
      </c>
      <c r="AA198">
        <f>IFERROR((IFERROR(VLOOKUP(A198,'2024-2023'!$B$3:$LN$4660,93,0),"")+IFERROR(VLOOKUP(A198,'2024-2023'!$B$3:$LN$4660,109,0),"")),"")</f>
        <v>23387</v>
      </c>
      <c r="AB198">
        <f>IFERROR((IFERROR(VLOOKUP(A198,'2020-2019'!$B$3:$LN$466,'2020-2019'!$CV$1,0),"")),"")</f>
        <v>3803</v>
      </c>
      <c r="AC198">
        <f>IFERROR((IFERROR(VLOOKUP(A198,'2022-2021'!$B$3:$LN$4660,100,0),"")),"")</f>
        <v>9167</v>
      </c>
      <c r="AD198">
        <f>IFERROR((IFERROR(VLOOKUP(A198,'2022-2021'!$B$3:$LN$4660,99,0),"")),"")</f>
        <v>7328</v>
      </c>
      <c r="AE198">
        <f>IFERROR((IFERROR(VLOOKUP(A198,'2024-2023'!$B$3:$LN$4660,100,0),"")),"")</f>
        <v>11890</v>
      </c>
      <c r="AF198">
        <f>IFERROR(VLOOKUP(A198,'2024-2023'!$B$3:$LN$4660,99,0),"")</f>
        <v>16679</v>
      </c>
      <c r="AG198">
        <f>IFERROR((IFERROR(VLOOKUP(A198,'2020-2019'!$B$3:$LN$4660,'2020-2019'!$X$1,0),"")+IFERROR(VLOOKUP(A198,'2020-2019'!$B$3:$LN$4660,'2020-2019'!$AN$1,0),"")),"")</f>
        <v>0</v>
      </c>
      <c r="AH198">
        <f>IFERROR((IFERROR(VLOOKUP(A198,'2022-2021'!$B$3:$LN$4660,24,0),"")+IFERROR(VLOOKUP(A198,'2022-2021'!$B$3:$LN$4660,40,0),"")),"")</f>
        <v>0</v>
      </c>
      <c r="AI198">
        <f>IFERROR((IFERROR(VLOOKUP(A198,'2022-2021'!$B$3:$LN$4660,23,0),"")+IFERROR(VLOOKUP(A198,'2022-2021'!$B$3:$LN$4660,39,0),"")),"")</f>
        <v>0</v>
      </c>
      <c r="AJ198">
        <f>IFERROR((IFERROR(VLOOKUP(A198,'2024-2023'!$B$3:$LN$4660,24,0),"")+IFERROR(VLOOKUP(A198,'2024-2023'!$B$3:$LN$4660,40,0),"")),"")</f>
        <v>0</v>
      </c>
      <c r="AK198">
        <f>IFERROR((IFERROR(VLOOKUP(A198,'2024-2023'!$B$3:$LN$4660,23,0),"")+IFERROR(VLOOKUP(A198,'2024-2023'!$B$3:$LN$4660,39,0),"")),"")</f>
        <v>0</v>
      </c>
      <c r="AL198">
        <f>IFERROR(VLOOKUP(A198,'2020-2019'!$B$3:$LN$466,'2020-2019'!$AM$1,0),"")</f>
        <v>18047</v>
      </c>
      <c r="AM198">
        <f>IFERROR(VLOOKUP(A198,'2022-2021'!$B$3:$LN$4660,38,0),"")</f>
        <v>13202</v>
      </c>
      <c r="AN198">
        <f>IFERROR(VLOOKUP(A198,'2022-2021'!$B$3:$LN$4660,37,0),"")</f>
        <v>12376</v>
      </c>
      <c r="AO198">
        <f>IFERROR(VLOOKUP(A198,'2024-2023'!$B$3:$LN$4660,38,0),"")</f>
        <v>14133</v>
      </c>
      <c r="AP198">
        <f>IFERROR(VLOOKUP(A198,'2024-2023'!$B$3:$LN$4660,37,0),"")</f>
        <v>30913</v>
      </c>
      <c r="AQ198">
        <f>IFERROR((IFERROR(VLOOKUP(A198,'2020-2019'!$B$3:$LN$466,'2020-2019'!$BL$1,0),"")+IFERROR(VLOOKUP(A198,'2020-2019'!$B$3:$LN$466,'2020-2019'!$BV$1,0),"")),"")</f>
        <v>0</v>
      </c>
      <c r="AR198" s="5">
        <f t="shared" si="21"/>
        <v>2.1539999999999999</v>
      </c>
      <c r="AS198" t="str">
        <f>IFERROR(VLOOKUP(A198,риски!$G$2:$H$642,2,0),"")</f>
        <v>низкий</v>
      </c>
      <c r="AT198" t="str">
        <f>IFERROR(VLOOKUP(A198,Реест!A248:$P$30000,15,0),"")</f>
        <v>mosasv.ru</v>
      </c>
      <c r="AU198" t="str">
        <f>IFERROR(VLOOKUP(A198,old!$A$3:$AU$2001,47,0),"")</f>
        <v>image029</v>
      </c>
      <c r="AV198" s="3" t="str">
        <f t="shared" si="22"/>
        <v/>
      </c>
      <c r="AW198" t="str">
        <f t="shared" si="23"/>
        <v xml:space="preserve"> ООО ПКО «МАСВ» зарегистрировано по адресу: 111677, Москва г, ул Рождественская, 14, Этаж 1. Генеральным директором является Синев Юрий Юрьевич. Рост доходов компании за 5 лет: 215,4%. ФССП присвоил низкий уровень риска для данного ПКО.</v>
      </c>
      <c r="AX198" t="s">
        <v>22917</v>
      </c>
      <c r="AY198">
        <f>VLOOKUP(A198,'2024-2023'!$B$2:$NY$583,'2024-2023'!$BH$1,0)</f>
        <v>31363</v>
      </c>
      <c r="AZ198">
        <f>VLOOKUP(A198,'2024-2023'!$B$2:$NY$583,71,0)</f>
        <v>0</v>
      </c>
      <c r="BA198">
        <f>VLOOKUP(A198,'2024-2023'!$B$2:$NY$583,79,0)</f>
        <v>0</v>
      </c>
      <c r="BB198">
        <f t="shared" si="24"/>
        <v>0</v>
      </c>
      <c r="BC198" s="6">
        <f t="shared" si="25"/>
        <v>0.43079999999999996</v>
      </c>
      <c r="BD198" s="6">
        <f t="shared" si="26"/>
        <v>0.39544312200673337</v>
      </c>
      <c r="BE198" t="str">
        <f t="shared" si="27"/>
        <v>Малая фирма</v>
      </c>
    </row>
    <row r="199" spans="1:57">
      <c r="A199" s="10">
        <v>7107129634</v>
      </c>
      <c r="B199">
        <v>225</v>
      </c>
      <c r="C199" t="s">
        <v>1704</v>
      </c>
      <c r="D199">
        <v>7107129634</v>
      </c>
      <c r="E199" t="s">
        <v>15094</v>
      </c>
      <c r="F199" t="s">
        <v>14162</v>
      </c>
      <c r="G199" s="7">
        <v>43410</v>
      </c>
      <c r="H199">
        <v>7</v>
      </c>
      <c r="I199" t="s">
        <v>73</v>
      </c>
      <c r="J199" t="s">
        <v>5143</v>
      </c>
      <c r="K199" t="s">
        <v>5142</v>
      </c>
      <c r="L199" t="s">
        <v>8570</v>
      </c>
      <c r="M199">
        <f>VLOOKUP(D199,УК!$A$1:$B$599,2,0)/1000</f>
        <v>10</v>
      </c>
      <c r="R199" s="10">
        <f>IFERROR(IFERROR(VLOOKUP(A199,'2020-2019'!$B$3:$LN$466,108,0),"")+IFERROR(VLOOKUP(A199,'2020-2019'!$B$3:$LN$1000,91,0),""),"")</f>
        <v>17803</v>
      </c>
      <c r="S199" s="10">
        <f>IFERROR(IFERROR(VLOOKUP(A199,'2022-2021'!$B$3:$LN$1000,108,0),"")+IFERROR(VLOOKUP(A199,'2022-2021'!$B$3:$LN$1000,92,0),""),"")</f>
        <v>8550</v>
      </c>
      <c r="T199" s="10">
        <f>IFERROR(IFERROR(VLOOKUP(A199,'2022-2021'!$B$3:$LN$1000,107,0),"")+IFERROR(VLOOKUP(A199,'2022-2021'!$B$3:$LN$1000,91,0),""),"")</f>
        <v>27053</v>
      </c>
      <c r="U199" s="10">
        <f>IFERROR(IFERROR(VLOOKUP(A199,'2024-2023'!$B$3:$LN$1000,108,0),"")+IFERROR(VLOOKUP(A199,'2024-2023'!$B$3:$LN$1000,92,0),""),"")</f>
        <v>33154</v>
      </c>
      <c r="V199" s="10">
        <f>IFERROR(IFERROR(VLOOKUP(A199,'2024-2023'!$B$3:$LN$1000,107,0),"")+IFERROR(VLOOKUP(A199,'2024-2023'!$B$3:$LN$1000,91,0),""),"")</f>
        <v>37896</v>
      </c>
      <c r="W199">
        <f>IFERROR(IFERROR(VLOOKUP(A199,'2020-2019'!$B$3:$LN$4660,93,0),"")+IFERROR(VLOOKUP(A199,'2020-2019'!$B$3:$LN$4660,109,0),""),"")</f>
        <v>2249</v>
      </c>
      <c r="X199">
        <f>IFERROR(IFERROR(VLOOKUP(A199,'2022-2021'!$B$3:$LN$4660,94,0),"")+IFERROR(VLOOKUP(A199,'2022-2021'!$B$3:$LN$4660,110,0),""),"")</f>
        <v>6180</v>
      </c>
      <c r="Y199">
        <f>IFERROR(IFERROR(VLOOKUP(A199,'2022-2021'!$B$3:$LN$4660,109,0),"")+IFERROR(VLOOKUP(A199,'2022-2021'!$B$3:$LN$4660,93,0),""),"")</f>
        <v>32213</v>
      </c>
      <c r="Z199">
        <f>IFERROR((IFERROR(VLOOKUP(A199,'2024-2023'!$B$3:$LN$4660,110,0),"")+IFERROR(VLOOKUP(A199,'2024-2023'!$B$3:$LN$4660,94,0),"")),"")</f>
        <v>20658</v>
      </c>
      <c r="AA199">
        <f>IFERROR((IFERROR(VLOOKUP(A199,'2024-2023'!$B$3:$LN$4660,93,0),"")+IFERROR(VLOOKUP(A199,'2024-2023'!$B$3:$LN$4660,109,0),"")),"")</f>
        <v>34733</v>
      </c>
      <c r="AB199">
        <f>IFERROR((IFERROR(VLOOKUP(A199,'2020-2019'!$B$3:$LN$466,'2020-2019'!$CV$1,0),"")),"")</f>
        <v>-6159</v>
      </c>
      <c r="AC199">
        <f>IFERROR((IFERROR(VLOOKUP(A199,'2022-2021'!$B$3:$LN$4660,100,0),"")),"")</f>
        <v>1452</v>
      </c>
      <c r="AD199">
        <f>IFERROR((IFERROR(VLOOKUP(A199,'2022-2021'!$B$3:$LN$4660,99,0),"")),"")</f>
        <v>-6133</v>
      </c>
      <c r="AE199">
        <f>IFERROR((IFERROR(VLOOKUP(A199,'2024-2023'!$B$3:$LN$4660,100,0),"")),"")</f>
        <v>10579</v>
      </c>
      <c r="AF199">
        <f>IFERROR(VLOOKUP(A199,'2024-2023'!$B$3:$LN$4660,99,0),"")</f>
        <v>172</v>
      </c>
      <c r="AG199">
        <f>IFERROR((IFERROR(VLOOKUP(A199,'2020-2019'!$B$3:$LN$4660,'2020-2019'!$X$1,0),"")+IFERROR(VLOOKUP(A199,'2020-2019'!$B$3:$LN$4660,'2020-2019'!$AN$1,0),"")),"")</f>
        <v>0</v>
      </c>
      <c r="AH199">
        <f>IFERROR((IFERROR(VLOOKUP(A199,'2022-2021'!$B$3:$LN$4660,24,0),"")+IFERROR(VLOOKUP(A199,'2022-2021'!$B$3:$LN$4660,40,0),"")),"")</f>
        <v>0</v>
      </c>
      <c r="AI199">
        <f>IFERROR((IFERROR(VLOOKUP(A199,'2022-2021'!$B$3:$LN$4660,23,0),"")+IFERROR(VLOOKUP(A199,'2022-2021'!$B$3:$LN$4660,39,0),"")),"")</f>
        <v>0</v>
      </c>
      <c r="AJ199">
        <f>IFERROR((IFERROR(VLOOKUP(A199,'2024-2023'!$B$3:$LN$4660,24,0),"")+IFERROR(VLOOKUP(A199,'2024-2023'!$B$3:$LN$4660,40,0),"")),"")</f>
        <v>0</v>
      </c>
      <c r="AK199">
        <f>IFERROR((IFERROR(VLOOKUP(A199,'2024-2023'!$B$3:$LN$4660,23,0),"")+IFERROR(VLOOKUP(A199,'2024-2023'!$B$3:$LN$4660,39,0),"")),"")</f>
        <v>0</v>
      </c>
      <c r="AL199">
        <f>IFERROR(VLOOKUP(A199,'2020-2019'!$B$3:$LN$466,'2020-2019'!$AM$1,0),"")</f>
        <v>95417</v>
      </c>
      <c r="AM199">
        <f>IFERROR(VLOOKUP(A199,'2022-2021'!$B$3:$LN$4660,38,0),"")</f>
        <v>113791</v>
      </c>
      <c r="AN199">
        <f>IFERROR(VLOOKUP(A199,'2022-2021'!$B$3:$LN$4660,37,0),"")</f>
        <v>127084</v>
      </c>
      <c r="AO199">
        <f>IFERROR(VLOOKUP(A199,'2024-2023'!$B$3:$LN$4660,38,0),"")</f>
        <v>69841</v>
      </c>
      <c r="AP199">
        <f>IFERROR(VLOOKUP(A199,'2024-2023'!$B$3:$LN$4660,37,0),"")</f>
        <v>9600</v>
      </c>
      <c r="AQ199">
        <f>IFERROR((IFERROR(VLOOKUP(A199,'2020-2019'!$B$3:$LN$466,'2020-2019'!$BL$1,0),"")+IFERROR(VLOOKUP(A199,'2020-2019'!$B$3:$LN$466,'2020-2019'!$BV$1,0),"")),"")</f>
        <v>42536</v>
      </c>
      <c r="AR199" s="5">
        <f t="shared" si="21"/>
        <v>2.129</v>
      </c>
      <c r="AS199" t="str">
        <f>IFERROR(VLOOKUP(A199,риски!$G$2:$H$642,2,0),"")</f>
        <v>низкий</v>
      </c>
      <c r="AT199" t="str">
        <f>IFERROR(VLOOKUP(A199,Реест!A249:$P$30000,15,0),"")</f>
        <v>dekoll.ru</v>
      </c>
      <c r="AU199" t="str">
        <f>IFERROR(VLOOKUP(A199,old!$A$3:$AU$2001,47,0),"")</f>
        <v>image265</v>
      </c>
      <c r="AV199" s="3" t="str">
        <f t="shared" si="22"/>
        <v/>
      </c>
      <c r="AW199" t="str">
        <f t="shared" si="23"/>
        <v xml:space="preserve"> ООО ПКО «ДЕКОЛЛ» зарегистрировано по адресу: г. Тула, ул. Пушкинская, д. 23, офис 1 300041. Генеральным директором является Кольцюк Максим Владимирович. Рост доходов компании за 5 лет: 212,9%. Объем заемных средств компании на конец 2024 года: 42536 тыс. руб. ФССП присвоил низкий уровень риска для данного ПКО.</v>
      </c>
      <c r="AX199" t="s">
        <v>22958</v>
      </c>
      <c r="AY199">
        <f>VLOOKUP(A199,'2024-2023'!$B$2:$NY$583,'2024-2023'!$BH$1,0)</f>
        <v>-8953</v>
      </c>
      <c r="AZ199">
        <f>VLOOKUP(A199,'2024-2023'!$B$2:$NY$583,71,0)</f>
        <v>0</v>
      </c>
      <c r="BA199">
        <f>VLOOKUP(A199,'2024-2023'!$B$2:$NY$583,79,0)</f>
        <v>0</v>
      </c>
      <c r="BB199">
        <f t="shared" si="24"/>
        <v>0</v>
      </c>
      <c r="BC199" s="6">
        <f t="shared" si="25"/>
        <v>0.42580000000000001</v>
      </c>
      <c r="BD199" s="6">
        <f t="shared" si="26"/>
        <v>4.5387375976356347E-3</v>
      </c>
      <c r="BE199" t="str">
        <f t="shared" si="27"/>
        <v>Малая фирма</v>
      </c>
    </row>
    <row r="200" spans="1:57">
      <c r="A200" s="10">
        <v>3702742986</v>
      </c>
      <c r="B200">
        <v>348</v>
      </c>
      <c r="C200" t="s">
        <v>14163</v>
      </c>
      <c r="D200">
        <v>3702742986</v>
      </c>
      <c r="E200" t="s">
        <v>15095</v>
      </c>
      <c r="F200" t="s">
        <v>14164</v>
      </c>
      <c r="G200" s="7">
        <v>41949</v>
      </c>
      <c r="H200">
        <v>11</v>
      </c>
      <c r="I200" t="s">
        <v>73</v>
      </c>
      <c r="J200" t="s">
        <v>5355</v>
      </c>
      <c r="K200" t="s">
        <v>5354</v>
      </c>
      <c r="L200" t="s">
        <v>8573</v>
      </c>
      <c r="M200">
        <f>VLOOKUP(D200,УК!$A$1:$B$599,2,0)/1000</f>
        <v>20</v>
      </c>
      <c r="R200" s="10">
        <f>IFERROR(IFERROR(VLOOKUP(A200,'2020-2019'!$B$3:$LN$466,108,0),"")+IFERROR(VLOOKUP(A200,'2020-2019'!$B$3:$LN$1000,91,0),""),"")</f>
        <v>5127</v>
      </c>
      <c r="S200" s="10">
        <f>IFERROR(IFERROR(VLOOKUP(A200,'2022-2021'!$B$3:$LN$1000,108,0),"")+IFERROR(VLOOKUP(A200,'2022-2021'!$B$3:$LN$1000,92,0),""),"")</f>
        <v>4527</v>
      </c>
      <c r="T200" s="10">
        <f>IFERROR(IFERROR(VLOOKUP(A200,'2022-2021'!$B$3:$LN$1000,107,0),"")+IFERROR(VLOOKUP(A200,'2022-2021'!$B$3:$LN$1000,91,0),""),"")</f>
        <v>4690</v>
      </c>
      <c r="U200" s="10">
        <f>IFERROR(IFERROR(VLOOKUP(A200,'2024-2023'!$B$3:$LN$1000,108,0),"")+IFERROR(VLOOKUP(A200,'2024-2023'!$B$3:$LN$1000,92,0),""),"")</f>
        <v>9138</v>
      </c>
      <c r="V200" s="10">
        <f>IFERROR(IFERROR(VLOOKUP(A200,'2024-2023'!$B$3:$LN$1000,107,0),"")+IFERROR(VLOOKUP(A200,'2024-2023'!$B$3:$LN$1000,91,0),""),"")</f>
        <v>8909</v>
      </c>
      <c r="W200">
        <f>IFERROR(IFERROR(VLOOKUP(A200,'2020-2019'!$B$3:$LN$4660,93,0),"")+IFERROR(VLOOKUP(A200,'2020-2019'!$B$3:$LN$4660,109,0),""),"")</f>
        <v>4420</v>
      </c>
      <c r="X200">
        <f>IFERROR(IFERROR(VLOOKUP(A200,'2022-2021'!$B$3:$LN$4660,94,0),"")+IFERROR(VLOOKUP(A200,'2022-2021'!$B$3:$LN$4660,110,0),""),"")</f>
        <v>280</v>
      </c>
      <c r="Y200">
        <f>IFERROR(IFERROR(VLOOKUP(A200,'2022-2021'!$B$3:$LN$4660,109,0),"")+IFERROR(VLOOKUP(A200,'2022-2021'!$B$3:$LN$4660,93,0),""),"")</f>
        <v>2608</v>
      </c>
      <c r="Z200">
        <f>IFERROR((IFERROR(VLOOKUP(A200,'2024-2023'!$B$3:$LN$4660,110,0),"")+IFERROR(VLOOKUP(A200,'2024-2023'!$B$3:$LN$4660,94,0),"")),"")</f>
        <v>4664</v>
      </c>
      <c r="AA200">
        <f>IFERROR((IFERROR(VLOOKUP(A200,'2024-2023'!$B$3:$LN$4660,93,0),"")+IFERROR(VLOOKUP(A200,'2024-2023'!$B$3:$LN$4660,109,0),"")),"")</f>
        <v>8526</v>
      </c>
      <c r="AB200">
        <f>IFERROR((IFERROR(VLOOKUP(A200,'2020-2019'!$B$3:$LN$466,'2020-2019'!$CV$1,0),"")),"")</f>
        <v>931</v>
      </c>
      <c r="AC200">
        <f>IFERROR((IFERROR(VLOOKUP(A200,'2022-2021'!$B$3:$LN$4660,100,0),"")),"")</f>
        <v>-271</v>
      </c>
      <c r="AD200">
        <f>IFERROR((IFERROR(VLOOKUP(A200,'2022-2021'!$B$3:$LN$4660,99,0),"")),"")</f>
        <v>-249</v>
      </c>
      <c r="AE200">
        <f>IFERROR((IFERROR(VLOOKUP(A200,'2024-2023'!$B$3:$LN$4660,100,0),"")),"")</f>
        <v>2623</v>
      </c>
      <c r="AF200">
        <f>IFERROR(VLOOKUP(A200,'2024-2023'!$B$3:$LN$4660,99,0),"")</f>
        <v>-1550</v>
      </c>
      <c r="AG200">
        <f>IFERROR((IFERROR(VLOOKUP(A200,'2020-2019'!$B$3:$LN$4660,'2020-2019'!$X$1,0),"")+IFERROR(VLOOKUP(A200,'2020-2019'!$B$3:$LN$4660,'2020-2019'!$AN$1,0),"")),"")</f>
        <v>6528</v>
      </c>
      <c r="AH200">
        <f>IFERROR((IFERROR(VLOOKUP(A200,'2022-2021'!$B$3:$LN$4660,24,0),"")+IFERROR(VLOOKUP(A200,'2022-2021'!$B$3:$LN$4660,40,0),"")),"")</f>
        <v>6437</v>
      </c>
      <c r="AI200">
        <f>IFERROR((IFERROR(VLOOKUP(A200,'2022-2021'!$B$3:$LN$4660,23,0),"")+IFERROR(VLOOKUP(A200,'2022-2021'!$B$3:$LN$4660,39,0),"")),"")</f>
        <v>6312</v>
      </c>
      <c r="AJ200">
        <f>IFERROR((IFERROR(VLOOKUP(A200,'2024-2023'!$B$3:$LN$4660,24,0),"")+IFERROR(VLOOKUP(A200,'2024-2023'!$B$3:$LN$4660,40,0),"")),"")</f>
        <v>7327</v>
      </c>
      <c r="AK200">
        <f>IFERROR((IFERROR(VLOOKUP(A200,'2024-2023'!$B$3:$LN$4660,23,0),"")+IFERROR(VLOOKUP(A200,'2024-2023'!$B$3:$LN$4660,39,0),"")),"")</f>
        <v>6525</v>
      </c>
      <c r="AL200">
        <f>IFERROR(VLOOKUP(A200,'2020-2019'!$B$3:$LN$466,'2020-2019'!$AM$1,0),"")</f>
        <v>7237</v>
      </c>
      <c r="AM200">
        <f>IFERROR(VLOOKUP(A200,'2022-2021'!$B$3:$LN$4660,38,0),"")</f>
        <v>7056</v>
      </c>
      <c r="AN200">
        <f>IFERROR(VLOOKUP(A200,'2022-2021'!$B$3:$LN$4660,37,0),"")</f>
        <v>6904</v>
      </c>
      <c r="AO200">
        <f>IFERROR(VLOOKUP(A200,'2024-2023'!$B$3:$LN$4660,38,0),"")</f>
        <v>6888</v>
      </c>
      <c r="AP200">
        <f>IFERROR(VLOOKUP(A200,'2024-2023'!$B$3:$LN$4660,37,0),"")</f>
        <v>5744</v>
      </c>
      <c r="AQ200">
        <f>IFERROR((IFERROR(VLOOKUP(A200,'2020-2019'!$B$3:$LN$466,'2020-2019'!$BL$1,0),"")+IFERROR(VLOOKUP(A200,'2020-2019'!$B$3:$LN$466,'2020-2019'!$BV$1,0),"")),"")</f>
        <v>1459</v>
      </c>
      <c r="AR200" s="5">
        <f t="shared" si="21"/>
        <v>1.738</v>
      </c>
      <c r="AS200" t="str">
        <f>IFERROR(VLOOKUP(A200,риски!$G$2:$H$642,2,0),"")</f>
        <v>низкий</v>
      </c>
      <c r="AT200" t="str">
        <f>IFERROR(VLOOKUP(A200,Реест!A250:$P$30000,15,0),"")</f>
        <v>dslogistik.ru</v>
      </c>
      <c r="AU200" t="str">
        <f>IFERROR(VLOOKUP(A200,old!$A$3:$AU$2001,47,0),"")</f>
        <v>image262</v>
      </c>
      <c r="AV200" s="3">
        <f t="shared" si="22"/>
        <v>0.99954044117647056</v>
      </c>
      <c r="AW200" t="str">
        <f t="shared" si="23"/>
        <v xml:space="preserve"> ООО ПКО «ДС Логистик» зарегистрировано по адресу: 153012, Ивановская обл, г Иваново, ул Марии Рябининой, д. 5, офис 2. Генеральным директором является Сизов Дмитрий Владимирович. Рост доходов компании за 5 лет: 173,8%. Рост финансовых активов компании за 5 лет: 99,95%. Объем заемных средств компании на конец 2024 года: 1459 тыс. руб. ФССП присвоил низкий уровень риска для данного ПКО.</v>
      </c>
      <c r="AX200" t="s">
        <v>22934</v>
      </c>
      <c r="AY200">
        <f>VLOOKUP(A200,'2024-2023'!$B$2:$NY$583,'2024-2023'!$BH$1,0)</f>
        <v>11631</v>
      </c>
      <c r="AZ200">
        <f>VLOOKUP(A200,'2024-2023'!$B$2:$NY$583,71,0)</f>
        <v>258</v>
      </c>
      <c r="BA200">
        <f>VLOOKUP(A200,'2024-2023'!$B$2:$NY$583,79,0)</f>
        <v>900</v>
      </c>
      <c r="BB200">
        <f t="shared" si="24"/>
        <v>9.9561516636574671E-2</v>
      </c>
      <c r="BC200" s="6">
        <f t="shared" si="25"/>
        <v>0.34760000000000002</v>
      </c>
      <c r="BD200" s="6">
        <f t="shared" si="26"/>
        <v>-0.17398136715680773</v>
      </c>
      <c r="BE200" t="str">
        <f t="shared" si="27"/>
        <v>Малая фирма</v>
      </c>
    </row>
    <row r="201" spans="1:57">
      <c r="A201" s="10">
        <v>1832032790</v>
      </c>
      <c r="B201">
        <v>244</v>
      </c>
      <c r="C201" t="s">
        <v>1723</v>
      </c>
      <c r="D201">
        <v>1832032790</v>
      </c>
      <c r="E201" t="s">
        <v>15097</v>
      </c>
      <c r="F201" t="s">
        <v>14166</v>
      </c>
      <c r="G201" s="7">
        <v>37522</v>
      </c>
      <c r="H201">
        <v>23</v>
      </c>
      <c r="I201" t="s">
        <v>73</v>
      </c>
      <c r="J201" t="s">
        <v>5223</v>
      </c>
      <c r="K201" t="s">
        <v>5223</v>
      </c>
      <c r="L201" t="s">
        <v>1727</v>
      </c>
      <c r="M201">
        <f>VLOOKUP(D201,УК!$A$1:$B$599,2,0)/1000</f>
        <v>10</v>
      </c>
      <c r="R201" s="10">
        <f>IFERROR(IFERROR(VLOOKUP(A201,'2020-2019'!$B$3:$LN$466,108,0),"")+IFERROR(VLOOKUP(A201,'2020-2019'!$B$3:$LN$1000,91,0),""),"")</f>
        <v>889</v>
      </c>
      <c r="S201" s="10">
        <f>IFERROR(IFERROR(VLOOKUP(A201,'2022-2021'!$B$3:$LN$1000,108,0),"")+IFERROR(VLOOKUP(A201,'2022-2021'!$B$3:$LN$1000,92,0),""),"")</f>
        <v>12</v>
      </c>
      <c r="T201" s="10">
        <f>IFERROR(IFERROR(VLOOKUP(A201,'2022-2021'!$B$3:$LN$1000,107,0),"")+IFERROR(VLOOKUP(A201,'2022-2021'!$B$3:$LN$1000,91,0),""),"")</f>
        <v>693</v>
      </c>
      <c r="U201" s="10">
        <f>IFERROR(IFERROR(VLOOKUP(A201,'2024-2023'!$B$3:$LN$1000,108,0),"")+IFERROR(VLOOKUP(A201,'2024-2023'!$B$3:$LN$1000,92,0),""),"")</f>
        <v>25976</v>
      </c>
      <c r="V201" s="10">
        <f>IFERROR(IFERROR(VLOOKUP(A201,'2024-2023'!$B$3:$LN$1000,107,0),"")+IFERROR(VLOOKUP(A201,'2024-2023'!$B$3:$LN$1000,91,0),""),"")</f>
        <v>22705</v>
      </c>
      <c r="W201">
        <f>IFERROR(IFERROR(VLOOKUP(A201,'2020-2019'!$B$3:$LN$4660,93,0),"")+IFERROR(VLOOKUP(A201,'2020-2019'!$B$3:$LN$4660,109,0),""),"")</f>
        <v>15014</v>
      </c>
      <c r="X201">
        <f>IFERROR(IFERROR(VLOOKUP(A201,'2022-2021'!$B$3:$LN$4660,94,0),"")+IFERROR(VLOOKUP(A201,'2022-2021'!$B$3:$LN$4660,110,0),""),"")</f>
        <v>9896</v>
      </c>
      <c r="Y201">
        <f>IFERROR(IFERROR(VLOOKUP(A201,'2022-2021'!$B$3:$LN$4660,109,0),"")+IFERROR(VLOOKUP(A201,'2022-2021'!$B$3:$LN$4660,93,0),""),"")</f>
        <v>24039</v>
      </c>
      <c r="Z201">
        <f>IFERROR((IFERROR(VLOOKUP(A201,'2024-2023'!$B$3:$LN$4660,110,0),"")+IFERROR(VLOOKUP(A201,'2024-2023'!$B$3:$LN$4660,94,0),"")),"")</f>
        <v>23306</v>
      </c>
      <c r="AA201">
        <f>IFERROR((IFERROR(VLOOKUP(A201,'2024-2023'!$B$3:$LN$4660,93,0),"")+IFERROR(VLOOKUP(A201,'2024-2023'!$B$3:$LN$4660,109,0),"")),"")</f>
        <v>20717</v>
      </c>
      <c r="AB201">
        <f>IFERROR((IFERROR(VLOOKUP(A201,'2020-2019'!$B$3:$LN$466,'2020-2019'!$CV$1,0),"")),"")</f>
        <v>206148</v>
      </c>
      <c r="AC201">
        <f>IFERROR((IFERROR(VLOOKUP(A201,'2022-2021'!$B$3:$LN$4660,100,0),"")),"")</f>
        <v>54597</v>
      </c>
      <c r="AD201">
        <f>IFERROR((IFERROR(VLOOKUP(A201,'2022-2021'!$B$3:$LN$4660,99,0),"")),"")</f>
        <v>7998</v>
      </c>
      <c r="AE201">
        <f>IFERROR((IFERROR(VLOOKUP(A201,'2024-2023'!$B$3:$LN$4660,100,0),"")),"")</f>
        <v>-3569</v>
      </c>
      <c r="AF201">
        <f>IFERROR(VLOOKUP(A201,'2024-2023'!$B$3:$LN$4660,99,0),"")</f>
        <v>-7071</v>
      </c>
      <c r="AG201">
        <f>IFERROR((IFERROR(VLOOKUP(A201,'2020-2019'!$B$3:$LN$4660,'2020-2019'!$X$1,0),"")+IFERROR(VLOOKUP(A201,'2020-2019'!$B$3:$LN$4660,'2020-2019'!$AN$1,0),"")),"")</f>
        <v>110</v>
      </c>
      <c r="AH201">
        <f>IFERROR((IFERROR(VLOOKUP(A201,'2022-2021'!$B$3:$LN$4660,24,0),"")+IFERROR(VLOOKUP(A201,'2022-2021'!$B$3:$LN$4660,40,0),"")),"")</f>
        <v>1</v>
      </c>
      <c r="AI201">
        <f>IFERROR((IFERROR(VLOOKUP(A201,'2022-2021'!$B$3:$LN$4660,23,0),"")+IFERROR(VLOOKUP(A201,'2022-2021'!$B$3:$LN$4660,39,0),"")),"")</f>
        <v>5027</v>
      </c>
      <c r="AJ201">
        <f>IFERROR((IFERROR(VLOOKUP(A201,'2024-2023'!$B$3:$LN$4660,24,0),"")+IFERROR(VLOOKUP(A201,'2024-2023'!$B$3:$LN$4660,40,0),"")),"")</f>
        <v>9708</v>
      </c>
      <c r="AK201">
        <f>IFERROR((IFERROR(VLOOKUP(A201,'2024-2023'!$B$3:$LN$4660,23,0),"")+IFERROR(VLOOKUP(A201,'2024-2023'!$B$3:$LN$4660,39,0),"")),"")</f>
        <v>9705</v>
      </c>
      <c r="AL201">
        <f>IFERROR(VLOOKUP(A201,'2020-2019'!$B$3:$LN$466,'2020-2019'!$AM$1,0),"")</f>
        <v>21916</v>
      </c>
      <c r="AM201">
        <f>IFERROR(VLOOKUP(A201,'2022-2021'!$B$3:$LN$4660,38,0),"")</f>
        <v>288755</v>
      </c>
      <c r="AN201">
        <f>IFERROR(VLOOKUP(A201,'2022-2021'!$B$3:$LN$4660,37,0),"")</f>
        <v>285724</v>
      </c>
      <c r="AO201">
        <f>IFERROR(VLOOKUP(A201,'2024-2023'!$B$3:$LN$4660,38,0),"")</f>
        <v>272720</v>
      </c>
      <c r="AP201">
        <f>IFERROR(VLOOKUP(A201,'2024-2023'!$B$3:$LN$4660,37,0),"")</f>
        <v>267696</v>
      </c>
      <c r="AQ201">
        <f>IFERROR((IFERROR(VLOOKUP(A201,'2020-2019'!$B$3:$LN$466,'2020-2019'!$BL$1,0),"")+IFERROR(VLOOKUP(A201,'2020-2019'!$B$3:$LN$466,'2020-2019'!$BV$1,0),"")),"")</f>
        <v>12733</v>
      </c>
      <c r="AR201" s="5">
        <f t="shared" si="21"/>
        <v>25.54</v>
      </c>
      <c r="AS201" t="str">
        <f>IFERROR(VLOOKUP(A201,риски!$G$2:$H$642,2,0),"")</f>
        <v>низкий</v>
      </c>
      <c r="AT201" t="str">
        <f>IFERROR(VLOOKUP(A201,Реест!A252:$P$30000,15,0),"")</f>
        <v>sitcollector.ru</v>
      </c>
      <c r="AU201" t="str">
        <f>IFERROR(VLOOKUP(A201,old!$A$3:$AU$2001,47,0),"")</f>
        <v>image135</v>
      </c>
      <c r="AV201" s="3">
        <f t="shared" si="22"/>
        <v>88.227272727272734</v>
      </c>
      <c r="AW201" t="str">
        <f t="shared" si="23"/>
        <v xml:space="preserve"> ООО ПКО «СИТ»  зарегистрировано по адресу: 426011, Удмуртская Респ, Ижевск, ул Холмогорова, д. 11Б, этаж 4, офис 7. Генеральным директором является Гаскаров Рустем Анасович. Рост доходов компании за 5 лет: 2554%. Рост финансовых активов компании за 5 лет: 8822,73%. Объем заемных средств компании на конец 2024 года: 12733 тыс. руб. ФССП присвоил низкий уровень риска для данного ПКО.</v>
      </c>
      <c r="AX201" t="s">
        <v>22944</v>
      </c>
      <c r="AY201">
        <f>VLOOKUP(A201,'2024-2023'!$B$2:$NY$583,'2024-2023'!$BH$1,0)</f>
        <v>278642</v>
      </c>
      <c r="AZ201">
        <f>VLOOKUP(A201,'2024-2023'!$B$2:$NY$583,71,0)</f>
        <v>0</v>
      </c>
      <c r="BA201">
        <f>VLOOKUP(A201,'2024-2023'!$B$2:$NY$583,79,0)</f>
        <v>871</v>
      </c>
      <c r="BB201">
        <f t="shared" si="24"/>
        <v>3.1258747783894747E-3</v>
      </c>
      <c r="BC201" s="6">
        <f t="shared" si="25"/>
        <v>5.1079999999999997</v>
      </c>
      <c r="BD201" s="6">
        <f t="shared" si="26"/>
        <v>-0.31142920061660428</v>
      </c>
      <c r="BE201" t="str">
        <f t="shared" si="27"/>
        <v>Малая фирма</v>
      </c>
    </row>
    <row r="202" spans="1:57">
      <c r="A202" s="10">
        <v>4027113714</v>
      </c>
      <c r="B202">
        <v>389</v>
      </c>
      <c r="C202" t="s">
        <v>1730</v>
      </c>
      <c r="D202">
        <v>4027113714</v>
      </c>
      <c r="E202" t="s">
        <v>15098</v>
      </c>
      <c r="F202" t="s">
        <v>14167</v>
      </c>
      <c r="G202" s="7">
        <v>41355</v>
      </c>
      <c r="H202">
        <v>13</v>
      </c>
      <c r="I202" t="s">
        <v>73</v>
      </c>
      <c r="J202" t="s">
        <v>5404</v>
      </c>
      <c r="K202" t="s">
        <v>5404</v>
      </c>
      <c r="L202" t="s">
        <v>1734</v>
      </c>
      <c r="M202">
        <f>VLOOKUP(D202,УК!$A$1:$B$599,2,0)/1000</f>
        <v>10</v>
      </c>
      <c r="R202" s="10">
        <f>IFERROR(IFERROR(VLOOKUP(A202,'2020-2019'!$B$3:$LN$466,108,0),"")+IFERROR(VLOOKUP(A202,'2020-2019'!$B$3:$LN$1000,91,0),""),"")</f>
        <v>3547</v>
      </c>
      <c r="S202" s="10">
        <f>IFERROR(IFERROR(VLOOKUP(A202,'2022-2021'!$B$3:$LN$1000,108,0),"")+IFERROR(VLOOKUP(A202,'2022-2021'!$B$3:$LN$1000,92,0),""),"")</f>
        <v>2846</v>
      </c>
      <c r="T202" s="10">
        <f>IFERROR(IFERROR(VLOOKUP(A202,'2022-2021'!$B$3:$LN$1000,107,0),"")+IFERROR(VLOOKUP(A202,'2022-2021'!$B$3:$LN$1000,91,0),""),"")</f>
        <v>4052</v>
      </c>
      <c r="U202" s="10">
        <f>IFERROR(IFERROR(VLOOKUP(A202,'2024-2023'!$B$3:$LN$1000,108,0),"")+IFERROR(VLOOKUP(A202,'2024-2023'!$B$3:$LN$1000,92,0),""),"")</f>
        <v>4880</v>
      </c>
      <c r="V202" s="10">
        <f>IFERROR(IFERROR(VLOOKUP(A202,'2024-2023'!$B$3:$LN$1000,107,0),"")+IFERROR(VLOOKUP(A202,'2024-2023'!$B$3:$LN$1000,91,0),""),"")</f>
        <v>5813</v>
      </c>
      <c r="W202">
        <f>IFERROR(IFERROR(VLOOKUP(A202,'2020-2019'!$B$3:$LN$4660,93,0),"")+IFERROR(VLOOKUP(A202,'2020-2019'!$B$3:$LN$4660,109,0),""),"")</f>
        <v>807</v>
      </c>
      <c r="X202">
        <f>IFERROR(IFERROR(VLOOKUP(A202,'2022-2021'!$B$3:$LN$4660,94,0),"")+IFERROR(VLOOKUP(A202,'2022-2021'!$B$3:$LN$4660,110,0),""),"")</f>
        <v>2703</v>
      </c>
      <c r="Y202">
        <f>IFERROR(IFERROR(VLOOKUP(A202,'2022-2021'!$B$3:$LN$4660,109,0),"")+IFERROR(VLOOKUP(A202,'2022-2021'!$B$3:$LN$4660,93,0),""),"")</f>
        <v>3708</v>
      </c>
      <c r="Z202">
        <f>IFERROR((IFERROR(VLOOKUP(A202,'2024-2023'!$B$3:$LN$4660,110,0),"")+IFERROR(VLOOKUP(A202,'2024-2023'!$B$3:$LN$4660,94,0),"")),"")</f>
        <v>4619</v>
      </c>
      <c r="AA202">
        <f>IFERROR((IFERROR(VLOOKUP(A202,'2024-2023'!$B$3:$LN$4660,93,0),"")+IFERROR(VLOOKUP(A202,'2024-2023'!$B$3:$LN$4660,109,0),"")),"")</f>
        <v>5314</v>
      </c>
      <c r="AB202">
        <f>IFERROR((IFERROR(VLOOKUP(A202,'2020-2019'!$B$3:$LN$466,'2020-2019'!$CV$1,0),"")),"")</f>
        <v>42</v>
      </c>
      <c r="AC202">
        <f>IFERROR((IFERROR(VLOOKUP(A202,'2022-2021'!$B$3:$LN$4660,100,0),"")),"")</f>
        <v>0</v>
      </c>
      <c r="AD202">
        <f>IFERROR((IFERROR(VLOOKUP(A202,'2022-2021'!$B$3:$LN$4660,99,0),"")),"")</f>
        <v>101</v>
      </c>
      <c r="AE202">
        <f>IFERROR((IFERROR(VLOOKUP(A202,'2024-2023'!$B$3:$LN$4660,100,0),"")),"")</f>
        <v>113</v>
      </c>
      <c r="AF202">
        <f>IFERROR(VLOOKUP(A202,'2024-2023'!$B$3:$LN$4660,99,0),"")</f>
        <v>233</v>
      </c>
      <c r="AG202">
        <f>IFERROR((IFERROR(VLOOKUP(A202,'2020-2019'!$B$3:$LN$4660,'2020-2019'!$X$1,0),"")+IFERROR(VLOOKUP(A202,'2020-2019'!$B$3:$LN$4660,'2020-2019'!$AN$1,0),"")),"")</f>
        <v>0</v>
      </c>
      <c r="AH202">
        <f>IFERROR((IFERROR(VLOOKUP(A202,'2022-2021'!$B$3:$LN$4660,24,0),"")+IFERROR(VLOOKUP(A202,'2022-2021'!$B$3:$LN$4660,40,0),"")),"")</f>
        <v>0</v>
      </c>
      <c r="AI202">
        <f>IFERROR((IFERROR(VLOOKUP(A202,'2022-2021'!$B$3:$LN$4660,23,0),"")+IFERROR(VLOOKUP(A202,'2022-2021'!$B$3:$LN$4660,39,0),"")),"")</f>
        <v>0</v>
      </c>
      <c r="AJ202">
        <f>IFERROR((IFERROR(VLOOKUP(A202,'2024-2023'!$B$3:$LN$4660,24,0),"")+IFERROR(VLOOKUP(A202,'2024-2023'!$B$3:$LN$4660,40,0),"")),"")</f>
        <v>0</v>
      </c>
      <c r="AK202">
        <f>IFERROR((IFERROR(VLOOKUP(A202,'2024-2023'!$B$3:$LN$4660,23,0),"")+IFERROR(VLOOKUP(A202,'2024-2023'!$B$3:$LN$4660,39,0),"")),"")</f>
        <v>0</v>
      </c>
      <c r="AL202">
        <f>IFERROR(VLOOKUP(A202,'2020-2019'!$B$3:$LN$466,'2020-2019'!$AM$1,0),"")</f>
        <v>37917</v>
      </c>
      <c r="AM202">
        <f>IFERROR(VLOOKUP(A202,'2022-2021'!$B$3:$LN$4660,38,0),"")</f>
        <v>54797</v>
      </c>
      <c r="AN202">
        <f>IFERROR(VLOOKUP(A202,'2022-2021'!$B$3:$LN$4660,37,0),"")</f>
        <v>95944</v>
      </c>
      <c r="AO202">
        <f>IFERROR(VLOOKUP(A202,'2024-2023'!$B$3:$LN$4660,38,0),"")</f>
        <v>89506</v>
      </c>
      <c r="AP202">
        <f>IFERROR(VLOOKUP(A202,'2024-2023'!$B$3:$LN$4660,37,0),"")</f>
        <v>83633</v>
      </c>
      <c r="AQ202">
        <f>IFERROR((IFERROR(VLOOKUP(A202,'2020-2019'!$B$3:$LN$466,'2020-2019'!$BL$1,0),"")+IFERROR(VLOOKUP(A202,'2020-2019'!$B$3:$LN$466,'2020-2019'!$BV$1,0),"")),"")</f>
        <v>619</v>
      </c>
      <c r="AR202" s="5">
        <f t="shared" si="21"/>
        <v>1.639</v>
      </c>
      <c r="AS202" t="str">
        <f>IFERROR(VLOOKUP(A202,риски!$G$2:$H$642,2,0),"")</f>
        <v>низкий</v>
      </c>
      <c r="AT202" t="str">
        <f>IFERROR(VLOOKUP(A202,Реест!A253:$P$30000,15,0),"")</f>
        <v>ооо-решение.рф</v>
      </c>
      <c r="AU202" t="str">
        <f>IFERROR(VLOOKUP(A202,old!$A$3:$AU$2001,47,0),"")</f>
        <v>image215</v>
      </c>
      <c r="AV202" s="3" t="str">
        <f t="shared" si="22"/>
        <v/>
      </c>
      <c r="AW202" t="str">
        <f t="shared" si="23"/>
        <v xml:space="preserve"> ООО «ПКО «Решение» зарегистрировано по адресу: 248016, Калужская область, г.о. Город Калуга, г Калуга, ул Карла Либкнехта, дом 29, строение 12 ОФИС 6. Генеральным директором является Жорин Геннадий Анатольевич. Рост доходов компании за 5 лет: 163,9%. Объем заемных средств компании на конец 2024 года: 619 тыс. руб. ФССП присвоил низкий уровень риска для данного ПКО.</v>
      </c>
      <c r="AX202" t="s">
        <v>16351</v>
      </c>
      <c r="AY202">
        <f>VLOOKUP(A202,'2024-2023'!$B$2:$NY$583,'2024-2023'!$BH$1,0)</f>
        <v>81835</v>
      </c>
      <c r="AZ202">
        <f>VLOOKUP(A202,'2024-2023'!$B$2:$NY$583,71,0)</f>
        <v>0</v>
      </c>
      <c r="BA202">
        <f>VLOOKUP(A202,'2024-2023'!$B$2:$NY$583,79,0)</f>
        <v>0</v>
      </c>
      <c r="BB202">
        <f t="shared" si="24"/>
        <v>0</v>
      </c>
      <c r="BC202" s="6">
        <f t="shared" si="25"/>
        <v>0.32779999999999998</v>
      </c>
      <c r="BD202" s="6">
        <f t="shared" si="26"/>
        <v>4.0082573542060899E-2</v>
      </c>
      <c r="BE202" t="str">
        <f t="shared" si="27"/>
        <v>Малая фирма</v>
      </c>
    </row>
    <row r="203" spans="1:57">
      <c r="A203" s="10">
        <v>7701720659</v>
      </c>
      <c r="B203">
        <v>240</v>
      </c>
      <c r="C203" t="s">
        <v>1737</v>
      </c>
      <c r="D203">
        <v>7701720659</v>
      </c>
      <c r="E203" t="s">
        <v>15099</v>
      </c>
      <c r="F203" t="s">
        <v>14168</v>
      </c>
      <c r="G203" s="7">
        <v>39204</v>
      </c>
      <c r="H203">
        <v>19</v>
      </c>
      <c r="I203" t="s">
        <v>73</v>
      </c>
      <c r="J203" t="s">
        <v>20477</v>
      </c>
      <c r="K203" t="s">
        <v>5161</v>
      </c>
      <c r="L203" t="s">
        <v>8582</v>
      </c>
      <c r="M203">
        <f>VLOOKUP(D203,УК!$A$1:$B$599,2,0)/1000</f>
        <v>2553</v>
      </c>
      <c r="R203" s="10">
        <f>IFERROR(IFERROR(VLOOKUP(A203,'2020-2019'!$B$3:$LN$466,108,0),"")+IFERROR(VLOOKUP(A203,'2020-2019'!$B$3:$LN$1000,91,0),""),"")</f>
        <v>31727</v>
      </c>
      <c r="S203" s="10">
        <f>IFERROR(IFERROR(VLOOKUP(A203,'2022-2021'!$B$3:$LN$1000,108,0),"")+IFERROR(VLOOKUP(A203,'2022-2021'!$B$3:$LN$1000,92,0),""),"")</f>
        <v>54126</v>
      </c>
      <c r="T203" s="10">
        <f>IFERROR(IFERROR(VLOOKUP(A203,'2022-2021'!$B$3:$LN$1000,107,0),"")+IFERROR(VLOOKUP(A203,'2022-2021'!$B$3:$LN$1000,91,0),""),"")</f>
        <v>42946</v>
      </c>
      <c r="U203" s="10">
        <f>IFERROR(IFERROR(VLOOKUP(A203,'2024-2023'!$B$3:$LN$1000,108,0),"")+IFERROR(VLOOKUP(A203,'2024-2023'!$B$3:$LN$1000,92,0),""),"")</f>
        <v>27269</v>
      </c>
      <c r="V203" s="10">
        <f>IFERROR(IFERROR(VLOOKUP(A203,'2024-2023'!$B$3:$LN$1000,107,0),"")+IFERROR(VLOOKUP(A203,'2024-2023'!$B$3:$LN$1000,91,0),""),"")</f>
        <v>34198</v>
      </c>
      <c r="W203">
        <f>IFERROR(IFERROR(VLOOKUP(A203,'2020-2019'!$B$3:$LN$4660,93,0),"")+IFERROR(VLOOKUP(A203,'2020-2019'!$B$3:$LN$4660,109,0),""),"")</f>
        <v>34581</v>
      </c>
      <c r="X203">
        <f>IFERROR(IFERROR(VLOOKUP(A203,'2022-2021'!$B$3:$LN$4660,94,0),"")+IFERROR(VLOOKUP(A203,'2022-2021'!$B$3:$LN$4660,110,0),""),"")</f>
        <v>34024</v>
      </c>
      <c r="Y203">
        <f>IFERROR(IFERROR(VLOOKUP(A203,'2022-2021'!$B$3:$LN$4660,109,0),"")+IFERROR(VLOOKUP(A203,'2022-2021'!$B$3:$LN$4660,93,0),""),"")</f>
        <v>57272</v>
      </c>
      <c r="Z203">
        <f>IFERROR((IFERROR(VLOOKUP(A203,'2024-2023'!$B$3:$LN$4660,110,0),"")+IFERROR(VLOOKUP(A203,'2024-2023'!$B$3:$LN$4660,94,0),"")),"")</f>
        <v>8323</v>
      </c>
      <c r="AA203">
        <f>IFERROR((IFERROR(VLOOKUP(A203,'2024-2023'!$B$3:$LN$4660,93,0),"")+IFERROR(VLOOKUP(A203,'2024-2023'!$B$3:$LN$4660,109,0),"")),"")</f>
        <v>12003</v>
      </c>
      <c r="AB203">
        <f>IFERROR((IFERROR(VLOOKUP(A203,'2020-2019'!$B$3:$LN$466,'2020-2019'!$CV$1,0),"")),"")</f>
        <v>-970</v>
      </c>
      <c r="AC203">
        <f>IFERROR((IFERROR(VLOOKUP(A203,'2022-2021'!$B$3:$LN$4660,100,0),"")),"")</f>
        <v>31</v>
      </c>
      <c r="AD203">
        <f>IFERROR((IFERROR(VLOOKUP(A203,'2022-2021'!$B$3:$LN$4660,99,0),"")),"")</f>
        <v>-28272</v>
      </c>
      <c r="AE203">
        <f>IFERROR((IFERROR(VLOOKUP(A203,'2024-2023'!$B$3:$LN$4660,100,0),"")),"")</f>
        <v>-956</v>
      </c>
      <c r="AF203">
        <f>IFERROR(VLOOKUP(A203,'2024-2023'!$B$3:$LN$4660,99,0),"")</f>
        <v>5695</v>
      </c>
      <c r="AG203">
        <f>IFERROR((IFERROR(VLOOKUP(A203,'2020-2019'!$B$3:$LN$4660,'2020-2019'!$X$1,0),"")+IFERROR(VLOOKUP(A203,'2020-2019'!$B$3:$LN$4660,'2020-2019'!$AN$1,0),"")),"")</f>
        <v>83505</v>
      </c>
      <c r="AH203">
        <f>IFERROR((IFERROR(VLOOKUP(A203,'2022-2021'!$B$3:$LN$4660,24,0),"")+IFERROR(VLOOKUP(A203,'2022-2021'!$B$3:$LN$4660,40,0),"")),"")</f>
        <v>89321</v>
      </c>
      <c r="AI203">
        <f>IFERROR((IFERROR(VLOOKUP(A203,'2022-2021'!$B$3:$LN$4660,23,0),"")+IFERROR(VLOOKUP(A203,'2022-2021'!$B$3:$LN$4660,39,0),"")),"")</f>
        <v>97838</v>
      </c>
      <c r="AJ203">
        <f>IFERROR((IFERROR(VLOOKUP(A203,'2024-2023'!$B$3:$LN$4660,24,0),"")+IFERROR(VLOOKUP(A203,'2024-2023'!$B$3:$LN$4660,40,0),"")),"")</f>
        <v>96275</v>
      </c>
      <c r="AK203">
        <f>IFERROR((IFERROR(VLOOKUP(A203,'2024-2023'!$B$3:$LN$4660,23,0),"")+IFERROR(VLOOKUP(A203,'2024-2023'!$B$3:$LN$4660,39,0),"")),"")</f>
        <v>97127</v>
      </c>
      <c r="AL203">
        <f>IFERROR(VLOOKUP(A203,'2020-2019'!$B$3:$LN$466,'2020-2019'!$AM$1,0),"")</f>
        <v>54545</v>
      </c>
      <c r="AM203">
        <f>IFERROR(VLOOKUP(A203,'2022-2021'!$B$3:$LN$4660,38,0),"")</f>
        <v>89035</v>
      </c>
      <c r="AN203">
        <f>IFERROR(VLOOKUP(A203,'2022-2021'!$B$3:$LN$4660,37,0),"")</f>
        <v>51928</v>
      </c>
      <c r="AO203">
        <f>IFERROR(VLOOKUP(A203,'2024-2023'!$B$3:$LN$4660,38,0),"")</f>
        <v>56155</v>
      </c>
      <c r="AP203">
        <f>IFERROR(VLOOKUP(A203,'2024-2023'!$B$3:$LN$4660,37,0),"")</f>
        <v>56966</v>
      </c>
      <c r="AQ203">
        <f>IFERROR((IFERROR(VLOOKUP(A203,'2020-2019'!$B$3:$LN$466,'2020-2019'!$BL$1,0),"")+IFERROR(VLOOKUP(A203,'2020-2019'!$B$3:$LN$466,'2020-2019'!$BV$1,0),"")),"")</f>
        <v>102929</v>
      </c>
      <c r="AR203" s="5">
        <f t="shared" si="21"/>
        <v>1.0780000000000001</v>
      </c>
      <c r="AS203" t="str">
        <f>IFERROR(VLOOKUP(A203,риски!$G$2:$H$642,2,0),"")</f>
        <v>низкий</v>
      </c>
      <c r="AT203" t="str">
        <f>IFERROR(VLOOKUP(A203,Реест!A254:$P$30000,15,0),"")</f>
        <v>rublev-finance.ru</v>
      </c>
      <c r="AU203" t="str">
        <f>IFERROR(VLOOKUP(A203,old!$A$3:$AU$2001,47,0),"")</f>
        <v>image297</v>
      </c>
      <c r="AV203" s="3">
        <f t="shared" si="22"/>
        <v>1.1631279564097958</v>
      </c>
      <c r="AW203" t="str">
        <f t="shared" si="23"/>
        <v xml:space="preserve"> ООО «ПКО «Рублёв-Финанс» зарегистрировано по адресу: 121087, Москва г,  Багратионовский пр-д, д 7, к 20В, 517. Генеральным директором является Хохлов Виталий Владиславович. Рост доходов компании за 5 лет: 107,8%. Рост финансовых активов компании за 5 лет: 116,31%. Объем заемных средств компании на конец 2024 года: 102929 тыс. руб. ФССП присвоил низкий уровень риска для данного ПКО.</v>
      </c>
      <c r="AX203" t="s">
        <v>22914</v>
      </c>
      <c r="AY203">
        <f>VLOOKUP(A203,'2024-2023'!$B$2:$NY$583,'2024-2023'!$BH$1,0)</f>
        <v>16187</v>
      </c>
      <c r="AZ203">
        <f>VLOOKUP(A203,'2024-2023'!$B$2:$NY$583,71,0)</f>
        <v>99</v>
      </c>
      <c r="BA203">
        <f>VLOOKUP(A203,'2024-2023'!$B$2:$NY$583,79,0)</f>
        <v>151585</v>
      </c>
      <c r="BB203">
        <f t="shared" si="24"/>
        <v>9.3707295978254148</v>
      </c>
      <c r="BC203" s="6">
        <f t="shared" si="25"/>
        <v>0.21560000000000001</v>
      </c>
      <c r="BD203" s="6">
        <f t="shared" si="26"/>
        <v>0.16653020644482133</v>
      </c>
      <c r="BE203" t="str">
        <f t="shared" si="27"/>
        <v>Малая фирма</v>
      </c>
    </row>
    <row r="204" spans="1:57">
      <c r="A204" s="10">
        <v>2014015480</v>
      </c>
      <c r="B204">
        <v>291</v>
      </c>
      <c r="C204" t="s">
        <v>8584</v>
      </c>
      <c r="D204">
        <v>2014015480</v>
      </c>
      <c r="E204" t="s">
        <v>15100</v>
      </c>
      <c r="F204" t="s">
        <v>14169</v>
      </c>
      <c r="G204" s="7">
        <v>42845</v>
      </c>
      <c r="H204">
        <v>9</v>
      </c>
      <c r="I204" t="s">
        <v>73</v>
      </c>
      <c r="J204" t="s">
        <v>5263</v>
      </c>
      <c r="K204" t="s">
        <v>5263</v>
      </c>
      <c r="L204" t="s">
        <v>1746</v>
      </c>
      <c r="M204">
        <f>VLOOKUP(D204,УК!$A$1:$B$599,2,0)/1000</f>
        <v>10</v>
      </c>
      <c r="R204" s="10">
        <f>IFERROR(IFERROR(VLOOKUP(A204,'2020-2019'!$B$3:$LN$466,108,0),"")+IFERROR(VLOOKUP(A204,'2020-2019'!$B$3:$LN$1000,91,0),""),"")</f>
        <v>12647</v>
      </c>
      <c r="S204" s="10">
        <f>IFERROR(IFERROR(VLOOKUP(A204,'2022-2021'!$B$3:$LN$1000,108,0),"")+IFERROR(VLOOKUP(A204,'2022-2021'!$B$3:$LN$1000,92,0),""),"")</f>
        <v>13985</v>
      </c>
      <c r="T204" s="10">
        <f>IFERROR(IFERROR(VLOOKUP(A204,'2022-2021'!$B$3:$LN$1000,107,0),"")+IFERROR(VLOOKUP(A204,'2022-2021'!$B$3:$LN$1000,91,0),""),"")</f>
        <v>13620</v>
      </c>
      <c r="U204" s="10">
        <f>IFERROR(IFERROR(VLOOKUP(A204,'2024-2023'!$B$3:$LN$1000,108,0),"")+IFERROR(VLOOKUP(A204,'2024-2023'!$B$3:$LN$1000,92,0),""),"")</f>
        <v>16056</v>
      </c>
      <c r="V204" s="10">
        <f>IFERROR(IFERROR(VLOOKUP(A204,'2024-2023'!$B$3:$LN$1000,107,0),"")+IFERROR(VLOOKUP(A204,'2024-2023'!$B$3:$LN$1000,91,0),""),"")</f>
        <v>16291</v>
      </c>
      <c r="W204">
        <f>IFERROR(IFERROR(VLOOKUP(A204,'2020-2019'!$B$3:$LN$4660,93,0),"")+IFERROR(VLOOKUP(A204,'2020-2019'!$B$3:$LN$4660,109,0),""),"")</f>
        <v>1371</v>
      </c>
      <c r="X204">
        <f>IFERROR(IFERROR(VLOOKUP(A204,'2022-2021'!$B$3:$LN$4660,94,0),"")+IFERROR(VLOOKUP(A204,'2022-2021'!$B$3:$LN$4660,110,0),""),"")</f>
        <v>2126</v>
      </c>
      <c r="Y204">
        <f>IFERROR(IFERROR(VLOOKUP(A204,'2022-2021'!$B$3:$LN$4660,109,0),"")+IFERROR(VLOOKUP(A204,'2022-2021'!$B$3:$LN$4660,93,0),""),"")</f>
        <v>649</v>
      </c>
      <c r="Z204">
        <f>IFERROR((IFERROR(VLOOKUP(A204,'2024-2023'!$B$3:$LN$4660,110,0),"")+IFERROR(VLOOKUP(A204,'2024-2023'!$B$3:$LN$4660,94,0),"")),"")</f>
        <v>9322</v>
      </c>
      <c r="AA204">
        <f>IFERROR((IFERROR(VLOOKUP(A204,'2024-2023'!$B$3:$LN$4660,93,0),"")+IFERROR(VLOOKUP(A204,'2024-2023'!$B$3:$LN$4660,109,0),"")),"")</f>
        <v>4760</v>
      </c>
      <c r="AB204">
        <f>IFERROR((IFERROR(VLOOKUP(A204,'2020-2019'!$B$3:$LN$466,'2020-2019'!$CV$1,0),"")),"")</f>
        <v>8564</v>
      </c>
      <c r="AC204">
        <f>IFERROR((IFERROR(VLOOKUP(A204,'2022-2021'!$B$3:$LN$4660,100,0),"")),"")</f>
        <v>8128</v>
      </c>
      <c r="AD204">
        <f>IFERROR((IFERROR(VLOOKUP(A204,'2022-2021'!$B$3:$LN$4660,99,0),"")),"")</f>
        <v>8899</v>
      </c>
      <c r="AE204">
        <f>IFERROR((IFERROR(VLOOKUP(A204,'2024-2023'!$B$3:$LN$4660,100,0),"")),"")</f>
        <v>2691</v>
      </c>
      <c r="AF204">
        <f>IFERROR(VLOOKUP(A204,'2024-2023'!$B$3:$LN$4660,99,0),"")</f>
        <v>5398</v>
      </c>
      <c r="AG204">
        <f>IFERROR((IFERROR(VLOOKUP(A204,'2020-2019'!$B$3:$LN$4660,'2020-2019'!$X$1,0),"")+IFERROR(VLOOKUP(A204,'2020-2019'!$B$3:$LN$4660,'2020-2019'!$AN$1,0),"")),"")</f>
        <v>0</v>
      </c>
      <c r="AH204">
        <f>IFERROR((IFERROR(VLOOKUP(A204,'2022-2021'!$B$3:$LN$4660,24,0),"")+IFERROR(VLOOKUP(A204,'2022-2021'!$B$3:$LN$4660,40,0),"")),"")</f>
        <v>2208</v>
      </c>
      <c r="AI204">
        <f>IFERROR((IFERROR(VLOOKUP(A204,'2022-2021'!$B$3:$LN$4660,23,0),"")+IFERROR(VLOOKUP(A204,'2022-2021'!$B$3:$LN$4660,39,0),"")),"")</f>
        <v>2208</v>
      </c>
      <c r="AJ204">
        <f>IFERROR((IFERROR(VLOOKUP(A204,'2024-2023'!$B$3:$LN$4660,24,0),"")+IFERROR(VLOOKUP(A204,'2024-2023'!$B$3:$LN$4660,40,0),"")),"")</f>
        <v>2208</v>
      </c>
      <c r="AK204">
        <f>IFERROR((IFERROR(VLOOKUP(A204,'2024-2023'!$B$3:$LN$4660,23,0),"")+IFERROR(VLOOKUP(A204,'2024-2023'!$B$3:$LN$4660,39,0),"")),"")</f>
        <v>12208</v>
      </c>
      <c r="AL204">
        <f>IFERROR(VLOOKUP(A204,'2020-2019'!$B$3:$LN$466,'2020-2019'!$AM$1,0),"")</f>
        <v>46594</v>
      </c>
      <c r="AM204">
        <f>IFERROR(VLOOKUP(A204,'2022-2021'!$B$3:$LN$4660,38,0),"")</f>
        <v>35647</v>
      </c>
      <c r="AN204">
        <f>IFERROR(VLOOKUP(A204,'2022-2021'!$B$3:$LN$4660,37,0),"")</f>
        <v>42053</v>
      </c>
      <c r="AO204">
        <f>IFERROR(VLOOKUP(A204,'2024-2023'!$B$3:$LN$4660,38,0),"")</f>
        <v>39621</v>
      </c>
      <c r="AP204">
        <f>IFERROR(VLOOKUP(A204,'2024-2023'!$B$3:$LN$4660,37,0),"")</f>
        <v>36965</v>
      </c>
      <c r="AQ204">
        <f>IFERROR((IFERROR(VLOOKUP(A204,'2020-2019'!$B$3:$LN$466,'2020-2019'!$BL$1,0),"")+IFERROR(VLOOKUP(A204,'2020-2019'!$B$3:$LN$466,'2020-2019'!$BV$1,0),"")),"")</f>
        <v>5300</v>
      </c>
      <c r="AR204" s="5">
        <f t="shared" si="21"/>
        <v>1.288</v>
      </c>
      <c r="AS204" t="str">
        <f>IFERROR(VLOOKUP(A204,риски!$G$2:$H$642,2,0),"")</f>
        <v>низкий</v>
      </c>
      <c r="AT204" t="str">
        <f>IFERROR(VLOOKUP(A204,Реест!A255:$P$30000,15,0),"")</f>
        <v>rb-konsalt.ru</v>
      </c>
      <c r="AU204" t="str">
        <f>IFERROR(VLOOKUP(A204,old!$A$3:$AU$2001,47,0),"")</f>
        <v>image089</v>
      </c>
      <c r="AV204" s="3">
        <f t="shared" si="22"/>
        <v>5.5289855072463769</v>
      </c>
      <c r="AW204" t="str">
        <f t="shared" si="23"/>
        <v xml:space="preserve"> ООО ПКО «РБ-КОНСАЛТ» зарегистрировано по адресу: 364014, Чеченская Респ, Грозный г, Тверская ул, дом № 15, офис 2. Генеральным директором является Ахмадов Турпал-али Муходинович. Рост доходов компании за 5 лет: 128,8%. Рост финансовых активов компании за 5 лет: 552,9%. Объем заемных средств компании на конец 2024 года: 5300 тыс. руб. ФССП присвоил низкий уровень риска для данного ПКО.</v>
      </c>
      <c r="AX204" t="s">
        <v>22959</v>
      </c>
      <c r="AY204">
        <f>VLOOKUP(A204,'2024-2023'!$B$2:$NY$583,'2024-2023'!$BH$1,0)</f>
        <v>55693</v>
      </c>
      <c r="AZ204">
        <f>VLOOKUP(A204,'2024-2023'!$B$2:$NY$583,71,0)</f>
        <v>0</v>
      </c>
      <c r="BA204">
        <f>VLOOKUP(A204,'2024-2023'!$B$2:$NY$583,79,0)</f>
        <v>50</v>
      </c>
      <c r="BB204">
        <f t="shared" si="24"/>
        <v>8.9777889501373598E-4</v>
      </c>
      <c r="BC204" s="6">
        <f t="shared" si="25"/>
        <v>0.2576</v>
      </c>
      <c r="BD204" s="6">
        <f t="shared" si="26"/>
        <v>0.33134859738505923</v>
      </c>
      <c r="BE204" t="str">
        <f t="shared" si="27"/>
        <v>Малая фирма</v>
      </c>
    </row>
    <row r="205" spans="1:57">
      <c r="A205" s="10">
        <v>326510261</v>
      </c>
      <c r="B205">
        <v>350</v>
      </c>
      <c r="C205" t="s">
        <v>1756</v>
      </c>
      <c r="D205">
        <v>326510261</v>
      </c>
      <c r="E205" t="s">
        <v>15102</v>
      </c>
      <c r="F205" t="s">
        <v>14173</v>
      </c>
      <c r="G205" s="7">
        <v>41267</v>
      </c>
      <c r="H205">
        <v>13</v>
      </c>
      <c r="I205" t="s">
        <v>73</v>
      </c>
      <c r="J205" t="s">
        <v>5263</v>
      </c>
      <c r="K205" t="s">
        <v>5263</v>
      </c>
      <c r="L205" t="s">
        <v>8590</v>
      </c>
      <c r="M205">
        <f>VLOOKUP(D205,УК!$A$1:$B$599,2,0)/1000</f>
        <v>11</v>
      </c>
      <c r="R205" s="10">
        <f>IFERROR(IFERROR(VLOOKUP(A205,'2020-2019'!$B$3:$LN$466,108,0),"")+IFERROR(VLOOKUP(A205,'2020-2019'!$B$3:$LN$1000,91,0),""),"")</f>
        <v>5232</v>
      </c>
      <c r="S205" s="10">
        <f>IFERROR(IFERROR(VLOOKUP(A205,'2022-2021'!$B$3:$LN$1000,108,0),"")+IFERROR(VLOOKUP(A205,'2022-2021'!$B$3:$LN$1000,92,0),""),"")</f>
        <v>10151</v>
      </c>
      <c r="T205" s="10">
        <f>IFERROR(IFERROR(VLOOKUP(A205,'2022-2021'!$B$3:$LN$1000,107,0),"")+IFERROR(VLOOKUP(A205,'2022-2021'!$B$3:$LN$1000,91,0),""),"")</f>
        <v>11955</v>
      </c>
      <c r="U205" s="10">
        <f>IFERROR(IFERROR(VLOOKUP(A205,'2024-2023'!$B$3:$LN$1000,108,0),"")+IFERROR(VLOOKUP(A205,'2024-2023'!$B$3:$LN$1000,92,0),""),"")</f>
        <v>8936</v>
      </c>
      <c r="V205" s="10">
        <f>IFERROR(IFERROR(VLOOKUP(A205,'2024-2023'!$B$3:$LN$1000,107,0),"")+IFERROR(VLOOKUP(A205,'2024-2023'!$B$3:$LN$1000,91,0),""),"")</f>
        <v>8936</v>
      </c>
      <c r="W205">
        <f>IFERROR(IFERROR(VLOOKUP(A205,'2020-2019'!$B$3:$LN$4660,93,0),"")+IFERROR(VLOOKUP(A205,'2020-2019'!$B$3:$LN$4660,109,0),""),"")</f>
        <v>8296</v>
      </c>
      <c r="X205">
        <f>IFERROR(IFERROR(VLOOKUP(A205,'2022-2021'!$B$3:$LN$4660,94,0),"")+IFERROR(VLOOKUP(A205,'2022-2021'!$B$3:$LN$4660,110,0),""),"")</f>
        <v>905</v>
      </c>
      <c r="Y205">
        <f>IFERROR(IFERROR(VLOOKUP(A205,'2022-2021'!$B$3:$LN$4660,109,0),"")+IFERROR(VLOOKUP(A205,'2022-2021'!$B$3:$LN$4660,93,0),""),"")</f>
        <v>1055</v>
      </c>
      <c r="Z205">
        <f>IFERROR((IFERROR(VLOOKUP(A205,'2024-2023'!$B$3:$LN$4660,110,0),"")+IFERROR(VLOOKUP(A205,'2024-2023'!$B$3:$LN$4660,94,0),"")),"")</f>
        <v>835</v>
      </c>
      <c r="AA205">
        <f>IFERROR((IFERROR(VLOOKUP(A205,'2024-2023'!$B$3:$LN$4660,93,0),"")+IFERROR(VLOOKUP(A205,'2024-2023'!$B$3:$LN$4660,109,0),"")),"")</f>
        <v>835</v>
      </c>
      <c r="AB205">
        <f>IFERROR((IFERROR(VLOOKUP(A205,'2020-2019'!$B$3:$LN$466,'2020-2019'!$CV$1,0),"")),"")</f>
        <v>899</v>
      </c>
      <c r="AC205">
        <f>IFERROR((IFERROR(VLOOKUP(A205,'2022-2021'!$B$3:$LN$4660,100,0),"")),"")</f>
        <v>1178</v>
      </c>
      <c r="AD205">
        <f>IFERROR((IFERROR(VLOOKUP(A205,'2022-2021'!$B$3:$LN$4660,99,0),"")),"")</f>
        <v>1383</v>
      </c>
      <c r="AE205">
        <f>IFERROR((IFERROR(VLOOKUP(A205,'2024-2023'!$B$3:$LN$4660,100,0),"")),"")</f>
        <v>-2355</v>
      </c>
      <c r="AF205">
        <f>IFERROR(VLOOKUP(A205,'2024-2023'!$B$3:$LN$4660,99,0),"")</f>
        <v>-2355</v>
      </c>
      <c r="AG205">
        <f>IFERROR((IFERROR(VLOOKUP(A205,'2020-2019'!$B$3:$LN$4660,'2020-2019'!$X$1,0),"")+IFERROR(VLOOKUP(A205,'2020-2019'!$B$3:$LN$4660,'2020-2019'!$AN$1,0),"")),"")</f>
        <v>0</v>
      </c>
      <c r="AH205">
        <f>IFERROR((IFERROR(VLOOKUP(A205,'2022-2021'!$B$3:$LN$4660,24,0),"")+IFERROR(VLOOKUP(A205,'2022-2021'!$B$3:$LN$4660,40,0),"")),"")</f>
        <v>0</v>
      </c>
      <c r="AI205">
        <f>IFERROR((IFERROR(VLOOKUP(A205,'2022-2021'!$B$3:$LN$4660,23,0),"")+IFERROR(VLOOKUP(A205,'2022-2021'!$B$3:$LN$4660,39,0),"")),"")</f>
        <v>0</v>
      </c>
      <c r="AJ205">
        <f>IFERROR((IFERROR(VLOOKUP(A205,'2024-2023'!$B$3:$LN$4660,24,0),"")+IFERROR(VLOOKUP(A205,'2024-2023'!$B$3:$LN$4660,40,0),"")),"")</f>
        <v>0</v>
      </c>
      <c r="AK205">
        <f>IFERROR((IFERROR(VLOOKUP(A205,'2024-2023'!$B$3:$LN$4660,23,0),"")+IFERROR(VLOOKUP(A205,'2024-2023'!$B$3:$LN$4660,39,0),"")),"")</f>
        <v>0</v>
      </c>
      <c r="AL205">
        <f>IFERROR(VLOOKUP(A205,'2020-2019'!$B$3:$LN$466,'2020-2019'!$AM$1,0),"")</f>
        <v>18517</v>
      </c>
      <c r="AM205">
        <f>IFERROR(VLOOKUP(A205,'2022-2021'!$B$3:$LN$4660,38,0),"")</f>
        <v>21492</v>
      </c>
      <c r="AN205">
        <f>IFERROR(VLOOKUP(A205,'2022-2021'!$B$3:$LN$4660,37,0),"")</f>
        <v>21069</v>
      </c>
      <c r="AO205">
        <f>IFERROR(VLOOKUP(A205,'2024-2023'!$B$3:$LN$4660,38,0),"")</f>
        <v>25333</v>
      </c>
      <c r="AP205">
        <f>IFERROR(VLOOKUP(A205,'2024-2023'!$B$3:$LN$4660,37,0),"")</f>
        <v>25333</v>
      </c>
      <c r="AQ205">
        <f>IFERROR((IFERROR(VLOOKUP(A205,'2020-2019'!$B$3:$LN$466,'2020-2019'!$BL$1,0),"")+IFERROR(VLOOKUP(A205,'2020-2019'!$B$3:$LN$466,'2020-2019'!$BV$1,0),"")),"")</f>
        <v>550</v>
      </c>
      <c r="AR205" s="5">
        <f t="shared" si="21"/>
        <v>1.708</v>
      </c>
      <c r="AS205" t="str">
        <f>IFERROR(VLOOKUP(A205,риски!$G$2:$H$642,2,0),"")</f>
        <v>низкий</v>
      </c>
      <c r="AT205" t="str">
        <f>IFERROR(VLOOKUP(A205,Реест!A257:$P$30000,15,0),"")</f>
        <v>comfort-tkt.nethouse.ru</v>
      </c>
      <c r="AU205" t="str">
        <f>IFERROR(VLOOKUP(A205,old!$A$3:$AU$2001,47,0),"")</f>
        <v>image1001</v>
      </c>
      <c r="AV205" s="3" t="str">
        <f t="shared" si="22"/>
        <v/>
      </c>
      <c r="AW205" t="str">
        <f t="shared" si="23"/>
        <v xml:space="preserve"> ООО ПКО «Технология-комфорт» зарегистрировано по адресу: 670000, Бурятия Респ, г Улан-Удэ, ул Борсоева, 33А, 207. Генеральным директором является Ахмадов Турпал-али Муходинович. Рост доходов компании за 5 лет: 170,8%. Объем заемных средств компании на конец 2024 года: 550 тыс. руб. ФССП присвоил низкий уровень риска для данного ПКО.</v>
      </c>
      <c r="AX205" t="s">
        <v>22949</v>
      </c>
      <c r="AY205">
        <f>VLOOKUP(A205,'2024-2023'!$B$2:$NY$583,'2024-2023'!$BH$1,0)</f>
        <v>10</v>
      </c>
      <c r="AZ205">
        <f>VLOOKUP(A205,'2024-2023'!$B$2:$NY$583,71,0)</f>
        <v>0</v>
      </c>
      <c r="BA205">
        <f>VLOOKUP(A205,'2024-2023'!$B$2:$NY$583,79,0)</f>
        <v>25518</v>
      </c>
      <c r="BB205">
        <f t="shared" si="24"/>
        <v>2551.8000000000002</v>
      </c>
      <c r="BC205" s="6">
        <f t="shared" si="25"/>
        <v>0.34160000000000001</v>
      </c>
      <c r="BD205" s="6">
        <f t="shared" si="26"/>
        <v>-0.26354073410922113</v>
      </c>
      <c r="BE205" t="str">
        <f t="shared" si="27"/>
        <v>Малая фирма</v>
      </c>
    </row>
    <row r="206" spans="1:57">
      <c r="A206" s="10">
        <v>7719492957</v>
      </c>
      <c r="B206">
        <v>359</v>
      </c>
      <c r="C206" t="s">
        <v>1766</v>
      </c>
      <c r="D206">
        <v>7719492957</v>
      </c>
      <c r="E206" t="s">
        <v>15104</v>
      </c>
      <c r="F206" t="s">
        <v>14176</v>
      </c>
      <c r="G206" s="7">
        <v>43629</v>
      </c>
      <c r="H206">
        <v>7</v>
      </c>
      <c r="I206" t="s">
        <v>73</v>
      </c>
      <c r="J206" t="s">
        <v>5448</v>
      </c>
      <c r="K206" t="s">
        <v>5448</v>
      </c>
      <c r="L206" t="s">
        <v>1770</v>
      </c>
      <c r="M206">
        <f>VLOOKUP(D206,УК!$A$1:$B$599,2,0)/1000</f>
        <v>10</v>
      </c>
      <c r="R206" s="10">
        <f>IFERROR(IFERROR(VLOOKUP(A206,'2020-2019'!$B$3:$LN$466,108,0),"")+IFERROR(VLOOKUP(A206,'2020-2019'!$B$3:$LN$1000,91,0),""),"")</f>
        <v>23633</v>
      </c>
      <c r="S206" s="10" t="str">
        <f>IFERROR(IFERROR(VLOOKUP(A206,'2022-2021'!$B$3:$LN$1000,108,0),"")+IFERROR(VLOOKUP(A206,'2022-2021'!$B$3:$LN$1000,92,0),""),"")</f>
        <v/>
      </c>
      <c r="T206" s="10" t="str">
        <f>IFERROR(IFERROR(VLOOKUP(A206,'2022-2021'!$B$3:$LN$1000,107,0),"")+IFERROR(VLOOKUP(A206,'2022-2021'!$B$3:$LN$1000,91,0),""),"")</f>
        <v/>
      </c>
      <c r="U206" s="10">
        <f>IFERROR(IFERROR(VLOOKUP(A206,'2024-2023'!$B$3:$LN$1000,108,0),"")+IFERROR(VLOOKUP(A206,'2024-2023'!$B$3:$LN$1000,92,0),""),"")</f>
        <v>9138</v>
      </c>
      <c r="V206" s="10">
        <f>IFERROR(IFERROR(VLOOKUP(A206,'2024-2023'!$B$3:$LN$1000,107,0),"")+IFERROR(VLOOKUP(A206,'2024-2023'!$B$3:$LN$1000,91,0),""),"")</f>
        <v>3376</v>
      </c>
      <c r="W206">
        <f>IFERROR(IFERROR(VLOOKUP(A206,'2020-2019'!$B$3:$LN$4660,93,0),"")+IFERROR(VLOOKUP(A206,'2020-2019'!$B$3:$LN$4660,109,0),""),"")</f>
        <v>4096</v>
      </c>
      <c r="X206" t="str">
        <f>IFERROR(IFERROR(VLOOKUP(A206,'2022-2021'!$B$3:$LN$4660,94,0),"")+IFERROR(VLOOKUP(A206,'2022-2021'!$B$3:$LN$4660,110,0),""),"")</f>
        <v/>
      </c>
      <c r="Y206" t="str">
        <f>IFERROR(IFERROR(VLOOKUP(A206,'2022-2021'!$B$3:$LN$4660,109,0),"")+IFERROR(VLOOKUP(A206,'2022-2021'!$B$3:$LN$4660,93,0),""),"")</f>
        <v/>
      </c>
      <c r="Z206">
        <f>IFERROR((IFERROR(VLOOKUP(A206,'2024-2023'!$B$3:$LN$4660,110,0),"")+IFERROR(VLOOKUP(A206,'2024-2023'!$B$3:$LN$4660,94,0),"")),"")</f>
        <v>11829</v>
      </c>
      <c r="AA206">
        <f>IFERROR((IFERROR(VLOOKUP(A206,'2024-2023'!$B$3:$LN$4660,93,0),"")+IFERROR(VLOOKUP(A206,'2024-2023'!$B$3:$LN$4660,109,0),"")),"")</f>
        <v>13139</v>
      </c>
      <c r="AB206">
        <f>IFERROR((IFERROR(VLOOKUP(A206,'2020-2019'!$B$3:$LN$466,'2020-2019'!$CV$1,0),"")),"")</f>
        <v>506</v>
      </c>
      <c r="AC206" t="str">
        <f>IFERROR((IFERROR(VLOOKUP(A206,'2022-2021'!$B$3:$LN$4660,100,0),"")),"")</f>
        <v/>
      </c>
      <c r="AD206" t="str">
        <f>IFERROR((IFERROR(VLOOKUP(A206,'2022-2021'!$B$3:$LN$4660,99,0),"")),"")</f>
        <v/>
      </c>
      <c r="AE206">
        <f>IFERROR((IFERROR(VLOOKUP(A206,'2024-2023'!$B$3:$LN$4660,100,0),"")),"")</f>
        <v>2554</v>
      </c>
      <c r="AF206">
        <f>IFERROR(VLOOKUP(A206,'2024-2023'!$B$3:$LN$4660,99,0),"")</f>
        <v>-6762</v>
      </c>
      <c r="AG206">
        <f>IFERROR((IFERROR(VLOOKUP(A206,'2020-2019'!$B$3:$LN$4660,'2020-2019'!$X$1,0),"")+IFERROR(VLOOKUP(A206,'2020-2019'!$B$3:$LN$4660,'2020-2019'!$AN$1,0),"")),"")</f>
        <v>277</v>
      </c>
      <c r="AH206" t="str">
        <f>IFERROR((IFERROR(VLOOKUP(A206,'2022-2021'!$B$3:$LN$4660,24,0),"")+IFERROR(VLOOKUP(A206,'2022-2021'!$B$3:$LN$4660,40,0),"")),"")</f>
        <v/>
      </c>
      <c r="AI206" t="str">
        <f>IFERROR((IFERROR(VLOOKUP(A206,'2022-2021'!$B$3:$LN$4660,23,0),"")+IFERROR(VLOOKUP(A206,'2022-2021'!$B$3:$LN$4660,39,0),"")),"")</f>
        <v/>
      </c>
      <c r="AJ206">
        <f>IFERROR((IFERROR(VLOOKUP(A206,'2024-2023'!$B$3:$LN$4660,24,0),"")+IFERROR(VLOOKUP(A206,'2024-2023'!$B$3:$LN$4660,40,0),"")),"")</f>
        <v>21711</v>
      </c>
      <c r="AK206">
        <f>IFERROR((IFERROR(VLOOKUP(A206,'2024-2023'!$B$3:$LN$4660,23,0),"")+IFERROR(VLOOKUP(A206,'2024-2023'!$B$3:$LN$4660,39,0),"")),"")</f>
        <v>18901</v>
      </c>
      <c r="AL206">
        <f>IFERROR(VLOOKUP(A206,'2020-2019'!$B$3:$LN$466,'2020-2019'!$AM$1,0),"")</f>
        <v>19413</v>
      </c>
      <c r="AM206" t="str">
        <f>IFERROR(VLOOKUP(A206,'2022-2021'!$B$3:$LN$4660,38,0),"")</f>
        <v/>
      </c>
      <c r="AN206" t="str">
        <f>IFERROR(VLOOKUP(A206,'2022-2021'!$B$3:$LN$4660,37,0),"")</f>
        <v/>
      </c>
      <c r="AO206">
        <f>IFERROR(VLOOKUP(A206,'2024-2023'!$B$3:$LN$4660,38,0),"")</f>
        <v>5679</v>
      </c>
      <c r="AP206">
        <f>IFERROR(VLOOKUP(A206,'2024-2023'!$B$3:$LN$4660,37,0),"")</f>
        <v>5786</v>
      </c>
      <c r="AQ206">
        <f>IFERROR((IFERROR(VLOOKUP(A206,'2020-2019'!$B$3:$LN$466,'2020-2019'!$BL$1,0),"")+IFERROR(VLOOKUP(A206,'2020-2019'!$B$3:$LN$466,'2020-2019'!$BV$1,0),"")),"")</f>
        <v>1785</v>
      </c>
      <c r="AR206" s="5">
        <f t="shared" si="21"/>
        <v>0.14299999999999999</v>
      </c>
      <c r="AS206" t="str">
        <f>IFERROR(VLOOKUP(A206,риски!$G$2:$H$642,2,0),"")</f>
        <v>низкий</v>
      </c>
      <c r="AT206" t="str">
        <f>IFERROR(VLOOKUP(A206,Реест!A259:$P$30000,15,0),"")</f>
        <v>sudcollect.ru</v>
      </c>
      <c r="AU206" t="str">
        <f>IFERROR(VLOOKUP(A206,old!$A$3:$AU$2001,47,0),"")</f>
        <v>image047</v>
      </c>
      <c r="AV206" s="3">
        <f t="shared" si="22"/>
        <v>68.234657039711195</v>
      </c>
      <c r="AW206" t="str">
        <f t="shared" si="23"/>
        <v xml:space="preserve"> ООО ПКО Территория диалога» зарегистрировано по адресу: 123290, Москва г, туп 1-й Магистральный, 5а, 39/1. Генеральным директором является Арутюнян Ваган Андраникович. Рост доходов компании за 5 лет: 14,3%. Рост финансовых активов компании за 5 лет: 6823,47%. Объем заемных средств компании на конец 2024 года: 1785 тыс. руб. ФССП присвоил низкий уровень риска для данного ПКО.</v>
      </c>
      <c r="AX206" t="s">
        <v>22914</v>
      </c>
      <c r="AY206">
        <f>VLOOKUP(A206,'2024-2023'!$B$2:$NY$583,'2024-2023'!$BH$1,0)</f>
        <v>12783</v>
      </c>
      <c r="AZ206">
        <f>VLOOKUP(A206,'2024-2023'!$B$2:$NY$583,71,0)</f>
        <v>1</v>
      </c>
      <c r="BA206">
        <f>VLOOKUP(A206,'2024-2023'!$B$2:$NY$583,79,0)</f>
        <v>14308</v>
      </c>
      <c r="BB206">
        <f t="shared" si="24"/>
        <v>1.1193772979738716</v>
      </c>
      <c r="BC206" s="6">
        <f t="shared" si="25"/>
        <v>2.8599999999999997E-2</v>
      </c>
      <c r="BD206" s="6">
        <f t="shared" si="26"/>
        <v>-2.0029620853080567</v>
      </c>
      <c r="BE206" t="str">
        <f t="shared" si="27"/>
        <v>Малая фирма</v>
      </c>
    </row>
    <row r="207" spans="1:57">
      <c r="A207" s="10">
        <v>7842168078</v>
      </c>
      <c r="B207">
        <v>117</v>
      </c>
      <c r="C207" t="s">
        <v>1773</v>
      </c>
      <c r="D207">
        <v>7842168078</v>
      </c>
      <c r="E207" t="s">
        <v>15105</v>
      </c>
      <c r="F207" t="s">
        <v>14177</v>
      </c>
      <c r="G207" s="7">
        <v>43493</v>
      </c>
      <c r="H207">
        <v>7</v>
      </c>
      <c r="I207" t="s">
        <v>73</v>
      </c>
      <c r="J207" t="s">
        <v>5031</v>
      </c>
      <c r="K207" t="s">
        <v>5030</v>
      </c>
      <c r="L207" t="s">
        <v>1777</v>
      </c>
      <c r="M207">
        <f>VLOOKUP(D207,УК!$A$1:$B$599,2,0)/1000</f>
        <v>12</v>
      </c>
      <c r="R207" s="10">
        <f>IFERROR(IFERROR(VLOOKUP(A207,'2020-2019'!$B$3:$LN$466,108,0),"")+IFERROR(VLOOKUP(A207,'2020-2019'!$B$3:$LN$1000,91,0),""),"")</f>
        <v>43467</v>
      </c>
      <c r="S207" s="10">
        <f>IFERROR(IFERROR(VLOOKUP(A207,'2022-2021'!$B$3:$LN$1000,108,0),"")+IFERROR(VLOOKUP(A207,'2022-2021'!$B$3:$LN$1000,92,0),""),"")</f>
        <v>52201</v>
      </c>
      <c r="T207" s="10">
        <f>IFERROR(IFERROR(VLOOKUP(A207,'2022-2021'!$B$3:$LN$1000,107,0),"")+IFERROR(VLOOKUP(A207,'2022-2021'!$B$3:$LN$1000,91,0),""),"")</f>
        <v>89796</v>
      </c>
      <c r="U207" s="10">
        <f>IFERROR(IFERROR(VLOOKUP(A207,'2024-2023'!$B$3:$LN$1000,108,0),"")+IFERROR(VLOOKUP(A207,'2024-2023'!$B$3:$LN$1000,92,0),""),"")</f>
        <v>118934</v>
      </c>
      <c r="V207" s="10">
        <f>IFERROR(IFERROR(VLOOKUP(A207,'2024-2023'!$B$3:$LN$1000,107,0),"")+IFERROR(VLOOKUP(A207,'2024-2023'!$B$3:$LN$1000,91,0),""),"")</f>
        <v>96527</v>
      </c>
      <c r="W207">
        <f>IFERROR(IFERROR(VLOOKUP(A207,'2020-2019'!$B$3:$LN$4660,93,0),"")+IFERROR(VLOOKUP(A207,'2020-2019'!$B$3:$LN$4660,109,0),""),"")</f>
        <v>4240</v>
      </c>
      <c r="X207">
        <f>IFERROR(IFERROR(VLOOKUP(A207,'2022-2021'!$B$3:$LN$4660,94,0),"")+IFERROR(VLOOKUP(A207,'2022-2021'!$B$3:$LN$4660,110,0),""),"")</f>
        <v>30063</v>
      </c>
      <c r="Y207">
        <f>IFERROR(IFERROR(VLOOKUP(A207,'2022-2021'!$B$3:$LN$4660,109,0),"")+IFERROR(VLOOKUP(A207,'2022-2021'!$B$3:$LN$4660,93,0),""),"")</f>
        <v>110971</v>
      </c>
      <c r="Z207">
        <f>IFERROR((IFERROR(VLOOKUP(A207,'2024-2023'!$B$3:$LN$4660,110,0),"")+IFERROR(VLOOKUP(A207,'2024-2023'!$B$3:$LN$4660,94,0),"")),"")</f>
        <v>117330</v>
      </c>
      <c r="AA207">
        <f>IFERROR((IFERROR(VLOOKUP(A207,'2024-2023'!$B$3:$LN$4660,93,0),"")+IFERROR(VLOOKUP(A207,'2024-2023'!$B$3:$LN$4660,109,0),"")),"")</f>
        <v>79192</v>
      </c>
      <c r="AB207">
        <f>IFERROR((IFERROR(VLOOKUP(A207,'2020-2019'!$B$3:$LN$466,'2020-2019'!$CV$1,0),"")),"")</f>
        <v>23018</v>
      </c>
      <c r="AC207">
        <f>IFERROR((IFERROR(VLOOKUP(A207,'2022-2021'!$B$3:$LN$4660,100,0),"")),"")</f>
        <v>21812</v>
      </c>
      <c r="AD207">
        <f>IFERROR((IFERROR(VLOOKUP(A207,'2022-2021'!$B$3:$LN$4660,99,0),"")),"")</f>
        <v>-54407</v>
      </c>
      <c r="AE207">
        <f>IFERROR((IFERROR(VLOOKUP(A207,'2024-2023'!$B$3:$LN$4660,100,0),"")),"")</f>
        <v>70</v>
      </c>
      <c r="AF207">
        <f>IFERROR(VLOOKUP(A207,'2024-2023'!$B$3:$LN$4660,99,0),"")</f>
        <v>16558</v>
      </c>
      <c r="AG207">
        <f>IFERROR((IFERROR(VLOOKUP(A207,'2020-2019'!$B$3:$LN$4660,'2020-2019'!$X$1,0),"")+IFERROR(VLOOKUP(A207,'2020-2019'!$B$3:$LN$4660,'2020-2019'!$AN$1,0),"")),"")</f>
        <v>36912</v>
      </c>
      <c r="AH207">
        <f>IFERROR((IFERROR(VLOOKUP(A207,'2022-2021'!$B$3:$LN$4660,24,0),"")+IFERROR(VLOOKUP(A207,'2022-2021'!$B$3:$LN$4660,40,0),"")),"")</f>
        <v>36301</v>
      </c>
      <c r="AI207">
        <f>IFERROR((IFERROR(VLOOKUP(A207,'2022-2021'!$B$3:$LN$4660,23,0),"")+IFERROR(VLOOKUP(A207,'2022-2021'!$B$3:$LN$4660,39,0),"")),"")</f>
        <v>2241</v>
      </c>
      <c r="AJ207">
        <f>IFERROR((IFERROR(VLOOKUP(A207,'2024-2023'!$B$3:$LN$4660,24,0),"")+IFERROR(VLOOKUP(A207,'2024-2023'!$B$3:$LN$4660,40,0),"")),"")</f>
        <v>0</v>
      </c>
      <c r="AK207">
        <f>IFERROR((IFERROR(VLOOKUP(A207,'2024-2023'!$B$3:$LN$4660,23,0),"")+IFERROR(VLOOKUP(A207,'2024-2023'!$B$3:$LN$4660,39,0),"")),"")</f>
        <v>0</v>
      </c>
      <c r="AL207">
        <f>IFERROR(VLOOKUP(A207,'2020-2019'!$B$3:$LN$466,'2020-2019'!$AM$1,0),"")</f>
        <v>1013</v>
      </c>
      <c r="AM207">
        <f>IFERROR(VLOOKUP(A207,'2022-2021'!$B$3:$LN$4660,38,0),"")</f>
        <v>64638</v>
      </c>
      <c r="AN207">
        <f>IFERROR(VLOOKUP(A207,'2022-2021'!$B$3:$LN$4660,37,0),"")</f>
        <v>74157</v>
      </c>
      <c r="AO207">
        <f>IFERROR(VLOOKUP(A207,'2024-2023'!$B$3:$LN$4660,38,0),"")</f>
        <v>41893</v>
      </c>
      <c r="AP207">
        <f>IFERROR(VLOOKUP(A207,'2024-2023'!$B$3:$LN$4660,37,0),"")</f>
        <v>59469</v>
      </c>
      <c r="AQ207">
        <f>IFERROR((IFERROR(VLOOKUP(A207,'2020-2019'!$B$3:$LN$466,'2020-2019'!$BL$1,0),"")+IFERROR(VLOOKUP(A207,'2020-2019'!$B$3:$LN$466,'2020-2019'!$BV$1,0),"")),"")</f>
        <v>24010</v>
      </c>
      <c r="AR207" s="5">
        <f t="shared" ref="AR207:AR262" si="28">IFERROR(ROUND(IFERROR(V207/R207,IFERROR(V207/S207,IFERROR(V207/T207,IFERROR(V207/U207,"")))),3),"")</f>
        <v>2.2210000000000001</v>
      </c>
      <c r="AS207" t="str">
        <f>IFERROR(VLOOKUP(A207,риски!$G$2:$H$642,2,0),"")</f>
        <v>низкий</v>
      </c>
      <c r="AT207" t="str">
        <f>IFERROR(VLOOKUP(A207,Реест!A260:$P$30000,15,0),"")</f>
        <v>finhelpcenter.ru</v>
      </c>
      <c r="AU207" t="str">
        <f>IFERROR(VLOOKUP(A207,old!$A$3:$AU$2001,47,0),"")</f>
        <v>image287</v>
      </c>
      <c r="AV207" s="3">
        <f t="shared" ref="AV207:AV262" si="29">IFERROR(AK207/AG207,IFERROR(AK207/AH207,IFERROR(AK207/AI207,IFERROR(AK207/AJ207,""))))</f>
        <v>0</v>
      </c>
      <c r="AW207" t="str">
        <f t="shared" si="23"/>
        <v xml:space="preserve"> ООО «ПКО «ЦФП» зарегистрировано по адресу: 191144, Санкт-Петербург г, 8-Я Советская ул, дом 48, литер А, помещение 14-Н, офис 7. Генеральным директором является Сураева Татьяна Эммануиловна. Рост доходов компании за 5 лет: 222,1%. Объем заемных средств компании на конец 2024 года: 24010 тыс. руб. ФССП присвоил низкий уровень риска для данного ПКО.</v>
      </c>
      <c r="AX207" t="s">
        <v>22918</v>
      </c>
      <c r="AY207">
        <f>VLOOKUP(A207,'2024-2023'!$B$2:$NY$583,'2024-2023'!$BH$1,0)</f>
        <v>31481</v>
      </c>
      <c r="AZ207">
        <f>VLOOKUP(A207,'2024-2023'!$B$2:$NY$583,71,0)</f>
        <v>0</v>
      </c>
      <c r="BA207">
        <f>VLOOKUP(A207,'2024-2023'!$B$2:$NY$583,79,0)</f>
        <v>0</v>
      </c>
      <c r="BB207">
        <f t="shared" si="24"/>
        <v>0</v>
      </c>
      <c r="BC207" s="6">
        <f t="shared" si="25"/>
        <v>0.44420000000000004</v>
      </c>
      <c r="BD207" s="6">
        <f t="shared" si="26"/>
        <v>0.17153749728055362</v>
      </c>
      <c r="BE207" t="str">
        <f t="shared" si="27"/>
        <v>Малая фирма</v>
      </c>
    </row>
    <row r="208" spans="1:57">
      <c r="A208" s="10">
        <v>5611067262</v>
      </c>
      <c r="B208">
        <v>22</v>
      </c>
      <c r="C208" t="s">
        <v>1780</v>
      </c>
      <c r="D208">
        <v>5611067262</v>
      </c>
      <c r="E208" t="s">
        <v>15106</v>
      </c>
      <c r="F208" t="s">
        <v>14178</v>
      </c>
      <c r="G208" s="7">
        <v>41302</v>
      </c>
      <c r="H208">
        <v>13</v>
      </c>
      <c r="I208" t="s">
        <v>73</v>
      </c>
      <c r="J208" t="s">
        <v>4833</v>
      </c>
      <c r="K208" t="s">
        <v>4832</v>
      </c>
      <c r="L208" t="s">
        <v>1784</v>
      </c>
      <c r="M208">
        <f>VLOOKUP(D208,УК!$A$1:$B$599,2,0)/1000</f>
        <v>30</v>
      </c>
      <c r="R208" s="10">
        <f>IFERROR(IFERROR(VLOOKUP(A208,'2020-2019'!$B$3:$LN$466,108,0),"")+IFERROR(VLOOKUP(A208,'2020-2019'!$B$3:$LN$1000,91,0),""),"")</f>
        <v>259551</v>
      </c>
      <c r="S208" s="10">
        <f>IFERROR(IFERROR(VLOOKUP(A208,'2022-2021'!$B$3:$LN$1000,108,0),"")+IFERROR(VLOOKUP(A208,'2022-2021'!$B$3:$LN$1000,92,0),""),"")</f>
        <v>325575</v>
      </c>
      <c r="T208" s="10">
        <f>IFERROR(IFERROR(VLOOKUP(A208,'2022-2021'!$B$3:$LN$1000,107,0),"")+IFERROR(VLOOKUP(A208,'2022-2021'!$B$3:$LN$1000,91,0),""),"")</f>
        <v>711964</v>
      </c>
      <c r="U208" s="10">
        <f>IFERROR(IFERROR(VLOOKUP(A208,'2024-2023'!$B$3:$LN$1000,108,0),"")+IFERROR(VLOOKUP(A208,'2024-2023'!$B$3:$LN$1000,92,0),""),"")</f>
        <v>1097668</v>
      </c>
      <c r="V208" s="10">
        <f>IFERROR(IFERROR(VLOOKUP(A208,'2024-2023'!$B$3:$LN$1000,107,0),"")+IFERROR(VLOOKUP(A208,'2024-2023'!$B$3:$LN$1000,91,0),""),"")</f>
        <v>1336834</v>
      </c>
      <c r="W208">
        <f>IFERROR(IFERROR(VLOOKUP(A208,'2020-2019'!$B$3:$LN$4660,93,0),"")+IFERROR(VLOOKUP(A208,'2020-2019'!$B$3:$LN$4660,109,0),""),"")</f>
        <v>46469</v>
      </c>
      <c r="X208">
        <f>IFERROR(IFERROR(VLOOKUP(A208,'2022-2021'!$B$3:$LN$4660,94,0),"")+IFERROR(VLOOKUP(A208,'2022-2021'!$B$3:$LN$4660,110,0),""),"")</f>
        <v>91478</v>
      </c>
      <c r="Y208">
        <f>IFERROR(IFERROR(VLOOKUP(A208,'2022-2021'!$B$3:$LN$4660,109,0),"")+IFERROR(VLOOKUP(A208,'2022-2021'!$B$3:$LN$4660,93,0),""),"")</f>
        <v>276832</v>
      </c>
      <c r="Z208">
        <f>IFERROR((IFERROR(VLOOKUP(A208,'2024-2023'!$B$3:$LN$4660,110,0),"")+IFERROR(VLOOKUP(A208,'2024-2023'!$B$3:$LN$4660,94,0),"")),"")</f>
        <v>378927</v>
      </c>
      <c r="AA208">
        <f>IFERROR((IFERROR(VLOOKUP(A208,'2024-2023'!$B$3:$LN$4660,93,0),"")+IFERROR(VLOOKUP(A208,'2024-2023'!$B$3:$LN$4660,109,0),"")),"")</f>
        <v>494821</v>
      </c>
      <c r="AB208">
        <f>IFERROR((IFERROR(VLOOKUP(A208,'2020-2019'!$B$3:$LN$466,'2020-2019'!$CV$1,0),"")),"")</f>
        <v>44732</v>
      </c>
      <c r="AC208">
        <f>IFERROR((IFERROR(VLOOKUP(A208,'2022-2021'!$B$3:$LN$4660,100,0),"")),"")</f>
        <v>-29905</v>
      </c>
      <c r="AD208">
        <f>IFERROR((IFERROR(VLOOKUP(A208,'2022-2021'!$B$3:$LN$4660,99,0),"")),"")</f>
        <v>13</v>
      </c>
      <c r="AE208">
        <f>IFERROR((IFERROR(VLOOKUP(A208,'2024-2023'!$B$3:$LN$4660,100,0),"")),"")</f>
        <v>44568</v>
      </c>
      <c r="AF208">
        <f>IFERROR(VLOOKUP(A208,'2024-2023'!$B$3:$LN$4660,99,0),"")</f>
        <v>75050</v>
      </c>
      <c r="AG208">
        <f>IFERROR((IFERROR(VLOOKUP(A208,'2020-2019'!$B$3:$LN$4660,'2020-2019'!$X$1,0),"")+IFERROR(VLOOKUP(A208,'2020-2019'!$B$3:$LN$4660,'2020-2019'!$AN$1,0),"")),"")</f>
        <v>651687</v>
      </c>
      <c r="AH208">
        <f>IFERROR((IFERROR(VLOOKUP(A208,'2022-2021'!$B$3:$LN$4660,24,0),"")+IFERROR(VLOOKUP(A208,'2022-2021'!$B$3:$LN$4660,40,0),"")),"")</f>
        <v>1033420</v>
      </c>
      <c r="AI208">
        <f>IFERROR((IFERROR(VLOOKUP(A208,'2022-2021'!$B$3:$LN$4660,23,0),"")+IFERROR(VLOOKUP(A208,'2022-2021'!$B$3:$LN$4660,39,0),"")),"")</f>
        <v>1190136</v>
      </c>
      <c r="AJ208">
        <f>IFERROR((IFERROR(VLOOKUP(A208,'2024-2023'!$B$3:$LN$4660,24,0),"")+IFERROR(VLOOKUP(A208,'2024-2023'!$B$3:$LN$4660,40,0),"")),"")</f>
        <v>1265840</v>
      </c>
      <c r="AK208">
        <f>IFERROR((IFERROR(VLOOKUP(A208,'2024-2023'!$B$3:$LN$4660,23,0),"")+IFERROR(VLOOKUP(A208,'2024-2023'!$B$3:$LN$4660,39,0),"")),"")</f>
        <v>1324574</v>
      </c>
      <c r="AL208">
        <f>IFERROR(VLOOKUP(A208,'2020-2019'!$B$3:$LN$466,'2020-2019'!$AM$1,0),"")</f>
        <v>1824</v>
      </c>
      <c r="AM208">
        <f>IFERROR(VLOOKUP(A208,'2022-2021'!$B$3:$LN$4660,38,0),"")</f>
        <v>35069</v>
      </c>
      <c r="AN208">
        <f>IFERROR(VLOOKUP(A208,'2022-2021'!$B$3:$LN$4660,37,0),"")</f>
        <v>80875</v>
      </c>
      <c r="AO208">
        <f>IFERROR(VLOOKUP(A208,'2024-2023'!$B$3:$LN$4660,38,0),"")</f>
        <v>320772</v>
      </c>
      <c r="AP208">
        <f>IFERROR(VLOOKUP(A208,'2024-2023'!$B$3:$LN$4660,37,0),"")</f>
        <v>372691</v>
      </c>
      <c r="AQ208">
        <f>IFERROR((IFERROR(VLOOKUP(A208,'2020-2019'!$B$3:$LN$466,'2020-2019'!$BL$1,0),"")+IFERROR(VLOOKUP(A208,'2020-2019'!$B$3:$LN$466,'2020-2019'!$BV$1,0),"")),"")</f>
        <v>379373</v>
      </c>
      <c r="AR208" s="5">
        <f t="shared" si="28"/>
        <v>5.1509999999999998</v>
      </c>
      <c r="AS208" t="str">
        <f>IFERROR(VLOOKUP(A208,риски!$G$2:$H$642,2,0),"")</f>
        <v>значительный</v>
      </c>
      <c r="AT208" t="str">
        <f>IFERROR(VLOOKUP(A208,Реест!A261:$P$30000,15,0),"")</f>
        <v>вернём.рф</v>
      </c>
      <c r="AU208" t="str">
        <f>IFERROR(VLOOKUP(A208,old!$A$3:$AU$2001,47,0),"")</f>
        <v>image240</v>
      </c>
      <c r="AV208" s="3">
        <f t="shared" si="29"/>
        <v>2.0325309542771302</v>
      </c>
      <c r="AW208" t="str">
        <f t="shared" si="23"/>
        <v xml:space="preserve"> ООО ПКО «Вернём» зарегистрировано по адресу: 650992, Кемеровская область - Кузбасс, г.о. Кемеровский, г Кемерово, ул 50 лет Октября, д. 11, ком. 818. Генеральным директором является Ивановский Павел Владимирович. Рост доходов компании за 5 лет: 515,1%. Рост финансовых активов компании за 5 лет: 203,25%. Объем заемных средств компании на конец 2024 года: 379373 тыс. руб. ФССП присвоил значительный уровень риска для данного ПКО.</v>
      </c>
      <c r="AX208" t="s">
        <v>22925</v>
      </c>
      <c r="AY208">
        <f>VLOOKUP(A208,'2024-2023'!$B$2:$NY$583,'2024-2023'!$BH$1,0)</f>
        <v>135360</v>
      </c>
      <c r="AZ208">
        <f>VLOOKUP(A208,'2024-2023'!$B$2:$NY$583,71,0)</f>
        <v>579179</v>
      </c>
      <c r="BA208">
        <f>VLOOKUP(A208,'2024-2023'!$B$2:$NY$583,79,0)</f>
        <v>1123779</v>
      </c>
      <c r="BB208">
        <f t="shared" si="24"/>
        <v>12.580954491725768</v>
      </c>
      <c r="BC208" s="6">
        <f t="shared" si="25"/>
        <v>1.0302</v>
      </c>
      <c r="BD208" s="6">
        <f t="shared" si="26"/>
        <v>5.6140104156537009E-2</v>
      </c>
      <c r="BE208" t="str">
        <f t="shared" si="27"/>
        <v>Средняя фирма</v>
      </c>
    </row>
    <row r="209" spans="1:57">
      <c r="A209" s="10">
        <v>2543091389</v>
      </c>
      <c r="B209">
        <v>342</v>
      </c>
      <c r="C209" t="s">
        <v>1787</v>
      </c>
      <c r="D209">
        <v>2543091389</v>
      </c>
      <c r="E209" t="s">
        <v>15107</v>
      </c>
      <c r="F209" t="s">
        <v>14179</v>
      </c>
      <c r="G209" s="7">
        <v>42438</v>
      </c>
      <c r="H209">
        <v>10</v>
      </c>
      <c r="I209" t="s">
        <v>73</v>
      </c>
      <c r="J209" t="s">
        <v>5346</v>
      </c>
      <c r="K209" t="s">
        <v>5345</v>
      </c>
      <c r="L209" t="s">
        <v>8602</v>
      </c>
      <c r="M209">
        <f>VLOOKUP(D209,УК!$A$1:$B$599,2,0)/1000</f>
        <v>10</v>
      </c>
      <c r="R209" s="10">
        <f>IFERROR(IFERROR(VLOOKUP(A209,'2020-2019'!$B$3:$LN$466,108,0),"")+IFERROR(VLOOKUP(A209,'2020-2019'!$B$3:$LN$1000,91,0),""),"")</f>
        <v>1200</v>
      </c>
      <c r="S209" s="10">
        <f>IFERROR(IFERROR(VLOOKUP(A209,'2022-2021'!$B$3:$LN$1000,108,0),"")+IFERROR(VLOOKUP(A209,'2022-2021'!$B$3:$LN$1000,92,0),""),"")</f>
        <v>4795</v>
      </c>
      <c r="T209" s="10">
        <f>IFERROR(IFERROR(VLOOKUP(A209,'2022-2021'!$B$3:$LN$1000,107,0),"")+IFERROR(VLOOKUP(A209,'2022-2021'!$B$3:$LN$1000,91,0),""),"")</f>
        <v>5887</v>
      </c>
      <c r="U209" s="10">
        <f>IFERROR(IFERROR(VLOOKUP(A209,'2024-2023'!$B$3:$LN$1000,108,0),"")+IFERROR(VLOOKUP(A209,'2024-2023'!$B$3:$LN$1000,92,0),""),"")</f>
        <v>9774</v>
      </c>
      <c r="V209" s="10">
        <f>IFERROR(IFERROR(VLOOKUP(A209,'2024-2023'!$B$3:$LN$1000,107,0),"")+IFERROR(VLOOKUP(A209,'2024-2023'!$B$3:$LN$1000,91,0),""),"")</f>
        <v>9335</v>
      </c>
      <c r="W209">
        <f>IFERROR(IFERROR(VLOOKUP(A209,'2020-2019'!$B$3:$LN$4660,93,0),"")+IFERROR(VLOOKUP(A209,'2020-2019'!$B$3:$LN$4660,109,0),""),"")</f>
        <v>52</v>
      </c>
      <c r="X209">
        <f>IFERROR(IFERROR(VLOOKUP(A209,'2022-2021'!$B$3:$LN$4660,94,0),"")+IFERROR(VLOOKUP(A209,'2022-2021'!$B$3:$LN$4660,110,0),""),"")</f>
        <v>3830</v>
      </c>
      <c r="Y209">
        <f>IFERROR(IFERROR(VLOOKUP(A209,'2022-2021'!$B$3:$LN$4660,109,0),"")+IFERROR(VLOOKUP(A209,'2022-2021'!$B$3:$LN$4660,93,0),""),"")</f>
        <v>5102</v>
      </c>
      <c r="Z209">
        <f>IFERROR((IFERROR(VLOOKUP(A209,'2024-2023'!$B$3:$LN$4660,110,0),"")+IFERROR(VLOOKUP(A209,'2024-2023'!$B$3:$LN$4660,94,0),"")),"")</f>
        <v>9598</v>
      </c>
      <c r="AA209">
        <f>IFERROR((IFERROR(VLOOKUP(A209,'2024-2023'!$B$3:$LN$4660,93,0),"")+IFERROR(VLOOKUP(A209,'2024-2023'!$B$3:$LN$4660,109,0),"")),"")</f>
        <v>8621</v>
      </c>
      <c r="AB209">
        <f>IFERROR((IFERROR(VLOOKUP(A209,'2020-2019'!$B$3:$LN$466,'2020-2019'!$CV$1,0),"")),"")</f>
        <v>824</v>
      </c>
      <c r="AC209">
        <f>IFERROR((IFERROR(VLOOKUP(A209,'2022-2021'!$B$3:$LN$4660,100,0),"")),"")</f>
        <v>738</v>
      </c>
      <c r="AD209">
        <f>IFERROR((IFERROR(VLOOKUP(A209,'2022-2021'!$B$3:$LN$4660,99,0),"")),"")</f>
        <v>665</v>
      </c>
      <c r="AE209">
        <f>IFERROR((IFERROR(VLOOKUP(A209,'2024-2023'!$B$3:$LN$4660,100,0),"")),"")</f>
        <v>78</v>
      </c>
      <c r="AF209">
        <f>IFERROR(VLOOKUP(A209,'2024-2023'!$B$3:$LN$4660,99,0),"")</f>
        <v>607</v>
      </c>
      <c r="AG209">
        <f>IFERROR((IFERROR(VLOOKUP(A209,'2020-2019'!$B$3:$LN$4660,'2020-2019'!$X$1,0),"")+IFERROR(VLOOKUP(A209,'2020-2019'!$B$3:$LN$4660,'2020-2019'!$AN$1,0),"")),"")</f>
        <v>0</v>
      </c>
      <c r="AH209">
        <f>IFERROR((IFERROR(VLOOKUP(A209,'2022-2021'!$B$3:$LN$4660,24,0),"")+IFERROR(VLOOKUP(A209,'2022-2021'!$B$3:$LN$4660,40,0),"")),"")</f>
        <v>86</v>
      </c>
      <c r="AI209">
        <f>IFERROR((IFERROR(VLOOKUP(A209,'2022-2021'!$B$3:$LN$4660,23,0),"")+IFERROR(VLOOKUP(A209,'2022-2021'!$B$3:$LN$4660,39,0),"")),"")</f>
        <v>118</v>
      </c>
      <c r="AJ209">
        <f>IFERROR((IFERROR(VLOOKUP(A209,'2024-2023'!$B$3:$LN$4660,24,0),"")+IFERROR(VLOOKUP(A209,'2024-2023'!$B$3:$LN$4660,40,0),"")),"")</f>
        <v>947</v>
      </c>
      <c r="AK209">
        <f>IFERROR((IFERROR(VLOOKUP(A209,'2024-2023'!$B$3:$LN$4660,23,0),"")+IFERROR(VLOOKUP(A209,'2024-2023'!$B$3:$LN$4660,39,0),"")),"")</f>
        <v>1510</v>
      </c>
      <c r="AL209">
        <f>IFERROR(VLOOKUP(A209,'2020-2019'!$B$3:$LN$466,'2020-2019'!$AM$1,0),"")</f>
        <v>4534</v>
      </c>
      <c r="AM209">
        <f>IFERROR(VLOOKUP(A209,'2022-2021'!$B$3:$LN$4660,38,0),"")</f>
        <v>14622</v>
      </c>
      <c r="AN209">
        <f>IFERROR(VLOOKUP(A209,'2022-2021'!$B$3:$LN$4660,37,0),"")</f>
        <v>12526</v>
      </c>
      <c r="AO209">
        <f>IFERROR(VLOOKUP(A209,'2024-2023'!$B$3:$LN$4660,38,0),"")</f>
        <v>12040</v>
      </c>
      <c r="AP209">
        <f>IFERROR(VLOOKUP(A209,'2024-2023'!$B$3:$LN$4660,37,0),"")</f>
        <v>13856</v>
      </c>
      <c r="AQ209">
        <f>IFERROR((IFERROR(VLOOKUP(A209,'2020-2019'!$B$3:$LN$466,'2020-2019'!$BL$1,0),"")+IFERROR(VLOOKUP(A209,'2020-2019'!$B$3:$LN$466,'2020-2019'!$BV$1,0),"")),"")</f>
        <v>10289</v>
      </c>
      <c r="AR209" s="5">
        <f t="shared" si="28"/>
        <v>7.7789999999999999</v>
      </c>
      <c r="AS209" t="str">
        <f>IFERROR(VLOOKUP(A209,риски!$G$2:$H$642,2,0),"")</f>
        <v>низкий</v>
      </c>
      <c r="AT209" t="str">
        <f>IFERROR(VLOOKUP(A209,Реест!A262:$P$30000,15,0),"")</f>
        <v>salreyngr.wixsite.com/collector25</v>
      </c>
      <c r="AU209" t="str">
        <f>IFERROR(VLOOKUP(A209,old!$A$3:$AU$2001,47,0),"")</f>
        <v>image186</v>
      </c>
      <c r="AV209" s="3">
        <f t="shared" si="29"/>
        <v>17.558139534883722</v>
      </c>
      <c r="AW209" t="str">
        <f t="shared" si="23"/>
        <v xml:space="preserve"> ООО ПКО «ЭНЕРГИЯ» зарегистрировано по адресу: г. Владивосток, ул. Бородинская, д. 46/50, 690105. Генеральным директором является Дзюба Владимир Владимирович. Рост доходов компании за 5 лет: 777,9%. Рост финансовых активов компании за 5 лет: 1755,81%. Объем заемных средств компании на конец 2024 года: 10289 тыс. руб. ФССП присвоил низкий уровень риска для данного ПКО.</v>
      </c>
      <c r="AX209" t="s">
        <v>22922</v>
      </c>
      <c r="AY209">
        <f>VLOOKUP(A209,'2024-2023'!$B$2:$NY$583,'2024-2023'!$BH$1,0)</f>
        <v>4651</v>
      </c>
      <c r="AZ209">
        <f>VLOOKUP(A209,'2024-2023'!$B$2:$NY$583,71,0)</f>
        <v>0</v>
      </c>
      <c r="BA209">
        <f>VLOOKUP(A209,'2024-2023'!$B$2:$NY$583,79,0)</f>
        <v>0</v>
      </c>
      <c r="BB209">
        <f t="shared" si="24"/>
        <v>0</v>
      </c>
      <c r="BC209" s="6">
        <f t="shared" si="25"/>
        <v>1.5558000000000001</v>
      </c>
      <c r="BD209" s="6">
        <f t="shared" si="26"/>
        <v>6.5024102838778783E-2</v>
      </c>
      <c r="BE209" t="str">
        <f t="shared" si="27"/>
        <v>Малая фирма</v>
      </c>
    </row>
    <row r="210" spans="1:57">
      <c r="A210" s="10">
        <v>3702193020</v>
      </c>
      <c r="B210">
        <v>410</v>
      </c>
      <c r="C210" t="s">
        <v>1794</v>
      </c>
      <c r="D210">
        <v>3702193020</v>
      </c>
      <c r="E210" t="s">
        <v>15108</v>
      </c>
      <c r="F210" t="s">
        <v>14180</v>
      </c>
      <c r="G210" s="7">
        <v>43132</v>
      </c>
      <c r="H210">
        <v>8</v>
      </c>
      <c r="I210" t="s">
        <v>73</v>
      </c>
      <c r="J210" t="s">
        <v>5423</v>
      </c>
      <c r="K210" t="s">
        <v>5423</v>
      </c>
      <c r="L210" t="s">
        <v>8605</v>
      </c>
      <c r="M210">
        <f>VLOOKUP(D210,УК!$A$1:$B$599,2,0)/1000</f>
        <v>15</v>
      </c>
      <c r="R210" s="10">
        <f>IFERROR(IFERROR(VLOOKUP(A210,'2020-2019'!$B$3:$LN$466,108,0),"")+IFERROR(VLOOKUP(A210,'2020-2019'!$B$3:$LN$1000,91,0),""),"")</f>
        <v>3907</v>
      </c>
      <c r="S210" s="10">
        <f>IFERROR(IFERROR(VLOOKUP(A210,'2022-2021'!$B$3:$LN$1000,108,0),"")+IFERROR(VLOOKUP(A210,'2022-2021'!$B$3:$LN$1000,92,0),""),"")</f>
        <v>5313</v>
      </c>
      <c r="T210" s="10">
        <f>IFERROR(IFERROR(VLOOKUP(A210,'2022-2021'!$B$3:$LN$1000,107,0),"")+IFERROR(VLOOKUP(A210,'2022-2021'!$B$3:$LN$1000,91,0),""),"")</f>
        <v>3765</v>
      </c>
      <c r="U210" s="10">
        <f>IFERROR(IFERROR(VLOOKUP(A210,'2024-2023'!$B$3:$LN$1000,108,0),"")+IFERROR(VLOOKUP(A210,'2024-2023'!$B$3:$LN$1000,92,0),""),"")</f>
        <v>3492</v>
      </c>
      <c r="V210" s="10">
        <f>IFERROR(IFERROR(VLOOKUP(A210,'2024-2023'!$B$3:$LN$1000,107,0),"")+IFERROR(VLOOKUP(A210,'2024-2023'!$B$3:$LN$1000,91,0),""),"")</f>
        <v>4689</v>
      </c>
      <c r="W210">
        <f>IFERROR(IFERROR(VLOOKUP(A210,'2020-2019'!$B$3:$LN$4660,93,0),"")+IFERROR(VLOOKUP(A210,'2020-2019'!$B$3:$LN$4660,109,0),""),"")</f>
        <v>3446</v>
      </c>
      <c r="X210">
        <f>IFERROR(IFERROR(VLOOKUP(A210,'2022-2021'!$B$3:$LN$4660,94,0),"")+IFERROR(VLOOKUP(A210,'2022-2021'!$B$3:$LN$4660,110,0),""),"")</f>
        <v>4153</v>
      </c>
      <c r="Y210">
        <f>IFERROR(IFERROR(VLOOKUP(A210,'2022-2021'!$B$3:$LN$4660,109,0),"")+IFERROR(VLOOKUP(A210,'2022-2021'!$B$3:$LN$4660,93,0),""),"")</f>
        <v>3286</v>
      </c>
      <c r="Z210">
        <f>IFERROR((IFERROR(VLOOKUP(A210,'2024-2023'!$B$3:$LN$4660,110,0),"")+IFERROR(VLOOKUP(A210,'2024-2023'!$B$3:$LN$4660,94,0),"")),"")</f>
        <v>3232</v>
      </c>
      <c r="AA210">
        <f>IFERROR((IFERROR(VLOOKUP(A210,'2024-2023'!$B$3:$LN$4660,93,0),"")+IFERROR(VLOOKUP(A210,'2024-2023'!$B$3:$LN$4660,109,0),"")),"")</f>
        <v>4341</v>
      </c>
      <c r="AB210">
        <f>IFERROR((IFERROR(VLOOKUP(A210,'2020-2019'!$B$3:$LN$466,'2020-2019'!$CV$1,0),"")),"")</f>
        <v>1365</v>
      </c>
      <c r="AC210">
        <f>IFERROR((IFERROR(VLOOKUP(A210,'2022-2021'!$B$3:$LN$4660,100,0),"")),"")</f>
        <v>1101</v>
      </c>
      <c r="AD210">
        <f>IFERROR((IFERROR(VLOOKUP(A210,'2022-2021'!$B$3:$LN$4660,99,0),"")),"")</f>
        <v>413</v>
      </c>
      <c r="AE210">
        <f>IFERROR((IFERROR(VLOOKUP(A210,'2024-2023'!$B$3:$LN$4660,100,0),"")),"")</f>
        <v>225</v>
      </c>
      <c r="AF210">
        <f>IFERROR(VLOOKUP(A210,'2024-2023'!$B$3:$LN$4660,99,0),"")</f>
        <v>300</v>
      </c>
      <c r="AG210">
        <f>IFERROR((IFERROR(VLOOKUP(A210,'2020-2019'!$B$3:$LN$4660,'2020-2019'!$X$1,0),"")+IFERROR(VLOOKUP(A210,'2020-2019'!$B$3:$LN$4660,'2020-2019'!$AN$1,0),"")),"")</f>
        <v>0</v>
      </c>
      <c r="AH210">
        <f>IFERROR((IFERROR(VLOOKUP(A210,'2022-2021'!$B$3:$LN$4660,24,0),"")+IFERROR(VLOOKUP(A210,'2022-2021'!$B$3:$LN$4660,40,0),"")),"")</f>
        <v>0</v>
      </c>
      <c r="AI210">
        <f>IFERROR((IFERROR(VLOOKUP(A210,'2022-2021'!$B$3:$LN$4660,23,0),"")+IFERROR(VLOOKUP(A210,'2022-2021'!$B$3:$LN$4660,39,0),"")),"")</f>
        <v>0</v>
      </c>
      <c r="AJ210">
        <f>IFERROR((IFERROR(VLOOKUP(A210,'2024-2023'!$B$3:$LN$4660,24,0),"")+IFERROR(VLOOKUP(A210,'2024-2023'!$B$3:$LN$4660,40,0),"")),"")</f>
        <v>0</v>
      </c>
      <c r="AK210">
        <f>IFERROR((IFERROR(VLOOKUP(A210,'2024-2023'!$B$3:$LN$4660,23,0),"")+IFERROR(VLOOKUP(A210,'2024-2023'!$B$3:$LN$4660,39,0),"")),"")</f>
        <v>0</v>
      </c>
      <c r="AL210">
        <f>IFERROR(VLOOKUP(A210,'2020-2019'!$B$3:$LN$466,'2020-2019'!$AM$1,0),"")</f>
        <v>54723</v>
      </c>
      <c r="AM210">
        <f>IFERROR(VLOOKUP(A210,'2022-2021'!$B$3:$LN$4660,38,0),"")</f>
        <v>59190</v>
      </c>
      <c r="AN210">
        <f>IFERROR(VLOOKUP(A210,'2022-2021'!$B$3:$LN$4660,37,0),"")</f>
        <v>58332</v>
      </c>
      <c r="AO210">
        <f>IFERROR(VLOOKUP(A210,'2024-2023'!$B$3:$LN$4660,38,0),"")</f>
        <v>68327</v>
      </c>
      <c r="AP210">
        <f>IFERROR(VLOOKUP(A210,'2024-2023'!$B$3:$LN$4660,37,0),"")</f>
        <v>69273</v>
      </c>
      <c r="AQ210">
        <f>IFERROR((IFERROR(VLOOKUP(A210,'2020-2019'!$B$3:$LN$466,'2020-2019'!$BL$1,0),"")+IFERROR(VLOOKUP(A210,'2020-2019'!$B$3:$LN$466,'2020-2019'!$BV$1,0),"")),"")</f>
        <v>156</v>
      </c>
      <c r="AR210" s="5">
        <f t="shared" si="28"/>
        <v>1.2</v>
      </c>
      <c r="AS210" t="str">
        <f>IFERROR(VLOOKUP(A210,риски!$G$2:$H$642,2,0),"")</f>
        <v>низкий</v>
      </c>
      <c r="AT210" t="str">
        <f>IFERROR(VLOOKUP(A210,Реест!A263:$P$30000,15,0),"")</f>
        <v>avdolg.ru</v>
      </c>
      <c r="AU210" t="str">
        <f>IFERROR(VLOOKUP(A210,old!$A$3:$AU$2001,47,0),"")</f>
        <v>image202</v>
      </c>
      <c r="AV210" s="3" t="str">
        <f t="shared" si="29"/>
        <v/>
      </c>
      <c r="AW210" t="str">
        <f t="shared" si="23"/>
        <v xml:space="preserve"> ООО ПКО «АВД» зарегистрировано по адресу: 153002, г.Иваново, пр-кт Ленина, д.92, кв.65. Генеральным директором является Мирошниченко Оксана Евгеньевна. Рост доходов компании за 5 лет: 120%. Объем заемных средств компании на конец 2024 года: 156 тыс. руб. ФССП присвоил низкий уровень риска для данного ПКО.</v>
      </c>
      <c r="AX210" t="s">
        <v>22934</v>
      </c>
      <c r="AY210">
        <f>VLOOKUP(A210,'2024-2023'!$B$2:$NY$583,'2024-2023'!$BH$1,0)</f>
        <v>1695</v>
      </c>
      <c r="AZ210">
        <f>VLOOKUP(A210,'2024-2023'!$B$2:$NY$583,71,0)</f>
        <v>0</v>
      </c>
      <c r="BA210">
        <f>VLOOKUP(A210,'2024-2023'!$B$2:$NY$583,79,0)</f>
        <v>0</v>
      </c>
      <c r="BB210">
        <f t="shared" si="24"/>
        <v>0</v>
      </c>
      <c r="BC210" s="6">
        <f t="shared" si="25"/>
        <v>0.24</v>
      </c>
      <c r="BD210" s="6">
        <f t="shared" si="26"/>
        <v>6.3979526551503518E-2</v>
      </c>
      <c r="BE210" t="str">
        <f t="shared" si="27"/>
        <v>Малая фирма</v>
      </c>
    </row>
    <row r="211" spans="1:57">
      <c r="A211" s="10">
        <v>6671021289</v>
      </c>
      <c r="B211">
        <v>223</v>
      </c>
      <c r="C211" t="s">
        <v>14181</v>
      </c>
      <c r="D211">
        <v>6671021289</v>
      </c>
      <c r="E211" t="s">
        <v>15109</v>
      </c>
      <c r="F211" t="s">
        <v>14182</v>
      </c>
      <c r="G211" s="7">
        <v>42254</v>
      </c>
      <c r="H211">
        <v>11</v>
      </c>
      <c r="I211" t="s">
        <v>73</v>
      </c>
      <c r="J211" t="s">
        <v>5149</v>
      </c>
      <c r="K211" t="s">
        <v>5148</v>
      </c>
      <c r="L211" t="s">
        <v>8608</v>
      </c>
      <c r="M211">
        <f>VLOOKUP(D211,УК!$A$1:$B$599,2,0)/1000</f>
        <v>10036</v>
      </c>
      <c r="R211" s="10">
        <f>IFERROR(IFERROR(VLOOKUP(A211,'2020-2019'!$B$3:$LN$466,108,0),"")+IFERROR(VLOOKUP(A211,'2020-2019'!$B$3:$LN$1000,91,0),""),"")</f>
        <v>6664</v>
      </c>
      <c r="S211" s="10">
        <f>IFERROR(IFERROR(VLOOKUP(A211,'2022-2021'!$B$3:$LN$1000,108,0),"")+IFERROR(VLOOKUP(A211,'2022-2021'!$B$3:$LN$1000,92,0),""),"")</f>
        <v>13427</v>
      </c>
      <c r="T211" s="10">
        <f>IFERROR(IFERROR(VLOOKUP(A211,'2022-2021'!$B$3:$LN$1000,107,0),"")+IFERROR(VLOOKUP(A211,'2022-2021'!$B$3:$LN$1000,91,0),""),"")</f>
        <v>18607</v>
      </c>
      <c r="U211" s="10">
        <f>IFERROR(IFERROR(VLOOKUP(A211,'2024-2023'!$B$3:$LN$1000,108,0),"")+IFERROR(VLOOKUP(A211,'2024-2023'!$B$3:$LN$1000,92,0),""),"")</f>
        <v>33581</v>
      </c>
      <c r="V211" s="10">
        <f>IFERROR(IFERROR(VLOOKUP(A211,'2024-2023'!$B$3:$LN$1000,107,0),"")+IFERROR(VLOOKUP(A211,'2024-2023'!$B$3:$LN$1000,91,0),""),"")</f>
        <v>36962</v>
      </c>
      <c r="W211">
        <f>IFERROR(IFERROR(VLOOKUP(A211,'2020-2019'!$B$3:$LN$4660,93,0),"")+IFERROR(VLOOKUP(A211,'2020-2019'!$B$3:$LN$4660,109,0),""),"")</f>
        <v>1600</v>
      </c>
      <c r="X211">
        <f>IFERROR(IFERROR(VLOOKUP(A211,'2022-2021'!$B$3:$LN$4660,94,0),"")+IFERROR(VLOOKUP(A211,'2022-2021'!$B$3:$LN$4660,110,0),""),"")</f>
        <v>9182</v>
      </c>
      <c r="Y211">
        <f>IFERROR(IFERROR(VLOOKUP(A211,'2022-2021'!$B$3:$LN$4660,109,0),"")+IFERROR(VLOOKUP(A211,'2022-2021'!$B$3:$LN$4660,93,0),""),"")</f>
        <v>12247</v>
      </c>
      <c r="Z211">
        <f>IFERROR((IFERROR(VLOOKUP(A211,'2024-2023'!$B$3:$LN$4660,110,0),"")+IFERROR(VLOOKUP(A211,'2024-2023'!$B$3:$LN$4660,94,0),"")),"")</f>
        <v>22541</v>
      </c>
      <c r="AA211">
        <f>IFERROR((IFERROR(VLOOKUP(A211,'2024-2023'!$B$3:$LN$4660,93,0),"")+IFERROR(VLOOKUP(A211,'2024-2023'!$B$3:$LN$4660,109,0),"")),"")</f>
        <v>30145</v>
      </c>
      <c r="AB211">
        <f>IFERROR((IFERROR(VLOOKUP(A211,'2020-2019'!$B$3:$LN$466,'2020-2019'!$CV$1,0),"")),"")</f>
        <v>2076</v>
      </c>
      <c r="AC211">
        <f>IFERROR((IFERROR(VLOOKUP(A211,'2022-2021'!$B$3:$LN$4660,100,0),"")),"")</f>
        <v>3760</v>
      </c>
      <c r="AD211">
        <f>IFERROR((IFERROR(VLOOKUP(A211,'2022-2021'!$B$3:$LN$4660,99,0),"")),"")</f>
        <v>5488</v>
      </c>
      <c r="AE211">
        <f>IFERROR((IFERROR(VLOOKUP(A211,'2024-2023'!$B$3:$LN$4660,100,0),"")),"")</f>
        <v>9408</v>
      </c>
      <c r="AF211">
        <f>IFERROR(VLOOKUP(A211,'2024-2023'!$B$3:$LN$4660,99,0),"")</f>
        <v>4989</v>
      </c>
      <c r="AG211">
        <f>IFERROR((IFERROR(VLOOKUP(A211,'2020-2019'!$B$3:$LN$4660,'2020-2019'!$X$1,0),"")+IFERROR(VLOOKUP(A211,'2020-2019'!$B$3:$LN$4660,'2020-2019'!$AN$1,0),"")),"")</f>
        <v>0</v>
      </c>
      <c r="AH211">
        <f>IFERROR((IFERROR(VLOOKUP(A211,'2022-2021'!$B$3:$LN$4660,24,0),"")+IFERROR(VLOOKUP(A211,'2022-2021'!$B$3:$LN$4660,40,0),"")),"")</f>
        <v>0</v>
      </c>
      <c r="AI211">
        <f>IFERROR((IFERROR(VLOOKUP(A211,'2022-2021'!$B$3:$LN$4660,23,0),"")+IFERROR(VLOOKUP(A211,'2022-2021'!$B$3:$LN$4660,39,0),"")),"")</f>
        <v>0</v>
      </c>
      <c r="AJ211">
        <f>IFERROR((IFERROR(VLOOKUP(A211,'2024-2023'!$B$3:$LN$4660,24,0),"")+IFERROR(VLOOKUP(A211,'2024-2023'!$B$3:$LN$4660,40,0),"")),"")</f>
        <v>0</v>
      </c>
      <c r="AK211">
        <f>IFERROR((IFERROR(VLOOKUP(A211,'2024-2023'!$B$3:$LN$4660,23,0),"")+IFERROR(VLOOKUP(A211,'2024-2023'!$B$3:$LN$4660,39,0),"")),"")</f>
        <v>0</v>
      </c>
      <c r="AL211">
        <f>IFERROR(VLOOKUP(A211,'2020-2019'!$B$3:$LN$466,'2020-2019'!$AM$1,0),"")</f>
        <v>10138</v>
      </c>
      <c r="AM211">
        <f>IFERROR(VLOOKUP(A211,'2022-2021'!$B$3:$LN$4660,38,0),"")</f>
        <v>27967</v>
      </c>
      <c r="AN211">
        <f>IFERROR(VLOOKUP(A211,'2022-2021'!$B$3:$LN$4660,37,0),"")</f>
        <v>32253</v>
      </c>
      <c r="AO211">
        <f>IFERROR(VLOOKUP(A211,'2024-2023'!$B$3:$LN$4660,38,0),"")</f>
        <v>42323</v>
      </c>
      <c r="AP211">
        <f>IFERROR(VLOOKUP(A211,'2024-2023'!$B$3:$LN$4660,37,0),"")</f>
        <v>51560</v>
      </c>
      <c r="AQ211">
        <f>IFERROR((IFERROR(VLOOKUP(A211,'2020-2019'!$B$3:$LN$466,'2020-2019'!$BL$1,0),"")+IFERROR(VLOOKUP(A211,'2020-2019'!$B$3:$LN$466,'2020-2019'!$BV$1,0),"")),"")</f>
        <v>12782</v>
      </c>
      <c r="AR211" s="5">
        <f t="shared" si="28"/>
        <v>5.5469999999999997</v>
      </c>
      <c r="AS211" t="str">
        <f>IFERROR(VLOOKUP(A211,риски!$G$2:$H$642,2,0),"")</f>
        <v>низкий</v>
      </c>
      <c r="AT211" t="str">
        <f>IFERROR(VLOOKUP(A211,Реест!A264:$P$30000,15,0),"")</f>
        <v>orpz.ru</v>
      </c>
      <c r="AU211" t="str">
        <f>IFERROR(VLOOKUP(A211,old!$A$3:$AU$2001,47,0),"")</f>
        <v>image121</v>
      </c>
      <c r="AV211" s="3" t="str">
        <f t="shared" si="29"/>
        <v/>
      </c>
      <c r="AW211" t="str">
        <f t="shared" si="23"/>
        <v xml:space="preserve"> ООО ПКО «ОРПЗ» зарегистрировано по адресу: Свердловская обл., г.о. город Екатеринбург, г. Екатеринбург, ул. Черняховского, стр. 86, ОФИС 306, 620010. Генеральным директором является Елизаров Алексей Михайлович. Рост доходов компании за 5 лет: 554,7%. Объем заемных средств компании на конец 2024 года: 12782 тыс. руб. ФССП присвоил низкий уровень риска для данного ПКО.</v>
      </c>
      <c r="AX211" t="s">
        <v>22926</v>
      </c>
      <c r="AY211">
        <f>VLOOKUP(A211,'2024-2023'!$B$2:$NY$583,'2024-2023'!$BH$1,0)</f>
        <v>36043</v>
      </c>
      <c r="AZ211">
        <f>VLOOKUP(A211,'2024-2023'!$B$2:$NY$583,71,0)</f>
        <v>0</v>
      </c>
      <c r="BA211">
        <f>VLOOKUP(A211,'2024-2023'!$B$2:$NY$583,79,0)</f>
        <v>0</v>
      </c>
      <c r="BB211">
        <f t="shared" si="24"/>
        <v>0</v>
      </c>
      <c r="BC211" s="6">
        <f t="shared" si="25"/>
        <v>1.1093999999999999</v>
      </c>
      <c r="BD211" s="6">
        <f t="shared" si="26"/>
        <v>0.13497646231264543</v>
      </c>
      <c r="BE211" t="str">
        <f t="shared" si="27"/>
        <v>Малая фирма</v>
      </c>
    </row>
    <row r="212" spans="1:57">
      <c r="A212" s="10">
        <v>3327104074</v>
      </c>
      <c r="B212">
        <v>173</v>
      </c>
      <c r="C212" t="s">
        <v>1808</v>
      </c>
      <c r="D212">
        <v>3327104074</v>
      </c>
      <c r="E212" t="s">
        <v>15110</v>
      </c>
      <c r="F212" t="s">
        <v>14183</v>
      </c>
      <c r="G212" s="7">
        <v>40710</v>
      </c>
      <c r="H212">
        <v>15</v>
      </c>
      <c r="I212" t="s">
        <v>73</v>
      </c>
      <c r="J212" t="s">
        <v>5077</v>
      </c>
      <c r="K212" t="s">
        <v>5076</v>
      </c>
      <c r="L212" t="s">
        <v>1812</v>
      </c>
      <c r="M212">
        <f>VLOOKUP(D212,УК!$A$1:$B$599,2,0)/1000</f>
        <v>10</v>
      </c>
      <c r="R212" s="10">
        <f>IFERROR(IFERROR(VLOOKUP(A212,'2020-2019'!$B$3:$LN$466,108,0),"")+IFERROR(VLOOKUP(A212,'2020-2019'!$B$3:$LN$1000,91,0),""),"")</f>
        <v>29354</v>
      </c>
      <c r="S212" s="10">
        <f>IFERROR(IFERROR(VLOOKUP(A212,'2022-2021'!$B$3:$LN$1000,108,0),"")+IFERROR(VLOOKUP(A212,'2022-2021'!$B$3:$LN$1000,92,0),""),"")</f>
        <v>40444</v>
      </c>
      <c r="T212" s="10">
        <f>IFERROR(IFERROR(VLOOKUP(A212,'2022-2021'!$B$3:$LN$1000,107,0),"")+IFERROR(VLOOKUP(A212,'2022-2021'!$B$3:$LN$1000,91,0),""),"")</f>
        <v>58849</v>
      </c>
      <c r="U212" s="10">
        <f>IFERROR(IFERROR(VLOOKUP(A212,'2024-2023'!$B$3:$LN$1000,108,0),"")+IFERROR(VLOOKUP(A212,'2024-2023'!$B$3:$LN$1000,92,0),""),"")</f>
        <v>55249</v>
      </c>
      <c r="V212" s="10">
        <f>IFERROR(IFERROR(VLOOKUP(A212,'2024-2023'!$B$3:$LN$1000,107,0),"")+IFERROR(VLOOKUP(A212,'2024-2023'!$B$3:$LN$1000,91,0),""),"")</f>
        <v>64318</v>
      </c>
      <c r="W212">
        <f>IFERROR(IFERROR(VLOOKUP(A212,'2020-2019'!$B$3:$LN$4660,93,0),"")+IFERROR(VLOOKUP(A212,'2020-2019'!$B$3:$LN$4660,109,0),""),"")</f>
        <v>23734</v>
      </c>
      <c r="X212">
        <f>IFERROR(IFERROR(VLOOKUP(A212,'2022-2021'!$B$3:$LN$4660,94,0),"")+IFERROR(VLOOKUP(A212,'2022-2021'!$B$3:$LN$4660,110,0),""),"")</f>
        <v>5618</v>
      </c>
      <c r="Y212">
        <f>IFERROR(IFERROR(VLOOKUP(A212,'2022-2021'!$B$3:$LN$4660,109,0),"")+IFERROR(VLOOKUP(A212,'2022-2021'!$B$3:$LN$4660,93,0),""),"")</f>
        <v>4870</v>
      </c>
      <c r="Z212">
        <f>IFERROR((IFERROR(VLOOKUP(A212,'2024-2023'!$B$3:$LN$4660,110,0),"")+IFERROR(VLOOKUP(A212,'2024-2023'!$B$3:$LN$4660,94,0),"")),"")</f>
        <v>5768</v>
      </c>
      <c r="AA212">
        <f>IFERROR((IFERROR(VLOOKUP(A212,'2024-2023'!$B$3:$LN$4660,93,0),"")+IFERROR(VLOOKUP(A212,'2024-2023'!$B$3:$LN$4660,109,0),"")),"")</f>
        <v>5313</v>
      </c>
      <c r="AB212">
        <f>IFERROR((IFERROR(VLOOKUP(A212,'2020-2019'!$B$3:$LN$466,'2020-2019'!$CV$1,0),"")),"")</f>
        <v>11424</v>
      </c>
      <c r="AC212">
        <f>IFERROR((IFERROR(VLOOKUP(A212,'2022-2021'!$B$3:$LN$4660,100,0),"")),"")</f>
        <v>18651</v>
      </c>
      <c r="AD212">
        <f>IFERROR((IFERROR(VLOOKUP(A212,'2022-2021'!$B$3:$LN$4660,99,0),"")),"")</f>
        <v>36597</v>
      </c>
      <c r="AE212">
        <f>IFERROR((IFERROR(VLOOKUP(A212,'2024-2023'!$B$3:$LN$4660,100,0),"")),"")</f>
        <v>31684</v>
      </c>
      <c r="AF212">
        <f>IFERROR(VLOOKUP(A212,'2024-2023'!$B$3:$LN$4660,99,0),"")</f>
        <v>37203</v>
      </c>
      <c r="AG212">
        <f>IFERROR((IFERROR(VLOOKUP(A212,'2020-2019'!$B$3:$LN$4660,'2020-2019'!$X$1,0),"")+IFERROR(VLOOKUP(A212,'2020-2019'!$B$3:$LN$4660,'2020-2019'!$AN$1,0),"")),"")</f>
        <v>19878</v>
      </c>
      <c r="AH212">
        <f>IFERROR((IFERROR(VLOOKUP(A212,'2022-2021'!$B$3:$LN$4660,24,0),"")+IFERROR(VLOOKUP(A212,'2022-2021'!$B$3:$LN$4660,40,0),"")),"")</f>
        <v>29953</v>
      </c>
      <c r="AI212">
        <f>IFERROR((IFERROR(VLOOKUP(A212,'2022-2021'!$B$3:$LN$4660,23,0),"")+IFERROR(VLOOKUP(A212,'2022-2021'!$B$3:$LN$4660,39,0),"")),"")</f>
        <v>37172</v>
      </c>
      <c r="AJ212">
        <f>IFERROR((IFERROR(VLOOKUP(A212,'2024-2023'!$B$3:$LN$4660,24,0),"")+IFERROR(VLOOKUP(A212,'2024-2023'!$B$3:$LN$4660,40,0),"")),"")</f>
        <v>62346</v>
      </c>
      <c r="AK212">
        <f>IFERROR((IFERROR(VLOOKUP(A212,'2024-2023'!$B$3:$LN$4660,23,0),"")+IFERROR(VLOOKUP(A212,'2024-2023'!$B$3:$LN$4660,39,0),"")),"")</f>
        <v>53808</v>
      </c>
      <c r="AL212">
        <f>IFERROR(VLOOKUP(A212,'2020-2019'!$B$3:$LN$466,'2020-2019'!$AM$1,0),"")</f>
        <v>5939</v>
      </c>
      <c r="AM212">
        <f>IFERROR(VLOOKUP(A212,'2022-2021'!$B$3:$LN$4660,38,0),"")</f>
        <v>8197</v>
      </c>
      <c r="AN212">
        <f>IFERROR(VLOOKUP(A212,'2022-2021'!$B$3:$LN$4660,37,0),"")</f>
        <v>13648</v>
      </c>
      <c r="AO212">
        <f>IFERROR(VLOOKUP(A212,'2024-2023'!$B$3:$LN$4660,38,0),"")</f>
        <v>19224</v>
      </c>
      <c r="AP212">
        <f>IFERROR(VLOOKUP(A212,'2024-2023'!$B$3:$LN$4660,37,0),"")</f>
        <v>27742</v>
      </c>
      <c r="AQ212">
        <f>IFERROR((IFERROR(VLOOKUP(A212,'2020-2019'!$B$3:$LN$466,'2020-2019'!$BL$1,0),"")+IFERROR(VLOOKUP(A212,'2020-2019'!$B$3:$LN$466,'2020-2019'!$BV$1,0),"")),"")</f>
        <v>0</v>
      </c>
      <c r="AR212" s="5">
        <f t="shared" si="28"/>
        <v>2.1909999999999998</v>
      </c>
      <c r="AS212" t="str">
        <f>IFERROR(VLOOKUP(A212,риски!$G$2:$H$642,2,0),"")</f>
        <v>низкий</v>
      </c>
      <c r="AT212" t="str">
        <f>IFERROR(VLOOKUP(A212,Реест!A265:$P$30000,15,0),"")</f>
        <v>vpa33.ru</v>
      </c>
      <c r="AU212" t="str">
        <f>IFERROR(VLOOKUP(A212,old!$A$3:$AU$2001,47,0),"")</f>
        <v>image013</v>
      </c>
      <c r="AV212" s="3">
        <f t="shared" si="29"/>
        <v>2.7069121642016301</v>
      </c>
      <c r="AW212" t="str">
        <f t="shared" si="23"/>
        <v xml:space="preserve"> ООО ПКО «ВПА» зарегистрировано по адресу: 600021, г. Владимир, ул. Красноармейская, д. 43Б, кв. 6. Генеральным директором является Денисов Илья Вячеславович. Рост доходов компании за 5 лет: 219,1%. Рост финансовых активов компании за 5 лет: 270,69%. ФССП присвоил низкий уровень риска для данного ПКО.</v>
      </c>
      <c r="AX212" t="s">
        <v>22960</v>
      </c>
      <c r="AY212">
        <f>VLOOKUP(A212,'2024-2023'!$B$2:$NY$583,'2024-2023'!$BH$1,0)</f>
        <v>77569</v>
      </c>
      <c r="AZ212">
        <f>VLOOKUP(A212,'2024-2023'!$B$2:$NY$583,71,0)</f>
        <v>0</v>
      </c>
      <c r="BA212">
        <f>VLOOKUP(A212,'2024-2023'!$B$2:$NY$583,79,0)</f>
        <v>4049</v>
      </c>
      <c r="BB212">
        <f t="shared" si="24"/>
        <v>5.2198687620054404E-2</v>
      </c>
      <c r="BC212" s="6">
        <f t="shared" si="25"/>
        <v>0.43819999999999998</v>
      </c>
      <c r="BD212" s="6">
        <f t="shared" si="26"/>
        <v>0.57842283653098669</v>
      </c>
      <c r="BE212" t="str">
        <f t="shared" si="27"/>
        <v>Малая фирма</v>
      </c>
    </row>
    <row r="213" spans="1:57">
      <c r="A213" s="10">
        <v>5406606578</v>
      </c>
      <c r="B213">
        <v>92</v>
      </c>
      <c r="C213" t="s">
        <v>1815</v>
      </c>
      <c r="D213">
        <v>5406606578</v>
      </c>
      <c r="E213" t="s">
        <v>15111</v>
      </c>
      <c r="F213" t="s">
        <v>14184</v>
      </c>
      <c r="G213" s="7">
        <v>42467</v>
      </c>
      <c r="H213">
        <v>10</v>
      </c>
      <c r="I213" t="s">
        <v>73</v>
      </c>
      <c r="J213" t="s">
        <v>4964</v>
      </c>
      <c r="K213" t="s">
        <v>4963</v>
      </c>
      <c r="L213" t="s">
        <v>8614</v>
      </c>
      <c r="M213">
        <f>VLOOKUP(D213,УК!$A$1:$B$599,2,0)/1000</f>
        <v>32</v>
      </c>
      <c r="R213" s="10">
        <f>IFERROR(IFERROR(VLOOKUP(A213,'2020-2019'!$B$3:$LN$466,108,0),"")+IFERROR(VLOOKUP(A213,'2020-2019'!$B$3:$LN$1000,91,0),""),"")</f>
        <v>28472</v>
      </c>
      <c r="S213" s="10">
        <f>IFERROR(IFERROR(VLOOKUP(A213,'2022-2021'!$B$3:$LN$1000,108,0),"")+IFERROR(VLOOKUP(A213,'2022-2021'!$B$3:$LN$1000,92,0),""),"")</f>
        <v>202396</v>
      </c>
      <c r="T213" s="10">
        <f>IFERROR(IFERROR(VLOOKUP(A213,'2022-2021'!$B$3:$LN$1000,107,0),"")+IFERROR(VLOOKUP(A213,'2022-2021'!$B$3:$LN$1000,91,0),""),"")</f>
        <v>176309</v>
      </c>
      <c r="U213" s="10">
        <f>IFERROR(IFERROR(VLOOKUP(A213,'2024-2023'!$B$3:$LN$1000,108,0),"")+IFERROR(VLOOKUP(A213,'2024-2023'!$B$3:$LN$1000,92,0),""),"")</f>
        <v>165195</v>
      </c>
      <c r="V213" s="10">
        <f>IFERROR(IFERROR(VLOOKUP(A213,'2024-2023'!$B$3:$LN$1000,107,0),"")+IFERROR(VLOOKUP(A213,'2024-2023'!$B$3:$LN$1000,91,0),""),"")</f>
        <v>157004</v>
      </c>
      <c r="W213">
        <f>IFERROR(IFERROR(VLOOKUP(A213,'2020-2019'!$B$3:$LN$4660,93,0),"")+IFERROR(VLOOKUP(A213,'2020-2019'!$B$3:$LN$4660,109,0),""),"")</f>
        <v>13569</v>
      </c>
      <c r="X213">
        <f>IFERROR(IFERROR(VLOOKUP(A213,'2022-2021'!$B$3:$LN$4660,94,0),"")+IFERROR(VLOOKUP(A213,'2022-2021'!$B$3:$LN$4660,110,0),""),"")</f>
        <v>64160</v>
      </c>
      <c r="Y213">
        <f>IFERROR(IFERROR(VLOOKUP(A213,'2022-2021'!$B$3:$LN$4660,109,0),"")+IFERROR(VLOOKUP(A213,'2022-2021'!$B$3:$LN$4660,93,0),""),"")</f>
        <v>73903</v>
      </c>
      <c r="Z213">
        <f>IFERROR((IFERROR(VLOOKUP(A213,'2024-2023'!$B$3:$LN$4660,110,0),"")+IFERROR(VLOOKUP(A213,'2024-2023'!$B$3:$LN$4660,94,0),"")),"")</f>
        <v>73099</v>
      </c>
      <c r="AA213">
        <f>IFERROR((IFERROR(VLOOKUP(A213,'2024-2023'!$B$3:$LN$4660,93,0),"")+IFERROR(VLOOKUP(A213,'2024-2023'!$B$3:$LN$4660,109,0),"")),"")</f>
        <v>64088</v>
      </c>
      <c r="AB213">
        <f>IFERROR((IFERROR(VLOOKUP(A213,'2020-2019'!$B$3:$LN$466,'2020-2019'!$CV$1,0),"")),"")</f>
        <v>2405</v>
      </c>
      <c r="AC213">
        <f>IFERROR((IFERROR(VLOOKUP(A213,'2022-2021'!$B$3:$LN$4660,100,0),"")),"")</f>
        <v>128964</v>
      </c>
      <c r="AD213">
        <f>IFERROR((IFERROR(VLOOKUP(A213,'2022-2021'!$B$3:$LN$4660,99,0),"")),"")</f>
        <v>94374</v>
      </c>
      <c r="AE213">
        <f>IFERROR((IFERROR(VLOOKUP(A213,'2024-2023'!$B$3:$LN$4660,100,0),"")),"")</f>
        <v>85788</v>
      </c>
      <c r="AF213">
        <f>IFERROR(VLOOKUP(A213,'2024-2023'!$B$3:$LN$4660,99,0),"")</f>
        <v>88155</v>
      </c>
      <c r="AG213">
        <f>IFERROR((IFERROR(VLOOKUP(A213,'2020-2019'!$B$3:$LN$4660,'2020-2019'!$X$1,0),"")+IFERROR(VLOOKUP(A213,'2020-2019'!$B$3:$LN$4660,'2020-2019'!$AN$1,0),"")),"")</f>
        <v>0</v>
      </c>
      <c r="AH213">
        <f>IFERROR((IFERROR(VLOOKUP(A213,'2022-2021'!$B$3:$LN$4660,24,0),"")+IFERROR(VLOOKUP(A213,'2022-2021'!$B$3:$LN$4660,40,0),"")),"")</f>
        <v>0</v>
      </c>
      <c r="AI213">
        <f>IFERROR((IFERROR(VLOOKUP(A213,'2022-2021'!$B$3:$LN$4660,23,0),"")+IFERROR(VLOOKUP(A213,'2022-2021'!$B$3:$LN$4660,39,0),"")),"")</f>
        <v>0</v>
      </c>
      <c r="AJ213">
        <f>IFERROR((IFERROR(VLOOKUP(A213,'2024-2023'!$B$3:$LN$4660,24,0),"")+IFERROR(VLOOKUP(A213,'2024-2023'!$B$3:$LN$4660,40,0),"")),"")</f>
        <v>0</v>
      </c>
      <c r="AK213">
        <f>IFERROR((IFERROR(VLOOKUP(A213,'2024-2023'!$B$3:$LN$4660,23,0),"")+IFERROR(VLOOKUP(A213,'2024-2023'!$B$3:$LN$4660,39,0),"")),"")</f>
        <v>0</v>
      </c>
      <c r="AL213">
        <f>IFERROR(VLOOKUP(A213,'2020-2019'!$B$3:$LN$466,'2020-2019'!$AM$1,0),"")</f>
        <v>15000</v>
      </c>
      <c r="AM213">
        <f>IFERROR(VLOOKUP(A213,'2022-2021'!$B$3:$LN$4660,38,0),"")</f>
        <v>69726</v>
      </c>
      <c r="AN213">
        <f>IFERROR(VLOOKUP(A213,'2022-2021'!$B$3:$LN$4660,37,0),"")</f>
        <v>112966</v>
      </c>
      <c r="AO213">
        <f>IFERROR(VLOOKUP(A213,'2024-2023'!$B$3:$LN$4660,38,0),"")</f>
        <v>106679</v>
      </c>
      <c r="AP213">
        <f>IFERROR(VLOOKUP(A213,'2024-2023'!$B$3:$LN$4660,37,0),"")</f>
        <v>63456</v>
      </c>
      <c r="AQ213">
        <f>IFERROR((IFERROR(VLOOKUP(A213,'2020-2019'!$B$3:$LN$466,'2020-2019'!$BL$1,0),"")+IFERROR(VLOOKUP(A213,'2020-2019'!$B$3:$LN$466,'2020-2019'!$BV$1,0),"")),"")</f>
        <v>9900</v>
      </c>
      <c r="AR213" s="5">
        <f t="shared" si="28"/>
        <v>5.5140000000000002</v>
      </c>
      <c r="AS213" t="str">
        <f>IFERROR(VLOOKUP(A213,риски!$G$2:$H$642,2,0),"")</f>
        <v>низкий</v>
      </c>
      <c r="AT213" t="str">
        <f>IFERROR(VLOOKUP(A213,Реест!A266:$P$30000,15,0),"")</f>
        <v>credittex.ru</v>
      </c>
      <c r="AU213" t="str">
        <f>IFERROR(VLOOKUP(A213,old!$A$3:$AU$2001,47,0),"")</f>
        <v>image058</v>
      </c>
      <c r="AV213" s="3" t="str">
        <f t="shared" si="29"/>
        <v/>
      </c>
      <c r="AW213" t="str">
        <f t="shared" si="23"/>
        <v xml:space="preserve"> ООО ПКО «Эксперт Сибирь» зарегистрировано по адресу: 426008, Удмуртская Респ, г Ижевск, ул Карла Маркса, д 268, Помещ. 1-4. Генеральным директором является Ларионова Наталья Анатольевна. Рост доходов компании за 5 лет: 551,4%. Объем заемных средств компании на конец 2024 года: 9900 тыс. руб. ФССП присвоил низкий уровень риска для данного ПКО.</v>
      </c>
      <c r="AX213" t="s">
        <v>22931</v>
      </c>
      <c r="AY213">
        <f>VLOOKUP(A213,'2024-2023'!$B$2:$NY$583,'2024-2023'!$BH$1,0)</f>
        <v>137001</v>
      </c>
      <c r="AZ213">
        <f>VLOOKUP(A213,'2024-2023'!$B$2:$NY$583,71,0)</f>
        <v>0</v>
      </c>
      <c r="BA213">
        <f>VLOOKUP(A213,'2024-2023'!$B$2:$NY$583,79,0)</f>
        <v>0</v>
      </c>
      <c r="BB213">
        <f t="shared" si="24"/>
        <v>0</v>
      </c>
      <c r="BC213" s="6">
        <f t="shared" si="25"/>
        <v>1.1028</v>
      </c>
      <c r="BD213" s="6">
        <f t="shared" si="26"/>
        <v>0.56148250999974525</v>
      </c>
      <c r="BE213" t="str">
        <f t="shared" si="27"/>
        <v>Малая фирма</v>
      </c>
    </row>
    <row r="214" spans="1:57">
      <c r="A214" s="10">
        <v>4345493869</v>
      </c>
      <c r="B214">
        <v>260</v>
      </c>
      <c r="C214" t="s">
        <v>1822</v>
      </c>
      <c r="D214">
        <v>4345493869</v>
      </c>
      <c r="E214" t="s">
        <v>15112</v>
      </c>
      <c r="F214" t="s">
        <v>14185</v>
      </c>
      <c r="G214" s="7">
        <v>43672</v>
      </c>
      <c r="H214">
        <v>7</v>
      </c>
      <c r="I214" t="s">
        <v>73</v>
      </c>
      <c r="J214" t="s">
        <v>5167</v>
      </c>
      <c r="K214" t="s">
        <v>5167</v>
      </c>
      <c r="L214" t="s">
        <v>1826</v>
      </c>
      <c r="M214">
        <f>VLOOKUP(D214,УК!$A$1:$B$599,2,0)/1000</f>
        <v>10</v>
      </c>
      <c r="R214" s="10">
        <f>IFERROR(IFERROR(VLOOKUP(A214,'2020-2019'!$B$3:$LN$466,108,0),"")+IFERROR(VLOOKUP(A214,'2020-2019'!$B$3:$LN$1000,91,0),""),"")</f>
        <v>5845</v>
      </c>
      <c r="S214" s="10">
        <f>IFERROR(IFERROR(VLOOKUP(A214,'2022-2021'!$B$3:$LN$1000,108,0),"")+IFERROR(VLOOKUP(A214,'2022-2021'!$B$3:$LN$1000,92,0),""),"")</f>
        <v>11410</v>
      </c>
      <c r="T214" s="10">
        <f>IFERROR(IFERROR(VLOOKUP(A214,'2022-2021'!$B$3:$LN$1000,107,0),"")+IFERROR(VLOOKUP(A214,'2022-2021'!$B$3:$LN$1000,91,0),""),"")</f>
        <v>14401</v>
      </c>
      <c r="U214" s="10">
        <f>IFERROR(IFERROR(VLOOKUP(A214,'2024-2023'!$B$3:$LN$1000,108,0),"")+IFERROR(VLOOKUP(A214,'2024-2023'!$B$3:$LN$1000,92,0),""),"")</f>
        <v>23034</v>
      </c>
      <c r="V214" s="10">
        <f>IFERROR(IFERROR(VLOOKUP(A214,'2024-2023'!$B$3:$LN$1000,107,0),"")+IFERROR(VLOOKUP(A214,'2024-2023'!$B$3:$LN$1000,91,0),""),"")</f>
        <v>32595</v>
      </c>
      <c r="W214">
        <f>IFERROR(IFERROR(VLOOKUP(A214,'2020-2019'!$B$3:$LN$4660,93,0),"")+IFERROR(VLOOKUP(A214,'2020-2019'!$B$3:$LN$4660,109,0),""),"")</f>
        <v>191</v>
      </c>
      <c r="X214">
        <f>IFERROR(IFERROR(VLOOKUP(A214,'2022-2021'!$B$3:$LN$4660,94,0),"")+IFERROR(VLOOKUP(A214,'2022-2021'!$B$3:$LN$4660,110,0),""),"")</f>
        <v>2308</v>
      </c>
      <c r="Y214">
        <f>IFERROR(IFERROR(VLOOKUP(A214,'2022-2021'!$B$3:$LN$4660,109,0),"")+IFERROR(VLOOKUP(A214,'2022-2021'!$B$3:$LN$4660,93,0),""),"")</f>
        <v>3884</v>
      </c>
      <c r="Z214">
        <f>IFERROR((IFERROR(VLOOKUP(A214,'2024-2023'!$B$3:$LN$4660,110,0),"")+IFERROR(VLOOKUP(A214,'2024-2023'!$B$3:$LN$4660,94,0),"")),"")</f>
        <v>8088</v>
      </c>
      <c r="AA214">
        <f>IFERROR((IFERROR(VLOOKUP(A214,'2024-2023'!$B$3:$LN$4660,93,0),"")+IFERROR(VLOOKUP(A214,'2024-2023'!$B$3:$LN$4660,109,0),"")),"")</f>
        <v>24732</v>
      </c>
      <c r="AB214">
        <f>IFERROR((IFERROR(VLOOKUP(A214,'2020-2019'!$B$3:$LN$466,'2020-2019'!$CV$1,0),"")),"")</f>
        <v>-44</v>
      </c>
      <c r="AC214">
        <f>IFERROR((IFERROR(VLOOKUP(A214,'2022-2021'!$B$3:$LN$4660,100,0),"")),"")</f>
        <v>8459</v>
      </c>
      <c r="AD214">
        <f>IFERROR((IFERROR(VLOOKUP(A214,'2022-2021'!$B$3:$LN$4660,99,0),"")),"")</f>
        <v>9688</v>
      </c>
      <c r="AE214">
        <f>IFERROR((IFERROR(VLOOKUP(A214,'2024-2023'!$B$3:$LN$4660,100,0),"")),"")</f>
        <v>13699</v>
      </c>
      <c r="AF214">
        <f>IFERROR(VLOOKUP(A214,'2024-2023'!$B$3:$LN$4660,99,0),"")</f>
        <v>3894</v>
      </c>
      <c r="AG214">
        <f>IFERROR((IFERROR(VLOOKUP(A214,'2020-2019'!$B$3:$LN$4660,'2020-2019'!$X$1,0),"")+IFERROR(VLOOKUP(A214,'2020-2019'!$B$3:$LN$4660,'2020-2019'!$AN$1,0),"")),"")</f>
        <v>0</v>
      </c>
      <c r="AH214">
        <f>IFERROR((IFERROR(VLOOKUP(A214,'2022-2021'!$B$3:$LN$4660,24,0),"")+IFERROR(VLOOKUP(A214,'2022-2021'!$B$3:$LN$4660,40,0),"")),"")</f>
        <v>0</v>
      </c>
      <c r="AI214">
        <f>IFERROR((IFERROR(VLOOKUP(A214,'2022-2021'!$B$3:$LN$4660,23,0),"")+IFERROR(VLOOKUP(A214,'2022-2021'!$B$3:$LN$4660,39,0),"")),"")</f>
        <v>0</v>
      </c>
      <c r="AJ214">
        <f>IFERROR((IFERROR(VLOOKUP(A214,'2024-2023'!$B$3:$LN$4660,24,0),"")+IFERROR(VLOOKUP(A214,'2024-2023'!$B$3:$LN$4660,40,0),"")),"")</f>
        <v>0</v>
      </c>
      <c r="AK214">
        <f>IFERROR((IFERROR(VLOOKUP(A214,'2024-2023'!$B$3:$LN$4660,23,0),"")+IFERROR(VLOOKUP(A214,'2024-2023'!$B$3:$LN$4660,39,0),"")),"")</f>
        <v>0</v>
      </c>
      <c r="AL214">
        <f>IFERROR(VLOOKUP(A214,'2020-2019'!$B$3:$LN$466,'2020-2019'!$AM$1,0),"")</f>
        <v>5562</v>
      </c>
      <c r="AM214">
        <f>IFERROR(VLOOKUP(A214,'2022-2021'!$B$3:$LN$4660,38,0),"")</f>
        <v>19119</v>
      </c>
      <c r="AN214">
        <f>IFERROR(VLOOKUP(A214,'2022-2021'!$B$3:$LN$4660,37,0),"")</f>
        <v>26581</v>
      </c>
      <c r="AO214">
        <f>IFERROR(VLOOKUP(A214,'2024-2023'!$B$3:$LN$4660,38,0),"")</f>
        <v>36668</v>
      </c>
      <c r="AP214">
        <f>IFERROR(VLOOKUP(A214,'2024-2023'!$B$3:$LN$4660,37,0),"")</f>
        <v>50412</v>
      </c>
      <c r="AQ214">
        <f>IFERROR((IFERROR(VLOOKUP(A214,'2020-2019'!$B$3:$LN$466,'2020-2019'!$BL$1,0),"")+IFERROR(VLOOKUP(A214,'2020-2019'!$B$3:$LN$466,'2020-2019'!$BV$1,0),"")),"")</f>
        <v>8556</v>
      </c>
      <c r="AR214" s="5">
        <f t="shared" si="28"/>
        <v>5.577</v>
      </c>
      <c r="AS214" t="str">
        <f>IFERROR(VLOOKUP(A214,риски!$G$2:$H$642,2,0),"")</f>
        <v>низкий</v>
      </c>
      <c r="AT214" t="str">
        <f>IFERROR(VLOOKUP(A214,Реест!A267:$P$30000,15,0),"")</f>
        <v>www.рхсинвест.рф</v>
      </c>
      <c r="AU214" t="str">
        <f>IFERROR(VLOOKUP(A214,old!$A$3:$AU$2001,47,0),"")</f>
        <v>image026</v>
      </c>
      <c r="AV214" s="3" t="str">
        <f t="shared" si="29"/>
        <v/>
      </c>
      <c r="AW214" t="str">
        <f t="shared" si="23"/>
        <v xml:space="preserve"> ООО «ПКО «РХС Инвест» зарегистрировано по адресу: 610007, Кировская обл, Киров г, Ленина ул, дом 193, корпус 1, квартира 22. Генеральным директором является Сунцова Анастасия Владимировна. Рост доходов компании за 5 лет: 557,7%. Объем заемных средств компании на конец 2024 года: 8556 тыс. руб. ФССП присвоил низкий уровень риска для данного ПКО.</v>
      </c>
      <c r="AX214" t="s">
        <v>22945</v>
      </c>
      <c r="AY214">
        <f>VLOOKUP(A214,'2024-2023'!$B$2:$NY$583,'2024-2023'!$BH$1,0)</f>
        <v>35213</v>
      </c>
      <c r="AZ214">
        <f>VLOOKUP(A214,'2024-2023'!$B$2:$NY$583,71,0)</f>
        <v>0</v>
      </c>
      <c r="BA214">
        <f>VLOOKUP(A214,'2024-2023'!$B$2:$NY$583,79,0)</f>
        <v>0</v>
      </c>
      <c r="BB214">
        <f t="shared" si="24"/>
        <v>0</v>
      </c>
      <c r="BC214" s="6">
        <f t="shared" si="25"/>
        <v>1.1153999999999999</v>
      </c>
      <c r="BD214" s="6">
        <f t="shared" si="26"/>
        <v>0.11946617579383341</v>
      </c>
      <c r="BE214" t="str">
        <f t="shared" si="27"/>
        <v>Малая фирма</v>
      </c>
    </row>
    <row r="215" spans="1:57">
      <c r="A215" s="10">
        <v>5507257404</v>
      </c>
      <c r="B215">
        <v>338</v>
      </c>
      <c r="C215" t="s">
        <v>1835</v>
      </c>
      <c r="D215">
        <v>5507257404</v>
      </c>
      <c r="E215" t="s">
        <v>15114</v>
      </c>
      <c r="F215" t="s">
        <v>14187</v>
      </c>
      <c r="G215" s="7">
        <v>43010</v>
      </c>
      <c r="H215">
        <v>8</v>
      </c>
      <c r="I215" t="s">
        <v>73</v>
      </c>
      <c r="J215" t="s">
        <v>5247</v>
      </c>
      <c r="K215" t="s">
        <v>5246</v>
      </c>
      <c r="L215" t="s">
        <v>8622</v>
      </c>
      <c r="M215">
        <f>VLOOKUP(D215,УК!$A$1:$B$599,2,0)/1000</f>
        <v>11</v>
      </c>
      <c r="R215" s="10">
        <f>IFERROR(IFERROR(VLOOKUP(A215,'2020-2019'!$B$3:$LN$466,108,0),"")+IFERROR(VLOOKUP(A215,'2020-2019'!$B$3:$LN$1000,91,0),""),"")</f>
        <v>12552</v>
      </c>
      <c r="S215" s="10">
        <f>IFERROR(IFERROR(VLOOKUP(A215,'2022-2021'!$B$3:$LN$1000,108,0),"")+IFERROR(VLOOKUP(A215,'2022-2021'!$B$3:$LN$1000,92,0),""),"")</f>
        <v>37297</v>
      </c>
      <c r="T215" s="10">
        <f>IFERROR(IFERROR(VLOOKUP(A215,'2022-2021'!$B$3:$LN$1000,107,0),"")+IFERROR(VLOOKUP(A215,'2022-2021'!$B$3:$LN$1000,91,0),""),"")</f>
        <v>8426</v>
      </c>
      <c r="U215" s="10">
        <f>IFERROR(IFERROR(VLOOKUP(A215,'2024-2023'!$B$3:$LN$1000,108,0),"")+IFERROR(VLOOKUP(A215,'2024-2023'!$B$3:$LN$1000,92,0),""),"")</f>
        <v>9853</v>
      </c>
      <c r="V215" s="10">
        <f>IFERROR(IFERROR(VLOOKUP(A215,'2024-2023'!$B$3:$LN$1000,107,0),"")+IFERROR(VLOOKUP(A215,'2024-2023'!$B$3:$LN$1000,91,0),""),"")</f>
        <v>19356</v>
      </c>
      <c r="W215">
        <f>IFERROR(IFERROR(VLOOKUP(A215,'2020-2019'!$B$3:$LN$4660,93,0),"")+IFERROR(VLOOKUP(A215,'2020-2019'!$B$3:$LN$4660,109,0),""),"")</f>
        <v>21156</v>
      </c>
      <c r="X215">
        <f>IFERROR(IFERROR(VLOOKUP(A215,'2022-2021'!$B$3:$LN$4660,94,0),"")+IFERROR(VLOOKUP(A215,'2022-2021'!$B$3:$LN$4660,110,0),""),"")</f>
        <v>35963</v>
      </c>
      <c r="Y215">
        <f>IFERROR(IFERROR(VLOOKUP(A215,'2022-2021'!$B$3:$LN$4660,109,0),"")+IFERROR(VLOOKUP(A215,'2022-2021'!$B$3:$LN$4660,93,0),""),"")</f>
        <v>4637</v>
      </c>
      <c r="Z215">
        <f>IFERROR((IFERROR(VLOOKUP(A215,'2024-2023'!$B$3:$LN$4660,110,0),"")+IFERROR(VLOOKUP(A215,'2024-2023'!$B$3:$LN$4660,94,0),"")),"")</f>
        <v>10830</v>
      </c>
      <c r="AA215">
        <f>IFERROR((IFERROR(VLOOKUP(A215,'2024-2023'!$B$3:$LN$4660,93,0),"")+IFERROR(VLOOKUP(A215,'2024-2023'!$B$3:$LN$4660,109,0),"")),"")</f>
        <v>39100</v>
      </c>
      <c r="AB215">
        <f>IFERROR((IFERROR(VLOOKUP(A215,'2020-2019'!$B$3:$LN$466,'2020-2019'!$CV$1,0),"")),"")</f>
        <v>6624</v>
      </c>
      <c r="AC215">
        <f>IFERROR((IFERROR(VLOOKUP(A215,'2022-2021'!$B$3:$LN$4660,100,0),"")),"")</f>
        <v>1334</v>
      </c>
      <c r="AD215">
        <f>IFERROR((IFERROR(VLOOKUP(A215,'2022-2021'!$B$3:$LN$4660,99,0),"")),"")</f>
        <v>3789</v>
      </c>
      <c r="AE215">
        <f>IFERROR((IFERROR(VLOOKUP(A215,'2024-2023'!$B$3:$LN$4660,100,0),"")),"")</f>
        <v>-1093</v>
      </c>
      <c r="AF215">
        <f>IFERROR(VLOOKUP(A215,'2024-2023'!$B$3:$LN$4660,99,0),"")</f>
        <v>-20912</v>
      </c>
      <c r="AG215">
        <f>IFERROR((IFERROR(VLOOKUP(A215,'2020-2019'!$B$3:$LN$4660,'2020-2019'!$X$1,0),"")+IFERROR(VLOOKUP(A215,'2020-2019'!$B$3:$LN$4660,'2020-2019'!$AN$1,0),"")),"")</f>
        <v>32819</v>
      </c>
      <c r="AH215">
        <f>IFERROR((IFERROR(VLOOKUP(A215,'2022-2021'!$B$3:$LN$4660,24,0),"")+IFERROR(VLOOKUP(A215,'2022-2021'!$B$3:$LN$4660,40,0),"")),"")</f>
        <v>34670</v>
      </c>
      <c r="AI215">
        <f>IFERROR((IFERROR(VLOOKUP(A215,'2022-2021'!$B$3:$LN$4660,23,0),"")+IFERROR(VLOOKUP(A215,'2022-2021'!$B$3:$LN$4660,39,0),"")),"")</f>
        <v>39790</v>
      </c>
      <c r="AJ215">
        <f>IFERROR((IFERROR(VLOOKUP(A215,'2024-2023'!$B$3:$LN$4660,24,0),"")+IFERROR(VLOOKUP(A215,'2024-2023'!$B$3:$LN$4660,40,0),"")),"")</f>
        <v>43014</v>
      </c>
      <c r="AK215">
        <f>IFERROR((IFERROR(VLOOKUP(A215,'2024-2023'!$B$3:$LN$4660,23,0),"")+IFERROR(VLOOKUP(A215,'2024-2023'!$B$3:$LN$4660,39,0),"")),"")</f>
        <v>18170</v>
      </c>
      <c r="AL215">
        <f>IFERROR(VLOOKUP(A215,'2020-2019'!$B$3:$LN$466,'2020-2019'!$AM$1,0),"")</f>
        <v>2210</v>
      </c>
      <c r="AM215">
        <f>IFERROR(VLOOKUP(A215,'2022-2021'!$B$3:$LN$4660,38,0),"")</f>
        <v>379</v>
      </c>
      <c r="AN215">
        <f>IFERROR(VLOOKUP(A215,'2022-2021'!$B$3:$LN$4660,37,0),"")</f>
        <v>353</v>
      </c>
      <c r="AO215">
        <f>IFERROR(VLOOKUP(A215,'2024-2023'!$B$3:$LN$4660,38,0),"")</f>
        <v>333</v>
      </c>
      <c r="AP215">
        <f>IFERROR(VLOOKUP(A215,'2024-2023'!$B$3:$LN$4660,37,0),"")</f>
        <v>1130</v>
      </c>
      <c r="AQ215">
        <f>IFERROR((IFERROR(VLOOKUP(A215,'2020-2019'!$B$3:$LN$466,'2020-2019'!$BL$1,0),"")+IFERROR(VLOOKUP(A215,'2020-2019'!$B$3:$LN$466,'2020-2019'!$BV$1,0),"")),"")</f>
        <v>152</v>
      </c>
      <c r="AR215" s="5">
        <f t="shared" si="28"/>
        <v>1.542</v>
      </c>
      <c r="AS215" t="str">
        <f>IFERROR(VLOOKUP(A215,риски!$G$2:$H$642,2,0),"")</f>
        <v>низкий</v>
      </c>
      <c r="AT215" t="str">
        <f>IFERROR(VLOOKUP(A215,Реест!A269:$P$30000,15,0),"")</f>
        <v>tsurr.ru</v>
      </c>
      <c r="AU215" t="str">
        <f>IFERROR(VLOOKUP(A215,old!$A$3:$AU$2001,47,0),"")</f>
        <v>image148</v>
      </c>
      <c r="AV215" s="3">
        <f t="shared" si="29"/>
        <v>0.55364270696852436</v>
      </c>
      <c r="AW215" t="str">
        <f t="shared" si="23"/>
        <v xml:space="preserve"> ООО «ПКО «ЦЮР» зарегистрировано по адресу: Омская обл., г.о. город Омск, г. Омск, пр-кт Карла Маркса, д. 32, ПОМЕЩ. 9/7П, 644042. Генеральным директором является Карпова Ольга Александровна. Рост доходов компании за 5 лет: 154,2%. Рост финансовых активов компании за 5 лет: 55,36%. Объем заемных средств компании на конец 2024 года: 152 тыс. руб. ФССП присвоил низкий уровень риска для данного ПКО.</v>
      </c>
      <c r="AX215" t="s">
        <v>22953</v>
      </c>
      <c r="AY215">
        <f>VLOOKUP(A215,'2024-2023'!$B$2:$NY$583,'2024-2023'!$BH$1,0)</f>
        <v>4395</v>
      </c>
      <c r="AZ215">
        <f>VLOOKUP(A215,'2024-2023'!$B$2:$NY$583,71,0)</f>
        <v>0</v>
      </c>
      <c r="BA215">
        <f>VLOOKUP(A215,'2024-2023'!$B$2:$NY$583,79,0)</f>
        <v>16961</v>
      </c>
      <c r="BB215">
        <f t="shared" si="24"/>
        <v>3.8591581342434584</v>
      </c>
      <c r="BC215" s="6">
        <f t="shared" si="25"/>
        <v>0.30840000000000001</v>
      </c>
      <c r="BD215" s="6">
        <f t="shared" si="26"/>
        <v>-1.080388510022732</v>
      </c>
      <c r="BE215" t="str">
        <f t="shared" si="27"/>
        <v>Малая фирма</v>
      </c>
    </row>
    <row r="216" spans="1:57">
      <c r="A216" s="10">
        <v>7728833297</v>
      </c>
      <c r="B216">
        <v>440</v>
      </c>
      <c r="C216" t="s">
        <v>14188</v>
      </c>
      <c r="D216">
        <v>7728833297</v>
      </c>
      <c r="E216" t="s">
        <v>15115</v>
      </c>
      <c r="F216" t="s">
        <v>14189</v>
      </c>
      <c r="G216" s="7">
        <v>41318</v>
      </c>
      <c r="H216">
        <v>13</v>
      </c>
      <c r="I216" t="s">
        <v>73</v>
      </c>
      <c r="J216" t="s">
        <v>5487</v>
      </c>
      <c r="K216" t="s">
        <v>5487</v>
      </c>
      <c r="L216" t="s">
        <v>65</v>
      </c>
      <c r="M216">
        <f>VLOOKUP(D216,УК!$A$1:$B$599,2,0)/1000</f>
        <v>11000</v>
      </c>
      <c r="R216" s="10">
        <f>IFERROR(IFERROR(VLOOKUP(A216,'2020-2019'!$B$3:$LN$466,108,0),"")+IFERROR(VLOOKUP(A216,'2020-2019'!$B$3:$LN$1000,91,0),""),"")</f>
        <v>21748</v>
      </c>
      <c r="S216" s="10">
        <f>IFERROR(IFERROR(VLOOKUP(A216,'2022-2021'!$B$3:$LN$1000,108,0),"")+IFERROR(VLOOKUP(A216,'2022-2021'!$B$3:$LN$1000,92,0),""),"")</f>
        <v>16989</v>
      </c>
      <c r="T216" s="10">
        <f>IFERROR(IFERROR(VLOOKUP(A216,'2022-2021'!$B$3:$LN$1000,107,0),"")+IFERROR(VLOOKUP(A216,'2022-2021'!$B$3:$LN$1000,91,0),""),"")</f>
        <v>5291</v>
      </c>
      <c r="U216" s="10">
        <f>IFERROR(IFERROR(VLOOKUP(A216,'2024-2023'!$B$3:$LN$1000,108,0),"")+IFERROR(VLOOKUP(A216,'2024-2023'!$B$3:$LN$1000,92,0),""),"")</f>
        <v>1150</v>
      </c>
      <c r="V216" s="10">
        <f>IFERROR(IFERROR(VLOOKUP(A216,'2024-2023'!$B$3:$LN$1000,107,0),"")+IFERROR(VLOOKUP(A216,'2024-2023'!$B$3:$LN$1000,91,0),""),"")</f>
        <v>1282</v>
      </c>
      <c r="W216">
        <f>IFERROR(IFERROR(VLOOKUP(A216,'2020-2019'!$B$3:$LN$4660,93,0),"")+IFERROR(VLOOKUP(A216,'2020-2019'!$B$3:$LN$4660,109,0),""),"")</f>
        <v>40765</v>
      </c>
      <c r="X216">
        <f>IFERROR(IFERROR(VLOOKUP(A216,'2022-2021'!$B$3:$LN$4660,94,0),"")+IFERROR(VLOOKUP(A216,'2022-2021'!$B$3:$LN$4660,110,0),""),"")</f>
        <v>795</v>
      </c>
      <c r="Y216">
        <f>IFERROR(IFERROR(VLOOKUP(A216,'2022-2021'!$B$3:$LN$4660,109,0),"")+IFERROR(VLOOKUP(A216,'2022-2021'!$B$3:$LN$4660,93,0),""),"")</f>
        <v>580</v>
      </c>
      <c r="Z216">
        <f>IFERROR((IFERROR(VLOOKUP(A216,'2024-2023'!$B$3:$LN$4660,110,0),"")+IFERROR(VLOOKUP(A216,'2024-2023'!$B$3:$LN$4660,94,0),"")),"")</f>
        <v>1357</v>
      </c>
      <c r="AA216">
        <f>IFERROR((IFERROR(VLOOKUP(A216,'2024-2023'!$B$3:$LN$4660,93,0),"")+IFERROR(VLOOKUP(A216,'2024-2023'!$B$3:$LN$4660,109,0),"")),"")</f>
        <v>59</v>
      </c>
      <c r="AB216">
        <f>IFERROR((IFERROR(VLOOKUP(A216,'2020-2019'!$B$3:$LN$466,'2020-2019'!$CV$1,0),"")),"")</f>
        <v>372</v>
      </c>
      <c r="AC216">
        <f>IFERROR((IFERROR(VLOOKUP(A216,'2022-2021'!$B$3:$LN$4660,100,0),"")),"")</f>
        <v>840</v>
      </c>
      <c r="AD216">
        <f>IFERROR((IFERROR(VLOOKUP(A216,'2022-2021'!$B$3:$LN$4660,99,0),"")),"")</f>
        <v>384</v>
      </c>
      <c r="AE216">
        <f>IFERROR((IFERROR(VLOOKUP(A216,'2024-2023'!$B$3:$LN$4660,100,0),"")),"")</f>
        <v>-277</v>
      </c>
      <c r="AF216">
        <f>IFERROR(VLOOKUP(A216,'2024-2023'!$B$3:$LN$4660,99,0),"")</f>
        <v>1886</v>
      </c>
      <c r="AG216">
        <f>IFERROR((IFERROR(VLOOKUP(A216,'2020-2019'!$B$3:$LN$4660,'2020-2019'!$X$1,0),"")+IFERROR(VLOOKUP(A216,'2020-2019'!$B$3:$LN$4660,'2020-2019'!$AN$1,0),"")),"")</f>
        <v>8550</v>
      </c>
      <c r="AH216">
        <f>IFERROR((IFERROR(VLOOKUP(A216,'2022-2021'!$B$3:$LN$4660,24,0),"")+IFERROR(VLOOKUP(A216,'2022-2021'!$B$3:$LN$4660,40,0),"")),"")</f>
        <v>10000</v>
      </c>
      <c r="AI216">
        <f>IFERROR((IFERROR(VLOOKUP(A216,'2022-2021'!$B$3:$LN$4660,23,0),"")+IFERROR(VLOOKUP(A216,'2022-2021'!$B$3:$LN$4660,39,0),"")),"")</f>
        <v>14000</v>
      </c>
      <c r="AJ216">
        <f>IFERROR((IFERROR(VLOOKUP(A216,'2024-2023'!$B$3:$LN$4660,24,0),"")+IFERROR(VLOOKUP(A216,'2024-2023'!$B$3:$LN$4660,40,0),"")),"")</f>
        <v>15500</v>
      </c>
      <c r="AK216">
        <f>IFERROR((IFERROR(VLOOKUP(A216,'2024-2023'!$B$3:$LN$4660,23,0),"")+IFERROR(VLOOKUP(A216,'2024-2023'!$B$3:$LN$4660,39,0),"")),"")</f>
        <v>17501</v>
      </c>
      <c r="AL216">
        <f>IFERROR(VLOOKUP(A216,'2020-2019'!$B$3:$LN$466,'2020-2019'!$AM$1,0),"")</f>
        <v>6946</v>
      </c>
      <c r="AM216">
        <f>IFERROR(VLOOKUP(A216,'2022-2021'!$B$3:$LN$4660,38,0),"")</f>
        <v>6931</v>
      </c>
      <c r="AN216">
        <f>IFERROR(VLOOKUP(A216,'2022-2021'!$B$3:$LN$4660,37,0),"")</f>
        <v>1619</v>
      </c>
      <c r="AO216">
        <f>IFERROR(VLOOKUP(A216,'2024-2023'!$B$3:$LN$4660,38,0),"")</f>
        <v>689</v>
      </c>
      <c r="AP216">
        <f>IFERROR(VLOOKUP(A216,'2024-2023'!$B$3:$LN$4660,37,0),"")</f>
        <v>346</v>
      </c>
      <c r="AQ216">
        <f>IFERROR((IFERROR(VLOOKUP(A216,'2020-2019'!$B$3:$LN$466,'2020-2019'!$BL$1,0),"")+IFERROR(VLOOKUP(A216,'2020-2019'!$B$3:$LN$466,'2020-2019'!$BV$1,0),"")),"")</f>
        <v>0</v>
      </c>
      <c r="AR216" s="5">
        <f t="shared" si="28"/>
        <v>5.8999999999999997E-2</v>
      </c>
      <c r="AS216" t="str">
        <f>IFERROR(VLOOKUP(A216,риски!$G$2:$H$642,2,0),"")</f>
        <v>низкий</v>
      </c>
      <c r="AT216" t="str">
        <f>IFERROR(VLOOKUP(A216,Реест!A270:$P$30000,15,0),"")</f>
        <v>verboconnect.ru</v>
      </c>
      <c r="AU216" t="str">
        <f>IFERROR(VLOOKUP(A216,old!$A$3:$AU$2001,47,0),"")</f>
        <v>image243</v>
      </c>
      <c r="AV216" s="3">
        <f t="shared" si="29"/>
        <v>2.0469005847953214</v>
      </c>
      <c r="AW216" t="str">
        <f t="shared" si="23"/>
        <v xml:space="preserve"> ООО ПКО «Вербоконнект» зарегистрировано по адресу: 108811, Москва г, км Киевское шоссе 22-й (п Московский), 6, 1. Генеральным директором является Михмель Павел Сергеевич. Рост доходов компании за 5 лет: 5,9%. Рост финансовых активов компании за 5 лет: 204,69%. ФССП присвоил низкий уровень риска для данного ПКО.</v>
      </c>
      <c r="AX216" t="s">
        <v>22914</v>
      </c>
      <c r="AY216">
        <f>VLOOKUP(A216,'2024-2023'!$B$2:$NY$583,'2024-2023'!$BH$1,0)</f>
        <v>19061</v>
      </c>
      <c r="AZ216">
        <f>VLOOKUP(A216,'2024-2023'!$B$2:$NY$583,71,0)</f>
        <v>288</v>
      </c>
      <c r="BA216">
        <f>VLOOKUP(A216,'2024-2023'!$B$2:$NY$583,79,0)</f>
        <v>133</v>
      </c>
      <c r="BB216">
        <f t="shared" si="24"/>
        <v>2.2086983893814596E-2</v>
      </c>
      <c r="BC216" s="6">
        <f t="shared" si="25"/>
        <v>1.18E-2</v>
      </c>
      <c r="BD216" s="6">
        <f t="shared" si="26"/>
        <v>1.4711388455538221</v>
      </c>
      <c r="BE216" t="str">
        <f t="shared" si="27"/>
        <v>Малая фирма</v>
      </c>
    </row>
    <row r="217" spans="1:57">
      <c r="A217" s="10">
        <v>7203323338</v>
      </c>
      <c r="B217">
        <v>297</v>
      </c>
      <c r="C217" t="s">
        <v>1848</v>
      </c>
      <c r="D217">
        <v>7203323338</v>
      </c>
      <c r="E217" t="s">
        <v>15116</v>
      </c>
      <c r="F217" t="s">
        <v>14190</v>
      </c>
      <c r="G217" s="7">
        <v>41932</v>
      </c>
      <c r="H217">
        <v>11</v>
      </c>
      <c r="I217" t="s">
        <v>73</v>
      </c>
      <c r="J217" t="s">
        <v>5305</v>
      </c>
      <c r="K217" t="s">
        <v>5304</v>
      </c>
      <c r="L217" t="s">
        <v>1852</v>
      </c>
      <c r="M217">
        <f>VLOOKUP(D217,УК!$A$1:$B$599,2,0)/1000</f>
        <v>3100</v>
      </c>
      <c r="R217" s="10">
        <f>IFERROR(IFERROR(VLOOKUP(A217,'2020-2019'!$B$3:$LN$466,108,0),"")+IFERROR(VLOOKUP(A217,'2020-2019'!$B$3:$LN$1000,91,0),""),"")</f>
        <v>14224</v>
      </c>
      <c r="S217" s="10">
        <f>IFERROR(IFERROR(VLOOKUP(A217,'2022-2021'!$B$3:$LN$1000,108,0),"")+IFERROR(VLOOKUP(A217,'2022-2021'!$B$3:$LN$1000,92,0),""),"")</f>
        <v>13360</v>
      </c>
      <c r="T217" s="10">
        <f>IFERROR(IFERROR(VLOOKUP(A217,'2022-2021'!$B$3:$LN$1000,107,0),"")+IFERROR(VLOOKUP(A217,'2022-2021'!$B$3:$LN$1000,91,0),""),"")</f>
        <v>16456</v>
      </c>
      <c r="U217" s="10">
        <f>IFERROR(IFERROR(VLOOKUP(A217,'2024-2023'!$B$3:$LN$1000,108,0),"")+IFERROR(VLOOKUP(A217,'2024-2023'!$B$3:$LN$1000,92,0),""),"")</f>
        <v>14224</v>
      </c>
      <c r="V217" s="10">
        <f>IFERROR(IFERROR(VLOOKUP(A217,'2024-2023'!$B$3:$LN$1000,107,0),"")+IFERROR(VLOOKUP(A217,'2024-2023'!$B$3:$LN$1000,91,0),""),"")</f>
        <v>11709</v>
      </c>
      <c r="W217">
        <f>IFERROR(IFERROR(VLOOKUP(A217,'2020-2019'!$B$3:$LN$4660,93,0),"")+IFERROR(VLOOKUP(A217,'2020-2019'!$B$3:$LN$4660,109,0),""),"")</f>
        <v>2250</v>
      </c>
      <c r="X217">
        <f>IFERROR(IFERROR(VLOOKUP(A217,'2022-2021'!$B$3:$LN$4660,94,0),"")+IFERROR(VLOOKUP(A217,'2022-2021'!$B$3:$LN$4660,110,0),""),"")</f>
        <v>11602</v>
      </c>
      <c r="Y217">
        <f>IFERROR(IFERROR(VLOOKUP(A217,'2022-2021'!$B$3:$LN$4660,109,0),"")+IFERROR(VLOOKUP(A217,'2022-2021'!$B$3:$LN$4660,93,0),""),"")</f>
        <v>11044</v>
      </c>
      <c r="Z217">
        <f>IFERROR((IFERROR(VLOOKUP(A217,'2024-2023'!$B$3:$LN$4660,110,0),"")+IFERROR(VLOOKUP(A217,'2024-2023'!$B$3:$LN$4660,94,0),"")),"")</f>
        <v>6921</v>
      </c>
      <c r="AA217">
        <f>IFERROR((IFERROR(VLOOKUP(A217,'2024-2023'!$B$3:$LN$4660,93,0),"")+IFERROR(VLOOKUP(A217,'2024-2023'!$B$3:$LN$4660,109,0),"")),"")</f>
        <v>7812</v>
      </c>
      <c r="AB217">
        <f>IFERROR((IFERROR(VLOOKUP(A217,'2020-2019'!$B$3:$LN$466,'2020-2019'!$CV$1,0),"")),"")</f>
        <v>2563</v>
      </c>
      <c r="AC217">
        <f>IFERROR((IFERROR(VLOOKUP(A217,'2022-2021'!$B$3:$LN$4660,100,0),"")),"")</f>
        <v>1458</v>
      </c>
      <c r="AD217">
        <f>IFERROR((IFERROR(VLOOKUP(A217,'2022-2021'!$B$3:$LN$4660,99,0),"")),"")</f>
        <v>5119</v>
      </c>
      <c r="AE217">
        <f>IFERROR((IFERROR(VLOOKUP(A217,'2024-2023'!$B$3:$LN$4660,100,0),"")),"")</f>
        <v>7105</v>
      </c>
      <c r="AF217">
        <f>IFERROR(VLOOKUP(A217,'2024-2023'!$B$3:$LN$4660,99,0),"")</f>
        <v>4401</v>
      </c>
      <c r="AG217">
        <f>IFERROR((IFERROR(VLOOKUP(A217,'2020-2019'!$B$3:$LN$4660,'2020-2019'!$X$1,0),"")+IFERROR(VLOOKUP(A217,'2020-2019'!$B$3:$LN$4660,'2020-2019'!$AN$1,0),"")),"")</f>
        <v>41024</v>
      </c>
      <c r="AH217">
        <f>IFERROR((IFERROR(VLOOKUP(A217,'2022-2021'!$B$3:$LN$4660,24,0),"")+IFERROR(VLOOKUP(A217,'2022-2021'!$B$3:$LN$4660,40,0),"")),"")</f>
        <v>36719</v>
      </c>
      <c r="AI217">
        <f>IFERROR((IFERROR(VLOOKUP(A217,'2022-2021'!$B$3:$LN$4660,23,0),"")+IFERROR(VLOOKUP(A217,'2022-2021'!$B$3:$LN$4660,39,0),"")),"")</f>
        <v>39782</v>
      </c>
      <c r="AJ217">
        <f>IFERROR((IFERROR(VLOOKUP(A217,'2024-2023'!$B$3:$LN$4660,24,0),"")+IFERROR(VLOOKUP(A217,'2024-2023'!$B$3:$LN$4660,40,0),"")),"")</f>
        <v>47772</v>
      </c>
      <c r="AK217">
        <f>IFERROR((IFERROR(VLOOKUP(A217,'2024-2023'!$B$3:$LN$4660,23,0),"")+IFERROR(VLOOKUP(A217,'2024-2023'!$B$3:$LN$4660,39,0),"")),"")</f>
        <v>58813</v>
      </c>
      <c r="AL217">
        <f>IFERROR(VLOOKUP(A217,'2020-2019'!$B$3:$LN$466,'2020-2019'!$AM$1,0),"")</f>
        <v>7</v>
      </c>
      <c r="AM217">
        <f>IFERROR(VLOOKUP(A217,'2022-2021'!$B$3:$LN$4660,38,0),"")</f>
        <v>9</v>
      </c>
      <c r="AN217">
        <f>IFERROR(VLOOKUP(A217,'2022-2021'!$B$3:$LN$4660,37,0),"")</f>
        <v>28</v>
      </c>
      <c r="AO217">
        <f>IFERROR(VLOOKUP(A217,'2024-2023'!$B$3:$LN$4660,38,0),"")</f>
        <v>32</v>
      </c>
      <c r="AP217">
        <f>IFERROR(VLOOKUP(A217,'2024-2023'!$B$3:$LN$4660,37,0),"")</f>
        <v>15</v>
      </c>
      <c r="AQ217">
        <f>IFERROR((IFERROR(VLOOKUP(A217,'2020-2019'!$B$3:$LN$466,'2020-2019'!$BL$1,0),"")+IFERROR(VLOOKUP(A217,'2020-2019'!$B$3:$LN$466,'2020-2019'!$BV$1,0),"")),"")</f>
        <v>11788</v>
      </c>
      <c r="AR217" s="5">
        <f t="shared" si="28"/>
        <v>0.82299999999999995</v>
      </c>
      <c r="AS217" t="str">
        <f>IFERROR(VLOOKUP(A217,риски!$G$2:$H$642,2,0),"")</f>
        <v>низкий</v>
      </c>
      <c r="AT217" t="str">
        <f>IFERROR(VLOOKUP(A217,Реест!A271:$P$30000,15,0),"")</f>
        <v>karat-collector.ru</v>
      </c>
      <c r="AU217" t="str">
        <f>IFERROR(VLOOKUP(A217,old!$A$3:$AU$2001,47,0),"")</f>
        <v>image045</v>
      </c>
      <c r="AV217" s="3">
        <f t="shared" si="29"/>
        <v>1.4336242199687987</v>
      </c>
      <c r="AW217" t="str">
        <f t="shared" si="23"/>
        <v xml:space="preserve"> ООО ПКО «Карат» зарегистрировано по адресу: 625051, Тюменская обл, г Тюмень, ул 30 лет Победы, д. 89, офис 204. Генеральным директором является Корнеев Олег Викторович. Рост доходов компании за 5 лет: 82,3%. Рост финансовых активов компании за 5 лет: 143,36%. Объем заемных средств компании на конец 2024 года: 11788 тыс. руб. ФССП присвоил низкий уровень риска для данного ПКО.</v>
      </c>
      <c r="AX217" t="s">
        <v>22955</v>
      </c>
      <c r="AY217">
        <f>VLOOKUP(A217,'2024-2023'!$B$2:$NY$583,'2024-2023'!$BH$1,0)</f>
        <v>34296</v>
      </c>
      <c r="AZ217">
        <f>VLOOKUP(A217,'2024-2023'!$B$2:$NY$583,71,0)</f>
        <v>11490</v>
      </c>
      <c r="BA217">
        <f>VLOOKUP(A217,'2024-2023'!$B$2:$NY$583,79,0)</f>
        <v>17255</v>
      </c>
      <c r="BB217">
        <f t="shared" si="24"/>
        <v>0.83814439001632846</v>
      </c>
      <c r="BC217" s="6">
        <f t="shared" si="25"/>
        <v>0.1646</v>
      </c>
      <c r="BD217" s="6">
        <f t="shared" si="26"/>
        <v>0.37586471944657956</v>
      </c>
      <c r="BE217" t="str">
        <f t="shared" si="27"/>
        <v>Малая фирма</v>
      </c>
    </row>
    <row r="218" spans="1:57">
      <c r="A218" s="10">
        <v>3015115352</v>
      </c>
      <c r="B218">
        <v>335</v>
      </c>
      <c r="C218" t="s">
        <v>1855</v>
      </c>
      <c r="D218">
        <v>3015115352</v>
      </c>
      <c r="E218" t="s">
        <v>15117</v>
      </c>
      <c r="F218" t="s">
        <v>14191</v>
      </c>
      <c r="G218" s="7">
        <v>43649</v>
      </c>
      <c r="H218">
        <v>7</v>
      </c>
      <c r="I218" t="s">
        <v>73</v>
      </c>
      <c r="J218" t="s">
        <v>20500</v>
      </c>
      <c r="K218" t="s">
        <v>5349</v>
      </c>
      <c r="L218" t="s">
        <v>1859</v>
      </c>
      <c r="M218">
        <f>VLOOKUP(D218,УК!$A$1:$B$599,2,0)/1000</f>
        <v>10</v>
      </c>
      <c r="R218" s="10">
        <f>IFERROR(IFERROR(VLOOKUP(A218,'2020-2019'!$B$3:$LN$466,108,0),"")+IFERROR(VLOOKUP(A218,'2020-2019'!$B$3:$LN$1000,91,0),""),"")</f>
        <v>739</v>
      </c>
      <c r="S218" s="10">
        <f>IFERROR(IFERROR(VLOOKUP(A218,'2022-2021'!$B$3:$LN$1000,108,0),"")+IFERROR(VLOOKUP(A218,'2022-2021'!$B$3:$LN$1000,92,0),""),"")</f>
        <v>6058</v>
      </c>
      <c r="T218" s="10">
        <f>IFERROR(IFERROR(VLOOKUP(A218,'2022-2021'!$B$3:$LN$1000,107,0),"")+IFERROR(VLOOKUP(A218,'2022-2021'!$B$3:$LN$1000,91,0),""),"")</f>
        <v>4832</v>
      </c>
      <c r="U218" s="10">
        <f>IFERROR(IFERROR(VLOOKUP(A218,'2024-2023'!$B$3:$LN$1000,108,0),"")+IFERROR(VLOOKUP(A218,'2024-2023'!$B$3:$LN$1000,92,0),""),"")</f>
        <v>10348</v>
      </c>
      <c r="V218" s="10">
        <f>IFERROR(IFERROR(VLOOKUP(A218,'2024-2023'!$B$3:$LN$1000,107,0),"")+IFERROR(VLOOKUP(A218,'2024-2023'!$B$3:$LN$1000,91,0),""),"")</f>
        <v>9084</v>
      </c>
      <c r="W218">
        <f>IFERROR(IFERROR(VLOOKUP(A218,'2020-2019'!$B$3:$LN$4660,93,0),"")+IFERROR(VLOOKUP(A218,'2020-2019'!$B$3:$LN$4660,109,0),""),"")</f>
        <v>0</v>
      </c>
      <c r="X218">
        <f>IFERROR(IFERROR(VLOOKUP(A218,'2022-2021'!$B$3:$LN$4660,94,0),"")+IFERROR(VLOOKUP(A218,'2022-2021'!$B$3:$LN$4660,110,0),""),"")</f>
        <v>4810</v>
      </c>
      <c r="Y218">
        <f>IFERROR(IFERROR(VLOOKUP(A218,'2022-2021'!$B$3:$LN$4660,109,0),"")+IFERROR(VLOOKUP(A218,'2022-2021'!$B$3:$LN$4660,93,0),""),"")</f>
        <v>3716</v>
      </c>
      <c r="Z218">
        <f>IFERROR((IFERROR(VLOOKUP(A218,'2024-2023'!$B$3:$LN$4660,110,0),"")+IFERROR(VLOOKUP(A218,'2024-2023'!$B$3:$LN$4660,94,0),"")),"")</f>
        <v>7257</v>
      </c>
      <c r="AA218">
        <f>IFERROR((IFERROR(VLOOKUP(A218,'2024-2023'!$B$3:$LN$4660,93,0),"")+IFERROR(VLOOKUP(A218,'2024-2023'!$B$3:$LN$4660,109,0),"")),"")</f>
        <v>6545</v>
      </c>
      <c r="AB218">
        <f>IFERROR((IFERROR(VLOOKUP(A218,'2020-2019'!$B$3:$LN$466,'2020-2019'!$CV$1,0),"")),"")</f>
        <v>694</v>
      </c>
      <c r="AC218">
        <f>IFERROR((IFERROR(VLOOKUP(A218,'2022-2021'!$B$3:$LN$4660,100,0),"")),"")</f>
        <v>1248</v>
      </c>
      <c r="AD218">
        <f>IFERROR((IFERROR(VLOOKUP(A218,'2022-2021'!$B$3:$LN$4660,99,0),"")),"")</f>
        <v>971</v>
      </c>
      <c r="AE218">
        <f>IFERROR((IFERROR(VLOOKUP(A218,'2024-2023'!$B$3:$LN$4660,100,0),"")),"")</f>
        <v>2702</v>
      </c>
      <c r="AF218">
        <f>IFERROR(VLOOKUP(A218,'2024-2023'!$B$3:$LN$4660,99,0),"")</f>
        <v>2266</v>
      </c>
      <c r="AG218">
        <f>IFERROR((IFERROR(VLOOKUP(A218,'2020-2019'!$B$3:$LN$4660,'2020-2019'!$X$1,0),"")+IFERROR(VLOOKUP(A218,'2020-2019'!$B$3:$LN$4660,'2020-2019'!$AN$1,0),"")),"")</f>
        <v>0</v>
      </c>
      <c r="AH218">
        <f>IFERROR((IFERROR(VLOOKUP(A218,'2022-2021'!$B$3:$LN$4660,24,0),"")+IFERROR(VLOOKUP(A218,'2022-2021'!$B$3:$LN$4660,40,0),"")),"")</f>
        <v>0</v>
      </c>
      <c r="AI218">
        <f>IFERROR((IFERROR(VLOOKUP(A218,'2022-2021'!$B$3:$LN$4660,23,0),"")+IFERROR(VLOOKUP(A218,'2022-2021'!$B$3:$LN$4660,39,0),"")),"")</f>
        <v>0</v>
      </c>
      <c r="AJ218">
        <f>IFERROR((IFERROR(VLOOKUP(A218,'2024-2023'!$B$3:$LN$4660,24,0),"")+IFERROR(VLOOKUP(A218,'2024-2023'!$B$3:$LN$4660,40,0),"")),"")</f>
        <v>0</v>
      </c>
      <c r="AK218">
        <f>IFERROR((IFERROR(VLOOKUP(A218,'2024-2023'!$B$3:$LN$4660,23,0),"")+IFERROR(VLOOKUP(A218,'2024-2023'!$B$3:$LN$4660,39,0),"")),"")</f>
        <v>0</v>
      </c>
      <c r="AL218">
        <f>IFERROR(VLOOKUP(A218,'2020-2019'!$B$3:$LN$466,'2020-2019'!$AM$1,0),"")</f>
        <v>10244</v>
      </c>
      <c r="AM218">
        <f>IFERROR(VLOOKUP(A218,'2022-2021'!$B$3:$LN$4660,38,0),"")</f>
        <v>95214</v>
      </c>
      <c r="AN218">
        <f>IFERROR(VLOOKUP(A218,'2022-2021'!$B$3:$LN$4660,37,0),"")</f>
        <v>69687</v>
      </c>
      <c r="AO218">
        <f>IFERROR(VLOOKUP(A218,'2024-2023'!$B$3:$LN$4660,38,0),"")</f>
        <v>70254</v>
      </c>
      <c r="AP218">
        <f>IFERROR(VLOOKUP(A218,'2024-2023'!$B$3:$LN$4660,37,0),"")</f>
        <v>79722</v>
      </c>
      <c r="AQ218">
        <f>IFERROR((IFERROR(VLOOKUP(A218,'2020-2019'!$B$3:$LN$466,'2020-2019'!$BL$1,0),"")+IFERROR(VLOOKUP(A218,'2020-2019'!$B$3:$LN$466,'2020-2019'!$BV$1,0),"")),"")</f>
        <v>1054</v>
      </c>
      <c r="AR218" s="5">
        <f t="shared" si="28"/>
        <v>12.292</v>
      </c>
      <c r="AS218" t="str">
        <f>IFERROR(VLOOKUP(A218,риски!$G$2:$H$642,2,0),"")</f>
        <v>низкий</v>
      </c>
      <c r="AT218" t="str">
        <f>IFERROR(VLOOKUP(A218,Реест!A272:$P$30000,15,0),"")</f>
        <v>astkg.ru</v>
      </c>
      <c r="AU218" t="str">
        <f>IFERROR(VLOOKUP(A218,old!$A$3:$AU$2001,47,0),"")</f>
        <v>image172</v>
      </c>
      <c r="AV218" s="3" t="str">
        <f t="shared" si="29"/>
        <v/>
      </c>
      <c r="AW218" t="str">
        <f t="shared" si="23"/>
        <v xml:space="preserve"> ООО ПКО «АК ГРУПП» зарегистрировано по адресу: 414000, Астраханская обл, Астрахань г, Бабушкина ул, дом № 60, литера Б, офис 11. Генеральным директором является Горянина Оксана Васильевна. Рост доходов компании за 5 лет: 1229,2%. Объем заемных средств компании на конец 2024 года: 1054 тыс. руб. ФССП присвоил низкий уровень риска для данного ПКО.</v>
      </c>
      <c r="AX218" t="s">
        <v>22961</v>
      </c>
      <c r="AY218">
        <f>VLOOKUP(A218,'2024-2023'!$B$2:$NY$583,'2024-2023'!$BH$1,0)</f>
        <v>83295</v>
      </c>
      <c r="AZ218">
        <f>VLOOKUP(A218,'2024-2023'!$B$2:$NY$583,71,0)</f>
        <v>0</v>
      </c>
      <c r="BA218">
        <f>VLOOKUP(A218,'2024-2023'!$B$2:$NY$583,79,0)</f>
        <v>0</v>
      </c>
      <c r="BB218">
        <f t="shared" si="24"/>
        <v>0</v>
      </c>
      <c r="BC218" s="6">
        <f t="shared" si="25"/>
        <v>2.4584000000000001</v>
      </c>
      <c r="BD218" s="6">
        <f t="shared" si="26"/>
        <v>0.24944958168207837</v>
      </c>
      <c r="BE218" t="str">
        <f t="shared" si="27"/>
        <v>Малая фирма</v>
      </c>
    </row>
    <row r="219" spans="1:57">
      <c r="A219" s="10">
        <v>6168004398</v>
      </c>
      <c r="B219">
        <v>256</v>
      </c>
      <c r="C219" t="s">
        <v>1862</v>
      </c>
      <c r="D219">
        <v>6168004398</v>
      </c>
      <c r="E219" t="s">
        <v>15118</v>
      </c>
      <c r="F219" t="s">
        <v>14192</v>
      </c>
      <c r="G219" s="7">
        <v>38460</v>
      </c>
      <c r="H219">
        <v>21</v>
      </c>
      <c r="I219" t="s">
        <v>73</v>
      </c>
      <c r="J219" t="s">
        <v>5206</v>
      </c>
      <c r="K219" t="s">
        <v>5206</v>
      </c>
      <c r="L219" t="s">
        <v>8631</v>
      </c>
      <c r="M219">
        <f>VLOOKUP(D219,УК!$A$1:$B$599,2,0)/1000</f>
        <v>10</v>
      </c>
      <c r="R219" s="10">
        <f>IFERROR(IFERROR(VLOOKUP(A219,'2020-2019'!$B$3:$LN$466,108,0),"")+IFERROR(VLOOKUP(A219,'2020-2019'!$B$3:$LN$1000,91,0),""),"")</f>
        <v>37571</v>
      </c>
      <c r="S219" s="10">
        <f>IFERROR(IFERROR(VLOOKUP(A219,'2022-2021'!$B$3:$LN$1000,108,0),"")+IFERROR(VLOOKUP(A219,'2022-2021'!$B$3:$LN$1000,92,0),""),"")</f>
        <v>21736</v>
      </c>
      <c r="T219" s="10">
        <f>IFERROR(IFERROR(VLOOKUP(A219,'2022-2021'!$B$3:$LN$1000,107,0),"")+IFERROR(VLOOKUP(A219,'2022-2021'!$B$3:$LN$1000,91,0),""),"")</f>
        <v>20529</v>
      </c>
      <c r="U219" s="10">
        <f>IFERROR(IFERROR(VLOOKUP(A219,'2024-2023'!$B$3:$LN$1000,108,0),"")+IFERROR(VLOOKUP(A219,'2024-2023'!$B$3:$LN$1000,92,0),""),"")</f>
        <v>23672</v>
      </c>
      <c r="V219" s="10">
        <f>IFERROR(IFERROR(VLOOKUP(A219,'2024-2023'!$B$3:$LN$1000,107,0),"")+IFERROR(VLOOKUP(A219,'2024-2023'!$B$3:$LN$1000,91,0),""),"")</f>
        <v>24984</v>
      </c>
      <c r="W219">
        <f>IFERROR(IFERROR(VLOOKUP(A219,'2020-2019'!$B$3:$LN$4660,93,0),"")+IFERROR(VLOOKUP(A219,'2020-2019'!$B$3:$LN$4660,109,0),""),"")</f>
        <v>8505</v>
      </c>
      <c r="X219">
        <f>IFERROR(IFERROR(VLOOKUP(A219,'2022-2021'!$B$3:$LN$4660,94,0),"")+IFERROR(VLOOKUP(A219,'2022-2021'!$B$3:$LN$4660,110,0),""),"")</f>
        <v>18</v>
      </c>
      <c r="Y219">
        <f>IFERROR(IFERROR(VLOOKUP(A219,'2022-2021'!$B$3:$LN$4660,109,0),"")+IFERROR(VLOOKUP(A219,'2022-2021'!$B$3:$LN$4660,93,0),""),"")</f>
        <v>15</v>
      </c>
      <c r="Z219">
        <f>IFERROR((IFERROR(VLOOKUP(A219,'2024-2023'!$B$3:$LN$4660,110,0),"")+IFERROR(VLOOKUP(A219,'2024-2023'!$B$3:$LN$4660,94,0),"")),"")</f>
        <v>147</v>
      </c>
      <c r="AA219">
        <f>IFERROR((IFERROR(VLOOKUP(A219,'2024-2023'!$B$3:$LN$4660,93,0),"")+IFERROR(VLOOKUP(A219,'2024-2023'!$B$3:$LN$4660,109,0),"")),"")</f>
        <v>15</v>
      </c>
      <c r="AB219">
        <f>IFERROR((IFERROR(VLOOKUP(A219,'2020-2019'!$B$3:$LN$466,'2020-2019'!$CV$1,0),"")),"")</f>
        <v>32587</v>
      </c>
      <c r="AC219">
        <f>IFERROR((IFERROR(VLOOKUP(A219,'2022-2021'!$B$3:$LN$4660,100,0),"")),"")</f>
        <v>-6303</v>
      </c>
      <c r="AD219">
        <f>IFERROR((IFERROR(VLOOKUP(A219,'2022-2021'!$B$3:$LN$4660,99,0),"")),"")</f>
        <v>1949</v>
      </c>
      <c r="AE219">
        <f>IFERROR((IFERROR(VLOOKUP(A219,'2024-2023'!$B$3:$LN$4660,100,0),"")),"")</f>
        <v>11534</v>
      </c>
      <c r="AF219">
        <f>IFERROR(VLOOKUP(A219,'2024-2023'!$B$3:$LN$4660,99,0),"")</f>
        <v>-33566</v>
      </c>
      <c r="AG219">
        <f>IFERROR((IFERROR(VLOOKUP(A219,'2020-2019'!$B$3:$LN$4660,'2020-2019'!$X$1,0),"")+IFERROR(VLOOKUP(A219,'2020-2019'!$B$3:$LN$4660,'2020-2019'!$AN$1,0),"")),"")</f>
        <v>5482</v>
      </c>
      <c r="AH219">
        <f>IFERROR((IFERROR(VLOOKUP(A219,'2022-2021'!$B$3:$LN$4660,24,0),"")+IFERROR(VLOOKUP(A219,'2022-2021'!$B$3:$LN$4660,40,0),"")),"")</f>
        <v>5148</v>
      </c>
      <c r="AI219">
        <f>IFERROR((IFERROR(VLOOKUP(A219,'2022-2021'!$B$3:$LN$4660,23,0),"")+IFERROR(VLOOKUP(A219,'2022-2021'!$B$3:$LN$4660,39,0),"")),"")</f>
        <v>8224</v>
      </c>
      <c r="AJ219">
        <f>IFERROR((IFERROR(VLOOKUP(A219,'2024-2023'!$B$3:$LN$4660,24,0),"")+IFERROR(VLOOKUP(A219,'2024-2023'!$B$3:$LN$4660,40,0),"")),"")</f>
        <v>8192</v>
      </c>
      <c r="AK219">
        <f>IFERROR((IFERROR(VLOOKUP(A219,'2024-2023'!$B$3:$LN$4660,23,0),"")+IFERROR(VLOOKUP(A219,'2024-2023'!$B$3:$LN$4660,39,0),"")),"")</f>
        <v>0</v>
      </c>
      <c r="AL219">
        <f>IFERROR(VLOOKUP(A219,'2020-2019'!$B$3:$LN$466,'2020-2019'!$AM$1,0),"")</f>
        <v>10307</v>
      </c>
      <c r="AM219">
        <f>IFERROR(VLOOKUP(A219,'2022-2021'!$B$3:$LN$4660,38,0),"")</f>
        <v>36152</v>
      </c>
      <c r="AN219">
        <f>IFERROR(VLOOKUP(A219,'2022-2021'!$B$3:$LN$4660,37,0),"")</f>
        <v>36573</v>
      </c>
      <c r="AO219">
        <f>IFERROR(VLOOKUP(A219,'2024-2023'!$B$3:$LN$4660,38,0),"")</f>
        <v>36288</v>
      </c>
      <c r="AP219">
        <f>IFERROR(VLOOKUP(A219,'2024-2023'!$B$3:$LN$4660,37,0),"")</f>
        <v>16296</v>
      </c>
      <c r="AQ219">
        <f>IFERROR((IFERROR(VLOOKUP(A219,'2020-2019'!$B$3:$LN$466,'2020-2019'!$BL$1,0),"")+IFERROR(VLOOKUP(A219,'2020-2019'!$B$3:$LN$466,'2020-2019'!$BV$1,0),"")),"")</f>
        <v>0</v>
      </c>
      <c r="AR219" s="5">
        <f t="shared" si="28"/>
        <v>0.66500000000000004</v>
      </c>
      <c r="AS219" t="str">
        <f>IFERROR(VLOOKUP(A219,риски!$G$2:$H$642,2,0),"")</f>
        <v>низкий</v>
      </c>
      <c r="AT219" t="str">
        <f>IFERROR(VLOOKUP(A219,Реест!A273:$P$30000,15,0),"")</f>
        <v>pyd.su</v>
      </c>
      <c r="AU219" t="str">
        <f>IFERROR(VLOOKUP(A219,old!$A$3:$AU$2001,47,0),"")</f>
        <v>image171</v>
      </c>
      <c r="AV219" s="3">
        <f t="shared" si="29"/>
        <v>0</v>
      </c>
      <c r="AW219" t="str">
        <f t="shared" si="23"/>
        <v xml:space="preserve"> ООО ПКО «ПУД» зарегистрировано по адресу: 344041, Ростовская обл, Ростов-на-Дону г, Доватора ул, дом № 142А/37. Генеральным директором является Солощенко Дмитрий Владимирович. Рост доходов компании за 5 лет: 66,5%. ФССП присвоил низкий уровень риска для данного ПКО.</v>
      </c>
      <c r="AX219" t="s">
        <v>22920</v>
      </c>
      <c r="AY219">
        <f>VLOOKUP(A219,'2024-2023'!$B$2:$NY$583,'2024-2023'!$BH$1,0)</f>
        <v>19622</v>
      </c>
      <c r="AZ219">
        <f>VLOOKUP(A219,'2024-2023'!$B$2:$NY$583,71,0)</f>
        <v>0</v>
      </c>
      <c r="BA219">
        <f>VLOOKUP(A219,'2024-2023'!$B$2:$NY$583,79,0)</f>
        <v>10223</v>
      </c>
      <c r="BB219">
        <f t="shared" si="24"/>
        <v>0.52099684028131688</v>
      </c>
      <c r="BC219" s="6">
        <f t="shared" si="25"/>
        <v>0.13300000000000001</v>
      </c>
      <c r="BD219" s="6">
        <f t="shared" si="26"/>
        <v>-1.3434998398975344</v>
      </c>
      <c r="BE219" t="str">
        <f t="shared" si="27"/>
        <v>Малая фирма</v>
      </c>
    </row>
    <row r="220" spans="1:57">
      <c r="A220" s="10">
        <v>2130067786</v>
      </c>
      <c r="B220">
        <v>228</v>
      </c>
      <c r="C220" t="s">
        <v>1867</v>
      </c>
      <c r="D220">
        <v>2130067786</v>
      </c>
      <c r="E220" t="s">
        <v>15119</v>
      </c>
      <c r="F220" t="s">
        <v>14193</v>
      </c>
      <c r="G220" s="7">
        <v>40204</v>
      </c>
      <c r="H220">
        <v>16</v>
      </c>
      <c r="I220" t="s">
        <v>73</v>
      </c>
      <c r="J220" t="s">
        <v>5177</v>
      </c>
      <c r="K220" t="s">
        <v>5177</v>
      </c>
      <c r="L220" t="s">
        <v>1871</v>
      </c>
      <c r="M220">
        <f>VLOOKUP(D220,УК!$A$1:$B$599,2,0)/1000</f>
        <v>3810</v>
      </c>
      <c r="R220" s="10">
        <f>IFERROR(IFERROR(VLOOKUP(A220,'2020-2019'!$B$3:$LN$466,108,0),"")+IFERROR(VLOOKUP(A220,'2020-2019'!$B$3:$LN$1000,91,0),""),"")</f>
        <v>8644</v>
      </c>
      <c r="S220" s="10">
        <f>IFERROR(IFERROR(VLOOKUP(A220,'2022-2021'!$B$3:$LN$1000,108,0),"")+IFERROR(VLOOKUP(A220,'2022-2021'!$B$3:$LN$1000,92,0),""),"")</f>
        <v>16274</v>
      </c>
      <c r="T220" s="10">
        <f>IFERROR(IFERROR(VLOOKUP(A220,'2022-2021'!$B$3:$LN$1000,107,0),"")+IFERROR(VLOOKUP(A220,'2022-2021'!$B$3:$LN$1000,91,0),""),"")</f>
        <v>24307</v>
      </c>
      <c r="U220" s="10">
        <f>IFERROR(IFERROR(VLOOKUP(A220,'2024-2023'!$B$3:$LN$1000,108,0),"")+IFERROR(VLOOKUP(A220,'2024-2023'!$B$3:$LN$1000,92,0),""),"")</f>
        <v>31920</v>
      </c>
      <c r="V220" s="10">
        <f>IFERROR(IFERROR(VLOOKUP(A220,'2024-2023'!$B$3:$LN$1000,107,0),"")+IFERROR(VLOOKUP(A220,'2024-2023'!$B$3:$LN$1000,91,0),""),"")</f>
        <v>30518</v>
      </c>
      <c r="W220">
        <f>IFERROR(IFERROR(VLOOKUP(A220,'2020-2019'!$B$3:$LN$4660,93,0),"")+IFERROR(VLOOKUP(A220,'2020-2019'!$B$3:$LN$4660,109,0),""),"")</f>
        <v>7547</v>
      </c>
      <c r="X220">
        <f>IFERROR(IFERROR(VLOOKUP(A220,'2022-2021'!$B$3:$LN$4660,94,0),"")+IFERROR(VLOOKUP(A220,'2022-2021'!$B$3:$LN$4660,110,0),""),"")</f>
        <v>12008</v>
      </c>
      <c r="Y220">
        <f>IFERROR(IFERROR(VLOOKUP(A220,'2022-2021'!$B$3:$LN$4660,109,0),"")+IFERROR(VLOOKUP(A220,'2022-2021'!$B$3:$LN$4660,93,0),""),"")</f>
        <v>18645</v>
      </c>
      <c r="Z220">
        <f>IFERROR((IFERROR(VLOOKUP(A220,'2024-2023'!$B$3:$LN$4660,110,0),"")+IFERROR(VLOOKUP(A220,'2024-2023'!$B$3:$LN$4660,94,0),"")),"")</f>
        <v>25498</v>
      </c>
      <c r="AA220">
        <f>IFERROR((IFERROR(VLOOKUP(A220,'2024-2023'!$B$3:$LN$4660,93,0),"")+IFERROR(VLOOKUP(A220,'2024-2023'!$B$3:$LN$4660,109,0),"")),"")</f>
        <v>25345</v>
      </c>
      <c r="AB220">
        <f>IFERROR((IFERROR(VLOOKUP(A220,'2020-2019'!$B$3:$LN$466,'2020-2019'!$CV$1,0),"")),"")</f>
        <v>1769</v>
      </c>
      <c r="AC220">
        <f>IFERROR((IFERROR(VLOOKUP(A220,'2022-2021'!$B$3:$LN$4660,100,0),"")),"")</f>
        <v>3290</v>
      </c>
      <c r="AD220">
        <f>IFERROR((IFERROR(VLOOKUP(A220,'2022-2021'!$B$3:$LN$4660,99,0),"")),"")</f>
        <v>4640</v>
      </c>
      <c r="AE220">
        <f>IFERROR((IFERROR(VLOOKUP(A220,'2024-2023'!$B$3:$LN$4660,100,0),"")),"")</f>
        <v>4507</v>
      </c>
      <c r="AF220">
        <f>IFERROR(VLOOKUP(A220,'2024-2023'!$B$3:$LN$4660,99,0),"")</f>
        <v>3799</v>
      </c>
      <c r="AG220">
        <f>IFERROR((IFERROR(VLOOKUP(A220,'2020-2019'!$B$3:$LN$4660,'2020-2019'!$X$1,0),"")+IFERROR(VLOOKUP(A220,'2020-2019'!$B$3:$LN$4660,'2020-2019'!$AN$1,0),"")),"")</f>
        <v>11170</v>
      </c>
      <c r="AH220">
        <f>IFERROR((IFERROR(VLOOKUP(A220,'2022-2021'!$B$3:$LN$4660,24,0),"")+IFERROR(VLOOKUP(A220,'2022-2021'!$B$3:$LN$4660,40,0),"")),"")</f>
        <v>12929</v>
      </c>
      <c r="AI220">
        <f>IFERROR((IFERROR(VLOOKUP(A220,'2022-2021'!$B$3:$LN$4660,23,0),"")+IFERROR(VLOOKUP(A220,'2022-2021'!$B$3:$LN$4660,39,0),"")),"")</f>
        <v>18803</v>
      </c>
      <c r="AJ220">
        <f>IFERROR((IFERROR(VLOOKUP(A220,'2024-2023'!$B$3:$LN$4660,24,0),"")+IFERROR(VLOOKUP(A220,'2024-2023'!$B$3:$LN$4660,40,0),"")),"")</f>
        <v>19713</v>
      </c>
      <c r="AK220">
        <f>IFERROR((IFERROR(VLOOKUP(A220,'2024-2023'!$B$3:$LN$4660,23,0),"")+IFERROR(VLOOKUP(A220,'2024-2023'!$B$3:$LN$4660,39,0),"")),"")</f>
        <v>27531</v>
      </c>
      <c r="AL220">
        <f>IFERROR(VLOOKUP(A220,'2020-2019'!$B$3:$LN$466,'2020-2019'!$AM$1,0),"")</f>
        <v>251</v>
      </c>
      <c r="AM220">
        <f>IFERROR(VLOOKUP(A220,'2022-2021'!$B$3:$LN$4660,38,0),"")</f>
        <v>178</v>
      </c>
      <c r="AN220">
        <f>IFERROR(VLOOKUP(A220,'2022-2021'!$B$3:$LN$4660,37,0),"")</f>
        <v>56</v>
      </c>
      <c r="AO220">
        <f>IFERROR(VLOOKUP(A220,'2024-2023'!$B$3:$LN$4660,38,0),"")</f>
        <v>120</v>
      </c>
      <c r="AP220">
        <f>IFERROR(VLOOKUP(A220,'2024-2023'!$B$3:$LN$4660,37,0),"")</f>
        <v>0</v>
      </c>
      <c r="AQ220">
        <f>IFERROR((IFERROR(VLOOKUP(A220,'2020-2019'!$B$3:$LN$466,'2020-2019'!$BL$1,0),"")+IFERROR(VLOOKUP(A220,'2020-2019'!$B$3:$LN$466,'2020-2019'!$BV$1,0),"")),"")</f>
        <v>0</v>
      </c>
      <c r="AR220" s="5">
        <f t="shared" si="28"/>
        <v>3.5310000000000001</v>
      </c>
      <c r="AS220" t="str">
        <f>IFERROR(VLOOKUP(A220,риски!$G$2:$H$642,2,0),"")</f>
        <v>низкий</v>
      </c>
      <c r="AT220" t="str">
        <f>IFERROR(VLOOKUP(A220,Реест!A274:$P$30000,15,0),"")</f>
        <v>kibernix.ru</v>
      </c>
      <c r="AU220" t="str">
        <f>IFERROR(VLOOKUP(A220,old!$A$3:$AU$2001,47,0),"")</f>
        <v>image162</v>
      </c>
      <c r="AV220" s="3">
        <f t="shared" si="29"/>
        <v>2.4647269471799462</v>
      </c>
      <c r="AW220" t="str">
        <f t="shared" si="23"/>
        <v xml:space="preserve"> ООО ПКО «Киберникс» зарегистрировано по адресу: 428024, г. Чебоксары, пр-кт Мира, д. 9, кв. 222А. Генеральным директором является Борисов Алексей Николаевич. Рост доходов компании за 5 лет: 353,1%. Рост финансовых активов компании за 5 лет: 246,47%. ФССП присвоил низкий уровень риска для данного ПКО.</v>
      </c>
      <c r="AX220" t="s">
        <v>22943</v>
      </c>
      <c r="AY220">
        <f>VLOOKUP(A220,'2024-2023'!$B$2:$NY$583,'2024-2023'!$BH$1,0)</f>
        <v>28139</v>
      </c>
      <c r="AZ220">
        <f>VLOOKUP(A220,'2024-2023'!$B$2:$NY$583,71,0)</f>
        <v>0</v>
      </c>
      <c r="BA220">
        <f>VLOOKUP(A220,'2024-2023'!$B$2:$NY$583,79,0)</f>
        <v>0</v>
      </c>
      <c r="BB220">
        <f t="shared" si="24"/>
        <v>0</v>
      </c>
      <c r="BC220" s="6">
        <f t="shared" si="25"/>
        <v>0.70620000000000005</v>
      </c>
      <c r="BD220" s="6">
        <f t="shared" si="26"/>
        <v>0.12448391113441248</v>
      </c>
      <c r="BE220" t="str">
        <f t="shared" si="27"/>
        <v>Малая фирма</v>
      </c>
    </row>
    <row r="221" spans="1:57">
      <c r="A221" s="10">
        <v>7536168865</v>
      </c>
      <c r="B221">
        <v>187</v>
      </c>
      <c r="C221" t="s">
        <v>1874</v>
      </c>
      <c r="D221">
        <v>7536168865</v>
      </c>
      <c r="E221" t="s">
        <v>15120</v>
      </c>
      <c r="F221" t="s">
        <v>14194</v>
      </c>
      <c r="G221" s="7">
        <v>45378</v>
      </c>
      <c r="H221">
        <v>2</v>
      </c>
      <c r="I221" t="s">
        <v>73</v>
      </c>
      <c r="J221" t="s">
        <v>5425</v>
      </c>
      <c r="K221" t="s">
        <v>20505</v>
      </c>
      <c r="L221" t="s">
        <v>8636</v>
      </c>
      <c r="M221">
        <f>VLOOKUP(D221,УК!$A$1:$B$599,2,0)/1000</f>
        <v>10</v>
      </c>
      <c r="R221" s="10">
        <f>IFERROR(IFERROR(VLOOKUP(A221,'2020-2019'!$B$3:$LN$466,108,0),"")+IFERROR(VLOOKUP(A221,'2020-2019'!$B$3:$LN$1000,91,0),""),"")</f>
        <v>1990</v>
      </c>
      <c r="S221" s="10">
        <f>IFERROR(IFERROR(VLOOKUP(A221,'2022-2021'!$B$3:$LN$1000,108,0),"")+IFERROR(VLOOKUP(A221,'2022-2021'!$B$3:$LN$1000,92,0),""),"")</f>
        <v>27571</v>
      </c>
      <c r="T221" s="10">
        <f>IFERROR(IFERROR(VLOOKUP(A221,'2022-2021'!$B$3:$LN$1000,107,0),"")+IFERROR(VLOOKUP(A221,'2022-2021'!$B$3:$LN$1000,91,0),""),"")</f>
        <v>31290</v>
      </c>
      <c r="U221" s="10">
        <f>IFERROR(IFERROR(VLOOKUP(A221,'2024-2023'!$B$3:$LN$1000,108,0),"")+IFERROR(VLOOKUP(A221,'2024-2023'!$B$3:$LN$1000,92,0),""),"")</f>
        <v>43817</v>
      </c>
      <c r="V221" s="10">
        <f>IFERROR(IFERROR(VLOOKUP(A221,'2024-2023'!$B$3:$LN$1000,107,0),"")+IFERROR(VLOOKUP(A221,'2024-2023'!$B$3:$LN$1000,91,0),""),"")</f>
        <v>4497</v>
      </c>
      <c r="W221">
        <f>IFERROR(IFERROR(VLOOKUP(A221,'2020-2019'!$B$3:$LN$4660,93,0),"")+IFERROR(VLOOKUP(A221,'2020-2019'!$B$3:$LN$4660,109,0),""),"")</f>
        <v>25</v>
      </c>
      <c r="X221">
        <f>IFERROR(IFERROR(VLOOKUP(A221,'2022-2021'!$B$3:$LN$4660,94,0),"")+IFERROR(VLOOKUP(A221,'2022-2021'!$B$3:$LN$4660,110,0),""),"")</f>
        <v>17497</v>
      </c>
      <c r="Y221">
        <f>IFERROR(IFERROR(VLOOKUP(A221,'2022-2021'!$B$3:$LN$4660,109,0),"")+IFERROR(VLOOKUP(A221,'2022-2021'!$B$3:$LN$4660,93,0),""),"")</f>
        <v>26535</v>
      </c>
      <c r="Z221">
        <f>IFERROR((IFERROR(VLOOKUP(A221,'2024-2023'!$B$3:$LN$4660,110,0),"")+IFERROR(VLOOKUP(A221,'2024-2023'!$B$3:$LN$4660,94,0),"")),"")</f>
        <v>16545</v>
      </c>
      <c r="AA221">
        <f>IFERROR((IFERROR(VLOOKUP(A221,'2024-2023'!$B$3:$LN$4660,93,0),"")+IFERROR(VLOOKUP(A221,'2024-2023'!$B$3:$LN$4660,109,0),"")),"")</f>
        <v>12277</v>
      </c>
      <c r="AB221">
        <f>IFERROR((IFERROR(VLOOKUP(A221,'2020-2019'!$B$3:$LN$466,'2020-2019'!$CV$1,0),"")),"")</f>
        <v>724</v>
      </c>
      <c r="AC221">
        <f>IFERROR((IFERROR(VLOOKUP(A221,'2022-2021'!$B$3:$LN$4660,100,0),"")),"")</f>
        <v>9995</v>
      </c>
      <c r="AD221">
        <f>IFERROR((IFERROR(VLOOKUP(A221,'2022-2021'!$B$3:$LN$4660,99,0),"")),"")</f>
        <v>4597</v>
      </c>
      <c r="AE221">
        <f>IFERROR((IFERROR(VLOOKUP(A221,'2024-2023'!$B$3:$LN$4660,100,0),"")),"")</f>
        <v>26186</v>
      </c>
      <c r="AF221">
        <f>IFERROR(VLOOKUP(A221,'2024-2023'!$B$3:$LN$4660,99,0),"")</f>
        <v>-8221</v>
      </c>
      <c r="AG221">
        <f>IFERROR((IFERROR(VLOOKUP(A221,'2020-2019'!$B$3:$LN$4660,'2020-2019'!$X$1,0),"")+IFERROR(VLOOKUP(A221,'2020-2019'!$B$3:$LN$4660,'2020-2019'!$AN$1,0),"")),"")</f>
        <v>251</v>
      </c>
      <c r="AH221">
        <f>IFERROR((IFERROR(VLOOKUP(A221,'2022-2021'!$B$3:$LN$4660,24,0),"")+IFERROR(VLOOKUP(A221,'2022-2021'!$B$3:$LN$4660,40,0),"")),"")</f>
        <v>0</v>
      </c>
      <c r="AI221">
        <f>IFERROR((IFERROR(VLOOKUP(A221,'2022-2021'!$B$3:$LN$4660,23,0),"")+IFERROR(VLOOKUP(A221,'2022-2021'!$B$3:$LN$4660,39,0),"")),"")</f>
        <v>0</v>
      </c>
      <c r="AJ221">
        <f>IFERROR((IFERROR(VLOOKUP(A221,'2024-2023'!$B$3:$LN$4660,24,0),"")+IFERROR(VLOOKUP(A221,'2024-2023'!$B$3:$LN$4660,40,0),"")),"")</f>
        <v>0</v>
      </c>
      <c r="AK221">
        <f>IFERROR((IFERROR(VLOOKUP(A221,'2024-2023'!$B$3:$LN$4660,23,0),"")+IFERROR(VLOOKUP(A221,'2024-2023'!$B$3:$LN$4660,39,0),"")),"")</f>
        <v>0</v>
      </c>
      <c r="AL221">
        <f>IFERROR(VLOOKUP(A221,'2020-2019'!$B$3:$LN$466,'2020-2019'!$AM$1,0),"")</f>
        <v>13428</v>
      </c>
      <c r="AM221">
        <f>IFERROR(VLOOKUP(A221,'2022-2021'!$B$3:$LN$4660,38,0),"")</f>
        <v>27675</v>
      </c>
      <c r="AN221">
        <f>IFERROR(VLOOKUP(A221,'2022-2021'!$B$3:$LN$4660,37,0),"")</f>
        <v>117595</v>
      </c>
      <c r="AO221">
        <f>IFERROR(VLOOKUP(A221,'2024-2023'!$B$3:$LN$4660,38,0),"")</f>
        <v>161718</v>
      </c>
      <c r="AP221">
        <f>IFERROR(VLOOKUP(A221,'2024-2023'!$B$3:$LN$4660,37,0),"")</f>
        <v>148385</v>
      </c>
      <c r="AQ221">
        <f>IFERROR((IFERROR(VLOOKUP(A221,'2020-2019'!$B$3:$LN$466,'2020-2019'!$BL$1,0),"")+IFERROR(VLOOKUP(A221,'2020-2019'!$B$3:$LN$466,'2020-2019'!$BV$1,0),"")),"")</f>
        <v>0</v>
      </c>
      <c r="AR221" s="5">
        <f t="shared" si="28"/>
        <v>2.2599999999999998</v>
      </c>
      <c r="AS221" t="str">
        <f>IFERROR(VLOOKUP(A221,риски!$G$2:$H$642,2,0),"")</f>
        <v>низкий</v>
      </c>
      <c r="AT221" t="str">
        <f>IFERROR(VLOOKUP(A221,Реест!A275:$P$30000,15,0),"")</f>
        <v>smartcoll.ru</v>
      </c>
      <c r="AU221" t="str">
        <f>IFERROR(VLOOKUP(A221,old!$A$3:$AU$2001,47,0),"")</f>
        <v>image306</v>
      </c>
      <c r="AV221" s="3">
        <f t="shared" si="29"/>
        <v>0</v>
      </c>
      <c r="AW221" t="str">
        <f t="shared" si="23"/>
        <v xml:space="preserve"> ООО ПКО «Смарт Коллекшн» зарегистрировано по адресу: 672000, Забайкальский край, г Чита, ул Анохина, д 120а, кв 1. Генеральным директором является Романовская Мария Константиновна. Рост доходов компании за 5 лет: 226%. ФССП присвоил низкий уровень риска для данного ПКО.</v>
      </c>
      <c r="AX221" t="s">
        <v>22950</v>
      </c>
      <c r="AY221">
        <f>VLOOKUP(A221,'2024-2023'!$B$2:$NY$583,'2024-2023'!$BH$1,0)</f>
        <v>130988</v>
      </c>
      <c r="AZ221">
        <f>VLOOKUP(A221,'2024-2023'!$B$2:$NY$583,71,0)</f>
        <v>0</v>
      </c>
      <c r="BA221">
        <f>VLOOKUP(A221,'2024-2023'!$B$2:$NY$583,79,0)</f>
        <v>0</v>
      </c>
      <c r="BB221">
        <f t="shared" si="24"/>
        <v>0</v>
      </c>
      <c r="BC221" s="6">
        <f t="shared" si="25"/>
        <v>0.45199999999999996</v>
      </c>
      <c r="BD221" s="6">
        <f t="shared" si="26"/>
        <v>-1.8281076273070935</v>
      </c>
      <c r="BE221" t="str">
        <f t="shared" si="27"/>
        <v>Малая фирма</v>
      </c>
    </row>
    <row r="222" spans="1:57">
      <c r="A222" s="10">
        <v>3459079025</v>
      </c>
      <c r="B222">
        <v>276</v>
      </c>
      <c r="C222" t="s">
        <v>1881</v>
      </c>
      <c r="D222">
        <v>3459079025</v>
      </c>
      <c r="E222" t="s">
        <v>15121</v>
      </c>
      <c r="F222" t="s">
        <v>14195</v>
      </c>
      <c r="G222" s="7">
        <v>43689</v>
      </c>
      <c r="H222">
        <v>7</v>
      </c>
      <c r="I222" t="s">
        <v>73</v>
      </c>
      <c r="J222" t="s">
        <v>5377</v>
      </c>
      <c r="K222" t="s">
        <v>5376</v>
      </c>
      <c r="L222" t="s">
        <v>1885</v>
      </c>
      <c r="M222">
        <f>VLOOKUP(D222,УК!$A$1:$B$599,2,0)/1000</f>
        <v>10</v>
      </c>
      <c r="R222" s="10">
        <f>IFERROR(IFERROR(VLOOKUP(A222,'2020-2019'!$B$3:$LN$466,108,0),"")+IFERROR(VLOOKUP(A222,'2020-2019'!$B$3:$LN$1000,91,0),""),"")</f>
        <v>60</v>
      </c>
      <c r="S222" s="10">
        <f>IFERROR(IFERROR(VLOOKUP(A222,'2022-2021'!$B$3:$LN$1000,108,0),"")+IFERROR(VLOOKUP(A222,'2022-2021'!$B$3:$LN$1000,92,0),""),"")</f>
        <v>283</v>
      </c>
      <c r="T222" s="10">
        <f>IFERROR(IFERROR(VLOOKUP(A222,'2022-2021'!$B$3:$LN$1000,107,0),"")+IFERROR(VLOOKUP(A222,'2022-2021'!$B$3:$LN$1000,91,0),""),"")</f>
        <v>3614</v>
      </c>
      <c r="U222" s="10">
        <f>IFERROR(IFERROR(VLOOKUP(A222,'2024-2023'!$B$3:$LN$1000,108,0),"")+IFERROR(VLOOKUP(A222,'2024-2023'!$B$3:$LN$1000,92,0),""),"")</f>
        <v>18646</v>
      </c>
      <c r="V222" s="10">
        <f>IFERROR(IFERROR(VLOOKUP(A222,'2024-2023'!$B$3:$LN$1000,107,0),"")+IFERROR(VLOOKUP(A222,'2024-2023'!$B$3:$LN$1000,91,0),""),"")</f>
        <v>7432</v>
      </c>
      <c r="W222">
        <f>IFERROR(IFERROR(VLOOKUP(A222,'2020-2019'!$B$3:$LN$4660,93,0),"")+IFERROR(VLOOKUP(A222,'2020-2019'!$B$3:$LN$4660,109,0),""),"")</f>
        <v>9</v>
      </c>
      <c r="X222">
        <f>IFERROR(IFERROR(VLOOKUP(A222,'2022-2021'!$B$3:$LN$4660,94,0),"")+IFERROR(VLOOKUP(A222,'2022-2021'!$B$3:$LN$4660,110,0),""),"")</f>
        <v>1306</v>
      </c>
      <c r="Y222">
        <f>IFERROR(IFERROR(VLOOKUP(A222,'2022-2021'!$B$3:$LN$4660,109,0),"")+IFERROR(VLOOKUP(A222,'2022-2021'!$B$3:$LN$4660,93,0),""),"")</f>
        <v>1704</v>
      </c>
      <c r="Z222">
        <f>IFERROR((IFERROR(VLOOKUP(A222,'2024-2023'!$B$3:$LN$4660,110,0),"")+IFERROR(VLOOKUP(A222,'2024-2023'!$B$3:$LN$4660,94,0),"")),"")</f>
        <v>1728</v>
      </c>
      <c r="AA222">
        <f>IFERROR((IFERROR(VLOOKUP(A222,'2024-2023'!$B$3:$LN$4660,93,0),"")+IFERROR(VLOOKUP(A222,'2024-2023'!$B$3:$LN$4660,109,0),"")),"")</f>
        <v>4291</v>
      </c>
      <c r="AB222">
        <f>IFERROR((IFERROR(VLOOKUP(A222,'2020-2019'!$B$3:$LN$466,'2020-2019'!$CV$1,0),"")),"")</f>
        <v>-4</v>
      </c>
      <c r="AC222">
        <f>IFERROR((IFERROR(VLOOKUP(A222,'2022-2021'!$B$3:$LN$4660,100,0),"")),"")</f>
        <v>-1073</v>
      </c>
      <c r="AD222">
        <f>IFERROR((IFERROR(VLOOKUP(A222,'2022-2021'!$B$3:$LN$4660,99,0),"")),"")</f>
        <v>1833</v>
      </c>
      <c r="AE222">
        <f>IFERROR((IFERROR(VLOOKUP(A222,'2024-2023'!$B$3:$LN$4660,100,0),"")),"")</f>
        <v>15950</v>
      </c>
      <c r="AF222">
        <f>IFERROR(VLOOKUP(A222,'2024-2023'!$B$3:$LN$4660,99,0),"")</f>
        <v>2918</v>
      </c>
      <c r="AG222">
        <f>IFERROR((IFERROR(VLOOKUP(A222,'2020-2019'!$B$3:$LN$4660,'2020-2019'!$X$1,0),"")+IFERROR(VLOOKUP(A222,'2020-2019'!$B$3:$LN$4660,'2020-2019'!$AN$1,0),"")),"")</f>
        <v>10656</v>
      </c>
      <c r="AH222">
        <f>IFERROR((IFERROR(VLOOKUP(A222,'2022-2021'!$B$3:$LN$4660,24,0),"")+IFERROR(VLOOKUP(A222,'2022-2021'!$B$3:$LN$4660,40,0),"")),"")</f>
        <v>0</v>
      </c>
      <c r="AI222">
        <f>IFERROR((IFERROR(VLOOKUP(A222,'2022-2021'!$B$3:$LN$4660,23,0),"")+IFERROR(VLOOKUP(A222,'2022-2021'!$B$3:$LN$4660,39,0),"")),"")</f>
        <v>0</v>
      </c>
      <c r="AJ222">
        <f>IFERROR((IFERROR(VLOOKUP(A222,'2024-2023'!$B$3:$LN$4660,24,0),"")+IFERROR(VLOOKUP(A222,'2024-2023'!$B$3:$LN$4660,40,0),"")),"")</f>
        <v>0</v>
      </c>
      <c r="AK222">
        <f>IFERROR((IFERROR(VLOOKUP(A222,'2024-2023'!$B$3:$LN$4660,23,0),"")+IFERROR(VLOOKUP(A222,'2024-2023'!$B$3:$LN$4660,39,0),"")),"")</f>
        <v>0</v>
      </c>
      <c r="AL222">
        <f>IFERROR(VLOOKUP(A222,'2020-2019'!$B$3:$LN$466,'2020-2019'!$AM$1,0),"")</f>
        <v>3</v>
      </c>
      <c r="AM222">
        <f>IFERROR(VLOOKUP(A222,'2022-2021'!$B$3:$LN$4660,38,0),"")</f>
        <v>10923</v>
      </c>
      <c r="AN222">
        <f>IFERROR(VLOOKUP(A222,'2022-2021'!$B$3:$LN$4660,37,0),"")</f>
        <v>13823</v>
      </c>
      <c r="AO222">
        <f>IFERROR(VLOOKUP(A222,'2024-2023'!$B$3:$LN$4660,38,0),"")</f>
        <v>28331</v>
      </c>
      <c r="AP222">
        <f>IFERROR(VLOOKUP(A222,'2024-2023'!$B$3:$LN$4660,37,0),"")</f>
        <v>30348</v>
      </c>
      <c r="AQ222">
        <f>IFERROR((IFERROR(VLOOKUP(A222,'2020-2019'!$B$3:$LN$466,'2020-2019'!$BL$1,0),"")+IFERROR(VLOOKUP(A222,'2020-2019'!$B$3:$LN$466,'2020-2019'!$BV$1,0),"")),"")</f>
        <v>867</v>
      </c>
      <c r="AR222" s="5">
        <f t="shared" si="28"/>
        <v>123.867</v>
      </c>
      <c r="AS222" t="str">
        <f>IFERROR(VLOOKUP(A222,риски!$G$2:$H$642,2,0),"")</f>
        <v>низкий</v>
      </c>
      <c r="AT222" t="str">
        <f>IFERROR(VLOOKUP(A222,Реест!A276:$P$30000,15,0),"")</f>
        <v>ka-traсk.ru</v>
      </c>
      <c r="AU222" t="str">
        <f>IFERROR(VLOOKUP(A222,old!$A$3:$AU$2001,47,0),"")</f>
        <v>image1001</v>
      </c>
      <c r="AV222" s="3">
        <f t="shared" si="29"/>
        <v>0</v>
      </c>
      <c r="AW222" t="str">
        <f t="shared" si="23"/>
        <v xml:space="preserve"> ООО «ПКО «Трэк» зарегистрировано по адресу: 400005, Волгоградская обл, Волгоград г, им В.И.Ленина пр-кт, дом 86, офис 7/6/701. Генеральным директором является Антропов Игорь Владимирович. Рост доходов компании за 5 лет: 12386,7%. Объем заемных средств компании на конец 2024 года: 867 тыс. руб. ФССП присвоил низкий уровень риска для данного ПКО.</v>
      </c>
      <c r="AX222" t="s">
        <v>22940</v>
      </c>
      <c r="AY222">
        <f>VLOOKUP(A222,'2024-2023'!$B$2:$NY$583,'2024-2023'!$BH$1,0)</f>
        <v>29734</v>
      </c>
      <c r="AZ222">
        <f>VLOOKUP(A222,'2024-2023'!$B$2:$NY$583,71,0)</f>
        <v>0</v>
      </c>
      <c r="BA222">
        <f>VLOOKUP(A222,'2024-2023'!$B$2:$NY$583,79,0)</f>
        <v>0</v>
      </c>
      <c r="BB222">
        <f t="shared" si="24"/>
        <v>0</v>
      </c>
      <c r="BC222" s="6">
        <f t="shared" si="25"/>
        <v>24.773400000000002</v>
      </c>
      <c r="BD222" s="6">
        <f t="shared" si="26"/>
        <v>0.39262648008611412</v>
      </c>
      <c r="BE222" t="str">
        <f t="shared" si="27"/>
        <v>Малая фирма</v>
      </c>
    </row>
    <row r="223" spans="1:57">
      <c r="A223" s="10">
        <v>6451008162</v>
      </c>
      <c r="B223">
        <v>227</v>
      </c>
      <c r="C223" t="s">
        <v>1887</v>
      </c>
      <c r="D223">
        <v>6451008162</v>
      </c>
      <c r="E223" t="s">
        <v>15122</v>
      </c>
      <c r="F223" t="s">
        <v>14196</v>
      </c>
      <c r="G223" s="7">
        <v>42311</v>
      </c>
      <c r="H223">
        <v>10</v>
      </c>
      <c r="I223" t="s">
        <v>73</v>
      </c>
      <c r="J223" t="s">
        <v>5156</v>
      </c>
      <c r="K223" t="s">
        <v>5156</v>
      </c>
      <c r="L223" t="s">
        <v>1891</v>
      </c>
      <c r="M223">
        <f>VLOOKUP(D223,УК!$A$1:$B$599,2,0)/1000</f>
        <v>10</v>
      </c>
      <c r="R223" s="10">
        <f>IFERROR(IFERROR(VLOOKUP(A223,'2020-2019'!$B$3:$LN$466,108,0),"")+IFERROR(VLOOKUP(A223,'2020-2019'!$B$3:$LN$1000,91,0),""),"")</f>
        <v>1536</v>
      </c>
      <c r="S223" s="10">
        <f>IFERROR(IFERROR(VLOOKUP(A223,'2022-2021'!$B$3:$LN$1000,108,0),"")+IFERROR(VLOOKUP(A223,'2022-2021'!$B$3:$LN$1000,92,0),""),"")</f>
        <v>10321</v>
      </c>
      <c r="T223" s="10">
        <f>IFERROR(IFERROR(VLOOKUP(A223,'2022-2021'!$B$3:$LN$1000,107,0),"")+IFERROR(VLOOKUP(A223,'2022-2021'!$B$3:$LN$1000,91,0),""),"")</f>
        <v>22879</v>
      </c>
      <c r="U223" s="10">
        <f>IFERROR(IFERROR(VLOOKUP(A223,'2024-2023'!$B$3:$LN$1000,108,0),"")+IFERROR(VLOOKUP(A223,'2024-2023'!$B$3:$LN$1000,92,0),""),"")</f>
        <v>32508</v>
      </c>
      <c r="V223" s="10">
        <f>IFERROR(IFERROR(VLOOKUP(A223,'2024-2023'!$B$3:$LN$1000,107,0),"")+IFERROR(VLOOKUP(A223,'2024-2023'!$B$3:$LN$1000,91,0),""),"")</f>
        <v>36235</v>
      </c>
      <c r="W223">
        <f>IFERROR(IFERROR(VLOOKUP(A223,'2020-2019'!$B$3:$LN$4660,93,0),"")+IFERROR(VLOOKUP(A223,'2020-2019'!$B$3:$LN$4660,109,0),""),"")</f>
        <v>38</v>
      </c>
      <c r="X223">
        <f>IFERROR(IFERROR(VLOOKUP(A223,'2022-2021'!$B$3:$LN$4660,94,0),"")+IFERROR(VLOOKUP(A223,'2022-2021'!$B$3:$LN$4660,110,0),""),"")</f>
        <v>13879</v>
      </c>
      <c r="Y223">
        <f>IFERROR(IFERROR(VLOOKUP(A223,'2022-2021'!$B$3:$LN$4660,109,0),"")+IFERROR(VLOOKUP(A223,'2022-2021'!$B$3:$LN$4660,93,0),""),"")</f>
        <v>14624</v>
      </c>
      <c r="Z223">
        <f>IFERROR((IFERROR(VLOOKUP(A223,'2024-2023'!$B$3:$LN$4660,110,0),"")+IFERROR(VLOOKUP(A223,'2024-2023'!$B$3:$LN$4660,94,0),"")),"")</f>
        <v>16199</v>
      </c>
      <c r="AA223">
        <f>IFERROR((IFERROR(VLOOKUP(A223,'2024-2023'!$B$3:$LN$4660,93,0),"")+IFERROR(VLOOKUP(A223,'2024-2023'!$B$3:$LN$4660,109,0),"")),"")</f>
        <v>620</v>
      </c>
      <c r="AB223">
        <f>IFERROR((IFERROR(VLOOKUP(A223,'2020-2019'!$B$3:$LN$466,'2020-2019'!$CV$1,0),"")),"")</f>
        <v>-9154</v>
      </c>
      <c r="AC223">
        <f>IFERROR((IFERROR(VLOOKUP(A223,'2022-2021'!$B$3:$LN$4660,100,0),"")),"")</f>
        <v>-3982</v>
      </c>
      <c r="AD223">
        <f>IFERROR((IFERROR(VLOOKUP(A223,'2022-2021'!$B$3:$LN$4660,99,0),"")),"")</f>
        <v>6264</v>
      </c>
      <c r="AE223">
        <f>IFERROR((IFERROR(VLOOKUP(A223,'2024-2023'!$B$3:$LN$4660,100,0),"")),"")</f>
        <v>9561</v>
      </c>
      <c r="AF223">
        <f>IFERROR(VLOOKUP(A223,'2024-2023'!$B$3:$LN$4660,99,0),"")</f>
        <v>12640</v>
      </c>
      <c r="AG223">
        <f>IFERROR((IFERROR(VLOOKUP(A223,'2020-2019'!$B$3:$LN$4660,'2020-2019'!$X$1,0),"")+IFERROR(VLOOKUP(A223,'2020-2019'!$B$3:$LN$4660,'2020-2019'!$AN$1,0),"")),"")</f>
        <v>164641</v>
      </c>
      <c r="AH223">
        <f>IFERROR((IFERROR(VLOOKUP(A223,'2022-2021'!$B$3:$LN$4660,24,0),"")+IFERROR(VLOOKUP(A223,'2022-2021'!$B$3:$LN$4660,40,0),"")),"")</f>
        <v>325487</v>
      </c>
      <c r="AI223">
        <f>IFERROR((IFERROR(VLOOKUP(A223,'2022-2021'!$B$3:$LN$4660,23,0),"")+IFERROR(VLOOKUP(A223,'2022-2021'!$B$3:$LN$4660,39,0),"")),"")</f>
        <v>508102</v>
      </c>
      <c r="AJ223">
        <f>IFERROR((IFERROR(VLOOKUP(A223,'2024-2023'!$B$3:$LN$4660,24,0),"")+IFERROR(VLOOKUP(A223,'2024-2023'!$B$3:$LN$4660,40,0),"")),"")</f>
        <v>446726</v>
      </c>
      <c r="AK223">
        <f>IFERROR((IFERROR(VLOOKUP(A223,'2024-2023'!$B$3:$LN$4660,23,0),"")+IFERROR(VLOOKUP(A223,'2024-2023'!$B$3:$LN$4660,39,0),"")),"")</f>
        <v>422286</v>
      </c>
      <c r="AL223">
        <f>IFERROR(VLOOKUP(A223,'2020-2019'!$B$3:$LN$466,'2020-2019'!$AM$1,0),"")</f>
        <v>58</v>
      </c>
      <c r="AM223">
        <f>IFERROR(VLOOKUP(A223,'2022-2021'!$B$3:$LN$4660,38,0),"")</f>
        <v>255</v>
      </c>
      <c r="AN223">
        <f>IFERROR(VLOOKUP(A223,'2022-2021'!$B$3:$LN$4660,37,0),"")</f>
        <v>724</v>
      </c>
      <c r="AO223">
        <f>IFERROR(VLOOKUP(A223,'2024-2023'!$B$3:$LN$4660,38,0),"")</f>
        <v>5454</v>
      </c>
      <c r="AP223">
        <f>IFERROR(VLOOKUP(A223,'2024-2023'!$B$3:$LN$4660,37,0),"")</f>
        <v>3646</v>
      </c>
      <c r="AQ223">
        <f>IFERROR((IFERROR(VLOOKUP(A223,'2020-2019'!$B$3:$LN$466,'2020-2019'!$BL$1,0),"")+IFERROR(VLOOKUP(A223,'2020-2019'!$B$3:$LN$466,'2020-2019'!$BV$1,0),"")),"")</f>
        <v>8428</v>
      </c>
      <c r="AR223" s="5">
        <f t="shared" si="28"/>
        <v>23.59</v>
      </c>
      <c r="AS223" t="str">
        <f>IFERROR(VLOOKUP(A223,риски!$G$2:$H$642,2,0),"")</f>
        <v>низкий</v>
      </c>
      <c r="AT223" t="str">
        <f>IFERROR(VLOOKUP(A223,Реест!A277:$P$30000,15,0),"")</f>
        <v>sbdebt.ru</v>
      </c>
      <c r="AU223" t="str">
        <f>IFERROR(VLOOKUP(A223,old!$A$3:$AU$2001,47,0),"")</f>
        <v>image126</v>
      </c>
      <c r="AV223" s="3">
        <f t="shared" si="29"/>
        <v>2.5648896690374814</v>
      </c>
      <c r="AW223" t="str">
        <f t="shared" si="23"/>
        <v xml:space="preserve"> ООО «ПКО СТАБИЛЬНОСТЬ БИЗНЕСА» зарегистрировано по адресу: 410004, Саратовская обл, г Саратов, ул им Чернышевского Н.Г., 60/62, 804. Генеральным директором является Ильчук Юрий Александрович. Рост доходов компании за 5 лет: 2359%. Рост финансовых активов компании за 5 лет: 256,49%. Объем заемных средств компании на конец 2024 года: 8428 тыс. руб. ФССП присвоил низкий уровень риска для данного ПКО.</v>
      </c>
      <c r="AX223" t="s">
        <v>22932</v>
      </c>
      <c r="AY223">
        <f>VLOOKUP(A223,'2024-2023'!$B$2:$NY$583,'2024-2023'!$BH$1,0)</f>
        <v>25669</v>
      </c>
      <c r="AZ223">
        <f>VLOOKUP(A223,'2024-2023'!$B$2:$NY$583,71,0)</f>
        <v>0</v>
      </c>
      <c r="BA223">
        <f>VLOOKUP(A223,'2024-2023'!$B$2:$NY$583,79,0)</f>
        <v>406307</v>
      </c>
      <c r="BB223">
        <f t="shared" si="24"/>
        <v>15.828703884062488</v>
      </c>
      <c r="BC223" s="6">
        <f t="shared" si="25"/>
        <v>4.718</v>
      </c>
      <c r="BD223" s="6">
        <f t="shared" si="26"/>
        <v>0.34883400027597627</v>
      </c>
      <c r="BE223" t="str">
        <f t="shared" si="27"/>
        <v>Малая фирма</v>
      </c>
    </row>
    <row r="224" spans="1:57">
      <c r="A224" s="10">
        <v>1655390040</v>
      </c>
      <c r="B224">
        <v>258</v>
      </c>
      <c r="C224" t="s">
        <v>1894</v>
      </c>
      <c r="D224">
        <v>1655390040</v>
      </c>
      <c r="E224" t="s">
        <v>15123</v>
      </c>
      <c r="F224" t="s">
        <v>14197</v>
      </c>
      <c r="G224" s="7">
        <v>42944</v>
      </c>
      <c r="H224">
        <v>9</v>
      </c>
      <c r="I224" t="s">
        <v>73</v>
      </c>
      <c r="J224" t="s">
        <v>5063</v>
      </c>
      <c r="K224" t="s">
        <v>5062</v>
      </c>
      <c r="L224" t="s">
        <v>1898</v>
      </c>
      <c r="M224">
        <f>VLOOKUP(D224,УК!$A$1:$B$599,2,0)/1000</f>
        <v>105</v>
      </c>
      <c r="R224" s="10">
        <f>IFERROR(IFERROR(VLOOKUP(A224,'2020-2019'!$B$3:$LN$466,108,0),"")+IFERROR(VLOOKUP(A224,'2020-2019'!$B$3:$LN$1000,91,0),""),"")</f>
        <v>3694</v>
      </c>
      <c r="S224" s="10">
        <f>IFERROR(IFERROR(VLOOKUP(A224,'2022-2021'!$B$3:$LN$1000,108,0),"")+IFERROR(VLOOKUP(A224,'2022-2021'!$B$3:$LN$1000,92,0),""),"")</f>
        <v>9479</v>
      </c>
      <c r="T224" s="10">
        <f>IFERROR(IFERROR(VLOOKUP(A224,'2022-2021'!$B$3:$LN$1000,107,0),"")+IFERROR(VLOOKUP(A224,'2022-2021'!$B$3:$LN$1000,91,0),""),"")</f>
        <v>10942</v>
      </c>
      <c r="U224" s="10">
        <f>IFERROR(IFERROR(VLOOKUP(A224,'2024-2023'!$B$3:$LN$1000,108,0),"")+IFERROR(VLOOKUP(A224,'2024-2023'!$B$3:$LN$1000,92,0),""),"")</f>
        <v>23100</v>
      </c>
      <c r="V224" s="10">
        <f>IFERROR(IFERROR(VLOOKUP(A224,'2024-2023'!$B$3:$LN$1000,107,0),"")+IFERROR(VLOOKUP(A224,'2024-2023'!$B$3:$LN$1000,91,0),""),"")</f>
        <v>76653</v>
      </c>
      <c r="W224">
        <f>IFERROR(IFERROR(VLOOKUP(A224,'2020-2019'!$B$3:$LN$4660,93,0),"")+IFERROR(VLOOKUP(A224,'2020-2019'!$B$3:$LN$4660,109,0),""),"")</f>
        <v>629</v>
      </c>
      <c r="X224">
        <f>IFERROR(IFERROR(VLOOKUP(A224,'2022-2021'!$B$3:$LN$4660,94,0),"")+IFERROR(VLOOKUP(A224,'2022-2021'!$B$3:$LN$4660,110,0),""),"")</f>
        <v>3265</v>
      </c>
      <c r="Y224">
        <f>IFERROR(IFERROR(VLOOKUP(A224,'2022-2021'!$B$3:$LN$4660,109,0),"")+IFERROR(VLOOKUP(A224,'2022-2021'!$B$3:$LN$4660,93,0),""),"")</f>
        <v>5737</v>
      </c>
      <c r="Z224">
        <f>IFERROR((IFERROR(VLOOKUP(A224,'2024-2023'!$B$3:$LN$4660,110,0),"")+IFERROR(VLOOKUP(A224,'2024-2023'!$B$3:$LN$4660,94,0),"")),"")</f>
        <v>7252</v>
      </c>
      <c r="AA224">
        <f>IFERROR((IFERROR(VLOOKUP(A224,'2024-2023'!$B$3:$LN$4660,93,0),"")+IFERROR(VLOOKUP(A224,'2024-2023'!$B$3:$LN$4660,109,0),"")),"")</f>
        <v>18284</v>
      </c>
      <c r="AB224">
        <f>IFERROR((IFERROR(VLOOKUP(A224,'2020-2019'!$B$3:$LN$466,'2020-2019'!$CV$1,0),"")),"")</f>
        <v>2397</v>
      </c>
      <c r="AC224">
        <f>IFERROR((IFERROR(VLOOKUP(A224,'2022-2021'!$B$3:$LN$4660,100,0),"")),"")</f>
        <v>5756</v>
      </c>
      <c r="AD224">
        <f>IFERROR((IFERROR(VLOOKUP(A224,'2022-2021'!$B$3:$LN$4660,99,0),"")),"")</f>
        <v>4569</v>
      </c>
      <c r="AE224">
        <f>IFERROR((IFERROR(VLOOKUP(A224,'2024-2023'!$B$3:$LN$4660,100,0),"")),"")</f>
        <v>14545</v>
      </c>
      <c r="AF224">
        <f>IFERROR(VLOOKUP(A224,'2024-2023'!$B$3:$LN$4660,99,0),"")</f>
        <v>33617</v>
      </c>
      <c r="AG224">
        <f>IFERROR((IFERROR(VLOOKUP(A224,'2020-2019'!$B$3:$LN$4660,'2020-2019'!$X$1,0),"")+IFERROR(VLOOKUP(A224,'2020-2019'!$B$3:$LN$4660,'2020-2019'!$AN$1,0),"")),"")</f>
        <v>252</v>
      </c>
      <c r="AH224">
        <f>IFERROR((IFERROR(VLOOKUP(A224,'2022-2021'!$B$3:$LN$4660,24,0),"")+IFERROR(VLOOKUP(A224,'2022-2021'!$B$3:$LN$4660,40,0),"")),"")</f>
        <v>180</v>
      </c>
      <c r="AI224">
        <f>IFERROR((IFERROR(VLOOKUP(A224,'2022-2021'!$B$3:$LN$4660,23,0),"")+IFERROR(VLOOKUP(A224,'2022-2021'!$B$3:$LN$4660,39,0),"")),"")</f>
        <v>108</v>
      </c>
      <c r="AJ224">
        <f>IFERROR((IFERROR(VLOOKUP(A224,'2024-2023'!$B$3:$LN$4660,24,0),"")+IFERROR(VLOOKUP(A224,'2024-2023'!$B$3:$LN$4660,40,0),"")),"")</f>
        <v>252</v>
      </c>
      <c r="AK224">
        <f>IFERROR((IFERROR(VLOOKUP(A224,'2024-2023'!$B$3:$LN$4660,23,0),"")+IFERROR(VLOOKUP(A224,'2024-2023'!$B$3:$LN$4660,39,0),"")),"")</f>
        <v>140</v>
      </c>
      <c r="AL224">
        <f>IFERROR(VLOOKUP(A224,'2020-2019'!$B$3:$LN$466,'2020-2019'!$AM$1,0),"")</f>
        <v>21190</v>
      </c>
      <c r="AM224">
        <f>IFERROR(VLOOKUP(A224,'2022-2021'!$B$3:$LN$4660,38,0),"")</f>
        <v>21901</v>
      </c>
      <c r="AN224">
        <f>IFERROR(VLOOKUP(A224,'2022-2021'!$B$3:$LN$4660,37,0),"")</f>
        <v>14602</v>
      </c>
      <c r="AO224">
        <f>IFERROR(VLOOKUP(A224,'2024-2023'!$B$3:$LN$4660,38,0),"")</f>
        <v>22901</v>
      </c>
      <c r="AP224">
        <f>IFERROR(VLOOKUP(A224,'2024-2023'!$B$3:$LN$4660,37,0),"")</f>
        <v>50028</v>
      </c>
      <c r="AQ224">
        <f>IFERROR((IFERROR(VLOOKUP(A224,'2020-2019'!$B$3:$LN$466,'2020-2019'!$BL$1,0),"")+IFERROR(VLOOKUP(A224,'2020-2019'!$B$3:$LN$466,'2020-2019'!$BV$1,0),"")),"")</f>
        <v>275</v>
      </c>
      <c r="AR224" s="5">
        <f t="shared" si="28"/>
        <v>20.751000000000001</v>
      </c>
      <c r="AS224" t="str">
        <f>IFERROR(VLOOKUP(A224,риски!$G$2:$H$642,2,0),"")</f>
        <v>низкий</v>
      </c>
      <c r="AT224" t="str">
        <f>IFERROR(VLOOKUP(A224,Реест!A278:$P$30000,15,0),"")</f>
        <v>айсберг-коллект.рф</v>
      </c>
      <c r="AU224" t="str">
        <f>IFERROR(VLOOKUP(A224,old!$A$3:$AU$2001,47,0),"")</f>
        <v>image086</v>
      </c>
      <c r="AV224" s="3">
        <f t="shared" si="29"/>
        <v>0.55555555555555558</v>
      </c>
      <c r="AW224" t="str">
        <f t="shared" si="23"/>
        <v xml:space="preserve"> ООО «ПКО «Айсберг» зарегистрировано по адресу: 420111, Татарстан респ., Казань г., Чернышевского ул, дом 30Б, офис 18Ц. Генеральным директором является Муратшин Динар Маратович. Рост доходов компании за 5 лет: 2075,1%. Рост финансовых активов компании за 5 лет: 55,56%. Объем заемных средств компании на конец 2024 года: 275 тыс. руб. ФССП присвоил низкий уровень риска для данного ПКО.</v>
      </c>
      <c r="AX224" t="s">
        <v>22942</v>
      </c>
      <c r="AY224">
        <f>VLOOKUP(A224,'2024-2023'!$B$2:$NY$583,'2024-2023'!$BH$1,0)</f>
        <v>46929</v>
      </c>
      <c r="AZ224">
        <f>VLOOKUP(A224,'2024-2023'!$B$2:$NY$583,71,0)</f>
        <v>0</v>
      </c>
      <c r="BA224">
        <f>VLOOKUP(A224,'2024-2023'!$B$2:$NY$583,79,0)</f>
        <v>0</v>
      </c>
      <c r="BB224">
        <f t="shared" si="24"/>
        <v>0</v>
      </c>
      <c r="BC224" s="6">
        <f t="shared" si="25"/>
        <v>4.1501999999999999</v>
      </c>
      <c r="BD224" s="6">
        <f t="shared" si="26"/>
        <v>0.43856078692288625</v>
      </c>
      <c r="BE224" t="str">
        <f t="shared" si="27"/>
        <v>Малая фирма</v>
      </c>
    </row>
    <row r="225" spans="1:57">
      <c r="A225" s="10">
        <v>5407973997</v>
      </c>
      <c r="B225">
        <v>8</v>
      </c>
      <c r="C225" t="s">
        <v>1901</v>
      </c>
      <c r="D225">
        <v>5407973997</v>
      </c>
      <c r="E225" t="s">
        <v>15124</v>
      </c>
      <c r="F225" t="s">
        <v>14198</v>
      </c>
      <c r="G225" s="7">
        <v>43538</v>
      </c>
      <c r="H225">
        <v>7</v>
      </c>
      <c r="I225" t="s">
        <v>73</v>
      </c>
      <c r="J225" t="s">
        <v>23268</v>
      </c>
      <c r="K225" t="s">
        <v>4808</v>
      </c>
      <c r="L225" t="s">
        <v>1905</v>
      </c>
      <c r="M225">
        <f>VLOOKUP(D225,УК!$A$1:$B$599,2,0)/1000</f>
        <v>62.034999999999997</v>
      </c>
      <c r="R225" s="10">
        <f>IFERROR(IFERROR(VLOOKUP(A225,'2020-2019'!$B$3:$LN$466,108,0),"")+IFERROR(VLOOKUP(A225,'2020-2019'!$B$3:$LN$1000,91,0),""),"")</f>
        <v>215252</v>
      </c>
      <c r="S225" s="10">
        <f>IFERROR(IFERROR(VLOOKUP(A225,'2022-2021'!$B$3:$LN$1000,108,0),"")+IFERROR(VLOOKUP(A225,'2022-2021'!$B$3:$LN$1000,92,0),""),"")</f>
        <v>1025945</v>
      </c>
      <c r="T225" s="10">
        <f>IFERROR(IFERROR(VLOOKUP(A225,'2022-2021'!$B$3:$LN$1000,107,0),"")+IFERROR(VLOOKUP(A225,'2022-2021'!$B$3:$LN$1000,91,0),""),"")</f>
        <v>2361430</v>
      </c>
      <c r="U225" s="10">
        <f>IFERROR(IFERROR(VLOOKUP(A225,'2024-2023'!$B$3:$LN$1000,108,0),"")+IFERROR(VLOOKUP(A225,'2024-2023'!$B$3:$LN$1000,92,0),""),"")</f>
        <v>4627147</v>
      </c>
      <c r="V225" s="10">
        <f>IFERROR(IFERROR(VLOOKUP(A225,'2024-2023'!$B$3:$LN$1000,107,0),"")+IFERROR(VLOOKUP(A225,'2024-2023'!$B$3:$LN$1000,91,0),""),"")</f>
        <v>7129755</v>
      </c>
      <c r="W225">
        <f>IFERROR(IFERROR(VLOOKUP(A225,'2020-2019'!$B$3:$LN$4660,93,0),"")+IFERROR(VLOOKUP(A225,'2020-2019'!$B$3:$LN$4660,109,0),""),"")</f>
        <v>38756</v>
      </c>
      <c r="X225">
        <f>IFERROR(IFERROR(VLOOKUP(A225,'2022-2021'!$B$3:$LN$4660,94,0),"")+IFERROR(VLOOKUP(A225,'2022-2021'!$B$3:$LN$4660,110,0),""),"")</f>
        <v>637310</v>
      </c>
      <c r="Y225">
        <f>IFERROR(IFERROR(VLOOKUP(A225,'2022-2021'!$B$3:$LN$4660,109,0),"")+IFERROR(VLOOKUP(A225,'2022-2021'!$B$3:$LN$4660,93,0),""),"")</f>
        <v>1438435</v>
      </c>
      <c r="Z225">
        <f>IFERROR((IFERROR(VLOOKUP(A225,'2024-2023'!$B$3:$LN$4660,110,0),"")+IFERROR(VLOOKUP(A225,'2024-2023'!$B$3:$LN$4660,94,0),"")),"")</f>
        <v>2640709</v>
      </c>
      <c r="AA225">
        <f>IFERROR((IFERROR(VLOOKUP(A225,'2024-2023'!$B$3:$LN$4660,93,0),"")+IFERROR(VLOOKUP(A225,'2024-2023'!$B$3:$LN$4660,109,0),"")),"")</f>
        <v>4214695</v>
      </c>
      <c r="AB225">
        <f>IFERROR((IFERROR(VLOOKUP(A225,'2020-2019'!$B$3:$LN$466,'2020-2019'!$CV$1,0),"")),"")</f>
        <v>158178</v>
      </c>
      <c r="AC225">
        <f>IFERROR((IFERROR(VLOOKUP(A225,'2022-2021'!$B$3:$LN$4660,100,0),"")),"")</f>
        <v>296990</v>
      </c>
      <c r="AD225">
        <f>IFERROR((IFERROR(VLOOKUP(A225,'2022-2021'!$B$3:$LN$4660,99,0),"")),"")</f>
        <v>684861</v>
      </c>
      <c r="AE225">
        <f>IFERROR((IFERROR(VLOOKUP(A225,'2024-2023'!$B$3:$LN$4660,100,0),"")),"")</f>
        <v>1273402</v>
      </c>
      <c r="AF225">
        <f>IFERROR(VLOOKUP(A225,'2024-2023'!$B$3:$LN$4660,99,0),"")</f>
        <v>1879565</v>
      </c>
      <c r="AG225">
        <f>IFERROR((IFERROR(VLOOKUP(A225,'2020-2019'!$B$3:$LN$4660,'2020-2019'!$X$1,0),"")+IFERROR(VLOOKUP(A225,'2020-2019'!$B$3:$LN$4660,'2020-2019'!$AN$1,0),"")),"")</f>
        <v>0</v>
      </c>
      <c r="AH225">
        <f>IFERROR((IFERROR(VLOOKUP(A225,'2022-2021'!$B$3:$LN$4660,24,0),"")+IFERROR(VLOOKUP(A225,'2022-2021'!$B$3:$LN$4660,40,0),"")),"")</f>
        <v>962059</v>
      </c>
      <c r="AI225">
        <f>IFERROR((IFERROR(VLOOKUP(A225,'2022-2021'!$B$3:$LN$4660,23,0),"")+IFERROR(VLOOKUP(A225,'2022-2021'!$B$3:$LN$4660,39,0),"")),"")</f>
        <v>2260288</v>
      </c>
      <c r="AJ225">
        <f>IFERROR((IFERROR(VLOOKUP(A225,'2024-2023'!$B$3:$LN$4660,24,0),"")+IFERROR(VLOOKUP(A225,'2024-2023'!$B$3:$LN$4660,40,0),"")),"")</f>
        <v>3547923</v>
      </c>
      <c r="AK225">
        <f>IFERROR((IFERROR(VLOOKUP(A225,'2024-2023'!$B$3:$LN$4660,23,0),"")+IFERROR(VLOOKUP(A225,'2024-2023'!$B$3:$LN$4660,39,0),"")),"")</f>
        <v>5850603</v>
      </c>
      <c r="AL225">
        <f>IFERROR(VLOOKUP(A225,'2020-2019'!$B$3:$LN$466,'2020-2019'!$AM$1,0),"")</f>
        <v>85547</v>
      </c>
      <c r="AM225">
        <f>IFERROR(VLOOKUP(A225,'2022-2021'!$B$3:$LN$4660,38,0),"")</f>
        <v>116045</v>
      </c>
      <c r="AN225">
        <f>IFERROR(VLOOKUP(A225,'2022-2021'!$B$3:$LN$4660,37,0),"")</f>
        <v>121243</v>
      </c>
      <c r="AO225">
        <f>IFERROR(VLOOKUP(A225,'2024-2023'!$B$3:$LN$4660,38,0),"")</f>
        <v>273368</v>
      </c>
      <c r="AP225">
        <f>IFERROR(VLOOKUP(A225,'2024-2023'!$B$3:$LN$4660,37,0),"")</f>
        <v>104605</v>
      </c>
      <c r="AQ225">
        <f>IFERROR((IFERROR(VLOOKUP(A225,'2020-2019'!$B$3:$LN$466,'2020-2019'!$BL$1,0),"")+IFERROR(VLOOKUP(A225,'2020-2019'!$B$3:$LN$466,'2020-2019'!$BV$1,0),"")),"")</f>
        <v>44142</v>
      </c>
      <c r="AR225" s="5">
        <f t="shared" si="28"/>
        <v>33.122999999999998</v>
      </c>
      <c r="AS225" t="str">
        <f>IFERROR(VLOOKUP(A225,риски!$G$2:$H$642,2,0),"")</f>
        <v>низкий</v>
      </c>
      <c r="AT225" t="str">
        <f>IFERROR(VLOOKUP(A225,Реест!A279:$P$30000,15,0),"")</f>
        <v>pvonline.ru</v>
      </c>
      <c r="AU225" t="str">
        <f>IFERROR(VLOOKUP(A225,old!$A$3:$AU$2001,47,0),"")</f>
        <v>image057</v>
      </c>
      <c r="AV225" s="3">
        <f t="shared" si="29"/>
        <v>6.0813349285230949</v>
      </c>
      <c r="AW225" t="str">
        <f t="shared" si="23"/>
        <v xml:space="preserve"> ООО ПКО «Право онлайн» зарегистрировано по адресу: 630005, Новосибирская область, Новосибирск, Фрунзе, д. 88, этаж 2, офис 21. Генеральным директором является Телятникова Елена Васильевна. Рост доходов компании за 5 лет: 3312,3%. Рост финансовых активов компании за 5 лет: 608,13%. Объем заемных средств компании на конец 2024 года: 44142 тыс. руб. ФССП присвоил низкий уровень риска для данного ПКО.</v>
      </c>
      <c r="AX225" t="s">
        <v>22931</v>
      </c>
      <c r="AY225">
        <f>VLOOKUP(A225,'2024-2023'!$B$2:$NY$583,'2024-2023'!$BH$1,0)</f>
        <v>1067240</v>
      </c>
      <c r="AZ225">
        <f>VLOOKUP(A225,'2024-2023'!$B$2:$NY$583,71,0)</f>
        <v>3985035</v>
      </c>
      <c r="BA225">
        <f>VLOOKUP(A225,'2024-2023'!$B$2:$NY$583,79,0)</f>
        <v>1074710</v>
      </c>
      <c r="BB225">
        <f t="shared" si="24"/>
        <v>4.7409626700648397</v>
      </c>
      <c r="BC225" s="6">
        <f t="shared" si="25"/>
        <v>6.6245999999999992</v>
      </c>
      <c r="BD225" s="6">
        <f t="shared" si="26"/>
        <v>0.26362266305083415</v>
      </c>
      <c r="BE225" t="str">
        <f t="shared" si="27"/>
        <v>Крупная фирма</v>
      </c>
    </row>
    <row r="226" spans="1:57">
      <c r="A226" s="10">
        <v>2221220819</v>
      </c>
      <c r="B226">
        <v>380</v>
      </c>
      <c r="C226" t="s">
        <v>1908</v>
      </c>
      <c r="D226">
        <v>2221220819</v>
      </c>
      <c r="E226" t="s">
        <v>15125</v>
      </c>
      <c r="F226" t="s">
        <v>14199</v>
      </c>
      <c r="G226" s="7">
        <v>42179</v>
      </c>
      <c r="H226">
        <v>11</v>
      </c>
      <c r="I226" t="s">
        <v>73</v>
      </c>
      <c r="J226" t="s">
        <v>5374</v>
      </c>
      <c r="K226" t="s">
        <v>5374</v>
      </c>
      <c r="L226" t="s">
        <v>1912</v>
      </c>
      <c r="M226">
        <f>VLOOKUP(D226,УК!$A$1:$B$599,2,0)/1000</f>
        <v>10000</v>
      </c>
      <c r="R226" s="10">
        <f>IFERROR(IFERROR(VLOOKUP(A226,'2020-2019'!$B$3:$LN$466,108,0),"")+IFERROR(VLOOKUP(A226,'2020-2019'!$B$3:$LN$1000,91,0),""),"")</f>
        <v>1655</v>
      </c>
      <c r="S226" s="10">
        <f>IFERROR(IFERROR(VLOOKUP(A226,'2022-2021'!$B$3:$LN$1000,108,0),"")+IFERROR(VLOOKUP(A226,'2022-2021'!$B$3:$LN$1000,92,0),""),"")</f>
        <v>5263</v>
      </c>
      <c r="T226" s="10">
        <f>IFERROR(IFERROR(VLOOKUP(A226,'2022-2021'!$B$3:$LN$1000,107,0),"")+IFERROR(VLOOKUP(A226,'2022-2021'!$B$3:$LN$1000,91,0),""),"")</f>
        <v>6092</v>
      </c>
      <c r="U226" s="10">
        <f>IFERROR(IFERROR(VLOOKUP(A226,'2024-2023'!$B$3:$LN$1000,108,0),"")+IFERROR(VLOOKUP(A226,'2024-2023'!$B$3:$LN$1000,92,0),""),"")</f>
        <v>6307</v>
      </c>
      <c r="V226" s="10">
        <f>IFERROR(IFERROR(VLOOKUP(A226,'2024-2023'!$B$3:$LN$1000,107,0),"")+IFERROR(VLOOKUP(A226,'2024-2023'!$B$3:$LN$1000,91,0),""),"")</f>
        <v>7557</v>
      </c>
      <c r="W226">
        <f>IFERROR(IFERROR(VLOOKUP(A226,'2020-2019'!$B$3:$LN$4660,93,0),"")+IFERROR(VLOOKUP(A226,'2020-2019'!$B$3:$LN$4660,109,0),""),"")</f>
        <v>417</v>
      </c>
      <c r="X226">
        <f>IFERROR(IFERROR(VLOOKUP(A226,'2022-2021'!$B$3:$LN$4660,94,0),"")+IFERROR(VLOOKUP(A226,'2022-2021'!$B$3:$LN$4660,110,0),""),"")</f>
        <v>959</v>
      </c>
      <c r="Y226">
        <f>IFERROR(IFERROR(VLOOKUP(A226,'2022-2021'!$B$3:$LN$4660,109,0),"")+IFERROR(VLOOKUP(A226,'2022-2021'!$B$3:$LN$4660,93,0),""),"")</f>
        <v>1159</v>
      </c>
      <c r="Z226">
        <f>IFERROR((IFERROR(VLOOKUP(A226,'2024-2023'!$B$3:$LN$4660,110,0),"")+IFERROR(VLOOKUP(A226,'2024-2023'!$B$3:$LN$4660,94,0),"")),"")</f>
        <v>1199</v>
      </c>
      <c r="AA226">
        <f>IFERROR((IFERROR(VLOOKUP(A226,'2024-2023'!$B$3:$LN$4660,93,0),"")+IFERROR(VLOOKUP(A226,'2024-2023'!$B$3:$LN$4660,109,0),"")),"")</f>
        <v>6134</v>
      </c>
      <c r="AB226">
        <f>IFERROR((IFERROR(VLOOKUP(A226,'2020-2019'!$B$3:$LN$466,'2020-2019'!$CV$1,0),"")),"")</f>
        <v>-618</v>
      </c>
      <c r="AC226">
        <f>IFERROR((IFERROR(VLOOKUP(A226,'2022-2021'!$B$3:$LN$4660,100,0),"")),"")</f>
        <v>3561</v>
      </c>
      <c r="AD226">
        <f>IFERROR((IFERROR(VLOOKUP(A226,'2022-2021'!$B$3:$LN$4660,99,0),"")),"")</f>
        <v>4565</v>
      </c>
      <c r="AE226">
        <f>IFERROR((IFERROR(VLOOKUP(A226,'2024-2023'!$B$3:$LN$4660,100,0),"")),"")</f>
        <v>3935</v>
      </c>
      <c r="AF226">
        <f>IFERROR(VLOOKUP(A226,'2024-2023'!$B$3:$LN$4660,99,0),"")</f>
        <v>1125</v>
      </c>
      <c r="AG226">
        <f>IFERROR((IFERROR(VLOOKUP(A226,'2020-2019'!$B$3:$LN$4660,'2020-2019'!$X$1,0),"")+IFERROR(VLOOKUP(A226,'2020-2019'!$B$3:$LN$4660,'2020-2019'!$AN$1,0),"")),"")</f>
        <v>6314</v>
      </c>
      <c r="AH226">
        <f>IFERROR((IFERROR(VLOOKUP(A226,'2022-2021'!$B$3:$LN$4660,24,0),"")+IFERROR(VLOOKUP(A226,'2022-2021'!$B$3:$LN$4660,40,0),"")),"")</f>
        <v>7174</v>
      </c>
      <c r="AI226">
        <f>IFERROR((IFERROR(VLOOKUP(A226,'2022-2021'!$B$3:$LN$4660,23,0),"")+IFERROR(VLOOKUP(A226,'2022-2021'!$B$3:$LN$4660,39,0),"")),"")</f>
        <v>9690</v>
      </c>
      <c r="AJ226">
        <f>IFERROR((IFERROR(VLOOKUP(A226,'2024-2023'!$B$3:$LN$4660,24,0),"")+IFERROR(VLOOKUP(A226,'2024-2023'!$B$3:$LN$4660,40,0),"")),"")</f>
        <v>13512</v>
      </c>
      <c r="AK226">
        <f>IFERROR((IFERROR(VLOOKUP(A226,'2024-2023'!$B$3:$LN$4660,23,0),"")+IFERROR(VLOOKUP(A226,'2024-2023'!$B$3:$LN$4660,39,0),"")),"")</f>
        <v>15992</v>
      </c>
      <c r="AL226">
        <f>IFERROR(VLOOKUP(A226,'2020-2019'!$B$3:$LN$466,'2020-2019'!$AM$1,0),"")</f>
        <v>289</v>
      </c>
      <c r="AM226">
        <f>IFERROR(VLOOKUP(A226,'2022-2021'!$B$3:$LN$4660,38,0),"")</f>
        <v>272</v>
      </c>
      <c r="AN226">
        <f>IFERROR(VLOOKUP(A226,'2022-2021'!$B$3:$LN$4660,37,0),"")</f>
        <v>288</v>
      </c>
      <c r="AO226">
        <f>IFERROR(VLOOKUP(A226,'2024-2023'!$B$3:$LN$4660,38,0),"")</f>
        <v>295</v>
      </c>
      <c r="AP226">
        <f>IFERROR(VLOOKUP(A226,'2024-2023'!$B$3:$LN$4660,37,0),"")</f>
        <v>296</v>
      </c>
      <c r="AQ226">
        <f>IFERROR((IFERROR(VLOOKUP(A226,'2020-2019'!$B$3:$LN$466,'2020-2019'!$BL$1,0),"")+IFERROR(VLOOKUP(A226,'2020-2019'!$B$3:$LN$466,'2020-2019'!$BV$1,0),"")),"")</f>
        <v>6467</v>
      </c>
      <c r="AR226" s="5">
        <f t="shared" si="28"/>
        <v>4.5659999999999998</v>
      </c>
      <c r="AS226" t="str">
        <f>IFERROR(VLOOKUP(A226,риски!$G$2:$H$642,2,0),"")</f>
        <v>низкий</v>
      </c>
      <c r="AT226" t="str">
        <f>IFERROR(VLOOKUP(A226,Реест!A280:$P$30000,15,0),"")</f>
        <v>ooocng.ru</v>
      </c>
      <c r="AU226" t="str">
        <f>IFERROR(VLOOKUP(A226,old!$A$3:$AU$2001,47,0),"")</f>
        <v>image252</v>
      </c>
      <c r="AV226" s="3">
        <f t="shared" si="29"/>
        <v>2.5327842888818499</v>
      </c>
      <c r="AW226" t="str">
        <f t="shared" si="23"/>
        <v xml:space="preserve"> ООО «ПКО «ЦНГ» зарегистрировано по адресу: 656006, Алтайский край, г Барнаул, ул Малахова, д. 154, помещ. 28/1. Генеральным директором является Бух Владислав Артурович. Рост доходов компании за 5 лет: 456,6%. Рост финансовых активов компании за 5 лет: 253,28%. Объем заемных средств компании на конец 2024 года: 6467 тыс. руб. ФССП присвоил низкий уровень риска для данного ПКО.</v>
      </c>
      <c r="AX226" t="s">
        <v>22954</v>
      </c>
      <c r="AY226">
        <f>VLOOKUP(A226,'2024-2023'!$B$2:$NY$583,'2024-2023'!$BH$1,0)</f>
        <v>23244</v>
      </c>
      <c r="AZ226">
        <f>VLOOKUP(A226,'2024-2023'!$B$2:$NY$583,71,0)</f>
        <v>2974</v>
      </c>
      <c r="BA226">
        <f>VLOOKUP(A226,'2024-2023'!$B$2:$NY$583,79,0)</f>
        <v>156</v>
      </c>
      <c r="BB226">
        <f t="shared" si="24"/>
        <v>0.13465840647048702</v>
      </c>
      <c r="BC226" s="6">
        <f t="shared" si="25"/>
        <v>0.91320000000000001</v>
      </c>
      <c r="BD226" s="6">
        <f t="shared" si="26"/>
        <v>0.14886859865025803</v>
      </c>
      <c r="BE226" t="str">
        <f t="shared" si="27"/>
        <v>Малая фирма</v>
      </c>
    </row>
    <row r="227" spans="1:57">
      <c r="A227" s="10">
        <v>7627051864</v>
      </c>
      <c r="B227">
        <v>148</v>
      </c>
      <c r="C227" t="s">
        <v>1915</v>
      </c>
      <c r="D227">
        <v>7627051864</v>
      </c>
      <c r="E227" t="s">
        <v>15126</v>
      </c>
      <c r="F227" t="s">
        <v>14200</v>
      </c>
      <c r="G227" s="7">
        <v>43517</v>
      </c>
      <c r="H227">
        <v>7</v>
      </c>
      <c r="I227" t="s">
        <v>73</v>
      </c>
      <c r="J227" t="s">
        <v>5069</v>
      </c>
      <c r="K227" t="s">
        <v>5068</v>
      </c>
      <c r="L227" t="s">
        <v>8652</v>
      </c>
      <c r="M227">
        <f>VLOOKUP(D227,УК!$A$1:$B$599,2,0)/1000</f>
        <v>10</v>
      </c>
      <c r="R227" s="10">
        <f>IFERROR(IFERROR(VLOOKUP(A227,'2020-2019'!$B$3:$LN$466,108,0),"")+IFERROR(VLOOKUP(A227,'2020-2019'!$B$3:$LN$1000,91,0),""),"")</f>
        <v>33431</v>
      </c>
      <c r="S227" s="10">
        <f>IFERROR(IFERROR(VLOOKUP(A227,'2022-2021'!$B$3:$LN$1000,108,0),"")+IFERROR(VLOOKUP(A227,'2022-2021'!$B$3:$LN$1000,92,0),""),"")</f>
        <v>64641</v>
      </c>
      <c r="T227" s="10">
        <f>IFERROR(IFERROR(VLOOKUP(A227,'2022-2021'!$B$3:$LN$1000,107,0),"")+IFERROR(VLOOKUP(A227,'2022-2021'!$B$3:$LN$1000,91,0),""),"")</f>
        <v>58296</v>
      </c>
      <c r="U227" s="10">
        <f>IFERROR(IFERROR(VLOOKUP(A227,'2024-2023'!$B$3:$LN$1000,108,0),"")+IFERROR(VLOOKUP(A227,'2024-2023'!$B$3:$LN$1000,92,0),""),"")</f>
        <v>76158</v>
      </c>
      <c r="V227" s="10">
        <f>IFERROR(IFERROR(VLOOKUP(A227,'2024-2023'!$B$3:$LN$1000,107,0),"")+IFERROR(VLOOKUP(A227,'2024-2023'!$B$3:$LN$1000,91,0),""),"")</f>
        <v>67007</v>
      </c>
      <c r="W227">
        <f>IFERROR(IFERROR(VLOOKUP(A227,'2020-2019'!$B$3:$LN$4660,93,0),"")+IFERROR(VLOOKUP(A227,'2020-2019'!$B$3:$LN$4660,109,0),""),"")</f>
        <v>2481</v>
      </c>
      <c r="X227">
        <f>IFERROR(IFERROR(VLOOKUP(A227,'2022-2021'!$B$3:$LN$4660,94,0),"")+IFERROR(VLOOKUP(A227,'2022-2021'!$B$3:$LN$4660,110,0),""),"")</f>
        <v>5100</v>
      </c>
      <c r="Y227">
        <f>IFERROR(IFERROR(VLOOKUP(A227,'2022-2021'!$B$3:$LN$4660,109,0),"")+IFERROR(VLOOKUP(A227,'2022-2021'!$B$3:$LN$4660,93,0),""),"")</f>
        <v>10807</v>
      </c>
      <c r="Z227">
        <f>IFERROR((IFERROR(VLOOKUP(A227,'2024-2023'!$B$3:$LN$4660,110,0),"")+IFERROR(VLOOKUP(A227,'2024-2023'!$B$3:$LN$4660,94,0),"")),"")</f>
        <v>21186</v>
      </c>
      <c r="AA227">
        <f>IFERROR((IFERROR(VLOOKUP(A227,'2024-2023'!$B$3:$LN$4660,93,0),"")+IFERROR(VLOOKUP(A227,'2024-2023'!$B$3:$LN$4660,109,0),"")),"")</f>
        <v>15910</v>
      </c>
      <c r="AB227">
        <f>IFERROR((IFERROR(VLOOKUP(A227,'2020-2019'!$B$3:$LN$466,'2020-2019'!$CV$1,0),"")),"")</f>
        <v>5013</v>
      </c>
      <c r="AC227">
        <f>IFERROR((IFERROR(VLOOKUP(A227,'2022-2021'!$B$3:$LN$4660,100,0),"")),"")</f>
        <v>6227</v>
      </c>
      <c r="AD227">
        <f>IFERROR((IFERROR(VLOOKUP(A227,'2022-2021'!$B$3:$LN$4660,99,0),"")),"")</f>
        <v>-3432</v>
      </c>
      <c r="AE227">
        <f>IFERROR((IFERROR(VLOOKUP(A227,'2024-2023'!$B$3:$LN$4660,100,0),"")),"")</f>
        <v>2486</v>
      </c>
      <c r="AF227">
        <f>IFERROR(VLOOKUP(A227,'2024-2023'!$B$3:$LN$4660,99,0),"")</f>
        <v>6138</v>
      </c>
      <c r="AG227">
        <f>IFERROR((IFERROR(VLOOKUP(A227,'2020-2019'!$B$3:$LN$4660,'2020-2019'!$X$1,0),"")+IFERROR(VLOOKUP(A227,'2020-2019'!$B$3:$LN$4660,'2020-2019'!$AN$1,0),"")),"")</f>
        <v>2920</v>
      </c>
      <c r="AH227">
        <f>IFERROR((IFERROR(VLOOKUP(A227,'2022-2021'!$B$3:$LN$4660,24,0),"")+IFERROR(VLOOKUP(A227,'2022-2021'!$B$3:$LN$4660,40,0),"")),"")</f>
        <v>11965</v>
      </c>
      <c r="AI227">
        <f>IFERROR((IFERROR(VLOOKUP(A227,'2022-2021'!$B$3:$LN$4660,23,0),"")+IFERROR(VLOOKUP(A227,'2022-2021'!$B$3:$LN$4660,39,0),"")),"")</f>
        <v>6193</v>
      </c>
      <c r="AJ227">
        <f>IFERROR((IFERROR(VLOOKUP(A227,'2024-2023'!$B$3:$LN$4660,24,0),"")+IFERROR(VLOOKUP(A227,'2024-2023'!$B$3:$LN$4660,40,0),"")),"")</f>
        <v>8264</v>
      </c>
      <c r="AK227">
        <f>IFERROR((IFERROR(VLOOKUP(A227,'2024-2023'!$B$3:$LN$4660,23,0),"")+IFERROR(VLOOKUP(A227,'2024-2023'!$B$3:$LN$4660,39,0),"")),"")</f>
        <v>6161</v>
      </c>
      <c r="AL227">
        <f>IFERROR(VLOOKUP(A227,'2020-2019'!$B$3:$LN$466,'2020-2019'!$AM$1,0),"")</f>
        <v>44947</v>
      </c>
      <c r="AM227">
        <f>IFERROR(VLOOKUP(A227,'2022-2021'!$B$3:$LN$4660,38,0),"")</f>
        <v>35678</v>
      </c>
      <c r="AN227">
        <f>IFERROR(VLOOKUP(A227,'2022-2021'!$B$3:$LN$4660,37,0),"")</f>
        <v>69821</v>
      </c>
      <c r="AO227">
        <f>IFERROR(VLOOKUP(A227,'2024-2023'!$B$3:$LN$4660,38,0),"")</f>
        <v>100541</v>
      </c>
      <c r="AP227">
        <f>IFERROR(VLOOKUP(A227,'2024-2023'!$B$3:$LN$4660,37,0),"")</f>
        <v>42679</v>
      </c>
      <c r="AQ227">
        <f>IFERROR((IFERROR(VLOOKUP(A227,'2020-2019'!$B$3:$LN$466,'2020-2019'!$BL$1,0),"")+IFERROR(VLOOKUP(A227,'2020-2019'!$B$3:$LN$466,'2020-2019'!$BV$1,0),"")),"")</f>
        <v>3621</v>
      </c>
      <c r="AR227" s="5">
        <f t="shared" si="28"/>
        <v>2.004</v>
      </c>
      <c r="AS227" t="str">
        <f>IFERROR(VLOOKUP(A227,риски!$G$2:$H$642,2,0),"")</f>
        <v>низкий</v>
      </c>
      <c r="AT227" t="str">
        <f>IFERROR(VLOOKUP(A227,Реест!A281:$P$30000,15,0),"")</f>
        <v>pkosegment.ru</v>
      </c>
      <c r="AU227" t="str">
        <f>IFERROR(VLOOKUP(A227,old!$A$3:$AU$2001,47,0),"")</f>
        <v>image259</v>
      </c>
      <c r="AV227" s="3">
        <f t="shared" si="29"/>
        <v>2.109931506849315</v>
      </c>
      <c r="AW227" t="str">
        <f t="shared" si="23"/>
        <v xml:space="preserve"> ООО «ПКО» СЕГМЕНТ» зарегистрировано по адресу: 150002, Ярославская обл, г Ярославль, ул Будкина, д. 7, офис 3. Генеральным директором является Мельков Павел Михайлович. Рост доходов компании за 5 лет: 200,4%. Рост финансовых активов компании за 5 лет: 210,99%. Объем заемных средств компании на конец 2024 года: 3621 тыс. руб. ФССП присвоил низкий уровень риска для данного ПКО.</v>
      </c>
      <c r="AX227" t="s">
        <v>22941</v>
      </c>
      <c r="AY227">
        <f>VLOOKUP(A227,'2024-2023'!$B$2:$NY$583,'2024-2023'!$BH$1,0)</f>
        <v>34684</v>
      </c>
      <c r="AZ227">
        <f>VLOOKUP(A227,'2024-2023'!$B$2:$NY$583,71,0)</f>
        <v>9349</v>
      </c>
      <c r="BA227">
        <f>VLOOKUP(A227,'2024-2023'!$B$2:$NY$583,79,0)</f>
        <v>6613</v>
      </c>
      <c r="BB227">
        <f t="shared" si="24"/>
        <v>0.46021220159151194</v>
      </c>
      <c r="BC227" s="6">
        <f t="shared" si="25"/>
        <v>0.40079999999999999</v>
      </c>
      <c r="BD227" s="6">
        <f t="shared" si="26"/>
        <v>9.1602369901652062E-2</v>
      </c>
      <c r="BE227" t="str">
        <f t="shared" si="27"/>
        <v>Малая фирма</v>
      </c>
    </row>
    <row r="228" spans="1:57">
      <c r="A228" s="10">
        <v>2014010500</v>
      </c>
      <c r="B228">
        <v>400</v>
      </c>
      <c r="C228" t="s">
        <v>14202</v>
      </c>
      <c r="D228">
        <v>2014010500</v>
      </c>
      <c r="E228" t="s">
        <v>15128</v>
      </c>
      <c r="F228" t="s">
        <v>14203</v>
      </c>
      <c r="G228" s="7">
        <v>42096</v>
      </c>
      <c r="H228">
        <v>11</v>
      </c>
      <c r="I228" t="s">
        <v>73</v>
      </c>
      <c r="J228" t="s">
        <v>23273</v>
      </c>
      <c r="K228" t="s">
        <v>23273</v>
      </c>
      <c r="L228" t="s">
        <v>1929</v>
      </c>
      <c r="M228">
        <f>VLOOKUP(D228,УК!$A$1:$B$599,2,0)/1000</f>
        <v>10</v>
      </c>
      <c r="R228" s="10">
        <f>IFERROR(IFERROR(VLOOKUP(A228,'2020-2019'!$B$3:$LN$466,108,0),"")+IFERROR(VLOOKUP(A228,'2020-2019'!$B$3:$LN$1000,91,0),""),"")</f>
        <v>5148</v>
      </c>
      <c r="S228" s="10">
        <f>IFERROR(IFERROR(VLOOKUP(A228,'2022-2021'!$B$3:$LN$1000,108,0),"")+IFERROR(VLOOKUP(A228,'2022-2021'!$B$3:$LN$1000,92,0),""),"")</f>
        <v>7403</v>
      </c>
      <c r="T228" s="10">
        <f>IFERROR(IFERROR(VLOOKUP(A228,'2022-2021'!$B$3:$LN$1000,107,0),"")+IFERROR(VLOOKUP(A228,'2022-2021'!$B$3:$LN$1000,91,0),""),"")</f>
        <v>7856</v>
      </c>
      <c r="U228" s="10">
        <f>IFERROR(IFERROR(VLOOKUP(A228,'2024-2023'!$B$3:$LN$1000,108,0),"")+IFERROR(VLOOKUP(A228,'2024-2023'!$B$3:$LN$1000,92,0),""),"")</f>
        <v>4331</v>
      </c>
      <c r="V228" s="10">
        <f>IFERROR(IFERROR(VLOOKUP(A228,'2024-2023'!$B$3:$LN$1000,107,0),"")+IFERROR(VLOOKUP(A228,'2024-2023'!$B$3:$LN$1000,91,0),""),"")</f>
        <v>3854</v>
      </c>
      <c r="W228">
        <f>IFERROR(IFERROR(VLOOKUP(A228,'2020-2019'!$B$3:$LN$4660,93,0),"")+IFERROR(VLOOKUP(A228,'2020-2019'!$B$3:$LN$4660,109,0),""),"")</f>
        <v>116</v>
      </c>
      <c r="X228">
        <f>IFERROR(IFERROR(VLOOKUP(A228,'2022-2021'!$B$3:$LN$4660,94,0),"")+IFERROR(VLOOKUP(A228,'2022-2021'!$B$3:$LN$4660,110,0),""),"")</f>
        <v>1656</v>
      </c>
      <c r="Y228">
        <f>IFERROR(IFERROR(VLOOKUP(A228,'2022-2021'!$B$3:$LN$4660,109,0),"")+IFERROR(VLOOKUP(A228,'2022-2021'!$B$3:$LN$4660,93,0),""),"")</f>
        <v>6309</v>
      </c>
      <c r="Z228">
        <f>IFERROR((IFERROR(VLOOKUP(A228,'2024-2023'!$B$3:$LN$4660,110,0),"")+IFERROR(VLOOKUP(A228,'2024-2023'!$B$3:$LN$4660,94,0),"")),"")</f>
        <v>2191</v>
      </c>
      <c r="AA228">
        <f>IFERROR((IFERROR(VLOOKUP(A228,'2024-2023'!$B$3:$LN$4660,93,0),"")+IFERROR(VLOOKUP(A228,'2024-2023'!$B$3:$LN$4660,109,0),"")),"")</f>
        <v>978</v>
      </c>
      <c r="AB228">
        <f>IFERROR((IFERROR(VLOOKUP(A228,'2020-2019'!$B$3:$LN$466,'2020-2019'!$CV$1,0),"")),"")</f>
        <v>1824</v>
      </c>
      <c r="AC228">
        <f>IFERROR((IFERROR(VLOOKUP(A228,'2022-2021'!$B$3:$LN$4660,100,0),"")),"")</f>
        <v>654</v>
      </c>
      <c r="AD228">
        <f>IFERROR((IFERROR(VLOOKUP(A228,'2022-2021'!$B$3:$LN$4660,99,0),"")),"")</f>
        <v>1028</v>
      </c>
      <c r="AE228">
        <f>IFERROR((IFERROR(VLOOKUP(A228,'2024-2023'!$B$3:$LN$4660,100,0),"")),"")</f>
        <v>2118</v>
      </c>
      <c r="AF228">
        <f>IFERROR(VLOOKUP(A228,'2024-2023'!$B$3:$LN$4660,99,0),"")</f>
        <v>2857</v>
      </c>
      <c r="AG228">
        <f>IFERROR((IFERROR(VLOOKUP(A228,'2020-2019'!$B$3:$LN$4660,'2020-2019'!$X$1,0),"")+IFERROR(VLOOKUP(A228,'2020-2019'!$B$3:$LN$4660,'2020-2019'!$AN$1,0),"")),"")</f>
        <v>30177</v>
      </c>
      <c r="AH228">
        <f>IFERROR((IFERROR(VLOOKUP(A228,'2022-2021'!$B$3:$LN$4660,24,0),"")+IFERROR(VLOOKUP(A228,'2022-2021'!$B$3:$LN$4660,40,0),"")),"")</f>
        <v>36759</v>
      </c>
      <c r="AI228">
        <f>IFERROR((IFERROR(VLOOKUP(A228,'2022-2021'!$B$3:$LN$4660,23,0),"")+IFERROR(VLOOKUP(A228,'2022-2021'!$B$3:$LN$4660,39,0),"")),"")</f>
        <v>31458</v>
      </c>
      <c r="AJ228">
        <f>IFERROR((IFERROR(VLOOKUP(A228,'2024-2023'!$B$3:$LN$4660,24,0),"")+IFERROR(VLOOKUP(A228,'2024-2023'!$B$3:$LN$4660,40,0),"")),"")</f>
        <v>0</v>
      </c>
      <c r="AK228">
        <f>IFERROR((IFERROR(VLOOKUP(A228,'2024-2023'!$B$3:$LN$4660,23,0),"")+IFERROR(VLOOKUP(A228,'2024-2023'!$B$3:$LN$4660,39,0),"")),"")</f>
        <v>0</v>
      </c>
      <c r="AL228">
        <f>IFERROR(VLOOKUP(A228,'2020-2019'!$B$3:$LN$466,'2020-2019'!$AM$1,0),"")</f>
        <v>6725</v>
      </c>
      <c r="AM228">
        <f>IFERROR(VLOOKUP(A228,'2022-2021'!$B$3:$LN$4660,38,0),"")</f>
        <v>13316</v>
      </c>
      <c r="AN228">
        <f>IFERROR(VLOOKUP(A228,'2022-2021'!$B$3:$LN$4660,37,0),"")</f>
        <v>12907</v>
      </c>
      <c r="AO228">
        <f>IFERROR(VLOOKUP(A228,'2024-2023'!$B$3:$LN$4660,38,0),"")</f>
        <v>31452</v>
      </c>
      <c r="AP228">
        <f>IFERROR(VLOOKUP(A228,'2024-2023'!$B$3:$LN$4660,37,0),"")</f>
        <v>31409</v>
      </c>
      <c r="AQ228">
        <f>IFERROR((IFERROR(VLOOKUP(A228,'2020-2019'!$B$3:$LN$466,'2020-2019'!$BL$1,0),"")+IFERROR(VLOOKUP(A228,'2020-2019'!$B$3:$LN$466,'2020-2019'!$BV$1,0),"")),"")</f>
        <v>22269</v>
      </c>
      <c r="AR228" s="5">
        <f t="shared" si="28"/>
        <v>0.749</v>
      </c>
      <c r="AS228" t="str">
        <f>IFERROR(VLOOKUP(A228,риски!$G$2:$H$642,2,0),"")</f>
        <v>низкий</v>
      </c>
      <c r="AT228" t="str">
        <f>IFERROR(VLOOKUP(A228,Реест!A283:$P$30000,15,0),"")</f>
        <v>sberkonsalt.ru</v>
      </c>
      <c r="AU228" t="str">
        <f>IFERROR(VLOOKUP(A228,old!$A$3:$AU$2001,47,0),"")</f>
        <v>image1001</v>
      </c>
      <c r="AV228" s="3">
        <f t="shared" si="29"/>
        <v>0</v>
      </c>
      <c r="AW228" t="str">
        <f t="shared" si="23"/>
        <v xml:space="preserve"> ООО ПКО «СБ-Консалт» зарегистрировано по адресу: 364024, Чеченская Республика, г Грозный, ул Им С.Ш.Лорсанова, д. 10, кабинет 202. Генеральным директором является Зурушев Абу Бадрудиевич. Рост доходов компании за 5 лет: 74,9%. Объем заемных средств компании на конец 2024 года: 22269 тыс. руб. ФССП присвоил низкий уровень риска для данного ПКО.</v>
      </c>
      <c r="AX228" t="s">
        <v>22959</v>
      </c>
      <c r="AY228">
        <f>VLOOKUP(A228,'2024-2023'!$B$2:$NY$583,'2024-2023'!$BH$1,0)</f>
        <v>25535</v>
      </c>
      <c r="AZ228">
        <f>VLOOKUP(A228,'2024-2023'!$B$2:$NY$583,71,0)</f>
        <v>0</v>
      </c>
      <c r="BA228">
        <f>VLOOKUP(A228,'2024-2023'!$B$2:$NY$583,79,0)</f>
        <v>0</v>
      </c>
      <c r="BB228">
        <f t="shared" si="24"/>
        <v>0</v>
      </c>
      <c r="BC228" s="6">
        <f t="shared" si="25"/>
        <v>0.14979999999999999</v>
      </c>
      <c r="BD228" s="6">
        <f t="shared" si="26"/>
        <v>0.74130773222625845</v>
      </c>
      <c r="BE228" t="str">
        <f t="shared" si="27"/>
        <v>Малая фирма</v>
      </c>
    </row>
    <row r="229" spans="1:57">
      <c r="A229" s="10">
        <v>3444214786</v>
      </c>
      <c r="B229">
        <v>211</v>
      </c>
      <c r="C229" t="s">
        <v>1937</v>
      </c>
      <c r="D229">
        <v>3444214786</v>
      </c>
      <c r="E229" t="s">
        <v>15130</v>
      </c>
      <c r="F229" t="s">
        <v>14205</v>
      </c>
      <c r="G229" s="7">
        <v>41795</v>
      </c>
      <c r="H229">
        <v>12</v>
      </c>
      <c r="I229" t="s">
        <v>73</v>
      </c>
      <c r="J229" t="s">
        <v>5153</v>
      </c>
      <c r="K229" t="s">
        <v>5152</v>
      </c>
      <c r="L229" t="s">
        <v>1941</v>
      </c>
      <c r="M229">
        <f>VLOOKUP(D229,УК!$A$1:$B$599,2,0)/1000</f>
        <v>12</v>
      </c>
      <c r="R229" s="10">
        <f>IFERROR(IFERROR(VLOOKUP(A229,'2020-2019'!$B$3:$LN$466,108,0),"")+IFERROR(VLOOKUP(A229,'2020-2019'!$B$3:$LN$1000,91,0),""),"")</f>
        <v>10360</v>
      </c>
      <c r="S229" s="10">
        <f>IFERROR(IFERROR(VLOOKUP(A229,'2022-2021'!$B$3:$LN$1000,108,0),"")+IFERROR(VLOOKUP(A229,'2022-2021'!$B$3:$LN$1000,92,0),""),"")</f>
        <v>28988</v>
      </c>
      <c r="T229" s="10">
        <f>IFERROR(IFERROR(VLOOKUP(A229,'2022-2021'!$B$3:$LN$1000,107,0),"")+IFERROR(VLOOKUP(A229,'2022-2021'!$B$3:$LN$1000,91,0),""),"")</f>
        <v>33272</v>
      </c>
      <c r="U229" s="10">
        <f>IFERROR(IFERROR(VLOOKUP(A229,'2024-2023'!$B$3:$LN$1000,108,0),"")+IFERROR(VLOOKUP(A229,'2024-2023'!$B$3:$LN$1000,92,0),""),"")</f>
        <v>35976</v>
      </c>
      <c r="V229" s="10">
        <f>IFERROR(IFERROR(VLOOKUP(A229,'2024-2023'!$B$3:$LN$1000,107,0),"")+IFERROR(VLOOKUP(A229,'2024-2023'!$B$3:$LN$1000,91,0),""),"")</f>
        <v>36397</v>
      </c>
      <c r="W229">
        <f>IFERROR(IFERROR(VLOOKUP(A229,'2020-2019'!$B$3:$LN$4660,93,0),"")+IFERROR(VLOOKUP(A229,'2020-2019'!$B$3:$LN$4660,109,0),""),"")</f>
        <v>9551</v>
      </c>
      <c r="X229">
        <f>IFERROR(IFERROR(VLOOKUP(A229,'2022-2021'!$B$3:$LN$4660,94,0),"")+IFERROR(VLOOKUP(A229,'2022-2021'!$B$3:$LN$4660,110,0),""),"")</f>
        <v>8314</v>
      </c>
      <c r="Y229">
        <f>IFERROR(IFERROR(VLOOKUP(A229,'2022-2021'!$B$3:$LN$4660,109,0),"")+IFERROR(VLOOKUP(A229,'2022-2021'!$B$3:$LN$4660,93,0),""),"")</f>
        <v>9599</v>
      </c>
      <c r="Z229">
        <f>IFERROR((IFERROR(VLOOKUP(A229,'2024-2023'!$B$3:$LN$4660,110,0),"")+IFERROR(VLOOKUP(A229,'2024-2023'!$B$3:$LN$4660,94,0),"")),"")</f>
        <v>10857</v>
      </c>
      <c r="AA229">
        <f>IFERROR((IFERROR(VLOOKUP(A229,'2024-2023'!$B$3:$LN$4660,93,0),"")+IFERROR(VLOOKUP(A229,'2024-2023'!$B$3:$LN$4660,109,0),"")),"")</f>
        <v>14933</v>
      </c>
      <c r="AB229">
        <f>IFERROR((IFERROR(VLOOKUP(A229,'2020-2019'!$B$3:$LN$466,'2020-2019'!$CV$1,0),"")),"")</f>
        <v>4315</v>
      </c>
      <c r="AC229">
        <f>IFERROR((IFERROR(VLOOKUP(A229,'2022-2021'!$B$3:$LN$4660,100,0),"")),"")</f>
        <v>19339</v>
      </c>
      <c r="AD229">
        <f>IFERROR((IFERROR(VLOOKUP(A229,'2022-2021'!$B$3:$LN$4660,99,0),"")),"")</f>
        <v>22046</v>
      </c>
      <c r="AE229">
        <f>IFERROR((IFERROR(VLOOKUP(A229,'2024-2023'!$B$3:$LN$4660,100,0),"")),"")</f>
        <v>23540</v>
      </c>
      <c r="AF229">
        <f>IFERROR(VLOOKUP(A229,'2024-2023'!$B$3:$LN$4660,99,0),"")</f>
        <v>19834</v>
      </c>
      <c r="AG229">
        <f>IFERROR((IFERROR(VLOOKUP(A229,'2020-2019'!$B$3:$LN$4660,'2020-2019'!$X$1,0),"")+IFERROR(VLOOKUP(A229,'2020-2019'!$B$3:$LN$4660,'2020-2019'!$AN$1,0),"")),"")</f>
        <v>0</v>
      </c>
      <c r="AH229">
        <f>IFERROR((IFERROR(VLOOKUP(A229,'2022-2021'!$B$3:$LN$4660,24,0),"")+IFERROR(VLOOKUP(A229,'2022-2021'!$B$3:$LN$4660,40,0),"")),"")</f>
        <v>0</v>
      </c>
      <c r="AI229">
        <f>IFERROR((IFERROR(VLOOKUP(A229,'2022-2021'!$B$3:$LN$4660,23,0),"")+IFERROR(VLOOKUP(A229,'2022-2021'!$B$3:$LN$4660,39,0),"")),"")</f>
        <v>0</v>
      </c>
      <c r="AJ229">
        <f>IFERROR((IFERROR(VLOOKUP(A229,'2024-2023'!$B$3:$LN$4660,24,0),"")+IFERROR(VLOOKUP(A229,'2024-2023'!$B$3:$LN$4660,40,0),"")),"")</f>
        <v>0</v>
      </c>
      <c r="AK229">
        <f>IFERROR((IFERROR(VLOOKUP(A229,'2024-2023'!$B$3:$LN$4660,23,0),"")+IFERROR(VLOOKUP(A229,'2024-2023'!$B$3:$LN$4660,39,0),"")),"")</f>
        <v>0</v>
      </c>
      <c r="AL229">
        <f>IFERROR(VLOOKUP(A229,'2020-2019'!$B$3:$LN$466,'2020-2019'!$AM$1,0),"")</f>
        <v>52132</v>
      </c>
      <c r="AM229">
        <f>IFERROR(VLOOKUP(A229,'2022-2021'!$B$3:$LN$4660,38,0),"")</f>
        <v>888869</v>
      </c>
      <c r="AN229">
        <f>IFERROR(VLOOKUP(A229,'2022-2021'!$B$3:$LN$4660,37,0),"")</f>
        <v>912359</v>
      </c>
      <c r="AO229">
        <f>IFERROR(VLOOKUP(A229,'2024-2023'!$B$3:$LN$4660,38,0),"")</f>
        <v>951188</v>
      </c>
      <c r="AP229">
        <f>IFERROR(VLOOKUP(A229,'2024-2023'!$B$3:$LN$4660,37,0),"")</f>
        <v>324736</v>
      </c>
      <c r="AQ229">
        <f>IFERROR((IFERROR(VLOOKUP(A229,'2020-2019'!$B$3:$LN$466,'2020-2019'!$BL$1,0),"")+IFERROR(VLOOKUP(A229,'2020-2019'!$B$3:$LN$466,'2020-2019'!$BV$1,0),"")),"")</f>
        <v>0</v>
      </c>
      <c r="AR229" s="5">
        <f t="shared" si="28"/>
        <v>3.5129999999999999</v>
      </c>
      <c r="AS229" t="str">
        <f>IFERROR(VLOOKUP(A229,риски!$G$2:$H$642,2,0),"")</f>
        <v>низкий</v>
      </c>
      <c r="AT229" t="str">
        <f>IFERROR(VLOOKUP(A229,Реест!A285:$P$30000,15,0),"")</f>
        <v>activplyus.ru</v>
      </c>
      <c r="AU229" t="str">
        <f>IFERROR(VLOOKUP(A229,old!$A$3:$AU$2001,47,0),"")</f>
        <v>image042</v>
      </c>
      <c r="AV229" s="3" t="str">
        <f t="shared" si="29"/>
        <v/>
      </c>
      <c r="AW229" t="str">
        <f t="shared" si="23"/>
        <v xml:space="preserve"> ООО «ПКО «АКТИВ+» зарегистрировано по адресу: 400119, Волгоградская область, г.о. город-герой Волгоград, г Волгоград, ул Авиаторская, д. 1б, офис 4. Генеральным директором является Бисингалиев Владимир Ахмедьярович. Рост доходов компании за 5 лет: 351,3%. ФССП присвоил низкий уровень риска для данного ПКО.</v>
      </c>
      <c r="AX229" t="s">
        <v>22940</v>
      </c>
      <c r="AY229">
        <f>VLOOKUP(A229,'2024-2023'!$B$2:$NY$583,'2024-2023'!$BH$1,0)</f>
        <v>21043</v>
      </c>
      <c r="AZ229">
        <f>VLOOKUP(A229,'2024-2023'!$B$2:$NY$583,71,0)</f>
        <v>0</v>
      </c>
      <c r="BA229">
        <f>VLOOKUP(A229,'2024-2023'!$B$2:$NY$583,79,0)</f>
        <v>0</v>
      </c>
      <c r="BB229">
        <f t="shared" si="24"/>
        <v>0</v>
      </c>
      <c r="BC229" s="6">
        <f t="shared" si="25"/>
        <v>0.7026</v>
      </c>
      <c r="BD229" s="6">
        <f t="shared" si="26"/>
        <v>0.54493502211720746</v>
      </c>
      <c r="BE229" t="str">
        <f t="shared" si="27"/>
        <v>Малая фирма</v>
      </c>
    </row>
    <row r="230" spans="1:57">
      <c r="A230" s="10">
        <v>1701061236</v>
      </c>
      <c r="B230">
        <v>329</v>
      </c>
      <c r="C230" t="s">
        <v>1944</v>
      </c>
      <c r="D230">
        <v>1701061236</v>
      </c>
      <c r="E230" t="s">
        <v>15131</v>
      </c>
      <c r="F230" t="s">
        <v>14206</v>
      </c>
      <c r="G230" s="7">
        <v>43258</v>
      </c>
      <c r="H230">
        <v>8</v>
      </c>
      <c r="I230" t="s">
        <v>73</v>
      </c>
      <c r="J230" t="s">
        <v>5386</v>
      </c>
      <c r="K230" t="s">
        <v>5385</v>
      </c>
      <c r="L230" t="s">
        <v>8662</v>
      </c>
      <c r="M230">
        <f>VLOOKUP(D230,УК!$A$1:$B$599,2,0)/1000</f>
        <v>10</v>
      </c>
      <c r="R230" s="10">
        <f>IFERROR(IFERROR(VLOOKUP(A230,'2020-2019'!$B$3:$LN$466,108,0),"")+IFERROR(VLOOKUP(A230,'2020-2019'!$B$3:$LN$1000,91,0),""),"")</f>
        <v>193701</v>
      </c>
      <c r="S230" s="10">
        <f>IFERROR(IFERROR(VLOOKUP(A230,'2022-2021'!$B$3:$LN$1000,108,0),"")+IFERROR(VLOOKUP(A230,'2022-2021'!$B$3:$LN$1000,92,0),""),"")</f>
        <v>76629</v>
      </c>
      <c r="T230" s="10">
        <f>IFERROR(IFERROR(VLOOKUP(A230,'2022-2021'!$B$3:$LN$1000,107,0),"")+IFERROR(VLOOKUP(A230,'2022-2021'!$B$3:$LN$1000,91,0),""),"")</f>
        <v>1032</v>
      </c>
      <c r="U230" s="10">
        <f>IFERROR(IFERROR(VLOOKUP(A230,'2024-2023'!$B$3:$LN$1000,108,0),"")+IFERROR(VLOOKUP(A230,'2024-2023'!$B$3:$LN$1000,92,0),""),"")</f>
        <v>10963</v>
      </c>
      <c r="V230" s="10">
        <f>IFERROR(IFERROR(VLOOKUP(A230,'2024-2023'!$B$3:$LN$1000,107,0),"")+IFERROR(VLOOKUP(A230,'2024-2023'!$B$3:$LN$1000,91,0),""),"")</f>
        <v>6588</v>
      </c>
      <c r="W230">
        <f>IFERROR(IFERROR(VLOOKUP(A230,'2020-2019'!$B$3:$LN$4660,93,0),"")+IFERROR(VLOOKUP(A230,'2020-2019'!$B$3:$LN$4660,109,0),""),"")</f>
        <v>9817</v>
      </c>
      <c r="X230">
        <f>IFERROR(IFERROR(VLOOKUP(A230,'2022-2021'!$B$3:$LN$4660,94,0),"")+IFERROR(VLOOKUP(A230,'2022-2021'!$B$3:$LN$4660,110,0),""),"")</f>
        <v>17241</v>
      </c>
      <c r="Y230">
        <f>IFERROR(IFERROR(VLOOKUP(A230,'2022-2021'!$B$3:$LN$4660,109,0),"")+IFERROR(VLOOKUP(A230,'2022-2021'!$B$3:$LN$4660,93,0),""),"")</f>
        <v>-2395</v>
      </c>
      <c r="Z230">
        <f>IFERROR((IFERROR(VLOOKUP(A230,'2024-2023'!$B$3:$LN$4660,110,0),"")+IFERROR(VLOOKUP(A230,'2024-2023'!$B$3:$LN$4660,94,0),"")),"")</f>
        <v>2196</v>
      </c>
      <c r="AA230">
        <f>IFERROR((IFERROR(VLOOKUP(A230,'2024-2023'!$B$3:$LN$4660,93,0),"")+IFERROR(VLOOKUP(A230,'2024-2023'!$B$3:$LN$4660,109,0),"")),"")</f>
        <v>1450</v>
      </c>
      <c r="AB230">
        <f>IFERROR((IFERROR(VLOOKUP(A230,'2020-2019'!$B$3:$LN$466,'2020-2019'!$CV$1,0),"")),"")</f>
        <v>183557</v>
      </c>
      <c r="AC230">
        <f>IFERROR((IFERROR(VLOOKUP(A230,'2022-2021'!$B$3:$LN$4660,100,0),"")),"")</f>
        <v>59133</v>
      </c>
      <c r="AD230">
        <f>IFERROR((IFERROR(VLOOKUP(A230,'2022-2021'!$B$3:$LN$4660,99,0),"")),"")</f>
        <v>-1502</v>
      </c>
      <c r="AE230">
        <f>IFERROR((IFERROR(VLOOKUP(A230,'2024-2023'!$B$3:$LN$4660,100,0),"")),"")</f>
        <v>8388</v>
      </c>
      <c r="AF230">
        <f>IFERROR(VLOOKUP(A230,'2024-2023'!$B$3:$LN$4660,99,0),"")</f>
        <v>4973</v>
      </c>
      <c r="AG230">
        <f>IFERROR((IFERROR(VLOOKUP(A230,'2020-2019'!$B$3:$LN$4660,'2020-2019'!$X$1,0),"")+IFERROR(VLOOKUP(A230,'2020-2019'!$B$3:$LN$4660,'2020-2019'!$AN$1,0),"")),"")</f>
        <v>0</v>
      </c>
      <c r="AH230">
        <f>IFERROR((IFERROR(VLOOKUP(A230,'2022-2021'!$B$3:$LN$4660,24,0),"")+IFERROR(VLOOKUP(A230,'2022-2021'!$B$3:$LN$4660,40,0),"")),"")</f>
        <v>0</v>
      </c>
      <c r="AI230">
        <f>IFERROR((IFERROR(VLOOKUP(A230,'2022-2021'!$B$3:$LN$4660,23,0),"")+IFERROR(VLOOKUP(A230,'2022-2021'!$B$3:$LN$4660,39,0),"")),"")</f>
        <v>0</v>
      </c>
      <c r="AJ230">
        <f>IFERROR((IFERROR(VLOOKUP(A230,'2024-2023'!$B$3:$LN$4660,24,0),"")+IFERROR(VLOOKUP(A230,'2024-2023'!$B$3:$LN$4660,40,0),"")),"")</f>
        <v>0</v>
      </c>
      <c r="AK230">
        <f>IFERROR((IFERROR(VLOOKUP(A230,'2024-2023'!$B$3:$LN$4660,23,0),"")+IFERROR(VLOOKUP(A230,'2024-2023'!$B$3:$LN$4660,39,0),"")),"")</f>
        <v>0</v>
      </c>
      <c r="AL230">
        <f>IFERROR(VLOOKUP(A230,'2020-2019'!$B$3:$LN$466,'2020-2019'!$AM$1,0),"")</f>
        <v>0</v>
      </c>
      <c r="AM230">
        <f>IFERROR(VLOOKUP(A230,'2022-2021'!$B$3:$LN$4660,38,0),"")</f>
        <v>264320</v>
      </c>
      <c r="AN230">
        <f>IFERROR(VLOOKUP(A230,'2022-2021'!$B$3:$LN$4660,37,0),"")</f>
        <v>224024</v>
      </c>
      <c r="AO230">
        <f>IFERROR(VLOOKUP(A230,'2024-2023'!$B$3:$LN$4660,38,0),"")</f>
        <v>232558</v>
      </c>
      <c r="AP230">
        <f>IFERROR(VLOOKUP(A230,'2024-2023'!$B$3:$LN$4660,37,0),"")</f>
        <v>233449</v>
      </c>
      <c r="AQ230">
        <f>IFERROR((IFERROR(VLOOKUP(A230,'2020-2019'!$B$3:$LN$466,'2020-2019'!$BL$1,0),"")+IFERROR(VLOOKUP(A230,'2020-2019'!$B$3:$LN$466,'2020-2019'!$BV$1,0),"")),"")</f>
        <v>10545</v>
      </c>
      <c r="AR230" s="5">
        <f t="shared" si="28"/>
        <v>3.4000000000000002E-2</v>
      </c>
      <c r="AS230" t="str">
        <f>IFERROR(VLOOKUP(A230,риски!$G$2:$H$642,2,0),"")</f>
        <v>низкий</v>
      </c>
      <c r="AT230" t="str">
        <f>IFERROR(VLOOKUP(A230,Реест!A286:$P$30000,15,0),"")</f>
        <v>omega-collector.ru</v>
      </c>
      <c r="AU230" t="str">
        <f>IFERROR(VLOOKUP(A230,old!$A$3:$AU$2001,47,0),"")</f>
        <v>image272</v>
      </c>
      <c r="AV230" s="3" t="str">
        <f t="shared" si="29"/>
        <v/>
      </c>
      <c r="AW230" t="str">
        <f t="shared" si="23"/>
        <v xml:space="preserve"> ООО ПКО «Омега» зарегистрировано по адресу: г. Кызыл, ул. Московская, Д. 24, Этаж 2, ОФИС 11Б, 667010. Генеральным директором является Бады Аэлита Сарыг-ооловна. Рост доходов компании за 5 лет: 3,4%. Объем заемных средств компании на конец 2024 года: 10545 тыс. руб. ФССП присвоил низкий уровень риска для данного ПКО.</v>
      </c>
      <c r="AX230" t="s">
        <v>22962</v>
      </c>
      <c r="AY230">
        <f>VLOOKUP(A230,'2024-2023'!$B$2:$NY$583,'2024-2023'!$BH$1,0)</f>
        <v>228964</v>
      </c>
      <c r="AZ230">
        <f>VLOOKUP(A230,'2024-2023'!$B$2:$NY$583,71,0)</f>
        <v>0</v>
      </c>
      <c r="BA230">
        <f>VLOOKUP(A230,'2024-2023'!$B$2:$NY$583,79,0)</f>
        <v>0</v>
      </c>
      <c r="BB230">
        <f t="shared" si="24"/>
        <v>0</v>
      </c>
      <c r="BC230" s="6">
        <f t="shared" si="25"/>
        <v>6.8000000000000005E-3</v>
      </c>
      <c r="BD230" s="6">
        <f t="shared" si="26"/>
        <v>0.75485731633272612</v>
      </c>
      <c r="BE230" t="str">
        <f t="shared" si="27"/>
        <v>Малая фирма</v>
      </c>
    </row>
    <row r="231" spans="1:57">
      <c r="A231" s="10">
        <v>5257193554</v>
      </c>
      <c r="B231">
        <v>311</v>
      </c>
      <c r="C231" t="s">
        <v>1951</v>
      </c>
      <c r="D231">
        <v>5257193554</v>
      </c>
      <c r="E231" t="s">
        <v>15132</v>
      </c>
      <c r="F231" t="s">
        <v>14209</v>
      </c>
      <c r="G231" s="7">
        <v>43781</v>
      </c>
      <c r="H231">
        <v>6</v>
      </c>
      <c r="I231" t="s">
        <v>73</v>
      </c>
      <c r="J231" t="s">
        <v>5315</v>
      </c>
      <c r="K231" t="s">
        <v>5314</v>
      </c>
      <c r="L231" t="s">
        <v>1955</v>
      </c>
      <c r="M231">
        <f>VLOOKUP(D231,УК!$A$1:$B$599,2,0)/1000</f>
        <v>3010</v>
      </c>
      <c r="R231" s="10">
        <f>IFERROR(IFERROR(VLOOKUP(A231,'2020-2019'!$B$3:$LN$466,108,0),"")+IFERROR(VLOOKUP(A231,'2020-2019'!$B$3:$LN$1000,91,0),""),"")</f>
        <v>1876</v>
      </c>
      <c r="S231" s="10">
        <f>IFERROR(IFERROR(VLOOKUP(A231,'2022-2021'!$B$3:$LN$1000,108,0),"")+IFERROR(VLOOKUP(A231,'2022-2021'!$B$3:$LN$1000,92,0),""),"")</f>
        <v>6962</v>
      </c>
      <c r="T231" s="10">
        <f>IFERROR(IFERROR(VLOOKUP(A231,'2022-2021'!$B$3:$LN$1000,107,0),"")+IFERROR(VLOOKUP(A231,'2022-2021'!$B$3:$LN$1000,91,0),""),"")</f>
        <v>8468</v>
      </c>
      <c r="U231" s="10">
        <f>IFERROR(IFERROR(VLOOKUP(A231,'2024-2023'!$B$3:$LN$1000,108,0),"")+IFERROR(VLOOKUP(A231,'2024-2023'!$B$3:$LN$1000,92,0),""),"")</f>
        <v>12221</v>
      </c>
      <c r="V231" s="10">
        <f>IFERROR(IFERROR(VLOOKUP(A231,'2024-2023'!$B$3:$LN$1000,107,0),"")+IFERROR(VLOOKUP(A231,'2024-2023'!$B$3:$LN$1000,91,0),""),"")</f>
        <v>11159</v>
      </c>
      <c r="W231">
        <f>IFERROR(IFERROR(VLOOKUP(A231,'2020-2019'!$B$3:$LN$4660,93,0),"")+IFERROR(VLOOKUP(A231,'2020-2019'!$B$3:$LN$4660,109,0),""),"")</f>
        <v>9855</v>
      </c>
      <c r="X231">
        <f>IFERROR(IFERROR(VLOOKUP(A231,'2022-2021'!$B$3:$LN$4660,94,0),"")+IFERROR(VLOOKUP(A231,'2022-2021'!$B$3:$LN$4660,110,0),""),"")</f>
        <v>4406</v>
      </c>
      <c r="Y231">
        <f>IFERROR(IFERROR(VLOOKUP(A231,'2022-2021'!$B$3:$LN$4660,109,0),"")+IFERROR(VLOOKUP(A231,'2022-2021'!$B$3:$LN$4660,93,0),""),"")</f>
        <v>4927</v>
      </c>
      <c r="Z231">
        <f>IFERROR((IFERROR(VLOOKUP(A231,'2024-2023'!$B$3:$LN$4660,110,0),"")+IFERROR(VLOOKUP(A231,'2024-2023'!$B$3:$LN$4660,94,0),"")),"")</f>
        <v>10543</v>
      </c>
      <c r="AA231">
        <f>IFERROR((IFERROR(VLOOKUP(A231,'2024-2023'!$B$3:$LN$4660,93,0),"")+IFERROR(VLOOKUP(A231,'2024-2023'!$B$3:$LN$4660,109,0),"")),"")</f>
        <v>10167</v>
      </c>
      <c r="AB231">
        <f>IFERROR((IFERROR(VLOOKUP(A231,'2020-2019'!$B$3:$LN$466,'2020-2019'!$CV$1,0),"")),"")</f>
        <v>10</v>
      </c>
      <c r="AC231">
        <f>IFERROR((IFERROR(VLOOKUP(A231,'2022-2021'!$B$3:$LN$4660,100,0),"")),"")</f>
        <v>160</v>
      </c>
      <c r="AD231">
        <f>IFERROR((IFERROR(VLOOKUP(A231,'2022-2021'!$B$3:$LN$4660,99,0),"")),"")</f>
        <v>-738</v>
      </c>
      <c r="AE231">
        <f>IFERROR((IFERROR(VLOOKUP(A231,'2024-2023'!$B$3:$LN$4660,100,0),"")),"")</f>
        <v>1088</v>
      </c>
      <c r="AF231">
        <f>IFERROR(VLOOKUP(A231,'2024-2023'!$B$3:$LN$4660,99,0),"")</f>
        <v>446</v>
      </c>
      <c r="AG231">
        <f>IFERROR((IFERROR(VLOOKUP(A231,'2020-2019'!$B$3:$LN$4660,'2020-2019'!$X$1,0),"")+IFERROR(VLOOKUP(A231,'2020-2019'!$B$3:$LN$4660,'2020-2019'!$AN$1,0),"")),"")</f>
        <v>2347</v>
      </c>
      <c r="AH231">
        <f>IFERROR((IFERROR(VLOOKUP(A231,'2022-2021'!$B$3:$LN$4660,24,0),"")+IFERROR(VLOOKUP(A231,'2022-2021'!$B$3:$LN$4660,40,0),"")),"")</f>
        <v>2347</v>
      </c>
      <c r="AI231">
        <f>IFERROR((IFERROR(VLOOKUP(A231,'2022-2021'!$B$3:$LN$4660,23,0),"")+IFERROR(VLOOKUP(A231,'2022-2021'!$B$3:$LN$4660,39,0),"")),"")</f>
        <v>2347</v>
      </c>
      <c r="AJ231">
        <f>IFERROR((IFERROR(VLOOKUP(A231,'2024-2023'!$B$3:$LN$4660,24,0),"")+IFERROR(VLOOKUP(A231,'2024-2023'!$B$3:$LN$4660,40,0),"")),"")</f>
        <v>2863</v>
      </c>
      <c r="AK231">
        <f>IFERROR((IFERROR(VLOOKUP(A231,'2024-2023'!$B$3:$LN$4660,23,0),"")+IFERROR(VLOOKUP(A231,'2024-2023'!$B$3:$LN$4660,39,0),"")),"")</f>
        <v>2333</v>
      </c>
      <c r="AL231">
        <f>IFERROR(VLOOKUP(A231,'2020-2019'!$B$3:$LN$466,'2020-2019'!$AM$1,0),"")</f>
        <v>9846</v>
      </c>
      <c r="AM231">
        <f>IFERROR(VLOOKUP(A231,'2022-2021'!$B$3:$LN$4660,38,0),"")</f>
        <v>9866</v>
      </c>
      <c r="AN231">
        <f>IFERROR(VLOOKUP(A231,'2022-2021'!$B$3:$LN$4660,37,0),"")</f>
        <v>10891</v>
      </c>
      <c r="AO231">
        <f>IFERROR(VLOOKUP(A231,'2024-2023'!$B$3:$LN$4660,38,0),"")</f>
        <v>10891</v>
      </c>
      <c r="AP231">
        <f>IFERROR(VLOOKUP(A231,'2024-2023'!$B$3:$LN$4660,37,0),"")</f>
        <v>11105</v>
      </c>
      <c r="AQ231">
        <f>IFERROR((IFERROR(VLOOKUP(A231,'2020-2019'!$B$3:$LN$466,'2020-2019'!$BL$1,0),"")+IFERROR(VLOOKUP(A231,'2020-2019'!$B$3:$LN$466,'2020-2019'!$BV$1,0),"")),"")</f>
        <v>64</v>
      </c>
      <c r="AR231" s="5">
        <f t="shared" si="28"/>
        <v>5.9480000000000004</v>
      </c>
      <c r="AS231" t="str">
        <f>IFERROR(VLOOKUP(A231,риски!$G$2:$H$642,2,0),"")</f>
        <v>низкий</v>
      </c>
      <c r="AT231" t="str">
        <f>IFERROR(VLOOKUP(A231,Реест!A287:$P$30000,15,0),"")</f>
        <v>cfssp.ru</v>
      </c>
      <c r="AU231" t="str">
        <f>IFERROR(VLOOKUP(A231,old!$A$3:$AU$2001,47,0),"")</f>
        <v>image268</v>
      </c>
      <c r="AV231" s="3">
        <f t="shared" si="29"/>
        <v>0.99403493821900302</v>
      </c>
      <c r="AW231" t="str">
        <f t="shared" si="23"/>
        <v xml:space="preserve"> ООО ПКО «Центр Фискального содействия субъектам предпринимательства» зарегистрировано по адресу: г. Нижний Новгород, ул. Стрелка, д. 4, пом. П, ком. 204. Генеральным директором является Ошкодер Александр Сергеевич. Рост доходов компании за 5 лет: 594,8%. Рост финансовых активов компании за 5 лет: 99,4%. Объем заемных средств компании на конец 2024 года: 64 тыс. руб. ФССП присвоил низкий уровень риска для данного ПКО.</v>
      </c>
      <c r="AX231" t="s">
        <v>22921</v>
      </c>
      <c r="AY231">
        <f>VLOOKUP(A231,'2024-2023'!$B$2:$NY$583,'2024-2023'!$BH$1,0)</f>
        <v>13585</v>
      </c>
      <c r="AZ231">
        <f>VLOOKUP(A231,'2024-2023'!$B$2:$NY$583,71,0)</f>
        <v>0</v>
      </c>
      <c r="BA231">
        <f>VLOOKUP(A231,'2024-2023'!$B$2:$NY$583,79,0)</f>
        <v>277</v>
      </c>
      <c r="BB231">
        <f t="shared" si="24"/>
        <v>2.0390136179609865E-2</v>
      </c>
      <c r="BC231" s="6">
        <f t="shared" si="25"/>
        <v>1.1896</v>
      </c>
      <c r="BD231" s="6">
        <f t="shared" si="26"/>
        <v>3.9967739044717267E-2</v>
      </c>
      <c r="BE231" t="str">
        <f t="shared" si="27"/>
        <v>Малая фирма</v>
      </c>
    </row>
    <row r="232" spans="1:57">
      <c r="A232" s="10">
        <v>9705138572</v>
      </c>
      <c r="B232">
        <v>48</v>
      </c>
      <c r="C232" t="s">
        <v>14210</v>
      </c>
      <c r="D232">
        <v>9705138572</v>
      </c>
      <c r="E232" t="s">
        <v>15133</v>
      </c>
      <c r="F232" t="s">
        <v>14211</v>
      </c>
      <c r="G232" s="7">
        <v>43780</v>
      </c>
      <c r="H232">
        <v>6</v>
      </c>
      <c r="I232" t="s">
        <v>73</v>
      </c>
      <c r="J232" t="s">
        <v>4882</v>
      </c>
      <c r="K232" t="s">
        <v>4881</v>
      </c>
      <c r="L232" t="s">
        <v>1962</v>
      </c>
      <c r="M232">
        <f>VLOOKUP(D232,УК!$A$1:$B$599,2,0)/1000</f>
        <v>10</v>
      </c>
      <c r="R232" s="10">
        <f>IFERROR(IFERROR(VLOOKUP(A232,'2020-2019'!$B$3:$LN$466,108,0),"")+IFERROR(VLOOKUP(A232,'2020-2019'!$B$3:$LN$1000,91,0),""),"")</f>
        <v>50342</v>
      </c>
      <c r="S232" s="10">
        <f>IFERROR(IFERROR(VLOOKUP(A232,'2022-2021'!$B$3:$LN$1000,108,0),"")+IFERROR(VLOOKUP(A232,'2022-2021'!$B$3:$LN$1000,92,0),""),"")</f>
        <v>132252</v>
      </c>
      <c r="T232" s="10">
        <f>IFERROR(IFERROR(VLOOKUP(A232,'2022-2021'!$B$3:$LN$1000,107,0),"")+IFERROR(VLOOKUP(A232,'2022-2021'!$B$3:$LN$1000,91,0),""),"")</f>
        <v>195257</v>
      </c>
      <c r="U232" s="10">
        <f>IFERROR(IFERROR(VLOOKUP(A232,'2024-2023'!$B$3:$LN$1000,108,0),"")+IFERROR(VLOOKUP(A232,'2024-2023'!$B$3:$LN$1000,92,0),""),"")</f>
        <v>308943</v>
      </c>
      <c r="V232" s="10">
        <f>IFERROR(IFERROR(VLOOKUP(A232,'2024-2023'!$B$3:$LN$1000,107,0),"")+IFERROR(VLOOKUP(A232,'2024-2023'!$B$3:$LN$1000,91,0),""),"")</f>
        <v>406543</v>
      </c>
      <c r="W232">
        <f>IFERROR(IFERROR(VLOOKUP(A232,'2020-2019'!$B$3:$LN$4660,93,0),"")+IFERROR(VLOOKUP(A232,'2020-2019'!$B$3:$LN$4660,109,0),""),"")</f>
        <v>1206</v>
      </c>
      <c r="X232">
        <f>IFERROR(IFERROR(VLOOKUP(A232,'2022-2021'!$B$3:$LN$4660,94,0),"")+IFERROR(VLOOKUP(A232,'2022-2021'!$B$3:$LN$4660,110,0),""),"")</f>
        <v>11549</v>
      </c>
      <c r="Y232">
        <f>IFERROR(IFERROR(VLOOKUP(A232,'2022-2021'!$B$3:$LN$4660,109,0),"")+IFERROR(VLOOKUP(A232,'2022-2021'!$B$3:$LN$4660,93,0),""),"")</f>
        <v>3684</v>
      </c>
      <c r="Z232">
        <f>IFERROR((IFERROR(VLOOKUP(A232,'2024-2023'!$B$3:$LN$4660,110,0),"")+IFERROR(VLOOKUP(A232,'2024-2023'!$B$3:$LN$4660,94,0),"")),"")</f>
        <v>8012</v>
      </c>
      <c r="AA232">
        <f>IFERROR((IFERROR(VLOOKUP(A232,'2024-2023'!$B$3:$LN$4660,93,0),"")+IFERROR(VLOOKUP(A232,'2024-2023'!$B$3:$LN$4660,109,0),"")),"")</f>
        <v>9359</v>
      </c>
      <c r="AB232">
        <f>IFERROR((IFERROR(VLOOKUP(A232,'2020-2019'!$B$3:$LN$466,'2020-2019'!$CV$1,0),"")),"")</f>
        <v>-3543</v>
      </c>
      <c r="AC232">
        <f>IFERROR((IFERROR(VLOOKUP(A232,'2022-2021'!$B$3:$LN$4660,100,0),"")),"")</f>
        <v>8085</v>
      </c>
      <c r="AD232">
        <f>IFERROR((IFERROR(VLOOKUP(A232,'2022-2021'!$B$3:$LN$4660,99,0),"")),"")</f>
        <v>9174</v>
      </c>
      <c r="AE232">
        <f>IFERROR((IFERROR(VLOOKUP(A232,'2024-2023'!$B$3:$LN$4660,100,0),"")),"")</f>
        <v>33356</v>
      </c>
      <c r="AF232">
        <f>IFERROR(VLOOKUP(A232,'2024-2023'!$B$3:$LN$4660,99,0),"")</f>
        <v>31050</v>
      </c>
      <c r="AG232">
        <f>IFERROR((IFERROR(VLOOKUP(A232,'2020-2019'!$B$3:$LN$4660,'2020-2019'!$X$1,0),"")+IFERROR(VLOOKUP(A232,'2020-2019'!$B$3:$LN$4660,'2020-2019'!$AN$1,0),"")),"")</f>
        <v>49</v>
      </c>
      <c r="AH232">
        <f>IFERROR((IFERROR(VLOOKUP(A232,'2022-2021'!$B$3:$LN$4660,24,0),"")+IFERROR(VLOOKUP(A232,'2022-2021'!$B$3:$LN$4660,40,0),"")),"")</f>
        <v>49</v>
      </c>
      <c r="AI232">
        <f>IFERROR((IFERROR(VLOOKUP(A232,'2022-2021'!$B$3:$LN$4660,23,0),"")+IFERROR(VLOOKUP(A232,'2022-2021'!$B$3:$LN$4660,39,0),"")),"")</f>
        <v>32356</v>
      </c>
      <c r="AJ232">
        <f>IFERROR((IFERROR(VLOOKUP(A232,'2024-2023'!$B$3:$LN$4660,24,0),"")+IFERROR(VLOOKUP(A232,'2024-2023'!$B$3:$LN$4660,40,0),"")),"")</f>
        <v>83720</v>
      </c>
      <c r="AK232">
        <f>IFERROR((IFERROR(VLOOKUP(A232,'2024-2023'!$B$3:$LN$4660,23,0),"")+IFERROR(VLOOKUP(A232,'2024-2023'!$B$3:$LN$4660,39,0),"")),"")</f>
        <v>88503</v>
      </c>
      <c r="AL232">
        <f>IFERROR(VLOOKUP(A232,'2020-2019'!$B$3:$LN$466,'2020-2019'!$AM$1,0),"")</f>
        <v>0</v>
      </c>
      <c r="AM232">
        <f>IFERROR(VLOOKUP(A232,'2022-2021'!$B$3:$LN$4660,38,0),"")</f>
        <v>17999</v>
      </c>
      <c r="AN232">
        <f>IFERROR(VLOOKUP(A232,'2022-2021'!$B$3:$LN$4660,37,0),"")</f>
        <v>22726</v>
      </c>
      <c r="AO232">
        <f>IFERROR(VLOOKUP(A232,'2024-2023'!$B$3:$LN$4660,38,0),"")</f>
        <v>31205</v>
      </c>
      <c r="AP232">
        <f>IFERROR(VLOOKUP(A232,'2024-2023'!$B$3:$LN$4660,37,0),"")</f>
        <v>52387</v>
      </c>
      <c r="AQ232">
        <f>IFERROR((IFERROR(VLOOKUP(A232,'2020-2019'!$B$3:$LN$466,'2020-2019'!$BL$1,0),"")+IFERROR(VLOOKUP(A232,'2020-2019'!$B$3:$LN$466,'2020-2019'!$BV$1,0),"")),"")</f>
        <v>3611</v>
      </c>
      <c r="AR232" s="5">
        <f t="shared" si="28"/>
        <v>8.0760000000000005</v>
      </c>
      <c r="AS232" t="str">
        <f>IFERROR(VLOOKUP(A232,риски!$G$2:$H$642,2,0),"")</f>
        <v>низкий</v>
      </c>
      <c r="AT232" t="str">
        <f>IFERROR(VLOOKUP(A232,Реест!A288:$P$30000,15,0),"")</f>
        <v>rim-borso.ru</v>
      </c>
      <c r="AU232" t="str">
        <f>IFERROR(VLOOKUP(A232,old!$A$3:$AU$2001,47,0),"")</f>
        <v>image216</v>
      </c>
      <c r="AV232" s="3">
        <f t="shared" si="29"/>
        <v>1806.1836734693877</v>
      </c>
      <c r="AW232" t="str">
        <f t="shared" si="23"/>
        <v xml:space="preserve"> ООО ПКО «РБР» зарегистрировано по адресу: 107023, Москва г, вн.тер.г. муниципальный округ Преображенское, ул Электрозаводская, д. 24, стр. 1, этаж 4, ком. 401. Генеральным директором является Базюкин Дмитрий Валериевич. Рост доходов компании за 5 лет: 807,6%. Рост финансовых активов компании за 5 лет: 180618,37%. Объем заемных средств компании на конец 2024 года: 3611 тыс. руб. ФССП присвоил низкий уровень риска для данного ПКО.</v>
      </c>
      <c r="AX232" t="s">
        <v>22957</v>
      </c>
      <c r="AY232">
        <f>VLOOKUP(A232,'2024-2023'!$B$2:$NY$583,'2024-2023'!$BH$1,0)</f>
        <v>83895</v>
      </c>
      <c r="AZ232">
        <f>VLOOKUP(A232,'2024-2023'!$B$2:$NY$583,71,0)</f>
        <v>70366</v>
      </c>
      <c r="BA232">
        <f>VLOOKUP(A232,'2024-2023'!$B$2:$NY$583,79,0)</f>
        <v>62016</v>
      </c>
      <c r="BB232">
        <f t="shared" si="24"/>
        <v>1.5779486262590143</v>
      </c>
      <c r="BC232" s="6">
        <f t="shared" si="25"/>
        <v>1.6152000000000002</v>
      </c>
      <c r="BD232" s="6">
        <f t="shared" si="26"/>
        <v>7.6375684736915903E-2</v>
      </c>
      <c r="BE232" t="str">
        <f t="shared" si="27"/>
        <v>Малая фирма</v>
      </c>
    </row>
    <row r="233" spans="1:57">
      <c r="A233" s="10">
        <v>2308269294</v>
      </c>
      <c r="B233">
        <v>186</v>
      </c>
      <c r="C233" t="s">
        <v>1965</v>
      </c>
      <c r="D233">
        <v>2308269294</v>
      </c>
      <c r="E233" t="s">
        <v>15134</v>
      </c>
      <c r="F233" t="s">
        <v>14212</v>
      </c>
      <c r="G233" s="7">
        <v>43752</v>
      </c>
      <c r="H233">
        <v>6</v>
      </c>
      <c r="I233" t="s">
        <v>73</v>
      </c>
      <c r="J233" t="s">
        <v>5132</v>
      </c>
      <c r="K233" t="s">
        <v>5132</v>
      </c>
      <c r="L233" t="s">
        <v>1969</v>
      </c>
      <c r="M233">
        <f>VLOOKUP(D233,УК!$A$1:$B$599,2,0)/1000</f>
        <v>10500</v>
      </c>
      <c r="R233" s="10">
        <f>IFERROR(IFERROR(VLOOKUP(A233,'2020-2019'!$B$3:$LN$466,108,0),"")+IFERROR(VLOOKUP(A233,'2020-2019'!$B$3:$LN$1000,91,0),""),"")</f>
        <v>1999</v>
      </c>
      <c r="S233" s="10">
        <f>IFERROR(IFERROR(VLOOKUP(A233,'2022-2021'!$B$3:$LN$1000,108,0),"")+IFERROR(VLOOKUP(A233,'2022-2021'!$B$3:$LN$1000,92,0),""),"")</f>
        <v>9268</v>
      </c>
      <c r="T233" s="10">
        <f>IFERROR(IFERROR(VLOOKUP(A233,'2022-2021'!$B$3:$LN$1000,107,0),"")+IFERROR(VLOOKUP(A233,'2022-2021'!$B$3:$LN$1000,91,0),""),"")</f>
        <v>21644</v>
      </c>
      <c r="U233" s="10">
        <f>IFERROR(IFERROR(VLOOKUP(A233,'2024-2023'!$B$3:$LN$1000,108,0),"")+IFERROR(VLOOKUP(A233,'2024-2023'!$B$3:$LN$1000,92,0),""),"")</f>
        <v>44034</v>
      </c>
      <c r="V233" s="10">
        <f>IFERROR(IFERROR(VLOOKUP(A233,'2024-2023'!$B$3:$LN$1000,107,0),"")+IFERROR(VLOOKUP(A233,'2024-2023'!$B$3:$LN$1000,91,0),""),"")</f>
        <v>42697</v>
      </c>
      <c r="W233">
        <f>IFERROR(IFERROR(VLOOKUP(A233,'2020-2019'!$B$3:$LN$4660,93,0),"")+IFERROR(VLOOKUP(A233,'2020-2019'!$B$3:$LN$4660,109,0),""),"")</f>
        <v>469</v>
      </c>
      <c r="X233">
        <f>IFERROR(IFERROR(VLOOKUP(A233,'2022-2021'!$B$3:$LN$4660,94,0),"")+IFERROR(VLOOKUP(A233,'2022-2021'!$B$3:$LN$4660,110,0),""),"")</f>
        <v>4797</v>
      </c>
      <c r="Y233">
        <f>IFERROR(IFERROR(VLOOKUP(A233,'2022-2021'!$B$3:$LN$4660,109,0),"")+IFERROR(VLOOKUP(A233,'2022-2021'!$B$3:$LN$4660,93,0),""),"")</f>
        <v>17703</v>
      </c>
      <c r="Z233">
        <f>IFERROR((IFERROR(VLOOKUP(A233,'2024-2023'!$B$3:$LN$4660,110,0),"")+IFERROR(VLOOKUP(A233,'2024-2023'!$B$3:$LN$4660,94,0),"")),"")</f>
        <v>23817</v>
      </c>
      <c r="AA233">
        <f>IFERROR((IFERROR(VLOOKUP(A233,'2024-2023'!$B$3:$LN$4660,93,0),"")+IFERROR(VLOOKUP(A233,'2024-2023'!$B$3:$LN$4660,109,0),"")),"")</f>
        <v>15091</v>
      </c>
      <c r="AB233">
        <f>IFERROR((IFERROR(VLOOKUP(A233,'2020-2019'!$B$3:$LN$466,'2020-2019'!$CV$1,0),"")),"")</f>
        <v>1147</v>
      </c>
      <c r="AC233">
        <f>IFERROR((IFERROR(VLOOKUP(A233,'2022-2021'!$B$3:$LN$4660,100,0),"")),"")</f>
        <v>4020</v>
      </c>
      <c r="AD233">
        <f>IFERROR((IFERROR(VLOOKUP(A233,'2022-2021'!$B$3:$LN$4660,99,0),"")),"")</f>
        <v>3343</v>
      </c>
      <c r="AE233">
        <f>IFERROR((IFERROR(VLOOKUP(A233,'2024-2023'!$B$3:$LN$4660,100,0),"")),"")</f>
        <v>18420</v>
      </c>
      <c r="AF233">
        <f>IFERROR(VLOOKUP(A233,'2024-2023'!$B$3:$LN$4660,99,0),"")</f>
        <v>25057</v>
      </c>
      <c r="AG233">
        <f>IFERROR((IFERROR(VLOOKUP(A233,'2020-2019'!$B$3:$LN$4660,'2020-2019'!$X$1,0),"")+IFERROR(VLOOKUP(A233,'2020-2019'!$B$3:$LN$4660,'2020-2019'!$AN$1,0),"")),"")</f>
        <v>15532</v>
      </c>
      <c r="AH233">
        <f>IFERROR((IFERROR(VLOOKUP(A233,'2022-2021'!$B$3:$LN$4660,24,0),"")+IFERROR(VLOOKUP(A233,'2022-2021'!$B$3:$LN$4660,40,0),"")),"")</f>
        <v>18184</v>
      </c>
      <c r="AI233">
        <f>IFERROR((IFERROR(VLOOKUP(A233,'2022-2021'!$B$3:$LN$4660,23,0),"")+IFERROR(VLOOKUP(A233,'2022-2021'!$B$3:$LN$4660,39,0),"")),"")</f>
        <v>41981</v>
      </c>
      <c r="AJ233">
        <f>IFERROR((IFERROR(VLOOKUP(A233,'2024-2023'!$B$3:$LN$4660,24,0),"")+IFERROR(VLOOKUP(A233,'2024-2023'!$B$3:$LN$4660,40,0),"")),"")</f>
        <v>45772</v>
      </c>
      <c r="AK233">
        <f>IFERROR((IFERROR(VLOOKUP(A233,'2024-2023'!$B$3:$LN$4660,23,0),"")+IFERROR(VLOOKUP(A233,'2024-2023'!$B$3:$LN$4660,39,0),"")),"")</f>
        <v>48458</v>
      </c>
      <c r="AL233">
        <f>IFERROR(VLOOKUP(A233,'2020-2019'!$B$3:$LN$466,'2020-2019'!$AM$1,0),"")</f>
        <v>0</v>
      </c>
      <c r="AM233">
        <f>IFERROR(VLOOKUP(A233,'2022-2021'!$B$3:$LN$4660,38,0),"")</f>
        <v>3343</v>
      </c>
      <c r="AN233">
        <f>IFERROR(VLOOKUP(A233,'2022-2021'!$B$3:$LN$4660,37,0),"")</f>
        <v>2014</v>
      </c>
      <c r="AO233">
        <f>IFERROR(VLOOKUP(A233,'2024-2023'!$B$3:$LN$4660,38,0),"")</f>
        <v>2269</v>
      </c>
      <c r="AP233">
        <f>IFERROR(VLOOKUP(A233,'2024-2023'!$B$3:$LN$4660,37,0),"")</f>
        <v>8098</v>
      </c>
      <c r="AQ233">
        <f>IFERROR((IFERROR(VLOOKUP(A233,'2020-2019'!$B$3:$LN$466,'2020-2019'!$BL$1,0),"")+IFERROR(VLOOKUP(A233,'2020-2019'!$B$3:$LN$466,'2020-2019'!$BV$1,0),"")),"")</f>
        <v>13340</v>
      </c>
      <c r="AR233" s="5">
        <f t="shared" si="28"/>
        <v>21.359000000000002</v>
      </c>
      <c r="AS233" t="str">
        <f>IFERROR(VLOOKUP(A233,риски!$G$2:$H$642,2,0),"")</f>
        <v>низкий</v>
      </c>
      <c r="AT233" t="str">
        <f>IFERROR(VLOOKUP(A233,Реест!A289:$P$30000,15,0),"")</f>
        <v>comsen-llc.com</v>
      </c>
      <c r="AU233" t="str">
        <f>IFERROR(VLOOKUP(A233,old!$A$3:$AU$2001,47,0),"")</f>
        <v>image165</v>
      </c>
      <c r="AV233" s="3">
        <f t="shared" si="29"/>
        <v>3.1198815348956992</v>
      </c>
      <c r="AW233" t="str">
        <f t="shared" si="23"/>
        <v xml:space="preserve"> ООО ПКО «Здравый смысл» зарегистрировано по адресу: 350051, Краснодарский край, г Краснодар, ул Рашпилевская, 321, А, Офис 6. Генеральным директором является Казанов Михаил Александрович. Рост доходов компании за 5 лет: 2135,9%. Рост финансовых активов компании за 5 лет: 311,99%. Объем заемных средств компании на конец 2024 года: 13340 тыс. руб. ФССП присвоил низкий уровень риска для данного ПКО.</v>
      </c>
      <c r="AX233" t="s">
        <v>22938</v>
      </c>
      <c r="AY233">
        <f>VLOOKUP(A233,'2024-2023'!$B$2:$NY$583,'2024-2023'!$BH$1,0)</f>
        <v>54918</v>
      </c>
      <c r="AZ233">
        <f>VLOOKUP(A233,'2024-2023'!$B$2:$NY$583,71,0)</f>
        <v>7600</v>
      </c>
      <c r="BA233">
        <f>VLOOKUP(A233,'2024-2023'!$B$2:$NY$583,79,0)</f>
        <v>1985</v>
      </c>
      <c r="BB233">
        <f t="shared" si="24"/>
        <v>0.17453294001966568</v>
      </c>
      <c r="BC233" s="6">
        <f t="shared" si="25"/>
        <v>4.2718000000000007</v>
      </c>
      <c r="BD233" s="6">
        <f t="shared" si="26"/>
        <v>0.58685621940651567</v>
      </c>
      <c r="BE233" t="str">
        <f t="shared" si="27"/>
        <v>Малая фирма</v>
      </c>
    </row>
    <row r="234" spans="1:57">
      <c r="A234" s="10">
        <v>2634105423</v>
      </c>
      <c r="B234">
        <v>379</v>
      </c>
      <c r="C234" t="s">
        <v>1979</v>
      </c>
      <c r="D234">
        <v>2634105423</v>
      </c>
      <c r="E234" t="s">
        <v>15136</v>
      </c>
      <c r="F234" t="s">
        <v>14216</v>
      </c>
      <c r="G234" s="7">
        <v>43710</v>
      </c>
      <c r="H234">
        <v>7</v>
      </c>
      <c r="I234" t="s">
        <v>73</v>
      </c>
      <c r="J234" t="s">
        <v>5348</v>
      </c>
      <c r="K234" t="s">
        <v>5347</v>
      </c>
      <c r="L234" t="s">
        <v>1983</v>
      </c>
      <c r="M234">
        <f>VLOOKUP(D234,УК!$A$1:$B$599,2,0)/1000</f>
        <v>10010</v>
      </c>
      <c r="R234" s="10">
        <f>IFERROR(IFERROR(VLOOKUP(A234,'2020-2019'!$B$3:$LN$466,108,0),"")+IFERROR(VLOOKUP(A234,'2020-2019'!$B$3:$LN$1000,91,0),""),"")</f>
        <v>697</v>
      </c>
      <c r="S234" s="10">
        <f>IFERROR(IFERROR(VLOOKUP(A234,'2022-2021'!$B$3:$LN$1000,108,0),"")+IFERROR(VLOOKUP(A234,'2022-2021'!$B$3:$LN$1000,92,0),""),"")</f>
        <v>5261</v>
      </c>
      <c r="T234" s="10">
        <f>IFERROR(IFERROR(VLOOKUP(A234,'2022-2021'!$B$3:$LN$1000,107,0),"")+IFERROR(VLOOKUP(A234,'2022-2021'!$B$3:$LN$1000,91,0),""),"")</f>
        <v>3902</v>
      </c>
      <c r="U234" s="10">
        <f>IFERROR(IFERROR(VLOOKUP(A234,'2024-2023'!$B$3:$LN$1000,108,0),"")+IFERROR(VLOOKUP(A234,'2024-2023'!$B$3:$LN$1000,92,0),""),"")</f>
        <v>6340</v>
      </c>
      <c r="V234" s="10">
        <f>IFERROR(IFERROR(VLOOKUP(A234,'2024-2023'!$B$3:$LN$1000,107,0),"")+IFERROR(VLOOKUP(A234,'2024-2023'!$B$3:$LN$1000,91,0),""),"")</f>
        <v>9244</v>
      </c>
      <c r="W234">
        <f>IFERROR(IFERROR(VLOOKUP(A234,'2020-2019'!$B$3:$LN$4660,93,0),"")+IFERROR(VLOOKUP(A234,'2020-2019'!$B$3:$LN$4660,109,0),""),"")</f>
        <v>176</v>
      </c>
      <c r="X234">
        <f>IFERROR(IFERROR(VLOOKUP(A234,'2022-2021'!$B$3:$LN$4660,94,0),"")+IFERROR(VLOOKUP(A234,'2022-2021'!$B$3:$LN$4660,110,0),""),"")</f>
        <v>789</v>
      </c>
      <c r="Y234">
        <f>IFERROR(IFERROR(VLOOKUP(A234,'2022-2021'!$B$3:$LN$4660,109,0),"")+IFERROR(VLOOKUP(A234,'2022-2021'!$B$3:$LN$4660,93,0),""),"")</f>
        <v>714</v>
      </c>
      <c r="Z234">
        <f>IFERROR((IFERROR(VLOOKUP(A234,'2024-2023'!$B$3:$LN$4660,110,0),"")+IFERROR(VLOOKUP(A234,'2024-2023'!$B$3:$LN$4660,94,0),"")),"")</f>
        <v>658</v>
      </c>
      <c r="AA234">
        <f>IFERROR((IFERROR(VLOOKUP(A234,'2024-2023'!$B$3:$LN$4660,93,0),"")+IFERROR(VLOOKUP(A234,'2024-2023'!$B$3:$LN$4660,109,0),"")),"")</f>
        <v>2879</v>
      </c>
      <c r="AB234">
        <f>IFERROR((IFERROR(VLOOKUP(A234,'2020-2019'!$B$3:$LN$466,'2020-2019'!$CV$1,0),"")),"")</f>
        <v>-86</v>
      </c>
      <c r="AC234">
        <f>IFERROR((IFERROR(VLOOKUP(A234,'2022-2021'!$B$3:$LN$4660,100,0),"")),"")</f>
        <v>1899</v>
      </c>
      <c r="AD234">
        <f>IFERROR((IFERROR(VLOOKUP(A234,'2022-2021'!$B$3:$LN$4660,99,0),"")),"")</f>
        <v>1218</v>
      </c>
      <c r="AE234">
        <f>IFERROR((IFERROR(VLOOKUP(A234,'2024-2023'!$B$3:$LN$4660,100,0),"")),"")</f>
        <v>3842</v>
      </c>
      <c r="AF234">
        <f>IFERROR(VLOOKUP(A234,'2024-2023'!$B$3:$LN$4660,99,0),"")</f>
        <v>2784</v>
      </c>
      <c r="AG234">
        <f>IFERROR((IFERROR(VLOOKUP(A234,'2020-2019'!$B$3:$LN$4660,'2020-2019'!$X$1,0),"")+IFERROR(VLOOKUP(A234,'2020-2019'!$B$3:$LN$4660,'2020-2019'!$AN$1,0),"")),"")</f>
        <v>14702</v>
      </c>
      <c r="AH234">
        <f>IFERROR((IFERROR(VLOOKUP(A234,'2022-2021'!$B$3:$LN$4660,24,0),"")+IFERROR(VLOOKUP(A234,'2022-2021'!$B$3:$LN$4660,40,0),"")),"")</f>
        <v>13970</v>
      </c>
      <c r="AI234">
        <f>IFERROR((IFERROR(VLOOKUP(A234,'2022-2021'!$B$3:$LN$4660,23,0),"")+IFERROR(VLOOKUP(A234,'2022-2021'!$B$3:$LN$4660,39,0),"")),"")</f>
        <v>13368</v>
      </c>
      <c r="AJ234">
        <f>IFERROR((IFERROR(VLOOKUP(A234,'2024-2023'!$B$3:$LN$4660,24,0),"")+IFERROR(VLOOKUP(A234,'2024-2023'!$B$3:$LN$4660,40,0),"")),"")</f>
        <v>15516</v>
      </c>
      <c r="AK234">
        <f>IFERROR((IFERROR(VLOOKUP(A234,'2024-2023'!$B$3:$LN$4660,23,0),"")+IFERROR(VLOOKUP(A234,'2024-2023'!$B$3:$LN$4660,39,0),"")),"")</f>
        <v>12801</v>
      </c>
      <c r="AL234">
        <f>IFERROR(VLOOKUP(A234,'2020-2019'!$B$3:$LN$466,'2020-2019'!$AM$1,0),"")</f>
        <v>3</v>
      </c>
      <c r="AM234">
        <f>IFERROR(VLOOKUP(A234,'2022-2021'!$B$3:$LN$4660,38,0),"")</f>
        <v>30</v>
      </c>
      <c r="AN234">
        <f>IFERROR(VLOOKUP(A234,'2022-2021'!$B$3:$LN$4660,37,0),"")</f>
        <v>124</v>
      </c>
      <c r="AO234">
        <f>IFERROR(VLOOKUP(A234,'2024-2023'!$B$3:$LN$4660,38,0),"")</f>
        <v>308</v>
      </c>
      <c r="AP234">
        <f>IFERROR(VLOOKUP(A234,'2024-2023'!$B$3:$LN$4660,37,0),"")</f>
        <v>11402</v>
      </c>
      <c r="AQ234">
        <f>IFERROR((IFERROR(VLOOKUP(A234,'2020-2019'!$B$3:$LN$466,'2020-2019'!$BL$1,0),"")+IFERROR(VLOOKUP(A234,'2020-2019'!$B$3:$LN$466,'2020-2019'!$BV$1,0),"")),"")</f>
        <v>5145</v>
      </c>
      <c r="AR234" s="5">
        <f t="shared" si="28"/>
        <v>13.263</v>
      </c>
      <c r="AS234" t="str">
        <f>IFERROR(VLOOKUP(A234,риски!$G$2:$H$642,2,0),"")</f>
        <v>низкий</v>
      </c>
      <c r="AT234" t="str">
        <f>IFERROR(VLOOKUP(A234,Реест!A291:$P$30000,15,0),"")</f>
        <v>mko-yug.ru</v>
      </c>
      <c r="AU234" t="str">
        <f>IFERROR(VLOOKUP(A234,old!$A$3:$AU$2001,47,0),"")</f>
        <v>image160</v>
      </c>
      <c r="AV234" s="3">
        <f t="shared" si="29"/>
        <v>0.87069786423615836</v>
      </c>
      <c r="AW234" t="str">
        <f t="shared" si="23"/>
        <v xml:space="preserve"> ООО ПКО «МКО» зарегистрировано по адресу: 355013, Ставропольский край, г.о. Город Ставрополь, г Ставрополь, ул Мимоз, дом 16, офис 1А. Генеральным директором является Воронкова Алёна Геннадьевна. Рост доходов компании за 5 лет: 1326,3%. Рост финансовых активов компании за 5 лет: 87,07%. Объем заемных средств компании на конец 2024 года: 5145 тыс. руб. ФССП присвоил низкий уровень риска для данного ПКО.</v>
      </c>
      <c r="AX234" t="s">
        <v>22946</v>
      </c>
      <c r="AY234">
        <f>VLOOKUP(A234,'2024-2023'!$B$2:$NY$583,'2024-2023'!$BH$1,0)</f>
        <v>19797</v>
      </c>
      <c r="AZ234">
        <f>VLOOKUP(A234,'2024-2023'!$B$2:$NY$583,71,0)</f>
        <v>0</v>
      </c>
      <c r="BA234">
        <f>VLOOKUP(A234,'2024-2023'!$B$2:$NY$583,79,0)</f>
        <v>6010</v>
      </c>
      <c r="BB234">
        <f t="shared" si="24"/>
        <v>0.30358135070970349</v>
      </c>
      <c r="BC234" s="6">
        <f t="shared" si="25"/>
        <v>2.6526000000000001</v>
      </c>
      <c r="BD234" s="6">
        <f t="shared" si="26"/>
        <v>0.30116832540025962</v>
      </c>
      <c r="BE234" t="str">
        <f t="shared" si="27"/>
        <v>Малая фирма</v>
      </c>
    </row>
    <row r="235" spans="1:57">
      <c r="A235" s="10">
        <v>7327093648</v>
      </c>
      <c r="B235">
        <v>59</v>
      </c>
      <c r="C235" t="s">
        <v>1986</v>
      </c>
      <c r="D235">
        <v>7327093648</v>
      </c>
      <c r="E235" t="s">
        <v>15138</v>
      </c>
      <c r="F235" t="s">
        <v>14219</v>
      </c>
      <c r="G235" s="7">
        <v>43840</v>
      </c>
      <c r="H235">
        <v>6</v>
      </c>
      <c r="I235" t="s">
        <v>73</v>
      </c>
      <c r="J235" t="s">
        <v>4903</v>
      </c>
      <c r="K235" t="s">
        <v>4903</v>
      </c>
      <c r="L235" t="s">
        <v>8678</v>
      </c>
      <c r="M235">
        <f>VLOOKUP(D235,УК!$A$1:$B$599,2,0)/1000</f>
        <v>11000</v>
      </c>
      <c r="R235" s="10">
        <f>IFERROR(IFERROR(VLOOKUP(A235,'2020-2019'!$B$3:$LN$466,108,0),"")+IFERROR(VLOOKUP(A235,'2020-2019'!$B$3:$LN$1000,91,0),""),"")</f>
        <v>20309</v>
      </c>
      <c r="S235" s="10">
        <f>IFERROR(IFERROR(VLOOKUP(A235,'2022-2021'!$B$3:$LN$1000,108,0),"")+IFERROR(VLOOKUP(A235,'2022-2021'!$B$3:$LN$1000,92,0),""),"")</f>
        <v>80845</v>
      </c>
      <c r="T235" s="10">
        <f>IFERROR(IFERROR(VLOOKUP(A235,'2022-2021'!$B$3:$LN$1000,107,0),"")+IFERROR(VLOOKUP(A235,'2022-2021'!$B$3:$LN$1000,91,0),""),"")</f>
        <v>156494</v>
      </c>
      <c r="U235" s="10">
        <f>IFERROR(IFERROR(VLOOKUP(A235,'2024-2023'!$B$3:$LN$1000,108,0),"")+IFERROR(VLOOKUP(A235,'2024-2023'!$B$3:$LN$1000,92,0),""),"")</f>
        <v>249725</v>
      </c>
      <c r="V235" s="10">
        <f>IFERROR(IFERROR(VLOOKUP(A235,'2024-2023'!$B$3:$LN$1000,107,0),"")+IFERROR(VLOOKUP(A235,'2024-2023'!$B$3:$LN$1000,91,0),""),"")</f>
        <v>267042</v>
      </c>
      <c r="W235">
        <f>IFERROR(IFERROR(VLOOKUP(A235,'2020-2019'!$B$3:$LN$4660,93,0),"")+IFERROR(VLOOKUP(A235,'2020-2019'!$B$3:$LN$4660,109,0),""),"")</f>
        <v>5071</v>
      </c>
      <c r="X235">
        <f>IFERROR(IFERROR(VLOOKUP(A235,'2022-2021'!$B$3:$LN$4660,94,0),"")+IFERROR(VLOOKUP(A235,'2022-2021'!$B$3:$LN$4660,110,0),""),"")</f>
        <v>57585</v>
      </c>
      <c r="Y235">
        <f>IFERROR(IFERROR(VLOOKUP(A235,'2022-2021'!$B$3:$LN$4660,109,0),"")+IFERROR(VLOOKUP(A235,'2022-2021'!$B$3:$LN$4660,93,0),""),"")</f>
        <v>105785</v>
      </c>
      <c r="Z235">
        <f>IFERROR((IFERROR(VLOOKUP(A235,'2024-2023'!$B$3:$LN$4660,110,0),"")+IFERROR(VLOOKUP(A235,'2024-2023'!$B$3:$LN$4660,94,0),"")),"")</f>
        <v>209405</v>
      </c>
      <c r="AA235">
        <f>IFERROR((IFERROR(VLOOKUP(A235,'2024-2023'!$B$3:$LN$4660,93,0),"")+IFERROR(VLOOKUP(A235,'2024-2023'!$B$3:$LN$4660,109,0),"")),"")</f>
        <v>193583</v>
      </c>
      <c r="AB235">
        <f>IFERROR((IFERROR(VLOOKUP(A235,'2020-2019'!$B$3:$LN$466,'2020-2019'!$CV$1,0),"")),"")</f>
        <v>4054</v>
      </c>
      <c r="AC235">
        <f>IFERROR((IFERROR(VLOOKUP(A235,'2022-2021'!$B$3:$LN$4660,100,0),"")),"")</f>
        <v>18453</v>
      </c>
      <c r="AD235">
        <f>IFERROR((IFERROR(VLOOKUP(A235,'2022-2021'!$B$3:$LN$4660,99,0),"")),"")</f>
        <v>49328</v>
      </c>
      <c r="AE235">
        <f>IFERROR((IFERROR(VLOOKUP(A235,'2024-2023'!$B$3:$LN$4660,100,0),"")),"")</f>
        <v>23245</v>
      </c>
      <c r="AF235">
        <f>IFERROR(VLOOKUP(A235,'2024-2023'!$B$3:$LN$4660,99,0),"")</f>
        <v>56553</v>
      </c>
      <c r="AG235">
        <f>IFERROR((IFERROR(VLOOKUP(A235,'2020-2019'!$B$3:$LN$4660,'2020-2019'!$X$1,0),"")+IFERROR(VLOOKUP(A235,'2020-2019'!$B$3:$LN$4660,'2020-2019'!$AN$1,0),"")),"")</f>
        <v>0</v>
      </c>
      <c r="AH235">
        <f>IFERROR((IFERROR(VLOOKUP(A235,'2022-2021'!$B$3:$LN$4660,24,0),"")+IFERROR(VLOOKUP(A235,'2022-2021'!$B$3:$LN$4660,40,0),"")),"")</f>
        <v>0</v>
      </c>
      <c r="AI235">
        <f>IFERROR((IFERROR(VLOOKUP(A235,'2022-2021'!$B$3:$LN$4660,23,0),"")+IFERROR(VLOOKUP(A235,'2022-2021'!$B$3:$LN$4660,39,0),"")),"")</f>
        <v>0</v>
      </c>
      <c r="AJ235">
        <f>IFERROR((IFERROR(VLOOKUP(A235,'2024-2023'!$B$3:$LN$4660,24,0),"")+IFERROR(VLOOKUP(A235,'2024-2023'!$B$3:$LN$4660,40,0),"")),"")</f>
        <v>0</v>
      </c>
      <c r="AK235">
        <f>IFERROR((IFERROR(VLOOKUP(A235,'2024-2023'!$B$3:$LN$4660,23,0),"")+IFERROR(VLOOKUP(A235,'2024-2023'!$B$3:$LN$4660,39,0),"")),"")</f>
        <v>0</v>
      </c>
      <c r="AL235">
        <f>IFERROR(VLOOKUP(A235,'2020-2019'!$B$3:$LN$466,'2020-2019'!$AM$1,0),"")</f>
        <v>0</v>
      </c>
      <c r="AM235">
        <f>IFERROR(VLOOKUP(A235,'2022-2021'!$B$3:$LN$4660,38,0),"")</f>
        <v>123018</v>
      </c>
      <c r="AN235">
        <f>IFERROR(VLOOKUP(A235,'2022-2021'!$B$3:$LN$4660,37,0),"")</f>
        <v>255505</v>
      </c>
      <c r="AO235">
        <f>IFERROR(VLOOKUP(A235,'2024-2023'!$B$3:$LN$4660,38,0),"")</f>
        <v>305574</v>
      </c>
      <c r="AP235">
        <f>IFERROR(VLOOKUP(A235,'2024-2023'!$B$3:$LN$4660,37,0),"")</f>
        <v>327241</v>
      </c>
      <c r="AQ235">
        <f>IFERROR((IFERROR(VLOOKUP(A235,'2020-2019'!$B$3:$LN$466,'2020-2019'!$BL$1,0),"")+IFERROR(VLOOKUP(A235,'2020-2019'!$B$3:$LN$466,'2020-2019'!$BV$1,0),"")),"")</f>
        <v>20336</v>
      </c>
      <c r="AR235" s="5">
        <f t="shared" si="28"/>
        <v>13.148999999999999</v>
      </c>
      <c r="AS235" t="str">
        <f>IFERROR(VLOOKUP(A235,риски!$G$2:$H$642,2,0),"")</f>
        <v>низкий</v>
      </c>
      <c r="AT235" t="str">
        <f>IFERROR(VLOOKUP(A235,Реест!A292:$P$30000,15,0),"")</f>
        <v>bv-pravezh.ru</v>
      </c>
      <c r="AU235" t="str">
        <f>IFERROR(VLOOKUP(A235,old!$A$3:$AU$2001,47,0),"")</f>
        <v>image006</v>
      </c>
      <c r="AV235" s="3" t="str">
        <f t="shared" si="29"/>
        <v/>
      </c>
      <c r="AW235" t="str">
        <f t="shared" si="23"/>
        <v xml:space="preserve"> ООО «ПКО «БВ «Правёж» зарегистрировано по адресу: 432045, Ульяновская обл, г Ульяновск, ш Московское, д 40А, Строение 4; офис 202. Генеральным директором является Бринзевич Наталья Константиновна. Рост доходов компании за 5 лет: 1314,9%. Объем заемных средств компании на конец 2024 года: 20336 тыс. руб. ФССП присвоил низкий уровень риска для данного ПКО.</v>
      </c>
      <c r="AX235" t="s">
        <v>22963</v>
      </c>
      <c r="AY235">
        <f>VLOOKUP(A235,'2024-2023'!$B$2:$NY$583,'2024-2023'!$BH$1,0)</f>
        <v>167248</v>
      </c>
      <c r="AZ235">
        <f>VLOOKUP(A235,'2024-2023'!$B$2:$NY$583,71,0)</f>
        <v>0</v>
      </c>
      <c r="BA235">
        <f>VLOOKUP(A235,'2024-2023'!$B$2:$NY$583,79,0)</f>
        <v>0</v>
      </c>
      <c r="BB235">
        <f t="shared" si="24"/>
        <v>0</v>
      </c>
      <c r="BC235" s="6">
        <f t="shared" si="25"/>
        <v>2.6297999999999999</v>
      </c>
      <c r="BD235" s="6">
        <f t="shared" si="26"/>
        <v>0.21177567573640102</v>
      </c>
      <c r="BE235" t="str">
        <f t="shared" si="27"/>
        <v>Малая фирма</v>
      </c>
    </row>
    <row r="236" spans="1:57">
      <c r="A236" s="10">
        <v>2130213500</v>
      </c>
      <c r="B236">
        <v>205</v>
      </c>
      <c r="C236" t="s">
        <v>2003</v>
      </c>
      <c r="D236">
        <v>2130213500</v>
      </c>
      <c r="E236" t="s">
        <v>15140</v>
      </c>
      <c r="F236" t="s">
        <v>14222</v>
      </c>
      <c r="G236" s="7">
        <v>43713</v>
      </c>
      <c r="H236">
        <v>7</v>
      </c>
      <c r="I236" t="s">
        <v>73</v>
      </c>
      <c r="J236" t="s">
        <v>5129</v>
      </c>
      <c r="K236" t="s">
        <v>5128</v>
      </c>
      <c r="L236" t="s">
        <v>2007</v>
      </c>
      <c r="M236">
        <f>VLOOKUP(D236,УК!$A$1:$B$599,2,0)/1000</f>
        <v>20</v>
      </c>
      <c r="R236" s="10">
        <f>IFERROR(IFERROR(VLOOKUP(A236,'2020-2019'!$B$3:$LN$466,108,0),"")+IFERROR(VLOOKUP(A236,'2020-2019'!$B$3:$LN$1000,91,0),""),"")</f>
        <v>5679</v>
      </c>
      <c r="S236" s="10">
        <f>IFERROR(IFERROR(VLOOKUP(A236,'2022-2021'!$B$3:$LN$1000,108,0),"")+IFERROR(VLOOKUP(A236,'2022-2021'!$B$3:$LN$1000,92,0),""),"")</f>
        <v>19238</v>
      </c>
      <c r="T236" s="10">
        <f>IFERROR(IFERROR(VLOOKUP(A236,'2022-2021'!$B$3:$LN$1000,107,0),"")+IFERROR(VLOOKUP(A236,'2022-2021'!$B$3:$LN$1000,91,0),""),"")</f>
        <v>26468</v>
      </c>
      <c r="U236" s="10">
        <f>IFERROR(IFERROR(VLOOKUP(A236,'2024-2023'!$B$3:$LN$1000,108,0),"")+IFERROR(VLOOKUP(A236,'2024-2023'!$B$3:$LN$1000,92,0),""),"")</f>
        <v>37294</v>
      </c>
      <c r="V236" s="10">
        <f>IFERROR(IFERROR(VLOOKUP(A236,'2024-2023'!$B$3:$LN$1000,107,0),"")+IFERROR(VLOOKUP(A236,'2024-2023'!$B$3:$LN$1000,91,0),""),"")</f>
        <v>44116</v>
      </c>
      <c r="W236">
        <f>IFERROR(IFERROR(VLOOKUP(A236,'2020-2019'!$B$3:$LN$4660,93,0),"")+IFERROR(VLOOKUP(A236,'2020-2019'!$B$3:$LN$4660,109,0),""),"")</f>
        <v>1077</v>
      </c>
      <c r="X236">
        <f>IFERROR(IFERROR(VLOOKUP(A236,'2022-2021'!$B$3:$LN$4660,94,0),"")+IFERROR(VLOOKUP(A236,'2022-2021'!$B$3:$LN$4660,110,0),""),"")</f>
        <v>4474</v>
      </c>
      <c r="Y236">
        <f>IFERROR(IFERROR(VLOOKUP(A236,'2022-2021'!$B$3:$LN$4660,109,0),"")+IFERROR(VLOOKUP(A236,'2022-2021'!$B$3:$LN$4660,93,0),""),"")</f>
        <v>8650</v>
      </c>
      <c r="Z236">
        <f>IFERROR((IFERROR(VLOOKUP(A236,'2024-2023'!$B$3:$LN$4660,110,0),"")+IFERROR(VLOOKUP(A236,'2024-2023'!$B$3:$LN$4660,94,0),"")),"")</f>
        <v>37793</v>
      </c>
      <c r="AA236">
        <f>IFERROR((IFERROR(VLOOKUP(A236,'2024-2023'!$B$3:$LN$4660,93,0),"")+IFERROR(VLOOKUP(A236,'2024-2023'!$B$3:$LN$4660,109,0),"")),"")</f>
        <v>39870</v>
      </c>
      <c r="AB236">
        <f>IFERROR((IFERROR(VLOOKUP(A236,'2020-2019'!$B$3:$LN$466,'2020-2019'!$CV$1,0),"")),"")</f>
        <v>4493</v>
      </c>
      <c r="AC236">
        <f>IFERROR((IFERROR(VLOOKUP(A236,'2022-2021'!$B$3:$LN$4660,100,0),"")),"")</f>
        <v>14764</v>
      </c>
      <c r="AD236">
        <f>IFERROR((IFERROR(VLOOKUP(A236,'2022-2021'!$B$3:$LN$4660,99,0),"")),"")</f>
        <v>16688</v>
      </c>
      <c r="AE236">
        <f>IFERROR((IFERROR(VLOOKUP(A236,'2024-2023'!$B$3:$LN$4660,100,0),"")),"")</f>
        <v>-2704</v>
      </c>
      <c r="AF236">
        <f>IFERROR(VLOOKUP(A236,'2024-2023'!$B$3:$LN$4660,99,0),"")</f>
        <v>2927</v>
      </c>
      <c r="AG236">
        <f>IFERROR((IFERROR(VLOOKUP(A236,'2020-2019'!$B$3:$LN$4660,'2020-2019'!$X$1,0),"")+IFERROR(VLOOKUP(A236,'2020-2019'!$B$3:$LN$4660,'2020-2019'!$AN$1,0),"")),"")</f>
        <v>33</v>
      </c>
      <c r="AH236">
        <f>IFERROR((IFERROR(VLOOKUP(A236,'2022-2021'!$B$3:$LN$4660,24,0),"")+IFERROR(VLOOKUP(A236,'2022-2021'!$B$3:$LN$4660,40,0),"")),"")</f>
        <v>3</v>
      </c>
      <c r="AI236">
        <f>IFERROR((IFERROR(VLOOKUP(A236,'2022-2021'!$B$3:$LN$4660,23,0),"")+IFERROR(VLOOKUP(A236,'2022-2021'!$B$3:$LN$4660,39,0),"")),"")</f>
        <v>0</v>
      </c>
      <c r="AJ236">
        <f>IFERROR((IFERROR(VLOOKUP(A236,'2024-2023'!$B$3:$LN$4660,24,0),"")+IFERROR(VLOOKUP(A236,'2024-2023'!$B$3:$LN$4660,40,0),"")),"")</f>
        <v>0</v>
      </c>
      <c r="AK236">
        <f>IFERROR((IFERROR(VLOOKUP(A236,'2024-2023'!$B$3:$LN$4660,23,0),"")+IFERROR(VLOOKUP(A236,'2024-2023'!$B$3:$LN$4660,39,0),"")),"")</f>
        <v>0</v>
      </c>
      <c r="AL236">
        <f>IFERROR(VLOOKUP(A236,'2020-2019'!$B$3:$LN$466,'2020-2019'!$AM$1,0),"")</f>
        <v>19449</v>
      </c>
      <c r="AM236">
        <f>IFERROR(VLOOKUP(A236,'2022-2021'!$B$3:$LN$4660,38,0),"")</f>
        <v>1549097</v>
      </c>
      <c r="AN236">
        <f>IFERROR(VLOOKUP(A236,'2022-2021'!$B$3:$LN$4660,37,0),"")</f>
        <v>2072800</v>
      </c>
      <c r="AO236">
        <f>IFERROR(VLOOKUP(A236,'2024-2023'!$B$3:$LN$4660,38,0),"")</f>
        <v>13747</v>
      </c>
      <c r="AP236">
        <f>IFERROR(VLOOKUP(A236,'2024-2023'!$B$3:$LN$4660,37,0),"")</f>
        <v>16379</v>
      </c>
      <c r="AQ236">
        <f>IFERROR((IFERROR(VLOOKUP(A236,'2020-2019'!$B$3:$LN$466,'2020-2019'!$BL$1,0),"")+IFERROR(VLOOKUP(A236,'2020-2019'!$B$3:$LN$466,'2020-2019'!$BV$1,0),"")),"")</f>
        <v>3150</v>
      </c>
      <c r="AR236" s="5">
        <f t="shared" si="28"/>
        <v>7.7679999999999998</v>
      </c>
      <c r="AS236" t="str">
        <f>IFERROR(VLOOKUP(A236,риски!$G$2:$H$642,2,0),"")</f>
        <v>низкий</v>
      </c>
      <c r="AT236" t="str">
        <f>IFERROR(VLOOKUP(A236,Реест!A294:$P$30000,15,0),"")</f>
        <v>fpk21.ru</v>
      </c>
      <c r="AU236" t="str">
        <f>IFERROR(VLOOKUP(A236,old!$A$3:$AU$2001,47,0),"")</f>
        <v>image073</v>
      </c>
      <c r="AV236" s="3">
        <f t="shared" si="29"/>
        <v>0</v>
      </c>
      <c r="AW236" t="str">
        <f t="shared" si="23"/>
        <v xml:space="preserve"> ООО ПКО «ФПК» зарегистрировано по адресу: 428024, Чувашская Республика - Чувашия, г Чебоксары, пр-кт Мира, д. 90, к. 1, офис 305. Генеральным директором является Казакова Екатерина Анатольевна. Рост доходов компании за 5 лет: 776,8%. Объем заемных средств компании на конец 2024 года: 3150 тыс. руб. ФССП присвоил низкий уровень риска для данного ПКО.</v>
      </c>
      <c r="AX236" t="s">
        <v>22943</v>
      </c>
      <c r="AY236">
        <f>VLOOKUP(A236,'2024-2023'!$B$2:$NY$583,'2024-2023'!$BH$1,0)</f>
        <v>15522</v>
      </c>
      <c r="AZ236">
        <f>VLOOKUP(A236,'2024-2023'!$B$2:$NY$583,71,0)</f>
        <v>0</v>
      </c>
      <c r="BA236">
        <f>VLOOKUP(A236,'2024-2023'!$B$2:$NY$583,79,0)</f>
        <v>0</v>
      </c>
      <c r="BB236">
        <f t="shared" si="24"/>
        <v>0</v>
      </c>
      <c r="BC236" s="6">
        <f t="shared" si="25"/>
        <v>1.5535999999999999</v>
      </c>
      <c r="BD236" s="6">
        <f t="shared" si="26"/>
        <v>6.6347810318251876E-2</v>
      </c>
      <c r="BE236" t="str">
        <f t="shared" si="27"/>
        <v>Малая фирма</v>
      </c>
    </row>
    <row r="237" spans="1:57">
      <c r="A237" s="10">
        <v>4205384683</v>
      </c>
      <c r="B237">
        <v>339</v>
      </c>
      <c r="C237" t="s">
        <v>2010</v>
      </c>
      <c r="D237">
        <v>4205384683</v>
      </c>
      <c r="E237" t="s">
        <v>15141</v>
      </c>
      <c r="F237" t="s">
        <v>14223</v>
      </c>
      <c r="G237" s="7">
        <v>43742</v>
      </c>
      <c r="H237">
        <v>6</v>
      </c>
      <c r="I237" t="s">
        <v>73</v>
      </c>
      <c r="J237" t="s">
        <v>5300</v>
      </c>
      <c r="K237" t="s">
        <v>5300</v>
      </c>
      <c r="L237" t="s">
        <v>2014</v>
      </c>
      <c r="M237">
        <f>VLOOKUP(D237,УК!$A$1:$B$599,2,0)/1000</f>
        <v>10</v>
      </c>
      <c r="R237" s="10">
        <f>IFERROR(IFERROR(VLOOKUP(A237,'2020-2019'!$B$3:$LN$466,108,0),"")+IFERROR(VLOOKUP(A237,'2020-2019'!$B$3:$LN$1000,91,0),""),"")</f>
        <v>0</v>
      </c>
      <c r="S237" s="10">
        <f>IFERROR(IFERROR(VLOOKUP(A237,'2022-2021'!$B$3:$LN$1000,108,0),"")+IFERROR(VLOOKUP(A237,'2022-2021'!$B$3:$LN$1000,92,0),""),"")</f>
        <v>2151</v>
      </c>
      <c r="T237" s="10">
        <f>IFERROR(IFERROR(VLOOKUP(A237,'2022-2021'!$B$3:$LN$1000,107,0),"")+IFERROR(VLOOKUP(A237,'2022-2021'!$B$3:$LN$1000,91,0),""),"")</f>
        <v>3340</v>
      </c>
      <c r="U237" s="10">
        <f>IFERROR(IFERROR(VLOOKUP(A237,'2024-2023'!$B$3:$LN$1000,108,0),"")+IFERROR(VLOOKUP(A237,'2024-2023'!$B$3:$LN$1000,92,0),""),"")</f>
        <v>9801</v>
      </c>
      <c r="V237" s="10">
        <f>IFERROR(IFERROR(VLOOKUP(A237,'2024-2023'!$B$3:$LN$1000,107,0),"")+IFERROR(VLOOKUP(A237,'2024-2023'!$B$3:$LN$1000,91,0),""),"")</f>
        <v>12169</v>
      </c>
      <c r="W237">
        <f>IFERROR(IFERROR(VLOOKUP(A237,'2020-2019'!$B$3:$LN$4660,93,0),"")+IFERROR(VLOOKUP(A237,'2020-2019'!$B$3:$LN$4660,109,0),""),"")</f>
        <v>0</v>
      </c>
      <c r="X237">
        <f>IFERROR(IFERROR(VLOOKUP(A237,'2022-2021'!$B$3:$LN$4660,94,0),"")+IFERROR(VLOOKUP(A237,'2022-2021'!$B$3:$LN$4660,110,0),""),"")</f>
        <v>0</v>
      </c>
      <c r="Y237">
        <f>IFERROR(IFERROR(VLOOKUP(A237,'2022-2021'!$B$3:$LN$4660,109,0),"")+IFERROR(VLOOKUP(A237,'2022-2021'!$B$3:$LN$4660,93,0),""),"")</f>
        <v>0</v>
      </c>
      <c r="Z237">
        <f>IFERROR((IFERROR(VLOOKUP(A237,'2024-2023'!$B$3:$LN$4660,110,0),"")+IFERROR(VLOOKUP(A237,'2024-2023'!$B$3:$LN$4660,94,0),"")),"")</f>
        <v>0</v>
      </c>
      <c r="AA237">
        <f>IFERROR((IFERROR(VLOOKUP(A237,'2024-2023'!$B$3:$LN$4660,93,0),"")+IFERROR(VLOOKUP(A237,'2024-2023'!$B$3:$LN$4660,109,0),"")),"")</f>
        <v>0</v>
      </c>
      <c r="AB237">
        <f>IFERROR((IFERROR(VLOOKUP(A237,'2020-2019'!$B$3:$LN$466,'2020-2019'!$CV$1,0),"")),"")</f>
        <v>0</v>
      </c>
      <c r="AC237">
        <f>IFERROR((IFERROR(VLOOKUP(A237,'2022-2021'!$B$3:$LN$4660,100,0),"")),"")</f>
        <v>1202</v>
      </c>
      <c r="AD237">
        <f>IFERROR((IFERROR(VLOOKUP(A237,'2022-2021'!$B$3:$LN$4660,99,0),"")),"")</f>
        <v>555</v>
      </c>
      <c r="AE237">
        <f>IFERROR((IFERROR(VLOOKUP(A237,'2024-2023'!$B$3:$LN$4660,100,0),"")),"")</f>
        <v>8615</v>
      </c>
      <c r="AF237">
        <f>IFERROR(VLOOKUP(A237,'2024-2023'!$B$3:$LN$4660,99,0),"")</f>
        <v>7525</v>
      </c>
      <c r="AG237">
        <f>IFERROR((IFERROR(VLOOKUP(A237,'2020-2019'!$B$3:$LN$4660,'2020-2019'!$X$1,0),"")+IFERROR(VLOOKUP(A237,'2020-2019'!$B$3:$LN$4660,'2020-2019'!$AN$1,0),"")),"")</f>
        <v>10000</v>
      </c>
      <c r="AH237">
        <f>IFERROR((IFERROR(VLOOKUP(A237,'2022-2021'!$B$3:$LN$4660,24,0),"")+IFERROR(VLOOKUP(A237,'2022-2021'!$B$3:$LN$4660,40,0),"")),"")</f>
        <v>10000</v>
      </c>
      <c r="AI237">
        <f>IFERROR((IFERROR(VLOOKUP(A237,'2022-2021'!$B$3:$LN$4660,23,0),"")+IFERROR(VLOOKUP(A237,'2022-2021'!$B$3:$LN$4660,39,0),"")),"")</f>
        <v>10000</v>
      </c>
      <c r="AJ237">
        <f>IFERROR((IFERROR(VLOOKUP(A237,'2024-2023'!$B$3:$LN$4660,24,0),"")+IFERROR(VLOOKUP(A237,'2024-2023'!$B$3:$LN$4660,40,0),"")),"")</f>
        <v>0</v>
      </c>
      <c r="AK237">
        <f>IFERROR((IFERROR(VLOOKUP(A237,'2024-2023'!$B$3:$LN$4660,23,0),"")+IFERROR(VLOOKUP(A237,'2024-2023'!$B$3:$LN$4660,39,0),"")),"")</f>
        <v>0</v>
      </c>
      <c r="AL237">
        <f>IFERROR(VLOOKUP(A237,'2020-2019'!$B$3:$LN$466,'2020-2019'!$AM$1,0),"")</f>
        <v>0</v>
      </c>
      <c r="AM237">
        <f>IFERROR(VLOOKUP(A237,'2022-2021'!$B$3:$LN$4660,38,0),"")</f>
        <v>0</v>
      </c>
      <c r="AN237">
        <f>IFERROR(VLOOKUP(A237,'2022-2021'!$B$3:$LN$4660,37,0),"")</f>
        <v>0</v>
      </c>
      <c r="AO237">
        <f>IFERROR(VLOOKUP(A237,'2024-2023'!$B$3:$LN$4660,38,0),"")</f>
        <v>0</v>
      </c>
      <c r="AP237">
        <f>IFERROR(VLOOKUP(A237,'2024-2023'!$B$3:$LN$4660,37,0),"")</f>
        <v>0</v>
      </c>
      <c r="AQ237">
        <f>IFERROR((IFERROR(VLOOKUP(A237,'2020-2019'!$B$3:$LN$466,'2020-2019'!$BL$1,0),"")+IFERROR(VLOOKUP(A237,'2020-2019'!$B$3:$LN$466,'2020-2019'!$BV$1,0),"")),"")</f>
        <v>0</v>
      </c>
      <c r="AR237" s="5">
        <f t="shared" si="28"/>
        <v>5.657</v>
      </c>
      <c r="AS237" t="str">
        <f>IFERROR(VLOOKUP(A237,риски!$G$2:$H$642,2,0),"")</f>
        <v>низкий</v>
      </c>
      <c r="AT237" t="str">
        <f>IFERROR(VLOOKUP(A237,Реест!A295:$P$30000,15,0),"")</f>
        <v>stolichnyexpress.ru</v>
      </c>
      <c r="AU237" t="str">
        <f>IFERROR(VLOOKUP(A237,old!$A$3:$AU$2001,47,0),"")</f>
        <v>image166</v>
      </c>
      <c r="AV237" s="3">
        <f t="shared" si="29"/>
        <v>0</v>
      </c>
      <c r="AW237" t="str">
        <f t="shared" si="23"/>
        <v xml:space="preserve"> ООО «Профессиональная коллекторская организация «Столичный экспресс» зарегистрировано по адресу: 650025, Кемеровская область - Кузбасс, Кемерово г, Ленина пр-кт, дом 1, квартира 102. Генеральным директором является Злобин Дмитрий Валерьевич. Рост доходов компании за 5 лет: 565,7%. ФССП присвоил низкий уровень риска для данного ПКО.</v>
      </c>
      <c r="AX237" t="s">
        <v>22964</v>
      </c>
      <c r="AY237">
        <f>VLOOKUP(A237,'2024-2023'!$B$2:$NY$583,'2024-2023'!$BH$1,0)</f>
        <v>19667</v>
      </c>
      <c r="AZ237">
        <f>VLOOKUP(A237,'2024-2023'!$B$2:$NY$583,71,0)</f>
        <v>0</v>
      </c>
      <c r="BA237">
        <f>VLOOKUP(A237,'2024-2023'!$B$2:$NY$583,79,0)</f>
        <v>483</v>
      </c>
      <c r="BB237">
        <f t="shared" si="24"/>
        <v>2.4558905781257946E-2</v>
      </c>
      <c r="BC237" s="6">
        <f t="shared" si="25"/>
        <v>1.1314</v>
      </c>
      <c r="BD237" s="6">
        <f t="shared" si="26"/>
        <v>0.61837455830388688</v>
      </c>
      <c r="BE237" t="str">
        <f t="shared" si="27"/>
        <v>Малая фирма</v>
      </c>
    </row>
    <row r="238" spans="1:57">
      <c r="A238" s="10">
        <v>1215217189</v>
      </c>
      <c r="B238">
        <v>182</v>
      </c>
      <c r="C238" t="s">
        <v>2017</v>
      </c>
      <c r="D238">
        <v>1215217189</v>
      </c>
      <c r="E238" t="s">
        <v>15142</v>
      </c>
      <c r="F238" t="s">
        <v>14224</v>
      </c>
      <c r="G238" s="7">
        <v>42810</v>
      </c>
      <c r="H238">
        <v>9</v>
      </c>
      <c r="I238" t="s">
        <v>73</v>
      </c>
      <c r="J238" t="s">
        <v>5293</v>
      </c>
      <c r="K238" t="s">
        <v>5292</v>
      </c>
      <c r="L238" t="s">
        <v>2021</v>
      </c>
      <c r="M238">
        <f>VLOOKUP(D238,УК!$A$1:$B$599,2,0)/1000</f>
        <v>10</v>
      </c>
      <c r="R238" s="10">
        <f>IFERROR(IFERROR(VLOOKUP(A238,'2020-2019'!$B$3:$LN$466,108,0),"")+IFERROR(VLOOKUP(A238,'2020-2019'!$B$3:$LN$1000,91,0),""),"")</f>
        <v>32293</v>
      </c>
      <c r="S238" s="10">
        <f>IFERROR(IFERROR(VLOOKUP(A238,'2022-2021'!$B$3:$LN$1000,108,0),"")+IFERROR(VLOOKUP(A238,'2022-2021'!$B$3:$LN$1000,92,0),""),"")</f>
        <v>75284</v>
      </c>
      <c r="T238" s="10">
        <f>IFERROR(IFERROR(VLOOKUP(A238,'2022-2021'!$B$3:$LN$1000,107,0),"")+IFERROR(VLOOKUP(A238,'2022-2021'!$B$3:$LN$1000,91,0),""),"")</f>
        <v>57411</v>
      </c>
      <c r="U238" s="10">
        <f>IFERROR(IFERROR(VLOOKUP(A238,'2024-2023'!$B$3:$LN$1000,108,0),"")+IFERROR(VLOOKUP(A238,'2024-2023'!$B$3:$LN$1000,92,0),""),"")</f>
        <v>45986</v>
      </c>
      <c r="V238" s="10">
        <f>IFERROR(IFERROR(VLOOKUP(A238,'2024-2023'!$B$3:$LN$1000,107,0),"")+IFERROR(VLOOKUP(A238,'2024-2023'!$B$3:$LN$1000,91,0),""),"")</f>
        <v>12954</v>
      </c>
      <c r="W238">
        <f>IFERROR(IFERROR(VLOOKUP(A238,'2020-2019'!$B$3:$LN$4660,93,0),"")+IFERROR(VLOOKUP(A238,'2020-2019'!$B$3:$LN$4660,109,0),""),"")</f>
        <v>1672</v>
      </c>
      <c r="X238">
        <f>IFERROR(IFERROR(VLOOKUP(A238,'2022-2021'!$B$3:$LN$4660,94,0),"")+IFERROR(VLOOKUP(A238,'2022-2021'!$B$3:$LN$4660,110,0),""),"")</f>
        <v>2849</v>
      </c>
      <c r="Y238">
        <f>IFERROR(IFERROR(VLOOKUP(A238,'2022-2021'!$B$3:$LN$4660,109,0),"")+IFERROR(VLOOKUP(A238,'2022-2021'!$B$3:$LN$4660,93,0),""),"")</f>
        <v>2737</v>
      </c>
      <c r="Z238">
        <f>IFERROR((IFERROR(VLOOKUP(A238,'2024-2023'!$B$3:$LN$4660,110,0),"")+IFERROR(VLOOKUP(A238,'2024-2023'!$B$3:$LN$4660,94,0),"")),"")</f>
        <v>2751</v>
      </c>
      <c r="AA238">
        <f>IFERROR((IFERROR(VLOOKUP(A238,'2024-2023'!$B$3:$LN$4660,93,0),"")+IFERROR(VLOOKUP(A238,'2024-2023'!$B$3:$LN$4660,109,0),"")),"")</f>
        <v>46104</v>
      </c>
      <c r="AB238">
        <f>IFERROR((IFERROR(VLOOKUP(A238,'2020-2019'!$B$3:$LN$466,'2020-2019'!$CV$1,0),"")),"")</f>
        <v>29891</v>
      </c>
      <c r="AC238">
        <f>IFERROR((IFERROR(VLOOKUP(A238,'2022-2021'!$B$3:$LN$4660,100,0),"")),"")</f>
        <v>70592</v>
      </c>
      <c r="AD238">
        <f>IFERROR((IFERROR(VLOOKUP(A238,'2022-2021'!$B$3:$LN$4660,99,0),"")),"")</f>
        <v>53369</v>
      </c>
      <c r="AE238">
        <f>IFERROR((IFERROR(VLOOKUP(A238,'2024-2023'!$B$3:$LN$4660,100,0),"")),"")</f>
        <v>41710</v>
      </c>
      <c r="AF238">
        <f>IFERROR(VLOOKUP(A238,'2024-2023'!$B$3:$LN$4660,99,0),"")</f>
        <v>-34078</v>
      </c>
      <c r="AG238">
        <f>IFERROR((IFERROR(VLOOKUP(A238,'2020-2019'!$B$3:$LN$4660,'2020-2019'!$X$1,0),"")+IFERROR(VLOOKUP(A238,'2020-2019'!$B$3:$LN$4660,'2020-2019'!$AN$1,0),"")),"")</f>
        <v>0</v>
      </c>
      <c r="AH238">
        <f>IFERROR((IFERROR(VLOOKUP(A238,'2022-2021'!$B$3:$LN$4660,24,0),"")+IFERROR(VLOOKUP(A238,'2022-2021'!$B$3:$LN$4660,40,0),"")),"")</f>
        <v>0</v>
      </c>
      <c r="AI238">
        <f>IFERROR((IFERROR(VLOOKUP(A238,'2022-2021'!$B$3:$LN$4660,23,0),"")+IFERROR(VLOOKUP(A238,'2022-2021'!$B$3:$LN$4660,39,0),"")),"")</f>
        <v>0</v>
      </c>
      <c r="AJ238">
        <f>IFERROR((IFERROR(VLOOKUP(A238,'2024-2023'!$B$3:$LN$4660,24,0),"")+IFERROR(VLOOKUP(A238,'2024-2023'!$B$3:$LN$4660,40,0),"")),"")</f>
        <v>157</v>
      </c>
      <c r="AK238">
        <f>IFERROR((IFERROR(VLOOKUP(A238,'2024-2023'!$B$3:$LN$4660,23,0),"")+IFERROR(VLOOKUP(A238,'2024-2023'!$B$3:$LN$4660,39,0),"")),"")</f>
        <v>132</v>
      </c>
      <c r="AL238">
        <f>IFERROR(VLOOKUP(A238,'2020-2019'!$B$3:$LN$466,'2020-2019'!$AM$1,0),"")</f>
        <v>72602</v>
      </c>
      <c r="AM238">
        <f>IFERROR(VLOOKUP(A238,'2022-2021'!$B$3:$LN$4660,38,0),"")</f>
        <v>101541</v>
      </c>
      <c r="AN238">
        <f>IFERROR(VLOOKUP(A238,'2022-2021'!$B$3:$LN$4660,37,0),"")</f>
        <v>134769</v>
      </c>
      <c r="AO238">
        <f>IFERROR(VLOOKUP(A238,'2024-2023'!$B$3:$LN$4660,38,0),"")</f>
        <v>150236</v>
      </c>
      <c r="AP238">
        <f>IFERROR(VLOOKUP(A238,'2024-2023'!$B$3:$LN$4660,37,0),"")</f>
        <v>114172</v>
      </c>
      <c r="AQ238">
        <f>IFERROR((IFERROR(VLOOKUP(A238,'2020-2019'!$B$3:$LN$466,'2020-2019'!$BL$1,0),"")+IFERROR(VLOOKUP(A238,'2020-2019'!$B$3:$LN$466,'2020-2019'!$BV$1,0),"")),"")</f>
        <v>7800</v>
      </c>
      <c r="AR238" s="5">
        <f t="shared" si="28"/>
        <v>0.40100000000000002</v>
      </c>
      <c r="AS238" t="str">
        <f>IFERROR(VLOOKUP(A238,риски!$G$2:$H$642,2,0),"")</f>
        <v>низкий</v>
      </c>
      <c r="AT238" t="str">
        <f>IFERROR(VLOOKUP(A238,Реест!A296:$P$30000,15,0),"")</f>
        <v>стимул12.рф</v>
      </c>
      <c r="AU238" t="str">
        <f>IFERROR(VLOOKUP(A238,old!$A$3:$AU$2001,47,0),"")</f>
        <v>image014</v>
      </c>
      <c r="AV238" s="3">
        <f t="shared" si="29"/>
        <v>0.84076433121019112</v>
      </c>
      <c r="AW238" t="str">
        <f t="shared" si="23"/>
        <v xml:space="preserve"> ООО ПКО «Стимул» зарегистрировано по адресу: г. Йошкар-Ола, ул. Панфилова, д. 41, кв. 705, 424008. Генеральным директором является Мурзабеков Аскер Хабилович. Рост доходов компании за 5 лет: 40,1%. Рост финансовых активов компании за 5 лет: 84,08%. Объем заемных средств компании на конец 2024 года: 7800 тыс. руб. ФССП присвоил низкий уровень риска для данного ПКО.</v>
      </c>
      <c r="AX238" t="s">
        <v>22965</v>
      </c>
      <c r="AY238">
        <f>VLOOKUP(A238,'2024-2023'!$B$2:$NY$583,'2024-2023'!$BH$1,0)</f>
        <v>115903</v>
      </c>
      <c r="AZ238">
        <f>VLOOKUP(A238,'2024-2023'!$B$2:$NY$583,71,0)</f>
        <v>0</v>
      </c>
      <c r="BA238">
        <f>VLOOKUP(A238,'2024-2023'!$B$2:$NY$583,79,0)</f>
        <v>0</v>
      </c>
      <c r="BB238">
        <f t="shared" si="24"/>
        <v>0</v>
      </c>
      <c r="BC238" s="6">
        <f t="shared" si="25"/>
        <v>8.0200000000000007E-2</v>
      </c>
      <c r="BD238" s="6">
        <f t="shared" si="26"/>
        <v>-2.6306932221707582</v>
      </c>
      <c r="BE238" t="str">
        <f t="shared" si="27"/>
        <v>Малая фирма</v>
      </c>
    </row>
    <row r="239" spans="1:57">
      <c r="A239" s="10">
        <v>7717795970</v>
      </c>
      <c r="B239">
        <v>78</v>
      </c>
      <c r="C239" t="s">
        <v>14225</v>
      </c>
      <c r="D239">
        <v>7717795970</v>
      </c>
      <c r="E239" t="s">
        <v>15143</v>
      </c>
      <c r="F239" t="s">
        <v>14226</v>
      </c>
      <c r="G239" s="7">
        <v>43133</v>
      </c>
      <c r="H239">
        <v>8</v>
      </c>
      <c r="I239" t="s">
        <v>44</v>
      </c>
      <c r="J239" t="s">
        <v>23287</v>
      </c>
      <c r="K239" t="s">
        <v>20543</v>
      </c>
      <c r="L239" t="s">
        <v>2028</v>
      </c>
      <c r="M239">
        <f>VLOOKUP(D239,УК!$A$1:$B$599,2,0)/1000</f>
        <v>4000</v>
      </c>
      <c r="R239" s="10">
        <f>IFERROR(IFERROR(VLOOKUP(A239,'2020-2019'!$B$3:$LN$466,108,0),"")+IFERROR(VLOOKUP(A239,'2020-2019'!$B$3:$LN$1000,91,0),""),"")</f>
        <v>1886</v>
      </c>
      <c r="S239" s="10">
        <f>IFERROR(IFERROR(VLOOKUP(A239,'2022-2021'!$B$3:$LN$1000,108,0),"")+IFERROR(VLOOKUP(A239,'2022-2021'!$B$3:$LN$1000,92,0),""),"")</f>
        <v>130718</v>
      </c>
      <c r="T239" s="10">
        <f>IFERROR(IFERROR(VLOOKUP(A239,'2022-2021'!$B$3:$LN$1000,107,0),"")+IFERROR(VLOOKUP(A239,'2022-2021'!$B$3:$LN$1000,91,0),""),"")</f>
        <v>106053</v>
      </c>
      <c r="U239" s="10">
        <f>IFERROR(IFERROR(VLOOKUP(A239,'2024-2023'!$B$3:$LN$1000,108,0),"")+IFERROR(VLOOKUP(A239,'2024-2023'!$B$3:$LN$1000,92,0),""),"")</f>
        <v>196476</v>
      </c>
      <c r="V239" s="10">
        <f>IFERROR(IFERROR(VLOOKUP(A239,'2024-2023'!$B$3:$LN$1000,107,0),"")+IFERROR(VLOOKUP(A239,'2024-2023'!$B$3:$LN$1000,91,0),""),"")</f>
        <v>248095</v>
      </c>
      <c r="W239">
        <f>IFERROR(IFERROR(VLOOKUP(A239,'2020-2019'!$B$3:$LN$4660,93,0),"")+IFERROR(VLOOKUP(A239,'2020-2019'!$B$3:$LN$4660,109,0),""),"")</f>
        <v>7532</v>
      </c>
      <c r="X239">
        <f>IFERROR(IFERROR(VLOOKUP(A239,'2022-2021'!$B$3:$LN$4660,94,0),"")+IFERROR(VLOOKUP(A239,'2022-2021'!$B$3:$LN$4660,110,0),""),"")</f>
        <v>87671</v>
      </c>
      <c r="Y239">
        <f>IFERROR(IFERROR(VLOOKUP(A239,'2022-2021'!$B$3:$LN$4660,109,0),"")+IFERROR(VLOOKUP(A239,'2022-2021'!$B$3:$LN$4660,93,0),""),"")</f>
        <v>96227</v>
      </c>
      <c r="Z239">
        <f>IFERROR((IFERROR(VLOOKUP(A239,'2024-2023'!$B$3:$LN$4660,110,0),"")+IFERROR(VLOOKUP(A239,'2024-2023'!$B$3:$LN$4660,94,0),"")),"")</f>
        <v>139104</v>
      </c>
      <c r="AA239">
        <f>IFERROR((IFERROR(VLOOKUP(A239,'2024-2023'!$B$3:$LN$4660,93,0),"")+IFERROR(VLOOKUP(A239,'2024-2023'!$B$3:$LN$4660,109,0),"")),"")</f>
        <v>338984</v>
      </c>
      <c r="AB239">
        <f>IFERROR((IFERROR(VLOOKUP(A239,'2020-2019'!$B$3:$LN$466,'2020-2019'!$CV$1,0),"")),"")</f>
        <v>-8821</v>
      </c>
      <c r="AC239">
        <f>IFERROR((IFERROR(VLOOKUP(A239,'2022-2021'!$B$3:$LN$4660,100,0),"")),"")</f>
        <v>36340</v>
      </c>
      <c r="AD239">
        <f>IFERROR((IFERROR(VLOOKUP(A239,'2022-2021'!$B$3:$LN$4660,99,0),"")),"")</f>
        <v>149352</v>
      </c>
      <c r="AE239">
        <f>IFERROR((IFERROR(VLOOKUP(A239,'2024-2023'!$B$3:$LN$4660,100,0),"")),"")</f>
        <v>51227</v>
      </c>
      <c r="AF239">
        <f>IFERROR(VLOOKUP(A239,'2024-2023'!$B$3:$LN$4660,99,0),"")</f>
        <v>-94696</v>
      </c>
      <c r="AG239">
        <f>IFERROR((IFERROR(VLOOKUP(A239,'2020-2019'!$B$3:$LN$4660,'2020-2019'!$X$1,0),"")+IFERROR(VLOOKUP(A239,'2020-2019'!$B$3:$LN$4660,'2020-2019'!$AN$1,0),"")),"")</f>
        <v>57565</v>
      </c>
      <c r="AH239">
        <f>IFERROR((IFERROR(VLOOKUP(A239,'2022-2021'!$B$3:$LN$4660,24,0),"")+IFERROR(VLOOKUP(A239,'2022-2021'!$B$3:$LN$4660,40,0),"")),"")</f>
        <v>173855</v>
      </c>
      <c r="AI239">
        <f>IFERROR((IFERROR(VLOOKUP(A239,'2022-2021'!$B$3:$LN$4660,23,0),"")+IFERROR(VLOOKUP(A239,'2022-2021'!$B$3:$LN$4660,39,0),"")),"")</f>
        <v>261801</v>
      </c>
      <c r="AJ239">
        <f>IFERROR((IFERROR(VLOOKUP(A239,'2024-2023'!$B$3:$LN$4660,24,0),"")+IFERROR(VLOOKUP(A239,'2024-2023'!$B$3:$LN$4660,40,0),"")),"")</f>
        <v>309835</v>
      </c>
      <c r="AK239">
        <f>IFERROR((IFERROR(VLOOKUP(A239,'2024-2023'!$B$3:$LN$4660,23,0),"")+IFERROR(VLOOKUP(A239,'2024-2023'!$B$3:$LN$4660,39,0),"")),"")</f>
        <v>145779</v>
      </c>
      <c r="AL239">
        <f>IFERROR(VLOOKUP(A239,'2020-2019'!$B$3:$LN$466,'2020-2019'!$AM$1,0),"")</f>
        <v>14556</v>
      </c>
      <c r="AM239">
        <f>IFERROR(VLOOKUP(A239,'2022-2021'!$B$3:$LN$4660,38,0),"")</f>
        <v>14752</v>
      </c>
      <c r="AN239">
        <f>IFERROR(VLOOKUP(A239,'2022-2021'!$B$3:$LN$4660,37,0),"")</f>
        <v>29811</v>
      </c>
      <c r="AO239">
        <f>IFERROR(VLOOKUP(A239,'2024-2023'!$B$3:$LN$4660,38,0),"")</f>
        <v>58812</v>
      </c>
      <c r="AP239">
        <f>IFERROR(VLOOKUP(A239,'2024-2023'!$B$3:$LN$4660,37,0),"")</f>
        <v>124506</v>
      </c>
      <c r="AQ239">
        <f>IFERROR((IFERROR(VLOOKUP(A239,'2020-2019'!$B$3:$LN$466,'2020-2019'!$BL$1,0),"")+IFERROR(VLOOKUP(A239,'2020-2019'!$B$3:$LN$466,'2020-2019'!$BV$1,0),"")),"")</f>
        <v>0</v>
      </c>
      <c r="AR239" s="5">
        <f t="shared" si="28"/>
        <v>131.54599999999999</v>
      </c>
      <c r="AS239" t="str">
        <f>IFERROR(VLOOKUP(A239,риски!$G$2:$H$642,2,0),"")</f>
        <v>высокий</v>
      </c>
      <c r="AT239" t="str">
        <f>IFERROR(VLOOKUP(A239,Реест!A297:$P$30000,15,0),"")</f>
        <v>pko-dbrz.ru</v>
      </c>
      <c r="AU239" t="str">
        <f>IFERROR(VLOOKUP(A239,old!$A$3:$AU$2001,47,0),"")</f>
        <v>image054</v>
      </c>
      <c r="AV239" s="3">
        <f t="shared" si="29"/>
        <v>2.5324242161035353</v>
      </c>
      <c r="AW239" t="str">
        <f t="shared" si="23"/>
        <v xml:space="preserve"> ООО ПКО «ДоброЗайм» зарегистрировано по адресу: 119180, Москва г, пер Старомонетный, 14, 2, 6-2. Генеральным директором является Серебров Максим Андреевич. Рост доходов компании за 5 лет: 13154,6%. Рост финансовых активов компании за 5 лет: 253,24%. ФССП присвоил высокий уровень риска для данного ПКО.</v>
      </c>
      <c r="AX239" t="s">
        <v>22914</v>
      </c>
      <c r="AY239">
        <f>VLOOKUP(A239,'2024-2023'!$B$2:$NY$583,'2024-2023'!$BH$1,0)</f>
        <v>211919</v>
      </c>
      <c r="AZ239">
        <f>VLOOKUP(A239,'2024-2023'!$B$2:$NY$583,71,0)</f>
        <v>33417</v>
      </c>
      <c r="BA239">
        <f>VLOOKUP(A239,'2024-2023'!$B$2:$NY$583,79,0)</f>
        <v>33690</v>
      </c>
      <c r="BB239">
        <f t="shared" si="24"/>
        <v>0.3166634421642231</v>
      </c>
      <c r="BC239" s="6">
        <f t="shared" si="25"/>
        <v>26.309199999999997</v>
      </c>
      <c r="BD239" s="6">
        <f t="shared" si="26"/>
        <v>-0.38169249682581269</v>
      </c>
      <c r="BE239" t="str">
        <f t="shared" si="27"/>
        <v>Малая фирма</v>
      </c>
    </row>
    <row r="240" spans="1:57">
      <c r="A240" s="10">
        <v>3620014866</v>
      </c>
      <c r="B240">
        <v>207</v>
      </c>
      <c r="C240" t="s">
        <v>2031</v>
      </c>
      <c r="D240">
        <v>3620014866</v>
      </c>
      <c r="E240" t="s">
        <v>15144</v>
      </c>
      <c r="F240" t="s">
        <v>14227</v>
      </c>
      <c r="G240" s="7">
        <v>43600</v>
      </c>
      <c r="H240">
        <v>7</v>
      </c>
      <c r="I240" t="s">
        <v>73</v>
      </c>
      <c r="J240" t="s">
        <v>5165</v>
      </c>
      <c r="K240" t="s">
        <v>5165</v>
      </c>
      <c r="L240" t="s">
        <v>2035</v>
      </c>
      <c r="M240">
        <f>VLOOKUP(D240,УК!$A$1:$B$599,2,0)/1000</f>
        <v>10</v>
      </c>
      <c r="R240" s="10">
        <f>IFERROR(IFERROR(VLOOKUP(A240,'2020-2019'!$B$3:$LN$466,108,0),"")+IFERROR(VLOOKUP(A240,'2020-2019'!$B$3:$LN$1000,91,0),""),"")</f>
        <v>0</v>
      </c>
      <c r="S240" s="10">
        <f>IFERROR(IFERROR(VLOOKUP(A240,'2022-2021'!$B$3:$LN$1000,108,0),"")+IFERROR(VLOOKUP(A240,'2022-2021'!$B$3:$LN$1000,92,0),""),"")</f>
        <v>64756</v>
      </c>
      <c r="T240" s="10">
        <f>IFERROR(IFERROR(VLOOKUP(A240,'2022-2021'!$B$3:$LN$1000,107,0),"")+IFERROR(VLOOKUP(A240,'2022-2021'!$B$3:$LN$1000,91,0),""),"")</f>
        <v>0</v>
      </c>
      <c r="U240" s="10">
        <f>IFERROR(IFERROR(VLOOKUP(A240,'2024-2023'!$B$3:$LN$1000,108,0),"")+IFERROR(VLOOKUP(A240,'2024-2023'!$B$3:$LN$1000,92,0),""),"")</f>
        <v>36675</v>
      </c>
      <c r="V240" s="10">
        <f>IFERROR(IFERROR(VLOOKUP(A240,'2024-2023'!$B$3:$LN$1000,107,0),"")+IFERROR(VLOOKUP(A240,'2024-2023'!$B$3:$LN$1000,91,0),""),"")</f>
        <v>33562</v>
      </c>
      <c r="W240">
        <f>IFERROR(IFERROR(VLOOKUP(A240,'2020-2019'!$B$3:$LN$4660,93,0),"")+IFERROR(VLOOKUP(A240,'2020-2019'!$B$3:$LN$4660,109,0),""),"")</f>
        <v>0</v>
      </c>
      <c r="X240">
        <f>IFERROR(IFERROR(VLOOKUP(A240,'2022-2021'!$B$3:$LN$4660,94,0),"")+IFERROR(VLOOKUP(A240,'2022-2021'!$B$3:$LN$4660,110,0),""),"")</f>
        <v>0</v>
      </c>
      <c r="Y240">
        <f>IFERROR(IFERROR(VLOOKUP(A240,'2022-2021'!$B$3:$LN$4660,109,0),"")+IFERROR(VLOOKUP(A240,'2022-2021'!$B$3:$LN$4660,93,0),""),"")</f>
        <v>0</v>
      </c>
      <c r="Z240">
        <f>IFERROR((IFERROR(VLOOKUP(A240,'2024-2023'!$B$3:$LN$4660,110,0),"")+IFERROR(VLOOKUP(A240,'2024-2023'!$B$3:$LN$4660,94,0),"")),"")</f>
        <v>0</v>
      </c>
      <c r="AA240">
        <f>IFERROR((IFERROR(VLOOKUP(A240,'2024-2023'!$B$3:$LN$4660,93,0),"")+IFERROR(VLOOKUP(A240,'2024-2023'!$B$3:$LN$4660,109,0),"")),"")</f>
        <v>53080</v>
      </c>
      <c r="AB240">
        <f>IFERROR((IFERROR(VLOOKUP(A240,'2020-2019'!$B$3:$LN$466,'2020-2019'!$CV$1,0),"")),"")</f>
        <v>0</v>
      </c>
      <c r="AC240">
        <f>IFERROR((IFERROR(VLOOKUP(A240,'2022-2021'!$B$3:$LN$4660,100,0),"")),"")</f>
        <v>47454</v>
      </c>
      <c r="AD240">
        <f>IFERROR((IFERROR(VLOOKUP(A240,'2022-2021'!$B$3:$LN$4660,99,0),"")),"")</f>
        <v>0</v>
      </c>
      <c r="AE240">
        <f>IFERROR((IFERROR(VLOOKUP(A240,'2024-2023'!$B$3:$LN$4660,100,0),"")),"")</f>
        <v>36675</v>
      </c>
      <c r="AF240">
        <f>IFERROR(VLOOKUP(A240,'2024-2023'!$B$3:$LN$4660,99,0),"")</f>
        <v>-19518</v>
      </c>
      <c r="AG240">
        <f>IFERROR((IFERROR(VLOOKUP(A240,'2020-2019'!$B$3:$LN$4660,'2020-2019'!$X$1,0),"")+IFERROR(VLOOKUP(A240,'2020-2019'!$B$3:$LN$4660,'2020-2019'!$AN$1,0),"")),"")</f>
        <v>0</v>
      </c>
      <c r="AH240">
        <f>IFERROR((IFERROR(VLOOKUP(A240,'2022-2021'!$B$3:$LN$4660,24,0),"")+IFERROR(VLOOKUP(A240,'2022-2021'!$B$3:$LN$4660,40,0),"")),"")</f>
        <v>0</v>
      </c>
      <c r="AI240">
        <f>IFERROR((IFERROR(VLOOKUP(A240,'2022-2021'!$B$3:$LN$4660,23,0),"")+IFERROR(VLOOKUP(A240,'2022-2021'!$B$3:$LN$4660,39,0),"")),"")</f>
        <v>0</v>
      </c>
      <c r="AJ240">
        <f>IFERROR((IFERROR(VLOOKUP(A240,'2024-2023'!$B$3:$LN$4660,24,0),"")+IFERROR(VLOOKUP(A240,'2024-2023'!$B$3:$LN$4660,40,0),"")),"")</f>
        <v>0</v>
      </c>
      <c r="AK240">
        <f>IFERROR((IFERROR(VLOOKUP(A240,'2024-2023'!$B$3:$LN$4660,23,0),"")+IFERROR(VLOOKUP(A240,'2024-2023'!$B$3:$LN$4660,39,0),"")),"")</f>
        <v>0</v>
      </c>
      <c r="AL240">
        <f>IFERROR(VLOOKUP(A240,'2020-2019'!$B$3:$LN$466,'2020-2019'!$AM$1,0),"")</f>
        <v>0</v>
      </c>
      <c r="AM240">
        <f>IFERROR(VLOOKUP(A240,'2022-2021'!$B$3:$LN$4660,38,0),"")</f>
        <v>86577</v>
      </c>
      <c r="AN240">
        <f>IFERROR(VLOOKUP(A240,'2022-2021'!$B$3:$LN$4660,37,0),"")</f>
        <v>193499</v>
      </c>
      <c r="AO240">
        <f>IFERROR(VLOOKUP(A240,'2024-2023'!$B$3:$LN$4660,38,0),"")</f>
        <v>221273</v>
      </c>
      <c r="AP240">
        <f>IFERROR(VLOOKUP(A240,'2024-2023'!$B$3:$LN$4660,37,0),"")</f>
        <v>207639</v>
      </c>
      <c r="AQ240">
        <f>IFERROR((IFERROR(VLOOKUP(A240,'2020-2019'!$B$3:$LN$466,'2020-2019'!$BL$1,0),"")+IFERROR(VLOOKUP(A240,'2020-2019'!$B$3:$LN$466,'2020-2019'!$BV$1,0),"")),"")</f>
        <v>2100</v>
      </c>
      <c r="AR240" s="5">
        <f t="shared" si="28"/>
        <v>0.51800000000000002</v>
      </c>
      <c r="AS240" t="str">
        <f>IFERROR(VLOOKUP(A240,риски!$G$2:$H$642,2,0),"")</f>
        <v>низкий</v>
      </c>
      <c r="AT240" t="str">
        <f>IFERROR(VLOOKUP(A240,Реест!A298:$P$30000,15,0),"")</f>
        <v>finkluch.ru</v>
      </c>
      <c r="AU240" t="str">
        <f>IFERROR(VLOOKUP(A240,old!$A$3:$AU$2001,47,0),"")</f>
        <v>image253</v>
      </c>
      <c r="AV240" s="3" t="str">
        <f t="shared" si="29"/>
        <v/>
      </c>
      <c r="AW240" t="str">
        <f t="shared" si="23"/>
        <v xml:space="preserve"> ООО ПКО «Ключ» зарегистрировано по адресу: Воронежская обл., г. Павловск, ул. 40 лет Октября, д. 1, 396420. Генеральным директором является Мозговой Леонтий Сергеевич. Рост доходов компании за 5 лет: 51,8%. Объем заемных средств компании на конец 2024 года: 2100 тыс. руб. ФССП присвоил низкий уровень риска для данного ПКО.</v>
      </c>
      <c r="AX240" t="s">
        <v>22948</v>
      </c>
      <c r="AY240">
        <f>VLOOKUP(A240,'2024-2023'!$B$2:$NY$583,'2024-2023'!$BH$1,0)</f>
        <v>213281</v>
      </c>
      <c r="AZ240">
        <f>VLOOKUP(A240,'2024-2023'!$B$2:$NY$583,71,0)</f>
        <v>0</v>
      </c>
      <c r="BA240">
        <f>VLOOKUP(A240,'2024-2023'!$B$2:$NY$583,79,0)</f>
        <v>1769</v>
      </c>
      <c r="BB240">
        <f t="shared" si="24"/>
        <v>8.2942221763776421E-3</v>
      </c>
      <c r="BC240" s="6">
        <f t="shared" si="25"/>
        <v>0.1036</v>
      </c>
      <c r="BD240" s="6">
        <f t="shared" si="26"/>
        <v>-0.58155056313688103</v>
      </c>
      <c r="BE240" t="str">
        <f t="shared" si="27"/>
        <v>Малая фирма</v>
      </c>
    </row>
    <row r="241" spans="1:57">
      <c r="A241" s="10">
        <v>6449096161</v>
      </c>
      <c r="B241">
        <v>169</v>
      </c>
      <c r="C241" t="s">
        <v>2044</v>
      </c>
      <c r="D241">
        <v>6449096161</v>
      </c>
      <c r="E241" t="s">
        <v>15146</v>
      </c>
      <c r="F241" t="s">
        <v>14229</v>
      </c>
      <c r="G241" s="7">
        <v>43866</v>
      </c>
      <c r="H241">
        <v>6</v>
      </c>
      <c r="I241" t="s">
        <v>73</v>
      </c>
      <c r="J241" t="s">
        <v>5073</v>
      </c>
      <c r="K241" t="s">
        <v>5072</v>
      </c>
      <c r="L241" t="s">
        <v>2048</v>
      </c>
      <c r="M241">
        <f>VLOOKUP(D241,УК!$A$1:$B$599,2,0)/1000</f>
        <v>100</v>
      </c>
      <c r="R241" s="10">
        <f>IFERROR(IFERROR(VLOOKUP(A241,'2020-2019'!$B$3:$LN$466,108,0),"")+IFERROR(VLOOKUP(A241,'2020-2019'!$B$3:$LN$1000,91,0),""),"")</f>
        <v>15395</v>
      </c>
      <c r="S241" s="10">
        <f>IFERROR(IFERROR(VLOOKUP(A241,'2022-2021'!$B$3:$LN$1000,108,0),"")+IFERROR(VLOOKUP(A241,'2022-2021'!$B$3:$LN$1000,92,0),""),"")</f>
        <v>53081</v>
      </c>
      <c r="T241" s="10">
        <f>IFERROR(IFERROR(VLOOKUP(A241,'2022-2021'!$B$3:$LN$1000,107,0),"")+IFERROR(VLOOKUP(A241,'2022-2021'!$B$3:$LN$1000,91,0),""),"")</f>
        <v>52919</v>
      </c>
      <c r="U241" s="10">
        <f>IFERROR(IFERROR(VLOOKUP(A241,'2024-2023'!$B$3:$LN$1000,108,0),"")+IFERROR(VLOOKUP(A241,'2024-2023'!$B$3:$LN$1000,92,0),""),"")</f>
        <v>56576</v>
      </c>
      <c r="V241" s="10">
        <f>IFERROR(IFERROR(VLOOKUP(A241,'2024-2023'!$B$3:$LN$1000,107,0),"")+IFERROR(VLOOKUP(A241,'2024-2023'!$B$3:$LN$1000,91,0),""),"")</f>
        <v>65732</v>
      </c>
      <c r="W241">
        <f>IFERROR(IFERROR(VLOOKUP(A241,'2020-2019'!$B$3:$LN$4660,93,0),"")+IFERROR(VLOOKUP(A241,'2020-2019'!$B$3:$LN$4660,109,0),""),"")</f>
        <v>1435</v>
      </c>
      <c r="X241">
        <f>IFERROR(IFERROR(VLOOKUP(A241,'2022-2021'!$B$3:$LN$4660,94,0),"")+IFERROR(VLOOKUP(A241,'2022-2021'!$B$3:$LN$4660,110,0),""),"")</f>
        <v>8126</v>
      </c>
      <c r="Y241">
        <f>IFERROR(IFERROR(VLOOKUP(A241,'2022-2021'!$B$3:$LN$4660,109,0),"")+IFERROR(VLOOKUP(A241,'2022-2021'!$B$3:$LN$4660,93,0),""),"")</f>
        <v>12442</v>
      </c>
      <c r="Z241">
        <f>IFERROR((IFERROR(VLOOKUP(A241,'2024-2023'!$B$3:$LN$4660,110,0),"")+IFERROR(VLOOKUP(A241,'2024-2023'!$B$3:$LN$4660,94,0),"")),"")</f>
        <v>10809</v>
      </c>
      <c r="AA241">
        <f>IFERROR((IFERROR(VLOOKUP(A241,'2024-2023'!$B$3:$LN$4660,93,0),"")+IFERROR(VLOOKUP(A241,'2024-2023'!$B$3:$LN$4660,109,0),"")),"")</f>
        <v>13981</v>
      </c>
      <c r="AB241">
        <f>IFERROR((IFERROR(VLOOKUP(A241,'2020-2019'!$B$3:$LN$466,'2020-2019'!$CV$1,0),"")),"")</f>
        <v>11867</v>
      </c>
      <c r="AC241">
        <f>IFERROR((IFERROR(VLOOKUP(A241,'2022-2021'!$B$3:$LN$4660,100,0),"")),"")</f>
        <v>42378</v>
      </c>
      <c r="AD241">
        <f>IFERROR((IFERROR(VLOOKUP(A241,'2022-2021'!$B$3:$LN$4660,99,0),"")),"")</f>
        <v>38343</v>
      </c>
      <c r="AE241">
        <f>IFERROR((IFERROR(VLOOKUP(A241,'2024-2023'!$B$3:$LN$4660,100,0),"")),"")</f>
        <v>43404</v>
      </c>
      <c r="AF241">
        <f>IFERROR(VLOOKUP(A241,'2024-2023'!$B$3:$LN$4660,99,0),"")</f>
        <v>49389</v>
      </c>
      <c r="AG241">
        <f>IFERROR((IFERROR(VLOOKUP(A241,'2020-2019'!$B$3:$LN$4660,'2020-2019'!$X$1,0),"")+IFERROR(VLOOKUP(A241,'2020-2019'!$B$3:$LN$4660,'2020-2019'!$AN$1,0),"")),"")</f>
        <v>0</v>
      </c>
      <c r="AH241">
        <f>IFERROR((IFERROR(VLOOKUP(A241,'2022-2021'!$B$3:$LN$4660,24,0),"")+IFERROR(VLOOKUP(A241,'2022-2021'!$B$3:$LN$4660,40,0),"")),"")</f>
        <v>0</v>
      </c>
      <c r="AI241">
        <f>IFERROR((IFERROR(VLOOKUP(A241,'2022-2021'!$B$3:$LN$4660,23,0),"")+IFERROR(VLOOKUP(A241,'2022-2021'!$B$3:$LN$4660,39,0),"")),"")</f>
        <v>0</v>
      </c>
      <c r="AJ241">
        <f>IFERROR((IFERROR(VLOOKUP(A241,'2024-2023'!$B$3:$LN$4660,24,0),"")+IFERROR(VLOOKUP(A241,'2024-2023'!$B$3:$LN$4660,40,0),"")),"")</f>
        <v>0</v>
      </c>
      <c r="AK241">
        <f>IFERROR((IFERROR(VLOOKUP(A241,'2024-2023'!$B$3:$LN$4660,23,0),"")+IFERROR(VLOOKUP(A241,'2024-2023'!$B$3:$LN$4660,39,0),"")),"")</f>
        <v>0</v>
      </c>
      <c r="AL241">
        <f>IFERROR(VLOOKUP(A241,'2020-2019'!$B$3:$LN$466,'2020-2019'!$AM$1,0),"")</f>
        <v>0</v>
      </c>
      <c r="AM241">
        <f>IFERROR(VLOOKUP(A241,'2022-2021'!$B$3:$LN$4660,38,0),"")</f>
        <v>40979</v>
      </c>
      <c r="AN241">
        <f>IFERROR(VLOOKUP(A241,'2022-2021'!$B$3:$LN$4660,37,0),"")</f>
        <v>31613</v>
      </c>
      <c r="AO241">
        <f>IFERROR(VLOOKUP(A241,'2024-2023'!$B$3:$LN$4660,38,0),"")</f>
        <v>48336</v>
      </c>
      <c r="AP241">
        <f>IFERROR(VLOOKUP(A241,'2024-2023'!$B$3:$LN$4660,37,0),"")</f>
        <v>60862</v>
      </c>
      <c r="AQ241">
        <f>IFERROR((IFERROR(VLOOKUP(A241,'2020-2019'!$B$3:$LN$466,'2020-2019'!$BL$1,0),"")+IFERROR(VLOOKUP(A241,'2020-2019'!$B$3:$LN$466,'2020-2019'!$BV$1,0),"")),"")</f>
        <v>12060</v>
      </c>
      <c r="AR241" s="5">
        <f t="shared" si="28"/>
        <v>4.2699999999999996</v>
      </c>
      <c r="AS241" t="str">
        <f>IFERROR(VLOOKUP(A241,риски!$G$2:$H$642,2,0),"")</f>
        <v>низкий</v>
      </c>
      <c r="AT241" t="str">
        <f>IFERROR(VLOOKUP(A241,Реест!A300:$P$30000,15,0),"")</f>
        <v>юкка64.рф</v>
      </c>
      <c r="AU241" t="str">
        <f>IFERROR(VLOOKUP(A241,old!$A$3:$AU$2001,47,0),"")</f>
        <v>image008</v>
      </c>
      <c r="AV241" s="3" t="str">
        <f t="shared" si="29"/>
        <v/>
      </c>
      <c r="AW241" t="str">
        <f t="shared" si="23"/>
        <v xml:space="preserve"> ООО ПКО «ЮККА» зарегистрировано по адресу: 413111, Саратовская обл, м.р-н Энгельсский, г.п. городское поселение город Энгельс, г Энгельс, пр-кт Строителей, д. 7а, офис 512. Генеральным директором является Краснощекова Александра Владимировна. Рост доходов компании за 5 лет: 427%. Объем заемных средств компании на конец 2024 года: 12060 тыс. руб. ФССП присвоил низкий уровень риска для данного ПКО.</v>
      </c>
      <c r="AX241" t="s">
        <v>22932</v>
      </c>
      <c r="AY241">
        <f>VLOOKUP(A241,'2024-2023'!$B$2:$NY$583,'2024-2023'!$BH$1,0)</f>
        <v>63683</v>
      </c>
      <c r="AZ241">
        <f>VLOOKUP(A241,'2024-2023'!$B$2:$NY$583,71,0)</f>
        <v>0</v>
      </c>
      <c r="BA241">
        <f>VLOOKUP(A241,'2024-2023'!$B$2:$NY$583,79,0)</f>
        <v>0</v>
      </c>
      <c r="BB241">
        <f t="shared" si="24"/>
        <v>0</v>
      </c>
      <c r="BC241" s="6">
        <f t="shared" si="25"/>
        <v>0.85399999999999987</v>
      </c>
      <c r="BD241" s="6">
        <f t="shared" si="26"/>
        <v>0.75136919612973896</v>
      </c>
      <c r="BE241" t="str">
        <f t="shared" si="27"/>
        <v>Малая фирма</v>
      </c>
    </row>
    <row r="242" spans="1:57">
      <c r="A242" s="10">
        <v>5904379790</v>
      </c>
      <c r="B242">
        <v>372</v>
      </c>
      <c r="C242" t="s">
        <v>2056</v>
      </c>
      <c r="D242">
        <v>5904379790</v>
      </c>
      <c r="E242" t="s">
        <v>15148</v>
      </c>
      <c r="F242" t="s">
        <v>14231</v>
      </c>
      <c r="G242" s="7">
        <v>43839</v>
      </c>
      <c r="H242">
        <v>6</v>
      </c>
      <c r="I242" t="s">
        <v>73</v>
      </c>
      <c r="J242" t="s">
        <v>5419</v>
      </c>
      <c r="K242" t="s">
        <v>5419</v>
      </c>
      <c r="L242" t="s">
        <v>8696</v>
      </c>
      <c r="M242">
        <f>VLOOKUP(D242,УК!$A$1:$B$599,2,0)/1000</f>
        <v>12491</v>
      </c>
      <c r="R242" s="10">
        <f>IFERROR(IFERROR(VLOOKUP(A242,'2020-2019'!$B$3:$LN$466,108,0),"")+IFERROR(VLOOKUP(A242,'2020-2019'!$B$3:$LN$1000,91,0),""),"")</f>
        <v>457</v>
      </c>
      <c r="S242" s="10">
        <f>IFERROR(IFERROR(VLOOKUP(A242,'2022-2021'!$B$3:$LN$1000,108,0),"")+IFERROR(VLOOKUP(A242,'2022-2021'!$B$3:$LN$1000,92,0),""),"")</f>
        <v>2268</v>
      </c>
      <c r="T242" s="10">
        <f>IFERROR(IFERROR(VLOOKUP(A242,'2022-2021'!$B$3:$LN$1000,107,0),"")+IFERROR(VLOOKUP(A242,'2022-2021'!$B$3:$LN$1000,91,0),""),"")</f>
        <v>5077</v>
      </c>
      <c r="U242" s="10">
        <f>IFERROR(IFERROR(VLOOKUP(A242,'2024-2023'!$B$3:$LN$1000,108,0),"")+IFERROR(VLOOKUP(A242,'2024-2023'!$B$3:$LN$1000,92,0),""),"")</f>
        <v>6751</v>
      </c>
      <c r="V242" s="10">
        <f>IFERROR(IFERROR(VLOOKUP(A242,'2024-2023'!$B$3:$LN$1000,107,0),"")+IFERROR(VLOOKUP(A242,'2024-2023'!$B$3:$LN$1000,91,0),""),"")</f>
        <v>5029</v>
      </c>
      <c r="W242">
        <f>IFERROR(IFERROR(VLOOKUP(A242,'2020-2019'!$B$3:$LN$4660,93,0),"")+IFERROR(VLOOKUP(A242,'2020-2019'!$B$3:$LN$4660,109,0),""),"")</f>
        <v>537</v>
      </c>
      <c r="X242">
        <f>IFERROR(IFERROR(VLOOKUP(A242,'2022-2021'!$B$3:$LN$4660,94,0),"")+IFERROR(VLOOKUP(A242,'2022-2021'!$B$3:$LN$4660,110,0),""),"")</f>
        <v>1118</v>
      </c>
      <c r="Y242">
        <f>IFERROR(IFERROR(VLOOKUP(A242,'2022-2021'!$B$3:$LN$4660,109,0),"")+IFERROR(VLOOKUP(A242,'2022-2021'!$B$3:$LN$4660,93,0),""),"")</f>
        <v>1551</v>
      </c>
      <c r="Z242">
        <f>IFERROR((IFERROR(VLOOKUP(A242,'2024-2023'!$B$3:$LN$4660,110,0),"")+IFERROR(VLOOKUP(A242,'2024-2023'!$B$3:$LN$4660,94,0),"")),"")</f>
        <v>1401</v>
      </c>
      <c r="AA242">
        <f>IFERROR((IFERROR(VLOOKUP(A242,'2024-2023'!$B$3:$LN$4660,93,0),"")+IFERROR(VLOOKUP(A242,'2024-2023'!$B$3:$LN$4660,109,0),"")),"")</f>
        <v>2099</v>
      </c>
      <c r="AB242">
        <f>IFERROR((IFERROR(VLOOKUP(A242,'2020-2019'!$B$3:$LN$466,'2020-2019'!$CV$1,0),"")),"")</f>
        <v>-107</v>
      </c>
      <c r="AC242">
        <f>IFERROR((IFERROR(VLOOKUP(A242,'2022-2021'!$B$3:$LN$4660,100,0),"")),"")</f>
        <v>1034</v>
      </c>
      <c r="AD242">
        <f>IFERROR((IFERROR(VLOOKUP(A242,'2022-2021'!$B$3:$LN$4660,99,0),"")),"")</f>
        <v>3298</v>
      </c>
      <c r="AE242">
        <f>IFERROR((IFERROR(VLOOKUP(A242,'2024-2023'!$B$3:$LN$4660,100,0),"")),"")</f>
        <v>4397</v>
      </c>
      <c r="AF242">
        <f>IFERROR(VLOOKUP(A242,'2024-2023'!$B$3:$LN$4660,99,0),"")</f>
        <v>2624</v>
      </c>
      <c r="AG242">
        <f>IFERROR((IFERROR(VLOOKUP(A242,'2020-2019'!$B$3:$LN$4660,'2020-2019'!$X$1,0),"")+IFERROR(VLOOKUP(A242,'2020-2019'!$B$3:$LN$4660,'2020-2019'!$AN$1,0),"")),"")</f>
        <v>0</v>
      </c>
      <c r="AH242">
        <f>IFERROR((IFERROR(VLOOKUP(A242,'2022-2021'!$B$3:$LN$4660,24,0),"")+IFERROR(VLOOKUP(A242,'2022-2021'!$B$3:$LN$4660,40,0),"")),"")</f>
        <v>0</v>
      </c>
      <c r="AI242">
        <f>IFERROR((IFERROR(VLOOKUP(A242,'2022-2021'!$B$3:$LN$4660,23,0),"")+IFERROR(VLOOKUP(A242,'2022-2021'!$B$3:$LN$4660,39,0),"")),"")</f>
        <v>0</v>
      </c>
      <c r="AJ242">
        <f>IFERROR((IFERROR(VLOOKUP(A242,'2024-2023'!$B$3:$LN$4660,24,0),"")+IFERROR(VLOOKUP(A242,'2024-2023'!$B$3:$LN$4660,40,0),"")),"")</f>
        <v>0</v>
      </c>
      <c r="AK242">
        <f>IFERROR((IFERROR(VLOOKUP(A242,'2024-2023'!$B$3:$LN$4660,23,0),"")+IFERROR(VLOOKUP(A242,'2024-2023'!$B$3:$LN$4660,39,0),"")),"")</f>
        <v>0</v>
      </c>
      <c r="AL242">
        <f>IFERROR(VLOOKUP(A242,'2020-2019'!$B$3:$LN$466,'2020-2019'!$AM$1,0),"")</f>
        <v>0</v>
      </c>
      <c r="AM242">
        <f>IFERROR(VLOOKUP(A242,'2022-2021'!$B$3:$LN$4660,38,0),"")</f>
        <v>22808</v>
      </c>
      <c r="AN242">
        <f>IFERROR(VLOOKUP(A242,'2022-2021'!$B$3:$LN$4660,37,0),"")</f>
        <v>22619</v>
      </c>
      <c r="AO242">
        <f>IFERROR(VLOOKUP(A242,'2024-2023'!$B$3:$LN$4660,38,0),"")</f>
        <v>22483</v>
      </c>
      <c r="AP242">
        <f>IFERROR(VLOOKUP(A242,'2024-2023'!$B$3:$LN$4660,37,0),"")</f>
        <v>24393</v>
      </c>
      <c r="AQ242">
        <f>IFERROR((IFERROR(VLOOKUP(A242,'2020-2019'!$B$3:$LN$466,'2020-2019'!$BL$1,0),"")+IFERROR(VLOOKUP(A242,'2020-2019'!$B$3:$LN$466,'2020-2019'!$BV$1,0),"")),"")</f>
        <v>11040</v>
      </c>
      <c r="AR242" s="5">
        <f t="shared" si="28"/>
        <v>11.004</v>
      </c>
      <c r="AS242" t="str">
        <f>IFERROR(VLOOKUP(A242,риски!$G$2:$H$642,2,0),"")</f>
        <v>низкий</v>
      </c>
      <c r="AT242" t="str">
        <f>IFERROR(VLOOKUP(A242,Реест!A302:$P$30000,15,0),"")</f>
        <v>stabex.com</v>
      </c>
      <c r="AU242" t="str">
        <f>IFERROR(VLOOKUP(A242,old!$A$3:$AU$2001,47,0),"")</f>
        <v>image106</v>
      </c>
      <c r="AV242" s="3" t="str">
        <f t="shared" si="29"/>
        <v/>
      </c>
      <c r="AW242" t="str">
        <f t="shared" si="23"/>
        <v xml:space="preserve"> ООО ПКО «СТАБЭКС ГРУПП» зарегистрировано по адресу: 614039, Пермский край, г Пермь, ул Сибирская, д 47а, 500. Генеральным директором является Трубников Максим Николаевич. Рост доходов компании за 5 лет: 1100,4%. Объем заемных средств компании на конец 2024 года: 11040 тыс. руб. ФССП присвоил низкий уровень риска для данного ПКО.</v>
      </c>
      <c r="AX242" t="s">
        <v>22919</v>
      </c>
      <c r="AY242">
        <f>VLOOKUP(A242,'2024-2023'!$B$2:$NY$583,'2024-2023'!$BH$1,0)</f>
        <v>23737</v>
      </c>
      <c r="AZ242">
        <f>VLOOKUP(A242,'2024-2023'!$B$2:$NY$583,71,0)</f>
        <v>0</v>
      </c>
      <c r="BA242">
        <f>VLOOKUP(A242,'2024-2023'!$B$2:$NY$583,79,0)</f>
        <v>0</v>
      </c>
      <c r="BB242">
        <f t="shared" si="24"/>
        <v>0</v>
      </c>
      <c r="BC242" s="6">
        <f t="shared" si="25"/>
        <v>2.2008000000000001</v>
      </c>
      <c r="BD242" s="6">
        <f t="shared" si="26"/>
        <v>0.52177371246768744</v>
      </c>
      <c r="BE242" t="str">
        <f t="shared" si="27"/>
        <v>Малая фирма</v>
      </c>
    </row>
    <row r="243" spans="1:57">
      <c r="A243" s="10">
        <v>3444273894</v>
      </c>
      <c r="B243">
        <v>138</v>
      </c>
      <c r="C243" t="s">
        <v>2063</v>
      </c>
      <c r="D243">
        <v>3444273894</v>
      </c>
      <c r="E243" t="s">
        <v>15149</v>
      </c>
      <c r="F243" t="s">
        <v>14232</v>
      </c>
      <c r="G243" s="7">
        <v>43893</v>
      </c>
      <c r="H243">
        <v>6</v>
      </c>
      <c r="I243" t="s">
        <v>73</v>
      </c>
      <c r="J243" t="s">
        <v>5087</v>
      </c>
      <c r="K243" t="s">
        <v>5086</v>
      </c>
      <c r="L243" t="s">
        <v>8699</v>
      </c>
      <c r="M243">
        <f>VLOOKUP(D243,УК!$A$1:$B$599,2,0)/1000</f>
        <v>10</v>
      </c>
      <c r="R243" s="10">
        <f>IFERROR(IFERROR(VLOOKUP(A243,'2020-2019'!$B$3:$LN$466,108,0),"")+IFERROR(VLOOKUP(A243,'2020-2019'!$B$3:$LN$1000,91,0),""),"")</f>
        <v>1310</v>
      </c>
      <c r="S243" s="10">
        <f>IFERROR(IFERROR(VLOOKUP(A243,'2022-2021'!$B$3:$LN$1000,108,0),"")+IFERROR(VLOOKUP(A243,'2022-2021'!$B$3:$LN$1000,92,0),""),"")</f>
        <v>22209</v>
      </c>
      <c r="T243" s="10">
        <f>IFERROR(IFERROR(VLOOKUP(A243,'2022-2021'!$B$3:$LN$1000,107,0),"")+IFERROR(VLOOKUP(A243,'2022-2021'!$B$3:$LN$1000,91,0),""),"")</f>
        <v>55332</v>
      </c>
      <c r="U243" s="10">
        <f>IFERROR(IFERROR(VLOOKUP(A243,'2024-2023'!$B$3:$LN$1000,108,0),"")+IFERROR(VLOOKUP(A243,'2024-2023'!$B$3:$LN$1000,92,0),""),"")</f>
        <v>85792</v>
      </c>
      <c r="V243" s="10">
        <f>IFERROR(IFERROR(VLOOKUP(A243,'2024-2023'!$B$3:$LN$1000,107,0),"")+IFERROR(VLOOKUP(A243,'2024-2023'!$B$3:$LN$1000,91,0),""),"")</f>
        <v>59649</v>
      </c>
      <c r="W243">
        <f>IFERROR(IFERROR(VLOOKUP(A243,'2020-2019'!$B$3:$LN$4660,93,0),"")+IFERROR(VLOOKUP(A243,'2020-2019'!$B$3:$LN$4660,109,0),""),"")</f>
        <v>131</v>
      </c>
      <c r="X243">
        <f>IFERROR(IFERROR(VLOOKUP(A243,'2022-2021'!$B$3:$LN$4660,94,0),"")+IFERROR(VLOOKUP(A243,'2022-2021'!$B$3:$LN$4660,110,0),""),"")</f>
        <v>7717</v>
      </c>
      <c r="Y243">
        <f>IFERROR(IFERROR(VLOOKUP(A243,'2022-2021'!$B$3:$LN$4660,109,0),"")+IFERROR(VLOOKUP(A243,'2022-2021'!$B$3:$LN$4660,93,0),""),"")</f>
        <v>51667</v>
      </c>
      <c r="Z243">
        <f>IFERROR((IFERROR(VLOOKUP(A243,'2024-2023'!$B$3:$LN$4660,110,0),"")+IFERROR(VLOOKUP(A243,'2024-2023'!$B$3:$LN$4660,94,0),"")),"")</f>
        <v>63227</v>
      </c>
      <c r="AA243">
        <f>IFERROR((IFERROR(VLOOKUP(A243,'2024-2023'!$B$3:$LN$4660,93,0),"")+IFERROR(VLOOKUP(A243,'2024-2023'!$B$3:$LN$4660,109,0),"")),"")</f>
        <v>55391</v>
      </c>
      <c r="AB243">
        <f>IFERROR((IFERROR(VLOOKUP(A243,'2020-2019'!$B$3:$LN$466,'2020-2019'!$CV$1,0),"")),"")</f>
        <v>622</v>
      </c>
      <c r="AC243">
        <f>IFERROR((IFERROR(VLOOKUP(A243,'2022-2021'!$B$3:$LN$4660,100,0),"")),"")</f>
        <v>13749</v>
      </c>
      <c r="AD243">
        <f>IFERROR((IFERROR(VLOOKUP(A243,'2022-2021'!$B$3:$LN$4660,99,0),"")),"")</f>
        <v>1528</v>
      </c>
      <c r="AE243">
        <f>IFERROR((IFERROR(VLOOKUP(A243,'2024-2023'!$B$3:$LN$4660,100,0),"")),"")</f>
        <v>18577</v>
      </c>
      <c r="AF243">
        <f>IFERROR(VLOOKUP(A243,'2024-2023'!$B$3:$LN$4660,99,0),"")</f>
        <v>862</v>
      </c>
      <c r="AG243">
        <f>IFERROR((IFERROR(VLOOKUP(A243,'2020-2019'!$B$3:$LN$4660,'2020-2019'!$X$1,0),"")+IFERROR(VLOOKUP(A243,'2020-2019'!$B$3:$LN$4660,'2020-2019'!$AN$1,0),"")),"")</f>
        <v>0</v>
      </c>
      <c r="AH243">
        <f>IFERROR((IFERROR(VLOOKUP(A243,'2022-2021'!$B$3:$LN$4660,24,0),"")+IFERROR(VLOOKUP(A243,'2022-2021'!$B$3:$LN$4660,40,0),"")),"")</f>
        <v>3017</v>
      </c>
      <c r="AI243">
        <f>IFERROR((IFERROR(VLOOKUP(A243,'2022-2021'!$B$3:$LN$4660,23,0),"")+IFERROR(VLOOKUP(A243,'2022-2021'!$B$3:$LN$4660,39,0),"")),"")</f>
        <v>2395</v>
      </c>
      <c r="AJ243">
        <f>IFERROR((IFERROR(VLOOKUP(A243,'2024-2023'!$B$3:$LN$4660,24,0),"")+IFERROR(VLOOKUP(A243,'2024-2023'!$B$3:$LN$4660,40,0),"")),"")</f>
        <v>4144</v>
      </c>
      <c r="AK243">
        <f>IFERROR((IFERROR(VLOOKUP(A243,'2024-2023'!$B$3:$LN$4660,23,0),"")+IFERROR(VLOOKUP(A243,'2024-2023'!$B$3:$LN$4660,39,0),"")),"")</f>
        <v>4597</v>
      </c>
      <c r="AL243">
        <f>IFERROR(VLOOKUP(A243,'2020-2019'!$B$3:$LN$466,'2020-2019'!$AM$1,0),"")</f>
        <v>0</v>
      </c>
      <c r="AM243">
        <f>IFERROR(VLOOKUP(A243,'2022-2021'!$B$3:$LN$4660,38,0),"")</f>
        <v>7868</v>
      </c>
      <c r="AN243">
        <f>IFERROR(VLOOKUP(A243,'2022-2021'!$B$3:$LN$4660,37,0),"")</f>
        <v>11812</v>
      </c>
      <c r="AO243">
        <f>IFERROR(VLOOKUP(A243,'2024-2023'!$B$3:$LN$4660,38,0),"")</f>
        <v>27533</v>
      </c>
      <c r="AP243">
        <f>IFERROR(VLOOKUP(A243,'2024-2023'!$B$3:$LN$4660,37,0),"")</f>
        <v>43769</v>
      </c>
      <c r="AQ243">
        <f>IFERROR((IFERROR(VLOOKUP(A243,'2020-2019'!$B$3:$LN$466,'2020-2019'!$BL$1,0),"")+IFERROR(VLOOKUP(A243,'2020-2019'!$B$3:$LN$466,'2020-2019'!$BV$1,0),"")),"")</f>
        <v>1075</v>
      </c>
      <c r="AR243" s="5">
        <f t="shared" si="28"/>
        <v>45.533999999999999</v>
      </c>
      <c r="AS243" t="str">
        <f>IFERROR(VLOOKUP(A243,риски!$G$2:$H$642,2,0),"")</f>
        <v>низкий</v>
      </c>
      <c r="AT243" t="str">
        <f>IFERROR(VLOOKUP(A243,Реест!A303:$P$30000,15,0),"")</f>
        <v>uk-bkr.ru</v>
      </c>
      <c r="AU243" t="str">
        <f>IFERROR(VLOOKUP(A243,old!$A$3:$AU$2001,47,0),"")</f>
        <v>image211</v>
      </c>
      <c r="AV243" s="3">
        <f t="shared" si="29"/>
        <v>1.5236990387802454</v>
      </c>
      <c r="AW243" t="str">
        <f t="shared" si="23"/>
        <v xml:space="preserve"> ООО ПКО «ЮК «БКР» зарегистрировано по адресу: г. Волгоград, ул. Донецкая, д. 16, ком. 303, эт. 3, 400066. Генеральным директором является Симакин Иван Викторович. Рост доходов компании за 5 лет: 4553,4%. Рост финансовых активов компании за 5 лет: 152,37%. Объем заемных средств компании на конец 2024 года: 1075 тыс. руб. ФССП присвоил низкий уровень риска для данного ПКО.</v>
      </c>
      <c r="AX243" t="s">
        <v>22940</v>
      </c>
      <c r="AY243">
        <f>VLOOKUP(A243,'2024-2023'!$B$2:$NY$583,'2024-2023'!$BH$1,0)</f>
        <v>29814</v>
      </c>
      <c r="AZ243">
        <f>VLOOKUP(A243,'2024-2023'!$B$2:$NY$583,71,0)</f>
        <v>21611</v>
      </c>
      <c r="BA243">
        <f>VLOOKUP(A243,'2024-2023'!$B$2:$NY$583,79,0)</f>
        <v>3658</v>
      </c>
      <c r="BB243">
        <f t="shared" si="24"/>
        <v>0.84755484000804993</v>
      </c>
      <c r="BC243" s="6">
        <f t="shared" si="25"/>
        <v>9.1067999999999998</v>
      </c>
      <c r="BD243" s="6">
        <f t="shared" si="26"/>
        <v>1.4451206223071635E-2</v>
      </c>
      <c r="BE243" t="str">
        <f t="shared" si="27"/>
        <v>Малая фирма</v>
      </c>
    </row>
    <row r="244" spans="1:57">
      <c r="A244" s="10">
        <v>1327029000</v>
      </c>
      <c r="B244">
        <v>344</v>
      </c>
      <c r="C244" t="s">
        <v>14233</v>
      </c>
      <c r="D244">
        <v>1327029000</v>
      </c>
      <c r="E244" t="s">
        <v>15150</v>
      </c>
      <c r="F244" t="s">
        <v>14234</v>
      </c>
      <c r="G244" s="7">
        <v>42699</v>
      </c>
      <c r="H244">
        <v>9</v>
      </c>
      <c r="I244" t="s">
        <v>73</v>
      </c>
      <c r="J244" t="s">
        <v>5280</v>
      </c>
      <c r="K244" t="s">
        <v>5279</v>
      </c>
      <c r="L244" t="s">
        <v>2074</v>
      </c>
      <c r="M244">
        <f>VLOOKUP(D244,УК!$A$1:$B$599,2,0)/1000</f>
        <v>10</v>
      </c>
      <c r="R244" s="10">
        <f>IFERROR(IFERROR(VLOOKUP(A244,'2020-2019'!$B$3:$LN$466,108,0),"")+IFERROR(VLOOKUP(A244,'2020-2019'!$B$3:$LN$1000,91,0),""),"")</f>
        <v>1013</v>
      </c>
      <c r="S244" s="10">
        <f>IFERROR(IFERROR(VLOOKUP(A244,'2022-2021'!$B$3:$LN$1000,108,0),"")+IFERROR(VLOOKUP(A244,'2022-2021'!$B$3:$LN$1000,92,0),""),"")</f>
        <v>6372</v>
      </c>
      <c r="T244" s="10">
        <f>IFERROR(IFERROR(VLOOKUP(A244,'2022-2021'!$B$3:$LN$1000,107,0),"")+IFERROR(VLOOKUP(A244,'2022-2021'!$B$3:$LN$1000,91,0),""),"")</f>
        <v>4858</v>
      </c>
      <c r="U244" s="10">
        <f>IFERROR(IFERROR(VLOOKUP(A244,'2024-2023'!$B$3:$LN$1000,108,0),"")+IFERROR(VLOOKUP(A244,'2024-2023'!$B$3:$LN$1000,92,0),""),"")</f>
        <v>9647</v>
      </c>
      <c r="V244" s="10">
        <f>IFERROR(IFERROR(VLOOKUP(A244,'2024-2023'!$B$3:$LN$1000,107,0),"")+IFERROR(VLOOKUP(A244,'2024-2023'!$B$3:$LN$1000,91,0),""),"")</f>
        <v>13964</v>
      </c>
      <c r="W244">
        <f>IFERROR(IFERROR(VLOOKUP(A244,'2020-2019'!$B$3:$LN$4660,93,0),"")+IFERROR(VLOOKUP(A244,'2020-2019'!$B$3:$LN$4660,109,0),""),"")</f>
        <v>713</v>
      </c>
      <c r="X244">
        <f>IFERROR(IFERROR(VLOOKUP(A244,'2022-2021'!$B$3:$LN$4660,94,0),"")+IFERROR(VLOOKUP(A244,'2022-2021'!$B$3:$LN$4660,110,0),""),"")</f>
        <v>4675</v>
      </c>
      <c r="Y244">
        <f>IFERROR(IFERROR(VLOOKUP(A244,'2022-2021'!$B$3:$LN$4660,109,0),"")+IFERROR(VLOOKUP(A244,'2022-2021'!$B$3:$LN$4660,93,0),""),"")</f>
        <v>2817</v>
      </c>
      <c r="Z244">
        <f>IFERROR((IFERROR(VLOOKUP(A244,'2024-2023'!$B$3:$LN$4660,110,0),"")+IFERROR(VLOOKUP(A244,'2024-2023'!$B$3:$LN$4660,94,0),"")),"")</f>
        <v>5621</v>
      </c>
      <c r="AA244">
        <f>IFERROR((IFERROR(VLOOKUP(A244,'2024-2023'!$B$3:$LN$4660,93,0),"")+IFERROR(VLOOKUP(A244,'2024-2023'!$B$3:$LN$4660,109,0),"")),"")</f>
        <v>12777</v>
      </c>
      <c r="AB244">
        <f>IFERROR((IFERROR(VLOOKUP(A244,'2020-2019'!$B$3:$LN$466,'2020-2019'!$CV$1,0),"")),"")</f>
        <v>2</v>
      </c>
      <c r="AC244">
        <f>IFERROR((IFERROR(VLOOKUP(A244,'2022-2021'!$B$3:$LN$4660,100,0),"")),"")</f>
        <v>204</v>
      </c>
      <c r="AD244">
        <f>IFERROR((IFERROR(VLOOKUP(A244,'2022-2021'!$B$3:$LN$4660,99,0),"")),"")</f>
        <v>400</v>
      </c>
      <c r="AE244">
        <f>IFERROR((IFERROR(VLOOKUP(A244,'2024-2023'!$B$3:$LN$4660,100,0),"")),"")</f>
        <v>631</v>
      </c>
      <c r="AF244">
        <f>IFERROR(VLOOKUP(A244,'2024-2023'!$B$3:$LN$4660,99,0),"")</f>
        <v>455</v>
      </c>
      <c r="AG244">
        <f>IFERROR((IFERROR(VLOOKUP(A244,'2020-2019'!$B$3:$LN$4660,'2020-2019'!$X$1,0),"")+IFERROR(VLOOKUP(A244,'2020-2019'!$B$3:$LN$4660,'2020-2019'!$AN$1,0),"")),"")</f>
        <v>3586</v>
      </c>
      <c r="AH244">
        <f>IFERROR((IFERROR(VLOOKUP(A244,'2022-2021'!$B$3:$LN$4660,24,0),"")+IFERROR(VLOOKUP(A244,'2022-2021'!$B$3:$LN$4660,40,0),"")),"")</f>
        <v>2421</v>
      </c>
      <c r="AI244">
        <f>IFERROR((IFERROR(VLOOKUP(A244,'2022-2021'!$B$3:$LN$4660,23,0),"")+IFERROR(VLOOKUP(A244,'2022-2021'!$B$3:$LN$4660,39,0),"")),"")</f>
        <v>1577</v>
      </c>
      <c r="AJ244">
        <f>IFERROR((IFERROR(VLOOKUP(A244,'2024-2023'!$B$3:$LN$4660,24,0),"")+IFERROR(VLOOKUP(A244,'2024-2023'!$B$3:$LN$4660,40,0),"")),"")</f>
        <v>8441</v>
      </c>
      <c r="AK244">
        <f>IFERROR((IFERROR(VLOOKUP(A244,'2024-2023'!$B$3:$LN$4660,23,0),"")+IFERROR(VLOOKUP(A244,'2024-2023'!$B$3:$LN$4660,39,0),"")),"")</f>
        <v>1999</v>
      </c>
      <c r="AL244">
        <f>IFERROR(VLOOKUP(A244,'2020-2019'!$B$3:$LN$466,'2020-2019'!$AM$1,0),"")</f>
        <v>6</v>
      </c>
      <c r="AM244">
        <f>IFERROR(VLOOKUP(A244,'2022-2021'!$B$3:$LN$4660,38,0),"")</f>
        <v>169</v>
      </c>
      <c r="AN244">
        <f>IFERROR(VLOOKUP(A244,'2022-2021'!$B$3:$LN$4660,37,0),"")</f>
        <v>160</v>
      </c>
      <c r="AO244">
        <f>IFERROR(VLOOKUP(A244,'2024-2023'!$B$3:$LN$4660,38,0),"")</f>
        <v>2850</v>
      </c>
      <c r="AP244">
        <f>IFERROR(VLOOKUP(A244,'2024-2023'!$B$3:$LN$4660,37,0),"")</f>
        <v>2524</v>
      </c>
      <c r="AQ244">
        <f>IFERROR((IFERROR(VLOOKUP(A244,'2020-2019'!$B$3:$LN$466,'2020-2019'!$BL$1,0),"")+IFERROR(VLOOKUP(A244,'2020-2019'!$B$3:$LN$466,'2020-2019'!$BV$1,0),"")),"")</f>
        <v>2985</v>
      </c>
      <c r="AR244" s="5">
        <f t="shared" si="28"/>
        <v>13.785</v>
      </c>
      <c r="AS244" t="str">
        <f>IFERROR(VLOOKUP(A244,риски!$G$2:$H$642,2,0),"")</f>
        <v>низкий</v>
      </c>
      <c r="AT244" t="str">
        <f>IFERROR(VLOOKUP(A244,Реест!A304:$P$30000,15,0),"")</f>
        <v>profit-2020.ru</v>
      </c>
      <c r="AU244" t="str">
        <f>IFERROR(VLOOKUP(A244,old!$A$3:$AU$2001,47,0),"")</f>
        <v>image203</v>
      </c>
      <c r="AV244" s="3">
        <f t="shared" si="29"/>
        <v>0.55744562186279978</v>
      </c>
      <c r="AW244" t="str">
        <f t="shared" si="23"/>
        <v xml:space="preserve"> ООО ПКО «ПРОФИТ» зарегистрировано по адресу: 430016, Мордовия респ, г.о. городской округ Саранск, г Саранск, ул Терешковой, д. 7А, помещ. 602А. Генеральным директором является Чувилина Елена Петровна. Рост доходов компании за 5 лет: 1378,5%. Рост финансовых активов компании за 5 лет: 55,74%. Объем заемных средств компании на конец 2024 года: 2985 тыс. руб. ФССП присвоил низкий уровень риска для данного ПКО.</v>
      </c>
      <c r="AX244" t="s">
        <v>22966</v>
      </c>
      <c r="AY244">
        <f>VLOOKUP(A244,'2024-2023'!$B$2:$NY$583,'2024-2023'!$BH$1,0)</f>
        <v>11825</v>
      </c>
      <c r="AZ244">
        <f>VLOOKUP(A244,'2024-2023'!$B$2:$NY$583,71,0)</f>
        <v>0</v>
      </c>
      <c r="BA244">
        <f>VLOOKUP(A244,'2024-2023'!$B$2:$NY$583,79,0)</f>
        <v>4346</v>
      </c>
      <c r="BB244">
        <f t="shared" si="24"/>
        <v>0.36752642706131078</v>
      </c>
      <c r="BC244" s="6">
        <f t="shared" si="25"/>
        <v>2.7570000000000001</v>
      </c>
      <c r="BD244" s="6">
        <f t="shared" si="26"/>
        <v>3.2583786880549984E-2</v>
      </c>
      <c r="BE244" t="str">
        <f t="shared" si="27"/>
        <v>Малая фирма</v>
      </c>
    </row>
    <row r="245" spans="1:57">
      <c r="A245" s="10">
        <v>7328084572</v>
      </c>
      <c r="B245">
        <v>283</v>
      </c>
      <c r="C245" t="s">
        <v>2077</v>
      </c>
      <c r="D245">
        <v>7328084572</v>
      </c>
      <c r="E245" t="s">
        <v>15151</v>
      </c>
      <c r="F245" t="s">
        <v>14237</v>
      </c>
      <c r="G245" s="7">
        <v>42195</v>
      </c>
      <c r="H245">
        <v>11</v>
      </c>
      <c r="I245" t="s">
        <v>73</v>
      </c>
      <c r="J245" t="s">
        <v>5394</v>
      </c>
      <c r="K245" t="s">
        <v>5394</v>
      </c>
      <c r="L245" t="s">
        <v>8703</v>
      </c>
      <c r="M245">
        <f>VLOOKUP(D245,УК!$A$1:$B$599,2,0)/1000</f>
        <v>10</v>
      </c>
      <c r="R245" s="10">
        <f>IFERROR(IFERROR(VLOOKUP(A245,'2020-2019'!$B$3:$LN$466,108,0),"")+IFERROR(VLOOKUP(A245,'2020-2019'!$B$3:$LN$1000,91,0),""),"")</f>
        <v>6153</v>
      </c>
      <c r="S245" s="10">
        <f>IFERROR(IFERROR(VLOOKUP(A245,'2022-2021'!$B$3:$LN$1000,108,0),"")+IFERROR(VLOOKUP(A245,'2022-2021'!$B$3:$LN$1000,92,0),""),"")</f>
        <v>11849</v>
      </c>
      <c r="T245" s="10">
        <f>IFERROR(IFERROR(VLOOKUP(A245,'2022-2021'!$B$3:$LN$1000,107,0),"")+IFERROR(VLOOKUP(A245,'2022-2021'!$B$3:$LN$1000,91,0),""),"")</f>
        <v>14013</v>
      </c>
      <c r="U245" s="10">
        <f>IFERROR(IFERROR(VLOOKUP(A245,'2024-2023'!$B$3:$LN$1000,108,0),"")+IFERROR(VLOOKUP(A245,'2024-2023'!$B$3:$LN$1000,92,0),""),"")</f>
        <v>17170</v>
      </c>
      <c r="V245" s="10">
        <f>IFERROR(IFERROR(VLOOKUP(A245,'2024-2023'!$B$3:$LN$1000,107,0),"")+IFERROR(VLOOKUP(A245,'2024-2023'!$B$3:$LN$1000,91,0),""),"")</f>
        <v>6256</v>
      </c>
      <c r="W245">
        <f>IFERROR(IFERROR(VLOOKUP(A245,'2020-2019'!$B$3:$LN$4660,93,0),"")+IFERROR(VLOOKUP(A245,'2020-2019'!$B$3:$LN$4660,109,0),""),"")</f>
        <v>369</v>
      </c>
      <c r="X245">
        <f>IFERROR(IFERROR(VLOOKUP(A245,'2022-2021'!$B$3:$LN$4660,94,0),"")+IFERROR(VLOOKUP(A245,'2022-2021'!$B$3:$LN$4660,110,0),""),"")</f>
        <v>0</v>
      </c>
      <c r="Y245">
        <f>IFERROR(IFERROR(VLOOKUP(A245,'2022-2021'!$B$3:$LN$4660,109,0),"")+IFERROR(VLOOKUP(A245,'2022-2021'!$B$3:$LN$4660,93,0),""),"")</f>
        <v>0</v>
      </c>
      <c r="Z245">
        <f>IFERROR((IFERROR(VLOOKUP(A245,'2024-2023'!$B$3:$LN$4660,110,0),"")+IFERROR(VLOOKUP(A245,'2024-2023'!$B$3:$LN$4660,94,0),"")),"")</f>
        <v>0</v>
      </c>
      <c r="AA245">
        <f>IFERROR((IFERROR(VLOOKUP(A245,'2024-2023'!$B$3:$LN$4660,93,0),"")+IFERROR(VLOOKUP(A245,'2024-2023'!$B$3:$LN$4660,109,0),"")),"")</f>
        <v>0</v>
      </c>
      <c r="AB245">
        <f>IFERROR((IFERROR(VLOOKUP(A245,'2020-2019'!$B$3:$LN$466,'2020-2019'!$CV$1,0),"")),"")</f>
        <v>4006</v>
      </c>
      <c r="AC245">
        <f>IFERROR((IFERROR(VLOOKUP(A245,'2022-2021'!$B$3:$LN$4660,100,0),"")),"")</f>
        <v>11494</v>
      </c>
      <c r="AD245">
        <f>IFERROR((IFERROR(VLOOKUP(A245,'2022-2021'!$B$3:$LN$4660,99,0),"")),"")</f>
        <v>13593</v>
      </c>
      <c r="AE245">
        <f>IFERROR((IFERROR(VLOOKUP(A245,'2024-2023'!$B$3:$LN$4660,100,0),"")),"")</f>
        <v>16582</v>
      </c>
      <c r="AF245">
        <f>IFERROR(VLOOKUP(A245,'2024-2023'!$B$3:$LN$4660,99,0),"")</f>
        <v>5881</v>
      </c>
      <c r="AG245">
        <f>IFERROR((IFERROR(VLOOKUP(A245,'2020-2019'!$B$3:$LN$4660,'2020-2019'!$X$1,0),"")+IFERROR(VLOOKUP(A245,'2020-2019'!$B$3:$LN$4660,'2020-2019'!$AN$1,0),"")),"")</f>
        <v>0</v>
      </c>
      <c r="AH245">
        <f>IFERROR((IFERROR(VLOOKUP(A245,'2022-2021'!$B$3:$LN$4660,24,0),"")+IFERROR(VLOOKUP(A245,'2022-2021'!$B$3:$LN$4660,40,0),"")),"")</f>
        <v>0</v>
      </c>
      <c r="AI245">
        <f>IFERROR((IFERROR(VLOOKUP(A245,'2022-2021'!$B$3:$LN$4660,23,0),"")+IFERROR(VLOOKUP(A245,'2022-2021'!$B$3:$LN$4660,39,0),"")),"")</f>
        <v>0</v>
      </c>
      <c r="AJ245">
        <f>IFERROR((IFERROR(VLOOKUP(A245,'2024-2023'!$B$3:$LN$4660,24,0),"")+IFERROR(VLOOKUP(A245,'2024-2023'!$B$3:$LN$4660,40,0),"")),"")</f>
        <v>0</v>
      </c>
      <c r="AK245">
        <f>IFERROR((IFERROR(VLOOKUP(A245,'2024-2023'!$B$3:$LN$4660,23,0),"")+IFERROR(VLOOKUP(A245,'2024-2023'!$B$3:$LN$4660,39,0),"")),"")</f>
        <v>0</v>
      </c>
      <c r="AL245">
        <f>IFERROR(VLOOKUP(A245,'2020-2019'!$B$3:$LN$466,'2020-2019'!$AM$1,0),"")</f>
        <v>58673</v>
      </c>
      <c r="AM245">
        <f>IFERROR(VLOOKUP(A245,'2022-2021'!$B$3:$LN$4660,38,0),"")</f>
        <v>91966</v>
      </c>
      <c r="AN245">
        <f>IFERROR(VLOOKUP(A245,'2022-2021'!$B$3:$LN$4660,37,0),"")</f>
        <v>81307</v>
      </c>
      <c r="AO245">
        <f>IFERROR(VLOOKUP(A245,'2024-2023'!$B$3:$LN$4660,38,0),"")</f>
        <v>73770</v>
      </c>
      <c r="AP245">
        <f>IFERROR(VLOOKUP(A245,'2024-2023'!$B$3:$LN$4660,37,0),"")</f>
        <v>161200</v>
      </c>
      <c r="AQ245">
        <f>IFERROR((IFERROR(VLOOKUP(A245,'2020-2019'!$B$3:$LN$466,'2020-2019'!$BL$1,0),"")+IFERROR(VLOOKUP(A245,'2020-2019'!$B$3:$LN$466,'2020-2019'!$BV$1,0),"")),"")</f>
        <v>0</v>
      </c>
      <c r="AR245" s="5">
        <f t="shared" si="28"/>
        <v>1.0169999999999999</v>
      </c>
      <c r="AS245" t="str">
        <f>IFERROR(VLOOKUP(A245,риски!$G$2:$H$642,2,0),"")</f>
        <v>низкий</v>
      </c>
      <c r="AT245" t="str">
        <f>IFERROR(VLOOKUP(A245,Реест!A305:$P$30000,15,0),"")</f>
        <v>www.alkrim.ru</v>
      </c>
      <c r="AU245" t="str">
        <f>IFERROR(VLOOKUP(A245,old!$A$3:$AU$2001,47,0),"")</f>
        <v>image076</v>
      </c>
      <c r="AV245" s="3" t="str">
        <f t="shared" si="29"/>
        <v/>
      </c>
      <c r="AW245" t="str">
        <f t="shared" si="23"/>
        <v xml:space="preserve"> ООО ПКО «Алькрим Плюс» зарегистрировано по адресу: 432071, Ульяновская обл, г Ульяновск, ул Гончарова, д. 27, кабинет 405. Генеральным директором является Шараев Айрат Амирзянович. Рост доходов компании за 5 лет: 101,7%. ФССП присвоил низкий уровень риска для данного ПКО.</v>
      </c>
      <c r="AX245" t="s">
        <v>22963</v>
      </c>
      <c r="AY245">
        <f>VLOOKUP(A245,'2024-2023'!$B$2:$NY$583,'2024-2023'!$BH$1,0)</f>
        <v>163281</v>
      </c>
      <c r="AZ245">
        <f>VLOOKUP(A245,'2024-2023'!$B$2:$NY$583,71,0)</f>
        <v>0</v>
      </c>
      <c r="BA245">
        <f>VLOOKUP(A245,'2024-2023'!$B$2:$NY$583,79,0)</f>
        <v>0</v>
      </c>
      <c r="BB245">
        <f t="shared" si="24"/>
        <v>0</v>
      </c>
      <c r="BC245" s="6">
        <f t="shared" si="25"/>
        <v>0.20339999999999997</v>
      </c>
      <c r="BD245" s="6">
        <f t="shared" si="26"/>
        <v>0.94005754475703329</v>
      </c>
      <c r="BE245" t="str">
        <f t="shared" si="27"/>
        <v>Малая фирма</v>
      </c>
    </row>
    <row r="246" spans="1:57">
      <c r="A246" s="10">
        <v>2124046971</v>
      </c>
      <c r="B246">
        <v>219</v>
      </c>
      <c r="C246" t="s">
        <v>2084</v>
      </c>
      <c r="D246">
        <v>2124046971</v>
      </c>
      <c r="E246" t="s">
        <v>15152</v>
      </c>
      <c r="F246" t="s">
        <v>14240</v>
      </c>
      <c r="G246" s="7">
        <v>43903</v>
      </c>
      <c r="H246">
        <v>6</v>
      </c>
      <c r="I246" t="s">
        <v>73</v>
      </c>
      <c r="J246" t="s">
        <v>5239</v>
      </c>
      <c r="K246" t="s">
        <v>5238</v>
      </c>
      <c r="L246" t="s">
        <v>2088</v>
      </c>
      <c r="M246">
        <f>VLOOKUP(D246,УК!$A$1:$B$599,2,0)/1000</f>
        <v>10</v>
      </c>
      <c r="R246" s="10">
        <f>IFERROR(IFERROR(VLOOKUP(A246,'2020-2019'!$B$3:$LN$466,108,0),"")+IFERROR(VLOOKUP(A246,'2020-2019'!$B$3:$LN$1000,91,0),""),"")</f>
        <v>33084</v>
      </c>
      <c r="S246" s="10">
        <f>IFERROR(IFERROR(VLOOKUP(A246,'2022-2021'!$B$3:$LN$1000,108,0),"")+IFERROR(VLOOKUP(A246,'2022-2021'!$B$3:$LN$1000,92,0),""),"")</f>
        <v>14972</v>
      </c>
      <c r="T246" s="10">
        <f>IFERROR(IFERROR(VLOOKUP(A246,'2022-2021'!$B$3:$LN$1000,107,0),"")+IFERROR(VLOOKUP(A246,'2022-2021'!$B$3:$LN$1000,91,0),""),"")</f>
        <v>25413</v>
      </c>
      <c r="U246" s="10">
        <f>IFERROR(IFERROR(VLOOKUP(A246,'2024-2023'!$B$3:$LN$1000,108,0),"")+IFERROR(VLOOKUP(A246,'2024-2023'!$B$3:$LN$1000,92,0),""),"")</f>
        <v>34483</v>
      </c>
      <c r="V246" s="10">
        <f>IFERROR(IFERROR(VLOOKUP(A246,'2024-2023'!$B$3:$LN$1000,107,0),"")+IFERROR(VLOOKUP(A246,'2024-2023'!$B$3:$LN$1000,91,0),""),"")</f>
        <v>20428</v>
      </c>
      <c r="W246">
        <f>IFERROR(IFERROR(VLOOKUP(A246,'2020-2019'!$B$3:$LN$4660,93,0),"")+IFERROR(VLOOKUP(A246,'2020-2019'!$B$3:$LN$4660,109,0),""),"")</f>
        <v>0</v>
      </c>
      <c r="X246">
        <f>IFERROR(IFERROR(VLOOKUP(A246,'2022-2021'!$B$3:$LN$4660,94,0),"")+IFERROR(VLOOKUP(A246,'2022-2021'!$B$3:$LN$4660,110,0),""),"")</f>
        <v>7958</v>
      </c>
      <c r="Y246">
        <f>IFERROR(IFERROR(VLOOKUP(A246,'2022-2021'!$B$3:$LN$4660,109,0),"")+IFERROR(VLOOKUP(A246,'2022-2021'!$B$3:$LN$4660,93,0),""),"")</f>
        <v>8209</v>
      </c>
      <c r="Z246">
        <f>IFERROR((IFERROR(VLOOKUP(A246,'2024-2023'!$B$3:$LN$4660,110,0),"")+IFERROR(VLOOKUP(A246,'2024-2023'!$B$3:$LN$4660,94,0),"")),"")</f>
        <v>41463</v>
      </c>
      <c r="AA246">
        <f>IFERROR((IFERROR(VLOOKUP(A246,'2024-2023'!$B$3:$LN$4660,93,0),"")+IFERROR(VLOOKUP(A246,'2024-2023'!$B$3:$LN$4660,109,0),"")),"")</f>
        <v>16692</v>
      </c>
      <c r="AB246">
        <f>IFERROR((IFERROR(VLOOKUP(A246,'2020-2019'!$B$3:$LN$466,'2020-2019'!$CV$1,0),"")),"")</f>
        <v>30743</v>
      </c>
      <c r="AC246">
        <f>IFERROR((IFERROR(VLOOKUP(A246,'2022-2021'!$B$3:$LN$4660,100,0),"")),"")</f>
        <v>22591</v>
      </c>
      <c r="AD246">
        <f>IFERROR((IFERROR(VLOOKUP(A246,'2022-2021'!$B$3:$LN$4660,99,0),"")),"")</f>
        <v>36713</v>
      </c>
      <c r="AE246">
        <f>IFERROR((IFERROR(VLOOKUP(A246,'2024-2023'!$B$3:$LN$4660,100,0),"")),"")</f>
        <v>11761</v>
      </c>
      <c r="AF246">
        <f>IFERROR(VLOOKUP(A246,'2024-2023'!$B$3:$LN$4660,99,0),"")</f>
        <v>3398</v>
      </c>
      <c r="AG246">
        <f>IFERROR((IFERROR(VLOOKUP(A246,'2020-2019'!$B$3:$LN$4660,'2020-2019'!$X$1,0),"")+IFERROR(VLOOKUP(A246,'2020-2019'!$B$3:$LN$4660,'2020-2019'!$AN$1,0),"")),"")</f>
        <v>462</v>
      </c>
      <c r="AH246">
        <f>IFERROR((IFERROR(VLOOKUP(A246,'2022-2021'!$B$3:$LN$4660,24,0),"")+IFERROR(VLOOKUP(A246,'2022-2021'!$B$3:$LN$4660,40,0),"")),"")</f>
        <v>0</v>
      </c>
      <c r="AI246">
        <f>IFERROR((IFERROR(VLOOKUP(A246,'2022-2021'!$B$3:$LN$4660,23,0),"")+IFERROR(VLOOKUP(A246,'2022-2021'!$B$3:$LN$4660,39,0),"")),"")</f>
        <v>0</v>
      </c>
      <c r="AJ246">
        <f>IFERROR((IFERROR(VLOOKUP(A246,'2024-2023'!$B$3:$LN$4660,24,0),"")+IFERROR(VLOOKUP(A246,'2024-2023'!$B$3:$LN$4660,40,0),"")),"")</f>
        <v>0</v>
      </c>
      <c r="AK246">
        <f>IFERROR((IFERROR(VLOOKUP(A246,'2024-2023'!$B$3:$LN$4660,23,0),"")+IFERROR(VLOOKUP(A246,'2024-2023'!$B$3:$LN$4660,39,0),"")),"")</f>
        <v>0</v>
      </c>
      <c r="AL246">
        <f>IFERROR(VLOOKUP(A246,'2020-2019'!$B$3:$LN$466,'2020-2019'!$AM$1,0),"")</f>
        <v>0</v>
      </c>
      <c r="AM246">
        <f>IFERROR(VLOOKUP(A246,'2022-2021'!$B$3:$LN$4660,38,0),"")</f>
        <v>57085</v>
      </c>
      <c r="AN246">
        <f>IFERROR(VLOOKUP(A246,'2022-2021'!$B$3:$LN$4660,37,0),"")</f>
        <v>80651</v>
      </c>
      <c r="AO246">
        <f>IFERROR(VLOOKUP(A246,'2024-2023'!$B$3:$LN$4660,38,0),"")</f>
        <v>107933</v>
      </c>
      <c r="AP246">
        <f>IFERROR(VLOOKUP(A246,'2024-2023'!$B$3:$LN$4660,37,0),"")</f>
        <v>111684</v>
      </c>
      <c r="AQ246">
        <f>IFERROR((IFERROR(VLOOKUP(A246,'2020-2019'!$B$3:$LN$466,'2020-2019'!$BL$1,0),"")+IFERROR(VLOOKUP(A246,'2020-2019'!$B$3:$LN$466,'2020-2019'!$BV$1,0),"")),"")</f>
        <v>4645</v>
      </c>
      <c r="AR246" s="5">
        <f t="shared" si="28"/>
        <v>0.61699999999999999</v>
      </c>
      <c r="AS246" t="str">
        <f>IFERROR(VLOOKUP(A246,риски!$G$2:$H$642,2,0),"")</f>
        <v>низкий</v>
      </c>
      <c r="AT246" t="str">
        <f>IFERROR(VLOOKUP(A246,Реест!A306:$P$30000,15,0),"")</f>
        <v>ykanko.ru</v>
      </c>
      <c r="AU246" t="str">
        <f>IFERROR(VLOOKUP(A246,old!$A$3:$AU$2001,47,0),"")</f>
        <v>image1001</v>
      </c>
      <c r="AV246" s="3">
        <f t="shared" si="29"/>
        <v>0</v>
      </c>
      <c r="AW246" t="str">
        <f t="shared" si="23"/>
        <v xml:space="preserve"> ООО ПКО «ЮКАНКО» зарегистрировано по адресу: 429960, Чувашская Республика - Чувашия, г. Новочебоксарск, ул. Строителей, д. 62, кв. 62. Генеральным директором является Глушков Александр Николаевич. Рост доходов компании за 5 лет: 61,7%. Объем заемных средств компании на конец 2024 года: 4645 тыс. руб. ФССП присвоил низкий уровень риска для данного ПКО.</v>
      </c>
      <c r="AX246" t="s">
        <v>22943</v>
      </c>
      <c r="AY246">
        <f>VLOOKUP(A246,'2024-2023'!$B$2:$NY$583,'2024-2023'!$BH$1,0)</f>
        <v>105155</v>
      </c>
      <c r="AZ246">
        <f>VLOOKUP(A246,'2024-2023'!$B$2:$NY$583,71,0)</f>
        <v>12899</v>
      </c>
      <c r="BA246">
        <f>VLOOKUP(A246,'2024-2023'!$B$2:$NY$583,79,0)</f>
        <v>2163</v>
      </c>
      <c r="BB246">
        <f t="shared" si="24"/>
        <v>0.14323617516998716</v>
      </c>
      <c r="BC246" s="6">
        <f t="shared" si="25"/>
        <v>0.1234</v>
      </c>
      <c r="BD246" s="6">
        <f t="shared" si="26"/>
        <v>0.16634031721167025</v>
      </c>
      <c r="BE246" t="str">
        <f t="shared" si="27"/>
        <v>Малая фирма</v>
      </c>
    </row>
    <row r="247" spans="1:57">
      <c r="A247" s="10">
        <v>6952009752</v>
      </c>
      <c r="B247">
        <v>432</v>
      </c>
      <c r="C247" t="s">
        <v>2090</v>
      </c>
      <c r="D247">
        <v>6952009752</v>
      </c>
      <c r="E247" t="s">
        <v>15153</v>
      </c>
      <c r="F247" t="s">
        <v>14241</v>
      </c>
      <c r="G247" s="7">
        <v>42692</v>
      </c>
      <c r="H247">
        <v>9</v>
      </c>
      <c r="I247" t="s">
        <v>73</v>
      </c>
      <c r="J247" t="s">
        <v>7308</v>
      </c>
      <c r="K247" t="s">
        <v>7308</v>
      </c>
      <c r="L247" t="s">
        <v>2094</v>
      </c>
      <c r="M247">
        <f>VLOOKUP(D247,УК!$A$1:$B$599,2,0)/1000</f>
        <v>10601.555</v>
      </c>
      <c r="R247" s="10">
        <f>IFERROR(IFERROR(VLOOKUP(A247,'2020-2019'!$B$3:$LN$466,108,0),"")+IFERROR(VLOOKUP(A247,'2020-2019'!$B$3:$LN$1000,91,0),""),"")</f>
        <v>902</v>
      </c>
      <c r="S247" s="10">
        <f>IFERROR(IFERROR(VLOOKUP(A247,'2022-2021'!$B$3:$LN$1000,108,0),"")+IFERROR(VLOOKUP(A247,'2022-2021'!$B$3:$LN$1000,92,0),""),"")</f>
        <v>570</v>
      </c>
      <c r="T247" s="10">
        <f>IFERROR(IFERROR(VLOOKUP(A247,'2022-2021'!$B$3:$LN$1000,107,0),"")+IFERROR(VLOOKUP(A247,'2022-2021'!$B$3:$LN$1000,91,0),""),"")</f>
        <v>1100</v>
      </c>
      <c r="U247" s="10">
        <f>IFERROR(IFERROR(VLOOKUP(A247,'2024-2023'!$B$3:$LN$1000,108,0),"")+IFERROR(VLOOKUP(A247,'2024-2023'!$B$3:$LN$1000,92,0),""),"")</f>
        <v>2012</v>
      </c>
      <c r="V247" s="10">
        <f>IFERROR(IFERROR(VLOOKUP(A247,'2024-2023'!$B$3:$LN$1000,107,0),"")+IFERROR(VLOOKUP(A247,'2024-2023'!$B$3:$LN$1000,91,0),""),"")</f>
        <v>1783</v>
      </c>
      <c r="W247">
        <f>IFERROR(IFERROR(VLOOKUP(A247,'2020-2019'!$B$3:$LN$4660,93,0),"")+IFERROR(VLOOKUP(A247,'2020-2019'!$B$3:$LN$4660,109,0),""),"")</f>
        <v>1970</v>
      </c>
      <c r="X247">
        <f>IFERROR(IFERROR(VLOOKUP(A247,'2022-2021'!$B$3:$LN$4660,94,0),"")+IFERROR(VLOOKUP(A247,'2022-2021'!$B$3:$LN$4660,110,0),""),"")</f>
        <v>803</v>
      </c>
      <c r="Y247">
        <f>IFERROR(IFERROR(VLOOKUP(A247,'2022-2021'!$B$3:$LN$4660,109,0),"")+IFERROR(VLOOKUP(A247,'2022-2021'!$B$3:$LN$4660,93,0),""),"")</f>
        <v>1040</v>
      </c>
      <c r="Z247">
        <f>IFERROR((IFERROR(VLOOKUP(A247,'2024-2023'!$B$3:$LN$4660,110,0),"")+IFERROR(VLOOKUP(A247,'2024-2023'!$B$3:$LN$4660,94,0),"")),"")</f>
        <v>1962</v>
      </c>
      <c r="AA247">
        <f>IFERROR((IFERROR(VLOOKUP(A247,'2024-2023'!$B$3:$LN$4660,93,0),"")+IFERROR(VLOOKUP(A247,'2024-2023'!$B$3:$LN$4660,109,0),"")),"")</f>
        <v>1664</v>
      </c>
      <c r="AB247">
        <f>IFERROR((IFERROR(VLOOKUP(A247,'2020-2019'!$B$3:$LN$466,'2020-2019'!$CV$1,0),"")),"")</f>
        <v>0</v>
      </c>
      <c r="AC247">
        <f>IFERROR((IFERROR(VLOOKUP(A247,'2022-2021'!$B$3:$LN$4660,100,0),"")),"")</f>
        <v>-246</v>
      </c>
      <c r="AD247">
        <f>IFERROR((IFERROR(VLOOKUP(A247,'2022-2021'!$B$3:$LN$4660,99,0),"")),"")</f>
        <v>28</v>
      </c>
      <c r="AE247">
        <f>IFERROR((IFERROR(VLOOKUP(A247,'2024-2023'!$B$3:$LN$4660,100,0),"")),"")</f>
        <v>1</v>
      </c>
      <c r="AF247">
        <f>IFERROR(VLOOKUP(A247,'2024-2023'!$B$3:$LN$4660,99,0),"")</f>
        <v>41</v>
      </c>
      <c r="AG247">
        <f>IFERROR((IFERROR(VLOOKUP(A247,'2020-2019'!$B$3:$LN$4660,'2020-2019'!$X$1,0),"")+IFERROR(VLOOKUP(A247,'2020-2019'!$B$3:$LN$4660,'2020-2019'!$AN$1,0),"")),"")</f>
        <v>800</v>
      </c>
      <c r="AH247">
        <f>IFERROR((IFERROR(VLOOKUP(A247,'2022-2021'!$B$3:$LN$4660,24,0),"")+IFERROR(VLOOKUP(A247,'2022-2021'!$B$3:$LN$4660,40,0),"")),"")</f>
        <v>710</v>
      </c>
      <c r="AI247">
        <f>IFERROR((IFERROR(VLOOKUP(A247,'2022-2021'!$B$3:$LN$4660,23,0),"")+IFERROR(VLOOKUP(A247,'2022-2021'!$B$3:$LN$4660,39,0),"")),"")</f>
        <v>710</v>
      </c>
      <c r="AJ247">
        <f>IFERROR((IFERROR(VLOOKUP(A247,'2024-2023'!$B$3:$LN$4660,24,0),"")+IFERROR(VLOOKUP(A247,'2024-2023'!$B$3:$LN$4660,40,0),"")),"")</f>
        <v>0</v>
      </c>
      <c r="AK247">
        <f>IFERROR((IFERROR(VLOOKUP(A247,'2024-2023'!$B$3:$LN$4660,23,0),"")+IFERROR(VLOOKUP(A247,'2024-2023'!$B$3:$LN$4660,39,0),"")),"")</f>
        <v>0</v>
      </c>
      <c r="AL247">
        <f>IFERROR(VLOOKUP(A247,'2020-2019'!$B$3:$LN$466,'2020-2019'!$AM$1,0),"")</f>
        <v>181</v>
      </c>
      <c r="AM247">
        <f>IFERROR(VLOOKUP(A247,'2022-2021'!$B$3:$LN$4660,38,0),"")</f>
        <v>324</v>
      </c>
      <c r="AN247">
        <f>IFERROR(VLOOKUP(A247,'2022-2021'!$B$3:$LN$4660,37,0),"")</f>
        <v>135</v>
      </c>
      <c r="AO247">
        <f>IFERROR(VLOOKUP(A247,'2024-2023'!$B$3:$LN$4660,38,0),"")</f>
        <v>375</v>
      </c>
      <c r="AP247">
        <f>IFERROR(VLOOKUP(A247,'2024-2023'!$B$3:$LN$4660,37,0),"")</f>
        <v>415</v>
      </c>
      <c r="AQ247">
        <f>IFERROR((IFERROR(VLOOKUP(A247,'2020-2019'!$B$3:$LN$466,'2020-2019'!$BL$1,0),"")+IFERROR(VLOOKUP(A247,'2020-2019'!$B$3:$LN$466,'2020-2019'!$BV$1,0),"")),"")</f>
        <v>200</v>
      </c>
      <c r="AR247" s="5">
        <f t="shared" si="28"/>
        <v>1.9770000000000001</v>
      </c>
      <c r="AS247" t="str">
        <f>IFERROR(VLOOKUP(A247,риски!$G$2:$H$642,2,0),"")</f>
        <v>низкий</v>
      </c>
      <c r="AT247" t="str">
        <f>IFERROR(VLOOKUP(A247,Реест!A307:$P$30000,15,0),"")</f>
        <v>рпск.рф</v>
      </c>
      <c r="AU247" t="str">
        <f>IFERROR(VLOOKUP(A247,old!$A$3:$AU$2001,47,0),"")</f>
        <v>image1001</v>
      </c>
      <c r="AV247" s="3">
        <f t="shared" si="29"/>
        <v>0</v>
      </c>
      <c r="AW247" t="str">
        <f t="shared" si="23"/>
        <v xml:space="preserve"> ООО «ПРОФЕССИОНАЛЬНАЯ КОЛЛЕКТОРСКАЯ ОРГАНИЗАЦИЯ РПСК» зарегистрировано по адресу: 170100, Тверская обл, Тверь г, Симеоновская ул, дом № 39, офис 303. Генеральным директором является Плясенко Наталья Александровна. Рост доходов компании за 5 лет: 197,7%. Объем заемных средств компании на конец 2024 года: 200 тыс. руб. ФССП присвоил низкий уровень риска для данного ПКО.</v>
      </c>
      <c r="AX247" t="s">
        <v>22927</v>
      </c>
      <c r="AY247">
        <f>VLOOKUP(A247,'2024-2023'!$B$2:$NY$583,'2024-2023'!$BH$1,0)</f>
        <v>11311</v>
      </c>
      <c r="AZ247">
        <f>VLOOKUP(A247,'2024-2023'!$B$2:$NY$583,71,0)</f>
        <v>0</v>
      </c>
      <c r="BA247">
        <f>VLOOKUP(A247,'2024-2023'!$B$2:$NY$583,79,0)</f>
        <v>555</v>
      </c>
      <c r="BB247">
        <f t="shared" si="24"/>
        <v>4.9067279639289189E-2</v>
      </c>
      <c r="BC247" s="6">
        <f t="shared" si="25"/>
        <v>0.39540000000000003</v>
      </c>
      <c r="BD247" s="6">
        <f t="shared" si="26"/>
        <v>2.2994952327537857E-2</v>
      </c>
      <c r="BE247" t="str">
        <f t="shared" si="27"/>
        <v>Малая фирма</v>
      </c>
    </row>
    <row r="248" spans="1:57">
      <c r="A248" s="10">
        <v>2629012893</v>
      </c>
      <c r="B248">
        <v>275</v>
      </c>
      <c r="C248" t="s">
        <v>2096</v>
      </c>
      <c r="D248">
        <v>2629012893</v>
      </c>
      <c r="E248" t="s">
        <v>15154</v>
      </c>
      <c r="F248" t="s">
        <v>14242</v>
      </c>
      <c r="G248" s="7">
        <v>43893</v>
      </c>
      <c r="H248">
        <v>6</v>
      </c>
      <c r="I248" t="s">
        <v>73</v>
      </c>
      <c r="J248" t="s">
        <v>5102</v>
      </c>
      <c r="K248" t="s">
        <v>23298</v>
      </c>
      <c r="L248" t="s">
        <v>2100</v>
      </c>
      <c r="M248">
        <f>VLOOKUP(D248,УК!$A$1:$B$599,2,0)/1000</f>
        <v>14</v>
      </c>
      <c r="R248" s="10">
        <f>IFERROR(IFERROR(VLOOKUP(A248,'2020-2019'!$B$3:$LN$466,108,0),"")+IFERROR(VLOOKUP(A248,'2020-2019'!$B$3:$LN$1000,91,0),""),"")</f>
        <v>248</v>
      </c>
      <c r="S248" s="10">
        <f>IFERROR(IFERROR(VLOOKUP(A248,'2022-2021'!$B$3:$LN$1000,108,0),"")+IFERROR(VLOOKUP(A248,'2022-2021'!$B$3:$LN$1000,92,0),""),"")</f>
        <v>2664</v>
      </c>
      <c r="T248" s="10">
        <f>IFERROR(IFERROR(VLOOKUP(A248,'2022-2021'!$B$3:$LN$1000,107,0),"")+IFERROR(VLOOKUP(A248,'2022-2021'!$B$3:$LN$1000,91,0),""),"")</f>
        <v>10795</v>
      </c>
      <c r="U248" s="10">
        <f>IFERROR(IFERROR(VLOOKUP(A248,'2024-2023'!$B$3:$LN$1000,108,0),"")+IFERROR(VLOOKUP(A248,'2024-2023'!$B$3:$LN$1000,92,0),""),"")</f>
        <v>18743</v>
      </c>
      <c r="V248" s="10">
        <f>IFERROR(IFERROR(VLOOKUP(A248,'2024-2023'!$B$3:$LN$1000,107,0),"")+IFERROR(VLOOKUP(A248,'2024-2023'!$B$3:$LN$1000,91,0),""),"")</f>
        <v>51566</v>
      </c>
      <c r="W248">
        <f>IFERROR(IFERROR(VLOOKUP(A248,'2020-2019'!$B$3:$LN$4660,93,0),"")+IFERROR(VLOOKUP(A248,'2020-2019'!$B$3:$LN$4660,109,0),""),"")</f>
        <v>32</v>
      </c>
      <c r="X248">
        <f>IFERROR(IFERROR(VLOOKUP(A248,'2022-2021'!$B$3:$LN$4660,94,0),"")+IFERROR(VLOOKUP(A248,'2022-2021'!$B$3:$LN$4660,110,0),""),"")</f>
        <v>2444</v>
      </c>
      <c r="Y248">
        <f>IFERROR(IFERROR(VLOOKUP(A248,'2022-2021'!$B$3:$LN$4660,109,0),"")+IFERROR(VLOOKUP(A248,'2022-2021'!$B$3:$LN$4660,93,0),""),"")</f>
        <v>7523</v>
      </c>
      <c r="Z248">
        <f>IFERROR((IFERROR(VLOOKUP(A248,'2024-2023'!$B$3:$LN$4660,110,0),"")+IFERROR(VLOOKUP(A248,'2024-2023'!$B$3:$LN$4660,94,0),"")),"")</f>
        <v>17767</v>
      </c>
      <c r="AA248">
        <f>IFERROR((IFERROR(VLOOKUP(A248,'2024-2023'!$B$3:$LN$4660,93,0),"")+IFERROR(VLOOKUP(A248,'2024-2023'!$B$3:$LN$4660,109,0),"")),"")</f>
        <v>31322</v>
      </c>
      <c r="AB248">
        <f>IFERROR((IFERROR(VLOOKUP(A248,'2020-2019'!$B$3:$LN$466,'2020-2019'!$CV$1,0),"")),"")</f>
        <v>-1038</v>
      </c>
      <c r="AC248">
        <f>IFERROR((IFERROR(VLOOKUP(A248,'2022-2021'!$B$3:$LN$4660,100,0),"")),"")</f>
        <v>194</v>
      </c>
      <c r="AD248">
        <f>IFERROR((IFERROR(VLOOKUP(A248,'2022-2021'!$B$3:$LN$4660,99,0),"")),"")</f>
        <v>1832</v>
      </c>
      <c r="AE248">
        <f>IFERROR((IFERROR(VLOOKUP(A248,'2024-2023'!$B$3:$LN$4660,100,0),"")),"")</f>
        <v>-1713</v>
      </c>
      <c r="AF248">
        <f>IFERROR(VLOOKUP(A248,'2024-2023'!$B$3:$LN$4660,99,0),"")</f>
        <v>12510</v>
      </c>
      <c r="AG248">
        <f>IFERROR((IFERROR(VLOOKUP(A248,'2020-2019'!$B$3:$LN$4660,'2020-2019'!$X$1,0),"")+IFERROR(VLOOKUP(A248,'2020-2019'!$B$3:$LN$4660,'2020-2019'!$AN$1,0),"")),"")</f>
        <v>0</v>
      </c>
      <c r="AH248">
        <f>IFERROR((IFERROR(VLOOKUP(A248,'2022-2021'!$B$3:$LN$4660,24,0),"")+IFERROR(VLOOKUP(A248,'2022-2021'!$B$3:$LN$4660,40,0),"")),"")</f>
        <v>0</v>
      </c>
      <c r="AI248">
        <f>IFERROR((IFERROR(VLOOKUP(A248,'2022-2021'!$B$3:$LN$4660,23,0),"")+IFERROR(VLOOKUP(A248,'2022-2021'!$B$3:$LN$4660,39,0),"")),"")</f>
        <v>0</v>
      </c>
      <c r="AJ248">
        <f>IFERROR((IFERROR(VLOOKUP(A248,'2024-2023'!$B$3:$LN$4660,24,0),"")+IFERROR(VLOOKUP(A248,'2024-2023'!$B$3:$LN$4660,40,0),"")),"")</f>
        <v>0</v>
      </c>
      <c r="AK248">
        <f>IFERROR((IFERROR(VLOOKUP(A248,'2024-2023'!$B$3:$LN$4660,23,0),"")+IFERROR(VLOOKUP(A248,'2024-2023'!$B$3:$LN$4660,39,0),"")),"")</f>
        <v>0</v>
      </c>
      <c r="AL248">
        <f>IFERROR(VLOOKUP(A248,'2020-2019'!$B$3:$LN$466,'2020-2019'!$AM$1,0),"")</f>
        <v>0</v>
      </c>
      <c r="AM248">
        <f>IFERROR(VLOOKUP(A248,'2022-2021'!$B$3:$LN$4660,38,0),"")</f>
        <v>13071</v>
      </c>
      <c r="AN248">
        <f>IFERROR(VLOOKUP(A248,'2022-2021'!$B$3:$LN$4660,37,0),"")</f>
        <v>30872</v>
      </c>
      <c r="AO248">
        <f>IFERROR(VLOOKUP(A248,'2024-2023'!$B$3:$LN$4660,38,0),"")</f>
        <v>46984</v>
      </c>
      <c r="AP248">
        <f>IFERROR(VLOOKUP(A248,'2024-2023'!$B$3:$LN$4660,37,0),"")</f>
        <v>46961</v>
      </c>
      <c r="AQ248">
        <f>IFERROR((IFERROR(VLOOKUP(A248,'2020-2019'!$B$3:$LN$466,'2020-2019'!$BL$1,0),"")+IFERROR(VLOOKUP(A248,'2020-2019'!$B$3:$LN$466,'2020-2019'!$BV$1,0),"")),"")</f>
        <v>7543</v>
      </c>
      <c r="AR248" s="5">
        <f t="shared" si="28"/>
        <v>207.92699999999999</v>
      </c>
      <c r="AS248" t="str">
        <f>IFERROR(VLOOKUP(A248,риски!$G$2:$H$642,2,0),"")</f>
        <v>низкий</v>
      </c>
      <c r="AT248" t="str">
        <f>IFERROR(VLOOKUP(A248,Реест!A308:$P$30000,15,0),"")</f>
        <v>rusdolg-kmv.ru</v>
      </c>
      <c r="AU248" t="str">
        <f>IFERROR(VLOOKUP(A248,old!$A$3:$AU$2001,47,0),"")</f>
        <v>image159</v>
      </c>
      <c r="AV248" s="3" t="str">
        <f t="shared" si="29"/>
        <v/>
      </c>
      <c r="AW248" t="str">
        <f t="shared" si="23"/>
        <v xml:space="preserve"> ООО ПКО «РусДолгЪ-КМВ» зарегистрировано по адресу: 357340, Ставропольский край, г. Лермонтов, ул. Матвиенко, дом 1. Генеральным директором является Халин Роман Анатольевич. Рост доходов компании за 5 лет: 20792,7%. Объем заемных средств компании на конец 2024 года: 7543 тыс. руб. ФССП присвоил низкий уровень риска для данного ПКО.</v>
      </c>
      <c r="AX248" t="s">
        <v>22946</v>
      </c>
      <c r="AY248">
        <f>VLOOKUP(A248,'2024-2023'!$B$2:$NY$583,'2024-2023'!$BH$1,0)</f>
        <v>38970</v>
      </c>
      <c r="AZ248">
        <f>VLOOKUP(A248,'2024-2023'!$B$2:$NY$583,71,0)</f>
        <v>16014</v>
      </c>
      <c r="BA248">
        <f>VLOOKUP(A248,'2024-2023'!$B$2:$NY$583,79,0)</f>
        <v>930</v>
      </c>
      <c r="BB248">
        <f t="shared" si="24"/>
        <v>0.43479599692070825</v>
      </c>
      <c r="BC248" s="6">
        <f t="shared" si="25"/>
        <v>41.5854</v>
      </c>
      <c r="BD248" s="6">
        <f t="shared" si="26"/>
        <v>0.24260171430787728</v>
      </c>
      <c r="BE248" t="str">
        <f t="shared" si="27"/>
        <v>Малая фирма</v>
      </c>
    </row>
    <row r="249" spans="1:57">
      <c r="A249" s="10">
        <v>1650286567</v>
      </c>
      <c r="B249">
        <v>222</v>
      </c>
      <c r="C249" t="s">
        <v>2103</v>
      </c>
      <c r="D249">
        <v>1650286567</v>
      </c>
      <c r="E249" t="s">
        <v>15155</v>
      </c>
      <c r="F249" t="s">
        <v>14243</v>
      </c>
      <c r="G249" s="7">
        <v>41774</v>
      </c>
      <c r="H249">
        <v>12</v>
      </c>
      <c r="I249" t="s">
        <v>73</v>
      </c>
      <c r="J249" t="s">
        <v>5185</v>
      </c>
      <c r="K249" t="s">
        <v>5184</v>
      </c>
      <c r="L249" t="s">
        <v>2107</v>
      </c>
      <c r="M249">
        <f>VLOOKUP(D249,УК!$A$1:$B$599,2,0)/1000</f>
        <v>10</v>
      </c>
      <c r="R249" s="10">
        <f>IFERROR(IFERROR(VLOOKUP(A249,'2020-2019'!$B$3:$LN$466,108,0),"")+IFERROR(VLOOKUP(A249,'2020-2019'!$B$3:$LN$1000,91,0),""),"")</f>
        <v>25298</v>
      </c>
      <c r="S249" s="10">
        <f>IFERROR(IFERROR(VLOOKUP(A249,'2022-2021'!$B$3:$LN$1000,108,0),"")+IFERROR(VLOOKUP(A249,'2022-2021'!$B$3:$LN$1000,92,0),""),"")</f>
        <v>31864</v>
      </c>
      <c r="T249" s="10">
        <f>IFERROR(IFERROR(VLOOKUP(A249,'2022-2021'!$B$3:$LN$1000,107,0),"")+IFERROR(VLOOKUP(A249,'2022-2021'!$B$3:$LN$1000,91,0),""),"")</f>
        <v>30468</v>
      </c>
      <c r="U249" s="10">
        <f>IFERROR(IFERROR(VLOOKUP(A249,'2024-2023'!$B$3:$LN$1000,108,0),"")+IFERROR(VLOOKUP(A249,'2024-2023'!$B$3:$LN$1000,92,0),""),"")</f>
        <v>33644</v>
      </c>
      <c r="V249" s="10">
        <f>IFERROR(IFERROR(VLOOKUP(A249,'2024-2023'!$B$3:$LN$1000,107,0),"")+IFERROR(VLOOKUP(A249,'2024-2023'!$B$3:$LN$1000,91,0),""),"")</f>
        <v>28366</v>
      </c>
      <c r="W249">
        <f>IFERROR(IFERROR(VLOOKUP(A249,'2020-2019'!$B$3:$LN$4660,93,0),"")+IFERROR(VLOOKUP(A249,'2020-2019'!$B$3:$LN$4660,109,0),""),"")</f>
        <v>60530</v>
      </c>
      <c r="X249">
        <f>IFERROR(IFERROR(VLOOKUP(A249,'2022-2021'!$B$3:$LN$4660,94,0),"")+IFERROR(VLOOKUP(A249,'2022-2021'!$B$3:$LN$4660,110,0),""),"")</f>
        <v>21335</v>
      </c>
      <c r="Y249">
        <f>IFERROR(IFERROR(VLOOKUP(A249,'2022-2021'!$B$3:$LN$4660,109,0),"")+IFERROR(VLOOKUP(A249,'2022-2021'!$B$3:$LN$4660,93,0),""),"")</f>
        <v>17034</v>
      </c>
      <c r="Z249">
        <f>IFERROR((IFERROR(VLOOKUP(A249,'2024-2023'!$B$3:$LN$4660,110,0),"")+IFERROR(VLOOKUP(A249,'2024-2023'!$B$3:$LN$4660,94,0),"")),"")</f>
        <v>1855</v>
      </c>
      <c r="AA249">
        <f>IFERROR((IFERROR(VLOOKUP(A249,'2024-2023'!$B$3:$LN$4660,93,0),"")+IFERROR(VLOOKUP(A249,'2024-2023'!$B$3:$LN$4660,109,0),"")),"")</f>
        <v>1237</v>
      </c>
      <c r="AB249">
        <f>IFERROR((IFERROR(VLOOKUP(A249,'2020-2019'!$B$3:$LN$466,'2020-2019'!$CV$1,0),"")),"")</f>
        <v>-42026</v>
      </c>
      <c r="AC249">
        <f>IFERROR((IFERROR(VLOOKUP(A249,'2022-2021'!$B$3:$LN$4660,100,0),"")),"")</f>
        <v>6053</v>
      </c>
      <c r="AD249">
        <f>IFERROR((IFERROR(VLOOKUP(A249,'2022-2021'!$B$3:$LN$4660,99,0),"")),"")</f>
        <v>8945</v>
      </c>
      <c r="AE249">
        <f>IFERROR((IFERROR(VLOOKUP(A249,'2024-2023'!$B$3:$LN$4660,100,0),"")),"")</f>
        <v>27447</v>
      </c>
      <c r="AF249">
        <f>IFERROR(VLOOKUP(A249,'2024-2023'!$B$3:$LN$4660,99,0),"")</f>
        <v>22870</v>
      </c>
      <c r="AG249">
        <f>IFERROR((IFERROR(VLOOKUP(A249,'2020-2019'!$B$3:$LN$4660,'2020-2019'!$X$1,0),"")+IFERROR(VLOOKUP(A249,'2020-2019'!$B$3:$LN$4660,'2020-2019'!$AN$1,0),"")),"")</f>
        <v>0</v>
      </c>
      <c r="AH249">
        <f>IFERROR((IFERROR(VLOOKUP(A249,'2022-2021'!$B$3:$LN$4660,24,0),"")+IFERROR(VLOOKUP(A249,'2022-2021'!$B$3:$LN$4660,40,0),"")),"")</f>
        <v>0</v>
      </c>
      <c r="AI249">
        <f>IFERROR((IFERROR(VLOOKUP(A249,'2022-2021'!$B$3:$LN$4660,23,0),"")+IFERROR(VLOOKUP(A249,'2022-2021'!$B$3:$LN$4660,39,0),"")),"")</f>
        <v>0</v>
      </c>
      <c r="AJ249">
        <f>IFERROR((IFERROR(VLOOKUP(A249,'2024-2023'!$B$3:$LN$4660,24,0),"")+IFERROR(VLOOKUP(A249,'2024-2023'!$B$3:$LN$4660,40,0),"")),"")</f>
        <v>0</v>
      </c>
      <c r="AK249">
        <f>IFERROR((IFERROR(VLOOKUP(A249,'2024-2023'!$B$3:$LN$4660,23,0),"")+IFERROR(VLOOKUP(A249,'2024-2023'!$B$3:$LN$4660,39,0),"")),"")</f>
        <v>0</v>
      </c>
      <c r="AL249">
        <f>IFERROR(VLOOKUP(A249,'2020-2019'!$B$3:$LN$466,'2020-2019'!$AM$1,0),"")</f>
        <v>64476</v>
      </c>
      <c r="AM249">
        <f>IFERROR(VLOOKUP(A249,'2022-2021'!$B$3:$LN$4660,38,0),"")</f>
        <v>11448</v>
      </c>
      <c r="AN249">
        <f>IFERROR(VLOOKUP(A249,'2022-2021'!$B$3:$LN$4660,37,0),"")</f>
        <v>10741</v>
      </c>
      <c r="AO249">
        <f>IFERROR(VLOOKUP(A249,'2024-2023'!$B$3:$LN$4660,38,0),"")</f>
        <v>12914</v>
      </c>
      <c r="AP249">
        <f>IFERROR(VLOOKUP(A249,'2024-2023'!$B$3:$LN$4660,37,0),"")</f>
        <v>17245</v>
      </c>
      <c r="AQ249">
        <f>IFERROR((IFERROR(VLOOKUP(A249,'2020-2019'!$B$3:$LN$466,'2020-2019'!$BL$1,0),"")+IFERROR(VLOOKUP(A249,'2020-2019'!$B$3:$LN$466,'2020-2019'!$BV$1,0),"")),"")</f>
        <v>0</v>
      </c>
      <c r="AR249" s="5">
        <f t="shared" si="28"/>
        <v>1.121</v>
      </c>
      <c r="AS249" t="str">
        <f>IFERROR(VLOOKUP(A249,риски!$G$2:$H$642,2,0),"")</f>
        <v>низкий</v>
      </c>
      <c r="AT249" t="str">
        <f>IFERROR(VLOOKUP(A249,Реест!A309:$P$30000,15,0),"")</f>
        <v>вернутьдолг.рф</v>
      </c>
      <c r="AU249" t="str">
        <f>IFERROR(VLOOKUP(A249,old!$A$3:$AU$2001,47,0),"")</f>
        <v>image069</v>
      </c>
      <c r="AV249" s="3" t="str">
        <f t="shared" si="29"/>
        <v/>
      </c>
      <c r="AW249" t="str">
        <f t="shared" si="23"/>
        <v xml:space="preserve"> ООО «ПКО «РефундНЧ» зарегистрировано по адресу: 423822, Татарстан респ, Набережные Челны г, Набережночелнинский пр-кт, дом № 21, офис 506. Генеральным директором является Салахова Алина Минзагидовна. Рост доходов компании за 5 лет: 112,1%. ФССП присвоил низкий уровень риска для данного ПКО.</v>
      </c>
      <c r="AX249" t="s">
        <v>22942</v>
      </c>
      <c r="AY249">
        <f>VLOOKUP(A249,'2024-2023'!$B$2:$NY$583,'2024-2023'!$BH$1,0)</f>
        <v>16882</v>
      </c>
      <c r="AZ249">
        <f>VLOOKUP(A249,'2024-2023'!$B$2:$NY$583,71,0)</f>
        <v>0</v>
      </c>
      <c r="BA249">
        <f>VLOOKUP(A249,'2024-2023'!$B$2:$NY$583,79,0)</f>
        <v>767</v>
      </c>
      <c r="BB249">
        <f t="shared" si="24"/>
        <v>4.543300556806066E-2</v>
      </c>
      <c r="BC249" s="6">
        <f t="shared" si="25"/>
        <v>0.22420000000000001</v>
      </c>
      <c r="BD249" s="6">
        <f t="shared" si="26"/>
        <v>0.80624691532115911</v>
      </c>
      <c r="BE249" t="str">
        <f t="shared" si="27"/>
        <v>Малая фирма</v>
      </c>
    </row>
    <row r="250" spans="1:57">
      <c r="A250" s="10">
        <v>5407973637</v>
      </c>
      <c r="B250">
        <v>36</v>
      </c>
      <c r="C250" t="s">
        <v>2110</v>
      </c>
      <c r="D250">
        <v>5407973637</v>
      </c>
      <c r="E250" t="s">
        <v>15156</v>
      </c>
      <c r="F250" t="s">
        <v>14244</v>
      </c>
      <c r="G250" s="7">
        <v>43521</v>
      </c>
      <c r="H250">
        <v>7</v>
      </c>
      <c r="I250" t="s">
        <v>44</v>
      </c>
      <c r="J250" t="s">
        <v>23302</v>
      </c>
      <c r="K250" t="s">
        <v>4824</v>
      </c>
      <c r="L250" t="s">
        <v>2114</v>
      </c>
      <c r="M250">
        <f>VLOOKUP(D250,УК!$A$1:$B$599,2,0)/1000</f>
        <v>150</v>
      </c>
      <c r="R250" s="10">
        <f>IFERROR(IFERROR(VLOOKUP(A250,'2020-2019'!$B$3:$LN$466,108,0),"")+IFERROR(VLOOKUP(A250,'2020-2019'!$B$3:$LN$1000,91,0),""),"")</f>
        <v>122897</v>
      </c>
      <c r="S250" s="10">
        <f>IFERROR(IFERROR(VLOOKUP(A250,'2022-2021'!$B$3:$LN$1000,108,0),"")+IFERROR(VLOOKUP(A250,'2022-2021'!$B$3:$LN$1000,92,0),""),"")</f>
        <v>21903</v>
      </c>
      <c r="T250" s="10">
        <f>IFERROR(IFERROR(VLOOKUP(A250,'2022-2021'!$B$3:$LN$1000,107,0),"")+IFERROR(VLOOKUP(A250,'2022-2021'!$B$3:$LN$1000,91,0),""),"")</f>
        <v>16511</v>
      </c>
      <c r="U250" s="10">
        <f>IFERROR(IFERROR(VLOOKUP(A250,'2024-2023'!$B$3:$LN$1000,108,0),"")+IFERROR(VLOOKUP(A250,'2024-2023'!$B$3:$LN$1000,92,0),""),"")</f>
        <v>522072</v>
      </c>
      <c r="V250" s="10">
        <f>IFERROR(IFERROR(VLOOKUP(A250,'2024-2023'!$B$3:$LN$1000,107,0),"")+IFERROR(VLOOKUP(A250,'2024-2023'!$B$3:$LN$1000,91,0),""),"")</f>
        <v>1885826</v>
      </c>
      <c r="W250">
        <f>IFERROR(IFERROR(VLOOKUP(A250,'2020-2019'!$B$3:$LN$4660,93,0),"")+IFERROR(VLOOKUP(A250,'2020-2019'!$B$3:$LN$4660,109,0),""),"")</f>
        <v>187</v>
      </c>
      <c r="X250">
        <f>IFERROR(IFERROR(VLOOKUP(A250,'2022-2021'!$B$3:$LN$4660,94,0),"")+IFERROR(VLOOKUP(A250,'2022-2021'!$B$3:$LN$4660,110,0),""),"")</f>
        <v>5411</v>
      </c>
      <c r="Y250">
        <f>IFERROR(IFERROR(VLOOKUP(A250,'2022-2021'!$B$3:$LN$4660,109,0),"")+IFERROR(VLOOKUP(A250,'2022-2021'!$B$3:$LN$4660,93,0),""),"")</f>
        <v>14851</v>
      </c>
      <c r="Z250">
        <f>IFERROR((IFERROR(VLOOKUP(A250,'2024-2023'!$B$3:$LN$4660,110,0),"")+IFERROR(VLOOKUP(A250,'2024-2023'!$B$3:$LN$4660,94,0),"")),"")</f>
        <v>294040</v>
      </c>
      <c r="AA250">
        <f>IFERROR((IFERROR(VLOOKUP(A250,'2024-2023'!$B$3:$LN$4660,93,0),"")+IFERROR(VLOOKUP(A250,'2024-2023'!$B$3:$LN$4660,109,0),"")),"")</f>
        <v>1053672</v>
      </c>
      <c r="AB250">
        <f>IFERROR((IFERROR(VLOOKUP(A250,'2020-2019'!$B$3:$LN$466,'2020-2019'!$CV$1,0),"")),"")</f>
        <v>111538</v>
      </c>
      <c r="AC250">
        <f>IFERROR((IFERROR(VLOOKUP(A250,'2022-2021'!$B$3:$LN$4660,100,0),"")),"")</f>
        <v>14072</v>
      </c>
      <c r="AD250">
        <f>IFERROR((IFERROR(VLOOKUP(A250,'2022-2021'!$B$3:$LN$4660,99,0),"")),"")</f>
        <v>29</v>
      </c>
      <c r="AE250">
        <f>IFERROR((IFERROR(VLOOKUP(A250,'2024-2023'!$B$3:$LN$4660,100,0),"")),"")</f>
        <v>117762</v>
      </c>
      <c r="AF250">
        <f>IFERROR(VLOOKUP(A250,'2024-2023'!$B$3:$LN$4660,99,0),"")</f>
        <v>500453</v>
      </c>
      <c r="AG250">
        <f>IFERROR((IFERROR(VLOOKUP(A250,'2020-2019'!$B$3:$LN$4660,'2020-2019'!$X$1,0),"")+IFERROR(VLOOKUP(A250,'2020-2019'!$B$3:$LN$4660,'2020-2019'!$AN$1,0),"")),"")</f>
        <v>0</v>
      </c>
      <c r="AH250">
        <f>IFERROR((IFERROR(VLOOKUP(A250,'2022-2021'!$B$3:$LN$4660,24,0),"")+IFERROR(VLOOKUP(A250,'2022-2021'!$B$3:$LN$4660,40,0),"")),"")</f>
        <v>0</v>
      </c>
      <c r="AI250">
        <f>IFERROR((IFERROR(VLOOKUP(A250,'2022-2021'!$B$3:$LN$4660,23,0),"")+IFERROR(VLOOKUP(A250,'2022-2021'!$B$3:$LN$4660,39,0),"")),"")</f>
        <v>0</v>
      </c>
      <c r="AJ250">
        <f>IFERROR((IFERROR(VLOOKUP(A250,'2024-2023'!$B$3:$LN$4660,24,0),"")+IFERROR(VLOOKUP(A250,'2024-2023'!$B$3:$LN$4660,40,0),"")),"")</f>
        <v>1305806</v>
      </c>
      <c r="AK250">
        <f>IFERROR((IFERROR(VLOOKUP(A250,'2024-2023'!$B$3:$LN$4660,23,0),"")+IFERROR(VLOOKUP(A250,'2024-2023'!$B$3:$LN$4660,39,0),"")),"")</f>
        <v>2387910</v>
      </c>
      <c r="AL250">
        <f>IFERROR(VLOOKUP(A250,'2020-2019'!$B$3:$LN$466,'2020-2019'!$AM$1,0),"")</f>
        <v>63937</v>
      </c>
      <c r="AM250">
        <f>IFERROR(VLOOKUP(A250,'2022-2021'!$B$3:$LN$4660,38,0),"")</f>
        <v>37595</v>
      </c>
      <c r="AN250">
        <f>IFERROR(VLOOKUP(A250,'2022-2021'!$B$3:$LN$4660,37,0),"")</f>
        <v>107807</v>
      </c>
      <c r="AO250">
        <f>IFERROR(VLOOKUP(A250,'2024-2023'!$B$3:$LN$4660,38,0),"")</f>
        <v>23530</v>
      </c>
      <c r="AP250">
        <f>IFERROR(VLOOKUP(A250,'2024-2023'!$B$3:$LN$4660,37,0),"")</f>
        <v>50562</v>
      </c>
      <c r="AQ250">
        <f>IFERROR((IFERROR(VLOOKUP(A250,'2020-2019'!$B$3:$LN$466,'2020-2019'!$BL$1,0),"")+IFERROR(VLOOKUP(A250,'2020-2019'!$B$3:$LN$466,'2020-2019'!$BV$1,0),"")),"")</f>
        <v>0</v>
      </c>
      <c r="AR250" s="5">
        <f t="shared" si="28"/>
        <v>15.345000000000001</v>
      </c>
      <c r="AS250" t="str">
        <f>IFERROR(VLOOKUP(A250,риски!$G$2:$H$642,2,0),"")</f>
        <v>значительный</v>
      </c>
      <c r="AT250" t="str">
        <f>IFERROR(VLOOKUP(A250,Реест!A310:$P$30000,15,0),"")</f>
        <v>zonlain.ru</v>
      </c>
      <c r="AU250" t="str">
        <f>IFERROR(VLOOKUP(A250,old!$A$3:$AU$2001,47,0),"")</f>
        <v>image234</v>
      </c>
      <c r="AV250" s="3">
        <f t="shared" si="29"/>
        <v>1.8286866502374779</v>
      </c>
      <c r="AW250" t="str">
        <f t="shared" si="23"/>
        <v xml:space="preserve"> ООО ПКО «Защита Онлайн»  зарегистрировано по адресу: 630005, Новосибирская обл, г Новосибирск, ул Фрунзе, д. 88, этаж 3, офис 31. Генеральным директором является Загребельный Денис Александрович. Рост доходов компании за 5 лет: 1534,5%. Рост финансовых активов компании за 5 лет: 182,87%. ФССП присвоил значительный уровень риска для данного ПКО.</v>
      </c>
      <c r="AX250" t="s">
        <v>22931</v>
      </c>
      <c r="AY250">
        <f>VLOOKUP(A250,'2024-2023'!$B$2:$NY$583,'2024-2023'!$BH$1,0)</f>
        <v>662472</v>
      </c>
      <c r="AZ250">
        <f>VLOOKUP(A250,'2024-2023'!$B$2:$NY$583,71,0)</f>
        <v>1631500</v>
      </c>
      <c r="BA250">
        <f>VLOOKUP(A250,'2024-2023'!$B$2:$NY$583,79,0)</f>
        <v>274064</v>
      </c>
      <c r="BB250">
        <f t="shared" si="24"/>
        <v>2.8764445893562294</v>
      </c>
      <c r="BC250" s="6">
        <f t="shared" si="25"/>
        <v>3.069</v>
      </c>
      <c r="BD250" s="6">
        <f t="shared" si="26"/>
        <v>0.26537602090542817</v>
      </c>
      <c r="BE250" t="str">
        <f t="shared" si="27"/>
        <v>Средняя фирма</v>
      </c>
    </row>
    <row r="251" spans="1:57">
      <c r="A251" s="10">
        <v>3461065100</v>
      </c>
      <c r="B251">
        <v>188</v>
      </c>
      <c r="C251" t="s">
        <v>2117</v>
      </c>
      <c r="D251">
        <v>3461065100</v>
      </c>
      <c r="E251" t="s">
        <v>15157</v>
      </c>
      <c r="F251" t="s">
        <v>14245</v>
      </c>
      <c r="G251" s="7">
        <v>43642</v>
      </c>
      <c r="H251">
        <v>7</v>
      </c>
      <c r="I251" t="s">
        <v>73</v>
      </c>
      <c r="J251" t="s">
        <v>4988</v>
      </c>
      <c r="K251" t="s">
        <v>21249</v>
      </c>
      <c r="L251" t="s">
        <v>2121</v>
      </c>
      <c r="M251">
        <f>VLOOKUP(D251,УК!$A$1:$B$599,2,0)/1000</f>
        <v>10</v>
      </c>
      <c r="R251" s="10">
        <f>IFERROR(IFERROR(VLOOKUP(A251,'2020-2019'!$B$3:$LN$466,108,0),"")+IFERROR(VLOOKUP(A251,'2020-2019'!$B$3:$LN$1000,91,0),""),"")</f>
        <v>327</v>
      </c>
      <c r="S251" s="10">
        <f>IFERROR(IFERROR(VLOOKUP(A251,'2022-2021'!$B$3:$LN$1000,108,0),"")+IFERROR(VLOOKUP(A251,'2022-2021'!$B$3:$LN$1000,92,0),""),"")</f>
        <v>169</v>
      </c>
      <c r="T251" s="10">
        <f>IFERROR(IFERROR(VLOOKUP(A251,'2022-2021'!$B$3:$LN$1000,107,0),"")+IFERROR(VLOOKUP(A251,'2022-2021'!$B$3:$LN$1000,91,0),""),"")</f>
        <v>0</v>
      </c>
      <c r="U251" s="10">
        <f>IFERROR(IFERROR(VLOOKUP(A251,'2024-2023'!$B$3:$LN$1000,108,0),"")+IFERROR(VLOOKUP(A251,'2024-2023'!$B$3:$LN$1000,92,0),""),"")</f>
        <v>43713</v>
      </c>
      <c r="V251" s="10">
        <f>IFERROR(IFERROR(VLOOKUP(A251,'2024-2023'!$B$3:$LN$1000,107,0),"")+IFERROR(VLOOKUP(A251,'2024-2023'!$B$3:$LN$1000,91,0),""),"")</f>
        <v>132152</v>
      </c>
      <c r="W251">
        <f>IFERROR(IFERROR(VLOOKUP(A251,'2020-2019'!$B$3:$LN$4660,93,0),"")+IFERROR(VLOOKUP(A251,'2020-2019'!$B$3:$LN$4660,109,0),""),"")</f>
        <v>205</v>
      </c>
      <c r="X251">
        <f>IFERROR(IFERROR(VLOOKUP(A251,'2022-2021'!$B$3:$LN$4660,94,0),"")+IFERROR(VLOOKUP(A251,'2022-2021'!$B$3:$LN$4660,110,0),""),"")</f>
        <v>140</v>
      </c>
      <c r="Y251">
        <f>IFERROR(IFERROR(VLOOKUP(A251,'2022-2021'!$B$3:$LN$4660,109,0),"")+IFERROR(VLOOKUP(A251,'2022-2021'!$B$3:$LN$4660,93,0),""),"")</f>
        <v>678</v>
      </c>
      <c r="Z251">
        <f>IFERROR((IFERROR(VLOOKUP(A251,'2024-2023'!$B$3:$LN$4660,110,0),"")+IFERROR(VLOOKUP(A251,'2024-2023'!$B$3:$LN$4660,94,0),"")),"")</f>
        <v>8282</v>
      </c>
      <c r="AA251">
        <f>IFERROR((IFERROR(VLOOKUP(A251,'2024-2023'!$B$3:$LN$4660,93,0),"")+IFERROR(VLOOKUP(A251,'2024-2023'!$B$3:$LN$4660,109,0),"")),"")</f>
        <v>43755</v>
      </c>
      <c r="AB251">
        <f>IFERROR((IFERROR(VLOOKUP(A251,'2020-2019'!$B$3:$LN$466,'2020-2019'!$CV$1,0),"")),"")</f>
        <v>60</v>
      </c>
      <c r="AC251">
        <f>IFERROR((IFERROR(VLOOKUP(A251,'2022-2021'!$B$3:$LN$4660,100,0),"")),"")</f>
        <v>19</v>
      </c>
      <c r="AD251">
        <f>IFERROR((IFERROR(VLOOKUP(A251,'2022-2021'!$B$3:$LN$4660,99,0),"")),"")</f>
        <v>-678</v>
      </c>
      <c r="AE251">
        <f>IFERROR((IFERROR(VLOOKUP(A251,'2024-2023'!$B$3:$LN$4660,100,0),"")),"")</f>
        <v>30959</v>
      </c>
      <c r="AF251">
        <f>IFERROR(VLOOKUP(A251,'2024-2023'!$B$3:$LN$4660,99,0),"")</f>
        <v>82772</v>
      </c>
      <c r="AG251">
        <f>IFERROR((IFERROR(VLOOKUP(A251,'2020-2019'!$B$3:$LN$4660,'2020-2019'!$X$1,0),"")+IFERROR(VLOOKUP(A251,'2020-2019'!$B$3:$LN$4660,'2020-2019'!$AN$1,0),"")),"")</f>
        <v>0</v>
      </c>
      <c r="AH251">
        <f>IFERROR((IFERROR(VLOOKUP(A251,'2022-2021'!$B$3:$LN$4660,24,0),"")+IFERROR(VLOOKUP(A251,'2022-2021'!$B$3:$LN$4660,40,0),"")),"")</f>
        <v>0</v>
      </c>
      <c r="AI251">
        <f>IFERROR((IFERROR(VLOOKUP(A251,'2022-2021'!$B$3:$LN$4660,23,0),"")+IFERROR(VLOOKUP(A251,'2022-2021'!$B$3:$LN$4660,39,0),"")),"")</f>
        <v>0</v>
      </c>
      <c r="AJ251">
        <f>IFERROR((IFERROR(VLOOKUP(A251,'2024-2023'!$B$3:$LN$4660,24,0),"")+IFERROR(VLOOKUP(A251,'2024-2023'!$B$3:$LN$4660,40,0),"")),"")</f>
        <v>0</v>
      </c>
      <c r="AK251">
        <f>IFERROR((IFERROR(VLOOKUP(A251,'2024-2023'!$B$3:$LN$4660,23,0),"")+IFERROR(VLOOKUP(A251,'2024-2023'!$B$3:$LN$4660,39,0),"")),"")</f>
        <v>232</v>
      </c>
      <c r="AL251">
        <f>IFERROR(VLOOKUP(A251,'2020-2019'!$B$3:$LN$466,'2020-2019'!$AM$1,0),"")</f>
        <v>0</v>
      </c>
      <c r="AM251">
        <f>IFERROR(VLOOKUP(A251,'2022-2021'!$B$3:$LN$4660,38,0),"")</f>
        <v>514</v>
      </c>
      <c r="AN251">
        <f>IFERROR(VLOOKUP(A251,'2022-2021'!$B$3:$LN$4660,37,0),"")</f>
        <v>551</v>
      </c>
      <c r="AO251">
        <f>IFERROR(VLOOKUP(A251,'2024-2023'!$B$3:$LN$4660,38,0),"")</f>
        <v>20698</v>
      </c>
      <c r="AP251">
        <f>IFERROR(VLOOKUP(A251,'2024-2023'!$B$3:$LN$4660,37,0),"")</f>
        <v>18133</v>
      </c>
      <c r="AQ251">
        <f>IFERROR((IFERROR(VLOOKUP(A251,'2020-2019'!$B$3:$LN$466,'2020-2019'!$BL$1,0),"")+IFERROR(VLOOKUP(A251,'2020-2019'!$B$3:$LN$466,'2020-2019'!$BV$1,0),"")),"")</f>
        <v>0</v>
      </c>
      <c r="AR251" s="5">
        <f t="shared" si="28"/>
        <v>404.13499999999999</v>
      </c>
      <c r="AS251" t="str">
        <f>IFERROR(VLOOKUP(A251,риски!$G$2:$H$642,2,0),"")</f>
        <v>низкий</v>
      </c>
      <c r="AT251" t="str">
        <f>IFERROR(VLOOKUP(A251,Реест!A311:$P$30000,15,0),"")</f>
        <v>profinansgroup.ru</v>
      </c>
      <c r="AU251" t="str">
        <f>IFERROR(VLOOKUP(A251,old!$A$3:$AU$2001,47,0),"")</f>
        <v>image254</v>
      </c>
      <c r="AV251" s="3" t="str">
        <f t="shared" si="29"/>
        <v/>
      </c>
      <c r="AW251" t="str">
        <f t="shared" si="23"/>
        <v xml:space="preserve"> ООО ПКО «ПФГ» зарегистрировано по адресу: 117452, Город Москва, вн.тер. г. Муниципальный Округ Зюзино, б-р Черноморский, дом 17, корпус 1, помещение 5/2/4. Генеральным директором является Миронов Максим Васильевич. Рост доходов компании за 5 лет: 40413,5%. ФССП присвоил низкий уровень риска для данного ПКО.</v>
      </c>
      <c r="AX251" t="s">
        <v>22940</v>
      </c>
      <c r="AY251">
        <f>VLOOKUP(A251,'2024-2023'!$B$2:$NY$583,'2024-2023'!$BH$1,0)</f>
        <v>12879</v>
      </c>
      <c r="AZ251">
        <f>VLOOKUP(A251,'2024-2023'!$B$2:$NY$583,71,0)</f>
        <v>0</v>
      </c>
      <c r="BA251">
        <f>VLOOKUP(A251,'2024-2023'!$B$2:$NY$583,79,0)</f>
        <v>0</v>
      </c>
      <c r="BB251">
        <f t="shared" si="24"/>
        <v>0</v>
      </c>
      <c r="BC251" s="6">
        <f t="shared" si="25"/>
        <v>80.826999999999998</v>
      </c>
      <c r="BD251" s="6">
        <f t="shared" si="26"/>
        <v>0.62633936678975721</v>
      </c>
      <c r="BE251" t="str">
        <f t="shared" si="27"/>
        <v>Малая фирма</v>
      </c>
    </row>
    <row r="252" spans="1:57">
      <c r="A252" s="10">
        <v>1101150188</v>
      </c>
      <c r="B252">
        <v>353</v>
      </c>
      <c r="C252" t="s">
        <v>2124</v>
      </c>
      <c r="D252">
        <v>1101150188</v>
      </c>
      <c r="E252" t="s">
        <v>15158</v>
      </c>
      <c r="F252" t="s">
        <v>14248</v>
      </c>
      <c r="G252" s="7">
        <v>41801</v>
      </c>
      <c r="H252">
        <v>12</v>
      </c>
      <c r="I252" t="s">
        <v>73</v>
      </c>
      <c r="J252" t="s">
        <v>5362</v>
      </c>
      <c r="K252" t="s">
        <v>5362</v>
      </c>
      <c r="L252" t="s">
        <v>2128</v>
      </c>
      <c r="M252">
        <f>VLOOKUP(D252,УК!$A$1:$B$599,2,0)/1000</f>
        <v>11</v>
      </c>
      <c r="R252" s="10">
        <f>IFERROR(IFERROR(VLOOKUP(A252,'2020-2019'!$B$3:$LN$466,108,0),"")+IFERROR(VLOOKUP(A252,'2020-2019'!$B$3:$LN$1000,91,0),""),"")</f>
        <v>4249</v>
      </c>
      <c r="S252" s="10">
        <f>IFERROR(IFERROR(VLOOKUP(A252,'2022-2021'!$B$3:$LN$1000,108,0),"")+IFERROR(VLOOKUP(A252,'2022-2021'!$B$3:$LN$1000,92,0),""),"")</f>
        <v>5356</v>
      </c>
      <c r="T252" s="10">
        <f>IFERROR(IFERROR(VLOOKUP(A252,'2022-2021'!$B$3:$LN$1000,107,0),"")+IFERROR(VLOOKUP(A252,'2022-2021'!$B$3:$LN$1000,91,0),""),"")</f>
        <v>6821</v>
      </c>
      <c r="U252" s="10">
        <f>IFERROR(IFERROR(VLOOKUP(A252,'2024-2023'!$B$3:$LN$1000,108,0),"")+IFERROR(VLOOKUP(A252,'2024-2023'!$B$3:$LN$1000,92,0),""),"")</f>
        <v>8245</v>
      </c>
      <c r="V252" s="10">
        <f>IFERROR(IFERROR(VLOOKUP(A252,'2024-2023'!$B$3:$LN$1000,107,0),"")+IFERROR(VLOOKUP(A252,'2024-2023'!$B$3:$LN$1000,91,0),""),"")</f>
        <v>8428</v>
      </c>
      <c r="W252">
        <f>IFERROR(IFERROR(VLOOKUP(A252,'2020-2019'!$B$3:$LN$4660,93,0),"")+IFERROR(VLOOKUP(A252,'2020-2019'!$B$3:$LN$4660,109,0),""),"")</f>
        <v>338</v>
      </c>
      <c r="X252">
        <f>IFERROR(IFERROR(VLOOKUP(A252,'2022-2021'!$B$3:$LN$4660,94,0),"")+IFERROR(VLOOKUP(A252,'2022-2021'!$B$3:$LN$4660,110,0),""),"")</f>
        <v>322</v>
      </c>
      <c r="Y252">
        <f>IFERROR(IFERROR(VLOOKUP(A252,'2022-2021'!$B$3:$LN$4660,109,0),"")+IFERROR(VLOOKUP(A252,'2022-2021'!$B$3:$LN$4660,93,0),""),"")</f>
        <v>3149</v>
      </c>
      <c r="Z252">
        <f>IFERROR((IFERROR(VLOOKUP(A252,'2024-2023'!$B$3:$LN$4660,110,0),"")+IFERROR(VLOOKUP(A252,'2024-2023'!$B$3:$LN$4660,94,0),"")),"")</f>
        <v>3470</v>
      </c>
      <c r="AA252">
        <f>IFERROR((IFERROR(VLOOKUP(A252,'2024-2023'!$B$3:$LN$4660,93,0),"")+IFERROR(VLOOKUP(A252,'2024-2023'!$B$3:$LN$4660,109,0),"")),"")</f>
        <v>5738</v>
      </c>
      <c r="AB252">
        <f>IFERROR((IFERROR(VLOOKUP(A252,'2020-2019'!$B$3:$LN$466,'2020-2019'!$CV$1,0),"")),"")</f>
        <v>3608</v>
      </c>
      <c r="AC252">
        <f>IFERROR((IFERROR(VLOOKUP(A252,'2022-2021'!$B$3:$LN$4660,100,0),"")),"")</f>
        <v>4967</v>
      </c>
      <c r="AD252">
        <f>IFERROR((IFERROR(VLOOKUP(A252,'2022-2021'!$B$3:$LN$4660,99,0),"")),"")</f>
        <v>3604</v>
      </c>
      <c r="AE252">
        <f>IFERROR((IFERROR(VLOOKUP(A252,'2024-2023'!$B$3:$LN$4660,100,0),"")),"")</f>
        <v>4693</v>
      </c>
      <c r="AF252">
        <f>IFERROR(VLOOKUP(A252,'2024-2023'!$B$3:$LN$4660,99,0),"")</f>
        <v>2574</v>
      </c>
      <c r="AG252">
        <f>IFERROR((IFERROR(VLOOKUP(A252,'2020-2019'!$B$3:$LN$4660,'2020-2019'!$X$1,0),"")+IFERROR(VLOOKUP(A252,'2020-2019'!$B$3:$LN$4660,'2020-2019'!$AN$1,0),"")),"")</f>
        <v>0</v>
      </c>
      <c r="AH252">
        <f>IFERROR((IFERROR(VLOOKUP(A252,'2022-2021'!$B$3:$LN$4660,24,0),"")+IFERROR(VLOOKUP(A252,'2022-2021'!$B$3:$LN$4660,40,0),"")),"")</f>
        <v>0</v>
      </c>
      <c r="AI252">
        <f>IFERROR((IFERROR(VLOOKUP(A252,'2022-2021'!$B$3:$LN$4660,23,0),"")+IFERROR(VLOOKUP(A252,'2022-2021'!$B$3:$LN$4660,39,0),"")),"")</f>
        <v>0</v>
      </c>
      <c r="AJ252">
        <f>IFERROR((IFERROR(VLOOKUP(A252,'2024-2023'!$B$3:$LN$4660,24,0),"")+IFERROR(VLOOKUP(A252,'2024-2023'!$B$3:$LN$4660,40,0),"")),"")</f>
        <v>0</v>
      </c>
      <c r="AK252">
        <f>IFERROR((IFERROR(VLOOKUP(A252,'2024-2023'!$B$3:$LN$4660,23,0),"")+IFERROR(VLOOKUP(A252,'2024-2023'!$B$3:$LN$4660,39,0),"")),"")</f>
        <v>0</v>
      </c>
      <c r="AL252">
        <f>IFERROR(VLOOKUP(A252,'2020-2019'!$B$3:$LN$466,'2020-2019'!$AM$1,0),"")</f>
        <v>18327</v>
      </c>
      <c r="AM252">
        <f>IFERROR(VLOOKUP(A252,'2022-2021'!$B$3:$LN$4660,38,0),"")</f>
        <v>26178</v>
      </c>
      <c r="AN252">
        <f>IFERROR(VLOOKUP(A252,'2022-2021'!$B$3:$LN$4660,37,0),"")</f>
        <v>29809</v>
      </c>
      <c r="AO252">
        <f>IFERROR(VLOOKUP(A252,'2024-2023'!$B$3:$LN$4660,38,0),"")</f>
        <v>72632</v>
      </c>
      <c r="AP252">
        <f>IFERROR(VLOOKUP(A252,'2024-2023'!$B$3:$LN$4660,37,0),"")</f>
        <v>75923</v>
      </c>
      <c r="AQ252">
        <f>IFERROR((IFERROR(VLOOKUP(A252,'2020-2019'!$B$3:$LN$466,'2020-2019'!$BL$1,0),"")+IFERROR(VLOOKUP(A252,'2020-2019'!$B$3:$LN$466,'2020-2019'!$BV$1,0),"")),"")</f>
        <v>0</v>
      </c>
      <c r="AR252" s="5">
        <f t="shared" si="28"/>
        <v>1.984</v>
      </c>
      <c r="AS252" t="str">
        <f>IFERROR(VLOOKUP(A252,риски!$G$2:$H$642,2,0),"")</f>
        <v>низкий</v>
      </c>
      <c r="AT252" t="str">
        <f>IFERROR(VLOOKUP(A252,Реест!A312:$P$30000,15,0),"")</f>
        <v xml:space="preserve">www.юристцентр11.рф </v>
      </c>
      <c r="AU252" t="str">
        <f>IFERROR(VLOOKUP(A252,old!$A$3:$AU$2001,47,0),"")</f>
        <v>image061</v>
      </c>
      <c r="AV252" s="3" t="str">
        <f t="shared" si="29"/>
        <v/>
      </c>
      <c r="AW252" t="str">
        <f t="shared" si="23"/>
        <v xml:space="preserve"> ООО «ПКО «ЮЦ» зарегистрировано по адресу: Коми Респ, Сыктывкар, Октябрьский проспект, д. № 170, кв. 128. Генеральным директором является Пасынков Андрей Александрович. Рост доходов компании за 5 лет: 198,4%. ФССП присвоил низкий уровень риска для данного ПКО.</v>
      </c>
      <c r="AX252" t="s">
        <v>22967</v>
      </c>
      <c r="AY252">
        <f>VLOOKUP(A252,'2024-2023'!$B$2:$NY$583,'2024-2023'!$BH$1,0)</f>
        <v>38294</v>
      </c>
      <c r="AZ252">
        <f>VLOOKUP(A252,'2024-2023'!$B$2:$NY$583,71,0)</f>
        <v>0</v>
      </c>
      <c r="BA252">
        <f>VLOOKUP(A252,'2024-2023'!$B$2:$NY$583,79,0)</f>
        <v>0</v>
      </c>
      <c r="BB252">
        <f t="shared" si="24"/>
        <v>0</v>
      </c>
      <c r="BC252" s="6">
        <f t="shared" si="25"/>
        <v>0.39679999999999999</v>
      </c>
      <c r="BD252" s="6">
        <f t="shared" si="26"/>
        <v>0.30541053630754628</v>
      </c>
      <c r="BE252" t="str">
        <f t="shared" si="27"/>
        <v>Малая фирма</v>
      </c>
    </row>
    <row r="253" spans="1:57">
      <c r="A253" s="10">
        <v>2130212835</v>
      </c>
      <c r="B253">
        <v>150</v>
      </c>
      <c r="C253" t="s">
        <v>2131</v>
      </c>
      <c r="D253">
        <v>2130212835</v>
      </c>
      <c r="E253" t="s">
        <v>15159</v>
      </c>
      <c r="F253" t="s">
        <v>14249</v>
      </c>
      <c r="G253" s="7">
        <v>43677</v>
      </c>
      <c r="H253">
        <v>7</v>
      </c>
      <c r="I253" t="s">
        <v>73</v>
      </c>
      <c r="J253" t="s">
        <v>4990</v>
      </c>
      <c r="K253" t="s">
        <v>4989</v>
      </c>
      <c r="L253" t="s">
        <v>8723</v>
      </c>
      <c r="M253">
        <f>VLOOKUP(D253,УК!$A$1:$B$599,2,0)/1000</f>
        <v>14285.715</v>
      </c>
      <c r="R253" s="10">
        <f>IFERROR(IFERROR(VLOOKUP(A253,'2020-2019'!$B$3:$LN$466,108,0),"")+IFERROR(VLOOKUP(A253,'2020-2019'!$B$3:$LN$1000,91,0),""),"")</f>
        <v>8541</v>
      </c>
      <c r="S253" s="10">
        <f>IFERROR(IFERROR(VLOOKUP(A253,'2022-2021'!$B$3:$LN$1000,108,0),"")+IFERROR(VLOOKUP(A253,'2022-2021'!$B$3:$LN$1000,92,0),""),"")</f>
        <v>23452</v>
      </c>
      <c r="T253" s="10">
        <f>IFERROR(IFERROR(VLOOKUP(A253,'2022-2021'!$B$3:$LN$1000,107,0),"")+IFERROR(VLOOKUP(A253,'2022-2021'!$B$3:$LN$1000,91,0),""),"")</f>
        <v>47900</v>
      </c>
      <c r="U253" s="10">
        <f>IFERROR(IFERROR(VLOOKUP(A253,'2024-2023'!$B$3:$LN$1000,108,0),"")+IFERROR(VLOOKUP(A253,'2024-2023'!$B$3:$LN$1000,92,0),""),"")</f>
        <v>73915</v>
      </c>
      <c r="V253" s="10">
        <f>IFERROR(IFERROR(VLOOKUP(A253,'2024-2023'!$B$3:$LN$1000,107,0),"")+IFERROR(VLOOKUP(A253,'2024-2023'!$B$3:$LN$1000,91,0),""),"")</f>
        <v>131735</v>
      </c>
      <c r="W253">
        <f>IFERROR(IFERROR(VLOOKUP(A253,'2020-2019'!$B$3:$LN$4660,93,0),"")+IFERROR(VLOOKUP(A253,'2020-2019'!$B$3:$LN$4660,109,0),""),"")</f>
        <v>790</v>
      </c>
      <c r="X253">
        <f>IFERROR(IFERROR(VLOOKUP(A253,'2022-2021'!$B$3:$LN$4660,94,0),"")+IFERROR(VLOOKUP(A253,'2022-2021'!$B$3:$LN$4660,110,0),""),"")</f>
        <v>4038</v>
      </c>
      <c r="Y253">
        <f>IFERROR(IFERROR(VLOOKUP(A253,'2022-2021'!$B$3:$LN$4660,109,0),"")+IFERROR(VLOOKUP(A253,'2022-2021'!$B$3:$LN$4660,93,0),""),"")</f>
        <v>11186</v>
      </c>
      <c r="Z253">
        <f>IFERROR((IFERROR(VLOOKUP(A253,'2024-2023'!$B$3:$LN$4660,110,0),"")+IFERROR(VLOOKUP(A253,'2024-2023'!$B$3:$LN$4660,94,0),"")),"")</f>
        <v>27636</v>
      </c>
      <c r="AA253">
        <f>IFERROR((IFERROR(VLOOKUP(A253,'2024-2023'!$B$3:$LN$4660,93,0),"")+IFERROR(VLOOKUP(A253,'2024-2023'!$B$3:$LN$4660,109,0),"")),"")</f>
        <v>17175</v>
      </c>
      <c r="AB253">
        <f>IFERROR((IFERROR(VLOOKUP(A253,'2020-2019'!$B$3:$LN$466,'2020-2019'!$CV$1,0),"")),"")</f>
        <v>1866</v>
      </c>
      <c r="AC253">
        <f>IFERROR((IFERROR(VLOOKUP(A253,'2022-2021'!$B$3:$LN$4660,100,0),"")),"")</f>
        <v>10434</v>
      </c>
      <c r="AD253">
        <f>IFERROR((IFERROR(VLOOKUP(A253,'2022-2021'!$B$3:$LN$4660,99,0),"")),"")</f>
        <v>22901</v>
      </c>
      <c r="AE253">
        <f>IFERROR((IFERROR(VLOOKUP(A253,'2024-2023'!$B$3:$LN$4660,100,0),"")),"")</f>
        <v>35886</v>
      </c>
      <c r="AF253">
        <f>IFERROR(VLOOKUP(A253,'2024-2023'!$B$3:$LN$4660,99,0),"")</f>
        <v>94784</v>
      </c>
      <c r="AG253">
        <f>IFERROR((IFERROR(VLOOKUP(A253,'2020-2019'!$B$3:$LN$4660,'2020-2019'!$X$1,0),"")+IFERROR(VLOOKUP(A253,'2020-2019'!$B$3:$LN$4660,'2020-2019'!$AN$1,0),"")),"")</f>
        <v>10525</v>
      </c>
      <c r="AH253">
        <f>IFERROR((IFERROR(VLOOKUP(A253,'2022-2021'!$B$3:$LN$4660,24,0),"")+IFERROR(VLOOKUP(A253,'2022-2021'!$B$3:$LN$4660,40,0),"")),"")</f>
        <v>0</v>
      </c>
      <c r="AI253">
        <f>IFERROR((IFERROR(VLOOKUP(A253,'2022-2021'!$B$3:$LN$4660,23,0),"")+IFERROR(VLOOKUP(A253,'2022-2021'!$B$3:$LN$4660,39,0),"")),"")</f>
        <v>0</v>
      </c>
      <c r="AJ253">
        <f>IFERROR((IFERROR(VLOOKUP(A253,'2024-2023'!$B$3:$LN$4660,24,0),"")+IFERROR(VLOOKUP(A253,'2024-2023'!$B$3:$LN$4660,40,0),"")),"")</f>
        <v>166</v>
      </c>
      <c r="AK253">
        <f>IFERROR((IFERROR(VLOOKUP(A253,'2024-2023'!$B$3:$LN$4660,23,0),"")+IFERROR(VLOOKUP(A253,'2024-2023'!$B$3:$LN$4660,39,0),"")),"")</f>
        <v>0</v>
      </c>
      <c r="AL253">
        <f>IFERROR(VLOOKUP(A253,'2020-2019'!$B$3:$LN$466,'2020-2019'!$AM$1,0),"")</f>
        <v>10</v>
      </c>
      <c r="AM253">
        <f>IFERROR(VLOOKUP(A253,'2022-2021'!$B$3:$LN$4660,38,0),"")</f>
        <v>21042</v>
      </c>
      <c r="AN253">
        <f>IFERROR(VLOOKUP(A253,'2022-2021'!$B$3:$LN$4660,37,0),"")</f>
        <v>53357</v>
      </c>
      <c r="AO253">
        <f>IFERROR(VLOOKUP(A253,'2024-2023'!$B$3:$LN$4660,38,0),"")</f>
        <v>80048</v>
      </c>
      <c r="AP253">
        <f>IFERROR(VLOOKUP(A253,'2024-2023'!$B$3:$LN$4660,37,0),"")</f>
        <v>173575</v>
      </c>
      <c r="AQ253">
        <f>IFERROR((IFERROR(VLOOKUP(A253,'2020-2019'!$B$3:$LN$466,'2020-2019'!$BL$1,0),"")+IFERROR(VLOOKUP(A253,'2020-2019'!$B$3:$LN$466,'2020-2019'!$BV$1,0),"")),"")</f>
        <v>350</v>
      </c>
      <c r="AR253" s="5">
        <f t="shared" si="28"/>
        <v>15.423999999999999</v>
      </c>
      <c r="AS253" t="str">
        <f>IFERROR(VLOOKUP(A253,риски!$G$2:$H$642,2,0),"")</f>
        <v>низкий</v>
      </c>
      <c r="AT253" t="str">
        <f>IFERROR(VLOOKUP(A253,Реест!A313:$P$30000,15,0),"")</f>
        <v>gtcollection.ru</v>
      </c>
      <c r="AU253" t="str">
        <f>IFERROR(VLOOKUP(A253,old!$A$3:$AU$2001,47,0),"")</f>
        <v>image085</v>
      </c>
      <c r="AV253" s="3">
        <f t="shared" si="29"/>
        <v>0</v>
      </c>
      <c r="AW253" t="str">
        <f t="shared" si="23"/>
        <v xml:space="preserve"> ООО ПКО «ДЖИ ТИ» зарегистрировано по адресу: 117105, г. Москва, Варшавское ш., д. 35, стр. 1. Генеральным директором является Ходасевич Марина Алексеевна. Рост доходов компании за 5 лет: 1542,4%. Объем заемных средств компании на конец 2024 года: 350 тыс. руб. ФССП присвоил низкий уровень риска для данного ПКО.</v>
      </c>
      <c r="AX253" t="s">
        <v>22943</v>
      </c>
      <c r="AY253">
        <f>VLOOKUP(A253,'2024-2023'!$B$2:$NY$583,'2024-2023'!$BH$1,0)</f>
        <v>176809</v>
      </c>
      <c r="AZ253">
        <f>VLOOKUP(A253,'2024-2023'!$B$2:$NY$583,71,0)</f>
        <v>0</v>
      </c>
      <c r="BA253">
        <f>VLOOKUP(A253,'2024-2023'!$B$2:$NY$583,79,0)</f>
        <v>6860</v>
      </c>
      <c r="BB253">
        <f t="shared" si="24"/>
        <v>3.8798929918725855E-2</v>
      </c>
      <c r="BC253" s="6">
        <f t="shared" si="25"/>
        <v>3.0848</v>
      </c>
      <c r="BD253" s="6">
        <f t="shared" si="26"/>
        <v>0.71950506699054917</v>
      </c>
      <c r="BE253" t="str">
        <f t="shared" si="27"/>
        <v>Малая фирма</v>
      </c>
    </row>
    <row r="254" spans="1:57">
      <c r="A254" s="10">
        <v>7805761120</v>
      </c>
      <c r="B254">
        <v>366</v>
      </c>
      <c r="C254" t="s">
        <v>2136</v>
      </c>
      <c r="D254">
        <v>7805761120</v>
      </c>
      <c r="E254" t="s">
        <v>15160</v>
      </c>
      <c r="F254" t="s">
        <v>14250</v>
      </c>
      <c r="G254" s="7">
        <v>43839</v>
      </c>
      <c r="H254">
        <v>6</v>
      </c>
      <c r="I254" t="s">
        <v>73</v>
      </c>
      <c r="J254" t="s">
        <v>23310</v>
      </c>
      <c r="K254" t="s">
        <v>5320</v>
      </c>
      <c r="L254" t="s">
        <v>2140</v>
      </c>
      <c r="M254">
        <f>VLOOKUP(D254,УК!$A$1:$B$599,2,0)/1000</f>
        <v>10000</v>
      </c>
      <c r="R254" s="10">
        <f>IFERROR(IFERROR(VLOOKUP(A254,'2020-2019'!$B$3:$LN$466,108,0),"")+IFERROR(VLOOKUP(A254,'2020-2019'!$B$3:$LN$1000,91,0),""),"")</f>
        <v>35</v>
      </c>
      <c r="S254" s="10">
        <f>IFERROR(IFERROR(VLOOKUP(A254,'2022-2021'!$B$3:$LN$1000,108,0),"")+IFERROR(VLOOKUP(A254,'2022-2021'!$B$3:$LN$1000,92,0),""),"")</f>
        <v>398</v>
      </c>
      <c r="T254" s="10">
        <f>IFERROR(IFERROR(VLOOKUP(A254,'2022-2021'!$B$3:$LN$1000,107,0),"")+IFERROR(VLOOKUP(A254,'2022-2021'!$B$3:$LN$1000,91,0),""),"")</f>
        <v>10520</v>
      </c>
      <c r="U254" s="10">
        <f>IFERROR(IFERROR(VLOOKUP(A254,'2024-2023'!$B$3:$LN$1000,108,0),"")+IFERROR(VLOOKUP(A254,'2024-2023'!$B$3:$LN$1000,92,0),""),"")</f>
        <v>7039</v>
      </c>
      <c r="V254" s="10">
        <f>IFERROR(IFERROR(VLOOKUP(A254,'2024-2023'!$B$3:$LN$1000,107,0),"")+IFERROR(VLOOKUP(A254,'2024-2023'!$B$3:$LN$1000,91,0),""),"")</f>
        <v>11047</v>
      </c>
      <c r="W254">
        <f>IFERROR(IFERROR(VLOOKUP(A254,'2020-2019'!$B$3:$LN$4660,93,0),"")+IFERROR(VLOOKUP(A254,'2020-2019'!$B$3:$LN$4660,109,0),""),"")</f>
        <v>267</v>
      </c>
      <c r="X254">
        <f>IFERROR(IFERROR(VLOOKUP(A254,'2022-2021'!$B$3:$LN$4660,94,0),"")+IFERROR(VLOOKUP(A254,'2022-2021'!$B$3:$LN$4660,110,0),""),"")</f>
        <v>1406</v>
      </c>
      <c r="Y254">
        <f>IFERROR(IFERROR(VLOOKUP(A254,'2022-2021'!$B$3:$LN$4660,109,0),"")+IFERROR(VLOOKUP(A254,'2022-2021'!$B$3:$LN$4660,93,0),""),"")</f>
        <v>4359</v>
      </c>
      <c r="Z254">
        <f>IFERROR((IFERROR(VLOOKUP(A254,'2024-2023'!$B$3:$LN$4660,110,0),"")+IFERROR(VLOOKUP(A254,'2024-2023'!$B$3:$LN$4660,94,0),"")),"")</f>
        <v>12280</v>
      </c>
      <c r="AA254">
        <f>IFERROR((IFERROR(VLOOKUP(A254,'2024-2023'!$B$3:$LN$4660,93,0),"")+IFERROR(VLOOKUP(A254,'2024-2023'!$B$3:$LN$4660,109,0),"")),"")</f>
        <v>10136</v>
      </c>
      <c r="AB254">
        <f>IFERROR((IFERROR(VLOOKUP(A254,'2020-2019'!$B$3:$LN$466,'2020-2019'!$CV$1,0),"")),"")</f>
        <v>-786</v>
      </c>
      <c r="AC254">
        <f>IFERROR((IFERROR(VLOOKUP(A254,'2022-2021'!$B$3:$LN$4660,100,0),"")),"")</f>
        <v>-1295</v>
      </c>
      <c r="AD254">
        <f>IFERROR((IFERROR(VLOOKUP(A254,'2022-2021'!$B$3:$LN$4660,99,0),"")),"")</f>
        <v>6050</v>
      </c>
      <c r="AE254">
        <f>IFERROR((IFERROR(VLOOKUP(A254,'2024-2023'!$B$3:$LN$4660,100,0),"")),"")</f>
        <v>-5397</v>
      </c>
      <c r="AF254">
        <f>IFERROR(VLOOKUP(A254,'2024-2023'!$B$3:$LN$4660,99,0),"")</f>
        <v>856</v>
      </c>
      <c r="AG254">
        <f>IFERROR((IFERROR(VLOOKUP(A254,'2020-2019'!$B$3:$LN$4660,'2020-2019'!$X$1,0),"")+IFERROR(VLOOKUP(A254,'2020-2019'!$B$3:$LN$4660,'2020-2019'!$AN$1,0),"")),"")</f>
        <v>122</v>
      </c>
      <c r="AH254">
        <f>IFERROR((IFERROR(VLOOKUP(A254,'2022-2021'!$B$3:$LN$4660,24,0),"")+IFERROR(VLOOKUP(A254,'2022-2021'!$B$3:$LN$4660,40,0),"")),"")</f>
        <v>92</v>
      </c>
      <c r="AI254">
        <f>IFERROR((IFERROR(VLOOKUP(A254,'2022-2021'!$B$3:$LN$4660,23,0),"")+IFERROR(VLOOKUP(A254,'2022-2021'!$B$3:$LN$4660,39,0),"")),"")</f>
        <v>63</v>
      </c>
      <c r="AJ254">
        <f>IFERROR((IFERROR(VLOOKUP(A254,'2024-2023'!$B$3:$LN$4660,24,0),"")+IFERROR(VLOOKUP(A254,'2024-2023'!$B$3:$LN$4660,40,0),"")),"")</f>
        <v>33</v>
      </c>
      <c r="AK254">
        <f>IFERROR((IFERROR(VLOOKUP(A254,'2024-2023'!$B$3:$LN$4660,23,0),"")+IFERROR(VLOOKUP(A254,'2024-2023'!$B$3:$LN$4660,39,0),"")),"")</f>
        <v>2</v>
      </c>
      <c r="AL254">
        <f>IFERROR(VLOOKUP(A254,'2020-2019'!$B$3:$LN$466,'2020-2019'!$AM$1,0),"")</f>
        <v>0</v>
      </c>
      <c r="AM254">
        <f>IFERROR(VLOOKUP(A254,'2022-2021'!$B$3:$LN$4660,38,0),"")</f>
        <v>12148</v>
      </c>
      <c r="AN254">
        <f>IFERROR(VLOOKUP(A254,'2022-2021'!$B$3:$LN$4660,37,0),"")</f>
        <v>16479</v>
      </c>
      <c r="AO254">
        <f>IFERROR(VLOOKUP(A254,'2024-2023'!$B$3:$LN$4660,38,0),"")</f>
        <v>25529</v>
      </c>
      <c r="AP254">
        <f>IFERROR(VLOOKUP(A254,'2024-2023'!$B$3:$LN$4660,37,0),"")</f>
        <v>30468</v>
      </c>
      <c r="AQ254">
        <f>IFERROR((IFERROR(VLOOKUP(A254,'2020-2019'!$B$3:$LN$466,'2020-2019'!$BL$1,0),"")+IFERROR(VLOOKUP(A254,'2020-2019'!$B$3:$LN$466,'2020-2019'!$BV$1,0),"")),"")</f>
        <v>0</v>
      </c>
      <c r="AR254" s="5">
        <f t="shared" si="28"/>
        <v>315.62900000000002</v>
      </c>
      <c r="AS254" t="str">
        <f>IFERROR(VLOOKUP(A254,риски!$G$2:$H$642,2,0),"")</f>
        <v>низкий</v>
      </c>
      <c r="AT254" t="str">
        <f>IFERROR(VLOOKUP(A254,Реест!A314:$P$30000,15,0),"")</f>
        <v>krzvezda.ru</v>
      </c>
      <c r="AU254" t="str">
        <f>IFERROR(VLOOKUP(A254,old!$A$3:$AU$2001,47,0),"")</f>
        <v>image255</v>
      </c>
      <c r="AV254" s="3">
        <f t="shared" si="29"/>
        <v>1.6393442622950821E-2</v>
      </c>
      <c r="AW254" t="str">
        <f t="shared" si="23"/>
        <v xml:space="preserve"> ООО «ПКО «Красная звезда» зарегистрировано по адресу: 198095, Санкт-Петербург г, Стачек пл, дом 9, строение 1, пом/офис 129-Н/406. Генеральным директором является Котов Ефим Владимирович. Рост доходов компании за 5 лет: 31562,9%. Рост финансовых активов компании за 5 лет: 1,64%. ФССП присвоил низкий уровень риска для данного ПКО.</v>
      </c>
      <c r="AX254" t="s">
        <v>22918</v>
      </c>
      <c r="AY254">
        <f>VLOOKUP(A254,'2024-2023'!$B$2:$NY$583,'2024-2023'!$BH$1,0)</f>
        <v>11539</v>
      </c>
      <c r="AZ254">
        <f>VLOOKUP(A254,'2024-2023'!$B$2:$NY$583,71,0)</f>
        <v>0</v>
      </c>
      <c r="BA254">
        <f>VLOOKUP(A254,'2024-2023'!$B$2:$NY$583,79,0)</f>
        <v>0</v>
      </c>
      <c r="BB254">
        <f t="shared" si="24"/>
        <v>0</v>
      </c>
      <c r="BC254" s="6">
        <f t="shared" si="25"/>
        <v>63.125800000000005</v>
      </c>
      <c r="BD254" s="6">
        <f t="shared" si="26"/>
        <v>7.7487100570290582E-2</v>
      </c>
      <c r="BE254" t="str">
        <f t="shared" si="27"/>
        <v>Малая фирма</v>
      </c>
    </row>
    <row r="255" spans="1:57">
      <c r="A255" s="10">
        <v>7727844641</v>
      </c>
      <c r="B255">
        <v>16</v>
      </c>
      <c r="C255" t="s">
        <v>2143</v>
      </c>
      <c r="D255">
        <v>7727844641</v>
      </c>
      <c r="E255" t="s">
        <v>15161</v>
      </c>
      <c r="F255" t="s">
        <v>14251</v>
      </c>
      <c r="G255" s="7">
        <v>41912</v>
      </c>
      <c r="H255">
        <v>11</v>
      </c>
      <c r="I255" t="s">
        <v>73</v>
      </c>
      <c r="J255" t="s">
        <v>4820</v>
      </c>
      <c r="K255" t="s">
        <v>7327</v>
      </c>
      <c r="L255" t="s">
        <v>2147</v>
      </c>
      <c r="M255">
        <f>VLOOKUP(D255,УК!$A$1:$B$599,2,0)/1000</f>
        <v>3000</v>
      </c>
      <c r="R255" s="10">
        <f>IFERROR(IFERROR(VLOOKUP(A255,'2020-2019'!$B$3:$LN$466,108,0),"")+IFERROR(VLOOKUP(A255,'2020-2019'!$B$3:$LN$1000,91,0),""),"")</f>
        <v>111554</v>
      </c>
      <c r="S255" s="10">
        <f>IFERROR(IFERROR(VLOOKUP(A255,'2022-2021'!$B$3:$LN$1000,108,0),"")+IFERROR(VLOOKUP(A255,'2022-2021'!$B$3:$LN$1000,92,0),""),"")</f>
        <v>374078</v>
      </c>
      <c r="T255" s="10">
        <f>IFERROR(IFERROR(VLOOKUP(A255,'2022-2021'!$B$3:$LN$1000,107,0),"")+IFERROR(VLOOKUP(A255,'2022-2021'!$B$3:$LN$1000,91,0),""),"")</f>
        <v>754914</v>
      </c>
      <c r="U255" s="10">
        <f>IFERROR(IFERROR(VLOOKUP(A255,'2024-2023'!$B$3:$LN$1000,108,0),"")+IFERROR(VLOOKUP(A255,'2024-2023'!$B$3:$LN$1000,92,0),""),"")</f>
        <v>1541251</v>
      </c>
      <c r="V255" s="10">
        <f>IFERROR(IFERROR(VLOOKUP(A255,'2024-2023'!$B$3:$LN$1000,107,0),"")+IFERROR(VLOOKUP(A255,'2024-2023'!$B$3:$LN$1000,91,0),""),"")</f>
        <v>2413732</v>
      </c>
      <c r="W255">
        <f>IFERROR(IFERROR(VLOOKUP(A255,'2020-2019'!$B$3:$LN$4660,93,0),"")+IFERROR(VLOOKUP(A255,'2020-2019'!$B$3:$LN$4660,109,0),""),"")</f>
        <v>54718</v>
      </c>
      <c r="X255">
        <f>IFERROR(IFERROR(VLOOKUP(A255,'2022-2021'!$B$3:$LN$4660,94,0),"")+IFERROR(VLOOKUP(A255,'2022-2021'!$B$3:$LN$4660,110,0),""),"")</f>
        <v>120744</v>
      </c>
      <c r="Y255">
        <f>IFERROR(IFERROR(VLOOKUP(A255,'2022-2021'!$B$3:$LN$4660,109,0),"")+IFERROR(VLOOKUP(A255,'2022-2021'!$B$3:$LN$4660,93,0),""),"")</f>
        <v>430376</v>
      </c>
      <c r="Z255">
        <f>IFERROR((IFERROR(VLOOKUP(A255,'2024-2023'!$B$3:$LN$4660,110,0),"")+IFERROR(VLOOKUP(A255,'2024-2023'!$B$3:$LN$4660,94,0),"")),"")</f>
        <v>632820</v>
      </c>
      <c r="AA255">
        <f>IFERROR((IFERROR(VLOOKUP(A255,'2024-2023'!$B$3:$LN$4660,93,0),"")+IFERROR(VLOOKUP(A255,'2024-2023'!$B$3:$LN$4660,109,0),"")),"")</f>
        <v>1427145</v>
      </c>
      <c r="AB255">
        <f>IFERROR((IFERROR(VLOOKUP(A255,'2020-2019'!$B$3:$LN$466,'2020-2019'!$CV$1,0),"")),"")</f>
        <v>56614</v>
      </c>
      <c r="AC255">
        <f>IFERROR((IFERROR(VLOOKUP(A255,'2022-2021'!$B$3:$LN$4660,100,0),"")),"")</f>
        <v>200013</v>
      </c>
      <c r="AD255">
        <f>IFERROR((IFERROR(VLOOKUP(A255,'2022-2021'!$B$3:$LN$4660,99,0),"")),"")</f>
        <v>254498</v>
      </c>
      <c r="AE255">
        <f>IFERROR((IFERROR(VLOOKUP(A255,'2024-2023'!$B$3:$LN$4660,100,0),"")),"")</f>
        <v>707222</v>
      </c>
      <c r="AF255">
        <f>IFERROR(VLOOKUP(A255,'2024-2023'!$B$3:$LN$4660,99,0),"")</f>
        <v>768428</v>
      </c>
      <c r="AG255">
        <f>IFERROR((IFERROR(VLOOKUP(A255,'2020-2019'!$B$3:$LN$4660,'2020-2019'!$X$1,0),"")+IFERROR(VLOOKUP(A255,'2020-2019'!$B$3:$LN$4660,'2020-2019'!$AN$1,0),"")),"")</f>
        <v>41</v>
      </c>
      <c r="AH255">
        <f>IFERROR((IFERROR(VLOOKUP(A255,'2022-2021'!$B$3:$LN$4660,24,0),"")+IFERROR(VLOOKUP(A255,'2022-2021'!$B$3:$LN$4660,40,0),"")),"")</f>
        <v>277842</v>
      </c>
      <c r="AI255">
        <f>IFERROR((IFERROR(VLOOKUP(A255,'2022-2021'!$B$3:$LN$4660,23,0),"")+IFERROR(VLOOKUP(A255,'2022-2021'!$B$3:$LN$4660,39,0),"")),"")</f>
        <v>569806</v>
      </c>
      <c r="AJ255">
        <f>IFERROR((IFERROR(VLOOKUP(A255,'2024-2023'!$B$3:$LN$4660,24,0),"")+IFERROR(VLOOKUP(A255,'2024-2023'!$B$3:$LN$4660,40,0),"")),"")</f>
        <v>1193258</v>
      </c>
      <c r="AK255">
        <f>IFERROR((IFERROR(VLOOKUP(A255,'2024-2023'!$B$3:$LN$4660,23,0),"")+IFERROR(VLOOKUP(A255,'2024-2023'!$B$3:$LN$4660,39,0),"")),"")</f>
        <v>1762672</v>
      </c>
      <c r="AL255">
        <f>IFERROR(VLOOKUP(A255,'2020-2019'!$B$3:$LN$466,'2020-2019'!$AM$1,0),"")</f>
        <v>3556</v>
      </c>
      <c r="AM255">
        <f>IFERROR(VLOOKUP(A255,'2022-2021'!$B$3:$LN$4660,38,0),"")</f>
        <v>67848</v>
      </c>
      <c r="AN255">
        <f>IFERROR(VLOOKUP(A255,'2022-2021'!$B$3:$LN$4660,37,0),"")</f>
        <v>39920</v>
      </c>
      <c r="AO255">
        <f>IFERROR(VLOOKUP(A255,'2024-2023'!$B$3:$LN$4660,38,0),"")</f>
        <v>26529</v>
      </c>
      <c r="AP255">
        <f>IFERROR(VLOOKUP(A255,'2024-2023'!$B$3:$LN$4660,37,0),"")</f>
        <v>143816</v>
      </c>
      <c r="AQ255">
        <f>IFERROR((IFERROR(VLOOKUP(A255,'2020-2019'!$B$3:$LN$466,'2020-2019'!$BL$1,0),"")+IFERROR(VLOOKUP(A255,'2020-2019'!$B$3:$LN$466,'2020-2019'!$BV$1,0),"")),"")</f>
        <v>131100</v>
      </c>
      <c r="AR255" s="5">
        <f t="shared" si="28"/>
        <v>21.637</v>
      </c>
      <c r="AS255" t="str">
        <f>IFERROR(VLOOKUP(A255,риски!$G$2:$H$642,2,0),"")</f>
        <v>низкий</v>
      </c>
      <c r="AT255" t="str">
        <f>IFERROR(VLOOKUP(A255,Реест!A315:$P$30000,15,0),"")</f>
        <v>cdu-invest.ru</v>
      </c>
      <c r="AU255" t="str">
        <f>IFERROR(VLOOKUP(A255,old!$A$3:$AU$2001,47,0),"")</f>
        <v>image308</v>
      </c>
      <c r="AV255" s="3">
        <f t="shared" si="29"/>
        <v>42992</v>
      </c>
      <c r="AW255" t="str">
        <f t="shared" si="23"/>
        <v xml:space="preserve"> ООО ПКО «ЦДУ Инвест» зарегистрировано по адресу: 117420, Москва г, ул Намёткина, 15, Эт/Пом/Ком 1/I/12. Генеральным директором является Креммель Александр Владимирович. Рост доходов компании за 5 лет: 2163,7%. Рост финансовых активов компании за 5 лет: 4299200%. Объем заемных средств компании на конец 2024 года: 131100 тыс. руб. ФССП присвоил низкий уровень риска для данного ПКО.</v>
      </c>
      <c r="AX255" t="s">
        <v>22914</v>
      </c>
      <c r="AY255">
        <f>VLOOKUP(A255,'2024-2023'!$B$2:$NY$583,'2024-2023'!$BH$1,0)</f>
        <v>2042600</v>
      </c>
      <c r="AZ255">
        <f>VLOOKUP(A255,'2024-2023'!$B$2:$NY$583,71,0)</f>
        <v>218160</v>
      </c>
      <c r="BA255">
        <f>VLOOKUP(A255,'2024-2023'!$B$2:$NY$583,79,0)</f>
        <v>69885</v>
      </c>
      <c r="BB255">
        <f t="shared" si="24"/>
        <v>0.14101879956917654</v>
      </c>
      <c r="BC255" s="6">
        <f t="shared" si="25"/>
        <v>4.3273999999999999</v>
      </c>
      <c r="BD255" s="6">
        <f t="shared" si="26"/>
        <v>0.31835680183218351</v>
      </c>
      <c r="BE255" t="str">
        <f t="shared" si="27"/>
        <v>Крупная фирма</v>
      </c>
    </row>
    <row r="256" spans="1:57">
      <c r="A256" s="10">
        <v>7727439837</v>
      </c>
      <c r="B256">
        <v>485</v>
      </c>
      <c r="C256" t="s">
        <v>2150</v>
      </c>
      <c r="D256">
        <v>7727439837</v>
      </c>
      <c r="E256" t="s">
        <v>15162</v>
      </c>
      <c r="F256" t="s">
        <v>14252</v>
      </c>
      <c r="G256" s="7">
        <v>43879</v>
      </c>
      <c r="H256">
        <v>6</v>
      </c>
      <c r="I256" t="s">
        <v>73</v>
      </c>
      <c r="J256" t="s">
        <v>5575</v>
      </c>
      <c r="K256" t="s">
        <v>5575</v>
      </c>
      <c r="L256" t="s">
        <v>2154</v>
      </c>
      <c r="M256">
        <f>VLOOKUP(D256,УК!$A$1:$B$599,2,0)/1000</f>
        <v>10000</v>
      </c>
      <c r="R256" s="10">
        <f>IFERROR(IFERROR(VLOOKUP(A256,'2020-2019'!$B$3:$LN$466,108,0),"")+IFERROR(VLOOKUP(A256,'2020-2019'!$B$3:$LN$1000,91,0),""),"")</f>
        <v>6907</v>
      </c>
      <c r="S256" s="10">
        <f>IFERROR(IFERROR(VLOOKUP(A256,'2022-2021'!$B$3:$LN$1000,108,0),"")+IFERROR(VLOOKUP(A256,'2022-2021'!$B$3:$LN$1000,92,0),""),"")</f>
        <v>0</v>
      </c>
      <c r="T256" s="10">
        <f>IFERROR(IFERROR(VLOOKUP(A256,'2022-2021'!$B$3:$LN$1000,107,0),"")+IFERROR(VLOOKUP(A256,'2022-2021'!$B$3:$LN$1000,91,0),""),"")</f>
        <v>0</v>
      </c>
      <c r="U256" s="10">
        <f>IFERROR(IFERROR(VLOOKUP(A256,'2024-2023'!$B$3:$LN$1000,108,0),"")+IFERROR(VLOOKUP(A256,'2024-2023'!$B$3:$LN$1000,92,0),""),"")</f>
        <v>0</v>
      </c>
      <c r="V256" s="10">
        <f>IFERROR(IFERROR(VLOOKUP(A256,'2024-2023'!$B$3:$LN$1000,107,0),"")+IFERROR(VLOOKUP(A256,'2024-2023'!$B$3:$LN$1000,91,0),""),"")</f>
        <v>0</v>
      </c>
      <c r="W256">
        <f>IFERROR(IFERROR(VLOOKUP(A256,'2020-2019'!$B$3:$LN$4660,93,0),"")+IFERROR(VLOOKUP(A256,'2020-2019'!$B$3:$LN$4660,109,0),""),"")</f>
        <v>9</v>
      </c>
      <c r="X256">
        <f>IFERROR(IFERROR(VLOOKUP(A256,'2022-2021'!$B$3:$LN$4660,94,0),"")+IFERROR(VLOOKUP(A256,'2022-2021'!$B$3:$LN$4660,110,0),""),"")</f>
        <v>0</v>
      </c>
      <c r="Y256">
        <f>IFERROR(IFERROR(VLOOKUP(A256,'2022-2021'!$B$3:$LN$4660,109,0),"")+IFERROR(VLOOKUP(A256,'2022-2021'!$B$3:$LN$4660,93,0),""),"")</f>
        <v>0</v>
      </c>
      <c r="Z256">
        <f>IFERROR((IFERROR(VLOOKUP(A256,'2024-2023'!$B$3:$LN$4660,110,0),"")+IFERROR(VLOOKUP(A256,'2024-2023'!$B$3:$LN$4660,94,0),"")),"")</f>
        <v>0</v>
      </c>
      <c r="AA256">
        <f>IFERROR((IFERROR(VLOOKUP(A256,'2024-2023'!$B$3:$LN$4660,93,0),"")+IFERROR(VLOOKUP(A256,'2024-2023'!$B$3:$LN$4660,109,0),"")),"")</f>
        <v>0</v>
      </c>
      <c r="AB256">
        <f>IFERROR((IFERROR(VLOOKUP(A256,'2020-2019'!$B$3:$LN$466,'2020-2019'!$CV$1,0),"")),"")</f>
        <v>3035</v>
      </c>
      <c r="AC256">
        <f>IFERROR((IFERROR(VLOOKUP(A256,'2022-2021'!$B$3:$LN$4660,100,0),"")),"")</f>
        <v>0</v>
      </c>
      <c r="AD256">
        <f>IFERROR((IFERROR(VLOOKUP(A256,'2022-2021'!$B$3:$LN$4660,99,0),"")),"")</f>
        <v>0</v>
      </c>
      <c r="AE256">
        <f>IFERROR((IFERROR(VLOOKUP(A256,'2024-2023'!$B$3:$LN$4660,100,0),"")),"")</f>
        <v>0</v>
      </c>
      <c r="AF256">
        <f>IFERROR(VLOOKUP(A256,'2024-2023'!$B$3:$LN$4660,99,0),"")</f>
        <v>0</v>
      </c>
      <c r="AG256">
        <f>IFERROR((IFERROR(VLOOKUP(A256,'2020-2019'!$B$3:$LN$4660,'2020-2019'!$X$1,0),"")+IFERROR(VLOOKUP(A256,'2020-2019'!$B$3:$LN$4660,'2020-2019'!$AN$1,0),"")),"")</f>
        <v>0</v>
      </c>
      <c r="AH256">
        <f>IFERROR((IFERROR(VLOOKUP(A256,'2022-2021'!$B$3:$LN$4660,24,0),"")+IFERROR(VLOOKUP(A256,'2022-2021'!$B$3:$LN$4660,40,0),"")),"")</f>
        <v>0</v>
      </c>
      <c r="AI256">
        <f>IFERROR((IFERROR(VLOOKUP(A256,'2022-2021'!$B$3:$LN$4660,23,0),"")+IFERROR(VLOOKUP(A256,'2022-2021'!$B$3:$LN$4660,39,0),"")),"")</f>
        <v>0</v>
      </c>
      <c r="AJ256">
        <f>IFERROR((IFERROR(VLOOKUP(A256,'2024-2023'!$B$3:$LN$4660,24,0),"")+IFERROR(VLOOKUP(A256,'2024-2023'!$B$3:$LN$4660,40,0),"")),"")</f>
        <v>0</v>
      </c>
      <c r="AK256">
        <f>IFERROR((IFERROR(VLOOKUP(A256,'2024-2023'!$B$3:$LN$4660,23,0),"")+IFERROR(VLOOKUP(A256,'2024-2023'!$B$3:$LN$4660,39,0),"")),"")</f>
        <v>0</v>
      </c>
      <c r="AL256">
        <f>IFERROR(VLOOKUP(A256,'2020-2019'!$B$3:$LN$466,'2020-2019'!$AM$1,0),"")</f>
        <v>0</v>
      </c>
      <c r="AM256">
        <f>IFERROR(VLOOKUP(A256,'2022-2021'!$B$3:$LN$4660,38,0),"")</f>
        <v>6695</v>
      </c>
      <c r="AN256">
        <f>IFERROR(VLOOKUP(A256,'2022-2021'!$B$3:$LN$4660,37,0),"")</f>
        <v>11262</v>
      </c>
      <c r="AO256">
        <f>IFERROR(VLOOKUP(A256,'2024-2023'!$B$3:$LN$4660,38,0),"")</f>
        <v>11262</v>
      </c>
      <c r="AP256">
        <f>IFERROR(VLOOKUP(A256,'2024-2023'!$B$3:$LN$4660,37,0),"")</f>
        <v>11262</v>
      </c>
      <c r="AQ256">
        <f>IFERROR((IFERROR(VLOOKUP(A256,'2020-2019'!$B$3:$LN$466,'2020-2019'!$BL$1,0),"")+IFERROR(VLOOKUP(A256,'2020-2019'!$B$3:$LN$466,'2020-2019'!$BV$1,0),"")),"")</f>
        <v>623</v>
      </c>
      <c r="AR256" s="5">
        <f t="shared" si="28"/>
        <v>0</v>
      </c>
      <c r="AS256" t="str">
        <f>IFERROR(VLOOKUP(A256,риски!$G$2:$H$642,2,0),"")</f>
        <v>низкий</v>
      </c>
      <c r="AT256" t="str">
        <f>IFERROR(VLOOKUP(A256,Реест!A316:$P$30000,15,0),"")</f>
        <v xml:space="preserve">shield-agency.ru </v>
      </c>
      <c r="AU256" t="str">
        <f>IFERROR(VLOOKUP(A256,old!$A$3:$AU$2001,47,0),"")</f>
        <v>image1001</v>
      </c>
      <c r="AV256" s="3" t="str">
        <f t="shared" si="29"/>
        <v/>
      </c>
      <c r="AW256" t="str">
        <f t="shared" si="23"/>
        <v xml:space="preserve"> ООО «Коллекторское Агенство «Щит» зарегистрировано по адресу: 117452, Москва г, ул Азовская, 35, 3ПI , Эт2Ч Ком №7. Генеральным директором является Журавлев Дмитрий Дмитриевич. Объем заемных средств компании на конец 2024 года: 623 тыс. руб. ФССП присвоил низкий уровень риска для данного ПКО.</v>
      </c>
      <c r="AX256" t="s">
        <v>22914</v>
      </c>
      <c r="AY256">
        <f>VLOOKUP(A256,'2024-2023'!$B$2:$NY$583,'2024-2023'!$BH$1,0)</f>
        <v>0</v>
      </c>
      <c r="AZ256">
        <f>VLOOKUP(A256,'2024-2023'!$B$2:$NY$583,71,0)</f>
        <v>0</v>
      </c>
      <c r="BA256">
        <f>VLOOKUP(A256,'2024-2023'!$B$2:$NY$583,79,0)</f>
        <v>0</v>
      </c>
      <c r="BB256" t="e">
        <f t="shared" si="24"/>
        <v>#DIV/0!</v>
      </c>
      <c r="BC256" s="6">
        <f t="shared" si="25"/>
        <v>0</v>
      </c>
      <c r="BD256" s="6" t="str">
        <f t="shared" si="26"/>
        <v>-</v>
      </c>
      <c r="BE256" t="str">
        <f t="shared" si="27"/>
        <v>Малая фирма</v>
      </c>
    </row>
    <row r="257" spans="1:57">
      <c r="A257" s="10">
        <v>7720498833</v>
      </c>
      <c r="B257">
        <v>30</v>
      </c>
      <c r="C257" t="s">
        <v>2156</v>
      </c>
      <c r="D257">
        <v>7720498833</v>
      </c>
      <c r="E257" t="s">
        <v>15163</v>
      </c>
      <c r="F257" t="s">
        <v>14253</v>
      </c>
      <c r="G257" s="7">
        <v>43903</v>
      </c>
      <c r="H257">
        <v>6</v>
      </c>
      <c r="I257" t="s">
        <v>44</v>
      </c>
      <c r="J257" t="s">
        <v>4853</v>
      </c>
      <c r="K257" t="s">
        <v>4853</v>
      </c>
      <c r="L257" t="s">
        <v>2160</v>
      </c>
      <c r="M257">
        <f>VLOOKUP(D257,УК!$A$1:$B$599,2,0)/1000</f>
        <v>10</v>
      </c>
      <c r="R257" s="10">
        <f>IFERROR(IFERROR(VLOOKUP(A257,'2020-2019'!$B$3:$LN$466,108,0),"")+IFERROR(VLOOKUP(A257,'2020-2019'!$B$3:$LN$1000,91,0),""),"")</f>
        <v>100</v>
      </c>
      <c r="S257" s="10">
        <f>IFERROR(IFERROR(VLOOKUP(A257,'2022-2021'!$B$3:$LN$1000,108,0),"")+IFERROR(VLOOKUP(A257,'2022-2021'!$B$3:$LN$1000,92,0),""),"")</f>
        <v>181528</v>
      </c>
      <c r="T257" s="10">
        <f>IFERROR(IFERROR(VLOOKUP(A257,'2022-2021'!$B$3:$LN$1000,107,0),"")+IFERROR(VLOOKUP(A257,'2022-2021'!$B$3:$LN$1000,91,0),""),"")</f>
        <v>401275</v>
      </c>
      <c r="U257" s="10">
        <f>IFERROR(IFERROR(VLOOKUP(A257,'2024-2023'!$B$3:$LN$1000,108,0),"")+IFERROR(VLOOKUP(A257,'2024-2023'!$B$3:$LN$1000,92,0),""),"")</f>
        <v>641298</v>
      </c>
      <c r="V257" s="10">
        <f>IFERROR(IFERROR(VLOOKUP(A257,'2024-2023'!$B$3:$LN$1000,107,0),"")+IFERROR(VLOOKUP(A257,'2024-2023'!$B$3:$LN$1000,91,0),""),"")</f>
        <v>633064</v>
      </c>
      <c r="W257">
        <f>IFERROR(IFERROR(VLOOKUP(A257,'2020-2019'!$B$3:$LN$4660,93,0),"")+IFERROR(VLOOKUP(A257,'2020-2019'!$B$3:$LN$4660,109,0),""),"")</f>
        <v>249</v>
      </c>
      <c r="X257">
        <f>IFERROR(IFERROR(VLOOKUP(A257,'2022-2021'!$B$3:$LN$4660,94,0),"")+IFERROR(VLOOKUP(A257,'2022-2021'!$B$3:$LN$4660,110,0),""),"")</f>
        <v>68830</v>
      </c>
      <c r="Y257">
        <f>IFERROR(IFERROR(VLOOKUP(A257,'2022-2021'!$B$3:$LN$4660,109,0),"")+IFERROR(VLOOKUP(A257,'2022-2021'!$B$3:$LN$4660,93,0),""),"")</f>
        <v>201961</v>
      </c>
      <c r="Z257">
        <f>IFERROR((IFERROR(VLOOKUP(A257,'2024-2023'!$B$3:$LN$4660,110,0),"")+IFERROR(VLOOKUP(A257,'2024-2023'!$B$3:$LN$4660,94,0),"")),"")</f>
        <v>405877</v>
      </c>
      <c r="AA257">
        <f>IFERROR((IFERROR(VLOOKUP(A257,'2024-2023'!$B$3:$LN$4660,93,0),"")+IFERROR(VLOOKUP(A257,'2024-2023'!$B$3:$LN$4660,109,0),"")),"")</f>
        <v>424272</v>
      </c>
      <c r="AB257">
        <f>IFERROR((IFERROR(VLOOKUP(A257,'2020-2019'!$B$3:$LN$466,'2020-2019'!$CV$1,0),"")),"")</f>
        <v>-2740</v>
      </c>
      <c r="AC257">
        <f>IFERROR((IFERROR(VLOOKUP(A257,'2022-2021'!$B$3:$LN$4660,100,0),"")),"")</f>
        <v>78403</v>
      </c>
      <c r="AD257">
        <f>IFERROR((IFERROR(VLOOKUP(A257,'2022-2021'!$B$3:$LN$4660,99,0),"")),"")</f>
        <v>118705</v>
      </c>
      <c r="AE257">
        <f>IFERROR((IFERROR(VLOOKUP(A257,'2024-2023'!$B$3:$LN$4660,100,0),"")),"")</f>
        <v>28465</v>
      </c>
      <c r="AF257">
        <f>IFERROR(VLOOKUP(A257,'2024-2023'!$B$3:$LN$4660,99,0),"")</f>
        <v>30399</v>
      </c>
      <c r="AG257">
        <f>IFERROR((IFERROR(VLOOKUP(A257,'2020-2019'!$B$3:$LN$4660,'2020-2019'!$X$1,0),"")+IFERROR(VLOOKUP(A257,'2020-2019'!$B$3:$LN$4660,'2020-2019'!$AN$1,0),"")),"")</f>
        <v>43093</v>
      </c>
      <c r="AH257">
        <f>IFERROR((IFERROR(VLOOKUP(A257,'2022-2021'!$B$3:$LN$4660,24,0),"")+IFERROR(VLOOKUP(A257,'2022-2021'!$B$3:$LN$4660,40,0),"")),"")</f>
        <v>186199</v>
      </c>
      <c r="AI257">
        <f>IFERROR((IFERROR(VLOOKUP(A257,'2022-2021'!$B$3:$LN$4660,23,0),"")+IFERROR(VLOOKUP(A257,'2022-2021'!$B$3:$LN$4660,39,0),"")),"")</f>
        <v>481857</v>
      </c>
      <c r="AJ257">
        <f>IFERROR((IFERROR(VLOOKUP(A257,'2024-2023'!$B$3:$LN$4660,24,0),"")+IFERROR(VLOOKUP(A257,'2024-2023'!$B$3:$LN$4660,40,0),"")),"")</f>
        <v>926352</v>
      </c>
      <c r="AK257">
        <f>IFERROR((IFERROR(VLOOKUP(A257,'2024-2023'!$B$3:$LN$4660,23,0),"")+IFERROR(VLOOKUP(A257,'2024-2023'!$B$3:$LN$4660,39,0),"")),"")</f>
        <v>887718</v>
      </c>
      <c r="AL257">
        <f>IFERROR(VLOOKUP(A257,'2020-2019'!$B$3:$LN$466,'2020-2019'!$AM$1,0),"")</f>
        <v>0</v>
      </c>
      <c r="AM257">
        <f>IFERROR(VLOOKUP(A257,'2022-2021'!$B$3:$LN$4660,38,0),"")</f>
        <v>18241</v>
      </c>
      <c r="AN257">
        <f>IFERROR(VLOOKUP(A257,'2022-2021'!$B$3:$LN$4660,37,0),"")</f>
        <v>90229</v>
      </c>
      <c r="AO257">
        <f>IFERROR(VLOOKUP(A257,'2024-2023'!$B$3:$LN$4660,38,0),"")</f>
        <v>184509</v>
      </c>
      <c r="AP257">
        <f>IFERROR(VLOOKUP(A257,'2024-2023'!$B$3:$LN$4660,37,0),"")</f>
        <v>175406</v>
      </c>
      <c r="AQ257">
        <f>IFERROR((IFERROR(VLOOKUP(A257,'2020-2019'!$B$3:$LN$466,'2020-2019'!$BL$1,0),"")+IFERROR(VLOOKUP(A257,'2020-2019'!$B$3:$LN$466,'2020-2019'!$BV$1,0),"")),"")</f>
        <v>32886</v>
      </c>
      <c r="AR257" s="5">
        <f t="shared" si="28"/>
        <v>6330.64</v>
      </c>
      <c r="AS257" t="str">
        <f>IFERROR(VLOOKUP(A257,риски!$G$2:$H$642,2,0),"")</f>
        <v>низкий</v>
      </c>
      <c r="AT257" t="str">
        <f>IFERROR(VLOOKUP(A257,Реест!A317:$P$30000,15,0),"")</f>
        <v>scollect.ru</v>
      </c>
      <c r="AU257" t="str">
        <f>IFERROR(VLOOKUP(A257,old!$A$3:$AU$2001,47,0),"")</f>
        <v>image062</v>
      </c>
      <c r="AV257" s="3">
        <f t="shared" si="29"/>
        <v>20.600051052375097</v>
      </c>
      <c r="AW257" t="str">
        <f t="shared" si="23"/>
        <v xml:space="preserve"> ООО «ПКО «Коллект Солюшенс» зарегистрировано по адресу: 111558, Город Москва, пр-кт Свободный, д. 21/2, помещ. 1/1. Генеральным директором является Бояров Андрей Владимирович. Рост доходов компании за 5 лет: 633064%. Рост финансовых активов компании за 5 лет: 2060,01%. Объем заемных средств компании на конец 2024 года: 32886 тыс. руб. ФССП присвоил низкий уровень риска для данного ПКО.</v>
      </c>
      <c r="AX257" t="s">
        <v>22914</v>
      </c>
      <c r="AY257">
        <f>VLOOKUP(A257,'2024-2023'!$B$2:$NY$583,'2024-2023'!$BH$1,0)</f>
        <v>96637</v>
      </c>
      <c r="AZ257">
        <f>VLOOKUP(A257,'2024-2023'!$B$2:$NY$583,71,0)</f>
        <v>124800</v>
      </c>
      <c r="BA257">
        <f>VLOOKUP(A257,'2024-2023'!$B$2:$NY$583,79,0)</f>
        <v>880483</v>
      </c>
      <c r="BB257">
        <f t="shared" si="24"/>
        <v>10.40267185446568</v>
      </c>
      <c r="BC257" s="6">
        <f t="shared" si="25"/>
        <v>1266.1280000000002</v>
      </c>
      <c r="BD257" s="6">
        <f t="shared" si="26"/>
        <v>4.8018841696890045E-2</v>
      </c>
      <c r="BE257" t="str">
        <f t="shared" si="27"/>
        <v>Малая фирма</v>
      </c>
    </row>
    <row r="258" spans="1:57">
      <c r="A258" s="10">
        <v>5919030473</v>
      </c>
      <c r="B258">
        <v>409</v>
      </c>
      <c r="C258" t="s">
        <v>2163</v>
      </c>
      <c r="D258">
        <v>5919030473</v>
      </c>
      <c r="E258" t="s">
        <v>15164</v>
      </c>
      <c r="F258" t="s">
        <v>14254</v>
      </c>
      <c r="G258" s="7">
        <v>44004</v>
      </c>
      <c r="H258">
        <v>6</v>
      </c>
      <c r="I258" t="s">
        <v>73</v>
      </c>
      <c r="J258" t="s">
        <v>5477</v>
      </c>
      <c r="K258" t="s">
        <v>5476</v>
      </c>
      <c r="L258" t="s">
        <v>2167</v>
      </c>
      <c r="M258">
        <f>VLOOKUP(D258,УК!$A$1:$B$599,2,0)/1000</f>
        <v>13025</v>
      </c>
      <c r="R258" s="10">
        <f>IFERROR(IFERROR(VLOOKUP(A258,'2020-2019'!$B$3:$LN$466,108,0),"")+IFERROR(VLOOKUP(A258,'2020-2019'!$B$3:$LN$1000,91,0),""),"")</f>
        <v>60</v>
      </c>
      <c r="S258" s="10">
        <f>IFERROR(IFERROR(VLOOKUP(A258,'2022-2021'!$B$3:$LN$1000,108,0),"")+IFERROR(VLOOKUP(A258,'2022-2021'!$B$3:$LN$1000,92,0),""),"")</f>
        <v>3153</v>
      </c>
      <c r="T258" s="10">
        <f>IFERROR(IFERROR(VLOOKUP(A258,'2022-2021'!$B$3:$LN$1000,107,0),"")+IFERROR(VLOOKUP(A258,'2022-2021'!$B$3:$LN$1000,91,0),""),"")</f>
        <v>7806</v>
      </c>
      <c r="U258" s="10">
        <f>IFERROR(IFERROR(VLOOKUP(A258,'2024-2023'!$B$3:$LN$1000,108,0),"")+IFERROR(VLOOKUP(A258,'2024-2023'!$B$3:$LN$1000,92,0),""),"")</f>
        <v>3499</v>
      </c>
      <c r="V258" s="10">
        <f>IFERROR(IFERROR(VLOOKUP(A258,'2024-2023'!$B$3:$LN$1000,107,0),"")+IFERROR(VLOOKUP(A258,'2024-2023'!$B$3:$LN$1000,91,0),""),"")</f>
        <v>1681</v>
      </c>
      <c r="W258">
        <f>IFERROR(IFERROR(VLOOKUP(A258,'2020-2019'!$B$3:$LN$4660,93,0),"")+IFERROR(VLOOKUP(A258,'2020-2019'!$B$3:$LN$4660,109,0),""),"")</f>
        <v>13</v>
      </c>
      <c r="X258">
        <f>IFERROR(IFERROR(VLOOKUP(A258,'2022-2021'!$B$3:$LN$4660,94,0),"")+IFERROR(VLOOKUP(A258,'2022-2021'!$B$3:$LN$4660,110,0),""),"")</f>
        <v>2955</v>
      </c>
      <c r="Y258">
        <f>IFERROR(IFERROR(VLOOKUP(A258,'2022-2021'!$B$3:$LN$4660,109,0),"")+IFERROR(VLOOKUP(A258,'2022-2021'!$B$3:$LN$4660,93,0),""),"")</f>
        <v>4433</v>
      </c>
      <c r="Z258">
        <f>IFERROR((IFERROR(VLOOKUP(A258,'2024-2023'!$B$3:$LN$4660,110,0),"")+IFERROR(VLOOKUP(A258,'2024-2023'!$B$3:$LN$4660,94,0),"")),"")</f>
        <v>3171</v>
      </c>
      <c r="AA258">
        <f>IFERROR((IFERROR(VLOOKUP(A258,'2024-2023'!$B$3:$LN$4660,93,0),"")+IFERROR(VLOOKUP(A258,'2024-2023'!$B$3:$LN$4660,109,0),"")),"")</f>
        <v>1582</v>
      </c>
      <c r="AB258">
        <f>IFERROR((IFERROR(VLOOKUP(A258,'2020-2019'!$B$3:$LN$466,'2020-2019'!$CV$1,0),"")),"")</f>
        <v>-329</v>
      </c>
      <c r="AC258">
        <f>IFERROR((IFERROR(VLOOKUP(A258,'2022-2021'!$B$3:$LN$4660,100,0),"")),"")</f>
        <v>49</v>
      </c>
      <c r="AD258">
        <f>IFERROR((IFERROR(VLOOKUP(A258,'2022-2021'!$B$3:$LN$4660,99,0),"")),"")</f>
        <v>2999</v>
      </c>
      <c r="AE258">
        <f>IFERROR((IFERROR(VLOOKUP(A258,'2024-2023'!$B$3:$LN$4660,100,0),"")),"")</f>
        <v>219</v>
      </c>
      <c r="AF258">
        <f>IFERROR(VLOOKUP(A258,'2024-2023'!$B$3:$LN$4660,99,0),"")</f>
        <v>49</v>
      </c>
      <c r="AG258">
        <f>IFERROR((IFERROR(VLOOKUP(A258,'2020-2019'!$B$3:$LN$4660,'2020-2019'!$X$1,0),"")+IFERROR(VLOOKUP(A258,'2020-2019'!$B$3:$LN$4660,'2020-2019'!$AN$1,0),"")),"")</f>
        <v>0</v>
      </c>
      <c r="AH258">
        <f>IFERROR((IFERROR(VLOOKUP(A258,'2022-2021'!$B$3:$LN$4660,24,0),"")+IFERROR(VLOOKUP(A258,'2022-2021'!$B$3:$LN$4660,40,0),"")),"")</f>
        <v>0</v>
      </c>
      <c r="AI258">
        <f>IFERROR((IFERROR(VLOOKUP(A258,'2022-2021'!$B$3:$LN$4660,23,0),"")+IFERROR(VLOOKUP(A258,'2022-2021'!$B$3:$LN$4660,39,0),"")),"")</f>
        <v>0</v>
      </c>
      <c r="AJ258">
        <f>IFERROR((IFERROR(VLOOKUP(A258,'2024-2023'!$B$3:$LN$4660,24,0),"")+IFERROR(VLOOKUP(A258,'2024-2023'!$B$3:$LN$4660,40,0),"")),"")</f>
        <v>0</v>
      </c>
      <c r="AK258">
        <f>IFERROR((IFERROR(VLOOKUP(A258,'2024-2023'!$B$3:$LN$4660,23,0),"")+IFERROR(VLOOKUP(A258,'2024-2023'!$B$3:$LN$4660,39,0),"")),"")</f>
        <v>0</v>
      </c>
      <c r="AL258">
        <f>IFERROR(VLOOKUP(A258,'2020-2019'!$B$3:$LN$466,'2020-2019'!$AM$1,0),"")</f>
        <v>0</v>
      </c>
      <c r="AM258">
        <f>IFERROR(VLOOKUP(A258,'2022-2021'!$B$3:$LN$4660,38,0),"")</f>
        <v>26036</v>
      </c>
      <c r="AN258">
        <f>IFERROR(VLOOKUP(A258,'2022-2021'!$B$3:$LN$4660,37,0),"")</f>
        <v>21512</v>
      </c>
      <c r="AO258">
        <f>IFERROR(VLOOKUP(A258,'2024-2023'!$B$3:$LN$4660,38,0),"")</f>
        <v>21274</v>
      </c>
      <c r="AP258">
        <f>IFERROR(VLOOKUP(A258,'2024-2023'!$B$3:$LN$4660,37,0),"")</f>
        <v>20713</v>
      </c>
      <c r="AQ258">
        <f>IFERROR((IFERROR(VLOOKUP(A258,'2020-2019'!$B$3:$LN$466,'2020-2019'!$BL$1,0),"")+IFERROR(VLOOKUP(A258,'2020-2019'!$B$3:$LN$466,'2020-2019'!$BV$1,0),"")),"")</f>
        <v>3200</v>
      </c>
      <c r="AR258" s="5">
        <f t="shared" si="28"/>
        <v>28.016999999999999</v>
      </c>
      <c r="AS258" t="str">
        <f>IFERROR(VLOOKUP(A258,риски!$G$2:$H$642,2,0),"")</f>
        <v>низкий</v>
      </c>
      <c r="AT258" t="str">
        <f>IFERROR(VLOOKUP(A258,Реест!A318:$P$30000,15,0),"")</f>
        <v>mlcapital.ru</v>
      </c>
      <c r="AU258" t="str">
        <f>IFERROR(VLOOKUP(A258,old!$A$3:$AU$2001,47,0),"")</f>
        <v>image116</v>
      </c>
      <c r="AV258" s="3" t="str">
        <f t="shared" si="29"/>
        <v/>
      </c>
      <c r="AW258" t="str">
        <f t="shared" ref="AW258:AW321" si="30">F258&amp;" зарегистрировано по адресу: "&amp;L258&amp;IF(K258=0,"",IF(K258="","",". Генеральным директором является "&amp;K258&amp;IF(AR258=0,".",IF(AR258="",".",". Рост доходов компании за 5 лет: "&amp;ROUND(AR258*100,2)&amp;"%."))&amp;IF(AV258=0,"",IF(AV258="",""," Рост финансовых активов компании за 5 лет: "&amp;IFERROR(ROUND(AV258*100,2),"")&amp;"%."))&amp;IF(AQ258=0,"",IF(AQ258="",""," Объем заемных средств компании на конец 2024 года: "&amp;AQ258&amp;" тыс. руб."))&amp;IF(AS258=0,"",IF(AS258="",""," ФССП присвоил "&amp;AS258&amp;" уровень риска для данного ПКО."))))</f>
        <v xml:space="preserve"> ООО ПКО «Мой юрист капитал» зарегистрировано по адресу: 618546, Пермский край, г.о. Соликамский, г Соликамск, пр-кт Ленина, дом 30, квартира 103. Генеральным директором является Шкода Вадим Петрович. Рост доходов компании за 5 лет: 2801,7%. Объем заемных средств компании на конец 2024 года: 3200 тыс. руб. ФССП присвоил низкий уровень риска для данного ПКО.</v>
      </c>
      <c r="AX258" t="s">
        <v>22919</v>
      </c>
      <c r="AY258">
        <f>VLOOKUP(A258,'2024-2023'!$B$2:$NY$583,'2024-2023'!$BH$1,0)</f>
        <v>16043</v>
      </c>
      <c r="AZ258">
        <f>VLOOKUP(A258,'2024-2023'!$B$2:$NY$583,71,0)</f>
        <v>0</v>
      </c>
      <c r="BA258">
        <f>VLOOKUP(A258,'2024-2023'!$B$2:$NY$583,79,0)</f>
        <v>0</v>
      </c>
      <c r="BB258">
        <f t="shared" ref="BB258:BB321" si="31">(AZ258+BA258)/AY258</f>
        <v>0</v>
      </c>
      <c r="BC258" s="6">
        <f t="shared" ref="BC258:BC321" si="32">IFERROR(AR258/COUNTIFS(R$2:V$2,"&gt;"&amp;0),"-")</f>
        <v>5.6033999999999997</v>
      </c>
      <c r="BD258" s="6">
        <f t="shared" ref="BD258:BD321" si="33">IFERROR(AF258/V258,"-")</f>
        <v>2.9149315883402735E-2</v>
      </c>
      <c r="BE258" t="str">
        <f t="shared" ref="BE258:BE321" si="34">IF(V258&lt;800000,"Малая фирма",IF(V258&lt;2000000,"Средняя фирма",IF(V258&gt;2000000,"Крупная фирма","-")))</f>
        <v>Малая фирма</v>
      </c>
    </row>
    <row r="259" spans="1:57">
      <c r="A259" s="10">
        <v>2224163527</v>
      </c>
      <c r="B259">
        <v>356</v>
      </c>
      <c r="C259" t="s">
        <v>2170</v>
      </c>
      <c r="D259">
        <v>2224163527</v>
      </c>
      <c r="E259" t="s">
        <v>15165</v>
      </c>
      <c r="F259" t="s">
        <v>14255</v>
      </c>
      <c r="G259" s="7">
        <v>43830</v>
      </c>
      <c r="H259">
        <v>6</v>
      </c>
      <c r="I259" t="s">
        <v>73</v>
      </c>
      <c r="J259" t="s">
        <v>5301</v>
      </c>
      <c r="K259" t="s">
        <v>5301</v>
      </c>
      <c r="L259" t="s">
        <v>8731</v>
      </c>
      <c r="M259">
        <f>VLOOKUP(D259,УК!$A$1:$B$599,2,0)/1000</f>
        <v>20</v>
      </c>
      <c r="R259" s="10">
        <f>IFERROR(IFERROR(VLOOKUP(A259,'2020-2019'!$B$3:$LN$466,108,0),"")+IFERROR(VLOOKUP(A259,'2020-2019'!$B$3:$LN$1000,91,0),""),"")</f>
        <v>6169</v>
      </c>
      <c r="S259" s="10">
        <f>IFERROR(IFERROR(VLOOKUP(A259,'2022-2021'!$B$3:$LN$1000,108,0),"")+IFERROR(VLOOKUP(A259,'2022-2021'!$B$3:$LN$1000,92,0),""),"")</f>
        <v>4790</v>
      </c>
      <c r="T259" s="10">
        <f>IFERROR(IFERROR(VLOOKUP(A259,'2022-2021'!$B$3:$LN$1000,107,0),"")+IFERROR(VLOOKUP(A259,'2022-2021'!$B$3:$LN$1000,91,0),""),"")</f>
        <v>5536</v>
      </c>
      <c r="U259" s="10">
        <f>IFERROR(IFERROR(VLOOKUP(A259,'2024-2023'!$B$3:$LN$1000,108,0),"")+IFERROR(VLOOKUP(A259,'2024-2023'!$B$3:$LN$1000,92,0),""),"")</f>
        <v>8067</v>
      </c>
      <c r="V259" s="10">
        <f>IFERROR(IFERROR(VLOOKUP(A259,'2024-2023'!$B$3:$LN$1000,107,0),"")+IFERROR(VLOOKUP(A259,'2024-2023'!$B$3:$LN$1000,91,0),""),"")</f>
        <v>11900</v>
      </c>
      <c r="W259">
        <f>IFERROR(IFERROR(VLOOKUP(A259,'2020-2019'!$B$3:$LN$4660,93,0),"")+IFERROR(VLOOKUP(A259,'2020-2019'!$B$3:$LN$4660,109,0),""),"")</f>
        <v>398</v>
      </c>
      <c r="X259">
        <f>IFERROR(IFERROR(VLOOKUP(A259,'2022-2021'!$B$3:$LN$4660,94,0),"")+IFERROR(VLOOKUP(A259,'2022-2021'!$B$3:$LN$4660,110,0),""),"")</f>
        <v>3532</v>
      </c>
      <c r="Y259">
        <f>IFERROR(IFERROR(VLOOKUP(A259,'2022-2021'!$B$3:$LN$4660,109,0),"")+IFERROR(VLOOKUP(A259,'2022-2021'!$B$3:$LN$4660,93,0),""),"")</f>
        <v>4282</v>
      </c>
      <c r="Z259">
        <f>IFERROR((IFERROR(VLOOKUP(A259,'2024-2023'!$B$3:$LN$4660,110,0),"")+IFERROR(VLOOKUP(A259,'2024-2023'!$B$3:$LN$4660,94,0),"")),"")</f>
        <v>2513</v>
      </c>
      <c r="AA259">
        <f>IFERROR((IFERROR(VLOOKUP(A259,'2024-2023'!$B$3:$LN$4660,93,0),"")+IFERROR(VLOOKUP(A259,'2024-2023'!$B$3:$LN$4660,109,0),"")),"")</f>
        <v>3010</v>
      </c>
      <c r="AB259">
        <f>IFERROR((IFERROR(VLOOKUP(A259,'2020-2019'!$B$3:$LN$466,'2020-2019'!$CV$1,0),"")),"")</f>
        <v>4201</v>
      </c>
      <c r="AC259">
        <f>IFERROR((IFERROR(VLOOKUP(A259,'2022-2021'!$B$3:$LN$4660,100,0),"")),"")</f>
        <v>1093</v>
      </c>
      <c r="AD259">
        <f>IFERROR((IFERROR(VLOOKUP(A259,'2022-2021'!$B$3:$LN$4660,99,0),"")),"")</f>
        <v>1034</v>
      </c>
      <c r="AE259">
        <f>IFERROR((IFERROR(VLOOKUP(A259,'2024-2023'!$B$3:$LN$4660,100,0),"")),"")</f>
        <v>4844</v>
      </c>
      <c r="AF259">
        <f>IFERROR(VLOOKUP(A259,'2024-2023'!$B$3:$LN$4660,99,0),"")</f>
        <v>8176</v>
      </c>
      <c r="AG259">
        <f>IFERROR((IFERROR(VLOOKUP(A259,'2020-2019'!$B$3:$LN$4660,'2020-2019'!$X$1,0),"")+IFERROR(VLOOKUP(A259,'2020-2019'!$B$3:$LN$4660,'2020-2019'!$AN$1,0),"")),"")</f>
        <v>0</v>
      </c>
      <c r="AH259">
        <f>IFERROR((IFERROR(VLOOKUP(A259,'2022-2021'!$B$3:$LN$4660,24,0),"")+IFERROR(VLOOKUP(A259,'2022-2021'!$B$3:$LN$4660,40,0),"")),"")</f>
        <v>0</v>
      </c>
      <c r="AI259">
        <f>IFERROR((IFERROR(VLOOKUP(A259,'2022-2021'!$B$3:$LN$4660,23,0),"")+IFERROR(VLOOKUP(A259,'2022-2021'!$B$3:$LN$4660,39,0),"")),"")</f>
        <v>0</v>
      </c>
      <c r="AJ259">
        <f>IFERROR((IFERROR(VLOOKUP(A259,'2024-2023'!$B$3:$LN$4660,24,0),"")+IFERROR(VLOOKUP(A259,'2024-2023'!$B$3:$LN$4660,40,0),"")),"")</f>
        <v>0</v>
      </c>
      <c r="AK259">
        <f>IFERROR((IFERROR(VLOOKUP(A259,'2024-2023'!$B$3:$LN$4660,23,0),"")+IFERROR(VLOOKUP(A259,'2024-2023'!$B$3:$LN$4660,39,0),"")),"")</f>
        <v>0</v>
      </c>
      <c r="AL259">
        <f>IFERROR(VLOOKUP(A259,'2020-2019'!$B$3:$LN$466,'2020-2019'!$AM$1,0),"")</f>
        <v>10412</v>
      </c>
      <c r="AM259">
        <f>IFERROR(VLOOKUP(A259,'2022-2021'!$B$3:$LN$4660,38,0),"")</f>
        <v>16819</v>
      </c>
      <c r="AN259">
        <f>IFERROR(VLOOKUP(A259,'2022-2021'!$B$3:$LN$4660,37,0),"")</f>
        <v>21420</v>
      </c>
      <c r="AO259">
        <f>IFERROR(VLOOKUP(A259,'2024-2023'!$B$3:$LN$4660,38,0),"")</f>
        <v>22756</v>
      </c>
      <c r="AP259">
        <f>IFERROR(VLOOKUP(A259,'2024-2023'!$B$3:$LN$4660,37,0),"")</f>
        <v>20221</v>
      </c>
      <c r="AQ259">
        <f>IFERROR((IFERROR(VLOOKUP(A259,'2020-2019'!$B$3:$LN$466,'2020-2019'!$BL$1,0),"")+IFERROR(VLOOKUP(A259,'2020-2019'!$B$3:$LN$466,'2020-2019'!$BV$1,0),"")),"")</f>
        <v>0</v>
      </c>
      <c r="AR259" s="5">
        <f t="shared" si="28"/>
        <v>1.929</v>
      </c>
      <c r="AS259" t="str">
        <f>IFERROR(VLOOKUP(A259,риски!$G$2:$H$642,2,0),"")</f>
        <v>низкий</v>
      </c>
      <c r="AT259" t="str">
        <f>IFERROR(VLOOKUP(A259,Реест!A319:$P$30000,15,0),"")</f>
        <v>pdpgrupp.ru</v>
      </c>
      <c r="AU259" t="str">
        <f>IFERROR(VLOOKUP(A259,old!$A$3:$AU$2001,47,0),"")</f>
        <v>image185</v>
      </c>
      <c r="AV259" s="3" t="str">
        <f t="shared" si="29"/>
        <v/>
      </c>
      <c r="AW259" t="str">
        <f t="shared" si="30"/>
        <v xml:space="preserve"> ООО ПКО «ПДП ГРУПП» зарегистрировано по адресу: 656038, Алтайский край, г Барнаул, пр-кт Комсомольский, д 120, 104. Генеральным директором является Зуб София Владимировна. Рост доходов компании за 5 лет: 192,9%. ФССП присвоил низкий уровень риска для данного ПКО.</v>
      </c>
      <c r="AX259" t="s">
        <v>22954</v>
      </c>
      <c r="AY259">
        <f>VLOOKUP(A259,'2024-2023'!$B$2:$NY$583,'2024-2023'!$BH$1,0)</f>
        <v>11599</v>
      </c>
      <c r="AZ259">
        <f>VLOOKUP(A259,'2024-2023'!$B$2:$NY$583,71,0)</f>
        <v>0</v>
      </c>
      <c r="BA259">
        <f>VLOOKUP(A259,'2024-2023'!$B$2:$NY$583,79,0)</f>
        <v>0</v>
      </c>
      <c r="BB259">
        <f t="shared" si="31"/>
        <v>0</v>
      </c>
      <c r="BC259" s="6">
        <f t="shared" si="32"/>
        <v>0.38580000000000003</v>
      </c>
      <c r="BD259" s="6">
        <f t="shared" si="33"/>
        <v>0.68705882352941172</v>
      </c>
      <c r="BE259" t="str">
        <f t="shared" si="34"/>
        <v>Малая фирма</v>
      </c>
    </row>
    <row r="260" spans="1:57">
      <c r="A260" s="10">
        <v>9706004571</v>
      </c>
      <c r="B260">
        <v>355</v>
      </c>
      <c r="C260" t="s">
        <v>2177</v>
      </c>
      <c r="D260">
        <v>9706004571</v>
      </c>
      <c r="E260" t="s">
        <v>15166</v>
      </c>
      <c r="F260" t="s">
        <v>14256</v>
      </c>
      <c r="G260" s="7">
        <v>43840</v>
      </c>
      <c r="H260">
        <v>6</v>
      </c>
      <c r="I260" t="s">
        <v>73</v>
      </c>
      <c r="J260" t="s">
        <v>5410</v>
      </c>
      <c r="K260" t="s">
        <v>5410</v>
      </c>
      <c r="L260" t="s">
        <v>2181</v>
      </c>
      <c r="M260">
        <f>VLOOKUP(D260,УК!$A$1:$B$599,2,0)/1000</f>
        <v>10</v>
      </c>
      <c r="R260" s="10">
        <f>IFERROR(IFERROR(VLOOKUP(A260,'2020-2019'!$B$3:$LN$466,108,0),"")+IFERROR(VLOOKUP(A260,'2020-2019'!$B$3:$LN$1000,91,0),""),"")</f>
        <v>12007</v>
      </c>
      <c r="S260" s="10">
        <f>IFERROR(IFERROR(VLOOKUP(A260,'2022-2021'!$B$3:$LN$1000,108,0),"")+IFERROR(VLOOKUP(A260,'2022-2021'!$B$3:$LN$1000,92,0),""),"")</f>
        <v>7161</v>
      </c>
      <c r="T260" s="10">
        <f>IFERROR(IFERROR(VLOOKUP(A260,'2022-2021'!$B$3:$LN$1000,107,0),"")+IFERROR(VLOOKUP(A260,'2022-2021'!$B$3:$LN$1000,91,0),""),"")</f>
        <v>6829</v>
      </c>
      <c r="U260" s="10">
        <f>IFERROR(IFERROR(VLOOKUP(A260,'2024-2023'!$B$3:$LN$1000,108,0),"")+IFERROR(VLOOKUP(A260,'2024-2023'!$B$3:$LN$1000,92,0),""),"")</f>
        <v>8139</v>
      </c>
      <c r="V260" s="10">
        <f>IFERROR(IFERROR(VLOOKUP(A260,'2024-2023'!$B$3:$LN$1000,107,0),"")+IFERROR(VLOOKUP(A260,'2024-2023'!$B$3:$LN$1000,91,0),""),"")</f>
        <v>5320</v>
      </c>
      <c r="W260">
        <f>IFERROR(IFERROR(VLOOKUP(A260,'2020-2019'!$B$3:$LN$4660,93,0),"")+IFERROR(VLOOKUP(A260,'2020-2019'!$B$3:$LN$4660,109,0),""),"")</f>
        <v>2</v>
      </c>
      <c r="X260">
        <f>IFERROR(IFERROR(VLOOKUP(A260,'2022-2021'!$B$3:$LN$4660,94,0),"")+IFERROR(VLOOKUP(A260,'2022-2021'!$B$3:$LN$4660,110,0),""),"")</f>
        <v>4197</v>
      </c>
      <c r="Y260">
        <f>IFERROR(IFERROR(VLOOKUP(A260,'2022-2021'!$B$3:$LN$4660,109,0),"")+IFERROR(VLOOKUP(A260,'2022-2021'!$B$3:$LN$4660,93,0),""),"")</f>
        <v>5120</v>
      </c>
      <c r="Z260">
        <f>IFERROR((IFERROR(VLOOKUP(A260,'2024-2023'!$B$3:$LN$4660,110,0),"")+IFERROR(VLOOKUP(A260,'2024-2023'!$B$3:$LN$4660,94,0),"")),"")</f>
        <v>4548</v>
      </c>
      <c r="AA260">
        <f>IFERROR((IFERROR(VLOOKUP(A260,'2024-2023'!$B$3:$LN$4660,93,0),"")+IFERROR(VLOOKUP(A260,'2024-2023'!$B$3:$LN$4660,109,0),"")),"")</f>
        <v>4262</v>
      </c>
      <c r="AB260">
        <f>IFERROR((IFERROR(VLOOKUP(A260,'2020-2019'!$B$3:$LN$466,'2020-2019'!$CV$1,0),"")),"")</f>
        <v>11436</v>
      </c>
      <c r="AC260">
        <f>IFERROR((IFERROR(VLOOKUP(A260,'2022-2021'!$B$3:$LN$4660,100,0),"")),"")</f>
        <v>2924</v>
      </c>
      <c r="AD260">
        <f>IFERROR((IFERROR(VLOOKUP(A260,'2022-2021'!$B$3:$LN$4660,99,0),"")),"")</f>
        <v>1535</v>
      </c>
      <c r="AE260">
        <f>IFERROR((IFERROR(VLOOKUP(A260,'2024-2023'!$B$3:$LN$4660,100,0),"")),"")</f>
        <v>3376</v>
      </c>
      <c r="AF260">
        <f>IFERROR(VLOOKUP(A260,'2024-2023'!$B$3:$LN$4660,99,0),"")</f>
        <v>918</v>
      </c>
      <c r="AG260">
        <f>IFERROR((IFERROR(VLOOKUP(A260,'2020-2019'!$B$3:$LN$4660,'2020-2019'!$X$1,0),"")+IFERROR(VLOOKUP(A260,'2020-2019'!$B$3:$LN$4660,'2020-2019'!$AN$1,0),"")),"")</f>
        <v>0</v>
      </c>
      <c r="AH260">
        <f>IFERROR((IFERROR(VLOOKUP(A260,'2022-2021'!$B$3:$LN$4660,24,0),"")+IFERROR(VLOOKUP(A260,'2022-2021'!$B$3:$LN$4660,40,0),"")),"")</f>
        <v>0</v>
      </c>
      <c r="AI260">
        <f>IFERROR((IFERROR(VLOOKUP(A260,'2022-2021'!$B$3:$LN$4660,23,0),"")+IFERROR(VLOOKUP(A260,'2022-2021'!$B$3:$LN$4660,39,0),"")),"")</f>
        <v>0</v>
      </c>
      <c r="AJ260">
        <f>IFERROR((IFERROR(VLOOKUP(A260,'2024-2023'!$B$3:$LN$4660,24,0),"")+IFERROR(VLOOKUP(A260,'2024-2023'!$B$3:$LN$4660,40,0),"")),"")</f>
        <v>0</v>
      </c>
      <c r="AK260">
        <f>IFERROR((IFERROR(VLOOKUP(A260,'2024-2023'!$B$3:$LN$4660,23,0),"")+IFERROR(VLOOKUP(A260,'2024-2023'!$B$3:$LN$4660,39,0),"")),"")</f>
        <v>0</v>
      </c>
      <c r="AL260">
        <f>IFERROR(VLOOKUP(A260,'2020-2019'!$B$3:$LN$466,'2020-2019'!$AM$1,0),"")</f>
        <v>0</v>
      </c>
      <c r="AM260">
        <f>IFERROR(VLOOKUP(A260,'2022-2021'!$B$3:$LN$4660,38,0),"")</f>
        <v>10887</v>
      </c>
      <c r="AN260">
        <f>IFERROR(VLOOKUP(A260,'2022-2021'!$B$3:$LN$4660,37,0),"")</f>
        <v>19658</v>
      </c>
      <c r="AO260">
        <f>IFERROR(VLOOKUP(A260,'2024-2023'!$B$3:$LN$4660,38,0),"")</f>
        <v>18168</v>
      </c>
      <c r="AP260">
        <f>IFERROR(VLOOKUP(A260,'2024-2023'!$B$3:$LN$4660,37,0),"")</f>
        <v>10567</v>
      </c>
      <c r="AQ260">
        <f>IFERROR((IFERROR(VLOOKUP(A260,'2020-2019'!$B$3:$LN$466,'2020-2019'!$BL$1,0),"")+IFERROR(VLOOKUP(A260,'2020-2019'!$B$3:$LN$466,'2020-2019'!$BV$1,0),"")),"")</f>
        <v>7300</v>
      </c>
      <c r="AR260" s="5">
        <f t="shared" si="28"/>
        <v>0.443</v>
      </c>
      <c r="AS260" t="str">
        <f>IFERROR(VLOOKUP(A260,риски!$G$2:$H$642,2,0),"")</f>
        <v>низкий</v>
      </c>
      <c r="AT260" t="str">
        <f>IFERROR(VLOOKUP(A260,Реест!A320:$P$30000,15,0),"")</f>
        <v>finexlegal.ru</v>
      </c>
      <c r="AU260" t="str">
        <f>IFERROR(VLOOKUP(A260,old!$A$3:$AU$2001,47,0),"")</f>
        <v>image163</v>
      </c>
      <c r="AV260" s="3" t="str">
        <f t="shared" si="29"/>
        <v/>
      </c>
      <c r="AW260" t="str">
        <f t="shared" si="30"/>
        <v xml:space="preserve"> ООО ПКО «Финэкс» зарегистрировано по адресу: 119180, Город Москва, вн.тер. г. Муниципальный Округ Якиманка, ул Большая Полянка, дом 51А/9, э/пом/к/оф 8/I/1/А5М. Генеральным директором является Ячменёва Оксана Валерьевна. Рост доходов компании за 5 лет: 44,3%. Объем заемных средств компании на конец 2024 года: 7300 тыс. руб. ФССП присвоил низкий уровень риска для данного ПКО.</v>
      </c>
      <c r="AX260" t="s">
        <v>22957</v>
      </c>
      <c r="AY260">
        <f>VLOOKUP(A260,'2024-2023'!$B$2:$NY$583,'2024-2023'!$BH$1,0)</f>
        <v>11148</v>
      </c>
      <c r="AZ260">
        <f>VLOOKUP(A260,'2024-2023'!$B$2:$NY$583,71,0)</f>
        <v>0</v>
      </c>
      <c r="BA260">
        <f>VLOOKUP(A260,'2024-2023'!$B$2:$NY$583,79,0)</f>
        <v>0</v>
      </c>
      <c r="BB260">
        <f t="shared" si="31"/>
        <v>0</v>
      </c>
      <c r="BC260" s="6">
        <f t="shared" si="32"/>
        <v>8.8599999999999998E-2</v>
      </c>
      <c r="BD260" s="6">
        <f t="shared" si="33"/>
        <v>0.1725563909774436</v>
      </c>
      <c r="BE260" t="str">
        <f t="shared" si="34"/>
        <v>Малая фирма</v>
      </c>
    </row>
    <row r="261" spans="1:57">
      <c r="A261" s="10">
        <v>2536317839</v>
      </c>
      <c r="B261">
        <v>424</v>
      </c>
      <c r="C261" t="s">
        <v>2191</v>
      </c>
      <c r="D261">
        <v>2536317839</v>
      </c>
      <c r="E261" t="s">
        <v>15168</v>
      </c>
      <c r="F261" t="s">
        <v>14258</v>
      </c>
      <c r="G261" s="7">
        <v>43621</v>
      </c>
      <c r="H261">
        <v>7</v>
      </c>
      <c r="I261" t="s">
        <v>73</v>
      </c>
      <c r="J261" t="s">
        <v>5479</v>
      </c>
      <c r="K261" t="s">
        <v>7342</v>
      </c>
      <c r="L261" t="s">
        <v>2195</v>
      </c>
      <c r="M261">
        <f>VLOOKUP(D261,УК!$A$1:$B$599,2,0)/1000</f>
        <v>50</v>
      </c>
      <c r="R261" s="10">
        <f>IFERROR(IFERROR(VLOOKUP(A261,'2020-2019'!$B$3:$LN$466,108,0),"")+IFERROR(VLOOKUP(A261,'2020-2019'!$B$3:$LN$1000,91,0),""),"")</f>
        <v>0</v>
      </c>
      <c r="S261" s="10" t="str">
        <f>IFERROR(IFERROR(VLOOKUP(A261,'2022-2021'!$B$3:$LN$1000,108,0),"")+IFERROR(VLOOKUP(A261,'2022-2021'!$B$3:$LN$1000,92,0),""),"")</f>
        <v/>
      </c>
      <c r="T261" s="10" t="str">
        <f>IFERROR(IFERROR(VLOOKUP(A261,'2022-2021'!$B$3:$LN$1000,107,0),"")+IFERROR(VLOOKUP(A261,'2022-2021'!$B$3:$LN$1000,91,0),""),"")</f>
        <v/>
      </c>
      <c r="U261" s="10">
        <f>IFERROR(IFERROR(VLOOKUP(A261,'2024-2023'!$B$3:$LN$1000,108,0),"")+IFERROR(VLOOKUP(A261,'2024-2023'!$B$3:$LN$1000,92,0),""),"")</f>
        <v>2504</v>
      </c>
      <c r="V261" s="10">
        <f>IFERROR(IFERROR(VLOOKUP(A261,'2024-2023'!$B$3:$LN$1000,107,0),"")+IFERROR(VLOOKUP(A261,'2024-2023'!$B$3:$LN$1000,91,0),""),"")</f>
        <v>1645</v>
      </c>
      <c r="W261">
        <f>IFERROR(IFERROR(VLOOKUP(A261,'2020-2019'!$B$3:$LN$4660,93,0),"")+IFERROR(VLOOKUP(A261,'2020-2019'!$B$3:$LN$4660,109,0),""),"")</f>
        <v>16</v>
      </c>
      <c r="X261" t="str">
        <f>IFERROR(IFERROR(VLOOKUP(A261,'2022-2021'!$B$3:$LN$4660,94,0),"")+IFERROR(VLOOKUP(A261,'2022-2021'!$B$3:$LN$4660,110,0),""),"")</f>
        <v/>
      </c>
      <c r="Y261" t="str">
        <f>IFERROR(IFERROR(VLOOKUP(A261,'2022-2021'!$B$3:$LN$4660,109,0),"")+IFERROR(VLOOKUP(A261,'2022-2021'!$B$3:$LN$4660,93,0),""),"")</f>
        <v/>
      </c>
      <c r="Z261">
        <f>IFERROR((IFERROR(VLOOKUP(A261,'2024-2023'!$B$3:$LN$4660,110,0),"")+IFERROR(VLOOKUP(A261,'2024-2023'!$B$3:$LN$4660,94,0),"")),"")</f>
        <v>2069</v>
      </c>
      <c r="AA261">
        <f>IFERROR((IFERROR(VLOOKUP(A261,'2024-2023'!$B$3:$LN$4660,93,0),"")+IFERROR(VLOOKUP(A261,'2024-2023'!$B$3:$LN$4660,109,0),"")),"")</f>
        <v>1133</v>
      </c>
      <c r="AB261">
        <f>IFERROR((IFERROR(VLOOKUP(A261,'2020-2019'!$B$3:$LN$466,'2020-2019'!$CV$1,0),"")),"")</f>
        <v>-413</v>
      </c>
      <c r="AC261" t="str">
        <f>IFERROR((IFERROR(VLOOKUP(A261,'2022-2021'!$B$3:$LN$4660,100,0),"")),"")</f>
        <v/>
      </c>
      <c r="AD261" t="str">
        <f>IFERROR((IFERROR(VLOOKUP(A261,'2022-2021'!$B$3:$LN$4660,99,0),"")),"")</f>
        <v/>
      </c>
      <c r="AE261">
        <f>IFERROR((IFERROR(VLOOKUP(A261,'2024-2023'!$B$3:$LN$4660,100,0),"")),"")</f>
        <v>327</v>
      </c>
      <c r="AF261">
        <f>IFERROR(VLOOKUP(A261,'2024-2023'!$B$3:$LN$4660,99,0),"")</f>
        <v>413</v>
      </c>
      <c r="AG261">
        <f>IFERROR((IFERROR(VLOOKUP(A261,'2020-2019'!$B$3:$LN$4660,'2020-2019'!$X$1,0),"")+IFERROR(VLOOKUP(A261,'2020-2019'!$B$3:$LN$4660,'2020-2019'!$AN$1,0),"")),"")</f>
        <v>0</v>
      </c>
      <c r="AH261" t="str">
        <f>IFERROR((IFERROR(VLOOKUP(A261,'2022-2021'!$B$3:$LN$4660,24,0),"")+IFERROR(VLOOKUP(A261,'2022-2021'!$B$3:$LN$4660,40,0),"")),"")</f>
        <v/>
      </c>
      <c r="AI261" t="str">
        <f>IFERROR((IFERROR(VLOOKUP(A261,'2022-2021'!$B$3:$LN$4660,23,0),"")+IFERROR(VLOOKUP(A261,'2022-2021'!$B$3:$LN$4660,39,0),"")),"")</f>
        <v/>
      </c>
      <c r="AJ261">
        <f>IFERROR((IFERROR(VLOOKUP(A261,'2024-2023'!$B$3:$LN$4660,24,0),"")+IFERROR(VLOOKUP(A261,'2024-2023'!$B$3:$LN$4660,40,0),"")),"")</f>
        <v>0</v>
      </c>
      <c r="AK261">
        <f>IFERROR((IFERROR(VLOOKUP(A261,'2024-2023'!$B$3:$LN$4660,23,0),"")+IFERROR(VLOOKUP(A261,'2024-2023'!$B$3:$LN$4660,39,0),"")),"")</f>
        <v>0</v>
      </c>
      <c r="AL261">
        <f>IFERROR(VLOOKUP(A261,'2020-2019'!$B$3:$LN$466,'2020-2019'!$AM$1,0),"")</f>
        <v>11190</v>
      </c>
      <c r="AM261" t="str">
        <f>IFERROR(VLOOKUP(A261,'2022-2021'!$B$3:$LN$4660,38,0),"")</f>
        <v/>
      </c>
      <c r="AN261" t="str">
        <f>IFERROR(VLOOKUP(A261,'2022-2021'!$B$3:$LN$4660,37,0),"")</f>
        <v/>
      </c>
      <c r="AO261">
        <f>IFERROR(VLOOKUP(A261,'2024-2023'!$B$3:$LN$4660,38,0),"")</f>
        <v>12320</v>
      </c>
      <c r="AP261">
        <f>IFERROR(VLOOKUP(A261,'2024-2023'!$B$3:$LN$4660,37,0),"")</f>
        <v>12626</v>
      </c>
      <c r="AQ261">
        <f>IFERROR((IFERROR(VLOOKUP(A261,'2020-2019'!$B$3:$LN$466,'2020-2019'!$BL$1,0),"")+IFERROR(VLOOKUP(A261,'2020-2019'!$B$3:$LN$466,'2020-2019'!$BV$1,0),"")),"")</f>
        <v>723</v>
      </c>
      <c r="AR261" s="5">
        <f t="shared" si="28"/>
        <v>0.65700000000000003</v>
      </c>
      <c r="AS261" t="str">
        <f>IFERROR(VLOOKUP(A261,риски!$G$2:$H$642,2,0),"")</f>
        <v>низкий</v>
      </c>
      <c r="AT261" t="str">
        <f>IFERROR(VLOOKUP(A261,Реест!A322:$P$30000,15,0),"")</f>
        <v>dv-capital.ru</v>
      </c>
      <c r="AU261" t="str">
        <f>IFERROR(VLOOKUP(A261,old!$A$3:$AU$2001,47,0),"")</f>
        <v>image270</v>
      </c>
      <c r="AV261" s="3" t="str">
        <f t="shared" si="29"/>
        <v/>
      </c>
      <c r="AW261" t="str">
        <f t="shared" si="30"/>
        <v xml:space="preserve"> ООО ПКО «ДВК» зарегистрировано по адресу: 690091, Приморский край, Владивосток г, Светланская ул, дом 51, офис 3. Генеральным директором является Смолик Кирилл Михайлович. Рост доходов компании за 5 лет: 65,7%. Объем заемных средств компании на конец 2024 года: 723 тыс. руб. ФССП присвоил низкий уровень риска для данного ПКО.</v>
      </c>
      <c r="AX261" t="s">
        <v>22922</v>
      </c>
      <c r="AY261">
        <f>VLOOKUP(A261,'2024-2023'!$B$2:$NY$583,'2024-2023'!$BH$1,0)</f>
        <v>11346</v>
      </c>
      <c r="AZ261">
        <f>VLOOKUP(A261,'2024-2023'!$B$2:$NY$583,71,0)</f>
        <v>0</v>
      </c>
      <c r="BA261">
        <f>VLOOKUP(A261,'2024-2023'!$B$2:$NY$583,79,0)</f>
        <v>0</v>
      </c>
      <c r="BB261">
        <f t="shared" si="31"/>
        <v>0</v>
      </c>
      <c r="BC261" s="6">
        <f t="shared" si="32"/>
        <v>0.13140000000000002</v>
      </c>
      <c r="BD261" s="6">
        <f t="shared" si="33"/>
        <v>0.25106382978723402</v>
      </c>
      <c r="BE261" t="str">
        <f t="shared" si="34"/>
        <v>Малая фирма</v>
      </c>
    </row>
    <row r="262" spans="1:57">
      <c r="A262" s="10">
        <v>7804630189</v>
      </c>
      <c r="B262">
        <v>204</v>
      </c>
      <c r="C262" t="s">
        <v>2198</v>
      </c>
      <c r="D262">
        <v>7804630189</v>
      </c>
      <c r="E262" t="s">
        <v>15169</v>
      </c>
      <c r="F262" t="s">
        <v>14261</v>
      </c>
      <c r="G262" s="7">
        <v>43403</v>
      </c>
      <c r="H262">
        <v>7</v>
      </c>
      <c r="I262" t="s">
        <v>73</v>
      </c>
      <c r="J262" t="s">
        <v>5023</v>
      </c>
      <c r="K262" t="s">
        <v>5023</v>
      </c>
      <c r="L262" t="s">
        <v>3996</v>
      </c>
      <c r="M262">
        <f>VLOOKUP(D262,УК!$A$1:$B$599,2,0)/1000</f>
        <v>10000</v>
      </c>
      <c r="R262" s="10">
        <f>IFERROR(IFERROR(VLOOKUP(A262,'2020-2019'!$B$3:$LN$466,108,0),"")+IFERROR(VLOOKUP(A262,'2020-2019'!$B$3:$LN$1000,91,0),""),"")</f>
        <v>670</v>
      </c>
      <c r="S262" s="10">
        <f>IFERROR(IFERROR(VLOOKUP(A262,'2022-2021'!$B$3:$LN$1000,108,0),"")+IFERROR(VLOOKUP(A262,'2022-2021'!$B$3:$LN$1000,92,0),""),"")</f>
        <v>1775</v>
      </c>
      <c r="T262" s="10">
        <f>IFERROR(IFERROR(VLOOKUP(A262,'2022-2021'!$B$3:$LN$1000,107,0),"")+IFERROR(VLOOKUP(A262,'2022-2021'!$B$3:$LN$1000,91,0),""),"")</f>
        <v>18069</v>
      </c>
      <c r="U262" s="10">
        <f>IFERROR(IFERROR(VLOOKUP(A262,'2024-2023'!$B$3:$LN$1000,108,0),"")+IFERROR(VLOOKUP(A262,'2024-2023'!$B$3:$LN$1000,92,0),""),"")</f>
        <v>37393</v>
      </c>
      <c r="V262" s="10">
        <f>IFERROR(IFERROR(VLOOKUP(A262,'2024-2023'!$B$3:$LN$1000,107,0),"")+IFERROR(VLOOKUP(A262,'2024-2023'!$B$3:$LN$1000,91,0),""),"")</f>
        <v>102065</v>
      </c>
      <c r="W262">
        <f>IFERROR(IFERROR(VLOOKUP(A262,'2020-2019'!$B$3:$LN$4660,93,0),"")+IFERROR(VLOOKUP(A262,'2020-2019'!$B$3:$LN$4660,109,0),""),"")</f>
        <v>600</v>
      </c>
      <c r="X262">
        <f>IFERROR(IFERROR(VLOOKUP(A262,'2022-2021'!$B$3:$LN$4660,94,0),"")+IFERROR(VLOOKUP(A262,'2022-2021'!$B$3:$LN$4660,110,0),""),"")</f>
        <v>1576</v>
      </c>
      <c r="Y262">
        <f>IFERROR(IFERROR(VLOOKUP(A262,'2022-2021'!$B$3:$LN$4660,109,0),"")+IFERROR(VLOOKUP(A262,'2022-2021'!$B$3:$LN$4660,93,0),""),"")</f>
        <v>9257</v>
      </c>
      <c r="Z262">
        <f>IFERROR((IFERROR(VLOOKUP(A262,'2024-2023'!$B$3:$LN$4660,110,0),"")+IFERROR(VLOOKUP(A262,'2024-2023'!$B$3:$LN$4660,94,0),"")),"")</f>
        <v>30304</v>
      </c>
      <c r="AA262">
        <f>IFERROR((IFERROR(VLOOKUP(A262,'2024-2023'!$B$3:$LN$4660,93,0),"")+IFERROR(VLOOKUP(A262,'2024-2023'!$B$3:$LN$4660,109,0),"")),"")</f>
        <v>25844</v>
      </c>
      <c r="AB262">
        <f>IFERROR((IFERROR(VLOOKUP(A262,'2020-2019'!$B$3:$LN$466,'2020-2019'!$CV$1,0),"")),"")</f>
        <v>-177</v>
      </c>
      <c r="AC262">
        <f>IFERROR((IFERROR(VLOOKUP(A262,'2022-2021'!$B$3:$LN$4660,100,0),"")),"")</f>
        <v>144</v>
      </c>
      <c r="AD262">
        <f>IFERROR((IFERROR(VLOOKUP(A262,'2022-2021'!$B$3:$LN$4660,99,0),"")),"")</f>
        <v>8636</v>
      </c>
      <c r="AE262">
        <f>IFERROR((IFERROR(VLOOKUP(A262,'2024-2023'!$B$3:$LN$4660,100,0),"")),"")</f>
        <v>7071</v>
      </c>
      <c r="AF262">
        <f>IFERROR(VLOOKUP(A262,'2024-2023'!$B$3:$LN$4660,99,0),"")</f>
        <v>76201</v>
      </c>
      <c r="AG262">
        <f>IFERROR((IFERROR(VLOOKUP(A262,'2020-2019'!$B$3:$LN$4660,'2020-2019'!$X$1,0),"")+IFERROR(VLOOKUP(A262,'2020-2019'!$B$3:$LN$4660,'2020-2019'!$AN$1,0),"")),"")</f>
        <v>0</v>
      </c>
      <c r="AH262">
        <f>IFERROR((IFERROR(VLOOKUP(A262,'2022-2021'!$B$3:$LN$4660,24,0),"")+IFERROR(VLOOKUP(A262,'2022-2021'!$B$3:$LN$4660,40,0),"")),"")</f>
        <v>0</v>
      </c>
      <c r="AI262">
        <f>IFERROR((IFERROR(VLOOKUP(A262,'2022-2021'!$B$3:$LN$4660,23,0),"")+IFERROR(VLOOKUP(A262,'2022-2021'!$B$3:$LN$4660,39,0),"")),"")</f>
        <v>4270</v>
      </c>
      <c r="AJ262">
        <f>IFERROR((IFERROR(VLOOKUP(A262,'2024-2023'!$B$3:$LN$4660,24,0),"")+IFERROR(VLOOKUP(A262,'2024-2023'!$B$3:$LN$4660,40,0),"")),"")</f>
        <v>4355</v>
      </c>
      <c r="AK262">
        <f>IFERROR((IFERROR(VLOOKUP(A262,'2024-2023'!$B$3:$LN$4660,23,0),"")+IFERROR(VLOOKUP(A262,'2024-2023'!$B$3:$LN$4660,39,0),"")),"")</f>
        <v>0</v>
      </c>
      <c r="AL262">
        <f>IFERROR(VLOOKUP(A262,'2020-2019'!$B$3:$LN$466,'2020-2019'!$AM$1,0),"")</f>
        <v>20392</v>
      </c>
      <c r="AM262">
        <f>IFERROR(VLOOKUP(A262,'2022-2021'!$B$3:$LN$4660,38,0),"")</f>
        <v>30460</v>
      </c>
      <c r="AN262">
        <f>IFERROR(VLOOKUP(A262,'2022-2021'!$B$3:$LN$4660,37,0),"")</f>
        <v>34012</v>
      </c>
      <c r="AO262">
        <f>IFERROR(VLOOKUP(A262,'2024-2023'!$B$3:$LN$4660,38,0),"")</f>
        <v>30389</v>
      </c>
      <c r="AP262">
        <f>IFERROR(VLOOKUP(A262,'2024-2023'!$B$3:$LN$4660,37,0),"")</f>
        <v>8142</v>
      </c>
      <c r="AQ262">
        <f>IFERROR((IFERROR(VLOOKUP(A262,'2020-2019'!$B$3:$LN$466,'2020-2019'!$BL$1,0),"")+IFERROR(VLOOKUP(A262,'2020-2019'!$B$3:$LN$466,'2020-2019'!$BV$1,0),"")),"")</f>
        <v>380</v>
      </c>
      <c r="AR262" s="5">
        <f t="shared" si="28"/>
        <v>152.33600000000001</v>
      </c>
      <c r="AS262" t="str">
        <f>IFERROR(VLOOKUP(A262,риски!$G$2:$H$642,2,0),"")</f>
        <v>низкий</v>
      </c>
      <c r="AT262" t="str">
        <f>IFERROR(VLOOKUP(A262,Реест!A323:$P$30000,15,0),"")</f>
        <v>kprimirenie.ru</v>
      </c>
      <c r="AU262" t="str">
        <f>IFERROR(VLOOKUP(A262,old!$A$3:$AU$2001,47,0),"")</f>
        <v>image093</v>
      </c>
      <c r="AV262" s="3">
        <f t="shared" si="29"/>
        <v>0</v>
      </c>
      <c r="AW262" t="str">
        <f t="shared" si="30"/>
        <v xml:space="preserve"> ООО ПКО «Агентство К «Примирение» зарегистрировано по адресу: 196128, Город Санкт-Петербург, вн.тер. г. Муниципальный Округ Новоизмайловское, ул Кузнецовская, дом 11, литера А, помещение 40Н. Генеральным директором является Княжецкий Владимир Андреевич. Рост доходов компании за 5 лет: 15233,6%. Объем заемных средств компании на конец 2024 года: 380 тыс. руб. ФССП присвоил низкий уровень риска для данного ПКО.</v>
      </c>
      <c r="AX262" t="s">
        <v>22918</v>
      </c>
      <c r="AY262">
        <f>VLOOKUP(A262,'2024-2023'!$B$2:$NY$583,'2024-2023'!$BH$1,0)</f>
        <v>81081</v>
      </c>
      <c r="AZ262">
        <f>VLOOKUP(A262,'2024-2023'!$B$2:$NY$583,71,0)</f>
        <v>0</v>
      </c>
      <c r="BA262">
        <f>VLOOKUP(A262,'2024-2023'!$B$2:$NY$583,79,0)</f>
        <v>0</v>
      </c>
      <c r="BB262">
        <f t="shared" si="31"/>
        <v>0</v>
      </c>
      <c r="BC262" s="6">
        <f t="shared" si="32"/>
        <v>30.467200000000002</v>
      </c>
      <c r="BD262" s="6">
        <f t="shared" si="33"/>
        <v>0.74659285749277426</v>
      </c>
      <c r="BE262" t="str">
        <f t="shared" si="34"/>
        <v>Малая фирма</v>
      </c>
    </row>
    <row r="263" spans="1:57">
      <c r="A263" s="10">
        <v>2117003208</v>
      </c>
      <c r="B263">
        <v>435</v>
      </c>
      <c r="C263" t="s">
        <v>2205</v>
      </c>
      <c r="D263">
        <v>2117003208</v>
      </c>
      <c r="E263" t="s">
        <v>15170</v>
      </c>
      <c r="F263" t="s">
        <v>14262</v>
      </c>
      <c r="G263" s="7">
        <v>43887</v>
      </c>
      <c r="H263">
        <v>6</v>
      </c>
      <c r="I263" t="s">
        <v>73</v>
      </c>
      <c r="J263" t="s">
        <v>5491</v>
      </c>
      <c r="K263" t="s">
        <v>5491</v>
      </c>
      <c r="L263" t="s">
        <v>8742</v>
      </c>
      <c r="M263">
        <f>VLOOKUP(D263,УК!$A$1:$B$599,2,0)/1000</f>
        <v>10</v>
      </c>
      <c r="R263" s="10">
        <f>IFERROR(IFERROR(VLOOKUP(A263,'2020-2019'!$B$3:$LN$466,108,0),"")+IFERROR(VLOOKUP(A263,'2020-2019'!$B$3:$LN$1000,91,0),""),"")</f>
        <v>0</v>
      </c>
      <c r="S263" s="10">
        <f>IFERROR(IFERROR(VLOOKUP(A263,'2022-2021'!$B$3:$LN$1000,108,0),"")+IFERROR(VLOOKUP(A263,'2022-2021'!$B$3:$LN$1000,92,0),""),"")</f>
        <v>48</v>
      </c>
      <c r="T263" s="10">
        <f>IFERROR(IFERROR(VLOOKUP(A263,'2022-2021'!$B$3:$LN$1000,107,0),"")+IFERROR(VLOOKUP(A263,'2022-2021'!$B$3:$LN$1000,91,0),""),"")</f>
        <v>487</v>
      </c>
      <c r="U263" s="10">
        <f>IFERROR(IFERROR(VLOOKUP(A263,'2024-2023'!$B$3:$LN$1000,108,0),"")+IFERROR(VLOOKUP(A263,'2024-2023'!$B$3:$LN$1000,92,0),""),"")</f>
        <v>1641</v>
      </c>
      <c r="V263" s="10">
        <f>IFERROR(IFERROR(VLOOKUP(A263,'2024-2023'!$B$3:$LN$1000,107,0),"")+IFERROR(VLOOKUP(A263,'2024-2023'!$B$3:$LN$1000,91,0),""),"")</f>
        <v>1171</v>
      </c>
      <c r="W263">
        <f>IFERROR(IFERROR(VLOOKUP(A263,'2020-2019'!$B$3:$LN$4660,93,0),"")+IFERROR(VLOOKUP(A263,'2020-2019'!$B$3:$LN$4660,109,0),""),"")</f>
        <v>106</v>
      </c>
      <c r="X263">
        <f>IFERROR(IFERROR(VLOOKUP(A263,'2022-2021'!$B$3:$LN$4660,94,0),"")+IFERROR(VLOOKUP(A263,'2022-2021'!$B$3:$LN$4660,110,0),""),"")</f>
        <v>4</v>
      </c>
      <c r="Y263">
        <f>IFERROR(IFERROR(VLOOKUP(A263,'2022-2021'!$B$3:$LN$4660,109,0),"")+IFERROR(VLOOKUP(A263,'2022-2021'!$B$3:$LN$4660,93,0),""),"")</f>
        <v>15</v>
      </c>
      <c r="Z263">
        <f>IFERROR((IFERROR(VLOOKUP(A263,'2024-2023'!$B$3:$LN$4660,110,0),"")+IFERROR(VLOOKUP(A263,'2024-2023'!$B$3:$LN$4660,94,0),"")),"")</f>
        <v>3</v>
      </c>
      <c r="AA263">
        <f>IFERROR((IFERROR(VLOOKUP(A263,'2024-2023'!$B$3:$LN$4660,93,0),"")+IFERROR(VLOOKUP(A263,'2024-2023'!$B$3:$LN$4660,109,0),"")),"")</f>
        <v>60</v>
      </c>
      <c r="AB263">
        <f>IFERROR((IFERROR(VLOOKUP(A263,'2020-2019'!$B$3:$LN$466,'2020-2019'!$CV$1,0),"")),"")</f>
        <v>-176</v>
      </c>
      <c r="AC263">
        <f>IFERROR((IFERROR(VLOOKUP(A263,'2022-2021'!$B$3:$LN$4660,100,0),"")),"")</f>
        <v>-33</v>
      </c>
      <c r="AD263">
        <f>IFERROR((IFERROR(VLOOKUP(A263,'2022-2021'!$B$3:$LN$4660,99,0),"")),"")</f>
        <v>385</v>
      </c>
      <c r="AE263">
        <f>IFERROR((IFERROR(VLOOKUP(A263,'2024-2023'!$B$3:$LN$4660,100,0),"")),"")</f>
        <v>1486</v>
      </c>
      <c r="AF263">
        <f>IFERROR(VLOOKUP(A263,'2024-2023'!$B$3:$LN$4660,99,0),"")</f>
        <v>1228</v>
      </c>
      <c r="AG263">
        <f>IFERROR((IFERROR(VLOOKUP(A263,'2020-2019'!$B$3:$LN$4660,'2020-2019'!$X$1,0),"")+IFERROR(VLOOKUP(A263,'2020-2019'!$B$3:$LN$4660,'2020-2019'!$AN$1,0),"")),"")</f>
        <v>13814</v>
      </c>
      <c r="AH263">
        <f>IFERROR((IFERROR(VLOOKUP(A263,'2022-2021'!$B$3:$LN$4660,24,0),"")+IFERROR(VLOOKUP(A263,'2022-2021'!$B$3:$LN$4660,40,0),"")),"")</f>
        <v>13766</v>
      </c>
      <c r="AI263">
        <f>IFERROR((IFERROR(VLOOKUP(A263,'2022-2021'!$B$3:$LN$4660,23,0),"")+IFERROR(VLOOKUP(A263,'2022-2021'!$B$3:$LN$4660,39,0),"")),"")</f>
        <v>16770</v>
      </c>
      <c r="AJ263">
        <f>IFERROR((IFERROR(VLOOKUP(A263,'2024-2023'!$B$3:$LN$4660,24,0),"")+IFERROR(VLOOKUP(A263,'2024-2023'!$B$3:$LN$4660,40,0),"")),"")</f>
        <v>17769</v>
      </c>
      <c r="AK263">
        <f>IFERROR((IFERROR(VLOOKUP(A263,'2024-2023'!$B$3:$LN$4660,23,0),"")+IFERROR(VLOOKUP(A263,'2024-2023'!$B$3:$LN$4660,39,0),"")),"")</f>
        <v>18496</v>
      </c>
      <c r="AL263">
        <f>IFERROR(VLOOKUP(A263,'2020-2019'!$B$3:$LN$466,'2020-2019'!$AM$1,0),"")</f>
        <v>0</v>
      </c>
      <c r="AM263">
        <f>IFERROR(VLOOKUP(A263,'2022-2021'!$B$3:$LN$4660,38,0),"")</f>
        <v>0</v>
      </c>
      <c r="AN263">
        <f>IFERROR(VLOOKUP(A263,'2022-2021'!$B$3:$LN$4660,37,0),"")</f>
        <v>0</v>
      </c>
      <c r="AO263">
        <f>IFERROR(VLOOKUP(A263,'2024-2023'!$B$3:$LN$4660,38,0),"")</f>
        <v>3</v>
      </c>
      <c r="AP263">
        <f>IFERROR(VLOOKUP(A263,'2024-2023'!$B$3:$LN$4660,37,0),"")</f>
        <v>0</v>
      </c>
      <c r="AQ263">
        <f>IFERROR((IFERROR(VLOOKUP(A263,'2020-2019'!$B$3:$LN$466,'2020-2019'!$BL$1,0),"")+IFERROR(VLOOKUP(A263,'2020-2019'!$B$3:$LN$466,'2020-2019'!$BV$1,0),"")),"")</f>
        <v>2622</v>
      </c>
      <c r="AR263" s="5">
        <f t="shared" ref="AR263:AR322" si="35">IFERROR(ROUND(IFERROR(V263/R263,IFERROR(V263/S263,IFERROR(V263/T263,IFERROR(V263/U263,"")))),3),"")</f>
        <v>24.396000000000001</v>
      </c>
      <c r="AS263" t="str">
        <f>IFERROR(VLOOKUP(A263,риски!$G$2:$H$642,2,0),"")</f>
        <v>низкий</v>
      </c>
      <c r="AT263" t="str">
        <f>IFERROR(VLOOKUP(A263,Реест!A324:$P$30000,15,0),"")</f>
        <v>павд.рф</v>
      </c>
      <c r="AU263" t="str">
        <f>IFERROR(VLOOKUP(A263,old!$A$3:$AU$2001,47,0),"")</f>
        <v>image1001</v>
      </c>
      <c r="AV263" s="3">
        <f t="shared" ref="AV263:AV322" si="36">IFERROR(AK263/AG263,IFERROR(AK263/AH263,IFERROR(AK263/AI263,IFERROR(AK263/AJ263,""))))</f>
        <v>1.3389315187490951</v>
      </c>
      <c r="AW263" t="str">
        <f t="shared" si="30"/>
        <v xml:space="preserve"> ООО «ПКО «Поволжское агентство по взысканию долгов» зарегистрировано по адресу: 429170, Чувашская Республика - Чувашия, Шемуршинский р-н, Шемурша с, Ленина ул, дом 27А. Генеральным директором является Поликарпов Анатолий Николаевич. Рост доходов компании за 5 лет: 2439,6%. Рост финансовых активов компании за 5 лет: 133,89%. Объем заемных средств компании на конец 2024 года: 2622 тыс. руб. ФССП присвоил низкий уровень риска для данного ПКО.</v>
      </c>
      <c r="AX263" t="s">
        <v>22943</v>
      </c>
      <c r="AY263">
        <f>VLOOKUP(A263,'2024-2023'!$B$2:$NY$583,'2024-2023'!$BH$1,0)</f>
        <v>2900</v>
      </c>
      <c r="AZ263">
        <f>VLOOKUP(A263,'2024-2023'!$B$2:$NY$583,71,0)</f>
        <v>5591</v>
      </c>
      <c r="BA263">
        <f>VLOOKUP(A263,'2024-2023'!$B$2:$NY$583,79,0)</f>
        <v>10023</v>
      </c>
      <c r="BB263">
        <f t="shared" si="31"/>
        <v>5.3841379310344823</v>
      </c>
      <c r="BC263" s="6">
        <f t="shared" si="32"/>
        <v>4.8792</v>
      </c>
      <c r="BD263" s="6">
        <f t="shared" si="33"/>
        <v>1.0486763450042698</v>
      </c>
      <c r="BE263" t="str">
        <f t="shared" si="34"/>
        <v>Малая фирма</v>
      </c>
    </row>
    <row r="264" spans="1:57">
      <c r="A264" s="10">
        <v>5024204901</v>
      </c>
      <c r="B264">
        <v>437</v>
      </c>
      <c r="C264" t="s">
        <v>2211</v>
      </c>
      <c r="D264">
        <v>5024204901</v>
      </c>
      <c r="E264" t="s">
        <v>15171</v>
      </c>
      <c r="F264" t="s">
        <v>14263</v>
      </c>
      <c r="G264" s="7">
        <v>43983</v>
      </c>
      <c r="H264">
        <v>6</v>
      </c>
      <c r="I264" t="s">
        <v>73</v>
      </c>
      <c r="J264" t="s">
        <v>5486</v>
      </c>
      <c r="K264" t="s">
        <v>5486</v>
      </c>
      <c r="L264" t="s">
        <v>8744</v>
      </c>
      <c r="M264">
        <f>VLOOKUP(D264,УК!$A$1:$B$599,2,0)/1000</f>
        <v>300</v>
      </c>
      <c r="R264" s="10">
        <f>IFERROR(IFERROR(VLOOKUP(A264,'2020-2019'!$B$3:$LN$466,108,0),"")+IFERROR(VLOOKUP(A264,'2020-2019'!$B$3:$LN$1000,91,0),""),"")</f>
        <v>13053</v>
      </c>
      <c r="S264" s="10">
        <f>IFERROR(IFERROR(VLOOKUP(A264,'2022-2021'!$B$3:$LN$1000,108,0),"")+IFERROR(VLOOKUP(A264,'2022-2021'!$B$3:$LN$1000,92,0),""),"")</f>
        <v>2527</v>
      </c>
      <c r="T264" s="10">
        <f>IFERROR(IFERROR(VLOOKUP(A264,'2022-2021'!$B$3:$LN$1000,107,0),"")+IFERROR(VLOOKUP(A264,'2022-2021'!$B$3:$LN$1000,91,0),""),"")</f>
        <v>5635</v>
      </c>
      <c r="U264" s="10">
        <f>IFERROR(IFERROR(VLOOKUP(A264,'2024-2023'!$B$3:$LN$1000,108,0),"")+IFERROR(VLOOKUP(A264,'2024-2023'!$B$3:$LN$1000,92,0),""),"")</f>
        <v>1401</v>
      </c>
      <c r="V264" s="10">
        <f>IFERROR(IFERROR(VLOOKUP(A264,'2024-2023'!$B$3:$LN$1000,107,0),"")+IFERROR(VLOOKUP(A264,'2024-2023'!$B$3:$LN$1000,91,0),""),"")</f>
        <v>1394</v>
      </c>
      <c r="W264">
        <f>IFERROR(IFERROR(VLOOKUP(A264,'2020-2019'!$B$3:$LN$4660,93,0),"")+IFERROR(VLOOKUP(A264,'2020-2019'!$B$3:$LN$4660,109,0),""),"")</f>
        <v>6</v>
      </c>
      <c r="X264">
        <f>IFERROR(IFERROR(VLOOKUP(A264,'2022-2021'!$B$3:$LN$4660,94,0),"")+IFERROR(VLOOKUP(A264,'2022-2021'!$B$3:$LN$4660,110,0),""),"")</f>
        <v>36</v>
      </c>
      <c r="Y264">
        <f>IFERROR(IFERROR(VLOOKUP(A264,'2022-2021'!$B$3:$LN$4660,109,0),"")+IFERROR(VLOOKUP(A264,'2022-2021'!$B$3:$LN$4660,93,0),""),"")</f>
        <v>118</v>
      </c>
      <c r="Z264">
        <f>IFERROR((IFERROR(VLOOKUP(A264,'2024-2023'!$B$3:$LN$4660,110,0),"")+IFERROR(VLOOKUP(A264,'2024-2023'!$B$3:$LN$4660,94,0),"")),"")</f>
        <v>61</v>
      </c>
      <c r="AA264">
        <f>IFERROR((IFERROR(VLOOKUP(A264,'2024-2023'!$B$3:$LN$4660,93,0),"")+IFERROR(VLOOKUP(A264,'2024-2023'!$B$3:$LN$4660,109,0),"")),"")</f>
        <v>93</v>
      </c>
      <c r="AB264">
        <f>IFERROR((IFERROR(VLOOKUP(A264,'2020-2019'!$B$3:$LN$466,'2020-2019'!$CV$1,0),"")),"")</f>
        <v>13047</v>
      </c>
      <c r="AC264">
        <f>IFERROR((IFERROR(VLOOKUP(A264,'2022-2021'!$B$3:$LN$4660,100,0),"")),"")</f>
        <v>1490</v>
      </c>
      <c r="AD264">
        <f>IFERROR((IFERROR(VLOOKUP(A264,'2022-2021'!$B$3:$LN$4660,99,0),"")),"")</f>
        <v>3488</v>
      </c>
      <c r="AE264">
        <f>IFERROR((IFERROR(VLOOKUP(A264,'2024-2023'!$B$3:$LN$4660,100,0),"")),"")</f>
        <v>380</v>
      </c>
      <c r="AF264">
        <f>IFERROR(VLOOKUP(A264,'2024-2023'!$B$3:$LN$4660,99,0),"")</f>
        <v>-49</v>
      </c>
      <c r="AG264">
        <f>IFERROR((IFERROR(VLOOKUP(A264,'2020-2019'!$B$3:$LN$4660,'2020-2019'!$X$1,0),"")+IFERROR(VLOOKUP(A264,'2020-2019'!$B$3:$LN$4660,'2020-2019'!$AN$1,0),"")),"")</f>
        <v>13132</v>
      </c>
      <c r="AH264">
        <f>IFERROR((IFERROR(VLOOKUP(A264,'2022-2021'!$B$3:$LN$4660,24,0),"")+IFERROR(VLOOKUP(A264,'2022-2021'!$B$3:$LN$4660,40,0),"")),"")</f>
        <v>13194</v>
      </c>
      <c r="AI264">
        <f>IFERROR((IFERROR(VLOOKUP(A264,'2022-2021'!$B$3:$LN$4660,23,0),"")+IFERROR(VLOOKUP(A264,'2022-2021'!$B$3:$LN$4660,39,0),"")),"")</f>
        <v>13132</v>
      </c>
      <c r="AJ264">
        <f>IFERROR((IFERROR(VLOOKUP(A264,'2024-2023'!$B$3:$LN$4660,24,0),"")+IFERROR(VLOOKUP(A264,'2024-2023'!$B$3:$LN$4660,40,0),"")),"")</f>
        <v>13327</v>
      </c>
      <c r="AK264">
        <f>IFERROR((IFERROR(VLOOKUP(A264,'2024-2023'!$B$3:$LN$4660,23,0),"")+IFERROR(VLOOKUP(A264,'2024-2023'!$B$3:$LN$4660,39,0),"")),"")</f>
        <v>13309</v>
      </c>
      <c r="AL264">
        <f>IFERROR(VLOOKUP(A264,'2020-2019'!$B$3:$LN$466,'2020-2019'!$AM$1,0),"")</f>
        <v>0</v>
      </c>
      <c r="AM264">
        <f>IFERROR(VLOOKUP(A264,'2022-2021'!$B$3:$LN$4660,38,0),"")</f>
        <v>425</v>
      </c>
      <c r="AN264">
        <f>IFERROR(VLOOKUP(A264,'2022-2021'!$B$3:$LN$4660,37,0),"")</f>
        <v>1880</v>
      </c>
      <c r="AO264">
        <f>IFERROR(VLOOKUP(A264,'2024-2023'!$B$3:$LN$4660,38,0),"")</f>
        <v>177</v>
      </c>
      <c r="AP264">
        <f>IFERROR(VLOOKUP(A264,'2024-2023'!$B$3:$LN$4660,37,0),"")</f>
        <v>86</v>
      </c>
      <c r="AQ264">
        <f>IFERROR((IFERROR(VLOOKUP(A264,'2020-2019'!$B$3:$LN$466,'2020-2019'!$BL$1,0),"")+IFERROR(VLOOKUP(A264,'2020-2019'!$B$3:$LN$466,'2020-2019'!$BV$1,0),"")),"")</f>
        <v>198</v>
      </c>
      <c r="AR264" s="5">
        <f t="shared" si="35"/>
        <v>0.107</v>
      </c>
      <c r="AS264" t="str">
        <f>IFERROR(VLOOKUP(A264,риски!$G$2:$H$642,2,0),"")</f>
        <v>низкий</v>
      </c>
      <c r="AT264" t="str">
        <f>IFERROR(VLOOKUP(A264,Реест!A325:$P$30000,15,0),"")</f>
        <v>alfa.credit</v>
      </c>
      <c r="AU264" t="str">
        <f>IFERROR(VLOOKUP(A264,old!$A$3:$AU$2001,47,0),"")</f>
        <v>image132</v>
      </c>
      <c r="AV264" s="3">
        <f t="shared" si="36"/>
        <v>1.0134785257386536</v>
      </c>
      <c r="AW264" t="str">
        <f t="shared" si="30"/>
        <v xml:space="preserve"> ООО ПКО «Альфа» зарегистрировано по адресу: 143402, Московская обл, г Красногорск, ул Пионерская, 10, Помещ. 1 комн 2. Генеральным директором является Арсентьев Евгений Валерьевич. Рост доходов компании за 5 лет: 10,7%. Рост финансовых активов компании за 5 лет: 101,35%. Объем заемных средств компании на конец 2024 года: 198 тыс. руб. ФССП присвоил низкий уровень риска для данного ПКО.</v>
      </c>
      <c r="AX264" t="s">
        <v>22917</v>
      </c>
      <c r="AY264">
        <f>VLOOKUP(A264,'2024-2023'!$B$2:$NY$583,'2024-2023'!$BH$1,0)</f>
        <v>13647</v>
      </c>
      <c r="AZ264">
        <f>VLOOKUP(A264,'2024-2023'!$B$2:$NY$583,71,0)</f>
        <v>70</v>
      </c>
      <c r="BA264">
        <f>VLOOKUP(A264,'2024-2023'!$B$2:$NY$583,79,0)</f>
        <v>26</v>
      </c>
      <c r="BB264">
        <f t="shared" si="31"/>
        <v>7.0345130797977579E-3</v>
      </c>
      <c r="BC264" s="6">
        <f t="shared" si="32"/>
        <v>2.1399999999999999E-2</v>
      </c>
      <c r="BD264" s="6">
        <f t="shared" si="33"/>
        <v>-3.5150645624103298E-2</v>
      </c>
      <c r="BE264" t="str">
        <f t="shared" si="34"/>
        <v>Малая фирма</v>
      </c>
    </row>
    <row r="265" spans="1:57">
      <c r="A265" s="10">
        <v>3255049294</v>
      </c>
      <c r="B265">
        <v>299</v>
      </c>
      <c r="C265" t="s">
        <v>2218</v>
      </c>
      <c r="D265">
        <v>3255049294</v>
      </c>
      <c r="E265" t="s">
        <v>15172</v>
      </c>
      <c r="F265" t="s">
        <v>14264</v>
      </c>
      <c r="G265" s="7">
        <v>38756</v>
      </c>
      <c r="H265">
        <v>20</v>
      </c>
      <c r="I265" t="s">
        <v>73</v>
      </c>
      <c r="J265" t="s">
        <v>5296</v>
      </c>
      <c r="K265" t="s">
        <v>5296</v>
      </c>
      <c r="L265" t="s">
        <v>2222</v>
      </c>
      <c r="M265">
        <f>VLOOKUP(D265,УК!$A$1:$B$599,2,0)/1000</f>
        <v>10437</v>
      </c>
      <c r="R265" s="10">
        <f>IFERROR(IFERROR(VLOOKUP(A265,'2020-2019'!$B$3:$LN$466,108,0),"")+IFERROR(VLOOKUP(A265,'2020-2019'!$B$3:$LN$1000,91,0),""),"")</f>
        <v>5016</v>
      </c>
      <c r="S265" s="10">
        <f>IFERROR(IFERROR(VLOOKUP(A265,'2022-2021'!$B$3:$LN$1000,108,0),"")+IFERROR(VLOOKUP(A265,'2022-2021'!$B$3:$LN$1000,92,0),""),"")</f>
        <v>8056</v>
      </c>
      <c r="T265" s="10">
        <f>IFERROR(IFERROR(VLOOKUP(A265,'2022-2021'!$B$3:$LN$1000,107,0),"")+IFERROR(VLOOKUP(A265,'2022-2021'!$B$3:$LN$1000,91,0),""),"")</f>
        <v>7326</v>
      </c>
      <c r="U265" s="10">
        <f>IFERROR(IFERROR(VLOOKUP(A265,'2024-2023'!$B$3:$LN$1000,108,0),"")+IFERROR(VLOOKUP(A265,'2024-2023'!$B$3:$LN$1000,92,0),""),"")</f>
        <v>13690</v>
      </c>
      <c r="V265" s="10">
        <f>IFERROR(IFERROR(VLOOKUP(A265,'2024-2023'!$B$3:$LN$1000,107,0),"")+IFERROR(VLOOKUP(A265,'2024-2023'!$B$3:$LN$1000,91,0),""),"")</f>
        <v>12633</v>
      </c>
      <c r="W265">
        <f>IFERROR(IFERROR(VLOOKUP(A265,'2020-2019'!$B$3:$LN$4660,93,0),"")+IFERROR(VLOOKUP(A265,'2020-2019'!$B$3:$LN$4660,109,0),""),"")</f>
        <v>6116</v>
      </c>
      <c r="X265">
        <f>IFERROR(IFERROR(VLOOKUP(A265,'2022-2021'!$B$3:$LN$4660,94,0),"")+IFERROR(VLOOKUP(A265,'2022-2021'!$B$3:$LN$4660,110,0),""),"")</f>
        <v>6820</v>
      </c>
      <c r="Y265">
        <f>IFERROR(IFERROR(VLOOKUP(A265,'2022-2021'!$B$3:$LN$4660,109,0),"")+IFERROR(VLOOKUP(A265,'2022-2021'!$B$3:$LN$4660,93,0),""),"")</f>
        <v>5379</v>
      </c>
      <c r="Z265">
        <f>IFERROR((IFERROR(VLOOKUP(A265,'2024-2023'!$B$3:$LN$4660,110,0),"")+IFERROR(VLOOKUP(A265,'2024-2023'!$B$3:$LN$4660,94,0),"")),"")</f>
        <v>9735</v>
      </c>
      <c r="AA265">
        <f>IFERROR((IFERROR(VLOOKUP(A265,'2024-2023'!$B$3:$LN$4660,93,0),"")+IFERROR(VLOOKUP(A265,'2024-2023'!$B$3:$LN$4660,109,0),"")),"")</f>
        <v>10311</v>
      </c>
      <c r="AB265">
        <f>IFERROR((IFERROR(VLOOKUP(A265,'2020-2019'!$B$3:$LN$466,'2020-2019'!$CV$1,0),"")),"")</f>
        <v>-231</v>
      </c>
      <c r="AC265">
        <f>IFERROR((IFERROR(VLOOKUP(A265,'2022-2021'!$B$3:$LN$4660,100,0),"")),"")</f>
        <v>747</v>
      </c>
      <c r="AD265">
        <f>IFERROR((IFERROR(VLOOKUP(A265,'2022-2021'!$B$3:$LN$4660,99,0),"")),"")</f>
        <v>1246</v>
      </c>
      <c r="AE265">
        <f>IFERROR((IFERROR(VLOOKUP(A265,'2024-2023'!$B$3:$LN$4660,100,0),"")),"")</f>
        <v>3158</v>
      </c>
      <c r="AF265">
        <f>IFERROR(VLOOKUP(A265,'2024-2023'!$B$3:$LN$4660,99,0),"")</f>
        <v>1478</v>
      </c>
      <c r="AG265">
        <f>IFERROR((IFERROR(VLOOKUP(A265,'2020-2019'!$B$3:$LN$4660,'2020-2019'!$X$1,0),"")+IFERROR(VLOOKUP(A265,'2020-2019'!$B$3:$LN$4660,'2020-2019'!$AN$1,0),"")),"")</f>
        <v>0</v>
      </c>
      <c r="AH265">
        <f>IFERROR((IFERROR(VLOOKUP(A265,'2022-2021'!$B$3:$LN$4660,24,0),"")+IFERROR(VLOOKUP(A265,'2022-2021'!$B$3:$LN$4660,40,0),"")),"")</f>
        <v>0</v>
      </c>
      <c r="AI265">
        <f>IFERROR((IFERROR(VLOOKUP(A265,'2022-2021'!$B$3:$LN$4660,23,0),"")+IFERROR(VLOOKUP(A265,'2022-2021'!$B$3:$LN$4660,39,0),"")),"")</f>
        <v>0</v>
      </c>
      <c r="AJ265">
        <f>IFERROR((IFERROR(VLOOKUP(A265,'2024-2023'!$B$3:$LN$4660,24,0),"")+IFERROR(VLOOKUP(A265,'2024-2023'!$B$3:$LN$4660,40,0),"")),"")</f>
        <v>0</v>
      </c>
      <c r="AK265">
        <f>IFERROR((IFERROR(VLOOKUP(A265,'2024-2023'!$B$3:$LN$4660,23,0),"")+IFERROR(VLOOKUP(A265,'2024-2023'!$B$3:$LN$4660,39,0),"")),"")</f>
        <v>0</v>
      </c>
      <c r="AL265">
        <f>IFERROR(VLOOKUP(A265,'2020-2019'!$B$3:$LN$466,'2020-2019'!$AM$1,0),"")</f>
        <v>0</v>
      </c>
      <c r="AM265">
        <f>IFERROR(VLOOKUP(A265,'2022-2021'!$B$3:$LN$4660,38,0),"")</f>
        <v>854</v>
      </c>
      <c r="AN265">
        <f>IFERROR(VLOOKUP(A265,'2022-2021'!$B$3:$LN$4660,37,0),"")</f>
        <v>854</v>
      </c>
      <c r="AO265">
        <f>IFERROR(VLOOKUP(A265,'2024-2023'!$B$3:$LN$4660,38,0),"")</f>
        <v>404</v>
      </c>
      <c r="AP265">
        <f>IFERROR(VLOOKUP(A265,'2024-2023'!$B$3:$LN$4660,37,0),"")</f>
        <v>404</v>
      </c>
      <c r="AQ265">
        <f>IFERROR((IFERROR(VLOOKUP(A265,'2020-2019'!$B$3:$LN$466,'2020-2019'!$BL$1,0),"")+IFERROR(VLOOKUP(A265,'2020-2019'!$B$3:$LN$466,'2020-2019'!$BV$1,0),"")),"")</f>
        <v>100</v>
      </c>
      <c r="AR265" s="5">
        <f t="shared" si="35"/>
        <v>2.5190000000000001</v>
      </c>
      <c r="AS265" t="str">
        <f>IFERROR(VLOOKUP(A265,риски!$G$2:$H$642,2,0),"")</f>
        <v>низкий</v>
      </c>
      <c r="AT265" t="str">
        <f>IFERROR(VLOOKUP(A265,Реест!A326:$P$30000,15,0),"")</f>
        <v>mks32.ru</v>
      </c>
      <c r="AU265" t="str">
        <f>IFERROR(VLOOKUP(A265,old!$A$3:$AU$2001,47,0),"")</f>
        <v>image176</v>
      </c>
      <c r="AV265" s="3" t="str">
        <f t="shared" si="36"/>
        <v/>
      </c>
      <c r="AW265" t="str">
        <f t="shared" si="30"/>
        <v xml:space="preserve"> ООО ПКО «МКС» зарегистрировано по адресу: 241013, Брянская обл, г Брянск, ул Ульянова, 103, 11. Генеральным директором является Житомирский Евгений Евгеньевич. Рост доходов компании за 5 лет: 251,9%. Объем заемных средств компании на конец 2024 года: 100 тыс. руб. ФССП присвоил низкий уровень риска для данного ПКО.</v>
      </c>
      <c r="AX265" t="s">
        <v>22968</v>
      </c>
      <c r="AY265">
        <f>VLOOKUP(A265,'2024-2023'!$B$2:$NY$583,'2024-2023'!$BH$1,0)</f>
        <v>17073</v>
      </c>
      <c r="AZ265">
        <f>VLOOKUP(A265,'2024-2023'!$B$2:$NY$583,71,0)</f>
        <v>0</v>
      </c>
      <c r="BA265">
        <f>VLOOKUP(A265,'2024-2023'!$B$2:$NY$583,79,0)</f>
        <v>178</v>
      </c>
      <c r="BB265">
        <f t="shared" si="31"/>
        <v>1.0425818543899725E-2</v>
      </c>
      <c r="BC265" s="6">
        <f t="shared" si="32"/>
        <v>0.50380000000000003</v>
      </c>
      <c r="BD265" s="6">
        <f t="shared" si="33"/>
        <v>0.11699517137655348</v>
      </c>
      <c r="BE265" t="str">
        <f t="shared" si="34"/>
        <v>Малая фирма</v>
      </c>
    </row>
    <row r="266" spans="1:57">
      <c r="A266" s="10">
        <v>5612165093</v>
      </c>
      <c r="B266">
        <v>346</v>
      </c>
      <c r="C266" t="s">
        <v>2225</v>
      </c>
      <c r="D266">
        <v>5612165093</v>
      </c>
      <c r="E266" t="s">
        <v>15173</v>
      </c>
      <c r="F266" t="s">
        <v>14265</v>
      </c>
      <c r="G266" s="7">
        <v>43598</v>
      </c>
      <c r="H266">
        <v>7</v>
      </c>
      <c r="I266" t="s">
        <v>73</v>
      </c>
      <c r="J266" t="s">
        <v>5392</v>
      </c>
      <c r="K266" t="s">
        <v>5392</v>
      </c>
      <c r="L266" t="s">
        <v>8751</v>
      </c>
      <c r="M266">
        <f>VLOOKUP(D266,УК!$A$1:$B$599,2,0)/1000</f>
        <v>10</v>
      </c>
      <c r="R266" s="10">
        <f>IFERROR(IFERROR(VLOOKUP(A266,'2020-2019'!$B$3:$LN$466,108,0),"")+IFERROR(VLOOKUP(A266,'2020-2019'!$B$3:$LN$1000,91,0),""),"")</f>
        <v>14226</v>
      </c>
      <c r="S266" s="10">
        <f>IFERROR(IFERROR(VLOOKUP(A266,'2022-2021'!$B$3:$LN$1000,108,0),"")+IFERROR(VLOOKUP(A266,'2022-2021'!$B$3:$LN$1000,92,0),""),"")</f>
        <v>2069</v>
      </c>
      <c r="T266" s="10">
        <f>IFERROR(IFERROR(VLOOKUP(A266,'2022-2021'!$B$3:$LN$1000,107,0),"")+IFERROR(VLOOKUP(A266,'2022-2021'!$B$3:$LN$1000,91,0),""),"")</f>
        <v>9980</v>
      </c>
      <c r="U266" s="10">
        <f>IFERROR(IFERROR(VLOOKUP(A266,'2024-2023'!$B$3:$LN$1000,108,0),"")+IFERROR(VLOOKUP(A266,'2024-2023'!$B$3:$LN$1000,92,0),""),"")</f>
        <v>9620</v>
      </c>
      <c r="V266" s="10">
        <f>IFERROR(IFERROR(VLOOKUP(A266,'2024-2023'!$B$3:$LN$1000,107,0),"")+IFERROR(VLOOKUP(A266,'2024-2023'!$B$3:$LN$1000,91,0),""),"")</f>
        <v>6289</v>
      </c>
      <c r="W266">
        <f>IFERROR(IFERROR(VLOOKUP(A266,'2020-2019'!$B$3:$LN$4660,93,0),"")+IFERROR(VLOOKUP(A266,'2020-2019'!$B$3:$LN$4660,109,0),""),"")</f>
        <v>6961</v>
      </c>
      <c r="X266">
        <f>IFERROR(IFERROR(VLOOKUP(A266,'2022-2021'!$B$3:$LN$4660,94,0),"")+IFERROR(VLOOKUP(A266,'2022-2021'!$B$3:$LN$4660,110,0),""),"")</f>
        <v>1802</v>
      </c>
      <c r="Y266">
        <f>IFERROR(IFERROR(VLOOKUP(A266,'2022-2021'!$B$3:$LN$4660,109,0),"")+IFERROR(VLOOKUP(A266,'2022-2021'!$B$3:$LN$4660,93,0),""),"")</f>
        <v>491</v>
      </c>
      <c r="Z266">
        <f>IFERROR((IFERROR(VLOOKUP(A266,'2024-2023'!$B$3:$LN$4660,110,0),"")+IFERROR(VLOOKUP(A266,'2024-2023'!$B$3:$LN$4660,94,0),"")),"")</f>
        <v>4522</v>
      </c>
      <c r="AA266">
        <f>IFERROR((IFERROR(VLOOKUP(A266,'2024-2023'!$B$3:$LN$4660,93,0),"")+IFERROR(VLOOKUP(A266,'2024-2023'!$B$3:$LN$4660,109,0),"")),"")</f>
        <v>4359</v>
      </c>
      <c r="AB266">
        <f>IFERROR((IFERROR(VLOOKUP(A266,'2020-2019'!$B$3:$LN$466,'2020-2019'!$CV$1,0),"")),"")</f>
        <v>10866</v>
      </c>
      <c r="AC266">
        <f>IFERROR((IFERROR(VLOOKUP(A266,'2022-2021'!$B$3:$LN$4660,100,0),"")),"")</f>
        <v>-432</v>
      </c>
      <c r="AD266">
        <f>IFERROR((IFERROR(VLOOKUP(A266,'2022-2021'!$B$3:$LN$4660,99,0),"")),"")</f>
        <v>8926</v>
      </c>
      <c r="AE266">
        <f>IFERROR((IFERROR(VLOOKUP(A266,'2024-2023'!$B$3:$LN$4660,100,0),"")),"")</f>
        <v>4521</v>
      </c>
      <c r="AF266">
        <f>IFERROR(VLOOKUP(A266,'2024-2023'!$B$3:$LN$4660,99,0),"")</f>
        <v>1553</v>
      </c>
      <c r="AG266">
        <f>IFERROR((IFERROR(VLOOKUP(A266,'2020-2019'!$B$3:$LN$4660,'2020-2019'!$X$1,0),"")+IFERROR(VLOOKUP(A266,'2020-2019'!$B$3:$LN$4660,'2020-2019'!$AN$1,0),"")),"")</f>
        <v>0</v>
      </c>
      <c r="AH266">
        <f>IFERROR((IFERROR(VLOOKUP(A266,'2022-2021'!$B$3:$LN$4660,24,0),"")+IFERROR(VLOOKUP(A266,'2022-2021'!$B$3:$LN$4660,40,0),"")),"")</f>
        <v>0</v>
      </c>
      <c r="AI266">
        <f>IFERROR((IFERROR(VLOOKUP(A266,'2022-2021'!$B$3:$LN$4660,23,0),"")+IFERROR(VLOOKUP(A266,'2022-2021'!$B$3:$LN$4660,39,0),"")),"")</f>
        <v>0</v>
      </c>
      <c r="AJ266">
        <f>IFERROR((IFERROR(VLOOKUP(A266,'2024-2023'!$B$3:$LN$4660,24,0),"")+IFERROR(VLOOKUP(A266,'2024-2023'!$B$3:$LN$4660,40,0),"")),"")</f>
        <v>0</v>
      </c>
      <c r="AK266">
        <f>IFERROR((IFERROR(VLOOKUP(A266,'2024-2023'!$B$3:$LN$4660,23,0),"")+IFERROR(VLOOKUP(A266,'2024-2023'!$B$3:$LN$4660,39,0),"")),"")</f>
        <v>0</v>
      </c>
      <c r="AL266">
        <f>IFERROR(VLOOKUP(A266,'2020-2019'!$B$3:$LN$466,'2020-2019'!$AM$1,0),"")</f>
        <v>1249137</v>
      </c>
      <c r="AM266">
        <f>IFERROR(VLOOKUP(A266,'2022-2021'!$B$3:$LN$4660,38,0),"")</f>
        <v>1254549</v>
      </c>
      <c r="AN266">
        <f>IFERROR(VLOOKUP(A266,'2022-2021'!$B$3:$LN$4660,37,0),"")</f>
        <v>1258749</v>
      </c>
      <c r="AO266">
        <f>IFERROR(VLOOKUP(A266,'2024-2023'!$B$3:$LN$4660,38,0),"")</f>
        <v>1193723</v>
      </c>
      <c r="AP266">
        <f>IFERROR(VLOOKUP(A266,'2024-2023'!$B$3:$LN$4660,37,0),"")</f>
        <v>1128697</v>
      </c>
      <c r="AQ266">
        <f>IFERROR((IFERROR(VLOOKUP(A266,'2020-2019'!$B$3:$LN$466,'2020-2019'!$BL$1,0),"")+IFERROR(VLOOKUP(A266,'2020-2019'!$B$3:$LN$466,'2020-2019'!$BV$1,0),"")),"")</f>
        <v>2546</v>
      </c>
      <c r="AR266" s="5">
        <f t="shared" si="35"/>
        <v>0.442</v>
      </c>
      <c r="AS266" t="str">
        <f>IFERROR(VLOOKUP(A266,риски!$G$2:$H$642,2,0),"")</f>
        <v>низкий</v>
      </c>
      <c r="AT266" t="str">
        <f>IFERROR(VLOOKUP(A266,Реест!A327:$P$30000,15,0),"")</f>
        <v>k-a-c.ru</v>
      </c>
      <c r="AU266" t="str">
        <f>IFERROR(VLOOKUP(A266,old!$A$3:$AU$2001,47,0),"")</f>
        <v>image051</v>
      </c>
      <c r="AV266" s="3" t="str">
        <f t="shared" si="36"/>
        <v/>
      </c>
      <c r="AW266" t="str">
        <f t="shared" si="30"/>
        <v xml:space="preserve"> ООО «ПКО «Статус» зарегистрировано по адресу: г. Оренбург, ул. Расковой, влд. 10А, 460018. Генеральным директором является Агапова Татьяна Александровна. Рост доходов компании за 5 лет: 44,2%. Объем заемных средств компании на конец 2024 года: 2546 тыс. руб. ФССП присвоил низкий уровень риска для данного ПКО.</v>
      </c>
      <c r="AX266" t="s">
        <v>22925</v>
      </c>
      <c r="AY266">
        <f>VLOOKUP(A266,'2024-2023'!$B$2:$NY$583,'2024-2023'!$BH$1,0)</f>
        <v>-2580</v>
      </c>
      <c r="AZ266">
        <f>VLOOKUP(A266,'2024-2023'!$B$2:$NY$583,71,0)</f>
        <v>0</v>
      </c>
      <c r="BA266">
        <f>VLOOKUP(A266,'2024-2023'!$B$2:$NY$583,79,0)</f>
        <v>0</v>
      </c>
      <c r="BB266">
        <f t="shared" si="31"/>
        <v>0</v>
      </c>
      <c r="BC266" s="6">
        <f t="shared" si="32"/>
        <v>8.8400000000000006E-2</v>
      </c>
      <c r="BD266" s="6">
        <f t="shared" si="33"/>
        <v>0.24693910001590078</v>
      </c>
      <c r="BE266" t="str">
        <f t="shared" si="34"/>
        <v>Малая фирма</v>
      </c>
    </row>
    <row r="267" spans="1:57">
      <c r="A267" s="10">
        <v>7709957219</v>
      </c>
      <c r="B267">
        <v>96</v>
      </c>
      <c r="C267" t="s">
        <v>2232</v>
      </c>
      <c r="D267">
        <v>7709957219</v>
      </c>
      <c r="E267" t="s">
        <v>15174</v>
      </c>
      <c r="F267" t="s">
        <v>14266</v>
      </c>
      <c r="G267" s="7">
        <v>41820</v>
      </c>
      <c r="H267">
        <v>12</v>
      </c>
      <c r="I267" t="s">
        <v>73</v>
      </c>
      <c r="J267" t="s">
        <v>4947</v>
      </c>
      <c r="K267" t="s">
        <v>4946</v>
      </c>
      <c r="L267" t="s">
        <v>8754</v>
      </c>
      <c r="M267">
        <f>VLOOKUP(D267,УК!$A$1:$B$599,2,0)/1000</f>
        <v>15011</v>
      </c>
      <c r="R267" s="10">
        <f>IFERROR(IFERROR(VLOOKUP(A267,'2020-2019'!$B$3:$LN$466,108,0),"")+IFERROR(VLOOKUP(A267,'2020-2019'!$B$3:$LN$1000,91,0),""),"")</f>
        <v>0</v>
      </c>
      <c r="S267" s="10">
        <f>IFERROR(IFERROR(VLOOKUP(A267,'2022-2021'!$B$3:$LN$1000,108,0),"")+IFERROR(VLOOKUP(A267,'2022-2021'!$B$3:$LN$1000,92,0),""),"")</f>
        <v>96534</v>
      </c>
      <c r="T267" s="10">
        <f>IFERROR(IFERROR(VLOOKUP(A267,'2022-2021'!$B$3:$LN$1000,107,0),"")+IFERROR(VLOOKUP(A267,'2022-2021'!$B$3:$LN$1000,91,0),""),"")</f>
        <v>163357</v>
      </c>
      <c r="U267" s="10">
        <f>IFERROR(IFERROR(VLOOKUP(A267,'2024-2023'!$B$3:$LN$1000,108,0),"")+IFERROR(VLOOKUP(A267,'2024-2023'!$B$3:$LN$1000,92,0),""),"")</f>
        <v>157140</v>
      </c>
      <c r="V267" s="10">
        <f>IFERROR(IFERROR(VLOOKUP(A267,'2024-2023'!$B$3:$LN$1000,107,0),"")+IFERROR(VLOOKUP(A267,'2024-2023'!$B$3:$LN$1000,91,0),""),"")</f>
        <v>177123</v>
      </c>
      <c r="W267">
        <f>IFERROR(IFERROR(VLOOKUP(A267,'2020-2019'!$B$3:$LN$4660,93,0),"")+IFERROR(VLOOKUP(A267,'2020-2019'!$B$3:$LN$4660,109,0),""),"")</f>
        <v>0</v>
      </c>
      <c r="X267">
        <f>IFERROR(IFERROR(VLOOKUP(A267,'2022-2021'!$B$3:$LN$4660,94,0),"")+IFERROR(VLOOKUP(A267,'2022-2021'!$B$3:$LN$4660,110,0),""),"")</f>
        <v>37076</v>
      </c>
      <c r="Y267">
        <f>IFERROR(IFERROR(VLOOKUP(A267,'2022-2021'!$B$3:$LN$4660,109,0),"")+IFERROR(VLOOKUP(A267,'2022-2021'!$B$3:$LN$4660,93,0),""),"")</f>
        <v>60265</v>
      </c>
      <c r="Z267">
        <f>IFERROR((IFERROR(VLOOKUP(A267,'2024-2023'!$B$3:$LN$4660,110,0),"")+IFERROR(VLOOKUP(A267,'2024-2023'!$B$3:$LN$4660,94,0),"")),"")</f>
        <v>81992</v>
      </c>
      <c r="AA267">
        <f>IFERROR((IFERROR(VLOOKUP(A267,'2024-2023'!$B$3:$LN$4660,93,0),"")+IFERROR(VLOOKUP(A267,'2024-2023'!$B$3:$LN$4660,109,0),"")),"")</f>
        <v>104944</v>
      </c>
      <c r="AB267">
        <f>IFERROR((IFERROR(VLOOKUP(A267,'2020-2019'!$B$3:$LN$466,'2020-2019'!$CV$1,0),"")),"")</f>
        <v>0</v>
      </c>
      <c r="AC267">
        <f>IFERROR((IFERROR(VLOOKUP(A267,'2022-2021'!$B$3:$LN$4660,100,0),"")),"")</f>
        <v>56615</v>
      </c>
      <c r="AD267">
        <f>IFERROR((IFERROR(VLOOKUP(A267,'2022-2021'!$B$3:$LN$4660,99,0),"")),"")</f>
        <v>95230</v>
      </c>
      <c r="AE267">
        <f>IFERROR((IFERROR(VLOOKUP(A267,'2024-2023'!$B$3:$LN$4660,100,0),"")),"")</f>
        <v>69061</v>
      </c>
      <c r="AF267">
        <f>IFERROR(VLOOKUP(A267,'2024-2023'!$B$3:$LN$4660,99,0),"")</f>
        <v>64125</v>
      </c>
      <c r="AG267">
        <f>IFERROR((IFERROR(VLOOKUP(A267,'2020-2019'!$B$3:$LN$4660,'2020-2019'!$X$1,0),"")+IFERROR(VLOOKUP(A267,'2020-2019'!$B$3:$LN$4660,'2020-2019'!$AN$1,0),"")),"")</f>
        <v>6381</v>
      </c>
      <c r="AH267">
        <f>IFERROR((IFERROR(VLOOKUP(A267,'2022-2021'!$B$3:$LN$4660,24,0),"")+IFERROR(VLOOKUP(A267,'2022-2021'!$B$3:$LN$4660,40,0),"")),"")</f>
        <v>0</v>
      </c>
      <c r="AI267">
        <f>IFERROR((IFERROR(VLOOKUP(A267,'2022-2021'!$B$3:$LN$4660,23,0),"")+IFERROR(VLOOKUP(A267,'2022-2021'!$B$3:$LN$4660,39,0),"")),"")</f>
        <v>0</v>
      </c>
      <c r="AJ267">
        <f>IFERROR((IFERROR(VLOOKUP(A267,'2024-2023'!$B$3:$LN$4660,24,0),"")+IFERROR(VLOOKUP(A267,'2024-2023'!$B$3:$LN$4660,40,0),"")),"")</f>
        <v>0</v>
      </c>
      <c r="AK267">
        <f>IFERROR((IFERROR(VLOOKUP(A267,'2024-2023'!$B$3:$LN$4660,23,0),"")+IFERROR(VLOOKUP(A267,'2024-2023'!$B$3:$LN$4660,39,0),"")),"")</f>
        <v>0</v>
      </c>
      <c r="AL267">
        <f>IFERROR(VLOOKUP(A267,'2020-2019'!$B$3:$LN$466,'2020-2019'!$AM$1,0),"")</f>
        <v>14624</v>
      </c>
      <c r="AM267">
        <f>IFERROR(VLOOKUP(A267,'2022-2021'!$B$3:$LN$4660,38,0),"")</f>
        <v>62330</v>
      </c>
      <c r="AN267">
        <f>IFERROR(VLOOKUP(A267,'2022-2021'!$B$3:$LN$4660,37,0),"")</f>
        <v>125553</v>
      </c>
      <c r="AO267">
        <f>IFERROR(VLOOKUP(A267,'2024-2023'!$B$3:$LN$4660,38,0),"")</f>
        <v>110756</v>
      </c>
      <c r="AP267">
        <f>IFERROR(VLOOKUP(A267,'2024-2023'!$B$3:$LN$4660,37,0),"")</f>
        <v>117851</v>
      </c>
      <c r="AQ267">
        <f>IFERROR((IFERROR(VLOOKUP(A267,'2020-2019'!$B$3:$LN$466,'2020-2019'!$BL$1,0),"")+IFERROR(VLOOKUP(A267,'2020-2019'!$B$3:$LN$466,'2020-2019'!$BV$1,0),"")),"")</f>
        <v>35</v>
      </c>
      <c r="AR267" s="5">
        <f t="shared" si="35"/>
        <v>1.835</v>
      </c>
      <c r="AS267" t="str">
        <f>IFERROR(VLOOKUP(A267,риски!$G$2:$H$642,2,0),"")</f>
        <v>низкий</v>
      </c>
      <c r="AT267" t="str">
        <f>IFERROR(VLOOKUP(A267,Реест!A328:$P$30000,15,0),"")</f>
        <v>kacerber.ru</v>
      </c>
      <c r="AU267" t="str">
        <f>IFERROR(VLOOKUP(A267,old!$A$3:$AU$2001,47,0),"")</f>
        <v>image040</v>
      </c>
      <c r="AV267" s="3">
        <f t="shared" si="36"/>
        <v>0</v>
      </c>
      <c r="AW267" t="str">
        <f t="shared" si="30"/>
        <v xml:space="preserve"> ООО «ПКО «Цербер» зарегистрировано по адресу: 117342, Город Москва, вн.тер.г. муниципальный округ Коньково, ул Бутлерова, д. 17, помещ. 95/3. Генеральным директором является Тихонов Денис Юрьевич. Рост доходов компании за 5 лет: 183,5%. Объем заемных средств компании на конец 2024 года: 35 тыс. руб. ФССП присвоил низкий уровень риска для данного ПКО.</v>
      </c>
      <c r="AX267" t="s">
        <v>22914</v>
      </c>
      <c r="AY267">
        <f>VLOOKUP(A267,'2024-2023'!$B$2:$NY$583,'2024-2023'!$BH$1,0)</f>
        <v>177721</v>
      </c>
      <c r="AZ267">
        <f>VLOOKUP(A267,'2024-2023'!$B$2:$NY$583,71,0)</f>
        <v>0</v>
      </c>
      <c r="BA267">
        <f>VLOOKUP(A267,'2024-2023'!$B$2:$NY$583,79,0)</f>
        <v>0</v>
      </c>
      <c r="BB267">
        <f t="shared" si="31"/>
        <v>0</v>
      </c>
      <c r="BC267" s="6">
        <f t="shared" si="32"/>
        <v>0.36699999999999999</v>
      </c>
      <c r="BD267" s="6">
        <f t="shared" si="33"/>
        <v>0.36203655087142833</v>
      </c>
      <c r="BE267" t="str">
        <f t="shared" si="34"/>
        <v>Малая фирма</v>
      </c>
    </row>
    <row r="268" spans="1:57">
      <c r="A268" s="10">
        <v>7807277797</v>
      </c>
      <c r="B268">
        <v>559</v>
      </c>
      <c r="C268" t="s">
        <v>2239</v>
      </c>
      <c r="D268">
        <v>7807277797</v>
      </c>
      <c r="E268" t="s">
        <v>15175</v>
      </c>
      <c r="F268" t="s">
        <v>14267</v>
      </c>
      <c r="G268" s="7">
        <v>45425</v>
      </c>
      <c r="H268">
        <v>2</v>
      </c>
      <c r="I268" t="s">
        <v>73</v>
      </c>
      <c r="J268" t="s">
        <v>7358</v>
      </c>
      <c r="K268" t="s">
        <v>7358</v>
      </c>
      <c r="L268" t="s">
        <v>8758</v>
      </c>
      <c r="M268">
        <f>VLOOKUP(D268,УК!$A$1:$B$599,2,0)/1000</f>
        <v>10</v>
      </c>
      <c r="R268" s="10" t="str">
        <f>IFERROR(IFERROR(VLOOKUP(A268,'2020-2019'!$B$3:$LN$466,108,0),"")+IFERROR(VLOOKUP(A268,'2020-2019'!$B$3:$LN$1000,91,0),""),"")</f>
        <v/>
      </c>
      <c r="S268" s="10" t="str">
        <f>IFERROR(IFERROR(VLOOKUP(A268,'2022-2021'!$B$3:$LN$1000,108,0),"")+IFERROR(VLOOKUP(A268,'2022-2021'!$B$3:$LN$1000,92,0),""),"")</f>
        <v/>
      </c>
      <c r="T268" s="10" t="str">
        <f>IFERROR(IFERROR(VLOOKUP(A268,'2022-2021'!$B$3:$LN$1000,107,0),"")+IFERROR(VLOOKUP(A268,'2022-2021'!$B$3:$LN$1000,91,0),""),"")</f>
        <v/>
      </c>
      <c r="U268" s="10">
        <f>IFERROR(IFERROR(VLOOKUP(A268,'2024-2023'!$B$3:$LN$1000,108,0),"")+IFERROR(VLOOKUP(A268,'2024-2023'!$B$3:$LN$1000,92,0),""),"")</f>
        <v>0</v>
      </c>
      <c r="V268" s="10">
        <f>IFERROR(IFERROR(VLOOKUP(A268,'2024-2023'!$B$3:$LN$1000,107,0),"")+IFERROR(VLOOKUP(A268,'2024-2023'!$B$3:$LN$1000,91,0),""),"")</f>
        <v>4000335</v>
      </c>
      <c r="W268" t="str">
        <f>IFERROR(IFERROR(VLOOKUP(A268,'2020-2019'!$B$3:$LN$4660,93,0),"")+IFERROR(VLOOKUP(A268,'2020-2019'!$B$3:$LN$4660,109,0),""),"")</f>
        <v/>
      </c>
      <c r="X268" t="str">
        <f>IFERROR(IFERROR(VLOOKUP(A268,'2022-2021'!$B$3:$LN$4660,94,0),"")+IFERROR(VLOOKUP(A268,'2022-2021'!$B$3:$LN$4660,110,0),""),"")</f>
        <v/>
      </c>
      <c r="Y268" t="str">
        <f>IFERROR(IFERROR(VLOOKUP(A268,'2022-2021'!$B$3:$LN$4660,109,0),"")+IFERROR(VLOOKUP(A268,'2022-2021'!$B$3:$LN$4660,93,0),""),"")</f>
        <v/>
      </c>
      <c r="Z268">
        <f>IFERROR((IFERROR(VLOOKUP(A268,'2024-2023'!$B$3:$LN$4660,110,0),"")+IFERROR(VLOOKUP(A268,'2024-2023'!$B$3:$LN$4660,94,0),"")),"")</f>
        <v>71</v>
      </c>
      <c r="AA268">
        <f>IFERROR((IFERROR(VLOOKUP(A268,'2024-2023'!$B$3:$LN$4660,93,0),"")+IFERROR(VLOOKUP(A268,'2024-2023'!$B$3:$LN$4660,109,0),"")),"")</f>
        <v>4000888</v>
      </c>
      <c r="AB268" t="str">
        <f>IFERROR((IFERROR(VLOOKUP(A268,'2020-2019'!$B$3:$LN$466,'2020-2019'!$CV$1,0),"")),"")</f>
        <v/>
      </c>
      <c r="AC268" t="str">
        <f>IFERROR((IFERROR(VLOOKUP(A268,'2022-2021'!$B$3:$LN$4660,100,0),"")),"")</f>
        <v/>
      </c>
      <c r="AD268" t="str">
        <f>IFERROR((IFERROR(VLOOKUP(A268,'2022-2021'!$B$3:$LN$4660,99,0),"")),"")</f>
        <v/>
      </c>
      <c r="AE268">
        <f>IFERROR((IFERROR(VLOOKUP(A268,'2024-2023'!$B$3:$LN$4660,100,0),"")),"")</f>
        <v>-73</v>
      </c>
      <c r="AF268">
        <f>IFERROR(VLOOKUP(A268,'2024-2023'!$B$3:$LN$4660,99,0),"")</f>
        <v>102</v>
      </c>
      <c r="AG268" t="str">
        <f>IFERROR((IFERROR(VLOOKUP(A268,'2020-2019'!$B$3:$LN$4660,'2020-2019'!$X$1,0),"")+IFERROR(VLOOKUP(A268,'2020-2019'!$B$3:$LN$4660,'2020-2019'!$AN$1,0),"")),"")</f>
        <v/>
      </c>
      <c r="AH268" t="str">
        <f>IFERROR((IFERROR(VLOOKUP(A268,'2022-2021'!$B$3:$LN$4660,24,0),"")+IFERROR(VLOOKUP(A268,'2022-2021'!$B$3:$LN$4660,40,0),"")),"")</f>
        <v/>
      </c>
      <c r="AI268" t="str">
        <f>IFERROR((IFERROR(VLOOKUP(A268,'2022-2021'!$B$3:$LN$4660,23,0),"")+IFERROR(VLOOKUP(A268,'2022-2021'!$B$3:$LN$4660,39,0),"")),"")</f>
        <v/>
      </c>
      <c r="AJ268">
        <f>IFERROR((IFERROR(VLOOKUP(A268,'2024-2023'!$B$3:$LN$4660,24,0),"")+IFERROR(VLOOKUP(A268,'2024-2023'!$B$3:$LN$4660,40,0),"")),"")</f>
        <v>10979</v>
      </c>
      <c r="AK268">
        <f>IFERROR((IFERROR(VLOOKUP(A268,'2024-2023'!$B$3:$LN$4660,23,0),"")+IFERROR(VLOOKUP(A268,'2024-2023'!$B$3:$LN$4660,39,0),"")),"")</f>
        <v>10437472</v>
      </c>
      <c r="AL268" t="str">
        <f>IFERROR(VLOOKUP(A268,'2020-2019'!$B$3:$LN$466,'2020-2019'!$AM$1,0),"")</f>
        <v/>
      </c>
      <c r="AM268" t="str">
        <f>IFERROR(VLOOKUP(A268,'2022-2021'!$B$3:$LN$4660,38,0),"")</f>
        <v/>
      </c>
      <c r="AN268" t="str">
        <f>IFERROR(VLOOKUP(A268,'2022-2021'!$B$3:$LN$4660,37,0),"")</f>
        <v/>
      </c>
      <c r="AO268">
        <f>IFERROR(VLOOKUP(A268,'2024-2023'!$B$3:$LN$4660,38,0),"")</f>
        <v>1442</v>
      </c>
      <c r="AP268">
        <f>IFERROR(VLOOKUP(A268,'2024-2023'!$B$3:$LN$4660,37,0),"")</f>
        <v>314093</v>
      </c>
      <c r="AQ268" t="str">
        <f>IFERROR((IFERROR(VLOOKUP(A268,'2020-2019'!$B$3:$LN$466,'2020-2019'!$BL$1,0),"")+IFERROR(VLOOKUP(A268,'2020-2019'!$B$3:$LN$466,'2020-2019'!$BV$1,0),"")),"")</f>
        <v/>
      </c>
      <c r="AR268" s="5" t="str">
        <f t="shared" si="35"/>
        <v/>
      </c>
      <c r="AS268" t="str">
        <f>IFERROR(VLOOKUP(A268,риски!$G$2:$H$642,2,0),"")</f>
        <v>низкий</v>
      </c>
      <c r="AT268" t="str">
        <f>IFERROR(VLOOKUP(A268,Реест!A329:$P$30000,15,0),"")</f>
        <v>invest-gr.ru.com</v>
      </c>
      <c r="AU268" t="str">
        <f>IFERROR(VLOOKUP(A268,old!$A$3:$AU$2001,47,0),"")</f>
        <v/>
      </c>
      <c r="AV268" s="3">
        <f t="shared" si="36"/>
        <v>950.67601785226339</v>
      </c>
      <c r="AW268" t="str">
        <f t="shared" si="30"/>
        <v xml:space="preserve"> АО «ПКО «Инвест Групп» зарегистрировано по адресу: 198206, Санкт-Петербург г, ш Петергофское, д 73 литера Т, помещ 1-Н. Генеральным директором является Мальцев Артем Владимирович. Рост финансовых активов компании за 5 лет: 95067,6%. ФССП присвоил низкий уровень риска для данного ПКО.</v>
      </c>
      <c r="AX268" t="s">
        <v>22918</v>
      </c>
      <c r="AY268">
        <f>VLOOKUP(A268,'2024-2023'!$B$2:$NY$583,'2024-2023'!$BH$1,0)</f>
        <v>12727</v>
      </c>
      <c r="AZ268">
        <f>VLOOKUP(A268,'2024-2023'!$B$2:$NY$583,71,0)</f>
        <v>10429300</v>
      </c>
      <c r="BA268">
        <f>VLOOKUP(A268,'2024-2023'!$B$2:$NY$583,79,0)</f>
        <v>999230</v>
      </c>
      <c r="BB268">
        <f t="shared" si="31"/>
        <v>897.97517089651922</v>
      </c>
      <c r="BC268" s="6" t="str">
        <f t="shared" si="32"/>
        <v>-</v>
      </c>
      <c r="BD268" s="6">
        <f t="shared" si="33"/>
        <v>2.5497864553843616E-5</v>
      </c>
      <c r="BE268" t="str">
        <f t="shared" si="34"/>
        <v>Крупная фирма</v>
      </c>
    </row>
    <row r="269" spans="1:57">
      <c r="A269" s="10">
        <v>7203492939</v>
      </c>
      <c r="B269">
        <v>94</v>
      </c>
      <c r="C269" t="s">
        <v>2243</v>
      </c>
      <c r="D269">
        <v>7203492939</v>
      </c>
      <c r="E269" t="s">
        <v>15176</v>
      </c>
      <c r="F269" t="s">
        <v>14268</v>
      </c>
      <c r="G269" s="7">
        <v>43784</v>
      </c>
      <c r="H269">
        <v>6</v>
      </c>
      <c r="I269" t="s">
        <v>73</v>
      </c>
      <c r="J269" t="s">
        <v>4847</v>
      </c>
      <c r="K269" t="s">
        <v>4847</v>
      </c>
      <c r="L269" t="s">
        <v>2247</v>
      </c>
      <c r="M269">
        <f>VLOOKUP(D269,УК!$A$1:$B$599,2,0)/1000</f>
        <v>10.204000000000001</v>
      </c>
      <c r="R269" s="10">
        <f>IFERROR(IFERROR(VLOOKUP(A269,'2020-2019'!$B$3:$LN$466,108,0),"")+IFERROR(VLOOKUP(A269,'2020-2019'!$B$3:$LN$1000,91,0),""),"")</f>
        <v>11558</v>
      </c>
      <c r="S269" s="10">
        <f>IFERROR(IFERROR(VLOOKUP(A269,'2022-2021'!$B$3:$LN$1000,108,0),"")+IFERROR(VLOOKUP(A269,'2022-2021'!$B$3:$LN$1000,92,0),""),"")</f>
        <v>248629</v>
      </c>
      <c r="T269" s="10">
        <f>IFERROR(IFERROR(VLOOKUP(A269,'2022-2021'!$B$3:$LN$1000,107,0),"")+IFERROR(VLOOKUP(A269,'2022-2021'!$B$3:$LN$1000,91,0),""),"")</f>
        <v>246916</v>
      </c>
      <c r="U269" s="10">
        <f>IFERROR(IFERROR(VLOOKUP(A269,'2024-2023'!$B$3:$LN$1000,108,0),"")+IFERROR(VLOOKUP(A269,'2024-2023'!$B$3:$LN$1000,92,0),""),"")</f>
        <v>163057</v>
      </c>
      <c r="V269" s="10">
        <f>IFERROR(IFERROR(VLOOKUP(A269,'2024-2023'!$B$3:$LN$1000,107,0),"")+IFERROR(VLOOKUP(A269,'2024-2023'!$B$3:$LN$1000,91,0),""),"")</f>
        <v>871130</v>
      </c>
      <c r="W269">
        <f>IFERROR(IFERROR(VLOOKUP(A269,'2020-2019'!$B$3:$LN$4660,93,0),"")+IFERROR(VLOOKUP(A269,'2020-2019'!$B$3:$LN$4660,109,0),""),"")</f>
        <v>20</v>
      </c>
      <c r="X269">
        <f>IFERROR(IFERROR(VLOOKUP(A269,'2022-2021'!$B$3:$LN$4660,94,0),"")+IFERROR(VLOOKUP(A269,'2022-2021'!$B$3:$LN$4660,110,0),""),"")</f>
        <v>237527</v>
      </c>
      <c r="Y269">
        <f>IFERROR(IFERROR(VLOOKUP(A269,'2022-2021'!$B$3:$LN$4660,109,0),"")+IFERROR(VLOOKUP(A269,'2022-2021'!$B$3:$LN$4660,93,0),""),"")</f>
        <v>231614</v>
      </c>
      <c r="Z269">
        <f>IFERROR((IFERROR(VLOOKUP(A269,'2024-2023'!$B$3:$LN$4660,110,0),"")+IFERROR(VLOOKUP(A269,'2024-2023'!$B$3:$LN$4660,94,0),"")),"")</f>
        <v>166991</v>
      </c>
      <c r="AA269">
        <f>IFERROR((IFERROR(VLOOKUP(A269,'2024-2023'!$B$3:$LN$4660,93,0),"")+IFERROR(VLOOKUP(A269,'2024-2023'!$B$3:$LN$4660,109,0),"")),"")</f>
        <v>772065</v>
      </c>
      <c r="AB269">
        <f>IFERROR((IFERROR(VLOOKUP(A269,'2020-2019'!$B$3:$LN$466,'2020-2019'!$CV$1,0),"")),"")</f>
        <v>10094</v>
      </c>
      <c r="AC269">
        <f>IFERROR((IFERROR(VLOOKUP(A269,'2022-2021'!$B$3:$LN$4660,100,0),"")),"")</f>
        <v>8301</v>
      </c>
      <c r="AD269">
        <f>IFERROR((IFERROR(VLOOKUP(A269,'2022-2021'!$B$3:$LN$4660,99,0),"")),"")</f>
        <v>9832</v>
      </c>
      <c r="AE269">
        <f>IFERROR((IFERROR(VLOOKUP(A269,'2024-2023'!$B$3:$LN$4660,100,0),"")),"")</f>
        <v>-14228</v>
      </c>
      <c r="AF269">
        <f>IFERROR(VLOOKUP(A269,'2024-2023'!$B$3:$LN$4660,99,0),"")</f>
        <v>6799</v>
      </c>
      <c r="AG269">
        <f>IFERROR((IFERROR(VLOOKUP(A269,'2020-2019'!$B$3:$LN$4660,'2020-2019'!$X$1,0),"")+IFERROR(VLOOKUP(A269,'2020-2019'!$B$3:$LN$4660,'2020-2019'!$AN$1,0),"")),"")</f>
        <v>1</v>
      </c>
      <c r="AH269">
        <f>IFERROR((IFERROR(VLOOKUP(A269,'2022-2021'!$B$3:$LN$4660,24,0),"")+IFERROR(VLOOKUP(A269,'2022-2021'!$B$3:$LN$4660,40,0),"")),"")</f>
        <v>313</v>
      </c>
      <c r="AI269">
        <f>IFERROR((IFERROR(VLOOKUP(A269,'2022-2021'!$B$3:$LN$4660,23,0),"")+IFERROR(VLOOKUP(A269,'2022-2021'!$B$3:$LN$4660,39,0),"")),"")</f>
        <v>301</v>
      </c>
      <c r="AJ269">
        <f>IFERROR((IFERROR(VLOOKUP(A269,'2024-2023'!$B$3:$LN$4660,24,0),"")+IFERROR(VLOOKUP(A269,'2024-2023'!$B$3:$LN$4660,40,0),"")),"")</f>
        <v>300</v>
      </c>
      <c r="AK269">
        <f>IFERROR((IFERROR(VLOOKUP(A269,'2024-2023'!$B$3:$LN$4660,23,0),"")+IFERROR(VLOOKUP(A269,'2024-2023'!$B$3:$LN$4660,39,0),"")),"")</f>
        <v>300</v>
      </c>
      <c r="AL269">
        <f>IFERROR(VLOOKUP(A269,'2020-2019'!$B$3:$LN$466,'2020-2019'!$AM$1,0),"")</f>
        <v>0</v>
      </c>
      <c r="AM269">
        <f>IFERROR(VLOOKUP(A269,'2022-2021'!$B$3:$LN$4660,38,0),"")</f>
        <v>1006</v>
      </c>
      <c r="AN269">
        <f>IFERROR(VLOOKUP(A269,'2022-2021'!$B$3:$LN$4660,37,0),"")</f>
        <v>3370</v>
      </c>
      <c r="AO269">
        <f>IFERROR(VLOOKUP(A269,'2024-2023'!$B$3:$LN$4660,38,0),"")</f>
        <v>280455</v>
      </c>
      <c r="AP269">
        <f>IFERROR(VLOOKUP(A269,'2024-2023'!$B$3:$LN$4660,37,0),"")</f>
        <v>598217</v>
      </c>
      <c r="AQ269">
        <f>IFERROR((IFERROR(VLOOKUP(A269,'2020-2019'!$B$3:$LN$466,'2020-2019'!$BL$1,0),"")+IFERROR(VLOOKUP(A269,'2020-2019'!$B$3:$LN$466,'2020-2019'!$BV$1,0),"")),"")</f>
        <v>0</v>
      </c>
      <c r="AR269" s="5">
        <f t="shared" si="35"/>
        <v>75.37</v>
      </c>
      <c r="AS269" t="str">
        <f>IFERROR(VLOOKUP(A269,риски!$G$2:$H$642,2,0),"")</f>
        <v>низкий</v>
      </c>
      <c r="AT269" t="str">
        <f>IFERROR(VLOOKUP(A269,Реест!A330:$P$30000,15,0),"")</f>
        <v>dolgi72.ru</v>
      </c>
      <c r="AU269" t="str">
        <f>IFERROR(VLOOKUP(A269,old!$A$3:$AU$2001,47,0),"")</f>
        <v>image025</v>
      </c>
      <c r="AV269" s="3">
        <f t="shared" si="36"/>
        <v>300</v>
      </c>
      <c r="AW269" t="str">
        <f t="shared" si="30"/>
        <v xml:space="preserve"> ООО «ПКО «Аскалон»  зарегистрировано по адресу: 628403, Ханты-Мансийский Автономный округ - Югра, г.о. Сургут, г Сургут, ул 30 лет Победы, зд. 44А, офис 8/1. Генеральным директором является Аксенов Алексей Александрович. Рост доходов компании за 5 лет: 7537%. Рост финансовых активов компании за 5 лет: 30000%. ФССП присвоил низкий уровень риска для данного ПКО.</v>
      </c>
      <c r="AX269" t="s">
        <v>22955</v>
      </c>
      <c r="AY269">
        <f>VLOOKUP(A269,'2024-2023'!$B$2:$NY$583,'2024-2023'!$BH$1,0)</f>
        <v>20807</v>
      </c>
      <c r="AZ269">
        <f>VLOOKUP(A269,'2024-2023'!$B$2:$NY$583,71,0)</f>
        <v>0</v>
      </c>
      <c r="BA269">
        <f>VLOOKUP(A269,'2024-2023'!$B$2:$NY$583,79,0)</f>
        <v>0</v>
      </c>
      <c r="BB269">
        <f t="shared" si="31"/>
        <v>0</v>
      </c>
      <c r="BC269" s="6">
        <f t="shared" si="32"/>
        <v>15.074000000000002</v>
      </c>
      <c r="BD269" s="6">
        <f t="shared" si="33"/>
        <v>7.8048052529473217E-3</v>
      </c>
      <c r="BE269" t="str">
        <f t="shared" si="34"/>
        <v>Средняя фирма</v>
      </c>
    </row>
    <row r="270" spans="1:57">
      <c r="A270" s="10">
        <v>1901132653</v>
      </c>
      <c r="B270">
        <v>331</v>
      </c>
      <c r="C270" t="s">
        <v>2250</v>
      </c>
      <c r="D270">
        <v>1901132653</v>
      </c>
      <c r="E270" t="s">
        <v>15177</v>
      </c>
      <c r="F270" t="s">
        <v>14269</v>
      </c>
      <c r="G270" s="7">
        <v>42691</v>
      </c>
      <c r="H270">
        <v>9</v>
      </c>
      <c r="I270" t="s">
        <v>73</v>
      </c>
      <c r="J270" t="s">
        <v>5311</v>
      </c>
      <c r="K270" t="s">
        <v>5310</v>
      </c>
      <c r="L270" t="s">
        <v>2254</v>
      </c>
      <c r="M270">
        <f>VLOOKUP(D270,УК!$A$1:$B$599,2,0)/1000</f>
        <v>10165</v>
      </c>
      <c r="R270" s="10">
        <f>IFERROR(IFERROR(VLOOKUP(A270,'2020-2019'!$B$3:$LN$466,108,0),"")+IFERROR(VLOOKUP(A270,'2020-2019'!$B$3:$LN$1000,91,0),""),"")</f>
        <v>303</v>
      </c>
      <c r="S270" s="10">
        <f>IFERROR(IFERROR(VLOOKUP(A270,'2022-2021'!$B$3:$LN$1000,108,0),"")+IFERROR(VLOOKUP(A270,'2022-2021'!$B$3:$LN$1000,92,0),""),"")</f>
        <v>2298</v>
      </c>
      <c r="T270" s="10">
        <f>IFERROR(IFERROR(VLOOKUP(A270,'2022-2021'!$B$3:$LN$1000,107,0),"")+IFERROR(VLOOKUP(A270,'2022-2021'!$B$3:$LN$1000,91,0),""),"")</f>
        <v>3993</v>
      </c>
      <c r="U270" s="10">
        <f>IFERROR(IFERROR(VLOOKUP(A270,'2024-2023'!$B$3:$LN$1000,108,0),"")+IFERROR(VLOOKUP(A270,'2024-2023'!$B$3:$LN$1000,92,0),""),"")</f>
        <v>10713</v>
      </c>
      <c r="V270" s="10">
        <f>IFERROR(IFERROR(VLOOKUP(A270,'2024-2023'!$B$3:$LN$1000,107,0),"")+IFERROR(VLOOKUP(A270,'2024-2023'!$B$3:$LN$1000,91,0),""),"")</f>
        <v>11376</v>
      </c>
      <c r="W270">
        <f>IFERROR(IFERROR(VLOOKUP(A270,'2020-2019'!$B$3:$LN$4660,93,0),"")+IFERROR(VLOOKUP(A270,'2020-2019'!$B$3:$LN$4660,109,0),""),"")</f>
        <v>127</v>
      </c>
      <c r="X270">
        <f>IFERROR(IFERROR(VLOOKUP(A270,'2022-2021'!$B$3:$LN$4660,94,0),"")+IFERROR(VLOOKUP(A270,'2022-2021'!$B$3:$LN$4660,110,0),""),"")</f>
        <v>113</v>
      </c>
      <c r="Y270">
        <f>IFERROR(IFERROR(VLOOKUP(A270,'2022-2021'!$B$3:$LN$4660,109,0),"")+IFERROR(VLOOKUP(A270,'2022-2021'!$B$3:$LN$4660,93,0),""),"")</f>
        <v>512</v>
      </c>
      <c r="Z270">
        <f>IFERROR((IFERROR(VLOOKUP(A270,'2024-2023'!$B$3:$LN$4660,110,0),"")+IFERROR(VLOOKUP(A270,'2024-2023'!$B$3:$LN$4660,94,0),"")),"")</f>
        <v>675</v>
      </c>
      <c r="AA270">
        <f>IFERROR((IFERROR(VLOOKUP(A270,'2024-2023'!$B$3:$LN$4660,93,0),"")+IFERROR(VLOOKUP(A270,'2024-2023'!$B$3:$LN$4660,109,0),"")),"")</f>
        <v>985</v>
      </c>
      <c r="AB270">
        <f>IFERROR((IFERROR(VLOOKUP(A270,'2020-2019'!$B$3:$LN$466,'2020-2019'!$CV$1,0),"")),"")</f>
        <v>-83</v>
      </c>
      <c r="AC270">
        <f>IFERROR((IFERROR(VLOOKUP(A270,'2022-2021'!$B$3:$LN$4660,100,0),"")),"")</f>
        <v>1049</v>
      </c>
      <c r="AD270">
        <f>IFERROR((IFERROR(VLOOKUP(A270,'2022-2021'!$B$3:$LN$4660,99,0),"")),"")</f>
        <v>2175</v>
      </c>
      <c r="AE270">
        <f>IFERROR((IFERROR(VLOOKUP(A270,'2024-2023'!$B$3:$LN$4660,100,0),"")),"")</f>
        <v>4784</v>
      </c>
      <c r="AF270">
        <f>IFERROR(VLOOKUP(A270,'2024-2023'!$B$3:$LN$4660,99,0),"")</f>
        <v>4003</v>
      </c>
      <c r="AG270">
        <f>IFERROR((IFERROR(VLOOKUP(A270,'2020-2019'!$B$3:$LN$4660,'2020-2019'!$X$1,0),"")+IFERROR(VLOOKUP(A270,'2020-2019'!$B$3:$LN$4660,'2020-2019'!$AN$1,0),"")),"")</f>
        <v>11677</v>
      </c>
      <c r="AH270">
        <f>IFERROR((IFERROR(VLOOKUP(A270,'2022-2021'!$B$3:$LN$4660,24,0),"")+IFERROR(VLOOKUP(A270,'2022-2021'!$B$3:$LN$4660,40,0),"")),"")</f>
        <v>12332</v>
      </c>
      <c r="AI270">
        <f>IFERROR((IFERROR(VLOOKUP(A270,'2022-2021'!$B$3:$LN$4660,23,0),"")+IFERROR(VLOOKUP(A270,'2022-2021'!$B$3:$LN$4660,39,0),"")),"")</f>
        <v>15106</v>
      </c>
      <c r="AJ270">
        <f>IFERROR((IFERROR(VLOOKUP(A270,'2024-2023'!$B$3:$LN$4660,24,0),"")+IFERROR(VLOOKUP(A270,'2024-2023'!$B$3:$LN$4660,40,0),"")),"")</f>
        <v>20065</v>
      </c>
      <c r="AK270">
        <f>IFERROR((IFERROR(VLOOKUP(A270,'2024-2023'!$B$3:$LN$4660,23,0),"")+IFERROR(VLOOKUP(A270,'2024-2023'!$B$3:$LN$4660,39,0),"")),"")</f>
        <v>21402</v>
      </c>
      <c r="AL270">
        <f>IFERROR(VLOOKUP(A270,'2020-2019'!$B$3:$LN$466,'2020-2019'!$AM$1,0),"")</f>
        <v>0</v>
      </c>
      <c r="AM270">
        <f>IFERROR(VLOOKUP(A270,'2022-2021'!$B$3:$LN$4660,38,0),"")</f>
        <v>93</v>
      </c>
      <c r="AN270">
        <f>IFERROR(VLOOKUP(A270,'2022-2021'!$B$3:$LN$4660,37,0),"")</f>
        <v>1</v>
      </c>
      <c r="AO270">
        <f>IFERROR(VLOOKUP(A270,'2024-2023'!$B$3:$LN$4660,38,0),"")</f>
        <v>1</v>
      </c>
      <c r="AP270">
        <f>IFERROR(VLOOKUP(A270,'2024-2023'!$B$3:$LN$4660,37,0),"")</f>
        <v>1049</v>
      </c>
      <c r="AQ270">
        <f>IFERROR((IFERROR(VLOOKUP(A270,'2020-2019'!$B$3:$LN$466,'2020-2019'!$BL$1,0),"")+IFERROR(VLOOKUP(A270,'2020-2019'!$B$3:$LN$466,'2020-2019'!$BV$1,0),"")),"")</f>
        <v>2091</v>
      </c>
      <c r="AR270" s="5">
        <f t="shared" si="35"/>
        <v>37.545000000000002</v>
      </c>
      <c r="AS270" t="str">
        <f>IFERROR(VLOOKUP(A270,риски!$G$2:$H$642,2,0),"")</f>
        <v>низкий</v>
      </c>
      <c r="AT270" t="str">
        <f>IFERROR(VLOOKUP(A270,Реест!A331:$P$30000,15,0),"")</f>
        <v>andrushonok.ru</v>
      </c>
      <c r="AU270" t="str">
        <f>IFERROR(VLOOKUP(A270,old!$A$3:$AU$2001,47,0),"")</f>
        <v>image092</v>
      </c>
      <c r="AV270" s="3">
        <f t="shared" si="36"/>
        <v>1.8328337757985784</v>
      </c>
      <c r="AW270" t="str">
        <f t="shared" si="30"/>
        <v xml:space="preserve"> ООО ПКО «Андрушонок и Партнеры»  зарегистрировано по адресу: Респ. Хакасия, г.о. город Абакан, г. Абакан, ул. Маршала Жукова, двлд. 46, КАБИНЕТ 214, 655003. Генеральным директором является Андрушонок Наталья Анатольевна. Рост доходов компании за 5 лет: 3754,5%. Рост финансовых активов компании за 5 лет: 183,28%. Объем заемных средств компании на конец 2024 года: 2091 тыс. руб. ФССП присвоил низкий уровень риска для данного ПКО.</v>
      </c>
      <c r="AX270" t="s">
        <v>22924</v>
      </c>
      <c r="AY270">
        <f>VLOOKUP(A270,'2024-2023'!$B$2:$NY$583,'2024-2023'!$BH$1,0)</f>
        <v>22093</v>
      </c>
      <c r="AZ270">
        <f>VLOOKUP(A270,'2024-2023'!$B$2:$NY$583,71,0)</f>
        <v>0</v>
      </c>
      <c r="BA270">
        <f>VLOOKUP(A270,'2024-2023'!$B$2:$NY$583,79,0)</f>
        <v>952</v>
      </c>
      <c r="BB270">
        <f t="shared" si="31"/>
        <v>4.3090571674285975E-2</v>
      </c>
      <c r="BC270" s="6">
        <f t="shared" si="32"/>
        <v>7.5090000000000003</v>
      </c>
      <c r="BD270" s="6">
        <f t="shared" si="33"/>
        <v>0.35188115330520392</v>
      </c>
      <c r="BE270" t="str">
        <f t="shared" si="34"/>
        <v>Малая фирма</v>
      </c>
    </row>
    <row r="271" spans="1:57">
      <c r="A271" s="10">
        <v>5406805083</v>
      </c>
      <c r="B271">
        <v>67</v>
      </c>
      <c r="C271" t="s">
        <v>2257</v>
      </c>
      <c r="D271">
        <v>5406805083</v>
      </c>
      <c r="E271" t="s">
        <v>15178</v>
      </c>
      <c r="F271" t="s">
        <v>14270</v>
      </c>
      <c r="G271" s="7">
        <v>43903</v>
      </c>
      <c r="H271">
        <v>6</v>
      </c>
      <c r="I271" t="s">
        <v>44</v>
      </c>
      <c r="J271" t="s">
        <v>4906</v>
      </c>
      <c r="K271" t="s">
        <v>4905</v>
      </c>
      <c r="L271" t="s">
        <v>2260</v>
      </c>
      <c r="M271">
        <f>VLOOKUP(D271,УК!$A$1:$B$599,2,0)/1000</f>
        <v>10000</v>
      </c>
      <c r="R271" s="10">
        <f>IFERROR(IFERROR(VLOOKUP(A271,'2020-2019'!$B$3:$LN$466,108,0),"")+IFERROR(VLOOKUP(A271,'2020-2019'!$B$3:$LN$1000,91,0),""),"")</f>
        <v>8077</v>
      </c>
      <c r="S271" s="10">
        <f>IFERROR(IFERROR(VLOOKUP(A271,'2022-2021'!$B$3:$LN$1000,108,0),"")+IFERROR(VLOOKUP(A271,'2022-2021'!$B$3:$LN$1000,92,0),""),"")</f>
        <v>33122</v>
      </c>
      <c r="T271" s="10">
        <f>IFERROR(IFERROR(VLOOKUP(A271,'2022-2021'!$B$3:$LN$1000,107,0),"")+IFERROR(VLOOKUP(A271,'2022-2021'!$B$3:$LN$1000,91,0),""),"")</f>
        <v>222282</v>
      </c>
      <c r="U271" s="10">
        <f>IFERROR(IFERROR(VLOOKUP(A271,'2024-2023'!$B$3:$LN$1000,108,0),"")+IFERROR(VLOOKUP(A271,'2024-2023'!$B$3:$LN$1000,92,0),""),"")</f>
        <v>215248</v>
      </c>
      <c r="V271" s="10">
        <f>IFERROR(IFERROR(VLOOKUP(A271,'2024-2023'!$B$3:$LN$1000,107,0),"")+IFERROR(VLOOKUP(A271,'2024-2023'!$B$3:$LN$1000,91,0),""),"")</f>
        <v>258846</v>
      </c>
      <c r="W271">
        <f>IFERROR(IFERROR(VLOOKUP(A271,'2020-2019'!$B$3:$LN$4660,93,0),"")+IFERROR(VLOOKUP(A271,'2020-2019'!$B$3:$LN$4660,109,0),""),"")</f>
        <v>170</v>
      </c>
      <c r="X271">
        <f>IFERROR(IFERROR(VLOOKUP(A271,'2022-2021'!$B$3:$LN$4660,94,0),"")+IFERROR(VLOOKUP(A271,'2022-2021'!$B$3:$LN$4660,110,0),""),"")</f>
        <v>17544</v>
      </c>
      <c r="Y271">
        <f>IFERROR(IFERROR(VLOOKUP(A271,'2022-2021'!$B$3:$LN$4660,109,0),"")+IFERROR(VLOOKUP(A271,'2022-2021'!$B$3:$LN$4660,93,0),""),"")</f>
        <v>217558</v>
      </c>
      <c r="Z271">
        <f>IFERROR((IFERROR(VLOOKUP(A271,'2024-2023'!$B$3:$LN$4660,110,0),"")+IFERROR(VLOOKUP(A271,'2024-2023'!$B$3:$LN$4660,94,0),"")),"")</f>
        <v>212292</v>
      </c>
      <c r="AA271">
        <f>IFERROR((IFERROR(VLOOKUP(A271,'2024-2023'!$B$3:$LN$4660,93,0),"")+IFERROR(VLOOKUP(A271,'2024-2023'!$B$3:$LN$4660,109,0),"")),"")</f>
        <v>140531</v>
      </c>
      <c r="AB271">
        <f>IFERROR((IFERROR(VLOOKUP(A271,'2020-2019'!$B$3:$LN$466,'2020-2019'!$CV$1,0),"")),"")</f>
        <v>1690</v>
      </c>
      <c r="AC271">
        <f>IFERROR((IFERROR(VLOOKUP(A271,'2022-2021'!$B$3:$LN$4660,100,0),"")),"")</f>
        <v>15335</v>
      </c>
      <c r="AD271">
        <f>IFERROR((IFERROR(VLOOKUP(A271,'2022-2021'!$B$3:$LN$4660,99,0),"")),"")</f>
        <v>2679</v>
      </c>
      <c r="AE271">
        <f>IFERROR((IFERROR(VLOOKUP(A271,'2024-2023'!$B$3:$LN$4660,100,0),"")),"")</f>
        <v>1051</v>
      </c>
      <c r="AF271">
        <f>IFERROR(VLOOKUP(A271,'2024-2023'!$B$3:$LN$4660,99,0),"")</f>
        <v>78685</v>
      </c>
      <c r="AG271">
        <f>IFERROR((IFERROR(VLOOKUP(A271,'2020-2019'!$B$3:$LN$4660,'2020-2019'!$X$1,0),"")+IFERROR(VLOOKUP(A271,'2020-2019'!$B$3:$LN$4660,'2020-2019'!$AN$1,0),"")),"")</f>
        <v>4942</v>
      </c>
      <c r="AH271">
        <f>IFERROR((IFERROR(VLOOKUP(A271,'2022-2021'!$B$3:$LN$4660,24,0),"")+IFERROR(VLOOKUP(A271,'2022-2021'!$B$3:$LN$4660,40,0),"")),"")</f>
        <v>4838</v>
      </c>
      <c r="AI271">
        <f>IFERROR((IFERROR(VLOOKUP(A271,'2022-2021'!$B$3:$LN$4660,23,0),"")+IFERROR(VLOOKUP(A271,'2022-2021'!$B$3:$LN$4660,39,0),"")),"")</f>
        <v>5838</v>
      </c>
      <c r="AJ271">
        <f>IFERROR((IFERROR(VLOOKUP(A271,'2024-2023'!$B$3:$LN$4660,24,0),"")+IFERROR(VLOOKUP(A271,'2024-2023'!$B$3:$LN$4660,40,0),"")),"")</f>
        <v>37826</v>
      </c>
      <c r="AK271">
        <f>IFERROR((IFERROR(VLOOKUP(A271,'2024-2023'!$B$3:$LN$4660,23,0),"")+IFERROR(VLOOKUP(A271,'2024-2023'!$B$3:$LN$4660,39,0),"")),"")</f>
        <v>304962</v>
      </c>
      <c r="AL271">
        <f>IFERROR(VLOOKUP(A271,'2020-2019'!$B$3:$LN$466,'2020-2019'!$AM$1,0),"")</f>
        <v>0</v>
      </c>
      <c r="AM271">
        <f>IFERROR(VLOOKUP(A271,'2022-2021'!$B$3:$LN$4660,38,0),"")</f>
        <v>24239</v>
      </c>
      <c r="AN271">
        <f>IFERROR(VLOOKUP(A271,'2022-2021'!$B$3:$LN$4660,37,0),"")</f>
        <v>30943</v>
      </c>
      <c r="AO271">
        <f>IFERROR(VLOOKUP(A271,'2024-2023'!$B$3:$LN$4660,38,0),"")</f>
        <v>41730</v>
      </c>
      <c r="AP271">
        <f>IFERROR(VLOOKUP(A271,'2024-2023'!$B$3:$LN$4660,37,0),"")</f>
        <v>163</v>
      </c>
      <c r="AQ271">
        <f>IFERROR((IFERROR(VLOOKUP(A271,'2020-2019'!$B$3:$LN$466,'2020-2019'!$BL$1,0),"")+IFERROR(VLOOKUP(A271,'2020-2019'!$B$3:$LN$466,'2020-2019'!$BV$1,0),"")),"")</f>
        <v>0</v>
      </c>
      <c r="AR271" s="5">
        <f t="shared" si="35"/>
        <v>32.046999999999997</v>
      </c>
      <c r="AS271" t="str">
        <f>IFERROR(VLOOKUP(A271,риски!$G$2:$H$642,2,0),"")</f>
        <v>низкий</v>
      </c>
      <c r="AT271" t="str">
        <f>IFERROR(VLOOKUP(A271,Реест!A332:$P$30000,15,0),"")</f>
        <v>ca-mir.ru</v>
      </c>
      <c r="AU271" t="s">
        <v>21019</v>
      </c>
      <c r="AV271" s="3">
        <f t="shared" si="36"/>
        <v>61.708215297450423</v>
      </c>
      <c r="AW271" t="str">
        <f t="shared" si="30"/>
        <v xml:space="preserve"> ООО ПКО «Бустер.Ру»  зарегистрировано по адресу: 630099, Новосибирская область, г Новосибирск, ул Советская, д. 23. Генеральным директором является Селиверстова Екатерина Владимировна. Рост доходов компании за 5 лет: 3204,7%. Рост финансовых активов компании за 5 лет: 6170,82%. ФССП присвоил низкий уровень риска для данного ПКО.</v>
      </c>
      <c r="AX271" t="s">
        <v>22931</v>
      </c>
      <c r="AY271">
        <f>VLOOKUP(A271,'2024-2023'!$B$2:$NY$583,'2024-2023'!$BH$1,0)</f>
        <v>109438</v>
      </c>
      <c r="AZ271">
        <f>VLOOKUP(A271,'2024-2023'!$B$2:$NY$583,71,0)</f>
        <v>110963</v>
      </c>
      <c r="BA271">
        <f>VLOOKUP(A271,'2024-2023'!$B$2:$NY$583,79,0)</f>
        <v>97573</v>
      </c>
      <c r="BB271">
        <f t="shared" si="31"/>
        <v>1.9055172791900437</v>
      </c>
      <c r="BC271" s="6">
        <f t="shared" si="32"/>
        <v>6.4093999999999998</v>
      </c>
      <c r="BD271" s="6">
        <f t="shared" si="33"/>
        <v>0.30398383594878808</v>
      </c>
      <c r="BE271" t="str">
        <f t="shared" si="34"/>
        <v>Малая фирма</v>
      </c>
    </row>
    <row r="272" spans="1:57">
      <c r="A272" s="10">
        <v>6629013284</v>
      </c>
      <c r="B272">
        <v>352</v>
      </c>
      <c r="C272" t="s">
        <v>2262</v>
      </c>
      <c r="D272">
        <v>6629013284</v>
      </c>
      <c r="E272" t="s">
        <v>15179</v>
      </c>
      <c r="F272" t="s">
        <v>14271</v>
      </c>
      <c r="G272" s="7">
        <v>37585</v>
      </c>
      <c r="H272">
        <v>23</v>
      </c>
      <c r="I272" t="s">
        <v>73</v>
      </c>
      <c r="J272" t="s">
        <v>5384</v>
      </c>
      <c r="K272" t="s">
        <v>5383</v>
      </c>
      <c r="L272" t="s">
        <v>2266</v>
      </c>
      <c r="M272">
        <f>VLOOKUP(D272,УК!$A$1:$B$599,2,0)/1000</f>
        <v>10</v>
      </c>
      <c r="R272" s="10">
        <f>IFERROR(IFERROR(VLOOKUP(A272,'2020-2019'!$B$3:$LN$466,108,0),"")+IFERROR(VLOOKUP(A272,'2020-2019'!$B$3:$LN$1000,91,0),""),"")</f>
        <v>1730</v>
      </c>
      <c r="S272" s="10">
        <f>IFERROR(IFERROR(VLOOKUP(A272,'2022-2021'!$B$3:$LN$1000,108,0),"")+IFERROR(VLOOKUP(A272,'2022-2021'!$B$3:$LN$1000,92,0),""),"")</f>
        <v>2450</v>
      </c>
      <c r="T272" s="10">
        <f>IFERROR(IFERROR(VLOOKUP(A272,'2022-2021'!$B$3:$LN$1000,107,0),"")+IFERROR(VLOOKUP(A272,'2022-2021'!$B$3:$LN$1000,91,0),""),"")</f>
        <v>8919</v>
      </c>
      <c r="U272" s="10">
        <f>IFERROR(IFERROR(VLOOKUP(A272,'2024-2023'!$B$3:$LN$1000,108,0),"")+IFERROR(VLOOKUP(A272,'2024-2023'!$B$3:$LN$1000,92,0),""),"")</f>
        <v>8497</v>
      </c>
      <c r="V272" s="10">
        <f>IFERROR(IFERROR(VLOOKUP(A272,'2024-2023'!$B$3:$LN$1000,107,0),"")+IFERROR(VLOOKUP(A272,'2024-2023'!$B$3:$LN$1000,91,0),""),"")</f>
        <v>6740</v>
      </c>
      <c r="W272">
        <f>IFERROR(IFERROR(VLOOKUP(A272,'2020-2019'!$B$3:$LN$4660,93,0),"")+IFERROR(VLOOKUP(A272,'2020-2019'!$B$3:$LN$4660,109,0),""),"")</f>
        <v>2913</v>
      </c>
      <c r="X272">
        <f>IFERROR(IFERROR(VLOOKUP(A272,'2022-2021'!$B$3:$LN$4660,94,0),"")+IFERROR(VLOOKUP(A272,'2022-2021'!$B$3:$LN$4660,110,0),""),"")</f>
        <v>1199</v>
      </c>
      <c r="Y272">
        <f>IFERROR(IFERROR(VLOOKUP(A272,'2022-2021'!$B$3:$LN$4660,109,0),"")+IFERROR(VLOOKUP(A272,'2022-2021'!$B$3:$LN$4660,93,0),""),"")</f>
        <v>6697</v>
      </c>
      <c r="Z272">
        <f>IFERROR((IFERROR(VLOOKUP(A272,'2024-2023'!$B$3:$LN$4660,110,0),"")+IFERROR(VLOOKUP(A272,'2024-2023'!$B$3:$LN$4660,94,0),"")),"")</f>
        <v>7249</v>
      </c>
      <c r="AA272">
        <f>IFERROR((IFERROR(VLOOKUP(A272,'2024-2023'!$B$3:$LN$4660,93,0),"")+IFERROR(VLOOKUP(A272,'2024-2023'!$B$3:$LN$4660,109,0),"")),"")</f>
        <v>5942</v>
      </c>
      <c r="AB272">
        <f>IFERROR((IFERROR(VLOOKUP(A272,'2020-2019'!$B$3:$LN$466,'2020-2019'!$CV$1,0),"")),"")</f>
        <v>646</v>
      </c>
      <c r="AC272">
        <f>IFERROR((IFERROR(VLOOKUP(A272,'2022-2021'!$B$3:$LN$4660,100,0),"")),"")</f>
        <v>1179</v>
      </c>
      <c r="AD272">
        <f>IFERROR((IFERROR(VLOOKUP(A272,'2022-2021'!$B$3:$LN$4660,99,0),"")),"")</f>
        <v>1767</v>
      </c>
      <c r="AE272">
        <f>IFERROR((IFERROR(VLOOKUP(A272,'2024-2023'!$B$3:$LN$4660,100,0),"")),"")</f>
        <v>862</v>
      </c>
      <c r="AF272">
        <f>IFERROR(VLOOKUP(A272,'2024-2023'!$B$3:$LN$4660,99,0),"")</f>
        <v>558</v>
      </c>
      <c r="AG272">
        <f>IFERROR((IFERROR(VLOOKUP(A272,'2020-2019'!$B$3:$LN$4660,'2020-2019'!$X$1,0),"")+IFERROR(VLOOKUP(A272,'2020-2019'!$B$3:$LN$4660,'2020-2019'!$AN$1,0),"")),"")</f>
        <v>0</v>
      </c>
      <c r="AH272">
        <f>IFERROR((IFERROR(VLOOKUP(A272,'2022-2021'!$B$3:$LN$4660,24,0),"")+IFERROR(VLOOKUP(A272,'2022-2021'!$B$3:$LN$4660,40,0),"")),"")</f>
        <v>0</v>
      </c>
      <c r="AI272">
        <f>IFERROR((IFERROR(VLOOKUP(A272,'2022-2021'!$B$3:$LN$4660,23,0),"")+IFERROR(VLOOKUP(A272,'2022-2021'!$B$3:$LN$4660,39,0),"")),"")</f>
        <v>0</v>
      </c>
      <c r="AJ272">
        <f>IFERROR((IFERROR(VLOOKUP(A272,'2024-2023'!$B$3:$LN$4660,24,0),"")+IFERROR(VLOOKUP(A272,'2024-2023'!$B$3:$LN$4660,40,0),"")),"")</f>
        <v>0</v>
      </c>
      <c r="AK272">
        <f>IFERROR((IFERROR(VLOOKUP(A272,'2024-2023'!$B$3:$LN$4660,23,0),"")+IFERROR(VLOOKUP(A272,'2024-2023'!$B$3:$LN$4660,39,0),"")),"")</f>
        <v>0</v>
      </c>
      <c r="AL272">
        <f>IFERROR(VLOOKUP(A272,'2020-2019'!$B$3:$LN$466,'2020-2019'!$AM$1,0),"")</f>
        <v>2035</v>
      </c>
      <c r="AM272">
        <f>IFERROR(VLOOKUP(A272,'2022-2021'!$B$3:$LN$4660,38,0),"")</f>
        <v>3153</v>
      </c>
      <c r="AN272">
        <f>IFERROR(VLOOKUP(A272,'2022-2021'!$B$3:$LN$4660,37,0),"")</f>
        <v>3592</v>
      </c>
      <c r="AO272">
        <f>IFERROR(VLOOKUP(A272,'2024-2023'!$B$3:$LN$4660,38,0),"")</f>
        <v>3243</v>
      </c>
      <c r="AP272">
        <f>IFERROR(VLOOKUP(A272,'2024-2023'!$B$3:$LN$4660,37,0),"")</f>
        <v>3094</v>
      </c>
      <c r="AQ272">
        <f>IFERROR((IFERROR(VLOOKUP(A272,'2020-2019'!$B$3:$LN$466,'2020-2019'!$BL$1,0),"")+IFERROR(VLOOKUP(A272,'2020-2019'!$B$3:$LN$466,'2020-2019'!$BV$1,0),"")),"")</f>
        <v>0</v>
      </c>
      <c r="AR272" s="5">
        <f t="shared" si="35"/>
        <v>3.8959999999999999</v>
      </c>
      <c r="AS272" t="str">
        <f>IFERROR(VLOOKUP(A272,риски!$G$2:$H$642,2,0),"")</f>
        <v>низкий</v>
      </c>
      <c r="AT272" t="str">
        <f>IFERROR(VLOOKUP(A272,Реест!A333:$P$30000,15,0),"")</f>
        <v>astrafin.ru</v>
      </c>
      <c r="AU272" t="str">
        <f>IFERROR(VLOOKUP(A272,old!$A$3:$AU$2001,47,0),"")</f>
        <v>image309</v>
      </c>
      <c r="AV272" s="3" t="str">
        <f t="shared" si="36"/>
        <v/>
      </c>
      <c r="AW272" t="str">
        <f t="shared" si="30"/>
        <v xml:space="preserve"> ООО ПКО «АСТРА ФИНАНС» зарегистрировано по адресу: 624132, Свердловская область, г.о. Новоуральский, г Новоуральск, ул Фрунзе, зд. 5. Генеральным директором является Жуков Андрей Валерьевич. Рост доходов компании за 5 лет: 389,6%. ФССП присвоил низкий уровень риска для данного ПКО.</v>
      </c>
      <c r="AX272" t="s">
        <v>22926</v>
      </c>
      <c r="AY272">
        <f>VLOOKUP(A272,'2024-2023'!$B$2:$NY$583,'2024-2023'!$BH$1,0)</f>
        <v>16711</v>
      </c>
      <c r="AZ272">
        <f>VLOOKUP(A272,'2024-2023'!$B$2:$NY$583,71,0)</f>
        <v>0</v>
      </c>
      <c r="BA272">
        <f>VLOOKUP(A272,'2024-2023'!$B$2:$NY$583,79,0)</f>
        <v>0</v>
      </c>
      <c r="BB272">
        <f t="shared" si="31"/>
        <v>0</v>
      </c>
      <c r="BC272" s="6">
        <f t="shared" si="32"/>
        <v>0.7792</v>
      </c>
      <c r="BD272" s="6">
        <f t="shared" si="33"/>
        <v>8.27893175074184E-2</v>
      </c>
      <c r="BE272" t="str">
        <f t="shared" si="34"/>
        <v>Малая фирма</v>
      </c>
    </row>
    <row r="273" spans="1:57">
      <c r="A273" s="10">
        <v>5407977286</v>
      </c>
      <c r="B273">
        <v>39</v>
      </c>
      <c r="C273" t="s">
        <v>2269</v>
      </c>
      <c r="D273">
        <v>5407977286</v>
      </c>
      <c r="E273" t="s">
        <v>15180</v>
      </c>
      <c r="F273" t="s">
        <v>14272</v>
      </c>
      <c r="G273" s="7">
        <v>43846</v>
      </c>
      <c r="H273">
        <v>6</v>
      </c>
      <c r="I273" t="s">
        <v>44</v>
      </c>
      <c r="J273" t="s">
        <v>4842</v>
      </c>
      <c r="K273" t="s">
        <v>23335</v>
      </c>
      <c r="L273" t="s">
        <v>8771</v>
      </c>
      <c r="M273">
        <v>11</v>
      </c>
      <c r="R273" s="10">
        <f>IFERROR(IFERROR(VLOOKUP(A273,'2020-2019'!$B$3:$LN$466,108,0),"")+IFERROR(VLOOKUP(A273,'2020-2019'!$B$3:$LN$1000,91,0),""),"")</f>
        <v>606</v>
      </c>
      <c r="S273" s="10">
        <f>IFERROR(IFERROR(VLOOKUP(A273,'2022-2021'!$B$3:$LN$1000,108,0),"")+IFERROR(VLOOKUP(A273,'2022-2021'!$B$3:$LN$1000,92,0),""),"")</f>
        <v>17881</v>
      </c>
      <c r="T273" s="10">
        <f>IFERROR(IFERROR(VLOOKUP(A273,'2022-2021'!$B$3:$LN$1000,107,0),"")+IFERROR(VLOOKUP(A273,'2022-2021'!$B$3:$LN$1000,91,0),""),"")</f>
        <v>252365</v>
      </c>
      <c r="U273" s="10">
        <f>IFERROR(IFERROR(VLOOKUP(A273,'2024-2023'!$B$3:$LN$1000,108,0),"")+IFERROR(VLOOKUP(A273,'2024-2023'!$B$3:$LN$1000,92,0),""),"")</f>
        <v>404847</v>
      </c>
      <c r="V273" s="10">
        <f>IFERROR(IFERROR(VLOOKUP(A273,'2024-2023'!$B$3:$LN$1000,107,0),"")+IFERROR(VLOOKUP(A273,'2024-2023'!$B$3:$LN$1000,91,0),""),"")</f>
        <v>1032325</v>
      </c>
      <c r="W273">
        <f>IFERROR(IFERROR(VLOOKUP(A273,'2020-2019'!$B$3:$LN$4660,93,0),"")+IFERROR(VLOOKUP(A273,'2020-2019'!$B$3:$LN$4660,109,0),""),"")</f>
        <v>31</v>
      </c>
      <c r="X273">
        <f>IFERROR(IFERROR(VLOOKUP(A273,'2022-2021'!$B$3:$LN$4660,94,0),"")+IFERROR(VLOOKUP(A273,'2022-2021'!$B$3:$LN$4660,110,0),""),"")</f>
        <v>14010</v>
      </c>
      <c r="Y273">
        <f>IFERROR(IFERROR(VLOOKUP(A273,'2022-2021'!$B$3:$LN$4660,109,0),"")+IFERROR(VLOOKUP(A273,'2022-2021'!$B$3:$LN$4660,93,0),""),"")</f>
        <v>109258</v>
      </c>
      <c r="Z273">
        <f>IFERROR((IFERROR(VLOOKUP(A273,'2024-2023'!$B$3:$LN$4660,110,0),"")+IFERROR(VLOOKUP(A273,'2024-2023'!$B$3:$LN$4660,94,0),"")),"")</f>
        <v>133443</v>
      </c>
      <c r="AA273">
        <f>IFERROR((IFERROR(VLOOKUP(A273,'2024-2023'!$B$3:$LN$4660,93,0),"")+IFERROR(VLOOKUP(A273,'2024-2023'!$B$3:$LN$4660,109,0),"")),"")</f>
        <v>413636</v>
      </c>
      <c r="AB273">
        <f>IFERROR((IFERROR(VLOOKUP(A273,'2020-2019'!$B$3:$LN$466,'2020-2019'!$CV$1,0),"")),"")</f>
        <v>47</v>
      </c>
      <c r="AC273">
        <f>IFERROR((IFERROR(VLOOKUP(A273,'2022-2021'!$B$3:$LN$4660,100,0),"")),"")</f>
        <v>2559</v>
      </c>
      <c r="AD273">
        <f>IFERROR((IFERROR(VLOOKUP(A273,'2022-2021'!$B$3:$LN$4660,99,0),"")),"")</f>
        <v>121216</v>
      </c>
      <c r="AE273">
        <f>IFERROR((IFERROR(VLOOKUP(A273,'2024-2023'!$B$3:$LN$4660,100,0),"")),"")</f>
        <v>139256</v>
      </c>
      <c r="AF273">
        <f>IFERROR(VLOOKUP(A273,'2024-2023'!$B$3:$LN$4660,99,0),"")</f>
        <v>247149</v>
      </c>
      <c r="AG273">
        <f>IFERROR((IFERROR(VLOOKUP(A273,'2020-2019'!$B$3:$LN$4660,'2020-2019'!$X$1,0),"")+IFERROR(VLOOKUP(A273,'2020-2019'!$B$3:$LN$4660,'2020-2019'!$AN$1,0),"")),"")</f>
        <v>3846</v>
      </c>
      <c r="AH273">
        <f>IFERROR((IFERROR(VLOOKUP(A273,'2022-2021'!$B$3:$LN$4660,24,0),"")+IFERROR(VLOOKUP(A273,'2022-2021'!$B$3:$LN$4660,40,0),"")),"")</f>
        <v>0</v>
      </c>
      <c r="AI273">
        <f>IFERROR((IFERROR(VLOOKUP(A273,'2022-2021'!$B$3:$LN$4660,23,0),"")+IFERROR(VLOOKUP(A273,'2022-2021'!$B$3:$LN$4660,39,0),"")),"")</f>
        <v>0</v>
      </c>
      <c r="AJ273">
        <f>IFERROR((IFERROR(VLOOKUP(A273,'2024-2023'!$B$3:$LN$4660,24,0),"")+IFERROR(VLOOKUP(A273,'2024-2023'!$B$3:$LN$4660,40,0),"")),"")</f>
        <v>656988</v>
      </c>
      <c r="AK273">
        <f>IFERROR((IFERROR(VLOOKUP(A273,'2024-2023'!$B$3:$LN$4660,23,0),"")+IFERROR(VLOOKUP(A273,'2024-2023'!$B$3:$LN$4660,39,0),"")),"")</f>
        <v>1156303</v>
      </c>
      <c r="AL273">
        <f>IFERROR(VLOOKUP(A273,'2020-2019'!$B$3:$LN$466,'2020-2019'!$AM$1,0),"")</f>
        <v>0</v>
      </c>
      <c r="AM273">
        <f>IFERROR(VLOOKUP(A273,'2022-2021'!$B$3:$LN$4660,38,0),"")</f>
        <v>23449</v>
      </c>
      <c r="AN273">
        <f>IFERROR(VLOOKUP(A273,'2022-2021'!$B$3:$LN$4660,37,0),"")</f>
        <v>164943</v>
      </c>
      <c r="AO273">
        <f>IFERROR(VLOOKUP(A273,'2024-2023'!$B$3:$LN$4660,38,0),"")</f>
        <v>16876</v>
      </c>
      <c r="AP273">
        <f>IFERROR(VLOOKUP(A273,'2024-2023'!$B$3:$LN$4660,37,0),"")</f>
        <v>15567</v>
      </c>
      <c r="AQ273">
        <f>IFERROR((IFERROR(VLOOKUP(A273,'2020-2019'!$B$3:$LN$466,'2020-2019'!$BL$1,0),"")+IFERROR(VLOOKUP(A273,'2020-2019'!$B$3:$LN$466,'2020-2019'!$BV$1,0),"")),"")</f>
        <v>237</v>
      </c>
      <c r="AR273" s="5">
        <f t="shared" si="35"/>
        <v>1703.5070000000001</v>
      </c>
      <c r="AS273" t="str">
        <f>IFERROR(VLOOKUP(A273,риски!$G$2:$H$642,2,0),"")</f>
        <v/>
      </c>
      <c r="AT273" t="str">
        <f>IFERROR(VLOOKUP(A273,Реест!A334:$P$30000,15,0),"")</f>
        <v>intelcollect.ru</v>
      </c>
      <c r="AU273" t="str">
        <f>IFERROR(VLOOKUP(A273,old!$A$3:$AU$2001,47,0),"")</f>
        <v>image310</v>
      </c>
      <c r="AV273" s="3">
        <f t="shared" si="36"/>
        <v>300.65080603224129</v>
      </c>
      <c r="AW273" t="str">
        <f t="shared" si="30"/>
        <v xml:space="preserve"> ООО ПКО «Интел коллект»  зарегистрировано по адресу: 630099, Новосибирская область, г Новосибирск, ул Максима Горького, д. 24. Генеральным директором является Велижанин Алексей Павлович. Рост доходов компании за 5 лет: 170350,7%. Рост финансовых активов компании за 5 лет: 30065,08%. Объем заемных средств компании на конец 2024 года: 237 тыс. руб.</v>
      </c>
      <c r="AX273" t="s">
        <v>22931</v>
      </c>
      <c r="AY273">
        <f>VLOOKUP(A273,'2024-2023'!$B$2:$NY$583,'2024-2023'!$BH$1,0)</f>
        <v>589454</v>
      </c>
      <c r="AZ273">
        <f>VLOOKUP(A273,'2024-2023'!$B$2:$NY$583,71,0)</f>
        <v>410022</v>
      </c>
      <c r="BA273">
        <f>VLOOKUP(A273,'2024-2023'!$B$2:$NY$583,79,0)</f>
        <v>224903</v>
      </c>
      <c r="BB273">
        <f t="shared" si="31"/>
        <v>1.0771408795257984</v>
      </c>
      <c r="BC273" s="6">
        <f t="shared" si="32"/>
        <v>340.70140000000004</v>
      </c>
      <c r="BD273" s="6">
        <f t="shared" si="33"/>
        <v>0.23941006950330565</v>
      </c>
      <c r="BE273" t="str">
        <f t="shared" si="34"/>
        <v>Средняя фирма</v>
      </c>
    </row>
    <row r="274" spans="1:57">
      <c r="A274" s="10">
        <v>3702239395</v>
      </c>
      <c r="B274">
        <v>25</v>
      </c>
      <c r="C274" t="s">
        <v>2276</v>
      </c>
      <c r="D274">
        <v>3702239395</v>
      </c>
      <c r="E274" t="s">
        <v>15181</v>
      </c>
      <c r="F274" t="s">
        <v>14273</v>
      </c>
      <c r="G274" s="7">
        <v>43892</v>
      </c>
      <c r="H274">
        <v>6</v>
      </c>
      <c r="I274" t="s">
        <v>73</v>
      </c>
      <c r="J274" t="s">
        <v>20603</v>
      </c>
      <c r="K274" t="s">
        <v>4837</v>
      </c>
      <c r="L274" t="s">
        <v>8774</v>
      </c>
      <c r="M274">
        <f>VLOOKUP(D274,УК!$A$1:$B$599,2,0)/1000</f>
        <v>10500</v>
      </c>
      <c r="R274" s="10">
        <f>IFERROR(IFERROR(VLOOKUP(A274,'2020-2019'!$B$3:$LN$466,108,0),"")+IFERROR(VLOOKUP(A274,'2020-2019'!$B$3:$LN$1000,91,0),""),"")</f>
        <v>32723</v>
      </c>
      <c r="S274" s="10">
        <f>IFERROR(IFERROR(VLOOKUP(A274,'2022-2021'!$B$3:$LN$1000,108,0),"")+IFERROR(VLOOKUP(A274,'2022-2021'!$B$3:$LN$1000,92,0),""),"")</f>
        <v>172216</v>
      </c>
      <c r="T274" s="10">
        <f>IFERROR(IFERROR(VLOOKUP(A274,'2022-2021'!$B$3:$LN$1000,107,0),"")+IFERROR(VLOOKUP(A274,'2022-2021'!$B$3:$LN$1000,91,0),""),"")</f>
        <v>404532</v>
      </c>
      <c r="U274" s="10">
        <f>IFERROR(IFERROR(VLOOKUP(A274,'2024-2023'!$B$3:$LN$1000,108,0),"")+IFERROR(VLOOKUP(A274,'2024-2023'!$B$3:$LN$1000,92,0),""),"")</f>
        <v>779418</v>
      </c>
      <c r="V274" s="10">
        <f>IFERROR(IFERROR(VLOOKUP(A274,'2024-2023'!$B$3:$LN$1000,107,0),"")+IFERROR(VLOOKUP(A274,'2024-2023'!$B$3:$LN$1000,91,0),""),"")</f>
        <v>1249961</v>
      </c>
      <c r="W274">
        <f>IFERROR(IFERROR(VLOOKUP(A274,'2020-2019'!$B$3:$LN$4660,93,0),"")+IFERROR(VLOOKUP(A274,'2020-2019'!$B$3:$LN$4660,109,0),""),"")</f>
        <v>8277</v>
      </c>
      <c r="X274">
        <f>IFERROR(IFERROR(VLOOKUP(A274,'2022-2021'!$B$3:$LN$4660,94,0),"")+IFERROR(VLOOKUP(A274,'2022-2021'!$B$3:$LN$4660,110,0),""),"")</f>
        <v>70749</v>
      </c>
      <c r="Y274">
        <f>IFERROR(IFERROR(VLOOKUP(A274,'2022-2021'!$B$3:$LN$4660,109,0),"")+IFERROR(VLOOKUP(A274,'2022-2021'!$B$3:$LN$4660,93,0),""),"")</f>
        <v>172971</v>
      </c>
      <c r="Z274">
        <f>IFERROR((IFERROR(VLOOKUP(A274,'2024-2023'!$B$3:$LN$4660,110,0),"")+IFERROR(VLOOKUP(A274,'2024-2023'!$B$3:$LN$4660,94,0),"")),"")</f>
        <v>287250</v>
      </c>
      <c r="AA274">
        <f>IFERROR((IFERROR(VLOOKUP(A274,'2024-2023'!$B$3:$LN$4660,93,0),"")+IFERROR(VLOOKUP(A274,'2024-2023'!$B$3:$LN$4660,109,0),"")),"")</f>
        <v>675418</v>
      </c>
      <c r="AB274">
        <f>IFERROR((IFERROR(VLOOKUP(A274,'2020-2019'!$B$3:$LN$466,'2020-2019'!$CV$1,0),"")),"")</f>
        <v>10480</v>
      </c>
      <c r="AC274">
        <f>IFERROR((IFERROR(VLOOKUP(A274,'2022-2021'!$B$3:$LN$4660,100,0),"")),"")</f>
        <v>92331</v>
      </c>
      <c r="AD274">
        <f>IFERROR((IFERROR(VLOOKUP(A274,'2022-2021'!$B$3:$LN$4660,99,0),"")),"")</f>
        <v>185242</v>
      </c>
      <c r="AE274">
        <f>IFERROR((IFERROR(VLOOKUP(A274,'2024-2023'!$B$3:$LN$4660,100,0),"")),"")</f>
        <v>368694</v>
      </c>
      <c r="AF274">
        <f>IFERROR(VLOOKUP(A274,'2024-2023'!$B$3:$LN$4660,99,0),"")</f>
        <v>407064</v>
      </c>
      <c r="AG274">
        <f>IFERROR((IFERROR(VLOOKUP(A274,'2020-2019'!$B$3:$LN$4660,'2020-2019'!$X$1,0),"")+IFERROR(VLOOKUP(A274,'2020-2019'!$B$3:$LN$4660,'2020-2019'!$AN$1,0),"")),"")</f>
        <v>31049</v>
      </c>
      <c r="AH274">
        <f>IFERROR((IFERROR(VLOOKUP(A274,'2022-2021'!$B$3:$LN$4660,24,0),"")+IFERROR(VLOOKUP(A274,'2022-2021'!$B$3:$LN$4660,40,0),"")),"")</f>
        <v>141586</v>
      </c>
      <c r="AI274">
        <f>IFERROR((IFERROR(VLOOKUP(A274,'2022-2021'!$B$3:$LN$4660,23,0),"")+IFERROR(VLOOKUP(A274,'2022-2021'!$B$3:$LN$4660,39,0),"")),"")</f>
        <v>432771</v>
      </c>
      <c r="AJ274">
        <f>IFERROR((IFERROR(VLOOKUP(A274,'2024-2023'!$B$3:$LN$4660,24,0),"")+IFERROR(VLOOKUP(A274,'2024-2023'!$B$3:$LN$4660,40,0),"")),"")</f>
        <v>707496</v>
      </c>
      <c r="AK274">
        <f>IFERROR((IFERROR(VLOOKUP(A274,'2024-2023'!$B$3:$LN$4660,23,0),"")+IFERROR(VLOOKUP(A274,'2024-2023'!$B$3:$LN$4660,39,0),"")),"")</f>
        <v>854703</v>
      </c>
      <c r="AL274">
        <f>IFERROR(VLOOKUP(A274,'2020-2019'!$B$3:$LN$466,'2020-2019'!$AM$1,0),"")</f>
        <v>0</v>
      </c>
      <c r="AM274">
        <f>IFERROR(VLOOKUP(A274,'2022-2021'!$B$3:$LN$4660,38,0),"")</f>
        <v>585</v>
      </c>
      <c r="AN274">
        <f>IFERROR(VLOOKUP(A274,'2022-2021'!$B$3:$LN$4660,37,0),"")</f>
        <v>1142</v>
      </c>
      <c r="AO274">
        <f>IFERROR(VLOOKUP(A274,'2024-2023'!$B$3:$LN$4660,38,0),"")</f>
        <v>2915</v>
      </c>
      <c r="AP274">
        <f>IFERROR(VLOOKUP(A274,'2024-2023'!$B$3:$LN$4660,37,0),"")</f>
        <v>7173</v>
      </c>
      <c r="AQ274">
        <f>IFERROR((IFERROR(VLOOKUP(A274,'2020-2019'!$B$3:$LN$466,'2020-2019'!$BL$1,0),"")+IFERROR(VLOOKUP(A274,'2020-2019'!$B$3:$LN$466,'2020-2019'!$BV$1,0),"")),"")</f>
        <v>15548</v>
      </c>
      <c r="AR274" s="5">
        <f t="shared" si="35"/>
        <v>38.198</v>
      </c>
      <c r="AS274" t="str">
        <f>IFERROR(VLOOKUP(A274,риски!$G$2:$H$642,2,0),"")</f>
        <v>низкий</v>
      </c>
      <c r="AT274" t="str">
        <f>IFERROR(VLOOKUP(A274,Реест!A335:$P$30000,15,0),"")</f>
        <v>vpk-capital.ru</v>
      </c>
      <c r="AU274" t="str">
        <f>IFERROR(VLOOKUP(A274,old!$A$3:$AU$2001,47,0),"")</f>
        <v>image311</v>
      </c>
      <c r="AV274" s="3">
        <f t="shared" si="36"/>
        <v>27.527553222326002</v>
      </c>
      <c r="AW274" t="str">
        <f t="shared" si="30"/>
        <v xml:space="preserve"> ООО «ПКО ВПК-Капитал» зарегистрировано по адресу: 153000, Ивановская обл, г Иваново, ул Красногвардейская, д 3, 3001. Генеральным директором является Кадышев Роман Иванович. Рост доходов компании за 5 лет: 3819,8%. Рост финансовых активов компании за 5 лет: 2752,76%. Объем заемных средств компании на конец 2024 года: 15548 тыс. руб. ФССП присвоил низкий уровень риска для данного ПКО.</v>
      </c>
      <c r="AX274" t="s">
        <v>22934</v>
      </c>
      <c r="AY274">
        <f>VLOOKUP(A274,'2024-2023'!$B$2:$NY$583,'2024-2023'!$BH$1,0)</f>
        <v>618133</v>
      </c>
      <c r="AZ274">
        <f>VLOOKUP(A274,'2024-2023'!$B$2:$NY$583,71,0)</f>
        <v>18287</v>
      </c>
      <c r="BA274">
        <f>VLOOKUP(A274,'2024-2023'!$B$2:$NY$583,79,0)</f>
        <v>258250</v>
      </c>
      <c r="BB274">
        <f t="shared" si="31"/>
        <v>0.44737459414074315</v>
      </c>
      <c r="BC274" s="6">
        <f t="shared" si="32"/>
        <v>7.6395999999999997</v>
      </c>
      <c r="BD274" s="6">
        <f t="shared" si="33"/>
        <v>0.32566136063445178</v>
      </c>
      <c r="BE274" t="str">
        <f t="shared" si="34"/>
        <v>Средняя фирма</v>
      </c>
    </row>
    <row r="275" spans="1:57">
      <c r="A275" s="10">
        <v>7704464202</v>
      </c>
      <c r="B275">
        <v>90</v>
      </c>
      <c r="C275" t="s">
        <v>2283</v>
      </c>
      <c r="D275">
        <v>7704464202</v>
      </c>
      <c r="E275" t="s">
        <v>15182</v>
      </c>
      <c r="F275" t="s">
        <v>14274</v>
      </c>
      <c r="G275" s="7">
        <v>43410</v>
      </c>
      <c r="H275">
        <v>7</v>
      </c>
      <c r="I275" t="s">
        <v>73</v>
      </c>
      <c r="J275" t="s">
        <v>4991</v>
      </c>
      <c r="K275" t="s">
        <v>4991</v>
      </c>
      <c r="L275" t="s">
        <v>3944</v>
      </c>
      <c r="M275">
        <f>VLOOKUP(D275,УК!$A$1:$B$599,2,0)/1000</f>
        <v>100</v>
      </c>
      <c r="R275" s="10">
        <f>IFERROR(IFERROR(VLOOKUP(A275,'2020-2019'!$B$3:$LN$466,108,0),"")+IFERROR(VLOOKUP(A275,'2020-2019'!$B$3:$LN$1000,91,0),""),"")</f>
        <v>87056</v>
      </c>
      <c r="S275" s="10">
        <f>IFERROR(IFERROR(VLOOKUP(A275,'2022-2021'!$B$3:$LN$1000,108,0),"")+IFERROR(VLOOKUP(A275,'2022-2021'!$B$3:$LN$1000,92,0),""),"")</f>
        <v>103997</v>
      </c>
      <c r="T275" s="10">
        <f>IFERROR(IFERROR(VLOOKUP(A275,'2022-2021'!$B$3:$LN$1000,107,0),"")+IFERROR(VLOOKUP(A275,'2022-2021'!$B$3:$LN$1000,91,0),""),"")</f>
        <v>90445</v>
      </c>
      <c r="U275" s="10">
        <f>IFERROR(IFERROR(VLOOKUP(A275,'2024-2023'!$B$3:$LN$1000,108,0),"")+IFERROR(VLOOKUP(A275,'2024-2023'!$B$3:$LN$1000,92,0),""),"")</f>
        <v>166983</v>
      </c>
      <c r="V275" s="10">
        <f>IFERROR(IFERROR(VLOOKUP(A275,'2024-2023'!$B$3:$LN$1000,107,0),"")+IFERROR(VLOOKUP(A275,'2024-2023'!$B$3:$LN$1000,91,0),""),"")</f>
        <v>88916</v>
      </c>
      <c r="W275">
        <f>IFERROR(IFERROR(VLOOKUP(A275,'2020-2019'!$B$3:$LN$4660,93,0),"")+IFERROR(VLOOKUP(A275,'2020-2019'!$B$3:$LN$4660,109,0),""),"")</f>
        <v>51832</v>
      </c>
      <c r="X275">
        <f>IFERROR(IFERROR(VLOOKUP(A275,'2022-2021'!$B$3:$LN$4660,94,0),"")+IFERROR(VLOOKUP(A275,'2022-2021'!$B$3:$LN$4660,110,0),""),"")</f>
        <v>88846</v>
      </c>
      <c r="Y275">
        <f>IFERROR(IFERROR(VLOOKUP(A275,'2022-2021'!$B$3:$LN$4660,109,0),"")+IFERROR(VLOOKUP(A275,'2022-2021'!$B$3:$LN$4660,93,0),""),"")</f>
        <v>93780</v>
      </c>
      <c r="Z275">
        <f>IFERROR((IFERROR(VLOOKUP(A275,'2024-2023'!$B$3:$LN$4660,110,0),"")+IFERROR(VLOOKUP(A275,'2024-2023'!$B$3:$LN$4660,94,0),"")),"")</f>
        <v>165010</v>
      </c>
      <c r="AA275">
        <f>IFERROR((IFERROR(VLOOKUP(A275,'2024-2023'!$B$3:$LN$4660,93,0),"")+IFERROR(VLOOKUP(A275,'2024-2023'!$B$3:$LN$4660,109,0),"")),"")</f>
        <v>116880</v>
      </c>
      <c r="AB275">
        <f>IFERROR((IFERROR(VLOOKUP(A275,'2020-2019'!$B$3:$LN$466,'2020-2019'!$CV$1,0),"")),"")</f>
        <v>25838</v>
      </c>
      <c r="AC275">
        <f>IFERROR((IFERROR(VLOOKUP(A275,'2022-2021'!$B$3:$LN$4660,100,0),"")),"")</f>
        <v>13973</v>
      </c>
      <c r="AD275">
        <f>IFERROR((IFERROR(VLOOKUP(A275,'2022-2021'!$B$3:$LN$4660,99,0),"")),"")</f>
        <v>-4610</v>
      </c>
      <c r="AE275">
        <f>IFERROR((IFERROR(VLOOKUP(A275,'2024-2023'!$B$3:$LN$4660,100,0),"")),"")</f>
        <v>307</v>
      </c>
      <c r="AF275">
        <f>IFERROR(VLOOKUP(A275,'2024-2023'!$B$3:$LN$4660,99,0),"")</f>
        <v>-29417</v>
      </c>
      <c r="AG275">
        <f>IFERROR((IFERROR(VLOOKUP(A275,'2020-2019'!$B$3:$LN$4660,'2020-2019'!$X$1,0),"")+IFERROR(VLOOKUP(A275,'2020-2019'!$B$3:$LN$4660,'2020-2019'!$AN$1,0),"")),"")</f>
        <v>0</v>
      </c>
      <c r="AH275">
        <f>IFERROR((IFERROR(VLOOKUP(A275,'2022-2021'!$B$3:$LN$4660,24,0),"")+IFERROR(VLOOKUP(A275,'2022-2021'!$B$3:$LN$4660,40,0),"")),"")</f>
        <v>0</v>
      </c>
      <c r="AI275">
        <f>IFERROR((IFERROR(VLOOKUP(A275,'2022-2021'!$B$3:$LN$4660,23,0),"")+IFERROR(VLOOKUP(A275,'2022-2021'!$B$3:$LN$4660,39,0),"")),"")</f>
        <v>6</v>
      </c>
      <c r="AJ275">
        <f>IFERROR((IFERROR(VLOOKUP(A275,'2024-2023'!$B$3:$LN$4660,24,0),"")+IFERROR(VLOOKUP(A275,'2024-2023'!$B$3:$LN$4660,40,0),"")),"")</f>
        <v>0</v>
      </c>
      <c r="AK275">
        <f>IFERROR((IFERROR(VLOOKUP(A275,'2024-2023'!$B$3:$LN$4660,23,0),"")+IFERROR(VLOOKUP(A275,'2024-2023'!$B$3:$LN$4660,39,0),"")),"")</f>
        <v>0</v>
      </c>
      <c r="AL275">
        <f>IFERROR(VLOOKUP(A275,'2020-2019'!$B$3:$LN$466,'2020-2019'!$AM$1,0),"")</f>
        <v>9364</v>
      </c>
      <c r="AM275">
        <f>IFERROR(VLOOKUP(A275,'2022-2021'!$B$3:$LN$4660,38,0),"")</f>
        <v>288968</v>
      </c>
      <c r="AN275">
        <f>IFERROR(VLOOKUP(A275,'2022-2021'!$B$3:$LN$4660,37,0),"")</f>
        <v>403134</v>
      </c>
      <c r="AO275">
        <f>IFERROR(VLOOKUP(A275,'2024-2023'!$B$3:$LN$4660,38,0),"")</f>
        <v>515201</v>
      </c>
      <c r="AP275">
        <f>IFERROR(VLOOKUP(A275,'2024-2023'!$B$3:$LN$4660,37,0),"")</f>
        <v>576623</v>
      </c>
      <c r="AQ275">
        <f>IFERROR((IFERROR(VLOOKUP(A275,'2020-2019'!$B$3:$LN$466,'2020-2019'!$BL$1,0),"")+IFERROR(VLOOKUP(A275,'2020-2019'!$B$3:$LN$466,'2020-2019'!$BV$1,0),"")),"")</f>
        <v>10739</v>
      </c>
      <c r="AR275" s="5">
        <f t="shared" si="35"/>
        <v>1.0209999999999999</v>
      </c>
      <c r="AS275" t="str">
        <f>IFERROR(VLOOKUP(A275,риски!$G$2:$H$642,2,0),"")</f>
        <v>низкий</v>
      </c>
      <c r="AT275" t="str">
        <f>IFERROR(VLOOKUP(A275,Реест!A336:$P$30000,15,0),"")</f>
        <v>boostcollect.ru</v>
      </c>
      <c r="AU275" t="str">
        <f>IFERROR(VLOOKUP(A275,old!$A$3:$AU$2001,47,0),"")</f>
        <v>image312</v>
      </c>
      <c r="AV275" s="3">
        <f t="shared" si="36"/>
        <v>0</v>
      </c>
      <c r="AW275" t="str">
        <f t="shared" si="30"/>
        <v xml:space="preserve"> ООО ПКО «Гарнет-Финанс» зарегистрировано по адресу: 117303, Москва г, ул Малая Юшуньская, д 1, к 1, 1/Ц. Генеральным директором является Паутов Андрей Александрович. Рост доходов компании за 5 лет: 102,1%. Объем заемных средств компании на конец 2024 года: 10739 тыс. руб. ФССП присвоил низкий уровень риска для данного ПКО.</v>
      </c>
      <c r="AX275" t="s">
        <v>22914</v>
      </c>
      <c r="AY275">
        <f>VLOOKUP(A275,'2024-2023'!$B$2:$NY$583,'2024-2023'!$BH$1,0)</f>
        <v>-41874</v>
      </c>
      <c r="AZ275">
        <f>VLOOKUP(A275,'2024-2023'!$B$2:$NY$583,71,0)</f>
        <v>0</v>
      </c>
      <c r="BA275">
        <f>VLOOKUP(A275,'2024-2023'!$B$2:$NY$583,79,0)</f>
        <v>0</v>
      </c>
      <c r="BB275">
        <f t="shared" si="31"/>
        <v>0</v>
      </c>
      <c r="BC275" s="6">
        <f t="shared" si="32"/>
        <v>0.20419999999999999</v>
      </c>
      <c r="BD275" s="6">
        <f t="shared" si="33"/>
        <v>-0.33084034369517296</v>
      </c>
      <c r="BE275" t="str">
        <f t="shared" si="34"/>
        <v>Малая фирма</v>
      </c>
    </row>
    <row r="276" spans="1:57">
      <c r="A276" s="10">
        <v>7722862647</v>
      </c>
      <c r="B276">
        <v>506</v>
      </c>
      <c r="C276" t="s">
        <v>2287</v>
      </c>
      <c r="D276">
        <v>7722862647</v>
      </c>
      <c r="E276" t="s">
        <v>15183</v>
      </c>
      <c r="F276" t="s">
        <v>14275</v>
      </c>
      <c r="G276" s="7">
        <v>41955</v>
      </c>
      <c r="H276">
        <v>11</v>
      </c>
      <c r="I276" t="s">
        <v>73</v>
      </c>
      <c r="J276" t="s">
        <v>5090</v>
      </c>
      <c r="K276" t="s">
        <v>5090</v>
      </c>
      <c r="L276" t="s">
        <v>8777</v>
      </c>
      <c r="M276">
        <f>VLOOKUP(D276,УК!$A$1:$B$599,2,0)/1000</f>
        <v>25</v>
      </c>
      <c r="R276" s="10">
        <f>IFERROR(IFERROR(VLOOKUP(A276,'2020-2019'!$B$3:$LN$466,108,0),"")+IFERROR(VLOOKUP(A276,'2020-2019'!$B$3:$LN$1000,91,0),""),"")</f>
        <v>23158</v>
      </c>
      <c r="S276" s="10">
        <f>IFERROR(IFERROR(VLOOKUP(A276,'2022-2021'!$B$3:$LN$1000,108,0),"")+IFERROR(VLOOKUP(A276,'2022-2021'!$B$3:$LN$1000,92,0),""),"")</f>
        <v>43815</v>
      </c>
      <c r="T276" s="10">
        <f>IFERROR(IFERROR(VLOOKUP(A276,'2022-2021'!$B$3:$LN$1000,107,0),"")+IFERROR(VLOOKUP(A276,'2022-2021'!$B$3:$LN$1000,91,0),""),"")</f>
        <v>30418</v>
      </c>
      <c r="U276" s="10">
        <f>IFERROR(IFERROR(VLOOKUP(A276,'2024-2023'!$B$3:$LN$1000,108,0),"")+IFERROR(VLOOKUP(A276,'2024-2023'!$B$3:$LN$1000,92,0),""),"")</f>
        <v>53144</v>
      </c>
      <c r="V276" s="10">
        <f>IFERROR(IFERROR(VLOOKUP(A276,'2024-2023'!$B$3:$LN$1000,107,0),"")+IFERROR(VLOOKUP(A276,'2024-2023'!$B$3:$LN$1000,91,0),""),"")</f>
        <v>57449</v>
      </c>
      <c r="W276">
        <f>IFERROR(IFERROR(VLOOKUP(A276,'2020-2019'!$B$3:$LN$4660,93,0),"")+IFERROR(VLOOKUP(A276,'2020-2019'!$B$3:$LN$4660,109,0),""),"")</f>
        <v>17579</v>
      </c>
      <c r="X276">
        <f>IFERROR(IFERROR(VLOOKUP(A276,'2022-2021'!$B$3:$LN$4660,94,0),"")+IFERROR(VLOOKUP(A276,'2022-2021'!$B$3:$LN$4660,110,0),""),"")</f>
        <v>39657</v>
      </c>
      <c r="Y276">
        <f>IFERROR(IFERROR(VLOOKUP(A276,'2022-2021'!$B$3:$LN$4660,109,0),"")+IFERROR(VLOOKUP(A276,'2022-2021'!$B$3:$LN$4660,93,0),""),"")</f>
        <v>23590</v>
      </c>
      <c r="Z276">
        <f>IFERROR((IFERROR(VLOOKUP(A276,'2024-2023'!$B$3:$LN$4660,110,0),"")+IFERROR(VLOOKUP(A276,'2024-2023'!$B$3:$LN$4660,94,0),"")),"")</f>
        <v>47440</v>
      </c>
      <c r="AA276">
        <f>IFERROR((IFERROR(VLOOKUP(A276,'2024-2023'!$B$3:$LN$4660,93,0),"")+IFERROR(VLOOKUP(A276,'2024-2023'!$B$3:$LN$4660,109,0),"")),"")</f>
        <v>46693</v>
      </c>
      <c r="AB276">
        <f>IFERROR((IFERROR(VLOOKUP(A276,'2020-2019'!$B$3:$LN$466,'2020-2019'!$CV$1,0),"")),"")</f>
        <v>969</v>
      </c>
      <c r="AC276">
        <f>IFERROR((IFERROR(VLOOKUP(A276,'2022-2021'!$B$3:$LN$4660,100,0),"")),"")</f>
        <v>2888</v>
      </c>
      <c r="AD276">
        <f>IFERROR((IFERROR(VLOOKUP(A276,'2022-2021'!$B$3:$LN$4660,99,0),"")),"")</f>
        <v>6126</v>
      </c>
      <c r="AE276">
        <f>IFERROR((IFERROR(VLOOKUP(A276,'2024-2023'!$B$3:$LN$4660,100,0),"")),"")</f>
        <v>2740</v>
      </c>
      <c r="AF276">
        <f>IFERROR(VLOOKUP(A276,'2024-2023'!$B$3:$LN$4660,99,0),"")</f>
        <v>7479</v>
      </c>
      <c r="AG276">
        <f>IFERROR((IFERROR(VLOOKUP(A276,'2020-2019'!$B$3:$LN$4660,'2020-2019'!$X$1,0),"")+IFERROR(VLOOKUP(A276,'2020-2019'!$B$3:$LN$4660,'2020-2019'!$AN$1,0),"")),"")</f>
        <v>0</v>
      </c>
      <c r="AH276">
        <f>IFERROR((IFERROR(VLOOKUP(A276,'2022-2021'!$B$3:$LN$4660,24,0),"")+IFERROR(VLOOKUP(A276,'2022-2021'!$B$3:$LN$4660,40,0),"")),"")</f>
        <v>0</v>
      </c>
      <c r="AI276">
        <f>IFERROR((IFERROR(VLOOKUP(A276,'2022-2021'!$B$3:$LN$4660,23,0),"")+IFERROR(VLOOKUP(A276,'2022-2021'!$B$3:$LN$4660,39,0),"")),"")</f>
        <v>0</v>
      </c>
      <c r="AJ276">
        <f>IFERROR((IFERROR(VLOOKUP(A276,'2024-2023'!$B$3:$LN$4660,24,0),"")+IFERROR(VLOOKUP(A276,'2024-2023'!$B$3:$LN$4660,40,0),"")),"")</f>
        <v>0</v>
      </c>
      <c r="AK276">
        <f>IFERROR((IFERROR(VLOOKUP(A276,'2024-2023'!$B$3:$LN$4660,23,0),"")+IFERROR(VLOOKUP(A276,'2024-2023'!$B$3:$LN$4660,39,0),"")),"")</f>
        <v>0</v>
      </c>
      <c r="AL276">
        <f>IFERROR(VLOOKUP(A276,'2020-2019'!$B$3:$LN$466,'2020-2019'!$AM$1,0),"")</f>
        <v>1967</v>
      </c>
      <c r="AM276">
        <f>IFERROR(VLOOKUP(A276,'2022-2021'!$B$3:$LN$4660,38,0),"")</f>
        <v>5950</v>
      </c>
      <c r="AN276">
        <f>IFERROR(VLOOKUP(A276,'2022-2021'!$B$3:$LN$4660,37,0),"")</f>
        <v>8361</v>
      </c>
      <c r="AO276">
        <f>IFERROR(VLOOKUP(A276,'2024-2023'!$B$3:$LN$4660,38,0),"")</f>
        <v>10835</v>
      </c>
      <c r="AP276">
        <f>IFERROR(VLOOKUP(A276,'2024-2023'!$B$3:$LN$4660,37,0),"")</f>
        <v>14251</v>
      </c>
      <c r="AQ276">
        <f>IFERROR((IFERROR(VLOOKUP(A276,'2020-2019'!$B$3:$LN$466,'2020-2019'!$BL$1,0),"")+IFERROR(VLOOKUP(A276,'2020-2019'!$B$3:$LN$466,'2020-2019'!$BV$1,0),"")),"")</f>
        <v>8240</v>
      </c>
      <c r="AR276" s="5">
        <f t="shared" si="35"/>
        <v>2.4809999999999999</v>
      </c>
      <c r="AS276" t="str">
        <f>IFERROR(VLOOKUP(A276,риски!$G$2:$H$642,2,0),"")</f>
        <v>низкий</v>
      </c>
      <c r="AT276" t="str">
        <f>IFERROR(VLOOKUP(A276,Реест!A337:$P$30000,15,0),"")</f>
        <v>consaltplusmsk.ru</v>
      </c>
      <c r="AU276" t="str">
        <f>IFERROR(VLOOKUP(A276,old!$A$3:$AU$2001,47,0),"")</f>
        <v>image313</v>
      </c>
      <c r="AV276" s="3" t="str">
        <f t="shared" si="36"/>
        <v/>
      </c>
      <c r="AW276" t="str">
        <f t="shared" si="30"/>
        <v xml:space="preserve"> ООО «Консалт Плюс» зарегистрировано по адресу: 115088, Город Москва, ул Шарикоподшипниковская, дом 4, корпус 3Б, ЭТ 1 ПОМ II КОМ 15,16,20-24. Генеральным директором является Черкасова Наталья Ильинична. Рост доходов компании за 5 лет: 248,1%. Объем заемных средств компании на конец 2024 года: 8240 тыс. руб. ФССП присвоил низкий уровень риска для данного ПКО.</v>
      </c>
      <c r="AX276" t="s">
        <v>22914</v>
      </c>
      <c r="AY276">
        <f>VLOOKUP(A276,'2024-2023'!$B$2:$NY$583,'2024-2023'!$BH$1,0)</f>
        <v>13051</v>
      </c>
      <c r="AZ276">
        <f>VLOOKUP(A276,'2024-2023'!$B$2:$NY$583,71,0)</f>
        <v>0</v>
      </c>
      <c r="BA276">
        <f>VLOOKUP(A276,'2024-2023'!$B$2:$NY$583,79,0)</f>
        <v>0</v>
      </c>
      <c r="BB276">
        <f t="shared" si="31"/>
        <v>0</v>
      </c>
      <c r="BC276" s="6">
        <f t="shared" si="32"/>
        <v>0.49619999999999997</v>
      </c>
      <c r="BD276" s="6">
        <f t="shared" si="33"/>
        <v>0.13018503368204842</v>
      </c>
      <c r="BE276" t="str">
        <f t="shared" si="34"/>
        <v>Малая фирма</v>
      </c>
    </row>
    <row r="277" spans="1:57">
      <c r="A277" s="10">
        <v>5257198753</v>
      </c>
      <c r="B277">
        <v>507</v>
      </c>
      <c r="C277" t="s">
        <v>2292</v>
      </c>
      <c r="D277">
        <v>5257198753</v>
      </c>
      <c r="E277" t="s">
        <v>15184</v>
      </c>
      <c r="F277" t="s">
        <v>14276</v>
      </c>
      <c r="G277" s="7">
        <v>44071</v>
      </c>
      <c r="H277">
        <v>6</v>
      </c>
      <c r="I277" t="s">
        <v>73</v>
      </c>
      <c r="J277" t="s">
        <v>5583</v>
      </c>
      <c r="K277" t="s">
        <v>5583</v>
      </c>
      <c r="L277" t="s">
        <v>2294</v>
      </c>
      <c r="M277">
        <f>VLOOKUP(D277,УК!$A$1:$B$599,2,0)/1000</f>
        <v>18345</v>
      </c>
      <c r="R277" s="10">
        <f>IFERROR(IFERROR(VLOOKUP(A277,'2020-2019'!$B$3:$LN$466,108,0),"")+IFERROR(VLOOKUP(A277,'2020-2019'!$B$3:$LN$1000,91,0),""),"")</f>
        <v>0</v>
      </c>
      <c r="S277" s="10">
        <f>IFERROR(IFERROR(VLOOKUP(A277,'2022-2021'!$B$3:$LN$1000,108,0),"")+IFERROR(VLOOKUP(A277,'2022-2021'!$B$3:$LN$1000,92,0),""),"")</f>
        <v>35</v>
      </c>
      <c r="T277" s="10">
        <f>IFERROR(IFERROR(VLOOKUP(A277,'2022-2021'!$B$3:$LN$1000,107,0),"")+IFERROR(VLOOKUP(A277,'2022-2021'!$B$3:$LN$1000,91,0),""),"")</f>
        <v>0</v>
      </c>
      <c r="U277" s="10">
        <f>IFERROR(IFERROR(VLOOKUP(A277,'2024-2023'!$B$3:$LN$1000,108,0),"")+IFERROR(VLOOKUP(A277,'2024-2023'!$B$3:$LN$1000,92,0),""),"")</f>
        <v>0</v>
      </c>
      <c r="V277" s="10">
        <f>IFERROR(IFERROR(VLOOKUP(A277,'2024-2023'!$B$3:$LN$1000,107,0),"")+IFERROR(VLOOKUP(A277,'2024-2023'!$B$3:$LN$1000,91,0),""),"")</f>
        <v>0</v>
      </c>
      <c r="W277">
        <f>IFERROR(IFERROR(VLOOKUP(A277,'2020-2019'!$B$3:$LN$4660,93,0),"")+IFERROR(VLOOKUP(A277,'2020-2019'!$B$3:$LN$4660,109,0),""),"")</f>
        <v>126</v>
      </c>
      <c r="X277">
        <f>IFERROR(IFERROR(VLOOKUP(A277,'2022-2021'!$B$3:$LN$4660,94,0),"")+IFERROR(VLOOKUP(A277,'2022-2021'!$B$3:$LN$4660,110,0),""),"")</f>
        <v>21</v>
      </c>
      <c r="Y277">
        <f>IFERROR(IFERROR(VLOOKUP(A277,'2022-2021'!$B$3:$LN$4660,109,0),"")+IFERROR(VLOOKUP(A277,'2022-2021'!$B$3:$LN$4660,93,0),""),"")</f>
        <v>1227</v>
      </c>
      <c r="Z277">
        <f>IFERROR((IFERROR(VLOOKUP(A277,'2024-2023'!$B$3:$LN$4660,110,0),"")+IFERROR(VLOOKUP(A277,'2024-2023'!$B$3:$LN$4660,94,0),"")),"")</f>
        <v>956</v>
      </c>
      <c r="AA277">
        <f>IFERROR((IFERROR(VLOOKUP(A277,'2024-2023'!$B$3:$LN$4660,93,0),"")+IFERROR(VLOOKUP(A277,'2024-2023'!$B$3:$LN$4660,109,0),"")),"")</f>
        <v>971</v>
      </c>
      <c r="AB277">
        <f>IFERROR((IFERROR(VLOOKUP(A277,'2020-2019'!$B$3:$LN$466,'2020-2019'!$CV$1,0),"")),"")</f>
        <v>-682</v>
      </c>
      <c r="AC277">
        <f>IFERROR((IFERROR(VLOOKUP(A277,'2022-2021'!$B$3:$LN$4660,100,0),"")),"")</f>
        <v>-1150</v>
      </c>
      <c r="AD277">
        <f>IFERROR((IFERROR(VLOOKUP(A277,'2022-2021'!$B$3:$LN$4660,99,0),"")),"")</f>
        <v>-1227</v>
      </c>
      <c r="AE277">
        <f>IFERROR((IFERROR(VLOOKUP(A277,'2024-2023'!$B$3:$LN$4660,100,0),"")),"")</f>
        <v>-956</v>
      </c>
      <c r="AF277">
        <f>IFERROR(VLOOKUP(A277,'2024-2023'!$B$3:$LN$4660,99,0),"")</f>
        <v>-971</v>
      </c>
      <c r="AG277">
        <f>IFERROR((IFERROR(VLOOKUP(A277,'2020-2019'!$B$3:$LN$4660,'2020-2019'!$X$1,0),"")+IFERROR(VLOOKUP(A277,'2020-2019'!$B$3:$LN$4660,'2020-2019'!$AN$1,0),"")),"")</f>
        <v>0</v>
      </c>
      <c r="AH277">
        <f>IFERROR((IFERROR(VLOOKUP(A277,'2022-2021'!$B$3:$LN$4660,24,0),"")+IFERROR(VLOOKUP(A277,'2022-2021'!$B$3:$LN$4660,40,0),"")),"")</f>
        <v>0</v>
      </c>
      <c r="AI277">
        <f>IFERROR((IFERROR(VLOOKUP(A277,'2022-2021'!$B$3:$LN$4660,23,0),"")+IFERROR(VLOOKUP(A277,'2022-2021'!$B$3:$LN$4660,39,0),"")),"")</f>
        <v>0</v>
      </c>
      <c r="AJ277">
        <f>IFERROR((IFERROR(VLOOKUP(A277,'2024-2023'!$B$3:$LN$4660,24,0),"")+IFERROR(VLOOKUP(A277,'2024-2023'!$B$3:$LN$4660,40,0),"")),"")</f>
        <v>0</v>
      </c>
      <c r="AK277">
        <f>IFERROR((IFERROR(VLOOKUP(A277,'2024-2023'!$B$3:$LN$4660,23,0),"")+IFERROR(VLOOKUP(A277,'2024-2023'!$B$3:$LN$4660,39,0),"")),"")</f>
        <v>0</v>
      </c>
      <c r="AL277">
        <f>IFERROR(VLOOKUP(A277,'2020-2019'!$B$3:$LN$466,'2020-2019'!$AM$1,0),"")</f>
        <v>0</v>
      </c>
      <c r="AM277">
        <f>IFERROR(VLOOKUP(A277,'2022-2021'!$B$3:$LN$4660,38,0),"")</f>
        <v>302</v>
      </c>
      <c r="AN277">
        <f>IFERROR(VLOOKUP(A277,'2022-2021'!$B$3:$LN$4660,37,0),"")</f>
        <v>14</v>
      </c>
      <c r="AO277">
        <f>IFERROR(VLOOKUP(A277,'2024-2023'!$B$3:$LN$4660,38,0),"")</f>
        <v>14</v>
      </c>
      <c r="AP277">
        <f>IFERROR(VLOOKUP(A277,'2024-2023'!$B$3:$LN$4660,37,0),"")</f>
        <v>13</v>
      </c>
      <c r="AQ277">
        <f>IFERROR((IFERROR(VLOOKUP(A277,'2020-2019'!$B$3:$LN$466,'2020-2019'!$BL$1,0),"")+IFERROR(VLOOKUP(A277,'2020-2019'!$B$3:$LN$466,'2020-2019'!$BV$1,0),"")),"")</f>
        <v>486</v>
      </c>
      <c r="AR277" s="5">
        <f t="shared" si="35"/>
        <v>0</v>
      </c>
      <c r="AS277" t="str">
        <f>IFERROR(VLOOKUP(A277,риски!$G$2:$H$642,2,0),"")</f>
        <v>низкий</v>
      </c>
      <c r="AT277" t="str">
        <f>IFERROR(VLOOKUP(A277,Реест!A338:$P$30000,15,0),"")</f>
        <v>fg-alt.ru</v>
      </c>
      <c r="AU277" t="str">
        <f>IFERROR(VLOOKUP(A277,old!$A$3:$AU$2001,47,0),"")</f>
        <v>image1001</v>
      </c>
      <c r="AV277" s="3" t="str">
        <f t="shared" si="36"/>
        <v/>
      </c>
      <c r="AW277" t="str">
        <f t="shared" si="30"/>
        <v xml:space="preserve"> ООО «ПКО ФГ «Альтернатива» зарегистрировано по адресу: Нижегородская обл, Нижний Новгород г, Комсомольское ш, дом 5, помещение 7, офис 412. Генеральным директором является Чернов Никита Александрович. Объем заемных средств компании на конец 2024 года: 486 тыс. руб. ФССП присвоил низкий уровень риска для данного ПКО.</v>
      </c>
      <c r="AX277" t="s">
        <v>22921</v>
      </c>
      <c r="AY277">
        <f>VLOOKUP(A277,'2024-2023'!$B$2:$NY$583,'2024-2023'!$BH$1,0)</f>
        <v>13359</v>
      </c>
      <c r="AZ277">
        <f>VLOOKUP(A277,'2024-2023'!$B$2:$NY$583,71,0)</f>
        <v>1695</v>
      </c>
      <c r="BA277">
        <f>VLOOKUP(A277,'2024-2023'!$B$2:$NY$583,79,0)</f>
        <v>309</v>
      </c>
      <c r="BB277">
        <f t="shared" si="31"/>
        <v>0.15001122838535819</v>
      </c>
      <c r="BC277" s="6">
        <f t="shared" si="32"/>
        <v>0</v>
      </c>
      <c r="BD277" s="6" t="str">
        <f t="shared" si="33"/>
        <v>-</v>
      </c>
      <c r="BE277" t="str">
        <f t="shared" si="34"/>
        <v>Малая фирма</v>
      </c>
    </row>
    <row r="278" spans="1:57">
      <c r="A278" s="10">
        <v>7701903564</v>
      </c>
      <c r="B278">
        <v>229</v>
      </c>
      <c r="C278" t="s">
        <v>2296</v>
      </c>
      <c r="D278">
        <v>7701903564</v>
      </c>
      <c r="E278" t="s">
        <v>15185</v>
      </c>
      <c r="F278" t="s">
        <v>14277</v>
      </c>
      <c r="G278" s="7">
        <v>40556</v>
      </c>
      <c r="H278">
        <v>15</v>
      </c>
      <c r="I278" t="s">
        <v>73</v>
      </c>
      <c r="J278" t="s">
        <v>20609</v>
      </c>
      <c r="K278" t="s">
        <v>5242</v>
      </c>
      <c r="L278" t="s">
        <v>8780</v>
      </c>
      <c r="M278">
        <f>VLOOKUP(D278,УК!$A$1:$B$599,2,0)/1000</f>
        <v>12800</v>
      </c>
      <c r="R278" s="10">
        <f>IFERROR(IFERROR(VLOOKUP(A278,'2020-2019'!$B$3:$LN$466,108,0),"")+IFERROR(VLOOKUP(A278,'2020-2019'!$B$3:$LN$1000,91,0),""),"")</f>
        <v>12285</v>
      </c>
      <c r="S278" s="10">
        <f>IFERROR(IFERROR(VLOOKUP(A278,'2022-2021'!$B$3:$LN$1000,108,0),"")+IFERROR(VLOOKUP(A278,'2022-2021'!$B$3:$LN$1000,92,0),""),"")</f>
        <v>12754</v>
      </c>
      <c r="T278" s="10">
        <f>IFERROR(IFERROR(VLOOKUP(A278,'2022-2021'!$B$3:$LN$1000,107,0),"")+IFERROR(VLOOKUP(A278,'2022-2021'!$B$3:$LN$1000,91,0),""),"")</f>
        <v>35072</v>
      </c>
      <c r="U278" s="10">
        <f>IFERROR(IFERROR(VLOOKUP(A278,'2024-2023'!$B$3:$LN$1000,108,0),"")+IFERROR(VLOOKUP(A278,'2024-2023'!$B$3:$LN$1000,92,0),""),"")</f>
        <v>31883</v>
      </c>
      <c r="V278" s="10">
        <f>IFERROR(IFERROR(VLOOKUP(A278,'2024-2023'!$B$3:$LN$1000,107,0),"")+IFERROR(VLOOKUP(A278,'2024-2023'!$B$3:$LN$1000,91,0),""),"")</f>
        <v>19594</v>
      </c>
      <c r="W278">
        <f>IFERROR(IFERROR(VLOOKUP(A278,'2020-2019'!$B$3:$LN$4660,93,0),"")+IFERROR(VLOOKUP(A278,'2020-2019'!$B$3:$LN$4660,109,0),""),"")</f>
        <v>15291</v>
      </c>
      <c r="X278">
        <f>IFERROR(IFERROR(VLOOKUP(A278,'2022-2021'!$B$3:$LN$4660,94,0),"")+IFERROR(VLOOKUP(A278,'2022-2021'!$B$3:$LN$4660,110,0),""),"")</f>
        <v>12141</v>
      </c>
      <c r="Y278">
        <f>IFERROR(IFERROR(VLOOKUP(A278,'2022-2021'!$B$3:$LN$4660,109,0),"")+IFERROR(VLOOKUP(A278,'2022-2021'!$B$3:$LN$4660,93,0),""),"")</f>
        <v>20509</v>
      </c>
      <c r="Z278">
        <f>IFERROR((IFERROR(VLOOKUP(A278,'2024-2023'!$B$3:$LN$4660,110,0),"")+IFERROR(VLOOKUP(A278,'2024-2023'!$B$3:$LN$4660,94,0),"")),"")</f>
        <v>21842</v>
      </c>
      <c r="AA278">
        <f>IFERROR((IFERROR(VLOOKUP(A278,'2024-2023'!$B$3:$LN$4660,93,0),"")+IFERROR(VLOOKUP(A278,'2024-2023'!$B$3:$LN$4660,109,0),"")),"")</f>
        <v>14945</v>
      </c>
      <c r="AB278">
        <f>IFERROR((IFERROR(VLOOKUP(A278,'2020-2019'!$B$3:$LN$466,'2020-2019'!$CV$1,0),"")),"")</f>
        <v>4129</v>
      </c>
      <c r="AC278">
        <f>IFERROR((IFERROR(VLOOKUP(A278,'2022-2021'!$B$3:$LN$4660,100,0),"")),"")</f>
        <v>137</v>
      </c>
      <c r="AD278">
        <f>IFERROR((IFERROR(VLOOKUP(A278,'2022-2021'!$B$3:$LN$4660,99,0),"")),"")</f>
        <v>13511</v>
      </c>
      <c r="AE278">
        <f>IFERROR((IFERROR(VLOOKUP(A278,'2024-2023'!$B$3:$LN$4660,100,0),"")),"")</f>
        <v>9089</v>
      </c>
      <c r="AF278">
        <f>IFERROR(VLOOKUP(A278,'2024-2023'!$B$3:$LN$4660,99,0),"")</f>
        <v>3867</v>
      </c>
      <c r="AG278">
        <f>IFERROR((IFERROR(VLOOKUP(A278,'2020-2019'!$B$3:$LN$4660,'2020-2019'!$X$1,0),"")+IFERROR(VLOOKUP(A278,'2020-2019'!$B$3:$LN$4660,'2020-2019'!$AN$1,0),"")),"")</f>
        <v>27499</v>
      </c>
      <c r="AH278">
        <f>IFERROR((IFERROR(VLOOKUP(A278,'2022-2021'!$B$3:$LN$4660,24,0),"")+IFERROR(VLOOKUP(A278,'2022-2021'!$B$3:$LN$4660,40,0),"")),"")</f>
        <v>0</v>
      </c>
      <c r="AI278">
        <f>IFERROR((IFERROR(VLOOKUP(A278,'2022-2021'!$B$3:$LN$4660,23,0),"")+IFERROR(VLOOKUP(A278,'2022-2021'!$B$3:$LN$4660,39,0),"")),"")</f>
        <v>0</v>
      </c>
      <c r="AJ278">
        <f>IFERROR((IFERROR(VLOOKUP(A278,'2024-2023'!$B$3:$LN$4660,24,0),"")+IFERROR(VLOOKUP(A278,'2024-2023'!$B$3:$LN$4660,40,0),"")),"")</f>
        <v>0</v>
      </c>
      <c r="AK278">
        <f>IFERROR((IFERROR(VLOOKUP(A278,'2024-2023'!$B$3:$LN$4660,23,0),"")+IFERROR(VLOOKUP(A278,'2024-2023'!$B$3:$LN$4660,39,0),"")),"")</f>
        <v>0</v>
      </c>
      <c r="AL278">
        <f>IFERROR(VLOOKUP(A278,'2020-2019'!$B$3:$LN$466,'2020-2019'!$AM$1,0),"")</f>
        <v>17790</v>
      </c>
      <c r="AM278">
        <f>IFERROR(VLOOKUP(A278,'2022-2021'!$B$3:$LN$4660,38,0),"")</f>
        <v>39822</v>
      </c>
      <c r="AN278">
        <f>IFERROR(VLOOKUP(A278,'2022-2021'!$B$3:$LN$4660,37,0),"")</f>
        <v>40277</v>
      </c>
      <c r="AO278">
        <f>IFERROR(VLOOKUP(A278,'2024-2023'!$B$3:$LN$4660,38,0),"")</f>
        <v>24874</v>
      </c>
      <c r="AP278">
        <f>IFERROR(VLOOKUP(A278,'2024-2023'!$B$3:$LN$4660,37,0),"")</f>
        <v>16083</v>
      </c>
      <c r="AQ278">
        <f>IFERROR((IFERROR(VLOOKUP(A278,'2020-2019'!$B$3:$LN$466,'2020-2019'!$BL$1,0),"")+IFERROR(VLOOKUP(A278,'2020-2019'!$B$3:$LN$466,'2020-2019'!$BV$1,0),"")),"")</f>
        <v>0</v>
      </c>
      <c r="AR278" s="5">
        <f t="shared" si="35"/>
        <v>1.595</v>
      </c>
      <c r="AS278" t="str">
        <f>IFERROR(VLOOKUP(A278,риски!$G$2:$H$642,2,0),"")</f>
        <v>низкий</v>
      </c>
      <c r="AT278" t="str">
        <f>IFERROR(VLOOKUP(A278,Реест!A339:$P$30000,15,0),"")</f>
        <v>tristar-kollector.ru</v>
      </c>
      <c r="AU278" t="str">
        <f>IFERROR(VLOOKUP(A278,old!$A$3:$AU$2001,47,0),"")</f>
        <v>image314</v>
      </c>
      <c r="AV278" s="3">
        <f t="shared" si="36"/>
        <v>0</v>
      </c>
      <c r="AW278" t="str">
        <f t="shared" si="30"/>
        <v xml:space="preserve"> ООО ПКО «Тристар» зарегистрировано по адресу: 105064, Город Москва, вн.тер. г. Муниципальный Округ Басманный, ул Земляной Вал, дом 36, офис 504. Генеральным директором является Каплан Илья Михайлович. Рост доходов компании за 5 лет: 159,5%. ФССП присвоил низкий уровень риска для данного ПКО.</v>
      </c>
      <c r="AX278" t="s">
        <v>22914</v>
      </c>
      <c r="AY278">
        <f>VLOOKUP(A278,'2024-2023'!$B$2:$NY$583,'2024-2023'!$BH$1,0)</f>
        <v>17453</v>
      </c>
      <c r="AZ278">
        <f>VLOOKUP(A278,'2024-2023'!$B$2:$NY$583,71,0)</f>
        <v>0</v>
      </c>
      <c r="BA278">
        <f>VLOOKUP(A278,'2024-2023'!$B$2:$NY$583,79,0)</f>
        <v>0</v>
      </c>
      <c r="BB278">
        <f t="shared" si="31"/>
        <v>0</v>
      </c>
      <c r="BC278" s="6">
        <f t="shared" si="32"/>
        <v>0.31900000000000001</v>
      </c>
      <c r="BD278" s="6">
        <f t="shared" si="33"/>
        <v>0.19735633357150148</v>
      </c>
      <c r="BE278" t="str">
        <f t="shared" si="34"/>
        <v>Малая фирма</v>
      </c>
    </row>
    <row r="279" spans="1:57">
      <c r="A279" s="10">
        <v>1840014201</v>
      </c>
      <c r="B279">
        <v>357</v>
      </c>
      <c r="C279" t="s">
        <v>2301</v>
      </c>
      <c r="D279">
        <v>1840014201</v>
      </c>
      <c r="E279" t="s">
        <v>15186</v>
      </c>
      <c r="F279" t="s">
        <v>14278</v>
      </c>
      <c r="G279" s="7">
        <v>41302</v>
      </c>
      <c r="H279">
        <v>13</v>
      </c>
      <c r="I279" t="s">
        <v>73</v>
      </c>
      <c r="J279" t="s">
        <v>20612</v>
      </c>
      <c r="K279" t="s">
        <v>20612</v>
      </c>
      <c r="L279" t="s">
        <v>2303</v>
      </c>
      <c r="M279">
        <f>VLOOKUP(D279,УК!$A$1:$B$599,2,0)/1000</f>
        <v>15</v>
      </c>
      <c r="R279" s="10">
        <f>IFERROR(IFERROR(VLOOKUP(A279,'2020-2019'!$B$3:$LN$466,108,0),"")+IFERROR(VLOOKUP(A279,'2020-2019'!$B$3:$LN$1000,91,0),""),"")</f>
        <v>5514</v>
      </c>
      <c r="S279" s="10">
        <f>IFERROR(IFERROR(VLOOKUP(A279,'2022-2021'!$B$3:$LN$1000,108,0),"")+IFERROR(VLOOKUP(A279,'2022-2021'!$B$3:$LN$1000,92,0),""),"")</f>
        <v>2136</v>
      </c>
      <c r="T279" s="10">
        <f>IFERROR(IFERROR(VLOOKUP(A279,'2022-2021'!$B$3:$LN$1000,107,0),"")+IFERROR(VLOOKUP(A279,'2022-2021'!$B$3:$LN$1000,91,0),""),"")</f>
        <v>6927</v>
      </c>
      <c r="U279" s="10">
        <f>IFERROR(IFERROR(VLOOKUP(A279,'2024-2023'!$B$3:$LN$1000,108,0),"")+IFERROR(VLOOKUP(A279,'2024-2023'!$B$3:$LN$1000,92,0),""),"")</f>
        <v>7924</v>
      </c>
      <c r="V279" s="10">
        <f>IFERROR(IFERROR(VLOOKUP(A279,'2024-2023'!$B$3:$LN$1000,107,0),"")+IFERROR(VLOOKUP(A279,'2024-2023'!$B$3:$LN$1000,91,0),""),"")</f>
        <v>5620</v>
      </c>
      <c r="W279">
        <f>IFERROR(IFERROR(VLOOKUP(A279,'2020-2019'!$B$3:$LN$4660,93,0),"")+IFERROR(VLOOKUP(A279,'2020-2019'!$B$3:$LN$4660,109,0),""),"")</f>
        <v>3032</v>
      </c>
      <c r="X279">
        <f>IFERROR(IFERROR(VLOOKUP(A279,'2022-2021'!$B$3:$LN$4660,94,0),"")+IFERROR(VLOOKUP(A279,'2022-2021'!$B$3:$LN$4660,110,0),""),"")</f>
        <v>1246</v>
      </c>
      <c r="Y279">
        <f>IFERROR(IFERROR(VLOOKUP(A279,'2022-2021'!$B$3:$LN$4660,109,0),"")+IFERROR(VLOOKUP(A279,'2022-2021'!$B$3:$LN$4660,93,0),""),"")</f>
        <v>1592</v>
      </c>
      <c r="Z279">
        <f>IFERROR((IFERROR(VLOOKUP(A279,'2024-2023'!$B$3:$LN$4660,110,0),"")+IFERROR(VLOOKUP(A279,'2024-2023'!$B$3:$LN$4660,94,0),"")),"")</f>
        <v>5286</v>
      </c>
      <c r="AA279">
        <f>IFERROR((IFERROR(VLOOKUP(A279,'2024-2023'!$B$3:$LN$4660,93,0),"")+IFERROR(VLOOKUP(A279,'2024-2023'!$B$3:$LN$4660,109,0),"")),"")</f>
        <v>896</v>
      </c>
      <c r="AB279">
        <f>IFERROR((IFERROR(VLOOKUP(A279,'2020-2019'!$B$3:$LN$466,'2020-2019'!$CV$1,0),"")),"")</f>
        <v>4171</v>
      </c>
      <c r="AC279">
        <f>IFERROR((IFERROR(VLOOKUP(A279,'2022-2021'!$B$3:$LN$4660,100,0),"")),"")</f>
        <v>63</v>
      </c>
      <c r="AD279">
        <f>IFERROR((IFERROR(VLOOKUP(A279,'2022-2021'!$B$3:$LN$4660,99,0),"")),"")</f>
        <v>4285</v>
      </c>
      <c r="AE279">
        <f>IFERROR((IFERROR(VLOOKUP(A279,'2024-2023'!$B$3:$LN$4660,100,0),"")),"")</f>
        <v>1528</v>
      </c>
      <c r="AF279">
        <f>IFERROR(VLOOKUP(A279,'2024-2023'!$B$3:$LN$4660,99,0),"")</f>
        <v>4479</v>
      </c>
      <c r="AG279">
        <f>IFERROR((IFERROR(VLOOKUP(A279,'2020-2019'!$B$3:$LN$4660,'2020-2019'!$X$1,0),"")+IFERROR(VLOOKUP(A279,'2020-2019'!$B$3:$LN$4660,'2020-2019'!$AN$1,0),"")),"")</f>
        <v>1150</v>
      </c>
      <c r="AH279">
        <f>IFERROR((IFERROR(VLOOKUP(A279,'2022-2021'!$B$3:$LN$4660,24,0),"")+IFERROR(VLOOKUP(A279,'2022-2021'!$B$3:$LN$4660,40,0),"")),"")</f>
        <v>2541</v>
      </c>
      <c r="AI279">
        <f>IFERROR((IFERROR(VLOOKUP(A279,'2022-2021'!$B$3:$LN$4660,23,0),"")+IFERROR(VLOOKUP(A279,'2022-2021'!$B$3:$LN$4660,39,0),"")),"")</f>
        <v>2306</v>
      </c>
      <c r="AJ279">
        <f>IFERROR((IFERROR(VLOOKUP(A279,'2024-2023'!$B$3:$LN$4660,24,0),"")+IFERROR(VLOOKUP(A279,'2024-2023'!$B$3:$LN$4660,40,0),"")),"")</f>
        <v>3706</v>
      </c>
      <c r="AK279">
        <f>IFERROR((IFERROR(VLOOKUP(A279,'2024-2023'!$B$3:$LN$4660,23,0),"")+IFERROR(VLOOKUP(A279,'2024-2023'!$B$3:$LN$4660,39,0),"")),"")</f>
        <v>3354</v>
      </c>
      <c r="AL279">
        <f>IFERROR(VLOOKUP(A279,'2020-2019'!$B$3:$LN$466,'2020-2019'!$AM$1,0),"")</f>
        <v>0</v>
      </c>
      <c r="AM279">
        <f>IFERROR(VLOOKUP(A279,'2022-2021'!$B$3:$LN$4660,38,0),"")</f>
        <v>959</v>
      </c>
      <c r="AN279">
        <f>IFERROR(VLOOKUP(A279,'2022-2021'!$B$3:$LN$4660,37,0),"")</f>
        <v>4390</v>
      </c>
      <c r="AO279">
        <f>IFERROR(VLOOKUP(A279,'2024-2023'!$B$3:$LN$4660,38,0),"")</f>
        <v>609</v>
      </c>
      <c r="AP279">
        <f>IFERROR(VLOOKUP(A279,'2024-2023'!$B$3:$LN$4660,37,0),"")</f>
        <v>4110</v>
      </c>
      <c r="AQ279">
        <f>IFERROR((IFERROR(VLOOKUP(A279,'2020-2019'!$B$3:$LN$466,'2020-2019'!$BL$1,0),"")+IFERROR(VLOOKUP(A279,'2020-2019'!$B$3:$LN$466,'2020-2019'!$BV$1,0),"")),"")</f>
        <v>2633</v>
      </c>
      <c r="AR279" s="5">
        <f t="shared" si="35"/>
        <v>1.0189999999999999</v>
      </c>
      <c r="AS279" t="str">
        <f>IFERROR(VLOOKUP(A279,риски!$G$2:$H$642,2,0),"")</f>
        <v>низкий</v>
      </c>
      <c r="AT279" t="str">
        <f>IFERROR(VLOOKUP(A279,Реест!A340:$P$30000,15,0),"")</f>
        <v>18eventus.ru</v>
      </c>
      <c r="AU279" t="str">
        <f>IFERROR(VLOOKUP(A279,old!$A$3:$AU$2001,47,0),"")</f>
        <v>image315</v>
      </c>
      <c r="AV279" s="3">
        <f t="shared" si="36"/>
        <v>2.916521739130435</v>
      </c>
      <c r="AW279" t="str">
        <f t="shared" si="30"/>
        <v xml:space="preserve"> ООО ПКО «ЭВЕНТУС»  зарегистрировано по адресу: 426030, Удмуртская Респ, г Ижевск, ул Пазелинская, 2а. Генеральным директором является Сентяков Вадим Александрович. Рост доходов компании за 5 лет: 101,9%. Рост финансовых активов компании за 5 лет: 291,65%. Объем заемных средств компании на конец 2024 года: 2633 тыс. руб. ФССП присвоил низкий уровень риска для данного ПКО.</v>
      </c>
      <c r="AX279" t="s">
        <v>22944</v>
      </c>
      <c r="AY279">
        <f>VLOOKUP(A279,'2024-2023'!$B$2:$NY$583,'2024-2023'!$BH$1,0)</f>
        <v>25385</v>
      </c>
      <c r="AZ279">
        <f>VLOOKUP(A279,'2024-2023'!$B$2:$NY$583,71,0)</f>
        <v>0</v>
      </c>
      <c r="BA279">
        <f>VLOOKUP(A279,'2024-2023'!$B$2:$NY$583,79,0)</f>
        <v>1412</v>
      </c>
      <c r="BB279">
        <f t="shared" si="31"/>
        <v>5.5623399645459919E-2</v>
      </c>
      <c r="BC279" s="6">
        <f t="shared" si="32"/>
        <v>0.20379999999999998</v>
      </c>
      <c r="BD279" s="6">
        <f t="shared" si="33"/>
        <v>0.79697508896797153</v>
      </c>
      <c r="BE279" t="str">
        <f t="shared" si="34"/>
        <v>Малая фирма</v>
      </c>
    </row>
    <row r="280" spans="1:57">
      <c r="A280" s="10">
        <v>7456045628</v>
      </c>
      <c r="B280">
        <v>323</v>
      </c>
      <c r="C280" t="s">
        <v>2306</v>
      </c>
      <c r="D280">
        <v>7456045628</v>
      </c>
      <c r="E280" t="s">
        <v>15187</v>
      </c>
      <c r="F280" t="s">
        <v>14279</v>
      </c>
      <c r="G280" s="7">
        <v>44014</v>
      </c>
      <c r="H280">
        <v>6</v>
      </c>
      <c r="I280" t="s">
        <v>73</v>
      </c>
      <c r="J280" t="s">
        <v>5274</v>
      </c>
      <c r="K280" t="s">
        <v>5274</v>
      </c>
      <c r="L280" t="s">
        <v>8786</v>
      </c>
      <c r="M280">
        <f>VLOOKUP(D280,УК!$A$1:$B$599,2,0)/1000</f>
        <v>10020</v>
      </c>
      <c r="R280" s="10">
        <f>IFERROR(IFERROR(VLOOKUP(A280,'2020-2019'!$B$3:$LN$466,108,0),"")+IFERROR(VLOOKUP(A280,'2020-2019'!$B$3:$LN$1000,91,0),""),"")</f>
        <v>0</v>
      </c>
      <c r="S280" s="10">
        <f>IFERROR(IFERROR(VLOOKUP(A280,'2022-2021'!$B$3:$LN$1000,108,0),"")+IFERROR(VLOOKUP(A280,'2022-2021'!$B$3:$LN$1000,92,0),""),"")</f>
        <v>6242</v>
      </c>
      <c r="T280" s="10">
        <f>IFERROR(IFERROR(VLOOKUP(A280,'2022-2021'!$B$3:$LN$1000,107,0),"")+IFERROR(VLOOKUP(A280,'2022-2021'!$B$3:$LN$1000,91,0),""),"")</f>
        <v>11405</v>
      </c>
      <c r="U280" s="10">
        <f>IFERROR(IFERROR(VLOOKUP(A280,'2024-2023'!$B$3:$LN$1000,108,0),"")+IFERROR(VLOOKUP(A280,'2024-2023'!$B$3:$LN$1000,92,0),""),"")</f>
        <v>15697</v>
      </c>
      <c r="V280" s="10">
        <f>IFERROR(IFERROR(VLOOKUP(A280,'2024-2023'!$B$3:$LN$1000,107,0),"")+IFERROR(VLOOKUP(A280,'2024-2023'!$B$3:$LN$1000,91,0),""),"")</f>
        <v>15089</v>
      </c>
      <c r="W280">
        <f>IFERROR(IFERROR(VLOOKUP(A280,'2020-2019'!$B$3:$LN$4660,93,0),"")+IFERROR(VLOOKUP(A280,'2020-2019'!$B$3:$LN$4660,109,0),""),"")</f>
        <v>877</v>
      </c>
      <c r="X280">
        <f>IFERROR(IFERROR(VLOOKUP(A280,'2022-2021'!$B$3:$LN$4660,94,0),"")+IFERROR(VLOOKUP(A280,'2022-2021'!$B$3:$LN$4660,110,0),""),"")</f>
        <v>9581</v>
      </c>
      <c r="Y280">
        <f>IFERROR(IFERROR(VLOOKUP(A280,'2022-2021'!$B$3:$LN$4660,109,0),"")+IFERROR(VLOOKUP(A280,'2022-2021'!$B$3:$LN$4660,93,0),""),"")</f>
        <v>11742</v>
      </c>
      <c r="Z280">
        <f>IFERROR((IFERROR(VLOOKUP(A280,'2024-2023'!$B$3:$LN$4660,110,0),"")+IFERROR(VLOOKUP(A280,'2024-2023'!$B$3:$LN$4660,94,0),"")),"")</f>
        <v>9046</v>
      </c>
      <c r="AA280">
        <f>IFERROR((IFERROR(VLOOKUP(A280,'2024-2023'!$B$3:$LN$4660,93,0),"")+IFERROR(VLOOKUP(A280,'2024-2023'!$B$3:$LN$4660,109,0),"")),"")</f>
        <v>18627</v>
      </c>
      <c r="AB280">
        <f>IFERROR((IFERROR(VLOOKUP(A280,'2020-2019'!$B$3:$LN$466,'2020-2019'!$CV$1,0),"")),"")</f>
        <v>-877</v>
      </c>
      <c r="AC280">
        <f>IFERROR((IFERROR(VLOOKUP(A280,'2022-2021'!$B$3:$LN$4660,100,0),"")),"")</f>
        <v>-3576</v>
      </c>
      <c r="AD280">
        <f>IFERROR((IFERROR(VLOOKUP(A280,'2022-2021'!$B$3:$LN$4660,99,0),"")),"")</f>
        <v>-679</v>
      </c>
      <c r="AE280">
        <f>IFERROR((IFERROR(VLOOKUP(A280,'2024-2023'!$B$3:$LN$4660,100,0),"")),"")</f>
        <v>6180</v>
      </c>
      <c r="AF280">
        <f>IFERROR(VLOOKUP(A280,'2024-2023'!$B$3:$LN$4660,99,0),"")</f>
        <v>-3991</v>
      </c>
      <c r="AG280">
        <f>IFERROR((IFERROR(VLOOKUP(A280,'2020-2019'!$B$3:$LN$4660,'2020-2019'!$X$1,0),"")+IFERROR(VLOOKUP(A280,'2020-2019'!$B$3:$LN$4660,'2020-2019'!$AN$1,0),"")),"")</f>
        <v>0</v>
      </c>
      <c r="AH280">
        <f>IFERROR((IFERROR(VLOOKUP(A280,'2022-2021'!$B$3:$LN$4660,24,0),"")+IFERROR(VLOOKUP(A280,'2022-2021'!$B$3:$LN$4660,40,0),"")),"")</f>
        <v>0</v>
      </c>
      <c r="AI280">
        <f>IFERROR((IFERROR(VLOOKUP(A280,'2022-2021'!$B$3:$LN$4660,23,0),"")+IFERROR(VLOOKUP(A280,'2022-2021'!$B$3:$LN$4660,39,0),"")),"")</f>
        <v>0</v>
      </c>
      <c r="AJ280">
        <f>IFERROR((IFERROR(VLOOKUP(A280,'2024-2023'!$B$3:$LN$4660,24,0),"")+IFERROR(VLOOKUP(A280,'2024-2023'!$B$3:$LN$4660,40,0),"")),"")</f>
        <v>0</v>
      </c>
      <c r="AK280">
        <f>IFERROR((IFERROR(VLOOKUP(A280,'2024-2023'!$B$3:$LN$4660,23,0),"")+IFERROR(VLOOKUP(A280,'2024-2023'!$B$3:$LN$4660,39,0),"")),"")</f>
        <v>1500</v>
      </c>
      <c r="AL280">
        <f>IFERROR(VLOOKUP(A280,'2020-2019'!$B$3:$LN$466,'2020-2019'!$AM$1,0),"")</f>
        <v>0</v>
      </c>
      <c r="AM280">
        <f>IFERROR(VLOOKUP(A280,'2022-2021'!$B$3:$LN$4660,38,0),"")</f>
        <v>371</v>
      </c>
      <c r="AN280">
        <f>IFERROR(VLOOKUP(A280,'2022-2021'!$B$3:$LN$4660,37,0),"")</f>
        <v>142</v>
      </c>
      <c r="AO280">
        <f>IFERROR(VLOOKUP(A280,'2024-2023'!$B$3:$LN$4660,38,0),"")</f>
        <v>8100</v>
      </c>
      <c r="AP280">
        <f>IFERROR(VLOOKUP(A280,'2024-2023'!$B$3:$LN$4660,37,0),"")</f>
        <v>145</v>
      </c>
      <c r="AQ280">
        <f>IFERROR((IFERROR(VLOOKUP(A280,'2020-2019'!$B$3:$LN$466,'2020-2019'!$BL$1,0),"")+IFERROR(VLOOKUP(A280,'2020-2019'!$B$3:$LN$466,'2020-2019'!$BV$1,0),"")),"")</f>
        <v>0</v>
      </c>
      <c r="AR280" s="5">
        <f t="shared" si="35"/>
        <v>2.4169999999999998</v>
      </c>
      <c r="AS280" t="str">
        <f>IFERROR(VLOOKUP(A280,риски!$G$2:$H$642,2,0),"")</f>
        <v>низкий</v>
      </c>
      <c r="AT280" t="str">
        <f>IFERROR(VLOOKUP(A280,Реест!A341:$P$30000,15,0),"")</f>
        <v>evarti.ru</v>
      </c>
      <c r="AU280" t="str">
        <f>IFERROR(VLOOKUP(A280,old!$A$3:$AU$2001,47,0),"")</f>
        <v>image316</v>
      </c>
      <c r="AV280" s="3" t="str">
        <f t="shared" si="36"/>
        <v/>
      </c>
      <c r="AW280" t="str">
        <f t="shared" si="30"/>
        <v xml:space="preserve"> ООО ПКО «ЕвАрти» зарегистрировано по адресу: 455017, Челябинская обл, г Магнитогорск, ул Советская, д 40, 2. Генеральным директором является Филатов Сергей Владимирович. Рост доходов компании за 5 лет: 241,7%. ФССП присвоил низкий уровень риска для данного ПКО.</v>
      </c>
      <c r="AX280" t="s">
        <v>22939</v>
      </c>
      <c r="AY280">
        <f>VLOOKUP(A280,'2024-2023'!$B$2:$NY$583,'2024-2023'!$BH$1,0)</f>
        <v>8485</v>
      </c>
      <c r="AZ280">
        <f>VLOOKUP(A280,'2024-2023'!$B$2:$NY$583,71,0)</f>
        <v>0</v>
      </c>
      <c r="BA280">
        <f>VLOOKUP(A280,'2024-2023'!$B$2:$NY$583,79,0)</f>
        <v>0</v>
      </c>
      <c r="BB280">
        <f t="shared" si="31"/>
        <v>0</v>
      </c>
      <c r="BC280" s="6">
        <f t="shared" si="32"/>
        <v>0.48339999999999994</v>
      </c>
      <c r="BD280" s="6">
        <f t="shared" si="33"/>
        <v>-0.26449731592550862</v>
      </c>
      <c r="BE280" t="str">
        <f t="shared" si="34"/>
        <v>Малая фирма</v>
      </c>
    </row>
    <row r="281" spans="1:57">
      <c r="A281" s="10">
        <v>3459011764</v>
      </c>
      <c r="B281">
        <v>402</v>
      </c>
      <c r="C281" t="s">
        <v>14280</v>
      </c>
      <c r="D281">
        <v>3459011764</v>
      </c>
      <c r="E281" t="s">
        <v>15188</v>
      </c>
      <c r="F281" t="s">
        <v>14281</v>
      </c>
      <c r="G281" s="7">
        <v>41886</v>
      </c>
      <c r="H281">
        <v>12</v>
      </c>
      <c r="I281" t="s">
        <v>73</v>
      </c>
      <c r="J281" t="s">
        <v>5445</v>
      </c>
      <c r="K281" t="s">
        <v>5444</v>
      </c>
      <c r="L281" t="s">
        <v>2317</v>
      </c>
      <c r="M281">
        <f>VLOOKUP(D281,УК!$A$1:$B$599,2,0)/1000</f>
        <v>20</v>
      </c>
      <c r="R281" s="10">
        <f>IFERROR(IFERROR(VLOOKUP(A281,'2020-2019'!$B$3:$LN$466,108,0),"")+IFERROR(VLOOKUP(A281,'2020-2019'!$B$3:$LN$1000,91,0),""),"")</f>
        <v>4567</v>
      </c>
      <c r="S281" s="10">
        <f>IFERROR(IFERROR(VLOOKUP(A281,'2022-2021'!$B$3:$LN$1000,108,0),"")+IFERROR(VLOOKUP(A281,'2022-2021'!$B$3:$LN$1000,92,0),""),"")</f>
        <v>4665</v>
      </c>
      <c r="T281" s="10">
        <f>IFERROR(IFERROR(VLOOKUP(A281,'2022-2021'!$B$3:$LN$1000,107,0),"")+IFERROR(VLOOKUP(A281,'2022-2021'!$B$3:$LN$1000,91,0),""),"")</f>
        <v>4676</v>
      </c>
      <c r="U281" s="10">
        <f>IFERROR(IFERROR(VLOOKUP(A281,'2024-2023'!$B$3:$LN$1000,108,0),"")+IFERROR(VLOOKUP(A281,'2024-2023'!$B$3:$LN$1000,92,0),""),"")</f>
        <v>4159</v>
      </c>
      <c r="V281" s="10">
        <f>IFERROR(IFERROR(VLOOKUP(A281,'2024-2023'!$B$3:$LN$1000,107,0),"")+IFERROR(VLOOKUP(A281,'2024-2023'!$B$3:$LN$1000,91,0),""),"")</f>
        <v>3534</v>
      </c>
      <c r="W281">
        <f>IFERROR(IFERROR(VLOOKUP(A281,'2020-2019'!$B$3:$LN$4660,93,0),"")+IFERROR(VLOOKUP(A281,'2020-2019'!$B$3:$LN$4660,109,0),""),"")</f>
        <v>10494</v>
      </c>
      <c r="X281">
        <f>IFERROR(IFERROR(VLOOKUP(A281,'2022-2021'!$B$3:$LN$4660,94,0),"")+IFERROR(VLOOKUP(A281,'2022-2021'!$B$3:$LN$4660,110,0),""),"")</f>
        <v>6338</v>
      </c>
      <c r="Y281">
        <f>IFERROR(IFERROR(VLOOKUP(A281,'2022-2021'!$B$3:$LN$4660,109,0),"")+IFERROR(VLOOKUP(A281,'2022-2021'!$B$3:$LN$4660,93,0),""),"")</f>
        <v>7470</v>
      </c>
      <c r="Z281">
        <f>IFERROR((IFERROR(VLOOKUP(A281,'2024-2023'!$B$3:$LN$4660,110,0),"")+IFERROR(VLOOKUP(A281,'2024-2023'!$B$3:$LN$4660,94,0),"")),"")</f>
        <v>7013</v>
      </c>
      <c r="AA281">
        <f>IFERROR((IFERROR(VLOOKUP(A281,'2024-2023'!$B$3:$LN$4660,93,0),"")+IFERROR(VLOOKUP(A281,'2024-2023'!$B$3:$LN$4660,109,0),"")),"")</f>
        <v>5875</v>
      </c>
      <c r="AB281">
        <f>IFERROR((IFERROR(VLOOKUP(A281,'2020-2019'!$B$3:$LN$466,'2020-2019'!$CV$1,0),"")),"")</f>
        <v>-3608</v>
      </c>
      <c r="AC281">
        <f>IFERROR((IFERROR(VLOOKUP(A281,'2022-2021'!$B$3:$LN$4660,100,0),"")),"")</f>
        <v>-1721</v>
      </c>
      <c r="AD281">
        <f>IFERROR((IFERROR(VLOOKUP(A281,'2022-2021'!$B$3:$LN$4660,99,0),"")),"")</f>
        <v>-2873</v>
      </c>
      <c r="AE281">
        <f>IFERROR((IFERROR(VLOOKUP(A281,'2024-2023'!$B$3:$LN$4660,100,0),"")),"")</f>
        <v>-2895</v>
      </c>
      <c r="AF281">
        <f>IFERROR(VLOOKUP(A281,'2024-2023'!$B$3:$LN$4660,99,0),"")</f>
        <v>-2590</v>
      </c>
      <c r="AG281">
        <f>IFERROR((IFERROR(VLOOKUP(A281,'2020-2019'!$B$3:$LN$4660,'2020-2019'!$X$1,0),"")+IFERROR(VLOOKUP(A281,'2020-2019'!$B$3:$LN$4660,'2020-2019'!$AN$1,0),"")),"")</f>
        <v>0</v>
      </c>
      <c r="AH281">
        <f>IFERROR((IFERROR(VLOOKUP(A281,'2022-2021'!$B$3:$LN$4660,24,0),"")+IFERROR(VLOOKUP(A281,'2022-2021'!$B$3:$LN$4660,40,0),"")),"")</f>
        <v>30</v>
      </c>
      <c r="AI281">
        <f>IFERROR((IFERROR(VLOOKUP(A281,'2022-2021'!$B$3:$LN$4660,23,0),"")+IFERROR(VLOOKUP(A281,'2022-2021'!$B$3:$LN$4660,39,0),"")),"")</f>
        <v>12</v>
      </c>
      <c r="AJ281">
        <f>IFERROR((IFERROR(VLOOKUP(A281,'2024-2023'!$B$3:$LN$4660,24,0),"")+IFERROR(VLOOKUP(A281,'2024-2023'!$B$3:$LN$4660,40,0),"")),"")</f>
        <v>0</v>
      </c>
      <c r="AK281">
        <f>IFERROR((IFERROR(VLOOKUP(A281,'2024-2023'!$B$3:$LN$4660,23,0),"")+IFERROR(VLOOKUP(A281,'2024-2023'!$B$3:$LN$4660,39,0),"")),"")</f>
        <v>0</v>
      </c>
      <c r="AL281">
        <f>IFERROR(VLOOKUP(A281,'2020-2019'!$B$3:$LN$466,'2020-2019'!$AM$1,0),"")</f>
        <v>3613</v>
      </c>
      <c r="AM281">
        <f>IFERROR(VLOOKUP(A281,'2022-2021'!$B$3:$LN$4660,38,0),"")</f>
        <v>1349</v>
      </c>
      <c r="AN281">
        <f>IFERROR(VLOOKUP(A281,'2022-2021'!$B$3:$LN$4660,37,0),"")</f>
        <v>3021</v>
      </c>
      <c r="AO281">
        <f>IFERROR(VLOOKUP(A281,'2024-2023'!$B$3:$LN$4660,38,0),"")</f>
        <v>3063</v>
      </c>
      <c r="AP281">
        <f>IFERROR(VLOOKUP(A281,'2024-2023'!$B$3:$LN$4660,37,0),"")</f>
        <v>3309</v>
      </c>
      <c r="AQ281">
        <f>IFERROR((IFERROR(VLOOKUP(A281,'2020-2019'!$B$3:$LN$466,'2020-2019'!$BL$1,0),"")+IFERROR(VLOOKUP(A281,'2020-2019'!$B$3:$LN$466,'2020-2019'!$BV$1,0),"")),"")</f>
        <v>28860</v>
      </c>
      <c r="AR281" s="5">
        <f t="shared" si="35"/>
        <v>0.77400000000000002</v>
      </c>
      <c r="AS281" t="str">
        <f>IFERROR(VLOOKUP(A281,риски!$G$2:$H$642,2,0),"")</f>
        <v>низкий</v>
      </c>
      <c r="AT281" t="str">
        <f>IFERROR(VLOOKUP(A281,Реест!A342:$P$30000,15,0),"")</f>
        <v>am-collector.ru</v>
      </c>
      <c r="AU281" t="str">
        <f>IFERROR(VLOOKUP(A281,old!$A$3:$AU$2001,47,0),"")</f>
        <v>image317</v>
      </c>
      <c r="AV281" s="3">
        <f t="shared" si="36"/>
        <v>0</v>
      </c>
      <c r="AW281" t="str">
        <f t="shared" si="30"/>
        <v xml:space="preserve"> ООО ПКО «Автомани» зарегистрировано по адресу: г. Волгоград, ул. Авторемонтная, д. 10А, кв. 1, 400048. Генеральным директором является Петров Иван Анатольевич. Рост доходов компании за 5 лет: 77,4%. Объем заемных средств компании на конец 2024 года: 28860 тыс. руб. ФССП присвоил низкий уровень риска для данного ПКО.</v>
      </c>
      <c r="AX281" t="s">
        <v>22940</v>
      </c>
      <c r="AY281">
        <f>VLOOKUP(A281,'2024-2023'!$B$2:$NY$583,'2024-2023'!$BH$1,0)</f>
        <v>-15665</v>
      </c>
      <c r="AZ281">
        <f>VLOOKUP(A281,'2024-2023'!$B$2:$NY$583,71,0)</f>
        <v>0</v>
      </c>
      <c r="BA281">
        <f>VLOOKUP(A281,'2024-2023'!$B$2:$NY$583,79,0)</f>
        <v>0</v>
      </c>
      <c r="BB281">
        <f t="shared" si="31"/>
        <v>0</v>
      </c>
      <c r="BC281" s="6">
        <f t="shared" si="32"/>
        <v>0.15479999999999999</v>
      </c>
      <c r="BD281" s="6">
        <f t="shared" si="33"/>
        <v>-0.73288058856819471</v>
      </c>
      <c r="BE281" t="str">
        <f t="shared" si="34"/>
        <v>Малая фирма</v>
      </c>
    </row>
    <row r="282" spans="1:57">
      <c r="A282" s="10">
        <v>3461064925</v>
      </c>
      <c r="B282">
        <v>508</v>
      </c>
      <c r="C282" t="s">
        <v>2320</v>
      </c>
      <c r="D282">
        <v>3461064925</v>
      </c>
      <c r="E282" t="s">
        <v>15189</v>
      </c>
      <c r="F282" t="s">
        <v>14282</v>
      </c>
      <c r="G282" s="7">
        <v>43571</v>
      </c>
      <c r="H282">
        <v>7</v>
      </c>
      <c r="I282" t="s">
        <v>73</v>
      </c>
      <c r="J282" t="s">
        <v>4969</v>
      </c>
      <c r="K282" t="s">
        <v>4968</v>
      </c>
      <c r="L282" t="s">
        <v>2324</v>
      </c>
      <c r="M282">
        <f>VLOOKUP(D282,УК!$A$1:$B$599,2,0)/1000</f>
        <v>15</v>
      </c>
      <c r="R282" s="10">
        <f>IFERROR(IFERROR(VLOOKUP(A282,'2020-2019'!$B$3:$LN$466,108,0),"")+IFERROR(VLOOKUP(A282,'2020-2019'!$B$3:$LN$1000,91,0),""),"")</f>
        <v>0</v>
      </c>
      <c r="S282" s="10">
        <f>IFERROR(IFERROR(VLOOKUP(A282,'2022-2021'!$B$3:$LN$1000,108,0),"")+IFERROR(VLOOKUP(A282,'2022-2021'!$B$3:$LN$1000,92,0),""),"")</f>
        <v>0</v>
      </c>
      <c r="T282" s="10">
        <f>IFERROR(IFERROR(VLOOKUP(A282,'2022-2021'!$B$3:$LN$1000,107,0),"")+IFERROR(VLOOKUP(A282,'2022-2021'!$B$3:$LN$1000,91,0),""),"")</f>
        <v>8017</v>
      </c>
      <c r="U282" s="10">
        <f>IFERROR(IFERROR(VLOOKUP(A282,'2024-2023'!$B$3:$LN$1000,108,0),"")+IFERROR(VLOOKUP(A282,'2024-2023'!$B$3:$LN$1000,92,0),""),"")</f>
        <v>157892</v>
      </c>
      <c r="V282" s="10">
        <f>IFERROR(IFERROR(VLOOKUP(A282,'2024-2023'!$B$3:$LN$1000,107,0),"")+IFERROR(VLOOKUP(A282,'2024-2023'!$B$3:$LN$1000,91,0),""),"")</f>
        <v>148329</v>
      </c>
      <c r="W282">
        <f>IFERROR(IFERROR(VLOOKUP(A282,'2020-2019'!$B$3:$LN$4660,93,0),"")+IFERROR(VLOOKUP(A282,'2020-2019'!$B$3:$LN$4660,109,0),""),"")</f>
        <v>0</v>
      </c>
      <c r="X282">
        <f>IFERROR(IFERROR(VLOOKUP(A282,'2022-2021'!$B$3:$LN$4660,94,0),"")+IFERROR(VLOOKUP(A282,'2022-2021'!$B$3:$LN$4660,110,0),""),"")</f>
        <v>0</v>
      </c>
      <c r="Y282">
        <f>IFERROR(IFERROR(VLOOKUP(A282,'2022-2021'!$B$3:$LN$4660,109,0),"")+IFERROR(VLOOKUP(A282,'2022-2021'!$B$3:$LN$4660,93,0),""),"")</f>
        <v>7916</v>
      </c>
      <c r="Z282">
        <f>IFERROR((IFERROR(VLOOKUP(A282,'2024-2023'!$B$3:$LN$4660,110,0),"")+IFERROR(VLOOKUP(A282,'2024-2023'!$B$3:$LN$4660,94,0),"")),"")</f>
        <v>156936</v>
      </c>
      <c r="AA282">
        <f>IFERROR((IFERROR(VLOOKUP(A282,'2024-2023'!$B$3:$LN$4660,93,0),"")+IFERROR(VLOOKUP(A282,'2024-2023'!$B$3:$LN$4660,109,0),"")),"")</f>
        <v>148010</v>
      </c>
      <c r="AB282">
        <f>IFERROR((IFERROR(VLOOKUP(A282,'2020-2019'!$B$3:$LN$466,'2020-2019'!$CV$1,0),"")),"")</f>
        <v>0</v>
      </c>
      <c r="AC282">
        <f>IFERROR((IFERROR(VLOOKUP(A282,'2022-2021'!$B$3:$LN$4660,100,0),"")),"")</f>
        <v>0</v>
      </c>
      <c r="AD282">
        <f>IFERROR((IFERROR(VLOOKUP(A282,'2022-2021'!$B$3:$LN$4660,99,0),"")),"")</f>
        <v>582</v>
      </c>
      <c r="AE282">
        <f>IFERROR((IFERROR(VLOOKUP(A282,'2024-2023'!$B$3:$LN$4660,100,0),"")),"")</f>
        <v>760</v>
      </c>
      <c r="AF282">
        <f>IFERROR(VLOOKUP(A282,'2024-2023'!$B$3:$LN$4660,99,0),"")</f>
        <v>0</v>
      </c>
      <c r="AG282">
        <f>IFERROR((IFERROR(VLOOKUP(A282,'2020-2019'!$B$3:$LN$4660,'2020-2019'!$X$1,0),"")+IFERROR(VLOOKUP(A282,'2020-2019'!$B$3:$LN$4660,'2020-2019'!$AN$1,0),"")),"")</f>
        <v>0</v>
      </c>
      <c r="AH282">
        <f>IFERROR((IFERROR(VLOOKUP(A282,'2022-2021'!$B$3:$LN$4660,24,0),"")+IFERROR(VLOOKUP(A282,'2022-2021'!$B$3:$LN$4660,40,0),"")),"")</f>
        <v>0</v>
      </c>
      <c r="AI282">
        <f>IFERROR((IFERROR(VLOOKUP(A282,'2022-2021'!$B$3:$LN$4660,23,0),"")+IFERROR(VLOOKUP(A282,'2022-2021'!$B$3:$LN$4660,39,0),"")),"")</f>
        <v>0</v>
      </c>
      <c r="AJ282">
        <f>IFERROR((IFERROR(VLOOKUP(A282,'2024-2023'!$B$3:$LN$4660,24,0),"")+IFERROR(VLOOKUP(A282,'2024-2023'!$B$3:$LN$4660,40,0),"")),"")</f>
        <v>12629</v>
      </c>
      <c r="AK282">
        <f>IFERROR((IFERROR(VLOOKUP(A282,'2024-2023'!$B$3:$LN$4660,23,0),"")+IFERROR(VLOOKUP(A282,'2024-2023'!$B$3:$LN$4660,39,0),"")),"")</f>
        <v>14659</v>
      </c>
      <c r="AL282">
        <f>IFERROR(VLOOKUP(A282,'2020-2019'!$B$3:$LN$466,'2020-2019'!$AM$1,0),"")</f>
        <v>10500</v>
      </c>
      <c r="AM282">
        <f>IFERROR(VLOOKUP(A282,'2022-2021'!$B$3:$LN$4660,38,0),"")</f>
        <v>10765</v>
      </c>
      <c r="AN282">
        <f>IFERROR(VLOOKUP(A282,'2022-2021'!$B$3:$LN$4660,37,0),"")</f>
        <v>10500</v>
      </c>
      <c r="AO282">
        <f>IFERROR(VLOOKUP(A282,'2024-2023'!$B$3:$LN$4660,38,0),"")</f>
        <v>1034</v>
      </c>
      <c r="AP282">
        <f>IFERROR(VLOOKUP(A282,'2024-2023'!$B$3:$LN$4660,37,0),"")</f>
        <v>1107</v>
      </c>
      <c r="AQ282">
        <f>IFERROR((IFERROR(VLOOKUP(A282,'2020-2019'!$B$3:$LN$466,'2020-2019'!$BL$1,0),"")+IFERROR(VLOOKUP(A282,'2020-2019'!$B$3:$LN$466,'2020-2019'!$BV$1,0),"")),"")</f>
        <v>223</v>
      </c>
      <c r="AR282" s="5">
        <f t="shared" si="35"/>
        <v>18.501999999999999</v>
      </c>
      <c r="AS282" t="str">
        <f>IFERROR(VLOOKUP(A282,риски!$G$2:$H$642,2,0),"")</f>
        <v>низкий</v>
      </c>
      <c r="AT282" t="str">
        <f>IFERROR(VLOOKUP(A282,Реест!A343:$P$30000,15,0),"")</f>
        <v>pko-abrg.ru</v>
      </c>
      <c r="AU282" t="str">
        <f>IFERROR(VLOOKUP(A282,old!$A$3:$AU$2001,47,0),"")</f>
        <v>image318</v>
      </c>
      <c r="AV282" s="3">
        <f t="shared" si="36"/>
        <v>1.1607411513183943</v>
      </c>
      <c r="AW282" t="str">
        <f t="shared" si="30"/>
        <v xml:space="preserve"> ООО ПКО «АБР-Групп» зарегистрировано по адресу: 443099, Самарская область, г Самара, ул Фрунзе, д. 72, офис 11. Генеральным директором является Зюзина Ирина Вячеславовна. Рост доходов компании за 5 лет: 1850,2%. Рост финансовых активов компании за 5 лет: 116,07%. Объем заемных средств компании на конец 2024 года: 223 тыс. руб. ФССП присвоил низкий уровень риска для данного ПКО.</v>
      </c>
      <c r="AX282" t="s">
        <v>22940</v>
      </c>
      <c r="AY282">
        <f>VLOOKUP(A282,'2024-2023'!$B$2:$NY$583,'2024-2023'!$BH$1,0)</f>
        <v>10835</v>
      </c>
      <c r="AZ282">
        <f>VLOOKUP(A282,'2024-2023'!$B$2:$NY$583,71,0)</f>
        <v>0</v>
      </c>
      <c r="BA282">
        <f>VLOOKUP(A282,'2024-2023'!$B$2:$NY$583,79,0)</f>
        <v>4939</v>
      </c>
      <c r="BB282">
        <f t="shared" si="31"/>
        <v>0.45583756345177667</v>
      </c>
      <c r="BC282" s="6">
        <f t="shared" si="32"/>
        <v>3.7003999999999997</v>
      </c>
      <c r="BD282" s="6">
        <f t="shared" si="33"/>
        <v>0</v>
      </c>
      <c r="BE282" t="str">
        <f t="shared" si="34"/>
        <v>Малая фирма</v>
      </c>
    </row>
    <row r="283" spans="1:57">
      <c r="A283" s="10">
        <v>9709065653</v>
      </c>
      <c r="B283">
        <v>184</v>
      </c>
      <c r="C283" t="s">
        <v>2327</v>
      </c>
      <c r="D283">
        <v>9709065653</v>
      </c>
      <c r="E283" t="s">
        <v>14606</v>
      </c>
      <c r="F283" t="s">
        <v>14283</v>
      </c>
      <c r="G283" s="7">
        <v>44105</v>
      </c>
      <c r="H283">
        <v>5</v>
      </c>
      <c r="I283" t="s">
        <v>73</v>
      </c>
      <c r="J283" t="s">
        <v>5252</v>
      </c>
      <c r="K283" t="s">
        <v>5251</v>
      </c>
      <c r="L283" t="s">
        <v>2331</v>
      </c>
      <c r="M283">
        <f>VLOOKUP(D283,УК!$A$1:$B$599,2,0)/1000</f>
        <v>10500</v>
      </c>
      <c r="R283" s="10">
        <f>IFERROR(IFERROR(VLOOKUP(A283,'2020-2019'!$B$3:$LN$466,108,0),"")+IFERROR(VLOOKUP(A283,'2020-2019'!$B$3:$LN$1000,91,0),""),"")</f>
        <v>0</v>
      </c>
      <c r="S283" s="10">
        <f>IFERROR(IFERROR(VLOOKUP(A283,'2022-2021'!$B$3:$LN$1000,108,0),"")+IFERROR(VLOOKUP(A283,'2022-2021'!$B$3:$LN$1000,92,0),""),"")</f>
        <v>3831</v>
      </c>
      <c r="T283" s="10">
        <f>IFERROR(IFERROR(VLOOKUP(A283,'2022-2021'!$B$3:$LN$1000,107,0),"")+IFERROR(VLOOKUP(A283,'2022-2021'!$B$3:$LN$1000,91,0),""),"")</f>
        <v>39924</v>
      </c>
      <c r="U283" s="10">
        <f>IFERROR(IFERROR(VLOOKUP(A283,'2024-2023'!$B$3:$LN$1000,108,0),"")+IFERROR(VLOOKUP(A283,'2024-2023'!$B$3:$LN$1000,92,0),""),"")</f>
        <v>44961</v>
      </c>
      <c r="V283" s="10">
        <f>IFERROR(IFERROR(VLOOKUP(A283,'2024-2023'!$B$3:$LN$1000,107,0),"")+IFERROR(VLOOKUP(A283,'2024-2023'!$B$3:$LN$1000,91,0),""),"")</f>
        <v>17659</v>
      </c>
      <c r="W283">
        <f>IFERROR(IFERROR(VLOOKUP(A283,'2020-2019'!$B$3:$LN$4660,93,0),"")+IFERROR(VLOOKUP(A283,'2020-2019'!$B$3:$LN$4660,109,0),""),"")</f>
        <v>3</v>
      </c>
      <c r="X283">
        <f>IFERROR(IFERROR(VLOOKUP(A283,'2022-2021'!$B$3:$LN$4660,94,0),"")+IFERROR(VLOOKUP(A283,'2022-2021'!$B$3:$LN$4660,110,0),""),"")</f>
        <v>112</v>
      </c>
      <c r="Y283">
        <f>IFERROR(IFERROR(VLOOKUP(A283,'2022-2021'!$B$3:$LN$4660,109,0),"")+IFERROR(VLOOKUP(A283,'2022-2021'!$B$3:$LN$4660,93,0),""),"")</f>
        <v>164</v>
      </c>
      <c r="Z283">
        <f>IFERROR((IFERROR(VLOOKUP(A283,'2024-2023'!$B$3:$LN$4660,110,0),"")+IFERROR(VLOOKUP(A283,'2024-2023'!$B$3:$LN$4660,94,0),"")),"")</f>
        <v>558</v>
      </c>
      <c r="AA283">
        <f>IFERROR((IFERROR(VLOOKUP(A283,'2024-2023'!$B$3:$LN$4660,93,0),"")+IFERROR(VLOOKUP(A283,'2024-2023'!$B$3:$LN$4660,109,0),"")),"")</f>
        <v>1688</v>
      </c>
      <c r="AB283">
        <f>IFERROR((IFERROR(VLOOKUP(A283,'2020-2019'!$B$3:$LN$466,'2020-2019'!$CV$1,0),"")),"")</f>
        <v>-287</v>
      </c>
      <c r="AC283">
        <f>IFERROR((IFERROR(VLOOKUP(A283,'2022-2021'!$B$3:$LN$4660,100,0),"")),"")</f>
        <v>736</v>
      </c>
      <c r="AD283">
        <f>IFERROR((IFERROR(VLOOKUP(A283,'2022-2021'!$B$3:$LN$4660,99,0),"")),"")</f>
        <v>31231</v>
      </c>
      <c r="AE283">
        <f>IFERROR((IFERROR(VLOOKUP(A283,'2024-2023'!$B$3:$LN$4660,100,0),"")),"")</f>
        <v>31868</v>
      </c>
      <c r="AF283">
        <f>IFERROR(VLOOKUP(A283,'2024-2023'!$B$3:$LN$4660,99,0),"")</f>
        <v>7666</v>
      </c>
      <c r="AG283">
        <f>IFERROR((IFERROR(VLOOKUP(A283,'2020-2019'!$B$3:$LN$4660,'2020-2019'!$X$1,0),"")+IFERROR(VLOOKUP(A283,'2020-2019'!$B$3:$LN$4660,'2020-2019'!$AN$1,0),"")),"")</f>
        <v>0</v>
      </c>
      <c r="AH283">
        <f>IFERROR((IFERROR(VLOOKUP(A283,'2022-2021'!$B$3:$LN$4660,24,0),"")+IFERROR(VLOOKUP(A283,'2022-2021'!$B$3:$LN$4660,40,0),"")),"")</f>
        <v>44881</v>
      </c>
      <c r="AI283">
        <f>IFERROR((IFERROR(VLOOKUP(A283,'2022-2021'!$B$3:$LN$4660,23,0),"")+IFERROR(VLOOKUP(A283,'2022-2021'!$B$3:$LN$4660,39,0),"")),"")</f>
        <v>63700</v>
      </c>
      <c r="AJ283">
        <f>IFERROR((IFERROR(VLOOKUP(A283,'2024-2023'!$B$3:$LN$4660,24,0),"")+IFERROR(VLOOKUP(A283,'2024-2023'!$B$3:$LN$4660,40,0),"")),"")</f>
        <v>64300</v>
      </c>
      <c r="AK283">
        <f>IFERROR((IFERROR(VLOOKUP(A283,'2024-2023'!$B$3:$LN$4660,23,0),"")+IFERROR(VLOOKUP(A283,'2024-2023'!$B$3:$LN$4660,39,0),"")),"")</f>
        <v>79517</v>
      </c>
      <c r="AL283">
        <f>IFERROR(VLOOKUP(A283,'2020-2019'!$B$3:$LN$466,'2020-2019'!$AM$1,0),"")</f>
        <v>0</v>
      </c>
      <c r="AM283">
        <f>IFERROR(VLOOKUP(A283,'2022-2021'!$B$3:$LN$4660,38,0),"")</f>
        <v>319</v>
      </c>
      <c r="AN283">
        <f>IFERROR(VLOOKUP(A283,'2022-2021'!$B$3:$LN$4660,37,0),"")</f>
        <v>1052</v>
      </c>
      <c r="AO283">
        <f>IFERROR(VLOOKUP(A283,'2024-2023'!$B$3:$LN$4660,38,0),"")</f>
        <v>655</v>
      </c>
      <c r="AP283">
        <f>IFERROR(VLOOKUP(A283,'2024-2023'!$B$3:$LN$4660,37,0),"")</f>
        <v>205</v>
      </c>
      <c r="AQ283">
        <f>IFERROR((IFERROR(VLOOKUP(A283,'2020-2019'!$B$3:$LN$466,'2020-2019'!$BL$1,0),"")+IFERROR(VLOOKUP(A283,'2020-2019'!$B$3:$LN$466,'2020-2019'!$BV$1,0),"")),"")</f>
        <v>200</v>
      </c>
      <c r="AR283" s="5">
        <f t="shared" si="35"/>
        <v>4.6100000000000003</v>
      </c>
      <c r="AS283" t="str">
        <f>IFERROR(VLOOKUP(A283,риски!$G$2:$H$642,2,0),"")</f>
        <v>низкий</v>
      </c>
      <c r="AT283" t="str">
        <f>IFERROR(VLOOKUP(A283,Реест!A344:$P$30000,15,0),"")</f>
        <v>kb-antares.ru</v>
      </c>
      <c r="AU283" t="str">
        <f>IFERROR(VLOOKUP(A283,old!$A$3:$AU$2001,47,0),"")</f>
        <v>image319</v>
      </c>
      <c r="AV283" s="3">
        <f t="shared" si="36"/>
        <v>1.7717296851674429</v>
      </c>
      <c r="AW283" t="str">
        <f t="shared" si="30"/>
        <v xml:space="preserve"> ООО «ПКО «Антарес» зарегистрировано по адресу: Респ. Мордовия, г.о. Саранск, г. Саранск, ул. Гагарина, д. 99А, ОФИС 203, 430027. Генеральным директором является Баринова Оксана Сергеевна. Рост доходов компании за 5 лет: 461%. Рост финансовых активов компании за 5 лет: 177,17%. Объем заемных средств компании на конец 2024 года: 200 тыс. руб. ФССП присвоил низкий уровень риска для данного ПКО.</v>
      </c>
      <c r="AX283" t="s">
        <v>22957</v>
      </c>
      <c r="AY283">
        <f>VLOOKUP(A283,'2024-2023'!$B$2:$NY$583,'2024-2023'!$BH$1,0)</f>
        <v>81699</v>
      </c>
      <c r="AZ283">
        <f>VLOOKUP(A283,'2024-2023'!$B$2:$NY$583,71,0)</f>
        <v>0</v>
      </c>
      <c r="BA283">
        <f>VLOOKUP(A283,'2024-2023'!$B$2:$NY$583,79,0)</f>
        <v>392</v>
      </c>
      <c r="BB283">
        <f t="shared" si="31"/>
        <v>4.7981003439454585E-3</v>
      </c>
      <c r="BC283" s="6">
        <f t="shared" si="32"/>
        <v>0.92200000000000004</v>
      </c>
      <c r="BD283" s="6">
        <f t="shared" si="33"/>
        <v>0.43411291692621329</v>
      </c>
      <c r="BE283" t="str">
        <f t="shared" si="34"/>
        <v>Малая фирма</v>
      </c>
    </row>
    <row r="284" spans="1:57">
      <c r="A284" s="10">
        <v>9728016108</v>
      </c>
      <c r="B284">
        <v>411</v>
      </c>
      <c r="C284" t="s">
        <v>2334</v>
      </c>
      <c r="D284">
        <v>9728016108</v>
      </c>
      <c r="E284" t="s">
        <v>14607</v>
      </c>
      <c r="F284" t="s">
        <v>14284</v>
      </c>
      <c r="G284" s="7">
        <v>44126</v>
      </c>
      <c r="H284">
        <v>5</v>
      </c>
      <c r="I284" t="s">
        <v>73</v>
      </c>
      <c r="J284" t="s">
        <v>5490</v>
      </c>
      <c r="K284" t="s">
        <v>5490</v>
      </c>
      <c r="L284" t="s">
        <v>2338</v>
      </c>
      <c r="M284">
        <f>VLOOKUP(D284,УК!$A$1:$B$599,2,0)/1000</f>
        <v>10</v>
      </c>
      <c r="R284" s="10" t="str">
        <f>IFERROR(IFERROR(VLOOKUP(A284,'2020-2019'!$B$3:$LN$466,108,0),"")+IFERROR(VLOOKUP(A284,'2020-2019'!$B$3:$LN$1000,91,0),""),"")</f>
        <v/>
      </c>
      <c r="S284" s="10">
        <f>IFERROR(IFERROR(VLOOKUP(A284,'2022-2021'!$B$3:$LN$1000,108,0),"")+IFERROR(VLOOKUP(A284,'2022-2021'!$B$3:$LN$1000,92,0),""),"")</f>
        <v>11221</v>
      </c>
      <c r="T284" s="10">
        <f>IFERROR(IFERROR(VLOOKUP(A284,'2022-2021'!$B$3:$LN$1000,107,0),"")+IFERROR(VLOOKUP(A284,'2022-2021'!$B$3:$LN$1000,91,0),""),"")</f>
        <v>990</v>
      </c>
      <c r="U284" s="10">
        <f>IFERROR(IFERROR(VLOOKUP(A284,'2024-2023'!$B$3:$LN$1000,108,0),"")+IFERROR(VLOOKUP(A284,'2024-2023'!$B$3:$LN$1000,92,0),""),"")</f>
        <v>3492</v>
      </c>
      <c r="V284" s="10">
        <f>IFERROR(IFERROR(VLOOKUP(A284,'2024-2023'!$B$3:$LN$1000,107,0),"")+IFERROR(VLOOKUP(A284,'2024-2023'!$B$3:$LN$1000,91,0),""),"")</f>
        <v>1237</v>
      </c>
      <c r="W284" t="str">
        <f>IFERROR(IFERROR(VLOOKUP(A284,'2020-2019'!$B$3:$LN$4660,93,0),"")+IFERROR(VLOOKUP(A284,'2020-2019'!$B$3:$LN$4660,109,0),""),"")</f>
        <v/>
      </c>
      <c r="X284">
        <f>IFERROR(IFERROR(VLOOKUP(A284,'2022-2021'!$B$3:$LN$4660,94,0),"")+IFERROR(VLOOKUP(A284,'2022-2021'!$B$3:$LN$4660,110,0),""),"")</f>
        <v>462</v>
      </c>
      <c r="Y284">
        <f>IFERROR(IFERROR(VLOOKUP(A284,'2022-2021'!$B$3:$LN$4660,109,0),"")+IFERROR(VLOOKUP(A284,'2022-2021'!$B$3:$LN$4660,93,0),""),"")</f>
        <v>557</v>
      </c>
      <c r="Z284">
        <f>IFERROR((IFERROR(VLOOKUP(A284,'2024-2023'!$B$3:$LN$4660,110,0),"")+IFERROR(VLOOKUP(A284,'2024-2023'!$B$3:$LN$4660,94,0),"")),"")</f>
        <v>891</v>
      </c>
      <c r="AA284">
        <f>IFERROR((IFERROR(VLOOKUP(A284,'2024-2023'!$B$3:$LN$4660,93,0),"")+IFERROR(VLOOKUP(A284,'2024-2023'!$B$3:$LN$4660,109,0),"")),"")</f>
        <v>646</v>
      </c>
      <c r="AB284" t="str">
        <f>IFERROR((IFERROR(VLOOKUP(A284,'2020-2019'!$B$3:$LN$466,'2020-2019'!$CV$1,0),"")),"")</f>
        <v/>
      </c>
      <c r="AC284">
        <f>IFERROR((IFERROR(VLOOKUP(A284,'2022-2021'!$B$3:$LN$4660,100,0),"")),"")</f>
        <v>10759</v>
      </c>
      <c r="AD284">
        <f>IFERROR((IFERROR(VLOOKUP(A284,'2022-2021'!$B$3:$LN$4660,99,0),"")),"")</f>
        <v>374</v>
      </c>
      <c r="AE284">
        <f>IFERROR((IFERROR(VLOOKUP(A284,'2024-2023'!$B$3:$LN$4660,100,0),"")),"")</f>
        <v>2465</v>
      </c>
      <c r="AF284">
        <f>IFERROR(VLOOKUP(A284,'2024-2023'!$B$3:$LN$4660,99,0),"")</f>
        <v>554</v>
      </c>
      <c r="AG284" t="str">
        <f>IFERROR((IFERROR(VLOOKUP(A284,'2020-2019'!$B$3:$LN$4660,'2020-2019'!$X$1,0),"")+IFERROR(VLOOKUP(A284,'2020-2019'!$B$3:$LN$4660,'2020-2019'!$AN$1,0),"")),"")</f>
        <v/>
      </c>
      <c r="AH284">
        <f>IFERROR((IFERROR(VLOOKUP(A284,'2022-2021'!$B$3:$LN$4660,24,0),"")+IFERROR(VLOOKUP(A284,'2022-2021'!$B$3:$LN$4660,40,0),"")),"")</f>
        <v>0</v>
      </c>
      <c r="AI284">
        <f>IFERROR((IFERROR(VLOOKUP(A284,'2022-2021'!$B$3:$LN$4660,23,0),"")+IFERROR(VLOOKUP(A284,'2022-2021'!$B$3:$LN$4660,39,0),"")),"")</f>
        <v>0</v>
      </c>
      <c r="AJ284">
        <f>IFERROR((IFERROR(VLOOKUP(A284,'2024-2023'!$B$3:$LN$4660,24,0),"")+IFERROR(VLOOKUP(A284,'2024-2023'!$B$3:$LN$4660,40,0),"")),"")</f>
        <v>0</v>
      </c>
      <c r="AK284">
        <f>IFERROR((IFERROR(VLOOKUP(A284,'2024-2023'!$B$3:$LN$4660,23,0),"")+IFERROR(VLOOKUP(A284,'2024-2023'!$B$3:$LN$4660,39,0),"")),"")</f>
        <v>0</v>
      </c>
      <c r="AL284" t="str">
        <f>IFERROR(VLOOKUP(A284,'2020-2019'!$B$3:$LN$466,'2020-2019'!$AM$1,0),"")</f>
        <v/>
      </c>
      <c r="AM284">
        <f>IFERROR(VLOOKUP(A284,'2022-2021'!$B$3:$LN$4660,38,0),"")</f>
        <v>11333</v>
      </c>
      <c r="AN284">
        <f>IFERROR(VLOOKUP(A284,'2022-2021'!$B$3:$LN$4660,37,0),"")</f>
        <v>11533</v>
      </c>
      <c r="AO284">
        <f>IFERROR(VLOOKUP(A284,'2024-2023'!$B$3:$LN$4660,38,0),"")</f>
        <v>13513</v>
      </c>
      <c r="AP284">
        <f>IFERROR(VLOOKUP(A284,'2024-2023'!$B$3:$LN$4660,37,0),"")</f>
        <v>13942</v>
      </c>
      <c r="AQ284" t="str">
        <f>IFERROR((IFERROR(VLOOKUP(A284,'2020-2019'!$B$3:$LN$466,'2020-2019'!$BL$1,0),"")+IFERROR(VLOOKUP(A284,'2020-2019'!$B$3:$LN$466,'2020-2019'!$BV$1,0),"")),"")</f>
        <v/>
      </c>
      <c r="AR284" s="5">
        <f t="shared" si="35"/>
        <v>0.11</v>
      </c>
      <c r="AS284" t="str">
        <f>IFERROR(VLOOKUP(A284,риски!$G$2:$H$642,2,0),"")</f>
        <v>низкий</v>
      </c>
      <c r="AT284" t="str">
        <f>IFERROR(VLOOKUP(A284,Реест!A345:$P$30000,15,0),"")</f>
        <v>pko-alfalegion.ru</v>
      </c>
      <c r="AU284" t="str">
        <f>IFERROR(VLOOKUP(A284,old!$A$3:$AU$2001,47,0),"")</f>
        <v>image320</v>
      </c>
      <c r="AV284" s="3" t="str">
        <f t="shared" si="36"/>
        <v/>
      </c>
      <c r="AW284" t="str">
        <f t="shared" si="30"/>
        <v xml:space="preserve"> ООО «ПКО «Альфа-Легион» зарегистрировано по адресу: г. Москва, Старокалужское ш., Д. 62, ЭТАЖ 3 ПОМЕЩ. 332, 117630. Генеральным директором является Филиппова Татьяна Александровна. Рост доходов компании за 5 лет: 11%. ФССП присвоил низкий уровень риска для данного ПКО.</v>
      </c>
      <c r="AX284" t="s">
        <v>22957</v>
      </c>
      <c r="AY284">
        <f>VLOOKUP(A284,'2024-2023'!$B$2:$NY$583,'2024-2023'!$BH$1,0)</f>
        <v>14152</v>
      </c>
      <c r="AZ284">
        <f>VLOOKUP(A284,'2024-2023'!$B$2:$NY$583,71,0)</f>
        <v>0</v>
      </c>
      <c r="BA284">
        <f>VLOOKUP(A284,'2024-2023'!$B$2:$NY$583,79,0)</f>
        <v>0</v>
      </c>
      <c r="BB284">
        <f t="shared" si="31"/>
        <v>0</v>
      </c>
      <c r="BC284" s="6">
        <f t="shared" si="32"/>
        <v>2.1999999999999999E-2</v>
      </c>
      <c r="BD284" s="6">
        <f t="shared" si="33"/>
        <v>0.44785772029102666</v>
      </c>
      <c r="BE284" t="str">
        <f t="shared" si="34"/>
        <v>Малая фирма</v>
      </c>
    </row>
    <row r="285" spans="1:57">
      <c r="A285" s="10">
        <v>7627053269</v>
      </c>
      <c r="B285">
        <v>166</v>
      </c>
      <c r="C285" t="s">
        <v>2341</v>
      </c>
      <c r="D285">
        <v>7627053269</v>
      </c>
      <c r="E285" t="s">
        <v>14608</v>
      </c>
      <c r="F285" t="s">
        <v>14285</v>
      </c>
      <c r="G285" s="7">
        <v>43949</v>
      </c>
      <c r="H285">
        <v>6</v>
      </c>
      <c r="I285" t="s">
        <v>73</v>
      </c>
      <c r="J285" t="s">
        <v>4945</v>
      </c>
      <c r="K285" t="s">
        <v>4945</v>
      </c>
      <c r="L285" t="s">
        <v>2345</v>
      </c>
      <c r="M285">
        <f>VLOOKUP(D285,УК!$A$1:$B$599,2,0)/1000</f>
        <v>10</v>
      </c>
      <c r="R285" s="10">
        <f>IFERROR(IFERROR(VLOOKUP(A285,'2020-2019'!$B$3:$LN$466,108,0),"")+IFERROR(VLOOKUP(A285,'2020-2019'!$B$3:$LN$1000,91,0),""),"")</f>
        <v>342</v>
      </c>
      <c r="S285" s="10">
        <f>IFERROR(IFERROR(VLOOKUP(A285,'2022-2021'!$B$3:$LN$1000,108,0),"")+IFERROR(VLOOKUP(A285,'2022-2021'!$B$3:$LN$1000,92,0),""),"")</f>
        <v>13513</v>
      </c>
      <c r="T285" s="10">
        <f>IFERROR(IFERROR(VLOOKUP(A285,'2022-2021'!$B$3:$LN$1000,107,0),"")+IFERROR(VLOOKUP(A285,'2022-2021'!$B$3:$LN$1000,91,0),""),"")</f>
        <v>59059</v>
      </c>
      <c r="U285" s="10">
        <f>IFERROR(IFERROR(VLOOKUP(A285,'2024-2023'!$B$3:$LN$1000,108,0),"")+IFERROR(VLOOKUP(A285,'2024-2023'!$B$3:$LN$1000,92,0),""),"")</f>
        <v>92304</v>
      </c>
      <c r="V285" s="10">
        <f>IFERROR(IFERROR(VLOOKUP(A285,'2024-2023'!$B$3:$LN$1000,107,0),"")+IFERROR(VLOOKUP(A285,'2024-2023'!$B$3:$LN$1000,91,0),""),"")</f>
        <v>177387</v>
      </c>
      <c r="W285">
        <f>IFERROR(IFERROR(VLOOKUP(A285,'2020-2019'!$B$3:$LN$4660,93,0),"")+IFERROR(VLOOKUP(A285,'2020-2019'!$B$3:$LN$4660,109,0),""),"")</f>
        <v>105</v>
      </c>
      <c r="X285">
        <f>IFERROR(IFERROR(VLOOKUP(A285,'2022-2021'!$B$3:$LN$4660,94,0),"")+IFERROR(VLOOKUP(A285,'2022-2021'!$B$3:$LN$4660,110,0),""),"")</f>
        <v>6249</v>
      </c>
      <c r="Y285">
        <f>IFERROR(IFERROR(VLOOKUP(A285,'2022-2021'!$B$3:$LN$4660,109,0),"")+IFERROR(VLOOKUP(A285,'2022-2021'!$B$3:$LN$4660,93,0),""),"")</f>
        <v>37367</v>
      </c>
      <c r="Z285">
        <f>IFERROR((IFERROR(VLOOKUP(A285,'2024-2023'!$B$3:$LN$4660,110,0),"")+IFERROR(VLOOKUP(A285,'2024-2023'!$B$3:$LN$4660,94,0),"")),"")</f>
        <v>43327</v>
      </c>
      <c r="AA285">
        <f>IFERROR((IFERROR(VLOOKUP(A285,'2024-2023'!$B$3:$LN$4660,93,0),"")+IFERROR(VLOOKUP(A285,'2024-2023'!$B$3:$LN$4660,109,0),"")),"")</f>
        <v>149504</v>
      </c>
      <c r="AB285">
        <f>IFERROR((IFERROR(VLOOKUP(A285,'2020-2019'!$B$3:$LN$466,'2020-2019'!$CV$1,0),"")),"")</f>
        <v>21</v>
      </c>
      <c r="AC285">
        <f>IFERROR((IFERROR(VLOOKUP(A285,'2022-2021'!$B$3:$LN$4660,100,0),"")),"")</f>
        <v>4885</v>
      </c>
      <c r="AD285">
        <f>IFERROR((IFERROR(VLOOKUP(A285,'2022-2021'!$B$3:$LN$4660,99,0),"")),"")</f>
        <v>9279</v>
      </c>
      <c r="AE285">
        <f>IFERROR((IFERROR(VLOOKUP(A285,'2024-2023'!$B$3:$LN$4660,100,0),"")),"")</f>
        <v>19288</v>
      </c>
      <c r="AF285">
        <f>IFERROR(VLOOKUP(A285,'2024-2023'!$B$3:$LN$4660,99,0),"")</f>
        <v>-1807</v>
      </c>
      <c r="AG285">
        <f>IFERROR((IFERROR(VLOOKUP(A285,'2020-2019'!$B$3:$LN$4660,'2020-2019'!$X$1,0),"")+IFERROR(VLOOKUP(A285,'2020-2019'!$B$3:$LN$4660,'2020-2019'!$AN$1,0),"")),"")</f>
        <v>2039</v>
      </c>
      <c r="AH285">
        <f>IFERROR((IFERROR(VLOOKUP(A285,'2022-2021'!$B$3:$LN$4660,24,0),"")+IFERROR(VLOOKUP(A285,'2022-2021'!$B$3:$LN$4660,40,0),"")),"")</f>
        <v>13492</v>
      </c>
      <c r="AI285">
        <f>IFERROR((IFERROR(VLOOKUP(A285,'2022-2021'!$B$3:$LN$4660,23,0),"")+IFERROR(VLOOKUP(A285,'2022-2021'!$B$3:$LN$4660,39,0),"")),"")</f>
        <v>27769</v>
      </c>
      <c r="AJ285">
        <f>IFERROR((IFERROR(VLOOKUP(A285,'2024-2023'!$B$3:$LN$4660,24,0),"")+IFERROR(VLOOKUP(A285,'2024-2023'!$B$3:$LN$4660,40,0),"")),"")</f>
        <v>34474</v>
      </c>
      <c r="AK285">
        <f>IFERROR((IFERROR(VLOOKUP(A285,'2024-2023'!$B$3:$LN$4660,23,0),"")+IFERROR(VLOOKUP(A285,'2024-2023'!$B$3:$LN$4660,39,0),"")),"")</f>
        <v>58560</v>
      </c>
      <c r="AL285">
        <f>IFERROR(VLOOKUP(A285,'2020-2019'!$B$3:$LN$466,'2020-2019'!$AM$1,0),"")</f>
        <v>0</v>
      </c>
      <c r="AM285">
        <f>IFERROR(VLOOKUP(A285,'2022-2021'!$B$3:$LN$4660,38,0),"")</f>
        <v>59170</v>
      </c>
      <c r="AN285">
        <f>IFERROR(VLOOKUP(A285,'2022-2021'!$B$3:$LN$4660,37,0),"")</f>
        <v>82582</v>
      </c>
      <c r="AO285">
        <f>IFERROR(VLOOKUP(A285,'2024-2023'!$B$3:$LN$4660,38,0),"")</f>
        <v>105873</v>
      </c>
      <c r="AP285">
        <f>IFERROR(VLOOKUP(A285,'2024-2023'!$B$3:$LN$4660,37,0),"")</f>
        <v>139410</v>
      </c>
      <c r="AQ285">
        <f>IFERROR((IFERROR(VLOOKUP(A285,'2020-2019'!$B$3:$LN$466,'2020-2019'!$BL$1,0),"")+IFERROR(VLOOKUP(A285,'2020-2019'!$B$3:$LN$466,'2020-2019'!$BV$1,0),"")),"")</f>
        <v>2104</v>
      </c>
      <c r="AR285" s="5">
        <f t="shared" si="35"/>
        <v>518.67499999999995</v>
      </c>
      <c r="AS285" t="str">
        <f>IFERROR(VLOOKUP(A285,риски!$G$2:$H$642,2,0),"")</f>
        <v>низкий</v>
      </c>
      <c r="AT285" t="str">
        <f>IFERROR(VLOOKUP(A285,Реест!A346:$P$30000,15,0),"")</f>
        <v>pkoarka.ru</v>
      </c>
      <c r="AU285" t="str">
        <f>IFERROR(VLOOKUP(A285,old!$A$3:$AU$2001,47,0),"")</f>
        <v>image321</v>
      </c>
      <c r="AV285" s="3">
        <f t="shared" si="36"/>
        <v>28.719960765080923</v>
      </c>
      <c r="AW285" t="str">
        <f t="shared" si="30"/>
        <v xml:space="preserve"> ООО ПКО «АРКА» зарегистрировано по адресу: 150036, Ярославская обл, Ярославский р-н, Мологино д, 4-я Изумрудная ул, дом 36. Генеральным директором является Левочкин Михаил Сергеевич. Рост доходов компании за 5 лет: 51867,5%. Рост финансовых активов компании за 5 лет: 2872%. Объем заемных средств компании на конец 2024 года: 2104 тыс. руб. ФССП присвоил низкий уровень риска для данного ПКО.</v>
      </c>
      <c r="AX285" t="s">
        <v>22941</v>
      </c>
      <c r="AY285">
        <f>VLOOKUP(A285,'2024-2023'!$B$2:$NY$583,'2024-2023'!$BH$1,0)</f>
        <v>37003</v>
      </c>
      <c r="AZ285">
        <f>VLOOKUP(A285,'2024-2023'!$B$2:$NY$583,71,0)</f>
        <v>28102</v>
      </c>
      <c r="BA285">
        <f>VLOOKUP(A285,'2024-2023'!$B$2:$NY$583,79,0)</f>
        <v>164019</v>
      </c>
      <c r="BB285">
        <f t="shared" si="31"/>
        <v>5.1920384833662139</v>
      </c>
      <c r="BC285" s="6">
        <f t="shared" si="32"/>
        <v>103.73499999999999</v>
      </c>
      <c r="BD285" s="6">
        <f t="shared" si="33"/>
        <v>-1.018676678674311E-2</v>
      </c>
      <c r="BE285" t="str">
        <f t="shared" si="34"/>
        <v>Малая фирма</v>
      </c>
    </row>
    <row r="286" spans="1:57">
      <c r="A286" s="10">
        <v>1655422277</v>
      </c>
      <c r="B286">
        <v>403</v>
      </c>
      <c r="C286" t="s">
        <v>2348</v>
      </c>
      <c r="D286">
        <v>1655422277</v>
      </c>
      <c r="E286" t="s">
        <v>14609</v>
      </c>
      <c r="F286" t="s">
        <v>14286</v>
      </c>
      <c r="G286" s="7">
        <v>43697</v>
      </c>
      <c r="H286">
        <v>7</v>
      </c>
      <c r="I286" t="s">
        <v>73</v>
      </c>
      <c r="J286" t="s">
        <v>5485</v>
      </c>
      <c r="K286" t="s">
        <v>5484</v>
      </c>
      <c r="L286" t="s">
        <v>2352</v>
      </c>
      <c r="M286">
        <f>VLOOKUP(D286,УК!$A$1:$B$599,2,0)/1000</f>
        <v>10000</v>
      </c>
      <c r="R286" s="10">
        <f>IFERROR(IFERROR(VLOOKUP(A286,'2020-2019'!$B$3:$LN$466,108,0),"")+IFERROR(VLOOKUP(A286,'2020-2019'!$B$3:$LN$1000,91,0),""),"")</f>
        <v>1232</v>
      </c>
      <c r="S286" s="10">
        <f>IFERROR(IFERROR(VLOOKUP(A286,'2022-2021'!$B$3:$LN$1000,108,0),"")+IFERROR(VLOOKUP(A286,'2022-2021'!$B$3:$LN$1000,92,0),""),"")</f>
        <v>5349</v>
      </c>
      <c r="T286" s="10">
        <f>IFERROR(IFERROR(VLOOKUP(A286,'2022-2021'!$B$3:$LN$1000,107,0),"")+IFERROR(VLOOKUP(A286,'2022-2021'!$B$3:$LN$1000,91,0),""),"")</f>
        <v>6382</v>
      </c>
      <c r="U286" s="10">
        <f>IFERROR(IFERROR(VLOOKUP(A286,'2024-2023'!$B$3:$LN$1000,108,0),"")+IFERROR(VLOOKUP(A286,'2024-2023'!$B$3:$LN$1000,92,0),""),"")</f>
        <v>4028</v>
      </c>
      <c r="V286" s="10">
        <f>IFERROR(IFERROR(VLOOKUP(A286,'2024-2023'!$B$3:$LN$1000,107,0),"")+IFERROR(VLOOKUP(A286,'2024-2023'!$B$3:$LN$1000,91,0),""),"")</f>
        <v>1478</v>
      </c>
      <c r="W286">
        <f>IFERROR(IFERROR(VLOOKUP(A286,'2020-2019'!$B$3:$LN$4660,93,0),"")+IFERROR(VLOOKUP(A286,'2020-2019'!$B$3:$LN$4660,109,0),""),"")</f>
        <v>1972</v>
      </c>
      <c r="X286">
        <f>IFERROR(IFERROR(VLOOKUP(A286,'2022-2021'!$B$3:$LN$4660,94,0),"")+IFERROR(VLOOKUP(A286,'2022-2021'!$B$3:$LN$4660,110,0),""),"")</f>
        <v>5257</v>
      </c>
      <c r="Y286">
        <f>IFERROR(IFERROR(VLOOKUP(A286,'2022-2021'!$B$3:$LN$4660,109,0),"")+IFERROR(VLOOKUP(A286,'2022-2021'!$B$3:$LN$4660,93,0),""),"")</f>
        <v>6356</v>
      </c>
      <c r="Z286">
        <f>IFERROR((IFERROR(VLOOKUP(A286,'2024-2023'!$B$3:$LN$4660,110,0),"")+IFERROR(VLOOKUP(A286,'2024-2023'!$B$3:$LN$4660,94,0),"")),"")</f>
        <v>4006</v>
      </c>
      <c r="AA286">
        <f>IFERROR((IFERROR(VLOOKUP(A286,'2024-2023'!$B$3:$LN$4660,93,0),"")+IFERROR(VLOOKUP(A286,'2024-2023'!$B$3:$LN$4660,109,0),"")),"")</f>
        <v>418</v>
      </c>
      <c r="AB286">
        <f>IFERROR((IFERROR(VLOOKUP(A286,'2020-2019'!$B$3:$LN$466,'2020-2019'!$CV$1,0),"")),"")</f>
        <v>18</v>
      </c>
      <c r="AC286">
        <f>IFERROR((IFERROR(VLOOKUP(A286,'2022-2021'!$B$3:$LN$4660,100,0),"")),"")</f>
        <v>92</v>
      </c>
      <c r="AD286">
        <f>IFERROR((IFERROR(VLOOKUP(A286,'2022-2021'!$B$3:$LN$4660,99,0),"")),"")</f>
        <v>26</v>
      </c>
      <c r="AE286">
        <f>IFERROR((IFERROR(VLOOKUP(A286,'2024-2023'!$B$3:$LN$4660,100,0),"")),"")</f>
        <v>22</v>
      </c>
      <c r="AF286">
        <f>IFERROR(VLOOKUP(A286,'2024-2023'!$B$3:$LN$4660,99,0),"")</f>
        <v>1060</v>
      </c>
      <c r="AG286">
        <f>IFERROR((IFERROR(VLOOKUP(A286,'2020-2019'!$B$3:$LN$4660,'2020-2019'!$X$1,0),"")+IFERROR(VLOOKUP(A286,'2020-2019'!$B$3:$LN$4660,'2020-2019'!$AN$1,0),"")),"")</f>
        <v>0</v>
      </c>
      <c r="AH286">
        <f>IFERROR((IFERROR(VLOOKUP(A286,'2022-2021'!$B$3:$LN$4660,24,0),"")+IFERROR(VLOOKUP(A286,'2022-2021'!$B$3:$LN$4660,40,0),"")),"")</f>
        <v>0</v>
      </c>
      <c r="AI286">
        <f>IFERROR((IFERROR(VLOOKUP(A286,'2022-2021'!$B$3:$LN$4660,23,0),"")+IFERROR(VLOOKUP(A286,'2022-2021'!$B$3:$LN$4660,39,0),"")),"")</f>
        <v>0</v>
      </c>
      <c r="AJ286">
        <f>IFERROR((IFERROR(VLOOKUP(A286,'2024-2023'!$B$3:$LN$4660,24,0),"")+IFERROR(VLOOKUP(A286,'2024-2023'!$B$3:$LN$4660,40,0),"")),"")</f>
        <v>0</v>
      </c>
      <c r="AK286">
        <f>IFERROR((IFERROR(VLOOKUP(A286,'2024-2023'!$B$3:$LN$4660,23,0),"")+IFERROR(VLOOKUP(A286,'2024-2023'!$B$3:$LN$4660,39,0),"")),"")</f>
        <v>0</v>
      </c>
      <c r="AL286">
        <f>IFERROR(VLOOKUP(A286,'2020-2019'!$B$3:$LN$466,'2020-2019'!$AM$1,0),"")</f>
        <v>2010</v>
      </c>
      <c r="AM286">
        <f>IFERROR(VLOOKUP(A286,'2022-2021'!$B$3:$LN$4660,38,0),"")</f>
        <v>8589</v>
      </c>
      <c r="AN286">
        <f>IFERROR(VLOOKUP(A286,'2022-2021'!$B$3:$LN$4660,37,0),"")</f>
        <v>12823</v>
      </c>
      <c r="AO286">
        <f>IFERROR(VLOOKUP(A286,'2024-2023'!$B$3:$LN$4660,38,0),"")</f>
        <v>15921</v>
      </c>
      <c r="AP286">
        <f>IFERROR(VLOOKUP(A286,'2024-2023'!$B$3:$LN$4660,37,0),"")</f>
        <v>16711</v>
      </c>
      <c r="AQ286">
        <f>IFERROR((IFERROR(VLOOKUP(A286,'2020-2019'!$B$3:$LN$466,'2020-2019'!$BL$1,0),"")+IFERROR(VLOOKUP(A286,'2020-2019'!$B$3:$LN$466,'2020-2019'!$BV$1,0),"")),"")</f>
        <v>0</v>
      </c>
      <c r="AR286" s="5">
        <f t="shared" si="35"/>
        <v>1.2</v>
      </c>
      <c r="AS286" t="str">
        <f>IFERROR(VLOOKUP(A286,риски!$G$2:$H$642,2,0),"")</f>
        <v>низкий</v>
      </c>
      <c r="AT286" t="str">
        <f>IFERROR(VLOOKUP(A286,Реест!A347:$P$30000,15,0),"")</f>
        <v>гамаль.рф</v>
      </c>
      <c r="AU286" t="str">
        <f>IFERROR(VLOOKUP(A286,old!$A$3:$AU$2001,47,0),"")</f>
        <v>image322</v>
      </c>
      <c r="AV286" s="3" t="str">
        <f t="shared" si="36"/>
        <v/>
      </c>
      <c r="AW286" t="str">
        <f t="shared" si="30"/>
        <v xml:space="preserve"> ООО ПКО «Гамаль» зарегистрировано по адресу: 420111, Татарстан респ, Казань г, Островского ул, дом № 35а, офис 214. Генеральным директором является Султанов Эльмир Габдулмазитович. Рост доходов компании за 5 лет: 120%. ФССП присвоил низкий уровень риска для данного ПКО.</v>
      </c>
      <c r="AX286" t="s">
        <v>22942</v>
      </c>
      <c r="AY286">
        <f>VLOOKUP(A286,'2024-2023'!$B$2:$NY$583,'2024-2023'!$BH$1,0)</f>
        <v>9906</v>
      </c>
      <c r="AZ286">
        <f>VLOOKUP(A286,'2024-2023'!$B$2:$NY$583,71,0)</f>
        <v>0</v>
      </c>
      <c r="BA286">
        <f>VLOOKUP(A286,'2024-2023'!$B$2:$NY$583,79,0)</f>
        <v>0</v>
      </c>
      <c r="BB286">
        <f t="shared" si="31"/>
        <v>0</v>
      </c>
      <c r="BC286" s="6">
        <f t="shared" si="32"/>
        <v>0.24</v>
      </c>
      <c r="BD286" s="6">
        <f t="shared" si="33"/>
        <v>0.71718538565629231</v>
      </c>
      <c r="BE286" t="str">
        <f t="shared" si="34"/>
        <v>Малая фирма</v>
      </c>
    </row>
    <row r="287" spans="1:57">
      <c r="A287" s="10">
        <v>5403358084</v>
      </c>
      <c r="B287">
        <v>142</v>
      </c>
      <c r="C287" t="s">
        <v>2362</v>
      </c>
      <c r="D287">
        <v>5403358084</v>
      </c>
      <c r="E287" t="s">
        <v>14611</v>
      </c>
      <c r="F287" t="s">
        <v>14288</v>
      </c>
      <c r="G287" s="7">
        <v>41743</v>
      </c>
      <c r="H287">
        <v>12</v>
      </c>
      <c r="I287" t="s">
        <v>73</v>
      </c>
      <c r="J287" t="s">
        <v>5061</v>
      </c>
      <c r="K287" t="s">
        <v>5061</v>
      </c>
      <c r="L287" t="s">
        <v>2366</v>
      </c>
      <c r="M287">
        <f>VLOOKUP(D287,УК!$A$1:$B$599,2,0)/1000</f>
        <v>10</v>
      </c>
      <c r="R287" s="10">
        <f>IFERROR(IFERROR(VLOOKUP(A287,'2020-2019'!$B$3:$LN$466,108,0),"")+IFERROR(VLOOKUP(A287,'2020-2019'!$B$3:$LN$1000,91,0),""),"")</f>
        <v>13461</v>
      </c>
      <c r="S287" s="10">
        <f>IFERROR(IFERROR(VLOOKUP(A287,'2022-2021'!$B$3:$LN$1000,108,0),"")+IFERROR(VLOOKUP(A287,'2022-2021'!$B$3:$LN$1000,92,0),""),"")</f>
        <v>15938</v>
      </c>
      <c r="T287" s="10">
        <f>IFERROR(IFERROR(VLOOKUP(A287,'2022-2021'!$B$3:$LN$1000,107,0),"")+IFERROR(VLOOKUP(A287,'2022-2021'!$B$3:$LN$1000,91,0),""),"")</f>
        <v>46138</v>
      </c>
      <c r="U287" s="10">
        <f>IFERROR(IFERROR(VLOOKUP(A287,'2024-2023'!$B$3:$LN$1000,108,0),"")+IFERROR(VLOOKUP(A287,'2024-2023'!$B$3:$LN$1000,92,0),""),"")</f>
        <v>82810</v>
      </c>
      <c r="V287" s="10">
        <f>IFERROR(IFERROR(VLOOKUP(A287,'2024-2023'!$B$3:$LN$1000,107,0),"")+IFERROR(VLOOKUP(A287,'2024-2023'!$B$3:$LN$1000,91,0),""),"")</f>
        <v>78968</v>
      </c>
      <c r="W287">
        <f>IFERROR(IFERROR(VLOOKUP(A287,'2020-2019'!$B$3:$LN$4660,93,0),"")+IFERROR(VLOOKUP(A287,'2020-2019'!$B$3:$LN$4660,109,0),""),"")</f>
        <v>12211</v>
      </c>
      <c r="X287">
        <f>IFERROR(IFERROR(VLOOKUP(A287,'2022-2021'!$B$3:$LN$4660,94,0),"")+IFERROR(VLOOKUP(A287,'2022-2021'!$B$3:$LN$4660,110,0),""),"")</f>
        <v>7834</v>
      </c>
      <c r="Y287">
        <f>IFERROR(IFERROR(VLOOKUP(A287,'2022-2021'!$B$3:$LN$4660,109,0),"")+IFERROR(VLOOKUP(A287,'2022-2021'!$B$3:$LN$4660,93,0),""),"")</f>
        <v>9572</v>
      </c>
      <c r="Z287">
        <f>IFERROR((IFERROR(VLOOKUP(A287,'2024-2023'!$B$3:$LN$4660,110,0),"")+IFERROR(VLOOKUP(A287,'2024-2023'!$B$3:$LN$4660,94,0),"")),"")</f>
        <v>12054</v>
      </c>
      <c r="AA287">
        <f>IFERROR((IFERROR(VLOOKUP(A287,'2024-2023'!$B$3:$LN$4660,93,0),"")+IFERROR(VLOOKUP(A287,'2024-2023'!$B$3:$LN$4660,109,0),"")),"")</f>
        <v>26059</v>
      </c>
      <c r="AB287">
        <f>IFERROR((IFERROR(VLOOKUP(A287,'2020-2019'!$B$3:$LN$466,'2020-2019'!$CV$1,0),"")),"")</f>
        <v>11163</v>
      </c>
      <c r="AC287">
        <f>IFERROR((IFERROR(VLOOKUP(A287,'2022-2021'!$B$3:$LN$4660,100,0),"")),"")</f>
        <v>7484</v>
      </c>
      <c r="AD287">
        <f>IFERROR((IFERROR(VLOOKUP(A287,'2022-2021'!$B$3:$LN$4660,99,0),"")),"")</f>
        <v>34378</v>
      </c>
      <c r="AE287">
        <f>IFERROR((IFERROR(VLOOKUP(A287,'2024-2023'!$B$3:$LN$4660,100,0),"")),"")</f>
        <v>66337</v>
      </c>
      <c r="AF287">
        <f>IFERROR(VLOOKUP(A287,'2024-2023'!$B$3:$LN$4660,99,0),"")</f>
        <v>48815</v>
      </c>
      <c r="AG287">
        <f>IFERROR((IFERROR(VLOOKUP(A287,'2020-2019'!$B$3:$LN$4660,'2020-2019'!$X$1,0),"")+IFERROR(VLOOKUP(A287,'2020-2019'!$B$3:$LN$4660,'2020-2019'!$AN$1,0),"")),"")</f>
        <v>0</v>
      </c>
      <c r="AH287">
        <f>IFERROR((IFERROR(VLOOKUP(A287,'2022-2021'!$B$3:$LN$4660,24,0),"")+IFERROR(VLOOKUP(A287,'2022-2021'!$B$3:$LN$4660,40,0),"")),"")</f>
        <v>0</v>
      </c>
      <c r="AI287">
        <f>IFERROR((IFERROR(VLOOKUP(A287,'2022-2021'!$B$3:$LN$4660,23,0),"")+IFERROR(VLOOKUP(A287,'2022-2021'!$B$3:$LN$4660,39,0),"")),"")</f>
        <v>0</v>
      </c>
      <c r="AJ287">
        <f>IFERROR((IFERROR(VLOOKUP(A287,'2024-2023'!$B$3:$LN$4660,24,0),"")+IFERROR(VLOOKUP(A287,'2024-2023'!$B$3:$LN$4660,40,0),"")),"")</f>
        <v>0</v>
      </c>
      <c r="AK287">
        <f>IFERROR((IFERROR(VLOOKUP(A287,'2024-2023'!$B$3:$LN$4660,23,0),"")+IFERROR(VLOOKUP(A287,'2024-2023'!$B$3:$LN$4660,39,0),"")),"")</f>
        <v>0</v>
      </c>
      <c r="AL287">
        <f>IFERROR(VLOOKUP(A287,'2020-2019'!$B$3:$LN$466,'2020-2019'!$AM$1,0),"")</f>
        <v>9447</v>
      </c>
      <c r="AM287">
        <f>IFERROR(VLOOKUP(A287,'2022-2021'!$B$3:$LN$4660,38,0),"")</f>
        <v>148309</v>
      </c>
      <c r="AN287">
        <f>IFERROR(VLOOKUP(A287,'2022-2021'!$B$3:$LN$4660,37,0),"")</f>
        <v>365768</v>
      </c>
      <c r="AO287">
        <f>IFERROR(VLOOKUP(A287,'2024-2023'!$B$3:$LN$4660,38,0),"")</f>
        <v>491829</v>
      </c>
      <c r="AP287">
        <f>IFERROR(VLOOKUP(A287,'2024-2023'!$B$3:$LN$4660,37,0),"")</f>
        <v>546274</v>
      </c>
      <c r="AQ287">
        <f>IFERROR((IFERROR(VLOOKUP(A287,'2020-2019'!$B$3:$LN$466,'2020-2019'!$BL$1,0),"")+IFERROR(VLOOKUP(A287,'2020-2019'!$B$3:$LN$466,'2020-2019'!$BV$1,0),"")),"")</f>
        <v>0</v>
      </c>
      <c r="AR287" s="5">
        <f t="shared" si="35"/>
        <v>5.8659999999999997</v>
      </c>
      <c r="AS287" t="str">
        <f>IFERROR(VLOOKUP(A287,риски!$G$2:$H$642,2,0),"")</f>
        <v>низкий</v>
      </c>
      <c r="AT287" t="str">
        <f>IFERROR(VLOOKUP(A287,Реест!A348:$P$30000,15,0),"")</f>
        <v>ooo-sav.ru</v>
      </c>
      <c r="AU287" t="str">
        <f>IFERROR(VLOOKUP(A287,old!$A$3:$AU$2001,47,0),"")</f>
        <v>image324</v>
      </c>
      <c r="AV287" s="3" t="str">
        <f t="shared" si="36"/>
        <v/>
      </c>
      <c r="AW287" t="str">
        <f t="shared" si="30"/>
        <v xml:space="preserve"> ООО «ПКО «САВ»  зарегистрировано по адресу: 630089, Новосибирская обл, Новосибирск г, Бориса Богаткова ул, дом № 248А, офис 13. Генеральным директором является Шарипова Наиля Ринатовна. Рост доходов компании за 5 лет: 586,6%. ФССП присвоил низкий уровень риска для данного ПКО.</v>
      </c>
      <c r="AX287" t="s">
        <v>22931</v>
      </c>
      <c r="AY287">
        <f>VLOOKUP(A287,'2024-2023'!$B$2:$NY$583,'2024-2023'!$BH$1,0)</f>
        <v>39152</v>
      </c>
      <c r="AZ287">
        <f>VLOOKUP(A287,'2024-2023'!$B$2:$NY$583,71,0)</f>
        <v>0</v>
      </c>
      <c r="BA287">
        <f>VLOOKUP(A287,'2024-2023'!$B$2:$NY$583,79,0)</f>
        <v>0</v>
      </c>
      <c r="BB287">
        <f t="shared" si="31"/>
        <v>0</v>
      </c>
      <c r="BC287" s="6">
        <f t="shared" si="32"/>
        <v>1.1732</v>
      </c>
      <c r="BD287" s="6">
        <f t="shared" si="33"/>
        <v>0.61816178705298352</v>
      </c>
      <c r="BE287" t="str">
        <f t="shared" si="34"/>
        <v>Малая фирма</v>
      </c>
    </row>
    <row r="288" spans="1:57">
      <c r="A288" s="10">
        <v>5433198695</v>
      </c>
      <c r="B288">
        <v>206</v>
      </c>
      <c r="C288" t="s">
        <v>2369</v>
      </c>
      <c r="D288">
        <v>5433198695</v>
      </c>
      <c r="E288" t="s">
        <v>14612</v>
      </c>
      <c r="F288" t="s">
        <v>14289</v>
      </c>
      <c r="G288" s="7">
        <v>41844</v>
      </c>
      <c r="H288">
        <v>12</v>
      </c>
      <c r="I288" t="s">
        <v>73</v>
      </c>
      <c r="J288" t="s">
        <v>5160</v>
      </c>
      <c r="K288" t="s">
        <v>5160</v>
      </c>
      <c r="L288" t="s">
        <v>8803</v>
      </c>
      <c r="M288">
        <f>VLOOKUP(D288,УК!$A$1:$B$599,2,0)/1000</f>
        <v>10</v>
      </c>
      <c r="R288" s="10">
        <f>IFERROR(IFERROR(VLOOKUP(A288,'2020-2019'!$B$3:$LN$466,108,0),"")+IFERROR(VLOOKUP(A288,'2020-2019'!$B$3:$LN$1000,91,0),""),"")</f>
        <v>12675</v>
      </c>
      <c r="S288" s="10">
        <f>IFERROR(IFERROR(VLOOKUP(A288,'2022-2021'!$B$3:$LN$1000,108,0),"")+IFERROR(VLOOKUP(A288,'2022-2021'!$B$3:$LN$1000,92,0),""),"")</f>
        <v>7885</v>
      </c>
      <c r="T288" s="10">
        <f>IFERROR(IFERROR(VLOOKUP(A288,'2022-2021'!$B$3:$LN$1000,107,0),"")+IFERROR(VLOOKUP(A288,'2022-2021'!$B$3:$LN$1000,91,0),""),"")</f>
        <v>22794</v>
      </c>
      <c r="U288" s="10">
        <f>IFERROR(IFERROR(VLOOKUP(A288,'2024-2023'!$B$3:$LN$1000,108,0),"")+IFERROR(VLOOKUP(A288,'2024-2023'!$B$3:$LN$1000,92,0),""),"")</f>
        <v>36888</v>
      </c>
      <c r="V288" s="10">
        <f>IFERROR(IFERROR(VLOOKUP(A288,'2024-2023'!$B$3:$LN$1000,107,0),"")+IFERROR(VLOOKUP(A288,'2024-2023'!$B$3:$LN$1000,91,0),""),"")</f>
        <v>34264</v>
      </c>
      <c r="W288">
        <f>IFERROR(IFERROR(VLOOKUP(A288,'2020-2019'!$B$3:$LN$4660,93,0),"")+IFERROR(VLOOKUP(A288,'2020-2019'!$B$3:$LN$4660,109,0),""),"")</f>
        <v>31506</v>
      </c>
      <c r="X288">
        <f>IFERROR(IFERROR(VLOOKUP(A288,'2022-2021'!$B$3:$LN$4660,94,0),"")+IFERROR(VLOOKUP(A288,'2022-2021'!$B$3:$LN$4660,110,0),""),"")</f>
        <v>7425</v>
      </c>
      <c r="Y288">
        <f>IFERROR(IFERROR(VLOOKUP(A288,'2022-2021'!$B$3:$LN$4660,109,0),"")+IFERROR(VLOOKUP(A288,'2022-2021'!$B$3:$LN$4660,93,0),""),"")</f>
        <v>21274</v>
      </c>
      <c r="Z288">
        <f>IFERROR((IFERROR(VLOOKUP(A288,'2024-2023'!$B$3:$LN$4660,110,0),"")+IFERROR(VLOOKUP(A288,'2024-2023'!$B$3:$LN$4660,94,0),"")),"")</f>
        <v>34716</v>
      </c>
      <c r="AA288">
        <f>IFERROR((IFERROR(VLOOKUP(A288,'2024-2023'!$B$3:$LN$4660,93,0),"")+IFERROR(VLOOKUP(A288,'2024-2023'!$B$3:$LN$4660,109,0),"")),"")</f>
        <v>32208</v>
      </c>
      <c r="AB288">
        <f>IFERROR((IFERROR(VLOOKUP(A288,'2020-2019'!$B$3:$LN$466,'2020-2019'!$CV$1,0),"")),"")</f>
        <v>1644</v>
      </c>
      <c r="AC288">
        <f>IFERROR((IFERROR(VLOOKUP(A288,'2022-2021'!$B$3:$LN$4660,100,0),"")),"")</f>
        <v>50</v>
      </c>
      <c r="AD288">
        <f>IFERROR((IFERROR(VLOOKUP(A288,'2022-2021'!$B$3:$LN$4660,99,0),"")),"")</f>
        <v>152</v>
      </c>
      <c r="AE288">
        <f>IFERROR((IFERROR(VLOOKUP(A288,'2024-2023'!$B$3:$LN$4660,100,0),"")),"")</f>
        <v>92</v>
      </c>
      <c r="AF288">
        <f>IFERROR(VLOOKUP(A288,'2024-2023'!$B$3:$LN$4660,99,0),"")</f>
        <v>291</v>
      </c>
      <c r="AG288">
        <f>IFERROR((IFERROR(VLOOKUP(A288,'2020-2019'!$B$3:$LN$4660,'2020-2019'!$X$1,0),"")+IFERROR(VLOOKUP(A288,'2020-2019'!$B$3:$LN$4660,'2020-2019'!$AN$1,0),"")),"")</f>
        <v>0</v>
      </c>
      <c r="AH288">
        <f>IFERROR((IFERROR(VLOOKUP(A288,'2022-2021'!$B$3:$LN$4660,24,0),"")+IFERROR(VLOOKUP(A288,'2022-2021'!$B$3:$LN$4660,40,0),"")),"")</f>
        <v>0</v>
      </c>
      <c r="AI288">
        <f>IFERROR((IFERROR(VLOOKUP(A288,'2022-2021'!$B$3:$LN$4660,23,0),"")+IFERROR(VLOOKUP(A288,'2022-2021'!$B$3:$LN$4660,39,0),"")),"")</f>
        <v>0</v>
      </c>
      <c r="AJ288">
        <f>IFERROR((IFERROR(VLOOKUP(A288,'2024-2023'!$B$3:$LN$4660,24,0),"")+IFERROR(VLOOKUP(A288,'2024-2023'!$B$3:$LN$4660,40,0),"")),"")</f>
        <v>0</v>
      </c>
      <c r="AK288">
        <f>IFERROR((IFERROR(VLOOKUP(A288,'2024-2023'!$B$3:$LN$4660,23,0),"")+IFERROR(VLOOKUP(A288,'2024-2023'!$B$3:$LN$4660,39,0),"")),"")</f>
        <v>0</v>
      </c>
      <c r="AL288">
        <f>IFERROR(VLOOKUP(A288,'2020-2019'!$B$3:$LN$466,'2020-2019'!$AM$1,0),"")</f>
        <v>14265</v>
      </c>
      <c r="AM288">
        <f>IFERROR(VLOOKUP(A288,'2022-2021'!$B$3:$LN$4660,38,0),"")</f>
        <v>83239</v>
      </c>
      <c r="AN288">
        <f>IFERROR(VLOOKUP(A288,'2022-2021'!$B$3:$LN$4660,37,0),"")</f>
        <v>163025</v>
      </c>
      <c r="AO288">
        <f>IFERROR(VLOOKUP(A288,'2024-2023'!$B$3:$LN$4660,38,0),"")</f>
        <v>240931</v>
      </c>
      <c r="AP288">
        <f>IFERROR(VLOOKUP(A288,'2024-2023'!$B$3:$LN$4660,37,0),"")</f>
        <v>305273</v>
      </c>
      <c r="AQ288">
        <f>IFERROR((IFERROR(VLOOKUP(A288,'2020-2019'!$B$3:$LN$466,'2020-2019'!$BL$1,0),"")+IFERROR(VLOOKUP(A288,'2020-2019'!$B$3:$LN$466,'2020-2019'!$BV$1,0),"")),"")</f>
        <v>0</v>
      </c>
      <c r="AR288" s="5">
        <f t="shared" si="35"/>
        <v>2.7029999999999998</v>
      </c>
      <c r="AS288" t="str">
        <f>IFERROR(VLOOKUP(A288,риски!$G$2:$H$642,2,0),"")</f>
        <v>низкий</v>
      </c>
      <c r="AT288" t="str">
        <f>IFERROR(VLOOKUP(A288,Реест!A349:$P$30000,15,0),"")</f>
        <v>splus-nsk.ru</v>
      </c>
      <c r="AU288" t="str">
        <f>IFERROR(VLOOKUP(A288,old!$A$3:$AU$2001,47,0),"")</f>
        <v>image326</v>
      </c>
      <c r="AV288" s="3" t="str">
        <f t="shared" si="36"/>
        <v/>
      </c>
      <c r="AW288" t="str">
        <f t="shared" si="30"/>
        <v xml:space="preserve"> ООО ПКО «Сопровождение плюс»  зарегистрировано по адресу: 630521, Новосибирская обл, р-н Новосибирский, п Тулинский, ул Центральная, д 9А. Генеральным директором является Бессонов Виталий Александрович. Рост доходов компании за 5 лет: 270,3%. ФССП присвоил низкий уровень риска для данного ПКО.</v>
      </c>
      <c r="AX288" t="s">
        <v>22931</v>
      </c>
      <c r="AY288">
        <f>VLOOKUP(A288,'2024-2023'!$B$2:$NY$583,'2024-2023'!$BH$1,0)</f>
        <v>79930</v>
      </c>
      <c r="AZ288">
        <f>VLOOKUP(A288,'2024-2023'!$B$2:$NY$583,71,0)</f>
        <v>0</v>
      </c>
      <c r="BA288">
        <f>VLOOKUP(A288,'2024-2023'!$B$2:$NY$583,79,0)</f>
        <v>0</v>
      </c>
      <c r="BB288">
        <f t="shared" si="31"/>
        <v>0</v>
      </c>
      <c r="BC288" s="6">
        <f t="shared" si="32"/>
        <v>0.54059999999999997</v>
      </c>
      <c r="BD288" s="6">
        <f t="shared" si="33"/>
        <v>8.4928788232547289E-3</v>
      </c>
      <c r="BE288" t="str">
        <f t="shared" si="34"/>
        <v>Малая фирма</v>
      </c>
    </row>
    <row r="289" spans="1:57">
      <c r="A289" s="10">
        <v>6455031846</v>
      </c>
      <c r="B289">
        <v>370</v>
      </c>
      <c r="C289" t="s">
        <v>2376</v>
      </c>
      <c r="D289">
        <v>6455031846</v>
      </c>
      <c r="E289" t="s">
        <v>14613</v>
      </c>
      <c r="F289" t="s">
        <v>14290</v>
      </c>
      <c r="G289" s="7">
        <v>45313</v>
      </c>
      <c r="H289">
        <v>2</v>
      </c>
      <c r="I289" t="s">
        <v>73</v>
      </c>
      <c r="J289" t="s">
        <v>5556</v>
      </c>
      <c r="K289" t="s">
        <v>5556</v>
      </c>
      <c r="L289" t="s">
        <v>2380</v>
      </c>
      <c r="M289">
        <f>VLOOKUP(D289,УК!$A$1:$B$599,2,0)/1000</f>
        <v>12982.97</v>
      </c>
      <c r="R289" s="10">
        <f>IFERROR(IFERROR(VLOOKUP(A289,'2020-2019'!$B$3:$LN$466,108,0),"")+IFERROR(VLOOKUP(A289,'2020-2019'!$B$3:$LN$1000,91,0),""),"")</f>
        <v>464</v>
      </c>
      <c r="S289" s="10">
        <f>IFERROR(IFERROR(VLOOKUP(A289,'2022-2021'!$B$3:$LN$1000,108,0),"")+IFERROR(VLOOKUP(A289,'2022-2021'!$B$3:$LN$1000,92,0),""),"")</f>
        <v>101137</v>
      </c>
      <c r="T289" s="10">
        <f>IFERROR(IFERROR(VLOOKUP(A289,'2022-2021'!$B$3:$LN$1000,107,0),"")+IFERROR(VLOOKUP(A289,'2022-2021'!$B$3:$LN$1000,91,0),""),"")</f>
        <v>6903</v>
      </c>
      <c r="U289" s="10">
        <f>IFERROR(IFERROR(VLOOKUP(A289,'2024-2023'!$B$3:$LN$1000,108,0),"")+IFERROR(VLOOKUP(A289,'2024-2023'!$B$3:$LN$1000,92,0),""),"")</f>
        <v>257</v>
      </c>
      <c r="V289" s="10">
        <f>IFERROR(IFERROR(VLOOKUP(A289,'2024-2023'!$B$3:$LN$1000,107,0),"")+IFERROR(VLOOKUP(A289,'2024-2023'!$B$3:$LN$1000,91,0),""),"")</f>
        <v>-11804</v>
      </c>
      <c r="W289">
        <f>IFERROR(IFERROR(VLOOKUP(A289,'2020-2019'!$B$3:$LN$4660,93,0),"")+IFERROR(VLOOKUP(A289,'2020-2019'!$B$3:$LN$4660,109,0),""),"")</f>
        <v>628</v>
      </c>
      <c r="X289">
        <f>IFERROR(IFERROR(VLOOKUP(A289,'2022-2021'!$B$3:$LN$4660,94,0),"")+IFERROR(VLOOKUP(A289,'2022-2021'!$B$3:$LN$4660,110,0),""),"")</f>
        <v>21764</v>
      </c>
      <c r="Y289">
        <f>IFERROR(IFERROR(VLOOKUP(A289,'2022-2021'!$B$3:$LN$4660,109,0),"")+IFERROR(VLOOKUP(A289,'2022-2021'!$B$3:$LN$4660,93,0),""),"")</f>
        <v>10988</v>
      </c>
      <c r="Z289">
        <f>IFERROR((IFERROR(VLOOKUP(A289,'2024-2023'!$B$3:$LN$4660,110,0),"")+IFERROR(VLOOKUP(A289,'2024-2023'!$B$3:$LN$4660,94,0),"")),"")</f>
        <v>1245</v>
      </c>
      <c r="AA289">
        <f>IFERROR((IFERROR(VLOOKUP(A289,'2024-2023'!$B$3:$LN$4660,93,0),"")+IFERROR(VLOOKUP(A289,'2024-2023'!$B$3:$LN$4660,109,0),"")),"")</f>
        <v>3006</v>
      </c>
      <c r="AB289">
        <f>IFERROR((IFERROR(VLOOKUP(A289,'2020-2019'!$B$3:$LN$466,'2020-2019'!$CV$1,0),"")),"")</f>
        <v>-491</v>
      </c>
      <c r="AC289">
        <f>IFERROR((IFERROR(VLOOKUP(A289,'2022-2021'!$B$3:$LN$4660,100,0),"")),"")</f>
        <v>78399</v>
      </c>
      <c r="AD289">
        <f>IFERROR((IFERROR(VLOOKUP(A289,'2022-2021'!$B$3:$LN$4660,99,0),"")),"")</f>
        <v>-5314</v>
      </c>
      <c r="AE289">
        <f>IFERROR((IFERROR(VLOOKUP(A289,'2024-2023'!$B$3:$LN$4660,100,0),"")),"")</f>
        <v>-1152</v>
      </c>
      <c r="AF289">
        <f>IFERROR(VLOOKUP(A289,'2024-2023'!$B$3:$LN$4660,99,0),"")</f>
        <v>-14927</v>
      </c>
      <c r="AG289">
        <f>IFERROR((IFERROR(VLOOKUP(A289,'2020-2019'!$B$3:$LN$4660,'2020-2019'!$X$1,0),"")+IFERROR(VLOOKUP(A289,'2020-2019'!$B$3:$LN$4660,'2020-2019'!$AN$1,0),"")),"")</f>
        <v>0</v>
      </c>
      <c r="AH289">
        <f>IFERROR((IFERROR(VLOOKUP(A289,'2022-2021'!$B$3:$LN$4660,24,0),"")+IFERROR(VLOOKUP(A289,'2022-2021'!$B$3:$LN$4660,40,0),"")),"")</f>
        <v>0</v>
      </c>
      <c r="AI289">
        <f>IFERROR((IFERROR(VLOOKUP(A289,'2022-2021'!$B$3:$LN$4660,23,0),"")+IFERROR(VLOOKUP(A289,'2022-2021'!$B$3:$LN$4660,39,0),"")),"")</f>
        <v>0</v>
      </c>
      <c r="AJ289">
        <f>IFERROR((IFERROR(VLOOKUP(A289,'2024-2023'!$B$3:$LN$4660,24,0),"")+IFERROR(VLOOKUP(A289,'2024-2023'!$B$3:$LN$4660,40,0),"")),"")</f>
        <v>0</v>
      </c>
      <c r="AK289">
        <f>IFERROR((IFERROR(VLOOKUP(A289,'2024-2023'!$B$3:$LN$4660,23,0),"")+IFERROR(VLOOKUP(A289,'2024-2023'!$B$3:$LN$4660,39,0),"")),"")</f>
        <v>0</v>
      </c>
      <c r="AL289">
        <f>IFERROR(VLOOKUP(A289,'2020-2019'!$B$3:$LN$466,'2020-2019'!$AM$1,0),"")</f>
        <v>19</v>
      </c>
      <c r="AM289">
        <f>IFERROR(VLOOKUP(A289,'2022-2021'!$B$3:$LN$4660,38,0),"")</f>
        <v>89964</v>
      </c>
      <c r="AN289">
        <f>IFERROR(VLOOKUP(A289,'2022-2021'!$B$3:$LN$4660,37,0),"")</f>
        <v>84977</v>
      </c>
      <c r="AO289">
        <f>IFERROR(VLOOKUP(A289,'2024-2023'!$B$3:$LN$4660,38,0),"")</f>
        <v>83333</v>
      </c>
      <c r="AP289">
        <f>IFERROR(VLOOKUP(A289,'2024-2023'!$B$3:$LN$4660,37,0),"")</f>
        <v>66898</v>
      </c>
      <c r="AQ289">
        <f>IFERROR((IFERROR(VLOOKUP(A289,'2020-2019'!$B$3:$LN$466,'2020-2019'!$BL$1,0),"")+IFERROR(VLOOKUP(A289,'2020-2019'!$B$3:$LN$466,'2020-2019'!$BV$1,0),"")),"")</f>
        <v>799</v>
      </c>
      <c r="AR289" s="5">
        <f t="shared" si="35"/>
        <v>-25.44</v>
      </c>
      <c r="AS289" t="str">
        <f>IFERROR(VLOOKUP(A289,риски!$G$2:$H$642,2,0),"")</f>
        <v>низкий</v>
      </c>
      <c r="AT289" t="str">
        <f>IFERROR(VLOOKUP(A289,Реест!A350:$P$30000,15,0),"")</f>
        <v>rezon-ans64.ru</v>
      </c>
      <c r="AU289" t="str">
        <f>IFERROR(VLOOKUP(A289,old!$A$3:$AU$2001,47,0),"")</f>
        <v>image327</v>
      </c>
      <c r="AV289" s="3" t="str">
        <f t="shared" si="36"/>
        <v/>
      </c>
      <c r="AW289" t="str">
        <f t="shared" si="30"/>
        <v xml:space="preserve"> ООО ПКО «Резон-АНС» зарегистрировано по адресу: 108824, Город Москва, вн.тер.г. поселение Рязановское, ул Логинова, Дом 7, Корпус 2, помещ. 5Н. Генеральным директором является Теселкина Кира Сергеевна. Рост доходов компании за 5 лет: -2544%. Объем заемных средств компании на конец 2024 года: 799 тыс. руб. ФССП присвоил низкий уровень риска для данного ПКО.</v>
      </c>
      <c r="AX289" t="s">
        <v>22932</v>
      </c>
      <c r="AY289">
        <f>VLOOKUP(A289,'2024-2023'!$B$2:$NY$583,'2024-2023'!$BH$1,0)</f>
        <v>69353</v>
      </c>
      <c r="AZ289">
        <f>VLOOKUP(A289,'2024-2023'!$B$2:$NY$583,71,0)</f>
        <v>0</v>
      </c>
      <c r="BA289">
        <f>VLOOKUP(A289,'2024-2023'!$B$2:$NY$583,79,0)</f>
        <v>0</v>
      </c>
      <c r="BB289">
        <f t="shared" si="31"/>
        <v>0</v>
      </c>
      <c r="BC289" s="6">
        <f t="shared" si="32"/>
        <v>-5.0880000000000001</v>
      </c>
      <c r="BD289" s="6">
        <f t="shared" si="33"/>
        <v>1.2645713317519485</v>
      </c>
      <c r="BE289" t="str">
        <f t="shared" si="34"/>
        <v>Малая фирма</v>
      </c>
    </row>
    <row r="290" spans="1:57">
      <c r="A290" s="10">
        <v>5017123578</v>
      </c>
      <c r="B290">
        <v>343</v>
      </c>
      <c r="C290" t="s">
        <v>2383</v>
      </c>
      <c r="D290">
        <v>5017123578</v>
      </c>
      <c r="E290" t="s">
        <v>14614</v>
      </c>
      <c r="F290" t="s">
        <v>14291</v>
      </c>
      <c r="G290" s="7">
        <v>44028</v>
      </c>
      <c r="H290">
        <v>6</v>
      </c>
      <c r="I290" t="s">
        <v>73</v>
      </c>
      <c r="J290" t="s">
        <v>5352</v>
      </c>
      <c r="K290" t="s">
        <v>5351</v>
      </c>
      <c r="L290" t="s">
        <v>2387</v>
      </c>
      <c r="M290">
        <f>VLOOKUP(D290,УК!$A$1:$B$599,2,0)/1000</f>
        <v>10075</v>
      </c>
      <c r="R290" s="10">
        <f>IFERROR(IFERROR(VLOOKUP(A290,'2020-2019'!$B$3:$LN$466,108,0),"")+IFERROR(VLOOKUP(A290,'2020-2019'!$B$3:$LN$1000,91,0),""),"")</f>
        <v>0</v>
      </c>
      <c r="S290" s="10">
        <f>IFERROR(IFERROR(VLOOKUP(A290,'2022-2021'!$B$3:$LN$1000,108,0),"")+IFERROR(VLOOKUP(A290,'2022-2021'!$B$3:$LN$1000,92,0),""),"")</f>
        <v>4315</v>
      </c>
      <c r="T290" s="10">
        <f>IFERROR(IFERROR(VLOOKUP(A290,'2022-2021'!$B$3:$LN$1000,107,0),"")+IFERROR(VLOOKUP(A290,'2022-2021'!$B$3:$LN$1000,91,0),""),"")</f>
        <v>10802</v>
      </c>
      <c r="U290" s="10">
        <f>IFERROR(IFERROR(VLOOKUP(A290,'2024-2023'!$B$3:$LN$1000,108,0),"")+IFERROR(VLOOKUP(A290,'2024-2023'!$B$3:$LN$1000,92,0),""),"")</f>
        <v>3127</v>
      </c>
      <c r="V290" s="10">
        <f>IFERROR(IFERROR(VLOOKUP(A290,'2024-2023'!$B$3:$LN$1000,107,0),"")+IFERROR(VLOOKUP(A290,'2024-2023'!$B$3:$LN$1000,91,0),""),"")</f>
        <v>9014</v>
      </c>
      <c r="W290">
        <f>IFERROR(IFERROR(VLOOKUP(A290,'2020-2019'!$B$3:$LN$4660,93,0),"")+IFERROR(VLOOKUP(A290,'2020-2019'!$B$3:$LN$4660,109,0),""),"")</f>
        <v>5</v>
      </c>
      <c r="X290">
        <f>IFERROR(IFERROR(VLOOKUP(A290,'2022-2021'!$B$3:$LN$4660,94,0),"")+IFERROR(VLOOKUP(A290,'2022-2021'!$B$3:$LN$4660,110,0),""),"")</f>
        <v>5194</v>
      </c>
      <c r="Y290">
        <f>IFERROR(IFERROR(VLOOKUP(A290,'2022-2021'!$B$3:$LN$4660,109,0),"")+IFERROR(VLOOKUP(A290,'2022-2021'!$B$3:$LN$4660,93,0),""),"")</f>
        <v>9269</v>
      </c>
      <c r="Z290">
        <f>IFERROR((IFERROR(VLOOKUP(A290,'2024-2023'!$B$3:$LN$4660,110,0),"")+IFERROR(VLOOKUP(A290,'2024-2023'!$B$3:$LN$4660,94,0),"")),"")</f>
        <v>2505</v>
      </c>
      <c r="AA290">
        <f>IFERROR((IFERROR(VLOOKUP(A290,'2024-2023'!$B$3:$LN$4660,93,0),"")+IFERROR(VLOOKUP(A290,'2024-2023'!$B$3:$LN$4660,109,0),"")),"")</f>
        <v>4508</v>
      </c>
      <c r="AB290">
        <f>IFERROR((IFERROR(VLOOKUP(A290,'2020-2019'!$B$3:$LN$466,'2020-2019'!$CV$1,0),"")),"")</f>
        <v>-235</v>
      </c>
      <c r="AC290">
        <f>IFERROR((IFERROR(VLOOKUP(A290,'2022-2021'!$B$3:$LN$4660,100,0),"")),"")</f>
        <v>-902</v>
      </c>
      <c r="AD290">
        <f>IFERROR((IFERROR(VLOOKUP(A290,'2022-2021'!$B$3:$LN$4660,99,0),"")),"")</f>
        <v>1279</v>
      </c>
      <c r="AE290">
        <f>IFERROR((IFERROR(VLOOKUP(A290,'2024-2023'!$B$3:$LN$4660,100,0),"")),"")</f>
        <v>509</v>
      </c>
      <c r="AF290">
        <f>IFERROR(VLOOKUP(A290,'2024-2023'!$B$3:$LN$4660,99,0),"")</f>
        <v>4058</v>
      </c>
      <c r="AG290">
        <f>IFERROR((IFERROR(VLOOKUP(A290,'2020-2019'!$B$3:$LN$4660,'2020-2019'!$X$1,0),"")+IFERROR(VLOOKUP(A290,'2020-2019'!$B$3:$LN$4660,'2020-2019'!$AN$1,0),"")),"")</f>
        <v>68</v>
      </c>
      <c r="AH290">
        <f>IFERROR((IFERROR(VLOOKUP(A290,'2022-2021'!$B$3:$LN$4660,24,0),"")+IFERROR(VLOOKUP(A290,'2022-2021'!$B$3:$LN$4660,40,0),"")),"")</f>
        <v>3629</v>
      </c>
      <c r="AI290">
        <f>IFERROR((IFERROR(VLOOKUP(A290,'2022-2021'!$B$3:$LN$4660,23,0),"")+IFERROR(VLOOKUP(A290,'2022-2021'!$B$3:$LN$4660,39,0),"")),"")</f>
        <v>2200</v>
      </c>
      <c r="AJ290">
        <f>IFERROR((IFERROR(VLOOKUP(A290,'2024-2023'!$B$3:$LN$4660,24,0),"")+IFERROR(VLOOKUP(A290,'2024-2023'!$B$3:$LN$4660,40,0),"")),"")</f>
        <v>535</v>
      </c>
      <c r="AK290">
        <f>IFERROR((IFERROR(VLOOKUP(A290,'2024-2023'!$B$3:$LN$4660,23,0),"")+IFERROR(VLOOKUP(A290,'2024-2023'!$B$3:$LN$4660,39,0),"")),"")</f>
        <v>13</v>
      </c>
      <c r="AL290">
        <f>IFERROR(VLOOKUP(A290,'2020-2019'!$B$3:$LN$466,'2020-2019'!$AM$1,0),"")</f>
        <v>0</v>
      </c>
      <c r="AM290">
        <f>IFERROR(VLOOKUP(A290,'2022-2021'!$B$3:$LN$4660,38,0),"")</f>
        <v>321209</v>
      </c>
      <c r="AN290">
        <f>IFERROR(VLOOKUP(A290,'2022-2021'!$B$3:$LN$4660,37,0),"")</f>
        <v>321176</v>
      </c>
      <c r="AO290">
        <f>IFERROR(VLOOKUP(A290,'2024-2023'!$B$3:$LN$4660,38,0),"")</f>
        <v>331418</v>
      </c>
      <c r="AP290">
        <f>IFERROR(VLOOKUP(A290,'2024-2023'!$B$3:$LN$4660,37,0),"")</f>
        <v>331418</v>
      </c>
      <c r="AQ290">
        <f>IFERROR((IFERROR(VLOOKUP(A290,'2020-2019'!$B$3:$LN$466,'2020-2019'!$BL$1,0),"")+IFERROR(VLOOKUP(A290,'2020-2019'!$B$3:$LN$466,'2020-2019'!$BV$1,0),"")),"")</f>
        <v>70</v>
      </c>
      <c r="AR290" s="5">
        <f t="shared" si="35"/>
        <v>2.089</v>
      </c>
      <c r="AS290" t="str">
        <f>IFERROR(VLOOKUP(A290,риски!$G$2:$H$642,2,0),"")</f>
        <v>низкий</v>
      </c>
      <c r="AT290" t="str">
        <f>IFERROR(VLOOKUP(A290,Реест!A351:$P$30000,15,0),"")</f>
        <v>kb911.su</v>
      </c>
      <c r="AU290" t="str">
        <f>IFERROR(VLOOKUP(A290,old!$A$3:$AU$2001,47,0),"")</f>
        <v>image329</v>
      </c>
      <c r="AV290" s="3">
        <f t="shared" si="36"/>
        <v>0.19117647058823528</v>
      </c>
      <c r="AW290" t="str">
        <f t="shared" si="30"/>
        <v xml:space="preserve"> ООО ПКО «КБ 911» зарегистрировано по адресу: Московская обл., г.о. Истра, д. Андреевское, ул. Луговая, д. 69, 143500. Генеральным директором является Баранчиков Геннадий Николаевич. Рост доходов компании за 5 лет: 208,9%. Рост финансовых активов компании за 5 лет: 19,12%. Объем заемных средств компании на конец 2024 года: 70 тыс. руб. ФССП присвоил низкий уровень риска для данного ПКО.</v>
      </c>
      <c r="AX290" t="s">
        <v>22917</v>
      </c>
      <c r="AY290">
        <f>VLOOKUP(A290,'2024-2023'!$B$2:$NY$583,'2024-2023'!$BH$1,0)</f>
        <v>10425</v>
      </c>
      <c r="AZ290">
        <f>VLOOKUP(A290,'2024-2023'!$B$2:$NY$583,71,0)</f>
        <v>0</v>
      </c>
      <c r="BA290">
        <f>VLOOKUP(A290,'2024-2023'!$B$2:$NY$583,79,0)</f>
        <v>0</v>
      </c>
      <c r="BB290">
        <f t="shared" si="31"/>
        <v>0</v>
      </c>
      <c r="BC290" s="6">
        <f t="shared" si="32"/>
        <v>0.4178</v>
      </c>
      <c r="BD290" s="6">
        <f t="shared" si="33"/>
        <v>0.45018859551808299</v>
      </c>
      <c r="BE290" t="str">
        <f t="shared" si="34"/>
        <v>Малая фирма</v>
      </c>
    </row>
    <row r="291" spans="1:57">
      <c r="A291" s="10">
        <v>4632245370</v>
      </c>
      <c r="B291">
        <v>133</v>
      </c>
      <c r="C291" t="s">
        <v>2390</v>
      </c>
      <c r="D291">
        <v>4632245370</v>
      </c>
      <c r="E291" t="s">
        <v>14615</v>
      </c>
      <c r="F291" t="s">
        <v>14292</v>
      </c>
      <c r="G291" s="7">
        <v>43335</v>
      </c>
      <c r="H291">
        <v>8</v>
      </c>
      <c r="I291" t="s">
        <v>73</v>
      </c>
      <c r="J291" t="s">
        <v>4965</v>
      </c>
      <c r="K291" t="s">
        <v>4965</v>
      </c>
      <c r="L291" t="s">
        <v>8809</v>
      </c>
      <c r="M291">
        <f>VLOOKUP(D291,УК!$A$1:$B$599,2,0)/1000</f>
        <v>8855</v>
      </c>
      <c r="R291" s="10">
        <f>IFERROR(IFERROR(VLOOKUP(A291,'2020-2019'!$B$3:$LN$466,108,0),"")+IFERROR(VLOOKUP(A291,'2020-2019'!$B$3:$LN$1000,91,0),""),"")</f>
        <v>3146</v>
      </c>
      <c r="S291" s="10">
        <f>IFERROR(IFERROR(VLOOKUP(A291,'2022-2021'!$B$3:$LN$1000,108,0),"")+IFERROR(VLOOKUP(A291,'2022-2021'!$B$3:$LN$1000,92,0),""),"")</f>
        <v>22489</v>
      </c>
      <c r="T291" s="10">
        <f>IFERROR(IFERROR(VLOOKUP(A291,'2022-2021'!$B$3:$LN$1000,107,0),"")+IFERROR(VLOOKUP(A291,'2022-2021'!$B$3:$LN$1000,91,0),""),"")</f>
        <v>28146</v>
      </c>
      <c r="U291" s="10">
        <f>IFERROR(IFERROR(VLOOKUP(A291,'2024-2023'!$B$3:$LN$1000,108,0),"")+IFERROR(VLOOKUP(A291,'2024-2023'!$B$3:$LN$1000,92,0),""),"")</f>
        <v>92554</v>
      </c>
      <c r="V291" s="10">
        <f>IFERROR(IFERROR(VLOOKUP(A291,'2024-2023'!$B$3:$LN$1000,107,0),"")+IFERROR(VLOOKUP(A291,'2024-2023'!$B$3:$LN$1000,91,0),""),"")</f>
        <v>156498</v>
      </c>
      <c r="W291">
        <f>IFERROR(IFERROR(VLOOKUP(A291,'2020-2019'!$B$3:$LN$4660,93,0),"")+IFERROR(VLOOKUP(A291,'2020-2019'!$B$3:$LN$4660,109,0),""),"")</f>
        <v>1828</v>
      </c>
      <c r="X291">
        <f>IFERROR(IFERROR(VLOOKUP(A291,'2022-2021'!$B$3:$LN$4660,94,0),"")+IFERROR(VLOOKUP(A291,'2022-2021'!$B$3:$LN$4660,110,0),""),"")</f>
        <v>6015</v>
      </c>
      <c r="Y291">
        <f>IFERROR(IFERROR(VLOOKUP(A291,'2022-2021'!$B$3:$LN$4660,109,0),"")+IFERROR(VLOOKUP(A291,'2022-2021'!$B$3:$LN$4660,93,0),""),"")</f>
        <v>12130</v>
      </c>
      <c r="Z291">
        <f>IFERROR((IFERROR(VLOOKUP(A291,'2024-2023'!$B$3:$LN$4660,110,0),"")+IFERROR(VLOOKUP(A291,'2024-2023'!$B$3:$LN$4660,94,0),"")),"")</f>
        <v>22370</v>
      </c>
      <c r="AA291">
        <f>IFERROR((IFERROR(VLOOKUP(A291,'2024-2023'!$B$3:$LN$4660,93,0),"")+IFERROR(VLOOKUP(A291,'2024-2023'!$B$3:$LN$4660,109,0),"")),"")</f>
        <v>45279</v>
      </c>
      <c r="AB291">
        <f>IFERROR((IFERROR(VLOOKUP(A291,'2020-2019'!$B$3:$LN$466,'2020-2019'!$CV$1,0),"")),"")</f>
        <v>1455</v>
      </c>
      <c r="AC291">
        <f>IFERROR((IFERROR(VLOOKUP(A291,'2022-2021'!$B$3:$LN$4660,100,0),"")),"")</f>
        <v>16068</v>
      </c>
      <c r="AD291">
        <f>IFERROR((IFERROR(VLOOKUP(A291,'2022-2021'!$B$3:$LN$4660,99,0),"")),"")</f>
        <v>15631</v>
      </c>
      <c r="AE291">
        <f>IFERROR((IFERROR(VLOOKUP(A291,'2024-2023'!$B$3:$LN$4660,100,0),"")),"")</f>
        <v>70106</v>
      </c>
      <c r="AF291">
        <f>IFERROR(VLOOKUP(A291,'2024-2023'!$B$3:$LN$4660,99,0),"")</f>
        <v>111165</v>
      </c>
      <c r="AG291">
        <f>IFERROR((IFERROR(VLOOKUP(A291,'2020-2019'!$B$3:$LN$4660,'2020-2019'!$X$1,0),"")+IFERROR(VLOOKUP(A291,'2020-2019'!$B$3:$LN$4660,'2020-2019'!$AN$1,0),"")),"")</f>
        <v>3101</v>
      </c>
      <c r="AH291">
        <f>IFERROR((IFERROR(VLOOKUP(A291,'2022-2021'!$B$3:$LN$4660,24,0),"")+IFERROR(VLOOKUP(A291,'2022-2021'!$B$3:$LN$4660,40,0),"")),"")</f>
        <v>25407</v>
      </c>
      <c r="AI291">
        <f>IFERROR((IFERROR(VLOOKUP(A291,'2022-2021'!$B$3:$LN$4660,23,0),"")+IFERROR(VLOOKUP(A291,'2022-2021'!$B$3:$LN$4660,39,0),"")),"")</f>
        <v>52648</v>
      </c>
      <c r="AJ291">
        <f>IFERROR((IFERROR(VLOOKUP(A291,'2024-2023'!$B$3:$LN$4660,24,0),"")+IFERROR(VLOOKUP(A291,'2024-2023'!$B$3:$LN$4660,40,0),"")),"")</f>
        <v>89667</v>
      </c>
      <c r="AK291">
        <f>IFERROR((IFERROR(VLOOKUP(A291,'2024-2023'!$B$3:$LN$4660,23,0),"")+IFERROR(VLOOKUP(A291,'2024-2023'!$B$3:$LN$4660,39,0),"")),"")</f>
        <v>134550</v>
      </c>
      <c r="AL291">
        <f>IFERROR(VLOOKUP(A291,'2020-2019'!$B$3:$LN$466,'2020-2019'!$AM$1,0),"")</f>
        <v>57</v>
      </c>
      <c r="AM291">
        <f>IFERROR(VLOOKUP(A291,'2022-2021'!$B$3:$LN$4660,38,0),"")</f>
        <v>5198</v>
      </c>
      <c r="AN291">
        <f>IFERROR(VLOOKUP(A291,'2022-2021'!$B$3:$LN$4660,37,0),"")</f>
        <v>5011</v>
      </c>
      <c r="AO291">
        <f>IFERROR(VLOOKUP(A291,'2024-2023'!$B$3:$LN$4660,38,0),"")</f>
        <v>24177</v>
      </c>
      <c r="AP291">
        <f>IFERROR(VLOOKUP(A291,'2024-2023'!$B$3:$LN$4660,37,0),"")</f>
        <v>66067</v>
      </c>
      <c r="AQ291">
        <f>IFERROR((IFERROR(VLOOKUP(A291,'2020-2019'!$B$3:$LN$466,'2020-2019'!$BL$1,0),"")+IFERROR(VLOOKUP(A291,'2020-2019'!$B$3:$LN$466,'2020-2019'!$BV$1,0),"")),"")</f>
        <v>10910</v>
      </c>
      <c r="AR291" s="5">
        <f t="shared" si="35"/>
        <v>49.744999999999997</v>
      </c>
      <c r="AS291" t="str">
        <f>IFERROR(VLOOKUP(A291,риски!$G$2:$H$642,2,0),"")</f>
        <v>низкий</v>
      </c>
      <c r="AT291" t="str">
        <f>IFERROR(VLOOKUP(A291,Реест!A352:$P$30000,15,0),"")</f>
        <v>cfr-sirius.ru</v>
      </c>
      <c r="AU291" t="str">
        <f>IFERROR(VLOOKUP(A291,old!$A$3:$AU$2001,47,0),"")</f>
        <v>image330</v>
      </c>
      <c r="AV291" s="3">
        <f t="shared" si="36"/>
        <v>43.389229280877139</v>
      </c>
      <c r="AW291" t="str">
        <f t="shared" si="30"/>
        <v xml:space="preserve"> ООО ПКО «СИРИУС» зарегистрировано по адресу: 426006, Удмуртская Респ, Ижевск г, Им Дерябина проезд, дом 3, офис 402. Генеральным директором является Пантюхина Любовь Васильевна. Рост доходов компании за 5 лет: 4974,5%. Рост финансовых активов компании за 5 лет: 4338,92%. Объем заемных средств компании на конец 2024 года: 10910 тыс. руб. ФССП присвоил низкий уровень риска для данного ПКО.</v>
      </c>
      <c r="AX291" t="s">
        <v>22952</v>
      </c>
      <c r="AY291">
        <f>VLOOKUP(A291,'2024-2023'!$B$2:$NY$583,'2024-2023'!$BH$1,0)</f>
        <v>248641</v>
      </c>
      <c r="AZ291">
        <f>VLOOKUP(A291,'2024-2023'!$B$2:$NY$583,71,0)</f>
        <v>21612</v>
      </c>
      <c r="BA291">
        <f>VLOOKUP(A291,'2024-2023'!$B$2:$NY$583,79,0)</f>
        <v>5624</v>
      </c>
      <c r="BB291">
        <f t="shared" si="31"/>
        <v>0.10953945648545493</v>
      </c>
      <c r="BC291" s="6">
        <f t="shared" si="32"/>
        <v>9.9489999999999998</v>
      </c>
      <c r="BD291" s="6">
        <f t="shared" si="33"/>
        <v>0.71032856649925236</v>
      </c>
      <c r="BE291" t="str">
        <f t="shared" si="34"/>
        <v>Малая фирма</v>
      </c>
    </row>
    <row r="292" spans="1:57">
      <c r="A292" s="10">
        <v>1831191162</v>
      </c>
      <c r="B292">
        <v>253</v>
      </c>
      <c r="C292" t="s">
        <v>2397</v>
      </c>
      <c r="D292">
        <v>1831191162</v>
      </c>
      <c r="E292" t="s">
        <v>14616</v>
      </c>
      <c r="F292" t="s">
        <v>14293</v>
      </c>
      <c r="G292" s="7">
        <v>43308</v>
      </c>
      <c r="H292">
        <v>8</v>
      </c>
      <c r="I292" t="s">
        <v>73</v>
      </c>
      <c r="J292" t="s">
        <v>5210</v>
      </c>
      <c r="K292" t="s">
        <v>5209</v>
      </c>
      <c r="L292" t="s">
        <v>8812</v>
      </c>
      <c r="M292">
        <f>VLOOKUP(D292,УК!$A$1:$B$599,2,0)/1000</f>
        <v>10</v>
      </c>
      <c r="R292" s="10">
        <f>IFERROR(IFERROR(VLOOKUP(A292,'2020-2019'!$B$3:$LN$466,108,0),"")+IFERROR(VLOOKUP(A292,'2020-2019'!$B$3:$LN$1000,91,0),""),"")</f>
        <v>14867</v>
      </c>
      <c r="S292" s="10">
        <f>IFERROR(IFERROR(VLOOKUP(A292,'2022-2021'!$B$3:$LN$1000,108,0),"")+IFERROR(VLOOKUP(A292,'2022-2021'!$B$3:$LN$1000,92,0),""),"")</f>
        <v>16215</v>
      </c>
      <c r="T292" s="10">
        <f>IFERROR(IFERROR(VLOOKUP(A292,'2022-2021'!$B$3:$LN$1000,107,0),"")+IFERROR(VLOOKUP(A292,'2022-2021'!$B$3:$LN$1000,91,0),""),"")</f>
        <v>17467</v>
      </c>
      <c r="U292" s="10">
        <f>IFERROR(IFERROR(VLOOKUP(A292,'2024-2023'!$B$3:$LN$1000,108,0),"")+IFERROR(VLOOKUP(A292,'2024-2023'!$B$3:$LN$1000,92,0),""),"")</f>
        <v>24292</v>
      </c>
      <c r="V292" s="10">
        <f>IFERROR(IFERROR(VLOOKUP(A292,'2024-2023'!$B$3:$LN$1000,107,0),"")+IFERROR(VLOOKUP(A292,'2024-2023'!$B$3:$LN$1000,91,0),""),"")</f>
        <v>24787</v>
      </c>
      <c r="W292">
        <f>IFERROR(IFERROR(VLOOKUP(A292,'2020-2019'!$B$3:$LN$4660,93,0),"")+IFERROR(VLOOKUP(A292,'2020-2019'!$B$3:$LN$4660,109,0),""),"")</f>
        <v>13939</v>
      </c>
      <c r="X292">
        <f>IFERROR(IFERROR(VLOOKUP(A292,'2022-2021'!$B$3:$LN$4660,94,0),"")+IFERROR(VLOOKUP(A292,'2022-2021'!$B$3:$LN$4660,110,0),""),"")</f>
        <v>335</v>
      </c>
      <c r="Y292">
        <f>IFERROR(IFERROR(VLOOKUP(A292,'2022-2021'!$B$3:$LN$4660,109,0),"")+IFERROR(VLOOKUP(A292,'2022-2021'!$B$3:$LN$4660,93,0),""),"")</f>
        <v>467</v>
      </c>
      <c r="Z292">
        <f>IFERROR((IFERROR(VLOOKUP(A292,'2024-2023'!$B$3:$LN$4660,110,0),"")+IFERROR(VLOOKUP(A292,'2024-2023'!$B$3:$LN$4660,94,0),"")),"")</f>
        <v>4834</v>
      </c>
      <c r="AA292">
        <f>IFERROR((IFERROR(VLOOKUP(A292,'2024-2023'!$B$3:$LN$4660,93,0),"")+IFERROR(VLOOKUP(A292,'2024-2023'!$B$3:$LN$4660,109,0),"")),"")</f>
        <v>11901</v>
      </c>
      <c r="AB292">
        <f>IFERROR((IFERROR(VLOOKUP(A292,'2020-2019'!$B$3:$LN$466,'2020-2019'!$CV$1,0),"")),"")</f>
        <v>9736</v>
      </c>
      <c r="AC292">
        <f>IFERROR((IFERROR(VLOOKUP(A292,'2022-2021'!$B$3:$LN$4660,100,0),"")),"")</f>
        <v>12436</v>
      </c>
      <c r="AD292">
        <f>IFERROR((IFERROR(VLOOKUP(A292,'2022-2021'!$B$3:$LN$4660,99,0),"")),"")</f>
        <v>15064</v>
      </c>
      <c r="AE292">
        <f>IFERROR((IFERROR(VLOOKUP(A292,'2024-2023'!$B$3:$LN$4660,100,0),"")),"")</f>
        <v>15839</v>
      </c>
      <c r="AF292">
        <f>IFERROR(VLOOKUP(A292,'2024-2023'!$B$3:$LN$4660,99,0),"")</f>
        <v>846</v>
      </c>
      <c r="AG292">
        <f>IFERROR((IFERROR(VLOOKUP(A292,'2020-2019'!$B$3:$LN$4660,'2020-2019'!$X$1,0),"")+IFERROR(VLOOKUP(A292,'2020-2019'!$B$3:$LN$4660,'2020-2019'!$AN$1,0),"")),"")</f>
        <v>19435</v>
      </c>
      <c r="AH292">
        <f>IFERROR((IFERROR(VLOOKUP(A292,'2022-2021'!$B$3:$LN$4660,24,0),"")+IFERROR(VLOOKUP(A292,'2022-2021'!$B$3:$LN$4660,40,0),"")),"")</f>
        <v>29567</v>
      </c>
      <c r="AI292">
        <f>IFERROR((IFERROR(VLOOKUP(A292,'2022-2021'!$B$3:$LN$4660,23,0),"")+IFERROR(VLOOKUP(A292,'2022-2021'!$B$3:$LN$4660,39,0),"")),"")</f>
        <v>34878</v>
      </c>
      <c r="AJ292">
        <f>IFERROR((IFERROR(VLOOKUP(A292,'2024-2023'!$B$3:$LN$4660,24,0),"")+IFERROR(VLOOKUP(A292,'2024-2023'!$B$3:$LN$4660,40,0),"")),"")</f>
        <v>46573</v>
      </c>
      <c r="AK292">
        <f>IFERROR((IFERROR(VLOOKUP(A292,'2024-2023'!$B$3:$LN$4660,23,0),"")+IFERROR(VLOOKUP(A292,'2024-2023'!$B$3:$LN$4660,39,0),"")),"")</f>
        <v>39479</v>
      </c>
      <c r="AL292">
        <f>IFERROR(VLOOKUP(A292,'2020-2019'!$B$3:$LN$466,'2020-2019'!$AM$1,0),"")</f>
        <v>339</v>
      </c>
      <c r="AM292">
        <f>IFERROR(VLOOKUP(A292,'2022-2021'!$B$3:$LN$4660,38,0),"")</f>
        <v>2666</v>
      </c>
      <c r="AN292">
        <f>IFERROR(VLOOKUP(A292,'2022-2021'!$B$3:$LN$4660,37,0),"")</f>
        <v>4575</v>
      </c>
      <c r="AO292">
        <f>IFERROR(VLOOKUP(A292,'2024-2023'!$B$3:$LN$4660,38,0),"")</f>
        <v>6653</v>
      </c>
      <c r="AP292">
        <f>IFERROR(VLOOKUP(A292,'2024-2023'!$B$3:$LN$4660,37,0),"")</f>
        <v>5892</v>
      </c>
      <c r="AQ292">
        <f>IFERROR((IFERROR(VLOOKUP(A292,'2020-2019'!$B$3:$LN$466,'2020-2019'!$BL$1,0),"")+IFERROR(VLOOKUP(A292,'2020-2019'!$B$3:$LN$466,'2020-2019'!$BV$1,0),"")),"")</f>
        <v>0</v>
      </c>
      <c r="AR292" s="5">
        <f t="shared" si="35"/>
        <v>1.667</v>
      </c>
      <c r="AS292" t="str">
        <f>IFERROR(VLOOKUP(A292,риски!$G$2:$H$642,2,0),"")</f>
        <v>низкий</v>
      </c>
      <c r="AT292" t="str">
        <f>IFERROR(VLOOKUP(A292,Реест!A353:$P$30000,15,0),"")</f>
        <v>grif-on.ru</v>
      </c>
      <c r="AU292" t="str">
        <f>IFERROR(VLOOKUP(A292,old!$A$3:$AU$2001,47,0),"")</f>
        <v>image331</v>
      </c>
      <c r="AV292" s="3">
        <f t="shared" si="36"/>
        <v>2.0313352199639825</v>
      </c>
      <c r="AW292" t="str">
        <f t="shared" si="30"/>
        <v xml:space="preserve"> ООО ПКО «Грифон» зарегистрировано по адресу: 426006, Удмуртская Респ, г Ижевск, проезд им Дерябина, зд 3. Генеральным директором является Галиахметов Ренат Закирович. Рост доходов компании за 5 лет: 166,7%. Рост финансовых активов компании за 5 лет: 203,13%. ФССП присвоил низкий уровень риска для данного ПКО.</v>
      </c>
      <c r="AX292" t="s">
        <v>22944</v>
      </c>
      <c r="AY292">
        <f>VLOOKUP(A292,'2024-2023'!$B$2:$NY$583,'2024-2023'!$BH$1,0)</f>
        <v>49340</v>
      </c>
      <c r="AZ292">
        <f>VLOOKUP(A292,'2024-2023'!$B$2:$NY$583,71,0)</f>
        <v>0</v>
      </c>
      <c r="BA292">
        <f>VLOOKUP(A292,'2024-2023'!$B$2:$NY$583,79,0)</f>
        <v>562</v>
      </c>
      <c r="BB292">
        <f t="shared" si="31"/>
        <v>1.1390352655046615E-2</v>
      </c>
      <c r="BC292" s="6">
        <f t="shared" si="32"/>
        <v>0.33340000000000003</v>
      </c>
      <c r="BD292" s="6">
        <f t="shared" si="33"/>
        <v>3.4130794368015492E-2</v>
      </c>
      <c r="BE292" t="str">
        <f t="shared" si="34"/>
        <v>Малая фирма</v>
      </c>
    </row>
    <row r="293" spans="1:57">
      <c r="A293" s="10">
        <v>1101169887</v>
      </c>
      <c r="B293">
        <v>330</v>
      </c>
      <c r="C293" t="s">
        <v>2404</v>
      </c>
      <c r="D293">
        <v>1101169887</v>
      </c>
      <c r="E293" t="s">
        <v>14617</v>
      </c>
      <c r="F293" t="s">
        <v>14294</v>
      </c>
      <c r="G293" s="7">
        <v>44130</v>
      </c>
      <c r="H293">
        <v>5</v>
      </c>
      <c r="I293" t="s">
        <v>73</v>
      </c>
      <c r="J293" t="s">
        <v>5282</v>
      </c>
      <c r="K293" t="s">
        <v>5282</v>
      </c>
      <c r="L293" t="s">
        <v>2408</v>
      </c>
      <c r="M293">
        <f>VLOOKUP(D293,УК!$A$1:$B$599,2,0)/1000</f>
        <v>10</v>
      </c>
      <c r="R293" s="10">
        <f>IFERROR(IFERROR(VLOOKUP(A293,'2020-2019'!$B$3:$LN$466,108,0),"")+IFERROR(VLOOKUP(A293,'2020-2019'!$B$3:$LN$1000,91,0),""),"")</f>
        <v>11665</v>
      </c>
      <c r="S293" s="10">
        <f>IFERROR(IFERROR(VLOOKUP(A293,'2022-2021'!$B$3:$LN$1000,108,0),"")+IFERROR(VLOOKUP(A293,'2022-2021'!$B$3:$LN$1000,92,0),""),"")</f>
        <v>94799</v>
      </c>
      <c r="T293" s="10">
        <f>IFERROR(IFERROR(VLOOKUP(A293,'2022-2021'!$B$3:$LN$1000,107,0),"")+IFERROR(VLOOKUP(A293,'2022-2021'!$B$3:$LN$1000,91,0),""),"")</f>
        <v>906310</v>
      </c>
      <c r="U293" s="10">
        <f>IFERROR(IFERROR(VLOOKUP(A293,'2024-2023'!$B$3:$LN$1000,108,0),"")+IFERROR(VLOOKUP(A293,'2024-2023'!$B$3:$LN$1000,92,0),""),"")</f>
        <v>10784</v>
      </c>
      <c r="V293" s="10">
        <f>IFERROR(IFERROR(VLOOKUP(A293,'2024-2023'!$B$3:$LN$1000,107,0),"")+IFERROR(VLOOKUP(A293,'2024-2023'!$B$3:$LN$1000,91,0),""),"")</f>
        <v>13846</v>
      </c>
      <c r="W293">
        <f>IFERROR(IFERROR(VLOOKUP(A293,'2020-2019'!$B$3:$LN$4660,93,0),"")+IFERROR(VLOOKUP(A293,'2020-2019'!$B$3:$LN$4660,109,0),""),"")</f>
        <v>377</v>
      </c>
      <c r="X293">
        <f>IFERROR(IFERROR(VLOOKUP(A293,'2022-2021'!$B$3:$LN$4660,94,0),"")+IFERROR(VLOOKUP(A293,'2022-2021'!$B$3:$LN$4660,110,0),""),"")</f>
        <v>8781</v>
      </c>
      <c r="Y293">
        <f>IFERROR(IFERROR(VLOOKUP(A293,'2022-2021'!$B$3:$LN$4660,109,0),"")+IFERROR(VLOOKUP(A293,'2022-2021'!$B$3:$LN$4660,93,0),""),"")</f>
        <v>448951</v>
      </c>
      <c r="Z293">
        <f>IFERROR((IFERROR(VLOOKUP(A293,'2024-2023'!$B$3:$LN$4660,110,0),"")+IFERROR(VLOOKUP(A293,'2024-2023'!$B$3:$LN$4660,94,0),"")),"")</f>
        <v>7740</v>
      </c>
      <c r="AA293">
        <f>IFERROR((IFERROR(VLOOKUP(A293,'2024-2023'!$B$3:$LN$4660,93,0),"")+IFERROR(VLOOKUP(A293,'2024-2023'!$B$3:$LN$4660,109,0),"")),"")</f>
        <v>6755</v>
      </c>
      <c r="AB293">
        <f>IFERROR((IFERROR(VLOOKUP(A293,'2020-2019'!$B$3:$LN$466,'2020-2019'!$CV$1,0),"")),"")</f>
        <v>11270</v>
      </c>
      <c r="AC293">
        <f>IFERROR((IFERROR(VLOOKUP(A293,'2022-2021'!$B$3:$LN$4660,100,0),"")),"")</f>
        <v>86001</v>
      </c>
      <c r="AD293">
        <f>IFERROR((IFERROR(VLOOKUP(A293,'2022-2021'!$B$3:$LN$4660,99,0),"")),"")</f>
        <v>457274</v>
      </c>
      <c r="AE293">
        <f>IFERROR((IFERROR(VLOOKUP(A293,'2024-2023'!$B$3:$LN$4660,100,0),"")),"")</f>
        <v>2381</v>
      </c>
      <c r="AF293">
        <f>IFERROR(VLOOKUP(A293,'2024-2023'!$B$3:$LN$4660,99,0),"")</f>
        <v>6886</v>
      </c>
      <c r="AG293">
        <f>IFERROR((IFERROR(VLOOKUP(A293,'2020-2019'!$B$3:$LN$4660,'2020-2019'!$X$1,0),"")+IFERROR(VLOOKUP(A293,'2020-2019'!$B$3:$LN$4660,'2020-2019'!$AN$1,0),"")),"")</f>
        <v>0</v>
      </c>
      <c r="AH293">
        <f>IFERROR((IFERROR(VLOOKUP(A293,'2022-2021'!$B$3:$LN$4660,24,0),"")+IFERROR(VLOOKUP(A293,'2022-2021'!$B$3:$LN$4660,40,0),"")),"")</f>
        <v>0</v>
      </c>
      <c r="AI293">
        <f>IFERROR((IFERROR(VLOOKUP(A293,'2022-2021'!$B$3:$LN$4660,23,0),"")+IFERROR(VLOOKUP(A293,'2022-2021'!$B$3:$LN$4660,39,0),"")),"")</f>
        <v>0</v>
      </c>
      <c r="AJ293">
        <f>IFERROR((IFERROR(VLOOKUP(A293,'2024-2023'!$B$3:$LN$4660,24,0),"")+IFERROR(VLOOKUP(A293,'2024-2023'!$B$3:$LN$4660,40,0),"")),"")</f>
        <v>0</v>
      </c>
      <c r="AK293">
        <f>IFERROR((IFERROR(VLOOKUP(A293,'2024-2023'!$B$3:$LN$4660,23,0),"")+IFERROR(VLOOKUP(A293,'2024-2023'!$B$3:$LN$4660,39,0),"")),"")</f>
        <v>0</v>
      </c>
      <c r="AL293">
        <f>IFERROR(VLOOKUP(A293,'2020-2019'!$B$3:$LN$466,'2020-2019'!$AM$1,0),"")</f>
        <v>0</v>
      </c>
      <c r="AM293">
        <f>IFERROR(VLOOKUP(A293,'2022-2021'!$B$3:$LN$4660,38,0),"")</f>
        <v>105297</v>
      </c>
      <c r="AN293">
        <f>IFERROR(VLOOKUP(A293,'2022-2021'!$B$3:$LN$4660,37,0),"")</f>
        <v>563210</v>
      </c>
      <c r="AO293">
        <f>IFERROR(VLOOKUP(A293,'2024-2023'!$B$3:$LN$4660,38,0),"")</f>
        <v>130282</v>
      </c>
      <c r="AP293">
        <f>IFERROR(VLOOKUP(A293,'2024-2023'!$B$3:$LN$4660,37,0),"")</f>
        <v>145182</v>
      </c>
      <c r="AQ293">
        <f>IFERROR((IFERROR(VLOOKUP(A293,'2020-2019'!$B$3:$LN$466,'2020-2019'!$BL$1,0),"")+IFERROR(VLOOKUP(A293,'2020-2019'!$B$3:$LN$466,'2020-2019'!$BV$1,0),"")),"")</f>
        <v>0</v>
      </c>
      <c r="AR293" s="5">
        <f t="shared" si="35"/>
        <v>1.1870000000000001</v>
      </c>
      <c r="AS293" t="str">
        <f>IFERROR(VLOOKUP(A293,риски!$G$2:$H$642,2,0),"")</f>
        <v>низкий</v>
      </c>
      <c r="AT293" t="str">
        <f>IFERROR(VLOOKUP(A293,Реест!A354:$P$30000,15,0),"")</f>
        <v>www.dolgconsalting.ru</v>
      </c>
      <c r="AU293" t="str">
        <f>IFERROR(VLOOKUP(A293,old!$A$3:$AU$2001,47,0),"")</f>
        <v>image333</v>
      </c>
      <c r="AV293" s="3" t="str">
        <f t="shared" si="36"/>
        <v/>
      </c>
      <c r="AW293" t="str">
        <f t="shared" si="30"/>
        <v xml:space="preserve"> ООО «ПКО «Долг Консалтинг» зарегистрировано по адресу: 167000, Республика Коми, г.о. Сыктывкар, г Сыктывкар, ул Первомайская, строение 70, офис 403. Генеральным директором является Ненев Роман Владимирович. Рост доходов компании за 5 лет: 118,7%. ФССП присвоил низкий уровень риска для данного ПКО.</v>
      </c>
      <c r="AX293" t="s">
        <v>22967</v>
      </c>
      <c r="AY293">
        <f>VLOOKUP(A293,'2024-2023'!$B$2:$NY$583,'2024-2023'!$BH$1,0)</f>
        <v>12664</v>
      </c>
      <c r="AZ293">
        <f>VLOOKUP(A293,'2024-2023'!$B$2:$NY$583,71,0)</f>
        <v>0</v>
      </c>
      <c r="BA293">
        <f>VLOOKUP(A293,'2024-2023'!$B$2:$NY$583,79,0)</f>
        <v>0</v>
      </c>
      <c r="BB293">
        <f t="shared" si="31"/>
        <v>0</v>
      </c>
      <c r="BC293" s="6">
        <f t="shared" si="32"/>
        <v>0.2374</v>
      </c>
      <c r="BD293" s="6">
        <f t="shared" si="33"/>
        <v>0.49732774808608987</v>
      </c>
      <c r="BE293" t="str">
        <f t="shared" si="34"/>
        <v>Малая фирма</v>
      </c>
    </row>
    <row r="294" spans="1:57">
      <c r="A294" s="10">
        <v>3443117300</v>
      </c>
      <c r="B294">
        <v>328</v>
      </c>
      <c r="C294" t="s">
        <v>2411</v>
      </c>
      <c r="D294">
        <v>3443117300</v>
      </c>
      <c r="E294" t="s">
        <v>14618</v>
      </c>
      <c r="F294" t="s">
        <v>14179</v>
      </c>
      <c r="G294" s="7">
        <v>43907</v>
      </c>
      <c r="H294">
        <v>6</v>
      </c>
      <c r="I294" t="s">
        <v>73</v>
      </c>
      <c r="J294" t="s">
        <v>5171</v>
      </c>
      <c r="K294" t="s">
        <v>5171</v>
      </c>
      <c r="L294" t="s">
        <v>2414</v>
      </c>
      <c r="M294">
        <f>VLOOKUP(D294,УК!$A$1:$B$599,2,0)/1000</f>
        <v>50</v>
      </c>
      <c r="R294" s="10">
        <f>IFERROR(IFERROR(VLOOKUP(A294,'2020-2019'!$B$3:$LN$466,108,0),"")+IFERROR(VLOOKUP(A294,'2020-2019'!$B$3:$LN$1000,91,0),""),"")</f>
        <v>0</v>
      </c>
      <c r="S294" s="10">
        <f>IFERROR(IFERROR(VLOOKUP(A294,'2022-2021'!$B$3:$LN$1000,108,0),"")+IFERROR(VLOOKUP(A294,'2022-2021'!$B$3:$LN$1000,92,0),""),"")</f>
        <v>2688</v>
      </c>
      <c r="T294" s="10">
        <f>IFERROR(IFERROR(VLOOKUP(A294,'2022-2021'!$B$3:$LN$1000,107,0),"")+IFERROR(VLOOKUP(A294,'2022-2021'!$B$3:$LN$1000,91,0),""),"")</f>
        <v>11011</v>
      </c>
      <c r="U294" s="10">
        <f>IFERROR(IFERROR(VLOOKUP(A294,'2024-2023'!$B$3:$LN$1000,108,0),"")+IFERROR(VLOOKUP(A294,'2024-2023'!$B$3:$LN$1000,92,0),""),"")</f>
        <v>24633</v>
      </c>
      <c r="V294" s="10">
        <f>IFERROR(IFERROR(VLOOKUP(A294,'2024-2023'!$B$3:$LN$1000,107,0),"")+IFERROR(VLOOKUP(A294,'2024-2023'!$B$3:$LN$1000,91,0),""),"")</f>
        <v>32190</v>
      </c>
      <c r="W294">
        <f>IFERROR(IFERROR(VLOOKUP(A294,'2020-2019'!$B$3:$LN$4660,93,0),"")+IFERROR(VLOOKUP(A294,'2020-2019'!$B$3:$LN$4660,109,0),""),"")</f>
        <v>-2</v>
      </c>
      <c r="X294">
        <f>IFERROR(IFERROR(VLOOKUP(A294,'2022-2021'!$B$3:$LN$4660,94,0),"")+IFERROR(VLOOKUP(A294,'2022-2021'!$B$3:$LN$4660,110,0),""),"")</f>
        <v>4554</v>
      </c>
      <c r="Y294">
        <f>IFERROR(IFERROR(VLOOKUP(A294,'2022-2021'!$B$3:$LN$4660,109,0),"")+IFERROR(VLOOKUP(A294,'2022-2021'!$B$3:$LN$4660,93,0),""),"")</f>
        <v>8905</v>
      </c>
      <c r="Z294">
        <f>IFERROR((IFERROR(VLOOKUP(A294,'2024-2023'!$B$3:$LN$4660,110,0),"")+IFERROR(VLOOKUP(A294,'2024-2023'!$B$3:$LN$4660,94,0),"")),"")</f>
        <v>18341</v>
      </c>
      <c r="AA294">
        <f>IFERROR((IFERROR(VLOOKUP(A294,'2024-2023'!$B$3:$LN$4660,93,0),"")+IFERROR(VLOOKUP(A294,'2024-2023'!$B$3:$LN$4660,109,0),"")),"")</f>
        <v>25848</v>
      </c>
      <c r="AB294">
        <f>IFERROR((IFERROR(VLOOKUP(A294,'2020-2019'!$B$3:$LN$466,'2020-2019'!$CV$1,0),"")),"")</f>
        <v>-539</v>
      </c>
      <c r="AC294">
        <f>IFERROR((IFERROR(VLOOKUP(A294,'2022-2021'!$B$3:$LN$4660,100,0),"")),"")</f>
        <v>-1866</v>
      </c>
      <c r="AD294">
        <f>IFERROR((IFERROR(VLOOKUP(A294,'2022-2021'!$B$3:$LN$4660,99,0),"")),"")</f>
        <v>2106</v>
      </c>
      <c r="AE294">
        <f>IFERROR((IFERROR(VLOOKUP(A294,'2024-2023'!$B$3:$LN$4660,100,0),"")),"")</f>
        <v>4994</v>
      </c>
      <c r="AF294">
        <f>IFERROR(VLOOKUP(A294,'2024-2023'!$B$3:$LN$4660,99,0),"")</f>
        <v>5359</v>
      </c>
      <c r="AG294">
        <f>IFERROR((IFERROR(VLOOKUP(A294,'2020-2019'!$B$3:$LN$4660,'2020-2019'!$X$1,0),"")+IFERROR(VLOOKUP(A294,'2020-2019'!$B$3:$LN$4660,'2020-2019'!$AN$1,0),"")),"")</f>
        <v>56</v>
      </c>
      <c r="AH294">
        <f>IFERROR((IFERROR(VLOOKUP(A294,'2022-2021'!$B$3:$LN$4660,24,0),"")+IFERROR(VLOOKUP(A294,'2022-2021'!$B$3:$LN$4660,40,0),"")),"")</f>
        <v>7651</v>
      </c>
      <c r="AI294">
        <f>IFERROR((IFERROR(VLOOKUP(A294,'2022-2021'!$B$3:$LN$4660,23,0),"")+IFERROR(VLOOKUP(A294,'2022-2021'!$B$3:$LN$4660,39,0),"")),"")</f>
        <v>12233</v>
      </c>
      <c r="AJ294">
        <f>IFERROR((IFERROR(VLOOKUP(A294,'2024-2023'!$B$3:$LN$4660,24,0),"")+IFERROR(VLOOKUP(A294,'2024-2023'!$B$3:$LN$4660,40,0),"")),"")</f>
        <v>8958</v>
      </c>
      <c r="AK294">
        <f>IFERROR((IFERROR(VLOOKUP(A294,'2024-2023'!$B$3:$LN$4660,23,0),"")+IFERROR(VLOOKUP(A294,'2024-2023'!$B$3:$LN$4660,39,0),"")),"")</f>
        <v>14921</v>
      </c>
      <c r="AL294">
        <f>IFERROR(VLOOKUP(A294,'2020-2019'!$B$3:$LN$466,'2020-2019'!$AM$1,0),"")</f>
        <v>5</v>
      </c>
      <c r="AM294">
        <f>IFERROR(VLOOKUP(A294,'2022-2021'!$B$3:$LN$4660,38,0),"")</f>
        <v>185784</v>
      </c>
      <c r="AN294">
        <f>IFERROR(VLOOKUP(A294,'2022-2021'!$B$3:$LN$4660,37,0),"")</f>
        <v>415593</v>
      </c>
      <c r="AO294">
        <f>IFERROR(VLOOKUP(A294,'2024-2023'!$B$3:$LN$4660,38,0),"")</f>
        <v>287914</v>
      </c>
      <c r="AP294">
        <f>IFERROR(VLOOKUP(A294,'2024-2023'!$B$3:$LN$4660,37,0),"")</f>
        <v>369160</v>
      </c>
      <c r="AQ294">
        <f>IFERROR((IFERROR(VLOOKUP(A294,'2020-2019'!$B$3:$LN$466,'2020-2019'!$BL$1,0),"")+IFERROR(VLOOKUP(A294,'2020-2019'!$B$3:$LN$466,'2020-2019'!$BV$1,0),"")),"")</f>
        <v>450</v>
      </c>
      <c r="AR294" s="5">
        <f t="shared" si="35"/>
        <v>11.975</v>
      </c>
      <c r="AS294" t="str">
        <f>IFERROR(VLOOKUP(A294,риски!$G$2:$H$642,2,0),"")</f>
        <v>низкий</v>
      </c>
      <c r="AT294" t="str">
        <f>IFERROR(VLOOKUP(A294,Реест!A355:$P$30000,15,0),"")</f>
        <v>urictenergy.ru</v>
      </c>
      <c r="AU294" t="str">
        <f>IFERROR(VLOOKUP(A294,old!$A$3:$AU$2001,47,0),"")</f>
        <v>image334</v>
      </c>
      <c r="AV294" s="3">
        <f t="shared" si="36"/>
        <v>266.44642857142856</v>
      </c>
      <c r="AW294" t="str">
        <f t="shared" si="30"/>
        <v xml:space="preserve"> ООО ПКО «ЭНЕРГИЯ» зарегистрировано по адресу: 400078, Волгоградская обл, Волгоград г., пр. им.Ленина, дом 100, офис 4.17. Генеральным директором является Иблияминова Татьяна Геннадиевна. Рост доходов компании за 5 лет: 1197,5%. Рост финансовых активов компании за 5 лет: 26644,64%. Объем заемных средств компании на конец 2024 года: 450 тыс. руб. ФССП присвоил низкий уровень риска для данного ПКО.</v>
      </c>
      <c r="AX294" t="s">
        <v>22940</v>
      </c>
      <c r="AY294">
        <f>VLOOKUP(A294,'2024-2023'!$B$2:$NY$583,'2024-2023'!$BH$1,0)</f>
        <v>9491</v>
      </c>
      <c r="AZ294">
        <f>VLOOKUP(A294,'2024-2023'!$B$2:$NY$583,71,0)</f>
        <v>5215</v>
      </c>
      <c r="BA294">
        <f>VLOOKUP(A294,'2024-2023'!$B$2:$NY$583,79,0)</f>
        <v>371995</v>
      </c>
      <c r="BB294">
        <f t="shared" si="31"/>
        <v>39.743967969655465</v>
      </c>
      <c r="BC294" s="6">
        <f t="shared" si="32"/>
        <v>2.395</v>
      </c>
      <c r="BD294" s="6">
        <f t="shared" si="33"/>
        <v>0.16648027337682511</v>
      </c>
      <c r="BE294" t="str">
        <f t="shared" si="34"/>
        <v>Малая фирма</v>
      </c>
    </row>
    <row r="295" spans="1:57">
      <c r="A295" s="10">
        <v>6685168732</v>
      </c>
      <c r="B295">
        <v>50</v>
      </c>
      <c r="C295" t="s">
        <v>2417</v>
      </c>
      <c r="D295">
        <v>6685168732</v>
      </c>
      <c r="E295" t="s">
        <v>14619</v>
      </c>
      <c r="F295" t="s">
        <v>14295</v>
      </c>
      <c r="G295" s="7">
        <v>43777</v>
      </c>
      <c r="H295">
        <v>6</v>
      </c>
      <c r="I295" t="s">
        <v>73</v>
      </c>
      <c r="J295" t="s">
        <v>4890</v>
      </c>
      <c r="K295" t="s">
        <v>4889</v>
      </c>
      <c r="L295" t="s">
        <v>8819</v>
      </c>
      <c r="M295">
        <f>VLOOKUP(D295,УК!$A$1:$B$599,2,0)/1000</f>
        <v>319000</v>
      </c>
      <c r="R295" s="10">
        <f>IFERROR(IFERROR(VLOOKUP(A295,'2020-2019'!$B$3:$LN$466,108,0),"")+IFERROR(VLOOKUP(A295,'2020-2019'!$B$3:$LN$1000,91,0),""),"")</f>
        <v>43</v>
      </c>
      <c r="S295" s="10">
        <f>IFERROR(IFERROR(VLOOKUP(A295,'2022-2021'!$B$3:$LN$1000,108,0),"")+IFERROR(VLOOKUP(A295,'2022-2021'!$B$3:$LN$1000,92,0),""),"")</f>
        <v>290321</v>
      </c>
      <c r="T295" s="10">
        <f>IFERROR(IFERROR(VLOOKUP(A295,'2022-2021'!$B$3:$LN$1000,107,0),"")+IFERROR(VLOOKUP(A295,'2022-2021'!$B$3:$LN$1000,91,0),""),"")</f>
        <v>362230</v>
      </c>
      <c r="U295" s="10">
        <f>IFERROR(IFERROR(VLOOKUP(A295,'2024-2023'!$B$3:$LN$1000,108,0),"")+IFERROR(VLOOKUP(A295,'2024-2023'!$B$3:$LN$1000,92,0),""),"")</f>
        <v>425762</v>
      </c>
      <c r="V295" s="10">
        <f>IFERROR(IFERROR(VLOOKUP(A295,'2024-2023'!$B$3:$LN$1000,107,0),"")+IFERROR(VLOOKUP(A295,'2024-2023'!$B$3:$LN$1000,91,0),""),"")</f>
        <v>337579</v>
      </c>
      <c r="W295">
        <f>IFERROR(IFERROR(VLOOKUP(A295,'2020-2019'!$B$3:$LN$4660,93,0),"")+IFERROR(VLOOKUP(A295,'2020-2019'!$B$3:$LN$4660,109,0),""),"")</f>
        <v>529</v>
      </c>
      <c r="X295">
        <f>IFERROR(IFERROR(VLOOKUP(A295,'2022-2021'!$B$3:$LN$4660,94,0),"")+IFERROR(VLOOKUP(A295,'2022-2021'!$B$3:$LN$4660,110,0),""),"")</f>
        <v>1173</v>
      </c>
      <c r="Y295">
        <f>IFERROR(IFERROR(VLOOKUP(A295,'2022-2021'!$B$3:$LN$4660,109,0),"")+IFERROR(VLOOKUP(A295,'2022-2021'!$B$3:$LN$4660,93,0),""),"")</f>
        <v>5353</v>
      </c>
      <c r="Z295">
        <f>IFERROR((IFERROR(VLOOKUP(A295,'2024-2023'!$B$3:$LN$4660,110,0),"")+IFERROR(VLOOKUP(A295,'2024-2023'!$B$3:$LN$4660,94,0),"")),"")</f>
        <v>40904</v>
      </c>
      <c r="AA295">
        <f>IFERROR((IFERROR(VLOOKUP(A295,'2024-2023'!$B$3:$LN$4660,93,0),"")+IFERROR(VLOOKUP(A295,'2024-2023'!$B$3:$LN$4660,109,0),"")),"")</f>
        <v>78624</v>
      </c>
      <c r="AB295">
        <f>IFERROR((IFERROR(VLOOKUP(A295,'2020-2019'!$B$3:$LN$466,'2020-2019'!$CV$1,0),"")),"")</f>
        <v>-300011</v>
      </c>
      <c r="AC295">
        <f>IFERROR((IFERROR(VLOOKUP(A295,'2022-2021'!$B$3:$LN$4660,100,0),"")),"")</f>
        <v>-20412</v>
      </c>
      <c r="AD295">
        <f>IFERROR((IFERROR(VLOOKUP(A295,'2022-2021'!$B$3:$LN$4660,99,0),"")),"")</f>
        <v>32400</v>
      </c>
      <c r="AE295">
        <f>IFERROR((IFERROR(VLOOKUP(A295,'2024-2023'!$B$3:$LN$4660,100,0),"")),"")</f>
        <v>100818</v>
      </c>
      <c r="AF295">
        <f>IFERROR(VLOOKUP(A295,'2024-2023'!$B$3:$LN$4660,99,0),"")</f>
        <v>32985</v>
      </c>
      <c r="AG295">
        <f>IFERROR((IFERROR(VLOOKUP(A295,'2020-2019'!$B$3:$LN$4660,'2020-2019'!$X$1,0),"")+IFERROR(VLOOKUP(A295,'2020-2019'!$B$3:$LN$4660,'2020-2019'!$AN$1,0),"")),"")</f>
        <v>0</v>
      </c>
      <c r="AH295">
        <f>IFERROR((IFERROR(VLOOKUP(A295,'2022-2021'!$B$3:$LN$4660,24,0),"")+IFERROR(VLOOKUP(A295,'2022-2021'!$B$3:$LN$4660,40,0),"")),"")</f>
        <v>2636</v>
      </c>
      <c r="AI295">
        <f>IFERROR((IFERROR(VLOOKUP(A295,'2022-2021'!$B$3:$LN$4660,23,0),"")+IFERROR(VLOOKUP(A295,'2022-2021'!$B$3:$LN$4660,39,0),"")),"")</f>
        <v>7626</v>
      </c>
      <c r="AJ295">
        <f>IFERROR((IFERROR(VLOOKUP(A295,'2024-2023'!$B$3:$LN$4660,24,0),"")+IFERROR(VLOOKUP(A295,'2024-2023'!$B$3:$LN$4660,40,0),"")),"")</f>
        <v>7808</v>
      </c>
      <c r="AK295">
        <f>IFERROR((IFERROR(VLOOKUP(A295,'2024-2023'!$B$3:$LN$4660,23,0),"")+IFERROR(VLOOKUP(A295,'2024-2023'!$B$3:$LN$4660,39,0),"")),"")</f>
        <v>36840</v>
      </c>
      <c r="AL295">
        <f>IFERROR(VLOOKUP(A295,'2020-2019'!$B$3:$LN$466,'2020-2019'!$AM$1,0),"")</f>
        <v>124000</v>
      </c>
      <c r="AM295">
        <f>IFERROR(VLOOKUP(A295,'2022-2021'!$B$3:$LN$4660,38,0),"")</f>
        <v>3966</v>
      </c>
      <c r="AN295">
        <f>IFERROR(VLOOKUP(A295,'2022-2021'!$B$3:$LN$4660,37,0),"")</f>
        <v>280</v>
      </c>
      <c r="AO295">
        <f>IFERROR(VLOOKUP(A295,'2024-2023'!$B$3:$LN$4660,38,0),"")</f>
        <v>41063</v>
      </c>
      <c r="AP295">
        <f>IFERROR(VLOOKUP(A295,'2024-2023'!$B$3:$LN$4660,37,0),"")</f>
        <v>74132</v>
      </c>
      <c r="AQ295">
        <f>IFERROR((IFERROR(VLOOKUP(A295,'2020-2019'!$B$3:$LN$466,'2020-2019'!$BL$1,0),"")+IFERROR(VLOOKUP(A295,'2020-2019'!$B$3:$LN$466,'2020-2019'!$BV$1,0),"")),"")</f>
        <v>0</v>
      </c>
      <c r="AR295" s="5">
        <f t="shared" si="35"/>
        <v>7850.674</v>
      </c>
      <c r="AS295" t="str">
        <f>IFERROR(VLOOKUP(A295,риски!$G$2:$H$642,2,0),"")</f>
        <v>низкий</v>
      </c>
      <c r="AT295" t="str">
        <f>IFERROR(VLOOKUP(A295,Реест!A356:$P$30000,15,0),"")</f>
        <v>lcc-partner.ru</v>
      </c>
      <c r="AU295" t="str">
        <f>IFERROR(VLOOKUP(A295,old!$A$3:$AU$2001,47,0),"")</f>
        <v>image336</v>
      </c>
      <c r="AV295" s="3">
        <f t="shared" si="36"/>
        <v>13.975720789074355</v>
      </c>
      <c r="AW295" t="str">
        <f t="shared" si="30"/>
        <v xml:space="preserve"> ООО «ПКО «Синара партнер» зарегистрировано по адресу: 620026, Свердловская обл, г Екатеринбург, ул Куйбышева, стр 58, 203. Генеральным директором является Кисляков Алексей Владимирович. Рост доходов компании за 5 лет: 785067,4%. Рост финансовых активов компании за 5 лет: 1397,57%. ФССП присвоил низкий уровень риска для данного ПКО.</v>
      </c>
      <c r="AX295" t="s">
        <v>22926</v>
      </c>
      <c r="AY295">
        <f>VLOOKUP(A295,'2024-2023'!$B$2:$NY$583,'2024-2023'!$BH$1,0)</f>
        <v>164747</v>
      </c>
      <c r="AZ295">
        <f>VLOOKUP(A295,'2024-2023'!$B$2:$NY$583,71,0)</f>
        <v>34</v>
      </c>
      <c r="BA295">
        <f>VLOOKUP(A295,'2024-2023'!$B$2:$NY$583,79,0)</f>
        <v>18052</v>
      </c>
      <c r="BB295">
        <f t="shared" si="31"/>
        <v>0.10978045123735182</v>
      </c>
      <c r="BC295" s="6">
        <f t="shared" si="32"/>
        <v>1570.1348</v>
      </c>
      <c r="BD295" s="6">
        <f t="shared" si="33"/>
        <v>9.771046184744904E-2</v>
      </c>
      <c r="BE295" t="str">
        <f t="shared" si="34"/>
        <v>Малая фирма</v>
      </c>
    </row>
    <row r="296" spans="1:57">
      <c r="A296" s="10">
        <v>9705144752</v>
      </c>
      <c r="B296">
        <v>278</v>
      </c>
      <c r="C296" t="s">
        <v>2424</v>
      </c>
      <c r="D296">
        <v>9705144752</v>
      </c>
      <c r="E296" t="s">
        <v>14620</v>
      </c>
      <c r="F296" t="s">
        <v>14296</v>
      </c>
      <c r="G296" s="7">
        <v>44008</v>
      </c>
      <c r="H296">
        <v>6</v>
      </c>
      <c r="I296" t="s">
        <v>73</v>
      </c>
      <c r="J296" t="s">
        <v>5155</v>
      </c>
      <c r="K296" t="s">
        <v>5154</v>
      </c>
      <c r="L296" t="s">
        <v>8822</v>
      </c>
      <c r="M296">
        <f>VLOOKUP(D296,УК!$A$1:$B$599,2,0)/1000</f>
        <v>10600</v>
      </c>
      <c r="R296" s="10">
        <f>IFERROR(IFERROR(VLOOKUP(A296,'2020-2019'!$B$3:$LN$466,108,0),"")+IFERROR(VLOOKUP(A296,'2020-2019'!$B$3:$LN$1000,91,0),""),"")</f>
        <v>0</v>
      </c>
      <c r="S296" s="10">
        <f>IFERROR(IFERROR(VLOOKUP(A296,'2022-2021'!$B$3:$LN$1000,108,0),"")+IFERROR(VLOOKUP(A296,'2022-2021'!$B$3:$LN$1000,92,0),""),"")</f>
        <v>2681</v>
      </c>
      <c r="T296" s="10">
        <f>IFERROR(IFERROR(VLOOKUP(A296,'2022-2021'!$B$3:$LN$1000,107,0),"")+IFERROR(VLOOKUP(A296,'2022-2021'!$B$3:$LN$1000,91,0),""),"")</f>
        <v>9879</v>
      </c>
      <c r="U296" s="10">
        <f>IFERROR(IFERROR(VLOOKUP(A296,'2024-2023'!$B$3:$LN$1000,108,0),"")+IFERROR(VLOOKUP(A296,'2024-2023'!$B$3:$LN$1000,92,0),""),"")</f>
        <v>19516</v>
      </c>
      <c r="V296" s="10">
        <f>IFERROR(IFERROR(VLOOKUP(A296,'2024-2023'!$B$3:$LN$1000,107,0),"")+IFERROR(VLOOKUP(A296,'2024-2023'!$B$3:$LN$1000,91,0),""),"")</f>
        <v>36309</v>
      </c>
      <c r="W296">
        <f>IFERROR(IFERROR(VLOOKUP(A296,'2020-2019'!$B$3:$LN$4660,93,0),"")+IFERROR(VLOOKUP(A296,'2020-2019'!$B$3:$LN$4660,109,0),""),"")</f>
        <v>2</v>
      </c>
      <c r="X296">
        <f>IFERROR(IFERROR(VLOOKUP(A296,'2022-2021'!$B$3:$LN$4660,94,0),"")+IFERROR(VLOOKUP(A296,'2022-2021'!$B$3:$LN$4660,110,0),""),"")</f>
        <v>1304</v>
      </c>
      <c r="Y296">
        <f>IFERROR(IFERROR(VLOOKUP(A296,'2022-2021'!$B$3:$LN$4660,109,0),"")+IFERROR(VLOOKUP(A296,'2022-2021'!$B$3:$LN$4660,93,0),""),"")</f>
        <v>4714</v>
      </c>
      <c r="Z296">
        <f>IFERROR((IFERROR(VLOOKUP(A296,'2024-2023'!$B$3:$LN$4660,110,0),"")+IFERROR(VLOOKUP(A296,'2024-2023'!$B$3:$LN$4660,94,0),"")),"")</f>
        <v>5946</v>
      </c>
      <c r="AA296">
        <f>IFERROR((IFERROR(VLOOKUP(A296,'2024-2023'!$B$3:$LN$4660,93,0),"")+IFERROR(VLOOKUP(A296,'2024-2023'!$B$3:$LN$4660,109,0),"")),"")</f>
        <v>10617</v>
      </c>
      <c r="AB296">
        <f>IFERROR((IFERROR(VLOOKUP(A296,'2020-2019'!$B$3:$LN$466,'2020-2019'!$CV$1,0),"")),"")</f>
        <v>-28</v>
      </c>
      <c r="AC296">
        <f>IFERROR((IFERROR(VLOOKUP(A296,'2022-2021'!$B$3:$LN$4660,100,0),"")),"")</f>
        <v>907</v>
      </c>
      <c r="AD296">
        <f>IFERROR((IFERROR(VLOOKUP(A296,'2022-2021'!$B$3:$LN$4660,99,0),"")),"")</f>
        <v>2640</v>
      </c>
      <c r="AE296">
        <f>IFERROR((IFERROR(VLOOKUP(A296,'2024-2023'!$B$3:$LN$4660,100,0),"")),"")</f>
        <v>8951</v>
      </c>
      <c r="AF296">
        <f>IFERROR(VLOOKUP(A296,'2024-2023'!$B$3:$LN$4660,99,0),"")</f>
        <v>20530</v>
      </c>
      <c r="AG296">
        <f>IFERROR((IFERROR(VLOOKUP(A296,'2020-2019'!$B$3:$LN$4660,'2020-2019'!$X$1,0),"")+IFERROR(VLOOKUP(A296,'2020-2019'!$B$3:$LN$4660,'2020-2019'!$AN$1,0),"")),"")</f>
        <v>10270</v>
      </c>
      <c r="AH296">
        <f>IFERROR((IFERROR(VLOOKUP(A296,'2022-2021'!$B$3:$LN$4660,24,0),"")+IFERROR(VLOOKUP(A296,'2022-2021'!$B$3:$LN$4660,40,0),"")),"")</f>
        <v>10775</v>
      </c>
      <c r="AI296">
        <f>IFERROR((IFERROR(VLOOKUP(A296,'2022-2021'!$B$3:$LN$4660,23,0),"")+IFERROR(VLOOKUP(A296,'2022-2021'!$B$3:$LN$4660,39,0),"")),"")</f>
        <v>0</v>
      </c>
      <c r="AJ296">
        <f>IFERROR((IFERROR(VLOOKUP(A296,'2024-2023'!$B$3:$LN$4660,24,0),"")+IFERROR(VLOOKUP(A296,'2024-2023'!$B$3:$LN$4660,40,0),"")),"")</f>
        <v>0</v>
      </c>
      <c r="AK296">
        <f>IFERROR((IFERROR(VLOOKUP(A296,'2024-2023'!$B$3:$LN$4660,23,0),"")+IFERROR(VLOOKUP(A296,'2024-2023'!$B$3:$LN$4660,39,0),"")),"")</f>
        <v>0</v>
      </c>
      <c r="AL296">
        <f>IFERROR(VLOOKUP(A296,'2020-2019'!$B$3:$LN$466,'2020-2019'!$AM$1,0),"")</f>
        <v>0</v>
      </c>
      <c r="AM296">
        <f>IFERROR(VLOOKUP(A296,'2022-2021'!$B$3:$LN$4660,38,0),"")</f>
        <v>1138</v>
      </c>
      <c r="AN296">
        <f>IFERROR(VLOOKUP(A296,'2022-2021'!$B$3:$LN$4660,37,0),"")</f>
        <v>188</v>
      </c>
      <c r="AO296">
        <f>IFERROR(VLOOKUP(A296,'2024-2023'!$B$3:$LN$4660,38,0),"")</f>
        <v>4233</v>
      </c>
      <c r="AP296">
        <f>IFERROR(VLOOKUP(A296,'2024-2023'!$B$3:$LN$4660,37,0),"")</f>
        <v>8979</v>
      </c>
      <c r="AQ296">
        <f>IFERROR((IFERROR(VLOOKUP(A296,'2020-2019'!$B$3:$LN$466,'2020-2019'!$BL$1,0),"")+IFERROR(VLOOKUP(A296,'2020-2019'!$B$3:$LN$466,'2020-2019'!$BV$1,0),"")),"")</f>
        <v>0</v>
      </c>
      <c r="AR296" s="5">
        <f t="shared" si="35"/>
        <v>13.542999999999999</v>
      </c>
      <c r="AS296" t="str">
        <f>IFERROR(VLOOKUP(A296,риски!$G$2:$H$642,2,0),"")</f>
        <v>низкий</v>
      </c>
      <c r="AT296" t="str">
        <f>IFERROR(VLOOKUP(A296,Реест!A357:$P$30000,15,0),"")</f>
        <v>bsk-agency.ru</v>
      </c>
      <c r="AU296" t="str">
        <f>IFERROR(VLOOKUP(A296,old!$A$3:$AU$2001,47,0),"")</f>
        <v>image337</v>
      </c>
      <c r="AV296" s="3">
        <f t="shared" si="36"/>
        <v>0</v>
      </c>
      <c r="AW296" t="str">
        <f t="shared" si="30"/>
        <v xml:space="preserve"> ООО «ПКО «БСК» зарегистрировано по адресу: 115172, Москва г, ул Гончарная, д 30 стр 1. Генеральным директором является Осинцев Антон Михайлович. Рост доходов компании за 5 лет: 1354,3%. ФССП присвоил низкий уровень риска для данного ПКО.</v>
      </c>
      <c r="AX296" t="s">
        <v>22957</v>
      </c>
      <c r="AY296">
        <f>VLOOKUP(A296,'2024-2023'!$B$2:$NY$583,'2024-2023'!$BH$1,0)</f>
        <v>43595</v>
      </c>
      <c r="AZ296">
        <f>VLOOKUP(A296,'2024-2023'!$B$2:$NY$583,71,0)</f>
        <v>0</v>
      </c>
      <c r="BA296">
        <f>VLOOKUP(A296,'2024-2023'!$B$2:$NY$583,79,0)</f>
        <v>4445</v>
      </c>
      <c r="BB296">
        <f t="shared" si="31"/>
        <v>0.10196123408647781</v>
      </c>
      <c r="BC296" s="6">
        <f t="shared" si="32"/>
        <v>2.7085999999999997</v>
      </c>
      <c r="BD296" s="6">
        <f t="shared" si="33"/>
        <v>0.56542455038695638</v>
      </c>
      <c r="BE296" t="str">
        <f t="shared" si="34"/>
        <v>Малая фирма</v>
      </c>
    </row>
    <row r="297" spans="1:57">
      <c r="A297" s="10">
        <v>1841045690</v>
      </c>
      <c r="B297">
        <v>326</v>
      </c>
      <c r="C297" t="s">
        <v>2431</v>
      </c>
      <c r="D297">
        <v>1841045690</v>
      </c>
      <c r="E297" t="s">
        <v>14621</v>
      </c>
      <c r="F297" t="s">
        <v>14297</v>
      </c>
      <c r="G297" s="7">
        <v>41941</v>
      </c>
      <c r="H297">
        <v>11</v>
      </c>
      <c r="I297" t="s">
        <v>73</v>
      </c>
      <c r="J297" t="s">
        <v>5289</v>
      </c>
      <c r="K297" t="s">
        <v>5289</v>
      </c>
      <c r="L297" t="s">
        <v>8825</v>
      </c>
      <c r="M297">
        <f>VLOOKUP(D297,УК!$A$1:$B$599,2,0)/1000</f>
        <v>11</v>
      </c>
      <c r="R297" s="10">
        <f>IFERROR(IFERROR(VLOOKUP(A297,'2020-2019'!$B$3:$LN$466,108,0),"")+IFERROR(VLOOKUP(A297,'2020-2019'!$B$3:$LN$1000,91,0),""),"")</f>
        <v>26755</v>
      </c>
      <c r="S297" s="10">
        <f>IFERROR(IFERROR(VLOOKUP(A297,'2022-2021'!$B$3:$LN$1000,108,0),"")+IFERROR(VLOOKUP(A297,'2022-2021'!$B$3:$LN$1000,92,0),""),"")</f>
        <v>14209</v>
      </c>
      <c r="T297" s="10">
        <f>IFERROR(IFERROR(VLOOKUP(A297,'2022-2021'!$B$3:$LN$1000,107,0),"")+IFERROR(VLOOKUP(A297,'2022-2021'!$B$3:$LN$1000,91,0),""),"")</f>
        <v>10690</v>
      </c>
      <c r="U297" s="10">
        <f>IFERROR(IFERROR(VLOOKUP(A297,'2024-2023'!$B$3:$LN$1000,108,0),"")+IFERROR(VLOOKUP(A297,'2024-2023'!$B$3:$LN$1000,92,0),""),"")</f>
        <v>11185</v>
      </c>
      <c r="V297" s="10">
        <f>IFERROR(IFERROR(VLOOKUP(A297,'2024-2023'!$B$3:$LN$1000,107,0),"")+IFERROR(VLOOKUP(A297,'2024-2023'!$B$3:$LN$1000,91,0),""),"")</f>
        <v>13363</v>
      </c>
      <c r="W297">
        <f>IFERROR(IFERROR(VLOOKUP(A297,'2020-2019'!$B$3:$LN$4660,93,0),"")+IFERROR(VLOOKUP(A297,'2020-2019'!$B$3:$LN$4660,109,0),""),"")</f>
        <v>19930</v>
      </c>
      <c r="X297">
        <f>IFERROR(IFERROR(VLOOKUP(A297,'2022-2021'!$B$3:$LN$4660,94,0),"")+IFERROR(VLOOKUP(A297,'2022-2021'!$B$3:$LN$4660,110,0),""),"")</f>
        <v>10993</v>
      </c>
      <c r="Y297">
        <f>IFERROR(IFERROR(VLOOKUP(A297,'2022-2021'!$B$3:$LN$4660,109,0),"")+IFERROR(VLOOKUP(A297,'2022-2021'!$B$3:$LN$4660,93,0),""),"")</f>
        <v>10074</v>
      </c>
      <c r="Z297">
        <f>IFERROR((IFERROR(VLOOKUP(A297,'2024-2023'!$B$3:$LN$4660,110,0),"")+IFERROR(VLOOKUP(A297,'2024-2023'!$B$3:$LN$4660,94,0),"")),"")</f>
        <v>9823</v>
      </c>
      <c r="AA297">
        <f>IFERROR((IFERROR(VLOOKUP(A297,'2024-2023'!$B$3:$LN$4660,93,0),"")+IFERROR(VLOOKUP(A297,'2024-2023'!$B$3:$LN$4660,109,0),"")),"")</f>
        <v>11814</v>
      </c>
      <c r="AB297">
        <f>IFERROR((IFERROR(VLOOKUP(A297,'2020-2019'!$B$3:$LN$466,'2020-2019'!$CV$1,0),"")),"")</f>
        <v>12254</v>
      </c>
      <c r="AC297">
        <f>IFERROR((IFERROR(VLOOKUP(A297,'2022-2021'!$B$3:$LN$4660,100,0),"")),"")</f>
        <v>3216</v>
      </c>
      <c r="AD297">
        <f>IFERROR((IFERROR(VLOOKUP(A297,'2022-2021'!$B$3:$LN$4660,99,0),"")),"")</f>
        <v>616</v>
      </c>
      <c r="AE297">
        <f>IFERROR((IFERROR(VLOOKUP(A297,'2024-2023'!$B$3:$LN$4660,100,0),"")),"")</f>
        <v>918</v>
      </c>
      <c r="AF297">
        <f>IFERROR(VLOOKUP(A297,'2024-2023'!$B$3:$LN$4660,99,0),"")</f>
        <v>748</v>
      </c>
      <c r="AG297">
        <f>IFERROR((IFERROR(VLOOKUP(A297,'2020-2019'!$B$3:$LN$4660,'2020-2019'!$X$1,0),"")+IFERROR(VLOOKUP(A297,'2020-2019'!$B$3:$LN$4660,'2020-2019'!$AN$1,0),"")),"")</f>
        <v>0</v>
      </c>
      <c r="AH297">
        <f>IFERROR((IFERROR(VLOOKUP(A297,'2022-2021'!$B$3:$LN$4660,24,0),"")+IFERROR(VLOOKUP(A297,'2022-2021'!$B$3:$LN$4660,40,0),"")),"")</f>
        <v>0</v>
      </c>
      <c r="AI297">
        <f>IFERROR((IFERROR(VLOOKUP(A297,'2022-2021'!$B$3:$LN$4660,23,0),"")+IFERROR(VLOOKUP(A297,'2022-2021'!$B$3:$LN$4660,39,0),"")),"")</f>
        <v>0</v>
      </c>
      <c r="AJ297">
        <f>IFERROR((IFERROR(VLOOKUP(A297,'2024-2023'!$B$3:$LN$4660,24,0),"")+IFERROR(VLOOKUP(A297,'2024-2023'!$B$3:$LN$4660,40,0),"")),"")</f>
        <v>0</v>
      </c>
      <c r="AK297">
        <f>IFERROR((IFERROR(VLOOKUP(A297,'2024-2023'!$B$3:$LN$4660,23,0),"")+IFERROR(VLOOKUP(A297,'2024-2023'!$B$3:$LN$4660,39,0),"")),"")</f>
        <v>0</v>
      </c>
      <c r="AL297">
        <f>IFERROR(VLOOKUP(A297,'2020-2019'!$B$3:$LN$466,'2020-2019'!$AM$1,0),"")</f>
        <v>11226</v>
      </c>
      <c r="AM297">
        <f>IFERROR(VLOOKUP(A297,'2022-2021'!$B$3:$LN$4660,38,0),"")</f>
        <v>13706</v>
      </c>
      <c r="AN297">
        <f>IFERROR(VLOOKUP(A297,'2022-2021'!$B$3:$LN$4660,37,0),"")</f>
        <v>15479</v>
      </c>
      <c r="AO297">
        <f>IFERROR(VLOOKUP(A297,'2024-2023'!$B$3:$LN$4660,38,0),"")</f>
        <v>14326</v>
      </c>
      <c r="AP297">
        <f>IFERROR(VLOOKUP(A297,'2024-2023'!$B$3:$LN$4660,37,0),"")</f>
        <v>13156</v>
      </c>
      <c r="AQ297">
        <f>IFERROR((IFERROR(VLOOKUP(A297,'2020-2019'!$B$3:$LN$466,'2020-2019'!$BL$1,0),"")+IFERROR(VLOOKUP(A297,'2020-2019'!$B$3:$LN$466,'2020-2019'!$BV$1,0),"")),"")</f>
        <v>10913</v>
      </c>
      <c r="AR297" s="5">
        <f t="shared" si="35"/>
        <v>0.499</v>
      </c>
      <c r="AS297" t="str">
        <f>IFERROR(VLOOKUP(A297,риски!$G$2:$H$642,2,0),"")</f>
        <v>низкий</v>
      </c>
      <c r="AT297" t="str">
        <f>IFERROR(VLOOKUP(A297,Реест!A358:$P$30000,15,0),"")</f>
        <v>yuridfinans.ru</v>
      </c>
      <c r="AU297" t="str">
        <f>IFERROR(VLOOKUP(A297,old!$A$3:$AU$2001,47,0),"")</f>
        <v>image338</v>
      </c>
      <c r="AV297" s="3" t="str">
        <f t="shared" si="36"/>
        <v/>
      </c>
      <c r="AW297" t="str">
        <f t="shared" si="30"/>
        <v xml:space="preserve"> «ПКО» ООО «Юридическая Финзащита» зарегистрировано по адресу: 426057, Удмуртская Респ, Ижевск г, Удмуртская, дом № 141. Генеральным директором является Деревнин Олег Владимирович. Рост доходов компании за 5 лет: 49,9%. Объем заемных средств компании на конец 2024 года: 10913 тыс. руб. ФССП присвоил низкий уровень риска для данного ПКО.</v>
      </c>
      <c r="AX297" t="s">
        <v>22944</v>
      </c>
      <c r="AY297">
        <f>VLOOKUP(A297,'2024-2023'!$B$2:$NY$583,'2024-2023'!$BH$1,0)</f>
        <v>14387</v>
      </c>
      <c r="AZ297">
        <f>VLOOKUP(A297,'2024-2023'!$B$2:$NY$583,71,0)</f>
        <v>0</v>
      </c>
      <c r="BA297">
        <f>VLOOKUP(A297,'2024-2023'!$B$2:$NY$583,79,0)</f>
        <v>0</v>
      </c>
      <c r="BB297">
        <f t="shared" si="31"/>
        <v>0</v>
      </c>
      <c r="BC297" s="6">
        <f t="shared" si="32"/>
        <v>9.98E-2</v>
      </c>
      <c r="BD297" s="6">
        <f t="shared" si="33"/>
        <v>5.5975454613484993E-2</v>
      </c>
      <c r="BE297" t="str">
        <f t="shared" si="34"/>
        <v>Малая фирма</v>
      </c>
    </row>
    <row r="298" spans="1:57">
      <c r="A298" s="10">
        <v>2130221558</v>
      </c>
      <c r="B298">
        <v>312</v>
      </c>
      <c r="C298" t="s">
        <v>14299</v>
      </c>
      <c r="D298">
        <v>2130221558</v>
      </c>
      <c r="E298" t="s">
        <v>14623</v>
      </c>
      <c r="F298" t="s">
        <v>14300</v>
      </c>
      <c r="G298" s="7">
        <v>44123</v>
      </c>
      <c r="H298">
        <v>5</v>
      </c>
      <c r="I298" t="s">
        <v>73</v>
      </c>
      <c r="J298" t="s">
        <v>5295</v>
      </c>
      <c r="K298" t="s">
        <v>5295</v>
      </c>
      <c r="L298" t="s">
        <v>8832</v>
      </c>
      <c r="M298">
        <f>VLOOKUP(D298,УК!$A$1:$B$599,2,0)/1000</f>
        <v>11</v>
      </c>
      <c r="R298" s="10">
        <f>IFERROR(IFERROR(VLOOKUP(A298,'2020-2019'!$B$3:$LN$466,108,0),"")+IFERROR(VLOOKUP(A298,'2020-2019'!$B$3:$LN$1000,91,0),""),"")</f>
        <v>8</v>
      </c>
      <c r="S298" s="10">
        <f>IFERROR(IFERROR(VLOOKUP(A298,'2022-2021'!$B$3:$LN$1000,108,0),"")+IFERROR(VLOOKUP(A298,'2022-2021'!$B$3:$LN$1000,92,0),""),"")</f>
        <v>343</v>
      </c>
      <c r="T298" s="10">
        <f>IFERROR(IFERROR(VLOOKUP(A298,'2022-2021'!$B$3:$LN$1000,107,0),"")+IFERROR(VLOOKUP(A298,'2022-2021'!$B$3:$LN$1000,91,0),""),"")</f>
        <v>3553</v>
      </c>
      <c r="U298" s="10">
        <f>IFERROR(IFERROR(VLOOKUP(A298,'2024-2023'!$B$3:$LN$1000,108,0),"")+IFERROR(VLOOKUP(A298,'2024-2023'!$B$3:$LN$1000,92,0),""),"")</f>
        <v>12216</v>
      </c>
      <c r="V298" s="10">
        <f>IFERROR(IFERROR(VLOOKUP(A298,'2024-2023'!$B$3:$LN$1000,107,0),"")+IFERROR(VLOOKUP(A298,'2024-2023'!$B$3:$LN$1000,91,0),""),"")</f>
        <v>12819</v>
      </c>
      <c r="W298">
        <f>IFERROR(IFERROR(VLOOKUP(A298,'2020-2019'!$B$3:$LN$4660,93,0),"")+IFERROR(VLOOKUP(A298,'2020-2019'!$B$3:$LN$4660,109,0),""),"")</f>
        <v>1</v>
      </c>
      <c r="X298">
        <f>IFERROR(IFERROR(VLOOKUP(A298,'2022-2021'!$B$3:$LN$4660,94,0),"")+IFERROR(VLOOKUP(A298,'2022-2021'!$B$3:$LN$4660,110,0),""),"")</f>
        <v>172</v>
      </c>
      <c r="Y298">
        <f>IFERROR(IFERROR(VLOOKUP(A298,'2022-2021'!$B$3:$LN$4660,109,0),"")+IFERROR(VLOOKUP(A298,'2022-2021'!$B$3:$LN$4660,93,0),""),"")</f>
        <v>16</v>
      </c>
      <c r="Z298">
        <f>IFERROR((IFERROR(VLOOKUP(A298,'2024-2023'!$B$3:$LN$4660,110,0),"")+IFERROR(VLOOKUP(A298,'2024-2023'!$B$3:$LN$4660,94,0),"")),"")</f>
        <v>-58</v>
      </c>
      <c r="AA298">
        <f>IFERROR((IFERROR(VLOOKUP(A298,'2024-2023'!$B$3:$LN$4660,93,0),"")+IFERROR(VLOOKUP(A298,'2024-2023'!$B$3:$LN$4660,109,0),"")),"")</f>
        <v>48</v>
      </c>
      <c r="AB298">
        <f>IFERROR((IFERROR(VLOOKUP(A298,'2020-2019'!$B$3:$LN$466,'2020-2019'!$CV$1,0),"")),"")</f>
        <v>6</v>
      </c>
      <c r="AC298">
        <f>IFERROR((IFERROR(VLOOKUP(A298,'2022-2021'!$B$3:$LN$4660,100,0),"")),"")</f>
        <v>-619</v>
      </c>
      <c r="AD298">
        <f>IFERROR((IFERROR(VLOOKUP(A298,'2022-2021'!$B$3:$LN$4660,99,0),"")),"")</f>
        <v>1136</v>
      </c>
      <c r="AE298">
        <f>IFERROR((IFERROR(VLOOKUP(A298,'2024-2023'!$B$3:$LN$4660,100,0),"")),"")</f>
        <v>4142</v>
      </c>
      <c r="AF298">
        <f>IFERROR(VLOOKUP(A298,'2024-2023'!$B$3:$LN$4660,99,0),"")</f>
        <v>-266</v>
      </c>
      <c r="AG298">
        <f>IFERROR((IFERROR(VLOOKUP(A298,'2020-2019'!$B$3:$LN$4660,'2020-2019'!$X$1,0),"")+IFERROR(VLOOKUP(A298,'2020-2019'!$B$3:$LN$4660,'2020-2019'!$AN$1,0),"")),"")</f>
        <v>10000</v>
      </c>
      <c r="AH298">
        <f>IFERROR((IFERROR(VLOOKUP(A298,'2022-2021'!$B$3:$LN$4660,24,0),"")+IFERROR(VLOOKUP(A298,'2022-2021'!$B$3:$LN$4660,40,0),"")),"")</f>
        <v>38979</v>
      </c>
      <c r="AI298">
        <f>IFERROR((IFERROR(VLOOKUP(A298,'2022-2021'!$B$3:$LN$4660,23,0),"")+IFERROR(VLOOKUP(A298,'2022-2021'!$B$3:$LN$4660,39,0),"")),"")</f>
        <v>81120</v>
      </c>
      <c r="AJ298">
        <f>IFERROR((IFERROR(VLOOKUP(A298,'2024-2023'!$B$3:$LN$4660,24,0),"")+IFERROR(VLOOKUP(A298,'2024-2023'!$B$3:$LN$4660,40,0),"")),"")</f>
        <v>134741</v>
      </c>
      <c r="AK298">
        <f>IFERROR((IFERROR(VLOOKUP(A298,'2024-2023'!$B$3:$LN$4660,23,0),"")+IFERROR(VLOOKUP(A298,'2024-2023'!$B$3:$LN$4660,39,0),"")),"")</f>
        <v>103544</v>
      </c>
      <c r="AL298">
        <f>IFERROR(VLOOKUP(A298,'2020-2019'!$B$3:$LN$466,'2020-2019'!$AM$1,0),"")</f>
        <v>0</v>
      </c>
      <c r="AM298">
        <f>IFERROR(VLOOKUP(A298,'2022-2021'!$B$3:$LN$4660,38,0),"")</f>
        <v>9</v>
      </c>
      <c r="AN298">
        <f>IFERROR(VLOOKUP(A298,'2022-2021'!$B$3:$LN$4660,37,0),"")</f>
        <v>161</v>
      </c>
      <c r="AO298">
        <f>IFERROR(VLOOKUP(A298,'2024-2023'!$B$3:$LN$4660,38,0),"")</f>
        <v>7</v>
      </c>
      <c r="AP298">
        <f>IFERROR(VLOOKUP(A298,'2024-2023'!$B$3:$LN$4660,37,0),"")</f>
        <v>35</v>
      </c>
      <c r="AQ298">
        <f>IFERROR((IFERROR(VLOOKUP(A298,'2020-2019'!$B$3:$LN$466,'2020-2019'!$BL$1,0),"")+IFERROR(VLOOKUP(A298,'2020-2019'!$B$3:$LN$466,'2020-2019'!$BV$1,0),"")),"")</f>
        <v>269</v>
      </c>
      <c r="AR298" s="5">
        <f t="shared" si="35"/>
        <v>1602.375</v>
      </c>
      <c r="AS298" t="str">
        <f>IFERROR(VLOOKUP(A298,риски!$G$2:$H$642,2,0),"")</f>
        <v>низкий</v>
      </c>
      <c r="AT298" t="str">
        <f>IFERROR(VLOOKUP(A298,Реест!A360:$P$30000,15,0),"")</f>
        <v>udaca.ru</v>
      </c>
      <c r="AU298" t="str">
        <f>IFERROR(VLOOKUP(A298,old!$A$3:$AU$2001,47,0),"")</f>
        <v>image339</v>
      </c>
      <c r="AV298" s="3">
        <f t="shared" si="36"/>
        <v>10.3544</v>
      </c>
      <c r="AW298" t="str">
        <f t="shared" si="30"/>
        <v xml:space="preserve"> ООО ПКО «Удача» зарегистрировано по адресу: 428027, Чувашская Республика - Чувашия, г Чебоксары, ул Хузангая, д 14, 211. Генеральным директором является Фомина Елена Георгиевна. Рост доходов компании за 5 лет: 160237,5%. Рост финансовых активов компании за 5 лет: 1035,44%. Объем заемных средств компании на конец 2024 года: 269 тыс. руб. ФССП присвоил низкий уровень риска для данного ПКО.</v>
      </c>
      <c r="AX298" t="s">
        <v>22943</v>
      </c>
      <c r="AY298">
        <f>VLOOKUP(A298,'2024-2023'!$B$2:$NY$583,'2024-2023'!$BH$1,0)</f>
        <v>4403</v>
      </c>
      <c r="AZ298">
        <f>VLOOKUP(A298,'2024-2023'!$B$2:$NY$583,71,0)</f>
        <v>0</v>
      </c>
      <c r="BA298">
        <f>VLOOKUP(A298,'2024-2023'!$B$2:$NY$583,79,0)</f>
        <v>100772</v>
      </c>
      <c r="BB298">
        <f t="shared" si="31"/>
        <v>22.887122416534183</v>
      </c>
      <c r="BC298" s="6">
        <f t="shared" si="32"/>
        <v>320.47500000000002</v>
      </c>
      <c r="BD298" s="6">
        <f t="shared" si="33"/>
        <v>-2.0750448552929245E-2</v>
      </c>
      <c r="BE298" t="str">
        <f t="shared" si="34"/>
        <v>Малая фирма</v>
      </c>
    </row>
    <row r="299" spans="1:57">
      <c r="A299" s="10">
        <v>5260474996</v>
      </c>
      <c r="B299">
        <v>305</v>
      </c>
      <c r="C299" t="s">
        <v>2451</v>
      </c>
      <c r="D299">
        <v>5260474996</v>
      </c>
      <c r="E299" t="s">
        <v>14624</v>
      </c>
      <c r="F299" t="s">
        <v>14301</v>
      </c>
      <c r="G299" s="7">
        <v>44154</v>
      </c>
      <c r="H299">
        <v>5</v>
      </c>
      <c r="I299" t="s">
        <v>73</v>
      </c>
      <c r="J299" t="s">
        <v>5174</v>
      </c>
      <c r="K299" t="s">
        <v>5173</v>
      </c>
      <c r="L299" t="s">
        <v>2455</v>
      </c>
      <c r="M299">
        <f>VLOOKUP(D299,УК!$A$1:$B$599,2,0)/1000</f>
        <v>10000</v>
      </c>
      <c r="R299" s="10" t="str">
        <f>IFERROR(IFERROR(VLOOKUP(A299,'2020-2019'!$B$3:$LN$466,108,0),"")+IFERROR(VLOOKUP(A299,'2020-2019'!$B$3:$LN$1000,91,0),""),"")</f>
        <v/>
      </c>
      <c r="S299" s="10">
        <f>IFERROR(IFERROR(VLOOKUP(A299,'2022-2021'!$B$3:$LN$1000,108,0),"")+IFERROR(VLOOKUP(A299,'2022-2021'!$B$3:$LN$1000,92,0),""),"")</f>
        <v>2377</v>
      </c>
      <c r="T299" s="10">
        <f>IFERROR(IFERROR(VLOOKUP(A299,'2022-2021'!$B$3:$LN$1000,107,0),"")+IFERROR(VLOOKUP(A299,'2022-2021'!$B$3:$LN$1000,91,0),""),"")</f>
        <v>13082</v>
      </c>
      <c r="U299" s="10">
        <f>IFERROR(IFERROR(VLOOKUP(A299,'2024-2023'!$B$3:$LN$1000,108,0),"")+IFERROR(VLOOKUP(A299,'2024-2023'!$B$3:$LN$1000,92,0),""),"")</f>
        <v>25637</v>
      </c>
      <c r="V299" s="10">
        <f>IFERROR(IFERROR(VLOOKUP(A299,'2024-2023'!$B$3:$LN$1000,107,0),"")+IFERROR(VLOOKUP(A299,'2024-2023'!$B$3:$LN$1000,91,0),""),"")</f>
        <v>31581</v>
      </c>
      <c r="W299" t="str">
        <f>IFERROR(IFERROR(VLOOKUP(A299,'2020-2019'!$B$3:$LN$4660,93,0),"")+IFERROR(VLOOKUP(A299,'2020-2019'!$B$3:$LN$4660,109,0),""),"")</f>
        <v/>
      </c>
      <c r="X299">
        <f>IFERROR(IFERROR(VLOOKUP(A299,'2022-2021'!$B$3:$LN$4660,94,0),"")+IFERROR(VLOOKUP(A299,'2022-2021'!$B$3:$LN$4660,110,0),""),"")</f>
        <v>502</v>
      </c>
      <c r="Y299">
        <f>IFERROR(IFERROR(VLOOKUP(A299,'2022-2021'!$B$3:$LN$4660,109,0),"")+IFERROR(VLOOKUP(A299,'2022-2021'!$B$3:$LN$4660,93,0),""),"")</f>
        <v>1377</v>
      </c>
      <c r="Z299">
        <f>IFERROR((IFERROR(VLOOKUP(A299,'2024-2023'!$B$3:$LN$4660,110,0),"")+IFERROR(VLOOKUP(A299,'2024-2023'!$B$3:$LN$4660,94,0),"")),"")</f>
        <v>3632</v>
      </c>
      <c r="AA299">
        <f>IFERROR((IFERROR(VLOOKUP(A299,'2024-2023'!$B$3:$LN$4660,93,0),"")+IFERROR(VLOOKUP(A299,'2024-2023'!$B$3:$LN$4660,109,0),"")),"")</f>
        <v>8029</v>
      </c>
      <c r="AB299" t="str">
        <f>IFERROR((IFERROR(VLOOKUP(A299,'2020-2019'!$B$3:$LN$466,'2020-2019'!$CV$1,0),"")),"")</f>
        <v/>
      </c>
      <c r="AC299">
        <f>IFERROR((IFERROR(VLOOKUP(A299,'2022-2021'!$B$3:$LN$4660,100,0),"")),"")</f>
        <v>-5379</v>
      </c>
      <c r="AD299">
        <f>IFERROR((IFERROR(VLOOKUP(A299,'2022-2021'!$B$3:$LN$4660,99,0),"")),"")</f>
        <v>-3527</v>
      </c>
      <c r="AE299">
        <f>IFERROR((IFERROR(VLOOKUP(A299,'2024-2023'!$B$3:$LN$4660,100,0),"")),"")</f>
        <v>1242</v>
      </c>
      <c r="AF299">
        <f>IFERROR(VLOOKUP(A299,'2024-2023'!$B$3:$LN$4660,99,0),"")</f>
        <v>5226</v>
      </c>
      <c r="AG299" t="str">
        <f>IFERROR((IFERROR(VLOOKUP(A299,'2020-2019'!$B$3:$LN$4660,'2020-2019'!$X$1,0),"")+IFERROR(VLOOKUP(A299,'2020-2019'!$B$3:$LN$4660,'2020-2019'!$AN$1,0),"")),"")</f>
        <v/>
      </c>
      <c r="AH299">
        <f>IFERROR((IFERROR(VLOOKUP(A299,'2022-2021'!$B$3:$LN$4660,24,0),"")+IFERROR(VLOOKUP(A299,'2022-2021'!$B$3:$LN$4660,40,0),"")),"")</f>
        <v>20292</v>
      </c>
      <c r="AI299">
        <f>IFERROR((IFERROR(VLOOKUP(A299,'2022-2021'!$B$3:$LN$4660,23,0),"")+IFERROR(VLOOKUP(A299,'2022-2021'!$B$3:$LN$4660,39,0),"")),"")</f>
        <v>29687</v>
      </c>
      <c r="AJ299">
        <f>IFERROR((IFERROR(VLOOKUP(A299,'2024-2023'!$B$3:$LN$4660,24,0),"")+IFERROR(VLOOKUP(A299,'2024-2023'!$B$3:$LN$4660,40,0),"")),"")</f>
        <v>26607</v>
      </c>
      <c r="AK299">
        <f>IFERROR((IFERROR(VLOOKUP(A299,'2024-2023'!$B$3:$LN$4660,23,0),"")+IFERROR(VLOOKUP(A299,'2024-2023'!$B$3:$LN$4660,39,0),"")),"")</f>
        <v>34458</v>
      </c>
      <c r="AL299" t="str">
        <f>IFERROR(VLOOKUP(A299,'2020-2019'!$B$3:$LN$466,'2020-2019'!$AM$1,0),"")</f>
        <v/>
      </c>
      <c r="AM299">
        <f>IFERROR(VLOOKUP(A299,'2022-2021'!$B$3:$LN$4660,38,0),"")</f>
        <v>235</v>
      </c>
      <c r="AN299">
        <f>IFERROR(VLOOKUP(A299,'2022-2021'!$B$3:$LN$4660,37,0),"")</f>
        <v>287</v>
      </c>
      <c r="AO299">
        <f>IFERROR(VLOOKUP(A299,'2024-2023'!$B$3:$LN$4660,38,0),"")</f>
        <v>464</v>
      </c>
      <c r="AP299">
        <f>IFERROR(VLOOKUP(A299,'2024-2023'!$B$3:$LN$4660,37,0),"")</f>
        <v>246</v>
      </c>
      <c r="AQ299" t="str">
        <f>IFERROR((IFERROR(VLOOKUP(A299,'2020-2019'!$B$3:$LN$466,'2020-2019'!$BL$1,0),"")+IFERROR(VLOOKUP(A299,'2020-2019'!$B$3:$LN$466,'2020-2019'!$BV$1,0),"")),"")</f>
        <v/>
      </c>
      <c r="AR299" s="5">
        <f t="shared" si="35"/>
        <v>13.286</v>
      </c>
      <c r="AS299" t="str">
        <f>IFERROR(VLOOKUP(A299,риски!$G$2:$H$642,2,0),"")</f>
        <v>низкий</v>
      </c>
      <c r="AT299" t="str">
        <f>IFERROR(VLOOKUP(A299,Реест!A361:$P$30000,15,0),"")</f>
        <v>fk-conglomerate.ru</v>
      </c>
      <c r="AU299" t="str">
        <f>IFERROR(VLOOKUP(A299,old!$A$3:$AU$2001,47,0),"")</f>
        <v>image340</v>
      </c>
      <c r="AV299" s="3">
        <f t="shared" si="36"/>
        <v>1.6981076286221171</v>
      </c>
      <c r="AW299" t="str">
        <f t="shared" si="30"/>
        <v xml:space="preserve"> ООО ПКО «ФК «Конгломерат» зарегистрировано по адресу: 603000, Нижегородская обл, Нижний Новгород г, Звездинка ул, дом 20А, помещение 2, этаж 1. Генеральным директором является Пятерикова Елена Витальевна. Рост доходов компании за 5 лет: 1328,6%. Рост финансовых активов компании за 5 лет: 169,81%. ФССП присвоил низкий уровень риска для данного ПКО.</v>
      </c>
      <c r="AX299" t="s">
        <v>22921</v>
      </c>
      <c r="AY299">
        <f>VLOOKUP(A299,'2024-2023'!$B$2:$NY$583,'2024-2023'!$BH$1,0)</f>
        <v>6092</v>
      </c>
      <c r="AZ299">
        <f>VLOOKUP(A299,'2024-2023'!$B$2:$NY$583,71,0)</f>
        <v>24979</v>
      </c>
      <c r="BA299">
        <f>VLOOKUP(A299,'2024-2023'!$B$2:$NY$583,79,0)</f>
        <v>5343</v>
      </c>
      <c r="BB299">
        <f t="shared" si="31"/>
        <v>4.977347340774787</v>
      </c>
      <c r="BC299" s="6">
        <f t="shared" si="32"/>
        <v>2.6572</v>
      </c>
      <c r="BD299" s="6">
        <f t="shared" si="33"/>
        <v>0.1654792438491498</v>
      </c>
      <c r="BE299" t="str">
        <f t="shared" si="34"/>
        <v>Малая фирма</v>
      </c>
    </row>
    <row r="300" spans="1:57">
      <c r="A300" s="10">
        <v>9715385482</v>
      </c>
      <c r="B300">
        <v>172</v>
      </c>
      <c r="C300" t="s">
        <v>2458</v>
      </c>
      <c r="D300">
        <v>9715385482</v>
      </c>
      <c r="E300" t="s">
        <v>14625</v>
      </c>
      <c r="F300" t="s">
        <v>14302</v>
      </c>
      <c r="G300" s="7">
        <v>44012</v>
      </c>
      <c r="H300">
        <v>6</v>
      </c>
      <c r="I300" t="s">
        <v>73</v>
      </c>
      <c r="J300" t="s">
        <v>5002</v>
      </c>
      <c r="K300" t="s">
        <v>5002</v>
      </c>
      <c r="L300" t="s">
        <v>2462</v>
      </c>
      <c r="M300">
        <f>VLOOKUP(D300,УК!$A$1:$B$599,2,0)/1000</f>
        <v>10000</v>
      </c>
      <c r="R300" s="10">
        <f>IFERROR(IFERROR(VLOOKUP(A300,'2020-2019'!$B$3:$LN$466,108,0),"")+IFERROR(VLOOKUP(A300,'2020-2019'!$B$3:$LN$1000,91,0),""),"")</f>
        <v>4753</v>
      </c>
      <c r="S300" s="10">
        <f>IFERROR(IFERROR(VLOOKUP(A300,'2022-2021'!$B$3:$LN$1000,108,0),"")+IFERROR(VLOOKUP(A300,'2022-2021'!$B$3:$LN$1000,92,0),""),"")</f>
        <v>38206</v>
      </c>
      <c r="T300" s="10">
        <f>IFERROR(IFERROR(VLOOKUP(A300,'2022-2021'!$B$3:$LN$1000,107,0),"")+IFERROR(VLOOKUP(A300,'2022-2021'!$B$3:$LN$1000,91,0),""),"")</f>
        <v>54926</v>
      </c>
      <c r="U300" s="10">
        <f>IFERROR(IFERROR(VLOOKUP(A300,'2024-2023'!$B$3:$LN$1000,108,0),"")+IFERROR(VLOOKUP(A300,'2024-2023'!$B$3:$LN$1000,92,0),""),"")</f>
        <v>55290</v>
      </c>
      <c r="V300" s="10">
        <f>IFERROR(IFERROR(VLOOKUP(A300,'2024-2023'!$B$3:$LN$1000,107,0),"")+IFERROR(VLOOKUP(A300,'2024-2023'!$B$3:$LN$1000,91,0),""),"")</f>
        <v>120426</v>
      </c>
      <c r="W300">
        <f>IFERROR(IFERROR(VLOOKUP(A300,'2020-2019'!$B$3:$LN$4660,93,0),"")+IFERROR(VLOOKUP(A300,'2020-2019'!$B$3:$LN$4660,109,0),""),"")</f>
        <v>104</v>
      </c>
      <c r="X300">
        <f>IFERROR(IFERROR(VLOOKUP(A300,'2022-2021'!$B$3:$LN$4660,94,0),"")+IFERROR(VLOOKUP(A300,'2022-2021'!$B$3:$LN$4660,110,0),""),"")</f>
        <v>37251</v>
      </c>
      <c r="Y300">
        <f>IFERROR(IFERROR(VLOOKUP(A300,'2022-2021'!$B$3:$LN$4660,109,0),"")+IFERROR(VLOOKUP(A300,'2022-2021'!$B$3:$LN$4660,93,0),""),"")</f>
        <v>41625</v>
      </c>
      <c r="Z300">
        <f>IFERROR((IFERROR(VLOOKUP(A300,'2024-2023'!$B$3:$LN$4660,110,0),"")+IFERROR(VLOOKUP(A300,'2024-2023'!$B$3:$LN$4660,94,0),"")),"")</f>
        <v>42086</v>
      </c>
      <c r="AA300">
        <f>IFERROR((IFERROR(VLOOKUP(A300,'2024-2023'!$B$3:$LN$4660,93,0),"")+IFERROR(VLOOKUP(A300,'2024-2023'!$B$3:$LN$4660,109,0),"")),"")</f>
        <v>84521</v>
      </c>
      <c r="AB300">
        <f>IFERROR((IFERROR(VLOOKUP(A300,'2020-2019'!$B$3:$LN$466,'2020-2019'!$CV$1,0),"")),"")</f>
        <v>-451</v>
      </c>
      <c r="AC300">
        <f>IFERROR((IFERROR(VLOOKUP(A300,'2022-2021'!$B$3:$LN$4660,100,0),"")),"")</f>
        <v>-51</v>
      </c>
      <c r="AD300">
        <f>IFERROR((IFERROR(VLOOKUP(A300,'2022-2021'!$B$3:$LN$4660,99,0),"")),"")</f>
        <v>9619</v>
      </c>
      <c r="AE300">
        <f>IFERROR((IFERROR(VLOOKUP(A300,'2024-2023'!$B$3:$LN$4660,100,0),"")),"")</f>
        <v>6802</v>
      </c>
      <c r="AF300">
        <f>IFERROR(VLOOKUP(A300,'2024-2023'!$B$3:$LN$4660,99,0),"")</f>
        <v>18747</v>
      </c>
      <c r="AG300">
        <f>IFERROR((IFERROR(VLOOKUP(A300,'2020-2019'!$B$3:$LN$4660,'2020-2019'!$X$1,0),"")+IFERROR(VLOOKUP(A300,'2020-2019'!$B$3:$LN$4660,'2020-2019'!$AN$1,0),"")),"")</f>
        <v>10188</v>
      </c>
      <c r="AH300">
        <f>IFERROR((IFERROR(VLOOKUP(A300,'2022-2021'!$B$3:$LN$4660,24,0),"")+IFERROR(VLOOKUP(A300,'2022-2021'!$B$3:$LN$4660,40,0),"")),"")</f>
        <v>15243</v>
      </c>
      <c r="AI300">
        <f>IFERROR((IFERROR(VLOOKUP(A300,'2022-2021'!$B$3:$LN$4660,23,0),"")+IFERROR(VLOOKUP(A300,'2022-2021'!$B$3:$LN$4660,39,0),"")),"")</f>
        <v>2682</v>
      </c>
      <c r="AJ300">
        <f>IFERROR((IFERROR(VLOOKUP(A300,'2024-2023'!$B$3:$LN$4660,24,0),"")+IFERROR(VLOOKUP(A300,'2024-2023'!$B$3:$LN$4660,40,0),"")),"")</f>
        <v>9569</v>
      </c>
      <c r="AK300">
        <f>IFERROR((IFERROR(VLOOKUP(A300,'2024-2023'!$B$3:$LN$4660,23,0),"")+IFERROR(VLOOKUP(A300,'2024-2023'!$B$3:$LN$4660,39,0),"")),"")</f>
        <v>24343</v>
      </c>
      <c r="AL300">
        <f>IFERROR(VLOOKUP(A300,'2020-2019'!$B$3:$LN$466,'2020-2019'!$AM$1,0),"")</f>
        <v>0</v>
      </c>
      <c r="AM300">
        <f>IFERROR(VLOOKUP(A300,'2022-2021'!$B$3:$LN$4660,38,0),"")</f>
        <v>6314</v>
      </c>
      <c r="AN300">
        <f>IFERROR(VLOOKUP(A300,'2022-2021'!$B$3:$LN$4660,37,0),"")</f>
        <v>242</v>
      </c>
      <c r="AO300">
        <f>IFERROR(VLOOKUP(A300,'2024-2023'!$B$3:$LN$4660,38,0),"")</f>
        <v>11104</v>
      </c>
      <c r="AP300">
        <f>IFERROR(VLOOKUP(A300,'2024-2023'!$B$3:$LN$4660,37,0),"")</f>
        <v>13079</v>
      </c>
      <c r="AQ300">
        <f>IFERROR((IFERROR(VLOOKUP(A300,'2020-2019'!$B$3:$LN$466,'2020-2019'!$BL$1,0),"")+IFERROR(VLOOKUP(A300,'2020-2019'!$B$3:$LN$466,'2020-2019'!$BV$1,0),"")),"")</f>
        <v>729</v>
      </c>
      <c r="AR300" s="5">
        <f t="shared" si="35"/>
        <v>25.337</v>
      </c>
      <c r="AS300" t="str">
        <f>IFERROR(VLOOKUP(A300,риски!$G$2:$H$642,2,0),"")</f>
        <v>низкий</v>
      </c>
      <c r="AT300" t="str">
        <f>IFERROR(VLOOKUP(A300,Реест!A362:$P$30000,15,0),"")</f>
        <v>resultat.cash</v>
      </c>
      <c r="AU300" t="str">
        <f>IFERROR(VLOOKUP(A300,old!$A$3:$AU$2001,47,0),"")</f>
        <v>image341</v>
      </c>
      <c r="AV300" s="3">
        <f t="shared" si="36"/>
        <v>2.38937966234786</v>
      </c>
      <c r="AW300" t="str">
        <f t="shared" si="30"/>
        <v xml:space="preserve"> ООО «Профессиональная коллекторская организация «Результат» зарегистрировано по адресу: 127015, Москва г, вн.тер.г. муниципальный округ Бутырский, ул Новодмитровская, д. 2, к. 2, этаж 19, офис 1. Генеральным директором является Корчевский Станислав Юрьевич. Рост доходов компании за 5 лет: 2533,7%. Рост финансовых активов компании за 5 лет: 238,94%. Объем заемных средств компании на конец 2024 года: 729 тыс. руб. ФССП присвоил низкий уровень риска для данного ПКО.</v>
      </c>
      <c r="AX300" t="s">
        <v>22957</v>
      </c>
      <c r="AY300">
        <f>VLOOKUP(A300,'2024-2023'!$B$2:$NY$583,'2024-2023'!$BH$1,0)</f>
        <v>46194</v>
      </c>
      <c r="AZ300">
        <f>VLOOKUP(A300,'2024-2023'!$B$2:$NY$583,71,0)</f>
        <v>113523</v>
      </c>
      <c r="BA300">
        <f>VLOOKUP(A300,'2024-2023'!$B$2:$NY$583,79,0)</f>
        <v>39316</v>
      </c>
      <c r="BB300">
        <f t="shared" si="31"/>
        <v>3.3086331558211022</v>
      </c>
      <c r="BC300" s="6">
        <f t="shared" si="32"/>
        <v>5.0674000000000001</v>
      </c>
      <c r="BD300" s="6">
        <f t="shared" si="33"/>
        <v>0.15567236311095611</v>
      </c>
      <c r="BE300" t="str">
        <f t="shared" si="34"/>
        <v>Малая фирма</v>
      </c>
    </row>
    <row r="301" spans="1:57">
      <c r="A301" s="10">
        <v>1435346165</v>
      </c>
      <c r="B301">
        <v>341</v>
      </c>
      <c r="C301" t="s">
        <v>2465</v>
      </c>
      <c r="D301">
        <v>1435346165</v>
      </c>
      <c r="E301" t="s">
        <v>14626</v>
      </c>
      <c r="F301" t="s">
        <v>14303</v>
      </c>
      <c r="G301" s="7">
        <v>43742</v>
      </c>
      <c r="H301">
        <v>6</v>
      </c>
      <c r="I301" t="s">
        <v>73</v>
      </c>
      <c r="J301" t="s">
        <v>5456</v>
      </c>
      <c r="K301" t="s">
        <v>5455</v>
      </c>
      <c r="L301" t="s">
        <v>2469</v>
      </c>
      <c r="M301">
        <f>VLOOKUP(D301,УК!$A$1:$B$599,2,0)/1000</f>
        <v>10000</v>
      </c>
      <c r="R301" s="10">
        <f>IFERROR(IFERROR(VLOOKUP(A301,'2020-2019'!$B$3:$LN$466,108,0),"")+IFERROR(VLOOKUP(A301,'2020-2019'!$B$3:$LN$1000,91,0),""),"")</f>
        <v>225</v>
      </c>
      <c r="S301" s="10">
        <f>IFERROR(IFERROR(VLOOKUP(A301,'2022-2021'!$B$3:$LN$1000,108,0),"")+IFERROR(VLOOKUP(A301,'2022-2021'!$B$3:$LN$1000,92,0),""),"")</f>
        <v>889</v>
      </c>
      <c r="T301" s="10">
        <f>IFERROR(IFERROR(VLOOKUP(A301,'2022-2021'!$B$3:$LN$1000,107,0),"")+IFERROR(VLOOKUP(A301,'2022-2021'!$B$3:$LN$1000,91,0),""),"")</f>
        <v>11230</v>
      </c>
      <c r="U301" s="10">
        <f>IFERROR(IFERROR(VLOOKUP(A301,'2024-2023'!$B$3:$LN$1000,108,0),"")+IFERROR(VLOOKUP(A301,'2024-2023'!$B$3:$LN$1000,92,0),""),"")</f>
        <v>6835</v>
      </c>
      <c r="V301" s="10">
        <f>IFERROR(IFERROR(VLOOKUP(A301,'2024-2023'!$B$3:$LN$1000,107,0),"")+IFERROR(VLOOKUP(A301,'2024-2023'!$B$3:$LN$1000,91,0),""),"")</f>
        <v>2707</v>
      </c>
      <c r="W301">
        <f>IFERROR(IFERROR(VLOOKUP(A301,'2020-2019'!$B$3:$LN$4660,93,0),"")+IFERROR(VLOOKUP(A301,'2020-2019'!$B$3:$LN$4660,109,0),""),"")</f>
        <v>17</v>
      </c>
      <c r="X301">
        <f>IFERROR(IFERROR(VLOOKUP(A301,'2022-2021'!$B$3:$LN$4660,94,0),"")+IFERROR(VLOOKUP(A301,'2022-2021'!$B$3:$LN$4660,110,0),""),"")</f>
        <v>861</v>
      </c>
      <c r="Y301">
        <f>IFERROR(IFERROR(VLOOKUP(A301,'2022-2021'!$B$3:$LN$4660,109,0),"")+IFERROR(VLOOKUP(A301,'2022-2021'!$B$3:$LN$4660,93,0),""),"")</f>
        <v>10410</v>
      </c>
      <c r="Z301">
        <f>IFERROR((IFERROR(VLOOKUP(A301,'2024-2023'!$B$3:$LN$4660,110,0),"")+IFERROR(VLOOKUP(A301,'2024-2023'!$B$3:$LN$4660,94,0),"")),"")</f>
        <v>2934</v>
      </c>
      <c r="AA301">
        <f>IFERROR((IFERROR(VLOOKUP(A301,'2024-2023'!$B$3:$LN$4660,93,0),"")+IFERROR(VLOOKUP(A301,'2024-2023'!$B$3:$LN$4660,109,0),"")),"")</f>
        <v>2117</v>
      </c>
      <c r="AB301">
        <f>IFERROR((IFERROR(VLOOKUP(A301,'2020-2019'!$B$3:$LN$466,'2020-2019'!$CV$1,0),"")),"")</f>
        <v>10</v>
      </c>
      <c r="AC301">
        <f>IFERROR((IFERROR(VLOOKUP(A301,'2022-2021'!$B$3:$LN$4660,100,0),"")),"")</f>
        <v>28</v>
      </c>
      <c r="AD301">
        <f>IFERROR((IFERROR(VLOOKUP(A301,'2022-2021'!$B$3:$LN$4660,99,0),"")),"")</f>
        <v>402</v>
      </c>
      <c r="AE301">
        <f>IFERROR((IFERROR(VLOOKUP(A301,'2024-2023'!$B$3:$LN$4660,100,0),"")),"")</f>
        <v>3327</v>
      </c>
      <c r="AF301">
        <f>IFERROR(VLOOKUP(A301,'2024-2023'!$B$3:$LN$4660,99,0),"")</f>
        <v>86</v>
      </c>
      <c r="AG301">
        <f>IFERROR((IFERROR(VLOOKUP(A301,'2020-2019'!$B$3:$LN$4660,'2020-2019'!$X$1,0),"")+IFERROR(VLOOKUP(A301,'2020-2019'!$B$3:$LN$4660,'2020-2019'!$AN$1,0),"")),"")</f>
        <v>5800</v>
      </c>
      <c r="AH301">
        <f>IFERROR((IFERROR(VLOOKUP(A301,'2022-2021'!$B$3:$LN$4660,24,0),"")+IFERROR(VLOOKUP(A301,'2022-2021'!$B$3:$LN$4660,40,0),"")),"")</f>
        <v>0</v>
      </c>
      <c r="AI301">
        <f>IFERROR((IFERROR(VLOOKUP(A301,'2022-2021'!$B$3:$LN$4660,23,0),"")+IFERROR(VLOOKUP(A301,'2022-2021'!$B$3:$LN$4660,39,0),"")),"")</f>
        <v>0</v>
      </c>
      <c r="AJ301">
        <f>IFERROR((IFERROR(VLOOKUP(A301,'2024-2023'!$B$3:$LN$4660,24,0),"")+IFERROR(VLOOKUP(A301,'2024-2023'!$B$3:$LN$4660,40,0),"")),"")</f>
        <v>0</v>
      </c>
      <c r="AK301">
        <f>IFERROR((IFERROR(VLOOKUP(A301,'2024-2023'!$B$3:$LN$4660,23,0),"")+IFERROR(VLOOKUP(A301,'2024-2023'!$B$3:$LN$4660,39,0),"")),"")</f>
        <v>0</v>
      </c>
      <c r="AL301">
        <f>IFERROR(VLOOKUP(A301,'2020-2019'!$B$3:$LN$466,'2020-2019'!$AM$1,0),"")</f>
        <v>436</v>
      </c>
      <c r="AM301">
        <f>IFERROR(VLOOKUP(A301,'2022-2021'!$B$3:$LN$4660,38,0),"")</f>
        <v>7624</v>
      </c>
      <c r="AN301">
        <f>IFERROR(VLOOKUP(A301,'2022-2021'!$B$3:$LN$4660,37,0),"")</f>
        <v>14069</v>
      </c>
      <c r="AO301">
        <f>IFERROR(VLOOKUP(A301,'2024-2023'!$B$3:$LN$4660,38,0),"")</f>
        <v>22980</v>
      </c>
      <c r="AP301">
        <f>IFERROR(VLOOKUP(A301,'2024-2023'!$B$3:$LN$4660,37,0),"")</f>
        <v>24008</v>
      </c>
      <c r="AQ301">
        <f>IFERROR((IFERROR(VLOOKUP(A301,'2020-2019'!$B$3:$LN$466,'2020-2019'!$BL$1,0),"")+IFERROR(VLOOKUP(A301,'2020-2019'!$B$3:$LN$466,'2020-2019'!$BV$1,0),"")),"")</f>
        <v>0</v>
      </c>
      <c r="AR301" s="5">
        <f t="shared" si="35"/>
        <v>12.031000000000001</v>
      </c>
      <c r="AS301" t="str">
        <f>IFERROR(VLOOKUP(A301,риски!$G$2:$H$642,2,0),"")</f>
        <v>низкий</v>
      </c>
      <c r="AT301" t="str">
        <f>IFERROR(VLOOKUP(A301,Реест!A363:$P$30000,15,0),"")</f>
        <v>arsd-ykt.ru</v>
      </c>
      <c r="AU301" t="str">
        <f>IFERROR(VLOOKUP(A301,old!$A$3:$AU$2001,47,0),"")</f>
        <v>image343</v>
      </c>
      <c r="AV301" s="3">
        <f t="shared" si="36"/>
        <v>0</v>
      </c>
      <c r="AW301" t="str">
        <f t="shared" si="30"/>
        <v xml:space="preserve"> ООО ПКО «АРСД» зарегистрировано по адресу: 677000, Республика Саха (Якутия), г.о. Город Якутск, г Якутск, ул Кирова, дом 12, кабинет 3052. Генеральным директором является Николаев Николай Стальевич. Рост доходов компании за 5 лет: 1203,1%. ФССП присвоил низкий уровень риска для данного ПКО.</v>
      </c>
      <c r="AX301" t="s">
        <v>22951</v>
      </c>
      <c r="AY301">
        <f>VLOOKUP(A301,'2024-2023'!$B$2:$NY$583,'2024-2023'!$BH$1,0)</f>
        <v>13725</v>
      </c>
      <c r="AZ301">
        <f>VLOOKUP(A301,'2024-2023'!$B$2:$NY$583,71,0)</f>
        <v>0</v>
      </c>
      <c r="BA301">
        <f>VLOOKUP(A301,'2024-2023'!$B$2:$NY$583,79,0)</f>
        <v>0</v>
      </c>
      <c r="BB301">
        <f t="shared" si="31"/>
        <v>0</v>
      </c>
      <c r="BC301" s="6">
        <f t="shared" si="32"/>
        <v>2.4062000000000001</v>
      </c>
      <c r="BD301" s="6">
        <f t="shared" si="33"/>
        <v>3.1769486516438863E-2</v>
      </c>
      <c r="BE301" t="str">
        <f t="shared" si="34"/>
        <v>Малая фирма</v>
      </c>
    </row>
    <row r="302" spans="1:57">
      <c r="A302" s="10">
        <v>2465265116</v>
      </c>
      <c r="B302">
        <v>378</v>
      </c>
      <c r="C302" t="s">
        <v>2485</v>
      </c>
      <c r="D302">
        <v>2465265116</v>
      </c>
      <c r="E302" t="s">
        <v>14629</v>
      </c>
      <c r="F302" t="s">
        <v>14306</v>
      </c>
      <c r="G302" s="7">
        <v>43649</v>
      </c>
      <c r="H302">
        <v>7</v>
      </c>
      <c r="I302" t="s">
        <v>73</v>
      </c>
      <c r="J302" t="s">
        <v>5294</v>
      </c>
      <c r="K302" t="s">
        <v>5294</v>
      </c>
      <c r="L302" t="s">
        <v>2489</v>
      </c>
      <c r="M302">
        <f>VLOOKUP(D302,УК!$A$1:$B$599,2,0)/1000</f>
        <v>10351</v>
      </c>
      <c r="R302" s="10">
        <f>IFERROR(IFERROR(VLOOKUP(A302,'2020-2019'!$B$3:$LN$466,108,0),"")+IFERROR(VLOOKUP(A302,'2020-2019'!$B$3:$LN$1000,91,0),""),"")</f>
        <v>0</v>
      </c>
      <c r="S302" s="10">
        <f>IFERROR(IFERROR(VLOOKUP(A302,'2022-2021'!$B$3:$LN$1000,108,0),"")+IFERROR(VLOOKUP(A302,'2022-2021'!$B$3:$LN$1000,92,0),""),"")</f>
        <v>229</v>
      </c>
      <c r="T302" s="10">
        <f>IFERROR(IFERROR(VLOOKUP(A302,'2022-2021'!$B$3:$LN$1000,107,0),"")+IFERROR(VLOOKUP(A302,'2022-2021'!$B$3:$LN$1000,91,0),""),"")</f>
        <v>1528</v>
      </c>
      <c r="U302" s="10">
        <f>IFERROR(IFERROR(VLOOKUP(A302,'2024-2023'!$B$3:$LN$1000,108,0),"")+IFERROR(VLOOKUP(A302,'2024-2023'!$B$3:$LN$1000,92,0),""),"")</f>
        <v>6498</v>
      </c>
      <c r="V302" s="10">
        <f>IFERROR(IFERROR(VLOOKUP(A302,'2024-2023'!$B$3:$LN$1000,107,0),"")+IFERROR(VLOOKUP(A302,'2024-2023'!$B$3:$LN$1000,91,0),""),"")</f>
        <v>12888</v>
      </c>
      <c r="W302">
        <f>IFERROR(IFERROR(VLOOKUP(A302,'2020-2019'!$B$3:$LN$4660,93,0),"")+IFERROR(VLOOKUP(A302,'2020-2019'!$B$3:$LN$4660,109,0),""),"")</f>
        <v>27</v>
      </c>
      <c r="X302">
        <f>IFERROR(IFERROR(VLOOKUP(A302,'2022-2021'!$B$3:$LN$4660,94,0),"")+IFERROR(VLOOKUP(A302,'2022-2021'!$B$3:$LN$4660,110,0),""),"")</f>
        <v>890</v>
      </c>
      <c r="Y302">
        <f>IFERROR(IFERROR(VLOOKUP(A302,'2022-2021'!$B$3:$LN$4660,109,0),"")+IFERROR(VLOOKUP(A302,'2022-2021'!$B$3:$LN$4660,93,0),""),"")</f>
        <v>1891</v>
      </c>
      <c r="Z302">
        <f>IFERROR((IFERROR(VLOOKUP(A302,'2024-2023'!$B$3:$LN$4660,110,0),"")+IFERROR(VLOOKUP(A302,'2024-2023'!$B$3:$LN$4660,94,0),"")),"")</f>
        <v>4780</v>
      </c>
      <c r="AA302">
        <f>IFERROR((IFERROR(VLOOKUP(A302,'2024-2023'!$B$3:$LN$4660,93,0),"")+IFERROR(VLOOKUP(A302,'2024-2023'!$B$3:$LN$4660,109,0),"")),"")</f>
        <v>11818</v>
      </c>
      <c r="AB302">
        <f>IFERROR((IFERROR(VLOOKUP(A302,'2020-2019'!$B$3:$LN$466,'2020-2019'!$CV$1,0),"")),"")</f>
        <v>-27</v>
      </c>
      <c r="AC302">
        <f>IFERROR((IFERROR(VLOOKUP(A302,'2022-2021'!$B$3:$LN$4660,100,0),"")),"")</f>
        <v>-661</v>
      </c>
      <c r="AD302">
        <f>IFERROR((IFERROR(VLOOKUP(A302,'2022-2021'!$B$3:$LN$4660,99,0),"")),"")</f>
        <v>-408</v>
      </c>
      <c r="AE302">
        <f>IFERROR((IFERROR(VLOOKUP(A302,'2024-2023'!$B$3:$LN$4660,100,0),"")),"")</f>
        <v>1544</v>
      </c>
      <c r="AF302">
        <f>IFERROR(VLOOKUP(A302,'2024-2023'!$B$3:$LN$4660,99,0),"")</f>
        <v>381</v>
      </c>
      <c r="AG302">
        <f>IFERROR((IFERROR(VLOOKUP(A302,'2020-2019'!$B$3:$LN$4660,'2020-2019'!$X$1,0),"")+IFERROR(VLOOKUP(A302,'2020-2019'!$B$3:$LN$4660,'2020-2019'!$AN$1,0),"")),"")</f>
        <v>0</v>
      </c>
      <c r="AH302">
        <f>IFERROR((IFERROR(VLOOKUP(A302,'2022-2021'!$B$3:$LN$4660,24,0),"")+IFERROR(VLOOKUP(A302,'2022-2021'!$B$3:$LN$4660,40,0),"")),"")</f>
        <v>0</v>
      </c>
      <c r="AI302">
        <f>IFERROR((IFERROR(VLOOKUP(A302,'2022-2021'!$B$3:$LN$4660,23,0),"")+IFERROR(VLOOKUP(A302,'2022-2021'!$B$3:$LN$4660,39,0),"")),"")</f>
        <v>0</v>
      </c>
      <c r="AJ302">
        <f>IFERROR((IFERROR(VLOOKUP(A302,'2024-2023'!$B$3:$LN$4660,24,0),"")+IFERROR(VLOOKUP(A302,'2024-2023'!$B$3:$LN$4660,40,0),"")),"")</f>
        <v>0</v>
      </c>
      <c r="AK302">
        <f>IFERROR((IFERROR(VLOOKUP(A302,'2024-2023'!$B$3:$LN$4660,23,0),"")+IFERROR(VLOOKUP(A302,'2024-2023'!$B$3:$LN$4660,39,0),"")),"")</f>
        <v>0</v>
      </c>
      <c r="AL302">
        <f>IFERROR(VLOOKUP(A302,'2020-2019'!$B$3:$LN$466,'2020-2019'!$AM$1,0),"")</f>
        <v>10585</v>
      </c>
      <c r="AM302">
        <f>IFERROR(VLOOKUP(A302,'2022-2021'!$B$3:$LN$4660,38,0),"")</f>
        <v>40</v>
      </c>
      <c r="AN302">
        <f>IFERROR(VLOOKUP(A302,'2022-2021'!$B$3:$LN$4660,37,0),"")</f>
        <v>236</v>
      </c>
      <c r="AO302">
        <f>IFERROR(VLOOKUP(A302,'2024-2023'!$B$3:$LN$4660,38,0),"")</f>
        <v>484</v>
      </c>
      <c r="AP302">
        <f>IFERROR(VLOOKUP(A302,'2024-2023'!$B$3:$LN$4660,37,0),"")</f>
        <v>15621</v>
      </c>
      <c r="AQ302">
        <f>IFERROR((IFERROR(VLOOKUP(A302,'2020-2019'!$B$3:$LN$466,'2020-2019'!$BL$1,0),"")+IFERROR(VLOOKUP(A302,'2020-2019'!$B$3:$LN$466,'2020-2019'!$BV$1,0),"")),"")</f>
        <v>10575</v>
      </c>
      <c r="AR302" s="5">
        <f t="shared" si="35"/>
        <v>56.279000000000003</v>
      </c>
      <c r="AS302" t="str">
        <f>IFERROR(VLOOKUP(A302,риски!$G$2:$H$642,2,0),"")</f>
        <v>низкий</v>
      </c>
      <c r="AT302" t="str">
        <f>IFERROR(VLOOKUP(A302,Реест!A365:$P$30000,15,0),"")</f>
        <v>collector24.ru</v>
      </c>
      <c r="AU302" t="str">
        <f>IFERROR(VLOOKUP(A302,old!$A$3:$AU$2001,47,0),"")</f>
        <v>image345</v>
      </c>
      <c r="AV302" s="3" t="str">
        <f t="shared" si="36"/>
        <v/>
      </c>
      <c r="AW302" t="str">
        <f t="shared" si="30"/>
        <v xml:space="preserve"> ООО ПКО «Эксперт» зарегистрировано по адресу: 660020, Красноярский край, Красноярск г, Спандаряна ул, дом 13, помещение 15. Генеральным директором является Рожков Сергей Владимирович. Рост доходов компании за 5 лет: 5627,9%. Объем заемных средств компании на конец 2024 года: 10575 тыс. руб. ФССП присвоил низкий уровень риска для данного ПКО.</v>
      </c>
      <c r="AX302" t="s">
        <v>22937</v>
      </c>
      <c r="AY302">
        <f>VLOOKUP(A302,'2024-2023'!$B$2:$NY$583,'2024-2023'!$BH$1,0)</f>
        <v>11173</v>
      </c>
      <c r="AZ302">
        <f>VLOOKUP(A302,'2024-2023'!$B$2:$NY$583,71,0)</f>
        <v>0</v>
      </c>
      <c r="BA302">
        <f>VLOOKUP(A302,'2024-2023'!$B$2:$NY$583,79,0)</f>
        <v>0</v>
      </c>
      <c r="BB302">
        <f t="shared" si="31"/>
        <v>0</v>
      </c>
      <c r="BC302" s="6">
        <f t="shared" si="32"/>
        <v>11.255800000000001</v>
      </c>
      <c r="BD302" s="6">
        <f t="shared" si="33"/>
        <v>2.9562383612662942E-2</v>
      </c>
      <c r="BE302" t="str">
        <f t="shared" si="34"/>
        <v>Малая фирма</v>
      </c>
    </row>
    <row r="303" spans="1:57">
      <c r="A303" s="10">
        <v>6161090133</v>
      </c>
      <c r="B303">
        <v>71</v>
      </c>
      <c r="C303" t="s">
        <v>2495</v>
      </c>
      <c r="D303">
        <v>6161090133</v>
      </c>
      <c r="E303" t="s">
        <v>14631</v>
      </c>
      <c r="F303" t="s">
        <v>14308</v>
      </c>
      <c r="G303" s="7">
        <v>43822</v>
      </c>
      <c r="H303">
        <v>6</v>
      </c>
      <c r="I303" t="s">
        <v>73</v>
      </c>
      <c r="J303" t="s">
        <v>4924</v>
      </c>
      <c r="K303" t="s">
        <v>4923</v>
      </c>
      <c r="L303" t="s">
        <v>2499</v>
      </c>
      <c r="M303">
        <f>VLOOKUP(D303,УК!$A$1:$B$599,2,0)/1000</f>
        <v>10</v>
      </c>
      <c r="R303" s="10">
        <f>IFERROR(IFERROR(VLOOKUP(A303,'2020-2019'!$B$3:$LN$466,108,0),"")+IFERROR(VLOOKUP(A303,'2020-2019'!$B$3:$LN$1000,91,0),""),"")</f>
        <v>20</v>
      </c>
      <c r="S303" s="10">
        <f>IFERROR(IFERROR(VLOOKUP(A303,'2022-2021'!$B$3:$LN$1000,108,0),"")+IFERROR(VLOOKUP(A303,'2022-2021'!$B$3:$LN$1000,92,0),""),"")</f>
        <v>10317</v>
      </c>
      <c r="T303" s="10">
        <f>IFERROR(IFERROR(VLOOKUP(A303,'2022-2021'!$B$3:$LN$1000,107,0),"")+IFERROR(VLOOKUP(A303,'2022-2021'!$B$3:$LN$1000,91,0),""),"")</f>
        <v>56134</v>
      </c>
      <c r="U303" s="10">
        <f>IFERROR(IFERROR(VLOOKUP(A303,'2024-2023'!$B$3:$LN$1000,108,0),"")+IFERROR(VLOOKUP(A303,'2024-2023'!$B$3:$LN$1000,92,0),""),"")</f>
        <v>200484</v>
      </c>
      <c r="V303" s="10">
        <f>IFERROR(IFERROR(VLOOKUP(A303,'2024-2023'!$B$3:$LN$1000,107,0),"")+IFERROR(VLOOKUP(A303,'2024-2023'!$B$3:$LN$1000,91,0),""),"")</f>
        <v>215497</v>
      </c>
      <c r="W303">
        <f>IFERROR(IFERROR(VLOOKUP(A303,'2020-2019'!$B$3:$LN$4660,93,0),"")+IFERROR(VLOOKUP(A303,'2020-2019'!$B$3:$LN$4660,109,0),""),"")</f>
        <v>6</v>
      </c>
      <c r="X303">
        <f>IFERROR(IFERROR(VLOOKUP(A303,'2022-2021'!$B$3:$LN$4660,94,0),"")+IFERROR(VLOOKUP(A303,'2022-2021'!$B$3:$LN$4660,110,0),""),"")</f>
        <v>127</v>
      </c>
      <c r="Y303">
        <f>IFERROR(IFERROR(VLOOKUP(A303,'2022-2021'!$B$3:$LN$4660,109,0),"")+IFERROR(VLOOKUP(A303,'2022-2021'!$B$3:$LN$4660,93,0),""),"")</f>
        <v>37</v>
      </c>
      <c r="Z303">
        <f>IFERROR((IFERROR(VLOOKUP(A303,'2024-2023'!$B$3:$LN$4660,110,0),"")+IFERROR(VLOOKUP(A303,'2024-2023'!$B$3:$LN$4660,94,0),"")),"")</f>
        <v>2199</v>
      </c>
      <c r="AA303">
        <f>IFERROR((IFERROR(VLOOKUP(A303,'2024-2023'!$B$3:$LN$4660,93,0),"")+IFERROR(VLOOKUP(A303,'2024-2023'!$B$3:$LN$4660,109,0),"")),"")</f>
        <v>218777</v>
      </c>
      <c r="AB303">
        <f>IFERROR((IFERROR(VLOOKUP(A303,'2020-2019'!$B$3:$LN$466,'2020-2019'!$CV$1,0),"")),"")</f>
        <v>-150</v>
      </c>
      <c r="AC303">
        <f>IFERROR((IFERROR(VLOOKUP(A303,'2022-2021'!$B$3:$LN$4660,100,0),"")),"")</f>
        <v>5059</v>
      </c>
      <c r="AD303">
        <f>IFERROR((IFERROR(VLOOKUP(A303,'2022-2021'!$B$3:$LN$4660,99,0),"")),"")</f>
        <v>44716</v>
      </c>
      <c r="AE303">
        <f>IFERROR((IFERROR(VLOOKUP(A303,'2024-2023'!$B$3:$LN$4660,100,0),"")),"")</f>
        <v>155982</v>
      </c>
      <c r="AF303">
        <f>IFERROR(VLOOKUP(A303,'2024-2023'!$B$3:$LN$4660,99,0),"")</f>
        <v>-70614</v>
      </c>
      <c r="AG303">
        <f>IFERROR((IFERROR(VLOOKUP(A303,'2020-2019'!$B$3:$LN$4660,'2020-2019'!$X$1,0),"")+IFERROR(VLOOKUP(A303,'2020-2019'!$B$3:$LN$4660,'2020-2019'!$AN$1,0),"")),"")</f>
        <v>0</v>
      </c>
      <c r="AH303">
        <f>IFERROR((IFERROR(VLOOKUP(A303,'2022-2021'!$B$3:$LN$4660,24,0),"")+IFERROR(VLOOKUP(A303,'2022-2021'!$B$3:$LN$4660,40,0),"")),"")</f>
        <v>38713</v>
      </c>
      <c r="AI303">
        <f>IFERROR((IFERROR(VLOOKUP(A303,'2022-2021'!$B$3:$LN$4660,23,0),"")+IFERROR(VLOOKUP(A303,'2022-2021'!$B$3:$LN$4660,39,0),"")),"")</f>
        <v>54950</v>
      </c>
      <c r="AJ303">
        <f>IFERROR((IFERROR(VLOOKUP(A303,'2024-2023'!$B$3:$LN$4660,24,0),"")+IFERROR(VLOOKUP(A303,'2024-2023'!$B$3:$LN$4660,40,0),"")),"")</f>
        <v>209248</v>
      </c>
      <c r="AK303">
        <f>IFERROR((IFERROR(VLOOKUP(A303,'2024-2023'!$B$3:$LN$4660,23,0),"")+IFERROR(VLOOKUP(A303,'2024-2023'!$B$3:$LN$4660,39,0),"")),"")</f>
        <v>133546</v>
      </c>
      <c r="AL303">
        <f>IFERROR(VLOOKUP(A303,'2020-2019'!$B$3:$LN$466,'2020-2019'!$AM$1,0),"")</f>
        <v>0</v>
      </c>
      <c r="AM303">
        <f>IFERROR(VLOOKUP(A303,'2022-2021'!$B$3:$LN$4660,38,0),"")</f>
        <v>405</v>
      </c>
      <c r="AN303">
        <f>IFERROR(VLOOKUP(A303,'2022-2021'!$B$3:$LN$4660,37,0),"")</f>
        <v>370</v>
      </c>
      <c r="AO303">
        <f>IFERROR(VLOOKUP(A303,'2024-2023'!$B$3:$LN$4660,38,0),"")</f>
        <v>967</v>
      </c>
      <c r="AP303">
        <f>IFERROR(VLOOKUP(A303,'2024-2023'!$B$3:$LN$4660,37,0),"")</f>
        <v>2201</v>
      </c>
      <c r="AQ303">
        <f>IFERROR((IFERROR(VLOOKUP(A303,'2020-2019'!$B$3:$LN$466,'2020-2019'!$BL$1,0),"")+IFERROR(VLOOKUP(A303,'2020-2019'!$B$3:$LN$466,'2020-2019'!$BV$1,0),"")),"")</f>
        <v>0</v>
      </c>
      <c r="AR303" s="5">
        <f t="shared" si="35"/>
        <v>10774.85</v>
      </c>
      <c r="AS303" t="str">
        <f>IFERROR(VLOOKUP(A303,риски!$G$2:$H$642,2,0),"")</f>
        <v>низкий</v>
      </c>
      <c r="AT303" t="str">
        <f>IFERROR(VLOOKUP(A303,Реест!A367:$P$30000,15,0),"")</f>
        <v>prcll.ru</v>
      </c>
      <c r="AU303" t="str">
        <f>IFERROR(VLOOKUP(A303,old!$A$3:$AU$2001,47,0),"")</f>
        <v>image346</v>
      </c>
      <c r="AV303" s="3">
        <f t="shared" si="36"/>
        <v>3.449642239041149</v>
      </c>
      <c r="AW303" t="str">
        <f t="shared" si="30"/>
        <v xml:space="preserve"> ООО ПКО «Премьер» зарегистрировано по адресу: 344092, Ростовская обл, г. Ростов-На-Дону, пр-кт Королева, д. 7/19, офис 601. Генеральным директором является Ткаченко Максим Сергеевич. Рост доходов компании за 5 лет: 1077485%. Рост финансовых активов компании за 5 лет: 344,96%. ФССП присвоил низкий уровень риска для данного ПКО.</v>
      </c>
      <c r="AX303" t="s">
        <v>22920</v>
      </c>
      <c r="AY303">
        <f>VLOOKUP(A303,'2024-2023'!$B$2:$NY$583,'2024-2023'!$BH$1,0)</f>
        <v>135303</v>
      </c>
      <c r="AZ303">
        <f>VLOOKUP(A303,'2024-2023'!$B$2:$NY$583,71,0)</f>
        <v>1084</v>
      </c>
      <c r="BA303">
        <f>VLOOKUP(A303,'2024-2023'!$B$2:$NY$583,79,0)</f>
        <v>2255</v>
      </c>
      <c r="BB303">
        <f t="shared" si="31"/>
        <v>2.4677945056650628E-2</v>
      </c>
      <c r="BC303" s="6">
        <f t="shared" si="32"/>
        <v>2154.9700000000003</v>
      </c>
      <c r="BD303" s="6">
        <f t="shared" si="33"/>
        <v>-0.32767973568077513</v>
      </c>
      <c r="BE303" t="str">
        <f t="shared" si="34"/>
        <v>Малая фирма</v>
      </c>
    </row>
    <row r="304" spans="1:57">
      <c r="A304" s="10">
        <v>7841447135</v>
      </c>
      <c r="B304">
        <v>542</v>
      </c>
      <c r="C304" t="s">
        <v>2502</v>
      </c>
      <c r="D304">
        <v>7841447135</v>
      </c>
      <c r="E304" t="s">
        <v>14632</v>
      </c>
      <c r="F304" t="s">
        <v>14309</v>
      </c>
      <c r="G304" s="7">
        <v>40724</v>
      </c>
      <c r="H304">
        <v>15</v>
      </c>
      <c r="I304" t="s">
        <v>73</v>
      </c>
      <c r="J304" t="s">
        <v>673</v>
      </c>
      <c r="K304" t="s">
        <v>673</v>
      </c>
      <c r="L304" t="s">
        <v>4173</v>
      </c>
      <c r="M304">
        <f>VLOOKUP(D304,УК!$A$1:$B$599,2,0)/1000</f>
        <v>15243</v>
      </c>
      <c r="R304" s="10">
        <f>IFERROR(IFERROR(VLOOKUP(A304,'2020-2019'!$B$3:$LN$466,108,0),"")+IFERROR(VLOOKUP(A304,'2020-2019'!$B$3:$LN$1000,91,0),""),"")</f>
        <v>0</v>
      </c>
      <c r="S304" s="10">
        <f>IFERROR(IFERROR(VLOOKUP(A304,'2022-2021'!$B$3:$LN$1000,108,0),"")+IFERROR(VLOOKUP(A304,'2022-2021'!$B$3:$LN$1000,92,0),""),"")</f>
        <v>0</v>
      </c>
      <c r="T304" s="10">
        <f>IFERROR(IFERROR(VLOOKUP(A304,'2022-2021'!$B$3:$LN$1000,107,0),"")+IFERROR(VLOOKUP(A304,'2022-2021'!$B$3:$LN$1000,91,0),""),"")</f>
        <v>0</v>
      </c>
      <c r="U304" s="10">
        <f>IFERROR(IFERROR(VLOOKUP(A304,'2024-2023'!$B$3:$LN$1000,108,0),"")+IFERROR(VLOOKUP(A304,'2024-2023'!$B$3:$LN$1000,92,0),""),"")</f>
        <v>0</v>
      </c>
      <c r="V304" s="10">
        <f>IFERROR(IFERROR(VLOOKUP(A304,'2024-2023'!$B$3:$LN$1000,107,0),"")+IFERROR(VLOOKUP(A304,'2024-2023'!$B$3:$LN$1000,91,0),""),"")</f>
        <v>0</v>
      </c>
      <c r="W304">
        <f>IFERROR(IFERROR(VLOOKUP(A304,'2020-2019'!$B$3:$LN$4660,93,0),"")+IFERROR(VLOOKUP(A304,'2020-2019'!$B$3:$LN$4660,109,0),""),"")</f>
        <v>10</v>
      </c>
      <c r="X304">
        <f>IFERROR(IFERROR(VLOOKUP(A304,'2022-2021'!$B$3:$LN$4660,94,0),"")+IFERROR(VLOOKUP(A304,'2022-2021'!$B$3:$LN$4660,110,0),""),"")</f>
        <v>0</v>
      </c>
      <c r="Y304">
        <f>IFERROR(IFERROR(VLOOKUP(A304,'2022-2021'!$B$3:$LN$4660,109,0),"")+IFERROR(VLOOKUP(A304,'2022-2021'!$B$3:$LN$4660,93,0),""),"")</f>
        <v>3506</v>
      </c>
      <c r="Z304">
        <f>IFERROR((IFERROR(VLOOKUP(A304,'2024-2023'!$B$3:$LN$4660,110,0),"")+IFERROR(VLOOKUP(A304,'2024-2023'!$B$3:$LN$4660,94,0),"")),"")</f>
        <v>168</v>
      </c>
      <c r="AA304">
        <f>IFERROR((IFERROR(VLOOKUP(A304,'2024-2023'!$B$3:$LN$4660,93,0),"")+IFERROR(VLOOKUP(A304,'2024-2023'!$B$3:$LN$4660,109,0),"")),"")</f>
        <v>416</v>
      </c>
      <c r="AB304">
        <f>IFERROR((IFERROR(VLOOKUP(A304,'2020-2019'!$B$3:$LN$466,'2020-2019'!$CV$1,0),"")),"")</f>
        <v>-136</v>
      </c>
      <c r="AC304">
        <f>IFERROR((IFERROR(VLOOKUP(A304,'2022-2021'!$B$3:$LN$4660,100,0),"")),"")</f>
        <v>0</v>
      </c>
      <c r="AD304">
        <f>IFERROR((IFERROR(VLOOKUP(A304,'2022-2021'!$B$3:$LN$4660,99,0),"")),"")</f>
        <v>-3506</v>
      </c>
      <c r="AE304">
        <f>IFERROR((IFERROR(VLOOKUP(A304,'2024-2023'!$B$3:$LN$4660,100,0),"")),"")</f>
        <v>-168</v>
      </c>
      <c r="AF304">
        <f>IFERROR(VLOOKUP(A304,'2024-2023'!$B$3:$LN$4660,99,0),"")</f>
        <v>-658</v>
      </c>
      <c r="AG304">
        <f>IFERROR((IFERROR(VLOOKUP(A304,'2020-2019'!$B$3:$LN$4660,'2020-2019'!$X$1,0),"")+IFERROR(VLOOKUP(A304,'2020-2019'!$B$3:$LN$4660,'2020-2019'!$AN$1,0),"")),"")</f>
        <v>0</v>
      </c>
      <c r="AH304">
        <f>IFERROR((IFERROR(VLOOKUP(A304,'2022-2021'!$B$3:$LN$4660,24,0),"")+IFERROR(VLOOKUP(A304,'2022-2021'!$B$3:$LN$4660,40,0),"")),"")</f>
        <v>0</v>
      </c>
      <c r="AI304">
        <f>IFERROR((IFERROR(VLOOKUP(A304,'2022-2021'!$B$3:$LN$4660,23,0),"")+IFERROR(VLOOKUP(A304,'2022-2021'!$B$3:$LN$4660,39,0),"")),"")</f>
        <v>0</v>
      </c>
      <c r="AJ304">
        <f>IFERROR((IFERROR(VLOOKUP(A304,'2024-2023'!$B$3:$LN$4660,24,0),"")+IFERROR(VLOOKUP(A304,'2024-2023'!$B$3:$LN$4660,40,0),"")),"")</f>
        <v>0</v>
      </c>
      <c r="AK304">
        <f>IFERROR((IFERROR(VLOOKUP(A304,'2024-2023'!$B$3:$LN$4660,23,0),"")+IFERROR(VLOOKUP(A304,'2024-2023'!$B$3:$LN$4660,39,0),"")),"")</f>
        <v>0</v>
      </c>
      <c r="AL304">
        <f>IFERROR(VLOOKUP(A304,'2020-2019'!$B$3:$LN$466,'2020-2019'!$AM$1,0),"")</f>
        <v>2915</v>
      </c>
      <c r="AM304">
        <f>IFERROR(VLOOKUP(A304,'2022-2021'!$B$3:$LN$4660,38,0),"")</f>
        <v>3600</v>
      </c>
      <c r="AN304">
        <f>IFERROR(VLOOKUP(A304,'2022-2021'!$B$3:$LN$4660,37,0),"")</f>
        <v>295</v>
      </c>
      <c r="AO304">
        <f>IFERROR(VLOOKUP(A304,'2024-2023'!$B$3:$LN$4660,38,0),"")</f>
        <v>7265</v>
      </c>
      <c r="AP304">
        <f>IFERROR(VLOOKUP(A304,'2024-2023'!$B$3:$LN$4660,37,0),"")</f>
        <v>9740</v>
      </c>
      <c r="AQ304">
        <f>IFERROR((IFERROR(VLOOKUP(A304,'2020-2019'!$B$3:$LN$466,'2020-2019'!$BL$1,0),"")+IFERROR(VLOOKUP(A304,'2020-2019'!$B$3:$LN$466,'2020-2019'!$BV$1,0),"")),"")</f>
        <v>9334</v>
      </c>
      <c r="AR304" s="5" t="str">
        <f t="shared" si="35"/>
        <v/>
      </c>
      <c r="AS304" t="str">
        <f>IFERROR(VLOOKUP(A304,риски!$G$2:$H$642,2,0),"")</f>
        <v>низкий</v>
      </c>
      <c r="AT304" t="str">
        <f>IFERROR(VLOOKUP(A304,Реест!A368:$P$30000,15,0),"")</f>
        <v>юг-партнёрс.рф</v>
      </c>
      <c r="AU304">
        <f>IFERROR(VLOOKUP(A304,old!$A$3:$AU$2001,47,0),"")</f>
        <v>0</v>
      </c>
      <c r="AV304" s="3" t="str">
        <f t="shared" si="36"/>
        <v/>
      </c>
      <c r="AW304" t="str">
        <f t="shared" si="30"/>
        <v xml:space="preserve"> ООО «ПКО «ЮГ-ПАРТНЁРС» зарегистрировано по адресу: 344056, Ростовская обл, г Ростов-на-Дону, ул Белорусская, д 44/71, 1. Генеральным директором является Лукин Дмитрий Константинович. Объем заемных средств компании на конец 2024 года: 9334 тыс. руб. ФССП присвоил низкий уровень риска для данного ПКО.</v>
      </c>
      <c r="AX304" t="s">
        <v>22918</v>
      </c>
      <c r="AY304">
        <f>VLOOKUP(A304,'2024-2023'!$B$2:$NY$583,'2024-2023'!$BH$1,0)</f>
        <v>10775</v>
      </c>
      <c r="AZ304">
        <f>VLOOKUP(A304,'2024-2023'!$B$2:$NY$583,71,0)</f>
        <v>0</v>
      </c>
      <c r="BA304">
        <f>VLOOKUP(A304,'2024-2023'!$B$2:$NY$583,79,0)</f>
        <v>0</v>
      </c>
      <c r="BB304">
        <f t="shared" si="31"/>
        <v>0</v>
      </c>
      <c r="BC304" s="6" t="str">
        <f t="shared" si="32"/>
        <v>-</v>
      </c>
      <c r="BD304" s="6" t="str">
        <f t="shared" si="33"/>
        <v>-</v>
      </c>
      <c r="BE304" t="str">
        <f t="shared" si="34"/>
        <v>Малая фирма</v>
      </c>
    </row>
    <row r="305" spans="1:57">
      <c r="A305" s="10">
        <v>7709864388</v>
      </c>
      <c r="B305">
        <v>165</v>
      </c>
      <c r="C305" t="s">
        <v>2506</v>
      </c>
      <c r="D305">
        <v>7709864388</v>
      </c>
      <c r="E305" t="s">
        <v>14633</v>
      </c>
      <c r="F305" t="s">
        <v>14310</v>
      </c>
      <c r="G305" s="7">
        <v>40479</v>
      </c>
      <c r="H305">
        <v>15</v>
      </c>
      <c r="I305" t="s">
        <v>73</v>
      </c>
      <c r="J305" t="s">
        <v>23375</v>
      </c>
      <c r="K305" t="s">
        <v>5006</v>
      </c>
      <c r="L305" t="s">
        <v>8849</v>
      </c>
      <c r="M305">
        <f>VLOOKUP(D305,УК!$A$1:$B$599,2,0)/1000</f>
        <v>6000</v>
      </c>
      <c r="R305" s="10">
        <f>IFERROR(IFERROR(VLOOKUP(A305,'2020-2019'!$B$3:$LN$466,108,0),"")+IFERROR(VLOOKUP(A305,'2020-2019'!$B$3:$LN$1000,91,0),""),"")</f>
        <v>31976</v>
      </c>
      <c r="S305" s="10">
        <f>IFERROR(IFERROR(VLOOKUP(A305,'2022-2021'!$B$3:$LN$1000,108,0),"")+IFERROR(VLOOKUP(A305,'2022-2021'!$B$3:$LN$1000,92,0),""),"")</f>
        <v>55947</v>
      </c>
      <c r="T305" s="10">
        <f>IFERROR(IFERROR(VLOOKUP(A305,'2022-2021'!$B$3:$LN$1000,107,0),"")+IFERROR(VLOOKUP(A305,'2022-2021'!$B$3:$LN$1000,91,0),""),"")</f>
        <v>41348</v>
      </c>
      <c r="U305" s="10">
        <f>IFERROR(IFERROR(VLOOKUP(A305,'2024-2023'!$B$3:$LN$1000,108,0),"")+IFERROR(VLOOKUP(A305,'2024-2023'!$B$3:$LN$1000,92,0),""),"")</f>
        <v>58870</v>
      </c>
      <c r="V305" s="10">
        <f>IFERROR(IFERROR(VLOOKUP(A305,'2024-2023'!$B$3:$LN$1000,107,0),"")+IFERROR(VLOOKUP(A305,'2024-2023'!$B$3:$LN$1000,91,0),""),"")</f>
        <v>115172</v>
      </c>
      <c r="W305">
        <f>IFERROR(IFERROR(VLOOKUP(A305,'2020-2019'!$B$3:$LN$4660,93,0),"")+IFERROR(VLOOKUP(A305,'2020-2019'!$B$3:$LN$4660,109,0),""),"")</f>
        <v>5535</v>
      </c>
      <c r="X305">
        <f>IFERROR(IFERROR(VLOOKUP(A305,'2022-2021'!$B$3:$LN$4660,94,0),"")+IFERROR(VLOOKUP(A305,'2022-2021'!$B$3:$LN$4660,110,0),""),"")</f>
        <v>38219</v>
      </c>
      <c r="Y305">
        <f>IFERROR(IFERROR(VLOOKUP(A305,'2022-2021'!$B$3:$LN$4660,109,0),"")+IFERROR(VLOOKUP(A305,'2022-2021'!$B$3:$LN$4660,93,0),""),"")</f>
        <v>46365</v>
      </c>
      <c r="Z305">
        <f>IFERROR((IFERROR(VLOOKUP(A305,'2024-2023'!$B$3:$LN$4660,110,0),"")+IFERROR(VLOOKUP(A305,'2024-2023'!$B$3:$LN$4660,94,0),"")),"")</f>
        <v>74611</v>
      </c>
      <c r="AA305">
        <f>IFERROR((IFERROR(VLOOKUP(A305,'2024-2023'!$B$3:$LN$4660,93,0),"")+IFERROR(VLOOKUP(A305,'2024-2023'!$B$3:$LN$4660,109,0),"")),"")</f>
        <v>126967</v>
      </c>
      <c r="AB305">
        <f>IFERROR((IFERROR(VLOOKUP(A305,'2020-2019'!$B$3:$LN$466,'2020-2019'!$CV$1,0),"")),"")</f>
        <v>14671</v>
      </c>
      <c r="AC305">
        <f>IFERROR((IFERROR(VLOOKUP(A305,'2022-2021'!$B$3:$LN$4660,100,0),"")),"")</f>
        <v>14853</v>
      </c>
      <c r="AD305">
        <f>IFERROR((IFERROR(VLOOKUP(A305,'2022-2021'!$B$3:$LN$4660,99,0),"")),"")</f>
        <v>-6316</v>
      </c>
      <c r="AE305">
        <f>IFERROR((IFERROR(VLOOKUP(A305,'2024-2023'!$B$3:$LN$4660,100,0),"")),"")</f>
        <v>-17525</v>
      </c>
      <c r="AF305">
        <f>IFERROR(VLOOKUP(A305,'2024-2023'!$B$3:$LN$4660,99,0),"")</f>
        <v>-13410</v>
      </c>
      <c r="AG305">
        <f>IFERROR((IFERROR(VLOOKUP(A305,'2020-2019'!$B$3:$LN$4660,'2020-2019'!$X$1,0),"")+IFERROR(VLOOKUP(A305,'2020-2019'!$B$3:$LN$4660,'2020-2019'!$AN$1,0),"")),"")</f>
        <v>0</v>
      </c>
      <c r="AH305">
        <f>IFERROR((IFERROR(VLOOKUP(A305,'2022-2021'!$B$3:$LN$4660,24,0),"")+IFERROR(VLOOKUP(A305,'2022-2021'!$B$3:$LN$4660,40,0),"")),"")</f>
        <v>0</v>
      </c>
      <c r="AI305">
        <f>IFERROR((IFERROR(VLOOKUP(A305,'2022-2021'!$B$3:$LN$4660,23,0),"")+IFERROR(VLOOKUP(A305,'2022-2021'!$B$3:$LN$4660,39,0),"")),"")</f>
        <v>0</v>
      </c>
      <c r="AJ305">
        <f>IFERROR((IFERROR(VLOOKUP(A305,'2024-2023'!$B$3:$LN$4660,24,0),"")+IFERROR(VLOOKUP(A305,'2024-2023'!$B$3:$LN$4660,40,0),"")),"")</f>
        <v>0</v>
      </c>
      <c r="AK305">
        <f>IFERROR((IFERROR(VLOOKUP(A305,'2024-2023'!$B$3:$LN$4660,23,0),"")+IFERROR(VLOOKUP(A305,'2024-2023'!$B$3:$LN$4660,39,0),"")),"")</f>
        <v>0</v>
      </c>
      <c r="AL305">
        <f>IFERROR(VLOOKUP(A305,'2020-2019'!$B$3:$LN$466,'2020-2019'!$AM$1,0),"")</f>
        <v>23445</v>
      </c>
      <c r="AM305">
        <f>IFERROR(VLOOKUP(A305,'2022-2021'!$B$3:$LN$4660,38,0),"")</f>
        <v>26737</v>
      </c>
      <c r="AN305">
        <f>IFERROR(VLOOKUP(A305,'2022-2021'!$B$3:$LN$4660,37,0),"")</f>
        <v>47047</v>
      </c>
      <c r="AO305">
        <f>IFERROR(VLOOKUP(A305,'2024-2023'!$B$3:$LN$4660,38,0),"")</f>
        <v>73409</v>
      </c>
      <c r="AP305">
        <f>IFERROR(VLOOKUP(A305,'2024-2023'!$B$3:$LN$4660,37,0),"")</f>
        <v>87968</v>
      </c>
      <c r="AQ305">
        <f>IFERROR((IFERROR(VLOOKUP(A305,'2020-2019'!$B$3:$LN$466,'2020-2019'!$BL$1,0),"")+IFERROR(VLOOKUP(A305,'2020-2019'!$B$3:$LN$466,'2020-2019'!$BV$1,0),"")),"")</f>
        <v>10823</v>
      </c>
      <c r="AR305" s="5">
        <f t="shared" si="35"/>
        <v>3.6019999999999999</v>
      </c>
      <c r="AS305" t="str">
        <f>IFERROR(VLOOKUP(A305,риски!$G$2:$H$642,2,0),"")</f>
        <v>низкий</v>
      </c>
      <c r="AT305" t="str">
        <f>IFERROR(VLOOKUP(A305,Реест!A369:$P$30000,15,0),"")</f>
        <v>center-invest.com</v>
      </c>
      <c r="AU305" t="str">
        <f>IFERROR(VLOOKUP(A305,old!$A$3:$AU$2001,47,0),"")</f>
        <v>image1001</v>
      </c>
      <c r="AV305" s="3" t="str">
        <f t="shared" si="36"/>
        <v/>
      </c>
      <c r="AW305" t="str">
        <f t="shared" si="30"/>
        <v xml:space="preserve"> ООО «ПКО ЕСВ» зарегистрировано по адресу: Город Москва, вн.тер. г. Муниципальный Округ Мещанский, ул Неглинная, дом 14, строение 1А, помещение 1/3. Генеральным директором является Измайлов Андрей Рустямович. Рост доходов компании за 5 лет: 360,2%. Объем заемных средств компании на конец 2024 года: 10823 тыс. руб. ФССП присвоил низкий уровень риска для данного ПКО.</v>
      </c>
      <c r="AX305" t="s">
        <v>22914</v>
      </c>
      <c r="AY305">
        <f>VLOOKUP(A305,'2024-2023'!$B$2:$NY$583,'2024-2023'!$BH$1,0)</f>
        <v>-13805</v>
      </c>
      <c r="AZ305">
        <f>VLOOKUP(A305,'2024-2023'!$B$2:$NY$583,71,0)</f>
        <v>0</v>
      </c>
      <c r="BA305">
        <f>VLOOKUP(A305,'2024-2023'!$B$2:$NY$583,79,0)</f>
        <v>0</v>
      </c>
      <c r="BB305">
        <f t="shared" si="31"/>
        <v>0</v>
      </c>
      <c r="BC305" s="6">
        <f t="shared" si="32"/>
        <v>0.72039999999999993</v>
      </c>
      <c r="BD305" s="6">
        <f t="shared" si="33"/>
        <v>-0.11643455006425173</v>
      </c>
      <c r="BE305" t="str">
        <f t="shared" si="34"/>
        <v>Малая фирма</v>
      </c>
    </row>
    <row r="306" spans="1:57">
      <c r="A306" s="10">
        <v>5017123610</v>
      </c>
      <c r="B306">
        <v>429</v>
      </c>
      <c r="C306" t="s">
        <v>2512</v>
      </c>
      <c r="D306">
        <v>5017123610</v>
      </c>
      <c r="E306" t="s">
        <v>14634</v>
      </c>
      <c r="F306" t="s">
        <v>14311</v>
      </c>
      <c r="G306" s="7">
        <v>44039</v>
      </c>
      <c r="H306">
        <v>6</v>
      </c>
      <c r="I306" t="s">
        <v>73</v>
      </c>
      <c r="J306" t="s">
        <v>21250</v>
      </c>
      <c r="K306" t="s">
        <v>5504</v>
      </c>
      <c r="L306" t="s">
        <v>2516</v>
      </c>
      <c r="M306">
        <f>VLOOKUP(D306,УК!$A$1:$B$599,2,0)/1000</f>
        <v>10000</v>
      </c>
      <c r="R306" s="10">
        <f>IFERROR(IFERROR(VLOOKUP(A306,'2020-2019'!$B$3:$LN$466,108,0),"")+IFERROR(VLOOKUP(A306,'2020-2019'!$B$3:$LN$1000,91,0),""),"")</f>
        <v>3812</v>
      </c>
      <c r="S306" s="10">
        <f>IFERROR(IFERROR(VLOOKUP(A306,'2022-2021'!$B$3:$LN$1000,108,0),"")+IFERROR(VLOOKUP(A306,'2022-2021'!$B$3:$LN$1000,92,0),""),"")</f>
        <v>6279</v>
      </c>
      <c r="T306" s="10">
        <f>IFERROR(IFERROR(VLOOKUP(A306,'2022-2021'!$B$3:$LN$1000,107,0),"")+IFERROR(VLOOKUP(A306,'2022-2021'!$B$3:$LN$1000,91,0),""),"")</f>
        <v>2053</v>
      </c>
      <c r="U306" s="10">
        <f>IFERROR(IFERROR(VLOOKUP(A306,'2024-2023'!$B$3:$LN$1000,108,0),"")+IFERROR(VLOOKUP(A306,'2024-2023'!$B$3:$LN$1000,92,0),""),"")</f>
        <v>370</v>
      </c>
      <c r="V306" s="10">
        <f>IFERROR(IFERROR(VLOOKUP(A306,'2024-2023'!$B$3:$LN$1000,107,0),"")+IFERROR(VLOOKUP(A306,'2024-2023'!$B$3:$LN$1000,91,0),""),"")</f>
        <v>654</v>
      </c>
      <c r="W306">
        <f>IFERROR(IFERROR(VLOOKUP(A306,'2020-2019'!$B$3:$LN$4660,93,0),"")+IFERROR(VLOOKUP(A306,'2020-2019'!$B$3:$LN$4660,109,0),""),"")</f>
        <v>2216</v>
      </c>
      <c r="X306">
        <f>IFERROR(IFERROR(VLOOKUP(A306,'2022-2021'!$B$3:$LN$4660,94,0),"")+IFERROR(VLOOKUP(A306,'2022-2021'!$B$3:$LN$4660,110,0),""),"")</f>
        <v>5026</v>
      </c>
      <c r="Y306">
        <f>IFERROR(IFERROR(VLOOKUP(A306,'2022-2021'!$B$3:$LN$4660,109,0),"")+IFERROR(VLOOKUP(A306,'2022-2021'!$B$3:$LN$4660,93,0),""),"")</f>
        <v>1841</v>
      </c>
      <c r="Z306">
        <f>IFERROR((IFERROR(VLOOKUP(A306,'2024-2023'!$B$3:$LN$4660,110,0),"")+IFERROR(VLOOKUP(A306,'2024-2023'!$B$3:$LN$4660,94,0),"")),"")</f>
        <v>503</v>
      </c>
      <c r="AA306">
        <f>IFERROR((IFERROR(VLOOKUP(A306,'2024-2023'!$B$3:$LN$4660,93,0),"")+IFERROR(VLOOKUP(A306,'2024-2023'!$B$3:$LN$4660,109,0),"")),"")</f>
        <v>714</v>
      </c>
      <c r="AB306">
        <f>IFERROR((IFERROR(VLOOKUP(A306,'2020-2019'!$B$3:$LN$466,'2020-2019'!$CV$1,0),"")),"")</f>
        <v>1277</v>
      </c>
      <c r="AC306">
        <f>IFERROR((IFERROR(VLOOKUP(A306,'2022-2021'!$B$3:$LN$4660,100,0),"")),"")</f>
        <v>907</v>
      </c>
      <c r="AD306">
        <f>IFERROR((IFERROR(VLOOKUP(A306,'2022-2021'!$B$3:$LN$4660,99,0),"")),"")</f>
        <v>132</v>
      </c>
      <c r="AE306">
        <f>IFERROR((IFERROR(VLOOKUP(A306,'2024-2023'!$B$3:$LN$4660,100,0),"")),"")</f>
        <v>-135</v>
      </c>
      <c r="AF306">
        <f>IFERROR(VLOOKUP(A306,'2024-2023'!$B$3:$LN$4660,99,0),"")</f>
        <v>-64</v>
      </c>
      <c r="AG306">
        <f>IFERROR((IFERROR(VLOOKUP(A306,'2020-2019'!$B$3:$LN$4660,'2020-2019'!$X$1,0),"")+IFERROR(VLOOKUP(A306,'2020-2019'!$B$3:$LN$4660,'2020-2019'!$AN$1,0),"")),"")</f>
        <v>0</v>
      </c>
      <c r="AH306">
        <f>IFERROR((IFERROR(VLOOKUP(A306,'2022-2021'!$B$3:$LN$4660,24,0),"")+IFERROR(VLOOKUP(A306,'2022-2021'!$B$3:$LN$4660,40,0),"")),"")</f>
        <v>0</v>
      </c>
      <c r="AI306">
        <f>IFERROR((IFERROR(VLOOKUP(A306,'2022-2021'!$B$3:$LN$4660,23,0),"")+IFERROR(VLOOKUP(A306,'2022-2021'!$B$3:$LN$4660,39,0),"")),"")</f>
        <v>0</v>
      </c>
      <c r="AJ306">
        <f>IFERROR((IFERROR(VLOOKUP(A306,'2024-2023'!$B$3:$LN$4660,24,0),"")+IFERROR(VLOOKUP(A306,'2024-2023'!$B$3:$LN$4660,40,0),"")),"")</f>
        <v>0</v>
      </c>
      <c r="AK306">
        <f>IFERROR((IFERROR(VLOOKUP(A306,'2024-2023'!$B$3:$LN$4660,23,0),"")+IFERROR(VLOOKUP(A306,'2024-2023'!$B$3:$LN$4660,39,0),"")),"")</f>
        <v>0</v>
      </c>
      <c r="AL306">
        <f>IFERROR(VLOOKUP(A306,'2020-2019'!$B$3:$LN$466,'2020-2019'!$AM$1,0),"")</f>
        <v>0</v>
      </c>
      <c r="AM306">
        <f>IFERROR(VLOOKUP(A306,'2022-2021'!$B$3:$LN$4660,38,0),"")</f>
        <v>12453</v>
      </c>
      <c r="AN306">
        <f>IFERROR(VLOOKUP(A306,'2022-2021'!$B$3:$LN$4660,37,0),"")</f>
        <v>12639</v>
      </c>
      <c r="AO306">
        <f>IFERROR(VLOOKUP(A306,'2024-2023'!$B$3:$LN$4660,38,0),"")</f>
        <v>12347</v>
      </c>
      <c r="AP306">
        <f>IFERROR(VLOOKUP(A306,'2024-2023'!$B$3:$LN$4660,37,0),"")</f>
        <v>12446</v>
      </c>
      <c r="AQ306">
        <f>IFERROR((IFERROR(VLOOKUP(A306,'2020-2019'!$B$3:$LN$466,'2020-2019'!$BL$1,0),"")+IFERROR(VLOOKUP(A306,'2020-2019'!$B$3:$LN$466,'2020-2019'!$BV$1,0),"")),"")</f>
        <v>0</v>
      </c>
      <c r="AR306" s="5">
        <f t="shared" si="35"/>
        <v>0.17199999999999999</v>
      </c>
      <c r="AS306" t="str">
        <f>IFERROR(VLOOKUP(A306,риски!$G$2:$H$642,2,0),"")</f>
        <v>низкий</v>
      </c>
      <c r="AT306" t="str">
        <f>IFERROR(VLOOKUP(A306,Реест!A370:$P$30000,15,0),"")</f>
        <v>sikura.ru</v>
      </c>
      <c r="AU306" t="str">
        <f>IFERROR(VLOOKUP(A306,old!$A$3:$AU$2001,47,0),"")</f>
        <v>image348</v>
      </c>
      <c r="AV306" s="3" t="str">
        <f t="shared" si="36"/>
        <v/>
      </c>
      <c r="AW306" t="str">
        <f t="shared" si="30"/>
        <v xml:space="preserve"> ООО «ПКО «СИКУРА» зарегистрировано по адресу: 143512, Московская обл, г Истра, д Духанино, тер. КП Духанино-4, 120, Помещение 27. Генеральным директором является Барденков Александр Львович. Рост доходов компании за 5 лет: 17,2%. ФССП присвоил низкий уровень риска для данного ПКО.</v>
      </c>
      <c r="AX306" t="s">
        <v>22917</v>
      </c>
      <c r="AY306">
        <f>VLOOKUP(A306,'2024-2023'!$B$2:$NY$583,'2024-2023'!$BH$1,0)</f>
        <v>12115</v>
      </c>
      <c r="AZ306">
        <f>VLOOKUP(A306,'2024-2023'!$B$2:$NY$583,71,0)</f>
        <v>0</v>
      </c>
      <c r="BA306">
        <f>VLOOKUP(A306,'2024-2023'!$B$2:$NY$583,79,0)</f>
        <v>0</v>
      </c>
      <c r="BB306">
        <f t="shared" si="31"/>
        <v>0</v>
      </c>
      <c r="BC306" s="6">
        <f t="shared" si="32"/>
        <v>3.44E-2</v>
      </c>
      <c r="BD306" s="6">
        <f t="shared" si="33"/>
        <v>-9.7859327217125383E-2</v>
      </c>
      <c r="BE306" t="str">
        <f t="shared" si="34"/>
        <v>Малая фирма</v>
      </c>
    </row>
    <row r="307" spans="1:57">
      <c r="A307" s="10">
        <v>6678094769</v>
      </c>
      <c r="B307">
        <v>360</v>
      </c>
      <c r="C307" t="s">
        <v>2519</v>
      </c>
      <c r="D307">
        <v>6678094769</v>
      </c>
      <c r="E307" t="s">
        <v>14635</v>
      </c>
      <c r="F307" t="s">
        <v>14312</v>
      </c>
      <c r="G307" s="7">
        <v>43319</v>
      </c>
      <c r="H307">
        <v>8</v>
      </c>
      <c r="I307" t="s">
        <v>73</v>
      </c>
      <c r="J307" t="s">
        <v>5342</v>
      </c>
      <c r="K307" t="s">
        <v>5341</v>
      </c>
      <c r="L307" t="s">
        <v>4078</v>
      </c>
      <c r="M307">
        <f>VLOOKUP(D307,УК!$A$1:$B$599,2,0)/1000</f>
        <v>10000</v>
      </c>
      <c r="R307" s="10">
        <f>IFERROR(IFERROR(VLOOKUP(A307,'2020-2019'!$B$3:$LN$466,108,0),"")+IFERROR(VLOOKUP(A307,'2020-2019'!$B$3:$LN$1000,91,0),""),"")</f>
        <v>0</v>
      </c>
      <c r="S307" s="10">
        <f>IFERROR(IFERROR(VLOOKUP(A307,'2022-2021'!$B$3:$LN$1000,108,0),"")+IFERROR(VLOOKUP(A307,'2022-2021'!$B$3:$LN$1000,92,0),""),"")</f>
        <v>3786</v>
      </c>
      <c r="T307" s="10">
        <f>IFERROR(IFERROR(VLOOKUP(A307,'2022-2021'!$B$3:$LN$1000,107,0),"")+IFERROR(VLOOKUP(A307,'2022-2021'!$B$3:$LN$1000,91,0),""),"")</f>
        <v>4944</v>
      </c>
      <c r="U307" s="10">
        <f>IFERROR(IFERROR(VLOOKUP(A307,'2024-2023'!$B$3:$LN$1000,108,0),"")+IFERROR(VLOOKUP(A307,'2024-2023'!$B$3:$LN$1000,92,0),""),"")</f>
        <v>7652</v>
      </c>
      <c r="V307" s="10">
        <f>IFERROR(IFERROR(VLOOKUP(A307,'2024-2023'!$B$3:$LN$1000,107,0),"")+IFERROR(VLOOKUP(A307,'2024-2023'!$B$3:$LN$1000,91,0),""),"")</f>
        <v>9488</v>
      </c>
      <c r="W307">
        <f>IFERROR(IFERROR(VLOOKUP(A307,'2020-2019'!$B$3:$LN$4660,93,0),"")+IFERROR(VLOOKUP(A307,'2020-2019'!$B$3:$LN$4660,109,0),""),"")</f>
        <v>0</v>
      </c>
      <c r="X307">
        <f>IFERROR(IFERROR(VLOOKUP(A307,'2022-2021'!$B$3:$LN$4660,94,0),"")+IFERROR(VLOOKUP(A307,'2022-2021'!$B$3:$LN$4660,110,0),""),"")</f>
        <v>3302</v>
      </c>
      <c r="Y307">
        <f>IFERROR(IFERROR(VLOOKUP(A307,'2022-2021'!$B$3:$LN$4660,109,0),"")+IFERROR(VLOOKUP(A307,'2022-2021'!$B$3:$LN$4660,93,0),""),"")</f>
        <v>4624</v>
      </c>
      <c r="Z307">
        <f>IFERROR((IFERROR(VLOOKUP(A307,'2024-2023'!$B$3:$LN$4660,110,0),"")+IFERROR(VLOOKUP(A307,'2024-2023'!$B$3:$LN$4660,94,0),"")),"")</f>
        <v>6810</v>
      </c>
      <c r="AA307">
        <f>IFERROR((IFERROR(VLOOKUP(A307,'2024-2023'!$B$3:$LN$4660,93,0),"")+IFERROR(VLOOKUP(A307,'2024-2023'!$B$3:$LN$4660,109,0),"")),"")</f>
        <v>7954</v>
      </c>
      <c r="AB307">
        <f>IFERROR((IFERROR(VLOOKUP(A307,'2020-2019'!$B$3:$LN$466,'2020-2019'!$CV$1,0),"")),"")</f>
        <v>0</v>
      </c>
      <c r="AC307">
        <f>IFERROR((IFERROR(VLOOKUP(A307,'2022-2021'!$B$3:$LN$4660,100,0),"")),"")</f>
        <v>434</v>
      </c>
      <c r="AD307">
        <f>IFERROR((IFERROR(VLOOKUP(A307,'2022-2021'!$B$3:$LN$4660,99,0),"")),"")</f>
        <v>282</v>
      </c>
      <c r="AE307">
        <f>IFERROR((IFERROR(VLOOKUP(A307,'2024-2023'!$B$3:$LN$4660,100,0),"")),"")</f>
        <v>763</v>
      </c>
      <c r="AF307">
        <f>IFERROR(VLOOKUP(A307,'2024-2023'!$B$3:$LN$4660,99,0),"")</f>
        <v>1412</v>
      </c>
      <c r="AG307">
        <f>IFERROR((IFERROR(VLOOKUP(A307,'2020-2019'!$B$3:$LN$4660,'2020-2019'!$X$1,0),"")+IFERROR(VLOOKUP(A307,'2020-2019'!$B$3:$LN$4660,'2020-2019'!$AN$1,0),"")),"")</f>
        <v>0</v>
      </c>
      <c r="AH307">
        <f>IFERROR((IFERROR(VLOOKUP(A307,'2022-2021'!$B$3:$LN$4660,24,0),"")+IFERROR(VLOOKUP(A307,'2022-2021'!$B$3:$LN$4660,40,0),"")),"")</f>
        <v>6254</v>
      </c>
      <c r="AI307">
        <f>IFERROR((IFERROR(VLOOKUP(A307,'2022-2021'!$B$3:$LN$4660,23,0),"")+IFERROR(VLOOKUP(A307,'2022-2021'!$B$3:$LN$4660,39,0),"")),"")</f>
        <v>6254</v>
      </c>
      <c r="AJ307">
        <f>IFERROR((IFERROR(VLOOKUP(A307,'2024-2023'!$B$3:$LN$4660,24,0),"")+IFERROR(VLOOKUP(A307,'2024-2023'!$B$3:$LN$4660,40,0),"")),"")</f>
        <v>6254</v>
      </c>
      <c r="AK307">
        <f>IFERROR((IFERROR(VLOOKUP(A307,'2024-2023'!$B$3:$LN$4660,23,0),"")+IFERROR(VLOOKUP(A307,'2024-2023'!$B$3:$LN$4660,39,0),"")),"")</f>
        <v>6254</v>
      </c>
      <c r="AL307">
        <f>IFERROR(VLOOKUP(A307,'2020-2019'!$B$3:$LN$466,'2020-2019'!$AM$1,0),"")</f>
        <v>10068</v>
      </c>
      <c r="AM307">
        <f>IFERROR(VLOOKUP(A307,'2022-2021'!$B$3:$LN$4660,38,0),"")</f>
        <v>3855</v>
      </c>
      <c r="AN307">
        <f>IFERROR(VLOOKUP(A307,'2022-2021'!$B$3:$LN$4660,37,0),"")</f>
        <v>5205</v>
      </c>
      <c r="AO307">
        <f>IFERROR(VLOOKUP(A307,'2024-2023'!$B$3:$LN$4660,38,0),"")</f>
        <v>5626</v>
      </c>
      <c r="AP307">
        <f>IFERROR(VLOOKUP(A307,'2024-2023'!$B$3:$LN$4660,37,0),"")</f>
        <v>4179</v>
      </c>
      <c r="AQ307">
        <f>IFERROR((IFERROR(VLOOKUP(A307,'2020-2019'!$B$3:$LN$466,'2020-2019'!$BL$1,0),"")+IFERROR(VLOOKUP(A307,'2020-2019'!$B$3:$LN$466,'2020-2019'!$BV$1,0),"")),"")</f>
        <v>0</v>
      </c>
      <c r="AR307" s="5">
        <f t="shared" si="35"/>
        <v>2.5059999999999998</v>
      </c>
      <c r="AS307" t="str">
        <f>IFERROR(VLOOKUP(A307,риски!$G$2:$H$642,2,0),"")</f>
        <v>низкий</v>
      </c>
      <c r="AT307" t="str">
        <f>IFERROR(VLOOKUP(A307,Реест!A371:$P$30000,15,0),"")</f>
        <v>ooomir196.ru</v>
      </c>
      <c r="AU307" t="str">
        <f>IFERROR(VLOOKUP(A307,old!$A$3:$AU$2001,47,0),"")</f>
        <v>image349</v>
      </c>
      <c r="AV307" s="3">
        <f t="shared" si="36"/>
        <v>1</v>
      </c>
      <c r="AW307" t="str">
        <f t="shared" si="30"/>
        <v xml:space="preserve"> ООО ПКО «МИР» зарегистрировано по адресу: 620014, Свердловская обл, г Екатеринбург, ул Шейнкмана, стр 32а, 404. Генеральным директором является Катаев Петр Викторович. Рост доходов компании за 5 лет: 250,6%. Рост финансовых активов компании за 5 лет: 100%. ФССП присвоил низкий уровень риска для данного ПКО.</v>
      </c>
      <c r="AX307" t="s">
        <v>22926</v>
      </c>
      <c r="AY307">
        <f>VLOOKUP(A307,'2024-2023'!$B$2:$NY$583,'2024-2023'!$BH$1,0)</f>
        <v>12431</v>
      </c>
      <c r="AZ307">
        <f>VLOOKUP(A307,'2024-2023'!$B$2:$NY$583,71,0)</f>
        <v>0</v>
      </c>
      <c r="BA307">
        <f>VLOOKUP(A307,'2024-2023'!$B$2:$NY$583,79,0)</f>
        <v>566</v>
      </c>
      <c r="BB307">
        <f t="shared" si="31"/>
        <v>4.5531332957927759E-2</v>
      </c>
      <c r="BC307" s="6">
        <f t="shared" si="32"/>
        <v>0.50119999999999998</v>
      </c>
      <c r="BD307" s="6">
        <f t="shared" si="33"/>
        <v>0.14881956155143339</v>
      </c>
      <c r="BE307" t="str">
        <f t="shared" si="34"/>
        <v>Малая фирма</v>
      </c>
    </row>
    <row r="308" spans="1:57">
      <c r="A308" s="10">
        <v>2105005264</v>
      </c>
      <c r="B308">
        <v>306</v>
      </c>
      <c r="C308" t="s">
        <v>2526</v>
      </c>
      <c r="D308">
        <v>2105005264</v>
      </c>
      <c r="E308" t="s">
        <v>14636</v>
      </c>
      <c r="F308" t="s">
        <v>14313</v>
      </c>
      <c r="G308" s="7">
        <v>39967</v>
      </c>
      <c r="H308">
        <v>17</v>
      </c>
      <c r="I308" t="s">
        <v>73</v>
      </c>
      <c r="J308" t="s">
        <v>5353</v>
      </c>
      <c r="K308" t="s">
        <v>5353</v>
      </c>
      <c r="L308" t="s">
        <v>4050</v>
      </c>
      <c r="M308">
        <f>VLOOKUP(D308,УК!$A$1:$B$599,2,0)/1000</f>
        <v>10</v>
      </c>
      <c r="R308" s="10">
        <f>IFERROR(IFERROR(VLOOKUP(A308,'2020-2019'!$B$3:$LN$466,108,0),"")+IFERROR(VLOOKUP(A308,'2020-2019'!$B$3:$LN$1000,91,0),""),"")</f>
        <v>3918</v>
      </c>
      <c r="S308" s="10">
        <f>IFERROR(IFERROR(VLOOKUP(A308,'2022-2021'!$B$3:$LN$1000,108,0),"")+IFERROR(VLOOKUP(A308,'2022-2021'!$B$3:$LN$1000,92,0),""),"")</f>
        <v>3051</v>
      </c>
      <c r="T308" s="10">
        <f>IFERROR(IFERROR(VLOOKUP(A308,'2022-2021'!$B$3:$LN$1000,107,0),"")+IFERROR(VLOOKUP(A308,'2022-2021'!$B$3:$LN$1000,91,0),""),"")</f>
        <v>12422</v>
      </c>
      <c r="U308" s="10">
        <f>IFERROR(IFERROR(VLOOKUP(A308,'2024-2023'!$B$3:$LN$1000,108,0),"")+IFERROR(VLOOKUP(A308,'2024-2023'!$B$3:$LN$1000,92,0),""),"")</f>
        <v>14476</v>
      </c>
      <c r="V308" s="10">
        <f>IFERROR(IFERROR(VLOOKUP(A308,'2024-2023'!$B$3:$LN$1000,107,0),"")+IFERROR(VLOOKUP(A308,'2024-2023'!$B$3:$LN$1000,91,0),""),"")</f>
        <v>8948</v>
      </c>
      <c r="W308">
        <f>IFERROR(IFERROR(VLOOKUP(A308,'2020-2019'!$B$3:$LN$4660,93,0),"")+IFERROR(VLOOKUP(A308,'2020-2019'!$B$3:$LN$4660,109,0),""),"")</f>
        <v>10100</v>
      </c>
      <c r="X308">
        <f>IFERROR(IFERROR(VLOOKUP(A308,'2022-2021'!$B$3:$LN$4660,94,0),"")+IFERROR(VLOOKUP(A308,'2022-2021'!$B$3:$LN$4660,110,0),""),"")</f>
        <v>825</v>
      </c>
      <c r="Y308">
        <f>IFERROR(IFERROR(VLOOKUP(A308,'2022-2021'!$B$3:$LN$4660,109,0),"")+IFERROR(VLOOKUP(A308,'2022-2021'!$B$3:$LN$4660,93,0),""),"")</f>
        <v>2879</v>
      </c>
      <c r="Z308">
        <f>IFERROR((IFERROR(VLOOKUP(A308,'2024-2023'!$B$3:$LN$4660,110,0),"")+IFERROR(VLOOKUP(A308,'2024-2023'!$B$3:$LN$4660,94,0),"")),"")</f>
        <v>2995</v>
      </c>
      <c r="AA308">
        <f>IFERROR((IFERROR(VLOOKUP(A308,'2024-2023'!$B$3:$LN$4660,93,0),"")+IFERROR(VLOOKUP(A308,'2024-2023'!$B$3:$LN$4660,109,0),"")),"")</f>
        <v>1606</v>
      </c>
      <c r="AB308">
        <f>IFERROR((IFERROR(VLOOKUP(A308,'2020-2019'!$B$3:$LN$466,'2020-2019'!$CV$1,0),"")),"")</f>
        <v>3614</v>
      </c>
      <c r="AC308">
        <f>IFERROR((IFERROR(VLOOKUP(A308,'2022-2021'!$B$3:$LN$4660,100,0),"")),"")</f>
        <v>2192</v>
      </c>
      <c r="AD308">
        <f>IFERROR((IFERROR(VLOOKUP(A308,'2022-2021'!$B$3:$LN$4660,99,0),"")),"")</f>
        <v>9337</v>
      </c>
      <c r="AE308">
        <f>IFERROR((IFERROR(VLOOKUP(A308,'2024-2023'!$B$3:$LN$4660,100,0),"")),"")</f>
        <v>11127</v>
      </c>
      <c r="AF308">
        <f>IFERROR(VLOOKUP(A308,'2024-2023'!$B$3:$LN$4660,99,0),"")</f>
        <v>6805</v>
      </c>
      <c r="AG308">
        <f>IFERROR((IFERROR(VLOOKUP(A308,'2020-2019'!$B$3:$LN$4660,'2020-2019'!$X$1,0),"")+IFERROR(VLOOKUP(A308,'2020-2019'!$B$3:$LN$4660,'2020-2019'!$AN$1,0),"")),"")</f>
        <v>0</v>
      </c>
      <c r="AH308">
        <f>IFERROR((IFERROR(VLOOKUP(A308,'2022-2021'!$B$3:$LN$4660,24,0),"")+IFERROR(VLOOKUP(A308,'2022-2021'!$B$3:$LN$4660,40,0),"")),"")</f>
        <v>0</v>
      </c>
      <c r="AI308">
        <f>IFERROR((IFERROR(VLOOKUP(A308,'2022-2021'!$B$3:$LN$4660,23,0),"")+IFERROR(VLOOKUP(A308,'2022-2021'!$B$3:$LN$4660,39,0),"")),"")</f>
        <v>0</v>
      </c>
      <c r="AJ308">
        <f>IFERROR((IFERROR(VLOOKUP(A308,'2024-2023'!$B$3:$LN$4660,24,0),"")+IFERROR(VLOOKUP(A308,'2024-2023'!$B$3:$LN$4660,40,0),"")),"")</f>
        <v>0</v>
      </c>
      <c r="AK308">
        <f>IFERROR((IFERROR(VLOOKUP(A308,'2024-2023'!$B$3:$LN$4660,23,0),"")+IFERROR(VLOOKUP(A308,'2024-2023'!$B$3:$LN$4660,39,0),"")),"")</f>
        <v>0</v>
      </c>
      <c r="AL308">
        <f>IFERROR(VLOOKUP(A308,'2020-2019'!$B$3:$LN$466,'2020-2019'!$AM$1,0),"")</f>
        <v>12153</v>
      </c>
      <c r="AM308">
        <f>IFERROR(VLOOKUP(A308,'2022-2021'!$B$3:$LN$4660,38,0),"")</f>
        <v>24370</v>
      </c>
      <c r="AN308">
        <f>IFERROR(VLOOKUP(A308,'2022-2021'!$B$3:$LN$4660,37,0),"")</f>
        <v>33480</v>
      </c>
      <c r="AO308">
        <f>IFERROR(VLOOKUP(A308,'2024-2023'!$B$3:$LN$4660,38,0),"")</f>
        <v>41999</v>
      </c>
      <c r="AP308">
        <f>IFERROR(VLOOKUP(A308,'2024-2023'!$B$3:$LN$4660,37,0),"")</f>
        <v>33055</v>
      </c>
      <c r="AQ308">
        <f>IFERROR((IFERROR(VLOOKUP(A308,'2020-2019'!$B$3:$LN$466,'2020-2019'!$BL$1,0),"")+IFERROR(VLOOKUP(A308,'2020-2019'!$B$3:$LN$466,'2020-2019'!$BV$1,0),"")),"")</f>
        <v>0</v>
      </c>
      <c r="AR308" s="5">
        <f t="shared" si="35"/>
        <v>2.2839999999999998</v>
      </c>
      <c r="AS308" t="str">
        <f>IFERROR(VLOOKUP(A308,риски!$G$2:$H$642,2,0),"")</f>
        <v>низкий</v>
      </c>
      <c r="AT308" t="str">
        <f>IFERROR(VLOOKUP(A308,Реест!A372:$P$30000,15,0),"")</f>
        <v xml:space="preserve"> arkan21.ru</v>
      </c>
      <c r="AU308" t="str">
        <f>IFERROR(VLOOKUP(A308,old!$A$3:$AU$2001,47,0),"")</f>
        <v>image1001</v>
      </c>
      <c r="AV308" s="3" t="str">
        <f t="shared" si="36"/>
        <v/>
      </c>
      <c r="AW308" t="str">
        <f t="shared" si="30"/>
        <v xml:space="preserve"> ООО «ПКО «Аркан» зарегистрировано по адресу: г. Чебоксары, пр-кт И.Я.Яковлева, Д. 3, Литера А, ПОМЕЩ. 2, 428020. Генеральным директором является Михейкин Александр Александрович. Рост доходов компании за 5 лет: 228,4%. ФССП присвоил низкий уровень риска для данного ПКО.</v>
      </c>
      <c r="AX308" t="s">
        <v>22943</v>
      </c>
      <c r="AY308">
        <f>VLOOKUP(A308,'2024-2023'!$B$2:$NY$583,'2024-2023'!$BH$1,0)</f>
        <v>35849</v>
      </c>
      <c r="AZ308">
        <f>VLOOKUP(A308,'2024-2023'!$B$2:$NY$583,71,0)</f>
        <v>0</v>
      </c>
      <c r="BA308">
        <f>VLOOKUP(A308,'2024-2023'!$B$2:$NY$583,79,0)</f>
        <v>0</v>
      </c>
      <c r="BB308">
        <f t="shared" si="31"/>
        <v>0</v>
      </c>
      <c r="BC308" s="6">
        <f t="shared" si="32"/>
        <v>0.45679999999999998</v>
      </c>
      <c r="BD308" s="6">
        <f t="shared" si="33"/>
        <v>0.76050514081358966</v>
      </c>
      <c r="BE308" t="str">
        <f t="shared" si="34"/>
        <v>Малая фирма</v>
      </c>
    </row>
    <row r="309" spans="1:57">
      <c r="A309" s="10">
        <v>6672302726</v>
      </c>
      <c r="B309">
        <v>5</v>
      </c>
      <c r="C309" t="s">
        <v>2538</v>
      </c>
      <c r="D309">
        <v>6672302726</v>
      </c>
      <c r="E309" t="s">
        <v>14638</v>
      </c>
      <c r="F309" t="s">
        <v>14315</v>
      </c>
      <c r="G309" s="7">
        <v>40070</v>
      </c>
      <c r="H309">
        <v>16</v>
      </c>
      <c r="I309" t="s">
        <v>73</v>
      </c>
      <c r="J309" t="s">
        <v>20664</v>
      </c>
      <c r="K309" t="s">
        <v>20663</v>
      </c>
      <c r="L309" t="s">
        <v>2542</v>
      </c>
      <c r="M309">
        <f>VLOOKUP(D309,УК!$A$1:$B$599,2,0)/1000</f>
        <v>10</v>
      </c>
      <c r="R309" s="10">
        <f>IFERROR(IFERROR(VLOOKUP(A309,'2020-2019'!$B$3:$LN$466,108,0),"")+IFERROR(VLOOKUP(A309,'2020-2019'!$B$3:$LN$1000,91,0),""),"")</f>
        <v>3566972</v>
      </c>
      <c r="S309" s="10">
        <f>IFERROR(IFERROR(VLOOKUP(A309,'2022-2021'!$B$3:$LN$1000,108,0),"")+IFERROR(VLOOKUP(A309,'2022-2021'!$B$3:$LN$1000,92,0),""),"")</f>
        <v>4673205</v>
      </c>
      <c r="T309" s="10">
        <f>IFERROR(IFERROR(VLOOKUP(A309,'2022-2021'!$B$3:$LN$1000,107,0),"")+IFERROR(VLOOKUP(A309,'2022-2021'!$B$3:$LN$1000,91,0),""),"")</f>
        <v>3611889</v>
      </c>
      <c r="U309" s="10">
        <f>IFERROR(IFERROR(VLOOKUP(A309,'2024-2023'!$B$3:$LN$1000,108,0),"")+IFERROR(VLOOKUP(A309,'2024-2023'!$B$3:$LN$1000,92,0),""),"")</f>
        <v>6243476</v>
      </c>
      <c r="V309" s="10">
        <f>IFERROR(IFERROR(VLOOKUP(A309,'2024-2023'!$B$3:$LN$1000,107,0),"")+IFERROR(VLOOKUP(A309,'2024-2023'!$B$3:$LN$1000,91,0),""),"")</f>
        <v>1394242</v>
      </c>
      <c r="W309">
        <f>IFERROR(IFERROR(VLOOKUP(A309,'2020-2019'!$B$3:$LN$4660,93,0),"")+IFERROR(VLOOKUP(A309,'2020-2019'!$B$3:$LN$4660,109,0),""),"")</f>
        <v>3316056</v>
      </c>
      <c r="X309">
        <f>IFERROR(IFERROR(VLOOKUP(A309,'2022-2021'!$B$3:$LN$4660,94,0),"")+IFERROR(VLOOKUP(A309,'2022-2021'!$B$3:$LN$4660,110,0),""),"")</f>
        <v>4521453</v>
      </c>
      <c r="Y309">
        <f>IFERROR(IFERROR(VLOOKUP(A309,'2022-2021'!$B$3:$LN$4660,109,0),"")+IFERROR(VLOOKUP(A309,'2022-2021'!$B$3:$LN$4660,93,0),""),"")</f>
        <v>2810324</v>
      </c>
      <c r="Z309">
        <f>IFERROR((IFERROR(VLOOKUP(A309,'2024-2023'!$B$3:$LN$4660,110,0),"")+IFERROR(VLOOKUP(A309,'2024-2023'!$B$3:$LN$4660,94,0),"")),"")</f>
        <v>5403598</v>
      </c>
      <c r="AA309">
        <f>IFERROR((IFERROR(VLOOKUP(A309,'2024-2023'!$B$3:$LN$4660,93,0),"")+IFERROR(VLOOKUP(A309,'2024-2023'!$B$3:$LN$4660,109,0),"")),"")</f>
        <v>493549</v>
      </c>
      <c r="AB309">
        <f>IFERROR((IFERROR(VLOOKUP(A309,'2020-2019'!$B$3:$LN$466,'2020-2019'!$CV$1,0),"")),"")</f>
        <v>142296</v>
      </c>
      <c r="AC309">
        <f>IFERROR((IFERROR(VLOOKUP(A309,'2022-2021'!$B$3:$LN$4660,100,0),"")),"")</f>
        <v>5951</v>
      </c>
      <c r="AD309">
        <f>IFERROR((IFERROR(VLOOKUP(A309,'2022-2021'!$B$3:$LN$4660,99,0),"")),"")</f>
        <v>12656</v>
      </c>
      <c r="AE309">
        <f>IFERROR((IFERROR(VLOOKUP(A309,'2024-2023'!$B$3:$LN$4660,100,0),"")),"")</f>
        <v>17407</v>
      </c>
      <c r="AF309">
        <f>IFERROR(VLOOKUP(A309,'2024-2023'!$B$3:$LN$4660,99,0),"")</f>
        <v>-86162</v>
      </c>
      <c r="AG309">
        <f>IFERROR((IFERROR(VLOOKUP(A309,'2020-2019'!$B$3:$LN$4660,'2020-2019'!$X$1,0),"")+IFERROR(VLOOKUP(A309,'2020-2019'!$B$3:$LN$4660,'2020-2019'!$AN$1,0),"")),"")</f>
        <v>6827666</v>
      </c>
      <c r="AH309">
        <f>IFERROR((IFERROR(VLOOKUP(A309,'2022-2021'!$B$3:$LN$4660,24,0),"")+IFERROR(VLOOKUP(A309,'2022-2021'!$B$3:$LN$4660,40,0),"")),"")</f>
        <v>10091197</v>
      </c>
      <c r="AI309">
        <f>IFERROR((IFERROR(VLOOKUP(A309,'2022-2021'!$B$3:$LN$4660,23,0),"")+IFERROR(VLOOKUP(A309,'2022-2021'!$B$3:$LN$4660,39,0),"")),"")</f>
        <v>10480485</v>
      </c>
      <c r="AJ309">
        <f>IFERROR((IFERROR(VLOOKUP(A309,'2024-2023'!$B$3:$LN$4660,24,0),"")+IFERROR(VLOOKUP(A309,'2024-2023'!$B$3:$LN$4660,40,0),"")),"")</f>
        <v>8517263</v>
      </c>
      <c r="AK309">
        <f>IFERROR((IFERROR(VLOOKUP(A309,'2024-2023'!$B$3:$LN$4660,23,0),"")+IFERROR(VLOOKUP(A309,'2024-2023'!$B$3:$LN$4660,39,0),"")),"")</f>
        <v>8583581</v>
      </c>
      <c r="AL309">
        <f>IFERROR(VLOOKUP(A309,'2020-2019'!$B$3:$LN$466,'2020-2019'!$AM$1,0),"")</f>
        <v>818708</v>
      </c>
      <c r="AM309">
        <f>IFERROR(VLOOKUP(A309,'2022-2021'!$B$3:$LN$4660,38,0),"")</f>
        <v>585819</v>
      </c>
      <c r="AN309">
        <f>IFERROR(VLOOKUP(A309,'2022-2021'!$B$3:$LN$4660,37,0),"")</f>
        <v>4047773</v>
      </c>
      <c r="AO309">
        <f>IFERROR(VLOOKUP(A309,'2024-2023'!$B$3:$LN$4660,38,0),"")</f>
        <v>1415320</v>
      </c>
      <c r="AP309">
        <f>IFERROR(VLOOKUP(A309,'2024-2023'!$B$3:$LN$4660,37,0),"")</f>
        <v>1483189</v>
      </c>
      <c r="AQ309">
        <f>IFERROR((IFERROR(VLOOKUP(A309,'2020-2019'!$B$3:$LN$466,'2020-2019'!$BL$1,0),"")+IFERROR(VLOOKUP(A309,'2020-2019'!$B$3:$LN$466,'2020-2019'!$BV$1,0),"")),"")</f>
        <v>5959463</v>
      </c>
      <c r="AR309" s="5">
        <f t="shared" si="35"/>
        <v>0.39100000000000001</v>
      </c>
      <c r="AS309" t="str">
        <f>IFERROR(VLOOKUP(A309,риски!$G$2:$H$642,2,0),"")</f>
        <v>низкий</v>
      </c>
      <c r="AT309" t="str">
        <f>IFERROR(VLOOKUP(A309,Реест!A374:$P$30000,15,0),"")</f>
        <v>cafintrust.ru</v>
      </c>
      <c r="AU309" t="str">
        <f>IFERROR(VLOOKUP(A309,old!$A$3:$AU$2001,47,0),"")</f>
        <v>image350</v>
      </c>
      <c r="AV309" s="3">
        <f t="shared" si="36"/>
        <v>1.2571764641094043</v>
      </c>
      <c r="AW309" t="str">
        <f t="shared" si="30"/>
        <v xml:space="preserve"> ООО «ПКО «ФинТраст» зарегистрировано по адресу: 620026, Свердловская обл, г Екатеринбург, ул Куйбышева, 95, 405. Генеральным директором является Усков Денис Владиславович. Рост доходов компании за 5 лет: 39,1%. Рост финансовых активов компании за 5 лет: 125,72%. Объем заемных средств компании на конец 2024 года: 5959463 тыс. руб. ФССП присвоил низкий уровень риска для данного ПКО.</v>
      </c>
      <c r="AX309" t="s">
        <v>22926</v>
      </c>
      <c r="AY309">
        <f>VLOOKUP(A309,'2024-2023'!$B$2:$NY$583,'2024-2023'!$BH$1,0)</f>
        <v>-672</v>
      </c>
      <c r="AZ309">
        <f>VLOOKUP(A309,'2024-2023'!$B$2:$NY$583,71,0)</f>
        <v>10012498</v>
      </c>
      <c r="BA309">
        <f>VLOOKUP(A309,'2024-2023'!$B$2:$NY$583,79,0)</f>
        <v>87219</v>
      </c>
      <c r="BB309">
        <f t="shared" si="31"/>
        <v>-15029.340773809523</v>
      </c>
      <c r="BC309" s="6">
        <f t="shared" si="32"/>
        <v>7.8200000000000006E-2</v>
      </c>
      <c r="BD309" s="6">
        <f t="shared" si="33"/>
        <v>-6.1798453926936642E-2</v>
      </c>
      <c r="BE309" t="str">
        <f t="shared" si="34"/>
        <v>Средняя фирма</v>
      </c>
    </row>
    <row r="310" spans="1:57">
      <c r="A310" s="10">
        <v>9725038110</v>
      </c>
      <c r="B310">
        <v>391</v>
      </c>
      <c r="C310" t="s">
        <v>2545</v>
      </c>
      <c r="D310">
        <v>9725038110</v>
      </c>
      <c r="E310" t="s">
        <v>14639</v>
      </c>
      <c r="F310" t="s">
        <v>14316</v>
      </c>
      <c r="G310" s="7">
        <v>44130</v>
      </c>
      <c r="H310">
        <v>5</v>
      </c>
      <c r="I310" t="s">
        <v>73</v>
      </c>
      <c r="J310" t="s">
        <v>74</v>
      </c>
      <c r="K310" t="s">
        <v>5471</v>
      </c>
      <c r="L310" t="s">
        <v>2548</v>
      </c>
      <c r="M310">
        <f>VLOOKUP(D310,УК!$A$1:$B$599,2,0)/1000</f>
        <v>20</v>
      </c>
      <c r="R310" s="10" t="str">
        <f>IFERROR(IFERROR(VLOOKUP(A310,'2020-2019'!$B$3:$LN$466,108,0),"")+IFERROR(VLOOKUP(A310,'2020-2019'!$B$3:$LN$1000,91,0),""),"")</f>
        <v/>
      </c>
      <c r="S310" s="10">
        <f>IFERROR(IFERROR(VLOOKUP(A310,'2022-2021'!$B$3:$LN$1000,108,0),"")+IFERROR(VLOOKUP(A310,'2022-2021'!$B$3:$LN$1000,92,0),""),"")</f>
        <v>1557</v>
      </c>
      <c r="T310" s="10">
        <f>IFERROR(IFERROR(VLOOKUP(A310,'2022-2021'!$B$3:$LN$1000,107,0),"")+IFERROR(VLOOKUP(A310,'2022-2021'!$B$3:$LN$1000,91,0),""),"")</f>
        <v>4091</v>
      </c>
      <c r="U310" s="10">
        <f>IFERROR(IFERROR(VLOOKUP(A310,'2024-2023'!$B$3:$LN$1000,108,0),"")+IFERROR(VLOOKUP(A310,'2024-2023'!$B$3:$LN$1000,92,0),""),"")</f>
        <v>4140</v>
      </c>
      <c r="V310" s="10">
        <f>IFERROR(IFERROR(VLOOKUP(A310,'2024-2023'!$B$3:$LN$1000,107,0),"")+IFERROR(VLOOKUP(A310,'2024-2023'!$B$3:$LN$1000,91,0),""),"")</f>
        <v>1996</v>
      </c>
      <c r="W310" t="str">
        <f>IFERROR(IFERROR(VLOOKUP(A310,'2020-2019'!$B$3:$LN$4660,93,0),"")+IFERROR(VLOOKUP(A310,'2020-2019'!$B$3:$LN$4660,109,0),""),"")</f>
        <v/>
      </c>
      <c r="X310">
        <f>IFERROR(IFERROR(VLOOKUP(A310,'2022-2021'!$B$3:$LN$4660,94,0),"")+IFERROR(VLOOKUP(A310,'2022-2021'!$B$3:$LN$4660,110,0),""),"")</f>
        <v>317</v>
      </c>
      <c r="Y310">
        <f>IFERROR(IFERROR(VLOOKUP(A310,'2022-2021'!$B$3:$LN$4660,109,0),"")+IFERROR(VLOOKUP(A310,'2022-2021'!$B$3:$LN$4660,93,0),""),"")</f>
        <v>303</v>
      </c>
      <c r="Z310">
        <f>IFERROR((IFERROR(VLOOKUP(A310,'2024-2023'!$B$3:$LN$4660,110,0),"")+IFERROR(VLOOKUP(A310,'2024-2023'!$B$3:$LN$4660,94,0),"")),"")</f>
        <v>3122</v>
      </c>
      <c r="AA310">
        <f>IFERROR((IFERROR(VLOOKUP(A310,'2024-2023'!$B$3:$LN$4660,93,0),"")+IFERROR(VLOOKUP(A310,'2024-2023'!$B$3:$LN$4660,109,0),"")),"")</f>
        <v>2040</v>
      </c>
      <c r="AB310" t="str">
        <f>IFERROR((IFERROR(VLOOKUP(A310,'2020-2019'!$B$3:$LN$466,'2020-2019'!$CV$1,0),"")),"")</f>
        <v/>
      </c>
      <c r="AC310">
        <f>IFERROR((IFERROR(VLOOKUP(A310,'2022-2021'!$B$3:$LN$4660,100,0),"")),"")</f>
        <v>-152</v>
      </c>
      <c r="AD310">
        <f>IFERROR((IFERROR(VLOOKUP(A310,'2022-2021'!$B$3:$LN$4660,99,0),"")),"")</f>
        <v>-3511</v>
      </c>
      <c r="AE310">
        <f>IFERROR((IFERROR(VLOOKUP(A310,'2024-2023'!$B$3:$LN$4660,100,0),"")),"")</f>
        <v>826</v>
      </c>
      <c r="AF310">
        <f>IFERROR(VLOOKUP(A310,'2024-2023'!$B$3:$LN$4660,99,0),"")</f>
        <v>-106</v>
      </c>
      <c r="AG310" t="str">
        <f>IFERROR((IFERROR(VLOOKUP(A310,'2020-2019'!$B$3:$LN$4660,'2020-2019'!$X$1,0),"")+IFERROR(VLOOKUP(A310,'2020-2019'!$B$3:$LN$4660,'2020-2019'!$AN$1,0),"")),"")</f>
        <v/>
      </c>
      <c r="AH310">
        <f>IFERROR((IFERROR(VLOOKUP(A310,'2022-2021'!$B$3:$LN$4660,24,0),"")+IFERROR(VLOOKUP(A310,'2022-2021'!$B$3:$LN$4660,40,0),"")),"")</f>
        <v>2701</v>
      </c>
      <c r="AI310">
        <f>IFERROR((IFERROR(VLOOKUP(A310,'2022-2021'!$B$3:$LN$4660,23,0),"")+IFERROR(VLOOKUP(A310,'2022-2021'!$B$3:$LN$4660,39,0),"")),"")</f>
        <v>24724</v>
      </c>
      <c r="AJ310">
        <f>IFERROR((IFERROR(VLOOKUP(A310,'2024-2023'!$B$3:$LN$4660,24,0),"")+IFERROR(VLOOKUP(A310,'2024-2023'!$B$3:$LN$4660,40,0),"")),"")</f>
        <v>9</v>
      </c>
      <c r="AK310">
        <f>IFERROR((IFERROR(VLOOKUP(A310,'2024-2023'!$B$3:$LN$4660,23,0),"")+IFERROR(VLOOKUP(A310,'2024-2023'!$B$3:$LN$4660,39,0),"")),"")</f>
        <v>10</v>
      </c>
      <c r="AL310" t="str">
        <f>IFERROR(VLOOKUP(A310,'2020-2019'!$B$3:$LN$466,'2020-2019'!$AM$1,0),"")</f>
        <v/>
      </c>
      <c r="AM310">
        <f>IFERROR(VLOOKUP(A310,'2022-2021'!$B$3:$LN$4660,38,0),"")</f>
        <v>662</v>
      </c>
      <c r="AN310">
        <f>IFERROR(VLOOKUP(A310,'2022-2021'!$B$3:$LN$4660,37,0),"")</f>
        <v>681</v>
      </c>
      <c r="AO310">
        <f>IFERROR(VLOOKUP(A310,'2024-2023'!$B$3:$LN$4660,38,0),"")</f>
        <v>29701</v>
      </c>
      <c r="AP310">
        <f>IFERROR(VLOOKUP(A310,'2024-2023'!$B$3:$LN$4660,37,0),"")</f>
        <v>29780</v>
      </c>
      <c r="AQ310" t="str">
        <f>IFERROR((IFERROR(VLOOKUP(A310,'2020-2019'!$B$3:$LN$466,'2020-2019'!$BL$1,0),"")+IFERROR(VLOOKUP(A310,'2020-2019'!$B$3:$LN$466,'2020-2019'!$BV$1,0),"")),"")</f>
        <v/>
      </c>
      <c r="AR310" s="5">
        <f t="shared" si="35"/>
        <v>1.282</v>
      </c>
      <c r="AS310" t="str">
        <f>IFERROR(VLOOKUP(A310,риски!$G$2:$H$642,2,0),"")</f>
        <v>низкий</v>
      </c>
      <c r="AT310" t="str">
        <f>IFERROR(VLOOKUP(A310,Реест!A375:$P$30000,15,0),"")</f>
        <v>smartfinansi.ru</v>
      </c>
      <c r="AU310" t="str">
        <f>IFERROR(VLOOKUP(A310,old!$A$3:$AU$2001,47,0),"")</f>
        <v>image352</v>
      </c>
      <c r="AV310" s="3">
        <f t="shared" si="36"/>
        <v>3.7023324694557573E-3</v>
      </c>
      <c r="AW310" t="str">
        <f t="shared" si="30"/>
        <v xml:space="preserve"> АО «СФ» зарегистрировано по адресу: 111033, Москва г., Золоторожский Вал ул., д. 11, строение 26, офис А61/13. Генеральным директором является Матвеев Василий Сергеевич. Рост доходов компании за 5 лет: 128,2%. Рост финансовых активов компании за 5 лет: 0,37%. ФССП присвоил низкий уровень риска для данного ПКО.</v>
      </c>
      <c r="AX310" t="s">
        <v>22957</v>
      </c>
      <c r="AY310">
        <f>VLOOKUP(A310,'2024-2023'!$B$2:$NY$583,'2024-2023'!$BH$1,0)</f>
        <v>29862</v>
      </c>
      <c r="AZ310">
        <f>VLOOKUP(A310,'2024-2023'!$B$2:$NY$583,71,0)</f>
        <v>0</v>
      </c>
      <c r="BA310">
        <f>VLOOKUP(A310,'2024-2023'!$B$2:$NY$583,79,0)</f>
        <v>0</v>
      </c>
      <c r="BB310">
        <f t="shared" si="31"/>
        <v>0</v>
      </c>
      <c r="BC310" s="6">
        <f t="shared" si="32"/>
        <v>0.25640000000000002</v>
      </c>
      <c r="BD310" s="6">
        <f t="shared" si="33"/>
        <v>-5.3106212424849697E-2</v>
      </c>
      <c r="BE310" t="str">
        <f t="shared" si="34"/>
        <v>Малая фирма</v>
      </c>
    </row>
    <row r="311" spans="1:57">
      <c r="A311" s="10">
        <v>9703030100</v>
      </c>
      <c r="B311">
        <v>392</v>
      </c>
      <c r="C311" t="s">
        <v>2551</v>
      </c>
      <c r="D311">
        <v>9703030100</v>
      </c>
      <c r="E311" t="s">
        <v>14640</v>
      </c>
      <c r="F311" t="s">
        <v>14317</v>
      </c>
      <c r="G311" s="7">
        <v>44279</v>
      </c>
      <c r="H311">
        <v>5</v>
      </c>
      <c r="I311" t="s">
        <v>73</v>
      </c>
      <c r="J311" t="s">
        <v>5508</v>
      </c>
      <c r="K311" t="s">
        <v>5507</v>
      </c>
      <c r="L311" t="s">
        <v>4091</v>
      </c>
      <c r="M311">
        <f>VLOOKUP(D311,УК!$A$1:$B$599,2,0)/1000</f>
        <v>10000</v>
      </c>
      <c r="R311" s="10" t="str">
        <f>IFERROR(IFERROR(VLOOKUP(A311,'2020-2019'!$B$3:$LN$466,108,0),"")+IFERROR(VLOOKUP(A311,'2020-2019'!$B$3:$LN$1000,91,0),""),"")</f>
        <v/>
      </c>
      <c r="S311" s="10">
        <f>IFERROR(IFERROR(VLOOKUP(A311,'2022-2021'!$B$3:$LN$1000,108,0),"")+IFERROR(VLOOKUP(A311,'2022-2021'!$B$3:$LN$1000,92,0),""),"")</f>
        <v>1144</v>
      </c>
      <c r="T311" s="10">
        <f>IFERROR(IFERROR(VLOOKUP(A311,'2022-2021'!$B$3:$LN$1000,107,0),"")+IFERROR(VLOOKUP(A311,'2022-2021'!$B$3:$LN$1000,91,0),""),"")</f>
        <v>9667</v>
      </c>
      <c r="U311" s="10">
        <f>IFERROR(IFERROR(VLOOKUP(A311,'2024-2023'!$B$3:$LN$1000,108,0),"")+IFERROR(VLOOKUP(A311,'2024-2023'!$B$3:$LN$1000,92,0),""),"")</f>
        <v>949</v>
      </c>
      <c r="V311" s="10">
        <f>IFERROR(IFERROR(VLOOKUP(A311,'2024-2023'!$B$3:$LN$1000,107,0),"")+IFERROR(VLOOKUP(A311,'2024-2023'!$B$3:$LN$1000,91,0),""),"")</f>
        <v>2467</v>
      </c>
      <c r="W311" t="str">
        <f>IFERROR(IFERROR(VLOOKUP(A311,'2020-2019'!$B$3:$LN$4660,93,0),"")+IFERROR(VLOOKUP(A311,'2020-2019'!$B$3:$LN$4660,109,0),""),"")</f>
        <v/>
      </c>
      <c r="X311">
        <f>IFERROR(IFERROR(VLOOKUP(A311,'2022-2021'!$B$3:$LN$4660,94,0),"")+IFERROR(VLOOKUP(A311,'2022-2021'!$B$3:$LN$4660,110,0),""),"")</f>
        <v>1233</v>
      </c>
      <c r="Y311">
        <f>IFERROR(IFERROR(VLOOKUP(A311,'2022-2021'!$B$3:$LN$4660,109,0),"")+IFERROR(VLOOKUP(A311,'2022-2021'!$B$3:$LN$4660,93,0),""),"")</f>
        <v>7202</v>
      </c>
      <c r="Z311">
        <f>IFERROR((IFERROR(VLOOKUP(A311,'2024-2023'!$B$3:$LN$4660,110,0),"")+IFERROR(VLOOKUP(A311,'2024-2023'!$B$3:$LN$4660,94,0),"")),"")</f>
        <v>1941</v>
      </c>
      <c r="AA311">
        <f>IFERROR((IFERROR(VLOOKUP(A311,'2024-2023'!$B$3:$LN$4660,93,0),"")+IFERROR(VLOOKUP(A311,'2024-2023'!$B$3:$LN$4660,109,0),"")),"")</f>
        <v>1681</v>
      </c>
      <c r="AB311" t="str">
        <f>IFERROR((IFERROR(VLOOKUP(A311,'2020-2019'!$B$3:$LN$466,'2020-2019'!$CV$1,0),"")),"")</f>
        <v/>
      </c>
      <c r="AC311">
        <f>IFERROR((IFERROR(VLOOKUP(A311,'2022-2021'!$B$3:$LN$4660,100,0),"")),"")</f>
        <v>-101</v>
      </c>
      <c r="AD311">
        <f>IFERROR((IFERROR(VLOOKUP(A311,'2022-2021'!$B$3:$LN$4660,99,0),"")),"")</f>
        <v>2390</v>
      </c>
      <c r="AE311">
        <f>IFERROR((IFERROR(VLOOKUP(A311,'2024-2023'!$B$3:$LN$4660,100,0),"")),"")</f>
        <v>-1001</v>
      </c>
      <c r="AF311">
        <f>IFERROR(VLOOKUP(A311,'2024-2023'!$B$3:$LN$4660,99,0),"")</f>
        <v>777</v>
      </c>
      <c r="AG311" t="str">
        <f>IFERROR((IFERROR(VLOOKUP(A311,'2020-2019'!$B$3:$LN$4660,'2020-2019'!$X$1,0),"")+IFERROR(VLOOKUP(A311,'2020-2019'!$B$3:$LN$4660,'2020-2019'!$AN$1,0),"")),"")</f>
        <v/>
      </c>
      <c r="AH311">
        <f>IFERROR((IFERROR(VLOOKUP(A311,'2022-2021'!$B$3:$LN$4660,24,0),"")+IFERROR(VLOOKUP(A311,'2022-2021'!$B$3:$LN$4660,40,0),"")),"")</f>
        <v>42274</v>
      </c>
      <c r="AI311">
        <f>IFERROR((IFERROR(VLOOKUP(A311,'2022-2021'!$B$3:$LN$4660,23,0),"")+IFERROR(VLOOKUP(A311,'2022-2021'!$B$3:$LN$4660,39,0),"")),"")</f>
        <v>48061</v>
      </c>
      <c r="AJ311">
        <f>IFERROR((IFERROR(VLOOKUP(A311,'2024-2023'!$B$3:$LN$4660,24,0),"")+IFERROR(VLOOKUP(A311,'2024-2023'!$B$3:$LN$4660,40,0),"")),"")</f>
        <v>0</v>
      </c>
      <c r="AK311">
        <f>IFERROR((IFERROR(VLOOKUP(A311,'2024-2023'!$B$3:$LN$4660,23,0),"")+IFERROR(VLOOKUP(A311,'2024-2023'!$B$3:$LN$4660,39,0),"")),"")</f>
        <v>0</v>
      </c>
      <c r="AL311" t="str">
        <f>IFERROR(VLOOKUP(A311,'2020-2019'!$B$3:$LN$466,'2020-2019'!$AM$1,0),"")</f>
        <v/>
      </c>
      <c r="AM311">
        <f>IFERROR(VLOOKUP(A311,'2022-2021'!$B$3:$LN$4660,38,0),"")</f>
        <v>200</v>
      </c>
      <c r="AN311">
        <f>IFERROR(VLOOKUP(A311,'2022-2021'!$B$3:$LN$4660,37,0),"")</f>
        <v>24</v>
      </c>
      <c r="AO311">
        <f>IFERROR(VLOOKUP(A311,'2024-2023'!$B$3:$LN$4660,38,0),"")</f>
        <v>46281</v>
      </c>
      <c r="AP311">
        <f>IFERROR(VLOOKUP(A311,'2024-2023'!$B$3:$LN$4660,37,0),"")</f>
        <v>44204</v>
      </c>
      <c r="AQ311" t="str">
        <f>IFERROR((IFERROR(VLOOKUP(A311,'2020-2019'!$B$3:$LN$466,'2020-2019'!$BL$1,0),"")+IFERROR(VLOOKUP(A311,'2020-2019'!$B$3:$LN$466,'2020-2019'!$BV$1,0),"")),"")</f>
        <v/>
      </c>
      <c r="AR311" s="5">
        <f t="shared" si="35"/>
        <v>2.1560000000000001</v>
      </c>
      <c r="AS311">
        <f>IFERROR(VLOOKUP(A311,риски!$G$2:$H$642,2,0),"")</f>
        <v>0</v>
      </c>
      <c r="AT311" t="str">
        <f>IFERROR(VLOOKUP(A311,Реест!A376:$P$30000,15,0),"")</f>
        <v>verdolg.ru</v>
      </c>
      <c r="AU311" t="str">
        <f>IFERROR(VLOOKUP(A311,old!$A$3:$AU$2001,47,0),"")</f>
        <v>image353</v>
      </c>
      <c r="AV311" s="3">
        <f t="shared" si="36"/>
        <v>0</v>
      </c>
      <c r="AW311" t="str">
        <f t="shared" si="30"/>
        <v xml:space="preserve"> ООО «Коллекторское агенство «Вернуть долги» зарегистрировано по адресу: 105064, Город Москва, вн.тер. г. Муниципальный Округ Басманный, пер Яковоапостольский, дом 17, помещение 1/П. Генеральным директором является Тесленко Ирина Сергеевна. Рост доходов компании за 5 лет: 215,6%.</v>
      </c>
      <c r="AX311" t="s">
        <v>22957</v>
      </c>
      <c r="AY311">
        <f>VLOOKUP(A311,'2024-2023'!$B$2:$NY$583,'2024-2023'!$BH$1,0)</f>
        <v>12863</v>
      </c>
      <c r="AZ311">
        <f>VLOOKUP(A311,'2024-2023'!$B$2:$NY$583,71,0)</f>
        <v>0</v>
      </c>
      <c r="BA311">
        <f>VLOOKUP(A311,'2024-2023'!$B$2:$NY$583,79,0)</f>
        <v>0</v>
      </c>
      <c r="BB311">
        <f t="shared" si="31"/>
        <v>0</v>
      </c>
      <c r="BC311" s="6">
        <f t="shared" si="32"/>
        <v>0.43120000000000003</v>
      </c>
      <c r="BD311" s="6">
        <f t="shared" si="33"/>
        <v>0.31495743818402916</v>
      </c>
      <c r="BE311" t="str">
        <f t="shared" si="34"/>
        <v>Малая фирма</v>
      </c>
    </row>
    <row r="312" spans="1:57">
      <c r="A312" s="10">
        <v>7733244339</v>
      </c>
      <c r="B312">
        <v>277</v>
      </c>
      <c r="C312" t="s">
        <v>2558</v>
      </c>
      <c r="D312">
        <v>7733244339</v>
      </c>
      <c r="E312" t="s">
        <v>14641</v>
      </c>
      <c r="F312" t="s">
        <v>14318</v>
      </c>
      <c r="G312" s="7">
        <v>42221</v>
      </c>
      <c r="H312">
        <v>11</v>
      </c>
      <c r="I312" t="s">
        <v>73</v>
      </c>
      <c r="J312" t="s">
        <v>5273</v>
      </c>
      <c r="K312" t="s">
        <v>5272</v>
      </c>
      <c r="L312" t="s">
        <v>8858</v>
      </c>
      <c r="M312">
        <f>VLOOKUP(D312,УК!$A$1:$B$599,2,0)/1000</f>
        <v>10000</v>
      </c>
      <c r="R312" s="10">
        <f>IFERROR(IFERROR(VLOOKUP(A312,'2020-2019'!$B$3:$LN$466,108,0),"")+IFERROR(VLOOKUP(A312,'2020-2019'!$B$3:$LN$1000,91,0),""),"")</f>
        <v>17310</v>
      </c>
      <c r="S312" s="10">
        <f>IFERROR(IFERROR(VLOOKUP(A312,'2022-2021'!$B$3:$LN$1000,108,0),"")+IFERROR(VLOOKUP(A312,'2022-2021'!$B$3:$LN$1000,92,0),""),"")</f>
        <v>20136</v>
      </c>
      <c r="T312" s="10">
        <f>IFERROR(IFERROR(VLOOKUP(A312,'2022-2021'!$B$3:$LN$1000,107,0),"")+IFERROR(VLOOKUP(A312,'2022-2021'!$B$3:$LN$1000,91,0),""),"")</f>
        <v>24815</v>
      </c>
      <c r="U312" s="10">
        <f>IFERROR(IFERROR(VLOOKUP(A312,'2024-2023'!$B$3:$LN$1000,108,0),"")+IFERROR(VLOOKUP(A312,'2024-2023'!$B$3:$LN$1000,92,0),""),"")</f>
        <v>18609</v>
      </c>
      <c r="V312" s="10">
        <f>IFERROR(IFERROR(VLOOKUP(A312,'2024-2023'!$B$3:$LN$1000,107,0),"")+IFERROR(VLOOKUP(A312,'2024-2023'!$B$3:$LN$1000,91,0),""),"")</f>
        <v>15119</v>
      </c>
      <c r="W312">
        <f>IFERROR(IFERROR(VLOOKUP(A312,'2020-2019'!$B$3:$LN$4660,93,0),"")+IFERROR(VLOOKUP(A312,'2020-2019'!$B$3:$LN$4660,109,0),""),"")</f>
        <v>19723</v>
      </c>
      <c r="X312">
        <f>IFERROR(IFERROR(VLOOKUP(A312,'2022-2021'!$B$3:$LN$4660,94,0),"")+IFERROR(VLOOKUP(A312,'2022-2021'!$B$3:$LN$4660,110,0),""),"")</f>
        <v>149</v>
      </c>
      <c r="Y312">
        <f>IFERROR(IFERROR(VLOOKUP(A312,'2022-2021'!$B$3:$LN$4660,109,0),"")+IFERROR(VLOOKUP(A312,'2022-2021'!$B$3:$LN$4660,93,0),""),"")</f>
        <v>118</v>
      </c>
      <c r="Z312">
        <f>IFERROR((IFERROR(VLOOKUP(A312,'2024-2023'!$B$3:$LN$4660,110,0),"")+IFERROR(VLOOKUP(A312,'2024-2023'!$B$3:$LN$4660,94,0),"")),"")</f>
        <v>206</v>
      </c>
      <c r="AA312">
        <f>IFERROR((IFERROR(VLOOKUP(A312,'2024-2023'!$B$3:$LN$4660,93,0),"")+IFERROR(VLOOKUP(A312,'2024-2023'!$B$3:$LN$4660,109,0),"")),"")</f>
        <v>14901</v>
      </c>
      <c r="AB312">
        <f>IFERROR((IFERROR(VLOOKUP(A312,'2020-2019'!$B$3:$LN$466,'2020-2019'!$CV$1,0),"")),"")</f>
        <v>11343</v>
      </c>
      <c r="AC312">
        <f>IFERROR((IFERROR(VLOOKUP(A312,'2022-2021'!$B$3:$LN$4660,100,0),"")),"")</f>
        <v>13519</v>
      </c>
      <c r="AD312">
        <f>IFERROR((IFERROR(VLOOKUP(A312,'2022-2021'!$B$3:$LN$4660,99,0),"")),"")</f>
        <v>15958</v>
      </c>
      <c r="AE312">
        <f>IFERROR((IFERROR(VLOOKUP(A312,'2024-2023'!$B$3:$LN$4660,100,0),"")),"")</f>
        <v>11320</v>
      </c>
      <c r="AF312">
        <f>IFERROR(VLOOKUP(A312,'2024-2023'!$B$3:$LN$4660,99,0),"")</f>
        <v>-6545</v>
      </c>
      <c r="AG312">
        <f>IFERROR((IFERROR(VLOOKUP(A312,'2020-2019'!$B$3:$LN$4660,'2020-2019'!$X$1,0),"")+IFERROR(VLOOKUP(A312,'2020-2019'!$B$3:$LN$4660,'2020-2019'!$AN$1,0),"")),"")</f>
        <v>6984</v>
      </c>
      <c r="AH312">
        <f>IFERROR((IFERROR(VLOOKUP(A312,'2022-2021'!$B$3:$LN$4660,24,0),"")+IFERROR(VLOOKUP(A312,'2022-2021'!$B$3:$LN$4660,40,0),"")),"")</f>
        <v>8024</v>
      </c>
      <c r="AI312">
        <f>IFERROR((IFERROR(VLOOKUP(A312,'2022-2021'!$B$3:$LN$4660,23,0),"")+IFERROR(VLOOKUP(A312,'2022-2021'!$B$3:$LN$4660,39,0),"")),"")</f>
        <v>5831</v>
      </c>
      <c r="AJ312">
        <f>IFERROR((IFERROR(VLOOKUP(A312,'2024-2023'!$B$3:$LN$4660,24,0),"")+IFERROR(VLOOKUP(A312,'2024-2023'!$B$3:$LN$4660,40,0),"")),"")</f>
        <v>1527</v>
      </c>
      <c r="AK312">
        <f>IFERROR((IFERROR(VLOOKUP(A312,'2024-2023'!$B$3:$LN$4660,23,0),"")+IFERROR(VLOOKUP(A312,'2024-2023'!$B$3:$LN$4660,39,0),"")),"")</f>
        <v>1649</v>
      </c>
      <c r="AL312">
        <f>IFERROR(VLOOKUP(A312,'2020-2019'!$B$3:$LN$466,'2020-2019'!$AM$1,0),"")</f>
        <v>4050</v>
      </c>
      <c r="AM312">
        <f>IFERROR(VLOOKUP(A312,'2022-2021'!$B$3:$LN$4660,38,0),"")</f>
        <v>9997</v>
      </c>
      <c r="AN312">
        <f>IFERROR(VLOOKUP(A312,'2022-2021'!$B$3:$LN$4660,37,0),"")</f>
        <v>9231</v>
      </c>
      <c r="AO312">
        <f>IFERROR(VLOOKUP(A312,'2024-2023'!$B$3:$LN$4660,38,0),"")</f>
        <v>6281</v>
      </c>
      <c r="AP312">
        <f>IFERROR(VLOOKUP(A312,'2024-2023'!$B$3:$LN$4660,37,0),"")</f>
        <v>10902</v>
      </c>
      <c r="AQ312">
        <f>IFERROR((IFERROR(VLOOKUP(A312,'2020-2019'!$B$3:$LN$466,'2020-2019'!$BL$1,0),"")+IFERROR(VLOOKUP(A312,'2020-2019'!$B$3:$LN$466,'2020-2019'!$BV$1,0),"")),"")</f>
        <v>793</v>
      </c>
      <c r="AR312" s="5">
        <f t="shared" si="35"/>
        <v>0.873</v>
      </c>
      <c r="AS312" t="str">
        <f>IFERROR(VLOOKUP(A312,риски!$G$2:$H$642,2,0),"")</f>
        <v>низкий</v>
      </c>
      <c r="AT312" t="str">
        <f>IFERROR(VLOOKUP(A312,Реест!A377:$P$30000,15,0),"")</f>
        <v>anelan.ru</v>
      </c>
      <c r="AU312" t="str">
        <f>IFERROR(VLOOKUP(A312,old!$A$3:$AU$2001,47,0),"")</f>
        <v>image354</v>
      </c>
      <c r="AV312" s="3">
        <f t="shared" si="36"/>
        <v>0.2361111111111111</v>
      </c>
      <c r="AW312" t="str">
        <f t="shared" si="30"/>
        <v xml:space="preserve"> ООО ПКО «Анелан» зарегистрировано по адресу: 142150, Москва г, п Краснопахорское, с Былово, ул Клёны, 101. Генеральным директором является Якунина Елена Сергеевна. Рост доходов компании за 5 лет: 87,3%. Рост финансовых активов компании за 5 лет: 23,61%. Объем заемных средств компании на конец 2024 года: 793 тыс. руб. ФССП присвоил низкий уровень риска для данного ПКО.</v>
      </c>
      <c r="AX312" t="s">
        <v>22914</v>
      </c>
      <c r="AY312">
        <f>VLOOKUP(A312,'2024-2023'!$B$2:$NY$583,'2024-2023'!$BH$1,0)</f>
        <v>1346</v>
      </c>
      <c r="AZ312">
        <f>VLOOKUP(A312,'2024-2023'!$B$2:$NY$583,71,0)</f>
        <v>0</v>
      </c>
      <c r="BA312">
        <f>VLOOKUP(A312,'2024-2023'!$B$2:$NY$583,79,0)</f>
        <v>11282</v>
      </c>
      <c r="BB312">
        <f t="shared" si="31"/>
        <v>8.381872213967311</v>
      </c>
      <c r="BC312" s="6">
        <f t="shared" si="32"/>
        <v>0.17460000000000001</v>
      </c>
      <c r="BD312" s="6">
        <f t="shared" si="33"/>
        <v>-0.43289900125669689</v>
      </c>
      <c r="BE312" t="str">
        <f t="shared" si="34"/>
        <v>Малая фирма</v>
      </c>
    </row>
    <row r="313" spans="1:57">
      <c r="A313" s="10">
        <v>6165226716</v>
      </c>
      <c r="B313">
        <v>243</v>
      </c>
      <c r="C313" t="s">
        <v>2565</v>
      </c>
      <c r="D313">
        <v>6165226716</v>
      </c>
      <c r="E313" t="s">
        <v>14642</v>
      </c>
      <c r="F313" t="s">
        <v>14319</v>
      </c>
      <c r="G313" s="7">
        <v>44098</v>
      </c>
      <c r="H313">
        <v>5</v>
      </c>
      <c r="I313" t="s">
        <v>73</v>
      </c>
      <c r="J313" t="s">
        <v>5555</v>
      </c>
      <c r="K313" t="s">
        <v>5554</v>
      </c>
      <c r="L313" t="s">
        <v>2569</v>
      </c>
      <c r="M313">
        <f>VLOOKUP(D313,УК!$A$1:$B$599,2,0)/1000</f>
        <v>10478.299999999999</v>
      </c>
      <c r="R313" s="10">
        <f>IFERROR(IFERROR(VLOOKUP(A313,'2020-2019'!$B$3:$LN$466,108,0),"")+IFERROR(VLOOKUP(A313,'2020-2019'!$B$3:$LN$1000,91,0),""),"")</f>
        <v>0</v>
      </c>
      <c r="S313" s="10">
        <f>IFERROR(IFERROR(VLOOKUP(A313,'2022-2021'!$B$3:$LN$1000,108,0),"")+IFERROR(VLOOKUP(A313,'2022-2021'!$B$3:$LN$1000,92,0),""),"")</f>
        <v>349</v>
      </c>
      <c r="T313" s="10">
        <f>IFERROR(IFERROR(VLOOKUP(A313,'2022-2021'!$B$3:$LN$1000,107,0),"")+IFERROR(VLOOKUP(A313,'2022-2021'!$B$3:$LN$1000,91,0),""),"")</f>
        <v>1777</v>
      </c>
      <c r="U313" s="10">
        <f>IFERROR(IFERROR(VLOOKUP(A313,'2024-2023'!$B$3:$LN$1000,108,0),"")+IFERROR(VLOOKUP(A313,'2024-2023'!$B$3:$LN$1000,92,0),""),"")</f>
        <v>26730</v>
      </c>
      <c r="V313" s="10">
        <f>IFERROR(IFERROR(VLOOKUP(A313,'2024-2023'!$B$3:$LN$1000,107,0),"")+IFERROR(VLOOKUP(A313,'2024-2023'!$B$3:$LN$1000,91,0),""),"")</f>
        <v>-2421</v>
      </c>
      <c r="W313">
        <f>IFERROR(IFERROR(VLOOKUP(A313,'2020-2019'!$B$3:$LN$4660,93,0),"")+IFERROR(VLOOKUP(A313,'2020-2019'!$B$3:$LN$4660,109,0),""),"")</f>
        <v>1</v>
      </c>
      <c r="X313">
        <f>IFERROR(IFERROR(VLOOKUP(A313,'2022-2021'!$B$3:$LN$4660,94,0),"")+IFERROR(VLOOKUP(A313,'2022-2021'!$B$3:$LN$4660,110,0),""),"")</f>
        <v>2532</v>
      </c>
      <c r="Y313">
        <f>IFERROR(IFERROR(VLOOKUP(A313,'2022-2021'!$B$3:$LN$4660,109,0),"")+IFERROR(VLOOKUP(A313,'2022-2021'!$B$3:$LN$4660,93,0),""),"")</f>
        <v>4043</v>
      </c>
      <c r="Z313">
        <f>IFERROR((IFERROR(VLOOKUP(A313,'2024-2023'!$B$3:$LN$4660,110,0),"")+IFERROR(VLOOKUP(A313,'2024-2023'!$B$3:$LN$4660,94,0),"")),"")</f>
        <v>6765</v>
      </c>
      <c r="AA313">
        <f>IFERROR((IFERROR(VLOOKUP(A313,'2024-2023'!$B$3:$LN$4660,93,0),"")+IFERROR(VLOOKUP(A313,'2024-2023'!$B$3:$LN$4660,109,0),"")),"")</f>
        <v>1721</v>
      </c>
      <c r="AB313">
        <f>IFERROR((IFERROR(VLOOKUP(A313,'2020-2019'!$B$3:$LN$466,'2020-2019'!$CV$1,0),"")),"")</f>
        <v>-2</v>
      </c>
      <c r="AC313">
        <f>IFERROR((IFERROR(VLOOKUP(A313,'2022-2021'!$B$3:$LN$4660,100,0),"")),"")</f>
        <v>-2216</v>
      </c>
      <c r="AD313">
        <f>IFERROR((IFERROR(VLOOKUP(A313,'2022-2021'!$B$3:$LN$4660,99,0),"")),"")</f>
        <v>-2319</v>
      </c>
      <c r="AE313">
        <f>IFERROR((IFERROR(VLOOKUP(A313,'2024-2023'!$B$3:$LN$4660,100,0),"")),"")</f>
        <v>19820</v>
      </c>
      <c r="AF313">
        <f>IFERROR(VLOOKUP(A313,'2024-2023'!$B$3:$LN$4660,99,0),"")</f>
        <v>-4324</v>
      </c>
      <c r="AG313">
        <f>IFERROR((IFERROR(VLOOKUP(A313,'2020-2019'!$B$3:$LN$4660,'2020-2019'!$X$1,0),"")+IFERROR(VLOOKUP(A313,'2020-2019'!$B$3:$LN$4660,'2020-2019'!$AN$1,0),"")),"")</f>
        <v>0</v>
      </c>
      <c r="AH313">
        <f>IFERROR((IFERROR(VLOOKUP(A313,'2022-2021'!$B$3:$LN$4660,24,0),"")+IFERROR(VLOOKUP(A313,'2022-2021'!$B$3:$LN$4660,40,0),"")),"")</f>
        <v>0</v>
      </c>
      <c r="AI313">
        <f>IFERROR((IFERROR(VLOOKUP(A313,'2022-2021'!$B$3:$LN$4660,23,0),"")+IFERROR(VLOOKUP(A313,'2022-2021'!$B$3:$LN$4660,39,0),"")),"")</f>
        <v>0</v>
      </c>
      <c r="AJ313">
        <f>IFERROR((IFERROR(VLOOKUP(A313,'2024-2023'!$B$3:$LN$4660,24,0),"")+IFERROR(VLOOKUP(A313,'2024-2023'!$B$3:$LN$4660,40,0),"")),"")</f>
        <v>60</v>
      </c>
      <c r="AK313">
        <f>IFERROR((IFERROR(VLOOKUP(A313,'2024-2023'!$B$3:$LN$4660,23,0),"")+IFERROR(VLOOKUP(A313,'2024-2023'!$B$3:$LN$4660,39,0),"")),"")</f>
        <v>283</v>
      </c>
      <c r="AL313">
        <f>IFERROR(VLOOKUP(A313,'2020-2019'!$B$3:$LN$466,'2020-2019'!$AM$1,0),"")</f>
        <v>0</v>
      </c>
      <c r="AM313">
        <f>IFERROR(VLOOKUP(A313,'2022-2021'!$B$3:$LN$4660,38,0),"")</f>
        <v>35</v>
      </c>
      <c r="AN313">
        <f>IFERROR(VLOOKUP(A313,'2022-2021'!$B$3:$LN$4660,37,0),"")</f>
        <v>29</v>
      </c>
      <c r="AO313">
        <f>IFERROR(VLOOKUP(A313,'2024-2023'!$B$3:$LN$4660,38,0),"")</f>
        <v>51359</v>
      </c>
      <c r="AP313">
        <f>IFERROR(VLOOKUP(A313,'2024-2023'!$B$3:$LN$4660,37,0),"")</f>
        <v>43568</v>
      </c>
      <c r="AQ313">
        <f>IFERROR((IFERROR(VLOOKUP(A313,'2020-2019'!$B$3:$LN$466,'2020-2019'!$BL$1,0),"")+IFERROR(VLOOKUP(A313,'2020-2019'!$B$3:$LN$466,'2020-2019'!$BV$1,0),"")),"")</f>
        <v>44</v>
      </c>
      <c r="AR313" s="5">
        <f t="shared" si="35"/>
        <v>-6.9370000000000003</v>
      </c>
      <c r="AS313" t="str">
        <f>IFERROR(VLOOKUP(A313,риски!$G$2:$H$642,2,0),"")</f>
        <v>низкий</v>
      </c>
      <c r="AT313" t="str">
        <f>IFERROR(VLOOKUP(A313,Реест!A378:$P$30000,15,0),"")</f>
        <v>cafilnext.ru</v>
      </c>
      <c r="AU313" t="str">
        <f>IFERROR(VLOOKUP(A313,old!$A$3:$AU$2001,47,0),"")</f>
        <v>image355</v>
      </c>
      <c r="AV313" s="3">
        <f t="shared" si="36"/>
        <v>4.7166666666666668</v>
      </c>
      <c r="AW313" t="str">
        <f t="shared" si="30"/>
        <v xml:space="preserve"> ООО ПКО «ФиЛнекст» зарегистрировано по адресу: 344038, Ростовская обл, г Ростов-на-Дону, ул Нансена, 103м, 5. Генеральным директором является Филоненко Юрий Сергеевич. Рост доходов компании за 5 лет: -693,7%. Рост финансовых активов компании за 5 лет: 471,67%. Объем заемных средств компании на конец 2024 года: 44 тыс. руб. ФССП присвоил низкий уровень риска для данного ПКО.</v>
      </c>
      <c r="AX313" t="s">
        <v>22920</v>
      </c>
      <c r="AY313">
        <f>VLOOKUP(A313,'2024-2023'!$B$2:$NY$583,'2024-2023'!$BH$1,0)</f>
        <v>50283</v>
      </c>
      <c r="AZ313">
        <f>VLOOKUP(A313,'2024-2023'!$B$2:$NY$583,71,0)</f>
        <v>4090</v>
      </c>
      <c r="BA313">
        <f>VLOOKUP(A313,'2024-2023'!$B$2:$NY$583,79,0)</f>
        <v>280</v>
      </c>
      <c r="BB313">
        <f t="shared" si="31"/>
        <v>8.6908100153133272E-2</v>
      </c>
      <c r="BC313" s="6">
        <f t="shared" si="32"/>
        <v>-1.3874</v>
      </c>
      <c r="BD313" s="6">
        <f t="shared" si="33"/>
        <v>1.7860388269310203</v>
      </c>
      <c r="BE313" t="str">
        <f t="shared" si="34"/>
        <v>Малая фирма</v>
      </c>
    </row>
    <row r="314" spans="1:57">
      <c r="A314" s="10">
        <v>1101170931</v>
      </c>
      <c r="B314">
        <v>383</v>
      </c>
      <c r="C314" t="s">
        <v>14320</v>
      </c>
      <c r="D314">
        <v>1101170931</v>
      </c>
      <c r="E314" t="s">
        <v>14643</v>
      </c>
      <c r="F314" t="s">
        <v>14321</v>
      </c>
      <c r="G314" s="7">
        <v>44256</v>
      </c>
      <c r="H314">
        <v>5</v>
      </c>
      <c r="I314" t="s">
        <v>73</v>
      </c>
      <c r="J314" t="s">
        <v>5344</v>
      </c>
      <c r="K314" t="s">
        <v>5344</v>
      </c>
      <c r="L314" t="s">
        <v>8861</v>
      </c>
      <c r="M314">
        <f>VLOOKUP(D314,УК!$A$1:$B$599,2,0)/1000</f>
        <v>10</v>
      </c>
      <c r="R314" s="10" t="str">
        <f>IFERROR(IFERROR(VLOOKUP(A314,'2020-2019'!$B$3:$LN$466,108,0),"")+IFERROR(VLOOKUP(A314,'2020-2019'!$B$3:$LN$1000,91,0),""),"")</f>
        <v/>
      </c>
      <c r="S314" s="10">
        <f>IFERROR(IFERROR(VLOOKUP(A314,'2022-2021'!$B$3:$LN$1000,108,0),"")+IFERROR(VLOOKUP(A314,'2022-2021'!$B$3:$LN$1000,92,0),""),"")</f>
        <v>0</v>
      </c>
      <c r="T314" s="10">
        <f>IFERROR(IFERROR(VLOOKUP(A314,'2022-2021'!$B$3:$LN$1000,107,0),"")+IFERROR(VLOOKUP(A314,'2022-2021'!$B$3:$LN$1000,91,0),""),"")</f>
        <v>63895</v>
      </c>
      <c r="U314" s="10">
        <f>IFERROR(IFERROR(VLOOKUP(A314,'2024-2023'!$B$3:$LN$1000,108,0),"")+IFERROR(VLOOKUP(A314,'2024-2023'!$B$3:$LN$1000,92,0),""),"")</f>
        <v>5937</v>
      </c>
      <c r="V314" s="10">
        <f>IFERROR(IFERROR(VLOOKUP(A314,'2024-2023'!$B$3:$LN$1000,107,0),"")+IFERROR(VLOOKUP(A314,'2024-2023'!$B$3:$LN$1000,91,0),""),"")</f>
        <v>9435</v>
      </c>
      <c r="W314" t="str">
        <f>IFERROR(IFERROR(VLOOKUP(A314,'2020-2019'!$B$3:$LN$4660,93,0),"")+IFERROR(VLOOKUP(A314,'2020-2019'!$B$3:$LN$4660,109,0),""),"")</f>
        <v/>
      </c>
      <c r="X314">
        <f>IFERROR(IFERROR(VLOOKUP(A314,'2022-2021'!$B$3:$LN$4660,94,0),"")+IFERROR(VLOOKUP(A314,'2022-2021'!$B$3:$LN$4660,110,0),""),"")</f>
        <v>6</v>
      </c>
      <c r="Y314">
        <f>IFERROR(IFERROR(VLOOKUP(A314,'2022-2021'!$B$3:$LN$4660,109,0),"")+IFERROR(VLOOKUP(A314,'2022-2021'!$B$3:$LN$4660,93,0),""),"")</f>
        <v>64321</v>
      </c>
      <c r="Z314">
        <f>IFERROR((IFERROR(VLOOKUP(A314,'2024-2023'!$B$3:$LN$4660,110,0),"")+IFERROR(VLOOKUP(A314,'2024-2023'!$B$3:$LN$4660,94,0),"")),"")</f>
        <v>10675</v>
      </c>
      <c r="AA314">
        <f>IFERROR((IFERROR(VLOOKUP(A314,'2024-2023'!$B$3:$LN$4660,93,0),"")+IFERROR(VLOOKUP(A314,'2024-2023'!$B$3:$LN$4660,109,0),"")),"")</f>
        <v>3703</v>
      </c>
      <c r="AB314" t="str">
        <f>IFERROR((IFERROR(VLOOKUP(A314,'2020-2019'!$B$3:$LN$466,'2020-2019'!$CV$1,0),"")),"")</f>
        <v/>
      </c>
      <c r="AC314">
        <f>IFERROR((IFERROR(VLOOKUP(A314,'2022-2021'!$B$3:$LN$4660,100,0),"")),"")</f>
        <v>-6</v>
      </c>
      <c r="AD314">
        <f>IFERROR((IFERROR(VLOOKUP(A314,'2022-2021'!$B$3:$LN$4660,99,0),"")),"")</f>
        <v>-530</v>
      </c>
      <c r="AE314">
        <f>IFERROR((IFERROR(VLOOKUP(A314,'2024-2023'!$B$3:$LN$4660,100,0),"")),"")</f>
        <v>-4926</v>
      </c>
      <c r="AF314">
        <f>IFERROR(VLOOKUP(A314,'2024-2023'!$B$3:$LN$4660,99,0),"")</f>
        <v>5455</v>
      </c>
      <c r="AG314" t="str">
        <f>IFERROR((IFERROR(VLOOKUP(A314,'2020-2019'!$B$3:$LN$4660,'2020-2019'!$X$1,0),"")+IFERROR(VLOOKUP(A314,'2020-2019'!$B$3:$LN$4660,'2020-2019'!$AN$1,0),"")),"")</f>
        <v/>
      </c>
      <c r="AH314">
        <f>IFERROR((IFERROR(VLOOKUP(A314,'2022-2021'!$B$3:$LN$4660,24,0),"")+IFERROR(VLOOKUP(A314,'2022-2021'!$B$3:$LN$4660,40,0),"")),"")</f>
        <v>115</v>
      </c>
      <c r="AI314">
        <f>IFERROR((IFERROR(VLOOKUP(A314,'2022-2021'!$B$3:$LN$4660,23,0),"")+IFERROR(VLOOKUP(A314,'2022-2021'!$B$3:$LN$4660,39,0),"")),"")</f>
        <v>115</v>
      </c>
      <c r="AJ314">
        <f>IFERROR((IFERROR(VLOOKUP(A314,'2024-2023'!$B$3:$LN$4660,24,0),"")+IFERROR(VLOOKUP(A314,'2024-2023'!$B$3:$LN$4660,40,0),"")),"")</f>
        <v>0</v>
      </c>
      <c r="AK314">
        <f>IFERROR((IFERROR(VLOOKUP(A314,'2024-2023'!$B$3:$LN$4660,23,0),"")+IFERROR(VLOOKUP(A314,'2024-2023'!$B$3:$LN$4660,39,0),"")),"")</f>
        <v>0</v>
      </c>
      <c r="AL314" t="str">
        <f>IFERROR(VLOOKUP(A314,'2020-2019'!$B$3:$LN$466,'2020-2019'!$AM$1,0),"")</f>
        <v/>
      </c>
      <c r="AM314">
        <f>IFERROR(VLOOKUP(A314,'2022-2021'!$B$3:$LN$4660,38,0),"")</f>
        <v>23173</v>
      </c>
      <c r="AN314">
        <f>IFERROR(VLOOKUP(A314,'2022-2021'!$B$3:$LN$4660,37,0),"")</f>
        <v>83280</v>
      </c>
      <c r="AO314">
        <f>IFERROR(VLOOKUP(A314,'2024-2023'!$B$3:$LN$4660,38,0),"")</f>
        <v>349762</v>
      </c>
      <c r="AP314">
        <f>IFERROR(VLOOKUP(A314,'2024-2023'!$B$3:$LN$4660,37,0),"")</f>
        <v>508822</v>
      </c>
      <c r="AQ314" t="str">
        <f>IFERROR((IFERROR(VLOOKUP(A314,'2020-2019'!$B$3:$LN$466,'2020-2019'!$BL$1,0),"")+IFERROR(VLOOKUP(A314,'2020-2019'!$B$3:$LN$466,'2020-2019'!$BV$1,0),"")),"")</f>
        <v/>
      </c>
      <c r="AR314" s="5">
        <f t="shared" si="35"/>
        <v>0.14799999999999999</v>
      </c>
      <c r="AS314" t="str">
        <f>IFERROR(VLOOKUP(A314,риски!$G$2:$H$642,2,0),"")</f>
        <v>низкий</v>
      </c>
      <c r="AT314" t="str">
        <f>IFERROR(VLOOKUP(A314,Реест!A379:$P$30000,15,0),"")</f>
        <v>dialog-komi.ru</v>
      </c>
      <c r="AU314" t="str">
        <f>IFERROR(VLOOKUP(A314,old!$A$3:$AU$2001,47,0),"")</f>
        <v>image1001</v>
      </c>
      <c r="AV314" s="3">
        <f t="shared" si="36"/>
        <v>0</v>
      </c>
      <c r="AW314" t="str">
        <f t="shared" si="30"/>
        <v xml:space="preserve"> ООО «ПКО «Диалог» зарегистрировано по адресу: 167000, Республика Коми, г.о. Сыктывкар, г Сыктывкар, ул Первомайская, строение 92, офис 318. Генеральным директором является Ракамчук Дмитрий Анатольевич. Рост доходов компании за 5 лет: 14,8%. ФССП присвоил низкий уровень риска для данного ПКО.</v>
      </c>
      <c r="AX314" t="s">
        <v>22967</v>
      </c>
      <c r="AY314">
        <f>VLOOKUP(A314,'2024-2023'!$B$2:$NY$583,'2024-2023'!$BH$1,0)</f>
        <v>504994</v>
      </c>
      <c r="AZ314">
        <f>VLOOKUP(A314,'2024-2023'!$B$2:$NY$583,71,0)</f>
        <v>0</v>
      </c>
      <c r="BA314">
        <f>VLOOKUP(A314,'2024-2023'!$B$2:$NY$583,79,0)</f>
        <v>0</v>
      </c>
      <c r="BB314">
        <f t="shared" si="31"/>
        <v>0</v>
      </c>
      <c r="BC314" s="6">
        <f t="shared" si="32"/>
        <v>2.9599999999999998E-2</v>
      </c>
      <c r="BD314" s="6">
        <f t="shared" si="33"/>
        <v>0.57816640169581346</v>
      </c>
      <c r="BE314" t="str">
        <f t="shared" si="34"/>
        <v>Малая фирма</v>
      </c>
    </row>
    <row r="315" spans="1:57">
      <c r="A315" s="10">
        <v>9725041272</v>
      </c>
      <c r="B315">
        <v>247</v>
      </c>
      <c r="C315" t="s">
        <v>2578</v>
      </c>
      <c r="D315">
        <v>9725041272</v>
      </c>
      <c r="E315" t="s">
        <v>14644</v>
      </c>
      <c r="F315" t="s">
        <v>14324</v>
      </c>
      <c r="G315" s="7">
        <v>44180</v>
      </c>
      <c r="H315">
        <v>5</v>
      </c>
      <c r="I315" t="s">
        <v>44</v>
      </c>
      <c r="J315" t="s">
        <v>74</v>
      </c>
      <c r="K315" t="s">
        <v>5200</v>
      </c>
      <c r="L315" t="s">
        <v>4209</v>
      </c>
      <c r="M315">
        <f>VLOOKUP(D315,УК!$A$1:$B$599,2,0)/1000</f>
        <v>2000</v>
      </c>
      <c r="R315" s="10" t="str">
        <f>IFERROR(IFERROR(VLOOKUP(A315,'2020-2019'!$B$3:$LN$466,108,0),"")+IFERROR(VLOOKUP(A315,'2020-2019'!$B$3:$LN$1000,91,0),""),"")</f>
        <v/>
      </c>
      <c r="S315" s="10">
        <f>IFERROR(IFERROR(VLOOKUP(A315,'2022-2021'!$B$3:$LN$1000,108,0),"")+IFERROR(VLOOKUP(A315,'2022-2021'!$B$3:$LN$1000,92,0),""),"")</f>
        <v>970</v>
      </c>
      <c r="T315" s="10">
        <f>IFERROR(IFERROR(VLOOKUP(A315,'2022-2021'!$B$3:$LN$1000,107,0),"")+IFERROR(VLOOKUP(A315,'2022-2021'!$B$3:$LN$1000,91,0),""),"")</f>
        <v>29771</v>
      </c>
      <c r="U315" s="10">
        <f>IFERROR(IFERROR(VLOOKUP(A315,'2024-2023'!$B$3:$LN$1000,108,0),"")+IFERROR(VLOOKUP(A315,'2024-2023'!$B$3:$LN$1000,92,0),""),"")</f>
        <v>25746</v>
      </c>
      <c r="V315" s="10">
        <f>IFERROR(IFERROR(VLOOKUP(A315,'2024-2023'!$B$3:$LN$1000,107,0),"")+IFERROR(VLOOKUP(A315,'2024-2023'!$B$3:$LN$1000,91,0),""),"")</f>
        <v>50289</v>
      </c>
      <c r="W315" t="str">
        <f>IFERROR(IFERROR(VLOOKUP(A315,'2020-2019'!$B$3:$LN$4660,93,0),"")+IFERROR(VLOOKUP(A315,'2020-2019'!$B$3:$LN$4660,109,0),""),"")</f>
        <v/>
      </c>
      <c r="X315">
        <f>IFERROR(IFERROR(VLOOKUP(A315,'2022-2021'!$B$3:$LN$4660,94,0),"")+IFERROR(VLOOKUP(A315,'2022-2021'!$B$3:$LN$4660,110,0),""),"")</f>
        <v>860</v>
      </c>
      <c r="Y315">
        <f>IFERROR(IFERROR(VLOOKUP(A315,'2022-2021'!$B$3:$LN$4660,109,0),"")+IFERROR(VLOOKUP(A315,'2022-2021'!$B$3:$LN$4660,93,0),""),"")</f>
        <v>18160</v>
      </c>
      <c r="Z315">
        <f>IFERROR((IFERROR(VLOOKUP(A315,'2024-2023'!$B$3:$LN$4660,110,0),"")+IFERROR(VLOOKUP(A315,'2024-2023'!$B$3:$LN$4660,94,0),"")),"")</f>
        <v>10105</v>
      </c>
      <c r="AA315">
        <f>IFERROR((IFERROR(VLOOKUP(A315,'2024-2023'!$B$3:$LN$4660,93,0),"")+IFERROR(VLOOKUP(A315,'2024-2023'!$B$3:$LN$4660,109,0),"")),"")</f>
        <v>32090</v>
      </c>
      <c r="AB315" t="str">
        <f>IFERROR((IFERROR(VLOOKUP(A315,'2020-2019'!$B$3:$LN$466,'2020-2019'!$CV$1,0),"")),"")</f>
        <v/>
      </c>
      <c r="AC315">
        <f>IFERROR((IFERROR(VLOOKUP(A315,'2022-2021'!$B$3:$LN$4660,100,0),"")),"")</f>
        <v>88</v>
      </c>
      <c r="AD315">
        <f>IFERROR((IFERROR(VLOOKUP(A315,'2022-2021'!$B$3:$LN$4660,99,0),"")),"")</f>
        <v>575</v>
      </c>
      <c r="AE315">
        <f>IFERROR((IFERROR(VLOOKUP(A315,'2024-2023'!$B$3:$LN$4660,100,0),"")),"")</f>
        <v>8</v>
      </c>
      <c r="AF315">
        <f>IFERROR(VLOOKUP(A315,'2024-2023'!$B$3:$LN$4660,99,0),"")</f>
        <v>100</v>
      </c>
      <c r="AG315" t="str">
        <f>IFERROR((IFERROR(VLOOKUP(A315,'2020-2019'!$B$3:$LN$4660,'2020-2019'!$X$1,0),"")+IFERROR(VLOOKUP(A315,'2020-2019'!$B$3:$LN$4660,'2020-2019'!$AN$1,0),"")),"")</f>
        <v/>
      </c>
      <c r="AH315">
        <f>IFERROR((IFERROR(VLOOKUP(A315,'2022-2021'!$B$3:$LN$4660,24,0),"")+IFERROR(VLOOKUP(A315,'2022-2021'!$B$3:$LN$4660,40,0),"")),"")</f>
        <v>11522</v>
      </c>
      <c r="AI315">
        <f>IFERROR((IFERROR(VLOOKUP(A315,'2022-2021'!$B$3:$LN$4660,23,0),"")+IFERROR(VLOOKUP(A315,'2022-2021'!$B$3:$LN$4660,39,0),"")),"")</f>
        <v>26295</v>
      </c>
      <c r="AJ315">
        <f>IFERROR((IFERROR(VLOOKUP(A315,'2024-2023'!$B$3:$LN$4660,24,0),"")+IFERROR(VLOOKUP(A315,'2024-2023'!$B$3:$LN$4660,40,0),"")),"")</f>
        <v>78</v>
      </c>
      <c r="AK315">
        <f>IFERROR((IFERROR(VLOOKUP(A315,'2024-2023'!$B$3:$LN$4660,23,0),"")+IFERROR(VLOOKUP(A315,'2024-2023'!$B$3:$LN$4660,39,0),"")),"")</f>
        <v>0</v>
      </c>
      <c r="AL315" t="str">
        <f>IFERROR(VLOOKUP(A315,'2020-2019'!$B$3:$LN$466,'2020-2019'!$AM$1,0),"")</f>
        <v/>
      </c>
      <c r="AM315">
        <f>IFERROR(VLOOKUP(A315,'2022-2021'!$B$3:$LN$4660,38,0),"")</f>
        <v>1728</v>
      </c>
      <c r="AN315">
        <f>IFERROR(VLOOKUP(A315,'2022-2021'!$B$3:$LN$4660,37,0),"")</f>
        <v>2501</v>
      </c>
      <c r="AO315">
        <f>IFERROR(VLOOKUP(A315,'2024-2023'!$B$3:$LN$4660,38,0),"")</f>
        <v>28786</v>
      </c>
      <c r="AP315">
        <f>IFERROR(VLOOKUP(A315,'2024-2023'!$B$3:$LN$4660,37,0),"")</f>
        <v>65702</v>
      </c>
      <c r="AQ315" t="str">
        <f>IFERROR((IFERROR(VLOOKUP(A315,'2020-2019'!$B$3:$LN$466,'2020-2019'!$BL$1,0),"")+IFERROR(VLOOKUP(A315,'2020-2019'!$B$3:$LN$466,'2020-2019'!$BV$1,0),"")),"")</f>
        <v/>
      </c>
      <c r="AR315" s="5">
        <f t="shared" si="35"/>
        <v>51.844000000000001</v>
      </c>
      <c r="AS315" t="str">
        <f>IFERROR(VLOOKUP(A315,риски!$G$2:$H$642,2,0),"")</f>
        <v>низкий</v>
      </c>
      <c r="AT315" t="str">
        <f>IFERROR(VLOOKUP(A315,Реест!A380:$P$30000,15,0),"")</f>
        <v>factoriys.ru</v>
      </c>
      <c r="AU315" t="str">
        <f>IFERROR(VLOOKUP(A315,old!$A$3:$AU$2001,47,0),"")</f>
        <v>image356</v>
      </c>
      <c r="AV315" s="3">
        <f t="shared" si="36"/>
        <v>0</v>
      </c>
      <c r="AW315" t="str">
        <f t="shared" si="30"/>
        <v xml:space="preserve"> АО ПКО «Юридическое Бюро ФАКТОРИУС» зарегистрировано по адресу: 119049, Москва г, вн.тер.г. муниципальный округ Якиманка, ул Коровий Вал, д. 7, стр. 1,  помещ. 9Н/2, . Генеральным директором является Аверин Алексей Владимирович. Рост доходов компании за 5 лет: 5184,4%. ФССП присвоил низкий уровень риска для данного ПКО.</v>
      </c>
      <c r="AX315" t="s">
        <v>22957</v>
      </c>
      <c r="AY315">
        <f>VLOOKUP(A315,'2024-2023'!$B$2:$NY$583,'2024-2023'!$BH$1,0)</f>
        <v>10418</v>
      </c>
      <c r="AZ315">
        <f>VLOOKUP(A315,'2024-2023'!$B$2:$NY$583,71,0)</f>
        <v>0</v>
      </c>
      <c r="BA315">
        <f>VLOOKUP(A315,'2024-2023'!$B$2:$NY$583,79,0)</f>
        <v>0</v>
      </c>
      <c r="BB315">
        <f t="shared" si="31"/>
        <v>0</v>
      </c>
      <c r="BC315" s="6">
        <f t="shared" si="32"/>
        <v>10.3688</v>
      </c>
      <c r="BD315" s="6">
        <f t="shared" si="33"/>
        <v>1.98850643281831E-3</v>
      </c>
      <c r="BE315" t="str">
        <f t="shared" si="34"/>
        <v>Малая фирма</v>
      </c>
    </row>
    <row r="316" spans="1:57">
      <c r="A316" s="10">
        <v>7724810411</v>
      </c>
      <c r="B316">
        <v>333</v>
      </c>
      <c r="C316" t="s">
        <v>2584</v>
      </c>
      <c r="D316">
        <v>7724810411</v>
      </c>
      <c r="E316" t="s">
        <v>14645</v>
      </c>
      <c r="F316" t="s">
        <v>14325</v>
      </c>
      <c r="G316" s="7">
        <v>40848</v>
      </c>
      <c r="H316">
        <v>14</v>
      </c>
      <c r="I316" t="s">
        <v>73</v>
      </c>
      <c r="J316" t="s">
        <v>5322</v>
      </c>
      <c r="K316" t="s">
        <v>5322</v>
      </c>
      <c r="L316" t="s">
        <v>2588</v>
      </c>
      <c r="M316">
        <f>VLOOKUP(D316,УК!$A$1:$B$599,2,0)/1000</f>
        <v>25</v>
      </c>
      <c r="R316" s="10">
        <f>IFERROR(IFERROR(VLOOKUP(A316,'2020-2019'!$B$3:$LN$466,108,0),"")+IFERROR(VLOOKUP(A316,'2020-2019'!$B$3:$LN$1000,91,0),""),"")</f>
        <v>15065</v>
      </c>
      <c r="S316" s="10">
        <f>IFERROR(IFERROR(VLOOKUP(A316,'2022-2021'!$B$3:$LN$1000,108,0),"")+IFERROR(VLOOKUP(A316,'2022-2021'!$B$3:$LN$1000,92,0),""),"")</f>
        <v>44225</v>
      </c>
      <c r="T316" s="10">
        <f>IFERROR(IFERROR(VLOOKUP(A316,'2022-2021'!$B$3:$LN$1000,107,0),"")+IFERROR(VLOOKUP(A316,'2022-2021'!$B$3:$LN$1000,91,0),""),"")</f>
        <v>43023</v>
      </c>
      <c r="U316" s="10">
        <f>IFERROR(IFERROR(VLOOKUP(A316,'2024-2023'!$B$3:$LN$1000,108,0),"")+IFERROR(VLOOKUP(A316,'2024-2023'!$B$3:$LN$1000,92,0),""),"")</f>
        <v>10443</v>
      </c>
      <c r="V316" s="10">
        <f>IFERROR(IFERROR(VLOOKUP(A316,'2024-2023'!$B$3:$LN$1000,107,0),"")+IFERROR(VLOOKUP(A316,'2024-2023'!$B$3:$LN$1000,91,0),""),"")</f>
        <v>10993</v>
      </c>
      <c r="W316">
        <f>IFERROR(IFERROR(VLOOKUP(A316,'2020-2019'!$B$3:$LN$4660,93,0),"")+IFERROR(VLOOKUP(A316,'2020-2019'!$B$3:$LN$4660,109,0),""),"")</f>
        <v>2565</v>
      </c>
      <c r="X316">
        <f>IFERROR(IFERROR(VLOOKUP(A316,'2022-2021'!$B$3:$LN$4660,94,0),"")+IFERROR(VLOOKUP(A316,'2022-2021'!$B$3:$LN$4660,110,0),""),"")</f>
        <v>19106</v>
      </c>
      <c r="Y316">
        <f>IFERROR(IFERROR(VLOOKUP(A316,'2022-2021'!$B$3:$LN$4660,109,0),"")+IFERROR(VLOOKUP(A316,'2022-2021'!$B$3:$LN$4660,93,0),""),"")</f>
        <v>1369</v>
      </c>
      <c r="Z316">
        <f>IFERROR((IFERROR(VLOOKUP(A316,'2024-2023'!$B$3:$LN$4660,110,0),"")+IFERROR(VLOOKUP(A316,'2024-2023'!$B$3:$LN$4660,94,0),"")),"")</f>
        <v>679</v>
      </c>
      <c r="AA316">
        <f>IFERROR((IFERROR(VLOOKUP(A316,'2024-2023'!$B$3:$LN$4660,93,0),"")+IFERROR(VLOOKUP(A316,'2024-2023'!$B$3:$LN$4660,109,0),"")),"")</f>
        <v>281</v>
      </c>
      <c r="AB316">
        <f>IFERROR((IFERROR(VLOOKUP(A316,'2020-2019'!$B$3:$LN$466,'2020-2019'!$CV$1,0),"")),"")</f>
        <v>10252</v>
      </c>
      <c r="AC316">
        <f>IFERROR((IFERROR(VLOOKUP(A316,'2022-2021'!$B$3:$LN$4660,100,0),"")),"")</f>
        <v>22679</v>
      </c>
      <c r="AD316">
        <f>IFERROR((IFERROR(VLOOKUP(A316,'2022-2021'!$B$3:$LN$4660,99,0),"")),"")</f>
        <v>28494</v>
      </c>
      <c r="AE316">
        <f>IFERROR((IFERROR(VLOOKUP(A316,'2024-2023'!$B$3:$LN$4660,100,0),"")),"")</f>
        <v>420</v>
      </c>
      <c r="AF316">
        <f>IFERROR(VLOOKUP(A316,'2024-2023'!$B$3:$LN$4660,99,0),"")</f>
        <v>222</v>
      </c>
      <c r="AG316">
        <f>IFERROR((IFERROR(VLOOKUP(A316,'2020-2019'!$B$3:$LN$4660,'2020-2019'!$X$1,0),"")+IFERROR(VLOOKUP(A316,'2020-2019'!$B$3:$LN$4660,'2020-2019'!$AN$1,0),"")),"")</f>
        <v>0</v>
      </c>
      <c r="AH316">
        <f>IFERROR((IFERROR(VLOOKUP(A316,'2022-2021'!$B$3:$LN$4660,24,0),"")+IFERROR(VLOOKUP(A316,'2022-2021'!$B$3:$LN$4660,40,0),"")),"")</f>
        <v>33219</v>
      </c>
      <c r="AI316">
        <f>IFERROR((IFERROR(VLOOKUP(A316,'2022-2021'!$B$3:$LN$4660,23,0),"")+IFERROR(VLOOKUP(A316,'2022-2021'!$B$3:$LN$4660,39,0),"")),"")</f>
        <v>39069</v>
      </c>
      <c r="AJ316">
        <f>IFERROR((IFERROR(VLOOKUP(A316,'2024-2023'!$B$3:$LN$4660,24,0),"")+IFERROR(VLOOKUP(A316,'2024-2023'!$B$3:$LN$4660,40,0),"")),"")</f>
        <v>35842</v>
      </c>
      <c r="AK316">
        <f>IFERROR((IFERROR(VLOOKUP(A316,'2024-2023'!$B$3:$LN$4660,23,0),"")+IFERROR(VLOOKUP(A316,'2024-2023'!$B$3:$LN$4660,39,0),"")),"")</f>
        <v>34789</v>
      </c>
      <c r="AL316">
        <f>IFERROR(VLOOKUP(A316,'2020-2019'!$B$3:$LN$466,'2020-2019'!$AM$1,0),"")</f>
        <v>1053</v>
      </c>
      <c r="AM316">
        <f>IFERROR(VLOOKUP(A316,'2022-2021'!$B$3:$LN$4660,38,0),"")</f>
        <v>2730</v>
      </c>
      <c r="AN316">
        <f>IFERROR(VLOOKUP(A316,'2022-2021'!$B$3:$LN$4660,37,0),"")</f>
        <v>20832</v>
      </c>
      <c r="AO316">
        <f>IFERROR(VLOOKUP(A316,'2024-2023'!$B$3:$LN$4660,38,0),"")</f>
        <v>23976</v>
      </c>
      <c r="AP316">
        <f>IFERROR(VLOOKUP(A316,'2024-2023'!$B$3:$LN$4660,37,0),"")</f>
        <v>27411</v>
      </c>
      <c r="AQ316">
        <f>IFERROR((IFERROR(VLOOKUP(A316,'2020-2019'!$B$3:$LN$466,'2020-2019'!$BL$1,0),"")+IFERROR(VLOOKUP(A316,'2020-2019'!$B$3:$LN$466,'2020-2019'!$BV$1,0),"")),"")</f>
        <v>0</v>
      </c>
      <c r="AR316" s="5">
        <f t="shared" si="35"/>
        <v>0.73</v>
      </c>
      <c r="AS316" t="str">
        <f>IFERROR(VLOOKUP(A316,риски!$G$2:$H$642,2,0),"")</f>
        <v>низкий</v>
      </c>
      <c r="AT316" t="str">
        <f>IFERROR(VLOOKUP(A316,Реест!A381:$P$30000,15,0),"")</f>
        <v>легата.рус</v>
      </c>
      <c r="AU316" t="str">
        <f>IFERROR(VLOOKUP(A316,old!$A$3:$AU$2001,47,0),"")</f>
        <v>image357</v>
      </c>
      <c r="AV316" s="3">
        <f t="shared" si="36"/>
        <v>1.0472621090339866</v>
      </c>
      <c r="AW316" t="str">
        <f t="shared" si="30"/>
        <v xml:space="preserve"> ООО ПКО «ЮК «Легата» зарегистрировано по адресу: 115419, Москва г, проезд 2-й Рощинский, 8, 2, Э/Пом/Ком. 2/X/1. Генеральным директором является Ковиненко Алексей Викторович. Рост доходов компании за 5 лет: 73%. Рост финансовых активов компании за 5 лет: 104,73%. ФССП присвоил низкий уровень риска для данного ПКО.</v>
      </c>
      <c r="AX316" t="s">
        <v>22914</v>
      </c>
      <c r="AY316">
        <f>VLOOKUP(A316,'2024-2023'!$B$2:$NY$583,'2024-2023'!$BH$1,0)</f>
        <v>60501</v>
      </c>
      <c r="AZ316">
        <f>VLOOKUP(A316,'2024-2023'!$B$2:$NY$583,71,0)</f>
        <v>2196</v>
      </c>
      <c r="BA316">
        <f>VLOOKUP(A316,'2024-2023'!$B$2:$NY$583,79,0)</f>
        <v>172</v>
      </c>
      <c r="BB316">
        <f t="shared" si="31"/>
        <v>3.9139848928116894E-2</v>
      </c>
      <c r="BC316" s="6">
        <f t="shared" si="32"/>
        <v>0.14599999999999999</v>
      </c>
      <c r="BD316" s="6">
        <f t="shared" si="33"/>
        <v>2.0194669335031383E-2</v>
      </c>
      <c r="BE316" t="str">
        <f t="shared" si="34"/>
        <v>Малая фирма</v>
      </c>
    </row>
    <row r="317" spans="1:57">
      <c r="A317" s="10">
        <v>5258150585</v>
      </c>
      <c r="B317">
        <v>363</v>
      </c>
      <c r="C317" t="s">
        <v>14326</v>
      </c>
      <c r="D317">
        <v>5258150585</v>
      </c>
      <c r="E317" t="s">
        <v>14646</v>
      </c>
      <c r="F317" t="s">
        <v>14327</v>
      </c>
      <c r="G317" s="7">
        <v>44293</v>
      </c>
      <c r="H317">
        <v>5</v>
      </c>
      <c r="I317" t="s">
        <v>73</v>
      </c>
      <c r="J317" t="s">
        <v>5367</v>
      </c>
      <c r="K317" t="s">
        <v>5366</v>
      </c>
      <c r="L317" t="s">
        <v>8866</v>
      </c>
      <c r="M317">
        <f>VLOOKUP(D317,УК!$A$1:$B$599,2,0)/1000</f>
        <v>10000</v>
      </c>
      <c r="R317" s="10" t="str">
        <f>IFERROR(IFERROR(VLOOKUP(A317,'2020-2019'!$B$3:$LN$466,108,0),"")+IFERROR(VLOOKUP(A317,'2020-2019'!$B$3:$LN$1000,91,0),""),"")</f>
        <v/>
      </c>
      <c r="S317" s="10">
        <f>IFERROR(IFERROR(VLOOKUP(A317,'2022-2021'!$B$3:$LN$1000,108,0),"")+IFERROR(VLOOKUP(A317,'2022-2021'!$B$3:$LN$1000,92,0),""),"")</f>
        <v>1875</v>
      </c>
      <c r="T317" s="10">
        <f>IFERROR(IFERROR(VLOOKUP(A317,'2022-2021'!$B$3:$LN$1000,107,0),"")+IFERROR(VLOOKUP(A317,'2022-2021'!$B$3:$LN$1000,91,0),""),"")</f>
        <v>4731</v>
      </c>
      <c r="U317" s="10">
        <f>IFERROR(IFERROR(VLOOKUP(A317,'2024-2023'!$B$3:$LN$1000,108,0),"")+IFERROR(VLOOKUP(A317,'2024-2023'!$B$3:$LN$1000,92,0),""),"")</f>
        <v>6565</v>
      </c>
      <c r="V317" s="10">
        <f>IFERROR(IFERROR(VLOOKUP(A317,'2024-2023'!$B$3:$LN$1000,107,0),"")+IFERROR(VLOOKUP(A317,'2024-2023'!$B$3:$LN$1000,91,0),""),"")</f>
        <v>8081</v>
      </c>
      <c r="W317" t="str">
        <f>IFERROR(IFERROR(VLOOKUP(A317,'2020-2019'!$B$3:$LN$4660,93,0),"")+IFERROR(VLOOKUP(A317,'2020-2019'!$B$3:$LN$4660,109,0),""),"")</f>
        <v/>
      </c>
      <c r="X317">
        <f>IFERROR(IFERROR(VLOOKUP(A317,'2022-2021'!$B$3:$LN$4660,94,0),"")+IFERROR(VLOOKUP(A317,'2022-2021'!$B$3:$LN$4660,110,0),""),"")</f>
        <v>1779</v>
      </c>
      <c r="Y317">
        <f>IFERROR(IFERROR(VLOOKUP(A317,'2022-2021'!$B$3:$LN$4660,109,0),"")+IFERROR(VLOOKUP(A317,'2022-2021'!$B$3:$LN$4660,93,0),""),"")</f>
        <v>2512</v>
      </c>
      <c r="Z317">
        <f>IFERROR((IFERROR(VLOOKUP(A317,'2024-2023'!$B$3:$LN$4660,110,0),"")+IFERROR(VLOOKUP(A317,'2024-2023'!$B$3:$LN$4660,94,0),"")),"")</f>
        <v>3275</v>
      </c>
      <c r="AA317">
        <f>IFERROR((IFERROR(VLOOKUP(A317,'2024-2023'!$B$3:$LN$4660,93,0),"")+IFERROR(VLOOKUP(A317,'2024-2023'!$B$3:$LN$4660,109,0),"")),"")</f>
        <v>3767</v>
      </c>
      <c r="AB317" t="str">
        <f>IFERROR((IFERROR(VLOOKUP(A317,'2020-2019'!$B$3:$LN$466,'2020-2019'!$CV$1,0),"")),"")</f>
        <v/>
      </c>
      <c r="AC317">
        <f>IFERROR((IFERROR(VLOOKUP(A317,'2022-2021'!$B$3:$LN$4660,100,0),"")),"")</f>
        <v>7</v>
      </c>
      <c r="AD317">
        <f>IFERROR((IFERROR(VLOOKUP(A317,'2022-2021'!$B$3:$LN$4660,99,0),"")),"")</f>
        <v>2005</v>
      </c>
      <c r="AE317">
        <f>IFERROR((IFERROR(VLOOKUP(A317,'2024-2023'!$B$3:$LN$4660,100,0),"")),"")</f>
        <v>3040</v>
      </c>
      <c r="AF317">
        <f>IFERROR(VLOOKUP(A317,'2024-2023'!$B$3:$LN$4660,99,0),"")</f>
        <v>4026</v>
      </c>
      <c r="AG317" t="str">
        <f>IFERROR((IFERROR(VLOOKUP(A317,'2020-2019'!$B$3:$LN$4660,'2020-2019'!$X$1,0),"")+IFERROR(VLOOKUP(A317,'2020-2019'!$B$3:$LN$4660,'2020-2019'!$AN$1,0),"")),"")</f>
        <v/>
      </c>
      <c r="AH317">
        <f>IFERROR((IFERROR(VLOOKUP(A317,'2022-2021'!$B$3:$LN$4660,24,0),"")+IFERROR(VLOOKUP(A317,'2022-2021'!$B$3:$LN$4660,40,0),"")),"")</f>
        <v>273</v>
      </c>
      <c r="AI317">
        <f>IFERROR((IFERROR(VLOOKUP(A317,'2022-2021'!$B$3:$LN$4660,23,0),"")+IFERROR(VLOOKUP(A317,'2022-2021'!$B$3:$LN$4660,39,0),"")),"")</f>
        <v>217</v>
      </c>
      <c r="AJ317">
        <f>IFERROR((IFERROR(VLOOKUP(A317,'2024-2023'!$B$3:$LN$4660,24,0),"")+IFERROR(VLOOKUP(A317,'2024-2023'!$B$3:$LN$4660,40,0),"")),"")</f>
        <v>0</v>
      </c>
      <c r="AK317">
        <f>IFERROR((IFERROR(VLOOKUP(A317,'2024-2023'!$B$3:$LN$4660,23,0),"")+IFERROR(VLOOKUP(A317,'2024-2023'!$B$3:$LN$4660,39,0),"")),"")</f>
        <v>0</v>
      </c>
      <c r="AL317" t="str">
        <f>IFERROR(VLOOKUP(A317,'2020-2019'!$B$3:$LN$466,'2020-2019'!$AM$1,0),"")</f>
        <v/>
      </c>
      <c r="AM317">
        <f>IFERROR(VLOOKUP(A317,'2022-2021'!$B$3:$LN$4660,38,0),"")</f>
        <v>9060</v>
      </c>
      <c r="AN317">
        <f>IFERROR(VLOOKUP(A317,'2022-2021'!$B$3:$LN$4660,37,0),"")</f>
        <v>15789</v>
      </c>
      <c r="AO317">
        <f>IFERROR(VLOOKUP(A317,'2024-2023'!$B$3:$LN$4660,38,0),"")</f>
        <v>18748</v>
      </c>
      <c r="AP317">
        <f>IFERROR(VLOOKUP(A317,'2024-2023'!$B$3:$LN$4660,37,0),"")</f>
        <v>16984</v>
      </c>
      <c r="AQ317" t="str">
        <f>IFERROR((IFERROR(VLOOKUP(A317,'2020-2019'!$B$3:$LN$466,'2020-2019'!$BL$1,0),"")+IFERROR(VLOOKUP(A317,'2020-2019'!$B$3:$LN$466,'2020-2019'!$BV$1,0),"")),"")</f>
        <v/>
      </c>
      <c r="AR317" s="5">
        <f t="shared" si="35"/>
        <v>4.3099999999999996</v>
      </c>
      <c r="AS317" t="str">
        <f>IFERROR(VLOOKUP(A317,риски!$G$2:$H$642,2,0),"")</f>
        <v>низкий</v>
      </c>
      <c r="AT317" t="str">
        <f>IFERROR(VLOOKUP(A317,Реест!A382:$P$30000,15,0),"")</f>
        <v>freefinans.ru</v>
      </c>
      <c r="AU317" t="str">
        <f>IFERROR(VLOOKUP(A317,old!$A$3:$AU$2001,47,0),"")</f>
        <v>image358</v>
      </c>
      <c r="AV317" s="3">
        <f t="shared" si="36"/>
        <v>0</v>
      </c>
      <c r="AW317" t="str">
        <f t="shared" si="30"/>
        <v xml:space="preserve"> ООО «ПКО «Финансовая Независимость» зарегистрировано по адресу: 603076,Нижегородская обл,,,,,,,,д.НИЖЕГОРОДСКАЯ ОБЛАСТЬ. Генеральным директором является Неволин Михаил Валентинович. Рост доходов компании за 5 лет: 431%. ФССП присвоил низкий уровень риска для данного ПКО.</v>
      </c>
      <c r="AX317" t="s">
        <v>22921</v>
      </c>
      <c r="AY317">
        <f>VLOOKUP(A317,'2024-2023'!$B$2:$NY$583,'2024-2023'!$BH$1,0)</f>
        <v>17336</v>
      </c>
      <c r="AZ317">
        <f>VLOOKUP(A317,'2024-2023'!$B$2:$NY$583,71,0)</f>
        <v>0</v>
      </c>
      <c r="BA317">
        <f>VLOOKUP(A317,'2024-2023'!$B$2:$NY$583,79,0)</f>
        <v>0</v>
      </c>
      <c r="BB317">
        <f t="shared" si="31"/>
        <v>0</v>
      </c>
      <c r="BC317" s="6">
        <f t="shared" si="32"/>
        <v>0.86199999999999988</v>
      </c>
      <c r="BD317" s="6">
        <f t="shared" si="33"/>
        <v>0.49820566761539414</v>
      </c>
      <c r="BE317" t="str">
        <f t="shared" si="34"/>
        <v>Малая фирма</v>
      </c>
    </row>
    <row r="318" spans="1:57">
      <c r="A318" s="10">
        <v>4205205863</v>
      </c>
      <c r="B318">
        <v>407</v>
      </c>
      <c r="C318" t="s">
        <v>2598</v>
      </c>
      <c r="D318">
        <v>4205205863</v>
      </c>
      <c r="E318" t="s">
        <v>14647</v>
      </c>
      <c r="F318" t="s">
        <v>14328</v>
      </c>
      <c r="G318" s="7">
        <v>40417</v>
      </c>
      <c r="H318">
        <v>16</v>
      </c>
      <c r="I318" t="s">
        <v>73</v>
      </c>
      <c r="J318" t="s">
        <v>5530</v>
      </c>
      <c r="K318" t="s">
        <v>5529</v>
      </c>
      <c r="L318" t="s">
        <v>2602</v>
      </c>
      <c r="M318">
        <f>VLOOKUP(D318,УК!$A$1:$B$599,2,0)/1000</f>
        <v>1000</v>
      </c>
      <c r="R318" s="10">
        <f>IFERROR(IFERROR(VLOOKUP(A318,'2020-2019'!$B$3:$LN$466,108,0),"")+IFERROR(VLOOKUP(A318,'2020-2019'!$B$3:$LN$1000,91,0),""),"")</f>
        <v>1689</v>
      </c>
      <c r="S318" s="10">
        <f>IFERROR(IFERROR(VLOOKUP(A318,'2022-2021'!$B$3:$LN$1000,108,0),"")+IFERROR(VLOOKUP(A318,'2022-2021'!$B$3:$LN$1000,92,0),""),"")</f>
        <v>953</v>
      </c>
      <c r="T318" s="10">
        <f>IFERROR(IFERROR(VLOOKUP(A318,'2022-2021'!$B$3:$LN$1000,107,0),"")+IFERROR(VLOOKUP(A318,'2022-2021'!$B$3:$LN$1000,91,0),""),"")</f>
        <v>3958</v>
      </c>
      <c r="U318" s="10">
        <f>IFERROR(IFERROR(VLOOKUP(A318,'2024-2023'!$B$3:$LN$1000,108,0),"")+IFERROR(VLOOKUP(A318,'2024-2023'!$B$3:$LN$1000,92,0),""),"")</f>
        <v>0</v>
      </c>
      <c r="V318" s="10">
        <f>IFERROR(IFERROR(VLOOKUP(A318,'2024-2023'!$B$3:$LN$1000,107,0),"")+IFERROR(VLOOKUP(A318,'2024-2023'!$B$3:$LN$1000,91,0),""),"")</f>
        <v>2</v>
      </c>
      <c r="W318">
        <f>IFERROR(IFERROR(VLOOKUP(A318,'2020-2019'!$B$3:$LN$4660,93,0),"")+IFERROR(VLOOKUP(A318,'2020-2019'!$B$3:$LN$4660,109,0),""),"")</f>
        <v>4867</v>
      </c>
      <c r="X318">
        <f>IFERROR(IFERROR(VLOOKUP(A318,'2022-2021'!$B$3:$LN$4660,94,0),"")+IFERROR(VLOOKUP(A318,'2022-2021'!$B$3:$LN$4660,110,0),""),"")</f>
        <v>625</v>
      </c>
      <c r="Y318">
        <f>IFERROR(IFERROR(VLOOKUP(A318,'2022-2021'!$B$3:$LN$4660,109,0),"")+IFERROR(VLOOKUP(A318,'2022-2021'!$B$3:$LN$4660,93,0),""),"")</f>
        <v>1620</v>
      </c>
      <c r="Z318">
        <f>IFERROR((IFERROR(VLOOKUP(A318,'2024-2023'!$B$3:$LN$4660,110,0),"")+IFERROR(VLOOKUP(A318,'2024-2023'!$B$3:$LN$4660,94,0),"")),"")</f>
        <v>106</v>
      </c>
      <c r="AA318">
        <f>IFERROR((IFERROR(VLOOKUP(A318,'2024-2023'!$B$3:$LN$4660,93,0),"")+IFERROR(VLOOKUP(A318,'2024-2023'!$B$3:$LN$4660,109,0),"")),"")</f>
        <v>73</v>
      </c>
      <c r="AB318">
        <f>IFERROR((IFERROR(VLOOKUP(A318,'2020-2019'!$B$3:$LN$466,'2020-2019'!$CV$1,0),"")),"")</f>
        <v>1270</v>
      </c>
      <c r="AC318">
        <f>IFERROR((IFERROR(VLOOKUP(A318,'2022-2021'!$B$3:$LN$4660,100,0),"")),"")</f>
        <v>582</v>
      </c>
      <c r="AD318">
        <f>IFERROR((IFERROR(VLOOKUP(A318,'2022-2021'!$B$3:$LN$4660,99,0),"")),"")</f>
        <v>743</v>
      </c>
      <c r="AE318">
        <f>IFERROR((IFERROR(VLOOKUP(A318,'2024-2023'!$B$3:$LN$4660,100,0),"")),"")</f>
        <v>1054</v>
      </c>
      <c r="AF318">
        <f>IFERROR(VLOOKUP(A318,'2024-2023'!$B$3:$LN$4660,99,0),"")</f>
        <v>2077</v>
      </c>
      <c r="AG318">
        <f>IFERROR((IFERROR(VLOOKUP(A318,'2020-2019'!$B$3:$LN$4660,'2020-2019'!$X$1,0),"")+IFERROR(VLOOKUP(A318,'2020-2019'!$B$3:$LN$4660,'2020-2019'!$AN$1,0),"")),"")</f>
        <v>8200</v>
      </c>
      <c r="AH318">
        <f>IFERROR((IFERROR(VLOOKUP(A318,'2022-2021'!$B$3:$LN$4660,24,0),"")+IFERROR(VLOOKUP(A318,'2022-2021'!$B$3:$LN$4660,40,0),"")),"")</f>
        <v>9400</v>
      </c>
      <c r="AI318">
        <f>IFERROR((IFERROR(VLOOKUP(A318,'2022-2021'!$B$3:$LN$4660,23,0),"")+IFERROR(VLOOKUP(A318,'2022-2021'!$B$3:$LN$4660,39,0),"")),"")</f>
        <v>11300</v>
      </c>
      <c r="AJ318">
        <f>IFERROR((IFERROR(VLOOKUP(A318,'2024-2023'!$B$3:$LN$4660,24,0),"")+IFERROR(VLOOKUP(A318,'2024-2023'!$B$3:$LN$4660,40,0),"")),"")</f>
        <v>64400</v>
      </c>
      <c r="AK318">
        <f>IFERROR((IFERROR(VLOOKUP(A318,'2024-2023'!$B$3:$LN$4660,23,0),"")+IFERROR(VLOOKUP(A318,'2024-2023'!$B$3:$LN$4660,39,0),"")),"")</f>
        <v>108900</v>
      </c>
      <c r="AL318">
        <f>IFERROR(VLOOKUP(A318,'2020-2019'!$B$3:$LN$466,'2020-2019'!$AM$1,0),"")</f>
        <v>157</v>
      </c>
      <c r="AM318">
        <f>IFERROR(VLOOKUP(A318,'2022-2021'!$B$3:$LN$4660,38,0),"")</f>
        <v>453</v>
      </c>
      <c r="AN318">
        <f>IFERROR(VLOOKUP(A318,'2022-2021'!$B$3:$LN$4660,37,0),"")</f>
        <v>704</v>
      </c>
      <c r="AO318">
        <f>IFERROR(VLOOKUP(A318,'2024-2023'!$B$3:$LN$4660,38,0),"")</f>
        <v>780</v>
      </c>
      <c r="AP318">
        <f>IFERROR(VLOOKUP(A318,'2024-2023'!$B$3:$LN$4660,37,0),"")</f>
        <v>1</v>
      </c>
      <c r="AQ318">
        <f>IFERROR((IFERROR(VLOOKUP(A318,'2020-2019'!$B$3:$LN$466,'2020-2019'!$BL$1,0),"")+IFERROR(VLOOKUP(A318,'2020-2019'!$B$3:$LN$466,'2020-2019'!$BV$1,0),"")),"")</f>
        <v>0</v>
      </c>
      <c r="AR318" s="5">
        <f t="shared" si="35"/>
        <v>1E-3</v>
      </c>
      <c r="AS318" t="str">
        <f>IFERROR(VLOOKUP(A318,риски!$G$2:$H$642,2,0),"")</f>
        <v>низкий</v>
      </c>
      <c r="AT318" t="str">
        <f>IFERROR(VLOOKUP(A318,Реест!A383:$P$30000,15,0),"")</f>
        <v xml:space="preserve">elcollect.ru </v>
      </c>
      <c r="AU318" t="str">
        <f>IFERROR(VLOOKUP(A318,old!$A$3:$AU$2001,47,0),"")</f>
        <v>image360</v>
      </c>
      <c r="AV318" s="3">
        <f t="shared" si="36"/>
        <v>13.280487804878049</v>
      </c>
      <c r="AW318" t="str">
        <f t="shared" si="30"/>
        <v xml:space="preserve"> ООО ПКО «Пони» зарегистрировано по адресу: 650000, Кемеровская область - Кузбасс, г.о. Кемеровский, г Кемерово, ул 50 лет Октября, стр. 11, помещ. 607. Генеральным директором является Жалнин Михаил Николаевич. Рост доходов компании за 5 лет: 0,1%. Рост финансовых активов компании за 5 лет: 1328,05%. ФССП присвоил низкий уровень риска для данного ПКО.</v>
      </c>
      <c r="AX318" t="s">
        <v>22964</v>
      </c>
      <c r="AY318">
        <f>VLOOKUP(A318,'2024-2023'!$B$2:$NY$583,'2024-2023'!$BH$1,0)</f>
        <v>14779</v>
      </c>
      <c r="AZ318">
        <f>VLOOKUP(A318,'2024-2023'!$B$2:$NY$583,71,0)</f>
        <v>0</v>
      </c>
      <c r="BA318">
        <f>VLOOKUP(A318,'2024-2023'!$B$2:$NY$583,79,0)</f>
        <v>95481</v>
      </c>
      <c r="BB318">
        <f t="shared" si="31"/>
        <v>6.4605859665741932</v>
      </c>
      <c r="BC318" s="6">
        <f t="shared" si="32"/>
        <v>2.0000000000000001E-4</v>
      </c>
      <c r="BD318" s="6">
        <f t="shared" si="33"/>
        <v>1038.5</v>
      </c>
      <c r="BE318" t="str">
        <f t="shared" si="34"/>
        <v>Малая фирма</v>
      </c>
    </row>
    <row r="319" spans="1:57">
      <c r="A319" s="10">
        <v>2465340050</v>
      </c>
      <c r="B319">
        <v>238</v>
      </c>
      <c r="C319" t="s">
        <v>2611</v>
      </c>
      <c r="D319">
        <v>2465340050</v>
      </c>
      <c r="E319" t="s">
        <v>14649</v>
      </c>
      <c r="F319" t="s">
        <v>14330</v>
      </c>
      <c r="G319" s="7">
        <v>44344</v>
      </c>
      <c r="H319">
        <v>5</v>
      </c>
      <c r="I319" t="s">
        <v>73</v>
      </c>
      <c r="J319" t="s">
        <v>5116</v>
      </c>
      <c r="K319" t="s">
        <v>5115</v>
      </c>
      <c r="L319" t="s">
        <v>2615</v>
      </c>
      <c r="M319">
        <f>VLOOKUP(D319,УК!$A$1:$B$599,2,0)/1000</f>
        <v>40</v>
      </c>
      <c r="R319" s="10" t="str">
        <f>IFERROR(IFERROR(VLOOKUP(A319,'2020-2019'!$B$3:$LN$466,108,0),"")+IFERROR(VLOOKUP(A319,'2020-2019'!$B$3:$LN$1000,91,0),""),"")</f>
        <v/>
      </c>
      <c r="S319" s="10">
        <f>IFERROR(IFERROR(VLOOKUP(A319,'2022-2021'!$B$3:$LN$1000,108,0),"")+IFERROR(VLOOKUP(A319,'2022-2021'!$B$3:$LN$1000,92,0),""),"")</f>
        <v>8123</v>
      </c>
      <c r="T319" s="10">
        <f>IFERROR(IFERROR(VLOOKUP(A319,'2022-2021'!$B$3:$LN$1000,107,0),"")+IFERROR(VLOOKUP(A319,'2022-2021'!$B$3:$LN$1000,91,0),""),"")</f>
        <v>29347</v>
      </c>
      <c r="U319" s="10">
        <f>IFERROR(IFERROR(VLOOKUP(A319,'2024-2023'!$B$3:$LN$1000,108,0),"")+IFERROR(VLOOKUP(A319,'2024-2023'!$B$3:$LN$1000,92,0),""),"")</f>
        <v>34231</v>
      </c>
      <c r="V319" s="10">
        <f>IFERROR(IFERROR(VLOOKUP(A319,'2024-2023'!$B$3:$LN$1000,107,0),"")+IFERROR(VLOOKUP(A319,'2024-2023'!$B$3:$LN$1000,91,0),""),"")</f>
        <v>47920</v>
      </c>
      <c r="W319" t="str">
        <f>IFERROR(IFERROR(VLOOKUP(A319,'2020-2019'!$B$3:$LN$4660,93,0),"")+IFERROR(VLOOKUP(A319,'2020-2019'!$B$3:$LN$4660,109,0),""),"")</f>
        <v/>
      </c>
      <c r="X319">
        <f>IFERROR(IFERROR(VLOOKUP(A319,'2022-2021'!$B$3:$LN$4660,94,0),"")+IFERROR(VLOOKUP(A319,'2022-2021'!$B$3:$LN$4660,110,0),""),"")</f>
        <v>15182</v>
      </c>
      <c r="Y319">
        <f>IFERROR(IFERROR(VLOOKUP(A319,'2022-2021'!$B$3:$LN$4660,109,0),"")+IFERROR(VLOOKUP(A319,'2022-2021'!$B$3:$LN$4660,93,0),""),"")</f>
        <v>12677</v>
      </c>
      <c r="Z319">
        <f>IFERROR((IFERROR(VLOOKUP(A319,'2024-2023'!$B$3:$LN$4660,110,0),"")+IFERROR(VLOOKUP(A319,'2024-2023'!$B$3:$LN$4660,94,0),"")),"")</f>
        <v>28597</v>
      </c>
      <c r="AA319">
        <f>IFERROR((IFERROR(VLOOKUP(A319,'2024-2023'!$B$3:$LN$4660,93,0),"")+IFERROR(VLOOKUP(A319,'2024-2023'!$B$3:$LN$4660,109,0),"")),"")</f>
        <v>38756</v>
      </c>
      <c r="AB319" t="str">
        <f>IFERROR((IFERROR(VLOOKUP(A319,'2020-2019'!$B$3:$LN$466,'2020-2019'!$CV$1,0),"")),"")</f>
        <v/>
      </c>
      <c r="AC319">
        <f>IFERROR((IFERROR(VLOOKUP(A319,'2022-2021'!$B$3:$LN$4660,100,0),"")),"")</f>
        <v>-7140</v>
      </c>
      <c r="AD319">
        <f>IFERROR((IFERROR(VLOOKUP(A319,'2022-2021'!$B$3:$LN$4660,99,0),"")),"")</f>
        <v>15475</v>
      </c>
      <c r="AE319">
        <f>IFERROR((IFERROR(VLOOKUP(A319,'2024-2023'!$B$3:$LN$4660,100,0),"")),"")</f>
        <v>3463</v>
      </c>
      <c r="AF319">
        <f>IFERROR(VLOOKUP(A319,'2024-2023'!$B$3:$LN$4660,99,0),"")</f>
        <v>3237</v>
      </c>
      <c r="AG319" t="str">
        <f>IFERROR((IFERROR(VLOOKUP(A319,'2020-2019'!$B$3:$LN$4660,'2020-2019'!$X$1,0),"")+IFERROR(VLOOKUP(A319,'2020-2019'!$B$3:$LN$4660,'2020-2019'!$AN$1,0),"")),"")</f>
        <v/>
      </c>
      <c r="AH319">
        <f>IFERROR((IFERROR(VLOOKUP(A319,'2022-2021'!$B$3:$LN$4660,24,0),"")+IFERROR(VLOOKUP(A319,'2022-2021'!$B$3:$LN$4660,40,0),"")),"")</f>
        <v>0</v>
      </c>
      <c r="AI319">
        <f>IFERROR((IFERROR(VLOOKUP(A319,'2022-2021'!$B$3:$LN$4660,23,0),"")+IFERROR(VLOOKUP(A319,'2022-2021'!$B$3:$LN$4660,39,0),"")),"")</f>
        <v>0</v>
      </c>
      <c r="AJ319">
        <f>IFERROR((IFERROR(VLOOKUP(A319,'2024-2023'!$B$3:$LN$4660,24,0),"")+IFERROR(VLOOKUP(A319,'2024-2023'!$B$3:$LN$4660,40,0),"")),"")</f>
        <v>0</v>
      </c>
      <c r="AK319">
        <f>IFERROR((IFERROR(VLOOKUP(A319,'2024-2023'!$B$3:$LN$4660,23,0),"")+IFERROR(VLOOKUP(A319,'2024-2023'!$B$3:$LN$4660,39,0),"")),"")</f>
        <v>0</v>
      </c>
      <c r="AL319" t="str">
        <f>IFERROR(VLOOKUP(A319,'2020-2019'!$B$3:$LN$466,'2020-2019'!$AM$1,0),"")</f>
        <v/>
      </c>
      <c r="AM319">
        <f>IFERROR(VLOOKUP(A319,'2022-2021'!$B$3:$LN$4660,38,0),"")</f>
        <v>1038</v>
      </c>
      <c r="AN319">
        <f>IFERROR(VLOOKUP(A319,'2022-2021'!$B$3:$LN$4660,37,0),"")</f>
        <v>20178</v>
      </c>
      <c r="AO319">
        <f>IFERROR(VLOOKUP(A319,'2024-2023'!$B$3:$LN$4660,38,0),"")</f>
        <v>50698</v>
      </c>
      <c r="AP319">
        <f>IFERROR(VLOOKUP(A319,'2024-2023'!$B$3:$LN$4660,37,0),"")</f>
        <v>58004</v>
      </c>
      <c r="AQ319" t="str">
        <f>IFERROR((IFERROR(VLOOKUP(A319,'2020-2019'!$B$3:$LN$466,'2020-2019'!$BL$1,0),"")+IFERROR(VLOOKUP(A319,'2020-2019'!$B$3:$LN$466,'2020-2019'!$BV$1,0),"")),"")</f>
        <v/>
      </c>
      <c r="AR319" s="5">
        <f t="shared" si="35"/>
        <v>5.899</v>
      </c>
      <c r="AS319" t="str">
        <f>IFERROR(VLOOKUP(A319,риски!$G$2:$H$642,2,0),"")</f>
        <v>низкий</v>
      </c>
      <c r="AT319" t="str">
        <f>IFERROR(VLOOKUP(A319,Реест!A384:$P$30000,15,0),"")</f>
        <v>talion.expert</v>
      </c>
      <c r="AU319" t="str">
        <f>IFERROR(VLOOKUP(A319,old!$A$3:$AU$2001,47,0),"")</f>
        <v>image361</v>
      </c>
      <c r="AV319" s="3" t="str">
        <f t="shared" si="36"/>
        <v/>
      </c>
      <c r="AW319" t="str">
        <f t="shared" si="30"/>
        <v xml:space="preserve"> ООО ПКО «Талион» зарегистрировано по адресу: 660077, Красноярский край, г.о. Город Красноярск, г Красноярск, ул Авиаторов, здание 5, этаж 4, ПОМЕЩ. 325. Генеральным директором является Стучилин Алексей Михайлович. Рост доходов компании за 5 лет: 589,9%. ФССП присвоил низкий уровень риска для данного ПКО.</v>
      </c>
      <c r="AX319" t="s">
        <v>22937</v>
      </c>
      <c r="AY319">
        <f>VLOOKUP(A319,'2024-2023'!$B$2:$NY$583,'2024-2023'!$BH$1,0)</f>
        <v>28607</v>
      </c>
      <c r="AZ319">
        <f>VLOOKUP(A319,'2024-2023'!$B$2:$NY$583,71,0)</f>
        <v>0</v>
      </c>
      <c r="BA319">
        <f>VLOOKUP(A319,'2024-2023'!$B$2:$NY$583,79,0)</f>
        <v>0</v>
      </c>
      <c r="BB319">
        <f t="shared" si="31"/>
        <v>0</v>
      </c>
      <c r="BC319" s="6">
        <f t="shared" si="32"/>
        <v>1.1798</v>
      </c>
      <c r="BD319" s="6">
        <f t="shared" si="33"/>
        <v>6.7550083472454087E-2</v>
      </c>
      <c r="BE319" t="str">
        <f t="shared" si="34"/>
        <v>Малая фирма</v>
      </c>
    </row>
    <row r="320" spans="1:57">
      <c r="A320" s="10">
        <v>6449099613</v>
      </c>
      <c r="B320">
        <v>208</v>
      </c>
      <c r="C320" t="s">
        <v>2618</v>
      </c>
      <c r="D320">
        <v>6449099613</v>
      </c>
      <c r="E320" t="s">
        <v>14650</v>
      </c>
      <c r="F320" t="s">
        <v>14331</v>
      </c>
      <c r="G320" s="7">
        <v>44245</v>
      </c>
      <c r="H320">
        <v>5</v>
      </c>
      <c r="I320" t="s">
        <v>73</v>
      </c>
      <c r="J320" t="s">
        <v>5151</v>
      </c>
      <c r="K320" t="s">
        <v>5150</v>
      </c>
      <c r="L320" t="s">
        <v>2622</v>
      </c>
      <c r="M320">
        <f>VLOOKUP(D320,УК!$A$1:$B$599,2,0)/1000</f>
        <v>50</v>
      </c>
      <c r="R320" s="10" t="str">
        <f>IFERROR(IFERROR(VLOOKUP(A320,'2020-2019'!$B$3:$LN$466,108,0),"")+IFERROR(VLOOKUP(A320,'2020-2019'!$B$3:$LN$1000,91,0),""),"")</f>
        <v/>
      </c>
      <c r="S320" s="10">
        <f>IFERROR(IFERROR(VLOOKUP(A320,'2022-2021'!$B$3:$LN$1000,108,0),"")+IFERROR(VLOOKUP(A320,'2022-2021'!$B$3:$LN$1000,92,0),""),"")</f>
        <v>14677</v>
      </c>
      <c r="T320" s="10">
        <f>IFERROR(IFERROR(VLOOKUP(A320,'2022-2021'!$B$3:$LN$1000,107,0),"")+IFERROR(VLOOKUP(A320,'2022-2021'!$B$3:$LN$1000,91,0),""),"")</f>
        <v>7844</v>
      </c>
      <c r="U320" s="10">
        <f>IFERROR(IFERROR(VLOOKUP(A320,'2024-2023'!$B$3:$LN$1000,108,0),"")+IFERROR(VLOOKUP(A320,'2024-2023'!$B$3:$LN$1000,92,0),""),"")</f>
        <v>35963</v>
      </c>
      <c r="V320" s="10">
        <f>IFERROR(IFERROR(VLOOKUP(A320,'2024-2023'!$B$3:$LN$1000,107,0),"")+IFERROR(VLOOKUP(A320,'2024-2023'!$B$3:$LN$1000,91,0),""),"")</f>
        <v>36775</v>
      </c>
      <c r="W320" t="str">
        <f>IFERROR(IFERROR(VLOOKUP(A320,'2020-2019'!$B$3:$LN$4660,93,0),"")+IFERROR(VLOOKUP(A320,'2020-2019'!$B$3:$LN$4660,109,0),""),"")</f>
        <v/>
      </c>
      <c r="X320">
        <f>IFERROR(IFERROR(VLOOKUP(A320,'2022-2021'!$B$3:$LN$4660,94,0),"")+IFERROR(VLOOKUP(A320,'2022-2021'!$B$3:$LN$4660,110,0),""),"")</f>
        <v>1081</v>
      </c>
      <c r="Y320">
        <f>IFERROR(IFERROR(VLOOKUP(A320,'2022-2021'!$B$3:$LN$4660,109,0),"")+IFERROR(VLOOKUP(A320,'2022-2021'!$B$3:$LN$4660,93,0),""),"")</f>
        <v>2096</v>
      </c>
      <c r="Z320">
        <f>IFERROR((IFERROR(VLOOKUP(A320,'2024-2023'!$B$3:$LN$4660,110,0),"")+IFERROR(VLOOKUP(A320,'2024-2023'!$B$3:$LN$4660,94,0),"")),"")</f>
        <v>4169</v>
      </c>
      <c r="AA320">
        <f>IFERROR((IFERROR(VLOOKUP(A320,'2024-2023'!$B$3:$LN$4660,93,0),"")+IFERROR(VLOOKUP(A320,'2024-2023'!$B$3:$LN$4660,109,0),"")),"")</f>
        <v>5763</v>
      </c>
      <c r="AB320" t="str">
        <f>IFERROR((IFERROR(VLOOKUP(A320,'2020-2019'!$B$3:$LN$466,'2020-2019'!$CV$1,0),"")),"")</f>
        <v/>
      </c>
      <c r="AC320">
        <f>IFERROR((IFERROR(VLOOKUP(A320,'2022-2021'!$B$3:$LN$4660,100,0),"")),"")</f>
        <v>12848</v>
      </c>
      <c r="AD320">
        <f>IFERROR((IFERROR(VLOOKUP(A320,'2022-2021'!$B$3:$LN$4660,99,0),"")),"")</f>
        <v>5474</v>
      </c>
      <c r="AE320">
        <f>IFERROR((IFERROR(VLOOKUP(A320,'2024-2023'!$B$3:$LN$4660,100,0),"")),"")</f>
        <v>29868</v>
      </c>
      <c r="AF320">
        <f>IFERROR(VLOOKUP(A320,'2024-2023'!$B$3:$LN$4660,99,0),"")</f>
        <v>29063</v>
      </c>
      <c r="AG320" t="str">
        <f>IFERROR((IFERROR(VLOOKUP(A320,'2020-2019'!$B$3:$LN$4660,'2020-2019'!$X$1,0),"")+IFERROR(VLOOKUP(A320,'2020-2019'!$B$3:$LN$4660,'2020-2019'!$AN$1,0),"")),"")</f>
        <v/>
      </c>
      <c r="AH320">
        <f>IFERROR((IFERROR(VLOOKUP(A320,'2022-2021'!$B$3:$LN$4660,24,0),"")+IFERROR(VLOOKUP(A320,'2022-2021'!$B$3:$LN$4660,40,0),"")),"")</f>
        <v>0</v>
      </c>
      <c r="AI320">
        <f>IFERROR((IFERROR(VLOOKUP(A320,'2022-2021'!$B$3:$LN$4660,23,0),"")+IFERROR(VLOOKUP(A320,'2022-2021'!$B$3:$LN$4660,39,0),"")),"")</f>
        <v>0</v>
      </c>
      <c r="AJ320">
        <f>IFERROR((IFERROR(VLOOKUP(A320,'2024-2023'!$B$3:$LN$4660,24,0),"")+IFERROR(VLOOKUP(A320,'2024-2023'!$B$3:$LN$4660,40,0),"")),"")</f>
        <v>0</v>
      </c>
      <c r="AK320">
        <f>IFERROR((IFERROR(VLOOKUP(A320,'2024-2023'!$B$3:$LN$4660,23,0),"")+IFERROR(VLOOKUP(A320,'2024-2023'!$B$3:$LN$4660,39,0),"")),"")</f>
        <v>0</v>
      </c>
      <c r="AL320" t="str">
        <f>IFERROR(VLOOKUP(A320,'2020-2019'!$B$3:$LN$466,'2020-2019'!$AM$1,0),"")</f>
        <v/>
      </c>
      <c r="AM320">
        <f>IFERROR(VLOOKUP(A320,'2022-2021'!$B$3:$LN$4660,38,0),"")</f>
        <v>12082</v>
      </c>
      <c r="AN320">
        <f>IFERROR(VLOOKUP(A320,'2022-2021'!$B$3:$LN$4660,37,0),"")</f>
        <v>15844</v>
      </c>
      <c r="AO320">
        <f>IFERROR(VLOOKUP(A320,'2024-2023'!$B$3:$LN$4660,38,0),"")</f>
        <v>47082</v>
      </c>
      <c r="AP320">
        <f>IFERROR(VLOOKUP(A320,'2024-2023'!$B$3:$LN$4660,37,0),"")</f>
        <v>76057</v>
      </c>
      <c r="AQ320" t="str">
        <f>IFERROR((IFERROR(VLOOKUP(A320,'2020-2019'!$B$3:$LN$466,'2020-2019'!$BL$1,0),"")+IFERROR(VLOOKUP(A320,'2020-2019'!$B$3:$LN$466,'2020-2019'!$BV$1,0),"")),"")</f>
        <v/>
      </c>
      <c r="AR320" s="5">
        <f t="shared" si="35"/>
        <v>2.5059999999999998</v>
      </c>
      <c r="AS320" t="str">
        <f>IFERROR(VLOOKUP(A320,риски!$G$2:$H$642,2,0),"")</f>
        <v>низкий</v>
      </c>
      <c r="AT320" t="str">
        <f>IFERROR(VLOOKUP(A320,Реест!A385:$P$30000,15,0),"")</f>
        <v>к2.com</v>
      </c>
      <c r="AU320" t="str">
        <f>IFERROR(VLOOKUP(A320,old!$A$3:$AU$2001,47,0),"")</f>
        <v>image1001</v>
      </c>
      <c r="AV320" s="3" t="str">
        <f t="shared" si="36"/>
        <v/>
      </c>
      <c r="AW320" t="str">
        <f t="shared" si="30"/>
        <v xml:space="preserve"> ООО ПКО «К2» зарегистрировано по адресу: 413100, Саратовская обл, г Энгельс, ул Льва Кассиля, д. 47, офис 209. Генеральным директором является Галиуллин Эдуард Шамильевич. Рост доходов компании за 5 лет: 250,6%. ФССП присвоил низкий уровень риска для данного ПКО.</v>
      </c>
      <c r="AX320" t="s">
        <v>22932</v>
      </c>
      <c r="AY320">
        <f>VLOOKUP(A320,'2024-2023'!$B$2:$NY$583,'2024-2023'!$BH$1,0)</f>
        <v>77354</v>
      </c>
      <c r="AZ320">
        <f>VLOOKUP(A320,'2024-2023'!$B$2:$NY$583,71,0)</f>
        <v>0</v>
      </c>
      <c r="BA320">
        <f>VLOOKUP(A320,'2024-2023'!$B$2:$NY$583,79,0)</f>
        <v>0</v>
      </c>
      <c r="BB320">
        <f t="shared" si="31"/>
        <v>0</v>
      </c>
      <c r="BC320" s="6">
        <f t="shared" si="32"/>
        <v>0.50119999999999998</v>
      </c>
      <c r="BD320" s="6">
        <f t="shared" si="33"/>
        <v>0.79029231815091772</v>
      </c>
      <c r="BE320" t="str">
        <f t="shared" si="34"/>
        <v>Малая фирма</v>
      </c>
    </row>
    <row r="321" spans="1:57">
      <c r="A321" s="10">
        <v>2310214574</v>
      </c>
      <c r="B321">
        <v>194</v>
      </c>
      <c r="C321" t="s">
        <v>2624</v>
      </c>
      <c r="D321">
        <v>2310214574</v>
      </c>
      <c r="E321" t="s">
        <v>14651</v>
      </c>
      <c r="F321" t="s">
        <v>14332</v>
      </c>
      <c r="G321" s="7">
        <v>43608</v>
      </c>
      <c r="H321">
        <v>7</v>
      </c>
      <c r="I321" t="s">
        <v>73</v>
      </c>
      <c r="J321" t="s">
        <v>5083</v>
      </c>
      <c r="K321" t="s">
        <v>5082</v>
      </c>
      <c r="L321" t="s">
        <v>2628</v>
      </c>
      <c r="M321">
        <f>VLOOKUP(D321,УК!$A$1:$B$599,2,0)/1000</f>
        <v>10000</v>
      </c>
      <c r="R321" s="10">
        <f>IFERROR(IFERROR(VLOOKUP(A321,'2020-2019'!$B$3:$LN$466,108,0),"")+IFERROR(VLOOKUP(A321,'2020-2019'!$B$3:$LN$1000,91,0),""),"")</f>
        <v>3949</v>
      </c>
      <c r="S321" s="10">
        <f>IFERROR(IFERROR(VLOOKUP(A321,'2022-2021'!$B$3:$LN$1000,108,0),"")+IFERROR(VLOOKUP(A321,'2022-2021'!$B$3:$LN$1000,92,0),""),"")</f>
        <v>6835</v>
      </c>
      <c r="T321" s="10">
        <f>IFERROR(IFERROR(VLOOKUP(A321,'2022-2021'!$B$3:$LN$1000,107,0),"")+IFERROR(VLOOKUP(A321,'2022-2021'!$B$3:$LN$1000,91,0),""),"")</f>
        <v>29312</v>
      </c>
      <c r="U321" s="10">
        <f>IFERROR(IFERROR(VLOOKUP(A321,'2024-2023'!$B$3:$LN$1000,108,0),"")+IFERROR(VLOOKUP(A321,'2024-2023'!$B$3:$LN$1000,92,0),""),"")</f>
        <v>81448</v>
      </c>
      <c r="V321" s="10">
        <f>IFERROR(IFERROR(VLOOKUP(A321,'2024-2023'!$B$3:$LN$1000,107,0),"")+IFERROR(VLOOKUP(A321,'2024-2023'!$B$3:$LN$1000,91,0),""),"")</f>
        <v>61338</v>
      </c>
      <c r="W321">
        <f>IFERROR(IFERROR(VLOOKUP(A321,'2020-2019'!$B$3:$LN$4660,93,0),"")+IFERROR(VLOOKUP(A321,'2020-2019'!$B$3:$LN$4660,109,0),""),"")</f>
        <v>2750</v>
      </c>
      <c r="X321">
        <f>IFERROR(IFERROR(VLOOKUP(A321,'2022-2021'!$B$3:$LN$4660,94,0),"")+IFERROR(VLOOKUP(A321,'2022-2021'!$B$3:$LN$4660,110,0),""),"")</f>
        <v>5363</v>
      </c>
      <c r="Y321">
        <f>IFERROR(IFERROR(VLOOKUP(A321,'2022-2021'!$B$3:$LN$4660,109,0),"")+IFERROR(VLOOKUP(A321,'2022-2021'!$B$3:$LN$4660,93,0),""),"")</f>
        <v>9613</v>
      </c>
      <c r="Z321">
        <f>IFERROR((IFERROR(VLOOKUP(A321,'2024-2023'!$B$3:$LN$4660,110,0),"")+IFERROR(VLOOKUP(A321,'2024-2023'!$B$3:$LN$4660,94,0),"")),"")</f>
        <v>39498</v>
      </c>
      <c r="AA321">
        <f>IFERROR((IFERROR(VLOOKUP(A321,'2024-2023'!$B$3:$LN$4660,93,0),"")+IFERROR(VLOOKUP(A321,'2024-2023'!$B$3:$LN$4660,109,0),"")),"")</f>
        <v>37529</v>
      </c>
      <c r="AB321">
        <f>IFERROR((IFERROR(VLOOKUP(A321,'2020-2019'!$B$3:$LN$466,'2020-2019'!$CV$1,0),"")),"")</f>
        <v>-878</v>
      </c>
      <c r="AC321">
        <f>IFERROR((IFERROR(VLOOKUP(A321,'2022-2021'!$B$3:$LN$4660,100,0),"")),"")</f>
        <v>1267</v>
      </c>
      <c r="AD321">
        <f>IFERROR((IFERROR(VLOOKUP(A321,'2022-2021'!$B$3:$LN$4660,99,0),"")),"")</f>
        <v>18581</v>
      </c>
      <c r="AE321">
        <f>IFERROR((IFERROR(VLOOKUP(A321,'2024-2023'!$B$3:$LN$4660,100,0),"")),"")</f>
        <v>39139</v>
      </c>
      <c r="AF321">
        <f>IFERROR(VLOOKUP(A321,'2024-2023'!$B$3:$LN$4660,99,0),"")</f>
        <v>21932</v>
      </c>
      <c r="AG321">
        <f>IFERROR((IFERROR(VLOOKUP(A321,'2020-2019'!$B$3:$LN$4660,'2020-2019'!$X$1,0),"")+IFERROR(VLOOKUP(A321,'2020-2019'!$B$3:$LN$4660,'2020-2019'!$AN$1,0),"")),"")</f>
        <v>0</v>
      </c>
      <c r="AH321">
        <f>IFERROR((IFERROR(VLOOKUP(A321,'2022-2021'!$B$3:$LN$4660,24,0),"")+IFERROR(VLOOKUP(A321,'2022-2021'!$B$3:$LN$4660,40,0),"")),"")</f>
        <v>0</v>
      </c>
      <c r="AI321">
        <f>IFERROR((IFERROR(VLOOKUP(A321,'2022-2021'!$B$3:$LN$4660,23,0),"")+IFERROR(VLOOKUP(A321,'2022-2021'!$B$3:$LN$4660,39,0),"")),"")</f>
        <v>0</v>
      </c>
      <c r="AJ321">
        <f>IFERROR((IFERROR(VLOOKUP(A321,'2024-2023'!$B$3:$LN$4660,24,0),"")+IFERROR(VLOOKUP(A321,'2024-2023'!$B$3:$LN$4660,40,0),"")),"")</f>
        <v>0</v>
      </c>
      <c r="AK321">
        <f>IFERROR((IFERROR(VLOOKUP(A321,'2024-2023'!$B$3:$LN$4660,23,0),"")+IFERROR(VLOOKUP(A321,'2024-2023'!$B$3:$LN$4660,39,0),"")),"")</f>
        <v>0</v>
      </c>
      <c r="AL321">
        <f>IFERROR(VLOOKUP(A321,'2020-2019'!$B$3:$LN$466,'2020-2019'!$AM$1,0),"")</f>
        <v>9319</v>
      </c>
      <c r="AM321">
        <f>IFERROR(VLOOKUP(A321,'2022-2021'!$B$3:$LN$4660,38,0),"")</f>
        <v>4483</v>
      </c>
      <c r="AN321">
        <f>IFERROR(VLOOKUP(A321,'2022-2021'!$B$3:$LN$4660,37,0),"")</f>
        <v>28876</v>
      </c>
      <c r="AO321">
        <f>IFERROR(VLOOKUP(A321,'2024-2023'!$B$3:$LN$4660,38,0),"")</f>
        <v>43196</v>
      </c>
      <c r="AP321">
        <f>IFERROR(VLOOKUP(A321,'2024-2023'!$B$3:$LN$4660,37,0),"")</f>
        <v>56094</v>
      </c>
      <c r="AQ321">
        <f>IFERROR((IFERROR(VLOOKUP(A321,'2020-2019'!$B$3:$LN$466,'2020-2019'!$BL$1,0),"")+IFERROR(VLOOKUP(A321,'2020-2019'!$B$3:$LN$466,'2020-2019'!$BV$1,0),"")),"")</f>
        <v>0</v>
      </c>
      <c r="AR321" s="5">
        <f t="shared" si="35"/>
        <v>15.532999999999999</v>
      </c>
      <c r="AS321" t="str">
        <f>IFERROR(VLOOKUP(A321,риски!$G$2:$H$642,2,0),"")</f>
        <v>низкий</v>
      </c>
      <c r="AT321" t="str">
        <f>IFERROR(VLOOKUP(A321,Реест!A386:$P$30000,15,0),"")</f>
        <v>мц-вин.рф</v>
      </c>
      <c r="AU321" t="str">
        <f>IFERROR(VLOOKUP(A321,old!$A$3:$AU$2001,47,0),"")</f>
        <v>image363</v>
      </c>
      <c r="AV321" s="3" t="str">
        <f t="shared" si="36"/>
        <v/>
      </c>
      <c r="AW321" t="str">
        <f t="shared" si="30"/>
        <v xml:space="preserve"> ООО ПКО МЦ «ВИН» зарегистрировано по адресу: 350002, Краснодарский край, г Краснодар, ул Северная, 353, 406. Генеральным директором является Алексеенко Екатерина Константиновна. Рост доходов компании за 5 лет: 1553,3%. ФССП присвоил низкий уровень риска для данного ПКО.</v>
      </c>
      <c r="AX321" t="s">
        <v>22938</v>
      </c>
      <c r="AY321">
        <f>VLOOKUP(A321,'2024-2023'!$B$2:$NY$583,'2024-2023'!$BH$1,0)</f>
        <v>45489</v>
      </c>
      <c r="AZ321">
        <f>VLOOKUP(A321,'2024-2023'!$B$2:$NY$583,71,0)</f>
        <v>0</v>
      </c>
      <c r="BA321">
        <f>VLOOKUP(A321,'2024-2023'!$B$2:$NY$583,79,0)</f>
        <v>0</v>
      </c>
      <c r="BB321">
        <f t="shared" si="31"/>
        <v>0</v>
      </c>
      <c r="BC321" s="6">
        <f t="shared" si="32"/>
        <v>3.1065999999999998</v>
      </c>
      <c r="BD321" s="6">
        <f t="shared" si="33"/>
        <v>0.35755975088851938</v>
      </c>
      <c r="BE321" t="str">
        <f t="shared" si="34"/>
        <v>Малая фирма</v>
      </c>
    </row>
    <row r="322" spans="1:57">
      <c r="A322" s="10">
        <v>1655364579</v>
      </c>
      <c r="B322">
        <v>122</v>
      </c>
      <c r="C322" t="s">
        <v>2631</v>
      </c>
      <c r="D322">
        <v>1655364579</v>
      </c>
      <c r="E322" t="s">
        <v>14652</v>
      </c>
      <c r="F322" t="s">
        <v>14333</v>
      </c>
      <c r="G322" s="7">
        <v>42544</v>
      </c>
      <c r="H322">
        <v>10</v>
      </c>
      <c r="I322" t="s">
        <v>73</v>
      </c>
      <c r="J322" t="s">
        <v>23397</v>
      </c>
      <c r="K322" t="s">
        <v>20685</v>
      </c>
      <c r="L322" t="s">
        <v>2635</v>
      </c>
      <c r="M322">
        <f>VLOOKUP(D322,УК!$A$1:$B$599,2,0)/1000</f>
        <v>28232</v>
      </c>
      <c r="R322" s="10">
        <f>IFERROR(IFERROR(VLOOKUP(A322,'2020-2019'!$B$3:$LN$466,108,0),"")+IFERROR(VLOOKUP(A322,'2020-2019'!$B$3:$LN$1000,91,0),""),"")</f>
        <v>0</v>
      </c>
      <c r="S322" s="10">
        <f>IFERROR(IFERROR(VLOOKUP(A322,'2022-2021'!$B$3:$LN$1000,108,0),"")+IFERROR(VLOOKUP(A322,'2022-2021'!$B$3:$LN$1000,92,0),""),"")</f>
        <v>110</v>
      </c>
      <c r="T322" s="10">
        <f>IFERROR(IFERROR(VLOOKUP(A322,'2022-2021'!$B$3:$LN$1000,107,0),"")+IFERROR(VLOOKUP(A322,'2022-2021'!$B$3:$LN$1000,91,0),""),"")</f>
        <v>101498</v>
      </c>
      <c r="U322" s="10">
        <f>IFERROR(IFERROR(VLOOKUP(A322,'2024-2023'!$B$3:$LN$1000,108,0),"")+IFERROR(VLOOKUP(A322,'2024-2023'!$B$3:$LN$1000,92,0),""),"")</f>
        <v>341533</v>
      </c>
      <c r="V322" s="10">
        <f>IFERROR(IFERROR(VLOOKUP(A322,'2024-2023'!$B$3:$LN$1000,107,0),"")+IFERROR(VLOOKUP(A322,'2024-2023'!$B$3:$LN$1000,91,0),""),"")</f>
        <v>1032276</v>
      </c>
      <c r="W322">
        <f>IFERROR(IFERROR(VLOOKUP(A322,'2020-2019'!$B$3:$LN$4660,93,0),"")+IFERROR(VLOOKUP(A322,'2020-2019'!$B$3:$LN$4660,109,0),""),"")</f>
        <v>37</v>
      </c>
      <c r="X322">
        <f>IFERROR(IFERROR(VLOOKUP(A322,'2022-2021'!$B$3:$LN$4660,94,0),"")+IFERROR(VLOOKUP(A322,'2022-2021'!$B$3:$LN$4660,110,0),""),"")</f>
        <v>251</v>
      </c>
      <c r="Y322">
        <f>IFERROR(IFERROR(VLOOKUP(A322,'2022-2021'!$B$3:$LN$4660,109,0),"")+IFERROR(VLOOKUP(A322,'2022-2021'!$B$3:$LN$4660,93,0),""),"")</f>
        <v>13583</v>
      </c>
      <c r="Z322">
        <f>IFERROR((IFERROR(VLOOKUP(A322,'2024-2023'!$B$3:$LN$4660,110,0),"")+IFERROR(VLOOKUP(A322,'2024-2023'!$B$3:$LN$4660,94,0),"")),"")</f>
        <v>129032</v>
      </c>
      <c r="AA322">
        <f>IFERROR((IFERROR(VLOOKUP(A322,'2024-2023'!$B$3:$LN$4660,93,0),"")+IFERROR(VLOOKUP(A322,'2024-2023'!$B$3:$LN$4660,109,0),"")),"")</f>
        <v>270763</v>
      </c>
      <c r="AB322">
        <f>IFERROR((IFERROR(VLOOKUP(A322,'2020-2019'!$B$3:$LN$466,'2020-2019'!$CV$1,0),"")),"")</f>
        <v>-246</v>
      </c>
      <c r="AC322">
        <f>IFERROR((IFERROR(VLOOKUP(A322,'2022-2021'!$B$3:$LN$4660,100,0),"")),"")</f>
        <v>-6917</v>
      </c>
      <c r="AD322">
        <f>IFERROR((IFERROR(VLOOKUP(A322,'2022-2021'!$B$3:$LN$4660,99,0),"")),"")</f>
        <v>-19996</v>
      </c>
      <c r="AE322">
        <f>IFERROR((IFERROR(VLOOKUP(A322,'2024-2023'!$B$3:$LN$4660,100,0),"")),"")</f>
        <v>131724</v>
      </c>
      <c r="AF322">
        <f>IFERROR(VLOOKUP(A322,'2024-2023'!$B$3:$LN$4660,99,0),"")</f>
        <v>9535</v>
      </c>
      <c r="AG322">
        <f>IFERROR((IFERROR(VLOOKUP(A322,'2020-2019'!$B$3:$LN$4660,'2020-2019'!$X$1,0),"")+IFERROR(VLOOKUP(A322,'2020-2019'!$B$3:$LN$4660,'2020-2019'!$AN$1,0),"")),"")</f>
        <v>38</v>
      </c>
      <c r="AH322">
        <f>IFERROR((IFERROR(VLOOKUP(A322,'2022-2021'!$B$3:$LN$4660,24,0),"")+IFERROR(VLOOKUP(A322,'2022-2021'!$B$3:$LN$4660,40,0),"")),"")</f>
        <v>0</v>
      </c>
      <c r="AI322">
        <f>IFERROR((IFERROR(VLOOKUP(A322,'2022-2021'!$B$3:$LN$4660,23,0),"")+IFERROR(VLOOKUP(A322,'2022-2021'!$B$3:$LN$4660,39,0),"")),"")</f>
        <v>179866</v>
      </c>
      <c r="AJ322">
        <f>IFERROR((IFERROR(VLOOKUP(A322,'2024-2023'!$B$3:$LN$4660,24,0),"")+IFERROR(VLOOKUP(A322,'2024-2023'!$B$3:$LN$4660,40,0),"")),"")</f>
        <v>840710</v>
      </c>
      <c r="AK322">
        <f>IFERROR((IFERROR(VLOOKUP(A322,'2024-2023'!$B$3:$LN$4660,23,0),"")+IFERROR(VLOOKUP(A322,'2024-2023'!$B$3:$LN$4660,39,0),"")),"")</f>
        <v>1619251</v>
      </c>
      <c r="AL322">
        <f>IFERROR(VLOOKUP(A322,'2020-2019'!$B$3:$LN$466,'2020-2019'!$AM$1,0),"")</f>
        <v>69</v>
      </c>
      <c r="AM322">
        <f>IFERROR(VLOOKUP(A322,'2022-2021'!$B$3:$LN$4660,38,0),"")</f>
        <v>159269</v>
      </c>
      <c r="AN322">
        <f>IFERROR(VLOOKUP(A322,'2022-2021'!$B$3:$LN$4660,37,0),"")</f>
        <v>451912</v>
      </c>
      <c r="AO322">
        <f>IFERROR(VLOOKUP(A322,'2024-2023'!$B$3:$LN$4660,38,0),"")</f>
        <v>461271</v>
      </c>
      <c r="AP322">
        <f>IFERROR(VLOOKUP(A322,'2024-2023'!$B$3:$LN$4660,37,0),"")</f>
        <v>252095</v>
      </c>
      <c r="AQ322">
        <f>IFERROR((IFERROR(VLOOKUP(A322,'2020-2019'!$B$3:$LN$466,'2020-2019'!$BL$1,0),"")+IFERROR(VLOOKUP(A322,'2020-2019'!$B$3:$LN$466,'2020-2019'!$BV$1,0),"")),"")</f>
        <v>1392</v>
      </c>
      <c r="AR322" s="5">
        <f t="shared" si="35"/>
        <v>9384.3269999999993</v>
      </c>
      <c r="AS322" t="str">
        <f>IFERROR(VLOOKUP(A322,риски!$G$2:$H$642,2,0),"")</f>
        <v>средний</v>
      </c>
      <c r="AT322" t="str">
        <f>IFERROR(VLOOKUP(A322,Реест!A387:$P$30000,15,0),"")</f>
        <v>cybercollect.ru</v>
      </c>
      <c r="AU322" t="str">
        <f>IFERROR(VLOOKUP(A322,old!$A$3:$AU$2001,47,0),"")</f>
        <v>image364</v>
      </c>
      <c r="AV322" s="3">
        <f t="shared" si="36"/>
        <v>42611.868421052633</v>
      </c>
      <c r="AW322" t="str">
        <f t="shared" ref="AW322:AW385" si="37">F322&amp;" зарегистрировано по адресу: "&amp;L322&amp;IF(K322=0,"",IF(K322="","",". Генеральным директором является "&amp;K322&amp;IF(AR322=0,".",IF(AR322="",".",". Рост доходов компании за 5 лет: "&amp;ROUND(AR322*100,2)&amp;"%."))&amp;IF(AV322=0,"",IF(AV322="",""," Рост финансовых активов компании за 5 лет: "&amp;IFERROR(ROUND(AV322*100,2),"")&amp;"%."))&amp;IF(AQ322=0,"",IF(AQ322="",""," Объем заемных средств компании на конец 2024 года: "&amp;AQ322&amp;" тыс. руб."))&amp;IF(AS322=0,"",IF(AS322="",""," ФССП присвоил "&amp;AS322&amp;" уровень риска для данного ПКО."))))</f>
        <v xml:space="preserve"> ООО «ПКО «Киберколлект» зарегистрировано по адресу: 420043, Республика Татарстан (Татарстан), г Казань, ул Вишневского, д. 22, помещ. 9. Генеральным директором является Толстова Дарья Владимировна. Рост доходов компании за 5 лет: 938432,7%. Рост финансовых активов компании за 5 лет: 4261186,84%. Объем заемных средств компании на конец 2024 года: 1392 тыс. руб. ФССП присвоил средний уровень риска для данного ПКО.</v>
      </c>
      <c r="AX322" t="s">
        <v>22942</v>
      </c>
      <c r="AY322">
        <f>VLOOKUP(A322,'2024-2023'!$B$2:$NY$583,'2024-2023'!$BH$1,0)</f>
        <v>141316</v>
      </c>
      <c r="AZ322">
        <f>VLOOKUP(A322,'2024-2023'!$B$2:$NY$583,71,0)</f>
        <v>1389648</v>
      </c>
      <c r="BA322">
        <f>VLOOKUP(A322,'2024-2023'!$B$2:$NY$583,79,0)</f>
        <v>393528</v>
      </c>
      <c r="BB322">
        <f t="shared" ref="BB322:BB385" si="38">(AZ322+BA322)/AY322</f>
        <v>12.618358855331314</v>
      </c>
      <c r="BC322" s="6">
        <f t="shared" ref="BC322:BC385" si="39">IFERROR(AR322/COUNTIFS(R$2:V$2,"&gt;"&amp;0),"-")</f>
        <v>1876.8653999999999</v>
      </c>
      <c r="BD322" s="6">
        <f t="shared" ref="BD322:BD385" si="40">IFERROR(AF322/V322,"-")</f>
        <v>9.2368707593705555E-3</v>
      </c>
      <c r="BE322" t="str">
        <f t="shared" ref="BE322:BE385" si="41">IF(V322&lt;800000,"Малая фирма",IF(V322&lt;2000000,"Средняя фирма",IF(V322&gt;2000000,"Крупная фирма","-")))</f>
        <v>Средняя фирма</v>
      </c>
    </row>
    <row r="323" spans="1:57">
      <c r="A323" s="10">
        <v>2130225249</v>
      </c>
      <c r="B323">
        <v>544</v>
      </c>
      <c r="C323" t="s">
        <v>2642</v>
      </c>
      <c r="D323">
        <v>2130225249</v>
      </c>
      <c r="E323" t="s">
        <v>14653</v>
      </c>
      <c r="F323" t="s">
        <v>14335</v>
      </c>
      <c r="G323" s="7">
        <v>44312</v>
      </c>
      <c r="H323">
        <v>5</v>
      </c>
      <c r="I323" t="s">
        <v>73</v>
      </c>
      <c r="J323" t="s">
        <v>5489</v>
      </c>
      <c r="K323" t="s">
        <v>5489</v>
      </c>
      <c r="L323" t="s">
        <v>8877</v>
      </c>
      <c r="M323">
        <f>VLOOKUP(D323,УК!$A$1:$B$599,2,0)/1000</f>
        <v>2246.4879999999998</v>
      </c>
      <c r="R323" s="10" t="str">
        <f>IFERROR(IFERROR(VLOOKUP(A323,'2020-2019'!$B$3:$LN$466,108,0),"")+IFERROR(VLOOKUP(A323,'2020-2019'!$B$3:$LN$1000,91,0),""),"")</f>
        <v/>
      </c>
      <c r="S323" s="10">
        <f>IFERROR(IFERROR(VLOOKUP(A323,'2022-2021'!$B$3:$LN$1000,108,0),"")+IFERROR(VLOOKUP(A323,'2022-2021'!$B$3:$LN$1000,92,0),""),"")</f>
        <v>579</v>
      </c>
      <c r="T323" s="10">
        <f>IFERROR(IFERROR(VLOOKUP(A323,'2022-2021'!$B$3:$LN$1000,107,0),"")+IFERROR(VLOOKUP(A323,'2022-2021'!$B$3:$LN$1000,91,0),""),"")</f>
        <v>0</v>
      </c>
      <c r="U323" s="10">
        <f>IFERROR(IFERROR(VLOOKUP(A323,'2024-2023'!$B$3:$LN$1000,108,0),"")+IFERROR(VLOOKUP(A323,'2024-2023'!$B$3:$LN$1000,92,0),""),"")</f>
        <v>1662</v>
      </c>
      <c r="V323" s="10">
        <f>IFERROR(IFERROR(VLOOKUP(A323,'2024-2023'!$B$3:$LN$1000,107,0),"")+IFERROR(VLOOKUP(A323,'2024-2023'!$B$3:$LN$1000,91,0),""),"")</f>
        <v>1244</v>
      </c>
      <c r="W323" t="str">
        <f>IFERROR(IFERROR(VLOOKUP(A323,'2020-2019'!$B$3:$LN$4660,93,0),"")+IFERROR(VLOOKUP(A323,'2020-2019'!$B$3:$LN$4660,109,0),""),"")</f>
        <v/>
      </c>
      <c r="X323">
        <f>IFERROR(IFERROR(VLOOKUP(A323,'2022-2021'!$B$3:$LN$4660,94,0),"")+IFERROR(VLOOKUP(A323,'2022-2021'!$B$3:$LN$4660,110,0),""),"")</f>
        <v>160</v>
      </c>
      <c r="Y323">
        <f>IFERROR(IFERROR(VLOOKUP(A323,'2022-2021'!$B$3:$LN$4660,109,0),"")+IFERROR(VLOOKUP(A323,'2022-2021'!$B$3:$LN$4660,93,0),""),"")</f>
        <v>0</v>
      </c>
      <c r="Z323">
        <f>IFERROR((IFERROR(VLOOKUP(A323,'2024-2023'!$B$3:$LN$4660,110,0),"")+IFERROR(VLOOKUP(A323,'2024-2023'!$B$3:$LN$4660,94,0),"")),"")</f>
        <v>1662</v>
      </c>
      <c r="AA323">
        <f>IFERROR((IFERROR(VLOOKUP(A323,'2024-2023'!$B$3:$LN$4660,93,0),"")+IFERROR(VLOOKUP(A323,'2024-2023'!$B$3:$LN$4660,109,0),"")),"")</f>
        <v>1244</v>
      </c>
      <c r="AB323" t="str">
        <f>IFERROR((IFERROR(VLOOKUP(A323,'2020-2019'!$B$3:$LN$466,'2020-2019'!$CV$1,0),"")),"")</f>
        <v/>
      </c>
      <c r="AC323">
        <f>IFERROR((IFERROR(VLOOKUP(A323,'2022-2021'!$B$3:$LN$4660,100,0),"")),"")</f>
        <v>419</v>
      </c>
      <c r="AD323">
        <f>IFERROR((IFERROR(VLOOKUP(A323,'2022-2021'!$B$3:$LN$4660,99,0),"")),"")</f>
        <v>0</v>
      </c>
      <c r="AE323">
        <f>IFERROR((IFERROR(VLOOKUP(A323,'2024-2023'!$B$3:$LN$4660,100,0),"")),"")</f>
        <v>0</v>
      </c>
      <c r="AF323">
        <f>IFERROR(VLOOKUP(A323,'2024-2023'!$B$3:$LN$4660,99,0),"")</f>
        <v>0</v>
      </c>
      <c r="AG323" t="str">
        <f>IFERROR((IFERROR(VLOOKUP(A323,'2020-2019'!$B$3:$LN$4660,'2020-2019'!$X$1,0),"")+IFERROR(VLOOKUP(A323,'2020-2019'!$B$3:$LN$4660,'2020-2019'!$AN$1,0),"")),"")</f>
        <v/>
      </c>
      <c r="AH323">
        <f>IFERROR((IFERROR(VLOOKUP(A323,'2022-2021'!$B$3:$LN$4660,24,0),"")+IFERROR(VLOOKUP(A323,'2022-2021'!$B$3:$LN$4660,40,0),"")),"")</f>
        <v>0</v>
      </c>
      <c r="AI323">
        <f>IFERROR((IFERROR(VLOOKUP(A323,'2022-2021'!$B$3:$LN$4660,23,0),"")+IFERROR(VLOOKUP(A323,'2022-2021'!$B$3:$LN$4660,39,0),"")),"")</f>
        <v>0</v>
      </c>
      <c r="AJ323">
        <f>IFERROR((IFERROR(VLOOKUP(A323,'2024-2023'!$B$3:$LN$4660,24,0),"")+IFERROR(VLOOKUP(A323,'2024-2023'!$B$3:$LN$4660,40,0),"")),"")</f>
        <v>0</v>
      </c>
      <c r="AK323">
        <f>IFERROR((IFERROR(VLOOKUP(A323,'2024-2023'!$B$3:$LN$4660,23,0),"")+IFERROR(VLOOKUP(A323,'2024-2023'!$B$3:$LN$4660,39,0),"")),"")</f>
        <v>0</v>
      </c>
      <c r="AL323" t="str">
        <f>IFERROR(VLOOKUP(A323,'2020-2019'!$B$3:$LN$466,'2020-2019'!$AM$1,0),"")</f>
        <v/>
      </c>
      <c r="AM323">
        <f>IFERROR(VLOOKUP(A323,'2022-2021'!$B$3:$LN$4660,38,0),"")</f>
        <v>5550</v>
      </c>
      <c r="AN323">
        <f>IFERROR(VLOOKUP(A323,'2022-2021'!$B$3:$LN$4660,37,0),"")</f>
        <v>5550</v>
      </c>
      <c r="AO323">
        <f>IFERROR(VLOOKUP(A323,'2024-2023'!$B$3:$LN$4660,38,0),"")</f>
        <v>9963</v>
      </c>
      <c r="AP323">
        <f>IFERROR(VLOOKUP(A323,'2024-2023'!$B$3:$LN$4660,37,0),"")</f>
        <v>12250</v>
      </c>
      <c r="AQ323" t="str">
        <f>IFERROR((IFERROR(VLOOKUP(A323,'2020-2019'!$B$3:$LN$466,'2020-2019'!$BL$1,0),"")+IFERROR(VLOOKUP(A323,'2020-2019'!$B$3:$LN$466,'2020-2019'!$BV$1,0),"")),"")</f>
        <v/>
      </c>
      <c r="AR323" s="5">
        <f t="shared" ref="AR323:AR379" si="42">IFERROR(ROUND(IFERROR(V323/R323,IFERROR(V323/S323,IFERROR(V323/T323,IFERROR(V323/U323,"")))),3),"")</f>
        <v>2.149</v>
      </c>
      <c r="AS323" t="str">
        <f>IFERROR(VLOOKUP(A323,риски!$G$2:$H$642,2,0),"")</f>
        <v>низкий</v>
      </c>
      <c r="AT323" t="str">
        <f>IFERROR(VLOOKUP(A323,Реест!A388:$P$30000,15,0),"")</f>
        <v>uknevis.ru</v>
      </c>
      <c r="AU323">
        <f>IFERROR(VLOOKUP(A323,old!$A$3:$AU$2001,47,0),"")</f>
        <v>0</v>
      </c>
      <c r="AV323" s="3" t="str">
        <f t="shared" ref="AV323:AV379" si="43">IFERROR(AK323/AG323,IFERROR(AK323/AH323,IFERROR(AK323/AI323,IFERROR(AK323/AJ323,""))))</f>
        <v/>
      </c>
      <c r="AW323" t="str">
        <f t="shared" si="37"/>
        <v xml:space="preserve"> ООО ПКО «ЮК «НЕВИС» зарегистрировано по адресу: г. Чебоксары, ул. Афанасьева, д. 8, ПОМЕЩ. 2 ОФИС 302, 428000. Генеральным директором является Новиков Сергей Анатольевич. Рост доходов компании за 5 лет: 214,9%. ФССП присвоил низкий уровень риска для данного ПКО.</v>
      </c>
      <c r="AX323" t="s">
        <v>22943</v>
      </c>
      <c r="AY323">
        <f>VLOOKUP(A323,'2024-2023'!$B$2:$NY$583,'2024-2023'!$BH$1,0)</f>
        <v>10005</v>
      </c>
      <c r="AZ323">
        <f>VLOOKUP(A323,'2024-2023'!$B$2:$NY$583,71,0)</f>
        <v>0</v>
      </c>
      <c r="BA323">
        <f>VLOOKUP(A323,'2024-2023'!$B$2:$NY$583,79,0)</f>
        <v>0</v>
      </c>
      <c r="BB323">
        <f t="shared" si="38"/>
        <v>0</v>
      </c>
      <c r="BC323" s="6">
        <f t="shared" si="39"/>
        <v>0.42980000000000002</v>
      </c>
      <c r="BD323" s="6">
        <f t="shared" si="40"/>
        <v>0</v>
      </c>
      <c r="BE323" t="str">
        <f t="shared" si="41"/>
        <v>Малая фирма</v>
      </c>
    </row>
    <row r="324" spans="1:57">
      <c r="A324" s="10">
        <v>7604326142</v>
      </c>
      <c r="B324">
        <v>128</v>
      </c>
      <c r="C324" t="s">
        <v>2654</v>
      </c>
      <c r="D324">
        <v>7604326142</v>
      </c>
      <c r="E324" t="s">
        <v>14655</v>
      </c>
      <c r="F324" t="s">
        <v>14337</v>
      </c>
      <c r="G324" s="7">
        <v>42880</v>
      </c>
      <c r="H324">
        <v>9</v>
      </c>
      <c r="I324" t="s">
        <v>73</v>
      </c>
      <c r="J324" t="s">
        <v>20693</v>
      </c>
      <c r="K324" t="s">
        <v>5041</v>
      </c>
      <c r="L324" t="s">
        <v>2658</v>
      </c>
      <c r="M324">
        <f>VLOOKUP(D324,УК!$A$1:$B$599,2,0)/1000</f>
        <v>13.157999999999999</v>
      </c>
      <c r="R324" s="10">
        <f>IFERROR(IFERROR(VLOOKUP(A324,'2020-2019'!$B$3:$LN$466,108,0),"")+IFERROR(VLOOKUP(A324,'2020-2019'!$B$3:$LN$1000,91,0),""),"")</f>
        <v>13837</v>
      </c>
      <c r="S324" s="10">
        <f>IFERROR(IFERROR(VLOOKUP(A324,'2022-2021'!$B$3:$LN$1000,108,0),"")+IFERROR(VLOOKUP(A324,'2022-2021'!$B$3:$LN$1000,92,0),""),"")</f>
        <v>117088</v>
      </c>
      <c r="T324" s="10">
        <f>IFERROR(IFERROR(VLOOKUP(A324,'2022-2021'!$B$3:$LN$1000,107,0),"")+IFERROR(VLOOKUP(A324,'2022-2021'!$B$3:$LN$1000,91,0),""),"")</f>
        <v>46544</v>
      </c>
      <c r="U324" s="10">
        <f>IFERROR(IFERROR(VLOOKUP(A324,'2024-2023'!$B$3:$LN$1000,108,0),"")+IFERROR(VLOOKUP(A324,'2024-2023'!$B$3:$LN$1000,92,0),""),"")</f>
        <v>98071</v>
      </c>
      <c r="V324" s="10">
        <f>IFERROR(IFERROR(VLOOKUP(A324,'2024-2023'!$B$3:$LN$1000,107,0),"")+IFERROR(VLOOKUP(A324,'2024-2023'!$B$3:$LN$1000,91,0),""),"")</f>
        <v>93284</v>
      </c>
      <c r="W324">
        <f>IFERROR(IFERROR(VLOOKUP(A324,'2020-2019'!$B$3:$LN$4660,93,0),"")+IFERROR(VLOOKUP(A324,'2020-2019'!$B$3:$LN$4660,109,0),""),"")</f>
        <v>8742</v>
      </c>
      <c r="X324">
        <f>IFERROR(IFERROR(VLOOKUP(A324,'2022-2021'!$B$3:$LN$4660,94,0),"")+IFERROR(VLOOKUP(A324,'2022-2021'!$B$3:$LN$4660,110,0),""),"")</f>
        <v>100622</v>
      </c>
      <c r="Y324">
        <f>IFERROR(IFERROR(VLOOKUP(A324,'2022-2021'!$B$3:$LN$4660,109,0),"")+IFERROR(VLOOKUP(A324,'2022-2021'!$B$3:$LN$4660,93,0),""),"")</f>
        <v>34786</v>
      </c>
      <c r="Z324">
        <f>IFERROR((IFERROR(VLOOKUP(A324,'2024-2023'!$B$3:$LN$4660,110,0),"")+IFERROR(VLOOKUP(A324,'2024-2023'!$B$3:$LN$4660,94,0),"")),"")</f>
        <v>80966</v>
      </c>
      <c r="AA324">
        <f>IFERROR((IFERROR(VLOOKUP(A324,'2024-2023'!$B$3:$LN$4660,93,0),"")+IFERROR(VLOOKUP(A324,'2024-2023'!$B$3:$LN$4660,109,0),"")),"")</f>
        <v>29602</v>
      </c>
      <c r="AB324">
        <f>IFERROR((IFERROR(VLOOKUP(A324,'2020-2019'!$B$3:$LN$466,'2020-2019'!$CV$1,0),"")),"")</f>
        <v>7136</v>
      </c>
      <c r="AC324">
        <f>IFERROR((IFERROR(VLOOKUP(A324,'2022-2021'!$B$3:$LN$4660,100,0),"")),"")</f>
        <v>9452</v>
      </c>
      <c r="AD324">
        <f>IFERROR((IFERROR(VLOOKUP(A324,'2022-2021'!$B$3:$LN$4660,99,0),"")),"")</f>
        <v>10048</v>
      </c>
      <c r="AE324">
        <f>IFERROR((IFERROR(VLOOKUP(A324,'2024-2023'!$B$3:$LN$4660,100,0),"")),"")</f>
        <v>9490</v>
      </c>
      <c r="AF324">
        <f>IFERROR(VLOOKUP(A324,'2024-2023'!$B$3:$LN$4660,99,0),"")</f>
        <v>28024</v>
      </c>
      <c r="AG324">
        <f>IFERROR((IFERROR(VLOOKUP(A324,'2020-2019'!$B$3:$LN$4660,'2020-2019'!$X$1,0),"")+IFERROR(VLOOKUP(A324,'2020-2019'!$B$3:$LN$4660,'2020-2019'!$AN$1,0),"")),"")</f>
        <v>400</v>
      </c>
      <c r="AH324">
        <f>IFERROR((IFERROR(VLOOKUP(A324,'2022-2021'!$B$3:$LN$4660,24,0),"")+IFERROR(VLOOKUP(A324,'2022-2021'!$B$3:$LN$4660,40,0),"")),"")</f>
        <v>400</v>
      </c>
      <c r="AI324">
        <f>IFERROR((IFERROR(VLOOKUP(A324,'2022-2021'!$B$3:$LN$4660,23,0),"")+IFERROR(VLOOKUP(A324,'2022-2021'!$B$3:$LN$4660,39,0),"")),"")</f>
        <v>11</v>
      </c>
      <c r="AJ324">
        <f>IFERROR((IFERROR(VLOOKUP(A324,'2024-2023'!$B$3:$LN$4660,24,0),"")+IFERROR(VLOOKUP(A324,'2024-2023'!$B$3:$LN$4660,40,0),"")),"")</f>
        <v>0</v>
      </c>
      <c r="AK324">
        <f>IFERROR((IFERROR(VLOOKUP(A324,'2024-2023'!$B$3:$LN$4660,23,0),"")+IFERROR(VLOOKUP(A324,'2024-2023'!$B$3:$LN$4660,39,0),"")),"")</f>
        <v>0</v>
      </c>
      <c r="AL324">
        <f>IFERROR(VLOOKUP(A324,'2020-2019'!$B$3:$LN$466,'2020-2019'!$AM$1,0),"")</f>
        <v>41775</v>
      </c>
      <c r="AM324">
        <f>IFERROR(VLOOKUP(A324,'2022-2021'!$B$3:$LN$4660,38,0),"")</f>
        <v>30518</v>
      </c>
      <c r="AN324">
        <f>IFERROR(VLOOKUP(A324,'2022-2021'!$B$3:$LN$4660,37,0),"")</f>
        <v>77180</v>
      </c>
      <c r="AO324">
        <f>IFERROR(VLOOKUP(A324,'2024-2023'!$B$3:$LN$4660,38,0),"")</f>
        <v>46952</v>
      </c>
      <c r="AP324">
        <f>IFERROR(VLOOKUP(A324,'2024-2023'!$B$3:$LN$4660,37,0),"")</f>
        <v>58398</v>
      </c>
      <c r="AQ324">
        <f>IFERROR((IFERROR(VLOOKUP(A324,'2020-2019'!$B$3:$LN$466,'2020-2019'!$BL$1,0),"")+IFERROR(VLOOKUP(A324,'2020-2019'!$B$3:$LN$466,'2020-2019'!$BV$1,0),"")),"")</f>
        <v>0</v>
      </c>
      <c r="AR324" s="5">
        <f t="shared" si="42"/>
        <v>6.742</v>
      </c>
      <c r="AS324" t="str">
        <f>IFERROR(VLOOKUP(A324,риски!$G$2:$H$642,2,0),"")</f>
        <v>низкий</v>
      </c>
      <c r="AT324" t="str">
        <f>IFERROR(VLOOKUP(A324,Реест!A390:$P$30000,15,0),"")</f>
        <v>konstruktiv76.ru</v>
      </c>
      <c r="AU324" t="str">
        <f>IFERROR(VLOOKUP(A324,old!$A$3:$AU$2001,47,0),"")</f>
        <v>image366</v>
      </c>
      <c r="AV324" s="3">
        <f t="shared" si="43"/>
        <v>0</v>
      </c>
      <c r="AW324" t="str">
        <f t="shared" si="37"/>
        <v xml:space="preserve"> ООО ПКО «Конструктив» зарегистрировано по адресу: 150030, Ярославская область, г.о. Город Ярославль, г Ярославль, пр-кт Московский, дом 119, корпус 2, помещение 5. Генеральным директором является Иванская Евгения Юрьевна. Рост доходов компании за 5 лет: 674,2%. ФССП присвоил низкий уровень риска для данного ПКО.</v>
      </c>
      <c r="AX324" t="s">
        <v>22941</v>
      </c>
      <c r="AY324">
        <f>VLOOKUP(A324,'2024-2023'!$B$2:$NY$583,'2024-2023'!$BH$1,0)</f>
        <v>66186</v>
      </c>
      <c r="AZ324">
        <f>VLOOKUP(A324,'2024-2023'!$B$2:$NY$583,71,0)</f>
        <v>0</v>
      </c>
      <c r="BA324">
        <f>VLOOKUP(A324,'2024-2023'!$B$2:$NY$583,79,0)</f>
        <v>0</v>
      </c>
      <c r="BB324">
        <f t="shared" si="38"/>
        <v>0</v>
      </c>
      <c r="BC324" s="6">
        <f t="shared" si="39"/>
        <v>1.3484</v>
      </c>
      <c r="BD324" s="6">
        <f t="shared" si="40"/>
        <v>0.30041593413661505</v>
      </c>
      <c r="BE324" t="str">
        <f t="shared" si="41"/>
        <v>Малая фирма</v>
      </c>
    </row>
    <row r="325" spans="1:57">
      <c r="A325" s="10">
        <v>9703031707</v>
      </c>
      <c r="B325">
        <v>451</v>
      </c>
      <c r="C325" t="s">
        <v>2661</v>
      </c>
      <c r="D325">
        <v>9703031707</v>
      </c>
      <c r="E325" t="s">
        <v>14656</v>
      </c>
      <c r="F325" t="s">
        <v>14338</v>
      </c>
      <c r="G325" s="7">
        <v>44293</v>
      </c>
      <c r="H325">
        <v>5</v>
      </c>
      <c r="I325" t="s">
        <v>73</v>
      </c>
      <c r="J325" t="s">
        <v>5434</v>
      </c>
      <c r="K325" t="s">
        <v>5434</v>
      </c>
      <c r="L325" t="s">
        <v>2665</v>
      </c>
      <c r="M325">
        <f>VLOOKUP(D325,УК!$A$1:$B$599,2,0)/1000</f>
        <v>30</v>
      </c>
      <c r="R325" s="10" t="str">
        <f>IFERROR(IFERROR(VLOOKUP(A325,'2020-2019'!$B$3:$LN$466,108,0),"")+IFERROR(VLOOKUP(A325,'2020-2019'!$B$3:$LN$1000,91,0),""),"")</f>
        <v/>
      </c>
      <c r="S325" s="10">
        <f>IFERROR(IFERROR(VLOOKUP(A325,'2022-2021'!$B$3:$LN$1000,108,0),"")+IFERROR(VLOOKUP(A325,'2022-2021'!$B$3:$LN$1000,92,0),""),"")</f>
        <v>12840</v>
      </c>
      <c r="T325" s="10">
        <f>IFERROR(IFERROR(VLOOKUP(A325,'2022-2021'!$B$3:$LN$1000,107,0),"")+IFERROR(VLOOKUP(A325,'2022-2021'!$B$3:$LN$1000,91,0),""),"")</f>
        <v>13302</v>
      </c>
      <c r="U325" s="10">
        <f>IFERROR(IFERROR(VLOOKUP(A325,'2024-2023'!$B$3:$LN$1000,108,0),"")+IFERROR(VLOOKUP(A325,'2024-2023'!$B$3:$LN$1000,92,0),""),"")</f>
        <v>1562</v>
      </c>
      <c r="V325" s="10">
        <f>IFERROR(IFERROR(VLOOKUP(A325,'2024-2023'!$B$3:$LN$1000,107,0),"")+IFERROR(VLOOKUP(A325,'2024-2023'!$B$3:$LN$1000,91,0),""),"")</f>
        <v>3901</v>
      </c>
      <c r="W325" t="str">
        <f>IFERROR(IFERROR(VLOOKUP(A325,'2020-2019'!$B$3:$LN$4660,93,0),"")+IFERROR(VLOOKUP(A325,'2020-2019'!$B$3:$LN$4660,109,0),""),"")</f>
        <v/>
      </c>
      <c r="X325">
        <f>IFERROR(IFERROR(VLOOKUP(A325,'2022-2021'!$B$3:$LN$4660,94,0),"")+IFERROR(VLOOKUP(A325,'2022-2021'!$B$3:$LN$4660,110,0),""),"")</f>
        <v>8</v>
      </c>
      <c r="Y325">
        <f>IFERROR(IFERROR(VLOOKUP(A325,'2022-2021'!$B$3:$LN$4660,109,0),"")+IFERROR(VLOOKUP(A325,'2022-2021'!$B$3:$LN$4660,93,0),""),"")</f>
        <v>13519</v>
      </c>
      <c r="Z325">
        <f>IFERROR((IFERROR(VLOOKUP(A325,'2024-2023'!$B$3:$LN$4660,110,0),"")+IFERROR(VLOOKUP(A325,'2024-2023'!$B$3:$LN$4660,94,0),"")),"")</f>
        <v>816</v>
      </c>
      <c r="AA325">
        <f>IFERROR((IFERROR(VLOOKUP(A325,'2024-2023'!$B$3:$LN$4660,93,0),"")+IFERROR(VLOOKUP(A325,'2024-2023'!$B$3:$LN$4660,109,0),"")),"")</f>
        <v>78</v>
      </c>
      <c r="AB325" t="str">
        <f>IFERROR((IFERROR(VLOOKUP(A325,'2020-2019'!$B$3:$LN$466,'2020-2019'!$CV$1,0),"")),"")</f>
        <v/>
      </c>
      <c r="AC325">
        <f>IFERROR((IFERROR(VLOOKUP(A325,'2022-2021'!$B$3:$LN$4660,100,0),"")),"")</f>
        <v>12832</v>
      </c>
      <c r="AD325">
        <f>IFERROR((IFERROR(VLOOKUP(A325,'2022-2021'!$B$3:$LN$4660,99,0),"")),"")</f>
        <v>-1344</v>
      </c>
      <c r="AE325">
        <f>IFERROR((IFERROR(VLOOKUP(A325,'2024-2023'!$B$3:$LN$4660,100,0),"")),"")</f>
        <v>-348</v>
      </c>
      <c r="AF325">
        <f>IFERROR(VLOOKUP(A325,'2024-2023'!$B$3:$LN$4660,99,0),"")</f>
        <v>3756</v>
      </c>
      <c r="AG325" t="str">
        <f>IFERROR((IFERROR(VLOOKUP(A325,'2020-2019'!$B$3:$LN$4660,'2020-2019'!$X$1,0),"")+IFERROR(VLOOKUP(A325,'2020-2019'!$B$3:$LN$4660,'2020-2019'!$AN$1,0),"")),"")</f>
        <v/>
      </c>
      <c r="AH325">
        <f>IFERROR((IFERROR(VLOOKUP(A325,'2022-2021'!$B$3:$LN$4660,24,0),"")+IFERROR(VLOOKUP(A325,'2022-2021'!$B$3:$LN$4660,40,0),"")),"")</f>
        <v>0</v>
      </c>
      <c r="AI325">
        <f>IFERROR((IFERROR(VLOOKUP(A325,'2022-2021'!$B$3:$LN$4660,23,0),"")+IFERROR(VLOOKUP(A325,'2022-2021'!$B$3:$LN$4660,39,0),"")),"")</f>
        <v>0</v>
      </c>
      <c r="AJ325">
        <f>IFERROR((IFERROR(VLOOKUP(A325,'2024-2023'!$B$3:$LN$4660,24,0),"")+IFERROR(VLOOKUP(A325,'2024-2023'!$B$3:$LN$4660,40,0),"")),"")</f>
        <v>0</v>
      </c>
      <c r="AK325">
        <f>IFERROR((IFERROR(VLOOKUP(A325,'2024-2023'!$B$3:$LN$4660,23,0),"")+IFERROR(VLOOKUP(A325,'2024-2023'!$B$3:$LN$4660,39,0),"")),"")</f>
        <v>0</v>
      </c>
      <c r="AL325" t="str">
        <f>IFERROR(VLOOKUP(A325,'2020-2019'!$B$3:$LN$466,'2020-2019'!$AM$1,0),"")</f>
        <v/>
      </c>
      <c r="AM325">
        <f>IFERROR(VLOOKUP(A325,'2022-2021'!$B$3:$LN$4660,38,0),"")</f>
        <v>13273</v>
      </c>
      <c r="AN325">
        <f>IFERROR(VLOOKUP(A325,'2022-2021'!$B$3:$LN$4660,37,0),"")</f>
        <v>25982</v>
      </c>
      <c r="AO325">
        <f>IFERROR(VLOOKUP(A325,'2024-2023'!$B$3:$LN$4660,38,0),"")</f>
        <v>26234</v>
      </c>
      <c r="AP325">
        <f>IFERROR(VLOOKUP(A325,'2024-2023'!$B$3:$LN$4660,37,0),"")</f>
        <v>27821</v>
      </c>
      <c r="AQ325" t="str">
        <f>IFERROR((IFERROR(VLOOKUP(A325,'2020-2019'!$B$3:$LN$466,'2020-2019'!$BL$1,0),"")+IFERROR(VLOOKUP(A325,'2020-2019'!$B$3:$LN$466,'2020-2019'!$BV$1,0),"")),"")</f>
        <v/>
      </c>
      <c r="AR325" s="5">
        <f t="shared" si="42"/>
        <v>0.30399999999999999</v>
      </c>
      <c r="AS325" t="str">
        <f>IFERROR(VLOOKUP(A325,риски!$G$2:$H$642,2,0),"")</f>
        <v>низкий</v>
      </c>
      <c r="AT325" t="str">
        <f>IFERROR(VLOOKUP(A325,Реест!A391:$P$30000,15,0),"")</f>
        <v>pkofinur.ru</v>
      </c>
      <c r="AU325" t="str">
        <f>IFERROR(VLOOKUP(A325,old!$A$3:$AU$2001,47,0),"")</f>
        <v>image368</v>
      </c>
      <c r="AV325" s="3" t="str">
        <f t="shared" si="43"/>
        <v/>
      </c>
      <c r="AW325" t="str">
        <f t="shared" si="37"/>
        <v xml:space="preserve"> ООО «ПКО «Финур» зарегистрировано по адресу: 123557, Город Москва, вн.тер.г. муниципальный округ Пресненский, пер Электрический, д. 3/10, стр. 3, этаж 4, помещ. 4, ком. 1. Генеральным директором является Романова Белла Владимировна. Рост доходов компании за 5 лет: 30,4%. ФССП присвоил низкий уровень риска для данного ПКО.</v>
      </c>
      <c r="AX325" t="s">
        <v>22957</v>
      </c>
      <c r="AY325">
        <f>VLOOKUP(A325,'2024-2023'!$B$2:$NY$583,'2024-2023'!$BH$1,0)</f>
        <v>14606</v>
      </c>
      <c r="AZ325">
        <f>VLOOKUP(A325,'2024-2023'!$B$2:$NY$583,71,0)</f>
        <v>0</v>
      </c>
      <c r="BA325">
        <f>VLOOKUP(A325,'2024-2023'!$B$2:$NY$583,79,0)</f>
        <v>0</v>
      </c>
      <c r="BB325">
        <f t="shared" si="38"/>
        <v>0</v>
      </c>
      <c r="BC325" s="6">
        <f t="shared" si="39"/>
        <v>6.08E-2</v>
      </c>
      <c r="BD325" s="6">
        <f t="shared" si="40"/>
        <v>0.96283004357856961</v>
      </c>
      <c r="BE325" t="str">
        <f t="shared" si="41"/>
        <v>Малая фирма</v>
      </c>
    </row>
    <row r="326" spans="1:57">
      <c r="A326" s="10">
        <v>9702030161</v>
      </c>
      <c r="B326">
        <v>23</v>
      </c>
      <c r="C326" t="s">
        <v>2668</v>
      </c>
      <c r="D326">
        <v>9702030161</v>
      </c>
      <c r="E326" t="s">
        <v>14657</v>
      </c>
      <c r="F326" t="s">
        <v>14339</v>
      </c>
      <c r="G326" s="7">
        <v>44256</v>
      </c>
      <c r="H326">
        <v>5</v>
      </c>
      <c r="I326" t="s">
        <v>44</v>
      </c>
      <c r="J326" t="s">
        <v>4869</v>
      </c>
      <c r="K326" t="s">
        <v>4868</v>
      </c>
      <c r="L326" t="s">
        <v>8888</v>
      </c>
      <c r="M326">
        <f>VLOOKUP(D326,УК!$A$1:$B$599,2,0)/1000</f>
        <v>100</v>
      </c>
      <c r="R326" s="10" t="str">
        <f>IFERROR(IFERROR(VLOOKUP(A326,'2020-2019'!$B$3:$LN$466,108,0),"")+IFERROR(VLOOKUP(A326,'2020-2019'!$B$3:$LN$1000,91,0),""),"")</f>
        <v/>
      </c>
      <c r="S326" s="10">
        <f>IFERROR(IFERROR(VLOOKUP(A326,'2022-2021'!$B$3:$LN$1000,108,0),"")+IFERROR(VLOOKUP(A326,'2022-2021'!$B$3:$LN$1000,92,0),""),"")</f>
        <v>174839</v>
      </c>
      <c r="T326" s="10">
        <f>IFERROR(IFERROR(VLOOKUP(A326,'2022-2021'!$B$3:$LN$1000,107,0),"")+IFERROR(VLOOKUP(A326,'2022-2021'!$B$3:$LN$1000,91,0),""),"")</f>
        <v>263772</v>
      </c>
      <c r="U326" s="10">
        <f>IFERROR(IFERROR(VLOOKUP(A326,'2024-2023'!$B$3:$LN$1000,108,0),"")+IFERROR(VLOOKUP(A326,'2024-2023'!$B$3:$LN$1000,92,0),""),"")</f>
        <v>944874</v>
      </c>
      <c r="V326" s="10">
        <f>IFERROR(IFERROR(VLOOKUP(A326,'2024-2023'!$B$3:$LN$1000,107,0),"")+IFERROR(VLOOKUP(A326,'2024-2023'!$B$3:$LN$1000,91,0),""),"")</f>
        <v>455341</v>
      </c>
      <c r="W326" t="str">
        <f>IFERROR(IFERROR(VLOOKUP(A326,'2020-2019'!$B$3:$LN$4660,93,0),"")+IFERROR(VLOOKUP(A326,'2020-2019'!$B$3:$LN$4660,109,0),""),"")</f>
        <v/>
      </c>
      <c r="X326">
        <f>IFERROR(IFERROR(VLOOKUP(A326,'2022-2021'!$B$3:$LN$4660,94,0),"")+IFERROR(VLOOKUP(A326,'2022-2021'!$B$3:$LN$4660,110,0),""),"")</f>
        <v>-91556</v>
      </c>
      <c r="Y326">
        <f>IFERROR(IFERROR(VLOOKUP(A326,'2022-2021'!$B$3:$LN$4660,109,0),"")+IFERROR(VLOOKUP(A326,'2022-2021'!$B$3:$LN$4660,93,0),""),"")</f>
        <v>-160715</v>
      </c>
      <c r="Z326">
        <f>IFERROR((IFERROR(VLOOKUP(A326,'2024-2023'!$B$3:$LN$4660,110,0),"")+IFERROR(VLOOKUP(A326,'2024-2023'!$B$3:$LN$4660,94,0),"")),"")</f>
        <v>896467</v>
      </c>
      <c r="AA326">
        <f>IFERROR((IFERROR(VLOOKUP(A326,'2024-2023'!$B$3:$LN$4660,93,0),"")+IFERROR(VLOOKUP(A326,'2024-2023'!$B$3:$LN$4660,109,0),"")),"")</f>
        <v>330891</v>
      </c>
      <c r="AB326" t="str">
        <f>IFERROR((IFERROR(VLOOKUP(A326,'2020-2019'!$B$3:$LN$466,'2020-2019'!$CV$1,0),"")),"")</f>
        <v/>
      </c>
      <c r="AC326">
        <f>IFERROR((IFERROR(VLOOKUP(A326,'2022-2021'!$B$3:$LN$4660,100,0),"")),"")</f>
        <v>53833</v>
      </c>
      <c r="AD326">
        <f>IFERROR((IFERROR(VLOOKUP(A326,'2022-2021'!$B$3:$LN$4660,99,0),"")),"")</f>
        <v>83716</v>
      </c>
      <c r="AE326">
        <f>IFERROR((IFERROR(VLOOKUP(A326,'2024-2023'!$B$3:$LN$4660,100,0),"")),"")</f>
        <v>1230</v>
      </c>
      <c r="AF326">
        <f>IFERROR(VLOOKUP(A326,'2024-2023'!$B$3:$LN$4660,99,0),"")</f>
        <v>69259</v>
      </c>
      <c r="AG326" t="str">
        <f>IFERROR((IFERROR(VLOOKUP(A326,'2020-2019'!$B$3:$LN$4660,'2020-2019'!$X$1,0),"")+IFERROR(VLOOKUP(A326,'2020-2019'!$B$3:$LN$4660,'2020-2019'!$AN$1,0),"")),"")</f>
        <v/>
      </c>
      <c r="AH326">
        <f>IFERROR((IFERROR(VLOOKUP(A326,'2022-2021'!$B$3:$LN$4660,24,0),"")+IFERROR(VLOOKUP(A326,'2022-2021'!$B$3:$LN$4660,40,0),"")),"")</f>
        <v>105955</v>
      </c>
      <c r="AI326">
        <f>IFERROR((IFERROR(VLOOKUP(A326,'2022-2021'!$B$3:$LN$4660,23,0),"")+IFERROR(VLOOKUP(A326,'2022-2021'!$B$3:$LN$4660,39,0),"")),"")</f>
        <v>53341</v>
      </c>
      <c r="AJ326">
        <f>IFERROR((IFERROR(VLOOKUP(A326,'2024-2023'!$B$3:$LN$4660,24,0),"")+IFERROR(VLOOKUP(A326,'2024-2023'!$B$3:$LN$4660,40,0),"")),"")</f>
        <v>96423</v>
      </c>
      <c r="AK326">
        <f>IFERROR((IFERROR(VLOOKUP(A326,'2024-2023'!$B$3:$LN$4660,23,0),"")+IFERROR(VLOOKUP(A326,'2024-2023'!$B$3:$LN$4660,39,0),"")),"")</f>
        <v>76411</v>
      </c>
      <c r="AL326" t="str">
        <f>IFERROR(VLOOKUP(A326,'2020-2019'!$B$3:$LN$466,'2020-2019'!$AM$1,0),"")</f>
        <v/>
      </c>
      <c r="AM326">
        <f>IFERROR(VLOOKUP(A326,'2022-2021'!$B$3:$LN$4660,38,0),"")</f>
        <v>1281</v>
      </c>
      <c r="AN326">
        <f>IFERROR(VLOOKUP(A326,'2022-2021'!$B$3:$LN$4660,37,0),"")</f>
        <v>6172</v>
      </c>
      <c r="AO326">
        <f>IFERROR(VLOOKUP(A326,'2024-2023'!$B$3:$LN$4660,38,0),"")</f>
        <v>37432</v>
      </c>
      <c r="AP326">
        <f>IFERROR(VLOOKUP(A326,'2024-2023'!$B$3:$LN$4660,37,0),"")</f>
        <v>6247</v>
      </c>
      <c r="AQ326" t="str">
        <f>IFERROR((IFERROR(VLOOKUP(A326,'2020-2019'!$B$3:$LN$466,'2020-2019'!$BL$1,0),"")+IFERROR(VLOOKUP(A326,'2020-2019'!$B$3:$LN$466,'2020-2019'!$BV$1,0),"")),"")</f>
        <v/>
      </c>
      <c r="AR326" s="5">
        <f t="shared" si="42"/>
        <v>2.6040000000000001</v>
      </c>
      <c r="AS326" t="str">
        <f>IFERROR(VLOOKUP(A326,риски!$G$2:$H$642,2,0),"")</f>
        <v>низкий</v>
      </c>
      <c r="AT326" t="str">
        <f>IFERROR(VLOOKUP(A326,Реест!A392:$P$30000,15,0),"")</f>
        <v>csa.com.ru</v>
      </c>
      <c r="AU326" t="str">
        <f>IFERROR(VLOOKUP(A326,old!$A$3:$AU$2001,47,0),"")</f>
        <v>image007</v>
      </c>
      <c r="AV326" s="3">
        <f t="shared" si="43"/>
        <v>0.7211646453683167</v>
      </c>
      <c r="AW326" t="str">
        <f t="shared" si="37"/>
        <v xml:space="preserve"> ООО ПКО «АКР» зарегистрировано по адресу: 129090, Москва г, вн.тер.г. муниципальный округ Мещанский, пер Ботанический, д. 5, кв. Этаж 5 Помещ. XV/Ком. 17к, . Генеральным директором является Маршинин Денис Владимирович. Рост доходов компании за 5 лет: 260,4%. Рост финансовых активов компании за 5 лет: 72,12%. ФССП присвоил низкий уровень риска для данного ПКО.</v>
      </c>
      <c r="AX326" t="s">
        <v>22957</v>
      </c>
      <c r="AY326">
        <f>VLOOKUP(A326,'2024-2023'!$B$2:$NY$583,'2024-2023'!$BH$1,0)</f>
        <v>37598</v>
      </c>
      <c r="AZ326">
        <f>VLOOKUP(A326,'2024-2023'!$B$2:$NY$583,71,0)</f>
        <v>0</v>
      </c>
      <c r="BA326">
        <f>VLOOKUP(A326,'2024-2023'!$B$2:$NY$583,79,0)</f>
        <v>65932</v>
      </c>
      <c r="BB326">
        <f t="shared" si="38"/>
        <v>1.7536039151018672</v>
      </c>
      <c r="BC326" s="6">
        <f t="shared" si="39"/>
        <v>0.52080000000000004</v>
      </c>
      <c r="BD326" s="6">
        <f t="shared" si="40"/>
        <v>0.15210358829975776</v>
      </c>
      <c r="BE326" t="str">
        <f t="shared" si="41"/>
        <v>Малая фирма</v>
      </c>
    </row>
    <row r="327" spans="1:57">
      <c r="A327" s="10">
        <v>1901107255</v>
      </c>
      <c r="B327">
        <v>113</v>
      </c>
      <c r="C327" t="s">
        <v>2675</v>
      </c>
      <c r="D327">
        <v>1901107255</v>
      </c>
      <c r="E327" t="s">
        <v>14658</v>
      </c>
      <c r="F327" t="s">
        <v>14340</v>
      </c>
      <c r="G327" s="7">
        <v>43097</v>
      </c>
      <c r="H327">
        <v>8</v>
      </c>
      <c r="I327" t="s">
        <v>73</v>
      </c>
      <c r="J327" t="s">
        <v>4851</v>
      </c>
      <c r="K327" t="s">
        <v>5008</v>
      </c>
      <c r="L327" t="s">
        <v>8891</v>
      </c>
      <c r="M327">
        <f>VLOOKUP(D327,УК!$A$1:$B$599,2,0)/1000</f>
        <v>40</v>
      </c>
      <c r="R327" s="10">
        <f>IFERROR(IFERROR(VLOOKUP(A327,'2020-2019'!$B$3:$LN$466,108,0),"")+IFERROR(VLOOKUP(A327,'2020-2019'!$B$3:$LN$1000,91,0),""),"")</f>
        <v>30801</v>
      </c>
      <c r="S327" s="10">
        <f>IFERROR(IFERROR(VLOOKUP(A327,'2022-2021'!$B$3:$LN$1000,108,0),"")+IFERROR(VLOOKUP(A327,'2022-2021'!$B$3:$LN$1000,92,0),""),"")</f>
        <v>37631</v>
      </c>
      <c r="T327" s="10">
        <f>IFERROR(IFERROR(VLOOKUP(A327,'2022-2021'!$B$3:$LN$1000,107,0),"")+IFERROR(VLOOKUP(A327,'2022-2021'!$B$3:$LN$1000,91,0),""),"")</f>
        <v>78108</v>
      </c>
      <c r="U327" s="10">
        <f>IFERROR(IFERROR(VLOOKUP(A327,'2024-2023'!$B$3:$LN$1000,108,0),"")+IFERROR(VLOOKUP(A327,'2024-2023'!$B$3:$LN$1000,92,0),""),"")</f>
        <v>123735</v>
      </c>
      <c r="V327" s="10">
        <f>IFERROR(IFERROR(VLOOKUP(A327,'2024-2023'!$B$3:$LN$1000,107,0),"")+IFERROR(VLOOKUP(A327,'2024-2023'!$B$3:$LN$1000,91,0),""),"")</f>
        <v>111320</v>
      </c>
      <c r="W327">
        <f>IFERROR(IFERROR(VLOOKUP(A327,'2020-2019'!$B$3:$LN$4660,93,0),"")+IFERROR(VLOOKUP(A327,'2020-2019'!$B$3:$LN$4660,109,0),""),"")</f>
        <v>109310</v>
      </c>
      <c r="X327">
        <f>IFERROR(IFERROR(VLOOKUP(A327,'2022-2021'!$B$3:$LN$4660,94,0),"")+IFERROR(VLOOKUP(A327,'2022-2021'!$B$3:$LN$4660,110,0),""),"")</f>
        <v>28039</v>
      </c>
      <c r="Y327">
        <f>IFERROR(IFERROR(VLOOKUP(A327,'2022-2021'!$B$3:$LN$4660,109,0),"")+IFERROR(VLOOKUP(A327,'2022-2021'!$B$3:$LN$4660,93,0),""),"")</f>
        <v>86854</v>
      </c>
      <c r="Z327">
        <f>IFERROR((IFERROR(VLOOKUP(A327,'2024-2023'!$B$3:$LN$4660,110,0),"")+IFERROR(VLOOKUP(A327,'2024-2023'!$B$3:$LN$4660,94,0),"")),"")</f>
        <v>117026</v>
      </c>
      <c r="AA327">
        <f>IFERROR((IFERROR(VLOOKUP(A327,'2024-2023'!$B$3:$LN$4660,93,0),"")+IFERROR(VLOOKUP(A327,'2024-2023'!$B$3:$LN$4660,109,0),"")),"")</f>
        <v>105920</v>
      </c>
      <c r="AB327">
        <f>IFERROR((IFERROR(VLOOKUP(A327,'2020-2019'!$B$3:$LN$466,'2020-2019'!$CV$1,0),"")),"")</f>
        <v>5068</v>
      </c>
      <c r="AC327">
        <f>IFERROR((IFERROR(VLOOKUP(A327,'2022-2021'!$B$3:$LN$4660,100,0),"")),"")</f>
        <v>5226</v>
      </c>
      <c r="AD327">
        <f>IFERROR((IFERROR(VLOOKUP(A327,'2022-2021'!$B$3:$LN$4660,99,0),"")),"")</f>
        <v>-32515</v>
      </c>
      <c r="AE327">
        <f>IFERROR((IFERROR(VLOOKUP(A327,'2024-2023'!$B$3:$LN$4660,100,0),"")),"")</f>
        <v>5473</v>
      </c>
      <c r="AF327">
        <f>IFERROR(VLOOKUP(A327,'2024-2023'!$B$3:$LN$4660,99,0),"")</f>
        <v>2227</v>
      </c>
      <c r="AG327">
        <f>IFERROR((IFERROR(VLOOKUP(A327,'2020-2019'!$B$3:$LN$4660,'2020-2019'!$X$1,0),"")+IFERROR(VLOOKUP(A327,'2020-2019'!$B$3:$LN$4660,'2020-2019'!$AN$1,0),"")),"")</f>
        <v>19831</v>
      </c>
      <c r="AH327">
        <f>IFERROR((IFERROR(VLOOKUP(A327,'2022-2021'!$B$3:$LN$4660,24,0),"")+IFERROR(VLOOKUP(A327,'2022-2021'!$B$3:$LN$4660,40,0),"")),"")</f>
        <v>11737</v>
      </c>
      <c r="AI327">
        <f>IFERROR((IFERROR(VLOOKUP(A327,'2022-2021'!$B$3:$LN$4660,23,0),"")+IFERROR(VLOOKUP(A327,'2022-2021'!$B$3:$LN$4660,39,0),"")),"")</f>
        <v>11737</v>
      </c>
      <c r="AJ327">
        <f>IFERROR((IFERROR(VLOOKUP(A327,'2024-2023'!$B$3:$LN$4660,24,0),"")+IFERROR(VLOOKUP(A327,'2024-2023'!$B$3:$LN$4660,40,0),"")),"")</f>
        <v>0</v>
      </c>
      <c r="AK327">
        <f>IFERROR((IFERROR(VLOOKUP(A327,'2024-2023'!$B$3:$LN$4660,23,0),"")+IFERROR(VLOOKUP(A327,'2024-2023'!$B$3:$LN$4660,39,0),"")),"")</f>
        <v>0</v>
      </c>
      <c r="AL327">
        <f>IFERROR(VLOOKUP(A327,'2020-2019'!$B$3:$LN$466,'2020-2019'!$AM$1,0),"")</f>
        <v>106973</v>
      </c>
      <c r="AM327">
        <f>IFERROR(VLOOKUP(A327,'2022-2021'!$B$3:$LN$4660,38,0),"")</f>
        <v>33025</v>
      </c>
      <c r="AN327">
        <f>IFERROR(VLOOKUP(A327,'2022-2021'!$B$3:$LN$4660,37,0),"")</f>
        <v>21271</v>
      </c>
      <c r="AO327">
        <f>IFERROR(VLOOKUP(A327,'2024-2023'!$B$3:$LN$4660,38,0),"")</f>
        <v>47162</v>
      </c>
      <c r="AP327">
        <f>IFERROR(VLOOKUP(A327,'2024-2023'!$B$3:$LN$4660,37,0),"")</f>
        <v>24960</v>
      </c>
      <c r="AQ327">
        <f>IFERROR((IFERROR(VLOOKUP(A327,'2020-2019'!$B$3:$LN$466,'2020-2019'!$BL$1,0),"")+IFERROR(VLOOKUP(A327,'2020-2019'!$B$3:$LN$466,'2020-2019'!$BV$1,0),"")),"")</f>
        <v>0</v>
      </c>
      <c r="AR327" s="5">
        <f t="shared" si="42"/>
        <v>3.6139999999999999</v>
      </c>
      <c r="AS327" t="str">
        <f>IFERROR(VLOOKUP(A327,риски!$G$2:$H$642,2,0),"")</f>
        <v>высокий</v>
      </c>
      <c r="AT327" t="str">
        <f>IFERROR(VLOOKUP(A327,Реест!A393:$P$30000,15,0),"")</f>
        <v>Sib-collector.ru</v>
      </c>
      <c r="AU327" t="str">
        <f>IFERROR(VLOOKUP(A327,old!$A$3:$AU$2001,47,0),"")</f>
        <v>image369</v>
      </c>
      <c r="AV327" s="3">
        <f t="shared" si="43"/>
        <v>0</v>
      </c>
      <c r="AW327" t="str">
        <f t="shared" si="37"/>
        <v xml:space="preserve"> ООО ПКО «СКА» зарегистрировано по адресу: 630102, Новосибирская область, г Новосибирск, Обская, д. 2. Генеральным директором является Долгих Юлия Владимировна. Рост доходов компании за 5 лет: 361,4%. ФССП присвоил высокий уровень риска для данного ПКО.</v>
      </c>
      <c r="AX327" t="s">
        <v>22924</v>
      </c>
      <c r="AY327">
        <f>VLOOKUP(A327,'2024-2023'!$B$2:$NY$583,'2024-2023'!$BH$1,0)</f>
        <v>17671</v>
      </c>
      <c r="AZ327">
        <f>VLOOKUP(A327,'2024-2023'!$B$2:$NY$583,71,0)</f>
        <v>0</v>
      </c>
      <c r="BA327">
        <f>VLOOKUP(A327,'2024-2023'!$B$2:$NY$583,79,0)</f>
        <v>0</v>
      </c>
      <c r="BB327">
        <f t="shared" si="38"/>
        <v>0</v>
      </c>
      <c r="BC327" s="6">
        <f t="shared" si="39"/>
        <v>0.7228</v>
      </c>
      <c r="BD327" s="6">
        <f t="shared" si="40"/>
        <v>2.0005389867049948E-2</v>
      </c>
      <c r="BE327" t="str">
        <f t="shared" si="41"/>
        <v>Малая фирма</v>
      </c>
    </row>
    <row r="328" spans="1:57">
      <c r="A328" s="10">
        <v>5903139443</v>
      </c>
      <c r="B328">
        <v>511</v>
      </c>
      <c r="C328" t="s">
        <v>2681</v>
      </c>
      <c r="D328">
        <v>5903139443</v>
      </c>
      <c r="E328" t="s">
        <v>14659</v>
      </c>
      <c r="F328" t="s">
        <v>14341</v>
      </c>
      <c r="G328" s="7">
        <v>43377</v>
      </c>
      <c r="H328">
        <v>7</v>
      </c>
      <c r="I328" t="s">
        <v>73</v>
      </c>
      <c r="J328" t="s">
        <v>23407</v>
      </c>
      <c r="K328" t="s">
        <v>23407</v>
      </c>
      <c r="L328" t="s">
        <v>8894</v>
      </c>
      <c r="M328">
        <f>VLOOKUP(D328,УК!$A$1:$B$599,2,0)/1000</f>
        <v>10</v>
      </c>
      <c r="R328" s="10">
        <f>IFERROR(IFERROR(VLOOKUP(A328,'2020-2019'!$B$3:$LN$466,108,0),"")+IFERROR(VLOOKUP(A328,'2020-2019'!$B$3:$LN$1000,91,0),""),"")</f>
        <v>0</v>
      </c>
      <c r="S328" s="10">
        <f>IFERROR(IFERROR(VLOOKUP(A328,'2022-2021'!$B$3:$LN$1000,108,0),"")+IFERROR(VLOOKUP(A328,'2022-2021'!$B$3:$LN$1000,92,0),""),"")</f>
        <v>0</v>
      </c>
      <c r="T328" s="10">
        <f>IFERROR(IFERROR(VLOOKUP(A328,'2022-2021'!$B$3:$LN$1000,107,0),"")+IFERROR(VLOOKUP(A328,'2022-2021'!$B$3:$LN$1000,91,0),""),"")</f>
        <v>0</v>
      </c>
      <c r="U328" s="10">
        <f>IFERROR(IFERROR(VLOOKUP(A328,'2024-2023'!$B$3:$LN$1000,108,0),"")+IFERROR(VLOOKUP(A328,'2024-2023'!$B$3:$LN$1000,92,0),""),"")</f>
        <v>13411</v>
      </c>
      <c r="V328" s="10">
        <f>IFERROR(IFERROR(VLOOKUP(A328,'2024-2023'!$B$3:$LN$1000,107,0),"")+IFERROR(VLOOKUP(A328,'2024-2023'!$B$3:$LN$1000,91,0),""),"")</f>
        <v>57678</v>
      </c>
      <c r="W328">
        <f>IFERROR(IFERROR(VLOOKUP(A328,'2020-2019'!$B$3:$LN$4660,93,0),"")+IFERROR(VLOOKUP(A328,'2020-2019'!$B$3:$LN$4660,109,0),""),"")</f>
        <v>0</v>
      </c>
      <c r="X328">
        <f>IFERROR(IFERROR(VLOOKUP(A328,'2022-2021'!$B$3:$LN$4660,94,0),"")+IFERROR(VLOOKUP(A328,'2022-2021'!$B$3:$LN$4660,110,0),""),"")</f>
        <v>0</v>
      </c>
      <c r="Y328">
        <f>IFERROR(IFERROR(VLOOKUP(A328,'2022-2021'!$B$3:$LN$4660,109,0),"")+IFERROR(VLOOKUP(A328,'2022-2021'!$B$3:$LN$4660,93,0),""),"")</f>
        <v>0</v>
      </c>
      <c r="Z328">
        <f>IFERROR((IFERROR(VLOOKUP(A328,'2024-2023'!$B$3:$LN$4660,110,0),"")+IFERROR(VLOOKUP(A328,'2024-2023'!$B$3:$LN$4660,94,0),"")),"")</f>
        <v>10080</v>
      </c>
      <c r="AA328">
        <f>IFERROR((IFERROR(VLOOKUP(A328,'2024-2023'!$B$3:$LN$4660,93,0),"")+IFERROR(VLOOKUP(A328,'2024-2023'!$B$3:$LN$4660,109,0),"")),"")</f>
        <v>38561</v>
      </c>
      <c r="AB328">
        <f>IFERROR((IFERROR(VLOOKUP(A328,'2020-2019'!$B$3:$LN$466,'2020-2019'!$CV$1,0),"")),"")</f>
        <v>0</v>
      </c>
      <c r="AC328">
        <f>IFERROR((IFERROR(VLOOKUP(A328,'2022-2021'!$B$3:$LN$4660,100,0),"")),"")</f>
        <v>0</v>
      </c>
      <c r="AD328">
        <f>IFERROR((IFERROR(VLOOKUP(A328,'2022-2021'!$B$3:$LN$4660,99,0),"")),"")</f>
        <v>0</v>
      </c>
      <c r="AE328">
        <f>IFERROR((IFERROR(VLOOKUP(A328,'2024-2023'!$B$3:$LN$4660,100,0),"")),"")</f>
        <v>2859</v>
      </c>
      <c r="AF328">
        <f>IFERROR(VLOOKUP(A328,'2024-2023'!$B$3:$LN$4660,99,0),"")</f>
        <v>926</v>
      </c>
      <c r="AG328">
        <f>IFERROR((IFERROR(VLOOKUP(A328,'2020-2019'!$B$3:$LN$4660,'2020-2019'!$X$1,0),"")+IFERROR(VLOOKUP(A328,'2020-2019'!$B$3:$LN$4660,'2020-2019'!$AN$1,0),"")),"")</f>
        <v>0</v>
      </c>
      <c r="AH328">
        <f>IFERROR((IFERROR(VLOOKUP(A328,'2022-2021'!$B$3:$LN$4660,24,0),"")+IFERROR(VLOOKUP(A328,'2022-2021'!$B$3:$LN$4660,40,0),"")),"")</f>
        <v>0</v>
      </c>
      <c r="AI328">
        <f>IFERROR((IFERROR(VLOOKUP(A328,'2022-2021'!$B$3:$LN$4660,23,0),"")+IFERROR(VLOOKUP(A328,'2022-2021'!$B$3:$LN$4660,39,0),"")),"")</f>
        <v>0</v>
      </c>
      <c r="AJ328">
        <f>IFERROR((IFERROR(VLOOKUP(A328,'2024-2023'!$B$3:$LN$4660,24,0),"")+IFERROR(VLOOKUP(A328,'2024-2023'!$B$3:$LN$4660,40,0),"")),"")</f>
        <v>0</v>
      </c>
      <c r="AK328">
        <f>IFERROR((IFERROR(VLOOKUP(A328,'2024-2023'!$B$3:$LN$4660,23,0),"")+IFERROR(VLOOKUP(A328,'2024-2023'!$B$3:$LN$4660,39,0),"")),"")</f>
        <v>20187</v>
      </c>
      <c r="AL328">
        <f>IFERROR(VLOOKUP(A328,'2020-2019'!$B$3:$LN$466,'2020-2019'!$AM$1,0),"")</f>
        <v>0</v>
      </c>
      <c r="AM328">
        <f>IFERROR(VLOOKUP(A328,'2022-2021'!$B$3:$LN$4660,38,0),"")</f>
        <v>673</v>
      </c>
      <c r="AN328">
        <f>IFERROR(VLOOKUP(A328,'2022-2021'!$B$3:$LN$4660,37,0),"")</f>
        <v>673</v>
      </c>
      <c r="AO328">
        <f>IFERROR(VLOOKUP(A328,'2024-2023'!$B$3:$LN$4660,38,0),"")</f>
        <v>17104</v>
      </c>
      <c r="AP328">
        <f>IFERROR(VLOOKUP(A328,'2024-2023'!$B$3:$LN$4660,37,0),"")</f>
        <v>27491</v>
      </c>
      <c r="AQ328">
        <f>IFERROR((IFERROR(VLOOKUP(A328,'2020-2019'!$B$3:$LN$466,'2020-2019'!$BL$1,0),"")+IFERROR(VLOOKUP(A328,'2020-2019'!$B$3:$LN$466,'2020-2019'!$BV$1,0),"")),"")</f>
        <v>0</v>
      </c>
      <c r="AR328" s="5">
        <f t="shared" si="42"/>
        <v>4.3010000000000002</v>
      </c>
      <c r="AS328" t="str">
        <f>IFERROR(VLOOKUP(A328,риски!$G$2:$H$642,2,0),"")</f>
        <v>низкий</v>
      </c>
      <c r="AT328" t="str">
        <f>IFERROR(VLOOKUP(A328,Реест!A394:$P$30000,15,0),"")</f>
        <v>новыйвзгляд59.рф</v>
      </c>
      <c r="AU328" t="str">
        <f>IFERROR(VLOOKUP(A328,old!$A$3:$AU$2001,47,0),"")</f>
        <v>image370</v>
      </c>
      <c r="AV328" s="3" t="str">
        <f t="shared" si="43"/>
        <v/>
      </c>
      <c r="AW328" t="str">
        <f t="shared" si="37"/>
        <v xml:space="preserve"> ООО «ПКО «Новый Взгляд» зарегистрировано по адресу: 614067, Пермский край, г Пермь, ул Машинистов, д 49/9, 214. Генеральным директором является Жанузаков Адилжан Бауыржанович. Рост доходов компании за 5 лет: 430,1%. ФССП присвоил низкий уровень риска для данного ПКО.</v>
      </c>
      <c r="AX328" t="s">
        <v>22919</v>
      </c>
      <c r="AY328">
        <f>VLOOKUP(A328,'2024-2023'!$B$2:$NY$583,'2024-2023'!$BH$1,0)</f>
        <v>19650</v>
      </c>
      <c r="AZ328">
        <f>VLOOKUP(A328,'2024-2023'!$B$2:$NY$583,71,0)</f>
        <v>0</v>
      </c>
      <c r="BA328">
        <f>VLOOKUP(A328,'2024-2023'!$B$2:$NY$583,79,0)</f>
        <v>30468</v>
      </c>
      <c r="BB328">
        <f t="shared" si="38"/>
        <v>1.5505343511450382</v>
      </c>
      <c r="BC328" s="6">
        <f t="shared" si="39"/>
        <v>0.86020000000000008</v>
      </c>
      <c r="BD328" s="6">
        <f t="shared" si="40"/>
        <v>1.6054648219425083E-2</v>
      </c>
      <c r="BE328" t="str">
        <f t="shared" si="41"/>
        <v>Малая фирма</v>
      </c>
    </row>
    <row r="329" spans="1:57">
      <c r="A329" s="10">
        <v>6685140617</v>
      </c>
      <c r="B329">
        <v>300</v>
      </c>
      <c r="C329" t="s">
        <v>2688</v>
      </c>
      <c r="D329">
        <v>6685140617</v>
      </c>
      <c r="E329" t="s">
        <v>14660</v>
      </c>
      <c r="F329" t="s">
        <v>14342</v>
      </c>
      <c r="G329" s="7">
        <v>43005</v>
      </c>
      <c r="H329">
        <v>8</v>
      </c>
      <c r="I329" t="s">
        <v>73</v>
      </c>
      <c r="J329" t="s">
        <v>5225</v>
      </c>
      <c r="K329" t="s">
        <v>5224</v>
      </c>
      <c r="L329" t="s">
        <v>8897</v>
      </c>
      <c r="M329">
        <f>VLOOKUP(D329,УК!$A$1:$B$599,2,0)/1000</f>
        <v>12000</v>
      </c>
      <c r="R329" s="10">
        <f>IFERROR(IFERROR(VLOOKUP(A329,'2020-2019'!$B$3:$LN$466,108,0),"")+IFERROR(VLOOKUP(A329,'2020-2019'!$B$3:$LN$1000,91,0),""),"")</f>
        <v>0</v>
      </c>
      <c r="S329" s="10">
        <f>IFERROR(IFERROR(VLOOKUP(A329,'2022-2021'!$B$3:$LN$1000,108,0),"")+IFERROR(VLOOKUP(A329,'2022-2021'!$B$3:$LN$1000,92,0),""),"")</f>
        <v>6459</v>
      </c>
      <c r="T329" s="10">
        <f>IFERROR(IFERROR(VLOOKUP(A329,'2022-2021'!$B$3:$LN$1000,107,0),"")+IFERROR(VLOOKUP(A329,'2022-2021'!$B$3:$LN$1000,91,0),""),"")</f>
        <v>13670</v>
      </c>
      <c r="U329" s="10">
        <f>IFERROR(IFERROR(VLOOKUP(A329,'2024-2023'!$B$3:$LN$1000,108,0),"")+IFERROR(VLOOKUP(A329,'2024-2023'!$B$3:$LN$1000,92,0),""),"")</f>
        <v>22504</v>
      </c>
      <c r="V329" s="10">
        <f>IFERROR(IFERROR(VLOOKUP(A329,'2024-2023'!$B$3:$LN$1000,107,0),"")+IFERROR(VLOOKUP(A329,'2024-2023'!$B$3:$LN$1000,91,0),""),"")</f>
        <v>22665</v>
      </c>
      <c r="W329">
        <f>IFERROR(IFERROR(VLOOKUP(A329,'2020-2019'!$B$3:$LN$4660,93,0),"")+IFERROR(VLOOKUP(A329,'2020-2019'!$B$3:$LN$4660,109,0),""),"")</f>
        <v>13</v>
      </c>
      <c r="X329">
        <f>IFERROR(IFERROR(VLOOKUP(A329,'2022-2021'!$B$3:$LN$4660,94,0),"")+IFERROR(VLOOKUP(A329,'2022-2021'!$B$3:$LN$4660,110,0),""),"")</f>
        <v>4476</v>
      </c>
      <c r="Y329">
        <f>IFERROR(IFERROR(VLOOKUP(A329,'2022-2021'!$B$3:$LN$4660,109,0),"")+IFERROR(VLOOKUP(A329,'2022-2021'!$B$3:$LN$4660,93,0),""),"")</f>
        <v>11572</v>
      </c>
      <c r="Z329">
        <f>IFERROR((IFERROR(VLOOKUP(A329,'2024-2023'!$B$3:$LN$4660,110,0),"")+IFERROR(VLOOKUP(A329,'2024-2023'!$B$3:$LN$4660,94,0),"")),"")</f>
        <v>14394</v>
      </c>
      <c r="AA329">
        <f>IFERROR((IFERROR(VLOOKUP(A329,'2024-2023'!$B$3:$LN$4660,93,0),"")+IFERROR(VLOOKUP(A329,'2024-2023'!$B$3:$LN$4660,109,0),"")),"")</f>
        <v>15108</v>
      </c>
      <c r="AB329">
        <f>IFERROR((IFERROR(VLOOKUP(A329,'2020-2019'!$B$3:$LN$466,'2020-2019'!$CV$1,0),"")),"")</f>
        <v>-13</v>
      </c>
      <c r="AC329">
        <f>IFERROR((IFERROR(VLOOKUP(A329,'2022-2021'!$B$3:$LN$4660,100,0),"")),"")</f>
        <v>1586</v>
      </c>
      <c r="AD329">
        <f>IFERROR((IFERROR(VLOOKUP(A329,'2022-2021'!$B$3:$LN$4660,99,0),"")),"")</f>
        <v>1678</v>
      </c>
      <c r="AE329">
        <f>IFERROR((IFERROR(VLOOKUP(A329,'2024-2023'!$B$3:$LN$4660,100,0),"")),"")</f>
        <v>6488</v>
      </c>
      <c r="AF329">
        <f>IFERROR(VLOOKUP(A329,'2024-2023'!$B$3:$LN$4660,99,0),"")</f>
        <v>5854</v>
      </c>
      <c r="AG329">
        <f>IFERROR((IFERROR(VLOOKUP(A329,'2020-2019'!$B$3:$LN$4660,'2020-2019'!$X$1,0),"")+IFERROR(VLOOKUP(A329,'2020-2019'!$B$3:$LN$4660,'2020-2019'!$AN$1,0),"")),"")</f>
        <v>0</v>
      </c>
      <c r="AH329">
        <f>IFERROR((IFERROR(VLOOKUP(A329,'2022-2021'!$B$3:$LN$4660,24,0),"")+IFERROR(VLOOKUP(A329,'2022-2021'!$B$3:$LN$4660,40,0),"")),"")</f>
        <v>0</v>
      </c>
      <c r="AI329">
        <f>IFERROR((IFERROR(VLOOKUP(A329,'2022-2021'!$B$3:$LN$4660,23,0),"")+IFERROR(VLOOKUP(A329,'2022-2021'!$B$3:$LN$4660,39,0),"")),"")</f>
        <v>0</v>
      </c>
      <c r="AJ329">
        <f>IFERROR((IFERROR(VLOOKUP(A329,'2024-2023'!$B$3:$LN$4660,24,0),"")+IFERROR(VLOOKUP(A329,'2024-2023'!$B$3:$LN$4660,40,0),"")),"")</f>
        <v>0</v>
      </c>
      <c r="AK329">
        <f>IFERROR((IFERROR(VLOOKUP(A329,'2024-2023'!$B$3:$LN$4660,23,0),"")+IFERROR(VLOOKUP(A329,'2024-2023'!$B$3:$LN$4660,39,0),"")),"")</f>
        <v>0</v>
      </c>
      <c r="AL329">
        <f>IFERROR(VLOOKUP(A329,'2020-2019'!$B$3:$LN$466,'2020-2019'!$AM$1,0),"")</f>
        <v>11499</v>
      </c>
      <c r="AM329">
        <f>IFERROR(VLOOKUP(A329,'2022-2021'!$B$3:$LN$4660,38,0),"")</f>
        <v>663419</v>
      </c>
      <c r="AN329">
        <f>IFERROR(VLOOKUP(A329,'2022-2021'!$B$3:$LN$4660,37,0),"")</f>
        <v>640469</v>
      </c>
      <c r="AO329">
        <f>IFERROR(VLOOKUP(A329,'2024-2023'!$B$3:$LN$4660,38,0),"")</f>
        <v>628024</v>
      </c>
      <c r="AP329">
        <f>IFERROR(VLOOKUP(A329,'2024-2023'!$B$3:$LN$4660,37,0),"")</f>
        <v>611129</v>
      </c>
      <c r="AQ329">
        <f>IFERROR((IFERROR(VLOOKUP(A329,'2020-2019'!$B$3:$LN$466,'2020-2019'!$BL$1,0),"")+IFERROR(VLOOKUP(A329,'2020-2019'!$B$3:$LN$466,'2020-2019'!$BV$1,0),"")),"")</f>
        <v>0</v>
      </c>
      <c r="AR329" s="5">
        <f t="shared" si="42"/>
        <v>3.5089999999999999</v>
      </c>
      <c r="AS329" t="str">
        <f>IFERROR(VLOOKUP(A329,риски!$G$2:$H$642,2,0),"")</f>
        <v>низкий</v>
      </c>
      <c r="AT329" t="str">
        <f>IFERROR(VLOOKUP(A329,Реест!A395:$P$30000,15,0),"")</f>
        <v>khuiten.com</v>
      </c>
      <c r="AU329" t="str">
        <f>IFERROR(VLOOKUP(A329,old!$A$3:$AU$2001,47,0),"")</f>
        <v>image371</v>
      </c>
      <c r="AV329" s="3" t="str">
        <f t="shared" si="43"/>
        <v/>
      </c>
      <c r="AW329" t="str">
        <f t="shared" si="37"/>
        <v xml:space="preserve"> ООО «Профессиональная коллекторская организация «Хитен» зарегистрировано по адресу: 620043, Свердловская обл, г Екатеринбург, ул Черкасская. Генеральным директором является Гайсин Айдан Малик. Рост доходов компании за 5 лет: 350,9%. ФССП присвоил низкий уровень риска для данного ПКО.</v>
      </c>
      <c r="AX329" t="s">
        <v>22926</v>
      </c>
      <c r="AY329">
        <f>VLOOKUP(A329,'2024-2023'!$B$2:$NY$583,'2024-2023'!$BH$1,0)</f>
        <v>27574</v>
      </c>
      <c r="AZ329">
        <f>VLOOKUP(A329,'2024-2023'!$B$2:$NY$583,71,0)</f>
        <v>0</v>
      </c>
      <c r="BA329">
        <f>VLOOKUP(A329,'2024-2023'!$B$2:$NY$583,79,0)</f>
        <v>0</v>
      </c>
      <c r="BB329">
        <f t="shared" si="38"/>
        <v>0</v>
      </c>
      <c r="BC329" s="6">
        <f t="shared" si="39"/>
        <v>0.70179999999999998</v>
      </c>
      <c r="BD329" s="6">
        <f t="shared" si="40"/>
        <v>0.25828369733068607</v>
      </c>
      <c r="BE329" t="str">
        <f t="shared" si="41"/>
        <v>Малая фирма</v>
      </c>
    </row>
    <row r="330" spans="1:57">
      <c r="A330" s="10">
        <v>7536126992</v>
      </c>
      <c r="B330">
        <v>103</v>
      </c>
      <c r="C330" t="s">
        <v>14344</v>
      </c>
      <c r="D330">
        <v>7536126992</v>
      </c>
      <c r="E330" t="s">
        <v>14662</v>
      </c>
      <c r="F330" t="s">
        <v>14345</v>
      </c>
      <c r="G330" s="7">
        <v>41041</v>
      </c>
      <c r="H330">
        <v>14</v>
      </c>
      <c r="I330" t="s">
        <v>73</v>
      </c>
      <c r="J330" t="s">
        <v>4851</v>
      </c>
      <c r="K330" t="s">
        <v>5008</v>
      </c>
      <c r="L330" t="s">
        <v>2705</v>
      </c>
      <c r="M330">
        <f>VLOOKUP(D330,УК!$A$1:$B$599,2,0)/1000</f>
        <v>10</v>
      </c>
      <c r="R330" s="10">
        <f>IFERROR(IFERROR(VLOOKUP(A330,'2020-2019'!$B$3:$LN$466,108,0),"")+IFERROR(VLOOKUP(A330,'2020-2019'!$B$3:$LN$1000,91,0),""),"")</f>
        <v>15652</v>
      </c>
      <c r="S330" s="10">
        <f>IFERROR(IFERROR(VLOOKUP(A330,'2022-2021'!$B$3:$LN$1000,108,0),"")+IFERROR(VLOOKUP(A330,'2022-2021'!$B$3:$LN$1000,92,0),""),"")</f>
        <v>19547</v>
      </c>
      <c r="T330" s="10">
        <f>IFERROR(IFERROR(VLOOKUP(A330,'2022-2021'!$B$3:$LN$1000,107,0),"")+IFERROR(VLOOKUP(A330,'2022-2021'!$B$3:$LN$1000,91,0),""),"")</f>
        <v>212087</v>
      </c>
      <c r="U330" s="10">
        <f>IFERROR(IFERROR(VLOOKUP(A330,'2024-2023'!$B$3:$LN$1000,108,0),"")+IFERROR(VLOOKUP(A330,'2024-2023'!$B$3:$LN$1000,92,0),""),"")</f>
        <v>147472</v>
      </c>
      <c r="V330" s="10">
        <f>IFERROR(IFERROR(VLOOKUP(A330,'2024-2023'!$B$3:$LN$1000,107,0),"")+IFERROR(VLOOKUP(A330,'2024-2023'!$B$3:$LN$1000,91,0),""),"")</f>
        <v>80543</v>
      </c>
      <c r="W330">
        <f>IFERROR(IFERROR(VLOOKUP(A330,'2020-2019'!$B$3:$LN$4660,93,0),"")+IFERROR(VLOOKUP(A330,'2020-2019'!$B$3:$LN$4660,109,0),""),"")</f>
        <v>27767</v>
      </c>
      <c r="X330">
        <f>IFERROR(IFERROR(VLOOKUP(A330,'2022-2021'!$B$3:$LN$4660,94,0),"")+IFERROR(VLOOKUP(A330,'2022-2021'!$B$3:$LN$4660,110,0),""),"")</f>
        <v>46266</v>
      </c>
      <c r="Y330">
        <f>IFERROR(IFERROR(VLOOKUP(A330,'2022-2021'!$B$3:$LN$4660,109,0),"")+IFERROR(VLOOKUP(A330,'2022-2021'!$B$3:$LN$4660,93,0),""),"")</f>
        <v>120074</v>
      </c>
      <c r="Z330">
        <f>IFERROR((IFERROR(VLOOKUP(A330,'2024-2023'!$B$3:$LN$4660,110,0),"")+IFERROR(VLOOKUP(A330,'2024-2023'!$B$3:$LN$4660,94,0),"")),"")</f>
        <v>120435</v>
      </c>
      <c r="AA330">
        <f>IFERROR((IFERROR(VLOOKUP(A330,'2024-2023'!$B$3:$LN$4660,93,0),"")+IFERROR(VLOOKUP(A330,'2024-2023'!$B$3:$LN$4660,109,0),"")),"")</f>
        <v>103070</v>
      </c>
      <c r="AB330">
        <f>IFERROR((IFERROR(VLOOKUP(A330,'2020-2019'!$B$3:$LN$466,'2020-2019'!$CV$1,0),"")),"")</f>
        <v>3067</v>
      </c>
      <c r="AC330">
        <f>IFERROR((IFERROR(VLOOKUP(A330,'2022-2021'!$B$3:$LN$4660,100,0),"")),"")</f>
        <v>-26913</v>
      </c>
      <c r="AD330">
        <f>IFERROR((IFERROR(VLOOKUP(A330,'2022-2021'!$B$3:$LN$4660,99,0),"")),"")</f>
        <v>87505</v>
      </c>
      <c r="AE330">
        <f>IFERROR((IFERROR(VLOOKUP(A330,'2024-2023'!$B$3:$LN$4660,100,0),"")),"")</f>
        <v>18351</v>
      </c>
      <c r="AF330">
        <f>IFERROR(VLOOKUP(A330,'2024-2023'!$B$3:$LN$4660,99,0),"")</f>
        <v>-23471</v>
      </c>
      <c r="AG330">
        <f>IFERROR((IFERROR(VLOOKUP(A330,'2020-2019'!$B$3:$LN$4660,'2020-2019'!$X$1,0),"")+IFERROR(VLOOKUP(A330,'2020-2019'!$B$3:$LN$4660,'2020-2019'!$AN$1,0),"")),"")</f>
        <v>0</v>
      </c>
      <c r="AH330">
        <f>IFERROR((IFERROR(VLOOKUP(A330,'2022-2021'!$B$3:$LN$4660,24,0),"")+IFERROR(VLOOKUP(A330,'2022-2021'!$B$3:$LN$4660,40,0),"")),"")</f>
        <v>0</v>
      </c>
      <c r="AI330">
        <f>IFERROR((IFERROR(VLOOKUP(A330,'2022-2021'!$B$3:$LN$4660,23,0),"")+IFERROR(VLOOKUP(A330,'2022-2021'!$B$3:$LN$4660,39,0),"")),"")</f>
        <v>0</v>
      </c>
      <c r="AJ330">
        <f>IFERROR((IFERROR(VLOOKUP(A330,'2024-2023'!$B$3:$LN$4660,24,0),"")+IFERROR(VLOOKUP(A330,'2024-2023'!$B$3:$LN$4660,40,0),"")),"")</f>
        <v>0</v>
      </c>
      <c r="AK330">
        <f>IFERROR((IFERROR(VLOOKUP(A330,'2024-2023'!$B$3:$LN$4660,23,0),"")+IFERROR(VLOOKUP(A330,'2024-2023'!$B$3:$LN$4660,39,0),"")),"")</f>
        <v>0</v>
      </c>
      <c r="AL330">
        <f>IFERROR(VLOOKUP(A330,'2020-2019'!$B$3:$LN$466,'2020-2019'!$AM$1,0),"")</f>
        <v>3626</v>
      </c>
      <c r="AM330">
        <f>IFERROR(VLOOKUP(A330,'2022-2021'!$B$3:$LN$4660,38,0),"")</f>
        <v>30997</v>
      </c>
      <c r="AN330">
        <f>IFERROR(VLOOKUP(A330,'2022-2021'!$B$3:$LN$4660,37,0),"")</f>
        <v>80644</v>
      </c>
      <c r="AO330">
        <f>IFERROR(VLOOKUP(A330,'2024-2023'!$B$3:$LN$4660,38,0),"")</f>
        <v>45494</v>
      </c>
      <c r="AP330">
        <f>IFERROR(VLOOKUP(A330,'2024-2023'!$B$3:$LN$4660,37,0),"")</f>
        <v>23323</v>
      </c>
      <c r="AQ330">
        <f>IFERROR((IFERROR(VLOOKUP(A330,'2020-2019'!$B$3:$LN$466,'2020-2019'!$BL$1,0),"")+IFERROR(VLOOKUP(A330,'2020-2019'!$B$3:$LN$466,'2020-2019'!$BV$1,0),"")),"")</f>
        <v>0</v>
      </c>
      <c r="AR330" s="5">
        <f t="shared" si="42"/>
        <v>5.1459999999999999</v>
      </c>
      <c r="AS330" t="str">
        <f>IFERROR(VLOOKUP(A330,риски!$G$2:$H$642,2,0),"")</f>
        <v>высокий</v>
      </c>
      <c r="AT330" t="str">
        <f>IFERROR(VLOOKUP(A330,Реест!A397:$P$30000,15,0),"")</f>
        <v>ka-expert.ru</v>
      </c>
      <c r="AU330" t="str">
        <f>IFERROR(VLOOKUP(A330,old!$A$3:$AU$2001,47,0),"")</f>
        <v>image373</v>
      </c>
      <c r="AV330" s="3" t="str">
        <f t="shared" si="43"/>
        <v/>
      </c>
      <c r="AW330" t="str">
        <f t="shared" si="37"/>
        <v xml:space="preserve"> ООО ПКО «Эксперт Центр» зарегистрировано по адресу: 630091, Новосибирская область, г.о. город Новосибирск, г Новосибирск, ул Советская, д. 64/1. Генеральным директором является Долгих Юлия Владимировна. Рост доходов компании за 5 лет: 514,6%. ФССП присвоил высокий уровень риска для данного ПКО.</v>
      </c>
      <c r="AX330" t="s">
        <v>22950</v>
      </c>
      <c r="AY330">
        <f>VLOOKUP(A330,'2024-2023'!$B$2:$NY$583,'2024-2023'!$BH$1,0)</f>
        <v>16806</v>
      </c>
      <c r="AZ330">
        <f>VLOOKUP(A330,'2024-2023'!$B$2:$NY$583,71,0)</f>
        <v>0</v>
      </c>
      <c r="BA330">
        <f>VLOOKUP(A330,'2024-2023'!$B$2:$NY$583,79,0)</f>
        <v>0</v>
      </c>
      <c r="BB330">
        <f t="shared" si="38"/>
        <v>0</v>
      </c>
      <c r="BC330" s="6">
        <f t="shared" si="39"/>
        <v>1.0291999999999999</v>
      </c>
      <c r="BD330" s="6">
        <f t="shared" si="40"/>
        <v>-0.29140955762760262</v>
      </c>
      <c r="BE330" t="str">
        <f t="shared" si="41"/>
        <v>Малая фирма</v>
      </c>
    </row>
    <row r="331" spans="1:57">
      <c r="A331" s="10">
        <v>7727465322</v>
      </c>
      <c r="B331">
        <v>141</v>
      </c>
      <c r="C331" t="s">
        <v>2708</v>
      </c>
      <c r="D331">
        <v>7727465322</v>
      </c>
      <c r="E331" t="s">
        <v>14663</v>
      </c>
      <c r="F331" t="s">
        <v>14346</v>
      </c>
      <c r="G331" s="7">
        <v>44328</v>
      </c>
      <c r="H331">
        <v>5</v>
      </c>
      <c r="I331" t="s">
        <v>73</v>
      </c>
      <c r="J331" t="s">
        <v>4857</v>
      </c>
      <c r="K331" t="s">
        <v>4856</v>
      </c>
      <c r="L331" t="s">
        <v>8904</v>
      </c>
      <c r="M331">
        <f>VLOOKUP(D331,УК!$A$1:$B$599,2,0)/1000</f>
        <v>15000</v>
      </c>
      <c r="R331" s="10" t="str">
        <f>IFERROR(IFERROR(VLOOKUP(A331,'2020-2019'!$B$3:$LN$466,108,0),"")+IFERROR(VLOOKUP(A331,'2020-2019'!$B$3:$LN$1000,91,0),""),"")</f>
        <v/>
      </c>
      <c r="S331" s="10">
        <f>IFERROR(IFERROR(VLOOKUP(A331,'2022-2021'!$B$3:$LN$1000,108,0),"")+IFERROR(VLOOKUP(A331,'2022-2021'!$B$3:$LN$1000,92,0),""),"")</f>
        <v>4730</v>
      </c>
      <c r="T331" s="10">
        <f>IFERROR(IFERROR(VLOOKUP(A331,'2022-2021'!$B$3:$LN$1000,107,0),"")+IFERROR(VLOOKUP(A331,'2022-2021'!$B$3:$LN$1000,91,0),""),"")</f>
        <v>84474</v>
      </c>
      <c r="U331" s="10">
        <f>IFERROR(IFERROR(VLOOKUP(A331,'2024-2023'!$B$3:$LN$1000,108,0),"")+IFERROR(VLOOKUP(A331,'2024-2023'!$B$3:$LN$1000,92,0),""),"")</f>
        <v>147284</v>
      </c>
      <c r="V331" s="10">
        <f>IFERROR(IFERROR(VLOOKUP(A331,'2024-2023'!$B$3:$LN$1000,107,0),"")+IFERROR(VLOOKUP(A331,'2024-2023'!$B$3:$LN$1000,91,0),""),"")</f>
        <v>615879</v>
      </c>
      <c r="W331" t="str">
        <f>IFERROR(IFERROR(VLOOKUP(A331,'2020-2019'!$B$3:$LN$4660,93,0),"")+IFERROR(VLOOKUP(A331,'2020-2019'!$B$3:$LN$4660,109,0),""),"")</f>
        <v/>
      </c>
      <c r="X331">
        <f>IFERROR(IFERROR(VLOOKUP(A331,'2022-2021'!$B$3:$LN$4660,94,0),"")+IFERROR(VLOOKUP(A331,'2022-2021'!$B$3:$LN$4660,110,0),""),"")</f>
        <v>1141</v>
      </c>
      <c r="Y331">
        <f>IFERROR(IFERROR(VLOOKUP(A331,'2022-2021'!$B$3:$LN$4660,109,0),"")+IFERROR(VLOOKUP(A331,'2022-2021'!$B$3:$LN$4660,93,0),""),"")</f>
        <v>14358</v>
      </c>
      <c r="Z331">
        <f>IFERROR((IFERROR(VLOOKUP(A331,'2024-2023'!$B$3:$LN$4660,110,0),"")+IFERROR(VLOOKUP(A331,'2024-2023'!$B$3:$LN$4660,94,0),"")),"")</f>
        <v>74357</v>
      </c>
      <c r="AA331">
        <f>IFERROR((IFERROR(VLOOKUP(A331,'2024-2023'!$B$3:$LN$4660,93,0),"")+IFERROR(VLOOKUP(A331,'2024-2023'!$B$3:$LN$4660,109,0),"")),"")</f>
        <v>302637</v>
      </c>
      <c r="AB331" t="str">
        <f>IFERROR((IFERROR(VLOOKUP(A331,'2020-2019'!$B$3:$LN$466,'2020-2019'!$CV$1,0),"")),"")</f>
        <v/>
      </c>
      <c r="AC331">
        <f>IFERROR((IFERROR(VLOOKUP(A331,'2022-2021'!$B$3:$LN$4660,100,0),"")),"")</f>
        <v>2871</v>
      </c>
      <c r="AD331">
        <f>IFERROR((IFERROR(VLOOKUP(A331,'2022-2021'!$B$3:$LN$4660,99,0),"")),"")</f>
        <v>53227</v>
      </c>
      <c r="AE331">
        <f>IFERROR((IFERROR(VLOOKUP(A331,'2024-2023'!$B$3:$LN$4660,100,0),"")),"")</f>
        <v>10170</v>
      </c>
      <c r="AF331">
        <f>IFERROR(VLOOKUP(A331,'2024-2023'!$B$3:$LN$4660,99,0),"")</f>
        <v>111254</v>
      </c>
      <c r="AG331" t="str">
        <f>IFERROR((IFERROR(VLOOKUP(A331,'2020-2019'!$B$3:$LN$4660,'2020-2019'!$X$1,0),"")+IFERROR(VLOOKUP(A331,'2020-2019'!$B$3:$LN$4660,'2020-2019'!$AN$1,0),"")),"")</f>
        <v/>
      </c>
      <c r="AH331">
        <f>IFERROR((IFERROR(VLOOKUP(A331,'2022-2021'!$B$3:$LN$4660,24,0),"")+IFERROR(VLOOKUP(A331,'2022-2021'!$B$3:$LN$4660,40,0),"")),"")</f>
        <v>159363</v>
      </c>
      <c r="AI331">
        <f>IFERROR((IFERROR(VLOOKUP(A331,'2022-2021'!$B$3:$LN$4660,23,0),"")+IFERROR(VLOOKUP(A331,'2022-2021'!$B$3:$LN$4660,39,0),"")),"")</f>
        <v>131388</v>
      </c>
      <c r="AJ331">
        <f>IFERROR((IFERROR(VLOOKUP(A331,'2024-2023'!$B$3:$LN$4660,24,0),"")+IFERROR(VLOOKUP(A331,'2024-2023'!$B$3:$LN$4660,40,0),"")),"")</f>
        <v>360521</v>
      </c>
      <c r="AK331">
        <f>IFERROR((IFERROR(VLOOKUP(A331,'2024-2023'!$B$3:$LN$4660,23,0),"")+IFERROR(VLOOKUP(A331,'2024-2023'!$B$3:$LN$4660,39,0),"")),"")</f>
        <v>865281</v>
      </c>
      <c r="AL331" t="str">
        <f>IFERROR(VLOOKUP(A331,'2020-2019'!$B$3:$LN$466,'2020-2019'!$AM$1,0),"")</f>
        <v/>
      </c>
      <c r="AM331">
        <f>IFERROR(VLOOKUP(A331,'2022-2021'!$B$3:$LN$4660,38,0),"")</f>
        <v>102</v>
      </c>
      <c r="AN331">
        <f>IFERROR(VLOOKUP(A331,'2022-2021'!$B$3:$LN$4660,37,0),"")</f>
        <v>109</v>
      </c>
      <c r="AO331">
        <f>IFERROR(VLOOKUP(A331,'2024-2023'!$B$3:$LN$4660,38,0),"")</f>
        <v>79801</v>
      </c>
      <c r="AP331">
        <f>IFERROR(VLOOKUP(A331,'2024-2023'!$B$3:$LN$4660,37,0),"")</f>
        <v>97869</v>
      </c>
      <c r="AQ331" t="str">
        <f>IFERROR((IFERROR(VLOOKUP(A331,'2020-2019'!$B$3:$LN$466,'2020-2019'!$BL$1,0),"")+IFERROR(VLOOKUP(A331,'2020-2019'!$B$3:$LN$466,'2020-2019'!$BV$1,0),"")),"")</f>
        <v/>
      </c>
      <c r="AR331" s="5">
        <f t="shared" si="42"/>
        <v>130.20699999999999</v>
      </c>
      <c r="AS331" t="str">
        <f>IFERROR(VLOOKUP(A331,риски!$G$2:$H$642,2,0),"")</f>
        <v>низкий</v>
      </c>
      <c r="AT331" t="str">
        <f>IFERROR(VLOOKUP(A331,Реест!A398:$P$30000,15,0),"")</f>
        <v>vivacollect.ru</v>
      </c>
      <c r="AU331" t="str">
        <f>IFERROR(VLOOKUP(A331,old!$A$3:$AU$2001,47,0),"")</f>
        <v>image374</v>
      </c>
      <c r="AV331" s="3">
        <f t="shared" si="43"/>
        <v>5.4296229363152051</v>
      </c>
      <c r="AW331" t="str">
        <f t="shared" si="37"/>
        <v xml:space="preserve"> ООО ПКО «Вива Коллект» зарегистрировано по адресу: 117218, Москва г, ул Кржижановского, 29, 2, этаж 2. Генеральным директором является Хазиев Азат Рамилевич. Рост доходов компании за 5 лет: 13020,7%. Рост финансовых активов компании за 5 лет: 542,96%. ФССП присвоил низкий уровень риска для данного ПКО.</v>
      </c>
      <c r="AX331" t="s">
        <v>22914</v>
      </c>
      <c r="AY331">
        <f>VLOOKUP(A331,'2024-2023'!$B$2:$NY$583,'2024-2023'!$BH$1,0)</f>
        <v>162945</v>
      </c>
      <c r="AZ331">
        <f>VLOOKUP(A331,'2024-2023'!$B$2:$NY$583,71,0)</f>
        <v>532308</v>
      </c>
      <c r="BA331">
        <f>VLOOKUP(A331,'2024-2023'!$B$2:$NY$583,79,0)</f>
        <v>276951</v>
      </c>
      <c r="BB331">
        <f t="shared" si="38"/>
        <v>4.9664549387830252</v>
      </c>
      <c r="BC331" s="6">
        <f t="shared" si="39"/>
        <v>26.041399999999999</v>
      </c>
      <c r="BD331" s="6">
        <f t="shared" si="40"/>
        <v>0.18064262623015234</v>
      </c>
      <c r="BE331" t="str">
        <f t="shared" si="41"/>
        <v>Малая фирма</v>
      </c>
    </row>
    <row r="332" spans="1:57">
      <c r="A332" s="10">
        <v>7841467565</v>
      </c>
      <c r="B332">
        <v>376</v>
      </c>
      <c r="C332" t="s">
        <v>2722</v>
      </c>
      <c r="D332">
        <v>7841467565</v>
      </c>
      <c r="E332" t="s">
        <v>14665</v>
      </c>
      <c r="F332" t="s">
        <v>14350</v>
      </c>
      <c r="G332" s="7">
        <v>41108</v>
      </c>
      <c r="H332">
        <v>14</v>
      </c>
      <c r="I332" t="s">
        <v>73</v>
      </c>
      <c r="J332" t="s">
        <v>5330</v>
      </c>
      <c r="K332" t="s">
        <v>5329</v>
      </c>
      <c r="L332" t="s">
        <v>8909</v>
      </c>
      <c r="M332">
        <f>VLOOKUP(D332,УК!$A$1:$B$599,2,0)/1000</f>
        <v>10</v>
      </c>
      <c r="R332" s="10">
        <f>IFERROR(IFERROR(VLOOKUP(A332,'2020-2019'!$B$3:$LN$466,108,0),"")+IFERROR(VLOOKUP(A332,'2020-2019'!$B$3:$LN$1000,91,0),""),"")</f>
        <v>9045</v>
      </c>
      <c r="S332" s="10">
        <f>IFERROR(IFERROR(VLOOKUP(A332,'2022-2021'!$B$3:$LN$1000,108,0),"")+IFERROR(VLOOKUP(A332,'2022-2021'!$B$3:$LN$1000,92,0),""),"")</f>
        <v>18304</v>
      </c>
      <c r="T332" s="10">
        <f>IFERROR(IFERROR(VLOOKUP(A332,'2022-2021'!$B$3:$LN$1000,107,0),"")+IFERROR(VLOOKUP(A332,'2022-2021'!$B$3:$LN$1000,91,0),""),"")</f>
        <v>9324</v>
      </c>
      <c r="U332" s="10">
        <f>IFERROR(IFERROR(VLOOKUP(A332,'2024-2023'!$B$3:$LN$1000,108,0),"")+IFERROR(VLOOKUP(A332,'2024-2023'!$B$3:$LN$1000,92,0),""),"")</f>
        <v>6494</v>
      </c>
      <c r="V332" s="10">
        <f>IFERROR(IFERROR(VLOOKUP(A332,'2024-2023'!$B$3:$LN$1000,107,0),"")+IFERROR(VLOOKUP(A332,'2024-2023'!$B$3:$LN$1000,91,0),""),"")</f>
        <v>10135</v>
      </c>
      <c r="W332">
        <f>IFERROR(IFERROR(VLOOKUP(A332,'2020-2019'!$B$3:$LN$4660,93,0),"")+IFERROR(VLOOKUP(A332,'2020-2019'!$B$3:$LN$4660,109,0),""),"")</f>
        <v>19916</v>
      </c>
      <c r="X332">
        <f>IFERROR(IFERROR(VLOOKUP(A332,'2022-2021'!$B$3:$LN$4660,94,0),"")+IFERROR(VLOOKUP(A332,'2022-2021'!$B$3:$LN$4660,110,0),""),"")</f>
        <v>15625</v>
      </c>
      <c r="Y332">
        <f>IFERROR(IFERROR(VLOOKUP(A332,'2022-2021'!$B$3:$LN$4660,109,0),"")+IFERROR(VLOOKUP(A332,'2022-2021'!$B$3:$LN$4660,93,0),""),"")</f>
        <v>6199</v>
      </c>
      <c r="Z332">
        <f>IFERROR((IFERROR(VLOOKUP(A332,'2024-2023'!$B$3:$LN$4660,110,0),"")+IFERROR(VLOOKUP(A332,'2024-2023'!$B$3:$LN$4660,94,0),"")),"")</f>
        <v>12270</v>
      </c>
      <c r="AA332">
        <f>IFERROR((IFERROR(VLOOKUP(A332,'2024-2023'!$B$3:$LN$4660,93,0),"")+IFERROR(VLOOKUP(A332,'2024-2023'!$B$3:$LN$4660,109,0),"")),"")</f>
        <v>10386</v>
      </c>
      <c r="AB332">
        <f>IFERROR((IFERROR(VLOOKUP(A332,'2020-2019'!$B$3:$LN$466,'2020-2019'!$CV$1,0),"")),"")</f>
        <v>-9972</v>
      </c>
      <c r="AC332">
        <f>IFERROR((IFERROR(VLOOKUP(A332,'2022-2021'!$B$3:$LN$4660,100,0),"")),"")</f>
        <v>2482</v>
      </c>
      <c r="AD332">
        <f>IFERROR((IFERROR(VLOOKUP(A332,'2022-2021'!$B$3:$LN$4660,99,0),"")),"")</f>
        <v>2920</v>
      </c>
      <c r="AE332">
        <f>IFERROR((IFERROR(VLOOKUP(A332,'2024-2023'!$B$3:$LN$4660,100,0),"")),"")</f>
        <v>-5982</v>
      </c>
      <c r="AF332">
        <f>IFERROR(VLOOKUP(A332,'2024-2023'!$B$3:$LN$4660,99,0),"")</f>
        <v>-596</v>
      </c>
      <c r="AG332">
        <f>IFERROR((IFERROR(VLOOKUP(A332,'2020-2019'!$B$3:$LN$4660,'2020-2019'!$X$1,0),"")+IFERROR(VLOOKUP(A332,'2020-2019'!$B$3:$LN$4660,'2020-2019'!$AN$1,0),"")),"")</f>
        <v>0</v>
      </c>
      <c r="AH332">
        <f>IFERROR((IFERROR(VLOOKUP(A332,'2022-2021'!$B$3:$LN$4660,24,0),"")+IFERROR(VLOOKUP(A332,'2022-2021'!$B$3:$LN$4660,40,0),"")),"")</f>
        <v>0</v>
      </c>
      <c r="AI332">
        <f>IFERROR((IFERROR(VLOOKUP(A332,'2022-2021'!$B$3:$LN$4660,23,0),"")+IFERROR(VLOOKUP(A332,'2022-2021'!$B$3:$LN$4660,39,0),"")),"")</f>
        <v>0</v>
      </c>
      <c r="AJ332">
        <f>IFERROR((IFERROR(VLOOKUP(A332,'2024-2023'!$B$3:$LN$4660,24,0),"")+IFERROR(VLOOKUP(A332,'2024-2023'!$B$3:$LN$4660,40,0),"")),"")</f>
        <v>0</v>
      </c>
      <c r="AK332">
        <f>IFERROR((IFERROR(VLOOKUP(A332,'2024-2023'!$B$3:$LN$4660,23,0),"")+IFERROR(VLOOKUP(A332,'2024-2023'!$B$3:$LN$4660,39,0),"")),"")</f>
        <v>0</v>
      </c>
      <c r="AL332">
        <f>IFERROR(VLOOKUP(A332,'2020-2019'!$B$3:$LN$466,'2020-2019'!$AM$1,0),"")</f>
        <v>200204</v>
      </c>
      <c r="AM332">
        <f>IFERROR(VLOOKUP(A332,'2022-2021'!$B$3:$LN$4660,38,0),"")</f>
        <v>200147</v>
      </c>
      <c r="AN332">
        <f>IFERROR(VLOOKUP(A332,'2022-2021'!$B$3:$LN$4660,37,0),"")</f>
        <v>212634</v>
      </c>
      <c r="AO332">
        <f>IFERROR(VLOOKUP(A332,'2024-2023'!$B$3:$LN$4660,38,0),"")</f>
        <v>208842</v>
      </c>
      <c r="AP332">
        <f>IFERROR(VLOOKUP(A332,'2024-2023'!$B$3:$LN$4660,37,0),"")</f>
        <v>209876</v>
      </c>
      <c r="AQ332">
        <f>IFERROR((IFERROR(VLOOKUP(A332,'2020-2019'!$B$3:$LN$466,'2020-2019'!$BL$1,0),"")+IFERROR(VLOOKUP(A332,'2020-2019'!$B$3:$LN$466,'2020-2019'!$BV$1,0),"")),"")</f>
        <v>4719</v>
      </c>
      <c r="AR332" s="5">
        <f t="shared" si="42"/>
        <v>1.121</v>
      </c>
      <c r="AS332" t="str">
        <f>IFERROR(VLOOKUP(A332,риски!$G$2:$H$642,2,0),"")</f>
        <v>низкий</v>
      </c>
      <c r="AT332" t="str">
        <f>IFERROR(VLOOKUP(A332,Реест!A400:$P$30000,15,0),"")</f>
        <v>mediaciaspb.ru</v>
      </c>
      <c r="AU332" t="str">
        <f>IFERROR(VLOOKUP(A332,old!$A$3:$AU$2001,47,0),"")</f>
        <v>image376</v>
      </c>
      <c r="AV332" s="3" t="str">
        <f t="shared" si="43"/>
        <v/>
      </c>
      <c r="AW332" t="str">
        <f t="shared" si="37"/>
        <v xml:space="preserve"> ООО «ПКО «Медиация» зарегистрировано по адресу: 191123, Город Санкт-Петербург, ул. Захарьевская, дом 15, литер А, помещение 7Н. Генеральным директором является Рычкова Наталья Валерьевна. Рост доходов компании за 5 лет: 112,1%. Объем заемных средств компании на конец 2024 года: 4719 тыс. руб. ФССП присвоил низкий уровень риска для данного ПКО.</v>
      </c>
      <c r="AX332" t="s">
        <v>22918</v>
      </c>
      <c r="AY332">
        <f>VLOOKUP(A332,'2024-2023'!$B$2:$NY$583,'2024-2023'!$BH$1,0)</f>
        <v>49877</v>
      </c>
      <c r="AZ332">
        <f>VLOOKUP(A332,'2024-2023'!$B$2:$NY$583,71,0)</f>
        <v>0</v>
      </c>
      <c r="BA332">
        <f>VLOOKUP(A332,'2024-2023'!$B$2:$NY$583,79,0)</f>
        <v>0</v>
      </c>
      <c r="BB332">
        <f t="shared" si="38"/>
        <v>0</v>
      </c>
      <c r="BC332" s="6">
        <f t="shared" si="39"/>
        <v>0.22420000000000001</v>
      </c>
      <c r="BD332" s="6">
        <f t="shared" si="40"/>
        <v>-5.8806117414898863E-2</v>
      </c>
      <c r="BE332" t="str">
        <f t="shared" si="41"/>
        <v>Малая фирма</v>
      </c>
    </row>
    <row r="333" spans="1:57">
      <c r="A333" s="10">
        <v>5609184233</v>
      </c>
      <c r="B333">
        <v>417</v>
      </c>
      <c r="C333" t="s">
        <v>2729</v>
      </c>
      <c r="D333">
        <v>5609184233</v>
      </c>
      <c r="E333" t="s">
        <v>14666</v>
      </c>
      <c r="F333" t="s">
        <v>14351</v>
      </c>
      <c r="G333" s="7">
        <v>42730</v>
      </c>
      <c r="H333">
        <v>9</v>
      </c>
      <c r="I333" t="s">
        <v>73</v>
      </c>
      <c r="J333" t="s">
        <v>5437</v>
      </c>
      <c r="K333" t="s">
        <v>5436</v>
      </c>
      <c r="L333" t="s">
        <v>2733</v>
      </c>
      <c r="M333">
        <f>VLOOKUP(D333,УК!$A$1:$B$599,2,0)/1000</f>
        <v>12</v>
      </c>
      <c r="R333" s="10">
        <f>IFERROR(IFERROR(VLOOKUP(A333,'2020-2019'!$B$3:$LN$466,108,0),"")+IFERROR(VLOOKUP(A333,'2020-2019'!$B$3:$LN$1000,91,0),""),"")</f>
        <v>2466</v>
      </c>
      <c r="S333" s="10">
        <f>IFERROR(IFERROR(VLOOKUP(A333,'2022-2021'!$B$3:$LN$1000,108,0),"")+IFERROR(VLOOKUP(A333,'2022-2021'!$B$3:$LN$1000,92,0),""),"")</f>
        <v>2386</v>
      </c>
      <c r="T333" s="10">
        <f>IFERROR(IFERROR(VLOOKUP(A333,'2022-2021'!$B$3:$LN$1000,107,0),"")+IFERROR(VLOOKUP(A333,'2022-2021'!$B$3:$LN$1000,91,0),""),"")</f>
        <v>2090</v>
      </c>
      <c r="U333" s="10">
        <f>IFERROR(IFERROR(VLOOKUP(A333,'2024-2023'!$B$3:$LN$1000,108,0),"")+IFERROR(VLOOKUP(A333,'2024-2023'!$B$3:$LN$1000,92,0),""),"")</f>
        <v>2989</v>
      </c>
      <c r="V333" s="10">
        <f>IFERROR(IFERROR(VLOOKUP(A333,'2024-2023'!$B$3:$LN$1000,107,0),"")+IFERROR(VLOOKUP(A333,'2024-2023'!$B$3:$LN$1000,91,0),""),"")</f>
        <v>3855</v>
      </c>
      <c r="W333">
        <f>IFERROR(IFERROR(VLOOKUP(A333,'2020-2019'!$B$3:$LN$4660,93,0),"")+IFERROR(VLOOKUP(A333,'2020-2019'!$B$3:$LN$4660,109,0),""),"")</f>
        <v>2485</v>
      </c>
      <c r="X333">
        <f>IFERROR(IFERROR(VLOOKUP(A333,'2022-2021'!$B$3:$LN$4660,94,0),"")+IFERROR(VLOOKUP(A333,'2022-2021'!$B$3:$LN$4660,110,0),""),"")</f>
        <v>1558</v>
      </c>
      <c r="Y333">
        <f>IFERROR(IFERROR(VLOOKUP(A333,'2022-2021'!$B$3:$LN$4660,109,0),"")+IFERROR(VLOOKUP(A333,'2022-2021'!$B$3:$LN$4660,93,0),""),"")</f>
        <v>1155</v>
      </c>
      <c r="Z333">
        <f>IFERROR((IFERROR(VLOOKUP(A333,'2024-2023'!$B$3:$LN$4660,110,0),"")+IFERROR(VLOOKUP(A333,'2024-2023'!$B$3:$LN$4660,94,0),"")),"")</f>
        <v>2336</v>
      </c>
      <c r="AA333">
        <f>IFERROR((IFERROR(VLOOKUP(A333,'2024-2023'!$B$3:$LN$4660,93,0),"")+IFERROR(VLOOKUP(A333,'2024-2023'!$B$3:$LN$4660,109,0),"")),"")</f>
        <v>1858</v>
      </c>
      <c r="AB333">
        <f>IFERROR((IFERROR(VLOOKUP(A333,'2020-2019'!$B$3:$LN$466,'2020-2019'!$CV$1,0),"")),"")</f>
        <v>487</v>
      </c>
      <c r="AC333">
        <f>IFERROR((IFERROR(VLOOKUP(A333,'2022-2021'!$B$3:$LN$4660,100,0),"")),"")</f>
        <v>828</v>
      </c>
      <c r="AD333">
        <f>IFERROR((IFERROR(VLOOKUP(A333,'2022-2021'!$B$3:$LN$4660,99,0),"")),"")</f>
        <v>935</v>
      </c>
      <c r="AE333">
        <f>IFERROR((IFERROR(VLOOKUP(A333,'2024-2023'!$B$3:$LN$4660,100,0),"")),"")</f>
        <v>653</v>
      </c>
      <c r="AF333">
        <f>IFERROR(VLOOKUP(A333,'2024-2023'!$B$3:$LN$4660,99,0),"")</f>
        <v>1846</v>
      </c>
      <c r="AG333">
        <f>IFERROR((IFERROR(VLOOKUP(A333,'2020-2019'!$B$3:$LN$4660,'2020-2019'!$X$1,0),"")+IFERROR(VLOOKUP(A333,'2020-2019'!$B$3:$LN$4660,'2020-2019'!$AN$1,0),"")),"")</f>
        <v>0</v>
      </c>
      <c r="AH333">
        <f>IFERROR((IFERROR(VLOOKUP(A333,'2022-2021'!$B$3:$LN$4660,24,0),"")+IFERROR(VLOOKUP(A333,'2022-2021'!$B$3:$LN$4660,40,0),"")),"")</f>
        <v>0</v>
      </c>
      <c r="AI333">
        <f>IFERROR((IFERROR(VLOOKUP(A333,'2022-2021'!$B$3:$LN$4660,23,0),"")+IFERROR(VLOOKUP(A333,'2022-2021'!$B$3:$LN$4660,39,0),"")),"")</f>
        <v>0</v>
      </c>
      <c r="AJ333">
        <f>IFERROR((IFERROR(VLOOKUP(A333,'2024-2023'!$B$3:$LN$4660,24,0),"")+IFERROR(VLOOKUP(A333,'2024-2023'!$B$3:$LN$4660,40,0),"")),"")</f>
        <v>0</v>
      </c>
      <c r="AK333">
        <f>IFERROR((IFERROR(VLOOKUP(A333,'2024-2023'!$B$3:$LN$4660,23,0),"")+IFERROR(VLOOKUP(A333,'2024-2023'!$B$3:$LN$4660,39,0),"")),"")</f>
        <v>0</v>
      </c>
      <c r="AL333">
        <f>IFERROR(VLOOKUP(A333,'2020-2019'!$B$3:$LN$466,'2020-2019'!$AM$1,0),"")</f>
        <v>11501</v>
      </c>
      <c r="AM333">
        <f>IFERROR(VLOOKUP(A333,'2022-2021'!$B$3:$LN$4660,38,0),"")</f>
        <v>16221</v>
      </c>
      <c r="AN333">
        <f>IFERROR(VLOOKUP(A333,'2022-2021'!$B$3:$LN$4660,37,0),"")</f>
        <v>17376</v>
      </c>
      <c r="AO333">
        <f>IFERROR(VLOOKUP(A333,'2024-2023'!$B$3:$LN$4660,38,0),"")</f>
        <v>18702</v>
      </c>
      <c r="AP333">
        <f>IFERROR(VLOOKUP(A333,'2024-2023'!$B$3:$LN$4660,37,0),"")</f>
        <v>19083</v>
      </c>
      <c r="AQ333">
        <f>IFERROR((IFERROR(VLOOKUP(A333,'2020-2019'!$B$3:$LN$466,'2020-2019'!$BL$1,0),"")+IFERROR(VLOOKUP(A333,'2020-2019'!$B$3:$LN$466,'2020-2019'!$BV$1,0),"")),"")</f>
        <v>0</v>
      </c>
      <c r="AR333" s="5">
        <f t="shared" si="42"/>
        <v>1.5629999999999999</v>
      </c>
      <c r="AS333" t="str">
        <f>IFERROR(VLOOKUP(A333,риски!$G$2:$H$642,2,0),"")</f>
        <v>низкий</v>
      </c>
      <c r="AT333" t="str">
        <f>IFERROR(VLOOKUP(A333,Реест!A401:$P$30000,15,0),"")</f>
        <v>цкб56.рф</v>
      </c>
      <c r="AU333" t="str">
        <f>IFERROR(VLOOKUP(A333,old!$A$3:$AU$2001,47,0),"")</f>
        <v>image377</v>
      </c>
      <c r="AV333" s="3" t="str">
        <f t="shared" si="43"/>
        <v/>
      </c>
      <c r="AW333" t="str">
        <f t="shared" si="37"/>
        <v xml:space="preserve"> ПКО ООО « ЦКБ» зарегистрировано по адресу: Оренбургская обл., г.о. город Оренбург, г. Оренбург, пр-д Автоматики, д. 10/3, ОФИС 2, 460048. Генеральным директором является Штоколенко Николай Михайлович. Рост доходов компании за 5 лет: 156,3%. ФССП присвоил низкий уровень риска для данного ПКО.</v>
      </c>
      <c r="AX333" t="s">
        <v>22925</v>
      </c>
      <c r="AY333">
        <f>VLOOKUP(A333,'2024-2023'!$B$2:$NY$583,'2024-2023'!$BH$1,0)</f>
        <v>18691</v>
      </c>
      <c r="AZ333">
        <f>VLOOKUP(A333,'2024-2023'!$B$2:$NY$583,71,0)</f>
        <v>0</v>
      </c>
      <c r="BA333">
        <f>VLOOKUP(A333,'2024-2023'!$B$2:$NY$583,79,0)</f>
        <v>0</v>
      </c>
      <c r="BB333">
        <f t="shared" si="38"/>
        <v>0</v>
      </c>
      <c r="BC333" s="6">
        <f t="shared" si="39"/>
        <v>0.31259999999999999</v>
      </c>
      <c r="BD333" s="6">
        <f t="shared" si="40"/>
        <v>0.47885862516212713</v>
      </c>
      <c r="BE333" t="str">
        <f t="shared" si="41"/>
        <v>Малая фирма</v>
      </c>
    </row>
    <row r="334" spans="1:57">
      <c r="A334" s="10">
        <v>7603071727</v>
      </c>
      <c r="B334">
        <v>272</v>
      </c>
      <c r="C334" t="s">
        <v>2736</v>
      </c>
      <c r="D334">
        <v>7603071727</v>
      </c>
      <c r="E334" t="s">
        <v>14667</v>
      </c>
      <c r="F334" t="s">
        <v>14352</v>
      </c>
      <c r="G334" s="7">
        <v>43517</v>
      </c>
      <c r="H334">
        <v>7</v>
      </c>
      <c r="I334" t="s">
        <v>73</v>
      </c>
      <c r="J334" t="s">
        <v>5229</v>
      </c>
      <c r="K334" t="s">
        <v>5172</v>
      </c>
      <c r="L334" t="s">
        <v>2739</v>
      </c>
      <c r="M334">
        <f>VLOOKUP(D334,УК!$A$1:$B$599,2,0)/1000</f>
        <v>10</v>
      </c>
      <c r="R334" s="10">
        <f>IFERROR(IFERROR(VLOOKUP(A334,'2020-2019'!$B$3:$LN$466,108,0),"")+IFERROR(VLOOKUP(A334,'2020-2019'!$B$3:$LN$1000,91,0),""),"")</f>
        <v>0</v>
      </c>
      <c r="S334" s="10">
        <f>IFERROR(IFERROR(VLOOKUP(A334,'2022-2021'!$B$3:$LN$1000,108,0),"")+IFERROR(VLOOKUP(A334,'2022-2021'!$B$3:$LN$1000,92,0),""),"")</f>
        <v>12130</v>
      </c>
      <c r="T334" s="10">
        <f>IFERROR(IFERROR(VLOOKUP(A334,'2022-2021'!$B$3:$LN$1000,107,0),"")+IFERROR(VLOOKUP(A334,'2022-2021'!$B$3:$LN$1000,91,0),""),"")</f>
        <v>15542</v>
      </c>
      <c r="U334" s="10">
        <f>IFERROR(IFERROR(VLOOKUP(A334,'2024-2023'!$B$3:$LN$1000,108,0),"")+IFERROR(VLOOKUP(A334,'2024-2023'!$B$3:$LN$1000,92,0),""),"")</f>
        <v>19222</v>
      </c>
      <c r="V334" s="10">
        <f>IFERROR(IFERROR(VLOOKUP(A334,'2024-2023'!$B$3:$LN$1000,107,0),"")+IFERROR(VLOOKUP(A334,'2024-2023'!$B$3:$LN$1000,91,0),""),"")</f>
        <v>21441</v>
      </c>
      <c r="W334">
        <f>IFERROR(IFERROR(VLOOKUP(A334,'2020-2019'!$B$3:$LN$4660,93,0),"")+IFERROR(VLOOKUP(A334,'2020-2019'!$B$3:$LN$4660,109,0),""),"")</f>
        <v>0</v>
      </c>
      <c r="X334">
        <f>IFERROR(IFERROR(VLOOKUP(A334,'2022-2021'!$B$3:$LN$4660,94,0),"")+IFERROR(VLOOKUP(A334,'2022-2021'!$B$3:$LN$4660,110,0),""),"")</f>
        <v>3114</v>
      </c>
      <c r="Y334">
        <f>IFERROR(IFERROR(VLOOKUP(A334,'2022-2021'!$B$3:$LN$4660,109,0),"")+IFERROR(VLOOKUP(A334,'2022-2021'!$B$3:$LN$4660,93,0),""),"")</f>
        <v>16116</v>
      </c>
      <c r="Z334">
        <f>IFERROR((IFERROR(VLOOKUP(A334,'2024-2023'!$B$3:$LN$4660,110,0),"")+IFERROR(VLOOKUP(A334,'2024-2023'!$B$3:$LN$4660,94,0),"")),"")</f>
        <v>9518</v>
      </c>
      <c r="AA334">
        <f>IFERROR((IFERROR(VLOOKUP(A334,'2024-2023'!$B$3:$LN$4660,93,0),"")+IFERROR(VLOOKUP(A334,'2024-2023'!$B$3:$LN$4660,109,0),"")),"")</f>
        <v>14867</v>
      </c>
      <c r="AB334">
        <f>IFERROR((IFERROR(VLOOKUP(A334,'2020-2019'!$B$3:$LN$466,'2020-2019'!$CV$1,0),"")),"")</f>
        <v>-1</v>
      </c>
      <c r="AC334">
        <f>IFERROR((IFERROR(VLOOKUP(A334,'2022-2021'!$B$3:$LN$4660,100,0),"")),"")</f>
        <v>8084</v>
      </c>
      <c r="AD334">
        <f>IFERROR((IFERROR(VLOOKUP(A334,'2022-2021'!$B$3:$LN$4660,99,0),"")),"")</f>
        <v>-7301</v>
      </c>
      <c r="AE334">
        <f>IFERROR((IFERROR(VLOOKUP(A334,'2024-2023'!$B$3:$LN$4660,100,0),"")),"")</f>
        <v>-5014</v>
      </c>
      <c r="AF334">
        <f>IFERROR(VLOOKUP(A334,'2024-2023'!$B$3:$LN$4660,99,0),"")</f>
        <v>-4687</v>
      </c>
      <c r="AG334">
        <f>IFERROR((IFERROR(VLOOKUP(A334,'2020-2019'!$B$3:$LN$4660,'2020-2019'!$X$1,0),"")+IFERROR(VLOOKUP(A334,'2020-2019'!$B$3:$LN$4660,'2020-2019'!$AN$1,0),"")),"")</f>
        <v>0</v>
      </c>
      <c r="AH334">
        <f>IFERROR((IFERROR(VLOOKUP(A334,'2022-2021'!$B$3:$LN$4660,24,0),"")+IFERROR(VLOOKUP(A334,'2022-2021'!$B$3:$LN$4660,40,0),"")),"")</f>
        <v>14594</v>
      </c>
      <c r="AI334">
        <f>IFERROR((IFERROR(VLOOKUP(A334,'2022-2021'!$B$3:$LN$4660,23,0),"")+IFERROR(VLOOKUP(A334,'2022-2021'!$B$3:$LN$4660,39,0),"")),"")</f>
        <v>0</v>
      </c>
      <c r="AJ334">
        <f>IFERROR((IFERROR(VLOOKUP(A334,'2024-2023'!$B$3:$LN$4660,24,0),"")+IFERROR(VLOOKUP(A334,'2024-2023'!$B$3:$LN$4660,40,0),"")),"")</f>
        <v>4614</v>
      </c>
      <c r="AK334">
        <f>IFERROR((IFERROR(VLOOKUP(A334,'2024-2023'!$B$3:$LN$4660,23,0),"")+IFERROR(VLOOKUP(A334,'2024-2023'!$B$3:$LN$4660,39,0),"")),"")</f>
        <v>1850</v>
      </c>
      <c r="AL334">
        <f>IFERROR(VLOOKUP(A334,'2020-2019'!$B$3:$LN$466,'2020-2019'!$AM$1,0),"")</f>
        <v>0</v>
      </c>
      <c r="AM334">
        <f>IFERROR(VLOOKUP(A334,'2022-2021'!$B$3:$LN$4660,38,0),"")</f>
        <v>27362</v>
      </c>
      <c r="AN334">
        <f>IFERROR(VLOOKUP(A334,'2022-2021'!$B$3:$LN$4660,37,0),"")</f>
        <v>46928</v>
      </c>
      <c r="AO334">
        <f>IFERROR(VLOOKUP(A334,'2024-2023'!$B$3:$LN$4660,38,0),"")</f>
        <v>85192</v>
      </c>
      <c r="AP334">
        <f>IFERROR(VLOOKUP(A334,'2024-2023'!$B$3:$LN$4660,37,0),"")</f>
        <v>74000</v>
      </c>
      <c r="AQ334">
        <f>IFERROR((IFERROR(VLOOKUP(A334,'2020-2019'!$B$3:$LN$466,'2020-2019'!$BL$1,0),"")+IFERROR(VLOOKUP(A334,'2020-2019'!$B$3:$LN$466,'2020-2019'!$BV$1,0),"")),"")</f>
        <v>0</v>
      </c>
      <c r="AR334" s="5">
        <f t="shared" si="42"/>
        <v>1.768</v>
      </c>
      <c r="AS334" t="str">
        <f>IFERROR(VLOOKUP(A334,риски!$G$2:$H$642,2,0),"")</f>
        <v>низкий</v>
      </c>
      <c r="AT334" t="str">
        <f>IFERROR(VLOOKUP(A334,Реест!A402:$P$30000,15,0),"")</f>
        <v>pkoorbita.ru</v>
      </c>
      <c r="AU334" t="str">
        <f>IFERROR(VLOOKUP(A334,old!$A$3:$AU$2001,47,0),"")</f>
        <v>image378</v>
      </c>
      <c r="AV334" s="3">
        <f t="shared" si="43"/>
        <v>0.12676442373578184</v>
      </c>
      <c r="AW334" t="str">
        <f t="shared" si="37"/>
        <v xml:space="preserve"> ООО «ПКО «Орбита» зарегистрировано по адресу: 150062, Ярославская область, г.о. Город Ярославль, г Ярославль, ул Космонавтов, дом 11, помещение КО.2.5. Генеральным директором является Кудряков Алексей Евгеньевич. Рост доходов компании за 5 лет: 176,8%. Рост финансовых активов компании за 5 лет: 12,68%. ФССП присвоил низкий уровень риска для данного ПКО.</v>
      </c>
      <c r="AX334" t="s">
        <v>22941</v>
      </c>
      <c r="AY334">
        <f>VLOOKUP(A334,'2024-2023'!$B$2:$NY$583,'2024-2023'!$BH$1,0)</f>
        <v>-8624</v>
      </c>
      <c r="AZ334">
        <f>VLOOKUP(A334,'2024-2023'!$B$2:$NY$583,71,0)</f>
        <v>19220</v>
      </c>
      <c r="BA334">
        <f>VLOOKUP(A334,'2024-2023'!$B$2:$NY$583,79,0)</f>
        <v>78267</v>
      </c>
      <c r="BB334">
        <f t="shared" si="38"/>
        <v>-11.30415120593692</v>
      </c>
      <c r="BC334" s="6">
        <f t="shared" si="39"/>
        <v>0.35360000000000003</v>
      </c>
      <c r="BD334" s="6">
        <f t="shared" si="40"/>
        <v>-0.21859987873699921</v>
      </c>
      <c r="BE334" t="str">
        <f t="shared" si="41"/>
        <v>Малая фирма</v>
      </c>
    </row>
    <row r="335" spans="1:57">
      <c r="A335" s="10">
        <v>5401994091</v>
      </c>
      <c r="B335">
        <v>310</v>
      </c>
      <c r="C335" t="s">
        <v>2742</v>
      </c>
      <c r="D335">
        <v>5401994091</v>
      </c>
      <c r="E335" t="s">
        <v>14668</v>
      </c>
      <c r="F335" t="s">
        <v>14353</v>
      </c>
      <c r="G335" s="7">
        <v>43657</v>
      </c>
      <c r="H335">
        <v>7</v>
      </c>
      <c r="I335" t="s">
        <v>73</v>
      </c>
      <c r="J335" t="s">
        <v>5409</v>
      </c>
      <c r="K335" t="s">
        <v>5409</v>
      </c>
      <c r="L335" t="s">
        <v>8917</v>
      </c>
      <c r="M335">
        <f>VLOOKUP(D335,УК!$A$1:$B$599,2,0)/1000</f>
        <v>10</v>
      </c>
      <c r="R335" s="10">
        <f>IFERROR(IFERROR(VLOOKUP(A335,'2020-2019'!$B$3:$LN$466,108,0),"")+IFERROR(VLOOKUP(A335,'2020-2019'!$B$3:$LN$1000,91,0),""),"")</f>
        <v>10100</v>
      </c>
      <c r="S335" s="10">
        <f>IFERROR(IFERROR(VLOOKUP(A335,'2022-2021'!$B$3:$LN$1000,108,0),"")+IFERROR(VLOOKUP(A335,'2022-2021'!$B$3:$LN$1000,92,0),""),"")</f>
        <v>421</v>
      </c>
      <c r="T335" s="10">
        <f>IFERROR(IFERROR(VLOOKUP(A335,'2022-2021'!$B$3:$LN$1000,107,0),"")+IFERROR(VLOOKUP(A335,'2022-2021'!$B$3:$LN$1000,91,0),""),"")</f>
        <v>6951</v>
      </c>
      <c r="U335" s="10">
        <f>IFERROR(IFERROR(VLOOKUP(A335,'2024-2023'!$B$3:$LN$1000,108,0),"")+IFERROR(VLOOKUP(A335,'2024-2023'!$B$3:$LN$1000,92,0),""),"")</f>
        <v>11654</v>
      </c>
      <c r="V335" s="10">
        <f>IFERROR(IFERROR(VLOOKUP(A335,'2024-2023'!$B$3:$LN$1000,107,0),"")+IFERROR(VLOOKUP(A335,'2024-2023'!$B$3:$LN$1000,91,0),""),"")</f>
        <v>5582</v>
      </c>
      <c r="W335">
        <f>IFERROR(IFERROR(VLOOKUP(A335,'2020-2019'!$B$3:$LN$4660,93,0),"")+IFERROR(VLOOKUP(A335,'2020-2019'!$B$3:$LN$4660,109,0),""),"")</f>
        <v>0</v>
      </c>
      <c r="X335">
        <f>IFERROR(IFERROR(VLOOKUP(A335,'2022-2021'!$B$3:$LN$4660,94,0),"")+IFERROR(VLOOKUP(A335,'2022-2021'!$B$3:$LN$4660,110,0),""),"")</f>
        <v>265</v>
      </c>
      <c r="Y335">
        <f>IFERROR(IFERROR(VLOOKUP(A335,'2022-2021'!$B$3:$LN$4660,109,0),"")+IFERROR(VLOOKUP(A335,'2022-2021'!$B$3:$LN$4660,93,0),""),"")</f>
        <v>1108</v>
      </c>
      <c r="Z335">
        <f>IFERROR((IFERROR(VLOOKUP(A335,'2024-2023'!$B$3:$LN$4660,110,0),"")+IFERROR(VLOOKUP(A335,'2024-2023'!$B$3:$LN$4660,94,0),"")),"")</f>
        <v>1565</v>
      </c>
      <c r="AA335">
        <f>IFERROR((IFERROR(VLOOKUP(A335,'2024-2023'!$B$3:$LN$4660,93,0),"")+IFERROR(VLOOKUP(A335,'2024-2023'!$B$3:$LN$4660,109,0),"")),"")</f>
        <v>3162</v>
      </c>
      <c r="AB335">
        <f>IFERROR((IFERROR(VLOOKUP(A335,'2020-2019'!$B$3:$LN$466,'2020-2019'!$CV$1,0),"")),"")</f>
        <v>10100</v>
      </c>
      <c r="AC335">
        <f>IFERROR((IFERROR(VLOOKUP(A335,'2022-2021'!$B$3:$LN$4660,100,0),"")),"")</f>
        <v>156</v>
      </c>
      <c r="AD335">
        <f>IFERROR((IFERROR(VLOOKUP(A335,'2022-2021'!$B$3:$LN$4660,99,0),"")),"")</f>
        <v>5538</v>
      </c>
      <c r="AE335">
        <f>IFERROR((IFERROR(VLOOKUP(A335,'2024-2023'!$B$3:$LN$4660,100,0),"")),"")</f>
        <v>9467</v>
      </c>
      <c r="AF335">
        <f>IFERROR(VLOOKUP(A335,'2024-2023'!$B$3:$LN$4660,99,0),"")</f>
        <v>2209</v>
      </c>
      <c r="AG335">
        <f>IFERROR((IFERROR(VLOOKUP(A335,'2020-2019'!$B$3:$LN$4660,'2020-2019'!$X$1,0),"")+IFERROR(VLOOKUP(A335,'2020-2019'!$B$3:$LN$4660,'2020-2019'!$AN$1,0),"")),"")</f>
        <v>0</v>
      </c>
      <c r="AH335">
        <f>IFERROR((IFERROR(VLOOKUP(A335,'2022-2021'!$B$3:$LN$4660,24,0),"")+IFERROR(VLOOKUP(A335,'2022-2021'!$B$3:$LN$4660,40,0),"")),"")</f>
        <v>0</v>
      </c>
      <c r="AI335">
        <f>IFERROR((IFERROR(VLOOKUP(A335,'2022-2021'!$B$3:$LN$4660,23,0),"")+IFERROR(VLOOKUP(A335,'2022-2021'!$B$3:$LN$4660,39,0),"")),"")</f>
        <v>0</v>
      </c>
      <c r="AJ335">
        <f>IFERROR((IFERROR(VLOOKUP(A335,'2024-2023'!$B$3:$LN$4660,24,0),"")+IFERROR(VLOOKUP(A335,'2024-2023'!$B$3:$LN$4660,40,0),"")),"")</f>
        <v>0</v>
      </c>
      <c r="AK335">
        <f>IFERROR((IFERROR(VLOOKUP(A335,'2024-2023'!$B$3:$LN$4660,23,0),"")+IFERROR(VLOOKUP(A335,'2024-2023'!$B$3:$LN$4660,39,0),"")),"")</f>
        <v>0</v>
      </c>
      <c r="AL335">
        <f>IFERROR(VLOOKUP(A335,'2020-2019'!$B$3:$LN$466,'2020-2019'!$AM$1,0),"")</f>
        <v>0</v>
      </c>
      <c r="AM335">
        <f>IFERROR(VLOOKUP(A335,'2022-2021'!$B$3:$LN$4660,38,0),"")</f>
        <v>6596</v>
      </c>
      <c r="AN335">
        <f>IFERROR(VLOOKUP(A335,'2022-2021'!$B$3:$LN$4660,37,0),"")</f>
        <v>119445</v>
      </c>
      <c r="AO335">
        <f>IFERROR(VLOOKUP(A335,'2024-2023'!$B$3:$LN$4660,38,0),"")</f>
        <v>113017</v>
      </c>
      <c r="AP335">
        <f>IFERROR(VLOOKUP(A335,'2024-2023'!$B$3:$LN$4660,37,0),"")</f>
        <v>139291</v>
      </c>
      <c r="AQ335">
        <f>IFERROR((IFERROR(VLOOKUP(A335,'2020-2019'!$B$3:$LN$466,'2020-2019'!$BL$1,0),"")+IFERROR(VLOOKUP(A335,'2020-2019'!$B$3:$LN$466,'2020-2019'!$BV$1,0),"")),"")</f>
        <v>0</v>
      </c>
      <c r="AR335" s="5">
        <f t="shared" si="42"/>
        <v>0.55300000000000005</v>
      </c>
      <c r="AS335" t="str">
        <f>IFERROR(VLOOKUP(A335,риски!$G$2:$H$642,2,0),"")</f>
        <v>низкий</v>
      </c>
      <c r="AT335" t="str">
        <f>IFERROR(VLOOKUP(A335,Реест!A403:$P$30000,15,0),"")</f>
        <v>pko-tantal.ru</v>
      </c>
      <c r="AU335" t="str">
        <f>IFERROR(VLOOKUP(A335,old!$A$3:$AU$2001,47,0),"")</f>
        <v>image1001</v>
      </c>
      <c r="AV335" s="3" t="str">
        <f t="shared" si="43"/>
        <v/>
      </c>
      <c r="AW335" t="str">
        <f t="shared" si="37"/>
        <v xml:space="preserve"> ООО «ПКО «ТАНТАЛ» зарегистрировано по адресу: 630089, Новосибирская обл, г Новосибирск, ул Бориса Богаткова, зд 248а. Генеральным директором является Пикалов Юрий Юрьевич. Рост доходов компании за 5 лет: 55,3%. ФССП присвоил низкий уровень риска для данного ПКО.</v>
      </c>
      <c r="AX335" t="s">
        <v>22931</v>
      </c>
      <c r="AY335">
        <f>VLOOKUP(A335,'2024-2023'!$B$2:$NY$583,'2024-2023'!$BH$1,0)</f>
        <v>15517</v>
      </c>
      <c r="AZ335">
        <f>VLOOKUP(A335,'2024-2023'!$B$2:$NY$583,71,0)</f>
        <v>0</v>
      </c>
      <c r="BA335">
        <f>VLOOKUP(A335,'2024-2023'!$B$2:$NY$583,79,0)</f>
        <v>0</v>
      </c>
      <c r="BB335">
        <f t="shared" si="38"/>
        <v>0</v>
      </c>
      <c r="BC335" s="6">
        <f t="shared" si="39"/>
        <v>0.1106</v>
      </c>
      <c r="BD335" s="6">
        <f t="shared" si="40"/>
        <v>0.3957362952346829</v>
      </c>
      <c r="BE335" t="str">
        <f t="shared" si="41"/>
        <v>Малая фирма</v>
      </c>
    </row>
    <row r="336" spans="1:57">
      <c r="A336" s="10">
        <v>5406973190</v>
      </c>
      <c r="B336">
        <v>545</v>
      </c>
      <c r="C336" t="s">
        <v>2748</v>
      </c>
      <c r="D336">
        <v>5406973190</v>
      </c>
      <c r="E336" t="s">
        <v>14669</v>
      </c>
      <c r="F336" t="s">
        <v>14354</v>
      </c>
      <c r="G336" s="7">
        <v>45476</v>
      </c>
      <c r="H336">
        <v>2</v>
      </c>
      <c r="I336" t="s">
        <v>73</v>
      </c>
      <c r="J336" t="s">
        <v>4910</v>
      </c>
      <c r="K336" t="s">
        <v>4909</v>
      </c>
      <c r="L336" t="s">
        <v>8920</v>
      </c>
      <c r="M336">
        <f>VLOOKUP(D336,УК!$A$1:$B$599,2,0)/1000</f>
        <v>11020</v>
      </c>
      <c r="R336" s="10">
        <f>IFERROR(IFERROR(VLOOKUP(A336,'2020-2019'!$B$3:$LN$466,108,0),"")+IFERROR(VLOOKUP(A336,'2020-2019'!$B$3:$LN$1000,91,0),""),"")</f>
        <v>13387</v>
      </c>
      <c r="S336" s="10">
        <f>IFERROR(IFERROR(VLOOKUP(A336,'2022-2021'!$B$3:$LN$1000,108,0),"")+IFERROR(VLOOKUP(A336,'2022-2021'!$B$3:$LN$1000,92,0),""),"")</f>
        <v>2858</v>
      </c>
      <c r="T336" s="10">
        <f>IFERROR(IFERROR(VLOOKUP(A336,'2022-2021'!$B$3:$LN$1000,107,0),"")+IFERROR(VLOOKUP(A336,'2022-2021'!$B$3:$LN$1000,91,0),""),"")</f>
        <v>126325</v>
      </c>
      <c r="U336" s="10">
        <f>IFERROR(IFERROR(VLOOKUP(A336,'2024-2023'!$B$3:$LN$1000,108,0),"")+IFERROR(VLOOKUP(A336,'2024-2023'!$B$3:$LN$1000,92,0),""),"")</f>
        <v>30023</v>
      </c>
      <c r="V336" s="10">
        <f>IFERROR(IFERROR(VLOOKUP(A336,'2024-2023'!$B$3:$LN$1000,107,0),"")+IFERROR(VLOOKUP(A336,'2024-2023'!$B$3:$LN$1000,91,0),""),"")</f>
        <v>249725</v>
      </c>
      <c r="W336">
        <f>IFERROR(IFERROR(VLOOKUP(A336,'2020-2019'!$B$3:$LN$4660,93,0),"")+IFERROR(VLOOKUP(A336,'2020-2019'!$B$3:$LN$4660,109,0),""),"")</f>
        <v>191</v>
      </c>
      <c r="X336">
        <f>IFERROR(IFERROR(VLOOKUP(A336,'2022-2021'!$B$3:$LN$4660,94,0),"")+IFERROR(VLOOKUP(A336,'2022-2021'!$B$3:$LN$4660,110,0),""),"")</f>
        <v>223</v>
      </c>
      <c r="Y336">
        <f>IFERROR(IFERROR(VLOOKUP(A336,'2022-2021'!$B$3:$LN$4660,109,0),"")+IFERROR(VLOOKUP(A336,'2022-2021'!$B$3:$LN$4660,93,0),""),"")</f>
        <v>123737</v>
      </c>
      <c r="Z336">
        <f>IFERROR((IFERROR(VLOOKUP(A336,'2024-2023'!$B$3:$LN$4660,110,0),"")+IFERROR(VLOOKUP(A336,'2024-2023'!$B$3:$LN$4660,94,0),"")),"")</f>
        <v>33659</v>
      </c>
      <c r="AA336">
        <f>IFERROR((IFERROR(VLOOKUP(A336,'2024-2023'!$B$3:$LN$4660,93,0),"")+IFERROR(VLOOKUP(A336,'2024-2023'!$B$3:$LN$4660,109,0),"")),"")</f>
        <v>159953</v>
      </c>
      <c r="AB336">
        <f>IFERROR((IFERROR(VLOOKUP(A336,'2020-2019'!$B$3:$LN$466,'2020-2019'!$CV$1,0),"")),"")</f>
        <v>-192</v>
      </c>
      <c r="AC336">
        <f>IFERROR((IFERROR(VLOOKUP(A336,'2022-2021'!$B$3:$LN$4660,100,0),"")),"")</f>
        <v>2115</v>
      </c>
      <c r="AD336">
        <f>IFERROR((IFERROR(VLOOKUP(A336,'2022-2021'!$B$3:$LN$4660,99,0),"")),"")</f>
        <v>2035</v>
      </c>
      <c r="AE336">
        <f>IFERROR((IFERROR(VLOOKUP(A336,'2024-2023'!$B$3:$LN$4660,100,0),"")),"")</f>
        <v>-4015</v>
      </c>
      <c r="AF336">
        <f>IFERROR(VLOOKUP(A336,'2024-2023'!$B$3:$LN$4660,99,0),"")</f>
        <v>71781</v>
      </c>
      <c r="AG336">
        <f>IFERROR((IFERROR(VLOOKUP(A336,'2020-2019'!$B$3:$LN$4660,'2020-2019'!$X$1,0),"")+IFERROR(VLOOKUP(A336,'2020-2019'!$B$3:$LN$4660,'2020-2019'!$AN$1,0),"")),"")</f>
        <v>0</v>
      </c>
      <c r="AH336">
        <f>IFERROR((IFERROR(VLOOKUP(A336,'2022-2021'!$B$3:$LN$4660,24,0),"")+IFERROR(VLOOKUP(A336,'2022-2021'!$B$3:$LN$4660,40,0),"")),"")</f>
        <v>0</v>
      </c>
      <c r="AI336">
        <f>IFERROR((IFERROR(VLOOKUP(A336,'2022-2021'!$B$3:$LN$4660,23,0),"")+IFERROR(VLOOKUP(A336,'2022-2021'!$B$3:$LN$4660,39,0),"")),"")</f>
        <v>0</v>
      </c>
      <c r="AJ336">
        <f>IFERROR((IFERROR(VLOOKUP(A336,'2024-2023'!$B$3:$LN$4660,24,0),"")+IFERROR(VLOOKUP(A336,'2024-2023'!$B$3:$LN$4660,40,0),"")),"")</f>
        <v>0</v>
      </c>
      <c r="AK336">
        <f>IFERROR((IFERROR(VLOOKUP(A336,'2024-2023'!$B$3:$LN$4660,23,0),"")+IFERROR(VLOOKUP(A336,'2024-2023'!$B$3:$LN$4660,39,0),"")),"")</f>
        <v>0</v>
      </c>
      <c r="AL336">
        <f>IFERROR(VLOOKUP(A336,'2020-2019'!$B$3:$LN$466,'2020-2019'!$AM$1,0),"")</f>
        <v>112</v>
      </c>
      <c r="AM336">
        <f>IFERROR(VLOOKUP(A336,'2022-2021'!$B$3:$LN$4660,38,0),"")</f>
        <v>24027</v>
      </c>
      <c r="AN336">
        <f>IFERROR(VLOOKUP(A336,'2022-2021'!$B$3:$LN$4660,37,0),"")</f>
        <v>19162</v>
      </c>
      <c r="AO336">
        <f>IFERROR(VLOOKUP(A336,'2024-2023'!$B$3:$LN$4660,38,0),"")</f>
        <v>15944</v>
      </c>
      <c r="AP336">
        <f>IFERROR(VLOOKUP(A336,'2024-2023'!$B$3:$LN$4660,37,0),"")</f>
        <v>129402</v>
      </c>
      <c r="AQ336">
        <f>IFERROR((IFERROR(VLOOKUP(A336,'2020-2019'!$B$3:$LN$466,'2020-2019'!$BL$1,0),"")+IFERROR(VLOOKUP(A336,'2020-2019'!$B$3:$LN$466,'2020-2019'!$BV$1,0),"")),"")</f>
        <v>361</v>
      </c>
      <c r="AR336" s="5">
        <f t="shared" si="42"/>
        <v>18.654</v>
      </c>
      <c r="AS336" t="str">
        <f>IFERROR(VLOOKUP(A336,риски!$G$2:$H$642,2,0),"")</f>
        <v>низкий</v>
      </c>
      <c r="AT336" t="str">
        <f>IFERROR(VLOOKUP(A336,Реест!A404:$P$30000,15,0),"")</f>
        <v>KA-AFR.RU</v>
      </c>
      <c r="AU336">
        <f>IFERROR(VLOOKUP(A336,old!$A$3:$AU$2001,47,0),"")</f>
        <v>0</v>
      </c>
      <c r="AV336" s="3" t="str">
        <f t="shared" si="43"/>
        <v/>
      </c>
      <c r="AW336" t="str">
        <f t="shared" si="37"/>
        <v xml:space="preserve"> ООО ПКО «Агентство финансовых решений» зарегистрировано по адресу: 630102, НОВОСИБИРСКАЯ ОБЛАСТЬ, Г.О. ГОРОД НОВОСИБИРСК, Г НОВОСИБИРСК, УЛ БОРИСА БОГАТКОВА, Д. 22. Генеральным директором является Рузина Дарья Андреевна. Рост доходов компании за 5 лет: 1865,4%. Объем заемных средств компании на конец 2024 года: 361 тыс. руб. ФССП присвоил низкий уровень риска для данного ПКО.</v>
      </c>
      <c r="AX336" t="s">
        <v>22931</v>
      </c>
      <c r="AY336">
        <f>VLOOKUP(A336,'2024-2023'!$B$2:$NY$583,'2024-2023'!$BH$1,0)</f>
        <v>115320</v>
      </c>
      <c r="AZ336">
        <f>VLOOKUP(A336,'2024-2023'!$B$2:$NY$583,71,0)</f>
        <v>0</v>
      </c>
      <c r="BA336">
        <f>VLOOKUP(A336,'2024-2023'!$B$2:$NY$583,79,0)</f>
        <v>0</v>
      </c>
      <c r="BB336">
        <f t="shared" si="38"/>
        <v>0</v>
      </c>
      <c r="BC336" s="6">
        <f t="shared" si="39"/>
        <v>3.7307999999999999</v>
      </c>
      <c r="BD336" s="6">
        <f t="shared" si="40"/>
        <v>0.28744018420262291</v>
      </c>
      <c r="BE336" t="str">
        <f t="shared" si="41"/>
        <v>Малая фирма</v>
      </c>
    </row>
    <row r="337" spans="1:57">
      <c r="A337" s="10">
        <v>6168114626</v>
      </c>
      <c r="B337">
        <v>546</v>
      </c>
      <c r="C337" t="s">
        <v>2760</v>
      </c>
      <c r="D337">
        <v>6168114626</v>
      </c>
      <c r="E337" t="s">
        <v>14671</v>
      </c>
      <c r="F337" t="s">
        <v>14356</v>
      </c>
      <c r="G337" s="7">
        <v>45673</v>
      </c>
      <c r="H337">
        <v>1</v>
      </c>
      <c r="I337" t="s">
        <v>73</v>
      </c>
      <c r="J337" t="s">
        <v>4855</v>
      </c>
      <c r="K337" t="s">
        <v>20715</v>
      </c>
      <c r="L337" t="s">
        <v>8923</v>
      </c>
      <c r="M337">
        <f>VLOOKUP(D337,УК!$A$1:$B$599,2,0)/1000</f>
        <v>10000</v>
      </c>
      <c r="R337" s="10" t="str">
        <f>IFERROR(IFERROR(VLOOKUP(A337,'2020-2019'!$B$3:$LN$466,108,0),"")+IFERROR(VLOOKUP(A337,'2020-2019'!$B$3:$LN$1000,91,0),""),"")</f>
        <v/>
      </c>
      <c r="S337" s="10">
        <f>IFERROR(IFERROR(VLOOKUP(A337,'2022-2021'!$B$3:$LN$1000,108,0),"")+IFERROR(VLOOKUP(A337,'2022-2021'!$B$3:$LN$1000,92,0),""),"")</f>
        <v>17357</v>
      </c>
      <c r="T337" s="10">
        <f>IFERROR(IFERROR(VLOOKUP(A337,'2022-2021'!$B$3:$LN$1000,107,0),"")+IFERROR(VLOOKUP(A337,'2022-2021'!$B$3:$LN$1000,91,0),""),"")</f>
        <v>84780</v>
      </c>
      <c r="U337" s="10">
        <f>IFERROR(IFERROR(VLOOKUP(A337,'2024-2023'!$B$3:$LN$1000,108,0),"")+IFERROR(VLOOKUP(A337,'2024-2023'!$B$3:$LN$1000,92,0),""),"")</f>
        <v>141693</v>
      </c>
      <c r="V337" s="10">
        <f>IFERROR(IFERROR(VLOOKUP(A337,'2024-2023'!$B$3:$LN$1000,107,0),"")+IFERROR(VLOOKUP(A337,'2024-2023'!$B$3:$LN$1000,91,0),""),"")</f>
        <v>625885</v>
      </c>
      <c r="W337" t="str">
        <f>IFERROR(IFERROR(VLOOKUP(A337,'2020-2019'!$B$3:$LN$4660,93,0),"")+IFERROR(VLOOKUP(A337,'2020-2019'!$B$3:$LN$4660,109,0),""),"")</f>
        <v/>
      </c>
      <c r="X337">
        <f>IFERROR(IFERROR(VLOOKUP(A337,'2022-2021'!$B$3:$LN$4660,94,0),"")+IFERROR(VLOOKUP(A337,'2022-2021'!$B$3:$LN$4660,110,0),""),"")</f>
        <v>6230</v>
      </c>
      <c r="Y337">
        <f>IFERROR(IFERROR(VLOOKUP(A337,'2022-2021'!$B$3:$LN$4660,109,0),"")+IFERROR(VLOOKUP(A337,'2022-2021'!$B$3:$LN$4660,93,0),""),"")</f>
        <v>68610</v>
      </c>
      <c r="Z337">
        <f>IFERROR((IFERROR(VLOOKUP(A337,'2024-2023'!$B$3:$LN$4660,110,0),"")+IFERROR(VLOOKUP(A337,'2024-2023'!$B$3:$LN$4660,94,0),"")),"")</f>
        <v>89958</v>
      </c>
      <c r="AA337">
        <f>IFERROR((IFERROR(VLOOKUP(A337,'2024-2023'!$B$3:$LN$4660,93,0),"")+IFERROR(VLOOKUP(A337,'2024-2023'!$B$3:$LN$4660,109,0),"")),"")</f>
        <v>369240</v>
      </c>
      <c r="AB337" t="str">
        <f>IFERROR((IFERROR(VLOOKUP(A337,'2020-2019'!$B$3:$LN$466,'2020-2019'!$CV$1,0),"")),"")</f>
        <v/>
      </c>
      <c r="AC337">
        <f>IFERROR((IFERROR(VLOOKUP(A337,'2022-2021'!$B$3:$LN$4660,100,0),"")),"")</f>
        <v>10516</v>
      </c>
      <c r="AD337">
        <f>IFERROR((IFERROR(VLOOKUP(A337,'2022-2021'!$B$3:$LN$4660,99,0),"")),"")</f>
        <v>7660</v>
      </c>
      <c r="AE337">
        <f>IFERROR((IFERROR(VLOOKUP(A337,'2024-2023'!$B$3:$LN$4660,100,0),"")),"")</f>
        <v>19432</v>
      </c>
      <c r="AF337">
        <f>IFERROR(VLOOKUP(A337,'2024-2023'!$B$3:$LN$4660,99,0),"")</f>
        <v>25136</v>
      </c>
      <c r="AG337" t="str">
        <f>IFERROR((IFERROR(VLOOKUP(A337,'2020-2019'!$B$3:$LN$4660,'2020-2019'!$X$1,0),"")+IFERROR(VLOOKUP(A337,'2020-2019'!$B$3:$LN$4660,'2020-2019'!$AN$1,0),"")),"")</f>
        <v/>
      </c>
      <c r="AH337">
        <f>IFERROR((IFERROR(VLOOKUP(A337,'2022-2021'!$B$3:$LN$4660,24,0),"")+IFERROR(VLOOKUP(A337,'2022-2021'!$B$3:$LN$4660,40,0),"")),"")</f>
        <v>16343</v>
      </c>
      <c r="AI337">
        <f>IFERROR((IFERROR(VLOOKUP(A337,'2022-2021'!$B$3:$LN$4660,23,0),"")+IFERROR(VLOOKUP(A337,'2022-2021'!$B$3:$LN$4660,39,0),"")),"")</f>
        <v>149363</v>
      </c>
      <c r="AJ337">
        <f>IFERROR((IFERROR(VLOOKUP(A337,'2024-2023'!$B$3:$LN$4660,24,0),"")+IFERROR(VLOOKUP(A337,'2024-2023'!$B$3:$LN$4660,40,0),"")),"")</f>
        <v>515934</v>
      </c>
      <c r="AK337">
        <f>IFERROR((IFERROR(VLOOKUP(A337,'2024-2023'!$B$3:$LN$4660,23,0),"")+IFERROR(VLOOKUP(A337,'2024-2023'!$B$3:$LN$4660,39,0),"")),"")</f>
        <v>1376077</v>
      </c>
      <c r="AL337" t="str">
        <f>IFERROR(VLOOKUP(A337,'2020-2019'!$B$3:$LN$466,'2020-2019'!$AM$1,0),"")</f>
        <v/>
      </c>
      <c r="AM337">
        <f>IFERROR(VLOOKUP(A337,'2022-2021'!$B$3:$LN$4660,38,0),"")</f>
        <v>230</v>
      </c>
      <c r="AN337">
        <f>IFERROR(VLOOKUP(A337,'2022-2021'!$B$3:$LN$4660,37,0),"")</f>
        <v>796</v>
      </c>
      <c r="AO337">
        <f>IFERROR(VLOOKUP(A337,'2024-2023'!$B$3:$LN$4660,38,0),"")</f>
        <v>18713</v>
      </c>
      <c r="AP337">
        <f>IFERROR(VLOOKUP(A337,'2024-2023'!$B$3:$LN$4660,37,0),"")</f>
        <v>15739</v>
      </c>
      <c r="AQ337" t="str">
        <f>IFERROR((IFERROR(VLOOKUP(A337,'2020-2019'!$B$3:$LN$466,'2020-2019'!$BL$1,0),"")+IFERROR(VLOOKUP(A337,'2020-2019'!$B$3:$LN$466,'2020-2019'!$BV$1,0),"")),"")</f>
        <v/>
      </c>
      <c r="AR337" s="5">
        <f t="shared" si="42"/>
        <v>36.06</v>
      </c>
      <c r="AS337" t="str">
        <f>IFERROR(VLOOKUP(A337,риски!$G$2:$H$642,2,0),"")</f>
        <v>низкий</v>
      </c>
      <c r="AT337" t="str">
        <f>IFERROR(VLOOKUP(A337,Реест!A405:$P$30000,15,0),"")</f>
        <v>usv-ka.ru</v>
      </c>
      <c r="AU337">
        <f>IFERROR(VLOOKUP(A337,old!$A$3:$AU$2001,47,0),"")</f>
        <v>0</v>
      </c>
      <c r="AV337" s="3">
        <f t="shared" si="43"/>
        <v>84.199779722205221</v>
      </c>
      <c r="AW337" t="str">
        <f t="shared" si="37"/>
        <v xml:space="preserve"> ООО ПКО «ЮСВ» зарегистрировано по адресу: 344101, Ростовская обл, г Ростов-на-Дону, ул Ленинградская, 7, 25. Генеральным директором является Симко Андрей Иванович. Рост доходов компании за 5 лет: 3606%. Рост финансовых активов компании за 5 лет: 8419,98%. ФССП присвоил низкий уровень риска для данного ПКО.</v>
      </c>
      <c r="AX337" t="s">
        <v>22920</v>
      </c>
      <c r="AY337">
        <f>VLOOKUP(A337,'2024-2023'!$B$2:$NY$583,'2024-2023'!$BH$1,0)</f>
        <v>73980</v>
      </c>
      <c r="AZ337">
        <f>VLOOKUP(A337,'2024-2023'!$B$2:$NY$583,71,0)</f>
        <v>304453</v>
      </c>
      <c r="BA337">
        <f>VLOOKUP(A337,'2024-2023'!$B$2:$NY$583,79,0)</f>
        <v>1034436</v>
      </c>
      <c r="BB337">
        <f t="shared" si="38"/>
        <v>18.097985942146526</v>
      </c>
      <c r="BC337" s="6">
        <f t="shared" si="39"/>
        <v>7.2120000000000006</v>
      </c>
      <c r="BD337" s="6">
        <f t="shared" si="40"/>
        <v>4.0160732402917468E-2</v>
      </c>
      <c r="BE337" t="str">
        <f t="shared" si="41"/>
        <v>Малая фирма</v>
      </c>
    </row>
    <row r="338" spans="1:57">
      <c r="A338" s="10">
        <v>6685187140</v>
      </c>
      <c r="B338">
        <v>63</v>
      </c>
      <c r="C338" t="s">
        <v>2773</v>
      </c>
      <c r="D338">
        <v>6685187140</v>
      </c>
      <c r="E338" t="s">
        <v>14673</v>
      </c>
      <c r="F338" t="s">
        <v>14360</v>
      </c>
      <c r="G338" s="7">
        <v>44336</v>
      </c>
      <c r="H338">
        <v>5</v>
      </c>
      <c r="I338" t="s">
        <v>73</v>
      </c>
      <c r="J338" t="s">
        <v>4980</v>
      </c>
      <c r="K338" t="s">
        <v>4980</v>
      </c>
      <c r="L338" t="s">
        <v>8930</v>
      </c>
      <c r="M338">
        <f>VLOOKUP(D338,УК!$A$1:$B$599,2,0)/1000</f>
        <v>10000</v>
      </c>
      <c r="R338" s="10" t="str">
        <f>IFERROR(IFERROR(VLOOKUP(A338,'2020-2019'!$B$3:$LN$466,108,0),"")+IFERROR(VLOOKUP(A338,'2020-2019'!$B$3:$LN$1000,91,0),""),"")</f>
        <v/>
      </c>
      <c r="S338" s="10">
        <f>IFERROR(IFERROR(VLOOKUP(A338,'2022-2021'!$B$3:$LN$1000,108,0),"")+IFERROR(VLOOKUP(A338,'2022-2021'!$B$3:$LN$1000,92,0),""),"")</f>
        <v>400</v>
      </c>
      <c r="T338" s="10">
        <f>IFERROR(IFERROR(VLOOKUP(A338,'2022-2021'!$B$3:$LN$1000,107,0),"")+IFERROR(VLOOKUP(A338,'2022-2021'!$B$3:$LN$1000,91,0),""),"")</f>
        <v>116698</v>
      </c>
      <c r="U338" s="10">
        <f>IFERROR(IFERROR(VLOOKUP(A338,'2024-2023'!$B$3:$LN$1000,108,0),"")+IFERROR(VLOOKUP(A338,'2024-2023'!$B$3:$LN$1000,92,0),""),"")</f>
        <v>431808</v>
      </c>
      <c r="V338" s="10">
        <f>IFERROR(IFERROR(VLOOKUP(A338,'2024-2023'!$B$3:$LN$1000,107,0),"")+IFERROR(VLOOKUP(A338,'2024-2023'!$B$3:$LN$1000,91,0),""),"")</f>
        <v>137299</v>
      </c>
      <c r="W338" t="str">
        <f>IFERROR(IFERROR(VLOOKUP(A338,'2020-2019'!$B$3:$LN$4660,93,0),"")+IFERROR(VLOOKUP(A338,'2020-2019'!$B$3:$LN$4660,109,0),""),"")</f>
        <v/>
      </c>
      <c r="X338">
        <f>IFERROR(IFERROR(VLOOKUP(A338,'2022-2021'!$B$3:$LN$4660,94,0),"")+IFERROR(VLOOKUP(A338,'2022-2021'!$B$3:$LN$4660,110,0),""),"")</f>
        <v>126</v>
      </c>
      <c r="Y338">
        <f>IFERROR(IFERROR(VLOOKUP(A338,'2022-2021'!$B$3:$LN$4660,109,0),"")+IFERROR(VLOOKUP(A338,'2022-2021'!$B$3:$LN$4660,93,0),""),"")</f>
        <v>26988</v>
      </c>
      <c r="Z338">
        <f>IFERROR((IFERROR(VLOOKUP(A338,'2024-2023'!$B$3:$LN$4660,110,0),"")+IFERROR(VLOOKUP(A338,'2024-2023'!$B$3:$LN$4660,94,0),"")),"")</f>
        <v>321891</v>
      </c>
      <c r="AA338">
        <f>IFERROR((IFERROR(VLOOKUP(A338,'2024-2023'!$B$3:$LN$4660,93,0),"")+IFERROR(VLOOKUP(A338,'2024-2023'!$B$3:$LN$4660,109,0),"")),"")</f>
        <v>65194</v>
      </c>
      <c r="AB338" t="str">
        <f>IFERROR((IFERROR(VLOOKUP(A338,'2020-2019'!$B$3:$LN$466,'2020-2019'!$CV$1,0),"")),"")</f>
        <v/>
      </c>
      <c r="AC338">
        <f>IFERROR((IFERROR(VLOOKUP(A338,'2022-2021'!$B$3:$LN$4660,100,0),"")),"")</f>
        <v>127</v>
      </c>
      <c r="AD338">
        <f>IFERROR((IFERROR(VLOOKUP(A338,'2022-2021'!$B$3:$LN$4660,99,0),"")),"")</f>
        <v>86640</v>
      </c>
      <c r="AE338">
        <f>IFERROR((IFERROR(VLOOKUP(A338,'2024-2023'!$B$3:$LN$4660,100,0),"")),"")</f>
        <v>62094</v>
      </c>
      <c r="AF338">
        <f>IFERROR(VLOOKUP(A338,'2024-2023'!$B$3:$LN$4660,99,0),"")</f>
        <v>42799</v>
      </c>
      <c r="AG338" t="str">
        <f>IFERROR((IFERROR(VLOOKUP(A338,'2020-2019'!$B$3:$LN$4660,'2020-2019'!$X$1,0),"")+IFERROR(VLOOKUP(A338,'2020-2019'!$B$3:$LN$4660,'2020-2019'!$AN$1,0),"")),"")</f>
        <v/>
      </c>
      <c r="AH338">
        <f>IFERROR((IFERROR(VLOOKUP(A338,'2022-2021'!$B$3:$LN$4660,24,0),"")+IFERROR(VLOOKUP(A338,'2022-2021'!$B$3:$LN$4660,40,0),"")),"")</f>
        <v>0</v>
      </c>
      <c r="AI338">
        <f>IFERROR((IFERROR(VLOOKUP(A338,'2022-2021'!$B$3:$LN$4660,23,0),"")+IFERROR(VLOOKUP(A338,'2022-2021'!$B$3:$LN$4660,39,0),"")),"")</f>
        <v>6639</v>
      </c>
      <c r="AJ338">
        <f>IFERROR((IFERROR(VLOOKUP(A338,'2024-2023'!$B$3:$LN$4660,24,0),"")+IFERROR(VLOOKUP(A338,'2024-2023'!$B$3:$LN$4660,40,0),"")),"")</f>
        <v>32555</v>
      </c>
      <c r="AK338">
        <f>IFERROR((IFERROR(VLOOKUP(A338,'2024-2023'!$B$3:$LN$4660,23,0),"")+IFERROR(VLOOKUP(A338,'2024-2023'!$B$3:$LN$4660,39,0),"")),"")</f>
        <v>70410</v>
      </c>
      <c r="AL338" t="str">
        <f>IFERROR(VLOOKUP(A338,'2020-2019'!$B$3:$LN$466,'2020-2019'!$AM$1,0),"")</f>
        <v/>
      </c>
      <c r="AM338">
        <f>IFERROR(VLOOKUP(A338,'2022-2021'!$B$3:$LN$4660,38,0),"")</f>
        <v>3</v>
      </c>
      <c r="AN338">
        <f>IFERROR(VLOOKUP(A338,'2022-2021'!$B$3:$LN$4660,37,0),"")</f>
        <v>87134</v>
      </c>
      <c r="AO338">
        <f>IFERROR(VLOOKUP(A338,'2024-2023'!$B$3:$LN$4660,38,0),"")</f>
        <v>155817</v>
      </c>
      <c r="AP338">
        <f>IFERROR(VLOOKUP(A338,'2024-2023'!$B$3:$LN$4660,37,0),"")</f>
        <v>158847</v>
      </c>
      <c r="AQ338" t="str">
        <f>IFERROR((IFERROR(VLOOKUP(A338,'2020-2019'!$B$3:$LN$466,'2020-2019'!$BL$1,0),"")+IFERROR(VLOOKUP(A338,'2020-2019'!$B$3:$LN$466,'2020-2019'!$BV$1,0),"")),"")</f>
        <v/>
      </c>
      <c r="AR338" s="5">
        <f t="shared" si="42"/>
        <v>343.24799999999999</v>
      </c>
      <c r="AS338" t="str">
        <f>IFERROR(VLOOKUP(A338,риски!$G$2:$H$642,2,0),"")</f>
        <v>значительный</v>
      </c>
      <c r="AT338" t="str">
        <f>IFERROR(VLOOKUP(A338,Реест!A407:$P$30000,15,0),"")</f>
        <v>DOLG-LIMIT.ru</v>
      </c>
      <c r="AU338" t="str">
        <f>IFERROR(VLOOKUP(A338,old!$A$3:$AU$2001,47,0),"")</f>
        <v>image381</v>
      </c>
      <c r="AV338" s="3">
        <f t="shared" si="43"/>
        <v>10.605512878445548</v>
      </c>
      <c r="AW338" t="str">
        <f t="shared" si="37"/>
        <v xml:space="preserve"> ООО «ПКО ДолгЛимит» зарегистрировано по адресу: 620102, Свердловская область, г.о. город Екатеринбург, г Екатеринбург, ул Ясная, д. 22-б, этаж 2, помещ. 7. Генеральным директором является Кайгородцева Юлия Сергеевна. Рост доходов компании за 5 лет: 34324,8%. Рост финансовых активов компании за 5 лет: 1060,55%. ФССП присвоил значительный уровень риска для данного ПКО.</v>
      </c>
      <c r="AX338" t="s">
        <v>22926</v>
      </c>
      <c r="AY338">
        <f>VLOOKUP(A338,'2024-2023'!$B$2:$NY$583,'2024-2023'!$BH$1,0)</f>
        <v>201660</v>
      </c>
      <c r="AZ338">
        <f>VLOOKUP(A338,'2024-2023'!$B$2:$NY$583,71,0)</f>
        <v>0</v>
      </c>
      <c r="BA338">
        <f>VLOOKUP(A338,'2024-2023'!$B$2:$NY$583,79,0)</f>
        <v>38731</v>
      </c>
      <c r="BB338">
        <f t="shared" si="38"/>
        <v>0.19206089457502729</v>
      </c>
      <c r="BC338" s="6">
        <f t="shared" si="39"/>
        <v>68.649599999999992</v>
      </c>
      <c r="BD338" s="6">
        <f t="shared" si="40"/>
        <v>0.3117211341670369</v>
      </c>
      <c r="BE338" t="str">
        <f t="shared" si="41"/>
        <v>Малая фирма</v>
      </c>
    </row>
    <row r="339" spans="1:57">
      <c r="A339" s="10">
        <v>2124048263</v>
      </c>
      <c r="B339">
        <v>457</v>
      </c>
      <c r="C339" t="s">
        <v>2780</v>
      </c>
      <c r="D339">
        <v>2124048263</v>
      </c>
      <c r="E339" t="s">
        <v>14674</v>
      </c>
      <c r="F339" t="s">
        <v>14361</v>
      </c>
      <c r="G339" s="7">
        <v>44299</v>
      </c>
      <c r="H339">
        <v>5</v>
      </c>
      <c r="I339" t="s">
        <v>73</v>
      </c>
      <c r="J339" t="s">
        <v>5443</v>
      </c>
      <c r="K339" t="s">
        <v>5442</v>
      </c>
      <c r="L339" t="s">
        <v>2784</v>
      </c>
      <c r="M339">
        <f>VLOOKUP(D339,УК!$A$1:$B$599,2,0)/1000</f>
        <v>10</v>
      </c>
      <c r="R339" s="10" t="str">
        <f>IFERROR(IFERROR(VLOOKUP(A339,'2020-2019'!$B$3:$LN$466,108,0),"")+IFERROR(VLOOKUP(A339,'2020-2019'!$B$3:$LN$1000,91,0),""),"")</f>
        <v/>
      </c>
      <c r="S339" s="10">
        <f>IFERROR(IFERROR(VLOOKUP(A339,'2022-2021'!$B$3:$LN$1000,108,0),"")+IFERROR(VLOOKUP(A339,'2022-2021'!$B$3:$LN$1000,92,0),""),"")</f>
        <v>10384</v>
      </c>
      <c r="T339" s="10">
        <f>IFERROR(IFERROR(VLOOKUP(A339,'2022-2021'!$B$3:$LN$1000,107,0),"")+IFERROR(VLOOKUP(A339,'2022-2021'!$B$3:$LN$1000,91,0),""),"")</f>
        <v>606</v>
      </c>
      <c r="U339" s="10">
        <f>IFERROR(IFERROR(VLOOKUP(A339,'2024-2023'!$B$3:$LN$1000,108,0),"")+IFERROR(VLOOKUP(A339,'2024-2023'!$B$3:$LN$1000,92,0),""),"")</f>
        <v>725</v>
      </c>
      <c r="V339" s="10">
        <f>IFERROR(IFERROR(VLOOKUP(A339,'2024-2023'!$B$3:$LN$1000,107,0),"")+IFERROR(VLOOKUP(A339,'2024-2023'!$B$3:$LN$1000,91,0),""),"")</f>
        <v>3554</v>
      </c>
      <c r="W339" t="str">
        <f>IFERROR(IFERROR(VLOOKUP(A339,'2020-2019'!$B$3:$LN$4660,93,0),"")+IFERROR(VLOOKUP(A339,'2020-2019'!$B$3:$LN$4660,109,0),""),"")</f>
        <v/>
      </c>
      <c r="X339">
        <f>IFERROR(IFERROR(VLOOKUP(A339,'2022-2021'!$B$3:$LN$4660,94,0),"")+IFERROR(VLOOKUP(A339,'2022-2021'!$B$3:$LN$4660,110,0),""),"")</f>
        <v>388</v>
      </c>
      <c r="Y339">
        <f>IFERROR(IFERROR(VLOOKUP(A339,'2022-2021'!$B$3:$LN$4660,109,0),"")+IFERROR(VLOOKUP(A339,'2022-2021'!$B$3:$LN$4660,93,0),""),"")</f>
        <v>609</v>
      </c>
      <c r="Z339">
        <f>IFERROR((IFERROR(VLOOKUP(A339,'2024-2023'!$B$3:$LN$4660,110,0),"")+IFERROR(VLOOKUP(A339,'2024-2023'!$B$3:$LN$4660,94,0),"")),"")</f>
        <v>605</v>
      </c>
      <c r="AA339">
        <f>IFERROR((IFERROR(VLOOKUP(A339,'2024-2023'!$B$3:$LN$4660,93,0),"")+IFERROR(VLOOKUP(A339,'2024-2023'!$B$3:$LN$4660,109,0),"")),"")</f>
        <v>1534</v>
      </c>
      <c r="AB339" t="str">
        <f>IFERROR((IFERROR(VLOOKUP(A339,'2020-2019'!$B$3:$LN$466,'2020-2019'!$CV$1,0),"")),"")</f>
        <v/>
      </c>
      <c r="AC339">
        <f>IFERROR((IFERROR(VLOOKUP(A339,'2022-2021'!$B$3:$LN$4660,100,0),"")),"")</f>
        <v>9996</v>
      </c>
      <c r="AD339">
        <f>IFERROR((IFERROR(VLOOKUP(A339,'2022-2021'!$B$3:$LN$4660,99,0),"")),"")</f>
        <v>-3</v>
      </c>
      <c r="AE339">
        <f>IFERROR((IFERROR(VLOOKUP(A339,'2024-2023'!$B$3:$LN$4660,100,0),"")),"")</f>
        <v>120</v>
      </c>
      <c r="AF339">
        <f>IFERROR(VLOOKUP(A339,'2024-2023'!$B$3:$LN$4660,99,0),"")</f>
        <v>1845</v>
      </c>
      <c r="AG339" t="str">
        <f>IFERROR((IFERROR(VLOOKUP(A339,'2020-2019'!$B$3:$LN$4660,'2020-2019'!$X$1,0),"")+IFERROR(VLOOKUP(A339,'2020-2019'!$B$3:$LN$4660,'2020-2019'!$AN$1,0),"")),"")</f>
        <v/>
      </c>
      <c r="AH339">
        <f>IFERROR((IFERROR(VLOOKUP(A339,'2022-2021'!$B$3:$LN$4660,24,0),"")+IFERROR(VLOOKUP(A339,'2022-2021'!$B$3:$LN$4660,40,0),"")),"")</f>
        <v>0</v>
      </c>
      <c r="AI339">
        <f>IFERROR((IFERROR(VLOOKUP(A339,'2022-2021'!$B$3:$LN$4660,23,0),"")+IFERROR(VLOOKUP(A339,'2022-2021'!$B$3:$LN$4660,39,0),"")),"")</f>
        <v>2680</v>
      </c>
      <c r="AJ339">
        <f>IFERROR((IFERROR(VLOOKUP(A339,'2024-2023'!$B$3:$LN$4660,24,0),"")+IFERROR(VLOOKUP(A339,'2024-2023'!$B$3:$LN$4660,40,0),"")),"")</f>
        <v>2672</v>
      </c>
      <c r="AK339">
        <f>IFERROR((IFERROR(VLOOKUP(A339,'2024-2023'!$B$3:$LN$4660,23,0),"")+IFERROR(VLOOKUP(A339,'2024-2023'!$B$3:$LN$4660,39,0),"")),"")</f>
        <v>2372</v>
      </c>
      <c r="AL339" t="str">
        <f>IFERROR(VLOOKUP(A339,'2020-2019'!$B$3:$LN$466,'2020-2019'!$AM$1,0),"")</f>
        <v/>
      </c>
      <c r="AM339">
        <f>IFERROR(VLOOKUP(A339,'2022-2021'!$B$3:$LN$4660,38,0),"")</f>
        <v>10491</v>
      </c>
      <c r="AN339">
        <f>IFERROR(VLOOKUP(A339,'2022-2021'!$B$3:$LN$4660,37,0),"")</f>
        <v>10418</v>
      </c>
      <c r="AO339">
        <f>IFERROR(VLOOKUP(A339,'2024-2023'!$B$3:$LN$4660,38,0),"")</f>
        <v>10595</v>
      </c>
      <c r="AP339">
        <f>IFERROR(VLOOKUP(A339,'2024-2023'!$B$3:$LN$4660,37,0),"")</f>
        <v>10604</v>
      </c>
      <c r="AQ339" t="str">
        <f>IFERROR((IFERROR(VLOOKUP(A339,'2020-2019'!$B$3:$LN$466,'2020-2019'!$BL$1,0),"")+IFERROR(VLOOKUP(A339,'2020-2019'!$B$3:$LN$466,'2020-2019'!$BV$1,0),"")),"")</f>
        <v/>
      </c>
      <c r="AR339" s="5">
        <f t="shared" si="42"/>
        <v>0.34200000000000003</v>
      </c>
      <c r="AS339" t="str">
        <f>IFERROR(VLOOKUP(A339,риски!$G$2:$H$642,2,0),"")</f>
        <v>низкий</v>
      </c>
      <c r="AT339" t="str">
        <f>IFERROR(VLOOKUP(A339,Реест!A408:$P$30000,15,0),"")</f>
        <v>skr21.ru</v>
      </c>
      <c r="AU339" t="str">
        <f>IFERROR(VLOOKUP(A339,old!$A$3:$AU$2001,47,0),"")</f>
        <v>image382</v>
      </c>
      <c r="AV339" s="3">
        <f t="shared" si="43"/>
        <v>0.88507462686567162</v>
      </c>
      <c r="AW339" t="str">
        <f t="shared" si="37"/>
        <v xml:space="preserve"> ООО ПКО «СКР» зарегистрировано по адресу: Чувашская Республика - Чувашия, г.о. город Чебоксары, г. Чебоксары, ул. Текстильщиков, Зд. 8, ОФИС 304, 428000. Генеральным директором является Аль-давуд Владимир Саидович. Рост доходов компании за 5 лет: 34,2%. Рост финансовых активов компании за 5 лет: 88,51%. ФССП присвоил низкий уровень риска для данного ПКО.</v>
      </c>
      <c r="AX339" t="s">
        <v>22943</v>
      </c>
      <c r="AY339">
        <f>VLOOKUP(A339,'2024-2023'!$B$2:$NY$583,'2024-2023'!$BH$1,0)</f>
        <v>11968</v>
      </c>
      <c r="AZ339">
        <f>VLOOKUP(A339,'2024-2023'!$B$2:$NY$583,71,0)</f>
        <v>0</v>
      </c>
      <c r="BA339">
        <f>VLOOKUP(A339,'2024-2023'!$B$2:$NY$583,79,0)</f>
        <v>1770</v>
      </c>
      <c r="BB339">
        <f t="shared" si="38"/>
        <v>0.14789438502673796</v>
      </c>
      <c r="BC339" s="6">
        <f t="shared" si="39"/>
        <v>6.8400000000000002E-2</v>
      </c>
      <c r="BD339" s="6">
        <f t="shared" si="40"/>
        <v>0.51913337084974676</v>
      </c>
      <c r="BE339" t="str">
        <f t="shared" si="41"/>
        <v>Малая фирма</v>
      </c>
    </row>
    <row r="340" spans="1:57">
      <c r="A340" s="10">
        <v>6685165403</v>
      </c>
      <c r="B340">
        <v>377</v>
      </c>
      <c r="C340" t="s">
        <v>14362</v>
      </c>
      <c r="D340">
        <v>6685165403</v>
      </c>
      <c r="E340" t="s">
        <v>14675</v>
      </c>
      <c r="F340" t="s">
        <v>14363</v>
      </c>
      <c r="G340" s="7">
        <v>43675</v>
      </c>
      <c r="H340">
        <v>7</v>
      </c>
      <c r="I340" t="s">
        <v>73</v>
      </c>
      <c r="J340" t="s">
        <v>5130</v>
      </c>
      <c r="K340" t="s">
        <v>5130</v>
      </c>
      <c r="L340" t="s">
        <v>2791</v>
      </c>
      <c r="M340">
        <f>VLOOKUP(D340,УК!$A$1:$B$599,2,0)/1000</f>
        <v>10053.803</v>
      </c>
      <c r="R340" s="10">
        <f>IFERROR(IFERROR(VLOOKUP(A340,'2020-2019'!$B$3:$LN$466,108,0),"")+IFERROR(VLOOKUP(A340,'2020-2019'!$B$3:$LN$1000,91,0),""),"")</f>
        <v>1716</v>
      </c>
      <c r="S340" s="10">
        <f>IFERROR(IFERROR(VLOOKUP(A340,'2022-2021'!$B$3:$LN$1000,108,0),"")+IFERROR(VLOOKUP(A340,'2022-2021'!$B$3:$LN$1000,92,0),""),"")</f>
        <v>11279</v>
      </c>
      <c r="T340" s="10">
        <f>IFERROR(IFERROR(VLOOKUP(A340,'2022-2021'!$B$3:$LN$1000,107,0),"")+IFERROR(VLOOKUP(A340,'2022-2021'!$B$3:$LN$1000,91,0),""),"")</f>
        <v>6409</v>
      </c>
      <c r="U340" s="10">
        <f>IFERROR(IFERROR(VLOOKUP(A340,'2024-2023'!$B$3:$LN$1000,108,0),"")+IFERROR(VLOOKUP(A340,'2024-2023'!$B$3:$LN$1000,92,0),""),"")</f>
        <v>25699</v>
      </c>
      <c r="V340" s="10">
        <f>IFERROR(IFERROR(VLOOKUP(A340,'2024-2023'!$B$3:$LN$1000,107,0),"")+IFERROR(VLOOKUP(A340,'2024-2023'!$B$3:$LN$1000,91,0),""),"")</f>
        <v>43345</v>
      </c>
      <c r="W340">
        <f>IFERROR(IFERROR(VLOOKUP(A340,'2020-2019'!$B$3:$LN$4660,93,0),"")+IFERROR(VLOOKUP(A340,'2020-2019'!$B$3:$LN$4660,109,0),""),"")</f>
        <v>501</v>
      </c>
      <c r="X340">
        <f>IFERROR(IFERROR(VLOOKUP(A340,'2022-2021'!$B$3:$LN$4660,94,0),"")+IFERROR(VLOOKUP(A340,'2022-2021'!$B$3:$LN$4660,110,0),""),"")</f>
        <v>10156</v>
      </c>
      <c r="Y340">
        <f>IFERROR(IFERROR(VLOOKUP(A340,'2022-2021'!$B$3:$LN$4660,109,0),"")+IFERROR(VLOOKUP(A340,'2022-2021'!$B$3:$LN$4660,93,0),""),"")</f>
        <v>233</v>
      </c>
      <c r="Z340">
        <f>IFERROR((IFERROR(VLOOKUP(A340,'2024-2023'!$B$3:$LN$4660,110,0),"")+IFERROR(VLOOKUP(A340,'2024-2023'!$B$3:$LN$4660,94,0),"")),"")</f>
        <v>13280</v>
      </c>
      <c r="AA340">
        <f>IFERROR((IFERROR(VLOOKUP(A340,'2024-2023'!$B$3:$LN$4660,93,0),"")+IFERROR(VLOOKUP(A340,'2024-2023'!$B$3:$LN$4660,109,0),"")),"")</f>
        <v>25563</v>
      </c>
      <c r="AB340">
        <f>IFERROR((IFERROR(VLOOKUP(A340,'2020-2019'!$B$3:$LN$466,'2020-2019'!$CV$1,0),"")),"")</f>
        <v>1215</v>
      </c>
      <c r="AC340">
        <f>IFERROR((IFERROR(VLOOKUP(A340,'2022-2021'!$B$3:$LN$4660,100,0),"")),"")</f>
        <v>1085</v>
      </c>
      <c r="AD340">
        <f>IFERROR((IFERROR(VLOOKUP(A340,'2022-2021'!$B$3:$LN$4660,99,0),"")),"")</f>
        <v>891</v>
      </c>
      <c r="AE340">
        <f>IFERROR((IFERROR(VLOOKUP(A340,'2024-2023'!$B$3:$LN$4660,100,0),"")),"")</f>
        <v>10198</v>
      </c>
      <c r="AF340">
        <f>IFERROR(VLOOKUP(A340,'2024-2023'!$B$3:$LN$4660,99,0),"")</f>
        <v>15239</v>
      </c>
      <c r="AG340">
        <f>IFERROR((IFERROR(VLOOKUP(A340,'2020-2019'!$B$3:$LN$4660,'2020-2019'!$X$1,0),"")+IFERROR(VLOOKUP(A340,'2020-2019'!$B$3:$LN$4660,'2020-2019'!$AN$1,0),"")),"")</f>
        <v>0</v>
      </c>
      <c r="AH340">
        <f>IFERROR((IFERROR(VLOOKUP(A340,'2022-2021'!$B$3:$LN$4660,24,0),"")+IFERROR(VLOOKUP(A340,'2022-2021'!$B$3:$LN$4660,40,0),"")),"")</f>
        <v>0</v>
      </c>
      <c r="AI340">
        <f>IFERROR((IFERROR(VLOOKUP(A340,'2022-2021'!$B$3:$LN$4660,23,0),"")+IFERROR(VLOOKUP(A340,'2022-2021'!$B$3:$LN$4660,39,0),"")),"")</f>
        <v>17342</v>
      </c>
      <c r="AJ340">
        <f>IFERROR((IFERROR(VLOOKUP(A340,'2024-2023'!$B$3:$LN$4660,24,0),"")+IFERROR(VLOOKUP(A340,'2024-2023'!$B$3:$LN$4660,40,0),"")),"")</f>
        <v>0</v>
      </c>
      <c r="AK340">
        <f>IFERROR((IFERROR(VLOOKUP(A340,'2024-2023'!$B$3:$LN$4660,23,0),"")+IFERROR(VLOOKUP(A340,'2024-2023'!$B$3:$LN$4660,39,0),"")),"")</f>
        <v>0</v>
      </c>
      <c r="AL340">
        <f>IFERROR(VLOOKUP(A340,'2020-2019'!$B$3:$LN$466,'2020-2019'!$AM$1,0),"")</f>
        <v>10</v>
      </c>
      <c r="AM340">
        <f>IFERROR(VLOOKUP(A340,'2022-2021'!$B$3:$LN$4660,38,0),"")</f>
        <v>13061</v>
      </c>
      <c r="AN340">
        <f>IFERROR(VLOOKUP(A340,'2022-2021'!$B$3:$LN$4660,37,0),"")</f>
        <v>19423</v>
      </c>
      <c r="AO340">
        <f>IFERROR(VLOOKUP(A340,'2024-2023'!$B$3:$LN$4660,38,0),"")</f>
        <v>30470</v>
      </c>
      <c r="AP340">
        <f>IFERROR(VLOOKUP(A340,'2024-2023'!$B$3:$LN$4660,37,0),"")</f>
        <v>41100</v>
      </c>
      <c r="AQ340">
        <f>IFERROR((IFERROR(VLOOKUP(A340,'2020-2019'!$B$3:$LN$466,'2020-2019'!$BL$1,0),"")+IFERROR(VLOOKUP(A340,'2020-2019'!$B$3:$LN$466,'2020-2019'!$BV$1,0),"")),"")</f>
        <v>0</v>
      </c>
      <c r="AR340" s="5">
        <f t="shared" si="42"/>
        <v>25.259</v>
      </c>
      <c r="AS340" t="str">
        <f>IFERROR(VLOOKUP(A340,риски!$G$2:$H$642,2,0),"")</f>
        <v>низкий</v>
      </c>
      <c r="AT340" t="str">
        <f>IFERROR(VLOOKUP(A340,Реест!A409:$P$30000,15,0),"")</f>
        <v>AVANGARD66.PRO</v>
      </c>
      <c r="AU340" t="str">
        <f>IFERROR(VLOOKUP(A340,old!$A$3:$AU$2001,47,0),"")</f>
        <v>image383</v>
      </c>
      <c r="AV340" s="3">
        <f t="shared" si="43"/>
        <v>0</v>
      </c>
      <c r="AW340" t="str">
        <f t="shared" si="37"/>
        <v xml:space="preserve"> ООО ПКО «Авангард» зарегистрировано по адресу: 620014, Свердловская обл, г Екатеринбург, пр-кт Ленина, 24/8, 541. Генеральным директором является Каменский Сергей Игоревич. Рост доходов компании за 5 лет: 2525,9%. ФССП присвоил низкий уровень риска для данного ПКО.</v>
      </c>
      <c r="AX340" t="s">
        <v>22926</v>
      </c>
      <c r="AY340">
        <f>VLOOKUP(A340,'2024-2023'!$B$2:$NY$583,'2024-2023'!$BH$1,0)</f>
        <v>38681</v>
      </c>
      <c r="AZ340">
        <f>VLOOKUP(A340,'2024-2023'!$B$2:$NY$583,71,0)</f>
        <v>0</v>
      </c>
      <c r="BA340">
        <f>VLOOKUP(A340,'2024-2023'!$B$2:$NY$583,79,0)</f>
        <v>0</v>
      </c>
      <c r="BB340">
        <f t="shared" si="38"/>
        <v>0</v>
      </c>
      <c r="BC340" s="6">
        <f t="shared" si="39"/>
        <v>5.0518000000000001</v>
      </c>
      <c r="BD340" s="6">
        <f t="shared" si="40"/>
        <v>0.35157457607567194</v>
      </c>
      <c r="BE340" t="str">
        <f t="shared" si="41"/>
        <v>Малая фирма</v>
      </c>
    </row>
    <row r="341" spans="1:57">
      <c r="A341" s="10">
        <v>6450113735</v>
      </c>
      <c r="B341">
        <v>72</v>
      </c>
      <c r="C341" t="s">
        <v>2794</v>
      </c>
      <c r="D341">
        <v>6450113735</v>
      </c>
      <c r="E341" t="s">
        <v>14676</v>
      </c>
      <c r="F341" t="s">
        <v>14364</v>
      </c>
      <c r="G341" s="7">
        <v>44502</v>
      </c>
      <c r="H341">
        <v>4</v>
      </c>
      <c r="I341" t="s">
        <v>73</v>
      </c>
      <c r="J341" t="s">
        <v>5202</v>
      </c>
      <c r="K341" t="s">
        <v>5201</v>
      </c>
      <c r="L341" t="s">
        <v>2798</v>
      </c>
      <c r="M341">
        <f>VLOOKUP(D341,УК!$A$1:$B$599,2,0)/1000</f>
        <v>10</v>
      </c>
      <c r="R341" s="10" t="str">
        <f>IFERROR(IFERROR(VLOOKUP(A341,'2020-2019'!$B$3:$LN$466,108,0),"")+IFERROR(VLOOKUP(A341,'2020-2019'!$B$3:$LN$1000,91,0),""),"")</f>
        <v/>
      </c>
      <c r="S341" s="10">
        <f>IFERROR(IFERROR(VLOOKUP(A341,'2022-2021'!$B$3:$LN$1000,108,0),"")+IFERROR(VLOOKUP(A341,'2022-2021'!$B$3:$LN$1000,92,0),""),"")</f>
        <v>47328</v>
      </c>
      <c r="T341" s="10">
        <f>IFERROR(IFERROR(VLOOKUP(A341,'2022-2021'!$B$3:$LN$1000,107,0),"")+IFERROR(VLOOKUP(A341,'2022-2021'!$B$3:$LN$1000,91,0),""),"")</f>
        <v>109064</v>
      </c>
      <c r="U341" s="10">
        <f>IFERROR(IFERROR(VLOOKUP(A341,'2024-2023'!$B$3:$LN$1000,108,0),"")+IFERROR(VLOOKUP(A341,'2024-2023'!$B$3:$LN$1000,92,0),""),"")</f>
        <v>6136</v>
      </c>
      <c r="V341" s="10">
        <f>IFERROR(IFERROR(VLOOKUP(A341,'2024-2023'!$B$3:$LN$1000,107,0),"")+IFERROR(VLOOKUP(A341,'2024-2023'!$B$3:$LN$1000,91,0),""),"")</f>
        <v>25419</v>
      </c>
      <c r="W341" t="str">
        <f>IFERROR(IFERROR(VLOOKUP(A341,'2020-2019'!$B$3:$LN$4660,93,0),"")+IFERROR(VLOOKUP(A341,'2020-2019'!$B$3:$LN$4660,109,0),""),"")</f>
        <v/>
      </c>
      <c r="X341">
        <f>IFERROR(IFERROR(VLOOKUP(A341,'2022-2021'!$B$3:$LN$4660,94,0),"")+IFERROR(VLOOKUP(A341,'2022-2021'!$B$3:$LN$4660,110,0),""),"")</f>
        <v>103</v>
      </c>
      <c r="Y341">
        <f>IFERROR(IFERROR(VLOOKUP(A341,'2022-2021'!$B$3:$LN$4660,109,0),"")+IFERROR(VLOOKUP(A341,'2022-2021'!$B$3:$LN$4660,93,0),""),"")</f>
        <v>13205</v>
      </c>
      <c r="Z341">
        <f>IFERROR((IFERROR(VLOOKUP(A341,'2024-2023'!$B$3:$LN$4660,110,0),"")+IFERROR(VLOOKUP(A341,'2024-2023'!$B$3:$LN$4660,94,0),"")),"")</f>
        <v>4398</v>
      </c>
      <c r="AA341">
        <f>IFERROR((IFERROR(VLOOKUP(A341,'2024-2023'!$B$3:$LN$4660,93,0),"")+IFERROR(VLOOKUP(A341,'2024-2023'!$B$3:$LN$4660,109,0),"")),"")</f>
        <v>8040</v>
      </c>
      <c r="AB341" t="str">
        <f>IFERROR((IFERROR(VLOOKUP(A341,'2020-2019'!$B$3:$LN$466,'2020-2019'!$CV$1,0),"")),"")</f>
        <v/>
      </c>
      <c r="AC341">
        <f>IFERROR((IFERROR(VLOOKUP(A341,'2022-2021'!$B$3:$LN$4660,100,0),"")),"")</f>
        <v>47116</v>
      </c>
      <c r="AD341">
        <f>IFERROR((IFERROR(VLOOKUP(A341,'2022-2021'!$B$3:$LN$4660,99,0),"")),"")</f>
        <v>92359</v>
      </c>
      <c r="AE341">
        <f>IFERROR((IFERROR(VLOOKUP(A341,'2024-2023'!$B$3:$LN$4660,100,0),"")),"")</f>
        <v>1394</v>
      </c>
      <c r="AF341">
        <f>IFERROR(VLOOKUP(A341,'2024-2023'!$B$3:$LN$4660,99,0),"")</f>
        <v>13327</v>
      </c>
      <c r="AG341" t="str">
        <f>IFERROR((IFERROR(VLOOKUP(A341,'2020-2019'!$B$3:$LN$4660,'2020-2019'!$X$1,0),"")+IFERROR(VLOOKUP(A341,'2020-2019'!$B$3:$LN$4660,'2020-2019'!$AN$1,0),"")),"")</f>
        <v/>
      </c>
      <c r="AH341">
        <f>IFERROR((IFERROR(VLOOKUP(A341,'2022-2021'!$B$3:$LN$4660,24,0),"")+IFERROR(VLOOKUP(A341,'2022-2021'!$B$3:$LN$4660,40,0),"")),"")</f>
        <v>47</v>
      </c>
      <c r="AI341">
        <f>IFERROR((IFERROR(VLOOKUP(A341,'2022-2021'!$B$3:$LN$4660,23,0),"")+IFERROR(VLOOKUP(A341,'2022-2021'!$B$3:$LN$4660,39,0),"")),"")</f>
        <v>70472</v>
      </c>
      <c r="AJ341">
        <f>IFERROR((IFERROR(VLOOKUP(A341,'2024-2023'!$B$3:$LN$4660,24,0),"")+IFERROR(VLOOKUP(A341,'2024-2023'!$B$3:$LN$4660,40,0),"")),"")</f>
        <v>0</v>
      </c>
      <c r="AK341">
        <f>IFERROR((IFERROR(VLOOKUP(A341,'2024-2023'!$B$3:$LN$4660,23,0),"")+IFERROR(VLOOKUP(A341,'2024-2023'!$B$3:$LN$4660,39,0),"")),"")</f>
        <v>0</v>
      </c>
      <c r="AL341" t="str">
        <f>IFERROR(VLOOKUP(A341,'2020-2019'!$B$3:$LN$466,'2020-2019'!$AM$1,0),"")</f>
        <v/>
      </c>
      <c r="AM341">
        <f>IFERROR(VLOOKUP(A341,'2022-2021'!$B$3:$LN$4660,38,0),"")</f>
        <v>55127</v>
      </c>
      <c r="AN341">
        <f>IFERROR(VLOOKUP(A341,'2022-2021'!$B$3:$LN$4660,37,0),"")</f>
        <v>87423</v>
      </c>
      <c r="AO341">
        <f>IFERROR(VLOOKUP(A341,'2024-2023'!$B$3:$LN$4660,38,0),"")</f>
        <v>15211</v>
      </c>
      <c r="AP341">
        <f>IFERROR(VLOOKUP(A341,'2024-2023'!$B$3:$LN$4660,37,0),"")</f>
        <v>27714</v>
      </c>
      <c r="AQ341" t="str">
        <f>IFERROR((IFERROR(VLOOKUP(A341,'2020-2019'!$B$3:$LN$466,'2020-2019'!$BL$1,0),"")+IFERROR(VLOOKUP(A341,'2020-2019'!$B$3:$LN$466,'2020-2019'!$BV$1,0),"")),"")</f>
        <v/>
      </c>
      <c r="AR341" s="5">
        <f t="shared" si="42"/>
        <v>0.53700000000000003</v>
      </c>
      <c r="AS341" t="str">
        <f>IFERROR(VLOOKUP(A341,риски!$G$2:$H$642,2,0),"")</f>
        <v>низкий</v>
      </c>
      <c r="AT341" t="str">
        <f>IFERROR(VLOOKUP(A341,Реест!A410:$P$30000,15,0),"")</f>
        <v>Llc-idc.ru</v>
      </c>
      <c r="AU341" t="str">
        <f>IFERROR(VLOOKUP(A341,old!$A$3:$AU$2001,47,0),"")</f>
        <v>image385</v>
      </c>
      <c r="AV341" s="3">
        <f t="shared" si="43"/>
        <v>0</v>
      </c>
      <c r="AW341" t="str">
        <f t="shared" si="37"/>
        <v xml:space="preserve"> ООО ПКО «МДЦ» зарегистрировано по адресу: 410031, Саратовская Область, г.о. Город Саратов, г Саратов, ул Комсомольская, дом 52. Генеральным директором является Ладнюк Илья Олегович. Рост доходов компании за 5 лет: 53,7%. ФССП присвоил низкий уровень риска для данного ПКО.</v>
      </c>
      <c r="AX341" t="s">
        <v>22932</v>
      </c>
      <c r="AY341">
        <f>VLOOKUP(A341,'2024-2023'!$B$2:$NY$583,'2024-2023'!$BH$1,0)</f>
        <v>15158</v>
      </c>
      <c r="AZ341">
        <f>VLOOKUP(A341,'2024-2023'!$B$2:$NY$583,71,0)</f>
        <v>0</v>
      </c>
      <c r="BA341">
        <f>VLOOKUP(A341,'2024-2023'!$B$2:$NY$583,79,0)</f>
        <v>0</v>
      </c>
      <c r="BB341">
        <f t="shared" si="38"/>
        <v>0</v>
      </c>
      <c r="BC341" s="6">
        <f t="shared" si="39"/>
        <v>0.10740000000000001</v>
      </c>
      <c r="BD341" s="6">
        <f t="shared" si="40"/>
        <v>0.52429285180376883</v>
      </c>
      <c r="BE341" t="str">
        <f t="shared" si="41"/>
        <v>Малая фирма</v>
      </c>
    </row>
    <row r="342" spans="1:57">
      <c r="A342" s="10">
        <v>6102064540</v>
      </c>
      <c r="B342">
        <v>414</v>
      </c>
      <c r="C342" t="s">
        <v>14594</v>
      </c>
      <c r="D342">
        <v>6102064540</v>
      </c>
      <c r="E342" t="s">
        <v>14677</v>
      </c>
      <c r="F342" t="s">
        <v>14595</v>
      </c>
      <c r="G342" s="7">
        <v>42810</v>
      </c>
      <c r="H342">
        <v>9</v>
      </c>
      <c r="I342" t="s">
        <v>73</v>
      </c>
      <c r="J342" t="s">
        <v>20726</v>
      </c>
      <c r="K342" t="s">
        <v>5192</v>
      </c>
      <c r="L342" t="s">
        <v>8939</v>
      </c>
      <c r="M342">
        <f>VLOOKUP(D342,УК!$A$1:$B$599,2,0)/1000</f>
        <v>20</v>
      </c>
      <c r="R342" s="10">
        <f>IFERROR(IFERROR(VLOOKUP(A342,'2020-2019'!$B$3:$LN$466,108,0),"")+IFERROR(VLOOKUP(A342,'2020-2019'!$B$3:$LN$1000,91,0),""),"")</f>
        <v>0</v>
      </c>
      <c r="S342" s="10">
        <f>IFERROR(IFERROR(VLOOKUP(A342,'2022-2021'!$B$3:$LN$1000,108,0),"")+IFERROR(VLOOKUP(A342,'2022-2021'!$B$3:$LN$1000,92,0),""),"")</f>
        <v>666</v>
      </c>
      <c r="T342" s="10">
        <f>IFERROR(IFERROR(VLOOKUP(A342,'2022-2021'!$B$3:$LN$1000,107,0),"")+IFERROR(VLOOKUP(A342,'2022-2021'!$B$3:$LN$1000,91,0),""),"")</f>
        <v>823</v>
      </c>
      <c r="U342" s="10">
        <f>IFERROR(IFERROR(VLOOKUP(A342,'2024-2023'!$B$3:$LN$1000,108,0),"")+IFERROR(VLOOKUP(A342,'2024-2023'!$B$3:$LN$1000,92,0),""),"")</f>
        <v>3314</v>
      </c>
      <c r="V342" s="10">
        <f>IFERROR(IFERROR(VLOOKUP(A342,'2024-2023'!$B$3:$LN$1000,107,0),"")+IFERROR(VLOOKUP(A342,'2024-2023'!$B$3:$LN$1000,91,0),""),"")</f>
        <v>27919</v>
      </c>
      <c r="W342">
        <f>IFERROR(IFERROR(VLOOKUP(A342,'2020-2019'!$B$3:$LN$4660,93,0),"")+IFERROR(VLOOKUP(A342,'2020-2019'!$B$3:$LN$4660,109,0),""),"")</f>
        <v>1</v>
      </c>
      <c r="X342">
        <f>IFERROR(IFERROR(VLOOKUP(A342,'2022-2021'!$B$3:$LN$4660,94,0),"")+IFERROR(VLOOKUP(A342,'2022-2021'!$B$3:$LN$4660,110,0),""),"")</f>
        <v>392</v>
      </c>
      <c r="Y342">
        <f>IFERROR(IFERROR(VLOOKUP(A342,'2022-2021'!$B$3:$LN$4660,109,0),"")+IFERROR(VLOOKUP(A342,'2022-2021'!$B$3:$LN$4660,93,0),""),"")</f>
        <v>162</v>
      </c>
      <c r="Z342">
        <f>IFERROR((IFERROR(VLOOKUP(A342,'2024-2023'!$B$3:$LN$4660,110,0),"")+IFERROR(VLOOKUP(A342,'2024-2023'!$B$3:$LN$4660,94,0),"")),"")</f>
        <v>212</v>
      </c>
      <c r="AA342">
        <f>IFERROR((IFERROR(VLOOKUP(A342,'2024-2023'!$B$3:$LN$4660,93,0),"")+IFERROR(VLOOKUP(A342,'2024-2023'!$B$3:$LN$4660,109,0),"")),"")</f>
        <v>20433</v>
      </c>
      <c r="AB342">
        <f>IFERROR((IFERROR(VLOOKUP(A342,'2020-2019'!$B$3:$LN$466,'2020-2019'!$CV$1,0),"")),"")</f>
        <v>-2</v>
      </c>
      <c r="AC342">
        <f>IFERROR((IFERROR(VLOOKUP(A342,'2022-2021'!$B$3:$LN$4660,100,0),"")),"")</f>
        <v>256</v>
      </c>
      <c r="AD342">
        <f>IFERROR((IFERROR(VLOOKUP(A342,'2022-2021'!$B$3:$LN$4660,99,0),"")),"")</f>
        <v>602</v>
      </c>
      <c r="AE342">
        <f>IFERROR((IFERROR(VLOOKUP(A342,'2024-2023'!$B$3:$LN$4660,100,0),"")),"")</f>
        <v>2943</v>
      </c>
      <c r="AF342">
        <f>IFERROR(VLOOKUP(A342,'2024-2023'!$B$3:$LN$4660,99,0),"")</f>
        <v>1536</v>
      </c>
      <c r="AG342">
        <f>IFERROR((IFERROR(VLOOKUP(A342,'2020-2019'!$B$3:$LN$4660,'2020-2019'!$X$1,0),"")+IFERROR(VLOOKUP(A342,'2020-2019'!$B$3:$LN$4660,'2020-2019'!$AN$1,0),"")),"")</f>
        <v>0</v>
      </c>
      <c r="AH342">
        <f>IFERROR((IFERROR(VLOOKUP(A342,'2022-2021'!$B$3:$LN$4660,24,0),"")+IFERROR(VLOOKUP(A342,'2022-2021'!$B$3:$LN$4660,40,0),"")),"")</f>
        <v>0</v>
      </c>
      <c r="AI342">
        <f>IFERROR((IFERROR(VLOOKUP(A342,'2022-2021'!$B$3:$LN$4660,23,0),"")+IFERROR(VLOOKUP(A342,'2022-2021'!$B$3:$LN$4660,39,0),"")),"")</f>
        <v>0</v>
      </c>
      <c r="AJ342">
        <f>IFERROR((IFERROR(VLOOKUP(A342,'2024-2023'!$B$3:$LN$4660,24,0),"")+IFERROR(VLOOKUP(A342,'2024-2023'!$B$3:$LN$4660,40,0),"")),"")</f>
        <v>0</v>
      </c>
      <c r="AK342">
        <f>IFERROR((IFERROR(VLOOKUP(A342,'2024-2023'!$B$3:$LN$4660,23,0),"")+IFERROR(VLOOKUP(A342,'2024-2023'!$B$3:$LN$4660,39,0),"")),"")</f>
        <v>0</v>
      </c>
      <c r="AL342">
        <f>IFERROR(VLOOKUP(A342,'2020-2019'!$B$3:$LN$466,'2020-2019'!$AM$1,0),"")</f>
        <v>105310</v>
      </c>
      <c r="AM342">
        <f>IFERROR(VLOOKUP(A342,'2022-2021'!$B$3:$LN$4660,38,0),"")</f>
        <v>106040</v>
      </c>
      <c r="AN342">
        <f>IFERROR(VLOOKUP(A342,'2022-2021'!$B$3:$LN$4660,37,0),"")</f>
        <v>112102</v>
      </c>
      <c r="AO342">
        <f>IFERROR(VLOOKUP(A342,'2024-2023'!$B$3:$LN$4660,38,0),"")</f>
        <v>117850</v>
      </c>
      <c r="AP342">
        <f>IFERROR(VLOOKUP(A342,'2024-2023'!$B$3:$LN$4660,37,0),"")</f>
        <v>114422</v>
      </c>
      <c r="AQ342">
        <f>IFERROR((IFERROR(VLOOKUP(A342,'2020-2019'!$B$3:$LN$466,'2020-2019'!$BL$1,0),"")+IFERROR(VLOOKUP(A342,'2020-2019'!$B$3:$LN$466,'2020-2019'!$BV$1,0),"")),"")</f>
        <v>59990</v>
      </c>
      <c r="AR342" s="5">
        <f t="shared" si="42"/>
        <v>41.92</v>
      </c>
      <c r="AS342" t="str">
        <f>IFERROR(VLOOKUP(A342,риски!$G$2:$H$642,2,0),"")</f>
        <v>низкий</v>
      </c>
      <c r="AT342" t="str">
        <f>IFERROR(VLOOKUP(A342,Реест!A411:$P$30000,15,0),"")</f>
        <v>cps-pko.ru</v>
      </c>
      <c r="AU342" t="str">
        <f>IFERROR(VLOOKUP(A342,old!$A$3:$AU$2001,47,0),"")</f>
        <v>image386</v>
      </c>
      <c r="AV342" s="3" t="str">
        <f t="shared" si="43"/>
        <v/>
      </c>
      <c r="AW342" t="str">
        <f t="shared" si="37"/>
        <v xml:space="preserve"> ООО « ПКО ЦПС» зарегистрировано по адресу: 344065, Ростовская область, г Ростов-на-Дону, ул Троллейбусная, зд. 24/2в, офис 816. Генеральным директором является Лыткин Иван Александрович. Рост доходов компании за 5 лет: 4192%. Объем заемных средств компании на конец 2024 года: 59990 тыс. руб. ФССП присвоил низкий уровень риска для данного ПКО.</v>
      </c>
      <c r="AX342" t="s">
        <v>22920</v>
      </c>
      <c r="AY342">
        <f>VLOOKUP(A342,'2024-2023'!$B$2:$NY$583,'2024-2023'!$BH$1,0)</f>
        <v>27254</v>
      </c>
      <c r="AZ342">
        <f>VLOOKUP(A342,'2024-2023'!$B$2:$NY$583,71,0)</f>
        <v>0</v>
      </c>
      <c r="BA342">
        <f>VLOOKUP(A342,'2024-2023'!$B$2:$NY$583,79,0)</f>
        <v>0</v>
      </c>
      <c r="BB342">
        <f t="shared" si="38"/>
        <v>0</v>
      </c>
      <c r="BC342" s="6">
        <f t="shared" si="39"/>
        <v>8.3840000000000003</v>
      </c>
      <c r="BD342" s="6">
        <f t="shared" si="40"/>
        <v>5.5016297145313225E-2</v>
      </c>
      <c r="BE342" t="str">
        <f t="shared" si="41"/>
        <v>Малая фирма</v>
      </c>
    </row>
    <row r="343" spans="1:57">
      <c r="A343" s="10">
        <v>3443147600</v>
      </c>
      <c r="B343">
        <v>459</v>
      </c>
      <c r="C343" t="s">
        <v>2808</v>
      </c>
      <c r="D343">
        <v>3443147600</v>
      </c>
      <c r="E343" t="s">
        <v>14678</v>
      </c>
      <c r="F343" t="s">
        <v>14365</v>
      </c>
      <c r="G343" s="7">
        <v>45267</v>
      </c>
      <c r="H343">
        <v>2</v>
      </c>
      <c r="I343" t="s">
        <v>73</v>
      </c>
      <c r="J343" t="s">
        <v>6270</v>
      </c>
      <c r="K343" t="s">
        <v>6269</v>
      </c>
      <c r="L343" t="s">
        <v>8942</v>
      </c>
      <c r="M343">
        <f>VLOOKUP(D343,УК!$A$1:$B$599,2,0)/1000</f>
        <v>10</v>
      </c>
      <c r="R343" s="10" t="str">
        <f>IFERROR(IFERROR(VLOOKUP(A343,'2020-2019'!$B$3:$LN$466,108,0),"")+IFERROR(VLOOKUP(A343,'2020-2019'!$B$3:$LN$1000,91,0),""),"")</f>
        <v/>
      </c>
      <c r="S343" s="10">
        <f>IFERROR(IFERROR(VLOOKUP(A343,'2022-2021'!$B$3:$LN$1000,108,0),"")+IFERROR(VLOOKUP(A343,'2022-2021'!$B$3:$LN$1000,92,0),""),"")</f>
        <v>0</v>
      </c>
      <c r="T343" s="10">
        <f>IFERROR(IFERROR(VLOOKUP(A343,'2022-2021'!$B$3:$LN$1000,107,0),"")+IFERROR(VLOOKUP(A343,'2022-2021'!$B$3:$LN$1000,91,0),""),"")</f>
        <v>13467</v>
      </c>
      <c r="U343" s="10">
        <f>IFERROR(IFERROR(VLOOKUP(A343,'2024-2023'!$B$3:$LN$1000,108,0),"")+IFERROR(VLOOKUP(A343,'2024-2023'!$B$3:$LN$1000,92,0),""),"")</f>
        <v>269</v>
      </c>
      <c r="V343" s="10">
        <f>IFERROR(IFERROR(VLOOKUP(A343,'2024-2023'!$B$3:$LN$1000,107,0),"")+IFERROR(VLOOKUP(A343,'2024-2023'!$B$3:$LN$1000,91,0),""),"")</f>
        <v>0</v>
      </c>
      <c r="W343" t="str">
        <f>IFERROR(IFERROR(VLOOKUP(A343,'2020-2019'!$B$3:$LN$4660,93,0),"")+IFERROR(VLOOKUP(A343,'2020-2019'!$B$3:$LN$4660,109,0),""),"")</f>
        <v/>
      </c>
      <c r="X343">
        <f>IFERROR(IFERROR(VLOOKUP(A343,'2022-2021'!$B$3:$LN$4660,94,0),"")+IFERROR(VLOOKUP(A343,'2022-2021'!$B$3:$LN$4660,110,0),""),"")</f>
        <v>0</v>
      </c>
      <c r="Y343">
        <f>IFERROR(IFERROR(VLOOKUP(A343,'2022-2021'!$B$3:$LN$4660,109,0),"")+IFERROR(VLOOKUP(A343,'2022-2021'!$B$3:$LN$4660,93,0),""),"")</f>
        <v>11890</v>
      </c>
      <c r="Z343">
        <f>IFERROR((IFERROR(VLOOKUP(A343,'2024-2023'!$B$3:$LN$4660,110,0),"")+IFERROR(VLOOKUP(A343,'2024-2023'!$B$3:$LN$4660,94,0),"")),"")</f>
        <v>79</v>
      </c>
      <c r="AA343">
        <f>IFERROR((IFERROR(VLOOKUP(A343,'2024-2023'!$B$3:$LN$4660,93,0),"")+IFERROR(VLOOKUP(A343,'2024-2023'!$B$3:$LN$4660,109,0),"")),"")</f>
        <v>38</v>
      </c>
      <c r="AB343" t="str">
        <f>IFERROR((IFERROR(VLOOKUP(A343,'2020-2019'!$B$3:$LN$466,'2020-2019'!$CV$1,0),"")),"")</f>
        <v/>
      </c>
      <c r="AC343">
        <f>IFERROR((IFERROR(VLOOKUP(A343,'2022-2021'!$B$3:$LN$4660,100,0),"")),"")</f>
        <v>0</v>
      </c>
      <c r="AD343">
        <f>IFERROR((IFERROR(VLOOKUP(A343,'2022-2021'!$B$3:$LN$4660,99,0),"")),"")</f>
        <v>761</v>
      </c>
      <c r="AE343">
        <f>IFERROR((IFERROR(VLOOKUP(A343,'2024-2023'!$B$3:$LN$4660,100,0),"")),"")</f>
        <v>174</v>
      </c>
      <c r="AF343">
        <f>IFERROR(VLOOKUP(A343,'2024-2023'!$B$3:$LN$4660,99,0),"")</f>
        <v>-87</v>
      </c>
      <c r="AG343" t="str">
        <f>IFERROR((IFERROR(VLOOKUP(A343,'2020-2019'!$B$3:$LN$4660,'2020-2019'!$X$1,0),"")+IFERROR(VLOOKUP(A343,'2020-2019'!$B$3:$LN$4660,'2020-2019'!$AN$1,0),"")),"")</f>
        <v/>
      </c>
      <c r="AH343">
        <f>IFERROR((IFERROR(VLOOKUP(A343,'2022-2021'!$B$3:$LN$4660,24,0),"")+IFERROR(VLOOKUP(A343,'2022-2021'!$B$3:$LN$4660,40,0),"")),"")</f>
        <v>0</v>
      </c>
      <c r="AI343">
        <f>IFERROR((IFERROR(VLOOKUP(A343,'2022-2021'!$B$3:$LN$4660,23,0),"")+IFERROR(VLOOKUP(A343,'2022-2021'!$B$3:$LN$4660,39,0),"")),"")</f>
        <v>0</v>
      </c>
      <c r="AJ343">
        <f>IFERROR((IFERROR(VLOOKUP(A343,'2024-2023'!$B$3:$LN$4660,24,0),"")+IFERROR(VLOOKUP(A343,'2024-2023'!$B$3:$LN$4660,40,0),"")),"")</f>
        <v>0</v>
      </c>
      <c r="AK343">
        <f>IFERROR((IFERROR(VLOOKUP(A343,'2024-2023'!$B$3:$LN$4660,23,0),"")+IFERROR(VLOOKUP(A343,'2024-2023'!$B$3:$LN$4660,39,0),"")),"")</f>
        <v>0</v>
      </c>
      <c r="AL343" t="str">
        <f>IFERROR(VLOOKUP(A343,'2020-2019'!$B$3:$LN$466,'2020-2019'!$AM$1,0),"")</f>
        <v/>
      </c>
      <c r="AM343">
        <f>IFERROR(VLOOKUP(A343,'2022-2021'!$B$3:$LN$4660,38,0),"")</f>
        <v>587</v>
      </c>
      <c r="AN343">
        <f>IFERROR(VLOOKUP(A343,'2022-2021'!$B$3:$LN$4660,37,0),"")</f>
        <v>9341</v>
      </c>
      <c r="AO343">
        <f>IFERROR(VLOOKUP(A343,'2024-2023'!$B$3:$LN$4660,38,0),"")</f>
        <v>14822</v>
      </c>
      <c r="AP343">
        <f>IFERROR(VLOOKUP(A343,'2024-2023'!$B$3:$LN$4660,37,0),"")</f>
        <v>35742</v>
      </c>
      <c r="AQ343" t="str">
        <f>IFERROR((IFERROR(VLOOKUP(A343,'2020-2019'!$B$3:$LN$466,'2020-2019'!$BL$1,0),"")+IFERROR(VLOOKUP(A343,'2020-2019'!$B$3:$LN$466,'2020-2019'!$BV$1,0),"")),"")</f>
        <v/>
      </c>
      <c r="AR343" s="5">
        <f t="shared" si="42"/>
        <v>0</v>
      </c>
      <c r="AS343" t="str">
        <f>IFERROR(VLOOKUP(A343,риски!$G$2:$H$642,2,0),"")</f>
        <v>низкий</v>
      </c>
      <c r="AT343" t="str">
        <f>IFERROR(VLOOKUP(A343,Реест!A412:$P$30000,15,0),"")</f>
        <v>arriars.ru</v>
      </c>
      <c r="AU343" t="str">
        <f>IFERROR(VLOOKUP(A343,old!$A$3:$AU$2001,47,0),"")</f>
        <v>image1001</v>
      </c>
      <c r="AV343" s="3" t="str">
        <f t="shared" si="43"/>
        <v/>
      </c>
      <c r="AW343" t="str">
        <f t="shared" si="37"/>
        <v xml:space="preserve"> ООО «ПКО «АРРИАРС» зарегистрировано по адресу: 400075, Волгоградская обл, г.о. город-герой Волгоград, г Волгоград, ул Историческая, д. 181,  3.5, . Генеральным директором является Казаков Олег Олегович. ФССП присвоил низкий уровень риска для данного ПКО.</v>
      </c>
      <c r="AX343" t="s">
        <v>22940</v>
      </c>
      <c r="AY343">
        <f>VLOOKUP(A343,'2024-2023'!$B$2:$NY$583,'2024-2023'!$BH$1,0)</f>
        <v>70</v>
      </c>
      <c r="AZ343">
        <f>VLOOKUP(A343,'2024-2023'!$B$2:$NY$583,71,0)</f>
        <v>0</v>
      </c>
      <c r="BA343">
        <f>VLOOKUP(A343,'2024-2023'!$B$2:$NY$583,79,0)</f>
        <v>0</v>
      </c>
      <c r="BB343">
        <f t="shared" si="38"/>
        <v>0</v>
      </c>
      <c r="BC343" s="6">
        <f t="shared" si="39"/>
        <v>0</v>
      </c>
      <c r="BD343" s="6" t="str">
        <f t="shared" si="40"/>
        <v>-</v>
      </c>
      <c r="BE343" t="str">
        <f t="shared" si="41"/>
        <v>Малая фирма</v>
      </c>
    </row>
    <row r="344" spans="1:57">
      <c r="A344" s="10">
        <v>2130228345</v>
      </c>
      <c r="B344">
        <v>420</v>
      </c>
      <c r="C344" t="s">
        <v>2814</v>
      </c>
      <c r="D344">
        <v>2130228345</v>
      </c>
      <c r="E344" t="s">
        <v>14679</v>
      </c>
      <c r="F344" t="s">
        <v>14366</v>
      </c>
      <c r="G344" s="7">
        <v>44490</v>
      </c>
      <c r="H344">
        <v>4</v>
      </c>
      <c r="I344" t="s">
        <v>73</v>
      </c>
      <c r="J344" t="s">
        <v>23430</v>
      </c>
      <c r="K344" t="s">
        <v>5396</v>
      </c>
      <c r="L344" t="s">
        <v>8945</v>
      </c>
      <c r="M344">
        <f>VLOOKUP(D344,УК!$A$1:$B$599,2,0)/1000</f>
        <v>15.455</v>
      </c>
      <c r="R344" s="10" t="str">
        <f>IFERROR(IFERROR(VLOOKUP(A344,'2020-2019'!$B$3:$LN$466,108,0),"")+IFERROR(VLOOKUP(A344,'2020-2019'!$B$3:$LN$1000,91,0),""),"")</f>
        <v/>
      </c>
      <c r="S344" s="10">
        <f>IFERROR(IFERROR(VLOOKUP(A344,'2022-2021'!$B$3:$LN$1000,108,0),"")+IFERROR(VLOOKUP(A344,'2022-2021'!$B$3:$LN$1000,92,0),""),"")</f>
        <v>0</v>
      </c>
      <c r="T344" s="10">
        <f>IFERROR(IFERROR(VLOOKUP(A344,'2022-2021'!$B$3:$LN$1000,107,0),"")+IFERROR(VLOOKUP(A344,'2022-2021'!$B$3:$LN$1000,91,0),""),"")</f>
        <v>204</v>
      </c>
      <c r="U344" s="10">
        <f>IFERROR(IFERROR(VLOOKUP(A344,'2024-2023'!$B$3:$LN$1000,108,0),"")+IFERROR(VLOOKUP(A344,'2024-2023'!$B$3:$LN$1000,92,0),""),"")</f>
        <v>2837</v>
      </c>
      <c r="V344" s="10">
        <f>IFERROR(IFERROR(VLOOKUP(A344,'2024-2023'!$B$3:$LN$1000,107,0),"")+IFERROR(VLOOKUP(A344,'2024-2023'!$B$3:$LN$1000,91,0),""),"")</f>
        <v>6083</v>
      </c>
      <c r="W344" t="str">
        <f>IFERROR(IFERROR(VLOOKUP(A344,'2020-2019'!$B$3:$LN$4660,93,0),"")+IFERROR(VLOOKUP(A344,'2020-2019'!$B$3:$LN$4660,109,0),""),"")</f>
        <v/>
      </c>
      <c r="X344">
        <f>IFERROR(IFERROR(VLOOKUP(A344,'2022-2021'!$B$3:$LN$4660,94,0),"")+IFERROR(VLOOKUP(A344,'2022-2021'!$B$3:$LN$4660,110,0),""),"")</f>
        <v>0</v>
      </c>
      <c r="Y344">
        <f>IFERROR(IFERROR(VLOOKUP(A344,'2022-2021'!$B$3:$LN$4660,109,0),"")+IFERROR(VLOOKUP(A344,'2022-2021'!$B$3:$LN$4660,93,0),""),"")</f>
        <v>168</v>
      </c>
      <c r="Z344">
        <f>IFERROR((IFERROR(VLOOKUP(A344,'2024-2023'!$B$3:$LN$4660,110,0),"")+IFERROR(VLOOKUP(A344,'2024-2023'!$B$3:$LN$4660,94,0),"")),"")</f>
        <v>2448</v>
      </c>
      <c r="AA344">
        <f>IFERROR((IFERROR(VLOOKUP(A344,'2024-2023'!$B$3:$LN$4660,93,0),"")+IFERROR(VLOOKUP(A344,'2024-2023'!$B$3:$LN$4660,109,0),"")),"")</f>
        <v>5369</v>
      </c>
      <c r="AB344" t="str">
        <f>IFERROR((IFERROR(VLOOKUP(A344,'2020-2019'!$B$3:$LN$466,'2020-2019'!$CV$1,0),"")),"")</f>
        <v/>
      </c>
      <c r="AC344">
        <f>IFERROR((IFERROR(VLOOKUP(A344,'2022-2021'!$B$3:$LN$4660,100,0),"")),"")</f>
        <v>0</v>
      </c>
      <c r="AD344">
        <f>IFERROR((IFERROR(VLOOKUP(A344,'2022-2021'!$B$3:$LN$4660,99,0),"")),"")</f>
        <v>24</v>
      </c>
      <c r="AE344">
        <f>IFERROR((IFERROR(VLOOKUP(A344,'2024-2023'!$B$3:$LN$4660,100,0),"")),"")</f>
        <v>219</v>
      </c>
      <c r="AF344">
        <f>IFERROR(VLOOKUP(A344,'2024-2023'!$B$3:$LN$4660,99,0),"")</f>
        <v>502</v>
      </c>
      <c r="AG344" t="str">
        <f>IFERROR((IFERROR(VLOOKUP(A344,'2020-2019'!$B$3:$LN$4660,'2020-2019'!$X$1,0),"")+IFERROR(VLOOKUP(A344,'2020-2019'!$B$3:$LN$4660,'2020-2019'!$AN$1,0),"")),"")</f>
        <v/>
      </c>
      <c r="AH344">
        <f>IFERROR((IFERROR(VLOOKUP(A344,'2022-2021'!$B$3:$LN$4660,24,0),"")+IFERROR(VLOOKUP(A344,'2022-2021'!$B$3:$LN$4660,40,0),"")),"")</f>
        <v>0</v>
      </c>
      <c r="AI344">
        <f>IFERROR((IFERROR(VLOOKUP(A344,'2022-2021'!$B$3:$LN$4660,23,0),"")+IFERROR(VLOOKUP(A344,'2022-2021'!$B$3:$LN$4660,39,0),"")),"")</f>
        <v>0</v>
      </c>
      <c r="AJ344">
        <f>IFERROR((IFERROR(VLOOKUP(A344,'2024-2023'!$B$3:$LN$4660,24,0),"")+IFERROR(VLOOKUP(A344,'2024-2023'!$B$3:$LN$4660,40,0),"")),"")</f>
        <v>0</v>
      </c>
      <c r="AK344">
        <f>IFERROR((IFERROR(VLOOKUP(A344,'2024-2023'!$B$3:$LN$4660,23,0),"")+IFERROR(VLOOKUP(A344,'2024-2023'!$B$3:$LN$4660,39,0),"")),"")</f>
        <v>0</v>
      </c>
      <c r="AL344" t="str">
        <f>IFERROR(VLOOKUP(A344,'2020-2019'!$B$3:$LN$466,'2020-2019'!$AM$1,0),"")</f>
        <v/>
      </c>
      <c r="AM344">
        <f>IFERROR(VLOOKUP(A344,'2022-2021'!$B$3:$LN$4660,38,0),"")</f>
        <v>26308</v>
      </c>
      <c r="AN344">
        <f>IFERROR(VLOOKUP(A344,'2022-2021'!$B$3:$LN$4660,37,0),"")</f>
        <v>13188</v>
      </c>
      <c r="AO344">
        <f>IFERROR(VLOOKUP(A344,'2024-2023'!$B$3:$LN$4660,38,0),"")</f>
        <v>23501</v>
      </c>
      <c r="AP344">
        <f>IFERROR(VLOOKUP(A344,'2024-2023'!$B$3:$LN$4660,37,0),"")</f>
        <v>21663</v>
      </c>
      <c r="AQ344" t="str">
        <f>IFERROR((IFERROR(VLOOKUP(A344,'2020-2019'!$B$3:$LN$466,'2020-2019'!$BL$1,0),"")+IFERROR(VLOOKUP(A344,'2020-2019'!$B$3:$LN$466,'2020-2019'!$BV$1,0),"")),"")</f>
        <v/>
      </c>
      <c r="AR344" s="5">
        <f t="shared" si="42"/>
        <v>29.818999999999999</v>
      </c>
      <c r="AS344" t="str">
        <f>IFERROR(VLOOKUP(A344,риски!$G$2:$H$642,2,0),"")</f>
        <v>низкий</v>
      </c>
      <c r="AT344" t="str">
        <f>IFERROR(VLOOKUP(A344,Реест!A413:$P$30000,15,0),"")</f>
        <v>collectvolga.ru</v>
      </c>
      <c r="AU344" t="str">
        <f>IFERROR(VLOOKUP(A344,old!$A$3:$AU$2001,47,0),"")</f>
        <v>image387</v>
      </c>
      <c r="AV344" s="3" t="str">
        <f t="shared" si="43"/>
        <v/>
      </c>
      <c r="AW344" t="str">
        <f t="shared" si="37"/>
        <v xml:space="preserve"> ООО ПКО «Волга» зарегистрировано по адресу: Чувашская Республика - Чувашия, г.о. город Чебоксары, г. Чебоксары, ул. Текстильщиков, зд. 8, ОФИС 216, 428000. Генеральным директором является Быков Александр Вениаминович. Рост доходов компании за 5 лет: 2981,9%. ФССП присвоил низкий уровень риска для данного ПКО.</v>
      </c>
      <c r="AX344" t="s">
        <v>22943</v>
      </c>
      <c r="AY344">
        <f>VLOOKUP(A344,'2024-2023'!$B$2:$NY$583,'2024-2023'!$BH$1,0)</f>
        <v>760</v>
      </c>
      <c r="AZ344">
        <f>VLOOKUP(A344,'2024-2023'!$B$2:$NY$583,71,0)</f>
        <v>0</v>
      </c>
      <c r="BA344">
        <f>VLOOKUP(A344,'2024-2023'!$B$2:$NY$583,79,0)</f>
        <v>21039</v>
      </c>
      <c r="BB344">
        <f t="shared" si="38"/>
        <v>27.682894736842105</v>
      </c>
      <c r="BC344" s="6">
        <f t="shared" si="39"/>
        <v>5.9638</v>
      </c>
      <c r="BD344" s="6">
        <f t="shared" si="40"/>
        <v>8.2525069866842021E-2</v>
      </c>
      <c r="BE344" t="str">
        <f t="shared" si="41"/>
        <v>Малая фирма</v>
      </c>
    </row>
    <row r="345" spans="1:57">
      <c r="A345" s="10">
        <v>4632281610</v>
      </c>
      <c r="B345">
        <v>51</v>
      </c>
      <c r="C345" t="s">
        <v>2821</v>
      </c>
      <c r="D345">
        <v>4632281610</v>
      </c>
      <c r="E345" t="s">
        <v>14680</v>
      </c>
      <c r="F345" t="s">
        <v>14367</v>
      </c>
      <c r="G345" s="7">
        <v>44347</v>
      </c>
      <c r="H345">
        <v>5</v>
      </c>
      <c r="I345" t="s">
        <v>73</v>
      </c>
      <c r="J345" t="s">
        <v>21251</v>
      </c>
      <c r="K345" t="s">
        <v>21251</v>
      </c>
      <c r="L345" t="s">
        <v>8948</v>
      </c>
      <c r="M345">
        <f>VLOOKUP(D345,УК!$A$1:$B$599,2,0)/1000</f>
        <v>10000</v>
      </c>
      <c r="R345" s="10" t="str">
        <f>IFERROR(IFERROR(VLOOKUP(A345,'2020-2019'!$B$3:$LN$466,108,0),"")+IFERROR(VLOOKUP(A345,'2020-2019'!$B$3:$LN$1000,91,0),""),"")</f>
        <v/>
      </c>
      <c r="S345" s="10">
        <f>IFERROR(IFERROR(VLOOKUP(A345,'2022-2021'!$B$3:$LN$1000,108,0),"")+IFERROR(VLOOKUP(A345,'2022-2021'!$B$3:$LN$1000,92,0),""),"")</f>
        <v>1000</v>
      </c>
      <c r="T345" s="10">
        <f>IFERROR(IFERROR(VLOOKUP(A345,'2022-2021'!$B$3:$LN$1000,107,0),"")+IFERROR(VLOOKUP(A345,'2022-2021'!$B$3:$LN$1000,91,0),""),"")</f>
        <v>256633</v>
      </c>
      <c r="U345" s="10">
        <f>IFERROR(IFERROR(VLOOKUP(A345,'2024-2023'!$B$3:$LN$1000,108,0),"")+IFERROR(VLOOKUP(A345,'2024-2023'!$B$3:$LN$1000,92,0),""),"")</f>
        <v>496104</v>
      </c>
      <c r="V345" s="10">
        <f>IFERROR(IFERROR(VLOOKUP(A345,'2024-2023'!$B$3:$LN$1000,107,0),"")+IFERROR(VLOOKUP(A345,'2024-2023'!$B$3:$LN$1000,91,0),""),"")</f>
        <v>51185</v>
      </c>
      <c r="W345" t="str">
        <f>IFERROR(IFERROR(VLOOKUP(A345,'2020-2019'!$B$3:$LN$4660,93,0),"")+IFERROR(VLOOKUP(A345,'2020-2019'!$B$3:$LN$4660,109,0),""),"")</f>
        <v/>
      </c>
      <c r="X345">
        <f>IFERROR(IFERROR(VLOOKUP(A345,'2022-2021'!$B$3:$LN$4660,94,0),"")+IFERROR(VLOOKUP(A345,'2022-2021'!$B$3:$LN$4660,110,0),""),"")</f>
        <v>746</v>
      </c>
      <c r="Y345">
        <f>IFERROR(IFERROR(VLOOKUP(A345,'2022-2021'!$B$3:$LN$4660,109,0),"")+IFERROR(VLOOKUP(A345,'2022-2021'!$B$3:$LN$4660,93,0),""),"")</f>
        <v>88463</v>
      </c>
      <c r="Z345">
        <f>IFERROR((IFERROR(VLOOKUP(A345,'2024-2023'!$B$3:$LN$4660,110,0),"")+IFERROR(VLOOKUP(A345,'2024-2023'!$B$3:$LN$4660,94,0),"")),"")</f>
        <v>430694</v>
      </c>
      <c r="AA345">
        <f>IFERROR((IFERROR(VLOOKUP(A345,'2024-2023'!$B$3:$LN$4660,93,0),"")+IFERROR(VLOOKUP(A345,'2024-2023'!$B$3:$LN$4660,109,0),"")),"")</f>
        <v>41575</v>
      </c>
      <c r="AB345" t="str">
        <f>IFERROR((IFERROR(VLOOKUP(A345,'2020-2019'!$B$3:$LN$466,'2020-2019'!$CV$1,0),"")),"")</f>
        <v/>
      </c>
      <c r="AC345">
        <f>IFERROR((IFERROR(VLOOKUP(A345,'2022-2021'!$B$3:$LN$4660,100,0),"")),"")</f>
        <v>247</v>
      </c>
      <c r="AD345">
        <f>IFERROR((IFERROR(VLOOKUP(A345,'2022-2021'!$B$3:$LN$4660,99,0),"")),"")</f>
        <v>162445</v>
      </c>
      <c r="AE345">
        <f>IFERROR((IFERROR(VLOOKUP(A345,'2024-2023'!$B$3:$LN$4660,100,0),"")),"")</f>
        <v>30806</v>
      </c>
      <c r="AF345">
        <f>IFERROR(VLOOKUP(A345,'2024-2023'!$B$3:$LN$4660,99,0),"")</f>
        <v>15836</v>
      </c>
      <c r="AG345" t="str">
        <f>IFERROR((IFERROR(VLOOKUP(A345,'2020-2019'!$B$3:$LN$4660,'2020-2019'!$X$1,0),"")+IFERROR(VLOOKUP(A345,'2020-2019'!$B$3:$LN$4660,'2020-2019'!$AN$1,0),"")),"")</f>
        <v/>
      </c>
      <c r="AH345">
        <f>IFERROR((IFERROR(VLOOKUP(A345,'2022-2021'!$B$3:$LN$4660,24,0),"")+IFERROR(VLOOKUP(A345,'2022-2021'!$B$3:$LN$4660,40,0),"")),"")</f>
        <v>0</v>
      </c>
      <c r="AI345">
        <f>IFERROR((IFERROR(VLOOKUP(A345,'2022-2021'!$B$3:$LN$4660,23,0),"")+IFERROR(VLOOKUP(A345,'2022-2021'!$B$3:$LN$4660,39,0),"")),"")</f>
        <v>70050</v>
      </c>
      <c r="AJ345">
        <f>IFERROR((IFERROR(VLOOKUP(A345,'2024-2023'!$B$3:$LN$4660,24,0),"")+IFERROR(VLOOKUP(A345,'2024-2023'!$B$3:$LN$4660,40,0),"")),"")</f>
        <v>158392</v>
      </c>
      <c r="AK345">
        <f>IFERROR((IFERROR(VLOOKUP(A345,'2024-2023'!$B$3:$LN$4660,23,0),"")+IFERROR(VLOOKUP(A345,'2024-2023'!$B$3:$LN$4660,39,0),"")),"")</f>
        <v>165115</v>
      </c>
      <c r="AL345" t="str">
        <f>IFERROR(VLOOKUP(A345,'2020-2019'!$B$3:$LN$466,'2020-2019'!$AM$1,0),"")</f>
        <v/>
      </c>
      <c r="AM345">
        <f>IFERROR(VLOOKUP(A345,'2022-2021'!$B$3:$LN$4660,38,0),"")</f>
        <v>4</v>
      </c>
      <c r="AN345">
        <f>IFERROR(VLOOKUP(A345,'2022-2021'!$B$3:$LN$4660,37,0),"")</f>
        <v>94278</v>
      </c>
      <c r="AO345">
        <f>IFERROR(VLOOKUP(A345,'2024-2023'!$B$3:$LN$4660,38,0),"")</f>
        <v>28832</v>
      </c>
      <c r="AP345">
        <f>IFERROR(VLOOKUP(A345,'2024-2023'!$B$3:$LN$4660,37,0),"")</f>
        <v>46142</v>
      </c>
      <c r="AQ345" t="str">
        <f>IFERROR((IFERROR(VLOOKUP(A345,'2020-2019'!$B$3:$LN$466,'2020-2019'!$BL$1,0),"")+IFERROR(VLOOKUP(A345,'2020-2019'!$B$3:$LN$466,'2020-2019'!$BV$1,0),"")),"")</f>
        <v/>
      </c>
      <c r="AR345" s="5">
        <f t="shared" si="42"/>
        <v>51.185000000000002</v>
      </c>
      <c r="AS345" t="str">
        <f>IFERROR(VLOOKUP(A345,риски!$G$2:$H$642,2,0),"")</f>
        <v>значительный</v>
      </c>
      <c r="AT345" t="str">
        <f>IFERROR(VLOOKUP(A345,Реест!A414:$P$30000,15,0),"")</f>
        <v>lira-ka.ru</v>
      </c>
      <c r="AU345" t="str">
        <f>IFERROR(VLOOKUP(A345,old!$A$3:$AU$2001,47,0),"")</f>
        <v>image388</v>
      </c>
      <c r="AV345" s="3">
        <f t="shared" si="43"/>
        <v>2.3571020699500358</v>
      </c>
      <c r="AW345" t="str">
        <f t="shared" si="37"/>
        <v xml:space="preserve"> ООО ПКО «Лира» зарегистрировано по адресу: 305004, Курская обл, г Курск, ул Садовая, д. 10А, этаж 2, помещ. № 26. Генеральным директором является Пономарев Сергей Вячеславович. Рост доходов компании за 5 лет: 5118,5%. Рост финансовых активов компании за 5 лет: 235,71%. ФССП присвоил значительный уровень риска для данного ПКО.</v>
      </c>
      <c r="AX345" t="s">
        <v>22952</v>
      </c>
      <c r="AY345">
        <f>VLOOKUP(A345,'2024-2023'!$B$2:$NY$583,'2024-2023'!$BH$1,0)</f>
        <v>219334</v>
      </c>
      <c r="AZ345">
        <f>VLOOKUP(A345,'2024-2023'!$B$2:$NY$583,71,0)</f>
        <v>0</v>
      </c>
      <c r="BA345">
        <f>VLOOKUP(A345,'2024-2023'!$B$2:$NY$583,79,0)</f>
        <v>2608</v>
      </c>
      <c r="BB345">
        <f t="shared" si="38"/>
        <v>1.1890541366135664E-2</v>
      </c>
      <c r="BC345" s="6">
        <f t="shared" si="39"/>
        <v>10.237</v>
      </c>
      <c r="BD345" s="6">
        <f t="shared" si="40"/>
        <v>0.30938751587379115</v>
      </c>
      <c r="BE345" t="str">
        <f t="shared" si="41"/>
        <v>Малая фирма</v>
      </c>
    </row>
    <row r="346" spans="1:57">
      <c r="A346" s="10">
        <v>7716956819</v>
      </c>
      <c r="B346">
        <v>317</v>
      </c>
      <c r="C346" t="s">
        <v>2828</v>
      </c>
      <c r="D346">
        <v>7716956819</v>
      </c>
      <c r="E346" t="s">
        <v>14681</v>
      </c>
      <c r="F346" t="s">
        <v>14368</v>
      </c>
      <c r="G346" s="7">
        <v>44329</v>
      </c>
      <c r="H346">
        <v>5</v>
      </c>
      <c r="I346" t="s">
        <v>73</v>
      </c>
      <c r="J346" t="s">
        <v>5457</v>
      </c>
      <c r="K346" t="s">
        <v>5457</v>
      </c>
      <c r="L346" t="s">
        <v>4059</v>
      </c>
      <c r="M346">
        <f>VLOOKUP(D346,УК!$A$1:$B$599,2,0)/1000</f>
        <v>10106</v>
      </c>
      <c r="R346" s="10" t="str">
        <f>IFERROR(IFERROR(VLOOKUP(A346,'2020-2019'!$B$3:$LN$466,108,0),"")+IFERROR(VLOOKUP(A346,'2020-2019'!$B$3:$LN$1000,91,0),""),"")</f>
        <v/>
      </c>
      <c r="S346" s="10">
        <f>IFERROR(IFERROR(VLOOKUP(A346,'2022-2021'!$B$3:$LN$1000,108,0),"")+IFERROR(VLOOKUP(A346,'2022-2021'!$B$3:$LN$1000,92,0),""),"")</f>
        <v>535</v>
      </c>
      <c r="T346" s="10">
        <f>IFERROR(IFERROR(VLOOKUP(A346,'2022-2021'!$B$3:$LN$1000,107,0),"")+IFERROR(VLOOKUP(A346,'2022-2021'!$B$3:$LN$1000,91,0),""),"")</f>
        <v>549</v>
      </c>
      <c r="U346" s="10">
        <f>IFERROR(IFERROR(VLOOKUP(A346,'2024-2023'!$B$3:$LN$1000,108,0),"")+IFERROR(VLOOKUP(A346,'2024-2023'!$B$3:$LN$1000,92,0),""),"")</f>
        <v>11841</v>
      </c>
      <c r="V346" s="10">
        <f>IFERROR(IFERROR(VLOOKUP(A346,'2024-2023'!$B$3:$LN$1000,107,0),"")+IFERROR(VLOOKUP(A346,'2024-2023'!$B$3:$LN$1000,91,0),""),"")</f>
        <v>2704</v>
      </c>
      <c r="W346" t="str">
        <f>IFERROR(IFERROR(VLOOKUP(A346,'2020-2019'!$B$3:$LN$4660,93,0),"")+IFERROR(VLOOKUP(A346,'2020-2019'!$B$3:$LN$4660,109,0),""),"")</f>
        <v/>
      </c>
      <c r="X346">
        <f>IFERROR(IFERROR(VLOOKUP(A346,'2022-2021'!$B$3:$LN$4660,94,0),"")+IFERROR(VLOOKUP(A346,'2022-2021'!$B$3:$LN$4660,110,0),""),"")</f>
        <v>324</v>
      </c>
      <c r="Y346">
        <f>IFERROR(IFERROR(VLOOKUP(A346,'2022-2021'!$B$3:$LN$4660,109,0),"")+IFERROR(VLOOKUP(A346,'2022-2021'!$B$3:$LN$4660,93,0),""),"")</f>
        <v>627</v>
      </c>
      <c r="Z346">
        <f>IFERROR((IFERROR(VLOOKUP(A346,'2024-2023'!$B$3:$LN$4660,110,0),"")+IFERROR(VLOOKUP(A346,'2024-2023'!$B$3:$LN$4660,94,0),"")),"")</f>
        <v>7741</v>
      </c>
      <c r="AA346">
        <f>IFERROR((IFERROR(VLOOKUP(A346,'2024-2023'!$B$3:$LN$4660,93,0),"")+IFERROR(VLOOKUP(A346,'2024-2023'!$B$3:$LN$4660,109,0),"")),"")</f>
        <v>2220</v>
      </c>
      <c r="AB346" t="str">
        <f>IFERROR((IFERROR(VLOOKUP(A346,'2020-2019'!$B$3:$LN$466,'2020-2019'!$CV$1,0),"")),"")</f>
        <v/>
      </c>
      <c r="AC346">
        <f>IFERROR((IFERROR(VLOOKUP(A346,'2022-2021'!$B$3:$LN$4660,100,0),"")),"")</f>
        <v>79</v>
      </c>
      <c r="AD346">
        <f>IFERROR((IFERROR(VLOOKUP(A346,'2022-2021'!$B$3:$LN$4660,99,0),"")),"")</f>
        <v>-98</v>
      </c>
      <c r="AE346">
        <f>IFERROR((IFERROR(VLOOKUP(A346,'2024-2023'!$B$3:$LN$4660,100,0),"")),"")</f>
        <v>3751</v>
      </c>
      <c r="AF346">
        <f>IFERROR(VLOOKUP(A346,'2024-2023'!$B$3:$LN$4660,99,0),"")</f>
        <v>394</v>
      </c>
      <c r="AG346" t="str">
        <f>IFERROR((IFERROR(VLOOKUP(A346,'2020-2019'!$B$3:$LN$4660,'2020-2019'!$X$1,0),"")+IFERROR(VLOOKUP(A346,'2020-2019'!$B$3:$LN$4660,'2020-2019'!$AN$1,0),"")),"")</f>
        <v/>
      </c>
      <c r="AH346">
        <f>IFERROR((IFERROR(VLOOKUP(A346,'2022-2021'!$B$3:$LN$4660,24,0),"")+IFERROR(VLOOKUP(A346,'2022-2021'!$B$3:$LN$4660,40,0),"")),"")</f>
        <v>0</v>
      </c>
      <c r="AI346">
        <f>IFERROR((IFERROR(VLOOKUP(A346,'2022-2021'!$B$3:$LN$4660,23,0),"")+IFERROR(VLOOKUP(A346,'2022-2021'!$B$3:$LN$4660,39,0),"")),"")</f>
        <v>0</v>
      </c>
      <c r="AJ346">
        <f>IFERROR((IFERROR(VLOOKUP(A346,'2024-2023'!$B$3:$LN$4660,24,0),"")+IFERROR(VLOOKUP(A346,'2024-2023'!$B$3:$LN$4660,40,0),"")),"")</f>
        <v>0</v>
      </c>
      <c r="AK346">
        <f>IFERROR((IFERROR(VLOOKUP(A346,'2024-2023'!$B$3:$LN$4660,23,0),"")+IFERROR(VLOOKUP(A346,'2024-2023'!$B$3:$LN$4660,39,0),"")),"")</f>
        <v>0</v>
      </c>
      <c r="AL346" t="str">
        <f>IFERROR(VLOOKUP(A346,'2020-2019'!$B$3:$LN$466,'2020-2019'!$AM$1,0),"")</f>
        <v/>
      </c>
      <c r="AM346">
        <f>IFERROR(VLOOKUP(A346,'2022-2021'!$B$3:$LN$4660,38,0),"")</f>
        <v>89</v>
      </c>
      <c r="AN346">
        <f>IFERROR(VLOOKUP(A346,'2022-2021'!$B$3:$LN$4660,37,0),"")</f>
        <v>1</v>
      </c>
      <c r="AO346">
        <f>IFERROR(VLOOKUP(A346,'2024-2023'!$B$3:$LN$4660,38,0),"")</f>
        <v>238</v>
      </c>
      <c r="AP346">
        <f>IFERROR(VLOOKUP(A346,'2024-2023'!$B$3:$LN$4660,37,0),"")</f>
        <v>1107</v>
      </c>
      <c r="AQ346" t="str">
        <f>IFERROR((IFERROR(VLOOKUP(A346,'2020-2019'!$B$3:$LN$466,'2020-2019'!$BL$1,0),"")+IFERROR(VLOOKUP(A346,'2020-2019'!$B$3:$LN$466,'2020-2019'!$BV$1,0),"")),"")</f>
        <v/>
      </c>
      <c r="AR346" s="5">
        <f t="shared" si="42"/>
        <v>5.0540000000000003</v>
      </c>
      <c r="AS346" t="str">
        <f>IFERROR(VLOOKUP(A346,риски!$G$2:$H$642,2,0),"")</f>
        <v>низкий</v>
      </c>
      <c r="AT346" t="str">
        <f>IFERROR(VLOOKUP(A346,Реест!A415:$P$30000,15,0),"")</f>
        <v>kafinur.ru</v>
      </c>
      <c r="AU346" t="str">
        <f>IFERROR(VLOOKUP(A346,old!$A$3:$AU$2001,47,0),"")</f>
        <v>image389</v>
      </c>
      <c r="AV346" s="3" t="str">
        <f t="shared" si="43"/>
        <v/>
      </c>
      <c r="AW346" t="str">
        <f t="shared" si="37"/>
        <v xml:space="preserve"> ООО ПКО «КА Финур» зарегистрировано по адресу: 129329, Москва г, ул Вересковая, д 10. Генеральным директором является Малахов Александр Владимирович. Рост доходов компании за 5 лет: 505,4%. ФССП присвоил низкий уровень риска для данного ПКО.</v>
      </c>
      <c r="AX346" t="s">
        <v>22914</v>
      </c>
      <c r="AY346">
        <f>VLOOKUP(A346,'2024-2023'!$B$2:$NY$583,'2024-2023'!$BH$1,0)</f>
        <v>14231</v>
      </c>
      <c r="AZ346">
        <f>VLOOKUP(A346,'2024-2023'!$B$2:$NY$583,71,0)</f>
        <v>0</v>
      </c>
      <c r="BA346">
        <f>VLOOKUP(A346,'2024-2023'!$B$2:$NY$583,79,0)</f>
        <v>819</v>
      </c>
      <c r="BB346">
        <f t="shared" si="38"/>
        <v>5.7550418101328084E-2</v>
      </c>
      <c r="BC346" s="6">
        <f t="shared" si="39"/>
        <v>1.0108000000000001</v>
      </c>
      <c r="BD346" s="6">
        <f t="shared" si="40"/>
        <v>0.14571005917159763</v>
      </c>
      <c r="BE346" t="str">
        <f t="shared" si="41"/>
        <v>Малая фирма</v>
      </c>
    </row>
    <row r="347" spans="1:57">
      <c r="A347" s="10">
        <v>5260478969</v>
      </c>
      <c r="B347">
        <v>83</v>
      </c>
      <c r="C347" t="s">
        <v>2835</v>
      </c>
      <c r="D347">
        <v>5260478969</v>
      </c>
      <c r="E347" t="s">
        <v>14682</v>
      </c>
      <c r="F347" t="s">
        <v>14369</v>
      </c>
      <c r="G347" s="7">
        <v>44404</v>
      </c>
      <c r="H347">
        <v>5</v>
      </c>
      <c r="I347" t="s">
        <v>73</v>
      </c>
      <c r="J347" t="s">
        <v>4999</v>
      </c>
      <c r="K347" t="s">
        <v>4998</v>
      </c>
      <c r="L347" t="s">
        <v>2839</v>
      </c>
      <c r="M347">
        <f>VLOOKUP(D347,УК!$A$1:$B$599,2,0)/1000</f>
        <v>10100</v>
      </c>
      <c r="R347" s="10" t="str">
        <f>IFERROR(IFERROR(VLOOKUP(A347,'2020-2019'!$B$3:$LN$466,108,0),"")+IFERROR(VLOOKUP(A347,'2020-2019'!$B$3:$LN$1000,91,0),""),"")</f>
        <v/>
      </c>
      <c r="S347" s="10">
        <f>IFERROR(IFERROR(VLOOKUP(A347,'2022-2021'!$B$3:$LN$1000,108,0),"")+IFERROR(VLOOKUP(A347,'2022-2021'!$B$3:$LN$1000,92,0),""),"")</f>
        <v>29</v>
      </c>
      <c r="T347" s="10">
        <f>IFERROR(IFERROR(VLOOKUP(A347,'2022-2021'!$B$3:$LN$1000,107,0),"")+IFERROR(VLOOKUP(A347,'2022-2021'!$B$3:$LN$1000,91,0),""),"")</f>
        <v>22842</v>
      </c>
      <c r="U347" s="10">
        <f>IFERROR(IFERROR(VLOOKUP(A347,'2024-2023'!$B$3:$LN$1000,108,0),"")+IFERROR(VLOOKUP(A347,'2024-2023'!$B$3:$LN$1000,92,0),""),"")</f>
        <v>180411</v>
      </c>
      <c r="V347" s="10">
        <f>IFERROR(IFERROR(VLOOKUP(A347,'2024-2023'!$B$3:$LN$1000,107,0),"")+IFERROR(VLOOKUP(A347,'2024-2023'!$B$3:$LN$1000,91,0),""),"")</f>
        <v>123344</v>
      </c>
      <c r="W347" t="str">
        <f>IFERROR(IFERROR(VLOOKUP(A347,'2020-2019'!$B$3:$LN$4660,93,0),"")+IFERROR(VLOOKUP(A347,'2020-2019'!$B$3:$LN$4660,109,0),""),"")</f>
        <v/>
      </c>
      <c r="X347">
        <f>IFERROR(IFERROR(VLOOKUP(A347,'2022-2021'!$B$3:$LN$4660,94,0),"")+IFERROR(VLOOKUP(A347,'2022-2021'!$B$3:$LN$4660,110,0),""),"")</f>
        <v>119</v>
      </c>
      <c r="Y347">
        <f>IFERROR(IFERROR(VLOOKUP(A347,'2022-2021'!$B$3:$LN$4660,109,0),"")+IFERROR(VLOOKUP(A347,'2022-2021'!$B$3:$LN$4660,93,0),""),"")</f>
        <v>1430</v>
      </c>
      <c r="Z347">
        <f>IFERROR((IFERROR(VLOOKUP(A347,'2024-2023'!$B$3:$LN$4660,110,0),"")+IFERROR(VLOOKUP(A347,'2024-2023'!$B$3:$LN$4660,94,0),"")),"")</f>
        <v>137853</v>
      </c>
      <c r="AA347">
        <f>IFERROR((IFERROR(VLOOKUP(A347,'2024-2023'!$B$3:$LN$4660,93,0),"")+IFERROR(VLOOKUP(A347,'2024-2023'!$B$3:$LN$4660,109,0),"")),"")</f>
        <v>62648</v>
      </c>
      <c r="AB347" t="str">
        <f>IFERROR((IFERROR(VLOOKUP(A347,'2020-2019'!$B$3:$LN$466,'2020-2019'!$CV$1,0),"")),"")</f>
        <v/>
      </c>
      <c r="AC347">
        <f>IFERROR((IFERROR(VLOOKUP(A347,'2022-2021'!$B$3:$LN$4660,100,0),"")),"")</f>
        <v>-90</v>
      </c>
      <c r="AD347">
        <f>IFERROR((IFERROR(VLOOKUP(A347,'2022-2021'!$B$3:$LN$4660,99,0),"")),"")</f>
        <v>831</v>
      </c>
      <c r="AE347">
        <f>IFERROR((IFERROR(VLOOKUP(A347,'2024-2023'!$B$3:$LN$4660,100,0),"")),"")</f>
        <v>6221</v>
      </c>
      <c r="AF347">
        <f>IFERROR(VLOOKUP(A347,'2024-2023'!$B$3:$LN$4660,99,0),"")</f>
        <v>26445</v>
      </c>
      <c r="AG347" t="str">
        <f>IFERROR((IFERROR(VLOOKUP(A347,'2020-2019'!$B$3:$LN$4660,'2020-2019'!$X$1,0),"")+IFERROR(VLOOKUP(A347,'2020-2019'!$B$3:$LN$4660,'2020-2019'!$AN$1,0),"")),"")</f>
        <v/>
      </c>
      <c r="AH347">
        <f>IFERROR((IFERROR(VLOOKUP(A347,'2022-2021'!$B$3:$LN$4660,24,0),"")+IFERROR(VLOOKUP(A347,'2022-2021'!$B$3:$LN$4660,40,0),"")),"")</f>
        <v>0</v>
      </c>
      <c r="AI347">
        <f>IFERROR((IFERROR(VLOOKUP(A347,'2022-2021'!$B$3:$LN$4660,23,0),"")+IFERROR(VLOOKUP(A347,'2022-2021'!$B$3:$LN$4660,39,0),"")),"")</f>
        <v>126469</v>
      </c>
      <c r="AJ347">
        <f>IFERROR((IFERROR(VLOOKUP(A347,'2024-2023'!$B$3:$LN$4660,24,0),"")+IFERROR(VLOOKUP(A347,'2024-2023'!$B$3:$LN$4660,40,0),"")),"")</f>
        <v>90702</v>
      </c>
      <c r="AK347">
        <f>IFERROR((IFERROR(VLOOKUP(A347,'2024-2023'!$B$3:$LN$4660,23,0),"")+IFERROR(VLOOKUP(A347,'2024-2023'!$B$3:$LN$4660,39,0),"")),"")</f>
        <v>38581</v>
      </c>
      <c r="AL347" t="str">
        <f>IFERROR(VLOOKUP(A347,'2020-2019'!$B$3:$LN$466,'2020-2019'!$AM$1,0),"")</f>
        <v/>
      </c>
      <c r="AM347">
        <f>IFERROR(VLOOKUP(A347,'2022-2021'!$B$3:$LN$4660,38,0),"")</f>
        <v>17</v>
      </c>
      <c r="AN347">
        <f>IFERROR(VLOOKUP(A347,'2022-2021'!$B$3:$LN$4660,37,0),"")</f>
        <v>334</v>
      </c>
      <c r="AO347">
        <f>IFERROR(VLOOKUP(A347,'2024-2023'!$B$3:$LN$4660,38,0),"")</f>
        <v>4317</v>
      </c>
      <c r="AP347">
        <f>IFERROR(VLOOKUP(A347,'2024-2023'!$B$3:$LN$4660,37,0),"")</f>
        <v>2900</v>
      </c>
      <c r="AQ347" t="str">
        <f>IFERROR((IFERROR(VLOOKUP(A347,'2020-2019'!$B$3:$LN$466,'2020-2019'!$BL$1,0),"")+IFERROR(VLOOKUP(A347,'2020-2019'!$B$3:$LN$466,'2020-2019'!$BV$1,0),"")),"")</f>
        <v/>
      </c>
      <c r="AR347" s="5">
        <f t="shared" si="42"/>
        <v>4253.241</v>
      </c>
      <c r="AS347" t="str">
        <f>IFERROR(VLOOKUP(A347,риски!$G$2:$H$642,2,0),"")</f>
        <v>низкий</v>
      </c>
      <c r="AT347" t="str">
        <f>IFERROR(VLOOKUP(A347,Реест!A416:$P$30000,15,0),"")</f>
        <v>spv-c.ru</v>
      </c>
      <c r="AU347" t="str">
        <f>IFERROR(VLOOKUP(A347,old!$A$3:$AU$2001,47,0),"")</f>
        <v>image391</v>
      </c>
      <c r="AV347" s="3">
        <f t="shared" si="43"/>
        <v>0.30506290078991688</v>
      </c>
      <c r="AW347" t="str">
        <f t="shared" si="37"/>
        <v xml:space="preserve"> ООО ПКО «СПВ» зарегистрировано по адресу: Нижегородская область,городской округ Нижний Новгород, г.Нижний Новгород, ул. Добролюбова, д.2/28 пои П4. Генеральным директором является Жуленкова Юлия Владимировна. Рост доходов компании за 5 лет: 425324,1%. Рост финансовых активов компании за 5 лет: 30,51%. ФССП присвоил низкий уровень риска для данного ПКО.</v>
      </c>
      <c r="AX347" t="s">
        <v>22921</v>
      </c>
      <c r="AY347">
        <f>VLOOKUP(A347,'2024-2023'!$B$2:$NY$583,'2024-2023'!$BH$1,0)</f>
        <v>43506</v>
      </c>
      <c r="AZ347">
        <f>VLOOKUP(A347,'2024-2023'!$B$2:$NY$583,71,0)</f>
        <v>32301</v>
      </c>
      <c r="BA347">
        <f>VLOOKUP(A347,'2024-2023'!$B$2:$NY$583,79,0)</f>
        <v>4387</v>
      </c>
      <c r="BB347">
        <f t="shared" si="38"/>
        <v>0.84328598354249984</v>
      </c>
      <c r="BC347" s="6">
        <f t="shared" si="39"/>
        <v>850.64819999999997</v>
      </c>
      <c r="BD347" s="6">
        <f t="shared" si="40"/>
        <v>0.21440037618368141</v>
      </c>
      <c r="BE347" t="str">
        <f t="shared" si="41"/>
        <v>Малая фирма</v>
      </c>
    </row>
    <row r="348" spans="1:57">
      <c r="A348" s="10">
        <v>9703045548</v>
      </c>
      <c r="B348">
        <v>416</v>
      </c>
      <c r="C348" t="s">
        <v>2842</v>
      </c>
      <c r="D348">
        <v>9703045548</v>
      </c>
      <c r="E348" t="s">
        <v>14683</v>
      </c>
      <c r="F348" t="s">
        <v>14370</v>
      </c>
      <c r="G348" s="7">
        <v>44435</v>
      </c>
      <c r="H348">
        <v>5</v>
      </c>
      <c r="I348" t="s">
        <v>73</v>
      </c>
      <c r="J348" t="s">
        <v>5483</v>
      </c>
      <c r="K348" t="s">
        <v>5482</v>
      </c>
      <c r="L348" t="s">
        <v>2846</v>
      </c>
      <c r="M348">
        <f>VLOOKUP(D348,УК!$A$1:$B$599,2,0)/1000</f>
        <v>10</v>
      </c>
      <c r="R348" s="10" t="str">
        <f>IFERROR(IFERROR(VLOOKUP(A348,'2020-2019'!$B$3:$LN$466,108,0),"")+IFERROR(VLOOKUP(A348,'2020-2019'!$B$3:$LN$1000,91,0),""),"")</f>
        <v/>
      </c>
      <c r="S348" s="10">
        <f>IFERROR(IFERROR(VLOOKUP(A348,'2022-2021'!$B$3:$LN$1000,108,0),"")+IFERROR(VLOOKUP(A348,'2022-2021'!$B$3:$LN$1000,92,0),""),"")</f>
        <v>0</v>
      </c>
      <c r="T348" s="10">
        <f>IFERROR(IFERROR(VLOOKUP(A348,'2022-2021'!$B$3:$LN$1000,107,0),"")+IFERROR(VLOOKUP(A348,'2022-2021'!$B$3:$LN$1000,91,0),""),"")</f>
        <v>3007</v>
      </c>
      <c r="U348" s="10">
        <f>IFERROR(IFERROR(VLOOKUP(A348,'2024-2023'!$B$3:$LN$1000,108,0),"")+IFERROR(VLOOKUP(A348,'2024-2023'!$B$3:$LN$1000,92,0),""),"")</f>
        <v>3259</v>
      </c>
      <c r="V348" s="10">
        <f>IFERROR(IFERROR(VLOOKUP(A348,'2024-2023'!$B$3:$LN$1000,107,0),"")+IFERROR(VLOOKUP(A348,'2024-2023'!$B$3:$LN$1000,91,0),""),"")</f>
        <v>1481</v>
      </c>
      <c r="W348" t="str">
        <f>IFERROR(IFERROR(VLOOKUP(A348,'2020-2019'!$B$3:$LN$4660,93,0),"")+IFERROR(VLOOKUP(A348,'2020-2019'!$B$3:$LN$4660,109,0),""),"")</f>
        <v/>
      </c>
      <c r="X348">
        <f>IFERROR(IFERROR(VLOOKUP(A348,'2022-2021'!$B$3:$LN$4660,94,0),"")+IFERROR(VLOOKUP(A348,'2022-2021'!$B$3:$LN$4660,110,0),""),"")</f>
        <v>2</v>
      </c>
      <c r="Y348">
        <f>IFERROR(IFERROR(VLOOKUP(A348,'2022-2021'!$B$3:$LN$4660,109,0),"")+IFERROR(VLOOKUP(A348,'2022-2021'!$B$3:$LN$4660,93,0),""),"")</f>
        <v>357</v>
      </c>
      <c r="Z348">
        <f>IFERROR((IFERROR(VLOOKUP(A348,'2024-2023'!$B$3:$LN$4660,110,0),"")+IFERROR(VLOOKUP(A348,'2024-2023'!$B$3:$LN$4660,94,0),"")),"")</f>
        <v>498</v>
      </c>
      <c r="AA348">
        <f>IFERROR((IFERROR(VLOOKUP(A348,'2024-2023'!$B$3:$LN$4660,93,0),"")+IFERROR(VLOOKUP(A348,'2024-2023'!$B$3:$LN$4660,109,0),"")),"")</f>
        <v>254</v>
      </c>
      <c r="AB348" t="str">
        <f>IFERROR((IFERROR(VLOOKUP(A348,'2020-2019'!$B$3:$LN$466,'2020-2019'!$CV$1,0),"")),"")</f>
        <v/>
      </c>
      <c r="AC348">
        <f>IFERROR((IFERROR(VLOOKUP(A348,'2022-2021'!$B$3:$LN$4660,100,0),"")),"")</f>
        <v>-116</v>
      </c>
      <c r="AD348">
        <f>IFERROR((IFERROR(VLOOKUP(A348,'2022-2021'!$B$3:$LN$4660,99,0),"")),"")</f>
        <v>2747</v>
      </c>
      <c r="AE348">
        <f>IFERROR((IFERROR(VLOOKUP(A348,'2024-2023'!$B$3:$LN$4660,100,0),"")),"")</f>
        <v>3600</v>
      </c>
      <c r="AF348">
        <f>IFERROR(VLOOKUP(A348,'2024-2023'!$B$3:$LN$4660,99,0),"")</f>
        <v>2063</v>
      </c>
      <c r="AG348" t="str">
        <f>IFERROR((IFERROR(VLOOKUP(A348,'2020-2019'!$B$3:$LN$4660,'2020-2019'!$X$1,0),"")+IFERROR(VLOOKUP(A348,'2020-2019'!$B$3:$LN$4660,'2020-2019'!$AN$1,0),"")),"")</f>
        <v/>
      </c>
      <c r="AH348">
        <f>IFERROR((IFERROR(VLOOKUP(A348,'2022-2021'!$B$3:$LN$4660,24,0),"")+IFERROR(VLOOKUP(A348,'2022-2021'!$B$3:$LN$4660,40,0),"")),"")</f>
        <v>0</v>
      </c>
      <c r="AI348">
        <f>IFERROR((IFERROR(VLOOKUP(A348,'2022-2021'!$B$3:$LN$4660,23,0),"")+IFERROR(VLOOKUP(A348,'2022-2021'!$B$3:$LN$4660,39,0),"")),"")</f>
        <v>6508</v>
      </c>
      <c r="AJ348">
        <f>IFERROR((IFERROR(VLOOKUP(A348,'2024-2023'!$B$3:$LN$4660,24,0),"")+IFERROR(VLOOKUP(A348,'2024-2023'!$B$3:$LN$4660,40,0),"")),"")</f>
        <v>6051</v>
      </c>
      <c r="AK348">
        <f>IFERROR((IFERROR(VLOOKUP(A348,'2024-2023'!$B$3:$LN$4660,23,0),"")+IFERROR(VLOOKUP(A348,'2024-2023'!$B$3:$LN$4660,39,0),"")),"")</f>
        <v>9778</v>
      </c>
      <c r="AL348" t="str">
        <f>IFERROR(VLOOKUP(A348,'2020-2019'!$B$3:$LN$466,'2020-2019'!$AM$1,0),"")</f>
        <v/>
      </c>
      <c r="AM348">
        <f>IFERROR(VLOOKUP(A348,'2022-2021'!$B$3:$LN$4660,38,0),"")</f>
        <v>193</v>
      </c>
      <c r="AN348">
        <f>IFERROR(VLOOKUP(A348,'2022-2021'!$B$3:$LN$4660,37,0),"")</f>
        <v>586</v>
      </c>
      <c r="AO348">
        <f>IFERROR(VLOOKUP(A348,'2024-2023'!$B$3:$LN$4660,38,0),"")</f>
        <v>814</v>
      </c>
      <c r="AP348">
        <f>IFERROR(VLOOKUP(A348,'2024-2023'!$B$3:$LN$4660,37,0),"")</f>
        <v>73060</v>
      </c>
      <c r="AQ348" t="str">
        <f>IFERROR((IFERROR(VLOOKUP(A348,'2020-2019'!$B$3:$LN$466,'2020-2019'!$BL$1,0),"")+IFERROR(VLOOKUP(A348,'2020-2019'!$B$3:$LN$466,'2020-2019'!$BV$1,0),"")),"")</f>
        <v/>
      </c>
      <c r="AR348" s="5">
        <f t="shared" si="42"/>
        <v>0.49299999999999999</v>
      </c>
      <c r="AS348" t="str">
        <f>IFERROR(VLOOKUP(A348,риски!$G$2:$H$642,2,0),"")</f>
        <v>низкий</v>
      </c>
      <c r="AT348" t="str">
        <f>IFERROR(VLOOKUP(A348,Реест!A417:$P$30000,15,0),"")</f>
        <v>modus-vivendi.ru</v>
      </c>
      <c r="AU348" t="str">
        <f>IFERROR(VLOOKUP(A348,old!$A$3:$AU$2001,47,0),"")</f>
        <v>image392</v>
      </c>
      <c r="AV348" s="3">
        <f t="shared" si="43"/>
        <v>1.5024585125998771</v>
      </c>
      <c r="AW348" t="str">
        <f t="shared" si="37"/>
        <v xml:space="preserve"> ООО «ПКО «Модус Вивенди» зарегистрировано по адресу: 123112, Москва г, наб Пресненская, 12, Этаж 40 офис 2м. Генеральным директором является Кривоногов Игорь Сергеевич. Рост доходов компании за 5 лет: 49,3%. Рост финансовых активов компании за 5 лет: 150,25%. ФССП присвоил низкий уровень риска для данного ПКО.</v>
      </c>
      <c r="AX348" t="s">
        <v>22957</v>
      </c>
      <c r="AY348">
        <f>VLOOKUP(A348,'2024-2023'!$B$2:$NY$583,'2024-2023'!$BH$1,0)</f>
        <v>18934</v>
      </c>
      <c r="AZ348">
        <f>VLOOKUP(A348,'2024-2023'!$B$2:$NY$583,71,0)</f>
        <v>14000</v>
      </c>
      <c r="BA348">
        <f>VLOOKUP(A348,'2024-2023'!$B$2:$NY$583,79,0)</f>
        <v>50378</v>
      </c>
      <c r="BB348">
        <f t="shared" si="38"/>
        <v>3.4001267561001374</v>
      </c>
      <c r="BC348" s="6">
        <f t="shared" si="39"/>
        <v>9.8599999999999993E-2</v>
      </c>
      <c r="BD348" s="6">
        <f t="shared" si="40"/>
        <v>1.3929777177582714</v>
      </c>
      <c r="BE348" t="str">
        <f t="shared" si="41"/>
        <v>Малая фирма</v>
      </c>
    </row>
    <row r="349" spans="1:57">
      <c r="A349" s="10">
        <v>6501314383</v>
      </c>
      <c r="B349">
        <v>365</v>
      </c>
      <c r="C349" t="s">
        <v>14371</v>
      </c>
      <c r="D349">
        <v>6501314383</v>
      </c>
      <c r="E349" t="s">
        <v>14684</v>
      </c>
      <c r="F349" t="s">
        <v>14372</v>
      </c>
      <c r="G349" s="7">
        <v>44343</v>
      </c>
      <c r="H349">
        <v>5</v>
      </c>
      <c r="I349" t="s">
        <v>73</v>
      </c>
      <c r="J349" t="s">
        <v>5266</v>
      </c>
      <c r="K349" t="s">
        <v>5266</v>
      </c>
      <c r="L349" t="s">
        <v>8954</v>
      </c>
      <c r="M349">
        <f>VLOOKUP(D349,УК!$A$1:$B$599,2,0)/1000</f>
        <v>10510</v>
      </c>
      <c r="R349" s="10" t="str">
        <f>IFERROR(IFERROR(VLOOKUP(A349,'2020-2019'!$B$3:$LN$466,108,0),"")+IFERROR(VLOOKUP(A349,'2020-2019'!$B$3:$LN$1000,91,0),""),"")</f>
        <v/>
      </c>
      <c r="S349" s="10">
        <f>IFERROR(IFERROR(VLOOKUP(A349,'2022-2021'!$B$3:$LN$1000,108,0),"")+IFERROR(VLOOKUP(A349,'2022-2021'!$B$3:$LN$1000,92,0),""),"")</f>
        <v>0</v>
      </c>
      <c r="T349" s="10">
        <f>IFERROR(IFERROR(VLOOKUP(A349,'2022-2021'!$B$3:$LN$1000,107,0),"")+IFERROR(VLOOKUP(A349,'2022-2021'!$B$3:$LN$1000,91,0),""),"")</f>
        <v>1980</v>
      </c>
      <c r="U349" s="10">
        <f>IFERROR(IFERROR(VLOOKUP(A349,'2024-2023'!$B$3:$LN$1000,108,0),"")+IFERROR(VLOOKUP(A349,'2024-2023'!$B$3:$LN$1000,92,0),""),"")</f>
        <v>7268</v>
      </c>
      <c r="V349" s="10">
        <f>IFERROR(IFERROR(VLOOKUP(A349,'2024-2023'!$B$3:$LN$1000,107,0),"")+IFERROR(VLOOKUP(A349,'2024-2023'!$B$3:$LN$1000,91,0),""),"")</f>
        <v>15485</v>
      </c>
      <c r="W349" t="str">
        <f>IFERROR(IFERROR(VLOOKUP(A349,'2020-2019'!$B$3:$LN$4660,93,0),"")+IFERROR(VLOOKUP(A349,'2020-2019'!$B$3:$LN$4660,109,0),""),"")</f>
        <v/>
      </c>
      <c r="X349">
        <f>IFERROR(IFERROR(VLOOKUP(A349,'2022-2021'!$B$3:$LN$4660,94,0),"")+IFERROR(VLOOKUP(A349,'2022-2021'!$B$3:$LN$4660,110,0),""),"")</f>
        <v>688</v>
      </c>
      <c r="Y349">
        <f>IFERROR(IFERROR(VLOOKUP(A349,'2022-2021'!$B$3:$LN$4660,109,0),"")+IFERROR(VLOOKUP(A349,'2022-2021'!$B$3:$LN$4660,93,0),""),"")</f>
        <v>3579</v>
      </c>
      <c r="Z349">
        <f>IFERROR((IFERROR(VLOOKUP(A349,'2024-2023'!$B$3:$LN$4660,110,0),"")+IFERROR(VLOOKUP(A349,'2024-2023'!$B$3:$LN$4660,94,0),"")),"")</f>
        <v>5882</v>
      </c>
      <c r="AA349">
        <f>IFERROR((IFERROR(VLOOKUP(A349,'2024-2023'!$B$3:$LN$4660,93,0),"")+IFERROR(VLOOKUP(A349,'2024-2023'!$B$3:$LN$4660,109,0),"")),"")</f>
        <v>6068</v>
      </c>
      <c r="AB349" t="str">
        <f>IFERROR((IFERROR(VLOOKUP(A349,'2020-2019'!$B$3:$LN$466,'2020-2019'!$CV$1,0),"")),"")</f>
        <v/>
      </c>
      <c r="AC349">
        <f>IFERROR((IFERROR(VLOOKUP(A349,'2022-2021'!$B$3:$LN$4660,100,0),"")),"")</f>
        <v>-688</v>
      </c>
      <c r="AD349">
        <f>IFERROR((IFERROR(VLOOKUP(A349,'2022-2021'!$B$3:$LN$4660,99,0),"")),"")</f>
        <v>-1620</v>
      </c>
      <c r="AE349">
        <f>IFERROR((IFERROR(VLOOKUP(A349,'2024-2023'!$B$3:$LN$4660,100,0),"")),"")</f>
        <v>972</v>
      </c>
      <c r="AF349">
        <f>IFERROR(VLOOKUP(A349,'2024-2023'!$B$3:$LN$4660,99,0),"")</f>
        <v>8802</v>
      </c>
      <c r="AG349" t="str">
        <f>IFERROR((IFERROR(VLOOKUP(A349,'2020-2019'!$B$3:$LN$4660,'2020-2019'!$X$1,0),"")+IFERROR(VLOOKUP(A349,'2020-2019'!$B$3:$LN$4660,'2020-2019'!$AN$1,0),"")),"")</f>
        <v/>
      </c>
      <c r="AH349">
        <f>IFERROR((IFERROR(VLOOKUP(A349,'2022-2021'!$B$3:$LN$4660,24,0),"")+IFERROR(VLOOKUP(A349,'2022-2021'!$B$3:$LN$4660,40,0),"")),"")</f>
        <v>0</v>
      </c>
      <c r="AI349">
        <f>IFERROR((IFERROR(VLOOKUP(A349,'2022-2021'!$B$3:$LN$4660,23,0),"")+IFERROR(VLOOKUP(A349,'2022-2021'!$B$3:$LN$4660,39,0),"")),"")</f>
        <v>0</v>
      </c>
      <c r="AJ349">
        <f>IFERROR((IFERROR(VLOOKUP(A349,'2024-2023'!$B$3:$LN$4660,24,0),"")+IFERROR(VLOOKUP(A349,'2024-2023'!$B$3:$LN$4660,40,0),"")),"")</f>
        <v>0</v>
      </c>
      <c r="AK349">
        <f>IFERROR((IFERROR(VLOOKUP(A349,'2024-2023'!$B$3:$LN$4660,23,0),"")+IFERROR(VLOOKUP(A349,'2024-2023'!$B$3:$LN$4660,39,0),"")),"")</f>
        <v>0</v>
      </c>
      <c r="AL349" t="str">
        <f>IFERROR(VLOOKUP(A349,'2020-2019'!$B$3:$LN$466,'2020-2019'!$AM$1,0),"")</f>
        <v/>
      </c>
      <c r="AM349">
        <f>IFERROR(VLOOKUP(A349,'2022-2021'!$B$3:$LN$4660,38,0),"")</f>
        <v>135</v>
      </c>
      <c r="AN349">
        <f>IFERROR(VLOOKUP(A349,'2022-2021'!$B$3:$LN$4660,37,0),"")</f>
        <v>8237</v>
      </c>
      <c r="AO349">
        <f>IFERROR(VLOOKUP(A349,'2024-2023'!$B$3:$LN$4660,38,0),"")</f>
        <v>11520</v>
      </c>
      <c r="AP349">
        <f>IFERROR(VLOOKUP(A349,'2024-2023'!$B$3:$LN$4660,37,0),"")</f>
        <v>35305</v>
      </c>
      <c r="AQ349" t="str">
        <f>IFERROR((IFERROR(VLOOKUP(A349,'2020-2019'!$B$3:$LN$466,'2020-2019'!$BL$1,0),"")+IFERROR(VLOOKUP(A349,'2020-2019'!$B$3:$LN$466,'2020-2019'!$BV$1,0),"")),"")</f>
        <v/>
      </c>
      <c r="AR349" s="5">
        <f t="shared" si="42"/>
        <v>7.8209999999999997</v>
      </c>
      <c r="AS349" t="str">
        <f>IFERROR(VLOOKUP(A349,риски!$G$2:$H$642,2,0),"")</f>
        <v>низкий</v>
      </c>
      <c r="AT349" t="str">
        <f>IFERROR(VLOOKUP(A349,Реест!A418:$P$30000,15,0),"")</f>
        <v>okane65.ru</v>
      </c>
      <c r="AU349" t="str">
        <f>IFERROR(VLOOKUP(A349,old!$A$3:$AU$2001,47,0),"")</f>
        <v>image393</v>
      </c>
      <c r="AV349" s="3" t="str">
        <f t="shared" si="43"/>
        <v/>
      </c>
      <c r="AW349" t="str">
        <f t="shared" si="37"/>
        <v xml:space="preserve"> ООО ПКО «О-КАНЭ» зарегистрировано по адресу: 295023, Республика Крым, г Симферополь, ул Бориса Хохлова, д. 90/92. Генеральным директором является Лагойда Анна Александровна. Рост доходов компании за 5 лет: 782,1%. ФССП присвоил низкий уровень риска для данного ПКО.</v>
      </c>
      <c r="AX349" t="s">
        <v>22933</v>
      </c>
      <c r="AY349">
        <f>VLOOKUP(A349,'2024-2023'!$B$2:$NY$583,'2024-2023'!$BH$1,0)</f>
        <v>20084</v>
      </c>
      <c r="AZ349">
        <f>VLOOKUP(A349,'2024-2023'!$B$2:$NY$583,71,0)</f>
        <v>0</v>
      </c>
      <c r="BA349">
        <f>VLOOKUP(A349,'2024-2023'!$B$2:$NY$583,79,0)</f>
        <v>0</v>
      </c>
      <c r="BB349">
        <f t="shared" si="38"/>
        <v>0</v>
      </c>
      <c r="BC349" s="6">
        <f t="shared" si="39"/>
        <v>1.5642</v>
      </c>
      <c r="BD349" s="6">
        <f t="shared" si="40"/>
        <v>0.56842105263157894</v>
      </c>
      <c r="BE349" t="str">
        <f t="shared" si="41"/>
        <v>Малая фирма</v>
      </c>
    </row>
    <row r="350" spans="1:57">
      <c r="A350" s="10">
        <v>2312287049</v>
      </c>
      <c r="B350">
        <v>443</v>
      </c>
      <c r="C350" t="s">
        <v>2856</v>
      </c>
      <c r="D350">
        <v>2312287049</v>
      </c>
      <c r="E350" t="s">
        <v>14685</v>
      </c>
      <c r="F350" t="s">
        <v>14373</v>
      </c>
      <c r="G350" s="7">
        <v>43742</v>
      </c>
      <c r="H350">
        <v>6</v>
      </c>
      <c r="I350" t="s">
        <v>73</v>
      </c>
      <c r="J350" t="s">
        <v>5468</v>
      </c>
      <c r="K350" t="s">
        <v>5467</v>
      </c>
      <c r="L350" t="s">
        <v>8956</v>
      </c>
      <c r="M350">
        <f>VLOOKUP(D350,УК!$A$1:$B$599,2,0)/1000</f>
        <v>10</v>
      </c>
      <c r="R350" s="10" t="str">
        <f>IFERROR(IFERROR(VLOOKUP(A350,'2020-2019'!$B$3:$LN$466,108,0),"")+IFERROR(VLOOKUP(A350,'2020-2019'!$B$3:$LN$1000,91,0),""),"")</f>
        <v/>
      </c>
      <c r="S350" s="10">
        <f>IFERROR(IFERROR(VLOOKUP(A350,'2022-2021'!$B$3:$LN$1000,108,0),"")+IFERROR(VLOOKUP(A350,'2022-2021'!$B$3:$LN$1000,92,0),""),"")</f>
        <v>0</v>
      </c>
      <c r="T350" s="10">
        <f>IFERROR(IFERROR(VLOOKUP(A350,'2022-2021'!$B$3:$LN$1000,107,0),"")+IFERROR(VLOOKUP(A350,'2022-2021'!$B$3:$LN$1000,91,0),""),"")</f>
        <v>172</v>
      </c>
      <c r="U350" s="10">
        <f>IFERROR(IFERROR(VLOOKUP(A350,'2024-2023'!$B$3:$LN$1000,108,0),"")+IFERROR(VLOOKUP(A350,'2024-2023'!$B$3:$LN$1000,92,0),""),"")</f>
        <v>1116</v>
      </c>
      <c r="V350" s="10">
        <f>IFERROR(IFERROR(VLOOKUP(A350,'2024-2023'!$B$3:$LN$1000,107,0),"")+IFERROR(VLOOKUP(A350,'2024-2023'!$B$3:$LN$1000,91,0),""),"")</f>
        <v>2018</v>
      </c>
      <c r="W350" t="str">
        <f>IFERROR(IFERROR(VLOOKUP(A350,'2020-2019'!$B$3:$LN$4660,93,0),"")+IFERROR(VLOOKUP(A350,'2020-2019'!$B$3:$LN$4660,109,0),""),"")</f>
        <v/>
      </c>
      <c r="X350">
        <f>IFERROR(IFERROR(VLOOKUP(A350,'2022-2021'!$B$3:$LN$4660,94,0),"")+IFERROR(VLOOKUP(A350,'2022-2021'!$B$3:$LN$4660,110,0),""),"")</f>
        <v>209</v>
      </c>
      <c r="Y350">
        <f>IFERROR(IFERROR(VLOOKUP(A350,'2022-2021'!$B$3:$LN$4660,109,0),"")+IFERROR(VLOOKUP(A350,'2022-2021'!$B$3:$LN$4660,93,0),""),"")</f>
        <v>120</v>
      </c>
      <c r="Z350">
        <f>IFERROR((IFERROR(VLOOKUP(A350,'2024-2023'!$B$3:$LN$4660,110,0),"")+IFERROR(VLOOKUP(A350,'2024-2023'!$B$3:$LN$4660,94,0),"")),"")</f>
        <v>1043</v>
      </c>
      <c r="AA350">
        <f>IFERROR((IFERROR(VLOOKUP(A350,'2024-2023'!$B$3:$LN$4660,93,0),"")+IFERROR(VLOOKUP(A350,'2024-2023'!$B$3:$LN$4660,109,0),"")),"")</f>
        <v>1677</v>
      </c>
      <c r="AB350" t="str">
        <f>IFERROR((IFERROR(VLOOKUP(A350,'2020-2019'!$B$3:$LN$466,'2020-2019'!$CV$1,0),"")),"")</f>
        <v/>
      </c>
      <c r="AC350">
        <f>IFERROR((IFERROR(VLOOKUP(A350,'2022-2021'!$B$3:$LN$4660,100,0),"")),"")</f>
        <v>-209</v>
      </c>
      <c r="AD350">
        <f>IFERROR((IFERROR(VLOOKUP(A350,'2022-2021'!$B$3:$LN$4660,99,0),"")),"")</f>
        <v>42</v>
      </c>
      <c r="AE350">
        <f>IFERROR((IFERROR(VLOOKUP(A350,'2024-2023'!$B$3:$LN$4660,100,0),"")),"")</f>
        <v>4</v>
      </c>
      <c r="AF350">
        <f>IFERROR(VLOOKUP(A350,'2024-2023'!$B$3:$LN$4660,99,0),"")</f>
        <v>59</v>
      </c>
      <c r="AG350" t="str">
        <f>IFERROR((IFERROR(VLOOKUP(A350,'2020-2019'!$B$3:$LN$4660,'2020-2019'!$X$1,0),"")+IFERROR(VLOOKUP(A350,'2020-2019'!$B$3:$LN$4660,'2020-2019'!$AN$1,0),"")),"")</f>
        <v/>
      </c>
      <c r="AH350">
        <f>IFERROR((IFERROR(VLOOKUP(A350,'2022-2021'!$B$3:$LN$4660,24,0),"")+IFERROR(VLOOKUP(A350,'2022-2021'!$B$3:$LN$4660,40,0),"")),"")</f>
        <v>0</v>
      </c>
      <c r="AI350">
        <f>IFERROR((IFERROR(VLOOKUP(A350,'2022-2021'!$B$3:$LN$4660,23,0),"")+IFERROR(VLOOKUP(A350,'2022-2021'!$B$3:$LN$4660,39,0),"")),"")</f>
        <v>2517</v>
      </c>
      <c r="AJ350">
        <f>IFERROR((IFERROR(VLOOKUP(A350,'2024-2023'!$B$3:$LN$4660,24,0),"")+IFERROR(VLOOKUP(A350,'2024-2023'!$B$3:$LN$4660,40,0),"")),"")</f>
        <v>1486</v>
      </c>
      <c r="AK350">
        <f>IFERROR((IFERROR(VLOOKUP(A350,'2024-2023'!$B$3:$LN$4660,23,0),"")+IFERROR(VLOOKUP(A350,'2024-2023'!$B$3:$LN$4660,39,0),"")),"")</f>
        <v>3658</v>
      </c>
      <c r="AL350" t="str">
        <f>IFERROR(VLOOKUP(A350,'2020-2019'!$B$3:$LN$466,'2020-2019'!$AM$1,0),"")</f>
        <v/>
      </c>
      <c r="AM350">
        <f>IFERROR(VLOOKUP(A350,'2022-2021'!$B$3:$LN$4660,38,0),"")</f>
        <v>0</v>
      </c>
      <c r="AN350">
        <f>IFERROR(VLOOKUP(A350,'2022-2021'!$B$3:$LN$4660,37,0),"")</f>
        <v>242</v>
      </c>
      <c r="AO350">
        <f>IFERROR(VLOOKUP(A350,'2024-2023'!$B$3:$LN$4660,38,0),"")</f>
        <v>283</v>
      </c>
      <c r="AP350">
        <f>IFERROR(VLOOKUP(A350,'2024-2023'!$B$3:$LN$4660,37,0),"")</f>
        <v>236</v>
      </c>
      <c r="AQ350" t="str">
        <f>IFERROR((IFERROR(VLOOKUP(A350,'2020-2019'!$B$3:$LN$466,'2020-2019'!$BL$1,0),"")+IFERROR(VLOOKUP(A350,'2020-2019'!$B$3:$LN$466,'2020-2019'!$BV$1,0),"")),"")</f>
        <v/>
      </c>
      <c r="AR350" s="5">
        <f t="shared" si="42"/>
        <v>11.733000000000001</v>
      </c>
      <c r="AS350" t="str">
        <f>IFERROR(VLOOKUP(A350,риски!$G$2:$H$642,2,0),"")</f>
        <v>низкий</v>
      </c>
      <c r="AT350" t="str">
        <f>IFERROR(VLOOKUP(A350,Реест!A419:$P$30000,15,0),"")</f>
        <v>auroralex.net</v>
      </c>
      <c r="AU350" t="str">
        <f>IFERROR(VLOOKUP(A350,old!$A$3:$AU$2001,47,0),"")</f>
        <v>image394</v>
      </c>
      <c r="AV350" s="3">
        <f t="shared" si="43"/>
        <v>1.4533174413984902</v>
      </c>
      <c r="AW350" t="str">
        <f t="shared" si="37"/>
        <v xml:space="preserve"> ООО ПКО «Аврора» зарегистрировано по адресу: 350010, Краснодарский край, г Краснодар, ул Зиповская, д. 8, помещ. 201. Генеральным директором является Гладкова Юлия Викторовна. Рост доходов компании за 5 лет: 1173,3%. Рост финансовых активов компании за 5 лет: 145,33%. ФССП присвоил низкий уровень риска для данного ПКО.</v>
      </c>
      <c r="AX350" t="s">
        <v>22938</v>
      </c>
      <c r="AY350">
        <f>VLOOKUP(A350,'2024-2023'!$B$2:$NY$583,'2024-2023'!$BH$1,0)</f>
        <v>10070</v>
      </c>
      <c r="AZ350">
        <f>VLOOKUP(A350,'2024-2023'!$B$2:$NY$583,71,0)</f>
        <v>3986</v>
      </c>
      <c r="BA350">
        <f>VLOOKUP(A350,'2024-2023'!$B$2:$NY$583,79,0)</f>
        <v>357</v>
      </c>
      <c r="BB350">
        <f t="shared" si="38"/>
        <v>0.43128103277060575</v>
      </c>
      <c r="BC350" s="6">
        <f t="shared" si="39"/>
        <v>2.3466</v>
      </c>
      <c r="BD350" s="6">
        <f t="shared" si="40"/>
        <v>2.9236868186323092E-2</v>
      </c>
      <c r="BE350" t="str">
        <f t="shared" si="41"/>
        <v>Малая фирма</v>
      </c>
    </row>
    <row r="351" spans="1:57">
      <c r="A351" s="10">
        <v>3702258398</v>
      </c>
      <c r="B351">
        <v>274</v>
      </c>
      <c r="C351" t="s">
        <v>2869</v>
      </c>
      <c r="D351">
        <v>3702258398</v>
      </c>
      <c r="E351" t="s">
        <v>14687</v>
      </c>
      <c r="F351" t="s">
        <v>14375</v>
      </c>
      <c r="G351" s="7">
        <v>44307</v>
      </c>
      <c r="H351">
        <v>5</v>
      </c>
      <c r="I351" t="s">
        <v>73</v>
      </c>
      <c r="J351" t="s">
        <v>5256</v>
      </c>
      <c r="K351" t="s">
        <v>5255</v>
      </c>
      <c r="L351" t="s">
        <v>4029</v>
      </c>
      <c r="M351">
        <f>VLOOKUP(D351,УК!$A$1:$B$599,2,0)/1000</f>
        <v>10</v>
      </c>
      <c r="R351" s="10" t="str">
        <f>IFERROR(IFERROR(VLOOKUP(A351,'2020-2019'!$B$3:$LN$466,108,0),"")+IFERROR(VLOOKUP(A351,'2020-2019'!$B$3:$LN$1000,91,0),""),"")</f>
        <v/>
      </c>
      <c r="S351" s="10">
        <f>IFERROR(IFERROR(VLOOKUP(A351,'2022-2021'!$B$3:$LN$1000,108,0),"")+IFERROR(VLOOKUP(A351,'2022-2021'!$B$3:$LN$1000,92,0),""),"")</f>
        <v>17312</v>
      </c>
      <c r="T351" s="10">
        <f>IFERROR(IFERROR(VLOOKUP(A351,'2022-2021'!$B$3:$LN$1000,107,0),"")+IFERROR(VLOOKUP(A351,'2022-2021'!$B$3:$LN$1000,91,0),""),"")</f>
        <v>19894</v>
      </c>
      <c r="U351" s="10">
        <f>IFERROR(IFERROR(VLOOKUP(A351,'2024-2023'!$B$3:$LN$1000,108,0),"")+IFERROR(VLOOKUP(A351,'2024-2023'!$B$3:$LN$1000,92,0),""),"")</f>
        <v>18746</v>
      </c>
      <c r="V351" s="10">
        <f>IFERROR(IFERROR(VLOOKUP(A351,'2024-2023'!$B$3:$LN$1000,107,0),"")+IFERROR(VLOOKUP(A351,'2024-2023'!$B$3:$LN$1000,91,0),""),"")</f>
        <v>17398</v>
      </c>
      <c r="W351" t="str">
        <f>IFERROR(IFERROR(VLOOKUP(A351,'2020-2019'!$B$3:$LN$4660,93,0),"")+IFERROR(VLOOKUP(A351,'2020-2019'!$B$3:$LN$4660,109,0),""),"")</f>
        <v/>
      </c>
      <c r="X351">
        <f>IFERROR(IFERROR(VLOOKUP(A351,'2022-2021'!$B$3:$LN$4660,94,0),"")+IFERROR(VLOOKUP(A351,'2022-2021'!$B$3:$LN$4660,110,0),""),"")</f>
        <v>5414</v>
      </c>
      <c r="Y351">
        <f>IFERROR(IFERROR(VLOOKUP(A351,'2022-2021'!$B$3:$LN$4660,109,0),"")+IFERROR(VLOOKUP(A351,'2022-2021'!$B$3:$LN$4660,93,0),""),"")</f>
        <v>18414</v>
      </c>
      <c r="Z351">
        <f>IFERROR((IFERROR(VLOOKUP(A351,'2024-2023'!$B$3:$LN$4660,110,0),"")+IFERROR(VLOOKUP(A351,'2024-2023'!$B$3:$LN$4660,94,0),"")),"")</f>
        <v>16708</v>
      </c>
      <c r="AA351">
        <f>IFERROR((IFERROR(VLOOKUP(A351,'2024-2023'!$B$3:$LN$4660,93,0),"")+IFERROR(VLOOKUP(A351,'2024-2023'!$B$3:$LN$4660,109,0),"")),"")</f>
        <v>15799</v>
      </c>
      <c r="AB351" t="str">
        <f>IFERROR((IFERROR(VLOOKUP(A351,'2020-2019'!$B$3:$LN$466,'2020-2019'!$CV$1,0),"")),"")</f>
        <v/>
      </c>
      <c r="AC351">
        <f>IFERROR((IFERROR(VLOOKUP(A351,'2022-2021'!$B$3:$LN$4660,100,0),"")),"")</f>
        <v>10859</v>
      </c>
      <c r="AD351">
        <f>IFERROR((IFERROR(VLOOKUP(A351,'2022-2021'!$B$3:$LN$4660,99,0),"")),"")</f>
        <v>1361</v>
      </c>
      <c r="AE351">
        <f>IFERROR((IFERROR(VLOOKUP(A351,'2024-2023'!$B$3:$LN$4660,100,0),"")),"")</f>
        <v>1931</v>
      </c>
      <c r="AF351">
        <f>IFERROR(VLOOKUP(A351,'2024-2023'!$B$3:$LN$4660,99,0),"")</f>
        <v>1515</v>
      </c>
      <c r="AG351" t="str">
        <f>IFERROR((IFERROR(VLOOKUP(A351,'2020-2019'!$B$3:$LN$4660,'2020-2019'!$X$1,0),"")+IFERROR(VLOOKUP(A351,'2020-2019'!$B$3:$LN$4660,'2020-2019'!$AN$1,0),"")),"")</f>
        <v/>
      </c>
      <c r="AH351">
        <f>IFERROR((IFERROR(VLOOKUP(A351,'2022-2021'!$B$3:$LN$4660,24,0),"")+IFERROR(VLOOKUP(A351,'2022-2021'!$B$3:$LN$4660,40,0),"")),"")</f>
        <v>0</v>
      </c>
      <c r="AI351">
        <f>IFERROR((IFERROR(VLOOKUP(A351,'2022-2021'!$B$3:$LN$4660,23,0),"")+IFERROR(VLOOKUP(A351,'2022-2021'!$B$3:$LN$4660,39,0),"")),"")</f>
        <v>0</v>
      </c>
      <c r="AJ351">
        <f>IFERROR((IFERROR(VLOOKUP(A351,'2024-2023'!$B$3:$LN$4660,24,0),"")+IFERROR(VLOOKUP(A351,'2024-2023'!$B$3:$LN$4660,40,0),"")),"")</f>
        <v>0</v>
      </c>
      <c r="AK351">
        <f>IFERROR((IFERROR(VLOOKUP(A351,'2024-2023'!$B$3:$LN$4660,23,0),"")+IFERROR(VLOOKUP(A351,'2024-2023'!$B$3:$LN$4660,39,0),"")),"")</f>
        <v>0</v>
      </c>
      <c r="AL351" t="str">
        <f>IFERROR(VLOOKUP(A351,'2020-2019'!$B$3:$LN$466,'2020-2019'!$AM$1,0),"")</f>
        <v/>
      </c>
      <c r="AM351">
        <f>IFERROR(VLOOKUP(A351,'2022-2021'!$B$3:$LN$4660,38,0),"")</f>
        <v>17871</v>
      </c>
      <c r="AN351">
        <f>IFERROR(VLOOKUP(A351,'2022-2021'!$B$3:$LN$4660,37,0),"")</f>
        <v>15159</v>
      </c>
      <c r="AO351">
        <f>IFERROR(VLOOKUP(A351,'2024-2023'!$B$3:$LN$4660,38,0),"")</f>
        <v>14971</v>
      </c>
      <c r="AP351">
        <f>IFERROR(VLOOKUP(A351,'2024-2023'!$B$3:$LN$4660,37,0),"")</f>
        <v>14783</v>
      </c>
      <c r="AQ351" t="str">
        <f>IFERROR((IFERROR(VLOOKUP(A351,'2020-2019'!$B$3:$LN$466,'2020-2019'!$BL$1,0),"")+IFERROR(VLOOKUP(A351,'2020-2019'!$B$3:$LN$466,'2020-2019'!$BV$1,0),"")),"")</f>
        <v/>
      </c>
      <c r="AR351" s="5">
        <f t="shared" si="42"/>
        <v>1.0049999999999999</v>
      </c>
      <c r="AS351" t="str">
        <f>IFERROR(VLOOKUP(A351,риски!$G$2:$H$642,2,0),"")</f>
        <v>низкий</v>
      </c>
      <c r="AT351" t="str">
        <f>IFERROR(VLOOKUP(A351,Реест!A421:$P$30000,15,0),"")</f>
        <v>fskp-dolg.ru</v>
      </c>
      <c r="AU351" t="str">
        <f>IFERROR(VLOOKUP(A351,old!$A$3:$AU$2001,47,0),"")</f>
        <v>image396</v>
      </c>
      <c r="AV351" s="3" t="str">
        <f t="shared" si="43"/>
        <v/>
      </c>
      <c r="AW351" t="str">
        <f t="shared" si="37"/>
        <v xml:space="preserve"> ООО ПКО «ФСКП» зарегистрировано по адресу: Ивановская обл., г.о. Иваново, г. Иваново, ул. Наговицыной-Икрянистовой, д. 6, ОФИС 603, 153003. Генеральным директором является Шинин Алексей Андреевич. Рост доходов компании за 5 лет: 100,5%. ФССП присвоил низкий уровень риска для данного ПКО.</v>
      </c>
      <c r="AX351" t="s">
        <v>22934</v>
      </c>
      <c r="AY351">
        <f>VLOOKUP(A351,'2024-2023'!$B$2:$NY$583,'2024-2023'!$BH$1,0)</f>
        <v>14526</v>
      </c>
      <c r="AZ351">
        <f>VLOOKUP(A351,'2024-2023'!$B$2:$NY$583,71,0)</f>
        <v>0</v>
      </c>
      <c r="BA351">
        <f>VLOOKUP(A351,'2024-2023'!$B$2:$NY$583,79,0)</f>
        <v>0</v>
      </c>
      <c r="BB351">
        <f t="shared" si="38"/>
        <v>0</v>
      </c>
      <c r="BC351" s="6">
        <f t="shared" si="39"/>
        <v>0.20099999999999998</v>
      </c>
      <c r="BD351" s="6">
        <f t="shared" si="40"/>
        <v>8.7078974594781006E-2</v>
      </c>
      <c r="BE351" t="str">
        <f t="shared" si="41"/>
        <v>Малая фирма</v>
      </c>
    </row>
    <row r="352" spans="1:57">
      <c r="A352" s="10">
        <v>2901305805</v>
      </c>
      <c r="B352">
        <v>140</v>
      </c>
      <c r="C352" t="s">
        <v>14376</v>
      </c>
      <c r="D352">
        <v>2901305805</v>
      </c>
      <c r="E352" t="s">
        <v>14688</v>
      </c>
      <c r="F352" t="s">
        <v>14377</v>
      </c>
      <c r="G352" s="7">
        <v>44321</v>
      </c>
      <c r="H352">
        <v>5</v>
      </c>
      <c r="I352" t="s">
        <v>73</v>
      </c>
      <c r="J352" t="s">
        <v>23443</v>
      </c>
      <c r="K352" t="s">
        <v>5021</v>
      </c>
      <c r="L352" t="s">
        <v>8962</v>
      </c>
      <c r="M352">
        <f>VLOOKUP(D352,УК!$A$1:$B$599,2,0)/1000</f>
        <v>200</v>
      </c>
      <c r="R352" s="10" t="str">
        <f>IFERROR(IFERROR(VLOOKUP(A352,'2020-2019'!$B$3:$LN$466,108,0),"")+IFERROR(VLOOKUP(A352,'2020-2019'!$B$3:$LN$1000,91,0),""),"")</f>
        <v/>
      </c>
      <c r="S352" s="10">
        <f>IFERROR(IFERROR(VLOOKUP(A352,'2022-2021'!$B$3:$LN$1000,108,0),"")+IFERROR(VLOOKUP(A352,'2022-2021'!$B$3:$LN$1000,92,0),""),"")</f>
        <v>17095</v>
      </c>
      <c r="T352" s="10">
        <f>IFERROR(IFERROR(VLOOKUP(A352,'2022-2021'!$B$3:$LN$1000,107,0),"")+IFERROR(VLOOKUP(A352,'2022-2021'!$B$3:$LN$1000,91,0),""),"")</f>
        <v>84560</v>
      </c>
      <c r="U352" s="10">
        <f>IFERROR(IFERROR(VLOOKUP(A352,'2024-2023'!$B$3:$LN$1000,108,0),"")+IFERROR(VLOOKUP(A352,'2024-2023'!$B$3:$LN$1000,92,0),""),"")</f>
        <v>11806</v>
      </c>
      <c r="V352" s="10">
        <f>IFERROR(IFERROR(VLOOKUP(A352,'2024-2023'!$B$3:$LN$1000,107,0),"")+IFERROR(VLOOKUP(A352,'2024-2023'!$B$3:$LN$1000,91,0),""),"")</f>
        <v>103425</v>
      </c>
      <c r="W352" t="str">
        <f>IFERROR(IFERROR(VLOOKUP(A352,'2020-2019'!$B$3:$LN$4660,93,0),"")+IFERROR(VLOOKUP(A352,'2020-2019'!$B$3:$LN$4660,109,0),""),"")</f>
        <v/>
      </c>
      <c r="X352">
        <f>IFERROR(IFERROR(VLOOKUP(A352,'2022-2021'!$B$3:$LN$4660,94,0),"")+IFERROR(VLOOKUP(A352,'2022-2021'!$B$3:$LN$4660,110,0),""),"")</f>
        <v>963</v>
      </c>
      <c r="Y352">
        <f>IFERROR(IFERROR(VLOOKUP(A352,'2022-2021'!$B$3:$LN$4660,109,0),"")+IFERROR(VLOOKUP(A352,'2022-2021'!$B$3:$LN$4660,93,0),""),"")</f>
        <v>5164</v>
      </c>
      <c r="Z352">
        <f>IFERROR((IFERROR(VLOOKUP(A352,'2024-2023'!$B$3:$LN$4660,110,0),"")+IFERROR(VLOOKUP(A352,'2024-2023'!$B$3:$LN$4660,94,0),"")),"")</f>
        <v>7453</v>
      </c>
      <c r="AA352">
        <f>IFERROR((IFERROR(VLOOKUP(A352,'2024-2023'!$B$3:$LN$4660,93,0),"")+IFERROR(VLOOKUP(A352,'2024-2023'!$B$3:$LN$4660,109,0),"")),"")</f>
        <v>21267</v>
      </c>
      <c r="AB352" t="str">
        <f>IFERROR((IFERROR(VLOOKUP(A352,'2020-2019'!$B$3:$LN$466,'2020-2019'!$CV$1,0),"")),"")</f>
        <v/>
      </c>
      <c r="AC352">
        <f>IFERROR((IFERROR(VLOOKUP(A352,'2022-2021'!$B$3:$LN$4660,100,0),"")),"")</f>
        <v>16132</v>
      </c>
      <c r="AD352">
        <f>IFERROR((IFERROR(VLOOKUP(A352,'2022-2021'!$B$3:$LN$4660,99,0),"")),"")</f>
        <v>79362</v>
      </c>
      <c r="AE352">
        <f>IFERROR((IFERROR(VLOOKUP(A352,'2024-2023'!$B$3:$LN$4660,100,0),"")),"")</f>
        <v>4127</v>
      </c>
      <c r="AF352">
        <f>IFERROR(VLOOKUP(A352,'2024-2023'!$B$3:$LN$4660,99,0),"")</f>
        <v>79953</v>
      </c>
      <c r="AG352" t="str">
        <f>IFERROR((IFERROR(VLOOKUP(A352,'2020-2019'!$B$3:$LN$4660,'2020-2019'!$X$1,0),"")+IFERROR(VLOOKUP(A352,'2020-2019'!$B$3:$LN$4660,'2020-2019'!$AN$1,0),"")),"")</f>
        <v/>
      </c>
      <c r="AH352">
        <f>IFERROR((IFERROR(VLOOKUP(A352,'2022-2021'!$B$3:$LN$4660,24,0),"")+IFERROR(VLOOKUP(A352,'2022-2021'!$B$3:$LN$4660,40,0),"")),"")</f>
        <v>0</v>
      </c>
      <c r="AI352">
        <f>IFERROR((IFERROR(VLOOKUP(A352,'2022-2021'!$B$3:$LN$4660,23,0),"")+IFERROR(VLOOKUP(A352,'2022-2021'!$B$3:$LN$4660,39,0),"")),"")</f>
        <v>0</v>
      </c>
      <c r="AJ352">
        <f>IFERROR((IFERROR(VLOOKUP(A352,'2024-2023'!$B$3:$LN$4660,24,0),"")+IFERROR(VLOOKUP(A352,'2024-2023'!$B$3:$LN$4660,40,0),"")),"")</f>
        <v>0</v>
      </c>
      <c r="AK352">
        <f>IFERROR((IFERROR(VLOOKUP(A352,'2024-2023'!$B$3:$LN$4660,23,0),"")+IFERROR(VLOOKUP(A352,'2024-2023'!$B$3:$LN$4660,39,0),"")),"")</f>
        <v>0</v>
      </c>
      <c r="AL352" t="str">
        <f>IFERROR(VLOOKUP(A352,'2020-2019'!$B$3:$LN$466,'2020-2019'!$AM$1,0),"")</f>
        <v/>
      </c>
      <c r="AM352">
        <f>IFERROR(VLOOKUP(A352,'2022-2021'!$B$3:$LN$4660,38,0),"")</f>
        <v>17770</v>
      </c>
      <c r="AN352">
        <f>IFERROR(VLOOKUP(A352,'2022-2021'!$B$3:$LN$4660,37,0),"")</f>
        <v>100769</v>
      </c>
      <c r="AO352">
        <f>IFERROR(VLOOKUP(A352,'2024-2023'!$B$3:$LN$4660,38,0),"")</f>
        <v>106696</v>
      </c>
      <c r="AP352">
        <f>IFERROR(VLOOKUP(A352,'2024-2023'!$B$3:$LN$4660,37,0),"")</f>
        <v>195468</v>
      </c>
      <c r="AQ352" t="str">
        <f>IFERROR((IFERROR(VLOOKUP(A352,'2020-2019'!$B$3:$LN$466,'2020-2019'!$BL$1,0),"")+IFERROR(VLOOKUP(A352,'2020-2019'!$B$3:$LN$466,'2020-2019'!$BV$1,0),"")),"")</f>
        <v/>
      </c>
      <c r="AR352" s="5">
        <f t="shared" si="42"/>
        <v>6.05</v>
      </c>
      <c r="AS352" t="str">
        <f>IFERROR(VLOOKUP(A352,риски!$G$2:$H$642,2,0),"")</f>
        <v>низкий</v>
      </c>
      <c r="AT352" t="str">
        <f>IFERROR(VLOOKUP(A352,Реест!A422:$P$30000,15,0),"")</f>
        <v>бюропроблемныхактивов.рф</v>
      </c>
      <c r="AU352" t="str">
        <f>IFERROR(VLOOKUP(A352,old!$A$3:$AU$2001,47,0),"")</f>
        <v>image397</v>
      </c>
      <c r="AV352" s="3" t="str">
        <f t="shared" si="43"/>
        <v/>
      </c>
      <c r="AW352" t="str">
        <f t="shared" si="37"/>
        <v xml:space="preserve"> ООО ПКО «БПА» зарегистрировано по адресу: 163000, Архангельская область, г.о. Город Архангельск, г Архангельск, пр-кт Троицкий, дом 106, строение 1. Генеральным директором является Курочка Илья Владимирович. Рост доходов компании за 5 лет: 605%. ФССП присвоил низкий уровень риска для данного ПКО.</v>
      </c>
      <c r="AX352" t="s">
        <v>22969</v>
      </c>
      <c r="AY352">
        <f>VLOOKUP(A352,'2024-2023'!$B$2:$NY$583,'2024-2023'!$BH$1,0)</f>
        <v>179839</v>
      </c>
      <c r="AZ352">
        <f>VLOOKUP(A352,'2024-2023'!$B$2:$NY$583,71,0)</f>
        <v>0</v>
      </c>
      <c r="BA352">
        <f>VLOOKUP(A352,'2024-2023'!$B$2:$NY$583,79,0)</f>
        <v>0</v>
      </c>
      <c r="BB352">
        <f t="shared" si="38"/>
        <v>0</v>
      </c>
      <c r="BC352" s="6">
        <f t="shared" si="39"/>
        <v>1.21</v>
      </c>
      <c r="BD352" s="6">
        <f t="shared" si="40"/>
        <v>0.7730529369108049</v>
      </c>
      <c r="BE352" t="str">
        <f t="shared" si="41"/>
        <v>Малая фирма</v>
      </c>
    </row>
    <row r="353" spans="1:57">
      <c r="A353" s="10">
        <v>7606125346</v>
      </c>
      <c r="B353">
        <v>476</v>
      </c>
      <c r="C353" t="s">
        <v>2883</v>
      </c>
      <c r="D353">
        <v>7606125346</v>
      </c>
      <c r="E353" t="s">
        <v>14689</v>
      </c>
      <c r="F353" t="s">
        <v>14378</v>
      </c>
      <c r="G353" s="7">
        <v>44503</v>
      </c>
      <c r="H353">
        <v>4</v>
      </c>
      <c r="I353" t="s">
        <v>44</v>
      </c>
      <c r="J353" t="s">
        <v>5157</v>
      </c>
      <c r="K353" t="s">
        <v>5157</v>
      </c>
      <c r="L353" t="s">
        <v>2887</v>
      </c>
      <c r="M353">
        <f>VLOOKUP(D353,УК!$A$1:$B$599,2,0)/1000</f>
        <v>250</v>
      </c>
      <c r="R353" s="10" t="str">
        <f>IFERROR(IFERROR(VLOOKUP(A353,'2020-2019'!$B$3:$LN$466,108,0),"")+IFERROR(VLOOKUP(A353,'2020-2019'!$B$3:$LN$1000,91,0),""),"")</f>
        <v/>
      </c>
      <c r="S353" s="10">
        <f>IFERROR(IFERROR(VLOOKUP(A353,'2022-2021'!$B$3:$LN$1000,108,0),"")+IFERROR(VLOOKUP(A353,'2022-2021'!$B$3:$LN$1000,92,0),""),"")</f>
        <v>0</v>
      </c>
      <c r="T353" s="10">
        <f>IFERROR(IFERROR(VLOOKUP(A353,'2022-2021'!$B$3:$LN$1000,107,0),"")+IFERROR(VLOOKUP(A353,'2022-2021'!$B$3:$LN$1000,91,0),""),"")</f>
        <v>4230</v>
      </c>
      <c r="U353" s="10">
        <f>IFERROR(IFERROR(VLOOKUP(A353,'2024-2023'!$B$3:$LN$1000,108,0),"")+IFERROR(VLOOKUP(A353,'2024-2023'!$B$3:$LN$1000,92,0),""),"")</f>
        <v>21096</v>
      </c>
      <c r="V353" s="10">
        <f>IFERROR(IFERROR(VLOOKUP(A353,'2024-2023'!$B$3:$LN$1000,107,0),"")+IFERROR(VLOOKUP(A353,'2024-2023'!$B$3:$LN$1000,91,0),""),"")</f>
        <v>36182</v>
      </c>
      <c r="W353" t="str">
        <f>IFERROR(IFERROR(VLOOKUP(A353,'2020-2019'!$B$3:$LN$4660,93,0),"")+IFERROR(VLOOKUP(A353,'2020-2019'!$B$3:$LN$4660,109,0),""),"")</f>
        <v/>
      </c>
      <c r="X353">
        <f>IFERROR(IFERROR(VLOOKUP(A353,'2022-2021'!$B$3:$LN$4660,94,0),"")+IFERROR(VLOOKUP(A353,'2022-2021'!$B$3:$LN$4660,110,0),""),"")</f>
        <v>166</v>
      </c>
      <c r="Y353">
        <f>IFERROR(IFERROR(VLOOKUP(A353,'2022-2021'!$B$3:$LN$4660,109,0),"")+IFERROR(VLOOKUP(A353,'2022-2021'!$B$3:$LN$4660,93,0),""),"")</f>
        <v>2494</v>
      </c>
      <c r="Z353">
        <f>IFERROR((IFERROR(VLOOKUP(A353,'2024-2023'!$B$3:$LN$4660,110,0),"")+IFERROR(VLOOKUP(A353,'2024-2023'!$B$3:$LN$4660,94,0),"")),"")</f>
        <v>11428</v>
      </c>
      <c r="AA353">
        <f>IFERROR((IFERROR(VLOOKUP(A353,'2024-2023'!$B$3:$LN$4660,93,0),"")+IFERROR(VLOOKUP(A353,'2024-2023'!$B$3:$LN$4660,109,0),"")),"")</f>
        <v>21143</v>
      </c>
      <c r="AB353" t="str">
        <f>IFERROR((IFERROR(VLOOKUP(A353,'2020-2019'!$B$3:$LN$466,'2020-2019'!$CV$1,0),"")),"")</f>
        <v/>
      </c>
      <c r="AC353">
        <f>IFERROR((IFERROR(VLOOKUP(A353,'2022-2021'!$B$3:$LN$4660,100,0),"")),"")</f>
        <v>-166</v>
      </c>
      <c r="AD353">
        <f>IFERROR((IFERROR(VLOOKUP(A353,'2022-2021'!$B$3:$LN$4660,99,0),"")),"")</f>
        <v>1533</v>
      </c>
      <c r="AE353">
        <f>IFERROR((IFERROR(VLOOKUP(A353,'2024-2023'!$B$3:$LN$4660,100,0),"")),"")</f>
        <v>8062</v>
      </c>
      <c r="AF353">
        <f>IFERROR(VLOOKUP(A353,'2024-2023'!$B$3:$LN$4660,99,0),"")</f>
        <v>12834</v>
      </c>
      <c r="AG353" t="str">
        <f>IFERROR((IFERROR(VLOOKUP(A353,'2020-2019'!$B$3:$LN$4660,'2020-2019'!$X$1,0),"")+IFERROR(VLOOKUP(A353,'2020-2019'!$B$3:$LN$4660,'2020-2019'!$AN$1,0),"")),"")</f>
        <v/>
      </c>
      <c r="AH353">
        <f>IFERROR((IFERROR(VLOOKUP(A353,'2022-2021'!$B$3:$LN$4660,24,0),"")+IFERROR(VLOOKUP(A353,'2022-2021'!$B$3:$LN$4660,40,0),"")),"")</f>
        <v>0</v>
      </c>
      <c r="AI353">
        <f>IFERROR((IFERROR(VLOOKUP(A353,'2022-2021'!$B$3:$LN$4660,23,0),"")+IFERROR(VLOOKUP(A353,'2022-2021'!$B$3:$LN$4660,39,0),"")),"")</f>
        <v>6575</v>
      </c>
      <c r="AJ353">
        <f>IFERROR((IFERROR(VLOOKUP(A353,'2024-2023'!$B$3:$LN$4660,24,0),"")+IFERROR(VLOOKUP(A353,'2024-2023'!$B$3:$LN$4660,40,0),"")),"")</f>
        <v>13294</v>
      </c>
      <c r="AK353">
        <f>IFERROR((IFERROR(VLOOKUP(A353,'2024-2023'!$B$3:$LN$4660,23,0),"")+IFERROR(VLOOKUP(A353,'2024-2023'!$B$3:$LN$4660,39,0),"")),"")</f>
        <v>45062</v>
      </c>
      <c r="AL353" t="str">
        <f>IFERROR(VLOOKUP(A353,'2020-2019'!$B$3:$LN$466,'2020-2019'!$AM$1,0),"")</f>
        <v/>
      </c>
      <c r="AM353">
        <f>IFERROR(VLOOKUP(A353,'2022-2021'!$B$3:$LN$4660,38,0),"")</f>
        <v>14275</v>
      </c>
      <c r="AN353">
        <f>IFERROR(VLOOKUP(A353,'2022-2021'!$B$3:$LN$4660,37,0),"")</f>
        <v>14887</v>
      </c>
      <c r="AO353">
        <f>IFERROR(VLOOKUP(A353,'2024-2023'!$B$3:$LN$4660,38,0),"")</f>
        <v>15596</v>
      </c>
      <c r="AP353">
        <f>IFERROR(VLOOKUP(A353,'2024-2023'!$B$3:$LN$4660,37,0),"")</f>
        <v>1508</v>
      </c>
      <c r="AQ353" t="str">
        <f>IFERROR((IFERROR(VLOOKUP(A353,'2020-2019'!$B$3:$LN$466,'2020-2019'!$BL$1,0),"")+IFERROR(VLOOKUP(A353,'2020-2019'!$B$3:$LN$466,'2020-2019'!$BV$1,0),"")),"")</f>
        <v/>
      </c>
      <c r="AR353" s="5">
        <f t="shared" si="42"/>
        <v>8.5540000000000003</v>
      </c>
      <c r="AS353" t="str">
        <f>IFERROR(VLOOKUP(A353,риски!$G$2:$H$642,2,0),"")</f>
        <v>низкий</v>
      </c>
      <c r="AT353" t="str">
        <f>IFERROR(VLOOKUP(A353,Реест!A423:$P$30000,15,0),"")</f>
        <v>maximum-ka.ru</v>
      </c>
      <c r="AU353" t="str">
        <f>IFERROR(VLOOKUP(A353,old!$A$3:$AU$2001,47,0),"")</f>
        <v>image113</v>
      </c>
      <c r="AV353" s="3">
        <f t="shared" si="43"/>
        <v>6.8535361216730042</v>
      </c>
      <c r="AW353" t="str">
        <f t="shared" si="37"/>
        <v xml:space="preserve"> ООО ПКО «Максимум» зарегистрировано по адресу: 150064, Ярославская область, г.о. Город Ярославль, г Ярославль, ул Панина, дом 12В, офис 7. Генеральным директором является Цёма Данил Николаевич. Рост доходов компании за 5 лет: 855,4%. Рост финансовых активов компании за 5 лет: 685,35%. ФССП присвоил низкий уровень риска для данного ПКО.</v>
      </c>
      <c r="AX353" t="s">
        <v>22941</v>
      </c>
      <c r="AY353">
        <f>VLOOKUP(A353,'2024-2023'!$B$2:$NY$583,'2024-2023'!$BH$1,0)</f>
        <v>32174</v>
      </c>
      <c r="AZ353">
        <f>VLOOKUP(A353,'2024-2023'!$B$2:$NY$583,71,0)</f>
        <v>2642</v>
      </c>
      <c r="BA353">
        <f>VLOOKUP(A353,'2024-2023'!$B$2:$NY$583,79,0)</f>
        <v>12226</v>
      </c>
      <c r="BB353">
        <f t="shared" si="38"/>
        <v>0.46211226456144711</v>
      </c>
      <c r="BC353" s="6">
        <f t="shared" si="39"/>
        <v>1.7108000000000001</v>
      </c>
      <c r="BD353" s="6">
        <f t="shared" si="40"/>
        <v>0.35470676026753634</v>
      </c>
      <c r="BE353" t="str">
        <f t="shared" si="41"/>
        <v>Малая фирма</v>
      </c>
    </row>
    <row r="354" spans="1:57">
      <c r="A354" s="10">
        <v>5074070442</v>
      </c>
      <c r="B354">
        <v>512</v>
      </c>
      <c r="C354" t="s">
        <v>2890</v>
      </c>
      <c r="D354">
        <v>5074070442</v>
      </c>
      <c r="E354" t="s">
        <v>14690</v>
      </c>
      <c r="F354" t="s">
        <v>14379</v>
      </c>
      <c r="G354" s="7">
        <v>44398</v>
      </c>
      <c r="H354">
        <v>5</v>
      </c>
      <c r="I354" t="s">
        <v>73</v>
      </c>
      <c r="J354" t="s">
        <v>20747</v>
      </c>
      <c r="K354" t="s">
        <v>20747</v>
      </c>
      <c r="L354" t="s">
        <v>2894</v>
      </c>
      <c r="M354">
        <f>VLOOKUP(D354,УК!$A$1:$B$599,2,0)/1000</f>
        <v>100</v>
      </c>
      <c r="R354" s="10" t="str">
        <f>IFERROR(IFERROR(VLOOKUP(A354,'2020-2019'!$B$3:$LN$466,108,0),"")+IFERROR(VLOOKUP(A354,'2020-2019'!$B$3:$LN$1000,91,0),""),"")</f>
        <v/>
      </c>
      <c r="S354" s="10">
        <f>IFERROR(IFERROR(VLOOKUP(A354,'2022-2021'!$B$3:$LN$1000,108,0),"")+IFERROR(VLOOKUP(A354,'2022-2021'!$B$3:$LN$1000,92,0),""),"")</f>
        <v>178158</v>
      </c>
      <c r="T354" s="10">
        <f>IFERROR(IFERROR(VLOOKUP(A354,'2022-2021'!$B$3:$LN$1000,107,0),"")+IFERROR(VLOOKUP(A354,'2022-2021'!$B$3:$LN$1000,91,0),""),"")</f>
        <v>0</v>
      </c>
      <c r="U354" s="10">
        <f>IFERROR(IFERROR(VLOOKUP(A354,'2024-2023'!$B$3:$LN$1000,108,0),"")+IFERROR(VLOOKUP(A354,'2024-2023'!$B$3:$LN$1000,92,0),""),"")</f>
        <v>1055</v>
      </c>
      <c r="V354" s="10">
        <f>IFERROR(IFERROR(VLOOKUP(A354,'2024-2023'!$B$3:$LN$1000,107,0),"")+IFERROR(VLOOKUP(A354,'2024-2023'!$B$3:$LN$1000,91,0),""),"")</f>
        <v>1635</v>
      </c>
      <c r="W354" t="str">
        <f>IFERROR(IFERROR(VLOOKUP(A354,'2020-2019'!$B$3:$LN$4660,93,0),"")+IFERROR(VLOOKUP(A354,'2020-2019'!$B$3:$LN$4660,109,0),""),"")</f>
        <v/>
      </c>
      <c r="X354">
        <f>IFERROR(IFERROR(VLOOKUP(A354,'2022-2021'!$B$3:$LN$4660,94,0),"")+IFERROR(VLOOKUP(A354,'2022-2021'!$B$3:$LN$4660,110,0),""),"")</f>
        <v>29</v>
      </c>
      <c r="Y354">
        <f>IFERROR(IFERROR(VLOOKUP(A354,'2022-2021'!$B$3:$LN$4660,109,0),"")+IFERROR(VLOOKUP(A354,'2022-2021'!$B$3:$LN$4660,93,0),""),"")</f>
        <v>40</v>
      </c>
      <c r="Z354">
        <f>IFERROR((IFERROR(VLOOKUP(A354,'2024-2023'!$B$3:$LN$4660,110,0),"")+IFERROR(VLOOKUP(A354,'2024-2023'!$B$3:$LN$4660,94,0),"")),"")</f>
        <v>965</v>
      </c>
      <c r="AA354">
        <f>IFERROR((IFERROR(VLOOKUP(A354,'2024-2023'!$B$3:$LN$4660,93,0),"")+IFERROR(VLOOKUP(A354,'2024-2023'!$B$3:$LN$4660,109,0),"")),"")</f>
        <v>1314</v>
      </c>
      <c r="AB354" t="str">
        <f>IFERROR((IFERROR(VLOOKUP(A354,'2020-2019'!$B$3:$LN$466,'2020-2019'!$CV$1,0),"")),"")</f>
        <v/>
      </c>
      <c r="AC354">
        <f>IFERROR((IFERROR(VLOOKUP(A354,'2022-2021'!$B$3:$LN$4660,100,0),"")),"")</f>
        <v>178129</v>
      </c>
      <c r="AD354">
        <f>IFERROR((IFERROR(VLOOKUP(A354,'2022-2021'!$B$3:$LN$4660,99,0),"")),"")</f>
        <v>-40</v>
      </c>
      <c r="AE354">
        <f>IFERROR((IFERROR(VLOOKUP(A354,'2024-2023'!$B$3:$LN$4660,100,0),"")),"")</f>
        <v>86</v>
      </c>
      <c r="AF354">
        <f>IFERROR(VLOOKUP(A354,'2024-2023'!$B$3:$LN$4660,99,0),"")</f>
        <v>265</v>
      </c>
      <c r="AG354" t="str">
        <f>IFERROR((IFERROR(VLOOKUP(A354,'2020-2019'!$B$3:$LN$4660,'2020-2019'!$X$1,0),"")+IFERROR(VLOOKUP(A354,'2020-2019'!$B$3:$LN$4660,'2020-2019'!$AN$1,0),"")),"")</f>
        <v/>
      </c>
      <c r="AH354">
        <f>IFERROR((IFERROR(VLOOKUP(A354,'2022-2021'!$B$3:$LN$4660,24,0),"")+IFERROR(VLOOKUP(A354,'2022-2021'!$B$3:$LN$4660,40,0),"")),"")</f>
        <v>0</v>
      </c>
      <c r="AI354">
        <f>IFERROR((IFERROR(VLOOKUP(A354,'2022-2021'!$B$3:$LN$4660,23,0),"")+IFERROR(VLOOKUP(A354,'2022-2021'!$B$3:$LN$4660,39,0),"")),"")</f>
        <v>0</v>
      </c>
      <c r="AJ354">
        <f>IFERROR((IFERROR(VLOOKUP(A354,'2024-2023'!$B$3:$LN$4660,24,0),"")+IFERROR(VLOOKUP(A354,'2024-2023'!$B$3:$LN$4660,40,0),"")),"")</f>
        <v>0</v>
      </c>
      <c r="AK354">
        <f>IFERROR((IFERROR(VLOOKUP(A354,'2024-2023'!$B$3:$LN$4660,23,0),"")+IFERROR(VLOOKUP(A354,'2024-2023'!$B$3:$LN$4660,39,0),"")),"")</f>
        <v>0</v>
      </c>
      <c r="AL354" t="str">
        <f>IFERROR(VLOOKUP(A354,'2020-2019'!$B$3:$LN$466,'2020-2019'!$AM$1,0),"")</f>
        <v/>
      </c>
      <c r="AM354">
        <f>IFERROR(VLOOKUP(A354,'2022-2021'!$B$3:$LN$4660,38,0),"")</f>
        <v>348332</v>
      </c>
      <c r="AN354">
        <f>IFERROR(VLOOKUP(A354,'2022-2021'!$B$3:$LN$4660,37,0),"")</f>
        <v>348593</v>
      </c>
      <c r="AO354">
        <f>IFERROR(VLOOKUP(A354,'2024-2023'!$B$3:$LN$4660,38,0),"")</f>
        <v>106690</v>
      </c>
      <c r="AP354">
        <f>IFERROR(VLOOKUP(A354,'2024-2023'!$B$3:$LN$4660,37,0),"")</f>
        <v>111534</v>
      </c>
      <c r="AQ354" t="str">
        <f>IFERROR((IFERROR(VLOOKUP(A354,'2020-2019'!$B$3:$LN$466,'2020-2019'!$BL$1,0),"")+IFERROR(VLOOKUP(A354,'2020-2019'!$B$3:$LN$466,'2020-2019'!$BV$1,0),"")),"")</f>
        <v/>
      </c>
      <c r="AR354" s="5">
        <f t="shared" si="42"/>
        <v>8.9999999999999993E-3</v>
      </c>
      <c r="AS354" t="str">
        <f>IFERROR(VLOOKUP(A354,риски!$G$2:$H$642,2,0),"")</f>
        <v>низкий</v>
      </c>
      <c r="AT354" t="str">
        <f>IFERROR(VLOOKUP(A354,Реест!A424:$P$30000,15,0),"")</f>
        <v>мцфб24.рф</v>
      </c>
      <c r="AU354" t="str">
        <f>IFERROR(VLOOKUP(A354,old!$A$3:$AU$2001,47,0),"")</f>
        <v>image398</v>
      </c>
      <c r="AV354" s="3" t="str">
        <f t="shared" si="43"/>
        <v/>
      </c>
      <c r="AW354" t="str">
        <f t="shared" si="37"/>
        <v xml:space="preserve"> ООО ПКО «МЦФБ» зарегистрировано по адресу: 143003, Московская область, г.о. Одинцовский, г Одинцово, ул Маршала Бирюзова, д. 13, помещ. 68К. Генеральным директором является Закревский Александр Вячеславович. Рост доходов компании за 5 лет: 0,9%. ФССП присвоил низкий уровень риска для данного ПКО.</v>
      </c>
      <c r="AX354" t="s">
        <v>22917</v>
      </c>
      <c r="AY354">
        <f>VLOOKUP(A354,'2024-2023'!$B$2:$NY$583,'2024-2023'!$BH$1,0)</f>
        <v>47418</v>
      </c>
      <c r="AZ354">
        <f>VLOOKUP(A354,'2024-2023'!$B$2:$NY$583,71,0)</f>
        <v>0</v>
      </c>
      <c r="BA354">
        <f>VLOOKUP(A354,'2024-2023'!$B$2:$NY$583,79,0)</f>
        <v>0</v>
      </c>
      <c r="BB354">
        <f t="shared" si="38"/>
        <v>0</v>
      </c>
      <c r="BC354" s="6">
        <f t="shared" si="39"/>
        <v>1.8E-3</v>
      </c>
      <c r="BD354" s="6">
        <f t="shared" si="40"/>
        <v>0.1620795107033639</v>
      </c>
      <c r="BE354" t="str">
        <f t="shared" si="41"/>
        <v>Малая фирма</v>
      </c>
    </row>
    <row r="355" spans="1:57">
      <c r="A355" s="10">
        <v>7604381915</v>
      </c>
      <c r="B355">
        <v>197</v>
      </c>
      <c r="C355" t="s">
        <v>2903</v>
      </c>
      <c r="D355">
        <v>7604381915</v>
      </c>
      <c r="E355" t="s">
        <v>14692</v>
      </c>
      <c r="F355" t="s">
        <v>14381</v>
      </c>
      <c r="G355" s="7">
        <v>44558</v>
      </c>
      <c r="H355">
        <v>4</v>
      </c>
      <c r="I355" t="s">
        <v>73</v>
      </c>
      <c r="J355" t="s">
        <v>5066</v>
      </c>
      <c r="K355" t="s">
        <v>5066</v>
      </c>
      <c r="L355" t="s">
        <v>8969</v>
      </c>
      <c r="M355">
        <f>VLOOKUP(D355,УК!$A$1:$B$599,2,0)/1000</f>
        <v>10</v>
      </c>
      <c r="R355" s="10" t="str">
        <f>IFERROR(IFERROR(VLOOKUP(A355,'2020-2019'!$B$3:$LN$466,108,0),"")+IFERROR(VLOOKUP(A355,'2020-2019'!$B$3:$LN$1000,91,0),""),"")</f>
        <v/>
      </c>
      <c r="S355" s="10">
        <f>IFERROR(IFERROR(VLOOKUP(A355,'2022-2021'!$B$3:$LN$1000,108,0),"")+IFERROR(VLOOKUP(A355,'2022-2021'!$B$3:$LN$1000,92,0),""),"")</f>
        <v>0</v>
      </c>
      <c r="T355" s="10">
        <f>IFERROR(IFERROR(VLOOKUP(A355,'2022-2021'!$B$3:$LN$1000,107,0),"")+IFERROR(VLOOKUP(A355,'2022-2021'!$B$3:$LN$1000,91,0),""),"")</f>
        <v>15673</v>
      </c>
      <c r="U355" s="10">
        <f>IFERROR(IFERROR(VLOOKUP(A355,'2024-2023'!$B$3:$LN$1000,108,0),"")+IFERROR(VLOOKUP(A355,'2024-2023'!$B$3:$LN$1000,92,0),""),"")</f>
        <v>30883</v>
      </c>
      <c r="V355" s="10">
        <f>IFERROR(IFERROR(VLOOKUP(A355,'2024-2023'!$B$3:$LN$1000,107,0),"")+IFERROR(VLOOKUP(A355,'2024-2023'!$B$3:$LN$1000,91,0),""),"")</f>
        <v>70929</v>
      </c>
      <c r="W355" t="str">
        <f>IFERROR(IFERROR(VLOOKUP(A355,'2020-2019'!$B$3:$LN$4660,93,0),"")+IFERROR(VLOOKUP(A355,'2020-2019'!$B$3:$LN$4660,109,0),""),"")</f>
        <v/>
      </c>
      <c r="X355">
        <f>IFERROR(IFERROR(VLOOKUP(A355,'2022-2021'!$B$3:$LN$4660,94,0),"")+IFERROR(VLOOKUP(A355,'2022-2021'!$B$3:$LN$4660,110,0),""),"")</f>
        <v>0</v>
      </c>
      <c r="Y355">
        <f>IFERROR(IFERROR(VLOOKUP(A355,'2022-2021'!$B$3:$LN$4660,109,0),"")+IFERROR(VLOOKUP(A355,'2022-2021'!$B$3:$LN$4660,93,0),""),"")</f>
        <v>14056</v>
      </c>
      <c r="Z355">
        <f>IFERROR((IFERROR(VLOOKUP(A355,'2024-2023'!$B$3:$LN$4660,110,0),"")+IFERROR(VLOOKUP(A355,'2024-2023'!$B$3:$LN$4660,94,0),"")),"")</f>
        <v>22265</v>
      </c>
      <c r="AA355">
        <f>IFERROR((IFERROR(VLOOKUP(A355,'2024-2023'!$B$3:$LN$4660,93,0),"")+IFERROR(VLOOKUP(A355,'2024-2023'!$B$3:$LN$4660,109,0),"")),"")</f>
        <v>63319</v>
      </c>
      <c r="AB355" t="str">
        <f>IFERROR((IFERROR(VLOOKUP(A355,'2020-2019'!$B$3:$LN$466,'2020-2019'!$CV$1,0),"")),"")</f>
        <v/>
      </c>
      <c r="AC355">
        <f>IFERROR((IFERROR(VLOOKUP(A355,'2022-2021'!$B$3:$LN$4660,100,0),"")),"")</f>
        <v>0</v>
      </c>
      <c r="AD355">
        <f>IFERROR((IFERROR(VLOOKUP(A355,'2022-2021'!$B$3:$LN$4660,99,0),"")),"")</f>
        <v>1421</v>
      </c>
      <c r="AE355">
        <f>IFERROR((IFERROR(VLOOKUP(A355,'2024-2023'!$B$3:$LN$4660,100,0),"")),"")</f>
        <v>7761</v>
      </c>
      <c r="AF355">
        <f>IFERROR(VLOOKUP(A355,'2024-2023'!$B$3:$LN$4660,99,0),"")</f>
        <v>5640</v>
      </c>
      <c r="AG355" t="str">
        <f>IFERROR((IFERROR(VLOOKUP(A355,'2020-2019'!$B$3:$LN$4660,'2020-2019'!$X$1,0),"")+IFERROR(VLOOKUP(A355,'2020-2019'!$B$3:$LN$4660,'2020-2019'!$AN$1,0),"")),"")</f>
        <v/>
      </c>
      <c r="AH355">
        <f>IFERROR((IFERROR(VLOOKUP(A355,'2022-2021'!$B$3:$LN$4660,24,0),"")+IFERROR(VLOOKUP(A355,'2022-2021'!$B$3:$LN$4660,40,0),"")),"")</f>
        <v>0</v>
      </c>
      <c r="AI355">
        <f>IFERROR((IFERROR(VLOOKUP(A355,'2022-2021'!$B$3:$LN$4660,23,0),"")+IFERROR(VLOOKUP(A355,'2022-2021'!$B$3:$LN$4660,39,0),"")),"")</f>
        <v>0</v>
      </c>
      <c r="AJ355">
        <f>IFERROR((IFERROR(VLOOKUP(A355,'2024-2023'!$B$3:$LN$4660,24,0),"")+IFERROR(VLOOKUP(A355,'2024-2023'!$B$3:$LN$4660,40,0),"")),"")</f>
        <v>0</v>
      </c>
      <c r="AK355">
        <f>IFERROR((IFERROR(VLOOKUP(A355,'2024-2023'!$B$3:$LN$4660,23,0),"")+IFERROR(VLOOKUP(A355,'2024-2023'!$B$3:$LN$4660,39,0),"")),"")</f>
        <v>0</v>
      </c>
      <c r="AL355" t="str">
        <f>IFERROR(VLOOKUP(A355,'2020-2019'!$B$3:$LN$466,'2020-2019'!$AM$1,0),"")</f>
        <v/>
      </c>
      <c r="AM355">
        <f>IFERROR(VLOOKUP(A355,'2022-2021'!$B$3:$LN$4660,38,0),"")</f>
        <v>0</v>
      </c>
      <c r="AN355">
        <f>IFERROR(VLOOKUP(A355,'2022-2021'!$B$3:$LN$4660,37,0),"")</f>
        <v>12347</v>
      </c>
      <c r="AO355">
        <f>IFERROR(VLOOKUP(A355,'2024-2023'!$B$3:$LN$4660,38,0),"")</f>
        <v>14860</v>
      </c>
      <c r="AP355">
        <f>IFERROR(VLOOKUP(A355,'2024-2023'!$B$3:$LN$4660,37,0),"")</f>
        <v>23378</v>
      </c>
      <c r="AQ355" t="str">
        <f>IFERROR((IFERROR(VLOOKUP(A355,'2020-2019'!$B$3:$LN$466,'2020-2019'!$BL$1,0),"")+IFERROR(VLOOKUP(A355,'2020-2019'!$B$3:$LN$466,'2020-2019'!$BV$1,0),"")),"")</f>
        <v/>
      </c>
      <c r="AR355" s="5">
        <f t="shared" si="42"/>
        <v>4.5259999999999998</v>
      </c>
      <c r="AS355" t="str">
        <f>IFERROR(VLOOKUP(A355,риски!$G$2:$H$642,2,0),"")</f>
        <v>значительный</v>
      </c>
      <c r="AT355" t="str">
        <f>IFERROR(VLOOKUP(A355,Реест!A426:$P$30000,15,0),"")</f>
        <v>be-cash.ru</v>
      </c>
      <c r="AU355" t="str">
        <f>IFERROR(VLOOKUP(A355,old!$A$3:$AU$2001,47,0),"")</f>
        <v>image399</v>
      </c>
      <c r="AV355" s="3" t="str">
        <f t="shared" si="43"/>
        <v/>
      </c>
      <c r="AW355" t="str">
        <f t="shared" si="37"/>
        <v xml:space="preserve"> ООО ПКО «Бикэш» зарегистрировано по адресу: 443080, Самарская обл, г Самара, ул Революционная, д 70 литера 1, 407. Генеральным директором является Гребёнкина Татьяна Михайловна. Рост доходов компании за 5 лет: 452,6%. ФССП присвоил значительный уровень риска для данного ПКО.</v>
      </c>
      <c r="AX355" t="s">
        <v>22941</v>
      </c>
      <c r="AY355">
        <f>VLOOKUP(A355,'2024-2023'!$B$2:$NY$583,'2024-2023'!$BH$1,0)</f>
        <v>20708</v>
      </c>
      <c r="AZ355">
        <f>VLOOKUP(A355,'2024-2023'!$B$2:$NY$583,71,0)</f>
        <v>0</v>
      </c>
      <c r="BA355">
        <f>VLOOKUP(A355,'2024-2023'!$B$2:$NY$583,79,0)</f>
        <v>0</v>
      </c>
      <c r="BB355">
        <f t="shared" si="38"/>
        <v>0</v>
      </c>
      <c r="BC355" s="6">
        <f t="shared" si="39"/>
        <v>0.9052</v>
      </c>
      <c r="BD355" s="6">
        <f t="shared" si="40"/>
        <v>7.9516135854164019E-2</v>
      </c>
      <c r="BE355" t="str">
        <f t="shared" si="41"/>
        <v>Малая фирма</v>
      </c>
    </row>
    <row r="356" spans="1:57">
      <c r="A356" s="10">
        <v>3328459231</v>
      </c>
      <c r="B356">
        <v>393</v>
      </c>
      <c r="C356" t="s">
        <v>2916</v>
      </c>
      <c r="D356">
        <v>3328459231</v>
      </c>
      <c r="E356" t="s">
        <v>14694</v>
      </c>
      <c r="F356" t="s">
        <v>14383</v>
      </c>
      <c r="G356" s="7">
        <v>39644</v>
      </c>
      <c r="H356">
        <v>18</v>
      </c>
      <c r="I356" t="s">
        <v>73</v>
      </c>
      <c r="J356" t="s">
        <v>5566</v>
      </c>
      <c r="K356" t="s">
        <v>5565</v>
      </c>
      <c r="L356" t="s">
        <v>4095</v>
      </c>
      <c r="M356">
        <f>VLOOKUP(D356,УК!$A$1:$B$599,2,0)/1000</f>
        <v>5040</v>
      </c>
      <c r="R356" s="10">
        <f>IFERROR(IFERROR(VLOOKUP(A356,'2020-2019'!$B$3:$LN$466,108,0),"")+IFERROR(VLOOKUP(A356,'2020-2019'!$B$3:$LN$1000,91,0),""),"")</f>
        <v>11094</v>
      </c>
      <c r="S356" s="10">
        <f>IFERROR(IFERROR(VLOOKUP(A356,'2022-2021'!$B$3:$LN$1000,108,0),"")+IFERROR(VLOOKUP(A356,'2022-2021'!$B$3:$LN$1000,92,0),""),"")</f>
        <v>3620</v>
      </c>
      <c r="T356" s="10">
        <f>IFERROR(IFERROR(VLOOKUP(A356,'2022-2021'!$B$3:$LN$1000,107,0),"")+IFERROR(VLOOKUP(A356,'2022-2021'!$B$3:$LN$1000,91,0),""),"")</f>
        <v>3453</v>
      </c>
      <c r="U356" s="10">
        <f>IFERROR(IFERROR(VLOOKUP(A356,'2024-2023'!$B$3:$LN$1000,108,0),"")+IFERROR(VLOOKUP(A356,'2024-2023'!$B$3:$LN$1000,92,0),""),"")</f>
        <v>0</v>
      </c>
      <c r="V356" s="10">
        <f>IFERROR(IFERROR(VLOOKUP(A356,'2024-2023'!$B$3:$LN$1000,107,0),"")+IFERROR(VLOOKUP(A356,'2024-2023'!$B$3:$LN$1000,91,0),""),"")</f>
        <v>0</v>
      </c>
      <c r="W356">
        <f>IFERROR(IFERROR(VLOOKUP(A356,'2020-2019'!$B$3:$LN$4660,93,0),"")+IFERROR(VLOOKUP(A356,'2020-2019'!$B$3:$LN$4660,109,0),""),"")</f>
        <v>869</v>
      </c>
      <c r="X356">
        <f>IFERROR(IFERROR(VLOOKUP(A356,'2022-2021'!$B$3:$LN$4660,94,0),"")+IFERROR(VLOOKUP(A356,'2022-2021'!$B$3:$LN$4660,110,0),""),"")</f>
        <v>0</v>
      </c>
      <c r="Y356">
        <f>IFERROR(IFERROR(VLOOKUP(A356,'2022-2021'!$B$3:$LN$4660,109,0),"")+IFERROR(VLOOKUP(A356,'2022-2021'!$B$3:$LN$4660,93,0),""),"")</f>
        <v>33</v>
      </c>
      <c r="Z356">
        <f>IFERROR((IFERROR(VLOOKUP(A356,'2024-2023'!$B$3:$LN$4660,110,0),"")+IFERROR(VLOOKUP(A356,'2024-2023'!$B$3:$LN$4660,94,0),"")),"")</f>
        <v>0</v>
      </c>
      <c r="AA356">
        <f>IFERROR((IFERROR(VLOOKUP(A356,'2024-2023'!$B$3:$LN$4660,93,0),"")+IFERROR(VLOOKUP(A356,'2024-2023'!$B$3:$LN$4660,109,0),"")),"")</f>
        <v>0</v>
      </c>
      <c r="AB356">
        <f>IFERROR((IFERROR(VLOOKUP(A356,'2020-2019'!$B$3:$LN$466,'2020-2019'!$CV$1,0),"")),"")</f>
        <v>9702</v>
      </c>
      <c r="AC356">
        <f>IFERROR((IFERROR(VLOOKUP(A356,'2022-2021'!$B$3:$LN$4660,100,0),"")),"")</f>
        <v>228</v>
      </c>
      <c r="AD356">
        <f>IFERROR((IFERROR(VLOOKUP(A356,'2022-2021'!$B$3:$LN$4660,99,0),"")),"")</f>
        <v>618</v>
      </c>
      <c r="AE356">
        <f>IFERROR((IFERROR(VLOOKUP(A356,'2024-2023'!$B$3:$LN$4660,100,0),"")),"")</f>
        <v>0</v>
      </c>
      <c r="AF356">
        <f>IFERROR(VLOOKUP(A356,'2024-2023'!$B$3:$LN$4660,99,0),"")</f>
        <v>0</v>
      </c>
      <c r="AG356">
        <f>IFERROR((IFERROR(VLOOKUP(A356,'2020-2019'!$B$3:$LN$4660,'2020-2019'!$X$1,0),"")+IFERROR(VLOOKUP(A356,'2020-2019'!$B$3:$LN$4660,'2020-2019'!$AN$1,0),"")),"")</f>
        <v>0</v>
      </c>
      <c r="AH356">
        <f>IFERROR((IFERROR(VLOOKUP(A356,'2022-2021'!$B$3:$LN$4660,24,0),"")+IFERROR(VLOOKUP(A356,'2022-2021'!$B$3:$LN$4660,40,0),"")),"")</f>
        <v>10690</v>
      </c>
      <c r="AI356">
        <f>IFERROR((IFERROR(VLOOKUP(A356,'2022-2021'!$B$3:$LN$4660,23,0),"")+IFERROR(VLOOKUP(A356,'2022-2021'!$B$3:$LN$4660,39,0),"")),"")</f>
        <v>7211</v>
      </c>
      <c r="AJ356">
        <f>IFERROR((IFERROR(VLOOKUP(A356,'2024-2023'!$B$3:$LN$4660,24,0),"")+IFERROR(VLOOKUP(A356,'2024-2023'!$B$3:$LN$4660,40,0),"")),"")</f>
        <v>9705</v>
      </c>
      <c r="AK356">
        <f>IFERROR((IFERROR(VLOOKUP(A356,'2024-2023'!$B$3:$LN$4660,23,0),"")+IFERROR(VLOOKUP(A356,'2024-2023'!$B$3:$LN$4660,39,0),"")),"")</f>
        <v>12082</v>
      </c>
      <c r="AL356">
        <f>IFERROR(VLOOKUP(A356,'2020-2019'!$B$3:$LN$466,'2020-2019'!$AM$1,0),"")</f>
        <v>750</v>
      </c>
      <c r="AM356">
        <f>IFERROR(VLOOKUP(A356,'2022-2021'!$B$3:$LN$4660,38,0),"")</f>
        <v>0</v>
      </c>
      <c r="AN356">
        <f>IFERROR(VLOOKUP(A356,'2022-2021'!$B$3:$LN$4660,37,0),"")</f>
        <v>4149</v>
      </c>
      <c r="AO356">
        <f>IFERROR(VLOOKUP(A356,'2024-2023'!$B$3:$LN$4660,38,0),"")</f>
        <v>8369</v>
      </c>
      <c r="AP356">
        <f>IFERROR(VLOOKUP(A356,'2024-2023'!$B$3:$LN$4660,37,0),"")</f>
        <v>7131</v>
      </c>
      <c r="AQ356">
        <f>IFERROR((IFERROR(VLOOKUP(A356,'2020-2019'!$B$3:$LN$466,'2020-2019'!$BL$1,0),"")+IFERROR(VLOOKUP(A356,'2020-2019'!$B$3:$LN$466,'2020-2019'!$BV$1,0),"")),"")</f>
        <v>0</v>
      </c>
      <c r="AR356" s="5">
        <f t="shared" si="42"/>
        <v>0</v>
      </c>
      <c r="AS356" t="str">
        <f>IFERROR(VLOOKUP(A356,риски!$G$2:$H$642,2,0),"")</f>
        <v>низкий</v>
      </c>
      <c r="AT356" t="str">
        <f>IFERROR(VLOOKUP(A356,Реест!A428:$P$30000,15,0),"")</f>
        <v>врюц.рф</v>
      </c>
      <c r="AU356" t="str">
        <f>IFERROR(VLOOKUP(A356,old!$A$3:$AU$2001,47,0),"")</f>
        <v>image400</v>
      </c>
      <c r="AV356" s="3">
        <f t="shared" si="43"/>
        <v>1.1302151543498598</v>
      </c>
      <c r="AW356" t="str">
        <f t="shared" si="37"/>
        <v xml:space="preserve"> ООО «ВРЮЦ» зарегистрировано по адресу: 600017, Владимирская обл, г Владимир, ул Мира, д 22, Этаж 1 Помещ. 26. Генеральным директором является Рубис Дмитрий Владимирович. Рост финансовых активов компании за 5 лет: 113,02%. ФССП присвоил низкий уровень риска для данного ПКО.</v>
      </c>
      <c r="AX356" t="s">
        <v>22960</v>
      </c>
      <c r="AY356">
        <f>VLOOKUP(A356,'2024-2023'!$B$2:$NY$583,'2024-2023'!$BH$1,0)</f>
        <v>20922</v>
      </c>
      <c r="AZ356">
        <f>VLOOKUP(A356,'2024-2023'!$B$2:$NY$583,71,0)</f>
        <v>0</v>
      </c>
      <c r="BA356">
        <f>VLOOKUP(A356,'2024-2023'!$B$2:$NY$583,79,0)</f>
        <v>230</v>
      </c>
      <c r="BB356">
        <f t="shared" si="38"/>
        <v>1.0993212885957365E-2</v>
      </c>
      <c r="BC356" s="6">
        <f t="shared" si="39"/>
        <v>0</v>
      </c>
      <c r="BD356" s="6" t="str">
        <f t="shared" si="40"/>
        <v>-</v>
      </c>
      <c r="BE356" t="str">
        <f t="shared" si="41"/>
        <v>Малая фирма</v>
      </c>
    </row>
    <row r="357" spans="1:57">
      <c r="A357" s="10">
        <v>6658536641</v>
      </c>
      <c r="B357">
        <v>259</v>
      </c>
      <c r="C357" t="s">
        <v>14384</v>
      </c>
      <c r="D357">
        <v>6658536641</v>
      </c>
      <c r="E357" t="s">
        <v>14695</v>
      </c>
      <c r="F357" t="s">
        <v>14385</v>
      </c>
      <c r="G357" s="7">
        <v>44054</v>
      </c>
      <c r="H357">
        <v>6</v>
      </c>
      <c r="I357" t="s">
        <v>73</v>
      </c>
      <c r="J357" t="s">
        <v>5270</v>
      </c>
      <c r="K357" t="s">
        <v>5269</v>
      </c>
      <c r="L357" t="s">
        <v>2927</v>
      </c>
      <c r="M357">
        <f>VLOOKUP(D357,УК!$A$1:$B$599,2,0)/1000</f>
        <v>10</v>
      </c>
      <c r="R357" s="10">
        <f>IFERROR(IFERROR(VLOOKUP(A357,'2020-2019'!$B$3:$LN$466,108,0),"")+IFERROR(VLOOKUP(A357,'2020-2019'!$B$3:$LN$1000,91,0),""),"")</f>
        <v>37863</v>
      </c>
      <c r="S357" s="10">
        <f>IFERROR(IFERROR(VLOOKUP(A357,'2022-2021'!$B$3:$LN$1000,108,0),"")+IFERROR(VLOOKUP(A357,'2022-2021'!$B$3:$LN$1000,92,0),""),"")</f>
        <v>15531</v>
      </c>
      <c r="T357" s="10">
        <f>IFERROR(IFERROR(VLOOKUP(A357,'2022-2021'!$B$3:$LN$1000,107,0),"")+IFERROR(VLOOKUP(A357,'2022-2021'!$B$3:$LN$1000,91,0),""),"")</f>
        <v>8239</v>
      </c>
      <c r="U357" s="10">
        <f>IFERROR(IFERROR(VLOOKUP(A357,'2024-2023'!$B$3:$LN$1000,108,0),"")+IFERROR(VLOOKUP(A357,'2024-2023'!$B$3:$LN$1000,92,0),""),"")</f>
        <v>14816</v>
      </c>
      <c r="V357" s="10">
        <f>IFERROR(IFERROR(VLOOKUP(A357,'2024-2023'!$B$3:$LN$1000,107,0),"")+IFERROR(VLOOKUP(A357,'2024-2023'!$B$3:$LN$1000,91,0),""),"")</f>
        <v>15149</v>
      </c>
      <c r="W357">
        <f>IFERROR(IFERROR(VLOOKUP(A357,'2020-2019'!$B$3:$LN$4660,93,0),"")+IFERROR(VLOOKUP(A357,'2020-2019'!$B$3:$LN$4660,109,0),""),"")</f>
        <v>2905</v>
      </c>
      <c r="X357">
        <f>IFERROR(IFERROR(VLOOKUP(A357,'2022-2021'!$B$3:$LN$4660,94,0),"")+IFERROR(VLOOKUP(A357,'2022-2021'!$B$3:$LN$4660,110,0),""),"")</f>
        <v>2354</v>
      </c>
      <c r="Y357">
        <f>IFERROR(IFERROR(VLOOKUP(A357,'2022-2021'!$B$3:$LN$4660,109,0),"")+IFERROR(VLOOKUP(A357,'2022-2021'!$B$3:$LN$4660,93,0),""),"")</f>
        <v>1044</v>
      </c>
      <c r="Z357">
        <f>IFERROR((IFERROR(VLOOKUP(A357,'2024-2023'!$B$3:$LN$4660,110,0),"")+IFERROR(VLOOKUP(A357,'2024-2023'!$B$3:$LN$4660,94,0),"")),"")</f>
        <v>11725</v>
      </c>
      <c r="AA357">
        <f>IFERROR((IFERROR(VLOOKUP(A357,'2024-2023'!$B$3:$LN$4660,93,0),"")+IFERROR(VLOOKUP(A357,'2024-2023'!$B$3:$LN$4660,109,0),"")),"")</f>
        <v>21754</v>
      </c>
      <c r="AB357">
        <f>IFERROR((IFERROR(VLOOKUP(A357,'2020-2019'!$B$3:$LN$466,'2020-2019'!$CV$1,0),"")),"")</f>
        <v>34946</v>
      </c>
      <c r="AC357">
        <f>IFERROR((IFERROR(VLOOKUP(A357,'2022-2021'!$B$3:$LN$4660,100,0),"")),"")</f>
        <v>13151</v>
      </c>
      <c r="AD357">
        <f>IFERROR((IFERROR(VLOOKUP(A357,'2022-2021'!$B$3:$LN$4660,99,0),"")),"")</f>
        <v>7161</v>
      </c>
      <c r="AE357">
        <f>IFERROR((IFERROR(VLOOKUP(A357,'2024-2023'!$B$3:$LN$4660,100,0),"")),"")</f>
        <v>2843</v>
      </c>
      <c r="AF357">
        <f>IFERROR(VLOOKUP(A357,'2024-2023'!$B$3:$LN$4660,99,0),"")</f>
        <v>-6756</v>
      </c>
      <c r="AG357">
        <f>IFERROR((IFERROR(VLOOKUP(A357,'2020-2019'!$B$3:$LN$4660,'2020-2019'!$X$1,0),"")+IFERROR(VLOOKUP(A357,'2020-2019'!$B$3:$LN$4660,'2020-2019'!$AN$1,0),"")),"")</f>
        <v>0</v>
      </c>
      <c r="AH357">
        <f>IFERROR((IFERROR(VLOOKUP(A357,'2022-2021'!$B$3:$LN$4660,24,0),"")+IFERROR(VLOOKUP(A357,'2022-2021'!$B$3:$LN$4660,40,0),"")),"")</f>
        <v>0</v>
      </c>
      <c r="AI357">
        <f>IFERROR((IFERROR(VLOOKUP(A357,'2022-2021'!$B$3:$LN$4660,23,0),"")+IFERROR(VLOOKUP(A357,'2022-2021'!$B$3:$LN$4660,39,0),"")),"")</f>
        <v>10748</v>
      </c>
      <c r="AJ357">
        <f>IFERROR((IFERROR(VLOOKUP(A357,'2024-2023'!$B$3:$LN$4660,24,0),"")+IFERROR(VLOOKUP(A357,'2024-2023'!$B$3:$LN$4660,40,0),"")),"")</f>
        <v>20218</v>
      </c>
      <c r="AK357">
        <f>IFERROR((IFERROR(VLOOKUP(A357,'2024-2023'!$B$3:$LN$4660,23,0),"")+IFERROR(VLOOKUP(A357,'2024-2023'!$B$3:$LN$4660,39,0),"")),"")</f>
        <v>32443</v>
      </c>
      <c r="AL357">
        <f>IFERROR(VLOOKUP(A357,'2020-2019'!$B$3:$LN$466,'2020-2019'!$AM$1,0),"")</f>
        <v>0</v>
      </c>
      <c r="AM357">
        <f>IFERROR(VLOOKUP(A357,'2022-2021'!$B$3:$LN$4660,38,0),"")</f>
        <v>50902</v>
      </c>
      <c r="AN357">
        <f>IFERROR(VLOOKUP(A357,'2022-2021'!$B$3:$LN$4660,37,0),"")</f>
        <v>4</v>
      </c>
      <c r="AO357">
        <f>IFERROR(VLOOKUP(A357,'2024-2023'!$B$3:$LN$4660,38,0),"")</f>
        <v>1094</v>
      </c>
      <c r="AP357">
        <f>IFERROR(VLOOKUP(A357,'2024-2023'!$B$3:$LN$4660,37,0),"")</f>
        <v>1300</v>
      </c>
      <c r="AQ357">
        <f>IFERROR((IFERROR(VLOOKUP(A357,'2020-2019'!$B$3:$LN$466,'2020-2019'!$BL$1,0),"")+IFERROR(VLOOKUP(A357,'2020-2019'!$B$3:$LN$466,'2020-2019'!$BV$1,0),"")),"")</f>
        <v>3105</v>
      </c>
      <c r="AR357" s="5">
        <f t="shared" si="42"/>
        <v>0.4</v>
      </c>
      <c r="AS357" t="str">
        <f>IFERROR(VLOOKUP(A357,риски!$G$2:$H$642,2,0),"")</f>
        <v>низкий</v>
      </c>
      <c r="AT357" t="str">
        <f>IFERROR(VLOOKUP(A357,Реест!A429:$P$30000,15,0),"")</f>
        <v>ка-эдикт.рф</v>
      </c>
      <c r="AU357" t="str">
        <f>IFERROR(VLOOKUP(A357,old!$A$3:$AU$2001,47,0),"")</f>
        <v>image401</v>
      </c>
      <c r="AV357" s="3">
        <f t="shared" si="43"/>
        <v>3.0185150725716414</v>
      </c>
      <c r="AW357" t="str">
        <f t="shared" si="37"/>
        <v xml:space="preserve"> ООО «ПКО «Эдикт» зарегистрировано по адресу: 643,620034,66,,Екатеринбург г,,Колмогорова ул,3,,610. Генеральным директором является Жаворонков Александр Сергеевич. Рост доходов компании за 5 лет: 40%. Рост финансовых активов компании за 5 лет: 301,85%. Объем заемных средств компании на конец 2024 года: 3105 тыс. руб. ФССП присвоил низкий уровень риска для данного ПКО.</v>
      </c>
      <c r="AX357" t="s">
        <v>22926</v>
      </c>
      <c r="AY357">
        <f>VLOOKUP(A357,'2024-2023'!$B$2:$NY$583,'2024-2023'!$BH$1,0)</f>
        <v>25239</v>
      </c>
      <c r="AZ357">
        <f>VLOOKUP(A357,'2024-2023'!$B$2:$NY$583,71,0)</f>
        <v>0</v>
      </c>
      <c r="BA357">
        <f>VLOOKUP(A357,'2024-2023'!$B$2:$NY$583,79,0)</f>
        <v>0</v>
      </c>
      <c r="BB357">
        <f t="shared" si="38"/>
        <v>0</v>
      </c>
      <c r="BC357" s="6">
        <f t="shared" si="39"/>
        <v>0.08</v>
      </c>
      <c r="BD357" s="6">
        <f t="shared" si="40"/>
        <v>-0.44597003102515015</v>
      </c>
      <c r="BE357" t="str">
        <f t="shared" si="41"/>
        <v>Малая фирма</v>
      </c>
    </row>
    <row r="358" spans="1:57">
      <c r="A358" s="10">
        <v>7734449219</v>
      </c>
      <c r="B358">
        <v>154</v>
      </c>
      <c r="C358" t="s">
        <v>2930</v>
      </c>
      <c r="D358">
        <v>7734449219</v>
      </c>
      <c r="E358" t="s">
        <v>14696</v>
      </c>
      <c r="F358" t="s">
        <v>14386</v>
      </c>
      <c r="G358" s="7">
        <v>44551</v>
      </c>
      <c r="H358">
        <v>4</v>
      </c>
      <c r="I358" t="s">
        <v>73</v>
      </c>
      <c r="J358" t="s">
        <v>20756</v>
      </c>
      <c r="K358" t="s">
        <v>5047</v>
      </c>
      <c r="L358" t="s">
        <v>2934</v>
      </c>
      <c r="M358">
        <f>VLOOKUP(D358,УК!$A$1:$B$599,2,0)/1000</f>
        <v>10</v>
      </c>
      <c r="R358" s="10" t="str">
        <f>IFERROR(IFERROR(VLOOKUP(A358,'2020-2019'!$B$3:$LN$466,108,0),"")+IFERROR(VLOOKUP(A358,'2020-2019'!$B$3:$LN$1000,91,0),""),"")</f>
        <v/>
      </c>
      <c r="S358" s="10">
        <f>IFERROR(IFERROR(VLOOKUP(A358,'2022-2021'!$B$3:$LN$1000,108,0),"")+IFERROR(VLOOKUP(A358,'2022-2021'!$B$3:$LN$1000,92,0),""),"")</f>
        <v>0</v>
      </c>
      <c r="T358" s="10">
        <f>IFERROR(IFERROR(VLOOKUP(A358,'2022-2021'!$B$3:$LN$1000,107,0),"")+IFERROR(VLOOKUP(A358,'2022-2021'!$B$3:$LN$1000,91,0),""),"")</f>
        <v>32545</v>
      </c>
      <c r="U358" s="10">
        <f>IFERROR(IFERROR(VLOOKUP(A358,'2024-2023'!$B$3:$LN$1000,108,0),"")+IFERROR(VLOOKUP(A358,'2024-2023'!$B$3:$LN$1000,92,0),""),"")</f>
        <v>66851</v>
      </c>
      <c r="V358" s="10">
        <f>IFERROR(IFERROR(VLOOKUP(A358,'2024-2023'!$B$3:$LN$1000,107,0),"")+IFERROR(VLOOKUP(A358,'2024-2023'!$B$3:$LN$1000,91,0),""),"")</f>
        <v>90456</v>
      </c>
      <c r="W358" t="str">
        <f>IFERROR(IFERROR(VLOOKUP(A358,'2020-2019'!$B$3:$LN$4660,93,0),"")+IFERROR(VLOOKUP(A358,'2020-2019'!$B$3:$LN$4660,109,0),""),"")</f>
        <v/>
      </c>
      <c r="X358">
        <f>IFERROR(IFERROR(VLOOKUP(A358,'2022-2021'!$B$3:$LN$4660,94,0),"")+IFERROR(VLOOKUP(A358,'2022-2021'!$B$3:$LN$4660,110,0),""),"")</f>
        <v>0</v>
      </c>
      <c r="Y358">
        <f>IFERROR(IFERROR(VLOOKUP(A358,'2022-2021'!$B$3:$LN$4660,109,0),"")+IFERROR(VLOOKUP(A358,'2022-2021'!$B$3:$LN$4660,93,0),""),"")</f>
        <v>17369</v>
      </c>
      <c r="Z358">
        <f>IFERROR((IFERROR(VLOOKUP(A358,'2024-2023'!$B$3:$LN$4660,110,0),"")+IFERROR(VLOOKUP(A358,'2024-2023'!$B$3:$LN$4660,94,0),"")),"")</f>
        <v>53543</v>
      </c>
      <c r="AA358">
        <f>IFERROR((IFERROR(VLOOKUP(A358,'2024-2023'!$B$3:$LN$4660,93,0),"")+IFERROR(VLOOKUP(A358,'2024-2023'!$B$3:$LN$4660,109,0),"")),"")</f>
        <v>78038</v>
      </c>
      <c r="AB358" t="str">
        <f>IFERROR((IFERROR(VLOOKUP(A358,'2020-2019'!$B$3:$LN$466,'2020-2019'!$CV$1,0),"")),"")</f>
        <v/>
      </c>
      <c r="AC358">
        <f>IFERROR((IFERROR(VLOOKUP(A358,'2022-2021'!$B$3:$LN$4660,100,0),"")),"")</f>
        <v>0</v>
      </c>
      <c r="AD358">
        <f>IFERROR((IFERROR(VLOOKUP(A358,'2022-2021'!$B$3:$LN$4660,99,0),"")),"")</f>
        <v>14287</v>
      </c>
      <c r="AE358">
        <f>IFERROR((IFERROR(VLOOKUP(A358,'2024-2023'!$B$3:$LN$4660,100,0),"")),"")</f>
        <v>11280</v>
      </c>
      <c r="AF358">
        <f>IFERROR(VLOOKUP(A358,'2024-2023'!$B$3:$LN$4660,99,0),"")</f>
        <v>9728</v>
      </c>
      <c r="AG358" t="str">
        <f>IFERROR((IFERROR(VLOOKUP(A358,'2020-2019'!$B$3:$LN$4660,'2020-2019'!$X$1,0),"")+IFERROR(VLOOKUP(A358,'2020-2019'!$B$3:$LN$4660,'2020-2019'!$AN$1,0),"")),"")</f>
        <v/>
      </c>
      <c r="AH358">
        <f>IFERROR((IFERROR(VLOOKUP(A358,'2022-2021'!$B$3:$LN$4660,24,0),"")+IFERROR(VLOOKUP(A358,'2022-2021'!$B$3:$LN$4660,40,0),"")),"")</f>
        <v>0</v>
      </c>
      <c r="AI358">
        <f>IFERROR((IFERROR(VLOOKUP(A358,'2022-2021'!$B$3:$LN$4660,23,0),"")+IFERROR(VLOOKUP(A358,'2022-2021'!$B$3:$LN$4660,39,0),"")),"")</f>
        <v>0</v>
      </c>
      <c r="AJ358">
        <f>IFERROR((IFERROR(VLOOKUP(A358,'2024-2023'!$B$3:$LN$4660,24,0),"")+IFERROR(VLOOKUP(A358,'2024-2023'!$B$3:$LN$4660,40,0),"")),"")</f>
        <v>0</v>
      </c>
      <c r="AK358">
        <f>IFERROR((IFERROR(VLOOKUP(A358,'2024-2023'!$B$3:$LN$4660,23,0),"")+IFERROR(VLOOKUP(A358,'2024-2023'!$B$3:$LN$4660,39,0),"")),"")</f>
        <v>0</v>
      </c>
      <c r="AL358" t="str">
        <f>IFERROR(VLOOKUP(A358,'2020-2019'!$B$3:$LN$466,'2020-2019'!$AM$1,0),"")</f>
        <v/>
      </c>
      <c r="AM358">
        <f>IFERROR(VLOOKUP(A358,'2022-2021'!$B$3:$LN$4660,38,0),"")</f>
        <v>0</v>
      </c>
      <c r="AN358">
        <f>IFERROR(VLOOKUP(A358,'2022-2021'!$B$3:$LN$4660,37,0),"")</f>
        <v>236895</v>
      </c>
      <c r="AO358">
        <f>IFERROR(VLOOKUP(A358,'2024-2023'!$B$3:$LN$4660,38,0),"")</f>
        <v>241832</v>
      </c>
      <c r="AP358">
        <f>IFERROR(VLOOKUP(A358,'2024-2023'!$B$3:$LN$4660,37,0),"")</f>
        <v>233179</v>
      </c>
      <c r="AQ358" t="str">
        <f>IFERROR((IFERROR(VLOOKUP(A358,'2020-2019'!$B$3:$LN$466,'2020-2019'!$BL$1,0),"")+IFERROR(VLOOKUP(A358,'2020-2019'!$B$3:$LN$466,'2020-2019'!$BV$1,0),"")),"")</f>
        <v/>
      </c>
      <c r="AR358" s="5">
        <f t="shared" si="42"/>
        <v>2.7789999999999999</v>
      </c>
      <c r="AS358" t="str">
        <f>IFERROR(VLOOKUP(A358,риски!$G$2:$H$642,2,0),"")</f>
        <v>низкий</v>
      </c>
      <c r="AT358" t="str">
        <f>IFERROR(VLOOKUP(A358,Реест!A430:$P$30000,15,0),"")</f>
        <v>kbmarshal.ru</v>
      </c>
      <c r="AU358" t="str">
        <f>IFERROR(VLOOKUP(A358,old!$A$3:$AU$2001,47,0),"")</f>
        <v>image402</v>
      </c>
      <c r="AV358" s="3" t="str">
        <f t="shared" si="43"/>
        <v/>
      </c>
      <c r="AW358" t="str">
        <f t="shared" si="37"/>
        <v xml:space="preserve"> ООО «ПКО «Маршал» зарегистрировано по адресу: 127055, Город Москва, вн.тер. г. Муниципальный Округ Марьина Роща, ул Образцова, дом 14, помещение 1Д/1. Генеральным директором является Сергеев Сергей Александрович. Рост доходов компании за 5 лет: 277,9%. ФССП присвоил низкий уровень риска для данного ПКО.</v>
      </c>
      <c r="AX358" t="s">
        <v>22914</v>
      </c>
      <c r="AY358">
        <f>VLOOKUP(A358,'2024-2023'!$B$2:$NY$583,'2024-2023'!$BH$1,0)</f>
        <v>35300</v>
      </c>
      <c r="AZ358">
        <f>VLOOKUP(A358,'2024-2023'!$B$2:$NY$583,71,0)</f>
        <v>0</v>
      </c>
      <c r="BA358">
        <f>VLOOKUP(A358,'2024-2023'!$B$2:$NY$583,79,0)</f>
        <v>0</v>
      </c>
      <c r="BB358">
        <f t="shared" si="38"/>
        <v>0</v>
      </c>
      <c r="BC358" s="6">
        <f t="shared" si="39"/>
        <v>0.55579999999999996</v>
      </c>
      <c r="BD358" s="6">
        <f t="shared" si="40"/>
        <v>0.10754399929247369</v>
      </c>
      <c r="BE358" t="str">
        <f t="shared" si="41"/>
        <v>Малая фирма</v>
      </c>
    </row>
    <row r="359" spans="1:57">
      <c r="A359" s="10">
        <v>6670505449</v>
      </c>
      <c r="B359">
        <v>280</v>
      </c>
      <c r="C359" t="s">
        <v>14387</v>
      </c>
      <c r="D359">
        <v>6670505449</v>
      </c>
      <c r="E359" t="s">
        <v>14697</v>
      </c>
      <c r="F359" t="s">
        <v>14388</v>
      </c>
      <c r="G359" s="7">
        <v>44526</v>
      </c>
      <c r="H359">
        <v>4</v>
      </c>
      <c r="I359" t="s">
        <v>73</v>
      </c>
      <c r="J359" t="s">
        <v>5119</v>
      </c>
      <c r="K359" t="s">
        <v>5119</v>
      </c>
      <c r="L359" t="s">
        <v>8977</v>
      </c>
      <c r="M359">
        <f>VLOOKUP(D359,УК!$A$1:$B$599,2,0)/1000</f>
        <v>10000</v>
      </c>
      <c r="R359" s="10" t="str">
        <f>IFERROR(IFERROR(VLOOKUP(A359,'2020-2019'!$B$3:$LN$466,108,0),"")+IFERROR(VLOOKUP(A359,'2020-2019'!$B$3:$LN$1000,91,0),""),"")</f>
        <v/>
      </c>
      <c r="S359" s="10">
        <f>IFERROR(IFERROR(VLOOKUP(A359,'2022-2021'!$B$3:$LN$1000,108,0),"")+IFERROR(VLOOKUP(A359,'2022-2021'!$B$3:$LN$1000,92,0),""),"")</f>
        <v>0</v>
      </c>
      <c r="T359" s="10">
        <f>IFERROR(IFERROR(VLOOKUP(A359,'2022-2021'!$B$3:$LN$1000,107,0),"")+IFERROR(VLOOKUP(A359,'2022-2021'!$B$3:$LN$1000,91,0),""),"")</f>
        <v>1403</v>
      </c>
      <c r="U359" s="10">
        <f>IFERROR(IFERROR(VLOOKUP(A359,'2024-2023'!$B$3:$LN$1000,108,0),"")+IFERROR(VLOOKUP(A359,'2024-2023'!$B$3:$LN$1000,92,0),""),"")</f>
        <v>17531</v>
      </c>
      <c r="V359" s="10">
        <f>IFERROR(IFERROR(VLOOKUP(A359,'2024-2023'!$B$3:$LN$1000,107,0),"")+IFERROR(VLOOKUP(A359,'2024-2023'!$B$3:$LN$1000,91,0),""),"")</f>
        <v>47488</v>
      </c>
      <c r="W359" t="str">
        <f>IFERROR(IFERROR(VLOOKUP(A359,'2020-2019'!$B$3:$LN$4660,93,0),"")+IFERROR(VLOOKUP(A359,'2020-2019'!$B$3:$LN$4660,109,0),""),"")</f>
        <v/>
      </c>
      <c r="X359">
        <f>IFERROR(IFERROR(VLOOKUP(A359,'2022-2021'!$B$3:$LN$4660,94,0),"")+IFERROR(VLOOKUP(A359,'2022-2021'!$B$3:$LN$4660,110,0),""),"")</f>
        <v>0</v>
      </c>
      <c r="Y359">
        <f>IFERROR(IFERROR(VLOOKUP(A359,'2022-2021'!$B$3:$LN$4660,109,0),"")+IFERROR(VLOOKUP(A359,'2022-2021'!$B$3:$LN$4660,93,0),""),"")</f>
        <v>-1311</v>
      </c>
      <c r="Z359">
        <f>IFERROR((IFERROR(VLOOKUP(A359,'2024-2023'!$B$3:$LN$4660,110,0),"")+IFERROR(VLOOKUP(A359,'2024-2023'!$B$3:$LN$4660,94,0),"")),"")</f>
        <v>5210</v>
      </c>
      <c r="AA359">
        <f>IFERROR((IFERROR(VLOOKUP(A359,'2024-2023'!$B$3:$LN$4660,93,0),"")+IFERROR(VLOOKUP(A359,'2024-2023'!$B$3:$LN$4660,109,0),"")),"")</f>
        <v>20748</v>
      </c>
      <c r="AB359" t="str">
        <f>IFERROR((IFERROR(VLOOKUP(A359,'2020-2019'!$B$3:$LN$466,'2020-2019'!$CV$1,0),"")),"")</f>
        <v/>
      </c>
      <c r="AC359">
        <f>IFERROR((IFERROR(VLOOKUP(A359,'2022-2021'!$B$3:$LN$4660,100,0),"")),"")</f>
        <v>0</v>
      </c>
      <c r="AD359">
        <f>IFERROR((IFERROR(VLOOKUP(A359,'2022-2021'!$B$3:$LN$4660,99,0),"")),"")</f>
        <v>78</v>
      </c>
      <c r="AE359">
        <f>IFERROR((IFERROR(VLOOKUP(A359,'2024-2023'!$B$3:$LN$4660,100,0),"")),"")</f>
        <v>11434</v>
      </c>
      <c r="AF359">
        <f>IFERROR(VLOOKUP(A359,'2024-2023'!$B$3:$LN$4660,99,0),"")</f>
        <v>24220</v>
      </c>
      <c r="AG359" t="str">
        <f>IFERROR((IFERROR(VLOOKUP(A359,'2020-2019'!$B$3:$LN$4660,'2020-2019'!$X$1,0),"")+IFERROR(VLOOKUP(A359,'2020-2019'!$B$3:$LN$4660,'2020-2019'!$AN$1,0),"")),"")</f>
        <v/>
      </c>
      <c r="AH359">
        <f>IFERROR((IFERROR(VLOOKUP(A359,'2022-2021'!$B$3:$LN$4660,24,0),"")+IFERROR(VLOOKUP(A359,'2022-2021'!$B$3:$LN$4660,40,0),"")),"")</f>
        <v>0</v>
      </c>
      <c r="AI359">
        <f>IFERROR((IFERROR(VLOOKUP(A359,'2022-2021'!$B$3:$LN$4660,23,0),"")+IFERROR(VLOOKUP(A359,'2022-2021'!$B$3:$LN$4660,39,0),"")),"")</f>
        <v>4148</v>
      </c>
      <c r="AJ359">
        <f>IFERROR((IFERROR(VLOOKUP(A359,'2024-2023'!$B$3:$LN$4660,24,0),"")+IFERROR(VLOOKUP(A359,'2024-2023'!$B$3:$LN$4660,40,0),"")),"")</f>
        <v>67</v>
      </c>
      <c r="AK359">
        <f>IFERROR((IFERROR(VLOOKUP(A359,'2024-2023'!$B$3:$LN$4660,23,0),"")+IFERROR(VLOOKUP(A359,'2024-2023'!$B$3:$LN$4660,39,0),"")),"")</f>
        <v>59</v>
      </c>
      <c r="AL359" t="str">
        <f>IFERROR(VLOOKUP(A359,'2020-2019'!$B$3:$LN$466,'2020-2019'!$AM$1,0),"")</f>
        <v/>
      </c>
      <c r="AM359">
        <f>IFERROR(VLOOKUP(A359,'2022-2021'!$B$3:$LN$4660,38,0),"")</f>
        <v>0</v>
      </c>
      <c r="AN359">
        <f>IFERROR(VLOOKUP(A359,'2022-2021'!$B$3:$LN$4660,37,0),"")</f>
        <v>0</v>
      </c>
      <c r="AO359">
        <f>IFERROR(VLOOKUP(A359,'2024-2023'!$B$3:$LN$4660,38,0),"")</f>
        <v>15167</v>
      </c>
      <c r="AP359">
        <f>IFERROR(VLOOKUP(A359,'2024-2023'!$B$3:$LN$4660,37,0),"")</f>
        <v>34263</v>
      </c>
      <c r="AQ359" t="str">
        <f>IFERROR((IFERROR(VLOOKUP(A359,'2020-2019'!$B$3:$LN$466,'2020-2019'!$BL$1,0),"")+IFERROR(VLOOKUP(A359,'2020-2019'!$B$3:$LN$466,'2020-2019'!$BV$1,0),"")),"")</f>
        <v/>
      </c>
      <c r="AR359" s="5">
        <f t="shared" si="42"/>
        <v>33.847000000000001</v>
      </c>
      <c r="AS359" t="str">
        <f>IFERROR(VLOOKUP(A359,риски!$G$2:$H$642,2,0),"")</f>
        <v>низкий</v>
      </c>
      <c r="AT359" t="str">
        <f>IFERROR(VLOOKUP(A359,Реест!A431:$P$30000,15,0),"")</f>
        <v>bpcollection.ru</v>
      </c>
      <c r="AU359" t="str">
        <f>IFERROR(VLOOKUP(A359,old!$A$3:$AU$2001,47,0),"")</f>
        <v>image403</v>
      </c>
      <c r="AV359" s="3">
        <f t="shared" si="43"/>
        <v>1.4223722275795565E-2</v>
      </c>
      <c r="AW359" t="str">
        <f t="shared" si="37"/>
        <v xml:space="preserve"> ООО «ПКО «Бизнес перспектива» зарегистрировано по адресу: 620000, Свердловская обл, г Екатеринбург, ул Мамина-Сибиряка, д 104, помещ. 1-8. Генеральным директором является Васильев Владислав Романович. Рост доходов компании за 5 лет: 3384,7%. Рост финансовых активов компании за 5 лет: 1,42%. ФССП присвоил низкий уровень риска для данного ПКО.</v>
      </c>
      <c r="AX359" t="s">
        <v>22926</v>
      </c>
      <c r="AY359">
        <f>VLOOKUP(A359,'2024-2023'!$B$2:$NY$583,'2024-2023'!$BH$1,0)</f>
        <v>37781</v>
      </c>
      <c r="AZ359">
        <f>VLOOKUP(A359,'2024-2023'!$B$2:$NY$583,71,0)</f>
        <v>0</v>
      </c>
      <c r="BA359">
        <f>VLOOKUP(A359,'2024-2023'!$B$2:$NY$583,79,0)</f>
        <v>0</v>
      </c>
      <c r="BB359">
        <f t="shared" si="38"/>
        <v>0</v>
      </c>
      <c r="BC359" s="6">
        <f t="shared" si="39"/>
        <v>6.7694000000000001</v>
      </c>
      <c r="BD359" s="6">
        <f t="shared" si="40"/>
        <v>0.51002358490566035</v>
      </c>
      <c r="BE359" t="str">
        <f t="shared" si="41"/>
        <v>Малая фирма</v>
      </c>
    </row>
    <row r="360" spans="1:57">
      <c r="A360" s="10">
        <v>7104085442</v>
      </c>
      <c r="B360">
        <v>394</v>
      </c>
      <c r="C360" t="s">
        <v>2944</v>
      </c>
      <c r="D360">
        <v>7104085442</v>
      </c>
      <c r="E360" t="s">
        <v>14698</v>
      </c>
      <c r="F360" t="s">
        <v>14389</v>
      </c>
      <c r="G360" s="7">
        <v>44127</v>
      </c>
      <c r="H360">
        <v>5</v>
      </c>
      <c r="I360" t="s">
        <v>44</v>
      </c>
      <c r="J360" t="s">
        <v>5231</v>
      </c>
      <c r="K360" t="s">
        <v>20760</v>
      </c>
      <c r="L360" t="s">
        <v>2948</v>
      </c>
      <c r="M360">
        <f>VLOOKUP(D360,УК!$A$1:$B$599,2,0)/1000</f>
        <v>10500</v>
      </c>
      <c r="R360" s="10" t="str">
        <f>IFERROR(IFERROR(VLOOKUP(A360,'2020-2019'!$B$3:$LN$466,108,0),"")+IFERROR(VLOOKUP(A360,'2020-2019'!$B$3:$LN$1000,91,0),""),"")</f>
        <v/>
      </c>
      <c r="S360" s="10">
        <f>IFERROR(IFERROR(VLOOKUP(A360,'2022-2021'!$B$3:$LN$1000,108,0),"")+IFERROR(VLOOKUP(A360,'2022-2021'!$B$3:$LN$1000,92,0),""),"")</f>
        <v>1652</v>
      </c>
      <c r="T360" s="10">
        <f>IFERROR(IFERROR(VLOOKUP(A360,'2022-2021'!$B$3:$LN$1000,107,0),"")+IFERROR(VLOOKUP(A360,'2022-2021'!$B$3:$LN$1000,91,0),""),"")</f>
        <v>1234</v>
      </c>
      <c r="U360" s="10">
        <f>IFERROR(IFERROR(VLOOKUP(A360,'2024-2023'!$B$3:$LN$1000,108,0),"")+IFERROR(VLOOKUP(A360,'2024-2023'!$B$3:$LN$1000,92,0),""),"")</f>
        <v>3879</v>
      </c>
      <c r="V360" s="10">
        <f>IFERROR(IFERROR(VLOOKUP(A360,'2024-2023'!$B$3:$LN$1000,107,0),"")+IFERROR(VLOOKUP(A360,'2024-2023'!$B$3:$LN$1000,91,0),""),"")</f>
        <v>21345</v>
      </c>
      <c r="W360" t="str">
        <f>IFERROR(IFERROR(VLOOKUP(A360,'2020-2019'!$B$3:$LN$4660,93,0),"")+IFERROR(VLOOKUP(A360,'2020-2019'!$B$3:$LN$4660,109,0),""),"")</f>
        <v/>
      </c>
      <c r="X360">
        <f>IFERROR(IFERROR(VLOOKUP(A360,'2022-2021'!$B$3:$LN$4660,94,0),"")+IFERROR(VLOOKUP(A360,'2022-2021'!$B$3:$LN$4660,110,0),""),"")</f>
        <v>1988</v>
      </c>
      <c r="Y360">
        <f>IFERROR(IFERROR(VLOOKUP(A360,'2022-2021'!$B$3:$LN$4660,109,0),"")+IFERROR(VLOOKUP(A360,'2022-2021'!$B$3:$LN$4660,93,0),""),"")</f>
        <v>1178</v>
      </c>
      <c r="Z360">
        <f>IFERROR((IFERROR(VLOOKUP(A360,'2024-2023'!$B$3:$LN$4660,110,0),"")+IFERROR(VLOOKUP(A360,'2024-2023'!$B$3:$LN$4660,94,0),"")),"")</f>
        <v>3662</v>
      </c>
      <c r="AA360">
        <f>IFERROR((IFERROR(VLOOKUP(A360,'2024-2023'!$B$3:$LN$4660,93,0),"")+IFERROR(VLOOKUP(A360,'2024-2023'!$B$3:$LN$4660,109,0),"")),"")</f>
        <v>16427</v>
      </c>
      <c r="AB360" t="str">
        <f>IFERROR((IFERROR(VLOOKUP(A360,'2020-2019'!$B$3:$LN$466,'2020-2019'!$CV$1,0),"")),"")</f>
        <v/>
      </c>
      <c r="AC360">
        <f>IFERROR((IFERROR(VLOOKUP(A360,'2022-2021'!$B$3:$LN$4660,100,0),"")),"")</f>
        <v>-344</v>
      </c>
      <c r="AD360">
        <f>IFERROR((IFERROR(VLOOKUP(A360,'2022-2021'!$B$3:$LN$4660,99,0),"")),"")</f>
        <v>19</v>
      </c>
      <c r="AE360">
        <f>IFERROR((IFERROR(VLOOKUP(A360,'2024-2023'!$B$3:$LN$4660,100,0),"")),"")</f>
        <v>101</v>
      </c>
      <c r="AF360">
        <f>IFERROR(VLOOKUP(A360,'2024-2023'!$B$3:$LN$4660,99,0),"")</f>
        <v>4143</v>
      </c>
      <c r="AG360" t="str">
        <f>IFERROR((IFERROR(VLOOKUP(A360,'2020-2019'!$B$3:$LN$4660,'2020-2019'!$X$1,0),"")+IFERROR(VLOOKUP(A360,'2020-2019'!$B$3:$LN$4660,'2020-2019'!$AN$1,0),"")),"")</f>
        <v/>
      </c>
      <c r="AH360">
        <f>IFERROR((IFERROR(VLOOKUP(A360,'2022-2021'!$B$3:$LN$4660,24,0),"")+IFERROR(VLOOKUP(A360,'2022-2021'!$B$3:$LN$4660,40,0),"")),"")</f>
        <v>0</v>
      </c>
      <c r="AI360">
        <f>IFERROR((IFERROR(VLOOKUP(A360,'2022-2021'!$B$3:$LN$4660,23,0),"")+IFERROR(VLOOKUP(A360,'2022-2021'!$B$3:$LN$4660,39,0),"")),"")</f>
        <v>0</v>
      </c>
      <c r="AJ360">
        <f>IFERROR((IFERROR(VLOOKUP(A360,'2024-2023'!$B$3:$LN$4660,24,0),"")+IFERROR(VLOOKUP(A360,'2024-2023'!$B$3:$LN$4660,40,0),"")),"")</f>
        <v>153</v>
      </c>
      <c r="AK360">
        <f>IFERROR((IFERROR(VLOOKUP(A360,'2024-2023'!$B$3:$LN$4660,23,0),"")+IFERROR(VLOOKUP(A360,'2024-2023'!$B$3:$LN$4660,39,0),"")),"")</f>
        <v>121</v>
      </c>
      <c r="AL360" t="str">
        <f>IFERROR(VLOOKUP(A360,'2020-2019'!$B$3:$LN$466,'2020-2019'!$AM$1,0),"")</f>
        <v/>
      </c>
      <c r="AM360">
        <f>IFERROR(VLOOKUP(A360,'2022-2021'!$B$3:$LN$4660,38,0),"")</f>
        <v>7246</v>
      </c>
      <c r="AN360">
        <f>IFERROR(VLOOKUP(A360,'2022-2021'!$B$3:$LN$4660,37,0),"")</f>
        <v>9526</v>
      </c>
      <c r="AO360">
        <f>IFERROR(VLOOKUP(A360,'2024-2023'!$B$3:$LN$4660,38,0),"")</f>
        <v>19385</v>
      </c>
      <c r="AP360">
        <f>IFERROR(VLOOKUP(A360,'2024-2023'!$B$3:$LN$4660,37,0),"")</f>
        <v>71405</v>
      </c>
      <c r="AQ360" t="str">
        <f>IFERROR((IFERROR(VLOOKUP(A360,'2020-2019'!$B$3:$LN$466,'2020-2019'!$BL$1,0),"")+IFERROR(VLOOKUP(A360,'2020-2019'!$B$3:$LN$466,'2020-2019'!$BV$1,0),"")),"")</f>
        <v/>
      </c>
      <c r="AR360" s="5">
        <f t="shared" si="42"/>
        <v>12.920999999999999</v>
      </c>
      <c r="AS360" t="str">
        <f>IFERROR(VLOOKUP(A360,риски!$G$2:$H$642,2,0),"")</f>
        <v>низкий</v>
      </c>
      <c r="AT360" t="str">
        <f>IFERROR(VLOOKUP(A360,Реест!A432:$P$30000,15,0),"")</f>
        <v>torrf.ru</v>
      </c>
      <c r="AU360" t="str">
        <f>IFERROR(VLOOKUP(A360,old!$A$3:$AU$2001,47,0),"")</f>
        <v>image404</v>
      </c>
      <c r="AV360" s="3">
        <f t="shared" si="43"/>
        <v>0.79084967320261434</v>
      </c>
      <c r="AW360" t="str">
        <f t="shared" si="37"/>
        <v xml:space="preserve"> ООО ПКО «ТОР» зарегистрировано по адресу: 300025, Тульская область, г Тула, пр-кт Ленина, дом 102, корпус 4, офис 410, этаж 4. Генеральным директором является Копунова Валерия Игоревна. Рост доходов компании за 5 лет: 1292,1%. Рост финансовых активов компании за 5 лет: 79,08%. ФССП присвоил низкий уровень риска для данного ПКО.</v>
      </c>
      <c r="AX360" t="s">
        <v>22958</v>
      </c>
      <c r="AY360">
        <f>VLOOKUP(A360,'2024-2023'!$B$2:$NY$583,'2024-2023'!$BH$1,0)</f>
        <v>14420</v>
      </c>
      <c r="AZ360">
        <f>VLOOKUP(A360,'2024-2023'!$B$2:$NY$583,71,0)</f>
        <v>0</v>
      </c>
      <c r="BA360">
        <f>VLOOKUP(A360,'2024-2023'!$B$2:$NY$583,79,0)</f>
        <v>0</v>
      </c>
      <c r="BB360">
        <f t="shared" si="38"/>
        <v>0</v>
      </c>
      <c r="BC360" s="6">
        <f t="shared" si="39"/>
        <v>2.5842000000000001</v>
      </c>
      <c r="BD360" s="6">
        <f t="shared" si="40"/>
        <v>0.19409697821503866</v>
      </c>
      <c r="BE360" t="str">
        <f t="shared" si="41"/>
        <v>Малая фирма</v>
      </c>
    </row>
    <row r="361" spans="1:57">
      <c r="A361" s="10">
        <v>3123478956</v>
      </c>
      <c r="B361">
        <v>139</v>
      </c>
      <c r="C361" t="s">
        <v>2951</v>
      </c>
      <c r="D361">
        <v>3123478956</v>
      </c>
      <c r="E361" t="s">
        <v>14699</v>
      </c>
      <c r="F361" t="s">
        <v>14390</v>
      </c>
      <c r="G361" s="7">
        <v>44298</v>
      </c>
      <c r="H361">
        <v>5</v>
      </c>
      <c r="I361" t="s">
        <v>73</v>
      </c>
      <c r="J361" t="s">
        <v>4884</v>
      </c>
      <c r="K361" t="s">
        <v>4883</v>
      </c>
      <c r="L361" t="s">
        <v>8983</v>
      </c>
      <c r="M361">
        <f>VLOOKUP(D361,УК!$A$1:$B$599,2,0)/1000</f>
        <v>43980</v>
      </c>
      <c r="R361" s="10" t="str">
        <f>IFERROR(IFERROR(VLOOKUP(A361,'2020-2019'!$B$3:$LN$466,108,0),"")+IFERROR(VLOOKUP(A361,'2020-2019'!$B$3:$LN$1000,91,0),""),"")</f>
        <v/>
      </c>
      <c r="S361" s="10">
        <f>IFERROR(IFERROR(VLOOKUP(A361,'2022-2021'!$B$3:$LN$1000,108,0),"")+IFERROR(VLOOKUP(A361,'2022-2021'!$B$3:$LN$1000,92,0),""),"")</f>
        <v>0</v>
      </c>
      <c r="T361" s="10">
        <f>IFERROR(IFERROR(VLOOKUP(A361,'2022-2021'!$B$3:$LN$1000,107,0),"")+IFERROR(VLOOKUP(A361,'2022-2021'!$B$3:$LN$1000,91,0),""),"")</f>
        <v>0</v>
      </c>
      <c r="U361" s="10">
        <f>IFERROR(IFERROR(VLOOKUP(A361,'2024-2023'!$B$3:$LN$1000,108,0),"")+IFERROR(VLOOKUP(A361,'2024-2023'!$B$3:$LN$1000,92,0),""),"")</f>
        <v>87829</v>
      </c>
      <c r="V361" s="10">
        <f>IFERROR(IFERROR(VLOOKUP(A361,'2024-2023'!$B$3:$LN$1000,107,0),"")+IFERROR(VLOOKUP(A361,'2024-2023'!$B$3:$LN$1000,91,0),""),"")</f>
        <v>358886</v>
      </c>
      <c r="W361" t="str">
        <f>IFERROR(IFERROR(VLOOKUP(A361,'2020-2019'!$B$3:$LN$4660,93,0),"")+IFERROR(VLOOKUP(A361,'2020-2019'!$B$3:$LN$4660,109,0),""),"")</f>
        <v/>
      </c>
      <c r="X361">
        <f>IFERROR(IFERROR(VLOOKUP(A361,'2022-2021'!$B$3:$LN$4660,94,0),"")+IFERROR(VLOOKUP(A361,'2022-2021'!$B$3:$LN$4660,110,0),""),"")</f>
        <v>181</v>
      </c>
      <c r="Y361">
        <f>IFERROR(IFERROR(VLOOKUP(A361,'2022-2021'!$B$3:$LN$4660,109,0),"")+IFERROR(VLOOKUP(A361,'2022-2021'!$B$3:$LN$4660,93,0),""),"")</f>
        <v>106</v>
      </c>
      <c r="Z361">
        <f>IFERROR((IFERROR(VLOOKUP(A361,'2024-2023'!$B$3:$LN$4660,110,0),"")+IFERROR(VLOOKUP(A361,'2024-2023'!$B$3:$LN$4660,94,0),"")),"")</f>
        <v>21457</v>
      </c>
      <c r="AA361">
        <f>IFERROR((IFERROR(VLOOKUP(A361,'2024-2023'!$B$3:$LN$4660,93,0),"")+IFERROR(VLOOKUP(A361,'2024-2023'!$B$3:$LN$4660,109,0),"")),"")</f>
        <v>237166</v>
      </c>
      <c r="AB361" t="str">
        <f>IFERROR((IFERROR(VLOOKUP(A361,'2020-2019'!$B$3:$LN$466,'2020-2019'!$CV$1,0),"")),"")</f>
        <v/>
      </c>
      <c r="AC361">
        <f>IFERROR((IFERROR(VLOOKUP(A361,'2022-2021'!$B$3:$LN$4660,100,0),"")),"")</f>
        <v>-99</v>
      </c>
      <c r="AD361">
        <f>IFERROR((IFERROR(VLOOKUP(A361,'2022-2021'!$B$3:$LN$4660,99,0),"")),"")</f>
        <v>165</v>
      </c>
      <c r="AE361">
        <f>IFERROR((IFERROR(VLOOKUP(A361,'2024-2023'!$B$3:$LN$4660,100,0),"")),"")</f>
        <v>49191</v>
      </c>
      <c r="AF361">
        <f>IFERROR(VLOOKUP(A361,'2024-2023'!$B$3:$LN$4660,99,0),"")</f>
        <v>11127</v>
      </c>
      <c r="AG361" t="str">
        <f>IFERROR((IFERROR(VLOOKUP(A361,'2020-2019'!$B$3:$LN$4660,'2020-2019'!$X$1,0),"")+IFERROR(VLOOKUP(A361,'2020-2019'!$B$3:$LN$4660,'2020-2019'!$AN$1,0),"")),"")</f>
        <v/>
      </c>
      <c r="AH361">
        <f>IFERROR((IFERROR(VLOOKUP(A361,'2022-2021'!$B$3:$LN$4660,24,0),"")+IFERROR(VLOOKUP(A361,'2022-2021'!$B$3:$LN$4660,40,0),"")),"")</f>
        <v>9000</v>
      </c>
      <c r="AI361">
        <f>IFERROR((IFERROR(VLOOKUP(A361,'2022-2021'!$B$3:$LN$4660,23,0),"")+IFERROR(VLOOKUP(A361,'2022-2021'!$B$3:$LN$4660,39,0),"")),"")</f>
        <v>0</v>
      </c>
      <c r="AJ361">
        <f>IFERROR((IFERROR(VLOOKUP(A361,'2024-2023'!$B$3:$LN$4660,24,0),"")+IFERROR(VLOOKUP(A361,'2024-2023'!$B$3:$LN$4660,40,0),"")),"")</f>
        <v>131911</v>
      </c>
      <c r="AK361">
        <f>IFERROR((IFERROR(VLOOKUP(A361,'2024-2023'!$B$3:$LN$4660,23,0),"")+IFERROR(VLOOKUP(A361,'2024-2023'!$B$3:$LN$4660,39,0),"")),"")</f>
        <v>126688</v>
      </c>
      <c r="AL361" t="str">
        <f>IFERROR(VLOOKUP(A361,'2020-2019'!$B$3:$LN$466,'2020-2019'!$AM$1,0),"")</f>
        <v/>
      </c>
      <c r="AM361">
        <f>IFERROR(VLOOKUP(A361,'2022-2021'!$B$3:$LN$4660,38,0),"")</f>
        <v>130</v>
      </c>
      <c r="AN361">
        <f>IFERROR(VLOOKUP(A361,'2022-2021'!$B$3:$LN$4660,37,0),"")</f>
        <v>40</v>
      </c>
      <c r="AO361">
        <f>IFERROR(VLOOKUP(A361,'2024-2023'!$B$3:$LN$4660,38,0),"")</f>
        <v>2455</v>
      </c>
      <c r="AP361">
        <f>IFERROR(VLOOKUP(A361,'2024-2023'!$B$3:$LN$4660,37,0),"")</f>
        <v>17561</v>
      </c>
      <c r="AQ361" t="str">
        <f>IFERROR((IFERROR(VLOOKUP(A361,'2020-2019'!$B$3:$LN$466,'2020-2019'!$BL$1,0),"")+IFERROR(VLOOKUP(A361,'2020-2019'!$B$3:$LN$466,'2020-2019'!$BV$1,0),"")),"")</f>
        <v/>
      </c>
      <c r="AR361" s="5">
        <f t="shared" si="42"/>
        <v>4.0860000000000003</v>
      </c>
      <c r="AS361" t="str">
        <f>IFERROR(VLOOKUP(A361,риски!$G$2:$H$642,2,0),"")</f>
        <v>низкий</v>
      </c>
      <c r="AT361" t="str">
        <f>IFERROR(VLOOKUP(A361,Реест!A433:$P$30000,15,0),"")</f>
        <v>finsistem.ru</v>
      </c>
      <c r="AU361" t="str">
        <f>IFERROR(VLOOKUP(A361,old!$A$3:$AU$2001,47,0),"")</f>
        <v>image405</v>
      </c>
      <c r="AV361" s="3">
        <f t="shared" si="43"/>
        <v>14.076444444444444</v>
      </c>
      <c r="AW361" t="str">
        <f t="shared" si="37"/>
        <v xml:space="preserve"> ООО «Финансовые системы» зарегистрировано по адресу: 308009, Белгородская область, г.о. город Белгород, г Белгород, б-р Народный, д. 79, офис 630. Генеральным директором является Венедиктов Олег Вениаминович. Рост доходов компании за 5 лет: 408,6%. Рост финансовых активов компании за 5 лет: 1407,64%. ФССП присвоил низкий уровень риска для данного ПКО.</v>
      </c>
      <c r="AX361" t="s">
        <v>22956</v>
      </c>
      <c r="AY361">
        <f>VLOOKUP(A361,'2024-2023'!$B$2:$NY$583,'2024-2023'!$BH$1,0)</f>
        <v>70484</v>
      </c>
      <c r="AZ361">
        <f>VLOOKUP(A361,'2024-2023'!$B$2:$NY$583,71,0)</f>
        <v>44475</v>
      </c>
      <c r="BA361">
        <f>VLOOKUP(A361,'2024-2023'!$B$2:$NY$583,79,0)</f>
        <v>37617</v>
      </c>
      <c r="BB361">
        <f t="shared" si="38"/>
        <v>1.1646898586913341</v>
      </c>
      <c r="BC361" s="6">
        <f t="shared" si="39"/>
        <v>0.81720000000000004</v>
      </c>
      <c r="BD361" s="6">
        <f t="shared" si="40"/>
        <v>3.1004274337812006E-2</v>
      </c>
      <c r="BE361" t="str">
        <f t="shared" si="41"/>
        <v>Малая фирма</v>
      </c>
    </row>
    <row r="362" spans="1:57">
      <c r="A362" s="10">
        <v>7726461766</v>
      </c>
      <c r="B362">
        <v>337</v>
      </c>
      <c r="C362" t="s">
        <v>2958</v>
      </c>
      <c r="D362">
        <v>7726461766</v>
      </c>
      <c r="E362" t="s">
        <v>14700</v>
      </c>
      <c r="F362" t="s">
        <v>14391</v>
      </c>
      <c r="G362" s="7">
        <v>43852</v>
      </c>
      <c r="H362">
        <v>6</v>
      </c>
      <c r="I362" t="s">
        <v>73</v>
      </c>
      <c r="J362" t="s">
        <v>5382</v>
      </c>
      <c r="K362" t="s">
        <v>5381</v>
      </c>
      <c r="L362" t="s">
        <v>2962</v>
      </c>
      <c r="M362">
        <f>VLOOKUP(D362,УК!$A$1:$B$599,2,0)/1000</f>
        <v>50</v>
      </c>
      <c r="R362" s="10">
        <f>IFERROR(IFERROR(VLOOKUP(A362,'2020-2019'!$B$3:$LN$466,108,0),"")+IFERROR(VLOOKUP(A362,'2020-2019'!$B$3:$LN$1000,91,0),""),"")</f>
        <v>5070</v>
      </c>
      <c r="S362" s="10">
        <f>IFERROR(IFERROR(VLOOKUP(A362,'2022-2021'!$B$3:$LN$1000,108,0),"")+IFERROR(VLOOKUP(A362,'2022-2021'!$B$3:$LN$1000,92,0),""),"")</f>
        <v>10884</v>
      </c>
      <c r="T362" s="10">
        <f>IFERROR(IFERROR(VLOOKUP(A362,'2022-2021'!$B$3:$LN$1000,107,0),"")+IFERROR(VLOOKUP(A362,'2022-2021'!$B$3:$LN$1000,91,0),""),"")</f>
        <v>8150</v>
      </c>
      <c r="U362" s="10">
        <f>IFERROR(IFERROR(VLOOKUP(A362,'2024-2023'!$B$3:$LN$1000,108,0),"")+IFERROR(VLOOKUP(A362,'2024-2023'!$B$3:$LN$1000,92,0),""),"")</f>
        <v>10016</v>
      </c>
      <c r="V362" s="10">
        <f>IFERROR(IFERROR(VLOOKUP(A362,'2024-2023'!$B$3:$LN$1000,107,0),"")+IFERROR(VLOOKUP(A362,'2024-2023'!$B$3:$LN$1000,91,0),""),"")</f>
        <v>6744</v>
      </c>
      <c r="W362">
        <f>IFERROR(IFERROR(VLOOKUP(A362,'2020-2019'!$B$3:$LN$4660,93,0),"")+IFERROR(VLOOKUP(A362,'2020-2019'!$B$3:$LN$4660,109,0),""),"")</f>
        <v>1543</v>
      </c>
      <c r="X362">
        <f>IFERROR(IFERROR(VLOOKUP(A362,'2022-2021'!$B$3:$LN$4660,94,0),"")+IFERROR(VLOOKUP(A362,'2022-2021'!$B$3:$LN$4660,110,0),""),"")</f>
        <v>5297</v>
      </c>
      <c r="Y362">
        <f>IFERROR(IFERROR(VLOOKUP(A362,'2022-2021'!$B$3:$LN$4660,109,0),"")+IFERROR(VLOOKUP(A362,'2022-2021'!$B$3:$LN$4660,93,0),""),"")</f>
        <v>5121</v>
      </c>
      <c r="Z362">
        <f>IFERROR((IFERROR(VLOOKUP(A362,'2024-2023'!$B$3:$LN$4660,110,0),"")+IFERROR(VLOOKUP(A362,'2024-2023'!$B$3:$LN$4660,94,0),"")),"")</f>
        <v>6054</v>
      </c>
      <c r="AA362">
        <f>IFERROR((IFERROR(VLOOKUP(A362,'2024-2023'!$B$3:$LN$4660,93,0),"")+IFERROR(VLOOKUP(A362,'2024-2023'!$B$3:$LN$4660,109,0),"")),"")</f>
        <v>211</v>
      </c>
      <c r="AB362">
        <f>IFERROR((IFERROR(VLOOKUP(A362,'2020-2019'!$B$3:$LN$466,'2020-2019'!$CV$1,0),"")),"")</f>
        <v>3559</v>
      </c>
      <c r="AC362">
        <f>IFERROR((IFERROR(VLOOKUP(A362,'2022-2021'!$B$3:$LN$4660,100,0),"")),"")</f>
        <v>5610</v>
      </c>
      <c r="AD362">
        <f>IFERROR((IFERROR(VLOOKUP(A362,'2022-2021'!$B$3:$LN$4660,99,0),"")),"")</f>
        <v>2896</v>
      </c>
      <c r="AE362">
        <f>IFERROR((IFERROR(VLOOKUP(A362,'2024-2023'!$B$3:$LN$4660,100,0),"")),"")</f>
        <v>3823</v>
      </c>
      <c r="AF362">
        <f>IFERROR(VLOOKUP(A362,'2024-2023'!$B$3:$LN$4660,99,0),"")</f>
        <v>1025</v>
      </c>
      <c r="AG362">
        <f>IFERROR((IFERROR(VLOOKUP(A362,'2020-2019'!$B$3:$LN$4660,'2020-2019'!$X$1,0),"")+IFERROR(VLOOKUP(A362,'2020-2019'!$B$3:$LN$4660,'2020-2019'!$AN$1,0),"")),"")</f>
        <v>8503</v>
      </c>
      <c r="AH362">
        <f>IFERROR((IFERROR(VLOOKUP(A362,'2022-2021'!$B$3:$LN$4660,24,0),"")+IFERROR(VLOOKUP(A362,'2022-2021'!$B$3:$LN$4660,40,0),"")),"")</f>
        <v>9346</v>
      </c>
      <c r="AI362">
        <f>IFERROR((IFERROR(VLOOKUP(A362,'2022-2021'!$B$3:$LN$4660,23,0),"")+IFERROR(VLOOKUP(A362,'2022-2021'!$B$3:$LN$4660,39,0),"")),"")</f>
        <v>13722</v>
      </c>
      <c r="AJ362">
        <f>IFERROR((IFERROR(VLOOKUP(A362,'2024-2023'!$B$3:$LN$4660,24,0),"")+IFERROR(VLOOKUP(A362,'2024-2023'!$B$3:$LN$4660,40,0),"")),"")</f>
        <v>13870</v>
      </c>
      <c r="AK362">
        <f>IFERROR((IFERROR(VLOOKUP(A362,'2024-2023'!$B$3:$LN$4660,23,0),"")+IFERROR(VLOOKUP(A362,'2024-2023'!$B$3:$LN$4660,39,0),"")),"")</f>
        <v>9946</v>
      </c>
      <c r="AL362">
        <f>IFERROR(VLOOKUP(A362,'2020-2019'!$B$3:$LN$466,'2020-2019'!$AM$1,0),"")</f>
        <v>0</v>
      </c>
      <c r="AM362">
        <f>IFERROR(VLOOKUP(A362,'2022-2021'!$B$3:$LN$4660,38,0),"")</f>
        <v>267</v>
      </c>
      <c r="AN362">
        <f>IFERROR(VLOOKUP(A362,'2022-2021'!$B$3:$LN$4660,37,0),"")</f>
        <v>1977</v>
      </c>
      <c r="AO362">
        <f>IFERROR(VLOOKUP(A362,'2024-2023'!$B$3:$LN$4660,38,0),"")</f>
        <v>4815</v>
      </c>
      <c r="AP362">
        <f>IFERROR(VLOOKUP(A362,'2024-2023'!$B$3:$LN$4660,37,0),"")</f>
        <v>6605</v>
      </c>
      <c r="AQ362">
        <f>IFERROR((IFERROR(VLOOKUP(A362,'2020-2019'!$B$3:$LN$466,'2020-2019'!$BL$1,0),"")+IFERROR(VLOOKUP(A362,'2020-2019'!$B$3:$LN$466,'2020-2019'!$BV$1,0),"")),"")</f>
        <v>6535</v>
      </c>
      <c r="AR362" s="5">
        <f t="shared" si="42"/>
        <v>1.33</v>
      </c>
      <c r="AS362" t="str">
        <f>IFERROR(VLOOKUP(A362,риски!$G$2:$H$642,2,0),"")</f>
        <v>низкий</v>
      </c>
      <c r="AT362" t="str">
        <f>IFERROR(VLOOKUP(A362,Реест!A434:$P$30000,15,0),"")</f>
        <v>bazisinvest.com</v>
      </c>
      <c r="AU362" t="str">
        <f>IFERROR(VLOOKUP(A362,old!$A$3:$AU$2001,47,0),"")</f>
        <v>image1001</v>
      </c>
      <c r="AV362" s="3">
        <f t="shared" si="43"/>
        <v>1.1697048100670351</v>
      </c>
      <c r="AW362" t="str">
        <f t="shared" si="37"/>
        <v xml:space="preserve"> ООО ПКО «БазисИнвест» зарегистрировано по адресу: 117105, Москва г, ш Варшавское, 1а, ОФИС А3м. Генеральным директором является Савенкова Ольга Геннадьевна. Рост доходов компании за 5 лет: 133%. Рост финансовых активов компании за 5 лет: 116,97%. Объем заемных средств компании на конец 2024 года: 6535 тыс. руб. ФССП присвоил низкий уровень риска для данного ПКО.</v>
      </c>
      <c r="AX362" t="s">
        <v>22914</v>
      </c>
      <c r="AY362">
        <f>VLOOKUP(A362,'2024-2023'!$B$2:$NY$583,'2024-2023'!$BH$1,0)</f>
        <v>13149</v>
      </c>
      <c r="AZ362">
        <f>VLOOKUP(A362,'2024-2023'!$B$2:$NY$583,71,0)</f>
        <v>1390</v>
      </c>
      <c r="BA362">
        <f>VLOOKUP(A362,'2024-2023'!$B$2:$NY$583,79,0)</f>
        <v>2756</v>
      </c>
      <c r="BB362">
        <f t="shared" si="38"/>
        <v>0.31530914898471368</v>
      </c>
      <c r="BC362" s="6">
        <f t="shared" si="39"/>
        <v>0.26600000000000001</v>
      </c>
      <c r="BD362" s="6">
        <f t="shared" si="40"/>
        <v>0.15198695136417556</v>
      </c>
      <c r="BE362" t="str">
        <f t="shared" si="41"/>
        <v>Малая фирма</v>
      </c>
    </row>
    <row r="363" spans="1:57">
      <c r="A363" s="10">
        <v>7713743435</v>
      </c>
      <c r="B363">
        <v>265</v>
      </c>
      <c r="C363" t="s">
        <v>2964</v>
      </c>
      <c r="D363">
        <v>7713743435</v>
      </c>
      <c r="E363" t="s">
        <v>14701</v>
      </c>
      <c r="F363" t="s">
        <v>14392</v>
      </c>
      <c r="G363" s="7">
        <v>44102</v>
      </c>
      <c r="H363">
        <v>5</v>
      </c>
      <c r="I363" t="s">
        <v>73</v>
      </c>
      <c r="J363" t="s">
        <v>5228</v>
      </c>
      <c r="K363" t="s">
        <v>5227</v>
      </c>
      <c r="L363" t="s">
        <v>2968</v>
      </c>
      <c r="M363">
        <f>VLOOKUP(D363,УК!$A$1:$B$599,2,0)/1000</f>
        <v>10910</v>
      </c>
      <c r="R363" s="10">
        <f>IFERROR(IFERROR(VLOOKUP(A363,'2020-2019'!$B$3:$LN$466,108,0),"")+IFERROR(VLOOKUP(A363,'2020-2019'!$B$3:$LN$1000,91,0),""),"")</f>
        <v>0</v>
      </c>
      <c r="S363" s="10">
        <f>IFERROR(IFERROR(VLOOKUP(A363,'2022-2021'!$B$3:$LN$1000,108,0),"")+IFERROR(VLOOKUP(A363,'2022-2021'!$B$3:$LN$1000,92,0),""),"")</f>
        <v>3706</v>
      </c>
      <c r="T363" s="10">
        <f>IFERROR(IFERROR(VLOOKUP(A363,'2022-2021'!$B$3:$LN$1000,107,0),"")+IFERROR(VLOOKUP(A363,'2022-2021'!$B$3:$LN$1000,91,0),""),"")</f>
        <v>16336</v>
      </c>
      <c r="U363" s="10">
        <f>IFERROR(IFERROR(VLOOKUP(A363,'2024-2023'!$B$3:$LN$1000,108,0),"")+IFERROR(VLOOKUP(A363,'2024-2023'!$B$3:$LN$1000,92,0),""),"")</f>
        <v>22162</v>
      </c>
      <c r="V363" s="10">
        <f>IFERROR(IFERROR(VLOOKUP(A363,'2024-2023'!$B$3:$LN$1000,107,0),"")+IFERROR(VLOOKUP(A363,'2024-2023'!$B$3:$LN$1000,91,0),""),"")</f>
        <v>21987</v>
      </c>
      <c r="W363">
        <f>IFERROR(IFERROR(VLOOKUP(A363,'2020-2019'!$B$3:$LN$4660,93,0),"")+IFERROR(VLOOKUP(A363,'2020-2019'!$B$3:$LN$4660,109,0),""),"")</f>
        <v>0</v>
      </c>
      <c r="X363">
        <f>IFERROR(IFERROR(VLOOKUP(A363,'2022-2021'!$B$3:$LN$4660,94,0),"")+IFERROR(VLOOKUP(A363,'2022-2021'!$B$3:$LN$4660,110,0),""),"")</f>
        <v>968</v>
      </c>
      <c r="Y363">
        <f>IFERROR(IFERROR(VLOOKUP(A363,'2022-2021'!$B$3:$LN$4660,109,0),"")+IFERROR(VLOOKUP(A363,'2022-2021'!$B$3:$LN$4660,93,0),""),"")</f>
        <v>10812</v>
      </c>
      <c r="Z363">
        <f>IFERROR((IFERROR(VLOOKUP(A363,'2024-2023'!$B$3:$LN$4660,110,0),"")+IFERROR(VLOOKUP(A363,'2024-2023'!$B$3:$LN$4660,94,0),"")),"")</f>
        <v>21949</v>
      </c>
      <c r="AA363">
        <f>IFERROR((IFERROR(VLOOKUP(A363,'2024-2023'!$B$3:$LN$4660,93,0),"")+IFERROR(VLOOKUP(A363,'2024-2023'!$B$3:$LN$4660,109,0),"")),"")</f>
        <v>21264</v>
      </c>
      <c r="AB363">
        <f>IFERROR((IFERROR(VLOOKUP(A363,'2020-2019'!$B$3:$LN$466,'2020-2019'!$CV$1,0),"")),"")</f>
        <v>0</v>
      </c>
      <c r="AC363">
        <f>IFERROR((IFERROR(VLOOKUP(A363,'2022-2021'!$B$3:$LN$4660,100,0),"")),"")</f>
        <v>2191</v>
      </c>
      <c r="AD363">
        <f>IFERROR((IFERROR(VLOOKUP(A363,'2022-2021'!$B$3:$LN$4660,99,0),"")),"")</f>
        <v>4419</v>
      </c>
      <c r="AE363">
        <f>IFERROR((IFERROR(VLOOKUP(A363,'2024-2023'!$B$3:$LN$4660,100,0),"")),"")</f>
        <v>171</v>
      </c>
      <c r="AF363">
        <f>IFERROR(VLOOKUP(A363,'2024-2023'!$B$3:$LN$4660,99,0),"")</f>
        <v>88</v>
      </c>
      <c r="AG363">
        <f>IFERROR((IFERROR(VLOOKUP(A363,'2020-2019'!$B$3:$LN$4660,'2020-2019'!$X$1,0),"")+IFERROR(VLOOKUP(A363,'2020-2019'!$B$3:$LN$4660,'2020-2019'!$AN$1,0),"")),"")</f>
        <v>0</v>
      </c>
      <c r="AH363">
        <f>IFERROR((IFERROR(VLOOKUP(A363,'2022-2021'!$B$3:$LN$4660,24,0),"")+IFERROR(VLOOKUP(A363,'2022-2021'!$B$3:$LN$4660,40,0),"")),"")</f>
        <v>0</v>
      </c>
      <c r="AI363">
        <f>IFERROR((IFERROR(VLOOKUP(A363,'2022-2021'!$B$3:$LN$4660,23,0),"")+IFERROR(VLOOKUP(A363,'2022-2021'!$B$3:$LN$4660,39,0),"")),"")</f>
        <v>0</v>
      </c>
      <c r="AJ363">
        <f>IFERROR((IFERROR(VLOOKUP(A363,'2024-2023'!$B$3:$LN$4660,24,0),"")+IFERROR(VLOOKUP(A363,'2024-2023'!$B$3:$LN$4660,40,0),"")),"")</f>
        <v>0</v>
      </c>
      <c r="AK363">
        <f>IFERROR((IFERROR(VLOOKUP(A363,'2024-2023'!$B$3:$LN$4660,23,0),"")+IFERROR(VLOOKUP(A363,'2024-2023'!$B$3:$LN$4660,39,0),"")),"")</f>
        <v>0</v>
      </c>
      <c r="AL363">
        <f>IFERROR(VLOOKUP(A363,'2020-2019'!$B$3:$LN$466,'2020-2019'!$AM$1,0),"")</f>
        <v>47915</v>
      </c>
      <c r="AM363">
        <f>IFERROR(VLOOKUP(A363,'2022-2021'!$B$3:$LN$4660,38,0),"")</f>
        <v>14904</v>
      </c>
      <c r="AN363">
        <f>IFERROR(VLOOKUP(A363,'2022-2021'!$B$3:$LN$4660,37,0),"")</f>
        <v>21505</v>
      </c>
      <c r="AO363">
        <f>IFERROR(VLOOKUP(A363,'2024-2023'!$B$3:$LN$4660,38,0),"")</f>
        <v>89293</v>
      </c>
      <c r="AP363">
        <f>IFERROR(VLOOKUP(A363,'2024-2023'!$B$3:$LN$4660,37,0),"")</f>
        <v>452718</v>
      </c>
      <c r="AQ363">
        <f>IFERROR((IFERROR(VLOOKUP(A363,'2020-2019'!$B$3:$LN$466,'2020-2019'!$BL$1,0),"")+IFERROR(VLOOKUP(A363,'2020-2019'!$B$3:$LN$466,'2020-2019'!$BV$1,0),"")),"")</f>
        <v>0</v>
      </c>
      <c r="AR363" s="5">
        <f t="shared" si="42"/>
        <v>5.9329999999999998</v>
      </c>
      <c r="AS363" t="str">
        <f>IFERROR(VLOOKUP(A363,риски!$G$2:$H$642,2,0),"")</f>
        <v>низкий</v>
      </c>
      <c r="AT363" t="str">
        <f>IFERROR(VLOOKUP(A363,Реест!A435:$P$30000,15,0),"")</f>
        <v>tsyz.ru</v>
      </c>
      <c r="AU363" t="str">
        <f>IFERROR(VLOOKUP(A363,old!$A$3:$AU$2001,47,0),"")</f>
        <v>image406</v>
      </c>
      <c r="AV363" s="3" t="str">
        <f t="shared" si="43"/>
        <v/>
      </c>
      <c r="AW363" t="str">
        <f t="shared" si="37"/>
        <v xml:space="preserve"> ООО «ЦУЗ» зарегистрировано по адресу: 125284, Город Москва, Беговой вн.тер.г. муниципальный округ, пр-кт Ленинградский, д. 31, стр. 3. Генеральным директором является Зайцев Максим Владимирович. Рост доходов компании за 5 лет: 593,3%. ФССП присвоил низкий уровень риска для данного ПКО.</v>
      </c>
      <c r="AX363" t="s">
        <v>22914</v>
      </c>
      <c r="AY363">
        <f>VLOOKUP(A363,'2024-2023'!$B$2:$NY$583,'2024-2023'!$BH$1,0)</f>
        <v>17777</v>
      </c>
      <c r="AZ363">
        <f>VLOOKUP(A363,'2024-2023'!$B$2:$NY$583,71,0)</f>
        <v>0</v>
      </c>
      <c r="BA363">
        <f>VLOOKUP(A363,'2024-2023'!$B$2:$NY$583,79,0)</f>
        <v>0</v>
      </c>
      <c r="BB363">
        <f t="shared" si="38"/>
        <v>0</v>
      </c>
      <c r="BC363" s="6">
        <f t="shared" si="39"/>
        <v>1.1865999999999999</v>
      </c>
      <c r="BD363" s="6">
        <f t="shared" si="40"/>
        <v>4.0023650338836588E-3</v>
      </c>
      <c r="BE363" t="str">
        <f t="shared" si="41"/>
        <v>Малая фирма</v>
      </c>
    </row>
    <row r="364" spans="1:57">
      <c r="A364" s="10">
        <v>9725071502</v>
      </c>
      <c r="B364">
        <v>287</v>
      </c>
      <c r="C364" t="s">
        <v>2971</v>
      </c>
      <c r="D364">
        <v>9725071502</v>
      </c>
      <c r="E364" t="s">
        <v>14702</v>
      </c>
      <c r="F364" t="s">
        <v>14393</v>
      </c>
      <c r="G364" s="7">
        <v>44578</v>
      </c>
      <c r="H364">
        <v>4</v>
      </c>
      <c r="I364" t="s">
        <v>73</v>
      </c>
      <c r="J364" t="s">
        <v>5501</v>
      </c>
      <c r="K364" t="s">
        <v>5501</v>
      </c>
      <c r="L364" t="s">
        <v>2975</v>
      </c>
      <c r="M364">
        <f>VLOOKUP(D364,УК!$A$1:$B$599,2,0)/1000</f>
        <v>3500</v>
      </c>
      <c r="R364" s="10" t="str">
        <f>IFERROR(IFERROR(VLOOKUP(A364,'2020-2019'!$B$3:$LN$466,108,0),"")+IFERROR(VLOOKUP(A364,'2020-2019'!$B$3:$LN$1000,91,0),""),"")</f>
        <v/>
      </c>
      <c r="S364" s="10">
        <f>IFERROR(IFERROR(VLOOKUP(A364,'2022-2021'!$B$3:$LN$1000,108,0),"")+IFERROR(VLOOKUP(A364,'2022-2021'!$B$3:$LN$1000,92,0),""),"")</f>
        <v>0</v>
      </c>
      <c r="T364" s="10">
        <f>IFERROR(IFERROR(VLOOKUP(A364,'2022-2021'!$B$3:$LN$1000,107,0),"")+IFERROR(VLOOKUP(A364,'2022-2021'!$B$3:$LN$1000,91,0),""),"")</f>
        <v>241</v>
      </c>
      <c r="U364" s="10">
        <f>IFERROR(IFERROR(VLOOKUP(A364,'2024-2023'!$B$3:$LN$1000,108,0),"")+IFERROR(VLOOKUP(A364,'2024-2023'!$B$3:$LN$1000,92,0),""),"")</f>
        <v>18629</v>
      </c>
      <c r="V364" s="10">
        <f>IFERROR(IFERROR(VLOOKUP(A364,'2024-2023'!$B$3:$LN$1000,107,0),"")+IFERROR(VLOOKUP(A364,'2024-2023'!$B$3:$LN$1000,91,0),""),"")</f>
        <v>758</v>
      </c>
      <c r="W364" t="str">
        <f>IFERROR(IFERROR(VLOOKUP(A364,'2020-2019'!$B$3:$LN$4660,93,0),"")+IFERROR(VLOOKUP(A364,'2020-2019'!$B$3:$LN$4660,109,0),""),"")</f>
        <v/>
      </c>
      <c r="X364">
        <f>IFERROR(IFERROR(VLOOKUP(A364,'2022-2021'!$B$3:$LN$4660,94,0),"")+IFERROR(VLOOKUP(A364,'2022-2021'!$B$3:$LN$4660,110,0),""),"")</f>
        <v>0</v>
      </c>
      <c r="Y364">
        <f>IFERROR(IFERROR(VLOOKUP(A364,'2022-2021'!$B$3:$LN$4660,109,0),"")+IFERROR(VLOOKUP(A364,'2022-2021'!$B$3:$LN$4660,93,0),""),"")</f>
        <v>163</v>
      </c>
      <c r="Z364">
        <f>IFERROR((IFERROR(VLOOKUP(A364,'2024-2023'!$B$3:$LN$4660,110,0),"")+IFERROR(VLOOKUP(A364,'2024-2023'!$B$3:$LN$4660,94,0),"")),"")</f>
        <v>19691</v>
      </c>
      <c r="AA364">
        <f>IFERROR((IFERROR(VLOOKUP(A364,'2024-2023'!$B$3:$LN$4660,93,0),"")+IFERROR(VLOOKUP(A364,'2024-2023'!$B$3:$LN$4660,109,0),"")),"")</f>
        <v>722</v>
      </c>
      <c r="AB364" t="str">
        <f>IFERROR((IFERROR(VLOOKUP(A364,'2020-2019'!$B$3:$LN$466,'2020-2019'!$CV$1,0),"")),"")</f>
        <v/>
      </c>
      <c r="AC364">
        <f>IFERROR((IFERROR(VLOOKUP(A364,'2022-2021'!$B$3:$LN$4660,100,0),"")),"")</f>
        <v>0</v>
      </c>
      <c r="AD364">
        <f>IFERROR((IFERROR(VLOOKUP(A364,'2022-2021'!$B$3:$LN$4660,99,0),"")),"")</f>
        <v>64</v>
      </c>
      <c r="AE364">
        <f>IFERROR((IFERROR(VLOOKUP(A364,'2024-2023'!$B$3:$LN$4660,100,0),"")),"")</f>
        <v>-1619</v>
      </c>
      <c r="AF364">
        <f>IFERROR(VLOOKUP(A364,'2024-2023'!$B$3:$LN$4660,99,0),"")</f>
        <v>34</v>
      </c>
      <c r="AG364" t="str">
        <f>IFERROR((IFERROR(VLOOKUP(A364,'2020-2019'!$B$3:$LN$4660,'2020-2019'!$X$1,0),"")+IFERROR(VLOOKUP(A364,'2020-2019'!$B$3:$LN$4660,'2020-2019'!$AN$1,0),"")),"")</f>
        <v/>
      </c>
      <c r="AH364">
        <f>IFERROR((IFERROR(VLOOKUP(A364,'2022-2021'!$B$3:$LN$4660,24,0),"")+IFERROR(VLOOKUP(A364,'2022-2021'!$B$3:$LN$4660,40,0),"")),"")</f>
        <v>0</v>
      </c>
      <c r="AI364">
        <f>IFERROR((IFERROR(VLOOKUP(A364,'2022-2021'!$B$3:$LN$4660,23,0),"")+IFERROR(VLOOKUP(A364,'2022-2021'!$B$3:$LN$4660,39,0),"")),"")</f>
        <v>17500</v>
      </c>
      <c r="AJ364">
        <f>IFERROR((IFERROR(VLOOKUP(A364,'2024-2023'!$B$3:$LN$4660,24,0),"")+IFERROR(VLOOKUP(A364,'2024-2023'!$B$3:$LN$4660,40,0),"")),"")</f>
        <v>64189</v>
      </c>
      <c r="AK364">
        <f>IFERROR((IFERROR(VLOOKUP(A364,'2024-2023'!$B$3:$LN$4660,23,0),"")+IFERROR(VLOOKUP(A364,'2024-2023'!$B$3:$LN$4660,39,0),"")),"")</f>
        <v>61815</v>
      </c>
      <c r="AL364" t="str">
        <f>IFERROR(VLOOKUP(A364,'2020-2019'!$B$3:$LN$466,'2020-2019'!$AM$1,0),"")</f>
        <v/>
      </c>
      <c r="AM364">
        <f>IFERROR(VLOOKUP(A364,'2022-2021'!$B$3:$LN$4660,38,0),"")</f>
        <v>0</v>
      </c>
      <c r="AN364">
        <f>IFERROR(VLOOKUP(A364,'2022-2021'!$B$3:$LN$4660,37,0),"")</f>
        <v>197</v>
      </c>
      <c r="AO364">
        <f>IFERROR(VLOOKUP(A364,'2024-2023'!$B$3:$LN$4660,38,0),"")</f>
        <v>16436</v>
      </c>
      <c r="AP364">
        <f>IFERROR(VLOOKUP(A364,'2024-2023'!$B$3:$LN$4660,37,0),"")</f>
        <v>51731</v>
      </c>
      <c r="AQ364" t="str">
        <f>IFERROR((IFERROR(VLOOKUP(A364,'2020-2019'!$B$3:$LN$466,'2020-2019'!$BL$1,0),"")+IFERROR(VLOOKUP(A364,'2020-2019'!$B$3:$LN$466,'2020-2019'!$BV$1,0),"")),"")</f>
        <v/>
      </c>
      <c r="AR364" s="5">
        <f t="shared" si="42"/>
        <v>3.145</v>
      </c>
      <c r="AS364" t="str">
        <f>IFERROR(VLOOKUP(A364,риски!$G$2:$H$642,2,0),"")</f>
        <v>низкий</v>
      </c>
      <c r="AT364" t="str">
        <f>IFERROR(VLOOKUP(A364,Реест!A436:$P$30000,15,0),"")</f>
        <v>seb-alliance.ru</v>
      </c>
      <c r="AU364" t="str">
        <f>IFERROR(VLOOKUP(A364,old!$A$3:$AU$2001,47,0),"")</f>
        <v>image407</v>
      </c>
      <c r="AV364" s="3">
        <f t="shared" si="43"/>
        <v>3.5322857142857145</v>
      </c>
      <c r="AW364" t="str">
        <f t="shared" si="37"/>
        <v xml:space="preserve"> ООО СЭБ «Альянс» зарегистрировано по адресу: 115280, Москва г, вн.тер.г. муниципальный округ Даниловский, ул Ленинская Слобода, д. 19, стр. 1, офис 307, помещ. 57, этаж 3. Генеральным директором является Сочнев Игорь Александрович. Рост доходов компании за 5 лет: 314,5%. Рост финансовых активов компании за 5 лет: 353,23%. ФССП присвоил низкий уровень риска для данного ПКО.</v>
      </c>
      <c r="AX364" t="s">
        <v>22957</v>
      </c>
      <c r="AY364">
        <f>VLOOKUP(A364,'2024-2023'!$B$2:$NY$583,'2024-2023'!$BH$1,0)</f>
        <v>36600</v>
      </c>
      <c r="AZ364">
        <f>VLOOKUP(A364,'2024-2023'!$B$2:$NY$583,71,0)</f>
        <v>5967</v>
      </c>
      <c r="BA364">
        <f>VLOOKUP(A364,'2024-2023'!$B$2:$NY$583,79,0)</f>
        <v>71886</v>
      </c>
      <c r="BB364">
        <f t="shared" si="38"/>
        <v>2.1271311475409838</v>
      </c>
      <c r="BC364" s="6">
        <f t="shared" si="39"/>
        <v>0.629</v>
      </c>
      <c r="BD364" s="6">
        <f t="shared" si="40"/>
        <v>4.4854881266490766E-2</v>
      </c>
      <c r="BE364" t="str">
        <f t="shared" si="41"/>
        <v>Малая фирма</v>
      </c>
    </row>
    <row r="365" spans="1:57">
      <c r="A365" s="10">
        <v>9102196550</v>
      </c>
      <c r="B365">
        <v>347</v>
      </c>
      <c r="C365" t="s">
        <v>2978</v>
      </c>
      <c r="D365">
        <v>9102196550</v>
      </c>
      <c r="E365" t="s">
        <v>14703</v>
      </c>
      <c r="F365" t="s">
        <v>14394</v>
      </c>
      <c r="G365" s="7">
        <v>42278</v>
      </c>
      <c r="H365">
        <v>10</v>
      </c>
      <c r="I365" t="s">
        <v>73</v>
      </c>
      <c r="J365" t="s">
        <v>5100</v>
      </c>
      <c r="K365" t="s">
        <v>5099</v>
      </c>
      <c r="L365" t="s">
        <v>1567</v>
      </c>
      <c r="M365">
        <f>VLOOKUP(D365,УК!$A$1:$B$599,2,0)/1000</f>
        <v>10010</v>
      </c>
      <c r="R365" s="10">
        <f>IFERROR(IFERROR(VLOOKUP(A365,'2020-2019'!$B$3:$LN$466,108,0),"")+IFERROR(VLOOKUP(A365,'2020-2019'!$B$3:$LN$1000,91,0),""),"")</f>
        <v>10000</v>
      </c>
      <c r="S365" s="10">
        <f>IFERROR(IFERROR(VLOOKUP(A365,'2022-2021'!$B$3:$LN$1000,108,0),"")+IFERROR(VLOOKUP(A365,'2022-2021'!$B$3:$LN$1000,92,0),""),"")</f>
        <v>0</v>
      </c>
      <c r="T365" s="10">
        <f>IFERROR(IFERROR(VLOOKUP(A365,'2022-2021'!$B$3:$LN$1000,107,0),"")+IFERROR(VLOOKUP(A365,'2022-2021'!$B$3:$LN$1000,91,0),""),"")</f>
        <v>9160</v>
      </c>
      <c r="U365" s="10">
        <f>IFERROR(IFERROR(VLOOKUP(A365,'2024-2023'!$B$3:$LN$1000,108,0),"")+IFERROR(VLOOKUP(A365,'2024-2023'!$B$3:$LN$1000,92,0),""),"")</f>
        <v>42</v>
      </c>
      <c r="V365" s="10">
        <f>IFERROR(IFERROR(VLOOKUP(A365,'2024-2023'!$B$3:$LN$1000,107,0),"")+IFERROR(VLOOKUP(A365,'2024-2023'!$B$3:$LN$1000,91,0),""),"")</f>
        <v>53108</v>
      </c>
      <c r="W365">
        <f>IFERROR(IFERROR(VLOOKUP(A365,'2020-2019'!$B$3:$LN$4660,93,0),"")+IFERROR(VLOOKUP(A365,'2020-2019'!$B$3:$LN$4660,109,0),""),"")</f>
        <v>17</v>
      </c>
      <c r="X365">
        <f>IFERROR(IFERROR(VLOOKUP(A365,'2022-2021'!$B$3:$LN$4660,94,0),"")+IFERROR(VLOOKUP(A365,'2022-2021'!$B$3:$LN$4660,110,0),""),"")</f>
        <v>129</v>
      </c>
      <c r="Y365">
        <f>IFERROR(IFERROR(VLOOKUP(A365,'2022-2021'!$B$3:$LN$4660,109,0),"")+IFERROR(VLOOKUP(A365,'2022-2021'!$B$3:$LN$4660,93,0),""),"")</f>
        <v>238</v>
      </c>
      <c r="Z365">
        <f>IFERROR((IFERROR(VLOOKUP(A365,'2024-2023'!$B$3:$LN$4660,110,0),"")+IFERROR(VLOOKUP(A365,'2024-2023'!$B$3:$LN$4660,94,0),"")),"")</f>
        <v>31</v>
      </c>
      <c r="AA365">
        <f>IFERROR((IFERROR(VLOOKUP(A365,'2024-2023'!$B$3:$LN$4660,93,0),"")+IFERROR(VLOOKUP(A365,'2024-2023'!$B$3:$LN$4660,109,0),"")),"")</f>
        <v>87</v>
      </c>
      <c r="AB365">
        <f>IFERROR((IFERROR(VLOOKUP(A365,'2020-2019'!$B$3:$LN$466,'2020-2019'!$CV$1,0),"")),"")</f>
        <v>9862</v>
      </c>
      <c r="AC365">
        <f>IFERROR((IFERROR(VLOOKUP(A365,'2022-2021'!$B$3:$LN$4660,100,0),"")),"")</f>
        <v>-570</v>
      </c>
      <c r="AD365">
        <f>IFERROR((IFERROR(VLOOKUP(A365,'2022-2021'!$B$3:$LN$4660,99,0),"")),"")</f>
        <v>9599</v>
      </c>
      <c r="AE365">
        <f>IFERROR((IFERROR(VLOOKUP(A365,'2024-2023'!$B$3:$LN$4660,100,0),"")),"")</f>
        <v>1381</v>
      </c>
      <c r="AF365">
        <f>IFERROR(VLOOKUP(A365,'2024-2023'!$B$3:$LN$4660,99,0),"")</f>
        <v>45640</v>
      </c>
      <c r="AG365">
        <f>IFERROR((IFERROR(VLOOKUP(A365,'2020-2019'!$B$3:$LN$4660,'2020-2019'!$X$1,0),"")+IFERROR(VLOOKUP(A365,'2020-2019'!$B$3:$LN$4660,'2020-2019'!$AN$1,0),"")),"")</f>
        <v>0</v>
      </c>
      <c r="AH365">
        <f>IFERROR((IFERROR(VLOOKUP(A365,'2022-2021'!$B$3:$LN$4660,24,0),"")+IFERROR(VLOOKUP(A365,'2022-2021'!$B$3:$LN$4660,40,0),"")),"")</f>
        <v>0</v>
      </c>
      <c r="AI365">
        <f>IFERROR((IFERROR(VLOOKUP(A365,'2022-2021'!$B$3:$LN$4660,23,0),"")+IFERROR(VLOOKUP(A365,'2022-2021'!$B$3:$LN$4660,39,0),"")),"")</f>
        <v>17650</v>
      </c>
      <c r="AJ365">
        <f>IFERROR((IFERROR(VLOOKUP(A365,'2024-2023'!$B$3:$LN$4660,24,0),"")+IFERROR(VLOOKUP(A365,'2024-2023'!$B$3:$LN$4660,40,0),"")),"")</f>
        <v>17200</v>
      </c>
      <c r="AK365">
        <f>IFERROR((IFERROR(VLOOKUP(A365,'2024-2023'!$B$3:$LN$4660,23,0),"")+IFERROR(VLOOKUP(A365,'2024-2023'!$B$3:$LN$4660,39,0),"")),"")</f>
        <v>11550</v>
      </c>
      <c r="AL365">
        <f>IFERROR(VLOOKUP(A365,'2020-2019'!$B$3:$LN$466,'2020-2019'!$AM$1,0),"")</f>
        <v>892</v>
      </c>
      <c r="AM365">
        <f>IFERROR(VLOOKUP(A365,'2022-2021'!$B$3:$LN$4660,38,0),"")</f>
        <v>10891</v>
      </c>
      <c r="AN365">
        <f>IFERROR(VLOOKUP(A365,'2022-2021'!$B$3:$LN$4660,37,0),"")</f>
        <v>11286</v>
      </c>
      <c r="AO365">
        <f>IFERROR(VLOOKUP(A365,'2024-2023'!$B$3:$LN$4660,38,0),"")</f>
        <v>13310</v>
      </c>
      <c r="AP365">
        <f>IFERROR(VLOOKUP(A365,'2024-2023'!$B$3:$LN$4660,37,0),"")</f>
        <v>64870</v>
      </c>
      <c r="AQ365">
        <f>IFERROR((IFERROR(VLOOKUP(A365,'2020-2019'!$B$3:$LN$466,'2020-2019'!$BL$1,0),"")+IFERROR(VLOOKUP(A365,'2020-2019'!$B$3:$LN$466,'2020-2019'!$BV$1,0),"")),"")</f>
        <v>666</v>
      </c>
      <c r="AR365" s="5">
        <f t="shared" si="42"/>
        <v>5.3109999999999999</v>
      </c>
      <c r="AS365" t="str">
        <f>IFERROR(VLOOKUP(A365,риски!$G$2:$H$642,2,0),"")</f>
        <v>низкий</v>
      </c>
      <c r="AT365" t="str">
        <f>IFERROR(VLOOKUP(A365,Реест!A437:$P$30000,15,0),"")</f>
        <v>zalogfin.ru</v>
      </c>
      <c r="AU365" t="str">
        <f>IFERROR(VLOOKUP(A365,old!$A$3:$AU$2001,47,0),"")</f>
        <v>image409</v>
      </c>
      <c r="AV365" s="3">
        <f t="shared" si="43"/>
        <v>0.65439093484419264</v>
      </c>
      <c r="AW365" t="str">
        <f t="shared" si="37"/>
        <v xml:space="preserve"> ООО «ПКО Залог-финанс» зарегистрировано по адресу: 426009, Удмуртская Респ, г Ижевск, ул Ухтомского, 24, 29. Генеральным директором является Приходько Максим Владимирович. Рост доходов компании за 5 лет: 531,1%. Рост финансовых активов компании за 5 лет: 65,44%. Объем заемных средств компании на конец 2024 года: 666 тыс. руб. ФССП присвоил низкий уровень риска для данного ПКО.</v>
      </c>
      <c r="AX365" t="s">
        <v>22930</v>
      </c>
      <c r="AY365">
        <f>VLOOKUP(A365,'2024-2023'!$B$2:$NY$583,'2024-2023'!$BH$1,0)</f>
        <v>76125</v>
      </c>
      <c r="AZ365">
        <f>VLOOKUP(A365,'2024-2023'!$B$2:$NY$583,71,0)</f>
        <v>0</v>
      </c>
      <c r="BA365">
        <f>VLOOKUP(A365,'2024-2023'!$B$2:$NY$583,79,0)</f>
        <v>504</v>
      </c>
      <c r="BB365">
        <f t="shared" si="38"/>
        <v>6.6206896551724136E-3</v>
      </c>
      <c r="BC365" s="6">
        <f t="shared" si="39"/>
        <v>1.0622</v>
      </c>
      <c r="BD365" s="6">
        <f t="shared" si="40"/>
        <v>0.85938088423589665</v>
      </c>
      <c r="BE365" t="str">
        <f t="shared" si="41"/>
        <v>Малая фирма</v>
      </c>
    </row>
    <row r="366" spans="1:57">
      <c r="A366" s="10">
        <v>7430028307</v>
      </c>
      <c r="B366">
        <v>324</v>
      </c>
      <c r="C366" t="s">
        <v>2983</v>
      </c>
      <c r="D366">
        <v>7430028307</v>
      </c>
      <c r="E366" t="s">
        <v>14704</v>
      </c>
      <c r="F366" t="s">
        <v>14395</v>
      </c>
      <c r="G366" s="7">
        <v>42860</v>
      </c>
      <c r="H366">
        <v>9</v>
      </c>
      <c r="I366" t="s">
        <v>73</v>
      </c>
      <c r="J366" t="s">
        <v>5164</v>
      </c>
      <c r="K366" t="s">
        <v>5163</v>
      </c>
      <c r="L366" t="s">
        <v>2987</v>
      </c>
      <c r="M366">
        <f>VLOOKUP(D366,УК!$A$1:$B$599,2,0)/1000</f>
        <v>16912.521000000001</v>
      </c>
      <c r="R366" s="10">
        <f>IFERROR(IFERROR(VLOOKUP(A366,'2020-2019'!$B$3:$LN$466,108,0),"")+IFERROR(VLOOKUP(A366,'2020-2019'!$B$3:$LN$1000,91,0),""),"")</f>
        <v>7378</v>
      </c>
      <c r="S366" s="10">
        <f>IFERROR(IFERROR(VLOOKUP(A366,'2022-2021'!$B$3:$LN$1000,108,0),"")+IFERROR(VLOOKUP(A366,'2022-2021'!$B$3:$LN$1000,92,0),""),"")</f>
        <v>15423</v>
      </c>
      <c r="T366" s="10">
        <f>IFERROR(IFERROR(VLOOKUP(A366,'2022-2021'!$B$3:$LN$1000,107,0),"")+IFERROR(VLOOKUP(A366,'2022-2021'!$B$3:$LN$1000,91,0),""),"")</f>
        <v>11312</v>
      </c>
      <c r="U366" s="10">
        <f>IFERROR(IFERROR(VLOOKUP(A366,'2024-2023'!$B$3:$LN$1000,108,0),"")+IFERROR(VLOOKUP(A366,'2024-2023'!$B$3:$LN$1000,92,0),""),"")</f>
        <v>31432</v>
      </c>
      <c r="V366" s="10">
        <f>IFERROR(IFERROR(VLOOKUP(A366,'2024-2023'!$B$3:$LN$1000,107,0),"")+IFERROR(VLOOKUP(A366,'2024-2023'!$B$3:$LN$1000,91,0),""),"")</f>
        <v>33742</v>
      </c>
      <c r="W366">
        <f>IFERROR(IFERROR(VLOOKUP(A366,'2020-2019'!$B$3:$LN$4660,93,0),"")+IFERROR(VLOOKUP(A366,'2020-2019'!$B$3:$LN$4660,109,0),""),"")</f>
        <v>337</v>
      </c>
      <c r="X366">
        <f>IFERROR(IFERROR(VLOOKUP(A366,'2022-2021'!$B$3:$LN$4660,94,0),"")+IFERROR(VLOOKUP(A366,'2022-2021'!$B$3:$LN$4660,110,0),""),"")</f>
        <v>509</v>
      </c>
      <c r="Y366">
        <f>IFERROR(IFERROR(VLOOKUP(A366,'2022-2021'!$B$3:$LN$4660,109,0),"")+IFERROR(VLOOKUP(A366,'2022-2021'!$B$3:$LN$4660,93,0),""),"")</f>
        <v>496</v>
      </c>
      <c r="Z366">
        <f>IFERROR((IFERROR(VLOOKUP(A366,'2024-2023'!$B$3:$LN$4660,110,0),"")+IFERROR(VLOOKUP(A366,'2024-2023'!$B$3:$LN$4660,94,0),"")),"")</f>
        <v>1561</v>
      </c>
      <c r="AA366">
        <f>IFERROR((IFERROR(VLOOKUP(A366,'2024-2023'!$B$3:$LN$4660,93,0),"")+IFERROR(VLOOKUP(A366,'2024-2023'!$B$3:$LN$4660,109,0),"")),"")</f>
        <v>2025</v>
      </c>
      <c r="AB366">
        <f>IFERROR((IFERROR(VLOOKUP(A366,'2020-2019'!$B$3:$LN$466,'2020-2019'!$CV$1,0),"")),"")</f>
        <v>3779</v>
      </c>
      <c r="AC366">
        <f>IFERROR((IFERROR(VLOOKUP(A366,'2022-2021'!$B$3:$LN$4660,100,0),"")),"")</f>
        <v>10519</v>
      </c>
      <c r="AD366">
        <f>IFERROR((IFERROR(VLOOKUP(A366,'2022-2021'!$B$3:$LN$4660,99,0),"")),"")</f>
        <v>6105</v>
      </c>
      <c r="AE366">
        <f>IFERROR((IFERROR(VLOOKUP(A366,'2024-2023'!$B$3:$LN$4660,100,0),"")),"")</f>
        <v>7184</v>
      </c>
      <c r="AF366">
        <f>IFERROR(VLOOKUP(A366,'2024-2023'!$B$3:$LN$4660,99,0),"")</f>
        <v>10718</v>
      </c>
      <c r="AG366">
        <f>IFERROR((IFERROR(VLOOKUP(A366,'2020-2019'!$B$3:$LN$4660,'2020-2019'!$X$1,0),"")+IFERROR(VLOOKUP(A366,'2020-2019'!$B$3:$LN$4660,'2020-2019'!$AN$1,0),"")),"")</f>
        <v>18520</v>
      </c>
      <c r="AH366">
        <f>IFERROR((IFERROR(VLOOKUP(A366,'2022-2021'!$B$3:$LN$4660,24,0),"")+IFERROR(VLOOKUP(A366,'2022-2021'!$B$3:$LN$4660,40,0),"")),"")</f>
        <v>24399</v>
      </c>
      <c r="AI366">
        <f>IFERROR((IFERROR(VLOOKUP(A366,'2022-2021'!$B$3:$LN$4660,23,0),"")+IFERROR(VLOOKUP(A366,'2022-2021'!$B$3:$LN$4660,39,0),"")),"")</f>
        <v>28428</v>
      </c>
      <c r="AJ366">
        <f>IFERROR((IFERROR(VLOOKUP(A366,'2024-2023'!$B$3:$LN$4660,24,0),"")+IFERROR(VLOOKUP(A366,'2024-2023'!$B$3:$LN$4660,40,0),"")),"")</f>
        <v>32902</v>
      </c>
      <c r="AK366">
        <f>IFERROR((IFERROR(VLOOKUP(A366,'2024-2023'!$B$3:$LN$4660,23,0),"")+IFERROR(VLOOKUP(A366,'2024-2023'!$B$3:$LN$4660,39,0),"")),"")</f>
        <v>38368</v>
      </c>
      <c r="AL366">
        <f>IFERROR(VLOOKUP(A366,'2020-2019'!$B$3:$LN$466,'2020-2019'!$AM$1,0),"")</f>
        <v>1820</v>
      </c>
      <c r="AM366">
        <f>IFERROR(VLOOKUP(A366,'2022-2021'!$B$3:$LN$4660,38,0),"")</f>
        <v>2370</v>
      </c>
      <c r="AN366">
        <f>IFERROR(VLOOKUP(A366,'2022-2021'!$B$3:$LN$4660,37,0),"")</f>
        <v>4562</v>
      </c>
      <c r="AO366">
        <f>IFERROR(VLOOKUP(A366,'2024-2023'!$B$3:$LN$4660,38,0),"")</f>
        <v>6238</v>
      </c>
      <c r="AP366">
        <f>IFERROR(VLOOKUP(A366,'2024-2023'!$B$3:$LN$4660,37,0),"")</f>
        <v>9002</v>
      </c>
      <c r="AQ366">
        <f>IFERROR((IFERROR(VLOOKUP(A366,'2020-2019'!$B$3:$LN$466,'2020-2019'!$BL$1,0),"")+IFERROR(VLOOKUP(A366,'2020-2019'!$B$3:$LN$466,'2020-2019'!$BV$1,0),"")),"")</f>
        <v>0</v>
      </c>
      <c r="AR366" s="5">
        <f t="shared" si="42"/>
        <v>4.5730000000000004</v>
      </c>
      <c r="AS366" t="str">
        <f>IFERROR(VLOOKUP(A366,риски!$G$2:$H$642,2,0),"")</f>
        <v>низкий</v>
      </c>
      <c r="AT366" t="str">
        <f>IFERROR(VLOOKUP(A366,Реест!A438:$P$30000,15,0),"")</f>
        <v>ural-debt.ru</v>
      </c>
      <c r="AU366" t="str">
        <f>IFERROR(VLOOKUP(A366,old!$A$3:$AU$2001,47,0),"")</f>
        <v>image410</v>
      </c>
      <c r="AV366" s="3">
        <f t="shared" si="43"/>
        <v>2.0717062634989203</v>
      </c>
      <c r="AW366" t="str">
        <f t="shared" si="37"/>
        <v xml:space="preserve"> ООО ПКО «Компания Урал Дебт» зарегистрировано по адресу: Челябинская обл., Копейский г.о., г. Копейск, ул. Калинина, д. 15Б, пом. 5, ПОМЕЩ. 5, 456610. Генеральным директором является Сидоров Валерий Николаевич. Рост доходов компании за 5 лет: 457,3%. Рост финансовых активов компании за 5 лет: 207,17%. ФССП присвоил низкий уровень риска для данного ПКО.</v>
      </c>
      <c r="AX366" t="s">
        <v>22939</v>
      </c>
      <c r="AY366">
        <f>VLOOKUP(A366,'2024-2023'!$B$2:$NY$583,'2024-2023'!$BH$1,0)</f>
        <v>49285</v>
      </c>
      <c r="AZ366">
        <f>VLOOKUP(A366,'2024-2023'!$B$2:$NY$583,71,0)</f>
        <v>0</v>
      </c>
      <c r="BA366">
        <f>VLOOKUP(A366,'2024-2023'!$B$2:$NY$583,79,0)</f>
        <v>0</v>
      </c>
      <c r="BB366">
        <f t="shared" si="38"/>
        <v>0</v>
      </c>
      <c r="BC366" s="6">
        <f t="shared" si="39"/>
        <v>0.91460000000000008</v>
      </c>
      <c r="BD366" s="6">
        <f t="shared" si="40"/>
        <v>0.3176456641574299</v>
      </c>
      <c r="BE366" t="str">
        <f t="shared" si="41"/>
        <v>Малая фирма</v>
      </c>
    </row>
    <row r="367" spans="1:57">
      <c r="A367" s="10">
        <v>7726478287</v>
      </c>
      <c r="B367">
        <v>254</v>
      </c>
      <c r="C367" t="s">
        <v>14396</v>
      </c>
      <c r="D367">
        <v>7726478287</v>
      </c>
      <c r="E367" t="s">
        <v>14705</v>
      </c>
      <c r="F367" t="s">
        <v>14397</v>
      </c>
      <c r="G367" s="7">
        <v>44351</v>
      </c>
      <c r="H367">
        <v>5</v>
      </c>
      <c r="I367" t="s">
        <v>73</v>
      </c>
      <c r="J367" t="s">
        <v>5284</v>
      </c>
      <c r="K367" t="s">
        <v>5283</v>
      </c>
      <c r="L367" t="s">
        <v>8995</v>
      </c>
      <c r="M367">
        <f>VLOOKUP(D367,УК!$A$1:$B$599,2,0)/1000</f>
        <v>10</v>
      </c>
      <c r="R367" s="10" t="str">
        <f>IFERROR(IFERROR(VLOOKUP(A367,'2020-2019'!$B$3:$LN$466,108,0),"")+IFERROR(VLOOKUP(A367,'2020-2019'!$B$3:$LN$1000,91,0),""),"")</f>
        <v/>
      </c>
      <c r="S367" s="10">
        <f>IFERROR(IFERROR(VLOOKUP(A367,'2022-2021'!$B$3:$LN$1000,108,0),"")+IFERROR(VLOOKUP(A367,'2022-2021'!$B$3:$LN$1000,92,0),""),"")</f>
        <v>0</v>
      </c>
      <c r="T367" s="10">
        <f>IFERROR(IFERROR(VLOOKUP(A367,'2022-2021'!$B$3:$LN$1000,107,0),"")+IFERROR(VLOOKUP(A367,'2022-2021'!$B$3:$LN$1000,91,0),""),"")</f>
        <v>2349</v>
      </c>
      <c r="U367" s="10">
        <f>IFERROR(IFERROR(VLOOKUP(A367,'2024-2023'!$B$3:$LN$1000,108,0),"")+IFERROR(VLOOKUP(A367,'2024-2023'!$B$3:$LN$1000,92,0),""),"")</f>
        <v>47523</v>
      </c>
      <c r="V367" s="10">
        <f>IFERROR(IFERROR(VLOOKUP(A367,'2024-2023'!$B$3:$LN$1000,107,0),"")+IFERROR(VLOOKUP(A367,'2024-2023'!$B$3:$LN$1000,91,0),""),"")</f>
        <v>13812</v>
      </c>
      <c r="W367" t="str">
        <f>IFERROR(IFERROR(VLOOKUP(A367,'2020-2019'!$B$3:$LN$4660,93,0),"")+IFERROR(VLOOKUP(A367,'2020-2019'!$B$3:$LN$4660,109,0),""),"")</f>
        <v/>
      </c>
      <c r="X367">
        <f>IFERROR(IFERROR(VLOOKUP(A367,'2022-2021'!$B$3:$LN$4660,94,0),"")+IFERROR(VLOOKUP(A367,'2022-2021'!$B$3:$LN$4660,110,0),""),"")</f>
        <v>0</v>
      </c>
      <c r="Y367">
        <f>IFERROR(IFERROR(VLOOKUP(A367,'2022-2021'!$B$3:$LN$4660,109,0),"")+IFERROR(VLOOKUP(A367,'2022-2021'!$B$3:$LN$4660,93,0),""),"")</f>
        <v>147</v>
      </c>
      <c r="Z367">
        <f>IFERROR((IFERROR(VLOOKUP(A367,'2024-2023'!$B$3:$LN$4660,110,0),"")+IFERROR(VLOOKUP(A367,'2024-2023'!$B$3:$LN$4660,94,0),"")),"")</f>
        <v>33569</v>
      </c>
      <c r="AA367">
        <f>IFERROR((IFERROR(VLOOKUP(A367,'2024-2023'!$B$3:$LN$4660,93,0),"")+IFERROR(VLOOKUP(A367,'2024-2023'!$B$3:$LN$4660,109,0),"")),"")</f>
        <v>5290</v>
      </c>
      <c r="AB367" t="str">
        <f>IFERROR((IFERROR(VLOOKUP(A367,'2020-2019'!$B$3:$LN$466,'2020-2019'!$CV$1,0),"")),"")</f>
        <v/>
      </c>
      <c r="AC367">
        <f>IFERROR((IFERROR(VLOOKUP(A367,'2022-2021'!$B$3:$LN$4660,100,0),"")),"")</f>
        <v>0</v>
      </c>
      <c r="AD367">
        <f>IFERROR((IFERROR(VLOOKUP(A367,'2022-2021'!$B$3:$LN$4660,99,0),"")),"")</f>
        <v>1961</v>
      </c>
      <c r="AE367">
        <f>IFERROR((IFERROR(VLOOKUP(A367,'2024-2023'!$B$3:$LN$4660,100,0),"")),"")</f>
        <v>12518</v>
      </c>
      <c r="AF367">
        <f>IFERROR(VLOOKUP(A367,'2024-2023'!$B$3:$LN$4660,99,0),"")</f>
        <v>7986</v>
      </c>
      <c r="AG367" t="str">
        <f>IFERROR((IFERROR(VLOOKUP(A367,'2020-2019'!$B$3:$LN$4660,'2020-2019'!$X$1,0),"")+IFERROR(VLOOKUP(A367,'2020-2019'!$B$3:$LN$4660,'2020-2019'!$AN$1,0),"")),"")</f>
        <v/>
      </c>
      <c r="AH367">
        <f>IFERROR((IFERROR(VLOOKUP(A367,'2022-2021'!$B$3:$LN$4660,24,0),"")+IFERROR(VLOOKUP(A367,'2022-2021'!$B$3:$LN$4660,40,0),"")),"")</f>
        <v>0</v>
      </c>
      <c r="AI367">
        <f>IFERROR((IFERROR(VLOOKUP(A367,'2022-2021'!$B$3:$LN$4660,23,0),"")+IFERROR(VLOOKUP(A367,'2022-2021'!$B$3:$LN$4660,39,0),"")),"")</f>
        <v>1850</v>
      </c>
      <c r="AJ367">
        <f>IFERROR((IFERROR(VLOOKUP(A367,'2024-2023'!$B$3:$LN$4660,24,0),"")+IFERROR(VLOOKUP(A367,'2024-2023'!$B$3:$LN$4660,40,0),"")),"")</f>
        <v>26601</v>
      </c>
      <c r="AK367">
        <f>IFERROR((IFERROR(VLOOKUP(A367,'2024-2023'!$B$3:$LN$4660,23,0),"")+IFERROR(VLOOKUP(A367,'2024-2023'!$B$3:$LN$4660,39,0),"")),"")</f>
        <v>26206</v>
      </c>
      <c r="AL367" t="str">
        <f>IFERROR(VLOOKUP(A367,'2020-2019'!$B$3:$LN$466,'2020-2019'!$AM$1,0),"")</f>
        <v/>
      </c>
      <c r="AM367">
        <f>IFERROR(VLOOKUP(A367,'2022-2021'!$B$3:$LN$4660,38,0),"")</f>
        <v>14452</v>
      </c>
      <c r="AN367">
        <f>IFERROR(VLOOKUP(A367,'2022-2021'!$B$3:$LN$4660,37,0),"")</f>
        <v>14442</v>
      </c>
      <c r="AO367">
        <f>IFERROR(VLOOKUP(A367,'2024-2023'!$B$3:$LN$4660,38,0),"")</f>
        <v>17426</v>
      </c>
      <c r="AP367">
        <f>IFERROR(VLOOKUP(A367,'2024-2023'!$B$3:$LN$4660,37,0),"")</f>
        <v>25085</v>
      </c>
      <c r="AQ367" t="str">
        <f>IFERROR((IFERROR(VLOOKUP(A367,'2020-2019'!$B$3:$LN$466,'2020-2019'!$BL$1,0),"")+IFERROR(VLOOKUP(A367,'2020-2019'!$B$3:$LN$466,'2020-2019'!$BV$1,0),"")),"")</f>
        <v/>
      </c>
      <c r="AR367" s="5">
        <f t="shared" si="42"/>
        <v>5.88</v>
      </c>
      <c r="AS367" t="str">
        <f>IFERROR(VLOOKUP(A367,риски!$G$2:$H$642,2,0),"")</f>
        <v>низкий</v>
      </c>
      <c r="AT367" t="str">
        <f>IFERROR(VLOOKUP(A367,Реест!A439:$P$30000,15,0),"")</f>
        <v>vzyskanie-alyans.ru</v>
      </c>
      <c r="AU367" t="str">
        <f>IFERROR(VLOOKUP(A367,old!$A$3:$AU$2001,47,0),"")</f>
        <v>image411</v>
      </c>
      <c r="AV367" s="3">
        <f t="shared" si="43"/>
        <v>14.165405405405405</v>
      </c>
      <c r="AW367" t="str">
        <f t="shared" si="37"/>
        <v xml:space="preserve"> ООО «ПКО Альянс» зарегистрировано по адресу: 115191, Москва г, ДОНСКОЙ. ВН.ТЕР.Г.МУНИЦИПАЛЬНЫЙ ОКРУГ, ДУХОВСКОЙ ПЕР., д. 17, стр. 15, офис 132. Генеральным директором является Бочкарёв Михаил Викторович. Рост доходов компании за 5 лет: 588%. Рост финансовых активов компании за 5 лет: 1416,54%. ФССП присвоил низкий уровень риска для данного ПКО.</v>
      </c>
      <c r="AX367" t="s">
        <v>22914</v>
      </c>
      <c r="AY367">
        <f>VLOOKUP(A367,'2024-2023'!$B$2:$NY$583,'2024-2023'!$BH$1,0)</f>
        <v>36917</v>
      </c>
      <c r="AZ367">
        <f>VLOOKUP(A367,'2024-2023'!$B$2:$NY$583,71,0)</f>
        <v>0</v>
      </c>
      <c r="BA367">
        <f>VLOOKUP(A367,'2024-2023'!$B$2:$NY$583,79,0)</f>
        <v>15856</v>
      </c>
      <c r="BB367">
        <f t="shared" si="38"/>
        <v>0.42950402253704256</v>
      </c>
      <c r="BC367" s="6">
        <f t="shared" si="39"/>
        <v>1.1759999999999999</v>
      </c>
      <c r="BD367" s="6">
        <f t="shared" si="40"/>
        <v>0.5781928757602085</v>
      </c>
      <c r="BE367" t="str">
        <f t="shared" si="41"/>
        <v>Малая фирма</v>
      </c>
    </row>
    <row r="368" spans="1:57">
      <c r="A368" s="10">
        <v>6678089423</v>
      </c>
      <c r="B368">
        <v>399</v>
      </c>
      <c r="C368" t="s">
        <v>14398</v>
      </c>
      <c r="D368">
        <v>6678089423</v>
      </c>
      <c r="E368" t="s">
        <v>14706</v>
      </c>
      <c r="F368" t="s">
        <v>14399</v>
      </c>
      <c r="G368" s="7">
        <v>43098</v>
      </c>
      <c r="H368">
        <v>8</v>
      </c>
      <c r="I368" t="s">
        <v>73</v>
      </c>
      <c r="J368" t="s">
        <v>5261</v>
      </c>
      <c r="K368" t="s">
        <v>5260</v>
      </c>
      <c r="L368" t="s">
        <v>3001</v>
      </c>
      <c r="M368">
        <f>VLOOKUP(D368,УК!$A$1:$B$599,2,0)/1000</f>
        <v>10</v>
      </c>
      <c r="R368" s="10">
        <f>IFERROR(IFERROR(VLOOKUP(A368,'2020-2019'!$B$3:$LN$466,108,0),"")+IFERROR(VLOOKUP(A368,'2020-2019'!$B$3:$LN$1000,91,0),""),"")</f>
        <v>12969</v>
      </c>
      <c r="S368" s="10">
        <f>IFERROR(IFERROR(VLOOKUP(A368,'2022-2021'!$B$3:$LN$1000,108,0),"")+IFERROR(VLOOKUP(A368,'2022-2021'!$B$3:$LN$1000,92,0),""),"")</f>
        <v>12700</v>
      </c>
      <c r="T368" s="10">
        <f>IFERROR(IFERROR(VLOOKUP(A368,'2022-2021'!$B$3:$LN$1000,107,0),"")+IFERROR(VLOOKUP(A368,'2022-2021'!$B$3:$LN$1000,91,0),""),"")</f>
        <v>2875</v>
      </c>
      <c r="U368" s="10">
        <f>IFERROR(IFERROR(VLOOKUP(A368,'2024-2023'!$B$3:$LN$1000,108,0),"")+IFERROR(VLOOKUP(A368,'2024-2023'!$B$3:$LN$1000,92,0),""),"")</f>
        <v>8630</v>
      </c>
      <c r="V368" s="10">
        <f>IFERROR(IFERROR(VLOOKUP(A368,'2024-2023'!$B$3:$LN$1000,107,0),"")+IFERROR(VLOOKUP(A368,'2024-2023'!$B$3:$LN$1000,91,0),""),"")</f>
        <v>16694</v>
      </c>
      <c r="W368">
        <f>IFERROR(IFERROR(VLOOKUP(A368,'2020-2019'!$B$3:$LN$4660,93,0),"")+IFERROR(VLOOKUP(A368,'2020-2019'!$B$3:$LN$4660,109,0),""),"")</f>
        <v>10055</v>
      </c>
      <c r="X368">
        <f>IFERROR(IFERROR(VLOOKUP(A368,'2022-2021'!$B$3:$LN$4660,94,0),"")+IFERROR(VLOOKUP(A368,'2022-2021'!$B$3:$LN$4660,110,0),""),"")</f>
        <v>4921</v>
      </c>
      <c r="Y368">
        <f>IFERROR(IFERROR(VLOOKUP(A368,'2022-2021'!$B$3:$LN$4660,109,0),"")+IFERROR(VLOOKUP(A368,'2022-2021'!$B$3:$LN$4660,93,0),""),"")</f>
        <v>21747</v>
      </c>
      <c r="Z368">
        <f>IFERROR((IFERROR(VLOOKUP(A368,'2024-2023'!$B$3:$LN$4660,110,0),"")+IFERROR(VLOOKUP(A368,'2024-2023'!$B$3:$LN$4660,94,0),"")),"")</f>
        <v>16218</v>
      </c>
      <c r="AA368">
        <f>IFERROR((IFERROR(VLOOKUP(A368,'2024-2023'!$B$3:$LN$4660,93,0),"")+IFERROR(VLOOKUP(A368,'2024-2023'!$B$3:$LN$4660,109,0),"")),"")</f>
        <v>19466</v>
      </c>
      <c r="AB368">
        <f>IFERROR((IFERROR(VLOOKUP(A368,'2020-2019'!$B$3:$LN$466,'2020-2019'!$CV$1,0),"")),"")</f>
        <v>1860</v>
      </c>
      <c r="AC368">
        <f>IFERROR((IFERROR(VLOOKUP(A368,'2022-2021'!$B$3:$LN$4660,100,0),"")),"")</f>
        <v>21502</v>
      </c>
      <c r="AD368">
        <f>IFERROR((IFERROR(VLOOKUP(A368,'2022-2021'!$B$3:$LN$4660,99,0),"")),"")</f>
        <v>-8566</v>
      </c>
      <c r="AE368">
        <f>IFERROR((IFERROR(VLOOKUP(A368,'2024-2023'!$B$3:$LN$4660,100,0),"")),"")</f>
        <v>-4220</v>
      </c>
      <c r="AF368">
        <f>IFERROR(VLOOKUP(A368,'2024-2023'!$B$3:$LN$4660,99,0),"")</f>
        <v>400</v>
      </c>
      <c r="AG368">
        <f>IFERROR((IFERROR(VLOOKUP(A368,'2020-2019'!$B$3:$LN$4660,'2020-2019'!$X$1,0),"")+IFERROR(VLOOKUP(A368,'2020-2019'!$B$3:$LN$4660,'2020-2019'!$AN$1,0),"")),"")</f>
        <v>70534</v>
      </c>
      <c r="AH368">
        <f>IFERROR((IFERROR(VLOOKUP(A368,'2022-2021'!$B$3:$LN$4660,24,0),"")+IFERROR(VLOOKUP(A368,'2022-2021'!$B$3:$LN$4660,40,0),"")),"")</f>
        <v>52054</v>
      </c>
      <c r="AI368">
        <f>IFERROR((IFERROR(VLOOKUP(A368,'2022-2021'!$B$3:$LN$4660,23,0),"")+IFERROR(VLOOKUP(A368,'2022-2021'!$B$3:$LN$4660,39,0),"")),"")</f>
        <v>44020</v>
      </c>
      <c r="AJ368">
        <f>IFERROR((IFERROR(VLOOKUP(A368,'2024-2023'!$B$3:$LN$4660,24,0),"")+IFERROR(VLOOKUP(A368,'2024-2023'!$B$3:$LN$4660,40,0),"")),"")</f>
        <v>47308</v>
      </c>
      <c r="AK368">
        <f>IFERROR((IFERROR(VLOOKUP(A368,'2024-2023'!$B$3:$LN$4660,23,0),"")+IFERROR(VLOOKUP(A368,'2024-2023'!$B$3:$LN$4660,39,0),"")),"")</f>
        <v>198664</v>
      </c>
      <c r="AL368">
        <f>IFERROR(VLOOKUP(A368,'2020-2019'!$B$3:$LN$466,'2020-2019'!$AM$1,0),"")</f>
        <v>353</v>
      </c>
      <c r="AM368">
        <f>IFERROR(VLOOKUP(A368,'2022-2021'!$B$3:$LN$4660,38,0),"")</f>
        <v>6063</v>
      </c>
      <c r="AN368">
        <f>IFERROR(VLOOKUP(A368,'2022-2021'!$B$3:$LN$4660,37,0),"")</f>
        <v>2874</v>
      </c>
      <c r="AO368">
        <f>IFERROR(VLOOKUP(A368,'2024-2023'!$B$3:$LN$4660,38,0),"")</f>
        <v>4333</v>
      </c>
      <c r="AP368">
        <f>IFERROR(VLOOKUP(A368,'2024-2023'!$B$3:$LN$4660,37,0),"")</f>
        <v>41417</v>
      </c>
      <c r="AQ368">
        <f>IFERROR((IFERROR(VLOOKUP(A368,'2020-2019'!$B$3:$LN$466,'2020-2019'!$BL$1,0),"")+IFERROR(VLOOKUP(A368,'2020-2019'!$B$3:$LN$466,'2020-2019'!$BV$1,0),"")),"")</f>
        <v>6703</v>
      </c>
      <c r="AR368" s="5">
        <f t="shared" si="42"/>
        <v>1.2869999999999999</v>
      </c>
      <c r="AS368" t="str">
        <f>IFERROR(VLOOKUP(A368,риски!$G$2:$H$642,2,0),"")</f>
        <v>низкий</v>
      </c>
      <c r="AT368" t="str">
        <f>IFERROR(VLOOKUP(A368,Реест!A440:$P$30000,15,0),"")</f>
        <v>KK-KONSALT.RU</v>
      </c>
      <c r="AU368" t="str">
        <f>IFERROR(VLOOKUP(A368,old!$A$3:$AU$2001,47,0),"")</f>
        <v>image412</v>
      </c>
      <c r="AV368" s="3">
        <f t="shared" si="43"/>
        <v>2.8165707318456348</v>
      </c>
      <c r="AW368" t="str">
        <f t="shared" si="37"/>
        <v xml:space="preserve"> ООО ПКО «КК.Консалт» зарегистрировано по адресу: 620000, Свердловская обл, г Екатеринбург, ул Малышева, 51, 2507. Генеральным директором является Садовой Михаил Вадимович. Рост доходов компании за 5 лет: 128,7%. Рост финансовых активов компании за 5 лет: 281,66%. Объем заемных средств компании на конец 2024 года: 6703 тыс. руб. ФССП присвоил низкий уровень риска для данного ПКО.</v>
      </c>
      <c r="AX368" t="s">
        <v>22926</v>
      </c>
      <c r="AY368">
        <f>VLOOKUP(A368,'2024-2023'!$B$2:$NY$583,'2024-2023'!$BH$1,0)</f>
        <v>12122</v>
      </c>
      <c r="AZ368">
        <f>VLOOKUP(A368,'2024-2023'!$B$2:$NY$583,71,0)</f>
        <v>31000</v>
      </c>
      <c r="BA368">
        <f>VLOOKUP(A368,'2024-2023'!$B$2:$NY$583,79,0)</f>
        <v>201750</v>
      </c>
      <c r="BB368">
        <f t="shared" si="38"/>
        <v>19.20062695924765</v>
      </c>
      <c r="BC368" s="6">
        <f t="shared" si="39"/>
        <v>0.25739999999999996</v>
      </c>
      <c r="BD368" s="6">
        <f t="shared" si="40"/>
        <v>2.3960704444710674E-2</v>
      </c>
      <c r="BE368" t="str">
        <f t="shared" si="41"/>
        <v>Малая фирма</v>
      </c>
    </row>
    <row r="369" spans="1:57">
      <c r="A369" s="10">
        <v>573013480</v>
      </c>
      <c r="B369">
        <v>444</v>
      </c>
      <c r="C369" t="s">
        <v>14400</v>
      </c>
      <c r="D369">
        <v>573013480</v>
      </c>
      <c r="E369" t="s">
        <v>14707</v>
      </c>
      <c r="F369" t="s">
        <v>14401</v>
      </c>
      <c r="G369" s="7">
        <v>43843</v>
      </c>
      <c r="H369">
        <v>6</v>
      </c>
      <c r="I369" t="s">
        <v>73</v>
      </c>
      <c r="J369" t="s">
        <v>5261</v>
      </c>
      <c r="K369" t="s">
        <v>5260</v>
      </c>
      <c r="L369" t="s">
        <v>3006</v>
      </c>
      <c r="M369">
        <f>VLOOKUP(D369,УК!$A$1:$B$599,2,0)/1000</f>
        <v>11456</v>
      </c>
      <c r="R369" s="10">
        <f>IFERROR(IFERROR(VLOOKUP(A369,'2020-2019'!$B$3:$LN$466,108,0),"")+IFERROR(VLOOKUP(A369,'2020-2019'!$B$3:$LN$1000,91,0),""),"")</f>
        <v>0</v>
      </c>
      <c r="S369" s="10">
        <f>IFERROR(IFERROR(VLOOKUP(A369,'2022-2021'!$B$3:$LN$1000,108,0),"")+IFERROR(VLOOKUP(A369,'2022-2021'!$B$3:$LN$1000,92,0),""),"")</f>
        <v>0</v>
      </c>
      <c r="T369" s="10">
        <f>IFERROR(IFERROR(VLOOKUP(A369,'2022-2021'!$B$3:$LN$1000,107,0),"")+IFERROR(VLOOKUP(A369,'2022-2021'!$B$3:$LN$1000,91,0),""),"")</f>
        <v>83</v>
      </c>
      <c r="U369" s="10">
        <f>IFERROR(IFERROR(VLOOKUP(A369,'2024-2023'!$B$3:$LN$1000,108,0),"")+IFERROR(VLOOKUP(A369,'2024-2023'!$B$3:$LN$1000,92,0),""),"")</f>
        <v>61</v>
      </c>
      <c r="V369" s="10">
        <f>IFERROR(IFERROR(VLOOKUP(A369,'2024-2023'!$B$3:$LN$1000,107,0),"")+IFERROR(VLOOKUP(A369,'2024-2023'!$B$3:$LN$1000,91,0),""),"")</f>
        <v>26</v>
      </c>
      <c r="W369">
        <f>IFERROR(IFERROR(VLOOKUP(A369,'2020-2019'!$B$3:$LN$4660,93,0),"")+IFERROR(VLOOKUP(A369,'2020-2019'!$B$3:$LN$4660,109,0),""),"")</f>
        <v>0</v>
      </c>
      <c r="X369">
        <f>IFERROR(IFERROR(VLOOKUP(A369,'2022-2021'!$B$3:$LN$4660,94,0),"")+IFERROR(VLOOKUP(A369,'2022-2021'!$B$3:$LN$4660,110,0),""),"")</f>
        <v>6</v>
      </c>
      <c r="Y369">
        <f>IFERROR(IFERROR(VLOOKUP(A369,'2022-2021'!$B$3:$LN$4660,109,0),"")+IFERROR(VLOOKUP(A369,'2022-2021'!$B$3:$LN$4660,93,0),""),"")</f>
        <v>344</v>
      </c>
      <c r="Z369">
        <f>IFERROR((IFERROR(VLOOKUP(A369,'2024-2023'!$B$3:$LN$4660,110,0),"")+IFERROR(VLOOKUP(A369,'2024-2023'!$B$3:$LN$4660,94,0),"")),"")</f>
        <v>1227</v>
      </c>
      <c r="AA369">
        <f>IFERROR((IFERROR(VLOOKUP(A369,'2024-2023'!$B$3:$LN$4660,93,0),"")+IFERROR(VLOOKUP(A369,'2024-2023'!$B$3:$LN$4660,109,0),"")),"")</f>
        <v>1282</v>
      </c>
      <c r="AB369">
        <f>IFERROR((IFERROR(VLOOKUP(A369,'2020-2019'!$B$3:$LN$466,'2020-2019'!$CV$1,0),"")),"")</f>
        <v>0</v>
      </c>
      <c r="AC369">
        <f>IFERROR((IFERROR(VLOOKUP(A369,'2022-2021'!$B$3:$LN$4660,100,0),"")),"")</f>
        <v>-6</v>
      </c>
      <c r="AD369">
        <f>IFERROR((IFERROR(VLOOKUP(A369,'2022-2021'!$B$3:$LN$4660,99,0),"")),"")</f>
        <v>-261</v>
      </c>
      <c r="AE369">
        <f>IFERROR((IFERROR(VLOOKUP(A369,'2024-2023'!$B$3:$LN$4660,100,0),"")),"")</f>
        <v>-1173</v>
      </c>
      <c r="AF369">
        <f>IFERROR(VLOOKUP(A369,'2024-2023'!$B$3:$LN$4660,99,0),"")</f>
        <v>-1277</v>
      </c>
      <c r="AG369">
        <f>IFERROR((IFERROR(VLOOKUP(A369,'2020-2019'!$B$3:$LN$4660,'2020-2019'!$X$1,0),"")+IFERROR(VLOOKUP(A369,'2020-2019'!$B$3:$LN$4660,'2020-2019'!$AN$1,0),"")),"")</f>
        <v>0</v>
      </c>
      <c r="AH369">
        <f>IFERROR((IFERROR(VLOOKUP(A369,'2022-2021'!$B$3:$LN$4660,24,0),"")+IFERROR(VLOOKUP(A369,'2022-2021'!$B$3:$LN$4660,40,0),"")),"")</f>
        <v>0</v>
      </c>
      <c r="AI369">
        <f>IFERROR((IFERROR(VLOOKUP(A369,'2022-2021'!$B$3:$LN$4660,23,0),"")+IFERROR(VLOOKUP(A369,'2022-2021'!$B$3:$LN$4660,39,0),"")),"")</f>
        <v>623</v>
      </c>
      <c r="AJ369">
        <f>IFERROR((IFERROR(VLOOKUP(A369,'2024-2023'!$B$3:$LN$4660,24,0),"")+IFERROR(VLOOKUP(A369,'2024-2023'!$B$3:$LN$4660,40,0),"")),"")</f>
        <v>0</v>
      </c>
      <c r="AK369">
        <f>IFERROR((IFERROR(VLOOKUP(A369,'2024-2023'!$B$3:$LN$4660,23,0),"")+IFERROR(VLOOKUP(A369,'2024-2023'!$B$3:$LN$4660,39,0),"")),"")</f>
        <v>0</v>
      </c>
      <c r="AL369">
        <f>IFERROR(VLOOKUP(A369,'2020-2019'!$B$3:$LN$466,'2020-2019'!$AM$1,0),"")</f>
        <v>0</v>
      </c>
      <c r="AM369">
        <f>IFERROR(VLOOKUP(A369,'2022-2021'!$B$3:$LN$4660,38,0),"")</f>
        <v>488</v>
      </c>
      <c r="AN369">
        <f>IFERROR(VLOOKUP(A369,'2022-2021'!$B$3:$LN$4660,37,0),"")</f>
        <v>272</v>
      </c>
      <c r="AO369">
        <f>IFERROR(VLOOKUP(A369,'2024-2023'!$B$3:$LN$4660,38,0),"")</f>
        <v>6685</v>
      </c>
      <c r="AP369">
        <f>IFERROR(VLOOKUP(A369,'2024-2023'!$B$3:$LN$4660,37,0),"")</f>
        <v>7914</v>
      </c>
      <c r="AQ369">
        <f>IFERROR((IFERROR(VLOOKUP(A369,'2020-2019'!$B$3:$LN$466,'2020-2019'!$BL$1,0),"")+IFERROR(VLOOKUP(A369,'2020-2019'!$B$3:$LN$466,'2020-2019'!$BV$1,0),"")),"")</f>
        <v>0</v>
      </c>
      <c r="AR369" s="5">
        <f t="shared" si="42"/>
        <v>0.313</v>
      </c>
      <c r="AS369" t="str">
        <f>IFERROR(VLOOKUP(A369,риски!$G$2:$H$642,2,0),"")</f>
        <v>низкий</v>
      </c>
      <c r="AT369" t="str">
        <f>IFERROR(VLOOKUP(A369,Реест!A441:$P$30000,15,0),"")</f>
        <v>asv-region.ru</v>
      </c>
      <c r="AU369" t="str">
        <f>IFERROR(VLOOKUP(A369,old!$A$3:$AU$2001,47,0),"")</f>
        <v>image413</v>
      </c>
      <c r="AV369" s="3">
        <f t="shared" si="43"/>
        <v>0</v>
      </c>
      <c r="AW369" t="str">
        <f t="shared" si="37"/>
        <v xml:space="preserve"> ООО ПКО «АСВ-Регион» зарегистрировано по адресу: 367027, Республика Дагестан, г Махачкала, ул Магомедтагирова, д. 161, литера Е, офис 303. Генеральным директором является Садовой Михаил Вадимович. Рост доходов компании за 5 лет: 31,3%. ФССП присвоил низкий уровень риска для данного ПКО.</v>
      </c>
      <c r="AX369" t="s">
        <v>22970</v>
      </c>
      <c r="AY369">
        <f>VLOOKUP(A369,'2024-2023'!$B$2:$NY$583,'2024-2023'!$BH$1,0)</f>
        <v>8707</v>
      </c>
      <c r="AZ369">
        <f>VLOOKUP(A369,'2024-2023'!$B$2:$NY$583,71,0)</f>
        <v>0</v>
      </c>
      <c r="BA369">
        <f>VLOOKUP(A369,'2024-2023'!$B$2:$NY$583,79,0)</f>
        <v>0</v>
      </c>
      <c r="BB369">
        <f t="shared" si="38"/>
        <v>0</v>
      </c>
      <c r="BC369" s="6">
        <f t="shared" si="39"/>
        <v>6.2600000000000003E-2</v>
      </c>
      <c r="BD369" s="6">
        <f t="shared" si="40"/>
        <v>-49.115384615384613</v>
      </c>
      <c r="BE369" t="str">
        <f t="shared" si="41"/>
        <v>Малая фирма</v>
      </c>
    </row>
    <row r="370" spans="1:57">
      <c r="A370" s="10">
        <v>9709079818</v>
      </c>
      <c r="B370">
        <v>144</v>
      </c>
      <c r="C370" t="s">
        <v>14402</v>
      </c>
      <c r="D370">
        <v>9709079818</v>
      </c>
      <c r="E370" t="s">
        <v>14708</v>
      </c>
      <c r="F370" t="s">
        <v>14403</v>
      </c>
      <c r="G370" s="7">
        <v>44664</v>
      </c>
      <c r="H370">
        <v>4</v>
      </c>
      <c r="I370" t="s">
        <v>73</v>
      </c>
      <c r="J370" t="s">
        <v>4859</v>
      </c>
      <c r="K370" t="s">
        <v>4858</v>
      </c>
      <c r="L370" t="s">
        <v>9003</v>
      </c>
      <c r="M370">
        <f>VLOOKUP(D370,УК!$A$1:$B$599,2,0)/1000</f>
        <v>10000</v>
      </c>
      <c r="R370" s="10" t="str">
        <f>IFERROR(IFERROR(VLOOKUP(A370,'2020-2019'!$B$3:$LN$466,108,0),"")+IFERROR(VLOOKUP(A370,'2020-2019'!$B$3:$LN$1000,91,0),""),"")</f>
        <v/>
      </c>
      <c r="S370" s="10">
        <f>IFERROR(IFERROR(VLOOKUP(A370,'2022-2021'!$B$3:$LN$1000,108,0),"")+IFERROR(VLOOKUP(A370,'2022-2021'!$B$3:$LN$1000,92,0),""),"")</f>
        <v>0</v>
      </c>
      <c r="T370" s="10">
        <f>IFERROR(IFERROR(VLOOKUP(A370,'2022-2021'!$B$3:$LN$1000,107,0),"")+IFERROR(VLOOKUP(A370,'2022-2021'!$B$3:$LN$1000,91,0),""),"")</f>
        <v>24313</v>
      </c>
      <c r="U370" s="10">
        <f>IFERROR(IFERROR(VLOOKUP(A370,'2024-2023'!$B$3:$LN$1000,108,0),"")+IFERROR(VLOOKUP(A370,'2024-2023'!$B$3:$LN$1000,92,0),""),"")</f>
        <v>111875</v>
      </c>
      <c r="V370" s="10">
        <f>IFERROR(IFERROR(VLOOKUP(A370,'2024-2023'!$B$3:$LN$1000,107,0),"")+IFERROR(VLOOKUP(A370,'2024-2023'!$B$3:$LN$1000,91,0),""),"")</f>
        <v>606029</v>
      </c>
      <c r="W370" t="str">
        <f>IFERROR(IFERROR(VLOOKUP(A370,'2020-2019'!$B$3:$LN$4660,93,0),"")+IFERROR(VLOOKUP(A370,'2020-2019'!$B$3:$LN$4660,109,0),""),"")</f>
        <v/>
      </c>
      <c r="X370">
        <f>IFERROR(IFERROR(VLOOKUP(A370,'2022-2021'!$B$3:$LN$4660,94,0),"")+IFERROR(VLOOKUP(A370,'2022-2021'!$B$3:$LN$4660,110,0),""),"")</f>
        <v>0</v>
      </c>
      <c r="Y370">
        <f>IFERROR(IFERROR(VLOOKUP(A370,'2022-2021'!$B$3:$LN$4660,109,0),"")+IFERROR(VLOOKUP(A370,'2022-2021'!$B$3:$LN$4660,93,0),""),"")</f>
        <v>12968</v>
      </c>
      <c r="Z370">
        <f>IFERROR((IFERROR(VLOOKUP(A370,'2024-2023'!$B$3:$LN$4660,110,0),"")+IFERROR(VLOOKUP(A370,'2024-2023'!$B$3:$LN$4660,94,0),"")),"")</f>
        <v>25651</v>
      </c>
      <c r="AA370">
        <f>IFERROR((IFERROR(VLOOKUP(A370,'2024-2023'!$B$3:$LN$4660,93,0),"")+IFERROR(VLOOKUP(A370,'2024-2023'!$B$3:$LN$4660,109,0),"")),"")</f>
        <v>61213</v>
      </c>
      <c r="AB370" t="str">
        <f>IFERROR((IFERROR(VLOOKUP(A370,'2020-2019'!$B$3:$LN$466,'2020-2019'!$CV$1,0),"")),"")</f>
        <v/>
      </c>
      <c r="AC370">
        <f>IFERROR((IFERROR(VLOOKUP(A370,'2022-2021'!$B$3:$LN$4660,100,0),"")),"")</f>
        <v>0</v>
      </c>
      <c r="AD370">
        <f>IFERROR((IFERROR(VLOOKUP(A370,'2022-2021'!$B$3:$LN$4660,99,0),"")),"")</f>
        <v>-37816</v>
      </c>
      <c r="AE370">
        <f>IFERROR((IFERROR(VLOOKUP(A370,'2024-2023'!$B$3:$LN$4660,100,0),"")),"")</f>
        <v>5614</v>
      </c>
      <c r="AF370">
        <f>IFERROR(VLOOKUP(A370,'2024-2023'!$B$3:$LN$4660,99,0),"")</f>
        <v>472389</v>
      </c>
      <c r="AG370" t="str">
        <f>IFERROR((IFERROR(VLOOKUP(A370,'2020-2019'!$B$3:$LN$4660,'2020-2019'!$X$1,0),"")+IFERROR(VLOOKUP(A370,'2020-2019'!$B$3:$LN$4660,'2020-2019'!$AN$1,0),"")),"")</f>
        <v/>
      </c>
      <c r="AH370">
        <f>IFERROR((IFERROR(VLOOKUP(A370,'2022-2021'!$B$3:$LN$4660,24,0),"")+IFERROR(VLOOKUP(A370,'2022-2021'!$B$3:$LN$4660,40,0),"")),"")</f>
        <v>0</v>
      </c>
      <c r="AI370">
        <f>IFERROR((IFERROR(VLOOKUP(A370,'2022-2021'!$B$3:$LN$4660,23,0),"")+IFERROR(VLOOKUP(A370,'2022-2021'!$B$3:$LN$4660,39,0),"")),"")</f>
        <v>0</v>
      </c>
      <c r="AJ370">
        <f>IFERROR((IFERROR(VLOOKUP(A370,'2024-2023'!$B$3:$LN$4660,24,0),"")+IFERROR(VLOOKUP(A370,'2024-2023'!$B$3:$LN$4660,40,0),"")),"")</f>
        <v>0</v>
      </c>
      <c r="AK370">
        <f>IFERROR((IFERROR(VLOOKUP(A370,'2024-2023'!$B$3:$LN$4660,23,0),"")+IFERROR(VLOOKUP(A370,'2024-2023'!$B$3:$LN$4660,39,0),"")),"")</f>
        <v>0</v>
      </c>
      <c r="AL370" t="str">
        <f>IFERROR(VLOOKUP(A370,'2020-2019'!$B$3:$LN$466,'2020-2019'!$AM$1,0),"")</f>
        <v/>
      </c>
      <c r="AM370">
        <f>IFERROR(VLOOKUP(A370,'2022-2021'!$B$3:$LN$4660,38,0),"")</f>
        <v>0</v>
      </c>
      <c r="AN370">
        <f>IFERROR(VLOOKUP(A370,'2022-2021'!$B$3:$LN$4660,37,0),"")</f>
        <v>80550</v>
      </c>
      <c r="AO370">
        <f>IFERROR(VLOOKUP(A370,'2024-2023'!$B$3:$LN$4660,38,0),"")</f>
        <v>130343</v>
      </c>
      <c r="AP370">
        <f>IFERROR(VLOOKUP(A370,'2024-2023'!$B$3:$LN$4660,37,0),"")</f>
        <v>823925</v>
      </c>
      <c r="AQ370" t="str">
        <f>IFERROR((IFERROR(VLOOKUP(A370,'2020-2019'!$B$3:$LN$466,'2020-2019'!$BL$1,0),"")+IFERROR(VLOOKUP(A370,'2020-2019'!$B$3:$LN$466,'2020-2019'!$BV$1,0),"")),"")</f>
        <v/>
      </c>
      <c r="AR370" s="5">
        <f t="shared" si="42"/>
        <v>24.925999999999998</v>
      </c>
      <c r="AS370" t="str">
        <f>IFERROR(VLOOKUP(A370,риски!$G$2:$H$642,2,0),"")</f>
        <v>низкий</v>
      </c>
      <c r="AT370" t="str">
        <f>IFERROR(VLOOKUP(A370,Реест!A442:$P$30000,15,0),"")</f>
        <v>centuryon.ru</v>
      </c>
      <c r="AU370" t="str">
        <f>IFERROR(VLOOKUP(A370,old!$A$3:$AU$2001,47,0),"")</f>
        <v>image414</v>
      </c>
      <c r="AV370" s="3" t="str">
        <f t="shared" si="43"/>
        <v/>
      </c>
      <c r="AW370" t="str">
        <f t="shared" si="37"/>
        <v xml:space="preserve"> ООО ПКО «Центурион»  зарегистрировано по адресу: 109004, Москва г, ул Николоямская, 40/22, 4, Этаж 1 офис 115. Генеральным директором является Цыпруш Олег Евгеньевич. Рост доходов компании за 5 лет: 2492,6%. ФССП присвоил низкий уровень риска для данного ПКО.</v>
      </c>
      <c r="AX370" t="s">
        <v>22957</v>
      </c>
      <c r="AY370">
        <f>VLOOKUP(A370,'2024-2023'!$B$2:$NY$583,'2024-2023'!$BH$1,0)</f>
        <v>464664</v>
      </c>
      <c r="AZ370">
        <f>VLOOKUP(A370,'2024-2023'!$B$2:$NY$583,71,0)</f>
        <v>0</v>
      </c>
      <c r="BA370">
        <f>VLOOKUP(A370,'2024-2023'!$B$2:$NY$583,79,0)</f>
        <v>0</v>
      </c>
      <c r="BB370">
        <f t="shared" si="38"/>
        <v>0</v>
      </c>
      <c r="BC370" s="6">
        <f t="shared" si="39"/>
        <v>4.9851999999999999</v>
      </c>
      <c r="BD370" s="6">
        <f t="shared" si="40"/>
        <v>0.77948250001237562</v>
      </c>
      <c r="BE370" t="str">
        <f t="shared" si="41"/>
        <v>Малая фирма</v>
      </c>
    </row>
    <row r="371" spans="1:57">
      <c r="A371" s="10">
        <v>4205405157</v>
      </c>
      <c r="B371">
        <v>261</v>
      </c>
      <c r="C371" t="s">
        <v>14404</v>
      </c>
      <c r="D371">
        <v>4205405157</v>
      </c>
      <c r="E371" t="s">
        <v>14709</v>
      </c>
      <c r="F371" t="s">
        <v>14405</v>
      </c>
      <c r="G371" s="7">
        <v>44687</v>
      </c>
      <c r="H371">
        <v>4</v>
      </c>
      <c r="I371" t="s">
        <v>73</v>
      </c>
      <c r="J371" t="s">
        <v>6334</v>
      </c>
      <c r="K371" t="s">
        <v>6333</v>
      </c>
      <c r="L371" t="s">
        <v>3020</v>
      </c>
      <c r="M371">
        <f>VLOOKUP(D371,УК!$A$1:$B$599,2,0)/1000</f>
        <v>20</v>
      </c>
      <c r="R371" s="10" t="str">
        <f>IFERROR(IFERROR(VLOOKUP(A371,'2020-2019'!$B$3:$LN$466,108,0),"")+IFERROR(VLOOKUP(A371,'2020-2019'!$B$3:$LN$1000,91,0),""),"")</f>
        <v/>
      </c>
      <c r="S371" s="10">
        <f>IFERROR(IFERROR(VLOOKUP(A371,'2022-2021'!$B$3:$LN$1000,108,0),"")+IFERROR(VLOOKUP(A371,'2022-2021'!$B$3:$LN$1000,92,0),""),"")</f>
        <v>0</v>
      </c>
      <c r="T371" s="10">
        <f>IFERROR(IFERROR(VLOOKUP(A371,'2022-2021'!$B$3:$LN$1000,107,0),"")+IFERROR(VLOOKUP(A371,'2022-2021'!$B$3:$LN$1000,91,0),""),"")</f>
        <v>13105</v>
      </c>
      <c r="U371" s="10">
        <f>IFERROR(IFERROR(VLOOKUP(A371,'2024-2023'!$B$3:$LN$1000,108,0),"")+IFERROR(VLOOKUP(A371,'2024-2023'!$B$3:$LN$1000,92,0),""),"")</f>
        <v>13907</v>
      </c>
      <c r="V371" s="10">
        <f>IFERROR(IFERROR(VLOOKUP(A371,'2024-2023'!$B$3:$LN$1000,107,0),"")+IFERROR(VLOOKUP(A371,'2024-2023'!$B$3:$LN$1000,91,0),""),"")</f>
        <v>10780</v>
      </c>
      <c r="W371" t="str">
        <f>IFERROR(IFERROR(VLOOKUP(A371,'2020-2019'!$B$3:$LN$4660,93,0),"")+IFERROR(VLOOKUP(A371,'2020-2019'!$B$3:$LN$4660,109,0),""),"")</f>
        <v/>
      </c>
      <c r="X371">
        <f>IFERROR(IFERROR(VLOOKUP(A371,'2022-2021'!$B$3:$LN$4660,94,0),"")+IFERROR(VLOOKUP(A371,'2022-2021'!$B$3:$LN$4660,110,0),""),"")</f>
        <v>0</v>
      </c>
      <c r="Y371">
        <f>IFERROR(IFERROR(VLOOKUP(A371,'2022-2021'!$B$3:$LN$4660,109,0),"")+IFERROR(VLOOKUP(A371,'2022-2021'!$B$3:$LN$4660,93,0),""),"")</f>
        <v>1751</v>
      </c>
      <c r="Z371">
        <f>IFERROR((IFERROR(VLOOKUP(A371,'2024-2023'!$B$3:$LN$4660,110,0),"")+IFERROR(VLOOKUP(A371,'2024-2023'!$B$3:$LN$4660,94,0),"")),"")</f>
        <v>2944</v>
      </c>
      <c r="AA371">
        <f>IFERROR((IFERROR(VLOOKUP(A371,'2024-2023'!$B$3:$LN$4660,93,0),"")+IFERROR(VLOOKUP(A371,'2024-2023'!$B$3:$LN$4660,109,0),"")),"")</f>
        <v>6925</v>
      </c>
      <c r="AB371" t="str">
        <f>IFERROR((IFERROR(VLOOKUP(A371,'2020-2019'!$B$3:$LN$466,'2020-2019'!$CV$1,0),"")),"")</f>
        <v/>
      </c>
      <c r="AC371">
        <f>IFERROR((IFERROR(VLOOKUP(A371,'2022-2021'!$B$3:$LN$4660,100,0),"")),"")</f>
        <v>0</v>
      </c>
      <c r="AD371">
        <f>IFERROR((IFERROR(VLOOKUP(A371,'2022-2021'!$B$3:$LN$4660,99,0),"")),"")</f>
        <v>11306</v>
      </c>
      <c r="AE371">
        <f>IFERROR((IFERROR(VLOOKUP(A371,'2024-2023'!$B$3:$LN$4660,100,0),"")),"")</f>
        <v>10047</v>
      </c>
      <c r="AF371">
        <f>IFERROR(VLOOKUP(A371,'2024-2023'!$B$3:$LN$4660,99,0),"")</f>
        <v>2174</v>
      </c>
      <c r="AG371" t="str">
        <f>IFERROR((IFERROR(VLOOKUP(A371,'2020-2019'!$B$3:$LN$4660,'2020-2019'!$X$1,0),"")+IFERROR(VLOOKUP(A371,'2020-2019'!$B$3:$LN$4660,'2020-2019'!$AN$1,0),"")),"")</f>
        <v/>
      </c>
      <c r="AH371">
        <f>IFERROR((IFERROR(VLOOKUP(A371,'2022-2021'!$B$3:$LN$4660,24,0),"")+IFERROR(VLOOKUP(A371,'2022-2021'!$B$3:$LN$4660,40,0),"")),"")</f>
        <v>0</v>
      </c>
      <c r="AI371">
        <f>IFERROR((IFERROR(VLOOKUP(A371,'2022-2021'!$B$3:$LN$4660,23,0),"")+IFERROR(VLOOKUP(A371,'2022-2021'!$B$3:$LN$4660,39,0),"")),"")</f>
        <v>0</v>
      </c>
      <c r="AJ371">
        <f>IFERROR((IFERROR(VLOOKUP(A371,'2024-2023'!$B$3:$LN$4660,24,0),"")+IFERROR(VLOOKUP(A371,'2024-2023'!$B$3:$LN$4660,40,0),"")),"")</f>
        <v>0</v>
      </c>
      <c r="AK371">
        <f>IFERROR((IFERROR(VLOOKUP(A371,'2024-2023'!$B$3:$LN$4660,23,0),"")+IFERROR(VLOOKUP(A371,'2024-2023'!$B$3:$LN$4660,39,0),"")),"")</f>
        <v>0</v>
      </c>
      <c r="AL371" t="str">
        <f>IFERROR(VLOOKUP(A371,'2020-2019'!$B$3:$LN$466,'2020-2019'!$AM$1,0),"")</f>
        <v/>
      </c>
      <c r="AM371">
        <f>IFERROR(VLOOKUP(A371,'2022-2021'!$B$3:$LN$4660,38,0),"")</f>
        <v>0</v>
      </c>
      <c r="AN371">
        <f>IFERROR(VLOOKUP(A371,'2022-2021'!$B$3:$LN$4660,37,0),"")</f>
        <v>10963</v>
      </c>
      <c r="AO371">
        <f>IFERROR(VLOOKUP(A371,'2024-2023'!$B$3:$LN$4660,38,0),"")</f>
        <v>15353</v>
      </c>
      <c r="AP371">
        <f>IFERROR(VLOOKUP(A371,'2024-2023'!$B$3:$LN$4660,37,0),"")</f>
        <v>8677</v>
      </c>
      <c r="AQ371" t="str">
        <f>IFERROR((IFERROR(VLOOKUP(A371,'2020-2019'!$B$3:$LN$466,'2020-2019'!$BL$1,0),"")+IFERROR(VLOOKUP(A371,'2020-2019'!$B$3:$LN$466,'2020-2019'!$BV$1,0),"")),"")</f>
        <v/>
      </c>
      <c r="AR371" s="5">
        <f t="shared" si="42"/>
        <v>0.82299999999999995</v>
      </c>
      <c r="AS371" t="str">
        <f>IFERROR(VLOOKUP(A371,риски!$G$2:$H$642,2,0),"")</f>
        <v>низкий</v>
      </c>
      <c r="AT371" t="str">
        <f>IFERROR(VLOOKUP(A371,Реест!A443:$P$30000,15,0),"")</f>
        <v>ecofinance.group</v>
      </c>
      <c r="AU371" t="str">
        <f>IFERROR(VLOOKUP(A371,old!$A$3:$AU$2001,47,0),"")</f>
        <v>image415</v>
      </c>
      <c r="AV371" s="3" t="str">
        <f t="shared" si="43"/>
        <v/>
      </c>
      <c r="AW371" t="str">
        <f t="shared" si="37"/>
        <v xml:space="preserve"> ООО ПКО «ЭкоФинансы»  зарегистрировано по адресу: 650004, Кемеровская область - Кузбасс, г.о. Кемеровский, г Кемерово, ул Соборная, дом 12, помещение 1. Генеральным директором является Мальцев Алексей Александрович. Рост доходов компании за 5 лет: 82,3%. ФССП присвоил низкий уровень риска для данного ПКО.</v>
      </c>
      <c r="AX371" t="s">
        <v>22964</v>
      </c>
      <c r="AY371">
        <f>VLOOKUP(A371,'2024-2023'!$B$2:$NY$583,'2024-2023'!$BH$1,0)</f>
        <v>10085</v>
      </c>
      <c r="AZ371">
        <f>VLOOKUP(A371,'2024-2023'!$B$2:$NY$583,71,0)</f>
        <v>0</v>
      </c>
      <c r="BA371">
        <f>VLOOKUP(A371,'2024-2023'!$B$2:$NY$583,79,0)</f>
        <v>0</v>
      </c>
      <c r="BB371">
        <f t="shared" si="38"/>
        <v>0</v>
      </c>
      <c r="BC371" s="6">
        <f t="shared" si="39"/>
        <v>0.1646</v>
      </c>
      <c r="BD371" s="6">
        <f t="shared" si="40"/>
        <v>0.20166975881261595</v>
      </c>
      <c r="BE371" t="str">
        <f t="shared" si="41"/>
        <v>Малая фирма</v>
      </c>
    </row>
    <row r="372" spans="1:57">
      <c r="A372" s="10">
        <v>5837082086</v>
      </c>
      <c r="B372">
        <v>431</v>
      </c>
      <c r="C372" t="s">
        <v>14406</v>
      </c>
      <c r="D372">
        <v>5837082086</v>
      </c>
      <c r="E372" t="s">
        <v>14710</v>
      </c>
      <c r="F372" t="s">
        <v>14407</v>
      </c>
      <c r="G372" s="7">
        <v>44693</v>
      </c>
      <c r="H372">
        <v>4</v>
      </c>
      <c r="I372" t="s">
        <v>73</v>
      </c>
      <c r="J372" t="s">
        <v>5191</v>
      </c>
      <c r="K372" t="s">
        <v>5191</v>
      </c>
      <c r="L372" t="s">
        <v>3027</v>
      </c>
      <c r="M372">
        <f>VLOOKUP(D372,УК!$A$1:$B$599,2,0)/1000</f>
        <v>10</v>
      </c>
      <c r="R372" s="10" t="str">
        <f>IFERROR(IFERROR(VLOOKUP(A372,'2020-2019'!$B$3:$LN$466,108,0),"")+IFERROR(VLOOKUP(A372,'2020-2019'!$B$3:$LN$1000,91,0),""),"")</f>
        <v/>
      </c>
      <c r="S372" s="10">
        <f>IFERROR(IFERROR(VLOOKUP(A372,'2022-2021'!$B$3:$LN$1000,108,0),"")+IFERROR(VLOOKUP(A372,'2022-2021'!$B$3:$LN$1000,92,0),""),"")</f>
        <v>0</v>
      </c>
      <c r="T372" s="10">
        <f>IFERROR(IFERROR(VLOOKUP(A372,'2022-2021'!$B$3:$LN$1000,107,0),"")+IFERROR(VLOOKUP(A372,'2022-2021'!$B$3:$LN$1000,91,0),""),"")</f>
        <v>0</v>
      </c>
      <c r="U372" s="10">
        <f>IFERROR(IFERROR(VLOOKUP(A372,'2024-2023'!$B$3:$LN$1000,108,0),"")+IFERROR(VLOOKUP(A372,'2024-2023'!$B$3:$LN$1000,92,0),""),"")</f>
        <v>2024</v>
      </c>
      <c r="V372" s="10">
        <f>IFERROR(IFERROR(VLOOKUP(A372,'2024-2023'!$B$3:$LN$1000,107,0),"")+IFERROR(VLOOKUP(A372,'2024-2023'!$B$3:$LN$1000,91,0),""),"")</f>
        <v>27948</v>
      </c>
      <c r="W372" t="str">
        <f>IFERROR(IFERROR(VLOOKUP(A372,'2020-2019'!$B$3:$LN$4660,93,0),"")+IFERROR(VLOOKUP(A372,'2020-2019'!$B$3:$LN$4660,109,0),""),"")</f>
        <v/>
      </c>
      <c r="X372">
        <f>IFERROR(IFERROR(VLOOKUP(A372,'2022-2021'!$B$3:$LN$4660,94,0),"")+IFERROR(VLOOKUP(A372,'2022-2021'!$B$3:$LN$4660,110,0),""),"")</f>
        <v>0</v>
      </c>
      <c r="Y372">
        <f>IFERROR(IFERROR(VLOOKUP(A372,'2022-2021'!$B$3:$LN$4660,109,0),"")+IFERROR(VLOOKUP(A372,'2022-2021'!$B$3:$LN$4660,93,0),""),"")</f>
        <v>188</v>
      </c>
      <c r="Z372">
        <f>IFERROR((IFERROR(VLOOKUP(A372,'2024-2023'!$B$3:$LN$4660,110,0),"")+IFERROR(VLOOKUP(A372,'2024-2023'!$B$3:$LN$4660,94,0),"")),"")</f>
        <v>2732</v>
      </c>
      <c r="AA372">
        <f>IFERROR((IFERROR(VLOOKUP(A372,'2024-2023'!$B$3:$LN$4660,93,0),"")+IFERROR(VLOOKUP(A372,'2024-2023'!$B$3:$LN$4660,109,0),"")),"")</f>
        <v>9710</v>
      </c>
      <c r="AB372" t="str">
        <f>IFERROR((IFERROR(VLOOKUP(A372,'2020-2019'!$B$3:$LN$466,'2020-2019'!$CV$1,0),"")),"")</f>
        <v/>
      </c>
      <c r="AC372">
        <f>IFERROR((IFERROR(VLOOKUP(A372,'2022-2021'!$B$3:$LN$4660,100,0),"")),"")</f>
        <v>0</v>
      </c>
      <c r="AD372">
        <f>IFERROR((IFERROR(VLOOKUP(A372,'2022-2021'!$B$3:$LN$4660,99,0),"")),"")</f>
        <v>-188</v>
      </c>
      <c r="AE372">
        <f>IFERROR((IFERROR(VLOOKUP(A372,'2024-2023'!$B$3:$LN$4660,100,0),"")),"")</f>
        <v>-1020</v>
      </c>
      <c r="AF372">
        <f>IFERROR(VLOOKUP(A372,'2024-2023'!$B$3:$LN$4660,99,0),"")</f>
        <v>16066</v>
      </c>
      <c r="AG372" t="str">
        <f>IFERROR((IFERROR(VLOOKUP(A372,'2020-2019'!$B$3:$LN$4660,'2020-2019'!$X$1,0),"")+IFERROR(VLOOKUP(A372,'2020-2019'!$B$3:$LN$4660,'2020-2019'!$AN$1,0),"")),"")</f>
        <v/>
      </c>
      <c r="AH372">
        <f>IFERROR((IFERROR(VLOOKUP(A372,'2022-2021'!$B$3:$LN$4660,24,0),"")+IFERROR(VLOOKUP(A372,'2022-2021'!$B$3:$LN$4660,40,0),"")),"")</f>
        <v>0</v>
      </c>
      <c r="AI372">
        <f>IFERROR((IFERROR(VLOOKUP(A372,'2022-2021'!$B$3:$LN$4660,23,0),"")+IFERROR(VLOOKUP(A372,'2022-2021'!$B$3:$LN$4660,39,0),"")),"")</f>
        <v>0</v>
      </c>
      <c r="AJ372">
        <f>IFERROR((IFERROR(VLOOKUP(A372,'2024-2023'!$B$3:$LN$4660,24,0),"")+IFERROR(VLOOKUP(A372,'2024-2023'!$B$3:$LN$4660,40,0),"")),"")</f>
        <v>0</v>
      </c>
      <c r="AK372">
        <f>IFERROR((IFERROR(VLOOKUP(A372,'2024-2023'!$B$3:$LN$4660,23,0),"")+IFERROR(VLOOKUP(A372,'2024-2023'!$B$3:$LN$4660,39,0),"")),"")</f>
        <v>0</v>
      </c>
      <c r="AL372" t="str">
        <f>IFERROR(VLOOKUP(A372,'2020-2019'!$B$3:$LN$466,'2020-2019'!$AM$1,0),"")</f>
        <v/>
      </c>
      <c r="AM372">
        <f>IFERROR(VLOOKUP(A372,'2022-2021'!$B$3:$LN$4660,38,0),"")</f>
        <v>0</v>
      </c>
      <c r="AN372">
        <f>IFERROR(VLOOKUP(A372,'2022-2021'!$B$3:$LN$4660,37,0),"")</f>
        <v>10065</v>
      </c>
      <c r="AO372">
        <f>IFERROR(VLOOKUP(A372,'2024-2023'!$B$3:$LN$4660,38,0),"")</f>
        <v>34911</v>
      </c>
      <c r="AP372">
        <f>IFERROR(VLOOKUP(A372,'2024-2023'!$B$3:$LN$4660,37,0),"")</f>
        <v>71786</v>
      </c>
      <c r="AQ372" t="str">
        <f>IFERROR((IFERROR(VLOOKUP(A372,'2020-2019'!$B$3:$LN$466,'2020-2019'!$BL$1,0),"")+IFERROR(VLOOKUP(A372,'2020-2019'!$B$3:$LN$466,'2020-2019'!$BV$1,0),"")),"")</f>
        <v/>
      </c>
      <c r="AR372" s="5">
        <f t="shared" si="42"/>
        <v>13.808</v>
      </c>
      <c r="AS372" t="str">
        <f>IFERROR(VLOOKUP(A372,риски!$G$2:$H$642,2,0),"")</f>
        <v>низкий</v>
      </c>
      <c r="AT372" t="str">
        <f>IFERROR(VLOOKUP(A372,Реест!A444:$P$30000,15,0),"")</f>
        <v>апгрейдфинанс.рф</v>
      </c>
      <c r="AU372" t="str">
        <f>IFERROR(VLOOKUP(A372,old!$A$3:$AU$2001,47,0),"")</f>
        <v>image416</v>
      </c>
      <c r="AV372" s="3" t="str">
        <f t="shared" si="43"/>
        <v/>
      </c>
      <c r="AW372" t="str">
        <f t="shared" si="37"/>
        <v xml:space="preserve"> ООО « ПКО «Апгрейд-Финанс»  зарегистрировано по адресу: г. Орёл, ул. Максима Горького, д. 63а, 302040. Генеральным директором является Золотарев Вадим Викторович. Рост доходов компании за 5 лет: 1380,8%. ФССП присвоил низкий уровень риска для данного ПКО.</v>
      </c>
      <c r="AX372" t="s">
        <v>22923</v>
      </c>
      <c r="AY372">
        <f>VLOOKUP(A372,'2024-2023'!$B$2:$NY$583,'2024-2023'!$BH$1,0)</f>
        <v>25809</v>
      </c>
      <c r="AZ372">
        <f>VLOOKUP(A372,'2024-2023'!$B$2:$NY$583,71,0)</f>
        <v>0</v>
      </c>
      <c r="BA372">
        <f>VLOOKUP(A372,'2024-2023'!$B$2:$NY$583,79,0)</f>
        <v>0</v>
      </c>
      <c r="BB372">
        <f t="shared" si="38"/>
        <v>0</v>
      </c>
      <c r="BC372" s="6">
        <f t="shared" si="39"/>
        <v>2.7616000000000001</v>
      </c>
      <c r="BD372" s="6">
        <f t="shared" si="40"/>
        <v>0.57485329898382709</v>
      </c>
      <c r="BE372" t="str">
        <f t="shared" si="41"/>
        <v>Малая фирма</v>
      </c>
    </row>
    <row r="373" spans="1:57">
      <c r="A373" s="10">
        <v>274970586</v>
      </c>
      <c r="B373">
        <v>77</v>
      </c>
      <c r="C373" t="s">
        <v>3030</v>
      </c>
      <c r="D373">
        <v>274970586</v>
      </c>
      <c r="E373" t="s">
        <v>14711</v>
      </c>
      <c r="F373" t="s">
        <v>14408</v>
      </c>
      <c r="G373" s="7">
        <v>44589</v>
      </c>
      <c r="H373">
        <v>4</v>
      </c>
      <c r="I373" t="s">
        <v>73</v>
      </c>
      <c r="J373" t="s">
        <v>5191</v>
      </c>
      <c r="K373" t="s">
        <v>5191</v>
      </c>
      <c r="L373" t="s">
        <v>3032</v>
      </c>
      <c r="M373">
        <f>VLOOKUP(D373,УК!$A$1:$B$599,2,0)/1000</f>
        <v>10</v>
      </c>
      <c r="R373" s="10" t="str">
        <f>IFERROR(IFERROR(VLOOKUP(A373,'2020-2019'!$B$3:$LN$466,108,0),"")+IFERROR(VLOOKUP(A373,'2020-2019'!$B$3:$LN$1000,91,0),""),"")</f>
        <v/>
      </c>
      <c r="S373" s="10">
        <f>IFERROR(IFERROR(VLOOKUP(A373,'2022-2021'!$B$3:$LN$1000,108,0),"")+IFERROR(VLOOKUP(A373,'2022-2021'!$B$3:$LN$1000,92,0),""),"")</f>
        <v>0</v>
      </c>
      <c r="T373" s="10">
        <f>IFERROR(IFERROR(VLOOKUP(A373,'2022-2021'!$B$3:$LN$1000,107,0),"")+IFERROR(VLOOKUP(A373,'2022-2021'!$B$3:$LN$1000,91,0),""),"")</f>
        <v>58233</v>
      </c>
      <c r="U373" s="10">
        <f>IFERROR(IFERROR(VLOOKUP(A373,'2024-2023'!$B$3:$LN$1000,108,0),"")+IFERROR(VLOOKUP(A373,'2024-2023'!$B$3:$LN$1000,92,0),""),"")</f>
        <v>139311</v>
      </c>
      <c r="V373" s="10">
        <f>IFERROR(IFERROR(VLOOKUP(A373,'2024-2023'!$B$3:$LN$1000,107,0),"")+IFERROR(VLOOKUP(A373,'2024-2023'!$B$3:$LN$1000,91,0),""),"")</f>
        <v>142345</v>
      </c>
      <c r="W373" t="str">
        <f>IFERROR(IFERROR(VLOOKUP(A373,'2020-2019'!$B$3:$LN$4660,93,0),"")+IFERROR(VLOOKUP(A373,'2020-2019'!$B$3:$LN$4660,109,0),""),"")</f>
        <v/>
      </c>
      <c r="X373">
        <f>IFERROR(IFERROR(VLOOKUP(A373,'2022-2021'!$B$3:$LN$4660,94,0),"")+IFERROR(VLOOKUP(A373,'2022-2021'!$B$3:$LN$4660,110,0),""),"")</f>
        <v>0</v>
      </c>
      <c r="Y373">
        <f>IFERROR(IFERROR(VLOOKUP(A373,'2022-2021'!$B$3:$LN$4660,109,0),"")+IFERROR(VLOOKUP(A373,'2022-2021'!$B$3:$LN$4660,93,0),""),"")</f>
        <v>2512</v>
      </c>
      <c r="Z373">
        <f>IFERROR((IFERROR(VLOOKUP(A373,'2024-2023'!$B$3:$LN$4660,110,0),"")+IFERROR(VLOOKUP(A373,'2024-2023'!$B$3:$LN$4660,94,0),"")),"")</f>
        <v>22568</v>
      </c>
      <c r="AA373">
        <f>IFERROR((IFERROR(VLOOKUP(A373,'2024-2023'!$B$3:$LN$4660,93,0),"")+IFERROR(VLOOKUP(A373,'2024-2023'!$B$3:$LN$4660,109,0),"")),"")</f>
        <v>41247</v>
      </c>
      <c r="AB373" t="str">
        <f>IFERROR((IFERROR(VLOOKUP(A373,'2020-2019'!$B$3:$LN$466,'2020-2019'!$CV$1,0),"")),"")</f>
        <v/>
      </c>
      <c r="AC373">
        <f>IFERROR((IFERROR(VLOOKUP(A373,'2022-2021'!$B$3:$LN$4660,100,0),"")),"")</f>
        <v>0</v>
      </c>
      <c r="AD373">
        <f>IFERROR((IFERROR(VLOOKUP(A373,'2022-2021'!$B$3:$LN$4660,99,0),"")),"")</f>
        <v>55611</v>
      </c>
      <c r="AE373">
        <f>IFERROR((IFERROR(VLOOKUP(A373,'2024-2023'!$B$3:$LN$4660,100,0),"")),"")</f>
        <v>116271</v>
      </c>
      <c r="AF373">
        <f>IFERROR(VLOOKUP(A373,'2024-2023'!$B$3:$LN$4660,99,0),"")</f>
        <v>86785</v>
      </c>
      <c r="AG373" t="str">
        <f>IFERROR((IFERROR(VLOOKUP(A373,'2020-2019'!$B$3:$LN$4660,'2020-2019'!$X$1,0),"")+IFERROR(VLOOKUP(A373,'2020-2019'!$B$3:$LN$4660,'2020-2019'!$AN$1,0),"")),"")</f>
        <v/>
      </c>
      <c r="AH373">
        <f>IFERROR((IFERROR(VLOOKUP(A373,'2022-2021'!$B$3:$LN$4660,24,0),"")+IFERROR(VLOOKUP(A373,'2022-2021'!$B$3:$LN$4660,40,0),"")),"")</f>
        <v>0</v>
      </c>
      <c r="AI373">
        <f>IFERROR((IFERROR(VLOOKUP(A373,'2022-2021'!$B$3:$LN$4660,23,0),"")+IFERROR(VLOOKUP(A373,'2022-2021'!$B$3:$LN$4660,39,0),"")),"")</f>
        <v>0</v>
      </c>
      <c r="AJ373">
        <f>IFERROR((IFERROR(VLOOKUP(A373,'2024-2023'!$B$3:$LN$4660,24,0),"")+IFERROR(VLOOKUP(A373,'2024-2023'!$B$3:$LN$4660,40,0),"")),"")</f>
        <v>0</v>
      </c>
      <c r="AK373">
        <f>IFERROR((IFERROR(VLOOKUP(A373,'2024-2023'!$B$3:$LN$4660,23,0),"")+IFERROR(VLOOKUP(A373,'2024-2023'!$B$3:$LN$4660,39,0),"")),"")</f>
        <v>0</v>
      </c>
      <c r="AL373" t="str">
        <f>IFERROR(VLOOKUP(A373,'2020-2019'!$B$3:$LN$466,'2020-2019'!$AM$1,0),"")</f>
        <v/>
      </c>
      <c r="AM373">
        <f>IFERROR(VLOOKUP(A373,'2022-2021'!$B$3:$LN$4660,38,0),"")</f>
        <v>0</v>
      </c>
      <c r="AN373">
        <f>IFERROR(VLOOKUP(A373,'2022-2021'!$B$3:$LN$4660,37,0),"")</f>
        <v>62682</v>
      </c>
      <c r="AO373">
        <f>IFERROR(VLOOKUP(A373,'2024-2023'!$B$3:$LN$4660,38,0),"")</f>
        <v>274668</v>
      </c>
      <c r="AP373">
        <f>IFERROR(VLOOKUP(A373,'2024-2023'!$B$3:$LN$4660,37,0),"")</f>
        <v>637850</v>
      </c>
      <c r="AQ373" t="str">
        <f>IFERROR((IFERROR(VLOOKUP(A373,'2020-2019'!$B$3:$LN$466,'2020-2019'!$BL$1,0),"")+IFERROR(VLOOKUP(A373,'2020-2019'!$B$3:$LN$466,'2020-2019'!$BV$1,0),"")),"")</f>
        <v/>
      </c>
      <c r="AR373" s="5">
        <f t="shared" si="42"/>
        <v>2.444</v>
      </c>
      <c r="AS373" t="str">
        <f>IFERROR(VLOOKUP(A373,риски!$G$2:$H$642,2,0),"")</f>
        <v>низкий</v>
      </c>
      <c r="AT373" t="str">
        <f>IFERROR(VLOOKUP(A373,Реест!A445:$P$30000,15,0),"")</f>
        <v>ooo-skk.ru</v>
      </c>
      <c r="AU373" t="str">
        <f>IFERROR(VLOOKUP(A373,old!$A$3:$AU$2001,47,0),"")</f>
        <v>image1001</v>
      </c>
      <c r="AV373" s="3" t="str">
        <f t="shared" si="43"/>
        <v/>
      </c>
      <c r="AW373" t="str">
        <f t="shared" si="37"/>
        <v xml:space="preserve"> ООО ПКО «СКК» зарегистрировано по адресу: 450047, Республика Башкортостан, г.о. Город Уфа, г Уфа, ул Айская, дом 39, помещение 1, помещение 107. Генеральным директором является Золотарев Вадим Викторович. Рост доходов компании за 5 лет: 244,4%. ФССП присвоил низкий уровень риска для данного ПКО.</v>
      </c>
      <c r="AX373" t="s">
        <v>22928</v>
      </c>
      <c r="AY373">
        <f>VLOOKUP(A373,'2024-2023'!$B$2:$NY$583,'2024-2023'!$BH$1,0)</f>
        <v>257318</v>
      </c>
      <c r="AZ373">
        <f>VLOOKUP(A373,'2024-2023'!$B$2:$NY$583,71,0)</f>
        <v>0</v>
      </c>
      <c r="BA373">
        <f>VLOOKUP(A373,'2024-2023'!$B$2:$NY$583,79,0)</f>
        <v>0</v>
      </c>
      <c r="BB373">
        <f t="shared" si="38"/>
        <v>0</v>
      </c>
      <c r="BC373" s="6">
        <f t="shared" si="39"/>
        <v>0.48880000000000001</v>
      </c>
      <c r="BD373" s="6">
        <f t="shared" si="40"/>
        <v>0.60968070532860308</v>
      </c>
      <c r="BE373" t="str">
        <f t="shared" si="41"/>
        <v>Малая фирма</v>
      </c>
    </row>
    <row r="374" spans="1:57">
      <c r="A374" s="10">
        <v>7810944190</v>
      </c>
      <c r="B374">
        <v>279</v>
      </c>
      <c r="C374" t="s">
        <v>3033</v>
      </c>
      <c r="D374">
        <v>7810944190</v>
      </c>
      <c r="E374" t="s">
        <v>14712</v>
      </c>
      <c r="F374" t="s">
        <v>14409</v>
      </c>
      <c r="G374" s="7">
        <v>44655</v>
      </c>
      <c r="H374">
        <v>4</v>
      </c>
      <c r="I374" t="s">
        <v>73</v>
      </c>
      <c r="J374" t="s">
        <v>23469</v>
      </c>
      <c r="K374" t="s">
        <v>5199</v>
      </c>
      <c r="L374" t="s">
        <v>3037</v>
      </c>
      <c r="M374">
        <f>VLOOKUP(D374,УК!$A$1:$B$599,2,0)/1000</f>
        <v>10000</v>
      </c>
      <c r="R374" s="10" t="str">
        <f>IFERROR(IFERROR(VLOOKUP(A374,'2020-2019'!$B$3:$LN$466,108,0),"")+IFERROR(VLOOKUP(A374,'2020-2019'!$B$3:$LN$1000,91,0),""),"")</f>
        <v/>
      </c>
      <c r="S374" s="10">
        <f>IFERROR(IFERROR(VLOOKUP(A374,'2022-2021'!$B$3:$LN$1000,108,0),"")+IFERROR(VLOOKUP(A374,'2022-2021'!$B$3:$LN$1000,92,0),""),"")</f>
        <v>0</v>
      </c>
      <c r="T374" s="10">
        <f>IFERROR(IFERROR(VLOOKUP(A374,'2022-2021'!$B$3:$LN$1000,107,0),"")+IFERROR(VLOOKUP(A374,'2022-2021'!$B$3:$LN$1000,91,0),""),"")</f>
        <v>1017</v>
      </c>
      <c r="U374" s="10">
        <f>IFERROR(IFERROR(VLOOKUP(A374,'2024-2023'!$B$3:$LN$1000,108,0),"")+IFERROR(VLOOKUP(A374,'2024-2023'!$B$3:$LN$1000,92,0),""),"")</f>
        <v>17744</v>
      </c>
      <c r="V374" s="10">
        <f>IFERROR(IFERROR(VLOOKUP(A374,'2024-2023'!$B$3:$LN$1000,107,0),"")+IFERROR(VLOOKUP(A374,'2024-2023'!$B$3:$LN$1000,91,0),""),"")</f>
        <v>25879</v>
      </c>
      <c r="W374" t="str">
        <f>IFERROR(IFERROR(VLOOKUP(A374,'2020-2019'!$B$3:$LN$4660,93,0),"")+IFERROR(VLOOKUP(A374,'2020-2019'!$B$3:$LN$4660,109,0),""),"")</f>
        <v/>
      </c>
      <c r="X374">
        <f>IFERROR(IFERROR(VLOOKUP(A374,'2022-2021'!$B$3:$LN$4660,94,0),"")+IFERROR(VLOOKUP(A374,'2022-2021'!$B$3:$LN$4660,110,0),""),"")</f>
        <v>0</v>
      </c>
      <c r="Y374">
        <f>IFERROR(IFERROR(VLOOKUP(A374,'2022-2021'!$B$3:$LN$4660,109,0),"")+IFERROR(VLOOKUP(A374,'2022-2021'!$B$3:$LN$4660,93,0),""),"")</f>
        <v>2814</v>
      </c>
      <c r="Z374">
        <f>IFERROR((IFERROR(VLOOKUP(A374,'2024-2023'!$B$3:$LN$4660,110,0),"")+IFERROR(VLOOKUP(A374,'2024-2023'!$B$3:$LN$4660,94,0),"")),"")</f>
        <v>10473</v>
      </c>
      <c r="AA374">
        <f>IFERROR((IFERROR(VLOOKUP(A374,'2024-2023'!$B$3:$LN$4660,93,0),"")+IFERROR(VLOOKUP(A374,'2024-2023'!$B$3:$LN$4660,109,0),"")),"")</f>
        <v>34824</v>
      </c>
      <c r="AB374" t="str">
        <f>IFERROR((IFERROR(VLOOKUP(A374,'2020-2019'!$B$3:$LN$466,'2020-2019'!$CV$1,0),"")),"")</f>
        <v/>
      </c>
      <c r="AC374">
        <f>IFERROR((IFERROR(VLOOKUP(A374,'2022-2021'!$B$3:$LN$4660,100,0),"")),"")</f>
        <v>0</v>
      </c>
      <c r="AD374">
        <f>IFERROR((IFERROR(VLOOKUP(A374,'2022-2021'!$B$3:$LN$4660,99,0),"")),"")</f>
        <v>-1800</v>
      </c>
      <c r="AE374">
        <f>IFERROR((IFERROR(VLOOKUP(A374,'2024-2023'!$B$3:$LN$4660,100,0),"")),"")</f>
        <v>7205</v>
      </c>
      <c r="AF374">
        <f>IFERROR(VLOOKUP(A374,'2024-2023'!$B$3:$LN$4660,99,0),"")</f>
        <v>-9290</v>
      </c>
      <c r="AG374" t="str">
        <f>IFERROR((IFERROR(VLOOKUP(A374,'2020-2019'!$B$3:$LN$4660,'2020-2019'!$X$1,0),"")+IFERROR(VLOOKUP(A374,'2020-2019'!$B$3:$LN$4660,'2020-2019'!$AN$1,0),"")),"")</f>
        <v/>
      </c>
      <c r="AH374">
        <f>IFERROR((IFERROR(VLOOKUP(A374,'2022-2021'!$B$3:$LN$4660,24,0),"")+IFERROR(VLOOKUP(A374,'2022-2021'!$B$3:$LN$4660,40,0),"")),"")</f>
        <v>0</v>
      </c>
      <c r="AI374">
        <f>IFERROR((IFERROR(VLOOKUP(A374,'2022-2021'!$B$3:$LN$4660,23,0),"")+IFERROR(VLOOKUP(A374,'2022-2021'!$B$3:$LN$4660,39,0),"")),"")</f>
        <v>1879</v>
      </c>
      <c r="AJ374">
        <f>IFERROR((IFERROR(VLOOKUP(A374,'2024-2023'!$B$3:$LN$4660,24,0),"")+IFERROR(VLOOKUP(A374,'2024-2023'!$B$3:$LN$4660,40,0),"")),"")</f>
        <v>100</v>
      </c>
      <c r="AK374">
        <f>IFERROR((IFERROR(VLOOKUP(A374,'2024-2023'!$B$3:$LN$4660,23,0),"")+IFERROR(VLOOKUP(A374,'2024-2023'!$B$3:$LN$4660,39,0),"")),"")</f>
        <v>27209</v>
      </c>
      <c r="AL374" t="str">
        <f>IFERROR(VLOOKUP(A374,'2020-2019'!$B$3:$LN$466,'2020-2019'!$AM$1,0),"")</f>
        <v/>
      </c>
      <c r="AM374">
        <f>IFERROR(VLOOKUP(A374,'2022-2021'!$B$3:$LN$4660,38,0),"")</f>
        <v>0</v>
      </c>
      <c r="AN374">
        <f>IFERROR(VLOOKUP(A374,'2022-2021'!$B$3:$LN$4660,37,0),"")</f>
        <v>57</v>
      </c>
      <c r="AO374">
        <f>IFERROR(VLOOKUP(A374,'2024-2023'!$B$3:$LN$4660,38,0),"")</f>
        <v>11370</v>
      </c>
      <c r="AP374">
        <f>IFERROR(VLOOKUP(A374,'2024-2023'!$B$3:$LN$4660,37,0),"")</f>
        <v>15344</v>
      </c>
      <c r="AQ374" t="str">
        <f>IFERROR((IFERROR(VLOOKUP(A374,'2020-2019'!$B$3:$LN$466,'2020-2019'!$BL$1,0),"")+IFERROR(VLOOKUP(A374,'2020-2019'!$B$3:$LN$466,'2020-2019'!$BV$1,0),"")),"")</f>
        <v/>
      </c>
      <c r="AR374" s="5">
        <f t="shared" si="42"/>
        <v>25.446000000000002</v>
      </c>
      <c r="AS374" t="str">
        <f>IFERROR(VLOOKUP(A374,риски!$G$2:$H$642,2,0),"")</f>
        <v>низкий</v>
      </c>
      <c r="AT374" t="str">
        <f>IFERROR(VLOOKUP(A374,Реест!A446:$P$30000,15,0),"")</f>
        <v>pkogamma.ru</v>
      </c>
      <c r="AU374" t="str">
        <f>IFERROR(VLOOKUP(A374,old!$A$3:$AU$2001,47,0),"")</f>
        <v>image417</v>
      </c>
      <c r="AV374" s="3">
        <f t="shared" si="43"/>
        <v>14.48057477381586</v>
      </c>
      <c r="AW374" t="str">
        <f t="shared" si="37"/>
        <v xml:space="preserve"> ООО «ПКО «Гамма» зарегистрировано по адресу: 191119, Санкт-Петербург г, вн.тер.г. муниципальный округ Владимирский округ, ул Тюшина, д. 8, литера А, помещ. 2-Н, помещ. 1.1.. Генеральным директором является Пашкевич Сергей Эдуардович. Рост доходов компании за 5 лет: 2544,6%. Рост финансовых активов компании за 5 лет: 1448,06%. ФССП присвоил низкий уровень риска для данного ПКО.</v>
      </c>
      <c r="AX374" t="s">
        <v>22918</v>
      </c>
      <c r="AY374">
        <f>VLOOKUP(A374,'2024-2023'!$B$2:$NY$583,'2024-2023'!$BH$1,0)</f>
        <v>6113</v>
      </c>
      <c r="AZ374">
        <f>VLOOKUP(A374,'2024-2023'!$B$2:$NY$583,71,0)</f>
        <v>50700</v>
      </c>
      <c r="BA374">
        <f>VLOOKUP(A374,'2024-2023'!$B$2:$NY$583,79,0)</f>
        <v>2284</v>
      </c>
      <c r="BB374">
        <f t="shared" si="38"/>
        <v>8.6674300670701783</v>
      </c>
      <c r="BC374" s="6">
        <f t="shared" si="39"/>
        <v>5.0891999999999999</v>
      </c>
      <c r="BD374" s="6">
        <f t="shared" si="40"/>
        <v>-0.35897832219173847</v>
      </c>
      <c r="BE374" t="str">
        <f t="shared" si="41"/>
        <v>Малая фирма</v>
      </c>
    </row>
    <row r="375" spans="1:57">
      <c r="A375" s="10">
        <v>5837081420</v>
      </c>
      <c r="B375">
        <v>446</v>
      </c>
      <c r="C375" t="s">
        <v>3040</v>
      </c>
      <c r="D375">
        <v>5837081420</v>
      </c>
      <c r="E375" t="s">
        <v>14713</v>
      </c>
      <c r="F375" t="s">
        <v>14410</v>
      </c>
      <c r="G375" s="7">
        <v>44531</v>
      </c>
      <c r="H375">
        <v>4</v>
      </c>
      <c r="I375" t="s">
        <v>73</v>
      </c>
      <c r="J375" t="s">
        <v>5240</v>
      </c>
      <c r="K375" t="s">
        <v>5240</v>
      </c>
      <c r="L375" t="s">
        <v>3044</v>
      </c>
      <c r="M375">
        <f>VLOOKUP(D375,УК!$A$1:$B$599,2,0)/1000</f>
        <v>15</v>
      </c>
      <c r="R375" s="10" t="str">
        <f>IFERROR(IFERROR(VLOOKUP(A375,'2020-2019'!$B$3:$LN$466,108,0),"")+IFERROR(VLOOKUP(A375,'2020-2019'!$B$3:$LN$1000,91,0),""),"")</f>
        <v/>
      </c>
      <c r="S375" s="10">
        <f>IFERROR(IFERROR(VLOOKUP(A375,'2022-2021'!$B$3:$LN$1000,108,0),"")+IFERROR(VLOOKUP(A375,'2022-2021'!$B$3:$LN$1000,92,0),""),"")</f>
        <v>200</v>
      </c>
      <c r="T375" s="10">
        <f>IFERROR(IFERROR(VLOOKUP(A375,'2022-2021'!$B$3:$LN$1000,107,0),"")+IFERROR(VLOOKUP(A375,'2022-2021'!$B$3:$LN$1000,91,0),""),"")</f>
        <v>973</v>
      </c>
      <c r="U375" s="10">
        <f>IFERROR(IFERROR(VLOOKUP(A375,'2024-2023'!$B$3:$LN$1000,108,0),"")+IFERROR(VLOOKUP(A375,'2024-2023'!$B$3:$LN$1000,92,0),""),"")</f>
        <v>20393</v>
      </c>
      <c r="V375" s="10">
        <f>IFERROR(IFERROR(VLOOKUP(A375,'2024-2023'!$B$3:$LN$1000,107,0),"")+IFERROR(VLOOKUP(A375,'2024-2023'!$B$3:$LN$1000,91,0),""),"")</f>
        <v>20298</v>
      </c>
      <c r="W375" t="str">
        <f>IFERROR(IFERROR(VLOOKUP(A375,'2020-2019'!$B$3:$LN$4660,93,0),"")+IFERROR(VLOOKUP(A375,'2020-2019'!$B$3:$LN$4660,109,0),""),"")</f>
        <v/>
      </c>
      <c r="X375">
        <f>IFERROR(IFERROR(VLOOKUP(A375,'2022-2021'!$B$3:$LN$4660,94,0),"")+IFERROR(VLOOKUP(A375,'2022-2021'!$B$3:$LN$4660,110,0),""),"")</f>
        <v>63</v>
      </c>
      <c r="Y375">
        <f>IFERROR(IFERROR(VLOOKUP(A375,'2022-2021'!$B$3:$LN$4660,109,0),"")+IFERROR(VLOOKUP(A375,'2022-2021'!$B$3:$LN$4660,93,0),""),"")</f>
        <v>265</v>
      </c>
      <c r="Z375">
        <f>IFERROR((IFERROR(VLOOKUP(A375,'2024-2023'!$B$3:$LN$4660,110,0),"")+IFERROR(VLOOKUP(A375,'2024-2023'!$B$3:$LN$4660,94,0),"")),"")</f>
        <v>27</v>
      </c>
      <c r="AA375">
        <f>IFERROR((IFERROR(VLOOKUP(A375,'2024-2023'!$B$3:$LN$4660,93,0),"")+IFERROR(VLOOKUP(A375,'2024-2023'!$B$3:$LN$4660,109,0),"")),"")</f>
        <v>835</v>
      </c>
      <c r="AB375" t="str">
        <f>IFERROR((IFERROR(VLOOKUP(A375,'2020-2019'!$B$3:$LN$466,'2020-2019'!$CV$1,0),"")),"")</f>
        <v/>
      </c>
      <c r="AC375">
        <f>IFERROR((IFERROR(VLOOKUP(A375,'2022-2021'!$B$3:$LN$4660,100,0),"")),"")</f>
        <v>133</v>
      </c>
      <c r="AD375">
        <f>IFERROR((IFERROR(VLOOKUP(A375,'2022-2021'!$B$3:$LN$4660,99,0),"")),"")</f>
        <v>477</v>
      </c>
      <c r="AE375">
        <f>IFERROR((IFERROR(VLOOKUP(A375,'2024-2023'!$B$3:$LN$4660,100,0),"")),"")</f>
        <v>18303</v>
      </c>
      <c r="AF375">
        <f>IFERROR(VLOOKUP(A375,'2024-2023'!$B$3:$LN$4660,99,0),"")</f>
        <v>12312</v>
      </c>
      <c r="AG375" t="str">
        <f>IFERROR((IFERROR(VLOOKUP(A375,'2020-2019'!$B$3:$LN$4660,'2020-2019'!$X$1,0),"")+IFERROR(VLOOKUP(A375,'2020-2019'!$B$3:$LN$4660,'2020-2019'!$AN$1,0),"")),"")</f>
        <v/>
      </c>
      <c r="AH375">
        <f>IFERROR((IFERROR(VLOOKUP(A375,'2022-2021'!$B$3:$LN$4660,24,0),"")+IFERROR(VLOOKUP(A375,'2022-2021'!$B$3:$LN$4660,40,0),"")),"")</f>
        <v>63</v>
      </c>
      <c r="AI375">
        <f>IFERROR((IFERROR(VLOOKUP(A375,'2022-2021'!$B$3:$LN$4660,23,0),"")+IFERROR(VLOOKUP(A375,'2022-2021'!$B$3:$LN$4660,39,0),"")),"")</f>
        <v>0</v>
      </c>
      <c r="AJ375">
        <f>IFERROR((IFERROR(VLOOKUP(A375,'2024-2023'!$B$3:$LN$4660,24,0),"")+IFERROR(VLOOKUP(A375,'2024-2023'!$B$3:$LN$4660,40,0),"")),"")</f>
        <v>0</v>
      </c>
      <c r="AK375">
        <f>IFERROR((IFERROR(VLOOKUP(A375,'2024-2023'!$B$3:$LN$4660,23,0),"")+IFERROR(VLOOKUP(A375,'2024-2023'!$B$3:$LN$4660,39,0),"")),"")</f>
        <v>1900</v>
      </c>
      <c r="AL375" t="str">
        <f>IFERROR(VLOOKUP(A375,'2020-2019'!$B$3:$LN$466,'2020-2019'!$AM$1,0),"")</f>
        <v/>
      </c>
      <c r="AM375">
        <f>IFERROR(VLOOKUP(A375,'2022-2021'!$B$3:$LN$4660,38,0),"")</f>
        <v>0</v>
      </c>
      <c r="AN375">
        <f>IFERROR(VLOOKUP(A375,'2022-2021'!$B$3:$LN$4660,37,0),"")</f>
        <v>100915</v>
      </c>
      <c r="AO375">
        <f>IFERROR(VLOOKUP(A375,'2024-2023'!$B$3:$LN$4660,38,0),"")</f>
        <v>121371</v>
      </c>
      <c r="AP375">
        <f>IFERROR(VLOOKUP(A375,'2024-2023'!$B$3:$LN$4660,37,0),"")</f>
        <v>141745</v>
      </c>
      <c r="AQ375" t="str">
        <f>IFERROR((IFERROR(VLOOKUP(A375,'2020-2019'!$B$3:$LN$466,'2020-2019'!$BL$1,0),"")+IFERROR(VLOOKUP(A375,'2020-2019'!$B$3:$LN$466,'2020-2019'!$BV$1,0),"")),"")</f>
        <v/>
      </c>
      <c r="AR375" s="5">
        <f t="shared" si="42"/>
        <v>101.49</v>
      </c>
      <c r="AS375" t="str">
        <f>IFERROR(VLOOKUP(A375,риски!$G$2:$H$642,2,0),"")</f>
        <v>низкий</v>
      </c>
      <c r="AT375" t="str">
        <f>IFERROR(VLOOKUP(A375,Реест!A447:$P$30000,15,0),"")</f>
        <v>skonsalt.ru</v>
      </c>
      <c r="AU375" t="str">
        <f>IFERROR(VLOOKUP(A375,old!$A$3:$AU$2001,47,0),"")</f>
        <v>image418</v>
      </c>
      <c r="AV375" s="3">
        <f t="shared" si="43"/>
        <v>30.158730158730158</v>
      </c>
      <c r="AW375" t="str">
        <f t="shared" si="37"/>
        <v xml:space="preserve"> ООО ПКО «ЭС КМ» зарегистрировано по адресу: 440068, Пензенская обл, г.о. город Пенза, г Пенза, ул Перспективная, стр. 7, помещ. 2. Генеральным директором является Кошелев Юрий Валентинович. Рост доходов компании за 5 лет: 10149%. Рост финансовых активов компании за 5 лет: 3015,87%. ФССП присвоил низкий уровень риска для данного ПКО.</v>
      </c>
      <c r="AX375" t="s">
        <v>22923</v>
      </c>
      <c r="AY375">
        <f>VLOOKUP(A375,'2024-2023'!$B$2:$NY$583,'2024-2023'!$BH$1,0)</f>
        <v>136122</v>
      </c>
      <c r="AZ375">
        <f>VLOOKUP(A375,'2024-2023'!$B$2:$NY$583,71,0)</f>
        <v>2756</v>
      </c>
      <c r="BA375">
        <f>VLOOKUP(A375,'2024-2023'!$B$2:$NY$583,79,0)</f>
        <v>7870</v>
      </c>
      <c r="BB375">
        <f t="shared" si="38"/>
        <v>7.8062326442456031E-2</v>
      </c>
      <c r="BC375" s="6">
        <f t="shared" si="39"/>
        <v>20.297999999999998</v>
      </c>
      <c r="BD375" s="6">
        <f t="shared" si="40"/>
        <v>0.60656222287910144</v>
      </c>
      <c r="BE375" t="str">
        <f t="shared" si="41"/>
        <v>Малая фирма</v>
      </c>
    </row>
    <row r="376" spans="1:57">
      <c r="A376" s="10">
        <v>2310197022</v>
      </c>
      <c r="B376">
        <v>105</v>
      </c>
      <c r="C376" t="s">
        <v>3047</v>
      </c>
      <c r="D376">
        <v>2310197022</v>
      </c>
      <c r="E376" t="s">
        <v>14714</v>
      </c>
      <c r="F376" t="s">
        <v>14411</v>
      </c>
      <c r="G376" s="7">
        <v>45390</v>
      </c>
      <c r="H376">
        <v>2</v>
      </c>
      <c r="I376" t="s">
        <v>44</v>
      </c>
      <c r="J376" t="s">
        <v>4920</v>
      </c>
      <c r="K376" t="s">
        <v>4919</v>
      </c>
      <c r="L376" t="s">
        <v>9015</v>
      </c>
      <c r="M376">
        <f>VLOOKUP(D376,УК!$A$1:$B$599,2,0)/1000</f>
        <v>10538.039000000001</v>
      </c>
      <c r="R376" s="10">
        <f>IFERROR(IFERROR(VLOOKUP(A376,'2020-2019'!$B$3:$LN$466,108,0),"")+IFERROR(VLOOKUP(A376,'2020-2019'!$B$3:$LN$1000,91,0),""),"")</f>
        <v>60376</v>
      </c>
      <c r="S376" s="10">
        <f>IFERROR(IFERROR(VLOOKUP(A376,'2022-2021'!$B$3:$LN$1000,108,0),"")+IFERROR(VLOOKUP(A376,'2022-2021'!$B$3:$LN$1000,92,0),""),"")</f>
        <v>5163</v>
      </c>
      <c r="T376" s="10">
        <f>IFERROR(IFERROR(VLOOKUP(A376,'2022-2021'!$B$3:$LN$1000,107,0),"")+IFERROR(VLOOKUP(A376,'2022-2021'!$B$3:$LN$1000,91,0),""),"")</f>
        <v>7081</v>
      </c>
      <c r="U376" s="10">
        <f>IFERROR(IFERROR(VLOOKUP(A376,'2024-2023'!$B$3:$LN$1000,108,0),"")+IFERROR(VLOOKUP(A376,'2024-2023'!$B$3:$LN$1000,92,0),""),"")</f>
        <v>143971</v>
      </c>
      <c r="V376" s="10">
        <f>IFERROR(IFERROR(VLOOKUP(A376,'2024-2023'!$B$3:$LN$1000,107,0),"")+IFERROR(VLOOKUP(A376,'2024-2023'!$B$3:$LN$1000,91,0),""),"")</f>
        <v>217387</v>
      </c>
      <c r="W376">
        <f>IFERROR(IFERROR(VLOOKUP(A376,'2020-2019'!$B$3:$LN$4660,93,0),"")+IFERROR(VLOOKUP(A376,'2020-2019'!$B$3:$LN$4660,109,0),""),"")</f>
        <v>1640</v>
      </c>
      <c r="X376">
        <f>IFERROR(IFERROR(VLOOKUP(A376,'2022-2021'!$B$3:$LN$4660,94,0),"")+IFERROR(VLOOKUP(A376,'2022-2021'!$B$3:$LN$4660,110,0),""),"")</f>
        <v>164631</v>
      </c>
      <c r="Y376">
        <f>IFERROR(IFERROR(VLOOKUP(A376,'2022-2021'!$B$3:$LN$4660,109,0),"")+IFERROR(VLOOKUP(A376,'2022-2021'!$B$3:$LN$4660,93,0),""),"")</f>
        <v>2522</v>
      </c>
      <c r="Z376">
        <f>IFERROR((IFERROR(VLOOKUP(A376,'2024-2023'!$B$3:$LN$4660,110,0),"")+IFERROR(VLOOKUP(A376,'2024-2023'!$B$3:$LN$4660,94,0),"")),"")</f>
        <v>40264</v>
      </c>
      <c r="AA376">
        <f>IFERROR((IFERROR(VLOOKUP(A376,'2024-2023'!$B$3:$LN$4660,93,0),"")+IFERROR(VLOOKUP(A376,'2024-2023'!$B$3:$LN$4660,109,0),"")),"")</f>
        <v>42517</v>
      </c>
      <c r="AB376">
        <f>IFERROR((IFERROR(VLOOKUP(A376,'2020-2019'!$B$3:$LN$466,'2020-2019'!$CV$1,0),"")),"")</f>
        <v>55481</v>
      </c>
      <c r="AC376">
        <f>IFERROR((IFERROR(VLOOKUP(A376,'2022-2021'!$B$3:$LN$4660,100,0),"")),"")</f>
        <v>-159645</v>
      </c>
      <c r="AD376">
        <f>IFERROR((IFERROR(VLOOKUP(A376,'2022-2021'!$B$3:$LN$4660,99,0),"")),"")</f>
        <v>4288</v>
      </c>
      <c r="AE376">
        <f>IFERROR((IFERROR(VLOOKUP(A376,'2024-2023'!$B$3:$LN$4660,100,0),"")),"")</f>
        <v>105200</v>
      </c>
      <c r="AF376">
        <f>IFERROR(VLOOKUP(A376,'2024-2023'!$B$3:$LN$4660,99,0),"")</f>
        <v>110833</v>
      </c>
      <c r="AG376">
        <f>IFERROR((IFERROR(VLOOKUP(A376,'2020-2019'!$B$3:$LN$4660,'2020-2019'!$X$1,0),"")+IFERROR(VLOOKUP(A376,'2020-2019'!$B$3:$LN$4660,'2020-2019'!$AN$1,0),"")),"")</f>
        <v>0</v>
      </c>
      <c r="AH376">
        <f>IFERROR((IFERROR(VLOOKUP(A376,'2022-2021'!$B$3:$LN$4660,24,0),"")+IFERROR(VLOOKUP(A376,'2022-2021'!$B$3:$LN$4660,40,0),"")),"")</f>
        <v>0</v>
      </c>
      <c r="AI376">
        <f>IFERROR((IFERROR(VLOOKUP(A376,'2022-2021'!$B$3:$LN$4660,23,0),"")+IFERROR(VLOOKUP(A376,'2022-2021'!$B$3:$LN$4660,39,0),"")),"")</f>
        <v>0</v>
      </c>
      <c r="AJ376">
        <f>IFERROR((IFERROR(VLOOKUP(A376,'2024-2023'!$B$3:$LN$4660,24,0),"")+IFERROR(VLOOKUP(A376,'2024-2023'!$B$3:$LN$4660,40,0),"")),"")</f>
        <v>97541</v>
      </c>
      <c r="AK376">
        <f>IFERROR((IFERROR(VLOOKUP(A376,'2024-2023'!$B$3:$LN$4660,23,0),"")+IFERROR(VLOOKUP(A376,'2024-2023'!$B$3:$LN$4660,39,0),"")),"")</f>
        <v>245812</v>
      </c>
      <c r="AL376">
        <f>IFERROR(VLOOKUP(A376,'2020-2019'!$B$3:$LN$466,'2020-2019'!$AM$1,0),"")</f>
        <v>156790</v>
      </c>
      <c r="AM376">
        <f>IFERROR(VLOOKUP(A376,'2022-2021'!$B$3:$LN$4660,38,0),"")</f>
        <v>19366</v>
      </c>
      <c r="AN376">
        <f>IFERROR(VLOOKUP(A376,'2022-2021'!$B$3:$LN$4660,37,0),"")</f>
        <v>58683</v>
      </c>
      <c r="AO376">
        <f>IFERROR(VLOOKUP(A376,'2024-2023'!$B$3:$LN$4660,38,0),"")</f>
        <v>18668</v>
      </c>
      <c r="AP376">
        <f>IFERROR(VLOOKUP(A376,'2024-2023'!$B$3:$LN$4660,37,0),"")</f>
        <v>60072</v>
      </c>
      <c r="AQ376">
        <f>IFERROR((IFERROR(VLOOKUP(A376,'2020-2019'!$B$3:$LN$466,'2020-2019'!$BL$1,0),"")+IFERROR(VLOOKUP(A376,'2020-2019'!$B$3:$LN$466,'2020-2019'!$BV$1,0),"")),"")</f>
        <v>0</v>
      </c>
      <c r="AR376" s="5">
        <f t="shared" si="42"/>
        <v>3.601</v>
      </c>
      <c r="AS376" t="str">
        <f>IFERROR(VLOOKUP(A376,риски!$G$2:$H$642,2,0),"")</f>
        <v>низкий</v>
      </c>
      <c r="AT376" t="str">
        <f>IFERROR(VLOOKUP(A376,Реест!A448:$P$30000,15,0),"")</f>
        <v>szacollect.ru</v>
      </c>
      <c r="AU376" t="str">
        <f>IFERROR(VLOOKUP(A376,old!$A$3:$AU$2001,47,0),"")</f>
        <v>image118</v>
      </c>
      <c r="AV376" s="3">
        <f t="shared" si="43"/>
        <v>2.5200889882203383</v>
      </c>
      <c r="AW376" t="str">
        <f t="shared" si="37"/>
        <v xml:space="preserve"> ООО ПКО «СЗА» зарегистрировано по адресу: 350000, Краснодарский край, г.о. город Краснодар, г Краснодар, ул Коммунаров, д. 76, офис 365/2. Генеральным директором является Панфилов Константин Юрьевич. Рост доходов компании за 5 лет: 360,1%. Рост финансовых активов компании за 5 лет: 252,01%. ФССП присвоил низкий уровень риска для данного ПКО.</v>
      </c>
      <c r="AX376" t="s">
        <v>22938</v>
      </c>
      <c r="AY376">
        <f>VLOOKUP(A376,'2024-2023'!$B$2:$NY$583,'2024-2023'!$BH$1,0)</f>
        <v>215712</v>
      </c>
      <c r="AZ376">
        <f>VLOOKUP(A376,'2024-2023'!$B$2:$NY$583,71,0)</f>
        <v>155641</v>
      </c>
      <c r="BA376">
        <f>VLOOKUP(A376,'2024-2023'!$B$2:$NY$583,79,0)</f>
        <v>11400</v>
      </c>
      <c r="BB376">
        <f t="shared" si="38"/>
        <v>0.77437045690550366</v>
      </c>
      <c r="BC376" s="6">
        <f t="shared" si="39"/>
        <v>0.72019999999999995</v>
      </c>
      <c r="BD376" s="6">
        <f t="shared" si="40"/>
        <v>0.50984189486951836</v>
      </c>
      <c r="BE376" t="str">
        <f t="shared" si="41"/>
        <v>Малая фирма</v>
      </c>
    </row>
    <row r="377" spans="1:57">
      <c r="A377" s="10">
        <v>7751201553</v>
      </c>
      <c r="B377">
        <v>450</v>
      </c>
      <c r="C377" t="s">
        <v>3054</v>
      </c>
      <c r="D377">
        <v>7751201553</v>
      </c>
      <c r="E377" t="s">
        <v>14715</v>
      </c>
      <c r="F377" t="s">
        <v>14412</v>
      </c>
      <c r="G377" s="7">
        <v>44392</v>
      </c>
      <c r="H377">
        <v>5</v>
      </c>
      <c r="I377" t="s">
        <v>73</v>
      </c>
      <c r="J377" t="s">
        <v>5473</v>
      </c>
      <c r="K377" t="s">
        <v>5472</v>
      </c>
      <c r="L377" t="s">
        <v>9018</v>
      </c>
      <c r="M377">
        <f>VLOOKUP(D377,УК!$A$1:$B$599,2,0)/1000</f>
        <v>1000</v>
      </c>
      <c r="R377" s="10" t="str">
        <f>IFERROR(IFERROR(VLOOKUP(A377,'2020-2019'!$B$3:$LN$466,108,0),"")+IFERROR(VLOOKUP(A377,'2020-2019'!$B$3:$LN$1000,91,0),""),"")</f>
        <v/>
      </c>
      <c r="S377" s="10">
        <f>IFERROR(IFERROR(VLOOKUP(A377,'2022-2021'!$B$3:$LN$1000,108,0),"")+IFERROR(VLOOKUP(A377,'2022-2021'!$B$3:$LN$1000,92,0),""),"")</f>
        <v>12</v>
      </c>
      <c r="T377" s="10">
        <f>IFERROR(IFERROR(VLOOKUP(A377,'2022-2021'!$B$3:$LN$1000,107,0),"")+IFERROR(VLOOKUP(A377,'2022-2021'!$B$3:$LN$1000,91,0),""),"")</f>
        <v>0</v>
      </c>
      <c r="U377" s="10">
        <f>IFERROR(IFERROR(VLOOKUP(A377,'2024-2023'!$B$3:$LN$1000,108,0),"")+IFERROR(VLOOKUP(A377,'2024-2023'!$B$3:$LN$1000,92,0),""),"")</f>
        <v>813</v>
      </c>
      <c r="V377" s="10">
        <f>IFERROR(IFERROR(VLOOKUP(A377,'2024-2023'!$B$3:$LN$1000,107,0),"")+IFERROR(VLOOKUP(A377,'2024-2023'!$B$3:$LN$1000,91,0),""),"")</f>
        <v>1846</v>
      </c>
      <c r="W377" t="str">
        <f>IFERROR(IFERROR(VLOOKUP(A377,'2020-2019'!$B$3:$LN$4660,93,0),"")+IFERROR(VLOOKUP(A377,'2020-2019'!$B$3:$LN$4660,109,0),""),"")</f>
        <v/>
      </c>
      <c r="X377">
        <f>IFERROR(IFERROR(VLOOKUP(A377,'2022-2021'!$B$3:$LN$4660,94,0),"")+IFERROR(VLOOKUP(A377,'2022-2021'!$B$3:$LN$4660,110,0),""),"")</f>
        <v>3</v>
      </c>
      <c r="Y377">
        <f>IFERROR(IFERROR(VLOOKUP(A377,'2022-2021'!$B$3:$LN$4660,109,0),"")+IFERROR(VLOOKUP(A377,'2022-2021'!$B$3:$LN$4660,93,0),""),"")</f>
        <v>49</v>
      </c>
      <c r="Z377">
        <f>IFERROR((IFERROR(VLOOKUP(A377,'2024-2023'!$B$3:$LN$4660,110,0),"")+IFERROR(VLOOKUP(A377,'2024-2023'!$B$3:$LN$4660,94,0),"")),"")</f>
        <v>945</v>
      </c>
      <c r="AA377">
        <f>IFERROR((IFERROR(VLOOKUP(A377,'2024-2023'!$B$3:$LN$4660,93,0),"")+IFERROR(VLOOKUP(A377,'2024-2023'!$B$3:$LN$4660,109,0),"")),"")</f>
        <v>1650</v>
      </c>
      <c r="AB377" t="str">
        <f>IFERROR((IFERROR(VLOOKUP(A377,'2020-2019'!$B$3:$LN$466,'2020-2019'!$CV$1,0),"")),"")</f>
        <v/>
      </c>
      <c r="AC377">
        <f>IFERROR((IFERROR(VLOOKUP(A377,'2022-2021'!$B$3:$LN$4660,100,0),"")),"")</f>
        <v>8</v>
      </c>
      <c r="AD377">
        <f>IFERROR((IFERROR(VLOOKUP(A377,'2022-2021'!$B$3:$LN$4660,99,0),"")),"")</f>
        <v>-49</v>
      </c>
      <c r="AE377">
        <f>IFERROR((IFERROR(VLOOKUP(A377,'2024-2023'!$B$3:$LN$4660,100,0),"")),"")</f>
        <v>-145</v>
      </c>
      <c r="AF377">
        <f>IFERROR(VLOOKUP(A377,'2024-2023'!$B$3:$LN$4660,99,0),"")</f>
        <v>571</v>
      </c>
      <c r="AG377" t="str">
        <f>IFERROR((IFERROR(VLOOKUP(A377,'2020-2019'!$B$3:$LN$4660,'2020-2019'!$X$1,0),"")+IFERROR(VLOOKUP(A377,'2020-2019'!$B$3:$LN$4660,'2020-2019'!$AN$1,0),"")),"")</f>
        <v/>
      </c>
      <c r="AH377">
        <f>IFERROR((IFERROR(VLOOKUP(A377,'2022-2021'!$B$3:$LN$4660,24,0),"")+IFERROR(VLOOKUP(A377,'2022-2021'!$B$3:$LN$4660,40,0),"")),"")</f>
        <v>0</v>
      </c>
      <c r="AI377">
        <f>IFERROR((IFERROR(VLOOKUP(A377,'2022-2021'!$B$3:$LN$4660,23,0),"")+IFERROR(VLOOKUP(A377,'2022-2021'!$B$3:$LN$4660,39,0),"")),"")</f>
        <v>0</v>
      </c>
      <c r="AJ377">
        <f>IFERROR((IFERROR(VLOOKUP(A377,'2024-2023'!$B$3:$LN$4660,24,0),"")+IFERROR(VLOOKUP(A377,'2024-2023'!$B$3:$LN$4660,40,0),"")),"")</f>
        <v>10052</v>
      </c>
      <c r="AK377">
        <f>IFERROR((IFERROR(VLOOKUP(A377,'2024-2023'!$B$3:$LN$4660,23,0),"")+IFERROR(VLOOKUP(A377,'2024-2023'!$B$3:$LN$4660,39,0),"")),"")</f>
        <v>3652</v>
      </c>
      <c r="AL377" t="str">
        <f>IFERROR(VLOOKUP(A377,'2020-2019'!$B$3:$LN$466,'2020-2019'!$AM$1,0),"")</f>
        <v/>
      </c>
      <c r="AM377">
        <f>IFERROR(VLOOKUP(A377,'2022-2021'!$B$3:$LN$4660,38,0),"")</f>
        <v>1000</v>
      </c>
      <c r="AN377">
        <f>IFERROR(VLOOKUP(A377,'2022-2021'!$B$3:$LN$4660,37,0),"")</f>
        <v>414</v>
      </c>
      <c r="AO377">
        <f>IFERROR(VLOOKUP(A377,'2024-2023'!$B$3:$LN$4660,38,0),"")</f>
        <v>9</v>
      </c>
      <c r="AP377">
        <f>IFERROR(VLOOKUP(A377,'2024-2023'!$B$3:$LN$4660,37,0),"")</f>
        <v>117</v>
      </c>
      <c r="AQ377" t="str">
        <f>IFERROR((IFERROR(VLOOKUP(A377,'2020-2019'!$B$3:$LN$466,'2020-2019'!$BL$1,0),"")+IFERROR(VLOOKUP(A377,'2020-2019'!$B$3:$LN$466,'2020-2019'!$BV$1,0),"")),"")</f>
        <v/>
      </c>
      <c r="AR377" s="5">
        <f t="shared" si="42"/>
        <v>153.833</v>
      </c>
      <c r="AS377" t="str">
        <f>IFERROR(VLOOKUP(A377,риски!$G$2:$H$642,2,0),"")</f>
        <v>низкий</v>
      </c>
      <c r="AT377" t="str">
        <f>IFERROR(VLOOKUP(A377,Реест!A449:$P$30000,15,0),"")</f>
        <v xml:space="preserve">navzgroupp.ru </v>
      </c>
      <c r="AU377" t="str">
        <f>IFERROR(VLOOKUP(A377,old!$A$3:$AU$2001,47,0),"")</f>
        <v>image1001</v>
      </c>
      <c r="AV377" s="3">
        <f t="shared" si="43"/>
        <v>0.36331078392359728</v>
      </c>
      <c r="AW377" t="str">
        <f t="shared" si="37"/>
        <v xml:space="preserve"> ООО ПКО «НАВЗ» зарегистрировано по адресу: 108826, Москва г, п Коммунарка, ул Потаповская Роща, 2, 1, Этаж/Помещ. Подвальный/1-3а. Генеральным директором является Потемкин Максим Геннадиевич. Рост доходов компании за 5 лет: 15383,3%. Рост финансовых активов компании за 5 лет: 36,33%. ФССП присвоил низкий уровень риска для данного ПКО.</v>
      </c>
      <c r="AX377" t="s">
        <v>22914</v>
      </c>
      <c r="AY377">
        <f>VLOOKUP(A377,'2024-2023'!$B$2:$NY$583,'2024-2023'!$BH$1,0)</f>
        <v>10385</v>
      </c>
      <c r="AZ377">
        <f>VLOOKUP(A377,'2024-2023'!$B$2:$NY$583,71,0)</f>
        <v>0</v>
      </c>
      <c r="BA377">
        <f>VLOOKUP(A377,'2024-2023'!$B$2:$NY$583,79,0)</f>
        <v>92</v>
      </c>
      <c r="BB377">
        <f t="shared" si="38"/>
        <v>8.8589311506981228E-3</v>
      </c>
      <c r="BC377" s="6">
        <f t="shared" si="39"/>
        <v>30.7666</v>
      </c>
      <c r="BD377" s="6">
        <f t="shared" si="40"/>
        <v>0.30931744312026005</v>
      </c>
      <c r="BE377" t="str">
        <f t="shared" si="41"/>
        <v>Малая фирма</v>
      </c>
    </row>
    <row r="378" spans="1:57">
      <c r="A378" s="10">
        <v>7743165125</v>
      </c>
      <c r="B378">
        <v>147</v>
      </c>
      <c r="C378" t="s">
        <v>3060</v>
      </c>
      <c r="D378">
        <v>7743165125</v>
      </c>
      <c r="E378" t="s">
        <v>14716</v>
      </c>
      <c r="F378" t="s">
        <v>14413</v>
      </c>
      <c r="G378" s="7">
        <v>42576</v>
      </c>
      <c r="H378">
        <v>10</v>
      </c>
      <c r="I378" t="s">
        <v>73</v>
      </c>
      <c r="J378" t="s">
        <v>74</v>
      </c>
      <c r="K378" t="s">
        <v>5009</v>
      </c>
      <c r="L378" t="s">
        <v>3063</v>
      </c>
      <c r="M378">
        <f>VLOOKUP(D378,УК!$A$1:$B$599,2,0)/1000</f>
        <v>35</v>
      </c>
      <c r="R378" s="10">
        <f>IFERROR(IFERROR(VLOOKUP(A378,'2020-2019'!$B$3:$LN$466,108,0),"")+IFERROR(VLOOKUP(A378,'2020-2019'!$B$3:$LN$1000,91,0),""),"")</f>
        <v>47640</v>
      </c>
      <c r="S378" s="10">
        <f>IFERROR(IFERROR(VLOOKUP(A378,'2022-2021'!$B$3:$LN$1000,108,0),"")+IFERROR(VLOOKUP(A378,'2022-2021'!$B$3:$LN$1000,92,0),""),"")</f>
        <v>85992</v>
      </c>
      <c r="T378" s="10">
        <f>IFERROR(IFERROR(VLOOKUP(A378,'2022-2021'!$B$3:$LN$1000,107,0),"")+IFERROR(VLOOKUP(A378,'2022-2021'!$B$3:$LN$1000,91,0),""),"")</f>
        <v>55163</v>
      </c>
      <c r="U378" s="10">
        <f>IFERROR(IFERROR(VLOOKUP(A378,'2024-2023'!$B$3:$LN$1000,108,0),"")+IFERROR(VLOOKUP(A378,'2024-2023'!$B$3:$LN$1000,92,0),""),"")</f>
        <v>118706</v>
      </c>
      <c r="V378" s="10">
        <f>IFERROR(IFERROR(VLOOKUP(A378,'2024-2023'!$B$3:$LN$1000,107,0),"")+IFERROR(VLOOKUP(A378,'2024-2023'!$B$3:$LN$1000,91,0),""),"")</f>
        <v>110271</v>
      </c>
      <c r="W378">
        <f>IFERROR(IFERROR(VLOOKUP(A378,'2020-2019'!$B$3:$LN$4660,93,0),"")+IFERROR(VLOOKUP(A378,'2020-2019'!$B$3:$LN$4660,109,0),""),"")</f>
        <v>32146</v>
      </c>
      <c r="X378">
        <f>IFERROR(IFERROR(VLOOKUP(A378,'2022-2021'!$B$3:$LN$4660,94,0),"")+IFERROR(VLOOKUP(A378,'2022-2021'!$B$3:$LN$4660,110,0),""),"")</f>
        <v>77468</v>
      </c>
      <c r="Y378">
        <f>IFERROR(IFERROR(VLOOKUP(A378,'2022-2021'!$B$3:$LN$4660,109,0),"")+IFERROR(VLOOKUP(A378,'2022-2021'!$B$3:$LN$4660,93,0),""),"")</f>
        <v>46371</v>
      </c>
      <c r="Z378">
        <f>IFERROR((IFERROR(VLOOKUP(A378,'2024-2023'!$B$3:$LN$4660,110,0),"")+IFERROR(VLOOKUP(A378,'2024-2023'!$B$3:$LN$4660,94,0),"")),"")</f>
        <v>104986</v>
      </c>
      <c r="AA378">
        <f>IFERROR((IFERROR(VLOOKUP(A378,'2024-2023'!$B$3:$LN$4660,93,0),"")+IFERROR(VLOOKUP(A378,'2024-2023'!$B$3:$LN$4660,109,0),"")),"")</f>
        <v>97141</v>
      </c>
      <c r="AB378">
        <f>IFERROR((IFERROR(VLOOKUP(A378,'2020-2019'!$B$3:$LN$466,'2020-2019'!$CV$1,0),"")),"")</f>
        <v>428</v>
      </c>
      <c r="AC378">
        <f>IFERROR((IFERROR(VLOOKUP(A378,'2022-2021'!$B$3:$LN$4660,100,0),"")),"")</f>
        <v>5976</v>
      </c>
      <c r="AD378">
        <f>IFERROR((IFERROR(VLOOKUP(A378,'2022-2021'!$B$3:$LN$4660,99,0),"")),"")</f>
        <v>5142</v>
      </c>
      <c r="AE378">
        <f>IFERROR((IFERROR(VLOOKUP(A378,'2024-2023'!$B$3:$LN$4660,100,0),"")),"")</f>
        <v>6400</v>
      </c>
      <c r="AF378">
        <f>IFERROR(VLOOKUP(A378,'2024-2023'!$B$3:$LN$4660,99,0),"")</f>
        <v>6253</v>
      </c>
      <c r="AG378">
        <f>IFERROR((IFERROR(VLOOKUP(A378,'2020-2019'!$B$3:$LN$4660,'2020-2019'!$X$1,0),"")+IFERROR(VLOOKUP(A378,'2020-2019'!$B$3:$LN$4660,'2020-2019'!$AN$1,0),"")),"")</f>
        <v>1110</v>
      </c>
      <c r="AH378">
        <f>IFERROR((IFERROR(VLOOKUP(A378,'2022-2021'!$B$3:$LN$4660,24,0),"")+IFERROR(VLOOKUP(A378,'2022-2021'!$B$3:$LN$4660,40,0),"")),"")</f>
        <v>0</v>
      </c>
      <c r="AI378">
        <f>IFERROR((IFERROR(VLOOKUP(A378,'2022-2021'!$B$3:$LN$4660,23,0),"")+IFERROR(VLOOKUP(A378,'2022-2021'!$B$3:$LN$4660,39,0),"")),"")</f>
        <v>0</v>
      </c>
      <c r="AJ378">
        <f>IFERROR((IFERROR(VLOOKUP(A378,'2024-2023'!$B$3:$LN$4660,24,0),"")+IFERROR(VLOOKUP(A378,'2024-2023'!$B$3:$LN$4660,40,0),"")),"")</f>
        <v>0</v>
      </c>
      <c r="AK378">
        <f>IFERROR((IFERROR(VLOOKUP(A378,'2024-2023'!$B$3:$LN$4660,23,0),"")+IFERROR(VLOOKUP(A378,'2024-2023'!$B$3:$LN$4660,39,0),"")),"")</f>
        <v>0</v>
      </c>
      <c r="AL378">
        <f>IFERROR(VLOOKUP(A378,'2020-2019'!$B$3:$LN$466,'2020-2019'!$AM$1,0),"")</f>
        <v>2288</v>
      </c>
      <c r="AM378">
        <f>IFERROR(VLOOKUP(A378,'2022-2021'!$B$3:$LN$4660,38,0),"")</f>
        <v>8499</v>
      </c>
      <c r="AN378">
        <f>IFERROR(VLOOKUP(A378,'2022-2021'!$B$3:$LN$4660,37,0),"")</f>
        <v>73892</v>
      </c>
      <c r="AO378">
        <f>IFERROR(VLOOKUP(A378,'2024-2023'!$B$3:$LN$4660,38,0),"")</f>
        <v>88091</v>
      </c>
      <c r="AP378">
        <f>IFERROR(VLOOKUP(A378,'2024-2023'!$B$3:$LN$4660,37,0),"")</f>
        <v>88865</v>
      </c>
      <c r="AQ378">
        <f>IFERROR((IFERROR(VLOOKUP(A378,'2020-2019'!$B$3:$LN$466,'2020-2019'!$BL$1,0),"")+IFERROR(VLOOKUP(A378,'2020-2019'!$B$3:$LN$466,'2020-2019'!$BV$1,0),"")),"")</f>
        <v>10139</v>
      </c>
      <c r="AR378" s="5">
        <f t="shared" si="42"/>
        <v>2.3149999999999999</v>
      </c>
      <c r="AS378" t="str">
        <f>IFERROR(VLOOKUP(A378,риски!$G$2:$H$642,2,0),"")</f>
        <v>низкий</v>
      </c>
      <c r="AT378" t="str">
        <f>IFERROR(VLOOKUP(A378,Реест!A450:$P$30000,15,0),"")</f>
        <v>atakor.ru</v>
      </c>
      <c r="AU378" t="str">
        <f>IFERROR(VLOOKUP(A378,old!$A$3:$AU$2001,47,0),"")</f>
        <v>image419</v>
      </c>
      <c r="AV378" s="3">
        <f t="shared" si="43"/>
        <v>0</v>
      </c>
      <c r="AW378" t="str">
        <f t="shared" si="37"/>
        <v xml:space="preserve"> АО «ПКО «АТАКОР. Антикризисное управление» зарегистрировано по адресу: 125080, Москва г, Волоколамское ш, дом № 1, строение 1, этаж 5, помещение IV, комната 30Б, офис 53. Генеральным директором является Евтухов Виктор Юрьевич. Рост доходов компании за 5 лет: 231,5%. Объем заемных средств компании на конец 2024 года: 10139 тыс. руб. ФССП присвоил низкий уровень риска для данного ПКО.</v>
      </c>
      <c r="AX378" t="s">
        <v>22914</v>
      </c>
      <c r="AY378">
        <f>VLOOKUP(A378,'2024-2023'!$B$2:$NY$583,'2024-2023'!$BH$1,0)</f>
        <v>28948</v>
      </c>
      <c r="AZ378">
        <f>VLOOKUP(A378,'2024-2023'!$B$2:$NY$583,71,0)</f>
        <v>0</v>
      </c>
      <c r="BA378">
        <f>VLOOKUP(A378,'2024-2023'!$B$2:$NY$583,79,0)</f>
        <v>0</v>
      </c>
      <c r="BB378">
        <f t="shared" si="38"/>
        <v>0</v>
      </c>
      <c r="BC378" s="6">
        <f t="shared" si="39"/>
        <v>0.46299999999999997</v>
      </c>
      <c r="BD378" s="6">
        <f t="shared" si="40"/>
        <v>5.6705752192326181E-2</v>
      </c>
      <c r="BE378" t="str">
        <f t="shared" si="41"/>
        <v>Малая фирма</v>
      </c>
    </row>
    <row r="379" spans="1:57">
      <c r="A379" s="10">
        <v>9727003956</v>
      </c>
      <c r="B379">
        <v>290</v>
      </c>
      <c r="C379" t="s">
        <v>3066</v>
      </c>
      <c r="D379">
        <v>9727003956</v>
      </c>
      <c r="E379" t="s">
        <v>14717</v>
      </c>
      <c r="F379" t="s">
        <v>14414</v>
      </c>
      <c r="G379" s="7">
        <v>44762</v>
      </c>
      <c r="H379">
        <v>4</v>
      </c>
      <c r="I379" t="s">
        <v>44</v>
      </c>
      <c r="J379" t="s">
        <v>5271</v>
      </c>
      <c r="K379" t="s">
        <v>5271</v>
      </c>
      <c r="L379" t="s">
        <v>3070</v>
      </c>
      <c r="M379">
        <f>VLOOKUP(D379,УК!$A$1:$B$599,2,0)/1000</f>
        <v>500</v>
      </c>
      <c r="R379" s="10" t="str">
        <f>IFERROR(IFERROR(VLOOKUP(A379,'2020-2019'!$B$3:$LN$466,108,0),"")+IFERROR(VLOOKUP(A379,'2020-2019'!$B$3:$LN$1000,91,0),""),"")</f>
        <v/>
      </c>
      <c r="S379" s="10">
        <f>IFERROR(IFERROR(VLOOKUP(A379,'2022-2021'!$B$3:$LN$1000,108,0),"")+IFERROR(VLOOKUP(A379,'2022-2021'!$B$3:$LN$1000,92,0),""),"")</f>
        <v>0</v>
      </c>
      <c r="T379" s="10">
        <f>IFERROR(IFERROR(VLOOKUP(A379,'2022-2021'!$B$3:$LN$1000,107,0),"")+IFERROR(VLOOKUP(A379,'2022-2021'!$B$3:$LN$1000,91,0),""),"")</f>
        <v>2511</v>
      </c>
      <c r="U379" s="10">
        <f>IFERROR(IFERROR(VLOOKUP(A379,'2024-2023'!$B$3:$LN$1000,108,0),"")+IFERROR(VLOOKUP(A379,'2024-2023'!$B$3:$LN$1000,92,0),""),"")</f>
        <v>16360</v>
      </c>
      <c r="V379" s="10">
        <f>IFERROR(IFERROR(VLOOKUP(A379,'2024-2023'!$B$3:$LN$1000,107,0),"")+IFERROR(VLOOKUP(A379,'2024-2023'!$B$3:$LN$1000,91,0),""),"")</f>
        <v>15147</v>
      </c>
      <c r="W379" t="str">
        <f>IFERROR(IFERROR(VLOOKUP(A379,'2020-2019'!$B$3:$LN$4660,93,0),"")+IFERROR(VLOOKUP(A379,'2020-2019'!$B$3:$LN$4660,109,0),""),"")</f>
        <v/>
      </c>
      <c r="X379">
        <f>IFERROR(IFERROR(VLOOKUP(A379,'2022-2021'!$B$3:$LN$4660,94,0),"")+IFERROR(VLOOKUP(A379,'2022-2021'!$B$3:$LN$4660,110,0),""),"")</f>
        <v>0</v>
      </c>
      <c r="Y379">
        <f>IFERROR(IFERROR(VLOOKUP(A379,'2022-2021'!$B$3:$LN$4660,109,0),"")+IFERROR(VLOOKUP(A379,'2022-2021'!$B$3:$LN$4660,93,0),""),"")</f>
        <v>5973</v>
      </c>
      <c r="Z379">
        <f>IFERROR((IFERROR(VLOOKUP(A379,'2024-2023'!$B$3:$LN$4660,110,0),"")+IFERROR(VLOOKUP(A379,'2024-2023'!$B$3:$LN$4660,94,0),"")),"")</f>
        <v>16384</v>
      </c>
      <c r="AA379">
        <f>IFERROR((IFERROR(VLOOKUP(A379,'2024-2023'!$B$3:$LN$4660,93,0),"")+IFERROR(VLOOKUP(A379,'2024-2023'!$B$3:$LN$4660,109,0),"")),"")</f>
        <v>9109</v>
      </c>
      <c r="AB379" t="str">
        <f>IFERROR((IFERROR(VLOOKUP(A379,'2020-2019'!$B$3:$LN$466,'2020-2019'!$CV$1,0),"")),"")</f>
        <v/>
      </c>
      <c r="AC379">
        <f>IFERROR((IFERROR(VLOOKUP(A379,'2022-2021'!$B$3:$LN$4660,100,0),"")),"")</f>
        <v>0</v>
      </c>
      <c r="AD379">
        <f>IFERROR((IFERROR(VLOOKUP(A379,'2022-2021'!$B$3:$LN$4660,99,0),"")),"")</f>
        <v>-3542</v>
      </c>
      <c r="AE379">
        <f>IFERROR((IFERROR(VLOOKUP(A379,'2024-2023'!$B$3:$LN$4660,100,0),"")),"")</f>
        <v>-879</v>
      </c>
      <c r="AF379">
        <f>IFERROR(VLOOKUP(A379,'2024-2023'!$B$3:$LN$4660,99,0),"")</f>
        <v>5297</v>
      </c>
      <c r="AG379" t="str">
        <f>IFERROR((IFERROR(VLOOKUP(A379,'2020-2019'!$B$3:$LN$4660,'2020-2019'!$X$1,0),"")+IFERROR(VLOOKUP(A379,'2020-2019'!$B$3:$LN$4660,'2020-2019'!$AN$1,0),"")),"")</f>
        <v/>
      </c>
      <c r="AH379">
        <f>IFERROR((IFERROR(VLOOKUP(A379,'2022-2021'!$B$3:$LN$4660,24,0),"")+IFERROR(VLOOKUP(A379,'2022-2021'!$B$3:$LN$4660,40,0),"")),"")</f>
        <v>0</v>
      </c>
      <c r="AI379">
        <f>IFERROR((IFERROR(VLOOKUP(A379,'2022-2021'!$B$3:$LN$4660,23,0),"")+IFERROR(VLOOKUP(A379,'2022-2021'!$B$3:$LN$4660,39,0),"")),"")</f>
        <v>0</v>
      </c>
      <c r="AJ379">
        <f>IFERROR((IFERROR(VLOOKUP(A379,'2024-2023'!$B$3:$LN$4660,24,0),"")+IFERROR(VLOOKUP(A379,'2024-2023'!$B$3:$LN$4660,40,0),"")),"")</f>
        <v>0</v>
      </c>
      <c r="AK379">
        <f>IFERROR((IFERROR(VLOOKUP(A379,'2024-2023'!$B$3:$LN$4660,23,0),"")+IFERROR(VLOOKUP(A379,'2024-2023'!$B$3:$LN$4660,39,0),"")),"")</f>
        <v>0</v>
      </c>
      <c r="AL379" t="str">
        <f>IFERROR(VLOOKUP(A379,'2020-2019'!$B$3:$LN$466,'2020-2019'!$AM$1,0),"")</f>
        <v/>
      </c>
      <c r="AM379">
        <f>IFERROR(VLOOKUP(A379,'2022-2021'!$B$3:$LN$4660,38,0),"")</f>
        <v>0</v>
      </c>
      <c r="AN379">
        <f>IFERROR(VLOOKUP(A379,'2022-2021'!$B$3:$LN$4660,37,0),"")</f>
        <v>5539</v>
      </c>
      <c r="AO379">
        <f>IFERROR(VLOOKUP(A379,'2024-2023'!$B$3:$LN$4660,38,0),"")</f>
        <v>15739</v>
      </c>
      <c r="AP379">
        <f>IFERROR(VLOOKUP(A379,'2024-2023'!$B$3:$LN$4660,37,0),"")</f>
        <v>19235</v>
      </c>
      <c r="AQ379" t="str">
        <f>IFERROR((IFERROR(VLOOKUP(A379,'2020-2019'!$B$3:$LN$466,'2020-2019'!$BL$1,0),"")+IFERROR(VLOOKUP(A379,'2020-2019'!$B$3:$LN$466,'2020-2019'!$BV$1,0),"")),"")</f>
        <v/>
      </c>
      <c r="AR379" s="5">
        <f t="shared" si="42"/>
        <v>6.032</v>
      </c>
      <c r="AS379" t="str">
        <f>IFERROR(VLOOKUP(A379,риски!$G$2:$H$642,2,0),"")</f>
        <v>низкий</v>
      </c>
      <c r="AT379" t="str">
        <f>IFERROR(VLOOKUP(A379,Реест!A451:$P$30000,15,0),"")</f>
        <v>ca-stone.ru</v>
      </c>
      <c r="AU379" t="str">
        <f>IFERROR(VLOOKUP(A379,old!$A$3:$AU$2001,47,0),"")</f>
        <v>image291</v>
      </c>
      <c r="AV379" s="3" t="str">
        <f t="shared" si="43"/>
        <v/>
      </c>
      <c r="AW379" t="str">
        <f t="shared" si="37"/>
        <v xml:space="preserve"> ООО «Стоун» зарегистрировано по адресу: 117624, Москва г, вн.тер.г. муниципальный округ Южное Бутово, ул Изюмская, д. 37, к. 2, помещ. XII, ком. 1-2. Генеральным директором является Тырин Никита Александрович. Рост доходов компании за 5 лет: 603,2%. ФССП присвоил низкий уровень риска для данного ПКО.</v>
      </c>
      <c r="AX379" t="s">
        <v>22957</v>
      </c>
      <c r="AY379">
        <f>VLOOKUP(A379,'2024-2023'!$B$2:$NY$583,'2024-2023'!$BH$1,0)</f>
        <v>11048</v>
      </c>
      <c r="AZ379">
        <f>VLOOKUP(A379,'2024-2023'!$B$2:$NY$583,71,0)</f>
        <v>0</v>
      </c>
      <c r="BA379">
        <f>VLOOKUP(A379,'2024-2023'!$B$2:$NY$583,79,0)</f>
        <v>0</v>
      </c>
      <c r="BB379">
        <f t="shared" si="38"/>
        <v>0</v>
      </c>
      <c r="BC379" s="6">
        <f t="shared" si="39"/>
        <v>1.2063999999999999</v>
      </c>
      <c r="BD379" s="6">
        <f t="shared" si="40"/>
        <v>0.34970621245131051</v>
      </c>
      <c r="BE379" t="str">
        <f t="shared" si="41"/>
        <v>Малая фирма</v>
      </c>
    </row>
    <row r="380" spans="1:57">
      <c r="A380" s="10">
        <v>2130233698</v>
      </c>
      <c r="B380">
        <v>234</v>
      </c>
      <c r="C380" t="s">
        <v>3073</v>
      </c>
      <c r="D380">
        <v>2130233698</v>
      </c>
      <c r="E380" t="s">
        <v>14718</v>
      </c>
      <c r="F380" t="s">
        <v>14415</v>
      </c>
      <c r="G380" s="7">
        <v>44781</v>
      </c>
      <c r="H380">
        <v>4</v>
      </c>
      <c r="I380" t="s">
        <v>73</v>
      </c>
      <c r="J380" t="s">
        <v>5333</v>
      </c>
      <c r="K380" t="s">
        <v>5333</v>
      </c>
      <c r="L380" t="s">
        <v>3077</v>
      </c>
      <c r="M380">
        <f>VLOOKUP(D380,УК!$A$1:$B$599,2,0)/1000</f>
        <v>10</v>
      </c>
      <c r="R380" s="10" t="str">
        <f>IFERROR(IFERROR(VLOOKUP(A380,'2020-2019'!$B$3:$LN$466,108,0),"")+IFERROR(VLOOKUP(A380,'2020-2019'!$B$3:$LN$1000,91,0),""),"")</f>
        <v/>
      </c>
      <c r="S380" s="10">
        <f>IFERROR(IFERROR(VLOOKUP(A380,'2022-2021'!$B$3:$LN$1000,108,0),"")+IFERROR(VLOOKUP(A380,'2022-2021'!$B$3:$LN$1000,92,0),""),"")</f>
        <v>0</v>
      </c>
      <c r="T380" s="10">
        <f>IFERROR(IFERROR(VLOOKUP(A380,'2022-2021'!$B$3:$LN$1000,107,0),"")+IFERROR(VLOOKUP(A380,'2022-2021'!$B$3:$LN$1000,91,0),""),"")</f>
        <v>25600</v>
      </c>
      <c r="U380" s="10">
        <f>IFERROR(IFERROR(VLOOKUP(A380,'2024-2023'!$B$3:$LN$1000,108,0),"")+IFERROR(VLOOKUP(A380,'2024-2023'!$B$3:$LN$1000,92,0),""),"")</f>
        <v>5046</v>
      </c>
      <c r="V380" s="10">
        <f>IFERROR(IFERROR(VLOOKUP(A380,'2024-2023'!$B$3:$LN$1000,107,0),"")+IFERROR(VLOOKUP(A380,'2024-2023'!$B$3:$LN$1000,91,0),""),"")</f>
        <v>9870</v>
      </c>
      <c r="W380" t="str">
        <f>IFERROR(IFERROR(VLOOKUP(A380,'2020-2019'!$B$3:$LN$4660,93,0),"")+IFERROR(VLOOKUP(A380,'2020-2019'!$B$3:$LN$4660,109,0),""),"")</f>
        <v/>
      </c>
      <c r="X380">
        <f>IFERROR(IFERROR(VLOOKUP(A380,'2022-2021'!$B$3:$LN$4660,94,0),"")+IFERROR(VLOOKUP(A380,'2022-2021'!$B$3:$LN$4660,110,0),""),"")</f>
        <v>0</v>
      </c>
      <c r="Y380">
        <f>IFERROR(IFERROR(VLOOKUP(A380,'2022-2021'!$B$3:$LN$4660,109,0),"")+IFERROR(VLOOKUP(A380,'2022-2021'!$B$3:$LN$4660,93,0),""),"")</f>
        <v>74</v>
      </c>
      <c r="Z380">
        <f>IFERROR((IFERROR(VLOOKUP(A380,'2024-2023'!$B$3:$LN$4660,110,0),"")+IFERROR(VLOOKUP(A380,'2024-2023'!$B$3:$LN$4660,94,0),"")),"")</f>
        <v>1143</v>
      </c>
      <c r="AA380">
        <f>IFERROR((IFERROR(VLOOKUP(A380,'2024-2023'!$B$3:$LN$4660,93,0),"")+IFERROR(VLOOKUP(A380,'2024-2023'!$B$3:$LN$4660,109,0),"")),"")</f>
        <v>6696</v>
      </c>
      <c r="AB380" t="str">
        <f>IFERROR((IFERROR(VLOOKUP(A380,'2020-2019'!$B$3:$LN$466,'2020-2019'!$CV$1,0),"")),"")</f>
        <v/>
      </c>
      <c r="AC380">
        <f>IFERROR((IFERROR(VLOOKUP(A380,'2022-2021'!$B$3:$LN$4660,100,0),"")),"")</f>
        <v>0</v>
      </c>
      <c r="AD380">
        <f>IFERROR((IFERROR(VLOOKUP(A380,'2022-2021'!$B$3:$LN$4660,99,0),"")),"")</f>
        <v>25421</v>
      </c>
      <c r="AE380">
        <f>IFERROR((IFERROR(VLOOKUP(A380,'2024-2023'!$B$3:$LN$4660,100,0),"")),"")</f>
        <v>3771</v>
      </c>
      <c r="AF380">
        <f>IFERROR(VLOOKUP(A380,'2024-2023'!$B$3:$LN$4660,99,0),"")</f>
        <v>2878</v>
      </c>
      <c r="AG380" t="str">
        <f>IFERROR((IFERROR(VLOOKUP(A380,'2020-2019'!$B$3:$LN$4660,'2020-2019'!$X$1,0),"")+IFERROR(VLOOKUP(A380,'2020-2019'!$B$3:$LN$4660,'2020-2019'!$AN$1,0),"")),"")</f>
        <v/>
      </c>
      <c r="AH380">
        <f>IFERROR((IFERROR(VLOOKUP(A380,'2022-2021'!$B$3:$LN$4660,24,0),"")+IFERROR(VLOOKUP(A380,'2022-2021'!$B$3:$LN$4660,40,0),"")),"")</f>
        <v>0</v>
      </c>
      <c r="AI380">
        <f>IFERROR((IFERROR(VLOOKUP(A380,'2022-2021'!$B$3:$LN$4660,23,0),"")+IFERROR(VLOOKUP(A380,'2022-2021'!$B$3:$LN$4660,39,0),"")),"")</f>
        <v>10379</v>
      </c>
      <c r="AJ380">
        <f>IFERROR((IFERROR(VLOOKUP(A380,'2024-2023'!$B$3:$LN$4660,24,0),"")+IFERROR(VLOOKUP(A380,'2024-2023'!$B$3:$LN$4660,40,0),"")),"")</f>
        <v>10379</v>
      </c>
      <c r="AK380">
        <f>IFERROR((IFERROR(VLOOKUP(A380,'2024-2023'!$B$3:$LN$4660,23,0),"")+IFERROR(VLOOKUP(A380,'2024-2023'!$B$3:$LN$4660,39,0),"")),"")</f>
        <v>11004</v>
      </c>
      <c r="AL380" t="str">
        <f>IFERROR(VLOOKUP(A380,'2020-2019'!$B$3:$LN$466,'2020-2019'!$AM$1,0),"")</f>
        <v/>
      </c>
      <c r="AM380">
        <f>IFERROR(VLOOKUP(A380,'2022-2021'!$B$3:$LN$4660,38,0),"")</f>
        <v>0</v>
      </c>
      <c r="AN380">
        <f>IFERROR(VLOOKUP(A380,'2022-2021'!$B$3:$LN$4660,37,0),"")</f>
        <v>25538</v>
      </c>
      <c r="AO380">
        <f>IFERROR(VLOOKUP(A380,'2024-2023'!$B$3:$LN$4660,38,0),"")</f>
        <v>26194</v>
      </c>
      <c r="AP380">
        <f>IFERROR(VLOOKUP(A380,'2024-2023'!$B$3:$LN$4660,37,0),"")</f>
        <v>27030</v>
      </c>
      <c r="AQ380" t="str">
        <f>IFERROR((IFERROR(VLOOKUP(A380,'2020-2019'!$B$3:$LN$466,'2020-2019'!$BL$1,0),"")+IFERROR(VLOOKUP(A380,'2020-2019'!$B$3:$LN$466,'2020-2019'!$BV$1,0),"")),"")</f>
        <v/>
      </c>
      <c r="AR380" s="5">
        <f t="shared" ref="AR380:AR443" si="44">IFERROR(ROUND(IFERROR(V380/R380,IFERROR(V380/S380,IFERROR(V380/T380,IFERROR(V380/U380,"")))),3),"")</f>
        <v>0.38600000000000001</v>
      </c>
      <c r="AS380" t="str">
        <f>IFERROR(VLOOKUP(A380,риски!$G$2:$H$642,2,0),"")</f>
        <v>низкий</v>
      </c>
      <c r="AT380" t="str">
        <f>IFERROR(VLOOKUP(A380,Реест!A452:$P$30000,15,0),"")</f>
        <v>teamcollect.ru</v>
      </c>
      <c r="AU380" t="str">
        <f>IFERROR(VLOOKUP(A380,old!$A$3:$AU$2001,47,0),"")</f>
        <v>image420</v>
      </c>
      <c r="AV380" s="3">
        <f t="shared" ref="AV380:AV443" si="45">IFERROR(AK380/AG380,IFERROR(AK380/AH380,IFERROR(AK380/AI380,IFERROR(AK380/AJ380,""))))</f>
        <v>1.0602177473745062</v>
      </c>
      <c r="AW380" t="str">
        <f t="shared" si="37"/>
        <v xml:space="preserve"> ООО ПКО «Тайм Коллекшн» зарегистрировано по адресу: 428034, Чувашская Республика - Чувашия, г Чебоксары, ул Университетская, д. 36, помещ. 1. Генеральным директором является Артамонов Роман Васильевич. Рост доходов компании за 5 лет: 38,6%. Рост финансовых активов компании за 5 лет: 106,02%. ФССП присвоил низкий уровень риска для данного ПКО.</v>
      </c>
      <c r="AX380" t="s">
        <v>22943</v>
      </c>
      <c r="AY380">
        <f>VLOOKUP(A380,'2024-2023'!$B$2:$NY$583,'2024-2023'!$BH$1,0)</f>
        <v>36175</v>
      </c>
      <c r="AZ380">
        <f>VLOOKUP(A380,'2024-2023'!$B$2:$NY$583,71,0)</f>
        <v>0</v>
      </c>
      <c r="BA380">
        <f>VLOOKUP(A380,'2024-2023'!$B$2:$NY$583,79,0)</f>
        <v>2799</v>
      </c>
      <c r="BB380">
        <f t="shared" si="38"/>
        <v>7.7373876986869386E-2</v>
      </c>
      <c r="BC380" s="6">
        <f t="shared" si="39"/>
        <v>7.7200000000000005E-2</v>
      </c>
      <c r="BD380" s="6">
        <f t="shared" si="40"/>
        <v>0.29159067882472139</v>
      </c>
      <c r="BE380" t="str">
        <f t="shared" si="41"/>
        <v>Малая фирма</v>
      </c>
    </row>
    <row r="381" spans="1:57">
      <c r="A381" s="10">
        <v>9725016460</v>
      </c>
      <c r="B381">
        <v>168</v>
      </c>
      <c r="C381" t="s">
        <v>14416</v>
      </c>
      <c r="D381">
        <v>9725016460</v>
      </c>
      <c r="E381" t="s">
        <v>14719</v>
      </c>
      <c r="F381" t="s">
        <v>14417</v>
      </c>
      <c r="G381" s="7">
        <v>43665</v>
      </c>
      <c r="H381">
        <v>7</v>
      </c>
      <c r="I381" t="s">
        <v>73</v>
      </c>
      <c r="J381" t="s">
        <v>4915</v>
      </c>
      <c r="K381" t="s">
        <v>4914</v>
      </c>
      <c r="L381" t="s">
        <v>3084</v>
      </c>
      <c r="M381">
        <f>VLOOKUP(D381,УК!$A$1:$B$599,2,0)/1000</f>
        <v>10</v>
      </c>
      <c r="R381" s="10">
        <f>IFERROR(IFERROR(VLOOKUP(A381,'2020-2019'!$B$3:$LN$466,108,0),"")+IFERROR(VLOOKUP(A381,'2020-2019'!$B$3:$LN$1000,91,0),""),"")</f>
        <v>940</v>
      </c>
      <c r="S381" s="10">
        <f>IFERROR(IFERROR(VLOOKUP(A381,'2022-2021'!$B$3:$LN$1000,108,0),"")+IFERROR(VLOOKUP(A381,'2022-2021'!$B$3:$LN$1000,92,0),""),"")</f>
        <v>7401</v>
      </c>
      <c r="T381" s="10">
        <f>IFERROR(IFERROR(VLOOKUP(A381,'2022-2021'!$B$3:$LN$1000,107,0),"")+IFERROR(VLOOKUP(A381,'2022-2021'!$B$3:$LN$1000,91,0),""),"")</f>
        <v>44028</v>
      </c>
      <c r="U381" s="10">
        <f>IFERROR(IFERROR(VLOOKUP(A381,'2024-2023'!$B$3:$LN$1000,108,0),"")+IFERROR(VLOOKUP(A381,'2024-2023'!$B$3:$LN$1000,92,0),""),"")</f>
        <v>56579</v>
      </c>
      <c r="V381" s="10">
        <f>IFERROR(IFERROR(VLOOKUP(A381,'2024-2023'!$B$3:$LN$1000,107,0),"")+IFERROR(VLOOKUP(A381,'2024-2023'!$B$3:$LN$1000,91,0),""),"")</f>
        <v>241565</v>
      </c>
      <c r="W381">
        <f>IFERROR(IFERROR(VLOOKUP(A381,'2020-2019'!$B$3:$LN$4660,93,0),"")+IFERROR(VLOOKUP(A381,'2020-2019'!$B$3:$LN$4660,109,0),""),"")</f>
        <v>257</v>
      </c>
      <c r="X381">
        <f>IFERROR(IFERROR(VLOOKUP(A381,'2022-2021'!$B$3:$LN$4660,94,0),"")+IFERROR(VLOOKUP(A381,'2022-2021'!$B$3:$LN$4660,110,0),""),"")</f>
        <v>1835</v>
      </c>
      <c r="Y381">
        <f>IFERROR(IFERROR(VLOOKUP(A381,'2022-2021'!$B$3:$LN$4660,109,0),"")+IFERROR(VLOOKUP(A381,'2022-2021'!$B$3:$LN$4660,93,0),""),"")</f>
        <v>17942</v>
      </c>
      <c r="Z381">
        <f>IFERROR((IFERROR(VLOOKUP(A381,'2024-2023'!$B$3:$LN$4660,110,0),"")+IFERROR(VLOOKUP(A381,'2024-2023'!$B$3:$LN$4660,94,0),"")),"")</f>
        <v>28400</v>
      </c>
      <c r="AA381">
        <f>IFERROR((IFERROR(VLOOKUP(A381,'2024-2023'!$B$3:$LN$4660,93,0),"")+IFERROR(VLOOKUP(A381,'2024-2023'!$B$3:$LN$4660,109,0),"")),"")</f>
        <v>134074</v>
      </c>
      <c r="AB381">
        <f>IFERROR((IFERROR(VLOOKUP(A381,'2020-2019'!$B$3:$LN$466,'2020-2019'!$CV$1,0),"")),"")</f>
        <v>539</v>
      </c>
      <c r="AC381">
        <f>IFERROR((IFERROR(VLOOKUP(A381,'2022-2021'!$B$3:$LN$4660,100,0),"")),"")</f>
        <v>5197</v>
      </c>
      <c r="AD381">
        <f>IFERROR((IFERROR(VLOOKUP(A381,'2022-2021'!$B$3:$LN$4660,99,0),"")),"")</f>
        <v>24590</v>
      </c>
      <c r="AE381">
        <f>IFERROR((IFERROR(VLOOKUP(A381,'2024-2023'!$B$3:$LN$4660,100,0),"")),"")</f>
        <v>26452</v>
      </c>
      <c r="AF381">
        <f>IFERROR(VLOOKUP(A381,'2024-2023'!$B$3:$LN$4660,99,0),"")</f>
        <v>94039</v>
      </c>
      <c r="AG381">
        <f>IFERROR((IFERROR(VLOOKUP(A381,'2020-2019'!$B$3:$LN$4660,'2020-2019'!$X$1,0),"")+IFERROR(VLOOKUP(A381,'2020-2019'!$B$3:$LN$4660,'2020-2019'!$AN$1,0),"")),"")</f>
        <v>0</v>
      </c>
      <c r="AH381">
        <f>IFERROR((IFERROR(VLOOKUP(A381,'2022-2021'!$B$3:$LN$4660,24,0),"")+IFERROR(VLOOKUP(A381,'2022-2021'!$B$3:$LN$4660,40,0),"")),"")</f>
        <v>0</v>
      </c>
      <c r="AI381">
        <f>IFERROR((IFERROR(VLOOKUP(A381,'2022-2021'!$B$3:$LN$4660,23,0),"")+IFERROR(VLOOKUP(A381,'2022-2021'!$B$3:$LN$4660,39,0),"")),"")</f>
        <v>0</v>
      </c>
      <c r="AJ381">
        <f>IFERROR((IFERROR(VLOOKUP(A381,'2024-2023'!$B$3:$LN$4660,24,0),"")+IFERROR(VLOOKUP(A381,'2024-2023'!$B$3:$LN$4660,40,0),"")),"")</f>
        <v>0</v>
      </c>
      <c r="AK381">
        <f>IFERROR((IFERROR(VLOOKUP(A381,'2024-2023'!$B$3:$LN$4660,23,0),"")+IFERROR(VLOOKUP(A381,'2024-2023'!$B$3:$LN$4660,39,0),"")),"")</f>
        <v>0</v>
      </c>
      <c r="AL381">
        <f>IFERROR(VLOOKUP(A381,'2020-2019'!$B$3:$LN$466,'2020-2019'!$AM$1,0),"")</f>
        <v>30</v>
      </c>
      <c r="AM381">
        <f>IFERROR(VLOOKUP(A381,'2022-2021'!$B$3:$LN$4660,38,0),"")</f>
        <v>756</v>
      </c>
      <c r="AN381">
        <f>IFERROR(VLOOKUP(A381,'2022-2021'!$B$3:$LN$4660,37,0),"")</f>
        <v>7552</v>
      </c>
      <c r="AO381">
        <f>IFERROR(VLOOKUP(A381,'2024-2023'!$B$3:$LN$4660,38,0),"")</f>
        <v>9707</v>
      </c>
      <c r="AP381">
        <f>IFERROR(VLOOKUP(A381,'2024-2023'!$B$3:$LN$4660,37,0),"")</f>
        <v>2382</v>
      </c>
      <c r="AQ381">
        <f>IFERROR((IFERROR(VLOOKUP(A381,'2020-2019'!$B$3:$LN$466,'2020-2019'!$BL$1,0),"")+IFERROR(VLOOKUP(A381,'2020-2019'!$B$3:$LN$466,'2020-2019'!$BV$1,0),"")),"")</f>
        <v>0</v>
      </c>
      <c r="AR381" s="5">
        <f t="shared" si="44"/>
        <v>256.98399999999998</v>
      </c>
      <c r="AS381" t="str">
        <f>IFERROR(VLOOKUP(A381,риски!$G$2:$H$642,2,0),"")</f>
        <v>низкий</v>
      </c>
      <c r="AT381" t="str">
        <f>IFERROR(VLOOKUP(A381,Реест!A453:$P$30000,15,0),"")</f>
        <v>dolgi-omega.ru</v>
      </c>
      <c r="AU381" t="str">
        <f>IFERROR(VLOOKUP(A381,old!$A$3:$AU$2001,47,0),"")</f>
        <v>image422</v>
      </c>
      <c r="AV381" s="3" t="str">
        <f t="shared" si="45"/>
        <v/>
      </c>
      <c r="AW381" t="str">
        <f t="shared" si="37"/>
        <v xml:space="preserve"> ООО «ЮК Омега групп» зарегистрировано по адресу: 105523, Москва г, Щёлковское ш, дом 92, корпус 6, квартира 5. Генеральным директором является Алимов Ильдар Халитович. Рост доходов компании за 5 лет: 25698,4%. ФССП присвоил низкий уровень риска для данного ПКО.</v>
      </c>
      <c r="AX381" t="s">
        <v>22957</v>
      </c>
      <c r="AY381">
        <f>VLOOKUP(A381,'2024-2023'!$B$2:$NY$583,'2024-2023'!$BH$1,0)</f>
        <v>39000</v>
      </c>
      <c r="AZ381">
        <f>VLOOKUP(A381,'2024-2023'!$B$2:$NY$583,71,0)</f>
        <v>0</v>
      </c>
      <c r="BA381">
        <f>VLOOKUP(A381,'2024-2023'!$B$2:$NY$583,79,0)</f>
        <v>0</v>
      </c>
      <c r="BB381">
        <f t="shared" si="38"/>
        <v>0</v>
      </c>
      <c r="BC381" s="6">
        <f t="shared" si="39"/>
        <v>51.396799999999999</v>
      </c>
      <c r="BD381" s="6">
        <f t="shared" si="40"/>
        <v>0.38929066710823174</v>
      </c>
      <c r="BE381" t="str">
        <f t="shared" si="41"/>
        <v>Малая фирма</v>
      </c>
    </row>
    <row r="382" spans="1:57">
      <c r="A382" s="10">
        <v>9715208490</v>
      </c>
      <c r="B382">
        <v>233</v>
      </c>
      <c r="C382" t="s">
        <v>3087</v>
      </c>
      <c r="D382">
        <v>9715208490</v>
      </c>
      <c r="E382" t="s">
        <v>14720</v>
      </c>
      <c r="F382" t="s">
        <v>14418</v>
      </c>
      <c r="G382" s="7">
        <v>42214</v>
      </c>
      <c r="H382">
        <v>11</v>
      </c>
      <c r="I382" t="s">
        <v>73</v>
      </c>
      <c r="J382" t="s">
        <v>5340</v>
      </c>
      <c r="K382" t="s">
        <v>5339</v>
      </c>
      <c r="L382" t="s">
        <v>3091</v>
      </c>
      <c r="M382">
        <f>VLOOKUP(D382,УК!$A$1:$B$599,2,0)/1000</f>
        <v>340</v>
      </c>
      <c r="R382" s="10">
        <f>IFERROR(IFERROR(VLOOKUP(A382,'2020-2019'!$B$3:$LN$466,108,0),"")+IFERROR(VLOOKUP(A382,'2020-2019'!$B$3:$LN$1000,91,0),""),"")</f>
        <v>38722</v>
      </c>
      <c r="S382" s="10">
        <f>IFERROR(IFERROR(VLOOKUP(A382,'2022-2021'!$B$3:$LN$1000,108,0),"")+IFERROR(VLOOKUP(A382,'2022-2021'!$B$3:$LN$1000,92,0),""),"")</f>
        <v>55962</v>
      </c>
      <c r="T382" s="10">
        <f>IFERROR(IFERROR(VLOOKUP(A382,'2022-2021'!$B$3:$LN$1000,107,0),"")+IFERROR(VLOOKUP(A382,'2022-2021'!$B$3:$LN$1000,91,0),""),"")</f>
        <v>30556</v>
      </c>
      <c r="U382" s="10">
        <f>IFERROR(IFERROR(VLOOKUP(A382,'2024-2023'!$B$3:$LN$1000,108,0),"")+IFERROR(VLOOKUP(A382,'2024-2023'!$B$3:$LN$1000,92,0),""),"")</f>
        <v>27818</v>
      </c>
      <c r="V382" s="10">
        <f>IFERROR(IFERROR(VLOOKUP(A382,'2024-2023'!$B$3:$LN$1000,107,0),"")+IFERROR(VLOOKUP(A382,'2024-2023'!$B$3:$LN$1000,91,0),""),"")</f>
        <v>9495</v>
      </c>
      <c r="W382">
        <f>IFERROR(IFERROR(VLOOKUP(A382,'2020-2019'!$B$3:$LN$4660,93,0),"")+IFERROR(VLOOKUP(A382,'2020-2019'!$B$3:$LN$4660,109,0),""),"")</f>
        <v>6127</v>
      </c>
      <c r="X382">
        <f>IFERROR(IFERROR(VLOOKUP(A382,'2022-2021'!$B$3:$LN$4660,94,0),"")+IFERROR(VLOOKUP(A382,'2022-2021'!$B$3:$LN$4660,110,0),""),"")</f>
        <v>55771</v>
      </c>
      <c r="Y382">
        <f>IFERROR(IFERROR(VLOOKUP(A382,'2022-2021'!$B$3:$LN$4660,109,0),"")+IFERROR(VLOOKUP(A382,'2022-2021'!$B$3:$LN$4660,93,0),""),"")</f>
        <v>30482</v>
      </c>
      <c r="Z382">
        <f>IFERROR((IFERROR(VLOOKUP(A382,'2024-2023'!$B$3:$LN$4660,110,0),"")+IFERROR(VLOOKUP(A382,'2024-2023'!$B$3:$LN$4660,94,0),"")),"")</f>
        <v>27736</v>
      </c>
      <c r="AA382">
        <f>IFERROR((IFERROR(VLOOKUP(A382,'2024-2023'!$B$3:$LN$4660,93,0),"")+IFERROR(VLOOKUP(A382,'2024-2023'!$B$3:$LN$4660,109,0),"")),"")</f>
        <v>14667</v>
      </c>
      <c r="AB382">
        <f>IFERROR((IFERROR(VLOOKUP(A382,'2020-2019'!$B$3:$LN$466,'2020-2019'!$CV$1,0),"")),"")</f>
        <v>0</v>
      </c>
      <c r="AC382">
        <f>IFERROR((IFERROR(VLOOKUP(A382,'2022-2021'!$B$3:$LN$4660,100,0),"")),"")</f>
        <v>141</v>
      </c>
      <c r="AD382">
        <f>IFERROR((IFERROR(VLOOKUP(A382,'2022-2021'!$B$3:$LN$4660,99,0),"")),"")</f>
        <v>56</v>
      </c>
      <c r="AE382">
        <f>IFERROR((IFERROR(VLOOKUP(A382,'2024-2023'!$B$3:$LN$4660,100,0),"")),"")</f>
        <v>62</v>
      </c>
      <c r="AF382">
        <f>IFERROR(VLOOKUP(A382,'2024-2023'!$B$3:$LN$4660,99,0),"")</f>
        <v>-5728</v>
      </c>
      <c r="AG382">
        <f>IFERROR((IFERROR(VLOOKUP(A382,'2020-2019'!$B$3:$LN$4660,'2020-2019'!$X$1,0),"")+IFERROR(VLOOKUP(A382,'2020-2019'!$B$3:$LN$4660,'2020-2019'!$AN$1,0),"")),"")</f>
        <v>0</v>
      </c>
      <c r="AH382">
        <f>IFERROR((IFERROR(VLOOKUP(A382,'2022-2021'!$B$3:$LN$4660,24,0),"")+IFERROR(VLOOKUP(A382,'2022-2021'!$B$3:$LN$4660,40,0),"")),"")</f>
        <v>0</v>
      </c>
      <c r="AI382">
        <f>IFERROR((IFERROR(VLOOKUP(A382,'2022-2021'!$B$3:$LN$4660,23,0),"")+IFERROR(VLOOKUP(A382,'2022-2021'!$B$3:$LN$4660,39,0),"")),"")</f>
        <v>0</v>
      </c>
      <c r="AJ382">
        <f>IFERROR((IFERROR(VLOOKUP(A382,'2024-2023'!$B$3:$LN$4660,24,0),"")+IFERROR(VLOOKUP(A382,'2024-2023'!$B$3:$LN$4660,40,0),"")),"")</f>
        <v>4807</v>
      </c>
      <c r="AK382">
        <f>IFERROR((IFERROR(VLOOKUP(A382,'2024-2023'!$B$3:$LN$4660,23,0),"")+IFERROR(VLOOKUP(A382,'2024-2023'!$B$3:$LN$4660,39,0),"")),"")</f>
        <v>4807</v>
      </c>
      <c r="AL382">
        <f>IFERROR(VLOOKUP(A382,'2020-2019'!$B$3:$LN$466,'2020-2019'!$AM$1,0),"")</f>
        <v>1054652</v>
      </c>
      <c r="AM382">
        <f>IFERROR(VLOOKUP(A382,'2022-2021'!$B$3:$LN$4660,38,0),"")</f>
        <v>683322</v>
      </c>
      <c r="AN382">
        <f>IFERROR(VLOOKUP(A382,'2022-2021'!$B$3:$LN$4660,37,0),"")</f>
        <v>681298</v>
      </c>
      <c r="AO382">
        <f>IFERROR(VLOOKUP(A382,'2024-2023'!$B$3:$LN$4660,38,0),"")</f>
        <v>665209</v>
      </c>
      <c r="AP382">
        <f>IFERROR(VLOOKUP(A382,'2024-2023'!$B$3:$LN$4660,37,0),"")</f>
        <v>655004</v>
      </c>
      <c r="AQ382">
        <f>IFERROR((IFERROR(VLOOKUP(A382,'2020-2019'!$B$3:$LN$466,'2020-2019'!$BL$1,0),"")+IFERROR(VLOOKUP(A382,'2020-2019'!$B$3:$LN$466,'2020-2019'!$BV$1,0),"")),"")</f>
        <v>0</v>
      </c>
      <c r="AR382" s="5">
        <f t="shared" si="44"/>
        <v>0.245</v>
      </c>
      <c r="AS382" t="str">
        <f>IFERROR(VLOOKUP(A382,риски!$G$2:$H$642,2,0),"")</f>
        <v>низкий</v>
      </c>
      <c r="AT382" t="str">
        <f>IFERROR(VLOOKUP(A382,Реест!A454:$P$30000,15,0),"")</f>
        <v>prom-torg.info</v>
      </c>
      <c r="AU382" t="str">
        <f>IFERROR(VLOOKUP(A382,old!$A$3:$AU$2001,47,0),"")</f>
        <v>image423</v>
      </c>
      <c r="AV382" s="3">
        <f t="shared" si="45"/>
        <v>1</v>
      </c>
      <c r="AW382" t="str">
        <f t="shared" si="37"/>
        <v xml:space="preserve"> ООО «ПРОМ-ТОРГ» зарегистрировано по адресу: 117246, Москва г, Научный проезд, дом № 17, этаж 14, помещение 34А. Генеральным директором является Жосан Андрей Юрьевич. Рост доходов компании за 5 лет: 24,5%. Рост финансовых активов компании за 5 лет: 100%. ФССП присвоил низкий уровень риска для данного ПКО.</v>
      </c>
      <c r="AX382" t="s">
        <v>22957</v>
      </c>
      <c r="AY382">
        <f>VLOOKUP(A382,'2024-2023'!$B$2:$NY$583,'2024-2023'!$BH$1,0)</f>
        <v>-5069</v>
      </c>
      <c r="AZ382">
        <f>VLOOKUP(A382,'2024-2023'!$B$2:$NY$583,71,0)</f>
        <v>0</v>
      </c>
      <c r="BA382">
        <f>VLOOKUP(A382,'2024-2023'!$B$2:$NY$583,79,0)</f>
        <v>0</v>
      </c>
      <c r="BB382">
        <f t="shared" si="38"/>
        <v>0</v>
      </c>
      <c r="BC382" s="6">
        <f t="shared" si="39"/>
        <v>4.9000000000000002E-2</v>
      </c>
      <c r="BD382" s="6">
        <f t="shared" si="40"/>
        <v>-0.60326487625065828</v>
      </c>
      <c r="BE382" t="str">
        <f t="shared" si="41"/>
        <v>Малая фирма</v>
      </c>
    </row>
    <row r="383" spans="1:57">
      <c r="A383" s="10">
        <v>6316276246</v>
      </c>
      <c r="B383">
        <v>97</v>
      </c>
      <c r="C383" t="s">
        <v>14419</v>
      </c>
      <c r="D383">
        <v>6316276246</v>
      </c>
      <c r="E383" t="s">
        <v>14721</v>
      </c>
      <c r="F383" t="s">
        <v>14420</v>
      </c>
      <c r="G383" s="7">
        <v>44571</v>
      </c>
      <c r="H383">
        <v>4</v>
      </c>
      <c r="I383" t="s">
        <v>73</v>
      </c>
      <c r="J383" t="s">
        <v>4934</v>
      </c>
      <c r="K383" t="s">
        <v>4933</v>
      </c>
      <c r="L383" t="s">
        <v>3097</v>
      </c>
      <c r="M383">
        <f>VLOOKUP(D383,УК!$A$1:$B$599,2,0)/1000</f>
        <v>10</v>
      </c>
      <c r="R383" s="10" t="str">
        <f>IFERROR(IFERROR(VLOOKUP(A383,'2020-2019'!$B$3:$LN$466,108,0),"")+IFERROR(VLOOKUP(A383,'2020-2019'!$B$3:$LN$1000,91,0),""),"")</f>
        <v/>
      </c>
      <c r="S383" s="10">
        <f>IFERROR(IFERROR(VLOOKUP(A383,'2022-2021'!$B$3:$LN$1000,108,0),"")+IFERROR(VLOOKUP(A383,'2022-2021'!$B$3:$LN$1000,92,0),""),"")</f>
        <v>0</v>
      </c>
      <c r="T383" s="10">
        <f>IFERROR(IFERROR(VLOOKUP(A383,'2022-2021'!$B$3:$LN$1000,107,0),"")+IFERROR(VLOOKUP(A383,'2022-2021'!$B$3:$LN$1000,91,0),""),"")</f>
        <v>0</v>
      </c>
      <c r="U383" s="10">
        <f>IFERROR(IFERROR(VLOOKUP(A383,'2024-2023'!$B$3:$LN$1000,108,0),"")+IFERROR(VLOOKUP(A383,'2024-2023'!$B$3:$LN$1000,92,0),""),"")</f>
        <v>162020</v>
      </c>
      <c r="V383" s="10">
        <f>IFERROR(IFERROR(VLOOKUP(A383,'2024-2023'!$B$3:$LN$1000,107,0),"")+IFERROR(VLOOKUP(A383,'2024-2023'!$B$3:$LN$1000,91,0),""),"")</f>
        <v>203377</v>
      </c>
      <c r="W383" t="str">
        <f>IFERROR(IFERROR(VLOOKUP(A383,'2020-2019'!$B$3:$LN$4660,93,0),"")+IFERROR(VLOOKUP(A383,'2020-2019'!$B$3:$LN$4660,109,0),""),"")</f>
        <v/>
      </c>
      <c r="X383">
        <f>IFERROR(IFERROR(VLOOKUP(A383,'2022-2021'!$B$3:$LN$4660,94,0),"")+IFERROR(VLOOKUP(A383,'2022-2021'!$B$3:$LN$4660,110,0),""),"")</f>
        <v>0</v>
      </c>
      <c r="Y383">
        <f>IFERROR(IFERROR(VLOOKUP(A383,'2022-2021'!$B$3:$LN$4660,109,0),"")+IFERROR(VLOOKUP(A383,'2022-2021'!$B$3:$LN$4660,93,0),""),"")</f>
        <v>312</v>
      </c>
      <c r="Z383">
        <f>IFERROR((IFERROR(VLOOKUP(A383,'2024-2023'!$B$3:$LN$4660,110,0),"")+IFERROR(VLOOKUP(A383,'2024-2023'!$B$3:$LN$4660,94,0),"")),"")</f>
        <v>21104</v>
      </c>
      <c r="AA383">
        <f>IFERROR((IFERROR(VLOOKUP(A383,'2024-2023'!$B$3:$LN$4660,93,0),"")+IFERROR(VLOOKUP(A383,'2024-2023'!$B$3:$LN$4660,109,0),"")),"")</f>
        <v>228047</v>
      </c>
      <c r="AB383" t="str">
        <f>IFERROR((IFERROR(VLOOKUP(A383,'2020-2019'!$B$3:$LN$466,'2020-2019'!$CV$1,0),"")),"")</f>
        <v/>
      </c>
      <c r="AC383">
        <f>IFERROR((IFERROR(VLOOKUP(A383,'2022-2021'!$B$3:$LN$4660,100,0),"")),"")</f>
        <v>0</v>
      </c>
      <c r="AD383">
        <f>IFERROR((IFERROR(VLOOKUP(A383,'2022-2021'!$B$3:$LN$4660,99,0),"")),"")</f>
        <v>-312</v>
      </c>
      <c r="AE383">
        <f>IFERROR((IFERROR(VLOOKUP(A383,'2024-2023'!$B$3:$LN$4660,100,0),"")),"")</f>
        <v>99029</v>
      </c>
      <c r="AF383">
        <f>IFERROR(VLOOKUP(A383,'2024-2023'!$B$3:$LN$4660,99,0),"")</f>
        <v>-76393</v>
      </c>
      <c r="AG383" t="str">
        <f>IFERROR((IFERROR(VLOOKUP(A383,'2020-2019'!$B$3:$LN$4660,'2020-2019'!$X$1,0),"")+IFERROR(VLOOKUP(A383,'2020-2019'!$B$3:$LN$4660,'2020-2019'!$AN$1,0),"")),"")</f>
        <v/>
      </c>
      <c r="AH383">
        <f>IFERROR((IFERROR(VLOOKUP(A383,'2022-2021'!$B$3:$LN$4660,24,0),"")+IFERROR(VLOOKUP(A383,'2022-2021'!$B$3:$LN$4660,40,0),"")),"")</f>
        <v>0</v>
      </c>
      <c r="AI383">
        <f>IFERROR((IFERROR(VLOOKUP(A383,'2022-2021'!$B$3:$LN$4660,23,0),"")+IFERROR(VLOOKUP(A383,'2022-2021'!$B$3:$LN$4660,39,0),"")),"")</f>
        <v>0</v>
      </c>
      <c r="AJ383">
        <f>IFERROR((IFERROR(VLOOKUP(A383,'2024-2023'!$B$3:$LN$4660,24,0),"")+IFERROR(VLOOKUP(A383,'2024-2023'!$B$3:$LN$4660,40,0),"")),"")</f>
        <v>403308</v>
      </c>
      <c r="AK383">
        <f>IFERROR((IFERROR(VLOOKUP(A383,'2024-2023'!$B$3:$LN$4660,23,0),"")+IFERROR(VLOOKUP(A383,'2024-2023'!$B$3:$LN$4660,39,0),"")),"")</f>
        <v>12473</v>
      </c>
      <c r="AL383" t="str">
        <f>IFERROR(VLOOKUP(A383,'2020-2019'!$B$3:$LN$466,'2020-2019'!$AM$1,0),"")</f>
        <v/>
      </c>
      <c r="AM383">
        <f>IFERROR(VLOOKUP(A383,'2022-2021'!$B$3:$LN$4660,38,0),"")</f>
        <v>0</v>
      </c>
      <c r="AN383">
        <f>IFERROR(VLOOKUP(A383,'2022-2021'!$B$3:$LN$4660,37,0),"")</f>
        <v>0</v>
      </c>
      <c r="AO383">
        <f>IFERROR(VLOOKUP(A383,'2024-2023'!$B$3:$LN$4660,38,0),"")</f>
        <v>4683</v>
      </c>
      <c r="AP383">
        <f>IFERROR(VLOOKUP(A383,'2024-2023'!$B$3:$LN$4660,37,0),"")</f>
        <v>23982</v>
      </c>
      <c r="AQ383" t="str">
        <f>IFERROR((IFERROR(VLOOKUP(A383,'2020-2019'!$B$3:$LN$466,'2020-2019'!$BL$1,0),"")+IFERROR(VLOOKUP(A383,'2020-2019'!$B$3:$LN$466,'2020-2019'!$BV$1,0),"")),"")</f>
        <v/>
      </c>
      <c r="AR383" s="5">
        <f t="shared" si="44"/>
        <v>1.2549999999999999</v>
      </c>
      <c r="AS383" t="str">
        <f>IFERROR(VLOOKUP(A383,риски!$G$2:$H$642,2,0),"")</f>
        <v>значительный</v>
      </c>
      <c r="AT383" t="str">
        <f>IFERROR(VLOOKUP(A383,Реест!A455:$P$30000,15,0),"")</f>
        <v>ustiva.ru</v>
      </c>
      <c r="AU383" t="str">
        <f>IFERROR(VLOOKUP(A383,old!$A$3:$AU$2001,47,0),"")</f>
        <v>image424</v>
      </c>
      <c r="AV383" s="3">
        <f t="shared" si="45"/>
        <v>3.0926735894155337E-2</v>
      </c>
      <c r="AW383" t="str">
        <f t="shared" si="37"/>
        <v xml:space="preserve"> ООО ПКО «Юстива» зарегистрировано по адресу: 443086, Самарская область, г.о. Самара, вн.р-н Октябрьский, г Самара, ул Ерошевского, дом 3, офис 12. Генеральным директором является Столярова Дарья Владимировна. Рост доходов компании за 5 лет: 125,5%. Рост финансовых активов компании за 5 лет: 3,09%. ФССП присвоил значительный уровень риска для данного ПКО.</v>
      </c>
      <c r="AX383" t="s">
        <v>22913</v>
      </c>
      <c r="AY383">
        <f>VLOOKUP(A383,'2024-2023'!$B$2:$NY$583,'2024-2023'!$BH$1,0)</f>
        <v>32637</v>
      </c>
      <c r="AZ383">
        <f>VLOOKUP(A383,'2024-2023'!$B$2:$NY$583,71,0)</f>
        <v>0</v>
      </c>
      <c r="BA383">
        <f>VLOOKUP(A383,'2024-2023'!$B$2:$NY$583,79,0)</f>
        <v>4783</v>
      </c>
      <c r="BB383">
        <f t="shared" si="38"/>
        <v>0.14655145999938721</v>
      </c>
      <c r="BC383" s="6">
        <f t="shared" si="39"/>
        <v>0.251</v>
      </c>
      <c r="BD383" s="6">
        <f t="shared" si="40"/>
        <v>-0.37562261219311921</v>
      </c>
      <c r="BE383" t="str">
        <f t="shared" si="41"/>
        <v>Малая фирма</v>
      </c>
    </row>
    <row r="384" spans="1:57">
      <c r="A384" s="10">
        <v>1656113306</v>
      </c>
      <c r="B384">
        <v>175</v>
      </c>
      <c r="C384" t="s">
        <v>3100</v>
      </c>
      <c r="D384">
        <v>1656113306</v>
      </c>
      <c r="E384" t="s">
        <v>14722</v>
      </c>
      <c r="F384" t="s">
        <v>14421</v>
      </c>
      <c r="G384" s="7">
        <v>43900</v>
      </c>
      <c r="H384">
        <v>6</v>
      </c>
      <c r="I384" t="s">
        <v>73</v>
      </c>
      <c r="J384" t="s">
        <v>5105</v>
      </c>
      <c r="K384" t="s">
        <v>5104</v>
      </c>
      <c r="L384" t="s">
        <v>9034</v>
      </c>
      <c r="M384">
        <f>VLOOKUP(D384,УК!$A$1:$B$599,2,0)/1000</f>
        <v>10</v>
      </c>
      <c r="R384" s="10">
        <f>IFERROR(IFERROR(VLOOKUP(A384,'2020-2019'!$B$3:$LN$466,108,0),"")+IFERROR(VLOOKUP(A384,'2020-2019'!$B$3:$LN$1000,91,0),""),"")</f>
        <v>150</v>
      </c>
      <c r="S384" s="10">
        <f>IFERROR(IFERROR(VLOOKUP(A384,'2022-2021'!$B$3:$LN$1000,108,0),"")+IFERROR(VLOOKUP(A384,'2022-2021'!$B$3:$LN$1000,92,0),""),"")</f>
        <v>0</v>
      </c>
      <c r="T384" s="10">
        <f>IFERROR(IFERROR(VLOOKUP(A384,'2022-2021'!$B$3:$LN$1000,107,0),"")+IFERROR(VLOOKUP(A384,'2022-2021'!$B$3:$LN$1000,91,0),""),"")</f>
        <v>35100</v>
      </c>
      <c r="U384" s="10">
        <f>IFERROR(IFERROR(VLOOKUP(A384,'2024-2023'!$B$3:$LN$1000,108,0),"")+IFERROR(VLOOKUP(A384,'2024-2023'!$B$3:$LN$1000,92,0),""),"")</f>
        <v>51826</v>
      </c>
      <c r="V384" s="10">
        <f>IFERROR(IFERROR(VLOOKUP(A384,'2024-2023'!$B$3:$LN$1000,107,0),"")+IFERROR(VLOOKUP(A384,'2024-2023'!$B$3:$LN$1000,91,0),""),"")</f>
        <v>50248</v>
      </c>
      <c r="W384">
        <f>IFERROR(IFERROR(VLOOKUP(A384,'2020-2019'!$B$3:$LN$4660,93,0),"")+IFERROR(VLOOKUP(A384,'2020-2019'!$B$3:$LN$4660,109,0),""),"")</f>
        <v>8</v>
      </c>
      <c r="X384">
        <f>IFERROR(IFERROR(VLOOKUP(A384,'2022-2021'!$B$3:$LN$4660,94,0),"")+IFERROR(VLOOKUP(A384,'2022-2021'!$B$3:$LN$4660,110,0),""),"")</f>
        <v>0</v>
      </c>
      <c r="Y384">
        <f>IFERROR(IFERROR(VLOOKUP(A384,'2022-2021'!$B$3:$LN$4660,109,0),"")+IFERROR(VLOOKUP(A384,'2022-2021'!$B$3:$LN$4660,93,0),""),"")</f>
        <v>21142</v>
      </c>
      <c r="Z384">
        <f>IFERROR((IFERROR(VLOOKUP(A384,'2024-2023'!$B$3:$LN$4660,110,0),"")+IFERROR(VLOOKUP(A384,'2024-2023'!$B$3:$LN$4660,94,0),"")),"")</f>
        <v>30964</v>
      </c>
      <c r="AA384">
        <f>IFERROR((IFERROR(VLOOKUP(A384,'2024-2023'!$B$3:$LN$4660,93,0),"")+IFERROR(VLOOKUP(A384,'2024-2023'!$B$3:$LN$4660,109,0),"")),"")</f>
        <v>40012</v>
      </c>
      <c r="AB384">
        <f>IFERROR((IFERROR(VLOOKUP(A384,'2020-2019'!$B$3:$LN$466,'2020-2019'!$CV$1,0),"")),"")</f>
        <v>0</v>
      </c>
      <c r="AC384">
        <f>IFERROR((IFERROR(VLOOKUP(A384,'2022-2021'!$B$3:$LN$4660,100,0),"")),"")</f>
        <v>0</v>
      </c>
      <c r="AD384">
        <f>IFERROR((IFERROR(VLOOKUP(A384,'2022-2021'!$B$3:$LN$4660,99,0),"")),"")</f>
        <v>9998</v>
      </c>
      <c r="AE384">
        <f>IFERROR((IFERROR(VLOOKUP(A384,'2024-2023'!$B$3:$LN$4660,100,0),"")),"")</f>
        <v>10170</v>
      </c>
      <c r="AF384">
        <f>IFERROR(VLOOKUP(A384,'2024-2023'!$B$3:$LN$4660,99,0),"")</f>
        <v>1853</v>
      </c>
      <c r="AG384">
        <f>IFERROR((IFERROR(VLOOKUP(A384,'2020-2019'!$B$3:$LN$4660,'2020-2019'!$X$1,0),"")+IFERROR(VLOOKUP(A384,'2020-2019'!$B$3:$LN$4660,'2020-2019'!$AN$1,0),"")),"")</f>
        <v>0</v>
      </c>
      <c r="AH384">
        <f>IFERROR((IFERROR(VLOOKUP(A384,'2022-2021'!$B$3:$LN$4660,24,0),"")+IFERROR(VLOOKUP(A384,'2022-2021'!$B$3:$LN$4660,40,0),"")),"")</f>
        <v>0</v>
      </c>
      <c r="AI384">
        <f>IFERROR((IFERROR(VLOOKUP(A384,'2022-2021'!$B$3:$LN$4660,23,0),"")+IFERROR(VLOOKUP(A384,'2022-2021'!$B$3:$LN$4660,39,0),"")),"")</f>
        <v>0</v>
      </c>
      <c r="AJ384">
        <f>IFERROR((IFERROR(VLOOKUP(A384,'2024-2023'!$B$3:$LN$4660,24,0),"")+IFERROR(VLOOKUP(A384,'2024-2023'!$B$3:$LN$4660,40,0),"")),"")</f>
        <v>0</v>
      </c>
      <c r="AK384">
        <f>IFERROR((IFERROR(VLOOKUP(A384,'2024-2023'!$B$3:$LN$4660,23,0),"")+IFERROR(VLOOKUP(A384,'2024-2023'!$B$3:$LN$4660,39,0),"")),"")</f>
        <v>478</v>
      </c>
      <c r="AL384">
        <f>IFERROR(VLOOKUP(A384,'2020-2019'!$B$3:$LN$466,'2020-2019'!$AM$1,0),"")</f>
        <v>0</v>
      </c>
      <c r="AM384">
        <f>IFERROR(VLOOKUP(A384,'2022-2021'!$B$3:$LN$4660,38,0),"")</f>
        <v>0</v>
      </c>
      <c r="AN384">
        <f>IFERROR(VLOOKUP(A384,'2022-2021'!$B$3:$LN$4660,37,0),"")</f>
        <v>13049</v>
      </c>
      <c r="AO384">
        <f>IFERROR(VLOOKUP(A384,'2024-2023'!$B$3:$LN$4660,38,0),"")</f>
        <v>21476</v>
      </c>
      <c r="AP384">
        <f>IFERROR(VLOOKUP(A384,'2024-2023'!$B$3:$LN$4660,37,0),"")</f>
        <v>23174</v>
      </c>
      <c r="AQ384">
        <f>IFERROR((IFERROR(VLOOKUP(A384,'2020-2019'!$B$3:$LN$466,'2020-2019'!$BL$1,0),"")+IFERROR(VLOOKUP(A384,'2020-2019'!$B$3:$LN$466,'2020-2019'!$BV$1,0),"")),"")</f>
        <v>0</v>
      </c>
      <c r="AR384" s="5">
        <f t="shared" si="44"/>
        <v>334.98700000000002</v>
      </c>
      <c r="AS384" t="str">
        <f>IFERROR(VLOOKUP(A384,риски!$G$2:$H$642,2,0),"")</f>
        <v>низкий</v>
      </c>
      <c r="AT384" t="str">
        <f>IFERROR(VLOOKUP(A384,Реест!A456:$P$30000,15,0),"")</f>
        <v>redmark.pro</v>
      </c>
      <c r="AU384" t="str">
        <f>IFERROR(VLOOKUP(A384,old!$A$3:$AU$2001,47,0),"")</f>
        <v>image425</v>
      </c>
      <c r="AV384" s="3" t="str">
        <f t="shared" si="45"/>
        <v/>
      </c>
      <c r="AW384" t="str">
        <f t="shared" si="37"/>
        <v xml:space="preserve"> ООО ПКО «МАРК» зарегистрировано по адресу: 630099, Новосибирская обл, г Новосибирск, ул Орджоникидзе, 47, 106. Генеральным директором является Фахрутдинов Айрат Мансурович. Рост доходов компании за 5 лет: 33498,7%. ФССП присвоил низкий уровень риска для данного ПКО.</v>
      </c>
      <c r="AX384" t="s">
        <v>22942</v>
      </c>
      <c r="AY384">
        <f>VLOOKUP(A384,'2024-2023'!$B$2:$NY$583,'2024-2023'!$BH$1,0)</f>
        <v>22025</v>
      </c>
      <c r="AZ384">
        <f>VLOOKUP(A384,'2024-2023'!$B$2:$NY$583,71,0)</f>
        <v>0</v>
      </c>
      <c r="BA384">
        <f>VLOOKUP(A384,'2024-2023'!$B$2:$NY$583,79,0)</f>
        <v>5138</v>
      </c>
      <c r="BB384">
        <f t="shared" si="38"/>
        <v>0.23328036322360954</v>
      </c>
      <c r="BC384" s="6">
        <f t="shared" si="39"/>
        <v>66.997399999999999</v>
      </c>
      <c r="BD384" s="6">
        <f t="shared" si="40"/>
        <v>3.6877089635408374E-2</v>
      </c>
      <c r="BE384" t="str">
        <f t="shared" si="41"/>
        <v>Малая фирма</v>
      </c>
    </row>
    <row r="385" spans="1:57">
      <c r="A385" s="10">
        <v>5405074715</v>
      </c>
      <c r="B385">
        <v>426</v>
      </c>
      <c r="C385" t="s">
        <v>3107</v>
      </c>
      <c r="D385">
        <v>5405074715</v>
      </c>
      <c r="E385" t="s">
        <v>14723</v>
      </c>
      <c r="F385" t="s">
        <v>14422</v>
      </c>
      <c r="G385" s="7">
        <v>44742</v>
      </c>
      <c r="H385">
        <v>4</v>
      </c>
      <c r="I385" t="s">
        <v>73</v>
      </c>
      <c r="J385" t="s">
        <v>5055</v>
      </c>
      <c r="K385" t="s">
        <v>5055</v>
      </c>
      <c r="L385" t="s">
        <v>3111</v>
      </c>
      <c r="M385">
        <f>VLOOKUP(D385,УК!$A$1:$B$599,2,0)/1000</f>
        <v>10</v>
      </c>
      <c r="R385" s="10" t="str">
        <f>IFERROR(IFERROR(VLOOKUP(A385,'2020-2019'!$B$3:$LN$466,108,0),"")+IFERROR(VLOOKUP(A385,'2020-2019'!$B$3:$LN$1000,91,0),""),"")</f>
        <v/>
      </c>
      <c r="S385" s="10">
        <f>IFERROR(IFERROR(VLOOKUP(A385,'2022-2021'!$B$3:$LN$1000,108,0),"")+IFERROR(VLOOKUP(A385,'2022-2021'!$B$3:$LN$1000,92,0),""),"")</f>
        <v>0</v>
      </c>
      <c r="T385" s="10">
        <f>IFERROR(IFERROR(VLOOKUP(A385,'2022-2021'!$B$3:$LN$1000,107,0),"")+IFERROR(VLOOKUP(A385,'2022-2021'!$B$3:$LN$1000,91,0),""),"")</f>
        <v>639</v>
      </c>
      <c r="U385" s="10">
        <f>IFERROR(IFERROR(VLOOKUP(A385,'2024-2023'!$B$3:$LN$1000,108,0),"")+IFERROR(VLOOKUP(A385,'2024-2023'!$B$3:$LN$1000,92,0),""),"")</f>
        <v>10233</v>
      </c>
      <c r="V385" s="10">
        <f>IFERROR(IFERROR(VLOOKUP(A385,'2024-2023'!$B$3:$LN$1000,107,0),"")+IFERROR(VLOOKUP(A385,'2024-2023'!$B$3:$LN$1000,91,0),""),"")</f>
        <v>81789</v>
      </c>
      <c r="W385" t="str">
        <f>IFERROR(IFERROR(VLOOKUP(A385,'2020-2019'!$B$3:$LN$4660,93,0),"")+IFERROR(VLOOKUP(A385,'2020-2019'!$B$3:$LN$4660,109,0),""),"")</f>
        <v/>
      </c>
      <c r="X385">
        <f>IFERROR(IFERROR(VLOOKUP(A385,'2022-2021'!$B$3:$LN$4660,94,0),"")+IFERROR(VLOOKUP(A385,'2022-2021'!$B$3:$LN$4660,110,0),""),"")</f>
        <v>0</v>
      </c>
      <c r="Y385">
        <f>IFERROR(IFERROR(VLOOKUP(A385,'2022-2021'!$B$3:$LN$4660,109,0),"")+IFERROR(VLOOKUP(A385,'2022-2021'!$B$3:$LN$4660,93,0),""),"")</f>
        <v>507</v>
      </c>
      <c r="Z385">
        <f>IFERROR((IFERROR(VLOOKUP(A385,'2024-2023'!$B$3:$LN$4660,110,0),"")+IFERROR(VLOOKUP(A385,'2024-2023'!$B$3:$LN$4660,94,0),"")),"")</f>
        <v>6282</v>
      </c>
      <c r="AA385">
        <f>IFERROR((IFERROR(VLOOKUP(A385,'2024-2023'!$B$3:$LN$4660,93,0),"")+IFERROR(VLOOKUP(A385,'2024-2023'!$B$3:$LN$4660,109,0),"")),"")</f>
        <v>84936</v>
      </c>
      <c r="AB385" t="str">
        <f>IFERROR((IFERROR(VLOOKUP(A385,'2020-2019'!$B$3:$LN$466,'2020-2019'!$CV$1,0),"")),"")</f>
        <v/>
      </c>
      <c r="AC385">
        <f>IFERROR((IFERROR(VLOOKUP(A385,'2022-2021'!$B$3:$LN$4660,100,0),"")),"")</f>
        <v>0</v>
      </c>
      <c r="AD385">
        <f>IFERROR((IFERROR(VLOOKUP(A385,'2022-2021'!$B$3:$LN$4660,99,0),"")),"")</f>
        <v>98</v>
      </c>
      <c r="AE385">
        <f>IFERROR((IFERROR(VLOOKUP(A385,'2024-2023'!$B$3:$LN$4660,100,0),"")),"")</f>
        <v>3860</v>
      </c>
      <c r="AF385">
        <f>IFERROR(VLOOKUP(A385,'2024-2023'!$B$3:$LN$4660,99,0),"")</f>
        <v>-4938</v>
      </c>
      <c r="AG385" t="str">
        <f>IFERROR((IFERROR(VLOOKUP(A385,'2020-2019'!$B$3:$LN$4660,'2020-2019'!$X$1,0),"")+IFERROR(VLOOKUP(A385,'2020-2019'!$B$3:$LN$4660,'2020-2019'!$AN$1,0),"")),"")</f>
        <v/>
      </c>
      <c r="AH385">
        <f>IFERROR((IFERROR(VLOOKUP(A385,'2022-2021'!$B$3:$LN$4660,24,0),"")+IFERROR(VLOOKUP(A385,'2022-2021'!$B$3:$LN$4660,40,0),"")),"")</f>
        <v>0</v>
      </c>
      <c r="AI385">
        <f>IFERROR((IFERROR(VLOOKUP(A385,'2022-2021'!$B$3:$LN$4660,23,0),"")+IFERROR(VLOOKUP(A385,'2022-2021'!$B$3:$LN$4660,39,0),"")),"")</f>
        <v>0</v>
      </c>
      <c r="AJ385">
        <f>IFERROR((IFERROR(VLOOKUP(A385,'2024-2023'!$B$3:$LN$4660,24,0),"")+IFERROR(VLOOKUP(A385,'2024-2023'!$B$3:$LN$4660,40,0),"")),"")</f>
        <v>0</v>
      </c>
      <c r="AK385">
        <f>IFERROR((IFERROR(VLOOKUP(A385,'2024-2023'!$B$3:$LN$4660,23,0),"")+IFERROR(VLOOKUP(A385,'2024-2023'!$B$3:$LN$4660,39,0),"")),"")</f>
        <v>0</v>
      </c>
      <c r="AL385" t="str">
        <f>IFERROR(VLOOKUP(A385,'2020-2019'!$B$3:$LN$466,'2020-2019'!$AM$1,0),"")</f>
        <v/>
      </c>
      <c r="AM385">
        <f>IFERROR(VLOOKUP(A385,'2022-2021'!$B$3:$LN$4660,38,0),"")</f>
        <v>0</v>
      </c>
      <c r="AN385">
        <f>IFERROR(VLOOKUP(A385,'2022-2021'!$B$3:$LN$4660,37,0),"")</f>
        <v>11093</v>
      </c>
      <c r="AO385">
        <f>IFERROR(VLOOKUP(A385,'2024-2023'!$B$3:$LN$4660,38,0),"")</f>
        <v>23161</v>
      </c>
      <c r="AP385">
        <f>IFERROR(VLOOKUP(A385,'2024-2023'!$B$3:$LN$4660,37,0),"")</f>
        <v>11387</v>
      </c>
      <c r="AQ385" t="str">
        <f>IFERROR((IFERROR(VLOOKUP(A385,'2020-2019'!$B$3:$LN$466,'2020-2019'!$BL$1,0),"")+IFERROR(VLOOKUP(A385,'2020-2019'!$B$3:$LN$466,'2020-2019'!$BV$1,0),"")),"")</f>
        <v/>
      </c>
      <c r="AR385" s="5">
        <f t="shared" si="44"/>
        <v>127.995</v>
      </c>
      <c r="AS385" t="str">
        <f>IFERROR(VLOOKUP(A385,риски!$G$2:$H$642,2,0),"")</f>
        <v>высокий</v>
      </c>
      <c r="AT385" t="str">
        <f>IFERROR(VLOOKUP(A385,Реест!A457:$P$30000,15,0),"")</f>
        <v>ekvitakapital.ru</v>
      </c>
      <c r="AU385" t="str">
        <f>IFERROR(VLOOKUP(A385,old!$A$3:$AU$2001,47,0),"")</f>
        <v>image1001</v>
      </c>
      <c r="AV385" s="3" t="str">
        <f t="shared" si="45"/>
        <v/>
      </c>
      <c r="AW385" t="str">
        <f t="shared" si="37"/>
        <v xml:space="preserve"> ООО «ПКО «ЭквИта-Капитал» зарегистрировано по адресу: 119530, Город Москва, вн.тер.г. муниципальный округ Очаково-Матвеевское, ш. Очаковское, д. 34, помещ. 24/6. Генеральным директором является Попов Сергей Анатольевич. Рост доходов компании за 5 лет: 12799,5%. ФССП присвоил высокий уровень риска для данного ПКО.</v>
      </c>
      <c r="AX385" t="s">
        <v>22931</v>
      </c>
      <c r="AY385">
        <f>VLOOKUP(A385,'2024-2023'!$B$2:$NY$583,'2024-2023'!$BH$1,0)</f>
        <v>12424</v>
      </c>
      <c r="AZ385">
        <f>VLOOKUP(A385,'2024-2023'!$B$2:$NY$583,71,0)</f>
        <v>0</v>
      </c>
      <c r="BA385">
        <f>VLOOKUP(A385,'2024-2023'!$B$2:$NY$583,79,0)</f>
        <v>0</v>
      </c>
      <c r="BB385">
        <f t="shared" si="38"/>
        <v>0</v>
      </c>
      <c r="BC385" s="6">
        <f t="shared" si="39"/>
        <v>25.599</v>
      </c>
      <c r="BD385" s="6">
        <f t="shared" si="40"/>
        <v>-6.0374867035909476E-2</v>
      </c>
      <c r="BE385" t="str">
        <f t="shared" si="41"/>
        <v>Малая фирма</v>
      </c>
    </row>
    <row r="386" spans="1:57">
      <c r="A386" s="10">
        <v>6670510671</v>
      </c>
      <c r="B386">
        <v>433</v>
      </c>
      <c r="C386" t="s">
        <v>3113</v>
      </c>
      <c r="D386">
        <v>6670510671</v>
      </c>
      <c r="E386" t="s">
        <v>14724</v>
      </c>
      <c r="F386" t="s">
        <v>14423</v>
      </c>
      <c r="G386" s="7">
        <v>44797</v>
      </c>
      <c r="H386">
        <v>4</v>
      </c>
      <c r="I386" t="s">
        <v>73</v>
      </c>
      <c r="J386" t="s">
        <v>23484</v>
      </c>
      <c r="K386" t="s">
        <v>20338</v>
      </c>
      <c r="L386" t="s">
        <v>3117</v>
      </c>
      <c r="M386">
        <f>VLOOKUP(D386,УК!$A$1:$B$599,2,0)/1000</f>
        <v>10</v>
      </c>
      <c r="R386" s="10" t="str">
        <f>IFERROR(IFERROR(VLOOKUP(A386,'2020-2019'!$B$3:$LN$466,108,0),"")+IFERROR(VLOOKUP(A386,'2020-2019'!$B$3:$LN$1000,91,0),""),"")</f>
        <v/>
      </c>
      <c r="S386" s="10">
        <f>IFERROR(IFERROR(VLOOKUP(A386,'2022-2021'!$B$3:$LN$1000,108,0),"")+IFERROR(VLOOKUP(A386,'2022-2021'!$B$3:$LN$1000,92,0),""),"")</f>
        <v>0</v>
      </c>
      <c r="T386" s="10">
        <f>IFERROR(IFERROR(VLOOKUP(A386,'2022-2021'!$B$3:$LN$1000,107,0),"")+IFERROR(VLOOKUP(A386,'2022-2021'!$B$3:$LN$1000,91,0),""),"")</f>
        <v>1703</v>
      </c>
      <c r="U386" s="10">
        <f>IFERROR(IFERROR(VLOOKUP(A386,'2024-2023'!$B$3:$LN$1000,108,0),"")+IFERROR(VLOOKUP(A386,'2024-2023'!$B$3:$LN$1000,92,0),""),"")</f>
        <v>4791</v>
      </c>
      <c r="V386" s="10">
        <f>IFERROR(IFERROR(VLOOKUP(A386,'2024-2023'!$B$3:$LN$1000,107,0),"")+IFERROR(VLOOKUP(A386,'2024-2023'!$B$3:$LN$1000,91,0),""),"")</f>
        <v>6370</v>
      </c>
      <c r="W386" t="str">
        <f>IFERROR(IFERROR(VLOOKUP(A386,'2020-2019'!$B$3:$LN$4660,93,0),"")+IFERROR(VLOOKUP(A386,'2020-2019'!$B$3:$LN$4660,109,0),""),"")</f>
        <v/>
      </c>
      <c r="X386">
        <f>IFERROR(IFERROR(VLOOKUP(A386,'2022-2021'!$B$3:$LN$4660,94,0),"")+IFERROR(VLOOKUP(A386,'2022-2021'!$B$3:$LN$4660,110,0),""),"")</f>
        <v>0</v>
      </c>
      <c r="Y386">
        <f>IFERROR(IFERROR(VLOOKUP(A386,'2022-2021'!$B$3:$LN$4660,109,0),"")+IFERROR(VLOOKUP(A386,'2022-2021'!$B$3:$LN$4660,93,0),""),"")</f>
        <v>576</v>
      </c>
      <c r="Z386">
        <f>IFERROR((IFERROR(VLOOKUP(A386,'2024-2023'!$B$3:$LN$4660,110,0),"")+IFERROR(VLOOKUP(A386,'2024-2023'!$B$3:$LN$4660,94,0),"")),"")</f>
        <v>6864</v>
      </c>
      <c r="AA386">
        <f>IFERROR((IFERROR(VLOOKUP(A386,'2024-2023'!$B$3:$LN$4660,93,0),"")+IFERROR(VLOOKUP(A386,'2024-2023'!$B$3:$LN$4660,109,0),"")),"")</f>
        <v>4935</v>
      </c>
      <c r="AB386" t="str">
        <f>IFERROR((IFERROR(VLOOKUP(A386,'2020-2019'!$B$3:$LN$466,'2020-2019'!$CV$1,0),"")),"")</f>
        <v/>
      </c>
      <c r="AC386">
        <f>IFERROR((IFERROR(VLOOKUP(A386,'2022-2021'!$B$3:$LN$4660,100,0),"")),"")</f>
        <v>0</v>
      </c>
      <c r="AD386">
        <f>IFERROR((IFERROR(VLOOKUP(A386,'2022-2021'!$B$3:$LN$4660,99,0),"")),"")</f>
        <v>1041</v>
      </c>
      <c r="AE386">
        <f>IFERROR((IFERROR(VLOOKUP(A386,'2024-2023'!$B$3:$LN$4660,100,0),"")),"")</f>
        <v>-2272</v>
      </c>
      <c r="AF386">
        <f>IFERROR(VLOOKUP(A386,'2024-2023'!$B$3:$LN$4660,99,0),"")</f>
        <v>1023</v>
      </c>
      <c r="AG386" t="str">
        <f>IFERROR((IFERROR(VLOOKUP(A386,'2020-2019'!$B$3:$LN$4660,'2020-2019'!$X$1,0),"")+IFERROR(VLOOKUP(A386,'2020-2019'!$B$3:$LN$4660,'2020-2019'!$AN$1,0),"")),"")</f>
        <v/>
      </c>
      <c r="AH386">
        <f>IFERROR((IFERROR(VLOOKUP(A386,'2022-2021'!$B$3:$LN$4660,24,0),"")+IFERROR(VLOOKUP(A386,'2022-2021'!$B$3:$LN$4660,40,0),"")),"")</f>
        <v>0</v>
      </c>
      <c r="AI386">
        <f>IFERROR((IFERROR(VLOOKUP(A386,'2022-2021'!$B$3:$LN$4660,23,0),"")+IFERROR(VLOOKUP(A386,'2022-2021'!$B$3:$LN$4660,39,0),"")),"")</f>
        <v>0</v>
      </c>
      <c r="AJ386">
        <f>IFERROR((IFERROR(VLOOKUP(A386,'2024-2023'!$B$3:$LN$4660,24,0),"")+IFERROR(VLOOKUP(A386,'2024-2023'!$B$3:$LN$4660,40,0),"")),"")</f>
        <v>0</v>
      </c>
      <c r="AK386">
        <f>IFERROR((IFERROR(VLOOKUP(A386,'2024-2023'!$B$3:$LN$4660,23,0),"")+IFERROR(VLOOKUP(A386,'2024-2023'!$B$3:$LN$4660,39,0),"")),"")</f>
        <v>0</v>
      </c>
      <c r="AL386" t="str">
        <f>IFERROR(VLOOKUP(A386,'2020-2019'!$B$3:$LN$466,'2020-2019'!$AM$1,0),"")</f>
        <v/>
      </c>
      <c r="AM386">
        <f>IFERROR(VLOOKUP(A386,'2022-2021'!$B$3:$LN$4660,38,0),"")</f>
        <v>0</v>
      </c>
      <c r="AN386">
        <f>IFERROR(VLOOKUP(A386,'2022-2021'!$B$3:$LN$4660,37,0),"")</f>
        <v>12379</v>
      </c>
      <c r="AO386">
        <f>IFERROR(VLOOKUP(A386,'2024-2023'!$B$3:$LN$4660,38,0),"")</f>
        <v>13495</v>
      </c>
      <c r="AP386">
        <f>IFERROR(VLOOKUP(A386,'2024-2023'!$B$3:$LN$4660,37,0),"")</f>
        <v>2329</v>
      </c>
      <c r="AQ386" t="str">
        <f>IFERROR((IFERROR(VLOOKUP(A386,'2020-2019'!$B$3:$LN$466,'2020-2019'!$BL$1,0),"")+IFERROR(VLOOKUP(A386,'2020-2019'!$B$3:$LN$466,'2020-2019'!$BV$1,0),"")),"")</f>
        <v/>
      </c>
      <c r="AR386" s="5">
        <f t="shared" si="44"/>
        <v>3.74</v>
      </c>
      <c r="AS386" t="str">
        <f>IFERROR(VLOOKUP(A386,риски!$G$2:$H$642,2,0),"")</f>
        <v>низкий</v>
      </c>
      <c r="AT386" t="str">
        <f>IFERROR(VLOOKUP(A386,Реест!A458:$P$30000,15,0),"")</f>
        <v>DOLGI66.RU</v>
      </c>
      <c r="AU386" t="str">
        <f>IFERROR(VLOOKUP(A386,old!$A$3:$AU$2001,47,0),"")</f>
        <v>image426</v>
      </c>
      <c r="AV386" s="3" t="str">
        <f t="shared" si="45"/>
        <v/>
      </c>
      <c r="AW386" t="str">
        <f t="shared" ref="AW386:AW449" si="46">F386&amp;" зарегистрировано по адресу: "&amp;L386&amp;IF(K386=0,"",IF(K386="","",". Генеральным директором является "&amp;K386&amp;IF(AR386=0,".",IF(AR386="",".",". Рост доходов компании за 5 лет: "&amp;ROUND(AR386*100,2)&amp;"%."))&amp;IF(AV386=0,"",IF(AV386="",""," Рост финансовых активов компании за 5 лет: "&amp;IFERROR(ROUND(AV386*100,2),"")&amp;"%."))&amp;IF(AQ386=0,"",IF(AQ386="",""," Объем заемных средств компании на конец 2024 года: "&amp;AQ386&amp;" тыс. руб."))&amp;IF(AS386=0,"",IF(AS386="",""," ФССП присвоил "&amp;AS386&amp;" уровень риска для данного ПКО."))))</f>
        <v xml:space="preserve"> ООО ПКО «Атмосфера» зарегистрировано по адресу: 620062, Свердловская обл, г Екатеринбург, пр-кт Ленина, 97а, 432. Генеральным директором является Синяков Андрей Владимирович. Рост доходов компании за 5 лет: 374%. ФССП присвоил низкий уровень риска для данного ПКО.</v>
      </c>
      <c r="AX386" t="s">
        <v>22926</v>
      </c>
      <c r="AY386">
        <f>VLOOKUP(A386,'2024-2023'!$B$2:$NY$583,'2024-2023'!$BH$1,0)</f>
        <v>830</v>
      </c>
      <c r="AZ386">
        <f>VLOOKUP(A386,'2024-2023'!$B$2:$NY$583,71,0)</f>
        <v>0</v>
      </c>
      <c r="BA386">
        <f>VLOOKUP(A386,'2024-2023'!$B$2:$NY$583,79,0)</f>
        <v>0</v>
      </c>
      <c r="BB386">
        <f t="shared" ref="BB386:BB449" si="47">(AZ386+BA386)/AY386</f>
        <v>0</v>
      </c>
      <c r="BC386" s="6">
        <f t="shared" ref="BC386:BC449" si="48">IFERROR(AR386/COUNTIFS(R$2:V$2,"&gt;"&amp;0),"-")</f>
        <v>0.748</v>
      </c>
      <c r="BD386" s="6">
        <f t="shared" ref="BD386:BD449" si="49">IFERROR(AF386/V386,"-")</f>
        <v>0.16059654631083203</v>
      </c>
      <c r="BE386" t="str">
        <f t="shared" ref="BE386:BE449" si="50">IF(V386&lt;800000,"Малая фирма",IF(V386&lt;2000000,"Средняя фирма",IF(V386&gt;2000000,"Крупная фирма","-")))</f>
        <v>Малая фирма</v>
      </c>
    </row>
    <row r="387" spans="1:57">
      <c r="A387" s="10">
        <v>7725321396</v>
      </c>
      <c r="B387">
        <v>126</v>
      </c>
      <c r="C387" t="s">
        <v>14424</v>
      </c>
      <c r="D387">
        <v>7725321396</v>
      </c>
      <c r="E387" t="s">
        <v>14725</v>
      </c>
      <c r="F387" t="s">
        <v>14425</v>
      </c>
      <c r="G387" s="7">
        <v>42544</v>
      </c>
      <c r="H387">
        <v>10</v>
      </c>
      <c r="I387" t="s">
        <v>73</v>
      </c>
      <c r="J387" t="s">
        <v>5081</v>
      </c>
      <c r="K387" t="s">
        <v>6365</v>
      </c>
      <c r="L387" t="s">
        <v>3124</v>
      </c>
      <c r="M387">
        <f>VLOOKUP(D387,УК!$A$1:$B$599,2,0)/1000</f>
        <v>100</v>
      </c>
      <c r="R387" s="10">
        <f>IFERROR(IFERROR(VLOOKUP(A387,'2020-2019'!$B$3:$LN$466,108,0),"")+IFERROR(VLOOKUP(A387,'2020-2019'!$B$3:$LN$1000,91,0),""),"")</f>
        <v>6386</v>
      </c>
      <c r="S387" s="10">
        <f>IFERROR(IFERROR(VLOOKUP(A387,'2022-2021'!$B$3:$LN$1000,108,0),"")+IFERROR(VLOOKUP(A387,'2022-2021'!$B$3:$LN$1000,92,0),""),"")</f>
        <v>52178</v>
      </c>
      <c r="T387" s="10">
        <f>IFERROR(IFERROR(VLOOKUP(A387,'2022-2021'!$B$3:$LN$1000,107,0),"")+IFERROR(VLOOKUP(A387,'2022-2021'!$B$3:$LN$1000,91,0),""),"")</f>
        <v>96732</v>
      </c>
      <c r="U387" s="10">
        <f>IFERROR(IFERROR(VLOOKUP(A387,'2024-2023'!$B$3:$LN$1000,108,0),"")+IFERROR(VLOOKUP(A387,'2024-2023'!$B$3:$LN$1000,92,0),""),"")</f>
        <v>89439</v>
      </c>
      <c r="V387" s="10">
        <f>IFERROR(IFERROR(VLOOKUP(A387,'2024-2023'!$B$3:$LN$1000,107,0),"")+IFERROR(VLOOKUP(A387,'2024-2023'!$B$3:$LN$1000,91,0),""),"")</f>
        <v>62104</v>
      </c>
      <c r="W387">
        <f>IFERROR(IFERROR(VLOOKUP(A387,'2020-2019'!$B$3:$LN$4660,93,0),"")+IFERROR(VLOOKUP(A387,'2020-2019'!$B$3:$LN$4660,109,0),""),"")</f>
        <v>44976</v>
      </c>
      <c r="X387">
        <f>IFERROR(IFERROR(VLOOKUP(A387,'2022-2021'!$B$3:$LN$4660,94,0),"")+IFERROR(VLOOKUP(A387,'2022-2021'!$B$3:$LN$4660,110,0),""),"")</f>
        <v>15184</v>
      </c>
      <c r="Y387">
        <f>IFERROR(IFERROR(VLOOKUP(A387,'2022-2021'!$B$3:$LN$4660,109,0),"")+IFERROR(VLOOKUP(A387,'2022-2021'!$B$3:$LN$4660,93,0),""),"")</f>
        <v>13097</v>
      </c>
      <c r="Z387">
        <f>IFERROR((IFERROR(VLOOKUP(A387,'2024-2023'!$B$3:$LN$4660,110,0),"")+IFERROR(VLOOKUP(A387,'2024-2023'!$B$3:$LN$4660,94,0),"")),"")</f>
        <v>11177</v>
      </c>
      <c r="AA387">
        <f>IFERROR((IFERROR(VLOOKUP(A387,'2024-2023'!$B$3:$LN$4660,93,0),"")+IFERROR(VLOOKUP(A387,'2024-2023'!$B$3:$LN$4660,109,0),"")),"")</f>
        <v>5473</v>
      </c>
      <c r="AB387">
        <f>IFERROR((IFERROR(VLOOKUP(A387,'2020-2019'!$B$3:$LN$466,'2020-2019'!$CV$1,0),"")),"")</f>
        <v>168</v>
      </c>
      <c r="AC387">
        <f>IFERROR((IFERROR(VLOOKUP(A387,'2022-2021'!$B$3:$LN$4660,100,0),"")),"")</f>
        <v>21439</v>
      </c>
      <c r="AD387">
        <f>IFERROR((IFERROR(VLOOKUP(A387,'2022-2021'!$B$3:$LN$4660,99,0),"")),"")</f>
        <v>53077</v>
      </c>
      <c r="AE387">
        <f>IFERROR((IFERROR(VLOOKUP(A387,'2024-2023'!$B$3:$LN$4660,100,0),"")),"")</f>
        <v>67808</v>
      </c>
      <c r="AF387">
        <f>IFERROR(VLOOKUP(A387,'2024-2023'!$B$3:$LN$4660,99,0),"")</f>
        <v>80306</v>
      </c>
      <c r="AG387">
        <f>IFERROR((IFERROR(VLOOKUP(A387,'2020-2019'!$B$3:$LN$4660,'2020-2019'!$X$1,0),"")+IFERROR(VLOOKUP(A387,'2020-2019'!$B$3:$LN$4660,'2020-2019'!$AN$1,0),"")),"")</f>
        <v>38403</v>
      </c>
      <c r="AH387">
        <f>IFERROR((IFERROR(VLOOKUP(A387,'2022-2021'!$B$3:$LN$4660,24,0),"")+IFERROR(VLOOKUP(A387,'2022-2021'!$B$3:$LN$4660,40,0),"")),"")</f>
        <v>37588</v>
      </c>
      <c r="AI387">
        <f>IFERROR((IFERROR(VLOOKUP(A387,'2022-2021'!$B$3:$LN$4660,23,0),"")+IFERROR(VLOOKUP(A387,'2022-2021'!$B$3:$LN$4660,39,0),"")),"")</f>
        <v>37021</v>
      </c>
      <c r="AJ387">
        <f>IFERROR((IFERROR(VLOOKUP(A387,'2024-2023'!$B$3:$LN$4660,24,0),"")+IFERROR(VLOOKUP(A387,'2024-2023'!$B$3:$LN$4660,40,0),"")),"")</f>
        <v>30157</v>
      </c>
      <c r="AK387">
        <f>IFERROR((IFERROR(VLOOKUP(A387,'2024-2023'!$B$3:$LN$4660,23,0),"")+IFERROR(VLOOKUP(A387,'2024-2023'!$B$3:$LN$4660,39,0),"")),"")</f>
        <v>29656</v>
      </c>
      <c r="AL387">
        <f>IFERROR(VLOOKUP(A387,'2020-2019'!$B$3:$LN$466,'2020-2019'!$AM$1,0),"")</f>
        <v>2871</v>
      </c>
      <c r="AM387">
        <f>IFERROR(VLOOKUP(A387,'2022-2021'!$B$3:$LN$4660,38,0),"")</f>
        <v>7447</v>
      </c>
      <c r="AN387">
        <f>IFERROR(VLOOKUP(A387,'2022-2021'!$B$3:$LN$4660,37,0),"")</f>
        <v>14614</v>
      </c>
      <c r="AO387">
        <f>IFERROR(VLOOKUP(A387,'2024-2023'!$B$3:$LN$4660,38,0),"")</f>
        <v>18378</v>
      </c>
      <c r="AP387">
        <f>IFERROR(VLOOKUP(A387,'2024-2023'!$B$3:$LN$4660,37,0),"")</f>
        <v>18538</v>
      </c>
      <c r="AQ387">
        <f>IFERROR((IFERROR(VLOOKUP(A387,'2020-2019'!$B$3:$LN$466,'2020-2019'!$BL$1,0),"")+IFERROR(VLOOKUP(A387,'2020-2019'!$B$3:$LN$466,'2020-2019'!$BV$1,0),"")),"")</f>
        <v>0</v>
      </c>
      <c r="AR387" s="5">
        <f t="shared" si="44"/>
        <v>9.7249999999999996</v>
      </c>
      <c r="AS387" t="str">
        <f>IFERROR(VLOOKUP(A387,риски!$G$2:$H$642,2,0),"")</f>
        <v>низкий</v>
      </c>
      <c r="AT387" t="str">
        <f>IFERROR(VLOOKUP(A387,Реест!A459:$P$30000,15,0),"")</f>
        <v>wildon.ru</v>
      </c>
      <c r="AU387" t="str">
        <f>IFERROR(VLOOKUP(A387,old!$A$3:$AU$2001,47,0),"")</f>
        <v>image427</v>
      </c>
      <c r="AV387" s="3">
        <f t="shared" si="45"/>
        <v>0.77223133609353434</v>
      </c>
      <c r="AW387" t="str">
        <f t="shared" si="46"/>
        <v xml:space="preserve"> ООО ПКО «ВИЛДОН ИНВЕСТМЕНТ» зарегистрировано по адресу: 115280, Москва г, Ленинская Слобода ул, дом № 19, комната 21У. Генеральным директором является Евлашова Наталья Дмитриевна. Рост доходов компании за 5 лет: 972,5%. Рост финансовых активов компании за 5 лет: 77,22%. ФССП присвоил низкий уровень риска для данного ПКО.</v>
      </c>
      <c r="AX387" t="s">
        <v>22914</v>
      </c>
      <c r="AY387">
        <f>VLOOKUP(A387,'2024-2023'!$B$2:$NY$583,'2024-2023'!$BH$1,0)</f>
        <v>80406</v>
      </c>
      <c r="AZ387">
        <f>VLOOKUP(A387,'2024-2023'!$B$2:$NY$583,71,0)</f>
        <v>0</v>
      </c>
      <c r="BA387">
        <f>VLOOKUP(A387,'2024-2023'!$B$2:$NY$583,79,0)</f>
        <v>4640</v>
      </c>
      <c r="BB387">
        <f t="shared" si="47"/>
        <v>5.7707136283361937E-2</v>
      </c>
      <c r="BC387" s="6">
        <f t="shared" si="48"/>
        <v>1.9449999999999998</v>
      </c>
      <c r="BD387" s="6">
        <f t="shared" si="49"/>
        <v>1.2930890119799048</v>
      </c>
      <c r="BE387" t="str">
        <f t="shared" si="50"/>
        <v>Малая фирма</v>
      </c>
    </row>
    <row r="388" spans="1:57">
      <c r="A388" s="10">
        <v>5024189682</v>
      </c>
      <c r="B388">
        <v>170</v>
      </c>
      <c r="C388" t="s">
        <v>14426</v>
      </c>
      <c r="D388">
        <v>5024189682</v>
      </c>
      <c r="E388" t="s">
        <v>14726</v>
      </c>
      <c r="F388" t="s">
        <v>14427</v>
      </c>
      <c r="G388" s="7">
        <v>43399</v>
      </c>
      <c r="H388">
        <v>7</v>
      </c>
      <c r="I388" t="s">
        <v>73</v>
      </c>
      <c r="J388" t="s">
        <v>5205</v>
      </c>
      <c r="K388" t="s">
        <v>5205</v>
      </c>
      <c r="L388" t="s">
        <v>9044</v>
      </c>
      <c r="M388">
        <f>VLOOKUP(D388,УК!$A$1:$B$599,2,0)/1000</f>
        <v>26245</v>
      </c>
      <c r="R388" s="10">
        <f>IFERROR(IFERROR(VLOOKUP(A388,'2020-2019'!$B$3:$LN$466,108,0),"")+IFERROR(VLOOKUP(A388,'2020-2019'!$B$3:$LN$1000,91,0),""),"")</f>
        <v>10</v>
      </c>
      <c r="S388" s="10">
        <f>IFERROR(IFERROR(VLOOKUP(A388,'2022-2021'!$B$3:$LN$1000,108,0),"")+IFERROR(VLOOKUP(A388,'2022-2021'!$B$3:$LN$1000,92,0),""),"")</f>
        <v>7742</v>
      </c>
      <c r="T388" s="10">
        <f>IFERROR(IFERROR(VLOOKUP(A388,'2022-2021'!$B$3:$LN$1000,107,0),"")+IFERROR(VLOOKUP(A388,'2022-2021'!$B$3:$LN$1000,91,0),""),"")</f>
        <v>19901</v>
      </c>
      <c r="U388" s="10">
        <f>IFERROR(IFERROR(VLOOKUP(A388,'2024-2023'!$B$3:$LN$1000,108,0),"")+IFERROR(VLOOKUP(A388,'2024-2023'!$B$3:$LN$1000,92,0),""),"")</f>
        <v>56016</v>
      </c>
      <c r="V388" s="10">
        <f>IFERROR(IFERROR(VLOOKUP(A388,'2024-2023'!$B$3:$LN$1000,107,0),"")+IFERROR(VLOOKUP(A388,'2024-2023'!$B$3:$LN$1000,91,0),""),"")</f>
        <v>25359</v>
      </c>
      <c r="W388">
        <f>IFERROR(IFERROR(VLOOKUP(A388,'2020-2019'!$B$3:$LN$4660,93,0),"")+IFERROR(VLOOKUP(A388,'2020-2019'!$B$3:$LN$4660,109,0),""),"")</f>
        <v>48</v>
      </c>
      <c r="X388">
        <f>IFERROR(IFERROR(VLOOKUP(A388,'2022-2021'!$B$3:$LN$4660,94,0),"")+IFERROR(VLOOKUP(A388,'2022-2021'!$B$3:$LN$4660,110,0),""),"")</f>
        <v>6882</v>
      </c>
      <c r="Y388">
        <f>IFERROR(IFERROR(VLOOKUP(A388,'2022-2021'!$B$3:$LN$4660,109,0),"")+IFERROR(VLOOKUP(A388,'2022-2021'!$B$3:$LN$4660,93,0),""),"")</f>
        <v>17437</v>
      </c>
      <c r="Z388">
        <f>IFERROR((IFERROR(VLOOKUP(A388,'2024-2023'!$B$3:$LN$4660,110,0),"")+IFERROR(VLOOKUP(A388,'2024-2023'!$B$3:$LN$4660,94,0),"")),"")</f>
        <v>34114</v>
      </c>
      <c r="AA388">
        <f>IFERROR((IFERROR(VLOOKUP(A388,'2024-2023'!$B$3:$LN$4660,93,0),"")+IFERROR(VLOOKUP(A388,'2024-2023'!$B$3:$LN$4660,109,0),"")),"")</f>
        <v>15998</v>
      </c>
      <c r="AB388">
        <f>IFERROR((IFERROR(VLOOKUP(A388,'2020-2019'!$B$3:$LN$466,'2020-2019'!$CV$1,0),"")),"")</f>
        <v>-285</v>
      </c>
      <c r="AC388">
        <f>IFERROR((IFERROR(VLOOKUP(A388,'2022-2021'!$B$3:$LN$4660,100,0),"")),"")</f>
        <v>731</v>
      </c>
      <c r="AD388">
        <f>IFERROR((IFERROR(VLOOKUP(A388,'2022-2021'!$B$3:$LN$4660,99,0),"")),"")</f>
        <v>2261</v>
      </c>
      <c r="AE388">
        <f>IFERROR((IFERROR(VLOOKUP(A388,'2024-2023'!$B$3:$LN$4660,100,0),"")),"")</f>
        <v>20421</v>
      </c>
      <c r="AF388">
        <f>IFERROR(VLOOKUP(A388,'2024-2023'!$B$3:$LN$4660,99,0),"")</f>
        <v>3928</v>
      </c>
      <c r="AG388">
        <f>IFERROR((IFERROR(VLOOKUP(A388,'2020-2019'!$B$3:$LN$4660,'2020-2019'!$X$1,0),"")+IFERROR(VLOOKUP(A388,'2020-2019'!$B$3:$LN$4660,'2020-2019'!$AN$1,0),"")),"")</f>
        <v>0</v>
      </c>
      <c r="AH388">
        <f>IFERROR((IFERROR(VLOOKUP(A388,'2022-2021'!$B$3:$LN$4660,24,0),"")+IFERROR(VLOOKUP(A388,'2022-2021'!$B$3:$LN$4660,40,0),"")),"")</f>
        <v>0</v>
      </c>
      <c r="AI388">
        <f>IFERROR((IFERROR(VLOOKUP(A388,'2022-2021'!$B$3:$LN$4660,23,0),"")+IFERROR(VLOOKUP(A388,'2022-2021'!$B$3:$LN$4660,39,0),"")),"")</f>
        <v>0</v>
      </c>
      <c r="AJ388">
        <f>IFERROR((IFERROR(VLOOKUP(A388,'2024-2023'!$B$3:$LN$4660,24,0),"")+IFERROR(VLOOKUP(A388,'2024-2023'!$B$3:$LN$4660,40,0),"")),"")</f>
        <v>79511</v>
      </c>
      <c r="AK388">
        <f>IFERROR((IFERROR(VLOOKUP(A388,'2024-2023'!$B$3:$LN$4660,23,0),"")+IFERROR(VLOOKUP(A388,'2024-2023'!$B$3:$LN$4660,39,0),"")),"")</f>
        <v>157781</v>
      </c>
      <c r="AL388">
        <f>IFERROR(VLOOKUP(A388,'2020-2019'!$B$3:$LN$466,'2020-2019'!$AM$1,0),"")</f>
        <v>4336</v>
      </c>
      <c r="AM388">
        <f>IFERROR(VLOOKUP(A388,'2022-2021'!$B$3:$LN$4660,38,0),"")</f>
        <v>24569</v>
      </c>
      <c r="AN388">
        <f>IFERROR(VLOOKUP(A388,'2022-2021'!$B$3:$LN$4660,37,0),"")</f>
        <v>73860</v>
      </c>
      <c r="AO388">
        <f>IFERROR(VLOOKUP(A388,'2024-2023'!$B$3:$LN$4660,38,0),"")</f>
        <v>12031</v>
      </c>
      <c r="AP388">
        <f>IFERROR(VLOOKUP(A388,'2024-2023'!$B$3:$LN$4660,37,0),"")</f>
        <v>19644</v>
      </c>
      <c r="AQ388">
        <f>IFERROR((IFERROR(VLOOKUP(A388,'2020-2019'!$B$3:$LN$466,'2020-2019'!$BL$1,0),"")+IFERROR(VLOOKUP(A388,'2020-2019'!$B$3:$LN$466,'2020-2019'!$BV$1,0),"")),"")</f>
        <v>3895</v>
      </c>
      <c r="AR388" s="5">
        <f t="shared" si="44"/>
        <v>2535.9</v>
      </c>
      <c r="AS388" t="str">
        <f>IFERROR(VLOOKUP(A388,риски!$G$2:$H$642,2,0),"")</f>
        <v>низкий</v>
      </c>
      <c r="AT388" t="str">
        <f>IFERROR(VLOOKUP(A388,Реест!A460:$P$30000,15,0),"")</f>
        <v>yard-invest.com</v>
      </c>
      <c r="AU388" t="str">
        <f>IFERROR(VLOOKUP(A388,old!$A$3:$AU$2001,47,0),"")</f>
        <v>image428</v>
      </c>
      <c r="AV388" s="3">
        <f t="shared" si="45"/>
        <v>1.9843920966910238</v>
      </c>
      <c r="AW388" t="str">
        <f t="shared" si="46"/>
        <v xml:space="preserve"> ООО ПКО «ЯРД» зарегистрировано по адресу: 143800, Московская обл, пгт. Лотошино, ул Школьная, д 26, Помещ. 1. Генеральным директором является Яковенко Николай Иванович. Рост доходов компании за 5 лет: 253590%. Рост финансовых активов компании за 5 лет: 198,44%. Объем заемных средств компании на конец 2024 года: 3895 тыс. руб. ФССП присвоил низкий уровень риска для данного ПКО.</v>
      </c>
      <c r="AX388" t="s">
        <v>22917</v>
      </c>
      <c r="AY388">
        <f>VLOOKUP(A388,'2024-2023'!$B$2:$NY$583,'2024-2023'!$BH$1,0)</f>
        <v>127914</v>
      </c>
      <c r="AZ388">
        <f>VLOOKUP(A388,'2024-2023'!$B$2:$NY$583,71,0)</f>
        <v>32153</v>
      </c>
      <c r="BA388">
        <f>VLOOKUP(A388,'2024-2023'!$B$2:$NY$583,79,0)</f>
        <v>48533</v>
      </c>
      <c r="BB388">
        <f t="shared" si="47"/>
        <v>0.63078318245070908</v>
      </c>
      <c r="BC388" s="6">
        <f t="shared" si="48"/>
        <v>507.18</v>
      </c>
      <c r="BD388" s="6">
        <f t="shared" si="49"/>
        <v>0.15489569777988091</v>
      </c>
      <c r="BE388" t="str">
        <f t="shared" si="50"/>
        <v>Малая фирма</v>
      </c>
    </row>
    <row r="389" spans="1:57">
      <c r="A389" s="10">
        <v>9725088961</v>
      </c>
      <c r="B389">
        <v>58</v>
      </c>
      <c r="C389" t="s">
        <v>14428</v>
      </c>
      <c r="D389">
        <v>9725088961</v>
      </c>
      <c r="E389" t="s">
        <v>14727</v>
      </c>
      <c r="F389" t="s">
        <v>14429</v>
      </c>
      <c r="G389" s="7">
        <v>44753</v>
      </c>
      <c r="H389">
        <v>4</v>
      </c>
      <c r="I389" t="s">
        <v>73</v>
      </c>
      <c r="J389" t="s">
        <v>23489</v>
      </c>
      <c r="K389" t="s">
        <v>4938</v>
      </c>
      <c r="L389" t="s">
        <v>9047</v>
      </c>
      <c r="M389">
        <f>VLOOKUP(D389,УК!$A$1:$B$599,2,0)/1000</f>
        <v>10</v>
      </c>
      <c r="R389" s="10" t="str">
        <f>IFERROR(IFERROR(VLOOKUP(A389,'2020-2019'!$B$3:$LN$466,108,0),"")+IFERROR(VLOOKUP(A389,'2020-2019'!$B$3:$LN$1000,91,0),""),"")</f>
        <v/>
      </c>
      <c r="S389" s="10">
        <f>IFERROR(IFERROR(VLOOKUP(A389,'2022-2021'!$B$3:$LN$1000,108,0),"")+IFERROR(VLOOKUP(A389,'2022-2021'!$B$3:$LN$1000,92,0),""),"")</f>
        <v>0</v>
      </c>
      <c r="T389" s="10">
        <f>IFERROR(IFERROR(VLOOKUP(A389,'2022-2021'!$B$3:$LN$1000,107,0),"")+IFERROR(VLOOKUP(A389,'2022-2021'!$B$3:$LN$1000,91,0),""),"")</f>
        <v>9230</v>
      </c>
      <c r="U389" s="10">
        <f>IFERROR(IFERROR(VLOOKUP(A389,'2024-2023'!$B$3:$LN$1000,108,0),"")+IFERROR(VLOOKUP(A389,'2024-2023'!$B$3:$LN$1000,92,0),""),"")</f>
        <v>250151</v>
      </c>
      <c r="V389" s="10">
        <f>IFERROR(IFERROR(VLOOKUP(A389,'2024-2023'!$B$3:$LN$1000,107,0),"")+IFERROR(VLOOKUP(A389,'2024-2023'!$B$3:$LN$1000,91,0),""),"")</f>
        <v>187616</v>
      </c>
      <c r="W389" t="str">
        <f>IFERROR(IFERROR(VLOOKUP(A389,'2020-2019'!$B$3:$LN$4660,93,0),"")+IFERROR(VLOOKUP(A389,'2020-2019'!$B$3:$LN$4660,109,0),""),"")</f>
        <v/>
      </c>
      <c r="X389">
        <f>IFERROR(IFERROR(VLOOKUP(A389,'2022-2021'!$B$3:$LN$4660,94,0),"")+IFERROR(VLOOKUP(A389,'2022-2021'!$B$3:$LN$4660,110,0),""),"")</f>
        <v>0</v>
      </c>
      <c r="Y389">
        <f>IFERROR(IFERROR(VLOOKUP(A389,'2022-2021'!$B$3:$LN$4660,109,0),"")+IFERROR(VLOOKUP(A389,'2022-2021'!$B$3:$LN$4660,93,0),""),"")</f>
        <v>12157</v>
      </c>
      <c r="Z389">
        <f>IFERROR((IFERROR(VLOOKUP(A389,'2024-2023'!$B$3:$LN$4660,110,0),"")+IFERROR(VLOOKUP(A389,'2024-2023'!$B$3:$LN$4660,94,0),"")),"")</f>
        <v>248217</v>
      </c>
      <c r="AA389">
        <f>IFERROR((IFERROR(VLOOKUP(A389,'2024-2023'!$B$3:$LN$4660,93,0),"")+IFERROR(VLOOKUP(A389,'2024-2023'!$B$3:$LN$4660,109,0),"")),"")</f>
        <v>184480</v>
      </c>
      <c r="AB389" t="str">
        <f>IFERROR((IFERROR(VLOOKUP(A389,'2020-2019'!$B$3:$LN$466,'2020-2019'!$CV$1,0),"")),"")</f>
        <v/>
      </c>
      <c r="AC389">
        <f>IFERROR((IFERROR(VLOOKUP(A389,'2022-2021'!$B$3:$LN$4660,100,0),"")),"")</f>
        <v>0</v>
      </c>
      <c r="AD389">
        <f>IFERROR((IFERROR(VLOOKUP(A389,'2022-2021'!$B$3:$LN$4660,99,0),"")),"")</f>
        <v>-2959</v>
      </c>
      <c r="AE389">
        <f>IFERROR((IFERROR(VLOOKUP(A389,'2024-2023'!$B$3:$LN$4660,100,0),"")),"")</f>
        <v>-564</v>
      </c>
      <c r="AF389">
        <f>IFERROR(VLOOKUP(A389,'2024-2023'!$B$3:$LN$4660,99,0),"")</f>
        <v>1223</v>
      </c>
      <c r="AG389" t="str">
        <f>IFERROR((IFERROR(VLOOKUP(A389,'2020-2019'!$B$3:$LN$4660,'2020-2019'!$X$1,0),"")+IFERROR(VLOOKUP(A389,'2020-2019'!$B$3:$LN$4660,'2020-2019'!$AN$1,0),"")),"")</f>
        <v/>
      </c>
      <c r="AH389">
        <f>IFERROR((IFERROR(VLOOKUP(A389,'2022-2021'!$B$3:$LN$4660,24,0),"")+IFERROR(VLOOKUP(A389,'2022-2021'!$B$3:$LN$4660,40,0),"")),"")</f>
        <v>0</v>
      </c>
      <c r="AI389">
        <f>IFERROR((IFERROR(VLOOKUP(A389,'2022-2021'!$B$3:$LN$4660,23,0),"")+IFERROR(VLOOKUP(A389,'2022-2021'!$B$3:$LN$4660,39,0),"")),"")</f>
        <v>0</v>
      </c>
      <c r="AJ389">
        <f>IFERROR((IFERROR(VLOOKUP(A389,'2024-2023'!$B$3:$LN$4660,24,0),"")+IFERROR(VLOOKUP(A389,'2024-2023'!$B$3:$LN$4660,40,0),"")),"")</f>
        <v>0</v>
      </c>
      <c r="AK389">
        <f>IFERROR((IFERROR(VLOOKUP(A389,'2024-2023'!$B$3:$LN$4660,23,0),"")+IFERROR(VLOOKUP(A389,'2024-2023'!$B$3:$LN$4660,39,0),"")),"")</f>
        <v>3500</v>
      </c>
      <c r="AL389" t="str">
        <f>IFERROR(VLOOKUP(A389,'2020-2019'!$B$3:$LN$466,'2020-2019'!$AM$1,0),"")</f>
        <v/>
      </c>
      <c r="AM389">
        <f>IFERROR(VLOOKUP(A389,'2022-2021'!$B$3:$LN$4660,38,0),"")</f>
        <v>0</v>
      </c>
      <c r="AN389">
        <f>IFERROR(VLOOKUP(A389,'2022-2021'!$B$3:$LN$4660,37,0),"")</f>
        <v>7339</v>
      </c>
      <c r="AO389">
        <f>IFERROR(VLOOKUP(A389,'2024-2023'!$B$3:$LN$4660,38,0),"")</f>
        <v>7224</v>
      </c>
      <c r="AP389">
        <f>IFERROR(VLOOKUP(A389,'2024-2023'!$B$3:$LN$4660,37,0),"")</f>
        <v>10131</v>
      </c>
      <c r="AQ389" t="str">
        <f>IFERROR((IFERROR(VLOOKUP(A389,'2020-2019'!$B$3:$LN$466,'2020-2019'!$BL$1,0),"")+IFERROR(VLOOKUP(A389,'2020-2019'!$B$3:$LN$466,'2020-2019'!$BV$1,0),"")),"")</f>
        <v/>
      </c>
      <c r="AR389" s="5">
        <f t="shared" si="44"/>
        <v>20.327000000000002</v>
      </c>
      <c r="AS389" t="str">
        <f>IFERROR(VLOOKUP(A389,риски!$G$2:$H$642,2,0),"")</f>
        <v>низкий</v>
      </c>
      <c r="AT389" t="str">
        <f>IFERROR(VLOOKUP(A389,Реест!A461:$P$30000,15,0),"")</f>
        <v xml:space="preserve">dekstfin.ru </v>
      </c>
      <c r="AU389" t="str">
        <f>IFERROR(VLOOKUP(A389,old!$A$3:$AU$2001,47,0),"")</f>
        <v>image1001</v>
      </c>
      <c r="AV389" s="3" t="str">
        <f t="shared" si="45"/>
        <v/>
      </c>
      <c r="AW389" t="str">
        <f t="shared" si="46"/>
        <v xml:space="preserve"> ООО ПКО «ДЕКСТФИН» зарегистрировано по адресу: 115280, Москва г, ул Ленинская Слобода, 19, 1. Генеральным директором является Солнцев Геннадий Викторович. Рост доходов компании за 5 лет: 2032,7%. ФССП присвоил низкий уровень риска для данного ПКО.</v>
      </c>
      <c r="AX389" t="s">
        <v>22957</v>
      </c>
      <c r="AY389">
        <f>VLOOKUP(A389,'2024-2023'!$B$2:$NY$583,'2024-2023'!$BH$1,0)</f>
        <v>11700</v>
      </c>
      <c r="AZ389">
        <f>VLOOKUP(A389,'2024-2023'!$B$2:$NY$583,71,0)</f>
        <v>0</v>
      </c>
      <c r="BA389">
        <f>VLOOKUP(A389,'2024-2023'!$B$2:$NY$583,79,0)</f>
        <v>2447</v>
      </c>
      <c r="BB389">
        <f t="shared" si="47"/>
        <v>0.20914529914529914</v>
      </c>
      <c r="BC389" s="6">
        <f t="shared" si="48"/>
        <v>4.0654000000000003</v>
      </c>
      <c r="BD389" s="6">
        <f t="shared" si="49"/>
        <v>6.5186338052191711E-3</v>
      </c>
      <c r="BE389" t="str">
        <f t="shared" si="50"/>
        <v>Малая фирма</v>
      </c>
    </row>
    <row r="390" spans="1:57">
      <c r="A390" s="10">
        <v>6316272629</v>
      </c>
      <c r="B390">
        <v>375</v>
      </c>
      <c r="C390" t="s">
        <v>3140</v>
      </c>
      <c r="D390">
        <v>6316272629</v>
      </c>
      <c r="E390" t="s">
        <v>14728</v>
      </c>
      <c r="F390" t="s">
        <v>14430</v>
      </c>
      <c r="G390" s="7">
        <v>44364</v>
      </c>
      <c r="H390">
        <v>5</v>
      </c>
      <c r="I390" t="s">
        <v>73</v>
      </c>
      <c r="J390" t="s">
        <v>20793</v>
      </c>
      <c r="K390" t="s">
        <v>20793</v>
      </c>
      <c r="L390" t="s">
        <v>3144</v>
      </c>
      <c r="M390">
        <f>VLOOKUP(D390,УК!$A$1:$B$599,2,0)/1000</f>
        <v>10</v>
      </c>
      <c r="R390" s="10" t="str">
        <f>IFERROR(IFERROR(VLOOKUP(A390,'2020-2019'!$B$3:$LN$466,108,0),"")+IFERROR(VLOOKUP(A390,'2020-2019'!$B$3:$LN$1000,91,0),""),"")</f>
        <v/>
      </c>
      <c r="S390" s="10">
        <f>IFERROR(IFERROR(VLOOKUP(A390,'2022-2021'!$B$3:$LN$1000,108,0),"")+IFERROR(VLOOKUP(A390,'2022-2021'!$B$3:$LN$1000,92,0),""),"")</f>
        <v>220</v>
      </c>
      <c r="T390" s="10">
        <f>IFERROR(IFERROR(VLOOKUP(A390,'2022-2021'!$B$3:$LN$1000,107,0),"")+IFERROR(VLOOKUP(A390,'2022-2021'!$B$3:$LN$1000,91,0),""),"")</f>
        <v>4037</v>
      </c>
      <c r="U390" s="10">
        <f>IFERROR(IFERROR(VLOOKUP(A390,'2024-2023'!$B$3:$LN$1000,108,0),"")+IFERROR(VLOOKUP(A390,'2024-2023'!$B$3:$LN$1000,92,0),""),"")</f>
        <v>6586</v>
      </c>
      <c r="V390" s="10">
        <f>IFERROR(IFERROR(VLOOKUP(A390,'2024-2023'!$B$3:$LN$1000,107,0),"")+IFERROR(VLOOKUP(A390,'2024-2023'!$B$3:$LN$1000,91,0),""),"")</f>
        <v>5783</v>
      </c>
      <c r="W390" t="str">
        <f>IFERROR(IFERROR(VLOOKUP(A390,'2020-2019'!$B$3:$LN$4660,93,0),"")+IFERROR(VLOOKUP(A390,'2020-2019'!$B$3:$LN$4660,109,0),""),"")</f>
        <v/>
      </c>
      <c r="X390">
        <f>IFERROR(IFERROR(VLOOKUP(A390,'2022-2021'!$B$3:$LN$4660,94,0),"")+IFERROR(VLOOKUP(A390,'2022-2021'!$B$3:$LN$4660,110,0),""),"")</f>
        <v>229</v>
      </c>
      <c r="Y390">
        <f>IFERROR(IFERROR(VLOOKUP(A390,'2022-2021'!$B$3:$LN$4660,109,0),"")+IFERROR(VLOOKUP(A390,'2022-2021'!$B$3:$LN$4660,93,0),""),"")</f>
        <v>3986</v>
      </c>
      <c r="Z390">
        <f>IFERROR((IFERROR(VLOOKUP(A390,'2024-2023'!$B$3:$LN$4660,110,0),"")+IFERROR(VLOOKUP(A390,'2024-2023'!$B$3:$LN$4660,94,0),"")),"")</f>
        <v>6484</v>
      </c>
      <c r="AA390">
        <f>IFERROR((IFERROR(VLOOKUP(A390,'2024-2023'!$B$3:$LN$4660,93,0),"")+IFERROR(VLOOKUP(A390,'2024-2023'!$B$3:$LN$4660,109,0),"")),"")</f>
        <v>5685</v>
      </c>
      <c r="AB390" t="str">
        <f>IFERROR((IFERROR(VLOOKUP(A390,'2020-2019'!$B$3:$LN$466,'2020-2019'!$CV$1,0),"")),"")</f>
        <v/>
      </c>
      <c r="AC390">
        <f>IFERROR((IFERROR(VLOOKUP(A390,'2022-2021'!$B$3:$LN$4660,100,0),"")),"")</f>
        <v>-17</v>
      </c>
      <c r="AD390">
        <f>IFERROR((IFERROR(VLOOKUP(A390,'2022-2021'!$B$3:$LN$4660,99,0),"")),"")</f>
        <v>41</v>
      </c>
      <c r="AE390">
        <f>IFERROR((IFERROR(VLOOKUP(A390,'2024-2023'!$B$3:$LN$4660,100,0),"")),"")</f>
        <v>82</v>
      </c>
      <c r="AF390">
        <f>IFERROR(VLOOKUP(A390,'2024-2023'!$B$3:$LN$4660,99,0),"")</f>
        <v>78</v>
      </c>
      <c r="AG390" t="str">
        <f>IFERROR((IFERROR(VLOOKUP(A390,'2020-2019'!$B$3:$LN$4660,'2020-2019'!$X$1,0),"")+IFERROR(VLOOKUP(A390,'2020-2019'!$B$3:$LN$4660,'2020-2019'!$AN$1,0),"")),"")</f>
        <v/>
      </c>
      <c r="AH390">
        <f>IFERROR((IFERROR(VLOOKUP(A390,'2022-2021'!$B$3:$LN$4660,24,0),"")+IFERROR(VLOOKUP(A390,'2022-2021'!$B$3:$LN$4660,40,0),"")),"")</f>
        <v>0</v>
      </c>
      <c r="AI390">
        <f>IFERROR((IFERROR(VLOOKUP(A390,'2022-2021'!$B$3:$LN$4660,23,0),"")+IFERROR(VLOOKUP(A390,'2022-2021'!$B$3:$LN$4660,39,0),"")),"")</f>
        <v>0</v>
      </c>
      <c r="AJ390">
        <f>IFERROR((IFERROR(VLOOKUP(A390,'2024-2023'!$B$3:$LN$4660,24,0),"")+IFERROR(VLOOKUP(A390,'2024-2023'!$B$3:$LN$4660,40,0),"")),"")</f>
        <v>0</v>
      </c>
      <c r="AK390">
        <f>IFERROR((IFERROR(VLOOKUP(A390,'2024-2023'!$B$3:$LN$4660,23,0),"")+IFERROR(VLOOKUP(A390,'2024-2023'!$B$3:$LN$4660,39,0),"")),"")</f>
        <v>0</v>
      </c>
      <c r="AL390" t="str">
        <f>IFERROR(VLOOKUP(A390,'2020-2019'!$B$3:$LN$466,'2020-2019'!$AM$1,0),"")</f>
        <v/>
      </c>
      <c r="AM390">
        <f>IFERROR(VLOOKUP(A390,'2022-2021'!$B$3:$LN$4660,38,0),"")</f>
        <v>0</v>
      </c>
      <c r="AN390">
        <f>IFERROR(VLOOKUP(A390,'2022-2021'!$B$3:$LN$4660,37,0),"")</f>
        <v>11703</v>
      </c>
      <c r="AO390">
        <f>IFERROR(VLOOKUP(A390,'2024-2023'!$B$3:$LN$4660,38,0),"")</f>
        <v>18122</v>
      </c>
      <c r="AP390">
        <f>IFERROR(VLOOKUP(A390,'2024-2023'!$B$3:$LN$4660,37,0),"")</f>
        <v>8200</v>
      </c>
      <c r="AQ390" t="str">
        <f>IFERROR((IFERROR(VLOOKUP(A390,'2020-2019'!$B$3:$LN$466,'2020-2019'!$BL$1,0),"")+IFERROR(VLOOKUP(A390,'2020-2019'!$B$3:$LN$466,'2020-2019'!$BV$1,0),"")),"")</f>
        <v/>
      </c>
      <c r="AR390" s="5">
        <f t="shared" si="44"/>
        <v>26.286000000000001</v>
      </c>
      <c r="AS390" t="str">
        <f>IFERROR(VLOOKUP(A390,риски!$G$2:$H$642,2,0),"")</f>
        <v>низкий</v>
      </c>
      <c r="AT390" t="str">
        <f>IFERROR(VLOOKUP(A390,Реест!A462:$P$30000,15,0),"")</f>
        <v>aflacs.ru</v>
      </c>
      <c r="AU390" t="str">
        <f>IFERROR(VLOOKUP(A390,old!$A$3:$AU$2001,47,0),"")</f>
        <v>image1001</v>
      </c>
      <c r="AV390" s="3" t="str">
        <f t="shared" si="45"/>
        <v/>
      </c>
      <c r="AW390" t="str">
        <f t="shared" si="46"/>
        <v xml:space="preserve"> ООО ПКО «Агентство юридических и консалтинговых решений» зарегистрировано по адресу: 443110, Самарская область, г.о. Самара, вн.р-н Октябрьский, г Самара, ул Ново-Садовая, дом 17, комната 30. Генеральным директором является Тютюнин Андрей Дмитриевич. Рост доходов компании за 5 лет: 2628,6%. ФССП присвоил низкий уровень риска для данного ПКО.</v>
      </c>
      <c r="AX390" t="s">
        <v>22913</v>
      </c>
      <c r="AY390">
        <f>VLOOKUP(A390,'2024-2023'!$B$2:$NY$583,'2024-2023'!$BH$1,0)</f>
        <v>184</v>
      </c>
      <c r="AZ390">
        <f>VLOOKUP(A390,'2024-2023'!$B$2:$NY$583,71,0)</f>
        <v>0</v>
      </c>
      <c r="BA390">
        <f>VLOOKUP(A390,'2024-2023'!$B$2:$NY$583,79,0)</f>
        <v>0</v>
      </c>
      <c r="BB390">
        <f t="shared" si="47"/>
        <v>0</v>
      </c>
      <c r="BC390" s="6">
        <f t="shared" si="48"/>
        <v>5.2572000000000001</v>
      </c>
      <c r="BD390" s="6">
        <f t="shared" si="49"/>
        <v>1.3487809095625108E-2</v>
      </c>
      <c r="BE390" t="str">
        <f t="shared" si="50"/>
        <v>Малая фирма</v>
      </c>
    </row>
    <row r="391" spans="1:57">
      <c r="A391" s="10">
        <v>7604376792</v>
      </c>
      <c r="B391">
        <v>513</v>
      </c>
      <c r="C391" t="s">
        <v>3146</v>
      </c>
      <c r="D391">
        <v>7604376792</v>
      </c>
      <c r="E391" t="s">
        <v>14729</v>
      </c>
      <c r="F391" t="s">
        <v>14431</v>
      </c>
      <c r="G391" s="7">
        <v>44355</v>
      </c>
      <c r="H391">
        <v>5</v>
      </c>
      <c r="I391" t="s">
        <v>73</v>
      </c>
      <c r="J391" t="s">
        <v>5368</v>
      </c>
      <c r="K391" t="s">
        <v>5368</v>
      </c>
      <c r="L391" t="s">
        <v>9053</v>
      </c>
      <c r="M391">
        <f>VLOOKUP(D391,УК!$A$1:$B$599,2,0)/1000</f>
        <v>10</v>
      </c>
      <c r="R391" s="10" t="str">
        <f>IFERROR(IFERROR(VLOOKUP(A391,'2020-2019'!$B$3:$LN$466,108,0),"")+IFERROR(VLOOKUP(A391,'2020-2019'!$B$3:$LN$1000,91,0),""),"")</f>
        <v/>
      </c>
      <c r="S391" s="10">
        <f>IFERROR(IFERROR(VLOOKUP(A391,'2022-2021'!$B$3:$LN$1000,108,0),"")+IFERROR(VLOOKUP(A391,'2022-2021'!$B$3:$LN$1000,92,0),""),"")</f>
        <v>0</v>
      </c>
      <c r="T391" s="10">
        <f>IFERROR(IFERROR(VLOOKUP(A391,'2022-2021'!$B$3:$LN$1000,107,0),"")+IFERROR(VLOOKUP(A391,'2022-2021'!$B$3:$LN$1000,91,0),""),"")</f>
        <v>0</v>
      </c>
      <c r="U391" s="10">
        <f>IFERROR(IFERROR(VLOOKUP(A391,'2024-2023'!$B$3:$LN$1000,108,0),"")+IFERROR(VLOOKUP(A391,'2024-2023'!$B$3:$LN$1000,92,0),""),"")</f>
        <v>0</v>
      </c>
      <c r="V391" s="10">
        <f>IFERROR(IFERROR(VLOOKUP(A391,'2024-2023'!$B$3:$LN$1000,107,0),"")+IFERROR(VLOOKUP(A391,'2024-2023'!$B$3:$LN$1000,91,0),""),"")</f>
        <v>7980</v>
      </c>
      <c r="W391" t="str">
        <f>IFERROR(IFERROR(VLOOKUP(A391,'2020-2019'!$B$3:$LN$4660,93,0),"")+IFERROR(VLOOKUP(A391,'2020-2019'!$B$3:$LN$4660,109,0),""),"")</f>
        <v/>
      </c>
      <c r="X391">
        <f>IFERROR(IFERROR(VLOOKUP(A391,'2022-2021'!$B$3:$LN$4660,94,0),"")+IFERROR(VLOOKUP(A391,'2022-2021'!$B$3:$LN$4660,110,0),""),"")</f>
        <v>0</v>
      </c>
      <c r="Y391">
        <f>IFERROR(IFERROR(VLOOKUP(A391,'2022-2021'!$B$3:$LN$4660,109,0),"")+IFERROR(VLOOKUP(A391,'2022-2021'!$B$3:$LN$4660,93,0),""),"")</f>
        <v>0</v>
      </c>
      <c r="Z391">
        <f>IFERROR((IFERROR(VLOOKUP(A391,'2024-2023'!$B$3:$LN$4660,110,0),"")+IFERROR(VLOOKUP(A391,'2024-2023'!$B$3:$LN$4660,94,0),"")),"")</f>
        <v>196</v>
      </c>
      <c r="AA391">
        <f>IFERROR((IFERROR(VLOOKUP(A391,'2024-2023'!$B$3:$LN$4660,93,0),"")+IFERROR(VLOOKUP(A391,'2024-2023'!$B$3:$LN$4660,109,0),"")),"")</f>
        <v>3373</v>
      </c>
      <c r="AB391" t="str">
        <f>IFERROR((IFERROR(VLOOKUP(A391,'2020-2019'!$B$3:$LN$466,'2020-2019'!$CV$1,0),"")),"")</f>
        <v/>
      </c>
      <c r="AC391">
        <f>IFERROR((IFERROR(VLOOKUP(A391,'2022-2021'!$B$3:$LN$4660,100,0),"")),"")</f>
        <v>0</v>
      </c>
      <c r="AD391">
        <f>IFERROR((IFERROR(VLOOKUP(A391,'2022-2021'!$B$3:$LN$4660,99,0),"")),"")</f>
        <v>0</v>
      </c>
      <c r="AE391">
        <f>IFERROR((IFERROR(VLOOKUP(A391,'2024-2023'!$B$3:$LN$4660,100,0),"")),"")</f>
        <v>-196</v>
      </c>
      <c r="AF391">
        <f>IFERROR(VLOOKUP(A391,'2024-2023'!$B$3:$LN$4660,99,0),"")</f>
        <v>2025</v>
      </c>
      <c r="AG391" t="str">
        <f>IFERROR((IFERROR(VLOOKUP(A391,'2020-2019'!$B$3:$LN$4660,'2020-2019'!$X$1,0),"")+IFERROR(VLOOKUP(A391,'2020-2019'!$B$3:$LN$4660,'2020-2019'!$AN$1,0),"")),"")</f>
        <v/>
      </c>
      <c r="AH391">
        <f>IFERROR((IFERROR(VLOOKUP(A391,'2022-2021'!$B$3:$LN$4660,24,0),"")+IFERROR(VLOOKUP(A391,'2022-2021'!$B$3:$LN$4660,40,0),"")),"")</f>
        <v>0</v>
      </c>
      <c r="AI391">
        <f>IFERROR((IFERROR(VLOOKUP(A391,'2022-2021'!$B$3:$LN$4660,23,0),"")+IFERROR(VLOOKUP(A391,'2022-2021'!$B$3:$LN$4660,39,0),"")),"")</f>
        <v>0</v>
      </c>
      <c r="AJ391">
        <f>IFERROR((IFERROR(VLOOKUP(A391,'2024-2023'!$B$3:$LN$4660,24,0),"")+IFERROR(VLOOKUP(A391,'2024-2023'!$B$3:$LN$4660,40,0),"")),"")</f>
        <v>0</v>
      </c>
      <c r="AK391">
        <f>IFERROR((IFERROR(VLOOKUP(A391,'2024-2023'!$B$3:$LN$4660,23,0),"")+IFERROR(VLOOKUP(A391,'2024-2023'!$B$3:$LN$4660,39,0),"")),"")</f>
        <v>22000</v>
      </c>
      <c r="AL391" t="str">
        <f>IFERROR(VLOOKUP(A391,'2020-2019'!$B$3:$LN$466,'2020-2019'!$AM$1,0),"")</f>
        <v/>
      </c>
      <c r="AM391">
        <f>IFERROR(VLOOKUP(A391,'2022-2021'!$B$3:$LN$4660,38,0),"")</f>
        <v>12204</v>
      </c>
      <c r="AN391">
        <f>IFERROR(VLOOKUP(A391,'2022-2021'!$B$3:$LN$4660,37,0),"")</f>
        <v>12195</v>
      </c>
      <c r="AO391">
        <f>IFERROR(VLOOKUP(A391,'2024-2023'!$B$3:$LN$4660,38,0),"")</f>
        <v>22145</v>
      </c>
      <c r="AP391">
        <f>IFERROR(VLOOKUP(A391,'2024-2023'!$B$3:$LN$4660,37,0),"")</f>
        <v>16424</v>
      </c>
      <c r="AQ391" t="str">
        <f>IFERROR((IFERROR(VLOOKUP(A391,'2020-2019'!$B$3:$LN$466,'2020-2019'!$BL$1,0),"")+IFERROR(VLOOKUP(A391,'2020-2019'!$B$3:$LN$466,'2020-2019'!$BV$1,0),"")),"")</f>
        <v/>
      </c>
      <c r="AR391" s="5" t="str">
        <f t="shared" si="44"/>
        <v/>
      </c>
      <c r="AS391" t="str">
        <f>IFERROR(VLOOKUP(A391,риски!$G$2:$H$642,2,0),"")</f>
        <v>низкий</v>
      </c>
      <c r="AT391" t="str">
        <f>IFERROR(VLOOKUP(A391,Реест!A463:$P$30000,15,0),"")</f>
        <v>ARTELSEIM.RU</v>
      </c>
      <c r="AU391" t="str">
        <f>IFERROR(VLOOKUP(A391,old!$A$3:$AU$2001,47,0),"")</f>
        <v>image429</v>
      </c>
      <c r="AV391" s="3" t="str">
        <f t="shared" si="45"/>
        <v/>
      </c>
      <c r="AW391" t="str">
        <f t="shared" si="46"/>
        <v xml:space="preserve"> ООО ПКО «Артель сейм» зарегистрировано по адресу: 150049, Ярославская область, г.о. Город Ярославль, г Ярославль, проезд Мышкинский, дом 10, помещение 118. Генеральным директором является Каргина Ирина Владимировна. ФССП присвоил низкий уровень риска для данного ПКО.</v>
      </c>
      <c r="AX391" t="s">
        <v>22941</v>
      </c>
      <c r="AY391">
        <f>VLOOKUP(A391,'2024-2023'!$B$2:$NY$583,'2024-2023'!$BH$1,0)</f>
        <v>14033</v>
      </c>
      <c r="AZ391">
        <f>VLOOKUP(A391,'2024-2023'!$B$2:$NY$583,71,0)</f>
        <v>0</v>
      </c>
      <c r="BA391">
        <f>VLOOKUP(A391,'2024-2023'!$B$2:$NY$583,79,0)</f>
        <v>24407</v>
      </c>
      <c r="BB391">
        <f t="shared" si="47"/>
        <v>1.7392574645478516</v>
      </c>
      <c r="BC391" s="6" t="str">
        <f t="shared" si="48"/>
        <v>-</v>
      </c>
      <c r="BD391" s="6">
        <f t="shared" si="49"/>
        <v>0.25375939849624063</v>
      </c>
      <c r="BE391" t="str">
        <f t="shared" si="50"/>
        <v>Малая фирма</v>
      </c>
    </row>
    <row r="392" spans="1:57">
      <c r="A392" s="10">
        <v>9728074741</v>
      </c>
      <c r="B392">
        <v>255</v>
      </c>
      <c r="C392" t="s">
        <v>14432</v>
      </c>
      <c r="D392">
        <v>9728074741</v>
      </c>
      <c r="E392" t="s">
        <v>14730</v>
      </c>
      <c r="F392" t="s">
        <v>14433</v>
      </c>
      <c r="G392" s="7">
        <v>44831</v>
      </c>
      <c r="H392">
        <v>3</v>
      </c>
      <c r="I392" t="s">
        <v>73</v>
      </c>
      <c r="J392" t="s">
        <v>5389</v>
      </c>
      <c r="K392" t="s">
        <v>5389</v>
      </c>
      <c r="L392" t="s">
        <v>3157</v>
      </c>
      <c r="M392">
        <f>VLOOKUP(D392,УК!$A$1:$B$599,2,0)/1000</f>
        <v>100</v>
      </c>
      <c r="R392" s="10" t="str">
        <f>IFERROR(IFERROR(VLOOKUP(A392,'2020-2019'!$B$3:$LN$466,108,0),"")+IFERROR(VLOOKUP(A392,'2020-2019'!$B$3:$LN$1000,91,0),""),"")</f>
        <v/>
      </c>
      <c r="S392" s="10">
        <f>IFERROR(IFERROR(VLOOKUP(A392,'2022-2021'!$B$3:$LN$1000,108,0),"")+IFERROR(VLOOKUP(A392,'2022-2021'!$B$3:$LN$1000,92,0),""),"")</f>
        <v>0</v>
      </c>
      <c r="T392" s="10">
        <f>IFERROR(IFERROR(VLOOKUP(A392,'2022-2021'!$B$3:$LN$1000,107,0),"")+IFERROR(VLOOKUP(A392,'2022-2021'!$B$3:$LN$1000,91,0),""),"")</f>
        <v>238</v>
      </c>
      <c r="U392" s="10">
        <f>IFERROR(IFERROR(VLOOKUP(A392,'2024-2023'!$B$3:$LN$1000,108,0),"")+IFERROR(VLOOKUP(A392,'2024-2023'!$B$3:$LN$1000,92,0),""),"")</f>
        <v>23772</v>
      </c>
      <c r="V392" s="10">
        <f>IFERROR(IFERROR(VLOOKUP(A392,'2024-2023'!$B$3:$LN$1000,107,0),"")+IFERROR(VLOOKUP(A392,'2024-2023'!$B$3:$LN$1000,91,0),""),"")</f>
        <v>6405</v>
      </c>
      <c r="W392" t="str">
        <f>IFERROR(IFERROR(VLOOKUP(A392,'2020-2019'!$B$3:$LN$4660,93,0),"")+IFERROR(VLOOKUP(A392,'2020-2019'!$B$3:$LN$4660,109,0),""),"")</f>
        <v/>
      </c>
      <c r="X392">
        <f>IFERROR(IFERROR(VLOOKUP(A392,'2022-2021'!$B$3:$LN$4660,94,0),"")+IFERROR(VLOOKUP(A392,'2022-2021'!$B$3:$LN$4660,110,0),""),"")</f>
        <v>0</v>
      </c>
      <c r="Y392">
        <f>IFERROR(IFERROR(VLOOKUP(A392,'2022-2021'!$B$3:$LN$4660,109,0),"")+IFERROR(VLOOKUP(A392,'2022-2021'!$B$3:$LN$4660,93,0),""),"")</f>
        <v>45</v>
      </c>
      <c r="Z392">
        <f>IFERROR((IFERROR(VLOOKUP(A392,'2024-2023'!$B$3:$LN$4660,110,0),"")+IFERROR(VLOOKUP(A392,'2024-2023'!$B$3:$LN$4660,94,0),"")),"")</f>
        <v>846</v>
      </c>
      <c r="AA392">
        <f>IFERROR((IFERROR(VLOOKUP(A392,'2024-2023'!$B$3:$LN$4660,93,0),"")+IFERROR(VLOOKUP(A392,'2024-2023'!$B$3:$LN$4660,109,0),"")),"")</f>
        <v>477</v>
      </c>
      <c r="AB392" t="str">
        <f>IFERROR((IFERROR(VLOOKUP(A392,'2020-2019'!$B$3:$LN$466,'2020-2019'!$CV$1,0),"")),"")</f>
        <v/>
      </c>
      <c r="AC392">
        <f>IFERROR((IFERROR(VLOOKUP(A392,'2022-2021'!$B$3:$LN$4660,100,0),"")),"")</f>
        <v>0</v>
      </c>
      <c r="AD392">
        <f>IFERROR((IFERROR(VLOOKUP(A392,'2022-2021'!$B$3:$LN$4660,99,0),"")),"")</f>
        <v>193</v>
      </c>
      <c r="AE392">
        <f>IFERROR((IFERROR(VLOOKUP(A392,'2024-2023'!$B$3:$LN$4660,100,0),"")),"")</f>
        <v>22800</v>
      </c>
      <c r="AF392">
        <f>IFERROR(VLOOKUP(A392,'2024-2023'!$B$3:$LN$4660,99,0),"")</f>
        <v>5928</v>
      </c>
      <c r="AG392" t="str">
        <f>IFERROR((IFERROR(VLOOKUP(A392,'2020-2019'!$B$3:$LN$4660,'2020-2019'!$X$1,0),"")+IFERROR(VLOOKUP(A392,'2020-2019'!$B$3:$LN$4660,'2020-2019'!$AN$1,0),"")),"")</f>
        <v/>
      </c>
      <c r="AH392">
        <f>IFERROR((IFERROR(VLOOKUP(A392,'2022-2021'!$B$3:$LN$4660,24,0),"")+IFERROR(VLOOKUP(A392,'2022-2021'!$B$3:$LN$4660,40,0),"")),"")</f>
        <v>0</v>
      </c>
      <c r="AI392">
        <f>IFERROR((IFERROR(VLOOKUP(A392,'2022-2021'!$B$3:$LN$4660,23,0),"")+IFERROR(VLOOKUP(A392,'2022-2021'!$B$3:$LN$4660,39,0),"")),"")</f>
        <v>0</v>
      </c>
      <c r="AJ392">
        <f>IFERROR((IFERROR(VLOOKUP(A392,'2024-2023'!$B$3:$LN$4660,24,0),"")+IFERROR(VLOOKUP(A392,'2024-2023'!$B$3:$LN$4660,40,0),"")),"")</f>
        <v>0</v>
      </c>
      <c r="AK392">
        <f>IFERROR((IFERROR(VLOOKUP(A392,'2024-2023'!$B$3:$LN$4660,23,0),"")+IFERROR(VLOOKUP(A392,'2024-2023'!$B$3:$LN$4660,39,0),"")),"")</f>
        <v>0</v>
      </c>
      <c r="AL392" t="str">
        <f>IFERROR(VLOOKUP(A392,'2020-2019'!$B$3:$LN$466,'2020-2019'!$AM$1,0),"")</f>
        <v/>
      </c>
      <c r="AM392">
        <f>IFERROR(VLOOKUP(A392,'2022-2021'!$B$3:$LN$4660,38,0),"")</f>
        <v>0</v>
      </c>
      <c r="AN392">
        <f>IFERROR(VLOOKUP(A392,'2022-2021'!$B$3:$LN$4660,37,0),"")</f>
        <v>10453</v>
      </c>
      <c r="AO392">
        <f>IFERROR(VLOOKUP(A392,'2024-2023'!$B$3:$LN$4660,38,0),"")</f>
        <v>99763</v>
      </c>
      <c r="AP392">
        <f>IFERROR(VLOOKUP(A392,'2024-2023'!$B$3:$LN$4660,37,0),"")</f>
        <v>107095</v>
      </c>
      <c r="AQ392" t="str">
        <f>IFERROR((IFERROR(VLOOKUP(A392,'2020-2019'!$B$3:$LN$466,'2020-2019'!$BL$1,0),"")+IFERROR(VLOOKUP(A392,'2020-2019'!$B$3:$LN$466,'2020-2019'!$BV$1,0),"")),"")</f>
        <v/>
      </c>
      <c r="AR392" s="5">
        <f t="shared" si="44"/>
        <v>26.911999999999999</v>
      </c>
      <c r="AS392" t="str">
        <f>IFERROR(VLOOKUP(A392,риски!$G$2:$H$642,2,0),"")</f>
        <v>низкий</v>
      </c>
      <c r="AT392" t="str">
        <f>IFERROR(VLOOKUP(A392,Реест!A464:$P$30000,15,0),"")</f>
        <v>dovlegalsolutions.ru</v>
      </c>
      <c r="AU392" t="str">
        <f>IFERROR(VLOOKUP(A392,old!$A$3:$AU$2001,47,0),"")</f>
        <v>image430</v>
      </c>
      <c r="AV392" s="3" t="str">
        <f t="shared" si="45"/>
        <v/>
      </c>
      <c r="AW392" t="str">
        <f t="shared" si="46"/>
        <v xml:space="preserve"> ООО «Доверие Лигал Солюшнз» зарегистрировано по адресу: 117342, Москва г, ул Бутлерова, д. 17Б, помещ. 60Ж/11/2, офис 7. Генеральным директором является Дячук Екатерина Николаевна. Рост доходов компании за 5 лет: 2691,2%. ФССП присвоил низкий уровень риска для данного ПКО.</v>
      </c>
      <c r="AX392" t="s">
        <v>22957</v>
      </c>
      <c r="AY392">
        <f>VLOOKUP(A392,'2024-2023'!$B$2:$NY$583,'2024-2023'!$BH$1,0)</f>
        <v>28638</v>
      </c>
      <c r="AZ392">
        <f>VLOOKUP(A392,'2024-2023'!$B$2:$NY$583,71,0)</f>
        <v>0</v>
      </c>
      <c r="BA392">
        <f>VLOOKUP(A392,'2024-2023'!$B$2:$NY$583,79,0)</f>
        <v>0</v>
      </c>
      <c r="BB392">
        <f t="shared" si="47"/>
        <v>0</v>
      </c>
      <c r="BC392" s="6">
        <f t="shared" si="48"/>
        <v>5.3823999999999996</v>
      </c>
      <c r="BD392" s="6">
        <f t="shared" si="49"/>
        <v>0.92552693208430914</v>
      </c>
      <c r="BE392" t="str">
        <f t="shared" si="50"/>
        <v>Малая фирма</v>
      </c>
    </row>
    <row r="393" spans="1:57">
      <c r="A393" s="10">
        <v>9706025860</v>
      </c>
      <c r="B393">
        <v>195</v>
      </c>
      <c r="C393" t="s">
        <v>3160</v>
      </c>
      <c r="D393">
        <v>9706025860</v>
      </c>
      <c r="E393" t="s">
        <v>14731</v>
      </c>
      <c r="F393" t="s">
        <v>14434</v>
      </c>
      <c r="G393" s="7">
        <v>44806</v>
      </c>
      <c r="H393">
        <v>4</v>
      </c>
      <c r="I393" t="s">
        <v>44</v>
      </c>
      <c r="J393" t="s">
        <v>23287</v>
      </c>
      <c r="K393" t="s">
        <v>5044</v>
      </c>
      <c r="L393" t="s">
        <v>3163</v>
      </c>
      <c r="M393">
        <f>VLOOKUP(D393,УК!$A$1:$B$599,2,0)/1000</f>
        <v>10</v>
      </c>
      <c r="R393" s="10" t="str">
        <f>IFERROR(IFERROR(VLOOKUP(A393,'2020-2019'!$B$3:$LN$466,108,0),"")+IFERROR(VLOOKUP(A393,'2020-2019'!$B$3:$LN$1000,91,0),""),"")</f>
        <v/>
      </c>
      <c r="S393" s="10">
        <f>IFERROR(IFERROR(VLOOKUP(A393,'2022-2021'!$B$3:$LN$1000,108,0),"")+IFERROR(VLOOKUP(A393,'2022-2021'!$B$3:$LN$1000,92,0),""),"")</f>
        <v>0</v>
      </c>
      <c r="T393" s="10">
        <f>IFERROR(IFERROR(VLOOKUP(A393,'2022-2021'!$B$3:$LN$1000,107,0),"")+IFERROR(VLOOKUP(A393,'2022-2021'!$B$3:$LN$1000,91,0),""),"")</f>
        <v>166</v>
      </c>
      <c r="U393" s="10">
        <f>IFERROR(IFERROR(VLOOKUP(A393,'2024-2023'!$B$3:$LN$1000,108,0),"")+IFERROR(VLOOKUP(A393,'2024-2023'!$B$3:$LN$1000,92,0),""),"")</f>
        <v>40931</v>
      </c>
      <c r="V393" s="10">
        <f>IFERROR(IFERROR(VLOOKUP(A393,'2024-2023'!$B$3:$LN$1000,107,0),"")+IFERROR(VLOOKUP(A393,'2024-2023'!$B$3:$LN$1000,91,0),""),"")</f>
        <v>92352</v>
      </c>
      <c r="W393" t="str">
        <f>IFERROR(IFERROR(VLOOKUP(A393,'2020-2019'!$B$3:$LN$4660,93,0),"")+IFERROR(VLOOKUP(A393,'2020-2019'!$B$3:$LN$4660,109,0),""),"")</f>
        <v/>
      </c>
      <c r="X393">
        <f>IFERROR(IFERROR(VLOOKUP(A393,'2022-2021'!$B$3:$LN$4660,94,0),"")+IFERROR(VLOOKUP(A393,'2022-2021'!$B$3:$LN$4660,110,0),""),"")</f>
        <v>0</v>
      </c>
      <c r="Y393">
        <f>IFERROR(IFERROR(VLOOKUP(A393,'2022-2021'!$B$3:$LN$4660,109,0),"")+IFERROR(VLOOKUP(A393,'2022-2021'!$B$3:$LN$4660,93,0),""),"")</f>
        <v>1305</v>
      </c>
      <c r="Z393">
        <f>IFERROR((IFERROR(VLOOKUP(A393,'2024-2023'!$B$3:$LN$4660,110,0),"")+IFERROR(VLOOKUP(A393,'2024-2023'!$B$3:$LN$4660,94,0),"")),"")</f>
        <v>39755</v>
      </c>
      <c r="AA393">
        <f>IFERROR((IFERROR(VLOOKUP(A393,'2024-2023'!$B$3:$LN$4660,93,0),"")+IFERROR(VLOOKUP(A393,'2024-2023'!$B$3:$LN$4660,109,0),"")),"")</f>
        <v>46938</v>
      </c>
      <c r="AB393" t="str">
        <f>IFERROR((IFERROR(VLOOKUP(A393,'2020-2019'!$B$3:$LN$466,'2020-2019'!$CV$1,0),"")),"")</f>
        <v/>
      </c>
      <c r="AC393">
        <f>IFERROR((IFERROR(VLOOKUP(A393,'2022-2021'!$B$3:$LN$4660,100,0),"")),"")</f>
        <v>0</v>
      </c>
      <c r="AD393">
        <f>IFERROR((IFERROR(VLOOKUP(A393,'2022-2021'!$B$3:$LN$4660,99,0),"")),"")</f>
        <v>-1141</v>
      </c>
      <c r="AE393">
        <f>IFERROR((IFERROR(VLOOKUP(A393,'2024-2023'!$B$3:$LN$4660,100,0),"")),"")</f>
        <v>-139</v>
      </c>
      <c r="AF393">
        <f>IFERROR(VLOOKUP(A393,'2024-2023'!$B$3:$LN$4660,99,0),"")</f>
        <v>43293</v>
      </c>
      <c r="AG393" t="str">
        <f>IFERROR((IFERROR(VLOOKUP(A393,'2020-2019'!$B$3:$LN$4660,'2020-2019'!$X$1,0),"")+IFERROR(VLOOKUP(A393,'2020-2019'!$B$3:$LN$4660,'2020-2019'!$AN$1,0),"")),"")</f>
        <v/>
      </c>
      <c r="AH393">
        <f>IFERROR((IFERROR(VLOOKUP(A393,'2022-2021'!$B$3:$LN$4660,24,0),"")+IFERROR(VLOOKUP(A393,'2022-2021'!$B$3:$LN$4660,40,0),"")),"")</f>
        <v>0</v>
      </c>
      <c r="AI393">
        <f>IFERROR((IFERROR(VLOOKUP(A393,'2022-2021'!$B$3:$LN$4660,23,0),"")+IFERROR(VLOOKUP(A393,'2022-2021'!$B$3:$LN$4660,39,0),"")),"")</f>
        <v>268</v>
      </c>
      <c r="AJ393">
        <f>IFERROR((IFERROR(VLOOKUP(A393,'2024-2023'!$B$3:$LN$4660,24,0),"")+IFERROR(VLOOKUP(A393,'2024-2023'!$B$3:$LN$4660,40,0),"")),"")</f>
        <v>3046</v>
      </c>
      <c r="AK393">
        <f>IFERROR((IFERROR(VLOOKUP(A393,'2024-2023'!$B$3:$LN$4660,23,0),"")+IFERROR(VLOOKUP(A393,'2024-2023'!$B$3:$LN$4660,39,0),"")),"")</f>
        <v>5599</v>
      </c>
      <c r="AL393" t="str">
        <f>IFERROR(VLOOKUP(A393,'2020-2019'!$B$3:$LN$466,'2020-2019'!$AM$1,0),"")</f>
        <v/>
      </c>
      <c r="AM393">
        <f>IFERROR(VLOOKUP(A393,'2022-2021'!$B$3:$LN$4660,38,0),"")</f>
        <v>0</v>
      </c>
      <c r="AN393">
        <f>IFERROR(VLOOKUP(A393,'2022-2021'!$B$3:$LN$4660,37,0),"")</f>
        <v>10638</v>
      </c>
      <c r="AO393">
        <f>IFERROR(VLOOKUP(A393,'2024-2023'!$B$3:$LN$4660,38,0),"")</f>
        <v>11877</v>
      </c>
      <c r="AP393">
        <f>IFERROR(VLOOKUP(A393,'2024-2023'!$B$3:$LN$4660,37,0),"")</f>
        <v>53362</v>
      </c>
      <c r="AQ393" t="str">
        <f>IFERROR((IFERROR(VLOOKUP(A393,'2020-2019'!$B$3:$LN$466,'2020-2019'!$BL$1,0),"")+IFERROR(VLOOKUP(A393,'2020-2019'!$B$3:$LN$466,'2020-2019'!$BV$1,0),"")),"")</f>
        <v/>
      </c>
      <c r="AR393" s="5">
        <f t="shared" si="44"/>
        <v>556.33699999999999</v>
      </c>
      <c r="AS393" t="str">
        <f>IFERROR(VLOOKUP(A393,риски!$G$2:$H$642,2,0),"")</f>
        <v>низкий</v>
      </c>
      <c r="AT393" t="str">
        <f>IFERROR(VLOOKUP(A393,Реест!A465:$P$30000,15,0),"")</f>
        <v>pkosummit.ru</v>
      </c>
      <c r="AU393" t="str">
        <f>IFERROR(VLOOKUP(A393,old!$A$3:$AU$2001,47,0),"")</f>
        <v>image269</v>
      </c>
      <c r="AV393" s="3">
        <f t="shared" si="45"/>
        <v>20.89179104477612</v>
      </c>
      <c r="AW393" t="str">
        <f t="shared" si="46"/>
        <v xml:space="preserve"> ООО ПКО «Саммит» зарегистрировано по адресу: 119180, Москва г, пер Старомонетный, 14, 2, 5-6. Генеральным директором является Бурова Вероника Александровна. Рост доходов компании за 5 лет: 55633,7%. Рост финансовых активов компании за 5 лет: 2089,18%. ФССП присвоил низкий уровень риска для данного ПКО.</v>
      </c>
      <c r="AX393" t="s">
        <v>22957</v>
      </c>
      <c r="AY393">
        <f>VLOOKUP(A393,'2024-2023'!$B$2:$NY$583,'2024-2023'!$BH$1,0)</f>
        <v>54024</v>
      </c>
      <c r="AZ393">
        <f>VLOOKUP(A393,'2024-2023'!$B$2:$NY$583,71,0)</f>
        <v>0</v>
      </c>
      <c r="BA393">
        <f>VLOOKUP(A393,'2024-2023'!$B$2:$NY$583,79,0)</f>
        <v>0</v>
      </c>
      <c r="BB393">
        <f t="shared" si="47"/>
        <v>0</v>
      </c>
      <c r="BC393" s="6">
        <f t="shared" si="48"/>
        <v>111.26739999999999</v>
      </c>
      <c r="BD393" s="6">
        <f t="shared" si="49"/>
        <v>0.46878248440748443</v>
      </c>
      <c r="BE393" t="str">
        <f t="shared" si="50"/>
        <v>Малая фирма</v>
      </c>
    </row>
    <row r="394" spans="1:57">
      <c r="A394" s="10">
        <v>5262389030</v>
      </c>
      <c r="B394">
        <v>447</v>
      </c>
      <c r="C394" t="s">
        <v>14437</v>
      </c>
      <c r="D394">
        <v>5262389030</v>
      </c>
      <c r="E394" t="s">
        <v>14732</v>
      </c>
      <c r="F394" t="s">
        <v>14438</v>
      </c>
      <c r="G394" s="7">
        <v>44886</v>
      </c>
      <c r="H394">
        <v>3</v>
      </c>
      <c r="I394" t="s">
        <v>73</v>
      </c>
      <c r="J394" t="s">
        <v>5370</v>
      </c>
      <c r="K394" t="s">
        <v>5369</v>
      </c>
      <c r="L394" t="s">
        <v>9060</v>
      </c>
      <c r="M394">
        <f>VLOOKUP(D394,УК!$A$1:$B$599,2,0)/1000</f>
        <v>10</v>
      </c>
      <c r="R394" s="10" t="str">
        <f>IFERROR(IFERROR(VLOOKUP(A394,'2020-2019'!$B$3:$LN$466,108,0),"")+IFERROR(VLOOKUP(A394,'2020-2019'!$B$3:$LN$1000,91,0),""),"")</f>
        <v/>
      </c>
      <c r="S394" s="10">
        <f>IFERROR(IFERROR(VLOOKUP(A394,'2022-2021'!$B$3:$LN$1000,108,0),"")+IFERROR(VLOOKUP(A394,'2022-2021'!$B$3:$LN$1000,92,0),""),"")</f>
        <v>0</v>
      </c>
      <c r="T394" s="10">
        <f>IFERROR(IFERROR(VLOOKUP(A394,'2022-2021'!$B$3:$LN$1000,107,0),"")+IFERROR(VLOOKUP(A394,'2022-2021'!$B$3:$LN$1000,91,0),""),"")</f>
        <v>0</v>
      </c>
      <c r="U394" s="10">
        <f>IFERROR(IFERROR(VLOOKUP(A394,'2024-2023'!$B$3:$LN$1000,108,0),"")+IFERROR(VLOOKUP(A394,'2024-2023'!$B$3:$LN$1000,92,0),""),"")</f>
        <v>860</v>
      </c>
      <c r="V394" s="10">
        <f>IFERROR(IFERROR(VLOOKUP(A394,'2024-2023'!$B$3:$LN$1000,107,0),"")+IFERROR(VLOOKUP(A394,'2024-2023'!$B$3:$LN$1000,91,0),""),"")</f>
        <v>7967</v>
      </c>
      <c r="W394" t="str">
        <f>IFERROR(IFERROR(VLOOKUP(A394,'2020-2019'!$B$3:$LN$4660,93,0),"")+IFERROR(VLOOKUP(A394,'2020-2019'!$B$3:$LN$4660,109,0),""),"")</f>
        <v/>
      </c>
      <c r="X394">
        <f>IFERROR(IFERROR(VLOOKUP(A394,'2022-2021'!$B$3:$LN$4660,94,0),"")+IFERROR(VLOOKUP(A394,'2022-2021'!$B$3:$LN$4660,110,0),""),"")</f>
        <v>0</v>
      </c>
      <c r="Y394">
        <f>IFERROR(IFERROR(VLOOKUP(A394,'2022-2021'!$B$3:$LN$4660,109,0),"")+IFERROR(VLOOKUP(A394,'2022-2021'!$B$3:$LN$4660,93,0),""),"")</f>
        <v>75</v>
      </c>
      <c r="Z394">
        <f>IFERROR((IFERROR(VLOOKUP(A394,'2024-2023'!$B$3:$LN$4660,110,0),"")+IFERROR(VLOOKUP(A394,'2024-2023'!$B$3:$LN$4660,94,0),"")),"")</f>
        <v>611</v>
      </c>
      <c r="AA394">
        <f>IFERROR((IFERROR(VLOOKUP(A394,'2024-2023'!$B$3:$LN$4660,93,0),"")+IFERROR(VLOOKUP(A394,'2024-2023'!$B$3:$LN$4660,109,0),"")),"")</f>
        <v>2638</v>
      </c>
      <c r="AB394" t="str">
        <f>IFERROR((IFERROR(VLOOKUP(A394,'2020-2019'!$B$3:$LN$466,'2020-2019'!$CV$1,0),"")),"")</f>
        <v/>
      </c>
      <c r="AC394">
        <f>IFERROR((IFERROR(VLOOKUP(A394,'2022-2021'!$B$3:$LN$4660,100,0),"")),"")</f>
        <v>0</v>
      </c>
      <c r="AD394">
        <f>IFERROR((IFERROR(VLOOKUP(A394,'2022-2021'!$B$3:$LN$4660,99,0),"")),"")</f>
        <v>-75</v>
      </c>
      <c r="AE394">
        <f>IFERROR((IFERROR(VLOOKUP(A394,'2024-2023'!$B$3:$LN$4660,100,0),"")),"")</f>
        <v>212</v>
      </c>
      <c r="AF394">
        <f>IFERROR(VLOOKUP(A394,'2024-2023'!$B$3:$LN$4660,99,0),"")</f>
        <v>5096</v>
      </c>
      <c r="AG394" t="str">
        <f>IFERROR((IFERROR(VLOOKUP(A394,'2020-2019'!$B$3:$LN$4660,'2020-2019'!$X$1,0),"")+IFERROR(VLOOKUP(A394,'2020-2019'!$B$3:$LN$4660,'2020-2019'!$AN$1,0),"")),"")</f>
        <v/>
      </c>
      <c r="AH394">
        <f>IFERROR((IFERROR(VLOOKUP(A394,'2022-2021'!$B$3:$LN$4660,24,0),"")+IFERROR(VLOOKUP(A394,'2022-2021'!$B$3:$LN$4660,40,0),"")),"")</f>
        <v>0</v>
      </c>
      <c r="AI394">
        <f>IFERROR((IFERROR(VLOOKUP(A394,'2022-2021'!$B$3:$LN$4660,23,0),"")+IFERROR(VLOOKUP(A394,'2022-2021'!$B$3:$LN$4660,39,0),"")),"")</f>
        <v>0</v>
      </c>
      <c r="AJ394">
        <f>IFERROR((IFERROR(VLOOKUP(A394,'2024-2023'!$B$3:$LN$4660,24,0),"")+IFERROR(VLOOKUP(A394,'2024-2023'!$B$3:$LN$4660,40,0),"")),"")</f>
        <v>692</v>
      </c>
      <c r="AK394">
        <f>IFERROR((IFERROR(VLOOKUP(A394,'2024-2023'!$B$3:$LN$4660,23,0),"")+IFERROR(VLOOKUP(A394,'2024-2023'!$B$3:$LN$4660,39,0),"")),"")</f>
        <v>2150</v>
      </c>
      <c r="AL394" t="str">
        <f>IFERROR(VLOOKUP(A394,'2020-2019'!$B$3:$LN$466,'2020-2019'!$AM$1,0),"")</f>
        <v/>
      </c>
      <c r="AM394">
        <f>IFERROR(VLOOKUP(A394,'2022-2021'!$B$3:$LN$4660,38,0),"")</f>
        <v>0</v>
      </c>
      <c r="AN394">
        <f>IFERROR(VLOOKUP(A394,'2022-2021'!$B$3:$LN$4660,37,0),"")</f>
        <v>11127</v>
      </c>
      <c r="AO394">
        <f>IFERROR(VLOOKUP(A394,'2024-2023'!$B$3:$LN$4660,38,0),"")</f>
        <v>11194</v>
      </c>
      <c r="AP394">
        <f>IFERROR(VLOOKUP(A394,'2024-2023'!$B$3:$LN$4660,37,0),"")</f>
        <v>11129</v>
      </c>
      <c r="AQ394" t="str">
        <f>IFERROR((IFERROR(VLOOKUP(A394,'2020-2019'!$B$3:$LN$466,'2020-2019'!$BL$1,0),"")+IFERROR(VLOOKUP(A394,'2020-2019'!$B$3:$LN$466,'2020-2019'!$BV$1,0),"")),"")</f>
        <v/>
      </c>
      <c r="AR394" s="5">
        <f t="shared" si="44"/>
        <v>9.2639999999999993</v>
      </c>
      <c r="AS394" t="str">
        <f>IFERROR(VLOOKUP(A394,риски!$G$2:$H$642,2,0),"")</f>
        <v>низкий</v>
      </c>
      <c r="AT394" t="str">
        <f>IFERROR(VLOOKUP(A394,Реест!A466:$P$30000,15,0),"")</f>
        <v>team-fin.ru</v>
      </c>
      <c r="AU394" t="str">
        <f>IFERROR(VLOOKUP(A394,old!$A$3:$AU$2001,47,0),"")</f>
        <v>image431</v>
      </c>
      <c r="AV394" s="3">
        <f t="shared" si="45"/>
        <v>3.1069364161849711</v>
      </c>
      <c r="AW394" t="str">
        <f t="shared" si="46"/>
        <v xml:space="preserve"> ООО ПКО «ТИМ ФИНАНСНН» зарегистрировано по адресу: 603081, Нижегородская область, г.о. город Нижний Новгород, г Нижний Новгород, ул Нартова, д. 29, кв. 16. Генеральным директором является Мясников Виктор Александрович. Рост доходов компании за 5 лет: 926,4%. Рост финансовых активов компании за 5 лет: 310,69%. ФССП присвоил низкий уровень риска для данного ПКО.</v>
      </c>
      <c r="AX394" t="s">
        <v>22921</v>
      </c>
      <c r="AY394">
        <f>VLOOKUP(A394,'2024-2023'!$B$2:$NY$583,'2024-2023'!$BH$1,0)</f>
        <v>15425</v>
      </c>
      <c r="AZ394">
        <f>VLOOKUP(A394,'2024-2023'!$B$2:$NY$583,71,0)</f>
        <v>0</v>
      </c>
      <c r="BA394">
        <f>VLOOKUP(A394,'2024-2023'!$B$2:$NY$583,79,0)</f>
        <v>162</v>
      </c>
      <c r="BB394">
        <f t="shared" si="47"/>
        <v>1.0502431118314424E-2</v>
      </c>
      <c r="BC394" s="6">
        <f t="shared" si="48"/>
        <v>1.8527999999999998</v>
      </c>
      <c r="BD394" s="6">
        <f t="shared" si="49"/>
        <v>0.63963850884900209</v>
      </c>
      <c r="BE394" t="str">
        <f t="shared" si="50"/>
        <v>Малая фирма</v>
      </c>
    </row>
    <row r="395" spans="1:57">
      <c r="A395" s="10">
        <v>6164139228</v>
      </c>
      <c r="B395">
        <v>37</v>
      </c>
      <c r="C395" t="s">
        <v>3173</v>
      </c>
      <c r="D395">
        <v>6164139228</v>
      </c>
      <c r="E395" t="s">
        <v>14733</v>
      </c>
      <c r="F395" t="s">
        <v>14439</v>
      </c>
      <c r="G395" s="7">
        <v>44825</v>
      </c>
      <c r="H395">
        <v>3</v>
      </c>
      <c r="I395" t="s">
        <v>73</v>
      </c>
      <c r="J395" t="s">
        <v>4836</v>
      </c>
      <c r="K395" t="s">
        <v>4836</v>
      </c>
      <c r="L395" t="s">
        <v>3177</v>
      </c>
      <c r="M395">
        <f>VLOOKUP(D395,УК!$A$1:$B$599,2,0)/1000</f>
        <v>10000</v>
      </c>
      <c r="R395" s="10" t="str">
        <f>IFERROR(IFERROR(VLOOKUP(A395,'2020-2019'!$B$3:$LN$466,108,0),"")+IFERROR(VLOOKUP(A395,'2020-2019'!$B$3:$LN$1000,91,0),""),"")</f>
        <v/>
      </c>
      <c r="S395" s="10">
        <f>IFERROR(IFERROR(VLOOKUP(A395,'2022-2021'!$B$3:$LN$1000,108,0),"")+IFERROR(VLOOKUP(A395,'2022-2021'!$B$3:$LN$1000,92,0),""),"")</f>
        <v>0</v>
      </c>
      <c r="T395" s="10">
        <f>IFERROR(IFERROR(VLOOKUP(A395,'2022-2021'!$B$3:$LN$1000,107,0),"")+IFERROR(VLOOKUP(A395,'2022-2021'!$B$3:$LN$1000,91,0),""),"")</f>
        <v>1870</v>
      </c>
      <c r="U395" s="10">
        <f>IFERROR(IFERROR(VLOOKUP(A395,'2024-2023'!$B$3:$LN$1000,108,0),"")+IFERROR(VLOOKUP(A395,'2024-2023'!$B$3:$LN$1000,92,0),""),"")</f>
        <v>471460</v>
      </c>
      <c r="V395" s="10">
        <f>IFERROR(IFERROR(VLOOKUP(A395,'2024-2023'!$B$3:$LN$1000,107,0),"")+IFERROR(VLOOKUP(A395,'2024-2023'!$B$3:$LN$1000,91,0),""),"")</f>
        <v>1258567</v>
      </c>
      <c r="W395" t="str">
        <f>IFERROR(IFERROR(VLOOKUP(A395,'2020-2019'!$B$3:$LN$4660,93,0),"")+IFERROR(VLOOKUP(A395,'2020-2019'!$B$3:$LN$4660,109,0),""),"")</f>
        <v/>
      </c>
      <c r="X395">
        <f>IFERROR(IFERROR(VLOOKUP(A395,'2022-2021'!$B$3:$LN$4660,94,0),"")+IFERROR(VLOOKUP(A395,'2022-2021'!$B$3:$LN$4660,110,0),""),"")</f>
        <v>0</v>
      </c>
      <c r="Y395">
        <f>IFERROR(IFERROR(VLOOKUP(A395,'2022-2021'!$B$3:$LN$4660,109,0),"")+IFERROR(VLOOKUP(A395,'2022-2021'!$B$3:$LN$4660,93,0),""),"")</f>
        <v>-158</v>
      </c>
      <c r="Z395">
        <f>IFERROR((IFERROR(VLOOKUP(A395,'2024-2023'!$B$3:$LN$4660,110,0),"")+IFERROR(VLOOKUP(A395,'2024-2023'!$B$3:$LN$4660,94,0),"")),"")</f>
        <v>353920</v>
      </c>
      <c r="AA395">
        <f>IFERROR((IFERROR(VLOOKUP(A395,'2024-2023'!$B$3:$LN$4660,93,0),"")+IFERROR(VLOOKUP(A395,'2024-2023'!$B$3:$LN$4660,109,0),"")),"")</f>
        <v>1162053</v>
      </c>
      <c r="AB395" t="str">
        <f>IFERROR((IFERROR(VLOOKUP(A395,'2020-2019'!$B$3:$LN$466,'2020-2019'!$CV$1,0),"")),"")</f>
        <v/>
      </c>
      <c r="AC395">
        <f>IFERROR((IFERROR(VLOOKUP(A395,'2022-2021'!$B$3:$LN$4660,100,0),"")),"")</f>
        <v>0</v>
      </c>
      <c r="AD395">
        <f>IFERROR((IFERROR(VLOOKUP(A395,'2022-2021'!$B$3:$LN$4660,99,0),"")),"")</f>
        <v>1611</v>
      </c>
      <c r="AE395">
        <f>IFERROR((IFERROR(VLOOKUP(A395,'2024-2023'!$B$3:$LN$4660,100,0),"")),"")</f>
        <v>11298</v>
      </c>
      <c r="AF395">
        <f>IFERROR(VLOOKUP(A395,'2024-2023'!$B$3:$LN$4660,99,0),"")</f>
        <v>-5590</v>
      </c>
      <c r="AG395" t="str">
        <f>IFERROR((IFERROR(VLOOKUP(A395,'2020-2019'!$B$3:$LN$4660,'2020-2019'!$X$1,0),"")+IFERROR(VLOOKUP(A395,'2020-2019'!$B$3:$LN$4660,'2020-2019'!$AN$1,0),"")),"")</f>
        <v/>
      </c>
      <c r="AH395">
        <f>IFERROR((IFERROR(VLOOKUP(A395,'2022-2021'!$B$3:$LN$4660,24,0),"")+IFERROR(VLOOKUP(A395,'2022-2021'!$B$3:$LN$4660,40,0),"")),"")</f>
        <v>0</v>
      </c>
      <c r="AI395">
        <f>IFERROR((IFERROR(VLOOKUP(A395,'2022-2021'!$B$3:$LN$4660,23,0),"")+IFERROR(VLOOKUP(A395,'2022-2021'!$B$3:$LN$4660,39,0),"")),"")</f>
        <v>0</v>
      </c>
      <c r="AJ395">
        <f>IFERROR((IFERROR(VLOOKUP(A395,'2024-2023'!$B$3:$LN$4660,24,0),"")+IFERROR(VLOOKUP(A395,'2024-2023'!$B$3:$LN$4660,40,0),"")),"")</f>
        <v>127879</v>
      </c>
      <c r="AK395">
        <f>IFERROR((IFERROR(VLOOKUP(A395,'2024-2023'!$B$3:$LN$4660,23,0),"")+IFERROR(VLOOKUP(A395,'2024-2023'!$B$3:$LN$4660,39,0),"")),"")</f>
        <v>387009</v>
      </c>
      <c r="AL395" t="str">
        <f>IFERROR(VLOOKUP(A395,'2020-2019'!$B$3:$LN$466,'2020-2019'!$AM$1,0),"")</f>
        <v/>
      </c>
      <c r="AM395">
        <f>IFERROR(VLOOKUP(A395,'2022-2021'!$B$3:$LN$4660,38,0),"")</f>
        <v>0</v>
      </c>
      <c r="AN395">
        <f>IFERROR(VLOOKUP(A395,'2022-2021'!$B$3:$LN$4660,37,0),"")</f>
        <v>14</v>
      </c>
      <c r="AO395">
        <f>IFERROR(VLOOKUP(A395,'2024-2023'!$B$3:$LN$4660,38,0),"")</f>
        <v>118905</v>
      </c>
      <c r="AP395">
        <f>IFERROR(VLOOKUP(A395,'2024-2023'!$B$3:$LN$4660,37,0),"")</f>
        <v>280200</v>
      </c>
      <c r="AQ395" t="str">
        <f>IFERROR((IFERROR(VLOOKUP(A395,'2020-2019'!$B$3:$LN$466,'2020-2019'!$BL$1,0),"")+IFERROR(VLOOKUP(A395,'2020-2019'!$B$3:$LN$466,'2020-2019'!$BV$1,0),"")),"")</f>
        <v/>
      </c>
      <c r="AR395" s="5">
        <f t="shared" si="44"/>
        <v>673.03</v>
      </c>
      <c r="AS395" t="str">
        <f>IFERROR(VLOOKUP(A395,риски!$G$2:$H$642,2,0),"")</f>
        <v>высокий</v>
      </c>
      <c r="AT395" t="str">
        <f>IFERROR(VLOOKUP(A395,Реест!A467:$P$30000,15,0),"")</f>
        <v>ka-sol.ru</v>
      </c>
      <c r="AU395" t="str">
        <f>IFERROR(VLOOKUP(A395,old!$A$3:$AU$2001,47,0),"")</f>
        <v>image432</v>
      </c>
      <c r="AV395" s="3">
        <f t="shared" si="45"/>
        <v>3.026368676639636</v>
      </c>
      <c r="AW395" t="str">
        <f t="shared" si="46"/>
        <v xml:space="preserve"> ООО «ПКО СОЛ» зарегистрировано по адресу: 344082, Ростовская обл, г Ростов-на-Дону, пер Халтуринский, 4, 25. Генеральным директором является Ванян Лариса Кареновна. Рост доходов компании за 5 лет: 67303%. Рост финансовых активов компании за 5 лет: 302,64%. ФССП присвоил высокий уровень риска для данного ПКО.</v>
      </c>
      <c r="AX395" t="s">
        <v>22920</v>
      </c>
      <c r="AY395">
        <f>VLOOKUP(A395,'2024-2023'!$B$2:$NY$583,'2024-2023'!$BH$1,0)</f>
        <v>18748</v>
      </c>
      <c r="AZ395">
        <f>VLOOKUP(A395,'2024-2023'!$B$2:$NY$583,71,0)</f>
        <v>0</v>
      </c>
      <c r="BA395">
        <f>VLOOKUP(A395,'2024-2023'!$B$2:$NY$583,79,0)</f>
        <v>662018</v>
      </c>
      <c r="BB395">
        <f t="shared" si="47"/>
        <v>35.311393215276297</v>
      </c>
      <c r="BC395" s="6">
        <f t="shared" si="48"/>
        <v>134.60599999999999</v>
      </c>
      <c r="BD395" s="6">
        <f t="shared" si="49"/>
        <v>-4.4415593289828829E-3</v>
      </c>
      <c r="BE395" t="str">
        <f t="shared" si="50"/>
        <v>Средняя фирма</v>
      </c>
    </row>
    <row r="396" spans="1:57">
      <c r="A396" s="10">
        <v>6908019416</v>
      </c>
      <c r="B396">
        <v>232</v>
      </c>
      <c r="C396" t="s">
        <v>3180</v>
      </c>
      <c r="D396">
        <v>6908019416</v>
      </c>
      <c r="E396" t="s">
        <v>14734</v>
      </c>
      <c r="F396" t="s">
        <v>14440</v>
      </c>
      <c r="G396" s="7">
        <v>44305</v>
      </c>
      <c r="H396">
        <v>5</v>
      </c>
      <c r="I396" t="s">
        <v>73</v>
      </c>
      <c r="J396" t="s">
        <v>5036</v>
      </c>
      <c r="K396" t="s">
        <v>5035</v>
      </c>
      <c r="L396" t="s">
        <v>3184</v>
      </c>
      <c r="M396">
        <f>VLOOKUP(D396,УК!$A$1:$B$599,2,0)/1000</f>
        <v>10</v>
      </c>
      <c r="R396" s="10" t="str">
        <f>IFERROR(IFERROR(VLOOKUP(A396,'2020-2019'!$B$3:$LN$466,108,0),"")+IFERROR(VLOOKUP(A396,'2020-2019'!$B$3:$LN$1000,91,0),""),"")</f>
        <v/>
      </c>
      <c r="S396" s="10">
        <f>IFERROR(IFERROR(VLOOKUP(A396,'2022-2021'!$B$3:$LN$1000,108,0),"")+IFERROR(VLOOKUP(A396,'2022-2021'!$B$3:$LN$1000,92,0),""),"")</f>
        <v>8541</v>
      </c>
      <c r="T396" s="10">
        <f>IFERROR(IFERROR(VLOOKUP(A396,'2022-2021'!$B$3:$LN$1000,107,0),"")+IFERROR(VLOOKUP(A396,'2022-2021'!$B$3:$LN$1000,91,0),""),"")</f>
        <v>12731</v>
      </c>
      <c r="U396" s="10">
        <f>IFERROR(IFERROR(VLOOKUP(A396,'2024-2023'!$B$3:$LN$1000,108,0),"")+IFERROR(VLOOKUP(A396,'2024-2023'!$B$3:$LN$1000,92,0),""),"")</f>
        <v>35436</v>
      </c>
      <c r="V396" s="10">
        <f>IFERROR(IFERROR(VLOOKUP(A396,'2024-2023'!$B$3:$LN$1000,107,0),"")+IFERROR(VLOOKUP(A396,'2024-2023'!$B$3:$LN$1000,91,0),""),"")</f>
        <v>94849</v>
      </c>
      <c r="W396" t="str">
        <f>IFERROR(IFERROR(VLOOKUP(A396,'2020-2019'!$B$3:$LN$4660,93,0),"")+IFERROR(VLOOKUP(A396,'2020-2019'!$B$3:$LN$4660,109,0),""),"")</f>
        <v/>
      </c>
      <c r="X396">
        <f>IFERROR(IFERROR(VLOOKUP(A396,'2022-2021'!$B$3:$LN$4660,94,0),"")+IFERROR(VLOOKUP(A396,'2022-2021'!$B$3:$LN$4660,110,0),""),"")</f>
        <v>516</v>
      </c>
      <c r="Y396">
        <f>IFERROR(IFERROR(VLOOKUP(A396,'2022-2021'!$B$3:$LN$4660,109,0),"")+IFERROR(VLOOKUP(A396,'2022-2021'!$B$3:$LN$4660,93,0),""),"")</f>
        <v>2446</v>
      </c>
      <c r="Z396">
        <f>IFERROR((IFERROR(VLOOKUP(A396,'2024-2023'!$B$3:$LN$4660,110,0),"")+IFERROR(VLOOKUP(A396,'2024-2023'!$B$3:$LN$4660,94,0),"")),"")</f>
        <v>7902</v>
      </c>
      <c r="AA396">
        <f>IFERROR((IFERROR(VLOOKUP(A396,'2024-2023'!$B$3:$LN$4660,93,0),"")+IFERROR(VLOOKUP(A396,'2024-2023'!$B$3:$LN$4660,109,0),"")),"")</f>
        <v>67152</v>
      </c>
      <c r="AB396" t="str">
        <f>IFERROR((IFERROR(VLOOKUP(A396,'2020-2019'!$B$3:$LN$466,'2020-2019'!$CV$1,0),"")),"")</f>
        <v/>
      </c>
      <c r="AC396">
        <f>IFERROR((IFERROR(VLOOKUP(A396,'2022-2021'!$B$3:$LN$4660,100,0),"")),"")</f>
        <v>7589</v>
      </c>
      <c r="AD396">
        <f>IFERROR((IFERROR(VLOOKUP(A396,'2022-2021'!$B$3:$LN$4660,99,0),"")),"")</f>
        <v>10541</v>
      </c>
      <c r="AE396">
        <f>IFERROR((IFERROR(VLOOKUP(A396,'2024-2023'!$B$3:$LN$4660,100,0),"")),"")</f>
        <v>27334</v>
      </c>
      <c r="AF396">
        <f>IFERROR(VLOOKUP(A396,'2024-2023'!$B$3:$LN$4660,99,0),"")</f>
        <v>24939</v>
      </c>
      <c r="AG396" t="str">
        <f>IFERROR((IFERROR(VLOOKUP(A396,'2020-2019'!$B$3:$LN$4660,'2020-2019'!$X$1,0),"")+IFERROR(VLOOKUP(A396,'2020-2019'!$B$3:$LN$4660,'2020-2019'!$AN$1,0),"")),"")</f>
        <v/>
      </c>
      <c r="AH396">
        <f>IFERROR((IFERROR(VLOOKUP(A396,'2022-2021'!$B$3:$LN$4660,24,0),"")+IFERROR(VLOOKUP(A396,'2022-2021'!$B$3:$LN$4660,40,0),"")),"")</f>
        <v>0</v>
      </c>
      <c r="AI396">
        <f>IFERROR((IFERROR(VLOOKUP(A396,'2022-2021'!$B$3:$LN$4660,23,0),"")+IFERROR(VLOOKUP(A396,'2022-2021'!$B$3:$LN$4660,39,0),"")),"")</f>
        <v>6056</v>
      </c>
      <c r="AJ396">
        <f>IFERROR((IFERROR(VLOOKUP(A396,'2024-2023'!$B$3:$LN$4660,24,0),"")+IFERROR(VLOOKUP(A396,'2024-2023'!$B$3:$LN$4660,40,0),"")),"")</f>
        <v>28941</v>
      </c>
      <c r="AK396">
        <f>IFERROR((IFERROR(VLOOKUP(A396,'2024-2023'!$B$3:$LN$4660,23,0),"")+IFERROR(VLOOKUP(A396,'2024-2023'!$B$3:$LN$4660,39,0),"")),"")</f>
        <v>92943</v>
      </c>
      <c r="AL396" t="str">
        <f>IFERROR(VLOOKUP(A396,'2020-2019'!$B$3:$LN$466,'2020-2019'!$AM$1,0),"")</f>
        <v/>
      </c>
      <c r="AM396">
        <f>IFERROR(VLOOKUP(A396,'2022-2021'!$B$3:$LN$4660,38,0),"")</f>
        <v>2340</v>
      </c>
      <c r="AN396">
        <f>IFERROR(VLOOKUP(A396,'2022-2021'!$B$3:$LN$4660,37,0),"")</f>
        <v>2200</v>
      </c>
      <c r="AO396">
        <f>IFERROR(VLOOKUP(A396,'2024-2023'!$B$3:$LN$4660,38,0),"")</f>
        <v>9175</v>
      </c>
      <c r="AP396">
        <f>IFERROR(VLOOKUP(A396,'2024-2023'!$B$3:$LN$4660,37,0),"")</f>
        <v>12886</v>
      </c>
      <c r="AQ396" t="str">
        <f>IFERROR((IFERROR(VLOOKUP(A396,'2020-2019'!$B$3:$LN$466,'2020-2019'!$BL$1,0),"")+IFERROR(VLOOKUP(A396,'2020-2019'!$B$3:$LN$466,'2020-2019'!$BV$1,0),"")),"")</f>
        <v/>
      </c>
      <c r="AR396" s="5">
        <f t="shared" si="44"/>
        <v>11.105</v>
      </c>
      <c r="AS396" t="str">
        <f>IFERROR(VLOOKUP(A396,риски!$G$2:$H$642,2,0),"")</f>
        <v>низкий</v>
      </c>
      <c r="AT396" t="str">
        <f>IFERROR(VLOOKUP(A396,Реест!A468:$P$30000,15,0),"")</f>
        <v>ka-ship.ru</v>
      </c>
      <c r="AU396" t="str">
        <f>IFERROR(VLOOKUP(A396,old!$A$3:$AU$2001,47,0),"")</f>
        <v>image433</v>
      </c>
      <c r="AV396" s="3">
        <f t="shared" si="45"/>
        <v>15.347258916776751</v>
      </c>
      <c r="AW396" t="str">
        <f t="shared" si="46"/>
        <v xml:space="preserve"> ООО «КА «ШИП» зарегистрировано по адресу: Тверская обл., г.о. город Тверь, г. Тверь, ул. Андрея Дементьева, д. 3, ОФ. 801, 170100. Генеральным директором является Ларькина Виктория Михайловна. Рост доходов компании за 5 лет: 1110,5%. Рост финансовых активов компании за 5 лет: 1534,73%. ФССП присвоил низкий уровень риска для данного ПКО.</v>
      </c>
      <c r="AX396" t="s">
        <v>22927</v>
      </c>
      <c r="AY396">
        <f>VLOOKUP(A396,'2024-2023'!$B$2:$NY$583,'2024-2023'!$BH$1,0)</f>
        <v>70449</v>
      </c>
      <c r="AZ396">
        <f>VLOOKUP(A396,'2024-2023'!$B$2:$NY$583,71,0)</f>
        <v>0</v>
      </c>
      <c r="BA396">
        <f>VLOOKUP(A396,'2024-2023'!$B$2:$NY$583,79,0)</f>
        <v>39255</v>
      </c>
      <c r="BB396">
        <f t="shared" si="47"/>
        <v>0.55721159988076485</v>
      </c>
      <c r="BC396" s="6">
        <f t="shared" si="48"/>
        <v>2.2210000000000001</v>
      </c>
      <c r="BD396" s="6">
        <f t="shared" si="49"/>
        <v>0.26293371569547386</v>
      </c>
      <c r="BE396" t="str">
        <f t="shared" si="50"/>
        <v>Малая фирма</v>
      </c>
    </row>
    <row r="397" spans="1:57">
      <c r="A397" s="10">
        <v>7734455653</v>
      </c>
      <c r="B397">
        <v>427</v>
      </c>
      <c r="C397" t="s">
        <v>3187</v>
      </c>
      <c r="D397">
        <v>7734455653</v>
      </c>
      <c r="E397" t="s">
        <v>14735</v>
      </c>
      <c r="F397" t="s">
        <v>14441</v>
      </c>
      <c r="G397" s="7">
        <v>44729</v>
      </c>
      <c r="H397">
        <v>4</v>
      </c>
      <c r="I397" t="s">
        <v>73</v>
      </c>
      <c r="J397" t="s">
        <v>5112</v>
      </c>
      <c r="K397" t="s">
        <v>5111</v>
      </c>
      <c r="L397" t="s">
        <v>3191</v>
      </c>
      <c r="M397">
        <f>VLOOKUP(D397,УК!$A$1:$B$599,2,0)/1000</f>
        <v>300</v>
      </c>
      <c r="R397" s="10" t="str">
        <f>IFERROR(IFERROR(VLOOKUP(A397,'2020-2019'!$B$3:$LN$466,108,0),"")+IFERROR(VLOOKUP(A397,'2020-2019'!$B$3:$LN$1000,91,0),""),"")</f>
        <v/>
      </c>
      <c r="S397" s="10">
        <f>IFERROR(IFERROR(VLOOKUP(A397,'2022-2021'!$B$3:$LN$1000,108,0),"")+IFERROR(VLOOKUP(A397,'2022-2021'!$B$3:$LN$1000,92,0),""),"")</f>
        <v>0</v>
      </c>
      <c r="T397" s="10">
        <f>IFERROR(IFERROR(VLOOKUP(A397,'2022-2021'!$B$3:$LN$1000,107,0),"")+IFERROR(VLOOKUP(A397,'2022-2021'!$B$3:$LN$1000,91,0),""),"")</f>
        <v>11800</v>
      </c>
      <c r="U397" s="10">
        <f>IFERROR(IFERROR(VLOOKUP(A397,'2024-2023'!$B$3:$LN$1000,108,0),"")+IFERROR(VLOOKUP(A397,'2024-2023'!$B$3:$LN$1000,92,0),""),"")</f>
        <v>10489</v>
      </c>
      <c r="V397" s="10">
        <f>IFERROR(IFERROR(VLOOKUP(A397,'2024-2023'!$B$3:$LN$1000,107,0),"")+IFERROR(VLOOKUP(A397,'2024-2023'!$B$3:$LN$1000,91,0),""),"")</f>
        <v>49766</v>
      </c>
      <c r="W397" t="str">
        <f>IFERROR(IFERROR(VLOOKUP(A397,'2020-2019'!$B$3:$LN$4660,93,0),"")+IFERROR(VLOOKUP(A397,'2020-2019'!$B$3:$LN$4660,109,0),""),"")</f>
        <v/>
      </c>
      <c r="X397">
        <f>IFERROR(IFERROR(VLOOKUP(A397,'2022-2021'!$B$3:$LN$4660,94,0),"")+IFERROR(VLOOKUP(A397,'2022-2021'!$B$3:$LN$4660,110,0),""),"")</f>
        <v>0</v>
      </c>
      <c r="Y397">
        <f>IFERROR(IFERROR(VLOOKUP(A397,'2022-2021'!$B$3:$LN$4660,109,0),"")+IFERROR(VLOOKUP(A397,'2022-2021'!$B$3:$LN$4660,93,0),""),"")</f>
        <v>415</v>
      </c>
      <c r="Z397">
        <f>IFERROR((IFERROR(VLOOKUP(A397,'2024-2023'!$B$3:$LN$4660,110,0),"")+IFERROR(VLOOKUP(A397,'2024-2023'!$B$3:$LN$4660,94,0),"")),"")</f>
        <v>154724</v>
      </c>
      <c r="AA397">
        <f>IFERROR((IFERROR(VLOOKUP(A397,'2024-2023'!$B$3:$LN$4660,93,0),"")+IFERROR(VLOOKUP(A397,'2024-2023'!$B$3:$LN$4660,109,0),"")),"")</f>
        <v>37143</v>
      </c>
      <c r="AB397" t="str">
        <f>IFERROR((IFERROR(VLOOKUP(A397,'2020-2019'!$B$3:$LN$466,'2020-2019'!$CV$1,0),"")),"")</f>
        <v/>
      </c>
      <c r="AC397">
        <f>IFERROR((IFERROR(VLOOKUP(A397,'2022-2021'!$B$3:$LN$4660,100,0),"")),"")</f>
        <v>0</v>
      </c>
      <c r="AD397">
        <f>IFERROR((IFERROR(VLOOKUP(A397,'2022-2021'!$B$3:$LN$4660,99,0),"")),"")</f>
        <v>11385</v>
      </c>
      <c r="AE397">
        <f>IFERROR((IFERROR(VLOOKUP(A397,'2024-2023'!$B$3:$LN$4660,100,0),"")),"")</f>
        <v>-144678</v>
      </c>
      <c r="AF397">
        <f>IFERROR(VLOOKUP(A397,'2024-2023'!$B$3:$LN$4660,99,0),"")</f>
        <v>11257</v>
      </c>
      <c r="AG397" t="str">
        <f>IFERROR((IFERROR(VLOOKUP(A397,'2020-2019'!$B$3:$LN$4660,'2020-2019'!$X$1,0),"")+IFERROR(VLOOKUP(A397,'2020-2019'!$B$3:$LN$4660,'2020-2019'!$AN$1,0),"")),"")</f>
        <v/>
      </c>
      <c r="AH397">
        <f>IFERROR((IFERROR(VLOOKUP(A397,'2022-2021'!$B$3:$LN$4660,24,0),"")+IFERROR(VLOOKUP(A397,'2022-2021'!$B$3:$LN$4660,40,0),"")),"")</f>
        <v>0</v>
      </c>
      <c r="AI397">
        <f>IFERROR((IFERROR(VLOOKUP(A397,'2022-2021'!$B$3:$LN$4660,23,0),"")+IFERROR(VLOOKUP(A397,'2022-2021'!$B$3:$LN$4660,39,0),"")),"")</f>
        <v>0</v>
      </c>
      <c r="AJ397">
        <f>IFERROR((IFERROR(VLOOKUP(A397,'2024-2023'!$B$3:$LN$4660,24,0),"")+IFERROR(VLOOKUP(A397,'2024-2023'!$B$3:$LN$4660,40,0),"")),"")</f>
        <v>408</v>
      </c>
      <c r="AK397">
        <f>IFERROR((IFERROR(VLOOKUP(A397,'2024-2023'!$B$3:$LN$4660,23,0),"")+IFERROR(VLOOKUP(A397,'2024-2023'!$B$3:$LN$4660,39,0),"")),"")</f>
        <v>0</v>
      </c>
      <c r="AL397" t="str">
        <f>IFERROR(VLOOKUP(A397,'2020-2019'!$B$3:$LN$466,'2020-2019'!$AM$1,0),"")</f>
        <v/>
      </c>
      <c r="AM397">
        <f>IFERROR(VLOOKUP(A397,'2022-2021'!$B$3:$LN$4660,38,0),"")</f>
        <v>0</v>
      </c>
      <c r="AN397">
        <f>IFERROR(VLOOKUP(A397,'2022-2021'!$B$3:$LN$4660,37,0),"")</f>
        <v>11836</v>
      </c>
      <c r="AO397">
        <f>IFERROR(VLOOKUP(A397,'2024-2023'!$B$3:$LN$4660,38,0),"")</f>
        <v>1072574</v>
      </c>
      <c r="AP397">
        <f>IFERROR(VLOOKUP(A397,'2024-2023'!$B$3:$LN$4660,37,0),"")</f>
        <v>1105187</v>
      </c>
      <c r="AQ397" t="str">
        <f>IFERROR((IFERROR(VLOOKUP(A397,'2020-2019'!$B$3:$LN$466,'2020-2019'!$BL$1,0),"")+IFERROR(VLOOKUP(A397,'2020-2019'!$B$3:$LN$466,'2020-2019'!$BV$1,0),"")),"")</f>
        <v/>
      </c>
      <c r="AR397" s="5">
        <f t="shared" si="44"/>
        <v>4.2169999999999996</v>
      </c>
      <c r="AS397" t="str">
        <f>IFERROR(VLOOKUP(A397,риски!$G$2:$H$642,2,0),"")</f>
        <v>низкий</v>
      </c>
      <c r="AT397" t="str">
        <f>IFERROR(VLOOKUP(A397,Реест!A469:$P$30000,15,0),"")</f>
        <v>kbadmiral.ru</v>
      </c>
      <c r="AU397" t="str">
        <f>IFERROR(VLOOKUP(A397,old!$A$3:$AU$2001,47,0),"")</f>
        <v>image434</v>
      </c>
      <c r="AV397" s="3">
        <f t="shared" si="45"/>
        <v>0</v>
      </c>
      <c r="AW397" t="str">
        <f t="shared" si="46"/>
        <v xml:space="preserve"> ООО «ПКО «Адмирал» зарегистрировано по адресу: 123290, Город Москва, вн.тер.г. муниципальный округ Хорошевский, туп 1-й Магистральный, д. 11, стр. 1. Генеральным директором является Карташова Людмила Викторовна. Рост доходов компании за 5 лет: 421,7%. ФССП присвоил низкий уровень риска для данного ПКО.</v>
      </c>
      <c r="AX397" t="s">
        <v>22914</v>
      </c>
      <c r="AY397">
        <f>VLOOKUP(A397,'2024-2023'!$B$2:$NY$583,'2024-2023'!$BH$1,0)</f>
        <v>929194</v>
      </c>
      <c r="AZ397">
        <f>VLOOKUP(A397,'2024-2023'!$B$2:$NY$583,71,0)</f>
        <v>0</v>
      </c>
      <c r="BA397">
        <f>VLOOKUP(A397,'2024-2023'!$B$2:$NY$583,79,0)</f>
        <v>0</v>
      </c>
      <c r="BB397">
        <f t="shared" si="47"/>
        <v>0</v>
      </c>
      <c r="BC397" s="6">
        <f t="shared" si="48"/>
        <v>0.84339999999999993</v>
      </c>
      <c r="BD397" s="6">
        <f t="shared" si="49"/>
        <v>0.22619860949242454</v>
      </c>
      <c r="BE397" t="str">
        <f t="shared" si="50"/>
        <v>Малая фирма</v>
      </c>
    </row>
    <row r="398" spans="1:57">
      <c r="A398" s="10">
        <v>7801720701</v>
      </c>
      <c r="B398">
        <v>203</v>
      </c>
      <c r="C398" t="s">
        <v>3194</v>
      </c>
      <c r="D398">
        <v>7801720701</v>
      </c>
      <c r="E398" t="s">
        <v>14736</v>
      </c>
      <c r="F398" t="s">
        <v>14442</v>
      </c>
      <c r="G398" s="7">
        <v>44964</v>
      </c>
      <c r="H398">
        <v>3</v>
      </c>
      <c r="I398" t="s">
        <v>73</v>
      </c>
      <c r="J398" t="s">
        <v>6391</v>
      </c>
      <c r="K398" t="s">
        <v>6391</v>
      </c>
      <c r="L398" t="s">
        <v>3198</v>
      </c>
      <c r="M398">
        <f>VLOOKUP(D398,УК!$A$1:$B$599,2,0)/1000</f>
        <v>11000</v>
      </c>
      <c r="R398" s="10" t="str">
        <f>IFERROR(IFERROR(VLOOKUP(A398,'2020-2019'!$B$3:$LN$466,108,0),"")+IFERROR(VLOOKUP(A398,'2020-2019'!$B$3:$LN$1000,91,0),""),"")</f>
        <v/>
      </c>
      <c r="S398" s="10" t="str">
        <f>IFERROR(IFERROR(VLOOKUP(A398,'2022-2021'!$B$3:$LN$1000,108,0),"")+IFERROR(VLOOKUP(A398,'2022-2021'!$B$3:$LN$1000,92,0),""),"")</f>
        <v/>
      </c>
      <c r="T398" s="10" t="str">
        <f>IFERROR(IFERROR(VLOOKUP(A398,'2022-2021'!$B$3:$LN$1000,107,0),"")+IFERROR(VLOOKUP(A398,'2022-2021'!$B$3:$LN$1000,91,0),""),"")</f>
        <v/>
      </c>
      <c r="U398" s="10">
        <f>IFERROR(IFERROR(VLOOKUP(A398,'2024-2023'!$B$3:$LN$1000,108,0),"")+IFERROR(VLOOKUP(A398,'2024-2023'!$B$3:$LN$1000,92,0),""),"")</f>
        <v>37815</v>
      </c>
      <c r="V398" s="10">
        <f>IFERROR(IFERROR(VLOOKUP(A398,'2024-2023'!$B$3:$LN$1000,107,0),"")+IFERROR(VLOOKUP(A398,'2024-2023'!$B$3:$LN$1000,91,0),""),"")</f>
        <v>129258</v>
      </c>
      <c r="W398" t="str">
        <f>IFERROR(IFERROR(VLOOKUP(A398,'2020-2019'!$B$3:$LN$4660,93,0),"")+IFERROR(VLOOKUP(A398,'2020-2019'!$B$3:$LN$4660,109,0),""),"")</f>
        <v/>
      </c>
      <c r="X398" t="str">
        <f>IFERROR(IFERROR(VLOOKUP(A398,'2022-2021'!$B$3:$LN$4660,94,0),"")+IFERROR(VLOOKUP(A398,'2022-2021'!$B$3:$LN$4660,110,0),""),"")</f>
        <v/>
      </c>
      <c r="Y398" t="str">
        <f>IFERROR(IFERROR(VLOOKUP(A398,'2022-2021'!$B$3:$LN$4660,109,0),"")+IFERROR(VLOOKUP(A398,'2022-2021'!$B$3:$LN$4660,93,0),""),"")</f>
        <v/>
      </c>
      <c r="Z398">
        <f>IFERROR((IFERROR(VLOOKUP(A398,'2024-2023'!$B$3:$LN$4660,110,0),"")+IFERROR(VLOOKUP(A398,'2024-2023'!$B$3:$LN$4660,94,0),"")),"")</f>
        <v>38183</v>
      </c>
      <c r="AA398">
        <f>IFERROR((IFERROR(VLOOKUP(A398,'2024-2023'!$B$3:$LN$4660,93,0),"")+IFERROR(VLOOKUP(A398,'2024-2023'!$B$3:$LN$4660,109,0),"")),"")</f>
        <v>128759</v>
      </c>
      <c r="AB398" t="str">
        <f>IFERROR((IFERROR(VLOOKUP(A398,'2020-2019'!$B$3:$LN$466,'2020-2019'!$CV$1,0),"")),"")</f>
        <v/>
      </c>
      <c r="AC398" t="str">
        <f>IFERROR((IFERROR(VLOOKUP(A398,'2022-2021'!$B$3:$LN$4660,100,0),"")),"")</f>
        <v/>
      </c>
      <c r="AD398" t="str">
        <f>IFERROR((IFERROR(VLOOKUP(A398,'2022-2021'!$B$3:$LN$4660,99,0),"")),"")</f>
        <v/>
      </c>
      <c r="AE398">
        <f>IFERROR((IFERROR(VLOOKUP(A398,'2024-2023'!$B$3:$LN$4660,100,0),"")),"")</f>
        <v>-430</v>
      </c>
      <c r="AF398">
        <f>IFERROR(VLOOKUP(A398,'2024-2023'!$B$3:$LN$4660,99,0),"")</f>
        <v>482</v>
      </c>
      <c r="AG398" t="str">
        <f>IFERROR((IFERROR(VLOOKUP(A398,'2020-2019'!$B$3:$LN$4660,'2020-2019'!$X$1,0),"")+IFERROR(VLOOKUP(A398,'2020-2019'!$B$3:$LN$4660,'2020-2019'!$AN$1,0),"")),"")</f>
        <v/>
      </c>
      <c r="AH398" t="str">
        <f>IFERROR((IFERROR(VLOOKUP(A398,'2022-2021'!$B$3:$LN$4660,24,0),"")+IFERROR(VLOOKUP(A398,'2022-2021'!$B$3:$LN$4660,40,0),"")),"")</f>
        <v/>
      </c>
      <c r="AI398" t="str">
        <f>IFERROR((IFERROR(VLOOKUP(A398,'2022-2021'!$B$3:$LN$4660,23,0),"")+IFERROR(VLOOKUP(A398,'2022-2021'!$B$3:$LN$4660,39,0),"")),"")</f>
        <v/>
      </c>
      <c r="AJ398">
        <f>IFERROR((IFERROR(VLOOKUP(A398,'2024-2023'!$B$3:$LN$4660,24,0),"")+IFERROR(VLOOKUP(A398,'2024-2023'!$B$3:$LN$4660,40,0),"")),"")</f>
        <v>24</v>
      </c>
      <c r="AK398">
        <f>IFERROR((IFERROR(VLOOKUP(A398,'2024-2023'!$B$3:$LN$4660,23,0),"")+IFERROR(VLOOKUP(A398,'2024-2023'!$B$3:$LN$4660,39,0),"")),"")</f>
        <v>24</v>
      </c>
      <c r="AL398" t="str">
        <f>IFERROR(VLOOKUP(A398,'2020-2019'!$B$3:$LN$466,'2020-2019'!$AM$1,0),"")</f>
        <v/>
      </c>
      <c r="AM398" t="str">
        <f>IFERROR(VLOOKUP(A398,'2022-2021'!$B$3:$LN$4660,38,0),"")</f>
        <v/>
      </c>
      <c r="AN398" t="str">
        <f>IFERROR(VLOOKUP(A398,'2022-2021'!$B$3:$LN$4660,37,0),"")</f>
        <v/>
      </c>
      <c r="AO398">
        <f>IFERROR(VLOOKUP(A398,'2024-2023'!$B$3:$LN$4660,38,0),"")</f>
        <v>44972</v>
      </c>
      <c r="AP398">
        <f>IFERROR(VLOOKUP(A398,'2024-2023'!$B$3:$LN$4660,37,0),"")</f>
        <v>172296</v>
      </c>
      <c r="AQ398" t="str">
        <f>IFERROR((IFERROR(VLOOKUP(A398,'2020-2019'!$B$3:$LN$466,'2020-2019'!$BL$1,0),"")+IFERROR(VLOOKUP(A398,'2020-2019'!$B$3:$LN$466,'2020-2019'!$BV$1,0),"")),"")</f>
        <v/>
      </c>
      <c r="AR398" s="5">
        <f t="shared" si="44"/>
        <v>3.4180000000000001</v>
      </c>
      <c r="AS398" t="str">
        <f>IFERROR(VLOOKUP(A398,риски!$G$2:$H$642,2,0),"")</f>
        <v>низкий</v>
      </c>
      <c r="AT398" t="str">
        <f>IFERROR(VLOOKUP(A398,Реест!A470:$P$30000,15,0),"")</f>
        <v>цессионарий.рус</v>
      </c>
      <c r="AU398" t="str">
        <f>IFERROR(VLOOKUP(A398,old!$A$3:$AU$2001,47,0),"")</f>
        <v>image435</v>
      </c>
      <c r="AV398" s="3">
        <f t="shared" si="45"/>
        <v>1</v>
      </c>
      <c r="AW398" t="str">
        <f t="shared" si="46"/>
        <v xml:space="preserve"> ООО ПКО «ЦЕССИОНАРИЙ С-З» зарегистрировано по адресу: 199155, город Санкт-Петербург, вн.тер. г. Муниципальный Округ Остров Декабристов, ул Уральская, дом 2, строение 1, помещение 12-Н, ОФИС 11. Генеральным директором является Балашов Александр Андреевич. Рост доходов компании за 5 лет: 341,8%. Рост финансовых активов компании за 5 лет: 100%. ФССП присвоил низкий уровень риска для данного ПКО.</v>
      </c>
      <c r="AX398" t="s">
        <v>22918</v>
      </c>
      <c r="AY398">
        <f>VLOOKUP(A398,'2024-2023'!$B$2:$NY$583,'2024-2023'!$BH$1,0)</f>
        <v>11091</v>
      </c>
      <c r="AZ398">
        <f>VLOOKUP(A398,'2024-2023'!$B$2:$NY$583,71,0)</f>
        <v>0</v>
      </c>
      <c r="BA398">
        <f>VLOOKUP(A398,'2024-2023'!$B$2:$NY$583,79,0)</f>
        <v>0</v>
      </c>
      <c r="BB398">
        <f t="shared" si="47"/>
        <v>0</v>
      </c>
      <c r="BC398" s="6">
        <f t="shared" si="48"/>
        <v>0.68359999999999999</v>
      </c>
      <c r="BD398" s="6">
        <f t="shared" si="49"/>
        <v>3.7289761562147024E-3</v>
      </c>
      <c r="BE398" t="str">
        <f t="shared" si="50"/>
        <v>Малая фирма</v>
      </c>
    </row>
    <row r="399" spans="1:57">
      <c r="A399" s="10">
        <v>6450085277</v>
      </c>
      <c r="B399">
        <v>463</v>
      </c>
      <c r="C399" t="s">
        <v>3201</v>
      </c>
      <c r="D399">
        <v>6450085277</v>
      </c>
      <c r="E399" t="s">
        <v>14737</v>
      </c>
      <c r="F399" t="s">
        <v>14443</v>
      </c>
      <c r="G399" s="7">
        <v>41933</v>
      </c>
      <c r="H399">
        <v>11</v>
      </c>
      <c r="I399" t="s">
        <v>73</v>
      </c>
      <c r="J399" t="s">
        <v>5525</v>
      </c>
      <c r="K399" t="s">
        <v>5524</v>
      </c>
      <c r="L399" t="s">
        <v>3205</v>
      </c>
      <c r="M399">
        <f>VLOOKUP(D399,УК!$A$1:$B$599,2,0)/1000</f>
        <v>10</v>
      </c>
      <c r="R399" s="10">
        <f>IFERROR(IFERROR(VLOOKUP(A399,'2020-2019'!$B$3:$LN$466,108,0),"")+IFERROR(VLOOKUP(A399,'2020-2019'!$B$3:$LN$1000,91,0),""),"")</f>
        <v>3404</v>
      </c>
      <c r="S399" s="10">
        <f>IFERROR(IFERROR(VLOOKUP(A399,'2022-2021'!$B$3:$LN$1000,108,0),"")+IFERROR(VLOOKUP(A399,'2022-2021'!$B$3:$LN$1000,92,0),""),"")</f>
        <v>491</v>
      </c>
      <c r="T399" s="10">
        <f>IFERROR(IFERROR(VLOOKUP(A399,'2022-2021'!$B$3:$LN$1000,107,0),"")+IFERROR(VLOOKUP(A399,'2022-2021'!$B$3:$LN$1000,91,0),""),"")</f>
        <v>115</v>
      </c>
      <c r="U399" s="10">
        <f>IFERROR(IFERROR(VLOOKUP(A399,'2024-2023'!$B$3:$LN$1000,108,0),"")+IFERROR(VLOOKUP(A399,'2024-2023'!$B$3:$LN$1000,92,0),""),"")</f>
        <v>627</v>
      </c>
      <c r="V399" s="10">
        <f>IFERROR(IFERROR(VLOOKUP(A399,'2024-2023'!$B$3:$LN$1000,107,0),"")+IFERROR(VLOOKUP(A399,'2024-2023'!$B$3:$LN$1000,91,0),""),"")</f>
        <v>33</v>
      </c>
      <c r="W399">
        <f>IFERROR(IFERROR(VLOOKUP(A399,'2020-2019'!$B$3:$LN$4660,93,0),"")+IFERROR(VLOOKUP(A399,'2020-2019'!$B$3:$LN$4660,109,0),""),"")</f>
        <v>11013</v>
      </c>
      <c r="X399">
        <f>IFERROR(IFERROR(VLOOKUP(A399,'2022-2021'!$B$3:$LN$4660,94,0),"")+IFERROR(VLOOKUP(A399,'2022-2021'!$B$3:$LN$4660,110,0),""),"")</f>
        <v>938</v>
      </c>
      <c r="Y399">
        <f>IFERROR(IFERROR(VLOOKUP(A399,'2022-2021'!$B$3:$LN$4660,109,0),"")+IFERROR(VLOOKUP(A399,'2022-2021'!$B$3:$LN$4660,93,0),""),"")</f>
        <v>587</v>
      </c>
      <c r="Z399">
        <f>IFERROR((IFERROR(VLOOKUP(A399,'2024-2023'!$B$3:$LN$4660,110,0),"")+IFERROR(VLOOKUP(A399,'2024-2023'!$B$3:$LN$4660,94,0),"")),"")</f>
        <v>6903</v>
      </c>
      <c r="AA399">
        <f>IFERROR((IFERROR(VLOOKUP(A399,'2024-2023'!$B$3:$LN$4660,93,0),"")+IFERROR(VLOOKUP(A399,'2024-2023'!$B$3:$LN$4660,109,0),"")),"")</f>
        <v>82</v>
      </c>
      <c r="AB399">
        <f>IFERROR((IFERROR(VLOOKUP(A399,'2020-2019'!$B$3:$LN$466,'2020-2019'!$CV$1,0),"")),"")</f>
        <v>-620</v>
      </c>
      <c r="AC399">
        <f>IFERROR((IFERROR(VLOOKUP(A399,'2022-2021'!$B$3:$LN$4660,100,0),"")),"")</f>
        <v>-459</v>
      </c>
      <c r="AD399">
        <f>IFERROR((IFERROR(VLOOKUP(A399,'2022-2021'!$B$3:$LN$4660,99,0),"")),"")</f>
        <v>-572</v>
      </c>
      <c r="AE399">
        <f>IFERROR((IFERROR(VLOOKUP(A399,'2024-2023'!$B$3:$LN$4660,100,0),"")),"")</f>
        <v>-6291</v>
      </c>
      <c r="AF399">
        <f>IFERROR(VLOOKUP(A399,'2024-2023'!$B$3:$LN$4660,99,0),"")</f>
        <v>-51</v>
      </c>
      <c r="AG399">
        <f>IFERROR((IFERROR(VLOOKUP(A399,'2020-2019'!$B$3:$LN$4660,'2020-2019'!$X$1,0),"")+IFERROR(VLOOKUP(A399,'2020-2019'!$B$3:$LN$4660,'2020-2019'!$AN$1,0),"")),"")</f>
        <v>3985</v>
      </c>
      <c r="AH399">
        <f>IFERROR((IFERROR(VLOOKUP(A399,'2022-2021'!$B$3:$LN$4660,24,0),"")+IFERROR(VLOOKUP(A399,'2022-2021'!$B$3:$LN$4660,40,0),"")),"")</f>
        <v>3970</v>
      </c>
      <c r="AI399">
        <f>IFERROR((IFERROR(VLOOKUP(A399,'2022-2021'!$B$3:$LN$4660,23,0),"")+IFERROR(VLOOKUP(A399,'2022-2021'!$B$3:$LN$4660,39,0),"")),"")</f>
        <v>3967</v>
      </c>
      <c r="AJ399">
        <f>IFERROR((IFERROR(VLOOKUP(A399,'2024-2023'!$B$3:$LN$4660,24,0),"")+IFERROR(VLOOKUP(A399,'2024-2023'!$B$3:$LN$4660,40,0),"")),"")</f>
        <v>0</v>
      </c>
      <c r="AK399">
        <f>IFERROR((IFERROR(VLOOKUP(A399,'2024-2023'!$B$3:$LN$4660,23,0),"")+IFERROR(VLOOKUP(A399,'2024-2023'!$B$3:$LN$4660,39,0),"")),"")</f>
        <v>0</v>
      </c>
      <c r="AL399">
        <f>IFERROR(VLOOKUP(A399,'2020-2019'!$B$3:$LN$466,'2020-2019'!$AM$1,0),"")</f>
        <v>7691</v>
      </c>
      <c r="AM399">
        <f>IFERROR(VLOOKUP(A399,'2022-2021'!$B$3:$LN$4660,38,0),"")</f>
        <v>6647</v>
      </c>
      <c r="AN399">
        <f>IFERROR(VLOOKUP(A399,'2022-2021'!$B$3:$LN$4660,37,0),"")</f>
        <v>6446</v>
      </c>
      <c r="AO399">
        <f>IFERROR(VLOOKUP(A399,'2024-2023'!$B$3:$LN$4660,38,0),"")</f>
        <v>8513</v>
      </c>
      <c r="AP399">
        <f>IFERROR(VLOOKUP(A399,'2024-2023'!$B$3:$LN$4660,37,0),"")</f>
        <v>8483</v>
      </c>
      <c r="AQ399">
        <f>IFERROR((IFERROR(VLOOKUP(A399,'2020-2019'!$B$3:$LN$466,'2020-2019'!$BL$1,0),"")+IFERROR(VLOOKUP(A399,'2020-2019'!$B$3:$LN$466,'2020-2019'!$BV$1,0),"")),"")</f>
        <v>3565</v>
      </c>
      <c r="AR399" s="5">
        <f t="shared" si="44"/>
        <v>0.01</v>
      </c>
      <c r="AS399" t="str">
        <f>IFERROR(VLOOKUP(A399,риски!$G$2:$H$642,2,0),"")</f>
        <v>низкий</v>
      </c>
      <c r="AT399" t="str">
        <f>IFERROR(VLOOKUP(A399,Реест!A471:$P$30000,15,0),"")</f>
        <v>debt-agency.ru</v>
      </c>
      <c r="AU399" t="str">
        <f>IFERROR(VLOOKUP(A399,old!$A$3:$AU$2001,47,0),"")</f>
        <v>image436</v>
      </c>
      <c r="AV399" s="3">
        <f t="shared" si="45"/>
        <v>0</v>
      </c>
      <c r="AW399" t="str">
        <f t="shared" si="46"/>
        <v xml:space="preserve"> ООО «ПКО «МДА» зарегистрировано по адресу: 643,,64,,Саратов г,,Советская ул,25 А,,. Генеральным директором является Борщёв Олег Александрович. Рост доходов компании за 5 лет: 1%. Объем заемных средств компании на конец 2024 года: 3565 тыс. руб. ФССП присвоил низкий уровень риска для данного ПКО.</v>
      </c>
      <c r="AX399" t="s">
        <v>22932</v>
      </c>
      <c r="AY399">
        <f>VLOOKUP(A399,'2024-2023'!$B$2:$NY$583,'2024-2023'!$BH$1,0)</f>
        <v>4217</v>
      </c>
      <c r="AZ399">
        <f>VLOOKUP(A399,'2024-2023'!$B$2:$NY$583,71,0)</f>
        <v>0</v>
      </c>
      <c r="BA399">
        <f>VLOOKUP(A399,'2024-2023'!$B$2:$NY$583,79,0)</f>
        <v>0</v>
      </c>
      <c r="BB399">
        <f t="shared" si="47"/>
        <v>0</v>
      </c>
      <c r="BC399" s="6">
        <f t="shared" si="48"/>
        <v>2E-3</v>
      </c>
      <c r="BD399" s="6">
        <f t="shared" si="49"/>
        <v>-1.5454545454545454</v>
      </c>
      <c r="BE399" t="str">
        <f t="shared" si="50"/>
        <v>Малая фирма</v>
      </c>
    </row>
    <row r="400" spans="1:57">
      <c r="A400" s="10">
        <v>1650245810</v>
      </c>
      <c r="B400">
        <v>406</v>
      </c>
      <c r="C400" t="s">
        <v>3208</v>
      </c>
      <c r="D400">
        <v>1650245810</v>
      </c>
      <c r="E400" t="s">
        <v>14738</v>
      </c>
      <c r="F400" t="s">
        <v>14444</v>
      </c>
      <c r="G400" s="7">
        <v>41087</v>
      </c>
      <c r="H400">
        <v>14</v>
      </c>
      <c r="I400" t="s">
        <v>73</v>
      </c>
      <c r="J400" t="s">
        <v>5418</v>
      </c>
      <c r="K400" t="s">
        <v>5417</v>
      </c>
      <c r="L400" t="s">
        <v>9072</v>
      </c>
      <c r="M400">
        <f>VLOOKUP(D400,УК!$A$1:$B$599,2,0)/1000</f>
        <v>10</v>
      </c>
      <c r="R400" s="10">
        <f>IFERROR(IFERROR(VLOOKUP(A400,'2020-2019'!$B$3:$LN$466,108,0),"")+IFERROR(VLOOKUP(A400,'2020-2019'!$B$3:$LN$1000,91,0),""),"")</f>
        <v>5275</v>
      </c>
      <c r="S400" s="10">
        <f>IFERROR(IFERROR(VLOOKUP(A400,'2022-2021'!$B$3:$LN$1000,108,0),"")+IFERROR(VLOOKUP(A400,'2022-2021'!$B$3:$LN$1000,92,0),""),"")</f>
        <v>4755</v>
      </c>
      <c r="T400" s="10">
        <f>IFERROR(IFERROR(VLOOKUP(A400,'2022-2021'!$B$3:$LN$1000,107,0),"")+IFERROR(VLOOKUP(A400,'2022-2021'!$B$3:$LN$1000,91,0),""),"")</f>
        <v>4125</v>
      </c>
      <c r="U400" s="10">
        <f>IFERROR(IFERROR(VLOOKUP(A400,'2024-2023'!$B$3:$LN$1000,108,0),"")+IFERROR(VLOOKUP(A400,'2024-2023'!$B$3:$LN$1000,92,0),""),"")</f>
        <v>3828</v>
      </c>
      <c r="V400" s="10">
        <f>IFERROR(IFERROR(VLOOKUP(A400,'2024-2023'!$B$3:$LN$1000,107,0),"")+IFERROR(VLOOKUP(A400,'2024-2023'!$B$3:$LN$1000,91,0),""),"")</f>
        <v>5033</v>
      </c>
      <c r="W400">
        <f>IFERROR(IFERROR(VLOOKUP(A400,'2020-2019'!$B$3:$LN$4660,93,0),"")+IFERROR(VLOOKUP(A400,'2020-2019'!$B$3:$LN$4660,109,0),""),"")</f>
        <v>3365</v>
      </c>
      <c r="X400">
        <f>IFERROR(IFERROR(VLOOKUP(A400,'2022-2021'!$B$3:$LN$4660,94,0),"")+IFERROR(VLOOKUP(A400,'2022-2021'!$B$3:$LN$4660,110,0),""),"")</f>
        <v>4979</v>
      </c>
      <c r="Y400">
        <f>IFERROR(IFERROR(VLOOKUP(A400,'2022-2021'!$B$3:$LN$4660,109,0),"")+IFERROR(VLOOKUP(A400,'2022-2021'!$B$3:$LN$4660,93,0),""),"")</f>
        <v>19531</v>
      </c>
      <c r="Z400">
        <f>IFERROR((IFERROR(VLOOKUP(A400,'2024-2023'!$B$3:$LN$4660,110,0),"")+IFERROR(VLOOKUP(A400,'2024-2023'!$B$3:$LN$4660,94,0),"")),"")</f>
        <v>3851</v>
      </c>
      <c r="AA400">
        <f>IFERROR((IFERROR(VLOOKUP(A400,'2024-2023'!$B$3:$LN$4660,93,0),"")+IFERROR(VLOOKUP(A400,'2024-2023'!$B$3:$LN$4660,109,0),"")),"")</f>
        <v>4717</v>
      </c>
      <c r="AB400">
        <f>IFERROR((IFERROR(VLOOKUP(A400,'2020-2019'!$B$3:$LN$466,'2020-2019'!$CV$1,0),"")),"")</f>
        <v>1677</v>
      </c>
      <c r="AC400">
        <f>IFERROR((IFERROR(VLOOKUP(A400,'2022-2021'!$B$3:$LN$4660,100,0),"")),"")</f>
        <v>-405</v>
      </c>
      <c r="AD400">
        <f>IFERROR((IFERROR(VLOOKUP(A400,'2022-2021'!$B$3:$LN$4660,99,0),"")),"")</f>
        <v>-15447</v>
      </c>
      <c r="AE400">
        <f>IFERROR((IFERROR(VLOOKUP(A400,'2024-2023'!$B$3:$LN$4660,100,0),"")),"")</f>
        <v>-60</v>
      </c>
      <c r="AF400">
        <f>IFERROR(VLOOKUP(A400,'2024-2023'!$B$3:$LN$4660,99,0),"")</f>
        <v>273</v>
      </c>
      <c r="AG400">
        <f>IFERROR((IFERROR(VLOOKUP(A400,'2020-2019'!$B$3:$LN$4660,'2020-2019'!$X$1,0),"")+IFERROR(VLOOKUP(A400,'2020-2019'!$B$3:$LN$4660,'2020-2019'!$AN$1,0),"")),"")</f>
        <v>29828</v>
      </c>
      <c r="AH400">
        <f>IFERROR((IFERROR(VLOOKUP(A400,'2022-2021'!$B$3:$LN$4660,24,0),"")+IFERROR(VLOOKUP(A400,'2022-2021'!$B$3:$LN$4660,40,0),"")),"")</f>
        <v>28033</v>
      </c>
      <c r="AI400">
        <f>IFERROR((IFERROR(VLOOKUP(A400,'2022-2021'!$B$3:$LN$4660,23,0),"")+IFERROR(VLOOKUP(A400,'2022-2021'!$B$3:$LN$4660,39,0),"")),"")</f>
        <v>10942</v>
      </c>
      <c r="AJ400">
        <f>IFERROR((IFERROR(VLOOKUP(A400,'2024-2023'!$B$3:$LN$4660,24,0),"")+IFERROR(VLOOKUP(A400,'2024-2023'!$B$3:$LN$4660,40,0),"")),"")</f>
        <v>9762</v>
      </c>
      <c r="AK400">
        <f>IFERROR((IFERROR(VLOOKUP(A400,'2024-2023'!$B$3:$LN$4660,23,0),"")+IFERROR(VLOOKUP(A400,'2024-2023'!$B$3:$LN$4660,39,0),"")),"")</f>
        <v>9436</v>
      </c>
      <c r="AL400">
        <f>IFERROR(VLOOKUP(A400,'2020-2019'!$B$3:$LN$466,'2020-2019'!$AM$1,0),"")</f>
        <v>362</v>
      </c>
      <c r="AM400">
        <f>IFERROR(VLOOKUP(A400,'2022-2021'!$B$3:$LN$4660,38,0),"")</f>
        <v>1076</v>
      </c>
      <c r="AN400">
        <f>IFERROR(VLOOKUP(A400,'2022-2021'!$B$3:$LN$4660,37,0),"")</f>
        <v>151</v>
      </c>
      <c r="AO400">
        <f>IFERROR(VLOOKUP(A400,'2024-2023'!$B$3:$LN$4660,38,0),"")</f>
        <v>388</v>
      </c>
      <c r="AP400">
        <f>IFERROR(VLOOKUP(A400,'2024-2023'!$B$3:$LN$4660,37,0),"")</f>
        <v>1715</v>
      </c>
      <c r="AQ400">
        <f>IFERROR((IFERROR(VLOOKUP(A400,'2020-2019'!$B$3:$LN$466,'2020-2019'!$BL$1,0),"")+IFERROR(VLOOKUP(A400,'2020-2019'!$B$3:$LN$466,'2020-2019'!$BV$1,0),"")),"")</f>
        <v>0</v>
      </c>
      <c r="AR400" s="5">
        <f t="shared" si="44"/>
        <v>0.95399999999999996</v>
      </c>
      <c r="AS400" t="str">
        <f>IFERROR(VLOOKUP(A400,риски!$G$2:$H$642,2,0),"")</f>
        <v>низкий</v>
      </c>
      <c r="AT400" t="str">
        <f>IFERROR(VLOOKUP(A400,Реест!A472:$P$30000,15,0),"")</f>
        <v>monolitcollector.ru</v>
      </c>
      <c r="AU400" t="str">
        <f>IFERROR(VLOOKUP(A400,old!$A$3:$AU$2001,47,0),"")</f>
        <v>image437</v>
      </c>
      <c r="AV400" s="3">
        <f t="shared" si="45"/>
        <v>0.31634705645702027</v>
      </c>
      <c r="AW400" t="str">
        <f t="shared" si="46"/>
        <v xml:space="preserve"> ООО «ПКО «Монолит» зарегистрировано по адресу: 423822, Татарстан Респ, г Набережные Челны, пр-кт Набережночелнинский, 84, офис №21. Генеральным директором является Аркадьев Александр Олегович. Рост доходов компании за 5 лет: 95,4%. Рост финансовых активов компании за 5 лет: 31,63%. ФССП присвоил низкий уровень риска для данного ПКО.</v>
      </c>
      <c r="AX400" t="s">
        <v>22942</v>
      </c>
      <c r="AY400">
        <f>VLOOKUP(A400,'2024-2023'!$B$2:$NY$583,'2024-2023'!$BH$1,0)</f>
        <v>10364</v>
      </c>
      <c r="AZ400">
        <f>VLOOKUP(A400,'2024-2023'!$B$2:$NY$583,71,0)</f>
        <v>0</v>
      </c>
      <c r="BA400">
        <f>VLOOKUP(A400,'2024-2023'!$B$2:$NY$583,79,0)</f>
        <v>0</v>
      </c>
      <c r="BB400">
        <f t="shared" si="47"/>
        <v>0</v>
      </c>
      <c r="BC400" s="6">
        <f t="shared" si="48"/>
        <v>0.1908</v>
      </c>
      <c r="BD400" s="6">
        <f t="shared" si="49"/>
        <v>5.4242002781641166E-2</v>
      </c>
      <c r="BE400" t="str">
        <f t="shared" si="50"/>
        <v>Малая фирма</v>
      </c>
    </row>
    <row r="401" spans="1:57">
      <c r="A401" s="10">
        <v>7811785088</v>
      </c>
      <c r="B401">
        <v>466</v>
      </c>
      <c r="C401" t="s">
        <v>3215</v>
      </c>
      <c r="D401">
        <v>7811785088</v>
      </c>
      <c r="E401" t="s">
        <v>14739</v>
      </c>
      <c r="F401" t="s">
        <v>14445</v>
      </c>
      <c r="G401" s="7">
        <v>44972</v>
      </c>
      <c r="H401">
        <v>3</v>
      </c>
      <c r="I401" t="s">
        <v>73</v>
      </c>
      <c r="J401" t="s">
        <v>5572</v>
      </c>
      <c r="K401" t="s">
        <v>5572</v>
      </c>
      <c r="L401" t="s">
        <v>3219</v>
      </c>
      <c r="M401">
        <f>VLOOKUP(D401,УК!$A$1:$B$599,2,0)/1000</f>
        <v>10</v>
      </c>
      <c r="R401" s="10" t="str">
        <f>IFERROR(IFERROR(VLOOKUP(A401,'2020-2019'!$B$3:$LN$466,108,0),"")+IFERROR(VLOOKUP(A401,'2020-2019'!$B$3:$LN$1000,91,0),""),"")</f>
        <v/>
      </c>
      <c r="S401" s="10" t="str">
        <f>IFERROR(IFERROR(VLOOKUP(A401,'2022-2021'!$B$3:$LN$1000,108,0),"")+IFERROR(VLOOKUP(A401,'2022-2021'!$B$3:$LN$1000,92,0),""),"")</f>
        <v/>
      </c>
      <c r="T401" s="10" t="str">
        <f>IFERROR(IFERROR(VLOOKUP(A401,'2022-2021'!$B$3:$LN$1000,107,0),"")+IFERROR(VLOOKUP(A401,'2022-2021'!$B$3:$LN$1000,91,0),""),"")</f>
        <v/>
      </c>
      <c r="U401" s="10">
        <f>IFERROR(IFERROR(VLOOKUP(A401,'2024-2023'!$B$3:$LN$1000,108,0),"")+IFERROR(VLOOKUP(A401,'2024-2023'!$B$3:$LN$1000,92,0),""),"")</f>
        <v>60</v>
      </c>
      <c r="V401" s="10">
        <f>IFERROR(IFERROR(VLOOKUP(A401,'2024-2023'!$B$3:$LN$1000,107,0),"")+IFERROR(VLOOKUP(A401,'2024-2023'!$B$3:$LN$1000,91,0),""),"")</f>
        <v>0</v>
      </c>
      <c r="W401" t="str">
        <f>IFERROR(IFERROR(VLOOKUP(A401,'2020-2019'!$B$3:$LN$4660,93,0),"")+IFERROR(VLOOKUP(A401,'2020-2019'!$B$3:$LN$4660,109,0),""),"")</f>
        <v/>
      </c>
      <c r="X401" t="str">
        <f>IFERROR(IFERROR(VLOOKUP(A401,'2022-2021'!$B$3:$LN$4660,94,0),"")+IFERROR(VLOOKUP(A401,'2022-2021'!$B$3:$LN$4660,110,0),""),"")</f>
        <v/>
      </c>
      <c r="Y401" t="str">
        <f>IFERROR(IFERROR(VLOOKUP(A401,'2022-2021'!$B$3:$LN$4660,109,0),"")+IFERROR(VLOOKUP(A401,'2022-2021'!$B$3:$LN$4660,93,0),""),"")</f>
        <v/>
      </c>
      <c r="Z401">
        <f>IFERROR((IFERROR(VLOOKUP(A401,'2024-2023'!$B$3:$LN$4660,110,0),"")+IFERROR(VLOOKUP(A401,'2024-2023'!$B$3:$LN$4660,94,0),"")),"")</f>
        <v>936</v>
      </c>
      <c r="AA401">
        <f>IFERROR((IFERROR(VLOOKUP(A401,'2024-2023'!$B$3:$LN$4660,93,0),"")+IFERROR(VLOOKUP(A401,'2024-2023'!$B$3:$LN$4660,109,0),"")),"")</f>
        <v>805</v>
      </c>
      <c r="AB401" t="str">
        <f>IFERROR((IFERROR(VLOOKUP(A401,'2020-2019'!$B$3:$LN$466,'2020-2019'!$CV$1,0),"")),"")</f>
        <v/>
      </c>
      <c r="AC401" t="str">
        <f>IFERROR((IFERROR(VLOOKUP(A401,'2022-2021'!$B$3:$LN$4660,100,0),"")),"")</f>
        <v/>
      </c>
      <c r="AD401" t="str">
        <f>IFERROR((IFERROR(VLOOKUP(A401,'2022-2021'!$B$3:$LN$4660,99,0),"")),"")</f>
        <v/>
      </c>
      <c r="AE401">
        <f>IFERROR((IFERROR(VLOOKUP(A401,'2024-2023'!$B$3:$LN$4660,100,0),"")),"")</f>
        <v>-919</v>
      </c>
      <c r="AF401">
        <f>IFERROR(VLOOKUP(A401,'2024-2023'!$B$3:$LN$4660,99,0),"")</f>
        <v>-854</v>
      </c>
      <c r="AG401" t="str">
        <f>IFERROR((IFERROR(VLOOKUP(A401,'2020-2019'!$B$3:$LN$4660,'2020-2019'!$X$1,0),"")+IFERROR(VLOOKUP(A401,'2020-2019'!$B$3:$LN$4660,'2020-2019'!$AN$1,0),"")),"")</f>
        <v/>
      </c>
      <c r="AH401" t="str">
        <f>IFERROR((IFERROR(VLOOKUP(A401,'2022-2021'!$B$3:$LN$4660,24,0),"")+IFERROR(VLOOKUP(A401,'2022-2021'!$B$3:$LN$4660,40,0),"")),"")</f>
        <v/>
      </c>
      <c r="AI401" t="str">
        <f>IFERROR((IFERROR(VLOOKUP(A401,'2022-2021'!$B$3:$LN$4660,23,0),"")+IFERROR(VLOOKUP(A401,'2022-2021'!$B$3:$LN$4660,39,0),"")),"")</f>
        <v/>
      </c>
      <c r="AJ401">
        <f>IFERROR((IFERROR(VLOOKUP(A401,'2024-2023'!$B$3:$LN$4660,24,0),"")+IFERROR(VLOOKUP(A401,'2024-2023'!$B$3:$LN$4660,40,0),"")),"")</f>
        <v>0</v>
      </c>
      <c r="AK401">
        <f>IFERROR((IFERROR(VLOOKUP(A401,'2024-2023'!$B$3:$LN$4660,23,0),"")+IFERROR(VLOOKUP(A401,'2024-2023'!$B$3:$LN$4660,39,0),"")),"")</f>
        <v>0</v>
      </c>
      <c r="AL401" t="str">
        <f>IFERROR(VLOOKUP(A401,'2020-2019'!$B$3:$LN$466,'2020-2019'!$AM$1,0),"")</f>
        <v/>
      </c>
      <c r="AM401" t="str">
        <f>IFERROR(VLOOKUP(A401,'2022-2021'!$B$3:$LN$4660,38,0),"")</f>
        <v/>
      </c>
      <c r="AN401" t="str">
        <f>IFERROR(VLOOKUP(A401,'2022-2021'!$B$3:$LN$4660,37,0),"")</f>
        <v/>
      </c>
      <c r="AO401">
        <f>IFERROR(VLOOKUP(A401,'2024-2023'!$B$3:$LN$4660,38,0),"")</f>
        <v>4139</v>
      </c>
      <c r="AP401">
        <f>IFERROR(VLOOKUP(A401,'2024-2023'!$B$3:$LN$4660,37,0),"")</f>
        <v>4130</v>
      </c>
      <c r="AQ401" t="str">
        <f>IFERROR((IFERROR(VLOOKUP(A401,'2020-2019'!$B$3:$LN$466,'2020-2019'!$BL$1,0),"")+IFERROR(VLOOKUP(A401,'2020-2019'!$B$3:$LN$466,'2020-2019'!$BV$1,0),"")),"")</f>
        <v/>
      </c>
      <c r="AR401" s="5">
        <f t="shared" si="44"/>
        <v>0</v>
      </c>
      <c r="AS401" t="str">
        <f>IFERROR(VLOOKUP(A401,риски!$G$2:$H$642,2,0),"")</f>
        <v>низкий</v>
      </c>
      <c r="AT401" t="str">
        <f>IFERROR(VLOOKUP(A401,Реест!A473:$P$30000,15,0),"")</f>
        <v xml:space="preserve"> bck-spb.ru </v>
      </c>
      <c r="AU401" t="str">
        <f>IFERROR(VLOOKUP(A401,old!$A$3:$AU$2001,47,0),"")</f>
        <v>image1001</v>
      </c>
      <c r="AV401" s="3" t="str">
        <f t="shared" si="45"/>
        <v/>
      </c>
      <c r="AW401" t="str">
        <f t="shared" si="46"/>
        <v xml:space="preserve"> ООО «ПКО «БЦК» зарегистрировано по адресу: 193230, город Санкт-Петербург, вн.тер. г. Муниципальный Округ № 54, ул Крыленко, дом 2, строение 1, квартира 53. Генеральным директором является Гладышев Владимир Николаевич. ФССП присвоил низкий уровень риска для данного ПКО.</v>
      </c>
      <c r="AX401" t="s">
        <v>22918</v>
      </c>
      <c r="AY401">
        <f>VLOOKUP(A401,'2024-2023'!$B$2:$NY$583,'2024-2023'!$BH$1,0)</f>
        <v>-1773</v>
      </c>
      <c r="AZ401">
        <f>VLOOKUP(A401,'2024-2023'!$B$2:$NY$583,71,0)</f>
        <v>0</v>
      </c>
      <c r="BA401">
        <f>VLOOKUP(A401,'2024-2023'!$B$2:$NY$583,79,0)</f>
        <v>0</v>
      </c>
      <c r="BB401">
        <f t="shared" si="47"/>
        <v>0</v>
      </c>
      <c r="BC401" s="6">
        <f t="shared" si="48"/>
        <v>0</v>
      </c>
      <c r="BD401" s="6" t="str">
        <f t="shared" si="49"/>
        <v>-</v>
      </c>
      <c r="BE401" t="str">
        <f t="shared" si="50"/>
        <v>Малая фирма</v>
      </c>
    </row>
    <row r="402" spans="1:57">
      <c r="A402" s="10">
        <v>2100005567</v>
      </c>
      <c r="B402">
        <v>514</v>
      </c>
      <c r="C402" t="s">
        <v>3221</v>
      </c>
      <c r="D402">
        <v>2100005567</v>
      </c>
      <c r="E402" t="s">
        <v>14740</v>
      </c>
      <c r="F402" t="s">
        <v>14446</v>
      </c>
      <c r="G402" s="7">
        <v>45007</v>
      </c>
      <c r="H402">
        <v>3</v>
      </c>
      <c r="I402" t="s">
        <v>73</v>
      </c>
      <c r="J402" t="s">
        <v>5057</v>
      </c>
      <c r="K402" t="s">
        <v>5056</v>
      </c>
      <c r="L402" t="s">
        <v>9076</v>
      </c>
      <c r="M402">
        <f>VLOOKUP(D402,УК!$A$1:$B$599,2,0)/1000</f>
        <v>20</v>
      </c>
      <c r="R402" s="10" t="str">
        <f>IFERROR(IFERROR(VLOOKUP(A402,'2020-2019'!$B$3:$LN$466,108,0),"")+IFERROR(VLOOKUP(A402,'2020-2019'!$B$3:$LN$1000,91,0),""),"")</f>
        <v/>
      </c>
      <c r="S402" s="10" t="str">
        <f>IFERROR(IFERROR(VLOOKUP(A402,'2022-2021'!$B$3:$LN$1000,108,0),"")+IFERROR(VLOOKUP(A402,'2022-2021'!$B$3:$LN$1000,92,0),""),"")</f>
        <v/>
      </c>
      <c r="T402" s="10" t="str">
        <f>IFERROR(IFERROR(VLOOKUP(A402,'2022-2021'!$B$3:$LN$1000,107,0),"")+IFERROR(VLOOKUP(A402,'2022-2021'!$B$3:$LN$1000,91,0),""),"")</f>
        <v/>
      </c>
      <c r="U402" s="10">
        <f>IFERROR(IFERROR(VLOOKUP(A402,'2024-2023'!$B$3:$LN$1000,108,0),"")+IFERROR(VLOOKUP(A402,'2024-2023'!$B$3:$LN$1000,92,0),""),"")</f>
        <v>31068</v>
      </c>
      <c r="V402" s="10">
        <f>IFERROR(IFERROR(VLOOKUP(A402,'2024-2023'!$B$3:$LN$1000,107,0),"")+IFERROR(VLOOKUP(A402,'2024-2023'!$B$3:$LN$1000,91,0),""),"")</f>
        <v>81782</v>
      </c>
      <c r="W402" t="str">
        <f>IFERROR(IFERROR(VLOOKUP(A402,'2020-2019'!$B$3:$LN$4660,93,0),"")+IFERROR(VLOOKUP(A402,'2020-2019'!$B$3:$LN$4660,109,0),""),"")</f>
        <v/>
      </c>
      <c r="X402" t="str">
        <f>IFERROR(IFERROR(VLOOKUP(A402,'2022-2021'!$B$3:$LN$4660,94,0),"")+IFERROR(VLOOKUP(A402,'2022-2021'!$B$3:$LN$4660,110,0),""),"")</f>
        <v/>
      </c>
      <c r="Y402" t="str">
        <f>IFERROR(IFERROR(VLOOKUP(A402,'2022-2021'!$B$3:$LN$4660,109,0),"")+IFERROR(VLOOKUP(A402,'2022-2021'!$B$3:$LN$4660,93,0),""),"")</f>
        <v/>
      </c>
      <c r="Z402">
        <f>IFERROR((IFERROR(VLOOKUP(A402,'2024-2023'!$B$3:$LN$4660,110,0),"")+IFERROR(VLOOKUP(A402,'2024-2023'!$B$3:$LN$4660,94,0),"")),"")</f>
        <v>6907</v>
      </c>
      <c r="AA402">
        <f>IFERROR((IFERROR(VLOOKUP(A402,'2024-2023'!$B$3:$LN$4660,93,0),"")+IFERROR(VLOOKUP(A402,'2024-2023'!$B$3:$LN$4660,109,0),"")),"")</f>
        <v>23361</v>
      </c>
      <c r="AB402" t="str">
        <f>IFERROR((IFERROR(VLOOKUP(A402,'2020-2019'!$B$3:$LN$466,'2020-2019'!$CV$1,0),"")),"")</f>
        <v/>
      </c>
      <c r="AC402" t="str">
        <f>IFERROR((IFERROR(VLOOKUP(A402,'2022-2021'!$B$3:$LN$4660,100,0),"")),"")</f>
        <v/>
      </c>
      <c r="AD402" t="str">
        <f>IFERROR((IFERROR(VLOOKUP(A402,'2022-2021'!$B$3:$LN$4660,99,0),"")),"")</f>
        <v/>
      </c>
      <c r="AE402">
        <f>IFERROR((IFERROR(VLOOKUP(A402,'2024-2023'!$B$3:$LN$4660,100,0),"")),"")</f>
        <v>23962</v>
      </c>
      <c r="AF402">
        <f>IFERROR(VLOOKUP(A402,'2024-2023'!$B$3:$LN$4660,99,0),"")</f>
        <v>56982</v>
      </c>
      <c r="AG402" t="str">
        <f>IFERROR((IFERROR(VLOOKUP(A402,'2020-2019'!$B$3:$LN$4660,'2020-2019'!$X$1,0),"")+IFERROR(VLOOKUP(A402,'2020-2019'!$B$3:$LN$4660,'2020-2019'!$AN$1,0),"")),"")</f>
        <v/>
      </c>
      <c r="AH402" t="str">
        <f>IFERROR((IFERROR(VLOOKUP(A402,'2022-2021'!$B$3:$LN$4660,24,0),"")+IFERROR(VLOOKUP(A402,'2022-2021'!$B$3:$LN$4660,40,0),"")),"")</f>
        <v/>
      </c>
      <c r="AI402" t="str">
        <f>IFERROR((IFERROR(VLOOKUP(A402,'2022-2021'!$B$3:$LN$4660,23,0),"")+IFERROR(VLOOKUP(A402,'2022-2021'!$B$3:$LN$4660,39,0),"")),"")</f>
        <v/>
      </c>
      <c r="AJ402">
        <f>IFERROR((IFERROR(VLOOKUP(A402,'2024-2023'!$B$3:$LN$4660,24,0),"")+IFERROR(VLOOKUP(A402,'2024-2023'!$B$3:$LN$4660,40,0),"")),"")</f>
        <v>0</v>
      </c>
      <c r="AK402">
        <f>IFERROR((IFERROR(VLOOKUP(A402,'2024-2023'!$B$3:$LN$4660,23,0),"")+IFERROR(VLOOKUP(A402,'2024-2023'!$B$3:$LN$4660,39,0),"")),"")</f>
        <v>0</v>
      </c>
      <c r="AL402" t="str">
        <f>IFERROR(VLOOKUP(A402,'2020-2019'!$B$3:$LN$466,'2020-2019'!$AM$1,0),"")</f>
        <v/>
      </c>
      <c r="AM402" t="str">
        <f>IFERROR(VLOOKUP(A402,'2022-2021'!$B$3:$LN$4660,38,0),"")</f>
        <v/>
      </c>
      <c r="AN402" t="str">
        <f>IFERROR(VLOOKUP(A402,'2022-2021'!$B$3:$LN$4660,37,0),"")</f>
        <v/>
      </c>
      <c r="AO402">
        <f>IFERROR(VLOOKUP(A402,'2024-2023'!$B$3:$LN$4660,38,0),"")</f>
        <v>43842</v>
      </c>
      <c r="AP402">
        <f>IFERROR(VLOOKUP(A402,'2024-2023'!$B$3:$LN$4660,37,0),"")</f>
        <v>90177</v>
      </c>
      <c r="AQ402" t="str">
        <f>IFERROR((IFERROR(VLOOKUP(A402,'2020-2019'!$B$3:$LN$466,'2020-2019'!$BL$1,0),"")+IFERROR(VLOOKUP(A402,'2020-2019'!$B$3:$LN$466,'2020-2019'!$BV$1,0),"")),"")</f>
        <v/>
      </c>
      <c r="AR402" s="5">
        <f t="shared" si="44"/>
        <v>2.6320000000000001</v>
      </c>
      <c r="AS402" t="str">
        <f>IFERROR(VLOOKUP(A402,риски!$G$2:$H$642,2,0),"")</f>
        <v>низкий</v>
      </c>
      <c r="AT402" t="str">
        <f>IFERROR(VLOOKUP(A402,Реест!A474:$P$30000,15,0),"")</f>
        <v>цсв21.рф</v>
      </c>
      <c r="AU402" t="str">
        <f>IFERROR(VLOOKUP(A402,old!$A$3:$AU$2001,47,0),"")</f>
        <v>image438</v>
      </c>
      <c r="AV402" s="3" t="str">
        <f t="shared" si="45"/>
        <v/>
      </c>
      <c r="AW402" t="str">
        <f t="shared" si="46"/>
        <v xml:space="preserve"> ООО ПКО «ЦСВ» зарегистрировано по адресу: Чувашская республика - Чувашия. Генеральным директором является Ермолаев Андрей Аликович. Рост доходов компании за 5 лет: 263,2%. ФССП присвоил низкий уровень риска для данного ПКО.</v>
      </c>
      <c r="AX402" t="s">
        <v>22943</v>
      </c>
      <c r="AY402">
        <f>VLOOKUP(A402,'2024-2023'!$B$2:$NY$583,'2024-2023'!$BH$1,0)</f>
        <v>80910</v>
      </c>
      <c r="AZ402">
        <f>VLOOKUP(A402,'2024-2023'!$B$2:$NY$583,71,0)</f>
        <v>0</v>
      </c>
      <c r="BA402">
        <f>VLOOKUP(A402,'2024-2023'!$B$2:$NY$583,79,0)</f>
        <v>0</v>
      </c>
      <c r="BB402">
        <f t="shared" si="47"/>
        <v>0</v>
      </c>
      <c r="BC402" s="6">
        <f t="shared" si="48"/>
        <v>0.52639999999999998</v>
      </c>
      <c r="BD402" s="6">
        <f t="shared" si="49"/>
        <v>0.69675478711696948</v>
      </c>
      <c r="BE402" t="str">
        <f t="shared" si="50"/>
        <v>Малая фирма</v>
      </c>
    </row>
    <row r="403" spans="1:57">
      <c r="A403" s="10">
        <v>5902065220</v>
      </c>
      <c r="B403">
        <v>215</v>
      </c>
      <c r="C403" t="s">
        <v>3228</v>
      </c>
      <c r="D403">
        <v>5902065220</v>
      </c>
      <c r="E403" t="s">
        <v>14741</v>
      </c>
      <c r="F403" t="s">
        <v>14447</v>
      </c>
      <c r="G403" s="7">
        <v>45022</v>
      </c>
      <c r="H403">
        <v>3</v>
      </c>
      <c r="I403" t="s">
        <v>73</v>
      </c>
      <c r="J403" t="s">
        <v>5114</v>
      </c>
      <c r="K403" t="s">
        <v>5113</v>
      </c>
      <c r="L403" t="s">
        <v>3232</v>
      </c>
      <c r="M403">
        <f>VLOOKUP(D403,УК!$A$1:$B$599,2,0)/1000</f>
        <v>10000</v>
      </c>
      <c r="R403" s="10" t="str">
        <f>IFERROR(IFERROR(VLOOKUP(A403,'2020-2019'!$B$3:$LN$466,108,0),"")+IFERROR(VLOOKUP(A403,'2020-2019'!$B$3:$LN$1000,91,0),""),"")</f>
        <v/>
      </c>
      <c r="S403" s="10" t="str">
        <f>IFERROR(IFERROR(VLOOKUP(A403,'2022-2021'!$B$3:$LN$1000,108,0),"")+IFERROR(VLOOKUP(A403,'2022-2021'!$B$3:$LN$1000,92,0),""),"")</f>
        <v/>
      </c>
      <c r="T403" s="10" t="str">
        <f>IFERROR(IFERROR(VLOOKUP(A403,'2022-2021'!$B$3:$LN$1000,107,0),"")+IFERROR(VLOOKUP(A403,'2022-2021'!$B$3:$LN$1000,91,0),""),"")</f>
        <v/>
      </c>
      <c r="U403" s="10">
        <f>IFERROR(IFERROR(VLOOKUP(A403,'2024-2023'!$B$3:$LN$1000,108,0),"")+IFERROR(VLOOKUP(A403,'2024-2023'!$B$3:$LN$1000,92,0),""),"")</f>
        <v>41796</v>
      </c>
      <c r="V403" s="10">
        <f>IFERROR(IFERROR(VLOOKUP(A403,'2024-2023'!$B$3:$LN$1000,107,0),"")+IFERROR(VLOOKUP(A403,'2024-2023'!$B$3:$LN$1000,91,0),""),"")</f>
        <v>49200</v>
      </c>
      <c r="W403" t="str">
        <f>IFERROR(IFERROR(VLOOKUP(A403,'2020-2019'!$B$3:$LN$4660,93,0),"")+IFERROR(VLOOKUP(A403,'2020-2019'!$B$3:$LN$4660,109,0),""),"")</f>
        <v/>
      </c>
      <c r="X403" t="str">
        <f>IFERROR(IFERROR(VLOOKUP(A403,'2022-2021'!$B$3:$LN$4660,94,0),"")+IFERROR(VLOOKUP(A403,'2022-2021'!$B$3:$LN$4660,110,0),""),"")</f>
        <v/>
      </c>
      <c r="Y403" t="str">
        <f>IFERROR(IFERROR(VLOOKUP(A403,'2022-2021'!$B$3:$LN$4660,109,0),"")+IFERROR(VLOOKUP(A403,'2022-2021'!$B$3:$LN$4660,93,0),""),"")</f>
        <v/>
      </c>
      <c r="Z403">
        <f>IFERROR((IFERROR(VLOOKUP(A403,'2024-2023'!$B$3:$LN$4660,110,0),"")+IFERROR(VLOOKUP(A403,'2024-2023'!$B$3:$LN$4660,94,0),"")),"")</f>
        <v>40063</v>
      </c>
      <c r="AA403">
        <f>IFERROR((IFERROR(VLOOKUP(A403,'2024-2023'!$B$3:$LN$4660,93,0),"")+IFERROR(VLOOKUP(A403,'2024-2023'!$B$3:$LN$4660,109,0),"")),"")</f>
        <v>15021</v>
      </c>
      <c r="AB403" t="str">
        <f>IFERROR((IFERROR(VLOOKUP(A403,'2020-2019'!$B$3:$LN$466,'2020-2019'!$CV$1,0),"")),"")</f>
        <v/>
      </c>
      <c r="AC403" t="str">
        <f>IFERROR((IFERROR(VLOOKUP(A403,'2022-2021'!$B$3:$LN$4660,100,0),"")),"")</f>
        <v/>
      </c>
      <c r="AD403" t="str">
        <f>IFERROR((IFERROR(VLOOKUP(A403,'2022-2021'!$B$3:$LN$4660,99,0),"")),"")</f>
        <v/>
      </c>
      <c r="AE403">
        <f>IFERROR((IFERROR(VLOOKUP(A403,'2024-2023'!$B$3:$LN$4660,100,0),"")),"")</f>
        <v>5463</v>
      </c>
      <c r="AF403">
        <f>IFERROR(VLOOKUP(A403,'2024-2023'!$B$3:$LN$4660,99,0),"")</f>
        <v>60753</v>
      </c>
      <c r="AG403" t="str">
        <f>IFERROR((IFERROR(VLOOKUP(A403,'2020-2019'!$B$3:$LN$4660,'2020-2019'!$X$1,0),"")+IFERROR(VLOOKUP(A403,'2020-2019'!$B$3:$LN$4660,'2020-2019'!$AN$1,0),"")),"")</f>
        <v/>
      </c>
      <c r="AH403" t="str">
        <f>IFERROR((IFERROR(VLOOKUP(A403,'2022-2021'!$B$3:$LN$4660,24,0),"")+IFERROR(VLOOKUP(A403,'2022-2021'!$B$3:$LN$4660,40,0),"")),"")</f>
        <v/>
      </c>
      <c r="AI403" t="str">
        <f>IFERROR((IFERROR(VLOOKUP(A403,'2022-2021'!$B$3:$LN$4660,23,0),"")+IFERROR(VLOOKUP(A403,'2022-2021'!$B$3:$LN$4660,39,0),"")),"")</f>
        <v/>
      </c>
      <c r="AJ403">
        <f>IFERROR((IFERROR(VLOOKUP(A403,'2024-2023'!$B$3:$LN$4660,24,0),"")+IFERROR(VLOOKUP(A403,'2024-2023'!$B$3:$LN$4660,40,0),"")),"")</f>
        <v>112949</v>
      </c>
      <c r="AK403">
        <f>IFERROR((IFERROR(VLOOKUP(A403,'2024-2023'!$B$3:$LN$4660,23,0),"")+IFERROR(VLOOKUP(A403,'2024-2023'!$B$3:$LN$4660,39,0),"")),"")</f>
        <v>266050</v>
      </c>
      <c r="AL403" t="str">
        <f>IFERROR(VLOOKUP(A403,'2020-2019'!$B$3:$LN$466,'2020-2019'!$AM$1,0),"")</f>
        <v/>
      </c>
      <c r="AM403" t="str">
        <f>IFERROR(VLOOKUP(A403,'2022-2021'!$B$3:$LN$4660,38,0),"")</f>
        <v/>
      </c>
      <c r="AN403" t="str">
        <f>IFERROR(VLOOKUP(A403,'2022-2021'!$B$3:$LN$4660,37,0),"")</f>
        <v/>
      </c>
      <c r="AO403">
        <f>IFERROR(VLOOKUP(A403,'2024-2023'!$B$3:$LN$4660,38,0),"")</f>
        <v>375</v>
      </c>
      <c r="AP403">
        <f>IFERROR(VLOOKUP(A403,'2024-2023'!$B$3:$LN$4660,37,0),"")</f>
        <v>1154</v>
      </c>
      <c r="AQ403" t="str">
        <f>IFERROR((IFERROR(VLOOKUP(A403,'2020-2019'!$B$3:$LN$466,'2020-2019'!$BL$1,0),"")+IFERROR(VLOOKUP(A403,'2020-2019'!$B$3:$LN$466,'2020-2019'!$BV$1,0),"")),"")</f>
        <v/>
      </c>
      <c r="AR403" s="5">
        <f t="shared" si="44"/>
        <v>1.177</v>
      </c>
      <c r="AS403" t="str">
        <f>IFERROR(VLOOKUP(A403,риски!$G$2:$H$642,2,0),"")</f>
        <v>низкий</v>
      </c>
      <c r="AT403" t="str">
        <f>IFERROR(VLOOKUP(A403,Реест!A475:$P$30000,15,0),"")</f>
        <v>SFT-K.RU</v>
      </c>
      <c r="AU403" t="str">
        <f>IFERROR(VLOOKUP(A403,old!$A$3:$AU$2001,47,0),"")</f>
        <v>image439</v>
      </c>
      <c r="AV403" s="3">
        <f t="shared" si="45"/>
        <v>2.355487875058655</v>
      </c>
      <c r="AW403" t="str">
        <f t="shared" si="46"/>
        <v xml:space="preserve"> ООО ПКО «СФТ» зарегистрировано по адресу: 614000, Пермский край, г Пермь, ул Советская, 94, 6. Генеральным директором является Хайруллин Тимур Ирекович. Рост доходов компании за 5 лет: 117,7%. Рост финансовых активов компании за 5 лет: 235,55%. ФССП присвоил низкий уровень риска для данного ПКО.</v>
      </c>
      <c r="AX403" t="s">
        <v>22919</v>
      </c>
      <c r="AY403">
        <f>VLOOKUP(A403,'2024-2023'!$B$2:$NY$583,'2024-2023'!$BH$1,0)</f>
        <v>76216</v>
      </c>
      <c r="AZ403">
        <f>VLOOKUP(A403,'2024-2023'!$B$2:$NY$583,71,0)</f>
        <v>74275</v>
      </c>
      <c r="BA403">
        <f>VLOOKUP(A403,'2024-2023'!$B$2:$NY$583,79,0)</f>
        <v>117462</v>
      </c>
      <c r="BB403">
        <f t="shared" si="47"/>
        <v>2.5157053637031592</v>
      </c>
      <c r="BC403" s="6">
        <f t="shared" si="48"/>
        <v>0.2354</v>
      </c>
      <c r="BD403" s="6">
        <f t="shared" si="49"/>
        <v>1.2348170731707317</v>
      </c>
      <c r="BE403" t="str">
        <f t="shared" si="50"/>
        <v>Малая фирма</v>
      </c>
    </row>
    <row r="404" spans="1:57">
      <c r="A404" s="10">
        <v>5032353255</v>
      </c>
      <c r="B404">
        <v>515</v>
      </c>
      <c r="C404" t="s">
        <v>3235</v>
      </c>
      <c r="D404">
        <v>5032353255</v>
      </c>
      <c r="E404" t="s">
        <v>14742</v>
      </c>
      <c r="F404" t="s">
        <v>14448</v>
      </c>
      <c r="G404" s="7">
        <v>44971</v>
      </c>
      <c r="H404">
        <v>3</v>
      </c>
      <c r="I404" t="s">
        <v>73</v>
      </c>
      <c r="J404" t="s">
        <v>5461</v>
      </c>
      <c r="K404" t="s">
        <v>5461</v>
      </c>
      <c r="L404" t="s">
        <v>3239</v>
      </c>
      <c r="M404">
        <f>VLOOKUP(D404,УК!$A$1:$B$599,2,0)/1000</f>
        <v>12000</v>
      </c>
      <c r="R404" s="10" t="str">
        <f>IFERROR(IFERROR(VLOOKUP(A404,'2020-2019'!$B$3:$LN$466,108,0),"")+IFERROR(VLOOKUP(A404,'2020-2019'!$B$3:$LN$1000,91,0),""),"")</f>
        <v/>
      </c>
      <c r="S404" s="10" t="str">
        <f>IFERROR(IFERROR(VLOOKUP(A404,'2022-2021'!$B$3:$LN$1000,108,0),"")+IFERROR(VLOOKUP(A404,'2022-2021'!$B$3:$LN$1000,92,0),""),"")</f>
        <v/>
      </c>
      <c r="T404" s="10" t="str">
        <f>IFERROR(IFERROR(VLOOKUP(A404,'2022-2021'!$B$3:$LN$1000,107,0),"")+IFERROR(VLOOKUP(A404,'2022-2021'!$B$3:$LN$1000,91,0),""),"")</f>
        <v/>
      </c>
      <c r="U404" s="10">
        <f>IFERROR(IFERROR(VLOOKUP(A404,'2024-2023'!$B$3:$LN$1000,108,0),"")+IFERROR(VLOOKUP(A404,'2024-2023'!$B$3:$LN$1000,92,0),""),"")</f>
        <v>665</v>
      </c>
      <c r="V404" s="10">
        <f>IFERROR(IFERROR(VLOOKUP(A404,'2024-2023'!$B$3:$LN$1000,107,0),"")+IFERROR(VLOOKUP(A404,'2024-2023'!$B$3:$LN$1000,91,0),""),"")</f>
        <v>2291</v>
      </c>
      <c r="W404" t="str">
        <f>IFERROR(IFERROR(VLOOKUP(A404,'2020-2019'!$B$3:$LN$4660,93,0),"")+IFERROR(VLOOKUP(A404,'2020-2019'!$B$3:$LN$4660,109,0),""),"")</f>
        <v/>
      </c>
      <c r="X404" t="str">
        <f>IFERROR(IFERROR(VLOOKUP(A404,'2022-2021'!$B$3:$LN$4660,94,0),"")+IFERROR(VLOOKUP(A404,'2022-2021'!$B$3:$LN$4660,110,0),""),"")</f>
        <v/>
      </c>
      <c r="Y404" t="str">
        <f>IFERROR(IFERROR(VLOOKUP(A404,'2022-2021'!$B$3:$LN$4660,109,0),"")+IFERROR(VLOOKUP(A404,'2022-2021'!$B$3:$LN$4660,93,0),""),"")</f>
        <v/>
      </c>
      <c r="Z404">
        <f>IFERROR((IFERROR(VLOOKUP(A404,'2024-2023'!$B$3:$LN$4660,110,0),"")+IFERROR(VLOOKUP(A404,'2024-2023'!$B$3:$LN$4660,94,0),"")),"")</f>
        <v>1194</v>
      </c>
      <c r="AA404">
        <f>IFERROR((IFERROR(VLOOKUP(A404,'2024-2023'!$B$3:$LN$4660,93,0),"")+IFERROR(VLOOKUP(A404,'2024-2023'!$B$3:$LN$4660,109,0),"")),"")</f>
        <v>3590</v>
      </c>
      <c r="AB404" t="str">
        <f>IFERROR((IFERROR(VLOOKUP(A404,'2020-2019'!$B$3:$LN$466,'2020-2019'!$CV$1,0),"")),"")</f>
        <v/>
      </c>
      <c r="AC404" t="str">
        <f>IFERROR((IFERROR(VLOOKUP(A404,'2022-2021'!$B$3:$LN$4660,100,0),"")),"")</f>
        <v/>
      </c>
      <c r="AD404" t="str">
        <f>IFERROR((IFERROR(VLOOKUP(A404,'2022-2021'!$B$3:$LN$4660,99,0),"")),"")</f>
        <v/>
      </c>
      <c r="AE404">
        <f>IFERROR((IFERROR(VLOOKUP(A404,'2024-2023'!$B$3:$LN$4660,100,0),"")),"")</f>
        <v>-529</v>
      </c>
      <c r="AF404">
        <f>IFERROR(VLOOKUP(A404,'2024-2023'!$B$3:$LN$4660,99,0),"")</f>
        <v>-1299</v>
      </c>
      <c r="AG404" t="str">
        <f>IFERROR((IFERROR(VLOOKUP(A404,'2020-2019'!$B$3:$LN$4660,'2020-2019'!$X$1,0),"")+IFERROR(VLOOKUP(A404,'2020-2019'!$B$3:$LN$4660,'2020-2019'!$AN$1,0),"")),"")</f>
        <v/>
      </c>
      <c r="AH404" t="str">
        <f>IFERROR((IFERROR(VLOOKUP(A404,'2022-2021'!$B$3:$LN$4660,24,0),"")+IFERROR(VLOOKUP(A404,'2022-2021'!$B$3:$LN$4660,40,0),"")),"")</f>
        <v/>
      </c>
      <c r="AI404" t="str">
        <f>IFERROR((IFERROR(VLOOKUP(A404,'2022-2021'!$B$3:$LN$4660,23,0),"")+IFERROR(VLOOKUP(A404,'2022-2021'!$B$3:$LN$4660,39,0),"")),"")</f>
        <v/>
      </c>
      <c r="AJ404">
        <f>IFERROR((IFERROR(VLOOKUP(A404,'2024-2023'!$B$3:$LN$4660,24,0),"")+IFERROR(VLOOKUP(A404,'2024-2023'!$B$3:$LN$4660,40,0),"")),"")</f>
        <v>0</v>
      </c>
      <c r="AK404">
        <f>IFERROR((IFERROR(VLOOKUP(A404,'2024-2023'!$B$3:$LN$4660,23,0),"")+IFERROR(VLOOKUP(A404,'2024-2023'!$B$3:$LN$4660,39,0),"")),"")</f>
        <v>0</v>
      </c>
      <c r="AL404" t="str">
        <f>IFERROR(VLOOKUP(A404,'2020-2019'!$B$3:$LN$466,'2020-2019'!$AM$1,0),"")</f>
        <v/>
      </c>
      <c r="AM404" t="str">
        <f>IFERROR(VLOOKUP(A404,'2022-2021'!$B$3:$LN$4660,38,0),"")</f>
        <v/>
      </c>
      <c r="AN404" t="str">
        <f>IFERROR(VLOOKUP(A404,'2022-2021'!$B$3:$LN$4660,37,0),"")</f>
        <v/>
      </c>
      <c r="AO404">
        <f>IFERROR(VLOOKUP(A404,'2024-2023'!$B$3:$LN$4660,38,0),"")</f>
        <v>11530</v>
      </c>
      <c r="AP404">
        <f>IFERROR(VLOOKUP(A404,'2024-2023'!$B$3:$LN$4660,37,0),"")</f>
        <v>10107</v>
      </c>
      <c r="AQ404" t="str">
        <f>IFERROR((IFERROR(VLOOKUP(A404,'2020-2019'!$B$3:$LN$466,'2020-2019'!$BL$1,0),"")+IFERROR(VLOOKUP(A404,'2020-2019'!$B$3:$LN$466,'2020-2019'!$BV$1,0),"")),"")</f>
        <v/>
      </c>
      <c r="AR404" s="5">
        <f t="shared" si="44"/>
        <v>3.4449999999999998</v>
      </c>
      <c r="AS404" t="str">
        <f>IFERROR(VLOOKUP(A404,риски!$G$2:$H$642,2,0),"")</f>
        <v>низкий</v>
      </c>
      <c r="AT404" t="str">
        <f>IFERROR(VLOOKUP(A404,Реест!A476:$P$30000,15,0),"")</f>
        <v>quantcollect.ru</v>
      </c>
      <c r="AU404" t="str">
        <f>IFERROR(VLOOKUP(A404,old!$A$3:$AU$2001,47,0),"")</f>
        <v>image441</v>
      </c>
      <c r="AV404" s="3" t="str">
        <f t="shared" si="45"/>
        <v/>
      </c>
      <c r="AW404" t="str">
        <f t="shared" si="46"/>
        <v xml:space="preserve"> ООО ПКО «КВАНТ» зарегистрировано по адресу: 143005, Московская область, г.о. Одинцовский, г Одинцово, ш Можайское, дом 80Б, офис 205. Генеральным директором является Лайша Юрий Витальевич. Рост доходов компании за 5 лет: 344,5%. ФССП присвоил низкий уровень риска для данного ПКО.</v>
      </c>
      <c r="AX404" t="s">
        <v>22917</v>
      </c>
      <c r="AY404">
        <f>VLOOKUP(A404,'2024-2023'!$B$2:$NY$583,'2024-2023'!$BH$1,0)</f>
        <v>10172</v>
      </c>
      <c r="AZ404">
        <f>VLOOKUP(A404,'2024-2023'!$B$2:$NY$583,71,0)</f>
        <v>0</v>
      </c>
      <c r="BA404">
        <f>VLOOKUP(A404,'2024-2023'!$B$2:$NY$583,79,0)</f>
        <v>0</v>
      </c>
      <c r="BB404">
        <f t="shared" si="47"/>
        <v>0</v>
      </c>
      <c r="BC404" s="6">
        <f t="shared" si="48"/>
        <v>0.68899999999999995</v>
      </c>
      <c r="BD404" s="6">
        <f t="shared" si="49"/>
        <v>-0.56700130947184635</v>
      </c>
      <c r="BE404" t="str">
        <f t="shared" si="50"/>
        <v>Малая фирма</v>
      </c>
    </row>
    <row r="405" spans="1:57">
      <c r="A405" s="10">
        <v>3444279198</v>
      </c>
      <c r="B405">
        <v>257</v>
      </c>
      <c r="C405" t="s">
        <v>3242</v>
      </c>
      <c r="D405">
        <v>3444279198</v>
      </c>
      <c r="E405" t="s">
        <v>14743</v>
      </c>
      <c r="F405" t="s">
        <v>14449</v>
      </c>
      <c r="G405" s="7">
        <v>45022</v>
      </c>
      <c r="H405">
        <v>3</v>
      </c>
      <c r="I405" t="s">
        <v>73</v>
      </c>
      <c r="J405" t="s">
        <v>4940</v>
      </c>
      <c r="K405" t="s">
        <v>4939</v>
      </c>
      <c r="L405" t="s">
        <v>9083</v>
      </c>
      <c r="M405">
        <f>VLOOKUP(D405,УК!$A$1:$B$599,2,0)/1000</f>
        <v>10</v>
      </c>
      <c r="R405" s="10" t="str">
        <f>IFERROR(IFERROR(VLOOKUP(A405,'2020-2019'!$B$3:$LN$466,108,0),"")+IFERROR(VLOOKUP(A405,'2020-2019'!$B$3:$LN$1000,91,0),""),"")</f>
        <v/>
      </c>
      <c r="S405" s="10" t="str">
        <f>IFERROR(IFERROR(VLOOKUP(A405,'2022-2021'!$B$3:$LN$1000,108,0),"")+IFERROR(VLOOKUP(A405,'2022-2021'!$B$3:$LN$1000,92,0),""),"")</f>
        <v/>
      </c>
      <c r="T405" s="10" t="str">
        <f>IFERROR(IFERROR(VLOOKUP(A405,'2022-2021'!$B$3:$LN$1000,107,0),"")+IFERROR(VLOOKUP(A405,'2022-2021'!$B$3:$LN$1000,91,0),""),"")</f>
        <v/>
      </c>
      <c r="U405" s="10">
        <f>IFERROR(IFERROR(VLOOKUP(A405,'2024-2023'!$B$3:$LN$1000,108,0),"")+IFERROR(VLOOKUP(A405,'2024-2023'!$B$3:$LN$1000,92,0),""),"")</f>
        <v>23513</v>
      </c>
      <c r="V405" s="10">
        <f>IFERROR(IFERROR(VLOOKUP(A405,'2024-2023'!$B$3:$LN$1000,107,0),"")+IFERROR(VLOOKUP(A405,'2024-2023'!$B$3:$LN$1000,91,0),""),"")</f>
        <v>185335</v>
      </c>
      <c r="W405" t="str">
        <f>IFERROR(IFERROR(VLOOKUP(A405,'2020-2019'!$B$3:$LN$4660,93,0),"")+IFERROR(VLOOKUP(A405,'2020-2019'!$B$3:$LN$4660,109,0),""),"")</f>
        <v/>
      </c>
      <c r="X405" t="str">
        <f>IFERROR(IFERROR(VLOOKUP(A405,'2022-2021'!$B$3:$LN$4660,94,0),"")+IFERROR(VLOOKUP(A405,'2022-2021'!$B$3:$LN$4660,110,0),""),"")</f>
        <v/>
      </c>
      <c r="Y405" t="str">
        <f>IFERROR(IFERROR(VLOOKUP(A405,'2022-2021'!$B$3:$LN$4660,109,0),"")+IFERROR(VLOOKUP(A405,'2022-2021'!$B$3:$LN$4660,93,0),""),"")</f>
        <v/>
      </c>
      <c r="Z405">
        <f>IFERROR((IFERROR(VLOOKUP(A405,'2024-2023'!$B$3:$LN$4660,110,0),"")+IFERROR(VLOOKUP(A405,'2024-2023'!$B$3:$LN$4660,94,0),"")),"")</f>
        <v>9014</v>
      </c>
      <c r="AA405">
        <f>IFERROR((IFERROR(VLOOKUP(A405,'2024-2023'!$B$3:$LN$4660,93,0),"")+IFERROR(VLOOKUP(A405,'2024-2023'!$B$3:$LN$4660,109,0),"")),"")</f>
        <v>78155</v>
      </c>
      <c r="AB405" t="str">
        <f>IFERROR((IFERROR(VLOOKUP(A405,'2020-2019'!$B$3:$LN$466,'2020-2019'!$CV$1,0),"")),"")</f>
        <v/>
      </c>
      <c r="AC405" t="str">
        <f>IFERROR((IFERROR(VLOOKUP(A405,'2022-2021'!$B$3:$LN$4660,100,0),"")),"")</f>
        <v/>
      </c>
      <c r="AD405" t="str">
        <f>IFERROR((IFERROR(VLOOKUP(A405,'2022-2021'!$B$3:$LN$4660,99,0),"")),"")</f>
        <v/>
      </c>
      <c r="AE405">
        <f>IFERROR((IFERROR(VLOOKUP(A405,'2024-2023'!$B$3:$LN$4660,100,0),"")),"")</f>
        <v>10310</v>
      </c>
      <c r="AF405">
        <f>IFERROR(VLOOKUP(A405,'2024-2023'!$B$3:$LN$4660,99,0),"")</f>
        <v>37902</v>
      </c>
      <c r="AG405" t="str">
        <f>IFERROR((IFERROR(VLOOKUP(A405,'2020-2019'!$B$3:$LN$4660,'2020-2019'!$X$1,0),"")+IFERROR(VLOOKUP(A405,'2020-2019'!$B$3:$LN$4660,'2020-2019'!$AN$1,0),"")),"")</f>
        <v/>
      </c>
      <c r="AH405" t="str">
        <f>IFERROR((IFERROR(VLOOKUP(A405,'2022-2021'!$B$3:$LN$4660,24,0),"")+IFERROR(VLOOKUP(A405,'2022-2021'!$B$3:$LN$4660,40,0),"")),"")</f>
        <v/>
      </c>
      <c r="AI405" t="str">
        <f>IFERROR((IFERROR(VLOOKUP(A405,'2022-2021'!$B$3:$LN$4660,23,0),"")+IFERROR(VLOOKUP(A405,'2022-2021'!$B$3:$LN$4660,39,0),"")),"")</f>
        <v/>
      </c>
      <c r="AJ405">
        <f>IFERROR((IFERROR(VLOOKUP(A405,'2024-2023'!$B$3:$LN$4660,24,0),"")+IFERROR(VLOOKUP(A405,'2024-2023'!$B$3:$LN$4660,40,0),"")),"")</f>
        <v>0</v>
      </c>
      <c r="AK405">
        <f>IFERROR((IFERROR(VLOOKUP(A405,'2024-2023'!$B$3:$LN$4660,23,0),"")+IFERROR(VLOOKUP(A405,'2024-2023'!$B$3:$LN$4660,39,0),"")),"")</f>
        <v>0</v>
      </c>
      <c r="AL405" t="str">
        <f>IFERROR(VLOOKUP(A405,'2020-2019'!$B$3:$LN$466,'2020-2019'!$AM$1,0),"")</f>
        <v/>
      </c>
      <c r="AM405" t="str">
        <f>IFERROR(VLOOKUP(A405,'2022-2021'!$B$3:$LN$4660,38,0),"")</f>
        <v/>
      </c>
      <c r="AN405" t="str">
        <f>IFERROR(VLOOKUP(A405,'2022-2021'!$B$3:$LN$4660,37,0),"")</f>
        <v/>
      </c>
      <c r="AO405">
        <f>IFERROR(VLOOKUP(A405,'2024-2023'!$B$3:$LN$4660,38,0),"")</f>
        <v>223374</v>
      </c>
      <c r="AP405">
        <f>IFERROR(VLOOKUP(A405,'2024-2023'!$B$3:$LN$4660,37,0),"")</f>
        <v>101497</v>
      </c>
      <c r="AQ405" t="str">
        <f>IFERROR((IFERROR(VLOOKUP(A405,'2020-2019'!$B$3:$LN$466,'2020-2019'!$BL$1,0),"")+IFERROR(VLOOKUP(A405,'2020-2019'!$B$3:$LN$466,'2020-2019'!$BV$1,0),"")),"")</f>
        <v/>
      </c>
      <c r="AR405" s="5">
        <f t="shared" si="44"/>
        <v>7.8819999999999997</v>
      </c>
      <c r="AS405" t="str">
        <f>IFERROR(VLOOKUP(A405,риски!$G$2:$H$642,2,0),"")</f>
        <v>низкий</v>
      </c>
      <c r="AT405" t="str">
        <f>IFERROR(VLOOKUP(A405,Реест!A477:$P$30000,15,0),"")</f>
        <v>digital-group.tech</v>
      </c>
      <c r="AU405" t="str">
        <f>IFERROR(VLOOKUP(A405,old!$A$3:$AU$2001,47,0),"")</f>
        <v>image443</v>
      </c>
      <c r="AV405" s="3" t="str">
        <f t="shared" si="45"/>
        <v/>
      </c>
      <c r="AW405" t="str">
        <f t="shared" si="46"/>
        <v xml:space="preserve"> ООО ПКО «ДГ» зарегистрировано по адресу: 123022, Город Москва, вн.тер.г. муниципальный округ Пресненский, ул 2-я Звенигородская, д. 13, стр. 43, помещ. 2/1. Генеральным директором является Савинов Александр Александрович. Рост доходов компании за 5 лет: 788,2%. ФССП присвоил низкий уровень риска для данного ПКО.</v>
      </c>
      <c r="AX405" t="s">
        <v>22940</v>
      </c>
      <c r="AY405">
        <f>VLOOKUP(A405,'2024-2023'!$B$2:$NY$583,'2024-2023'!$BH$1,0)</f>
        <v>48403</v>
      </c>
      <c r="AZ405">
        <f>VLOOKUP(A405,'2024-2023'!$B$2:$NY$583,71,0)</f>
        <v>0</v>
      </c>
      <c r="BA405">
        <f>VLOOKUP(A405,'2024-2023'!$B$2:$NY$583,79,0)</f>
        <v>0</v>
      </c>
      <c r="BB405">
        <f t="shared" si="47"/>
        <v>0</v>
      </c>
      <c r="BC405" s="6">
        <f t="shared" si="48"/>
        <v>1.5764</v>
      </c>
      <c r="BD405" s="6">
        <f t="shared" si="49"/>
        <v>0.20450535516766935</v>
      </c>
      <c r="BE405" t="str">
        <f t="shared" si="50"/>
        <v>Малая фирма</v>
      </c>
    </row>
    <row r="406" spans="1:57">
      <c r="A406" s="10">
        <v>9709093097</v>
      </c>
      <c r="B406">
        <v>516</v>
      </c>
      <c r="C406" t="s">
        <v>3249</v>
      </c>
      <c r="D406">
        <v>9709093097</v>
      </c>
      <c r="E406" t="s">
        <v>14744</v>
      </c>
      <c r="F406" t="s">
        <v>14450</v>
      </c>
      <c r="G406" s="7">
        <v>45034</v>
      </c>
      <c r="H406">
        <v>3</v>
      </c>
      <c r="I406" t="s">
        <v>73</v>
      </c>
      <c r="J406" t="s">
        <v>23514</v>
      </c>
      <c r="K406" t="s">
        <v>4935</v>
      </c>
      <c r="L406" t="s">
        <v>3253</v>
      </c>
      <c r="M406">
        <f>VLOOKUP(D406,УК!$A$1:$B$599,2,0)/1000</f>
        <v>400000</v>
      </c>
      <c r="R406" s="10" t="str">
        <f>IFERROR(IFERROR(VLOOKUP(A406,'2020-2019'!$B$3:$LN$466,108,0),"")+IFERROR(VLOOKUP(A406,'2020-2019'!$B$3:$LN$1000,91,0),""),"")</f>
        <v/>
      </c>
      <c r="S406" s="10" t="str">
        <f>IFERROR(IFERROR(VLOOKUP(A406,'2022-2021'!$B$3:$LN$1000,108,0),"")+IFERROR(VLOOKUP(A406,'2022-2021'!$B$3:$LN$1000,92,0),""),"")</f>
        <v/>
      </c>
      <c r="T406" s="10" t="str">
        <f>IFERROR(IFERROR(VLOOKUP(A406,'2022-2021'!$B$3:$LN$1000,107,0),"")+IFERROR(VLOOKUP(A406,'2022-2021'!$B$3:$LN$1000,91,0),""),"")</f>
        <v/>
      </c>
      <c r="U406" s="10">
        <f>IFERROR(IFERROR(VLOOKUP(A406,'2024-2023'!$B$3:$LN$1000,108,0),"")+IFERROR(VLOOKUP(A406,'2024-2023'!$B$3:$LN$1000,92,0),""),"")</f>
        <v>303</v>
      </c>
      <c r="V406" s="10">
        <f>IFERROR(IFERROR(VLOOKUP(A406,'2024-2023'!$B$3:$LN$1000,107,0),"")+IFERROR(VLOOKUP(A406,'2024-2023'!$B$3:$LN$1000,91,0),""),"")</f>
        <v>192953</v>
      </c>
      <c r="W406" t="str">
        <f>IFERROR(IFERROR(VLOOKUP(A406,'2020-2019'!$B$3:$LN$4660,93,0),"")+IFERROR(VLOOKUP(A406,'2020-2019'!$B$3:$LN$4660,109,0),""),"")</f>
        <v/>
      </c>
      <c r="X406" t="str">
        <f>IFERROR(IFERROR(VLOOKUP(A406,'2022-2021'!$B$3:$LN$4660,94,0),"")+IFERROR(VLOOKUP(A406,'2022-2021'!$B$3:$LN$4660,110,0),""),"")</f>
        <v/>
      </c>
      <c r="Y406" t="str">
        <f>IFERROR(IFERROR(VLOOKUP(A406,'2022-2021'!$B$3:$LN$4660,109,0),"")+IFERROR(VLOOKUP(A406,'2022-2021'!$B$3:$LN$4660,93,0),""),"")</f>
        <v/>
      </c>
      <c r="Z406">
        <f>IFERROR((IFERROR(VLOOKUP(A406,'2024-2023'!$B$3:$LN$4660,110,0),"")+IFERROR(VLOOKUP(A406,'2024-2023'!$B$3:$LN$4660,94,0),"")),"")</f>
        <v>6320</v>
      </c>
      <c r="AA406">
        <f>IFERROR((IFERROR(VLOOKUP(A406,'2024-2023'!$B$3:$LN$4660,93,0),"")+IFERROR(VLOOKUP(A406,'2024-2023'!$B$3:$LN$4660,109,0),"")),"")</f>
        <v>181629</v>
      </c>
      <c r="AB406" t="str">
        <f>IFERROR((IFERROR(VLOOKUP(A406,'2020-2019'!$B$3:$LN$466,'2020-2019'!$CV$1,0),"")),"")</f>
        <v/>
      </c>
      <c r="AC406" t="str">
        <f>IFERROR((IFERROR(VLOOKUP(A406,'2022-2021'!$B$3:$LN$4660,100,0),"")),"")</f>
        <v/>
      </c>
      <c r="AD406" t="str">
        <f>IFERROR((IFERROR(VLOOKUP(A406,'2022-2021'!$B$3:$LN$4660,99,0),"")),"")</f>
        <v/>
      </c>
      <c r="AE406">
        <f>IFERROR((IFERROR(VLOOKUP(A406,'2024-2023'!$B$3:$LN$4660,100,0),"")),"")</f>
        <v>-5046</v>
      </c>
      <c r="AF406">
        <f>IFERROR(VLOOKUP(A406,'2024-2023'!$B$3:$LN$4660,99,0),"")</f>
        <v>11421</v>
      </c>
      <c r="AG406" t="str">
        <f>IFERROR((IFERROR(VLOOKUP(A406,'2020-2019'!$B$3:$LN$4660,'2020-2019'!$X$1,0),"")+IFERROR(VLOOKUP(A406,'2020-2019'!$B$3:$LN$4660,'2020-2019'!$AN$1,0),"")),"")</f>
        <v/>
      </c>
      <c r="AH406" t="str">
        <f>IFERROR((IFERROR(VLOOKUP(A406,'2022-2021'!$B$3:$LN$4660,24,0),"")+IFERROR(VLOOKUP(A406,'2022-2021'!$B$3:$LN$4660,40,0),"")),"")</f>
        <v/>
      </c>
      <c r="AI406" t="str">
        <f>IFERROR((IFERROR(VLOOKUP(A406,'2022-2021'!$B$3:$LN$4660,23,0),"")+IFERROR(VLOOKUP(A406,'2022-2021'!$B$3:$LN$4660,39,0),"")),"")</f>
        <v/>
      </c>
      <c r="AJ406">
        <f>IFERROR((IFERROR(VLOOKUP(A406,'2024-2023'!$B$3:$LN$4660,24,0),"")+IFERROR(VLOOKUP(A406,'2024-2023'!$B$3:$LN$4660,40,0),"")),"")</f>
        <v>35564</v>
      </c>
      <c r="AK406">
        <f>IFERROR((IFERROR(VLOOKUP(A406,'2024-2023'!$B$3:$LN$4660,23,0),"")+IFERROR(VLOOKUP(A406,'2024-2023'!$B$3:$LN$4660,39,0),"")),"")</f>
        <v>336759</v>
      </c>
      <c r="AL406" t="str">
        <f>IFERROR(VLOOKUP(A406,'2020-2019'!$B$3:$LN$466,'2020-2019'!$AM$1,0),"")</f>
        <v/>
      </c>
      <c r="AM406" t="str">
        <f>IFERROR(VLOOKUP(A406,'2022-2021'!$B$3:$LN$4660,38,0),"")</f>
        <v/>
      </c>
      <c r="AN406" t="str">
        <f>IFERROR(VLOOKUP(A406,'2022-2021'!$B$3:$LN$4660,37,0),"")</f>
        <v/>
      </c>
      <c r="AO406">
        <f>IFERROR(VLOOKUP(A406,'2024-2023'!$B$3:$LN$4660,38,0),"")</f>
        <v>14063</v>
      </c>
      <c r="AP406">
        <f>IFERROR(VLOOKUP(A406,'2024-2023'!$B$3:$LN$4660,37,0),"")</f>
        <v>37097</v>
      </c>
      <c r="AQ406" t="str">
        <f>IFERROR((IFERROR(VLOOKUP(A406,'2020-2019'!$B$3:$LN$466,'2020-2019'!$BL$1,0),"")+IFERROR(VLOOKUP(A406,'2020-2019'!$B$3:$LN$466,'2020-2019'!$BV$1,0),"")),"")</f>
        <v/>
      </c>
      <c r="AR406" s="5">
        <f t="shared" si="44"/>
        <v>636.80899999999997</v>
      </c>
      <c r="AS406" t="str">
        <f>IFERROR(VLOOKUP(A406,риски!$G$2:$H$642,2,0),"")</f>
        <v>низкий</v>
      </c>
      <c r="AT406" t="str">
        <f>IFERROR(VLOOKUP(A406,Реест!A478:$P$30000,15,0),"")</f>
        <v>datacollectors.ru</v>
      </c>
      <c r="AU406" t="str">
        <f>IFERROR(VLOOKUP(A406,old!$A$3:$AU$2001,47,0),"")</f>
        <v>image445</v>
      </c>
      <c r="AV406" s="3">
        <f t="shared" si="45"/>
        <v>9.4690979642334945</v>
      </c>
      <c r="AW406" t="str">
        <f t="shared" si="46"/>
        <v xml:space="preserve"> ООО ПКО «Дата Коллект» зарегистрировано по адресу: 603022, Нижегородская обл, г Нижний Новгород, ул Тимирязева, 15, 2, П408. Генеральным директором является Одинцова Татьяна Александровна. Рост доходов компании за 5 лет: 63680,9%. Рост финансовых активов компании за 5 лет: 946,91%. ФССП присвоил низкий уровень риска для данного ПКО.</v>
      </c>
      <c r="AX406" t="s">
        <v>22957</v>
      </c>
      <c r="AY406">
        <f>VLOOKUP(A406,'2024-2023'!$B$2:$NY$583,'2024-2023'!$BH$1,0)</f>
        <v>406376</v>
      </c>
      <c r="AZ406">
        <f>VLOOKUP(A406,'2024-2023'!$B$2:$NY$583,71,0)</f>
        <v>0</v>
      </c>
      <c r="BA406">
        <f>VLOOKUP(A406,'2024-2023'!$B$2:$NY$583,79,0)</f>
        <v>35080</v>
      </c>
      <c r="BB406">
        <f t="shared" si="47"/>
        <v>8.6323995511545959E-2</v>
      </c>
      <c r="BC406" s="6">
        <f t="shared" si="48"/>
        <v>127.36179999999999</v>
      </c>
      <c r="BD406" s="6">
        <f t="shared" si="49"/>
        <v>5.9190580089451834E-2</v>
      </c>
      <c r="BE406" t="str">
        <f t="shared" si="50"/>
        <v>Малая фирма</v>
      </c>
    </row>
    <row r="407" spans="1:57">
      <c r="A407" s="10">
        <v>2902077051</v>
      </c>
      <c r="B407">
        <v>413</v>
      </c>
      <c r="C407" t="s">
        <v>3256</v>
      </c>
      <c r="D407">
        <v>2902077051</v>
      </c>
      <c r="E407" t="s">
        <v>14745</v>
      </c>
      <c r="F407" t="s">
        <v>14451</v>
      </c>
      <c r="G407" s="7">
        <v>41570</v>
      </c>
      <c r="H407">
        <v>12</v>
      </c>
      <c r="I407" t="s">
        <v>73</v>
      </c>
      <c r="J407" t="s">
        <v>5433</v>
      </c>
      <c r="K407" t="s">
        <v>5432</v>
      </c>
      <c r="L407" t="s">
        <v>3260</v>
      </c>
      <c r="M407">
        <f>VLOOKUP(D407,УК!$A$1:$B$599,2,0)/1000</f>
        <v>12</v>
      </c>
      <c r="R407" s="10">
        <f>IFERROR(IFERROR(VLOOKUP(A407,'2020-2019'!$B$3:$LN$466,108,0),"")+IFERROR(VLOOKUP(A407,'2020-2019'!$B$3:$LN$1000,91,0),""),"")</f>
        <v>9098</v>
      </c>
      <c r="S407" s="10">
        <f>IFERROR(IFERROR(VLOOKUP(A407,'2022-2021'!$B$3:$LN$1000,108,0),"")+IFERROR(VLOOKUP(A407,'2022-2021'!$B$3:$LN$1000,92,0),""),"")</f>
        <v>1022</v>
      </c>
      <c r="T407" s="10">
        <f>IFERROR(IFERROR(VLOOKUP(A407,'2022-2021'!$B$3:$LN$1000,107,0),"")+IFERROR(VLOOKUP(A407,'2022-2021'!$B$3:$LN$1000,91,0),""),"")</f>
        <v>4407</v>
      </c>
      <c r="U407" s="10">
        <f>IFERROR(IFERROR(VLOOKUP(A407,'2024-2023'!$B$3:$LN$1000,108,0),"")+IFERROR(VLOOKUP(A407,'2024-2023'!$B$3:$LN$1000,92,0),""),"")</f>
        <v>3337</v>
      </c>
      <c r="V407" s="10">
        <f>IFERROR(IFERROR(VLOOKUP(A407,'2024-2023'!$B$3:$LN$1000,107,0),"")+IFERROR(VLOOKUP(A407,'2024-2023'!$B$3:$LN$1000,91,0),""),"")</f>
        <v>3922</v>
      </c>
      <c r="W407">
        <f>IFERROR(IFERROR(VLOOKUP(A407,'2020-2019'!$B$3:$LN$4660,93,0),"")+IFERROR(VLOOKUP(A407,'2020-2019'!$B$3:$LN$4660,109,0),""),"")</f>
        <v>17402</v>
      </c>
      <c r="X407">
        <f>IFERROR(IFERROR(VLOOKUP(A407,'2022-2021'!$B$3:$LN$4660,94,0),"")+IFERROR(VLOOKUP(A407,'2022-2021'!$B$3:$LN$4660,110,0),""),"")</f>
        <v>4240</v>
      </c>
      <c r="Y407">
        <f>IFERROR(IFERROR(VLOOKUP(A407,'2022-2021'!$B$3:$LN$4660,109,0),"")+IFERROR(VLOOKUP(A407,'2022-2021'!$B$3:$LN$4660,93,0),""),"")</f>
        <v>4612</v>
      </c>
      <c r="Z407">
        <f>IFERROR((IFERROR(VLOOKUP(A407,'2024-2023'!$B$3:$LN$4660,110,0),"")+IFERROR(VLOOKUP(A407,'2024-2023'!$B$3:$LN$4660,94,0),"")),"")</f>
        <v>127</v>
      </c>
      <c r="AA407">
        <f>IFERROR((IFERROR(VLOOKUP(A407,'2024-2023'!$B$3:$LN$4660,93,0),"")+IFERROR(VLOOKUP(A407,'2024-2023'!$B$3:$LN$4660,109,0),"")),"")</f>
        <v>23</v>
      </c>
      <c r="AB407">
        <f>IFERROR((IFERROR(VLOOKUP(A407,'2020-2019'!$B$3:$LN$466,'2020-2019'!$CV$1,0),"")),"")</f>
        <v>-1170</v>
      </c>
      <c r="AC407">
        <f>IFERROR((IFERROR(VLOOKUP(A407,'2022-2021'!$B$3:$LN$4660,100,0),"")),"")</f>
        <v>-3256</v>
      </c>
      <c r="AD407">
        <f>IFERROR((IFERROR(VLOOKUP(A407,'2022-2021'!$B$3:$LN$4660,99,0),"")),"")</f>
        <v>-293</v>
      </c>
      <c r="AE407">
        <f>IFERROR((IFERROR(VLOOKUP(A407,'2024-2023'!$B$3:$LN$4660,100,0),"")),"")</f>
        <v>571</v>
      </c>
      <c r="AF407">
        <f>IFERROR(VLOOKUP(A407,'2024-2023'!$B$3:$LN$4660,99,0),"")</f>
        <v>281</v>
      </c>
      <c r="AG407">
        <f>IFERROR((IFERROR(VLOOKUP(A407,'2020-2019'!$B$3:$LN$4660,'2020-2019'!$X$1,0),"")+IFERROR(VLOOKUP(A407,'2020-2019'!$B$3:$LN$4660,'2020-2019'!$AN$1,0),"")),"")</f>
        <v>0</v>
      </c>
      <c r="AH407">
        <f>IFERROR((IFERROR(VLOOKUP(A407,'2022-2021'!$B$3:$LN$4660,24,0),"")+IFERROR(VLOOKUP(A407,'2022-2021'!$B$3:$LN$4660,40,0),"")),"")</f>
        <v>0</v>
      </c>
      <c r="AI407">
        <f>IFERROR((IFERROR(VLOOKUP(A407,'2022-2021'!$B$3:$LN$4660,23,0),"")+IFERROR(VLOOKUP(A407,'2022-2021'!$B$3:$LN$4660,39,0),"")),"")</f>
        <v>0</v>
      </c>
      <c r="AJ407">
        <f>IFERROR((IFERROR(VLOOKUP(A407,'2024-2023'!$B$3:$LN$4660,24,0),"")+IFERROR(VLOOKUP(A407,'2024-2023'!$B$3:$LN$4660,40,0),"")),"")</f>
        <v>10300</v>
      </c>
      <c r="AK407">
        <f>IFERROR((IFERROR(VLOOKUP(A407,'2024-2023'!$B$3:$LN$4660,23,0),"")+IFERROR(VLOOKUP(A407,'2024-2023'!$B$3:$LN$4660,39,0),"")),"")</f>
        <v>11000</v>
      </c>
      <c r="AL407">
        <f>IFERROR(VLOOKUP(A407,'2020-2019'!$B$3:$LN$466,'2020-2019'!$AM$1,0),"")</f>
        <v>5579</v>
      </c>
      <c r="AM407">
        <f>IFERROR(VLOOKUP(A407,'2022-2021'!$B$3:$LN$4660,38,0),"")</f>
        <v>945</v>
      </c>
      <c r="AN407">
        <f>IFERROR(VLOOKUP(A407,'2022-2021'!$B$3:$LN$4660,37,0),"")</f>
        <v>10212</v>
      </c>
      <c r="AO407">
        <f>IFERROR(VLOOKUP(A407,'2024-2023'!$B$3:$LN$4660,38,0),"")</f>
        <v>594</v>
      </c>
      <c r="AP407">
        <f>IFERROR(VLOOKUP(A407,'2024-2023'!$B$3:$LN$4660,37,0),"")</f>
        <v>284</v>
      </c>
      <c r="AQ407">
        <f>IFERROR((IFERROR(VLOOKUP(A407,'2020-2019'!$B$3:$LN$466,'2020-2019'!$BL$1,0),"")+IFERROR(VLOOKUP(A407,'2020-2019'!$B$3:$LN$466,'2020-2019'!$BV$1,0),"")),"")</f>
        <v>0</v>
      </c>
      <c r="AR407" s="5">
        <f t="shared" si="44"/>
        <v>0.43099999999999999</v>
      </c>
      <c r="AS407" t="str">
        <f>IFERROR(VLOOKUP(A407,риски!$G$2:$H$642,2,0),"")</f>
        <v>низкий</v>
      </c>
      <c r="AT407" t="str">
        <f>IFERROR(VLOOKUP(A407,Реест!A479:$P$30000,15,0),"")</f>
        <v>prav-vibor.ru</v>
      </c>
      <c r="AU407" t="str">
        <f>IFERROR(VLOOKUP(A407,old!$A$3:$AU$2001,47,0),"")</f>
        <v>image446</v>
      </c>
      <c r="AV407" s="3">
        <f t="shared" si="45"/>
        <v>1.0679611650485437</v>
      </c>
      <c r="AW407" t="str">
        <f t="shared" si="46"/>
        <v xml:space="preserve"> ООО ПКО "ПРАВИЛЬНЫЙ ВЫБОР" зарегистрировано по адресу: 164514, Архангельская обл, Северодвинск г, Карла Маркса ул, дом № 46, оф. 404. Генеральным директором является Захарченко Сергей Алексеевич. Рост доходов компании за 5 лет: 43,1%. Рост финансовых активов компании за 5 лет: 106,8%. ФССП присвоил низкий уровень риска для данного ПКО.</v>
      </c>
      <c r="AX407" t="s">
        <v>22969</v>
      </c>
      <c r="AY407">
        <f>VLOOKUP(A407,'2024-2023'!$B$2:$NY$583,'2024-2023'!$BH$1,0)</f>
        <v>11087</v>
      </c>
      <c r="AZ407">
        <f>VLOOKUP(A407,'2024-2023'!$B$2:$NY$583,71,0)</f>
        <v>5</v>
      </c>
      <c r="BA407">
        <f>VLOOKUP(A407,'2024-2023'!$B$2:$NY$583,79,0)</f>
        <v>349</v>
      </c>
      <c r="BB407">
        <f t="shared" si="47"/>
        <v>3.1929286551817447E-2</v>
      </c>
      <c r="BC407" s="6">
        <f t="shared" si="48"/>
        <v>8.6199999999999999E-2</v>
      </c>
      <c r="BD407" s="6">
        <f t="shared" si="49"/>
        <v>7.1647118816930144E-2</v>
      </c>
      <c r="BE407" t="str">
        <f t="shared" si="50"/>
        <v>Малая фирма</v>
      </c>
    </row>
    <row r="408" spans="1:57">
      <c r="A408" s="10">
        <v>3906411936</v>
      </c>
      <c r="B408">
        <v>316</v>
      </c>
      <c r="C408" t="s">
        <v>3263</v>
      </c>
      <c r="D408">
        <v>3906411936</v>
      </c>
      <c r="E408" t="s">
        <v>14746</v>
      </c>
      <c r="F408" t="s">
        <v>14452</v>
      </c>
      <c r="G408" s="7">
        <v>44657</v>
      </c>
      <c r="H408">
        <v>4</v>
      </c>
      <c r="I408" t="s">
        <v>73</v>
      </c>
      <c r="J408" t="s">
        <v>5138</v>
      </c>
      <c r="K408" t="s">
        <v>23518</v>
      </c>
      <c r="L408" t="s">
        <v>3267</v>
      </c>
      <c r="M408">
        <f>VLOOKUP(D408,УК!$A$1:$B$599,2,0)/1000</f>
        <v>10</v>
      </c>
      <c r="R408" s="10" t="str">
        <f>IFERROR(IFERROR(VLOOKUP(A408,'2020-2019'!$B$3:$LN$466,108,0),"")+IFERROR(VLOOKUP(A408,'2020-2019'!$B$3:$LN$1000,91,0),""),"")</f>
        <v/>
      </c>
      <c r="S408" s="10">
        <f>IFERROR(IFERROR(VLOOKUP(A408,'2022-2021'!$B$3:$LN$1000,108,0),"")+IFERROR(VLOOKUP(A408,'2022-2021'!$B$3:$LN$1000,92,0),""),"")</f>
        <v>0</v>
      </c>
      <c r="T408" s="10">
        <f>IFERROR(IFERROR(VLOOKUP(A408,'2022-2021'!$B$3:$LN$1000,107,0),"")+IFERROR(VLOOKUP(A408,'2022-2021'!$B$3:$LN$1000,91,0),""),"")</f>
        <v>11970</v>
      </c>
      <c r="U408" s="10">
        <f>IFERROR(IFERROR(VLOOKUP(A408,'2024-2023'!$B$3:$LN$1000,108,0),"")+IFERROR(VLOOKUP(A408,'2024-2023'!$B$3:$LN$1000,92,0),""),"")</f>
        <v>14619</v>
      </c>
      <c r="V408" s="10">
        <f>IFERROR(IFERROR(VLOOKUP(A408,'2024-2023'!$B$3:$LN$1000,107,0),"")+IFERROR(VLOOKUP(A408,'2024-2023'!$B$3:$LN$1000,91,0),""),"")</f>
        <v>39452</v>
      </c>
      <c r="W408" t="str">
        <f>IFERROR(IFERROR(VLOOKUP(A408,'2020-2019'!$B$3:$LN$4660,93,0),"")+IFERROR(VLOOKUP(A408,'2020-2019'!$B$3:$LN$4660,109,0),""),"")</f>
        <v/>
      </c>
      <c r="X408">
        <f>IFERROR(IFERROR(VLOOKUP(A408,'2022-2021'!$B$3:$LN$4660,94,0),"")+IFERROR(VLOOKUP(A408,'2022-2021'!$B$3:$LN$4660,110,0),""),"")</f>
        <v>0</v>
      </c>
      <c r="Y408">
        <f>IFERROR(IFERROR(VLOOKUP(A408,'2022-2021'!$B$3:$LN$4660,109,0),"")+IFERROR(VLOOKUP(A408,'2022-2021'!$B$3:$LN$4660,93,0),""),"")</f>
        <v>120</v>
      </c>
      <c r="Z408">
        <f>IFERROR((IFERROR(VLOOKUP(A408,'2024-2023'!$B$3:$LN$4660,110,0),"")+IFERROR(VLOOKUP(A408,'2024-2023'!$B$3:$LN$4660,94,0),"")),"")</f>
        <v>2627</v>
      </c>
      <c r="AA408">
        <f>IFERROR((IFERROR(VLOOKUP(A408,'2024-2023'!$B$3:$LN$4660,93,0),"")+IFERROR(VLOOKUP(A408,'2024-2023'!$B$3:$LN$4660,109,0),"")),"")</f>
        <v>18870</v>
      </c>
      <c r="AB408" t="str">
        <f>IFERROR((IFERROR(VLOOKUP(A408,'2020-2019'!$B$3:$LN$466,'2020-2019'!$CV$1,0),"")),"")</f>
        <v/>
      </c>
      <c r="AC408">
        <f>IFERROR((IFERROR(VLOOKUP(A408,'2022-2021'!$B$3:$LN$4660,100,0),"")),"")</f>
        <v>0</v>
      </c>
      <c r="AD408">
        <f>IFERROR((IFERROR(VLOOKUP(A408,'2022-2021'!$B$3:$LN$4660,99,0),"")),"")</f>
        <v>11807</v>
      </c>
      <c r="AE408">
        <f>IFERROR((IFERROR(VLOOKUP(A408,'2024-2023'!$B$3:$LN$4660,100,0),"")),"")</f>
        <v>11772</v>
      </c>
      <c r="AF408">
        <f>IFERROR(VLOOKUP(A408,'2024-2023'!$B$3:$LN$4660,99,0),"")</f>
        <v>20427</v>
      </c>
      <c r="AG408" t="str">
        <f>IFERROR((IFERROR(VLOOKUP(A408,'2020-2019'!$B$3:$LN$4660,'2020-2019'!$X$1,0),"")+IFERROR(VLOOKUP(A408,'2020-2019'!$B$3:$LN$4660,'2020-2019'!$AN$1,0),"")),"")</f>
        <v/>
      </c>
      <c r="AH408">
        <f>IFERROR((IFERROR(VLOOKUP(A408,'2022-2021'!$B$3:$LN$4660,24,0),"")+IFERROR(VLOOKUP(A408,'2022-2021'!$B$3:$LN$4660,40,0),"")),"")</f>
        <v>0</v>
      </c>
      <c r="AI408">
        <f>IFERROR((IFERROR(VLOOKUP(A408,'2022-2021'!$B$3:$LN$4660,23,0),"")+IFERROR(VLOOKUP(A408,'2022-2021'!$B$3:$LN$4660,39,0),"")),"")</f>
        <v>0</v>
      </c>
      <c r="AJ408">
        <f>IFERROR((IFERROR(VLOOKUP(A408,'2024-2023'!$B$3:$LN$4660,24,0),"")+IFERROR(VLOOKUP(A408,'2024-2023'!$B$3:$LN$4660,40,0),"")),"")</f>
        <v>0</v>
      </c>
      <c r="AK408">
        <f>IFERROR((IFERROR(VLOOKUP(A408,'2024-2023'!$B$3:$LN$4660,23,0),"")+IFERROR(VLOOKUP(A408,'2024-2023'!$B$3:$LN$4660,39,0),"")),"")</f>
        <v>0</v>
      </c>
      <c r="AL408" t="str">
        <f>IFERROR(VLOOKUP(A408,'2020-2019'!$B$3:$LN$466,'2020-2019'!$AM$1,0),"")</f>
        <v/>
      </c>
      <c r="AM408">
        <f>IFERROR(VLOOKUP(A408,'2022-2021'!$B$3:$LN$4660,38,0),"")</f>
        <v>0</v>
      </c>
      <c r="AN408">
        <f>IFERROR(VLOOKUP(A408,'2022-2021'!$B$3:$LN$4660,37,0),"")</f>
        <v>11970</v>
      </c>
      <c r="AO408">
        <f>IFERROR(VLOOKUP(A408,'2024-2023'!$B$3:$LN$4660,38,0),"")</f>
        <v>26828</v>
      </c>
      <c r="AP408">
        <f>IFERROR(VLOOKUP(A408,'2024-2023'!$B$3:$LN$4660,37,0),"")</f>
        <v>66262</v>
      </c>
      <c r="AQ408" t="str">
        <f>IFERROR((IFERROR(VLOOKUP(A408,'2020-2019'!$B$3:$LN$466,'2020-2019'!$BL$1,0),"")+IFERROR(VLOOKUP(A408,'2020-2019'!$B$3:$LN$466,'2020-2019'!$BV$1,0),"")),"")</f>
        <v/>
      </c>
      <c r="AR408" s="5">
        <f t="shared" si="44"/>
        <v>3.2959999999999998</v>
      </c>
      <c r="AS408" t="str">
        <f>IFERROR(VLOOKUP(A408,риски!$G$2:$H$642,2,0),"")</f>
        <v>низкий</v>
      </c>
      <c r="AT408" t="str">
        <f>IFERROR(VLOOKUP(A408,Реест!A480:$P$30000,15,0),"")</f>
        <v xml:space="preserve"> balcol.ru</v>
      </c>
      <c r="AU408" t="str">
        <f>IFERROR(VLOOKUP(A408,old!$A$3:$AU$2001,47,0),"")</f>
        <v>image447</v>
      </c>
      <c r="AV408" s="3" t="str">
        <f t="shared" si="45"/>
        <v/>
      </c>
      <c r="AW408" t="str">
        <f t="shared" si="46"/>
        <v xml:space="preserve"> ООО «ПКО «БАЛТИЙСКИЙ КОЛЛЕКТОР» зарегистрировано по адресу: Чувашская Республика - Чувашия, г.о. город Чебоксары, г. Чебоксары, пер. Бабушкина, д. 9, ПОМЕЩ. 2, ОФ. 1, 428003. Генеральным директором является Колесников Михаил Сергеевич. Рост доходов компании за 5 лет: 329,6%. ФССП присвоил низкий уровень риска для данного ПКО.</v>
      </c>
      <c r="AX408" t="s">
        <v>22971</v>
      </c>
      <c r="AY408">
        <f>VLOOKUP(A408,'2024-2023'!$B$2:$NY$583,'2024-2023'!$BH$1,0)</f>
        <v>58124</v>
      </c>
      <c r="AZ408">
        <f>VLOOKUP(A408,'2024-2023'!$B$2:$NY$583,71,0)</f>
        <v>9085</v>
      </c>
      <c r="BA408">
        <f>VLOOKUP(A408,'2024-2023'!$B$2:$NY$583,79,0)</f>
        <v>45</v>
      </c>
      <c r="BB408">
        <f t="shared" si="47"/>
        <v>0.1570779712339137</v>
      </c>
      <c r="BC408" s="6">
        <f t="shared" si="48"/>
        <v>0.65920000000000001</v>
      </c>
      <c r="BD408" s="6">
        <f t="shared" si="49"/>
        <v>0.51776842745614926</v>
      </c>
      <c r="BE408" t="str">
        <f t="shared" si="50"/>
        <v>Малая фирма</v>
      </c>
    </row>
    <row r="409" spans="1:57">
      <c r="A409" s="10">
        <v>7404075364</v>
      </c>
      <c r="B409">
        <v>517</v>
      </c>
      <c r="C409" t="s">
        <v>3270</v>
      </c>
      <c r="D409">
        <v>7404075364</v>
      </c>
      <c r="E409" t="s">
        <v>14747</v>
      </c>
      <c r="F409" t="s">
        <v>14453</v>
      </c>
      <c r="G409" s="7">
        <v>44785</v>
      </c>
      <c r="H409">
        <v>4</v>
      </c>
      <c r="I409" t="s">
        <v>73</v>
      </c>
      <c r="J409" t="s">
        <v>5584</v>
      </c>
      <c r="K409" t="s">
        <v>5584</v>
      </c>
      <c r="L409" t="s">
        <v>3274</v>
      </c>
      <c r="M409">
        <f>VLOOKUP(D409,УК!$A$1:$B$599,2,0)/1000</f>
        <v>10</v>
      </c>
      <c r="R409" s="10" t="str">
        <f>IFERROR(IFERROR(VLOOKUP(A409,'2020-2019'!$B$3:$LN$466,108,0),"")+IFERROR(VLOOKUP(A409,'2020-2019'!$B$3:$LN$1000,91,0),""),"")</f>
        <v/>
      </c>
      <c r="S409" s="10">
        <f>IFERROR(IFERROR(VLOOKUP(A409,'2022-2021'!$B$3:$LN$1000,108,0),"")+IFERROR(VLOOKUP(A409,'2022-2021'!$B$3:$LN$1000,92,0),""),"")</f>
        <v>0</v>
      </c>
      <c r="T409" s="10">
        <f>IFERROR(IFERROR(VLOOKUP(A409,'2022-2021'!$B$3:$LN$1000,107,0),"")+IFERROR(VLOOKUP(A409,'2022-2021'!$B$3:$LN$1000,91,0),""),"")</f>
        <v>0</v>
      </c>
      <c r="U409" s="10">
        <f>IFERROR(IFERROR(VLOOKUP(A409,'2024-2023'!$B$3:$LN$1000,108,0),"")+IFERROR(VLOOKUP(A409,'2024-2023'!$B$3:$LN$1000,92,0),""),"")</f>
        <v>0</v>
      </c>
      <c r="V409" s="10">
        <f>IFERROR(IFERROR(VLOOKUP(A409,'2024-2023'!$B$3:$LN$1000,107,0),"")+IFERROR(VLOOKUP(A409,'2024-2023'!$B$3:$LN$1000,91,0),""),"")</f>
        <v>0</v>
      </c>
      <c r="W409" t="str">
        <f>IFERROR(IFERROR(VLOOKUP(A409,'2020-2019'!$B$3:$LN$4660,93,0),"")+IFERROR(VLOOKUP(A409,'2020-2019'!$B$3:$LN$4660,109,0),""),"")</f>
        <v/>
      </c>
      <c r="X409">
        <f>IFERROR(IFERROR(VLOOKUP(A409,'2022-2021'!$B$3:$LN$4660,94,0),"")+IFERROR(VLOOKUP(A409,'2022-2021'!$B$3:$LN$4660,110,0),""),"")</f>
        <v>0</v>
      </c>
      <c r="Y409">
        <f>IFERROR(IFERROR(VLOOKUP(A409,'2022-2021'!$B$3:$LN$4660,109,0),"")+IFERROR(VLOOKUP(A409,'2022-2021'!$B$3:$LN$4660,93,0),""),"")</f>
        <v>0</v>
      </c>
      <c r="Z409">
        <f>IFERROR((IFERROR(VLOOKUP(A409,'2024-2023'!$B$3:$LN$4660,110,0),"")+IFERROR(VLOOKUP(A409,'2024-2023'!$B$3:$LN$4660,94,0),"")),"")</f>
        <v>176</v>
      </c>
      <c r="AA409">
        <f>IFERROR((IFERROR(VLOOKUP(A409,'2024-2023'!$B$3:$LN$4660,93,0),"")+IFERROR(VLOOKUP(A409,'2024-2023'!$B$3:$LN$4660,109,0),"")),"")</f>
        <v>0</v>
      </c>
      <c r="AB409" t="str">
        <f>IFERROR((IFERROR(VLOOKUP(A409,'2020-2019'!$B$3:$LN$466,'2020-2019'!$CV$1,0),"")),"")</f>
        <v/>
      </c>
      <c r="AC409">
        <f>IFERROR((IFERROR(VLOOKUP(A409,'2022-2021'!$B$3:$LN$4660,100,0),"")),"")</f>
        <v>0</v>
      </c>
      <c r="AD409">
        <f>IFERROR((IFERROR(VLOOKUP(A409,'2022-2021'!$B$3:$LN$4660,99,0),"")),"")</f>
        <v>0</v>
      </c>
      <c r="AE409">
        <f>IFERROR((IFERROR(VLOOKUP(A409,'2024-2023'!$B$3:$LN$4660,100,0),"")),"")</f>
        <v>-176</v>
      </c>
      <c r="AF409">
        <f>IFERROR(VLOOKUP(A409,'2024-2023'!$B$3:$LN$4660,99,0),"")</f>
        <v>0</v>
      </c>
      <c r="AG409" t="str">
        <f>IFERROR((IFERROR(VLOOKUP(A409,'2020-2019'!$B$3:$LN$4660,'2020-2019'!$X$1,0),"")+IFERROR(VLOOKUP(A409,'2020-2019'!$B$3:$LN$4660,'2020-2019'!$AN$1,0),"")),"")</f>
        <v/>
      </c>
      <c r="AH409">
        <f>IFERROR((IFERROR(VLOOKUP(A409,'2022-2021'!$B$3:$LN$4660,24,0),"")+IFERROR(VLOOKUP(A409,'2022-2021'!$B$3:$LN$4660,40,0),"")),"")</f>
        <v>0</v>
      </c>
      <c r="AI409">
        <f>IFERROR((IFERROR(VLOOKUP(A409,'2022-2021'!$B$3:$LN$4660,23,0),"")+IFERROR(VLOOKUP(A409,'2022-2021'!$B$3:$LN$4660,39,0),"")),"")</f>
        <v>0</v>
      </c>
      <c r="AJ409">
        <f>IFERROR((IFERROR(VLOOKUP(A409,'2024-2023'!$B$3:$LN$4660,24,0),"")+IFERROR(VLOOKUP(A409,'2024-2023'!$B$3:$LN$4660,40,0),"")),"")</f>
        <v>0</v>
      </c>
      <c r="AK409">
        <f>IFERROR((IFERROR(VLOOKUP(A409,'2024-2023'!$B$3:$LN$4660,23,0),"")+IFERROR(VLOOKUP(A409,'2024-2023'!$B$3:$LN$4660,39,0),"")),"")</f>
        <v>0</v>
      </c>
      <c r="AL409" t="str">
        <f>IFERROR(VLOOKUP(A409,'2020-2019'!$B$3:$LN$466,'2020-2019'!$AM$1,0),"")</f>
        <v/>
      </c>
      <c r="AM409">
        <f>IFERROR(VLOOKUP(A409,'2022-2021'!$B$3:$LN$4660,38,0),"")</f>
        <v>0</v>
      </c>
      <c r="AN409">
        <f>IFERROR(VLOOKUP(A409,'2022-2021'!$B$3:$LN$4660,37,0),"")</f>
        <v>0</v>
      </c>
      <c r="AO409">
        <f>IFERROR(VLOOKUP(A409,'2024-2023'!$B$3:$LN$4660,38,0),"")</f>
        <v>13367</v>
      </c>
      <c r="AP409">
        <f>IFERROR(VLOOKUP(A409,'2024-2023'!$B$3:$LN$4660,37,0),"")</f>
        <v>13842</v>
      </c>
      <c r="AQ409" t="str">
        <f>IFERROR((IFERROR(VLOOKUP(A409,'2020-2019'!$B$3:$LN$466,'2020-2019'!$BL$1,0),"")+IFERROR(VLOOKUP(A409,'2020-2019'!$B$3:$LN$466,'2020-2019'!$BV$1,0),"")),"")</f>
        <v/>
      </c>
      <c r="AR409" s="5" t="str">
        <f t="shared" si="44"/>
        <v/>
      </c>
      <c r="AS409" t="str">
        <f>IFERROR(VLOOKUP(A409,риски!$G$2:$H$642,2,0),"")</f>
        <v>низкий</v>
      </c>
      <c r="AT409" t="str">
        <f>IFERROR(VLOOKUP(A409,Реест!A481:$P$30000,15,0),"")</f>
        <v>freyr.su</v>
      </c>
      <c r="AU409" t="str">
        <f>IFERROR(VLOOKUP(A409,old!$A$3:$AU$2001,47,0),"")</f>
        <v>image448</v>
      </c>
      <c r="AV409" s="3" t="str">
        <f t="shared" si="45"/>
        <v/>
      </c>
      <c r="AW409" t="str">
        <f t="shared" si="46"/>
        <v xml:space="preserve"> ООО ПКО «Фрейр» зарегистрировано по адресу: Челябинская обл., Златоустовский г.о., г. Златоуст, ул. им. Е.И.Пугачева, д. 10, КВ. 73, 456205. Генеральным директором является Рябов Максим Андреевич. ФССП присвоил низкий уровень риска для данного ПКО.</v>
      </c>
      <c r="AX409" t="s">
        <v>22939</v>
      </c>
      <c r="AY409">
        <f>VLOOKUP(A409,'2024-2023'!$B$2:$NY$583,'2024-2023'!$BH$1,0)</f>
        <v>12315</v>
      </c>
      <c r="AZ409">
        <f>VLOOKUP(A409,'2024-2023'!$B$2:$NY$583,71,0)</f>
        <v>0</v>
      </c>
      <c r="BA409">
        <f>VLOOKUP(A409,'2024-2023'!$B$2:$NY$583,79,0)</f>
        <v>0</v>
      </c>
      <c r="BB409">
        <f t="shared" si="47"/>
        <v>0</v>
      </c>
      <c r="BC409" s="6" t="str">
        <f t="shared" si="48"/>
        <v>-</v>
      </c>
      <c r="BD409" s="6" t="str">
        <f t="shared" si="49"/>
        <v>-</v>
      </c>
      <c r="BE409" t="str">
        <f t="shared" si="50"/>
        <v>Малая фирма</v>
      </c>
    </row>
    <row r="410" spans="1:57">
      <c r="A410" s="10">
        <v>5837081290</v>
      </c>
      <c r="B410">
        <v>518</v>
      </c>
      <c r="C410" t="s">
        <v>3277</v>
      </c>
      <c r="D410">
        <v>5837081290</v>
      </c>
      <c r="E410" t="s">
        <v>14748</v>
      </c>
      <c r="F410" t="s">
        <v>14454</v>
      </c>
      <c r="G410" s="7">
        <v>44503</v>
      </c>
      <c r="H410">
        <v>4</v>
      </c>
      <c r="I410" t="s">
        <v>73</v>
      </c>
      <c r="J410" t="s">
        <v>5475</v>
      </c>
      <c r="K410" t="s">
        <v>21254</v>
      </c>
      <c r="L410" t="s">
        <v>9093</v>
      </c>
      <c r="M410">
        <f>VLOOKUP(D410,УК!$A$1:$B$599,2,0)/1000</f>
        <v>12088</v>
      </c>
      <c r="R410" s="10" t="str">
        <f>IFERROR(IFERROR(VLOOKUP(A410,'2020-2019'!$B$3:$LN$466,108,0),"")+IFERROR(VLOOKUP(A410,'2020-2019'!$B$3:$LN$1000,91,0),""),"")</f>
        <v/>
      </c>
      <c r="S410" s="10">
        <f>IFERROR(IFERROR(VLOOKUP(A410,'2022-2021'!$B$3:$LN$1000,108,0),"")+IFERROR(VLOOKUP(A410,'2022-2021'!$B$3:$LN$1000,92,0),""),"")</f>
        <v>0</v>
      </c>
      <c r="T410" s="10">
        <f>IFERROR(IFERROR(VLOOKUP(A410,'2022-2021'!$B$3:$LN$1000,107,0),"")+IFERROR(VLOOKUP(A410,'2022-2021'!$B$3:$LN$1000,91,0),""),"")</f>
        <v>0</v>
      </c>
      <c r="U410" s="10">
        <f>IFERROR(IFERROR(VLOOKUP(A410,'2024-2023'!$B$3:$LN$1000,108,0),"")+IFERROR(VLOOKUP(A410,'2024-2023'!$B$3:$LN$1000,92,0),""),"")</f>
        <v>0</v>
      </c>
      <c r="V410" s="10">
        <f>IFERROR(IFERROR(VLOOKUP(A410,'2024-2023'!$B$3:$LN$1000,107,0),"")+IFERROR(VLOOKUP(A410,'2024-2023'!$B$3:$LN$1000,91,0),""),"")</f>
        <v>1773</v>
      </c>
      <c r="W410" t="str">
        <f>IFERROR(IFERROR(VLOOKUP(A410,'2020-2019'!$B$3:$LN$4660,93,0),"")+IFERROR(VLOOKUP(A410,'2020-2019'!$B$3:$LN$4660,109,0),""),"")</f>
        <v/>
      </c>
      <c r="X410">
        <f>IFERROR(IFERROR(VLOOKUP(A410,'2022-2021'!$B$3:$LN$4660,94,0),"")+IFERROR(VLOOKUP(A410,'2022-2021'!$B$3:$LN$4660,110,0),""),"")</f>
        <v>0</v>
      </c>
      <c r="Y410">
        <f>IFERROR(IFERROR(VLOOKUP(A410,'2022-2021'!$B$3:$LN$4660,109,0),"")+IFERROR(VLOOKUP(A410,'2022-2021'!$B$3:$LN$4660,93,0),""),"")</f>
        <v>0</v>
      </c>
      <c r="Z410">
        <f>IFERROR((IFERROR(VLOOKUP(A410,'2024-2023'!$B$3:$LN$4660,110,0),"")+IFERROR(VLOOKUP(A410,'2024-2023'!$B$3:$LN$4660,94,0),"")),"")</f>
        <v>195</v>
      </c>
      <c r="AA410">
        <f>IFERROR((IFERROR(VLOOKUP(A410,'2024-2023'!$B$3:$LN$4660,93,0),"")+IFERROR(VLOOKUP(A410,'2024-2023'!$B$3:$LN$4660,109,0),"")),"")</f>
        <v>1333</v>
      </c>
      <c r="AB410" t="str">
        <f>IFERROR((IFERROR(VLOOKUP(A410,'2020-2019'!$B$3:$LN$466,'2020-2019'!$CV$1,0),"")),"")</f>
        <v/>
      </c>
      <c r="AC410">
        <f>IFERROR((IFERROR(VLOOKUP(A410,'2022-2021'!$B$3:$LN$4660,100,0),"")),"")</f>
        <v>0</v>
      </c>
      <c r="AD410">
        <f>IFERROR((IFERROR(VLOOKUP(A410,'2022-2021'!$B$3:$LN$4660,99,0),"")),"")</f>
        <v>0</v>
      </c>
      <c r="AE410">
        <f>IFERROR((IFERROR(VLOOKUP(A410,'2024-2023'!$B$3:$LN$4660,100,0),"")),"")</f>
        <v>-195</v>
      </c>
      <c r="AF410">
        <f>IFERROR(VLOOKUP(A410,'2024-2023'!$B$3:$LN$4660,99,0),"")</f>
        <v>355</v>
      </c>
      <c r="AG410" t="str">
        <f>IFERROR((IFERROR(VLOOKUP(A410,'2020-2019'!$B$3:$LN$4660,'2020-2019'!$X$1,0),"")+IFERROR(VLOOKUP(A410,'2020-2019'!$B$3:$LN$4660,'2020-2019'!$AN$1,0),"")),"")</f>
        <v/>
      </c>
      <c r="AH410">
        <f>IFERROR((IFERROR(VLOOKUP(A410,'2022-2021'!$B$3:$LN$4660,24,0),"")+IFERROR(VLOOKUP(A410,'2022-2021'!$B$3:$LN$4660,40,0),"")),"")</f>
        <v>0</v>
      </c>
      <c r="AI410">
        <f>IFERROR((IFERROR(VLOOKUP(A410,'2022-2021'!$B$3:$LN$4660,23,0),"")+IFERROR(VLOOKUP(A410,'2022-2021'!$B$3:$LN$4660,39,0),"")),"")</f>
        <v>0</v>
      </c>
      <c r="AJ410">
        <f>IFERROR((IFERROR(VLOOKUP(A410,'2024-2023'!$B$3:$LN$4660,24,0),"")+IFERROR(VLOOKUP(A410,'2024-2023'!$B$3:$LN$4660,40,0),"")),"")</f>
        <v>0</v>
      </c>
      <c r="AK410">
        <f>IFERROR((IFERROR(VLOOKUP(A410,'2024-2023'!$B$3:$LN$4660,23,0),"")+IFERROR(VLOOKUP(A410,'2024-2023'!$B$3:$LN$4660,39,0),"")),"")</f>
        <v>0</v>
      </c>
      <c r="AL410" t="str">
        <f>IFERROR(VLOOKUP(A410,'2020-2019'!$B$3:$LN$466,'2020-2019'!$AM$1,0),"")</f>
        <v/>
      </c>
      <c r="AM410">
        <f>IFERROR(VLOOKUP(A410,'2022-2021'!$B$3:$LN$4660,38,0),"")</f>
        <v>0</v>
      </c>
      <c r="AN410">
        <f>IFERROR(VLOOKUP(A410,'2022-2021'!$B$3:$LN$4660,37,0),"")</f>
        <v>30202</v>
      </c>
      <c r="AO410">
        <f>IFERROR(VLOOKUP(A410,'2024-2023'!$B$3:$LN$4660,38,0),"")</f>
        <v>30912</v>
      </c>
      <c r="AP410">
        <f>IFERROR(VLOOKUP(A410,'2024-2023'!$B$3:$LN$4660,37,0),"")</f>
        <v>31546</v>
      </c>
      <c r="AQ410" t="str">
        <f>IFERROR((IFERROR(VLOOKUP(A410,'2020-2019'!$B$3:$LN$466,'2020-2019'!$BL$1,0),"")+IFERROR(VLOOKUP(A410,'2020-2019'!$B$3:$LN$466,'2020-2019'!$BV$1,0),"")),"")</f>
        <v/>
      </c>
      <c r="AR410" s="5" t="str">
        <f t="shared" si="44"/>
        <v/>
      </c>
      <c r="AS410" t="str">
        <f>IFERROR(VLOOKUP(A410,риски!$G$2:$H$642,2,0),"")</f>
        <v>низкий</v>
      </c>
      <c r="AT410" t="str">
        <f>IFERROR(VLOOKUP(A410,Реест!A482:$P$30000,15,0),"")</f>
        <v xml:space="preserve">Долги58.рф </v>
      </c>
      <c r="AU410" t="str">
        <f>IFERROR(VLOOKUP(A410,old!$A$3:$AU$2001,47,0),"")</f>
        <v>image449</v>
      </c>
      <c r="AV410" s="3" t="str">
        <f t="shared" si="45"/>
        <v/>
      </c>
      <c r="AW410" t="str">
        <f t="shared" si="46"/>
        <v xml:space="preserve"> ООО ПКО «Каста Групп» зарегистрировано по адресу: 440046, Пензенская обл, г Пенза, ул Мира, д. 44А, кв. офис 216. Генеральным директором является Муромцев Владимир Сергеевич. ФССП присвоил низкий уровень риска для данного ПКО.</v>
      </c>
      <c r="AX410" t="s">
        <v>22923</v>
      </c>
      <c r="AY410">
        <f>VLOOKUP(A410,'2024-2023'!$B$2:$NY$583,'2024-2023'!$BH$1,0)</f>
        <v>12293</v>
      </c>
      <c r="AZ410">
        <f>VLOOKUP(A410,'2024-2023'!$B$2:$NY$583,71,0)</f>
        <v>0</v>
      </c>
      <c r="BA410">
        <f>VLOOKUP(A410,'2024-2023'!$B$2:$NY$583,79,0)</f>
        <v>0</v>
      </c>
      <c r="BB410">
        <f t="shared" si="47"/>
        <v>0</v>
      </c>
      <c r="BC410" s="6" t="str">
        <f t="shared" si="48"/>
        <v>-</v>
      </c>
      <c r="BD410" s="6">
        <f t="shared" si="49"/>
        <v>0.20022560631697686</v>
      </c>
      <c r="BE410" t="str">
        <f t="shared" si="50"/>
        <v>Малая фирма</v>
      </c>
    </row>
    <row r="411" spans="1:57">
      <c r="A411" s="10">
        <v>2635209961</v>
      </c>
      <c r="B411">
        <v>547</v>
      </c>
      <c r="C411" t="s">
        <v>3284</v>
      </c>
      <c r="D411">
        <v>2635209961</v>
      </c>
      <c r="E411" t="s">
        <v>14749</v>
      </c>
      <c r="F411" t="s">
        <v>14455</v>
      </c>
      <c r="G411" s="7">
        <v>42130</v>
      </c>
      <c r="H411">
        <v>11</v>
      </c>
      <c r="I411" t="s">
        <v>73</v>
      </c>
      <c r="J411" t="s">
        <v>5107</v>
      </c>
      <c r="K411" t="s">
        <v>5107</v>
      </c>
      <c r="L411" t="s">
        <v>4177</v>
      </c>
      <c r="M411">
        <f>VLOOKUP(D411,УК!$A$1:$B$599,2,0)/1000</f>
        <v>11010</v>
      </c>
      <c r="R411" s="10">
        <f>IFERROR(IFERROR(VLOOKUP(A411,'2020-2019'!$B$3:$LN$466,108,0),"")+IFERROR(VLOOKUP(A411,'2020-2019'!$B$3:$LN$1000,91,0),""),"")</f>
        <v>0</v>
      </c>
      <c r="S411" s="10">
        <f>IFERROR(IFERROR(VLOOKUP(A411,'2022-2021'!$B$3:$LN$1000,108,0),"")+IFERROR(VLOOKUP(A411,'2022-2021'!$B$3:$LN$1000,92,0),""),"")</f>
        <v>0</v>
      </c>
      <c r="T411" s="10">
        <f>IFERROR(IFERROR(VLOOKUP(A411,'2022-2021'!$B$3:$LN$1000,107,0),"")+IFERROR(VLOOKUP(A411,'2022-2021'!$B$3:$LN$1000,91,0),""),"")</f>
        <v>0</v>
      </c>
      <c r="U411" s="10">
        <f>IFERROR(IFERROR(VLOOKUP(A411,'2024-2023'!$B$3:$LN$1000,108,0),"")+IFERROR(VLOOKUP(A411,'2024-2023'!$B$3:$LN$1000,92,0),""),"")</f>
        <v>55608</v>
      </c>
      <c r="V411" s="10">
        <f>IFERROR(IFERROR(VLOOKUP(A411,'2024-2023'!$B$3:$LN$1000,107,0),"")+IFERROR(VLOOKUP(A411,'2024-2023'!$B$3:$LN$1000,91,0),""),"")</f>
        <v>50172</v>
      </c>
      <c r="W411">
        <f>IFERROR(IFERROR(VLOOKUP(A411,'2020-2019'!$B$3:$LN$4660,93,0),"")+IFERROR(VLOOKUP(A411,'2020-2019'!$B$3:$LN$4660,109,0),""),"")</f>
        <v>0</v>
      </c>
      <c r="X411">
        <f>IFERROR(IFERROR(VLOOKUP(A411,'2022-2021'!$B$3:$LN$4660,94,0),"")+IFERROR(VLOOKUP(A411,'2022-2021'!$B$3:$LN$4660,110,0),""),"")</f>
        <v>0</v>
      </c>
      <c r="Y411">
        <f>IFERROR(IFERROR(VLOOKUP(A411,'2022-2021'!$B$3:$LN$4660,109,0),"")+IFERROR(VLOOKUP(A411,'2022-2021'!$B$3:$LN$4660,93,0),""),"")</f>
        <v>0</v>
      </c>
      <c r="Z411">
        <f>IFERROR((IFERROR(VLOOKUP(A411,'2024-2023'!$B$3:$LN$4660,110,0),"")+IFERROR(VLOOKUP(A411,'2024-2023'!$B$3:$LN$4660,94,0),"")),"")</f>
        <v>40074</v>
      </c>
      <c r="AA411">
        <f>IFERROR((IFERROR(VLOOKUP(A411,'2024-2023'!$B$3:$LN$4660,93,0),"")+IFERROR(VLOOKUP(A411,'2024-2023'!$B$3:$LN$4660,109,0),"")),"")</f>
        <v>36771</v>
      </c>
      <c r="AB411">
        <f>IFERROR((IFERROR(VLOOKUP(A411,'2020-2019'!$B$3:$LN$466,'2020-2019'!$CV$1,0),"")),"")</f>
        <v>0</v>
      </c>
      <c r="AC411">
        <f>IFERROR((IFERROR(VLOOKUP(A411,'2022-2021'!$B$3:$LN$4660,100,0),"")),"")</f>
        <v>0</v>
      </c>
      <c r="AD411">
        <f>IFERROR((IFERROR(VLOOKUP(A411,'2022-2021'!$B$3:$LN$4660,99,0),"")),"")</f>
        <v>0</v>
      </c>
      <c r="AE411">
        <f>IFERROR((IFERROR(VLOOKUP(A411,'2024-2023'!$B$3:$LN$4660,100,0),"")),"")</f>
        <v>14978</v>
      </c>
      <c r="AF411">
        <f>IFERROR(VLOOKUP(A411,'2024-2023'!$B$3:$LN$4660,99,0),"")</f>
        <v>10391</v>
      </c>
      <c r="AG411">
        <f>IFERROR((IFERROR(VLOOKUP(A411,'2020-2019'!$B$3:$LN$4660,'2020-2019'!$X$1,0),"")+IFERROR(VLOOKUP(A411,'2020-2019'!$B$3:$LN$4660,'2020-2019'!$AN$1,0),"")),"")</f>
        <v>0</v>
      </c>
      <c r="AH411">
        <f>IFERROR((IFERROR(VLOOKUP(A411,'2022-2021'!$B$3:$LN$4660,24,0),"")+IFERROR(VLOOKUP(A411,'2022-2021'!$B$3:$LN$4660,40,0),"")),"")</f>
        <v>0</v>
      </c>
      <c r="AI411">
        <f>IFERROR((IFERROR(VLOOKUP(A411,'2022-2021'!$B$3:$LN$4660,23,0),"")+IFERROR(VLOOKUP(A411,'2022-2021'!$B$3:$LN$4660,39,0),"")),"")</f>
        <v>0</v>
      </c>
      <c r="AJ411">
        <f>IFERROR((IFERROR(VLOOKUP(A411,'2024-2023'!$B$3:$LN$4660,24,0),"")+IFERROR(VLOOKUP(A411,'2024-2023'!$B$3:$LN$4660,40,0),"")),"")</f>
        <v>0</v>
      </c>
      <c r="AK411">
        <f>IFERROR((IFERROR(VLOOKUP(A411,'2024-2023'!$B$3:$LN$4660,23,0),"")+IFERROR(VLOOKUP(A411,'2024-2023'!$B$3:$LN$4660,39,0),"")),"")</f>
        <v>0</v>
      </c>
      <c r="AL411">
        <f>IFERROR(VLOOKUP(A411,'2020-2019'!$B$3:$LN$466,'2020-2019'!$AM$1,0),"")</f>
        <v>0</v>
      </c>
      <c r="AM411">
        <f>IFERROR(VLOOKUP(A411,'2022-2021'!$B$3:$LN$4660,38,0),"")</f>
        <v>0</v>
      </c>
      <c r="AN411">
        <f>IFERROR(VLOOKUP(A411,'2022-2021'!$B$3:$LN$4660,37,0),"")</f>
        <v>0</v>
      </c>
      <c r="AO411">
        <f>IFERROR(VLOOKUP(A411,'2024-2023'!$B$3:$LN$4660,38,0),"")</f>
        <v>27178</v>
      </c>
      <c r="AP411">
        <f>IFERROR(VLOOKUP(A411,'2024-2023'!$B$3:$LN$4660,37,0),"")</f>
        <v>35786</v>
      </c>
      <c r="AQ411">
        <f>IFERROR((IFERROR(VLOOKUP(A411,'2020-2019'!$B$3:$LN$466,'2020-2019'!$BL$1,0),"")+IFERROR(VLOOKUP(A411,'2020-2019'!$B$3:$LN$466,'2020-2019'!$BV$1,0),"")),"")</f>
        <v>0</v>
      </c>
      <c r="AR411" s="5">
        <f t="shared" si="44"/>
        <v>0.90200000000000002</v>
      </c>
      <c r="AS411" t="str">
        <f>IFERROR(VLOOKUP(A411,риски!$G$2:$H$642,2,0),"")</f>
        <v>низкий</v>
      </c>
      <c r="AT411" t="str">
        <f>IFERROR(VLOOKUP(A411,Реест!A483:$P$30000,15,0),"")</f>
        <v>fin-ombudsmen.ru</v>
      </c>
      <c r="AU411">
        <f>IFERROR(VLOOKUP(A411,old!$A$3:$AU$2001,47,0),"")</f>
        <v>0</v>
      </c>
      <c r="AV411" s="3" t="str">
        <f t="shared" si="45"/>
        <v/>
      </c>
      <c r="AW411" t="str">
        <f t="shared" si="46"/>
        <v xml:space="preserve"> ООО ПКО «Финансовый омбудсмен»  зарегистрировано по адресу: 355003, Ставропольский край, г Ставрополь, ул Дзержинского, д 160. Генеральным директором является Утин Максим Викторович. Рост доходов компании за 5 лет: 90,2%. ФССП присвоил низкий уровень риска для данного ПКО.</v>
      </c>
      <c r="AX411" t="s">
        <v>22946</v>
      </c>
      <c r="AY411">
        <f>VLOOKUP(A411,'2024-2023'!$B$2:$NY$583,'2024-2023'!$BH$1,0)</f>
        <v>69833</v>
      </c>
      <c r="AZ411">
        <f>VLOOKUP(A411,'2024-2023'!$B$2:$NY$583,71,0)</f>
        <v>0</v>
      </c>
      <c r="BA411">
        <f>VLOOKUP(A411,'2024-2023'!$B$2:$NY$583,79,0)</f>
        <v>0</v>
      </c>
      <c r="BB411">
        <f t="shared" si="47"/>
        <v>0</v>
      </c>
      <c r="BC411" s="6">
        <f t="shared" si="48"/>
        <v>0.1804</v>
      </c>
      <c r="BD411" s="6">
        <f t="shared" si="49"/>
        <v>0.20710755002790401</v>
      </c>
      <c r="BE411" t="str">
        <f t="shared" si="50"/>
        <v>Малая фирма</v>
      </c>
    </row>
    <row r="412" spans="1:57">
      <c r="A412" s="10">
        <v>5904291793</v>
      </c>
      <c r="B412">
        <v>460</v>
      </c>
      <c r="C412" t="s">
        <v>3290</v>
      </c>
      <c r="D412">
        <v>5904291793</v>
      </c>
      <c r="E412" t="s">
        <v>14750</v>
      </c>
      <c r="F412" t="s">
        <v>14456</v>
      </c>
      <c r="G412" s="7">
        <v>41479</v>
      </c>
      <c r="H412">
        <v>13</v>
      </c>
      <c r="I412" t="s">
        <v>73</v>
      </c>
      <c r="J412" t="s">
        <v>5359</v>
      </c>
      <c r="K412" t="s">
        <v>5358</v>
      </c>
      <c r="L412" t="s">
        <v>3294</v>
      </c>
      <c r="M412">
        <f>VLOOKUP(D412,УК!$A$1:$B$599,2,0)/1000</f>
        <v>10</v>
      </c>
      <c r="R412" s="10">
        <f>IFERROR(IFERROR(VLOOKUP(A412,'2020-2019'!$B$3:$LN$466,108,0),"")+IFERROR(VLOOKUP(A412,'2020-2019'!$B$3:$LN$1000,91,0),""),"")</f>
        <v>594</v>
      </c>
      <c r="S412" s="10">
        <f>IFERROR(IFERROR(VLOOKUP(A412,'2022-2021'!$B$3:$LN$1000,108,0),"")+IFERROR(VLOOKUP(A412,'2022-2021'!$B$3:$LN$1000,92,0),""),"")</f>
        <v>1235</v>
      </c>
      <c r="T412" s="10">
        <f>IFERROR(IFERROR(VLOOKUP(A412,'2022-2021'!$B$3:$LN$1000,107,0),"")+IFERROR(VLOOKUP(A412,'2022-2021'!$B$3:$LN$1000,91,0),""),"")</f>
        <v>875</v>
      </c>
      <c r="U412" s="10">
        <f>IFERROR(IFERROR(VLOOKUP(A412,'2024-2023'!$B$3:$LN$1000,108,0),"")+IFERROR(VLOOKUP(A412,'2024-2023'!$B$3:$LN$1000,92,0),""),"")</f>
        <v>2174</v>
      </c>
      <c r="V412" s="10">
        <f>IFERROR(IFERROR(VLOOKUP(A412,'2024-2023'!$B$3:$LN$1000,107,0),"")+IFERROR(VLOOKUP(A412,'2024-2023'!$B$3:$LN$1000,91,0),""),"")</f>
        <v>8488</v>
      </c>
      <c r="W412">
        <f>IFERROR(IFERROR(VLOOKUP(A412,'2020-2019'!$B$3:$LN$4660,93,0),"")+IFERROR(VLOOKUP(A412,'2020-2019'!$B$3:$LN$4660,109,0),""),"")</f>
        <v>2304</v>
      </c>
      <c r="X412">
        <f>IFERROR(IFERROR(VLOOKUP(A412,'2022-2021'!$B$3:$LN$4660,94,0),"")+IFERROR(VLOOKUP(A412,'2022-2021'!$B$3:$LN$4660,110,0),""),"")</f>
        <v>647</v>
      </c>
      <c r="Y412">
        <f>IFERROR(IFERROR(VLOOKUP(A412,'2022-2021'!$B$3:$LN$4660,109,0),"")+IFERROR(VLOOKUP(A412,'2022-2021'!$B$3:$LN$4660,93,0),""),"")</f>
        <v>484</v>
      </c>
      <c r="Z412">
        <f>IFERROR((IFERROR(VLOOKUP(A412,'2024-2023'!$B$3:$LN$4660,110,0),"")+IFERROR(VLOOKUP(A412,'2024-2023'!$B$3:$LN$4660,94,0),"")),"")</f>
        <v>441</v>
      </c>
      <c r="AA412">
        <f>IFERROR((IFERROR(VLOOKUP(A412,'2024-2023'!$B$3:$LN$4660,93,0),"")+IFERROR(VLOOKUP(A412,'2024-2023'!$B$3:$LN$4660,109,0),"")),"")</f>
        <v>74</v>
      </c>
      <c r="AB412">
        <f>IFERROR((IFERROR(VLOOKUP(A412,'2020-2019'!$B$3:$LN$466,'2020-2019'!$CV$1,0),"")),"")</f>
        <v>470</v>
      </c>
      <c r="AC412">
        <f>IFERROR((IFERROR(VLOOKUP(A412,'2022-2021'!$B$3:$LN$4660,100,0),"")),"")</f>
        <v>588</v>
      </c>
      <c r="AD412">
        <f>IFERROR((IFERROR(VLOOKUP(A412,'2022-2021'!$B$3:$LN$4660,99,0),"")),"")</f>
        <v>391</v>
      </c>
      <c r="AE412">
        <f>IFERROR((IFERROR(VLOOKUP(A412,'2024-2023'!$B$3:$LN$4660,100,0),"")),"")</f>
        <v>1713</v>
      </c>
      <c r="AF412">
        <f>IFERROR(VLOOKUP(A412,'2024-2023'!$B$3:$LN$4660,99,0),"")</f>
        <v>8414</v>
      </c>
      <c r="AG412">
        <f>IFERROR((IFERROR(VLOOKUP(A412,'2020-2019'!$B$3:$LN$4660,'2020-2019'!$X$1,0),"")+IFERROR(VLOOKUP(A412,'2020-2019'!$B$3:$LN$4660,'2020-2019'!$AN$1,0),"")),"")</f>
        <v>0</v>
      </c>
      <c r="AH412">
        <f>IFERROR((IFERROR(VLOOKUP(A412,'2022-2021'!$B$3:$LN$4660,24,0),"")+IFERROR(VLOOKUP(A412,'2022-2021'!$B$3:$LN$4660,40,0),"")),"")</f>
        <v>0</v>
      </c>
      <c r="AI412">
        <f>IFERROR((IFERROR(VLOOKUP(A412,'2022-2021'!$B$3:$LN$4660,23,0),"")+IFERROR(VLOOKUP(A412,'2022-2021'!$B$3:$LN$4660,39,0),"")),"")</f>
        <v>0</v>
      </c>
      <c r="AJ412">
        <f>IFERROR((IFERROR(VLOOKUP(A412,'2024-2023'!$B$3:$LN$4660,24,0),"")+IFERROR(VLOOKUP(A412,'2024-2023'!$B$3:$LN$4660,40,0),"")),"")</f>
        <v>0</v>
      </c>
      <c r="AK412">
        <f>IFERROR((IFERROR(VLOOKUP(A412,'2024-2023'!$B$3:$LN$4660,23,0),"")+IFERROR(VLOOKUP(A412,'2024-2023'!$B$3:$LN$4660,39,0),"")),"")</f>
        <v>0</v>
      </c>
      <c r="AL412">
        <f>IFERROR(VLOOKUP(A412,'2020-2019'!$B$3:$LN$466,'2020-2019'!$AM$1,0),"")</f>
        <v>8895</v>
      </c>
      <c r="AM412">
        <f>IFERROR(VLOOKUP(A412,'2022-2021'!$B$3:$LN$4660,38,0),"")</f>
        <v>10346</v>
      </c>
      <c r="AN412">
        <f>IFERROR(VLOOKUP(A412,'2022-2021'!$B$3:$LN$4660,37,0),"")</f>
        <v>11034</v>
      </c>
      <c r="AO412">
        <f>IFERROR(VLOOKUP(A412,'2024-2023'!$B$3:$LN$4660,38,0),"")</f>
        <v>14841</v>
      </c>
      <c r="AP412">
        <f>IFERROR(VLOOKUP(A412,'2024-2023'!$B$3:$LN$4660,37,0),"")</f>
        <v>21580</v>
      </c>
      <c r="AQ412">
        <f>IFERROR((IFERROR(VLOOKUP(A412,'2020-2019'!$B$3:$LN$466,'2020-2019'!$BL$1,0),"")+IFERROR(VLOOKUP(A412,'2020-2019'!$B$3:$LN$466,'2020-2019'!$BV$1,0),"")),"")</f>
        <v>0</v>
      </c>
      <c r="AR412" s="5">
        <f t="shared" si="44"/>
        <v>14.29</v>
      </c>
      <c r="AS412" t="str">
        <f>IFERROR(VLOOKUP(A412,риски!$G$2:$H$642,2,0),"")</f>
        <v>низкий</v>
      </c>
      <c r="AT412" t="str">
        <f>IFERROR(VLOOKUP(A412,Реест!A484:$P$30000,15,0),"")</f>
        <v>mediatorinfo.ru</v>
      </c>
      <c r="AU412" t="str">
        <f>IFERROR(VLOOKUP(A412,old!$A$3:$AU$2001,47,0),"")</f>
        <v>image451</v>
      </c>
      <c r="AV412" s="3" t="str">
        <f t="shared" si="45"/>
        <v/>
      </c>
      <c r="AW412" t="str">
        <f t="shared" si="46"/>
        <v xml:space="preserve"> ООО ПКО «БИ» зарегистрировано по адресу: г. Пермь, ул. Куйбышева, д. 71, 614016. Генеральным директором является Пастухов Михаил Иванович. Рост доходов компании за 5 лет: 1429%. ФССП присвоил низкий уровень риска для данного ПКО.</v>
      </c>
      <c r="AX412" t="s">
        <v>22919</v>
      </c>
      <c r="AY412">
        <f>VLOOKUP(A412,'2024-2023'!$B$2:$NY$583,'2024-2023'!$BH$1,0)</f>
        <v>20574</v>
      </c>
      <c r="AZ412">
        <f>VLOOKUP(A412,'2024-2023'!$B$2:$NY$583,71,0)</f>
        <v>0</v>
      </c>
      <c r="BA412">
        <f>VLOOKUP(A412,'2024-2023'!$B$2:$NY$583,79,0)</f>
        <v>0</v>
      </c>
      <c r="BB412">
        <f t="shared" si="47"/>
        <v>0</v>
      </c>
      <c r="BC412" s="6">
        <f t="shared" si="48"/>
        <v>2.8579999999999997</v>
      </c>
      <c r="BD412" s="6">
        <f t="shared" si="49"/>
        <v>0.99128180961357215</v>
      </c>
      <c r="BE412" t="str">
        <f t="shared" si="50"/>
        <v>Малая фирма</v>
      </c>
    </row>
    <row r="413" spans="1:57">
      <c r="A413" s="10">
        <v>7726453892</v>
      </c>
      <c r="B413">
        <v>181</v>
      </c>
      <c r="C413" t="s">
        <v>14457</v>
      </c>
      <c r="D413">
        <v>7726453892</v>
      </c>
      <c r="E413" t="s">
        <v>14751</v>
      </c>
      <c r="F413" t="s">
        <v>14458</v>
      </c>
      <c r="G413" s="7">
        <v>43621</v>
      </c>
      <c r="H413">
        <v>7</v>
      </c>
      <c r="I413" t="s">
        <v>73</v>
      </c>
      <c r="J413" t="s">
        <v>5095</v>
      </c>
      <c r="K413" t="s">
        <v>5095</v>
      </c>
      <c r="L413" t="s">
        <v>3301</v>
      </c>
      <c r="M413">
        <f>VLOOKUP(D413,УК!$A$1:$B$599,2,0)/1000</f>
        <v>20</v>
      </c>
      <c r="R413" s="10">
        <f>IFERROR(IFERROR(VLOOKUP(A413,'2020-2019'!$B$3:$LN$466,108,0),"")+IFERROR(VLOOKUP(A413,'2020-2019'!$B$3:$LN$1000,91,0),""),"")</f>
        <v>2180</v>
      </c>
      <c r="S413" s="10">
        <f>IFERROR(IFERROR(VLOOKUP(A413,'2022-2021'!$B$3:$LN$1000,108,0),"")+IFERROR(VLOOKUP(A413,'2022-2021'!$B$3:$LN$1000,92,0),""),"")</f>
        <v>7757</v>
      </c>
      <c r="T413" s="10">
        <f>IFERROR(IFERROR(VLOOKUP(A413,'2022-2021'!$B$3:$LN$1000,107,0),"")+IFERROR(VLOOKUP(A413,'2022-2021'!$B$3:$LN$1000,91,0),""),"")</f>
        <v>20206</v>
      </c>
      <c r="U413" s="10">
        <f>IFERROR(IFERROR(VLOOKUP(A413,'2024-2023'!$B$3:$LN$1000,108,0),"")+IFERROR(VLOOKUP(A413,'2024-2023'!$B$3:$LN$1000,92,0),""),"")</f>
        <v>46176</v>
      </c>
      <c r="V413" s="10">
        <f>IFERROR(IFERROR(VLOOKUP(A413,'2024-2023'!$B$3:$LN$1000,107,0),"")+IFERROR(VLOOKUP(A413,'2024-2023'!$B$3:$LN$1000,91,0),""),"")</f>
        <v>56277</v>
      </c>
      <c r="W413">
        <f>IFERROR(IFERROR(VLOOKUP(A413,'2020-2019'!$B$3:$LN$4660,93,0),"")+IFERROR(VLOOKUP(A413,'2020-2019'!$B$3:$LN$4660,109,0),""),"")</f>
        <v>10</v>
      </c>
      <c r="X413">
        <f>IFERROR(IFERROR(VLOOKUP(A413,'2022-2021'!$B$3:$LN$4660,94,0),"")+IFERROR(VLOOKUP(A413,'2022-2021'!$B$3:$LN$4660,110,0),""),"")</f>
        <v>4342</v>
      </c>
      <c r="Y413">
        <f>IFERROR(IFERROR(VLOOKUP(A413,'2022-2021'!$B$3:$LN$4660,109,0),"")+IFERROR(VLOOKUP(A413,'2022-2021'!$B$3:$LN$4660,93,0),""),"")</f>
        <v>13348</v>
      </c>
      <c r="Z413">
        <f>IFERROR((IFERROR(VLOOKUP(A413,'2024-2023'!$B$3:$LN$4660,110,0),"")+IFERROR(VLOOKUP(A413,'2024-2023'!$B$3:$LN$4660,94,0),"")),"")</f>
        <v>1752</v>
      </c>
      <c r="AA413">
        <f>IFERROR((IFERROR(VLOOKUP(A413,'2024-2023'!$B$3:$LN$4660,93,0),"")+IFERROR(VLOOKUP(A413,'2024-2023'!$B$3:$LN$4660,109,0),"")),"")</f>
        <v>11751</v>
      </c>
      <c r="AB413">
        <f>IFERROR((IFERROR(VLOOKUP(A413,'2020-2019'!$B$3:$LN$466,'2020-2019'!$CV$1,0),"")),"")</f>
        <v>-2466</v>
      </c>
      <c r="AC413">
        <f>IFERROR((IFERROR(VLOOKUP(A413,'2022-2021'!$B$3:$LN$4660,100,0),"")),"")</f>
        <v>2950</v>
      </c>
      <c r="AD413">
        <f>IFERROR((IFERROR(VLOOKUP(A413,'2022-2021'!$B$3:$LN$4660,99,0),"")),"")</f>
        <v>5705</v>
      </c>
      <c r="AE413">
        <f>IFERROR((IFERROR(VLOOKUP(A413,'2024-2023'!$B$3:$LN$4660,100,0),"")),"")</f>
        <v>41754</v>
      </c>
      <c r="AF413">
        <f>IFERROR(VLOOKUP(A413,'2024-2023'!$B$3:$LN$4660,99,0),"")</f>
        <v>41327</v>
      </c>
      <c r="AG413">
        <f>IFERROR((IFERROR(VLOOKUP(A413,'2020-2019'!$B$3:$LN$4660,'2020-2019'!$X$1,0),"")+IFERROR(VLOOKUP(A413,'2020-2019'!$B$3:$LN$4660,'2020-2019'!$AN$1,0),"")),"")</f>
        <v>0</v>
      </c>
      <c r="AH413">
        <f>IFERROR((IFERROR(VLOOKUP(A413,'2022-2021'!$B$3:$LN$4660,24,0),"")+IFERROR(VLOOKUP(A413,'2022-2021'!$B$3:$LN$4660,40,0),"")),"")</f>
        <v>0</v>
      </c>
      <c r="AI413">
        <f>IFERROR((IFERROR(VLOOKUP(A413,'2022-2021'!$B$3:$LN$4660,23,0),"")+IFERROR(VLOOKUP(A413,'2022-2021'!$B$3:$LN$4660,39,0),"")),"")</f>
        <v>0</v>
      </c>
      <c r="AJ413">
        <f>IFERROR((IFERROR(VLOOKUP(A413,'2024-2023'!$B$3:$LN$4660,24,0),"")+IFERROR(VLOOKUP(A413,'2024-2023'!$B$3:$LN$4660,40,0),"")),"")</f>
        <v>0</v>
      </c>
      <c r="AK413">
        <f>IFERROR((IFERROR(VLOOKUP(A413,'2024-2023'!$B$3:$LN$4660,23,0),"")+IFERROR(VLOOKUP(A413,'2024-2023'!$B$3:$LN$4660,39,0),"")),"")</f>
        <v>12450</v>
      </c>
      <c r="AL413">
        <f>IFERROR(VLOOKUP(A413,'2020-2019'!$B$3:$LN$466,'2020-2019'!$AM$1,0),"")</f>
        <v>0</v>
      </c>
      <c r="AM413">
        <f>IFERROR(VLOOKUP(A413,'2022-2021'!$B$3:$LN$4660,38,0),"")</f>
        <v>0</v>
      </c>
      <c r="AN413">
        <f>IFERROR(VLOOKUP(A413,'2022-2021'!$B$3:$LN$4660,37,0),"")</f>
        <v>20064</v>
      </c>
      <c r="AO413">
        <f>IFERROR(VLOOKUP(A413,'2024-2023'!$B$3:$LN$4660,38,0),"")</f>
        <v>64399</v>
      </c>
      <c r="AP413">
        <f>IFERROR(VLOOKUP(A413,'2024-2023'!$B$3:$LN$4660,37,0),"")</f>
        <v>79512</v>
      </c>
      <c r="AQ413">
        <f>IFERROR((IFERROR(VLOOKUP(A413,'2020-2019'!$B$3:$LN$466,'2020-2019'!$BL$1,0),"")+IFERROR(VLOOKUP(A413,'2020-2019'!$B$3:$LN$466,'2020-2019'!$BV$1,0),"")),"")</f>
        <v>3253</v>
      </c>
      <c r="AR413" s="5">
        <f t="shared" si="44"/>
        <v>25.815000000000001</v>
      </c>
      <c r="AS413" t="str">
        <f>IFERROR(VLOOKUP(A413,риски!$G$2:$H$642,2,0),"")</f>
        <v>низкий</v>
      </c>
      <c r="AT413" t="str">
        <f>IFERROR(VLOOKUP(A413,Реест!A485:$P$30000,15,0),"")</f>
        <v>ooopcl.ru</v>
      </c>
      <c r="AU413" t="str">
        <f>IFERROR(VLOOKUP(A413,old!$A$3:$AU$2001,47,0),"")</f>
        <v>image452</v>
      </c>
      <c r="AV413" s="3" t="str">
        <f t="shared" si="45"/>
        <v/>
      </c>
      <c r="AW413" t="str">
        <f t="shared" si="46"/>
        <v xml:space="preserve"> ООО «ПКО «Правовой центр Лидер» зарегистрировано по адресу: 117570, г. Москва, ул. Чертановская, д. 48, к. 2, Корпус 2, КВАРТИРА 503 КОМ 2. Генеральным директором является Егорова Виктория Валерьевна. Рост доходов компании за 5 лет: 2581,5%. Объем заемных средств компании на конец 2024 года: 3253 тыс. руб. ФССП присвоил низкий уровень риска для данного ПКО.</v>
      </c>
      <c r="AX413" t="s">
        <v>22914</v>
      </c>
      <c r="AY413">
        <f>VLOOKUP(A413,'2024-2023'!$B$2:$NY$583,'2024-2023'!$BH$1,0)</f>
        <v>86322</v>
      </c>
      <c r="AZ413">
        <f>VLOOKUP(A413,'2024-2023'!$B$2:$NY$583,71,0)</f>
        <v>0</v>
      </c>
      <c r="BA413">
        <f>VLOOKUP(A413,'2024-2023'!$B$2:$NY$583,79,0)</f>
        <v>0</v>
      </c>
      <c r="BB413">
        <f t="shared" si="47"/>
        <v>0</v>
      </c>
      <c r="BC413" s="6">
        <f t="shared" si="48"/>
        <v>5.1630000000000003</v>
      </c>
      <c r="BD413" s="6">
        <f t="shared" si="49"/>
        <v>0.73434973434973438</v>
      </c>
      <c r="BE413" t="str">
        <f t="shared" si="50"/>
        <v>Малая фирма</v>
      </c>
    </row>
    <row r="414" spans="1:57">
      <c r="A414" s="10">
        <v>7716932938</v>
      </c>
      <c r="B414">
        <v>52</v>
      </c>
      <c r="C414" t="s">
        <v>14459</v>
      </c>
      <c r="D414">
        <v>7716932938</v>
      </c>
      <c r="E414" t="s">
        <v>14752</v>
      </c>
      <c r="F414" t="s">
        <v>14460</v>
      </c>
      <c r="G414" s="7">
        <v>43521</v>
      </c>
      <c r="H414">
        <v>7</v>
      </c>
      <c r="I414" t="s">
        <v>73</v>
      </c>
      <c r="J414" t="s">
        <v>4870</v>
      </c>
      <c r="K414" t="s">
        <v>4870</v>
      </c>
      <c r="L414" t="s">
        <v>3308</v>
      </c>
      <c r="M414">
        <f>VLOOKUP(D414,УК!$A$1:$B$599,2,0)/1000</f>
        <v>500000</v>
      </c>
      <c r="R414" s="10">
        <f>IFERROR(IFERROR(VLOOKUP(A414,'2020-2019'!$B$3:$LN$466,108,0),"")+IFERROR(VLOOKUP(A414,'2020-2019'!$B$3:$LN$1000,91,0),""),"")</f>
        <v>8345</v>
      </c>
      <c r="S414" s="10">
        <f>IFERROR(IFERROR(VLOOKUP(A414,'2022-2021'!$B$3:$LN$1000,108,0),"")+IFERROR(VLOOKUP(A414,'2022-2021'!$B$3:$LN$1000,92,0),""),"")</f>
        <v>20791</v>
      </c>
      <c r="T414" s="10">
        <f>IFERROR(IFERROR(VLOOKUP(A414,'2022-2021'!$B$3:$LN$1000,107,0),"")+IFERROR(VLOOKUP(A414,'2022-2021'!$B$3:$LN$1000,91,0),""),"")</f>
        <v>176950</v>
      </c>
      <c r="U414" s="10">
        <f>IFERROR(IFERROR(VLOOKUP(A414,'2024-2023'!$B$3:$LN$1000,108,0),"")+IFERROR(VLOOKUP(A414,'2024-2023'!$B$3:$LN$1000,92,0),""),"")</f>
        <v>291402</v>
      </c>
      <c r="V414" s="10">
        <f>IFERROR(IFERROR(VLOOKUP(A414,'2024-2023'!$B$3:$LN$1000,107,0),"")+IFERROR(VLOOKUP(A414,'2024-2023'!$B$3:$LN$1000,91,0),""),"")</f>
        <v>454097</v>
      </c>
      <c r="W414">
        <f>IFERROR(IFERROR(VLOOKUP(A414,'2020-2019'!$B$3:$LN$4660,93,0),"")+IFERROR(VLOOKUP(A414,'2020-2019'!$B$3:$LN$4660,109,0),""),"")</f>
        <v>0</v>
      </c>
      <c r="X414">
        <f>IFERROR(IFERROR(VLOOKUP(A414,'2022-2021'!$B$3:$LN$4660,94,0),"")+IFERROR(VLOOKUP(A414,'2022-2021'!$B$3:$LN$4660,110,0),""),"")</f>
        <v>19066</v>
      </c>
      <c r="Y414">
        <f>IFERROR(IFERROR(VLOOKUP(A414,'2022-2021'!$B$3:$LN$4660,109,0),"")+IFERROR(VLOOKUP(A414,'2022-2021'!$B$3:$LN$4660,93,0),""),"")</f>
        <v>171297</v>
      </c>
      <c r="Z414">
        <f>IFERROR((IFERROR(VLOOKUP(A414,'2024-2023'!$B$3:$LN$4660,110,0),"")+IFERROR(VLOOKUP(A414,'2024-2023'!$B$3:$LN$4660,94,0),"")),"")</f>
        <v>255299</v>
      </c>
      <c r="AA414">
        <f>IFERROR((IFERROR(VLOOKUP(A414,'2024-2023'!$B$3:$LN$4660,93,0),"")+IFERROR(VLOOKUP(A414,'2024-2023'!$B$3:$LN$4660,109,0),"")),"")</f>
        <v>408769</v>
      </c>
      <c r="AB414">
        <f>IFERROR((IFERROR(VLOOKUP(A414,'2020-2019'!$B$3:$LN$466,'2020-2019'!$CV$1,0),"")),"")</f>
        <v>558</v>
      </c>
      <c r="AC414">
        <f>IFERROR((IFERROR(VLOOKUP(A414,'2022-2021'!$B$3:$LN$4660,100,0),"")),"")</f>
        <v>1380</v>
      </c>
      <c r="AD414">
        <f>IFERROR((IFERROR(VLOOKUP(A414,'2022-2021'!$B$3:$LN$4660,99,0),"")),"")</f>
        <v>4522</v>
      </c>
      <c r="AE414">
        <f>IFERROR((IFERROR(VLOOKUP(A414,'2024-2023'!$B$3:$LN$4660,100,0),"")),"")</f>
        <v>12011</v>
      </c>
      <c r="AF414">
        <f>IFERROR(VLOOKUP(A414,'2024-2023'!$B$3:$LN$4660,99,0),"")</f>
        <v>27149</v>
      </c>
      <c r="AG414">
        <f>IFERROR((IFERROR(VLOOKUP(A414,'2020-2019'!$B$3:$LN$4660,'2020-2019'!$X$1,0),"")+IFERROR(VLOOKUP(A414,'2020-2019'!$B$3:$LN$4660,'2020-2019'!$AN$1,0),"")),"")</f>
        <v>0</v>
      </c>
      <c r="AH414">
        <f>IFERROR((IFERROR(VLOOKUP(A414,'2022-2021'!$B$3:$LN$4660,24,0),"")+IFERROR(VLOOKUP(A414,'2022-2021'!$B$3:$LN$4660,40,0),"")),"")</f>
        <v>0</v>
      </c>
      <c r="AI414">
        <f>IFERROR((IFERROR(VLOOKUP(A414,'2022-2021'!$B$3:$LN$4660,23,0),"")+IFERROR(VLOOKUP(A414,'2022-2021'!$B$3:$LN$4660,39,0),"")),"")</f>
        <v>0</v>
      </c>
      <c r="AJ414">
        <f>IFERROR((IFERROR(VLOOKUP(A414,'2024-2023'!$B$3:$LN$4660,24,0),"")+IFERROR(VLOOKUP(A414,'2024-2023'!$B$3:$LN$4660,40,0),"")),"")</f>
        <v>190190</v>
      </c>
      <c r="AK414">
        <f>IFERROR((IFERROR(VLOOKUP(A414,'2024-2023'!$B$3:$LN$4660,23,0),"")+IFERROR(VLOOKUP(A414,'2024-2023'!$B$3:$LN$4660,39,0),"")),"")</f>
        <v>1006527</v>
      </c>
      <c r="AL414">
        <f>IFERROR(VLOOKUP(A414,'2020-2019'!$B$3:$LN$466,'2020-2019'!$AM$1,0),"")</f>
        <v>0</v>
      </c>
      <c r="AM414">
        <f>IFERROR(VLOOKUP(A414,'2022-2021'!$B$3:$LN$4660,38,0),"")</f>
        <v>1110</v>
      </c>
      <c r="AN414">
        <f>IFERROR(VLOOKUP(A414,'2022-2021'!$B$3:$LN$4660,37,0),"")</f>
        <v>52174</v>
      </c>
      <c r="AO414">
        <f>IFERROR(VLOOKUP(A414,'2024-2023'!$B$3:$LN$4660,38,0),"")</f>
        <v>12214</v>
      </c>
      <c r="AP414">
        <f>IFERROR(VLOOKUP(A414,'2024-2023'!$B$3:$LN$4660,37,0),"")</f>
        <v>70874</v>
      </c>
      <c r="AQ414">
        <f>IFERROR((IFERROR(VLOOKUP(A414,'2020-2019'!$B$3:$LN$466,'2020-2019'!$BL$1,0),"")+IFERROR(VLOOKUP(A414,'2020-2019'!$B$3:$LN$466,'2020-2019'!$BV$1,0),"")),"")</f>
        <v>0</v>
      </c>
      <c r="AR414" s="5">
        <f t="shared" si="44"/>
        <v>54.414999999999999</v>
      </c>
      <c r="AS414" t="str">
        <f>IFERROR(VLOOKUP(A414,риски!$G$2:$H$642,2,0),"")</f>
        <v>низкий</v>
      </c>
      <c r="AT414" t="str">
        <f>IFERROR(VLOOKUP(A414,Реест!A486:$P$30000,15,0),"")</f>
        <v>dolgi-pgr.ru</v>
      </c>
      <c r="AU414" t="str">
        <f>IFERROR(VLOOKUP(A414,old!$A$3:$AU$2001,47,0),"")</f>
        <v>image453</v>
      </c>
      <c r="AV414" s="3">
        <f t="shared" si="45"/>
        <v>5.292218308007782</v>
      </c>
      <c r="AW414" t="str">
        <f t="shared" si="46"/>
        <v xml:space="preserve"> ООО «ПКО «Кредитор» зарегистрировано по адресу: 115172, Москва г, Котельническая наб, дом 25, строение 1, офис 15. Генеральным директором является Глухова Эльвира Салаватовна. Рост доходов компании за 5 лет: 5441,5%. Рост финансовых активов компании за 5 лет: 529,22%. ФССП присвоил низкий уровень риска для данного ПКО.</v>
      </c>
      <c r="AX414" t="s">
        <v>22914</v>
      </c>
      <c r="AY414">
        <f>VLOOKUP(A414,'2024-2023'!$B$2:$NY$583,'2024-2023'!$BH$1,0)</f>
        <v>558382</v>
      </c>
      <c r="AZ414">
        <f>VLOOKUP(A414,'2024-2023'!$B$2:$NY$583,71,0)</f>
        <v>114120</v>
      </c>
      <c r="BA414">
        <f>VLOOKUP(A414,'2024-2023'!$B$2:$NY$583,79,0)</f>
        <v>535283</v>
      </c>
      <c r="BB414">
        <f t="shared" si="47"/>
        <v>1.1630084780669865</v>
      </c>
      <c r="BC414" s="6">
        <f t="shared" si="48"/>
        <v>10.882999999999999</v>
      </c>
      <c r="BD414" s="6">
        <f t="shared" si="49"/>
        <v>5.9786785642715105E-2</v>
      </c>
      <c r="BE414" t="str">
        <f t="shared" si="50"/>
        <v>Малая фирма</v>
      </c>
    </row>
    <row r="415" spans="1:57">
      <c r="A415" s="10">
        <v>7627058108</v>
      </c>
      <c r="B415">
        <v>519</v>
      </c>
      <c r="C415" t="s">
        <v>3311</v>
      </c>
      <c r="D415">
        <v>7627058108</v>
      </c>
      <c r="E415" t="s">
        <v>14753</v>
      </c>
      <c r="F415" t="s">
        <v>14461</v>
      </c>
      <c r="G415" s="7">
        <v>45026</v>
      </c>
      <c r="H415">
        <v>3</v>
      </c>
      <c r="I415" t="s">
        <v>73</v>
      </c>
      <c r="J415" t="s">
        <v>5365</v>
      </c>
      <c r="K415" t="s">
        <v>5364</v>
      </c>
      <c r="L415" t="s">
        <v>9101</v>
      </c>
      <c r="M415">
        <f>VLOOKUP(D415,УК!$A$1:$B$599,2,0)/1000</f>
        <v>10</v>
      </c>
      <c r="R415" s="10" t="str">
        <f>IFERROR(IFERROR(VLOOKUP(A415,'2020-2019'!$B$3:$LN$466,108,0),"")+IFERROR(VLOOKUP(A415,'2020-2019'!$B$3:$LN$1000,91,0),""),"")</f>
        <v/>
      </c>
      <c r="S415" s="10" t="str">
        <f>IFERROR(IFERROR(VLOOKUP(A415,'2022-2021'!$B$3:$LN$1000,108,0),"")+IFERROR(VLOOKUP(A415,'2022-2021'!$B$3:$LN$1000,92,0),""),"")</f>
        <v/>
      </c>
      <c r="T415" s="10" t="str">
        <f>IFERROR(IFERROR(VLOOKUP(A415,'2022-2021'!$B$3:$LN$1000,107,0),"")+IFERROR(VLOOKUP(A415,'2022-2021'!$B$3:$LN$1000,91,0),""),"")</f>
        <v/>
      </c>
      <c r="U415" s="10">
        <f>IFERROR(IFERROR(VLOOKUP(A415,'2024-2023'!$B$3:$LN$1000,108,0),"")+IFERROR(VLOOKUP(A415,'2024-2023'!$B$3:$LN$1000,92,0),""),"")</f>
        <v>0</v>
      </c>
      <c r="V415" s="10">
        <f>IFERROR(IFERROR(VLOOKUP(A415,'2024-2023'!$B$3:$LN$1000,107,0),"")+IFERROR(VLOOKUP(A415,'2024-2023'!$B$3:$LN$1000,91,0),""),"")</f>
        <v>8151</v>
      </c>
      <c r="W415" t="str">
        <f>IFERROR(IFERROR(VLOOKUP(A415,'2020-2019'!$B$3:$LN$4660,93,0),"")+IFERROR(VLOOKUP(A415,'2020-2019'!$B$3:$LN$4660,109,0),""),"")</f>
        <v/>
      </c>
      <c r="X415" t="str">
        <f>IFERROR(IFERROR(VLOOKUP(A415,'2022-2021'!$B$3:$LN$4660,94,0),"")+IFERROR(VLOOKUP(A415,'2022-2021'!$B$3:$LN$4660,110,0),""),"")</f>
        <v/>
      </c>
      <c r="Y415" t="str">
        <f>IFERROR(IFERROR(VLOOKUP(A415,'2022-2021'!$B$3:$LN$4660,109,0),"")+IFERROR(VLOOKUP(A415,'2022-2021'!$B$3:$LN$4660,93,0),""),"")</f>
        <v/>
      </c>
      <c r="Z415">
        <f>IFERROR((IFERROR(VLOOKUP(A415,'2024-2023'!$B$3:$LN$4660,110,0),"")+IFERROR(VLOOKUP(A415,'2024-2023'!$B$3:$LN$4660,94,0),"")),"")</f>
        <v>0</v>
      </c>
      <c r="AA415">
        <f>IFERROR((IFERROR(VLOOKUP(A415,'2024-2023'!$B$3:$LN$4660,93,0),"")+IFERROR(VLOOKUP(A415,'2024-2023'!$B$3:$LN$4660,109,0),"")),"")</f>
        <v>7712</v>
      </c>
      <c r="AB415" t="str">
        <f>IFERROR((IFERROR(VLOOKUP(A415,'2020-2019'!$B$3:$LN$466,'2020-2019'!$CV$1,0),"")),"")</f>
        <v/>
      </c>
      <c r="AC415" t="str">
        <f>IFERROR((IFERROR(VLOOKUP(A415,'2022-2021'!$B$3:$LN$4660,100,0),"")),"")</f>
        <v/>
      </c>
      <c r="AD415" t="str">
        <f>IFERROR((IFERROR(VLOOKUP(A415,'2022-2021'!$B$3:$LN$4660,99,0),"")),"")</f>
        <v/>
      </c>
      <c r="AE415">
        <f>IFERROR((IFERROR(VLOOKUP(A415,'2024-2023'!$B$3:$LN$4660,100,0),"")),"")</f>
        <v>0</v>
      </c>
      <c r="AF415">
        <f>IFERROR(VLOOKUP(A415,'2024-2023'!$B$3:$LN$4660,99,0),"")</f>
        <v>167</v>
      </c>
      <c r="AG415" t="str">
        <f>IFERROR((IFERROR(VLOOKUP(A415,'2020-2019'!$B$3:$LN$4660,'2020-2019'!$X$1,0),"")+IFERROR(VLOOKUP(A415,'2020-2019'!$B$3:$LN$4660,'2020-2019'!$AN$1,0),"")),"")</f>
        <v/>
      </c>
      <c r="AH415" t="str">
        <f>IFERROR((IFERROR(VLOOKUP(A415,'2022-2021'!$B$3:$LN$4660,24,0),"")+IFERROR(VLOOKUP(A415,'2022-2021'!$B$3:$LN$4660,40,0),"")),"")</f>
        <v/>
      </c>
      <c r="AI415" t="str">
        <f>IFERROR((IFERROR(VLOOKUP(A415,'2022-2021'!$B$3:$LN$4660,23,0),"")+IFERROR(VLOOKUP(A415,'2022-2021'!$B$3:$LN$4660,39,0),"")),"")</f>
        <v/>
      </c>
      <c r="AJ415">
        <f>IFERROR((IFERROR(VLOOKUP(A415,'2024-2023'!$B$3:$LN$4660,24,0),"")+IFERROR(VLOOKUP(A415,'2024-2023'!$B$3:$LN$4660,40,0),"")),"")</f>
        <v>0</v>
      </c>
      <c r="AK415">
        <f>IFERROR((IFERROR(VLOOKUP(A415,'2024-2023'!$B$3:$LN$4660,23,0),"")+IFERROR(VLOOKUP(A415,'2024-2023'!$B$3:$LN$4660,39,0),"")),"")</f>
        <v>0</v>
      </c>
      <c r="AL415" t="str">
        <f>IFERROR(VLOOKUP(A415,'2020-2019'!$B$3:$LN$466,'2020-2019'!$AM$1,0),"")</f>
        <v/>
      </c>
      <c r="AM415" t="str">
        <f>IFERROR(VLOOKUP(A415,'2022-2021'!$B$3:$LN$4660,38,0),"")</f>
        <v/>
      </c>
      <c r="AN415" t="str">
        <f>IFERROR(VLOOKUP(A415,'2022-2021'!$B$3:$LN$4660,37,0),"")</f>
        <v/>
      </c>
      <c r="AO415">
        <f>IFERROR(VLOOKUP(A415,'2024-2023'!$B$3:$LN$4660,38,0),"")</f>
        <v>12539</v>
      </c>
      <c r="AP415">
        <f>IFERROR(VLOOKUP(A415,'2024-2023'!$B$3:$LN$4660,37,0),"")</f>
        <v>28482</v>
      </c>
      <c r="AQ415" t="str">
        <f>IFERROR((IFERROR(VLOOKUP(A415,'2020-2019'!$B$3:$LN$466,'2020-2019'!$BL$1,0),"")+IFERROR(VLOOKUP(A415,'2020-2019'!$B$3:$LN$466,'2020-2019'!$BV$1,0),"")),"")</f>
        <v/>
      </c>
      <c r="AR415" s="5" t="str">
        <f t="shared" si="44"/>
        <v/>
      </c>
      <c r="AS415" t="str">
        <f>IFERROR(VLOOKUP(A415,риски!$G$2:$H$642,2,0),"")</f>
        <v>низкий</v>
      </c>
      <c r="AT415" t="str">
        <f>IFERROR(VLOOKUP(A415,Реест!A487:$P$30000,15,0),"")</f>
        <v>pkosodcollect.ru</v>
      </c>
      <c r="AU415" t="str">
        <f>IFERROR(VLOOKUP(A415,old!$A$3:$AU$2001,47,0),"")</f>
        <v>image1001</v>
      </c>
      <c r="AV415" s="3" t="str">
        <f t="shared" si="45"/>
        <v/>
      </c>
      <c r="AW415" t="str">
        <f t="shared" si="46"/>
        <v xml:space="preserve"> ООО ПКО «Содействие коллект» зарегистрировано по адресу: 427960, Удмуртская Республика, г Сарапул, Гагарина ул, д. 26, кв. 1. Генеральным директором является Ускова Ирина Сергеевна. ФССП присвоил низкий уровень риска для данного ПКО.</v>
      </c>
      <c r="AX415" t="s">
        <v>22941</v>
      </c>
      <c r="AY415">
        <f>VLOOKUP(A415,'2024-2023'!$B$2:$NY$583,'2024-2023'!$BH$1,0)</f>
        <v>12434</v>
      </c>
      <c r="AZ415">
        <f>VLOOKUP(A415,'2024-2023'!$B$2:$NY$583,71,0)</f>
        <v>0</v>
      </c>
      <c r="BA415">
        <f>VLOOKUP(A415,'2024-2023'!$B$2:$NY$583,79,0)</f>
        <v>0</v>
      </c>
      <c r="BB415">
        <f t="shared" si="47"/>
        <v>0</v>
      </c>
      <c r="BC415" s="6" t="str">
        <f t="shared" si="48"/>
        <v>-</v>
      </c>
      <c r="BD415" s="6">
        <f t="shared" si="49"/>
        <v>2.0488283646178385E-2</v>
      </c>
      <c r="BE415" t="str">
        <f t="shared" si="50"/>
        <v>Малая фирма</v>
      </c>
    </row>
    <row r="416" spans="1:57">
      <c r="A416" s="10">
        <v>4706056997</v>
      </c>
      <c r="B416">
        <v>249</v>
      </c>
      <c r="C416" t="s">
        <v>3317</v>
      </c>
      <c r="D416">
        <v>4706056997</v>
      </c>
      <c r="E416" t="s">
        <v>14754</v>
      </c>
      <c r="F416" t="s">
        <v>14462</v>
      </c>
      <c r="G416" s="7">
        <v>44985</v>
      </c>
      <c r="H416">
        <v>3</v>
      </c>
      <c r="I416" t="s">
        <v>44</v>
      </c>
      <c r="J416" t="s">
        <v>4942</v>
      </c>
      <c r="K416" t="s">
        <v>4941</v>
      </c>
      <c r="L416" t="s">
        <v>3321</v>
      </c>
      <c r="M416">
        <f>VLOOKUP(D416,УК!$A$1:$B$599,2,0)/1000</f>
        <v>100</v>
      </c>
      <c r="R416" s="10" t="str">
        <f>IFERROR(IFERROR(VLOOKUP(A416,'2020-2019'!$B$3:$LN$466,108,0),"")+IFERROR(VLOOKUP(A416,'2020-2019'!$B$3:$LN$1000,91,0),""),"")</f>
        <v/>
      </c>
      <c r="S416" s="10" t="str">
        <f>IFERROR(IFERROR(VLOOKUP(A416,'2022-2021'!$B$3:$LN$1000,108,0),"")+IFERROR(VLOOKUP(A416,'2022-2021'!$B$3:$LN$1000,92,0),""),"")</f>
        <v/>
      </c>
      <c r="T416" s="10" t="str">
        <f>IFERROR(IFERROR(VLOOKUP(A416,'2022-2021'!$B$3:$LN$1000,107,0),"")+IFERROR(VLOOKUP(A416,'2022-2021'!$B$3:$LN$1000,91,0),""),"")</f>
        <v/>
      </c>
      <c r="U416" s="10">
        <f>IFERROR(IFERROR(VLOOKUP(A416,'2024-2023'!$B$3:$LN$1000,108,0),"")+IFERROR(VLOOKUP(A416,'2024-2023'!$B$3:$LN$1000,92,0),""),"")</f>
        <v>25365</v>
      </c>
      <c r="V416" s="10">
        <f>IFERROR(IFERROR(VLOOKUP(A416,'2024-2023'!$B$3:$LN$1000,107,0),"")+IFERROR(VLOOKUP(A416,'2024-2023'!$B$3:$LN$1000,91,0),""),"")</f>
        <v>182448</v>
      </c>
      <c r="W416" t="str">
        <f>IFERROR(IFERROR(VLOOKUP(A416,'2020-2019'!$B$3:$LN$4660,93,0),"")+IFERROR(VLOOKUP(A416,'2020-2019'!$B$3:$LN$4660,109,0),""),"")</f>
        <v/>
      </c>
      <c r="X416" t="str">
        <f>IFERROR(IFERROR(VLOOKUP(A416,'2022-2021'!$B$3:$LN$4660,94,0),"")+IFERROR(VLOOKUP(A416,'2022-2021'!$B$3:$LN$4660,110,0),""),"")</f>
        <v/>
      </c>
      <c r="Y416" t="str">
        <f>IFERROR(IFERROR(VLOOKUP(A416,'2022-2021'!$B$3:$LN$4660,109,0),"")+IFERROR(VLOOKUP(A416,'2022-2021'!$B$3:$LN$4660,93,0),""),"")</f>
        <v/>
      </c>
      <c r="Z416">
        <f>IFERROR((IFERROR(VLOOKUP(A416,'2024-2023'!$B$3:$LN$4660,110,0),"")+IFERROR(VLOOKUP(A416,'2024-2023'!$B$3:$LN$4660,94,0),"")),"")</f>
        <v>15950</v>
      </c>
      <c r="AA416">
        <f>IFERROR((IFERROR(VLOOKUP(A416,'2024-2023'!$B$3:$LN$4660,93,0),"")+IFERROR(VLOOKUP(A416,'2024-2023'!$B$3:$LN$4660,109,0),"")),"")</f>
        <v>35378</v>
      </c>
      <c r="AB416" t="str">
        <f>IFERROR((IFERROR(VLOOKUP(A416,'2020-2019'!$B$3:$LN$466,'2020-2019'!$CV$1,0),"")),"")</f>
        <v/>
      </c>
      <c r="AC416" t="str">
        <f>IFERROR((IFERROR(VLOOKUP(A416,'2022-2021'!$B$3:$LN$4660,100,0),"")),"")</f>
        <v/>
      </c>
      <c r="AD416" t="str">
        <f>IFERROR((IFERROR(VLOOKUP(A416,'2022-2021'!$B$3:$LN$4660,99,0),"")),"")</f>
        <v/>
      </c>
      <c r="AE416">
        <f>IFERROR((IFERROR(VLOOKUP(A416,'2024-2023'!$B$3:$LN$4660,100,0),"")),"")</f>
        <v>9281</v>
      </c>
      <c r="AF416">
        <f>IFERROR(VLOOKUP(A416,'2024-2023'!$B$3:$LN$4660,99,0),"")</f>
        <v>49560</v>
      </c>
      <c r="AG416" t="str">
        <f>IFERROR((IFERROR(VLOOKUP(A416,'2020-2019'!$B$3:$LN$4660,'2020-2019'!$X$1,0),"")+IFERROR(VLOOKUP(A416,'2020-2019'!$B$3:$LN$4660,'2020-2019'!$AN$1,0),"")),"")</f>
        <v/>
      </c>
      <c r="AH416" t="str">
        <f>IFERROR((IFERROR(VLOOKUP(A416,'2022-2021'!$B$3:$LN$4660,24,0),"")+IFERROR(VLOOKUP(A416,'2022-2021'!$B$3:$LN$4660,40,0),"")),"")</f>
        <v/>
      </c>
      <c r="AI416" t="str">
        <f>IFERROR((IFERROR(VLOOKUP(A416,'2022-2021'!$B$3:$LN$4660,23,0),"")+IFERROR(VLOOKUP(A416,'2022-2021'!$B$3:$LN$4660,39,0),"")),"")</f>
        <v/>
      </c>
      <c r="AJ416">
        <f>IFERROR((IFERROR(VLOOKUP(A416,'2024-2023'!$B$3:$LN$4660,24,0),"")+IFERROR(VLOOKUP(A416,'2024-2023'!$B$3:$LN$4660,40,0),"")),"")</f>
        <v>0</v>
      </c>
      <c r="AK416">
        <f>IFERROR((IFERROR(VLOOKUP(A416,'2024-2023'!$B$3:$LN$4660,23,0),"")+IFERROR(VLOOKUP(A416,'2024-2023'!$B$3:$LN$4660,39,0),"")),"")</f>
        <v>0</v>
      </c>
      <c r="AL416" t="str">
        <f>IFERROR(VLOOKUP(A416,'2020-2019'!$B$3:$LN$466,'2020-2019'!$AM$1,0),"")</f>
        <v/>
      </c>
      <c r="AM416" t="str">
        <f>IFERROR(VLOOKUP(A416,'2022-2021'!$B$3:$LN$4660,38,0),"")</f>
        <v/>
      </c>
      <c r="AN416" t="str">
        <f>IFERROR(VLOOKUP(A416,'2022-2021'!$B$3:$LN$4660,37,0),"")</f>
        <v/>
      </c>
      <c r="AO416">
        <f>IFERROR(VLOOKUP(A416,'2024-2023'!$B$3:$LN$4660,38,0),"")</f>
        <v>12628</v>
      </c>
      <c r="AP416">
        <f>IFERROR(VLOOKUP(A416,'2024-2023'!$B$3:$LN$4660,37,0),"")</f>
        <v>65117</v>
      </c>
      <c r="AQ416" t="str">
        <f>IFERROR((IFERROR(VLOOKUP(A416,'2020-2019'!$B$3:$LN$466,'2020-2019'!$BL$1,0),"")+IFERROR(VLOOKUP(A416,'2020-2019'!$B$3:$LN$466,'2020-2019'!$BV$1,0),"")),"")</f>
        <v/>
      </c>
      <c r="AR416" s="5">
        <f t="shared" si="44"/>
        <v>7.1929999999999996</v>
      </c>
      <c r="AS416" t="str">
        <f>IFERROR(VLOOKUP(A416,риски!$G$2:$H$642,2,0),"")</f>
        <v>низкий</v>
      </c>
      <c r="AT416" t="str">
        <f>IFERROR(VLOOKUP(A416,Реест!A488:$P$30000,15,0),"")</f>
        <v>ASV-USLUGI.RU</v>
      </c>
      <c r="AU416" t="str">
        <f>IFERROR(VLOOKUP(A416,old!$A$3:$AU$2001,47,0),"")</f>
        <v>image454</v>
      </c>
      <c r="AV416" s="3" t="str">
        <f t="shared" si="45"/>
        <v/>
      </c>
      <c r="AW416" t="str">
        <f t="shared" si="46"/>
        <v xml:space="preserve"> ООО «ПКО «АСВ.УСЛУГИ»  зарегистрировано по адресу: 188640, Ленинградская область, м.р-н Всеволожский, г.п. Всеволожское, г Всеволожск, ул Социалистическая, д. 114А, офис 302. Генеральным директором является Ермольева Екатерина Викторовна. Рост доходов компании за 5 лет: 719,3%. ФССП присвоил низкий уровень риска для данного ПКО.</v>
      </c>
      <c r="AX416" t="s">
        <v>22972</v>
      </c>
      <c r="AY416">
        <f>VLOOKUP(A416,'2024-2023'!$B$2:$NY$583,'2024-2023'!$BH$1,0)</f>
        <v>61440</v>
      </c>
      <c r="AZ416">
        <f>VLOOKUP(A416,'2024-2023'!$B$2:$NY$583,71,0)</f>
        <v>41000</v>
      </c>
      <c r="BA416">
        <f>VLOOKUP(A416,'2024-2023'!$B$2:$NY$583,79,0)</f>
        <v>11398</v>
      </c>
      <c r="BB416">
        <f t="shared" si="47"/>
        <v>0.85283203124999996</v>
      </c>
      <c r="BC416" s="6">
        <f t="shared" si="48"/>
        <v>1.4385999999999999</v>
      </c>
      <c r="BD416" s="6">
        <f t="shared" si="49"/>
        <v>0.27163904235727437</v>
      </c>
      <c r="BE416" t="str">
        <f t="shared" si="50"/>
        <v>Малая фирма</v>
      </c>
    </row>
    <row r="417" spans="1:57">
      <c r="A417" s="10">
        <v>6449105426</v>
      </c>
      <c r="B417">
        <v>468</v>
      </c>
      <c r="C417" t="s">
        <v>3324</v>
      </c>
      <c r="D417">
        <v>6449105426</v>
      </c>
      <c r="E417" t="s">
        <v>14755</v>
      </c>
      <c r="F417" t="s">
        <v>14463</v>
      </c>
      <c r="G417" s="7">
        <v>45048</v>
      </c>
      <c r="H417">
        <v>3</v>
      </c>
      <c r="I417" t="s">
        <v>73</v>
      </c>
      <c r="J417" t="s">
        <v>5460</v>
      </c>
      <c r="K417" t="s">
        <v>5459</v>
      </c>
      <c r="L417" t="s">
        <v>3328</v>
      </c>
      <c r="M417">
        <f>VLOOKUP(D417,УК!$A$1:$B$599,2,0)/1000</f>
        <v>10</v>
      </c>
      <c r="R417" s="10" t="str">
        <f>IFERROR(IFERROR(VLOOKUP(A417,'2020-2019'!$B$3:$LN$466,108,0),"")+IFERROR(VLOOKUP(A417,'2020-2019'!$B$3:$LN$1000,91,0),""),"")</f>
        <v/>
      </c>
      <c r="S417" s="10" t="str">
        <f>IFERROR(IFERROR(VLOOKUP(A417,'2022-2021'!$B$3:$LN$1000,108,0),"")+IFERROR(VLOOKUP(A417,'2022-2021'!$B$3:$LN$1000,92,0),""),"")</f>
        <v/>
      </c>
      <c r="T417" s="10" t="str">
        <f>IFERROR(IFERROR(VLOOKUP(A417,'2022-2021'!$B$3:$LN$1000,107,0),"")+IFERROR(VLOOKUP(A417,'2022-2021'!$B$3:$LN$1000,91,0),""),"")</f>
        <v/>
      </c>
      <c r="U417" s="10">
        <f>IFERROR(IFERROR(VLOOKUP(A417,'2024-2023'!$B$3:$LN$1000,108,0),"")+IFERROR(VLOOKUP(A417,'2024-2023'!$B$3:$LN$1000,92,0),""),"")</f>
        <v>870</v>
      </c>
      <c r="V417" s="10">
        <f>IFERROR(IFERROR(VLOOKUP(A417,'2024-2023'!$B$3:$LN$1000,107,0),"")+IFERROR(VLOOKUP(A417,'2024-2023'!$B$3:$LN$1000,91,0),""),"")</f>
        <v>2561</v>
      </c>
      <c r="W417" t="str">
        <f>IFERROR(IFERROR(VLOOKUP(A417,'2020-2019'!$B$3:$LN$4660,93,0),"")+IFERROR(VLOOKUP(A417,'2020-2019'!$B$3:$LN$4660,109,0),""),"")</f>
        <v/>
      </c>
      <c r="X417" t="str">
        <f>IFERROR(IFERROR(VLOOKUP(A417,'2022-2021'!$B$3:$LN$4660,94,0),"")+IFERROR(VLOOKUP(A417,'2022-2021'!$B$3:$LN$4660,110,0),""),"")</f>
        <v/>
      </c>
      <c r="Y417" t="str">
        <f>IFERROR(IFERROR(VLOOKUP(A417,'2022-2021'!$B$3:$LN$4660,109,0),"")+IFERROR(VLOOKUP(A417,'2022-2021'!$B$3:$LN$4660,93,0),""),"")</f>
        <v/>
      </c>
      <c r="Z417">
        <f>IFERROR((IFERROR(VLOOKUP(A417,'2024-2023'!$B$3:$LN$4660,110,0),"")+IFERROR(VLOOKUP(A417,'2024-2023'!$B$3:$LN$4660,94,0),"")),"")</f>
        <v>870</v>
      </c>
      <c r="AA417">
        <f>IFERROR((IFERROR(VLOOKUP(A417,'2024-2023'!$B$3:$LN$4660,93,0),"")+IFERROR(VLOOKUP(A417,'2024-2023'!$B$3:$LN$4660,109,0),"")),"")</f>
        <v>1835</v>
      </c>
      <c r="AB417" t="str">
        <f>IFERROR((IFERROR(VLOOKUP(A417,'2020-2019'!$B$3:$LN$466,'2020-2019'!$CV$1,0),"")),"")</f>
        <v/>
      </c>
      <c r="AC417" t="str">
        <f>IFERROR((IFERROR(VLOOKUP(A417,'2022-2021'!$B$3:$LN$4660,100,0),"")),"")</f>
        <v/>
      </c>
      <c r="AD417" t="str">
        <f>IFERROR((IFERROR(VLOOKUP(A417,'2022-2021'!$B$3:$LN$4660,99,0),"")),"")</f>
        <v/>
      </c>
      <c r="AE417">
        <f>IFERROR((IFERROR(VLOOKUP(A417,'2024-2023'!$B$3:$LN$4660,100,0),"")),"")</f>
        <v>0</v>
      </c>
      <c r="AF417">
        <f>IFERROR(VLOOKUP(A417,'2024-2023'!$B$3:$LN$4660,99,0),"")</f>
        <v>649</v>
      </c>
      <c r="AG417" t="str">
        <f>IFERROR((IFERROR(VLOOKUP(A417,'2020-2019'!$B$3:$LN$4660,'2020-2019'!$X$1,0),"")+IFERROR(VLOOKUP(A417,'2020-2019'!$B$3:$LN$4660,'2020-2019'!$AN$1,0),"")),"")</f>
        <v/>
      </c>
      <c r="AH417" t="str">
        <f>IFERROR((IFERROR(VLOOKUP(A417,'2022-2021'!$B$3:$LN$4660,24,0),"")+IFERROR(VLOOKUP(A417,'2022-2021'!$B$3:$LN$4660,40,0),"")),"")</f>
        <v/>
      </c>
      <c r="AI417" t="str">
        <f>IFERROR((IFERROR(VLOOKUP(A417,'2022-2021'!$B$3:$LN$4660,23,0),"")+IFERROR(VLOOKUP(A417,'2022-2021'!$B$3:$LN$4660,39,0),"")),"")</f>
        <v/>
      </c>
      <c r="AJ417">
        <f>IFERROR((IFERROR(VLOOKUP(A417,'2024-2023'!$B$3:$LN$4660,24,0),"")+IFERROR(VLOOKUP(A417,'2024-2023'!$B$3:$LN$4660,40,0),"")),"")</f>
        <v>2451</v>
      </c>
      <c r="AK417">
        <f>IFERROR((IFERROR(VLOOKUP(A417,'2024-2023'!$B$3:$LN$4660,23,0),"")+IFERROR(VLOOKUP(A417,'2024-2023'!$B$3:$LN$4660,39,0),"")),"")</f>
        <v>2451</v>
      </c>
      <c r="AL417" t="str">
        <f>IFERROR(VLOOKUP(A417,'2020-2019'!$B$3:$LN$466,'2020-2019'!$AM$1,0),"")</f>
        <v/>
      </c>
      <c r="AM417" t="str">
        <f>IFERROR(VLOOKUP(A417,'2022-2021'!$B$3:$LN$4660,38,0),"")</f>
        <v/>
      </c>
      <c r="AN417" t="str">
        <f>IFERROR(VLOOKUP(A417,'2022-2021'!$B$3:$LN$4660,37,0),"")</f>
        <v/>
      </c>
      <c r="AO417">
        <f>IFERROR(VLOOKUP(A417,'2024-2023'!$B$3:$LN$4660,38,0),"")</f>
        <v>8483</v>
      </c>
      <c r="AP417">
        <f>IFERROR(VLOOKUP(A417,'2024-2023'!$B$3:$LN$4660,37,0),"")</f>
        <v>8381</v>
      </c>
      <c r="AQ417" t="str">
        <f>IFERROR((IFERROR(VLOOKUP(A417,'2020-2019'!$B$3:$LN$466,'2020-2019'!$BL$1,0),"")+IFERROR(VLOOKUP(A417,'2020-2019'!$B$3:$LN$466,'2020-2019'!$BV$1,0),"")),"")</f>
        <v/>
      </c>
      <c r="AR417" s="5">
        <f t="shared" si="44"/>
        <v>2.944</v>
      </c>
      <c r="AS417" t="str">
        <f>IFERROR(VLOOKUP(A417,риски!$G$2:$H$642,2,0),"")</f>
        <v>низкий</v>
      </c>
      <c r="AT417" t="str">
        <f>IFERROR(VLOOKUP(A417,Реест!A489:$P$30000,15,0),"")</f>
        <v>egida64.ru</v>
      </c>
      <c r="AU417" t="str">
        <f>IFERROR(VLOOKUP(A417,old!$A$3:$AU$2001,47,0),"")</f>
        <v>image455</v>
      </c>
      <c r="AV417" s="3">
        <f t="shared" si="45"/>
        <v>1</v>
      </c>
      <c r="AW417" t="str">
        <f t="shared" si="46"/>
        <v xml:space="preserve"> ООО ПКО «Эгида» зарегистрировано по адресу: Саратовская область, м.р-н Энгельсский, г.п. Город Энгельс, г Энгельс, ул Промышленная, дом 3, офис 308. Генеральным директором является Нестерова Анастасия Александровна. Рост доходов компании за 5 лет: 294,4%. Рост финансовых активов компании за 5 лет: 100%. ФССП присвоил низкий уровень риска для данного ПКО.</v>
      </c>
      <c r="AX417" t="s">
        <v>22932</v>
      </c>
      <c r="AY417">
        <f>VLOOKUP(A417,'2024-2023'!$B$2:$NY$583,'2024-2023'!$BH$1,0)</f>
        <v>0</v>
      </c>
      <c r="AZ417">
        <f>VLOOKUP(A417,'2024-2023'!$B$2:$NY$583,71,0)</f>
        <v>0</v>
      </c>
      <c r="BA417">
        <f>VLOOKUP(A417,'2024-2023'!$B$2:$NY$583,79,0)</f>
        <v>14987</v>
      </c>
      <c r="BB417" t="e">
        <f t="shared" si="47"/>
        <v>#DIV/0!</v>
      </c>
      <c r="BC417" s="6">
        <f t="shared" si="48"/>
        <v>0.58879999999999999</v>
      </c>
      <c r="BD417" s="6">
        <f t="shared" si="49"/>
        <v>0.25341663412729404</v>
      </c>
      <c r="BE417" t="str">
        <f t="shared" si="50"/>
        <v>Малая фирма</v>
      </c>
    </row>
    <row r="418" spans="1:57">
      <c r="A418" s="10">
        <v>3444279776</v>
      </c>
      <c r="B418">
        <v>520</v>
      </c>
      <c r="C418" t="s">
        <v>3331</v>
      </c>
      <c r="D418">
        <v>3444279776</v>
      </c>
      <c r="E418" t="s">
        <v>14756</v>
      </c>
      <c r="F418" t="s">
        <v>14464</v>
      </c>
      <c r="G418" s="7">
        <v>45133</v>
      </c>
      <c r="H418">
        <v>3</v>
      </c>
      <c r="I418" t="s">
        <v>73</v>
      </c>
      <c r="J418" t="s">
        <v>5549</v>
      </c>
      <c r="K418" t="s">
        <v>5549</v>
      </c>
      <c r="L418" t="s">
        <v>3335</v>
      </c>
      <c r="M418">
        <f>VLOOKUP(D418,УК!$A$1:$B$599,2,0)/1000</f>
        <v>10</v>
      </c>
      <c r="R418" s="10" t="str">
        <f>IFERROR(IFERROR(VLOOKUP(A418,'2020-2019'!$B$3:$LN$466,108,0),"")+IFERROR(VLOOKUP(A418,'2020-2019'!$B$3:$LN$1000,91,0),""),"")</f>
        <v/>
      </c>
      <c r="S418" s="10" t="str">
        <f>IFERROR(IFERROR(VLOOKUP(A418,'2022-2021'!$B$3:$LN$1000,108,0),"")+IFERROR(VLOOKUP(A418,'2022-2021'!$B$3:$LN$1000,92,0),""),"")</f>
        <v/>
      </c>
      <c r="T418" s="10" t="str">
        <f>IFERROR(IFERROR(VLOOKUP(A418,'2022-2021'!$B$3:$LN$1000,107,0),"")+IFERROR(VLOOKUP(A418,'2022-2021'!$B$3:$LN$1000,91,0),""),"")</f>
        <v/>
      </c>
      <c r="U418" s="10">
        <f>IFERROR(IFERROR(VLOOKUP(A418,'2024-2023'!$B$3:$LN$1000,108,0),"")+IFERROR(VLOOKUP(A418,'2024-2023'!$B$3:$LN$1000,92,0),""),"")</f>
        <v>17186</v>
      </c>
      <c r="V418" s="10">
        <f>IFERROR(IFERROR(VLOOKUP(A418,'2024-2023'!$B$3:$LN$1000,107,0),"")+IFERROR(VLOOKUP(A418,'2024-2023'!$B$3:$LN$1000,91,0),""),"")</f>
        <v>47</v>
      </c>
      <c r="W418" t="str">
        <f>IFERROR(IFERROR(VLOOKUP(A418,'2020-2019'!$B$3:$LN$4660,93,0),"")+IFERROR(VLOOKUP(A418,'2020-2019'!$B$3:$LN$4660,109,0),""),"")</f>
        <v/>
      </c>
      <c r="X418" t="str">
        <f>IFERROR(IFERROR(VLOOKUP(A418,'2022-2021'!$B$3:$LN$4660,94,0),"")+IFERROR(VLOOKUP(A418,'2022-2021'!$B$3:$LN$4660,110,0),""),"")</f>
        <v/>
      </c>
      <c r="Y418" t="str">
        <f>IFERROR(IFERROR(VLOOKUP(A418,'2022-2021'!$B$3:$LN$4660,109,0),"")+IFERROR(VLOOKUP(A418,'2022-2021'!$B$3:$LN$4660,93,0),""),"")</f>
        <v/>
      </c>
      <c r="Z418">
        <f>IFERROR((IFERROR(VLOOKUP(A418,'2024-2023'!$B$3:$LN$4660,110,0),"")+IFERROR(VLOOKUP(A418,'2024-2023'!$B$3:$LN$4660,94,0),"")),"")</f>
        <v>2410</v>
      </c>
      <c r="AA418">
        <f>IFERROR((IFERROR(VLOOKUP(A418,'2024-2023'!$B$3:$LN$4660,93,0),"")+IFERROR(VLOOKUP(A418,'2024-2023'!$B$3:$LN$4660,109,0),"")),"")</f>
        <v>1278</v>
      </c>
      <c r="AB418" t="str">
        <f>IFERROR((IFERROR(VLOOKUP(A418,'2020-2019'!$B$3:$LN$466,'2020-2019'!$CV$1,0),"")),"")</f>
        <v/>
      </c>
      <c r="AC418" t="str">
        <f>IFERROR((IFERROR(VLOOKUP(A418,'2022-2021'!$B$3:$LN$4660,100,0),"")),"")</f>
        <v/>
      </c>
      <c r="AD418" t="str">
        <f>IFERROR((IFERROR(VLOOKUP(A418,'2022-2021'!$B$3:$LN$4660,99,0),"")),"")</f>
        <v/>
      </c>
      <c r="AE418">
        <f>IFERROR((IFERROR(VLOOKUP(A418,'2024-2023'!$B$3:$LN$4660,100,0),"")),"")</f>
        <v>14341</v>
      </c>
      <c r="AF418">
        <f>IFERROR(VLOOKUP(A418,'2024-2023'!$B$3:$LN$4660,99,0),"")</f>
        <v>-1231</v>
      </c>
      <c r="AG418" t="str">
        <f>IFERROR((IFERROR(VLOOKUP(A418,'2020-2019'!$B$3:$LN$4660,'2020-2019'!$X$1,0),"")+IFERROR(VLOOKUP(A418,'2020-2019'!$B$3:$LN$4660,'2020-2019'!$AN$1,0),"")),"")</f>
        <v/>
      </c>
      <c r="AH418" t="str">
        <f>IFERROR((IFERROR(VLOOKUP(A418,'2022-2021'!$B$3:$LN$4660,24,0),"")+IFERROR(VLOOKUP(A418,'2022-2021'!$B$3:$LN$4660,40,0),"")),"")</f>
        <v/>
      </c>
      <c r="AI418" t="str">
        <f>IFERROR((IFERROR(VLOOKUP(A418,'2022-2021'!$B$3:$LN$4660,23,0),"")+IFERROR(VLOOKUP(A418,'2022-2021'!$B$3:$LN$4660,39,0),"")),"")</f>
        <v/>
      </c>
      <c r="AJ418">
        <f>IFERROR((IFERROR(VLOOKUP(A418,'2024-2023'!$B$3:$LN$4660,24,0),"")+IFERROR(VLOOKUP(A418,'2024-2023'!$B$3:$LN$4660,40,0),"")),"")</f>
        <v>6</v>
      </c>
      <c r="AK418">
        <f>IFERROR((IFERROR(VLOOKUP(A418,'2024-2023'!$B$3:$LN$4660,23,0),"")+IFERROR(VLOOKUP(A418,'2024-2023'!$B$3:$LN$4660,39,0),"")),"")</f>
        <v>110</v>
      </c>
      <c r="AL418" t="str">
        <f>IFERROR(VLOOKUP(A418,'2020-2019'!$B$3:$LN$466,'2020-2019'!$AM$1,0),"")</f>
        <v/>
      </c>
      <c r="AM418" t="str">
        <f>IFERROR(VLOOKUP(A418,'2022-2021'!$B$3:$LN$4660,38,0),"")</f>
        <v/>
      </c>
      <c r="AN418" t="str">
        <f>IFERROR(VLOOKUP(A418,'2022-2021'!$B$3:$LN$4660,37,0),"")</f>
        <v/>
      </c>
      <c r="AO418">
        <f>IFERROR(VLOOKUP(A418,'2024-2023'!$B$3:$LN$4660,38,0),"")</f>
        <v>10549</v>
      </c>
      <c r="AP418">
        <f>IFERROR(VLOOKUP(A418,'2024-2023'!$B$3:$LN$4660,37,0),"")</f>
        <v>13760</v>
      </c>
      <c r="AQ418" t="str">
        <f>IFERROR((IFERROR(VLOOKUP(A418,'2020-2019'!$B$3:$LN$466,'2020-2019'!$BL$1,0),"")+IFERROR(VLOOKUP(A418,'2020-2019'!$B$3:$LN$466,'2020-2019'!$BV$1,0),"")),"")</f>
        <v/>
      </c>
      <c r="AR418" s="5">
        <f t="shared" si="44"/>
        <v>3.0000000000000001E-3</v>
      </c>
      <c r="AS418" t="str">
        <f>IFERROR(VLOOKUP(A418,риски!$G$2:$H$642,2,0),"")</f>
        <v>низкий</v>
      </c>
      <c r="AT418" t="str">
        <f>IFERROR(VLOOKUP(A418,Реест!A490:$P$30000,15,0),"")</f>
        <v>zorg.org.ru</v>
      </c>
      <c r="AU418" t="str">
        <f>IFERROR(VLOOKUP(A418,old!$A$3:$AU$2001,47,0),"")</f>
        <v>image457</v>
      </c>
      <c r="AV418" s="3">
        <f t="shared" si="45"/>
        <v>18.333333333333332</v>
      </c>
      <c r="AW418" t="str">
        <f t="shared" si="46"/>
        <v xml:space="preserve"> ООО ПКО «ЗОРГ» зарегистрировано по адресу: 358004, Республика Калмыкия, г.о. город Элиста, г Элиста, ул Физкультурная, д. 25, помещ. 1. Генеральным директором является Зубков Сергей Александрович. Рост доходов компании за 5 лет: 0,3%. Рост финансовых активов компании за 5 лет: 1833,33%. ФССП присвоил низкий уровень риска для данного ПКО.</v>
      </c>
      <c r="AX418" t="s">
        <v>22940</v>
      </c>
      <c r="AY418">
        <f>VLOOKUP(A418,'2024-2023'!$B$2:$NY$583,'2024-2023'!$BH$1,0)</f>
        <v>13121</v>
      </c>
      <c r="AZ418">
        <f>VLOOKUP(A418,'2024-2023'!$B$2:$NY$583,71,0)</f>
        <v>0</v>
      </c>
      <c r="BA418">
        <f>VLOOKUP(A418,'2024-2023'!$B$2:$NY$583,79,0)</f>
        <v>0</v>
      </c>
      <c r="BB418">
        <f t="shared" si="47"/>
        <v>0</v>
      </c>
      <c r="BC418" s="6">
        <f t="shared" si="48"/>
        <v>6.0000000000000006E-4</v>
      </c>
      <c r="BD418" s="6">
        <f t="shared" si="49"/>
        <v>-26.191489361702128</v>
      </c>
      <c r="BE418" t="str">
        <f t="shared" si="50"/>
        <v>Малая фирма</v>
      </c>
    </row>
    <row r="419" spans="1:57">
      <c r="A419" s="10">
        <v>9714008058</v>
      </c>
      <c r="B419">
        <v>521</v>
      </c>
      <c r="C419" t="s">
        <v>3338</v>
      </c>
      <c r="D419">
        <v>9714008058</v>
      </c>
      <c r="E419" t="s">
        <v>14757</v>
      </c>
      <c r="F419" t="s">
        <v>14465</v>
      </c>
      <c r="G419" s="7">
        <v>45021</v>
      </c>
      <c r="H419">
        <v>3</v>
      </c>
      <c r="I419" t="s">
        <v>73</v>
      </c>
      <c r="J419" t="s">
        <v>5324</v>
      </c>
      <c r="K419" t="s">
        <v>5323</v>
      </c>
      <c r="L419" t="s">
        <v>3342</v>
      </c>
      <c r="M419">
        <f>VLOOKUP(D419,УК!$A$1:$B$599,2,0)/1000</f>
        <v>1000</v>
      </c>
      <c r="R419" s="10" t="str">
        <f>IFERROR(IFERROR(VLOOKUP(A419,'2020-2019'!$B$3:$LN$466,108,0),"")+IFERROR(VLOOKUP(A419,'2020-2019'!$B$3:$LN$1000,91,0),""),"")</f>
        <v/>
      </c>
      <c r="S419" s="10" t="str">
        <f>IFERROR(IFERROR(VLOOKUP(A419,'2022-2021'!$B$3:$LN$1000,108,0),"")+IFERROR(VLOOKUP(A419,'2022-2021'!$B$3:$LN$1000,92,0),""),"")</f>
        <v/>
      </c>
      <c r="T419" s="10" t="str">
        <f>IFERROR(IFERROR(VLOOKUP(A419,'2022-2021'!$B$3:$LN$1000,107,0),"")+IFERROR(VLOOKUP(A419,'2022-2021'!$B$3:$LN$1000,91,0),""),"")</f>
        <v/>
      </c>
      <c r="U419" s="10">
        <f>IFERROR(IFERROR(VLOOKUP(A419,'2024-2023'!$B$3:$LN$1000,108,0),"")+IFERROR(VLOOKUP(A419,'2024-2023'!$B$3:$LN$1000,92,0),""),"")</f>
        <v>496</v>
      </c>
      <c r="V419" s="10">
        <f>IFERROR(IFERROR(VLOOKUP(A419,'2024-2023'!$B$3:$LN$1000,107,0),"")+IFERROR(VLOOKUP(A419,'2024-2023'!$B$3:$LN$1000,91,0),""),"")</f>
        <v>10920</v>
      </c>
      <c r="W419" t="str">
        <f>IFERROR(IFERROR(VLOOKUP(A419,'2020-2019'!$B$3:$LN$4660,93,0),"")+IFERROR(VLOOKUP(A419,'2020-2019'!$B$3:$LN$4660,109,0),""),"")</f>
        <v/>
      </c>
      <c r="X419" t="str">
        <f>IFERROR(IFERROR(VLOOKUP(A419,'2022-2021'!$B$3:$LN$4660,94,0),"")+IFERROR(VLOOKUP(A419,'2022-2021'!$B$3:$LN$4660,110,0),""),"")</f>
        <v/>
      </c>
      <c r="Y419" t="str">
        <f>IFERROR(IFERROR(VLOOKUP(A419,'2022-2021'!$B$3:$LN$4660,109,0),"")+IFERROR(VLOOKUP(A419,'2022-2021'!$B$3:$LN$4660,93,0),""),"")</f>
        <v/>
      </c>
      <c r="Z419">
        <f>IFERROR((IFERROR(VLOOKUP(A419,'2024-2023'!$B$3:$LN$4660,110,0),"")+IFERROR(VLOOKUP(A419,'2024-2023'!$B$3:$LN$4660,94,0),"")),"")</f>
        <v>4261</v>
      </c>
      <c r="AA419">
        <f>IFERROR((IFERROR(VLOOKUP(A419,'2024-2023'!$B$3:$LN$4660,93,0),"")+IFERROR(VLOOKUP(A419,'2024-2023'!$B$3:$LN$4660,109,0),"")),"")</f>
        <v>6380</v>
      </c>
      <c r="AB419" t="str">
        <f>IFERROR((IFERROR(VLOOKUP(A419,'2020-2019'!$B$3:$LN$466,'2020-2019'!$CV$1,0),"")),"")</f>
        <v/>
      </c>
      <c r="AC419" t="str">
        <f>IFERROR((IFERROR(VLOOKUP(A419,'2022-2021'!$B$3:$LN$4660,100,0),"")),"")</f>
        <v/>
      </c>
      <c r="AD419" t="str">
        <f>IFERROR((IFERROR(VLOOKUP(A419,'2022-2021'!$B$3:$LN$4660,99,0),"")),"")</f>
        <v/>
      </c>
      <c r="AE419">
        <f>IFERROR((IFERROR(VLOOKUP(A419,'2024-2023'!$B$3:$LN$4660,100,0),"")),"")</f>
        <v>-3786</v>
      </c>
      <c r="AF419">
        <f>IFERROR(VLOOKUP(A419,'2024-2023'!$B$3:$LN$4660,99,0),"")</f>
        <v>4669</v>
      </c>
      <c r="AG419" t="str">
        <f>IFERROR((IFERROR(VLOOKUP(A419,'2020-2019'!$B$3:$LN$4660,'2020-2019'!$X$1,0),"")+IFERROR(VLOOKUP(A419,'2020-2019'!$B$3:$LN$4660,'2020-2019'!$AN$1,0),"")),"")</f>
        <v/>
      </c>
      <c r="AH419" t="str">
        <f>IFERROR((IFERROR(VLOOKUP(A419,'2022-2021'!$B$3:$LN$4660,24,0),"")+IFERROR(VLOOKUP(A419,'2022-2021'!$B$3:$LN$4660,40,0),"")),"")</f>
        <v/>
      </c>
      <c r="AI419" t="str">
        <f>IFERROR((IFERROR(VLOOKUP(A419,'2022-2021'!$B$3:$LN$4660,23,0),"")+IFERROR(VLOOKUP(A419,'2022-2021'!$B$3:$LN$4660,39,0),"")),"")</f>
        <v/>
      </c>
      <c r="AJ419">
        <f>IFERROR((IFERROR(VLOOKUP(A419,'2024-2023'!$B$3:$LN$4660,24,0),"")+IFERROR(VLOOKUP(A419,'2024-2023'!$B$3:$LN$4660,40,0),"")),"")</f>
        <v>1361</v>
      </c>
      <c r="AK419">
        <f>IFERROR((IFERROR(VLOOKUP(A419,'2024-2023'!$B$3:$LN$4660,23,0),"")+IFERROR(VLOOKUP(A419,'2024-2023'!$B$3:$LN$4660,39,0),"")),"")</f>
        <v>5435</v>
      </c>
      <c r="AL419" t="str">
        <f>IFERROR(VLOOKUP(A419,'2020-2019'!$B$3:$LN$466,'2020-2019'!$AM$1,0),"")</f>
        <v/>
      </c>
      <c r="AM419" t="str">
        <f>IFERROR(VLOOKUP(A419,'2022-2021'!$B$3:$LN$4660,38,0),"")</f>
        <v/>
      </c>
      <c r="AN419" t="str">
        <f>IFERROR(VLOOKUP(A419,'2022-2021'!$B$3:$LN$4660,37,0),"")</f>
        <v/>
      </c>
      <c r="AO419">
        <f>IFERROR(VLOOKUP(A419,'2024-2023'!$B$3:$LN$4660,38,0),"")</f>
        <v>747</v>
      </c>
      <c r="AP419">
        <f>IFERROR(VLOOKUP(A419,'2024-2023'!$B$3:$LN$4660,37,0),"")</f>
        <v>1145</v>
      </c>
      <c r="AQ419" t="str">
        <f>IFERROR((IFERROR(VLOOKUP(A419,'2020-2019'!$B$3:$LN$466,'2020-2019'!$BL$1,0),"")+IFERROR(VLOOKUP(A419,'2020-2019'!$B$3:$LN$466,'2020-2019'!$BV$1,0),"")),"")</f>
        <v/>
      </c>
      <c r="AR419" s="5">
        <f t="shared" si="44"/>
        <v>22.015999999999998</v>
      </c>
      <c r="AS419" t="str">
        <f>IFERROR(VLOOKUP(A419,риски!$G$2:$H$642,2,0),"")</f>
        <v>низкий</v>
      </c>
      <c r="AT419" t="str">
        <f>IFERROR(VLOOKUP(A419,Реест!A491:$P$30000,15,0),"")</f>
        <v>k-gr.ru</v>
      </c>
      <c r="AU419" t="str">
        <f>IFERROR(VLOOKUP(A419,old!$A$3:$AU$2001,47,0),"")</f>
        <v>image458</v>
      </c>
      <c r="AV419" s="3">
        <f t="shared" si="45"/>
        <v>3.9933872152828802</v>
      </c>
      <c r="AW419" t="str">
        <f t="shared" si="46"/>
        <v xml:space="preserve"> ООО ПКО «К-Групп» зарегистрировано по адресу: 125124, Город Москва, вн.тер. г. Муниципальный Округ Беговой, ул 5-Я Ямского Поля, дом 7, корпус 2, помещение 1А. Генеральным директором является Карзакова Ангелина Валериевна. Рост доходов компании за 5 лет: 2201,6%. Рост финансовых активов компании за 5 лет: 399,34%. ФССП присвоил низкий уровень риска для данного ПКО.</v>
      </c>
      <c r="AX419" t="s">
        <v>22957</v>
      </c>
      <c r="AY419">
        <f>VLOOKUP(A419,'2024-2023'!$B$2:$NY$583,'2024-2023'!$BH$1,0)</f>
        <v>11309</v>
      </c>
      <c r="AZ419">
        <f>VLOOKUP(A419,'2024-2023'!$B$2:$NY$583,71,0)</f>
        <v>0</v>
      </c>
      <c r="BA419">
        <f>VLOOKUP(A419,'2024-2023'!$B$2:$NY$583,79,0)</f>
        <v>345</v>
      </c>
      <c r="BB419">
        <f t="shared" si="47"/>
        <v>3.0506676098682465E-2</v>
      </c>
      <c r="BC419" s="6">
        <f t="shared" si="48"/>
        <v>4.4032</v>
      </c>
      <c r="BD419" s="6">
        <f t="shared" si="49"/>
        <v>0.42756410256410254</v>
      </c>
      <c r="BE419" t="str">
        <f t="shared" si="50"/>
        <v>Малая фирма</v>
      </c>
    </row>
    <row r="420" spans="1:57">
      <c r="A420" s="10">
        <v>9726023244</v>
      </c>
      <c r="B420">
        <v>289</v>
      </c>
      <c r="C420" t="s">
        <v>3345</v>
      </c>
      <c r="D420">
        <v>9726023244</v>
      </c>
      <c r="E420" t="s">
        <v>14758</v>
      </c>
      <c r="F420" t="s">
        <v>14466</v>
      </c>
      <c r="G420" s="7">
        <v>44834</v>
      </c>
      <c r="H420">
        <v>3</v>
      </c>
      <c r="I420" t="s">
        <v>73</v>
      </c>
      <c r="J420" t="s">
        <v>74</v>
      </c>
      <c r="K420" t="s">
        <v>20839</v>
      </c>
      <c r="L420" t="s">
        <v>3348</v>
      </c>
      <c r="M420">
        <f>VLOOKUP(D420,УК!$A$1:$B$599,2,0)/1000</f>
        <v>100</v>
      </c>
      <c r="R420" s="10" t="str">
        <f>IFERROR(IFERROR(VLOOKUP(A420,'2020-2019'!$B$3:$LN$466,108,0),"")+IFERROR(VLOOKUP(A420,'2020-2019'!$B$3:$LN$1000,91,0),""),"")</f>
        <v/>
      </c>
      <c r="S420" s="10">
        <f>IFERROR(IFERROR(VLOOKUP(A420,'2022-2021'!$B$3:$LN$1000,108,0),"")+IFERROR(VLOOKUP(A420,'2022-2021'!$B$3:$LN$1000,92,0),""),"")</f>
        <v>0</v>
      </c>
      <c r="T420" s="10">
        <f>IFERROR(IFERROR(VLOOKUP(A420,'2022-2021'!$B$3:$LN$1000,107,0),"")+IFERROR(VLOOKUP(A420,'2022-2021'!$B$3:$LN$1000,91,0),""),"")</f>
        <v>0</v>
      </c>
      <c r="U420" s="10">
        <f>IFERROR(IFERROR(VLOOKUP(A420,'2024-2023'!$B$3:$LN$1000,108,0),"")+IFERROR(VLOOKUP(A420,'2024-2023'!$B$3:$LN$1000,92,0),""),"")</f>
        <v>16531</v>
      </c>
      <c r="V420" s="10">
        <f>IFERROR(IFERROR(VLOOKUP(A420,'2024-2023'!$B$3:$LN$1000,107,0),"")+IFERROR(VLOOKUP(A420,'2024-2023'!$B$3:$LN$1000,91,0),""),"")</f>
        <v>2033</v>
      </c>
      <c r="W420" t="str">
        <f>IFERROR(IFERROR(VLOOKUP(A420,'2020-2019'!$B$3:$LN$4660,93,0),"")+IFERROR(VLOOKUP(A420,'2020-2019'!$B$3:$LN$4660,109,0),""),"")</f>
        <v/>
      </c>
      <c r="X420">
        <f>IFERROR(IFERROR(VLOOKUP(A420,'2022-2021'!$B$3:$LN$4660,94,0),"")+IFERROR(VLOOKUP(A420,'2022-2021'!$B$3:$LN$4660,110,0),""),"")</f>
        <v>0</v>
      </c>
      <c r="Y420">
        <f>IFERROR(IFERROR(VLOOKUP(A420,'2022-2021'!$B$3:$LN$4660,109,0),"")+IFERROR(VLOOKUP(A420,'2022-2021'!$B$3:$LN$4660,93,0),""),"")</f>
        <v>246</v>
      </c>
      <c r="Z420">
        <f>IFERROR((IFERROR(VLOOKUP(A420,'2024-2023'!$B$3:$LN$4660,110,0),"")+IFERROR(VLOOKUP(A420,'2024-2023'!$B$3:$LN$4660,94,0),"")),"")</f>
        <v>16245</v>
      </c>
      <c r="AA420">
        <f>IFERROR((IFERROR(VLOOKUP(A420,'2024-2023'!$B$3:$LN$4660,93,0),"")+IFERROR(VLOOKUP(A420,'2024-2023'!$B$3:$LN$4660,109,0),"")),"")</f>
        <v>1954</v>
      </c>
      <c r="AB420" t="str">
        <f>IFERROR((IFERROR(VLOOKUP(A420,'2020-2019'!$B$3:$LN$466,'2020-2019'!$CV$1,0),"")),"")</f>
        <v/>
      </c>
      <c r="AC420">
        <f>IFERROR((IFERROR(VLOOKUP(A420,'2022-2021'!$B$3:$LN$4660,100,0),"")),"")</f>
        <v>0</v>
      </c>
      <c r="AD420">
        <f>IFERROR((IFERROR(VLOOKUP(A420,'2022-2021'!$B$3:$LN$4660,99,0),"")),"")</f>
        <v>-247</v>
      </c>
      <c r="AE420">
        <f>IFERROR((IFERROR(VLOOKUP(A420,'2024-2023'!$B$3:$LN$4660,100,0),"")),"")</f>
        <v>149</v>
      </c>
      <c r="AF420">
        <f>IFERROR(VLOOKUP(A420,'2024-2023'!$B$3:$LN$4660,99,0),"")</f>
        <v>9</v>
      </c>
      <c r="AG420" t="str">
        <f>IFERROR((IFERROR(VLOOKUP(A420,'2020-2019'!$B$3:$LN$4660,'2020-2019'!$X$1,0),"")+IFERROR(VLOOKUP(A420,'2020-2019'!$B$3:$LN$4660,'2020-2019'!$AN$1,0),"")),"")</f>
        <v/>
      </c>
      <c r="AH420">
        <f>IFERROR((IFERROR(VLOOKUP(A420,'2022-2021'!$B$3:$LN$4660,24,0),"")+IFERROR(VLOOKUP(A420,'2022-2021'!$B$3:$LN$4660,40,0),"")),"")</f>
        <v>0</v>
      </c>
      <c r="AI420">
        <f>IFERROR((IFERROR(VLOOKUP(A420,'2022-2021'!$B$3:$LN$4660,23,0),"")+IFERROR(VLOOKUP(A420,'2022-2021'!$B$3:$LN$4660,39,0),"")),"")</f>
        <v>0</v>
      </c>
      <c r="AJ420">
        <f>IFERROR((IFERROR(VLOOKUP(A420,'2024-2023'!$B$3:$LN$4660,24,0),"")+IFERROR(VLOOKUP(A420,'2024-2023'!$B$3:$LN$4660,40,0),"")),"")</f>
        <v>0</v>
      </c>
      <c r="AK420">
        <f>IFERROR((IFERROR(VLOOKUP(A420,'2024-2023'!$B$3:$LN$4660,23,0),"")+IFERROR(VLOOKUP(A420,'2024-2023'!$B$3:$LN$4660,39,0),"")),"")</f>
        <v>0</v>
      </c>
      <c r="AL420" t="str">
        <f>IFERROR(VLOOKUP(A420,'2020-2019'!$B$3:$LN$466,'2020-2019'!$AM$1,0),"")</f>
        <v/>
      </c>
      <c r="AM420">
        <f>IFERROR(VLOOKUP(A420,'2022-2021'!$B$3:$LN$4660,38,0),"")</f>
        <v>0</v>
      </c>
      <c r="AN420">
        <f>IFERROR(VLOOKUP(A420,'2022-2021'!$B$3:$LN$4660,37,0),"")</f>
        <v>4417358</v>
      </c>
      <c r="AO420">
        <f>IFERROR(VLOOKUP(A420,'2024-2023'!$B$3:$LN$4660,38,0),"")</f>
        <v>10896</v>
      </c>
      <c r="AP420">
        <f>IFERROR(VLOOKUP(A420,'2024-2023'!$B$3:$LN$4660,37,0),"")</f>
        <v>10486</v>
      </c>
      <c r="AQ420" t="str">
        <f>IFERROR((IFERROR(VLOOKUP(A420,'2020-2019'!$B$3:$LN$466,'2020-2019'!$BL$1,0),"")+IFERROR(VLOOKUP(A420,'2020-2019'!$B$3:$LN$466,'2020-2019'!$BV$1,0),"")),"")</f>
        <v/>
      </c>
      <c r="AR420" s="5">
        <f t="shared" si="44"/>
        <v>0.123</v>
      </c>
      <c r="AS420" t="str">
        <f>IFERROR(VLOOKUP(A420,риски!$G$2:$H$642,2,0),"")</f>
        <v>низкий</v>
      </c>
      <c r="AT420" t="str">
        <f>IFERROR(VLOOKUP(A420,Реест!A492:$P$30000,15,0),"")</f>
        <v>rcb-collect.ru</v>
      </c>
      <c r="AU420" t="str">
        <f>IFERROR(VLOOKUP(A420,old!$A$3:$AU$2001,47,0),"")</f>
        <v>image459</v>
      </c>
      <c r="AV420" s="3" t="str">
        <f t="shared" si="45"/>
        <v/>
      </c>
      <c r="AW420" t="str">
        <f t="shared" si="46"/>
        <v xml:space="preserve"> АО «ПКО «РЦБ» зарегистрировано по адресу: 117152, Город Москва, вн.тер.г. муниципальный округ Донской, пр-кт Севастопольский, д. 9, к. 2, помещ. ll/2А. Генеральным директором является Попова Олеся Ринатовна. Рост доходов компании за 5 лет: 12,3%. ФССП присвоил низкий уровень риска для данного ПКО.</v>
      </c>
      <c r="AX420" t="s">
        <v>22957</v>
      </c>
      <c r="AY420">
        <f>VLOOKUP(A420,'2024-2023'!$B$2:$NY$583,'2024-2023'!$BH$1,0)</f>
        <v>10012</v>
      </c>
      <c r="AZ420">
        <f>VLOOKUP(A420,'2024-2023'!$B$2:$NY$583,71,0)</f>
        <v>0</v>
      </c>
      <c r="BA420">
        <f>VLOOKUP(A420,'2024-2023'!$B$2:$NY$583,79,0)</f>
        <v>0</v>
      </c>
      <c r="BB420">
        <f t="shared" si="47"/>
        <v>0</v>
      </c>
      <c r="BC420" s="6">
        <f t="shared" si="48"/>
        <v>2.46E-2</v>
      </c>
      <c r="BD420" s="6">
        <f t="shared" si="49"/>
        <v>4.426955238563699E-3</v>
      </c>
      <c r="BE420" t="str">
        <f t="shared" si="50"/>
        <v>Малая фирма</v>
      </c>
    </row>
    <row r="421" spans="1:57">
      <c r="A421" s="10">
        <v>3444279945</v>
      </c>
      <c r="B421">
        <v>118</v>
      </c>
      <c r="C421" t="s">
        <v>3351</v>
      </c>
      <c r="D421">
        <v>3444279945</v>
      </c>
      <c r="E421" t="s">
        <v>14759</v>
      </c>
      <c r="F421" t="s">
        <v>14467</v>
      </c>
      <c r="G421" s="7">
        <v>45159</v>
      </c>
      <c r="H421">
        <v>3</v>
      </c>
      <c r="I421" t="s">
        <v>73</v>
      </c>
      <c r="J421" t="s">
        <v>5557</v>
      </c>
      <c r="K421" t="s">
        <v>23536</v>
      </c>
      <c r="L421" t="s">
        <v>3959</v>
      </c>
      <c r="M421">
        <f>VLOOKUP(D421,УК!$A$1:$B$599,2,0)/1000</f>
        <v>10</v>
      </c>
      <c r="R421" s="10" t="str">
        <f>IFERROR(IFERROR(VLOOKUP(A421,'2020-2019'!$B$3:$LN$466,108,0),"")+IFERROR(VLOOKUP(A421,'2020-2019'!$B$3:$LN$1000,91,0),""),"")</f>
        <v/>
      </c>
      <c r="S421" s="10" t="str">
        <f>IFERROR(IFERROR(VLOOKUP(A421,'2022-2021'!$B$3:$LN$1000,108,0),"")+IFERROR(VLOOKUP(A421,'2022-2021'!$B$3:$LN$1000,92,0),""),"")</f>
        <v/>
      </c>
      <c r="T421" s="10" t="str">
        <f>IFERROR(IFERROR(VLOOKUP(A421,'2022-2021'!$B$3:$LN$1000,107,0),"")+IFERROR(VLOOKUP(A421,'2022-2021'!$B$3:$LN$1000,91,0),""),"")</f>
        <v/>
      </c>
      <c r="U421" s="10">
        <f>IFERROR(IFERROR(VLOOKUP(A421,'2024-2023'!$B$3:$LN$1000,108,0),"")+IFERROR(VLOOKUP(A421,'2024-2023'!$B$3:$LN$1000,92,0),""),"")</f>
        <v>118314</v>
      </c>
      <c r="V421" s="10">
        <f>IFERROR(IFERROR(VLOOKUP(A421,'2024-2023'!$B$3:$LN$1000,107,0),"")+IFERROR(VLOOKUP(A421,'2024-2023'!$B$3:$LN$1000,91,0),""),"")</f>
        <v>0</v>
      </c>
      <c r="W421" t="str">
        <f>IFERROR(IFERROR(VLOOKUP(A421,'2020-2019'!$B$3:$LN$4660,93,0),"")+IFERROR(VLOOKUP(A421,'2020-2019'!$B$3:$LN$4660,109,0),""),"")</f>
        <v/>
      </c>
      <c r="X421" t="str">
        <f>IFERROR(IFERROR(VLOOKUP(A421,'2022-2021'!$B$3:$LN$4660,94,0),"")+IFERROR(VLOOKUP(A421,'2022-2021'!$B$3:$LN$4660,110,0),""),"")</f>
        <v/>
      </c>
      <c r="Y421" t="str">
        <f>IFERROR(IFERROR(VLOOKUP(A421,'2022-2021'!$B$3:$LN$4660,109,0),"")+IFERROR(VLOOKUP(A421,'2022-2021'!$B$3:$LN$4660,93,0),""),"")</f>
        <v/>
      </c>
      <c r="Z421">
        <f>IFERROR((IFERROR(VLOOKUP(A421,'2024-2023'!$B$3:$LN$4660,110,0),"")+IFERROR(VLOOKUP(A421,'2024-2023'!$B$3:$LN$4660,94,0),"")),"")</f>
        <v>8610</v>
      </c>
      <c r="AA421">
        <f>IFERROR((IFERROR(VLOOKUP(A421,'2024-2023'!$B$3:$LN$4660,93,0),"")+IFERROR(VLOOKUP(A421,'2024-2023'!$B$3:$LN$4660,109,0),"")),"")</f>
        <v>28</v>
      </c>
      <c r="AB421" t="str">
        <f>IFERROR((IFERROR(VLOOKUP(A421,'2020-2019'!$B$3:$LN$466,'2020-2019'!$CV$1,0),"")),"")</f>
        <v/>
      </c>
      <c r="AC421" t="str">
        <f>IFERROR((IFERROR(VLOOKUP(A421,'2022-2021'!$B$3:$LN$4660,100,0),"")),"")</f>
        <v/>
      </c>
      <c r="AD421" t="str">
        <f>IFERROR((IFERROR(VLOOKUP(A421,'2022-2021'!$B$3:$LN$4660,99,0),"")),"")</f>
        <v/>
      </c>
      <c r="AE421">
        <f>IFERROR((IFERROR(VLOOKUP(A421,'2024-2023'!$B$3:$LN$4660,100,0),"")),"")</f>
        <v>109677</v>
      </c>
      <c r="AF421">
        <f>IFERROR(VLOOKUP(A421,'2024-2023'!$B$3:$LN$4660,99,0),"")</f>
        <v>-917</v>
      </c>
      <c r="AG421" t="str">
        <f>IFERROR((IFERROR(VLOOKUP(A421,'2020-2019'!$B$3:$LN$4660,'2020-2019'!$X$1,0),"")+IFERROR(VLOOKUP(A421,'2020-2019'!$B$3:$LN$4660,'2020-2019'!$AN$1,0),"")),"")</f>
        <v/>
      </c>
      <c r="AH421" t="str">
        <f>IFERROR((IFERROR(VLOOKUP(A421,'2022-2021'!$B$3:$LN$4660,24,0),"")+IFERROR(VLOOKUP(A421,'2022-2021'!$B$3:$LN$4660,40,0),"")),"")</f>
        <v/>
      </c>
      <c r="AI421" t="str">
        <f>IFERROR((IFERROR(VLOOKUP(A421,'2022-2021'!$B$3:$LN$4660,23,0),"")+IFERROR(VLOOKUP(A421,'2022-2021'!$B$3:$LN$4660,39,0),"")),"")</f>
        <v/>
      </c>
      <c r="AJ421">
        <f>IFERROR((IFERROR(VLOOKUP(A421,'2024-2023'!$B$3:$LN$4660,24,0),"")+IFERROR(VLOOKUP(A421,'2024-2023'!$B$3:$LN$4660,40,0),"")),"")</f>
        <v>0</v>
      </c>
      <c r="AK421">
        <f>IFERROR((IFERROR(VLOOKUP(A421,'2024-2023'!$B$3:$LN$4660,23,0),"")+IFERROR(VLOOKUP(A421,'2024-2023'!$B$3:$LN$4660,39,0),"")),"")</f>
        <v>0</v>
      </c>
      <c r="AL421" t="str">
        <f>IFERROR(VLOOKUP(A421,'2020-2019'!$B$3:$LN$466,'2020-2019'!$AM$1,0),"")</f>
        <v/>
      </c>
      <c r="AM421" t="str">
        <f>IFERROR(VLOOKUP(A421,'2022-2021'!$B$3:$LN$4660,38,0),"")</f>
        <v/>
      </c>
      <c r="AN421" t="str">
        <f>IFERROR(VLOOKUP(A421,'2022-2021'!$B$3:$LN$4660,37,0),"")</f>
        <v/>
      </c>
      <c r="AO421">
        <f>IFERROR(VLOOKUP(A421,'2024-2023'!$B$3:$LN$4660,38,0),"")</f>
        <v>118439</v>
      </c>
      <c r="AP421">
        <f>IFERROR(VLOOKUP(A421,'2024-2023'!$B$3:$LN$4660,37,0),"")</f>
        <v>117552</v>
      </c>
      <c r="AQ421" t="str">
        <f>IFERROR((IFERROR(VLOOKUP(A421,'2020-2019'!$B$3:$LN$466,'2020-2019'!$BL$1,0),"")+IFERROR(VLOOKUP(A421,'2020-2019'!$B$3:$LN$466,'2020-2019'!$BV$1,0),"")),"")</f>
        <v/>
      </c>
      <c r="AR421" s="5">
        <f t="shared" si="44"/>
        <v>0</v>
      </c>
      <c r="AS421" t="str">
        <f>IFERROR(VLOOKUP(A421,риски!$G$2:$H$642,2,0),"")</f>
        <v>низкий</v>
      </c>
      <c r="AT421" t="str">
        <f>IFERROR(VLOOKUP(A421,Реест!A493:$P$30000,15,0),"")</f>
        <v>bk.org.ru</v>
      </c>
      <c r="AU421" t="str">
        <f>IFERROR(VLOOKUP(A421,old!$A$3:$AU$2001,47,0),"")</f>
        <v>image460</v>
      </c>
      <c r="AV421" s="3" t="str">
        <f t="shared" si="45"/>
        <v/>
      </c>
      <c r="AW421" t="str">
        <f t="shared" si="46"/>
        <v xml:space="preserve"> ООО ПКО «БК» зарегистрировано по адресу: 400005, Волгоградская обл, г Волгоград, ул Советская, д 28, кв 4. Генеральным директором является Косолапова Оксана Валерьевна. ФССП присвоил низкий уровень риска для данного ПКО.</v>
      </c>
      <c r="AX421" t="s">
        <v>22940</v>
      </c>
      <c r="AY421">
        <f>VLOOKUP(A421,'2024-2023'!$B$2:$NY$583,'2024-2023'!$BH$1,0)</f>
        <v>108770</v>
      </c>
      <c r="AZ421">
        <f>VLOOKUP(A421,'2024-2023'!$B$2:$NY$583,71,0)</f>
        <v>0</v>
      </c>
      <c r="BA421">
        <f>VLOOKUP(A421,'2024-2023'!$B$2:$NY$583,79,0)</f>
        <v>9109</v>
      </c>
      <c r="BB421">
        <f t="shared" si="47"/>
        <v>8.3745518065643107E-2</v>
      </c>
      <c r="BC421" s="6">
        <f t="shared" si="48"/>
        <v>0</v>
      </c>
      <c r="BD421" s="6" t="str">
        <f t="shared" si="49"/>
        <v>-</v>
      </c>
      <c r="BE421" t="str">
        <f t="shared" si="50"/>
        <v>Малая фирма</v>
      </c>
    </row>
    <row r="422" spans="1:57">
      <c r="A422" s="10">
        <v>7734477671</v>
      </c>
      <c r="B422">
        <v>321</v>
      </c>
      <c r="C422" t="s">
        <v>3358</v>
      </c>
      <c r="D422">
        <v>7734477671</v>
      </c>
      <c r="E422" t="s">
        <v>14760</v>
      </c>
      <c r="F422" t="s">
        <v>14468</v>
      </c>
      <c r="G422" s="7">
        <v>45058</v>
      </c>
      <c r="H422">
        <v>3</v>
      </c>
      <c r="I422" t="s">
        <v>73</v>
      </c>
      <c r="J422" t="s">
        <v>6440</v>
      </c>
      <c r="K422" t="s">
        <v>6440</v>
      </c>
      <c r="L422" t="s">
        <v>3191</v>
      </c>
      <c r="M422">
        <f>VLOOKUP(D422,УК!$A$1:$B$599,2,0)/1000</f>
        <v>400</v>
      </c>
      <c r="R422" s="10" t="str">
        <f>IFERROR(IFERROR(VLOOKUP(A422,'2020-2019'!$B$3:$LN$466,108,0),"")+IFERROR(VLOOKUP(A422,'2020-2019'!$B$3:$LN$1000,91,0),""),"")</f>
        <v/>
      </c>
      <c r="S422" s="10" t="str">
        <f>IFERROR(IFERROR(VLOOKUP(A422,'2022-2021'!$B$3:$LN$1000,108,0),"")+IFERROR(VLOOKUP(A422,'2022-2021'!$B$3:$LN$1000,92,0),""),"")</f>
        <v/>
      </c>
      <c r="T422" s="10" t="str">
        <f>IFERROR(IFERROR(VLOOKUP(A422,'2022-2021'!$B$3:$LN$1000,107,0),"")+IFERROR(VLOOKUP(A422,'2022-2021'!$B$3:$LN$1000,91,0),""),"")</f>
        <v/>
      </c>
      <c r="U422" s="10">
        <f>IFERROR(IFERROR(VLOOKUP(A422,'2024-2023'!$B$3:$LN$1000,108,0),"")+IFERROR(VLOOKUP(A422,'2024-2023'!$B$3:$LN$1000,92,0),""),"")</f>
        <v>11681</v>
      </c>
      <c r="V422" s="10">
        <f>IFERROR(IFERROR(VLOOKUP(A422,'2024-2023'!$B$3:$LN$1000,107,0),"")+IFERROR(VLOOKUP(A422,'2024-2023'!$B$3:$LN$1000,91,0),""),"")</f>
        <v>0</v>
      </c>
      <c r="W422" t="str">
        <f>IFERROR(IFERROR(VLOOKUP(A422,'2020-2019'!$B$3:$LN$4660,93,0),"")+IFERROR(VLOOKUP(A422,'2020-2019'!$B$3:$LN$4660,109,0),""),"")</f>
        <v/>
      </c>
      <c r="X422" t="str">
        <f>IFERROR(IFERROR(VLOOKUP(A422,'2022-2021'!$B$3:$LN$4660,94,0),"")+IFERROR(VLOOKUP(A422,'2022-2021'!$B$3:$LN$4660,110,0),""),"")</f>
        <v/>
      </c>
      <c r="Y422" t="str">
        <f>IFERROR(IFERROR(VLOOKUP(A422,'2022-2021'!$B$3:$LN$4660,109,0),"")+IFERROR(VLOOKUP(A422,'2022-2021'!$B$3:$LN$4660,93,0),""),"")</f>
        <v/>
      </c>
      <c r="Z422">
        <f>IFERROR((IFERROR(VLOOKUP(A422,'2024-2023'!$B$3:$LN$4660,110,0),"")+IFERROR(VLOOKUP(A422,'2024-2023'!$B$3:$LN$4660,94,0),"")),"")</f>
        <v>4</v>
      </c>
      <c r="AA422">
        <f>IFERROR((IFERROR(VLOOKUP(A422,'2024-2023'!$B$3:$LN$4660,93,0),"")+IFERROR(VLOOKUP(A422,'2024-2023'!$B$3:$LN$4660,109,0),"")),"")</f>
        <v>3</v>
      </c>
      <c r="AB422" t="str">
        <f>IFERROR((IFERROR(VLOOKUP(A422,'2020-2019'!$B$3:$LN$466,'2020-2019'!$CV$1,0),"")),"")</f>
        <v/>
      </c>
      <c r="AC422" t="str">
        <f>IFERROR((IFERROR(VLOOKUP(A422,'2022-2021'!$B$3:$LN$4660,100,0),"")),"")</f>
        <v/>
      </c>
      <c r="AD422" t="str">
        <f>IFERROR((IFERROR(VLOOKUP(A422,'2022-2021'!$B$3:$LN$4660,99,0),"")),"")</f>
        <v/>
      </c>
      <c r="AE422">
        <f>IFERROR((IFERROR(VLOOKUP(A422,'2024-2023'!$B$3:$LN$4660,100,0),"")),"")</f>
        <v>11677</v>
      </c>
      <c r="AF422">
        <f>IFERROR(VLOOKUP(A422,'2024-2023'!$B$3:$LN$4660,99,0),"")</f>
        <v>-3</v>
      </c>
      <c r="AG422" t="str">
        <f>IFERROR((IFERROR(VLOOKUP(A422,'2020-2019'!$B$3:$LN$4660,'2020-2019'!$X$1,0),"")+IFERROR(VLOOKUP(A422,'2020-2019'!$B$3:$LN$4660,'2020-2019'!$AN$1,0),"")),"")</f>
        <v/>
      </c>
      <c r="AH422" t="str">
        <f>IFERROR((IFERROR(VLOOKUP(A422,'2022-2021'!$B$3:$LN$4660,24,0),"")+IFERROR(VLOOKUP(A422,'2022-2021'!$B$3:$LN$4660,40,0),"")),"")</f>
        <v/>
      </c>
      <c r="AI422" t="str">
        <f>IFERROR((IFERROR(VLOOKUP(A422,'2022-2021'!$B$3:$LN$4660,23,0),"")+IFERROR(VLOOKUP(A422,'2022-2021'!$B$3:$LN$4660,39,0),"")),"")</f>
        <v/>
      </c>
      <c r="AJ422">
        <f>IFERROR((IFERROR(VLOOKUP(A422,'2024-2023'!$B$3:$LN$4660,24,0),"")+IFERROR(VLOOKUP(A422,'2024-2023'!$B$3:$LN$4660,40,0),"")),"")</f>
        <v>0</v>
      </c>
      <c r="AK422">
        <f>IFERROR((IFERROR(VLOOKUP(A422,'2024-2023'!$B$3:$LN$4660,23,0),"")+IFERROR(VLOOKUP(A422,'2024-2023'!$B$3:$LN$4660,39,0),"")),"")</f>
        <v>0</v>
      </c>
      <c r="AL422" t="str">
        <f>IFERROR(VLOOKUP(A422,'2020-2019'!$B$3:$LN$466,'2020-2019'!$AM$1,0),"")</f>
        <v/>
      </c>
      <c r="AM422" t="str">
        <f>IFERROR(VLOOKUP(A422,'2022-2021'!$B$3:$LN$4660,38,0),"")</f>
        <v/>
      </c>
      <c r="AN422" t="str">
        <f>IFERROR(VLOOKUP(A422,'2022-2021'!$B$3:$LN$4660,37,0),"")</f>
        <v/>
      </c>
      <c r="AO422">
        <f>IFERROR(VLOOKUP(A422,'2024-2023'!$B$3:$LN$4660,38,0),"")</f>
        <v>12376</v>
      </c>
      <c r="AP422">
        <f>IFERROR(VLOOKUP(A422,'2024-2023'!$B$3:$LN$4660,37,0),"")</f>
        <v>12409</v>
      </c>
      <c r="AQ422" t="str">
        <f>IFERROR((IFERROR(VLOOKUP(A422,'2020-2019'!$B$3:$LN$466,'2020-2019'!$BL$1,0),"")+IFERROR(VLOOKUP(A422,'2020-2019'!$B$3:$LN$466,'2020-2019'!$BV$1,0),"")),"")</f>
        <v/>
      </c>
      <c r="AR422" s="5">
        <f t="shared" si="44"/>
        <v>0</v>
      </c>
      <c r="AS422" t="str">
        <f>IFERROR(VLOOKUP(A422,риски!$G$2:$H$642,2,0),"")</f>
        <v>низкий</v>
      </c>
      <c r="AT422" t="str">
        <f>IFERROR(VLOOKUP(A422,Реест!A494:$P$30000,15,0),"")</f>
        <v xml:space="preserve"> kaspravedlivost.ru</v>
      </c>
      <c r="AU422" t="str">
        <f>IFERROR(VLOOKUP(A422,old!$A$3:$AU$2001,47,0),"")</f>
        <v>image1001</v>
      </c>
      <c r="AV422" s="3" t="str">
        <f t="shared" si="45"/>
        <v/>
      </c>
      <c r="AW422" t="str">
        <f t="shared" si="46"/>
        <v xml:space="preserve"> ООО «ПКО Справедливость» зарегистрировано по адресу: 123290, Город Москва, вн.тер.г. муниципальный округ Хорошевский, туп 1-й Магистральный, д. 11, стр. 1. Генеральным директором является Кузнецов Алексей Викторович. ФССП присвоил низкий уровень риска для данного ПКО.</v>
      </c>
      <c r="AX422" t="s">
        <v>22914</v>
      </c>
      <c r="AY422">
        <f>VLOOKUP(A422,'2024-2023'!$B$2:$NY$583,'2024-2023'!$BH$1,0)</f>
        <v>12074</v>
      </c>
      <c r="AZ422">
        <f>VLOOKUP(A422,'2024-2023'!$B$2:$NY$583,71,0)</f>
        <v>0</v>
      </c>
      <c r="BA422">
        <f>VLOOKUP(A422,'2024-2023'!$B$2:$NY$583,79,0)</f>
        <v>0</v>
      </c>
      <c r="BB422">
        <f t="shared" si="47"/>
        <v>0</v>
      </c>
      <c r="BC422" s="6">
        <f t="shared" si="48"/>
        <v>0</v>
      </c>
      <c r="BD422" s="6" t="str">
        <f t="shared" si="49"/>
        <v>-</v>
      </c>
      <c r="BE422" t="str">
        <f t="shared" si="50"/>
        <v>Малая фирма</v>
      </c>
    </row>
    <row r="423" spans="1:57">
      <c r="A423" s="10">
        <v>9731115437</v>
      </c>
      <c r="B423">
        <v>322</v>
      </c>
      <c r="C423" t="s">
        <v>3363</v>
      </c>
      <c r="D423">
        <v>9731115437</v>
      </c>
      <c r="E423" t="s">
        <v>14891</v>
      </c>
      <c r="F423" t="s">
        <v>14469</v>
      </c>
      <c r="G423" s="7">
        <v>45071</v>
      </c>
      <c r="H423">
        <v>3</v>
      </c>
      <c r="I423" t="s">
        <v>73</v>
      </c>
      <c r="J423" t="s">
        <v>20844</v>
      </c>
      <c r="K423" t="s">
        <v>20844</v>
      </c>
      <c r="L423" t="s">
        <v>4067</v>
      </c>
      <c r="M423">
        <f>VLOOKUP(D423,УК!$A$1:$B$599,2,0)/1000</f>
        <v>300</v>
      </c>
      <c r="R423" s="10" t="str">
        <f>IFERROR(IFERROR(VLOOKUP(A423,'2020-2019'!$B$3:$LN$466,108,0),"")+IFERROR(VLOOKUP(A423,'2020-2019'!$B$3:$LN$1000,91,0),""),"")</f>
        <v/>
      </c>
      <c r="S423" s="10" t="str">
        <f>IFERROR(IFERROR(VLOOKUP(A423,'2022-2021'!$B$3:$LN$1000,108,0),"")+IFERROR(VLOOKUP(A423,'2022-2021'!$B$3:$LN$1000,92,0),""),"")</f>
        <v/>
      </c>
      <c r="T423" s="10" t="str">
        <f>IFERROR(IFERROR(VLOOKUP(A423,'2022-2021'!$B$3:$LN$1000,107,0),"")+IFERROR(VLOOKUP(A423,'2022-2021'!$B$3:$LN$1000,91,0),""),"")</f>
        <v/>
      </c>
      <c r="U423" s="10">
        <f>IFERROR(IFERROR(VLOOKUP(A423,'2024-2023'!$B$3:$LN$1000,108,0),"")+IFERROR(VLOOKUP(A423,'2024-2023'!$B$3:$LN$1000,92,0),""),"")</f>
        <v>11500</v>
      </c>
      <c r="V423" s="10">
        <f>IFERROR(IFERROR(VLOOKUP(A423,'2024-2023'!$B$3:$LN$1000,107,0),"")+IFERROR(VLOOKUP(A423,'2024-2023'!$B$3:$LN$1000,91,0),""),"")</f>
        <v>0</v>
      </c>
      <c r="W423" t="str">
        <f>IFERROR(IFERROR(VLOOKUP(A423,'2020-2019'!$B$3:$LN$4660,93,0),"")+IFERROR(VLOOKUP(A423,'2020-2019'!$B$3:$LN$4660,109,0),""),"")</f>
        <v/>
      </c>
      <c r="X423" t="str">
        <f>IFERROR(IFERROR(VLOOKUP(A423,'2022-2021'!$B$3:$LN$4660,94,0),"")+IFERROR(VLOOKUP(A423,'2022-2021'!$B$3:$LN$4660,110,0),""),"")</f>
        <v/>
      </c>
      <c r="Y423" t="str">
        <f>IFERROR(IFERROR(VLOOKUP(A423,'2022-2021'!$B$3:$LN$4660,109,0),"")+IFERROR(VLOOKUP(A423,'2022-2021'!$B$3:$LN$4660,93,0),""),"")</f>
        <v/>
      </c>
      <c r="Z423">
        <f>IFERROR((IFERROR(VLOOKUP(A423,'2024-2023'!$B$3:$LN$4660,110,0),"")+IFERROR(VLOOKUP(A423,'2024-2023'!$B$3:$LN$4660,94,0),"")),"")</f>
        <v>1</v>
      </c>
      <c r="AA423">
        <f>IFERROR((IFERROR(VLOOKUP(A423,'2024-2023'!$B$3:$LN$4660,93,0),"")+IFERROR(VLOOKUP(A423,'2024-2023'!$B$3:$LN$4660,109,0),"")),"")</f>
        <v>17</v>
      </c>
      <c r="AB423" t="str">
        <f>IFERROR((IFERROR(VLOOKUP(A423,'2020-2019'!$B$3:$LN$466,'2020-2019'!$CV$1,0),"")),"")</f>
        <v/>
      </c>
      <c r="AC423" t="str">
        <f>IFERROR((IFERROR(VLOOKUP(A423,'2022-2021'!$B$3:$LN$4660,100,0),"")),"")</f>
        <v/>
      </c>
      <c r="AD423" t="str">
        <f>IFERROR((IFERROR(VLOOKUP(A423,'2022-2021'!$B$3:$LN$4660,99,0),"")),"")</f>
        <v/>
      </c>
      <c r="AE423">
        <f>IFERROR((IFERROR(VLOOKUP(A423,'2024-2023'!$B$3:$LN$4660,100,0),"")),"")</f>
        <v>11499</v>
      </c>
      <c r="AF423">
        <f>IFERROR(VLOOKUP(A423,'2024-2023'!$B$3:$LN$4660,99,0),"")</f>
        <v>-17</v>
      </c>
      <c r="AG423" t="str">
        <f>IFERROR((IFERROR(VLOOKUP(A423,'2020-2019'!$B$3:$LN$4660,'2020-2019'!$X$1,0),"")+IFERROR(VLOOKUP(A423,'2020-2019'!$B$3:$LN$4660,'2020-2019'!$AN$1,0),"")),"")</f>
        <v/>
      </c>
      <c r="AH423" t="str">
        <f>IFERROR((IFERROR(VLOOKUP(A423,'2022-2021'!$B$3:$LN$4660,24,0),"")+IFERROR(VLOOKUP(A423,'2022-2021'!$B$3:$LN$4660,40,0),"")),"")</f>
        <v/>
      </c>
      <c r="AI423" t="str">
        <f>IFERROR((IFERROR(VLOOKUP(A423,'2022-2021'!$B$3:$LN$4660,23,0),"")+IFERROR(VLOOKUP(A423,'2022-2021'!$B$3:$LN$4660,39,0),"")),"")</f>
        <v/>
      </c>
      <c r="AJ423">
        <f>IFERROR((IFERROR(VLOOKUP(A423,'2024-2023'!$B$3:$LN$4660,24,0),"")+IFERROR(VLOOKUP(A423,'2024-2023'!$B$3:$LN$4660,40,0),"")),"")</f>
        <v>0</v>
      </c>
      <c r="AK423">
        <f>IFERROR((IFERROR(VLOOKUP(A423,'2024-2023'!$B$3:$LN$4660,23,0),"")+IFERROR(VLOOKUP(A423,'2024-2023'!$B$3:$LN$4660,39,0),"")),"")</f>
        <v>0</v>
      </c>
      <c r="AL423" t="str">
        <f>IFERROR(VLOOKUP(A423,'2020-2019'!$B$3:$LN$466,'2020-2019'!$AM$1,0),"")</f>
        <v/>
      </c>
      <c r="AM423" t="str">
        <f>IFERROR(VLOOKUP(A423,'2022-2021'!$B$3:$LN$4660,38,0),"")</f>
        <v/>
      </c>
      <c r="AN423" t="str">
        <f>IFERROR(VLOOKUP(A423,'2022-2021'!$B$3:$LN$4660,37,0),"")</f>
        <v/>
      </c>
      <c r="AO423">
        <f>IFERROR(VLOOKUP(A423,'2024-2023'!$B$3:$LN$4660,38,0),"")</f>
        <v>12089</v>
      </c>
      <c r="AP423">
        <f>IFERROR(VLOOKUP(A423,'2024-2023'!$B$3:$LN$4660,37,0),"")</f>
        <v>12667</v>
      </c>
      <c r="AQ423" t="str">
        <f>IFERROR((IFERROR(VLOOKUP(A423,'2020-2019'!$B$3:$LN$466,'2020-2019'!$BL$1,0),"")+IFERROR(VLOOKUP(A423,'2020-2019'!$B$3:$LN$466,'2020-2019'!$BV$1,0),"")),"")</f>
        <v/>
      </c>
      <c r="AR423" s="5">
        <f t="shared" si="44"/>
        <v>0</v>
      </c>
      <c r="AS423" t="str">
        <f>IFERROR(VLOOKUP(A423,риски!$G$2:$H$642,2,0),"")</f>
        <v>низкий</v>
      </c>
      <c r="AT423" t="str">
        <f>IFERROR(VLOOKUP(A423,Реест!A495:$P$30000,15,0),"")</f>
        <v xml:space="preserve">uadoverie.ru </v>
      </c>
      <c r="AU423" t="str">
        <f>IFERROR(VLOOKUP(A423,old!$A$3:$AU$2001,47,0),"")</f>
        <v>image1001</v>
      </c>
      <c r="AV423" s="3" t="str">
        <f t="shared" si="45"/>
        <v/>
      </c>
      <c r="AW423" t="str">
        <f t="shared" si="46"/>
        <v xml:space="preserve"> ООО «ПКО «Доверие» зарегистрировано по адресу: 121357, Город Москва, вн.тер.г. муниципальный округ Можайский, ул Верейская, д. 17. Генеральным директором является Маслова Ксения Владимировна. ФССП присвоил низкий уровень риска для данного ПКО.</v>
      </c>
      <c r="AX423" t="s">
        <v>22957</v>
      </c>
      <c r="AY423">
        <f>VLOOKUP(A423,'2024-2023'!$B$2:$NY$583,'2024-2023'!$BH$1,0)</f>
        <v>11782</v>
      </c>
      <c r="AZ423">
        <f>VLOOKUP(A423,'2024-2023'!$B$2:$NY$583,71,0)</f>
        <v>0</v>
      </c>
      <c r="BA423">
        <f>VLOOKUP(A423,'2024-2023'!$B$2:$NY$583,79,0)</f>
        <v>0</v>
      </c>
      <c r="BB423">
        <f t="shared" si="47"/>
        <v>0</v>
      </c>
      <c r="BC423" s="6">
        <f t="shared" si="48"/>
        <v>0</v>
      </c>
      <c r="BD423" s="6" t="str">
        <f t="shared" si="49"/>
        <v>-</v>
      </c>
      <c r="BE423" t="str">
        <f t="shared" si="50"/>
        <v>Малая фирма</v>
      </c>
    </row>
    <row r="424" spans="1:57">
      <c r="A424" s="10">
        <v>2130222826</v>
      </c>
      <c r="B424">
        <v>548</v>
      </c>
      <c r="C424" t="s">
        <v>3369</v>
      </c>
      <c r="D424">
        <v>2130222826</v>
      </c>
      <c r="E424" t="s">
        <v>14892</v>
      </c>
      <c r="F424" t="s">
        <v>14470</v>
      </c>
      <c r="G424" s="7">
        <v>44187</v>
      </c>
      <c r="H424">
        <v>5</v>
      </c>
      <c r="I424" t="s">
        <v>73</v>
      </c>
      <c r="J424" t="s">
        <v>5552</v>
      </c>
      <c r="K424" t="s">
        <v>5552</v>
      </c>
      <c r="L424" t="s">
        <v>3373</v>
      </c>
      <c r="M424">
        <f>VLOOKUP(D424,УК!$A$1:$B$599,2,0)/1000</f>
        <v>10010</v>
      </c>
      <c r="R424" s="10">
        <f>IFERROR(IFERROR(VLOOKUP(A424,'2020-2019'!$B$3:$LN$466,108,0),"")+IFERROR(VLOOKUP(A424,'2020-2019'!$B$3:$LN$1000,91,0),""),"")</f>
        <v>0</v>
      </c>
      <c r="S424" s="10">
        <f>IFERROR(IFERROR(VLOOKUP(A424,'2022-2021'!$B$3:$LN$1000,108,0),"")+IFERROR(VLOOKUP(A424,'2022-2021'!$B$3:$LN$1000,92,0),""),"")</f>
        <v>0</v>
      </c>
      <c r="T424" s="10">
        <f>IFERROR(IFERROR(VLOOKUP(A424,'2022-2021'!$B$3:$LN$1000,107,0),"")+IFERROR(VLOOKUP(A424,'2022-2021'!$B$3:$LN$1000,91,0),""),"")</f>
        <v>0</v>
      </c>
      <c r="U424" s="10">
        <f>IFERROR(IFERROR(VLOOKUP(A424,'2024-2023'!$B$3:$LN$1000,108,0),"")+IFERROR(VLOOKUP(A424,'2024-2023'!$B$3:$LN$1000,92,0),""),"")</f>
        <v>0</v>
      </c>
      <c r="V424" s="10">
        <f>IFERROR(IFERROR(VLOOKUP(A424,'2024-2023'!$B$3:$LN$1000,107,0),"")+IFERROR(VLOOKUP(A424,'2024-2023'!$B$3:$LN$1000,91,0),""),"")</f>
        <v>0</v>
      </c>
      <c r="W424">
        <f>IFERROR(IFERROR(VLOOKUP(A424,'2020-2019'!$B$3:$LN$4660,93,0),"")+IFERROR(VLOOKUP(A424,'2020-2019'!$B$3:$LN$4660,109,0),""),"")</f>
        <v>0</v>
      </c>
      <c r="X424">
        <f>IFERROR(IFERROR(VLOOKUP(A424,'2022-2021'!$B$3:$LN$4660,94,0),"")+IFERROR(VLOOKUP(A424,'2022-2021'!$B$3:$LN$4660,110,0),""),"")</f>
        <v>0</v>
      </c>
      <c r="Y424">
        <f>IFERROR(IFERROR(VLOOKUP(A424,'2022-2021'!$B$3:$LN$4660,109,0),"")+IFERROR(VLOOKUP(A424,'2022-2021'!$B$3:$LN$4660,93,0),""),"")</f>
        <v>0</v>
      </c>
      <c r="Z424">
        <f>IFERROR((IFERROR(VLOOKUP(A424,'2024-2023'!$B$3:$LN$4660,110,0),"")+IFERROR(VLOOKUP(A424,'2024-2023'!$B$3:$LN$4660,94,0),"")),"")</f>
        <v>0</v>
      </c>
      <c r="AA424">
        <f>IFERROR((IFERROR(VLOOKUP(A424,'2024-2023'!$B$3:$LN$4660,93,0),"")+IFERROR(VLOOKUP(A424,'2024-2023'!$B$3:$LN$4660,109,0),"")),"")</f>
        <v>0</v>
      </c>
      <c r="AB424">
        <f>IFERROR((IFERROR(VLOOKUP(A424,'2020-2019'!$B$3:$LN$466,'2020-2019'!$CV$1,0),"")),"")</f>
        <v>0</v>
      </c>
      <c r="AC424">
        <f>IFERROR((IFERROR(VLOOKUP(A424,'2022-2021'!$B$3:$LN$4660,100,0),"")),"")</f>
        <v>0</v>
      </c>
      <c r="AD424">
        <f>IFERROR((IFERROR(VLOOKUP(A424,'2022-2021'!$B$3:$LN$4660,99,0),"")),"")</f>
        <v>0</v>
      </c>
      <c r="AE424">
        <f>IFERROR((IFERROR(VLOOKUP(A424,'2024-2023'!$B$3:$LN$4660,100,0),"")),"")</f>
        <v>0</v>
      </c>
      <c r="AF424">
        <f>IFERROR(VLOOKUP(A424,'2024-2023'!$B$3:$LN$4660,99,0),"")</f>
        <v>0</v>
      </c>
      <c r="AG424">
        <f>IFERROR((IFERROR(VLOOKUP(A424,'2020-2019'!$B$3:$LN$4660,'2020-2019'!$X$1,0),"")+IFERROR(VLOOKUP(A424,'2020-2019'!$B$3:$LN$4660,'2020-2019'!$AN$1,0),"")),"")</f>
        <v>0</v>
      </c>
      <c r="AH424">
        <f>IFERROR((IFERROR(VLOOKUP(A424,'2022-2021'!$B$3:$LN$4660,24,0),"")+IFERROR(VLOOKUP(A424,'2022-2021'!$B$3:$LN$4660,40,0),"")),"")</f>
        <v>0</v>
      </c>
      <c r="AI424">
        <f>IFERROR((IFERROR(VLOOKUP(A424,'2022-2021'!$B$3:$LN$4660,23,0),"")+IFERROR(VLOOKUP(A424,'2022-2021'!$B$3:$LN$4660,39,0),"")),"")</f>
        <v>0</v>
      </c>
      <c r="AJ424">
        <f>IFERROR((IFERROR(VLOOKUP(A424,'2024-2023'!$B$3:$LN$4660,24,0),"")+IFERROR(VLOOKUP(A424,'2024-2023'!$B$3:$LN$4660,40,0),"")),"")</f>
        <v>0</v>
      </c>
      <c r="AK424">
        <f>IFERROR((IFERROR(VLOOKUP(A424,'2024-2023'!$B$3:$LN$4660,23,0),"")+IFERROR(VLOOKUP(A424,'2024-2023'!$B$3:$LN$4660,39,0),"")),"")</f>
        <v>0</v>
      </c>
      <c r="AL424">
        <f>IFERROR(VLOOKUP(A424,'2020-2019'!$B$3:$LN$466,'2020-2019'!$AM$1,0),"")</f>
        <v>0</v>
      </c>
      <c r="AM424">
        <f>IFERROR(VLOOKUP(A424,'2022-2021'!$B$3:$LN$4660,38,0),"")</f>
        <v>0</v>
      </c>
      <c r="AN424">
        <f>IFERROR(VLOOKUP(A424,'2022-2021'!$B$3:$LN$4660,37,0),"")</f>
        <v>0</v>
      </c>
      <c r="AO424">
        <f>IFERROR(VLOOKUP(A424,'2024-2023'!$B$3:$LN$4660,38,0),"")</f>
        <v>10000</v>
      </c>
      <c r="AP424">
        <f>IFERROR(VLOOKUP(A424,'2024-2023'!$B$3:$LN$4660,37,0),"")</f>
        <v>10000</v>
      </c>
      <c r="AQ424">
        <f>IFERROR((IFERROR(VLOOKUP(A424,'2020-2019'!$B$3:$LN$466,'2020-2019'!$BL$1,0),"")+IFERROR(VLOOKUP(A424,'2020-2019'!$B$3:$LN$466,'2020-2019'!$BV$1,0),"")),"")</f>
        <v>0</v>
      </c>
      <c r="AR424" s="5" t="str">
        <f t="shared" si="44"/>
        <v/>
      </c>
      <c r="AS424" t="str">
        <f>IFERROR(VLOOKUP(A424,риски!$G$2:$H$642,2,0),"")</f>
        <v>низкий</v>
      </c>
      <c r="AT424" t="str">
        <f>IFERROR(VLOOKUP(A424,Реест!A496:$P$30000,15,0),"")</f>
        <v>e-morgan.ru</v>
      </c>
      <c r="AU424">
        <f>IFERROR(VLOOKUP(A424,old!$A$3:$AU$2001,47,0),"")</f>
        <v>0</v>
      </c>
      <c r="AV424" s="3" t="str">
        <f t="shared" si="45"/>
        <v/>
      </c>
      <c r="AW424" t="str">
        <f t="shared" si="46"/>
        <v xml:space="preserve"> ООО ПКО «Морган» зарегистрировано по адресу: г. Чебоксары, ул. Энгельса, д. 18, 428003. Генеральным директором является Матвеев Иван Сергеевич. ФССП присвоил низкий уровень риска для данного ПКО.</v>
      </c>
      <c r="AX424" t="s">
        <v>22943</v>
      </c>
      <c r="AY424">
        <f>VLOOKUP(A424,'2024-2023'!$B$2:$NY$583,'2024-2023'!$BH$1,0)</f>
        <v>10010</v>
      </c>
      <c r="AZ424">
        <f>VLOOKUP(A424,'2024-2023'!$B$2:$NY$583,71,0)</f>
        <v>0</v>
      </c>
      <c r="BA424">
        <f>VLOOKUP(A424,'2024-2023'!$B$2:$NY$583,79,0)</f>
        <v>0</v>
      </c>
      <c r="BB424">
        <f t="shared" si="47"/>
        <v>0</v>
      </c>
      <c r="BC424" s="6" t="str">
        <f t="shared" si="48"/>
        <v>-</v>
      </c>
      <c r="BD424" s="6" t="str">
        <f t="shared" si="49"/>
        <v>-</v>
      </c>
      <c r="BE424" t="str">
        <f t="shared" si="50"/>
        <v>Малая фирма</v>
      </c>
    </row>
    <row r="425" spans="1:57">
      <c r="A425" s="10">
        <v>6671280460</v>
      </c>
      <c r="B425">
        <v>53</v>
      </c>
      <c r="C425" t="s">
        <v>3375</v>
      </c>
      <c r="D425">
        <v>6671280460</v>
      </c>
      <c r="E425" t="s">
        <v>14893</v>
      </c>
      <c r="F425" t="s">
        <v>14471</v>
      </c>
      <c r="G425" s="7">
        <v>45152</v>
      </c>
      <c r="H425">
        <v>3</v>
      </c>
      <c r="I425" t="s">
        <v>73</v>
      </c>
      <c r="J425" t="s">
        <v>5278</v>
      </c>
      <c r="K425" t="s">
        <v>5277</v>
      </c>
      <c r="L425" t="s">
        <v>9112</v>
      </c>
      <c r="M425">
        <f>VLOOKUP(D425,УК!$A$1:$B$599,2,0)/1000</f>
        <v>10</v>
      </c>
      <c r="R425" s="10" t="str">
        <f>IFERROR(IFERROR(VLOOKUP(A425,'2020-2019'!$B$3:$LN$466,108,0),"")+IFERROR(VLOOKUP(A425,'2020-2019'!$B$3:$LN$1000,91,0),""),"")</f>
        <v/>
      </c>
      <c r="S425" s="10" t="str">
        <f>IFERROR(IFERROR(VLOOKUP(A425,'2022-2021'!$B$3:$LN$1000,108,0),"")+IFERROR(VLOOKUP(A425,'2022-2021'!$B$3:$LN$1000,92,0),""),"")</f>
        <v/>
      </c>
      <c r="T425" s="10" t="str">
        <f>IFERROR(IFERROR(VLOOKUP(A425,'2022-2021'!$B$3:$LN$1000,107,0),"")+IFERROR(VLOOKUP(A425,'2022-2021'!$B$3:$LN$1000,91,0),""),"")</f>
        <v/>
      </c>
      <c r="U425" s="10">
        <f>IFERROR(IFERROR(VLOOKUP(A425,'2024-2023'!$B$3:$LN$1000,108,0),"")+IFERROR(VLOOKUP(A425,'2024-2023'!$B$3:$LN$1000,92,0),""),"")</f>
        <v>285812</v>
      </c>
      <c r="V425" s="10">
        <f>IFERROR(IFERROR(VLOOKUP(A425,'2024-2023'!$B$3:$LN$1000,107,0),"")+IFERROR(VLOOKUP(A425,'2024-2023'!$B$3:$LN$1000,91,0),""),"")</f>
        <v>171882</v>
      </c>
      <c r="W425" t="str">
        <f>IFERROR(IFERROR(VLOOKUP(A425,'2020-2019'!$B$3:$LN$4660,93,0),"")+IFERROR(VLOOKUP(A425,'2020-2019'!$B$3:$LN$4660,109,0),""),"")</f>
        <v/>
      </c>
      <c r="X425" t="str">
        <f>IFERROR(IFERROR(VLOOKUP(A425,'2022-2021'!$B$3:$LN$4660,94,0),"")+IFERROR(VLOOKUP(A425,'2022-2021'!$B$3:$LN$4660,110,0),""),"")</f>
        <v/>
      </c>
      <c r="Y425" t="str">
        <f>IFERROR(IFERROR(VLOOKUP(A425,'2022-2021'!$B$3:$LN$4660,109,0),"")+IFERROR(VLOOKUP(A425,'2022-2021'!$B$3:$LN$4660,93,0),""),"")</f>
        <v/>
      </c>
      <c r="Z425">
        <f>IFERROR((IFERROR(VLOOKUP(A425,'2024-2023'!$B$3:$LN$4660,110,0),"")+IFERROR(VLOOKUP(A425,'2024-2023'!$B$3:$LN$4660,94,0),"")),"")</f>
        <v>1442</v>
      </c>
      <c r="AA425">
        <f>IFERROR((IFERROR(VLOOKUP(A425,'2024-2023'!$B$3:$LN$4660,93,0),"")+IFERROR(VLOOKUP(A425,'2024-2023'!$B$3:$LN$4660,109,0),"")),"")</f>
        <v>167137</v>
      </c>
      <c r="AB425" t="str">
        <f>IFERROR((IFERROR(VLOOKUP(A425,'2020-2019'!$B$3:$LN$466,'2020-2019'!$CV$1,0),"")),"")</f>
        <v/>
      </c>
      <c r="AC425" t="str">
        <f>IFERROR((IFERROR(VLOOKUP(A425,'2022-2021'!$B$3:$LN$4660,100,0),"")),"")</f>
        <v/>
      </c>
      <c r="AD425" t="str">
        <f>IFERROR((IFERROR(VLOOKUP(A425,'2022-2021'!$B$3:$LN$4660,99,0),"")),"")</f>
        <v/>
      </c>
      <c r="AE425">
        <f>IFERROR((IFERROR(VLOOKUP(A425,'2024-2023'!$B$3:$LN$4660,100,0),"")),"")</f>
        <v>284355</v>
      </c>
      <c r="AF425">
        <f>IFERROR(VLOOKUP(A425,'2024-2023'!$B$3:$LN$4660,99,0),"")</f>
        <v>1946</v>
      </c>
      <c r="AG425" t="str">
        <f>IFERROR((IFERROR(VLOOKUP(A425,'2020-2019'!$B$3:$LN$4660,'2020-2019'!$X$1,0),"")+IFERROR(VLOOKUP(A425,'2020-2019'!$B$3:$LN$4660,'2020-2019'!$AN$1,0),"")),"")</f>
        <v/>
      </c>
      <c r="AH425" t="str">
        <f>IFERROR((IFERROR(VLOOKUP(A425,'2022-2021'!$B$3:$LN$4660,24,0),"")+IFERROR(VLOOKUP(A425,'2022-2021'!$B$3:$LN$4660,40,0),"")),"")</f>
        <v/>
      </c>
      <c r="AI425" t="str">
        <f>IFERROR((IFERROR(VLOOKUP(A425,'2022-2021'!$B$3:$LN$4660,23,0),"")+IFERROR(VLOOKUP(A425,'2022-2021'!$B$3:$LN$4660,39,0),"")),"")</f>
        <v/>
      </c>
      <c r="AJ425">
        <f>IFERROR((IFERROR(VLOOKUP(A425,'2024-2023'!$B$3:$LN$4660,24,0),"")+IFERROR(VLOOKUP(A425,'2024-2023'!$B$3:$LN$4660,40,0),"")),"")</f>
        <v>129</v>
      </c>
      <c r="AK425">
        <f>IFERROR((IFERROR(VLOOKUP(A425,'2024-2023'!$B$3:$LN$4660,23,0),"")+IFERROR(VLOOKUP(A425,'2024-2023'!$B$3:$LN$4660,39,0),"")),"")</f>
        <v>231</v>
      </c>
      <c r="AL425" t="str">
        <f>IFERROR(VLOOKUP(A425,'2020-2019'!$B$3:$LN$466,'2020-2019'!$AM$1,0),"")</f>
        <v/>
      </c>
      <c r="AM425" t="str">
        <f>IFERROR(VLOOKUP(A425,'2022-2021'!$B$3:$LN$4660,38,0),"")</f>
        <v/>
      </c>
      <c r="AN425" t="str">
        <f>IFERROR(VLOOKUP(A425,'2022-2021'!$B$3:$LN$4660,37,0),"")</f>
        <v/>
      </c>
      <c r="AO425">
        <f>IFERROR(VLOOKUP(A425,'2024-2023'!$B$3:$LN$4660,38,0),"")</f>
        <v>294115</v>
      </c>
      <c r="AP425">
        <f>IFERROR(VLOOKUP(A425,'2024-2023'!$B$3:$LN$4660,37,0),"")</f>
        <v>307730</v>
      </c>
      <c r="AQ425" t="str">
        <f>IFERROR((IFERROR(VLOOKUP(A425,'2020-2019'!$B$3:$LN$466,'2020-2019'!$BL$1,0),"")+IFERROR(VLOOKUP(A425,'2020-2019'!$B$3:$LN$466,'2020-2019'!$BV$1,0),"")),"")</f>
        <v/>
      </c>
      <c r="AR425" s="5">
        <f t="shared" si="44"/>
        <v>0.60099999999999998</v>
      </c>
      <c r="AS425" t="str">
        <f>IFERROR(VLOOKUP(A425,риски!$G$2:$H$642,2,0),"")</f>
        <v>низкий</v>
      </c>
      <c r="AT425" t="str">
        <f>IFERROR(VLOOKUP(A425,Реест!A497:$P$30000,15,0),"")</f>
        <v>mayak-kollekt.ru</v>
      </c>
      <c r="AU425" t="str">
        <f>IFERROR(VLOOKUP(A425,old!$A$3:$AU$2001,47,0),"")</f>
        <v>image462</v>
      </c>
      <c r="AV425" s="3">
        <f t="shared" si="45"/>
        <v>1.7906976744186047</v>
      </c>
      <c r="AW425" t="str">
        <f t="shared" si="46"/>
        <v xml:space="preserve"> ООО ПКО «МАЯК КОЛЛЕКТ» зарегистрировано по адресу: 620014, Свердловская область, г Екатеринбург, ул Малышева, д. 19, офис 2313. Генеральным директором является Комович Александр Вячеславович. Рост доходов компании за 5 лет: 60,1%. Рост финансовых активов компании за 5 лет: 179,07%. ФССП присвоил низкий уровень риска для данного ПКО.</v>
      </c>
      <c r="AX425" t="s">
        <v>22926</v>
      </c>
      <c r="AY425">
        <f>VLOOKUP(A425,'2024-2023'!$B$2:$NY$583,'2024-2023'!$BH$1,0)</f>
        <v>286310</v>
      </c>
      <c r="AZ425">
        <f>VLOOKUP(A425,'2024-2023'!$B$2:$NY$583,71,0)</f>
        <v>0</v>
      </c>
      <c r="BA425">
        <f>VLOOKUP(A425,'2024-2023'!$B$2:$NY$583,79,0)</f>
        <v>0</v>
      </c>
      <c r="BB425">
        <f t="shared" si="47"/>
        <v>0</v>
      </c>
      <c r="BC425" s="6">
        <f t="shared" si="48"/>
        <v>0.1202</v>
      </c>
      <c r="BD425" s="6">
        <f t="shared" si="49"/>
        <v>1.1321720715374501E-2</v>
      </c>
      <c r="BE425" t="str">
        <f t="shared" si="50"/>
        <v>Малая фирма</v>
      </c>
    </row>
    <row r="426" spans="1:57">
      <c r="A426" s="10">
        <v>7715895257</v>
      </c>
      <c r="B426">
        <v>382</v>
      </c>
      <c r="C426" t="s">
        <v>3382</v>
      </c>
      <c r="D426">
        <v>7715895257</v>
      </c>
      <c r="E426" t="s">
        <v>14894</v>
      </c>
      <c r="F426" t="s">
        <v>14472</v>
      </c>
      <c r="G426" s="7">
        <v>40886</v>
      </c>
      <c r="H426">
        <v>14</v>
      </c>
      <c r="I426" t="s">
        <v>73</v>
      </c>
      <c r="J426" t="s">
        <v>5363</v>
      </c>
      <c r="K426" t="s">
        <v>5363</v>
      </c>
      <c r="L426" t="s">
        <v>3386</v>
      </c>
      <c r="M426">
        <f>VLOOKUP(D426,УК!$A$1:$B$599,2,0)/1000</f>
        <v>20</v>
      </c>
      <c r="R426" s="10" t="str">
        <f>IFERROR(IFERROR(VLOOKUP(A426,'2020-2019'!$B$3:$LN$466,108,0),"")+IFERROR(VLOOKUP(A426,'2020-2019'!$B$3:$LN$1000,91,0),""),"")</f>
        <v/>
      </c>
      <c r="S426" s="10">
        <f>IFERROR(IFERROR(VLOOKUP(A426,'2022-2021'!$B$3:$LN$1000,108,0),"")+IFERROR(VLOOKUP(A426,'2022-2021'!$B$3:$LN$1000,92,0),""),"")</f>
        <v>0</v>
      </c>
      <c r="T426" s="10">
        <f>IFERROR(IFERROR(VLOOKUP(A426,'2022-2021'!$B$3:$LN$1000,107,0),"")+IFERROR(VLOOKUP(A426,'2022-2021'!$B$3:$LN$1000,91,0),""),"")</f>
        <v>0</v>
      </c>
      <c r="U426" s="10">
        <f>IFERROR(IFERROR(VLOOKUP(A426,'2024-2023'!$B$3:$LN$1000,108,0),"")+IFERROR(VLOOKUP(A426,'2024-2023'!$B$3:$LN$1000,92,0),""),"")</f>
        <v>17868</v>
      </c>
      <c r="V426" s="10">
        <f>IFERROR(IFERROR(VLOOKUP(A426,'2024-2023'!$B$3:$LN$1000,107,0),"")+IFERROR(VLOOKUP(A426,'2024-2023'!$B$3:$LN$1000,91,0),""),"")</f>
        <v>8390</v>
      </c>
      <c r="W426" t="str">
        <f>IFERROR(IFERROR(VLOOKUP(A426,'2020-2019'!$B$3:$LN$4660,93,0),"")+IFERROR(VLOOKUP(A426,'2020-2019'!$B$3:$LN$4660,109,0),""),"")</f>
        <v/>
      </c>
      <c r="X426">
        <f>IFERROR(IFERROR(VLOOKUP(A426,'2022-2021'!$B$3:$LN$4660,94,0),"")+IFERROR(VLOOKUP(A426,'2022-2021'!$B$3:$LN$4660,110,0),""),"")</f>
        <v>0</v>
      </c>
      <c r="Y426">
        <f>IFERROR(IFERROR(VLOOKUP(A426,'2022-2021'!$B$3:$LN$4660,109,0),"")+IFERROR(VLOOKUP(A426,'2022-2021'!$B$3:$LN$4660,93,0),""),"")</f>
        <v>0</v>
      </c>
      <c r="Z426">
        <f>IFERROR((IFERROR(VLOOKUP(A426,'2024-2023'!$B$3:$LN$4660,110,0),"")+IFERROR(VLOOKUP(A426,'2024-2023'!$B$3:$LN$4660,94,0),"")),"")</f>
        <v>6215</v>
      </c>
      <c r="AA426">
        <f>IFERROR((IFERROR(VLOOKUP(A426,'2024-2023'!$B$3:$LN$4660,93,0),"")+IFERROR(VLOOKUP(A426,'2024-2023'!$B$3:$LN$4660,109,0),"")),"")</f>
        <v>8084</v>
      </c>
      <c r="AB426" t="str">
        <f>IFERROR((IFERROR(VLOOKUP(A426,'2020-2019'!$B$3:$LN$466,'2020-2019'!$CV$1,0),"")),"")</f>
        <v/>
      </c>
      <c r="AC426">
        <f>IFERROR((IFERROR(VLOOKUP(A426,'2022-2021'!$B$3:$LN$4660,100,0),"")),"")</f>
        <v>0</v>
      </c>
      <c r="AD426">
        <f>IFERROR((IFERROR(VLOOKUP(A426,'2022-2021'!$B$3:$LN$4660,99,0),"")),"")</f>
        <v>0</v>
      </c>
      <c r="AE426">
        <f>IFERROR((IFERROR(VLOOKUP(A426,'2024-2023'!$B$3:$LN$4660,100,0),"")),"")</f>
        <v>11037</v>
      </c>
      <c r="AF426">
        <f>IFERROR(VLOOKUP(A426,'2024-2023'!$B$3:$LN$4660,99,0),"")</f>
        <v>-328</v>
      </c>
      <c r="AG426" t="str">
        <f>IFERROR((IFERROR(VLOOKUP(A426,'2020-2019'!$B$3:$LN$4660,'2020-2019'!$X$1,0),"")+IFERROR(VLOOKUP(A426,'2020-2019'!$B$3:$LN$4660,'2020-2019'!$AN$1,0),"")),"")</f>
        <v/>
      </c>
      <c r="AH426">
        <f>IFERROR((IFERROR(VLOOKUP(A426,'2022-2021'!$B$3:$LN$4660,24,0),"")+IFERROR(VLOOKUP(A426,'2022-2021'!$B$3:$LN$4660,40,0),"")),"")</f>
        <v>0</v>
      </c>
      <c r="AI426">
        <f>IFERROR((IFERROR(VLOOKUP(A426,'2022-2021'!$B$3:$LN$4660,23,0),"")+IFERROR(VLOOKUP(A426,'2022-2021'!$B$3:$LN$4660,39,0),"")),"")</f>
        <v>0</v>
      </c>
      <c r="AJ426">
        <f>IFERROR((IFERROR(VLOOKUP(A426,'2024-2023'!$B$3:$LN$4660,24,0),"")+IFERROR(VLOOKUP(A426,'2024-2023'!$B$3:$LN$4660,40,0),"")),"")</f>
        <v>0</v>
      </c>
      <c r="AK426">
        <f>IFERROR((IFERROR(VLOOKUP(A426,'2024-2023'!$B$3:$LN$4660,23,0),"")+IFERROR(VLOOKUP(A426,'2024-2023'!$B$3:$LN$4660,39,0),"")),"")</f>
        <v>5863</v>
      </c>
      <c r="AL426" t="str">
        <f>IFERROR(VLOOKUP(A426,'2020-2019'!$B$3:$LN$466,'2020-2019'!$AM$1,0),"")</f>
        <v/>
      </c>
      <c r="AM426">
        <f>IFERROR(VLOOKUP(A426,'2022-2021'!$B$3:$LN$4660,38,0),"")</f>
        <v>0</v>
      </c>
      <c r="AN426">
        <f>IFERROR(VLOOKUP(A426,'2022-2021'!$B$3:$LN$4660,37,0),"")</f>
        <v>0</v>
      </c>
      <c r="AO426">
        <f>IFERROR(VLOOKUP(A426,'2024-2023'!$B$3:$LN$4660,38,0),"")</f>
        <v>983</v>
      </c>
      <c r="AP426">
        <f>IFERROR(VLOOKUP(A426,'2024-2023'!$B$3:$LN$4660,37,0),"")</f>
        <v>0</v>
      </c>
      <c r="AQ426" t="str">
        <f>IFERROR((IFERROR(VLOOKUP(A426,'2020-2019'!$B$3:$LN$466,'2020-2019'!$BL$1,0),"")+IFERROR(VLOOKUP(A426,'2020-2019'!$B$3:$LN$466,'2020-2019'!$BV$1,0),"")),"")</f>
        <v/>
      </c>
      <c r="AR426" s="5">
        <f t="shared" si="44"/>
        <v>0.47</v>
      </c>
      <c r="AS426" t="str">
        <f>IFERROR(VLOOKUP(A426,риски!$G$2:$H$642,2,0),"")</f>
        <v>низкий</v>
      </c>
      <c r="AT426" t="str">
        <f>IFERROR(VLOOKUP(A426,Реест!A498:$P$30000,15,0),"")</f>
        <v>oookolaw.ru</v>
      </c>
      <c r="AU426" t="str">
        <f>IFERROR(VLOOKUP(A426,old!$A$3:$AU$2001,47,0),"")</f>
        <v>image1001</v>
      </c>
      <c r="AV426" s="3" t="str">
        <f t="shared" si="45"/>
        <v/>
      </c>
      <c r="AW426" t="str">
        <f t="shared" si="46"/>
        <v xml:space="preserve"> ООО ПКО «Кредитный оздоровитель» зарегистрировано по адресу: 115191, Москва г, ул Малая Тульская, д. 2/1, к. 5. Генеральным директором является Бавыкин Михаил Александрович. Рост доходов компании за 5 лет: 47%. ФССП присвоил низкий уровень риска для данного ПКО.</v>
      </c>
      <c r="AX426" t="s">
        <v>22914</v>
      </c>
      <c r="AY426">
        <f>VLOOKUP(A426,'2024-2023'!$B$2:$NY$583,'2024-2023'!$BH$1,0)</f>
        <v>10729</v>
      </c>
      <c r="AZ426">
        <f>VLOOKUP(A426,'2024-2023'!$B$2:$NY$583,71,0)</f>
        <v>0</v>
      </c>
      <c r="BA426">
        <f>VLOOKUP(A426,'2024-2023'!$B$2:$NY$583,79,0)</f>
        <v>55</v>
      </c>
      <c r="BB426">
        <f t="shared" si="47"/>
        <v>5.1262932239724114E-3</v>
      </c>
      <c r="BC426" s="6">
        <f t="shared" si="48"/>
        <v>9.4E-2</v>
      </c>
      <c r="BD426" s="6">
        <f t="shared" si="49"/>
        <v>-3.909415971394517E-2</v>
      </c>
      <c r="BE426" t="str">
        <f t="shared" si="50"/>
        <v>Малая фирма</v>
      </c>
    </row>
    <row r="427" spans="1:57">
      <c r="A427" s="10">
        <v>5402045635</v>
      </c>
      <c r="B427">
        <v>522</v>
      </c>
      <c r="C427" t="s">
        <v>3388</v>
      </c>
      <c r="D427">
        <v>5402045635</v>
      </c>
      <c r="E427" t="s">
        <v>14895</v>
      </c>
      <c r="F427" t="s">
        <v>14473</v>
      </c>
      <c r="G427" s="7">
        <v>43325</v>
      </c>
      <c r="H427">
        <v>8</v>
      </c>
      <c r="I427" t="s">
        <v>73</v>
      </c>
      <c r="J427" t="s">
        <v>5393</v>
      </c>
      <c r="K427" t="s">
        <v>5393</v>
      </c>
      <c r="L427" t="s">
        <v>4155</v>
      </c>
      <c r="M427">
        <f>VLOOKUP(D427,УК!$A$1:$B$599,2,0)/1000</f>
        <v>10</v>
      </c>
      <c r="R427" s="10">
        <f>IFERROR(IFERROR(VLOOKUP(A427,'2020-2019'!$B$3:$LN$466,108,0),"")+IFERROR(VLOOKUP(A427,'2020-2019'!$B$3:$LN$1000,91,0),""),"")</f>
        <v>71</v>
      </c>
      <c r="S427" s="10">
        <f>IFERROR(IFERROR(VLOOKUP(A427,'2022-2021'!$B$3:$LN$1000,108,0),"")+IFERROR(VLOOKUP(A427,'2022-2021'!$B$3:$LN$1000,92,0),""),"")</f>
        <v>40</v>
      </c>
      <c r="T427" s="10">
        <f>IFERROR(IFERROR(VLOOKUP(A427,'2022-2021'!$B$3:$LN$1000,107,0),"")+IFERROR(VLOOKUP(A427,'2022-2021'!$B$3:$LN$1000,91,0),""),"")</f>
        <v>0</v>
      </c>
      <c r="U427" s="10">
        <f>IFERROR(IFERROR(VLOOKUP(A427,'2024-2023'!$B$3:$LN$1000,108,0),"")+IFERROR(VLOOKUP(A427,'2024-2023'!$B$3:$LN$1000,92,0),""),"")</f>
        <v>0</v>
      </c>
      <c r="V427" s="10">
        <f>IFERROR(IFERROR(VLOOKUP(A427,'2024-2023'!$B$3:$LN$1000,107,0),"")+IFERROR(VLOOKUP(A427,'2024-2023'!$B$3:$LN$1000,91,0),""),"")</f>
        <v>6268</v>
      </c>
      <c r="W427">
        <f>IFERROR(IFERROR(VLOOKUP(A427,'2020-2019'!$B$3:$LN$4660,93,0),"")+IFERROR(VLOOKUP(A427,'2020-2019'!$B$3:$LN$4660,109,0),""),"")</f>
        <v>11283</v>
      </c>
      <c r="X427">
        <f>IFERROR(IFERROR(VLOOKUP(A427,'2022-2021'!$B$3:$LN$4660,94,0),"")+IFERROR(VLOOKUP(A427,'2022-2021'!$B$3:$LN$4660,110,0),""),"")</f>
        <v>59</v>
      </c>
      <c r="Y427">
        <f>IFERROR(IFERROR(VLOOKUP(A427,'2022-2021'!$B$3:$LN$4660,109,0),"")+IFERROR(VLOOKUP(A427,'2022-2021'!$B$3:$LN$4660,93,0),""),"")</f>
        <v>32</v>
      </c>
      <c r="Z427">
        <f>IFERROR((IFERROR(VLOOKUP(A427,'2024-2023'!$B$3:$LN$4660,110,0),"")+IFERROR(VLOOKUP(A427,'2024-2023'!$B$3:$LN$4660,94,0),"")),"")</f>
        <v>7</v>
      </c>
      <c r="AA427">
        <f>IFERROR((IFERROR(VLOOKUP(A427,'2024-2023'!$B$3:$LN$4660,93,0),"")+IFERROR(VLOOKUP(A427,'2024-2023'!$B$3:$LN$4660,109,0),"")),"")</f>
        <v>5778</v>
      </c>
      <c r="AB427">
        <f>IFERROR((IFERROR(VLOOKUP(A427,'2020-2019'!$B$3:$LN$466,'2020-2019'!$CV$1,0),"")),"")</f>
        <v>-44</v>
      </c>
      <c r="AC427">
        <f>IFERROR((IFERROR(VLOOKUP(A427,'2022-2021'!$B$3:$LN$4660,100,0),"")),"")</f>
        <v>-20</v>
      </c>
      <c r="AD427">
        <f>IFERROR((IFERROR(VLOOKUP(A427,'2022-2021'!$B$3:$LN$4660,99,0),"")),"")</f>
        <v>-44</v>
      </c>
      <c r="AE427">
        <f>IFERROR((IFERROR(VLOOKUP(A427,'2024-2023'!$B$3:$LN$4660,100,0),"")),"")</f>
        <v>-9</v>
      </c>
      <c r="AF427">
        <f>IFERROR(VLOOKUP(A427,'2024-2023'!$B$3:$LN$4660,99,0),"")</f>
        <v>-114</v>
      </c>
      <c r="AG427">
        <f>IFERROR((IFERROR(VLOOKUP(A427,'2020-2019'!$B$3:$LN$4660,'2020-2019'!$X$1,0),"")+IFERROR(VLOOKUP(A427,'2020-2019'!$B$3:$LN$4660,'2020-2019'!$AN$1,0),"")),"")</f>
        <v>0</v>
      </c>
      <c r="AH427">
        <f>IFERROR((IFERROR(VLOOKUP(A427,'2022-2021'!$B$3:$LN$4660,24,0),"")+IFERROR(VLOOKUP(A427,'2022-2021'!$B$3:$LN$4660,40,0),"")),"")</f>
        <v>0</v>
      </c>
      <c r="AI427">
        <f>IFERROR((IFERROR(VLOOKUP(A427,'2022-2021'!$B$3:$LN$4660,23,0),"")+IFERROR(VLOOKUP(A427,'2022-2021'!$B$3:$LN$4660,39,0),"")),"")</f>
        <v>0</v>
      </c>
      <c r="AJ427">
        <f>IFERROR((IFERROR(VLOOKUP(A427,'2024-2023'!$B$3:$LN$4660,24,0),"")+IFERROR(VLOOKUP(A427,'2024-2023'!$B$3:$LN$4660,40,0),"")),"")</f>
        <v>1535</v>
      </c>
      <c r="AK427">
        <f>IFERROR((IFERROR(VLOOKUP(A427,'2024-2023'!$B$3:$LN$4660,23,0),"")+IFERROR(VLOOKUP(A427,'2024-2023'!$B$3:$LN$4660,39,0),"")),"")</f>
        <v>13708</v>
      </c>
      <c r="AL427">
        <f>IFERROR(VLOOKUP(A427,'2020-2019'!$B$3:$LN$466,'2020-2019'!$AM$1,0),"")</f>
        <v>4793</v>
      </c>
      <c r="AM427">
        <f>IFERROR(VLOOKUP(A427,'2022-2021'!$B$3:$LN$4660,38,0),"")</f>
        <v>4974</v>
      </c>
      <c r="AN427">
        <f>IFERROR(VLOOKUP(A427,'2022-2021'!$B$3:$LN$4660,37,0),"")</f>
        <v>4974</v>
      </c>
      <c r="AO427">
        <f>IFERROR(VLOOKUP(A427,'2024-2023'!$B$3:$LN$4660,38,0),"")</f>
        <v>574</v>
      </c>
      <c r="AP427">
        <f>IFERROR(VLOOKUP(A427,'2024-2023'!$B$3:$LN$4660,37,0),"")</f>
        <v>165</v>
      </c>
      <c r="AQ427">
        <f>IFERROR((IFERROR(VLOOKUP(A427,'2020-2019'!$B$3:$LN$466,'2020-2019'!$BL$1,0),"")+IFERROR(VLOOKUP(A427,'2020-2019'!$B$3:$LN$466,'2020-2019'!$BV$1,0),"")),"")</f>
        <v>3470</v>
      </c>
      <c r="AR427" s="5">
        <f t="shared" si="44"/>
        <v>88.281999999999996</v>
      </c>
      <c r="AS427" t="str">
        <f>IFERROR(VLOOKUP(A427,риски!$G$2:$H$642,2,0),"")</f>
        <v>низкий</v>
      </c>
      <c r="AT427" t="str">
        <f>IFERROR(VLOOKUP(A427,Реест!A499:$P$30000,15,0),"")</f>
        <v>free-inv.ru</v>
      </c>
      <c r="AU427" t="str">
        <f>IFERROR(VLOOKUP(A427,old!$A$3:$AU$2001,47,0),"")</f>
        <v>image463</v>
      </c>
      <c r="AV427" s="3">
        <f t="shared" si="45"/>
        <v>8.9302931596091213</v>
      </c>
      <c r="AW427" t="str">
        <f t="shared" si="46"/>
        <v xml:space="preserve"> ООО ПКО «Фридом-Инвест» зарегистрировано по адресу: Новосибирская обл., г.о. город Новосибирск, г. Новосибирск, ул. Дачная, зд. 60а, ПОМЕЩ. 208, 630082. Генеральным директором является Гороховикова Нина Петровна. Рост доходов компании за 5 лет: 8828,2%. Рост финансовых активов компании за 5 лет: 893,03%. Объем заемных средств компании на конец 2024 года: 3470 тыс. руб. ФССП присвоил низкий уровень риска для данного ПКО.</v>
      </c>
      <c r="AX427" t="s">
        <v>22931</v>
      </c>
      <c r="AY427">
        <f>VLOOKUP(A427,'2024-2023'!$B$2:$NY$583,'2024-2023'!$BH$1,0)</f>
        <v>11588</v>
      </c>
      <c r="AZ427">
        <f>VLOOKUP(A427,'2024-2023'!$B$2:$NY$583,71,0)</f>
        <v>0</v>
      </c>
      <c r="BA427">
        <f>VLOOKUP(A427,'2024-2023'!$B$2:$NY$583,79,0)</f>
        <v>2506</v>
      </c>
      <c r="BB427">
        <f t="shared" si="47"/>
        <v>0.21625819813600275</v>
      </c>
      <c r="BC427" s="6">
        <f t="shared" si="48"/>
        <v>17.656399999999998</v>
      </c>
      <c r="BD427" s="6">
        <f t="shared" si="49"/>
        <v>-1.8187619655392468E-2</v>
      </c>
      <c r="BE427" t="str">
        <f t="shared" si="50"/>
        <v>Малая фирма</v>
      </c>
    </row>
    <row r="428" spans="1:57">
      <c r="A428" s="10">
        <v>9726053295</v>
      </c>
      <c r="B428">
        <v>281</v>
      </c>
      <c r="C428" t="s">
        <v>3395</v>
      </c>
      <c r="D428">
        <v>9726053295</v>
      </c>
      <c r="E428" t="s">
        <v>14896</v>
      </c>
      <c r="F428" t="s">
        <v>14474</v>
      </c>
      <c r="G428" s="7">
        <v>45182</v>
      </c>
      <c r="H428">
        <v>2</v>
      </c>
      <c r="I428" t="s">
        <v>73</v>
      </c>
      <c r="J428" t="s">
        <v>4902</v>
      </c>
      <c r="K428" t="s">
        <v>4902</v>
      </c>
      <c r="L428" t="s">
        <v>9116</v>
      </c>
      <c r="M428">
        <f>VLOOKUP(D428,УК!$A$1:$B$599,2,0)/1000</f>
        <v>10000</v>
      </c>
      <c r="R428" s="10" t="str">
        <f>IFERROR(IFERROR(VLOOKUP(A428,'2020-2019'!$B$3:$LN$466,108,0),"")+IFERROR(VLOOKUP(A428,'2020-2019'!$B$3:$LN$1000,91,0),""),"")</f>
        <v/>
      </c>
      <c r="S428" s="10" t="str">
        <f>IFERROR(IFERROR(VLOOKUP(A428,'2022-2021'!$B$3:$LN$1000,108,0),"")+IFERROR(VLOOKUP(A428,'2022-2021'!$B$3:$LN$1000,92,0),""),"")</f>
        <v/>
      </c>
      <c r="T428" s="10" t="str">
        <f>IFERROR(IFERROR(VLOOKUP(A428,'2022-2021'!$B$3:$LN$1000,107,0),"")+IFERROR(VLOOKUP(A428,'2022-2021'!$B$3:$LN$1000,91,0),""),"")</f>
        <v/>
      </c>
      <c r="U428" s="10">
        <f>IFERROR(IFERROR(VLOOKUP(A428,'2024-2023'!$B$3:$LN$1000,108,0),"")+IFERROR(VLOOKUP(A428,'2024-2023'!$B$3:$LN$1000,92,0),""),"")</f>
        <v>17665</v>
      </c>
      <c r="V428" s="10">
        <f>IFERROR(IFERROR(VLOOKUP(A428,'2024-2023'!$B$3:$LN$1000,107,0),"")+IFERROR(VLOOKUP(A428,'2024-2023'!$B$3:$LN$1000,91,0),""),"")</f>
        <v>272213</v>
      </c>
      <c r="W428" t="str">
        <f>IFERROR(IFERROR(VLOOKUP(A428,'2020-2019'!$B$3:$LN$4660,93,0),"")+IFERROR(VLOOKUP(A428,'2020-2019'!$B$3:$LN$4660,109,0),""),"")</f>
        <v/>
      </c>
      <c r="X428" t="str">
        <f>IFERROR(IFERROR(VLOOKUP(A428,'2022-2021'!$B$3:$LN$4660,94,0),"")+IFERROR(VLOOKUP(A428,'2022-2021'!$B$3:$LN$4660,110,0),""),"")</f>
        <v/>
      </c>
      <c r="Y428" t="str">
        <f>IFERROR(IFERROR(VLOOKUP(A428,'2022-2021'!$B$3:$LN$4660,109,0),"")+IFERROR(VLOOKUP(A428,'2022-2021'!$B$3:$LN$4660,93,0),""),"")</f>
        <v/>
      </c>
      <c r="Z428">
        <f>IFERROR((IFERROR(VLOOKUP(A428,'2024-2023'!$B$3:$LN$4660,110,0),"")+IFERROR(VLOOKUP(A428,'2024-2023'!$B$3:$LN$4660,94,0),"")),"")</f>
        <v>17348</v>
      </c>
      <c r="AA428">
        <f>IFERROR((IFERROR(VLOOKUP(A428,'2024-2023'!$B$3:$LN$4660,93,0),"")+IFERROR(VLOOKUP(A428,'2024-2023'!$B$3:$LN$4660,109,0),"")),"")</f>
        <v>263085</v>
      </c>
      <c r="AB428" t="str">
        <f>IFERROR((IFERROR(VLOOKUP(A428,'2020-2019'!$B$3:$LN$466,'2020-2019'!$CV$1,0),"")),"")</f>
        <v/>
      </c>
      <c r="AC428" t="str">
        <f>IFERROR((IFERROR(VLOOKUP(A428,'2022-2021'!$B$3:$LN$4660,100,0),"")),"")</f>
        <v/>
      </c>
      <c r="AD428" t="str">
        <f>IFERROR((IFERROR(VLOOKUP(A428,'2022-2021'!$B$3:$LN$4660,99,0),"")),"")</f>
        <v/>
      </c>
      <c r="AE428">
        <f>IFERROR((IFERROR(VLOOKUP(A428,'2024-2023'!$B$3:$LN$4660,100,0),"")),"")</f>
        <v>316</v>
      </c>
      <c r="AF428">
        <f>IFERROR(VLOOKUP(A428,'2024-2023'!$B$3:$LN$4660,99,0),"")</f>
        <v>5159</v>
      </c>
      <c r="AG428" t="str">
        <f>IFERROR((IFERROR(VLOOKUP(A428,'2020-2019'!$B$3:$LN$4660,'2020-2019'!$X$1,0),"")+IFERROR(VLOOKUP(A428,'2020-2019'!$B$3:$LN$4660,'2020-2019'!$AN$1,0),"")),"")</f>
        <v/>
      </c>
      <c r="AH428" t="str">
        <f>IFERROR((IFERROR(VLOOKUP(A428,'2022-2021'!$B$3:$LN$4660,24,0),"")+IFERROR(VLOOKUP(A428,'2022-2021'!$B$3:$LN$4660,40,0),"")),"")</f>
        <v/>
      </c>
      <c r="AI428" t="str">
        <f>IFERROR((IFERROR(VLOOKUP(A428,'2022-2021'!$B$3:$LN$4660,23,0),"")+IFERROR(VLOOKUP(A428,'2022-2021'!$B$3:$LN$4660,39,0),"")),"")</f>
        <v/>
      </c>
      <c r="AJ428">
        <f>IFERROR((IFERROR(VLOOKUP(A428,'2024-2023'!$B$3:$LN$4660,24,0),"")+IFERROR(VLOOKUP(A428,'2024-2023'!$B$3:$LN$4660,40,0),"")),"")</f>
        <v>15</v>
      </c>
      <c r="AK428">
        <f>IFERROR((IFERROR(VLOOKUP(A428,'2024-2023'!$B$3:$LN$4660,23,0),"")+IFERROR(VLOOKUP(A428,'2024-2023'!$B$3:$LN$4660,39,0),"")),"")</f>
        <v>12</v>
      </c>
      <c r="AL428" t="str">
        <f>IFERROR(VLOOKUP(A428,'2020-2019'!$B$3:$LN$466,'2020-2019'!$AM$1,0),"")</f>
        <v/>
      </c>
      <c r="AM428" t="str">
        <f>IFERROR(VLOOKUP(A428,'2022-2021'!$B$3:$LN$4660,38,0),"")</f>
        <v/>
      </c>
      <c r="AN428" t="str">
        <f>IFERROR(VLOOKUP(A428,'2022-2021'!$B$3:$LN$4660,37,0),"")</f>
        <v/>
      </c>
      <c r="AO428">
        <f>IFERROR(VLOOKUP(A428,'2024-2023'!$B$3:$LN$4660,38,0),"")</f>
        <v>17789</v>
      </c>
      <c r="AP428">
        <f>IFERROR(VLOOKUP(A428,'2024-2023'!$B$3:$LN$4660,37,0),"")</f>
        <v>28712</v>
      </c>
      <c r="AQ428" t="str">
        <f>IFERROR((IFERROR(VLOOKUP(A428,'2020-2019'!$B$3:$LN$466,'2020-2019'!$BL$1,0),"")+IFERROR(VLOOKUP(A428,'2020-2019'!$B$3:$LN$466,'2020-2019'!$BV$1,0),"")),"")</f>
        <v/>
      </c>
      <c r="AR428" s="5">
        <f t="shared" si="44"/>
        <v>15.41</v>
      </c>
      <c r="AS428" t="str">
        <f>IFERROR(VLOOKUP(A428,риски!$G$2:$H$642,2,0),"")</f>
        <v>низкий</v>
      </c>
      <c r="AT428" t="str">
        <f>IFERROR(VLOOKUP(A428,Реест!A500:$P$30000,15,0),"")</f>
        <v>vash-dolg.ru</v>
      </c>
      <c r="AU428" t="str">
        <f>IFERROR(VLOOKUP(A428,old!$A$3:$AU$2001,47,0),"")</f>
        <v>image464</v>
      </c>
      <c r="AV428" s="3">
        <f t="shared" si="45"/>
        <v>0.8</v>
      </c>
      <c r="AW428" t="str">
        <f t="shared" si="46"/>
        <v xml:space="preserve"> ООО ПКО «Ваш долг» зарегистрировано по адресу: 141100, Московская обл, г Щёлково, ул Комарова. Генеральным директором является Калёнова Екатерина Владимировна. Рост доходов компании за 5 лет: 1541%. Рост финансовых активов компании за 5 лет: 80%. ФССП присвоил низкий уровень риска для данного ПКО.</v>
      </c>
      <c r="AX428" t="s">
        <v>22957</v>
      </c>
      <c r="AY428">
        <f>VLOOKUP(A428,'2024-2023'!$B$2:$NY$583,'2024-2023'!$BH$1,0)</f>
        <v>15475</v>
      </c>
      <c r="AZ428">
        <f>VLOOKUP(A428,'2024-2023'!$B$2:$NY$583,71,0)</f>
        <v>0</v>
      </c>
      <c r="BA428">
        <f>VLOOKUP(A428,'2024-2023'!$B$2:$NY$583,79,0)</f>
        <v>0</v>
      </c>
      <c r="BB428">
        <f t="shared" si="47"/>
        <v>0</v>
      </c>
      <c r="BC428" s="6">
        <f t="shared" si="48"/>
        <v>3.0819999999999999</v>
      </c>
      <c r="BD428" s="6">
        <f t="shared" si="49"/>
        <v>1.8952070621167983E-2</v>
      </c>
      <c r="BE428" t="str">
        <f t="shared" si="50"/>
        <v>Малая фирма</v>
      </c>
    </row>
    <row r="429" spans="1:57">
      <c r="A429" s="10">
        <v>5611085180</v>
      </c>
      <c r="B429">
        <v>549</v>
      </c>
      <c r="C429" t="s">
        <v>14475</v>
      </c>
      <c r="D429">
        <v>5611085180</v>
      </c>
      <c r="E429" t="s">
        <v>14897</v>
      </c>
      <c r="F429" t="s">
        <v>14476</v>
      </c>
      <c r="G429" s="7">
        <v>43797</v>
      </c>
      <c r="H429">
        <v>6</v>
      </c>
      <c r="I429" t="s">
        <v>73</v>
      </c>
      <c r="J429" t="s">
        <v>5440</v>
      </c>
      <c r="K429" t="s">
        <v>5440</v>
      </c>
      <c r="L429" t="s">
        <v>3406</v>
      </c>
      <c r="M429">
        <f>VLOOKUP(D429,УК!$A$1:$B$599,2,0)/1000</f>
        <v>10</v>
      </c>
      <c r="R429" s="10">
        <f>IFERROR(IFERROR(VLOOKUP(A429,'2020-2019'!$B$3:$LN$466,108,0),"")+IFERROR(VLOOKUP(A429,'2020-2019'!$B$3:$LN$1000,91,0),""),"")</f>
        <v>0</v>
      </c>
      <c r="S429" s="10">
        <f>IFERROR(IFERROR(VLOOKUP(A429,'2022-2021'!$B$3:$LN$1000,108,0),"")+IFERROR(VLOOKUP(A429,'2022-2021'!$B$3:$LN$1000,92,0),""),"")</f>
        <v>0</v>
      </c>
      <c r="T429" s="10">
        <f>IFERROR(IFERROR(VLOOKUP(A429,'2022-2021'!$B$3:$LN$1000,107,0),"")+IFERROR(VLOOKUP(A429,'2022-2021'!$B$3:$LN$1000,91,0),""),"")</f>
        <v>0</v>
      </c>
      <c r="U429" s="10">
        <f>IFERROR(IFERROR(VLOOKUP(A429,'2024-2023'!$B$3:$LN$1000,108,0),"")+IFERROR(VLOOKUP(A429,'2024-2023'!$B$3:$LN$1000,92,0),""),"")</f>
        <v>0</v>
      </c>
      <c r="V429" s="10">
        <f>IFERROR(IFERROR(VLOOKUP(A429,'2024-2023'!$B$3:$LN$1000,107,0),"")+IFERROR(VLOOKUP(A429,'2024-2023'!$B$3:$LN$1000,91,0),""),"")</f>
        <v>3794</v>
      </c>
      <c r="W429">
        <f>IFERROR(IFERROR(VLOOKUP(A429,'2020-2019'!$B$3:$LN$4660,93,0),"")+IFERROR(VLOOKUP(A429,'2020-2019'!$B$3:$LN$4660,109,0),""),"")</f>
        <v>0</v>
      </c>
      <c r="X429">
        <f>IFERROR(IFERROR(VLOOKUP(A429,'2022-2021'!$B$3:$LN$4660,94,0),"")+IFERROR(VLOOKUP(A429,'2022-2021'!$B$3:$LN$4660,110,0),""),"")</f>
        <v>3</v>
      </c>
      <c r="Y429">
        <f>IFERROR(IFERROR(VLOOKUP(A429,'2022-2021'!$B$3:$LN$4660,109,0),"")+IFERROR(VLOOKUP(A429,'2022-2021'!$B$3:$LN$4660,93,0),""),"")</f>
        <v>3</v>
      </c>
      <c r="Z429">
        <f>IFERROR((IFERROR(VLOOKUP(A429,'2024-2023'!$B$3:$LN$4660,110,0),"")+IFERROR(VLOOKUP(A429,'2024-2023'!$B$3:$LN$4660,94,0),"")),"")</f>
        <v>0</v>
      </c>
      <c r="AA429">
        <f>IFERROR((IFERROR(VLOOKUP(A429,'2024-2023'!$B$3:$LN$4660,93,0),"")+IFERROR(VLOOKUP(A429,'2024-2023'!$B$3:$LN$4660,109,0),"")),"")</f>
        <v>3125</v>
      </c>
      <c r="AB429">
        <f>IFERROR((IFERROR(VLOOKUP(A429,'2020-2019'!$B$3:$LN$466,'2020-2019'!$CV$1,0),"")),"")</f>
        <v>0</v>
      </c>
      <c r="AC429">
        <f>IFERROR((IFERROR(VLOOKUP(A429,'2022-2021'!$B$3:$LN$4660,100,0),"")),"")</f>
        <v>-12</v>
      </c>
      <c r="AD429">
        <f>IFERROR((IFERROR(VLOOKUP(A429,'2022-2021'!$B$3:$LN$4660,99,0),"")),"")</f>
        <v>-5</v>
      </c>
      <c r="AE429">
        <f>IFERROR((IFERROR(VLOOKUP(A429,'2024-2023'!$B$3:$LN$4660,100,0),"")),"")</f>
        <v>0</v>
      </c>
      <c r="AF429">
        <f>IFERROR(VLOOKUP(A429,'2024-2023'!$B$3:$LN$4660,99,0),"")</f>
        <v>603</v>
      </c>
      <c r="AG429">
        <f>IFERROR((IFERROR(VLOOKUP(A429,'2020-2019'!$B$3:$LN$4660,'2020-2019'!$X$1,0),"")+IFERROR(VLOOKUP(A429,'2020-2019'!$B$3:$LN$4660,'2020-2019'!$AN$1,0),"")),"")</f>
        <v>-21</v>
      </c>
      <c r="AH429">
        <f>IFERROR((IFERROR(VLOOKUP(A429,'2022-2021'!$B$3:$LN$4660,24,0),"")+IFERROR(VLOOKUP(A429,'2022-2021'!$B$3:$LN$4660,40,0),"")),"")</f>
        <v>0</v>
      </c>
      <c r="AI429">
        <f>IFERROR((IFERROR(VLOOKUP(A429,'2022-2021'!$B$3:$LN$4660,23,0),"")+IFERROR(VLOOKUP(A429,'2022-2021'!$B$3:$LN$4660,39,0),"")),"")</f>
        <v>0</v>
      </c>
      <c r="AJ429">
        <f>IFERROR((IFERROR(VLOOKUP(A429,'2024-2023'!$B$3:$LN$4660,24,0),"")+IFERROR(VLOOKUP(A429,'2024-2023'!$B$3:$LN$4660,40,0),"")),"")</f>
        <v>0</v>
      </c>
      <c r="AK429">
        <f>IFERROR((IFERROR(VLOOKUP(A429,'2024-2023'!$B$3:$LN$4660,23,0),"")+IFERROR(VLOOKUP(A429,'2024-2023'!$B$3:$LN$4660,39,0),"")),"")</f>
        <v>0</v>
      </c>
      <c r="AL429">
        <f>IFERROR(VLOOKUP(A429,'2020-2019'!$B$3:$LN$466,'2020-2019'!$AM$1,0),"")</f>
        <v>0</v>
      </c>
      <c r="AM429">
        <f>IFERROR(VLOOKUP(A429,'2022-2021'!$B$3:$LN$4660,38,0),"")</f>
        <v>10351</v>
      </c>
      <c r="AN429">
        <f>IFERROR(VLOOKUP(A429,'2022-2021'!$B$3:$LN$4660,37,0),"")</f>
        <v>10353</v>
      </c>
      <c r="AO429">
        <f>IFERROR(VLOOKUP(A429,'2024-2023'!$B$3:$LN$4660,38,0),"")</f>
        <v>10353</v>
      </c>
      <c r="AP429">
        <f>IFERROR(VLOOKUP(A429,'2024-2023'!$B$3:$LN$4660,37,0),"")</f>
        <v>10473</v>
      </c>
      <c r="AQ429">
        <f>IFERROR((IFERROR(VLOOKUP(A429,'2020-2019'!$B$3:$LN$466,'2020-2019'!$BL$1,0),"")+IFERROR(VLOOKUP(A429,'2020-2019'!$B$3:$LN$466,'2020-2019'!$BV$1,0),"")),"")</f>
        <v>115</v>
      </c>
      <c r="AR429" s="5" t="str">
        <f t="shared" si="44"/>
        <v/>
      </c>
      <c r="AS429" t="str">
        <f>IFERROR(VLOOKUP(A429,риски!$G$2:$H$642,2,0),"")</f>
        <v>низкий</v>
      </c>
      <c r="AT429" t="str">
        <f>IFERROR(VLOOKUP(A429,Реест!A501:$P$30000,15,0),"")</f>
        <v>profikollekt.ru</v>
      </c>
      <c r="AU429">
        <f>IFERROR(VLOOKUP(A429,old!$A$3:$AU$2001,47,0),"")</f>
        <v>0</v>
      </c>
      <c r="AV429" s="3">
        <f t="shared" si="45"/>
        <v>0</v>
      </c>
      <c r="AW429" t="str">
        <f t="shared" si="46"/>
        <v xml:space="preserve"> ООО ПКО «ПрофиКоллект» зарегистрировано по адресу: г. Оренбург, ул. Орская, д. 14, 460035. Генеральным директором является Костина Ольга Сергеевна. Объем заемных средств компании на конец 2024 года: 115 тыс. руб. ФССП присвоил низкий уровень риска для данного ПКО.</v>
      </c>
      <c r="AX429" t="s">
        <v>22925</v>
      </c>
      <c r="AY429">
        <f>VLOOKUP(A429,'2024-2023'!$B$2:$NY$583,'2024-2023'!$BH$1,0)</f>
        <v>336</v>
      </c>
      <c r="AZ429">
        <f>VLOOKUP(A429,'2024-2023'!$B$2:$NY$583,71,0)</f>
        <v>0</v>
      </c>
      <c r="BA429">
        <f>VLOOKUP(A429,'2024-2023'!$B$2:$NY$583,79,0)</f>
        <v>10543</v>
      </c>
      <c r="BB429">
        <f t="shared" si="47"/>
        <v>31.37797619047619</v>
      </c>
      <c r="BC429" s="6" t="str">
        <f t="shared" si="48"/>
        <v>-</v>
      </c>
      <c r="BD429" s="6">
        <f t="shared" si="49"/>
        <v>0.15893516078017922</v>
      </c>
      <c r="BE429" t="str">
        <f t="shared" si="50"/>
        <v>Малая фирма</v>
      </c>
    </row>
    <row r="430" spans="1:57">
      <c r="A430" s="10">
        <v>6316284222</v>
      </c>
      <c r="B430">
        <v>523</v>
      </c>
      <c r="C430" t="s">
        <v>3408</v>
      </c>
      <c r="D430">
        <v>6316284222</v>
      </c>
      <c r="E430" t="s">
        <v>14898</v>
      </c>
      <c r="F430" t="s">
        <v>14477</v>
      </c>
      <c r="G430" s="7">
        <v>45104</v>
      </c>
      <c r="H430">
        <v>3</v>
      </c>
      <c r="I430" t="s">
        <v>73</v>
      </c>
      <c r="J430" t="s">
        <v>23548</v>
      </c>
      <c r="K430" t="s">
        <v>23548</v>
      </c>
      <c r="L430" t="s">
        <v>3412</v>
      </c>
      <c r="M430">
        <f>VLOOKUP(D430,УК!$A$1:$B$599,2,0)/1000</f>
        <v>10</v>
      </c>
      <c r="R430" s="10" t="str">
        <f>IFERROR(IFERROR(VLOOKUP(A430,'2020-2019'!$B$3:$LN$466,108,0),"")+IFERROR(VLOOKUP(A430,'2020-2019'!$B$3:$LN$1000,91,0),""),"")</f>
        <v/>
      </c>
      <c r="S430" s="10" t="str">
        <f>IFERROR(IFERROR(VLOOKUP(A430,'2022-2021'!$B$3:$LN$1000,108,0),"")+IFERROR(VLOOKUP(A430,'2022-2021'!$B$3:$LN$1000,92,0),""),"")</f>
        <v/>
      </c>
      <c r="T430" s="10" t="str">
        <f>IFERROR(IFERROR(VLOOKUP(A430,'2022-2021'!$B$3:$LN$1000,107,0),"")+IFERROR(VLOOKUP(A430,'2022-2021'!$B$3:$LN$1000,91,0),""),"")</f>
        <v/>
      </c>
      <c r="U430" s="10">
        <f>IFERROR(IFERROR(VLOOKUP(A430,'2024-2023'!$B$3:$LN$1000,108,0),"")+IFERROR(VLOOKUP(A430,'2024-2023'!$B$3:$LN$1000,92,0),""),"")</f>
        <v>0</v>
      </c>
      <c r="V430" s="10">
        <f>IFERROR(IFERROR(VLOOKUP(A430,'2024-2023'!$B$3:$LN$1000,107,0),"")+IFERROR(VLOOKUP(A430,'2024-2023'!$B$3:$LN$1000,91,0),""),"")</f>
        <v>302833</v>
      </c>
      <c r="W430" t="str">
        <f>IFERROR(IFERROR(VLOOKUP(A430,'2020-2019'!$B$3:$LN$4660,93,0),"")+IFERROR(VLOOKUP(A430,'2020-2019'!$B$3:$LN$4660,109,0),""),"")</f>
        <v/>
      </c>
      <c r="X430" t="str">
        <f>IFERROR(IFERROR(VLOOKUP(A430,'2022-2021'!$B$3:$LN$4660,94,0),"")+IFERROR(VLOOKUP(A430,'2022-2021'!$B$3:$LN$4660,110,0),""),"")</f>
        <v/>
      </c>
      <c r="Y430" t="str">
        <f>IFERROR(IFERROR(VLOOKUP(A430,'2022-2021'!$B$3:$LN$4660,109,0),"")+IFERROR(VLOOKUP(A430,'2022-2021'!$B$3:$LN$4660,93,0),""),"")</f>
        <v/>
      </c>
      <c r="Z430">
        <f>IFERROR((IFERROR(VLOOKUP(A430,'2024-2023'!$B$3:$LN$4660,110,0),"")+IFERROR(VLOOKUP(A430,'2024-2023'!$B$3:$LN$4660,94,0),"")),"")</f>
        <v>913</v>
      </c>
      <c r="AA430">
        <f>IFERROR((IFERROR(VLOOKUP(A430,'2024-2023'!$B$3:$LN$4660,93,0),"")+IFERROR(VLOOKUP(A430,'2024-2023'!$B$3:$LN$4660,109,0),"")),"")</f>
        <v>214182</v>
      </c>
      <c r="AB430" t="str">
        <f>IFERROR((IFERROR(VLOOKUP(A430,'2020-2019'!$B$3:$LN$466,'2020-2019'!$CV$1,0),"")),"")</f>
        <v/>
      </c>
      <c r="AC430" t="str">
        <f>IFERROR((IFERROR(VLOOKUP(A430,'2022-2021'!$B$3:$LN$4660,100,0),"")),"")</f>
        <v/>
      </c>
      <c r="AD430" t="str">
        <f>IFERROR((IFERROR(VLOOKUP(A430,'2022-2021'!$B$3:$LN$4660,99,0),"")),"")</f>
        <v/>
      </c>
      <c r="AE430">
        <f>IFERROR((IFERROR(VLOOKUP(A430,'2024-2023'!$B$3:$LN$4660,100,0),"")),"")</f>
        <v>-913</v>
      </c>
      <c r="AF430">
        <f>IFERROR(VLOOKUP(A430,'2024-2023'!$B$3:$LN$4660,99,0),"")</f>
        <v>21029</v>
      </c>
      <c r="AG430" t="str">
        <f>IFERROR((IFERROR(VLOOKUP(A430,'2020-2019'!$B$3:$LN$4660,'2020-2019'!$X$1,0),"")+IFERROR(VLOOKUP(A430,'2020-2019'!$B$3:$LN$4660,'2020-2019'!$AN$1,0),"")),"")</f>
        <v/>
      </c>
      <c r="AH430" t="str">
        <f>IFERROR((IFERROR(VLOOKUP(A430,'2022-2021'!$B$3:$LN$4660,24,0),"")+IFERROR(VLOOKUP(A430,'2022-2021'!$B$3:$LN$4660,40,0),"")),"")</f>
        <v/>
      </c>
      <c r="AI430" t="str">
        <f>IFERROR((IFERROR(VLOOKUP(A430,'2022-2021'!$B$3:$LN$4660,23,0),"")+IFERROR(VLOOKUP(A430,'2022-2021'!$B$3:$LN$4660,39,0),"")),"")</f>
        <v/>
      </c>
      <c r="AJ430">
        <f>IFERROR((IFERROR(VLOOKUP(A430,'2024-2023'!$B$3:$LN$4660,24,0),"")+IFERROR(VLOOKUP(A430,'2024-2023'!$B$3:$LN$4660,40,0),"")),"")</f>
        <v>0</v>
      </c>
      <c r="AK430">
        <f>IFERROR((IFERROR(VLOOKUP(A430,'2024-2023'!$B$3:$LN$4660,23,0),"")+IFERROR(VLOOKUP(A430,'2024-2023'!$B$3:$LN$4660,39,0),"")),"")</f>
        <v>2342</v>
      </c>
      <c r="AL430" t="str">
        <f>IFERROR(VLOOKUP(A430,'2020-2019'!$B$3:$LN$466,'2020-2019'!$AM$1,0),"")</f>
        <v/>
      </c>
      <c r="AM430" t="str">
        <f>IFERROR(VLOOKUP(A430,'2022-2021'!$B$3:$LN$4660,38,0),"")</f>
        <v/>
      </c>
      <c r="AN430" t="str">
        <f>IFERROR(VLOOKUP(A430,'2022-2021'!$B$3:$LN$4660,37,0),"")</f>
        <v/>
      </c>
      <c r="AO430">
        <f>IFERROR(VLOOKUP(A430,'2024-2023'!$B$3:$LN$4660,38,0),"")</f>
        <v>96</v>
      </c>
      <c r="AP430">
        <f>IFERROR(VLOOKUP(A430,'2024-2023'!$B$3:$LN$4660,37,0),"")</f>
        <v>38866</v>
      </c>
      <c r="AQ430" t="str">
        <f>IFERROR((IFERROR(VLOOKUP(A430,'2020-2019'!$B$3:$LN$466,'2020-2019'!$BL$1,0),"")+IFERROR(VLOOKUP(A430,'2020-2019'!$B$3:$LN$466,'2020-2019'!$BV$1,0),"")),"")</f>
        <v/>
      </c>
      <c r="AR430" s="5" t="str">
        <f t="shared" si="44"/>
        <v/>
      </c>
      <c r="AS430" t="str">
        <f>IFERROR(VLOOKUP(A430,риски!$G$2:$H$642,2,0),"")</f>
        <v>низкий</v>
      </c>
      <c r="AT430" t="str">
        <f>IFERROR(VLOOKUP(A430,Реест!A502:$P$30000,15,0),"")</f>
        <v>qurator.ru</v>
      </c>
      <c r="AU430" t="str">
        <f>IFERROR(VLOOKUP(A430,old!$A$3:$AU$2001,47,0),"")</f>
        <v>image466</v>
      </c>
      <c r="AV430" s="3" t="str">
        <f t="shared" si="45"/>
        <v/>
      </c>
      <c r="AW430" t="str">
        <f t="shared" si="46"/>
        <v xml:space="preserve"> ООО ПКО «Куратор» зарегистрировано по адресу: 443086, Самарская область, г.о. Самара, вн.р-н Октябрьский, г Самара, ул Ерошевского, дом 3, офис 10. Генеральным директором является Хачатрян Гаяне Арменаковна. ФССП присвоил низкий уровень риска для данного ПКО.</v>
      </c>
      <c r="AX430" t="s">
        <v>22913</v>
      </c>
      <c r="AY430">
        <f>VLOOKUP(A430,'2024-2023'!$B$2:$NY$583,'2024-2023'!$BH$1,0)</f>
        <v>21606</v>
      </c>
      <c r="AZ430">
        <f>VLOOKUP(A430,'2024-2023'!$B$2:$NY$583,71,0)</f>
        <v>0</v>
      </c>
      <c r="BA430">
        <f>VLOOKUP(A430,'2024-2023'!$B$2:$NY$583,79,0)</f>
        <v>19728</v>
      </c>
      <c r="BB430">
        <f t="shared" si="47"/>
        <v>0.91307970008331019</v>
      </c>
      <c r="BC430" s="6" t="str">
        <f t="shared" si="48"/>
        <v>-</v>
      </c>
      <c r="BD430" s="6">
        <f t="shared" si="49"/>
        <v>6.9440912978440267E-2</v>
      </c>
      <c r="BE430" t="str">
        <f t="shared" si="50"/>
        <v>Малая фирма</v>
      </c>
    </row>
    <row r="431" spans="1:57">
      <c r="A431" s="10">
        <v>5190095134</v>
      </c>
      <c r="B431">
        <v>524</v>
      </c>
      <c r="C431" t="s">
        <v>3415</v>
      </c>
      <c r="D431">
        <v>5190095134</v>
      </c>
      <c r="E431" t="s">
        <v>14899</v>
      </c>
      <c r="F431" t="s">
        <v>14478</v>
      </c>
      <c r="G431" s="7">
        <v>45043</v>
      </c>
      <c r="H431">
        <v>3</v>
      </c>
      <c r="I431" t="s">
        <v>73</v>
      </c>
      <c r="J431" t="s">
        <v>5118</v>
      </c>
      <c r="K431" t="s">
        <v>5117</v>
      </c>
      <c r="L431" t="s">
        <v>3419</v>
      </c>
      <c r="M431">
        <f>VLOOKUP(D431,УК!$A$1:$B$599,2,0)/1000</f>
        <v>10000</v>
      </c>
      <c r="R431" s="10" t="str">
        <f>IFERROR(IFERROR(VLOOKUP(A431,'2020-2019'!$B$3:$LN$466,108,0),"")+IFERROR(VLOOKUP(A431,'2020-2019'!$B$3:$LN$1000,91,0),""),"")</f>
        <v/>
      </c>
      <c r="S431" s="10" t="str">
        <f>IFERROR(IFERROR(VLOOKUP(A431,'2022-2021'!$B$3:$LN$1000,108,0),"")+IFERROR(VLOOKUP(A431,'2022-2021'!$B$3:$LN$1000,92,0),""),"")</f>
        <v/>
      </c>
      <c r="T431" s="10" t="str">
        <f>IFERROR(IFERROR(VLOOKUP(A431,'2022-2021'!$B$3:$LN$1000,107,0),"")+IFERROR(VLOOKUP(A431,'2022-2021'!$B$3:$LN$1000,91,0),""),"")</f>
        <v/>
      </c>
      <c r="U431" s="10">
        <f>IFERROR(IFERROR(VLOOKUP(A431,'2024-2023'!$B$3:$LN$1000,108,0),"")+IFERROR(VLOOKUP(A431,'2024-2023'!$B$3:$LN$1000,92,0),""),"")</f>
        <v>2140</v>
      </c>
      <c r="V431" s="10">
        <f>IFERROR(IFERROR(VLOOKUP(A431,'2024-2023'!$B$3:$LN$1000,107,0),"")+IFERROR(VLOOKUP(A431,'2024-2023'!$B$3:$LN$1000,91,0),""),"")</f>
        <v>47622</v>
      </c>
      <c r="W431" t="str">
        <f>IFERROR(IFERROR(VLOOKUP(A431,'2020-2019'!$B$3:$LN$4660,93,0),"")+IFERROR(VLOOKUP(A431,'2020-2019'!$B$3:$LN$4660,109,0),""),"")</f>
        <v/>
      </c>
      <c r="X431" t="str">
        <f>IFERROR(IFERROR(VLOOKUP(A431,'2022-2021'!$B$3:$LN$4660,94,0),"")+IFERROR(VLOOKUP(A431,'2022-2021'!$B$3:$LN$4660,110,0),""),"")</f>
        <v/>
      </c>
      <c r="Y431" t="str">
        <f>IFERROR(IFERROR(VLOOKUP(A431,'2022-2021'!$B$3:$LN$4660,109,0),"")+IFERROR(VLOOKUP(A431,'2022-2021'!$B$3:$LN$4660,93,0),""),"")</f>
        <v/>
      </c>
      <c r="Z431">
        <f>IFERROR((IFERROR(VLOOKUP(A431,'2024-2023'!$B$3:$LN$4660,110,0),"")+IFERROR(VLOOKUP(A431,'2024-2023'!$B$3:$LN$4660,94,0),"")),"")</f>
        <v>596</v>
      </c>
      <c r="AA431">
        <f>IFERROR((IFERROR(VLOOKUP(A431,'2024-2023'!$B$3:$LN$4660,93,0),"")+IFERROR(VLOOKUP(A431,'2024-2023'!$B$3:$LN$4660,109,0),"")),"")</f>
        <v>58435</v>
      </c>
      <c r="AB431" t="str">
        <f>IFERROR((IFERROR(VLOOKUP(A431,'2020-2019'!$B$3:$LN$466,'2020-2019'!$CV$1,0),"")),"")</f>
        <v/>
      </c>
      <c r="AC431" t="str">
        <f>IFERROR((IFERROR(VLOOKUP(A431,'2022-2021'!$B$3:$LN$4660,100,0),"")),"")</f>
        <v/>
      </c>
      <c r="AD431" t="str">
        <f>IFERROR((IFERROR(VLOOKUP(A431,'2022-2021'!$B$3:$LN$4660,99,0),"")),"")</f>
        <v/>
      </c>
      <c r="AE431">
        <f>IFERROR((IFERROR(VLOOKUP(A431,'2024-2023'!$B$3:$LN$4660,100,0),"")),"")</f>
        <v>461</v>
      </c>
      <c r="AF431">
        <f>IFERROR(VLOOKUP(A431,'2024-2023'!$B$3:$LN$4660,99,0),"")</f>
        <v>-45730</v>
      </c>
      <c r="AG431" t="str">
        <f>IFERROR((IFERROR(VLOOKUP(A431,'2020-2019'!$B$3:$LN$4660,'2020-2019'!$X$1,0),"")+IFERROR(VLOOKUP(A431,'2020-2019'!$B$3:$LN$4660,'2020-2019'!$AN$1,0),"")),"")</f>
        <v/>
      </c>
      <c r="AH431" t="str">
        <f>IFERROR((IFERROR(VLOOKUP(A431,'2022-2021'!$B$3:$LN$4660,24,0),"")+IFERROR(VLOOKUP(A431,'2022-2021'!$B$3:$LN$4660,40,0),"")),"")</f>
        <v/>
      </c>
      <c r="AI431" t="str">
        <f>IFERROR((IFERROR(VLOOKUP(A431,'2022-2021'!$B$3:$LN$4660,23,0),"")+IFERROR(VLOOKUP(A431,'2022-2021'!$B$3:$LN$4660,39,0),"")),"")</f>
        <v/>
      </c>
      <c r="AJ431">
        <f>IFERROR((IFERROR(VLOOKUP(A431,'2024-2023'!$B$3:$LN$4660,24,0),"")+IFERROR(VLOOKUP(A431,'2024-2023'!$B$3:$LN$4660,40,0),"")),"")</f>
        <v>0</v>
      </c>
      <c r="AK431">
        <f>IFERROR((IFERROR(VLOOKUP(A431,'2024-2023'!$B$3:$LN$4660,23,0),"")+IFERROR(VLOOKUP(A431,'2024-2023'!$B$3:$LN$4660,39,0),"")),"")</f>
        <v>0</v>
      </c>
      <c r="AL431" t="str">
        <f>IFERROR(VLOOKUP(A431,'2020-2019'!$B$3:$LN$466,'2020-2019'!$AM$1,0),"")</f>
        <v/>
      </c>
      <c r="AM431" t="str">
        <f>IFERROR(VLOOKUP(A431,'2022-2021'!$B$3:$LN$4660,38,0),"")</f>
        <v/>
      </c>
      <c r="AN431" t="str">
        <f>IFERROR(VLOOKUP(A431,'2022-2021'!$B$3:$LN$4660,37,0),"")</f>
        <v/>
      </c>
      <c r="AO431">
        <f>IFERROR(VLOOKUP(A431,'2024-2023'!$B$3:$LN$4660,38,0),"")</f>
        <v>44740</v>
      </c>
      <c r="AP431">
        <f>IFERROR(VLOOKUP(A431,'2024-2023'!$B$3:$LN$4660,37,0),"")</f>
        <v>330043</v>
      </c>
      <c r="AQ431" t="str">
        <f>IFERROR((IFERROR(VLOOKUP(A431,'2020-2019'!$B$3:$LN$466,'2020-2019'!$BL$1,0),"")+IFERROR(VLOOKUP(A431,'2020-2019'!$B$3:$LN$466,'2020-2019'!$BV$1,0),"")),"")</f>
        <v/>
      </c>
      <c r="AR431" s="5">
        <f t="shared" si="44"/>
        <v>22.253</v>
      </c>
      <c r="AS431" t="str">
        <f>IFERROR(VLOOKUP(A431,риски!$G$2:$H$642,2,0),"")</f>
        <v>низкий</v>
      </c>
      <c r="AT431" t="str">
        <f>IFERROR(VLOOKUP(A431,Реест!A503:$P$30000,15,0),"")</f>
        <v>suncollekt.ru</v>
      </c>
      <c r="AU431" t="str">
        <f>IFERROR(VLOOKUP(A431,old!$A$3:$AU$2001,47,0),"")</f>
        <v>image1001</v>
      </c>
      <c r="AV431" s="3" t="str">
        <f t="shared" si="45"/>
        <v/>
      </c>
      <c r="AW431" t="str">
        <f t="shared" si="46"/>
        <v xml:space="preserve"> ООО «ПКО «Санколлект» зарегистрировано по адресу: 183038, Мурманская обл, г Мурманск, ул Траловая, 38, 6. Генеральным директором является Брызгалова Светлана Викторовна. Рост доходов компании за 5 лет: 2225,3%. ФССП присвоил низкий уровень риска для данного ПКО.</v>
      </c>
      <c r="AX431" t="s">
        <v>22973</v>
      </c>
      <c r="AY431">
        <f>VLOOKUP(A431,'2024-2023'!$B$2:$NY$583,'2024-2023'!$BH$1,0)</f>
        <v>13019</v>
      </c>
      <c r="AZ431">
        <f>VLOOKUP(A431,'2024-2023'!$B$2:$NY$583,71,0)</f>
        <v>0</v>
      </c>
      <c r="BA431">
        <f>VLOOKUP(A431,'2024-2023'!$B$2:$NY$583,79,0)</f>
        <v>0</v>
      </c>
      <c r="BB431">
        <f t="shared" si="47"/>
        <v>0</v>
      </c>
      <c r="BC431" s="6">
        <f t="shared" si="48"/>
        <v>4.4505999999999997</v>
      </c>
      <c r="BD431" s="6">
        <f t="shared" si="49"/>
        <v>-0.96027046323127963</v>
      </c>
      <c r="BE431" t="str">
        <f t="shared" si="50"/>
        <v>Малая фирма</v>
      </c>
    </row>
    <row r="432" spans="1:57">
      <c r="A432" s="10">
        <v>7100025192</v>
      </c>
      <c r="B432">
        <v>525</v>
      </c>
      <c r="C432" t="s">
        <v>3421</v>
      </c>
      <c r="D432">
        <v>7100025192</v>
      </c>
      <c r="E432" t="s">
        <v>14900</v>
      </c>
      <c r="F432" t="s">
        <v>14479</v>
      </c>
      <c r="G432" s="7">
        <v>44778</v>
      </c>
      <c r="H432">
        <v>4</v>
      </c>
      <c r="I432" t="s">
        <v>73</v>
      </c>
      <c r="J432" t="s">
        <v>5493</v>
      </c>
      <c r="K432" t="s">
        <v>5492</v>
      </c>
      <c r="L432" t="s">
        <v>9128</v>
      </c>
      <c r="M432">
        <f>VLOOKUP(D432,УК!$A$1:$B$599,2,0)/1000</f>
        <v>10</v>
      </c>
      <c r="R432" s="10" t="str">
        <f>IFERROR(IFERROR(VLOOKUP(A432,'2020-2019'!$B$3:$LN$466,108,0),"")+IFERROR(VLOOKUP(A432,'2020-2019'!$B$3:$LN$1000,91,0),""),"")</f>
        <v/>
      </c>
      <c r="S432" s="10">
        <f>IFERROR(IFERROR(VLOOKUP(A432,'2022-2021'!$B$3:$LN$1000,108,0),"")+IFERROR(VLOOKUP(A432,'2022-2021'!$B$3:$LN$1000,92,0),""),"")</f>
        <v>0</v>
      </c>
      <c r="T432" s="10">
        <f>IFERROR(IFERROR(VLOOKUP(A432,'2022-2021'!$B$3:$LN$1000,107,0),"")+IFERROR(VLOOKUP(A432,'2022-2021'!$B$3:$LN$1000,91,0),""),"")</f>
        <v>354</v>
      </c>
      <c r="U432" s="10">
        <f>IFERROR(IFERROR(VLOOKUP(A432,'2024-2023'!$B$3:$LN$1000,108,0),"")+IFERROR(VLOOKUP(A432,'2024-2023'!$B$3:$LN$1000,92,0),""),"")</f>
        <v>8</v>
      </c>
      <c r="V432" s="10">
        <f>IFERROR(IFERROR(VLOOKUP(A432,'2024-2023'!$B$3:$LN$1000,107,0),"")+IFERROR(VLOOKUP(A432,'2024-2023'!$B$3:$LN$1000,91,0),""),"")</f>
        <v>1124</v>
      </c>
      <c r="W432" t="str">
        <f>IFERROR(IFERROR(VLOOKUP(A432,'2020-2019'!$B$3:$LN$4660,93,0),"")+IFERROR(VLOOKUP(A432,'2020-2019'!$B$3:$LN$4660,109,0),""),"")</f>
        <v/>
      </c>
      <c r="X432">
        <f>IFERROR(IFERROR(VLOOKUP(A432,'2022-2021'!$B$3:$LN$4660,94,0),"")+IFERROR(VLOOKUP(A432,'2022-2021'!$B$3:$LN$4660,110,0),""),"")</f>
        <v>0</v>
      </c>
      <c r="Y432">
        <f>IFERROR(IFERROR(VLOOKUP(A432,'2022-2021'!$B$3:$LN$4660,109,0),"")+IFERROR(VLOOKUP(A432,'2022-2021'!$B$3:$LN$4660,93,0),""),"")</f>
        <v>137</v>
      </c>
      <c r="Z432">
        <f>IFERROR((IFERROR(VLOOKUP(A432,'2024-2023'!$B$3:$LN$4660,110,0),"")+IFERROR(VLOOKUP(A432,'2024-2023'!$B$3:$LN$4660,94,0),"")),"")</f>
        <v>367</v>
      </c>
      <c r="AA432">
        <f>IFERROR((IFERROR(VLOOKUP(A432,'2024-2023'!$B$3:$LN$4660,93,0),"")+IFERROR(VLOOKUP(A432,'2024-2023'!$B$3:$LN$4660,109,0),"")),"")</f>
        <v>667</v>
      </c>
      <c r="AB432" t="str">
        <f>IFERROR((IFERROR(VLOOKUP(A432,'2020-2019'!$B$3:$LN$466,'2020-2019'!$CV$1,0),"")),"")</f>
        <v/>
      </c>
      <c r="AC432">
        <f>IFERROR((IFERROR(VLOOKUP(A432,'2022-2021'!$B$3:$LN$4660,100,0),"")),"")</f>
        <v>0</v>
      </c>
      <c r="AD432">
        <f>IFERROR((IFERROR(VLOOKUP(A432,'2022-2021'!$B$3:$LN$4660,99,0),"")),"")</f>
        <v>150</v>
      </c>
      <c r="AE432">
        <f>IFERROR((IFERROR(VLOOKUP(A432,'2024-2023'!$B$3:$LN$4660,100,0),"")),"")</f>
        <v>-649</v>
      </c>
      <c r="AF432">
        <f>IFERROR(VLOOKUP(A432,'2024-2023'!$B$3:$LN$4660,99,0),"")</f>
        <v>-178</v>
      </c>
      <c r="AG432" t="str">
        <f>IFERROR((IFERROR(VLOOKUP(A432,'2020-2019'!$B$3:$LN$4660,'2020-2019'!$X$1,0),"")+IFERROR(VLOOKUP(A432,'2020-2019'!$B$3:$LN$4660,'2020-2019'!$AN$1,0),"")),"")</f>
        <v/>
      </c>
      <c r="AH432">
        <f>IFERROR((IFERROR(VLOOKUP(A432,'2022-2021'!$B$3:$LN$4660,24,0),"")+IFERROR(VLOOKUP(A432,'2022-2021'!$B$3:$LN$4660,40,0),"")),"")</f>
        <v>0</v>
      </c>
      <c r="AI432">
        <f>IFERROR((IFERROR(VLOOKUP(A432,'2022-2021'!$B$3:$LN$4660,23,0),"")+IFERROR(VLOOKUP(A432,'2022-2021'!$B$3:$LN$4660,39,0),"")),"")</f>
        <v>0</v>
      </c>
      <c r="AJ432">
        <f>IFERROR((IFERROR(VLOOKUP(A432,'2024-2023'!$B$3:$LN$4660,24,0),"")+IFERROR(VLOOKUP(A432,'2024-2023'!$B$3:$LN$4660,40,0),"")),"")</f>
        <v>14845</v>
      </c>
      <c r="AK432">
        <f>IFERROR((IFERROR(VLOOKUP(A432,'2024-2023'!$B$3:$LN$4660,23,0),"")+IFERROR(VLOOKUP(A432,'2024-2023'!$B$3:$LN$4660,39,0),"")),"")</f>
        <v>13495</v>
      </c>
      <c r="AL432" t="str">
        <f>IFERROR(VLOOKUP(A432,'2020-2019'!$B$3:$LN$466,'2020-2019'!$AM$1,0),"")</f>
        <v/>
      </c>
      <c r="AM432">
        <f>IFERROR(VLOOKUP(A432,'2022-2021'!$B$3:$LN$4660,38,0),"")</f>
        <v>0</v>
      </c>
      <c r="AN432">
        <f>IFERROR(VLOOKUP(A432,'2022-2021'!$B$3:$LN$4660,37,0),"")</f>
        <v>0</v>
      </c>
      <c r="AO432">
        <f>IFERROR(VLOOKUP(A432,'2024-2023'!$B$3:$LN$4660,38,0),"")</f>
        <v>91</v>
      </c>
      <c r="AP432">
        <f>IFERROR(VLOOKUP(A432,'2024-2023'!$B$3:$LN$4660,37,0),"")</f>
        <v>275</v>
      </c>
      <c r="AQ432" t="str">
        <f>IFERROR((IFERROR(VLOOKUP(A432,'2020-2019'!$B$3:$LN$466,'2020-2019'!$BL$1,0),"")+IFERROR(VLOOKUP(A432,'2020-2019'!$B$3:$LN$466,'2020-2019'!$BV$1,0),"")),"")</f>
        <v/>
      </c>
      <c r="AR432" s="5">
        <f t="shared" si="44"/>
        <v>3.1749999999999998</v>
      </c>
      <c r="AS432" t="str">
        <f>IFERROR(VLOOKUP(A432,риски!$G$2:$H$642,2,0),"")</f>
        <v>низкий</v>
      </c>
      <c r="AT432" t="str">
        <f>IFERROR(VLOOKUP(A432,Реест!A504:$P$30000,15,0),"")</f>
        <v>dialogtl.ru</v>
      </c>
      <c r="AU432" t="str">
        <f>IFERROR(VLOOKUP(A432,old!$A$3:$AU$2001,47,0),"")</f>
        <v>image467</v>
      </c>
      <c r="AV432" s="3">
        <f t="shared" si="45"/>
        <v>0.90906028965981811</v>
      </c>
      <c r="AW432" t="str">
        <f t="shared" si="46"/>
        <v xml:space="preserve"> ООО ПКО «ТЛГ» зарегистрировано по адресу: 300000, Тульская область, г.о. Город Тула, г Тула, ул Каминского, дом 6/36, офис 2, ЭТАЖ 2, ЛИТЕР Л. Генеральным директором является Гавриков Иван Владимирович. Рост доходов компании за 5 лет: 317,5%. Рост финансовых активов компании за 5 лет: 90,91%. ФССП присвоил низкий уровень риска для данного ПКО.</v>
      </c>
      <c r="AX432" t="s">
        <v>22958</v>
      </c>
      <c r="AY432">
        <f>VLOOKUP(A432,'2024-2023'!$B$2:$NY$583,'2024-2023'!$BH$1,0)</f>
        <v>-667</v>
      </c>
      <c r="AZ432">
        <f>VLOOKUP(A432,'2024-2023'!$B$2:$NY$583,71,0)</f>
        <v>4908</v>
      </c>
      <c r="BA432">
        <f>VLOOKUP(A432,'2024-2023'!$B$2:$NY$583,79,0)</f>
        <v>10569</v>
      </c>
      <c r="BB432">
        <f t="shared" si="47"/>
        <v>-23.203898050974512</v>
      </c>
      <c r="BC432" s="6">
        <f t="shared" si="48"/>
        <v>0.63500000000000001</v>
      </c>
      <c r="BD432" s="6">
        <f t="shared" si="49"/>
        <v>-0.15836298932384341</v>
      </c>
      <c r="BE432" t="str">
        <f t="shared" si="50"/>
        <v>Малая фирма</v>
      </c>
    </row>
    <row r="433" spans="1:57">
      <c r="A433" s="10">
        <v>7300023241</v>
      </c>
      <c r="B433">
        <v>526</v>
      </c>
      <c r="C433" t="s">
        <v>3428</v>
      </c>
      <c r="D433">
        <v>7300023241</v>
      </c>
      <c r="E433" t="s">
        <v>14901</v>
      </c>
      <c r="F433" t="s">
        <v>14480</v>
      </c>
      <c r="G433" s="7">
        <v>45163</v>
      </c>
      <c r="H433">
        <v>3</v>
      </c>
      <c r="I433" t="s">
        <v>73</v>
      </c>
      <c r="J433" t="s">
        <v>20860</v>
      </c>
      <c r="K433" t="s">
        <v>20859</v>
      </c>
      <c r="L433" t="s">
        <v>9132</v>
      </c>
      <c r="M433">
        <f>VLOOKUP(D433,УК!$A$1:$B$599,2,0)/1000</f>
        <v>10000</v>
      </c>
      <c r="R433" s="10" t="str">
        <f>IFERROR(IFERROR(VLOOKUP(A433,'2020-2019'!$B$3:$LN$466,108,0),"")+IFERROR(VLOOKUP(A433,'2020-2019'!$B$3:$LN$1000,91,0),""),"")</f>
        <v/>
      </c>
      <c r="S433" s="10" t="str">
        <f>IFERROR(IFERROR(VLOOKUP(A433,'2022-2021'!$B$3:$LN$1000,108,0),"")+IFERROR(VLOOKUP(A433,'2022-2021'!$B$3:$LN$1000,92,0),""),"")</f>
        <v/>
      </c>
      <c r="T433" s="10" t="str">
        <f>IFERROR(IFERROR(VLOOKUP(A433,'2022-2021'!$B$3:$LN$1000,107,0),"")+IFERROR(VLOOKUP(A433,'2022-2021'!$B$3:$LN$1000,91,0),""),"")</f>
        <v/>
      </c>
      <c r="U433" s="10">
        <f>IFERROR(IFERROR(VLOOKUP(A433,'2024-2023'!$B$3:$LN$1000,108,0),"")+IFERROR(VLOOKUP(A433,'2024-2023'!$B$3:$LN$1000,92,0),""),"")</f>
        <v>0</v>
      </c>
      <c r="V433" s="10">
        <f>IFERROR(IFERROR(VLOOKUP(A433,'2024-2023'!$B$3:$LN$1000,107,0),"")+IFERROR(VLOOKUP(A433,'2024-2023'!$B$3:$LN$1000,91,0),""),"")</f>
        <v>47059</v>
      </c>
      <c r="W433" t="str">
        <f>IFERROR(IFERROR(VLOOKUP(A433,'2020-2019'!$B$3:$LN$4660,93,0),"")+IFERROR(VLOOKUP(A433,'2020-2019'!$B$3:$LN$4660,109,0),""),"")</f>
        <v/>
      </c>
      <c r="X433" t="str">
        <f>IFERROR(IFERROR(VLOOKUP(A433,'2022-2021'!$B$3:$LN$4660,94,0),"")+IFERROR(VLOOKUP(A433,'2022-2021'!$B$3:$LN$4660,110,0),""),"")</f>
        <v/>
      </c>
      <c r="Y433" t="str">
        <f>IFERROR(IFERROR(VLOOKUP(A433,'2022-2021'!$B$3:$LN$4660,109,0),"")+IFERROR(VLOOKUP(A433,'2022-2021'!$B$3:$LN$4660,93,0),""),"")</f>
        <v/>
      </c>
      <c r="Z433">
        <f>IFERROR((IFERROR(VLOOKUP(A433,'2024-2023'!$B$3:$LN$4660,110,0),"")+IFERROR(VLOOKUP(A433,'2024-2023'!$B$3:$LN$4660,94,0),"")),"")</f>
        <v>103</v>
      </c>
      <c r="AA433">
        <f>IFERROR((IFERROR(VLOOKUP(A433,'2024-2023'!$B$3:$LN$4660,93,0),"")+IFERROR(VLOOKUP(A433,'2024-2023'!$B$3:$LN$4660,109,0),"")),"")</f>
        <v>93722</v>
      </c>
      <c r="AB433" t="str">
        <f>IFERROR((IFERROR(VLOOKUP(A433,'2020-2019'!$B$3:$LN$466,'2020-2019'!$CV$1,0),"")),"")</f>
        <v/>
      </c>
      <c r="AC433" t="str">
        <f>IFERROR((IFERROR(VLOOKUP(A433,'2022-2021'!$B$3:$LN$4660,100,0),"")),"")</f>
        <v/>
      </c>
      <c r="AD433" t="str">
        <f>IFERROR((IFERROR(VLOOKUP(A433,'2022-2021'!$B$3:$LN$4660,99,0),"")),"")</f>
        <v/>
      </c>
      <c r="AE433">
        <f>IFERROR((IFERROR(VLOOKUP(A433,'2024-2023'!$B$3:$LN$4660,100,0),"")),"")</f>
        <v>-114</v>
      </c>
      <c r="AF433">
        <f>IFERROR(VLOOKUP(A433,'2024-2023'!$B$3:$LN$4660,99,0),"")</f>
        <v>27003</v>
      </c>
      <c r="AG433" t="str">
        <f>IFERROR((IFERROR(VLOOKUP(A433,'2020-2019'!$B$3:$LN$4660,'2020-2019'!$X$1,0),"")+IFERROR(VLOOKUP(A433,'2020-2019'!$B$3:$LN$4660,'2020-2019'!$AN$1,0),"")),"")</f>
        <v/>
      </c>
      <c r="AH433" t="str">
        <f>IFERROR((IFERROR(VLOOKUP(A433,'2022-2021'!$B$3:$LN$4660,24,0),"")+IFERROR(VLOOKUP(A433,'2022-2021'!$B$3:$LN$4660,40,0),"")),"")</f>
        <v/>
      </c>
      <c r="AI433" t="str">
        <f>IFERROR((IFERROR(VLOOKUP(A433,'2022-2021'!$B$3:$LN$4660,23,0),"")+IFERROR(VLOOKUP(A433,'2022-2021'!$B$3:$LN$4660,39,0),"")),"")</f>
        <v/>
      </c>
      <c r="AJ433">
        <f>IFERROR((IFERROR(VLOOKUP(A433,'2024-2023'!$B$3:$LN$4660,24,0),"")+IFERROR(VLOOKUP(A433,'2024-2023'!$B$3:$LN$4660,40,0),"")),"")</f>
        <v>8800</v>
      </c>
      <c r="AK433">
        <f>IFERROR((IFERROR(VLOOKUP(A433,'2024-2023'!$B$3:$LN$4660,23,0),"")+IFERROR(VLOOKUP(A433,'2024-2023'!$B$3:$LN$4660,39,0),"")),"")</f>
        <v>372466</v>
      </c>
      <c r="AL433" t="str">
        <f>IFERROR(VLOOKUP(A433,'2020-2019'!$B$3:$LN$466,'2020-2019'!$AM$1,0),"")</f>
        <v/>
      </c>
      <c r="AM433" t="str">
        <f>IFERROR(VLOOKUP(A433,'2022-2021'!$B$3:$LN$4660,38,0),"")</f>
        <v/>
      </c>
      <c r="AN433" t="str">
        <f>IFERROR(VLOOKUP(A433,'2022-2021'!$B$3:$LN$4660,37,0),"")</f>
        <v/>
      </c>
      <c r="AO433">
        <f>IFERROR(VLOOKUP(A433,'2024-2023'!$B$3:$LN$4660,38,0),"")</f>
        <v>145</v>
      </c>
      <c r="AP433">
        <f>IFERROR(VLOOKUP(A433,'2024-2023'!$B$3:$LN$4660,37,0),"")</f>
        <v>111008</v>
      </c>
      <c r="AQ433" t="str">
        <f>IFERROR((IFERROR(VLOOKUP(A433,'2020-2019'!$B$3:$LN$466,'2020-2019'!$BL$1,0),"")+IFERROR(VLOOKUP(A433,'2020-2019'!$B$3:$LN$466,'2020-2019'!$BV$1,0),"")),"")</f>
        <v/>
      </c>
      <c r="AR433" s="5" t="str">
        <f t="shared" si="44"/>
        <v/>
      </c>
      <c r="AS433" t="str">
        <f>IFERROR(VLOOKUP(A433,риски!$G$2:$H$642,2,0),"")</f>
        <v>низкий</v>
      </c>
      <c r="AT433" t="str">
        <f>IFERROR(VLOOKUP(A433,Реест!A505:$P$30000,15,0),"")</f>
        <v>fineqva.ru</v>
      </c>
      <c r="AU433" t="str">
        <f>IFERROR(VLOOKUP(A433,old!$A$3:$AU$2001,47,0),"")</f>
        <v>image468</v>
      </c>
      <c r="AV433" s="3">
        <f t="shared" si="45"/>
        <v>42.32568181818182</v>
      </c>
      <c r="AW433" t="str">
        <f t="shared" si="46"/>
        <v xml:space="preserve"> ООО «ПКО «Финэква» зарегистрировано по адресу: Ульяновская обл., г.о. город Ульяновск, г. Ульяновск, ул. Карла Маркса, Д. 13А, К. 1, ПОМЕЩ./ЭТАЖ 47/3, 432071. Генеральным директором является Злебкин Алексей Викторович. Рост финансовых активов компании за 5 лет: 4232,57%. ФССП присвоил низкий уровень риска для данного ПКО.</v>
      </c>
      <c r="AX433" t="s">
        <v>22963</v>
      </c>
      <c r="AY433">
        <f>VLOOKUP(A433,'2024-2023'!$B$2:$NY$583,'2024-2023'!$BH$1,0)</f>
        <v>37889</v>
      </c>
      <c r="AZ433">
        <f>VLOOKUP(A433,'2024-2023'!$B$2:$NY$583,71,0)</f>
        <v>17486</v>
      </c>
      <c r="BA433">
        <f>VLOOKUP(A433,'2024-2023'!$B$2:$NY$583,79,0)</f>
        <v>530428</v>
      </c>
      <c r="BB433">
        <f t="shared" si="47"/>
        <v>14.461030906067725</v>
      </c>
      <c r="BC433" s="6" t="str">
        <f t="shared" si="48"/>
        <v>-</v>
      </c>
      <c r="BD433" s="6">
        <f t="shared" si="49"/>
        <v>0.57381159820650673</v>
      </c>
      <c r="BE433" t="str">
        <f t="shared" si="50"/>
        <v>Малая фирма</v>
      </c>
    </row>
    <row r="434" spans="1:57">
      <c r="A434" s="10">
        <v>4800007806</v>
      </c>
      <c r="B434">
        <v>454</v>
      </c>
      <c r="C434" t="s">
        <v>3435</v>
      </c>
      <c r="D434">
        <v>4800007806</v>
      </c>
      <c r="E434" t="s">
        <v>14902</v>
      </c>
      <c r="F434" t="s">
        <v>14481</v>
      </c>
      <c r="G434" s="7">
        <v>45112</v>
      </c>
      <c r="H434">
        <v>3</v>
      </c>
      <c r="I434" t="s">
        <v>73</v>
      </c>
      <c r="J434" t="s">
        <v>5356</v>
      </c>
      <c r="K434" t="s">
        <v>5356</v>
      </c>
      <c r="L434" t="s">
        <v>9136</v>
      </c>
      <c r="M434">
        <f>VLOOKUP(D434,УК!$A$1:$B$599,2,0)/1000</f>
        <v>10000</v>
      </c>
      <c r="R434" s="10" t="str">
        <f>IFERROR(IFERROR(VLOOKUP(A434,'2020-2019'!$B$3:$LN$466,108,0),"")+IFERROR(VLOOKUP(A434,'2020-2019'!$B$3:$LN$1000,91,0),""),"")</f>
        <v/>
      </c>
      <c r="S434" s="10" t="str">
        <f>IFERROR(IFERROR(VLOOKUP(A434,'2022-2021'!$B$3:$LN$1000,108,0),"")+IFERROR(VLOOKUP(A434,'2022-2021'!$B$3:$LN$1000,92,0),""),"")</f>
        <v/>
      </c>
      <c r="T434" s="10" t="str">
        <f>IFERROR(IFERROR(VLOOKUP(A434,'2022-2021'!$B$3:$LN$1000,107,0),"")+IFERROR(VLOOKUP(A434,'2022-2021'!$B$3:$LN$1000,91,0),""),"")</f>
        <v/>
      </c>
      <c r="U434" s="10">
        <f>IFERROR(IFERROR(VLOOKUP(A434,'2024-2023'!$B$3:$LN$1000,108,0),"")+IFERROR(VLOOKUP(A434,'2024-2023'!$B$3:$LN$1000,92,0),""),"")</f>
        <v>515</v>
      </c>
      <c r="V434" s="10">
        <f>IFERROR(IFERROR(VLOOKUP(A434,'2024-2023'!$B$3:$LN$1000,107,0),"")+IFERROR(VLOOKUP(A434,'2024-2023'!$B$3:$LN$1000,91,0),""),"")</f>
        <v>8564</v>
      </c>
      <c r="W434" t="str">
        <f>IFERROR(IFERROR(VLOOKUP(A434,'2020-2019'!$B$3:$LN$4660,93,0),"")+IFERROR(VLOOKUP(A434,'2020-2019'!$B$3:$LN$4660,109,0),""),"")</f>
        <v/>
      </c>
      <c r="X434" t="str">
        <f>IFERROR(IFERROR(VLOOKUP(A434,'2022-2021'!$B$3:$LN$4660,94,0),"")+IFERROR(VLOOKUP(A434,'2022-2021'!$B$3:$LN$4660,110,0),""),"")</f>
        <v/>
      </c>
      <c r="Y434" t="str">
        <f>IFERROR(IFERROR(VLOOKUP(A434,'2022-2021'!$B$3:$LN$4660,109,0),"")+IFERROR(VLOOKUP(A434,'2022-2021'!$B$3:$LN$4660,93,0),""),"")</f>
        <v/>
      </c>
      <c r="Z434">
        <f>IFERROR((IFERROR(VLOOKUP(A434,'2024-2023'!$B$3:$LN$4660,110,0),"")+IFERROR(VLOOKUP(A434,'2024-2023'!$B$3:$LN$4660,94,0),"")),"")</f>
        <v>134</v>
      </c>
      <c r="AA434">
        <f>IFERROR((IFERROR(VLOOKUP(A434,'2024-2023'!$B$3:$LN$4660,93,0),"")+IFERROR(VLOOKUP(A434,'2024-2023'!$B$3:$LN$4660,109,0),"")),"")</f>
        <v>8161</v>
      </c>
      <c r="AB434" t="str">
        <f>IFERROR((IFERROR(VLOOKUP(A434,'2020-2019'!$B$3:$LN$466,'2020-2019'!$CV$1,0),"")),"")</f>
        <v/>
      </c>
      <c r="AC434" t="str">
        <f>IFERROR((IFERROR(VLOOKUP(A434,'2022-2021'!$B$3:$LN$4660,100,0),"")),"")</f>
        <v/>
      </c>
      <c r="AD434" t="str">
        <f>IFERROR((IFERROR(VLOOKUP(A434,'2022-2021'!$B$3:$LN$4660,99,0),"")),"")</f>
        <v/>
      </c>
      <c r="AE434">
        <f>IFERROR((IFERROR(VLOOKUP(A434,'2024-2023'!$B$3:$LN$4660,100,0),"")),"")</f>
        <v>321</v>
      </c>
      <c r="AF434">
        <f>IFERROR(VLOOKUP(A434,'2024-2023'!$B$3:$LN$4660,99,0),"")</f>
        <v>489</v>
      </c>
      <c r="AG434" t="str">
        <f>IFERROR((IFERROR(VLOOKUP(A434,'2020-2019'!$B$3:$LN$4660,'2020-2019'!$X$1,0),"")+IFERROR(VLOOKUP(A434,'2020-2019'!$B$3:$LN$4660,'2020-2019'!$AN$1,0),"")),"")</f>
        <v/>
      </c>
      <c r="AH434" t="str">
        <f>IFERROR((IFERROR(VLOOKUP(A434,'2022-2021'!$B$3:$LN$4660,24,0),"")+IFERROR(VLOOKUP(A434,'2022-2021'!$B$3:$LN$4660,40,0),"")),"")</f>
        <v/>
      </c>
      <c r="AI434" t="str">
        <f>IFERROR((IFERROR(VLOOKUP(A434,'2022-2021'!$B$3:$LN$4660,23,0),"")+IFERROR(VLOOKUP(A434,'2022-2021'!$B$3:$LN$4660,39,0),"")),"")</f>
        <v/>
      </c>
      <c r="AJ434">
        <f>IFERROR((IFERROR(VLOOKUP(A434,'2024-2023'!$B$3:$LN$4660,24,0),"")+IFERROR(VLOOKUP(A434,'2024-2023'!$B$3:$LN$4660,40,0),"")),"")</f>
        <v>0</v>
      </c>
      <c r="AK434">
        <f>IFERROR((IFERROR(VLOOKUP(A434,'2024-2023'!$B$3:$LN$4660,23,0),"")+IFERROR(VLOOKUP(A434,'2024-2023'!$B$3:$LN$4660,39,0),"")),"")</f>
        <v>0</v>
      </c>
      <c r="AL434" t="str">
        <f>IFERROR(VLOOKUP(A434,'2020-2019'!$B$3:$LN$466,'2020-2019'!$AM$1,0),"")</f>
        <v/>
      </c>
      <c r="AM434" t="str">
        <f>IFERROR(VLOOKUP(A434,'2022-2021'!$B$3:$LN$4660,38,0),"")</f>
        <v/>
      </c>
      <c r="AN434" t="str">
        <f>IFERROR(VLOOKUP(A434,'2022-2021'!$B$3:$LN$4660,37,0),"")</f>
        <v/>
      </c>
      <c r="AO434">
        <f>IFERROR(VLOOKUP(A434,'2024-2023'!$B$3:$LN$4660,38,0),"")</f>
        <v>10064</v>
      </c>
      <c r="AP434">
        <f>IFERROR(VLOOKUP(A434,'2024-2023'!$B$3:$LN$4660,37,0),"")</f>
        <v>10132</v>
      </c>
      <c r="AQ434" t="str">
        <f>IFERROR((IFERROR(VLOOKUP(A434,'2020-2019'!$B$3:$LN$466,'2020-2019'!$BL$1,0),"")+IFERROR(VLOOKUP(A434,'2020-2019'!$B$3:$LN$466,'2020-2019'!$BV$1,0),"")),"")</f>
        <v/>
      </c>
      <c r="AR434" s="5">
        <f t="shared" si="44"/>
        <v>16.629000000000001</v>
      </c>
      <c r="AS434" t="str">
        <f>IFERROR(VLOOKUP(A434,риски!$G$2:$H$642,2,0),"")</f>
        <v>низкий</v>
      </c>
      <c r="AT434" t="str">
        <f>IFERROR(VLOOKUP(A434,Реест!A506:$P$30000,15,0),"")</f>
        <v>collector-rus.ru</v>
      </c>
      <c r="AU434" t="str">
        <f>IFERROR(VLOOKUP(A434,old!$A$3:$AU$2001,47,0),"")</f>
        <v>image469</v>
      </c>
      <c r="AV434" s="3" t="str">
        <f t="shared" si="45"/>
        <v/>
      </c>
      <c r="AW434" t="str">
        <f t="shared" si="46"/>
        <v xml:space="preserve"> ООО «Профессиональная коллекторская организация «НСИ» зарегистрировано по адресу: 398050, Липецкая обл, г Липецк, пл Им. Г.В. Плеханова, 1б, 5. Генеральным директором является Борисов Павел Юрьевич. Рост доходов компании за 5 лет: 1662,9%. ФССП присвоил низкий уровень риска для данного ПКО.</v>
      </c>
      <c r="AX434" t="s">
        <v>22974</v>
      </c>
      <c r="AY434">
        <f>VLOOKUP(A434,'2024-2023'!$B$2:$NY$583,'2024-2023'!$BH$1,0)</f>
        <v>10805</v>
      </c>
      <c r="AZ434">
        <f>VLOOKUP(A434,'2024-2023'!$B$2:$NY$583,71,0)</f>
        <v>0</v>
      </c>
      <c r="BA434">
        <f>VLOOKUP(A434,'2024-2023'!$B$2:$NY$583,79,0)</f>
        <v>0</v>
      </c>
      <c r="BB434">
        <f t="shared" si="47"/>
        <v>0</v>
      </c>
      <c r="BC434" s="6">
        <f t="shared" si="48"/>
        <v>3.3258000000000001</v>
      </c>
      <c r="BD434" s="6">
        <f t="shared" si="49"/>
        <v>5.7099486221391875E-2</v>
      </c>
      <c r="BE434" t="str">
        <f t="shared" si="50"/>
        <v>Малая фирма</v>
      </c>
    </row>
    <row r="435" spans="1:57">
      <c r="A435" s="10">
        <v>572032070</v>
      </c>
      <c r="B435">
        <v>527</v>
      </c>
      <c r="C435" t="s">
        <v>3442</v>
      </c>
      <c r="D435">
        <v>572032070</v>
      </c>
      <c r="E435" t="s">
        <v>14903</v>
      </c>
      <c r="F435" t="s">
        <v>14482</v>
      </c>
      <c r="G435" s="7">
        <v>44896</v>
      </c>
      <c r="H435">
        <v>3</v>
      </c>
      <c r="I435" t="s">
        <v>73</v>
      </c>
      <c r="J435" t="s">
        <v>5356</v>
      </c>
      <c r="K435" t="s">
        <v>5356</v>
      </c>
      <c r="L435" t="s">
        <v>4213</v>
      </c>
      <c r="M435">
        <f>VLOOKUP(D435,УК!$A$1:$B$599,2,0)/1000</f>
        <v>10</v>
      </c>
      <c r="R435" s="10" t="str">
        <f>IFERROR(IFERROR(VLOOKUP(A435,'2020-2019'!$B$3:$LN$466,108,0),"")+IFERROR(VLOOKUP(A435,'2020-2019'!$B$3:$LN$1000,91,0),""),"")</f>
        <v/>
      </c>
      <c r="S435" s="10" t="str">
        <f>IFERROR(IFERROR(VLOOKUP(A435,'2022-2021'!$B$3:$LN$1000,108,0),"")+IFERROR(VLOOKUP(A435,'2022-2021'!$B$3:$LN$1000,92,0),""),"")</f>
        <v/>
      </c>
      <c r="T435" s="10" t="str">
        <f>IFERROR(IFERROR(VLOOKUP(A435,'2022-2021'!$B$3:$LN$1000,107,0),"")+IFERROR(VLOOKUP(A435,'2022-2021'!$B$3:$LN$1000,91,0),""),"")</f>
        <v/>
      </c>
      <c r="U435" s="10">
        <f>IFERROR(IFERROR(VLOOKUP(A435,'2024-2023'!$B$3:$LN$1000,108,0),"")+IFERROR(VLOOKUP(A435,'2024-2023'!$B$3:$LN$1000,92,0),""),"")</f>
        <v>16543</v>
      </c>
      <c r="V435" s="10">
        <f>IFERROR(IFERROR(VLOOKUP(A435,'2024-2023'!$B$3:$LN$1000,107,0),"")+IFERROR(VLOOKUP(A435,'2024-2023'!$B$3:$LN$1000,91,0),""),"")</f>
        <v>157217</v>
      </c>
      <c r="W435" t="str">
        <f>IFERROR(IFERROR(VLOOKUP(A435,'2020-2019'!$B$3:$LN$4660,93,0),"")+IFERROR(VLOOKUP(A435,'2020-2019'!$B$3:$LN$4660,109,0),""),"")</f>
        <v/>
      </c>
      <c r="X435" t="str">
        <f>IFERROR(IFERROR(VLOOKUP(A435,'2022-2021'!$B$3:$LN$4660,94,0),"")+IFERROR(VLOOKUP(A435,'2022-2021'!$B$3:$LN$4660,110,0),""),"")</f>
        <v/>
      </c>
      <c r="Y435" t="str">
        <f>IFERROR(IFERROR(VLOOKUP(A435,'2022-2021'!$B$3:$LN$4660,109,0),"")+IFERROR(VLOOKUP(A435,'2022-2021'!$B$3:$LN$4660,93,0),""),"")</f>
        <v/>
      </c>
      <c r="Z435">
        <f>IFERROR((IFERROR(VLOOKUP(A435,'2024-2023'!$B$3:$LN$4660,110,0),"")+IFERROR(VLOOKUP(A435,'2024-2023'!$B$3:$LN$4660,94,0),"")),"")</f>
        <v>4309</v>
      </c>
      <c r="AA435">
        <f>IFERROR((IFERROR(VLOOKUP(A435,'2024-2023'!$B$3:$LN$4660,93,0),"")+IFERROR(VLOOKUP(A435,'2024-2023'!$B$3:$LN$4660,109,0),"")),"")</f>
        <v>109005</v>
      </c>
      <c r="AB435" t="str">
        <f>IFERROR((IFERROR(VLOOKUP(A435,'2020-2019'!$B$3:$LN$466,'2020-2019'!$CV$1,0),"")),"")</f>
        <v/>
      </c>
      <c r="AC435" t="str">
        <f>IFERROR((IFERROR(VLOOKUP(A435,'2022-2021'!$B$3:$LN$4660,100,0),"")),"")</f>
        <v/>
      </c>
      <c r="AD435" t="str">
        <f>IFERROR((IFERROR(VLOOKUP(A435,'2022-2021'!$B$3:$LN$4660,99,0),"")),"")</f>
        <v/>
      </c>
      <c r="AE435">
        <f>IFERROR((IFERROR(VLOOKUP(A435,'2024-2023'!$B$3:$LN$4660,100,0),"")),"")</f>
        <v>12134</v>
      </c>
      <c r="AF435">
        <f>IFERROR(VLOOKUP(A435,'2024-2023'!$B$3:$LN$4660,99,0),"")</f>
        <v>46624</v>
      </c>
      <c r="AG435" t="str">
        <f>IFERROR((IFERROR(VLOOKUP(A435,'2020-2019'!$B$3:$LN$4660,'2020-2019'!$X$1,0),"")+IFERROR(VLOOKUP(A435,'2020-2019'!$B$3:$LN$4660,'2020-2019'!$AN$1,0),"")),"")</f>
        <v/>
      </c>
      <c r="AH435" t="str">
        <f>IFERROR((IFERROR(VLOOKUP(A435,'2022-2021'!$B$3:$LN$4660,24,0),"")+IFERROR(VLOOKUP(A435,'2022-2021'!$B$3:$LN$4660,40,0),"")),"")</f>
        <v/>
      </c>
      <c r="AI435" t="str">
        <f>IFERROR((IFERROR(VLOOKUP(A435,'2022-2021'!$B$3:$LN$4660,23,0),"")+IFERROR(VLOOKUP(A435,'2022-2021'!$B$3:$LN$4660,39,0),"")),"")</f>
        <v/>
      </c>
      <c r="AJ435">
        <f>IFERROR((IFERROR(VLOOKUP(A435,'2024-2023'!$B$3:$LN$4660,24,0),"")+IFERROR(VLOOKUP(A435,'2024-2023'!$B$3:$LN$4660,40,0),"")),"")</f>
        <v>181</v>
      </c>
      <c r="AK435">
        <f>IFERROR((IFERROR(VLOOKUP(A435,'2024-2023'!$B$3:$LN$4660,23,0),"")+IFERROR(VLOOKUP(A435,'2024-2023'!$B$3:$LN$4660,39,0),"")),"")</f>
        <v>181</v>
      </c>
      <c r="AL435" t="str">
        <f>IFERROR(VLOOKUP(A435,'2020-2019'!$B$3:$LN$466,'2020-2019'!$AM$1,0),"")</f>
        <v/>
      </c>
      <c r="AM435" t="str">
        <f>IFERROR(VLOOKUP(A435,'2022-2021'!$B$3:$LN$4660,38,0),"")</f>
        <v/>
      </c>
      <c r="AN435" t="str">
        <f>IFERROR(VLOOKUP(A435,'2022-2021'!$B$3:$LN$4660,37,0),"")</f>
        <v/>
      </c>
      <c r="AO435">
        <f>IFERROR(VLOOKUP(A435,'2024-2023'!$B$3:$LN$4660,38,0),"")</f>
        <v>34906</v>
      </c>
      <c r="AP435">
        <f>IFERROR(VLOOKUP(A435,'2024-2023'!$B$3:$LN$4660,37,0),"")</f>
        <v>59434</v>
      </c>
      <c r="AQ435" t="str">
        <f>IFERROR((IFERROR(VLOOKUP(A435,'2020-2019'!$B$3:$LN$466,'2020-2019'!$BL$1,0),"")+IFERROR(VLOOKUP(A435,'2020-2019'!$B$3:$LN$466,'2020-2019'!$BV$1,0),"")),"")</f>
        <v/>
      </c>
      <c r="AR435" s="5">
        <f t="shared" si="44"/>
        <v>9.5039999999999996</v>
      </c>
      <c r="AS435" t="str">
        <f>IFERROR(VLOOKUP(A435,риски!$G$2:$H$642,2,0),"")</f>
        <v>низкий</v>
      </c>
      <c r="AT435" t="str">
        <f>IFERROR(VLOOKUP(A435,Реест!A507:$P$30000,15,0),"")</f>
        <v>aiwaka.ru</v>
      </c>
      <c r="AU435" t="str">
        <f>IFERROR(VLOOKUP(A435,old!$A$3:$AU$2001,47,0),"")</f>
        <v>image1001</v>
      </c>
      <c r="AV435" s="3">
        <f t="shared" si="45"/>
        <v>1</v>
      </c>
      <c r="AW435" t="str">
        <f t="shared" si="46"/>
        <v xml:space="preserve"> ООО ПКО «Айва» зарегистрировано по адресу: 367000, Республика Дагестан, г.о. город Махачкала, вн.р-н Советский район, г Махачкала, ул Дзержинского, д. 17, к. Б, офис 804. Генеральным директором является Борисов Павел Юрьевич. Рост доходов компании за 5 лет: 950,4%. Рост финансовых активов компании за 5 лет: 100%. ФССП присвоил низкий уровень риска для данного ПКО.</v>
      </c>
      <c r="AX435" t="s">
        <v>22970</v>
      </c>
      <c r="AY435">
        <f>VLOOKUP(A435,'2024-2023'!$B$2:$NY$583,'2024-2023'!$BH$1,0)</f>
        <v>58767</v>
      </c>
      <c r="AZ435">
        <f>VLOOKUP(A435,'2024-2023'!$B$2:$NY$583,71,0)</f>
        <v>0</v>
      </c>
      <c r="BA435">
        <f>VLOOKUP(A435,'2024-2023'!$B$2:$NY$583,79,0)</f>
        <v>0</v>
      </c>
      <c r="BB435">
        <f t="shared" si="47"/>
        <v>0</v>
      </c>
      <c r="BC435" s="6">
        <f t="shared" si="48"/>
        <v>1.9007999999999998</v>
      </c>
      <c r="BD435" s="6">
        <f t="shared" si="49"/>
        <v>0.2965582602390327</v>
      </c>
      <c r="BE435" t="str">
        <f t="shared" si="50"/>
        <v>Малая фирма</v>
      </c>
    </row>
    <row r="436" spans="1:57">
      <c r="A436" s="10">
        <v>7743344357</v>
      </c>
      <c r="B436">
        <v>230</v>
      </c>
      <c r="C436" t="s">
        <v>14596</v>
      </c>
      <c r="D436">
        <v>7743344357</v>
      </c>
      <c r="E436" t="s">
        <v>14904</v>
      </c>
      <c r="F436" t="s">
        <v>14597</v>
      </c>
      <c r="G436" s="7">
        <v>44041</v>
      </c>
      <c r="H436">
        <v>6</v>
      </c>
      <c r="I436" t="s">
        <v>73</v>
      </c>
      <c r="J436" t="s">
        <v>4949</v>
      </c>
      <c r="K436" t="s">
        <v>4948</v>
      </c>
      <c r="L436" t="s">
        <v>9139</v>
      </c>
      <c r="M436">
        <f>VLOOKUP(D436,УК!$A$1:$B$599,2,0)/1000</f>
        <v>28.475999999999999</v>
      </c>
      <c r="R436" s="10">
        <f>IFERROR(IFERROR(VLOOKUP(A436,'2020-2019'!$B$3:$LN$466,108,0),"")+IFERROR(VLOOKUP(A436,'2020-2019'!$B$3:$LN$1000,91,0),""),"")</f>
        <v>45954</v>
      </c>
      <c r="S436" s="10">
        <f>IFERROR(IFERROR(VLOOKUP(A436,'2022-2021'!$B$3:$LN$1000,108,0),"")+IFERROR(VLOOKUP(A436,'2022-2021'!$B$3:$LN$1000,92,0),""),"")</f>
        <v>66646</v>
      </c>
      <c r="T436" s="10">
        <f>IFERROR(IFERROR(VLOOKUP(A436,'2022-2021'!$B$3:$LN$1000,107,0),"")+IFERROR(VLOOKUP(A436,'2022-2021'!$B$3:$LN$1000,91,0),""),"")</f>
        <v>56402</v>
      </c>
      <c r="U436" s="10">
        <f>IFERROR(IFERROR(VLOOKUP(A436,'2024-2023'!$B$3:$LN$1000,108,0),"")+IFERROR(VLOOKUP(A436,'2024-2023'!$B$3:$LN$1000,92,0),""),"")</f>
        <v>58472</v>
      </c>
      <c r="V436" s="10">
        <f>IFERROR(IFERROR(VLOOKUP(A436,'2024-2023'!$B$3:$LN$1000,107,0),"")+IFERROR(VLOOKUP(A436,'2024-2023'!$B$3:$LN$1000,91,0),""),"")</f>
        <v>176424</v>
      </c>
      <c r="W436">
        <f>IFERROR(IFERROR(VLOOKUP(A436,'2020-2019'!$B$3:$LN$4660,93,0),"")+IFERROR(VLOOKUP(A436,'2020-2019'!$B$3:$LN$4660,109,0),""),"")</f>
        <v>189</v>
      </c>
      <c r="X436">
        <f>IFERROR(IFERROR(VLOOKUP(A436,'2022-2021'!$B$3:$LN$4660,94,0),"")+IFERROR(VLOOKUP(A436,'2022-2021'!$B$3:$LN$4660,110,0),""),"")</f>
        <v>58144</v>
      </c>
      <c r="Y436">
        <f>IFERROR(IFERROR(VLOOKUP(A436,'2022-2021'!$B$3:$LN$4660,109,0),"")+IFERROR(VLOOKUP(A436,'2022-2021'!$B$3:$LN$4660,93,0),""),"")</f>
        <v>49286</v>
      </c>
      <c r="Z436">
        <f>IFERROR((IFERROR(VLOOKUP(A436,'2024-2023'!$B$3:$LN$4660,110,0),"")+IFERROR(VLOOKUP(A436,'2024-2023'!$B$3:$LN$4660,94,0),"")),"")</f>
        <v>49885</v>
      </c>
      <c r="AA436">
        <f>IFERROR((IFERROR(VLOOKUP(A436,'2024-2023'!$B$3:$LN$4660,93,0),"")+IFERROR(VLOOKUP(A436,'2024-2023'!$B$3:$LN$4660,109,0),"")),"")</f>
        <v>94242</v>
      </c>
      <c r="AB436">
        <f>IFERROR((IFERROR(VLOOKUP(A436,'2020-2019'!$B$3:$LN$466,'2020-2019'!$CV$1,0),"")),"")</f>
        <v>9138</v>
      </c>
      <c r="AC436">
        <f>IFERROR((IFERROR(VLOOKUP(A436,'2022-2021'!$B$3:$LN$4660,100,0),"")),"")</f>
        <v>10229</v>
      </c>
      <c r="AD436">
        <f>IFERROR((IFERROR(VLOOKUP(A436,'2022-2021'!$B$3:$LN$4660,99,0),"")),"")</f>
        <v>26425</v>
      </c>
      <c r="AE436">
        <f>IFERROR((IFERROR(VLOOKUP(A436,'2024-2023'!$B$3:$LN$4660,100,0),"")),"")</f>
        <v>19740</v>
      </c>
      <c r="AF436">
        <f>IFERROR(VLOOKUP(A436,'2024-2023'!$B$3:$LN$4660,99,0),"")</f>
        <v>100190</v>
      </c>
      <c r="AG436">
        <f>IFERROR((IFERROR(VLOOKUP(A436,'2020-2019'!$B$3:$LN$4660,'2020-2019'!$X$1,0),"")+IFERROR(VLOOKUP(A436,'2020-2019'!$B$3:$LN$4660,'2020-2019'!$AN$1,0),"")),"")</f>
        <v>0</v>
      </c>
      <c r="AH436">
        <f>IFERROR((IFERROR(VLOOKUP(A436,'2022-2021'!$B$3:$LN$4660,24,0),"")+IFERROR(VLOOKUP(A436,'2022-2021'!$B$3:$LN$4660,40,0),"")),"")</f>
        <v>295000</v>
      </c>
      <c r="AI436">
        <f>IFERROR((IFERROR(VLOOKUP(A436,'2022-2021'!$B$3:$LN$4660,23,0),"")+IFERROR(VLOOKUP(A436,'2022-2021'!$B$3:$LN$4660,39,0),"")),"")</f>
        <v>350000</v>
      </c>
      <c r="AJ436">
        <f>IFERROR((IFERROR(VLOOKUP(A436,'2024-2023'!$B$3:$LN$4660,24,0),"")+IFERROR(VLOOKUP(A436,'2024-2023'!$B$3:$LN$4660,40,0),"")),"")</f>
        <v>273100</v>
      </c>
      <c r="AK436">
        <f>IFERROR((IFERROR(VLOOKUP(A436,'2024-2023'!$B$3:$LN$4660,23,0),"")+IFERROR(VLOOKUP(A436,'2024-2023'!$B$3:$LN$4660,39,0),"")),"")</f>
        <v>360000</v>
      </c>
      <c r="AL436">
        <f>IFERROR(VLOOKUP(A436,'2020-2019'!$B$3:$LN$466,'2020-2019'!$AM$1,0),"")</f>
        <v>0</v>
      </c>
      <c r="AM436">
        <f>IFERROR(VLOOKUP(A436,'2022-2021'!$B$3:$LN$4660,38,0),"")</f>
        <v>12921</v>
      </c>
      <c r="AN436">
        <f>IFERROR(VLOOKUP(A436,'2022-2021'!$B$3:$LN$4660,37,0),"")</f>
        <v>11636</v>
      </c>
      <c r="AO436">
        <f>IFERROR(VLOOKUP(A436,'2024-2023'!$B$3:$LN$4660,38,0),"")</f>
        <v>6938</v>
      </c>
      <c r="AP436">
        <f>IFERROR(VLOOKUP(A436,'2024-2023'!$B$3:$LN$4660,37,0),"")</f>
        <v>18740</v>
      </c>
      <c r="AQ436">
        <f>IFERROR((IFERROR(VLOOKUP(A436,'2020-2019'!$B$3:$LN$466,'2020-2019'!$BL$1,0),"")+IFERROR(VLOOKUP(A436,'2020-2019'!$B$3:$LN$466,'2020-2019'!$BV$1,0),"")),"")</f>
        <v>0</v>
      </c>
      <c r="AR436" s="5">
        <f t="shared" si="44"/>
        <v>3.839</v>
      </c>
      <c r="AS436" t="str">
        <f>IFERROR(VLOOKUP(A436,риски!$G$2:$H$642,2,0),"")</f>
        <v>низкий</v>
      </c>
      <c r="AT436" t="str">
        <f>IFERROR(VLOOKUP(A436,Реест!A508:$P$30000,15,0),"")</f>
        <v xml:space="preserve">rbcollect.ru </v>
      </c>
      <c r="AU436" t="str">
        <f>IFERROR(VLOOKUP(A436,old!$A$3:$AU$2001,47,0),"")</f>
        <v>image470</v>
      </c>
      <c r="AV436" s="3">
        <f t="shared" si="45"/>
        <v>1.2203389830508475</v>
      </c>
      <c r="AW436" t="str">
        <f t="shared" si="46"/>
        <v xml:space="preserve"> ООО ПКО «РБ Коллект» зарегистрировано по адресу: 125445, Москва г, ул Смольная, д 22, помещ 1/1. Генеральным директором является Атаян Сергей Робертович. Рост доходов компании за 5 лет: 383,9%. Рост финансовых активов компании за 5 лет: 122,03%. ФССП присвоил низкий уровень риска для данного ПКО.</v>
      </c>
      <c r="AX436" t="s">
        <v>22914</v>
      </c>
      <c r="AY436">
        <f>VLOOKUP(A436,'2024-2023'!$B$2:$NY$583,'2024-2023'!$BH$1,0)</f>
        <v>384274</v>
      </c>
      <c r="AZ436">
        <f>VLOOKUP(A436,'2024-2023'!$B$2:$NY$583,71,0)</f>
        <v>0</v>
      </c>
      <c r="BA436">
        <f>VLOOKUP(A436,'2024-2023'!$B$2:$NY$583,79,0)</f>
        <v>18830</v>
      </c>
      <c r="BB436">
        <f t="shared" si="47"/>
        <v>4.9001493725831048E-2</v>
      </c>
      <c r="BC436" s="6">
        <f t="shared" si="48"/>
        <v>0.76780000000000004</v>
      </c>
      <c r="BD436" s="6">
        <f t="shared" si="49"/>
        <v>0.56789325715322181</v>
      </c>
      <c r="BE436" t="str">
        <f t="shared" si="50"/>
        <v>Малая фирма</v>
      </c>
    </row>
    <row r="437" spans="1:57">
      <c r="A437" s="10">
        <v>1800001206</v>
      </c>
      <c r="B437">
        <v>528</v>
      </c>
      <c r="C437" t="s">
        <v>3452</v>
      </c>
      <c r="D437">
        <v>1800001206</v>
      </c>
      <c r="E437" t="s">
        <v>14905</v>
      </c>
      <c r="F437" t="s">
        <v>14483</v>
      </c>
      <c r="G437" s="7">
        <v>45098</v>
      </c>
      <c r="H437">
        <v>3</v>
      </c>
      <c r="I437" t="s">
        <v>73</v>
      </c>
      <c r="J437" t="s">
        <v>5245</v>
      </c>
      <c r="K437" t="s">
        <v>5244</v>
      </c>
      <c r="L437" t="s">
        <v>3456</v>
      </c>
      <c r="M437">
        <f>VLOOKUP(D437,УК!$A$1:$B$599,2,0)/1000</f>
        <v>10</v>
      </c>
      <c r="R437" s="10" t="str">
        <f>IFERROR(IFERROR(VLOOKUP(A437,'2020-2019'!$B$3:$LN$466,108,0),"")+IFERROR(VLOOKUP(A437,'2020-2019'!$B$3:$LN$1000,91,0),""),"")</f>
        <v/>
      </c>
      <c r="S437" s="10" t="str">
        <f>IFERROR(IFERROR(VLOOKUP(A437,'2022-2021'!$B$3:$LN$1000,108,0),"")+IFERROR(VLOOKUP(A437,'2022-2021'!$B$3:$LN$1000,92,0),""),"")</f>
        <v/>
      </c>
      <c r="T437" s="10" t="str">
        <f>IFERROR(IFERROR(VLOOKUP(A437,'2022-2021'!$B$3:$LN$1000,107,0),"")+IFERROR(VLOOKUP(A437,'2022-2021'!$B$3:$LN$1000,91,0),""),"")</f>
        <v/>
      </c>
      <c r="U437" s="10">
        <f>IFERROR(IFERROR(VLOOKUP(A437,'2024-2023'!$B$3:$LN$1000,108,0),"")+IFERROR(VLOOKUP(A437,'2024-2023'!$B$3:$LN$1000,92,0),""),"")</f>
        <v>0</v>
      </c>
      <c r="V437" s="10">
        <f>IFERROR(IFERROR(VLOOKUP(A437,'2024-2023'!$B$3:$LN$1000,107,0),"")+IFERROR(VLOOKUP(A437,'2024-2023'!$B$3:$LN$1000,91,0),""),"")</f>
        <v>22465</v>
      </c>
      <c r="W437" t="str">
        <f>IFERROR(IFERROR(VLOOKUP(A437,'2020-2019'!$B$3:$LN$4660,93,0),"")+IFERROR(VLOOKUP(A437,'2020-2019'!$B$3:$LN$4660,109,0),""),"")</f>
        <v/>
      </c>
      <c r="X437" t="str">
        <f>IFERROR(IFERROR(VLOOKUP(A437,'2022-2021'!$B$3:$LN$4660,94,0),"")+IFERROR(VLOOKUP(A437,'2022-2021'!$B$3:$LN$4660,110,0),""),"")</f>
        <v/>
      </c>
      <c r="Y437" t="str">
        <f>IFERROR(IFERROR(VLOOKUP(A437,'2022-2021'!$B$3:$LN$4660,109,0),"")+IFERROR(VLOOKUP(A437,'2022-2021'!$B$3:$LN$4660,93,0),""),"")</f>
        <v/>
      </c>
      <c r="Z437">
        <f>IFERROR((IFERROR(VLOOKUP(A437,'2024-2023'!$B$3:$LN$4660,110,0),"")+IFERROR(VLOOKUP(A437,'2024-2023'!$B$3:$LN$4660,94,0),"")),"")</f>
        <v>374</v>
      </c>
      <c r="AA437">
        <f>IFERROR((IFERROR(VLOOKUP(A437,'2024-2023'!$B$3:$LN$4660,93,0),"")+IFERROR(VLOOKUP(A437,'2024-2023'!$B$3:$LN$4660,109,0),"")),"")</f>
        <v>20472</v>
      </c>
      <c r="AB437" t="str">
        <f>IFERROR((IFERROR(VLOOKUP(A437,'2020-2019'!$B$3:$LN$466,'2020-2019'!$CV$1,0),"")),"")</f>
        <v/>
      </c>
      <c r="AC437" t="str">
        <f>IFERROR((IFERROR(VLOOKUP(A437,'2022-2021'!$B$3:$LN$4660,100,0),"")),"")</f>
        <v/>
      </c>
      <c r="AD437" t="str">
        <f>IFERROR((IFERROR(VLOOKUP(A437,'2022-2021'!$B$3:$LN$4660,99,0),"")),"")</f>
        <v/>
      </c>
      <c r="AE437">
        <f>IFERROR((IFERROR(VLOOKUP(A437,'2024-2023'!$B$3:$LN$4660,100,0),"")),"")</f>
        <v>-374</v>
      </c>
      <c r="AF437">
        <f>IFERROR(VLOOKUP(A437,'2024-2023'!$B$3:$LN$4660,99,0),"")</f>
        <v>956</v>
      </c>
      <c r="AG437" t="str">
        <f>IFERROR((IFERROR(VLOOKUP(A437,'2020-2019'!$B$3:$LN$4660,'2020-2019'!$X$1,0),"")+IFERROR(VLOOKUP(A437,'2020-2019'!$B$3:$LN$4660,'2020-2019'!$AN$1,0),"")),"")</f>
        <v/>
      </c>
      <c r="AH437" t="str">
        <f>IFERROR((IFERROR(VLOOKUP(A437,'2022-2021'!$B$3:$LN$4660,24,0),"")+IFERROR(VLOOKUP(A437,'2022-2021'!$B$3:$LN$4660,40,0),"")),"")</f>
        <v/>
      </c>
      <c r="AI437" t="str">
        <f>IFERROR((IFERROR(VLOOKUP(A437,'2022-2021'!$B$3:$LN$4660,23,0),"")+IFERROR(VLOOKUP(A437,'2022-2021'!$B$3:$LN$4660,39,0),"")),"")</f>
        <v/>
      </c>
      <c r="AJ437">
        <f>IFERROR((IFERROR(VLOOKUP(A437,'2024-2023'!$B$3:$LN$4660,24,0),"")+IFERROR(VLOOKUP(A437,'2024-2023'!$B$3:$LN$4660,40,0),"")),"")</f>
        <v>0</v>
      </c>
      <c r="AK437">
        <f>IFERROR((IFERROR(VLOOKUP(A437,'2024-2023'!$B$3:$LN$4660,23,0),"")+IFERROR(VLOOKUP(A437,'2024-2023'!$B$3:$LN$4660,39,0),"")),"")</f>
        <v>0</v>
      </c>
      <c r="AL437" t="str">
        <f>IFERROR(VLOOKUP(A437,'2020-2019'!$B$3:$LN$466,'2020-2019'!$AM$1,0),"")</f>
        <v/>
      </c>
      <c r="AM437" t="str">
        <f>IFERROR(VLOOKUP(A437,'2022-2021'!$B$3:$LN$4660,38,0),"")</f>
        <v/>
      </c>
      <c r="AN437" t="str">
        <f>IFERROR(VLOOKUP(A437,'2022-2021'!$B$3:$LN$4660,37,0),"")</f>
        <v/>
      </c>
      <c r="AO437">
        <f>IFERROR(VLOOKUP(A437,'2024-2023'!$B$3:$LN$4660,38,0),"")</f>
        <v>31063</v>
      </c>
      <c r="AP437">
        <f>IFERROR(VLOOKUP(A437,'2024-2023'!$B$3:$LN$4660,37,0),"")</f>
        <v>64734</v>
      </c>
      <c r="AQ437" t="str">
        <f>IFERROR((IFERROR(VLOOKUP(A437,'2020-2019'!$B$3:$LN$466,'2020-2019'!$BL$1,0),"")+IFERROR(VLOOKUP(A437,'2020-2019'!$B$3:$LN$466,'2020-2019'!$BV$1,0),"")),"")</f>
        <v/>
      </c>
      <c r="AR437" s="5" t="str">
        <f t="shared" si="44"/>
        <v/>
      </c>
      <c r="AS437" t="str">
        <f>IFERROR(VLOOKUP(A437,риски!$G$2:$H$642,2,0),"")</f>
        <v>низкий</v>
      </c>
      <c r="AT437" t="str">
        <f>IFERROR(VLOOKUP(A437,Реест!A509:$P$30000,15,0),"")</f>
        <v>zaimvot.ru</v>
      </c>
      <c r="AU437" t="str">
        <f>IFERROR(VLOOKUP(A437,old!$A$3:$AU$2001,47,0),"")</f>
        <v>image471</v>
      </c>
      <c r="AV437" s="3" t="str">
        <f t="shared" si="45"/>
        <v/>
      </c>
      <c r="AW437" t="str">
        <f t="shared" si="46"/>
        <v xml:space="preserve"> ООО ПКО «ЗАЙМ ЭКСПРЕСС» зарегистрировано по адресу: Удмуртская Респ., г.о. город Воткинск, г. Воткинск, ул. Кирова, Д. 70, ПОМЕЩ. 18, 427440. Генеральным директором является Соколов Павел Валерьевич. ФССП присвоил низкий уровень риска для данного ПКО.</v>
      </c>
      <c r="AX437" t="s">
        <v>22944</v>
      </c>
      <c r="AY437">
        <f>VLOOKUP(A437,'2024-2023'!$B$2:$NY$583,'2024-2023'!$BH$1,0)</f>
        <v>10972</v>
      </c>
      <c r="AZ437">
        <f>VLOOKUP(A437,'2024-2023'!$B$2:$NY$583,71,0)</f>
        <v>0</v>
      </c>
      <c r="BA437">
        <f>VLOOKUP(A437,'2024-2023'!$B$2:$NY$583,79,0)</f>
        <v>0</v>
      </c>
      <c r="BB437">
        <f t="shared" si="47"/>
        <v>0</v>
      </c>
      <c r="BC437" s="6" t="str">
        <f t="shared" si="48"/>
        <v>-</v>
      </c>
      <c r="BD437" s="6">
        <f t="shared" si="49"/>
        <v>4.2555085688849324E-2</v>
      </c>
      <c r="BE437" t="str">
        <f t="shared" si="50"/>
        <v>Малая фирма</v>
      </c>
    </row>
    <row r="438" spans="1:57">
      <c r="A438" s="10">
        <v>5903158566</v>
      </c>
      <c r="B438">
        <v>560</v>
      </c>
      <c r="C438" t="s">
        <v>14484</v>
      </c>
      <c r="D438">
        <v>5903158566</v>
      </c>
      <c r="E438" t="s">
        <v>14906</v>
      </c>
      <c r="F438" t="s">
        <v>14485</v>
      </c>
      <c r="G438" s="7">
        <v>45232</v>
      </c>
      <c r="H438">
        <v>2</v>
      </c>
      <c r="I438" t="s">
        <v>73</v>
      </c>
      <c r="J438" t="s">
        <v>5220</v>
      </c>
      <c r="K438" t="s">
        <v>5220</v>
      </c>
      <c r="L438" t="s">
        <v>9144</v>
      </c>
      <c r="M438">
        <f>VLOOKUP(D438,УК!$A$1:$B$599,2,0)/1000</f>
        <v>10</v>
      </c>
      <c r="R438" s="10" t="str">
        <f>IFERROR(IFERROR(VLOOKUP(A438,'2020-2019'!$B$3:$LN$466,108,0),"")+IFERROR(VLOOKUP(A438,'2020-2019'!$B$3:$LN$1000,91,0),""),"")</f>
        <v/>
      </c>
      <c r="S438" s="10" t="str">
        <f>IFERROR(IFERROR(VLOOKUP(A438,'2022-2021'!$B$3:$LN$1000,108,0),"")+IFERROR(VLOOKUP(A438,'2022-2021'!$B$3:$LN$1000,92,0),""),"")</f>
        <v/>
      </c>
      <c r="T438" s="10" t="str">
        <f>IFERROR(IFERROR(VLOOKUP(A438,'2022-2021'!$B$3:$LN$1000,107,0),"")+IFERROR(VLOOKUP(A438,'2022-2021'!$B$3:$LN$1000,91,0),""),"")</f>
        <v/>
      </c>
      <c r="U438" s="10">
        <f>IFERROR(IFERROR(VLOOKUP(A438,'2024-2023'!$B$3:$LN$1000,108,0),"")+IFERROR(VLOOKUP(A438,'2024-2023'!$B$3:$LN$1000,92,0),""),"")</f>
        <v>0</v>
      </c>
      <c r="V438" s="10">
        <f>IFERROR(IFERROR(VLOOKUP(A438,'2024-2023'!$B$3:$LN$1000,107,0),"")+IFERROR(VLOOKUP(A438,'2024-2023'!$B$3:$LN$1000,91,0),""),"")</f>
        <v>13776</v>
      </c>
      <c r="W438" t="str">
        <f>IFERROR(IFERROR(VLOOKUP(A438,'2020-2019'!$B$3:$LN$4660,93,0),"")+IFERROR(VLOOKUP(A438,'2020-2019'!$B$3:$LN$4660,109,0),""),"")</f>
        <v/>
      </c>
      <c r="X438" t="str">
        <f>IFERROR(IFERROR(VLOOKUP(A438,'2022-2021'!$B$3:$LN$4660,94,0),"")+IFERROR(VLOOKUP(A438,'2022-2021'!$B$3:$LN$4660,110,0),""),"")</f>
        <v/>
      </c>
      <c r="Y438" t="str">
        <f>IFERROR(IFERROR(VLOOKUP(A438,'2022-2021'!$B$3:$LN$4660,109,0),"")+IFERROR(VLOOKUP(A438,'2022-2021'!$B$3:$LN$4660,93,0),""),"")</f>
        <v/>
      </c>
      <c r="Z438">
        <f>IFERROR((IFERROR(VLOOKUP(A438,'2024-2023'!$B$3:$LN$4660,110,0),"")+IFERROR(VLOOKUP(A438,'2024-2023'!$B$3:$LN$4660,94,0),"")),"")</f>
        <v>0</v>
      </c>
      <c r="AA438">
        <f>IFERROR((IFERROR(VLOOKUP(A438,'2024-2023'!$B$3:$LN$4660,93,0),"")+IFERROR(VLOOKUP(A438,'2024-2023'!$B$3:$LN$4660,109,0),"")),"")</f>
        <v>3138</v>
      </c>
      <c r="AB438" t="str">
        <f>IFERROR((IFERROR(VLOOKUP(A438,'2020-2019'!$B$3:$LN$466,'2020-2019'!$CV$1,0),"")),"")</f>
        <v/>
      </c>
      <c r="AC438" t="str">
        <f>IFERROR((IFERROR(VLOOKUP(A438,'2022-2021'!$B$3:$LN$4660,100,0),"")),"")</f>
        <v/>
      </c>
      <c r="AD438" t="str">
        <f>IFERROR((IFERROR(VLOOKUP(A438,'2022-2021'!$B$3:$LN$4660,99,0),"")),"")</f>
        <v/>
      </c>
      <c r="AE438">
        <f>IFERROR((IFERROR(VLOOKUP(A438,'2024-2023'!$B$3:$LN$4660,100,0),"")),"")</f>
        <v>0</v>
      </c>
      <c r="AF438">
        <f>IFERROR(VLOOKUP(A438,'2024-2023'!$B$3:$LN$4660,99,0),"")</f>
        <v>10420</v>
      </c>
      <c r="AG438" t="str">
        <f>IFERROR((IFERROR(VLOOKUP(A438,'2020-2019'!$B$3:$LN$4660,'2020-2019'!$X$1,0),"")+IFERROR(VLOOKUP(A438,'2020-2019'!$B$3:$LN$4660,'2020-2019'!$AN$1,0),"")),"")</f>
        <v/>
      </c>
      <c r="AH438" t="str">
        <f>IFERROR((IFERROR(VLOOKUP(A438,'2022-2021'!$B$3:$LN$4660,24,0),"")+IFERROR(VLOOKUP(A438,'2022-2021'!$B$3:$LN$4660,40,0),"")),"")</f>
        <v/>
      </c>
      <c r="AI438" t="str">
        <f>IFERROR((IFERROR(VLOOKUP(A438,'2022-2021'!$B$3:$LN$4660,23,0),"")+IFERROR(VLOOKUP(A438,'2022-2021'!$B$3:$LN$4660,39,0),"")),"")</f>
        <v/>
      </c>
      <c r="AJ438">
        <f>IFERROR((IFERROR(VLOOKUP(A438,'2024-2023'!$B$3:$LN$4660,24,0),"")+IFERROR(VLOOKUP(A438,'2024-2023'!$B$3:$LN$4660,40,0),"")),"")</f>
        <v>0</v>
      </c>
      <c r="AK438">
        <f>IFERROR((IFERROR(VLOOKUP(A438,'2024-2023'!$B$3:$LN$4660,23,0),"")+IFERROR(VLOOKUP(A438,'2024-2023'!$B$3:$LN$4660,39,0),"")),"")</f>
        <v>0</v>
      </c>
      <c r="AL438" t="str">
        <f>IFERROR(VLOOKUP(A438,'2020-2019'!$B$3:$LN$466,'2020-2019'!$AM$1,0),"")</f>
        <v/>
      </c>
      <c r="AM438" t="str">
        <f>IFERROR(VLOOKUP(A438,'2022-2021'!$B$3:$LN$4660,38,0),"")</f>
        <v/>
      </c>
      <c r="AN438" t="str">
        <f>IFERROR(VLOOKUP(A438,'2022-2021'!$B$3:$LN$4660,37,0),"")</f>
        <v/>
      </c>
      <c r="AO438">
        <f>IFERROR(VLOOKUP(A438,'2024-2023'!$B$3:$LN$4660,38,0),"")</f>
        <v>0</v>
      </c>
      <c r="AP438">
        <f>IFERROR(VLOOKUP(A438,'2024-2023'!$B$3:$LN$4660,37,0),"")</f>
        <v>14357</v>
      </c>
      <c r="AQ438" t="str">
        <f>IFERROR((IFERROR(VLOOKUP(A438,'2020-2019'!$B$3:$LN$466,'2020-2019'!$BL$1,0),"")+IFERROR(VLOOKUP(A438,'2020-2019'!$B$3:$LN$466,'2020-2019'!$BV$1,0),"")),"")</f>
        <v/>
      </c>
      <c r="AR438" s="5" t="str">
        <f t="shared" si="44"/>
        <v/>
      </c>
      <c r="AS438" t="str">
        <f>IFERROR(VLOOKUP(A438,риски!$G$2:$H$642,2,0),"")</f>
        <v>низкий</v>
      </c>
      <c r="AT438" t="str">
        <f>IFERROR(VLOOKUP(A438,Реест!A510:$P$30000,15,0),"")</f>
        <v>albero-perm.ru</v>
      </c>
      <c r="AU438" t="str">
        <f>IFERROR(VLOOKUP(A438,old!$A$3:$AU$2001,47,0),"")</f>
        <v/>
      </c>
      <c r="AV438" s="3" t="str">
        <f t="shared" si="45"/>
        <v/>
      </c>
      <c r="AW438" t="str">
        <f t="shared" si="46"/>
        <v xml:space="preserve"> ООО ПКО «Альберо» зарегистрировано по адресу: 614094, Пермский край, г.о. Пермский, г Пермь, ул Горняков, д. 6, кв. 16. Генеральным директором является Бревнов Виталий Владимирович. ФССП присвоил низкий уровень риска для данного ПКО.</v>
      </c>
      <c r="AX438" t="s">
        <v>22919</v>
      </c>
      <c r="AY438">
        <f>VLOOKUP(A438,'2024-2023'!$B$2:$NY$583,'2024-2023'!$BH$1,0)</f>
        <v>10430</v>
      </c>
      <c r="AZ438">
        <f>VLOOKUP(A438,'2024-2023'!$B$2:$NY$583,71,0)</f>
        <v>0</v>
      </c>
      <c r="BA438">
        <f>VLOOKUP(A438,'2024-2023'!$B$2:$NY$583,79,0)</f>
        <v>0</v>
      </c>
      <c r="BB438">
        <f t="shared" si="47"/>
        <v>0</v>
      </c>
      <c r="BC438" s="6" t="str">
        <f t="shared" si="48"/>
        <v>-</v>
      </c>
      <c r="BD438" s="6">
        <f t="shared" si="49"/>
        <v>0.75638792102206731</v>
      </c>
      <c r="BE438" t="str">
        <f t="shared" si="50"/>
        <v>Малая фирма</v>
      </c>
    </row>
    <row r="439" spans="1:57">
      <c r="A439" s="10">
        <v>800010907</v>
      </c>
      <c r="B439">
        <v>313</v>
      </c>
      <c r="C439" t="s">
        <v>3459</v>
      </c>
      <c r="D439">
        <v>800010907</v>
      </c>
      <c r="E439" t="s">
        <v>14907</v>
      </c>
      <c r="F439" t="s">
        <v>14486</v>
      </c>
      <c r="G439" s="7">
        <v>45180</v>
      </c>
      <c r="H439">
        <v>2</v>
      </c>
      <c r="I439" t="s">
        <v>73</v>
      </c>
      <c r="J439" t="s">
        <v>5220</v>
      </c>
      <c r="K439" t="s">
        <v>5220</v>
      </c>
      <c r="L439" t="s">
        <v>4057</v>
      </c>
      <c r="M439">
        <f>VLOOKUP(D439,УК!$A$1:$B$599,2,0)/1000</f>
        <v>10</v>
      </c>
      <c r="R439" s="10" t="str">
        <f>IFERROR(IFERROR(VLOOKUP(A439,'2020-2019'!$B$3:$LN$466,108,0),"")+IFERROR(VLOOKUP(A439,'2020-2019'!$B$3:$LN$1000,91,0),""),"")</f>
        <v/>
      </c>
      <c r="S439" s="10" t="str">
        <f>IFERROR(IFERROR(VLOOKUP(A439,'2022-2021'!$B$3:$LN$1000,108,0),"")+IFERROR(VLOOKUP(A439,'2022-2021'!$B$3:$LN$1000,92,0),""),"")</f>
        <v/>
      </c>
      <c r="T439" s="10" t="str">
        <f>IFERROR(IFERROR(VLOOKUP(A439,'2022-2021'!$B$3:$LN$1000,107,0),"")+IFERROR(VLOOKUP(A439,'2022-2021'!$B$3:$LN$1000,91,0),""),"")</f>
        <v/>
      </c>
      <c r="U439" s="10">
        <f>IFERROR(IFERROR(VLOOKUP(A439,'2024-2023'!$B$3:$LN$1000,108,0),"")+IFERROR(VLOOKUP(A439,'2024-2023'!$B$3:$LN$1000,92,0),""),"")</f>
        <v>12146</v>
      </c>
      <c r="V439" s="10">
        <f>IFERROR(IFERROR(VLOOKUP(A439,'2024-2023'!$B$3:$LN$1000,107,0),"")+IFERROR(VLOOKUP(A439,'2024-2023'!$B$3:$LN$1000,91,0),""),"")</f>
        <v>0</v>
      </c>
      <c r="W439" t="str">
        <f>IFERROR(IFERROR(VLOOKUP(A439,'2020-2019'!$B$3:$LN$4660,93,0),"")+IFERROR(VLOOKUP(A439,'2020-2019'!$B$3:$LN$4660,109,0),""),"")</f>
        <v/>
      </c>
      <c r="X439" t="str">
        <f>IFERROR(IFERROR(VLOOKUP(A439,'2022-2021'!$B$3:$LN$4660,94,0),"")+IFERROR(VLOOKUP(A439,'2022-2021'!$B$3:$LN$4660,110,0),""),"")</f>
        <v/>
      </c>
      <c r="Y439" t="str">
        <f>IFERROR(IFERROR(VLOOKUP(A439,'2022-2021'!$B$3:$LN$4660,109,0),"")+IFERROR(VLOOKUP(A439,'2022-2021'!$B$3:$LN$4660,93,0),""),"")</f>
        <v/>
      </c>
      <c r="Z439">
        <f>IFERROR((IFERROR(VLOOKUP(A439,'2024-2023'!$B$3:$LN$4660,110,0),"")+IFERROR(VLOOKUP(A439,'2024-2023'!$B$3:$LN$4660,94,0),"")),"")</f>
        <v>281</v>
      </c>
      <c r="AA439">
        <f>IFERROR((IFERROR(VLOOKUP(A439,'2024-2023'!$B$3:$LN$4660,93,0),"")+IFERROR(VLOOKUP(A439,'2024-2023'!$B$3:$LN$4660,109,0),"")),"")</f>
        <v>39</v>
      </c>
      <c r="AB439" t="str">
        <f>IFERROR((IFERROR(VLOOKUP(A439,'2020-2019'!$B$3:$LN$466,'2020-2019'!$CV$1,0),"")),"")</f>
        <v/>
      </c>
      <c r="AC439" t="str">
        <f>IFERROR((IFERROR(VLOOKUP(A439,'2022-2021'!$B$3:$LN$4660,100,0),"")),"")</f>
        <v/>
      </c>
      <c r="AD439" t="str">
        <f>IFERROR((IFERROR(VLOOKUP(A439,'2022-2021'!$B$3:$LN$4660,99,0),"")),"")</f>
        <v/>
      </c>
      <c r="AE439">
        <f>IFERROR((IFERROR(VLOOKUP(A439,'2024-2023'!$B$3:$LN$4660,100,0),"")),"")</f>
        <v>11865</v>
      </c>
      <c r="AF439">
        <f>IFERROR(VLOOKUP(A439,'2024-2023'!$B$3:$LN$4660,99,0),"")</f>
        <v>-39</v>
      </c>
      <c r="AG439" t="str">
        <f>IFERROR((IFERROR(VLOOKUP(A439,'2020-2019'!$B$3:$LN$4660,'2020-2019'!$X$1,0),"")+IFERROR(VLOOKUP(A439,'2020-2019'!$B$3:$LN$4660,'2020-2019'!$AN$1,0),"")),"")</f>
        <v/>
      </c>
      <c r="AH439" t="str">
        <f>IFERROR((IFERROR(VLOOKUP(A439,'2022-2021'!$B$3:$LN$4660,24,0),"")+IFERROR(VLOOKUP(A439,'2022-2021'!$B$3:$LN$4660,40,0),"")),"")</f>
        <v/>
      </c>
      <c r="AI439" t="str">
        <f>IFERROR((IFERROR(VLOOKUP(A439,'2022-2021'!$B$3:$LN$4660,23,0),"")+IFERROR(VLOOKUP(A439,'2022-2021'!$B$3:$LN$4660,39,0),"")),"")</f>
        <v/>
      </c>
      <c r="AJ439">
        <f>IFERROR((IFERROR(VLOOKUP(A439,'2024-2023'!$B$3:$LN$4660,24,0),"")+IFERROR(VLOOKUP(A439,'2024-2023'!$B$3:$LN$4660,40,0),"")),"")</f>
        <v>0</v>
      </c>
      <c r="AK439">
        <f>IFERROR((IFERROR(VLOOKUP(A439,'2024-2023'!$B$3:$LN$4660,23,0),"")+IFERROR(VLOOKUP(A439,'2024-2023'!$B$3:$LN$4660,39,0),"")),"")</f>
        <v>0</v>
      </c>
      <c r="AL439" t="str">
        <f>IFERROR(VLOOKUP(A439,'2020-2019'!$B$3:$LN$466,'2020-2019'!$AM$1,0),"")</f>
        <v/>
      </c>
      <c r="AM439" t="str">
        <f>IFERROR(VLOOKUP(A439,'2022-2021'!$B$3:$LN$4660,38,0),"")</f>
        <v/>
      </c>
      <c r="AN439" t="str">
        <f>IFERROR(VLOOKUP(A439,'2022-2021'!$B$3:$LN$4660,37,0),"")</f>
        <v/>
      </c>
      <c r="AO439">
        <f>IFERROR(VLOOKUP(A439,'2024-2023'!$B$3:$LN$4660,38,0),"")</f>
        <v>12146</v>
      </c>
      <c r="AP439">
        <f>IFERROR(VLOOKUP(A439,'2024-2023'!$B$3:$LN$4660,37,0),"")</f>
        <v>12212</v>
      </c>
      <c r="AQ439" t="str">
        <f>IFERROR((IFERROR(VLOOKUP(A439,'2020-2019'!$B$3:$LN$466,'2020-2019'!$BL$1,0),"")+IFERROR(VLOOKUP(A439,'2020-2019'!$B$3:$LN$466,'2020-2019'!$BV$1,0),"")),"")</f>
        <v/>
      </c>
      <c r="AR439" s="5">
        <f t="shared" si="44"/>
        <v>0</v>
      </c>
      <c r="AS439" t="str">
        <f>IFERROR(VLOOKUP(A439,риски!$G$2:$H$642,2,0),"")</f>
        <v>низкий</v>
      </c>
      <c r="AT439" t="str">
        <f>IFERROR(VLOOKUP(A439,Реест!A511:$P$30000,15,0),"")</f>
        <v>PKOHARD.RU</v>
      </c>
      <c r="AU439" t="str">
        <f>IFERROR(VLOOKUP(A439,old!$A$3:$AU$2001,47,0),"")</f>
        <v>image1001</v>
      </c>
      <c r="AV439" s="3" t="str">
        <f t="shared" si="45"/>
        <v/>
      </c>
      <c r="AW439" t="str">
        <f t="shared" si="46"/>
        <v xml:space="preserve"> ООО «ПКО «ХАРД» зарегистрировано по адресу: 358007, Республика Калмыкия, г.о. Город Элиста, г Элиста, мкр 1, дом 35А, помещение 23. Генеральным директором является Бревнов Виталий Владимирович. ФССП присвоил низкий уровень риска для данного ПКО.</v>
      </c>
      <c r="AX439" t="s">
        <v>22975</v>
      </c>
      <c r="AY439">
        <f>VLOOKUP(A439,'2024-2023'!$B$2:$NY$583,'2024-2023'!$BH$1,0)</f>
        <v>11836</v>
      </c>
      <c r="AZ439">
        <f>VLOOKUP(A439,'2024-2023'!$B$2:$NY$583,71,0)</f>
        <v>0</v>
      </c>
      <c r="BA439">
        <f>VLOOKUP(A439,'2024-2023'!$B$2:$NY$583,79,0)</f>
        <v>0</v>
      </c>
      <c r="BB439">
        <f t="shared" si="47"/>
        <v>0</v>
      </c>
      <c r="BC439" s="6">
        <f t="shared" si="48"/>
        <v>0</v>
      </c>
      <c r="BD439" s="6" t="str">
        <f t="shared" si="49"/>
        <v>-</v>
      </c>
      <c r="BE439" t="str">
        <f t="shared" si="50"/>
        <v>Малая фирма</v>
      </c>
    </row>
    <row r="440" spans="1:57">
      <c r="A440" s="10">
        <v>800010872</v>
      </c>
      <c r="B440">
        <v>314</v>
      </c>
      <c r="C440" t="s">
        <v>3463</v>
      </c>
      <c r="D440">
        <v>800010872</v>
      </c>
      <c r="E440" t="s">
        <v>14908</v>
      </c>
      <c r="F440" t="s">
        <v>14487</v>
      </c>
      <c r="G440" s="7">
        <v>45176</v>
      </c>
      <c r="H440">
        <v>3</v>
      </c>
      <c r="I440" t="s">
        <v>73</v>
      </c>
      <c r="J440" t="s">
        <v>5220</v>
      </c>
      <c r="K440" t="s">
        <v>5220</v>
      </c>
      <c r="L440" t="s">
        <v>9146</v>
      </c>
      <c r="M440">
        <f>VLOOKUP(D440,УК!$A$1:$B$599,2,0)/1000</f>
        <v>10</v>
      </c>
      <c r="R440" s="10" t="str">
        <f>IFERROR(IFERROR(VLOOKUP(A440,'2020-2019'!$B$3:$LN$466,108,0),"")+IFERROR(VLOOKUP(A440,'2020-2019'!$B$3:$LN$1000,91,0),""),"")</f>
        <v/>
      </c>
      <c r="S440" s="10" t="str">
        <f>IFERROR(IFERROR(VLOOKUP(A440,'2022-2021'!$B$3:$LN$1000,108,0),"")+IFERROR(VLOOKUP(A440,'2022-2021'!$B$3:$LN$1000,92,0),""),"")</f>
        <v/>
      </c>
      <c r="T440" s="10" t="str">
        <f>IFERROR(IFERROR(VLOOKUP(A440,'2022-2021'!$B$3:$LN$1000,107,0),"")+IFERROR(VLOOKUP(A440,'2022-2021'!$B$3:$LN$1000,91,0),""),"")</f>
        <v/>
      </c>
      <c r="U440" s="10">
        <f>IFERROR(IFERROR(VLOOKUP(A440,'2024-2023'!$B$3:$LN$1000,108,0),"")+IFERROR(VLOOKUP(A440,'2024-2023'!$B$3:$LN$1000,92,0),""),"")</f>
        <v>12140</v>
      </c>
      <c r="V440" s="10">
        <f>IFERROR(IFERROR(VLOOKUP(A440,'2024-2023'!$B$3:$LN$1000,107,0),"")+IFERROR(VLOOKUP(A440,'2024-2023'!$B$3:$LN$1000,91,0),""),"")</f>
        <v>11900</v>
      </c>
      <c r="W440" t="str">
        <f>IFERROR(IFERROR(VLOOKUP(A440,'2020-2019'!$B$3:$LN$4660,93,0),"")+IFERROR(VLOOKUP(A440,'2020-2019'!$B$3:$LN$4660,109,0),""),"")</f>
        <v/>
      </c>
      <c r="X440" t="str">
        <f>IFERROR(IFERROR(VLOOKUP(A440,'2022-2021'!$B$3:$LN$4660,94,0),"")+IFERROR(VLOOKUP(A440,'2022-2021'!$B$3:$LN$4660,110,0),""),"")</f>
        <v/>
      </c>
      <c r="Y440" t="str">
        <f>IFERROR(IFERROR(VLOOKUP(A440,'2022-2021'!$B$3:$LN$4660,109,0),"")+IFERROR(VLOOKUP(A440,'2022-2021'!$B$3:$LN$4660,93,0),""),"")</f>
        <v/>
      </c>
      <c r="Z440">
        <f>IFERROR((IFERROR(VLOOKUP(A440,'2024-2023'!$B$3:$LN$4660,110,0),"")+IFERROR(VLOOKUP(A440,'2024-2023'!$B$3:$LN$4660,94,0),"")),"")</f>
        <v>281</v>
      </c>
      <c r="AA440">
        <f>IFERROR((IFERROR(VLOOKUP(A440,'2024-2023'!$B$3:$LN$4660,93,0),"")+IFERROR(VLOOKUP(A440,'2024-2023'!$B$3:$LN$4660,109,0),"")),"")</f>
        <v>13534</v>
      </c>
      <c r="AB440" t="str">
        <f>IFERROR((IFERROR(VLOOKUP(A440,'2020-2019'!$B$3:$LN$466,'2020-2019'!$CV$1,0),"")),"")</f>
        <v/>
      </c>
      <c r="AC440" t="str">
        <f>IFERROR((IFERROR(VLOOKUP(A440,'2022-2021'!$B$3:$LN$4660,100,0),"")),"")</f>
        <v/>
      </c>
      <c r="AD440" t="str">
        <f>IFERROR((IFERROR(VLOOKUP(A440,'2022-2021'!$B$3:$LN$4660,99,0),"")),"")</f>
        <v/>
      </c>
      <c r="AE440">
        <f>IFERROR((IFERROR(VLOOKUP(A440,'2024-2023'!$B$3:$LN$4660,100,0),"")),"")</f>
        <v>11859</v>
      </c>
      <c r="AF440">
        <f>IFERROR(VLOOKUP(A440,'2024-2023'!$B$3:$LN$4660,99,0),"")</f>
        <v>-1710</v>
      </c>
      <c r="AG440" t="str">
        <f>IFERROR((IFERROR(VLOOKUP(A440,'2020-2019'!$B$3:$LN$4660,'2020-2019'!$X$1,0),"")+IFERROR(VLOOKUP(A440,'2020-2019'!$B$3:$LN$4660,'2020-2019'!$AN$1,0),"")),"")</f>
        <v/>
      </c>
      <c r="AH440" t="str">
        <f>IFERROR((IFERROR(VLOOKUP(A440,'2022-2021'!$B$3:$LN$4660,24,0),"")+IFERROR(VLOOKUP(A440,'2022-2021'!$B$3:$LN$4660,40,0),"")),"")</f>
        <v/>
      </c>
      <c r="AI440" t="str">
        <f>IFERROR((IFERROR(VLOOKUP(A440,'2022-2021'!$B$3:$LN$4660,23,0),"")+IFERROR(VLOOKUP(A440,'2022-2021'!$B$3:$LN$4660,39,0),"")),"")</f>
        <v/>
      </c>
      <c r="AJ440">
        <f>IFERROR((IFERROR(VLOOKUP(A440,'2024-2023'!$B$3:$LN$4660,24,0),"")+IFERROR(VLOOKUP(A440,'2024-2023'!$B$3:$LN$4660,40,0),"")),"")</f>
        <v>0</v>
      </c>
      <c r="AK440">
        <f>IFERROR((IFERROR(VLOOKUP(A440,'2024-2023'!$B$3:$LN$4660,23,0),"")+IFERROR(VLOOKUP(A440,'2024-2023'!$B$3:$LN$4660,39,0),"")),"")</f>
        <v>0</v>
      </c>
      <c r="AL440" t="str">
        <f>IFERROR(VLOOKUP(A440,'2020-2019'!$B$3:$LN$466,'2020-2019'!$AM$1,0),"")</f>
        <v/>
      </c>
      <c r="AM440" t="str">
        <f>IFERROR(VLOOKUP(A440,'2022-2021'!$B$3:$LN$4660,38,0),"")</f>
        <v/>
      </c>
      <c r="AN440" t="str">
        <f>IFERROR(VLOOKUP(A440,'2022-2021'!$B$3:$LN$4660,37,0),"")</f>
        <v/>
      </c>
      <c r="AO440">
        <f>IFERROR(VLOOKUP(A440,'2024-2023'!$B$3:$LN$4660,38,0),"")</f>
        <v>12140</v>
      </c>
      <c r="AP440">
        <f>IFERROR(VLOOKUP(A440,'2024-2023'!$B$3:$LN$4660,37,0),"")</f>
        <v>14461</v>
      </c>
      <c r="AQ440" t="str">
        <f>IFERROR((IFERROR(VLOOKUP(A440,'2020-2019'!$B$3:$LN$466,'2020-2019'!$BL$1,0),"")+IFERROR(VLOOKUP(A440,'2020-2019'!$B$3:$LN$466,'2020-2019'!$BV$1,0),"")),"")</f>
        <v/>
      </c>
      <c r="AR440" s="5">
        <f t="shared" si="44"/>
        <v>0.98</v>
      </c>
      <c r="AS440" t="str">
        <f>IFERROR(VLOOKUP(A440,риски!$G$2:$H$642,2,0),"")</f>
        <v>низкий</v>
      </c>
      <c r="AT440" t="str">
        <f>IFERROR(VLOOKUP(A440,Реест!A512:$P$30000,15,0),"")</f>
        <v>PKOSOFT.RU</v>
      </c>
      <c r="AU440" t="str">
        <f>IFERROR(VLOOKUP(A440,old!$A$3:$AU$2001,47,0),"")</f>
        <v>image472</v>
      </c>
      <c r="AV440" s="3" t="str">
        <f t="shared" si="45"/>
        <v/>
      </c>
      <c r="AW440" t="str">
        <f t="shared" si="46"/>
        <v xml:space="preserve"> ООО «ПКО «СОФТ» зарегистрировано по адресу: 358007, Республика Калмыкия, г Элиста, мкр 1, д. 35А, помещ. 22. Генеральным директором является Бревнов Виталий Владимирович. Рост доходов компании за 5 лет: 98%. ФССП присвоил низкий уровень риска для данного ПКО.</v>
      </c>
      <c r="AX440" t="s">
        <v>22975</v>
      </c>
      <c r="AY440">
        <f>VLOOKUP(A440,'2024-2023'!$B$2:$NY$583,'2024-2023'!$BH$1,0)</f>
        <v>10159</v>
      </c>
      <c r="AZ440">
        <f>VLOOKUP(A440,'2024-2023'!$B$2:$NY$583,71,0)</f>
        <v>0</v>
      </c>
      <c r="BA440">
        <f>VLOOKUP(A440,'2024-2023'!$B$2:$NY$583,79,0)</f>
        <v>0</v>
      </c>
      <c r="BB440">
        <f t="shared" si="47"/>
        <v>0</v>
      </c>
      <c r="BC440" s="6">
        <f t="shared" si="48"/>
        <v>0.19600000000000001</v>
      </c>
      <c r="BD440" s="6">
        <f t="shared" si="49"/>
        <v>-0.14369747899159663</v>
      </c>
      <c r="BE440" t="str">
        <f t="shared" si="50"/>
        <v>Малая фирма</v>
      </c>
    </row>
    <row r="441" spans="1:57">
      <c r="A441" s="10">
        <v>1838016040</v>
      </c>
      <c r="B441">
        <v>452</v>
      </c>
      <c r="C441" t="s">
        <v>3468</v>
      </c>
      <c r="D441">
        <v>1838016040</v>
      </c>
      <c r="E441" t="s">
        <v>14909</v>
      </c>
      <c r="F441" t="s">
        <v>14488</v>
      </c>
      <c r="G441" s="7">
        <v>41940</v>
      </c>
      <c r="H441">
        <v>11</v>
      </c>
      <c r="I441" t="s">
        <v>73</v>
      </c>
      <c r="J441" t="s">
        <v>5015</v>
      </c>
      <c r="K441" t="s">
        <v>5015</v>
      </c>
      <c r="L441" t="s">
        <v>3472</v>
      </c>
      <c r="M441">
        <f>VLOOKUP(D441,УК!$A$1:$B$599,2,0)/1000</f>
        <v>10000</v>
      </c>
      <c r="R441" s="10">
        <f>IFERROR(IFERROR(VLOOKUP(A441,'2020-2019'!$B$3:$LN$466,108,0),"")+IFERROR(VLOOKUP(A441,'2020-2019'!$B$3:$LN$1000,91,0),""),"")</f>
        <v>0</v>
      </c>
      <c r="S441" s="10">
        <f>IFERROR(IFERROR(VLOOKUP(A441,'2022-2021'!$B$3:$LN$1000,108,0),"")+IFERROR(VLOOKUP(A441,'2022-2021'!$B$3:$LN$1000,92,0),""),"")</f>
        <v>0</v>
      </c>
      <c r="T441" s="10">
        <f>IFERROR(IFERROR(VLOOKUP(A441,'2022-2021'!$B$3:$LN$1000,107,0),"")+IFERROR(VLOOKUP(A441,'2022-2021'!$B$3:$LN$1000,91,0),""),"")</f>
        <v>0</v>
      </c>
      <c r="U441" s="10">
        <f>IFERROR(IFERROR(VLOOKUP(A441,'2024-2023'!$B$3:$LN$1000,108,0),"")+IFERROR(VLOOKUP(A441,'2024-2023'!$B$3:$LN$1000,92,0),""),"")</f>
        <v>0</v>
      </c>
      <c r="V441" s="10">
        <f>IFERROR(IFERROR(VLOOKUP(A441,'2024-2023'!$B$3:$LN$1000,107,0),"")+IFERROR(VLOOKUP(A441,'2024-2023'!$B$3:$LN$1000,91,0),""),"")</f>
        <v>105405</v>
      </c>
      <c r="W441">
        <f>IFERROR(IFERROR(VLOOKUP(A441,'2020-2019'!$B$3:$LN$4660,93,0),"")+IFERROR(VLOOKUP(A441,'2020-2019'!$B$3:$LN$4660,109,0),""),"")</f>
        <v>457</v>
      </c>
      <c r="X441">
        <f>IFERROR(IFERROR(VLOOKUP(A441,'2022-2021'!$B$3:$LN$4660,94,0),"")+IFERROR(VLOOKUP(A441,'2022-2021'!$B$3:$LN$4660,110,0),""),"")</f>
        <v>457</v>
      </c>
      <c r="Y441">
        <f>IFERROR(IFERROR(VLOOKUP(A441,'2022-2021'!$B$3:$LN$4660,109,0),"")+IFERROR(VLOOKUP(A441,'2022-2021'!$B$3:$LN$4660,93,0),""),"")</f>
        <v>0</v>
      </c>
      <c r="Z441">
        <f>IFERROR((IFERROR(VLOOKUP(A441,'2024-2023'!$B$3:$LN$4660,110,0),"")+IFERROR(VLOOKUP(A441,'2024-2023'!$B$3:$LN$4660,94,0),"")),"")</f>
        <v>218</v>
      </c>
      <c r="AA441">
        <f>IFERROR((IFERROR(VLOOKUP(A441,'2024-2023'!$B$3:$LN$4660,93,0),"")+IFERROR(VLOOKUP(A441,'2024-2023'!$B$3:$LN$4660,109,0),"")),"")</f>
        <v>18957</v>
      </c>
      <c r="AB441">
        <f>IFERROR((IFERROR(VLOOKUP(A441,'2020-2019'!$B$3:$LN$466,'2020-2019'!$CV$1,0),"")),"")</f>
        <v>-457</v>
      </c>
      <c r="AC441">
        <f>IFERROR((IFERROR(VLOOKUP(A441,'2022-2021'!$B$3:$LN$4660,100,0),"")),"")</f>
        <v>-457</v>
      </c>
      <c r="AD441">
        <f>IFERROR((IFERROR(VLOOKUP(A441,'2022-2021'!$B$3:$LN$4660,99,0),"")),"")</f>
        <v>0</v>
      </c>
      <c r="AE441">
        <f>IFERROR((IFERROR(VLOOKUP(A441,'2024-2023'!$B$3:$LN$4660,100,0),"")),"")</f>
        <v>-218</v>
      </c>
      <c r="AF441">
        <f>IFERROR(VLOOKUP(A441,'2024-2023'!$B$3:$LN$4660,99,0),"")</f>
        <v>86195</v>
      </c>
      <c r="AG441">
        <f>IFERROR((IFERROR(VLOOKUP(A441,'2020-2019'!$B$3:$LN$4660,'2020-2019'!$X$1,0),"")+IFERROR(VLOOKUP(A441,'2020-2019'!$B$3:$LN$4660,'2020-2019'!$AN$1,0),"")),"")</f>
        <v>0</v>
      </c>
      <c r="AH441">
        <f>IFERROR((IFERROR(VLOOKUP(A441,'2022-2021'!$B$3:$LN$4660,24,0),"")+IFERROR(VLOOKUP(A441,'2022-2021'!$B$3:$LN$4660,40,0),"")),"")</f>
        <v>0</v>
      </c>
      <c r="AI441">
        <f>IFERROR((IFERROR(VLOOKUP(A441,'2022-2021'!$B$3:$LN$4660,23,0),"")+IFERROR(VLOOKUP(A441,'2022-2021'!$B$3:$LN$4660,39,0),"")),"")</f>
        <v>0</v>
      </c>
      <c r="AJ441">
        <f>IFERROR((IFERROR(VLOOKUP(A441,'2024-2023'!$B$3:$LN$4660,24,0),"")+IFERROR(VLOOKUP(A441,'2024-2023'!$B$3:$LN$4660,40,0),"")),"")</f>
        <v>0</v>
      </c>
      <c r="AK441">
        <f>IFERROR((IFERROR(VLOOKUP(A441,'2024-2023'!$B$3:$LN$4660,23,0),"")+IFERROR(VLOOKUP(A441,'2024-2023'!$B$3:$LN$4660,39,0),"")),"")</f>
        <v>0</v>
      </c>
      <c r="AL441">
        <f>IFERROR(VLOOKUP(A441,'2020-2019'!$B$3:$LN$466,'2020-2019'!$AM$1,0),"")</f>
        <v>94</v>
      </c>
      <c r="AM441">
        <f>IFERROR(VLOOKUP(A441,'2022-2021'!$B$3:$LN$4660,38,0),"")</f>
        <v>0</v>
      </c>
      <c r="AN441">
        <f>IFERROR(VLOOKUP(A441,'2022-2021'!$B$3:$LN$4660,37,0),"")</f>
        <v>0</v>
      </c>
      <c r="AO441">
        <f>IFERROR(VLOOKUP(A441,'2024-2023'!$B$3:$LN$4660,38,0),"")</f>
        <v>45</v>
      </c>
      <c r="AP441">
        <f>IFERROR(VLOOKUP(A441,'2024-2023'!$B$3:$LN$4660,37,0),"")</f>
        <v>102932</v>
      </c>
      <c r="AQ441">
        <f>IFERROR((IFERROR(VLOOKUP(A441,'2020-2019'!$B$3:$LN$466,'2020-2019'!$BL$1,0),"")+IFERROR(VLOOKUP(A441,'2020-2019'!$B$3:$LN$466,'2020-2019'!$BV$1,0),"")),"")</f>
        <v>623</v>
      </c>
      <c r="AR441" s="5" t="str">
        <f t="shared" si="44"/>
        <v/>
      </c>
      <c r="AS441" t="str">
        <f>IFERROR(VLOOKUP(A441,риски!$G$2:$H$642,2,0),"")</f>
        <v>низкий</v>
      </c>
      <c r="AT441" t="str">
        <f>IFERROR(VLOOKUP(A441,Реест!A513:$P$30000,15,0),"")</f>
        <v>твоидолги.рф</v>
      </c>
      <c r="AU441" t="str">
        <f>IFERROR(VLOOKUP(A441,old!$A$3:$AU$2001,47,0),"")</f>
        <v>image473</v>
      </c>
      <c r="AV441" s="3" t="str">
        <f t="shared" si="45"/>
        <v/>
      </c>
      <c r="AW441" t="str">
        <f t="shared" si="46"/>
        <v xml:space="preserve"> ООО ПКО «Надежда-18» зарегистрировано по адресу: 427960, Удмуртская Респ, г Сарапул, ул Советская, 10, 2. Генеральным директором является Солоницына Ирина Викторовна. Объем заемных средств компании на конец 2024 года: 623 тыс. руб. ФССП присвоил низкий уровень риска для данного ПКО.</v>
      </c>
      <c r="AX441" t="s">
        <v>22944</v>
      </c>
      <c r="AY441">
        <f>VLOOKUP(A441,'2024-2023'!$B$2:$NY$583,'2024-2023'!$BH$1,0)</f>
        <v>106340</v>
      </c>
      <c r="AZ441">
        <f>VLOOKUP(A441,'2024-2023'!$B$2:$NY$583,71,0)</f>
        <v>0</v>
      </c>
      <c r="BA441">
        <f>VLOOKUP(A441,'2024-2023'!$B$2:$NY$583,79,0)</f>
        <v>0</v>
      </c>
      <c r="BB441">
        <f t="shared" si="47"/>
        <v>0</v>
      </c>
      <c r="BC441" s="6" t="str">
        <f t="shared" si="48"/>
        <v>-</v>
      </c>
      <c r="BD441" s="6">
        <f t="shared" si="49"/>
        <v>0.81775058109197851</v>
      </c>
      <c r="BE441" t="str">
        <f t="shared" si="50"/>
        <v>Малая фирма</v>
      </c>
    </row>
    <row r="442" spans="1:57">
      <c r="A442" s="10">
        <v>6311196251</v>
      </c>
      <c r="B442">
        <v>473</v>
      </c>
      <c r="C442" t="s">
        <v>3475</v>
      </c>
      <c r="D442">
        <v>6311196251</v>
      </c>
      <c r="E442" t="s">
        <v>14910</v>
      </c>
      <c r="F442" t="s">
        <v>14489</v>
      </c>
      <c r="G442" s="7">
        <v>45104</v>
      </c>
      <c r="H442">
        <v>3</v>
      </c>
      <c r="I442" t="s">
        <v>73</v>
      </c>
      <c r="J442" t="s">
        <v>4893</v>
      </c>
      <c r="K442" t="s">
        <v>4893</v>
      </c>
      <c r="L442" t="s">
        <v>3479</v>
      </c>
      <c r="M442">
        <f>VLOOKUP(D442,УК!$A$1:$B$599,2,0)/1000</f>
        <v>10</v>
      </c>
      <c r="R442" s="10" t="str">
        <f>IFERROR(IFERROR(VLOOKUP(A442,'2020-2019'!$B$3:$LN$466,108,0),"")+IFERROR(VLOOKUP(A442,'2020-2019'!$B$3:$LN$1000,91,0),""),"")</f>
        <v/>
      </c>
      <c r="S442" s="10" t="str">
        <f>IFERROR(IFERROR(VLOOKUP(A442,'2022-2021'!$B$3:$LN$1000,108,0),"")+IFERROR(VLOOKUP(A442,'2022-2021'!$B$3:$LN$1000,92,0),""),"")</f>
        <v/>
      </c>
      <c r="T442" s="10" t="str">
        <f>IFERROR(IFERROR(VLOOKUP(A442,'2022-2021'!$B$3:$LN$1000,107,0),"")+IFERROR(VLOOKUP(A442,'2022-2021'!$B$3:$LN$1000,91,0),""),"")</f>
        <v/>
      </c>
      <c r="U442" s="10">
        <f>IFERROR(IFERROR(VLOOKUP(A442,'2024-2023'!$B$3:$LN$1000,108,0),"")+IFERROR(VLOOKUP(A442,'2024-2023'!$B$3:$LN$1000,92,0),""),"")</f>
        <v>1</v>
      </c>
      <c r="V442" s="10">
        <f>IFERROR(IFERROR(VLOOKUP(A442,'2024-2023'!$B$3:$LN$1000,107,0),"")+IFERROR(VLOOKUP(A442,'2024-2023'!$B$3:$LN$1000,91,0),""),"")</f>
        <v>317450</v>
      </c>
      <c r="W442" t="str">
        <f>IFERROR(IFERROR(VLOOKUP(A442,'2020-2019'!$B$3:$LN$4660,93,0),"")+IFERROR(VLOOKUP(A442,'2020-2019'!$B$3:$LN$4660,109,0),""),"")</f>
        <v/>
      </c>
      <c r="X442" t="str">
        <f>IFERROR(IFERROR(VLOOKUP(A442,'2022-2021'!$B$3:$LN$4660,94,0),"")+IFERROR(VLOOKUP(A442,'2022-2021'!$B$3:$LN$4660,110,0),""),"")</f>
        <v/>
      </c>
      <c r="Y442" t="str">
        <f>IFERROR(IFERROR(VLOOKUP(A442,'2022-2021'!$B$3:$LN$4660,109,0),"")+IFERROR(VLOOKUP(A442,'2022-2021'!$B$3:$LN$4660,93,0),""),"")</f>
        <v/>
      </c>
      <c r="Z442">
        <f>IFERROR((IFERROR(VLOOKUP(A442,'2024-2023'!$B$3:$LN$4660,110,0),"")+IFERROR(VLOOKUP(A442,'2024-2023'!$B$3:$LN$4660,94,0),"")),"")</f>
        <v>106</v>
      </c>
      <c r="AA442">
        <f>IFERROR((IFERROR(VLOOKUP(A442,'2024-2023'!$B$3:$LN$4660,93,0),"")+IFERROR(VLOOKUP(A442,'2024-2023'!$B$3:$LN$4660,109,0),"")),"")</f>
        <v>2081</v>
      </c>
      <c r="AB442" t="str">
        <f>IFERROR((IFERROR(VLOOKUP(A442,'2020-2019'!$B$3:$LN$466,'2020-2019'!$CV$1,0),"")),"")</f>
        <v/>
      </c>
      <c r="AC442" t="str">
        <f>IFERROR((IFERROR(VLOOKUP(A442,'2022-2021'!$B$3:$LN$4660,100,0),"")),"")</f>
        <v/>
      </c>
      <c r="AD442" t="str">
        <f>IFERROR((IFERROR(VLOOKUP(A442,'2022-2021'!$B$3:$LN$4660,99,0),"")),"")</f>
        <v/>
      </c>
      <c r="AE442">
        <f>IFERROR((IFERROR(VLOOKUP(A442,'2024-2023'!$B$3:$LN$4660,100,0),"")),"")</f>
        <v>-486</v>
      </c>
      <c r="AF442">
        <f>IFERROR(VLOOKUP(A442,'2024-2023'!$B$3:$LN$4660,99,0),"")</f>
        <v>244960</v>
      </c>
      <c r="AG442" t="str">
        <f>IFERROR((IFERROR(VLOOKUP(A442,'2020-2019'!$B$3:$LN$4660,'2020-2019'!$X$1,0),"")+IFERROR(VLOOKUP(A442,'2020-2019'!$B$3:$LN$4660,'2020-2019'!$AN$1,0),"")),"")</f>
        <v/>
      </c>
      <c r="AH442" t="str">
        <f>IFERROR((IFERROR(VLOOKUP(A442,'2022-2021'!$B$3:$LN$4660,24,0),"")+IFERROR(VLOOKUP(A442,'2022-2021'!$B$3:$LN$4660,40,0),"")),"")</f>
        <v/>
      </c>
      <c r="AI442" t="str">
        <f>IFERROR((IFERROR(VLOOKUP(A442,'2022-2021'!$B$3:$LN$4660,23,0),"")+IFERROR(VLOOKUP(A442,'2022-2021'!$B$3:$LN$4660,39,0),"")),"")</f>
        <v/>
      </c>
      <c r="AJ442">
        <f>IFERROR((IFERROR(VLOOKUP(A442,'2024-2023'!$B$3:$LN$4660,24,0),"")+IFERROR(VLOOKUP(A442,'2024-2023'!$B$3:$LN$4660,40,0),"")),"")</f>
        <v>4134</v>
      </c>
      <c r="AK442">
        <f>IFERROR((IFERROR(VLOOKUP(A442,'2024-2023'!$B$3:$LN$4660,23,0),"")+IFERROR(VLOOKUP(A442,'2024-2023'!$B$3:$LN$4660,39,0),"")),"")</f>
        <v>279427</v>
      </c>
      <c r="AL442" t="str">
        <f>IFERROR(VLOOKUP(A442,'2020-2019'!$B$3:$LN$466,'2020-2019'!$AM$1,0),"")</f>
        <v/>
      </c>
      <c r="AM442" t="str">
        <f>IFERROR(VLOOKUP(A442,'2022-2021'!$B$3:$LN$4660,38,0),"")</f>
        <v/>
      </c>
      <c r="AN442" t="str">
        <f>IFERROR(VLOOKUP(A442,'2022-2021'!$B$3:$LN$4660,37,0),"")</f>
        <v/>
      </c>
      <c r="AO442">
        <f>IFERROR(VLOOKUP(A442,'2024-2023'!$B$3:$LN$4660,38,0),"")</f>
        <v>131</v>
      </c>
      <c r="AP442">
        <f>IFERROR(VLOOKUP(A442,'2024-2023'!$B$3:$LN$4660,37,0),"")</f>
        <v>48643</v>
      </c>
      <c r="AQ442" t="str">
        <f>IFERROR((IFERROR(VLOOKUP(A442,'2020-2019'!$B$3:$LN$466,'2020-2019'!$BL$1,0),"")+IFERROR(VLOOKUP(A442,'2020-2019'!$B$3:$LN$466,'2020-2019'!$BV$1,0),"")),"")</f>
        <v/>
      </c>
      <c r="AR442" s="5">
        <f t="shared" si="44"/>
        <v>317450</v>
      </c>
      <c r="AS442" t="str">
        <f>IFERROR(VLOOKUP(A442,риски!$G$2:$H$642,2,0),"")</f>
        <v>значительный</v>
      </c>
      <c r="AT442" t="str">
        <f>IFERROR(VLOOKUP(A442,Реест!A514:$P$30000,15,0),"")</f>
        <v>kontur7.ru</v>
      </c>
      <c r="AU442" t="str">
        <f>IFERROR(VLOOKUP(A442,old!$A$3:$AU$2001,47,0),"")</f>
        <v>image474</v>
      </c>
      <c r="AV442" s="3">
        <f t="shared" si="45"/>
        <v>67.592404450895017</v>
      </c>
      <c r="AW442" t="str">
        <f t="shared" si="46"/>
        <v xml:space="preserve"> ООО ПКО «Контур» зарегистрировано по адресу: 443093, Самарская область, г.о. Самара, вн.р-н Железнодорожный, г Самара, ул Мориса Тореза, дом 1А, офис 511. Генеральным директором является Бэр Ирина Павловна. Рост доходов компании за 5 лет: 31745000%. Рост финансовых активов компании за 5 лет: 6759,24%. ФССП присвоил значительный уровень риска для данного ПКО.</v>
      </c>
      <c r="AX442" t="s">
        <v>22913</v>
      </c>
      <c r="AY442">
        <f>VLOOKUP(A442,'2024-2023'!$B$2:$NY$583,'2024-2023'!$BH$1,0)</f>
        <v>246084</v>
      </c>
      <c r="AZ442">
        <f>VLOOKUP(A442,'2024-2023'!$B$2:$NY$583,71,0)</f>
        <v>35220</v>
      </c>
      <c r="BA442">
        <f>VLOOKUP(A442,'2024-2023'!$B$2:$NY$583,79,0)</f>
        <v>54076</v>
      </c>
      <c r="BB442">
        <f t="shared" si="47"/>
        <v>0.36286796378472391</v>
      </c>
      <c r="BC442" s="6">
        <f t="shared" si="48"/>
        <v>63490</v>
      </c>
      <c r="BD442" s="6">
        <f t="shared" si="49"/>
        <v>0.77164907859505438</v>
      </c>
      <c r="BE442" t="str">
        <f t="shared" si="50"/>
        <v>Малая фирма</v>
      </c>
    </row>
    <row r="443" spans="1:57">
      <c r="A443" s="10">
        <v>1435307582</v>
      </c>
      <c r="B443">
        <v>361</v>
      </c>
      <c r="C443" t="s">
        <v>3482</v>
      </c>
      <c r="D443">
        <v>1435307582</v>
      </c>
      <c r="E443" t="s">
        <v>14911</v>
      </c>
      <c r="F443" t="s">
        <v>14490</v>
      </c>
      <c r="G443" s="7">
        <v>42487</v>
      </c>
      <c r="H443">
        <v>10</v>
      </c>
      <c r="I443" t="s">
        <v>44</v>
      </c>
      <c r="J443" t="s">
        <v>5291</v>
      </c>
      <c r="K443" t="s">
        <v>20871</v>
      </c>
      <c r="L443" t="s">
        <v>3486</v>
      </c>
      <c r="M443">
        <f>VLOOKUP(D443,УК!$A$1:$B$599,2,0)/1000</f>
        <v>10</v>
      </c>
      <c r="R443" s="10">
        <f>IFERROR(IFERROR(VLOOKUP(A443,'2020-2019'!$B$3:$LN$466,108,0),"")+IFERROR(VLOOKUP(A443,'2020-2019'!$B$3:$LN$1000,91,0),""),"")</f>
        <v>14048</v>
      </c>
      <c r="S443" s="10">
        <f>IFERROR(IFERROR(VLOOKUP(A443,'2022-2021'!$B$3:$LN$1000,108,0),"")+IFERROR(VLOOKUP(A443,'2022-2021'!$B$3:$LN$1000,92,0),""),"")</f>
        <v>8300</v>
      </c>
      <c r="T443" s="10">
        <f>IFERROR(IFERROR(VLOOKUP(A443,'2022-2021'!$B$3:$LN$1000,107,0),"")+IFERROR(VLOOKUP(A443,'2022-2021'!$B$3:$LN$1000,91,0),""),"")</f>
        <v>7475</v>
      </c>
      <c r="U443" s="10">
        <f>IFERROR(IFERROR(VLOOKUP(A443,'2024-2023'!$B$3:$LN$1000,108,0),"")+IFERROR(VLOOKUP(A443,'2024-2023'!$B$3:$LN$1000,92,0),""),"")</f>
        <v>7650</v>
      </c>
      <c r="V443" s="10">
        <f>IFERROR(IFERROR(VLOOKUP(A443,'2024-2023'!$B$3:$LN$1000,107,0),"")+IFERROR(VLOOKUP(A443,'2024-2023'!$B$3:$LN$1000,91,0),""),"")</f>
        <v>12972</v>
      </c>
      <c r="W443">
        <f>IFERROR(IFERROR(VLOOKUP(A443,'2020-2019'!$B$3:$LN$4660,93,0),"")+IFERROR(VLOOKUP(A443,'2020-2019'!$B$3:$LN$4660,109,0),""),"")</f>
        <v>28123</v>
      </c>
      <c r="X443">
        <f>IFERROR(IFERROR(VLOOKUP(A443,'2022-2021'!$B$3:$LN$4660,94,0),"")+IFERROR(VLOOKUP(A443,'2022-2021'!$B$3:$LN$4660,110,0),""),"")</f>
        <v>6526</v>
      </c>
      <c r="Y443">
        <f>IFERROR(IFERROR(VLOOKUP(A443,'2022-2021'!$B$3:$LN$4660,109,0),"")+IFERROR(VLOOKUP(A443,'2022-2021'!$B$3:$LN$4660,93,0),""),"")</f>
        <v>6905</v>
      </c>
      <c r="Z443">
        <f>IFERROR((IFERROR(VLOOKUP(A443,'2024-2023'!$B$3:$LN$4660,110,0),"")+IFERROR(VLOOKUP(A443,'2024-2023'!$B$3:$LN$4660,94,0),"")),"")</f>
        <v>6019</v>
      </c>
      <c r="AA443">
        <f>IFERROR((IFERROR(VLOOKUP(A443,'2024-2023'!$B$3:$LN$4660,93,0),"")+IFERROR(VLOOKUP(A443,'2024-2023'!$B$3:$LN$4660,109,0),"")),"")</f>
        <v>9906</v>
      </c>
      <c r="AB443">
        <f>IFERROR((IFERROR(VLOOKUP(A443,'2020-2019'!$B$3:$LN$466,'2020-2019'!$CV$1,0),"")),"")</f>
        <v>2804</v>
      </c>
      <c r="AC443">
        <f>IFERROR((IFERROR(VLOOKUP(A443,'2022-2021'!$B$3:$LN$4660,100,0),"")),"")</f>
        <v>1525</v>
      </c>
      <c r="AD443">
        <f>IFERROR((IFERROR(VLOOKUP(A443,'2022-2021'!$B$3:$LN$4660,99,0),"")),"")</f>
        <v>489</v>
      </c>
      <c r="AE443">
        <f>IFERROR((IFERROR(VLOOKUP(A443,'2024-2023'!$B$3:$LN$4660,100,0),"")),"")</f>
        <v>1522</v>
      </c>
      <c r="AF443">
        <f>IFERROR(VLOOKUP(A443,'2024-2023'!$B$3:$LN$4660,99,0),"")</f>
        <v>2805</v>
      </c>
      <c r="AG443">
        <f>IFERROR((IFERROR(VLOOKUP(A443,'2020-2019'!$B$3:$LN$4660,'2020-2019'!$X$1,0),"")+IFERROR(VLOOKUP(A443,'2020-2019'!$B$3:$LN$4660,'2020-2019'!$AN$1,0),"")),"")</f>
        <v>0</v>
      </c>
      <c r="AH443">
        <f>IFERROR((IFERROR(VLOOKUP(A443,'2022-2021'!$B$3:$LN$4660,24,0),"")+IFERROR(VLOOKUP(A443,'2022-2021'!$B$3:$LN$4660,40,0),"")),"")</f>
        <v>0</v>
      </c>
      <c r="AI443">
        <f>IFERROR((IFERROR(VLOOKUP(A443,'2022-2021'!$B$3:$LN$4660,23,0),"")+IFERROR(VLOOKUP(A443,'2022-2021'!$B$3:$LN$4660,39,0),"")),"")</f>
        <v>0</v>
      </c>
      <c r="AJ443">
        <f>IFERROR((IFERROR(VLOOKUP(A443,'2024-2023'!$B$3:$LN$4660,24,0),"")+IFERROR(VLOOKUP(A443,'2024-2023'!$B$3:$LN$4660,40,0),"")),"")</f>
        <v>0</v>
      </c>
      <c r="AK443">
        <f>IFERROR((IFERROR(VLOOKUP(A443,'2024-2023'!$B$3:$LN$4660,23,0),"")+IFERROR(VLOOKUP(A443,'2024-2023'!$B$3:$LN$4660,39,0),"")),"")</f>
        <v>0</v>
      </c>
      <c r="AL443">
        <f>IFERROR(VLOOKUP(A443,'2020-2019'!$B$3:$LN$466,'2020-2019'!$AM$1,0),"")</f>
        <v>157151</v>
      </c>
      <c r="AM443">
        <f>IFERROR(VLOOKUP(A443,'2022-2021'!$B$3:$LN$4660,38,0),"")</f>
        <v>144521</v>
      </c>
      <c r="AN443">
        <f>IFERROR(VLOOKUP(A443,'2022-2021'!$B$3:$LN$4660,37,0),"")</f>
        <v>142367</v>
      </c>
      <c r="AO443">
        <f>IFERROR(VLOOKUP(A443,'2024-2023'!$B$3:$LN$4660,38,0),"")</f>
        <v>62169</v>
      </c>
      <c r="AP443">
        <f>IFERROR(VLOOKUP(A443,'2024-2023'!$B$3:$LN$4660,37,0),"")</f>
        <v>54365</v>
      </c>
      <c r="AQ443">
        <f>IFERROR((IFERROR(VLOOKUP(A443,'2020-2019'!$B$3:$LN$466,'2020-2019'!$BL$1,0),"")+IFERROR(VLOOKUP(A443,'2020-2019'!$B$3:$LN$466,'2020-2019'!$BV$1,0),"")),"")</f>
        <v>3322</v>
      </c>
      <c r="AR443" s="5">
        <f t="shared" si="44"/>
        <v>0.92300000000000004</v>
      </c>
      <c r="AS443" t="str">
        <f>IFERROR(VLOOKUP(A443,риски!$G$2:$H$642,2,0),"")</f>
        <v>низкий</v>
      </c>
      <c r="AT443" t="str">
        <f>IFERROR(VLOOKUP(A443,Реест!A515:$P$30000,15,0),"")</f>
        <v>vsxd.ru</v>
      </c>
      <c r="AU443" t="str">
        <f>IFERROR(VLOOKUP(A443,old!$A$3:$AU$2001,47,0),"")</f>
        <v>image475</v>
      </c>
      <c r="AV443" s="3" t="str">
        <f t="shared" si="45"/>
        <v/>
      </c>
      <c r="AW443" t="str">
        <f t="shared" si="46"/>
        <v xml:space="preserve"> ООО ПКО «Восход» зарегистрировано по адресу: г. Якутск, ул. Петра Алексеева, д. 21, кв. 2, 677000. Генеральным директором является Мигалкин Василий Александрович. Рост доходов компании за 5 лет: 92,3%. Объем заемных средств компании на конец 2024 года: 3322 тыс. руб. ФССП присвоил низкий уровень риска для данного ПКО.</v>
      </c>
      <c r="AX443" t="s">
        <v>22951</v>
      </c>
      <c r="AY443">
        <f>VLOOKUP(A443,'2024-2023'!$B$2:$NY$583,'2024-2023'!$BH$1,0)</f>
        <v>57182</v>
      </c>
      <c r="AZ443">
        <f>VLOOKUP(A443,'2024-2023'!$B$2:$NY$583,71,0)</f>
        <v>0</v>
      </c>
      <c r="BA443">
        <f>VLOOKUP(A443,'2024-2023'!$B$2:$NY$583,79,0)</f>
        <v>0</v>
      </c>
      <c r="BB443">
        <f t="shared" si="47"/>
        <v>0</v>
      </c>
      <c r="BC443" s="6">
        <f t="shared" si="48"/>
        <v>0.18460000000000001</v>
      </c>
      <c r="BD443" s="6">
        <f t="shared" si="49"/>
        <v>0.21623496762257169</v>
      </c>
      <c r="BE443" t="str">
        <f t="shared" si="50"/>
        <v>Малая фирма</v>
      </c>
    </row>
    <row r="444" spans="1:57">
      <c r="A444" s="10">
        <v>9710116140</v>
      </c>
      <c r="B444">
        <v>303</v>
      </c>
      <c r="C444" t="s">
        <v>3489</v>
      </c>
      <c r="D444">
        <v>9710116140</v>
      </c>
      <c r="E444" t="s">
        <v>14912</v>
      </c>
      <c r="F444" t="s">
        <v>14491</v>
      </c>
      <c r="G444" s="7">
        <v>45092</v>
      </c>
      <c r="H444">
        <v>3</v>
      </c>
      <c r="I444" t="s">
        <v>73</v>
      </c>
      <c r="J444" t="s">
        <v>5276</v>
      </c>
      <c r="K444" t="s">
        <v>5275</v>
      </c>
      <c r="L444" t="s">
        <v>3493</v>
      </c>
      <c r="M444">
        <f>VLOOKUP(D444,УК!$A$1:$B$599,2,0)/1000</f>
        <v>1000</v>
      </c>
      <c r="R444" s="10" t="str">
        <f>IFERROR(IFERROR(VLOOKUP(A444,'2020-2019'!$B$3:$LN$466,108,0),"")+IFERROR(VLOOKUP(A444,'2020-2019'!$B$3:$LN$1000,91,0),""),"")</f>
        <v/>
      </c>
      <c r="S444" s="10" t="str">
        <f>IFERROR(IFERROR(VLOOKUP(A444,'2022-2021'!$B$3:$LN$1000,108,0),"")+IFERROR(VLOOKUP(A444,'2022-2021'!$B$3:$LN$1000,92,0),""),"")</f>
        <v/>
      </c>
      <c r="T444" s="10" t="str">
        <f>IFERROR(IFERROR(VLOOKUP(A444,'2022-2021'!$B$3:$LN$1000,107,0),"")+IFERROR(VLOOKUP(A444,'2022-2021'!$B$3:$LN$1000,91,0),""),"")</f>
        <v/>
      </c>
      <c r="U444" s="10">
        <f>IFERROR(IFERROR(VLOOKUP(A444,'2024-2023'!$B$3:$LN$1000,108,0),"")+IFERROR(VLOOKUP(A444,'2024-2023'!$B$3:$LN$1000,92,0),""),"")</f>
        <v>13208</v>
      </c>
      <c r="V444" s="10">
        <f>IFERROR(IFERROR(VLOOKUP(A444,'2024-2023'!$B$3:$LN$1000,107,0),"")+IFERROR(VLOOKUP(A444,'2024-2023'!$B$3:$LN$1000,91,0),""),"")</f>
        <v>14836</v>
      </c>
      <c r="W444" t="str">
        <f>IFERROR(IFERROR(VLOOKUP(A444,'2020-2019'!$B$3:$LN$4660,93,0),"")+IFERROR(VLOOKUP(A444,'2020-2019'!$B$3:$LN$4660,109,0),""),"")</f>
        <v/>
      </c>
      <c r="X444" t="str">
        <f>IFERROR(IFERROR(VLOOKUP(A444,'2022-2021'!$B$3:$LN$4660,94,0),"")+IFERROR(VLOOKUP(A444,'2022-2021'!$B$3:$LN$4660,110,0),""),"")</f>
        <v/>
      </c>
      <c r="Y444" t="str">
        <f>IFERROR(IFERROR(VLOOKUP(A444,'2022-2021'!$B$3:$LN$4660,109,0),"")+IFERROR(VLOOKUP(A444,'2022-2021'!$B$3:$LN$4660,93,0),""),"")</f>
        <v/>
      </c>
      <c r="Z444">
        <f>IFERROR((IFERROR(VLOOKUP(A444,'2024-2023'!$B$3:$LN$4660,110,0),"")+IFERROR(VLOOKUP(A444,'2024-2023'!$B$3:$LN$4660,94,0),"")),"")</f>
        <v>921</v>
      </c>
      <c r="AA444">
        <f>IFERROR((IFERROR(VLOOKUP(A444,'2024-2023'!$B$3:$LN$4660,93,0),"")+IFERROR(VLOOKUP(A444,'2024-2023'!$B$3:$LN$4660,109,0),"")),"")</f>
        <v>1057</v>
      </c>
      <c r="AB444" t="str">
        <f>IFERROR((IFERROR(VLOOKUP(A444,'2020-2019'!$B$3:$LN$466,'2020-2019'!$CV$1,0),"")),"")</f>
        <v/>
      </c>
      <c r="AC444" t="str">
        <f>IFERROR((IFERROR(VLOOKUP(A444,'2022-2021'!$B$3:$LN$4660,100,0),"")),"")</f>
        <v/>
      </c>
      <c r="AD444" t="str">
        <f>IFERROR((IFERROR(VLOOKUP(A444,'2022-2021'!$B$3:$LN$4660,99,0),"")),"")</f>
        <v/>
      </c>
      <c r="AE444">
        <f>IFERROR((IFERROR(VLOOKUP(A444,'2024-2023'!$B$3:$LN$4660,100,0),"")),"")</f>
        <v>12348</v>
      </c>
      <c r="AF444">
        <f>IFERROR(VLOOKUP(A444,'2024-2023'!$B$3:$LN$4660,99,0),"")</f>
        <v>15233</v>
      </c>
      <c r="AG444" t="str">
        <f>IFERROR((IFERROR(VLOOKUP(A444,'2020-2019'!$B$3:$LN$4660,'2020-2019'!$X$1,0),"")+IFERROR(VLOOKUP(A444,'2020-2019'!$B$3:$LN$4660,'2020-2019'!$AN$1,0),"")),"")</f>
        <v/>
      </c>
      <c r="AH444" t="str">
        <f>IFERROR((IFERROR(VLOOKUP(A444,'2022-2021'!$B$3:$LN$4660,24,0),"")+IFERROR(VLOOKUP(A444,'2022-2021'!$B$3:$LN$4660,40,0),"")),"")</f>
        <v/>
      </c>
      <c r="AI444" t="str">
        <f>IFERROR((IFERROR(VLOOKUP(A444,'2022-2021'!$B$3:$LN$4660,23,0),"")+IFERROR(VLOOKUP(A444,'2022-2021'!$B$3:$LN$4660,39,0),"")),"")</f>
        <v/>
      </c>
      <c r="AJ444">
        <f>IFERROR((IFERROR(VLOOKUP(A444,'2024-2023'!$B$3:$LN$4660,24,0),"")+IFERROR(VLOOKUP(A444,'2024-2023'!$B$3:$LN$4660,40,0),"")),"")</f>
        <v>3011</v>
      </c>
      <c r="AK444">
        <f>IFERROR((IFERROR(VLOOKUP(A444,'2024-2023'!$B$3:$LN$4660,23,0),"")+IFERROR(VLOOKUP(A444,'2024-2023'!$B$3:$LN$4660,39,0),"")),"")</f>
        <v>3369</v>
      </c>
      <c r="AL444" t="str">
        <f>IFERROR(VLOOKUP(A444,'2020-2019'!$B$3:$LN$466,'2020-2019'!$AM$1,0),"")</f>
        <v/>
      </c>
      <c r="AM444" t="str">
        <f>IFERROR(VLOOKUP(A444,'2022-2021'!$B$3:$LN$4660,38,0),"")</f>
        <v/>
      </c>
      <c r="AN444" t="str">
        <f>IFERROR(VLOOKUP(A444,'2022-2021'!$B$3:$LN$4660,37,0),"")</f>
        <v/>
      </c>
      <c r="AO444">
        <f>IFERROR(VLOOKUP(A444,'2024-2023'!$B$3:$LN$4660,38,0),"")</f>
        <v>14781</v>
      </c>
      <c r="AP444">
        <f>IFERROR(VLOOKUP(A444,'2024-2023'!$B$3:$LN$4660,37,0),"")</f>
        <v>30516</v>
      </c>
      <c r="AQ444" t="str">
        <f>IFERROR((IFERROR(VLOOKUP(A444,'2020-2019'!$B$3:$LN$466,'2020-2019'!$BL$1,0),"")+IFERROR(VLOOKUP(A444,'2020-2019'!$B$3:$LN$466,'2020-2019'!$BV$1,0),"")),"")</f>
        <v/>
      </c>
      <c r="AR444" s="5">
        <f t="shared" ref="AR444:AR498" si="51">IFERROR(ROUND(IFERROR(V444/R444,IFERROR(V444/S444,IFERROR(V444/T444,IFERROR(V444/U444,"")))),3),"")</f>
        <v>1.123</v>
      </c>
      <c r="AS444" t="str">
        <f>IFERROR(VLOOKUP(A444,риски!$G$2:$H$642,2,0),"")</f>
        <v>низкий</v>
      </c>
      <c r="AT444" t="str">
        <f>IFERROR(VLOOKUP(A444,Реест!A516:$P$30000,15,0),"")</f>
        <v>fmc-collector.ru</v>
      </c>
      <c r="AU444" t="str">
        <f>IFERROR(VLOOKUP(A444,old!$A$3:$AU$2001,47,0),"")</f>
        <v>image476</v>
      </c>
      <c r="AV444" s="3">
        <f t="shared" ref="AV444:AV497" si="52">IFERROR(AK444/AG444,IFERROR(AK444/AH444,IFERROR(AK444/AI444,IFERROR(AK444/AJ444,""))))</f>
        <v>1.1188973762869479</v>
      </c>
      <c r="AW444" t="str">
        <f t="shared" si="46"/>
        <v xml:space="preserve"> ООО ПКО «Управляющая компания «Ф»» зарегистрировано по адресу: 123001, город Москва, вн.тер. г. Муниципальный Округ Пресненский, пер Трёхпрудный, дом 11/13, строение 2, помещение 4/1. Генеральным директором является Вознесенская Юлиана Дмитриевна. Рост доходов компании за 5 лет: 112,3%. Рост финансовых активов компании за 5 лет: 111,89%. ФССП присвоил низкий уровень риска для данного ПКО.</v>
      </c>
      <c r="AX444" t="s">
        <v>22957</v>
      </c>
      <c r="AY444">
        <f>VLOOKUP(A444,'2024-2023'!$B$2:$NY$583,'2024-2023'!$BH$1,0)</f>
        <v>34103</v>
      </c>
      <c r="AZ444">
        <f>VLOOKUP(A444,'2024-2023'!$B$2:$NY$583,71,0)</f>
        <v>0</v>
      </c>
      <c r="BA444">
        <f>VLOOKUP(A444,'2024-2023'!$B$2:$NY$583,79,0)</f>
        <v>175</v>
      </c>
      <c r="BB444">
        <f t="shared" si="47"/>
        <v>5.1315133565961943E-3</v>
      </c>
      <c r="BC444" s="6">
        <f t="shared" si="48"/>
        <v>0.22459999999999999</v>
      </c>
      <c r="BD444" s="6">
        <f t="shared" si="49"/>
        <v>1.0267592342949583</v>
      </c>
      <c r="BE444" t="str">
        <f t="shared" si="50"/>
        <v>Малая фирма</v>
      </c>
    </row>
    <row r="445" spans="1:57">
      <c r="A445" s="10">
        <v>3444280242</v>
      </c>
      <c r="B445">
        <v>561</v>
      </c>
      <c r="C445" t="s">
        <v>14492</v>
      </c>
      <c r="D445">
        <v>3444280242</v>
      </c>
      <c r="E445" t="s">
        <v>14913</v>
      </c>
      <c r="F445" t="s">
        <v>14493</v>
      </c>
      <c r="G445" s="7">
        <v>45240</v>
      </c>
      <c r="H445">
        <v>2</v>
      </c>
      <c r="I445" t="s">
        <v>73</v>
      </c>
      <c r="J445" t="s">
        <v>23566</v>
      </c>
      <c r="K445" t="s">
        <v>23565</v>
      </c>
      <c r="L445" t="s">
        <v>9155</v>
      </c>
      <c r="M445">
        <f>VLOOKUP(D445,УК!$A$1:$B$599,2,0)/1000</f>
        <v>15000</v>
      </c>
      <c r="R445" s="10" t="str">
        <f>IFERROR(IFERROR(VLOOKUP(A445,'2020-2019'!$B$3:$LN$466,108,0),"")+IFERROR(VLOOKUP(A445,'2020-2019'!$B$3:$LN$1000,91,0),""),"")</f>
        <v/>
      </c>
      <c r="S445" s="10" t="str">
        <f>IFERROR(IFERROR(VLOOKUP(A445,'2022-2021'!$B$3:$LN$1000,108,0),"")+IFERROR(VLOOKUP(A445,'2022-2021'!$B$3:$LN$1000,92,0),""),"")</f>
        <v/>
      </c>
      <c r="T445" s="10" t="str">
        <f>IFERROR(IFERROR(VLOOKUP(A445,'2022-2021'!$B$3:$LN$1000,107,0),"")+IFERROR(VLOOKUP(A445,'2022-2021'!$B$3:$LN$1000,91,0),""),"")</f>
        <v/>
      </c>
      <c r="U445" s="10">
        <f>IFERROR(IFERROR(VLOOKUP(A445,'2024-2023'!$B$3:$LN$1000,108,0),"")+IFERROR(VLOOKUP(A445,'2024-2023'!$B$3:$LN$1000,92,0),""),"")</f>
        <v>0</v>
      </c>
      <c r="V445" s="10">
        <f>IFERROR(IFERROR(VLOOKUP(A445,'2024-2023'!$B$3:$LN$1000,107,0),"")+IFERROR(VLOOKUP(A445,'2024-2023'!$B$3:$LN$1000,91,0),""),"")</f>
        <v>8264</v>
      </c>
      <c r="W445" t="str">
        <f>IFERROR(IFERROR(VLOOKUP(A445,'2020-2019'!$B$3:$LN$4660,93,0),"")+IFERROR(VLOOKUP(A445,'2020-2019'!$B$3:$LN$4660,109,0),""),"")</f>
        <v/>
      </c>
      <c r="X445" t="str">
        <f>IFERROR(IFERROR(VLOOKUP(A445,'2022-2021'!$B$3:$LN$4660,94,0),"")+IFERROR(VLOOKUP(A445,'2022-2021'!$B$3:$LN$4660,110,0),""),"")</f>
        <v/>
      </c>
      <c r="Y445" t="str">
        <f>IFERROR(IFERROR(VLOOKUP(A445,'2022-2021'!$B$3:$LN$4660,109,0),"")+IFERROR(VLOOKUP(A445,'2022-2021'!$B$3:$LN$4660,93,0),""),"")</f>
        <v/>
      </c>
      <c r="Z445">
        <f>IFERROR((IFERROR(VLOOKUP(A445,'2024-2023'!$B$3:$LN$4660,110,0),"")+IFERROR(VLOOKUP(A445,'2024-2023'!$B$3:$LN$4660,94,0),"")),"")</f>
        <v>0</v>
      </c>
      <c r="AA445">
        <f>IFERROR((IFERROR(VLOOKUP(A445,'2024-2023'!$B$3:$LN$4660,93,0),"")+IFERROR(VLOOKUP(A445,'2024-2023'!$B$3:$LN$4660,109,0),"")),"")</f>
        <v>139</v>
      </c>
      <c r="AB445" t="str">
        <f>IFERROR((IFERROR(VLOOKUP(A445,'2020-2019'!$B$3:$LN$466,'2020-2019'!$CV$1,0),"")),"")</f>
        <v/>
      </c>
      <c r="AC445" t="str">
        <f>IFERROR((IFERROR(VLOOKUP(A445,'2022-2021'!$B$3:$LN$4660,100,0),"")),"")</f>
        <v/>
      </c>
      <c r="AD445" t="str">
        <f>IFERROR((IFERROR(VLOOKUP(A445,'2022-2021'!$B$3:$LN$4660,99,0),"")),"")</f>
        <v/>
      </c>
      <c r="AE445">
        <f>IFERROR((IFERROR(VLOOKUP(A445,'2024-2023'!$B$3:$LN$4660,100,0),"")),"")</f>
        <v>0</v>
      </c>
      <c r="AF445">
        <f>IFERROR(VLOOKUP(A445,'2024-2023'!$B$3:$LN$4660,99,0),"")</f>
        <v>1101</v>
      </c>
      <c r="AG445" t="str">
        <f>IFERROR((IFERROR(VLOOKUP(A445,'2020-2019'!$B$3:$LN$4660,'2020-2019'!$X$1,0),"")+IFERROR(VLOOKUP(A445,'2020-2019'!$B$3:$LN$4660,'2020-2019'!$AN$1,0),"")),"")</f>
        <v/>
      </c>
      <c r="AH445" t="str">
        <f>IFERROR((IFERROR(VLOOKUP(A445,'2022-2021'!$B$3:$LN$4660,24,0),"")+IFERROR(VLOOKUP(A445,'2022-2021'!$B$3:$LN$4660,40,0),"")),"")</f>
        <v/>
      </c>
      <c r="AI445" t="str">
        <f>IFERROR((IFERROR(VLOOKUP(A445,'2022-2021'!$B$3:$LN$4660,23,0),"")+IFERROR(VLOOKUP(A445,'2022-2021'!$B$3:$LN$4660,39,0),"")),"")</f>
        <v/>
      </c>
      <c r="AJ445">
        <f>IFERROR((IFERROR(VLOOKUP(A445,'2024-2023'!$B$3:$LN$4660,24,0),"")+IFERROR(VLOOKUP(A445,'2024-2023'!$B$3:$LN$4660,40,0),"")),"")</f>
        <v>0</v>
      </c>
      <c r="AK445">
        <f>IFERROR((IFERROR(VLOOKUP(A445,'2024-2023'!$B$3:$LN$4660,23,0),"")+IFERROR(VLOOKUP(A445,'2024-2023'!$B$3:$LN$4660,39,0),"")),"")</f>
        <v>1</v>
      </c>
      <c r="AL445" t="str">
        <f>IFERROR(VLOOKUP(A445,'2020-2019'!$B$3:$LN$466,'2020-2019'!$AM$1,0),"")</f>
        <v/>
      </c>
      <c r="AM445" t="str">
        <f>IFERROR(VLOOKUP(A445,'2022-2021'!$B$3:$LN$4660,38,0),"")</f>
        <v/>
      </c>
      <c r="AN445" t="str">
        <f>IFERROR(VLOOKUP(A445,'2022-2021'!$B$3:$LN$4660,37,0),"")</f>
        <v/>
      </c>
      <c r="AO445">
        <f>IFERROR(VLOOKUP(A445,'2024-2023'!$B$3:$LN$4660,38,0),"")</f>
        <v>0</v>
      </c>
      <c r="AP445">
        <f>IFERROR(VLOOKUP(A445,'2024-2023'!$B$3:$LN$4660,37,0),"")</f>
        <v>5372</v>
      </c>
      <c r="AQ445" t="str">
        <f>IFERROR((IFERROR(VLOOKUP(A445,'2020-2019'!$B$3:$LN$466,'2020-2019'!$BL$1,0),"")+IFERROR(VLOOKUP(A445,'2020-2019'!$B$3:$LN$466,'2020-2019'!$BV$1,0),"")),"")</f>
        <v/>
      </c>
      <c r="AR445" s="5" t="str">
        <f t="shared" si="51"/>
        <v/>
      </c>
      <c r="AS445" t="str">
        <f>IFERROR(VLOOKUP(A445,риски!$G$2:$H$642,2,0),"")</f>
        <v>низкий</v>
      </c>
      <c r="AT445" t="str">
        <f>IFERROR(VLOOKUP(A445,Реест!A517:$P$30000,15,0),"")</f>
        <v>pkoa1.ru</v>
      </c>
      <c r="AU445" t="str">
        <f>IFERROR(VLOOKUP(A445,old!$A$3:$AU$2001,47,0),"")</f>
        <v/>
      </c>
      <c r="AV445" s="3" t="str">
        <f t="shared" si="52"/>
        <v/>
      </c>
      <c r="AW445" t="str">
        <f t="shared" si="46"/>
        <v xml:space="preserve"> ООО «ПКО «А1»» зарегистрировано по адресу: 400074, Волгоградская обл, г Волгоград, ул Рабоче-Крестьянская, д 48, помещ. 6-8. Генеральным директором является Шамакова Лилия Дамировна. ФССП присвоил низкий уровень риска для данного ПКО.</v>
      </c>
      <c r="AX445" t="s">
        <v>22940</v>
      </c>
      <c r="AY445">
        <f>VLOOKUP(A445,'2024-2023'!$B$2:$NY$583,'2024-2023'!$BH$1,0)</f>
        <v>16101</v>
      </c>
      <c r="AZ445">
        <f>VLOOKUP(A445,'2024-2023'!$B$2:$NY$583,71,0)</f>
        <v>3019</v>
      </c>
      <c r="BA445">
        <f>VLOOKUP(A445,'2024-2023'!$B$2:$NY$583,79,0)</f>
        <v>2463</v>
      </c>
      <c r="BB445">
        <f t="shared" si="47"/>
        <v>0.34047574684802184</v>
      </c>
      <c r="BC445" s="6" t="str">
        <f t="shared" si="48"/>
        <v>-</v>
      </c>
      <c r="BD445" s="6">
        <f t="shared" si="49"/>
        <v>0.13322846079380446</v>
      </c>
      <c r="BE445" t="str">
        <f t="shared" si="50"/>
        <v>Малая фирма</v>
      </c>
    </row>
    <row r="446" spans="1:57">
      <c r="A446" s="10">
        <v>1840104688</v>
      </c>
      <c r="B446">
        <v>529</v>
      </c>
      <c r="C446" t="s">
        <v>3496</v>
      </c>
      <c r="D446">
        <v>1840104688</v>
      </c>
      <c r="E446" t="s">
        <v>14914</v>
      </c>
      <c r="F446" t="s">
        <v>14494</v>
      </c>
      <c r="G446" s="7">
        <v>44344</v>
      </c>
      <c r="H446">
        <v>5</v>
      </c>
      <c r="I446" t="s">
        <v>73</v>
      </c>
      <c r="J446" t="s">
        <v>23569</v>
      </c>
      <c r="K446" t="s">
        <v>5585</v>
      </c>
      <c r="L446" t="s">
        <v>3500</v>
      </c>
      <c r="M446">
        <f>VLOOKUP(D446,УК!$A$1:$B$599,2,0)/1000</f>
        <v>10403.74</v>
      </c>
      <c r="R446" s="10" t="str">
        <f>IFERROR(IFERROR(VLOOKUP(A446,'2020-2019'!$B$3:$LN$466,108,0),"")+IFERROR(VLOOKUP(A446,'2020-2019'!$B$3:$LN$1000,91,0),""),"")</f>
        <v/>
      </c>
      <c r="S446" s="10">
        <f>IFERROR(IFERROR(VLOOKUP(A446,'2022-2021'!$B$3:$LN$1000,108,0),"")+IFERROR(VLOOKUP(A446,'2022-2021'!$B$3:$LN$1000,92,0),""),"")</f>
        <v>0</v>
      </c>
      <c r="T446" s="10">
        <f>IFERROR(IFERROR(VLOOKUP(A446,'2022-2021'!$B$3:$LN$1000,107,0),"")+IFERROR(VLOOKUP(A446,'2022-2021'!$B$3:$LN$1000,91,0),""),"")</f>
        <v>0</v>
      </c>
      <c r="U446" s="10">
        <f>IFERROR(IFERROR(VLOOKUP(A446,'2024-2023'!$B$3:$LN$1000,108,0),"")+IFERROR(VLOOKUP(A446,'2024-2023'!$B$3:$LN$1000,92,0),""),"")</f>
        <v>0</v>
      </c>
      <c r="V446" s="10">
        <f>IFERROR(IFERROR(VLOOKUP(A446,'2024-2023'!$B$3:$LN$1000,107,0),"")+IFERROR(VLOOKUP(A446,'2024-2023'!$B$3:$LN$1000,91,0),""),"")</f>
        <v>0</v>
      </c>
      <c r="W446" t="str">
        <f>IFERROR(IFERROR(VLOOKUP(A446,'2020-2019'!$B$3:$LN$4660,93,0),"")+IFERROR(VLOOKUP(A446,'2020-2019'!$B$3:$LN$4660,109,0),""),"")</f>
        <v/>
      </c>
      <c r="X446">
        <f>IFERROR(IFERROR(VLOOKUP(A446,'2022-2021'!$B$3:$LN$4660,94,0),"")+IFERROR(VLOOKUP(A446,'2022-2021'!$B$3:$LN$4660,110,0),""),"")</f>
        <v>681</v>
      </c>
      <c r="Y446">
        <f>IFERROR(IFERROR(VLOOKUP(A446,'2022-2021'!$B$3:$LN$4660,109,0),"")+IFERROR(VLOOKUP(A446,'2022-2021'!$B$3:$LN$4660,93,0),""),"")</f>
        <v>1031</v>
      </c>
      <c r="Z446">
        <f>IFERROR((IFERROR(VLOOKUP(A446,'2024-2023'!$B$3:$LN$4660,110,0),"")+IFERROR(VLOOKUP(A446,'2024-2023'!$B$3:$LN$4660,94,0),"")),"")</f>
        <v>999</v>
      </c>
      <c r="AA446">
        <f>IFERROR((IFERROR(VLOOKUP(A446,'2024-2023'!$B$3:$LN$4660,93,0),"")+IFERROR(VLOOKUP(A446,'2024-2023'!$B$3:$LN$4660,109,0),"")),"")</f>
        <v>12900</v>
      </c>
      <c r="AB446" t="str">
        <f>IFERROR((IFERROR(VLOOKUP(A446,'2020-2019'!$B$3:$LN$466,'2020-2019'!$CV$1,0),"")),"")</f>
        <v/>
      </c>
      <c r="AC446">
        <f>IFERROR((IFERROR(VLOOKUP(A446,'2022-2021'!$B$3:$LN$4660,100,0),"")),"")</f>
        <v>0</v>
      </c>
      <c r="AD446">
        <f>IFERROR((IFERROR(VLOOKUP(A446,'2022-2021'!$B$3:$LN$4660,99,0),"")),"")</f>
        <v>0</v>
      </c>
      <c r="AE446">
        <f>IFERROR((IFERROR(VLOOKUP(A446,'2024-2023'!$B$3:$LN$4660,100,0),"")),"")</f>
        <v>0</v>
      </c>
      <c r="AF446">
        <f>IFERROR(VLOOKUP(A446,'2024-2023'!$B$3:$LN$4660,99,0),"")</f>
        <v>-122</v>
      </c>
      <c r="AG446" t="str">
        <f>IFERROR((IFERROR(VLOOKUP(A446,'2020-2019'!$B$3:$LN$4660,'2020-2019'!$X$1,0),"")+IFERROR(VLOOKUP(A446,'2020-2019'!$B$3:$LN$4660,'2020-2019'!$AN$1,0),"")),"")</f>
        <v/>
      </c>
      <c r="AH446">
        <f>IFERROR((IFERROR(VLOOKUP(A446,'2022-2021'!$B$3:$LN$4660,24,0),"")+IFERROR(VLOOKUP(A446,'2022-2021'!$B$3:$LN$4660,40,0),"")),"")</f>
        <v>11451</v>
      </c>
      <c r="AI446">
        <f>IFERROR((IFERROR(VLOOKUP(A446,'2022-2021'!$B$3:$LN$4660,23,0),"")+IFERROR(VLOOKUP(A446,'2022-2021'!$B$3:$LN$4660,39,0),"")),"")</f>
        <v>11451</v>
      </c>
      <c r="AJ446">
        <f>IFERROR((IFERROR(VLOOKUP(A446,'2024-2023'!$B$3:$LN$4660,24,0),"")+IFERROR(VLOOKUP(A446,'2024-2023'!$B$3:$LN$4660,40,0),"")),"")</f>
        <v>17290</v>
      </c>
      <c r="AK446">
        <f>IFERROR((IFERROR(VLOOKUP(A446,'2024-2023'!$B$3:$LN$4660,23,0),"")+IFERROR(VLOOKUP(A446,'2024-2023'!$B$3:$LN$4660,39,0),"")),"")</f>
        <v>17290</v>
      </c>
      <c r="AL446" t="str">
        <f>IFERROR(VLOOKUP(A446,'2020-2019'!$B$3:$LN$466,'2020-2019'!$AM$1,0),"")</f>
        <v/>
      </c>
      <c r="AM446">
        <f>IFERROR(VLOOKUP(A446,'2022-2021'!$B$3:$LN$4660,38,0),"")</f>
        <v>82</v>
      </c>
      <c r="AN446">
        <f>IFERROR(VLOOKUP(A446,'2022-2021'!$B$3:$LN$4660,37,0),"")</f>
        <v>58</v>
      </c>
      <c r="AO446">
        <f>IFERROR(VLOOKUP(A446,'2024-2023'!$B$3:$LN$4660,38,0),"")</f>
        <v>79</v>
      </c>
      <c r="AP446">
        <f>IFERROR(VLOOKUP(A446,'2024-2023'!$B$3:$LN$4660,37,0),"")</f>
        <v>551</v>
      </c>
      <c r="AQ446" t="str">
        <f>IFERROR((IFERROR(VLOOKUP(A446,'2020-2019'!$B$3:$LN$466,'2020-2019'!$BL$1,0),"")+IFERROR(VLOOKUP(A446,'2020-2019'!$B$3:$LN$466,'2020-2019'!$BV$1,0),"")),"")</f>
        <v/>
      </c>
      <c r="AR446" s="5" t="str">
        <f t="shared" si="51"/>
        <v/>
      </c>
      <c r="AS446" t="str">
        <f>IFERROR(VLOOKUP(A446,риски!$G$2:$H$642,2,0),"")</f>
        <v>низкий</v>
      </c>
      <c r="AT446" t="str">
        <f>IFERROR(VLOOKUP(A446,Реест!A518:$P$30000,15,0),"")</f>
        <v>kaviv.ru</v>
      </c>
      <c r="AU446" t="str">
        <f>IFERROR(VLOOKUP(A446,old!$A$3:$AU$2001,47,0),"")</f>
        <v>image479</v>
      </c>
      <c r="AV446" s="3">
        <f t="shared" si="52"/>
        <v>1.5099117980962362</v>
      </c>
      <c r="AW446" t="str">
        <f t="shared" si="46"/>
        <v xml:space="preserve"> ООО ПКО «ВИВ» зарегистрировано по адресу: 427848, Удмуртская Республика, р-н Киясовский, с Подгорное, ул Ленина, д. 59, кв. 2. Генеральным директором является Вашковский Александр Александрович. Рост финансовых активов компании за 5 лет: 150,99%. ФССП присвоил низкий уровень риска для данного ПКО.</v>
      </c>
      <c r="AX446" t="s">
        <v>22944</v>
      </c>
      <c r="AY446">
        <f>VLOOKUP(A446,'2024-2023'!$B$2:$NY$583,'2024-2023'!$BH$1,0)</f>
        <v>16243</v>
      </c>
      <c r="AZ446">
        <f>VLOOKUP(A446,'2024-2023'!$B$2:$NY$583,71,0)</f>
        <v>13756</v>
      </c>
      <c r="BA446">
        <f>VLOOKUP(A446,'2024-2023'!$B$2:$NY$583,79,0)</f>
        <v>3366</v>
      </c>
      <c r="BB446">
        <f t="shared" si="47"/>
        <v>1.0541156190358925</v>
      </c>
      <c r="BC446" s="6" t="str">
        <f t="shared" si="48"/>
        <v>-</v>
      </c>
      <c r="BD446" s="6" t="str">
        <f t="shared" si="49"/>
        <v>-</v>
      </c>
      <c r="BE446" t="str">
        <f t="shared" si="50"/>
        <v>Малая фирма</v>
      </c>
    </row>
    <row r="447" spans="1:57">
      <c r="A447" s="10">
        <v>6500011347</v>
      </c>
      <c r="B447">
        <v>530</v>
      </c>
      <c r="C447" t="s">
        <v>3503</v>
      </c>
      <c r="D447">
        <v>6500011347</v>
      </c>
      <c r="E447" t="s">
        <v>14915</v>
      </c>
      <c r="F447" t="s">
        <v>14495</v>
      </c>
      <c r="G447" s="7">
        <v>45134</v>
      </c>
      <c r="H447">
        <v>3</v>
      </c>
      <c r="I447" t="s">
        <v>73</v>
      </c>
      <c r="J447" t="s">
        <v>5532</v>
      </c>
      <c r="K447" t="s">
        <v>5532</v>
      </c>
      <c r="L447" t="s">
        <v>9159</v>
      </c>
      <c r="M447">
        <f>VLOOKUP(D447,УК!$A$1:$B$599,2,0)/1000</f>
        <v>11500</v>
      </c>
      <c r="R447" s="10" t="str">
        <f>IFERROR(IFERROR(VLOOKUP(A447,'2020-2019'!$B$3:$LN$466,108,0),"")+IFERROR(VLOOKUP(A447,'2020-2019'!$B$3:$LN$1000,91,0),""),"")</f>
        <v/>
      </c>
      <c r="S447" s="10" t="str">
        <f>IFERROR(IFERROR(VLOOKUP(A447,'2022-2021'!$B$3:$LN$1000,108,0),"")+IFERROR(VLOOKUP(A447,'2022-2021'!$B$3:$LN$1000,92,0),""),"")</f>
        <v/>
      </c>
      <c r="T447" s="10" t="str">
        <f>IFERROR(IFERROR(VLOOKUP(A447,'2022-2021'!$B$3:$LN$1000,107,0),"")+IFERROR(VLOOKUP(A447,'2022-2021'!$B$3:$LN$1000,91,0),""),"")</f>
        <v/>
      </c>
      <c r="U447" s="10">
        <f>IFERROR(IFERROR(VLOOKUP(A447,'2024-2023'!$B$3:$LN$1000,108,0),"")+IFERROR(VLOOKUP(A447,'2024-2023'!$B$3:$LN$1000,92,0),""),"")</f>
        <v>0</v>
      </c>
      <c r="V447" s="10">
        <f>IFERROR(IFERROR(VLOOKUP(A447,'2024-2023'!$B$3:$LN$1000,107,0),"")+IFERROR(VLOOKUP(A447,'2024-2023'!$B$3:$LN$1000,91,0),""),"")</f>
        <v>2</v>
      </c>
      <c r="W447" t="str">
        <f>IFERROR(IFERROR(VLOOKUP(A447,'2020-2019'!$B$3:$LN$4660,93,0),"")+IFERROR(VLOOKUP(A447,'2020-2019'!$B$3:$LN$4660,109,0),""),"")</f>
        <v/>
      </c>
      <c r="X447" t="str">
        <f>IFERROR(IFERROR(VLOOKUP(A447,'2022-2021'!$B$3:$LN$4660,94,0),"")+IFERROR(VLOOKUP(A447,'2022-2021'!$B$3:$LN$4660,110,0),""),"")</f>
        <v/>
      </c>
      <c r="Y447" t="str">
        <f>IFERROR(IFERROR(VLOOKUP(A447,'2022-2021'!$B$3:$LN$4660,109,0),"")+IFERROR(VLOOKUP(A447,'2022-2021'!$B$3:$LN$4660,93,0),""),"")</f>
        <v/>
      </c>
      <c r="Z447">
        <f>IFERROR((IFERROR(VLOOKUP(A447,'2024-2023'!$B$3:$LN$4660,110,0),"")+IFERROR(VLOOKUP(A447,'2024-2023'!$B$3:$LN$4660,94,0),"")),"")</f>
        <v>0</v>
      </c>
      <c r="AA447">
        <f>IFERROR((IFERROR(VLOOKUP(A447,'2024-2023'!$B$3:$LN$4660,93,0),"")+IFERROR(VLOOKUP(A447,'2024-2023'!$B$3:$LN$4660,109,0),"")),"")</f>
        <v>16490</v>
      </c>
      <c r="AB447" t="str">
        <f>IFERROR((IFERROR(VLOOKUP(A447,'2020-2019'!$B$3:$LN$466,'2020-2019'!$CV$1,0),"")),"")</f>
        <v/>
      </c>
      <c r="AC447" t="str">
        <f>IFERROR((IFERROR(VLOOKUP(A447,'2022-2021'!$B$3:$LN$4660,100,0),"")),"")</f>
        <v/>
      </c>
      <c r="AD447" t="str">
        <f>IFERROR((IFERROR(VLOOKUP(A447,'2022-2021'!$B$3:$LN$4660,99,0),"")),"")</f>
        <v/>
      </c>
      <c r="AE447">
        <f>IFERROR((IFERROR(VLOOKUP(A447,'2024-2023'!$B$3:$LN$4660,100,0),"")),"")</f>
        <v>0</v>
      </c>
      <c r="AF447">
        <f>IFERROR(VLOOKUP(A447,'2024-2023'!$B$3:$LN$4660,99,0),"")</f>
        <v>-16490</v>
      </c>
      <c r="AG447" t="str">
        <f>IFERROR((IFERROR(VLOOKUP(A447,'2020-2019'!$B$3:$LN$4660,'2020-2019'!$X$1,0),"")+IFERROR(VLOOKUP(A447,'2020-2019'!$B$3:$LN$4660,'2020-2019'!$AN$1,0),"")),"")</f>
        <v/>
      </c>
      <c r="AH447" t="str">
        <f>IFERROR((IFERROR(VLOOKUP(A447,'2022-2021'!$B$3:$LN$4660,24,0),"")+IFERROR(VLOOKUP(A447,'2022-2021'!$B$3:$LN$4660,40,0),"")),"")</f>
        <v/>
      </c>
      <c r="AI447" t="str">
        <f>IFERROR((IFERROR(VLOOKUP(A447,'2022-2021'!$B$3:$LN$4660,23,0),"")+IFERROR(VLOOKUP(A447,'2022-2021'!$B$3:$LN$4660,39,0),"")),"")</f>
        <v/>
      </c>
      <c r="AJ447">
        <f>IFERROR((IFERROR(VLOOKUP(A447,'2024-2023'!$B$3:$LN$4660,24,0),"")+IFERROR(VLOOKUP(A447,'2024-2023'!$B$3:$LN$4660,40,0),"")),"")</f>
        <v>0</v>
      </c>
      <c r="AK447">
        <f>IFERROR((IFERROR(VLOOKUP(A447,'2024-2023'!$B$3:$LN$4660,23,0),"")+IFERROR(VLOOKUP(A447,'2024-2023'!$B$3:$LN$4660,39,0),"")),"")</f>
        <v>120</v>
      </c>
      <c r="AL447" t="str">
        <f>IFERROR(VLOOKUP(A447,'2020-2019'!$B$3:$LN$466,'2020-2019'!$AM$1,0),"")</f>
        <v/>
      </c>
      <c r="AM447" t="str">
        <f>IFERROR(VLOOKUP(A447,'2022-2021'!$B$3:$LN$4660,38,0),"")</f>
        <v/>
      </c>
      <c r="AN447" t="str">
        <f>IFERROR(VLOOKUP(A447,'2022-2021'!$B$3:$LN$4660,37,0),"")</f>
        <v/>
      </c>
      <c r="AO447">
        <f>IFERROR(VLOOKUP(A447,'2024-2023'!$B$3:$LN$4660,38,0),"")</f>
        <v>11500</v>
      </c>
      <c r="AP447">
        <f>IFERROR(VLOOKUP(A447,'2024-2023'!$B$3:$LN$4660,37,0),"")</f>
        <v>713</v>
      </c>
      <c r="AQ447" t="str">
        <f>IFERROR((IFERROR(VLOOKUP(A447,'2020-2019'!$B$3:$LN$466,'2020-2019'!$BL$1,0),"")+IFERROR(VLOOKUP(A447,'2020-2019'!$B$3:$LN$466,'2020-2019'!$BV$1,0),"")),"")</f>
        <v/>
      </c>
      <c r="AR447" s="5" t="str">
        <f t="shared" si="51"/>
        <v/>
      </c>
      <c r="AS447" t="str">
        <f>IFERROR(VLOOKUP(A447,риски!$G$2:$H$642,2,0),"")</f>
        <v>низкий</v>
      </c>
      <c r="AT447" t="str">
        <f>IFERROR(VLOOKUP(A447,Реест!A519:$P$30000,15,0),"")</f>
        <v>lex65.ru</v>
      </c>
      <c r="AU447" t="str">
        <f>IFERROR(VLOOKUP(A447,old!$A$3:$AU$2001,47,0),"")</f>
        <v>image480</v>
      </c>
      <c r="AV447" s="3" t="str">
        <f t="shared" si="52"/>
        <v/>
      </c>
      <c r="AW447" t="str">
        <f t="shared" si="46"/>
        <v xml:space="preserve"> ООО ПКО «Лекс и Партнёры» зарегистрировано по адресу: 693023, Сахалинская область, г.о. Город Южно-Сахалинск, г Южно-Сахалинск, ул Комсомольская, дом 245В, квартира 1. Генеральным директором является Антипова Галина Александровна. ФССП присвоил низкий уровень риска для данного ПКО.</v>
      </c>
      <c r="AX447" t="s">
        <v>22933</v>
      </c>
      <c r="AY447">
        <f>VLOOKUP(A447,'2024-2023'!$B$2:$NY$583,'2024-2023'!$BH$1,0)</f>
        <v>-5565</v>
      </c>
      <c r="AZ447">
        <f>VLOOKUP(A447,'2024-2023'!$B$2:$NY$583,71,0)</f>
        <v>0</v>
      </c>
      <c r="BA447">
        <f>VLOOKUP(A447,'2024-2023'!$B$2:$NY$583,79,0)</f>
        <v>0</v>
      </c>
      <c r="BB447">
        <f t="shared" si="47"/>
        <v>0</v>
      </c>
      <c r="BC447" s="6" t="str">
        <f t="shared" si="48"/>
        <v>-</v>
      </c>
      <c r="BD447" s="6">
        <f t="shared" si="49"/>
        <v>-8245</v>
      </c>
      <c r="BE447" t="str">
        <f t="shared" si="50"/>
        <v>Малая фирма</v>
      </c>
    </row>
    <row r="448" spans="1:57">
      <c r="A448" s="10">
        <v>5410147743</v>
      </c>
      <c r="B448">
        <v>471</v>
      </c>
      <c r="C448" t="s">
        <v>3510</v>
      </c>
      <c r="D448">
        <v>5410147743</v>
      </c>
      <c r="E448" t="s">
        <v>14916</v>
      </c>
      <c r="F448" t="s">
        <v>14496</v>
      </c>
      <c r="G448" s="7">
        <v>45205</v>
      </c>
      <c r="H448">
        <v>2</v>
      </c>
      <c r="I448" t="s">
        <v>73</v>
      </c>
      <c r="J448" t="s">
        <v>5522</v>
      </c>
      <c r="K448" t="s">
        <v>5521</v>
      </c>
      <c r="L448" t="s">
        <v>9162</v>
      </c>
      <c r="M448">
        <f>VLOOKUP(D448,УК!$A$1:$B$599,2,0)/1000</f>
        <v>100</v>
      </c>
      <c r="R448" s="10" t="str">
        <f>IFERROR(IFERROR(VLOOKUP(A448,'2020-2019'!$B$3:$LN$466,108,0),"")+IFERROR(VLOOKUP(A448,'2020-2019'!$B$3:$LN$1000,91,0),""),"")</f>
        <v/>
      </c>
      <c r="S448" s="10" t="str">
        <f>IFERROR(IFERROR(VLOOKUP(A448,'2022-2021'!$B$3:$LN$1000,108,0),"")+IFERROR(VLOOKUP(A448,'2022-2021'!$B$3:$LN$1000,92,0),""),"")</f>
        <v/>
      </c>
      <c r="T448" s="10" t="str">
        <f>IFERROR(IFERROR(VLOOKUP(A448,'2022-2021'!$B$3:$LN$1000,107,0),"")+IFERROR(VLOOKUP(A448,'2022-2021'!$B$3:$LN$1000,91,0),""),"")</f>
        <v/>
      </c>
      <c r="U448" s="10">
        <f>IFERROR(IFERROR(VLOOKUP(A448,'2024-2023'!$B$3:$LN$1000,108,0),"")+IFERROR(VLOOKUP(A448,'2024-2023'!$B$3:$LN$1000,92,0),""),"")</f>
        <v>3</v>
      </c>
      <c r="V448" s="10">
        <f>IFERROR(IFERROR(VLOOKUP(A448,'2024-2023'!$B$3:$LN$1000,107,0),"")+IFERROR(VLOOKUP(A448,'2024-2023'!$B$3:$LN$1000,91,0),""),"")</f>
        <v>47</v>
      </c>
      <c r="W448" t="str">
        <f>IFERROR(IFERROR(VLOOKUP(A448,'2020-2019'!$B$3:$LN$4660,93,0),"")+IFERROR(VLOOKUP(A448,'2020-2019'!$B$3:$LN$4660,109,0),""),"")</f>
        <v/>
      </c>
      <c r="X448" t="str">
        <f>IFERROR(IFERROR(VLOOKUP(A448,'2022-2021'!$B$3:$LN$4660,94,0),"")+IFERROR(VLOOKUP(A448,'2022-2021'!$B$3:$LN$4660,110,0),""),"")</f>
        <v/>
      </c>
      <c r="Y448" t="str">
        <f>IFERROR(IFERROR(VLOOKUP(A448,'2022-2021'!$B$3:$LN$4660,109,0),"")+IFERROR(VLOOKUP(A448,'2022-2021'!$B$3:$LN$4660,93,0),""),"")</f>
        <v/>
      </c>
      <c r="Z448">
        <f>IFERROR((IFERROR(VLOOKUP(A448,'2024-2023'!$B$3:$LN$4660,110,0),"")+IFERROR(VLOOKUP(A448,'2024-2023'!$B$3:$LN$4660,94,0),"")),"")</f>
        <v>2</v>
      </c>
      <c r="AA448">
        <f>IFERROR((IFERROR(VLOOKUP(A448,'2024-2023'!$B$3:$LN$4660,93,0),"")+IFERROR(VLOOKUP(A448,'2024-2023'!$B$3:$LN$4660,109,0),"")),"")</f>
        <v>45</v>
      </c>
      <c r="AB448" t="str">
        <f>IFERROR((IFERROR(VLOOKUP(A448,'2020-2019'!$B$3:$LN$466,'2020-2019'!$CV$1,0),"")),"")</f>
        <v/>
      </c>
      <c r="AC448" t="str">
        <f>IFERROR((IFERROR(VLOOKUP(A448,'2022-2021'!$B$3:$LN$4660,100,0),"")),"")</f>
        <v/>
      </c>
      <c r="AD448" t="str">
        <f>IFERROR((IFERROR(VLOOKUP(A448,'2022-2021'!$B$3:$LN$4660,99,0),"")),"")</f>
        <v/>
      </c>
      <c r="AE448">
        <f>IFERROR((IFERROR(VLOOKUP(A448,'2024-2023'!$B$3:$LN$4660,100,0),"")),"")</f>
        <v>1</v>
      </c>
      <c r="AF448">
        <f>IFERROR(VLOOKUP(A448,'2024-2023'!$B$3:$LN$4660,99,0),"")</f>
        <v>2</v>
      </c>
      <c r="AG448" t="str">
        <f>IFERROR((IFERROR(VLOOKUP(A448,'2020-2019'!$B$3:$LN$4660,'2020-2019'!$X$1,0),"")+IFERROR(VLOOKUP(A448,'2020-2019'!$B$3:$LN$4660,'2020-2019'!$AN$1,0),"")),"")</f>
        <v/>
      </c>
      <c r="AH448" t="str">
        <f>IFERROR((IFERROR(VLOOKUP(A448,'2022-2021'!$B$3:$LN$4660,24,0),"")+IFERROR(VLOOKUP(A448,'2022-2021'!$B$3:$LN$4660,40,0),"")),"")</f>
        <v/>
      </c>
      <c r="AI448" t="str">
        <f>IFERROR((IFERROR(VLOOKUP(A448,'2022-2021'!$B$3:$LN$4660,23,0),"")+IFERROR(VLOOKUP(A448,'2022-2021'!$B$3:$LN$4660,39,0),"")),"")</f>
        <v/>
      </c>
      <c r="AJ448">
        <f>IFERROR((IFERROR(VLOOKUP(A448,'2024-2023'!$B$3:$LN$4660,24,0),"")+IFERROR(VLOOKUP(A448,'2024-2023'!$B$3:$LN$4660,40,0),"")),"")</f>
        <v>0</v>
      </c>
      <c r="AK448">
        <f>IFERROR((IFERROR(VLOOKUP(A448,'2024-2023'!$B$3:$LN$4660,23,0),"")+IFERROR(VLOOKUP(A448,'2024-2023'!$B$3:$LN$4660,39,0),"")),"")</f>
        <v>0</v>
      </c>
      <c r="AL448" t="str">
        <f>IFERROR(VLOOKUP(A448,'2020-2019'!$B$3:$LN$466,'2020-2019'!$AM$1,0),"")</f>
        <v/>
      </c>
      <c r="AM448" t="str">
        <f>IFERROR(VLOOKUP(A448,'2022-2021'!$B$3:$LN$4660,38,0),"")</f>
        <v/>
      </c>
      <c r="AN448" t="str">
        <f>IFERROR(VLOOKUP(A448,'2022-2021'!$B$3:$LN$4660,37,0),"")</f>
        <v/>
      </c>
      <c r="AO448">
        <f>IFERROR(VLOOKUP(A448,'2024-2023'!$B$3:$LN$4660,38,0),"")</f>
        <v>11050</v>
      </c>
      <c r="AP448">
        <f>IFERROR(VLOOKUP(A448,'2024-2023'!$B$3:$LN$4660,37,0),"")</f>
        <v>3030</v>
      </c>
      <c r="AQ448" t="str">
        <f>IFERROR((IFERROR(VLOOKUP(A448,'2020-2019'!$B$3:$LN$466,'2020-2019'!$BL$1,0),"")+IFERROR(VLOOKUP(A448,'2020-2019'!$B$3:$LN$466,'2020-2019'!$BV$1,0),"")),"")</f>
        <v/>
      </c>
      <c r="AR448" s="5">
        <f t="shared" si="51"/>
        <v>15.667</v>
      </c>
      <c r="AS448" t="str">
        <f>IFERROR(VLOOKUP(A448,риски!$G$2:$H$642,2,0),"")</f>
        <v>низкий</v>
      </c>
      <c r="AT448" t="str">
        <f>IFERROR(VLOOKUP(A448,Реест!A520:$P$30000,15,0),"")</f>
        <v>samler.ru</v>
      </c>
      <c r="AU448" t="str">
        <f>IFERROR(VLOOKUP(A448,old!$A$3:$AU$2001,47,0),"")</f>
        <v>image481</v>
      </c>
      <c r="AV448" s="3" t="str">
        <f t="shared" si="52"/>
        <v/>
      </c>
      <c r="AW448" t="str">
        <f t="shared" si="46"/>
        <v xml:space="preserve"> ООО «Самлер» зарегистрировано по адресу: 630559, Новосибирская область, г.о. рабочий поселок Кольцово, рп Кольцово, ул Технопарковая, д. 5, кв. 247. Генеральным директором является Перетокин Михаил Николаевич. Рост доходов компании за 5 лет: 1566,7%. ФССП присвоил низкий уровень риска для данного ПКО.</v>
      </c>
      <c r="AX448" t="s">
        <v>22931</v>
      </c>
      <c r="AY448">
        <f>VLOOKUP(A448,'2024-2023'!$B$2:$NY$583,'2024-2023'!$BH$1,0)</f>
        <v>11103</v>
      </c>
      <c r="AZ448">
        <f>VLOOKUP(A448,'2024-2023'!$B$2:$NY$583,71,0)</f>
        <v>30</v>
      </c>
      <c r="BA448">
        <f>VLOOKUP(A448,'2024-2023'!$B$2:$NY$583,79,0)</f>
        <v>0</v>
      </c>
      <c r="BB448">
        <f t="shared" si="47"/>
        <v>2.7019724398811133E-3</v>
      </c>
      <c r="BC448" s="6">
        <f t="shared" si="48"/>
        <v>3.1334</v>
      </c>
      <c r="BD448" s="6">
        <f t="shared" si="49"/>
        <v>4.2553191489361701E-2</v>
      </c>
      <c r="BE448" t="str">
        <f t="shared" si="50"/>
        <v>Малая фирма</v>
      </c>
    </row>
    <row r="449" spans="1:57">
      <c r="A449" s="10">
        <v>5473013580</v>
      </c>
      <c r="B449">
        <v>562</v>
      </c>
      <c r="C449" t="s">
        <v>23741</v>
      </c>
      <c r="D449">
        <v>5473013580</v>
      </c>
      <c r="E449" t="s">
        <v>14917</v>
      </c>
      <c r="F449" t="s">
        <v>23742</v>
      </c>
      <c r="G449" s="7">
        <v>45301</v>
      </c>
      <c r="H449">
        <v>2</v>
      </c>
      <c r="I449" t="s">
        <v>73</v>
      </c>
      <c r="J449" t="s">
        <v>6826</v>
      </c>
      <c r="K449" t="s">
        <v>6825</v>
      </c>
      <c r="L449" t="s">
        <v>9166</v>
      </c>
      <c r="M449">
        <f>VLOOKUP(D449,УК!$A$1:$B$599,2,0)/1000</f>
        <v>20000</v>
      </c>
      <c r="R449" s="10" t="str">
        <f>IFERROR(IFERROR(VLOOKUP(A449,'2020-2019'!$B$3:$LN$466,108,0),"")+IFERROR(VLOOKUP(A449,'2020-2019'!$B$3:$LN$1000,91,0),""),"")</f>
        <v/>
      </c>
      <c r="S449" s="10" t="str">
        <f>IFERROR(IFERROR(VLOOKUP(A449,'2022-2021'!$B$3:$LN$1000,108,0),"")+IFERROR(VLOOKUP(A449,'2022-2021'!$B$3:$LN$1000,92,0),""),"")</f>
        <v/>
      </c>
      <c r="T449" s="10" t="str">
        <f>IFERROR(IFERROR(VLOOKUP(A449,'2022-2021'!$B$3:$LN$1000,107,0),"")+IFERROR(VLOOKUP(A449,'2022-2021'!$B$3:$LN$1000,91,0),""),"")</f>
        <v/>
      </c>
      <c r="U449" s="10">
        <f>IFERROR(IFERROR(VLOOKUP(A449,'2024-2023'!$B$3:$LN$1000,108,0),"")+IFERROR(VLOOKUP(A449,'2024-2023'!$B$3:$LN$1000,92,0),""),"")</f>
        <v>0</v>
      </c>
      <c r="V449" s="10">
        <f>IFERROR(IFERROR(VLOOKUP(A449,'2024-2023'!$B$3:$LN$1000,107,0),"")+IFERROR(VLOOKUP(A449,'2024-2023'!$B$3:$LN$1000,91,0),""),"")</f>
        <v>17522</v>
      </c>
      <c r="W449" t="str">
        <f>IFERROR(IFERROR(VLOOKUP(A449,'2020-2019'!$B$3:$LN$4660,93,0),"")+IFERROR(VLOOKUP(A449,'2020-2019'!$B$3:$LN$4660,109,0),""),"")</f>
        <v/>
      </c>
      <c r="X449" t="str">
        <f>IFERROR(IFERROR(VLOOKUP(A449,'2022-2021'!$B$3:$LN$4660,94,0),"")+IFERROR(VLOOKUP(A449,'2022-2021'!$B$3:$LN$4660,110,0),""),"")</f>
        <v/>
      </c>
      <c r="Y449" t="str">
        <f>IFERROR(IFERROR(VLOOKUP(A449,'2022-2021'!$B$3:$LN$4660,109,0),"")+IFERROR(VLOOKUP(A449,'2022-2021'!$B$3:$LN$4660,93,0),""),"")</f>
        <v/>
      </c>
      <c r="Z449">
        <f>IFERROR((IFERROR(VLOOKUP(A449,'2024-2023'!$B$3:$LN$4660,110,0),"")+IFERROR(VLOOKUP(A449,'2024-2023'!$B$3:$LN$4660,94,0),"")),"")</f>
        <v>0</v>
      </c>
      <c r="AA449">
        <f>IFERROR((IFERROR(VLOOKUP(A449,'2024-2023'!$B$3:$LN$4660,93,0),"")+IFERROR(VLOOKUP(A449,'2024-2023'!$B$3:$LN$4660,109,0),"")),"")</f>
        <v>48642</v>
      </c>
      <c r="AB449" t="str">
        <f>IFERROR((IFERROR(VLOOKUP(A449,'2020-2019'!$B$3:$LN$466,'2020-2019'!$CV$1,0),"")),"")</f>
        <v/>
      </c>
      <c r="AC449" t="str">
        <f>IFERROR((IFERROR(VLOOKUP(A449,'2022-2021'!$B$3:$LN$4660,100,0),"")),"")</f>
        <v/>
      </c>
      <c r="AD449" t="str">
        <f>IFERROR((IFERROR(VLOOKUP(A449,'2022-2021'!$B$3:$LN$4660,99,0),"")),"")</f>
        <v/>
      </c>
      <c r="AE449">
        <f>IFERROR((IFERROR(VLOOKUP(A449,'2024-2023'!$B$3:$LN$4660,100,0),"")),"")</f>
        <v>0</v>
      </c>
      <c r="AF449">
        <f>IFERROR(VLOOKUP(A449,'2024-2023'!$B$3:$LN$4660,99,0),"")</f>
        <v>-23053</v>
      </c>
      <c r="AG449" t="str">
        <f>IFERROR((IFERROR(VLOOKUP(A449,'2020-2019'!$B$3:$LN$4660,'2020-2019'!$X$1,0),"")+IFERROR(VLOOKUP(A449,'2020-2019'!$B$3:$LN$4660,'2020-2019'!$AN$1,0),"")),"")</f>
        <v/>
      </c>
      <c r="AH449" t="str">
        <f>IFERROR((IFERROR(VLOOKUP(A449,'2022-2021'!$B$3:$LN$4660,24,0),"")+IFERROR(VLOOKUP(A449,'2022-2021'!$B$3:$LN$4660,40,0),"")),"")</f>
        <v/>
      </c>
      <c r="AI449" t="str">
        <f>IFERROR((IFERROR(VLOOKUP(A449,'2022-2021'!$B$3:$LN$4660,23,0),"")+IFERROR(VLOOKUP(A449,'2022-2021'!$B$3:$LN$4660,39,0),"")),"")</f>
        <v/>
      </c>
      <c r="AJ449">
        <f>IFERROR((IFERROR(VLOOKUP(A449,'2024-2023'!$B$3:$LN$4660,24,0),"")+IFERROR(VLOOKUP(A449,'2024-2023'!$B$3:$LN$4660,40,0),"")),"")</f>
        <v>0</v>
      </c>
      <c r="AK449">
        <f>IFERROR((IFERROR(VLOOKUP(A449,'2024-2023'!$B$3:$LN$4660,23,0),"")+IFERROR(VLOOKUP(A449,'2024-2023'!$B$3:$LN$4660,39,0),"")),"")</f>
        <v>190582</v>
      </c>
      <c r="AL449" t="str">
        <f>IFERROR(VLOOKUP(A449,'2020-2019'!$B$3:$LN$466,'2020-2019'!$AM$1,0),"")</f>
        <v/>
      </c>
      <c r="AM449" t="str">
        <f>IFERROR(VLOOKUP(A449,'2022-2021'!$B$3:$LN$4660,38,0),"")</f>
        <v/>
      </c>
      <c r="AN449" t="str">
        <f>IFERROR(VLOOKUP(A449,'2022-2021'!$B$3:$LN$4660,37,0),"")</f>
        <v/>
      </c>
      <c r="AO449">
        <f>IFERROR(VLOOKUP(A449,'2024-2023'!$B$3:$LN$4660,38,0),"")</f>
        <v>0</v>
      </c>
      <c r="AP449">
        <f>IFERROR(VLOOKUP(A449,'2024-2023'!$B$3:$LN$4660,37,0),"")</f>
        <v>2035</v>
      </c>
      <c r="AQ449" t="str">
        <f>IFERROR((IFERROR(VLOOKUP(A449,'2020-2019'!$B$3:$LN$466,'2020-2019'!$BL$1,0),"")+IFERROR(VLOOKUP(A449,'2020-2019'!$B$3:$LN$466,'2020-2019'!$BV$1,0),"")),"")</f>
        <v/>
      </c>
      <c r="AR449" s="5" t="str">
        <f t="shared" si="51"/>
        <v/>
      </c>
      <c r="AS449" t="str">
        <f>IFERROR(VLOOKUP(A449,риски!$G$2:$H$642,2,0),"")</f>
        <v>низкий</v>
      </c>
      <c r="AT449" t="str">
        <f>IFERROR(VLOOKUP(A449,Реест!A521:$P$30000,15,0),"")</f>
        <v>koala-c.ru</v>
      </c>
      <c r="AU449" t="str">
        <f>IFERROR(VLOOKUP(A449,old!$A$3:$AU$2001,47,0),"")</f>
        <v/>
      </c>
      <c r="AV449" s="3" t="str">
        <f t="shared" si="52"/>
        <v/>
      </c>
      <c r="AW449" t="str">
        <f t="shared" si="46"/>
        <v xml:space="preserve"> ООО ПКО «Коала Коллекшн» зарегистрировано по адресу: 630055, Новосибирская обл, г Новосибирск, ул Гнесиных, 10/1. Генеральным директором является Языков Александр Сергеевич. ФССП присвоил низкий уровень риска для данного ПКО.</v>
      </c>
      <c r="AX449" t="s">
        <v>22931</v>
      </c>
      <c r="AY449">
        <f>VLOOKUP(A449,'2024-2023'!$B$2:$NY$583,'2024-2023'!$BH$1,0)</f>
        <v>46948</v>
      </c>
      <c r="AZ449">
        <f>VLOOKUP(A449,'2024-2023'!$B$2:$NY$583,71,0)</f>
        <v>0</v>
      </c>
      <c r="BA449">
        <f>VLOOKUP(A449,'2024-2023'!$B$2:$NY$583,79,0)</f>
        <v>155169</v>
      </c>
      <c r="BB449">
        <f t="shared" si="47"/>
        <v>3.3051248189486242</v>
      </c>
      <c r="BC449" s="6" t="str">
        <f t="shared" si="48"/>
        <v>-</v>
      </c>
      <c r="BD449" s="6">
        <f t="shared" si="49"/>
        <v>-1.3156603127496862</v>
      </c>
      <c r="BE449" t="str">
        <f t="shared" si="50"/>
        <v>Малая фирма</v>
      </c>
    </row>
    <row r="450" spans="1:57">
      <c r="A450" s="10">
        <v>1650431310</v>
      </c>
      <c r="B450">
        <v>563</v>
      </c>
      <c r="C450" t="s">
        <v>14499</v>
      </c>
      <c r="D450">
        <v>1650431310</v>
      </c>
      <c r="E450" t="s">
        <v>14918</v>
      </c>
      <c r="F450" t="s">
        <v>14500</v>
      </c>
      <c r="G450" s="7">
        <v>45313</v>
      </c>
      <c r="H450">
        <v>2</v>
      </c>
      <c r="I450" t="s">
        <v>73</v>
      </c>
      <c r="J450" t="s">
        <v>4932</v>
      </c>
      <c r="K450" t="s">
        <v>4931</v>
      </c>
      <c r="L450" t="s">
        <v>9169</v>
      </c>
      <c r="M450">
        <f>VLOOKUP(D450,УК!$A$1:$B$599,2,0)/1000</f>
        <v>1000</v>
      </c>
      <c r="R450" s="10" t="str">
        <f>IFERROR(IFERROR(VLOOKUP(A450,'2020-2019'!$B$3:$LN$466,108,0),"")+IFERROR(VLOOKUP(A450,'2020-2019'!$B$3:$LN$1000,91,0),""),"")</f>
        <v/>
      </c>
      <c r="S450" s="10" t="str">
        <f>IFERROR(IFERROR(VLOOKUP(A450,'2022-2021'!$B$3:$LN$1000,108,0),"")+IFERROR(VLOOKUP(A450,'2022-2021'!$B$3:$LN$1000,92,0),""),"")</f>
        <v/>
      </c>
      <c r="T450" s="10" t="str">
        <f>IFERROR(IFERROR(VLOOKUP(A450,'2022-2021'!$B$3:$LN$1000,107,0),"")+IFERROR(VLOOKUP(A450,'2022-2021'!$B$3:$LN$1000,91,0),""),"")</f>
        <v/>
      </c>
      <c r="U450" s="10">
        <f>IFERROR(IFERROR(VLOOKUP(A450,'2024-2023'!$B$3:$LN$1000,108,0),"")+IFERROR(VLOOKUP(A450,'2024-2023'!$B$3:$LN$1000,92,0),""),"")</f>
        <v>0</v>
      </c>
      <c r="V450" s="10">
        <f>IFERROR(IFERROR(VLOOKUP(A450,'2024-2023'!$B$3:$LN$1000,107,0),"")+IFERROR(VLOOKUP(A450,'2024-2023'!$B$3:$LN$1000,91,0),""),"")</f>
        <v>108944</v>
      </c>
      <c r="W450" t="str">
        <f>IFERROR(IFERROR(VLOOKUP(A450,'2020-2019'!$B$3:$LN$4660,93,0),"")+IFERROR(VLOOKUP(A450,'2020-2019'!$B$3:$LN$4660,109,0),""),"")</f>
        <v/>
      </c>
      <c r="X450" t="str">
        <f>IFERROR(IFERROR(VLOOKUP(A450,'2022-2021'!$B$3:$LN$4660,94,0),"")+IFERROR(VLOOKUP(A450,'2022-2021'!$B$3:$LN$4660,110,0),""),"")</f>
        <v/>
      </c>
      <c r="Y450" t="str">
        <f>IFERROR(IFERROR(VLOOKUP(A450,'2022-2021'!$B$3:$LN$4660,109,0),"")+IFERROR(VLOOKUP(A450,'2022-2021'!$B$3:$LN$4660,93,0),""),"")</f>
        <v/>
      </c>
      <c r="Z450">
        <f>IFERROR((IFERROR(VLOOKUP(A450,'2024-2023'!$B$3:$LN$4660,110,0),"")+IFERROR(VLOOKUP(A450,'2024-2023'!$B$3:$LN$4660,94,0),"")),"")</f>
        <v>0</v>
      </c>
      <c r="AA450">
        <f>IFERROR((IFERROR(VLOOKUP(A450,'2024-2023'!$B$3:$LN$4660,93,0),"")+IFERROR(VLOOKUP(A450,'2024-2023'!$B$3:$LN$4660,109,0),"")),"")</f>
        <v>43660</v>
      </c>
      <c r="AB450" t="str">
        <f>IFERROR((IFERROR(VLOOKUP(A450,'2020-2019'!$B$3:$LN$466,'2020-2019'!$CV$1,0),"")),"")</f>
        <v/>
      </c>
      <c r="AC450" t="str">
        <f>IFERROR((IFERROR(VLOOKUP(A450,'2022-2021'!$B$3:$LN$4660,100,0),"")),"")</f>
        <v/>
      </c>
      <c r="AD450" t="str">
        <f>IFERROR((IFERROR(VLOOKUP(A450,'2022-2021'!$B$3:$LN$4660,99,0),"")),"")</f>
        <v/>
      </c>
      <c r="AE450">
        <f>IFERROR((IFERROR(VLOOKUP(A450,'2024-2023'!$B$3:$LN$4660,100,0),"")),"")</f>
        <v>0</v>
      </c>
      <c r="AF450">
        <f>IFERROR(VLOOKUP(A450,'2024-2023'!$B$3:$LN$4660,99,0),"")</f>
        <v>2664</v>
      </c>
      <c r="AG450" t="str">
        <f>IFERROR((IFERROR(VLOOKUP(A450,'2020-2019'!$B$3:$LN$4660,'2020-2019'!$X$1,0),"")+IFERROR(VLOOKUP(A450,'2020-2019'!$B$3:$LN$4660,'2020-2019'!$AN$1,0),"")),"")</f>
        <v/>
      </c>
      <c r="AH450" t="str">
        <f>IFERROR((IFERROR(VLOOKUP(A450,'2022-2021'!$B$3:$LN$4660,24,0),"")+IFERROR(VLOOKUP(A450,'2022-2021'!$B$3:$LN$4660,40,0),"")),"")</f>
        <v/>
      </c>
      <c r="AI450" t="str">
        <f>IFERROR((IFERROR(VLOOKUP(A450,'2022-2021'!$B$3:$LN$4660,23,0),"")+IFERROR(VLOOKUP(A450,'2022-2021'!$B$3:$LN$4660,39,0),"")),"")</f>
        <v/>
      </c>
      <c r="AJ450">
        <f>IFERROR((IFERROR(VLOOKUP(A450,'2024-2023'!$B$3:$LN$4660,24,0),"")+IFERROR(VLOOKUP(A450,'2024-2023'!$B$3:$LN$4660,40,0),"")),"")</f>
        <v>0</v>
      </c>
      <c r="AK450">
        <f>IFERROR((IFERROR(VLOOKUP(A450,'2024-2023'!$B$3:$LN$4660,23,0),"")+IFERROR(VLOOKUP(A450,'2024-2023'!$B$3:$LN$4660,39,0),"")),"")</f>
        <v>0</v>
      </c>
      <c r="AL450" t="str">
        <f>IFERROR(VLOOKUP(A450,'2020-2019'!$B$3:$LN$466,'2020-2019'!$AM$1,0),"")</f>
        <v/>
      </c>
      <c r="AM450" t="str">
        <f>IFERROR(VLOOKUP(A450,'2022-2021'!$B$3:$LN$4660,38,0),"")</f>
        <v/>
      </c>
      <c r="AN450" t="str">
        <f>IFERROR(VLOOKUP(A450,'2022-2021'!$B$3:$LN$4660,37,0),"")</f>
        <v/>
      </c>
      <c r="AO450">
        <f>IFERROR(VLOOKUP(A450,'2024-2023'!$B$3:$LN$4660,38,0),"")</f>
        <v>0</v>
      </c>
      <c r="AP450">
        <f>IFERROR(VLOOKUP(A450,'2024-2023'!$B$3:$LN$4660,37,0),"")</f>
        <v>411655</v>
      </c>
      <c r="AQ450" t="str">
        <f>IFERROR((IFERROR(VLOOKUP(A450,'2020-2019'!$B$3:$LN$466,'2020-2019'!$BL$1,0),"")+IFERROR(VLOOKUP(A450,'2020-2019'!$B$3:$LN$466,'2020-2019'!$BV$1,0),"")),"")</f>
        <v/>
      </c>
      <c r="AR450" s="5" t="str">
        <f t="shared" si="51"/>
        <v/>
      </c>
      <c r="AS450" t="str">
        <f>IFERROR(VLOOKUP(A450,риски!$G$2:$H$642,2,0),"")</f>
        <v>низкий</v>
      </c>
      <c r="AT450" t="str">
        <f>IFERROR(VLOOKUP(A450,Реест!A522:$P$30000,15,0),"")</f>
        <v>debtcoll.ru</v>
      </c>
      <c r="AU450" t="str">
        <f>IFERROR(VLOOKUP(A450,old!$A$3:$AU$2001,47,0),"")</f>
        <v/>
      </c>
      <c r="AV450" s="3" t="str">
        <f t="shared" si="52"/>
        <v/>
      </c>
      <c r="AW450" t="str">
        <f t="shared" ref="AW450:AW511" si="53">F450&amp;" зарегистрировано по адресу: "&amp;L450&amp;IF(K450=0,"",IF(K450="","",". Генеральным директором является "&amp;K450&amp;IF(AR450=0,".",IF(AR450="",".",". Рост доходов компании за 5 лет: "&amp;ROUND(AR450*100,2)&amp;"%."))&amp;IF(AV450=0,"",IF(AV450="",""," Рост финансовых активов компании за 5 лет: "&amp;IFERROR(ROUND(AV450*100,2),"")&amp;"%."))&amp;IF(AQ450=0,"",IF(AQ450="",""," Объем заемных средств компании на конец 2024 года: "&amp;AQ450&amp;" тыс. руб."))&amp;IF(AS450=0,"",IF(AS450="",""," ФССП присвоил "&amp;AS450&amp;" уровень риска для данного ПКО."))))</f>
        <v xml:space="preserve"> ООО «ПКО «Дебт Коллект» зарегистрировано по адресу: 423815, Татарстан Респ, г.о. Город Набережные Челны, г Набережные Челны, пр-кт Им Вахитова, д. 20Б. Генеральным директором является Каримов Радик Минизахидович. ФССП присвоил низкий уровень риска для данного ПКО.</v>
      </c>
      <c r="AX450" t="s">
        <v>22942</v>
      </c>
      <c r="AY450">
        <f>VLOOKUP(A450,'2024-2023'!$B$2:$NY$583,'2024-2023'!$BH$1,0)</f>
        <v>11578</v>
      </c>
      <c r="AZ450">
        <f>VLOOKUP(A450,'2024-2023'!$B$2:$NY$583,71,0)</f>
        <v>0</v>
      </c>
      <c r="BA450">
        <f>VLOOKUP(A450,'2024-2023'!$B$2:$NY$583,79,0)</f>
        <v>0</v>
      </c>
      <c r="BB450">
        <f t="shared" ref="BB450:BB510" si="54">(AZ450+BA450)/AY450</f>
        <v>0</v>
      </c>
      <c r="BC450" s="6" t="str">
        <f t="shared" ref="BC450:BC510" si="55">IFERROR(AR450/COUNTIFS(R$2:V$2,"&gt;"&amp;0),"-")</f>
        <v>-</v>
      </c>
      <c r="BD450" s="6">
        <f t="shared" ref="BD450:BD510" si="56">IFERROR(AF450/V450,"-")</f>
        <v>2.4452929945660156E-2</v>
      </c>
      <c r="BE450" t="str">
        <f t="shared" ref="BE450:BE511" si="57">IF(V450&lt;800000,"Малая фирма",IF(V450&lt;2000000,"Средняя фирма",IF(V450&gt;2000000,"Крупная фирма","-")))</f>
        <v>Малая фирма</v>
      </c>
    </row>
    <row r="451" spans="1:57">
      <c r="A451" s="10">
        <v>1660162659</v>
      </c>
      <c r="B451">
        <v>423</v>
      </c>
      <c r="C451" t="s">
        <v>3517</v>
      </c>
      <c r="D451">
        <v>1660162659</v>
      </c>
      <c r="E451" t="s">
        <v>14919</v>
      </c>
      <c r="F451" t="s">
        <v>14501</v>
      </c>
      <c r="G451" s="7">
        <v>40932</v>
      </c>
      <c r="H451">
        <v>14</v>
      </c>
      <c r="I451" t="s">
        <v>73</v>
      </c>
      <c r="J451" t="s">
        <v>5380</v>
      </c>
      <c r="K451" t="s">
        <v>5380</v>
      </c>
      <c r="L451" t="s">
        <v>3521</v>
      </c>
      <c r="M451">
        <f>VLOOKUP(D451,УК!$A$1:$B$599,2,0)/1000</f>
        <v>10</v>
      </c>
      <c r="R451" s="10">
        <f>IFERROR(IFERROR(VLOOKUP(A451,'2020-2019'!$B$3:$LN$466,108,0),"")+IFERROR(VLOOKUP(A451,'2020-2019'!$B$3:$LN$1000,91,0),""),"")</f>
        <v>190</v>
      </c>
      <c r="S451" s="10">
        <f>IFERROR(IFERROR(VLOOKUP(A451,'2022-2021'!$B$3:$LN$1000,108,0),"")+IFERROR(VLOOKUP(A451,'2022-2021'!$B$3:$LN$1000,92,0),""),"")</f>
        <v>12142</v>
      </c>
      <c r="T451" s="10">
        <f>IFERROR(IFERROR(VLOOKUP(A451,'2022-2021'!$B$3:$LN$1000,107,0),"")+IFERROR(VLOOKUP(A451,'2022-2021'!$B$3:$LN$1000,91,0),""),"")</f>
        <v>1148</v>
      </c>
      <c r="U451" s="10">
        <f>IFERROR(IFERROR(VLOOKUP(A451,'2024-2023'!$B$3:$LN$1000,108,0),"")+IFERROR(VLOOKUP(A451,'2024-2023'!$B$3:$LN$1000,92,0),""),"")</f>
        <v>24079</v>
      </c>
      <c r="V451" s="10">
        <f>IFERROR(IFERROR(VLOOKUP(A451,'2024-2023'!$B$3:$LN$1000,107,0),"")+IFERROR(VLOOKUP(A451,'2024-2023'!$B$3:$LN$1000,91,0),""),"")</f>
        <v>6922</v>
      </c>
      <c r="W451">
        <f>IFERROR(IFERROR(VLOOKUP(A451,'2020-2019'!$B$3:$LN$4660,93,0),"")+IFERROR(VLOOKUP(A451,'2020-2019'!$B$3:$LN$4660,109,0),""),"")</f>
        <v>306</v>
      </c>
      <c r="X451">
        <f>IFERROR(IFERROR(VLOOKUP(A451,'2022-2021'!$B$3:$LN$4660,94,0),"")+IFERROR(VLOOKUP(A451,'2022-2021'!$B$3:$LN$4660,110,0),""),"")</f>
        <v>17070</v>
      </c>
      <c r="Y451">
        <f>IFERROR(IFERROR(VLOOKUP(A451,'2022-2021'!$B$3:$LN$4660,109,0),"")+IFERROR(VLOOKUP(A451,'2022-2021'!$B$3:$LN$4660,93,0),""),"")</f>
        <v>5803</v>
      </c>
      <c r="Z451">
        <f>IFERROR((IFERROR(VLOOKUP(A451,'2024-2023'!$B$3:$LN$4660,110,0),"")+IFERROR(VLOOKUP(A451,'2024-2023'!$B$3:$LN$4660,94,0),"")),"")</f>
        <v>19378</v>
      </c>
      <c r="AA451">
        <f>IFERROR((IFERROR(VLOOKUP(A451,'2024-2023'!$B$3:$LN$4660,93,0),"")+IFERROR(VLOOKUP(A451,'2024-2023'!$B$3:$LN$4660,109,0),"")),"")</f>
        <v>9233</v>
      </c>
      <c r="AB451">
        <f>IFERROR((IFERROR(VLOOKUP(A451,'2020-2019'!$B$3:$LN$466,'2020-2019'!$CV$1,0),"")),"")</f>
        <v>-856</v>
      </c>
      <c r="AC451">
        <f>IFERROR((IFERROR(VLOOKUP(A451,'2022-2021'!$B$3:$LN$4660,100,0),"")),"")</f>
        <v>-5012</v>
      </c>
      <c r="AD451">
        <f>IFERROR((IFERROR(VLOOKUP(A451,'2022-2021'!$B$3:$LN$4660,99,0),"")),"")</f>
        <v>-4666</v>
      </c>
      <c r="AE451">
        <f>IFERROR((IFERROR(VLOOKUP(A451,'2024-2023'!$B$3:$LN$4660,100,0),"")),"")</f>
        <v>4381</v>
      </c>
      <c r="AF451">
        <f>IFERROR(VLOOKUP(A451,'2024-2023'!$B$3:$LN$4660,99,0),"")</f>
        <v>-2734</v>
      </c>
      <c r="AG451">
        <f>IFERROR((IFERROR(VLOOKUP(A451,'2020-2019'!$B$3:$LN$4660,'2020-2019'!$X$1,0),"")+IFERROR(VLOOKUP(A451,'2020-2019'!$B$3:$LN$4660,'2020-2019'!$AN$1,0),"")),"")</f>
        <v>20</v>
      </c>
      <c r="AH451">
        <f>IFERROR((IFERROR(VLOOKUP(A451,'2022-2021'!$B$3:$LN$4660,24,0),"")+IFERROR(VLOOKUP(A451,'2022-2021'!$B$3:$LN$4660,40,0),"")),"")</f>
        <v>0</v>
      </c>
      <c r="AI451">
        <f>IFERROR((IFERROR(VLOOKUP(A451,'2022-2021'!$B$3:$LN$4660,23,0),"")+IFERROR(VLOOKUP(A451,'2022-2021'!$B$3:$LN$4660,39,0),"")),"")</f>
        <v>0</v>
      </c>
      <c r="AJ451">
        <f>IFERROR((IFERROR(VLOOKUP(A451,'2024-2023'!$B$3:$LN$4660,24,0),"")+IFERROR(VLOOKUP(A451,'2024-2023'!$B$3:$LN$4660,40,0),"")),"")</f>
        <v>0</v>
      </c>
      <c r="AK451">
        <f>IFERROR((IFERROR(VLOOKUP(A451,'2024-2023'!$B$3:$LN$4660,23,0),"")+IFERROR(VLOOKUP(A451,'2024-2023'!$B$3:$LN$4660,39,0),"")),"")</f>
        <v>0</v>
      </c>
      <c r="AL451">
        <f>IFERROR(VLOOKUP(A451,'2020-2019'!$B$3:$LN$466,'2020-2019'!$AM$1,0),"")</f>
        <v>34460</v>
      </c>
      <c r="AM451">
        <f>IFERROR(VLOOKUP(A451,'2022-2021'!$B$3:$LN$4660,38,0),"")</f>
        <v>3781</v>
      </c>
      <c r="AN451">
        <f>IFERROR(VLOOKUP(A451,'2022-2021'!$B$3:$LN$4660,37,0),"")</f>
        <v>4986</v>
      </c>
      <c r="AO451">
        <f>IFERROR(VLOOKUP(A451,'2024-2023'!$B$3:$LN$4660,38,0),"")</f>
        <v>3358</v>
      </c>
      <c r="AP451">
        <f>IFERROR(VLOOKUP(A451,'2024-2023'!$B$3:$LN$4660,37,0),"")</f>
        <v>2386</v>
      </c>
      <c r="AQ451">
        <f>IFERROR((IFERROR(VLOOKUP(A451,'2020-2019'!$B$3:$LN$466,'2020-2019'!$BL$1,0),"")+IFERROR(VLOOKUP(A451,'2020-2019'!$B$3:$LN$466,'2020-2019'!$BV$1,0),"")),"")</f>
        <v>176</v>
      </c>
      <c r="AR451" s="5">
        <f t="shared" si="51"/>
        <v>36.432000000000002</v>
      </c>
      <c r="AS451" t="str">
        <f>IFERROR(VLOOKUP(A451,риски!$G$2:$H$642,2,0),"")</f>
        <v>низкий</v>
      </c>
      <c r="AT451" t="str">
        <f>IFERROR(VLOOKUP(A451,Реест!A523:$P$30000,15,0),"")</f>
        <v>пко-финотека.рф</v>
      </c>
      <c r="AU451" t="str">
        <f>IFERROR(VLOOKUP(A451,old!$A$3:$AU$2001,47,0),"")</f>
        <v>image484</v>
      </c>
      <c r="AV451" s="3">
        <f t="shared" si="52"/>
        <v>0</v>
      </c>
      <c r="AW451" t="str">
        <f t="shared" si="53"/>
        <v xml:space="preserve"> ООО «ПКО «Финотека» зарегистрировано по адресу: 420097, Татарстан респ., Казань г., Зинина ул., дом 9/23, офис 28. Генеральным директором является Бабушкина Ирина Валерьевна. Рост доходов компании за 5 лет: 3643,2%. Объем заемных средств компании на конец 2024 года: 176 тыс. руб. ФССП присвоил низкий уровень риска для данного ПКО.</v>
      </c>
      <c r="AX451" t="s">
        <v>22942</v>
      </c>
      <c r="AY451">
        <f>VLOOKUP(A451,'2024-2023'!$B$2:$NY$583,'2024-2023'!$BH$1,0)</f>
        <v>12360</v>
      </c>
      <c r="AZ451">
        <f>VLOOKUP(A451,'2024-2023'!$B$2:$NY$583,71,0)</f>
        <v>0</v>
      </c>
      <c r="BA451">
        <f>VLOOKUP(A451,'2024-2023'!$B$2:$NY$583,79,0)</f>
        <v>0</v>
      </c>
      <c r="BB451">
        <f t="shared" si="54"/>
        <v>0</v>
      </c>
      <c r="BC451" s="6">
        <f t="shared" si="55"/>
        <v>7.2864000000000004</v>
      </c>
      <c r="BD451" s="6">
        <f t="shared" si="56"/>
        <v>-0.39497255128575554</v>
      </c>
      <c r="BE451" t="str">
        <f t="shared" si="57"/>
        <v>Малая фирма</v>
      </c>
    </row>
    <row r="452" spans="1:57">
      <c r="A452" s="10">
        <v>7751268808</v>
      </c>
      <c r="B452">
        <v>531</v>
      </c>
      <c r="C452" t="s">
        <v>14598</v>
      </c>
      <c r="D452">
        <v>7751268808</v>
      </c>
      <c r="E452" t="s">
        <v>14920</v>
      </c>
      <c r="F452" t="s">
        <v>14599</v>
      </c>
      <c r="G452" s="7">
        <v>45195</v>
      </c>
      <c r="H452">
        <v>2</v>
      </c>
      <c r="I452" t="s">
        <v>73</v>
      </c>
      <c r="J452" t="s">
        <v>5462</v>
      </c>
      <c r="K452" t="s">
        <v>5462</v>
      </c>
      <c r="L452" t="s">
        <v>9173</v>
      </c>
      <c r="M452">
        <f>VLOOKUP(D452,УК!$A$1:$B$599,2,0)/1000</f>
        <v>10000</v>
      </c>
      <c r="R452" s="10" t="str">
        <f>IFERROR(IFERROR(VLOOKUP(A452,'2020-2019'!$B$3:$LN$466,108,0),"")+IFERROR(VLOOKUP(A452,'2020-2019'!$B$3:$LN$1000,91,0),""),"")</f>
        <v/>
      </c>
      <c r="S452" s="10" t="str">
        <f>IFERROR(IFERROR(VLOOKUP(A452,'2022-2021'!$B$3:$LN$1000,108,0),"")+IFERROR(VLOOKUP(A452,'2022-2021'!$B$3:$LN$1000,92,0),""),"")</f>
        <v/>
      </c>
      <c r="T452" s="10" t="str">
        <f>IFERROR(IFERROR(VLOOKUP(A452,'2022-2021'!$B$3:$LN$1000,107,0),"")+IFERROR(VLOOKUP(A452,'2022-2021'!$B$3:$LN$1000,91,0),""),"")</f>
        <v/>
      </c>
      <c r="U452" s="10">
        <f>IFERROR(IFERROR(VLOOKUP(A452,'2024-2023'!$B$3:$LN$1000,108,0),"")+IFERROR(VLOOKUP(A452,'2024-2023'!$B$3:$LN$1000,92,0),""),"")</f>
        <v>0</v>
      </c>
      <c r="V452" s="10">
        <f>IFERROR(IFERROR(VLOOKUP(A452,'2024-2023'!$B$3:$LN$1000,107,0),"")+IFERROR(VLOOKUP(A452,'2024-2023'!$B$3:$LN$1000,91,0),""),"")</f>
        <v>2139</v>
      </c>
      <c r="W452" t="str">
        <f>IFERROR(IFERROR(VLOOKUP(A452,'2020-2019'!$B$3:$LN$4660,93,0),"")+IFERROR(VLOOKUP(A452,'2020-2019'!$B$3:$LN$4660,109,0),""),"")</f>
        <v/>
      </c>
      <c r="X452" t="str">
        <f>IFERROR(IFERROR(VLOOKUP(A452,'2022-2021'!$B$3:$LN$4660,94,0),"")+IFERROR(VLOOKUP(A452,'2022-2021'!$B$3:$LN$4660,110,0),""),"")</f>
        <v/>
      </c>
      <c r="Y452" t="str">
        <f>IFERROR(IFERROR(VLOOKUP(A452,'2022-2021'!$B$3:$LN$4660,109,0),"")+IFERROR(VLOOKUP(A452,'2022-2021'!$B$3:$LN$4660,93,0),""),"")</f>
        <v/>
      </c>
      <c r="Z452">
        <f>IFERROR((IFERROR(VLOOKUP(A452,'2024-2023'!$B$3:$LN$4660,110,0),"")+IFERROR(VLOOKUP(A452,'2024-2023'!$B$3:$LN$4660,94,0),"")),"")</f>
        <v>24</v>
      </c>
      <c r="AA452">
        <f>IFERROR((IFERROR(VLOOKUP(A452,'2024-2023'!$B$3:$LN$4660,93,0),"")+IFERROR(VLOOKUP(A452,'2024-2023'!$B$3:$LN$4660,109,0),"")),"")</f>
        <v>7146</v>
      </c>
      <c r="AB452" t="str">
        <f>IFERROR((IFERROR(VLOOKUP(A452,'2020-2019'!$B$3:$LN$466,'2020-2019'!$CV$1,0),"")),"")</f>
        <v/>
      </c>
      <c r="AC452" t="str">
        <f>IFERROR((IFERROR(VLOOKUP(A452,'2022-2021'!$B$3:$LN$4660,100,0),"")),"")</f>
        <v/>
      </c>
      <c r="AD452" t="str">
        <f>IFERROR((IFERROR(VLOOKUP(A452,'2022-2021'!$B$3:$LN$4660,99,0),"")),"")</f>
        <v/>
      </c>
      <c r="AE452">
        <f>IFERROR((IFERROR(VLOOKUP(A452,'2024-2023'!$B$3:$LN$4660,100,0),"")),"")</f>
        <v>-60</v>
      </c>
      <c r="AF452">
        <f>IFERROR(VLOOKUP(A452,'2024-2023'!$B$3:$LN$4660,99,0),"")</f>
        <v>-5308</v>
      </c>
      <c r="AG452" t="str">
        <f>IFERROR((IFERROR(VLOOKUP(A452,'2020-2019'!$B$3:$LN$4660,'2020-2019'!$X$1,0),"")+IFERROR(VLOOKUP(A452,'2020-2019'!$B$3:$LN$4660,'2020-2019'!$AN$1,0),"")),"")</f>
        <v/>
      </c>
      <c r="AH452" t="str">
        <f>IFERROR((IFERROR(VLOOKUP(A452,'2022-2021'!$B$3:$LN$4660,24,0),"")+IFERROR(VLOOKUP(A452,'2022-2021'!$B$3:$LN$4660,40,0),"")),"")</f>
        <v/>
      </c>
      <c r="AI452" t="str">
        <f>IFERROR((IFERROR(VLOOKUP(A452,'2022-2021'!$B$3:$LN$4660,23,0),"")+IFERROR(VLOOKUP(A452,'2022-2021'!$B$3:$LN$4660,39,0),"")),"")</f>
        <v/>
      </c>
      <c r="AJ452">
        <f>IFERROR((IFERROR(VLOOKUP(A452,'2024-2023'!$B$3:$LN$4660,24,0),"")+IFERROR(VLOOKUP(A452,'2024-2023'!$B$3:$LN$4660,40,0),"")),"")</f>
        <v>0</v>
      </c>
      <c r="AK452">
        <f>IFERROR((IFERROR(VLOOKUP(A452,'2024-2023'!$B$3:$LN$4660,23,0),"")+IFERROR(VLOOKUP(A452,'2024-2023'!$B$3:$LN$4660,39,0),"")),"")</f>
        <v>0</v>
      </c>
      <c r="AL452" t="str">
        <f>IFERROR(VLOOKUP(A452,'2020-2019'!$B$3:$LN$466,'2020-2019'!$AM$1,0),"")</f>
        <v/>
      </c>
      <c r="AM452" t="str">
        <f>IFERROR(VLOOKUP(A452,'2022-2021'!$B$3:$LN$4660,38,0),"")</f>
        <v/>
      </c>
      <c r="AN452" t="str">
        <f>IFERROR(VLOOKUP(A452,'2022-2021'!$B$3:$LN$4660,37,0),"")</f>
        <v/>
      </c>
      <c r="AO452">
        <f>IFERROR(VLOOKUP(A452,'2024-2023'!$B$3:$LN$4660,38,0),"")</f>
        <v>84666</v>
      </c>
      <c r="AP452">
        <f>IFERROR(VLOOKUP(A452,'2024-2023'!$B$3:$LN$4660,37,0),"")</f>
        <v>105402</v>
      </c>
      <c r="AQ452" t="str">
        <f>IFERROR((IFERROR(VLOOKUP(A452,'2020-2019'!$B$3:$LN$466,'2020-2019'!$BL$1,0),"")+IFERROR(VLOOKUP(A452,'2020-2019'!$B$3:$LN$466,'2020-2019'!$BV$1,0),"")),"")</f>
        <v/>
      </c>
      <c r="AR452" s="5" t="str">
        <f t="shared" si="51"/>
        <v/>
      </c>
      <c r="AS452" t="str">
        <f>IFERROR(VLOOKUP(A452,риски!$G$2:$H$642,2,0),"")</f>
        <v>низкий</v>
      </c>
      <c r="AT452" t="str">
        <f>IFERROR(VLOOKUP(A452,Реест!A524:$P$30000,15,0),"")</f>
        <v>krocs-m.ru</v>
      </c>
      <c r="AU452" t="str">
        <f>IFERROR(VLOOKUP(A452,old!$A$3:$AU$2001,47,0),"")</f>
        <v>image485</v>
      </c>
      <c r="AV452" s="3" t="str">
        <f t="shared" si="52"/>
        <v/>
      </c>
      <c r="AW452" t="str">
        <f t="shared" si="53"/>
        <v xml:space="preserve"> ООО «ПКО «Крокс-М» зарегистрировано по адресу: 109004, Город Москва, вн.тер.г. муниципальный округ Таганский, пер Большой Дровяной, д. 6. Генеральным директором является Касимовский Сергей Владимирович. ФССП присвоил низкий уровень риска для данного ПКО.</v>
      </c>
      <c r="AX452" t="s">
        <v>22914</v>
      </c>
      <c r="AY452">
        <f>VLOOKUP(A452,'2024-2023'!$B$2:$NY$583,'2024-2023'!$BH$1,0)</f>
        <v>97602</v>
      </c>
      <c r="AZ452">
        <f>VLOOKUP(A452,'2024-2023'!$B$2:$NY$583,71,0)</f>
        <v>0</v>
      </c>
      <c r="BA452">
        <f>VLOOKUP(A452,'2024-2023'!$B$2:$NY$583,79,0)</f>
        <v>0</v>
      </c>
      <c r="BB452">
        <f t="shared" si="54"/>
        <v>0</v>
      </c>
      <c r="BC452" s="6" t="str">
        <f t="shared" si="55"/>
        <v>-</v>
      </c>
      <c r="BD452" s="6">
        <f t="shared" si="56"/>
        <v>-2.4815334268349698</v>
      </c>
      <c r="BE452" t="str">
        <f t="shared" si="57"/>
        <v>Малая фирма</v>
      </c>
    </row>
    <row r="453" spans="1:57">
      <c r="A453" s="10">
        <v>6670056296</v>
      </c>
      <c r="B453">
        <v>398</v>
      </c>
      <c r="C453" t="s">
        <v>3531</v>
      </c>
      <c r="D453">
        <v>6670056296</v>
      </c>
      <c r="E453" t="s">
        <v>14921</v>
      </c>
      <c r="F453" t="s">
        <v>14502</v>
      </c>
      <c r="G453" s="7">
        <v>38113</v>
      </c>
      <c r="H453">
        <v>22</v>
      </c>
      <c r="I453" t="s">
        <v>73</v>
      </c>
      <c r="J453" t="s">
        <v>23579</v>
      </c>
      <c r="K453" t="s">
        <v>5037</v>
      </c>
      <c r="L453" t="s">
        <v>9175</v>
      </c>
      <c r="M453">
        <f>VLOOKUP(D453,УК!$A$1:$B$599,2,0)/1000</f>
        <v>10</v>
      </c>
      <c r="R453" s="10">
        <f>IFERROR(IFERROR(VLOOKUP(A453,'2020-2019'!$B$3:$LN$466,108,0),"")+IFERROR(VLOOKUP(A453,'2020-2019'!$B$3:$LN$1000,91,0),""),"")</f>
        <v>5050</v>
      </c>
      <c r="S453" s="10">
        <f>IFERROR(IFERROR(VLOOKUP(A453,'2022-2021'!$B$3:$LN$1000,108,0),"")+IFERROR(VLOOKUP(A453,'2022-2021'!$B$3:$LN$1000,92,0),""),"")</f>
        <v>5042</v>
      </c>
      <c r="T453" s="10">
        <f>IFERROR(IFERROR(VLOOKUP(A453,'2022-2021'!$B$3:$LN$1000,107,0),"")+IFERROR(VLOOKUP(A453,'2022-2021'!$B$3:$LN$1000,91,0),""),"")</f>
        <v>5045</v>
      </c>
      <c r="U453" s="10">
        <f>IFERROR(IFERROR(VLOOKUP(A453,'2024-2023'!$B$3:$LN$1000,108,0),"")+IFERROR(VLOOKUP(A453,'2024-2023'!$B$3:$LN$1000,92,0),""),"")</f>
        <v>4347</v>
      </c>
      <c r="V453" s="10">
        <f>IFERROR(IFERROR(VLOOKUP(A453,'2024-2023'!$B$3:$LN$1000,107,0),"")+IFERROR(VLOOKUP(A453,'2024-2023'!$B$3:$LN$1000,91,0),""),"")</f>
        <v>94832</v>
      </c>
      <c r="W453">
        <f>IFERROR(IFERROR(VLOOKUP(A453,'2020-2019'!$B$3:$LN$4660,93,0),"")+IFERROR(VLOOKUP(A453,'2020-2019'!$B$3:$LN$4660,109,0),""),"")</f>
        <v>5194</v>
      </c>
      <c r="X453">
        <f>IFERROR(IFERROR(VLOOKUP(A453,'2022-2021'!$B$3:$LN$4660,94,0),"")+IFERROR(VLOOKUP(A453,'2022-2021'!$B$3:$LN$4660,110,0),""),"")</f>
        <v>555</v>
      </c>
      <c r="Y453">
        <f>IFERROR(IFERROR(VLOOKUP(A453,'2022-2021'!$B$3:$LN$4660,109,0),"")+IFERROR(VLOOKUP(A453,'2022-2021'!$B$3:$LN$4660,93,0),""),"")</f>
        <v>459</v>
      </c>
      <c r="Z453">
        <f>IFERROR((IFERROR(VLOOKUP(A453,'2024-2023'!$B$3:$LN$4660,110,0),"")+IFERROR(VLOOKUP(A453,'2024-2023'!$B$3:$LN$4660,94,0),"")),"")</f>
        <v>23344</v>
      </c>
      <c r="AA453">
        <f>IFERROR((IFERROR(VLOOKUP(A453,'2024-2023'!$B$3:$LN$4660,93,0),"")+IFERROR(VLOOKUP(A453,'2024-2023'!$B$3:$LN$4660,109,0),"")),"")</f>
        <v>174360</v>
      </c>
      <c r="AB453">
        <f>IFERROR((IFERROR(VLOOKUP(A453,'2020-2019'!$B$3:$LN$466,'2020-2019'!$CV$1,0),"")),"")</f>
        <v>3117</v>
      </c>
      <c r="AC453">
        <f>IFERROR((IFERROR(VLOOKUP(A453,'2022-2021'!$B$3:$LN$4660,100,0),"")),"")</f>
        <v>3445</v>
      </c>
      <c r="AD453">
        <f>IFERROR((IFERROR(VLOOKUP(A453,'2022-2021'!$B$3:$LN$4660,99,0),"")),"")</f>
        <v>3490</v>
      </c>
      <c r="AE453">
        <f>IFERROR((IFERROR(VLOOKUP(A453,'2024-2023'!$B$3:$LN$4660,100,0),"")),"")</f>
        <v>-20048</v>
      </c>
      <c r="AF453">
        <f>IFERROR(VLOOKUP(A453,'2024-2023'!$B$3:$LN$4660,99,0),"")</f>
        <v>-155632</v>
      </c>
      <c r="AG453">
        <f>IFERROR((IFERROR(VLOOKUP(A453,'2020-2019'!$B$3:$LN$4660,'2020-2019'!$X$1,0),"")+IFERROR(VLOOKUP(A453,'2020-2019'!$B$3:$LN$4660,'2020-2019'!$AN$1,0),"")),"")</f>
        <v>95429</v>
      </c>
      <c r="AH453">
        <f>IFERROR((IFERROR(VLOOKUP(A453,'2022-2021'!$B$3:$LN$4660,24,0),"")+IFERROR(VLOOKUP(A453,'2022-2021'!$B$3:$LN$4660,40,0),"")),"")</f>
        <v>100402</v>
      </c>
      <c r="AI453">
        <f>IFERROR((IFERROR(VLOOKUP(A453,'2022-2021'!$B$3:$LN$4660,23,0),"")+IFERROR(VLOOKUP(A453,'2022-2021'!$B$3:$LN$4660,39,0),"")),"")</f>
        <v>105423</v>
      </c>
      <c r="AJ453">
        <f>IFERROR((IFERROR(VLOOKUP(A453,'2024-2023'!$B$3:$LN$4660,24,0),"")+IFERROR(VLOOKUP(A453,'2024-2023'!$B$3:$LN$4660,40,0),"")),"")</f>
        <v>16203</v>
      </c>
      <c r="AK453">
        <f>IFERROR((IFERROR(VLOOKUP(A453,'2024-2023'!$B$3:$LN$4660,23,0),"")+IFERROR(VLOOKUP(A453,'2024-2023'!$B$3:$LN$4660,39,0),"")),"")</f>
        <v>530471</v>
      </c>
      <c r="AL453">
        <f>IFERROR(VLOOKUP(A453,'2020-2019'!$B$3:$LN$466,'2020-2019'!$AM$1,0),"")</f>
        <v>41</v>
      </c>
      <c r="AM453">
        <f>IFERROR(VLOOKUP(A453,'2022-2021'!$B$3:$LN$4660,38,0),"")</f>
        <v>3</v>
      </c>
      <c r="AN453">
        <f>IFERROR(VLOOKUP(A453,'2022-2021'!$B$3:$LN$4660,37,0),"")</f>
        <v>7</v>
      </c>
      <c r="AO453">
        <f>IFERROR(VLOOKUP(A453,'2024-2023'!$B$3:$LN$4660,38,0),"")</f>
        <v>157</v>
      </c>
      <c r="AP453">
        <f>IFERROR(VLOOKUP(A453,'2024-2023'!$B$3:$LN$4660,37,0),"")</f>
        <v>12143</v>
      </c>
      <c r="AQ453">
        <f>IFERROR((IFERROR(VLOOKUP(A453,'2020-2019'!$B$3:$LN$466,'2020-2019'!$BL$1,0),"")+IFERROR(VLOOKUP(A453,'2020-2019'!$B$3:$LN$466,'2020-2019'!$BV$1,0),"")),"")</f>
        <v>1124</v>
      </c>
      <c r="AR453" s="5">
        <f t="shared" si="51"/>
        <v>18.779</v>
      </c>
      <c r="AS453" t="str">
        <f>IFERROR(VLOOKUP(A453,риски!$G$2:$H$642,2,0),"")</f>
        <v>низкий</v>
      </c>
      <c r="AT453" t="str">
        <f>IFERROR(VLOOKUP(A453,Реест!A525:$P$30000,15,0),"")</f>
        <v>voxyscollect.ru</v>
      </c>
      <c r="AU453" t="str">
        <f>IFERROR(VLOOKUP(A453,old!$A$3:$AU$2001,47,0),"")</f>
        <v>image486</v>
      </c>
      <c r="AV453" s="3">
        <f t="shared" si="52"/>
        <v>5.5588028796277857</v>
      </c>
      <c r="AW453" t="str">
        <f t="shared" si="53"/>
        <v xml:space="preserve"> ООО «ПКО ВОКСИС» зарегистрировано по адресу: 400050, Волгоградская обл, г Волгоград, ул им. Рокоссовского, 62, 19. Генеральным директором является Волосников Роман Романович. Рост доходов компании за 5 лет: 1877,9%. Рост финансовых активов компании за 5 лет: 555,88%. Объем заемных средств компании на конец 2024 года: 1124 тыс. руб. ФССП присвоил низкий уровень риска для данного ПКО.</v>
      </c>
      <c r="AX453" t="s">
        <v>22926</v>
      </c>
      <c r="AY453">
        <f>VLOOKUP(A453,'2024-2023'!$B$2:$NY$583,'2024-2023'!$BH$1,0)</f>
        <v>-144884</v>
      </c>
      <c r="AZ453">
        <f>VLOOKUP(A453,'2024-2023'!$B$2:$NY$583,71,0)</f>
        <v>777586</v>
      </c>
      <c r="BA453">
        <f>VLOOKUP(A453,'2024-2023'!$B$2:$NY$583,79,0)</f>
        <v>49957</v>
      </c>
      <c r="BB453">
        <f t="shared" si="54"/>
        <v>-5.7117625134590435</v>
      </c>
      <c r="BC453" s="6">
        <f t="shared" si="55"/>
        <v>3.7557999999999998</v>
      </c>
      <c r="BD453" s="6">
        <f t="shared" si="56"/>
        <v>-1.6411337944997468</v>
      </c>
      <c r="BE453" t="str">
        <f t="shared" si="57"/>
        <v>Малая фирма</v>
      </c>
    </row>
    <row r="454" spans="1:57">
      <c r="A454" s="10">
        <v>5402081270</v>
      </c>
      <c r="B454">
        <v>564</v>
      </c>
      <c r="C454" t="s">
        <v>14503</v>
      </c>
      <c r="D454">
        <v>5402081270</v>
      </c>
      <c r="E454" t="s">
        <v>14922</v>
      </c>
      <c r="F454" t="s">
        <v>14504</v>
      </c>
      <c r="G454" s="7">
        <v>45306</v>
      </c>
      <c r="H454">
        <v>2</v>
      </c>
      <c r="I454" t="s">
        <v>73</v>
      </c>
      <c r="J454" t="s">
        <v>6837</v>
      </c>
      <c r="K454" t="s">
        <v>6837</v>
      </c>
      <c r="L454" t="s">
        <v>9178</v>
      </c>
      <c r="M454">
        <f>VLOOKUP(D454,УК!$A$1:$B$599,2,0)/1000</f>
        <v>12</v>
      </c>
      <c r="R454" s="10" t="str">
        <f>IFERROR(IFERROR(VLOOKUP(A454,'2020-2019'!$B$3:$LN$466,108,0),"")+IFERROR(VLOOKUP(A454,'2020-2019'!$B$3:$LN$1000,91,0),""),"")</f>
        <v/>
      </c>
      <c r="S454" s="10" t="str">
        <f>IFERROR(IFERROR(VLOOKUP(A454,'2022-2021'!$B$3:$LN$1000,108,0),"")+IFERROR(VLOOKUP(A454,'2022-2021'!$B$3:$LN$1000,92,0),""),"")</f>
        <v/>
      </c>
      <c r="T454" s="10" t="str">
        <f>IFERROR(IFERROR(VLOOKUP(A454,'2022-2021'!$B$3:$LN$1000,107,0),"")+IFERROR(VLOOKUP(A454,'2022-2021'!$B$3:$LN$1000,91,0),""),"")</f>
        <v/>
      </c>
      <c r="U454" s="10">
        <f>IFERROR(IFERROR(VLOOKUP(A454,'2024-2023'!$B$3:$LN$1000,108,0),"")+IFERROR(VLOOKUP(A454,'2024-2023'!$B$3:$LN$1000,92,0),""),"")</f>
        <v>0</v>
      </c>
      <c r="V454" s="10">
        <f>IFERROR(IFERROR(VLOOKUP(A454,'2024-2023'!$B$3:$LN$1000,107,0),"")+IFERROR(VLOOKUP(A454,'2024-2023'!$B$3:$LN$1000,91,0),""),"")</f>
        <v>0</v>
      </c>
      <c r="W454" t="str">
        <f>IFERROR(IFERROR(VLOOKUP(A454,'2020-2019'!$B$3:$LN$4660,93,0),"")+IFERROR(VLOOKUP(A454,'2020-2019'!$B$3:$LN$4660,109,0),""),"")</f>
        <v/>
      </c>
      <c r="X454" t="str">
        <f>IFERROR(IFERROR(VLOOKUP(A454,'2022-2021'!$B$3:$LN$4660,94,0),"")+IFERROR(VLOOKUP(A454,'2022-2021'!$B$3:$LN$4660,110,0),""),"")</f>
        <v/>
      </c>
      <c r="Y454" t="str">
        <f>IFERROR(IFERROR(VLOOKUP(A454,'2022-2021'!$B$3:$LN$4660,109,0),"")+IFERROR(VLOOKUP(A454,'2022-2021'!$B$3:$LN$4660,93,0),""),"")</f>
        <v/>
      </c>
      <c r="Z454">
        <f>IFERROR((IFERROR(VLOOKUP(A454,'2024-2023'!$B$3:$LN$4660,110,0),"")+IFERROR(VLOOKUP(A454,'2024-2023'!$B$3:$LN$4660,94,0),"")),"")</f>
        <v>0</v>
      </c>
      <c r="AA454">
        <f>IFERROR((IFERROR(VLOOKUP(A454,'2024-2023'!$B$3:$LN$4660,93,0),"")+IFERROR(VLOOKUP(A454,'2024-2023'!$B$3:$LN$4660,109,0),"")),"")</f>
        <v>724</v>
      </c>
      <c r="AB454" t="str">
        <f>IFERROR((IFERROR(VLOOKUP(A454,'2020-2019'!$B$3:$LN$466,'2020-2019'!$CV$1,0),"")),"")</f>
        <v/>
      </c>
      <c r="AC454" t="str">
        <f>IFERROR((IFERROR(VLOOKUP(A454,'2022-2021'!$B$3:$LN$4660,100,0),"")),"")</f>
        <v/>
      </c>
      <c r="AD454" t="str">
        <f>IFERROR((IFERROR(VLOOKUP(A454,'2022-2021'!$B$3:$LN$4660,99,0),"")),"")</f>
        <v/>
      </c>
      <c r="AE454">
        <f>IFERROR((IFERROR(VLOOKUP(A454,'2024-2023'!$B$3:$LN$4660,100,0),"")),"")</f>
        <v>0</v>
      </c>
      <c r="AF454">
        <f>IFERROR(VLOOKUP(A454,'2024-2023'!$B$3:$LN$4660,99,0),"")</f>
        <v>-3307</v>
      </c>
      <c r="AG454" t="str">
        <f>IFERROR((IFERROR(VLOOKUP(A454,'2020-2019'!$B$3:$LN$4660,'2020-2019'!$X$1,0),"")+IFERROR(VLOOKUP(A454,'2020-2019'!$B$3:$LN$4660,'2020-2019'!$AN$1,0),"")),"")</f>
        <v/>
      </c>
      <c r="AH454" t="str">
        <f>IFERROR((IFERROR(VLOOKUP(A454,'2022-2021'!$B$3:$LN$4660,24,0),"")+IFERROR(VLOOKUP(A454,'2022-2021'!$B$3:$LN$4660,40,0),"")),"")</f>
        <v/>
      </c>
      <c r="AI454" t="str">
        <f>IFERROR((IFERROR(VLOOKUP(A454,'2022-2021'!$B$3:$LN$4660,23,0),"")+IFERROR(VLOOKUP(A454,'2022-2021'!$B$3:$LN$4660,39,0),"")),"")</f>
        <v/>
      </c>
      <c r="AJ454">
        <f>IFERROR((IFERROR(VLOOKUP(A454,'2024-2023'!$B$3:$LN$4660,24,0),"")+IFERROR(VLOOKUP(A454,'2024-2023'!$B$3:$LN$4660,40,0),"")),"")</f>
        <v>0</v>
      </c>
      <c r="AK454">
        <f>IFERROR((IFERROR(VLOOKUP(A454,'2024-2023'!$B$3:$LN$4660,23,0),"")+IFERROR(VLOOKUP(A454,'2024-2023'!$B$3:$LN$4660,39,0),"")),"")</f>
        <v>25532</v>
      </c>
      <c r="AL454" t="str">
        <f>IFERROR(VLOOKUP(A454,'2020-2019'!$B$3:$LN$466,'2020-2019'!$AM$1,0),"")</f>
        <v/>
      </c>
      <c r="AM454" t="str">
        <f>IFERROR(VLOOKUP(A454,'2022-2021'!$B$3:$LN$4660,38,0),"")</f>
        <v/>
      </c>
      <c r="AN454" t="str">
        <f>IFERROR(VLOOKUP(A454,'2022-2021'!$B$3:$LN$4660,37,0),"")</f>
        <v/>
      </c>
      <c r="AO454">
        <f>IFERROR(VLOOKUP(A454,'2024-2023'!$B$3:$LN$4660,38,0),"")</f>
        <v>0</v>
      </c>
      <c r="AP454">
        <f>IFERROR(VLOOKUP(A454,'2024-2023'!$B$3:$LN$4660,37,0),"")</f>
        <v>2361</v>
      </c>
      <c r="AQ454" t="str">
        <f>IFERROR((IFERROR(VLOOKUP(A454,'2020-2019'!$B$3:$LN$466,'2020-2019'!$BL$1,0),"")+IFERROR(VLOOKUP(A454,'2020-2019'!$B$3:$LN$466,'2020-2019'!$BV$1,0),"")),"")</f>
        <v/>
      </c>
      <c r="AR454" s="5" t="str">
        <f t="shared" si="51"/>
        <v/>
      </c>
      <c r="AS454" t="str">
        <f>IFERROR(VLOOKUP(A454,риски!$G$2:$H$642,2,0),"")</f>
        <v>низкий</v>
      </c>
      <c r="AT454" t="str">
        <f>IFERROR(VLOOKUP(A454,Реест!A526:$P$30000,15,0),"")</f>
        <v>ergonconsult.ru</v>
      </c>
      <c r="AU454" t="str">
        <f>IFERROR(VLOOKUP(A454,old!$A$3:$AU$2001,47,0),"")</f>
        <v/>
      </c>
      <c r="AV454" s="3" t="str">
        <f t="shared" si="52"/>
        <v/>
      </c>
      <c r="AW454" t="str">
        <f t="shared" si="53"/>
        <v xml:space="preserve"> ООО ПКО «ЭРГОН» зарегистрировано по адресу: Новосибирская обл., г.о. город Новосибирск, г. Новосибирск, ул. Линейная, зд. 28, ПОМЕЩ. 311А, 630049. Генеральным директором является Бурнаева Мария Викторовна. ФССП присвоил низкий уровень риска для данного ПКО.</v>
      </c>
      <c r="AX454" t="s">
        <v>22931</v>
      </c>
      <c r="AY454">
        <f>VLOOKUP(A454,'2024-2023'!$B$2:$NY$583,'2024-2023'!$BH$1,0)</f>
        <v>10030</v>
      </c>
      <c r="AZ454">
        <f>VLOOKUP(A454,'2024-2023'!$B$2:$NY$583,71,0)</f>
        <v>0</v>
      </c>
      <c r="BA454">
        <f>VLOOKUP(A454,'2024-2023'!$B$2:$NY$583,79,0)</f>
        <v>25948</v>
      </c>
      <c r="BB454">
        <f t="shared" si="54"/>
        <v>2.5870388833499502</v>
      </c>
      <c r="BC454" s="6" t="str">
        <f t="shared" si="55"/>
        <v>-</v>
      </c>
      <c r="BD454" s="6" t="str">
        <f t="shared" si="56"/>
        <v>-</v>
      </c>
      <c r="BE454" t="str">
        <f t="shared" si="57"/>
        <v>Малая фирма</v>
      </c>
    </row>
    <row r="455" spans="1:57">
      <c r="A455" s="10">
        <v>1103012673</v>
      </c>
      <c r="B455">
        <v>445</v>
      </c>
      <c r="C455" t="s">
        <v>3538</v>
      </c>
      <c r="D455">
        <v>1103012673</v>
      </c>
      <c r="E455" t="s">
        <v>14923</v>
      </c>
      <c r="F455" t="s">
        <v>14505</v>
      </c>
      <c r="G455" s="7">
        <v>41950</v>
      </c>
      <c r="H455">
        <v>11</v>
      </c>
      <c r="I455" t="s">
        <v>73</v>
      </c>
      <c r="J455" t="s">
        <v>5512</v>
      </c>
      <c r="K455" t="s">
        <v>5511</v>
      </c>
      <c r="L455" t="s">
        <v>3542</v>
      </c>
      <c r="M455">
        <f>VLOOKUP(D455,УК!$A$1:$B$599,2,0)/1000</f>
        <v>10</v>
      </c>
      <c r="R455" s="10">
        <f>IFERROR(IFERROR(VLOOKUP(A455,'2020-2019'!$B$3:$LN$466,108,0),"")+IFERROR(VLOOKUP(A455,'2020-2019'!$B$3:$LN$1000,91,0),""),"")</f>
        <v>9641</v>
      </c>
      <c r="S455" s="10">
        <f>IFERROR(IFERROR(VLOOKUP(A455,'2022-2021'!$B$3:$LN$1000,108,0),"")+IFERROR(VLOOKUP(A455,'2022-2021'!$B$3:$LN$1000,92,0),""),"")</f>
        <v>2100</v>
      </c>
      <c r="T455" s="10">
        <f>IFERROR(IFERROR(VLOOKUP(A455,'2022-2021'!$B$3:$LN$1000,107,0),"")+IFERROR(VLOOKUP(A455,'2022-2021'!$B$3:$LN$1000,91,0),""),"")</f>
        <v>1020</v>
      </c>
      <c r="U455" s="10">
        <f>IFERROR(IFERROR(VLOOKUP(A455,'2024-2023'!$B$3:$LN$1000,108,0),"")+IFERROR(VLOOKUP(A455,'2024-2023'!$B$3:$LN$1000,92,0),""),"")</f>
        <v>653</v>
      </c>
      <c r="V455" s="10">
        <f>IFERROR(IFERROR(VLOOKUP(A455,'2024-2023'!$B$3:$LN$1000,107,0),"")+IFERROR(VLOOKUP(A455,'2024-2023'!$B$3:$LN$1000,91,0),""),"")</f>
        <v>505</v>
      </c>
      <c r="W455">
        <f>IFERROR(IFERROR(VLOOKUP(A455,'2020-2019'!$B$3:$LN$4660,93,0),"")+IFERROR(VLOOKUP(A455,'2020-2019'!$B$3:$LN$4660,109,0),""),"")</f>
        <v>6738</v>
      </c>
      <c r="X455">
        <f>IFERROR(IFERROR(VLOOKUP(A455,'2022-2021'!$B$3:$LN$4660,94,0),"")+IFERROR(VLOOKUP(A455,'2022-2021'!$B$3:$LN$4660,110,0),""),"")</f>
        <v>7733</v>
      </c>
      <c r="Y455">
        <f>IFERROR(IFERROR(VLOOKUP(A455,'2022-2021'!$B$3:$LN$4660,109,0),"")+IFERROR(VLOOKUP(A455,'2022-2021'!$B$3:$LN$4660,93,0),""),"")</f>
        <v>2611</v>
      </c>
      <c r="Z455">
        <f>IFERROR((IFERROR(VLOOKUP(A455,'2024-2023'!$B$3:$LN$4660,110,0),"")+IFERROR(VLOOKUP(A455,'2024-2023'!$B$3:$LN$4660,94,0),"")),"")</f>
        <v>5037</v>
      </c>
      <c r="AA455">
        <f>IFERROR((IFERROR(VLOOKUP(A455,'2024-2023'!$B$3:$LN$4660,93,0),"")+IFERROR(VLOOKUP(A455,'2024-2023'!$B$3:$LN$4660,109,0),"")),"")</f>
        <v>6553</v>
      </c>
      <c r="AB455">
        <f>IFERROR((IFERROR(VLOOKUP(A455,'2020-2019'!$B$3:$LN$466,'2020-2019'!$CV$1,0),"")),"")</f>
        <v>6965</v>
      </c>
      <c r="AC455">
        <f>IFERROR((IFERROR(VLOOKUP(A455,'2022-2021'!$B$3:$LN$4660,100,0),"")),"")</f>
        <v>-5902</v>
      </c>
      <c r="AD455">
        <f>IFERROR((IFERROR(VLOOKUP(A455,'2022-2021'!$B$3:$LN$4660,99,0),"")),"")</f>
        <v>-1649</v>
      </c>
      <c r="AE455">
        <f>IFERROR((IFERROR(VLOOKUP(A455,'2024-2023'!$B$3:$LN$4660,100,0),"")),"")</f>
        <v>-4414</v>
      </c>
      <c r="AF455">
        <f>IFERROR(VLOOKUP(A455,'2024-2023'!$B$3:$LN$4660,99,0),"")</f>
        <v>-6048</v>
      </c>
      <c r="AG455">
        <f>IFERROR((IFERROR(VLOOKUP(A455,'2020-2019'!$B$3:$LN$4660,'2020-2019'!$X$1,0),"")+IFERROR(VLOOKUP(A455,'2020-2019'!$B$3:$LN$4660,'2020-2019'!$AN$1,0),"")),"")</f>
        <v>0</v>
      </c>
      <c r="AH455">
        <f>IFERROR((IFERROR(VLOOKUP(A455,'2022-2021'!$B$3:$LN$4660,24,0),"")+IFERROR(VLOOKUP(A455,'2022-2021'!$B$3:$LN$4660,40,0),"")),"")</f>
        <v>0</v>
      </c>
      <c r="AI455">
        <f>IFERROR((IFERROR(VLOOKUP(A455,'2022-2021'!$B$3:$LN$4660,23,0),"")+IFERROR(VLOOKUP(A455,'2022-2021'!$B$3:$LN$4660,39,0),"")),"")</f>
        <v>0</v>
      </c>
      <c r="AJ455">
        <f>IFERROR((IFERROR(VLOOKUP(A455,'2024-2023'!$B$3:$LN$4660,24,0),"")+IFERROR(VLOOKUP(A455,'2024-2023'!$B$3:$LN$4660,40,0),"")),"")</f>
        <v>0</v>
      </c>
      <c r="AK455">
        <f>IFERROR((IFERROR(VLOOKUP(A455,'2024-2023'!$B$3:$LN$4660,23,0),"")+IFERROR(VLOOKUP(A455,'2024-2023'!$B$3:$LN$4660,39,0),"")),"")</f>
        <v>0</v>
      </c>
      <c r="AL455">
        <f>IFERROR(VLOOKUP(A455,'2020-2019'!$B$3:$LN$466,'2020-2019'!$AM$1,0),"")</f>
        <v>39328</v>
      </c>
      <c r="AM455">
        <f>IFERROR(VLOOKUP(A455,'2022-2021'!$B$3:$LN$4660,38,0),"")</f>
        <v>38373</v>
      </c>
      <c r="AN455">
        <f>IFERROR(VLOOKUP(A455,'2022-2021'!$B$3:$LN$4660,37,0),"")</f>
        <v>34592</v>
      </c>
      <c r="AO455">
        <f>IFERROR(VLOOKUP(A455,'2024-2023'!$B$3:$LN$4660,38,0),"")</f>
        <v>32798</v>
      </c>
      <c r="AP455">
        <f>IFERROR(VLOOKUP(A455,'2024-2023'!$B$3:$LN$4660,37,0),"")</f>
        <v>41933</v>
      </c>
      <c r="AQ455">
        <f>IFERROR((IFERROR(VLOOKUP(A455,'2020-2019'!$B$3:$LN$466,'2020-2019'!$BL$1,0),"")+IFERROR(VLOOKUP(A455,'2020-2019'!$B$3:$LN$466,'2020-2019'!$BV$1,0),"")),"")</f>
        <v>0</v>
      </c>
      <c r="AR455" s="5">
        <f t="shared" si="51"/>
        <v>5.1999999999999998E-2</v>
      </c>
      <c r="AS455" t="str">
        <f>IFERROR(VLOOKUP(A455,риски!$G$2:$H$642,2,0),"")</f>
        <v>низкий</v>
      </c>
      <c r="AT455" t="str">
        <f>IFERROR(VLOOKUP(A455,Реест!A527:$P$30000,15,0),"")</f>
        <v>dolg9.ru</v>
      </c>
      <c r="AU455" t="str">
        <f>IFERROR(VLOOKUP(A455,old!$A$3:$AU$2001,47,0),"")</f>
        <v>image487</v>
      </c>
      <c r="AV455" s="3" t="str">
        <f t="shared" si="52"/>
        <v/>
      </c>
      <c r="AW455" t="str">
        <f t="shared" si="53"/>
        <v xml:space="preserve"> ООО ПКО «ЖЭУ 9» зарегистрировано по адресу: Респ. Коми, г. Сыктывкар, ул. Первомайская, д. 149, пом. 321, 167000. Генеральным директором является Ануфриев Антон Валериевич. Рост доходов компании за 5 лет: 5,2%. ФССП присвоил низкий уровень риска для данного ПКО.</v>
      </c>
      <c r="AX455" t="s">
        <v>22967</v>
      </c>
      <c r="AY455">
        <f>VLOOKUP(A455,'2024-2023'!$B$2:$NY$583,'2024-2023'!$BH$1,0)</f>
        <v>42588</v>
      </c>
      <c r="AZ455">
        <f>VLOOKUP(A455,'2024-2023'!$B$2:$NY$583,71,0)</f>
        <v>0</v>
      </c>
      <c r="BA455">
        <f>VLOOKUP(A455,'2024-2023'!$B$2:$NY$583,79,0)</f>
        <v>0</v>
      </c>
      <c r="BB455">
        <f t="shared" si="54"/>
        <v>0</v>
      </c>
      <c r="BC455" s="6">
        <f t="shared" si="55"/>
        <v>1.04E-2</v>
      </c>
      <c r="BD455" s="6">
        <f t="shared" si="56"/>
        <v>-11.976237623762376</v>
      </c>
      <c r="BE455" t="str">
        <f t="shared" si="57"/>
        <v>Малая фирма</v>
      </c>
    </row>
    <row r="456" spans="1:57">
      <c r="A456" s="10">
        <v>3327131529</v>
      </c>
      <c r="B456">
        <v>396</v>
      </c>
      <c r="C456" t="s">
        <v>3545</v>
      </c>
      <c r="D456">
        <v>3327131529</v>
      </c>
      <c r="E456" t="s">
        <v>14924</v>
      </c>
      <c r="F456" t="s">
        <v>14506</v>
      </c>
      <c r="G456" s="7">
        <v>42396</v>
      </c>
      <c r="H456">
        <v>10</v>
      </c>
      <c r="I456" t="s">
        <v>73</v>
      </c>
      <c r="J456" t="s">
        <v>5298</v>
      </c>
      <c r="K456" t="s">
        <v>5297</v>
      </c>
      <c r="L456" t="s">
        <v>3547</v>
      </c>
      <c r="M456">
        <f>VLOOKUP(D456,УК!$A$1:$B$599,2,0)/1000</f>
        <v>10</v>
      </c>
      <c r="R456" s="10">
        <f>IFERROR(IFERROR(VLOOKUP(A456,'2020-2019'!$B$3:$LN$466,108,0),"")+IFERROR(VLOOKUP(A456,'2020-2019'!$B$3:$LN$1000,91,0),""),"")</f>
        <v>4276</v>
      </c>
      <c r="S456" s="10">
        <f>IFERROR(IFERROR(VLOOKUP(A456,'2022-2021'!$B$3:$LN$1000,108,0),"")+IFERROR(VLOOKUP(A456,'2022-2021'!$B$3:$LN$1000,92,0),""),"")</f>
        <v>2892</v>
      </c>
      <c r="T456" s="10">
        <f>IFERROR(IFERROR(VLOOKUP(A456,'2022-2021'!$B$3:$LN$1000,107,0),"")+IFERROR(VLOOKUP(A456,'2022-2021'!$B$3:$LN$1000,91,0),""),"")</f>
        <v>2642</v>
      </c>
      <c r="U456" s="10">
        <f>IFERROR(IFERROR(VLOOKUP(A456,'2024-2023'!$B$3:$LN$1000,108,0),"")+IFERROR(VLOOKUP(A456,'2024-2023'!$B$3:$LN$1000,92,0),""),"")</f>
        <v>3991</v>
      </c>
      <c r="V456" s="10">
        <f>IFERROR(IFERROR(VLOOKUP(A456,'2024-2023'!$B$3:$LN$1000,107,0),"")+IFERROR(VLOOKUP(A456,'2024-2023'!$B$3:$LN$1000,91,0),""),"")</f>
        <v>12419</v>
      </c>
      <c r="W456">
        <f>IFERROR(IFERROR(VLOOKUP(A456,'2020-2019'!$B$3:$LN$4660,93,0),"")+IFERROR(VLOOKUP(A456,'2020-2019'!$B$3:$LN$4660,109,0),""),"")</f>
        <v>4203</v>
      </c>
      <c r="X456">
        <f>IFERROR(IFERROR(VLOOKUP(A456,'2022-2021'!$B$3:$LN$4660,94,0),"")+IFERROR(VLOOKUP(A456,'2022-2021'!$B$3:$LN$4660,110,0),""),"")</f>
        <v>2609</v>
      </c>
      <c r="Y456">
        <f>IFERROR(IFERROR(VLOOKUP(A456,'2022-2021'!$B$3:$LN$4660,109,0),"")+IFERROR(VLOOKUP(A456,'2022-2021'!$B$3:$LN$4660,93,0),""),"")</f>
        <v>354</v>
      </c>
      <c r="Z456">
        <f>IFERROR((IFERROR(VLOOKUP(A456,'2024-2023'!$B$3:$LN$4660,110,0),"")+IFERROR(VLOOKUP(A456,'2024-2023'!$B$3:$LN$4660,94,0),"")),"")</f>
        <v>799</v>
      </c>
      <c r="AA456">
        <f>IFERROR((IFERROR(VLOOKUP(A456,'2024-2023'!$B$3:$LN$4660,93,0),"")+IFERROR(VLOOKUP(A456,'2024-2023'!$B$3:$LN$4660,109,0),"")),"")</f>
        <v>5811</v>
      </c>
      <c r="AB456">
        <f>IFERROR((IFERROR(VLOOKUP(A456,'2020-2019'!$B$3:$LN$466,'2020-2019'!$CV$1,0),"")),"")</f>
        <v>1875</v>
      </c>
      <c r="AC456">
        <f>IFERROR((IFERROR(VLOOKUP(A456,'2022-2021'!$B$3:$LN$4660,100,0),"")),"")</f>
        <v>69</v>
      </c>
      <c r="AD456">
        <f>IFERROR((IFERROR(VLOOKUP(A456,'2022-2021'!$B$3:$LN$4660,99,0),"")),"")</f>
        <v>2190</v>
      </c>
      <c r="AE456">
        <f>IFERROR((IFERROR(VLOOKUP(A456,'2024-2023'!$B$3:$LN$4660,100,0),"")),"")</f>
        <v>3014</v>
      </c>
      <c r="AF456">
        <f>IFERROR(VLOOKUP(A456,'2024-2023'!$B$3:$LN$4660,99,0),"")</f>
        <v>6366</v>
      </c>
      <c r="AG456">
        <f>IFERROR((IFERROR(VLOOKUP(A456,'2020-2019'!$B$3:$LN$4660,'2020-2019'!$X$1,0),"")+IFERROR(VLOOKUP(A456,'2020-2019'!$B$3:$LN$4660,'2020-2019'!$AN$1,0),"")),"")</f>
        <v>0</v>
      </c>
      <c r="AH456">
        <f>IFERROR((IFERROR(VLOOKUP(A456,'2022-2021'!$B$3:$LN$4660,24,0),"")+IFERROR(VLOOKUP(A456,'2022-2021'!$B$3:$LN$4660,40,0),"")),"")</f>
        <v>8754</v>
      </c>
      <c r="AI456">
        <f>IFERROR((IFERROR(VLOOKUP(A456,'2022-2021'!$B$3:$LN$4660,23,0),"")+IFERROR(VLOOKUP(A456,'2022-2021'!$B$3:$LN$4660,39,0),"")),"")</f>
        <v>9680</v>
      </c>
      <c r="AJ456">
        <f>IFERROR((IFERROR(VLOOKUP(A456,'2024-2023'!$B$3:$LN$4660,24,0),"")+IFERROR(VLOOKUP(A456,'2024-2023'!$B$3:$LN$4660,40,0),"")),"")</f>
        <v>13510</v>
      </c>
      <c r="AK456">
        <f>IFERROR((IFERROR(VLOOKUP(A456,'2024-2023'!$B$3:$LN$4660,23,0),"")+IFERROR(VLOOKUP(A456,'2024-2023'!$B$3:$LN$4660,39,0),"")),"")</f>
        <v>39908</v>
      </c>
      <c r="AL456">
        <f>IFERROR(VLOOKUP(A456,'2020-2019'!$B$3:$LN$466,'2020-2019'!$AM$1,0),"")</f>
        <v>14147</v>
      </c>
      <c r="AM456">
        <f>IFERROR(VLOOKUP(A456,'2022-2021'!$B$3:$LN$4660,38,0),"")</f>
        <v>1292</v>
      </c>
      <c r="AN456">
        <f>IFERROR(VLOOKUP(A456,'2022-2021'!$B$3:$LN$4660,37,0),"")</f>
        <v>7166</v>
      </c>
      <c r="AO456">
        <f>IFERROR(VLOOKUP(A456,'2024-2023'!$B$3:$LN$4660,38,0),"")</f>
        <v>2176</v>
      </c>
      <c r="AP456">
        <f>IFERROR(VLOOKUP(A456,'2024-2023'!$B$3:$LN$4660,37,0),"")</f>
        <v>2247</v>
      </c>
      <c r="AQ456">
        <f>IFERROR((IFERROR(VLOOKUP(A456,'2020-2019'!$B$3:$LN$466,'2020-2019'!$BL$1,0),"")+IFERROR(VLOOKUP(A456,'2020-2019'!$B$3:$LN$466,'2020-2019'!$BV$1,0),"")),"")</f>
        <v>0</v>
      </c>
      <c r="AR456" s="5">
        <f t="shared" si="51"/>
        <v>2.9039999999999999</v>
      </c>
      <c r="AS456" t="str">
        <f>IFERROR(VLOOKUP(A456,риски!$G$2:$H$642,2,0),"")</f>
        <v>низкий</v>
      </c>
      <c r="AT456" t="str">
        <f>IFERROR(VLOOKUP(A456,Реест!A528:$P$30000,15,0),"")</f>
        <v xml:space="preserve">cpu33.ru </v>
      </c>
      <c r="AU456" t="str">
        <f>IFERROR(VLOOKUP(A456,old!$A$3:$AU$2001,47,0),"")</f>
        <v>image488</v>
      </c>
      <c r="AV456" s="3">
        <f t="shared" si="52"/>
        <v>4.5588302490290156</v>
      </c>
      <c r="AW456" t="str">
        <f t="shared" si="53"/>
        <v xml:space="preserve"> ООО ПКО ЦПУ зарегистрировано по адресу: г. Владимир, ул. Красноармейская, д. 43Б, оф. 6, пом. 1, 600021. Генеральным директором является Феклин Алексей Александрович. Рост доходов компании за 5 лет: 290,4%. Рост финансовых активов компании за 5 лет: 455,88%. ФССП присвоил низкий уровень риска для данного ПКО.</v>
      </c>
      <c r="AX456" t="s">
        <v>22960</v>
      </c>
      <c r="AY456">
        <f>VLOOKUP(A456,'2024-2023'!$B$2:$NY$583,'2024-2023'!$BH$1,0)</f>
        <v>19284</v>
      </c>
      <c r="AZ456">
        <f>VLOOKUP(A456,'2024-2023'!$B$2:$NY$583,71,0)</f>
        <v>22890</v>
      </c>
      <c r="BA456">
        <f>VLOOKUP(A456,'2024-2023'!$B$2:$NY$583,79,0)</f>
        <v>455</v>
      </c>
      <c r="BB456">
        <f t="shared" si="54"/>
        <v>1.2105890894005393</v>
      </c>
      <c r="BC456" s="6">
        <f t="shared" si="55"/>
        <v>0.58079999999999998</v>
      </c>
      <c r="BD456" s="6">
        <f t="shared" si="56"/>
        <v>0.51260165874869157</v>
      </c>
      <c r="BE456" t="str">
        <f t="shared" si="57"/>
        <v>Малая фирма</v>
      </c>
    </row>
    <row r="457" spans="1:57">
      <c r="A457" s="10">
        <v>300015086</v>
      </c>
      <c r="B457">
        <v>532</v>
      </c>
      <c r="C457" t="s">
        <v>12908</v>
      </c>
      <c r="D457">
        <v>300015086</v>
      </c>
      <c r="E457" t="s">
        <v>14925</v>
      </c>
      <c r="F457" t="s">
        <v>14601</v>
      </c>
      <c r="G457" s="7">
        <v>45097</v>
      </c>
      <c r="H457">
        <v>3</v>
      </c>
      <c r="I457" t="s">
        <v>73</v>
      </c>
      <c r="J457" t="s">
        <v>5298</v>
      </c>
      <c r="K457" t="s">
        <v>5297</v>
      </c>
      <c r="L457" t="s">
        <v>9186</v>
      </c>
      <c r="M457">
        <f>VLOOKUP(D457,УК!$A$1:$B$599,2,0)/1000</f>
        <v>10</v>
      </c>
      <c r="R457" s="10" t="str">
        <f>IFERROR(IFERROR(VLOOKUP(A457,'2020-2019'!$B$3:$LN$466,108,0),"")+IFERROR(VLOOKUP(A457,'2020-2019'!$B$3:$LN$1000,91,0),""),"")</f>
        <v/>
      </c>
      <c r="S457" s="10" t="str">
        <f>IFERROR(IFERROR(VLOOKUP(A457,'2022-2021'!$B$3:$LN$1000,108,0),"")+IFERROR(VLOOKUP(A457,'2022-2021'!$B$3:$LN$1000,92,0),""),"")</f>
        <v/>
      </c>
      <c r="T457" s="10" t="str">
        <f>IFERROR(IFERROR(VLOOKUP(A457,'2022-2021'!$B$3:$LN$1000,107,0),"")+IFERROR(VLOOKUP(A457,'2022-2021'!$B$3:$LN$1000,91,0),""),"")</f>
        <v/>
      </c>
      <c r="U457" s="10">
        <f>IFERROR(IFERROR(VLOOKUP(A457,'2024-2023'!$B$3:$LN$1000,108,0),"")+IFERROR(VLOOKUP(A457,'2024-2023'!$B$3:$LN$1000,92,0),""),"")</f>
        <v>0</v>
      </c>
      <c r="V457" s="10">
        <f>IFERROR(IFERROR(VLOOKUP(A457,'2024-2023'!$B$3:$LN$1000,107,0),"")+IFERROR(VLOOKUP(A457,'2024-2023'!$B$3:$LN$1000,91,0),""),"")</f>
        <v>18078</v>
      </c>
      <c r="W457" t="str">
        <f>IFERROR(IFERROR(VLOOKUP(A457,'2020-2019'!$B$3:$LN$4660,93,0),"")+IFERROR(VLOOKUP(A457,'2020-2019'!$B$3:$LN$4660,109,0),""),"")</f>
        <v/>
      </c>
      <c r="X457" t="str">
        <f>IFERROR(IFERROR(VLOOKUP(A457,'2022-2021'!$B$3:$LN$4660,94,0),"")+IFERROR(VLOOKUP(A457,'2022-2021'!$B$3:$LN$4660,110,0),""),"")</f>
        <v/>
      </c>
      <c r="Y457" t="str">
        <f>IFERROR(IFERROR(VLOOKUP(A457,'2022-2021'!$B$3:$LN$4660,109,0),"")+IFERROR(VLOOKUP(A457,'2022-2021'!$B$3:$LN$4660,93,0),""),"")</f>
        <v/>
      </c>
      <c r="Z457">
        <f>IFERROR((IFERROR(VLOOKUP(A457,'2024-2023'!$B$3:$LN$4660,110,0),"")+IFERROR(VLOOKUP(A457,'2024-2023'!$B$3:$LN$4660,94,0),"")),"")</f>
        <v>1418</v>
      </c>
      <c r="AA457">
        <f>IFERROR((IFERROR(VLOOKUP(A457,'2024-2023'!$B$3:$LN$4660,93,0),"")+IFERROR(VLOOKUP(A457,'2024-2023'!$B$3:$LN$4660,109,0),"")),"")</f>
        <v>5500</v>
      </c>
      <c r="AB457" t="str">
        <f>IFERROR((IFERROR(VLOOKUP(A457,'2020-2019'!$B$3:$LN$466,'2020-2019'!$CV$1,0),"")),"")</f>
        <v/>
      </c>
      <c r="AC457" t="str">
        <f>IFERROR((IFERROR(VLOOKUP(A457,'2022-2021'!$B$3:$LN$4660,100,0),"")),"")</f>
        <v/>
      </c>
      <c r="AD457" t="str">
        <f>IFERROR((IFERROR(VLOOKUP(A457,'2022-2021'!$B$3:$LN$4660,99,0),"")),"")</f>
        <v/>
      </c>
      <c r="AE457">
        <f>IFERROR((IFERROR(VLOOKUP(A457,'2024-2023'!$B$3:$LN$4660,100,0),"")),"")</f>
        <v>-1418</v>
      </c>
      <c r="AF457">
        <f>IFERROR(VLOOKUP(A457,'2024-2023'!$B$3:$LN$4660,99,0),"")</f>
        <v>12756</v>
      </c>
      <c r="AG457" t="str">
        <f>IFERROR((IFERROR(VLOOKUP(A457,'2020-2019'!$B$3:$LN$4660,'2020-2019'!$X$1,0),"")+IFERROR(VLOOKUP(A457,'2020-2019'!$B$3:$LN$4660,'2020-2019'!$AN$1,0),"")),"")</f>
        <v/>
      </c>
      <c r="AH457" t="str">
        <f>IFERROR((IFERROR(VLOOKUP(A457,'2022-2021'!$B$3:$LN$4660,24,0),"")+IFERROR(VLOOKUP(A457,'2022-2021'!$B$3:$LN$4660,40,0),"")),"")</f>
        <v/>
      </c>
      <c r="AI457" t="str">
        <f>IFERROR((IFERROR(VLOOKUP(A457,'2022-2021'!$B$3:$LN$4660,23,0),"")+IFERROR(VLOOKUP(A457,'2022-2021'!$B$3:$LN$4660,39,0),"")),"")</f>
        <v/>
      </c>
      <c r="AJ457">
        <f>IFERROR((IFERROR(VLOOKUP(A457,'2024-2023'!$B$3:$LN$4660,24,0),"")+IFERROR(VLOOKUP(A457,'2024-2023'!$B$3:$LN$4660,40,0),"")),"")</f>
        <v>0</v>
      </c>
      <c r="AK457">
        <f>IFERROR((IFERROR(VLOOKUP(A457,'2024-2023'!$B$3:$LN$4660,23,0),"")+IFERROR(VLOOKUP(A457,'2024-2023'!$B$3:$LN$4660,39,0),"")),"")</f>
        <v>47174</v>
      </c>
      <c r="AL457" t="str">
        <f>IFERROR(VLOOKUP(A457,'2020-2019'!$B$3:$LN$466,'2020-2019'!$AM$1,0),"")</f>
        <v/>
      </c>
      <c r="AM457" t="str">
        <f>IFERROR(VLOOKUP(A457,'2022-2021'!$B$3:$LN$4660,38,0),"")</f>
        <v/>
      </c>
      <c r="AN457" t="str">
        <f>IFERROR(VLOOKUP(A457,'2022-2021'!$B$3:$LN$4660,37,0),"")</f>
        <v/>
      </c>
      <c r="AO457">
        <f>IFERROR(VLOOKUP(A457,'2024-2023'!$B$3:$LN$4660,38,0),"")</f>
        <v>0</v>
      </c>
      <c r="AP457">
        <f>IFERROR(VLOOKUP(A457,'2024-2023'!$B$3:$LN$4660,37,0),"")</f>
        <v>335</v>
      </c>
      <c r="AQ457" t="str">
        <f>IFERROR((IFERROR(VLOOKUP(A457,'2020-2019'!$B$3:$LN$466,'2020-2019'!$BL$1,0),"")+IFERROR(VLOOKUP(A457,'2020-2019'!$B$3:$LN$466,'2020-2019'!$BV$1,0),"")),"")</f>
        <v/>
      </c>
      <c r="AR457" s="5" t="str">
        <f t="shared" si="51"/>
        <v/>
      </c>
      <c r="AS457" t="str">
        <f>IFERROR(VLOOKUP(A457,риски!$G$2:$H$642,2,0),"")</f>
        <v>низкий</v>
      </c>
      <c r="AT457" t="str">
        <f>IFERROR(VLOOKUP(A457,Реест!A529:$P$30000,15,0),"")</f>
        <v>talaan03.ru</v>
      </c>
      <c r="AU457" t="str">
        <f>IFERROR(VLOOKUP(A457,old!$A$3:$AU$2001,47,0),"")</f>
        <v>image489</v>
      </c>
      <c r="AV457" s="3" t="str">
        <f t="shared" si="52"/>
        <v/>
      </c>
      <c r="AW457" t="str">
        <f t="shared" si="53"/>
        <v>ООО «ПКО «ТАЛААН» зарегистрировано по адресу: 670033, Республика Бурятия, г.о. Город Улан-Удэ, г Улан-Удэ, ул Жердева, здание 90Д, офис 1. Генеральным директором является Феклин Алексей Александрович. ФССП присвоил низкий уровень риска для данного ПКО.</v>
      </c>
      <c r="AX457" t="s">
        <v>22949</v>
      </c>
      <c r="AY457">
        <f>VLOOKUP(A457,'2024-2023'!$B$2:$NY$583,'2024-2023'!$BH$1,0)</f>
        <v>12766</v>
      </c>
      <c r="AZ457">
        <f>VLOOKUP(A457,'2024-2023'!$B$2:$NY$583,71,0)</f>
        <v>12090</v>
      </c>
      <c r="BA457">
        <f>VLOOKUP(A457,'2024-2023'!$B$2:$NY$583,79,0)</f>
        <v>31655</v>
      </c>
      <c r="BB457">
        <f t="shared" si="54"/>
        <v>3.4266802443991855</v>
      </c>
      <c r="BC457" s="6" t="str">
        <f t="shared" si="55"/>
        <v>-</v>
      </c>
      <c r="BD457" s="6">
        <f t="shared" si="56"/>
        <v>0.70560902754729504</v>
      </c>
      <c r="BE457" t="str">
        <f t="shared" si="57"/>
        <v>Малая фирма</v>
      </c>
    </row>
    <row r="458" spans="1:57">
      <c r="A458" s="10">
        <v>5260494128</v>
      </c>
      <c r="B458">
        <v>565</v>
      </c>
      <c r="C458" t="s">
        <v>14507</v>
      </c>
      <c r="D458">
        <v>5260494128</v>
      </c>
      <c r="E458" t="s">
        <v>14926</v>
      </c>
      <c r="F458" t="s">
        <v>14508</v>
      </c>
      <c r="G458" s="7">
        <v>45348</v>
      </c>
      <c r="H458">
        <v>2</v>
      </c>
      <c r="I458" t="s">
        <v>73</v>
      </c>
      <c r="J458" t="s">
        <v>6845</v>
      </c>
      <c r="K458" t="s">
        <v>6844</v>
      </c>
      <c r="L458" t="s">
        <v>9189</v>
      </c>
      <c r="M458">
        <f>VLOOKUP(D458,УК!$A$1:$B$599,2,0)/1000</f>
        <v>10000</v>
      </c>
      <c r="R458" s="10" t="str">
        <f>IFERROR(IFERROR(VLOOKUP(A458,'2020-2019'!$B$3:$LN$466,108,0),"")+IFERROR(VLOOKUP(A458,'2020-2019'!$B$3:$LN$1000,91,0),""),"")</f>
        <v/>
      </c>
      <c r="S458" s="10" t="str">
        <f>IFERROR(IFERROR(VLOOKUP(A458,'2022-2021'!$B$3:$LN$1000,108,0),"")+IFERROR(VLOOKUP(A458,'2022-2021'!$B$3:$LN$1000,92,0),""),"")</f>
        <v/>
      </c>
      <c r="T458" s="10" t="str">
        <f>IFERROR(IFERROR(VLOOKUP(A458,'2022-2021'!$B$3:$LN$1000,107,0),"")+IFERROR(VLOOKUP(A458,'2022-2021'!$B$3:$LN$1000,91,0),""),"")</f>
        <v/>
      </c>
      <c r="U458" s="10">
        <f>IFERROR(IFERROR(VLOOKUP(A458,'2024-2023'!$B$3:$LN$1000,108,0),"")+IFERROR(VLOOKUP(A458,'2024-2023'!$B$3:$LN$1000,92,0),""),"")</f>
        <v>0</v>
      </c>
      <c r="V458" s="10">
        <f>IFERROR(IFERROR(VLOOKUP(A458,'2024-2023'!$B$3:$LN$1000,107,0),"")+IFERROR(VLOOKUP(A458,'2024-2023'!$B$3:$LN$1000,91,0),""),"")</f>
        <v>36084</v>
      </c>
      <c r="W458" t="str">
        <f>IFERROR(IFERROR(VLOOKUP(A458,'2020-2019'!$B$3:$LN$4660,93,0),"")+IFERROR(VLOOKUP(A458,'2020-2019'!$B$3:$LN$4660,109,0),""),"")</f>
        <v/>
      </c>
      <c r="X458" t="str">
        <f>IFERROR(IFERROR(VLOOKUP(A458,'2022-2021'!$B$3:$LN$4660,94,0),"")+IFERROR(VLOOKUP(A458,'2022-2021'!$B$3:$LN$4660,110,0),""),"")</f>
        <v/>
      </c>
      <c r="Y458" t="str">
        <f>IFERROR(IFERROR(VLOOKUP(A458,'2022-2021'!$B$3:$LN$4660,109,0),"")+IFERROR(VLOOKUP(A458,'2022-2021'!$B$3:$LN$4660,93,0),""),"")</f>
        <v/>
      </c>
      <c r="Z458">
        <f>IFERROR((IFERROR(VLOOKUP(A458,'2024-2023'!$B$3:$LN$4660,110,0),"")+IFERROR(VLOOKUP(A458,'2024-2023'!$B$3:$LN$4660,94,0),"")),"")</f>
        <v>0</v>
      </c>
      <c r="AA458">
        <f>IFERROR((IFERROR(VLOOKUP(A458,'2024-2023'!$B$3:$LN$4660,93,0),"")+IFERROR(VLOOKUP(A458,'2024-2023'!$B$3:$LN$4660,109,0),"")),"")</f>
        <v>27711</v>
      </c>
      <c r="AB458" t="str">
        <f>IFERROR((IFERROR(VLOOKUP(A458,'2020-2019'!$B$3:$LN$466,'2020-2019'!$CV$1,0),"")),"")</f>
        <v/>
      </c>
      <c r="AC458" t="str">
        <f>IFERROR((IFERROR(VLOOKUP(A458,'2022-2021'!$B$3:$LN$4660,100,0),"")),"")</f>
        <v/>
      </c>
      <c r="AD458" t="str">
        <f>IFERROR((IFERROR(VLOOKUP(A458,'2022-2021'!$B$3:$LN$4660,99,0),"")),"")</f>
        <v/>
      </c>
      <c r="AE458">
        <f>IFERROR((IFERROR(VLOOKUP(A458,'2024-2023'!$B$3:$LN$4660,100,0),"")),"")</f>
        <v>0</v>
      </c>
      <c r="AF458">
        <f>IFERROR(VLOOKUP(A458,'2024-2023'!$B$3:$LN$4660,99,0),"")</f>
        <v>-2282</v>
      </c>
      <c r="AG458" t="str">
        <f>IFERROR((IFERROR(VLOOKUP(A458,'2020-2019'!$B$3:$LN$4660,'2020-2019'!$X$1,0),"")+IFERROR(VLOOKUP(A458,'2020-2019'!$B$3:$LN$4660,'2020-2019'!$AN$1,0),"")),"")</f>
        <v/>
      </c>
      <c r="AH458" t="str">
        <f>IFERROR((IFERROR(VLOOKUP(A458,'2022-2021'!$B$3:$LN$4660,24,0),"")+IFERROR(VLOOKUP(A458,'2022-2021'!$B$3:$LN$4660,40,0),"")),"")</f>
        <v/>
      </c>
      <c r="AI458" t="str">
        <f>IFERROR((IFERROR(VLOOKUP(A458,'2022-2021'!$B$3:$LN$4660,23,0),"")+IFERROR(VLOOKUP(A458,'2022-2021'!$B$3:$LN$4660,39,0),"")),"")</f>
        <v/>
      </c>
      <c r="AJ458">
        <f>IFERROR((IFERROR(VLOOKUP(A458,'2024-2023'!$B$3:$LN$4660,24,0),"")+IFERROR(VLOOKUP(A458,'2024-2023'!$B$3:$LN$4660,40,0),"")),"")</f>
        <v>0</v>
      </c>
      <c r="AK458">
        <f>IFERROR((IFERROR(VLOOKUP(A458,'2024-2023'!$B$3:$LN$4660,23,0),"")+IFERROR(VLOOKUP(A458,'2024-2023'!$B$3:$LN$4660,39,0),"")),"")</f>
        <v>3400</v>
      </c>
      <c r="AL458" t="str">
        <f>IFERROR(VLOOKUP(A458,'2020-2019'!$B$3:$LN$466,'2020-2019'!$AM$1,0),"")</f>
        <v/>
      </c>
      <c r="AM458" t="str">
        <f>IFERROR(VLOOKUP(A458,'2022-2021'!$B$3:$LN$4660,38,0),"")</f>
        <v/>
      </c>
      <c r="AN458" t="str">
        <f>IFERROR(VLOOKUP(A458,'2022-2021'!$B$3:$LN$4660,37,0),"")</f>
        <v/>
      </c>
      <c r="AO458">
        <f>IFERROR(VLOOKUP(A458,'2024-2023'!$B$3:$LN$4660,38,0),"")</f>
        <v>0</v>
      </c>
      <c r="AP458">
        <f>IFERROR(VLOOKUP(A458,'2024-2023'!$B$3:$LN$4660,37,0),"")</f>
        <v>132901</v>
      </c>
      <c r="AQ458" t="str">
        <f>IFERROR((IFERROR(VLOOKUP(A458,'2020-2019'!$B$3:$LN$466,'2020-2019'!$BL$1,0),"")+IFERROR(VLOOKUP(A458,'2020-2019'!$B$3:$LN$466,'2020-2019'!$BV$1,0),"")),"")</f>
        <v/>
      </c>
      <c r="AR458" s="5" t="str">
        <f t="shared" si="51"/>
        <v/>
      </c>
      <c r="AS458" t="str">
        <f>IFERROR(VLOOKUP(A458,риски!$G$2:$H$642,2,0),"")</f>
        <v>низкий</v>
      </c>
      <c r="AT458" t="str">
        <f>IFERROR(VLOOKUP(A458,Реест!A530:$P$30000,15,0),"")</f>
        <v>zaymcollect.ru</v>
      </c>
      <c r="AU458" t="str">
        <f>IFERROR(VLOOKUP(A458,old!$A$3:$AU$2001,47,0),"")</f>
        <v/>
      </c>
      <c r="AV458" s="3" t="str">
        <f t="shared" si="52"/>
        <v/>
      </c>
      <c r="AW458" t="str">
        <f t="shared" si="53"/>
        <v xml:space="preserve"> ООО «ПКО «Займ-Коллект» зарегистрировано по адресу: 603093, Нижегородская область, г.о. Город Нижний Новгород, г Нижний Новгород, ул Ковровская, дом 21А, помещение 2. Генеральным директором является Сонин Виктор Сергеевич. ФССП присвоил низкий уровень риска для данного ПКО.</v>
      </c>
      <c r="AX458" t="s">
        <v>22921</v>
      </c>
      <c r="AY458">
        <f>VLOOKUP(A458,'2024-2023'!$B$2:$NY$583,'2024-2023'!$BH$1,0)</f>
        <v>9041</v>
      </c>
      <c r="AZ458">
        <f>VLOOKUP(A458,'2024-2023'!$B$2:$NY$583,71,0)</f>
        <v>0</v>
      </c>
      <c r="BA458">
        <f>VLOOKUP(A458,'2024-2023'!$B$2:$NY$583,79,0)</f>
        <v>0</v>
      </c>
      <c r="BB458">
        <f t="shared" si="54"/>
        <v>0</v>
      </c>
      <c r="BC458" s="6" t="str">
        <f t="shared" si="55"/>
        <v>-</v>
      </c>
      <c r="BD458" s="6">
        <f t="shared" si="56"/>
        <v>-6.3241325795366371E-2</v>
      </c>
      <c r="BE458" t="str">
        <f t="shared" si="57"/>
        <v>Малая фирма</v>
      </c>
    </row>
    <row r="459" spans="1:57">
      <c r="A459" s="10">
        <v>5406836892</v>
      </c>
      <c r="B459">
        <v>533</v>
      </c>
      <c r="C459" t="s">
        <v>14509</v>
      </c>
      <c r="D459">
        <v>5406836892</v>
      </c>
      <c r="E459" t="s">
        <v>14927</v>
      </c>
      <c r="F459" t="s">
        <v>14510</v>
      </c>
      <c r="G459" s="7">
        <v>45266</v>
      </c>
      <c r="H459">
        <v>2</v>
      </c>
      <c r="I459" t="s">
        <v>73</v>
      </c>
      <c r="J459" t="s">
        <v>5515</v>
      </c>
      <c r="K459" t="s">
        <v>5515</v>
      </c>
      <c r="L459" t="s">
        <v>9192</v>
      </c>
      <c r="M459">
        <f>VLOOKUP(D459,УК!$A$1:$B$599,2,0)/1000</f>
        <v>10</v>
      </c>
      <c r="R459" s="10" t="str">
        <f>IFERROR(IFERROR(VLOOKUP(A459,'2020-2019'!$B$3:$LN$466,108,0),"")+IFERROR(VLOOKUP(A459,'2020-2019'!$B$3:$LN$1000,91,0),""),"")</f>
        <v/>
      </c>
      <c r="S459" s="10" t="str">
        <f>IFERROR(IFERROR(VLOOKUP(A459,'2022-2021'!$B$3:$LN$1000,108,0),"")+IFERROR(VLOOKUP(A459,'2022-2021'!$B$3:$LN$1000,92,0),""),"")</f>
        <v/>
      </c>
      <c r="T459" s="10" t="str">
        <f>IFERROR(IFERROR(VLOOKUP(A459,'2022-2021'!$B$3:$LN$1000,107,0),"")+IFERROR(VLOOKUP(A459,'2022-2021'!$B$3:$LN$1000,91,0),""),"")</f>
        <v/>
      </c>
      <c r="U459" s="10">
        <f>IFERROR(IFERROR(VLOOKUP(A459,'2024-2023'!$B$3:$LN$1000,108,0),"")+IFERROR(VLOOKUP(A459,'2024-2023'!$B$3:$LN$1000,92,0),""),"")</f>
        <v>0</v>
      </c>
      <c r="V459" s="10">
        <f>IFERROR(IFERROR(VLOOKUP(A459,'2024-2023'!$B$3:$LN$1000,107,0),"")+IFERROR(VLOOKUP(A459,'2024-2023'!$B$3:$LN$1000,91,0),""),"")</f>
        <v>466</v>
      </c>
      <c r="W459" t="str">
        <f>IFERROR(IFERROR(VLOOKUP(A459,'2020-2019'!$B$3:$LN$4660,93,0),"")+IFERROR(VLOOKUP(A459,'2020-2019'!$B$3:$LN$4660,109,0),""),"")</f>
        <v/>
      </c>
      <c r="X459" t="str">
        <f>IFERROR(IFERROR(VLOOKUP(A459,'2022-2021'!$B$3:$LN$4660,94,0),"")+IFERROR(VLOOKUP(A459,'2022-2021'!$B$3:$LN$4660,110,0),""),"")</f>
        <v/>
      </c>
      <c r="Y459" t="str">
        <f>IFERROR(IFERROR(VLOOKUP(A459,'2022-2021'!$B$3:$LN$4660,109,0),"")+IFERROR(VLOOKUP(A459,'2022-2021'!$B$3:$LN$4660,93,0),""),"")</f>
        <v/>
      </c>
      <c r="Z459">
        <f>IFERROR((IFERROR(VLOOKUP(A459,'2024-2023'!$B$3:$LN$4660,110,0),"")+IFERROR(VLOOKUP(A459,'2024-2023'!$B$3:$LN$4660,94,0),"")),"")</f>
        <v>0</v>
      </c>
      <c r="AA459">
        <f>IFERROR((IFERROR(VLOOKUP(A459,'2024-2023'!$B$3:$LN$4660,93,0),"")+IFERROR(VLOOKUP(A459,'2024-2023'!$B$3:$LN$4660,109,0),"")),"")</f>
        <v>2203</v>
      </c>
      <c r="AB459" t="str">
        <f>IFERROR((IFERROR(VLOOKUP(A459,'2020-2019'!$B$3:$LN$466,'2020-2019'!$CV$1,0),"")),"")</f>
        <v/>
      </c>
      <c r="AC459" t="str">
        <f>IFERROR((IFERROR(VLOOKUP(A459,'2022-2021'!$B$3:$LN$4660,100,0),"")),"")</f>
        <v/>
      </c>
      <c r="AD459" t="str">
        <f>IFERROR((IFERROR(VLOOKUP(A459,'2022-2021'!$B$3:$LN$4660,99,0),"")),"")</f>
        <v/>
      </c>
      <c r="AE459">
        <f>IFERROR((IFERROR(VLOOKUP(A459,'2024-2023'!$B$3:$LN$4660,100,0),"")),"")</f>
        <v>0</v>
      </c>
      <c r="AF459">
        <f>IFERROR(VLOOKUP(A459,'2024-2023'!$B$3:$LN$4660,99,0),"")</f>
        <v>-1766</v>
      </c>
      <c r="AG459" t="str">
        <f>IFERROR((IFERROR(VLOOKUP(A459,'2020-2019'!$B$3:$LN$4660,'2020-2019'!$X$1,0),"")+IFERROR(VLOOKUP(A459,'2020-2019'!$B$3:$LN$4660,'2020-2019'!$AN$1,0),"")),"")</f>
        <v/>
      </c>
      <c r="AH459" t="str">
        <f>IFERROR((IFERROR(VLOOKUP(A459,'2022-2021'!$B$3:$LN$4660,24,0),"")+IFERROR(VLOOKUP(A459,'2022-2021'!$B$3:$LN$4660,40,0),"")),"")</f>
        <v/>
      </c>
      <c r="AI459" t="str">
        <f>IFERROR((IFERROR(VLOOKUP(A459,'2022-2021'!$B$3:$LN$4660,23,0),"")+IFERROR(VLOOKUP(A459,'2022-2021'!$B$3:$LN$4660,39,0),"")),"")</f>
        <v/>
      </c>
      <c r="AJ459">
        <f>IFERROR((IFERROR(VLOOKUP(A459,'2024-2023'!$B$3:$LN$4660,24,0),"")+IFERROR(VLOOKUP(A459,'2024-2023'!$B$3:$LN$4660,40,0),"")),"")</f>
        <v>0</v>
      </c>
      <c r="AK459">
        <f>IFERROR((IFERROR(VLOOKUP(A459,'2024-2023'!$B$3:$LN$4660,23,0),"")+IFERROR(VLOOKUP(A459,'2024-2023'!$B$3:$LN$4660,39,0),"")),"")</f>
        <v>0</v>
      </c>
      <c r="AL459" t="str">
        <f>IFERROR(VLOOKUP(A459,'2020-2019'!$B$3:$LN$466,'2020-2019'!$AM$1,0),"")</f>
        <v/>
      </c>
      <c r="AM459" t="str">
        <f>IFERROR(VLOOKUP(A459,'2022-2021'!$B$3:$LN$4660,38,0),"")</f>
        <v/>
      </c>
      <c r="AN459" t="str">
        <f>IFERROR(VLOOKUP(A459,'2022-2021'!$B$3:$LN$4660,37,0),"")</f>
        <v/>
      </c>
      <c r="AO459">
        <f>IFERROR(VLOOKUP(A459,'2024-2023'!$B$3:$LN$4660,38,0),"")</f>
        <v>0</v>
      </c>
      <c r="AP459">
        <f>IFERROR(VLOOKUP(A459,'2024-2023'!$B$3:$LN$4660,37,0),"")</f>
        <v>3543</v>
      </c>
      <c r="AQ459" t="str">
        <f>IFERROR((IFERROR(VLOOKUP(A459,'2020-2019'!$B$3:$LN$466,'2020-2019'!$BL$1,0),"")+IFERROR(VLOOKUP(A459,'2020-2019'!$B$3:$LN$466,'2020-2019'!$BV$1,0),"")),"")</f>
        <v/>
      </c>
      <c r="AR459" s="5" t="str">
        <f t="shared" si="51"/>
        <v/>
      </c>
      <c r="AS459" t="str">
        <f>IFERROR(VLOOKUP(A459,риски!$G$2:$H$642,2,0),"")</f>
        <v/>
      </c>
      <c r="AT459" t="str">
        <f>IFERROR(VLOOKUP(A459,Реест!A531:$P$30000,15,0),"")</f>
        <v>astrent-nsk.ru</v>
      </c>
      <c r="AU459" t="str">
        <f>IFERROR(VLOOKUP(A459,old!$A$3:$AU$2001,47,0),"")</f>
        <v>image490</v>
      </c>
      <c r="AV459" s="3" t="str">
        <f t="shared" si="52"/>
        <v/>
      </c>
      <c r="AW459" t="str">
        <f t="shared" si="53"/>
        <v xml:space="preserve"> ООО «ПКО «Астрент» зарегистрировано по адресу: 630007, Новосибирская обл, г Новосибирск, ул Фабричная, 4. Генеральным директором является Разаханов Эльнур Расим Оглы.</v>
      </c>
      <c r="AX459" t="s">
        <v>22931</v>
      </c>
      <c r="AY459">
        <f>VLOOKUP(A459,'2024-2023'!$B$2:$NY$583,'2024-2023'!$BH$1,0)</f>
        <v>0</v>
      </c>
      <c r="AZ459">
        <f>VLOOKUP(A459,'2024-2023'!$B$2:$NY$583,71,0)</f>
        <v>0</v>
      </c>
      <c r="BA459">
        <f>VLOOKUP(A459,'2024-2023'!$B$2:$NY$583,79,0)</f>
        <v>0</v>
      </c>
      <c r="BB459" t="e">
        <f t="shared" si="54"/>
        <v>#DIV/0!</v>
      </c>
      <c r="BC459" s="6" t="str">
        <f t="shared" si="55"/>
        <v>-</v>
      </c>
      <c r="BD459" s="6">
        <f t="shared" si="56"/>
        <v>-3.7896995708154506</v>
      </c>
      <c r="BE459" t="str">
        <f t="shared" si="57"/>
        <v>Малая фирма</v>
      </c>
    </row>
    <row r="460" spans="1:57">
      <c r="A460" s="10">
        <v>2635258239</v>
      </c>
      <c r="B460">
        <v>395</v>
      </c>
      <c r="C460" t="s">
        <v>3564</v>
      </c>
      <c r="D460">
        <v>2635258239</v>
      </c>
      <c r="E460" t="s">
        <v>14928</v>
      </c>
      <c r="F460" t="s">
        <v>14511</v>
      </c>
      <c r="G460" s="7">
        <v>45128</v>
      </c>
      <c r="H460">
        <v>3</v>
      </c>
      <c r="I460" t="s">
        <v>73</v>
      </c>
      <c r="J460" t="s">
        <v>5317</v>
      </c>
      <c r="K460" t="s">
        <v>5316</v>
      </c>
      <c r="L460" t="s">
        <v>3568</v>
      </c>
      <c r="M460">
        <f>VLOOKUP(D460,УК!$A$1:$B$599,2,0)/1000</f>
        <v>20</v>
      </c>
      <c r="R460" s="10" t="str">
        <f>IFERROR(IFERROR(VLOOKUP(A460,'2020-2019'!$B$3:$LN$466,108,0),"")+IFERROR(VLOOKUP(A460,'2020-2019'!$B$3:$LN$1000,91,0),""),"")</f>
        <v/>
      </c>
      <c r="S460" s="10" t="str">
        <f>IFERROR(IFERROR(VLOOKUP(A460,'2022-2021'!$B$3:$LN$1000,108,0),"")+IFERROR(VLOOKUP(A460,'2022-2021'!$B$3:$LN$1000,92,0),""),"")</f>
        <v/>
      </c>
      <c r="T460" s="10" t="str">
        <f>IFERROR(IFERROR(VLOOKUP(A460,'2022-2021'!$B$3:$LN$1000,107,0),"")+IFERROR(VLOOKUP(A460,'2022-2021'!$B$3:$LN$1000,91,0),""),"")</f>
        <v/>
      </c>
      <c r="U460" s="10">
        <f>IFERROR(IFERROR(VLOOKUP(A460,'2024-2023'!$B$3:$LN$1000,108,0),"")+IFERROR(VLOOKUP(A460,'2024-2023'!$B$3:$LN$1000,92,0),""),"")</f>
        <v>4496</v>
      </c>
      <c r="V460" s="10">
        <f>IFERROR(IFERROR(VLOOKUP(A460,'2024-2023'!$B$3:$LN$1000,107,0),"")+IFERROR(VLOOKUP(A460,'2024-2023'!$B$3:$LN$1000,91,0),""),"")</f>
        <v>11154</v>
      </c>
      <c r="W460" t="str">
        <f>IFERROR(IFERROR(VLOOKUP(A460,'2020-2019'!$B$3:$LN$4660,93,0),"")+IFERROR(VLOOKUP(A460,'2020-2019'!$B$3:$LN$4660,109,0),""),"")</f>
        <v/>
      </c>
      <c r="X460" t="str">
        <f>IFERROR(IFERROR(VLOOKUP(A460,'2022-2021'!$B$3:$LN$4660,94,0),"")+IFERROR(VLOOKUP(A460,'2022-2021'!$B$3:$LN$4660,110,0),""),"")</f>
        <v/>
      </c>
      <c r="Y460" t="str">
        <f>IFERROR(IFERROR(VLOOKUP(A460,'2022-2021'!$B$3:$LN$4660,109,0),"")+IFERROR(VLOOKUP(A460,'2022-2021'!$B$3:$LN$4660,93,0),""),"")</f>
        <v/>
      </c>
      <c r="Z460">
        <f>IFERROR((IFERROR(VLOOKUP(A460,'2024-2023'!$B$3:$LN$4660,110,0),"")+IFERROR(VLOOKUP(A460,'2024-2023'!$B$3:$LN$4660,94,0),"")),"")</f>
        <v>854</v>
      </c>
      <c r="AA460">
        <f>IFERROR((IFERROR(VLOOKUP(A460,'2024-2023'!$B$3:$LN$4660,93,0),"")+IFERROR(VLOOKUP(A460,'2024-2023'!$B$3:$LN$4660,109,0),"")),"")</f>
        <v>2161</v>
      </c>
      <c r="AB460" t="str">
        <f>IFERROR((IFERROR(VLOOKUP(A460,'2020-2019'!$B$3:$LN$466,'2020-2019'!$CV$1,0),"")),"")</f>
        <v/>
      </c>
      <c r="AC460" t="str">
        <f>IFERROR((IFERROR(VLOOKUP(A460,'2022-2021'!$B$3:$LN$4660,100,0),"")),"")</f>
        <v/>
      </c>
      <c r="AD460" t="str">
        <f>IFERROR((IFERROR(VLOOKUP(A460,'2022-2021'!$B$3:$LN$4660,99,0),"")),"")</f>
        <v/>
      </c>
      <c r="AE460">
        <f>IFERROR((IFERROR(VLOOKUP(A460,'2024-2023'!$B$3:$LN$4660,100,0),"")),"")</f>
        <v>3606</v>
      </c>
      <c r="AF460">
        <f>IFERROR(VLOOKUP(A460,'2024-2023'!$B$3:$LN$4660,99,0),"")</f>
        <v>762</v>
      </c>
      <c r="AG460" t="str">
        <f>IFERROR((IFERROR(VLOOKUP(A460,'2020-2019'!$B$3:$LN$4660,'2020-2019'!$X$1,0),"")+IFERROR(VLOOKUP(A460,'2020-2019'!$B$3:$LN$4660,'2020-2019'!$AN$1,0),"")),"")</f>
        <v/>
      </c>
      <c r="AH460" t="str">
        <f>IFERROR((IFERROR(VLOOKUP(A460,'2022-2021'!$B$3:$LN$4660,24,0),"")+IFERROR(VLOOKUP(A460,'2022-2021'!$B$3:$LN$4660,40,0),"")),"")</f>
        <v/>
      </c>
      <c r="AI460" t="str">
        <f>IFERROR((IFERROR(VLOOKUP(A460,'2022-2021'!$B$3:$LN$4660,23,0),"")+IFERROR(VLOOKUP(A460,'2022-2021'!$B$3:$LN$4660,39,0),"")),"")</f>
        <v/>
      </c>
      <c r="AJ460">
        <f>IFERROR((IFERROR(VLOOKUP(A460,'2024-2023'!$B$3:$LN$4660,24,0),"")+IFERROR(VLOOKUP(A460,'2024-2023'!$B$3:$LN$4660,40,0),"")),"")</f>
        <v>2526</v>
      </c>
      <c r="AK460">
        <f>IFERROR((IFERROR(VLOOKUP(A460,'2024-2023'!$B$3:$LN$4660,23,0),"")+IFERROR(VLOOKUP(A460,'2024-2023'!$B$3:$LN$4660,39,0),"")),"")</f>
        <v>5137</v>
      </c>
      <c r="AL460" t="str">
        <f>IFERROR(VLOOKUP(A460,'2020-2019'!$B$3:$LN$466,'2020-2019'!$AM$1,0),"")</f>
        <v/>
      </c>
      <c r="AM460" t="str">
        <f>IFERROR(VLOOKUP(A460,'2022-2021'!$B$3:$LN$4660,38,0),"")</f>
        <v/>
      </c>
      <c r="AN460" t="str">
        <f>IFERROR(VLOOKUP(A460,'2022-2021'!$B$3:$LN$4660,37,0),"")</f>
        <v/>
      </c>
      <c r="AO460">
        <f>IFERROR(VLOOKUP(A460,'2024-2023'!$B$3:$LN$4660,38,0),"")</f>
        <v>0</v>
      </c>
      <c r="AP460">
        <f>IFERROR(VLOOKUP(A460,'2024-2023'!$B$3:$LN$4660,37,0),"")</f>
        <v>1529</v>
      </c>
      <c r="AQ460" t="str">
        <f>IFERROR((IFERROR(VLOOKUP(A460,'2020-2019'!$B$3:$LN$466,'2020-2019'!$BL$1,0),"")+IFERROR(VLOOKUP(A460,'2020-2019'!$B$3:$LN$466,'2020-2019'!$BV$1,0),"")),"")</f>
        <v/>
      </c>
      <c r="AR460" s="5">
        <f t="shared" si="51"/>
        <v>2.4809999999999999</v>
      </c>
      <c r="AS460" t="str">
        <f>IFERROR(VLOOKUP(A460,риски!$G$2:$H$642,2,0),"")</f>
        <v>низкий</v>
      </c>
      <c r="AT460" t="str">
        <f>IFERROR(VLOOKUP(A460,Реест!A532:$P$30000,15,0),"")</f>
        <v>Ikc-pravilo.ru</v>
      </c>
      <c r="AU460" t="str">
        <f>IFERROR(VLOOKUP(A460,old!$A$3:$AU$2001,47,0),"")</f>
        <v>image492</v>
      </c>
      <c r="AV460" s="3">
        <f t="shared" si="52"/>
        <v>2.0336500395882817</v>
      </c>
      <c r="AW460" t="str">
        <f t="shared" si="53"/>
        <v xml:space="preserve"> ООО ПКО ИКЦ «Правило» зарегистрировано по адресу: 355037, Ставропольский край, г.о. Город Ставрополь, г Ставрополь, ул Доваторцев, дом 30Б. Генеральным директором является Симонова Юлия Владимировна. Рост доходов компании за 5 лет: 248,1%. Рост финансовых активов компании за 5 лет: 203,37%. ФССП присвоил низкий уровень риска для данного ПКО.</v>
      </c>
      <c r="AX460" t="s">
        <v>22946</v>
      </c>
      <c r="AY460">
        <f>VLOOKUP(A460,'2024-2023'!$B$2:$NY$583,'2024-2023'!$BH$1,0)</f>
        <v>67331</v>
      </c>
      <c r="AZ460">
        <f>VLOOKUP(A460,'2024-2023'!$B$2:$NY$583,71,0)</f>
        <v>3037</v>
      </c>
      <c r="BA460">
        <f>VLOOKUP(A460,'2024-2023'!$B$2:$NY$583,79,0)</f>
        <v>6848</v>
      </c>
      <c r="BB460">
        <f t="shared" si="54"/>
        <v>0.14681201823825579</v>
      </c>
      <c r="BC460" s="6">
        <f t="shared" si="55"/>
        <v>0.49619999999999997</v>
      </c>
      <c r="BD460" s="6">
        <f t="shared" si="56"/>
        <v>6.8316299085529858E-2</v>
      </c>
      <c r="BE460" t="str">
        <f t="shared" si="57"/>
        <v>Малая фирма</v>
      </c>
    </row>
    <row r="461" spans="1:57">
      <c r="A461" s="10">
        <v>2635257732</v>
      </c>
      <c r="B461">
        <v>441</v>
      </c>
      <c r="C461" t="s">
        <v>3571</v>
      </c>
      <c r="D461">
        <v>2635257732</v>
      </c>
      <c r="E461" t="s">
        <v>14929</v>
      </c>
      <c r="F461" t="s">
        <v>14512</v>
      </c>
      <c r="G461" s="7">
        <v>45084</v>
      </c>
      <c r="H461">
        <v>3</v>
      </c>
      <c r="I461" t="s">
        <v>73</v>
      </c>
      <c r="J461" t="s">
        <v>5211</v>
      </c>
      <c r="K461" t="s">
        <v>5211</v>
      </c>
      <c r="L461" t="s">
        <v>9198</v>
      </c>
      <c r="M461">
        <f>VLOOKUP(D461,УК!$A$1:$B$599,2,0)/1000</f>
        <v>10</v>
      </c>
      <c r="R461" s="10" t="str">
        <f>IFERROR(IFERROR(VLOOKUP(A461,'2020-2019'!$B$3:$LN$466,108,0),"")+IFERROR(VLOOKUP(A461,'2020-2019'!$B$3:$LN$1000,91,0),""),"")</f>
        <v/>
      </c>
      <c r="S461" s="10" t="str">
        <f>IFERROR(IFERROR(VLOOKUP(A461,'2022-2021'!$B$3:$LN$1000,108,0),"")+IFERROR(VLOOKUP(A461,'2022-2021'!$B$3:$LN$1000,92,0),""),"")</f>
        <v/>
      </c>
      <c r="T461" s="10" t="str">
        <f>IFERROR(IFERROR(VLOOKUP(A461,'2022-2021'!$B$3:$LN$1000,107,0),"")+IFERROR(VLOOKUP(A461,'2022-2021'!$B$3:$LN$1000,91,0),""),"")</f>
        <v/>
      </c>
      <c r="U461" s="10">
        <f>IFERROR(IFERROR(VLOOKUP(A461,'2024-2023'!$B$3:$LN$1000,108,0),"")+IFERROR(VLOOKUP(A461,'2024-2023'!$B$3:$LN$1000,92,0),""),"")</f>
        <v>1128</v>
      </c>
      <c r="V461" s="10">
        <f>IFERROR(IFERROR(VLOOKUP(A461,'2024-2023'!$B$3:$LN$1000,107,0),"")+IFERROR(VLOOKUP(A461,'2024-2023'!$B$3:$LN$1000,91,0),""),"")</f>
        <v>24548</v>
      </c>
      <c r="W461" t="str">
        <f>IFERROR(IFERROR(VLOOKUP(A461,'2020-2019'!$B$3:$LN$4660,93,0),"")+IFERROR(VLOOKUP(A461,'2020-2019'!$B$3:$LN$4660,109,0),""),"")</f>
        <v/>
      </c>
      <c r="X461" t="str">
        <f>IFERROR(IFERROR(VLOOKUP(A461,'2022-2021'!$B$3:$LN$4660,94,0),"")+IFERROR(VLOOKUP(A461,'2022-2021'!$B$3:$LN$4660,110,0),""),"")</f>
        <v/>
      </c>
      <c r="Y461" t="str">
        <f>IFERROR(IFERROR(VLOOKUP(A461,'2022-2021'!$B$3:$LN$4660,109,0),"")+IFERROR(VLOOKUP(A461,'2022-2021'!$B$3:$LN$4660,93,0),""),"")</f>
        <v/>
      </c>
      <c r="Z461">
        <f>IFERROR((IFERROR(VLOOKUP(A461,'2024-2023'!$B$3:$LN$4660,110,0),"")+IFERROR(VLOOKUP(A461,'2024-2023'!$B$3:$LN$4660,94,0),"")),"")</f>
        <v>1118</v>
      </c>
      <c r="AA461">
        <f>IFERROR((IFERROR(VLOOKUP(A461,'2024-2023'!$B$3:$LN$4660,93,0),"")+IFERROR(VLOOKUP(A461,'2024-2023'!$B$3:$LN$4660,109,0),"")),"")</f>
        <v>9238</v>
      </c>
      <c r="AB461" t="str">
        <f>IFERROR((IFERROR(VLOOKUP(A461,'2020-2019'!$B$3:$LN$466,'2020-2019'!$CV$1,0),"")),"")</f>
        <v/>
      </c>
      <c r="AC461" t="str">
        <f>IFERROR((IFERROR(VLOOKUP(A461,'2022-2021'!$B$3:$LN$4660,100,0),"")),"")</f>
        <v/>
      </c>
      <c r="AD461" t="str">
        <f>IFERROR((IFERROR(VLOOKUP(A461,'2022-2021'!$B$3:$LN$4660,99,0),"")),"")</f>
        <v/>
      </c>
      <c r="AE461">
        <f>IFERROR((IFERROR(VLOOKUP(A461,'2024-2023'!$B$3:$LN$4660,100,0),"")),"")</f>
        <v>-61</v>
      </c>
      <c r="AF461">
        <f>IFERROR(VLOOKUP(A461,'2024-2023'!$B$3:$LN$4660,99,0),"")</f>
        <v>13960</v>
      </c>
      <c r="AG461" t="str">
        <f>IFERROR((IFERROR(VLOOKUP(A461,'2020-2019'!$B$3:$LN$4660,'2020-2019'!$X$1,0),"")+IFERROR(VLOOKUP(A461,'2020-2019'!$B$3:$LN$4660,'2020-2019'!$AN$1,0),"")),"")</f>
        <v/>
      </c>
      <c r="AH461" t="str">
        <f>IFERROR((IFERROR(VLOOKUP(A461,'2022-2021'!$B$3:$LN$4660,24,0),"")+IFERROR(VLOOKUP(A461,'2022-2021'!$B$3:$LN$4660,40,0),"")),"")</f>
        <v/>
      </c>
      <c r="AI461" t="str">
        <f>IFERROR((IFERROR(VLOOKUP(A461,'2022-2021'!$B$3:$LN$4660,23,0),"")+IFERROR(VLOOKUP(A461,'2022-2021'!$B$3:$LN$4660,39,0),"")),"")</f>
        <v/>
      </c>
      <c r="AJ461">
        <f>IFERROR((IFERROR(VLOOKUP(A461,'2024-2023'!$B$3:$LN$4660,24,0),"")+IFERROR(VLOOKUP(A461,'2024-2023'!$B$3:$LN$4660,40,0),"")),"")</f>
        <v>1021</v>
      </c>
      <c r="AK461">
        <f>IFERROR((IFERROR(VLOOKUP(A461,'2024-2023'!$B$3:$LN$4660,23,0),"")+IFERROR(VLOOKUP(A461,'2024-2023'!$B$3:$LN$4660,39,0),"")),"")</f>
        <v>21763</v>
      </c>
      <c r="AL461" t="str">
        <f>IFERROR(VLOOKUP(A461,'2020-2019'!$B$3:$LN$466,'2020-2019'!$AM$1,0),"")</f>
        <v/>
      </c>
      <c r="AM461" t="str">
        <f>IFERROR(VLOOKUP(A461,'2022-2021'!$B$3:$LN$4660,38,0),"")</f>
        <v/>
      </c>
      <c r="AN461" t="str">
        <f>IFERROR(VLOOKUP(A461,'2022-2021'!$B$3:$LN$4660,37,0),"")</f>
        <v/>
      </c>
      <c r="AO461">
        <f>IFERROR(VLOOKUP(A461,'2024-2023'!$B$3:$LN$4660,38,0),"")</f>
        <v>12</v>
      </c>
      <c r="AP461">
        <f>IFERROR(VLOOKUP(A461,'2024-2023'!$B$3:$LN$4660,37,0),"")</f>
        <v>259</v>
      </c>
      <c r="AQ461" t="str">
        <f>IFERROR((IFERROR(VLOOKUP(A461,'2020-2019'!$B$3:$LN$466,'2020-2019'!$BL$1,0),"")+IFERROR(VLOOKUP(A461,'2020-2019'!$B$3:$LN$466,'2020-2019'!$BV$1,0),"")),"")</f>
        <v/>
      </c>
      <c r="AR461" s="5">
        <f t="shared" si="51"/>
        <v>21.762</v>
      </c>
      <c r="AS461" t="str">
        <f>IFERROR(VLOOKUP(A461,риски!$G$2:$H$642,2,0),"")</f>
        <v>низкий</v>
      </c>
      <c r="AT461" t="str">
        <f>IFERROR(VLOOKUP(A461,Реест!A533:$P$30000,15,0),"")</f>
        <v>cfk-collection.ru</v>
      </c>
      <c r="AU461" t="str">
        <f>IFERROR(VLOOKUP(A461,old!$A$3:$AU$2001,47,0),"")</f>
        <v>image1001</v>
      </c>
      <c r="AV461" s="3">
        <f t="shared" si="52"/>
        <v>21.315377081292851</v>
      </c>
      <c r="AW461" t="str">
        <f t="shared" si="53"/>
        <v xml:space="preserve"> ООО ПКО «ЦФК» зарегистрировано по адресу: 355035, Ставропольский край, г.о. Город Ставрополь, г Ставрополь, ул Ленина, дом 392. Генеральным директором является Карагодина Ольга Николаевна. Рост доходов компании за 5 лет: 2176,2%. Рост финансовых активов компании за 5 лет: 2131,54%. ФССП присвоил низкий уровень риска для данного ПКО.</v>
      </c>
      <c r="AX461" t="s">
        <v>22946</v>
      </c>
      <c r="AY461">
        <f>VLOOKUP(A461,'2024-2023'!$B$2:$NY$583,'2024-2023'!$BH$1,0)</f>
        <v>23979</v>
      </c>
      <c r="AZ461">
        <f>VLOOKUP(A461,'2024-2023'!$B$2:$NY$583,71,0)</f>
        <v>0</v>
      </c>
      <c r="BA461">
        <f>VLOOKUP(A461,'2024-2023'!$B$2:$NY$583,79,0)</f>
        <v>599</v>
      </c>
      <c r="BB461">
        <f t="shared" si="54"/>
        <v>2.4980191000458736E-2</v>
      </c>
      <c r="BC461" s="6">
        <f t="shared" si="55"/>
        <v>4.3524000000000003</v>
      </c>
      <c r="BD461" s="6">
        <f t="shared" si="56"/>
        <v>0.56868176633534295</v>
      </c>
      <c r="BE461" t="str">
        <f t="shared" si="57"/>
        <v>Малая фирма</v>
      </c>
    </row>
    <row r="462" spans="1:57">
      <c r="A462" s="10">
        <v>9704214076</v>
      </c>
      <c r="B462">
        <v>386</v>
      </c>
      <c r="C462" t="s">
        <v>3577</v>
      </c>
      <c r="D462">
        <v>9704214076</v>
      </c>
      <c r="E462" t="s">
        <v>14930</v>
      </c>
      <c r="F462" t="s">
        <v>14513</v>
      </c>
      <c r="G462" s="7">
        <v>45091</v>
      </c>
      <c r="H462">
        <v>3</v>
      </c>
      <c r="I462" t="s">
        <v>73</v>
      </c>
      <c r="J462" t="s">
        <v>4994</v>
      </c>
      <c r="K462" t="s">
        <v>4994</v>
      </c>
      <c r="L462" t="s">
        <v>9200</v>
      </c>
      <c r="M462">
        <f>VLOOKUP(D462,УК!$A$1:$B$599,2,0)/1000</f>
        <v>10000</v>
      </c>
      <c r="R462" s="10" t="str">
        <f>IFERROR(IFERROR(VLOOKUP(A462,'2020-2019'!$B$3:$LN$466,108,0),"")+IFERROR(VLOOKUP(A462,'2020-2019'!$B$3:$LN$1000,91,0),""),"")</f>
        <v/>
      </c>
      <c r="S462" s="10" t="str">
        <f>IFERROR(IFERROR(VLOOKUP(A462,'2022-2021'!$B$3:$LN$1000,108,0),"")+IFERROR(VLOOKUP(A462,'2022-2021'!$B$3:$LN$1000,92,0),""),"")</f>
        <v/>
      </c>
      <c r="T462" s="10" t="str">
        <f>IFERROR(IFERROR(VLOOKUP(A462,'2022-2021'!$B$3:$LN$1000,107,0),"")+IFERROR(VLOOKUP(A462,'2022-2021'!$B$3:$LN$1000,91,0),""),"")</f>
        <v/>
      </c>
      <c r="U462" s="10">
        <f>IFERROR(IFERROR(VLOOKUP(A462,'2024-2023'!$B$3:$LN$1000,108,0),"")+IFERROR(VLOOKUP(A462,'2024-2023'!$B$3:$LN$1000,92,0),""),"")</f>
        <v>5666</v>
      </c>
      <c r="V462" s="10">
        <f>IFERROR(IFERROR(VLOOKUP(A462,'2024-2023'!$B$3:$LN$1000,107,0),"")+IFERROR(VLOOKUP(A462,'2024-2023'!$B$3:$LN$1000,91,0),""),"")</f>
        <v>127667</v>
      </c>
      <c r="W462" t="str">
        <f>IFERROR(IFERROR(VLOOKUP(A462,'2020-2019'!$B$3:$LN$4660,93,0),"")+IFERROR(VLOOKUP(A462,'2020-2019'!$B$3:$LN$4660,109,0),""),"")</f>
        <v/>
      </c>
      <c r="X462" t="str">
        <f>IFERROR(IFERROR(VLOOKUP(A462,'2022-2021'!$B$3:$LN$4660,94,0),"")+IFERROR(VLOOKUP(A462,'2022-2021'!$B$3:$LN$4660,110,0),""),"")</f>
        <v/>
      </c>
      <c r="Y462" t="str">
        <f>IFERROR(IFERROR(VLOOKUP(A462,'2022-2021'!$B$3:$LN$4660,109,0),"")+IFERROR(VLOOKUP(A462,'2022-2021'!$B$3:$LN$4660,93,0),""),"")</f>
        <v/>
      </c>
      <c r="Z462">
        <f>IFERROR((IFERROR(VLOOKUP(A462,'2024-2023'!$B$3:$LN$4660,110,0),"")+IFERROR(VLOOKUP(A462,'2024-2023'!$B$3:$LN$4660,94,0),"")),"")</f>
        <v>5725</v>
      </c>
      <c r="AA462">
        <f>IFERROR((IFERROR(VLOOKUP(A462,'2024-2023'!$B$3:$LN$4660,93,0),"")+IFERROR(VLOOKUP(A462,'2024-2023'!$B$3:$LN$4660,109,0),"")),"")</f>
        <v>75648</v>
      </c>
      <c r="AB462" t="str">
        <f>IFERROR((IFERROR(VLOOKUP(A462,'2020-2019'!$B$3:$LN$466,'2020-2019'!$CV$1,0),"")),"")</f>
        <v/>
      </c>
      <c r="AC462" t="str">
        <f>IFERROR((IFERROR(VLOOKUP(A462,'2022-2021'!$B$3:$LN$4660,100,0),"")),"")</f>
        <v/>
      </c>
      <c r="AD462" t="str">
        <f>IFERROR((IFERROR(VLOOKUP(A462,'2022-2021'!$B$3:$LN$4660,99,0),"")),"")</f>
        <v/>
      </c>
      <c r="AE462">
        <f>IFERROR((IFERROR(VLOOKUP(A462,'2024-2023'!$B$3:$LN$4660,100,0),"")),"")</f>
        <v>7</v>
      </c>
      <c r="AF462">
        <f>IFERROR(VLOOKUP(A462,'2024-2023'!$B$3:$LN$4660,99,0),"")</f>
        <v>3638</v>
      </c>
      <c r="AG462" t="str">
        <f>IFERROR((IFERROR(VLOOKUP(A462,'2020-2019'!$B$3:$LN$4660,'2020-2019'!$X$1,0),"")+IFERROR(VLOOKUP(A462,'2020-2019'!$B$3:$LN$4660,'2020-2019'!$AN$1,0),"")),"")</f>
        <v/>
      </c>
      <c r="AH462" t="str">
        <f>IFERROR((IFERROR(VLOOKUP(A462,'2022-2021'!$B$3:$LN$4660,24,0),"")+IFERROR(VLOOKUP(A462,'2022-2021'!$B$3:$LN$4660,40,0),"")),"")</f>
        <v/>
      </c>
      <c r="AI462" t="str">
        <f>IFERROR((IFERROR(VLOOKUP(A462,'2022-2021'!$B$3:$LN$4660,23,0),"")+IFERROR(VLOOKUP(A462,'2022-2021'!$B$3:$LN$4660,39,0),"")),"")</f>
        <v/>
      </c>
      <c r="AJ462">
        <f>IFERROR((IFERROR(VLOOKUP(A462,'2024-2023'!$B$3:$LN$4660,24,0),"")+IFERROR(VLOOKUP(A462,'2024-2023'!$B$3:$LN$4660,40,0),"")),"")</f>
        <v>3600</v>
      </c>
      <c r="AK462">
        <f>IFERROR((IFERROR(VLOOKUP(A462,'2024-2023'!$B$3:$LN$4660,23,0),"")+IFERROR(VLOOKUP(A462,'2024-2023'!$B$3:$LN$4660,39,0),"")),"")</f>
        <v>6450</v>
      </c>
      <c r="AL462" t="str">
        <f>IFERROR(VLOOKUP(A462,'2020-2019'!$B$3:$LN$466,'2020-2019'!$AM$1,0),"")</f>
        <v/>
      </c>
      <c r="AM462" t="str">
        <f>IFERROR(VLOOKUP(A462,'2022-2021'!$B$3:$LN$4660,38,0),"")</f>
        <v/>
      </c>
      <c r="AN462" t="str">
        <f>IFERROR(VLOOKUP(A462,'2022-2021'!$B$3:$LN$4660,37,0),"")</f>
        <v/>
      </c>
      <c r="AO462">
        <f>IFERROR(VLOOKUP(A462,'2024-2023'!$B$3:$LN$4660,38,0),"")</f>
        <v>6595</v>
      </c>
      <c r="AP462">
        <f>IFERROR(VLOOKUP(A462,'2024-2023'!$B$3:$LN$4660,37,0),"")</f>
        <v>7764</v>
      </c>
      <c r="AQ462" t="str">
        <f>IFERROR((IFERROR(VLOOKUP(A462,'2020-2019'!$B$3:$LN$466,'2020-2019'!$BL$1,0),"")+IFERROR(VLOOKUP(A462,'2020-2019'!$B$3:$LN$466,'2020-2019'!$BV$1,0),"")),"")</f>
        <v/>
      </c>
      <c r="AR462" s="5">
        <f t="shared" si="51"/>
        <v>22.532</v>
      </c>
      <c r="AS462" t="str">
        <f>IFERROR(VLOOKUP(A462,риски!$G$2:$H$642,2,0),"")</f>
        <v>низкий</v>
      </c>
      <c r="AT462" t="str">
        <f>IFERROR(VLOOKUP(A462,Реест!A534:$P$30000,15,0),"")</f>
        <v>siagent.ru</v>
      </c>
      <c r="AU462" t="str">
        <f>IFERROR(VLOOKUP(A462,old!$A$3:$AU$2001,47,0),"")</f>
        <v>image493</v>
      </c>
      <c r="AV462" s="3">
        <f t="shared" si="52"/>
        <v>1.7916666666666667</v>
      </c>
      <c r="AW462" t="str">
        <f t="shared" si="53"/>
        <v xml:space="preserve"> ООО ПКО «СИА» зарегистрировано по адресу: 119285, Город Москва, вн.тер. г. Муниципальный Округ Раменки, км Мжд Киевское 5-Й, дом 1, строение 1. Генеральным директором является Одегов Роман Владимирович. Рост доходов компании за 5 лет: 2253,2%. Рост финансовых активов компании за 5 лет: 179,17%. ФССП присвоил низкий уровень риска для данного ПКО.</v>
      </c>
      <c r="AX462" t="s">
        <v>22957</v>
      </c>
      <c r="AY462">
        <f>VLOOKUP(A462,'2024-2023'!$B$2:$NY$583,'2024-2023'!$BH$1,0)</f>
        <v>13644</v>
      </c>
      <c r="AZ462">
        <f>VLOOKUP(A462,'2024-2023'!$B$2:$NY$583,71,0)</f>
        <v>0</v>
      </c>
      <c r="BA462">
        <f>VLOOKUP(A462,'2024-2023'!$B$2:$NY$583,79,0)</f>
        <v>1325</v>
      </c>
      <c r="BB462">
        <f t="shared" si="54"/>
        <v>9.7112283787745529E-2</v>
      </c>
      <c r="BC462" s="6">
        <f t="shared" si="55"/>
        <v>4.5064000000000002</v>
      </c>
      <c r="BD462" s="6">
        <f t="shared" si="56"/>
        <v>2.8496009148801179E-2</v>
      </c>
      <c r="BE462" t="str">
        <f t="shared" si="57"/>
        <v>Малая фирма</v>
      </c>
    </row>
    <row r="463" spans="1:57">
      <c r="A463" s="10">
        <v>5919033548</v>
      </c>
      <c r="B463">
        <v>566</v>
      </c>
      <c r="C463" t="s">
        <v>14514</v>
      </c>
      <c r="D463">
        <v>5919033548</v>
      </c>
      <c r="E463" t="s">
        <v>14761</v>
      </c>
      <c r="F463" t="s">
        <v>14515</v>
      </c>
      <c r="G463" s="7">
        <v>45342</v>
      </c>
      <c r="H463">
        <v>2</v>
      </c>
      <c r="I463" t="s">
        <v>73</v>
      </c>
      <c r="J463" t="s">
        <v>6444</v>
      </c>
      <c r="K463" t="s">
        <v>6443</v>
      </c>
      <c r="L463" t="s">
        <v>9202</v>
      </c>
      <c r="M463">
        <f>VLOOKUP(D463,УК!$A$1:$B$599,2,0)/1000</f>
        <v>30</v>
      </c>
      <c r="R463" s="10" t="str">
        <f>IFERROR(IFERROR(VLOOKUP(A463,'2020-2019'!$B$3:$LN$466,108,0),"")+IFERROR(VLOOKUP(A463,'2020-2019'!$B$3:$LN$1000,91,0),""),"")</f>
        <v/>
      </c>
      <c r="S463" s="10" t="str">
        <f>IFERROR(IFERROR(VLOOKUP(A463,'2022-2021'!$B$3:$LN$1000,108,0),"")+IFERROR(VLOOKUP(A463,'2022-2021'!$B$3:$LN$1000,92,0),""),"")</f>
        <v/>
      </c>
      <c r="T463" s="10" t="str">
        <f>IFERROR(IFERROR(VLOOKUP(A463,'2022-2021'!$B$3:$LN$1000,107,0),"")+IFERROR(VLOOKUP(A463,'2022-2021'!$B$3:$LN$1000,91,0),""),"")</f>
        <v/>
      </c>
      <c r="U463" s="10">
        <f>IFERROR(IFERROR(VLOOKUP(A463,'2024-2023'!$B$3:$LN$1000,108,0),"")+IFERROR(VLOOKUP(A463,'2024-2023'!$B$3:$LN$1000,92,0),""),"")</f>
        <v>0</v>
      </c>
      <c r="V463" s="10">
        <f>IFERROR(IFERROR(VLOOKUP(A463,'2024-2023'!$B$3:$LN$1000,107,0),"")+IFERROR(VLOOKUP(A463,'2024-2023'!$B$3:$LN$1000,91,0),""),"")</f>
        <v>0</v>
      </c>
      <c r="W463" t="str">
        <f>IFERROR(IFERROR(VLOOKUP(A463,'2020-2019'!$B$3:$LN$4660,93,0),"")+IFERROR(VLOOKUP(A463,'2020-2019'!$B$3:$LN$4660,109,0),""),"")</f>
        <v/>
      </c>
      <c r="X463" t="str">
        <f>IFERROR(IFERROR(VLOOKUP(A463,'2022-2021'!$B$3:$LN$4660,94,0),"")+IFERROR(VLOOKUP(A463,'2022-2021'!$B$3:$LN$4660,110,0),""),"")</f>
        <v/>
      </c>
      <c r="Y463" t="str">
        <f>IFERROR(IFERROR(VLOOKUP(A463,'2022-2021'!$B$3:$LN$4660,109,0),"")+IFERROR(VLOOKUP(A463,'2022-2021'!$B$3:$LN$4660,93,0),""),"")</f>
        <v/>
      </c>
      <c r="Z463">
        <f>IFERROR((IFERROR(VLOOKUP(A463,'2024-2023'!$B$3:$LN$4660,110,0),"")+IFERROR(VLOOKUP(A463,'2024-2023'!$B$3:$LN$4660,94,0),"")),"")</f>
        <v>0</v>
      </c>
      <c r="AA463">
        <f>IFERROR((IFERROR(VLOOKUP(A463,'2024-2023'!$B$3:$LN$4660,93,0),"")+IFERROR(VLOOKUP(A463,'2024-2023'!$B$3:$LN$4660,109,0),"")),"")</f>
        <v>170</v>
      </c>
      <c r="AB463" t="str">
        <f>IFERROR((IFERROR(VLOOKUP(A463,'2020-2019'!$B$3:$LN$466,'2020-2019'!$CV$1,0),"")),"")</f>
        <v/>
      </c>
      <c r="AC463" t="str">
        <f>IFERROR((IFERROR(VLOOKUP(A463,'2022-2021'!$B$3:$LN$4660,100,0),"")),"")</f>
        <v/>
      </c>
      <c r="AD463" t="str">
        <f>IFERROR((IFERROR(VLOOKUP(A463,'2022-2021'!$B$3:$LN$4660,99,0),"")),"")</f>
        <v/>
      </c>
      <c r="AE463">
        <f>IFERROR((IFERROR(VLOOKUP(A463,'2024-2023'!$B$3:$LN$4660,100,0),"")),"")</f>
        <v>0</v>
      </c>
      <c r="AF463">
        <f>IFERROR(VLOOKUP(A463,'2024-2023'!$B$3:$LN$4660,99,0),"")</f>
        <v>-170</v>
      </c>
      <c r="AG463" t="str">
        <f>IFERROR((IFERROR(VLOOKUP(A463,'2020-2019'!$B$3:$LN$4660,'2020-2019'!$X$1,0),"")+IFERROR(VLOOKUP(A463,'2020-2019'!$B$3:$LN$4660,'2020-2019'!$AN$1,0),"")),"")</f>
        <v/>
      </c>
      <c r="AH463" t="str">
        <f>IFERROR((IFERROR(VLOOKUP(A463,'2022-2021'!$B$3:$LN$4660,24,0),"")+IFERROR(VLOOKUP(A463,'2022-2021'!$B$3:$LN$4660,40,0),"")),"")</f>
        <v/>
      </c>
      <c r="AI463" t="str">
        <f>IFERROR((IFERROR(VLOOKUP(A463,'2022-2021'!$B$3:$LN$4660,23,0),"")+IFERROR(VLOOKUP(A463,'2022-2021'!$B$3:$LN$4660,39,0),"")),"")</f>
        <v/>
      </c>
      <c r="AJ463">
        <f>IFERROR((IFERROR(VLOOKUP(A463,'2024-2023'!$B$3:$LN$4660,24,0),"")+IFERROR(VLOOKUP(A463,'2024-2023'!$B$3:$LN$4660,40,0),"")),"")</f>
        <v>0</v>
      </c>
      <c r="AK463">
        <f>IFERROR((IFERROR(VLOOKUP(A463,'2024-2023'!$B$3:$LN$4660,23,0),"")+IFERROR(VLOOKUP(A463,'2024-2023'!$B$3:$LN$4660,39,0),"")),"")</f>
        <v>0</v>
      </c>
      <c r="AL463" t="str">
        <f>IFERROR(VLOOKUP(A463,'2020-2019'!$B$3:$LN$466,'2020-2019'!$AM$1,0),"")</f>
        <v/>
      </c>
      <c r="AM463" t="str">
        <f>IFERROR(VLOOKUP(A463,'2022-2021'!$B$3:$LN$4660,38,0),"")</f>
        <v/>
      </c>
      <c r="AN463" t="str">
        <f>IFERROR(VLOOKUP(A463,'2022-2021'!$B$3:$LN$4660,37,0),"")</f>
        <v/>
      </c>
      <c r="AO463">
        <f>IFERROR(VLOOKUP(A463,'2024-2023'!$B$3:$LN$4660,38,0),"")</f>
        <v>0</v>
      </c>
      <c r="AP463">
        <f>IFERROR(VLOOKUP(A463,'2024-2023'!$B$3:$LN$4660,37,0),"")</f>
        <v>189</v>
      </c>
      <c r="AQ463" t="str">
        <f>IFERROR((IFERROR(VLOOKUP(A463,'2020-2019'!$B$3:$LN$466,'2020-2019'!$BL$1,0),"")+IFERROR(VLOOKUP(A463,'2020-2019'!$B$3:$LN$466,'2020-2019'!$BV$1,0),"")),"")</f>
        <v/>
      </c>
      <c r="AR463" s="5" t="str">
        <f t="shared" si="51"/>
        <v/>
      </c>
      <c r="AS463" t="str">
        <f>IFERROR(VLOOKUP(A463,риски!$G$2:$H$642,2,0),"")</f>
        <v>низкий</v>
      </c>
      <c r="AT463" t="str">
        <f>IFERROR(VLOOKUP(A463,Реест!A535:$P$30000,15,0),"")</f>
        <v>HG-FINANCE.RU</v>
      </c>
      <c r="AU463" t="str">
        <f>IFERROR(VLOOKUP(A463,old!$A$3:$AU$2001,47,0),"")</f>
        <v/>
      </c>
      <c r="AV463" s="3" t="str">
        <f t="shared" si="52"/>
        <v/>
      </c>
      <c r="AW463" t="str">
        <f t="shared" si="53"/>
        <v xml:space="preserve"> ООО «ПКО «ХГФ» зарегистрировано по адресу: 618547, Пермский край, г.о. Соликамский, г Соликамск, ул Володарского, дом 12, квартира 40. Генеральным директором является Ривкин Алексей Михайлович. ФССП присвоил низкий уровень риска для данного ПКО.</v>
      </c>
      <c r="AX463" t="s">
        <v>22919</v>
      </c>
      <c r="AY463">
        <f>VLOOKUP(A463,'2024-2023'!$B$2:$NY$583,'2024-2023'!$BH$1,0)</f>
        <v>-140</v>
      </c>
      <c r="AZ463">
        <f>VLOOKUP(A463,'2024-2023'!$B$2:$NY$583,71,0)</f>
        <v>0</v>
      </c>
      <c r="BA463">
        <f>VLOOKUP(A463,'2024-2023'!$B$2:$NY$583,79,0)</f>
        <v>365</v>
      </c>
      <c r="BB463">
        <f t="shared" si="54"/>
        <v>-2.6071428571428572</v>
      </c>
      <c r="BC463" s="6" t="str">
        <f t="shared" si="55"/>
        <v>-</v>
      </c>
      <c r="BD463" s="6" t="str">
        <f t="shared" si="56"/>
        <v>-</v>
      </c>
      <c r="BE463" t="str">
        <f t="shared" si="57"/>
        <v>Малая фирма</v>
      </c>
    </row>
    <row r="464" spans="1:57">
      <c r="A464" s="10">
        <v>5258157478</v>
      </c>
      <c r="B464">
        <v>567</v>
      </c>
      <c r="C464" t="s">
        <v>14516</v>
      </c>
      <c r="D464">
        <v>5258157478</v>
      </c>
      <c r="E464" t="s">
        <v>14762</v>
      </c>
      <c r="F464" t="s">
        <v>14517</v>
      </c>
      <c r="G464" s="7">
        <v>45379</v>
      </c>
      <c r="H464">
        <v>2</v>
      </c>
      <c r="I464" t="s">
        <v>73</v>
      </c>
      <c r="J464" t="s">
        <v>6447</v>
      </c>
      <c r="K464" t="s">
        <v>6447</v>
      </c>
      <c r="L464" t="s">
        <v>9205</v>
      </c>
      <c r="M464">
        <f>VLOOKUP(D464,УК!$A$1:$B$599,2,0)/1000</f>
        <v>10000</v>
      </c>
      <c r="R464" s="10" t="str">
        <f>IFERROR(IFERROR(VLOOKUP(A464,'2020-2019'!$B$3:$LN$466,108,0),"")+IFERROR(VLOOKUP(A464,'2020-2019'!$B$3:$LN$1000,91,0),""),"")</f>
        <v/>
      </c>
      <c r="S464" s="10" t="str">
        <f>IFERROR(IFERROR(VLOOKUP(A464,'2022-2021'!$B$3:$LN$1000,108,0),"")+IFERROR(VLOOKUP(A464,'2022-2021'!$B$3:$LN$1000,92,0),""),"")</f>
        <v/>
      </c>
      <c r="T464" s="10" t="str">
        <f>IFERROR(IFERROR(VLOOKUP(A464,'2022-2021'!$B$3:$LN$1000,107,0),"")+IFERROR(VLOOKUP(A464,'2022-2021'!$B$3:$LN$1000,91,0),""),"")</f>
        <v/>
      </c>
      <c r="U464" s="10">
        <f>IFERROR(IFERROR(VLOOKUP(A464,'2024-2023'!$B$3:$LN$1000,108,0),"")+IFERROR(VLOOKUP(A464,'2024-2023'!$B$3:$LN$1000,92,0),""),"")</f>
        <v>0</v>
      </c>
      <c r="V464" s="10">
        <f>IFERROR(IFERROR(VLOOKUP(A464,'2024-2023'!$B$3:$LN$1000,107,0),"")+IFERROR(VLOOKUP(A464,'2024-2023'!$B$3:$LN$1000,91,0),""),"")</f>
        <v>254344</v>
      </c>
      <c r="W464" t="str">
        <f>IFERROR(IFERROR(VLOOKUP(A464,'2020-2019'!$B$3:$LN$4660,93,0),"")+IFERROR(VLOOKUP(A464,'2020-2019'!$B$3:$LN$4660,109,0),""),"")</f>
        <v/>
      </c>
      <c r="X464" t="str">
        <f>IFERROR(IFERROR(VLOOKUP(A464,'2022-2021'!$B$3:$LN$4660,94,0),"")+IFERROR(VLOOKUP(A464,'2022-2021'!$B$3:$LN$4660,110,0),""),"")</f>
        <v/>
      </c>
      <c r="Y464" t="str">
        <f>IFERROR(IFERROR(VLOOKUP(A464,'2022-2021'!$B$3:$LN$4660,109,0),"")+IFERROR(VLOOKUP(A464,'2022-2021'!$B$3:$LN$4660,93,0),""),"")</f>
        <v/>
      </c>
      <c r="Z464">
        <f>IFERROR((IFERROR(VLOOKUP(A464,'2024-2023'!$B$3:$LN$4660,110,0),"")+IFERROR(VLOOKUP(A464,'2024-2023'!$B$3:$LN$4660,94,0),"")),"")</f>
        <v>0</v>
      </c>
      <c r="AA464">
        <f>IFERROR((IFERROR(VLOOKUP(A464,'2024-2023'!$B$3:$LN$4660,93,0),"")+IFERROR(VLOOKUP(A464,'2024-2023'!$B$3:$LN$4660,109,0),"")),"")</f>
        <v>253503</v>
      </c>
      <c r="AB464" t="str">
        <f>IFERROR((IFERROR(VLOOKUP(A464,'2020-2019'!$B$3:$LN$466,'2020-2019'!$CV$1,0),"")),"")</f>
        <v/>
      </c>
      <c r="AC464" t="str">
        <f>IFERROR((IFERROR(VLOOKUP(A464,'2022-2021'!$B$3:$LN$4660,100,0),"")),"")</f>
        <v/>
      </c>
      <c r="AD464" t="str">
        <f>IFERROR((IFERROR(VLOOKUP(A464,'2022-2021'!$B$3:$LN$4660,99,0),"")),"")</f>
        <v/>
      </c>
      <c r="AE464">
        <f>IFERROR((IFERROR(VLOOKUP(A464,'2024-2023'!$B$3:$LN$4660,100,0),"")),"")</f>
        <v>0</v>
      </c>
      <c r="AF464">
        <f>IFERROR(VLOOKUP(A464,'2024-2023'!$B$3:$LN$4660,99,0),"")</f>
        <v>3463</v>
      </c>
      <c r="AG464" t="str">
        <f>IFERROR((IFERROR(VLOOKUP(A464,'2020-2019'!$B$3:$LN$4660,'2020-2019'!$X$1,0),"")+IFERROR(VLOOKUP(A464,'2020-2019'!$B$3:$LN$4660,'2020-2019'!$AN$1,0),"")),"")</f>
        <v/>
      </c>
      <c r="AH464" t="str">
        <f>IFERROR((IFERROR(VLOOKUP(A464,'2022-2021'!$B$3:$LN$4660,24,0),"")+IFERROR(VLOOKUP(A464,'2022-2021'!$B$3:$LN$4660,40,0),"")),"")</f>
        <v/>
      </c>
      <c r="AI464" t="str">
        <f>IFERROR((IFERROR(VLOOKUP(A464,'2022-2021'!$B$3:$LN$4660,23,0),"")+IFERROR(VLOOKUP(A464,'2022-2021'!$B$3:$LN$4660,39,0),"")),"")</f>
        <v/>
      </c>
      <c r="AJ464">
        <f>IFERROR((IFERROR(VLOOKUP(A464,'2024-2023'!$B$3:$LN$4660,24,0),"")+IFERROR(VLOOKUP(A464,'2024-2023'!$B$3:$LN$4660,40,0),"")),"")</f>
        <v>0</v>
      </c>
      <c r="AK464">
        <f>IFERROR((IFERROR(VLOOKUP(A464,'2024-2023'!$B$3:$LN$4660,23,0),"")+IFERROR(VLOOKUP(A464,'2024-2023'!$B$3:$LN$4660,39,0),"")),"")</f>
        <v>306271</v>
      </c>
      <c r="AL464" t="str">
        <f>IFERROR(VLOOKUP(A464,'2020-2019'!$B$3:$LN$466,'2020-2019'!$AM$1,0),"")</f>
        <v/>
      </c>
      <c r="AM464" t="str">
        <f>IFERROR(VLOOKUP(A464,'2022-2021'!$B$3:$LN$4660,38,0),"")</f>
        <v/>
      </c>
      <c r="AN464" t="str">
        <f>IFERROR(VLOOKUP(A464,'2022-2021'!$B$3:$LN$4660,37,0),"")</f>
        <v/>
      </c>
      <c r="AO464">
        <f>IFERROR(VLOOKUP(A464,'2024-2023'!$B$3:$LN$4660,38,0),"")</f>
        <v>0</v>
      </c>
      <c r="AP464">
        <f>IFERROR(VLOOKUP(A464,'2024-2023'!$B$3:$LN$4660,37,0),"")</f>
        <v>3529</v>
      </c>
      <c r="AQ464" t="str">
        <f>IFERROR((IFERROR(VLOOKUP(A464,'2020-2019'!$B$3:$LN$466,'2020-2019'!$BL$1,0),"")+IFERROR(VLOOKUP(A464,'2020-2019'!$B$3:$LN$466,'2020-2019'!$BV$1,0),"")),"")</f>
        <v/>
      </c>
      <c r="AR464" s="5" t="str">
        <f t="shared" si="51"/>
        <v/>
      </c>
      <c r="AS464" t="str">
        <f>IFERROR(VLOOKUP(A464,риски!$G$2:$H$642,2,0),"")</f>
        <v>низкий</v>
      </c>
      <c r="AT464" t="str">
        <f>IFERROR(VLOOKUP(A464,Реест!A536:$P$30000,15,0),"")</f>
        <v>ka-era.ru</v>
      </c>
      <c r="AU464" t="str">
        <f>IFERROR(VLOOKUP(A464,old!$A$3:$AU$2001,47,0),"")</f>
        <v/>
      </c>
      <c r="AV464" s="3" t="str">
        <f t="shared" si="52"/>
        <v/>
      </c>
      <c r="AW464" t="str">
        <f t="shared" si="53"/>
        <v xml:space="preserve"> ООО «ПКО ЭРА» зарегистрировано по адресу: 603140, Нижегородская область, г Нижний Новгород, пр-кт Ленина, д. 16б, помещ. 513. Генеральным директором является Рогов Илья Михайлович. ФССП присвоил низкий уровень риска для данного ПКО.</v>
      </c>
      <c r="AX464" t="s">
        <v>22921</v>
      </c>
      <c r="AY464">
        <f>VLOOKUP(A464,'2024-2023'!$B$2:$NY$583,'2024-2023'!$BH$1,0)</f>
        <v>13468</v>
      </c>
      <c r="AZ464">
        <f>VLOOKUP(A464,'2024-2023'!$B$2:$NY$583,71,0)</f>
        <v>0</v>
      </c>
      <c r="BA464">
        <f>VLOOKUP(A464,'2024-2023'!$B$2:$NY$583,79,0)</f>
        <v>306317</v>
      </c>
      <c r="BB464">
        <f t="shared" si="54"/>
        <v>22.744059994059995</v>
      </c>
      <c r="BC464" s="6" t="str">
        <f t="shared" si="55"/>
        <v>-</v>
      </c>
      <c r="BD464" s="6">
        <f t="shared" si="56"/>
        <v>1.3615418488346491E-2</v>
      </c>
      <c r="BE464" t="str">
        <f t="shared" si="57"/>
        <v>Малая фирма</v>
      </c>
    </row>
    <row r="465" spans="1:57">
      <c r="A465" s="10">
        <v>1659216290</v>
      </c>
      <c r="B465">
        <v>550</v>
      </c>
      <c r="C465" t="s">
        <v>3584</v>
      </c>
      <c r="D465">
        <v>1659216290</v>
      </c>
      <c r="E465" t="s">
        <v>14763</v>
      </c>
      <c r="F465" t="s">
        <v>14518</v>
      </c>
      <c r="G465" s="7">
        <v>44377</v>
      </c>
      <c r="H465">
        <v>5</v>
      </c>
      <c r="I465" t="s">
        <v>73</v>
      </c>
      <c r="J465" t="s">
        <v>5465</v>
      </c>
      <c r="K465" t="s">
        <v>5465</v>
      </c>
      <c r="L465" t="s">
        <v>3588</v>
      </c>
      <c r="M465">
        <f>VLOOKUP(D465,УК!$A$1:$B$599,2,0)/1000</f>
        <v>28611.332999999999</v>
      </c>
      <c r="R465" s="10" t="str">
        <f>IFERROR(IFERROR(VLOOKUP(A465,'2020-2019'!$B$3:$LN$466,108,0),"")+IFERROR(VLOOKUP(A465,'2020-2019'!$B$3:$LN$1000,91,0),""),"")</f>
        <v/>
      </c>
      <c r="S465" s="10">
        <f>IFERROR(IFERROR(VLOOKUP(A465,'2022-2021'!$B$3:$LN$1000,108,0),"")+IFERROR(VLOOKUP(A465,'2022-2021'!$B$3:$LN$1000,92,0),""),"")</f>
        <v>1499</v>
      </c>
      <c r="T465" s="10">
        <f>IFERROR(IFERROR(VLOOKUP(A465,'2022-2021'!$B$3:$LN$1000,107,0),"")+IFERROR(VLOOKUP(A465,'2022-2021'!$B$3:$LN$1000,91,0),""),"")</f>
        <v>14</v>
      </c>
      <c r="U465" s="10">
        <f>IFERROR(IFERROR(VLOOKUP(A465,'2024-2023'!$B$3:$LN$1000,108,0),"")+IFERROR(VLOOKUP(A465,'2024-2023'!$B$3:$LN$1000,92,0),""),"")</f>
        <v>3659</v>
      </c>
      <c r="V465" s="10">
        <f>IFERROR(IFERROR(VLOOKUP(A465,'2024-2023'!$B$3:$LN$1000,107,0),"")+IFERROR(VLOOKUP(A465,'2024-2023'!$B$3:$LN$1000,91,0),""),"")</f>
        <v>2077</v>
      </c>
      <c r="W465" t="str">
        <f>IFERROR(IFERROR(VLOOKUP(A465,'2020-2019'!$B$3:$LN$4660,93,0),"")+IFERROR(VLOOKUP(A465,'2020-2019'!$B$3:$LN$4660,109,0),""),"")</f>
        <v/>
      </c>
      <c r="X465">
        <f>IFERROR(IFERROR(VLOOKUP(A465,'2022-2021'!$B$3:$LN$4660,94,0),"")+IFERROR(VLOOKUP(A465,'2022-2021'!$B$3:$LN$4660,110,0),""),"")</f>
        <v>850</v>
      </c>
      <c r="Y465">
        <f>IFERROR(IFERROR(VLOOKUP(A465,'2022-2021'!$B$3:$LN$4660,109,0),"")+IFERROR(VLOOKUP(A465,'2022-2021'!$B$3:$LN$4660,93,0),""),"")</f>
        <v>54</v>
      </c>
      <c r="Z465">
        <f>IFERROR((IFERROR(VLOOKUP(A465,'2024-2023'!$B$3:$LN$4660,110,0),"")+IFERROR(VLOOKUP(A465,'2024-2023'!$B$3:$LN$4660,94,0),"")),"")</f>
        <v>3240</v>
      </c>
      <c r="AA465">
        <f>IFERROR((IFERROR(VLOOKUP(A465,'2024-2023'!$B$3:$LN$4660,93,0),"")+IFERROR(VLOOKUP(A465,'2024-2023'!$B$3:$LN$4660,109,0),"")),"")</f>
        <v>1890</v>
      </c>
      <c r="AB465" t="str">
        <f>IFERROR((IFERROR(VLOOKUP(A465,'2020-2019'!$B$3:$LN$466,'2020-2019'!$CV$1,0),"")),"")</f>
        <v/>
      </c>
      <c r="AC465">
        <f>IFERROR((IFERROR(VLOOKUP(A465,'2022-2021'!$B$3:$LN$4660,100,0),"")),"")</f>
        <v>599</v>
      </c>
      <c r="AD465">
        <f>IFERROR((IFERROR(VLOOKUP(A465,'2022-2021'!$B$3:$LN$4660,99,0),"")),"")</f>
        <v>-52</v>
      </c>
      <c r="AE465">
        <f>IFERROR((IFERROR(VLOOKUP(A465,'2024-2023'!$B$3:$LN$4660,100,0),"")),"")</f>
        <v>89</v>
      </c>
      <c r="AF465">
        <f>IFERROR(VLOOKUP(A465,'2024-2023'!$B$3:$LN$4660,99,0),"")</f>
        <v>-138</v>
      </c>
      <c r="AG465" t="str">
        <f>IFERROR((IFERROR(VLOOKUP(A465,'2020-2019'!$B$3:$LN$4660,'2020-2019'!$X$1,0),"")+IFERROR(VLOOKUP(A465,'2020-2019'!$B$3:$LN$4660,'2020-2019'!$AN$1,0),"")),"")</f>
        <v/>
      </c>
      <c r="AH465">
        <f>IFERROR((IFERROR(VLOOKUP(A465,'2022-2021'!$B$3:$LN$4660,24,0),"")+IFERROR(VLOOKUP(A465,'2022-2021'!$B$3:$LN$4660,40,0),"")),"")</f>
        <v>937</v>
      </c>
      <c r="AI465">
        <f>IFERROR((IFERROR(VLOOKUP(A465,'2022-2021'!$B$3:$LN$4660,23,0),"")+IFERROR(VLOOKUP(A465,'2022-2021'!$B$3:$LN$4660,39,0),"")),"")</f>
        <v>755</v>
      </c>
      <c r="AJ465">
        <f>IFERROR((IFERROR(VLOOKUP(A465,'2024-2023'!$B$3:$LN$4660,24,0),"")+IFERROR(VLOOKUP(A465,'2024-2023'!$B$3:$LN$4660,40,0),"")),"")</f>
        <v>755</v>
      </c>
      <c r="AK465">
        <f>IFERROR((IFERROR(VLOOKUP(A465,'2024-2023'!$B$3:$LN$4660,23,0),"")+IFERROR(VLOOKUP(A465,'2024-2023'!$B$3:$LN$4660,39,0),"")),"")</f>
        <v>797</v>
      </c>
      <c r="AL465" t="str">
        <f>IFERROR(VLOOKUP(A465,'2020-2019'!$B$3:$LN$466,'2020-2019'!$AM$1,0),"")</f>
        <v/>
      </c>
      <c r="AM465">
        <f>IFERROR(VLOOKUP(A465,'2022-2021'!$B$3:$LN$4660,38,0),"")</f>
        <v>158</v>
      </c>
      <c r="AN465">
        <f>IFERROR(VLOOKUP(A465,'2022-2021'!$B$3:$LN$4660,37,0),"")</f>
        <v>13812</v>
      </c>
      <c r="AO465">
        <f>IFERROR(VLOOKUP(A465,'2024-2023'!$B$3:$LN$4660,38,0),"")</f>
        <v>20650</v>
      </c>
      <c r="AP465">
        <f>IFERROR(VLOOKUP(A465,'2024-2023'!$B$3:$LN$4660,37,0),"")</f>
        <v>27750</v>
      </c>
      <c r="AQ465" t="str">
        <f>IFERROR((IFERROR(VLOOKUP(A465,'2020-2019'!$B$3:$LN$466,'2020-2019'!$BL$1,0),"")+IFERROR(VLOOKUP(A465,'2020-2019'!$B$3:$LN$466,'2020-2019'!$BV$1,0),"")),"")</f>
        <v/>
      </c>
      <c r="AR465" s="5">
        <f t="shared" si="51"/>
        <v>1.3859999999999999</v>
      </c>
      <c r="AS465" t="str">
        <f>IFERROR(VLOOKUP(A465,риски!$G$2:$H$642,2,0),"")</f>
        <v>низкий</v>
      </c>
      <c r="AT465" t="str">
        <f>IFERROR(VLOOKUP(A465,Реест!A537:$P$30000,15,0),"")</f>
        <v>центрвзыскания.рф</v>
      </c>
      <c r="AU465">
        <f>IFERROR(VLOOKUP(A465,old!$A$3:$AU$2001,47,0),"")</f>
        <v>0</v>
      </c>
      <c r="AV465" s="3">
        <f t="shared" si="52"/>
        <v>0.85058697972251862</v>
      </c>
      <c r="AW465" t="str">
        <f t="shared" si="53"/>
        <v xml:space="preserve"> ООО «ПКО «ФРИП» зарегистрировано по адресу: г. Казань, ул. Промысловая, д. 5, ПОМЕЩ. 1005 ОФИС 10, 420054. Генеральным директором является Васильев Максим Владимирович. Рост доходов компании за 5 лет: 138,6%. Рост финансовых активов компании за 5 лет: 85,06%. ФССП присвоил низкий уровень риска для данного ПКО.</v>
      </c>
      <c r="AX465" t="s">
        <v>22942</v>
      </c>
      <c r="AY465">
        <f>VLOOKUP(A465,'2024-2023'!$B$2:$NY$583,'2024-2023'!$BH$1,0)</f>
        <v>43696</v>
      </c>
      <c r="AZ465">
        <f>VLOOKUP(A465,'2024-2023'!$B$2:$NY$583,71,0)</f>
        <v>0</v>
      </c>
      <c r="BA465">
        <f>VLOOKUP(A465,'2024-2023'!$B$2:$NY$583,79,0)</f>
        <v>2231</v>
      </c>
      <c r="BB465">
        <f t="shared" si="54"/>
        <v>5.1057305016477483E-2</v>
      </c>
      <c r="BC465" s="6">
        <f t="shared" si="55"/>
        <v>0.2772</v>
      </c>
      <c r="BD465" s="6">
        <f t="shared" si="56"/>
        <v>-6.6441983630235915E-2</v>
      </c>
      <c r="BE465" t="str">
        <f t="shared" si="57"/>
        <v>Малая фирма</v>
      </c>
    </row>
    <row r="466" spans="1:57">
      <c r="A466" s="10">
        <v>7842222335</v>
      </c>
      <c r="B466">
        <v>568</v>
      </c>
      <c r="C466" t="s">
        <v>14519</v>
      </c>
      <c r="D466">
        <v>7842222335</v>
      </c>
      <c r="E466" t="s">
        <v>14764</v>
      </c>
      <c r="F466" t="s">
        <v>14520</v>
      </c>
      <c r="G466" s="7">
        <v>45418</v>
      </c>
      <c r="H466">
        <v>2</v>
      </c>
      <c r="I466" t="s">
        <v>73</v>
      </c>
      <c r="J466" t="s">
        <v>6453</v>
      </c>
      <c r="K466" t="s">
        <v>6452</v>
      </c>
      <c r="L466" t="s">
        <v>9209</v>
      </c>
      <c r="M466">
        <f>VLOOKUP(D466,УК!$A$1:$B$599,2,0)/1000</f>
        <v>100</v>
      </c>
      <c r="R466" s="10" t="str">
        <f>IFERROR(IFERROR(VLOOKUP(A466,'2020-2019'!$B$3:$LN$466,108,0),"")+IFERROR(VLOOKUP(A466,'2020-2019'!$B$3:$LN$1000,91,0),""),"")</f>
        <v/>
      </c>
      <c r="S466" s="10" t="str">
        <f>IFERROR(IFERROR(VLOOKUP(A466,'2022-2021'!$B$3:$LN$1000,108,0),"")+IFERROR(VLOOKUP(A466,'2022-2021'!$B$3:$LN$1000,92,0),""),"")</f>
        <v/>
      </c>
      <c r="T466" s="10" t="str">
        <f>IFERROR(IFERROR(VLOOKUP(A466,'2022-2021'!$B$3:$LN$1000,107,0),"")+IFERROR(VLOOKUP(A466,'2022-2021'!$B$3:$LN$1000,91,0),""),"")</f>
        <v/>
      </c>
      <c r="U466" s="10">
        <f>IFERROR(IFERROR(VLOOKUP(A466,'2024-2023'!$B$3:$LN$1000,108,0),"")+IFERROR(VLOOKUP(A466,'2024-2023'!$B$3:$LN$1000,92,0),""),"")</f>
        <v>0</v>
      </c>
      <c r="V466" s="10">
        <f>IFERROR(IFERROR(VLOOKUP(A466,'2024-2023'!$B$3:$LN$1000,107,0),"")+IFERROR(VLOOKUP(A466,'2024-2023'!$B$3:$LN$1000,91,0),""),"")</f>
        <v>7329</v>
      </c>
      <c r="W466" t="str">
        <f>IFERROR(IFERROR(VLOOKUP(A466,'2020-2019'!$B$3:$LN$4660,93,0),"")+IFERROR(VLOOKUP(A466,'2020-2019'!$B$3:$LN$4660,109,0),""),"")</f>
        <v/>
      </c>
      <c r="X466" t="str">
        <f>IFERROR(IFERROR(VLOOKUP(A466,'2022-2021'!$B$3:$LN$4660,94,0),"")+IFERROR(VLOOKUP(A466,'2022-2021'!$B$3:$LN$4660,110,0),""),"")</f>
        <v/>
      </c>
      <c r="Y466" t="str">
        <f>IFERROR(IFERROR(VLOOKUP(A466,'2022-2021'!$B$3:$LN$4660,109,0),"")+IFERROR(VLOOKUP(A466,'2022-2021'!$B$3:$LN$4660,93,0),""),"")</f>
        <v/>
      </c>
      <c r="Z466">
        <f>IFERROR((IFERROR(VLOOKUP(A466,'2024-2023'!$B$3:$LN$4660,110,0),"")+IFERROR(VLOOKUP(A466,'2024-2023'!$B$3:$LN$4660,94,0),"")),"")</f>
        <v>0</v>
      </c>
      <c r="AA466">
        <f>IFERROR((IFERROR(VLOOKUP(A466,'2024-2023'!$B$3:$LN$4660,93,0),"")+IFERROR(VLOOKUP(A466,'2024-2023'!$B$3:$LN$4660,109,0),"")),"")</f>
        <v>2632</v>
      </c>
      <c r="AB466" t="str">
        <f>IFERROR((IFERROR(VLOOKUP(A466,'2020-2019'!$B$3:$LN$466,'2020-2019'!$CV$1,0),"")),"")</f>
        <v/>
      </c>
      <c r="AC466" t="str">
        <f>IFERROR((IFERROR(VLOOKUP(A466,'2022-2021'!$B$3:$LN$4660,100,0),"")),"")</f>
        <v/>
      </c>
      <c r="AD466" t="str">
        <f>IFERROR((IFERROR(VLOOKUP(A466,'2022-2021'!$B$3:$LN$4660,99,0),"")),"")</f>
        <v/>
      </c>
      <c r="AE466">
        <f>IFERROR((IFERROR(VLOOKUP(A466,'2024-2023'!$B$3:$LN$4660,100,0),"")),"")</f>
        <v>0</v>
      </c>
      <c r="AF466">
        <f>IFERROR(VLOOKUP(A466,'2024-2023'!$B$3:$LN$4660,99,0),"")</f>
        <v>3743</v>
      </c>
      <c r="AG466" t="str">
        <f>IFERROR((IFERROR(VLOOKUP(A466,'2020-2019'!$B$3:$LN$4660,'2020-2019'!$X$1,0),"")+IFERROR(VLOOKUP(A466,'2020-2019'!$B$3:$LN$4660,'2020-2019'!$AN$1,0),"")),"")</f>
        <v/>
      </c>
      <c r="AH466" t="str">
        <f>IFERROR((IFERROR(VLOOKUP(A466,'2022-2021'!$B$3:$LN$4660,24,0),"")+IFERROR(VLOOKUP(A466,'2022-2021'!$B$3:$LN$4660,40,0),"")),"")</f>
        <v/>
      </c>
      <c r="AI466" t="str">
        <f>IFERROR((IFERROR(VLOOKUP(A466,'2022-2021'!$B$3:$LN$4660,23,0),"")+IFERROR(VLOOKUP(A466,'2022-2021'!$B$3:$LN$4660,39,0),"")),"")</f>
        <v/>
      </c>
      <c r="AJ466">
        <f>IFERROR((IFERROR(VLOOKUP(A466,'2024-2023'!$B$3:$LN$4660,24,0),"")+IFERROR(VLOOKUP(A466,'2024-2023'!$B$3:$LN$4660,40,0),"")),"")</f>
        <v>0</v>
      </c>
      <c r="AK466">
        <f>IFERROR((IFERROR(VLOOKUP(A466,'2024-2023'!$B$3:$LN$4660,23,0),"")+IFERROR(VLOOKUP(A466,'2024-2023'!$B$3:$LN$4660,39,0),"")),"")</f>
        <v>29</v>
      </c>
      <c r="AL466" t="str">
        <f>IFERROR(VLOOKUP(A466,'2020-2019'!$B$3:$LN$466,'2020-2019'!$AM$1,0),"")</f>
        <v/>
      </c>
      <c r="AM466" t="str">
        <f>IFERROR(VLOOKUP(A466,'2022-2021'!$B$3:$LN$4660,38,0),"")</f>
        <v/>
      </c>
      <c r="AN466" t="str">
        <f>IFERROR(VLOOKUP(A466,'2022-2021'!$B$3:$LN$4660,37,0),"")</f>
        <v/>
      </c>
      <c r="AO466">
        <f>IFERROR(VLOOKUP(A466,'2024-2023'!$B$3:$LN$4660,38,0),"")</f>
        <v>0</v>
      </c>
      <c r="AP466">
        <f>IFERROR(VLOOKUP(A466,'2024-2023'!$B$3:$LN$4660,37,0),"")</f>
        <v>32228</v>
      </c>
      <c r="AQ466" t="str">
        <f>IFERROR((IFERROR(VLOOKUP(A466,'2020-2019'!$B$3:$LN$466,'2020-2019'!$BL$1,0),"")+IFERROR(VLOOKUP(A466,'2020-2019'!$B$3:$LN$466,'2020-2019'!$BV$1,0),"")),"")</f>
        <v/>
      </c>
      <c r="AR466" s="5" t="str">
        <f t="shared" si="51"/>
        <v/>
      </c>
      <c r="AS466" t="str">
        <f>IFERROR(VLOOKUP(A466,риски!$G$2:$H$642,2,0),"")</f>
        <v>низкий</v>
      </c>
      <c r="AT466" t="str">
        <f>IFERROR(VLOOKUP(A466,Реест!A538:$P$30000,15,0),"")</f>
        <v>PKODOLGAM.NET</v>
      </c>
      <c r="AU466" t="str">
        <f>IFERROR(VLOOKUP(A466,old!$A$3:$AU$2001,47,0),"")</f>
        <v/>
      </c>
      <c r="AV466" s="3" t="str">
        <f t="shared" si="52"/>
        <v/>
      </c>
      <c r="AW466" t="str">
        <f t="shared" si="53"/>
        <v xml:space="preserve"> ООО ПКО «ДОЛГАМ.НЕТ» зарегистрировано по адресу: 191123, Город Санкт-Петербург, вн.тер. г. Муниципальный Округ Смольнинское, ул Чайковского, дом 40, литера А, помещение 8-Н, офис № 2. Генеральным директором является Мокрушин Антон Сергеевич. ФССП присвоил низкий уровень риска для данного ПКО.</v>
      </c>
      <c r="AX466" t="s">
        <v>22918</v>
      </c>
      <c r="AY466">
        <f>VLOOKUP(A466,'2024-2023'!$B$2:$NY$583,'2024-2023'!$BH$1,0)</f>
        <v>14443</v>
      </c>
      <c r="AZ466">
        <f>VLOOKUP(A466,'2024-2023'!$B$2:$NY$583,71,0)</f>
        <v>0</v>
      </c>
      <c r="BA466">
        <f>VLOOKUP(A466,'2024-2023'!$B$2:$NY$583,79,0)</f>
        <v>0</v>
      </c>
      <c r="BB466">
        <f t="shared" si="54"/>
        <v>0</v>
      </c>
      <c r="BC466" s="6" t="str">
        <f t="shared" si="55"/>
        <v>-</v>
      </c>
      <c r="BD466" s="6">
        <f t="shared" si="56"/>
        <v>0.5107108746077228</v>
      </c>
      <c r="BE466" t="str">
        <f t="shared" si="57"/>
        <v>Малая фирма</v>
      </c>
    </row>
    <row r="467" spans="1:57">
      <c r="A467" s="10">
        <v>276137789</v>
      </c>
      <c r="B467">
        <v>551</v>
      </c>
      <c r="C467" t="s">
        <v>3590</v>
      </c>
      <c r="D467">
        <v>276137789</v>
      </c>
      <c r="E467" t="s">
        <v>14765</v>
      </c>
      <c r="F467" t="s">
        <v>14521</v>
      </c>
      <c r="G467" s="7">
        <v>40954</v>
      </c>
      <c r="H467">
        <v>14</v>
      </c>
      <c r="I467" t="s">
        <v>73</v>
      </c>
      <c r="J467" t="s">
        <v>6453</v>
      </c>
      <c r="K467" t="s">
        <v>6452</v>
      </c>
      <c r="L467" t="s">
        <v>3594</v>
      </c>
      <c r="M467">
        <f>VLOOKUP(D467,УК!$A$1:$B$599,2,0)/1000</f>
        <v>10</v>
      </c>
      <c r="R467" s="10">
        <f>IFERROR(IFERROR(VLOOKUP(A467,'2020-2019'!$B$3:$LN$466,108,0),"")+IFERROR(VLOOKUP(A467,'2020-2019'!$B$3:$LN$1000,91,0),""),"")</f>
        <v>1206</v>
      </c>
      <c r="S467" s="10">
        <f>IFERROR(IFERROR(VLOOKUP(A467,'2022-2021'!$B$3:$LN$1000,108,0),"")+IFERROR(VLOOKUP(A467,'2022-2021'!$B$3:$LN$1000,92,0),""),"")</f>
        <v>31595</v>
      </c>
      <c r="T467" s="10">
        <f>IFERROR(IFERROR(VLOOKUP(A467,'2022-2021'!$B$3:$LN$1000,107,0),"")+IFERROR(VLOOKUP(A467,'2022-2021'!$B$3:$LN$1000,91,0),""),"")</f>
        <v>45004</v>
      </c>
      <c r="U467" s="10">
        <f>IFERROR(IFERROR(VLOOKUP(A467,'2024-2023'!$B$3:$LN$1000,108,0),"")+IFERROR(VLOOKUP(A467,'2024-2023'!$B$3:$LN$1000,92,0),""),"")</f>
        <v>51547</v>
      </c>
      <c r="V467" s="10">
        <f>IFERROR(IFERROR(VLOOKUP(A467,'2024-2023'!$B$3:$LN$1000,107,0),"")+IFERROR(VLOOKUP(A467,'2024-2023'!$B$3:$LN$1000,91,0),""),"")</f>
        <v>30034</v>
      </c>
      <c r="W467">
        <f>IFERROR(IFERROR(VLOOKUP(A467,'2020-2019'!$B$3:$LN$4660,93,0),"")+IFERROR(VLOOKUP(A467,'2020-2019'!$B$3:$LN$4660,109,0),""),"")</f>
        <v>1769</v>
      </c>
      <c r="X467">
        <f>IFERROR(IFERROR(VLOOKUP(A467,'2022-2021'!$B$3:$LN$4660,94,0),"")+IFERROR(VLOOKUP(A467,'2022-2021'!$B$3:$LN$4660,110,0),""),"")</f>
        <v>1316</v>
      </c>
      <c r="Y467">
        <f>IFERROR(IFERROR(VLOOKUP(A467,'2022-2021'!$B$3:$LN$4660,109,0),"")+IFERROR(VLOOKUP(A467,'2022-2021'!$B$3:$LN$4660,93,0),""),"")</f>
        <v>7647</v>
      </c>
      <c r="Z467">
        <f>IFERROR((IFERROR(VLOOKUP(A467,'2024-2023'!$B$3:$LN$4660,110,0),"")+IFERROR(VLOOKUP(A467,'2024-2023'!$B$3:$LN$4660,94,0),"")),"")</f>
        <v>27135</v>
      </c>
      <c r="AA467">
        <f>IFERROR((IFERROR(VLOOKUP(A467,'2024-2023'!$B$3:$LN$4660,93,0),"")+IFERROR(VLOOKUP(A467,'2024-2023'!$B$3:$LN$4660,109,0),"")),"")</f>
        <v>2757</v>
      </c>
      <c r="AB467">
        <f>IFERROR((IFERROR(VLOOKUP(A467,'2020-2019'!$B$3:$LN$466,'2020-2019'!$CV$1,0),"")),"")</f>
        <v>20829</v>
      </c>
      <c r="AC467">
        <f>IFERROR((IFERROR(VLOOKUP(A467,'2022-2021'!$B$3:$LN$4660,100,0),"")),"")</f>
        <v>13914</v>
      </c>
      <c r="AD467">
        <f>IFERROR((IFERROR(VLOOKUP(A467,'2022-2021'!$B$3:$LN$4660,99,0),"")),"")</f>
        <v>5667</v>
      </c>
      <c r="AE467">
        <f>IFERROR((IFERROR(VLOOKUP(A467,'2024-2023'!$B$3:$LN$4660,100,0),"")),"")</f>
        <v>-4280</v>
      </c>
      <c r="AF467">
        <f>IFERROR(VLOOKUP(A467,'2024-2023'!$B$3:$LN$4660,99,0),"")</f>
        <v>7606</v>
      </c>
      <c r="AG467">
        <f>IFERROR((IFERROR(VLOOKUP(A467,'2020-2019'!$B$3:$LN$4660,'2020-2019'!$X$1,0),"")+IFERROR(VLOOKUP(A467,'2020-2019'!$B$3:$LN$4660,'2020-2019'!$AN$1,0),"")),"")</f>
        <v>37998</v>
      </c>
      <c r="AH467">
        <f>IFERROR((IFERROR(VLOOKUP(A467,'2022-2021'!$B$3:$LN$4660,24,0),"")+IFERROR(VLOOKUP(A467,'2022-2021'!$B$3:$LN$4660,40,0),"")),"")</f>
        <v>12500</v>
      </c>
      <c r="AI467">
        <f>IFERROR((IFERROR(VLOOKUP(A467,'2022-2021'!$B$3:$LN$4660,23,0),"")+IFERROR(VLOOKUP(A467,'2022-2021'!$B$3:$LN$4660,39,0),"")),"")</f>
        <v>2000</v>
      </c>
      <c r="AJ467">
        <f>IFERROR((IFERROR(VLOOKUP(A467,'2024-2023'!$B$3:$LN$4660,24,0),"")+IFERROR(VLOOKUP(A467,'2024-2023'!$B$3:$LN$4660,40,0),"")),"")</f>
        <v>2000</v>
      </c>
      <c r="AK467">
        <f>IFERROR((IFERROR(VLOOKUP(A467,'2024-2023'!$B$3:$LN$4660,23,0),"")+IFERROR(VLOOKUP(A467,'2024-2023'!$B$3:$LN$4660,39,0),"")),"")</f>
        <v>12000</v>
      </c>
      <c r="AL467">
        <f>IFERROR(VLOOKUP(A467,'2020-2019'!$B$3:$LN$466,'2020-2019'!$AM$1,0),"")</f>
        <v>1742</v>
      </c>
      <c r="AM467">
        <f>IFERROR(VLOOKUP(A467,'2022-2021'!$B$3:$LN$4660,38,0),"")</f>
        <v>369</v>
      </c>
      <c r="AN467">
        <f>IFERROR(VLOOKUP(A467,'2022-2021'!$B$3:$LN$4660,37,0),"")</f>
        <v>814</v>
      </c>
      <c r="AO467">
        <f>IFERROR(VLOOKUP(A467,'2024-2023'!$B$3:$LN$4660,38,0),"")</f>
        <v>2365</v>
      </c>
      <c r="AP467">
        <f>IFERROR(VLOOKUP(A467,'2024-2023'!$B$3:$LN$4660,37,0),"")</f>
        <v>532</v>
      </c>
      <c r="AQ467">
        <f>IFERROR((IFERROR(VLOOKUP(A467,'2020-2019'!$B$3:$LN$466,'2020-2019'!$BL$1,0),"")+IFERROR(VLOOKUP(A467,'2020-2019'!$B$3:$LN$466,'2020-2019'!$BV$1,0),"")),"")</f>
        <v>0</v>
      </c>
      <c r="AR467" s="5">
        <f t="shared" si="51"/>
        <v>24.904</v>
      </c>
      <c r="AS467" t="str">
        <f>IFERROR(VLOOKUP(A467,риски!$G$2:$H$642,2,0),"")</f>
        <v>низкий</v>
      </c>
      <c r="AT467" t="str">
        <f>IFERROR(VLOOKUP(A467,Реест!A539:$P$30000,15,0),"")</f>
        <v>pkobzgroup.ru</v>
      </c>
      <c r="AU467">
        <f>IFERROR(VLOOKUP(A467,old!$A$3:$AU$2001,47,0),"")</f>
        <v>0</v>
      </c>
      <c r="AV467" s="3">
        <f t="shared" si="52"/>
        <v>0.31580609505763463</v>
      </c>
      <c r="AW467" t="str">
        <f t="shared" si="53"/>
        <v xml:space="preserve"> ООО ПКО «БЗ-групп» зарегистрировано по адресу: г. Уфа, ул. Комсомольская, д. 148, 450096. Генеральным директором является Мокрушин Антон Сергеевич. Рост доходов компании за 5 лет: 2490,4%. Рост финансовых активов компании за 5 лет: 31,58%. ФССП присвоил низкий уровень риска для данного ПКО.</v>
      </c>
      <c r="AX467" t="s">
        <v>22928</v>
      </c>
      <c r="AY467">
        <f>VLOOKUP(A467,'2024-2023'!$B$2:$NY$583,'2024-2023'!$BH$1,0)</f>
        <v>14733</v>
      </c>
      <c r="AZ467">
        <f>VLOOKUP(A467,'2024-2023'!$B$2:$NY$583,71,0)</f>
        <v>497</v>
      </c>
      <c r="BA467">
        <f>VLOOKUP(A467,'2024-2023'!$B$2:$NY$583,79,0)</f>
        <v>5401</v>
      </c>
      <c r="BB467">
        <f t="shared" si="54"/>
        <v>0.40032579922622685</v>
      </c>
      <c r="BC467" s="6">
        <f t="shared" si="55"/>
        <v>4.9808000000000003</v>
      </c>
      <c r="BD467" s="6">
        <f t="shared" si="56"/>
        <v>0.25324632083638543</v>
      </c>
      <c r="BE467" t="str">
        <f t="shared" si="57"/>
        <v>Малая фирма</v>
      </c>
    </row>
    <row r="468" spans="1:57">
      <c r="A468" s="10">
        <v>9710048701</v>
      </c>
      <c r="B468">
        <v>552</v>
      </c>
      <c r="C468" t="s">
        <v>3596</v>
      </c>
      <c r="D468">
        <v>9710048701</v>
      </c>
      <c r="E468" t="s">
        <v>14766</v>
      </c>
      <c r="F468" t="s">
        <v>14522</v>
      </c>
      <c r="G468" s="7">
        <v>43143</v>
      </c>
      <c r="H468">
        <v>8</v>
      </c>
      <c r="I468" t="s">
        <v>73</v>
      </c>
      <c r="J468" t="s">
        <v>5250</v>
      </c>
      <c r="K468" t="s">
        <v>5249</v>
      </c>
      <c r="L468" t="s">
        <v>3600</v>
      </c>
      <c r="M468">
        <f>VLOOKUP(D468,УК!$A$1:$B$599,2,0)/1000</f>
        <v>10</v>
      </c>
      <c r="R468" s="10">
        <f>IFERROR(IFERROR(VLOOKUP(A468,'2020-2019'!$B$3:$LN$466,108,0),"")+IFERROR(VLOOKUP(A468,'2020-2019'!$B$3:$LN$1000,91,0),""),"")</f>
        <v>750</v>
      </c>
      <c r="S468" s="10">
        <f>IFERROR(IFERROR(VLOOKUP(A468,'2022-2021'!$B$3:$LN$1000,108,0),"")+IFERROR(VLOOKUP(A468,'2022-2021'!$B$3:$LN$1000,92,0),""),"")</f>
        <v>0</v>
      </c>
      <c r="T468" s="10">
        <f>IFERROR(IFERROR(VLOOKUP(A468,'2022-2021'!$B$3:$LN$1000,107,0),"")+IFERROR(VLOOKUP(A468,'2022-2021'!$B$3:$LN$1000,91,0),""),"")</f>
        <v>12262</v>
      </c>
      <c r="U468" s="10">
        <f>IFERROR(IFERROR(VLOOKUP(A468,'2024-2023'!$B$3:$LN$1000,108,0),"")+IFERROR(VLOOKUP(A468,'2024-2023'!$B$3:$LN$1000,92,0),""),"")</f>
        <v>16</v>
      </c>
      <c r="V468" s="10">
        <f>IFERROR(IFERROR(VLOOKUP(A468,'2024-2023'!$B$3:$LN$1000,107,0),"")+IFERROR(VLOOKUP(A468,'2024-2023'!$B$3:$LN$1000,91,0),""),"")</f>
        <v>18325</v>
      </c>
      <c r="W468">
        <f>IFERROR(IFERROR(VLOOKUP(A468,'2020-2019'!$B$3:$LN$4660,93,0),"")+IFERROR(VLOOKUP(A468,'2020-2019'!$B$3:$LN$4660,109,0),""),"")</f>
        <v>161</v>
      </c>
      <c r="X468">
        <f>IFERROR(IFERROR(VLOOKUP(A468,'2022-2021'!$B$3:$LN$4660,94,0),"")+IFERROR(VLOOKUP(A468,'2022-2021'!$B$3:$LN$4660,110,0),""),"")</f>
        <v>8207</v>
      </c>
      <c r="Y468">
        <f>IFERROR(IFERROR(VLOOKUP(A468,'2022-2021'!$B$3:$LN$4660,109,0),"")+IFERROR(VLOOKUP(A468,'2022-2021'!$B$3:$LN$4660,93,0),""),"")</f>
        <v>9427</v>
      </c>
      <c r="Z468">
        <f>IFERROR((IFERROR(VLOOKUP(A468,'2024-2023'!$B$3:$LN$4660,110,0),"")+IFERROR(VLOOKUP(A468,'2024-2023'!$B$3:$LN$4660,94,0),"")),"")</f>
        <v>13706</v>
      </c>
      <c r="AA468">
        <f>IFERROR((IFERROR(VLOOKUP(A468,'2024-2023'!$B$3:$LN$4660,93,0),"")+IFERROR(VLOOKUP(A468,'2024-2023'!$B$3:$LN$4660,109,0),"")),"")</f>
        <v>18520</v>
      </c>
      <c r="AB468">
        <f>IFERROR((IFERROR(VLOOKUP(A468,'2020-2019'!$B$3:$LN$466,'2020-2019'!$CV$1,0),"")),"")</f>
        <v>-2432</v>
      </c>
      <c r="AC468">
        <f>IFERROR((IFERROR(VLOOKUP(A468,'2022-2021'!$B$3:$LN$4660,100,0),"")),"")</f>
        <v>-8610</v>
      </c>
      <c r="AD468">
        <f>IFERROR((IFERROR(VLOOKUP(A468,'2022-2021'!$B$3:$LN$4660,99,0),"")),"")</f>
        <v>2467</v>
      </c>
      <c r="AE468">
        <f>IFERROR((IFERROR(VLOOKUP(A468,'2024-2023'!$B$3:$LN$4660,100,0),"")),"")</f>
        <v>-14203</v>
      </c>
      <c r="AF468">
        <f>IFERROR(VLOOKUP(A468,'2024-2023'!$B$3:$LN$4660,99,0),"")</f>
        <v>-745</v>
      </c>
      <c r="AG468">
        <f>IFERROR((IFERROR(VLOOKUP(A468,'2020-2019'!$B$3:$LN$4660,'2020-2019'!$X$1,0),"")+IFERROR(VLOOKUP(A468,'2020-2019'!$B$3:$LN$4660,'2020-2019'!$AN$1,0),"")),"")</f>
        <v>0</v>
      </c>
      <c r="AH468">
        <f>IFERROR((IFERROR(VLOOKUP(A468,'2022-2021'!$B$3:$LN$4660,24,0),"")+IFERROR(VLOOKUP(A468,'2022-2021'!$B$3:$LN$4660,40,0),"")),"")</f>
        <v>0</v>
      </c>
      <c r="AI468">
        <f>IFERROR((IFERROR(VLOOKUP(A468,'2022-2021'!$B$3:$LN$4660,23,0),"")+IFERROR(VLOOKUP(A468,'2022-2021'!$B$3:$LN$4660,39,0),"")),"")</f>
        <v>0</v>
      </c>
      <c r="AJ468">
        <f>IFERROR((IFERROR(VLOOKUP(A468,'2024-2023'!$B$3:$LN$4660,24,0),"")+IFERROR(VLOOKUP(A468,'2024-2023'!$B$3:$LN$4660,40,0),"")),"")</f>
        <v>0</v>
      </c>
      <c r="AK468">
        <f>IFERROR((IFERROR(VLOOKUP(A468,'2024-2023'!$B$3:$LN$4660,23,0),"")+IFERROR(VLOOKUP(A468,'2024-2023'!$B$3:$LN$4660,39,0),"")),"")</f>
        <v>0</v>
      </c>
      <c r="AL468">
        <f>IFERROR(VLOOKUP(A468,'2020-2019'!$B$3:$LN$466,'2020-2019'!$AM$1,0),"")</f>
        <v>21679</v>
      </c>
      <c r="AM468">
        <f>IFERROR(VLOOKUP(A468,'2022-2021'!$B$3:$LN$4660,38,0),"")</f>
        <v>23519</v>
      </c>
      <c r="AN468">
        <f>IFERROR(VLOOKUP(A468,'2022-2021'!$B$3:$LN$4660,37,0),"")</f>
        <v>23728</v>
      </c>
      <c r="AO468">
        <f>IFERROR(VLOOKUP(A468,'2024-2023'!$B$3:$LN$4660,38,0),"")</f>
        <v>24334</v>
      </c>
      <c r="AP468">
        <f>IFERROR(VLOOKUP(A468,'2024-2023'!$B$3:$LN$4660,37,0),"")</f>
        <v>26297</v>
      </c>
      <c r="AQ468">
        <f>IFERROR((IFERROR(VLOOKUP(A468,'2020-2019'!$B$3:$LN$466,'2020-2019'!$BL$1,0),"")+IFERROR(VLOOKUP(A468,'2020-2019'!$B$3:$LN$466,'2020-2019'!$BV$1,0),"")),"")</f>
        <v>6327</v>
      </c>
      <c r="AR468" s="5">
        <f t="shared" si="51"/>
        <v>24.433</v>
      </c>
      <c r="AS468" t="str">
        <f>IFERROR(VLOOKUP(A468,риски!$G$2:$H$642,2,0),"")</f>
        <v>низкий</v>
      </c>
      <c r="AT468" t="str">
        <f>IFERROR(VLOOKUP(A468,Реест!A540:$P$30000,15,0),"")</f>
        <v xml:space="preserve">ucsavari.ru </v>
      </c>
      <c r="AU468">
        <f>IFERROR(VLOOKUP(A468,old!$A$3:$AU$2001,47,0),"")</f>
        <v>0</v>
      </c>
      <c r="AV468" s="3" t="str">
        <f t="shared" si="52"/>
        <v/>
      </c>
      <c r="AW468" t="str">
        <f t="shared" si="53"/>
        <v xml:space="preserve"> ООО «ПКО «ЮЦ Савари» зарегистрировано по адресу: 123056, Москва г, Кондратьевский Б. пер, дом № 4, строение 1, квартира 104. Генеральным директором является Савари Владислав Дмитриевич. Рост доходов компании за 5 лет: 2443,3%. Объем заемных средств компании на конец 2024 года: 6327 тыс. руб. ФССП присвоил низкий уровень риска для данного ПКО.</v>
      </c>
      <c r="AX468" t="s">
        <v>22957</v>
      </c>
      <c r="AY468">
        <f>VLOOKUP(A468,'2024-2023'!$B$2:$NY$583,'2024-2023'!$BH$1,0)</f>
        <v>26438</v>
      </c>
      <c r="AZ468">
        <f>VLOOKUP(A468,'2024-2023'!$B$2:$NY$583,71,0)</f>
        <v>0</v>
      </c>
      <c r="BA468">
        <f>VLOOKUP(A468,'2024-2023'!$B$2:$NY$583,79,0)</f>
        <v>0</v>
      </c>
      <c r="BB468">
        <f t="shared" si="54"/>
        <v>0</v>
      </c>
      <c r="BC468" s="6">
        <f t="shared" si="55"/>
        <v>4.8865999999999996</v>
      </c>
      <c r="BD468" s="6">
        <f t="shared" si="56"/>
        <v>-4.0654843110504775E-2</v>
      </c>
      <c r="BE468" t="str">
        <f t="shared" si="57"/>
        <v>Малая фирма</v>
      </c>
    </row>
    <row r="469" spans="1:57">
      <c r="A469" s="10">
        <v>2635261351</v>
      </c>
      <c r="B469">
        <v>569</v>
      </c>
      <c r="C469" t="s">
        <v>14523</v>
      </c>
      <c r="D469">
        <v>2635261351</v>
      </c>
      <c r="E469" t="s">
        <v>14767</v>
      </c>
      <c r="F469" t="s">
        <v>14524</v>
      </c>
      <c r="G469" s="7">
        <v>45408</v>
      </c>
      <c r="H469">
        <v>2</v>
      </c>
      <c r="I469" t="s">
        <v>73</v>
      </c>
      <c r="J469" t="s">
        <v>6458</v>
      </c>
      <c r="K469" t="s">
        <v>6458</v>
      </c>
      <c r="L469" t="s">
        <v>9215</v>
      </c>
      <c r="M469">
        <f>VLOOKUP(D469,УК!$A$1:$B$599,2,0)/1000</f>
        <v>10</v>
      </c>
      <c r="R469" s="10" t="str">
        <f>IFERROR(IFERROR(VLOOKUP(A469,'2020-2019'!$B$3:$LN$466,108,0),"")+IFERROR(VLOOKUP(A469,'2020-2019'!$B$3:$LN$1000,91,0),""),"")</f>
        <v/>
      </c>
      <c r="S469" s="10" t="str">
        <f>IFERROR(IFERROR(VLOOKUP(A469,'2022-2021'!$B$3:$LN$1000,108,0),"")+IFERROR(VLOOKUP(A469,'2022-2021'!$B$3:$LN$1000,92,0),""),"")</f>
        <v/>
      </c>
      <c r="T469" s="10" t="str">
        <f>IFERROR(IFERROR(VLOOKUP(A469,'2022-2021'!$B$3:$LN$1000,107,0),"")+IFERROR(VLOOKUP(A469,'2022-2021'!$B$3:$LN$1000,91,0),""),"")</f>
        <v/>
      </c>
      <c r="U469" s="10">
        <f>IFERROR(IFERROR(VLOOKUP(A469,'2024-2023'!$B$3:$LN$1000,108,0),"")+IFERROR(VLOOKUP(A469,'2024-2023'!$B$3:$LN$1000,92,0),""),"")</f>
        <v>0</v>
      </c>
      <c r="V469" s="10">
        <f>IFERROR(IFERROR(VLOOKUP(A469,'2024-2023'!$B$3:$LN$1000,107,0),"")+IFERROR(VLOOKUP(A469,'2024-2023'!$B$3:$LN$1000,91,0),""),"")</f>
        <v>189798</v>
      </c>
      <c r="W469" t="str">
        <f>IFERROR(IFERROR(VLOOKUP(A469,'2020-2019'!$B$3:$LN$4660,93,0),"")+IFERROR(VLOOKUP(A469,'2020-2019'!$B$3:$LN$4660,109,0),""),"")</f>
        <v/>
      </c>
      <c r="X469" t="str">
        <f>IFERROR(IFERROR(VLOOKUP(A469,'2022-2021'!$B$3:$LN$4660,94,0),"")+IFERROR(VLOOKUP(A469,'2022-2021'!$B$3:$LN$4660,110,0),""),"")</f>
        <v/>
      </c>
      <c r="Y469" t="str">
        <f>IFERROR(IFERROR(VLOOKUP(A469,'2022-2021'!$B$3:$LN$4660,109,0),"")+IFERROR(VLOOKUP(A469,'2022-2021'!$B$3:$LN$4660,93,0),""),"")</f>
        <v/>
      </c>
      <c r="Z469">
        <f>IFERROR((IFERROR(VLOOKUP(A469,'2024-2023'!$B$3:$LN$4660,110,0),"")+IFERROR(VLOOKUP(A469,'2024-2023'!$B$3:$LN$4660,94,0),"")),"")</f>
        <v>0</v>
      </c>
      <c r="AA469">
        <f>IFERROR((IFERROR(VLOOKUP(A469,'2024-2023'!$B$3:$LN$4660,93,0),"")+IFERROR(VLOOKUP(A469,'2024-2023'!$B$3:$LN$4660,109,0),"")),"")</f>
        <v>6743</v>
      </c>
      <c r="AB469" t="str">
        <f>IFERROR((IFERROR(VLOOKUP(A469,'2020-2019'!$B$3:$LN$466,'2020-2019'!$CV$1,0),"")),"")</f>
        <v/>
      </c>
      <c r="AC469" t="str">
        <f>IFERROR((IFERROR(VLOOKUP(A469,'2022-2021'!$B$3:$LN$4660,100,0),"")),"")</f>
        <v/>
      </c>
      <c r="AD469" t="str">
        <f>IFERROR((IFERROR(VLOOKUP(A469,'2022-2021'!$B$3:$LN$4660,99,0),"")),"")</f>
        <v/>
      </c>
      <c r="AE469">
        <f>IFERROR((IFERROR(VLOOKUP(A469,'2024-2023'!$B$3:$LN$4660,100,0),"")),"")</f>
        <v>0</v>
      </c>
      <c r="AF469">
        <f>IFERROR(VLOOKUP(A469,'2024-2023'!$B$3:$LN$4660,99,0),"")</f>
        <v>182886</v>
      </c>
      <c r="AG469" t="str">
        <f>IFERROR((IFERROR(VLOOKUP(A469,'2020-2019'!$B$3:$LN$4660,'2020-2019'!$X$1,0),"")+IFERROR(VLOOKUP(A469,'2020-2019'!$B$3:$LN$4660,'2020-2019'!$AN$1,0),"")),"")</f>
        <v/>
      </c>
      <c r="AH469" t="str">
        <f>IFERROR((IFERROR(VLOOKUP(A469,'2022-2021'!$B$3:$LN$4660,24,0),"")+IFERROR(VLOOKUP(A469,'2022-2021'!$B$3:$LN$4660,40,0),"")),"")</f>
        <v/>
      </c>
      <c r="AI469" t="str">
        <f>IFERROR((IFERROR(VLOOKUP(A469,'2022-2021'!$B$3:$LN$4660,23,0),"")+IFERROR(VLOOKUP(A469,'2022-2021'!$B$3:$LN$4660,39,0),"")),"")</f>
        <v/>
      </c>
      <c r="AJ469">
        <f>IFERROR((IFERROR(VLOOKUP(A469,'2024-2023'!$B$3:$LN$4660,24,0),"")+IFERROR(VLOOKUP(A469,'2024-2023'!$B$3:$LN$4660,40,0),"")),"")</f>
        <v>0</v>
      </c>
      <c r="AK469">
        <f>IFERROR((IFERROR(VLOOKUP(A469,'2024-2023'!$B$3:$LN$4660,23,0),"")+IFERROR(VLOOKUP(A469,'2024-2023'!$B$3:$LN$4660,39,0),"")),"")</f>
        <v>0</v>
      </c>
      <c r="AL469" t="str">
        <f>IFERROR(VLOOKUP(A469,'2020-2019'!$B$3:$LN$466,'2020-2019'!$AM$1,0),"")</f>
        <v/>
      </c>
      <c r="AM469" t="str">
        <f>IFERROR(VLOOKUP(A469,'2022-2021'!$B$3:$LN$4660,38,0),"")</f>
        <v/>
      </c>
      <c r="AN469" t="str">
        <f>IFERROR(VLOOKUP(A469,'2022-2021'!$B$3:$LN$4660,37,0),"")</f>
        <v/>
      </c>
      <c r="AO469">
        <f>IFERROR(VLOOKUP(A469,'2024-2023'!$B$3:$LN$4660,38,0),"")</f>
        <v>0</v>
      </c>
      <c r="AP469">
        <f>IFERROR(VLOOKUP(A469,'2024-2023'!$B$3:$LN$4660,37,0),"")</f>
        <v>188490</v>
      </c>
      <c r="AQ469" t="str">
        <f>IFERROR((IFERROR(VLOOKUP(A469,'2020-2019'!$B$3:$LN$466,'2020-2019'!$BL$1,0),"")+IFERROR(VLOOKUP(A469,'2020-2019'!$B$3:$LN$466,'2020-2019'!$BV$1,0),"")),"")</f>
        <v/>
      </c>
      <c r="AR469" s="5" t="str">
        <f t="shared" si="51"/>
        <v/>
      </c>
      <c r="AS469" t="str">
        <f>IFERROR(VLOOKUP(A469,риски!$G$2:$H$642,2,0),"")</f>
        <v>низкий</v>
      </c>
      <c r="AT469" t="str">
        <f>IFERROR(VLOOKUP(A469,Реест!A541:$P$30000,15,0),"")</f>
        <v>pko-avz.ru</v>
      </c>
      <c r="AU469" t="str">
        <f>IFERROR(VLOOKUP(A469,old!$A$3:$AU$2001,47,0),"")</f>
        <v/>
      </c>
      <c r="AV469" s="3" t="str">
        <f t="shared" si="52"/>
        <v/>
      </c>
      <c r="AW469" t="str">
        <f t="shared" si="53"/>
        <v xml:space="preserve"> ООО «ПКО «АВЗ» зарегистрировано по адресу: 355035, Ставропольский край, г.о. Город Ставрополь, г Ставрополь, пр-кт Кулакова, дом 8Б. Генеральным директором является Подколзина Светлана Павловна. ФССП присвоил низкий уровень риска для данного ПКО.</v>
      </c>
      <c r="AX469" t="s">
        <v>22946</v>
      </c>
      <c r="AY469">
        <f>VLOOKUP(A469,'2024-2023'!$B$2:$NY$583,'2024-2023'!$BH$1,0)</f>
        <v>182886</v>
      </c>
      <c r="AZ469">
        <f>VLOOKUP(A469,'2024-2023'!$B$2:$NY$583,71,0)</f>
        <v>0</v>
      </c>
      <c r="BA469">
        <f>VLOOKUP(A469,'2024-2023'!$B$2:$NY$583,79,0)</f>
        <v>0</v>
      </c>
      <c r="BB469">
        <f t="shared" si="54"/>
        <v>0</v>
      </c>
      <c r="BC469" s="6" t="str">
        <f t="shared" si="55"/>
        <v>-</v>
      </c>
      <c r="BD469" s="6">
        <f t="shared" si="56"/>
        <v>0.9635823349034236</v>
      </c>
      <c r="BE469" t="str">
        <f t="shared" si="57"/>
        <v>Малая фирма</v>
      </c>
    </row>
    <row r="470" spans="1:57">
      <c r="A470" s="10">
        <v>7801733771</v>
      </c>
      <c r="B470">
        <v>570</v>
      </c>
      <c r="C470" t="s">
        <v>14525</v>
      </c>
      <c r="D470">
        <v>7801733771</v>
      </c>
      <c r="E470" t="s">
        <v>14768</v>
      </c>
      <c r="F470" t="s">
        <v>14526</v>
      </c>
      <c r="G470" s="7">
        <v>45427</v>
      </c>
      <c r="H470">
        <v>2</v>
      </c>
      <c r="I470" t="s">
        <v>73</v>
      </c>
      <c r="J470" t="s">
        <v>6462</v>
      </c>
      <c r="K470" t="s">
        <v>6461</v>
      </c>
      <c r="L470" t="s">
        <v>9217</v>
      </c>
      <c r="M470">
        <f>VLOOKUP(D470,УК!$A$1:$B$599,2,0)/1000</f>
        <v>10000</v>
      </c>
      <c r="R470" s="10" t="str">
        <f>IFERROR(IFERROR(VLOOKUP(A470,'2020-2019'!$B$3:$LN$466,108,0),"")+IFERROR(VLOOKUP(A470,'2020-2019'!$B$3:$LN$1000,91,0),""),"")</f>
        <v/>
      </c>
      <c r="S470" s="10" t="str">
        <f>IFERROR(IFERROR(VLOOKUP(A470,'2022-2021'!$B$3:$LN$1000,108,0),"")+IFERROR(VLOOKUP(A470,'2022-2021'!$B$3:$LN$1000,92,0),""),"")</f>
        <v/>
      </c>
      <c r="T470" s="10" t="str">
        <f>IFERROR(IFERROR(VLOOKUP(A470,'2022-2021'!$B$3:$LN$1000,107,0),"")+IFERROR(VLOOKUP(A470,'2022-2021'!$B$3:$LN$1000,91,0),""),"")</f>
        <v/>
      </c>
      <c r="U470" s="10">
        <f>IFERROR(IFERROR(VLOOKUP(A470,'2024-2023'!$B$3:$LN$1000,108,0),"")+IFERROR(VLOOKUP(A470,'2024-2023'!$B$3:$LN$1000,92,0),""),"")</f>
        <v>0</v>
      </c>
      <c r="V470" s="10">
        <f>IFERROR(IFERROR(VLOOKUP(A470,'2024-2023'!$B$3:$LN$1000,107,0),"")+IFERROR(VLOOKUP(A470,'2024-2023'!$B$3:$LN$1000,91,0),""),"")</f>
        <v>55758</v>
      </c>
      <c r="W470" t="str">
        <f>IFERROR(IFERROR(VLOOKUP(A470,'2020-2019'!$B$3:$LN$4660,93,0),"")+IFERROR(VLOOKUP(A470,'2020-2019'!$B$3:$LN$4660,109,0),""),"")</f>
        <v/>
      </c>
      <c r="X470" t="str">
        <f>IFERROR(IFERROR(VLOOKUP(A470,'2022-2021'!$B$3:$LN$4660,94,0),"")+IFERROR(VLOOKUP(A470,'2022-2021'!$B$3:$LN$4660,110,0),""),"")</f>
        <v/>
      </c>
      <c r="Y470" t="str">
        <f>IFERROR(IFERROR(VLOOKUP(A470,'2022-2021'!$B$3:$LN$4660,109,0),"")+IFERROR(VLOOKUP(A470,'2022-2021'!$B$3:$LN$4660,93,0),""),"")</f>
        <v/>
      </c>
      <c r="Z470">
        <f>IFERROR((IFERROR(VLOOKUP(A470,'2024-2023'!$B$3:$LN$4660,110,0),"")+IFERROR(VLOOKUP(A470,'2024-2023'!$B$3:$LN$4660,94,0),"")),"")</f>
        <v>0</v>
      </c>
      <c r="AA470">
        <f>IFERROR((IFERROR(VLOOKUP(A470,'2024-2023'!$B$3:$LN$4660,93,0),"")+IFERROR(VLOOKUP(A470,'2024-2023'!$B$3:$LN$4660,109,0),"")),"")</f>
        <v>3152</v>
      </c>
      <c r="AB470" t="str">
        <f>IFERROR((IFERROR(VLOOKUP(A470,'2020-2019'!$B$3:$LN$466,'2020-2019'!$CV$1,0),"")),"")</f>
        <v/>
      </c>
      <c r="AC470" t="str">
        <f>IFERROR((IFERROR(VLOOKUP(A470,'2022-2021'!$B$3:$LN$4660,100,0),"")),"")</f>
        <v/>
      </c>
      <c r="AD470" t="str">
        <f>IFERROR((IFERROR(VLOOKUP(A470,'2022-2021'!$B$3:$LN$4660,99,0),"")),"")</f>
        <v/>
      </c>
      <c r="AE470">
        <f>IFERROR((IFERROR(VLOOKUP(A470,'2024-2023'!$B$3:$LN$4660,100,0),"")),"")</f>
        <v>0</v>
      </c>
      <c r="AF470">
        <f>IFERROR(VLOOKUP(A470,'2024-2023'!$B$3:$LN$4660,99,0),"")</f>
        <v>48309</v>
      </c>
      <c r="AG470" t="str">
        <f>IFERROR((IFERROR(VLOOKUP(A470,'2020-2019'!$B$3:$LN$4660,'2020-2019'!$X$1,0),"")+IFERROR(VLOOKUP(A470,'2020-2019'!$B$3:$LN$4660,'2020-2019'!$AN$1,0),"")),"")</f>
        <v/>
      </c>
      <c r="AH470" t="str">
        <f>IFERROR((IFERROR(VLOOKUP(A470,'2022-2021'!$B$3:$LN$4660,24,0),"")+IFERROR(VLOOKUP(A470,'2022-2021'!$B$3:$LN$4660,40,0),"")),"")</f>
        <v/>
      </c>
      <c r="AI470" t="str">
        <f>IFERROR((IFERROR(VLOOKUP(A470,'2022-2021'!$B$3:$LN$4660,23,0),"")+IFERROR(VLOOKUP(A470,'2022-2021'!$B$3:$LN$4660,39,0),"")),"")</f>
        <v/>
      </c>
      <c r="AJ470">
        <f>IFERROR((IFERROR(VLOOKUP(A470,'2024-2023'!$B$3:$LN$4660,24,0),"")+IFERROR(VLOOKUP(A470,'2024-2023'!$B$3:$LN$4660,40,0),"")),"")</f>
        <v>0</v>
      </c>
      <c r="AK470">
        <f>IFERROR((IFERROR(VLOOKUP(A470,'2024-2023'!$B$3:$LN$4660,23,0),"")+IFERROR(VLOOKUP(A470,'2024-2023'!$B$3:$LN$4660,39,0),"")),"")</f>
        <v>0</v>
      </c>
      <c r="AL470" t="str">
        <f>IFERROR(VLOOKUP(A470,'2020-2019'!$B$3:$LN$466,'2020-2019'!$AM$1,0),"")</f>
        <v/>
      </c>
      <c r="AM470" t="str">
        <f>IFERROR(VLOOKUP(A470,'2022-2021'!$B$3:$LN$4660,38,0),"")</f>
        <v/>
      </c>
      <c r="AN470" t="str">
        <f>IFERROR(VLOOKUP(A470,'2022-2021'!$B$3:$LN$4660,37,0),"")</f>
        <v/>
      </c>
      <c r="AO470">
        <f>IFERROR(VLOOKUP(A470,'2024-2023'!$B$3:$LN$4660,38,0),"")</f>
        <v>0</v>
      </c>
      <c r="AP470">
        <f>IFERROR(VLOOKUP(A470,'2024-2023'!$B$3:$LN$4660,37,0),"")</f>
        <v>242220</v>
      </c>
      <c r="AQ470" t="str">
        <f>IFERROR((IFERROR(VLOOKUP(A470,'2020-2019'!$B$3:$LN$466,'2020-2019'!$BL$1,0),"")+IFERROR(VLOOKUP(A470,'2020-2019'!$B$3:$LN$466,'2020-2019'!$BV$1,0),"")),"")</f>
        <v/>
      </c>
      <c r="AR470" s="5" t="str">
        <f t="shared" si="51"/>
        <v/>
      </c>
      <c r="AS470" t="str">
        <f>IFERROR(VLOOKUP(A470,риски!$G$2:$H$642,2,0),"")</f>
        <v>низкий</v>
      </c>
      <c r="AT470" t="str">
        <f>IFERROR(VLOOKUP(A470,Реест!A542:$P$30000,15,0),"")</f>
        <v>pko-aft.ru</v>
      </c>
      <c r="AU470" t="str">
        <f>IFERROR(VLOOKUP(A470,old!$A$3:$AU$2001,47,0),"")</f>
        <v/>
      </c>
      <c r="AV470" s="3" t="str">
        <f t="shared" si="52"/>
        <v/>
      </c>
      <c r="AW470" t="str">
        <f t="shared" si="53"/>
        <v xml:space="preserve"> ООО «ПКО «АФТ»  зарегистрировано по адресу: 199106, Город Санкт-Петербург, вн.тер.г. муниципальный округ Гавань, пр-кт Средний В.О., д. 88, литера А, помещ. 40-Н, офис 704. Генеральным директором является Усиевич Наталья Борисовна. ФССП присвоил низкий уровень риска для данного ПКО.</v>
      </c>
      <c r="AX470" t="s">
        <v>22918</v>
      </c>
      <c r="AY470">
        <f>VLOOKUP(A470,'2024-2023'!$B$2:$NY$583,'2024-2023'!$BH$1,0)</f>
        <v>58309</v>
      </c>
      <c r="AZ470">
        <f>VLOOKUP(A470,'2024-2023'!$B$2:$NY$583,71,0)</f>
        <v>0</v>
      </c>
      <c r="BA470">
        <f>VLOOKUP(A470,'2024-2023'!$B$2:$NY$583,79,0)</f>
        <v>0</v>
      </c>
      <c r="BB470">
        <f t="shared" si="54"/>
        <v>0</v>
      </c>
      <c r="BC470" s="6" t="str">
        <f t="shared" si="55"/>
        <v>-</v>
      </c>
      <c r="BD470" s="6">
        <f t="shared" si="56"/>
        <v>0.86640482083288495</v>
      </c>
      <c r="BE470" t="str">
        <f t="shared" si="57"/>
        <v>Малая фирма</v>
      </c>
    </row>
    <row r="471" spans="1:57">
      <c r="A471" s="10">
        <v>7709851710</v>
      </c>
      <c r="B471">
        <v>553</v>
      </c>
      <c r="C471" t="s">
        <v>3602</v>
      </c>
      <c r="D471">
        <v>7709851710</v>
      </c>
      <c r="E471" t="s">
        <v>14769</v>
      </c>
      <c r="F471" t="s">
        <v>14527</v>
      </c>
      <c r="G471" s="7">
        <v>40280</v>
      </c>
      <c r="H471">
        <v>16</v>
      </c>
      <c r="I471" t="s">
        <v>73</v>
      </c>
      <c r="J471" t="s">
        <v>5395</v>
      </c>
      <c r="K471" t="s">
        <v>5395</v>
      </c>
      <c r="L471" t="s">
        <v>9219</v>
      </c>
      <c r="M471">
        <f>VLOOKUP(D471,УК!$A$1:$B$599,2,0)/1000</f>
        <v>10</v>
      </c>
      <c r="R471" s="10">
        <f>IFERROR(IFERROR(VLOOKUP(A471,'2020-2019'!$B$3:$LN$466,108,0),"")+IFERROR(VLOOKUP(A471,'2020-2019'!$B$3:$LN$1000,91,0),""),"")</f>
        <v>7167</v>
      </c>
      <c r="S471" s="10">
        <f>IFERROR(IFERROR(VLOOKUP(A471,'2022-2021'!$B$3:$LN$1000,108,0),"")+IFERROR(VLOOKUP(A471,'2022-2021'!$B$3:$LN$1000,92,0),""),"")</f>
        <v>8706</v>
      </c>
      <c r="T471" s="10">
        <f>IFERROR(IFERROR(VLOOKUP(A471,'2022-2021'!$B$3:$LN$1000,107,0),"")+IFERROR(VLOOKUP(A471,'2022-2021'!$B$3:$LN$1000,91,0),""),"")</f>
        <v>9731</v>
      </c>
      <c r="U471" s="10">
        <f>IFERROR(IFERROR(VLOOKUP(A471,'2024-2023'!$B$3:$LN$1000,108,0),"")+IFERROR(VLOOKUP(A471,'2024-2023'!$B$3:$LN$1000,92,0),""),"")</f>
        <v>6917</v>
      </c>
      <c r="V471" s="10">
        <f>IFERROR(IFERROR(VLOOKUP(A471,'2024-2023'!$B$3:$LN$1000,107,0),"")+IFERROR(VLOOKUP(A471,'2024-2023'!$B$3:$LN$1000,91,0),""),"")</f>
        <v>6212</v>
      </c>
      <c r="W471">
        <f>IFERROR(IFERROR(VLOOKUP(A471,'2020-2019'!$B$3:$LN$4660,93,0),"")+IFERROR(VLOOKUP(A471,'2020-2019'!$B$3:$LN$4660,109,0),""),"")</f>
        <v>1953</v>
      </c>
      <c r="X471">
        <f>IFERROR(IFERROR(VLOOKUP(A471,'2022-2021'!$B$3:$LN$4660,94,0),"")+IFERROR(VLOOKUP(A471,'2022-2021'!$B$3:$LN$4660,110,0),""),"")</f>
        <v>8176</v>
      </c>
      <c r="Y471">
        <f>IFERROR(IFERROR(VLOOKUP(A471,'2022-2021'!$B$3:$LN$4660,109,0),"")+IFERROR(VLOOKUP(A471,'2022-2021'!$B$3:$LN$4660,93,0),""),"")</f>
        <v>7074</v>
      </c>
      <c r="Z471">
        <f>IFERROR((IFERROR(VLOOKUP(A471,'2024-2023'!$B$3:$LN$4660,110,0),"")+IFERROR(VLOOKUP(A471,'2024-2023'!$B$3:$LN$4660,94,0),"")),"")</f>
        <v>5996</v>
      </c>
      <c r="AA471">
        <f>IFERROR((IFERROR(VLOOKUP(A471,'2024-2023'!$B$3:$LN$4660,93,0),"")+IFERROR(VLOOKUP(A471,'2024-2023'!$B$3:$LN$4660,109,0),"")),"")</f>
        <v>6016</v>
      </c>
      <c r="AB471">
        <f>IFERROR((IFERROR(VLOOKUP(A471,'2020-2019'!$B$3:$LN$466,'2020-2019'!$CV$1,0),"")),"")</f>
        <v>872</v>
      </c>
      <c r="AC471">
        <f>IFERROR((IFERROR(VLOOKUP(A471,'2022-2021'!$B$3:$LN$4660,100,0),"")),"")</f>
        <v>260</v>
      </c>
      <c r="AD471">
        <f>IFERROR((IFERROR(VLOOKUP(A471,'2022-2021'!$B$3:$LN$4660,99,0),"")),"")</f>
        <v>2249</v>
      </c>
      <c r="AE471">
        <f>IFERROR((IFERROR(VLOOKUP(A471,'2024-2023'!$B$3:$LN$4660,100,0),"")),"")</f>
        <v>675</v>
      </c>
      <c r="AF471">
        <f>IFERROR(VLOOKUP(A471,'2024-2023'!$B$3:$LN$4660,99,0),"")</f>
        <v>-17</v>
      </c>
      <c r="AG471">
        <f>IFERROR((IFERROR(VLOOKUP(A471,'2020-2019'!$B$3:$LN$4660,'2020-2019'!$X$1,0),"")+IFERROR(VLOOKUP(A471,'2020-2019'!$B$3:$LN$4660,'2020-2019'!$AN$1,0),"")),"")</f>
        <v>0</v>
      </c>
      <c r="AH471">
        <f>IFERROR((IFERROR(VLOOKUP(A471,'2022-2021'!$B$3:$LN$4660,24,0),"")+IFERROR(VLOOKUP(A471,'2022-2021'!$B$3:$LN$4660,40,0),"")),"")</f>
        <v>0</v>
      </c>
      <c r="AI471">
        <f>IFERROR((IFERROR(VLOOKUP(A471,'2022-2021'!$B$3:$LN$4660,23,0),"")+IFERROR(VLOOKUP(A471,'2022-2021'!$B$3:$LN$4660,39,0),"")),"")</f>
        <v>0</v>
      </c>
      <c r="AJ471">
        <f>IFERROR((IFERROR(VLOOKUP(A471,'2024-2023'!$B$3:$LN$4660,24,0),"")+IFERROR(VLOOKUP(A471,'2024-2023'!$B$3:$LN$4660,40,0),"")),"")</f>
        <v>0</v>
      </c>
      <c r="AK471">
        <f>IFERROR((IFERROR(VLOOKUP(A471,'2024-2023'!$B$3:$LN$4660,23,0),"")+IFERROR(VLOOKUP(A471,'2024-2023'!$B$3:$LN$4660,39,0),"")),"")</f>
        <v>0</v>
      </c>
      <c r="AL471">
        <f>IFERROR(VLOOKUP(A471,'2020-2019'!$B$3:$LN$466,'2020-2019'!$AM$1,0),"")</f>
        <v>15336</v>
      </c>
      <c r="AM471">
        <f>IFERROR(VLOOKUP(A471,'2022-2021'!$B$3:$LN$4660,38,0),"")</f>
        <v>17220</v>
      </c>
      <c r="AN471">
        <f>IFERROR(VLOOKUP(A471,'2022-2021'!$B$3:$LN$4660,37,0),"")</f>
        <v>14906</v>
      </c>
      <c r="AO471">
        <f>IFERROR(VLOOKUP(A471,'2024-2023'!$B$3:$LN$4660,38,0),"")</f>
        <v>15105</v>
      </c>
      <c r="AP471">
        <f>IFERROR(VLOOKUP(A471,'2024-2023'!$B$3:$LN$4660,37,0),"")</f>
        <v>21986</v>
      </c>
      <c r="AQ471">
        <f>IFERROR((IFERROR(VLOOKUP(A471,'2020-2019'!$B$3:$LN$466,'2020-2019'!$BL$1,0),"")+IFERROR(VLOOKUP(A471,'2020-2019'!$B$3:$LN$466,'2020-2019'!$BV$1,0),"")),"")</f>
        <v>0</v>
      </c>
      <c r="AR471" s="5">
        <f t="shared" si="51"/>
        <v>0.86699999999999999</v>
      </c>
      <c r="AS471" t="str">
        <f>IFERROR(VLOOKUP(A471,риски!$G$2:$H$642,2,0),"")</f>
        <v>низкий</v>
      </c>
      <c r="AT471" t="str">
        <f>IFERROR(VLOOKUP(A471,Реест!A543:$P$30000,15,0),"")</f>
        <v>пкохорошийгод.рф</v>
      </c>
      <c r="AU471">
        <f>IFERROR(VLOOKUP(A471,old!$A$3:$AU$2001,47,0),"")</f>
        <v>0</v>
      </c>
      <c r="AV471" s="3" t="str">
        <f t="shared" si="52"/>
        <v/>
      </c>
      <c r="AW471" t="str">
        <f t="shared" si="53"/>
        <v xml:space="preserve"> ООО «ПКО «ХОРОШИЙ ГОД» зарегистрировано по адресу: 109428, Москва г, пр-кт Рязанский, 30/15, 206/3. Генеральным директором является Жильцов Владимир Игоревич. Рост доходов компании за 5 лет: 86,7%. ФССП присвоил низкий уровень риска для данного ПКО.</v>
      </c>
      <c r="AX471" t="s">
        <v>22914</v>
      </c>
      <c r="AY471">
        <f>VLOOKUP(A471,'2024-2023'!$B$2:$NY$583,'2024-2023'!$BH$1,0)</f>
        <v>23766</v>
      </c>
      <c r="AZ471">
        <f>VLOOKUP(A471,'2024-2023'!$B$2:$NY$583,71,0)</f>
        <v>0</v>
      </c>
      <c r="BA471">
        <f>VLOOKUP(A471,'2024-2023'!$B$2:$NY$583,79,0)</f>
        <v>0</v>
      </c>
      <c r="BB471">
        <f t="shared" si="54"/>
        <v>0</v>
      </c>
      <c r="BC471" s="6">
        <f t="shared" si="55"/>
        <v>0.1734</v>
      </c>
      <c r="BD471" s="6">
        <f t="shared" si="56"/>
        <v>-2.7366387636831939E-3</v>
      </c>
      <c r="BE471" t="str">
        <f t="shared" si="57"/>
        <v>Малая фирма</v>
      </c>
    </row>
    <row r="472" spans="1:57">
      <c r="A472" s="10">
        <v>6161150583</v>
      </c>
      <c r="B472">
        <v>571</v>
      </c>
      <c r="C472" t="s">
        <v>14528</v>
      </c>
      <c r="D472">
        <v>6161150583</v>
      </c>
      <c r="E472" t="s">
        <v>14770</v>
      </c>
      <c r="F472" t="s">
        <v>14529</v>
      </c>
      <c r="G472" s="7">
        <v>45344</v>
      </c>
      <c r="H472">
        <v>2</v>
      </c>
      <c r="I472" t="s">
        <v>73</v>
      </c>
      <c r="J472" t="s">
        <v>6468</v>
      </c>
      <c r="K472" t="s">
        <v>6467</v>
      </c>
      <c r="L472" t="s">
        <v>9222</v>
      </c>
      <c r="M472">
        <f>VLOOKUP(D472,УК!$A$1:$B$599,2,0)/1000</f>
        <v>10</v>
      </c>
      <c r="R472" s="10" t="str">
        <f>IFERROR(IFERROR(VLOOKUP(A472,'2020-2019'!$B$3:$LN$466,108,0),"")+IFERROR(VLOOKUP(A472,'2020-2019'!$B$3:$LN$1000,91,0),""),"")</f>
        <v/>
      </c>
      <c r="S472" s="10" t="str">
        <f>IFERROR(IFERROR(VLOOKUP(A472,'2022-2021'!$B$3:$LN$1000,108,0),"")+IFERROR(VLOOKUP(A472,'2022-2021'!$B$3:$LN$1000,92,0),""),"")</f>
        <v/>
      </c>
      <c r="T472" s="10" t="str">
        <f>IFERROR(IFERROR(VLOOKUP(A472,'2022-2021'!$B$3:$LN$1000,107,0),"")+IFERROR(VLOOKUP(A472,'2022-2021'!$B$3:$LN$1000,91,0),""),"")</f>
        <v/>
      </c>
      <c r="U472" s="10">
        <f>IFERROR(IFERROR(VLOOKUP(A472,'2024-2023'!$B$3:$LN$1000,108,0),"")+IFERROR(VLOOKUP(A472,'2024-2023'!$B$3:$LN$1000,92,0),""),"")</f>
        <v>0</v>
      </c>
      <c r="V472" s="10">
        <f>IFERROR(IFERROR(VLOOKUP(A472,'2024-2023'!$B$3:$LN$1000,107,0),"")+IFERROR(VLOOKUP(A472,'2024-2023'!$B$3:$LN$1000,91,0),""),"")</f>
        <v>268232</v>
      </c>
      <c r="W472" t="str">
        <f>IFERROR(IFERROR(VLOOKUP(A472,'2020-2019'!$B$3:$LN$4660,93,0),"")+IFERROR(VLOOKUP(A472,'2020-2019'!$B$3:$LN$4660,109,0),""),"")</f>
        <v/>
      </c>
      <c r="X472" t="str">
        <f>IFERROR(IFERROR(VLOOKUP(A472,'2022-2021'!$B$3:$LN$4660,94,0),"")+IFERROR(VLOOKUP(A472,'2022-2021'!$B$3:$LN$4660,110,0),""),"")</f>
        <v/>
      </c>
      <c r="Y472" t="str">
        <f>IFERROR(IFERROR(VLOOKUP(A472,'2022-2021'!$B$3:$LN$4660,109,0),"")+IFERROR(VLOOKUP(A472,'2022-2021'!$B$3:$LN$4660,93,0),""),"")</f>
        <v/>
      </c>
      <c r="Z472">
        <f>IFERROR((IFERROR(VLOOKUP(A472,'2024-2023'!$B$3:$LN$4660,110,0),"")+IFERROR(VLOOKUP(A472,'2024-2023'!$B$3:$LN$4660,94,0),"")),"")</f>
        <v>0</v>
      </c>
      <c r="AA472">
        <f>IFERROR((IFERROR(VLOOKUP(A472,'2024-2023'!$B$3:$LN$4660,93,0),"")+IFERROR(VLOOKUP(A472,'2024-2023'!$B$3:$LN$4660,109,0),"")),"")</f>
        <v>437</v>
      </c>
      <c r="AB472" t="str">
        <f>IFERROR((IFERROR(VLOOKUP(A472,'2020-2019'!$B$3:$LN$466,'2020-2019'!$CV$1,0),"")),"")</f>
        <v/>
      </c>
      <c r="AC472" t="str">
        <f>IFERROR((IFERROR(VLOOKUP(A472,'2022-2021'!$B$3:$LN$4660,100,0),"")),"")</f>
        <v/>
      </c>
      <c r="AD472" t="str">
        <f>IFERROR((IFERROR(VLOOKUP(A472,'2022-2021'!$B$3:$LN$4660,99,0),"")),"")</f>
        <v/>
      </c>
      <c r="AE472">
        <f>IFERROR((IFERROR(VLOOKUP(A472,'2024-2023'!$B$3:$LN$4660,100,0),"")),"")</f>
        <v>0</v>
      </c>
      <c r="AF472">
        <f>IFERROR(VLOOKUP(A472,'2024-2023'!$B$3:$LN$4660,99,0),"")</f>
        <v>227664</v>
      </c>
      <c r="AG472" t="str">
        <f>IFERROR((IFERROR(VLOOKUP(A472,'2020-2019'!$B$3:$LN$4660,'2020-2019'!$X$1,0),"")+IFERROR(VLOOKUP(A472,'2020-2019'!$B$3:$LN$4660,'2020-2019'!$AN$1,0),"")),"")</f>
        <v/>
      </c>
      <c r="AH472" t="str">
        <f>IFERROR((IFERROR(VLOOKUP(A472,'2022-2021'!$B$3:$LN$4660,24,0),"")+IFERROR(VLOOKUP(A472,'2022-2021'!$B$3:$LN$4660,40,0),"")),"")</f>
        <v/>
      </c>
      <c r="AI472" t="str">
        <f>IFERROR((IFERROR(VLOOKUP(A472,'2022-2021'!$B$3:$LN$4660,23,0),"")+IFERROR(VLOOKUP(A472,'2022-2021'!$B$3:$LN$4660,39,0),"")),"")</f>
        <v/>
      </c>
      <c r="AJ472">
        <f>IFERROR((IFERROR(VLOOKUP(A472,'2024-2023'!$B$3:$LN$4660,24,0),"")+IFERROR(VLOOKUP(A472,'2024-2023'!$B$3:$LN$4660,40,0),"")),"")</f>
        <v>0</v>
      </c>
      <c r="AK472">
        <f>IFERROR((IFERROR(VLOOKUP(A472,'2024-2023'!$B$3:$LN$4660,23,0),"")+IFERROR(VLOOKUP(A472,'2024-2023'!$B$3:$LN$4660,39,0),"")),"")</f>
        <v>590341</v>
      </c>
      <c r="AL472" t="str">
        <f>IFERROR(VLOOKUP(A472,'2020-2019'!$B$3:$LN$466,'2020-2019'!$AM$1,0),"")</f>
        <v/>
      </c>
      <c r="AM472" t="str">
        <f>IFERROR(VLOOKUP(A472,'2022-2021'!$B$3:$LN$4660,38,0),"")</f>
        <v/>
      </c>
      <c r="AN472" t="str">
        <f>IFERROR(VLOOKUP(A472,'2022-2021'!$B$3:$LN$4660,37,0),"")</f>
        <v/>
      </c>
      <c r="AO472">
        <f>IFERROR(VLOOKUP(A472,'2024-2023'!$B$3:$LN$4660,38,0),"")</f>
        <v>0</v>
      </c>
      <c r="AP472">
        <f>IFERROR(VLOOKUP(A472,'2024-2023'!$B$3:$LN$4660,37,0),"")</f>
        <v>20593</v>
      </c>
      <c r="AQ472" t="str">
        <f>IFERROR((IFERROR(VLOOKUP(A472,'2020-2019'!$B$3:$LN$466,'2020-2019'!$BL$1,0),"")+IFERROR(VLOOKUP(A472,'2020-2019'!$B$3:$LN$466,'2020-2019'!$BV$1,0),"")),"")</f>
        <v/>
      </c>
      <c r="AR472" s="5" t="str">
        <f t="shared" si="51"/>
        <v/>
      </c>
      <c r="AS472" t="str">
        <f>IFERROR(VLOOKUP(A472,риски!$G$2:$H$642,2,0),"")</f>
        <v>низкий</v>
      </c>
      <c r="AT472" t="str">
        <f>IFERROR(VLOOKUP(A472,Реест!A544:$P$30000,15,0),"")</f>
        <v>коллект.online</v>
      </c>
      <c r="AU472" t="str">
        <f>IFERROR(VLOOKUP(A472,old!$A$3:$AU$2001,47,0),"")</f>
        <v/>
      </c>
      <c r="AV472" s="3" t="str">
        <f t="shared" si="52"/>
        <v/>
      </c>
      <c r="AW472" t="str">
        <f t="shared" si="53"/>
        <v xml:space="preserve"> ООО «ПКО «СК» зарегистрировано по адресу: 344096, Ростовская область, г.о. Город Ростов-На-Дону, г Ростов-На-Дону, пр-кт Королева, здание 7/19, офис 608. Генеральным директором является Трегубова Ксения Владимировна. ФССП присвоил низкий уровень риска для данного ПКО.</v>
      </c>
      <c r="AX472" t="s">
        <v>22920</v>
      </c>
      <c r="AY472">
        <f>VLOOKUP(A472,'2024-2023'!$B$2:$NY$583,'2024-2023'!$BH$1,0)</f>
        <v>228424</v>
      </c>
      <c r="AZ472">
        <f>VLOOKUP(A472,'2024-2023'!$B$2:$NY$583,71,0)</f>
        <v>18400</v>
      </c>
      <c r="BA472">
        <f>VLOOKUP(A472,'2024-2023'!$B$2:$NY$583,79,0)</f>
        <v>371892</v>
      </c>
      <c r="BB472">
        <f t="shared" si="54"/>
        <v>1.7086295660701152</v>
      </c>
      <c r="BC472" s="6" t="str">
        <f t="shared" si="55"/>
        <v>-</v>
      </c>
      <c r="BD472" s="6">
        <f t="shared" si="56"/>
        <v>0.848757791762355</v>
      </c>
      <c r="BE472" t="str">
        <f t="shared" si="57"/>
        <v>Малая фирма</v>
      </c>
    </row>
    <row r="473" spans="1:57">
      <c r="A473" s="10">
        <v>9724193314</v>
      </c>
      <c r="B473">
        <v>572</v>
      </c>
      <c r="C473" t="s">
        <v>14530</v>
      </c>
      <c r="D473">
        <v>9724193314</v>
      </c>
      <c r="E473" t="s">
        <v>14771</v>
      </c>
      <c r="F473" t="s">
        <v>14531</v>
      </c>
      <c r="G473" s="7">
        <v>45450</v>
      </c>
      <c r="H473">
        <v>2</v>
      </c>
      <c r="I473" t="s">
        <v>73</v>
      </c>
      <c r="J473" t="s">
        <v>6471</v>
      </c>
      <c r="K473" t="s">
        <v>6471</v>
      </c>
      <c r="L473" t="s">
        <v>9225</v>
      </c>
      <c r="M473">
        <f>VLOOKUP(D473,УК!$A$1:$B$599,2,0)/1000</f>
        <v>10</v>
      </c>
      <c r="R473" s="10" t="str">
        <f>IFERROR(IFERROR(VLOOKUP(A473,'2020-2019'!$B$3:$LN$466,108,0),"")+IFERROR(VLOOKUP(A473,'2020-2019'!$B$3:$LN$1000,91,0),""),"")</f>
        <v/>
      </c>
      <c r="S473" s="10" t="str">
        <f>IFERROR(IFERROR(VLOOKUP(A473,'2022-2021'!$B$3:$LN$1000,108,0),"")+IFERROR(VLOOKUP(A473,'2022-2021'!$B$3:$LN$1000,92,0),""),"")</f>
        <v/>
      </c>
      <c r="T473" s="10" t="str">
        <f>IFERROR(IFERROR(VLOOKUP(A473,'2022-2021'!$B$3:$LN$1000,107,0),"")+IFERROR(VLOOKUP(A473,'2022-2021'!$B$3:$LN$1000,91,0),""),"")</f>
        <v/>
      </c>
      <c r="U473" s="10">
        <f>IFERROR(IFERROR(VLOOKUP(A473,'2024-2023'!$B$3:$LN$1000,108,0),"")+IFERROR(VLOOKUP(A473,'2024-2023'!$B$3:$LN$1000,92,0),""),"")</f>
        <v>0</v>
      </c>
      <c r="V473" s="10">
        <f>IFERROR(IFERROR(VLOOKUP(A473,'2024-2023'!$B$3:$LN$1000,107,0),"")+IFERROR(VLOOKUP(A473,'2024-2023'!$B$3:$LN$1000,91,0),""),"")</f>
        <v>0</v>
      </c>
      <c r="W473" t="str">
        <f>IFERROR(IFERROR(VLOOKUP(A473,'2020-2019'!$B$3:$LN$4660,93,0),"")+IFERROR(VLOOKUP(A473,'2020-2019'!$B$3:$LN$4660,109,0),""),"")</f>
        <v/>
      </c>
      <c r="X473" t="str">
        <f>IFERROR(IFERROR(VLOOKUP(A473,'2022-2021'!$B$3:$LN$4660,94,0),"")+IFERROR(VLOOKUP(A473,'2022-2021'!$B$3:$LN$4660,110,0),""),"")</f>
        <v/>
      </c>
      <c r="Y473" t="str">
        <f>IFERROR(IFERROR(VLOOKUP(A473,'2022-2021'!$B$3:$LN$4660,109,0),"")+IFERROR(VLOOKUP(A473,'2022-2021'!$B$3:$LN$4660,93,0),""),"")</f>
        <v/>
      </c>
      <c r="Z473">
        <f>IFERROR((IFERROR(VLOOKUP(A473,'2024-2023'!$B$3:$LN$4660,110,0),"")+IFERROR(VLOOKUP(A473,'2024-2023'!$B$3:$LN$4660,94,0),"")),"")</f>
        <v>0</v>
      </c>
      <c r="AA473">
        <f>IFERROR((IFERROR(VLOOKUP(A473,'2024-2023'!$B$3:$LN$4660,93,0),"")+IFERROR(VLOOKUP(A473,'2024-2023'!$B$3:$LN$4660,109,0),"")),"")</f>
        <v>238</v>
      </c>
      <c r="AB473" t="str">
        <f>IFERROR((IFERROR(VLOOKUP(A473,'2020-2019'!$B$3:$LN$466,'2020-2019'!$CV$1,0),"")),"")</f>
        <v/>
      </c>
      <c r="AC473" t="str">
        <f>IFERROR((IFERROR(VLOOKUP(A473,'2022-2021'!$B$3:$LN$4660,100,0),"")),"")</f>
        <v/>
      </c>
      <c r="AD473" t="str">
        <f>IFERROR((IFERROR(VLOOKUP(A473,'2022-2021'!$B$3:$LN$4660,99,0),"")),"")</f>
        <v/>
      </c>
      <c r="AE473">
        <f>IFERROR((IFERROR(VLOOKUP(A473,'2024-2023'!$B$3:$LN$4660,100,0),"")),"")</f>
        <v>0</v>
      </c>
      <c r="AF473">
        <f>IFERROR(VLOOKUP(A473,'2024-2023'!$B$3:$LN$4660,99,0),"")</f>
        <v>-240</v>
      </c>
      <c r="AG473" t="str">
        <f>IFERROR((IFERROR(VLOOKUP(A473,'2020-2019'!$B$3:$LN$4660,'2020-2019'!$X$1,0),"")+IFERROR(VLOOKUP(A473,'2020-2019'!$B$3:$LN$4660,'2020-2019'!$AN$1,0),"")),"")</f>
        <v/>
      </c>
      <c r="AH473" t="str">
        <f>IFERROR((IFERROR(VLOOKUP(A473,'2022-2021'!$B$3:$LN$4660,24,0),"")+IFERROR(VLOOKUP(A473,'2022-2021'!$B$3:$LN$4660,40,0),"")),"")</f>
        <v/>
      </c>
      <c r="AI473" t="str">
        <f>IFERROR((IFERROR(VLOOKUP(A473,'2022-2021'!$B$3:$LN$4660,23,0),"")+IFERROR(VLOOKUP(A473,'2022-2021'!$B$3:$LN$4660,39,0),"")),"")</f>
        <v/>
      </c>
      <c r="AJ473">
        <f>IFERROR((IFERROR(VLOOKUP(A473,'2024-2023'!$B$3:$LN$4660,24,0),"")+IFERROR(VLOOKUP(A473,'2024-2023'!$B$3:$LN$4660,40,0),"")),"")</f>
        <v>0</v>
      </c>
      <c r="AK473">
        <f>IFERROR((IFERROR(VLOOKUP(A473,'2024-2023'!$B$3:$LN$4660,23,0),"")+IFERROR(VLOOKUP(A473,'2024-2023'!$B$3:$LN$4660,39,0),"")),"")</f>
        <v>0</v>
      </c>
      <c r="AL473" t="str">
        <f>IFERROR(VLOOKUP(A473,'2020-2019'!$B$3:$LN$466,'2020-2019'!$AM$1,0),"")</f>
        <v/>
      </c>
      <c r="AM473" t="str">
        <f>IFERROR(VLOOKUP(A473,'2022-2021'!$B$3:$LN$4660,38,0),"")</f>
        <v/>
      </c>
      <c r="AN473" t="str">
        <f>IFERROR(VLOOKUP(A473,'2022-2021'!$B$3:$LN$4660,37,0),"")</f>
        <v/>
      </c>
      <c r="AO473">
        <f>IFERROR(VLOOKUP(A473,'2024-2023'!$B$3:$LN$4660,38,0),"")</f>
        <v>0</v>
      </c>
      <c r="AP473">
        <f>IFERROR(VLOOKUP(A473,'2024-2023'!$B$3:$LN$4660,37,0),"")</f>
        <v>26133</v>
      </c>
      <c r="AQ473" t="str">
        <f>IFERROR((IFERROR(VLOOKUP(A473,'2020-2019'!$B$3:$LN$466,'2020-2019'!$BL$1,0),"")+IFERROR(VLOOKUP(A473,'2020-2019'!$B$3:$LN$466,'2020-2019'!$BV$1,0),"")),"")</f>
        <v/>
      </c>
      <c r="AR473" s="5" t="str">
        <f t="shared" si="51"/>
        <v/>
      </c>
      <c r="AS473" t="str">
        <f>IFERROR(VLOOKUP(A473,риски!$G$2:$H$642,2,0),"")</f>
        <v>низкий</v>
      </c>
      <c r="AT473" t="str">
        <f>IFERROR(VLOOKUP(A473,Реест!A545:$P$30000,15,0),"")</f>
        <v>legalgrupp.ru</v>
      </c>
      <c r="AU473" t="str">
        <f>IFERROR(VLOOKUP(A473,old!$A$3:$AU$2001,47,0),"")</f>
        <v/>
      </c>
      <c r="AV473" s="3" t="str">
        <f t="shared" si="52"/>
        <v/>
      </c>
      <c r="AW473" t="str">
        <f t="shared" si="53"/>
        <v xml:space="preserve"> ООО ПКО «Легал Групп» зарегистрировано по адресу: 115573, Город Москва, вн.тер.г. муниципальный округ Зябликово, проезд Ореховый, д. 39, к. 2, кв. 449. Генеральным директором является Гасанова Эсмира Асимовна. ФССП присвоил низкий уровень риска для данного ПКО.</v>
      </c>
      <c r="AX473" t="s">
        <v>22957</v>
      </c>
      <c r="AY473">
        <f>VLOOKUP(A473,'2024-2023'!$B$2:$NY$583,'2024-2023'!$BH$1,0)</f>
        <v>-229</v>
      </c>
      <c r="AZ473">
        <f>VLOOKUP(A473,'2024-2023'!$B$2:$NY$583,71,0)</f>
        <v>0</v>
      </c>
      <c r="BA473">
        <f>VLOOKUP(A473,'2024-2023'!$B$2:$NY$583,79,0)</f>
        <v>0</v>
      </c>
      <c r="BB473">
        <f t="shared" si="54"/>
        <v>0</v>
      </c>
      <c r="BC473" s="6" t="str">
        <f t="shared" si="55"/>
        <v>-</v>
      </c>
      <c r="BD473" s="6" t="str">
        <f t="shared" si="56"/>
        <v>-</v>
      </c>
      <c r="BE473" t="str">
        <f t="shared" si="57"/>
        <v>Малая фирма</v>
      </c>
    </row>
    <row r="474" spans="1:57">
      <c r="A474" s="10">
        <v>7725848489</v>
      </c>
      <c r="B474">
        <v>554</v>
      </c>
      <c r="C474" t="s">
        <v>3608</v>
      </c>
      <c r="D474">
        <v>7725848489</v>
      </c>
      <c r="E474" t="s">
        <v>14772</v>
      </c>
      <c r="F474" t="s">
        <v>14532</v>
      </c>
      <c r="G474" s="7">
        <v>41955</v>
      </c>
      <c r="H474">
        <v>11</v>
      </c>
      <c r="I474" t="s">
        <v>73</v>
      </c>
      <c r="J474" t="s">
        <v>5516</v>
      </c>
      <c r="K474" t="s">
        <v>5516</v>
      </c>
      <c r="L474" t="s">
        <v>3612</v>
      </c>
      <c r="M474">
        <f>VLOOKUP(D474,УК!$A$1:$B$599,2,0)/1000</f>
        <v>10</v>
      </c>
      <c r="R474" s="10">
        <f>IFERROR(IFERROR(VLOOKUP(A474,'2020-2019'!$B$3:$LN$466,108,0),"")+IFERROR(VLOOKUP(A474,'2020-2019'!$B$3:$LN$1000,91,0),""),"")</f>
        <v>0</v>
      </c>
      <c r="S474" s="10">
        <f>IFERROR(IFERROR(VLOOKUP(A474,'2022-2021'!$B$3:$LN$1000,108,0),"")+IFERROR(VLOOKUP(A474,'2022-2021'!$B$3:$LN$1000,92,0),""),"")</f>
        <v>694</v>
      </c>
      <c r="T474" s="10">
        <f>IFERROR(IFERROR(VLOOKUP(A474,'2022-2021'!$B$3:$LN$1000,107,0),"")+IFERROR(VLOOKUP(A474,'2022-2021'!$B$3:$LN$1000,91,0),""),"")</f>
        <v>1245</v>
      </c>
      <c r="U474" s="10">
        <f>IFERROR(IFERROR(VLOOKUP(A474,'2024-2023'!$B$3:$LN$1000,108,0),"")+IFERROR(VLOOKUP(A474,'2024-2023'!$B$3:$LN$1000,92,0),""),"")</f>
        <v>23178</v>
      </c>
      <c r="V474" s="10">
        <f>IFERROR(IFERROR(VLOOKUP(A474,'2024-2023'!$B$3:$LN$1000,107,0),"")+IFERROR(VLOOKUP(A474,'2024-2023'!$B$3:$LN$1000,91,0),""),"")</f>
        <v>408</v>
      </c>
      <c r="W474">
        <f>IFERROR(IFERROR(VLOOKUP(A474,'2020-2019'!$B$3:$LN$4660,93,0),"")+IFERROR(VLOOKUP(A474,'2020-2019'!$B$3:$LN$4660,109,0),""),"")</f>
        <v>3142</v>
      </c>
      <c r="X474">
        <f>IFERROR(IFERROR(VLOOKUP(A474,'2022-2021'!$B$3:$LN$4660,94,0),"")+IFERROR(VLOOKUP(A474,'2022-2021'!$B$3:$LN$4660,110,0),""),"")</f>
        <v>555</v>
      </c>
      <c r="Y474">
        <f>IFERROR(IFERROR(VLOOKUP(A474,'2022-2021'!$B$3:$LN$4660,109,0),"")+IFERROR(VLOOKUP(A474,'2022-2021'!$B$3:$LN$4660,93,0),""),"")</f>
        <v>1118</v>
      </c>
      <c r="Z474">
        <f>IFERROR((IFERROR(VLOOKUP(A474,'2024-2023'!$B$3:$LN$4660,110,0),"")+IFERROR(VLOOKUP(A474,'2024-2023'!$B$3:$LN$4660,94,0),"")),"")</f>
        <v>1040</v>
      </c>
      <c r="AA474">
        <f>IFERROR((IFERROR(VLOOKUP(A474,'2024-2023'!$B$3:$LN$4660,93,0),"")+IFERROR(VLOOKUP(A474,'2024-2023'!$B$3:$LN$4660,109,0),"")),"")</f>
        <v>1763</v>
      </c>
      <c r="AB474">
        <f>IFERROR((IFERROR(VLOOKUP(A474,'2020-2019'!$B$3:$LN$466,'2020-2019'!$CV$1,0),"")),"")</f>
        <v>-17</v>
      </c>
      <c r="AC474">
        <f>IFERROR((IFERROR(VLOOKUP(A474,'2022-2021'!$B$3:$LN$4660,100,0),"")),"")</f>
        <v>97</v>
      </c>
      <c r="AD474">
        <f>IFERROR((IFERROR(VLOOKUP(A474,'2022-2021'!$B$3:$LN$4660,99,0),"")),"")</f>
        <v>76</v>
      </c>
      <c r="AE474">
        <f>IFERROR((IFERROR(VLOOKUP(A474,'2024-2023'!$B$3:$LN$4660,100,0),"")),"")</f>
        <v>22057</v>
      </c>
      <c r="AF474">
        <f>IFERROR(VLOOKUP(A474,'2024-2023'!$B$3:$LN$4660,99,0),"")</f>
        <v>-1451</v>
      </c>
      <c r="AG474">
        <f>IFERROR((IFERROR(VLOOKUP(A474,'2020-2019'!$B$3:$LN$4660,'2020-2019'!$X$1,0),"")+IFERROR(VLOOKUP(A474,'2020-2019'!$B$3:$LN$4660,'2020-2019'!$AN$1,0),"")),"")</f>
        <v>0</v>
      </c>
      <c r="AH474">
        <f>IFERROR((IFERROR(VLOOKUP(A474,'2022-2021'!$B$3:$LN$4660,24,0),"")+IFERROR(VLOOKUP(A474,'2022-2021'!$B$3:$LN$4660,40,0),"")),"")</f>
        <v>0</v>
      </c>
      <c r="AI474">
        <f>IFERROR((IFERROR(VLOOKUP(A474,'2022-2021'!$B$3:$LN$4660,23,0),"")+IFERROR(VLOOKUP(A474,'2022-2021'!$B$3:$LN$4660,39,0),"")),"")</f>
        <v>0</v>
      </c>
      <c r="AJ474">
        <f>IFERROR((IFERROR(VLOOKUP(A474,'2024-2023'!$B$3:$LN$4660,24,0),"")+IFERROR(VLOOKUP(A474,'2024-2023'!$B$3:$LN$4660,40,0),"")),"")</f>
        <v>0</v>
      </c>
      <c r="AK474">
        <f>IFERROR((IFERROR(VLOOKUP(A474,'2024-2023'!$B$3:$LN$4660,23,0),"")+IFERROR(VLOOKUP(A474,'2024-2023'!$B$3:$LN$4660,39,0),"")),"")</f>
        <v>0</v>
      </c>
      <c r="AL474">
        <f>IFERROR(VLOOKUP(A474,'2020-2019'!$B$3:$LN$466,'2020-2019'!$AM$1,0),"")</f>
        <v>400</v>
      </c>
      <c r="AM474">
        <f>IFERROR(VLOOKUP(A474,'2022-2021'!$B$3:$LN$4660,38,0),"")</f>
        <v>400</v>
      </c>
      <c r="AN474">
        <f>IFERROR(VLOOKUP(A474,'2022-2021'!$B$3:$LN$4660,37,0),"")</f>
        <v>400</v>
      </c>
      <c r="AO474">
        <f>IFERROR(VLOOKUP(A474,'2024-2023'!$B$3:$LN$4660,38,0),"")</f>
        <v>22237</v>
      </c>
      <c r="AP474">
        <f>IFERROR(VLOOKUP(A474,'2024-2023'!$B$3:$LN$4660,37,0),"")</f>
        <v>21179</v>
      </c>
      <c r="AQ474">
        <f>IFERROR((IFERROR(VLOOKUP(A474,'2020-2019'!$B$3:$LN$466,'2020-2019'!$BL$1,0),"")+IFERROR(VLOOKUP(A474,'2020-2019'!$B$3:$LN$466,'2020-2019'!$BV$1,0),"")),"")</f>
        <v>11</v>
      </c>
      <c r="AR474" s="5">
        <f t="shared" si="51"/>
        <v>0.58799999999999997</v>
      </c>
      <c r="AS474" t="str">
        <f>IFERROR(VLOOKUP(A474,риски!$G$2:$H$642,2,0),"")</f>
        <v>низкий</v>
      </c>
      <c r="AT474" t="str">
        <f>IFERROR(VLOOKUP(A474,Реест!A546:$P$30000,15,0),"")</f>
        <v>рантье.москва</v>
      </c>
      <c r="AU474">
        <f>IFERROR(VLOOKUP(A474,old!$A$3:$AU$2001,47,0),"")</f>
        <v>0</v>
      </c>
      <c r="AV474" s="3" t="str">
        <f t="shared" si="52"/>
        <v/>
      </c>
      <c r="AW474" t="str">
        <f t="shared" si="53"/>
        <v xml:space="preserve"> ООО «ПКО «ИК РАНТЬЕ» зарегистрировано по адресу: 109443, Москва г, Юных Ленинцев ул, дом № 89, корпус 1, этаж/комната цоколь/3. Генеральным директором является Фомин Алексей Николаевич. Рост доходов компании за 5 лет: 58,8%. Объем заемных средств компании на конец 2024 года: 11 тыс. руб. ФССП присвоил низкий уровень риска для данного ПКО.</v>
      </c>
      <c r="AX474" t="s">
        <v>22914</v>
      </c>
      <c r="AY474">
        <f>VLOOKUP(A474,'2024-2023'!$B$2:$NY$583,'2024-2023'!$BH$1,0)</f>
        <v>21191</v>
      </c>
      <c r="AZ474">
        <f>VLOOKUP(A474,'2024-2023'!$B$2:$NY$583,71,0)</f>
        <v>0</v>
      </c>
      <c r="BA474">
        <f>VLOOKUP(A474,'2024-2023'!$B$2:$NY$583,79,0)</f>
        <v>0</v>
      </c>
      <c r="BB474">
        <f t="shared" si="54"/>
        <v>0</v>
      </c>
      <c r="BC474" s="6">
        <f t="shared" si="55"/>
        <v>0.1176</v>
      </c>
      <c r="BD474" s="6">
        <f t="shared" si="56"/>
        <v>-3.5563725490196076</v>
      </c>
      <c r="BE474" t="str">
        <f t="shared" si="57"/>
        <v>Малая фирма</v>
      </c>
    </row>
    <row r="475" spans="1:57">
      <c r="A475" s="10">
        <v>9719070211</v>
      </c>
      <c r="B475">
        <v>573</v>
      </c>
      <c r="C475" t="s">
        <v>14533</v>
      </c>
      <c r="D475">
        <v>9719070211</v>
      </c>
      <c r="E475" t="s">
        <v>14773</v>
      </c>
      <c r="F475" t="s">
        <v>14534</v>
      </c>
      <c r="G475" s="7">
        <v>45481</v>
      </c>
      <c r="H475">
        <v>2</v>
      </c>
      <c r="I475" t="s">
        <v>73</v>
      </c>
      <c r="J475" t="s">
        <v>6477</v>
      </c>
      <c r="K475" t="s">
        <v>6476</v>
      </c>
      <c r="L475" t="s">
        <v>9230</v>
      </c>
      <c r="M475">
        <f>VLOOKUP(D475,УК!$A$1:$B$599,2,0)/1000</f>
        <v>1000</v>
      </c>
      <c r="R475" s="10" t="str">
        <f>IFERROR(IFERROR(VLOOKUP(A475,'2020-2019'!$B$3:$LN$466,108,0),"")+IFERROR(VLOOKUP(A475,'2020-2019'!$B$3:$LN$1000,91,0),""),"")</f>
        <v/>
      </c>
      <c r="S475" s="10" t="str">
        <f>IFERROR(IFERROR(VLOOKUP(A475,'2022-2021'!$B$3:$LN$1000,108,0),"")+IFERROR(VLOOKUP(A475,'2022-2021'!$B$3:$LN$1000,92,0),""),"")</f>
        <v/>
      </c>
      <c r="T475" s="10" t="str">
        <f>IFERROR(IFERROR(VLOOKUP(A475,'2022-2021'!$B$3:$LN$1000,107,0),"")+IFERROR(VLOOKUP(A475,'2022-2021'!$B$3:$LN$1000,91,0),""),"")</f>
        <v/>
      </c>
      <c r="U475" s="10">
        <f>IFERROR(IFERROR(VLOOKUP(A475,'2024-2023'!$B$3:$LN$1000,108,0),"")+IFERROR(VLOOKUP(A475,'2024-2023'!$B$3:$LN$1000,92,0),""),"")</f>
        <v>0</v>
      </c>
      <c r="V475" s="10">
        <f>IFERROR(IFERROR(VLOOKUP(A475,'2024-2023'!$B$3:$LN$1000,107,0),"")+IFERROR(VLOOKUP(A475,'2024-2023'!$B$3:$LN$1000,91,0),""),"")</f>
        <v>17170</v>
      </c>
      <c r="W475" t="str">
        <f>IFERROR(IFERROR(VLOOKUP(A475,'2020-2019'!$B$3:$LN$4660,93,0),"")+IFERROR(VLOOKUP(A475,'2020-2019'!$B$3:$LN$4660,109,0),""),"")</f>
        <v/>
      </c>
      <c r="X475" t="str">
        <f>IFERROR(IFERROR(VLOOKUP(A475,'2022-2021'!$B$3:$LN$4660,94,0),"")+IFERROR(VLOOKUP(A475,'2022-2021'!$B$3:$LN$4660,110,0),""),"")</f>
        <v/>
      </c>
      <c r="Y475" t="str">
        <f>IFERROR(IFERROR(VLOOKUP(A475,'2022-2021'!$B$3:$LN$4660,109,0),"")+IFERROR(VLOOKUP(A475,'2022-2021'!$B$3:$LN$4660,93,0),""),"")</f>
        <v/>
      </c>
      <c r="Z475">
        <f>IFERROR((IFERROR(VLOOKUP(A475,'2024-2023'!$B$3:$LN$4660,110,0),"")+IFERROR(VLOOKUP(A475,'2024-2023'!$B$3:$LN$4660,94,0),"")),"")</f>
        <v>0</v>
      </c>
      <c r="AA475">
        <f>IFERROR((IFERROR(VLOOKUP(A475,'2024-2023'!$B$3:$LN$4660,93,0),"")+IFERROR(VLOOKUP(A475,'2024-2023'!$B$3:$LN$4660,109,0),"")),"")</f>
        <v>21565</v>
      </c>
      <c r="AB475" t="str">
        <f>IFERROR((IFERROR(VLOOKUP(A475,'2020-2019'!$B$3:$LN$466,'2020-2019'!$CV$1,0),"")),"")</f>
        <v/>
      </c>
      <c r="AC475" t="str">
        <f>IFERROR((IFERROR(VLOOKUP(A475,'2022-2021'!$B$3:$LN$4660,100,0),"")),"")</f>
        <v/>
      </c>
      <c r="AD475" t="str">
        <f>IFERROR((IFERROR(VLOOKUP(A475,'2022-2021'!$B$3:$LN$4660,99,0),"")),"")</f>
        <v/>
      </c>
      <c r="AE475">
        <f>IFERROR((IFERROR(VLOOKUP(A475,'2024-2023'!$B$3:$LN$4660,100,0),"")),"")</f>
        <v>0</v>
      </c>
      <c r="AF475">
        <f>IFERROR(VLOOKUP(A475,'2024-2023'!$B$3:$LN$4660,99,0),"")</f>
        <v>-17224</v>
      </c>
      <c r="AG475" t="str">
        <f>IFERROR((IFERROR(VLOOKUP(A475,'2020-2019'!$B$3:$LN$4660,'2020-2019'!$X$1,0),"")+IFERROR(VLOOKUP(A475,'2020-2019'!$B$3:$LN$4660,'2020-2019'!$AN$1,0),"")),"")</f>
        <v/>
      </c>
      <c r="AH475" t="str">
        <f>IFERROR((IFERROR(VLOOKUP(A475,'2022-2021'!$B$3:$LN$4660,24,0),"")+IFERROR(VLOOKUP(A475,'2022-2021'!$B$3:$LN$4660,40,0),"")),"")</f>
        <v/>
      </c>
      <c r="AI475" t="str">
        <f>IFERROR((IFERROR(VLOOKUP(A475,'2022-2021'!$B$3:$LN$4660,23,0),"")+IFERROR(VLOOKUP(A475,'2022-2021'!$B$3:$LN$4660,39,0),"")),"")</f>
        <v/>
      </c>
      <c r="AJ475">
        <f>IFERROR((IFERROR(VLOOKUP(A475,'2024-2023'!$B$3:$LN$4660,24,0),"")+IFERROR(VLOOKUP(A475,'2024-2023'!$B$3:$LN$4660,40,0),"")),"")</f>
        <v>0</v>
      </c>
      <c r="AK475">
        <f>IFERROR((IFERROR(VLOOKUP(A475,'2024-2023'!$B$3:$LN$4660,23,0),"")+IFERROR(VLOOKUP(A475,'2024-2023'!$B$3:$LN$4660,39,0),"")),"")</f>
        <v>0</v>
      </c>
      <c r="AL475" t="str">
        <f>IFERROR(VLOOKUP(A475,'2020-2019'!$B$3:$LN$466,'2020-2019'!$AM$1,0),"")</f>
        <v/>
      </c>
      <c r="AM475" t="str">
        <f>IFERROR(VLOOKUP(A475,'2022-2021'!$B$3:$LN$4660,38,0),"")</f>
        <v/>
      </c>
      <c r="AN475" t="str">
        <f>IFERROR(VLOOKUP(A475,'2022-2021'!$B$3:$LN$4660,37,0),"")</f>
        <v/>
      </c>
      <c r="AO475">
        <f>IFERROR(VLOOKUP(A475,'2024-2023'!$B$3:$LN$4660,38,0),"")</f>
        <v>0</v>
      </c>
      <c r="AP475">
        <f>IFERROR(VLOOKUP(A475,'2024-2023'!$B$3:$LN$4660,37,0),"")</f>
        <v>455857</v>
      </c>
      <c r="AQ475" t="str">
        <f>IFERROR((IFERROR(VLOOKUP(A475,'2020-2019'!$B$3:$LN$466,'2020-2019'!$BL$1,0),"")+IFERROR(VLOOKUP(A475,'2020-2019'!$B$3:$LN$466,'2020-2019'!$BV$1,0),"")),"")</f>
        <v/>
      </c>
      <c r="AR475" s="5" t="str">
        <f t="shared" si="51"/>
        <v/>
      </c>
      <c r="AS475" t="str">
        <f>IFERROR(VLOOKUP(A475,риски!$G$2:$H$642,2,0),"")</f>
        <v>низкий</v>
      </c>
      <c r="AT475" t="str">
        <f>IFERROR(VLOOKUP(A475,Реест!A547:$P$30000,15,0),"")</f>
        <v>beeclevercollect.ru</v>
      </c>
      <c r="AU475" t="str">
        <f>IFERROR(VLOOKUP(A475,old!$A$3:$AU$2001,47,0),"")</f>
        <v/>
      </c>
      <c r="AV475" s="3" t="str">
        <f t="shared" si="52"/>
        <v/>
      </c>
      <c r="AW475" t="str">
        <f t="shared" si="53"/>
        <v xml:space="preserve"> ООО ПКО «БиКлевер Коллект» зарегистрировано по адресу: 105318, Москва г, ул Ткацкая, д 11. Генеральным директором является Должиков Денис Викторович. ФССП присвоил низкий уровень риска для данного ПКО.</v>
      </c>
      <c r="AX475" t="s">
        <v>22957</v>
      </c>
      <c r="AY475">
        <f>VLOOKUP(A475,'2024-2023'!$B$2:$NY$583,'2024-2023'!$BH$1,0)</f>
        <v>-8717</v>
      </c>
      <c r="AZ475">
        <f>VLOOKUP(A475,'2024-2023'!$B$2:$NY$583,71,0)</f>
        <v>0</v>
      </c>
      <c r="BA475">
        <f>VLOOKUP(A475,'2024-2023'!$B$2:$NY$583,79,0)</f>
        <v>0</v>
      </c>
      <c r="BB475">
        <f t="shared" si="54"/>
        <v>0</v>
      </c>
      <c r="BC475" s="6" t="str">
        <f t="shared" si="55"/>
        <v>-</v>
      </c>
      <c r="BD475" s="6">
        <f t="shared" si="56"/>
        <v>-1.0031450203843915</v>
      </c>
      <c r="BE475" t="str">
        <f t="shared" si="57"/>
        <v>Малая фирма</v>
      </c>
    </row>
    <row r="476" spans="1:57">
      <c r="A476" s="10">
        <v>9718263193</v>
      </c>
      <c r="B476">
        <v>574</v>
      </c>
      <c r="C476" t="s">
        <v>14535</v>
      </c>
      <c r="D476">
        <v>9718263193</v>
      </c>
      <c r="E476" t="s">
        <v>14774</v>
      </c>
      <c r="F476" t="s">
        <v>14536</v>
      </c>
      <c r="G476" s="7">
        <v>45489</v>
      </c>
      <c r="H476">
        <v>2</v>
      </c>
      <c r="I476" t="s">
        <v>73</v>
      </c>
      <c r="J476" t="s">
        <v>6481</v>
      </c>
      <c r="K476" t="s">
        <v>6480</v>
      </c>
      <c r="L476" t="s">
        <v>9233</v>
      </c>
      <c r="M476">
        <f>VLOOKUP(D476,УК!$A$1:$B$599,2,0)/1000</f>
        <v>10</v>
      </c>
      <c r="R476" s="10" t="str">
        <f>IFERROR(IFERROR(VLOOKUP(A476,'2020-2019'!$B$3:$LN$466,108,0),"")+IFERROR(VLOOKUP(A476,'2020-2019'!$B$3:$LN$1000,91,0),""),"")</f>
        <v/>
      </c>
      <c r="S476" s="10" t="str">
        <f>IFERROR(IFERROR(VLOOKUP(A476,'2022-2021'!$B$3:$LN$1000,108,0),"")+IFERROR(VLOOKUP(A476,'2022-2021'!$B$3:$LN$1000,92,0),""),"")</f>
        <v/>
      </c>
      <c r="T476" s="10" t="str">
        <f>IFERROR(IFERROR(VLOOKUP(A476,'2022-2021'!$B$3:$LN$1000,107,0),"")+IFERROR(VLOOKUP(A476,'2022-2021'!$B$3:$LN$1000,91,0),""),"")</f>
        <v/>
      </c>
      <c r="U476" s="10">
        <f>IFERROR(IFERROR(VLOOKUP(A476,'2024-2023'!$B$3:$LN$1000,108,0),"")+IFERROR(VLOOKUP(A476,'2024-2023'!$B$3:$LN$1000,92,0),""),"")</f>
        <v>0</v>
      </c>
      <c r="V476" s="10">
        <f>IFERROR(IFERROR(VLOOKUP(A476,'2024-2023'!$B$3:$LN$1000,107,0),"")+IFERROR(VLOOKUP(A476,'2024-2023'!$B$3:$LN$1000,91,0),""),"")</f>
        <v>10000</v>
      </c>
      <c r="W476" t="str">
        <f>IFERROR(IFERROR(VLOOKUP(A476,'2020-2019'!$B$3:$LN$4660,93,0),"")+IFERROR(VLOOKUP(A476,'2020-2019'!$B$3:$LN$4660,109,0),""),"")</f>
        <v/>
      </c>
      <c r="X476" t="str">
        <f>IFERROR(IFERROR(VLOOKUP(A476,'2022-2021'!$B$3:$LN$4660,94,0),"")+IFERROR(VLOOKUP(A476,'2022-2021'!$B$3:$LN$4660,110,0),""),"")</f>
        <v/>
      </c>
      <c r="Y476" t="str">
        <f>IFERROR(IFERROR(VLOOKUP(A476,'2022-2021'!$B$3:$LN$4660,109,0),"")+IFERROR(VLOOKUP(A476,'2022-2021'!$B$3:$LN$4660,93,0),""),"")</f>
        <v/>
      </c>
      <c r="Z476">
        <f>IFERROR((IFERROR(VLOOKUP(A476,'2024-2023'!$B$3:$LN$4660,110,0),"")+IFERROR(VLOOKUP(A476,'2024-2023'!$B$3:$LN$4660,94,0),"")),"")</f>
        <v>0</v>
      </c>
      <c r="AA476">
        <f>IFERROR((IFERROR(VLOOKUP(A476,'2024-2023'!$B$3:$LN$4660,93,0),"")+IFERROR(VLOOKUP(A476,'2024-2023'!$B$3:$LN$4660,109,0),"")),"")</f>
        <v>212</v>
      </c>
      <c r="AB476" t="str">
        <f>IFERROR((IFERROR(VLOOKUP(A476,'2020-2019'!$B$3:$LN$466,'2020-2019'!$CV$1,0),"")),"")</f>
        <v/>
      </c>
      <c r="AC476" t="str">
        <f>IFERROR((IFERROR(VLOOKUP(A476,'2022-2021'!$B$3:$LN$4660,100,0),"")),"")</f>
        <v/>
      </c>
      <c r="AD476" t="str">
        <f>IFERROR((IFERROR(VLOOKUP(A476,'2022-2021'!$B$3:$LN$4660,99,0),"")),"")</f>
        <v/>
      </c>
      <c r="AE476">
        <f>IFERROR((IFERROR(VLOOKUP(A476,'2024-2023'!$B$3:$LN$4660,100,0),"")),"")</f>
        <v>0</v>
      </c>
      <c r="AF476">
        <f>IFERROR(VLOOKUP(A476,'2024-2023'!$B$3:$LN$4660,99,0),"")</f>
        <v>7665</v>
      </c>
      <c r="AG476" t="str">
        <f>IFERROR((IFERROR(VLOOKUP(A476,'2020-2019'!$B$3:$LN$4660,'2020-2019'!$X$1,0),"")+IFERROR(VLOOKUP(A476,'2020-2019'!$B$3:$LN$4660,'2020-2019'!$AN$1,0),"")),"")</f>
        <v/>
      </c>
      <c r="AH476" t="str">
        <f>IFERROR((IFERROR(VLOOKUP(A476,'2022-2021'!$B$3:$LN$4660,24,0),"")+IFERROR(VLOOKUP(A476,'2022-2021'!$B$3:$LN$4660,40,0),"")),"")</f>
        <v/>
      </c>
      <c r="AI476" t="str">
        <f>IFERROR((IFERROR(VLOOKUP(A476,'2022-2021'!$B$3:$LN$4660,23,0),"")+IFERROR(VLOOKUP(A476,'2022-2021'!$B$3:$LN$4660,39,0),"")),"")</f>
        <v/>
      </c>
      <c r="AJ476">
        <f>IFERROR((IFERROR(VLOOKUP(A476,'2024-2023'!$B$3:$LN$4660,24,0),"")+IFERROR(VLOOKUP(A476,'2024-2023'!$B$3:$LN$4660,40,0),"")),"")</f>
        <v>0</v>
      </c>
      <c r="AK476">
        <f>IFERROR((IFERROR(VLOOKUP(A476,'2024-2023'!$B$3:$LN$4660,23,0),"")+IFERROR(VLOOKUP(A476,'2024-2023'!$B$3:$LN$4660,39,0),"")),"")</f>
        <v>775</v>
      </c>
      <c r="AL476" t="str">
        <f>IFERROR(VLOOKUP(A476,'2020-2019'!$B$3:$LN$466,'2020-2019'!$AM$1,0),"")</f>
        <v/>
      </c>
      <c r="AM476" t="str">
        <f>IFERROR(VLOOKUP(A476,'2022-2021'!$B$3:$LN$4660,38,0),"")</f>
        <v/>
      </c>
      <c r="AN476" t="str">
        <f>IFERROR(VLOOKUP(A476,'2022-2021'!$B$3:$LN$4660,37,0),"")</f>
        <v/>
      </c>
      <c r="AO476">
        <f>IFERROR(VLOOKUP(A476,'2024-2023'!$B$3:$LN$4660,38,0),"")</f>
        <v>0</v>
      </c>
      <c r="AP476">
        <f>IFERROR(VLOOKUP(A476,'2024-2023'!$B$3:$LN$4660,37,0),"")</f>
        <v>293</v>
      </c>
      <c r="AQ476" t="str">
        <f>IFERROR((IFERROR(VLOOKUP(A476,'2020-2019'!$B$3:$LN$466,'2020-2019'!$BL$1,0),"")+IFERROR(VLOOKUP(A476,'2020-2019'!$B$3:$LN$466,'2020-2019'!$BV$1,0),"")),"")</f>
        <v/>
      </c>
      <c r="AR476" s="5" t="str">
        <f t="shared" si="51"/>
        <v/>
      </c>
      <c r="AS476" t="str">
        <f>IFERROR(VLOOKUP(A476,риски!$G$2:$H$642,2,0),"")</f>
        <v>низкий</v>
      </c>
      <c r="AT476" t="str">
        <f>IFERROR(VLOOKUP(A476,Реест!A548:$P$30000,15,0),"")</f>
        <v>PKOMEDIATOR.RU</v>
      </c>
      <c r="AU476" t="str">
        <f>IFERROR(VLOOKUP(A476,old!$A$3:$AU$2001,47,0),"")</f>
        <v/>
      </c>
      <c r="AV476" s="3" t="str">
        <f t="shared" si="52"/>
        <v/>
      </c>
      <c r="AW476" t="str">
        <f t="shared" si="53"/>
        <v xml:space="preserve"> ООО ПКО «Медиатор» зарегистрировано по адресу: 107061, Москва г, пл Преображенская, 8. Генеральным директором является Смирнов Антон Николаевич. ФССП присвоил низкий уровень риска для данного ПКО.</v>
      </c>
      <c r="AX476" t="s">
        <v>22957</v>
      </c>
      <c r="AY476">
        <f>VLOOKUP(A476,'2024-2023'!$B$2:$NY$583,'2024-2023'!$BH$1,0)</f>
        <v>7675</v>
      </c>
      <c r="AZ476">
        <f>VLOOKUP(A476,'2024-2023'!$B$2:$NY$583,71,0)</f>
        <v>0</v>
      </c>
      <c r="BA476">
        <f>VLOOKUP(A476,'2024-2023'!$B$2:$NY$583,79,0)</f>
        <v>489</v>
      </c>
      <c r="BB476">
        <f t="shared" si="54"/>
        <v>6.3713355048859929E-2</v>
      </c>
      <c r="BC476" s="6" t="str">
        <f t="shared" si="55"/>
        <v>-</v>
      </c>
      <c r="BD476" s="6">
        <f t="shared" si="56"/>
        <v>0.76649999999999996</v>
      </c>
      <c r="BE476" t="str">
        <f t="shared" si="57"/>
        <v>Малая фирма</v>
      </c>
    </row>
    <row r="477" spans="1:57">
      <c r="A477" s="10">
        <v>300021964</v>
      </c>
      <c r="B477">
        <v>575</v>
      </c>
      <c r="C477" t="s">
        <v>13020</v>
      </c>
      <c r="D477">
        <v>300021964</v>
      </c>
      <c r="E477" t="s">
        <v>14775</v>
      </c>
      <c r="F477" t="s">
        <v>14602</v>
      </c>
      <c r="G477" s="7">
        <v>45377</v>
      </c>
      <c r="H477">
        <v>2</v>
      </c>
      <c r="I477" t="s">
        <v>73</v>
      </c>
      <c r="J477" t="s">
        <v>6481</v>
      </c>
      <c r="K477" t="s">
        <v>6480</v>
      </c>
      <c r="L477" t="s">
        <v>9236</v>
      </c>
      <c r="M477">
        <f>VLOOKUP(D477,УК!$A$1:$B$599,2,0)/1000</f>
        <v>11010</v>
      </c>
      <c r="R477" s="10" t="str">
        <f>IFERROR(IFERROR(VLOOKUP(A477,'2020-2019'!$B$3:$LN$466,108,0),"")+IFERROR(VLOOKUP(A477,'2020-2019'!$B$3:$LN$1000,91,0),""),"")</f>
        <v/>
      </c>
      <c r="S477" s="10" t="str">
        <f>IFERROR(IFERROR(VLOOKUP(A477,'2022-2021'!$B$3:$LN$1000,108,0),"")+IFERROR(VLOOKUP(A477,'2022-2021'!$B$3:$LN$1000,92,0),""),"")</f>
        <v/>
      </c>
      <c r="T477" s="10" t="str">
        <f>IFERROR(IFERROR(VLOOKUP(A477,'2022-2021'!$B$3:$LN$1000,107,0),"")+IFERROR(VLOOKUP(A477,'2022-2021'!$B$3:$LN$1000,91,0),""),"")</f>
        <v/>
      </c>
      <c r="U477" s="10">
        <f>IFERROR(IFERROR(VLOOKUP(A477,'2024-2023'!$B$3:$LN$1000,108,0),"")+IFERROR(VLOOKUP(A477,'2024-2023'!$B$3:$LN$1000,92,0),""),"")</f>
        <v>0</v>
      </c>
      <c r="V477" s="10">
        <f>IFERROR(IFERROR(VLOOKUP(A477,'2024-2023'!$B$3:$LN$1000,107,0),"")+IFERROR(VLOOKUP(A477,'2024-2023'!$B$3:$LN$1000,91,0),""),"")</f>
        <v>0</v>
      </c>
      <c r="W477" t="str">
        <f>IFERROR(IFERROR(VLOOKUP(A477,'2020-2019'!$B$3:$LN$4660,93,0),"")+IFERROR(VLOOKUP(A477,'2020-2019'!$B$3:$LN$4660,109,0),""),"")</f>
        <v/>
      </c>
      <c r="X477" t="str">
        <f>IFERROR(IFERROR(VLOOKUP(A477,'2022-2021'!$B$3:$LN$4660,94,0),"")+IFERROR(VLOOKUP(A477,'2022-2021'!$B$3:$LN$4660,110,0),""),"")</f>
        <v/>
      </c>
      <c r="Y477" t="str">
        <f>IFERROR(IFERROR(VLOOKUP(A477,'2022-2021'!$B$3:$LN$4660,109,0),"")+IFERROR(VLOOKUP(A477,'2022-2021'!$B$3:$LN$4660,93,0),""),"")</f>
        <v/>
      </c>
      <c r="Z477">
        <f>IFERROR((IFERROR(VLOOKUP(A477,'2024-2023'!$B$3:$LN$4660,110,0),"")+IFERROR(VLOOKUP(A477,'2024-2023'!$B$3:$LN$4660,94,0),"")),"")</f>
        <v>0</v>
      </c>
      <c r="AA477">
        <f>IFERROR((IFERROR(VLOOKUP(A477,'2024-2023'!$B$3:$LN$4660,93,0),"")+IFERROR(VLOOKUP(A477,'2024-2023'!$B$3:$LN$4660,109,0),"")),"")</f>
        <v>0</v>
      </c>
      <c r="AB477" t="str">
        <f>IFERROR((IFERROR(VLOOKUP(A477,'2020-2019'!$B$3:$LN$466,'2020-2019'!$CV$1,0),"")),"")</f>
        <v/>
      </c>
      <c r="AC477" t="str">
        <f>IFERROR((IFERROR(VLOOKUP(A477,'2022-2021'!$B$3:$LN$4660,100,0),"")),"")</f>
        <v/>
      </c>
      <c r="AD477" t="str">
        <f>IFERROR((IFERROR(VLOOKUP(A477,'2022-2021'!$B$3:$LN$4660,99,0),"")),"")</f>
        <v/>
      </c>
      <c r="AE477">
        <f>IFERROR((IFERROR(VLOOKUP(A477,'2024-2023'!$B$3:$LN$4660,100,0),"")),"")</f>
        <v>0</v>
      </c>
      <c r="AF477">
        <f>IFERROR(VLOOKUP(A477,'2024-2023'!$B$3:$LN$4660,99,0),"")</f>
        <v>0</v>
      </c>
      <c r="AG477" t="str">
        <f>IFERROR((IFERROR(VLOOKUP(A477,'2020-2019'!$B$3:$LN$4660,'2020-2019'!$X$1,0),"")+IFERROR(VLOOKUP(A477,'2020-2019'!$B$3:$LN$4660,'2020-2019'!$AN$1,0),"")),"")</f>
        <v/>
      </c>
      <c r="AH477" t="str">
        <f>IFERROR((IFERROR(VLOOKUP(A477,'2022-2021'!$B$3:$LN$4660,24,0),"")+IFERROR(VLOOKUP(A477,'2022-2021'!$B$3:$LN$4660,40,0),"")),"")</f>
        <v/>
      </c>
      <c r="AI477" t="str">
        <f>IFERROR((IFERROR(VLOOKUP(A477,'2022-2021'!$B$3:$LN$4660,23,0),"")+IFERROR(VLOOKUP(A477,'2022-2021'!$B$3:$LN$4660,39,0),"")),"")</f>
        <v/>
      </c>
      <c r="AJ477">
        <f>IFERROR((IFERROR(VLOOKUP(A477,'2024-2023'!$B$3:$LN$4660,24,0),"")+IFERROR(VLOOKUP(A477,'2024-2023'!$B$3:$LN$4660,40,0),"")),"")</f>
        <v>0</v>
      </c>
      <c r="AK477">
        <f>IFERROR((IFERROR(VLOOKUP(A477,'2024-2023'!$B$3:$LN$4660,23,0),"")+IFERROR(VLOOKUP(A477,'2024-2023'!$B$3:$LN$4660,39,0),"")),"")</f>
        <v>0</v>
      </c>
      <c r="AL477" t="str">
        <f>IFERROR(VLOOKUP(A477,'2020-2019'!$B$3:$LN$466,'2020-2019'!$AM$1,0),"")</f>
        <v/>
      </c>
      <c r="AM477" t="str">
        <f>IFERROR(VLOOKUP(A477,'2022-2021'!$B$3:$LN$4660,38,0),"")</f>
        <v/>
      </c>
      <c r="AN477" t="str">
        <f>IFERROR(VLOOKUP(A477,'2022-2021'!$B$3:$LN$4660,37,0),"")</f>
        <v/>
      </c>
      <c r="AO477">
        <f>IFERROR(VLOOKUP(A477,'2024-2023'!$B$3:$LN$4660,38,0),"")</f>
        <v>0</v>
      </c>
      <c r="AP477">
        <f>IFERROR(VLOOKUP(A477,'2024-2023'!$B$3:$LN$4660,37,0),"")</f>
        <v>0</v>
      </c>
      <c r="AQ477" t="str">
        <f>IFERROR((IFERROR(VLOOKUP(A477,'2020-2019'!$B$3:$LN$466,'2020-2019'!$BL$1,0),"")+IFERROR(VLOOKUP(A477,'2020-2019'!$B$3:$LN$466,'2020-2019'!$BV$1,0),"")),"")</f>
        <v/>
      </c>
      <c r="AR477" s="5" t="str">
        <f t="shared" si="51"/>
        <v/>
      </c>
      <c r="AS477" t="str">
        <f>IFERROR(VLOOKUP(A477,риски!$G$2:$H$642,2,0),"")</f>
        <v>низкий</v>
      </c>
      <c r="AT477" t="str">
        <f>IFERROR(VLOOKUP(A477,Реест!A549:$P$30000,15,0),"")</f>
        <v>FINSPECBURO.RU</v>
      </c>
      <c r="AU477" t="str">
        <f>IFERROR(VLOOKUP(A477,old!$A$3:$AU$2001,47,0),"")</f>
        <v/>
      </c>
      <c r="AV477" s="3" t="str">
        <f t="shared" si="52"/>
        <v/>
      </c>
      <c r="AW477" t="str">
        <f t="shared" si="53"/>
        <v>ООО «ПКО «Фин Спец Бюро» зарегистрировано по адресу: Респ. Бурятия, г.о. город Улан-Удэ, г. Улан-Удэ, ул. 3-й уч-к Дивизионная, д. 836, КВ. 58, 670004. Генеральным директором является Смирнов Антон Николаевич. ФССП присвоил низкий уровень риска для данного ПКО.</v>
      </c>
      <c r="AX477" t="s">
        <v>22949</v>
      </c>
      <c r="AY477">
        <f>VLOOKUP(A477,'2024-2023'!$B$2:$NY$583,'2024-2023'!$BH$1,0)</f>
        <v>11010</v>
      </c>
      <c r="AZ477">
        <f>VLOOKUP(A477,'2024-2023'!$B$2:$NY$583,71,0)</f>
        <v>0</v>
      </c>
      <c r="BA477">
        <f>VLOOKUP(A477,'2024-2023'!$B$2:$NY$583,79,0)</f>
        <v>0</v>
      </c>
      <c r="BB477">
        <f t="shared" si="54"/>
        <v>0</v>
      </c>
      <c r="BC477" s="6" t="str">
        <f t="shared" si="55"/>
        <v>-</v>
      </c>
      <c r="BD477" s="6" t="str">
        <f t="shared" si="56"/>
        <v>-</v>
      </c>
      <c r="BE477" t="str">
        <f t="shared" si="57"/>
        <v>Малая фирма</v>
      </c>
    </row>
    <row r="478" spans="1:57">
      <c r="A478" s="10">
        <v>2635261859</v>
      </c>
      <c r="B478">
        <v>576</v>
      </c>
      <c r="C478" t="s">
        <v>14537</v>
      </c>
      <c r="D478">
        <v>2635261859</v>
      </c>
      <c r="E478" t="s">
        <v>14776</v>
      </c>
      <c r="F478" t="s">
        <v>14538</v>
      </c>
      <c r="G478" s="7">
        <v>45461</v>
      </c>
      <c r="H478">
        <v>2</v>
      </c>
      <c r="I478" t="s">
        <v>73</v>
      </c>
      <c r="J478" t="s">
        <v>6484</v>
      </c>
      <c r="K478" t="s">
        <v>6484</v>
      </c>
      <c r="L478" t="s">
        <v>9239</v>
      </c>
      <c r="M478">
        <f>VLOOKUP(D478,УК!$A$1:$B$599,2,0)/1000</f>
        <v>10</v>
      </c>
      <c r="R478" s="10" t="str">
        <f>IFERROR(IFERROR(VLOOKUP(A478,'2020-2019'!$B$3:$LN$466,108,0),"")+IFERROR(VLOOKUP(A478,'2020-2019'!$B$3:$LN$1000,91,0),""),"")</f>
        <v/>
      </c>
      <c r="S478" s="10" t="str">
        <f>IFERROR(IFERROR(VLOOKUP(A478,'2022-2021'!$B$3:$LN$1000,108,0),"")+IFERROR(VLOOKUP(A478,'2022-2021'!$B$3:$LN$1000,92,0),""),"")</f>
        <v/>
      </c>
      <c r="T478" s="10" t="str">
        <f>IFERROR(IFERROR(VLOOKUP(A478,'2022-2021'!$B$3:$LN$1000,107,0),"")+IFERROR(VLOOKUP(A478,'2022-2021'!$B$3:$LN$1000,91,0),""),"")</f>
        <v/>
      </c>
      <c r="U478" s="10">
        <f>IFERROR(IFERROR(VLOOKUP(A478,'2024-2023'!$B$3:$LN$1000,108,0),"")+IFERROR(VLOOKUP(A478,'2024-2023'!$B$3:$LN$1000,92,0),""),"")</f>
        <v>0</v>
      </c>
      <c r="V478" s="10">
        <f>IFERROR(IFERROR(VLOOKUP(A478,'2024-2023'!$B$3:$LN$1000,107,0),"")+IFERROR(VLOOKUP(A478,'2024-2023'!$B$3:$LN$1000,91,0),""),"")</f>
        <v>0</v>
      </c>
      <c r="W478" t="str">
        <f>IFERROR(IFERROR(VLOOKUP(A478,'2020-2019'!$B$3:$LN$4660,93,0),"")+IFERROR(VLOOKUP(A478,'2020-2019'!$B$3:$LN$4660,109,0),""),"")</f>
        <v/>
      </c>
      <c r="X478" t="str">
        <f>IFERROR(IFERROR(VLOOKUP(A478,'2022-2021'!$B$3:$LN$4660,94,0),"")+IFERROR(VLOOKUP(A478,'2022-2021'!$B$3:$LN$4660,110,0),""),"")</f>
        <v/>
      </c>
      <c r="Y478" t="str">
        <f>IFERROR(IFERROR(VLOOKUP(A478,'2022-2021'!$B$3:$LN$4660,109,0),"")+IFERROR(VLOOKUP(A478,'2022-2021'!$B$3:$LN$4660,93,0),""),"")</f>
        <v/>
      </c>
      <c r="Z478">
        <f>IFERROR((IFERROR(VLOOKUP(A478,'2024-2023'!$B$3:$LN$4660,110,0),"")+IFERROR(VLOOKUP(A478,'2024-2023'!$B$3:$LN$4660,94,0),"")),"")</f>
        <v>0</v>
      </c>
      <c r="AA478">
        <f>IFERROR((IFERROR(VLOOKUP(A478,'2024-2023'!$B$3:$LN$4660,93,0),"")+IFERROR(VLOOKUP(A478,'2024-2023'!$B$3:$LN$4660,109,0),"")),"")</f>
        <v>101</v>
      </c>
      <c r="AB478" t="str">
        <f>IFERROR((IFERROR(VLOOKUP(A478,'2020-2019'!$B$3:$LN$466,'2020-2019'!$CV$1,0),"")),"")</f>
        <v/>
      </c>
      <c r="AC478" t="str">
        <f>IFERROR((IFERROR(VLOOKUP(A478,'2022-2021'!$B$3:$LN$4660,100,0),"")),"")</f>
        <v/>
      </c>
      <c r="AD478" t="str">
        <f>IFERROR((IFERROR(VLOOKUP(A478,'2022-2021'!$B$3:$LN$4660,99,0),"")),"")</f>
        <v/>
      </c>
      <c r="AE478">
        <f>IFERROR((IFERROR(VLOOKUP(A478,'2024-2023'!$B$3:$LN$4660,100,0),"")),"")</f>
        <v>0</v>
      </c>
      <c r="AF478">
        <f>IFERROR(VLOOKUP(A478,'2024-2023'!$B$3:$LN$4660,99,0),"")</f>
        <v>-284</v>
      </c>
      <c r="AG478" t="str">
        <f>IFERROR((IFERROR(VLOOKUP(A478,'2020-2019'!$B$3:$LN$4660,'2020-2019'!$X$1,0),"")+IFERROR(VLOOKUP(A478,'2020-2019'!$B$3:$LN$4660,'2020-2019'!$AN$1,0),"")),"")</f>
        <v/>
      </c>
      <c r="AH478" t="str">
        <f>IFERROR((IFERROR(VLOOKUP(A478,'2022-2021'!$B$3:$LN$4660,24,0),"")+IFERROR(VLOOKUP(A478,'2022-2021'!$B$3:$LN$4660,40,0),"")),"")</f>
        <v/>
      </c>
      <c r="AI478" t="str">
        <f>IFERROR((IFERROR(VLOOKUP(A478,'2022-2021'!$B$3:$LN$4660,23,0),"")+IFERROR(VLOOKUP(A478,'2022-2021'!$B$3:$LN$4660,39,0),"")),"")</f>
        <v/>
      </c>
      <c r="AJ478">
        <f>IFERROR((IFERROR(VLOOKUP(A478,'2024-2023'!$B$3:$LN$4660,24,0),"")+IFERROR(VLOOKUP(A478,'2024-2023'!$B$3:$LN$4660,40,0),"")),"")</f>
        <v>0</v>
      </c>
      <c r="AK478">
        <f>IFERROR((IFERROR(VLOOKUP(A478,'2024-2023'!$B$3:$LN$4660,23,0),"")+IFERROR(VLOOKUP(A478,'2024-2023'!$B$3:$LN$4660,39,0),"")),"")</f>
        <v>0</v>
      </c>
      <c r="AL478" t="str">
        <f>IFERROR(VLOOKUP(A478,'2020-2019'!$B$3:$LN$466,'2020-2019'!$AM$1,0),"")</f>
        <v/>
      </c>
      <c r="AM478" t="str">
        <f>IFERROR(VLOOKUP(A478,'2022-2021'!$B$3:$LN$4660,38,0),"")</f>
        <v/>
      </c>
      <c r="AN478" t="str">
        <f>IFERROR(VLOOKUP(A478,'2022-2021'!$B$3:$LN$4660,37,0),"")</f>
        <v/>
      </c>
      <c r="AO478">
        <f>IFERROR(VLOOKUP(A478,'2024-2023'!$B$3:$LN$4660,38,0),"")</f>
        <v>0</v>
      </c>
      <c r="AP478">
        <f>IFERROR(VLOOKUP(A478,'2024-2023'!$B$3:$LN$4660,37,0),"")</f>
        <v>48</v>
      </c>
      <c r="AQ478" t="str">
        <f>IFERROR((IFERROR(VLOOKUP(A478,'2020-2019'!$B$3:$LN$466,'2020-2019'!$BL$1,0),"")+IFERROR(VLOOKUP(A478,'2020-2019'!$B$3:$LN$466,'2020-2019'!$BV$1,0),"")),"")</f>
        <v/>
      </c>
      <c r="AR478" s="5" t="str">
        <f t="shared" si="51"/>
        <v/>
      </c>
      <c r="AS478" t="str">
        <f>IFERROR(VLOOKUP(A478,риски!$G$2:$H$642,2,0),"")</f>
        <v>низкий</v>
      </c>
      <c r="AT478" t="str">
        <f>IFERROR(VLOOKUP(A478,Реест!A550:$P$30000,15,0),"")</f>
        <v>диоген.space.ru</v>
      </c>
      <c r="AU478" t="str">
        <f>IFERROR(VLOOKUP(A478,old!$A$3:$AU$2001,47,0),"")</f>
        <v/>
      </c>
      <c r="AV478" s="3" t="str">
        <f t="shared" si="52"/>
        <v/>
      </c>
      <c r="AW478" t="str">
        <f t="shared" si="53"/>
        <v xml:space="preserve"> ООО «ПКО «Диоген» зарегистрировано по адресу: 355011, Ставропольский край, г.о. город Ставрополь, г Ставрополь, ул Пирогова, д. 94. Генеральным директором является Чухраев Александр Александрович. ФССП присвоил низкий уровень риска для данного ПКО.</v>
      </c>
      <c r="AX478" t="s">
        <v>22946</v>
      </c>
      <c r="AY478">
        <f>VLOOKUP(A478,'2024-2023'!$B$2:$NY$583,'2024-2023'!$BH$1,0)</f>
        <v>10076</v>
      </c>
      <c r="AZ478">
        <f>VLOOKUP(A478,'2024-2023'!$B$2:$NY$583,71,0)</f>
        <v>0</v>
      </c>
      <c r="BA478">
        <f>VLOOKUP(A478,'2024-2023'!$B$2:$NY$583,79,0)</f>
        <v>7</v>
      </c>
      <c r="BB478">
        <f t="shared" si="54"/>
        <v>6.9472012703453753E-4</v>
      </c>
      <c r="BC478" s="6" t="str">
        <f t="shared" si="55"/>
        <v>-</v>
      </c>
      <c r="BD478" s="6" t="str">
        <f t="shared" si="56"/>
        <v>-</v>
      </c>
      <c r="BE478" t="str">
        <f t="shared" si="57"/>
        <v>Малая фирма</v>
      </c>
    </row>
    <row r="479" spans="1:57">
      <c r="A479" s="10">
        <v>4205422890</v>
      </c>
      <c r="B479">
        <v>577</v>
      </c>
      <c r="C479" t="s">
        <v>14539</v>
      </c>
      <c r="D479">
        <v>4205422890</v>
      </c>
      <c r="E479" t="s">
        <v>14777</v>
      </c>
      <c r="F479" t="s">
        <v>14540</v>
      </c>
      <c r="G479" s="7">
        <v>45482</v>
      </c>
      <c r="H479">
        <v>2</v>
      </c>
      <c r="I479" t="s">
        <v>73</v>
      </c>
      <c r="J479" t="s">
        <v>23608</v>
      </c>
      <c r="K479" t="s">
        <v>6487</v>
      </c>
      <c r="L479" t="s">
        <v>9241</v>
      </c>
      <c r="M479">
        <f>VLOOKUP(D479,УК!$A$1:$B$599,2,0)/1000</f>
        <v>10000</v>
      </c>
      <c r="R479" s="10" t="str">
        <f>IFERROR(IFERROR(VLOOKUP(A479,'2020-2019'!$B$3:$LN$466,108,0),"")+IFERROR(VLOOKUP(A479,'2020-2019'!$B$3:$LN$1000,91,0),""),"")</f>
        <v/>
      </c>
      <c r="S479" s="10" t="str">
        <f>IFERROR(IFERROR(VLOOKUP(A479,'2022-2021'!$B$3:$LN$1000,108,0),"")+IFERROR(VLOOKUP(A479,'2022-2021'!$B$3:$LN$1000,92,0),""),"")</f>
        <v/>
      </c>
      <c r="T479" s="10" t="str">
        <f>IFERROR(IFERROR(VLOOKUP(A479,'2022-2021'!$B$3:$LN$1000,107,0),"")+IFERROR(VLOOKUP(A479,'2022-2021'!$B$3:$LN$1000,91,0),""),"")</f>
        <v/>
      </c>
      <c r="U479" s="10">
        <f>IFERROR(IFERROR(VLOOKUP(A479,'2024-2023'!$B$3:$LN$1000,108,0),"")+IFERROR(VLOOKUP(A479,'2024-2023'!$B$3:$LN$1000,92,0),""),"")</f>
        <v>0</v>
      </c>
      <c r="V479" s="10">
        <f>IFERROR(IFERROR(VLOOKUP(A479,'2024-2023'!$B$3:$LN$1000,107,0),"")+IFERROR(VLOOKUP(A479,'2024-2023'!$B$3:$LN$1000,91,0),""),"")</f>
        <v>1341</v>
      </c>
      <c r="W479" t="str">
        <f>IFERROR(IFERROR(VLOOKUP(A479,'2020-2019'!$B$3:$LN$4660,93,0),"")+IFERROR(VLOOKUP(A479,'2020-2019'!$B$3:$LN$4660,109,0),""),"")</f>
        <v/>
      </c>
      <c r="X479" t="str">
        <f>IFERROR(IFERROR(VLOOKUP(A479,'2022-2021'!$B$3:$LN$4660,94,0),"")+IFERROR(VLOOKUP(A479,'2022-2021'!$B$3:$LN$4660,110,0),""),"")</f>
        <v/>
      </c>
      <c r="Y479" t="str">
        <f>IFERROR(IFERROR(VLOOKUP(A479,'2022-2021'!$B$3:$LN$4660,109,0),"")+IFERROR(VLOOKUP(A479,'2022-2021'!$B$3:$LN$4660,93,0),""),"")</f>
        <v/>
      </c>
      <c r="Z479">
        <f>IFERROR((IFERROR(VLOOKUP(A479,'2024-2023'!$B$3:$LN$4660,110,0),"")+IFERROR(VLOOKUP(A479,'2024-2023'!$B$3:$LN$4660,94,0),"")),"")</f>
        <v>0</v>
      </c>
      <c r="AA479">
        <f>IFERROR((IFERROR(VLOOKUP(A479,'2024-2023'!$B$3:$LN$4660,93,0),"")+IFERROR(VLOOKUP(A479,'2024-2023'!$B$3:$LN$4660,109,0),"")),"")</f>
        <v>1426</v>
      </c>
      <c r="AB479" t="str">
        <f>IFERROR((IFERROR(VLOOKUP(A479,'2020-2019'!$B$3:$LN$466,'2020-2019'!$CV$1,0),"")),"")</f>
        <v/>
      </c>
      <c r="AC479" t="str">
        <f>IFERROR((IFERROR(VLOOKUP(A479,'2022-2021'!$B$3:$LN$4660,100,0),"")),"")</f>
        <v/>
      </c>
      <c r="AD479" t="str">
        <f>IFERROR((IFERROR(VLOOKUP(A479,'2022-2021'!$B$3:$LN$4660,99,0),"")),"")</f>
        <v/>
      </c>
      <c r="AE479">
        <f>IFERROR((IFERROR(VLOOKUP(A479,'2024-2023'!$B$3:$LN$4660,100,0),"")),"")</f>
        <v>0</v>
      </c>
      <c r="AF479">
        <f>IFERROR(VLOOKUP(A479,'2024-2023'!$B$3:$LN$4660,99,0),"")</f>
        <v>75</v>
      </c>
      <c r="AG479" t="str">
        <f>IFERROR((IFERROR(VLOOKUP(A479,'2020-2019'!$B$3:$LN$4660,'2020-2019'!$X$1,0),"")+IFERROR(VLOOKUP(A479,'2020-2019'!$B$3:$LN$4660,'2020-2019'!$AN$1,0),"")),"")</f>
        <v/>
      </c>
      <c r="AH479" t="str">
        <f>IFERROR((IFERROR(VLOOKUP(A479,'2022-2021'!$B$3:$LN$4660,24,0),"")+IFERROR(VLOOKUP(A479,'2022-2021'!$B$3:$LN$4660,40,0),"")),"")</f>
        <v/>
      </c>
      <c r="AI479" t="str">
        <f>IFERROR((IFERROR(VLOOKUP(A479,'2022-2021'!$B$3:$LN$4660,23,0),"")+IFERROR(VLOOKUP(A479,'2022-2021'!$B$3:$LN$4660,39,0),"")),"")</f>
        <v/>
      </c>
      <c r="AJ479">
        <f>IFERROR((IFERROR(VLOOKUP(A479,'2024-2023'!$B$3:$LN$4660,24,0),"")+IFERROR(VLOOKUP(A479,'2024-2023'!$B$3:$LN$4660,40,0),"")),"")</f>
        <v>0</v>
      </c>
      <c r="AK479">
        <f>IFERROR((IFERROR(VLOOKUP(A479,'2024-2023'!$B$3:$LN$4660,23,0),"")+IFERROR(VLOOKUP(A479,'2024-2023'!$B$3:$LN$4660,39,0),"")),"")</f>
        <v>8747</v>
      </c>
      <c r="AL479" t="str">
        <f>IFERROR(VLOOKUP(A479,'2020-2019'!$B$3:$LN$466,'2020-2019'!$AM$1,0),"")</f>
        <v/>
      </c>
      <c r="AM479" t="str">
        <f>IFERROR(VLOOKUP(A479,'2022-2021'!$B$3:$LN$4660,38,0),"")</f>
        <v/>
      </c>
      <c r="AN479" t="str">
        <f>IFERROR(VLOOKUP(A479,'2022-2021'!$B$3:$LN$4660,37,0),"")</f>
        <v/>
      </c>
      <c r="AO479">
        <f>IFERROR(VLOOKUP(A479,'2024-2023'!$B$3:$LN$4660,38,0),"")</f>
        <v>0</v>
      </c>
      <c r="AP479">
        <f>IFERROR(VLOOKUP(A479,'2024-2023'!$B$3:$LN$4660,37,0),"")</f>
        <v>1082</v>
      </c>
      <c r="AQ479" t="str">
        <f>IFERROR((IFERROR(VLOOKUP(A479,'2020-2019'!$B$3:$LN$466,'2020-2019'!$BL$1,0),"")+IFERROR(VLOOKUP(A479,'2020-2019'!$B$3:$LN$466,'2020-2019'!$BV$1,0),"")),"")</f>
        <v/>
      </c>
      <c r="AR479" s="5" t="str">
        <f t="shared" si="51"/>
        <v/>
      </c>
      <c r="AS479" t="str">
        <f>IFERROR(VLOOKUP(A479,риски!$G$2:$H$642,2,0),"")</f>
        <v>низкий</v>
      </c>
      <c r="AT479" t="str">
        <f>IFERROR(VLOOKUP(A479,Реест!A551:$P$30000,15,0),"")</f>
        <v>pkoprofee.ru</v>
      </c>
      <c r="AU479" t="str">
        <f>IFERROR(VLOOKUP(A479,old!$A$3:$AU$2001,47,0),"")</f>
        <v/>
      </c>
      <c r="AV479" s="3" t="str">
        <f t="shared" si="52"/>
        <v/>
      </c>
      <c r="AW479" t="str">
        <f t="shared" si="53"/>
        <v xml:space="preserve"> ООО ПКО «ПроФи» зарегистрировано по адресу: 650000, Кемеровская область - Кузбасс обл, г Кемерово, пр-кт Советский, 2/7. Генеральным директором является Лазарев Максим Александрович. ФССП присвоил низкий уровень риска для данного ПКО.</v>
      </c>
      <c r="AX479" t="s">
        <v>22964</v>
      </c>
      <c r="AY479">
        <f>VLOOKUP(A479,'2024-2023'!$B$2:$NY$583,'2024-2023'!$BH$1,0)</f>
        <v>10075</v>
      </c>
      <c r="AZ479">
        <f>VLOOKUP(A479,'2024-2023'!$B$2:$NY$583,71,0)</f>
        <v>0</v>
      </c>
      <c r="BA479">
        <f>VLOOKUP(A479,'2024-2023'!$B$2:$NY$583,79,0)</f>
        <v>415</v>
      </c>
      <c r="BB479">
        <f t="shared" si="54"/>
        <v>4.1191066997518608E-2</v>
      </c>
      <c r="BC479" s="6" t="str">
        <f t="shared" si="55"/>
        <v>-</v>
      </c>
      <c r="BD479" s="6">
        <f t="shared" si="56"/>
        <v>5.5928411633109618E-2</v>
      </c>
      <c r="BE479" t="str">
        <f t="shared" si="57"/>
        <v>Малая фирма</v>
      </c>
    </row>
    <row r="480" spans="1:57">
      <c r="A480" s="10">
        <v>3459086819</v>
      </c>
      <c r="B480">
        <v>578</v>
      </c>
      <c r="C480" t="s">
        <v>14541</v>
      </c>
      <c r="D480">
        <v>3459086819</v>
      </c>
      <c r="E480" t="s">
        <v>14778</v>
      </c>
      <c r="F480" t="s">
        <v>14542</v>
      </c>
      <c r="G480" s="7">
        <v>45454</v>
      </c>
      <c r="H480">
        <v>2</v>
      </c>
      <c r="I480" t="s">
        <v>73</v>
      </c>
      <c r="J480" t="s">
        <v>6491</v>
      </c>
      <c r="K480" t="s">
        <v>6491</v>
      </c>
      <c r="L480" t="s">
        <v>9244</v>
      </c>
      <c r="M480">
        <f>VLOOKUP(D480,УК!$A$1:$B$599,2,0)/1000</f>
        <v>10</v>
      </c>
      <c r="R480" s="10" t="str">
        <f>IFERROR(IFERROR(VLOOKUP(A480,'2020-2019'!$B$3:$LN$466,108,0),"")+IFERROR(VLOOKUP(A480,'2020-2019'!$B$3:$LN$1000,91,0),""),"")</f>
        <v/>
      </c>
      <c r="S480" s="10" t="str">
        <f>IFERROR(IFERROR(VLOOKUP(A480,'2022-2021'!$B$3:$LN$1000,108,0),"")+IFERROR(VLOOKUP(A480,'2022-2021'!$B$3:$LN$1000,92,0),""),"")</f>
        <v/>
      </c>
      <c r="T480" s="10" t="str">
        <f>IFERROR(IFERROR(VLOOKUP(A480,'2022-2021'!$B$3:$LN$1000,107,0),"")+IFERROR(VLOOKUP(A480,'2022-2021'!$B$3:$LN$1000,91,0),""),"")</f>
        <v/>
      </c>
      <c r="U480" s="10">
        <f>IFERROR(IFERROR(VLOOKUP(A480,'2024-2023'!$B$3:$LN$1000,108,0),"")+IFERROR(VLOOKUP(A480,'2024-2023'!$B$3:$LN$1000,92,0),""),"")</f>
        <v>0</v>
      </c>
      <c r="V480" s="10">
        <f>IFERROR(IFERROR(VLOOKUP(A480,'2024-2023'!$B$3:$LN$1000,107,0),"")+IFERROR(VLOOKUP(A480,'2024-2023'!$B$3:$LN$1000,91,0),""),"")</f>
        <v>0</v>
      </c>
      <c r="W480" t="str">
        <f>IFERROR(IFERROR(VLOOKUP(A480,'2020-2019'!$B$3:$LN$4660,93,0),"")+IFERROR(VLOOKUP(A480,'2020-2019'!$B$3:$LN$4660,109,0),""),"")</f>
        <v/>
      </c>
      <c r="X480" t="str">
        <f>IFERROR(IFERROR(VLOOKUP(A480,'2022-2021'!$B$3:$LN$4660,94,0),"")+IFERROR(VLOOKUP(A480,'2022-2021'!$B$3:$LN$4660,110,0),""),"")</f>
        <v/>
      </c>
      <c r="Y480" t="str">
        <f>IFERROR(IFERROR(VLOOKUP(A480,'2022-2021'!$B$3:$LN$4660,109,0),"")+IFERROR(VLOOKUP(A480,'2022-2021'!$B$3:$LN$4660,93,0),""),"")</f>
        <v/>
      </c>
      <c r="Z480">
        <f>IFERROR((IFERROR(VLOOKUP(A480,'2024-2023'!$B$3:$LN$4660,110,0),"")+IFERROR(VLOOKUP(A480,'2024-2023'!$B$3:$LN$4660,94,0),"")),"")</f>
        <v>0</v>
      </c>
      <c r="AA480">
        <f>IFERROR((IFERROR(VLOOKUP(A480,'2024-2023'!$B$3:$LN$4660,93,0),"")+IFERROR(VLOOKUP(A480,'2024-2023'!$B$3:$LN$4660,109,0),"")),"")</f>
        <v>101</v>
      </c>
      <c r="AB480" t="str">
        <f>IFERROR((IFERROR(VLOOKUP(A480,'2020-2019'!$B$3:$LN$466,'2020-2019'!$CV$1,0),"")),"")</f>
        <v/>
      </c>
      <c r="AC480" t="str">
        <f>IFERROR((IFERROR(VLOOKUP(A480,'2022-2021'!$B$3:$LN$4660,100,0),"")),"")</f>
        <v/>
      </c>
      <c r="AD480" t="str">
        <f>IFERROR((IFERROR(VLOOKUP(A480,'2022-2021'!$B$3:$LN$4660,99,0),"")),"")</f>
        <v/>
      </c>
      <c r="AE480">
        <f>IFERROR((IFERROR(VLOOKUP(A480,'2024-2023'!$B$3:$LN$4660,100,0),"")),"")</f>
        <v>0</v>
      </c>
      <c r="AF480">
        <f>IFERROR(VLOOKUP(A480,'2024-2023'!$B$3:$LN$4660,99,0),"")</f>
        <v>-277</v>
      </c>
      <c r="AG480" t="str">
        <f>IFERROR((IFERROR(VLOOKUP(A480,'2020-2019'!$B$3:$LN$4660,'2020-2019'!$X$1,0),"")+IFERROR(VLOOKUP(A480,'2020-2019'!$B$3:$LN$4660,'2020-2019'!$AN$1,0),"")),"")</f>
        <v/>
      </c>
      <c r="AH480" t="str">
        <f>IFERROR((IFERROR(VLOOKUP(A480,'2022-2021'!$B$3:$LN$4660,24,0),"")+IFERROR(VLOOKUP(A480,'2022-2021'!$B$3:$LN$4660,40,0),"")),"")</f>
        <v/>
      </c>
      <c r="AI480" t="str">
        <f>IFERROR((IFERROR(VLOOKUP(A480,'2022-2021'!$B$3:$LN$4660,23,0),"")+IFERROR(VLOOKUP(A480,'2022-2021'!$B$3:$LN$4660,39,0),"")),"")</f>
        <v/>
      </c>
      <c r="AJ480">
        <f>IFERROR((IFERROR(VLOOKUP(A480,'2024-2023'!$B$3:$LN$4660,24,0),"")+IFERROR(VLOOKUP(A480,'2024-2023'!$B$3:$LN$4660,40,0),"")),"")</f>
        <v>0</v>
      </c>
      <c r="AK480">
        <f>IFERROR((IFERROR(VLOOKUP(A480,'2024-2023'!$B$3:$LN$4660,23,0),"")+IFERROR(VLOOKUP(A480,'2024-2023'!$B$3:$LN$4660,39,0),"")),"")</f>
        <v>0</v>
      </c>
      <c r="AL480" t="str">
        <f>IFERROR(VLOOKUP(A480,'2020-2019'!$B$3:$LN$466,'2020-2019'!$AM$1,0),"")</f>
        <v/>
      </c>
      <c r="AM480" t="str">
        <f>IFERROR(VLOOKUP(A480,'2022-2021'!$B$3:$LN$4660,38,0),"")</f>
        <v/>
      </c>
      <c r="AN480" t="str">
        <f>IFERROR(VLOOKUP(A480,'2022-2021'!$B$3:$LN$4660,37,0),"")</f>
        <v/>
      </c>
      <c r="AO480">
        <f>IFERROR(VLOOKUP(A480,'2024-2023'!$B$3:$LN$4660,38,0),"")</f>
        <v>0</v>
      </c>
      <c r="AP480">
        <f>IFERROR(VLOOKUP(A480,'2024-2023'!$B$3:$LN$4660,37,0),"")</f>
        <v>48</v>
      </c>
      <c r="AQ480" t="str">
        <f>IFERROR((IFERROR(VLOOKUP(A480,'2020-2019'!$B$3:$LN$466,'2020-2019'!$BL$1,0),"")+IFERROR(VLOOKUP(A480,'2020-2019'!$B$3:$LN$466,'2020-2019'!$BV$1,0),"")),"")</f>
        <v/>
      </c>
      <c r="AR480" s="5" t="str">
        <f t="shared" si="51"/>
        <v/>
      </c>
      <c r="AS480" t="str">
        <f>IFERROR(VLOOKUP(A480,риски!$G$2:$H$642,2,0),"")</f>
        <v>низкий</v>
      </c>
      <c r="AT480" t="str">
        <f>IFERROR(VLOOKUP(A480,Реест!A552:$P$30000,15,0),"")</f>
        <v>интеграл.space.ru</v>
      </c>
      <c r="AU480" t="str">
        <f>IFERROR(VLOOKUP(A480,old!$A$3:$AU$2001,47,0),"")</f>
        <v/>
      </c>
      <c r="AV480" s="3" t="str">
        <f t="shared" si="52"/>
        <v/>
      </c>
      <c r="AW480" t="str">
        <f t="shared" si="53"/>
        <v xml:space="preserve"> ООО «ПКО «Интеграл» зарегистрировано по адресу: 400078, Волгоградская область, г.о. Город-Герой Волгоград, г Волгоград, пр-кт Им. В.И. Ленина, дом 98, офис 418. Генеральным директором является Косьяненко Анастасия Анатольевна. ФССП присвоил низкий уровень риска для данного ПКО.</v>
      </c>
      <c r="AX480" t="s">
        <v>22940</v>
      </c>
      <c r="AY480">
        <f>VLOOKUP(A480,'2024-2023'!$B$2:$NY$583,'2024-2023'!$BH$1,0)</f>
        <v>10063</v>
      </c>
      <c r="AZ480">
        <f>VLOOKUP(A480,'2024-2023'!$B$2:$NY$583,71,0)</f>
        <v>0</v>
      </c>
      <c r="BA480">
        <f>VLOOKUP(A480,'2024-2023'!$B$2:$NY$583,79,0)</f>
        <v>0</v>
      </c>
      <c r="BB480">
        <f t="shared" si="54"/>
        <v>0</v>
      </c>
      <c r="BC480" s="6" t="str">
        <f t="shared" si="55"/>
        <v>-</v>
      </c>
      <c r="BD480" s="6" t="str">
        <f t="shared" si="56"/>
        <v>-</v>
      </c>
      <c r="BE480" t="str">
        <f t="shared" si="57"/>
        <v>Малая фирма</v>
      </c>
    </row>
    <row r="481" spans="1:57">
      <c r="A481" s="10">
        <v>7460024758</v>
      </c>
      <c r="B481">
        <v>555</v>
      </c>
      <c r="C481" t="s">
        <v>3614</v>
      </c>
      <c r="D481">
        <v>7460024758</v>
      </c>
      <c r="E481" t="s">
        <v>14779</v>
      </c>
      <c r="F481" t="s">
        <v>14543</v>
      </c>
      <c r="G481" s="7">
        <v>42345</v>
      </c>
      <c r="H481">
        <v>10</v>
      </c>
      <c r="I481" t="s">
        <v>73</v>
      </c>
      <c r="J481" t="s">
        <v>5332</v>
      </c>
      <c r="K481" t="s">
        <v>5331</v>
      </c>
      <c r="L481" t="s">
        <v>9247</v>
      </c>
      <c r="M481">
        <f>VLOOKUP(D481,УК!$A$1:$B$599,2,0)/1000</f>
        <v>10</v>
      </c>
      <c r="R481" s="10">
        <f>IFERROR(IFERROR(VLOOKUP(A481,'2020-2019'!$B$3:$LN$466,108,0),"")+IFERROR(VLOOKUP(A481,'2020-2019'!$B$3:$LN$1000,91,0),""),"")</f>
        <v>135</v>
      </c>
      <c r="S481" s="10">
        <f>IFERROR(IFERROR(VLOOKUP(A481,'2022-2021'!$B$3:$LN$1000,108,0),"")+IFERROR(VLOOKUP(A481,'2022-2021'!$B$3:$LN$1000,92,0),""),"")</f>
        <v>51</v>
      </c>
      <c r="T481" s="10">
        <f>IFERROR(IFERROR(VLOOKUP(A481,'2022-2021'!$B$3:$LN$1000,107,0),"")+IFERROR(VLOOKUP(A481,'2022-2021'!$B$3:$LN$1000,91,0),""),"")</f>
        <v>144</v>
      </c>
      <c r="U481" s="10">
        <f>IFERROR(IFERROR(VLOOKUP(A481,'2024-2023'!$B$3:$LN$1000,108,0),"")+IFERROR(VLOOKUP(A481,'2024-2023'!$B$3:$LN$1000,92,0),""),"")</f>
        <v>84</v>
      </c>
      <c r="V481" s="10">
        <f>IFERROR(IFERROR(VLOOKUP(A481,'2024-2023'!$B$3:$LN$1000,107,0),"")+IFERROR(VLOOKUP(A481,'2024-2023'!$B$3:$LN$1000,91,0),""),"")</f>
        <v>10023</v>
      </c>
      <c r="W481">
        <f>IFERROR(IFERROR(VLOOKUP(A481,'2020-2019'!$B$3:$LN$4660,93,0),"")+IFERROR(VLOOKUP(A481,'2020-2019'!$B$3:$LN$4660,109,0),""),"")</f>
        <v>16506</v>
      </c>
      <c r="X481">
        <f>IFERROR(IFERROR(VLOOKUP(A481,'2022-2021'!$B$3:$LN$4660,94,0),"")+IFERROR(VLOOKUP(A481,'2022-2021'!$B$3:$LN$4660,110,0),""),"")</f>
        <v>154</v>
      </c>
      <c r="Y481">
        <f>IFERROR(IFERROR(VLOOKUP(A481,'2022-2021'!$B$3:$LN$4660,109,0),"")+IFERROR(VLOOKUP(A481,'2022-2021'!$B$3:$LN$4660,93,0),""),"")</f>
        <v>174</v>
      </c>
      <c r="Z481">
        <f>IFERROR((IFERROR(VLOOKUP(A481,'2024-2023'!$B$3:$LN$4660,110,0),"")+IFERROR(VLOOKUP(A481,'2024-2023'!$B$3:$LN$4660,94,0),"")),"")</f>
        <v>82</v>
      </c>
      <c r="AA481">
        <f>IFERROR((IFERROR(VLOOKUP(A481,'2024-2023'!$B$3:$LN$4660,93,0),"")+IFERROR(VLOOKUP(A481,'2024-2023'!$B$3:$LN$4660,109,0),"")),"")</f>
        <v>78</v>
      </c>
      <c r="AB481">
        <f>IFERROR((IFERROR(VLOOKUP(A481,'2020-2019'!$B$3:$LN$466,'2020-2019'!$CV$1,0),"")),"")</f>
        <v>-2350</v>
      </c>
      <c r="AC481">
        <f>IFERROR((IFERROR(VLOOKUP(A481,'2022-2021'!$B$3:$LN$4660,100,0),"")),"")</f>
        <v>-104</v>
      </c>
      <c r="AD481">
        <f>IFERROR((IFERROR(VLOOKUP(A481,'2022-2021'!$B$3:$LN$4660,99,0),"")),"")</f>
        <v>-30</v>
      </c>
      <c r="AE481">
        <f>IFERROR((IFERROR(VLOOKUP(A481,'2024-2023'!$B$3:$LN$4660,100,0),"")),"")</f>
        <v>2</v>
      </c>
      <c r="AF481">
        <f>IFERROR(VLOOKUP(A481,'2024-2023'!$B$3:$LN$4660,99,0),"")</f>
        <v>9945</v>
      </c>
      <c r="AG481">
        <f>IFERROR((IFERROR(VLOOKUP(A481,'2020-2019'!$B$3:$LN$4660,'2020-2019'!$X$1,0),"")+IFERROR(VLOOKUP(A481,'2020-2019'!$B$3:$LN$4660,'2020-2019'!$AN$1,0),"")),"")</f>
        <v>0</v>
      </c>
      <c r="AH481">
        <f>IFERROR((IFERROR(VLOOKUP(A481,'2022-2021'!$B$3:$LN$4660,24,0),"")+IFERROR(VLOOKUP(A481,'2022-2021'!$B$3:$LN$4660,40,0),"")),"")</f>
        <v>0</v>
      </c>
      <c r="AI481">
        <f>IFERROR((IFERROR(VLOOKUP(A481,'2022-2021'!$B$3:$LN$4660,23,0),"")+IFERROR(VLOOKUP(A481,'2022-2021'!$B$3:$LN$4660,39,0),"")),"")</f>
        <v>0</v>
      </c>
      <c r="AJ481">
        <f>IFERROR((IFERROR(VLOOKUP(A481,'2024-2023'!$B$3:$LN$4660,24,0),"")+IFERROR(VLOOKUP(A481,'2024-2023'!$B$3:$LN$4660,40,0),"")),"")</f>
        <v>0</v>
      </c>
      <c r="AK481">
        <f>IFERROR((IFERROR(VLOOKUP(A481,'2024-2023'!$B$3:$LN$4660,23,0),"")+IFERROR(VLOOKUP(A481,'2024-2023'!$B$3:$LN$4660,39,0),"")),"")</f>
        <v>40</v>
      </c>
      <c r="AL481">
        <f>IFERROR(VLOOKUP(A481,'2020-2019'!$B$3:$LN$466,'2020-2019'!$AM$1,0),"")</f>
        <v>3097</v>
      </c>
      <c r="AM481">
        <f>IFERROR(VLOOKUP(A481,'2022-2021'!$B$3:$LN$4660,38,0),"")</f>
        <v>246</v>
      </c>
      <c r="AN481">
        <f>IFERROR(VLOOKUP(A481,'2022-2021'!$B$3:$LN$4660,37,0),"")</f>
        <v>213</v>
      </c>
      <c r="AO481">
        <f>IFERROR(VLOOKUP(A481,'2024-2023'!$B$3:$LN$4660,38,0),"")</f>
        <v>52</v>
      </c>
      <c r="AP481">
        <f>IFERROR(VLOOKUP(A481,'2024-2023'!$B$3:$LN$4660,37,0),"")</f>
        <v>9388</v>
      </c>
      <c r="AQ481">
        <f>IFERROR((IFERROR(VLOOKUP(A481,'2020-2019'!$B$3:$LN$466,'2020-2019'!$BL$1,0),"")+IFERROR(VLOOKUP(A481,'2020-2019'!$B$3:$LN$466,'2020-2019'!$BV$1,0),"")),"")</f>
        <v>37</v>
      </c>
      <c r="AR481" s="5">
        <f t="shared" si="51"/>
        <v>74.244</v>
      </c>
      <c r="AS481" t="str">
        <f>IFERROR(VLOOKUP(A481,риски!$G$2:$H$642,2,0),"")</f>
        <v>низкий</v>
      </c>
      <c r="AT481" t="str">
        <f>IFERROR(VLOOKUP(A481,Реест!A553:$P$30000,15,0),"")</f>
        <v>pkoud.ru</v>
      </c>
      <c r="AU481">
        <f>IFERROR(VLOOKUP(A481,old!$A$3:$AU$2001,47,0),"")</f>
        <v>0</v>
      </c>
      <c r="AV481" s="3" t="str">
        <f t="shared" si="52"/>
        <v/>
      </c>
      <c r="AW481" t="str">
        <f t="shared" si="53"/>
        <v xml:space="preserve"> ООО ПКО «Уральский дом» зарегистрировано по адресу: 454008, Челябинская область, г Челябинск, пр-кт Комсомольский, д. 14, офис 401. Генеральным директором является Горбачук Марина Александровна. Рост доходов компании за 5 лет: 7424,4%. Объем заемных средств компании на конец 2024 года: 37 тыс. руб. ФССП присвоил низкий уровень риска для данного ПКО.</v>
      </c>
      <c r="AX481" t="s">
        <v>22939</v>
      </c>
      <c r="AY481">
        <f>VLOOKUP(A481,'2024-2023'!$B$2:$NY$583,'2024-2023'!$BH$1,0)</f>
        <v>10371</v>
      </c>
      <c r="AZ481">
        <f>VLOOKUP(A481,'2024-2023'!$B$2:$NY$583,71,0)</f>
        <v>0</v>
      </c>
      <c r="BA481">
        <f>VLOOKUP(A481,'2024-2023'!$B$2:$NY$583,79,0)</f>
        <v>0</v>
      </c>
      <c r="BB481">
        <f t="shared" si="54"/>
        <v>0</v>
      </c>
      <c r="BC481" s="6">
        <f t="shared" si="55"/>
        <v>14.848800000000001</v>
      </c>
      <c r="BD481" s="6">
        <f t="shared" si="56"/>
        <v>0.99221789883268485</v>
      </c>
      <c r="BE481" t="str">
        <f t="shared" si="57"/>
        <v>Малая фирма</v>
      </c>
    </row>
    <row r="482" spans="1:57">
      <c r="A482" s="10">
        <v>2225153627</v>
      </c>
      <c r="B482">
        <v>556</v>
      </c>
      <c r="C482" t="s">
        <v>3620</v>
      </c>
      <c r="D482">
        <v>2225153627</v>
      </c>
      <c r="E482" t="s">
        <v>14780</v>
      </c>
      <c r="F482" t="s">
        <v>14544</v>
      </c>
      <c r="G482" s="7">
        <v>41948</v>
      </c>
      <c r="H482">
        <v>11</v>
      </c>
      <c r="I482" t="s">
        <v>73</v>
      </c>
      <c r="J482" t="s">
        <v>5257</v>
      </c>
      <c r="K482" t="s">
        <v>5257</v>
      </c>
      <c r="L482" t="s">
        <v>9250</v>
      </c>
      <c r="M482">
        <f>VLOOKUP(D482,УК!$A$1:$B$599,2,0)/1000</f>
        <v>10000</v>
      </c>
      <c r="R482" s="10">
        <f>IFERROR(IFERROR(VLOOKUP(A482,'2020-2019'!$B$3:$LN$466,108,0),"")+IFERROR(VLOOKUP(A482,'2020-2019'!$B$3:$LN$1000,91,0),""),"")</f>
        <v>1501</v>
      </c>
      <c r="S482" s="10">
        <f>IFERROR(IFERROR(VLOOKUP(A482,'2022-2021'!$B$3:$LN$1000,108,0),"")+IFERROR(VLOOKUP(A482,'2022-2021'!$B$3:$LN$1000,92,0),""),"")</f>
        <v>12845</v>
      </c>
      <c r="T482" s="10">
        <f>IFERROR(IFERROR(VLOOKUP(A482,'2022-2021'!$B$3:$LN$1000,107,0),"")+IFERROR(VLOOKUP(A482,'2022-2021'!$B$3:$LN$1000,91,0),""),"")</f>
        <v>2344</v>
      </c>
      <c r="U482" s="10">
        <f>IFERROR(IFERROR(VLOOKUP(A482,'2024-2023'!$B$3:$LN$1000,108,0),"")+IFERROR(VLOOKUP(A482,'2024-2023'!$B$3:$LN$1000,92,0),""),"")</f>
        <v>1422</v>
      </c>
      <c r="V482" s="10">
        <f>IFERROR(IFERROR(VLOOKUP(A482,'2024-2023'!$B$3:$LN$1000,107,0),"")+IFERROR(VLOOKUP(A482,'2024-2023'!$B$3:$LN$1000,91,0),""),"")</f>
        <v>17260</v>
      </c>
      <c r="W482">
        <f>IFERROR(IFERROR(VLOOKUP(A482,'2020-2019'!$B$3:$LN$4660,93,0),"")+IFERROR(VLOOKUP(A482,'2020-2019'!$B$3:$LN$4660,109,0),""),"")</f>
        <v>645</v>
      </c>
      <c r="X482">
        <f>IFERROR(IFERROR(VLOOKUP(A482,'2022-2021'!$B$3:$LN$4660,94,0),"")+IFERROR(VLOOKUP(A482,'2022-2021'!$B$3:$LN$4660,110,0),""),"")</f>
        <v>3162</v>
      </c>
      <c r="Y482">
        <f>IFERROR(IFERROR(VLOOKUP(A482,'2022-2021'!$B$3:$LN$4660,109,0),"")+IFERROR(VLOOKUP(A482,'2022-2021'!$B$3:$LN$4660,93,0),""),"")</f>
        <v>634</v>
      </c>
      <c r="Z482">
        <f>IFERROR((IFERROR(VLOOKUP(A482,'2024-2023'!$B$3:$LN$4660,110,0),"")+IFERROR(VLOOKUP(A482,'2024-2023'!$B$3:$LN$4660,94,0),"")),"")</f>
        <v>254</v>
      </c>
      <c r="AA482">
        <f>IFERROR((IFERROR(VLOOKUP(A482,'2024-2023'!$B$3:$LN$4660,93,0),"")+IFERROR(VLOOKUP(A482,'2024-2023'!$B$3:$LN$4660,109,0),"")),"")</f>
        <v>18915</v>
      </c>
      <c r="AB482">
        <f>IFERROR((IFERROR(VLOOKUP(A482,'2020-2019'!$B$3:$LN$466,'2020-2019'!$CV$1,0),"")),"")</f>
        <v>974</v>
      </c>
      <c r="AC482">
        <f>IFERROR((IFERROR(VLOOKUP(A482,'2022-2021'!$B$3:$LN$4660,100,0),"")),"")</f>
        <v>8493</v>
      </c>
      <c r="AD482">
        <f>IFERROR((IFERROR(VLOOKUP(A482,'2022-2021'!$B$3:$LN$4660,99,0),"")),"")</f>
        <v>-2653</v>
      </c>
      <c r="AE482">
        <f>IFERROR((IFERROR(VLOOKUP(A482,'2024-2023'!$B$3:$LN$4660,100,0),"")),"")</f>
        <v>-2431</v>
      </c>
      <c r="AF482">
        <f>IFERROR(VLOOKUP(A482,'2024-2023'!$B$3:$LN$4660,99,0),"")</f>
        <v>-4516</v>
      </c>
      <c r="AG482">
        <f>IFERROR((IFERROR(VLOOKUP(A482,'2020-2019'!$B$3:$LN$4660,'2020-2019'!$X$1,0),"")+IFERROR(VLOOKUP(A482,'2020-2019'!$B$3:$LN$4660,'2020-2019'!$AN$1,0),"")),"")</f>
        <v>411</v>
      </c>
      <c r="AH482">
        <f>IFERROR((IFERROR(VLOOKUP(A482,'2022-2021'!$B$3:$LN$4660,24,0),"")+IFERROR(VLOOKUP(A482,'2022-2021'!$B$3:$LN$4660,40,0),"")),"")</f>
        <v>5867</v>
      </c>
      <c r="AI482">
        <f>IFERROR((IFERROR(VLOOKUP(A482,'2022-2021'!$B$3:$LN$4660,23,0),"")+IFERROR(VLOOKUP(A482,'2022-2021'!$B$3:$LN$4660,39,0),"")),"")</f>
        <v>5184</v>
      </c>
      <c r="AJ482">
        <f>IFERROR((IFERROR(VLOOKUP(A482,'2024-2023'!$B$3:$LN$4660,24,0),"")+IFERROR(VLOOKUP(A482,'2024-2023'!$B$3:$LN$4660,40,0),"")),"")</f>
        <v>794</v>
      </c>
      <c r="AK482">
        <f>IFERROR((IFERROR(VLOOKUP(A482,'2024-2023'!$B$3:$LN$4660,23,0),"")+IFERROR(VLOOKUP(A482,'2024-2023'!$B$3:$LN$4660,39,0),"")),"")</f>
        <v>9563</v>
      </c>
      <c r="AL482">
        <f>IFERROR(VLOOKUP(A482,'2020-2019'!$B$3:$LN$466,'2020-2019'!$AM$1,0),"")</f>
        <v>965</v>
      </c>
      <c r="AM482">
        <f>IFERROR(VLOOKUP(A482,'2022-2021'!$B$3:$LN$4660,38,0),"")</f>
        <v>1591</v>
      </c>
      <c r="AN482">
        <f>IFERROR(VLOOKUP(A482,'2022-2021'!$B$3:$LN$4660,37,0),"")</f>
        <v>543</v>
      </c>
      <c r="AO482">
        <f>IFERROR(VLOOKUP(A482,'2024-2023'!$B$3:$LN$4660,38,0),"")</f>
        <v>139</v>
      </c>
      <c r="AP482">
        <f>IFERROR(VLOOKUP(A482,'2024-2023'!$B$3:$LN$4660,37,0),"")</f>
        <v>985</v>
      </c>
      <c r="AQ482">
        <f>IFERROR((IFERROR(VLOOKUP(A482,'2020-2019'!$B$3:$LN$466,'2020-2019'!$BL$1,0),"")+IFERROR(VLOOKUP(A482,'2020-2019'!$B$3:$LN$466,'2020-2019'!$BV$1,0),"")),"")</f>
        <v>12168</v>
      </c>
      <c r="AR482" s="5">
        <f t="shared" si="51"/>
        <v>11.499000000000001</v>
      </c>
      <c r="AS482" t="str">
        <f>IFERROR(VLOOKUP(A482,риски!$G$2:$H$642,2,0),"")</f>
        <v>низкий</v>
      </c>
      <c r="AT482" t="str">
        <f>IFERROR(VLOOKUP(A482,Реест!A554:$P$30000,15,0),"")</f>
        <v>altcons.ru</v>
      </c>
      <c r="AU482">
        <f>IFERROR(VLOOKUP(A482,old!$A$3:$AU$2001,47,0),"")</f>
        <v>0</v>
      </c>
      <c r="AV482" s="3">
        <f t="shared" si="52"/>
        <v>23.2676399026764</v>
      </c>
      <c r="AW482" t="str">
        <f t="shared" si="53"/>
        <v xml:space="preserve"> OOO ПКО «АлтайТендер-Консалтинг» зарегистрировано по адресу: г. Барнаул, Красноармейский пр-кт, д. 15, кв. 16, 656043. Генеральным директором является Кузовлев Александр Михайлович. Рост доходов компании за 5 лет: 1149,9%. Рост финансовых активов компании за 5 лет: 2326,76%. Объем заемных средств компании на конец 2024 года: 12168 тыс. руб. ФССП присвоил низкий уровень риска для данного ПКО.</v>
      </c>
      <c r="AX482" t="s">
        <v>22954</v>
      </c>
      <c r="AY482">
        <f>VLOOKUP(A482,'2024-2023'!$B$2:$NY$583,'2024-2023'!$BH$1,0)</f>
        <v>10138</v>
      </c>
      <c r="AZ482">
        <f>VLOOKUP(A482,'2024-2023'!$B$2:$NY$583,71,0)</f>
        <v>0</v>
      </c>
      <c r="BA482">
        <f>VLOOKUP(A482,'2024-2023'!$B$2:$NY$583,79,0)</f>
        <v>750</v>
      </c>
      <c r="BB482">
        <f t="shared" si="54"/>
        <v>7.3979088577628721E-2</v>
      </c>
      <c r="BC482" s="6">
        <f t="shared" si="55"/>
        <v>2.2998000000000003</v>
      </c>
      <c r="BD482" s="6">
        <f t="shared" si="56"/>
        <v>-0.2616454229432213</v>
      </c>
      <c r="BE482" t="str">
        <f t="shared" si="57"/>
        <v>Малая фирма</v>
      </c>
    </row>
    <row r="483" spans="1:57">
      <c r="A483" s="10">
        <v>5406843025</v>
      </c>
      <c r="B483">
        <v>579</v>
      </c>
      <c r="C483" t="s">
        <v>14545</v>
      </c>
      <c r="D483">
        <v>5406843025</v>
      </c>
      <c r="E483" t="s">
        <v>14781</v>
      </c>
      <c r="F483" t="s">
        <v>14546</v>
      </c>
      <c r="G483" s="7">
        <v>45537</v>
      </c>
      <c r="H483">
        <v>2</v>
      </c>
      <c r="I483" t="s">
        <v>73</v>
      </c>
      <c r="J483" t="s">
        <v>20935</v>
      </c>
      <c r="K483" t="s">
        <v>20934</v>
      </c>
      <c r="L483" t="s">
        <v>9253</v>
      </c>
      <c r="M483">
        <f>VLOOKUP(D483,УК!$A$1:$B$599,2,0)/1000</f>
        <v>10000</v>
      </c>
      <c r="R483" s="10" t="str">
        <f>IFERROR(IFERROR(VLOOKUP(A483,'2020-2019'!$B$3:$LN$466,108,0),"")+IFERROR(VLOOKUP(A483,'2020-2019'!$B$3:$LN$1000,91,0),""),"")</f>
        <v/>
      </c>
      <c r="S483" s="10" t="str">
        <f>IFERROR(IFERROR(VLOOKUP(A483,'2022-2021'!$B$3:$LN$1000,108,0),"")+IFERROR(VLOOKUP(A483,'2022-2021'!$B$3:$LN$1000,92,0),""),"")</f>
        <v/>
      </c>
      <c r="T483" s="10" t="str">
        <f>IFERROR(IFERROR(VLOOKUP(A483,'2022-2021'!$B$3:$LN$1000,107,0),"")+IFERROR(VLOOKUP(A483,'2022-2021'!$B$3:$LN$1000,91,0),""),"")</f>
        <v/>
      </c>
      <c r="U483" s="10">
        <f>IFERROR(IFERROR(VLOOKUP(A483,'2024-2023'!$B$3:$LN$1000,108,0),"")+IFERROR(VLOOKUP(A483,'2024-2023'!$B$3:$LN$1000,92,0),""),"")</f>
        <v>0</v>
      </c>
      <c r="V483" s="10">
        <f>IFERROR(IFERROR(VLOOKUP(A483,'2024-2023'!$B$3:$LN$1000,107,0),"")+IFERROR(VLOOKUP(A483,'2024-2023'!$B$3:$LN$1000,91,0),""),"")</f>
        <v>283</v>
      </c>
      <c r="W483" t="str">
        <f>IFERROR(IFERROR(VLOOKUP(A483,'2020-2019'!$B$3:$LN$4660,93,0),"")+IFERROR(VLOOKUP(A483,'2020-2019'!$B$3:$LN$4660,109,0),""),"")</f>
        <v/>
      </c>
      <c r="X483" t="str">
        <f>IFERROR(IFERROR(VLOOKUP(A483,'2022-2021'!$B$3:$LN$4660,94,0),"")+IFERROR(VLOOKUP(A483,'2022-2021'!$B$3:$LN$4660,110,0),""),"")</f>
        <v/>
      </c>
      <c r="Y483" t="str">
        <f>IFERROR(IFERROR(VLOOKUP(A483,'2022-2021'!$B$3:$LN$4660,109,0),"")+IFERROR(VLOOKUP(A483,'2022-2021'!$B$3:$LN$4660,93,0),""),"")</f>
        <v/>
      </c>
      <c r="Z483">
        <f>IFERROR((IFERROR(VLOOKUP(A483,'2024-2023'!$B$3:$LN$4660,110,0),"")+IFERROR(VLOOKUP(A483,'2024-2023'!$B$3:$LN$4660,94,0),"")),"")</f>
        <v>0</v>
      </c>
      <c r="AA483">
        <f>IFERROR((IFERROR(VLOOKUP(A483,'2024-2023'!$B$3:$LN$4660,93,0),"")+IFERROR(VLOOKUP(A483,'2024-2023'!$B$3:$LN$4660,109,0),"")),"")</f>
        <v>204</v>
      </c>
      <c r="AB483" t="str">
        <f>IFERROR((IFERROR(VLOOKUP(A483,'2020-2019'!$B$3:$LN$466,'2020-2019'!$CV$1,0),"")),"")</f>
        <v/>
      </c>
      <c r="AC483" t="str">
        <f>IFERROR((IFERROR(VLOOKUP(A483,'2022-2021'!$B$3:$LN$4660,100,0),"")),"")</f>
        <v/>
      </c>
      <c r="AD483" t="str">
        <f>IFERROR((IFERROR(VLOOKUP(A483,'2022-2021'!$B$3:$LN$4660,99,0),"")),"")</f>
        <v/>
      </c>
      <c r="AE483">
        <f>IFERROR((IFERROR(VLOOKUP(A483,'2024-2023'!$B$3:$LN$4660,100,0),"")),"")</f>
        <v>0</v>
      </c>
      <c r="AF483">
        <f>IFERROR(VLOOKUP(A483,'2024-2023'!$B$3:$LN$4660,99,0),"")</f>
        <v>62</v>
      </c>
      <c r="AG483" t="str">
        <f>IFERROR((IFERROR(VLOOKUP(A483,'2020-2019'!$B$3:$LN$4660,'2020-2019'!$X$1,0),"")+IFERROR(VLOOKUP(A483,'2020-2019'!$B$3:$LN$4660,'2020-2019'!$AN$1,0),"")),"")</f>
        <v/>
      </c>
      <c r="AH483" t="str">
        <f>IFERROR((IFERROR(VLOOKUP(A483,'2022-2021'!$B$3:$LN$4660,24,0),"")+IFERROR(VLOOKUP(A483,'2022-2021'!$B$3:$LN$4660,40,0),"")),"")</f>
        <v/>
      </c>
      <c r="AI483" t="str">
        <f>IFERROR((IFERROR(VLOOKUP(A483,'2022-2021'!$B$3:$LN$4660,23,0),"")+IFERROR(VLOOKUP(A483,'2022-2021'!$B$3:$LN$4660,39,0),"")),"")</f>
        <v/>
      </c>
      <c r="AJ483">
        <f>IFERROR((IFERROR(VLOOKUP(A483,'2024-2023'!$B$3:$LN$4660,24,0),"")+IFERROR(VLOOKUP(A483,'2024-2023'!$B$3:$LN$4660,40,0),"")),"")</f>
        <v>0</v>
      </c>
      <c r="AK483">
        <f>IFERROR((IFERROR(VLOOKUP(A483,'2024-2023'!$B$3:$LN$4660,23,0),"")+IFERROR(VLOOKUP(A483,'2024-2023'!$B$3:$LN$4660,39,0),"")),"")</f>
        <v>0</v>
      </c>
      <c r="AL483" t="str">
        <f>IFERROR(VLOOKUP(A483,'2020-2019'!$B$3:$LN$466,'2020-2019'!$AM$1,0),"")</f>
        <v/>
      </c>
      <c r="AM483" t="str">
        <f>IFERROR(VLOOKUP(A483,'2022-2021'!$B$3:$LN$4660,38,0),"")</f>
        <v/>
      </c>
      <c r="AN483" t="str">
        <f>IFERROR(VLOOKUP(A483,'2022-2021'!$B$3:$LN$4660,37,0),"")</f>
        <v/>
      </c>
      <c r="AO483">
        <f>IFERROR(VLOOKUP(A483,'2024-2023'!$B$3:$LN$4660,38,0),"")</f>
        <v>0</v>
      </c>
      <c r="AP483">
        <f>IFERROR(VLOOKUP(A483,'2024-2023'!$B$3:$LN$4660,37,0),"")</f>
        <v>10024</v>
      </c>
      <c r="AQ483" t="str">
        <f>IFERROR((IFERROR(VLOOKUP(A483,'2020-2019'!$B$3:$LN$466,'2020-2019'!$BL$1,0),"")+IFERROR(VLOOKUP(A483,'2020-2019'!$B$3:$LN$466,'2020-2019'!$BV$1,0),"")),"")</f>
        <v/>
      </c>
      <c r="AR483" s="5" t="str">
        <f t="shared" si="51"/>
        <v/>
      </c>
      <c r="AS483" t="str">
        <f>IFERROR(VLOOKUP(A483,риски!$G$2:$H$642,2,0),"")</f>
        <v>низкий</v>
      </c>
      <c r="AT483" t="str">
        <f>IFERROR(VLOOKUP(A483,Реест!A555:$P$30000,15,0),"")</f>
        <v>bcollect.ru</v>
      </c>
      <c r="AU483" t="str">
        <f>IFERROR(VLOOKUP(A483,old!$A$3:$AU$2001,47,0),"")</f>
        <v/>
      </c>
      <c r="AV483" s="3" t="str">
        <f t="shared" si="52"/>
        <v/>
      </c>
      <c r="AW483" t="str">
        <f t="shared" si="53"/>
        <v xml:space="preserve"> ООО ПКО «Б-Коллект» зарегистрировано по адресу: 630007, Новосибирская обл, г Новосибирск, ул Коммунистическая, 35, 3. Генеральным директором является Богомолов Александр Владимирович. ФССП присвоил низкий уровень риска для данного ПКО.</v>
      </c>
      <c r="AX483" t="s">
        <v>22931</v>
      </c>
      <c r="AY483">
        <f>VLOOKUP(A483,'2024-2023'!$B$2:$NY$583,'2024-2023'!$BH$1,0)</f>
        <v>10062</v>
      </c>
      <c r="AZ483">
        <f>VLOOKUP(A483,'2024-2023'!$B$2:$NY$583,71,0)</f>
        <v>0</v>
      </c>
      <c r="BA483">
        <f>VLOOKUP(A483,'2024-2023'!$B$2:$NY$583,79,0)</f>
        <v>0</v>
      </c>
      <c r="BB483">
        <f t="shared" si="54"/>
        <v>0</v>
      </c>
      <c r="BC483" s="6" t="str">
        <f t="shared" si="55"/>
        <v>-</v>
      </c>
      <c r="BD483" s="6">
        <f t="shared" si="56"/>
        <v>0.21908127208480566</v>
      </c>
      <c r="BE483" t="str">
        <f t="shared" si="57"/>
        <v>Малая фирма</v>
      </c>
    </row>
    <row r="484" spans="1:57">
      <c r="A484" s="10">
        <v>1841056860</v>
      </c>
      <c r="B484">
        <v>557</v>
      </c>
      <c r="C484" t="s">
        <v>3626</v>
      </c>
      <c r="D484">
        <v>1841056860</v>
      </c>
      <c r="E484" t="s">
        <v>14782</v>
      </c>
      <c r="F484" t="s">
        <v>14549</v>
      </c>
      <c r="G484" s="7">
        <v>42304</v>
      </c>
      <c r="H484">
        <v>10</v>
      </c>
      <c r="I484" t="s">
        <v>73</v>
      </c>
      <c r="J484" t="s">
        <v>5553</v>
      </c>
      <c r="K484" t="s">
        <v>5553</v>
      </c>
      <c r="L484" t="s">
        <v>4183</v>
      </c>
      <c r="M484">
        <f>VLOOKUP(D484,УК!$A$1:$B$599,2,0)/1000</f>
        <v>10025</v>
      </c>
      <c r="R484" s="10">
        <f>IFERROR(IFERROR(VLOOKUP(A484,'2020-2019'!$B$3:$LN$466,108,0),"")+IFERROR(VLOOKUP(A484,'2020-2019'!$B$3:$LN$1000,91,0),""),"")</f>
        <v>0</v>
      </c>
      <c r="S484" s="10">
        <f>IFERROR(IFERROR(VLOOKUP(A484,'2022-2021'!$B$3:$LN$1000,108,0),"")+IFERROR(VLOOKUP(A484,'2022-2021'!$B$3:$LN$1000,92,0),""),"")</f>
        <v>0</v>
      </c>
      <c r="T484" s="10">
        <f>IFERROR(IFERROR(VLOOKUP(A484,'2022-2021'!$B$3:$LN$1000,107,0),"")+IFERROR(VLOOKUP(A484,'2022-2021'!$B$3:$LN$1000,91,0),""),"")</f>
        <v>0</v>
      </c>
      <c r="U484" s="10">
        <f>IFERROR(IFERROR(VLOOKUP(A484,'2024-2023'!$B$3:$LN$1000,108,0),"")+IFERROR(VLOOKUP(A484,'2024-2023'!$B$3:$LN$1000,92,0),""),"")</f>
        <v>0</v>
      </c>
      <c r="V484" s="10">
        <f>IFERROR(IFERROR(VLOOKUP(A484,'2024-2023'!$B$3:$LN$1000,107,0),"")+IFERROR(VLOOKUP(A484,'2024-2023'!$B$3:$LN$1000,91,0),""),"")</f>
        <v>870</v>
      </c>
      <c r="W484">
        <f>IFERROR(IFERROR(VLOOKUP(A484,'2020-2019'!$B$3:$LN$4660,93,0),"")+IFERROR(VLOOKUP(A484,'2020-2019'!$B$3:$LN$4660,109,0),""),"")</f>
        <v>0</v>
      </c>
      <c r="X484">
        <f>IFERROR(IFERROR(VLOOKUP(A484,'2022-2021'!$B$3:$LN$4660,94,0),"")+IFERROR(VLOOKUP(A484,'2022-2021'!$B$3:$LN$4660,110,0),""),"")</f>
        <v>0</v>
      </c>
      <c r="Y484">
        <f>IFERROR(IFERROR(VLOOKUP(A484,'2022-2021'!$B$3:$LN$4660,109,0),"")+IFERROR(VLOOKUP(A484,'2022-2021'!$B$3:$LN$4660,93,0),""),"")</f>
        <v>0</v>
      </c>
      <c r="Z484">
        <f>IFERROR((IFERROR(VLOOKUP(A484,'2024-2023'!$B$3:$LN$4660,110,0),"")+IFERROR(VLOOKUP(A484,'2024-2023'!$B$3:$LN$4660,94,0),"")),"")</f>
        <v>0</v>
      </c>
      <c r="AA484">
        <f>IFERROR((IFERROR(VLOOKUP(A484,'2024-2023'!$B$3:$LN$4660,93,0),"")+IFERROR(VLOOKUP(A484,'2024-2023'!$B$3:$LN$4660,109,0),"")),"")</f>
        <v>2</v>
      </c>
      <c r="AB484">
        <f>IFERROR((IFERROR(VLOOKUP(A484,'2020-2019'!$B$3:$LN$466,'2020-2019'!$CV$1,0),"")),"")</f>
        <v>0</v>
      </c>
      <c r="AC484">
        <f>IFERROR((IFERROR(VLOOKUP(A484,'2022-2021'!$B$3:$LN$4660,100,0),"")),"")</f>
        <v>0</v>
      </c>
      <c r="AD484">
        <f>IFERROR((IFERROR(VLOOKUP(A484,'2022-2021'!$B$3:$LN$4660,99,0),"")),"")</f>
        <v>0</v>
      </c>
      <c r="AE484">
        <f>IFERROR((IFERROR(VLOOKUP(A484,'2024-2023'!$B$3:$LN$4660,100,0),"")),"")</f>
        <v>0</v>
      </c>
      <c r="AF484">
        <f>IFERROR(VLOOKUP(A484,'2024-2023'!$B$3:$LN$4660,99,0),"")</f>
        <v>843</v>
      </c>
      <c r="AG484">
        <f>IFERROR((IFERROR(VLOOKUP(A484,'2020-2019'!$B$3:$LN$4660,'2020-2019'!$X$1,0),"")+IFERROR(VLOOKUP(A484,'2020-2019'!$B$3:$LN$4660,'2020-2019'!$AN$1,0),"")),"")</f>
        <v>0</v>
      </c>
      <c r="AH484">
        <f>IFERROR((IFERROR(VLOOKUP(A484,'2022-2021'!$B$3:$LN$4660,24,0),"")+IFERROR(VLOOKUP(A484,'2022-2021'!$B$3:$LN$4660,40,0),"")),"")</f>
        <v>0</v>
      </c>
      <c r="AI484">
        <f>IFERROR((IFERROR(VLOOKUP(A484,'2022-2021'!$B$3:$LN$4660,23,0),"")+IFERROR(VLOOKUP(A484,'2022-2021'!$B$3:$LN$4660,39,0),"")),"")</f>
        <v>0</v>
      </c>
      <c r="AJ484">
        <f>IFERROR((IFERROR(VLOOKUP(A484,'2024-2023'!$B$3:$LN$4660,24,0),"")+IFERROR(VLOOKUP(A484,'2024-2023'!$B$3:$LN$4660,40,0),"")),"")</f>
        <v>0</v>
      </c>
      <c r="AK484">
        <f>IFERROR((IFERROR(VLOOKUP(A484,'2024-2023'!$B$3:$LN$4660,23,0),"")+IFERROR(VLOOKUP(A484,'2024-2023'!$B$3:$LN$4660,39,0),"")),"")</f>
        <v>0</v>
      </c>
      <c r="AL484">
        <f>IFERROR(VLOOKUP(A484,'2020-2019'!$B$3:$LN$466,'2020-2019'!$AM$1,0),"")</f>
        <v>0</v>
      </c>
      <c r="AM484">
        <f>IFERROR(VLOOKUP(A484,'2022-2021'!$B$3:$LN$4660,38,0),"")</f>
        <v>0</v>
      </c>
      <c r="AN484">
        <f>IFERROR(VLOOKUP(A484,'2022-2021'!$B$3:$LN$4660,37,0),"")</f>
        <v>0</v>
      </c>
      <c r="AO484">
        <f>IFERROR(VLOOKUP(A484,'2024-2023'!$B$3:$LN$4660,38,0),"")</f>
        <v>0</v>
      </c>
      <c r="AP484">
        <f>IFERROR(VLOOKUP(A484,'2024-2023'!$B$3:$LN$4660,37,0),"")</f>
        <v>9739</v>
      </c>
      <c r="AQ484">
        <f>IFERROR((IFERROR(VLOOKUP(A484,'2020-2019'!$B$3:$LN$466,'2020-2019'!$BL$1,0),"")+IFERROR(VLOOKUP(A484,'2020-2019'!$B$3:$LN$466,'2020-2019'!$BV$1,0),"")),"")</f>
        <v>0</v>
      </c>
      <c r="AR484" s="5" t="str">
        <f t="shared" si="51"/>
        <v/>
      </c>
      <c r="AS484" t="str">
        <f>IFERROR(VLOOKUP(A484,риски!$G$2:$H$642,2,0),"")</f>
        <v>низкий</v>
      </c>
      <c r="AT484" t="str">
        <f>IFERROR(VLOOKUP(A484,Реест!A556:$P$30000,15,0),"")</f>
        <v>union18.ru</v>
      </c>
      <c r="AU484">
        <f>IFERROR(VLOOKUP(A484,old!$A$3:$AU$2001,47,0),"")</f>
        <v>0</v>
      </c>
      <c r="AV484" s="3" t="str">
        <f t="shared" si="52"/>
        <v/>
      </c>
      <c r="AW484" t="str">
        <f t="shared" si="53"/>
        <v xml:space="preserve"> ООО ПКО «Союз» зарегистрировано по адресу: 426000, Удмуртская Респ, Ижевск г, им Петрова ул, дом № 51, оф.3. Генеральным директором является Феофилактов Владимир Владимирович. ФССП присвоил низкий уровень риска для данного ПКО.</v>
      </c>
      <c r="AX484" t="s">
        <v>22944</v>
      </c>
      <c r="AY484">
        <f>VLOOKUP(A484,'2024-2023'!$B$2:$NY$583,'2024-2023'!$BH$1,0)</f>
        <v>10317</v>
      </c>
      <c r="AZ484">
        <f>VLOOKUP(A484,'2024-2023'!$B$2:$NY$583,71,0)</f>
        <v>0</v>
      </c>
      <c r="BA484">
        <f>VLOOKUP(A484,'2024-2023'!$B$2:$NY$583,79,0)</f>
        <v>0</v>
      </c>
      <c r="BB484">
        <f t="shared" si="54"/>
        <v>0</v>
      </c>
      <c r="BC484" s="6" t="str">
        <f t="shared" si="55"/>
        <v>-</v>
      </c>
      <c r="BD484" s="6">
        <f t="shared" si="56"/>
        <v>0.96896551724137936</v>
      </c>
      <c r="BE484" t="str">
        <f t="shared" si="57"/>
        <v>Малая фирма</v>
      </c>
    </row>
    <row r="485" spans="1:57">
      <c r="A485" s="10">
        <v>9704250356</v>
      </c>
      <c r="B485">
        <v>580</v>
      </c>
      <c r="C485" t="s">
        <v>14552</v>
      </c>
      <c r="D485">
        <v>9704250356</v>
      </c>
      <c r="E485" t="s">
        <v>14783</v>
      </c>
      <c r="F485" t="s">
        <v>14553</v>
      </c>
      <c r="G485" s="7">
        <v>45552</v>
      </c>
      <c r="H485">
        <v>1</v>
      </c>
      <c r="I485" t="s">
        <v>73</v>
      </c>
      <c r="J485" t="s">
        <v>6513</v>
      </c>
      <c r="K485" t="s">
        <v>6512</v>
      </c>
      <c r="L485" t="s">
        <v>9256</v>
      </c>
      <c r="M485">
        <f>VLOOKUP(D485,УК!$A$1:$B$599,2,0)/1000</f>
        <v>10</v>
      </c>
      <c r="R485" s="10" t="str">
        <f>IFERROR(IFERROR(VLOOKUP(A485,'2020-2019'!$B$3:$LN$466,108,0),"")+IFERROR(VLOOKUP(A485,'2020-2019'!$B$3:$LN$1000,91,0),""),"")</f>
        <v/>
      </c>
      <c r="S485" s="10" t="str">
        <f>IFERROR(IFERROR(VLOOKUP(A485,'2022-2021'!$B$3:$LN$1000,108,0),"")+IFERROR(VLOOKUP(A485,'2022-2021'!$B$3:$LN$1000,92,0),""),"")</f>
        <v/>
      </c>
      <c r="T485" s="10" t="str">
        <f>IFERROR(IFERROR(VLOOKUP(A485,'2022-2021'!$B$3:$LN$1000,107,0),"")+IFERROR(VLOOKUP(A485,'2022-2021'!$B$3:$LN$1000,91,0),""),"")</f>
        <v/>
      </c>
      <c r="U485" s="10">
        <f>IFERROR(IFERROR(VLOOKUP(A485,'2024-2023'!$B$3:$LN$1000,108,0),"")+IFERROR(VLOOKUP(A485,'2024-2023'!$B$3:$LN$1000,92,0),""),"")</f>
        <v>0</v>
      </c>
      <c r="V485" s="10">
        <f>IFERROR(IFERROR(VLOOKUP(A485,'2024-2023'!$B$3:$LN$1000,107,0),"")+IFERROR(VLOOKUP(A485,'2024-2023'!$B$3:$LN$1000,91,0),""),"")</f>
        <v>0</v>
      </c>
      <c r="W485" t="str">
        <f>IFERROR(IFERROR(VLOOKUP(A485,'2020-2019'!$B$3:$LN$4660,93,0),"")+IFERROR(VLOOKUP(A485,'2020-2019'!$B$3:$LN$4660,109,0),""),"")</f>
        <v/>
      </c>
      <c r="X485" t="str">
        <f>IFERROR(IFERROR(VLOOKUP(A485,'2022-2021'!$B$3:$LN$4660,94,0),"")+IFERROR(VLOOKUP(A485,'2022-2021'!$B$3:$LN$4660,110,0),""),"")</f>
        <v/>
      </c>
      <c r="Y485" t="str">
        <f>IFERROR(IFERROR(VLOOKUP(A485,'2022-2021'!$B$3:$LN$4660,109,0),"")+IFERROR(VLOOKUP(A485,'2022-2021'!$B$3:$LN$4660,93,0),""),"")</f>
        <v/>
      </c>
      <c r="Z485">
        <f>IFERROR((IFERROR(VLOOKUP(A485,'2024-2023'!$B$3:$LN$4660,110,0),"")+IFERROR(VLOOKUP(A485,'2024-2023'!$B$3:$LN$4660,94,0),"")),"")</f>
        <v>0</v>
      </c>
      <c r="AA485">
        <f>IFERROR((IFERROR(VLOOKUP(A485,'2024-2023'!$B$3:$LN$4660,93,0),"")+IFERROR(VLOOKUP(A485,'2024-2023'!$B$3:$LN$4660,109,0),"")),"")</f>
        <v>150</v>
      </c>
      <c r="AB485" t="str">
        <f>IFERROR((IFERROR(VLOOKUP(A485,'2020-2019'!$B$3:$LN$466,'2020-2019'!$CV$1,0),"")),"")</f>
        <v/>
      </c>
      <c r="AC485" t="str">
        <f>IFERROR((IFERROR(VLOOKUP(A485,'2022-2021'!$B$3:$LN$4660,100,0),"")),"")</f>
        <v/>
      </c>
      <c r="AD485" t="str">
        <f>IFERROR((IFERROR(VLOOKUP(A485,'2022-2021'!$B$3:$LN$4660,99,0),"")),"")</f>
        <v/>
      </c>
      <c r="AE485">
        <f>IFERROR((IFERROR(VLOOKUP(A485,'2024-2023'!$B$3:$LN$4660,100,0),"")),"")</f>
        <v>0</v>
      </c>
      <c r="AF485">
        <f>IFERROR(VLOOKUP(A485,'2024-2023'!$B$3:$LN$4660,99,0),"")</f>
        <v>16</v>
      </c>
      <c r="AG485" t="str">
        <f>IFERROR((IFERROR(VLOOKUP(A485,'2020-2019'!$B$3:$LN$4660,'2020-2019'!$X$1,0),"")+IFERROR(VLOOKUP(A485,'2020-2019'!$B$3:$LN$4660,'2020-2019'!$AN$1,0),"")),"")</f>
        <v/>
      </c>
      <c r="AH485" t="str">
        <f>IFERROR((IFERROR(VLOOKUP(A485,'2022-2021'!$B$3:$LN$4660,24,0),"")+IFERROR(VLOOKUP(A485,'2022-2021'!$B$3:$LN$4660,40,0),"")),"")</f>
        <v/>
      </c>
      <c r="AI485" t="str">
        <f>IFERROR((IFERROR(VLOOKUP(A485,'2022-2021'!$B$3:$LN$4660,23,0),"")+IFERROR(VLOOKUP(A485,'2022-2021'!$B$3:$LN$4660,39,0),"")),"")</f>
        <v/>
      </c>
      <c r="AJ485">
        <f>IFERROR((IFERROR(VLOOKUP(A485,'2024-2023'!$B$3:$LN$4660,24,0),"")+IFERROR(VLOOKUP(A485,'2024-2023'!$B$3:$LN$4660,40,0),"")),"")</f>
        <v>0</v>
      </c>
      <c r="AK485">
        <f>IFERROR((IFERROR(VLOOKUP(A485,'2024-2023'!$B$3:$LN$4660,23,0),"")+IFERROR(VLOOKUP(A485,'2024-2023'!$B$3:$LN$4660,39,0),"")),"")</f>
        <v>9990</v>
      </c>
      <c r="AL485" t="str">
        <f>IFERROR(VLOOKUP(A485,'2020-2019'!$B$3:$LN$466,'2020-2019'!$AM$1,0),"")</f>
        <v/>
      </c>
      <c r="AM485" t="str">
        <f>IFERROR(VLOOKUP(A485,'2022-2021'!$B$3:$LN$4660,38,0),"")</f>
        <v/>
      </c>
      <c r="AN485" t="str">
        <f>IFERROR(VLOOKUP(A485,'2022-2021'!$B$3:$LN$4660,37,0),"")</f>
        <v/>
      </c>
      <c r="AO485">
        <f>IFERROR(VLOOKUP(A485,'2024-2023'!$B$3:$LN$4660,38,0),"")</f>
        <v>0</v>
      </c>
      <c r="AP485">
        <f>IFERROR(VLOOKUP(A485,'2024-2023'!$B$3:$LN$4660,37,0),"")</f>
        <v>10041</v>
      </c>
      <c r="AQ485" t="str">
        <f>IFERROR((IFERROR(VLOOKUP(A485,'2020-2019'!$B$3:$LN$466,'2020-2019'!$BL$1,0),"")+IFERROR(VLOOKUP(A485,'2020-2019'!$B$3:$LN$466,'2020-2019'!$BV$1,0),"")),"")</f>
        <v/>
      </c>
      <c r="AR485" s="5" t="str">
        <f t="shared" si="51"/>
        <v/>
      </c>
      <c r="AS485" t="str">
        <f>IFERROR(VLOOKUP(A485,риски!$G$2:$H$642,2,0),"")</f>
        <v/>
      </c>
      <c r="AT485" t="str">
        <f>IFERROR(VLOOKUP(A485,Реест!A557:$P$30000,15,0),"")</f>
        <v>пэйбэк.рф</v>
      </c>
      <c r="AU485" t="str">
        <f>IFERROR(VLOOKUP(A485,old!$A$3:$AU$2001,47,0),"")</f>
        <v/>
      </c>
      <c r="AV485" s="3" t="str">
        <f t="shared" si="52"/>
        <v/>
      </c>
      <c r="AW485" t="str">
        <f t="shared" si="53"/>
        <v xml:space="preserve"> ООО «ПКО «ПЭЙБЭК» зарегистрировано по адресу: 119021, Город Москва, вн.тер. г. Муниципальный Округ Хамовники, пер Оболенский, дом 9, корпус 3, помещение 2/П. Генеральным директором является Минаева Татьяна Сергеевна.</v>
      </c>
      <c r="AX485" t="s">
        <v>22957</v>
      </c>
      <c r="AY485">
        <f>VLOOKUP(A485,'2024-2023'!$B$2:$NY$583,'2024-2023'!$BH$1,0)</f>
        <v>10332</v>
      </c>
      <c r="AZ485">
        <f>VLOOKUP(A485,'2024-2023'!$B$2:$NY$583,71,0)</f>
        <v>10000</v>
      </c>
      <c r="BA485">
        <f>VLOOKUP(A485,'2024-2023'!$B$2:$NY$583,79,0)</f>
        <v>17</v>
      </c>
      <c r="BB485">
        <f t="shared" si="54"/>
        <v>0.96951219512195119</v>
      </c>
      <c r="BC485" s="6" t="str">
        <f t="shared" si="55"/>
        <v>-</v>
      </c>
      <c r="BD485" s="6" t="str">
        <f t="shared" si="56"/>
        <v>-</v>
      </c>
      <c r="BE485" t="str">
        <f t="shared" si="57"/>
        <v>Малая фирма</v>
      </c>
    </row>
    <row r="486" spans="1:57">
      <c r="A486" s="10">
        <v>7708440146</v>
      </c>
      <c r="B486">
        <v>581</v>
      </c>
      <c r="C486" t="s">
        <v>14554</v>
      </c>
      <c r="D486">
        <v>7708440146</v>
      </c>
      <c r="E486" t="s">
        <v>14784</v>
      </c>
      <c r="F486" t="s">
        <v>14555</v>
      </c>
      <c r="G486" s="7">
        <v>45519</v>
      </c>
      <c r="H486">
        <v>2</v>
      </c>
      <c r="I486" t="s">
        <v>73</v>
      </c>
      <c r="J486" t="s">
        <v>6515</v>
      </c>
      <c r="K486" t="s">
        <v>6515</v>
      </c>
      <c r="L486" t="s">
        <v>9259</v>
      </c>
      <c r="M486">
        <f>VLOOKUP(D486,УК!$A$1:$B$599,2,0)/1000</f>
        <v>10000</v>
      </c>
      <c r="R486" s="10" t="str">
        <f>IFERROR(IFERROR(VLOOKUP(A486,'2020-2019'!$B$3:$LN$466,108,0),"")+IFERROR(VLOOKUP(A486,'2020-2019'!$B$3:$LN$1000,91,0),""),"")</f>
        <v/>
      </c>
      <c r="S486" s="10" t="str">
        <f>IFERROR(IFERROR(VLOOKUP(A486,'2022-2021'!$B$3:$LN$1000,108,0),"")+IFERROR(VLOOKUP(A486,'2022-2021'!$B$3:$LN$1000,92,0),""),"")</f>
        <v/>
      </c>
      <c r="T486" s="10" t="str">
        <f>IFERROR(IFERROR(VLOOKUP(A486,'2022-2021'!$B$3:$LN$1000,107,0),"")+IFERROR(VLOOKUP(A486,'2022-2021'!$B$3:$LN$1000,91,0),""),"")</f>
        <v/>
      </c>
      <c r="U486" s="10">
        <f>IFERROR(IFERROR(VLOOKUP(A486,'2024-2023'!$B$3:$LN$1000,108,0),"")+IFERROR(VLOOKUP(A486,'2024-2023'!$B$3:$LN$1000,92,0),""),"")</f>
        <v>0</v>
      </c>
      <c r="V486" s="10">
        <f>IFERROR(IFERROR(VLOOKUP(A486,'2024-2023'!$B$3:$LN$1000,107,0),"")+IFERROR(VLOOKUP(A486,'2024-2023'!$B$3:$LN$1000,91,0),""),"")</f>
        <v>1000</v>
      </c>
      <c r="W486" t="str">
        <f>IFERROR(IFERROR(VLOOKUP(A486,'2020-2019'!$B$3:$LN$4660,93,0),"")+IFERROR(VLOOKUP(A486,'2020-2019'!$B$3:$LN$4660,109,0),""),"")</f>
        <v/>
      </c>
      <c r="X486" t="str">
        <f>IFERROR(IFERROR(VLOOKUP(A486,'2022-2021'!$B$3:$LN$4660,94,0),"")+IFERROR(VLOOKUP(A486,'2022-2021'!$B$3:$LN$4660,110,0),""),"")</f>
        <v/>
      </c>
      <c r="Y486" t="str">
        <f>IFERROR(IFERROR(VLOOKUP(A486,'2022-2021'!$B$3:$LN$4660,109,0),"")+IFERROR(VLOOKUP(A486,'2022-2021'!$B$3:$LN$4660,93,0),""),"")</f>
        <v/>
      </c>
      <c r="Z486">
        <f>IFERROR((IFERROR(VLOOKUP(A486,'2024-2023'!$B$3:$LN$4660,110,0),"")+IFERROR(VLOOKUP(A486,'2024-2023'!$B$3:$LN$4660,94,0),"")),"")</f>
        <v>0</v>
      </c>
      <c r="AA486">
        <f>IFERROR((IFERROR(VLOOKUP(A486,'2024-2023'!$B$3:$LN$4660,93,0),"")+IFERROR(VLOOKUP(A486,'2024-2023'!$B$3:$LN$4660,109,0),"")),"")</f>
        <v>203</v>
      </c>
      <c r="AB486" t="str">
        <f>IFERROR((IFERROR(VLOOKUP(A486,'2020-2019'!$B$3:$LN$466,'2020-2019'!$CV$1,0),"")),"")</f>
        <v/>
      </c>
      <c r="AC486" t="str">
        <f>IFERROR((IFERROR(VLOOKUP(A486,'2022-2021'!$B$3:$LN$4660,100,0),"")),"")</f>
        <v/>
      </c>
      <c r="AD486" t="str">
        <f>IFERROR((IFERROR(VLOOKUP(A486,'2022-2021'!$B$3:$LN$4660,99,0),"")),"")</f>
        <v/>
      </c>
      <c r="AE486">
        <f>IFERROR((IFERROR(VLOOKUP(A486,'2024-2023'!$B$3:$LN$4660,100,0),"")),"")</f>
        <v>0</v>
      </c>
      <c r="AF486">
        <f>IFERROR(VLOOKUP(A486,'2024-2023'!$B$3:$LN$4660,99,0),"")</f>
        <v>702</v>
      </c>
      <c r="AG486" t="str">
        <f>IFERROR((IFERROR(VLOOKUP(A486,'2020-2019'!$B$3:$LN$4660,'2020-2019'!$X$1,0),"")+IFERROR(VLOOKUP(A486,'2020-2019'!$B$3:$LN$4660,'2020-2019'!$AN$1,0),"")),"")</f>
        <v/>
      </c>
      <c r="AH486" t="str">
        <f>IFERROR((IFERROR(VLOOKUP(A486,'2022-2021'!$B$3:$LN$4660,24,0),"")+IFERROR(VLOOKUP(A486,'2022-2021'!$B$3:$LN$4660,40,0),"")),"")</f>
        <v/>
      </c>
      <c r="AI486" t="str">
        <f>IFERROR((IFERROR(VLOOKUP(A486,'2022-2021'!$B$3:$LN$4660,23,0),"")+IFERROR(VLOOKUP(A486,'2022-2021'!$B$3:$LN$4660,39,0),"")),"")</f>
        <v/>
      </c>
      <c r="AJ486">
        <f>IFERROR((IFERROR(VLOOKUP(A486,'2024-2023'!$B$3:$LN$4660,24,0),"")+IFERROR(VLOOKUP(A486,'2024-2023'!$B$3:$LN$4660,40,0),"")),"")</f>
        <v>0</v>
      </c>
      <c r="AK486">
        <f>IFERROR((IFERROR(VLOOKUP(A486,'2024-2023'!$B$3:$LN$4660,23,0),"")+IFERROR(VLOOKUP(A486,'2024-2023'!$B$3:$LN$4660,39,0),"")),"")</f>
        <v>10000</v>
      </c>
      <c r="AL486" t="str">
        <f>IFERROR(VLOOKUP(A486,'2020-2019'!$B$3:$LN$466,'2020-2019'!$AM$1,0),"")</f>
        <v/>
      </c>
      <c r="AM486" t="str">
        <f>IFERROR(VLOOKUP(A486,'2022-2021'!$B$3:$LN$4660,38,0),"")</f>
        <v/>
      </c>
      <c r="AN486" t="str">
        <f>IFERROR(VLOOKUP(A486,'2022-2021'!$B$3:$LN$4660,37,0),"")</f>
        <v/>
      </c>
      <c r="AO486">
        <f>IFERROR(VLOOKUP(A486,'2024-2023'!$B$3:$LN$4660,38,0),"")</f>
        <v>0</v>
      </c>
      <c r="AP486">
        <f>IFERROR(VLOOKUP(A486,'2024-2023'!$B$3:$LN$4660,37,0),"")</f>
        <v>38</v>
      </c>
      <c r="AQ486" t="str">
        <f>IFERROR((IFERROR(VLOOKUP(A486,'2020-2019'!$B$3:$LN$466,'2020-2019'!$BL$1,0),"")+IFERROR(VLOOKUP(A486,'2020-2019'!$B$3:$LN$466,'2020-2019'!$BV$1,0),"")),"")</f>
        <v/>
      </c>
      <c r="AR486" s="5" t="str">
        <f t="shared" si="51"/>
        <v/>
      </c>
      <c r="AS486" t="str">
        <f>IFERROR(VLOOKUP(A486,риски!$G$2:$H$642,2,0),"")</f>
        <v/>
      </c>
      <c r="AT486" t="str">
        <f>IFERROR(VLOOKUP(A486,Реест!A558:$P$30000,15,0),"")</f>
        <v>finpravsecurity.ru</v>
      </c>
      <c r="AU486" t="str">
        <f>IFERROR(VLOOKUP(A486,old!$A$3:$AU$2001,47,0),"")</f>
        <v/>
      </c>
      <c r="AV486" s="3" t="str">
        <f t="shared" si="52"/>
        <v/>
      </c>
      <c r="AW486" t="str">
        <f t="shared" si="53"/>
        <v xml:space="preserve"> ООО «ПКО «ФПС» зарегистрировано по адресу: 129090, Город Москва, вн.тер. г. Муниципальный Округ Красносельский, пер Грохольский, дом 29, корпус 1. Генеральным директором является Корнаков Владимир Викторович.</v>
      </c>
      <c r="AX486" t="s">
        <v>22914</v>
      </c>
      <c r="AY486">
        <f>VLOOKUP(A486,'2024-2023'!$B$2:$NY$583,'2024-2023'!$BH$1,0)</f>
        <v>10702</v>
      </c>
      <c r="AZ486">
        <f>VLOOKUP(A486,'2024-2023'!$B$2:$NY$583,71,0)</f>
        <v>19</v>
      </c>
      <c r="BA486">
        <f>VLOOKUP(A486,'2024-2023'!$B$2:$NY$583,79,0)</f>
        <v>148</v>
      </c>
      <c r="BB486">
        <f t="shared" si="54"/>
        <v>1.5604559895346664E-2</v>
      </c>
      <c r="BC486" s="6" t="str">
        <f t="shared" si="55"/>
        <v>-</v>
      </c>
      <c r="BD486" s="6">
        <f t="shared" si="56"/>
        <v>0.70199999999999996</v>
      </c>
      <c r="BE486" t="str">
        <f t="shared" si="57"/>
        <v>Малая фирма</v>
      </c>
    </row>
    <row r="487" spans="1:57">
      <c r="A487" s="10">
        <v>1800024700</v>
      </c>
      <c r="B487">
        <v>582</v>
      </c>
      <c r="C487" t="s">
        <v>14556</v>
      </c>
      <c r="D487">
        <v>1800024700</v>
      </c>
      <c r="E487" t="s">
        <v>14785</v>
      </c>
      <c r="F487" t="s">
        <v>14557</v>
      </c>
      <c r="G487" s="7">
        <v>45572</v>
      </c>
      <c r="H487">
        <v>1</v>
      </c>
      <c r="I487" t="s">
        <v>73</v>
      </c>
      <c r="J487" t="s">
        <v>6519</v>
      </c>
      <c r="K487" t="s">
        <v>6518</v>
      </c>
      <c r="L487" t="s">
        <v>9261</v>
      </c>
      <c r="M487">
        <f>VLOOKUP(D487,УК!$A$1:$B$599,2,0)/1000</f>
        <v>10000</v>
      </c>
      <c r="R487" s="10" t="str">
        <f>IFERROR(IFERROR(VLOOKUP(A487,'2020-2019'!$B$3:$LN$466,108,0),"")+IFERROR(VLOOKUP(A487,'2020-2019'!$B$3:$LN$1000,91,0),""),"")</f>
        <v/>
      </c>
      <c r="S487" s="10" t="str">
        <f>IFERROR(IFERROR(VLOOKUP(A487,'2022-2021'!$B$3:$LN$1000,108,0),"")+IFERROR(VLOOKUP(A487,'2022-2021'!$B$3:$LN$1000,92,0),""),"")</f>
        <v/>
      </c>
      <c r="T487" s="10" t="str">
        <f>IFERROR(IFERROR(VLOOKUP(A487,'2022-2021'!$B$3:$LN$1000,107,0),"")+IFERROR(VLOOKUP(A487,'2022-2021'!$B$3:$LN$1000,91,0),""),"")</f>
        <v/>
      </c>
      <c r="U487" s="10">
        <f>IFERROR(IFERROR(VLOOKUP(A487,'2024-2023'!$B$3:$LN$1000,108,0),"")+IFERROR(VLOOKUP(A487,'2024-2023'!$B$3:$LN$1000,92,0),""),"")</f>
        <v>0</v>
      </c>
      <c r="V487" s="10">
        <f>IFERROR(IFERROR(VLOOKUP(A487,'2024-2023'!$B$3:$LN$1000,107,0),"")+IFERROR(VLOOKUP(A487,'2024-2023'!$B$3:$LN$1000,91,0),""),"")</f>
        <v>0</v>
      </c>
      <c r="W487" t="str">
        <f>IFERROR(IFERROR(VLOOKUP(A487,'2020-2019'!$B$3:$LN$4660,93,0),"")+IFERROR(VLOOKUP(A487,'2020-2019'!$B$3:$LN$4660,109,0),""),"")</f>
        <v/>
      </c>
      <c r="X487" t="str">
        <f>IFERROR(IFERROR(VLOOKUP(A487,'2022-2021'!$B$3:$LN$4660,94,0),"")+IFERROR(VLOOKUP(A487,'2022-2021'!$B$3:$LN$4660,110,0),""),"")</f>
        <v/>
      </c>
      <c r="Y487" t="str">
        <f>IFERROR(IFERROR(VLOOKUP(A487,'2022-2021'!$B$3:$LN$4660,109,0),"")+IFERROR(VLOOKUP(A487,'2022-2021'!$B$3:$LN$4660,93,0),""),"")</f>
        <v/>
      </c>
      <c r="Z487">
        <f>IFERROR((IFERROR(VLOOKUP(A487,'2024-2023'!$B$3:$LN$4660,110,0),"")+IFERROR(VLOOKUP(A487,'2024-2023'!$B$3:$LN$4660,94,0),"")),"")</f>
        <v>0</v>
      </c>
      <c r="AA487">
        <f>IFERROR((IFERROR(VLOOKUP(A487,'2024-2023'!$B$3:$LN$4660,93,0),"")+IFERROR(VLOOKUP(A487,'2024-2023'!$B$3:$LN$4660,109,0),"")),"")</f>
        <v>4</v>
      </c>
      <c r="AB487" t="str">
        <f>IFERROR((IFERROR(VLOOKUP(A487,'2020-2019'!$B$3:$LN$466,'2020-2019'!$CV$1,0),"")),"")</f>
        <v/>
      </c>
      <c r="AC487" t="str">
        <f>IFERROR((IFERROR(VLOOKUP(A487,'2022-2021'!$B$3:$LN$4660,100,0),"")),"")</f>
        <v/>
      </c>
      <c r="AD487" t="str">
        <f>IFERROR((IFERROR(VLOOKUP(A487,'2022-2021'!$B$3:$LN$4660,99,0),"")),"")</f>
        <v/>
      </c>
      <c r="AE487">
        <f>IFERROR((IFERROR(VLOOKUP(A487,'2024-2023'!$B$3:$LN$4660,100,0),"")),"")</f>
        <v>0</v>
      </c>
      <c r="AF487">
        <f>IFERROR(VLOOKUP(A487,'2024-2023'!$B$3:$LN$4660,99,0),"")</f>
        <v>-180</v>
      </c>
      <c r="AG487" t="str">
        <f>IFERROR((IFERROR(VLOOKUP(A487,'2020-2019'!$B$3:$LN$4660,'2020-2019'!$X$1,0),"")+IFERROR(VLOOKUP(A487,'2020-2019'!$B$3:$LN$4660,'2020-2019'!$AN$1,0),"")),"")</f>
        <v/>
      </c>
      <c r="AH487" t="str">
        <f>IFERROR((IFERROR(VLOOKUP(A487,'2022-2021'!$B$3:$LN$4660,24,0),"")+IFERROR(VLOOKUP(A487,'2022-2021'!$B$3:$LN$4660,40,0),"")),"")</f>
        <v/>
      </c>
      <c r="AI487" t="str">
        <f>IFERROR((IFERROR(VLOOKUP(A487,'2022-2021'!$B$3:$LN$4660,23,0),"")+IFERROR(VLOOKUP(A487,'2022-2021'!$B$3:$LN$4660,39,0),"")),"")</f>
        <v/>
      </c>
      <c r="AJ487">
        <f>IFERROR((IFERROR(VLOOKUP(A487,'2024-2023'!$B$3:$LN$4660,24,0),"")+IFERROR(VLOOKUP(A487,'2024-2023'!$B$3:$LN$4660,40,0),"")),"")</f>
        <v>0</v>
      </c>
      <c r="AK487">
        <f>IFERROR((IFERROR(VLOOKUP(A487,'2024-2023'!$B$3:$LN$4660,23,0),"")+IFERROR(VLOOKUP(A487,'2024-2023'!$B$3:$LN$4660,39,0),"")),"")</f>
        <v>0</v>
      </c>
      <c r="AL487" t="str">
        <f>IFERROR(VLOOKUP(A487,'2020-2019'!$B$3:$LN$466,'2020-2019'!$AM$1,0),"")</f>
        <v/>
      </c>
      <c r="AM487" t="str">
        <f>IFERROR(VLOOKUP(A487,'2022-2021'!$B$3:$LN$4660,38,0),"")</f>
        <v/>
      </c>
      <c r="AN487" t="str">
        <f>IFERROR(VLOOKUP(A487,'2022-2021'!$B$3:$LN$4660,37,0),"")</f>
        <v/>
      </c>
      <c r="AO487">
        <f>IFERROR(VLOOKUP(A487,'2024-2023'!$B$3:$LN$4660,38,0),"")</f>
        <v>0</v>
      </c>
      <c r="AP487">
        <f>IFERROR(VLOOKUP(A487,'2024-2023'!$B$3:$LN$4660,37,0),"")</f>
        <v>8</v>
      </c>
      <c r="AQ487" t="str">
        <f>IFERROR((IFERROR(VLOOKUP(A487,'2020-2019'!$B$3:$LN$466,'2020-2019'!$BL$1,0),"")+IFERROR(VLOOKUP(A487,'2020-2019'!$B$3:$LN$466,'2020-2019'!$BV$1,0),"")),"")</f>
        <v/>
      </c>
      <c r="AR487" s="5" t="str">
        <f t="shared" si="51"/>
        <v/>
      </c>
      <c r="AS487" t="str">
        <f>IFERROR(VLOOKUP(A487,риски!$G$2:$H$642,2,0),"")</f>
        <v>низкий</v>
      </c>
      <c r="AT487" t="str">
        <f>IFERROR(VLOOKUP(A487,Реест!A559:$P$30000,15,0),"")</f>
        <v>kollektorbf.ru</v>
      </c>
      <c r="AU487" t="str">
        <f>IFERROR(VLOOKUP(A487,old!$A$3:$AU$2001,47,0),"")</f>
        <v/>
      </c>
      <c r="AV487" s="3" t="str">
        <f t="shared" si="52"/>
        <v/>
      </c>
      <c r="AW487" t="str">
        <f t="shared" si="53"/>
        <v xml:space="preserve"> ООО ПКО «БлицФинанс» зарегистрировано по адресу: 427960, Удмуртская Респ, г Сарапул, ул Советская, 17а. Генеральным директором является Михайлусенко Алексей Валерьевич. ФССП присвоил низкий уровень риска для данного ПКО.</v>
      </c>
      <c r="AX487" t="s">
        <v>22944</v>
      </c>
      <c r="AY487">
        <f>VLOOKUP(A487,'2024-2023'!$B$2:$NY$583,'2024-2023'!$BH$1,0)</f>
        <v>10136</v>
      </c>
      <c r="AZ487">
        <f>VLOOKUP(A487,'2024-2023'!$B$2:$NY$583,71,0)</f>
        <v>0</v>
      </c>
      <c r="BA487">
        <f>VLOOKUP(A487,'2024-2023'!$B$2:$NY$583,79,0)</f>
        <v>32</v>
      </c>
      <c r="BB487">
        <f t="shared" si="54"/>
        <v>3.1570639305445935E-3</v>
      </c>
      <c r="BC487" s="6" t="str">
        <f t="shared" si="55"/>
        <v>-</v>
      </c>
      <c r="BD487" s="6" t="str">
        <f t="shared" si="56"/>
        <v>-</v>
      </c>
      <c r="BE487" t="str">
        <f t="shared" si="57"/>
        <v>Малая фирма</v>
      </c>
    </row>
    <row r="488" spans="1:57">
      <c r="A488" s="10">
        <v>3665828745</v>
      </c>
      <c r="B488">
        <v>583</v>
      </c>
      <c r="C488" t="s">
        <v>14562</v>
      </c>
      <c r="D488">
        <v>3665828745</v>
      </c>
      <c r="E488" t="s">
        <v>14786</v>
      </c>
      <c r="F488" t="s">
        <v>14563</v>
      </c>
      <c r="G488" s="7">
        <v>45587</v>
      </c>
      <c r="H488">
        <v>1</v>
      </c>
      <c r="I488" t="s">
        <v>73</v>
      </c>
      <c r="J488" t="s">
        <v>4943</v>
      </c>
      <c r="K488" t="s">
        <v>4943</v>
      </c>
      <c r="L488" t="s">
        <v>9265</v>
      </c>
      <c r="M488">
        <f>VLOOKUP(D488,УК!$A$1:$B$599,2,0)/1000</f>
        <v>11000</v>
      </c>
      <c r="R488" s="10" t="str">
        <f>IFERROR(IFERROR(VLOOKUP(A488,'2020-2019'!$B$3:$LN$466,108,0),"")+IFERROR(VLOOKUP(A488,'2020-2019'!$B$3:$LN$1000,91,0),""),"")</f>
        <v/>
      </c>
      <c r="S488" s="10" t="str">
        <f>IFERROR(IFERROR(VLOOKUP(A488,'2022-2021'!$B$3:$LN$1000,108,0),"")+IFERROR(VLOOKUP(A488,'2022-2021'!$B$3:$LN$1000,92,0),""),"")</f>
        <v/>
      </c>
      <c r="T488" s="10" t="str">
        <f>IFERROR(IFERROR(VLOOKUP(A488,'2022-2021'!$B$3:$LN$1000,107,0),"")+IFERROR(VLOOKUP(A488,'2022-2021'!$B$3:$LN$1000,91,0),""),"")</f>
        <v/>
      </c>
      <c r="U488" s="10">
        <f>IFERROR(IFERROR(VLOOKUP(A488,'2024-2023'!$B$3:$LN$1000,108,0),"")+IFERROR(VLOOKUP(A488,'2024-2023'!$B$3:$LN$1000,92,0),""),"")</f>
        <v>0</v>
      </c>
      <c r="V488" s="10">
        <f>IFERROR(IFERROR(VLOOKUP(A488,'2024-2023'!$B$3:$LN$1000,107,0),"")+IFERROR(VLOOKUP(A488,'2024-2023'!$B$3:$LN$1000,91,0),""),"")</f>
        <v>0</v>
      </c>
      <c r="W488" t="str">
        <f>IFERROR(IFERROR(VLOOKUP(A488,'2020-2019'!$B$3:$LN$4660,93,0),"")+IFERROR(VLOOKUP(A488,'2020-2019'!$B$3:$LN$4660,109,0),""),"")</f>
        <v/>
      </c>
      <c r="X488" t="str">
        <f>IFERROR(IFERROR(VLOOKUP(A488,'2022-2021'!$B$3:$LN$4660,94,0),"")+IFERROR(VLOOKUP(A488,'2022-2021'!$B$3:$LN$4660,110,0),""),"")</f>
        <v/>
      </c>
      <c r="Y488" t="str">
        <f>IFERROR(IFERROR(VLOOKUP(A488,'2022-2021'!$B$3:$LN$4660,109,0),"")+IFERROR(VLOOKUP(A488,'2022-2021'!$B$3:$LN$4660,93,0),""),"")</f>
        <v/>
      </c>
      <c r="Z488">
        <f>IFERROR((IFERROR(VLOOKUP(A488,'2024-2023'!$B$3:$LN$4660,110,0),"")+IFERROR(VLOOKUP(A488,'2024-2023'!$B$3:$LN$4660,94,0),"")),"")</f>
        <v>0</v>
      </c>
      <c r="AA488">
        <f>IFERROR((IFERROR(VLOOKUP(A488,'2024-2023'!$B$3:$LN$4660,93,0),"")+IFERROR(VLOOKUP(A488,'2024-2023'!$B$3:$LN$4660,109,0),"")),"")</f>
        <v>7</v>
      </c>
      <c r="AB488" t="str">
        <f>IFERROR((IFERROR(VLOOKUP(A488,'2020-2019'!$B$3:$LN$466,'2020-2019'!$CV$1,0),"")),"")</f>
        <v/>
      </c>
      <c r="AC488" t="str">
        <f>IFERROR((IFERROR(VLOOKUP(A488,'2022-2021'!$B$3:$LN$4660,100,0),"")),"")</f>
        <v/>
      </c>
      <c r="AD488" t="str">
        <f>IFERROR((IFERROR(VLOOKUP(A488,'2022-2021'!$B$3:$LN$4660,99,0),"")),"")</f>
        <v/>
      </c>
      <c r="AE488">
        <f>IFERROR((IFERROR(VLOOKUP(A488,'2024-2023'!$B$3:$LN$4660,100,0),"")),"")</f>
        <v>0</v>
      </c>
      <c r="AF488">
        <f>IFERROR(VLOOKUP(A488,'2024-2023'!$B$3:$LN$4660,99,0),"")</f>
        <v>-7</v>
      </c>
      <c r="AG488" t="str">
        <f>IFERROR((IFERROR(VLOOKUP(A488,'2020-2019'!$B$3:$LN$4660,'2020-2019'!$X$1,0),"")+IFERROR(VLOOKUP(A488,'2020-2019'!$B$3:$LN$4660,'2020-2019'!$AN$1,0),"")),"")</f>
        <v/>
      </c>
      <c r="AH488" t="str">
        <f>IFERROR((IFERROR(VLOOKUP(A488,'2022-2021'!$B$3:$LN$4660,24,0),"")+IFERROR(VLOOKUP(A488,'2022-2021'!$B$3:$LN$4660,40,0),"")),"")</f>
        <v/>
      </c>
      <c r="AI488" t="str">
        <f>IFERROR((IFERROR(VLOOKUP(A488,'2022-2021'!$B$3:$LN$4660,23,0),"")+IFERROR(VLOOKUP(A488,'2022-2021'!$B$3:$LN$4660,39,0),"")),"")</f>
        <v/>
      </c>
      <c r="AJ488">
        <f>IFERROR((IFERROR(VLOOKUP(A488,'2024-2023'!$B$3:$LN$4660,24,0),"")+IFERROR(VLOOKUP(A488,'2024-2023'!$B$3:$LN$4660,40,0),"")),"")</f>
        <v>0</v>
      </c>
      <c r="AK488">
        <f>IFERROR((IFERROR(VLOOKUP(A488,'2024-2023'!$B$3:$LN$4660,23,0),"")+IFERROR(VLOOKUP(A488,'2024-2023'!$B$3:$LN$4660,39,0),"")),"")</f>
        <v>87</v>
      </c>
      <c r="AL488" t="str">
        <f>IFERROR(VLOOKUP(A488,'2020-2019'!$B$3:$LN$466,'2020-2019'!$AM$1,0),"")</f>
        <v/>
      </c>
      <c r="AM488" t="str">
        <f>IFERROR(VLOOKUP(A488,'2022-2021'!$B$3:$LN$4660,38,0),"")</f>
        <v/>
      </c>
      <c r="AN488" t="str">
        <f>IFERROR(VLOOKUP(A488,'2022-2021'!$B$3:$LN$4660,37,0),"")</f>
        <v/>
      </c>
      <c r="AO488">
        <f>IFERROR(VLOOKUP(A488,'2024-2023'!$B$3:$LN$4660,38,0),"")</f>
        <v>0</v>
      </c>
      <c r="AP488">
        <f>IFERROR(VLOOKUP(A488,'2024-2023'!$B$3:$LN$4660,37,0),"")</f>
        <v>8804</v>
      </c>
      <c r="AQ488" t="str">
        <f>IFERROR((IFERROR(VLOOKUP(A488,'2020-2019'!$B$3:$LN$466,'2020-2019'!$BL$1,0),"")+IFERROR(VLOOKUP(A488,'2020-2019'!$B$3:$LN$466,'2020-2019'!$BV$1,0),"")),"")</f>
        <v/>
      </c>
      <c r="AR488" s="5" t="str">
        <f t="shared" si="51"/>
        <v/>
      </c>
      <c r="AS488" t="str">
        <f>IFERROR(VLOOKUP(A488,риски!$G$2:$H$642,2,0),"")</f>
        <v>низкий</v>
      </c>
      <c r="AT488" t="str">
        <f>IFERROR(VLOOKUP(A488,Реест!A560:$P$30000,15,0),"")</f>
        <v>fks-vrn.ru</v>
      </c>
      <c r="AU488" t="str">
        <f>IFERROR(VLOOKUP(A488,old!$A$3:$AU$2001,47,0),"")</f>
        <v/>
      </c>
      <c r="AV488" s="3" t="str">
        <f t="shared" si="52"/>
        <v/>
      </c>
      <c r="AW488" t="str">
        <f t="shared" si="53"/>
        <v xml:space="preserve"> ООО ПКО «ФКС» зарегистрировано по адресу: Воронежская обл., г.о. город Воронеж, г. Воронеж, ул. 20-летия Октября, д. 90Б, ОФИС 412, 394006. Генеральным директором является Суменко Сергей Александрович. ФССП присвоил низкий уровень риска для данного ПКО.</v>
      </c>
      <c r="AX488" t="s">
        <v>22948</v>
      </c>
      <c r="AY488">
        <f>VLOOKUP(A488,'2024-2023'!$B$2:$NY$583,'2024-2023'!$BH$1,0)</f>
        <v>10993</v>
      </c>
      <c r="AZ488">
        <f>VLOOKUP(A488,'2024-2023'!$B$2:$NY$583,71,0)</f>
        <v>0</v>
      </c>
      <c r="BA488">
        <f>VLOOKUP(A488,'2024-2023'!$B$2:$NY$583,79,0)</f>
        <v>0</v>
      </c>
      <c r="BB488">
        <f t="shared" si="54"/>
        <v>0</v>
      </c>
      <c r="BC488" s="6" t="str">
        <f t="shared" si="55"/>
        <v>-</v>
      </c>
      <c r="BD488" s="6" t="str">
        <f t="shared" si="56"/>
        <v>-</v>
      </c>
      <c r="BE488" t="str">
        <f t="shared" si="57"/>
        <v>Малая фирма</v>
      </c>
    </row>
    <row r="489" spans="1:57">
      <c r="A489" s="10">
        <v>7708434569</v>
      </c>
      <c r="B489">
        <v>584</v>
      </c>
      <c r="C489" t="s">
        <v>14566</v>
      </c>
      <c r="D489">
        <v>7708434569</v>
      </c>
      <c r="E489" t="s">
        <v>14787</v>
      </c>
      <c r="F489" t="s">
        <v>14567</v>
      </c>
      <c r="G489" s="7">
        <v>45385</v>
      </c>
      <c r="H489">
        <v>2</v>
      </c>
      <c r="I489" t="s">
        <v>73</v>
      </c>
      <c r="J489" t="s">
        <v>6534</v>
      </c>
      <c r="K489" t="s">
        <v>6533</v>
      </c>
      <c r="L489" t="s">
        <v>9268</v>
      </c>
      <c r="M489">
        <f>VLOOKUP(D489,УК!$A$1:$B$599,2,0)/1000</f>
        <v>10000</v>
      </c>
      <c r="R489" s="10" t="str">
        <f>IFERROR(IFERROR(VLOOKUP(A489,'2020-2019'!$B$3:$LN$466,108,0),"")+IFERROR(VLOOKUP(A489,'2020-2019'!$B$3:$LN$1000,91,0),""),"")</f>
        <v/>
      </c>
      <c r="S489" s="10" t="str">
        <f>IFERROR(IFERROR(VLOOKUP(A489,'2022-2021'!$B$3:$LN$1000,108,0),"")+IFERROR(VLOOKUP(A489,'2022-2021'!$B$3:$LN$1000,92,0),""),"")</f>
        <v/>
      </c>
      <c r="T489" s="10" t="str">
        <f>IFERROR(IFERROR(VLOOKUP(A489,'2022-2021'!$B$3:$LN$1000,107,0),"")+IFERROR(VLOOKUP(A489,'2022-2021'!$B$3:$LN$1000,91,0),""),"")</f>
        <v/>
      </c>
      <c r="U489" s="10">
        <f>IFERROR(IFERROR(VLOOKUP(A489,'2024-2023'!$B$3:$LN$1000,108,0),"")+IFERROR(VLOOKUP(A489,'2024-2023'!$B$3:$LN$1000,92,0),""),"")</f>
        <v>0</v>
      </c>
      <c r="V489" s="10">
        <f>IFERROR(IFERROR(VLOOKUP(A489,'2024-2023'!$B$3:$LN$1000,107,0),"")+IFERROR(VLOOKUP(A489,'2024-2023'!$B$3:$LN$1000,91,0),""),"")</f>
        <v>0</v>
      </c>
      <c r="W489" t="str">
        <f>IFERROR(IFERROR(VLOOKUP(A489,'2020-2019'!$B$3:$LN$4660,93,0),"")+IFERROR(VLOOKUP(A489,'2020-2019'!$B$3:$LN$4660,109,0),""),"")</f>
        <v/>
      </c>
      <c r="X489" t="str">
        <f>IFERROR(IFERROR(VLOOKUP(A489,'2022-2021'!$B$3:$LN$4660,94,0),"")+IFERROR(VLOOKUP(A489,'2022-2021'!$B$3:$LN$4660,110,0),""),"")</f>
        <v/>
      </c>
      <c r="Y489" t="str">
        <f>IFERROR(IFERROR(VLOOKUP(A489,'2022-2021'!$B$3:$LN$4660,109,0),"")+IFERROR(VLOOKUP(A489,'2022-2021'!$B$3:$LN$4660,93,0),""),"")</f>
        <v/>
      </c>
      <c r="Z489">
        <f>IFERROR((IFERROR(VLOOKUP(A489,'2024-2023'!$B$3:$LN$4660,110,0),"")+IFERROR(VLOOKUP(A489,'2024-2023'!$B$3:$LN$4660,94,0),"")),"")</f>
        <v>0</v>
      </c>
      <c r="AA489">
        <f>IFERROR((IFERROR(VLOOKUP(A489,'2024-2023'!$B$3:$LN$4660,93,0),"")+IFERROR(VLOOKUP(A489,'2024-2023'!$B$3:$LN$4660,109,0),"")),"")</f>
        <v>0</v>
      </c>
      <c r="AB489" t="str">
        <f>IFERROR((IFERROR(VLOOKUP(A489,'2020-2019'!$B$3:$LN$466,'2020-2019'!$CV$1,0),"")),"")</f>
        <v/>
      </c>
      <c r="AC489" t="str">
        <f>IFERROR((IFERROR(VLOOKUP(A489,'2022-2021'!$B$3:$LN$4660,100,0),"")),"")</f>
        <v/>
      </c>
      <c r="AD489" t="str">
        <f>IFERROR((IFERROR(VLOOKUP(A489,'2022-2021'!$B$3:$LN$4660,99,0),"")),"")</f>
        <v/>
      </c>
      <c r="AE489">
        <f>IFERROR((IFERROR(VLOOKUP(A489,'2024-2023'!$B$3:$LN$4660,100,0),"")),"")</f>
        <v>0</v>
      </c>
      <c r="AF489">
        <f>IFERROR(VLOOKUP(A489,'2024-2023'!$B$3:$LN$4660,99,0),"")</f>
        <v>0</v>
      </c>
      <c r="AG489" t="str">
        <f>IFERROR((IFERROR(VLOOKUP(A489,'2020-2019'!$B$3:$LN$4660,'2020-2019'!$X$1,0),"")+IFERROR(VLOOKUP(A489,'2020-2019'!$B$3:$LN$4660,'2020-2019'!$AN$1,0),"")),"")</f>
        <v/>
      </c>
      <c r="AH489" t="str">
        <f>IFERROR((IFERROR(VLOOKUP(A489,'2022-2021'!$B$3:$LN$4660,24,0),"")+IFERROR(VLOOKUP(A489,'2022-2021'!$B$3:$LN$4660,40,0),"")),"")</f>
        <v/>
      </c>
      <c r="AI489" t="str">
        <f>IFERROR((IFERROR(VLOOKUP(A489,'2022-2021'!$B$3:$LN$4660,23,0),"")+IFERROR(VLOOKUP(A489,'2022-2021'!$B$3:$LN$4660,39,0),"")),"")</f>
        <v/>
      </c>
      <c r="AJ489">
        <f>IFERROR((IFERROR(VLOOKUP(A489,'2024-2023'!$B$3:$LN$4660,24,0),"")+IFERROR(VLOOKUP(A489,'2024-2023'!$B$3:$LN$4660,40,0),"")),"")</f>
        <v>0</v>
      </c>
      <c r="AK489">
        <f>IFERROR((IFERROR(VLOOKUP(A489,'2024-2023'!$B$3:$LN$4660,23,0),"")+IFERROR(VLOOKUP(A489,'2024-2023'!$B$3:$LN$4660,39,0),"")),"")</f>
        <v>0</v>
      </c>
      <c r="AL489" t="str">
        <f>IFERROR(VLOOKUP(A489,'2020-2019'!$B$3:$LN$466,'2020-2019'!$AM$1,0),"")</f>
        <v/>
      </c>
      <c r="AM489" t="str">
        <f>IFERROR(VLOOKUP(A489,'2022-2021'!$B$3:$LN$4660,38,0),"")</f>
        <v/>
      </c>
      <c r="AN489" t="str">
        <f>IFERROR(VLOOKUP(A489,'2022-2021'!$B$3:$LN$4660,37,0),"")</f>
        <v/>
      </c>
      <c r="AO489">
        <f>IFERROR(VLOOKUP(A489,'2024-2023'!$B$3:$LN$4660,38,0),"")</f>
        <v>0</v>
      </c>
      <c r="AP489">
        <f>IFERROR(VLOOKUP(A489,'2024-2023'!$B$3:$LN$4660,37,0),"")</f>
        <v>141</v>
      </c>
      <c r="AQ489" t="str">
        <f>IFERROR((IFERROR(VLOOKUP(A489,'2020-2019'!$B$3:$LN$466,'2020-2019'!$BL$1,0),"")+IFERROR(VLOOKUP(A489,'2020-2019'!$B$3:$LN$466,'2020-2019'!$BV$1,0),"")),"")</f>
        <v/>
      </c>
      <c r="AR489" s="5" t="str">
        <f t="shared" si="51"/>
        <v/>
      </c>
      <c r="AS489" t="str">
        <f>IFERROR(VLOOKUP(A489,риски!$G$2:$H$642,2,0),"")</f>
        <v>низкий</v>
      </c>
      <c r="AT489" t="str">
        <f>IFERROR(VLOOKUP(A489,Реест!A561:$P$30000,15,0),"")</f>
        <v>pco-bestsinvestkonsalt.ru</v>
      </c>
      <c r="AU489" t="str">
        <f>IFERROR(VLOOKUP(A489,old!$A$3:$AU$2001,47,0),"")</f>
        <v/>
      </c>
      <c r="AV489" s="3" t="str">
        <f t="shared" si="52"/>
        <v/>
      </c>
      <c r="AW489" t="str">
        <f t="shared" si="53"/>
        <v xml:space="preserve"> ООО «ПКО «Бэст Инвест Консалтинг» зарегистрировано по адресу: 107078, Город Москва, вн.тер. г. Муниципальный Округ Красносельский, проезд Красноворотский, дом 3, строение 1, помещение 1/М. Генеральным директором является Сорокина Елена Аркадьевна. ФССП присвоил низкий уровень риска для данного ПКО.</v>
      </c>
      <c r="AX489" t="s">
        <v>22914</v>
      </c>
      <c r="AY489">
        <f>VLOOKUP(A489,'2024-2023'!$B$2:$NY$583,'2024-2023'!$BH$1,0)</f>
        <v>10000</v>
      </c>
      <c r="AZ489">
        <f>VLOOKUP(A489,'2024-2023'!$B$2:$NY$583,71,0)</f>
        <v>0</v>
      </c>
      <c r="BA489">
        <f>VLOOKUP(A489,'2024-2023'!$B$2:$NY$583,79,0)</f>
        <v>0</v>
      </c>
      <c r="BB489">
        <f t="shared" si="54"/>
        <v>0</v>
      </c>
      <c r="BC489" s="6" t="str">
        <f t="shared" si="55"/>
        <v>-</v>
      </c>
      <c r="BD489" s="6" t="str">
        <f t="shared" si="56"/>
        <v>-</v>
      </c>
      <c r="BE489" t="str">
        <f t="shared" si="57"/>
        <v>Малая фирма</v>
      </c>
    </row>
    <row r="490" spans="1:57">
      <c r="A490" s="10">
        <v>2100021544</v>
      </c>
      <c r="B490">
        <v>585</v>
      </c>
      <c r="C490" t="s">
        <v>14568</v>
      </c>
      <c r="D490">
        <v>2100021544</v>
      </c>
      <c r="E490" t="s">
        <v>14788</v>
      </c>
      <c r="F490" t="s">
        <v>14569</v>
      </c>
      <c r="G490" s="7">
        <v>45645</v>
      </c>
      <c r="H490">
        <v>1</v>
      </c>
      <c r="I490" t="s">
        <v>73</v>
      </c>
      <c r="J490" t="s">
        <v>6538</v>
      </c>
      <c r="K490" t="s">
        <v>6537</v>
      </c>
      <c r="L490" t="s">
        <v>9270</v>
      </c>
      <c r="M490">
        <f>VLOOKUP(D490,УК!$A$1:$B$599,2,0)/1000</f>
        <v>15</v>
      </c>
      <c r="R490" s="10" t="str">
        <f>IFERROR(IFERROR(VLOOKUP(A490,'2020-2019'!$B$3:$LN$466,108,0),"")+IFERROR(VLOOKUP(A490,'2020-2019'!$B$3:$LN$1000,91,0),""),"")</f>
        <v/>
      </c>
      <c r="S490" s="10" t="str">
        <f>IFERROR(IFERROR(VLOOKUP(A490,'2022-2021'!$B$3:$LN$1000,108,0),"")+IFERROR(VLOOKUP(A490,'2022-2021'!$B$3:$LN$1000,92,0),""),"")</f>
        <v/>
      </c>
      <c r="T490" s="10" t="str">
        <f>IFERROR(IFERROR(VLOOKUP(A490,'2022-2021'!$B$3:$LN$1000,107,0),"")+IFERROR(VLOOKUP(A490,'2022-2021'!$B$3:$LN$1000,91,0),""),"")</f>
        <v/>
      </c>
      <c r="U490" s="10">
        <f>IFERROR(IFERROR(VLOOKUP(A490,'2024-2023'!$B$3:$LN$1000,108,0),"")+IFERROR(VLOOKUP(A490,'2024-2023'!$B$3:$LN$1000,92,0),""),"")</f>
        <v>0</v>
      </c>
      <c r="V490" s="10">
        <f>IFERROR(IFERROR(VLOOKUP(A490,'2024-2023'!$B$3:$LN$1000,107,0),"")+IFERROR(VLOOKUP(A490,'2024-2023'!$B$3:$LN$1000,91,0),""),"")</f>
        <v>0</v>
      </c>
      <c r="W490" t="str">
        <f>IFERROR(IFERROR(VLOOKUP(A490,'2020-2019'!$B$3:$LN$4660,93,0),"")+IFERROR(VLOOKUP(A490,'2020-2019'!$B$3:$LN$4660,109,0),""),"")</f>
        <v/>
      </c>
      <c r="X490" t="str">
        <f>IFERROR(IFERROR(VLOOKUP(A490,'2022-2021'!$B$3:$LN$4660,94,0),"")+IFERROR(VLOOKUP(A490,'2022-2021'!$B$3:$LN$4660,110,0),""),"")</f>
        <v/>
      </c>
      <c r="Y490" t="str">
        <f>IFERROR(IFERROR(VLOOKUP(A490,'2022-2021'!$B$3:$LN$4660,109,0),"")+IFERROR(VLOOKUP(A490,'2022-2021'!$B$3:$LN$4660,93,0),""),"")</f>
        <v/>
      </c>
      <c r="Z490">
        <f>IFERROR((IFERROR(VLOOKUP(A490,'2024-2023'!$B$3:$LN$4660,110,0),"")+IFERROR(VLOOKUP(A490,'2024-2023'!$B$3:$LN$4660,94,0),"")),"")</f>
        <v>0</v>
      </c>
      <c r="AA490">
        <f>IFERROR((IFERROR(VLOOKUP(A490,'2024-2023'!$B$3:$LN$4660,93,0),"")+IFERROR(VLOOKUP(A490,'2024-2023'!$B$3:$LN$4660,109,0),"")),"")</f>
        <v>0</v>
      </c>
      <c r="AB490" t="str">
        <f>IFERROR((IFERROR(VLOOKUP(A490,'2020-2019'!$B$3:$LN$466,'2020-2019'!$CV$1,0),"")),"")</f>
        <v/>
      </c>
      <c r="AC490" t="str">
        <f>IFERROR((IFERROR(VLOOKUP(A490,'2022-2021'!$B$3:$LN$4660,100,0),"")),"")</f>
        <v/>
      </c>
      <c r="AD490" t="str">
        <f>IFERROR((IFERROR(VLOOKUP(A490,'2022-2021'!$B$3:$LN$4660,99,0),"")),"")</f>
        <v/>
      </c>
      <c r="AE490">
        <f>IFERROR((IFERROR(VLOOKUP(A490,'2024-2023'!$B$3:$LN$4660,100,0),"")),"")</f>
        <v>0</v>
      </c>
      <c r="AF490">
        <f>IFERROR(VLOOKUP(A490,'2024-2023'!$B$3:$LN$4660,99,0),"")</f>
        <v>0</v>
      </c>
      <c r="AG490" t="str">
        <f>IFERROR((IFERROR(VLOOKUP(A490,'2020-2019'!$B$3:$LN$4660,'2020-2019'!$X$1,0),"")+IFERROR(VLOOKUP(A490,'2020-2019'!$B$3:$LN$4660,'2020-2019'!$AN$1,0),"")),"")</f>
        <v/>
      </c>
      <c r="AH490" t="str">
        <f>IFERROR((IFERROR(VLOOKUP(A490,'2022-2021'!$B$3:$LN$4660,24,0),"")+IFERROR(VLOOKUP(A490,'2022-2021'!$B$3:$LN$4660,40,0),"")),"")</f>
        <v/>
      </c>
      <c r="AI490" t="str">
        <f>IFERROR((IFERROR(VLOOKUP(A490,'2022-2021'!$B$3:$LN$4660,23,0),"")+IFERROR(VLOOKUP(A490,'2022-2021'!$B$3:$LN$4660,39,0),"")),"")</f>
        <v/>
      </c>
      <c r="AJ490">
        <f>IFERROR((IFERROR(VLOOKUP(A490,'2024-2023'!$B$3:$LN$4660,24,0),"")+IFERROR(VLOOKUP(A490,'2024-2023'!$B$3:$LN$4660,40,0),"")),"")</f>
        <v>0</v>
      </c>
      <c r="AK490">
        <f>IFERROR((IFERROR(VLOOKUP(A490,'2024-2023'!$B$3:$LN$4660,23,0),"")+IFERROR(VLOOKUP(A490,'2024-2023'!$B$3:$LN$4660,39,0),"")),"")</f>
        <v>0</v>
      </c>
      <c r="AL490" t="str">
        <f>IFERROR(VLOOKUP(A490,'2020-2019'!$B$3:$LN$466,'2020-2019'!$AM$1,0),"")</f>
        <v/>
      </c>
      <c r="AM490" t="str">
        <f>IFERROR(VLOOKUP(A490,'2022-2021'!$B$3:$LN$4660,38,0),"")</f>
        <v/>
      </c>
      <c r="AN490" t="str">
        <f>IFERROR(VLOOKUP(A490,'2022-2021'!$B$3:$LN$4660,37,0),"")</f>
        <v/>
      </c>
      <c r="AO490">
        <f>IFERROR(VLOOKUP(A490,'2024-2023'!$B$3:$LN$4660,38,0),"")</f>
        <v>0</v>
      </c>
      <c r="AP490">
        <f>IFERROR(VLOOKUP(A490,'2024-2023'!$B$3:$LN$4660,37,0),"")</f>
        <v>0</v>
      </c>
      <c r="AQ490" t="str">
        <f>IFERROR((IFERROR(VLOOKUP(A490,'2020-2019'!$B$3:$LN$466,'2020-2019'!$BL$1,0),"")+IFERROR(VLOOKUP(A490,'2020-2019'!$B$3:$LN$466,'2020-2019'!$BV$1,0),"")),"")</f>
        <v/>
      </c>
      <c r="AR490" s="5" t="str">
        <f t="shared" si="51"/>
        <v/>
      </c>
      <c r="AS490" t="str">
        <f>IFERROR(VLOOKUP(A490,риски!$G$2:$H$642,2,0),"")</f>
        <v>низкий</v>
      </c>
      <c r="AT490" t="str">
        <f>IFERROR(VLOOKUP(A490,Реест!A562:$P$30000,15,0),"")</f>
        <v xml:space="preserve"> sigma-collekt.ru</v>
      </c>
      <c r="AU490" t="str">
        <f>IFERROR(VLOOKUP(A490,old!$A$3:$AU$2001,47,0),"")</f>
        <v/>
      </c>
      <c r="AV490" s="3" t="str">
        <f t="shared" si="52"/>
        <v/>
      </c>
      <c r="AW490" t="str">
        <f t="shared" si="53"/>
        <v xml:space="preserve"> ООО ПКО «Сигма Коллект» зарегистрировано по адресу: 428000, Чувашская Республика - Чувашия, г Чебоксары, ул Афанасьева, 8, 302. Генеральным директором является Лямкин Кирилл Юрьевич. ФССП присвоил низкий уровень риска для данного ПКО.</v>
      </c>
      <c r="AX490" t="s">
        <v>22943</v>
      </c>
      <c r="AY490">
        <f>VLOOKUP(A490,'2024-2023'!$B$2:$NY$583,'2024-2023'!$BH$1,0)</f>
        <v>15</v>
      </c>
      <c r="AZ490">
        <f>VLOOKUP(A490,'2024-2023'!$B$2:$NY$583,71,0)</f>
        <v>0</v>
      </c>
      <c r="BA490">
        <f>VLOOKUP(A490,'2024-2023'!$B$2:$NY$583,79,0)</f>
        <v>10000</v>
      </c>
      <c r="BB490">
        <f t="shared" si="54"/>
        <v>666.66666666666663</v>
      </c>
      <c r="BC490" s="6" t="str">
        <f t="shared" si="55"/>
        <v>-</v>
      </c>
      <c r="BD490" s="6" t="str">
        <f t="shared" si="56"/>
        <v>-</v>
      </c>
      <c r="BE490" t="str">
        <f t="shared" si="57"/>
        <v>Малая фирма</v>
      </c>
    </row>
    <row r="491" spans="1:57">
      <c r="A491" s="10">
        <v>9722083732</v>
      </c>
      <c r="B491">
        <v>586</v>
      </c>
      <c r="C491" t="s">
        <v>14570</v>
      </c>
      <c r="D491">
        <v>9722083732</v>
      </c>
      <c r="E491" t="s">
        <v>14789</v>
      </c>
      <c r="F491" t="s">
        <v>14571</v>
      </c>
      <c r="G491" s="7">
        <v>45545</v>
      </c>
      <c r="H491">
        <v>1</v>
      </c>
      <c r="I491" t="s">
        <v>73</v>
      </c>
      <c r="J491" t="s">
        <v>6542</v>
      </c>
      <c r="K491" t="s">
        <v>6541</v>
      </c>
      <c r="L491" t="s">
        <v>9273</v>
      </c>
      <c r="M491">
        <f>VLOOKUP(D491,УК!$A$1:$B$599,2,0)/1000</f>
        <v>10</v>
      </c>
      <c r="R491" s="10" t="str">
        <f>IFERROR(IFERROR(VLOOKUP(A491,'2020-2019'!$B$3:$LN$466,108,0),"")+IFERROR(VLOOKUP(A491,'2020-2019'!$B$3:$LN$1000,91,0),""),"")</f>
        <v/>
      </c>
      <c r="S491" s="10" t="str">
        <f>IFERROR(IFERROR(VLOOKUP(A491,'2022-2021'!$B$3:$LN$1000,108,0),"")+IFERROR(VLOOKUP(A491,'2022-2021'!$B$3:$LN$1000,92,0),""),"")</f>
        <v/>
      </c>
      <c r="T491" s="10" t="str">
        <f>IFERROR(IFERROR(VLOOKUP(A491,'2022-2021'!$B$3:$LN$1000,107,0),"")+IFERROR(VLOOKUP(A491,'2022-2021'!$B$3:$LN$1000,91,0),""),"")</f>
        <v/>
      </c>
      <c r="U491" s="10">
        <f>IFERROR(IFERROR(VLOOKUP(A491,'2024-2023'!$B$3:$LN$1000,108,0),"")+IFERROR(VLOOKUP(A491,'2024-2023'!$B$3:$LN$1000,92,0),""),"")</f>
        <v>0</v>
      </c>
      <c r="V491" s="10">
        <f>IFERROR(IFERROR(VLOOKUP(A491,'2024-2023'!$B$3:$LN$1000,107,0),"")+IFERROR(VLOOKUP(A491,'2024-2023'!$B$3:$LN$1000,91,0),""),"")</f>
        <v>0</v>
      </c>
      <c r="W491" t="str">
        <f>IFERROR(IFERROR(VLOOKUP(A491,'2020-2019'!$B$3:$LN$4660,93,0),"")+IFERROR(VLOOKUP(A491,'2020-2019'!$B$3:$LN$4660,109,0),""),"")</f>
        <v/>
      </c>
      <c r="X491" t="str">
        <f>IFERROR(IFERROR(VLOOKUP(A491,'2022-2021'!$B$3:$LN$4660,94,0),"")+IFERROR(VLOOKUP(A491,'2022-2021'!$B$3:$LN$4660,110,0),""),"")</f>
        <v/>
      </c>
      <c r="Y491" t="str">
        <f>IFERROR(IFERROR(VLOOKUP(A491,'2022-2021'!$B$3:$LN$4660,109,0),"")+IFERROR(VLOOKUP(A491,'2022-2021'!$B$3:$LN$4660,93,0),""),"")</f>
        <v/>
      </c>
      <c r="Z491">
        <f>IFERROR((IFERROR(VLOOKUP(A491,'2024-2023'!$B$3:$LN$4660,110,0),"")+IFERROR(VLOOKUP(A491,'2024-2023'!$B$3:$LN$4660,94,0),"")),"")</f>
        <v>0</v>
      </c>
      <c r="AA491">
        <f>IFERROR((IFERROR(VLOOKUP(A491,'2024-2023'!$B$3:$LN$4660,93,0),"")+IFERROR(VLOOKUP(A491,'2024-2023'!$B$3:$LN$4660,109,0),"")),"")</f>
        <v>443</v>
      </c>
      <c r="AB491" t="str">
        <f>IFERROR((IFERROR(VLOOKUP(A491,'2020-2019'!$B$3:$LN$466,'2020-2019'!$CV$1,0),"")),"")</f>
        <v/>
      </c>
      <c r="AC491" t="str">
        <f>IFERROR((IFERROR(VLOOKUP(A491,'2022-2021'!$B$3:$LN$4660,100,0),"")),"")</f>
        <v/>
      </c>
      <c r="AD491" t="str">
        <f>IFERROR((IFERROR(VLOOKUP(A491,'2022-2021'!$B$3:$LN$4660,99,0),"")),"")</f>
        <v/>
      </c>
      <c r="AE491">
        <f>IFERROR((IFERROR(VLOOKUP(A491,'2024-2023'!$B$3:$LN$4660,100,0),"")),"")</f>
        <v>0</v>
      </c>
      <c r="AF491">
        <f>IFERROR(VLOOKUP(A491,'2024-2023'!$B$3:$LN$4660,99,0),"")</f>
        <v>-443</v>
      </c>
      <c r="AG491" t="str">
        <f>IFERROR((IFERROR(VLOOKUP(A491,'2020-2019'!$B$3:$LN$4660,'2020-2019'!$X$1,0),"")+IFERROR(VLOOKUP(A491,'2020-2019'!$B$3:$LN$4660,'2020-2019'!$AN$1,0),"")),"")</f>
        <v/>
      </c>
      <c r="AH491" t="str">
        <f>IFERROR((IFERROR(VLOOKUP(A491,'2022-2021'!$B$3:$LN$4660,24,0),"")+IFERROR(VLOOKUP(A491,'2022-2021'!$B$3:$LN$4660,40,0),"")),"")</f>
        <v/>
      </c>
      <c r="AI491" t="str">
        <f>IFERROR((IFERROR(VLOOKUP(A491,'2022-2021'!$B$3:$LN$4660,23,0),"")+IFERROR(VLOOKUP(A491,'2022-2021'!$B$3:$LN$4660,39,0),"")),"")</f>
        <v/>
      </c>
      <c r="AJ491">
        <f>IFERROR((IFERROR(VLOOKUP(A491,'2024-2023'!$B$3:$LN$4660,24,0),"")+IFERROR(VLOOKUP(A491,'2024-2023'!$B$3:$LN$4660,40,0),"")),"")</f>
        <v>0</v>
      </c>
      <c r="AK491">
        <f>IFERROR((IFERROR(VLOOKUP(A491,'2024-2023'!$B$3:$LN$4660,23,0),"")+IFERROR(VLOOKUP(A491,'2024-2023'!$B$3:$LN$4660,39,0),"")),"")</f>
        <v>118</v>
      </c>
      <c r="AL491" t="str">
        <f>IFERROR(VLOOKUP(A491,'2020-2019'!$B$3:$LN$466,'2020-2019'!$AM$1,0),"")</f>
        <v/>
      </c>
      <c r="AM491" t="str">
        <f>IFERROR(VLOOKUP(A491,'2022-2021'!$B$3:$LN$4660,38,0),"")</f>
        <v/>
      </c>
      <c r="AN491" t="str">
        <f>IFERROR(VLOOKUP(A491,'2022-2021'!$B$3:$LN$4660,37,0),"")</f>
        <v/>
      </c>
      <c r="AO491">
        <f>IFERROR(VLOOKUP(A491,'2024-2023'!$B$3:$LN$4660,38,0),"")</f>
        <v>0</v>
      </c>
      <c r="AP491">
        <f>IFERROR(VLOOKUP(A491,'2024-2023'!$B$3:$LN$4660,37,0),"")</f>
        <v>123</v>
      </c>
      <c r="AQ491" t="str">
        <f>IFERROR((IFERROR(VLOOKUP(A491,'2020-2019'!$B$3:$LN$466,'2020-2019'!$BL$1,0),"")+IFERROR(VLOOKUP(A491,'2020-2019'!$B$3:$LN$466,'2020-2019'!$BV$1,0),"")),"")</f>
        <v/>
      </c>
      <c r="AR491" s="5" t="str">
        <f t="shared" si="51"/>
        <v/>
      </c>
      <c r="AS491" t="str">
        <f>IFERROR(VLOOKUP(A491,риски!$G$2:$H$642,2,0),"")</f>
        <v>низкий</v>
      </c>
      <c r="AT491" t="str">
        <f>IFERROR(VLOOKUP(A491,Реест!A563:$P$30000,15,0),"")</f>
        <v>rugevit.com</v>
      </c>
      <c r="AU491" t="str">
        <f>IFERROR(VLOOKUP(A491,old!$A$3:$AU$2001,47,0),"")</f>
        <v/>
      </c>
      <c r="AV491" s="3" t="str">
        <f t="shared" si="52"/>
        <v/>
      </c>
      <c r="AW491" t="str">
        <f t="shared" si="53"/>
        <v xml:space="preserve"> ООО ПКО «Ругевит» зарегистрировано по адресу: 111020, Москва г, ул Сторожевая, д 40, 3ц. Генеральным директором является Мокроусов Александр Александрович. ФССП присвоил низкий уровень риска для данного ПКО.</v>
      </c>
      <c r="AX491" t="s">
        <v>22957</v>
      </c>
      <c r="AY491">
        <f>VLOOKUP(A491,'2024-2023'!$B$2:$NY$583,'2024-2023'!$BH$1,0)</f>
        <v>10067</v>
      </c>
      <c r="AZ491">
        <f>VLOOKUP(A491,'2024-2023'!$B$2:$NY$583,71,0)</f>
        <v>0</v>
      </c>
      <c r="BA491">
        <f>VLOOKUP(A491,'2024-2023'!$B$2:$NY$583,79,0)</f>
        <v>0</v>
      </c>
      <c r="BB491">
        <f t="shared" si="54"/>
        <v>0</v>
      </c>
      <c r="BC491" s="6" t="str">
        <f t="shared" si="55"/>
        <v>-</v>
      </c>
      <c r="BD491" s="6" t="str">
        <f t="shared" si="56"/>
        <v>-</v>
      </c>
      <c r="BE491" t="str">
        <f t="shared" si="57"/>
        <v>Малая фирма</v>
      </c>
    </row>
    <row r="492" spans="1:57">
      <c r="A492" s="10">
        <v>7743250388</v>
      </c>
      <c r="B492">
        <v>587</v>
      </c>
      <c r="C492" t="s">
        <v>14574</v>
      </c>
      <c r="D492">
        <v>7743250388</v>
      </c>
      <c r="E492" t="s">
        <v>14791</v>
      </c>
      <c r="F492" t="s">
        <v>14575</v>
      </c>
      <c r="G492" s="7">
        <v>43194</v>
      </c>
      <c r="H492">
        <v>8</v>
      </c>
      <c r="I492" t="s">
        <v>73</v>
      </c>
      <c r="J492" t="s">
        <v>23625</v>
      </c>
      <c r="K492" t="s">
        <v>6552</v>
      </c>
      <c r="L492" t="s">
        <v>9280</v>
      </c>
      <c r="M492">
        <f>VLOOKUP(D492,УК!$A$1:$B$599,2,0)/1000</f>
        <v>50</v>
      </c>
      <c r="R492" s="10">
        <f>IFERROR(IFERROR(VLOOKUP(A492,'2020-2019'!$B$3:$LN$466,108,0),"")+IFERROR(VLOOKUP(A492,'2020-2019'!$B$3:$LN$1000,91,0),""),"")</f>
        <v>31968</v>
      </c>
      <c r="S492" s="10">
        <f>IFERROR(IFERROR(VLOOKUP(A492,'2022-2021'!$B$3:$LN$1000,108,0),"")+IFERROR(VLOOKUP(A492,'2022-2021'!$B$3:$LN$1000,92,0),""),"")</f>
        <v>43376</v>
      </c>
      <c r="T492" s="10">
        <f>IFERROR(IFERROR(VLOOKUP(A492,'2022-2021'!$B$3:$LN$1000,107,0),"")+IFERROR(VLOOKUP(A492,'2022-2021'!$B$3:$LN$1000,91,0),""),"")</f>
        <v>32407</v>
      </c>
      <c r="U492" s="10">
        <f>IFERROR(IFERROR(VLOOKUP(A492,'2024-2023'!$B$3:$LN$1000,108,0),"")+IFERROR(VLOOKUP(A492,'2024-2023'!$B$3:$LN$1000,92,0),""),"")</f>
        <v>44335</v>
      </c>
      <c r="V492" s="10">
        <f>IFERROR(IFERROR(VLOOKUP(A492,'2024-2023'!$B$3:$LN$1000,107,0),"")+IFERROR(VLOOKUP(A492,'2024-2023'!$B$3:$LN$1000,91,0),""),"")</f>
        <v>28812</v>
      </c>
      <c r="W492">
        <f>IFERROR(IFERROR(VLOOKUP(A492,'2020-2019'!$B$3:$LN$4660,93,0),"")+IFERROR(VLOOKUP(A492,'2020-2019'!$B$3:$LN$4660,109,0),""),"")</f>
        <v>38852</v>
      </c>
      <c r="X492">
        <f>IFERROR(IFERROR(VLOOKUP(A492,'2022-2021'!$B$3:$LN$4660,94,0),"")+IFERROR(VLOOKUP(A492,'2022-2021'!$B$3:$LN$4660,110,0),""),"")</f>
        <v>28255</v>
      </c>
      <c r="Y492">
        <f>IFERROR(IFERROR(VLOOKUP(A492,'2022-2021'!$B$3:$LN$4660,109,0),"")+IFERROR(VLOOKUP(A492,'2022-2021'!$B$3:$LN$4660,93,0),""),"")</f>
        <v>35603</v>
      </c>
      <c r="Z492">
        <f>IFERROR((IFERROR(VLOOKUP(A492,'2024-2023'!$B$3:$LN$4660,110,0),"")+IFERROR(VLOOKUP(A492,'2024-2023'!$B$3:$LN$4660,94,0),"")),"")</f>
        <v>39235</v>
      </c>
      <c r="AA492">
        <f>IFERROR((IFERROR(VLOOKUP(A492,'2024-2023'!$B$3:$LN$4660,93,0),"")+IFERROR(VLOOKUP(A492,'2024-2023'!$B$3:$LN$4660,109,0),"")),"")</f>
        <v>30723</v>
      </c>
      <c r="AB492">
        <f>IFERROR((IFERROR(VLOOKUP(A492,'2020-2019'!$B$3:$LN$466,'2020-2019'!$CV$1,0),"")),"")</f>
        <v>5995</v>
      </c>
      <c r="AC492">
        <f>IFERROR((IFERROR(VLOOKUP(A492,'2022-2021'!$B$3:$LN$4660,100,0),"")),"")</f>
        <v>12343</v>
      </c>
      <c r="AD492">
        <f>IFERROR((IFERROR(VLOOKUP(A492,'2022-2021'!$B$3:$LN$4660,99,0),"")),"")</f>
        <v>-4588</v>
      </c>
      <c r="AE492">
        <f>IFERROR((IFERROR(VLOOKUP(A492,'2024-2023'!$B$3:$LN$4660,100,0),"")),"")</f>
        <v>4650</v>
      </c>
      <c r="AF492">
        <f>IFERROR(VLOOKUP(A492,'2024-2023'!$B$3:$LN$4660,99,0),"")</f>
        <v>-2213</v>
      </c>
      <c r="AG492">
        <f>IFERROR((IFERROR(VLOOKUP(A492,'2020-2019'!$B$3:$LN$4660,'2020-2019'!$X$1,0),"")+IFERROR(VLOOKUP(A492,'2020-2019'!$B$3:$LN$4660,'2020-2019'!$AN$1,0),"")),"")</f>
        <v>0</v>
      </c>
      <c r="AH492">
        <f>IFERROR((IFERROR(VLOOKUP(A492,'2022-2021'!$B$3:$LN$4660,24,0),"")+IFERROR(VLOOKUP(A492,'2022-2021'!$B$3:$LN$4660,40,0),"")),"")</f>
        <v>0</v>
      </c>
      <c r="AI492">
        <f>IFERROR((IFERROR(VLOOKUP(A492,'2022-2021'!$B$3:$LN$4660,23,0),"")+IFERROR(VLOOKUP(A492,'2022-2021'!$B$3:$LN$4660,39,0),"")),"")</f>
        <v>0</v>
      </c>
      <c r="AJ492">
        <f>IFERROR((IFERROR(VLOOKUP(A492,'2024-2023'!$B$3:$LN$4660,24,0),"")+IFERROR(VLOOKUP(A492,'2024-2023'!$B$3:$LN$4660,40,0),"")),"")</f>
        <v>0</v>
      </c>
      <c r="AK492">
        <f>IFERROR((IFERROR(VLOOKUP(A492,'2024-2023'!$B$3:$LN$4660,23,0),"")+IFERROR(VLOOKUP(A492,'2024-2023'!$B$3:$LN$4660,39,0),"")),"")</f>
        <v>0</v>
      </c>
      <c r="AL492">
        <f>IFERROR(VLOOKUP(A492,'2020-2019'!$B$3:$LN$466,'2020-2019'!$AM$1,0),"")</f>
        <v>16527</v>
      </c>
      <c r="AM492">
        <f>IFERROR(VLOOKUP(A492,'2022-2021'!$B$3:$LN$4660,38,0),"")</f>
        <v>8816</v>
      </c>
      <c r="AN492">
        <f>IFERROR(VLOOKUP(A492,'2022-2021'!$B$3:$LN$4660,37,0),"")</f>
        <v>13825</v>
      </c>
      <c r="AO492">
        <f>IFERROR(VLOOKUP(A492,'2024-2023'!$B$3:$LN$4660,38,0),"")</f>
        <v>5298</v>
      </c>
      <c r="AP492">
        <f>IFERROR(VLOOKUP(A492,'2024-2023'!$B$3:$LN$4660,37,0),"")</f>
        <v>7295</v>
      </c>
      <c r="AQ492">
        <f>IFERROR((IFERROR(VLOOKUP(A492,'2020-2019'!$B$3:$LN$466,'2020-2019'!$BL$1,0),"")+IFERROR(VLOOKUP(A492,'2020-2019'!$B$3:$LN$466,'2020-2019'!$BV$1,0),"")),"")</f>
        <v>485</v>
      </c>
      <c r="AR492" s="5">
        <f t="shared" si="51"/>
        <v>0.90100000000000002</v>
      </c>
      <c r="AS492" t="str">
        <f>IFERROR(VLOOKUP(A492,риски!$G$2:$H$642,2,0),"")</f>
        <v>низкий</v>
      </c>
      <c r="AT492" t="str">
        <f>IFERROR(VLOOKUP(A492,Реест!A564:$P$30000,15,0),"")</f>
        <v>hublegal.ru</v>
      </c>
      <c r="AU492" t="str">
        <f>IFERROR(VLOOKUP(A492,old!$A$3:$AU$2001,47,0),"")</f>
        <v/>
      </c>
      <c r="AV492" s="3" t="str">
        <f t="shared" si="52"/>
        <v/>
      </c>
      <c r="AW492" t="str">
        <f t="shared" si="53"/>
        <v xml:space="preserve"> ООО ПКО «ХАБЕР» зарегистрировано по адресу: 125212, Москва г, б-р Кронштадтский, д 7А, 1/1. Генеральным директором является Воробьев Сергей Сергеевич. Рост доходов компании за 5 лет: 90,1%. Объем заемных средств компании на конец 2024 года: 485 тыс. руб. ФССП присвоил низкий уровень риска для данного ПКО.</v>
      </c>
      <c r="AX492" t="s">
        <v>22914</v>
      </c>
      <c r="AY492">
        <f>VLOOKUP(A492,'2024-2023'!$B$2:$NY$583,'2024-2023'!$BH$1,0)</f>
        <v>13872</v>
      </c>
      <c r="AZ492">
        <f>VLOOKUP(A492,'2024-2023'!$B$2:$NY$583,71,0)</f>
        <v>0</v>
      </c>
      <c r="BA492">
        <f>VLOOKUP(A492,'2024-2023'!$B$2:$NY$583,79,0)</f>
        <v>0</v>
      </c>
      <c r="BB492">
        <f t="shared" si="54"/>
        <v>0</v>
      </c>
      <c r="BC492" s="6">
        <f t="shared" si="55"/>
        <v>0.1802</v>
      </c>
      <c r="BD492" s="6">
        <f t="shared" si="56"/>
        <v>-7.6808274330140217E-2</v>
      </c>
      <c r="BE492" t="str">
        <f t="shared" si="57"/>
        <v>Малая фирма</v>
      </c>
    </row>
    <row r="493" spans="1:57">
      <c r="A493" s="10">
        <v>2100008039</v>
      </c>
      <c r="B493">
        <v>588</v>
      </c>
      <c r="C493" t="s">
        <v>14576</v>
      </c>
      <c r="D493">
        <v>2100008039</v>
      </c>
      <c r="E493" t="s">
        <v>14792</v>
      </c>
      <c r="F493" t="s">
        <v>14577</v>
      </c>
      <c r="G493" s="7">
        <v>45097</v>
      </c>
      <c r="H493">
        <v>3</v>
      </c>
      <c r="I493" t="s">
        <v>73</v>
      </c>
      <c r="J493" t="s">
        <v>6556</v>
      </c>
      <c r="K493" t="s">
        <v>6556</v>
      </c>
      <c r="L493" t="s">
        <v>9283</v>
      </c>
      <c r="M493">
        <f>VLOOKUP(D493,УК!$A$1:$B$599,2,0)/1000</f>
        <v>10</v>
      </c>
      <c r="R493" s="10" t="str">
        <f>IFERROR(IFERROR(VLOOKUP(A493,'2020-2019'!$B$3:$LN$466,108,0),"")+IFERROR(VLOOKUP(A493,'2020-2019'!$B$3:$LN$1000,91,0),""),"")</f>
        <v/>
      </c>
      <c r="S493" s="10" t="str">
        <f>IFERROR(IFERROR(VLOOKUP(A493,'2022-2021'!$B$3:$LN$1000,108,0),"")+IFERROR(VLOOKUP(A493,'2022-2021'!$B$3:$LN$1000,92,0),""),"")</f>
        <v/>
      </c>
      <c r="T493" s="10" t="str">
        <f>IFERROR(IFERROR(VLOOKUP(A493,'2022-2021'!$B$3:$LN$1000,107,0),"")+IFERROR(VLOOKUP(A493,'2022-2021'!$B$3:$LN$1000,91,0),""),"")</f>
        <v/>
      </c>
      <c r="U493" s="10">
        <f>IFERROR(IFERROR(VLOOKUP(A493,'2024-2023'!$B$3:$LN$1000,108,0),"")+IFERROR(VLOOKUP(A493,'2024-2023'!$B$3:$LN$1000,92,0),""),"")</f>
        <v>12215</v>
      </c>
      <c r="V493" s="10">
        <f>IFERROR(IFERROR(VLOOKUP(A493,'2024-2023'!$B$3:$LN$1000,107,0),"")+IFERROR(VLOOKUP(A493,'2024-2023'!$B$3:$LN$1000,91,0),""),"")</f>
        <v>11375</v>
      </c>
      <c r="W493" t="str">
        <f>IFERROR(IFERROR(VLOOKUP(A493,'2020-2019'!$B$3:$LN$4660,93,0),"")+IFERROR(VLOOKUP(A493,'2020-2019'!$B$3:$LN$4660,109,0),""),"")</f>
        <v/>
      </c>
      <c r="X493" t="str">
        <f>IFERROR(IFERROR(VLOOKUP(A493,'2022-2021'!$B$3:$LN$4660,94,0),"")+IFERROR(VLOOKUP(A493,'2022-2021'!$B$3:$LN$4660,110,0),""),"")</f>
        <v/>
      </c>
      <c r="Y493" t="str">
        <f>IFERROR(IFERROR(VLOOKUP(A493,'2022-2021'!$B$3:$LN$4660,109,0),"")+IFERROR(VLOOKUP(A493,'2022-2021'!$B$3:$LN$4660,93,0),""),"")</f>
        <v/>
      </c>
      <c r="Z493">
        <f>IFERROR((IFERROR(VLOOKUP(A493,'2024-2023'!$B$3:$LN$4660,110,0),"")+IFERROR(VLOOKUP(A493,'2024-2023'!$B$3:$LN$4660,94,0),"")),"")</f>
        <v>3284</v>
      </c>
      <c r="AA493">
        <f>IFERROR((IFERROR(VLOOKUP(A493,'2024-2023'!$B$3:$LN$4660,93,0),"")+IFERROR(VLOOKUP(A493,'2024-2023'!$B$3:$LN$4660,109,0),"")),"")</f>
        <v>8231</v>
      </c>
      <c r="AB493" t="str">
        <f>IFERROR((IFERROR(VLOOKUP(A493,'2020-2019'!$B$3:$LN$466,'2020-2019'!$CV$1,0),"")),"")</f>
        <v/>
      </c>
      <c r="AC493" t="str">
        <f>IFERROR((IFERROR(VLOOKUP(A493,'2022-2021'!$B$3:$LN$4660,100,0),"")),"")</f>
        <v/>
      </c>
      <c r="AD493" t="str">
        <f>IFERROR((IFERROR(VLOOKUP(A493,'2022-2021'!$B$3:$LN$4660,99,0),"")),"")</f>
        <v/>
      </c>
      <c r="AE493">
        <f>IFERROR((IFERROR(VLOOKUP(A493,'2024-2023'!$B$3:$LN$4660,100,0),"")),"")</f>
        <v>8168</v>
      </c>
      <c r="AF493">
        <f>IFERROR(VLOOKUP(A493,'2024-2023'!$B$3:$LN$4660,99,0),"")</f>
        <v>1831</v>
      </c>
      <c r="AG493" t="str">
        <f>IFERROR((IFERROR(VLOOKUP(A493,'2020-2019'!$B$3:$LN$4660,'2020-2019'!$X$1,0),"")+IFERROR(VLOOKUP(A493,'2020-2019'!$B$3:$LN$4660,'2020-2019'!$AN$1,0),"")),"")</f>
        <v/>
      </c>
      <c r="AH493" t="str">
        <f>IFERROR((IFERROR(VLOOKUP(A493,'2022-2021'!$B$3:$LN$4660,24,0),"")+IFERROR(VLOOKUP(A493,'2022-2021'!$B$3:$LN$4660,40,0),"")),"")</f>
        <v/>
      </c>
      <c r="AI493" t="str">
        <f>IFERROR((IFERROR(VLOOKUP(A493,'2022-2021'!$B$3:$LN$4660,23,0),"")+IFERROR(VLOOKUP(A493,'2022-2021'!$B$3:$LN$4660,39,0),"")),"")</f>
        <v/>
      </c>
      <c r="AJ493">
        <f>IFERROR((IFERROR(VLOOKUP(A493,'2024-2023'!$B$3:$LN$4660,24,0),"")+IFERROR(VLOOKUP(A493,'2024-2023'!$B$3:$LN$4660,40,0),"")),"")</f>
        <v>0</v>
      </c>
      <c r="AK493">
        <f>IFERROR((IFERROR(VLOOKUP(A493,'2024-2023'!$B$3:$LN$4660,23,0),"")+IFERROR(VLOOKUP(A493,'2024-2023'!$B$3:$LN$4660,39,0),"")),"")</f>
        <v>0</v>
      </c>
      <c r="AL493" t="str">
        <f>IFERROR(VLOOKUP(A493,'2020-2019'!$B$3:$LN$466,'2020-2019'!$AM$1,0),"")</f>
        <v/>
      </c>
      <c r="AM493" t="str">
        <f>IFERROR(VLOOKUP(A493,'2022-2021'!$B$3:$LN$4660,38,0),"")</f>
        <v/>
      </c>
      <c r="AN493" t="str">
        <f>IFERROR(VLOOKUP(A493,'2022-2021'!$B$3:$LN$4660,37,0),"")</f>
        <v/>
      </c>
      <c r="AO493">
        <f>IFERROR(VLOOKUP(A493,'2024-2023'!$B$3:$LN$4660,38,0),"")</f>
        <v>1828</v>
      </c>
      <c r="AP493">
        <f>IFERROR(VLOOKUP(A493,'2024-2023'!$B$3:$LN$4660,37,0),"")</f>
        <v>516</v>
      </c>
      <c r="AQ493" t="str">
        <f>IFERROR((IFERROR(VLOOKUP(A493,'2020-2019'!$B$3:$LN$466,'2020-2019'!$BL$1,0),"")+IFERROR(VLOOKUP(A493,'2020-2019'!$B$3:$LN$466,'2020-2019'!$BV$1,0),"")),"")</f>
        <v/>
      </c>
      <c r="AR493" s="5">
        <f t="shared" si="51"/>
        <v>0.93100000000000005</v>
      </c>
      <c r="AS493" t="str">
        <f>IFERROR(VLOOKUP(A493,риски!$G$2:$H$642,2,0),"")</f>
        <v>низкий</v>
      </c>
      <c r="AT493" t="str">
        <f>IFERROR(VLOOKUP(A493,Реест!A565:$P$30000,15,0),"")</f>
        <v>pkofindolg.ru</v>
      </c>
      <c r="AU493" t="str">
        <f>IFERROR(VLOOKUP(A493,old!$A$3:$AU$2001,47,0),"")</f>
        <v/>
      </c>
      <c r="AV493" s="3" t="str">
        <f t="shared" si="52"/>
        <v/>
      </c>
      <c r="AW493" t="str">
        <f t="shared" si="53"/>
        <v xml:space="preserve"> ООО ПКО «Финдолг» зарегистрировано по адресу: 603022, Нижегородская обл, г Нижний Новгород, ул Тимирязева, д 15, к 2, помещ П33. Генеральным директором является Тюлин Александр Павлович. Рост доходов компании за 5 лет: 93,1%. ФССП присвоил низкий уровень риска для данного ПКО.</v>
      </c>
      <c r="AX493" t="s">
        <v>22943</v>
      </c>
      <c r="AY493">
        <f>VLOOKUP(A493,'2024-2023'!$B$2:$NY$583,'2024-2023'!$BH$1,0)</f>
        <v>10010</v>
      </c>
      <c r="AZ493">
        <f>VLOOKUP(A493,'2024-2023'!$B$2:$NY$583,71,0)</f>
        <v>0</v>
      </c>
      <c r="BA493">
        <f>VLOOKUP(A493,'2024-2023'!$B$2:$NY$583,79,0)</f>
        <v>0</v>
      </c>
      <c r="BB493">
        <f t="shared" si="54"/>
        <v>0</v>
      </c>
      <c r="BC493" s="6">
        <f t="shared" si="55"/>
        <v>0.1862</v>
      </c>
      <c r="BD493" s="6">
        <f t="shared" si="56"/>
        <v>0.16096703296703296</v>
      </c>
      <c r="BE493" t="str">
        <f t="shared" si="57"/>
        <v>Малая фирма</v>
      </c>
    </row>
    <row r="494" spans="1:57">
      <c r="A494" s="10">
        <v>7000008612</v>
      </c>
      <c r="B494">
        <v>589</v>
      </c>
      <c r="C494" t="s">
        <v>14578</v>
      </c>
      <c r="D494">
        <v>7000008612</v>
      </c>
      <c r="E494" t="s">
        <v>14793</v>
      </c>
      <c r="F494" t="s">
        <v>14579</v>
      </c>
      <c r="G494" s="7">
        <v>45139</v>
      </c>
      <c r="H494">
        <v>3</v>
      </c>
      <c r="I494" t="s">
        <v>73</v>
      </c>
      <c r="J494" t="s">
        <v>6560</v>
      </c>
      <c r="K494" t="s">
        <v>6559</v>
      </c>
      <c r="L494" t="s">
        <v>9287</v>
      </c>
      <c r="M494">
        <f>VLOOKUP(D494,УК!$A$1:$B$599,2,0)/1000</f>
        <v>10000</v>
      </c>
      <c r="R494" s="10" t="str">
        <f>IFERROR(IFERROR(VLOOKUP(A494,'2020-2019'!$B$3:$LN$466,108,0),"")+IFERROR(VLOOKUP(A494,'2020-2019'!$B$3:$LN$1000,91,0),""),"")</f>
        <v/>
      </c>
      <c r="S494" s="10" t="str">
        <f>IFERROR(IFERROR(VLOOKUP(A494,'2022-2021'!$B$3:$LN$1000,108,0),"")+IFERROR(VLOOKUP(A494,'2022-2021'!$B$3:$LN$1000,92,0),""),"")</f>
        <v/>
      </c>
      <c r="T494" s="10" t="str">
        <f>IFERROR(IFERROR(VLOOKUP(A494,'2022-2021'!$B$3:$LN$1000,107,0),"")+IFERROR(VLOOKUP(A494,'2022-2021'!$B$3:$LN$1000,91,0),""),"")</f>
        <v/>
      </c>
      <c r="U494" s="10">
        <f>IFERROR(IFERROR(VLOOKUP(A494,'2024-2023'!$B$3:$LN$1000,108,0),"")+IFERROR(VLOOKUP(A494,'2024-2023'!$B$3:$LN$1000,92,0),""),"")</f>
        <v>0</v>
      </c>
      <c r="V494" s="10">
        <f>IFERROR(IFERROR(VLOOKUP(A494,'2024-2023'!$B$3:$LN$1000,107,0),"")+IFERROR(VLOOKUP(A494,'2024-2023'!$B$3:$LN$1000,91,0),""),"")</f>
        <v>1974</v>
      </c>
      <c r="W494" t="str">
        <f>IFERROR(IFERROR(VLOOKUP(A494,'2020-2019'!$B$3:$LN$4660,93,0),"")+IFERROR(VLOOKUP(A494,'2020-2019'!$B$3:$LN$4660,109,0),""),"")</f>
        <v/>
      </c>
      <c r="X494" t="str">
        <f>IFERROR(IFERROR(VLOOKUP(A494,'2022-2021'!$B$3:$LN$4660,94,0),"")+IFERROR(VLOOKUP(A494,'2022-2021'!$B$3:$LN$4660,110,0),""),"")</f>
        <v/>
      </c>
      <c r="Y494" t="str">
        <f>IFERROR(IFERROR(VLOOKUP(A494,'2022-2021'!$B$3:$LN$4660,109,0),"")+IFERROR(VLOOKUP(A494,'2022-2021'!$B$3:$LN$4660,93,0),""),"")</f>
        <v/>
      </c>
      <c r="Z494">
        <f>IFERROR((IFERROR(VLOOKUP(A494,'2024-2023'!$B$3:$LN$4660,110,0),"")+IFERROR(VLOOKUP(A494,'2024-2023'!$B$3:$LN$4660,94,0),"")),"")</f>
        <v>49</v>
      </c>
      <c r="AA494">
        <f>IFERROR((IFERROR(VLOOKUP(A494,'2024-2023'!$B$3:$LN$4660,93,0),"")+IFERROR(VLOOKUP(A494,'2024-2023'!$B$3:$LN$4660,109,0),"")),"")</f>
        <v>3776</v>
      </c>
      <c r="AB494" t="str">
        <f>IFERROR((IFERROR(VLOOKUP(A494,'2020-2019'!$B$3:$LN$466,'2020-2019'!$CV$1,0),"")),"")</f>
        <v/>
      </c>
      <c r="AC494" t="str">
        <f>IFERROR((IFERROR(VLOOKUP(A494,'2022-2021'!$B$3:$LN$4660,100,0),"")),"")</f>
        <v/>
      </c>
      <c r="AD494" t="str">
        <f>IFERROR((IFERROR(VLOOKUP(A494,'2022-2021'!$B$3:$LN$4660,99,0),"")),"")</f>
        <v/>
      </c>
      <c r="AE494">
        <f>IFERROR((IFERROR(VLOOKUP(A494,'2024-2023'!$B$3:$LN$4660,100,0),"")),"")</f>
        <v>-49</v>
      </c>
      <c r="AF494">
        <f>IFERROR(VLOOKUP(A494,'2024-2023'!$B$3:$LN$4660,99,0),"")</f>
        <v>-1924</v>
      </c>
      <c r="AG494" t="str">
        <f>IFERROR((IFERROR(VLOOKUP(A494,'2020-2019'!$B$3:$LN$4660,'2020-2019'!$X$1,0),"")+IFERROR(VLOOKUP(A494,'2020-2019'!$B$3:$LN$4660,'2020-2019'!$AN$1,0),"")),"")</f>
        <v/>
      </c>
      <c r="AH494" t="str">
        <f>IFERROR((IFERROR(VLOOKUP(A494,'2022-2021'!$B$3:$LN$4660,24,0),"")+IFERROR(VLOOKUP(A494,'2022-2021'!$B$3:$LN$4660,40,0),"")),"")</f>
        <v/>
      </c>
      <c r="AI494" t="str">
        <f>IFERROR((IFERROR(VLOOKUP(A494,'2022-2021'!$B$3:$LN$4660,23,0),"")+IFERROR(VLOOKUP(A494,'2022-2021'!$B$3:$LN$4660,39,0),"")),"")</f>
        <v/>
      </c>
      <c r="AJ494">
        <f>IFERROR((IFERROR(VLOOKUP(A494,'2024-2023'!$B$3:$LN$4660,24,0),"")+IFERROR(VLOOKUP(A494,'2024-2023'!$B$3:$LN$4660,40,0),"")),"")</f>
        <v>0</v>
      </c>
      <c r="AK494">
        <f>IFERROR((IFERROR(VLOOKUP(A494,'2024-2023'!$B$3:$LN$4660,23,0),"")+IFERROR(VLOOKUP(A494,'2024-2023'!$B$3:$LN$4660,39,0),"")),"")</f>
        <v>11476</v>
      </c>
      <c r="AL494" t="str">
        <f>IFERROR(VLOOKUP(A494,'2020-2019'!$B$3:$LN$466,'2020-2019'!$AM$1,0),"")</f>
        <v/>
      </c>
      <c r="AM494" t="str">
        <f>IFERROR(VLOOKUP(A494,'2022-2021'!$B$3:$LN$4660,38,0),"")</f>
        <v/>
      </c>
      <c r="AN494" t="str">
        <f>IFERROR(VLOOKUP(A494,'2022-2021'!$B$3:$LN$4660,37,0),"")</f>
        <v/>
      </c>
      <c r="AO494">
        <f>IFERROR(VLOOKUP(A494,'2024-2023'!$B$3:$LN$4660,38,0),"")</f>
        <v>1024</v>
      </c>
      <c r="AP494">
        <f>IFERROR(VLOOKUP(A494,'2024-2023'!$B$3:$LN$4660,37,0),"")</f>
        <v>931</v>
      </c>
      <c r="AQ494" t="str">
        <f>IFERROR((IFERROR(VLOOKUP(A494,'2020-2019'!$B$3:$LN$466,'2020-2019'!$BL$1,0),"")+IFERROR(VLOOKUP(A494,'2020-2019'!$B$3:$LN$466,'2020-2019'!$BV$1,0),"")),"")</f>
        <v/>
      </c>
      <c r="AR494" s="5" t="str">
        <f t="shared" si="51"/>
        <v/>
      </c>
      <c r="AS494" t="str">
        <f>IFERROR(VLOOKUP(A494,риски!$G$2:$H$642,2,0),"")</f>
        <v>низкий</v>
      </c>
      <c r="AT494" t="str">
        <f>IFERROR(VLOOKUP(A494,Реест!A566:$P$30000,15,0),"")</f>
        <v>incredit.su</v>
      </c>
      <c r="AU494" t="str">
        <f>IFERROR(VLOOKUP(A494,old!$A$3:$AU$2001,47,0),"")</f>
        <v/>
      </c>
      <c r="AV494" s="3" t="str">
        <f t="shared" si="52"/>
        <v/>
      </c>
      <c r="AW494" t="str">
        <f t="shared" si="53"/>
        <v xml:space="preserve"> ООО ПКО «ИНКРЕДИТ» зарегистрировано по адресу: Томская обл., г.о. город Томск, г. Томск, ул. Кулева, Д. 24, ОФИС 302, 634034. Генеральным директором является Кириченко Ирина Сергеевна. ФССП присвоил низкий уровень риска для данного ПКО.</v>
      </c>
      <c r="AX494" t="s">
        <v>22976</v>
      </c>
      <c r="AY494">
        <f>VLOOKUP(A494,'2024-2023'!$B$2:$NY$583,'2024-2023'!$BH$1,0)</f>
        <v>10099</v>
      </c>
      <c r="AZ494">
        <f>VLOOKUP(A494,'2024-2023'!$B$2:$NY$583,71,0)</f>
        <v>5015</v>
      </c>
      <c r="BA494">
        <f>VLOOKUP(A494,'2024-2023'!$B$2:$NY$583,79,0)</f>
        <v>532</v>
      </c>
      <c r="BB494">
        <f t="shared" si="54"/>
        <v>0.54926230319833647</v>
      </c>
      <c r="BC494" s="6" t="str">
        <f t="shared" si="55"/>
        <v>-</v>
      </c>
      <c r="BD494" s="6">
        <f t="shared" si="56"/>
        <v>-0.97467071935157046</v>
      </c>
      <c r="BE494" t="str">
        <f t="shared" si="57"/>
        <v>Малая фирма</v>
      </c>
    </row>
    <row r="495" spans="1:57">
      <c r="A495" s="10">
        <v>7842226280</v>
      </c>
      <c r="B495">
        <v>590</v>
      </c>
      <c r="C495" t="s">
        <v>14580</v>
      </c>
      <c r="D495">
        <v>7842226280</v>
      </c>
      <c r="E495" t="s">
        <v>14794</v>
      </c>
      <c r="F495" t="s">
        <v>14581</v>
      </c>
      <c r="G495" s="7">
        <v>45623</v>
      </c>
      <c r="H495">
        <v>1</v>
      </c>
      <c r="I495" t="s">
        <v>73</v>
      </c>
      <c r="J495" t="s">
        <v>6564</v>
      </c>
      <c r="K495" t="s">
        <v>6563</v>
      </c>
      <c r="L495" t="s">
        <v>9290</v>
      </c>
      <c r="M495">
        <f>VLOOKUP(D495,УК!$A$1:$B$599,2,0)/1000</f>
        <v>10000</v>
      </c>
      <c r="R495" s="10" t="str">
        <f>IFERROR(IFERROR(VLOOKUP(A495,'2020-2019'!$B$3:$LN$466,108,0),"")+IFERROR(VLOOKUP(A495,'2020-2019'!$B$3:$LN$1000,91,0),""),"")</f>
        <v/>
      </c>
      <c r="S495" s="10" t="str">
        <f>IFERROR(IFERROR(VLOOKUP(A495,'2022-2021'!$B$3:$LN$1000,108,0),"")+IFERROR(VLOOKUP(A495,'2022-2021'!$B$3:$LN$1000,92,0),""),"")</f>
        <v/>
      </c>
      <c r="T495" s="10" t="str">
        <f>IFERROR(IFERROR(VLOOKUP(A495,'2022-2021'!$B$3:$LN$1000,107,0),"")+IFERROR(VLOOKUP(A495,'2022-2021'!$B$3:$LN$1000,91,0),""),"")</f>
        <v/>
      </c>
      <c r="U495" s="10">
        <f>IFERROR(IFERROR(VLOOKUP(A495,'2024-2023'!$B$3:$LN$1000,108,0),"")+IFERROR(VLOOKUP(A495,'2024-2023'!$B$3:$LN$1000,92,0),""),"")</f>
        <v>0</v>
      </c>
      <c r="V495" s="10">
        <f>IFERROR(IFERROR(VLOOKUP(A495,'2024-2023'!$B$3:$LN$1000,107,0),"")+IFERROR(VLOOKUP(A495,'2024-2023'!$B$3:$LN$1000,91,0),""),"")</f>
        <v>0</v>
      </c>
      <c r="W495" t="str">
        <f>IFERROR(IFERROR(VLOOKUP(A495,'2020-2019'!$B$3:$LN$4660,93,0),"")+IFERROR(VLOOKUP(A495,'2020-2019'!$B$3:$LN$4660,109,0),""),"")</f>
        <v/>
      </c>
      <c r="X495" t="str">
        <f>IFERROR(IFERROR(VLOOKUP(A495,'2022-2021'!$B$3:$LN$4660,94,0),"")+IFERROR(VLOOKUP(A495,'2022-2021'!$B$3:$LN$4660,110,0),""),"")</f>
        <v/>
      </c>
      <c r="Y495" t="str">
        <f>IFERROR(IFERROR(VLOOKUP(A495,'2022-2021'!$B$3:$LN$4660,109,0),"")+IFERROR(VLOOKUP(A495,'2022-2021'!$B$3:$LN$4660,93,0),""),"")</f>
        <v/>
      </c>
      <c r="Z495">
        <f>IFERROR((IFERROR(VLOOKUP(A495,'2024-2023'!$B$3:$LN$4660,110,0),"")+IFERROR(VLOOKUP(A495,'2024-2023'!$B$3:$LN$4660,94,0),"")),"")</f>
        <v>0</v>
      </c>
      <c r="AA495">
        <f>IFERROR((IFERROR(VLOOKUP(A495,'2024-2023'!$B$3:$LN$4660,93,0),"")+IFERROR(VLOOKUP(A495,'2024-2023'!$B$3:$LN$4660,109,0),"")),"")</f>
        <v>0</v>
      </c>
      <c r="AB495" t="str">
        <f>IFERROR((IFERROR(VLOOKUP(A495,'2020-2019'!$B$3:$LN$466,'2020-2019'!$CV$1,0),"")),"")</f>
        <v/>
      </c>
      <c r="AC495" t="str">
        <f>IFERROR((IFERROR(VLOOKUP(A495,'2022-2021'!$B$3:$LN$4660,100,0),"")),"")</f>
        <v/>
      </c>
      <c r="AD495" t="str">
        <f>IFERROR((IFERROR(VLOOKUP(A495,'2022-2021'!$B$3:$LN$4660,99,0),"")),"")</f>
        <v/>
      </c>
      <c r="AE495">
        <f>IFERROR((IFERROR(VLOOKUP(A495,'2024-2023'!$B$3:$LN$4660,100,0),"")),"")</f>
        <v>0</v>
      </c>
      <c r="AF495">
        <f>IFERROR(VLOOKUP(A495,'2024-2023'!$B$3:$LN$4660,99,0),"")</f>
        <v>0</v>
      </c>
      <c r="AG495" t="str">
        <f>IFERROR((IFERROR(VLOOKUP(A495,'2020-2019'!$B$3:$LN$4660,'2020-2019'!$X$1,0),"")+IFERROR(VLOOKUP(A495,'2020-2019'!$B$3:$LN$4660,'2020-2019'!$AN$1,0),"")),"")</f>
        <v/>
      </c>
      <c r="AH495" t="str">
        <f>IFERROR((IFERROR(VLOOKUP(A495,'2022-2021'!$B$3:$LN$4660,24,0),"")+IFERROR(VLOOKUP(A495,'2022-2021'!$B$3:$LN$4660,40,0),"")),"")</f>
        <v/>
      </c>
      <c r="AI495" t="str">
        <f>IFERROR((IFERROR(VLOOKUP(A495,'2022-2021'!$B$3:$LN$4660,23,0),"")+IFERROR(VLOOKUP(A495,'2022-2021'!$B$3:$LN$4660,39,0),"")),"")</f>
        <v/>
      </c>
      <c r="AJ495">
        <f>IFERROR((IFERROR(VLOOKUP(A495,'2024-2023'!$B$3:$LN$4660,24,0),"")+IFERROR(VLOOKUP(A495,'2024-2023'!$B$3:$LN$4660,40,0),"")),"")</f>
        <v>0</v>
      </c>
      <c r="AK495">
        <f>IFERROR((IFERROR(VLOOKUP(A495,'2024-2023'!$B$3:$LN$4660,23,0),"")+IFERROR(VLOOKUP(A495,'2024-2023'!$B$3:$LN$4660,39,0),"")),"")</f>
        <v>0</v>
      </c>
      <c r="AL495" t="str">
        <f>IFERROR(VLOOKUP(A495,'2020-2019'!$B$3:$LN$466,'2020-2019'!$AM$1,0),"")</f>
        <v/>
      </c>
      <c r="AM495" t="str">
        <f>IFERROR(VLOOKUP(A495,'2022-2021'!$B$3:$LN$4660,38,0),"")</f>
        <v/>
      </c>
      <c r="AN495" t="str">
        <f>IFERROR(VLOOKUP(A495,'2022-2021'!$B$3:$LN$4660,37,0),"")</f>
        <v/>
      </c>
      <c r="AO495">
        <f>IFERROR(VLOOKUP(A495,'2024-2023'!$B$3:$LN$4660,38,0),"")</f>
        <v>0</v>
      </c>
      <c r="AP495">
        <f>IFERROR(VLOOKUP(A495,'2024-2023'!$B$3:$LN$4660,37,0),"")</f>
        <v>216</v>
      </c>
      <c r="AQ495" t="str">
        <f>IFERROR((IFERROR(VLOOKUP(A495,'2020-2019'!$B$3:$LN$466,'2020-2019'!$BL$1,0),"")+IFERROR(VLOOKUP(A495,'2020-2019'!$B$3:$LN$466,'2020-2019'!$BV$1,0),"")),"")</f>
        <v/>
      </c>
      <c r="AR495" s="5" t="str">
        <f t="shared" si="51"/>
        <v/>
      </c>
      <c r="AS495" t="str">
        <f>IFERROR(VLOOKUP(A495,риски!$G$2:$H$642,2,0),"")</f>
        <v>низкий</v>
      </c>
      <c r="AT495" t="str">
        <f>IFERROR(VLOOKUP(A495,Реест!A567:$P$30000,15,0),"")</f>
        <v>пкоцв.рф</v>
      </c>
      <c r="AU495" t="str">
        <f>IFERROR(VLOOKUP(A495,old!$A$3:$AU$2001,47,0),"")</f>
        <v/>
      </c>
      <c r="AV495" s="3" t="str">
        <f t="shared" si="52"/>
        <v/>
      </c>
      <c r="AW495" t="str">
        <f t="shared" si="53"/>
        <v xml:space="preserve"> ООО «ПКО «Центр взыскания» зарегистрировано по адресу: 191015, Город Санкт-Петербург, вн.тер. г. Муниципальный Округ Смольнинское, ул Шпалерная, дом 54/2, литера А, офис 416. Генеральным директором является Корепанов Данила Владимирович. ФССП присвоил низкий уровень риска для данного ПКО.</v>
      </c>
      <c r="AX495" t="s">
        <v>22918</v>
      </c>
      <c r="AY495">
        <f>VLOOKUP(A495,'2024-2023'!$B$2:$NY$583,'2024-2023'!$BH$1,0)</f>
        <v>10000</v>
      </c>
      <c r="AZ495">
        <f>VLOOKUP(A495,'2024-2023'!$B$2:$NY$583,71,0)</f>
        <v>0</v>
      </c>
      <c r="BA495">
        <f>VLOOKUP(A495,'2024-2023'!$B$2:$NY$583,79,0)</f>
        <v>330</v>
      </c>
      <c r="BB495">
        <f t="shared" si="54"/>
        <v>3.3000000000000002E-2</v>
      </c>
      <c r="BC495" s="6" t="str">
        <f t="shared" si="55"/>
        <v>-</v>
      </c>
      <c r="BD495" s="6" t="str">
        <f t="shared" si="56"/>
        <v>-</v>
      </c>
      <c r="BE495" t="str">
        <f t="shared" si="57"/>
        <v>Малая фирма</v>
      </c>
    </row>
    <row r="496" spans="1:57">
      <c r="A496" s="10">
        <v>5263092667</v>
      </c>
      <c r="B496">
        <v>591</v>
      </c>
      <c r="C496" t="s">
        <v>14586</v>
      </c>
      <c r="D496">
        <v>5263092667</v>
      </c>
      <c r="E496" t="s">
        <v>14795</v>
      </c>
      <c r="F496" t="s">
        <v>14587</v>
      </c>
      <c r="G496" s="7">
        <v>41064</v>
      </c>
      <c r="H496">
        <v>14</v>
      </c>
      <c r="I496" t="s">
        <v>73</v>
      </c>
      <c r="J496" t="s">
        <v>6574</v>
      </c>
      <c r="K496" t="s">
        <v>6574</v>
      </c>
      <c r="L496" t="s">
        <v>9293</v>
      </c>
      <c r="M496">
        <f>VLOOKUP(D496,УК!$A$1:$B$599,2,0)/1000</f>
        <v>10000</v>
      </c>
      <c r="R496" s="10">
        <f>IFERROR(IFERROR(VLOOKUP(A496,'2020-2019'!$B$3:$LN$466,108,0),"")+IFERROR(VLOOKUP(A496,'2020-2019'!$B$3:$LN$1000,91,0),""),"")</f>
        <v>4516</v>
      </c>
      <c r="S496" s="10">
        <f>IFERROR(IFERROR(VLOOKUP(A496,'2022-2021'!$B$3:$LN$1000,108,0),"")+IFERROR(VLOOKUP(A496,'2022-2021'!$B$3:$LN$1000,92,0),""),"")</f>
        <v>3148</v>
      </c>
      <c r="T496" s="10">
        <f>IFERROR(IFERROR(VLOOKUP(A496,'2022-2021'!$B$3:$LN$1000,107,0),"")+IFERROR(VLOOKUP(A496,'2022-2021'!$B$3:$LN$1000,91,0),""),"")</f>
        <v>8393</v>
      </c>
      <c r="U496" s="10">
        <f>IFERROR(IFERROR(VLOOKUP(A496,'2024-2023'!$B$3:$LN$1000,108,0),"")+IFERROR(VLOOKUP(A496,'2024-2023'!$B$3:$LN$1000,92,0),""),"")</f>
        <v>27571</v>
      </c>
      <c r="V496" s="10">
        <f>IFERROR(IFERROR(VLOOKUP(A496,'2024-2023'!$B$3:$LN$1000,107,0),"")+IFERROR(VLOOKUP(A496,'2024-2023'!$B$3:$LN$1000,91,0),""),"")</f>
        <v>27480</v>
      </c>
      <c r="W496">
        <f>IFERROR(IFERROR(VLOOKUP(A496,'2020-2019'!$B$3:$LN$4660,93,0),"")+IFERROR(VLOOKUP(A496,'2020-2019'!$B$3:$LN$4660,109,0),""),"")</f>
        <v>480</v>
      </c>
      <c r="X496">
        <f>IFERROR(IFERROR(VLOOKUP(A496,'2022-2021'!$B$3:$LN$4660,94,0),"")+IFERROR(VLOOKUP(A496,'2022-2021'!$B$3:$LN$4660,110,0),""),"")</f>
        <v>3805</v>
      </c>
      <c r="Y496">
        <f>IFERROR(IFERROR(VLOOKUP(A496,'2022-2021'!$B$3:$LN$4660,109,0),"")+IFERROR(VLOOKUP(A496,'2022-2021'!$B$3:$LN$4660,93,0),""),"")</f>
        <v>8771</v>
      </c>
      <c r="Z496">
        <f>IFERROR((IFERROR(VLOOKUP(A496,'2024-2023'!$B$3:$LN$4660,110,0),"")+IFERROR(VLOOKUP(A496,'2024-2023'!$B$3:$LN$4660,94,0),"")),"")</f>
        <v>31011</v>
      </c>
      <c r="AA496">
        <f>IFERROR((IFERROR(VLOOKUP(A496,'2024-2023'!$B$3:$LN$4660,93,0),"")+IFERROR(VLOOKUP(A496,'2024-2023'!$B$3:$LN$4660,109,0),"")),"")</f>
        <v>19677</v>
      </c>
      <c r="AB496">
        <f>IFERROR((IFERROR(VLOOKUP(A496,'2020-2019'!$B$3:$LN$466,'2020-2019'!$CV$1,0),"")),"")</f>
        <v>282</v>
      </c>
      <c r="AC496">
        <f>IFERROR((IFERROR(VLOOKUP(A496,'2022-2021'!$B$3:$LN$4660,100,0),"")),"")</f>
        <v>-712</v>
      </c>
      <c r="AD496">
        <f>IFERROR((IFERROR(VLOOKUP(A496,'2022-2021'!$B$3:$LN$4660,99,0),"")),"")</f>
        <v>-606</v>
      </c>
      <c r="AE496">
        <f>IFERROR((IFERROR(VLOOKUP(A496,'2024-2023'!$B$3:$LN$4660,100,0),"")),"")</f>
        <v>-3966</v>
      </c>
      <c r="AF496">
        <f>IFERROR(VLOOKUP(A496,'2024-2023'!$B$3:$LN$4660,99,0),"")</f>
        <v>7349</v>
      </c>
      <c r="AG496">
        <f>IFERROR((IFERROR(VLOOKUP(A496,'2020-2019'!$B$3:$LN$4660,'2020-2019'!$X$1,0),"")+IFERROR(VLOOKUP(A496,'2020-2019'!$B$3:$LN$4660,'2020-2019'!$AN$1,0),"")),"")</f>
        <v>0</v>
      </c>
      <c r="AH496">
        <f>IFERROR((IFERROR(VLOOKUP(A496,'2022-2021'!$B$3:$LN$4660,24,0),"")+IFERROR(VLOOKUP(A496,'2022-2021'!$B$3:$LN$4660,40,0),"")),"")</f>
        <v>0</v>
      </c>
      <c r="AI496">
        <f>IFERROR((IFERROR(VLOOKUP(A496,'2022-2021'!$B$3:$LN$4660,23,0),"")+IFERROR(VLOOKUP(A496,'2022-2021'!$B$3:$LN$4660,39,0),"")),"")</f>
        <v>0</v>
      </c>
      <c r="AJ496">
        <f>IFERROR((IFERROR(VLOOKUP(A496,'2024-2023'!$B$3:$LN$4660,24,0),"")+IFERROR(VLOOKUP(A496,'2024-2023'!$B$3:$LN$4660,40,0),"")),"")</f>
        <v>0</v>
      </c>
      <c r="AK496">
        <f>IFERROR((IFERROR(VLOOKUP(A496,'2024-2023'!$B$3:$LN$4660,23,0),"")+IFERROR(VLOOKUP(A496,'2024-2023'!$B$3:$LN$4660,39,0),"")),"")</f>
        <v>0</v>
      </c>
      <c r="AL496">
        <f>IFERROR(VLOOKUP(A496,'2020-2019'!$B$3:$LN$466,'2020-2019'!$AM$1,0),"")</f>
        <v>212</v>
      </c>
      <c r="AM496">
        <f>IFERROR(VLOOKUP(A496,'2022-2021'!$B$3:$LN$4660,38,0),"")</f>
        <v>128</v>
      </c>
      <c r="AN496">
        <f>IFERROR(VLOOKUP(A496,'2022-2021'!$B$3:$LN$4660,37,0),"")</f>
        <v>1069</v>
      </c>
      <c r="AO496">
        <f>IFERROR(VLOOKUP(A496,'2024-2023'!$B$3:$LN$4660,38,0),"")</f>
        <v>4690</v>
      </c>
      <c r="AP496">
        <f>IFERROR(VLOOKUP(A496,'2024-2023'!$B$3:$LN$4660,37,0),"")</f>
        <v>1282</v>
      </c>
      <c r="AQ496">
        <f>IFERROR((IFERROR(VLOOKUP(A496,'2020-2019'!$B$3:$LN$466,'2020-2019'!$BL$1,0),"")+IFERROR(VLOOKUP(A496,'2020-2019'!$B$3:$LN$466,'2020-2019'!$BV$1,0),"")),"")</f>
        <v>2350</v>
      </c>
      <c r="AR496" s="5">
        <f t="shared" si="51"/>
        <v>6.085</v>
      </c>
      <c r="AS496" t="str">
        <f>IFERROR(VLOOKUP(A496,риски!$G$2:$H$642,2,0),"")</f>
        <v>низкий</v>
      </c>
      <c r="AT496" t="str">
        <f>IFERROR(VLOOKUP(A496,Реест!A568:$P$30000,15,0),"")</f>
        <v>pko-pravozaschitnik.ru</v>
      </c>
      <c r="AU496" t="str">
        <f>IFERROR(VLOOKUP(A496,old!$A$3:$AU$2001,47,0),"")</f>
        <v/>
      </c>
      <c r="AV496" s="3" t="str">
        <f t="shared" si="52"/>
        <v/>
      </c>
      <c r="AW496" t="str">
        <f t="shared" si="53"/>
        <v xml:space="preserve"> ООО ПКО «Правозащитник» зарегистрировано по адресу: 603000, Нижегородская обл, г Нижний Новгород, ул Ильинская, д. 41, этаж 2, офис 2. Генеральным директором является Булганин Александр Сергеевич. Рост доходов компании за 5 лет: 608,5%. Объем заемных средств компании на конец 2024 года: 2350 тыс. руб. ФССП присвоил низкий уровень риска для данного ПКО.</v>
      </c>
      <c r="AX496" t="s">
        <v>22921</v>
      </c>
      <c r="AY496">
        <f>VLOOKUP(A496,'2024-2023'!$B$2:$NY$583,'2024-2023'!$BH$1,0)</f>
        <v>2619</v>
      </c>
      <c r="AZ496">
        <f>VLOOKUP(A496,'2024-2023'!$B$2:$NY$583,71,0)</f>
        <v>0</v>
      </c>
      <c r="BA496">
        <f>VLOOKUP(A496,'2024-2023'!$B$2:$NY$583,79,0)</f>
        <v>0</v>
      </c>
      <c r="BB496">
        <f t="shared" si="54"/>
        <v>0</v>
      </c>
      <c r="BC496" s="6">
        <f t="shared" si="55"/>
        <v>1.2170000000000001</v>
      </c>
      <c r="BD496" s="6">
        <f t="shared" si="56"/>
        <v>0.26743085880640466</v>
      </c>
      <c r="BE496" t="str">
        <f t="shared" si="57"/>
        <v>Малая фирма</v>
      </c>
    </row>
    <row r="497" spans="1:57" ht="15.75" customHeight="1">
      <c r="A497" s="10">
        <v>5032335873</v>
      </c>
      <c r="B497">
        <v>592</v>
      </c>
      <c r="C497" t="s">
        <v>14590</v>
      </c>
      <c r="D497">
        <v>5032335873</v>
      </c>
      <c r="E497" t="s">
        <v>14797</v>
      </c>
      <c r="F497" t="s">
        <v>14591</v>
      </c>
      <c r="G497" s="7">
        <v>44539</v>
      </c>
      <c r="H497">
        <v>4</v>
      </c>
      <c r="I497" t="s">
        <v>73</v>
      </c>
      <c r="J497" t="s">
        <v>6580</v>
      </c>
      <c r="K497" t="s">
        <v>6579</v>
      </c>
      <c r="L497" t="s">
        <v>9296</v>
      </c>
      <c r="M497">
        <f>VLOOKUP(D497,УК!$A$1:$B$599,2,0)/1000</f>
        <v>10</v>
      </c>
      <c r="R497" s="10" t="str">
        <f>IFERROR(IFERROR(VLOOKUP(A497,'2020-2019'!$B$3:$LN$466,108,0),"")+IFERROR(VLOOKUP(A497,'2020-2019'!$B$3:$LN$1000,91,0),""),"")</f>
        <v/>
      </c>
      <c r="S497" s="10">
        <f>IFERROR(IFERROR(VLOOKUP(A497,'2022-2021'!$B$3:$LN$1000,108,0),"")+IFERROR(VLOOKUP(A497,'2022-2021'!$B$3:$LN$1000,92,0),""),"")</f>
        <v>0</v>
      </c>
      <c r="T497" s="10">
        <f>IFERROR(IFERROR(VLOOKUP(A497,'2022-2021'!$B$3:$LN$1000,107,0),"")+IFERROR(VLOOKUP(A497,'2022-2021'!$B$3:$LN$1000,91,0),""),"")</f>
        <v>0</v>
      </c>
      <c r="U497" s="10">
        <f>IFERROR(IFERROR(VLOOKUP(A497,'2024-2023'!$B$3:$LN$1000,108,0),"")+IFERROR(VLOOKUP(A497,'2024-2023'!$B$3:$LN$1000,92,0),""),"")</f>
        <v>17445</v>
      </c>
      <c r="V497" s="10">
        <f>IFERROR(IFERROR(VLOOKUP(A497,'2024-2023'!$B$3:$LN$1000,107,0),"")+IFERROR(VLOOKUP(A497,'2024-2023'!$B$3:$LN$1000,91,0),""),"")</f>
        <v>28190</v>
      </c>
      <c r="W497" t="str">
        <f>IFERROR(IFERROR(VLOOKUP(A497,'2020-2019'!$B$3:$LN$4660,93,0),"")+IFERROR(VLOOKUP(A497,'2020-2019'!$B$3:$LN$4660,109,0),""),"")</f>
        <v/>
      </c>
      <c r="X497">
        <f>IFERROR(IFERROR(VLOOKUP(A497,'2022-2021'!$B$3:$LN$4660,94,0),"")+IFERROR(VLOOKUP(A497,'2022-2021'!$B$3:$LN$4660,110,0),""),"")</f>
        <v>0</v>
      </c>
      <c r="Y497">
        <f>IFERROR(IFERROR(VLOOKUP(A497,'2022-2021'!$B$3:$LN$4660,109,0),"")+IFERROR(VLOOKUP(A497,'2022-2021'!$B$3:$LN$4660,93,0),""),"")</f>
        <v>3266</v>
      </c>
      <c r="Z497">
        <f>IFERROR((IFERROR(VLOOKUP(A497,'2024-2023'!$B$3:$LN$4660,110,0),"")+IFERROR(VLOOKUP(A497,'2024-2023'!$B$3:$LN$4660,94,0),"")),"")</f>
        <v>7282</v>
      </c>
      <c r="AA497">
        <f>IFERROR((IFERROR(VLOOKUP(A497,'2024-2023'!$B$3:$LN$4660,93,0),"")+IFERROR(VLOOKUP(A497,'2024-2023'!$B$3:$LN$4660,109,0),"")),"")</f>
        <v>13138</v>
      </c>
      <c r="AB497" t="str">
        <f>IFERROR((IFERROR(VLOOKUP(A497,'2020-2019'!$B$3:$LN$466,'2020-2019'!$CV$1,0),"")),"")</f>
        <v/>
      </c>
      <c r="AC497">
        <f>IFERROR((IFERROR(VLOOKUP(A497,'2022-2021'!$B$3:$LN$4660,100,0),"")),"")</f>
        <v>0</v>
      </c>
      <c r="AD497">
        <f>IFERROR((IFERROR(VLOOKUP(A497,'2022-2021'!$B$3:$LN$4660,99,0),"")),"")</f>
        <v>-3548</v>
      </c>
      <c r="AE497">
        <f>IFERROR((IFERROR(VLOOKUP(A497,'2024-2023'!$B$3:$LN$4660,100,0),"")),"")</f>
        <v>9550</v>
      </c>
      <c r="AF497">
        <f>IFERROR(VLOOKUP(A497,'2024-2023'!$B$3:$LN$4660,99,0),"")</f>
        <v>13982</v>
      </c>
      <c r="AG497" t="str">
        <f>IFERROR((IFERROR(VLOOKUP(A497,'2020-2019'!$B$3:$LN$4660,'2020-2019'!$X$1,0),"")+IFERROR(VLOOKUP(A497,'2020-2019'!$B$3:$LN$4660,'2020-2019'!$AN$1,0),"")),"")</f>
        <v/>
      </c>
      <c r="AH497">
        <f>IFERROR((IFERROR(VLOOKUP(A497,'2022-2021'!$B$3:$LN$4660,24,0),"")+IFERROR(VLOOKUP(A497,'2022-2021'!$B$3:$LN$4660,40,0),"")),"")</f>
        <v>0</v>
      </c>
      <c r="AI497">
        <f>IFERROR((IFERROR(VLOOKUP(A497,'2022-2021'!$B$3:$LN$4660,23,0),"")+IFERROR(VLOOKUP(A497,'2022-2021'!$B$3:$LN$4660,39,0),"")),"")</f>
        <v>0</v>
      </c>
      <c r="AJ497">
        <f>IFERROR((IFERROR(VLOOKUP(A497,'2024-2023'!$B$3:$LN$4660,24,0),"")+IFERROR(VLOOKUP(A497,'2024-2023'!$B$3:$LN$4660,40,0),"")),"")</f>
        <v>0</v>
      </c>
      <c r="AK497">
        <f>IFERROR((IFERROR(VLOOKUP(A497,'2024-2023'!$B$3:$LN$4660,23,0),"")+IFERROR(VLOOKUP(A497,'2024-2023'!$B$3:$LN$4660,39,0),"")),"")</f>
        <v>0</v>
      </c>
      <c r="AL497" t="str">
        <f>IFERROR(VLOOKUP(A497,'2020-2019'!$B$3:$LN$466,'2020-2019'!$AM$1,0),"")</f>
        <v/>
      </c>
      <c r="AM497">
        <f>IFERROR(VLOOKUP(A497,'2022-2021'!$B$3:$LN$4660,38,0),"")</f>
        <v>0</v>
      </c>
      <c r="AN497">
        <f>IFERROR(VLOOKUP(A497,'2022-2021'!$B$3:$LN$4660,37,0),"")</f>
        <v>9852</v>
      </c>
      <c r="AO497">
        <f>IFERROR(VLOOKUP(A497,'2024-2023'!$B$3:$LN$4660,38,0),"")</f>
        <v>17474</v>
      </c>
      <c r="AP497">
        <f>IFERROR(VLOOKUP(A497,'2024-2023'!$B$3:$LN$4660,37,0),"")</f>
        <v>25031</v>
      </c>
      <c r="AQ497" t="str">
        <f>IFERROR((IFERROR(VLOOKUP(A497,'2020-2019'!$B$3:$LN$466,'2020-2019'!$BL$1,0),"")+IFERROR(VLOOKUP(A497,'2020-2019'!$B$3:$LN$466,'2020-2019'!$BV$1,0),"")),"")</f>
        <v/>
      </c>
      <c r="AR497" s="5">
        <f t="shared" si="51"/>
        <v>1.6160000000000001</v>
      </c>
      <c r="AS497" t="str">
        <f>IFERROR(VLOOKUP(A497,риски!$G$2:$H$642,2,0),"")</f>
        <v>низкий</v>
      </c>
      <c r="AT497" t="str">
        <f>IFERROR(VLOOKUP(A497,Реест!A569:$P$30000,15,0),"")</f>
        <v>pkoetalon.ru</v>
      </c>
      <c r="AU497" t="str">
        <f>IFERROR(VLOOKUP(A497,old!$A$3:$AU$2001,47,0),"")</f>
        <v/>
      </c>
      <c r="AV497" s="3" t="str">
        <f t="shared" si="52"/>
        <v/>
      </c>
      <c r="AW497" t="str">
        <f t="shared" si="53"/>
        <v xml:space="preserve"> ООО «ПКО «ЮЦ ЭТАЛОН» зарегистрировано по адресу: 143001, Московская область, г г. Одинцово, ул. Сколковская, д. 5а, кв. 492. Генеральным директором является Герасимов Александр Анатольевич. Рост доходов компании за 5 лет: 161,6%. ФССП присвоил низкий уровень риска для данного ПКО.</v>
      </c>
      <c r="AX497" t="s">
        <v>22917</v>
      </c>
      <c r="AY497">
        <f>VLOOKUP(A497,'2024-2023'!$B$2:$NY$583,'2024-2023'!$BH$1,0)</f>
        <v>24820</v>
      </c>
      <c r="AZ497">
        <f>VLOOKUP(A497,'2024-2023'!$B$2:$NY$583,71,0)</f>
        <v>0</v>
      </c>
      <c r="BA497">
        <f>VLOOKUP(A497,'2024-2023'!$B$2:$NY$583,79,0)</f>
        <v>0</v>
      </c>
      <c r="BB497">
        <f t="shared" si="54"/>
        <v>0</v>
      </c>
      <c r="BC497" s="6">
        <f t="shared" si="55"/>
        <v>0.32320000000000004</v>
      </c>
      <c r="BD497" s="6">
        <f t="shared" si="56"/>
        <v>0.4959914863426747</v>
      </c>
      <c r="BE497" t="str">
        <f t="shared" si="57"/>
        <v>Малая фирма</v>
      </c>
    </row>
    <row r="498" spans="1:57">
      <c r="A498" s="10">
        <v>7735174895</v>
      </c>
      <c r="B498">
        <v>593</v>
      </c>
      <c r="C498" t="s">
        <v>2478</v>
      </c>
      <c r="D498">
        <v>7735174895</v>
      </c>
      <c r="E498" s="106">
        <v>1187746489204</v>
      </c>
      <c r="F498" t="s">
        <v>2479</v>
      </c>
      <c r="G498" s="7">
        <v>43238</v>
      </c>
      <c r="H498">
        <v>8</v>
      </c>
      <c r="I498" t="s">
        <v>73</v>
      </c>
      <c r="J498" t="s">
        <v>5534</v>
      </c>
      <c r="K498" t="s">
        <v>20649</v>
      </c>
      <c r="L498" t="s">
        <v>18720</v>
      </c>
      <c r="M498">
        <f>VLOOKUP(D498,УК!$A$1:$B$599,2,0)/1000</f>
        <v>10010</v>
      </c>
      <c r="R498" s="10">
        <f>IFERROR(IFERROR(VLOOKUP(A498,'2020-2019'!$B$3:$LN$466,108,0),"")+IFERROR(VLOOKUP(A498,'2020-2019'!$B$3:$LN$1000,91,0),""),"")</f>
        <v>122430</v>
      </c>
      <c r="S498" s="10">
        <f>IFERROR(IFERROR(VLOOKUP(A498,'2022-2021'!$B$3:$LN$1000,108,0),"")+IFERROR(VLOOKUP(A498,'2022-2021'!$B$3:$LN$1000,92,0),""),"")</f>
        <v>432052</v>
      </c>
      <c r="T498" s="10">
        <f>IFERROR(IFERROR(VLOOKUP(A498,'2022-2021'!$B$3:$LN$1000,107,0),"")+IFERROR(VLOOKUP(A498,'2022-2021'!$B$3:$LN$1000,91,0),""),"")</f>
        <v>793479</v>
      </c>
      <c r="U498" s="10">
        <f>IFERROR(IFERROR(VLOOKUP(A498,'2024-2023'!$B$3:$LN$1000,108,0),"")+IFERROR(VLOOKUP(A498,'2024-2023'!$B$3:$LN$1000,92,0),""),"")</f>
        <v>829409</v>
      </c>
      <c r="V498" s="10">
        <f>IFERROR(IFERROR(VLOOKUP(A498,'2024-2023'!$B$3:$LN$1000,107,0),"")+IFERROR(VLOOKUP(A498,'2024-2023'!$B$3:$LN$1000,91,0),""),"")</f>
        <v>463156</v>
      </c>
      <c r="W498">
        <f>IFERROR(IFERROR(VLOOKUP(A498,'2020-2019'!$B$3:$LN$4660,93,0),"")+IFERROR(VLOOKUP(A498,'2020-2019'!$B$3:$LN$4660,109,0),""),"")</f>
        <v>83127</v>
      </c>
      <c r="X498">
        <f>IFERROR(IFERROR(VLOOKUP(A498,'2022-2021'!$B$3:$LN$4660,94,0),"")+IFERROR(VLOOKUP(A498,'2022-2021'!$B$3:$LN$4660,110,0),""),"")</f>
        <v>332275</v>
      </c>
      <c r="Y498">
        <f>IFERROR(IFERROR(VLOOKUP(A498,'2022-2021'!$B$3:$LN$4660,109,0),"")+IFERROR(VLOOKUP(A498,'2022-2021'!$B$3:$LN$4660,93,0),""),"")</f>
        <v>614066</v>
      </c>
      <c r="Z498">
        <f>IFERROR((IFERROR(VLOOKUP(A498,'2024-2023'!$B$3:$LN$4660,110,0),"")+IFERROR(VLOOKUP(A498,'2024-2023'!$B$3:$LN$4660,94,0),"")),"")</f>
        <v>699868</v>
      </c>
      <c r="AA498">
        <f>IFERROR((IFERROR(VLOOKUP(A498,'2024-2023'!$B$3:$LN$4660,93,0),"")+IFERROR(VLOOKUP(A498,'2024-2023'!$B$3:$LN$4660,109,0),"")),"")</f>
        <v>424695</v>
      </c>
      <c r="AB498">
        <f>IFERROR((IFERROR(VLOOKUP(A498,'2020-2019'!$B$3:$LN$466,'2020-2019'!$CV$1,0),"")),"")</f>
        <v>16287</v>
      </c>
      <c r="AC498">
        <f>IFERROR((IFERROR(VLOOKUP(A498,'2022-2021'!$B$3:$LN$4660,100,0),"")),"")</f>
        <v>8256</v>
      </c>
      <c r="AD498">
        <f>IFERROR((IFERROR(VLOOKUP(A498,'2022-2021'!$B$3:$LN$4660,99,0),"")),"")</f>
        <v>11659</v>
      </c>
      <c r="AE498">
        <f>IFERROR((IFERROR(VLOOKUP(A498,'2024-2023'!$B$3:$LN$4660,100,0),"")),"")</f>
        <v>-40805</v>
      </c>
      <c r="AF498">
        <f>IFERROR(VLOOKUP(A498,'2024-2023'!$B$3:$LN$4660,99,0),"")</f>
        <v>-63405</v>
      </c>
      <c r="AG498">
        <f>IFERROR((IFERROR(VLOOKUP(A498,'2020-2019'!$B$3:$LN$4660,'2020-2019'!$X$1,0),"")+IFERROR(VLOOKUP(A498,'2020-2019'!$B$3:$LN$4660,'2020-2019'!$AN$1,0),"")),"")</f>
        <v>0</v>
      </c>
      <c r="AH498">
        <f>IFERROR((IFERROR(VLOOKUP(A498,'2022-2021'!$B$3:$LN$4660,24,0),"")+IFERROR(VLOOKUP(A498,'2022-2021'!$B$3:$LN$4660,40,0),"")),"")</f>
        <v>447519</v>
      </c>
      <c r="AI498">
        <f>IFERROR((IFERROR(VLOOKUP(A498,'2022-2021'!$B$3:$LN$4660,23,0),"")+IFERROR(VLOOKUP(A498,'2022-2021'!$B$3:$LN$4660,39,0),"")),"")</f>
        <v>516670</v>
      </c>
      <c r="AJ498">
        <f>IFERROR((IFERROR(VLOOKUP(A498,'2024-2023'!$B$3:$LN$4660,24,0),"")+IFERROR(VLOOKUP(A498,'2024-2023'!$B$3:$LN$4660,40,0),"")),"")</f>
        <v>416339</v>
      </c>
      <c r="AK498">
        <f>IFERROR((IFERROR(VLOOKUP(A498,'2024-2023'!$B$3:$LN$4660,23,0),"")+IFERROR(VLOOKUP(A498,'2024-2023'!$B$3:$LN$4660,39,0),"")),"")</f>
        <v>97144</v>
      </c>
      <c r="AL498">
        <f>IFERROR(VLOOKUP(A498,'2020-2019'!$B$3:$LN$466,'2020-2019'!$AM$1,0),"")</f>
        <v>90238</v>
      </c>
      <c r="AM498">
        <f>IFERROR(VLOOKUP(A498,'2022-2021'!$B$3:$LN$4660,38,0),"")</f>
        <v>57166</v>
      </c>
      <c r="AN498">
        <f>IFERROR(VLOOKUP(A498,'2022-2021'!$B$3:$LN$4660,37,0),"")</f>
        <v>88319</v>
      </c>
      <c r="AO498">
        <f>IFERROR(VLOOKUP(A498,'2024-2023'!$B$3:$LN$4660,38,0),"")</f>
        <v>76206</v>
      </c>
      <c r="AP498">
        <f>IFERROR(VLOOKUP(A498,'2024-2023'!$B$3:$LN$4660,37,0),"")</f>
        <v>48490</v>
      </c>
      <c r="AQ498">
        <f>IFERROR((IFERROR(VLOOKUP(A498,'2020-2019'!$B$3:$LN$466,'2020-2019'!$BL$1,0),"")+IFERROR(VLOOKUP(A498,'2020-2019'!$B$3:$LN$466,'2020-2019'!$BV$1,0),"")),"")</f>
        <v>215049</v>
      </c>
      <c r="AR498" s="5">
        <f t="shared" si="51"/>
        <v>3.7829999999999999</v>
      </c>
      <c r="AS498" t="str">
        <f>IFERROR(VLOOKUP(A498,риски!$G$2:$H$642,2,0),"")</f>
        <v>низкий</v>
      </c>
      <c r="AT498" t="s">
        <v>11997</v>
      </c>
      <c r="AU498" t="str">
        <f>IFERROR(VLOOKUP(A498,old!$A$3:$AU$2001,47,0),"")</f>
        <v>image344</v>
      </c>
      <c r="AV498" s="3">
        <f>IFERROR(AK498/AG498,IFERROR(AK498/AH498,IFERROR(AK498/AI498,IFERROR(AK498/AJ498,""))))</f>
        <v>0.2170723477662401</v>
      </c>
      <c r="AW498" t="str">
        <f t="shared" si="53"/>
        <v>ООО ПКО «Гольфстрим-Р» зарегистрировано по адресу: 123112, г. Москва,вн.тер.г. муниципальныйокруг Пресненский,наб. Пресненская, д. 10,стр. 2, помещ. 88. Генеральным директором является Кутуев Рушан Ренатович. Рост доходов компании за 5 лет: 378,3%. Рост финансовых активов компании за 5 лет: 21,71%. Объем заемных средств компании на конец 2024 года: 215049 тыс. руб. ФССП присвоил низкий уровень риска для данного ПКО.</v>
      </c>
      <c r="AX498" t="s">
        <v>22914</v>
      </c>
      <c r="AY498">
        <f>VLOOKUP(A498,'2024-2023'!$B$2:$NY$583,'2024-2023'!$BH$1,0)</f>
        <v>-52018</v>
      </c>
      <c r="AZ498">
        <f>VLOOKUP(A498,'2024-2023'!$B$2:$NY$583,71,0)</f>
        <v>118818</v>
      </c>
      <c r="BA498">
        <f>VLOOKUP(A498,'2024-2023'!$B$2:$NY$583,79,0)</f>
        <v>112783</v>
      </c>
      <c r="BB498">
        <f t="shared" si="54"/>
        <v>-4.4523241954707986</v>
      </c>
      <c r="BC498" s="6">
        <f t="shared" si="55"/>
        <v>0.75659999999999994</v>
      </c>
      <c r="BD498" s="6">
        <f t="shared" si="56"/>
        <v>-0.1368977191270328</v>
      </c>
      <c r="BE498" t="str">
        <f t="shared" si="57"/>
        <v>Малая фирма</v>
      </c>
    </row>
    <row r="499" spans="1:57">
      <c r="A499" s="10">
        <v>1832159860</v>
      </c>
      <c r="B499">
        <v>594</v>
      </c>
      <c r="C499" t="str">
        <f>VLOOKUP(A499,Реест!A637:$E$643,4,0)</f>
        <v>Общества с ограниченной ответственностью «Профессиональная коллекторская организация «РУСФИНАНСГРУПП»</v>
      </c>
      <c r="D499">
        <f t="shared" ref="D499:D509" si="58">A499</f>
        <v>1832159860</v>
      </c>
      <c r="E499" s="106">
        <f>VLOOKUP(A499,Реест!A637:$X$643,8,0)</f>
        <v>12118000027</v>
      </c>
      <c r="F499" t="str">
        <f>VLOOKUP(A499,Реест!A637:$E$643,5,0)</f>
        <v>ООО «ПКО РФГ»</v>
      </c>
      <c r="G499" s="7">
        <v>44243</v>
      </c>
      <c r="H499">
        <v>5</v>
      </c>
      <c r="I499" t="s">
        <v>73</v>
      </c>
      <c r="J499" t="s">
        <v>20986</v>
      </c>
      <c r="K499" t="s">
        <v>20986</v>
      </c>
      <c r="L499" t="str">
        <f>IFERROR(VLOOKUP(A499,'2024-2023'!$B$3:$LN$1000,3,0),"")</f>
        <v>426006, Удмуртская респ, г Ижевск, ул Телегина, д. 30</v>
      </c>
      <c r="M499">
        <v>15800</v>
      </c>
      <c r="R499" s="10" t="str">
        <f>IFERROR(IFERROR(VLOOKUP(A499,'2020-2019'!$B$3:$LN$466,108,0),"")+IFERROR(VLOOKUP(A499,'2020-2019'!$B$3:$LN$1000,91,0),""),"")</f>
        <v/>
      </c>
      <c r="S499" s="10" t="str">
        <f>IFERROR(IFERROR(VLOOKUP(A499,'2022-2021'!$B$3:$LN$1000,108,0),"")+IFERROR(VLOOKUP(A499,'2022-2021'!$B$3:$LN$1000,92,0),""),"")</f>
        <v/>
      </c>
      <c r="T499" s="10" t="str">
        <f>IFERROR(IFERROR(VLOOKUP(A499,'2022-2021'!$B$3:$LN$1000,107,0),"")+IFERROR(VLOOKUP(A499,'2022-2021'!$B$3:$LN$1000,91,0),""),"")</f>
        <v/>
      </c>
      <c r="U499" s="10">
        <f>IFERROR(IFERROR(VLOOKUP(A499,'2024-2023'!$B$3:$LN$1000,108,0),"")+IFERROR(VLOOKUP(A499,'2024-2023'!$B$3:$LN$1000,92,0),""),"")</f>
        <v>323</v>
      </c>
      <c r="V499" s="10">
        <f>IFERROR(IFERROR(VLOOKUP(A499,'2024-2023'!$B$3:$LN$1000,107,0),"")+IFERROR(VLOOKUP(A499,'2024-2023'!$B$3:$LN$1000,91,0),""),"")</f>
        <v>33</v>
      </c>
      <c r="W499" t="str">
        <f>IFERROR(IFERROR(VLOOKUP(A499,'2020-2019'!$B$3:$LN$4660,93,0),"")+IFERROR(VLOOKUP(A499,'2020-2019'!$B$3:$LN$4660,109,0),""),"")</f>
        <v/>
      </c>
      <c r="X499" t="str">
        <f>IFERROR(IFERROR(VLOOKUP(A499,'2022-2021'!$B$3:$LN$4660,94,0),"")+IFERROR(VLOOKUP(A499,'2022-2021'!$B$3:$LN$4660,110,0),""),"")</f>
        <v/>
      </c>
      <c r="Y499" t="str">
        <f>IFERROR(IFERROR(VLOOKUP(A499,'2022-2021'!$B$3:$LN$4660,109,0),"")+IFERROR(VLOOKUP(A499,'2022-2021'!$B$3:$LN$4660,93,0),""),"")</f>
        <v/>
      </c>
      <c r="Z499">
        <f>IFERROR((IFERROR(VLOOKUP(A499,'2024-2023'!$B$3:$LN$4660,110,0),"")+IFERROR(VLOOKUP(A499,'2024-2023'!$B$3:$LN$4660,94,0),"")),"")</f>
        <v>307</v>
      </c>
      <c r="AA499">
        <f>IFERROR((IFERROR(VLOOKUP(A499,'2024-2023'!$B$3:$LN$4660,93,0),"")+IFERROR(VLOOKUP(A499,'2024-2023'!$B$3:$LN$4660,109,0),"")),"")</f>
        <v>964</v>
      </c>
      <c r="AB499" t="str">
        <f>IFERROR((IFERROR(VLOOKUP(A499,'2020-2019'!$B$3:$LN$466,'2020-2019'!$CV$1,0),"")),"")</f>
        <v/>
      </c>
      <c r="AC499" t="str">
        <f>IFERROR((IFERROR(VLOOKUP(A499,'2022-2021'!$B$3:$LN$4660,100,0),"")),"")</f>
        <v/>
      </c>
      <c r="AD499" t="str">
        <f>IFERROR((IFERROR(VLOOKUP(A499,'2022-2021'!$B$3:$LN$4660,99,0),"")),"")</f>
        <v/>
      </c>
      <c r="AE499">
        <f>IFERROR((IFERROR(VLOOKUP(A499,'2024-2023'!$B$3:$LN$4660,100,0),"")),"")</f>
        <v>0</v>
      </c>
      <c r="AF499">
        <f>IFERROR(VLOOKUP(A499,'2024-2023'!$B$3:$LN$4660,99,0),"")</f>
        <v>-933</v>
      </c>
      <c r="AG499" t="str">
        <f>IFERROR((IFERROR(VLOOKUP(A499,'2020-2019'!$B$3:$LN$4660,'2020-2019'!$X$1,0),"")+IFERROR(VLOOKUP(A499,'2020-2019'!$B$3:$LN$4660,'2020-2019'!$AN$1,0),"")),"")</f>
        <v/>
      </c>
      <c r="AH499" t="str">
        <f>IFERROR((IFERROR(VLOOKUP(A499,'2022-2021'!$B$3:$LN$4660,24,0),"")+IFERROR(VLOOKUP(A499,'2022-2021'!$B$3:$LN$4660,40,0),"")),"")</f>
        <v/>
      </c>
      <c r="AI499" t="str">
        <f>IFERROR((IFERROR(VLOOKUP(A499,'2022-2021'!$B$3:$LN$4660,23,0),"")+IFERROR(VLOOKUP(A499,'2022-2021'!$B$3:$LN$4660,39,0),"")),"")</f>
        <v/>
      </c>
      <c r="AJ499">
        <f>IFERROR((IFERROR(VLOOKUP(A499,'2024-2023'!$B$3:$LN$4660,24,0),"")+IFERROR(VLOOKUP(A499,'2024-2023'!$B$3:$LN$4660,40,0),"")),"")</f>
        <v>0</v>
      </c>
      <c r="AK499">
        <f>IFERROR((IFERROR(VLOOKUP(A499,'2024-2023'!$B$3:$LN$4660,23,0),"")+IFERROR(VLOOKUP(A499,'2024-2023'!$B$3:$LN$4660,39,0),"")),"")</f>
        <v>0</v>
      </c>
      <c r="AL499" t="str">
        <f>IFERROR(VLOOKUP(A499,'2020-2019'!$B$3:$LN$466,'2020-2019'!$AM$1,0),"")</f>
        <v/>
      </c>
      <c r="AM499" t="str">
        <f>IFERROR(VLOOKUP(A499,'2022-2021'!$B$3:$LN$4660,38,0),"")</f>
        <v/>
      </c>
      <c r="AN499" t="str">
        <f>IFERROR(VLOOKUP(A499,'2022-2021'!$B$3:$LN$4660,37,0),"")</f>
        <v/>
      </c>
      <c r="AO499">
        <f>IFERROR(VLOOKUP(A499,'2024-2023'!$B$3:$LN$4660,38,0),"")</f>
        <v>6924</v>
      </c>
      <c r="AP499">
        <f>IFERROR(VLOOKUP(A499,'2024-2023'!$B$3:$LN$4660,37,0),"")</f>
        <v>14016</v>
      </c>
      <c r="AQ499" t="str">
        <f>IFERROR((IFERROR(VLOOKUP(A499,'2020-2019'!$B$3:$LN$466,'2020-2019'!$BL$1,0),"")+IFERROR(VLOOKUP(A499,'2020-2019'!$B$3:$LN$466,'2020-2019'!$BV$1,0),"")),"")</f>
        <v/>
      </c>
      <c r="AR499" s="5">
        <f t="shared" ref="AR499:AR505" si="59">IFERROR(ROUND(IFERROR(V499/R499,IFERROR(V499/S499,IFERROR(V499/T499,IFERROR(V499/U499,"")))),3),"")</f>
        <v>0.10199999999999999</v>
      </c>
      <c r="AS499" t="str">
        <f>IFERROR(VLOOKUP(A499,риски!$G$2:$H$6420,2,0),"")</f>
        <v>низкий</v>
      </c>
      <c r="AT499" t="str">
        <f>IFERROR(VLOOKUP(A499,риски!$G$2:$ZH$6420,5,0),"")</f>
        <v xml:space="preserve">rfgcompany.ru </v>
      </c>
      <c r="AV499" s="3" t="str">
        <f t="shared" ref="AV499:AV509" si="60">IFERROR(AK499/AG499,IFERROR(AK499/AH499,IFERROR(AK499/AI499,IFERROR(AK499/AJ499,""))))</f>
        <v/>
      </c>
      <c r="AW499" t="str">
        <f t="shared" si="53"/>
        <v>ООО «ПКО РФГ» зарегистрировано по адресу: 426006, Удмуртская респ, г Ижевск, ул Телегина, д. 30. Генеральным директором является Цепов Олег Владимирович. Рост доходов компании за 5 лет: 10,2%. ФССП присвоил низкий уровень риска для данного ПКО.</v>
      </c>
      <c r="AX499" t="s">
        <v>22944</v>
      </c>
      <c r="AY499">
        <f>VLOOKUP(A499,'2024-2023'!$B$2:$NY$583,'2024-2023'!$BH$1,0)</f>
        <v>21430</v>
      </c>
      <c r="AZ499">
        <f>VLOOKUP(A499,'2024-2023'!$B$2:$NY$583,71,0)</f>
        <v>0</v>
      </c>
      <c r="BA499">
        <f>VLOOKUP(A499,'2024-2023'!$B$2:$NY$583,79,0)</f>
        <v>0</v>
      </c>
      <c r="BB499">
        <f t="shared" si="54"/>
        <v>0</v>
      </c>
      <c r="BC499" s="6">
        <f t="shared" si="55"/>
        <v>2.0399999999999998E-2</v>
      </c>
      <c r="BD499" s="6">
        <f t="shared" si="56"/>
        <v>-28.272727272727273</v>
      </c>
      <c r="BE499" t="str">
        <f t="shared" si="57"/>
        <v>Малая фирма</v>
      </c>
    </row>
    <row r="500" spans="1:57">
      <c r="A500" s="10">
        <v>5003166395</v>
      </c>
      <c r="B500">
        <v>595</v>
      </c>
      <c r="C500" t="str">
        <f>VLOOKUP(A500,Реест!A638:$E$643,4,0)</f>
        <v>Общество с ограниченной ответственностью «Профессиональная коллекторская организация «Б2»</v>
      </c>
      <c r="D500">
        <f t="shared" si="58"/>
        <v>5003166395</v>
      </c>
      <c r="E500" s="106">
        <f>VLOOKUP(A500,Реест!A638:$X$643,8,0)</f>
        <v>1245000124346</v>
      </c>
      <c r="F500" t="str">
        <f>VLOOKUP(A500,Реест!A638:$E$643,5,0)</f>
        <v>ООО «ПКО «Б2»</v>
      </c>
      <c r="G500" s="7">
        <v>45601</v>
      </c>
      <c r="H500">
        <v>1</v>
      </c>
      <c r="I500" t="s">
        <v>73</v>
      </c>
      <c r="J500" t="s">
        <v>21255</v>
      </c>
      <c r="K500" t="s">
        <v>21255</v>
      </c>
      <c r="L500" t="str">
        <f>IFERROR(VLOOKUP(A500,'2024-2023'!$B$3:$LN$1000,3,0),"")</f>
        <v>142701, Московская обл, г Видное, ул Березовая, д 9, кв 23</v>
      </c>
      <c r="M500">
        <v>10</v>
      </c>
      <c r="R500" s="10" t="str">
        <f>IFERROR(IFERROR(VLOOKUP(A500,'2020-2019'!$B$3:$LN$466,108,0),"")+IFERROR(VLOOKUP(A500,'2020-2019'!$B$3:$LN$1000,91,0),""),"")</f>
        <v/>
      </c>
      <c r="S500" s="10" t="str">
        <f>IFERROR(IFERROR(VLOOKUP(A500,'2022-2021'!$B$3:$LN$1000,108,0),"")+IFERROR(VLOOKUP(A500,'2022-2021'!$B$3:$LN$1000,92,0),""),"")</f>
        <v/>
      </c>
      <c r="T500" s="10" t="str">
        <f>IFERROR(IFERROR(VLOOKUP(A500,'2022-2021'!$B$3:$LN$1000,107,0),"")+IFERROR(VLOOKUP(A500,'2022-2021'!$B$3:$LN$1000,91,0),""),"")</f>
        <v/>
      </c>
      <c r="U500" s="10">
        <f>IFERROR(IFERROR(VLOOKUP(A500,'2024-2023'!$B$3:$LN$1000,108,0),"")+IFERROR(VLOOKUP(A500,'2024-2023'!$B$3:$LN$1000,92,0),""),"")</f>
        <v>0</v>
      </c>
      <c r="V500" s="10">
        <f>IFERROR(IFERROR(VLOOKUP(A500,'2024-2023'!$B$3:$LN$1000,107,0),"")+IFERROR(VLOOKUP(A500,'2024-2023'!$B$3:$LN$1000,91,0),""),"")</f>
        <v>0</v>
      </c>
      <c r="W500" t="str">
        <f>IFERROR(IFERROR(VLOOKUP(A500,'2020-2019'!$B$3:$LN$4660,93,0),"")+IFERROR(VLOOKUP(A500,'2020-2019'!$B$3:$LN$4660,109,0),""),"")</f>
        <v/>
      </c>
      <c r="X500" t="str">
        <f>IFERROR(IFERROR(VLOOKUP(A500,'2022-2021'!$B$3:$LN$4660,94,0),"")+IFERROR(VLOOKUP(A500,'2022-2021'!$B$3:$LN$4660,110,0),""),"")</f>
        <v/>
      </c>
      <c r="Y500" t="str">
        <f>IFERROR(IFERROR(VLOOKUP(A500,'2022-2021'!$B$3:$LN$4660,109,0),"")+IFERROR(VLOOKUP(A500,'2022-2021'!$B$3:$LN$4660,93,0),""),"")</f>
        <v/>
      </c>
      <c r="Z500">
        <f>IFERROR((IFERROR(VLOOKUP(A500,'2024-2023'!$B$3:$LN$4660,110,0),"")+IFERROR(VLOOKUP(A500,'2024-2023'!$B$3:$LN$4660,94,0),"")),"")</f>
        <v>0</v>
      </c>
      <c r="AA500">
        <f>IFERROR((IFERROR(VLOOKUP(A500,'2024-2023'!$B$3:$LN$4660,93,0),"")+IFERROR(VLOOKUP(A500,'2024-2023'!$B$3:$LN$4660,109,0),"")),"")</f>
        <v>0</v>
      </c>
      <c r="AB500" t="str">
        <f>IFERROR((IFERROR(VLOOKUP(A500,'2020-2019'!$B$3:$LN$466,'2020-2019'!$CV$1,0),"")),"")</f>
        <v/>
      </c>
      <c r="AC500" t="str">
        <f>IFERROR((IFERROR(VLOOKUP(A500,'2022-2021'!$B$3:$LN$4660,100,0),"")),"")</f>
        <v/>
      </c>
      <c r="AD500" t="str">
        <f>IFERROR((IFERROR(VLOOKUP(A500,'2022-2021'!$B$3:$LN$4660,99,0),"")),"")</f>
        <v/>
      </c>
      <c r="AE500">
        <f>IFERROR((IFERROR(VLOOKUP(A500,'2024-2023'!$B$3:$LN$4660,100,0),"")),"")</f>
        <v>0</v>
      </c>
      <c r="AF500">
        <f>IFERROR(VLOOKUP(A500,'2024-2023'!$B$3:$LN$4660,99,0),"")</f>
        <v>0</v>
      </c>
      <c r="AG500" t="str">
        <f>IFERROR((IFERROR(VLOOKUP(A500,'2020-2019'!$B$3:$LN$4660,'2020-2019'!$X$1,0),"")+IFERROR(VLOOKUP(A500,'2020-2019'!$B$3:$LN$4660,'2020-2019'!$AN$1,0),"")),"")</f>
        <v/>
      </c>
      <c r="AH500" t="str">
        <f>IFERROR((IFERROR(VLOOKUP(A500,'2022-2021'!$B$3:$LN$4660,24,0),"")+IFERROR(VLOOKUP(A500,'2022-2021'!$B$3:$LN$4660,40,0),"")),"")</f>
        <v/>
      </c>
      <c r="AI500" t="str">
        <f>IFERROR((IFERROR(VLOOKUP(A500,'2022-2021'!$B$3:$LN$4660,23,0),"")+IFERROR(VLOOKUP(A500,'2022-2021'!$B$3:$LN$4660,39,0),"")),"")</f>
        <v/>
      </c>
      <c r="AJ500">
        <f>IFERROR((IFERROR(VLOOKUP(A500,'2024-2023'!$B$3:$LN$4660,24,0),"")+IFERROR(VLOOKUP(A500,'2024-2023'!$B$3:$LN$4660,40,0),"")),"")</f>
        <v>0</v>
      </c>
      <c r="AK500">
        <f>IFERROR((IFERROR(VLOOKUP(A500,'2024-2023'!$B$3:$LN$4660,23,0),"")+IFERROR(VLOOKUP(A500,'2024-2023'!$B$3:$LN$4660,39,0),"")),"")</f>
        <v>0</v>
      </c>
      <c r="AL500" t="str">
        <f>IFERROR(VLOOKUP(A500,'2020-2019'!$B$3:$LN$466,'2020-2019'!$AM$1,0),"")</f>
        <v/>
      </c>
      <c r="AM500" t="str">
        <f>IFERROR(VLOOKUP(A500,'2022-2021'!$B$3:$LN$4660,38,0),"")</f>
        <v/>
      </c>
      <c r="AN500" t="str">
        <f>IFERROR(VLOOKUP(A500,'2022-2021'!$B$3:$LN$4660,37,0),"")</f>
        <v/>
      </c>
      <c r="AO500">
        <f>IFERROR(VLOOKUP(A500,'2024-2023'!$B$3:$LN$4660,38,0),"")</f>
        <v>0</v>
      </c>
      <c r="AP500">
        <f>IFERROR(VLOOKUP(A500,'2024-2023'!$B$3:$LN$4660,37,0),"")</f>
        <v>0</v>
      </c>
      <c r="AQ500" t="str">
        <f>IFERROR((IFERROR(VLOOKUP(A500,'2020-2019'!$B$3:$LN$466,'2020-2019'!$BL$1,0),"")+IFERROR(VLOOKUP(A500,'2020-2019'!$B$3:$LN$466,'2020-2019'!$BV$1,0),"")),"")</f>
        <v/>
      </c>
      <c r="AR500" s="5" t="str">
        <f t="shared" si="59"/>
        <v/>
      </c>
      <c r="AS500" t="str">
        <f>IFERROR(VLOOKUP(A500,риски!$G$2:$H$6420,2,0),"")</f>
        <v>низкий</v>
      </c>
      <c r="AT500" t="str">
        <f>IFERROR(VLOOKUP(A500,риски!$G$2:$ZH$6420,5,0),"")</f>
        <v>pkob2.ru</v>
      </c>
      <c r="AV500" s="3" t="str">
        <f t="shared" si="60"/>
        <v/>
      </c>
      <c r="AW500" t="str">
        <f t="shared" si="53"/>
        <v>ООО «ПКО «Б2» зарегистрировано по адресу: 142701, Московская обл, г Видное, ул Березовая, д 9, кв 23. Генеральным директором является Бобырев Андрей Ильич. ФССП присвоил низкий уровень риска для данного ПКО.</v>
      </c>
      <c r="AX500" t="s">
        <v>22917</v>
      </c>
      <c r="AY500">
        <f>VLOOKUP(A500,'2024-2023'!$B$2:$NY$583,'2024-2023'!$BH$1,0)</f>
        <v>10</v>
      </c>
      <c r="AZ500">
        <f>VLOOKUP(A500,'2024-2023'!$B$2:$NY$583,71,0)</f>
        <v>0</v>
      </c>
      <c r="BA500">
        <f>VLOOKUP(A500,'2024-2023'!$B$2:$NY$583,79,0)</f>
        <v>0</v>
      </c>
      <c r="BB500">
        <f t="shared" si="54"/>
        <v>0</v>
      </c>
      <c r="BC500" s="6" t="str">
        <f t="shared" si="55"/>
        <v>-</v>
      </c>
      <c r="BD500" s="6" t="str">
        <f t="shared" si="56"/>
        <v>-</v>
      </c>
      <c r="BE500" t="str">
        <f t="shared" si="57"/>
        <v>Малая фирма</v>
      </c>
    </row>
    <row r="501" spans="1:57">
      <c r="A501" s="10">
        <v>7449154545</v>
      </c>
      <c r="B501">
        <v>596</v>
      </c>
      <c r="C501" t="str">
        <f>VLOOKUP(A501,Реест!A639:$E$643,4,0)</f>
        <v>Общество с ограниченной ответственностью Профессиональная коллекторская организация «БЮРО»</v>
      </c>
      <c r="D501">
        <f t="shared" si="58"/>
        <v>7449154545</v>
      </c>
      <c r="E501" s="106">
        <f>VLOOKUP(A501,Реест!A639:$X$643,8,0)</f>
        <v>1247400021967</v>
      </c>
      <c r="F501" t="str">
        <f>VLOOKUP(A501,Реест!A639:$E$643,5,0)</f>
        <v>ООО ПКО «БЮРО»</v>
      </c>
      <c r="G501" s="7">
        <v>45506</v>
      </c>
      <c r="H501">
        <v>2</v>
      </c>
      <c r="I501" t="s">
        <v>73</v>
      </c>
      <c r="J501" t="s">
        <v>20995</v>
      </c>
      <c r="K501" t="s">
        <v>20995</v>
      </c>
      <c r="L501" t="str">
        <f>IFERROR(VLOOKUP(A501,'2024-2023'!$B$3:$LN$1000,3,0),"")</f>
        <v>Челябинская обл., Копейский г.о., г. Копейск, ул. Борьбы, д. 63, 456601</v>
      </c>
      <c r="M501">
        <v>10</v>
      </c>
      <c r="R501" s="10" t="str">
        <f>IFERROR(IFERROR(VLOOKUP(A501,'2020-2019'!$B$3:$LN$466,108,0),"")+IFERROR(VLOOKUP(A501,'2020-2019'!$B$3:$LN$1000,91,0),""),"")</f>
        <v/>
      </c>
      <c r="S501" s="10" t="str">
        <f>IFERROR(IFERROR(VLOOKUP(A501,'2022-2021'!$B$3:$LN$1000,108,0),"")+IFERROR(VLOOKUP(A501,'2022-2021'!$B$3:$LN$1000,92,0),""),"")</f>
        <v/>
      </c>
      <c r="T501" s="10" t="str">
        <f>IFERROR(IFERROR(VLOOKUP(A501,'2022-2021'!$B$3:$LN$1000,107,0),"")+IFERROR(VLOOKUP(A501,'2022-2021'!$B$3:$LN$1000,91,0),""),"")</f>
        <v/>
      </c>
      <c r="U501" s="10">
        <f>IFERROR(IFERROR(VLOOKUP(A501,'2024-2023'!$B$3:$LN$1000,108,0),"")+IFERROR(VLOOKUP(A501,'2024-2023'!$B$3:$LN$1000,92,0),""),"")</f>
        <v>0</v>
      </c>
      <c r="V501" s="10">
        <f>IFERROR(IFERROR(VLOOKUP(A501,'2024-2023'!$B$3:$LN$1000,107,0),"")+IFERROR(VLOOKUP(A501,'2024-2023'!$B$3:$LN$1000,91,0),""),"")</f>
        <v>1670</v>
      </c>
      <c r="W501" t="str">
        <f>IFERROR(IFERROR(VLOOKUP(A501,'2020-2019'!$B$3:$LN$4660,93,0),"")+IFERROR(VLOOKUP(A501,'2020-2019'!$B$3:$LN$4660,109,0),""),"")</f>
        <v/>
      </c>
      <c r="X501" t="str">
        <f>IFERROR(IFERROR(VLOOKUP(A501,'2022-2021'!$B$3:$LN$4660,94,0),"")+IFERROR(VLOOKUP(A501,'2022-2021'!$B$3:$LN$4660,110,0),""),"")</f>
        <v/>
      </c>
      <c r="Y501" t="str">
        <f>IFERROR(IFERROR(VLOOKUP(A501,'2022-2021'!$B$3:$LN$4660,109,0),"")+IFERROR(VLOOKUP(A501,'2022-2021'!$B$3:$LN$4660,93,0),""),"")</f>
        <v/>
      </c>
      <c r="Z501">
        <f>IFERROR((IFERROR(VLOOKUP(A501,'2024-2023'!$B$3:$LN$4660,110,0),"")+IFERROR(VLOOKUP(A501,'2024-2023'!$B$3:$LN$4660,94,0),"")),"")</f>
        <v>0</v>
      </c>
      <c r="AA501">
        <f>IFERROR((IFERROR(VLOOKUP(A501,'2024-2023'!$B$3:$LN$4660,93,0),"")+IFERROR(VLOOKUP(A501,'2024-2023'!$B$3:$LN$4660,109,0),"")),"")</f>
        <v>280</v>
      </c>
      <c r="AB501" t="str">
        <f>IFERROR((IFERROR(VLOOKUP(A501,'2020-2019'!$B$3:$LN$466,'2020-2019'!$CV$1,0),"")),"")</f>
        <v/>
      </c>
      <c r="AC501" t="str">
        <f>IFERROR((IFERROR(VLOOKUP(A501,'2022-2021'!$B$3:$LN$4660,100,0),"")),"")</f>
        <v/>
      </c>
      <c r="AD501" t="str">
        <f>IFERROR((IFERROR(VLOOKUP(A501,'2022-2021'!$B$3:$LN$4660,99,0),"")),"")</f>
        <v/>
      </c>
      <c r="AE501">
        <f>IFERROR((IFERROR(VLOOKUP(A501,'2024-2023'!$B$3:$LN$4660,100,0),"")),"")</f>
        <v>0</v>
      </c>
      <c r="AF501">
        <f>IFERROR(VLOOKUP(A501,'2024-2023'!$B$3:$LN$4660,99,0),"")</f>
        <v>1340</v>
      </c>
      <c r="AG501" t="str">
        <f>IFERROR((IFERROR(VLOOKUP(A501,'2020-2019'!$B$3:$LN$4660,'2020-2019'!$X$1,0),"")+IFERROR(VLOOKUP(A501,'2020-2019'!$B$3:$LN$4660,'2020-2019'!$AN$1,0),"")),"")</f>
        <v/>
      </c>
      <c r="AH501" t="str">
        <f>IFERROR((IFERROR(VLOOKUP(A501,'2022-2021'!$B$3:$LN$4660,24,0),"")+IFERROR(VLOOKUP(A501,'2022-2021'!$B$3:$LN$4660,40,0),"")),"")</f>
        <v/>
      </c>
      <c r="AI501" t="str">
        <f>IFERROR((IFERROR(VLOOKUP(A501,'2022-2021'!$B$3:$LN$4660,23,0),"")+IFERROR(VLOOKUP(A501,'2022-2021'!$B$3:$LN$4660,39,0),"")),"")</f>
        <v/>
      </c>
      <c r="AJ501">
        <f>IFERROR((IFERROR(VLOOKUP(A501,'2024-2023'!$B$3:$LN$4660,24,0),"")+IFERROR(VLOOKUP(A501,'2024-2023'!$B$3:$LN$4660,40,0),"")),"")</f>
        <v>0</v>
      </c>
      <c r="AK501">
        <f>IFERROR((IFERROR(VLOOKUP(A501,'2024-2023'!$B$3:$LN$4660,23,0),"")+IFERROR(VLOOKUP(A501,'2024-2023'!$B$3:$LN$4660,39,0),"")),"")</f>
        <v>0</v>
      </c>
      <c r="AL501" t="str">
        <f>IFERROR(VLOOKUP(A501,'2020-2019'!$B$3:$LN$466,'2020-2019'!$AM$1,0),"")</f>
        <v/>
      </c>
      <c r="AM501" t="str">
        <f>IFERROR(VLOOKUP(A501,'2022-2021'!$B$3:$LN$4660,38,0),"")</f>
        <v/>
      </c>
      <c r="AN501" t="str">
        <f>IFERROR(VLOOKUP(A501,'2022-2021'!$B$3:$LN$4660,37,0),"")</f>
        <v/>
      </c>
      <c r="AO501">
        <f>IFERROR(VLOOKUP(A501,'2024-2023'!$B$3:$LN$4660,38,0),"")</f>
        <v>0</v>
      </c>
      <c r="AP501">
        <f>IFERROR(VLOOKUP(A501,'2024-2023'!$B$3:$LN$4660,37,0),"")</f>
        <v>3559</v>
      </c>
      <c r="AQ501" t="str">
        <f>IFERROR((IFERROR(VLOOKUP(A501,'2020-2019'!$B$3:$LN$466,'2020-2019'!$BL$1,0),"")+IFERROR(VLOOKUP(A501,'2020-2019'!$B$3:$LN$466,'2020-2019'!$BV$1,0),"")),"")</f>
        <v/>
      </c>
      <c r="AR501" s="5" t="str">
        <f t="shared" si="59"/>
        <v/>
      </c>
      <c r="AS501" t="str">
        <f>IFERROR(VLOOKUP(A501,риски!$G$2:$H$6420,2,0),"")</f>
        <v>низкий</v>
      </c>
      <c r="AT501" t="str">
        <f>IFERROR(VLOOKUP(A501,риски!$G$2:$ZH$6420,5,0),"")</f>
        <v>pko-buro.ru</v>
      </c>
      <c r="AV501" s="3" t="str">
        <f t="shared" si="60"/>
        <v/>
      </c>
      <c r="AW501" t="str">
        <f t="shared" si="53"/>
        <v>ООО ПКО «БЮРО» зарегистрировано по адресу: Челябинская обл., Копейский г.о., г. Копейск, ул. Борьбы, д. 63, 456601. Генеральным директором является Никитин Юрий Александрович. ФССП присвоил низкий уровень риска для данного ПКО.</v>
      </c>
      <c r="AX501" t="s">
        <v>22939</v>
      </c>
      <c r="AY501">
        <f>VLOOKUP(A501,'2024-2023'!$B$2:$NY$583,'2024-2023'!$BH$1,0)</f>
        <v>3630</v>
      </c>
      <c r="AZ501">
        <f>VLOOKUP(A501,'2024-2023'!$B$2:$NY$583,71,0)</f>
        <v>0</v>
      </c>
      <c r="BA501">
        <f>VLOOKUP(A501,'2024-2023'!$B$2:$NY$583,79,0)</f>
        <v>0</v>
      </c>
      <c r="BB501">
        <f t="shared" si="54"/>
        <v>0</v>
      </c>
      <c r="BC501" s="6" t="str">
        <f t="shared" si="55"/>
        <v>-</v>
      </c>
      <c r="BD501" s="6">
        <f t="shared" si="56"/>
        <v>0.80239520958083832</v>
      </c>
      <c r="BE501" t="str">
        <f t="shared" si="57"/>
        <v>Малая фирма</v>
      </c>
    </row>
    <row r="502" spans="1:57">
      <c r="A502" s="10">
        <v>6165241369</v>
      </c>
      <c r="B502">
        <v>597</v>
      </c>
      <c r="C502" t="str">
        <f>VLOOKUP(A502,Реест!A640:$E$643,4,0)</f>
        <v>Общество с ограниченной ответственностью Профессиональная коллекторская организация «ВСЕВЕРНЕМ»</v>
      </c>
      <c r="D502">
        <f t="shared" si="58"/>
        <v>6165241369</v>
      </c>
      <c r="E502" s="106">
        <f>VLOOKUP(A502,Реест!A640:$X$643,8,0)</f>
        <v>1246100031143</v>
      </c>
      <c r="F502" t="str">
        <f>VLOOKUP(A502,Реест!A640:$E$643,5,0)</f>
        <v xml:space="preserve"> ООО ПКО «ВСЕВЕРНЕМ»</v>
      </c>
      <c r="G502" s="7">
        <v>45636</v>
      </c>
      <c r="H502">
        <v>1</v>
      </c>
      <c r="I502" t="s">
        <v>73</v>
      </c>
      <c r="J502" t="s">
        <v>23640</v>
      </c>
      <c r="K502" t="s">
        <v>20998</v>
      </c>
      <c r="L502" t="str">
        <f>IFERROR(VLOOKUP(A502,'2024-2023'!$B$3:$LN$1000,3,0),"")</f>
        <v xml:space="preserve">344012, Ростовская обл, г.о. город Ростов-на-Дону, г Ростов-на-Дону, пр-кт Буденновский, д. 120/1, кв. 35, </v>
      </c>
      <c r="M502">
        <f>IFERROR(VLOOKUP(A502,'2024-2023'!$B$3:$LN$1000,47,0),"")</f>
        <v>10</v>
      </c>
      <c r="R502" s="10" t="str">
        <f>IFERROR(IFERROR(VLOOKUP(A502,'2020-2019'!$B$3:$LN$466,108,0),"")+IFERROR(VLOOKUP(A502,'2020-2019'!$B$3:$LN$1000,91,0),""),"")</f>
        <v/>
      </c>
      <c r="S502" s="10" t="str">
        <f>IFERROR(IFERROR(VLOOKUP(A502,'2022-2021'!$B$3:$LN$1000,108,0),"")+IFERROR(VLOOKUP(A502,'2022-2021'!$B$3:$LN$1000,92,0),""),"")</f>
        <v/>
      </c>
      <c r="T502" s="10" t="str">
        <f>IFERROR(IFERROR(VLOOKUP(A502,'2022-2021'!$B$3:$LN$1000,107,0),"")+IFERROR(VLOOKUP(A502,'2022-2021'!$B$3:$LN$1000,91,0),""),"")</f>
        <v/>
      </c>
      <c r="U502" s="10">
        <f>IFERROR(IFERROR(VLOOKUP(A502,'2024-2023'!$B$3:$LN$1000,108,0),"")+IFERROR(VLOOKUP(A502,'2024-2023'!$B$3:$LN$1000,92,0),""),"")</f>
        <v>0</v>
      </c>
      <c r="V502" s="10">
        <f>IFERROR(IFERROR(VLOOKUP(A502,'2024-2023'!$B$3:$LN$1000,107,0),"")+IFERROR(VLOOKUP(A502,'2024-2023'!$B$3:$LN$1000,91,0),""),"")</f>
        <v>0</v>
      </c>
      <c r="W502" t="str">
        <f>IFERROR(IFERROR(VLOOKUP(A502,'2020-2019'!$B$3:$LN$4660,93,0),"")+IFERROR(VLOOKUP(A502,'2020-2019'!$B$3:$LN$4660,109,0),""),"")</f>
        <v/>
      </c>
      <c r="X502" t="str">
        <f>IFERROR(IFERROR(VLOOKUP(A502,'2022-2021'!$B$3:$LN$4660,94,0),"")+IFERROR(VLOOKUP(A502,'2022-2021'!$B$3:$LN$4660,110,0),""),"")</f>
        <v/>
      </c>
      <c r="Y502" t="str">
        <f>IFERROR(IFERROR(VLOOKUP(A502,'2022-2021'!$B$3:$LN$4660,109,0),"")+IFERROR(VLOOKUP(A502,'2022-2021'!$B$3:$LN$4660,93,0),""),"")</f>
        <v/>
      </c>
      <c r="Z502">
        <f>IFERROR((IFERROR(VLOOKUP(A502,'2024-2023'!$B$3:$LN$4660,110,0),"")+IFERROR(VLOOKUP(A502,'2024-2023'!$B$3:$LN$4660,94,0),"")),"")</f>
        <v>0</v>
      </c>
      <c r="AA502">
        <f>IFERROR((IFERROR(VLOOKUP(A502,'2024-2023'!$B$3:$LN$4660,93,0),"")+IFERROR(VLOOKUP(A502,'2024-2023'!$B$3:$LN$4660,109,0),"")),"")</f>
        <v>0</v>
      </c>
      <c r="AB502" t="str">
        <f>IFERROR((IFERROR(VLOOKUP(A502,'2020-2019'!$B$3:$LN$466,'2020-2019'!$CV$1,0),"")),"")</f>
        <v/>
      </c>
      <c r="AC502" t="str">
        <f>IFERROR((IFERROR(VLOOKUP(A502,'2022-2021'!$B$3:$LN$4660,100,0),"")),"")</f>
        <v/>
      </c>
      <c r="AD502" t="str">
        <f>IFERROR((IFERROR(VLOOKUP(A502,'2022-2021'!$B$3:$LN$4660,99,0),"")),"")</f>
        <v/>
      </c>
      <c r="AE502">
        <f>IFERROR((IFERROR(VLOOKUP(A502,'2024-2023'!$B$3:$LN$4660,100,0),"")),"")</f>
        <v>0</v>
      </c>
      <c r="AF502">
        <f>IFERROR(VLOOKUP(A502,'2024-2023'!$B$3:$LN$4660,99,0),"")</f>
        <v>-5</v>
      </c>
      <c r="AG502" t="str">
        <f>IFERROR((IFERROR(VLOOKUP(A502,'2020-2019'!$B$3:$LN$4660,'2020-2019'!$X$1,0),"")+IFERROR(VLOOKUP(A502,'2020-2019'!$B$3:$LN$4660,'2020-2019'!$AN$1,0),"")),"")</f>
        <v/>
      </c>
      <c r="AH502" t="str">
        <f>IFERROR((IFERROR(VLOOKUP(A502,'2022-2021'!$B$3:$LN$4660,24,0),"")+IFERROR(VLOOKUP(A502,'2022-2021'!$B$3:$LN$4660,40,0),"")),"")</f>
        <v/>
      </c>
      <c r="AI502" t="str">
        <f>IFERROR((IFERROR(VLOOKUP(A502,'2022-2021'!$B$3:$LN$4660,23,0),"")+IFERROR(VLOOKUP(A502,'2022-2021'!$B$3:$LN$4660,39,0),"")),"")</f>
        <v/>
      </c>
      <c r="AJ502">
        <f>IFERROR((IFERROR(VLOOKUP(A502,'2024-2023'!$B$3:$LN$4660,24,0),"")+IFERROR(VLOOKUP(A502,'2024-2023'!$B$3:$LN$4660,40,0),"")),"")</f>
        <v>0</v>
      </c>
      <c r="AK502">
        <f>IFERROR((IFERROR(VLOOKUP(A502,'2024-2023'!$B$3:$LN$4660,23,0),"")+IFERROR(VLOOKUP(A502,'2024-2023'!$B$3:$LN$4660,39,0),"")),"")</f>
        <v>0</v>
      </c>
      <c r="AL502" t="str">
        <f>IFERROR(VLOOKUP(A502,'2020-2019'!$B$3:$LN$466,'2020-2019'!$AM$1,0),"")</f>
        <v/>
      </c>
      <c r="AM502" t="str">
        <f>IFERROR(VLOOKUP(A502,'2022-2021'!$B$3:$LN$4660,38,0),"")</f>
        <v/>
      </c>
      <c r="AN502" t="str">
        <f>IFERROR(VLOOKUP(A502,'2022-2021'!$B$3:$LN$4660,37,0),"")</f>
        <v/>
      </c>
      <c r="AO502">
        <f>IFERROR(VLOOKUP(A502,'2024-2023'!$B$3:$LN$4660,38,0),"")</f>
        <v>0</v>
      </c>
      <c r="AP502">
        <f>IFERROR(VLOOKUP(A502,'2024-2023'!$B$3:$LN$4660,37,0),"")</f>
        <v>0</v>
      </c>
      <c r="AQ502" t="str">
        <f>IFERROR((IFERROR(VLOOKUP(A502,'2020-2019'!$B$3:$LN$466,'2020-2019'!$BL$1,0),"")+IFERROR(VLOOKUP(A502,'2020-2019'!$B$3:$LN$466,'2020-2019'!$BV$1,0),"")),"")</f>
        <v/>
      </c>
      <c r="AR502" s="5" t="str">
        <f t="shared" si="59"/>
        <v/>
      </c>
      <c r="AS502" t="str">
        <f>IFERROR(VLOOKUP(A502,риски!$G$2:$H$6420,2,0),"")</f>
        <v>низкий</v>
      </c>
      <c r="AT502" t="str">
        <f>IFERROR(VLOOKUP(A502,риски!$G$2:$ZH$6420,5,0),"")</f>
        <v>vsevernem.online</v>
      </c>
      <c r="AV502" s="3" t="str">
        <f t="shared" si="60"/>
        <v/>
      </c>
      <c r="AW502" t="str">
        <f t="shared" si="53"/>
        <v xml:space="preserve"> ООО ПКО «ВСЕВЕРНЕМ» зарегистрировано по адресу: 344012, Ростовская обл, г.о. город Ростов-на-Дону, г Ростов-на-Дону, пр-кт Буденновский, д. 120/1, кв. 35, . Генеральным директором является Пругло Андрей Геннадьевич. ФССП присвоил низкий уровень риска для данного ПКО.</v>
      </c>
      <c r="AX502" t="s">
        <v>22920</v>
      </c>
      <c r="AY502">
        <f>VLOOKUP(A502,'2024-2023'!$B$2:$NY$583,'2024-2023'!$BH$1,0)</f>
        <v>10011</v>
      </c>
      <c r="AZ502">
        <f>VLOOKUP(A502,'2024-2023'!$B$2:$NY$583,71,0)</f>
        <v>0</v>
      </c>
      <c r="BA502">
        <f>VLOOKUP(A502,'2024-2023'!$B$2:$NY$583,79,0)</f>
        <v>0</v>
      </c>
      <c r="BB502">
        <f t="shared" si="54"/>
        <v>0</v>
      </c>
      <c r="BC502" s="6" t="str">
        <f t="shared" si="55"/>
        <v>-</v>
      </c>
      <c r="BD502" s="6" t="str">
        <f t="shared" si="56"/>
        <v>-</v>
      </c>
      <c r="BE502" t="str">
        <f t="shared" si="57"/>
        <v>Малая фирма</v>
      </c>
    </row>
    <row r="503" spans="1:57">
      <c r="A503" s="10">
        <v>9724061540</v>
      </c>
      <c r="B503">
        <v>598</v>
      </c>
      <c r="C503" t="str">
        <f>VLOOKUP(A503,Реест!A641:$E$643,4,0)</f>
        <v>Общество с ограниченной ответственностью Профессиональная коллекторская организация «ИСТПРОФ»</v>
      </c>
      <c r="D503">
        <f t="shared" si="58"/>
        <v>9724061540</v>
      </c>
      <c r="E503" s="106">
        <f>VLOOKUP(A503,Реест!A641:$X$643,8,0)</f>
        <v>1217700524766</v>
      </c>
      <c r="F503" t="str">
        <f>VLOOKUP(A503,Реест!A641:$E$643,5,0)</f>
        <v xml:space="preserve"> ООО ПКО «ИСТПРОФ»</v>
      </c>
      <c r="G503" s="7">
        <v>44501</v>
      </c>
      <c r="H503">
        <v>4</v>
      </c>
      <c r="I503" t="s">
        <v>73</v>
      </c>
      <c r="J503" t="s">
        <v>21001</v>
      </c>
      <c r="K503" t="s">
        <v>21001</v>
      </c>
      <c r="L503" t="str">
        <f>IFERROR(VLOOKUP(A503,'2024-2023'!$B$3:$LN$1000,3,0),"")</f>
        <v>115230, Город Москва, вн.тер. г. Муниципальный Округ Нагатино-Садовники, проезд Хлебозаводский, дом 7, строение 9, помещение 9/Н</v>
      </c>
      <c r="M503">
        <f>IFERROR(VLOOKUP(A503,'2024-2023'!$B$3:$LN$1000,47,0),"")</f>
        <v>10</v>
      </c>
      <c r="R503" s="10" t="str">
        <f>IFERROR(IFERROR(VLOOKUP(A503,'2020-2019'!$B$3:$LN$466,108,0),"")+IFERROR(VLOOKUP(A503,'2020-2019'!$B$3:$LN$1000,91,0),""),"")</f>
        <v/>
      </c>
      <c r="S503" s="10" t="str">
        <f>IFERROR(IFERROR(VLOOKUP(A503,'2022-2021'!$B$3:$LN$1000,108,0),"")+IFERROR(VLOOKUP(A503,'2022-2021'!$B$3:$LN$1000,92,0),""),"")</f>
        <v/>
      </c>
      <c r="T503" s="10" t="str">
        <f>IFERROR(IFERROR(VLOOKUP(A503,'2022-2021'!$B$3:$LN$1000,107,0),"")+IFERROR(VLOOKUP(A503,'2022-2021'!$B$3:$LN$1000,91,0),""),"")</f>
        <v/>
      </c>
      <c r="U503" s="10">
        <f>IFERROR(IFERROR(VLOOKUP(A503,'2024-2023'!$B$3:$LN$1000,108,0),"")+IFERROR(VLOOKUP(A503,'2024-2023'!$B$3:$LN$1000,92,0),""),"")</f>
        <v>0</v>
      </c>
      <c r="V503" s="10">
        <f>IFERROR(IFERROR(VLOOKUP(A503,'2024-2023'!$B$3:$LN$1000,107,0),"")+IFERROR(VLOOKUP(A503,'2024-2023'!$B$3:$LN$1000,91,0),""),"")</f>
        <v>320</v>
      </c>
      <c r="W503" t="str">
        <f>IFERROR(IFERROR(VLOOKUP(A503,'2020-2019'!$B$3:$LN$4660,93,0),"")+IFERROR(VLOOKUP(A503,'2020-2019'!$B$3:$LN$4660,109,0),""),"")</f>
        <v/>
      </c>
      <c r="X503" t="str">
        <f>IFERROR(IFERROR(VLOOKUP(A503,'2022-2021'!$B$3:$LN$4660,94,0),"")+IFERROR(VLOOKUP(A503,'2022-2021'!$B$3:$LN$4660,110,0),""),"")</f>
        <v/>
      </c>
      <c r="Y503" t="str">
        <f>IFERROR(IFERROR(VLOOKUP(A503,'2022-2021'!$B$3:$LN$4660,109,0),"")+IFERROR(VLOOKUP(A503,'2022-2021'!$B$3:$LN$4660,93,0),""),"")</f>
        <v/>
      </c>
      <c r="Z503">
        <f>IFERROR((IFERROR(VLOOKUP(A503,'2024-2023'!$B$3:$LN$4660,110,0),"")+IFERROR(VLOOKUP(A503,'2024-2023'!$B$3:$LN$4660,94,0),"")),"")</f>
        <v>4</v>
      </c>
      <c r="AA503">
        <f>IFERROR((IFERROR(VLOOKUP(A503,'2024-2023'!$B$3:$LN$4660,93,0),"")+IFERROR(VLOOKUP(A503,'2024-2023'!$B$3:$LN$4660,109,0),"")),"")</f>
        <v>596</v>
      </c>
      <c r="AB503" t="str">
        <f>IFERROR((IFERROR(VLOOKUP(A503,'2020-2019'!$B$3:$LN$466,'2020-2019'!$CV$1,0),"")),"")</f>
        <v/>
      </c>
      <c r="AC503" t="str">
        <f>IFERROR((IFERROR(VLOOKUP(A503,'2022-2021'!$B$3:$LN$4660,100,0),"")),"")</f>
        <v/>
      </c>
      <c r="AD503" t="str">
        <f>IFERROR((IFERROR(VLOOKUP(A503,'2022-2021'!$B$3:$LN$4660,99,0),"")),"")</f>
        <v/>
      </c>
      <c r="AE503">
        <f>IFERROR((IFERROR(VLOOKUP(A503,'2024-2023'!$B$3:$LN$4660,100,0),"")),"")</f>
        <v>-4</v>
      </c>
      <c r="AF503">
        <f>IFERROR(VLOOKUP(A503,'2024-2023'!$B$3:$LN$4660,99,0),"")</f>
        <v>-295</v>
      </c>
      <c r="AG503" t="str">
        <f>IFERROR((IFERROR(VLOOKUP(A503,'2020-2019'!$B$3:$LN$4660,'2020-2019'!$X$1,0),"")+IFERROR(VLOOKUP(A503,'2020-2019'!$B$3:$LN$4660,'2020-2019'!$AN$1,0),"")),"")</f>
        <v/>
      </c>
      <c r="AH503" t="str">
        <f>IFERROR((IFERROR(VLOOKUP(A503,'2022-2021'!$B$3:$LN$4660,24,0),"")+IFERROR(VLOOKUP(A503,'2022-2021'!$B$3:$LN$4660,40,0),"")),"")</f>
        <v/>
      </c>
      <c r="AI503" t="str">
        <f>IFERROR((IFERROR(VLOOKUP(A503,'2022-2021'!$B$3:$LN$4660,23,0),"")+IFERROR(VLOOKUP(A503,'2022-2021'!$B$3:$LN$4660,39,0),"")),"")</f>
        <v/>
      </c>
      <c r="AJ503">
        <f>IFERROR((IFERROR(VLOOKUP(A503,'2024-2023'!$B$3:$LN$4660,24,0),"")+IFERROR(VLOOKUP(A503,'2024-2023'!$B$3:$LN$4660,40,0),"")),"")</f>
        <v>0</v>
      </c>
      <c r="AK503">
        <f>IFERROR((IFERROR(VLOOKUP(A503,'2024-2023'!$B$3:$LN$4660,23,0),"")+IFERROR(VLOOKUP(A503,'2024-2023'!$B$3:$LN$4660,39,0),"")),"")</f>
        <v>9784</v>
      </c>
      <c r="AL503" t="str">
        <f>IFERROR(VLOOKUP(A503,'2020-2019'!$B$3:$LN$466,'2020-2019'!$AM$1,0),"")</f>
        <v/>
      </c>
      <c r="AM503" t="str">
        <f>IFERROR(VLOOKUP(A503,'2022-2021'!$B$3:$LN$4660,38,0),"")</f>
        <v/>
      </c>
      <c r="AN503" t="str">
        <f>IFERROR(VLOOKUP(A503,'2022-2021'!$B$3:$LN$4660,37,0),"")</f>
        <v/>
      </c>
      <c r="AO503">
        <f>IFERROR(VLOOKUP(A503,'2024-2023'!$B$3:$LN$4660,38,0),"")</f>
        <v>2</v>
      </c>
      <c r="AP503">
        <f>IFERROR(VLOOKUP(A503,'2024-2023'!$B$3:$LN$4660,37,0),"")</f>
        <v>18</v>
      </c>
      <c r="AQ503" t="str">
        <f>IFERROR((IFERROR(VLOOKUP(A503,'2020-2019'!$B$3:$LN$466,'2020-2019'!$BL$1,0),"")+IFERROR(VLOOKUP(A503,'2020-2019'!$B$3:$LN$466,'2020-2019'!$BV$1,0),"")),"")</f>
        <v/>
      </c>
      <c r="AR503" s="5" t="str">
        <f t="shared" si="59"/>
        <v/>
      </c>
      <c r="AS503" t="str">
        <f>IFERROR(VLOOKUP(A503,риски!$G$2:$H$6420,2,0),"")</f>
        <v>низкий</v>
      </c>
      <c r="AT503" t="str">
        <f>IFERROR(VLOOKUP(A503,риски!$G$2:$ZH$6420,5,0),"")</f>
        <v xml:space="preserve">istproff.ru </v>
      </c>
      <c r="AV503" s="3" t="str">
        <f t="shared" si="60"/>
        <v/>
      </c>
      <c r="AW503" t="str">
        <f t="shared" si="53"/>
        <v xml:space="preserve"> ООО ПКО «ИСТПРОФ» зарегистрировано по адресу: 115230, Город Москва, вн.тер. г. Муниципальный Округ Нагатино-Садовники, проезд Хлебозаводский, дом 7, строение 9, помещение 9/Н. Генеральным директором является Полякова Екатерина Владимировна. ФССП присвоил низкий уровень риска для данного ПКО.</v>
      </c>
      <c r="AX503" t="s">
        <v>22957</v>
      </c>
      <c r="AY503">
        <f>VLOOKUP(A503,'2024-2023'!$B$2:$NY$583,'2024-2023'!$BH$1,0)</f>
        <v>10656</v>
      </c>
      <c r="AZ503">
        <f>VLOOKUP(A503,'2024-2023'!$B$2:$NY$583,71,0)</f>
        <v>0</v>
      </c>
      <c r="BA503">
        <f>VLOOKUP(A503,'2024-2023'!$B$2:$NY$583,79,0)</f>
        <v>7</v>
      </c>
      <c r="BB503">
        <f t="shared" si="54"/>
        <v>6.5690690690690696E-4</v>
      </c>
      <c r="BC503" s="6" t="str">
        <f t="shared" si="55"/>
        <v>-</v>
      </c>
      <c r="BD503" s="6">
        <f t="shared" si="56"/>
        <v>-0.921875</v>
      </c>
      <c r="BE503" t="str">
        <f t="shared" si="57"/>
        <v>Малая фирма</v>
      </c>
    </row>
    <row r="504" spans="1:57">
      <c r="A504" s="10">
        <v>6311197544</v>
      </c>
      <c r="B504">
        <v>599</v>
      </c>
      <c r="C504" t="str">
        <f>VLOOKUP(A504,Реест!A642:$E$643,4,0)</f>
        <v>Общество с ограниченной ответственностью Профессиональная коллекторская организация «МИРА»</v>
      </c>
      <c r="D504">
        <f t="shared" si="58"/>
        <v>6311197544</v>
      </c>
      <c r="E504" s="106">
        <f>VLOOKUP(A504,Реест!A642:$X$643,8,0)</f>
        <v>1246300004301</v>
      </c>
      <c r="F504" t="str">
        <f>VLOOKUP(A504,Реест!A642:$E$643,5,0)</f>
        <v xml:space="preserve">ПКО «МИРА» </v>
      </c>
      <c r="G504" s="7">
        <v>45337</v>
      </c>
      <c r="H504">
        <v>2</v>
      </c>
      <c r="I504" t="s">
        <v>73</v>
      </c>
      <c r="J504" t="s">
        <v>5144</v>
      </c>
      <c r="K504" t="s">
        <v>5144</v>
      </c>
      <c r="L504" t="str">
        <f>IFERROR(VLOOKUP(A504,'2024-2023'!$B$3:$LN$1000,3,0),"")</f>
        <v>443093, Самарская область, г.о. Самара, вн.р-н Железнодорожный, г Самара, ул Мориса Тореза, дом 1А, офис 22</v>
      </c>
      <c r="M504">
        <f>IFERROR(VLOOKUP(A504,'2024-2023'!$B$3:$LN$1000,47,0),"")</f>
        <v>10</v>
      </c>
      <c r="R504" s="10" t="str">
        <f>IFERROR(IFERROR(VLOOKUP(A504,'2020-2019'!$B$3:$LN$466,108,0),"")+IFERROR(VLOOKUP(A504,'2020-2019'!$B$3:$LN$1000,91,0),""),"")</f>
        <v/>
      </c>
      <c r="S504" s="10" t="str">
        <f>IFERROR(IFERROR(VLOOKUP(A504,'2022-2021'!$B$3:$LN$1000,108,0),"")+IFERROR(VLOOKUP(A504,'2022-2021'!$B$3:$LN$1000,92,0),""),"")</f>
        <v/>
      </c>
      <c r="T504" s="10" t="str">
        <f>IFERROR(IFERROR(VLOOKUP(A504,'2022-2021'!$B$3:$LN$1000,107,0),"")+IFERROR(VLOOKUP(A504,'2022-2021'!$B$3:$LN$1000,91,0),""),"")</f>
        <v/>
      </c>
      <c r="U504" s="10">
        <f>IFERROR(IFERROR(VLOOKUP(A504,'2024-2023'!$B$3:$LN$1000,108,0),"")+IFERROR(VLOOKUP(A504,'2024-2023'!$B$3:$LN$1000,92,0),""),"")</f>
        <v>0</v>
      </c>
      <c r="V504" s="10">
        <f>IFERROR(IFERROR(VLOOKUP(A504,'2024-2023'!$B$3:$LN$1000,107,0),"")+IFERROR(VLOOKUP(A504,'2024-2023'!$B$3:$LN$1000,91,0),""),"")</f>
        <v>0</v>
      </c>
      <c r="W504" t="str">
        <f>IFERROR(IFERROR(VLOOKUP(A504,'2020-2019'!$B$3:$LN$4660,93,0),"")+IFERROR(VLOOKUP(A504,'2020-2019'!$B$3:$LN$4660,109,0),""),"")</f>
        <v/>
      </c>
      <c r="X504" t="str">
        <f>IFERROR(IFERROR(VLOOKUP(A504,'2022-2021'!$B$3:$LN$4660,94,0),"")+IFERROR(VLOOKUP(A504,'2022-2021'!$B$3:$LN$4660,110,0),""),"")</f>
        <v/>
      </c>
      <c r="Y504" t="str">
        <f>IFERROR(IFERROR(VLOOKUP(A504,'2022-2021'!$B$3:$LN$4660,109,0),"")+IFERROR(VLOOKUP(A504,'2022-2021'!$B$3:$LN$4660,93,0),""),"")</f>
        <v/>
      </c>
      <c r="Z504">
        <f>IFERROR((IFERROR(VLOOKUP(A504,'2024-2023'!$B$3:$LN$4660,110,0),"")+IFERROR(VLOOKUP(A504,'2024-2023'!$B$3:$LN$4660,94,0),"")),"")</f>
        <v>0</v>
      </c>
      <c r="AA504">
        <f>IFERROR((IFERROR(VLOOKUP(A504,'2024-2023'!$B$3:$LN$4660,93,0),"")+IFERROR(VLOOKUP(A504,'2024-2023'!$B$3:$LN$4660,109,0),"")),"")</f>
        <v>102</v>
      </c>
      <c r="AB504" t="str">
        <f>IFERROR((IFERROR(VLOOKUP(A504,'2020-2019'!$B$3:$LN$466,'2020-2019'!$CV$1,0),"")),"")</f>
        <v/>
      </c>
      <c r="AC504" t="str">
        <f>IFERROR((IFERROR(VLOOKUP(A504,'2022-2021'!$B$3:$LN$4660,100,0),"")),"")</f>
        <v/>
      </c>
      <c r="AD504" t="str">
        <f>IFERROR((IFERROR(VLOOKUP(A504,'2022-2021'!$B$3:$LN$4660,99,0),"")),"")</f>
        <v/>
      </c>
      <c r="AE504">
        <f>IFERROR((IFERROR(VLOOKUP(A504,'2024-2023'!$B$3:$LN$4660,100,0),"")),"")</f>
        <v>0</v>
      </c>
      <c r="AF504">
        <f>IFERROR(VLOOKUP(A504,'2024-2023'!$B$3:$LN$4660,99,0),"")</f>
        <v>-624</v>
      </c>
      <c r="AG504" t="str">
        <f>IFERROR((IFERROR(VLOOKUP(A504,'2020-2019'!$B$3:$LN$4660,'2020-2019'!$X$1,0),"")+IFERROR(VLOOKUP(A504,'2020-2019'!$B$3:$LN$4660,'2020-2019'!$AN$1,0),"")),"")</f>
        <v/>
      </c>
      <c r="AH504" t="str">
        <f>IFERROR((IFERROR(VLOOKUP(A504,'2022-2021'!$B$3:$LN$4660,24,0),"")+IFERROR(VLOOKUP(A504,'2022-2021'!$B$3:$LN$4660,40,0),"")),"")</f>
        <v/>
      </c>
      <c r="AI504" t="str">
        <f>IFERROR((IFERROR(VLOOKUP(A504,'2022-2021'!$B$3:$LN$4660,23,0),"")+IFERROR(VLOOKUP(A504,'2022-2021'!$B$3:$LN$4660,39,0),"")),"")</f>
        <v/>
      </c>
      <c r="AJ504">
        <f>IFERROR((IFERROR(VLOOKUP(A504,'2024-2023'!$B$3:$LN$4660,24,0),"")+IFERROR(VLOOKUP(A504,'2024-2023'!$B$3:$LN$4660,40,0),"")),"")</f>
        <v>0</v>
      </c>
      <c r="AK504">
        <f>IFERROR((IFERROR(VLOOKUP(A504,'2024-2023'!$B$3:$LN$4660,23,0),"")+IFERROR(VLOOKUP(A504,'2024-2023'!$B$3:$LN$4660,39,0),"")),"")</f>
        <v>0</v>
      </c>
      <c r="AL504" t="str">
        <f>IFERROR(VLOOKUP(A504,'2020-2019'!$B$3:$LN$466,'2020-2019'!$AM$1,0),"")</f>
        <v/>
      </c>
      <c r="AM504" t="str">
        <f>IFERROR(VLOOKUP(A504,'2022-2021'!$B$3:$LN$4660,38,0),"")</f>
        <v/>
      </c>
      <c r="AN504" t="str">
        <f>IFERROR(VLOOKUP(A504,'2022-2021'!$B$3:$LN$4660,37,0),"")</f>
        <v/>
      </c>
      <c r="AO504">
        <f>IFERROR(VLOOKUP(A504,'2024-2023'!$B$3:$LN$4660,38,0),"")</f>
        <v>0</v>
      </c>
      <c r="AP504">
        <f>IFERROR(VLOOKUP(A504,'2024-2023'!$B$3:$LN$4660,37,0),"")</f>
        <v>17</v>
      </c>
      <c r="AQ504" t="str">
        <f>IFERROR((IFERROR(VLOOKUP(A504,'2020-2019'!$B$3:$LN$466,'2020-2019'!$BL$1,0),"")+IFERROR(VLOOKUP(A504,'2020-2019'!$B$3:$LN$466,'2020-2019'!$BV$1,0),"")),"")</f>
        <v/>
      </c>
      <c r="AR504" s="5" t="str">
        <f t="shared" si="59"/>
        <v/>
      </c>
      <c r="AS504" t="str">
        <f>IFERROR(VLOOKUP(A504,риски!$G$2:$H$6420,2,0),"")</f>
        <v>низкий</v>
      </c>
      <c r="AT504" t="str">
        <f>IFERROR(VLOOKUP(A504,риски!$G$2:$ZH$6420,5,0),"")</f>
        <v xml:space="preserve"> мира.online</v>
      </c>
      <c r="AV504" s="3" t="str">
        <f t="shared" si="60"/>
        <v/>
      </c>
      <c r="AW504" t="str">
        <f t="shared" si="53"/>
        <v>ПКО «МИРА»  зарегистрировано по адресу: 443093, Самарская область, г.о. Самара, вн.р-н Железнодорожный, г Самара, ул Мориса Тореза, дом 1А, офис 22. Генеральным директором является Лосев Дмитрий Алексеевич. ФССП присвоил низкий уровень риска для данного ПКО.</v>
      </c>
      <c r="AX504" t="s">
        <v>22913</v>
      </c>
      <c r="AY504">
        <f>VLOOKUP(A504,'2024-2023'!$B$2:$NY$583,'2024-2023'!$BH$1,0)</f>
        <v>10032</v>
      </c>
      <c r="AZ504">
        <f>VLOOKUP(A504,'2024-2023'!$B$2:$NY$583,71,0)</f>
        <v>0</v>
      </c>
      <c r="BA504">
        <f>VLOOKUP(A504,'2024-2023'!$B$2:$NY$583,79,0)</f>
        <v>9</v>
      </c>
      <c r="BB504">
        <f t="shared" si="54"/>
        <v>8.9712918660287083E-4</v>
      </c>
      <c r="BC504" s="6" t="str">
        <f t="shared" si="55"/>
        <v>-</v>
      </c>
      <c r="BD504" s="6" t="str">
        <f t="shared" si="56"/>
        <v>-</v>
      </c>
      <c r="BE504" t="str">
        <f t="shared" si="57"/>
        <v>Малая фирма</v>
      </c>
    </row>
    <row r="505" spans="1:57">
      <c r="A505" s="10">
        <v>7801708180</v>
      </c>
      <c r="B505">
        <v>600</v>
      </c>
      <c r="C505" t="str">
        <f>VLOOKUP(A505,Реест!A643:$E$643,4,0)</f>
        <v>Общество с ограниченной ответственность Профессиональная коллекторская организация «Превенция»</v>
      </c>
      <c r="D505">
        <f t="shared" si="58"/>
        <v>7801708180</v>
      </c>
      <c r="E505" s="106">
        <f>VLOOKUP(A505,Реест!A643:$X$643,8,0)</f>
        <v>1227800001637</v>
      </c>
      <c r="F505" t="str">
        <f>VLOOKUP(A505,Реест!A643:$E$643,5,0)</f>
        <v xml:space="preserve"> ООО ПКО «Превенция»</v>
      </c>
      <c r="G505" s="7">
        <v>44573</v>
      </c>
      <c r="H505">
        <v>4</v>
      </c>
      <c r="I505" t="s">
        <v>73</v>
      </c>
      <c r="J505" t="s">
        <v>21011</v>
      </c>
      <c r="K505" t="s">
        <v>21010</v>
      </c>
      <c r="L505" t="str">
        <f>IFERROR(VLOOKUP(A505,'2024-2023'!$B$3:$LN$1000,3,0),"")</f>
        <v>195279, Город Санкт-Петербург, вн.тер. г. Муниципальный Округ Пороховые, пр-кт Индустриальный, дом 44, литера А, помещение 1-Н, кабинет 315</v>
      </c>
      <c r="M505">
        <v>10500</v>
      </c>
      <c r="R505" s="10" t="str">
        <f>IFERROR(IFERROR(VLOOKUP(A505,'2020-2019'!$B$3:$LN$466,108,0),"")+IFERROR(VLOOKUP(A505,'2020-2019'!$B$3:$LN$1000,91,0),""),"")</f>
        <v/>
      </c>
      <c r="S505" s="10" t="str">
        <f>IFERROR(IFERROR(VLOOKUP(A505,'2022-2021'!$B$3:$LN$1000,108,0),"")+IFERROR(VLOOKUP(A505,'2022-2021'!$B$3:$LN$1000,92,0),""),"")</f>
        <v/>
      </c>
      <c r="T505" s="10" t="str">
        <f>IFERROR(IFERROR(VLOOKUP(A505,'2022-2021'!$B$3:$LN$1000,107,0),"")+IFERROR(VLOOKUP(A505,'2022-2021'!$B$3:$LN$1000,91,0),""),"")</f>
        <v/>
      </c>
      <c r="U505" s="10">
        <f>IFERROR(IFERROR(VLOOKUP(A505,'2024-2023'!$B$3:$LN$1000,108,0),"")+IFERROR(VLOOKUP(A505,'2024-2023'!$B$3:$LN$1000,92,0),""),"")</f>
        <v>0</v>
      </c>
      <c r="V505" s="10">
        <f>IFERROR(IFERROR(VLOOKUP(A505,'2024-2023'!$B$3:$LN$1000,107,0),"")+IFERROR(VLOOKUP(A505,'2024-2023'!$B$3:$LN$1000,91,0),""),"")</f>
        <v>0</v>
      </c>
      <c r="W505" t="str">
        <f>IFERROR(IFERROR(VLOOKUP(A505,'2020-2019'!$B$3:$LN$4660,93,0),"")+IFERROR(VLOOKUP(A505,'2020-2019'!$B$3:$LN$4660,109,0),""),"")</f>
        <v/>
      </c>
      <c r="X505" t="str">
        <f>IFERROR(IFERROR(VLOOKUP(A505,'2022-2021'!$B$3:$LN$4660,94,0),"")+IFERROR(VLOOKUP(A505,'2022-2021'!$B$3:$LN$4660,110,0),""),"")</f>
        <v/>
      </c>
      <c r="Y505" t="str">
        <f>IFERROR(IFERROR(VLOOKUP(A505,'2022-2021'!$B$3:$LN$4660,109,0),"")+IFERROR(VLOOKUP(A505,'2022-2021'!$B$3:$LN$4660,93,0),""),"")</f>
        <v/>
      </c>
      <c r="Z505">
        <f>IFERROR((IFERROR(VLOOKUP(A505,'2024-2023'!$B$3:$LN$4660,110,0),"")+IFERROR(VLOOKUP(A505,'2024-2023'!$B$3:$LN$4660,94,0),"")),"")</f>
        <v>0</v>
      </c>
      <c r="AA505">
        <f>IFERROR((IFERROR(VLOOKUP(A505,'2024-2023'!$B$3:$LN$4660,93,0),"")+IFERROR(VLOOKUP(A505,'2024-2023'!$B$3:$LN$4660,109,0),"")),"")</f>
        <v>0</v>
      </c>
      <c r="AB505" t="str">
        <f>IFERROR((IFERROR(VLOOKUP(A505,'2020-2019'!$B$3:$LN$466,'2020-2019'!$CV$1,0),"")),"")</f>
        <v/>
      </c>
      <c r="AC505" t="str">
        <f>IFERROR((IFERROR(VLOOKUP(A505,'2022-2021'!$B$3:$LN$4660,100,0),"")),"")</f>
        <v/>
      </c>
      <c r="AD505" t="str">
        <f>IFERROR((IFERROR(VLOOKUP(A505,'2022-2021'!$B$3:$LN$4660,99,0),"")),"")</f>
        <v/>
      </c>
      <c r="AE505">
        <f>IFERROR((IFERROR(VLOOKUP(A505,'2024-2023'!$B$3:$LN$4660,100,0),"")),"")</f>
        <v>0</v>
      </c>
      <c r="AF505">
        <f>IFERROR(VLOOKUP(A505,'2024-2023'!$B$3:$LN$4660,99,0),"")</f>
        <v>0</v>
      </c>
      <c r="AG505" t="str">
        <f>IFERROR((IFERROR(VLOOKUP(A505,'2020-2019'!$B$3:$LN$4660,'2020-2019'!$X$1,0),"")+IFERROR(VLOOKUP(A505,'2020-2019'!$B$3:$LN$4660,'2020-2019'!$AN$1,0),"")),"")</f>
        <v/>
      </c>
      <c r="AH505" t="str">
        <f>IFERROR((IFERROR(VLOOKUP(A505,'2022-2021'!$B$3:$LN$4660,24,0),"")+IFERROR(VLOOKUP(A505,'2022-2021'!$B$3:$LN$4660,40,0),"")),"")</f>
        <v/>
      </c>
      <c r="AI505" t="str">
        <f>IFERROR((IFERROR(VLOOKUP(A505,'2022-2021'!$B$3:$LN$4660,23,0),"")+IFERROR(VLOOKUP(A505,'2022-2021'!$B$3:$LN$4660,39,0),"")),"")</f>
        <v/>
      </c>
      <c r="AJ505">
        <f>IFERROR((IFERROR(VLOOKUP(A505,'2024-2023'!$B$3:$LN$4660,24,0),"")+IFERROR(VLOOKUP(A505,'2024-2023'!$B$3:$LN$4660,40,0),"")),"")</f>
        <v>0</v>
      </c>
      <c r="AK505">
        <f>IFERROR((IFERROR(VLOOKUP(A505,'2024-2023'!$B$3:$LN$4660,23,0),"")+IFERROR(VLOOKUP(A505,'2024-2023'!$B$3:$LN$4660,39,0),"")),"")</f>
        <v>70089</v>
      </c>
      <c r="AL505" t="str">
        <f>IFERROR(VLOOKUP(A505,'2020-2019'!$B$3:$LN$466,'2020-2019'!$AM$1,0),"")</f>
        <v/>
      </c>
      <c r="AM505" t="str">
        <f>IFERROR(VLOOKUP(A505,'2022-2021'!$B$3:$LN$4660,38,0),"")</f>
        <v/>
      </c>
      <c r="AN505" t="str">
        <f>IFERROR(VLOOKUP(A505,'2022-2021'!$B$3:$LN$4660,37,0),"")</f>
        <v/>
      </c>
      <c r="AO505">
        <f>IFERROR(VLOOKUP(A505,'2024-2023'!$B$3:$LN$4660,38,0),"")</f>
        <v>0</v>
      </c>
      <c r="AP505">
        <f>IFERROR(VLOOKUP(A505,'2024-2023'!$B$3:$LN$4660,37,0),"")</f>
        <v>0</v>
      </c>
      <c r="AQ505" t="str">
        <f>IFERROR((IFERROR(VLOOKUP(A505,'2020-2019'!$B$3:$LN$466,'2020-2019'!$BL$1,0),"")+IFERROR(VLOOKUP(A505,'2020-2019'!$B$3:$LN$466,'2020-2019'!$BV$1,0),"")),"")</f>
        <v/>
      </c>
      <c r="AR505" s="5" t="str">
        <f t="shared" si="59"/>
        <v/>
      </c>
      <c r="AS505" t="str">
        <f>IFERROR(VLOOKUP(A505,риски!$G$2:$H$6420,2,0),"")</f>
        <v>низкий</v>
      </c>
      <c r="AT505" t="str">
        <f>IFERROR(VLOOKUP(A505,риски!$G$2:$ZH$6420,5,0),"")</f>
        <v>PKOPREV.RU</v>
      </c>
      <c r="AV505" s="3" t="str">
        <f t="shared" si="60"/>
        <v/>
      </c>
      <c r="AW505" t="str">
        <f t="shared" si="53"/>
        <v xml:space="preserve"> ООО ПКО «Превенция» зарегистрировано по адресу: 195279, Город Санкт-Петербург, вн.тер. г. Муниципальный Округ Пороховые, пр-кт Индустриальный, дом 44, литера А, помещение 1-Н, кабинет 315. Генеральным директором является Вяткин Николай Алексеевич. ФССП присвоил низкий уровень риска для данного ПКО.</v>
      </c>
      <c r="AX505" t="s">
        <v>22918</v>
      </c>
      <c r="AY505">
        <f>VLOOKUP(A505,'2024-2023'!$B$2:$NY$583,'2024-2023'!$BH$1,0)</f>
        <v>0</v>
      </c>
      <c r="AZ505">
        <f>VLOOKUP(A505,'2024-2023'!$B$2:$NY$583,71,0)</f>
        <v>0</v>
      </c>
      <c r="BA505">
        <f>VLOOKUP(A505,'2024-2023'!$B$2:$NY$583,79,0)</f>
        <v>70089</v>
      </c>
      <c r="BB505" t="e">
        <f t="shared" si="54"/>
        <v>#DIV/0!</v>
      </c>
      <c r="BC505" s="6" t="str">
        <f t="shared" si="55"/>
        <v>-</v>
      </c>
      <c r="BD505" s="6" t="str">
        <f t="shared" si="56"/>
        <v>-</v>
      </c>
      <c r="BE505" t="str">
        <f t="shared" si="57"/>
        <v>Малая фирма</v>
      </c>
    </row>
    <row r="506" spans="1:57">
      <c r="A506" s="10">
        <v>6321295413</v>
      </c>
      <c r="B506">
        <v>603</v>
      </c>
      <c r="C506" t="str">
        <f>VLOOKUP(A506,Реест!A$643:$E644,4,0)</f>
        <v>Общество с ограниченной ответственностью "Профессиональная коллекторская организация "РВД"</v>
      </c>
      <c r="D506">
        <f t="shared" si="58"/>
        <v>6321295413</v>
      </c>
      <c r="E506" s="106">
        <f>VLOOKUP(A506,Реест!A$643:$X644,8,0)</f>
        <v>1126320012830</v>
      </c>
      <c r="F506" t="str">
        <f>VLOOKUP(A506,Реест!A$643:$E644,5,0)</f>
        <v>ООО ПКО "РВД"</v>
      </c>
      <c r="G506" s="7">
        <v>41117</v>
      </c>
      <c r="H506" s="129">
        <v>14</v>
      </c>
      <c r="I506" t="s">
        <v>73</v>
      </c>
      <c r="J506" t="s">
        <v>23646</v>
      </c>
      <c r="K506" t="s">
        <v>23646</v>
      </c>
      <c r="L506" t="str">
        <f>IFERROR(VLOOKUP(A506,'2024-2023'!$B$3:$LN$1000,3,0),"")</f>
        <v>445057, Самарская обл, Тольятти г, Спортивная ул, владение № 9</v>
      </c>
      <c r="M506">
        <v>10</v>
      </c>
      <c r="R506" s="10" t="str">
        <f>IFERROR(IFERROR(VLOOKUP(A506,'2020-2019'!$B$3:$LN$466,108,0),"")+IFERROR(VLOOKUP(A506,'2020-2019'!$B$3:$LN$1000,91,0),""),"")</f>
        <v/>
      </c>
      <c r="S506" s="10">
        <f>IFERROR(IFERROR(VLOOKUP(A506,'2022-2021'!$B$3:$LN$1000,108,0),"")+IFERROR(VLOOKUP(A506,'2022-2021'!$B$3:$LN$1000,92,0),""),"")</f>
        <v>35665</v>
      </c>
      <c r="T506" s="10">
        <f>IFERROR(IFERROR(VLOOKUP(A506,'2022-2021'!$B$3:$LN$1000,107,0),"")+IFERROR(VLOOKUP(A506,'2022-2021'!$B$3:$LN$1000,91,0),""),"")</f>
        <v>36559</v>
      </c>
      <c r="U506" s="10">
        <f>IFERROR(IFERROR(VLOOKUP(A506,'2024-2023'!$B$3:$LN$1000,108,0),"")+IFERROR(VLOOKUP(A506,'2024-2023'!$B$3:$LN$1000,92,0),""),"")</f>
        <v>39549</v>
      </c>
      <c r="V506" s="10">
        <f>IFERROR(IFERROR(VLOOKUP(A506,'2024-2023'!$B$3:$LN$1000,107,0),"")+IFERROR(VLOOKUP(A506,'2024-2023'!$B$3:$LN$1000,91,0),""),"")</f>
        <v>34361</v>
      </c>
      <c r="W506">
        <f>IFERROR(IFERROR(VLOOKUP(A506,'2020-2019'!$B$3:$LN$4660,93,0),"")+IFERROR(VLOOKUP(A506,'2020-2019'!$B$3:$LN$4660,109,0),""),"")</f>
        <v>31187</v>
      </c>
      <c r="X506">
        <f>IFERROR(IFERROR(VLOOKUP(A506,'2022-2021'!$B$3:$LN$4660,94,0),"")+IFERROR(VLOOKUP(A506,'2022-2021'!$B$3:$LN$4660,110,0),""),"")</f>
        <v>0</v>
      </c>
      <c r="Y506">
        <f>IFERROR(IFERROR(VLOOKUP(A506,'2022-2021'!$B$3:$LN$4660,109,0),"")+IFERROR(VLOOKUP(A506,'2022-2021'!$B$3:$LN$4660,93,0),""),"")</f>
        <v>34162</v>
      </c>
      <c r="Z506">
        <f>IFERROR((IFERROR(VLOOKUP(A506,'2024-2023'!$B$3:$LN$4660,110,0),"")+IFERROR(VLOOKUP(A506,'2024-2023'!$B$3:$LN$4660,94,0),"")),"")</f>
        <v>35610</v>
      </c>
      <c r="AA506">
        <f>IFERROR((IFERROR(VLOOKUP(A506,'2024-2023'!$B$3:$LN$4660,93,0),"")+IFERROR(VLOOKUP(A506,'2024-2023'!$B$3:$LN$4660,109,0),"")),"")</f>
        <v>31442</v>
      </c>
      <c r="AB506" t="str">
        <f>IFERROR((IFERROR(VLOOKUP(A506,'2020-2019'!$B$3:$LN$466,'2020-2019'!$CV$1,0),"")),"")</f>
        <v/>
      </c>
      <c r="AC506">
        <f>IFERROR((IFERROR(VLOOKUP(A506,'2022-2021'!$B$3:$LN$4660,100,0),"")),"")</f>
        <v>0</v>
      </c>
      <c r="AD506">
        <f>IFERROR((IFERROR(VLOOKUP(A506,'2022-2021'!$B$3:$LN$4660,99,0),"")),"")</f>
        <v>0</v>
      </c>
      <c r="AE506">
        <f>IFERROR((IFERROR(VLOOKUP(A506,'2024-2023'!$B$3:$LN$4660,100,0),"")),"")</f>
        <v>3133</v>
      </c>
      <c r="AF506">
        <f>IFERROR(VLOOKUP(A506,'2024-2023'!$B$3:$LN$4660,99,0),"")</f>
        <v>2272</v>
      </c>
      <c r="AG506">
        <f>IFERROR((IFERROR(VLOOKUP(A506,'2020-2019'!$B$3:$LN$4660,'2020-2019'!$X$1,0),"")+IFERROR(VLOOKUP(A506,'2020-2019'!$B$3:$LN$4660,'2020-2019'!$AN$1,0),"")),"")</f>
        <v>73</v>
      </c>
      <c r="AH506">
        <f>IFERROR((IFERROR(VLOOKUP(A506,'2022-2021'!$B$3:$LN$4660,24,0),"")+IFERROR(VLOOKUP(A506,'2022-2021'!$B$3:$LN$4660,40,0),"")),"")</f>
        <v>255</v>
      </c>
      <c r="AI506">
        <f>IFERROR((IFERROR(VLOOKUP(A506,'2022-2021'!$B$3:$LN$4660,23,0),"")+IFERROR(VLOOKUP(A506,'2022-2021'!$B$3:$LN$4660,39,0),"")),"")</f>
        <v>110</v>
      </c>
      <c r="AJ506">
        <f>IFERROR((IFERROR(VLOOKUP(A506,'2024-2023'!$B$3:$LN$4660,24,0),"")+IFERROR(VLOOKUP(A506,'2024-2023'!$B$3:$LN$4660,40,0),"")),"")</f>
        <v>13</v>
      </c>
      <c r="AK506">
        <f>IFERROR((IFERROR(VLOOKUP(A506,'2024-2023'!$B$3:$LN$4660,23,0),"")+IFERROR(VLOOKUP(A506,'2024-2023'!$B$3:$LN$4660,39,0),"")),"")</f>
        <v>0</v>
      </c>
      <c r="AL506" t="str">
        <f>IFERROR(VLOOKUP(A506,'2020-2019'!$B$3:$LN$466,'2020-2019'!$AM$1,0),"")</f>
        <v/>
      </c>
      <c r="AM506">
        <f>IFERROR(VLOOKUP(A506,'2022-2021'!$B$3:$LN$4660,38,0),"")</f>
        <v>7042</v>
      </c>
      <c r="AN506">
        <f>IFERROR(VLOOKUP(A506,'2022-2021'!$B$3:$LN$4660,37,0),"")</f>
        <v>4897</v>
      </c>
      <c r="AO506">
        <f>IFERROR(VLOOKUP(A506,'2024-2023'!$B$3:$LN$4660,38,0),"")</f>
        <v>4665</v>
      </c>
      <c r="AP506">
        <f>IFERROR(VLOOKUP(A506,'2024-2023'!$B$3:$LN$4660,37,0),"")</f>
        <v>4272</v>
      </c>
      <c r="AQ506" t="str">
        <f>IFERROR((IFERROR(VLOOKUP(A506,'2020-2019'!$B$3:$LN$466,'2020-2019'!$BL$1,0),"")+IFERROR(VLOOKUP(A506,'2020-2019'!$B$3:$LN$466,'2020-2019'!$BV$1,0),"")),"")</f>
        <v/>
      </c>
      <c r="AR506" s="5">
        <f t="shared" ref="AR506:AR509" si="61">IFERROR(ROUND(IFERROR(V506/R506,IFERROR(V506/S506,IFERROR(V506/T506,IFERROR(V506/U506,"")))),3),"")</f>
        <v>0.96299999999999997</v>
      </c>
      <c r="AS506" t="s">
        <v>17208</v>
      </c>
      <c r="AV506" s="3">
        <f t="shared" si="60"/>
        <v>0</v>
      </c>
      <c r="AW506" t="str">
        <f t="shared" si="53"/>
        <v>ООО ПКО "РВД" зарегистрировано по адресу: 445057, Самарская обл, Тольятти г, Спортивная ул, владение № 9. Генеральным директором является Акимов Алексей Геннадьевич. Рост доходов компании за 5 лет: 96,3%. ФССП присвоил низкий уровень риска для данного ПКО.</v>
      </c>
      <c r="AX506" t="s">
        <v>22913</v>
      </c>
      <c r="AY506">
        <f>VLOOKUP(A506,'2024-2023'!$B$2:$NY$583,'2024-2023'!$BH$1,0)</f>
        <v>10929</v>
      </c>
      <c r="AZ506">
        <f>VLOOKUP(A506,'2024-2023'!$B$2:$NY$583,71,0)</f>
        <v>0</v>
      </c>
      <c r="BA506">
        <f>VLOOKUP(A506,'2024-2023'!$B$2:$NY$583,79,0)</f>
        <v>0</v>
      </c>
      <c r="BB506">
        <f t="shared" si="54"/>
        <v>0</v>
      </c>
      <c r="BC506" s="6">
        <f t="shared" si="55"/>
        <v>0.19259999999999999</v>
      </c>
      <c r="BD506" s="6">
        <f t="shared" si="56"/>
        <v>6.6121474927970658E-2</v>
      </c>
      <c r="BE506" t="str">
        <f t="shared" si="57"/>
        <v>Малая фирма</v>
      </c>
    </row>
    <row r="507" spans="1:57">
      <c r="A507" s="10">
        <v>5257198055</v>
      </c>
      <c r="B507">
        <v>604</v>
      </c>
      <c r="C507" t="str">
        <f>VLOOKUP(A507,Реест!A$643:$E645,4,0)</f>
        <v>Общество с ограниченной ответственностью "Профессиональная коллекторская организация "БАНКРОТ-НН"</v>
      </c>
      <c r="D507">
        <f t="shared" si="58"/>
        <v>5257198055</v>
      </c>
      <c r="E507" s="106">
        <f>VLOOKUP(A507,Реест!A$643:$X645,8,0)</f>
        <v>1205200028120</v>
      </c>
      <c r="F507" t="str">
        <f>VLOOKUP(A507,Реест!A$643:$E645,5,0)</f>
        <v>ООО ПКО "БАНКРОТ-НН"</v>
      </c>
      <c r="G507" s="7">
        <v>44027</v>
      </c>
      <c r="H507" s="129">
        <v>6</v>
      </c>
      <c r="I507" t="s">
        <v>73</v>
      </c>
      <c r="J507" t="s">
        <v>23649</v>
      </c>
      <c r="K507" t="s">
        <v>23649</v>
      </c>
      <c r="L507" t="str">
        <f>IFERROR(VLOOKUP(A507,'2024-2023'!$B$3:$LN$1000,3,0),"")</f>
        <v>г. Нижний Новгород, Волжская наб., д. 23, КВ. 5, 603159</v>
      </c>
      <c r="M507">
        <v>100</v>
      </c>
      <c r="R507" s="10" t="str">
        <f>IFERROR(IFERROR(VLOOKUP(A507,'2020-2019'!$B$3:$LN$466,108,0),"")+IFERROR(VLOOKUP(A507,'2020-2019'!$B$3:$LN$1000,91,0),""),"")</f>
        <v/>
      </c>
      <c r="S507" s="10">
        <f>IFERROR(IFERROR(VLOOKUP(A507,'2022-2021'!$B$3:$LN$1000,108,0),"")+IFERROR(VLOOKUP(A507,'2022-2021'!$B$3:$LN$1000,92,0),""),"")</f>
        <v>0</v>
      </c>
      <c r="T507" s="10">
        <f>IFERROR(IFERROR(VLOOKUP(A507,'2022-2021'!$B$3:$LN$1000,107,0),"")+IFERROR(VLOOKUP(A507,'2022-2021'!$B$3:$LN$1000,91,0),""),"")</f>
        <v>0</v>
      </c>
      <c r="U507" s="10">
        <f>IFERROR(IFERROR(VLOOKUP(A507,'2024-2023'!$B$3:$LN$1000,108,0),"")+IFERROR(VLOOKUP(A507,'2024-2023'!$B$3:$LN$1000,92,0),""),"")</f>
        <v>0</v>
      </c>
      <c r="V507" s="10">
        <f>IFERROR(IFERROR(VLOOKUP(A507,'2024-2023'!$B$3:$LN$1000,107,0),"")+IFERROR(VLOOKUP(A507,'2024-2023'!$B$3:$LN$1000,91,0),""),"")</f>
        <v>0</v>
      </c>
      <c r="W507">
        <f>IFERROR(IFERROR(VLOOKUP(A507,'2020-2019'!$B$3:$LN$4660,93,0),"")+IFERROR(VLOOKUP(A507,'2020-2019'!$B$3:$LN$4660,109,0),""),"")</f>
        <v>0</v>
      </c>
      <c r="X507">
        <f>IFERROR(IFERROR(VLOOKUP(A507,'2022-2021'!$B$3:$LN$4660,94,0),"")+IFERROR(VLOOKUP(A507,'2022-2021'!$B$3:$LN$4660,110,0),""),"")</f>
        <v>0</v>
      </c>
      <c r="Y507">
        <f>IFERROR(IFERROR(VLOOKUP(A507,'2022-2021'!$B$3:$LN$4660,109,0),"")+IFERROR(VLOOKUP(A507,'2022-2021'!$B$3:$LN$4660,93,0),""),"")</f>
        <v>0</v>
      </c>
      <c r="Z507">
        <f>IFERROR((IFERROR(VLOOKUP(A507,'2024-2023'!$B$3:$LN$4660,110,0),"")+IFERROR(VLOOKUP(A507,'2024-2023'!$B$3:$LN$4660,94,0),"")),"")</f>
        <v>0</v>
      </c>
      <c r="AA507">
        <f>IFERROR((IFERROR(VLOOKUP(A507,'2024-2023'!$B$3:$LN$4660,93,0),"")+IFERROR(VLOOKUP(A507,'2024-2023'!$B$3:$LN$4660,109,0),"")),"")</f>
        <v>0</v>
      </c>
      <c r="AB507" t="str">
        <f>IFERROR((IFERROR(VLOOKUP(A507,'2020-2019'!$B$3:$LN$466,'2020-2019'!$CV$1,0),"")),"")</f>
        <v/>
      </c>
      <c r="AC507">
        <f>IFERROR((IFERROR(VLOOKUP(A507,'2022-2021'!$B$3:$LN$4660,100,0),"")),"")</f>
        <v>0</v>
      </c>
      <c r="AD507">
        <f>IFERROR((IFERROR(VLOOKUP(A507,'2022-2021'!$B$3:$LN$4660,99,0),"")),"")</f>
        <v>0</v>
      </c>
      <c r="AE507">
        <f>IFERROR((IFERROR(VLOOKUP(A507,'2024-2023'!$B$3:$LN$4660,100,0),"")),"")</f>
        <v>0</v>
      </c>
      <c r="AF507">
        <f>IFERROR(VLOOKUP(A507,'2024-2023'!$B$3:$LN$4660,99,0),"")</f>
        <v>0</v>
      </c>
      <c r="AG507">
        <f>IFERROR((IFERROR(VLOOKUP(A507,'2020-2019'!$B$3:$LN$4660,'2020-2019'!$X$1,0),"")+IFERROR(VLOOKUP(A507,'2020-2019'!$B$3:$LN$4660,'2020-2019'!$AN$1,0),"")),"")</f>
        <v>0</v>
      </c>
      <c r="AH507">
        <f>IFERROR((IFERROR(VLOOKUP(A507,'2022-2021'!$B$3:$LN$4660,24,0),"")+IFERROR(VLOOKUP(A507,'2022-2021'!$B$3:$LN$4660,40,0),"")),"")</f>
        <v>0</v>
      </c>
      <c r="AI507">
        <f>IFERROR((IFERROR(VLOOKUP(A507,'2022-2021'!$B$3:$LN$4660,23,0),"")+IFERROR(VLOOKUP(A507,'2022-2021'!$B$3:$LN$4660,39,0),"")),"")</f>
        <v>0</v>
      </c>
      <c r="AJ507">
        <f>IFERROR((IFERROR(VLOOKUP(A507,'2024-2023'!$B$3:$LN$4660,24,0),"")+IFERROR(VLOOKUP(A507,'2024-2023'!$B$3:$LN$4660,40,0),"")),"")</f>
        <v>0</v>
      </c>
      <c r="AK507">
        <f>IFERROR((IFERROR(VLOOKUP(A507,'2024-2023'!$B$3:$LN$4660,23,0),"")+IFERROR(VLOOKUP(A507,'2024-2023'!$B$3:$LN$4660,39,0),"")),"")</f>
        <v>0</v>
      </c>
      <c r="AL507" t="str">
        <f>IFERROR(VLOOKUP(A507,'2020-2019'!$B$3:$LN$466,'2020-2019'!$AM$1,0),"")</f>
        <v/>
      </c>
      <c r="AM507">
        <f>IFERROR(VLOOKUP(A507,'2022-2021'!$B$3:$LN$4660,38,0),"")</f>
        <v>100</v>
      </c>
      <c r="AN507">
        <f>IFERROR(VLOOKUP(A507,'2022-2021'!$B$3:$LN$4660,37,0),"")</f>
        <v>100</v>
      </c>
      <c r="AO507">
        <f>IFERROR(VLOOKUP(A507,'2024-2023'!$B$3:$LN$4660,38,0),"")</f>
        <v>100</v>
      </c>
      <c r="AP507">
        <f>IFERROR(VLOOKUP(A507,'2024-2023'!$B$3:$LN$4660,37,0),"")</f>
        <v>100</v>
      </c>
      <c r="AQ507" t="str">
        <f>IFERROR((IFERROR(VLOOKUP(A507,'2020-2019'!$B$3:$LN$466,'2020-2019'!$BL$1,0),"")+IFERROR(VLOOKUP(A507,'2020-2019'!$B$3:$LN$466,'2020-2019'!$BV$1,0),"")),"")</f>
        <v/>
      </c>
      <c r="AR507" s="5" t="str">
        <f t="shared" si="61"/>
        <v/>
      </c>
      <c r="AS507" t="s">
        <v>17208</v>
      </c>
      <c r="AT507" t="s">
        <v>22537</v>
      </c>
      <c r="AV507" s="3" t="str">
        <f t="shared" si="60"/>
        <v/>
      </c>
      <c r="AW507" t="str">
        <f t="shared" si="53"/>
        <v>ООО ПКО "БАНКРОТ-НН" зарегистрировано по адресу: г. Нижний Новгород, Волжская наб., д. 23, КВ. 5, 603159. Генеральным директором является Ремизов Вадим Александрович. ФССП присвоил низкий уровень риска для данного ПКО.</v>
      </c>
      <c r="AX507" t="s">
        <v>22921</v>
      </c>
      <c r="AY507">
        <f>VLOOKUP(A507,'2024-2023'!$B$2:$NY$583,'2024-2023'!$BH$1,0)</f>
        <v>100</v>
      </c>
      <c r="AZ507">
        <f>VLOOKUP(A507,'2024-2023'!$B$2:$NY$583,71,0)</f>
        <v>0</v>
      </c>
      <c r="BA507">
        <f>VLOOKUP(A507,'2024-2023'!$B$2:$NY$583,79,0)</f>
        <v>12000</v>
      </c>
      <c r="BB507">
        <f t="shared" si="54"/>
        <v>120</v>
      </c>
      <c r="BC507" s="6" t="str">
        <f t="shared" si="55"/>
        <v>-</v>
      </c>
      <c r="BD507" s="6" t="str">
        <f t="shared" si="56"/>
        <v>-</v>
      </c>
      <c r="BE507" t="str">
        <f t="shared" si="57"/>
        <v>Малая фирма</v>
      </c>
    </row>
    <row r="508" spans="1:57">
      <c r="A508" s="10">
        <v>6950227988</v>
      </c>
      <c r="B508">
        <v>605</v>
      </c>
      <c r="C508" t="str">
        <f>VLOOKUP(A508,Реест!A$643:$E646,4,0)</f>
        <v>Общество с ограниченной ответственностью "Профессиональная коллекторская организация "ВИРА"</v>
      </c>
      <c r="D508">
        <f t="shared" si="58"/>
        <v>6950227988</v>
      </c>
      <c r="E508" s="106">
        <f>VLOOKUP(A508,Реест!A$643:$X646,8,0)</f>
        <v>1196952005040</v>
      </c>
      <c r="F508" t="str">
        <f>VLOOKUP(A508,Реест!A$643:$E646,5,0)</f>
        <v>ООО ПКО "Вира"</v>
      </c>
      <c r="G508" s="7">
        <v>43556</v>
      </c>
      <c r="H508" s="129">
        <v>7</v>
      </c>
      <c r="I508" t="s">
        <v>73</v>
      </c>
      <c r="J508" t="s">
        <v>23653</v>
      </c>
      <c r="K508" t="s">
        <v>23652</v>
      </c>
      <c r="L508" t="str">
        <f>IFERROR(VLOOKUP(A508,'2024-2023'!$B$3:$LN$1000,3,0),"")</f>
        <v>170043, Тверская обл, Городской округ город Тверь, Можайского ул, дом № 58, квартира 70</v>
      </c>
      <c r="M508">
        <v>16000</v>
      </c>
      <c r="R508" s="10" t="str">
        <f>IFERROR(IFERROR(VLOOKUP(A508,'2020-2019'!$B$3:$LN$466,108,0),"")+IFERROR(VLOOKUP(A508,'2020-2019'!$B$3:$LN$1000,91,0),""),"")</f>
        <v/>
      </c>
      <c r="S508" s="10">
        <f>IFERROR(IFERROR(VLOOKUP(A508,'2022-2021'!$B$3:$LN$1000,108,0),"")+IFERROR(VLOOKUP(A508,'2022-2021'!$B$3:$LN$1000,92,0),""),"")</f>
        <v>5</v>
      </c>
      <c r="T508" s="10">
        <f>IFERROR(IFERROR(VLOOKUP(A508,'2022-2021'!$B$3:$LN$1000,107,0),"")+IFERROR(VLOOKUP(A508,'2022-2021'!$B$3:$LN$1000,91,0),""),"")</f>
        <v>135</v>
      </c>
      <c r="U508" s="10">
        <f>IFERROR(IFERROR(VLOOKUP(A508,'2024-2023'!$B$3:$LN$1000,108,0),"")+IFERROR(VLOOKUP(A508,'2024-2023'!$B$3:$LN$1000,92,0),""),"")</f>
        <v>89</v>
      </c>
      <c r="V508" s="10">
        <f>IFERROR(IFERROR(VLOOKUP(A508,'2024-2023'!$B$3:$LN$1000,107,0),"")+IFERROR(VLOOKUP(A508,'2024-2023'!$B$3:$LN$1000,91,0),""),"")</f>
        <v>211</v>
      </c>
      <c r="W508">
        <f>IFERROR(IFERROR(VLOOKUP(A508,'2020-2019'!$B$3:$LN$4660,93,0),"")+IFERROR(VLOOKUP(A508,'2020-2019'!$B$3:$LN$4660,109,0),""),"")</f>
        <v>12</v>
      </c>
      <c r="X508">
        <f>IFERROR(IFERROR(VLOOKUP(A508,'2022-2021'!$B$3:$LN$4660,94,0),"")+IFERROR(VLOOKUP(A508,'2022-2021'!$B$3:$LN$4660,110,0),""),"")</f>
        <v>0</v>
      </c>
      <c r="Y508">
        <f>IFERROR(IFERROR(VLOOKUP(A508,'2022-2021'!$B$3:$LN$4660,109,0),"")+IFERROR(VLOOKUP(A508,'2022-2021'!$B$3:$LN$4660,93,0),""),"")</f>
        <v>89</v>
      </c>
      <c r="Z508">
        <f>IFERROR((IFERROR(VLOOKUP(A508,'2024-2023'!$B$3:$LN$4660,110,0),"")+IFERROR(VLOOKUP(A508,'2024-2023'!$B$3:$LN$4660,94,0),"")),"")</f>
        <v>129</v>
      </c>
      <c r="AA508">
        <f>IFERROR((IFERROR(VLOOKUP(A508,'2024-2023'!$B$3:$LN$4660,93,0),"")+IFERROR(VLOOKUP(A508,'2024-2023'!$B$3:$LN$4660,109,0),"")),"")</f>
        <v>474</v>
      </c>
      <c r="AB508" t="str">
        <f>IFERROR((IFERROR(VLOOKUP(A508,'2020-2019'!$B$3:$LN$466,'2020-2019'!$CV$1,0),"")),"")</f>
        <v/>
      </c>
      <c r="AC508">
        <f>IFERROR((IFERROR(VLOOKUP(A508,'2022-2021'!$B$3:$LN$4660,100,0),"")),"")</f>
        <v>0</v>
      </c>
      <c r="AD508">
        <f>IFERROR((IFERROR(VLOOKUP(A508,'2022-2021'!$B$3:$LN$4660,99,0),"")),"")</f>
        <v>0</v>
      </c>
      <c r="AE508">
        <f>IFERROR((IFERROR(VLOOKUP(A508,'2024-2023'!$B$3:$LN$4660,100,0),"")),"")</f>
        <v>-45</v>
      </c>
      <c r="AF508">
        <f>IFERROR(VLOOKUP(A508,'2024-2023'!$B$3:$LN$4660,99,0),"")</f>
        <v>-275</v>
      </c>
      <c r="AG508">
        <f>IFERROR((IFERROR(VLOOKUP(A508,'2020-2019'!$B$3:$LN$4660,'2020-2019'!$X$1,0),"")+IFERROR(VLOOKUP(A508,'2020-2019'!$B$3:$LN$4660,'2020-2019'!$AN$1,0),"")),"")</f>
        <v>0</v>
      </c>
      <c r="AH508">
        <f>IFERROR((IFERROR(VLOOKUP(A508,'2022-2021'!$B$3:$LN$4660,24,0),"")+IFERROR(VLOOKUP(A508,'2022-2021'!$B$3:$LN$4660,40,0),"")),"")</f>
        <v>0</v>
      </c>
      <c r="AI508">
        <f>IFERROR((IFERROR(VLOOKUP(A508,'2022-2021'!$B$3:$LN$4660,23,0),"")+IFERROR(VLOOKUP(A508,'2022-2021'!$B$3:$LN$4660,39,0),"")),"")</f>
        <v>0</v>
      </c>
      <c r="AJ508">
        <f>IFERROR((IFERROR(VLOOKUP(A508,'2024-2023'!$B$3:$LN$4660,24,0),"")+IFERROR(VLOOKUP(A508,'2024-2023'!$B$3:$LN$4660,40,0),"")),"")</f>
        <v>0</v>
      </c>
      <c r="AK508">
        <f>IFERROR((IFERROR(VLOOKUP(A508,'2024-2023'!$B$3:$LN$4660,23,0),"")+IFERROR(VLOOKUP(A508,'2024-2023'!$B$3:$LN$4660,39,0),"")),"")</f>
        <v>0</v>
      </c>
      <c r="AL508" t="str">
        <f>IFERROR(VLOOKUP(A508,'2020-2019'!$B$3:$LN$466,'2020-2019'!$AM$1,0),"")</f>
        <v/>
      </c>
      <c r="AM508">
        <f>IFERROR(VLOOKUP(A508,'2022-2021'!$B$3:$LN$4660,38,0),"")</f>
        <v>7</v>
      </c>
      <c r="AN508">
        <f>IFERROR(VLOOKUP(A508,'2022-2021'!$B$3:$LN$4660,37,0),"")</f>
        <v>8</v>
      </c>
      <c r="AO508">
        <f>IFERROR(VLOOKUP(A508,'2024-2023'!$B$3:$LN$4660,38,0),"")</f>
        <v>9</v>
      </c>
      <c r="AP508">
        <f>IFERROR(VLOOKUP(A508,'2024-2023'!$B$3:$LN$4660,37,0),"")</f>
        <v>15603</v>
      </c>
      <c r="AQ508" t="str">
        <f>IFERROR((IFERROR(VLOOKUP(A508,'2020-2019'!$B$3:$LN$466,'2020-2019'!$BL$1,0),"")+IFERROR(VLOOKUP(A508,'2020-2019'!$B$3:$LN$466,'2020-2019'!$BV$1,0),"")),"")</f>
        <v/>
      </c>
      <c r="AR508" s="5">
        <f t="shared" si="61"/>
        <v>42.2</v>
      </c>
      <c r="AS508" t="s">
        <v>17208</v>
      </c>
      <c r="AT508" t="s">
        <v>22538</v>
      </c>
      <c r="AV508" s="3" t="str">
        <f t="shared" si="60"/>
        <v/>
      </c>
      <c r="AW508" t="str">
        <f t="shared" si="53"/>
        <v>ООО ПКО "Вира" зарегистрировано по адресу: 170043, Тверская обл, Городской округ город Тверь, Можайского ул, дом № 58, квартира 70. Генеральным директором является Вороненкова Ирина Сергеевна. Рост доходов компании за 5 лет: 4220%. ФССП присвоил низкий уровень риска для данного ПКО.</v>
      </c>
      <c r="AX508" t="s">
        <v>22927</v>
      </c>
      <c r="AY508">
        <f>VLOOKUP(A508,'2024-2023'!$B$2:$NY$583,'2024-2023'!$BH$1,0)</f>
        <v>15634</v>
      </c>
      <c r="AZ508">
        <f>VLOOKUP(A508,'2024-2023'!$B$2:$NY$583,71,0)</f>
        <v>0</v>
      </c>
      <c r="BA508">
        <f>VLOOKUP(A508,'2024-2023'!$B$2:$NY$583,79,0)</f>
        <v>0</v>
      </c>
      <c r="BB508">
        <f t="shared" si="54"/>
        <v>0</v>
      </c>
      <c r="BC508" s="6">
        <f t="shared" si="55"/>
        <v>8.4400000000000013</v>
      </c>
      <c r="BD508" s="6">
        <f t="shared" si="56"/>
        <v>-1.3033175355450237</v>
      </c>
      <c r="BE508" t="str">
        <f t="shared" si="57"/>
        <v>Малая фирма</v>
      </c>
    </row>
    <row r="509" spans="1:57">
      <c r="A509" s="10">
        <v>7707481573</v>
      </c>
      <c r="B509">
        <v>607</v>
      </c>
      <c r="C509" t="str">
        <f>VLOOKUP(A509,Реест!A$643:$E647,4,0)</f>
        <v>Общество с ограниченной ответственностью "Профессиональная коллекторская организация "ЭКВИТИ ЛАБ"</v>
      </c>
      <c r="D509">
        <f t="shared" si="58"/>
        <v>7707481573</v>
      </c>
      <c r="E509" s="106">
        <f>VLOOKUP(A509,Реест!A$643:$X647,8,0)</f>
        <v>1237700009360</v>
      </c>
      <c r="F509" t="str">
        <f>VLOOKUP(A509,Реест!A$643:$E647,5,0)</f>
        <v>ООО ПКО "Эквити Лаб"</v>
      </c>
      <c r="G509" s="7">
        <v>44937</v>
      </c>
      <c r="H509" s="129">
        <v>3</v>
      </c>
      <c r="I509" t="s">
        <v>73</v>
      </c>
      <c r="J509" t="s">
        <v>23656</v>
      </c>
      <c r="K509" t="s">
        <v>23656</v>
      </c>
      <c r="L509" t="str">
        <f>IFERROR(VLOOKUP(A509,'2024-2023'!$B$3:$LN$1000,3,0),"")</f>
        <v>г. Москва, ул. Селезневская, д. 22, пом. 4/25/3А, 127473</v>
      </c>
      <c r="M509">
        <v>10</v>
      </c>
      <c r="R509" s="10" t="str">
        <f>IFERROR(IFERROR(VLOOKUP(A509,'2020-2019'!$B$3:$LN$466,108,0),"")+IFERROR(VLOOKUP(A509,'2020-2019'!$B$3:$LN$1000,91,0),""),"")</f>
        <v/>
      </c>
      <c r="S509" s="10" t="str">
        <f>IFERROR(IFERROR(VLOOKUP(A509,'2022-2021'!$B$3:$LN$1000,108,0),"")+IFERROR(VLOOKUP(A509,'2022-2021'!$B$3:$LN$1000,92,0),""),"")</f>
        <v/>
      </c>
      <c r="T509" s="10" t="str">
        <f>IFERROR(IFERROR(VLOOKUP(A509,'2022-2021'!$B$3:$LN$1000,107,0),"")+IFERROR(VLOOKUP(A509,'2022-2021'!$B$3:$LN$1000,91,0),""),"")</f>
        <v/>
      </c>
      <c r="U509" s="10">
        <f>IFERROR(IFERROR(VLOOKUP(A509,'2024-2023'!$B$3:$LN$1000,108,0),"")+IFERROR(VLOOKUP(A509,'2024-2023'!$B$3:$LN$1000,92,0),""),"")</f>
        <v>0</v>
      </c>
      <c r="V509" s="10">
        <f>IFERROR(IFERROR(VLOOKUP(A509,'2024-2023'!$B$3:$LN$1000,107,0),"")+IFERROR(VLOOKUP(A509,'2024-2023'!$B$3:$LN$1000,91,0),""),"")</f>
        <v>0</v>
      </c>
      <c r="W509" t="str">
        <f>IFERROR(IFERROR(VLOOKUP(A509,'2020-2019'!$B$3:$LN$4660,93,0),"")+IFERROR(VLOOKUP(A509,'2020-2019'!$B$3:$LN$4660,109,0),""),"")</f>
        <v/>
      </c>
      <c r="X509" t="str">
        <f>IFERROR(IFERROR(VLOOKUP(A509,'2022-2021'!$B$3:$LN$4660,94,0),"")+IFERROR(VLOOKUP(A509,'2022-2021'!$B$3:$LN$4660,110,0),""),"")</f>
        <v/>
      </c>
      <c r="Y509" t="str">
        <f>IFERROR(IFERROR(VLOOKUP(A509,'2022-2021'!$B$3:$LN$4660,109,0),"")+IFERROR(VLOOKUP(A509,'2022-2021'!$B$3:$LN$4660,93,0),""),"")</f>
        <v/>
      </c>
      <c r="Z509">
        <f>IFERROR((IFERROR(VLOOKUP(A509,'2024-2023'!$B$3:$LN$4660,110,0),"")+IFERROR(VLOOKUP(A509,'2024-2023'!$B$3:$LN$4660,94,0),"")),"")</f>
        <v>2</v>
      </c>
      <c r="AA509">
        <f>IFERROR((IFERROR(VLOOKUP(A509,'2024-2023'!$B$3:$LN$4660,93,0),"")+IFERROR(VLOOKUP(A509,'2024-2023'!$B$3:$LN$4660,109,0),"")),"")</f>
        <v>0</v>
      </c>
      <c r="AB509" t="str">
        <f>IFERROR((IFERROR(VLOOKUP(A509,'2020-2019'!$B$3:$LN$466,'2020-2019'!$CV$1,0),"")),"")</f>
        <v/>
      </c>
      <c r="AC509" t="str">
        <f>IFERROR((IFERROR(VLOOKUP(A509,'2022-2021'!$B$3:$LN$4660,100,0),"")),"")</f>
        <v/>
      </c>
      <c r="AD509" t="str">
        <f>IFERROR((IFERROR(VLOOKUP(A509,'2022-2021'!$B$3:$LN$4660,99,0),"")),"")</f>
        <v/>
      </c>
      <c r="AE509">
        <f>IFERROR((IFERROR(VLOOKUP(A509,'2024-2023'!$B$3:$LN$4660,100,0),"")),"")</f>
        <v>-2</v>
      </c>
      <c r="AF509">
        <f>IFERROR(VLOOKUP(A509,'2024-2023'!$B$3:$LN$4660,99,0),"")</f>
        <v>0</v>
      </c>
      <c r="AG509" t="str">
        <f>IFERROR((IFERROR(VLOOKUP(A509,'2020-2019'!$B$3:$LN$4660,'2020-2019'!$X$1,0),"")+IFERROR(VLOOKUP(A509,'2020-2019'!$B$3:$LN$4660,'2020-2019'!$AN$1,0),"")),"")</f>
        <v/>
      </c>
      <c r="AH509" t="str">
        <f>IFERROR((IFERROR(VLOOKUP(A509,'2022-2021'!$B$3:$LN$4660,24,0),"")+IFERROR(VLOOKUP(A509,'2022-2021'!$B$3:$LN$4660,40,0),"")),"")</f>
        <v/>
      </c>
      <c r="AI509" t="str">
        <f>IFERROR((IFERROR(VLOOKUP(A509,'2022-2021'!$B$3:$LN$4660,23,0),"")+IFERROR(VLOOKUP(A509,'2022-2021'!$B$3:$LN$4660,39,0),"")),"")</f>
        <v/>
      </c>
      <c r="AJ509">
        <f>IFERROR((IFERROR(VLOOKUP(A509,'2024-2023'!$B$3:$LN$4660,24,0),"")+IFERROR(VLOOKUP(A509,'2024-2023'!$B$3:$LN$4660,40,0),"")),"")</f>
        <v>0</v>
      </c>
      <c r="AK509">
        <f>IFERROR((IFERROR(VLOOKUP(A509,'2024-2023'!$B$3:$LN$4660,23,0),"")+IFERROR(VLOOKUP(A509,'2024-2023'!$B$3:$LN$4660,39,0),"")),"")</f>
        <v>0</v>
      </c>
      <c r="AL509" t="str">
        <f>IFERROR(VLOOKUP(A509,'2020-2019'!$B$3:$LN$466,'2020-2019'!$AM$1,0),"")</f>
        <v/>
      </c>
      <c r="AM509" t="str">
        <f>IFERROR(VLOOKUP(A509,'2022-2021'!$B$3:$LN$4660,38,0),"")</f>
        <v/>
      </c>
      <c r="AN509" t="str">
        <f>IFERROR(VLOOKUP(A509,'2022-2021'!$B$3:$LN$4660,37,0),"")</f>
        <v/>
      </c>
      <c r="AO509">
        <f>IFERROR(VLOOKUP(A509,'2024-2023'!$B$3:$LN$4660,38,0),"")</f>
        <v>35</v>
      </c>
      <c r="AP509">
        <f>IFERROR(VLOOKUP(A509,'2024-2023'!$B$3:$LN$4660,37,0),"")</f>
        <v>35</v>
      </c>
      <c r="AQ509" t="str">
        <f>IFERROR((IFERROR(VLOOKUP(A509,'2020-2019'!$B$3:$LN$466,'2020-2019'!$BL$1,0),"")+IFERROR(VLOOKUP(A509,'2020-2019'!$B$3:$LN$466,'2020-2019'!$BV$1,0),"")),"")</f>
        <v/>
      </c>
      <c r="AR509" s="5" t="str">
        <f t="shared" si="61"/>
        <v/>
      </c>
      <c r="AS509" t="str">
        <f>IFERROR(VLOOKUP(A509,риски!$G$2:$H$6420,2,0),"")</f>
        <v>низкий</v>
      </c>
      <c r="AT509" t="s">
        <v>21225</v>
      </c>
      <c r="AV509" s="3" t="str">
        <f t="shared" si="60"/>
        <v/>
      </c>
      <c r="AW509" t="str">
        <f t="shared" si="53"/>
        <v>ООО ПКО "Эквити Лаб" зарегистрировано по адресу: г. Москва, ул. Селезневская, д. 22, пом. 4/25/3А, 127473. Генеральным директором является Вихрев Владимир Витальевич. ФССП присвоил низкий уровень риска для данного ПКО.</v>
      </c>
      <c r="AX509" t="s">
        <v>22914</v>
      </c>
      <c r="AY509">
        <f>VLOOKUP(A509,'2024-2023'!$B$2:$NY$583,'2024-2023'!$BH$1,0)</f>
        <v>8</v>
      </c>
      <c r="AZ509">
        <f>VLOOKUP(A509,'2024-2023'!$B$2:$NY$583,71,0)</f>
        <v>30</v>
      </c>
      <c r="BA509">
        <f>VLOOKUP(A509,'2024-2023'!$B$2:$NY$583,79,0)</f>
        <v>0</v>
      </c>
      <c r="BB509">
        <f t="shared" si="54"/>
        <v>3.75</v>
      </c>
      <c r="BC509" s="6" t="str">
        <f t="shared" si="55"/>
        <v>-</v>
      </c>
      <c r="BD509" s="6" t="str">
        <f t="shared" si="56"/>
        <v>-</v>
      </c>
      <c r="BE509" t="str">
        <f t="shared" si="57"/>
        <v>Малая фирма</v>
      </c>
    </row>
    <row r="510" spans="1:57">
      <c r="A510" s="131">
        <v>3444209313</v>
      </c>
      <c r="B510">
        <v>608</v>
      </c>
      <c r="C510" t="s">
        <v>22908</v>
      </c>
      <c r="D510" s="131">
        <v>3444209313</v>
      </c>
      <c r="E510" s="10">
        <v>1133443028575</v>
      </c>
      <c r="F510" t="s">
        <v>22909</v>
      </c>
      <c r="G510" s="7">
        <v>41569</v>
      </c>
      <c r="H510">
        <v>12</v>
      </c>
      <c r="I510" t="s">
        <v>73</v>
      </c>
      <c r="J510" s="116" t="s">
        <v>23684</v>
      </c>
      <c r="K510" s="116" t="s">
        <v>23684</v>
      </c>
      <c r="L510" t="s">
        <v>22910</v>
      </c>
      <c r="M510">
        <v>20</v>
      </c>
      <c r="R510">
        <v>0</v>
      </c>
      <c r="S510">
        <v>25</v>
      </c>
      <c r="T510">
        <v>0</v>
      </c>
      <c r="U510">
        <v>5997</v>
      </c>
      <c r="V510">
        <v>7717</v>
      </c>
      <c r="W510">
        <v>0</v>
      </c>
      <c r="X510">
        <v>15</v>
      </c>
      <c r="Y510">
        <v>0</v>
      </c>
      <c r="Z510">
        <v>4021</v>
      </c>
      <c r="AA510">
        <v>1833</v>
      </c>
      <c r="AB510">
        <v>-103</v>
      </c>
      <c r="AC510">
        <v>8</v>
      </c>
      <c r="AD510">
        <v>0</v>
      </c>
      <c r="AE510">
        <v>1592</v>
      </c>
      <c r="AF510">
        <v>5502</v>
      </c>
      <c r="AG510">
        <v>0</v>
      </c>
      <c r="AH510">
        <v>0</v>
      </c>
      <c r="AI510">
        <v>0</v>
      </c>
      <c r="AJ510">
        <v>31395</v>
      </c>
      <c r="AK510">
        <v>84420</v>
      </c>
      <c r="AL510">
        <v>0</v>
      </c>
      <c r="AM510">
        <v>0</v>
      </c>
      <c r="AN510">
        <v>0</v>
      </c>
      <c r="AO510">
        <v>0</v>
      </c>
      <c r="AP510">
        <v>0</v>
      </c>
      <c r="AQ510">
        <v>1000</v>
      </c>
      <c r="AR510" s="6">
        <f>V510/S510</f>
        <v>308.68</v>
      </c>
      <c r="AS510" t="s">
        <v>17208</v>
      </c>
      <c r="AW510" t="str">
        <f t="shared" si="53"/>
        <v>ООО ПКО "ЦКР" зарегистрировано по адресу: 400078, Волгоградская область, г.о. Город-Герой Волгоград, г Волгоград, ул Им. Кузнецова, дом 18, квартира 20. Генеральным директором является Кизилов Андрей Викторович. Рост доходов компании за 5 лет: 30868%. Объем заемных средств компании на конец 2024 года: 1000 тыс. руб. ФССП присвоил низкий уровень риска для данного ПКО.</v>
      </c>
      <c r="AX510" t="s">
        <v>22940</v>
      </c>
      <c r="AY510">
        <f>VLOOKUP(A510,'2024-2023'!$B$2:$NY$583,'2024-2023'!$BH$1,0)</f>
        <v>7092</v>
      </c>
      <c r="AZ510">
        <f>VLOOKUP(A510,'2024-2023'!$B$2:$NY$583,71,0)</f>
        <v>0</v>
      </c>
      <c r="BA510">
        <f>VLOOKUP(A510,'2024-2023'!$B$2:$NY$583,79,0)</f>
        <v>0</v>
      </c>
      <c r="BB510">
        <f t="shared" si="54"/>
        <v>0</v>
      </c>
      <c r="BC510" s="6">
        <f t="shared" si="55"/>
        <v>61.736000000000004</v>
      </c>
      <c r="BD510" s="6">
        <f t="shared" si="56"/>
        <v>0.71297136192821042</v>
      </c>
      <c r="BE510" t="str">
        <f t="shared" si="57"/>
        <v>Малая фирма</v>
      </c>
    </row>
    <row r="511" spans="1:57">
      <c r="A511" s="131" t="s">
        <v>23743</v>
      </c>
      <c r="B511">
        <v>609</v>
      </c>
      <c r="C511" t="s">
        <v>23744</v>
      </c>
      <c r="D511" s="131" t="s">
        <v>23743</v>
      </c>
      <c r="E511" s="10">
        <v>1264000000153</v>
      </c>
      <c r="F511" t="s">
        <v>23745</v>
      </c>
      <c r="G511" s="7">
        <v>46037</v>
      </c>
      <c r="H511" s="129">
        <v>0.2</v>
      </c>
      <c r="I511" t="s">
        <v>73</v>
      </c>
      <c r="J511" s="116" t="s">
        <v>23746</v>
      </c>
      <c r="K511" s="116" t="s">
        <v>23746</v>
      </c>
      <c r="L511" t="s">
        <v>23747</v>
      </c>
      <c r="AR511" s="6"/>
      <c r="AS511" t="s">
        <v>17208</v>
      </c>
      <c r="AW511" t="str">
        <f t="shared" si="53"/>
        <v>ООО ПКО "Баланс" зарегистрировано по адресу: 249034, КАЛУЖСКАЯ ОБЛАСТЬ, Г.О. ГОРОД ОБНИНСК, Г. ОБНИНСК, УЛ. МОЛОДЕЖНАЯ, Д. 8. Генеральным директором является Максименков Максим Николаевич. ФССП присвоил низкий уровень риска для данного ПКО.</v>
      </c>
      <c r="AX511" t="s">
        <v>16351</v>
      </c>
      <c r="AY511">
        <v>11</v>
      </c>
      <c r="BC511" s="6"/>
      <c r="BD511" s="6"/>
      <c r="BE511" t="str">
        <f t="shared" si="57"/>
        <v>Малая фирма</v>
      </c>
    </row>
    <row r="512" spans="1:57">
      <c r="A512" s="131"/>
      <c r="D512" s="131"/>
      <c r="E512" s="10"/>
      <c r="G512" s="7"/>
      <c r="J512" s="116"/>
      <c r="K512" s="116"/>
      <c r="AR512" s="6"/>
      <c r="BC512" s="6"/>
      <c r="BD512" s="6"/>
    </row>
    <row r="514" spans="1:9">
      <c r="A514" s="10">
        <v>1</v>
      </c>
      <c r="B514">
        <v>2</v>
      </c>
      <c r="C514">
        <v>3</v>
      </c>
      <c r="D514">
        <v>4</v>
      </c>
      <c r="E514">
        <v>5</v>
      </c>
      <c r="F514">
        <v>6</v>
      </c>
      <c r="G514">
        <v>7</v>
      </c>
      <c r="H514">
        <v>8</v>
      </c>
      <c r="I514">
        <v>9</v>
      </c>
    </row>
  </sheetData>
  <autoFilter ref="A1:BE510" xr:uid="{012B7417-4A46-4F48-B3C6-F6E577FB3538}"/>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899F3-A455-4678-AE9B-C218159FC94D}">
  <sheetPr filterMode="1"/>
  <dimension ref="A1:E656"/>
  <sheetViews>
    <sheetView workbookViewId="0">
      <selection activeCell="AW1" sqref="AS1:AW1048576"/>
    </sheetView>
  </sheetViews>
  <sheetFormatPr defaultRowHeight="15"/>
  <cols>
    <col min="2" max="2" width="13" customWidth="1"/>
    <col min="4" max="4" width="19.7109375" customWidth="1"/>
  </cols>
  <sheetData>
    <row r="1" spans="1:5" ht="74.25">
      <c r="A1" s="117" t="s">
        <v>21265</v>
      </c>
      <c r="B1" t="s">
        <v>21896</v>
      </c>
      <c r="C1" t="s">
        <v>21266</v>
      </c>
      <c r="D1" t="s">
        <v>21895</v>
      </c>
      <c r="E1" t="s">
        <v>21897</v>
      </c>
    </row>
    <row r="2" spans="1:5" ht="33" hidden="1">
      <c r="A2" s="118" t="s">
        <v>21267</v>
      </c>
      <c r="B2" s="119">
        <v>6315626402</v>
      </c>
      <c r="C2">
        <f>IF(VLOOKUP(A2,[1]reestr!$F$9:$L$664,7,0)=0,0,1)</f>
        <v>0</v>
      </c>
      <c r="D2">
        <f>VLOOKUP(B2,main_Расчет!$A$2:$B$505,2,0)</f>
        <v>11</v>
      </c>
      <c r="E2" t="s">
        <v>21898</v>
      </c>
    </row>
    <row r="3" spans="1:5" ht="33" hidden="1">
      <c r="A3" s="118" t="s">
        <v>21268</v>
      </c>
      <c r="B3" s="119">
        <v>7736659589</v>
      </c>
      <c r="C3">
        <f>IF(VLOOKUP(A3,[1]reestr!$F$9:$L$664,7,0)=0,0,1)</f>
        <v>0</v>
      </c>
      <c r="D3">
        <f>VLOOKUP(B3,main_Расчет!$A$2:$B$505,2,0)</f>
        <v>12</v>
      </c>
      <c r="E3" t="s">
        <v>21899</v>
      </c>
    </row>
    <row r="4" spans="1:5" ht="33" hidden="1">
      <c r="A4" s="118" t="s">
        <v>21269</v>
      </c>
      <c r="B4" s="119">
        <v>2723115222</v>
      </c>
      <c r="C4">
        <f>IF(VLOOKUP(A4,[1]reestr!$F$9:$L$664,7,0)=0,0,1)</f>
        <v>0</v>
      </c>
      <c r="D4">
        <f>VLOOKUP(B4,main_Расчет!$A$2:$B$505,2,0)</f>
        <v>0</v>
      </c>
      <c r="E4" t="s">
        <v>21900</v>
      </c>
    </row>
    <row r="5" spans="1:5" ht="33" hidden="1">
      <c r="A5" s="118" t="s">
        <v>21270</v>
      </c>
      <c r="B5" s="119">
        <v>7727551797</v>
      </c>
      <c r="C5">
        <f>IF(VLOOKUP(A5,[1]reestr!$F$9:$L$664,7,0)=0,0,1)</f>
        <v>0</v>
      </c>
      <c r="D5">
        <f>VLOOKUP(B5,main_Расчет!$A$2:$B$505,2,0)</f>
        <v>27</v>
      </c>
      <c r="E5" t="s">
        <v>21901</v>
      </c>
    </row>
    <row r="6" spans="1:5" ht="33">
      <c r="A6" s="120" t="s">
        <v>21271</v>
      </c>
      <c r="B6" s="119">
        <v>9715005807</v>
      </c>
      <c r="C6">
        <f>IF(VLOOKUP(A6,[1]reestr!$F$9:$L$664,7,0)=0,0,1)</f>
        <v>1</v>
      </c>
      <c r="D6" t="e">
        <f>VLOOKUP(B6,main_Расчет!$A$2:$B$505,2,0)</f>
        <v>#N/A</v>
      </c>
      <c r="E6" t="s">
        <v>21902</v>
      </c>
    </row>
    <row r="7" spans="1:5" ht="33" hidden="1">
      <c r="A7" s="118" t="s">
        <v>21272</v>
      </c>
      <c r="B7" s="119">
        <v>7704527702</v>
      </c>
      <c r="C7">
        <f>IF(VLOOKUP(A7,[1]reestr!$F$9:$L$664,7,0)=0,0,1)</f>
        <v>0</v>
      </c>
      <c r="D7">
        <f>VLOOKUP(B7,main_Расчет!$A$2:$B$505,2,0)</f>
        <v>29</v>
      </c>
      <c r="E7" t="s">
        <v>21903</v>
      </c>
    </row>
    <row r="8" spans="1:5" ht="33">
      <c r="A8" s="120" t="s">
        <v>21273</v>
      </c>
      <c r="B8" s="119">
        <v>7736602060</v>
      </c>
      <c r="C8">
        <f>IF(VLOOKUP(A8,[1]reestr!$F$9:$L$664,7,0)=0,0,1)</f>
        <v>1</v>
      </c>
      <c r="D8" t="e">
        <f>VLOOKUP(B8,main_Расчет!$A$2:$B$505,2,0)</f>
        <v>#N/A</v>
      </c>
      <c r="E8" t="s">
        <v>21904</v>
      </c>
    </row>
    <row r="9" spans="1:5" ht="33" hidden="1">
      <c r="A9" s="118" t="s">
        <v>21274</v>
      </c>
      <c r="B9" s="119">
        <v>7726626680</v>
      </c>
      <c r="C9">
        <f>IF(VLOOKUP(A9,[1]reestr!$F$9:$L$664,7,0)=0,0,1)</f>
        <v>0</v>
      </c>
      <c r="D9">
        <f>VLOOKUP(B9,main_Расчет!$A$2:$B$505,2,0)</f>
        <v>13</v>
      </c>
      <c r="E9" t="s">
        <v>21905</v>
      </c>
    </row>
    <row r="10" spans="1:5" ht="33">
      <c r="A10" s="120" t="s">
        <v>21275</v>
      </c>
      <c r="B10" s="119">
        <v>7705618889</v>
      </c>
      <c r="C10">
        <f>IF(VLOOKUP(A10,[1]reestr!$F$9:$L$664,7,0)=0,0,1)</f>
        <v>1</v>
      </c>
      <c r="D10" t="e">
        <f>VLOOKUP(B10,main_Расчет!$A$2:$B$505,2,0)</f>
        <v>#N/A</v>
      </c>
      <c r="E10" t="s">
        <v>21906</v>
      </c>
    </row>
    <row r="11" spans="1:5" ht="33">
      <c r="A11" s="120" t="s">
        <v>21276</v>
      </c>
      <c r="B11" s="119">
        <v>7727237125</v>
      </c>
      <c r="C11">
        <f>IF(VLOOKUP(A11,[1]reestr!$F$9:$L$664,7,0)=0,0,1)</f>
        <v>1</v>
      </c>
      <c r="D11" t="e">
        <f>VLOOKUP(B11,main_Расчет!$A$2:$B$505,2,0)</f>
        <v>#N/A</v>
      </c>
      <c r="E11" t="s">
        <v>21907</v>
      </c>
    </row>
    <row r="12" spans="1:5" ht="33" hidden="1">
      <c r="A12" s="118" t="s">
        <v>21277</v>
      </c>
      <c r="B12" s="119">
        <v>7707778366</v>
      </c>
      <c r="C12">
        <f>IF(VLOOKUP(A12,[1]reestr!$F$9:$L$664,7,0)=0,0,1)</f>
        <v>0</v>
      </c>
      <c r="D12">
        <f>VLOOKUP(B12,main_Расчет!$A$2:$B$505,2,0)</f>
        <v>214</v>
      </c>
      <c r="E12" t="s">
        <v>21908</v>
      </c>
    </row>
    <row r="13" spans="1:5" ht="33" hidden="1">
      <c r="A13" s="118" t="s">
        <v>21278</v>
      </c>
      <c r="B13" s="119">
        <v>3801084488</v>
      </c>
      <c r="C13">
        <f>IF(VLOOKUP(A13,[1]reestr!$F$9:$L$664,7,0)=0,0,1)</f>
        <v>0</v>
      </c>
      <c r="D13">
        <f>VLOOKUP(B13,main_Расчет!$A$2:$B$505,2,0)</f>
        <v>10</v>
      </c>
      <c r="E13" t="s">
        <v>21909</v>
      </c>
    </row>
    <row r="14" spans="1:5" ht="33" hidden="1">
      <c r="A14" s="118" t="s">
        <v>21279</v>
      </c>
      <c r="B14" s="119">
        <v>3801128449</v>
      </c>
      <c r="C14">
        <f>IF(VLOOKUP(A14,[1]reestr!$F$9:$L$664,7,0)=0,0,1)</f>
        <v>0</v>
      </c>
      <c r="D14">
        <f>VLOOKUP(B14,main_Расчет!$A$2:$B$505,2,0)</f>
        <v>41</v>
      </c>
      <c r="E14" t="s">
        <v>21910</v>
      </c>
    </row>
    <row r="15" spans="1:5" ht="33" hidden="1">
      <c r="A15" s="118" t="s">
        <v>21280</v>
      </c>
      <c r="B15" s="119">
        <v>3801109213</v>
      </c>
      <c r="C15">
        <f>IF(VLOOKUP(A15,[1]reestr!$F$9:$L$664,7,0)=0,0,1)</f>
        <v>0</v>
      </c>
      <c r="D15">
        <f>VLOOKUP(B15,main_Расчет!$A$2:$B$505,2,0)</f>
        <v>20</v>
      </c>
      <c r="E15" t="s">
        <v>21911</v>
      </c>
    </row>
    <row r="16" spans="1:5" ht="33" hidden="1">
      <c r="A16" s="118" t="s">
        <v>21281</v>
      </c>
      <c r="B16" s="119">
        <v>3801108273</v>
      </c>
      <c r="C16">
        <f>IF(VLOOKUP(A16,[1]reestr!$F$9:$L$664,7,0)=0,0,1)</f>
        <v>0</v>
      </c>
      <c r="D16">
        <f>VLOOKUP(B16,main_Расчет!$A$2:$B$505,2,0)</f>
        <v>44</v>
      </c>
      <c r="E16" t="s">
        <v>21912</v>
      </c>
    </row>
    <row r="17" spans="1:5" ht="33" hidden="1">
      <c r="A17" s="118" t="s">
        <v>21282</v>
      </c>
      <c r="B17" s="119">
        <v>5042094666</v>
      </c>
      <c r="C17">
        <f>IF(VLOOKUP(A17,[1]reestr!$F$9:$L$664,7,0)=0,0,1)</f>
        <v>0</v>
      </c>
      <c r="D17">
        <f>VLOOKUP(B17,main_Расчет!$A$2:$B$505,2,0)</f>
        <v>193</v>
      </c>
      <c r="E17" t="s">
        <v>21913</v>
      </c>
    </row>
    <row r="18" spans="1:5" ht="33" hidden="1">
      <c r="A18" s="118" t="s">
        <v>21283</v>
      </c>
      <c r="B18" s="119">
        <v>7841430420</v>
      </c>
      <c r="C18">
        <f>IF(VLOOKUP(A18,[1]reestr!$F$9:$L$664,7,0)=0,0,1)</f>
        <v>0</v>
      </c>
      <c r="D18">
        <f>VLOOKUP(B18,main_Расчет!$A$2:$B$505,2,0)</f>
        <v>7</v>
      </c>
      <c r="E18" t="s">
        <v>21914</v>
      </c>
    </row>
    <row r="19" spans="1:5" ht="33" hidden="1">
      <c r="A19" s="118" t="s">
        <v>21284</v>
      </c>
      <c r="B19" s="119">
        <v>7714634848</v>
      </c>
      <c r="C19">
        <f>IF(VLOOKUP(A19,[1]reestr!$F$9:$L$664,7,0)=0,0,1)</f>
        <v>0</v>
      </c>
      <c r="D19">
        <f>VLOOKUP(B19,main_Расчет!$A$2:$B$505,2,0)</f>
        <v>320</v>
      </c>
      <c r="E19" t="s">
        <v>21915</v>
      </c>
    </row>
    <row r="20" spans="1:5" ht="33">
      <c r="A20" s="120" t="s">
        <v>21285</v>
      </c>
      <c r="B20" s="119">
        <v>7704724468</v>
      </c>
      <c r="C20">
        <f>IF(VLOOKUP(A20,[1]reestr!$F$9:$L$664,7,0)=0,0,1)</f>
        <v>1</v>
      </c>
      <c r="D20" t="e">
        <f>VLOOKUP(B20,main_Расчет!$A$2:$B$505,2,0)</f>
        <v>#N/A</v>
      </c>
      <c r="E20" t="s">
        <v>21916</v>
      </c>
    </row>
    <row r="21" spans="1:5" ht="33" hidden="1">
      <c r="A21" s="118" t="s">
        <v>21286</v>
      </c>
      <c r="B21" s="119">
        <v>7717528291</v>
      </c>
      <c r="C21">
        <f>IF(VLOOKUP(A21,[1]reestr!$F$9:$L$664,7,0)=0,0,1)</f>
        <v>0</v>
      </c>
      <c r="D21">
        <f>VLOOKUP(B21,main_Расчет!$A$2:$B$505,2,0)</f>
        <v>15</v>
      </c>
      <c r="E21" t="s">
        <v>21917</v>
      </c>
    </row>
    <row r="22" spans="1:5" ht="33" hidden="1">
      <c r="A22" s="118" t="s">
        <v>21287</v>
      </c>
      <c r="B22" s="119">
        <v>5032094681</v>
      </c>
      <c r="C22">
        <f>IF(VLOOKUP(A22,[1]reestr!$F$9:$L$664,7,0)=0,0,1)</f>
        <v>0</v>
      </c>
      <c r="D22">
        <f>VLOOKUP(B22,main_Расчет!$A$2:$B$505,2,0)</f>
        <v>49</v>
      </c>
      <c r="E22" t="s">
        <v>21918</v>
      </c>
    </row>
    <row r="23" spans="1:5" ht="33" hidden="1">
      <c r="A23" s="118" t="s">
        <v>21288</v>
      </c>
      <c r="B23" s="119">
        <v>7707790885</v>
      </c>
      <c r="C23">
        <f>IF(VLOOKUP(A23,[1]reestr!$F$9:$L$664,7,0)=0,0,1)</f>
        <v>0</v>
      </c>
      <c r="D23">
        <f>VLOOKUP(B23,main_Расчет!$A$2:$B$505,2,0)</f>
        <v>28</v>
      </c>
      <c r="E23" t="s">
        <v>21919</v>
      </c>
    </row>
    <row r="24" spans="1:5" ht="33" hidden="1">
      <c r="A24" s="118" t="s">
        <v>21289</v>
      </c>
      <c r="B24" s="119">
        <v>7713793524</v>
      </c>
      <c r="C24">
        <f>IF(VLOOKUP(A24,[1]reestr!$F$9:$L$664,7,0)=0,0,1)</f>
        <v>0</v>
      </c>
      <c r="D24">
        <f>VLOOKUP(B24,main_Расчет!$A$2:$B$505,2,0)</f>
        <v>1</v>
      </c>
      <c r="E24" t="s">
        <v>21920</v>
      </c>
    </row>
    <row r="25" spans="1:5" ht="33" hidden="1">
      <c r="A25" s="118" t="s">
        <v>21290</v>
      </c>
      <c r="B25" s="119">
        <v>7716764909</v>
      </c>
      <c r="C25">
        <f>IF(VLOOKUP(A25,[1]reestr!$F$9:$L$664,7,0)=0,0,1)</f>
        <v>0</v>
      </c>
      <c r="D25">
        <f>VLOOKUP(B25,main_Расчет!$A$2:$B$505,2,0)</f>
        <v>42</v>
      </c>
      <c r="E25" t="s">
        <v>21921</v>
      </c>
    </row>
    <row r="26" spans="1:5" ht="33">
      <c r="A26" s="120" t="s">
        <v>21291</v>
      </c>
      <c r="B26" s="119">
        <v>3255054921</v>
      </c>
      <c r="C26">
        <f>IF(VLOOKUP(A26,[1]reestr!$F$9:$L$664,7,0)=0,0,1)</f>
        <v>1</v>
      </c>
      <c r="D26" t="e">
        <f>VLOOKUP(B26,main_Расчет!$A$2:$B$505,2,0)</f>
        <v>#N/A</v>
      </c>
      <c r="E26" t="s">
        <v>21922</v>
      </c>
    </row>
    <row r="27" spans="1:5" ht="33" hidden="1">
      <c r="A27" s="118" t="s">
        <v>21292</v>
      </c>
      <c r="B27" s="119">
        <v>5902160058</v>
      </c>
      <c r="C27">
        <f>IF(VLOOKUP(A27,[1]reestr!$F$9:$L$664,7,0)=0,0,1)</f>
        <v>0</v>
      </c>
      <c r="D27">
        <f>VLOOKUP(B27,main_Расчет!$A$2:$B$505,2,0)</f>
        <v>54</v>
      </c>
      <c r="E27" t="s">
        <v>21923</v>
      </c>
    </row>
    <row r="28" spans="1:5" ht="33" hidden="1">
      <c r="A28" s="118" t="s">
        <v>21293</v>
      </c>
      <c r="B28" s="119">
        <v>5904144541</v>
      </c>
      <c r="C28">
        <f>IF(VLOOKUP(A28,[1]reestr!$F$9:$L$664,7,0)=0,0,1)</f>
        <v>0</v>
      </c>
      <c r="D28">
        <f>VLOOKUP(B28,main_Расчет!$A$2:$B$505,2,0)</f>
        <v>130</v>
      </c>
      <c r="E28" t="s">
        <v>21924</v>
      </c>
    </row>
    <row r="29" spans="1:5" ht="33">
      <c r="A29" s="120" t="s">
        <v>21294</v>
      </c>
      <c r="B29" s="119">
        <v>6154560469</v>
      </c>
      <c r="C29">
        <f>IF(VLOOKUP(A29,[1]reestr!$F$9:$L$664,7,0)=0,0,1)</f>
        <v>1</v>
      </c>
      <c r="D29" t="e">
        <f>VLOOKUP(B29,main_Расчет!$A$2:$B$505,2,0)</f>
        <v>#N/A</v>
      </c>
      <c r="E29" t="s">
        <v>21925</v>
      </c>
    </row>
    <row r="30" spans="1:5" ht="33">
      <c r="A30" s="120" t="s">
        <v>21295</v>
      </c>
      <c r="B30" s="119">
        <v>7714938194</v>
      </c>
      <c r="C30">
        <f>IF(VLOOKUP(A30,[1]reestr!$F$9:$L$664,7,0)=0,0,1)</f>
        <v>1</v>
      </c>
      <c r="D30" t="e">
        <f>VLOOKUP(B30,main_Расчет!$A$2:$B$505,2,0)</f>
        <v>#N/A</v>
      </c>
      <c r="E30" t="s">
        <v>21926</v>
      </c>
    </row>
    <row r="31" spans="1:5" ht="33" hidden="1">
      <c r="A31" s="118" t="s">
        <v>21296</v>
      </c>
      <c r="B31" s="119">
        <v>7802560095</v>
      </c>
      <c r="C31">
        <f>IF(VLOOKUP(A31,[1]reestr!$F$9:$L$664,7,0)=0,0,1)</f>
        <v>0</v>
      </c>
      <c r="D31">
        <f>VLOOKUP(B31,main_Расчет!$A$2:$B$505,2,0)</f>
        <v>266</v>
      </c>
      <c r="E31" t="s">
        <v>21927</v>
      </c>
    </row>
    <row r="32" spans="1:5" ht="33" hidden="1">
      <c r="A32" s="118" t="s">
        <v>21297</v>
      </c>
      <c r="B32" s="119">
        <v>7715936506</v>
      </c>
      <c r="C32">
        <f>IF(VLOOKUP(A32,[1]reestr!$F$9:$L$664,7,0)=0,0,1)</f>
        <v>0</v>
      </c>
      <c r="D32">
        <f>VLOOKUP(B32,main_Расчет!$A$2:$B$505,2,0)</f>
        <v>332</v>
      </c>
      <c r="E32" t="s">
        <v>21928</v>
      </c>
    </row>
    <row r="33" spans="1:5" ht="33">
      <c r="A33" s="120" t="s">
        <v>21298</v>
      </c>
      <c r="B33" s="119">
        <v>7716680078</v>
      </c>
      <c r="C33">
        <f>IF(VLOOKUP(A33,[1]reestr!$F$9:$L$664,7,0)=0,0,1)</f>
        <v>1</v>
      </c>
      <c r="D33" t="e">
        <f>VLOOKUP(B33,main_Расчет!$A$2:$B$505,2,0)</f>
        <v>#N/A</v>
      </c>
      <c r="E33" t="s">
        <v>21929</v>
      </c>
    </row>
    <row r="34" spans="1:5" ht="33">
      <c r="A34" s="120" t="s">
        <v>21299</v>
      </c>
      <c r="B34" s="119">
        <v>7720765937</v>
      </c>
      <c r="C34">
        <f>IF(VLOOKUP(A34,[1]reestr!$F$9:$L$664,7,0)=0,0,1)</f>
        <v>1</v>
      </c>
      <c r="D34" t="e">
        <f>VLOOKUP(B34,main_Расчет!$A$2:$B$505,2,0)</f>
        <v>#N/A</v>
      </c>
      <c r="E34" t="s">
        <v>21930</v>
      </c>
    </row>
    <row r="35" spans="1:5" ht="33">
      <c r="A35" s="120" t="s">
        <v>21300</v>
      </c>
      <c r="B35" s="119">
        <v>1655218105</v>
      </c>
      <c r="C35">
        <f>IF(VLOOKUP(A35,[1]reestr!$F$9:$L$664,7,0)=0,0,1)</f>
        <v>1</v>
      </c>
      <c r="D35" t="e">
        <f>VLOOKUP(B35,main_Расчет!$A$2:$B$505,2,0)</f>
        <v>#N/A</v>
      </c>
      <c r="E35" t="s">
        <v>21931</v>
      </c>
    </row>
    <row r="36" spans="1:5" ht="33">
      <c r="A36" s="120" t="s">
        <v>21301</v>
      </c>
      <c r="B36" s="119">
        <v>7840502513</v>
      </c>
      <c r="C36">
        <f>IF(VLOOKUP(A36,[1]reestr!$F$9:$L$664,7,0)=0,0,1)</f>
        <v>1</v>
      </c>
      <c r="D36" t="e">
        <f>VLOOKUP(B36,main_Расчет!$A$2:$B$505,2,0)</f>
        <v>#N/A</v>
      </c>
      <c r="E36" t="s">
        <v>21932</v>
      </c>
    </row>
    <row r="37" spans="1:5" ht="33" hidden="1">
      <c r="A37" s="118" t="s">
        <v>21302</v>
      </c>
      <c r="B37" s="119">
        <v>6164244208</v>
      </c>
      <c r="C37">
        <f>IF(VLOOKUP(A37,[1]reestr!$F$9:$L$664,7,0)=0,0,1)</f>
        <v>0</v>
      </c>
      <c r="D37">
        <f>VLOOKUP(B37,main_Расчет!$A$2:$B$505,2,0)</f>
        <v>62</v>
      </c>
      <c r="E37" t="s">
        <v>21933</v>
      </c>
    </row>
    <row r="38" spans="1:5" ht="33" hidden="1">
      <c r="A38" s="118" t="s">
        <v>21303</v>
      </c>
      <c r="B38" s="119">
        <v>5260181171</v>
      </c>
      <c r="C38">
        <f>IF(VLOOKUP(A38,[1]reestr!$F$9:$L$664,7,0)=0,0,1)</f>
        <v>0</v>
      </c>
      <c r="D38">
        <f>VLOOKUP(B38,main_Расчет!$A$2:$B$505,2,0)</f>
        <v>189</v>
      </c>
      <c r="E38" t="s">
        <v>21934</v>
      </c>
    </row>
    <row r="39" spans="1:5" ht="33" hidden="1">
      <c r="A39" s="118" t="s">
        <v>21304</v>
      </c>
      <c r="B39" s="119">
        <v>2536275392</v>
      </c>
      <c r="C39">
        <f>IF(VLOOKUP(A39,[1]reestr!$F$9:$L$664,7,0)=0,0,1)</f>
        <v>0</v>
      </c>
      <c r="D39">
        <f>VLOOKUP(B39,main_Расчет!$A$2:$B$505,2,0)</f>
        <v>115</v>
      </c>
      <c r="E39" t="s">
        <v>21935</v>
      </c>
    </row>
    <row r="40" spans="1:5" ht="33" hidden="1">
      <c r="A40" s="118" t="s">
        <v>21305</v>
      </c>
      <c r="B40" s="119">
        <v>7842355430</v>
      </c>
      <c r="C40">
        <f>IF(VLOOKUP(A40,[1]reestr!$F$9:$L$664,7,0)=0,0,1)</f>
        <v>0</v>
      </c>
      <c r="D40">
        <f>VLOOKUP(B40,main_Расчет!$A$2:$B$505,2,0)</f>
        <v>271</v>
      </c>
      <c r="E40" t="s">
        <v>21936</v>
      </c>
    </row>
    <row r="41" spans="1:5" ht="33" hidden="1">
      <c r="A41" s="118" t="s">
        <v>21306</v>
      </c>
      <c r="B41" s="119">
        <v>5836652784</v>
      </c>
      <c r="C41">
        <f>IF(VLOOKUP(A41,[1]reestr!$F$9:$L$664,7,0)=0,0,1)</f>
        <v>0</v>
      </c>
      <c r="D41">
        <f>VLOOKUP(B41,main_Расчет!$A$2:$B$505,2,0)</f>
        <v>307</v>
      </c>
      <c r="E41" t="s">
        <v>21937</v>
      </c>
    </row>
    <row r="42" spans="1:5" ht="33">
      <c r="A42" s="120" t="s">
        <v>21307</v>
      </c>
      <c r="B42" s="119">
        <v>3702724465</v>
      </c>
      <c r="C42">
        <f>IF(VLOOKUP(A42,[1]reestr!$F$9:$L$664,7,0)=0,0,1)</f>
        <v>1</v>
      </c>
      <c r="D42" t="e">
        <f>VLOOKUP(B42,main_Расчет!$A$2:$B$505,2,0)</f>
        <v>#N/A</v>
      </c>
      <c r="E42" t="s">
        <v>21938</v>
      </c>
    </row>
    <row r="43" spans="1:5" ht="33">
      <c r="A43" s="120" t="s">
        <v>21308</v>
      </c>
      <c r="B43" s="119">
        <v>5042122070</v>
      </c>
      <c r="C43">
        <f>IF(VLOOKUP(A43,[1]reestr!$F$9:$L$664,7,0)=0,0,1)</f>
        <v>1</v>
      </c>
      <c r="D43" t="e">
        <f>VLOOKUP(B43,main_Расчет!$A$2:$B$505,2,0)</f>
        <v>#N/A</v>
      </c>
      <c r="E43" t="s">
        <v>21939</v>
      </c>
    </row>
    <row r="44" spans="1:5" ht="33">
      <c r="A44" s="120" t="s">
        <v>21309</v>
      </c>
      <c r="B44" s="119">
        <v>3460064633</v>
      </c>
      <c r="C44">
        <f>IF(VLOOKUP(A44,[1]reestr!$F$9:$L$664,7,0)=0,0,1)</f>
        <v>1</v>
      </c>
      <c r="D44" t="e">
        <f>VLOOKUP(B44,main_Расчет!$A$2:$B$505,2,0)</f>
        <v>#N/A</v>
      </c>
      <c r="E44" t="s">
        <v>21940</v>
      </c>
    </row>
    <row r="45" spans="1:5" ht="33" hidden="1">
      <c r="A45" s="118" t="s">
        <v>21310</v>
      </c>
      <c r="B45" s="119">
        <v>1901104600</v>
      </c>
      <c r="C45">
        <f>IF(VLOOKUP(A45,[1]reestr!$F$9:$L$664,7,0)=0,0,1)</f>
        <v>0</v>
      </c>
      <c r="D45">
        <f>VLOOKUP(B45,main_Расчет!$A$2:$B$505,2,0)</f>
        <v>221</v>
      </c>
      <c r="E45" t="s">
        <v>21941</v>
      </c>
    </row>
    <row r="46" spans="1:5" ht="33">
      <c r="A46" s="120" t="s">
        <v>21311</v>
      </c>
      <c r="B46" s="119">
        <v>7325135420</v>
      </c>
      <c r="C46">
        <f>IF(VLOOKUP(A46,[1]reestr!$F$9:$L$664,7,0)=0,0,1)</f>
        <v>1</v>
      </c>
      <c r="D46" t="e">
        <f>VLOOKUP(B46,main_Расчет!$A$2:$B$505,2,0)</f>
        <v>#N/A</v>
      </c>
      <c r="E46" t="s">
        <v>21942</v>
      </c>
    </row>
    <row r="47" spans="1:5" ht="33" hidden="1">
      <c r="A47" s="118" t="s">
        <v>21312</v>
      </c>
      <c r="B47" s="119">
        <v>7709824836</v>
      </c>
      <c r="C47">
        <f>IF(VLOOKUP(A47,[1]reestr!$F$9:$L$664,7,0)=0,0,1)</f>
        <v>0</v>
      </c>
      <c r="D47">
        <f>VLOOKUP(B47,main_Расчет!$A$2:$B$505,2,0)</f>
        <v>98</v>
      </c>
      <c r="E47" t="s">
        <v>21943</v>
      </c>
    </row>
    <row r="48" spans="1:5" ht="33" hidden="1">
      <c r="A48" s="118" t="s">
        <v>21313</v>
      </c>
      <c r="B48" s="119">
        <v>7714704125</v>
      </c>
      <c r="C48">
        <f>IF(VLOOKUP(A48,[1]reestr!$F$9:$L$664,7,0)=0,0,1)</f>
        <v>0</v>
      </c>
      <c r="D48">
        <f>VLOOKUP(B48,main_Расчет!$A$2:$B$505,2,0)</f>
        <v>2</v>
      </c>
      <c r="E48" t="s">
        <v>21944</v>
      </c>
    </row>
    <row r="49" spans="1:5" ht="33">
      <c r="A49" s="120" t="s">
        <v>21314</v>
      </c>
      <c r="B49" s="119">
        <v>9715202234</v>
      </c>
      <c r="C49">
        <f>IF(VLOOKUP(A49,[1]reestr!$F$9:$L$664,7,0)=0,0,1)</f>
        <v>1</v>
      </c>
      <c r="D49" t="e">
        <f>VLOOKUP(B49,main_Расчет!$A$2:$B$505,2,0)</f>
        <v>#N/A</v>
      </c>
      <c r="E49" t="s">
        <v>21945</v>
      </c>
    </row>
    <row r="50" spans="1:5" ht="33" hidden="1">
      <c r="A50" s="118" t="s">
        <v>21315</v>
      </c>
      <c r="B50" s="119">
        <v>7718846561</v>
      </c>
      <c r="C50">
        <f>IF(VLOOKUP(A50,[1]reestr!$F$9:$L$664,7,0)=0,0,1)</f>
        <v>0</v>
      </c>
      <c r="D50">
        <f>VLOOKUP(B50,main_Расчет!$A$2:$B$505,2,0)</f>
        <v>102</v>
      </c>
      <c r="E50" t="s">
        <v>21946</v>
      </c>
    </row>
    <row r="51" spans="1:5" ht="33">
      <c r="A51" s="120" t="s">
        <v>21316</v>
      </c>
      <c r="B51" s="119">
        <v>6166095992</v>
      </c>
      <c r="C51">
        <f>IF(VLOOKUP(A51,[1]reestr!$F$9:$L$664,7,0)=0,0,1)</f>
        <v>1</v>
      </c>
      <c r="D51" t="e">
        <f>VLOOKUP(B51,main_Расчет!$A$2:$B$505,2,0)</f>
        <v>#N/A</v>
      </c>
      <c r="E51" t="s">
        <v>21947</v>
      </c>
    </row>
    <row r="52" spans="1:5" ht="33">
      <c r="A52" s="120" t="s">
        <v>21317</v>
      </c>
      <c r="B52" s="119">
        <v>7731563442</v>
      </c>
      <c r="C52">
        <f>IF(VLOOKUP(A52,[1]reestr!$F$9:$L$664,7,0)=0,0,1)</f>
        <v>1</v>
      </c>
      <c r="D52" t="e">
        <f>VLOOKUP(B52,main_Расчет!$A$2:$B$505,2,0)</f>
        <v>#N/A</v>
      </c>
      <c r="E52" t="s">
        <v>21948</v>
      </c>
    </row>
    <row r="53" spans="1:5" ht="33" hidden="1">
      <c r="A53" s="118" t="s">
        <v>21318</v>
      </c>
      <c r="B53" s="119">
        <v>5907998189</v>
      </c>
      <c r="C53">
        <f>IF(VLOOKUP(A53,[1]reestr!$F$9:$L$664,7,0)=0,0,1)</f>
        <v>0</v>
      </c>
      <c r="D53">
        <f>VLOOKUP(B53,main_Расчет!$A$2:$B$505,2,0)</f>
        <v>270</v>
      </c>
      <c r="E53" t="s">
        <v>21949</v>
      </c>
    </row>
    <row r="54" spans="1:5" ht="33">
      <c r="A54" s="120" t="s">
        <v>21319</v>
      </c>
      <c r="B54" s="119">
        <v>7806483807</v>
      </c>
      <c r="C54">
        <f>IF(VLOOKUP(A54,[1]reestr!$F$9:$L$664,7,0)=0,0,1)</f>
        <v>1</v>
      </c>
      <c r="D54" t="e">
        <f>VLOOKUP(B54,main_Расчет!$A$2:$B$505,2,0)</f>
        <v>#N/A</v>
      </c>
      <c r="E54" t="s">
        <v>21950</v>
      </c>
    </row>
    <row r="55" spans="1:5" ht="33">
      <c r="A55" s="120" t="s">
        <v>21320</v>
      </c>
      <c r="B55" s="119">
        <v>7820326919</v>
      </c>
      <c r="C55">
        <f>IF(VLOOKUP(A55,[1]reestr!$F$9:$L$664,7,0)=0,0,1)</f>
        <v>1</v>
      </c>
      <c r="D55" t="e">
        <f>VLOOKUP(B55,main_Расчет!$A$2:$B$505,2,0)</f>
        <v>#N/A</v>
      </c>
      <c r="E55" t="s">
        <v>21951</v>
      </c>
    </row>
    <row r="56" spans="1:5" ht="33" hidden="1">
      <c r="A56" s="118" t="s">
        <v>21321</v>
      </c>
      <c r="B56" s="119">
        <v>5609065998</v>
      </c>
      <c r="C56">
        <f>IF(VLOOKUP(A56,[1]reestr!$F$9:$L$664,7,0)=0,0,1)</f>
        <v>0</v>
      </c>
      <c r="D56">
        <f>VLOOKUP(B56,main_Расчет!$A$2:$B$505,2,0)</f>
        <v>111</v>
      </c>
      <c r="E56" t="s">
        <v>21952</v>
      </c>
    </row>
    <row r="57" spans="1:5" ht="33">
      <c r="A57" s="120" t="s">
        <v>21322</v>
      </c>
      <c r="B57" s="119">
        <v>6168064037</v>
      </c>
      <c r="C57">
        <f>IF(VLOOKUP(A57,[1]reestr!$F$9:$L$664,7,0)=0,0,1)</f>
        <v>1</v>
      </c>
      <c r="D57" t="e">
        <f>VLOOKUP(B57,main_Расчет!$A$2:$B$505,2,0)</f>
        <v>#N/A</v>
      </c>
      <c r="E57" t="s">
        <v>21953</v>
      </c>
    </row>
    <row r="58" spans="1:5" ht="33" hidden="1">
      <c r="A58" s="118" t="s">
        <v>21323</v>
      </c>
      <c r="B58" s="119">
        <v>6672274395</v>
      </c>
      <c r="C58">
        <f>IF(VLOOKUP(A58,[1]reestr!$F$9:$L$664,7,0)=0,0,1)</f>
        <v>0</v>
      </c>
      <c r="D58">
        <f>VLOOKUP(B58,main_Расчет!$A$2:$B$505,2,0)</f>
        <v>112</v>
      </c>
      <c r="E58" t="s">
        <v>21954</v>
      </c>
    </row>
    <row r="59" spans="1:5" ht="33">
      <c r="A59" s="120" t="s">
        <v>21324</v>
      </c>
      <c r="B59" s="119">
        <v>7710872418</v>
      </c>
      <c r="C59">
        <f>IF(VLOOKUP(A59,[1]reestr!$F$9:$L$664,7,0)=0,0,1)</f>
        <v>1</v>
      </c>
      <c r="D59" t="e">
        <f>VLOOKUP(B59,main_Расчет!$A$2:$B$505,2,0)</f>
        <v>#N/A</v>
      </c>
      <c r="E59" t="s">
        <v>21955</v>
      </c>
    </row>
    <row r="60" spans="1:5" ht="33">
      <c r="A60" s="120" t="s">
        <v>21325</v>
      </c>
      <c r="B60" s="119">
        <v>7840417963</v>
      </c>
      <c r="C60">
        <f>IF(VLOOKUP(A60,[1]reestr!$F$9:$L$664,7,0)=0,0,1)</f>
        <v>1</v>
      </c>
      <c r="D60" t="e">
        <f>VLOOKUP(B60,main_Расчет!$A$2:$B$505,2,0)</f>
        <v>#N/A</v>
      </c>
      <c r="E60" t="s">
        <v>21956</v>
      </c>
    </row>
    <row r="61" spans="1:5" ht="33" hidden="1">
      <c r="A61" s="118" t="s">
        <v>21326</v>
      </c>
      <c r="B61" s="119">
        <v>6950094350</v>
      </c>
      <c r="C61">
        <f>IF(VLOOKUP(A61,[1]reestr!$F$9:$L$664,7,0)=0,0,1)</f>
        <v>0</v>
      </c>
      <c r="D61">
        <f>VLOOKUP(B61,main_Расчет!$A$2:$B$505,2,0)</f>
        <v>273</v>
      </c>
      <c r="E61" t="s">
        <v>21957</v>
      </c>
    </row>
    <row r="62" spans="1:5" ht="33" hidden="1">
      <c r="A62" s="118" t="s">
        <v>21327</v>
      </c>
      <c r="B62" s="119">
        <v>276118240</v>
      </c>
      <c r="C62">
        <f>IF(VLOOKUP(A62,[1]reestr!$F$9:$L$664,7,0)=0,0,1)</f>
        <v>0</v>
      </c>
      <c r="D62">
        <f>VLOOKUP(B62,main_Расчет!$A$2:$B$505,2,0)</f>
        <v>455</v>
      </c>
      <c r="E62" t="s">
        <v>21958</v>
      </c>
    </row>
    <row r="63" spans="1:5" ht="33" hidden="1">
      <c r="A63" s="118" t="s">
        <v>21328</v>
      </c>
      <c r="B63" s="119">
        <v>1001219735</v>
      </c>
      <c r="C63">
        <f>IF(VLOOKUP(A63,[1]reestr!$F$9:$L$664,7,0)=0,0,1)</f>
        <v>0</v>
      </c>
      <c r="D63">
        <f>VLOOKUP(B63,main_Расчет!$A$2:$B$505,2,0)</f>
        <v>123</v>
      </c>
      <c r="E63" t="s">
        <v>21959</v>
      </c>
    </row>
    <row r="64" spans="1:5" ht="33">
      <c r="A64" s="120" t="s">
        <v>21329</v>
      </c>
      <c r="B64" s="119">
        <v>9102201986</v>
      </c>
      <c r="C64">
        <f>IF(VLOOKUP(A64,[1]reestr!$F$9:$L$664,7,0)=0,0,1)</f>
        <v>1</v>
      </c>
      <c r="D64" t="e">
        <f>VLOOKUP(B64,main_Расчет!$A$2:$B$505,2,0)</f>
        <v>#N/A</v>
      </c>
      <c r="E64" t="s">
        <v>21960</v>
      </c>
    </row>
    <row r="65" spans="1:5" ht="33">
      <c r="A65" s="120" t="s">
        <v>21330</v>
      </c>
      <c r="B65" s="119">
        <v>9102201601</v>
      </c>
      <c r="C65">
        <f>IF(VLOOKUP(A65,[1]reestr!$F$9:$L$664,7,0)=0,0,1)</f>
        <v>1</v>
      </c>
      <c r="D65" t="e">
        <f>VLOOKUP(B65,main_Расчет!$A$2:$B$505,2,0)</f>
        <v>#N/A</v>
      </c>
      <c r="E65" t="s">
        <v>21961</v>
      </c>
    </row>
    <row r="66" spans="1:5" ht="33">
      <c r="A66" s="121" t="s">
        <v>21331</v>
      </c>
      <c r="B66" s="119">
        <v>9102200252</v>
      </c>
      <c r="C66">
        <f>IF(VLOOKUP(A66,[1]reestr!$F$9:$L$664,7,0)=0,0,1)</f>
        <v>1</v>
      </c>
      <c r="D66" t="e">
        <f>VLOOKUP(B66,main_Расчет!$A$2:$B$505,2,0)</f>
        <v>#N/A</v>
      </c>
      <c r="E66" t="s">
        <v>21962</v>
      </c>
    </row>
    <row r="67" spans="1:5" ht="33">
      <c r="A67" s="120" t="s">
        <v>21332</v>
      </c>
      <c r="B67" s="119">
        <v>9102202041</v>
      </c>
      <c r="C67">
        <f>IF(VLOOKUP(A67,[1]reestr!$F$9:$L$664,7,0)=0,0,1)</f>
        <v>1</v>
      </c>
      <c r="D67" t="e">
        <f>VLOOKUP(B67,main_Расчет!$A$2:$B$505,2,0)</f>
        <v>#N/A</v>
      </c>
      <c r="E67" t="s">
        <v>21963</v>
      </c>
    </row>
    <row r="68" spans="1:5" ht="33" hidden="1">
      <c r="A68" s="118" t="s">
        <v>21333</v>
      </c>
      <c r="B68" s="119">
        <v>9102201009</v>
      </c>
      <c r="C68">
        <f>IF(VLOOKUP(A68,[1]reestr!$F$9:$L$664,7,0)=0,0,1)</f>
        <v>0</v>
      </c>
      <c r="D68">
        <f>VLOOKUP(B68,main_Расчет!$A$2:$B$505,2,0)</f>
        <v>108</v>
      </c>
      <c r="E68" t="s">
        <v>21964</v>
      </c>
    </row>
    <row r="69" spans="1:5" ht="33" hidden="1">
      <c r="A69" s="118" t="s">
        <v>21334</v>
      </c>
      <c r="B69" s="119">
        <v>7727834940</v>
      </c>
      <c r="C69">
        <f>IF(VLOOKUP(A69,[1]reestr!$F$9:$L$664,7,0)=0,0,1)</f>
        <v>0</v>
      </c>
      <c r="D69">
        <f>VLOOKUP(B69,main_Расчет!$A$2:$B$505,2,0)</f>
        <v>217</v>
      </c>
      <c r="E69" t="s">
        <v>21965</v>
      </c>
    </row>
    <row r="70" spans="1:5" ht="33" hidden="1">
      <c r="A70" s="118" t="s">
        <v>21335</v>
      </c>
      <c r="B70" s="119">
        <v>7723706312</v>
      </c>
      <c r="C70">
        <f>IF(VLOOKUP(A70,[1]reestr!$F$9:$L$664,7,0)=0,0,1)</f>
        <v>0</v>
      </c>
      <c r="D70">
        <f>VLOOKUP(B70,main_Расчет!$A$2:$B$505,2,0)</f>
        <v>93</v>
      </c>
      <c r="E70" t="s">
        <v>21966</v>
      </c>
    </row>
    <row r="71" spans="1:5" ht="33" hidden="1">
      <c r="A71" s="118" t="s">
        <v>21336</v>
      </c>
      <c r="B71" s="119">
        <v>916009139</v>
      </c>
      <c r="C71">
        <f>IF(VLOOKUP(A71,[1]reestr!$F$9:$L$664,7,0)=0,0,1)</f>
        <v>0</v>
      </c>
      <c r="D71">
        <f>VLOOKUP(B71,main_Расчет!$A$2:$B$505,2,0)</f>
        <v>309</v>
      </c>
      <c r="E71" t="s">
        <v>21967</v>
      </c>
    </row>
    <row r="72" spans="1:5" ht="33" hidden="1">
      <c r="A72" s="118" t="s">
        <v>21337</v>
      </c>
      <c r="B72" s="119">
        <v>7716228295</v>
      </c>
      <c r="C72">
        <f>IF(VLOOKUP(A72,[1]reestr!$F$9:$L$664,7,0)=0,0,1)</f>
        <v>0</v>
      </c>
      <c r="D72">
        <f>VLOOKUP(B72,main_Расчет!$A$2:$B$505,2,0)</f>
        <v>164</v>
      </c>
      <c r="E72" t="s">
        <v>21968</v>
      </c>
    </row>
    <row r="73" spans="1:5" ht="33" hidden="1">
      <c r="A73" s="118" t="s">
        <v>21338</v>
      </c>
      <c r="B73" s="119">
        <v>7702686930</v>
      </c>
      <c r="C73">
        <f>IF(VLOOKUP(A73,[1]reestr!$F$9:$L$664,7,0)=0,0,1)</f>
        <v>0</v>
      </c>
      <c r="D73">
        <f>VLOOKUP(B73,main_Расчет!$A$2:$B$505,2,0)</f>
        <v>125</v>
      </c>
      <c r="E73" t="s">
        <v>21969</v>
      </c>
    </row>
    <row r="74" spans="1:5" ht="33" hidden="1">
      <c r="A74" s="118" t="s">
        <v>21339</v>
      </c>
      <c r="B74" s="119">
        <v>5406796664</v>
      </c>
      <c r="C74">
        <f>IF(VLOOKUP(A74,[1]reestr!$F$9:$L$664,7,0)=0,0,1)</f>
        <v>0</v>
      </c>
      <c r="D74">
        <f>VLOOKUP(B74,main_Расчет!$A$2:$B$505,2,0)</f>
        <v>132</v>
      </c>
      <c r="E74" t="s">
        <v>21970</v>
      </c>
    </row>
    <row r="75" spans="1:5" ht="33" hidden="1">
      <c r="A75" s="118" t="s">
        <v>21340</v>
      </c>
      <c r="B75" s="119">
        <v>6455047081</v>
      </c>
      <c r="C75">
        <f>IF(VLOOKUP(A75,[1]reestr!$F$9:$L$664,7,0)=0,0,1)</f>
        <v>0</v>
      </c>
      <c r="D75">
        <f>VLOOKUP(B75,main_Расчет!$A$2:$B$505,2,0)</f>
        <v>269</v>
      </c>
      <c r="E75" t="s">
        <v>21971</v>
      </c>
    </row>
    <row r="76" spans="1:5" ht="33" hidden="1">
      <c r="A76" s="118" t="s">
        <v>21341</v>
      </c>
      <c r="B76" s="119">
        <v>6316220412</v>
      </c>
      <c r="C76">
        <f>IF(VLOOKUP(A76,[1]reestr!$F$9:$L$664,7,0)=0,0,1)</f>
        <v>0</v>
      </c>
      <c r="D76">
        <f>VLOOKUP(B76,main_Расчет!$A$2:$B$505,2,0)</f>
        <v>167</v>
      </c>
      <c r="E76" t="s">
        <v>21972</v>
      </c>
    </row>
    <row r="77" spans="1:5" ht="33" hidden="1">
      <c r="A77" s="118" t="s">
        <v>21342</v>
      </c>
      <c r="B77" s="119">
        <v>5257119624</v>
      </c>
      <c r="C77">
        <f>IF(VLOOKUP(A77,[1]reestr!$F$9:$L$664,7,0)=0,0,1)</f>
        <v>0</v>
      </c>
      <c r="D77">
        <f>VLOOKUP(B77,main_Расчет!$A$2:$B$505,2,0)</f>
        <v>200</v>
      </c>
      <c r="E77" t="s">
        <v>21973</v>
      </c>
    </row>
    <row r="78" spans="1:5" ht="33" hidden="1">
      <c r="A78" s="118" t="s">
        <v>21343</v>
      </c>
      <c r="B78" s="119">
        <v>6501281184</v>
      </c>
      <c r="C78">
        <f>IF(VLOOKUP(A78,[1]reestr!$F$9:$L$664,7,0)=0,0,1)</f>
        <v>0</v>
      </c>
      <c r="D78">
        <f>VLOOKUP(B78,main_Расчет!$A$2:$B$505,2,0)</f>
        <v>116</v>
      </c>
      <c r="E78" t="s">
        <v>21974</v>
      </c>
    </row>
    <row r="79" spans="1:5" ht="33" hidden="1">
      <c r="A79" s="118" t="s">
        <v>21344</v>
      </c>
      <c r="B79" s="119">
        <v>3702593710</v>
      </c>
      <c r="C79">
        <f>IF(VLOOKUP(A79,[1]reestr!$F$9:$L$664,7,0)=0,0,1)</f>
        <v>0</v>
      </c>
      <c r="D79">
        <f>VLOOKUP(B79,main_Расчет!$A$2:$B$505,2,0)</f>
        <v>340</v>
      </c>
      <c r="E79" t="s">
        <v>21975</v>
      </c>
    </row>
    <row r="80" spans="1:5" ht="33" hidden="1">
      <c r="A80" s="118" t="s">
        <v>21345</v>
      </c>
      <c r="B80" s="119">
        <v>5260410400</v>
      </c>
      <c r="C80">
        <f>IF(VLOOKUP(A80,[1]reestr!$F$9:$L$664,7,0)=0,0,1)</f>
        <v>0</v>
      </c>
      <c r="D80">
        <f>VLOOKUP(B80,main_Расчет!$A$2:$B$505,2,0)</f>
        <v>40</v>
      </c>
      <c r="E80" t="s">
        <v>21976</v>
      </c>
    </row>
    <row r="81" spans="1:5" ht="33" hidden="1">
      <c r="A81" s="118" t="s">
        <v>21346</v>
      </c>
      <c r="B81" s="119">
        <v>7702814010</v>
      </c>
      <c r="C81">
        <f>IF(VLOOKUP(A81,[1]reestr!$F$9:$L$664,7,0)=0,0,1)</f>
        <v>0</v>
      </c>
      <c r="D81">
        <f>VLOOKUP(B81,main_Расчет!$A$2:$B$505,2,0)</f>
        <v>33</v>
      </c>
      <c r="E81" t="s">
        <v>21977</v>
      </c>
    </row>
    <row r="82" spans="1:5" ht="33">
      <c r="A82" s="120" t="s">
        <v>21347</v>
      </c>
      <c r="B82" s="119">
        <v>5262304647</v>
      </c>
      <c r="C82">
        <f>IF(VLOOKUP(A82,[1]reestr!$F$9:$L$664,7,0)=0,0,1)</f>
        <v>1</v>
      </c>
      <c r="D82" t="e">
        <f>VLOOKUP(B82,main_Расчет!$A$2:$B$505,2,0)</f>
        <v>#N/A</v>
      </c>
      <c r="E82" t="s">
        <v>21978</v>
      </c>
    </row>
    <row r="83" spans="1:5" ht="33" hidden="1">
      <c r="A83" s="118" t="s">
        <v>21348</v>
      </c>
      <c r="B83" s="119">
        <v>7728718713</v>
      </c>
      <c r="C83">
        <f>IF(VLOOKUP(A83,[1]reestr!$F$9:$L$664,7,0)=0,0,1)</f>
        <v>0</v>
      </c>
      <c r="D83">
        <f>VLOOKUP(B83,main_Расчет!$A$2:$B$505,2,0)</f>
        <v>236</v>
      </c>
      <c r="E83" t="s">
        <v>21979</v>
      </c>
    </row>
    <row r="84" spans="1:5" ht="33">
      <c r="A84" s="120" t="s">
        <v>21349</v>
      </c>
      <c r="B84" s="119">
        <v>9102220668</v>
      </c>
      <c r="C84">
        <f>IF(VLOOKUP(A84,[1]reestr!$F$9:$L$664,7,0)=0,0,1)</f>
        <v>1</v>
      </c>
      <c r="D84" t="e">
        <f>VLOOKUP(B84,main_Расчет!$A$2:$B$505,2,0)</f>
        <v>#N/A</v>
      </c>
      <c r="E84" t="s">
        <v>21980</v>
      </c>
    </row>
    <row r="85" spans="1:5" ht="33">
      <c r="A85" s="120" t="s">
        <v>21350</v>
      </c>
      <c r="B85" s="119">
        <v>7751030812</v>
      </c>
      <c r="C85">
        <f>IF(VLOOKUP(A85,[1]reestr!$F$9:$L$664,7,0)=0,0,1)</f>
        <v>1</v>
      </c>
      <c r="D85" t="e">
        <f>VLOOKUP(B85,main_Расчет!$A$2:$B$505,2,0)</f>
        <v>#N/A</v>
      </c>
      <c r="E85" t="s">
        <v>21981</v>
      </c>
    </row>
    <row r="86" spans="1:5" ht="33" hidden="1">
      <c r="A86" s="118" t="s">
        <v>21351</v>
      </c>
      <c r="B86" s="119">
        <v>7736551151</v>
      </c>
      <c r="C86">
        <f>IF(VLOOKUP(A86,[1]reestr!$F$9:$L$664,7,0)=0,0,1)</f>
        <v>0</v>
      </c>
      <c r="D86">
        <f>VLOOKUP(B86,main_Расчет!$A$2:$B$505,2,0)</f>
        <v>294</v>
      </c>
      <c r="E86" t="s">
        <v>21982</v>
      </c>
    </row>
    <row r="87" spans="1:5" ht="33" hidden="1">
      <c r="A87" s="118" t="s">
        <v>21352</v>
      </c>
      <c r="B87" s="119">
        <v>8601038645</v>
      </c>
      <c r="C87">
        <f>IF(VLOOKUP(A87,[1]reestr!$F$9:$L$664,7,0)=0,0,1)</f>
        <v>0</v>
      </c>
      <c r="D87">
        <f>VLOOKUP(B87,main_Расчет!$A$2:$B$505,2,0)</f>
        <v>86</v>
      </c>
      <c r="E87" t="s">
        <v>21983</v>
      </c>
    </row>
    <row r="88" spans="1:5" ht="33" hidden="1">
      <c r="A88" s="118" t="s">
        <v>21353</v>
      </c>
      <c r="B88" s="119">
        <v>6685099905</v>
      </c>
      <c r="C88">
        <f>IF(VLOOKUP(A88,[1]reestr!$F$9:$L$664,7,0)=0,0,1)</f>
        <v>0</v>
      </c>
      <c r="D88">
        <f>VLOOKUP(B88,main_Расчет!$A$2:$B$505,2,0)</f>
        <v>82</v>
      </c>
      <c r="E88" t="s">
        <v>21984</v>
      </c>
    </row>
    <row r="89" spans="1:5" ht="33" hidden="1">
      <c r="A89" s="118" t="s">
        <v>21354</v>
      </c>
      <c r="B89" s="119">
        <v>8602219436</v>
      </c>
      <c r="C89">
        <f>IF(VLOOKUP(A89,[1]reestr!$F$9:$L$664,7,0)=0,0,1)</f>
        <v>0</v>
      </c>
      <c r="D89">
        <f>VLOOKUP(B89,main_Расчет!$A$2:$B$505,2,0)</f>
        <v>135</v>
      </c>
      <c r="E89" t="s">
        <v>21985</v>
      </c>
    </row>
    <row r="90" spans="1:5" ht="33" hidden="1">
      <c r="A90" s="118" t="s">
        <v>21355</v>
      </c>
      <c r="B90" s="119">
        <v>6230085345</v>
      </c>
      <c r="C90">
        <f>IF(VLOOKUP(A90,[1]reestr!$F$9:$L$664,7,0)=0,0,1)</f>
        <v>0</v>
      </c>
      <c r="D90">
        <f>VLOOKUP(B90,main_Расчет!$A$2:$B$505,2,0)</f>
        <v>35</v>
      </c>
      <c r="E90" t="s">
        <v>21986</v>
      </c>
    </row>
    <row r="91" spans="1:5" ht="33" hidden="1">
      <c r="A91" s="118" t="s">
        <v>21356</v>
      </c>
      <c r="B91" s="119">
        <v>6449066167</v>
      </c>
      <c r="C91">
        <f>IF(VLOOKUP(A91,[1]reestr!$F$9:$L$664,7,0)=0,0,1)</f>
        <v>0</v>
      </c>
      <c r="D91">
        <f>VLOOKUP(B91,main_Расчет!$A$2:$B$505,2,0)</f>
        <v>75</v>
      </c>
      <c r="E91" t="s">
        <v>21987</v>
      </c>
    </row>
    <row r="92" spans="1:5" ht="33" hidden="1">
      <c r="A92" s="118" t="s">
        <v>21357</v>
      </c>
      <c r="B92" s="119">
        <v>7707782563</v>
      </c>
      <c r="C92">
        <f>IF(VLOOKUP(A92,[1]reestr!$F$9:$L$664,7,0)=0,0,1)</f>
        <v>0</v>
      </c>
      <c r="D92">
        <f>VLOOKUP(B92,main_Расчет!$A$2:$B$505,2,0)</f>
        <v>6</v>
      </c>
      <c r="E92" t="s">
        <v>21988</v>
      </c>
    </row>
    <row r="93" spans="1:5" ht="33" hidden="1">
      <c r="A93" s="118" t="s">
        <v>21358</v>
      </c>
      <c r="B93" s="119">
        <v>276114446</v>
      </c>
      <c r="C93">
        <f>IF(VLOOKUP(A93,[1]reestr!$F$9:$L$664,7,0)=0,0,1)</f>
        <v>0</v>
      </c>
      <c r="D93">
        <f>VLOOKUP(B93,main_Расчет!$A$2:$B$505,2,0)</f>
        <v>212</v>
      </c>
      <c r="E93" t="s">
        <v>21989</v>
      </c>
    </row>
    <row r="94" spans="1:5" ht="33" hidden="1">
      <c r="A94" s="118" t="s">
        <v>21359</v>
      </c>
      <c r="B94" s="119">
        <v>2462226285</v>
      </c>
      <c r="C94">
        <f>IF(VLOOKUP(A94,[1]reestr!$F$9:$L$664,7,0)=0,0,1)</f>
        <v>0</v>
      </c>
      <c r="D94">
        <f>VLOOKUP(B94,main_Расчет!$A$2:$B$505,2,0)</f>
        <v>381</v>
      </c>
      <c r="E94" t="s">
        <v>21990</v>
      </c>
    </row>
    <row r="95" spans="1:5" ht="33" hidden="1">
      <c r="A95" s="118" t="s">
        <v>21360</v>
      </c>
      <c r="B95" s="119">
        <v>2312143512</v>
      </c>
      <c r="C95">
        <f>IF(VLOOKUP(A95,[1]reestr!$F$9:$L$664,7,0)=0,0,1)</f>
        <v>0</v>
      </c>
      <c r="D95">
        <f>VLOOKUP(B95,main_Расчет!$A$2:$B$505,2,0)</f>
        <v>298</v>
      </c>
      <c r="E95" t="s">
        <v>21991</v>
      </c>
    </row>
    <row r="96" spans="1:5" ht="33">
      <c r="A96" s="120" t="s">
        <v>21361</v>
      </c>
      <c r="B96" s="119">
        <v>2308219173</v>
      </c>
      <c r="C96">
        <f>IF(VLOOKUP(A96,[1]reestr!$F$9:$L$664,7,0)=0,0,1)</f>
        <v>1</v>
      </c>
      <c r="D96" t="e">
        <f>VLOOKUP(B96,main_Расчет!$A$2:$B$505,2,0)</f>
        <v>#N/A</v>
      </c>
      <c r="E96" t="s">
        <v>21992</v>
      </c>
    </row>
    <row r="97" spans="1:5" ht="33" hidden="1">
      <c r="A97" s="118" t="s">
        <v>21362</v>
      </c>
      <c r="B97" s="119">
        <v>8602183821</v>
      </c>
      <c r="C97">
        <f>IF(VLOOKUP(A97,[1]reestr!$F$9:$L$664,7,0)=0,0,1)</f>
        <v>0</v>
      </c>
      <c r="D97">
        <f>VLOOKUP(B97,main_Расчет!$A$2:$B$505,2,0)</f>
        <v>60</v>
      </c>
      <c r="E97" t="s">
        <v>21993</v>
      </c>
    </row>
    <row r="98" spans="1:5" ht="33" hidden="1">
      <c r="A98" s="118" t="s">
        <v>21363</v>
      </c>
      <c r="B98" s="119">
        <v>6658459228</v>
      </c>
      <c r="C98">
        <f>IF(VLOOKUP(A98,[1]reestr!$F$9:$L$664,7,0)=0,0,1)</f>
        <v>0</v>
      </c>
      <c r="D98">
        <f>VLOOKUP(B98,main_Расчет!$A$2:$B$505,2,0)</f>
        <v>304</v>
      </c>
      <c r="E98" t="s">
        <v>21994</v>
      </c>
    </row>
    <row r="99" spans="1:5" ht="33" hidden="1">
      <c r="A99" s="118" t="s">
        <v>21364</v>
      </c>
      <c r="B99" s="119">
        <v>6316201956</v>
      </c>
      <c r="C99">
        <f>IF(VLOOKUP(A99,[1]reestr!$F$9:$L$664,7,0)=0,0,1)</f>
        <v>0</v>
      </c>
      <c r="D99">
        <f>VLOOKUP(B99,main_Расчет!$A$2:$B$505,2,0)</f>
        <v>146</v>
      </c>
      <c r="E99" t="s">
        <v>21995</v>
      </c>
    </row>
    <row r="100" spans="1:5" ht="33">
      <c r="A100" s="120" t="s">
        <v>21365</v>
      </c>
      <c r="B100" s="119">
        <v>7715141813</v>
      </c>
      <c r="C100">
        <f>IF(VLOOKUP(A100,[1]reestr!$F$9:$L$664,7,0)=0,0,1)</f>
        <v>1</v>
      </c>
      <c r="D100" t="e">
        <f>VLOOKUP(B100,main_Расчет!$A$2:$B$505,2,0)</f>
        <v>#N/A</v>
      </c>
      <c r="E100" t="s">
        <v>21996</v>
      </c>
    </row>
    <row r="101" spans="1:5" ht="33">
      <c r="A101" s="120" t="s">
        <v>21366</v>
      </c>
      <c r="B101" s="119">
        <v>7709462946</v>
      </c>
      <c r="C101">
        <f>IF(VLOOKUP(A101,[1]reestr!$F$9:$L$664,7,0)=0,0,1)</f>
        <v>1</v>
      </c>
      <c r="D101" t="e">
        <f>VLOOKUP(B101,main_Расчет!$A$2:$B$505,2,0)</f>
        <v>#N/A</v>
      </c>
      <c r="E101" t="s">
        <v>21997</v>
      </c>
    </row>
    <row r="102" spans="1:5" ht="33" hidden="1">
      <c r="A102" s="118" t="s">
        <v>21367</v>
      </c>
      <c r="B102" s="119">
        <v>7805646537</v>
      </c>
      <c r="C102">
        <f>IF(VLOOKUP(A102,[1]reestr!$F$9:$L$664,7,0)=0,0,1)</f>
        <v>0</v>
      </c>
      <c r="D102">
        <f>VLOOKUP(B102,main_Расчет!$A$2:$B$505,2,0)</f>
        <v>14</v>
      </c>
      <c r="E102" t="s">
        <v>21998</v>
      </c>
    </row>
    <row r="103" spans="1:5" ht="33" hidden="1">
      <c r="A103" s="118" t="s">
        <v>21368</v>
      </c>
      <c r="B103" s="119">
        <v>7709653027</v>
      </c>
      <c r="C103">
        <f>IF(VLOOKUP(A103,[1]reestr!$F$9:$L$664,7,0)=0,0,1)</f>
        <v>0</v>
      </c>
      <c r="D103">
        <f>VLOOKUP(B103,main_Расчет!$A$2:$B$505,2,0)</f>
        <v>120</v>
      </c>
      <c r="E103" t="s">
        <v>21999</v>
      </c>
    </row>
    <row r="104" spans="1:5" ht="33" hidden="1">
      <c r="A104" s="118" t="s">
        <v>21369</v>
      </c>
      <c r="B104" s="119">
        <v>7451274751</v>
      </c>
      <c r="C104">
        <f>IF(VLOOKUP(A104,[1]reestr!$F$9:$L$664,7,0)=0,0,1)</f>
        <v>0</v>
      </c>
      <c r="D104">
        <f>VLOOKUP(B104,main_Расчет!$A$2:$B$505,2,0)</f>
        <v>368</v>
      </c>
      <c r="E104" t="s">
        <v>22000</v>
      </c>
    </row>
    <row r="105" spans="1:5" ht="33" hidden="1">
      <c r="A105" s="118" t="s">
        <v>21370</v>
      </c>
      <c r="B105" s="119">
        <v>3443130766</v>
      </c>
      <c r="C105">
        <f>IF(VLOOKUP(A105,[1]reestr!$F$9:$L$664,7,0)=0,0,1)</f>
        <v>0</v>
      </c>
      <c r="D105">
        <f>VLOOKUP(B105,main_Расчет!$A$2:$B$505,2,0)</f>
        <v>301</v>
      </c>
      <c r="E105" t="s">
        <v>22001</v>
      </c>
    </row>
    <row r="106" spans="1:5" ht="33" hidden="1">
      <c r="A106" s="118" t="s">
        <v>21371</v>
      </c>
      <c r="B106" s="119">
        <v>3702118432</v>
      </c>
      <c r="C106">
        <f>IF(VLOOKUP(A106,[1]reestr!$F$9:$L$664,7,0)=0,0,1)</f>
        <v>0</v>
      </c>
      <c r="D106">
        <f>VLOOKUP(B106,main_Расчет!$A$2:$B$505,2,0)</f>
        <v>136</v>
      </c>
      <c r="E106" t="s">
        <v>22002</v>
      </c>
    </row>
    <row r="107" spans="1:5" ht="33">
      <c r="A107" s="120" t="s">
        <v>21372</v>
      </c>
      <c r="B107" s="119">
        <v>7703735555</v>
      </c>
      <c r="C107">
        <f>IF(VLOOKUP(A107,[1]reestr!$F$9:$L$664,7,0)=0,0,1)</f>
        <v>1</v>
      </c>
      <c r="D107" t="e">
        <f>VLOOKUP(B107,main_Расчет!$A$2:$B$505,2,0)</f>
        <v>#N/A</v>
      </c>
      <c r="E107" t="s">
        <v>22003</v>
      </c>
    </row>
    <row r="108" spans="1:5" ht="33" hidden="1">
      <c r="A108" s="118" t="s">
        <v>21373</v>
      </c>
      <c r="B108" s="119">
        <v>7735145855</v>
      </c>
      <c r="C108">
        <f>IF(VLOOKUP(A108,[1]reestr!$F$9:$L$664,7,0)=0,0,1)</f>
        <v>0</v>
      </c>
      <c r="D108">
        <f>VLOOKUP(B108,main_Расчет!$A$2:$B$505,2,0)</f>
        <v>21</v>
      </c>
      <c r="E108" t="s">
        <v>22004</v>
      </c>
    </row>
    <row r="109" spans="1:5" ht="33">
      <c r="A109" s="120" t="s">
        <v>21374</v>
      </c>
      <c r="B109" s="119">
        <v>9705066046</v>
      </c>
      <c r="C109">
        <f>IF(VLOOKUP(A109,[1]reestr!$F$9:$L$664,7,0)=0,0,1)</f>
        <v>1</v>
      </c>
      <c r="D109" t="e">
        <f>VLOOKUP(B109,main_Расчет!$A$2:$B$505,2,0)</f>
        <v>#N/A</v>
      </c>
      <c r="E109" t="s">
        <v>22005</v>
      </c>
    </row>
    <row r="110" spans="1:5" ht="33" hidden="1">
      <c r="A110" s="118" t="s">
        <v>21375</v>
      </c>
      <c r="B110" s="119">
        <v>5261080970</v>
      </c>
      <c r="C110">
        <f>IF(VLOOKUP(A110,[1]reestr!$F$9:$L$664,7,0)=0,0,1)</f>
        <v>0</v>
      </c>
      <c r="D110">
        <f>VLOOKUP(B110,main_Расчет!$A$2:$B$505,2,0)</f>
        <v>465</v>
      </c>
      <c r="E110" t="s">
        <v>22006</v>
      </c>
    </row>
    <row r="111" spans="1:5" ht="33" hidden="1">
      <c r="A111" s="118" t="s">
        <v>21376</v>
      </c>
      <c r="B111" s="119">
        <v>6658408512</v>
      </c>
      <c r="C111">
        <f>IF(VLOOKUP(A111,[1]reestr!$F$9:$L$664,7,0)=0,0,1)</f>
        <v>0</v>
      </c>
      <c r="D111">
        <f>VLOOKUP(B111,main_Расчет!$A$2:$B$505,2,0)</f>
        <v>143</v>
      </c>
      <c r="E111" t="s">
        <v>22007</v>
      </c>
    </row>
    <row r="112" spans="1:5" ht="33" hidden="1">
      <c r="A112" s="118" t="s">
        <v>21377</v>
      </c>
      <c r="B112" s="119">
        <v>7606066933</v>
      </c>
      <c r="C112">
        <f>IF(VLOOKUP(A112,[1]reestr!$F$9:$L$664,7,0)=0,0,1)</f>
        <v>0</v>
      </c>
      <c r="D112">
        <f>VLOOKUP(B112,main_Расчет!$A$2:$B$505,2,0)</f>
        <v>109</v>
      </c>
      <c r="E112" t="s">
        <v>22008</v>
      </c>
    </row>
    <row r="113" spans="1:5" ht="33" hidden="1">
      <c r="A113" s="118" t="s">
        <v>21378</v>
      </c>
      <c r="B113" s="119">
        <v>7743908123</v>
      </c>
      <c r="C113">
        <f>IF(VLOOKUP(A113,[1]reestr!$F$9:$L$664,7,0)=0,0,1)</f>
        <v>0</v>
      </c>
      <c r="D113">
        <f>VLOOKUP(B113,main_Расчет!$A$2:$B$505,2,0)</f>
        <v>76</v>
      </c>
      <c r="E113" t="s">
        <v>22009</v>
      </c>
    </row>
    <row r="114" spans="1:5" ht="33">
      <c r="A114" s="120" t="s">
        <v>21379</v>
      </c>
      <c r="B114" s="119">
        <v>6658465775</v>
      </c>
      <c r="C114">
        <f>IF(VLOOKUP(A114,[1]reestr!$F$9:$L$664,7,0)=0,0,1)</f>
        <v>1</v>
      </c>
      <c r="D114" t="e">
        <f>VLOOKUP(B114,main_Расчет!$A$2:$B$505,2,0)</f>
        <v>#N/A</v>
      </c>
      <c r="E114" t="s">
        <v>22010</v>
      </c>
    </row>
    <row r="115" spans="1:5" ht="33" hidden="1">
      <c r="A115" s="118" t="s">
        <v>21380</v>
      </c>
      <c r="B115" s="119">
        <v>6166087617</v>
      </c>
      <c r="C115">
        <f>IF(VLOOKUP(A115,[1]reestr!$F$9:$L$664,7,0)=0,0,1)</f>
        <v>0</v>
      </c>
      <c r="D115">
        <f>VLOOKUP(B115,main_Расчет!$A$2:$B$505,2,0)</f>
        <v>101</v>
      </c>
      <c r="E115" t="s">
        <v>22011</v>
      </c>
    </row>
    <row r="116" spans="1:5" ht="33" hidden="1">
      <c r="A116" s="118" t="s">
        <v>21381</v>
      </c>
      <c r="B116" s="119">
        <v>5036150841</v>
      </c>
      <c r="C116">
        <f>IF(VLOOKUP(A116,[1]reestr!$F$9:$L$664,7,0)=0,0,1)</f>
        <v>0</v>
      </c>
      <c r="D116">
        <f>VLOOKUP(B116,main_Расчет!$A$2:$B$505,2,0)</f>
        <v>209</v>
      </c>
      <c r="E116" t="s">
        <v>22012</v>
      </c>
    </row>
    <row r="117" spans="1:5" ht="33">
      <c r="A117" s="120" t="s">
        <v>21382</v>
      </c>
      <c r="B117" s="119">
        <v>6671357634</v>
      </c>
      <c r="C117">
        <f>IF(VLOOKUP(A117,[1]reestr!$F$9:$L$664,7,0)=0,0,1)</f>
        <v>1</v>
      </c>
      <c r="D117" t="e">
        <f>VLOOKUP(B117,main_Расчет!$A$2:$B$505,2,0)</f>
        <v>#N/A</v>
      </c>
      <c r="E117" t="s">
        <v>22013</v>
      </c>
    </row>
    <row r="118" spans="1:5" ht="33" hidden="1">
      <c r="A118" s="118" t="s">
        <v>21383</v>
      </c>
      <c r="B118" s="119">
        <v>1659180290</v>
      </c>
      <c r="C118">
        <f>IF(VLOOKUP(A118,[1]reestr!$F$9:$L$664,7,0)=0,0,1)</f>
        <v>0</v>
      </c>
      <c r="D118">
        <f>VLOOKUP(B118,main_Расчет!$A$2:$B$505,2,0)</f>
        <v>31</v>
      </c>
      <c r="E118" t="s">
        <v>22014</v>
      </c>
    </row>
    <row r="119" spans="1:5" ht="33" hidden="1">
      <c r="A119" s="118" t="s">
        <v>21384</v>
      </c>
      <c r="B119" s="119">
        <v>7804581580</v>
      </c>
      <c r="C119">
        <f>IF(VLOOKUP(A119,[1]reestr!$F$9:$L$664,7,0)=0,0,1)</f>
        <v>0</v>
      </c>
      <c r="D119">
        <f>VLOOKUP(B119,main_Расчет!$A$2:$B$505,2,0)</f>
        <v>218</v>
      </c>
      <c r="E119" t="s">
        <v>22015</v>
      </c>
    </row>
    <row r="120" spans="1:5" ht="33" hidden="1">
      <c r="A120" s="118" t="s">
        <v>21385</v>
      </c>
      <c r="B120" s="119">
        <v>7606096399</v>
      </c>
      <c r="C120">
        <f>IF(VLOOKUP(A120,[1]reestr!$F$9:$L$664,7,0)=0,0,1)</f>
        <v>0</v>
      </c>
      <c r="D120">
        <f>VLOOKUP(B120,main_Расчет!$A$2:$B$505,2,0)</f>
        <v>536</v>
      </c>
      <c r="E120" t="s">
        <v>22016</v>
      </c>
    </row>
    <row r="121" spans="1:5" ht="33">
      <c r="A121" s="120" t="s">
        <v>21386</v>
      </c>
      <c r="B121" s="119">
        <v>7720033700</v>
      </c>
      <c r="C121">
        <f>IF(VLOOKUP(A121,[1]reestr!$F$9:$L$664,7,0)=0,0,1)</f>
        <v>1</v>
      </c>
      <c r="D121" t="e">
        <f>VLOOKUP(B121,main_Расчет!$A$2:$B$505,2,0)</f>
        <v>#N/A</v>
      </c>
      <c r="E121" t="s">
        <v>22017</v>
      </c>
    </row>
    <row r="122" spans="1:5" ht="33" hidden="1">
      <c r="A122" s="118" t="s">
        <v>21387</v>
      </c>
      <c r="B122" s="119">
        <v>5903116703</v>
      </c>
      <c r="C122">
        <f>IF(VLOOKUP(A122,[1]reestr!$F$9:$L$664,7,0)=0,0,1)</f>
        <v>0</v>
      </c>
      <c r="D122">
        <f>VLOOKUP(B122,main_Расчет!$A$2:$B$505,2,0)</f>
        <v>248</v>
      </c>
      <c r="E122" t="s">
        <v>22018</v>
      </c>
    </row>
    <row r="123" spans="1:5" ht="33" hidden="1">
      <c r="A123" s="118" t="s">
        <v>21388</v>
      </c>
      <c r="B123" s="119">
        <v>2130008501</v>
      </c>
      <c r="C123">
        <f>IF(VLOOKUP(A123,[1]reestr!$F$9:$L$664,7,0)=0,0,1)</f>
        <v>0</v>
      </c>
      <c r="D123">
        <f>VLOOKUP(B123,main_Расчет!$A$2:$B$505,2,0)</f>
        <v>131</v>
      </c>
      <c r="E123" t="s">
        <v>22019</v>
      </c>
    </row>
    <row r="124" spans="1:5" ht="33" hidden="1">
      <c r="A124" s="118" t="s">
        <v>21389</v>
      </c>
      <c r="B124" s="119">
        <v>1841013546</v>
      </c>
      <c r="C124">
        <f>IF(VLOOKUP(A124,[1]reestr!$F$9:$L$664,7,0)=0,0,1)</f>
        <v>0</v>
      </c>
      <c r="D124">
        <f>VLOOKUP(B124,main_Расчет!$A$2:$B$505,2,0)</f>
        <v>107</v>
      </c>
      <c r="E124" t="s">
        <v>22020</v>
      </c>
    </row>
    <row r="125" spans="1:5" ht="33" hidden="1">
      <c r="A125" s="118" t="s">
        <v>21390</v>
      </c>
      <c r="B125" s="119">
        <v>7721851353</v>
      </c>
      <c r="C125">
        <f>IF(VLOOKUP(A125,[1]reestr!$F$9:$L$664,7,0)=0,0,1)</f>
        <v>0</v>
      </c>
      <c r="D125">
        <f>VLOOKUP(B125,main_Расчет!$A$2:$B$505,2,0)</f>
        <v>163</v>
      </c>
      <c r="E125" t="s">
        <v>22021</v>
      </c>
    </row>
    <row r="126" spans="1:5" ht="33">
      <c r="A126" s="120" t="s">
        <v>21391</v>
      </c>
      <c r="B126" s="119">
        <v>3804999885</v>
      </c>
      <c r="C126">
        <f>IF(VLOOKUP(A126,[1]reestr!$F$9:$L$664,7,0)=0,0,1)</f>
        <v>1</v>
      </c>
      <c r="D126" t="e">
        <f>VLOOKUP(B126,main_Расчет!$A$2:$B$505,2,0)</f>
        <v>#N/A</v>
      </c>
      <c r="E126" t="s">
        <v>22022</v>
      </c>
    </row>
    <row r="127" spans="1:5" ht="33" hidden="1">
      <c r="A127" s="118" t="s">
        <v>21392</v>
      </c>
      <c r="B127" s="119">
        <v>5921031594</v>
      </c>
      <c r="C127">
        <f>IF(VLOOKUP(A127,[1]reestr!$F$9:$L$664,7,0)=0,0,1)</f>
        <v>0</v>
      </c>
      <c r="D127">
        <f>VLOOKUP(B127,main_Расчет!$A$2:$B$505,2,0)</f>
        <v>216</v>
      </c>
      <c r="E127" t="s">
        <v>22023</v>
      </c>
    </row>
    <row r="128" spans="1:5" ht="33" hidden="1">
      <c r="A128" s="118" t="s">
        <v>21393</v>
      </c>
      <c r="B128" s="119">
        <v>7841019595</v>
      </c>
      <c r="C128">
        <f>IF(VLOOKUP(A128,[1]reestr!$F$9:$L$664,7,0)=0,0,1)</f>
        <v>0</v>
      </c>
      <c r="D128">
        <f>VLOOKUP(B128,main_Расчет!$A$2:$B$505,2,0)</f>
        <v>18</v>
      </c>
      <c r="E128" t="s">
        <v>22024</v>
      </c>
    </row>
    <row r="129" spans="1:5" ht="33" hidden="1">
      <c r="A129" s="118" t="s">
        <v>21394</v>
      </c>
      <c r="B129" s="119">
        <v>7719420624</v>
      </c>
      <c r="C129">
        <f>IF(VLOOKUP(A129,[1]reestr!$F$9:$L$664,7,0)=0,0,1)</f>
        <v>0</v>
      </c>
      <c r="D129">
        <f>VLOOKUP(B129,main_Расчет!$A$2:$B$505,2,0)</f>
        <v>384</v>
      </c>
      <c r="E129" t="s">
        <v>22025</v>
      </c>
    </row>
    <row r="130" spans="1:5" ht="33">
      <c r="A130" s="120" t="s">
        <v>21395</v>
      </c>
      <c r="B130" s="119">
        <v>6164300903</v>
      </c>
      <c r="C130">
        <f>IF(VLOOKUP(A130,[1]reestr!$F$9:$L$664,7,0)=0,0,1)</f>
        <v>1</v>
      </c>
      <c r="D130" t="e">
        <f>VLOOKUP(B130,main_Расчет!$A$2:$B$505,2,0)</f>
        <v>#N/A</v>
      </c>
      <c r="E130" t="s">
        <v>22026</v>
      </c>
    </row>
    <row r="131" spans="1:5" ht="33" hidden="1">
      <c r="A131" s="118" t="s">
        <v>21396</v>
      </c>
      <c r="B131" s="119">
        <v>5948053468</v>
      </c>
      <c r="C131">
        <f>IF(VLOOKUP(A131,[1]reestr!$F$9:$L$664,7,0)=0,0,1)</f>
        <v>0</v>
      </c>
      <c r="D131">
        <f>VLOOKUP(B131,main_Расчет!$A$2:$B$505,2,0)</f>
        <v>296</v>
      </c>
      <c r="E131" t="s">
        <v>22027</v>
      </c>
    </row>
    <row r="132" spans="1:5" ht="33" hidden="1">
      <c r="A132" s="118" t="s">
        <v>21397</v>
      </c>
      <c r="B132" s="119">
        <v>7723908284</v>
      </c>
      <c r="C132">
        <f>IF(VLOOKUP(A132,[1]reestr!$F$9:$L$664,7,0)=0,0,1)</f>
        <v>0</v>
      </c>
      <c r="D132">
        <f>VLOOKUP(B132,main_Расчет!$A$2:$B$505,2,0)</f>
        <v>397</v>
      </c>
      <c r="E132" t="s">
        <v>22028</v>
      </c>
    </row>
    <row r="133" spans="1:5" ht="33">
      <c r="A133" s="120" t="s">
        <v>21398</v>
      </c>
      <c r="B133" s="119">
        <v>6314034957</v>
      </c>
      <c r="C133">
        <f>IF(VLOOKUP(A133,[1]reestr!$F$9:$L$664,7,0)=0,0,1)</f>
        <v>1</v>
      </c>
      <c r="D133" t="e">
        <f>VLOOKUP(B133,main_Расчет!$A$2:$B$505,2,0)</f>
        <v>#N/A</v>
      </c>
      <c r="E133" t="s">
        <v>22029</v>
      </c>
    </row>
    <row r="134" spans="1:5" ht="33">
      <c r="A134" s="120" t="s">
        <v>21399</v>
      </c>
      <c r="B134" s="119">
        <v>6324029025</v>
      </c>
      <c r="C134">
        <f>IF(VLOOKUP(A134,[1]reestr!$F$9:$L$664,7,0)=0,0,1)</f>
        <v>1</v>
      </c>
      <c r="D134" t="e">
        <f>VLOOKUP(B134,main_Расчет!$A$2:$B$505,2,0)</f>
        <v>#N/A</v>
      </c>
      <c r="E134" t="s">
        <v>22030</v>
      </c>
    </row>
    <row r="135" spans="1:5" ht="33">
      <c r="A135" s="120" t="s">
        <v>21400</v>
      </c>
      <c r="B135" s="119">
        <v>5038126322</v>
      </c>
      <c r="C135">
        <f>IF(VLOOKUP(A135,[1]reestr!$F$9:$L$664,7,0)=0,0,1)</f>
        <v>1</v>
      </c>
      <c r="D135" t="e">
        <f>VLOOKUP(B135,main_Расчет!$A$2:$B$505,2,0)</f>
        <v>#N/A</v>
      </c>
      <c r="E135" t="s">
        <v>22031</v>
      </c>
    </row>
    <row r="136" spans="1:5" ht="33">
      <c r="A136" s="120" t="s">
        <v>21401</v>
      </c>
      <c r="B136" s="119">
        <v>7722378570</v>
      </c>
      <c r="C136">
        <f>IF(VLOOKUP(A136,[1]reestr!$F$9:$L$664,7,0)=0,0,1)</f>
        <v>1</v>
      </c>
      <c r="D136" t="e">
        <f>VLOOKUP(B136,main_Расчет!$A$2:$B$505,2,0)</f>
        <v>#N/A</v>
      </c>
      <c r="E136" t="s">
        <v>22032</v>
      </c>
    </row>
    <row r="137" spans="1:5" ht="33" hidden="1">
      <c r="A137" s="118" t="s">
        <v>21402</v>
      </c>
      <c r="B137" s="119">
        <v>5836658948</v>
      </c>
      <c r="C137">
        <f>IF(VLOOKUP(A137,[1]reestr!$F$9:$L$664,7,0)=0,0,1)</f>
        <v>0</v>
      </c>
      <c r="D137">
        <f>VLOOKUP(B137,main_Расчет!$A$2:$B$505,2,0)</f>
        <v>100</v>
      </c>
      <c r="E137" t="s">
        <v>22033</v>
      </c>
    </row>
    <row r="138" spans="1:5" ht="33" hidden="1">
      <c r="A138" s="118" t="s">
        <v>21403</v>
      </c>
      <c r="B138" s="119">
        <v>1650308002</v>
      </c>
      <c r="C138">
        <f>IF(VLOOKUP(A138,[1]reestr!$F$9:$L$664,7,0)=0,0,1)</f>
        <v>0</v>
      </c>
      <c r="D138">
        <f>VLOOKUP(B138,main_Расчет!$A$2:$B$505,2,0)</f>
        <v>32</v>
      </c>
      <c r="E138" t="s">
        <v>22034</v>
      </c>
    </row>
    <row r="139" spans="1:5" ht="33" hidden="1">
      <c r="A139" s="118" t="s">
        <v>21404</v>
      </c>
      <c r="B139" s="119">
        <v>7715831246</v>
      </c>
      <c r="C139">
        <f>IF(VLOOKUP(A139,[1]reestr!$F$9:$L$664,7,0)=0,0,1)</f>
        <v>0</v>
      </c>
      <c r="D139">
        <f>VLOOKUP(B139,main_Расчет!$A$2:$B$505,2,0)</f>
        <v>99</v>
      </c>
      <c r="E139" t="s">
        <v>22035</v>
      </c>
    </row>
    <row r="140" spans="1:5" ht="33" hidden="1">
      <c r="A140" s="118" t="s">
        <v>21405</v>
      </c>
      <c r="B140" s="119">
        <v>7714365867</v>
      </c>
      <c r="C140">
        <f>IF(VLOOKUP(A140,[1]reestr!$F$9:$L$664,7,0)=0,0,1)</f>
        <v>0</v>
      </c>
      <c r="D140">
        <f>VLOOKUP(B140,main_Расчет!$A$2:$B$505,2,0)</f>
        <v>104</v>
      </c>
      <c r="E140" t="s">
        <v>22036</v>
      </c>
    </row>
    <row r="141" spans="1:5" ht="33">
      <c r="A141" s="120" t="s">
        <v>21406</v>
      </c>
      <c r="B141" s="119">
        <v>9718046431</v>
      </c>
      <c r="C141">
        <f>IF(VLOOKUP(A141,[1]reestr!$F$9:$L$664,7,0)=0,0,1)</f>
        <v>1</v>
      </c>
      <c r="D141" t="e">
        <f>VLOOKUP(B141,main_Расчет!$A$2:$B$505,2,0)</f>
        <v>#N/A</v>
      </c>
      <c r="E141" t="s">
        <v>22037</v>
      </c>
    </row>
    <row r="142" spans="1:5" ht="33">
      <c r="A142" s="120" t="s">
        <v>21407</v>
      </c>
      <c r="B142" s="119">
        <v>7724866608</v>
      </c>
      <c r="C142">
        <f>IF(VLOOKUP(A142,[1]reestr!$F$9:$L$664,7,0)=0,0,1)</f>
        <v>1</v>
      </c>
      <c r="D142" t="e">
        <f>VLOOKUP(B142,main_Расчет!$A$2:$B$505,2,0)</f>
        <v>#N/A</v>
      </c>
      <c r="E142" t="s">
        <v>22038</v>
      </c>
    </row>
    <row r="143" spans="1:5" ht="33">
      <c r="A143" s="120" t="s">
        <v>21408</v>
      </c>
      <c r="B143" s="119">
        <v>1660288940</v>
      </c>
      <c r="C143">
        <f>IF(VLOOKUP(A143,[1]reestr!$F$9:$L$664,7,0)=0,0,1)</f>
        <v>1</v>
      </c>
      <c r="D143" t="e">
        <f>VLOOKUP(B143,main_Расчет!$A$2:$B$505,2,0)</f>
        <v>#N/A</v>
      </c>
      <c r="E143" t="s">
        <v>22039</v>
      </c>
    </row>
    <row r="144" spans="1:5" ht="33" hidden="1">
      <c r="A144" s="118" t="s">
        <v>21409</v>
      </c>
      <c r="B144" s="119">
        <v>4345197098</v>
      </c>
      <c r="C144">
        <f>IF(VLOOKUP(A144,[1]reestr!$F$9:$L$664,7,0)=0,0,1)</f>
        <v>0</v>
      </c>
      <c r="D144">
        <f>VLOOKUP(B144,main_Расчет!$A$2:$B$505,2,0)</f>
        <v>61</v>
      </c>
      <c r="E144" t="s">
        <v>22040</v>
      </c>
    </row>
    <row r="145" spans="1:5" ht="33" hidden="1">
      <c r="A145" s="118" t="s">
        <v>21410</v>
      </c>
      <c r="B145" s="119">
        <v>6659101869</v>
      </c>
      <c r="C145">
        <f>IF(VLOOKUP(A145,[1]reestr!$F$9:$L$664,7,0)=0,0,1)</f>
        <v>0</v>
      </c>
      <c r="D145">
        <f>VLOOKUP(B145,main_Расчет!$A$2:$B$505,2,0)</f>
        <v>177</v>
      </c>
      <c r="E145" t="s">
        <v>22041</v>
      </c>
    </row>
    <row r="146" spans="1:5" ht="33" hidden="1">
      <c r="A146" s="118" t="s">
        <v>21411</v>
      </c>
      <c r="B146" s="119">
        <v>2635227255</v>
      </c>
      <c r="C146">
        <f>IF(VLOOKUP(A146,[1]reestr!$F$9:$L$664,7,0)=0,0,1)</f>
        <v>0</v>
      </c>
      <c r="D146">
        <f>VLOOKUP(B146,main_Расчет!$A$2:$B$505,2,0)</f>
        <v>89</v>
      </c>
      <c r="E146" t="s">
        <v>22042</v>
      </c>
    </row>
    <row r="147" spans="1:5" ht="33" hidden="1">
      <c r="A147" s="118" t="s">
        <v>21412</v>
      </c>
      <c r="B147" s="119">
        <v>6829117690</v>
      </c>
      <c r="C147">
        <f>IF(VLOOKUP(A147,[1]reestr!$F$9:$L$664,7,0)=0,0,1)</f>
        <v>0</v>
      </c>
      <c r="D147">
        <f>VLOOKUP(B147,main_Расчет!$A$2:$B$505,2,0)</f>
        <v>185</v>
      </c>
      <c r="E147" t="s">
        <v>22043</v>
      </c>
    </row>
    <row r="148" spans="1:5" ht="33" hidden="1">
      <c r="A148" s="118" t="s">
        <v>21413</v>
      </c>
      <c r="B148" s="119">
        <v>7728312015</v>
      </c>
      <c r="C148">
        <f>IF(VLOOKUP(A148,[1]reestr!$F$9:$L$664,7,0)=0,0,1)</f>
        <v>0</v>
      </c>
      <c r="D148">
        <f>VLOOKUP(B148,main_Расчет!$A$2:$B$505,2,0)</f>
        <v>351</v>
      </c>
      <c r="E148" t="s">
        <v>22044</v>
      </c>
    </row>
    <row r="149" spans="1:5" ht="33" hidden="1">
      <c r="A149" s="118" t="s">
        <v>21414</v>
      </c>
      <c r="B149" s="119">
        <v>7811653557</v>
      </c>
      <c r="C149">
        <f>IF(VLOOKUP(A149,[1]reestr!$F$9:$L$664,7,0)=0,0,1)</f>
        <v>0</v>
      </c>
      <c r="D149">
        <f>VLOOKUP(B149,main_Расчет!$A$2:$B$505,2,0)</f>
        <v>174</v>
      </c>
      <c r="E149" t="s">
        <v>22045</v>
      </c>
    </row>
    <row r="150" spans="1:5" ht="33">
      <c r="A150" s="120" t="s">
        <v>21415</v>
      </c>
      <c r="B150" s="119">
        <v>7731324349</v>
      </c>
      <c r="C150">
        <f>IF(VLOOKUP(A150,[1]reestr!$F$9:$L$664,7,0)=0,0,1)</f>
        <v>1</v>
      </c>
      <c r="D150" t="e">
        <f>VLOOKUP(B150,main_Расчет!$A$2:$B$505,2,0)</f>
        <v>#N/A</v>
      </c>
      <c r="E150" t="s">
        <v>22046</v>
      </c>
    </row>
    <row r="151" spans="1:5" ht="33" hidden="1">
      <c r="A151" s="118" t="s">
        <v>21416</v>
      </c>
      <c r="B151" s="119">
        <v>7701410819</v>
      </c>
      <c r="C151">
        <f>IF(VLOOKUP(A151,[1]reestr!$F$9:$L$664,7,0)=0,0,1)</f>
        <v>0</v>
      </c>
      <c r="D151">
        <f>VLOOKUP(B151,main_Расчет!$A$2:$B$505,2,0)</f>
        <v>224</v>
      </c>
      <c r="E151" t="s">
        <v>22047</v>
      </c>
    </row>
    <row r="152" spans="1:5" ht="33">
      <c r="A152" s="120" t="s">
        <v>21417</v>
      </c>
      <c r="B152" s="119">
        <v>6950085733</v>
      </c>
      <c r="C152">
        <f>IF(VLOOKUP(A152,[1]reestr!$F$9:$L$664,7,0)=0,0,1)</f>
        <v>1</v>
      </c>
      <c r="D152" t="e">
        <f>VLOOKUP(B152,main_Расчет!$A$2:$B$505,2,0)</f>
        <v>#N/A</v>
      </c>
      <c r="E152" t="s">
        <v>22048</v>
      </c>
    </row>
    <row r="153" spans="1:5" ht="33" hidden="1">
      <c r="A153" s="118" t="s">
        <v>21418</v>
      </c>
      <c r="B153" s="119">
        <v>1657199916</v>
      </c>
      <c r="C153">
        <f>IF(VLOOKUP(A153,[1]reestr!$F$9:$L$664,7,0)=0,0,1)</f>
        <v>0</v>
      </c>
      <c r="D153">
        <f>VLOOKUP(B153,main_Расчет!$A$2:$B$505,2,0)</f>
        <v>19</v>
      </c>
      <c r="E153" t="s">
        <v>22049</v>
      </c>
    </row>
    <row r="154" spans="1:5" ht="33">
      <c r="A154" s="120" t="s">
        <v>21419</v>
      </c>
      <c r="B154" s="119">
        <v>2801146767</v>
      </c>
      <c r="C154">
        <f>IF(VLOOKUP(A154,[1]reestr!$F$9:$L$664,7,0)=0,0,1)</f>
        <v>1</v>
      </c>
      <c r="D154" t="e">
        <f>VLOOKUP(B154,main_Расчет!$A$2:$B$505,2,0)</f>
        <v>#N/A</v>
      </c>
      <c r="E154" t="s">
        <v>22050</v>
      </c>
    </row>
    <row r="155" spans="1:5" ht="33" hidden="1">
      <c r="A155" s="118" t="s">
        <v>21420</v>
      </c>
      <c r="B155" s="119">
        <v>5904335578</v>
      </c>
      <c r="C155">
        <f>IF(VLOOKUP(A155,[1]reestr!$F$9:$L$664,7,0)=0,0,1)</f>
        <v>0</v>
      </c>
      <c r="D155">
        <f>VLOOKUP(B155,main_Расчет!$A$2:$B$505,2,0)</f>
        <v>137</v>
      </c>
      <c r="E155" t="s">
        <v>22051</v>
      </c>
    </row>
    <row r="156" spans="1:5" ht="33" hidden="1">
      <c r="A156" s="118" t="s">
        <v>21421</v>
      </c>
      <c r="B156" s="119">
        <v>2130168738</v>
      </c>
      <c r="C156">
        <f>IF(VLOOKUP(A156,[1]reestr!$F$9:$L$664,7,0)=0,0,1)</f>
        <v>0</v>
      </c>
      <c r="D156">
        <f>VLOOKUP(B156,main_Расчет!$A$2:$B$505,2,0)</f>
        <v>121</v>
      </c>
      <c r="E156" t="s">
        <v>22052</v>
      </c>
    </row>
    <row r="157" spans="1:5" ht="33" hidden="1">
      <c r="A157" s="118" t="s">
        <v>21422</v>
      </c>
      <c r="B157" s="119">
        <v>7705680245</v>
      </c>
      <c r="C157">
        <f>IF(VLOOKUP(A157,[1]reestr!$F$9:$L$664,7,0)=0,0,1)</f>
        <v>0</v>
      </c>
      <c r="D157">
        <f>VLOOKUP(B157,main_Расчет!$A$2:$B$505,2,0)</f>
        <v>26</v>
      </c>
      <c r="E157" t="s">
        <v>22053</v>
      </c>
    </row>
    <row r="158" spans="1:5" ht="33" hidden="1">
      <c r="A158" s="118" t="s">
        <v>21423</v>
      </c>
      <c r="B158" s="119">
        <v>7730233723</v>
      </c>
      <c r="C158">
        <f>IF(VLOOKUP(A158,[1]reestr!$F$9:$L$664,7,0)=0,0,1)</f>
        <v>0</v>
      </c>
      <c r="D158">
        <f>VLOOKUP(B158,main_Расчет!$A$2:$B$505,2,0)</f>
        <v>4</v>
      </c>
      <c r="E158" t="s">
        <v>22054</v>
      </c>
    </row>
    <row r="159" spans="1:5" ht="33" hidden="1">
      <c r="A159" s="118" t="s">
        <v>21424</v>
      </c>
      <c r="B159" s="119">
        <v>5404048840</v>
      </c>
      <c r="C159">
        <f>IF(VLOOKUP(A159,[1]reestr!$F$9:$L$664,7,0)=0,0,1)</f>
        <v>0</v>
      </c>
      <c r="D159">
        <f>VLOOKUP(B159,main_Расчет!$A$2:$B$505,2,0)</f>
        <v>160</v>
      </c>
      <c r="E159" t="s">
        <v>22055</v>
      </c>
    </row>
    <row r="160" spans="1:5" ht="33" hidden="1">
      <c r="A160" s="118" t="s">
        <v>21425</v>
      </c>
      <c r="B160" s="119">
        <v>3664227526</v>
      </c>
      <c r="C160">
        <f>IF(VLOOKUP(A160,[1]reestr!$F$9:$L$664,7,0)=0,0,1)</f>
        <v>0</v>
      </c>
      <c r="D160">
        <f>VLOOKUP(B160,main_Расчет!$A$2:$B$505,2,0)</f>
        <v>84</v>
      </c>
      <c r="E160" t="s">
        <v>22056</v>
      </c>
    </row>
    <row r="161" spans="1:5" ht="33">
      <c r="A161" s="120" t="s">
        <v>21426</v>
      </c>
      <c r="B161" s="119">
        <v>7717777530</v>
      </c>
      <c r="C161">
        <f>IF(VLOOKUP(A161,[1]reestr!$F$9:$L$664,7,0)=0,0,1)</f>
        <v>1</v>
      </c>
      <c r="D161" t="e">
        <f>VLOOKUP(B161,main_Расчет!$A$2:$B$505,2,0)</f>
        <v>#N/A</v>
      </c>
      <c r="E161" t="s">
        <v>22057</v>
      </c>
    </row>
    <row r="162" spans="1:5" ht="33" hidden="1">
      <c r="A162" s="118" t="s">
        <v>21427</v>
      </c>
      <c r="B162" s="119">
        <v>7813280879</v>
      </c>
      <c r="C162">
        <f>IF(VLOOKUP(A162,[1]reestr!$F$9:$L$664,7,0)=0,0,1)</f>
        <v>0</v>
      </c>
      <c r="D162">
        <f>VLOOKUP(B162,main_Расчет!$A$2:$B$505,2,0)</f>
        <v>264</v>
      </c>
      <c r="E162" t="s">
        <v>22058</v>
      </c>
    </row>
    <row r="163" spans="1:5" ht="33" hidden="1">
      <c r="A163" s="118" t="s">
        <v>21428</v>
      </c>
      <c r="B163" s="119">
        <v>7728665652</v>
      </c>
      <c r="C163">
        <f>IF(VLOOKUP(A163,[1]reestr!$F$9:$L$664,7,0)=0,0,1)</f>
        <v>0</v>
      </c>
      <c r="D163">
        <f>VLOOKUP(B163,main_Расчет!$A$2:$B$505,2,0)</f>
        <v>250</v>
      </c>
      <c r="E163" t="s">
        <v>22059</v>
      </c>
    </row>
    <row r="164" spans="1:5" ht="33" hidden="1">
      <c r="A164" s="118" t="s">
        <v>21429</v>
      </c>
      <c r="B164" s="119">
        <v>7716859501</v>
      </c>
      <c r="C164">
        <f>IF(VLOOKUP(A164,[1]reestr!$F$9:$L$664,7,0)=0,0,1)</f>
        <v>0</v>
      </c>
      <c r="D164">
        <f>VLOOKUP(B164,main_Расчет!$A$2:$B$505,2,0)</f>
        <v>66</v>
      </c>
      <c r="E164" t="s">
        <v>22060</v>
      </c>
    </row>
    <row r="165" spans="1:5" ht="33" hidden="1">
      <c r="A165" s="118" t="s">
        <v>21430</v>
      </c>
      <c r="B165" s="119">
        <v>6671077740</v>
      </c>
      <c r="C165">
        <f>IF(VLOOKUP(A165,[1]reestr!$F$9:$L$664,7,0)=0,0,1)</f>
        <v>0</v>
      </c>
      <c r="D165">
        <f>VLOOKUP(B165,main_Расчет!$A$2:$B$505,2,0)</f>
        <v>149</v>
      </c>
      <c r="E165" t="s">
        <v>22061</v>
      </c>
    </row>
    <row r="166" spans="1:5" ht="33">
      <c r="A166" s="120" t="s">
        <v>21431</v>
      </c>
      <c r="B166" s="119">
        <v>5407950809</v>
      </c>
      <c r="C166">
        <f>IF(VLOOKUP(A166,[1]reestr!$F$9:$L$664,7,0)=0,0,1)</f>
        <v>1</v>
      </c>
      <c r="D166" t="e">
        <f>VLOOKUP(B166,main_Расчет!$A$2:$B$505,2,0)</f>
        <v>#N/A</v>
      </c>
      <c r="E166" t="s">
        <v>22062</v>
      </c>
    </row>
    <row r="167" spans="1:5" ht="33" hidden="1">
      <c r="A167" s="118" t="s">
        <v>21432</v>
      </c>
      <c r="B167" s="119">
        <v>326554597</v>
      </c>
      <c r="C167">
        <f>IF(VLOOKUP(A167,[1]reestr!$F$9:$L$664,7,0)=0,0,1)</f>
        <v>0</v>
      </c>
      <c r="D167">
        <f>VLOOKUP(B167,main_Расчет!$A$2:$B$505,2,0)</f>
        <v>334</v>
      </c>
      <c r="E167" t="s">
        <v>22063</v>
      </c>
    </row>
    <row r="168" spans="1:5" ht="33">
      <c r="A168" s="120" t="s">
        <v>21433</v>
      </c>
      <c r="B168" s="119">
        <v>3123365906</v>
      </c>
      <c r="C168">
        <f>IF(VLOOKUP(A168,[1]reestr!$F$9:$L$664,7,0)=0,0,1)</f>
        <v>1</v>
      </c>
      <c r="D168" t="e">
        <f>VLOOKUP(B168,main_Расчет!$A$2:$B$505,2,0)</f>
        <v>#N/A</v>
      </c>
      <c r="E168" t="s">
        <v>22064</v>
      </c>
    </row>
    <row r="169" spans="1:5" ht="33" hidden="1">
      <c r="A169" s="118" t="s">
        <v>21434</v>
      </c>
      <c r="B169" s="119">
        <v>6449088107</v>
      </c>
      <c r="C169">
        <f>IF(VLOOKUP(A169,[1]reestr!$F$9:$L$664,7,0)=0,0,1)</f>
        <v>0</v>
      </c>
      <c r="D169">
        <f>VLOOKUP(B169,main_Расчет!$A$2:$B$505,2,0)</f>
        <v>198</v>
      </c>
      <c r="E169" t="s">
        <v>22065</v>
      </c>
    </row>
    <row r="170" spans="1:5" ht="33" hidden="1">
      <c r="A170" s="118" t="s">
        <v>21435</v>
      </c>
      <c r="B170" s="119">
        <v>7536127121</v>
      </c>
      <c r="C170">
        <f>IF(VLOOKUP(A170,[1]reestr!$F$9:$L$664,7,0)=0,0,1)</f>
        <v>0</v>
      </c>
      <c r="D170">
        <f>VLOOKUP(B170,main_Расчет!$A$2:$B$505,2,0)</f>
        <v>242</v>
      </c>
      <c r="E170" t="s">
        <v>22066</v>
      </c>
    </row>
    <row r="171" spans="1:5" ht="33">
      <c r="A171" s="120" t="s">
        <v>21436</v>
      </c>
      <c r="B171" s="119">
        <v>5260324077</v>
      </c>
      <c r="C171">
        <f>IF(VLOOKUP(A171,[1]reestr!$F$9:$L$664,7,0)=0,0,1)</f>
        <v>1</v>
      </c>
      <c r="D171" t="e">
        <f>VLOOKUP(B171,main_Расчет!$A$2:$B$505,2,0)</f>
        <v>#N/A</v>
      </c>
      <c r="E171" t="s">
        <v>22067</v>
      </c>
    </row>
    <row r="172" spans="1:5" ht="33">
      <c r="A172" s="120" t="s">
        <v>21437</v>
      </c>
      <c r="B172" s="119">
        <v>7704568339</v>
      </c>
      <c r="C172">
        <f>IF(VLOOKUP(A172,[1]reestr!$F$9:$L$664,7,0)=0,0,1)</f>
        <v>1</v>
      </c>
      <c r="D172" t="e">
        <f>VLOOKUP(B172,main_Расчет!$A$2:$B$505,2,0)</f>
        <v>#N/A</v>
      </c>
      <c r="E172" t="s">
        <v>22068</v>
      </c>
    </row>
    <row r="173" spans="1:5" ht="33" hidden="1">
      <c r="A173" s="118" t="s">
        <v>21438</v>
      </c>
      <c r="B173" s="119">
        <v>7449007276</v>
      </c>
      <c r="C173">
        <f>IF(VLOOKUP(A173,[1]reestr!$F$9:$L$664,7,0)=0,0,1)</f>
        <v>0</v>
      </c>
      <c r="D173">
        <f>VLOOKUP(B173,main_Расчет!$A$2:$B$505,2,0)</f>
        <v>362</v>
      </c>
      <c r="E173" t="s">
        <v>22069</v>
      </c>
    </row>
    <row r="174" spans="1:5" ht="33">
      <c r="A174" s="120" t="s">
        <v>21439</v>
      </c>
      <c r="B174" s="119">
        <v>2456001967</v>
      </c>
      <c r="C174">
        <f>IF(VLOOKUP(A174,[1]reestr!$F$9:$L$664,7,0)=0,0,1)</f>
        <v>1</v>
      </c>
      <c r="D174" t="e">
        <f>VLOOKUP(B174,main_Расчет!$A$2:$B$505,2,0)</f>
        <v>#N/A</v>
      </c>
      <c r="E174" t="s">
        <v>22070</v>
      </c>
    </row>
    <row r="175" spans="1:5" ht="33" hidden="1">
      <c r="A175" s="118" t="s">
        <v>21440</v>
      </c>
      <c r="B175" s="119">
        <v>2632814015</v>
      </c>
      <c r="C175">
        <f>IF(VLOOKUP(A175,[1]reestr!$F$9:$L$664,7,0)=0,0,1)</f>
        <v>0</v>
      </c>
      <c r="D175">
        <f>VLOOKUP(B175,main_Расчет!$A$2:$B$505,2,0)</f>
        <v>358</v>
      </c>
      <c r="E175" t="s">
        <v>22071</v>
      </c>
    </row>
    <row r="176" spans="1:5" ht="33" hidden="1">
      <c r="A176" s="118" t="s">
        <v>21441</v>
      </c>
      <c r="B176" s="119">
        <v>3662252862</v>
      </c>
      <c r="C176">
        <f>IF(VLOOKUP(A176,[1]reestr!$F$9:$L$664,7,0)=0,0,1)</f>
        <v>0</v>
      </c>
      <c r="D176">
        <f>VLOOKUP(B176,main_Расчет!$A$2:$B$505,2,0)</f>
        <v>176</v>
      </c>
      <c r="E176" t="s">
        <v>22072</v>
      </c>
    </row>
    <row r="177" spans="1:5" ht="33" hidden="1">
      <c r="A177" s="118" t="s">
        <v>21442</v>
      </c>
      <c r="B177" s="119">
        <v>1435312504</v>
      </c>
      <c r="C177">
        <f>IF(VLOOKUP(A177,[1]reestr!$F$9:$L$664,7,0)=0,0,1)</f>
        <v>0</v>
      </c>
      <c r="D177">
        <f>VLOOKUP(B177,main_Расчет!$A$2:$B$505,2,0)</f>
        <v>284</v>
      </c>
      <c r="E177" t="s">
        <v>22073</v>
      </c>
    </row>
    <row r="178" spans="1:5" ht="33" hidden="1">
      <c r="A178" s="118" t="s">
        <v>21443</v>
      </c>
      <c r="B178" s="119">
        <v>7704860164</v>
      </c>
      <c r="C178">
        <f>IF(VLOOKUP(A178,[1]reestr!$F$9:$L$664,7,0)=0,0,1)</f>
        <v>0</v>
      </c>
      <c r="D178">
        <f>VLOOKUP(B178,main_Расчет!$A$2:$B$505,2,0)</f>
        <v>152</v>
      </c>
      <c r="E178" t="s">
        <v>22074</v>
      </c>
    </row>
    <row r="179" spans="1:5" ht="33" hidden="1">
      <c r="A179" s="118" t="s">
        <v>21444</v>
      </c>
      <c r="B179" s="119">
        <v>7707707982</v>
      </c>
      <c r="C179">
        <f>IF(VLOOKUP(A179,[1]reestr!$F$9:$L$664,7,0)=0,0,1)</f>
        <v>0</v>
      </c>
      <c r="D179">
        <f>VLOOKUP(B179,main_Расчет!$A$2:$B$505,2,0)</f>
        <v>237</v>
      </c>
      <c r="E179" t="s">
        <v>22075</v>
      </c>
    </row>
    <row r="180" spans="1:5" ht="33" hidden="1">
      <c r="A180" s="118" t="s">
        <v>21445</v>
      </c>
      <c r="B180" s="119">
        <v>7724737722</v>
      </c>
      <c r="C180">
        <f>IF(VLOOKUP(A180,[1]reestr!$F$9:$L$664,7,0)=0,0,1)</f>
        <v>0</v>
      </c>
      <c r="D180">
        <f>VLOOKUP(B180,main_Расчет!$A$2:$B$505,2,0)</f>
        <v>196</v>
      </c>
      <c r="E180" t="s">
        <v>22076</v>
      </c>
    </row>
    <row r="181" spans="1:5" ht="33" hidden="1">
      <c r="A181" s="118" t="s">
        <v>21446</v>
      </c>
      <c r="B181" s="119">
        <v>3664214573</v>
      </c>
      <c r="C181">
        <f>IF(VLOOKUP(A181,[1]reestr!$F$9:$L$664,7,0)=0,0,1)</f>
        <v>0</v>
      </c>
      <c r="D181">
        <f>VLOOKUP(B181,main_Расчет!$A$2:$B$505,2,0)</f>
        <v>292</v>
      </c>
      <c r="E181" t="s">
        <v>22077</v>
      </c>
    </row>
    <row r="182" spans="1:5" ht="33" hidden="1">
      <c r="A182" s="118" t="s">
        <v>21447</v>
      </c>
      <c r="B182" s="119">
        <v>3448045000</v>
      </c>
      <c r="C182">
        <f>IF(VLOOKUP(A182,[1]reestr!$F$9:$L$664,7,0)=0,0,1)</f>
        <v>0</v>
      </c>
      <c r="D182">
        <f>VLOOKUP(B182,main_Расчет!$A$2:$B$505,2,0)</f>
        <v>178</v>
      </c>
      <c r="E182" t="s">
        <v>22078</v>
      </c>
    </row>
    <row r="183" spans="1:5" ht="33" hidden="1">
      <c r="A183" s="118" t="s">
        <v>21448</v>
      </c>
      <c r="B183" s="119">
        <v>5908998590</v>
      </c>
      <c r="C183">
        <f>IF(VLOOKUP(A183,[1]reestr!$F$9:$L$664,7,0)=0,0,1)</f>
        <v>0</v>
      </c>
      <c r="D183">
        <f>VLOOKUP(B183,main_Расчет!$A$2:$B$505,2,0)</f>
        <v>158</v>
      </c>
      <c r="E183" t="s">
        <v>22079</v>
      </c>
    </row>
    <row r="184" spans="1:5" ht="33">
      <c r="A184" s="120" t="s">
        <v>21449</v>
      </c>
      <c r="B184" s="119">
        <v>3666223446</v>
      </c>
      <c r="C184">
        <f>IF(VLOOKUP(A184,[1]reestr!$F$9:$L$664,7,0)=0,0,1)</f>
        <v>1</v>
      </c>
      <c r="D184" t="e">
        <f>VLOOKUP(B184,main_Расчет!$A$2:$B$505,2,0)</f>
        <v>#N/A</v>
      </c>
      <c r="E184" t="s">
        <v>22080</v>
      </c>
    </row>
    <row r="185" spans="1:5" ht="33" hidden="1">
      <c r="A185" s="118" t="s">
        <v>21450</v>
      </c>
      <c r="B185" s="119">
        <v>1831181333</v>
      </c>
      <c r="C185">
        <f>IF(VLOOKUP(A185,[1]reestr!$F$9:$L$664,7,0)=0,0,1)</f>
        <v>0</v>
      </c>
      <c r="D185">
        <f>VLOOKUP(B185,main_Расчет!$A$2:$B$505,2,0)</f>
        <v>293</v>
      </c>
      <c r="E185" t="s">
        <v>22081</v>
      </c>
    </row>
    <row r="186" spans="1:5" ht="33" hidden="1">
      <c r="A186" s="118" t="s">
        <v>21451</v>
      </c>
      <c r="B186" s="119">
        <v>6168074571</v>
      </c>
      <c r="C186">
        <f>IF(VLOOKUP(A186,[1]reestr!$F$9:$L$664,7,0)=0,0,1)</f>
        <v>0</v>
      </c>
      <c r="D186">
        <f>VLOOKUP(B186,main_Расчет!$A$2:$B$505,2,0)</f>
        <v>145</v>
      </c>
      <c r="E186" t="s">
        <v>22082</v>
      </c>
    </row>
    <row r="187" spans="1:5" ht="33">
      <c r="A187" s="120" t="s">
        <v>21452</v>
      </c>
      <c r="B187" s="119">
        <v>8602214460</v>
      </c>
      <c r="C187">
        <f>IF(VLOOKUP(A187,[1]reestr!$F$9:$L$664,7,0)=0,0,1)</f>
        <v>1</v>
      </c>
      <c r="D187" t="e">
        <f>VLOOKUP(B187,main_Расчет!$A$2:$B$505,2,0)</f>
        <v>#N/A</v>
      </c>
      <c r="E187" t="s">
        <v>22083</v>
      </c>
    </row>
    <row r="188" spans="1:5" ht="33" hidden="1">
      <c r="A188" s="118" t="s">
        <v>21453</v>
      </c>
      <c r="B188" s="119">
        <v>4632195224</v>
      </c>
      <c r="C188">
        <f>IF(VLOOKUP(A188,[1]reestr!$F$9:$L$664,7,0)=0,0,1)</f>
        <v>0</v>
      </c>
      <c r="D188">
        <f>VLOOKUP(B188,main_Расчет!$A$2:$B$505,2,0)</f>
        <v>81</v>
      </c>
      <c r="E188" t="s">
        <v>22084</v>
      </c>
    </row>
    <row r="189" spans="1:5" ht="33" hidden="1">
      <c r="A189" s="118" t="s">
        <v>21454</v>
      </c>
      <c r="B189" s="119">
        <v>2536276999</v>
      </c>
      <c r="C189">
        <f>IF(VLOOKUP(A189,[1]reestr!$F$9:$L$664,7,0)=0,0,1)</f>
        <v>0</v>
      </c>
      <c r="D189">
        <f>VLOOKUP(B189,main_Расчет!$A$2:$B$505,2,0)</f>
        <v>404</v>
      </c>
      <c r="E189" t="s">
        <v>22085</v>
      </c>
    </row>
    <row r="190" spans="1:5" ht="33" hidden="1">
      <c r="A190" s="118" t="s">
        <v>21455</v>
      </c>
      <c r="B190" s="119">
        <v>2465128720</v>
      </c>
      <c r="C190">
        <f>IF(VLOOKUP(A190,[1]reestr!$F$9:$L$664,7,0)=0,0,1)</f>
        <v>0</v>
      </c>
      <c r="D190">
        <f>VLOOKUP(B190,main_Расчет!$A$2:$B$505,2,0)</f>
        <v>179</v>
      </c>
      <c r="E190" t="s">
        <v>22086</v>
      </c>
    </row>
    <row r="191" spans="1:5" ht="33" hidden="1">
      <c r="A191" s="122" t="s">
        <v>21456</v>
      </c>
      <c r="B191" s="119">
        <v>5259100410</v>
      </c>
      <c r="C191">
        <f>IF(VLOOKUP(A191,[1]reestr!$F$9:$L$664,7,0)=0,0,1)</f>
        <v>0</v>
      </c>
      <c r="D191">
        <f>VLOOKUP(B191,main_Расчет!$A$2:$B$505,2,0)</f>
        <v>345</v>
      </c>
      <c r="E191" t="s">
        <v>22087</v>
      </c>
    </row>
    <row r="192" spans="1:5" ht="33" hidden="1">
      <c r="A192" s="122" t="s">
        <v>21457</v>
      </c>
      <c r="B192" s="119">
        <v>7733298863</v>
      </c>
      <c r="C192">
        <f>IF(VLOOKUP(A192,[1]reestr!$F$9:$L$664,7,0)=0,0,1)</f>
        <v>0</v>
      </c>
      <c r="D192">
        <f>VLOOKUP(B192,main_Расчет!$A$2:$B$505,2,0)</f>
        <v>191</v>
      </c>
      <c r="E192" t="s">
        <v>22088</v>
      </c>
    </row>
    <row r="193" spans="1:5" ht="33">
      <c r="A193" s="121" t="s">
        <v>21458</v>
      </c>
      <c r="B193" s="119">
        <v>5406610327</v>
      </c>
      <c r="C193">
        <f>IF(VLOOKUP(A193,[1]reestr!$F$9:$L$664,7,0)=0,0,1)</f>
        <v>1</v>
      </c>
      <c r="D193" t="e">
        <f>VLOOKUP(B193,main_Расчет!$A$2:$B$505,2,0)</f>
        <v>#N/A</v>
      </c>
      <c r="E193" t="s">
        <v>22089</v>
      </c>
    </row>
    <row r="194" spans="1:5" ht="33" hidden="1">
      <c r="A194" s="122" t="s">
        <v>21459</v>
      </c>
      <c r="B194" s="119">
        <v>3666100821</v>
      </c>
      <c r="C194">
        <f>IF(VLOOKUP(A194,[1]reestr!$F$9:$L$664,7,0)=0,0,1)</f>
        <v>0</v>
      </c>
      <c r="D194">
        <f>VLOOKUP(B194,main_Расчет!$A$2:$B$505,2,0)</f>
        <v>201</v>
      </c>
      <c r="E194" t="s">
        <v>22090</v>
      </c>
    </row>
    <row r="195" spans="1:5" ht="33" hidden="1">
      <c r="A195" s="122" t="s">
        <v>21460</v>
      </c>
      <c r="B195" s="119">
        <v>4632200234</v>
      </c>
      <c r="C195">
        <f>IF(VLOOKUP(A195,[1]reestr!$F$9:$L$664,7,0)=0,0,1)</f>
        <v>0</v>
      </c>
      <c r="D195">
        <f>VLOOKUP(B195,main_Расчет!$A$2:$B$505,2,0)</f>
        <v>418</v>
      </c>
      <c r="E195" t="s">
        <v>22091</v>
      </c>
    </row>
    <row r="196" spans="1:5" ht="33" hidden="1">
      <c r="A196" s="122" t="s">
        <v>21461</v>
      </c>
      <c r="B196" s="119">
        <v>3625013023</v>
      </c>
      <c r="C196">
        <f>IF(VLOOKUP(A196,[1]reestr!$F$9:$L$664,7,0)=0,0,1)</f>
        <v>0</v>
      </c>
      <c r="D196">
        <f>VLOOKUP(B196,main_Расчет!$A$2:$B$505,2,0)</f>
        <v>538</v>
      </c>
      <c r="E196" t="s">
        <v>22092</v>
      </c>
    </row>
    <row r="197" spans="1:5" ht="33" hidden="1">
      <c r="A197" s="122" t="s">
        <v>21462</v>
      </c>
      <c r="B197" s="119">
        <v>1831167427</v>
      </c>
      <c r="C197">
        <f>IF(VLOOKUP(A197,[1]reestr!$F$9:$L$664,7,0)=0,0,1)</f>
        <v>0</v>
      </c>
      <c r="D197">
        <f>VLOOKUP(B197,main_Расчет!$A$2:$B$505,2,0)</f>
        <v>68</v>
      </c>
      <c r="E197" t="s">
        <v>22093</v>
      </c>
    </row>
    <row r="198" spans="1:5" ht="33" hidden="1">
      <c r="A198" s="122" t="s">
        <v>21463</v>
      </c>
      <c r="B198" s="119">
        <v>5260402511</v>
      </c>
      <c r="C198">
        <f>IF(VLOOKUP(A198,[1]reestr!$F$9:$L$664,7,0)=0,0,1)</f>
        <v>0</v>
      </c>
      <c r="D198">
        <f>VLOOKUP(B198,main_Расчет!$A$2:$B$505,2,0)</f>
        <v>162</v>
      </c>
      <c r="E198" t="s">
        <v>22094</v>
      </c>
    </row>
    <row r="199" spans="1:5" ht="33">
      <c r="A199" s="121" t="s">
        <v>21464</v>
      </c>
      <c r="B199" s="119">
        <v>7811674941</v>
      </c>
      <c r="C199">
        <f>IF(VLOOKUP(A199,[1]reestr!$F$9:$L$664,7,0)=0,0,1)</f>
        <v>1</v>
      </c>
      <c r="D199" t="e">
        <f>VLOOKUP(B199,main_Расчет!$A$2:$B$505,2,0)</f>
        <v>#N/A</v>
      </c>
      <c r="E199" t="s">
        <v>22095</v>
      </c>
    </row>
    <row r="200" spans="1:5" ht="33" hidden="1">
      <c r="A200" s="122" t="s">
        <v>21465</v>
      </c>
      <c r="B200" s="119">
        <v>5406972623</v>
      </c>
      <c r="C200">
        <f>IF(VLOOKUP(A200,[1]reestr!$F$9:$L$664,7,0)=0,0,1)</f>
        <v>0</v>
      </c>
      <c r="D200">
        <f>VLOOKUP(B200,main_Расчет!$A$2:$B$505,2,0)</f>
        <v>119</v>
      </c>
      <c r="E200" t="s">
        <v>22096</v>
      </c>
    </row>
    <row r="201" spans="1:5" ht="33" hidden="1">
      <c r="A201" s="122" t="s">
        <v>21466</v>
      </c>
      <c r="B201" s="119">
        <v>1831177672</v>
      </c>
      <c r="C201">
        <f>IF(VLOOKUP(A201,[1]reestr!$F$9:$L$664,7,0)=0,0,1)</f>
        <v>0</v>
      </c>
      <c r="D201">
        <f>VLOOKUP(B201,main_Расчет!$A$2:$B$505,2,0)</f>
        <v>202</v>
      </c>
      <c r="E201" t="s">
        <v>22097</v>
      </c>
    </row>
    <row r="202" spans="1:5" ht="33" hidden="1">
      <c r="A202" s="122" t="s">
        <v>21467</v>
      </c>
      <c r="B202" s="119">
        <v>2311252460</v>
      </c>
      <c r="C202">
        <f>IF(VLOOKUP(A202,[1]reestr!$F$9:$L$664,7,0)=0,0,1)</f>
        <v>0</v>
      </c>
      <c r="D202">
        <f>VLOOKUP(B202,main_Расчет!$A$2:$B$505,2,0)</f>
        <v>239</v>
      </c>
      <c r="E202" t="s">
        <v>22098</v>
      </c>
    </row>
    <row r="203" spans="1:5" ht="33" hidden="1">
      <c r="A203" s="122" t="s">
        <v>21468</v>
      </c>
      <c r="B203" s="119">
        <v>2465304196</v>
      </c>
      <c r="C203">
        <f>IF(VLOOKUP(A203,[1]reestr!$F$9:$L$664,7,0)=0,0,1)</f>
        <v>0</v>
      </c>
      <c r="D203">
        <f>VLOOKUP(B203,main_Расчет!$A$2:$B$505,2,0)</f>
        <v>45</v>
      </c>
      <c r="E203" t="s">
        <v>22099</v>
      </c>
    </row>
    <row r="204" spans="1:5" ht="33">
      <c r="A204" s="118" t="s">
        <v>21469</v>
      </c>
      <c r="B204" s="119">
        <v>7813484544</v>
      </c>
      <c r="C204">
        <f>IF(VLOOKUP(A204,[1]reestr!$F$9:$L$664,7,0)=0,0,1)</f>
        <v>0</v>
      </c>
      <c r="D204" t="e">
        <f>VLOOKUP(B204,main_Расчет!$A$2:$B$505,2,0)</f>
        <v>#N/A</v>
      </c>
      <c r="E204" t="s">
        <v>22100</v>
      </c>
    </row>
    <row r="205" spans="1:5" ht="33" hidden="1">
      <c r="A205" s="118" t="s">
        <v>21470</v>
      </c>
      <c r="B205" s="119">
        <v>7810716571</v>
      </c>
      <c r="C205">
        <f>IF(VLOOKUP(A205,[1]reestr!$F$9:$L$664,7,0)=0,0,1)</f>
        <v>0</v>
      </c>
      <c r="D205">
        <f>VLOOKUP(B205,main_Расчет!$A$2:$B$505,2,0)</f>
        <v>80</v>
      </c>
      <c r="E205" t="s">
        <v>22101</v>
      </c>
    </row>
    <row r="206" spans="1:5" ht="33" hidden="1">
      <c r="A206" s="118" t="s">
        <v>21471</v>
      </c>
      <c r="B206" s="119">
        <v>7708750910</v>
      </c>
      <c r="C206">
        <f>IF(VLOOKUP(A206,[1]reestr!$F$9:$L$664,7,0)=0,0,1)</f>
        <v>0</v>
      </c>
      <c r="D206">
        <f>VLOOKUP(B206,main_Расчет!$A$2:$B$505,2,0)</f>
        <v>156</v>
      </c>
      <c r="E206" t="s">
        <v>22102</v>
      </c>
    </row>
    <row r="207" spans="1:5" ht="33" hidden="1">
      <c r="A207" s="122" t="s">
        <v>21472</v>
      </c>
      <c r="B207" s="119">
        <v>7806253521</v>
      </c>
      <c r="C207">
        <f>IF(VLOOKUP(A207,[1]reestr!$F$9:$L$664,7,0)=0,0,1)</f>
        <v>0</v>
      </c>
      <c r="D207">
        <f>VLOOKUP(B207,main_Расчет!$A$2:$B$505,2,0)</f>
        <v>17</v>
      </c>
      <c r="E207" t="s">
        <v>22103</v>
      </c>
    </row>
    <row r="208" spans="1:5" ht="33">
      <c r="A208" s="121" t="s">
        <v>21473</v>
      </c>
      <c r="B208" s="119">
        <v>3025031831</v>
      </c>
      <c r="C208">
        <f>IF(VLOOKUP(A208,[1]reestr!$F$9:$L$664,7,0)=0,0,1)</f>
        <v>1</v>
      </c>
      <c r="D208" t="e">
        <f>VLOOKUP(B208,main_Расчет!$A$2:$B$505,2,0)</f>
        <v>#N/A</v>
      </c>
      <c r="E208" t="s">
        <v>22104</v>
      </c>
    </row>
    <row r="209" spans="1:5" ht="33" hidden="1">
      <c r="A209" s="122" t="s">
        <v>21474</v>
      </c>
      <c r="B209" s="119">
        <v>5407969670</v>
      </c>
      <c r="C209">
        <f>IF(VLOOKUP(A209,[1]reestr!$F$9:$L$664,7,0)=0,0,1)</f>
        <v>0</v>
      </c>
      <c r="D209">
        <f>VLOOKUP(B209,main_Расчет!$A$2:$B$505,2,0)</f>
        <v>192</v>
      </c>
      <c r="E209" t="s">
        <v>22105</v>
      </c>
    </row>
    <row r="210" spans="1:5" ht="33" hidden="1">
      <c r="A210" s="122" t="s">
        <v>21475</v>
      </c>
      <c r="B210" s="119">
        <v>5402038765</v>
      </c>
      <c r="C210">
        <f>IF(VLOOKUP(A210,[1]reestr!$F$9:$L$664,7,0)=0,0,1)</f>
        <v>0</v>
      </c>
      <c r="D210">
        <f>VLOOKUP(B210,main_Расчет!$A$2:$B$505,2,0)</f>
        <v>73</v>
      </c>
      <c r="E210" t="s">
        <v>22106</v>
      </c>
    </row>
    <row r="211" spans="1:5" ht="33">
      <c r="A211" s="121" t="s">
        <v>21476</v>
      </c>
      <c r="B211" s="119">
        <v>7734389898</v>
      </c>
      <c r="C211">
        <f>IF(VLOOKUP(A211,[1]reestr!$F$9:$L$664,7,0)=0,0,1)</f>
        <v>1</v>
      </c>
      <c r="D211" t="e">
        <f>VLOOKUP(B211,main_Расчет!$A$2:$B$505,2,0)</f>
        <v>#N/A</v>
      </c>
      <c r="E211" t="s">
        <v>22107</v>
      </c>
    </row>
    <row r="212" spans="1:5" ht="33" hidden="1">
      <c r="A212" s="122" t="s">
        <v>21477</v>
      </c>
      <c r="B212" s="119">
        <v>6658506936</v>
      </c>
      <c r="C212">
        <f>IF(VLOOKUP(A212,[1]reestr!$F$9:$L$664,7,0)=0,0,1)</f>
        <v>0</v>
      </c>
      <c r="D212">
        <f>VLOOKUP(B212,main_Расчет!$A$2:$B$505,2,0)</f>
        <v>70</v>
      </c>
      <c r="E212" t="s">
        <v>22108</v>
      </c>
    </row>
    <row r="213" spans="1:5" ht="33">
      <c r="A213" s="121" t="s">
        <v>21478</v>
      </c>
      <c r="B213" s="119">
        <v>7810450515</v>
      </c>
      <c r="C213">
        <f>IF(VLOOKUP(A213,[1]reestr!$F$9:$L$664,7,0)=0,0,1)</f>
        <v>1</v>
      </c>
      <c r="D213" t="e">
        <f>VLOOKUP(B213,main_Расчет!$A$2:$B$505,2,0)</f>
        <v>#N/A</v>
      </c>
      <c r="E213" t="s">
        <v>22109</v>
      </c>
    </row>
    <row r="214" spans="1:5" ht="33" hidden="1">
      <c r="A214" s="122" t="s">
        <v>21479</v>
      </c>
      <c r="B214" s="119">
        <v>7710496844</v>
      </c>
      <c r="C214">
        <f>IF(VLOOKUP(A214,[1]reestr!$F$9:$L$664,7,0)=0,0,1)</f>
        <v>0</v>
      </c>
      <c r="D214">
        <f>VLOOKUP(B214,main_Расчет!$A$2:$B$505,2,0)</f>
        <v>127</v>
      </c>
      <c r="E214" t="s">
        <v>22110</v>
      </c>
    </row>
    <row r="215" spans="1:5" ht="33">
      <c r="A215" s="121" t="s">
        <v>21480</v>
      </c>
      <c r="B215" s="119">
        <v>8602285887</v>
      </c>
      <c r="C215">
        <f>IF(VLOOKUP(A215,[1]reestr!$F$9:$L$664,7,0)=0,0,1)</f>
        <v>1</v>
      </c>
      <c r="D215" t="e">
        <f>VLOOKUP(B215,main_Расчет!$A$2:$B$505,2,0)</f>
        <v>#N/A</v>
      </c>
      <c r="E215" t="s">
        <v>22111</v>
      </c>
    </row>
    <row r="216" spans="1:5" ht="33">
      <c r="A216" s="122" t="s">
        <v>21481</v>
      </c>
      <c r="B216" s="119">
        <v>9723045810</v>
      </c>
      <c r="C216">
        <f>IF(VLOOKUP(A216,[1]reestr!$F$9:$L$664,7,0)=0,0,1)</f>
        <v>0</v>
      </c>
      <c r="D216" t="e">
        <f>VLOOKUP(B216,main_Расчет!$A$2:$B$505,2,0)</f>
        <v>#N/A</v>
      </c>
      <c r="E216" t="s">
        <v>22112</v>
      </c>
    </row>
    <row r="217" spans="1:5" ht="33" hidden="1">
      <c r="A217" s="122" t="s">
        <v>21482</v>
      </c>
      <c r="B217" s="119">
        <v>7841071972</v>
      </c>
      <c r="C217">
        <f>IF(VLOOKUP(A217,[1]reestr!$F$9:$L$664,7,0)=0,0,1)</f>
        <v>0</v>
      </c>
      <c r="D217" t="e">
        <f>VLOOKUP(B217,main_Расчет!$A$2:$B$505,2,0)</f>
        <v>#N/A</v>
      </c>
      <c r="E217" t="s">
        <v>22113</v>
      </c>
    </row>
    <row r="218" spans="1:5" ht="33">
      <c r="A218" s="121" t="s">
        <v>21483</v>
      </c>
      <c r="B218" s="119">
        <v>7536171709</v>
      </c>
      <c r="C218">
        <f>IF(VLOOKUP(A218,[1]reestr!$F$9:$L$664,7,0)=0,0,1)</f>
        <v>1</v>
      </c>
      <c r="D218" t="e">
        <f>VLOOKUP(B218,main_Расчет!$A$2:$B$505,2,0)</f>
        <v>#N/A</v>
      </c>
      <c r="E218" t="s">
        <v>22114</v>
      </c>
    </row>
    <row r="219" spans="1:5" ht="33">
      <c r="A219" s="121" t="s">
        <v>21484</v>
      </c>
      <c r="B219" s="119">
        <v>7708716965</v>
      </c>
      <c r="C219">
        <f>IF(VLOOKUP(A219,[1]reestr!$F$9:$L$664,7,0)=0,0,1)</f>
        <v>1</v>
      </c>
      <c r="D219" t="e">
        <f>VLOOKUP(B219,main_Расчет!$A$2:$B$505,2,0)</f>
        <v>#N/A</v>
      </c>
      <c r="E219" t="s">
        <v>22115</v>
      </c>
    </row>
    <row r="220" spans="1:5" ht="33" hidden="1">
      <c r="A220" s="122" t="s">
        <v>21485</v>
      </c>
      <c r="B220" s="119">
        <v>7734387354</v>
      </c>
      <c r="C220">
        <f>IF(VLOOKUP(A220,[1]reestr!$F$9:$L$664,7,0)=0,0,1)</f>
        <v>0</v>
      </c>
      <c r="D220">
        <f>VLOOKUP(B220,main_Расчет!$A$2:$B$505,2,0)</f>
        <v>57</v>
      </c>
      <c r="E220" t="s">
        <v>22116</v>
      </c>
    </row>
    <row r="221" spans="1:5" ht="33" hidden="1">
      <c r="A221" s="122" t="s">
        <v>21486</v>
      </c>
      <c r="B221" s="119">
        <v>7730592401</v>
      </c>
      <c r="C221">
        <f>IF(VLOOKUP(A221,[1]reestr!$F$9:$L$664,7,0)=0,0,1)</f>
        <v>0</v>
      </c>
      <c r="D221">
        <f>VLOOKUP(B221,main_Расчет!$A$2:$B$505,2,0)</f>
        <v>9</v>
      </c>
      <c r="E221" t="s">
        <v>22117</v>
      </c>
    </row>
    <row r="222" spans="1:5" ht="33" hidden="1">
      <c r="A222" s="122" t="s">
        <v>21487</v>
      </c>
      <c r="B222" s="119">
        <v>2632109422</v>
      </c>
      <c r="C222">
        <f>IF(VLOOKUP(A222,[1]reestr!$F$9:$L$664,7,0)=0,0,1)</f>
        <v>0</v>
      </c>
      <c r="D222">
        <f>VLOOKUP(B222,main_Расчет!$A$2:$B$505,2,0)</f>
        <v>373</v>
      </c>
      <c r="E222" t="s">
        <v>22118</v>
      </c>
    </row>
    <row r="223" spans="1:5" ht="33" hidden="1">
      <c r="A223" s="122" t="s">
        <v>21488</v>
      </c>
      <c r="B223" s="119">
        <v>1831191109</v>
      </c>
      <c r="C223">
        <f>IF(VLOOKUP(A223,[1]reestr!$F$9:$L$664,7,0)=0,0,1)</f>
        <v>0</v>
      </c>
      <c r="D223">
        <f>VLOOKUP(B223,main_Расчет!$A$2:$B$505,2,0)</f>
        <v>85</v>
      </c>
      <c r="E223" t="s">
        <v>22119</v>
      </c>
    </row>
    <row r="224" spans="1:5" ht="33">
      <c r="A224" s="121" t="s">
        <v>21489</v>
      </c>
      <c r="B224" s="119">
        <v>7453321220</v>
      </c>
      <c r="C224">
        <f>IF(VLOOKUP(A224,[1]reestr!$F$9:$L$664,7,0)=0,0,1)</f>
        <v>1</v>
      </c>
      <c r="D224" t="e">
        <f>VLOOKUP(B224,main_Расчет!$A$2:$B$505,2,0)</f>
        <v>#N/A</v>
      </c>
      <c r="E224" t="s">
        <v>22120</v>
      </c>
    </row>
    <row r="225" spans="1:5" ht="33" hidden="1">
      <c r="A225" s="122" t="s">
        <v>21490</v>
      </c>
      <c r="B225" s="119">
        <v>5503096629</v>
      </c>
      <c r="C225">
        <f>IF(VLOOKUP(A225,[1]reestr!$F$9:$L$664,7,0)=0,0,1)</f>
        <v>0</v>
      </c>
      <c r="D225">
        <f>VLOOKUP(B225,main_Расчет!$A$2:$B$505,2,0)</f>
        <v>210</v>
      </c>
      <c r="E225" t="s">
        <v>22121</v>
      </c>
    </row>
    <row r="226" spans="1:5" ht="33" hidden="1">
      <c r="A226" s="122" t="s">
        <v>21491</v>
      </c>
      <c r="B226" s="119">
        <v>1660244037</v>
      </c>
      <c r="C226">
        <f>IF(VLOOKUP(A226,[1]reestr!$F$9:$L$664,7,0)=0,0,1)</f>
        <v>0</v>
      </c>
      <c r="D226">
        <f>VLOOKUP(B226,main_Расчет!$A$2:$B$505,2,0)</f>
        <v>408</v>
      </c>
      <c r="E226" t="s">
        <v>22122</v>
      </c>
    </row>
    <row r="227" spans="1:5" ht="33" hidden="1">
      <c r="A227" s="122" t="s">
        <v>21492</v>
      </c>
      <c r="B227" s="119">
        <v>1831161312</v>
      </c>
      <c r="C227">
        <f>IF(VLOOKUP(A227,[1]reestr!$F$9:$L$664,7,0)=0,0,1)</f>
        <v>0</v>
      </c>
      <c r="D227">
        <f>VLOOKUP(B227,main_Расчет!$A$2:$B$505,2,0)</f>
        <v>124</v>
      </c>
      <c r="E227" t="s">
        <v>22123</v>
      </c>
    </row>
    <row r="228" spans="1:5" ht="33" hidden="1">
      <c r="A228" s="122" t="s">
        <v>21493</v>
      </c>
      <c r="B228" s="119">
        <v>7727806036</v>
      </c>
      <c r="C228">
        <f>IF(VLOOKUP(A228,[1]reestr!$F$9:$L$664,7,0)=0,0,1)</f>
        <v>0</v>
      </c>
      <c r="D228">
        <f>VLOOKUP(B228,main_Расчет!$A$2:$B$505,2,0)</f>
        <v>153</v>
      </c>
      <c r="E228" t="s">
        <v>22124</v>
      </c>
    </row>
    <row r="229" spans="1:5" ht="33">
      <c r="A229" s="121" t="s">
        <v>21494</v>
      </c>
      <c r="B229" s="119">
        <v>6671081182</v>
      </c>
      <c r="C229">
        <f>IF(VLOOKUP(A229,[1]reestr!$F$9:$L$664,7,0)=0,0,1)</f>
        <v>1</v>
      </c>
      <c r="D229" t="e">
        <f>VLOOKUP(B229,main_Расчет!$A$2:$B$505,2,0)</f>
        <v>#N/A</v>
      </c>
      <c r="E229" t="s">
        <v>22125</v>
      </c>
    </row>
    <row r="230" spans="1:5" ht="33">
      <c r="A230" s="121" t="s">
        <v>21495</v>
      </c>
      <c r="B230" s="119">
        <v>7325162705</v>
      </c>
      <c r="C230">
        <f>IF(VLOOKUP(A230,[1]reestr!$F$9:$L$664,7,0)=0,0,1)</f>
        <v>1</v>
      </c>
      <c r="D230" t="e">
        <f>VLOOKUP(B230,main_Расчет!$A$2:$B$505,2,0)</f>
        <v>#N/A</v>
      </c>
      <c r="E230" t="s">
        <v>22126</v>
      </c>
    </row>
    <row r="231" spans="1:5" ht="33" hidden="1">
      <c r="A231" s="122" t="s">
        <v>21496</v>
      </c>
      <c r="B231" s="119">
        <v>7806547391</v>
      </c>
      <c r="C231">
        <f>IF(VLOOKUP(A231,[1]reestr!$F$9:$L$664,7,0)=0,0,1)</f>
        <v>0</v>
      </c>
      <c r="D231">
        <f>VLOOKUP(B231,main_Расчет!$A$2:$B$505,2,0)</f>
        <v>46</v>
      </c>
      <c r="E231" t="s">
        <v>22127</v>
      </c>
    </row>
    <row r="232" spans="1:5" ht="33" hidden="1">
      <c r="A232" s="122" t="s">
        <v>21497</v>
      </c>
      <c r="B232" s="119">
        <v>5024184814</v>
      </c>
      <c r="C232">
        <f>IF(VLOOKUP(A232,[1]reestr!$F$9:$L$664,7,0)=0,0,1)</f>
        <v>0</v>
      </c>
      <c r="D232">
        <f>VLOOKUP(B232,main_Расчет!$A$2:$B$505,2,0)</f>
        <v>151</v>
      </c>
      <c r="E232" t="s">
        <v>22128</v>
      </c>
    </row>
    <row r="233" spans="1:5" ht="33" hidden="1">
      <c r="A233" s="122" t="s">
        <v>21498</v>
      </c>
      <c r="B233" s="119">
        <v>5906015326</v>
      </c>
      <c r="C233">
        <f>IF(VLOOKUP(A233,[1]reestr!$F$9:$L$664,7,0)=0,0,1)</f>
        <v>0</v>
      </c>
      <c r="D233">
        <f>VLOOKUP(B233,main_Расчет!$A$2:$B$505,2,0)</f>
        <v>295</v>
      </c>
      <c r="E233" t="s">
        <v>22129</v>
      </c>
    </row>
    <row r="234" spans="1:5" ht="33" hidden="1">
      <c r="A234" s="122" t="s">
        <v>21499</v>
      </c>
      <c r="B234" s="119">
        <v>4345383175</v>
      </c>
      <c r="C234">
        <f>IF(VLOOKUP(A234,[1]reestr!$F$9:$L$664,7,0)=0,0,1)</f>
        <v>0</v>
      </c>
      <c r="D234">
        <f>VLOOKUP(B234,main_Расчет!$A$2:$B$505,2,0)</f>
        <v>388</v>
      </c>
      <c r="E234" t="s">
        <v>22130</v>
      </c>
    </row>
    <row r="235" spans="1:5" ht="33" hidden="1">
      <c r="A235" s="122" t="s">
        <v>21500</v>
      </c>
      <c r="B235" s="119">
        <v>2222787939</v>
      </c>
      <c r="C235">
        <f>IF(VLOOKUP(A235,[1]reestr!$F$9:$L$664,7,0)=0,0,1)</f>
        <v>0</v>
      </c>
      <c r="D235">
        <f>VLOOKUP(B235,main_Расчет!$A$2:$B$505,2,0)</f>
        <v>349</v>
      </c>
      <c r="E235" t="s">
        <v>22131</v>
      </c>
    </row>
    <row r="236" spans="1:5" ht="33" hidden="1">
      <c r="A236" s="122" t="s">
        <v>21501</v>
      </c>
      <c r="B236" s="119">
        <v>7719446380</v>
      </c>
      <c r="C236">
        <f>IF(VLOOKUP(A236,[1]reestr!$F$9:$L$664,7,0)=0,0,1)</f>
        <v>0</v>
      </c>
      <c r="D236">
        <f>VLOOKUP(B236,main_Расчет!$A$2:$B$505,2,0)</f>
        <v>110</v>
      </c>
      <c r="E236" t="s">
        <v>22132</v>
      </c>
    </row>
    <row r="237" spans="1:5" ht="33">
      <c r="A237" s="121" t="s">
        <v>21502</v>
      </c>
      <c r="B237" s="119">
        <v>7718931947</v>
      </c>
      <c r="C237">
        <f>IF(VLOOKUP(A237,[1]reestr!$F$9:$L$664,7,0)=0,0,1)</f>
        <v>1</v>
      </c>
      <c r="D237" t="e">
        <f>VLOOKUP(B237,main_Расчет!$A$2:$B$505,2,0)</f>
        <v>#N/A</v>
      </c>
      <c r="E237" t="s">
        <v>22133</v>
      </c>
    </row>
    <row r="238" spans="1:5" ht="33">
      <c r="A238" s="121" t="s">
        <v>21503</v>
      </c>
      <c r="B238" s="119">
        <v>7801289355</v>
      </c>
      <c r="C238">
        <f>IF(VLOOKUP(A238,[1]reestr!$F$9:$L$664,7,0)=0,0,1)</f>
        <v>1</v>
      </c>
      <c r="D238" t="e">
        <f>VLOOKUP(B238,main_Расчет!$A$2:$B$505,2,0)</f>
        <v>#N/A</v>
      </c>
      <c r="E238" t="s">
        <v>22134</v>
      </c>
    </row>
    <row r="239" spans="1:5" ht="33">
      <c r="A239" s="121" t="s">
        <v>21504</v>
      </c>
      <c r="B239" s="119">
        <v>5262360056</v>
      </c>
      <c r="C239">
        <f>IF(VLOOKUP(A239,[1]reestr!$F$9:$L$664,7,0)=0,0,1)</f>
        <v>1</v>
      </c>
      <c r="D239" t="e">
        <f>VLOOKUP(B239,main_Расчет!$A$2:$B$505,2,0)</f>
        <v>#N/A</v>
      </c>
      <c r="E239" t="s">
        <v>22135</v>
      </c>
    </row>
    <row r="240" spans="1:5" ht="33">
      <c r="A240" s="121" t="s">
        <v>21505</v>
      </c>
      <c r="B240" s="119">
        <v>5050123462</v>
      </c>
      <c r="C240">
        <f>IF(VLOOKUP(A240,[1]reestr!$F$9:$L$664,7,0)=0,0,1)</f>
        <v>1</v>
      </c>
      <c r="D240" t="e">
        <f>VLOOKUP(B240,main_Расчет!$A$2:$B$505,2,0)</f>
        <v>#N/A</v>
      </c>
      <c r="E240" t="s">
        <v>22136</v>
      </c>
    </row>
    <row r="241" spans="1:5" ht="33" hidden="1">
      <c r="A241" s="122" t="s">
        <v>21506</v>
      </c>
      <c r="B241" s="119">
        <v>7704849509</v>
      </c>
      <c r="C241">
        <f>IF(VLOOKUP(A241,[1]reestr!$F$9:$L$664,7,0)=0,0,1)</f>
        <v>0</v>
      </c>
      <c r="D241">
        <f>VLOOKUP(B241,main_Расчет!$A$2:$B$505,2,0)</f>
        <v>286</v>
      </c>
      <c r="E241" t="s">
        <v>22137</v>
      </c>
    </row>
    <row r="242" spans="1:5" ht="33" hidden="1">
      <c r="A242" s="122" t="s">
        <v>21507</v>
      </c>
      <c r="B242" s="119">
        <v>7203326272</v>
      </c>
      <c r="C242">
        <f>IF(VLOOKUP(A242,[1]reestr!$F$9:$L$664,7,0)=0,0,1)</f>
        <v>0</v>
      </c>
      <c r="D242">
        <f>VLOOKUP(B242,main_Расчет!$A$2:$B$505,2,0)</f>
        <v>129</v>
      </c>
      <c r="E242" t="s">
        <v>22138</v>
      </c>
    </row>
    <row r="243" spans="1:5" ht="33" hidden="1">
      <c r="A243" s="122" t="s">
        <v>21508</v>
      </c>
      <c r="B243" s="119">
        <v>7706462338</v>
      </c>
      <c r="C243">
        <f>IF(VLOOKUP(A243,[1]reestr!$F$9:$L$664,7,0)=0,0,1)</f>
        <v>0</v>
      </c>
      <c r="D243">
        <f>VLOOKUP(B243,main_Расчет!$A$2:$B$505,2,0)</f>
        <v>478</v>
      </c>
      <c r="E243" t="s">
        <v>22139</v>
      </c>
    </row>
    <row r="244" spans="1:5" ht="33" hidden="1">
      <c r="A244" s="122" t="s">
        <v>21509</v>
      </c>
      <c r="B244" s="119">
        <v>7811001255</v>
      </c>
      <c r="C244">
        <f>IF(VLOOKUP(A244,[1]reestr!$F$9:$L$664,7,0)=0,0,1)</f>
        <v>0</v>
      </c>
      <c r="D244">
        <f>VLOOKUP(B244,main_Расчет!$A$2:$B$505,2,0)</f>
        <v>419</v>
      </c>
      <c r="E244" t="s">
        <v>22140</v>
      </c>
    </row>
    <row r="245" spans="1:5" ht="33">
      <c r="A245" s="121" t="s">
        <v>21510</v>
      </c>
      <c r="B245" s="119">
        <v>1841062617</v>
      </c>
      <c r="C245">
        <f>IF(VLOOKUP(A245,[1]reestr!$F$9:$L$664,7,0)=0,0,1)</f>
        <v>1</v>
      </c>
      <c r="D245" t="e">
        <f>VLOOKUP(B245,main_Расчет!$A$2:$B$505,2,0)</f>
        <v>#N/A</v>
      </c>
      <c r="E245" t="s">
        <v>22141</v>
      </c>
    </row>
    <row r="246" spans="1:5" ht="33">
      <c r="A246" s="121" t="s">
        <v>21511</v>
      </c>
      <c r="B246" s="119">
        <v>7813286084</v>
      </c>
      <c r="C246">
        <f>IF(VLOOKUP(A246,[1]reestr!$F$9:$L$664,7,0)=0,0,1)</f>
        <v>1</v>
      </c>
      <c r="D246" t="e">
        <f>VLOOKUP(B246,main_Расчет!$A$2:$B$505,2,0)</f>
        <v>#N/A</v>
      </c>
      <c r="E246" t="s">
        <v>22142</v>
      </c>
    </row>
    <row r="247" spans="1:5" ht="33">
      <c r="A247" s="121" t="s">
        <v>21512</v>
      </c>
      <c r="B247" s="119">
        <v>5650011464</v>
      </c>
      <c r="C247">
        <f>IF(VLOOKUP(A247,[1]reestr!$F$9:$L$664,7,0)=0,0,1)</f>
        <v>1</v>
      </c>
      <c r="D247" t="e">
        <f>VLOOKUP(B247,main_Расчет!$A$2:$B$505,2,0)</f>
        <v>#N/A</v>
      </c>
      <c r="E247" t="s">
        <v>22143</v>
      </c>
    </row>
    <row r="248" spans="1:5" ht="33" hidden="1">
      <c r="A248" s="122" t="s">
        <v>21513</v>
      </c>
      <c r="B248" s="119">
        <v>1657079792</v>
      </c>
      <c r="C248">
        <f>IF(VLOOKUP(A248,[1]reestr!$F$9:$L$664,7,0)=0,0,1)</f>
        <v>0</v>
      </c>
      <c r="D248">
        <f>VLOOKUP(B248,main_Расчет!$A$2:$B$505,2,0)</f>
        <v>241</v>
      </c>
      <c r="E248" t="s">
        <v>22144</v>
      </c>
    </row>
    <row r="249" spans="1:5" ht="33" hidden="1">
      <c r="A249" s="122" t="s">
        <v>21514</v>
      </c>
      <c r="B249" s="119">
        <v>7725399508</v>
      </c>
      <c r="C249">
        <f>IF(VLOOKUP(A249,[1]reestr!$F$9:$L$664,7,0)=0,0,1)</f>
        <v>0</v>
      </c>
      <c r="D249">
        <f>VLOOKUP(B249,main_Расчет!$A$2:$B$505,2,0)</f>
        <v>171</v>
      </c>
      <c r="E249" t="s">
        <v>22145</v>
      </c>
    </row>
    <row r="250" spans="1:5" ht="33">
      <c r="A250" s="121" t="s">
        <v>21515</v>
      </c>
      <c r="B250" s="119">
        <v>6685158879</v>
      </c>
      <c r="C250">
        <f>IF(VLOOKUP(A250,[1]reestr!$F$9:$L$664,7,0)=0,0,1)</f>
        <v>1</v>
      </c>
      <c r="D250" t="e">
        <f>VLOOKUP(B250,main_Расчет!$A$2:$B$505,2,0)</f>
        <v>#N/A</v>
      </c>
      <c r="E250" t="s">
        <v>22146</v>
      </c>
    </row>
    <row r="251" spans="1:5" ht="33" hidden="1">
      <c r="A251" s="122" t="s">
        <v>21516</v>
      </c>
      <c r="B251" s="119">
        <v>1655335916</v>
      </c>
      <c r="C251">
        <f>IF(VLOOKUP(A251,[1]reestr!$F$9:$L$664,7,0)=0,0,1)</f>
        <v>0</v>
      </c>
      <c r="D251">
        <f>VLOOKUP(B251,main_Расчет!$A$2:$B$505,2,0)</f>
        <v>327</v>
      </c>
      <c r="E251" t="s">
        <v>22147</v>
      </c>
    </row>
    <row r="252" spans="1:5" ht="33" hidden="1">
      <c r="A252" s="122" t="s">
        <v>21517</v>
      </c>
      <c r="B252" s="119">
        <v>4345384394</v>
      </c>
      <c r="C252">
        <f>IF(VLOOKUP(A252,[1]reestr!$F$9:$L$664,7,0)=0,0,1)</f>
        <v>0</v>
      </c>
      <c r="D252">
        <f>VLOOKUP(B252,main_Расчет!$A$2:$B$505,2,0)</f>
        <v>308</v>
      </c>
      <c r="E252" t="s">
        <v>22148</v>
      </c>
    </row>
    <row r="253" spans="1:5" ht="33" hidden="1">
      <c r="A253" s="122" t="s">
        <v>21518</v>
      </c>
      <c r="B253" s="119">
        <v>3123447980</v>
      </c>
      <c r="C253">
        <f>IF(VLOOKUP(A253,[1]reestr!$F$9:$L$664,7,0)=0,0,1)</f>
        <v>0</v>
      </c>
      <c r="D253">
        <f>VLOOKUP(B253,main_Расчет!$A$2:$B$505,2,0)</f>
        <v>482</v>
      </c>
      <c r="E253" t="s">
        <v>22149</v>
      </c>
    </row>
    <row r="254" spans="1:5" ht="33" hidden="1">
      <c r="A254" s="122" t="s">
        <v>21519</v>
      </c>
      <c r="B254" s="119">
        <v>5904369714</v>
      </c>
      <c r="C254">
        <f>IF(VLOOKUP(A254,[1]reestr!$F$9:$L$664,7,0)=0,0,1)</f>
        <v>0</v>
      </c>
      <c r="D254">
        <f>VLOOKUP(B254,main_Расчет!$A$2:$B$505,2,0)</f>
        <v>263</v>
      </c>
      <c r="E254" t="s">
        <v>22150</v>
      </c>
    </row>
    <row r="255" spans="1:5" ht="33" hidden="1">
      <c r="A255" s="122" t="s">
        <v>21520</v>
      </c>
      <c r="B255" s="119">
        <v>6821000354</v>
      </c>
      <c r="C255">
        <f>IF(VLOOKUP(A255,[1]reestr!$F$9:$L$664,7,0)=0,0,1)</f>
        <v>0</v>
      </c>
      <c r="D255">
        <f>VLOOKUP(B255,main_Расчет!$A$2:$B$505,2,0)</f>
        <v>262</v>
      </c>
      <c r="E255" t="s">
        <v>22151</v>
      </c>
    </row>
    <row r="256" spans="1:5" ht="33" hidden="1">
      <c r="A256" s="122" t="s">
        <v>21521</v>
      </c>
      <c r="B256" s="119">
        <v>2207010288</v>
      </c>
      <c r="C256">
        <f>IF(VLOOKUP(A256,[1]reestr!$F$9:$L$664,7,0)=0,0,1)</f>
        <v>0</v>
      </c>
      <c r="D256">
        <f>VLOOKUP(B256,main_Расчет!$A$2:$B$505,2,0)</f>
        <v>387</v>
      </c>
      <c r="E256" t="s">
        <v>22152</v>
      </c>
    </row>
    <row r="257" spans="1:5" ht="33" hidden="1">
      <c r="A257" s="122" t="s">
        <v>21522</v>
      </c>
      <c r="B257" s="119">
        <v>278124947</v>
      </c>
      <c r="C257">
        <f>IF(VLOOKUP(A257,[1]reestr!$F$9:$L$664,7,0)=0,0,1)</f>
        <v>0</v>
      </c>
      <c r="D257">
        <f>VLOOKUP(B257,main_Расчет!$A$2:$B$505,2,0)</f>
        <v>235</v>
      </c>
      <c r="E257" t="s">
        <v>22153</v>
      </c>
    </row>
    <row r="258" spans="1:5" ht="33" hidden="1">
      <c r="A258" s="122" t="s">
        <v>21523</v>
      </c>
      <c r="B258" s="119">
        <v>7606119487</v>
      </c>
      <c r="C258">
        <f>IF(VLOOKUP(A258,[1]reestr!$F$9:$L$664,7,0)=0,0,1)</f>
        <v>0</v>
      </c>
      <c r="D258">
        <f>VLOOKUP(B258,main_Расчет!$A$2:$B$505,2,0)</f>
        <v>161</v>
      </c>
      <c r="E258" t="s">
        <v>22154</v>
      </c>
    </row>
    <row r="259" spans="1:5" ht="33">
      <c r="A259" s="121" t="s">
        <v>21524</v>
      </c>
      <c r="B259" s="119">
        <v>6316228122</v>
      </c>
      <c r="C259">
        <f>IF(VLOOKUP(A259,[1]reestr!$F$9:$L$664,7,0)=0,0,1)</f>
        <v>1</v>
      </c>
      <c r="D259" t="e">
        <f>VLOOKUP(B259,main_Расчет!$A$2:$B$505,2,0)</f>
        <v>#N/A</v>
      </c>
      <c r="E259" t="s">
        <v>22155</v>
      </c>
    </row>
    <row r="260" spans="1:5" ht="33">
      <c r="A260" s="121" t="s">
        <v>21525</v>
      </c>
      <c r="B260" s="119">
        <v>2312143061</v>
      </c>
      <c r="C260">
        <f>IF(VLOOKUP(A260,[1]reestr!$F$9:$L$664,7,0)=0,0,1)</f>
        <v>1</v>
      </c>
      <c r="D260" t="e">
        <f>VLOOKUP(B260,main_Расчет!$A$2:$B$505,2,0)</f>
        <v>#N/A</v>
      </c>
      <c r="E260" t="s">
        <v>22156</v>
      </c>
    </row>
    <row r="261" spans="1:5" ht="33" hidden="1">
      <c r="A261" s="122" t="s">
        <v>21526</v>
      </c>
      <c r="B261" s="119">
        <v>9729013879</v>
      </c>
      <c r="C261">
        <f>IF(VLOOKUP(A261,[1]reestr!$F$9:$L$664,7,0)=0,0,1)</f>
        <v>0</v>
      </c>
      <c r="D261">
        <f>VLOOKUP(B261,main_Расчет!$A$2:$B$505,2,0)</f>
        <v>367</v>
      </c>
      <c r="E261" t="s">
        <v>22157</v>
      </c>
    </row>
    <row r="262" spans="1:5" ht="33" hidden="1">
      <c r="A262" s="122" t="s">
        <v>21527</v>
      </c>
      <c r="B262" s="119">
        <v>6671071890</v>
      </c>
      <c r="C262">
        <f>IF(VLOOKUP(A262,[1]reestr!$F$9:$L$664,7,0)=0,0,1)</f>
        <v>0</v>
      </c>
      <c r="D262">
        <f>VLOOKUP(B262,main_Расчет!$A$2:$B$505,2,0)</f>
        <v>412</v>
      </c>
      <c r="E262" t="s">
        <v>22158</v>
      </c>
    </row>
    <row r="263" spans="1:5" ht="33" hidden="1">
      <c r="A263" s="122" t="s">
        <v>21528</v>
      </c>
      <c r="B263" s="119">
        <v>5446015412</v>
      </c>
      <c r="C263">
        <f>IF(VLOOKUP(A263,[1]reestr!$F$9:$L$664,7,0)=0,0,1)</f>
        <v>0</v>
      </c>
      <c r="D263">
        <f>VLOOKUP(B263,main_Расчет!$A$2:$B$505,2,0)</f>
        <v>87</v>
      </c>
      <c r="E263" t="s">
        <v>22159</v>
      </c>
    </row>
    <row r="264" spans="1:5" ht="33" hidden="1">
      <c r="A264" s="122" t="s">
        <v>21529</v>
      </c>
      <c r="B264" s="119">
        <v>2130208814</v>
      </c>
      <c r="C264">
        <f>IF(VLOOKUP(A264,[1]reestr!$F$9:$L$664,7,0)=0,0,1)</f>
        <v>0</v>
      </c>
      <c r="D264">
        <f>VLOOKUP(B264,main_Расчет!$A$2:$B$505,2,0)</f>
        <v>267</v>
      </c>
      <c r="E264" t="s">
        <v>22160</v>
      </c>
    </row>
    <row r="265" spans="1:5" ht="33">
      <c r="A265" s="122" t="s">
        <v>21530</v>
      </c>
      <c r="B265" s="119">
        <v>6168073264</v>
      </c>
      <c r="C265">
        <f>IF(VLOOKUP(A265,[1]reestr!$F$9:$L$664,7,0)=0,0,1)</f>
        <v>1</v>
      </c>
      <c r="D265" t="e">
        <f>VLOOKUP(B265,main_Расчет!$A$2:$B$505,2,0)</f>
        <v>#N/A</v>
      </c>
      <c r="E265" t="s">
        <v>22161</v>
      </c>
    </row>
    <row r="266" spans="1:5" ht="33">
      <c r="A266" s="121" t="s">
        <v>21531</v>
      </c>
      <c r="B266" s="119">
        <v>6166094406</v>
      </c>
      <c r="C266">
        <f>IF(VLOOKUP(A266,[1]reestr!$F$9:$L$664,7,0)=0,0,1)</f>
        <v>1</v>
      </c>
      <c r="D266" t="e">
        <f>VLOOKUP(B266,main_Расчет!$A$2:$B$505,2,0)</f>
        <v>#N/A</v>
      </c>
      <c r="E266" t="s">
        <v>22162</v>
      </c>
    </row>
    <row r="267" spans="1:5" ht="33" hidden="1">
      <c r="A267" s="122" t="s">
        <v>21532</v>
      </c>
      <c r="B267" s="119">
        <v>5260456250</v>
      </c>
      <c r="C267">
        <f>IF(VLOOKUP(A267,[1]reestr!$F$9:$L$664,7,0)=0,0,1)</f>
        <v>0</v>
      </c>
      <c r="D267">
        <f>VLOOKUP(B267,main_Расчет!$A$2:$B$505,2,0)</f>
        <v>220</v>
      </c>
      <c r="E267" t="s">
        <v>22163</v>
      </c>
    </row>
    <row r="268" spans="1:5" ht="33" hidden="1">
      <c r="A268" s="122" t="s">
        <v>21533</v>
      </c>
      <c r="B268" s="119">
        <v>5257185200</v>
      </c>
      <c r="C268">
        <f>IF(VLOOKUP(A268,[1]reestr!$F$9:$L$664,7,0)=0,0,1)</f>
        <v>0</v>
      </c>
      <c r="D268">
        <f>VLOOKUP(B268,main_Расчет!$A$2:$B$505,2,0)</f>
        <v>180</v>
      </c>
      <c r="E268" t="s">
        <v>22164</v>
      </c>
    </row>
    <row r="269" spans="1:5" ht="33" hidden="1">
      <c r="A269" s="122" t="s">
        <v>21534</v>
      </c>
      <c r="B269" s="119">
        <v>7733894231</v>
      </c>
      <c r="C269">
        <f>IF(VLOOKUP(A269,[1]reestr!$F$9:$L$664,7,0)=0,0,1)</f>
        <v>0</v>
      </c>
      <c r="D269">
        <f>VLOOKUP(B269,main_Расчет!$A$2:$B$505,2,0)</f>
        <v>251</v>
      </c>
      <c r="E269" t="s">
        <v>22165</v>
      </c>
    </row>
    <row r="270" spans="1:5" ht="33" hidden="1">
      <c r="A270" s="122" t="s">
        <v>21535</v>
      </c>
      <c r="B270" s="119">
        <v>3801148029</v>
      </c>
      <c r="C270">
        <f>IF(VLOOKUP(A270,[1]reestr!$F$9:$L$664,7,0)=0,0,1)</f>
        <v>0</v>
      </c>
      <c r="D270">
        <f>VLOOKUP(B270,main_Расчет!$A$2:$B$505,2,0)</f>
        <v>491</v>
      </c>
      <c r="E270" t="s">
        <v>22166</v>
      </c>
    </row>
    <row r="271" spans="1:5" ht="33" hidden="1">
      <c r="A271" s="122" t="s">
        <v>21536</v>
      </c>
      <c r="B271" s="119">
        <v>3443124314</v>
      </c>
      <c r="C271">
        <f>IF(VLOOKUP(A271,[1]reestr!$F$9:$L$664,7,0)=0,0,1)</f>
        <v>0</v>
      </c>
      <c r="D271">
        <f>VLOOKUP(B271,main_Расчет!$A$2:$B$505,2,0)</f>
        <v>246</v>
      </c>
      <c r="E271" t="s">
        <v>22167</v>
      </c>
    </row>
    <row r="272" spans="1:5" ht="33">
      <c r="A272" s="121" t="s">
        <v>21537</v>
      </c>
      <c r="B272" s="119">
        <v>7722466428</v>
      </c>
      <c r="C272">
        <f>IF(VLOOKUP(A272,[1]reestr!$F$9:$L$664,7,0)=0,0,1)</f>
        <v>1</v>
      </c>
      <c r="D272" t="e">
        <f>VLOOKUP(B272,main_Расчет!$A$2:$B$505,2,0)</f>
        <v>#N/A</v>
      </c>
      <c r="E272" t="s">
        <v>22168</v>
      </c>
    </row>
    <row r="273" spans="1:5" ht="33" hidden="1">
      <c r="A273" s="122" t="s">
        <v>21538</v>
      </c>
      <c r="B273" s="119">
        <v>9705047854</v>
      </c>
      <c r="C273">
        <f>IF(VLOOKUP(A273,[1]reestr!$F$9:$L$664,7,0)=0,0,1)</f>
        <v>0</v>
      </c>
      <c r="D273">
        <f>VLOOKUP(B273,main_Расчет!$A$2:$B$505,2,0)</f>
        <v>422</v>
      </c>
      <c r="E273" t="s">
        <v>22169</v>
      </c>
    </row>
    <row r="274" spans="1:5" ht="33" hidden="1">
      <c r="A274" s="122" t="s">
        <v>21539</v>
      </c>
      <c r="B274" s="119">
        <v>7730611414</v>
      </c>
      <c r="C274">
        <f>IF(VLOOKUP(A274,[1]reestr!$F$9:$L$664,7,0)=0,0,1)</f>
        <v>0</v>
      </c>
      <c r="D274">
        <f>VLOOKUP(B274,main_Расчет!$A$2:$B$505,2,0)</f>
        <v>106</v>
      </c>
      <c r="E274" t="s">
        <v>22170</v>
      </c>
    </row>
    <row r="275" spans="1:5" ht="33" hidden="1">
      <c r="A275" s="122" t="s">
        <v>21540</v>
      </c>
      <c r="B275" s="119">
        <v>2130134993</v>
      </c>
      <c r="C275">
        <f>IF(VLOOKUP(A275,[1]reestr!$F$9:$L$664,7,0)=0,0,1)</f>
        <v>0</v>
      </c>
      <c r="D275">
        <f>VLOOKUP(B275,main_Расчет!$A$2:$B$505,2,0)</f>
        <v>183</v>
      </c>
      <c r="E275" t="s">
        <v>22171</v>
      </c>
    </row>
    <row r="276" spans="1:5" ht="33" hidden="1">
      <c r="A276" s="122" t="s">
        <v>21541</v>
      </c>
      <c r="B276" s="119">
        <v>7715695240</v>
      </c>
      <c r="C276">
        <f>IF(VLOOKUP(A276,[1]reestr!$F$9:$L$664,7,0)=0,0,1)</f>
        <v>0</v>
      </c>
      <c r="D276">
        <f>VLOOKUP(B276,main_Расчет!$A$2:$B$505,2,0)</f>
        <v>134</v>
      </c>
      <c r="E276" t="s">
        <v>22172</v>
      </c>
    </row>
    <row r="277" spans="1:5" ht="33">
      <c r="A277" s="121" t="s">
        <v>21542</v>
      </c>
      <c r="B277" s="119">
        <v>7724017756</v>
      </c>
      <c r="C277">
        <f>IF(VLOOKUP(A277,[1]reestr!$F$9:$L$664,7,0)=0,0,1)</f>
        <v>1</v>
      </c>
      <c r="D277" t="e">
        <f>VLOOKUP(B277,main_Расчет!$A$2:$B$505,2,0)</f>
        <v>#N/A</v>
      </c>
      <c r="E277" t="s">
        <v>22173</v>
      </c>
    </row>
    <row r="278" spans="1:5" ht="33" hidden="1">
      <c r="A278" s="122" t="s">
        <v>21543</v>
      </c>
      <c r="B278" s="119">
        <v>2225130330</v>
      </c>
      <c r="C278">
        <f>IF(VLOOKUP(A278,[1]reestr!$F$9:$L$664,7,0)=0,0,1)</f>
        <v>0</v>
      </c>
      <c r="D278">
        <f>VLOOKUP(B278,main_Расчет!$A$2:$B$505,2,0)</f>
        <v>34</v>
      </c>
      <c r="E278" t="s">
        <v>22174</v>
      </c>
    </row>
    <row r="279" spans="1:5" ht="33" hidden="1">
      <c r="A279" s="122" t="s">
        <v>21544</v>
      </c>
      <c r="B279" s="119">
        <v>7706450420</v>
      </c>
      <c r="C279">
        <f>IF(VLOOKUP(A279,[1]reestr!$F$9:$L$664,7,0)=0,0,1)</f>
        <v>0</v>
      </c>
      <c r="D279">
        <f>VLOOKUP(B279,main_Расчет!$A$2:$B$505,2,0)</f>
        <v>3</v>
      </c>
      <c r="E279" t="s">
        <v>22175</v>
      </c>
    </row>
    <row r="280" spans="1:5" ht="33" hidden="1">
      <c r="A280" s="122" t="s">
        <v>21545</v>
      </c>
      <c r="B280" s="119">
        <v>1841021272</v>
      </c>
      <c r="C280">
        <f>IF(VLOOKUP(A280,[1]reestr!$F$9:$L$664,7,0)=0,0,1)</f>
        <v>0</v>
      </c>
      <c r="D280">
        <f>VLOOKUP(B280,main_Расчет!$A$2:$B$505,2,0)</f>
        <v>428</v>
      </c>
      <c r="E280" t="s">
        <v>22176</v>
      </c>
    </row>
    <row r="281" spans="1:5" ht="33" hidden="1">
      <c r="A281" s="122" t="s">
        <v>21546</v>
      </c>
      <c r="B281" s="119">
        <v>5405034430</v>
      </c>
      <c r="C281">
        <f>IF(VLOOKUP(A281,[1]reestr!$F$9:$L$664,7,0)=0,0,1)</f>
        <v>0</v>
      </c>
      <c r="D281">
        <f>VLOOKUP(B281,main_Расчет!$A$2:$B$505,2,0)</f>
        <v>157</v>
      </c>
      <c r="E281" t="s">
        <v>22177</v>
      </c>
    </row>
    <row r="282" spans="1:5" ht="33" hidden="1">
      <c r="A282" s="122" t="s">
        <v>21547</v>
      </c>
      <c r="B282" s="119">
        <v>2312280830</v>
      </c>
      <c r="C282">
        <f>IF(VLOOKUP(A282,[1]reestr!$F$9:$L$664,7,0)=0,0,1)</f>
        <v>0</v>
      </c>
      <c r="D282">
        <f>VLOOKUP(B282,main_Расчет!$A$2:$B$505,2,0)</f>
        <v>252</v>
      </c>
      <c r="E282" t="s">
        <v>22178</v>
      </c>
    </row>
    <row r="283" spans="1:5" ht="33" hidden="1">
      <c r="A283" s="122" t="s">
        <v>21548</v>
      </c>
      <c r="B283" s="119">
        <v>6659210466</v>
      </c>
      <c r="C283">
        <f>IF(VLOOKUP(A283,[1]reestr!$F$9:$L$664,7,0)=0,0,1)</f>
        <v>0</v>
      </c>
      <c r="D283">
        <f>VLOOKUP(B283,main_Расчет!$A$2:$B$505,2,0)</f>
        <v>199</v>
      </c>
      <c r="E283" t="s">
        <v>22179</v>
      </c>
    </row>
    <row r="284" spans="1:5" ht="33" hidden="1">
      <c r="A284" s="122" t="s">
        <v>21549</v>
      </c>
      <c r="B284" s="119">
        <v>3123387280</v>
      </c>
      <c r="C284">
        <f>IF(VLOOKUP(A284,[1]reestr!$F$9:$L$664,7,0)=0,0,1)</f>
        <v>0</v>
      </c>
      <c r="D284">
        <f>VLOOKUP(B284,main_Расчет!$A$2:$B$505,2,0)</f>
        <v>64</v>
      </c>
      <c r="E284" t="s">
        <v>22180</v>
      </c>
    </row>
    <row r="285" spans="1:5" ht="33" hidden="1">
      <c r="A285" s="122" t="s">
        <v>21550</v>
      </c>
      <c r="B285" s="119">
        <v>5027185213</v>
      </c>
      <c r="C285">
        <f>IF(VLOOKUP(A285,[1]reestr!$F$9:$L$664,7,0)=0,0,1)</f>
        <v>0</v>
      </c>
      <c r="D285">
        <f>VLOOKUP(B285,main_Расчет!$A$2:$B$505,2,0)</f>
        <v>226</v>
      </c>
      <c r="E285" t="s">
        <v>22181</v>
      </c>
    </row>
    <row r="286" spans="1:5" ht="33" hidden="1">
      <c r="A286" s="122" t="s">
        <v>21551</v>
      </c>
      <c r="B286" s="119">
        <v>7107129634</v>
      </c>
      <c r="C286">
        <f>IF(VLOOKUP(A286,[1]reestr!$F$9:$L$664,7,0)=0,0,1)</f>
        <v>0</v>
      </c>
      <c r="D286">
        <f>VLOOKUP(B286,main_Расчет!$A$2:$B$505,2,0)</f>
        <v>225</v>
      </c>
      <c r="E286" t="s">
        <v>22182</v>
      </c>
    </row>
    <row r="287" spans="1:5" ht="33" hidden="1">
      <c r="A287" s="122" t="s">
        <v>21552</v>
      </c>
      <c r="B287" s="119">
        <v>3702742986</v>
      </c>
      <c r="C287">
        <f>IF(VLOOKUP(A287,[1]reestr!$F$9:$L$664,7,0)=0,0,1)</f>
        <v>0</v>
      </c>
      <c r="D287">
        <f>VLOOKUP(B287,main_Расчет!$A$2:$B$505,2,0)</f>
        <v>348</v>
      </c>
      <c r="E287" t="s">
        <v>22183</v>
      </c>
    </row>
    <row r="288" spans="1:5" ht="33">
      <c r="A288" s="121" t="s">
        <v>21553</v>
      </c>
      <c r="B288" s="119">
        <v>2721204357</v>
      </c>
      <c r="C288">
        <f>IF(VLOOKUP(A288,[1]reestr!$F$9:$L$664,7,0)=0,0,1)</f>
        <v>1</v>
      </c>
      <c r="D288" t="e">
        <f>VLOOKUP(B288,main_Расчет!$A$2:$B$505,2,0)</f>
        <v>#N/A</v>
      </c>
      <c r="E288" t="s">
        <v>22184</v>
      </c>
    </row>
    <row r="289" spans="1:5" ht="33" hidden="1">
      <c r="A289" s="122" t="s">
        <v>21554</v>
      </c>
      <c r="B289" s="119">
        <v>1832032790</v>
      </c>
      <c r="C289">
        <f>IF(VLOOKUP(A289,[1]reestr!$F$9:$L$664,7,0)=0,0,1)</f>
        <v>0</v>
      </c>
      <c r="D289">
        <f>VLOOKUP(B289,main_Расчет!$A$2:$B$505,2,0)</f>
        <v>244</v>
      </c>
      <c r="E289" t="s">
        <v>22185</v>
      </c>
    </row>
    <row r="290" spans="1:5" ht="33" hidden="1">
      <c r="A290" s="122" t="s">
        <v>21555</v>
      </c>
      <c r="B290" s="119">
        <v>4027113714</v>
      </c>
      <c r="C290">
        <f>IF(VLOOKUP(A290,[1]reestr!$F$9:$L$664,7,0)=0,0,1)</f>
        <v>0</v>
      </c>
      <c r="D290">
        <f>VLOOKUP(B290,main_Расчет!$A$2:$B$505,2,0)</f>
        <v>389</v>
      </c>
      <c r="E290" t="s">
        <v>22186</v>
      </c>
    </row>
    <row r="291" spans="1:5" ht="33" hidden="1">
      <c r="A291" s="122" t="s">
        <v>21556</v>
      </c>
      <c r="B291" s="119">
        <v>7701720659</v>
      </c>
      <c r="C291">
        <f>IF(VLOOKUP(A291,[1]reestr!$F$9:$L$664,7,0)=0,0,1)</f>
        <v>0</v>
      </c>
      <c r="D291">
        <f>VLOOKUP(B291,main_Расчет!$A$2:$B$505,2,0)</f>
        <v>240</v>
      </c>
      <c r="E291" t="s">
        <v>22187</v>
      </c>
    </row>
    <row r="292" spans="1:5" ht="33" hidden="1">
      <c r="A292" s="122" t="s">
        <v>21557</v>
      </c>
      <c r="B292" s="119">
        <v>2014015480</v>
      </c>
      <c r="C292">
        <f>IF(VLOOKUP(A292,[1]reestr!$F$9:$L$664,7,0)=0,0,1)</f>
        <v>0</v>
      </c>
      <c r="D292">
        <f>VLOOKUP(B292,main_Расчет!$A$2:$B$505,2,0)</f>
        <v>291</v>
      </c>
      <c r="E292" t="s">
        <v>22188</v>
      </c>
    </row>
    <row r="293" spans="1:5" ht="33">
      <c r="A293" s="121" t="s">
        <v>21558</v>
      </c>
      <c r="B293" s="119">
        <v>1831193931</v>
      </c>
      <c r="C293">
        <f>IF(VLOOKUP(A293,[1]reestr!$F$9:$L$664,7,0)=0,0,1)</f>
        <v>1</v>
      </c>
      <c r="D293" t="e">
        <f>VLOOKUP(B293,main_Расчет!$A$2:$B$505,2,0)</f>
        <v>#N/A</v>
      </c>
      <c r="E293" t="s">
        <v>22189</v>
      </c>
    </row>
    <row r="294" spans="1:5" ht="33">
      <c r="A294" s="121" t="s">
        <v>21559</v>
      </c>
      <c r="B294" s="119">
        <v>2536316747</v>
      </c>
      <c r="C294">
        <f>IF(VLOOKUP(A294,[1]reestr!$F$9:$L$664,7,0)=0,0,1)</f>
        <v>1</v>
      </c>
      <c r="D294" t="e">
        <f>VLOOKUP(B294,main_Расчет!$A$2:$B$505,2,0)</f>
        <v>#N/A</v>
      </c>
      <c r="E294" t="s">
        <v>22190</v>
      </c>
    </row>
    <row r="295" spans="1:5" ht="33" hidden="1">
      <c r="A295" s="122" t="s">
        <v>21560</v>
      </c>
      <c r="B295" s="119">
        <v>326510261</v>
      </c>
      <c r="C295">
        <f>IF(VLOOKUP(A295,[1]reestr!$F$9:$L$664,7,0)=0,0,1)</f>
        <v>0</v>
      </c>
      <c r="D295">
        <f>VLOOKUP(B295,main_Расчет!$A$2:$B$505,2,0)</f>
        <v>350</v>
      </c>
      <c r="E295" t="s">
        <v>22191</v>
      </c>
    </row>
    <row r="296" spans="1:5" ht="33">
      <c r="A296" s="121" t="s">
        <v>21561</v>
      </c>
      <c r="B296" s="119">
        <v>1656107334</v>
      </c>
      <c r="C296">
        <f>IF(VLOOKUP(A296,[1]reestr!$F$9:$L$664,7,0)=0,0,1)</f>
        <v>1</v>
      </c>
      <c r="D296" t="e">
        <f>VLOOKUP(B296,main_Расчет!$A$2:$B$505,2,0)</f>
        <v>#N/A</v>
      </c>
      <c r="E296" t="s">
        <v>22192</v>
      </c>
    </row>
    <row r="297" spans="1:5" ht="33" hidden="1">
      <c r="A297" s="122" t="s">
        <v>21562</v>
      </c>
      <c r="B297" s="119">
        <v>7719492957</v>
      </c>
      <c r="C297">
        <f>IF(VLOOKUP(A297,[1]reestr!$F$9:$L$664,7,0)=0,0,1)</f>
        <v>0</v>
      </c>
      <c r="D297">
        <f>VLOOKUP(B297,main_Расчет!$A$2:$B$505,2,0)</f>
        <v>359</v>
      </c>
      <c r="E297" t="s">
        <v>22193</v>
      </c>
    </row>
    <row r="298" spans="1:5" ht="33" hidden="1">
      <c r="A298" s="122" t="s">
        <v>21563</v>
      </c>
      <c r="B298" s="119">
        <v>7842168078</v>
      </c>
      <c r="C298">
        <f>IF(VLOOKUP(A298,[1]reestr!$F$9:$L$664,7,0)=0,0,1)</f>
        <v>0</v>
      </c>
      <c r="D298">
        <f>VLOOKUP(B298,main_Расчет!$A$2:$B$505,2,0)</f>
        <v>117</v>
      </c>
      <c r="E298" t="s">
        <v>22194</v>
      </c>
    </row>
    <row r="299" spans="1:5" ht="33" hidden="1">
      <c r="A299" s="122" t="s">
        <v>21564</v>
      </c>
      <c r="B299" s="119">
        <v>5611067262</v>
      </c>
      <c r="C299">
        <f>IF(VLOOKUP(A299,[1]reestr!$F$9:$L$664,7,0)=0,0,1)</f>
        <v>0</v>
      </c>
      <c r="D299">
        <f>VLOOKUP(B299,main_Расчет!$A$2:$B$505,2,0)</f>
        <v>22</v>
      </c>
      <c r="E299" t="s">
        <v>22195</v>
      </c>
    </row>
    <row r="300" spans="1:5" ht="33" hidden="1">
      <c r="A300" s="122" t="s">
        <v>21565</v>
      </c>
      <c r="B300" s="119">
        <v>2543091389</v>
      </c>
      <c r="C300">
        <f>IF(VLOOKUP(A300,[1]reestr!$F$9:$L$664,7,0)=0,0,1)</f>
        <v>0</v>
      </c>
      <c r="D300">
        <f>VLOOKUP(B300,main_Расчет!$A$2:$B$505,2,0)</f>
        <v>342</v>
      </c>
      <c r="E300" t="s">
        <v>22196</v>
      </c>
    </row>
    <row r="301" spans="1:5" ht="33" hidden="1">
      <c r="A301" s="122" t="s">
        <v>21566</v>
      </c>
      <c r="B301" s="119">
        <v>3702193020</v>
      </c>
      <c r="C301">
        <f>IF(VLOOKUP(A301,[1]reestr!$F$9:$L$664,7,0)=0,0,1)</f>
        <v>0</v>
      </c>
      <c r="D301">
        <f>VLOOKUP(B301,main_Расчет!$A$2:$B$505,2,0)</f>
        <v>410</v>
      </c>
      <c r="E301" t="s">
        <v>22197</v>
      </c>
    </row>
    <row r="302" spans="1:5" ht="33" hidden="1">
      <c r="A302" s="122" t="s">
        <v>21567</v>
      </c>
      <c r="B302" s="119">
        <v>6671021289</v>
      </c>
      <c r="C302">
        <f>IF(VLOOKUP(A302,[1]reestr!$F$9:$L$664,7,0)=0,0,1)</f>
        <v>0</v>
      </c>
      <c r="D302">
        <f>VLOOKUP(B302,main_Расчет!$A$2:$B$505,2,0)</f>
        <v>223</v>
      </c>
      <c r="E302" t="s">
        <v>22198</v>
      </c>
    </row>
    <row r="303" spans="1:5" ht="33" hidden="1">
      <c r="A303" s="122" t="s">
        <v>21568</v>
      </c>
      <c r="B303" s="119">
        <v>3327104074</v>
      </c>
      <c r="C303">
        <f>IF(VLOOKUP(A303,[1]reestr!$F$9:$L$664,7,0)=0,0,1)</f>
        <v>0</v>
      </c>
      <c r="D303">
        <f>VLOOKUP(B303,main_Расчет!$A$2:$B$505,2,0)</f>
        <v>173</v>
      </c>
      <c r="E303" t="s">
        <v>22199</v>
      </c>
    </row>
    <row r="304" spans="1:5" ht="33" hidden="1">
      <c r="A304" s="122" t="s">
        <v>21569</v>
      </c>
      <c r="B304" s="119">
        <v>5406606578</v>
      </c>
      <c r="C304">
        <f>IF(VLOOKUP(A304,[1]reestr!$F$9:$L$664,7,0)=0,0,1)</f>
        <v>0</v>
      </c>
      <c r="D304">
        <f>VLOOKUP(B304,main_Расчет!$A$2:$B$505,2,0)</f>
        <v>92</v>
      </c>
      <c r="E304" t="s">
        <v>22200</v>
      </c>
    </row>
    <row r="305" spans="1:5" ht="33" hidden="1">
      <c r="A305" s="122" t="s">
        <v>21570</v>
      </c>
      <c r="B305" s="119">
        <v>4345493869</v>
      </c>
      <c r="C305">
        <f>IF(VLOOKUP(A305,[1]reestr!$F$9:$L$664,7,0)=0,0,1)</f>
        <v>0</v>
      </c>
      <c r="D305">
        <f>VLOOKUP(B305,main_Расчет!$A$2:$B$505,2,0)</f>
        <v>260</v>
      </c>
      <c r="E305" t="s">
        <v>22201</v>
      </c>
    </row>
    <row r="306" spans="1:5" ht="33">
      <c r="A306" s="121" t="s">
        <v>21571</v>
      </c>
      <c r="B306" s="119">
        <v>4826108534</v>
      </c>
      <c r="C306">
        <f>IF(VLOOKUP(A306,[1]reestr!$F$9:$L$664,7,0)=0,0,1)</f>
        <v>1</v>
      </c>
      <c r="D306" t="e">
        <f>VLOOKUP(B306,main_Расчет!$A$2:$B$505,2,0)</f>
        <v>#N/A</v>
      </c>
      <c r="E306" t="s">
        <v>22202</v>
      </c>
    </row>
    <row r="307" spans="1:5" ht="33" hidden="1">
      <c r="A307" s="122" t="s">
        <v>21572</v>
      </c>
      <c r="B307" s="119">
        <v>5507257404</v>
      </c>
      <c r="C307">
        <f>IF(VLOOKUP(A307,[1]reestr!$F$9:$L$664,7,0)=0,0,1)</f>
        <v>0</v>
      </c>
      <c r="D307">
        <f>VLOOKUP(B307,main_Расчет!$A$2:$B$505,2,0)</f>
        <v>338</v>
      </c>
      <c r="E307" t="s">
        <v>22203</v>
      </c>
    </row>
    <row r="308" spans="1:5" ht="33" hidden="1">
      <c r="A308" s="122" t="s">
        <v>21573</v>
      </c>
      <c r="B308" s="119">
        <v>7728833297</v>
      </c>
      <c r="C308">
        <f>IF(VLOOKUP(A308,[1]reestr!$F$9:$L$664,7,0)=0,0,1)</f>
        <v>0</v>
      </c>
      <c r="D308">
        <f>VLOOKUP(B308,main_Расчет!$A$2:$B$505,2,0)</f>
        <v>440</v>
      </c>
      <c r="E308" t="s">
        <v>22204</v>
      </c>
    </row>
    <row r="309" spans="1:5" ht="33" hidden="1">
      <c r="A309" s="122" t="s">
        <v>21574</v>
      </c>
      <c r="B309" s="119">
        <v>7203323338</v>
      </c>
      <c r="C309">
        <f>IF(VLOOKUP(A309,[1]reestr!$F$9:$L$664,7,0)=0,0,1)</f>
        <v>0</v>
      </c>
      <c r="D309">
        <f>VLOOKUP(B309,main_Расчет!$A$2:$B$505,2,0)</f>
        <v>297</v>
      </c>
      <c r="E309" t="s">
        <v>22205</v>
      </c>
    </row>
    <row r="310" spans="1:5" ht="33" hidden="1">
      <c r="A310" s="122" t="s">
        <v>21575</v>
      </c>
      <c r="B310" s="119">
        <v>3015115352</v>
      </c>
      <c r="C310">
        <f>IF(VLOOKUP(A310,[1]reestr!$F$9:$L$664,7,0)=0,0,1)</f>
        <v>0</v>
      </c>
      <c r="D310">
        <f>VLOOKUP(B310,main_Расчет!$A$2:$B$505,2,0)</f>
        <v>335</v>
      </c>
      <c r="E310" t="s">
        <v>22206</v>
      </c>
    </row>
    <row r="311" spans="1:5" ht="33" hidden="1">
      <c r="A311" s="122" t="s">
        <v>21576</v>
      </c>
      <c r="B311" s="119">
        <v>6168004398</v>
      </c>
      <c r="C311">
        <f>IF(VLOOKUP(A311,[1]reestr!$F$9:$L$664,7,0)=0,0,1)</f>
        <v>0</v>
      </c>
      <c r="D311">
        <f>VLOOKUP(B311,main_Расчет!$A$2:$B$505,2,0)</f>
        <v>256</v>
      </c>
      <c r="E311" t="s">
        <v>22207</v>
      </c>
    </row>
    <row r="312" spans="1:5" ht="33" hidden="1">
      <c r="A312" s="122" t="s">
        <v>21577</v>
      </c>
      <c r="B312" s="119">
        <v>2130067786</v>
      </c>
      <c r="C312">
        <f>IF(VLOOKUP(A312,[1]reestr!$F$9:$L$664,7,0)=0,0,1)</f>
        <v>0</v>
      </c>
      <c r="D312">
        <f>VLOOKUP(B312,main_Расчет!$A$2:$B$505,2,0)</f>
        <v>228</v>
      </c>
      <c r="E312" t="s">
        <v>22208</v>
      </c>
    </row>
    <row r="313" spans="1:5" ht="33" hidden="1">
      <c r="A313" s="122" t="s">
        <v>21578</v>
      </c>
      <c r="B313" s="119">
        <v>7536168865</v>
      </c>
      <c r="C313">
        <f>IF(VLOOKUP(A313,[1]reestr!$F$9:$L$664,7,0)=0,0,1)</f>
        <v>0</v>
      </c>
      <c r="D313">
        <f>VLOOKUP(B313,main_Расчет!$A$2:$B$505,2,0)</f>
        <v>187</v>
      </c>
      <c r="E313" t="s">
        <v>22209</v>
      </c>
    </row>
    <row r="314" spans="1:5" ht="33" hidden="1">
      <c r="A314" s="122" t="s">
        <v>21579</v>
      </c>
      <c r="B314" s="119">
        <v>3459079025</v>
      </c>
      <c r="C314">
        <f>IF(VLOOKUP(A314,[1]reestr!$F$9:$L$664,7,0)=0,0,1)</f>
        <v>0</v>
      </c>
      <c r="D314">
        <f>VLOOKUP(B314,main_Расчет!$A$2:$B$505,2,0)</f>
        <v>276</v>
      </c>
      <c r="E314" t="s">
        <v>22210</v>
      </c>
    </row>
    <row r="315" spans="1:5" ht="33" hidden="1">
      <c r="A315" s="122" t="s">
        <v>21580</v>
      </c>
      <c r="B315" s="119">
        <v>6451008162</v>
      </c>
      <c r="C315">
        <f>IF(VLOOKUP(A315,[1]reestr!$F$9:$L$664,7,0)=0,0,1)</f>
        <v>0</v>
      </c>
      <c r="D315">
        <f>VLOOKUP(B315,main_Расчет!$A$2:$B$505,2,0)</f>
        <v>227</v>
      </c>
      <c r="E315" t="s">
        <v>22211</v>
      </c>
    </row>
    <row r="316" spans="1:5" ht="33" hidden="1">
      <c r="A316" s="122" t="s">
        <v>21581</v>
      </c>
      <c r="B316" s="119">
        <v>1655390040</v>
      </c>
      <c r="C316">
        <f>IF(VLOOKUP(A316,[1]reestr!$F$9:$L$664,7,0)=0,0,1)</f>
        <v>0</v>
      </c>
      <c r="D316">
        <f>VLOOKUP(B316,main_Расчет!$A$2:$B$505,2,0)</f>
        <v>258</v>
      </c>
      <c r="E316" t="s">
        <v>22212</v>
      </c>
    </row>
    <row r="317" spans="1:5" ht="33" hidden="1">
      <c r="A317" s="122" t="s">
        <v>21582</v>
      </c>
      <c r="B317" s="119">
        <v>5407973997</v>
      </c>
      <c r="C317">
        <f>IF(VLOOKUP(A317,[1]reestr!$F$9:$L$664,7,0)=0,0,1)</f>
        <v>0</v>
      </c>
      <c r="D317">
        <f>VLOOKUP(B317,main_Расчет!$A$2:$B$505,2,0)</f>
        <v>8</v>
      </c>
      <c r="E317" t="s">
        <v>22213</v>
      </c>
    </row>
    <row r="318" spans="1:5" ht="33" hidden="1">
      <c r="A318" s="122" t="s">
        <v>21583</v>
      </c>
      <c r="B318" s="119">
        <v>2221220819</v>
      </c>
      <c r="C318">
        <f>IF(VLOOKUP(A318,[1]reestr!$F$9:$L$664,7,0)=0,0,1)</f>
        <v>0</v>
      </c>
      <c r="D318">
        <f>VLOOKUP(B318,main_Расчет!$A$2:$B$505,2,0)</f>
        <v>380</v>
      </c>
      <c r="E318" t="s">
        <v>22214</v>
      </c>
    </row>
    <row r="319" spans="1:5" ht="33" hidden="1">
      <c r="A319" s="122" t="s">
        <v>21584</v>
      </c>
      <c r="B319" s="119">
        <v>7627051864</v>
      </c>
      <c r="C319">
        <f>IF(VLOOKUP(A319,[1]reestr!$F$9:$L$664,7,0)=0,0,1)</f>
        <v>0</v>
      </c>
      <c r="D319">
        <f>VLOOKUP(B319,main_Расчет!$A$2:$B$505,2,0)</f>
        <v>148</v>
      </c>
      <c r="E319" t="s">
        <v>22215</v>
      </c>
    </row>
    <row r="320" spans="1:5" ht="33">
      <c r="A320" s="121" t="s">
        <v>21585</v>
      </c>
      <c r="B320" s="119">
        <v>274941112</v>
      </c>
      <c r="C320">
        <f>IF(VLOOKUP(A320,[1]reestr!$F$9:$L$664,7,0)=0,0,1)</f>
        <v>1</v>
      </c>
      <c r="D320" t="e">
        <f>VLOOKUP(B320,main_Расчет!$A$2:$B$505,2,0)</f>
        <v>#N/A</v>
      </c>
      <c r="E320" t="s">
        <v>22216</v>
      </c>
    </row>
    <row r="321" spans="1:5" ht="33" hidden="1">
      <c r="A321" s="122" t="s">
        <v>21586</v>
      </c>
      <c r="B321" s="119">
        <v>2014010500</v>
      </c>
      <c r="C321">
        <f>IF(VLOOKUP(A321,[1]reestr!$F$9:$L$664,7,0)=0,0,1)</f>
        <v>0</v>
      </c>
      <c r="D321">
        <f>VLOOKUP(B321,main_Расчет!$A$2:$B$505,2,0)</f>
        <v>400</v>
      </c>
      <c r="E321" t="s">
        <v>22217</v>
      </c>
    </row>
    <row r="322" spans="1:5" ht="33">
      <c r="A322" s="121" t="s">
        <v>21587</v>
      </c>
      <c r="B322" s="119">
        <v>7728488121</v>
      </c>
      <c r="C322">
        <f>IF(VLOOKUP(A322,[1]reestr!$F$9:$L$664,7,0)=0,0,1)</f>
        <v>1</v>
      </c>
      <c r="D322" t="e">
        <f>VLOOKUP(B322,main_Расчет!$A$2:$B$505,2,0)</f>
        <v>#N/A</v>
      </c>
      <c r="E322" t="s">
        <v>22218</v>
      </c>
    </row>
    <row r="323" spans="1:5" ht="33" hidden="1">
      <c r="A323" s="122" t="s">
        <v>21588</v>
      </c>
      <c r="B323" s="119">
        <v>3444214786</v>
      </c>
      <c r="C323">
        <f>IF(VLOOKUP(A323,[1]reestr!$F$9:$L$664,7,0)=0,0,1)</f>
        <v>0</v>
      </c>
      <c r="D323">
        <f>VLOOKUP(B323,main_Расчет!$A$2:$B$505,2,0)</f>
        <v>211</v>
      </c>
      <c r="E323" t="s">
        <v>22219</v>
      </c>
    </row>
    <row r="324" spans="1:5" ht="33" hidden="1">
      <c r="A324" s="122" t="s">
        <v>21589</v>
      </c>
      <c r="B324" s="119">
        <v>1701061236</v>
      </c>
      <c r="C324">
        <f>IF(VLOOKUP(A324,[1]reestr!$F$9:$L$664,7,0)=0,0,1)</f>
        <v>0</v>
      </c>
      <c r="D324">
        <f>VLOOKUP(B324,main_Расчет!$A$2:$B$505,2,0)</f>
        <v>329</v>
      </c>
      <c r="E324" t="s">
        <v>22220</v>
      </c>
    </row>
    <row r="325" spans="1:5" ht="33">
      <c r="A325" s="121" t="s">
        <v>21590</v>
      </c>
      <c r="B325" s="119">
        <v>7801653780</v>
      </c>
      <c r="C325">
        <f>IF(VLOOKUP(A325,[1]reestr!$F$9:$L$664,7,0)=0,0,1)</f>
        <v>1</v>
      </c>
      <c r="D325" t="e">
        <f>VLOOKUP(B325,main_Расчет!$A$2:$B$505,2,0)</f>
        <v>#N/A</v>
      </c>
      <c r="E325" t="s">
        <v>22221</v>
      </c>
    </row>
    <row r="326" spans="1:5" ht="33" hidden="1">
      <c r="A326" s="122" t="s">
        <v>21591</v>
      </c>
      <c r="B326" s="119">
        <v>5257193554</v>
      </c>
      <c r="C326">
        <f>IF(VLOOKUP(A326,[1]reestr!$F$9:$L$664,7,0)=0,0,1)</f>
        <v>0</v>
      </c>
      <c r="D326">
        <f>VLOOKUP(B326,main_Расчет!$A$2:$B$505,2,0)</f>
        <v>311</v>
      </c>
      <c r="E326" t="s">
        <v>22222</v>
      </c>
    </row>
    <row r="327" spans="1:5" ht="33" hidden="1">
      <c r="A327" s="122" t="s">
        <v>21592</v>
      </c>
      <c r="B327" s="119">
        <v>9705138572</v>
      </c>
      <c r="C327">
        <f>IF(VLOOKUP(A327,[1]reestr!$F$9:$L$664,7,0)=0,0,1)</f>
        <v>0</v>
      </c>
      <c r="D327">
        <f>VLOOKUP(B327,main_Расчет!$A$2:$B$505,2,0)</f>
        <v>48</v>
      </c>
      <c r="E327" t="s">
        <v>22223</v>
      </c>
    </row>
    <row r="328" spans="1:5" ht="33" hidden="1">
      <c r="A328" s="122" t="s">
        <v>21593</v>
      </c>
      <c r="B328" s="119">
        <v>2308269294</v>
      </c>
      <c r="C328">
        <f>IF(VLOOKUP(A328,[1]reestr!$F$9:$L$664,7,0)=0,0,1)</f>
        <v>0</v>
      </c>
      <c r="D328">
        <f>VLOOKUP(B328,main_Расчет!$A$2:$B$505,2,0)</f>
        <v>186</v>
      </c>
      <c r="E328" t="s">
        <v>22224</v>
      </c>
    </row>
    <row r="329" spans="1:5" ht="33">
      <c r="A329" s="121" t="s">
        <v>21594</v>
      </c>
      <c r="B329" s="119">
        <v>1656110175</v>
      </c>
      <c r="C329">
        <f>IF(VLOOKUP(A329,[1]reestr!$F$9:$L$664,7,0)=0,0,1)</f>
        <v>1</v>
      </c>
      <c r="D329" t="e">
        <f>VLOOKUP(B329,main_Расчет!$A$2:$B$505,2,0)</f>
        <v>#N/A</v>
      </c>
      <c r="E329" t="s">
        <v>22225</v>
      </c>
    </row>
    <row r="330" spans="1:5" ht="33">
      <c r="A330" s="121" t="s">
        <v>21595</v>
      </c>
      <c r="B330" s="119">
        <v>7203382407</v>
      </c>
      <c r="C330">
        <f>IF(VLOOKUP(A330,[1]reestr!$F$9:$L$664,7,0)=0,0,1)</f>
        <v>1</v>
      </c>
      <c r="D330" t="e">
        <f>VLOOKUP(B330,main_Расчет!$A$2:$B$505,2,0)</f>
        <v>#N/A</v>
      </c>
      <c r="E330" t="s">
        <v>22226</v>
      </c>
    </row>
    <row r="331" spans="1:5" ht="33" hidden="1">
      <c r="A331" s="122" t="s">
        <v>21596</v>
      </c>
      <c r="B331" s="119">
        <v>2634105423</v>
      </c>
      <c r="C331">
        <f>IF(VLOOKUP(A331,[1]reestr!$F$9:$L$664,7,0)=0,0,1)</f>
        <v>0</v>
      </c>
      <c r="D331">
        <f>VLOOKUP(B331,main_Расчет!$A$2:$B$505,2,0)</f>
        <v>379</v>
      </c>
      <c r="E331" t="s">
        <v>22227</v>
      </c>
    </row>
    <row r="332" spans="1:5" ht="33">
      <c r="A332" s="121" t="s">
        <v>21597</v>
      </c>
      <c r="B332" s="119">
        <v>7810464726</v>
      </c>
      <c r="C332">
        <f>IF(VLOOKUP(A332,[1]reestr!$F$9:$L$664,7,0)=0,0,1)</f>
        <v>1</v>
      </c>
      <c r="D332" t="e">
        <f>VLOOKUP(B332,main_Расчет!$A$2:$B$505,2,0)</f>
        <v>#N/A</v>
      </c>
      <c r="E332" t="s">
        <v>22228</v>
      </c>
    </row>
    <row r="333" spans="1:5" ht="33" hidden="1">
      <c r="A333" s="122" t="s">
        <v>21598</v>
      </c>
      <c r="B333" s="119">
        <v>7327093648</v>
      </c>
      <c r="C333">
        <f>IF(VLOOKUP(A333,[1]reestr!$F$9:$L$664,7,0)=0,0,1)</f>
        <v>0</v>
      </c>
      <c r="D333">
        <f>VLOOKUP(B333,main_Расчет!$A$2:$B$505,2,0)</f>
        <v>59</v>
      </c>
      <c r="E333" t="s">
        <v>22229</v>
      </c>
    </row>
    <row r="334" spans="1:5" ht="33">
      <c r="A334" s="121" t="s">
        <v>21599</v>
      </c>
      <c r="B334" s="119">
        <v>3123458484</v>
      </c>
      <c r="C334">
        <f>IF(VLOOKUP(A334,[1]reestr!$F$9:$L$664,7,0)=0,0,1)</f>
        <v>1</v>
      </c>
      <c r="D334" t="e">
        <f>VLOOKUP(B334,main_Расчет!$A$2:$B$505,2,0)</f>
        <v>#N/A</v>
      </c>
      <c r="E334" t="s">
        <v>22230</v>
      </c>
    </row>
    <row r="335" spans="1:5" ht="33">
      <c r="A335" s="121" t="s">
        <v>21600</v>
      </c>
      <c r="B335" s="119">
        <v>2311284630</v>
      </c>
      <c r="C335">
        <f>IF(VLOOKUP(A335,[1]reestr!$F$9:$L$664,7,0)=0,0,1)</f>
        <v>1</v>
      </c>
      <c r="D335" t="e">
        <f>VLOOKUP(B335,main_Расчет!$A$2:$B$505,2,0)</f>
        <v>#N/A</v>
      </c>
      <c r="E335" t="s">
        <v>22231</v>
      </c>
    </row>
    <row r="336" spans="1:5" ht="33" hidden="1">
      <c r="A336" s="122" t="s">
        <v>21601</v>
      </c>
      <c r="B336" s="119">
        <v>2130213500</v>
      </c>
      <c r="C336">
        <f>IF(VLOOKUP(A336,[1]reestr!$F$9:$L$664,7,0)=0,0,1)</f>
        <v>0</v>
      </c>
      <c r="D336">
        <f>VLOOKUP(B336,main_Расчет!$A$2:$B$505,2,0)</f>
        <v>205</v>
      </c>
      <c r="E336" t="s">
        <v>22232</v>
      </c>
    </row>
    <row r="337" spans="1:5" ht="33" hidden="1">
      <c r="A337" s="122" t="s">
        <v>21602</v>
      </c>
      <c r="B337" s="119">
        <v>4205384683</v>
      </c>
      <c r="C337">
        <f>IF(VLOOKUP(A337,[1]reestr!$F$9:$L$664,7,0)=0,0,1)</f>
        <v>0</v>
      </c>
      <c r="D337">
        <f>VLOOKUP(B337,main_Расчет!$A$2:$B$505,2,0)</f>
        <v>339</v>
      </c>
      <c r="E337" t="s">
        <v>22233</v>
      </c>
    </row>
    <row r="338" spans="1:5" ht="33" hidden="1">
      <c r="A338" s="122" t="s">
        <v>21603</v>
      </c>
      <c r="B338" s="119">
        <v>1215217189</v>
      </c>
      <c r="C338">
        <f>IF(VLOOKUP(A338,[1]reestr!$F$9:$L$664,7,0)=0,0,1)</f>
        <v>0</v>
      </c>
      <c r="D338">
        <f>VLOOKUP(B338,main_Расчет!$A$2:$B$505,2,0)</f>
        <v>182</v>
      </c>
      <c r="E338" t="s">
        <v>22234</v>
      </c>
    </row>
    <row r="339" spans="1:5" ht="33" hidden="1">
      <c r="A339" s="122" t="s">
        <v>21604</v>
      </c>
      <c r="B339" s="119">
        <v>7717795970</v>
      </c>
      <c r="C339">
        <f>IF(VLOOKUP(A339,[1]reestr!$F$9:$L$664,7,0)=0,0,1)</f>
        <v>0</v>
      </c>
      <c r="D339">
        <f>VLOOKUP(B339,main_Расчет!$A$2:$B$505,2,0)</f>
        <v>78</v>
      </c>
      <c r="E339" t="s">
        <v>22235</v>
      </c>
    </row>
    <row r="340" spans="1:5" ht="33" hidden="1">
      <c r="A340" s="122" t="s">
        <v>21605</v>
      </c>
      <c r="B340" s="119">
        <v>3620014866</v>
      </c>
      <c r="C340">
        <f>IF(VLOOKUP(A340,[1]reestr!$F$9:$L$664,7,0)=0,0,1)</f>
        <v>0</v>
      </c>
      <c r="D340">
        <f>VLOOKUP(B340,main_Расчет!$A$2:$B$505,2,0)</f>
        <v>207</v>
      </c>
      <c r="E340" t="s">
        <v>22236</v>
      </c>
    </row>
    <row r="341" spans="1:5" ht="33">
      <c r="A341" s="121" t="s">
        <v>21606</v>
      </c>
      <c r="B341" s="119">
        <v>3906380188</v>
      </c>
      <c r="C341">
        <f>IF(VLOOKUP(A341,[1]reestr!$F$9:$L$664,7,0)=0,0,1)</f>
        <v>1</v>
      </c>
      <c r="D341" t="e">
        <f>VLOOKUP(B341,main_Расчет!$A$2:$B$505,2,0)</f>
        <v>#N/A</v>
      </c>
      <c r="E341" t="s">
        <v>22237</v>
      </c>
    </row>
    <row r="342" spans="1:5" ht="33" hidden="1">
      <c r="A342" s="122" t="s">
        <v>21607</v>
      </c>
      <c r="B342" s="119">
        <v>6449096161</v>
      </c>
      <c r="C342">
        <f>IF(VLOOKUP(A342,[1]reestr!$F$9:$L$664,7,0)=0,0,1)</f>
        <v>0</v>
      </c>
      <c r="D342">
        <f>VLOOKUP(B342,main_Расчет!$A$2:$B$505,2,0)</f>
        <v>169</v>
      </c>
      <c r="E342" t="s">
        <v>22238</v>
      </c>
    </row>
    <row r="343" spans="1:5" ht="33">
      <c r="A343" s="121" t="s">
        <v>21608</v>
      </c>
      <c r="B343" s="119">
        <v>3250532162</v>
      </c>
      <c r="C343">
        <f>IF(VLOOKUP(A343,[1]reestr!$F$9:$L$664,7,0)=0,0,1)</f>
        <v>1</v>
      </c>
      <c r="D343" t="e">
        <f>VLOOKUP(B343,main_Расчет!$A$2:$B$505,2,0)</f>
        <v>#N/A</v>
      </c>
      <c r="E343" t="s">
        <v>22239</v>
      </c>
    </row>
    <row r="344" spans="1:5" ht="33" hidden="1">
      <c r="A344" s="122" t="s">
        <v>21609</v>
      </c>
      <c r="B344" s="119">
        <v>5904379790</v>
      </c>
      <c r="C344">
        <f>IF(VLOOKUP(A344,[1]reestr!$F$9:$L$664,7,0)=0,0,1)</f>
        <v>0</v>
      </c>
      <c r="D344">
        <f>VLOOKUP(B344,main_Расчет!$A$2:$B$505,2,0)</f>
        <v>372</v>
      </c>
      <c r="E344" t="s">
        <v>22240</v>
      </c>
    </row>
    <row r="345" spans="1:5" ht="33" hidden="1">
      <c r="A345" s="122" t="s">
        <v>21610</v>
      </c>
      <c r="B345" s="119">
        <v>3444273894</v>
      </c>
      <c r="C345">
        <f>IF(VLOOKUP(A345,[1]reestr!$F$9:$L$664,7,0)=0,0,1)</f>
        <v>0</v>
      </c>
      <c r="D345">
        <f>VLOOKUP(B345,main_Расчет!$A$2:$B$505,2,0)</f>
        <v>138</v>
      </c>
      <c r="E345" t="s">
        <v>22241</v>
      </c>
    </row>
    <row r="346" spans="1:5" ht="33" hidden="1">
      <c r="A346" s="122" t="s">
        <v>21611</v>
      </c>
      <c r="B346" s="119">
        <v>1327029000</v>
      </c>
      <c r="C346">
        <f>IF(VLOOKUP(A346,[1]reestr!$F$9:$L$664,7,0)=0,0,1)</f>
        <v>0</v>
      </c>
      <c r="D346">
        <f>VLOOKUP(B346,main_Расчет!$A$2:$B$505,2,0)</f>
        <v>344</v>
      </c>
      <c r="E346" t="s">
        <v>22242</v>
      </c>
    </row>
    <row r="347" spans="1:5" ht="33">
      <c r="A347" s="121" t="s">
        <v>21612</v>
      </c>
      <c r="B347" s="119">
        <v>7704391032</v>
      </c>
      <c r="C347">
        <f>IF(VLOOKUP(A347,[1]reestr!$F$9:$L$664,7,0)=0,0,1)</f>
        <v>1</v>
      </c>
      <c r="D347" t="e">
        <f>VLOOKUP(B347,main_Расчет!$A$2:$B$505,2,0)</f>
        <v>#N/A</v>
      </c>
      <c r="E347" t="s">
        <v>22243</v>
      </c>
    </row>
    <row r="348" spans="1:5" ht="33" hidden="1">
      <c r="A348" s="122" t="s">
        <v>21613</v>
      </c>
      <c r="B348" s="119">
        <v>7328084572</v>
      </c>
      <c r="C348">
        <f>IF(VLOOKUP(A348,[1]reestr!$F$9:$L$664,7,0)=0,0,1)</f>
        <v>0</v>
      </c>
      <c r="D348">
        <f>VLOOKUP(B348,main_Расчет!$A$2:$B$505,2,0)</f>
        <v>283</v>
      </c>
      <c r="E348" t="s">
        <v>22244</v>
      </c>
    </row>
    <row r="349" spans="1:5" ht="33">
      <c r="A349" s="121" t="s">
        <v>21614</v>
      </c>
      <c r="B349" s="119">
        <v>5904373943</v>
      </c>
      <c r="C349">
        <f>IF(VLOOKUP(A349,[1]reestr!$F$9:$L$664,7,0)=0,0,1)</f>
        <v>1</v>
      </c>
      <c r="D349" t="e">
        <f>VLOOKUP(B349,main_Расчет!$A$2:$B$505,2,0)</f>
        <v>#N/A</v>
      </c>
      <c r="E349" t="s">
        <v>22245</v>
      </c>
    </row>
    <row r="350" spans="1:5" ht="33" hidden="1">
      <c r="A350" s="122" t="s">
        <v>21615</v>
      </c>
      <c r="B350" s="119">
        <v>2124046971</v>
      </c>
      <c r="C350">
        <f>IF(VLOOKUP(A350,[1]reestr!$F$9:$L$664,7,0)=0,0,1)</f>
        <v>0</v>
      </c>
      <c r="D350">
        <f>VLOOKUP(B350,main_Расчет!$A$2:$B$505,2,0)</f>
        <v>219</v>
      </c>
      <c r="E350" t="s">
        <v>22246</v>
      </c>
    </row>
    <row r="351" spans="1:5" ht="33" hidden="1">
      <c r="A351" s="122" t="s">
        <v>21616</v>
      </c>
      <c r="B351" s="119">
        <v>6952009752</v>
      </c>
      <c r="C351">
        <f>IF(VLOOKUP(A351,[1]reestr!$F$9:$L$664,7,0)=0,0,1)</f>
        <v>0</v>
      </c>
      <c r="D351">
        <f>VLOOKUP(B351,main_Расчет!$A$2:$B$505,2,0)</f>
        <v>432</v>
      </c>
      <c r="E351" t="s">
        <v>22247</v>
      </c>
    </row>
    <row r="352" spans="1:5" ht="33" hidden="1">
      <c r="A352" s="122" t="s">
        <v>21617</v>
      </c>
      <c r="B352" s="119">
        <v>2629012893</v>
      </c>
      <c r="C352">
        <f>IF(VLOOKUP(A352,[1]reestr!$F$9:$L$664,7,0)=0,0,1)</f>
        <v>0</v>
      </c>
      <c r="D352">
        <f>VLOOKUP(B352,main_Расчет!$A$2:$B$505,2,0)</f>
        <v>275</v>
      </c>
      <c r="E352" t="s">
        <v>22248</v>
      </c>
    </row>
    <row r="353" spans="1:5" ht="33" hidden="1">
      <c r="A353" s="122" t="s">
        <v>21618</v>
      </c>
      <c r="B353" s="119">
        <v>1650286567</v>
      </c>
      <c r="C353">
        <f>IF(VLOOKUP(A353,[1]reestr!$F$9:$L$664,7,0)=0,0,1)</f>
        <v>0</v>
      </c>
      <c r="D353">
        <f>VLOOKUP(B353,main_Расчет!$A$2:$B$505,2,0)</f>
        <v>222</v>
      </c>
      <c r="E353" t="s">
        <v>22249</v>
      </c>
    </row>
    <row r="354" spans="1:5" ht="33" hidden="1">
      <c r="A354" s="122" t="s">
        <v>21619</v>
      </c>
      <c r="B354" s="119">
        <v>5407973637</v>
      </c>
      <c r="C354">
        <f>IF(VLOOKUP(A354,[1]reestr!$F$9:$L$664,7,0)=0,0,1)</f>
        <v>0</v>
      </c>
      <c r="D354">
        <f>VLOOKUP(B354,main_Расчет!$A$2:$B$505,2,0)</f>
        <v>36</v>
      </c>
      <c r="E354" t="s">
        <v>22250</v>
      </c>
    </row>
    <row r="355" spans="1:5" ht="33" hidden="1">
      <c r="A355" s="122" t="s">
        <v>21620</v>
      </c>
      <c r="B355" s="119">
        <v>3461065100</v>
      </c>
      <c r="C355">
        <f>IF(VLOOKUP(A355,[1]reestr!$F$9:$L$664,7,0)=0,0,1)</f>
        <v>0</v>
      </c>
      <c r="D355">
        <f>VLOOKUP(B355,main_Расчет!$A$2:$B$505,2,0)</f>
        <v>188</v>
      </c>
      <c r="E355" t="s">
        <v>22251</v>
      </c>
    </row>
    <row r="356" spans="1:5" ht="33">
      <c r="A356" s="121" t="s">
        <v>21621</v>
      </c>
      <c r="B356" s="119">
        <v>9721098327</v>
      </c>
      <c r="C356">
        <f>IF(VLOOKUP(A356,[1]reestr!$F$9:$L$664,7,0)=0,0,1)</f>
        <v>1</v>
      </c>
      <c r="D356" t="e">
        <f>VLOOKUP(B356,main_Расчет!$A$2:$B$505,2,0)</f>
        <v>#N/A</v>
      </c>
      <c r="E356" t="s">
        <v>22252</v>
      </c>
    </row>
    <row r="357" spans="1:5" ht="33" hidden="1">
      <c r="A357" s="122" t="s">
        <v>21622</v>
      </c>
      <c r="B357" s="119">
        <v>1101150188</v>
      </c>
      <c r="C357">
        <f>IF(VLOOKUP(A357,[1]reestr!$F$9:$L$664,7,0)=0,0,1)</f>
        <v>0</v>
      </c>
      <c r="D357">
        <f>VLOOKUP(B357,main_Расчет!$A$2:$B$505,2,0)</f>
        <v>353</v>
      </c>
      <c r="E357" t="s">
        <v>22253</v>
      </c>
    </row>
    <row r="358" spans="1:5" ht="33">
      <c r="A358" s="121" t="s">
        <v>21330</v>
      </c>
      <c r="B358" s="119">
        <v>9102201601</v>
      </c>
      <c r="C358">
        <f>IF(VLOOKUP(A358,[1]reestr!$F$9:$L$664,7,0)=0,0,1)</f>
        <v>1</v>
      </c>
      <c r="D358" t="e">
        <f>VLOOKUP(B358,main_Расчет!$A$2:$B$505,2,0)</f>
        <v>#N/A</v>
      </c>
      <c r="E358" t="s">
        <v>21961</v>
      </c>
    </row>
    <row r="359" spans="1:5" ht="33" hidden="1">
      <c r="A359" s="122" t="s">
        <v>21623</v>
      </c>
      <c r="B359" s="119">
        <v>2130212835</v>
      </c>
      <c r="C359">
        <f>IF(VLOOKUP(A359,[1]reestr!$F$9:$L$664,7,0)=0,0,1)</f>
        <v>0</v>
      </c>
      <c r="D359">
        <f>VLOOKUP(B359,main_Расчет!$A$2:$B$505,2,0)</f>
        <v>150</v>
      </c>
      <c r="E359" t="s">
        <v>22254</v>
      </c>
    </row>
    <row r="360" spans="1:5" ht="33" hidden="1">
      <c r="A360" s="122" t="s">
        <v>21624</v>
      </c>
      <c r="B360" s="119">
        <v>7805761120</v>
      </c>
      <c r="C360">
        <f>IF(VLOOKUP(A360,[1]reestr!$F$9:$L$664,7,0)=0,0,1)</f>
        <v>0</v>
      </c>
      <c r="D360">
        <f>VLOOKUP(B360,main_Расчет!$A$2:$B$505,2,0)</f>
        <v>366</v>
      </c>
      <c r="E360" t="s">
        <v>22255</v>
      </c>
    </row>
    <row r="361" spans="1:5" ht="33" hidden="1">
      <c r="A361" s="122" t="s">
        <v>21625</v>
      </c>
      <c r="B361" s="119">
        <v>7727844641</v>
      </c>
      <c r="C361">
        <f>IF(VLOOKUP(A361,[1]reestr!$F$9:$L$664,7,0)=0,0,1)</f>
        <v>0</v>
      </c>
      <c r="D361">
        <f>VLOOKUP(B361,main_Расчет!$A$2:$B$505,2,0)</f>
        <v>16</v>
      </c>
      <c r="E361" t="s">
        <v>22256</v>
      </c>
    </row>
    <row r="362" spans="1:5" ht="33" hidden="1">
      <c r="A362" s="122" t="s">
        <v>21626</v>
      </c>
      <c r="B362" s="119">
        <v>7727439837</v>
      </c>
      <c r="C362">
        <f>IF(VLOOKUP(A362,[1]reestr!$F$9:$L$664,7,0)=0,0,1)</f>
        <v>0</v>
      </c>
      <c r="D362">
        <f>VLOOKUP(B362,main_Расчет!$A$2:$B$505,2,0)</f>
        <v>485</v>
      </c>
      <c r="E362" t="s">
        <v>22257</v>
      </c>
    </row>
    <row r="363" spans="1:5" ht="33" hidden="1">
      <c r="A363" s="122" t="s">
        <v>21627</v>
      </c>
      <c r="B363" s="119">
        <v>7720498833</v>
      </c>
      <c r="C363">
        <f>IF(VLOOKUP(A363,[1]reestr!$F$9:$L$664,7,0)=0,0,1)</f>
        <v>0</v>
      </c>
      <c r="D363">
        <f>VLOOKUP(B363,main_Расчет!$A$2:$B$505,2,0)</f>
        <v>30</v>
      </c>
      <c r="E363" t="s">
        <v>22258</v>
      </c>
    </row>
    <row r="364" spans="1:5" ht="33" hidden="1">
      <c r="A364" s="122" t="s">
        <v>21628</v>
      </c>
      <c r="B364" s="119">
        <v>5919030473</v>
      </c>
      <c r="C364">
        <f>IF(VLOOKUP(A364,[1]reestr!$F$9:$L$664,7,0)=0,0,1)</f>
        <v>0</v>
      </c>
      <c r="D364">
        <f>VLOOKUP(B364,main_Расчет!$A$2:$B$505,2,0)</f>
        <v>409</v>
      </c>
      <c r="E364" t="s">
        <v>22259</v>
      </c>
    </row>
    <row r="365" spans="1:5" ht="33" hidden="1">
      <c r="A365" s="122" t="s">
        <v>21629</v>
      </c>
      <c r="B365" s="119">
        <v>2224163527</v>
      </c>
      <c r="C365">
        <f>IF(VLOOKUP(A365,[1]reestr!$F$9:$L$664,7,0)=0,0,1)</f>
        <v>0</v>
      </c>
      <c r="D365">
        <f>VLOOKUP(B365,main_Расчет!$A$2:$B$505,2,0)</f>
        <v>356</v>
      </c>
      <c r="E365" t="s">
        <v>22260</v>
      </c>
    </row>
    <row r="366" spans="1:5" ht="33" hidden="1">
      <c r="A366" s="122" t="s">
        <v>21630</v>
      </c>
      <c r="B366" s="119">
        <v>9706004571</v>
      </c>
      <c r="C366">
        <f>IF(VLOOKUP(A366,[1]reestr!$F$9:$L$664,7,0)=0,0,1)</f>
        <v>0</v>
      </c>
      <c r="D366">
        <f>VLOOKUP(B366,main_Расчет!$A$2:$B$505,2,0)</f>
        <v>355</v>
      </c>
      <c r="E366" t="s">
        <v>22261</v>
      </c>
    </row>
    <row r="367" spans="1:5" ht="33">
      <c r="A367" s="121" t="s">
        <v>21631</v>
      </c>
      <c r="B367" s="119">
        <v>1701060338</v>
      </c>
      <c r="C367">
        <f>IF(VLOOKUP(A367,[1]reestr!$F$9:$L$664,7,0)=0,0,1)</f>
        <v>1</v>
      </c>
      <c r="D367" t="e">
        <f>VLOOKUP(B367,main_Расчет!$A$2:$B$505,2,0)</f>
        <v>#N/A</v>
      </c>
      <c r="E367" t="s">
        <v>22262</v>
      </c>
    </row>
    <row r="368" spans="1:5" ht="33" hidden="1">
      <c r="A368" s="122" t="s">
        <v>21632</v>
      </c>
      <c r="B368" s="119">
        <v>2536317839</v>
      </c>
      <c r="C368">
        <f>IF(VLOOKUP(A368,[1]reestr!$F$9:$L$664,7,0)=0,0,1)</f>
        <v>0</v>
      </c>
      <c r="D368">
        <f>VLOOKUP(B368,main_Расчет!$A$2:$B$505,2,0)</f>
        <v>424</v>
      </c>
      <c r="E368" t="s">
        <v>22263</v>
      </c>
    </row>
    <row r="369" spans="1:5" ht="33">
      <c r="A369" s="122" t="s">
        <v>21512</v>
      </c>
      <c r="B369" s="119">
        <v>5650011464</v>
      </c>
      <c r="C369">
        <f>IF(VLOOKUP(A369,[1]reestr!$F$9:$L$664,7,0)=0,0,1)</f>
        <v>1</v>
      </c>
      <c r="D369" t="e">
        <f>VLOOKUP(B369,main_Расчет!$A$2:$B$505,2,0)</f>
        <v>#N/A</v>
      </c>
      <c r="E369" t="s">
        <v>22143</v>
      </c>
    </row>
    <row r="370" spans="1:5" ht="33" hidden="1">
      <c r="A370" s="122" t="s">
        <v>21633</v>
      </c>
      <c r="B370" s="119">
        <v>7804630189</v>
      </c>
      <c r="C370">
        <f>IF(VLOOKUP(A370,[1]reestr!$F$9:$L$664,7,0)=0,0,1)</f>
        <v>0</v>
      </c>
      <c r="D370">
        <f>VLOOKUP(B370,main_Расчет!$A$2:$B$505,2,0)</f>
        <v>204</v>
      </c>
      <c r="E370" t="s">
        <v>22264</v>
      </c>
    </row>
    <row r="371" spans="1:5" ht="33" hidden="1">
      <c r="A371" s="122" t="s">
        <v>21634</v>
      </c>
      <c r="B371" s="119">
        <v>2117003208</v>
      </c>
      <c r="C371">
        <f>IF(VLOOKUP(A371,[1]reestr!$F$9:$L$664,7,0)=0,0,1)</f>
        <v>0</v>
      </c>
      <c r="D371">
        <f>VLOOKUP(B371,main_Расчет!$A$2:$B$505,2,0)</f>
        <v>435</v>
      </c>
      <c r="E371" t="s">
        <v>22265</v>
      </c>
    </row>
    <row r="372" spans="1:5" ht="33" hidden="1">
      <c r="A372" s="122" t="s">
        <v>21635</v>
      </c>
      <c r="B372" s="119">
        <v>5024204901</v>
      </c>
      <c r="C372">
        <f>IF(VLOOKUP(A372,[1]reestr!$F$9:$L$664,7,0)=0,0,1)</f>
        <v>0</v>
      </c>
      <c r="D372">
        <f>VLOOKUP(B372,main_Расчет!$A$2:$B$505,2,0)</f>
        <v>437</v>
      </c>
      <c r="E372" t="s">
        <v>22266</v>
      </c>
    </row>
    <row r="373" spans="1:5" ht="33" hidden="1">
      <c r="A373" s="122" t="s">
        <v>21636</v>
      </c>
      <c r="B373" s="119">
        <v>3255049294</v>
      </c>
      <c r="C373">
        <f>IF(VLOOKUP(A373,[1]reestr!$F$9:$L$664,7,0)=0,0,1)</f>
        <v>0</v>
      </c>
      <c r="D373">
        <f>VLOOKUP(B373,main_Расчет!$A$2:$B$505,2,0)</f>
        <v>299</v>
      </c>
      <c r="E373" t="s">
        <v>22267</v>
      </c>
    </row>
    <row r="374" spans="1:5" ht="33" hidden="1">
      <c r="A374" s="122" t="s">
        <v>21637</v>
      </c>
      <c r="B374" s="119">
        <v>5612165093</v>
      </c>
      <c r="C374">
        <f>IF(VLOOKUP(A374,[1]reestr!$F$9:$L$664,7,0)=0,0,1)</f>
        <v>0</v>
      </c>
      <c r="D374">
        <f>VLOOKUP(B374,main_Расчет!$A$2:$B$505,2,0)</f>
        <v>346</v>
      </c>
      <c r="E374" t="s">
        <v>22268</v>
      </c>
    </row>
    <row r="375" spans="1:5" ht="33" hidden="1">
      <c r="A375" s="122" t="s">
        <v>21638</v>
      </c>
      <c r="B375" s="119">
        <v>7709957219</v>
      </c>
      <c r="C375">
        <f>IF(VLOOKUP(A375,[1]reestr!$F$9:$L$664,7,0)=0,0,1)</f>
        <v>0</v>
      </c>
      <c r="D375">
        <f>VLOOKUP(B375,main_Расчет!$A$2:$B$505,2,0)</f>
        <v>96</v>
      </c>
      <c r="E375" t="s">
        <v>22269</v>
      </c>
    </row>
    <row r="376" spans="1:5" ht="33" hidden="1">
      <c r="A376" s="122" t="s">
        <v>21639</v>
      </c>
      <c r="B376" s="119">
        <v>7807277797</v>
      </c>
      <c r="C376">
        <f>IF(VLOOKUP(A376,[1]reestr!$F$9:$L$664,7,0)=0,0,1)</f>
        <v>0</v>
      </c>
      <c r="D376">
        <f>VLOOKUP(B376,main_Расчет!$A$2:$B$505,2,0)</f>
        <v>559</v>
      </c>
      <c r="E376" t="s">
        <v>22270</v>
      </c>
    </row>
    <row r="377" spans="1:5" ht="33" hidden="1">
      <c r="A377" s="122" t="s">
        <v>21640</v>
      </c>
      <c r="B377" s="119">
        <v>7203492939</v>
      </c>
      <c r="C377">
        <f>IF(VLOOKUP(A377,[1]reestr!$F$9:$L$664,7,0)=0,0,1)</f>
        <v>0</v>
      </c>
      <c r="D377">
        <f>VLOOKUP(B377,main_Расчет!$A$2:$B$505,2,0)</f>
        <v>94</v>
      </c>
      <c r="E377" t="s">
        <v>22271</v>
      </c>
    </row>
    <row r="378" spans="1:5" ht="33" hidden="1">
      <c r="A378" s="122" t="s">
        <v>21641</v>
      </c>
      <c r="B378" s="119">
        <v>1901132653</v>
      </c>
      <c r="C378">
        <f>IF(VLOOKUP(A378,[1]reestr!$F$9:$L$664,7,0)=0,0,1)</f>
        <v>0</v>
      </c>
      <c r="D378">
        <f>VLOOKUP(B378,main_Расчет!$A$2:$B$505,2,0)</f>
        <v>331</v>
      </c>
      <c r="E378" t="s">
        <v>22272</v>
      </c>
    </row>
    <row r="379" spans="1:5" ht="33" hidden="1">
      <c r="A379" s="122" t="s">
        <v>21642</v>
      </c>
      <c r="B379" s="119">
        <v>5406805083</v>
      </c>
      <c r="C379">
        <f>IF(VLOOKUP(A379,[1]reestr!$F$9:$L$664,7,0)=0,0,1)</f>
        <v>0</v>
      </c>
      <c r="D379">
        <f>VLOOKUP(B379,main_Расчет!$A$2:$B$505,2,0)</f>
        <v>67</v>
      </c>
      <c r="E379" t="s">
        <v>22273</v>
      </c>
    </row>
    <row r="380" spans="1:5" ht="33" hidden="1">
      <c r="A380" s="122" t="s">
        <v>21643</v>
      </c>
      <c r="B380" s="119">
        <v>6629013284</v>
      </c>
      <c r="C380">
        <f>IF(VLOOKUP(A380,[1]reestr!$F$9:$L$664,7,0)=0,0,1)</f>
        <v>0</v>
      </c>
      <c r="D380">
        <f>VLOOKUP(B380,main_Расчет!$A$2:$B$505,2,0)</f>
        <v>352</v>
      </c>
      <c r="E380" t="s">
        <v>22274</v>
      </c>
    </row>
    <row r="381" spans="1:5" ht="24.75" hidden="1">
      <c r="A381" s="122" t="s">
        <v>21644</v>
      </c>
      <c r="B381" s="119">
        <v>5407977286</v>
      </c>
      <c r="C381">
        <f>IF(VLOOKUP(A381,[1]reestr!$F$9:$L$664,7,0)=0,0,1)</f>
        <v>0</v>
      </c>
      <c r="D381">
        <f>VLOOKUP(B381,main_Расчет!$A$2:$B$505,2,0)</f>
        <v>39</v>
      </c>
      <c r="E381" t="s">
        <v>22275</v>
      </c>
    </row>
    <row r="382" spans="1:5" ht="33" hidden="1">
      <c r="A382" s="122" t="s">
        <v>21645</v>
      </c>
      <c r="B382" s="119">
        <v>3702239395</v>
      </c>
      <c r="C382">
        <f>IF(VLOOKUP(A382,[1]reestr!$F$9:$L$664,7,0)=0,0,1)</f>
        <v>0</v>
      </c>
      <c r="D382">
        <f>VLOOKUP(B382,main_Расчет!$A$2:$B$505,2,0)</f>
        <v>25</v>
      </c>
      <c r="E382" t="s">
        <v>22276</v>
      </c>
    </row>
    <row r="383" spans="1:5" ht="33" hidden="1">
      <c r="A383" s="122" t="s">
        <v>21646</v>
      </c>
      <c r="B383" s="119">
        <v>7704464202</v>
      </c>
      <c r="C383">
        <f>IF(VLOOKUP(A383,[1]reestr!$F$9:$L$664,7,0)=0,0,1)</f>
        <v>0</v>
      </c>
      <c r="D383">
        <f>VLOOKUP(B383,main_Расчет!$A$2:$B$505,2,0)</f>
        <v>90</v>
      </c>
      <c r="E383" t="s">
        <v>22277</v>
      </c>
    </row>
    <row r="384" spans="1:5" ht="33" hidden="1">
      <c r="A384" s="122" t="s">
        <v>21647</v>
      </c>
      <c r="B384" s="119">
        <v>7722862647</v>
      </c>
      <c r="C384">
        <f>IF(VLOOKUP(A384,[1]reestr!$F$9:$L$664,7,0)=0,0,1)</f>
        <v>0</v>
      </c>
      <c r="D384">
        <f>VLOOKUP(B384,main_Расчет!$A$2:$B$505,2,0)</f>
        <v>506</v>
      </c>
      <c r="E384" t="s">
        <v>22278</v>
      </c>
    </row>
    <row r="385" spans="1:5" ht="33" hidden="1">
      <c r="A385" s="122" t="s">
        <v>21648</v>
      </c>
      <c r="B385" s="119">
        <v>5257198753</v>
      </c>
      <c r="C385">
        <f>IF(VLOOKUP(A385,[1]reestr!$F$9:$L$664,7,0)=0,0,1)</f>
        <v>0</v>
      </c>
      <c r="D385">
        <f>VLOOKUP(B385,main_Расчет!$A$2:$B$505,2,0)</f>
        <v>507</v>
      </c>
      <c r="E385" t="s">
        <v>22279</v>
      </c>
    </row>
    <row r="386" spans="1:5" ht="33" hidden="1">
      <c r="A386" s="122" t="s">
        <v>21649</v>
      </c>
      <c r="B386" s="119">
        <v>7701903564</v>
      </c>
      <c r="C386">
        <f>IF(VLOOKUP(A386,[1]reestr!$F$9:$L$664,7,0)=0,0,1)</f>
        <v>0</v>
      </c>
      <c r="D386">
        <f>VLOOKUP(B386,main_Расчет!$A$2:$B$505,2,0)</f>
        <v>229</v>
      </c>
      <c r="E386" t="s">
        <v>22280</v>
      </c>
    </row>
    <row r="387" spans="1:5" ht="33" hidden="1">
      <c r="A387" s="122" t="s">
        <v>21650</v>
      </c>
      <c r="B387" s="119">
        <v>1840014201</v>
      </c>
      <c r="C387">
        <f>IF(VLOOKUP(A387,[1]reestr!$F$9:$L$664,7,0)=0,0,1)</f>
        <v>0</v>
      </c>
      <c r="D387">
        <f>VLOOKUP(B387,main_Расчет!$A$2:$B$505,2,0)</f>
        <v>357</v>
      </c>
      <c r="E387" t="s">
        <v>22281</v>
      </c>
    </row>
    <row r="388" spans="1:5" ht="33" hidden="1">
      <c r="A388" s="122" t="s">
        <v>21651</v>
      </c>
      <c r="B388" s="119">
        <v>7456045628</v>
      </c>
      <c r="C388">
        <f>IF(VLOOKUP(A388,[1]reestr!$F$9:$L$664,7,0)=0,0,1)</f>
        <v>0</v>
      </c>
      <c r="D388">
        <f>VLOOKUP(B388,main_Расчет!$A$2:$B$505,2,0)</f>
        <v>323</v>
      </c>
      <c r="E388" t="s">
        <v>22282</v>
      </c>
    </row>
    <row r="389" spans="1:5" ht="33" hidden="1">
      <c r="A389" s="122" t="s">
        <v>21652</v>
      </c>
      <c r="B389" s="119">
        <v>3459011764</v>
      </c>
      <c r="C389">
        <f>IF(VLOOKUP(A389,[1]reestr!$F$9:$L$664,7,0)=0,0,1)</f>
        <v>0</v>
      </c>
      <c r="D389">
        <f>VLOOKUP(B389,main_Расчет!$A$2:$B$505,2,0)</f>
        <v>402</v>
      </c>
      <c r="E389" t="s">
        <v>22283</v>
      </c>
    </row>
    <row r="390" spans="1:5" ht="33" hidden="1">
      <c r="A390" s="122" t="s">
        <v>21653</v>
      </c>
      <c r="B390" s="119">
        <v>3461064925</v>
      </c>
      <c r="C390">
        <f>IF(VLOOKUP(A390,[1]reestr!$F$9:$L$664,7,0)=0,0,1)</f>
        <v>0</v>
      </c>
      <c r="D390">
        <f>VLOOKUP(B390,main_Расчет!$A$2:$B$505,2,0)</f>
        <v>508</v>
      </c>
      <c r="E390" t="s">
        <v>22284</v>
      </c>
    </row>
    <row r="391" spans="1:5" ht="33" hidden="1">
      <c r="A391" s="122" t="s">
        <v>21654</v>
      </c>
      <c r="B391" s="119">
        <v>9709065653</v>
      </c>
      <c r="C391">
        <f>IF(VLOOKUP(A391,[1]reestr!$F$9:$L$664,7,0)=0,0,1)</f>
        <v>0</v>
      </c>
      <c r="D391">
        <f>VLOOKUP(B391,main_Расчет!$A$2:$B$505,2,0)</f>
        <v>184</v>
      </c>
      <c r="E391" t="s">
        <v>22285</v>
      </c>
    </row>
    <row r="392" spans="1:5" ht="33" hidden="1">
      <c r="A392" s="122" t="s">
        <v>21655</v>
      </c>
      <c r="B392" s="119">
        <v>9728016108</v>
      </c>
      <c r="C392">
        <f>IF(VLOOKUP(A392,[1]reestr!$F$9:$L$664,7,0)=0,0,1)</f>
        <v>0</v>
      </c>
      <c r="D392">
        <f>VLOOKUP(B392,main_Расчет!$A$2:$B$505,2,0)</f>
        <v>411</v>
      </c>
      <c r="E392" t="s">
        <v>22286</v>
      </c>
    </row>
    <row r="393" spans="1:5" ht="33" hidden="1">
      <c r="A393" s="122" t="s">
        <v>21656</v>
      </c>
      <c r="B393" s="119">
        <v>7627053269</v>
      </c>
      <c r="C393">
        <f>IF(VLOOKUP(A393,[1]reestr!$F$9:$L$664,7,0)=0,0,1)</f>
        <v>0</v>
      </c>
      <c r="D393">
        <f>VLOOKUP(B393,main_Расчет!$A$2:$B$505,2,0)</f>
        <v>166</v>
      </c>
      <c r="E393" t="s">
        <v>22287</v>
      </c>
    </row>
    <row r="394" spans="1:5" ht="33" hidden="1">
      <c r="A394" s="118" t="s">
        <v>21657</v>
      </c>
      <c r="B394" s="119">
        <v>1655422277</v>
      </c>
      <c r="C394">
        <f>IF(VLOOKUP(A394,[1]reestr!$F$9:$L$664,7,0)=0,0,1)</f>
        <v>0</v>
      </c>
      <c r="D394">
        <f>VLOOKUP(B394,main_Расчет!$A$2:$B$505,2,0)</f>
        <v>403</v>
      </c>
      <c r="E394" t="s">
        <v>22288</v>
      </c>
    </row>
    <row r="395" spans="1:5" ht="33">
      <c r="A395" s="120" t="s">
        <v>21658</v>
      </c>
      <c r="B395" s="119">
        <v>4027143645</v>
      </c>
      <c r="C395">
        <f>IF(VLOOKUP(A395,[1]reestr!$F$9:$L$664,7,0)=0,0,1)</f>
        <v>1</v>
      </c>
      <c r="D395" t="e">
        <f>VLOOKUP(B395,main_Расчет!$A$2:$B$505,2,0)</f>
        <v>#N/A</v>
      </c>
      <c r="E395" t="s">
        <v>22289</v>
      </c>
    </row>
    <row r="396" spans="1:5" ht="33" hidden="1">
      <c r="A396" s="118" t="s">
        <v>21659</v>
      </c>
      <c r="B396" s="119">
        <v>5403358084</v>
      </c>
      <c r="C396">
        <f>IF(VLOOKUP(A396,[1]reestr!$F$9:$L$664,7,0)=0,0,1)</f>
        <v>0</v>
      </c>
      <c r="D396">
        <f>VLOOKUP(B396,main_Расчет!$A$2:$B$505,2,0)</f>
        <v>142</v>
      </c>
      <c r="E396" t="s">
        <v>22290</v>
      </c>
    </row>
    <row r="397" spans="1:5" ht="33" hidden="1">
      <c r="A397" s="118" t="s">
        <v>21660</v>
      </c>
      <c r="B397" s="119">
        <v>5433198695</v>
      </c>
      <c r="C397">
        <f>IF(VLOOKUP(A397,[1]reestr!$F$9:$L$664,7,0)=0,0,1)</f>
        <v>0</v>
      </c>
      <c r="D397">
        <f>VLOOKUP(B397,main_Расчет!$A$2:$B$505,2,0)</f>
        <v>206</v>
      </c>
      <c r="E397" t="s">
        <v>22291</v>
      </c>
    </row>
    <row r="398" spans="1:5" ht="33" hidden="1">
      <c r="A398" s="118" t="s">
        <v>21661</v>
      </c>
      <c r="B398" s="119">
        <v>6455031846</v>
      </c>
      <c r="C398">
        <f>IF(VLOOKUP(A398,[1]reestr!$F$9:$L$664,7,0)=0,0,1)</f>
        <v>0</v>
      </c>
      <c r="D398">
        <f>VLOOKUP(B398,main_Расчет!$A$2:$B$505,2,0)</f>
        <v>370</v>
      </c>
      <c r="E398" t="s">
        <v>22292</v>
      </c>
    </row>
    <row r="399" spans="1:5" ht="33" hidden="1">
      <c r="A399" s="118" t="s">
        <v>21662</v>
      </c>
      <c r="B399" s="119">
        <v>5017123578</v>
      </c>
      <c r="C399">
        <f>IF(VLOOKUP(A399,[1]reestr!$F$9:$L$664,7,0)=0,0,1)</f>
        <v>0</v>
      </c>
      <c r="D399">
        <f>VLOOKUP(B399,main_Расчет!$A$2:$B$505,2,0)</f>
        <v>343</v>
      </c>
      <c r="E399" t="s">
        <v>22293</v>
      </c>
    </row>
    <row r="400" spans="1:5" ht="33" hidden="1">
      <c r="A400" s="118" t="s">
        <v>21663</v>
      </c>
      <c r="B400" s="119">
        <v>4632245370</v>
      </c>
      <c r="C400">
        <f>IF(VLOOKUP(A400,[1]reestr!$F$9:$L$664,7,0)=0,0,1)</f>
        <v>0</v>
      </c>
      <c r="D400">
        <f>VLOOKUP(B400,main_Расчет!$A$2:$B$505,2,0)</f>
        <v>133</v>
      </c>
      <c r="E400" t="s">
        <v>22294</v>
      </c>
    </row>
    <row r="401" spans="1:5" ht="33" hidden="1">
      <c r="A401" s="118" t="s">
        <v>21664</v>
      </c>
      <c r="B401" s="119">
        <v>1831191162</v>
      </c>
      <c r="C401">
        <f>IF(VLOOKUP(A401,[1]reestr!$F$9:$L$664,7,0)=0,0,1)</f>
        <v>0</v>
      </c>
      <c r="D401">
        <f>VLOOKUP(B401,main_Расчет!$A$2:$B$505,2,0)</f>
        <v>253</v>
      </c>
      <c r="E401" t="s">
        <v>22295</v>
      </c>
    </row>
    <row r="402" spans="1:5" ht="33" hidden="1">
      <c r="A402" s="118" t="s">
        <v>21665</v>
      </c>
      <c r="B402" s="119">
        <v>1101169887</v>
      </c>
      <c r="C402">
        <f>IF(VLOOKUP(A402,[1]reestr!$F$9:$L$664,7,0)=0,0,1)</f>
        <v>0</v>
      </c>
      <c r="D402">
        <f>VLOOKUP(B402,main_Расчет!$A$2:$B$505,2,0)</f>
        <v>330</v>
      </c>
      <c r="E402" t="s">
        <v>22296</v>
      </c>
    </row>
    <row r="403" spans="1:5" ht="33" hidden="1">
      <c r="A403" s="118" t="s">
        <v>21666</v>
      </c>
      <c r="B403" s="119">
        <v>3443117300</v>
      </c>
      <c r="C403">
        <f>IF(VLOOKUP(A403,[1]reestr!$F$9:$L$664,7,0)=0,0,1)</f>
        <v>0</v>
      </c>
      <c r="D403">
        <f>VLOOKUP(B403,main_Расчет!$A$2:$B$505,2,0)</f>
        <v>328</v>
      </c>
      <c r="E403" t="s">
        <v>22297</v>
      </c>
    </row>
    <row r="404" spans="1:5" ht="33" hidden="1">
      <c r="A404" s="118" t="s">
        <v>21667</v>
      </c>
      <c r="B404" s="119">
        <v>6685168732</v>
      </c>
      <c r="C404">
        <f>IF(VLOOKUP(A404,[1]reestr!$F$9:$L$664,7,0)=0,0,1)</f>
        <v>0</v>
      </c>
      <c r="D404">
        <f>VLOOKUP(B404,main_Расчет!$A$2:$B$505,2,0)</f>
        <v>50</v>
      </c>
      <c r="E404" t="s">
        <v>22298</v>
      </c>
    </row>
    <row r="405" spans="1:5" ht="33" hidden="1">
      <c r="A405" s="118" t="s">
        <v>21668</v>
      </c>
      <c r="B405" s="119">
        <v>9705144752</v>
      </c>
      <c r="C405">
        <f>IF(VLOOKUP(A405,[1]reestr!$F$9:$L$664,7,0)=0,0,1)</f>
        <v>0</v>
      </c>
      <c r="D405">
        <f>VLOOKUP(B405,main_Расчет!$A$2:$B$505,2,0)</f>
        <v>278</v>
      </c>
      <c r="E405" t="s">
        <v>22299</v>
      </c>
    </row>
    <row r="406" spans="1:5" ht="33" hidden="1">
      <c r="A406" s="118" t="s">
        <v>21669</v>
      </c>
      <c r="B406" s="119">
        <v>1841045690</v>
      </c>
      <c r="C406">
        <f>IF(VLOOKUP(A406,[1]reestr!$F$9:$L$664,7,0)=0,0,1)</f>
        <v>0</v>
      </c>
      <c r="D406">
        <f>VLOOKUP(B406,main_Расчет!$A$2:$B$505,2,0)</f>
        <v>326</v>
      </c>
      <c r="E406" t="s">
        <v>22300</v>
      </c>
    </row>
    <row r="407" spans="1:5" ht="33">
      <c r="A407" s="120" t="s">
        <v>21670</v>
      </c>
      <c r="B407" s="119">
        <v>6686116656</v>
      </c>
      <c r="C407">
        <f>IF(VLOOKUP(A407,[1]reestr!$F$9:$L$664,7,0)=0,0,1)</f>
        <v>1</v>
      </c>
      <c r="D407" t="e">
        <f>VLOOKUP(B407,main_Расчет!$A$2:$B$505,2,0)</f>
        <v>#N/A</v>
      </c>
      <c r="E407" t="s">
        <v>22301</v>
      </c>
    </row>
    <row r="408" spans="1:5" ht="33" hidden="1">
      <c r="A408" s="118" t="s">
        <v>21671</v>
      </c>
      <c r="B408" s="119">
        <v>2130221558</v>
      </c>
      <c r="C408">
        <f>IF(VLOOKUP(A408,[1]reestr!$F$9:$L$664,7,0)=0,0,1)</f>
        <v>0</v>
      </c>
      <c r="D408">
        <f>VLOOKUP(B408,main_Расчет!$A$2:$B$505,2,0)</f>
        <v>312</v>
      </c>
      <c r="E408" t="s">
        <v>22302</v>
      </c>
    </row>
    <row r="409" spans="1:5" ht="33" hidden="1">
      <c r="A409" s="118" t="s">
        <v>21672</v>
      </c>
      <c r="B409" s="119">
        <v>5260474996</v>
      </c>
      <c r="C409">
        <f>IF(VLOOKUP(A409,[1]reestr!$F$9:$L$664,7,0)=0,0,1)</f>
        <v>0</v>
      </c>
      <c r="D409">
        <f>VLOOKUP(B409,main_Расчет!$A$2:$B$505,2,0)</f>
        <v>305</v>
      </c>
      <c r="E409" t="s">
        <v>22303</v>
      </c>
    </row>
    <row r="410" spans="1:5" ht="33" hidden="1">
      <c r="A410" s="118" t="s">
        <v>21673</v>
      </c>
      <c r="B410" s="119">
        <v>9715385482</v>
      </c>
      <c r="C410">
        <f>IF(VLOOKUP(A410,[1]reestr!$F$9:$L$664,7,0)=0,0,1)</f>
        <v>0</v>
      </c>
      <c r="D410">
        <f>VLOOKUP(B410,main_Расчет!$A$2:$B$505,2,0)</f>
        <v>172</v>
      </c>
      <c r="E410" t="s">
        <v>22304</v>
      </c>
    </row>
    <row r="411" spans="1:5" ht="33" hidden="1">
      <c r="A411" s="118" t="s">
        <v>21674</v>
      </c>
      <c r="B411" s="119">
        <v>1435346165</v>
      </c>
      <c r="C411">
        <f>IF(VLOOKUP(A411,[1]reestr!$F$9:$L$664,7,0)=0,0,1)</f>
        <v>0</v>
      </c>
      <c r="D411">
        <f>VLOOKUP(B411,main_Расчет!$A$2:$B$505,2,0)</f>
        <v>341</v>
      </c>
      <c r="E411" t="s">
        <v>22305</v>
      </c>
    </row>
    <row r="412" spans="1:5" ht="33">
      <c r="A412" s="120" t="s">
        <v>21675</v>
      </c>
      <c r="B412" s="119">
        <v>7453284280</v>
      </c>
      <c r="C412">
        <f>IF(VLOOKUP(A412,[1]reestr!$F$9:$L$664,7,0)=0,0,1)</f>
        <v>1</v>
      </c>
      <c r="D412" t="e">
        <f>VLOOKUP(B412,main_Расчет!$A$2:$B$505,2,0)</f>
        <v>#N/A</v>
      </c>
      <c r="E412" t="s">
        <v>22306</v>
      </c>
    </row>
    <row r="413" spans="1:5" ht="33" hidden="1">
      <c r="A413" s="118" t="s">
        <v>21676</v>
      </c>
      <c r="B413" s="119">
        <v>7735174895</v>
      </c>
      <c r="C413">
        <f>IF(VLOOKUP(A413,[1]reestr!$F$9:$L$664,7,0)=0,0,1)</f>
        <v>0</v>
      </c>
      <c r="D413">
        <f>VLOOKUP(B413,main_Расчет!$A$2:$B$505,2,0)</f>
        <v>593</v>
      </c>
      <c r="E413" t="s">
        <v>22307</v>
      </c>
    </row>
    <row r="414" spans="1:5" ht="33" hidden="1">
      <c r="A414" s="118" t="s">
        <v>21677</v>
      </c>
      <c r="B414" s="119">
        <v>2465265116</v>
      </c>
      <c r="C414">
        <f>IF(VLOOKUP(A414,[1]reestr!$F$9:$L$664,7,0)=0,0,1)</f>
        <v>0</v>
      </c>
      <c r="D414">
        <f>VLOOKUP(B414,main_Расчет!$A$2:$B$505,2,0)</f>
        <v>378</v>
      </c>
      <c r="E414" t="s">
        <v>22308</v>
      </c>
    </row>
    <row r="415" spans="1:5" ht="33">
      <c r="A415" s="120" t="s">
        <v>21678</v>
      </c>
      <c r="B415" s="119">
        <v>326563288</v>
      </c>
      <c r="C415">
        <f>IF(VLOOKUP(A415,[1]reestr!$F$9:$L$664,7,0)=0,0,1)</f>
        <v>1</v>
      </c>
      <c r="D415" t="e">
        <f>VLOOKUP(B415,main_Расчет!$A$2:$B$505,2,0)</f>
        <v>#N/A</v>
      </c>
      <c r="E415" t="s">
        <v>22309</v>
      </c>
    </row>
    <row r="416" spans="1:5" ht="33" hidden="1">
      <c r="A416" s="118" t="s">
        <v>21679</v>
      </c>
      <c r="B416" s="119">
        <v>6161090133</v>
      </c>
      <c r="C416">
        <f>IF(VLOOKUP(A416,[1]reestr!$F$9:$L$664,7,0)=0,0,1)</f>
        <v>0</v>
      </c>
      <c r="D416">
        <f>VLOOKUP(B416,main_Расчет!$A$2:$B$505,2,0)</f>
        <v>71</v>
      </c>
      <c r="E416" t="s">
        <v>22310</v>
      </c>
    </row>
    <row r="417" spans="1:5" ht="33" hidden="1">
      <c r="A417" s="118" t="s">
        <v>21680</v>
      </c>
      <c r="B417" s="119">
        <v>7841447135</v>
      </c>
      <c r="C417">
        <f>IF(VLOOKUP(A417,[1]reestr!$F$9:$L$664,7,0)=0,0,1)</f>
        <v>0</v>
      </c>
      <c r="D417">
        <f>VLOOKUP(B417,main_Расчет!$A$2:$B$505,2,0)</f>
        <v>542</v>
      </c>
      <c r="E417" t="s">
        <v>22311</v>
      </c>
    </row>
    <row r="418" spans="1:5" ht="33" hidden="1">
      <c r="A418" s="118" t="s">
        <v>21681</v>
      </c>
      <c r="B418" s="119">
        <v>7709864388</v>
      </c>
      <c r="C418">
        <f>IF(VLOOKUP(A418,[1]reestr!$F$9:$L$664,7,0)=0,0,1)</f>
        <v>0</v>
      </c>
      <c r="D418">
        <f>VLOOKUP(B418,main_Расчет!$A$2:$B$505,2,0)</f>
        <v>165</v>
      </c>
      <c r="E418" t="s">
        <v>22312</v>
      </c>
    </row>
    <row r="419" spans="1:5" ht="33" hidden="1">
      <c r="A419" s="118" t="s">
        <v>21682</v>
      </c>
      <c r="B419" s="119">
        <v>5017123610</v>
      </c>
      <c r="C419">
        <f>IF(VLOOKUP(A419,[1]reestr!$F$9:$L$664,7,0)=0,0,1)</f>
        <v>0</v>
      </c>
      <c r="D419">
        <f>VLOOKUP(B419,main_Расчет!$A$2:$B$505,2,0)</f>
        <v>429</v>
      </c>
      <c r="E419" t="s">
        <v>22313</v>
      </c>
    </row>
    <row r="420" spans="1:5" ht="33" hidden="1">
      <c r="A420" s="118" t="s">
        <v>21683</v>
      </c>
      <c r="B420" s="119">
        <v>6678094769</v>
      </c>
      <c r="C420">
        <f>IF(VLOOKUP(A420,[1]reestr!$F$9:$L$664,7,0)=0,0,1)</f>
        <v>0</v>
      </c>
      <c r="D420">
        <f>VLOOKUP(B420,main_Расчет!$A$2:$B$505,2,0)</f>
        <v>360</v>
      </c>
      <c r="E420" t="s">
        <v>22314</v>
      </c>
    </row>
    <row r="421" spans="1:5" ht="33" hidden="1">
      <c r="A421" s="118" t="s">
        <v>21684</v>
      </c>
      <c r="B421" s="119">
        <v>2105005264</v>
      </c>
      <c r="C421">
        <f>IF(VLOOKUP(A421,[1]reestr!$F$9:$L$664,7,0)=0,0,1)</f>
        <v>0</v>
      </c>
      <c r="D421">
        <f>VLOOKUP(B421,main_Расчет!$A$2:$B$505,2,0)</f>
        <v>306</v>
      </c>
      <c r="E421" t="s">
        <v>22315</v>
      </c>
    </row>
    <row r="422" spans="1:5" ht="33">
      <c r="A422" s="120" t="s">
        <v>21685</v>
      </c>
      <c r="B422" s="119">
        <v>2311308754</v>
      </c>
      <c r="C422">
        <f>IF(VLOOKUP(A422,[1]reestr!$F$9:$L$664,7,0)=0,0,1)</f>
        <v>1</v>
      </c>
      <c r="D422" t="e">
        <f>VLOOKUP(B422,main_Расчет!$A$2:$B$505,2,0)</f>
        <v>#N/A</v>
      </c>
      <c r="E422" t="s">
        <v>22316</v>
      </c>
    </row>
    <row r="423" spans="1:5" ht="33" hidden="1">
      <c r="A423" s="123" t="s">
        <v>21686</v>
      </c>
      <c r="B423" s="119">
        <v>6672302726</v>
      </c>
      <c r="C423">
        <f>IF(VLOOKUP(A423,[1]reestr!$F$9:$L$664,7,0)=0,0,1)</f>
        <v>0</v>
      </c>
      <c r="D423">
        <f>VLOOKUP(B423,main_Расчет!$A$2:$B$505,2,0)</f>
        <v>5</v>
      </c>
      <c r="E423" t="s">
        <v>22317</v>
      </c>
    </row>
    <row r="424" spans="1:5" ht="33" hidden="1">
      <c r="A424" s="123" t="s">
        <v>21687</v>
      </c>
      <c r="B424" s="119">
        <v>9725038110</v>
      </c>
      <c r="C424">
        <f>IF(VLOOKUP(A424,[1]reestr!$F$9:$L$664,7,0)=0,0,1)</f>
        <v>0</v>
      </c>
      <c r="D424">
        <f>VLOOKUP(B424,main_Расчет!$A$2:$B$505,2,0)</f>
        <v>391</v>
      </c>
      <c r="E424" t="s">
        <v>22318</v>
      </c>
    </row>
    <row r="425" spans="1:5" ht="33" hidden="1">
      <c r="A425" s="122" t="s">
        <v>21688</v>
      </c>
      <c r="B425" s="119">
        <v>9703030100</v>
      </c>
      <c r="C425">
        <f>IF(VLOOKUP(A425,[1]reestr!$F$9:$L$664,7,0)=0,0,1)</f>
        <v>0</v>
      </c>
      <c r="D425">
        <f>VLOOKUP(B425,main_Расчет!$A$2:$B$505,2,0)</f>
        <v>392</v>
      </c>
      <c r="E425" t="s">
        <v>22319</v>
      </c>
    </row>
    <row r="426" spans="1:5" ht="33" hidden="1">
      <c r="A426" s="122" t="s">
        <v>21689</v>
      </c>
      <c r="B426" s="119">
        <v>7733244339</v>
      </c>
      <c r="C426">
        <f>IF(VLOOKUP(A426,[1]reestr!$F$9:$L$664,7,0)=0,0,1)</f>
        <v>0</v>
      </c>
      <c r="D426">
        <f>VLOOKUP(B426,main_Расчет!$A$2:$B$505,2,0)</f>
        <v>277</v>
      </c>
      <c r="E426" t="s">
        <v>22320</v>
      </c>
    </row>
    <row r="427" spans="1:5" ht="33" hidden="1">
      <c r="A427" s="122" t="s">
        <v>21690</v>
      </c>
      <c r="B427" s="119">
        <v>1101170931</v>
      </c>
      <c r="C427">
        <f>IF(VLOOKUP(A427,[1]reestr!$F$9:$L$664,7,0)=0,0,1)</f>
        <v>0</v>
      </c>
      <c r="D427">
        <f>VLOOKUP(B427,main_Расчет!$A$2:$B$505,2,0)</f>
        <v>383</v>
      </c>
      <c r="E427" t="s">
        <v>22321</v>
      </c>
    </row>
    <row r="428" spans="1:5" ht="33">
      <c r="A428" s="122" t="s">
        <v>21691</v>
      </c>
      <c r="B428" s="119">
        <v>2808001506</v>
      </c>
      <c r="C428">
        <f>IF(VLOOKUP(A428,[1]reestr!$F$9:$L$664,7,0)=0,0,1)</f>
        <v>0</v>
      </c>
      <c r="D428" t="e">
        <f>VLOOKUP(B428,main_Расчет!$A$2:$B$505,2,0)</f>
        <v>#N/A</v>
      </c>
      <c r="E428" t="s">
        <v>22322</v>
      </c>
    </row>
    <row r="429" spans="1:5" ht="33" hidden="1">
      <c r="A429" s="118" t="s">
        <v>21692</v>
      </c>
      <c r="B429" s="119">
        <v>9725041272</v>
      </c>
      <c r="C429">
        <f>IF(VLOOKUP(A429,[1]reestr!$F$9:$L$664,7,0)=0,0,1)</f>
        <v>0</v>
      </c>
      <c r="D429">
        <f>VLOOKUP(B429,main_Расчет!$A$2:$B$505,2,0)</f>
        <v>247</v>
      </c>
      <c r="E429" t="s">
        <v>22323</v>
      </c>
    </row>
    <row r="430" spans="1:5" ht="33" hidden="1">
      <c r="A430" s="118" t="s">
        <v>21693</v>
      </c>
      <c r="B430" s="119">
        <v>7724810411</v>
      </c>
      <c r="C430">
        <f>IF(VLOOKUP(A430,[1]reestr!$F$9:$L$664,7,0)=0,0,1)</f>
        <v>0</v>
      </c>
      <c r="D430">
        <f>VLOOKUP(B430,main_Расчет!$A$2:$B$505,2,0)</f>
        <v>333</v>
      </c>
      <c r="E430" t="s">
        <v>22324</v>
      </c>
    </row>
    <row r="431" spans="1:5" ht="41.25" hidden="1">
      <c r="A431" s="118" t="s">
        <v>21694</v>
      </c>
      <c r="B431" s="119">
        <v>5258150585</v>
      </c>
      <c r="C431">
        <f>IF(VLOOKUP(A431,[1]reestr!$F$9:$L$664,7,0)=0,0,1)</f>
        <v>0</v>
      </c>
      <c r="D431">
        <f>VLOOKUP(B431,main_Расчет!$A$2:$B$505,2,0)</f>
        <v>363</v>
      </c>
      <c r="E431" t="s">
        <v>22325</v>
      </c>
    </row>
    <row r="432" spans="1:5" ht="33" hidden="1">
      <c r="A432" s="122" t="s">
        <v>21695</v>
      </c>
      <c r="B432" s="119">
        <v>4205205863</v>
      </c>
      <c r="C432">
        <f>IF(VLOOKUP(A432,[1]reestr!$F$9:$L$664,7,0)=0,0,1)</f>
        <v>0</v>
      </c>
      <c r="D432">
        <f>VLOOKUP(B432,main_Расчет!$A$2:$B$505,2,0)</f>
        <v>407</v>
      </c>
      <c r="E432" t="s">
        <v>22326</v>
      </c>
    </row>
    <row r="433" spans="1:5" ht="33">
      <c r="A433" s="118" t="s">
        <v>21696</v>
      </c>
      <c r="B433" s="119">
        <v>4101167155</v>
      </c>
      <c r="C433">
        <f>IF(VLOOKUP(A433,[1]reestr!$F$9:$L$664,7,0)=0,0,1)</f>
        <v>0</v>
      </c>
      <c r="D433" t="e">
        <f>VLOOKUP(B433,main_Расчет!$A$2:$B$505,2,0)</f>
        <v>#N/A</v>
      </c>
      <c r="E433" t="s">
        <v>22327</v>
      </c>
    </row>
    <row r="434" spans="1:5" ht="41.25" hidden="1">
      <c r="A434" s="124" t="s">
        <v>21697</v>
      </c>
      <c r="B434" s="119">
        <v>2465340050</v>
      </c>
      <c r="C434">
        <f>IF(VLOOKUP(A434,[1]reestr!$F$9:$L$664,7,0)=0,0,1)</f>
        <v>0</v>
      </c>
      <c r="D434">
        <f>VLOOKUP(B434,main_Расчет!$A$2:$B$505,2,0)</f>
        <v>238</v>
      </c>
      <c r="E434" t="s">
        <v>22328</v>
      </c>
    </row>
    <row r="435" spans="1:5" ht="33" hidden="1">
      <c r="A435" s="125" t="s">
        <v>21698</v>
      </c>
      <c r="B435" s="119">
        <v>6449099613</v>
      </c>
      <c r="C435">
        <f>IF(VLOOKUP(A435,[1]reestr!$F$9:$L$664,7,0)=0,0,1)</f>
        <v>0</v>
      </c>
      <c r="D435">
        <f>VLOOKUP(B435,main_Расчет!$A$2:$B$505,2,0)</f>
        <v>208</v>
      </c>
      <c r="E435" t="s">
        <v>22329</v>
      </c>
    </row>
    <row r="436" spans="1:5" ht="33" hidden="1">
      <c r="A436" s="118" t="s">
        <v>21699</v>
      </c>
      <c r="B436" s="119">
        <v>2310214574</v>
      </c>
      <c r="C436">
        <f>IF(VLOOKUP(A436,[1]reestr!$F$9:$L$664,7,0)=0,0,1)</f>
        <v>0</v>
      </c>
      <c r="D436">
        <f>VLOOKUP(B436,main_Расчет!$A$2:$B$505,2,0)</f>
        <v>194</v>
      </c>
      <c r="E436" t="s">
        <v>22330</v>
      </c>
    </row>
    <row r="437" spans="1:5" ht="33" hidden="1">
      <c r="A437" s="118" t="s">
        <v>21700</v>
      </c>
      <c r="B437" s="119">
        <v>1655364579</v>
      </c>
      <c r="C437">
        <f>IF(VLOOKUP(A437,[1]reestr!$F$9:$L$664,7,0)=0,0,1)</f>
        <v>0</v>
      </c>
      <c r="D437">
        <f>VLOOKUP(B437,main_Расчет!$A$2:$B$505,2,0)</f>
        <v>122</v>
      </c>
      <c r="E437" t="s">
        <v>22331</v>
      </c>
    </row>
    <row r="438" spans="1:5" ht="33">
      <c r="A438" s="120" t="s">
        <v>21701</v>
      </c>
      <c r="B438" s="119">
        <v>9704047900</v>
      </c>
      <c r="C438">
        <f>IF(VLOOKUP(A438,[1]reestr!$F$9:$L$664,7,0)=0,0,1)</f>
        <v>1</v>
      </c>
      <c r="D438" t="e">
        <f>VLOOKUP(B438,main_Расчет!$A$2:$B$505,2,0)</f>
        <v>#N/A</v>
      </c>
      <c r="E438" t="s">
        <v>22332</v>
      </c>
    </row>
    <row r="439" spans="1:5" ht="33" hidden="1">
      <c r="A439" s="118" t="s">
        <v>21702</v>
      </c>
      <c r="B439" s="119">
        <v>2130225249</v>
      </c>
      <c r="C439">
        <f>IF(VLOOKUP(A439,[1]reestr!$F$9:$L$664,7,0)=0,0,1)</f>
        <v>0</v>
      </c>
      <c r="D439">
        <f>VLOOKUP(B439,main_Расчет!$A$2:$B$505,2,0)</f>
        <v>544</v>
      </c>
      <c r="E439" t="s">
        <v>22333</v>
      </c>
    </row>
    <row r="440" spans="1:5" ht="33">
      <c r="A440" s="120" t="s">
        <v>21703</v>
      </c>
      <c r="B440" s="119">
        <v>5407980426</v>
      </c>
      <c r="C440">
        <f>IF(VLOOKUP(A440,[1]reestr!$F$9:$L$664,7,0)=0,0,1)</f>
        <v>1</v>
      </c>
      <c r="D440" t="e">
        <f>VLOOKUP(B440,main_Расчет!$A$2:$B$505,2,0)</f>
        <v>#N/A</v>
      </c>
      <c r="E440" t="s">
        <v>22334</v>
      </c>
    </row>
    <row r="441" spans="1:5" ht="33" hidden="1">
      <c r="A441" s="118" t="s">
        <v>21704</v>
      </c>
      <c r="B441" s="119">
        <v>7604326142</v>
      </c>
      <c r="C441">
        <f>IF(VLOOKUP(A441,[1]reestr!$F$9:$L$664,7,0)=0,0,1)</f>
        <v>0</v>
      </c>
      <c r="D441">
        <f>VLOOKUP(B441,main_Расчет!$A$2:$B$505,2,0)</f>
        <v>128</v>
      </c>
      <c r="E441" t="s">
        <v>22335</v>
      </c>
    </row>
    <row r="442" spans="1:5" ht="33" hidden="1">
      <c r="A442" s="118" t="s">
        <v>21705</v>
      </c>
      <c r="B442" s="119">
        <v>9703031707</v>
      </c>
      <c r="C442">
        <f>IF(VLOOKUP(A442,[1]reestr!$F$9:$L$664,7,0)=0,0,1)</f>
        <v>0</v>
      </c>
      <c r="D442">
        <f>VLOOKUP(B442,main_Расчет!$A$2:$B$505,2,0)</f>
        <v>451</v>
      </c>
      <c r="E442" t="s">
        <v>22336</v>
      </c>
    </row>
    <row r="443" spans="1:5" ht="33" hidden="1">
      <c r="A443" s="118" t="s">
        <v>21706</v>
      </c>
      <c r="B443" s="119">
        <v>9702030161</v>
      </c>
      <c r="C443">
        <f>IF(VLOOKUP(A443,[1]reestr!$F$9:$L$664,7,0)=0,0,1)</f>
        <v>0</v>
      </c>
      <c r="D443">
        <f>VLOOKUP(B443,main_Расчет!$A$2:$B$505,2,0)</f>
        <v>23</v>
      </c>
      <c r="E443" t="s">
        <v>22337</v>
      </c>
    </row>
    <row r="444" spans="1:5" ht="33" hidden="1">
      <c r="A444" s="122" t="s">
        <v>21707</v>
      </c>
      <c r="B444" s="119">
        <v>1901107255</v>
      </c>
      <c r="C444">
        <f>IF(VLOOKUP(A444,[1]reestr!$F$9:$L$664,7,0)=0,0,1)</f>
        <v>0</v>
      </c>
      <c r="D444">
        <f>VLOOKUP(B444,main_Расчет!$A$2:$B$505,2,0)</f>
        <v>113</v>
      </c>
      <c r="E444" t="s">
        <v>22338</v>
      </c>
    </row>
    <row r="445" spans="1:5" ht="33" hidden="1">
      <c r="A445" s="122" t="s">
        <v>21708</v>
      </c>
      <c r="B445" s="119">
        <v>5903139443</v>
      </c>
      <c r="C445">
        <f>IF(VLOOKUP(A445,[1]reestr!$F$9:$L$664,7,0)=0,0,1)</f>
        <v>0</v>
      </c>
      <c r="D445">
        <f>VLOOKUP(B445,main_Расчет!$A$2:$B$505,2,0)</f>
        <v>511</v>
      </c>
      <c r="E445" t="s">
        <v>22339</v>
      </c>
    </row>
    <row r="446" spans="1:5" ht="33" hidden="1">
      <c r="A446" s="122" t="s">
        <v>21709</v>
      </c>
      <c r="B446" s="119">
        <v>6685140617</v>
      </c>
      <c r="C446">
        <f>IF(VLOOKUP(A446,[1]reestr!$F$9:$L$664,7,0)=0,0,1)</f>
        <v>0</v>
      </c>
      <c r="D446">
        <f>VLOOKUP(B446,main_Расчет!$A$2:$B$505,2,0)</f>
        <v>300</v>
      </c>
      <c r="E446" t="s">
        <v>22340</v>
      </c>
    </row>
    <row r="447" spans="1:5" ht="33">
      <c r="A447" s="121" t="s">
        <v>21710</v>
      </c>
      <c r="B447" s="119">
        <v>4029062021</v>
      </c>
      <c r="C447">
        <f>IF(VLOOKUP(A447,[1]reestr!$F$9:$L$664,7,0)=0,0,1)</f>
        <v>1</v>
      </c>
      <c r="D447" t="e">
        <f>VLOOKUP(B447,main_Расчет!$A$2:$B$505,2,0)</f>
        <v>#N/A</v>
      </c>
      <c r="E447" t="s">
        <v>22341</v>
      </c>
    </row>
    <row r="448" spans="1:5" ht="33" hidden="1">
      <c r="A448" s="122" t="s">
        <v>21711</v>
      </c>
      <c r="B448" s="119">
        <v>7536126992</v>
      </c>
      <c r="C448">
        <f>IF(VLOOKUP(A448,[1]reestr!$F$9:$L$664,7,0)=0,0,1)</f>
        <v>0</v>
      </c>
      <c r="D448">
        <f>VLOOKUP(B448,main_Расчет!$A$2:$B$505,2,0)</f>
        <v>103</v>
      </c>
      <c r="E448" t="s">
        <v>22342</v>
      </c>
    </row>
    <row r="449" spans="1:5" ht="33" hidden="1">
      <c r="A449" s="122" t="s">
        <v>21712</v>
      </c>
      <c r="B449" s="119">
        <v>7727465322</v>
      </c>
      <c r="C449">
        <f>IF(VLOOKUP(A449,[1]reestr!$F$9:$L$664,7,0)=0,0,1)</f>
        <v>0</v>
      </c>
      <c r="D449">
        <f>VLOOKUP(B449,main_Расчет!$A$2:$B$505,2,0)</f>
        <v>141</v>
      </c>
      <c r="E449" t="s">
        <v>22343</v>
      </c>
    </row>
    <row r="450" spans="1:5" ht="33">
      <c r="A450" s="120" t="s">
        <v>21713</v>
      </c>
      <c r="B450" s="119">
        <v>1655459196</v>
      </c>
      <c r="C450">
        <f>IF(VLOOKUP(A450,[1]reestr!$F$9:$L$664,7,0)=0,0,1)</f>
        <v>1</v>
      </c>
      <c r="D450" t="e">
        <f>VLOOKUP(B450,main_Расчет!$A$2:$B$505,2,0)</f>
        <v>#N/A</v>
      </c>
      <c r="E450" t="s">
        <v>22344</v>
      </c>
    </row>
    <row r="451" spans="1:5" ht="33">
      <c r="A451" s="120" t="s">
        <v>21714</v>
      </c>
      <c r="B451" s="119">
        <v>7839135883</v>
      </c>
      <c r="C451">
        <f>IF(VLOOKUP(A451,[1]reestr!$F$9:$L$664,7,0)=0,0,1)</f>
        <v>1</v>
      </c>
      <c r="D451" t="e">
        <f>VLOOKUP(B451,main_Расчет!$A$2:$B$505,2,0)</f>
        <v>#N/A</v>
      </c>
      <c r="E451" t="s">
        <v>22345</v>
      </c>
    </row>
    <row r="452" spans="1:5" ht="33" hidden="1">
      <c r="A452" s="118" t="s">
        <v>21715</v>
      </c>
      <c r="B452" s="119">
        <v>7841467565</v>
      </c>
      <c r="C452">
        <f>IF(VLOOKUP(A452,[1]reestr!$F$9:$L$664,7,0)=0,0,1)</f>
        <v>0</v>
      </c>
      <c r="D452">
        <f>VLOOKUP(B452,main_Расчет!$A$2:$B$505,2,0)</f>
        <v>376</v>
      </c>
      <c r="E452" t="s">
        <v>22346</v>
      </c>
    </row>
    <row r="453" spans="1:5" ht="33" hidden="1">
      <c r="A453" s="118" t="s">
        <v>21716</v>
      </c>
      <c r="B453" s="119">
        <v>5609184233</v>
      </c>
      <c r="C453">
        <f>IF(VLOOKUP(A453,[1]reestr!$F$9:$L$664,7,0)=0,0,1)</f>
        <v>0</v>
      </c>
      <c r="D453">
        <f>VLOOKUP(B453,main_Расчет!$A$2:$B$505,2,0)</f>
        <v>417</v>
      </c>
      <c r="E453" t="s">
        <v>22347</v>
      </c>
    </row>
    <row r="454" spans="1:5" ht="41.25" hidden="1">
      <c r="A454" s="118" t="s">
        <v>21717</v>
      </c>
      <c r="B454" s="119">
        <v>7603071727</v>
      </c>
      <c r="C454">
        <f>IF(VLOOKUP(A454,[1]reestr!$F$9:$L$664,7,0)=0,0,1)</f>
        <v>0</v>
      </c>
      <c r="D454">
        <f>VLOOKUP(B454,main_Расчет!$A$2:$B$505,2,0)</f>
        <v>272</v>
      </c>
      <c r="E454" t="s">
        <v>22348</v>
      </c>
    </row>
    <row r="455" spans="1:5" ht="33" hidden="1">
      <c r="A455" s="118" t="s">
        <v>21718</v>
      </c>
      <c r="B455" s="119">
        <v>5401994091</v>
      </c>
      <c r="C455">
        <f>IF(VLOOKUP(A455,[1]reestr!$F$9:$L$664,7,0)=0,0,1)</f>
        <v>0</v>
      </c>
      <c r="D455">
        <f>VLOOKUP(B455,main_Расчет!$A$2:$B$505,2,0)</f>
        <v>310</v>
      </c>
      <c r="E455" t="s">
        <v>22349</v>
      </c>
    </row>
    <row r="456" spans="1:5" ht="33" hidden="1">
      <c r="A456" s="118" t="s">
        <v>21719</v>
      </c>
      <c r="B456" s="119">
        <v>5406973190</v>
      </c>
      <c r="C456">
        <f>IF(VLOOKUP(A456,[1]reestr!$F$9:$L$664,7,0)=0,0,1)</f>
        <v>0</v>
      </c>
      <c r="D456">
        <f>VLOOKUP(B456,main_Расчет!$A$2:$B$505,2,0)</f>
        <v>545</v>
      </c>
      <c r="E456" t="s">
        <v>22350</v>
      </c>
    </row>
    <row r="457" spans="1:5" ht="33">
      <c r="A457" s="120" t="s">
        <v>21720</v>
      </c>
      <c r="B457" s="119">
        <v>9723118667</v>
      </c>
      <c r="C457">
        <f>IF(VLOOKUP(A457,[1]reestr!$F$9:$L$664,7,0)=0,0,1)</f>
        <v>1</v>
      </c>
      <c r="D457" t="e">
        <f>VLOOKUP(B457,main_Расчет!$A$2:$B$505,2,0)</f>
        <v>#N/A</v>
      </c>
      <c r="E457" t="s">
        <v>74</v>
      </c>
    </row>
    <row r="458" spans="1:5" ht="33" hidden="1">
      <c r="A458" s="118" t="s">
        <v>21721</v>
      </c>
      <c r="B458" s="119">
        <v>6168114626</v>
      </c>
      <c r="C458">
        <f>IF(VLOOKUP(A458,[1]reestr!$F$9:$L$664,7,0)=0,0,1)</f>
        <v>0</v>
      </c>
      <c r="D458">
        <f>VLOOKUP(B458,main_Расчет!$A$2:$B$505,2,0)</f>
        <v>546</v>
      </c>
      <c r="E458" t="s">
        <v>22351</v>
      </c>
    </row>
    <row r="459" spans="1:5" ht="33">
      <c r="A459" s="120" t="s">
        <v>21722</v>
      </c>
      <c r="B459" s="119">
        <v>7728757215</v>
      </c>
      <c r="C459">
        <f>IF(VLOOKUP(A459,[1]reestr!$F$9:$L$664,7,0)=0,0,1)</f>
        <v>1</v>
      </c>
      <c r="D459" t="e">
        <f>VLOOKUP(B459,main_Расчет!$A$2:$B$505,2,0)</f>
        <v>#N/A</v>
      </c>
      <c r="E459" t="s">
        <v>74</v>
      </c>
    </row>
    <row r="460" spans="1:5" ht="33">
      <c r="A460" s="120" t="s">
        <v>21723</v>
      </c>
      <c r="B460" s="119">
        <v>3128149962</v>
      </c>
      <c r="C460">
        <f>IF(VLOOKUP(A460,[1]reestr!$F$9:$L$664,7,0)=0,0,1)</f>
        <v>1</v>
      </c>
      <c r="D460" t="e">
        <f>VLOOKUP(B460,main_Расчет!$A$2:$B$505,2,0)</f>
        <v>#N/A</v>
      </c>
      <c r="E460" t="s">
        <v>22352</v>
      </c>
    </row>
    <row r="461" spans="1:5" ht="33" hidden="1">
      <c r="A461" s="118" t="s">
        <v>21724</v>
      </c>
      <c r="B461" s="119">
        <v>6685187140</v>
      </c>
      <c r="C461">
        <f>IF(VLOOKUP(A461,[1]reestr!$F$9:$L$664,7,0)=0,0,1)</f>
        <v>0</v>
      </c>
      <c r="D461">
        <f>VLOOKUP(B461,main_Расчет!$A$2:$B$505,2,0)</f>
        <v>63</v>
      </c>
      <c r="E461" t="s">
        <v>22353</v>
      </c>
    </row>
    <row r="462" spans="1:5" ht="33" hidden="1">
      <c r="A462" s="118" t="s">
        <v>21725</v>
      </c>
      <c r="B462" s="119">
        <v>2124048263</v>
      </c>
      <c r="C462">
        <f>IF(VLOOKUP(A462,[1]reestr!$F$9:$L$664,7,0)=0,0,1)</f>
        <v>0</v>
      </c>
      <c r="D462">
        <f>VLOOKUP(B462,main_Расчет!$A$2:$B$505,2,0)</f>
        <v>457</v>
      </c>
      <c r="E462" t="s">
        <v>22354</v>
      </c>
    </row>
    <row r="463" spans="1:5" ht="33" hidden="1">
      <c r="A463" s="118" t="s">
        <v>21726</v>
      </c>
      <c r="B463" s="119">
        <v>6685165403</v>
      </c>
      <c r="C463">
        <f>IF(VLOOKUP(A463,[1]reestr!$F$9:$L$664,7,0)=0,0,1)</f>
        <v>0</v>
      </c>
      <c r="D463">
        <f>VLOOKUP(B463,main_Расчет!$A$2:$B$505,2,0)</f>
        <v>377</v>
      </c>
      <c r="E463" t="s">
        <v>22355</v>
      </c>
    </row>
    <row r="464" spans="1:5" ht="33" hidden="1">
      <c r="A464" s="118" t="s">
        <v>21727</v>
      </c>
      <c r="B464" s="119">
        <v>6450113735</v>
      </c>
      <c r="C464">
        <f>IF(VLOOKUP(A464,[1]reestr!$F$9:$L$664,7,0)=0,0,1)</f>
        <v>0</v>
      </c>
      <c r="D464">
        <f>VLOOKUP(B464,main_Расчет!$A$2:$B$505,2,0)</f>
        <v>72</v>
      </c>
      <c r="E464" t="s">
        <v>74</v>
      </c>
    </row>
    <row r="465" spans="1:5" ht="33" hidden="1">
      <c r="A465" s="118" t="s">
        <v>21728</v>
      </c>
      <c r="B465" s="119">
        <v>6102064540</v>
      </c>
      <c r="C465">
        <f>IF(VLOOKUP(A465,[1]reestr!$F$9:$L$664,7,0)=0,0,1)</f>
        <v>0</v>
      </c>
      <c r="D465">
        <f>VLOOKUP(B465,main_Расчет!$A$2:$B$505,2,0)</f>
        <v>414</v>
      </c>
      <c r="E465" t="s">
        <v>22356</v>
      </c>
    </row>
    <row r="466" spans="1:5" ht="33" hidden="1">
      <c r="A466" s="118" t="s">
        <v>21729</v>
      </c>
      <c r="B466" s="119">
        <v>3443147600</v>
      </c>
      <c r="C466">
        <f>IF(VLOOKUP(A466,[1]reestr!$F$9:$L$664,7,0)=0,0,1)</f>
        <v>0</v>
      </c>
      <c r="D466">
        <f>VLOOKUP(B466,main_Расчет!$A$2:$B$505,2,0)</f>
        <v>459</v>
      </c>
      <c r="E466" t="s">
        <v>22357</v>
      </c>
    </row>
    <row r="467" spans="1:5" ht="33" hidden="1">
      <c r="A467" s="118" t="s">
        <v>21730</v>
      </c>
      <c r="B467" s="119">
        <v>2130228345</v>
      </c>
      <c r="C467">
        <f>IF(VLOOKUP(A467,[1]reestr!$F$9:$L$664,7,0)=0,0,1)</f>
        <v>0</v>
      </c>
      <c r="D467">
        <f>VLOOKUP(B467,main_Расчет!$A$2:$B$505,2,0)</f>
        <v>420</v>
      </c>
      <c r="E467" t="s">
        <v>22358</v>
      </c>
    </row>
    <row r="468" spans="1:5" ht="33" hidden="1">
      <c r="A468" s="118" t="s">
        <v>21731</v>
      </c>
      <c r="B468" s="119">
        <v>4632281610</v>
      </c>
      <c r="C468">
        <f>IF(VLOOKUP(A468,[1]reestr!$F$9:$L$664,7,0)=0,0,1)</f>
        <v>0</v>
      </c>
      <c r="D468">
        <f>VLOOKUP(B468,main_Расчет!$A$2:$B$505,2,0)</f>
        <v>51</v>
      </c>
      <c r="E468" t="s">
        <v>22359</v>
      </c>
    </row>
    <row r="469" spans="1:5" ht="33" hidden="1">
      <c r="A469" s="118" t="s">
        <v>21732</v>
      </c>
      <c r="B469" s="119">
        <v>7716956819</v>
      </c>
      <c r="C469">
        <f>IF(VLOOKUP(A469,[1]reestr!$F$9:$L$664,7,0)=0,0,1)</f>
        <v>0</v>
      </c>
      <c r="D469">
        <f>VLOOKUP(B469,main_Расчет!$A$2:$B$505,2,0)</f>
        <v>317</v>
      </c>
      <c r="E469" t="s">
        <v>74</v>
      </c>
    </row>
    <row r="470" spans="1:5" ht="33" hidden="1">
      <c r="A470" s="118" t="s">
        <v>21733</v>
      </c>
      <c r="B470" s="119">
        <v>5260478969</v>
      </c>
      <c r="C470">
        <f>IF(VLOOKUP(A470,[1]reestr!$F$9:$L$664,7,0)=0,0,1)</f>
        <v>0</v>
      </c>
      <c r="D470">
        <f>VLOOKUP(B470,main_Расчет!$A$2:$B$505,2,0)</f>
        <v>83</v>
      </c>
      <c r="E470" t="s">
        <v>22360</v>
      </c>
    </row>
    <row r="471" spans="1:5" ht="33" hidden="1">
      <c r="A471" s="118" t="s">
        <v>21734</v>
      </c>
      <c r="B471" s="119">
        <v>9703045548</v>
      </c>
      <c r="C471">
        <f>IF(VLOOKUP(A471,[1]reestr!$F$9:$L$664,7,0)=0,0,1)</f>
        <v>0</v>
      </c>
      <c r="D471">
        <f>VLOOKUP(B471,main_Расчет!$A$2:$B$505,2,0)</f>
        <v>416</v>
      </c>
      <c r="E471" t="s">
        <v>22361</v>
      </c>
    </row>
    <row r="472" spans="1:5" ht="33" hidden="1">
      <c r="A472" s="118" t="s">
        <v>21735</v>
      </c>
      <c r="B472" s="119">
        <v>6501314383</v>
      </c>
      <c r="C472">
        <f>IF(VLOOKUP(A472,[1]reestr!$F$9:$L$664,7,0)=0,0,1)</f>
        <v>0</v>
      </c>
      <c r="D472">
        <f>VLOOKUP(B472,main_Расчет!$A$2:$B$505,2,0)</f>
        <v>365</v>
      </c>
      <c r="E472" t="s">
        <v>22362</v>
      </c>
    </row>
    <row r="473" spans="1:5" ht="33" hidden="1">
      <c r="A473" s="118" t="s">
        <v>21736</v>
      </c>
      <c r="B473" s="119">
        <v>2312287049</v>
      </c>
      <c r="C473">
        <f>IF(VLOOKUP(A473,[1]reestr!$F$9:$L$664,7,0)=0,0,1)</f>
        <v>0</v>
      </c>
      <c r="D473">
        <f>VLOOKUP(B473,main_Расчет!$A$2:$B$505,2,0)</f>
        <v>443</v>
      </c>
      <c r="E473" t="s">
        <v>22363</v>
      </c>
    </row>
    <row r="474" spans="1:5" ht="33">
      <c r="A474" s="120" t="s">
        <v>21737</v>
      </c>
      <c r="B474" s="119">
        <v>6161095357</v>
      </c>
      <c r="C474">
        <f>IF(VLOOKUP(A474,[1]reestr!$F$9:$L$664,7,0)=0,0,1)</f>
        <v>1</v>
      </c>
      <c r="D474" t="e">
        <f>VLOOKUP(B474,main_Расчет!$A$2:$B$505,2,0)</f>
        <v>#N/A</v>
      </c>
      <c r="E474" t="s">
        <v>22364</v>
      </c>
    </row>
    <row r="475" spans="1:5" ht="33" hidden="1">
      <c r="A475" s="118" t="s">
        <v>21738</v>
      </c>
      <c r="B475" s="119">
        <v>3702258398</v>
      </c>
      <c r="C475">
        <f>IF(VLOOKUP(A475,[1]reestr!$F$9:$L$664,7,0)=0,0,1)</f>
        <v>0</v>
      </c>
      <c r="D475">
        <f>VLOOKUP(B475,main_Расчет!$A$2:$B$505,2,0)</f>
        <v>274</v>
      </c>
      <c r="E475" t="s">
        <v>22365</v>
      </c>
    </row>
    <row r="476" spans="1:5" ht="33" hidden="1">
      <c r="A476" s="118" t="s">
        <v>21739</v>
      </c>
      <c r="B476" s="119">
        <v>2901305805</v>
      </c>
      <c r="C476">
        <f>IF(VLOOKUP(A476,[1]reestr!$F$9:$L$664,7,0)=0,0,1)</f>
        <v>0</v>
      </c>
      <c r="D476">
        <f>VLOOKUP(B476,main_Расчет!$A$2:$B$505,2,0)</f>
        <v>140</v>
      </c>
      <c r="E476" t="s">
        <v>22366</v>
      </c>
    </row>
    <row r="477" spans="1:5" ht="33" hidden="1">
      <c r="A477" s="118" t="s">
        <v>21740</v>
      </c>
      <c r="B477" s="119">
        <v>7606125346</v>
      </c>
      <c r="C477">
        <f>IF(VLOOKUP(A477,[1]reestr!$F$9:$L$664,7,0)=0,0,1)</f>
        <v>0</v>
      </c>
      <c r="D477">
        <f>VLOOKUP(B477,main_Расчет!$A$2:$B$505,2,0)</f>
        <v>476</v>
      </c>
      <c r="E477" t="s">
        <v>22367</v>
      </c>
    </row>
    <row r="478" spans="1:5" ht="33" hidden="1">
      <c r="A478" s="118" t="s">
        <v>21741</v>
      </c>
      <c r="B478" s="119">
        <v>5074070442</v>
      </c>
      <c r="C478">
        <f>IF(VLOOKUP(A478,[1]reestr!$F$9:$L$664,7,0)=0,0,1)</f>
        <v>0</v>
      </c>
      <c r="D478">
        <f>VLOOKUP(B478,main_Расчет!$A$2:$B$505,2,0)</f>
        <v>512</v>
      </c>
      <c r="E478" t="s">
        <v>22368</v>
      </c>
    </row>
    <row r="479" spans="1:5" ht="33">
      <c r="A479" s="120" t="s">
        <v>21742</v>
      </c>
      <c r="B479" s="119">
        <v>2311322999</v>
      </c>
      <c r="C479">
        <f>IF(VLOOKUP(A479,[1]reestr!$F$9:$L$664,7,0)=0,0,1)</f>
        <v>1</v>
      </c>
      <c r="D479" t="e">
        <f>VLOOKUP(B479,main_Расчет!$A$2:$B$505,2,0)</f>
        <v>#N/A</v>
      </c>
      <c r="E479" t="s">
        <v>22369</v>
      </c>
    </row>
    <row r="480" spans="1:5" ht="33" hidden="1">
      <c r="A480" s="118" t="s">
        <v>21743</v>
      </c>
      <c r="B480" s="119">
        <v>7604381915</v>
      </c>
      <c r="C480">
        <f>IF(VLOOKUP(A480,[1]reestr!$F$9:$L$664,7,0)=0,0,1)</f>
        <v>0</v>
      </c>
      <c r="D480">
        <f>VLOOKUP(B480,main_Расчет!$A$2:$B$505,2,0)</f>
        <v>197</v>
      </c>
      <c r="E480" t="s">
        <v>22370</v>
      </c>
    </row>
    <row r="481" spans="1:5" ht="41.25">
      <c r="A481" s="120" t="s">
        <v>21744</v>
      </c>
      <c r="B481" s="119">
        <v>2463123589</v>
      </c>
      <c r="C481">
        <f>IF(VLOOKUP(A481,[1]reestr!$F$9:$L$664,7,0)=0,0,1)</f>
        <v>1</v>
      </c>
      <c r="D481" t="e">
        <f>VLOOKUP(B481,main_Расчет!$A$2:$B$505,2,0)</f>
        <v>#N/A</v>
      </c>
      <c r="E481" t="s">
        <v>22371</v>
      </c>
    </row>
    <row r="482" spans="1:5" ht="33" hidden="1">
      <c r="A482" s="118" t="s">
        <v>21745</v>
      </c>
      <c r="B482" s="119">
        <v>3328459231</v>
      </c>
      <c r="C482">
        <f>IF(VLOOKUP(A482,[1]reestr!$F$9:$L$664,7,0)=0,0,1)</f>
        <v>0</v>
      </c>
      <c r="D482">
        <f>VLOOKUP(B482,main_Расчет!$A$2:$B$505,2,0)</f>
        <v>393</v>
      </c>
      <c r="E482" t="s">
        <v>22372</v>
      </c>
    </row>
    <row r="483" spans="1:5" ht="33" hidden="1">
      <c r="A483" s="118" t="s">
        <v>21746</v>
      </c>
      <c r="B483" s="119">
        <v>6658536641</v>
      </c>
      <c r="C483">
        <f>IF(VLOOKUP(A483,[1]reestr!$F$9:$L$664,7,0)=0,0,1)</f>
        <v>0</v>
      </c>
      <c r="D483">
        <f>VLOOKUP(B483,main_Расчет!$A$2:$B$505,2,0)</f>
        <v>259</v>
      </c>
      <c r="E483" t="s">
        <v>22373</v>
      </c>
    </row>
    <row r="484" spans="1:5" ht="33" hidden="1">
      <c r="A484" s="118" t="s">
        <v>21747</v>
      </c>
      <c r="B484" s="119">
        <v>7734449219</v>
      </c>
      <c r="C484">
        <f>IF(VLOOKUP(A484,[1]reestr!$F$9:$L$664,7,0)=0,0,1)</f>
        <v>0</v>
      </c>
      <c r="D484">
        <f>VLOOKUP(B484,main_Расчет!$A$2:$B$505,2,0)</f>
        <v>154</v>
      </c>
      <c r="E484" t="s">
        <v>22374</v>
      </c>
    </row>
    <row r="485" spans="1:5" ht="33" hidden="1">
      <c r="A485" s="118" t="s">
        <v>21748</v>
      </c>
      <c r="B485" s="119">
        <v>6670505449</v>
      </c>
      <c r="C485">
        <f>IF(VLOOKUP(A485,[1]reestr!$F$9:$L$664,7,0)=0,0,1)</f>
        <v>0</v>
      </c>
      <c r="D485">
        <f>VLOOKUP(B485,main_Расчет!$A$2:$B$505,2,0)</f>
        <v>280</v>
      </c>
      <c r="E485" t="s">
        <v>22375</v>
      </c>
    </row>
    <row r="486" spans="1:5" ht="33" hidden="1">
      <c r="A486" s="118" t="s">
        <v>21749</v>
      </c>
      <c r="B486" s="119">
        <v>7104085442</v>
      </c>
      <c r="C486">
        <f>IF(VLOOKUP(A486,[1]reestr!$F$9:$L$664,7,0)=0,0,1)</f>
        <v>0</v>
      </c>
      <c r="D486">
        <f>VLOOKUP(B486,main_Расчет!$A$2:$B$505,2,0)</f>
        <v>394</v>
      </c>
      <c r="E486" t="s">
        <v>22376</v>
      </c>
    </row>
    <row r="487" spans="1:5" ht="33" hidden="1">
      <c r="A487" s="118" t="s">
        <v>21750</v>
      </c>
      <c r="B487" s="119">
        <v>3123478956</v>
      </c>
      <c r="C487">
        <f>IF(VLOOKUP(A487,[1]reestr!$F$9:$L$664,7,0)=0,0,1)</f>
        <v>0</v>
      </c>
      <c r="D487">
        <f>VLOOKUP(B487,main_Расчет!$A$2:$B$505,2,0)</f>
        <v>139</v>
      </c>
      <c r="E487" t="s">
        <v>22377</v>
      </c>
    </row>
    <row r="488" spans="1:5" ht="33" hidden="1">
      <c r="A488" s="118" t="s">
        <v>21751</v>
      </c>
      <c r="B488" s="119">
        <v>7726461766</v>
      </c>
      <c r="C488">
        <f>IF(VLOOKUP(A488,[1]reestr!$F$9:$L$664,7,0)=0,0,1)</f>
        <v>0</v>
      </c>
      <c r="D488">
        <f>VLOOKUP(B488,main_Расчет!$A$2:$B$505,2,0)</f>
        <v>337</v>
      </c>
      <c r="E488" t="s">
        <v>22378</v>
      </c>
    </row>
    <row r="489" spans="1:5" ht="33" hidden="1">
      <c r="A489" s="118" t="s">
        <v>21752</v>
      </c>
      <c r="B489" s="119">
        <v>7713743435</v>
      </c>
      <c r="C489">
        <f>IF(VLOOKUP(A489,[1]reestr!$F$9:$L$664,7,0)=0,0,1)</f>
        <v>0</v>
      </c>
      <c r="D489">
        <f>VLOOKUP(B489,main_Расчет!$A$2:$B$505,2,0)</f>
        <v>265</v>
      </c>
      <c r="E489" t="s">
        <v>22379</v>
      </c>
    </row>
    <row r="490" spans="1:5" ht="33" hidden="1">
      <c r="A490" s="118" t="s">
        <v>21753</v>
      </c>
      <c r="B490" s="119">
        <v>9725071502</v>
      </c>
      <c r="C490">
        <f>IF(VLOOKUP(A490,[1]reestr!$F$9:$L$664,7,0)=0,0,1)</f>
        <v>0</v>
      </c>
      <c r="D490">
        <f>VLOOKUP(B490,main_Расчет!$A$2:$B$505,2,0)</f>
        <v>287</v>
      </c>
      <c r="E490" t="s">
        <v>22380</v>
      </c>
    </row>
    <row r="491" spans="1:5" ht="33" hidden="1">
      <c r="A491" s="118" t="s">
        <v>21754</v>
      </c>
      <c r="B491" s="119">
        <v>9102196550</v>
      </c>
      <c r="C491">
        <f>IF(VLOOKUP(A491,[1]reestr!$F$9:$L$664,7,0)=0,0,1)</f>
        <v>0</v>
      </c>
      <c r="D491">
        <f>VLOOKUP(B491,main_Расчет!$A$2:$B$505,2,0)</f>
        <v>347</v>
      </c>
      <c r="E491" t="s">
        <v>22381</v>
      </c>
    </row>
    <row r="492" spans="1:5" ht="33" hidden="1">
      <c r="A492" s="118" t="s">
        <v>21755</v>
      </c>
      <c r="B492" s="119">
        <v>7430028307</v>
      </c>
      <c r="C492">
        <f>IF(VLOOKUP(A492,[1]reestr!$F$9:$L$664,7,0)=0,0,1)</f>
        <v>0</v>
      </c>
      <c r="D492">
        <f>VLOOKUP(B492,main_Расчет!$A$2:$B$505,2,0)</f>
        <v>324</v>
      </c>
      <c r="E492" t="s">
        <v>22382</v>
      </c>
    </row>
    <row r="493" spans="1:5" ht="33" hidden="1">
      <c r="A493" s="118" t="s">
        <v>21756</v>
      </c>
      <c r="B493" s="119">
        <v>7726478287</v>
      </c>
      <c r="C493">
        <f>IF(VLOOKUP(A493,[1]reestr!$F$9:$L$664,7,0)=0,0,1)</f>
        <v>0</v>
      </c>
      <c r="D493">
        <f>VLOOKUP(B493,main_Расчет!$A$2:$B$505,2,0)</f>
        <v>254</v>
      </c>
      <c r="E493" t="s">
        <v>22383</v>
      </c>
    </row>
    <row r="494" spans="1:5" ht="33" hidden="1">
      <c r="A494" s="118" t="s">
        <v>21757</v>
      </c>
      <c r="B494" s="119">
        <v>6678089423</v>
      </c>
      <c r="C494">
        <f>IF(VLOOKUP(A494,[1]reestr!$F$9:$L$664,7,0)=0,0,1)</f>
        <v>0</v>
      </c>
      <c r="D494">
        <f>VLOOKUP(B494,main_Расчет!$A$2:$B$505,2,0)</f>
        <v>399</v>
      </c>
      <c r="E494" t="s">
        <v>22384</v>
      </c>
    </row>
    <row r="495" spans="1:5" ht="33" hidden="1">
      <c r="A495" s="118" t="s">
        <v>21758</v>
      </c>
      <c r="B495" s="119">
        <v>573013480</v>
      </c>
      <c r="C495">
        <f>IF(VLOOKUP(A495,[1]reestr!$F$9:$L$664,7,0)=0,0,1)</f>
        <v>0</v>
      </c>
      <c r="D495">
        <f>VLOOKUP(B495,main_Расчет!$A$2:$B$505,2,0)</f>
        <v>444</v>
      </c>
      <c r="E495" t="s">
        <v>22385</v>
      </c>
    </row>
    <row r="496" spans="1:5" ht="33" hidden="1">
      <c r="A496" s="118" t="s">
        <v>21759</v>
      </c>
      <c r="B496" s="119">
        <v>9709079818</v>
      </c>
      <c r="C496">
        <f>IF(VLOOKUP(A496,[1]reestr!$F$9:$L$664,7,0)=0,0,1)</f>
        <v>0</v>
      </c>
      <c r="D496">
        <f>VLOOKUP(B496,main_Расчет!$A$2:$B$505,2,0)</f>
        <v>144</v>
      </c>
      <c r="E496" t="s">
        <v>22386</v>
      </c>
    </row>
    <row r="497" spans="1:5" ht="33" hidden="1">
      <c r="A497" s="118" t="s">
        <v>21760</v>
      </c>
      <c r="B497" s="119">
        <v>4205405157</v>
      </c>
      <c r="C497">
        <f>IF(VLOOKUP(A497,[1]reestr!$F$9:$L$664,7,0)=0,0,1)</f>
        <v>0</v>
      </c>
      <c r="D497">
        <f>VLOOKUP(B497,main_Расчет!$A$2:$B$505,2,0)</f>
        <v>261</v>
      </c>
      <c r="E497" t="s">
        <v>22387</v>
      </c>
    </row>
    <row r="498" spans="1:5" ht="33" hidden="1">
      <c r="A498" s="118" t="s">
        <v>21761</v>
      </c>
      <c r="B498" s="119">
        <v>5837082086</v>
      </c>
      <c r="C498">
        <f>IF(VLOOKUP(A498,[1]reestr!$F$9:$L$664,7,0)=0,0,1)</f>
        <v>0</v>
      </c>
      <c r="D498">
        <f>VLOOKUP(B498,main_Расчет!$A$2:$B$505,2,0)</f>
        <v>431</v>
      </c>
      <c r="E498" t="s">
        <v>22388</v>
      </c>
    </row>
    <row r="499" spans="1:5" ht="33" hidden="1">
      <c r="A499" s="118" t="s">
        <v>21762</v>
      </c>
      <c r="B499" s="119">
        <v>274970586</v>
      </c>
      <c r="C499">
        <f>IF(VLOOKUP(A499,[1]reestr!$F$9:$L$664,7,0)=0,0,1)</f>
        <v>0</v>
      </c>
      <c r="D499">
        <f>VLOOKUP(B499,main_Расчет!$A$2:$B$505,2,0)</f>
        <v>77</v>
      </c>
      <c r="E499" t="s">
        <v>22389</v>
      </c>
    </row>
    <row r="500" spans="1:5" ht="33" hidden="1">
      <c r="A500" s="118" t="s">
        <v>21763</v>
      </c>
      <c r="B500" s="119">
        <v>7810944190</v>
      </c>
      <c r="C500">
        <f>IF(VLOOKUP(A500,[1]reestr!$F$9:$L$664,7,0)=0,0,1)</f>
        <v>0</v>
      </c>
      <c r="D500">
        <f>VLOOKUP(B500,main_Расчет!$A$2:$B$505,2,0)</f>
        <v>279</v>
      </c>
      <c r="E500" t="s">
        <v>22390</v>
      </c>
    </row>
    <row r="501" spans="1:5" ht="33" hidden="1">
      <c r="A501" s="118" t="s">
        <v>21764</v>
      </c>
      <c r="B501" s="119">
        <v>5837081420</v>
      </c>
      <c r="C501">
        <f>IF(VLOOKUP(A501,[1]reestr!$F$9:$L$664,7,0)=0,0,1)</f>
        <v>0</v>
      </c>
      <c r="D501">
        <f>VLOOKUP(B501,main_Расчет!$A$2:$B$505,2,0)</f>
        <v>446</v>
      </c>
      <c r="E501" t="s">
        <v>22391</v>
      </c>
    </row>
    <row r="502" spans="1:5" ht="33" hidden="1">
      <c r="A502" s="118" t="s">
        <v>21765</v>
      </c>
      <c r="B502" s="119">
        <v>2310197022</v>
      </c>
      <c r="C502">
        <f>IF(VLOOKUP(A502,[1]reestr!$F$9:$L$664,7,0)=0,0,1)</f>
        <v>0</v>
      </c>
      <c r="D502">
        <f>VLOOKUP(B502,main_Расчет!$A$2:$B$505,2,0)</f>
        <v>105</v>
      </c>
      <c r="E502" t="s">
        <v>22392</v>
      </c>
    </row>
    <row r="503" spans="1:5" ht="33" hidden="1">
      <c r="A503" s="118" t="s">
        <v>21766</v>
      </c>
      <c r="B503" s="119">
        <v>7751201553</v>
      </c>
      <c r="C503">
        <f>IF(VLOOKUP(A503,[1]reestr!$F$9:$L$664,7,0)=0,0,1)</f>
        <v>0</v>
      </c>
      <c r="D503">
        <f>VLOOKUP(B503,main_Расчет!$A$2:$B$505,2,0)</f>
        <v>450</v>
      </c>
      <c r="E503" t="s">
        <v>22393</v>
      </c>
    </row>
    <row r="504" spans="1:5" ht="33" hidden="1">
      <c r="A504" s="118" t="s">
        <v>21767</v>
      </c>
      <c r="B504" s="119">
        <v>7743165125</v>
      </c>
      <c r="C504">
        <f>IF(VLOOKUP(A504,[1]reestr!$F$9:$L$664,7,0)=0,0,1)</f>
        <v>0</v>
      </c>
      <c r="D504">
        <f>VLOOKUP(B504,main_Расчет!$A$2:$B$505,2,0)</f>
        <v>147</v>
      </c>
      <c r="E504" t="s">
        <v>22394</v>
      </c>
    </row>
    <row r="505" spans="1:5" ht="33" hidden="1">
      <c r="A505" s="118" t="s">
        <v>21768</v>
      </c>
      <c r="B505" s="119">
        <v>9727003956</v>
      </c>
      <c r="C505">
        <f>IF(VLOOKUP(A505,[1]reestr!$F$9:$L$664,7,0)=0,0,1)</f>
        <v>0</v>
      </c>
      <c r="D505">
        <f>VLOOKUP(B505,main_Расчет!$A$2:$B$505,2,0)</f>
        <v>290</v>
      </c>
      <c r="E505" t="s">
        <v>22395</v>
      </c>
    </row>
    <row r="506" spans="1:5" ht="33" hidden="1">
      <c r="A506" s="118" t="s">
        <v>21769</v>
      </c>
      <c r="B506" s="119">
        <v>2130233698</v>
      </c>
      <c r="C506">
        <f>IF(VLOOKUP(A506,[1]reestr!$F$9:$L$664,7,0)=0,0,1)</f>
        <v>0</v>
      </c>
      <c r="D506">
        <f>VLOOKUP(B506,main_Расчет!$A$2:$B$505,2,0)</f>
        <v>234</v>
      </c>
      <c r="E506" t="s">
        <v>22396</v>
      </c>
    </row>
    <row r="507" spans="1:5" ht="33" hidden="1">
      <c r="A507" s="118" t="s">
        <v>21770</v>
      </c>
      <c r="B507" s="119">
        <v>9725016460</v>
      </c>
      <c r="C507">
        <f>IF(VLOOKUP(A507,[1]reestr!$F$9:$L$664,7,0)=0,0,1)</f>
        <v>0</v>
      </c>
      <c r="D507">
        <f>VLOOKUP(B507,main_Расчет!$A$2:$B$505,2,0)</f>
        <v>168</v>
      </c>
      <c r="E507" t="s">
        <v>22397</v>
      </c>
    </row>
    <row r="508" spans="1:5" ht="33" hidden="1">
      <c r="A508" s="118" t="s">
        <v>21771</v>
      </c>
      <c r="B508" s="119">
        <v>9715208490</v>
      </c>
      <c r="C508">
        <f>IF(VLOOKUP(A508,[1]reestr!$F$9:$L$664,7,0)=0,0,1)</f>
        <v>0</v>
      </c>
      <c r="D508">
        <f>VLOOKUP(B508,main_Расчет!$A$2:$B$505,2,0)</f>
        <v>233</v>
      </c>
      <c r="E508" t="s">
        <v>22398</v>
      </c>
    </row>
    <row r="509" spans="1:5" ht="33" hidden="1">
      <c r="A509" s="118" t="s">
        <v>21772</v>
      </c>
      <c r="B509" s="119">
        <v>6316276246</v>
      </c>
      <c r="C509">
        <f>IF(VLOOKUP(A509,[1]reestr!$F$9:$L$664,7,0)=0,0,1)</f>
        <v>0</v>
      </c>
      <c r="D509">
        <f>VLOOKUP(B509,main_Расчет!$A$2:$B$505,2,0)</f>
        <v>97</v>
      </c>
      <c r="E509" t="s">
        <v>22399</v>
      </c>
    </row>
    <row r="510" spans="1:5" ht="33" hidden="1">
      <c r="A510" s="118" t="s">
        <v>21773</v>
      </c>
      <c r="B510" s="119">
        <v>1656113306</v>
      </c>
      <c r="C510">
        <f>IF(VLOOKUP(A510,[1]reestr!$F$9:$L$664,7,0)=0,0,1)</f>
        <v>0</v>
      </c>
      <c r="D510">
        <f>VLOOKUP(B510,main_Расчет!$A$2:$B$505,2,0)</f>
        <v>175</v>
      </c>
      <c r="E510" t="s">
        <v>22400</v>
      </c>
    </row>
    <row r="511" spans="1:5" ht="33" hidden="1">
      <c r="A511" s="118" t="s">
        <v>21774</v>
      </c>
      <c r="B511" s="119">
        <v>5405074715</v>
      </c>
      <c r="C511">
        <f>IF(VLOOKUP(A511,[1]reestr!$F$9:$L$664,7,0)=0,0,1)</f>
        <v>0</v>
      </c>
      <c r="D511">
        <f>VLOOKUP(B511,main_Расчет!$A$2:$B$505,2,0)</f>
        <v>426</v>
      </c>
      <c r="E511" t="s">
        <v>22401</v>
      </c>
    </row>
    <row r="512" spans="1:5" ht="33" hidden="1">
      <c r="A512" s="118" t="s">
        <v>21775</v>
      </c>
      <c r="B512" s="119">
        <v>6670510671</v>
      </c>
      <c r="C512">
        <f>IF(VLOOKUP(A512,[1]reestr!$F$9:$L$664,7,0)=0,0,1)</f>
        <v>0</v>
      </c>
      <c r="D512">
        <f>VLOOKUP(B512,main_Расчет!$A$2:$B$505,2,0)</f>
        <v>433</v>
      </c>
      <c r="E512" t="s">
        <v>22402</v>
      </c>
    </row>
    <row r="513" spans="1:5" ht="33" hidden="1">
      <c r="A513" s="118" t="s">
        <v>21776</v>
      </c>
      <c r="B513" s="119">
        <v>7725321396</v>
      </c>
      <c r="C513">
        <f>IF(VLOOKUP(A513,[1]reestr!$F$9:$L$664,7,0)=0,0,1)</f>
        <v>0</v>
      </c>
      <c r="D513">
        <f>VLOOKUP(B513,main_Расчет!$A$2:$B$505,2,0)</f>
        <v>126</v>
      </c>
      <c r="E513" t="s">
        <v>22403</v>
      </c>
    </row>
    <row r="514" spans="1:5" ht="33" hidden="1">
      <c r="A514" s="118" t="s">
        <v>21777</v>
      </c>
      <c r="B514" s="119">
        <v>5024189682</v>
      </c>
      <c r="C514">
        <f>IF(VLOOKUP(A514,[1]reestr!$F$9:$L$664,7,0)=0,0,1)</f>
        <v>0</v>
      </c>
      <c r="D514">
        <f>VLOOKUP(B514,main_Расчет!$A$2:$B$505,2,0)</f>
        <v>170</v>
      </c>
      <c r="E514" t="s">
        <v>22404</v>
      </c>
    </row>
    <row r="515" spans="1:5" ht="33" hidden="1">
      <c r="A515" s="118" t="s">
        <v>21778</v>
      </c>
      <c r="B515" s="119">
        <v>9725088961</v>
      </c>
      <c r="C515">
        <f>IF(VLOOKUP(A515,[1]reestr!$F$9:$L$664,7,0)=0,0,1)</f>
        <v>0</v>
      </c>
      <c r="D515">
        <f>VLOOKUP(B515,main_Расчет!$A$2:$B$505,2,0)</f>
        <v>58</v>
      </c>
      <c r="E515" t="s">
        <v>22405</v>
      </c>
    </row>
    <row r="516" spans="1:5" ht="33" hidden="1">
      <c r="A516" s="118" t="s">
        <v>21779</v>
      </c>
      <c r="B516" s="119">
        <v>6316272629</v>
      </c>
      <c r="C516">
        <f>IF(VLOOKUP(A516,[1]reestr!$F$9:$L$664,7,0)=0,0,1)</f>
        <v>0</v>
      </c>
      <c r="D516">
        <f>VLOOKUP(B516,main_Расчет!$A$2:$B$505,2,0)</f>
        <v>375</v>
      </c>
      <c r="E516" t="s">
        <v>22406</v>
      </c>
    </row>
    <row r="517" spans="1:5" ht="33" hidden="1">
      <c r="A517" s="126" t="s">
        <v>21780</v>
      </c>
      <c r="B517" s="119">
        <v>7604376792</v>
      </c>
      <c r="C517">
        <f>IF(VLOOKUP(A517,[1]reestr!$F$9:$L$664,7,0)=0,0,1)</f>
        <v>0</v>
      </c>
      <c r="D517">
        <f>VLOOKUP(B517,main_Расчет!$A$2:$B$505,2,0)</f>
        <v>513</v>
      </c>
      <c r="E517" t="s">
        <v>22407</v>
      </c>
    </row>
    <row r="518" spans="1:5" ht="33" hidden="1">
      <c r="A518" s="118" t="s">
        <v>21781</v>
      </c>
      <c r="B518" s="119">
        <v>9728074741</v>
      </c>
      <c r="C518">
        <f>IF(VLOOKUP(A518,[1]reestr!$F$9:$L$664,7,0)=0,0,1)</f>
        <v>0</v>
      </c>
      <c r="D518">
        <f>VLOOKUP(B518,main_Расчет!$A$2:$B$505,2,0)</f>
        <v>255</v>
      </c>
      <c r="E518" t="s">
        <v>22408</v>
      </c>
    </row>
    <row r="519" spans="1:5" ht="33" hidden="1">
      <c r="A519" s="118" t="s">
        <v>21782</v>
      </c>
      <c r="B519" s="119">
        <v>9706025860</v>
      </c>
      <c r="C519">
        <f>IF(VLOOKUP(A519,[1]reestr!$F$9:$L$664,7,0)=0,0,1)</f>
        <v>0</v>
      </c>
      <c r="D519">
        <f>VLOOKUP(B519,main_Расчет!$A$2:$B$505,2,0)</f>
        <v>195</v>
      </c>
      <c r="E519" t="s">
        <v>22409</v>
      </c>
    </row>
    <row r="520" spans="1:5" ht="33">
      <c r="A520" s="118" t="s">
        <v>21783</v>
      </c>
      <c r="B520" s="119">
        <v>9731021073</v>
      </c>
      <c r="C520">
        <f>IF(VLOOKUP(A520,[1]reestr!$F$9:$L$664,7,0)=0,0,1)</f>
        <v>0</v>
      </c>
      <c r="D520" t="e">
        <f>VLOOKUP(B520,main_Расчет!$A$2:$B$505,2,0)</f>
        <v>#N/A</v>
      </c>
      <c r="E520" t="s">
        <v>22410</v>
      </c>
    </row>
    <row r="521" spans="1:5" ht="33" hidden="1">
      <c r="A521" s="118" t="s">
        <v>21784</v>
      </c>
      <c r="B521" s="119">
        <v>5262389030</v>
      </c>
      <c r="C521">
        <f>IF(VLOOKUP(A521,[1]reestr!$F$9:$L$664,7,0)=0,0,1)</f>
        <v>0</v>
      </c>
      <c r="D521">
        <f>VLOOKUP(B521,main_Расчет!$A$2:$B$505,2,0)</f>
        <v>447</v>
      </c>
      <c r="E521" t="s">
        <v>22411</v>
      </c>
    </row>
    <row r="522" spans="1:5" ht="33" hidden="1">
      <c r="A522" s="118" t="s">
        <v>21785</v>
      </c>
      <c r="B522" s="119">
        <v>6164139228</v>
      </c>
      <c r="C522">
        <f>IF(VLOOKUP(A522,[1]reestr!$F$9:$L$664,7,0)=0,0,1)</f>
        <v>0</v>
      </c>
      <c r="D522">
        <f>VLOOKUP(B522,main_Расчет!$A$2:$B$505,2,0)</f>
        <v>37</v>
      </c>
      <c r="E522" t="s">
        <v>22412</v>
      </c>
    </row>
    <row r="523" spans="1:5" ht="33" hidden="1">
      <c r="A523" s="118" t="s">
        <v>21786</v>
      </c>
      <c r="B523" s="119">
        <v>6908019416</v>
      </c>
      <c r="C523">
        <f>IF(VLOOKUP(A523,[1]reestr!$F$9:$L$664,7,0)=0,0,1)</f>
        <v>0</v>
      </c>
      <c r="D523">
        <f>VLOOKUP(B523,main_Расчет!$A$2:$B$505,2,0)</f>
        <v>232</v>
      </c>
      <c r="E523" t="s">
        <v>22413</v>
      </c>
    </row>
    <row r="524" spans="1:5" ht="33" hidden="1">
      <c r="A524" s="118" t="s">
        <v>21787</v>
      </c>
      <c r="B524" s="119">
        <v>7734455653</v>
      </c>
      <c r="C524">
        <f>IF(VLOOKUP(A524,[1]reestr!$F$9:$L$664,7,0)=0,0,1)</f>
        <v>0</v>
      </c>
      <c r="D524">
        <f>VLOOKUP(B524,main_Расчет!$A$2:$B$505,2,0)</f>
        <v>427</v>
      </c>
      <c r="E524" t="s">
        <v>22414</v>
      </c>
    </row>
    <row r="525" spans="1:5" ht="33" hidden="1">
      <c r="A525" s="118" t="s">
        <v>21788</v>
      </c>
      <c r="B525" s="119">
        <v>7801720701</v>
      </c>
      <c r="C525">
        <f>IF(VLOOKUP(A525,[1]reestr!$F$9:$L$664,7,0)=0,0,1)</f>
        <v>0</v>
      </c>
      <c r="D525">
        <f>VLOOKUP(B525,main_Расчет!$A$2:$B$505,2,0)</f>
        <v>203</v>
      </c>
      <c r="E525" t="s">
        <v>22415</v>
      </c>
    </row>
    <row r="526" spans="1:5" ht="33" hidden="1">
      <c r="A526" s="118" t="s">
        <v>21789</v>
      </c>
      <c r="B526" s="119">
        <v>6450085277</v>
      </c>
      <c r="C526">
        <f>IF(VLOOKUP(A526,[1]reestr!$F$9:$L$664,7,0)=0,0,1)</f>
        <v>0</v>
      </c>
      <c r="D526">
        <f>VLOOKUP(B526,main_Расчет!$A$2:$B$505,2,0)</f>
        <v>463</v>
      </c>
      <c r="E526" t="s">
        <v>22416</v>
      </c>
    </row>
    <row r="527" spans="1:5" ht="33" hidden="1">
      <c r="A527" s="118" t="s">
        <v>21790</v>
      </c>
      <c r="B527" s="119">
        <v>1650245810</v>
      </c>
      <c r="C527">
        <f>IF(VLOOKUP(A527,[1]reestr!$F$9:$L$664,7,0)=0,0,1)</f>
        <v>0</v>
      </c>
      <c r="D527">
        <f>VLOOKUP(B527,main_Расчет!$A$2:$B$505,2,0)</f>
        <v>406</v>
      </c>
      <c r="E527" t="s">
        <v>22417</v>
      </c>
    </row>
    <row r="528" spans="1:5" ht="33" hidden="1">
      <c r="A528" s="118" t="s">
        <v>21791</v>
      </c>
      <c r="B528" s="119">
        <v>7811785088</v>
      </c>
      <c r="C528">
        <f>IF(VLOOKUP(A528,[1]reestr!$F$9:$L$664,7,0)=0,0,1)</f>
        <v>0</v>
      </c>
      <c r="D528">
        <f>VLOOKUP(B528,main_Расчет!$A$2:$B$505,2,0)</f>
        <v>466</v>
      </c>
      <c r="E528" t="s">
        <v>74</v>
      </c>
    </row>
    <row r="529" spans="1:5" ht="33" hidden="1">
      <c r="A529" s="118" t="s">
        <v>21792</v>
      </c>
      <c r="B529" s="119">
        <v>2100005567</v>
      </c>
      <c r="C529">
        <f>IF(VLOOKUP(A529,[1]reestr!$F$9:$L$664,7,0)=0,0,1)</f>
        <v>0</v>
      </c>
      <c r="D529">
        <f>VLOOKUP(B529,main_Расчет!$A$2:$B$505,2,0)</f>
        <v>514</v>
      </c>
      <c r="E529" t="s">
        <v>22418</v>
      </c>
    </row>
    <row r="530" spans="1:5" ht="33" hidden="1">
      <c r="A530" s="118" t="s">
        <v>21793</v>
      </c>
      <c r="B530" s="119">
        <v>5902065220</v>
      </c>
      <c r="C530">
        <f>IF(VLOOKUP(A530,[1]reestr!$F$9:$L$664,7,0)=0,0,1)</f>
        <v>0</v>
      </c>
      <c r="D530">
        <f>VLOOKUP(B530,main_Расчет!$A$2:$B$505,2,0)</f>
        <v>215</v>
      </c>
      <c r="E530" t="s">
        <v>22419</v>
      </c>
    </row>
    <row r="531" spans="1:5" ht="33" hidden="1">
      <c r="A531" s="118" t="s">
        <v>21794</v>
      </c>
      <c r="B531" s="119">
        <v>5032353255</v>
      </c>
      <c r="C531">
        <f>IF(VLOOKUP(A531,[1]reestr!$F$9:$L$664,7,0)=0,0,1)</f>
        <v>0</v>
      </c>
      <c r="D531">
        <f>VLOOKUP(B531,main_Расчет!$A$2:$B$505,2,0)</f>
        <v>515</v>
      </c>
      <c r="E531" t="s">
        <v>22420</v>
      </c>
    </row>
    <row r="532" spans="1:5" ht="33" hidden="1">
      <c r="A532" s="118" t="s">
        <v>21795</v>
      </c>
      <c r="B532" s="119">
        <v>3444279198</v>
      </c>
      <c r="C532">
        <f>IF(VLOOKUP(A532,[1]reestr!$F$9:$L$664,7,0)=0,0,1)</f>
        <v>0</v>
      </c>
      <c r="D532">
        <f>VLOOKUP(B532,main_Расчет!$A$2:$B$505,2,0)</f>
        <v>257</v>
      </c>
      <c r="E532" t="s">
        <v>22421</v>
      </c>
    </row>
    <row r="533" spans="1:5" ht="33" hidden="1">
      <c r="A533" s="118" t="s">
        <v>21796</v>
      </c>
      <c r="B533" s="119">
        <v>9709093097</v>
      </c>
      <c r="C533">
        <f>IF(VLOOKUP(A533,[1]reestr!$F$9:$L$664,7,0)=0,0,1)</f>
        <v>0</v>
      </c>
      <c r="D533">
        <f>VLOOKUP(B533,main_Расчет!$A$2:$B$505,2,0)</f>
        <v>516</v>
      </c>
      <c r="E533" t="s">
        <v>22422</v>
      </c>
    </row>
    <row r="534" spans="1:5" ht="33" hidden="1">
      <c r="A534" s="118" t="s">
        <v>21797</v>
      </c>
      <c r="B534" s="119">
        <v>2902077051</v>
      </c>
      <c r="C534">
        <f>IF(VLOOKUP(A534,[1]reestr!$F$9:$L$664,7,0)=0,0,1)</f>
        <v>0</v>
      </c>
      <c r="D534">
        <f>VLOOKUP(B534,main_Расчет!$A$2:$B$505,2,0)</f>
        <v>413</v>
      </c>
      <c r="E534" t="s">
        <v>22423</v>
      </c>
    </row>
    <row r="535" spans="1:5" ht="33" hidden="1">
      <c r="A535" s="118" t="s">
        <v>21798</v>
      </c>
      <c r="B535" s="119">
        <v>3906411936</v>
      </c>
      <c r="C535">
        <f>IF(VLOOKUP(A535,[1]reestr!$F$9:$L$664,7,0)=0,0,1)</f>
        <v>0</v>
      </c>
      <c r="D535">
        <f>VLOOKUP(B535,main_Расчет!$A$2:$B$505,2,0)</f>
        <v>316</v>
      </c>
      <c r="E535" t="s">
        <v>22424</v>
      </c>
    </row>
    <row r="536" spans="1:5" ht="33" hidden="1">
      <c r="A536" s="118" t="s">
        <v>21799</v>
      </c>
      <c r="B536" s="119">
        <v>7404075364</v>
      </c>
      <c r="C536">
        <f>IF(VLOOKUP(A536,[1]reestr!$F$9:$L$664,7,0)=0,0,1)</f>
        <v>0</v>
      </c>
      <c r="D536">
        <f>VLOOKUP(B536,main_Расчет!$A$2:$B$505,2,0)</f>
        <v>517</v>
      </c>
      <c r="E536" t="s">
        <v>22425</v>
      </c>
    </row>
    <row r="537" spans="1:5" ht="33" hidden="1">
      <c r="A537" s="118" t="s">
        <v>21800</v>
      </c>
      <c r="B537" s="119">
        <v>5837081290</v>
      </c>
      <c r="C537">
        <f>IF(VLOOKUP(A537,[1]reestr!$F$9:$L$664,7,0)=0,0,1)</f>
        <v>0</v>
      </c>
      <c r="D537">
        <f>VLOOKUP(B537,main_Расчет!$A$2:$B$505,2,0)</f>
        <v>518</v>
      </c>
      <c r="E537" t="s">
        <v>22426</v>
      </c>
    </row>
    <row r="538" spans="1:5" ht="41.25" hidden="1">
      <c r="A538" s="118" t="s">
        <v>21801</v>
      </c>
      <c r="B538" s="119">
        <v>2635209961</v>
      </c>
      <c r="C538">
        <f>IF(VLOOKUP(A538,[1]reestr!$F$9:$L$664,7,0)=0,0,1)</f>
        <v>0</v>
      </c>
      <c r="D538">
        <f>VLOOKUP(B538,main_Расчет!$A$2:$B$505,2,0)</f>
        <v>547</v>
      </c>
      <c r="E538" t="s">
        <v>22427</v>
      </c>
    </row>
    <row r="539" spans="1:5" ht="33" hidden="1">
      <c r="A539" s="118" t="s">
        <v>21802</v>
      </c>
      <c r="B539" s="119">
        <v>5904291793</v>
      </c>
      <c r="C539">
        <f>IF(VLOOKUP(A539,[1]reestr!$F$9:$L$664,7,0)=0,0,1)</f>
        <v>0</v>
      </c>
      <c r="D539">
        <f>VLOOKUP(B539,main_Расчет!$A$2:$B$505,2,0)</f>
        <v>460</v>
      </c>
      <c r="E539" t="s">
        <v>22428</v>
      </c>
    </row>
    <row r="540" spans="1:5" ht="33" hidden="1">
      <c r="A540" s="118" t="s">
        <v>21803</v>
      </c>
      <c r="B540" s="119">
        <v>7726453892</v>
      </c>
      <c r="C540">
        <f>IF(VLOOKUP(A540,[1]reestr!$F$9:$L$664,7,0)=0,0,1)</f>
        <v>0</v>
      </c>
      <c r="D540">
        <f>VLOOKUP(B540,main_Расчет!$A$2:$B$505,2,0)</f>
        <v>181</v>
      </c>
      <c r="E540" t="s">
        <v>22429</v>
      </c>
    </row>
    <row r="541" spans="1:5" ht="33" hidden="1">
      <c r="A541" s="118" t="s">
        <v>21804</v>
      </c>
      <c r="B541" s="119">
        <v>7716932938</v>
      </c>
      <c r="C541">
        <f>IF(VLOOKUP(A541,[1]reestr!$F$9:$L$664,7,0)=0,0,1)</f>
        <v>0</v>
      </c>
      <c r="D541">
        <f>VLOOKUP(B541,main_Расчет!$A$2:$B$505,2,0)</f>
        <v>52</v>
      </c>
      <c r="E541" t="s">
        <v>22430</v>
      </c>
    </row>
    <row r="542" spans="1:5" ht="33" hidden="1">
      <c r="A542" s="118" t="s">
        <v>21805</v>
      </c>
      <c r="B542" s="119">
        <v>7627058108</v>
      </c>
      <c r="C542">
        <f>IF(VLOOKUP(A542,[1]reestr!$F$9:$L$664,7,0)=0,0,1)</f>
        <v>0</v>
      </c>
      <c r="D542">
        <f>VLOOKUP(B542,main_Расчет!$A$2:$B$505,2,0)</f>
        <v>519</v>
      </c>
      <c r="E542" t="s">
        <v>22431</v>
      </c>
    </row>
    <row r="543" spans="1:5" ht="41.25" hidden="1">
      <c r="A543" s="118" t="s">
        <v>21806</v>
      </c>
      <c r="B543" s="119">
        <v>4706056997</v>
      </c>
      <c r="C543">
        <f>IF(VLOOKUP(A543,[1]reestr!$F$9:$L$664,7,0)=0,0,1)</f>
        <v>0</v>
      </c>
      <c r="D543">
        <f>VLOOKUP(B543,main_Расчет!$A$2:$B$505,2,0)</f>
        <v>249</v>
      </c>
      <c r="E543" t="s">
        <v>22432</v>
      </c>
    </row>
    <row r="544" spans="1:5" ht="33" hidden="1">
      <c r="A544" s="118" t="s">
        <v>21807</v>
      </c>
      <c r="B544" s="119">
        <v>6449105426</v>
      </c>
      <c r="C544">
        <f>IF(VLOOKUP(A544,[1]reestr!$F$9:$L$664,7,0)=0,0,1)</f>
        <v>0</v>
      </c>
      <c r="D544">
        <f>VLOOKUP(B544,main_Расчет!$A$2:$B$505,2,0)</f>
        <v>468</v>
      </c>
      <c r="E544" t="s">
        <v>22433</v>
      </c>
    </row>
    <row r="545" spans="1:5" ht="33" hidden="1">
      <c r="A545" s="118" t="s">
        <v>21808</v>
      </c>
      <c r="B545" s="119">
        <v>3444279776</v>
      </c>
      <c r="C545">
        <f>IF(VLOOKUP(A545,[1]reestr!$F$9:$L$664,7,0)=0,0,1)</f>
        <v>0</v>
      </c>
      <c r="D545">
        <f>VLOOKUP(B545,main_Расчет!$A$2:$B$505,2,0)</f>
        <v>520</v>
      </c>
      <c r="E545" t="s">
        <v>22434</v>
      </c>
    </row>
    <row r="546" spans="1:5" ht="33" hidden="1">
      <c r="A546" s="118" t="s">
        <v>21809</v>
      </c>
      <c r="B546" s="119">
        <v>9714008058</v>
      </c>
      <c r="C546">
        <f>IF(VLOOKUP(A546,[1]reestr!$F$9:$L$664,7,0)=0,0,1)</f>
        <v>0</v>
      </c>
      <c r="D546">
        <f>VLOOKUP(B546,main_Расчет!$A$2:$B$505,2,0)</f>
        <v>521</v>
      </c>
      <c r="E546" t="s">
        <v>22435</v>
      </c>
    </row>
    <row r="547" spans="1:5" ht="33" hidden="1">
      <c r="A547" s="118" t="s">
        <v>21810</v>
      </c>
      <c r="B547" s="119">
        <v>9726023244</v>
      </c>
      <c r="C547">
        <f>IF(VLOOKUP(A547,[1]reestr!$F$9:$L$664,7,0)=0,0,1)</f>
        <v>0</v>
      </c>
      <c r="D547">
        <f>VLOOKUP(B547,main_Расчет!$A$2:$B$505,2,0)</f>
        <v>289</v>
      </c>
      <c r="E547" t="s">
        <v>22436</v>
      </c>
    </row>
    <row r="548" spans="1:5" ht="33" hidden="1">
      <c r="A548" s="118" t="s">
        <v>21811</v>
      </c>
      <c r="B548" s="119">
        <v>3444279945</v>
      </c>
      <c r="C548">
        <f>IF(VLOOKUP(A548,[1]reestr!$F$9:$L$664,7,0)=0,0,1)</f>
        <v>0</v>
      </c>
      <c r="D548">
        <f>VLOOKUP(B548,main_Расчет!$A$2:$B$505,2,0)</f>
        <v>118</v>
      </c>
      <c r="E548" t="s">
        <v>22437</v>
      </c>
    </row>
    <row r="549" spans="1:5" ht="33" hidden="1">
      <c r="A549" s="118" t="s">
        <v>21812</v>
      </c>
      <c r="B549" s="119">
        <v>7734477671</v>
      </c>
      <c r="C549">
        <f>IF(VLOOKUP(A549,[1]reestr!$F$9:$L$664,7,0)=0,0,1)</f>
        <v>0</v>
      </c>
      <c r="D549">
        <f>VLOOKUP(B549,main_Расчет!$A$2:$B$505,2,0)</f>
        <v>321</v>
      </c>
      <c r="E549" t="s">
        <v>22438</v>
      </c>
    </row>
    <row r="550" spans="1:5" ht="33" hidden="1">
      <c r="A550" s="118" t="s">
        <v>21813</v>
      </c>
      <c r="B550" s="119">
        <v>9731115437</v>
      </c>
      <c r="C550">
        <f>IF(VLOOKUP(A550,[1]reestr!$F$9:$L$664,7,0)=0,0,1)</f>
        <v>0</v>
      </c>
      <c r="D550">
        <f>VLOOKUP(B550,main_Расчет!$A$2:$B$505,2,0)</f>
        <v>322</v>
      </c>
      <c r="E550" t="s">
        <v>22439</v>
      </c>
    </row>
    <row r="551" spans="1:5" ht="33" hidden="1">
      <c r="A551" s="118" t="s">
        <v>21814</v>
      </c>
      <c r="B551" s="119">
        <v>2130222826</v>
      </c>
      <c r="C551">
        <f>IF(VLOOKUP(A551,[1]reestr!$F$9:$L$664,7,0)=0,0,1)</f>
        <v>0</v>
      </c>
      <c r="D551">
        <f>VLOOKUP(B551,main_Расчет!$A$2:$B$505,2,0)</f>
        <v>548</v>
      </c>
      <c r="E551" t="s">
        <v>22440</v>
      </c>
    </row>
    <row r="552" spans="1:5" ht="33" hidden="1">
      <c r="A552" s="118" t="s">
        <v>21815</v>
      </c>
      <c r="B552" s="119">
        <v>6671280460</v>
      </c>
      <c r="C552">
        <f>IF(VLOOKUP(A552,[1]reestr!$F$9:$L$664,7,0)=0,0,1)</f>
        <v>0</v>
      </c>
      <c r="D552">
        <f>VLOOKUP(B552,main_Расчет!$A$2:$B$505,2,0)</f>
        <v>53</v>
      </c>
      <c r="E552" t="s">
        <v>22441</v>
      </c>
    </row>
    <row r="553" spans="1:5" ht="33" hidden="1">
      <c r="A553" s="118" t="s">
        <v>21816</v>
      </c>
      <c r="B553" s="119">
        <v>7715895257</v>
      </c>
      <c r="C553">
        <f>IF(VLOOKUP(A553,[1]reestr!$F$9:$L$664,7,0)=0,0,1)</f>
        <v>0</v>
      </c>
      <c r="D553">
        <f>VLOOKUP(B553,main_Расчет!$A$2:$B$505,2,0)</f>
        <v>382</v>
      </c>
      <c r="E553" t="s">
        <v>22442</v>
      </c>
    </row>
    <row r="554" spans="1:5" ht="33" hidden="1">
      <c r="A554" s="118" t="s">
        <v>21817</v>
      </c>
      <c r="B554" s="119">
        <v>5402045635</v>
      </c>
      <c r="C554">
        <f>IF(VLOOKUP(A554,[1]reestr!$F$9:$L$664,7,0)=0,0,1)</f>
        <v>0</v>
      </c>
      <c r="D554">
        <f>VLOOKUP(B554,main_Расчет!$A$2:$B$505,2,0)</f>
        <v>522</v>
      </c>
      <c r="E554" t="s">
        <v>22443</v>
      </c>
    </row>
    <row r="555" spans="1:5" ht="33" hidden="1">
      <c r="A555" s="118" t="s">
        <v>21818</v>
      </c>
      <c r="B555" s="119">
        <v>9726053295</v>
      </c>
      <c r="C555">
        <f>IF(VLOOKUP(A555,[1]reestr!$F$9:$L$664,7,0)=0,0,1)</f>
        <v>0</v>
      </c>
      <c r="D555">
        <f>VLOOKUP(B555,main_Расчет!$A$2:$B$505,2,0)</f>
        <v>281</v>
      </c>
      <c r="E555" t="s">
        <v>22444</v>
      </c>
    </row>
    <row r="556" spans="1:5" ht="33" hidden="1">
      <c r="A556" s="118" t="s">
        <v>21819</v>
      </c>
      <c r="B556" s="119">
        <v>5611085180</v>
      </c>
      <c r="C556">
        <f>IF(VLOOKUP(A556,[1]reestr!$F$9:$L$664,7,0)=0,0,1)</f>
        <v>0</v>
      </c>
      <c r="D556">
        <f>VLOOKUP(B556,main_Расчет!$A$2:$B$505,2,0)</f>
        <v>549</v>
      </c>
      <c r="E556" t="s">
        <v>22445</v>
      </c>
    </row>
    <row r="557" spans="1:5" ht="33" hidden="1">
      <c r="A557" s="118" t="s">
        <v>21820</v>
      </c>
      <c r="B557" s="119">
        <v>6316284222</v>
      </c>
      <c r="C557">
        <f>IF(VLOOKUP(A557,[1]reestr!$F$9:$L$664,7,0)=0,0,1)</f>
        <v>0</v>
      </c>
      <c r="D557">
        <f>VLOOKUP(B557,main_Расчет!$A$2:$B$505,2,0)</f>
        <v>523</v>
      </c>
      <c r="E557" t="s">
        <v>22446</v>
      </c>
    </row>
    <row r="558" spans="1:5" ht="33" hidden="1">
      <c r="A558" s="118" t="s">
        <v>21821</v>
      </c>
      <c r="B558" s="119">
        <v>5190095134</v>
      </c>
      <c r="C558">
        <f>IF(VLOOKUP(A558,[1]reestr!$F$9:$L$664,7,0)=0,0,1)</f>
        <v>0</v>
      </c>
      <c r="D558">
        <f>VLOOKUP(B558,main_Расчет!$A$2:$B$505,2,0)</f>
        <v>524</v>
      </c>
      <c r="E558" t="s">
        <v>22447</v>
      </c>
    </row>
    <row r="559" spans="1:5" ht="33" hidden="1">
      <c r="A559" s="118" t="s">
        <v>21822</v>
      </c>
      <c r="B559" s="119">
        <v>7100025192</v>
      </c>
      <c r="C559">
        <f>IF(VLOOKUP(A559,[1]reestr!$F$9:$L$664,7,0)=0,0,1)</f>
        <v>0</v>
      </c>
      <c r="D559">
        <f>VLOOKUP(B559,main_Расчет!$A$2:$B$505,2,0)</f>
        <v>525</v>
      </c>
      <c r="E559" t="s">
        <v>22448</v>
      </c>
    </row>
    <row r="560" spans="1:5" ht="33" hidden="1">
      <c r="A560" s="118" t="s">
        <v>21823</v>
      </c>
      <c r="B560" s="119">
        <v>7300023241</v>
      </c>
      <c r="C560">
        <f>IF(VLOOKUP(A560,[1]reestr!$F$9:$L$664,7,0)=0,0,1)</f>
        <v>0</v>
      </c>
      <c r="D560">
        <f>VLOOKUP(B560,main_Расчет!$A$2:$B$505,2,0)</f>
        <v>526</v>
      </c>
      <c r="E560" t="s">
        <v>22449</v>
      </c>
    </row>
    <row r="561" spans="1:5" ht="33" hidden="1">
      <c r="A561" s="118" t="s">
        <v>21824</v>
      </c>
      <c r="B561" s="119">
        <v>4800007806</v>
      </c>
      <c r="C561">
        <f>IF(VLOOKUP(A561,[1]reestr!$F$9:$L$664,7,0)=0,0,1)</f>
        <v>0</v>
      </c>
      <c r="D561">
        <f>VLOOKUP(B561,main_Расчет!$A$2:$B$505,2,0)</f>
        <v>454</v>
      </c>
      <c r="E561" t="s">
        <v>22450</v>
      </c>
    </row>
    <row r="562" spans="1:5" ht="33" hidden="1">
      <c r="A562" s="118" t="s">
        <v>21825</v>
      </c>
      <c r="B562" s="119">
        <v>572032070</v>
      </c>
      <c r="C562">
        <f>IF(VLOOKUP(A562,[1]reestr!$F$9:$L$664,7,0)=0,0,1)</f>
        <v>0</v>
      </c>
      <c r="D562">
        <f>VLOOKUP(B562,main_Расчет!$A$2:$B$505,2,0)</f>
        <v>527</v>
      </c>
      <c r="E562" t="s">
        <v>22451</v>
      </c>
    </row>
    <row r="563" spans="1:5" ht="33" hidden="1">
      <c r="A563" s="118" t="s">
        <v>21826</v>
      </c>
      <c r="B563" s="119">
        <v>7743344357</v>
      </c>
      <c r="C563">
        <f>IF(VLOOKUP(A563,[1]reestr!$F$9:$L$664,7,0)=0,0,1)</f>
        <v>0</v>
      </c>
      <c r="D563">
        <f>VLOOKUP(B563,main_Расчет!$A$2:$B$505,2,0)</f>
        <v>230</v>
      </c>
      <c r="E563" t="s">
        <v>22452</v>
      </c>
    </row>
    <row r="564" spans="1:5" ht="33" hidden="1">
      <c r="A564" s="118" t="s">
        <v>21827</v>
      </c>
      <c r="B564" s="119">
        <v>1800001206</v>
      </c>
      <c r="C564">
        <f>IF(VLOOKUP(A564,[1]reestr!$F$9:$L$664,7,0)=0,0,1)</f>
        <v>0</v>
      </c>
      <c r="D564">
        <f>VLOOKUP(B564,main_Расчет!$A$2:$B$505,2,0)</f>
        <v>528</v>
      </c>
      <c r="E564" t="s">
        <v>22453</v>
      </c>
    </row>
    <row r="565" spans="1:5" ht="33" hidden="1">
      <c r="A565" s="118" t="s">
        <v>21828</v>
      </c>
      <c r="B565" s="119">
        <v>5903158566</v>
      </c>
      <c r="C565">
        <f>IF(VLOOKUP(A565,[1]reestr!$F$9:$L$664,7,0)=0,0,1)</f>
        <v>0</v>
      </c>
      <c r="D565">
        <f>VLOOKUP(B565,main_Расчет!$A$2:$B$505,2,0)</f>
        <v>560</v>
      </c>
      <c r="E565" t="s">
        <v>22454</v>
      </c>
    </row>
    <row r="566" spans="1:5" ht="33" hidden="1">
      <c r="A566" s="118" t="s">
        <v>21829</v>
      </c>
      <c r="B566" s="119">
        <v>800010907</v>
      </c>
      <c r="C566">
        <f>IF(VLOOKUP(A566,[1]reestr!$F$9:$L$664,7,0)=0,0,1)</f>
        <v>0</v>
      </c>
      <c r="D566">
        <f>VLOOKUP(B566,main_Расчет!$A$2:$B$505,2,0)</f>
        <v>313</v>
      </c>
      <c r="E566" t="s">
        <v>22455</v>
      </c>
    </row>
    <row r="567" spans="1:5" ht="33" hidden="1">
      <c r="A567" s="118" t="s">
        <v>21830</v>
      </c>
      <c r="B567" s="119">
        <v>800010872</v>
      </c>
      <c r="C567">
        <f>IF(VLOOKUP(A567,[1]reestr!$F$9:$L$664,7,0)=0,0,1)</f>
        <v>0</v>
      </c>
      <c r="D567">
        <f>VLOOKUP(B567,main_Расчет!$A$2:$B$505,2,0)</f>
        <v>314</v>
      </c>
      <c r="E567" t="s">
        <v>22456</v>
      </c>
    </row>
    <row r="568" spans="1:5" ht="33" hidden="1">
      <c r="A568" s="118" t="s">
        <v>21831</v>
      </c>
      <c r="B568" s="119">
        <v>1838016040</v>
      </c>
      <c r="C568">
        <f>IF(VLOOKUP(A568,[1]reestr!$F$9:$L$664,7,0)=0,0,1)</f>
        <v>0</v>
      </c>
      <c r="D568">
        <f>VLOOKUP(B568,main_Расчет!$A$2:$B$505,2,0)</f>
        <v>452</v>
      </c>
      <c r="E568" t="s">
        <v>22457</v>
      </c>
    </row>
    <row r="569" spans="1:5" ht="33" hidden="1">
      <c r="A569" s="118" t="s">
        <v>21832</v>
      </c>
      <c r="B569" s="119">
        <v>6311196251</v>
      </c>
      <c r="C569">
        <f>IF(VLOOKUP(A569,[1]reestr!$F$9:$L$664,7,0)=0,0,1)</f>
        <v>0</v>
      </c>
      <c r="D569">
        <f>VLOOKUP(B569,main_Расчет!$A$2:$B$505,2,0)</f>
        <v>473</v>
      </c>
      <c r="E569" t="s">
        <v>22458</v>
      </c>
    </row>
    <row r="570" spans="1:5" ht="33" hidden="1">
      <c r="A570" s="118" t="s">
        <v>21833</v>
      </c>
      <c r="B570" s="119">
        <v>1435307582</v>
      </c>
      <c r="C570">
        <f>IF(VLOOKUP(A570,[1]reestr!$F$9:$L$664,7,0)=0,0,1)</f>
        <v>0</v>
      </c>
      <c r="D570">
        <f>VLOOKUP(B570,main_Расчет!$A$2:$B$505,2,0)</f>
        <v>361</v>
      </c>
      <c r="E570" t="s">
        <v>22459</v>
      </c>
    </row>
    <row r="571" spans="1:5" ht="33" hidden="1">
      <c r="A571" s="118" t="s">
        <v>21834</v>
      </c>
      <c r="B571" s="119">
        <v>9710116140</v>
      </c>
      <c r="C571">
        <f>IF(VLOOKUP(A571,[1]reestr!$F$9:$L$664,7,0)=0,0,1)</f>
        <v>0</v>
      </c>
      <c r="D571">
        <f>VLOOKUP(B571,main_Расчет!$A$2:$B$505,2,0)</f>
        <v>303</v>
      </c>
      <c r="E571" t="s">
        <v>22460</v>
      </c>
    </row>
    <row r="572" spans="1:5" ht="33" hidden="1">
      <c r="A572" s="118" t="s">
        <v>21835</v>
      </c>
      <c r="B572" s="119">
        <v>3444280242</v>
      </c>
      <c r="C572">
        <f>IF(VLOOKUP(A572,[1]reestr!$F$9:$L$664,7,0)=0,0,1)</f>
        <v>0</v>
      </c>
      <c r="D572">
        <f>VLOOKUP(B572,main_Расчет!$A$2:$B$505,2,0)</f>
        <v>561</v>
      </c>
      <c r="E572" t="s">
        <v>22461</v>
      </c>
    </row>
    <row r="573" spans="1:5" ht="33" hidden="1">
      <c r="A573" s="118" t="s">
        <v>21836</v>
      </c>
      <c r="B573" s="119">
        <v>1840104688</v>
      </c>
      <c r="C573">
        <f>IF(VLOOKUP(A573,[1]reestr!$F$9:$L$664,7,0)=0,0,1)</f>
        <v>0</v>
      </c>
      <c r="D573">
        <f>VLOOKUP(B573,main_Расчет!$A$2:$B$505,2,0)</f>
        <v>529</v>
      </c>
      <c r="E573" t="s">
        <v>22462</v>
      </c>
    </row>
    <row r="574" spans="1:5" ht="33" hidden="1">
      <c r="A574" s="118" t="s">
        <v>21837</v>
      </c>
      <c r="B574" s="119">
        <v>6500011347</v>
      </c>
      <c r="C574">
        <f>IF(VLOOKUP(A574,[1]reestr!$F$9:$L$664,7,0)=0,0,1)</f>
        <v>0</v>
      </c>
      <c r="D574">
        <f>VLOOKUP(B574,main_Расчет!$A$2:$B$505,2,0)</f>
        <v>530</v>
      </c>
      <c r="E574" t="s">
        <v>22463</v>
      </c>
    </row>
    <row r="575" spans="1:5" ht="33" hidden="1">
      <c r="A575" s="118" t="s">
        <v>21838</v>
      </c>
      <c r="B575" s="119">
        <v>5410147743</v>
      </c>
      <c r="C575">
        <f>IF(VLOOKUP(A575,[1]reestr!$F$9:$L$664,7,0)=0,0,1)</f>
        <v>0</v>
      </c>
      <c r="D575">
        <f>VLOOKUP(B575,main_Расчет!$A$2:$B$505,2,0)</f>
        <v>471</v>
      </c>
      <c r="E575" t="s">
        <v>22464</v>
      </c>
    </row>
    <row r="576" spans="1:5" ht="33" hidden="1">
      <c r="A576" s="118" t="s">
        <v>21839</v>
      </c>
      <c r="B576" s="119">
        <v>5473013580</v>
      </c>
      <c r="C576">
        <f>IF(VLOOKUP(A576,[1]reestr!$F$9:$L$664,7,0)=0,0,1)</f>
        <v>0</v>
      </c>
      <c r="D576">
        <f>VLOOKUP(B576,main_Расчет!$A$2:$B$505,2,0)</f>
        <v>562</v>
      </c>
      <c r="E576" t="s">
        <v>22465</v>
      </c>
    </row>
    <row r="577" spans="1:5" ht="33" hidden="1">
      <c r="A577" s="118" t="s">
        <v>21840</v>
      </c>
      <c r="B577" s="119">
        <v>1650431310</v>
      </c>
      <c r="C577">
        <f>IF(VLOOKUP(A577,[1]reestr!$F$9:$L$664,7,0)=0,0,1)</f>
        <v>0</v>
      </c>
      <c r="D577">
        <f>VLOOKUP(B577,main_Расчет!$A$2:$B$505,2,0)</f>
        <v>563</v>
      </c>
      <c r="E577" t="s">
        <v>22466</v>
      </c>
    </row>
    <row r="578" spans="1:5" ht="33" hidden="1">
      <c r="A578" s="118" t="s">
        <v>21841</v>
      </c>
      <c r="B578" s="119">
        <v>1660162659</v>
      </c>
      <c r="C578">
        <f>IF(VLOOKUP(A578,[1]reestr!$F$9:$L$664,7,0)=0,0,1)</f>
        <v>0</v>
      </c>
      <c r="D578">
        <f>VLOOKUP(B578,main_Расчет!$A$2:$B$505,2,0)</f>
        <v>423</v>
      </c>
      <c r="E578" t="s">
        <v>22467</v>
      </c>
    </row>
    <row r="579" spans="1:5" ht="33" hidden="1">
      <c r="A579" s="118" t="s">
        <v>21842</v>
      </c>
      <c r="B579" s="119">
        <v>7751268808</v>
      </c>
      <c r="C579">
        <f>IF(VLOOKUP(A579,[1]reestr!$F$9:$L$664,7,0)=0,0,1)</f>
        <v>0</v>
      </c>
      <c r="D579">
        <f>VLOOKUP(B579,main_Расчет!$A$2:$B$505,2,0)</f>
        <v>531</v>
      </c>
      <c r="E579" t="s">
        <v>22468</v>
      </c>
    </row>
    <row r="580" spans="1:5" ht="33" hidden="1">
      <c r="A580" s="118" t="s">
        <v>21843</v>
      </c>
      <c r="B580" s="119">
        <v>6670056296</v>
      </c>
      <c r="C580">
        <f>IF(VLOOKUP(A580,[1]reestr!$F$9:$L$664,7,0)=0,0,1)</f>
        <v>0</v>
      </c>
      <c r="D580">
        <f>VLOOKUP(B580,main_Расчет!$A$2:$B$505,2,0)</f>
        <v>398</v>
      </c>
      <c r="E580" t="s">
        <v>17111</v>
      </c>
    </row>
    <row r="581" spans="1:5" ht="33" hidden="1">
      <c r="A581" s="118" t="s">
        <v>21844</v>
      </c>
      <c r="B581" s="119">
        <v>5402081270</v>
      </c>
      <c r="C581">
        <f>IF(VLOOKUP(A581,[1]reestr!$F$9:$L$664,7,0)=0,0,1)</f>
        <v>0</v>
      </c>
      <c r="D581">
        <f>VLOOKUP(B581,main_Расчет!$A$2:$B$505,2,0)</f>
        <v>564</v>
      </c>
      <c r="E581" t="s">
        <v>22469</v>
      </c>
    </row>
    <row r="582" spans="1:5" ht="33" hidden="1">
      <c r="A582" s="118" t="s">
        <v>21845</v>
      </c>
      <c r="B582" s="119">
        <v>1103012673</v>
      </c>
      <c r="C582">
        <f>IF(VLOOKUP(A582,[1]reestr!$F$9:$L$664,7,0)=0,0,1)</f>
        <v>0</v>
      </c>
      <c r="D582">
        <f>VLOOKUP(B582,main_Расчет!$A$2:$B$505,2,0)</f>
        <v>445</v>
      </c>
      <c r="E582" t="s">
        <v>22470</v>
      </c>
    </row>
    <row r="583" spans="1:5" ht="33" hidden="1">
      <c r="A583" s="118" t="s">
        <v>21846</v>
      </c>
      <c r="B583" s="119">
        <v>3327131529</v>
      </c>
      <c r="C583">
        <f>IF(VLOOKUP(A583,[1]reestr!$F$9:$L$664,7,0)=0,0,1)</f>
        <v>0</v>
      </c>
      <c r="D583">
        <f>VLOOKUP(B583,main_Расчет!$A$2:$B$505,2,0)</f>
        <v>396</v>
      </c>
      <c r="E583" t="s">
        <v>22471</v>
      </c>
    </row>
    <row r="584" spans="1:5" ht="33" hidden="1">
      <c r="A584" s="118" t="s">
        <v>21847</v>
      </c>
      <c r="B584" s="119">
        <v>300015086</v>
      </c>
      <c r="C584">
        <f>IF(VLOOKUP(A584,[1]reestr!$F$9:$L$664,7,0)=0,0,1)</f>
        <v>0</v>
      </c>
      <c r="D584">
        <f>VLOOKUP(B584,main_Расчет!$A$2:$B$505,2,0)</f>
        <v>532</v>
      </c>
      <c r="E584" t="s">
        <v>3550</v>
      </c>
    </row>
    <row r="585" spans="1:5" ht="33" hidden="1">
      <c r="A585" s="118" t="s">
        <v>21848</v>
      </c>
      <c r="B585" s="119">
        <v>5260494128</v>
      </c>
      <c r="C585">
        <f>IF(VLOOKUP(A585,[1]reestr!$F$9:$L$664,7,0)=0,0,1)</f>
        <v>0</v>
      </c>
      <c r="D585">
        <f>VLOOKUP(B585,main_Расчет!$A$2:$B$505,2,0)</f>
        <v>565</v>
      </c>
      <c r="E585" t="s">
        <v>22472</v>
      </c>
    </row>
    <row r="586" spans="1:5" ht="33" hidden="1">
      <c r="A586" s="118" t="s">
        <v>21849</v>
      </c>
      <c r="B586" s="119">
        <v>5406836892</v>
      </c>
      <c r="C586">
        <f>IF(VLOOKUP(A586,[1]reestr!$F$9:$L$664,7,0)=0,0,1)</f>
        <v>0</v>
      </c>
      <c r="D586">
        <f>VLOOKUP(B586,main_Расчет!$A$2:$B$505,2,0)</f>
        <v>533</v>
      </c>
      <c r="E586" t="s">
        <v>22473</v>
      </c>
    </row>
    <row r="587" spans="1:5" ht="33" hidden="1">
      <c r="A587" s="118" t="s">
        <v>21850</v>
      </c>
      <c r="B587" s="119">
        <v>2635258239</v>
      </c>
      <c r="C587">
        <f>IF(VLOOKUP(A587,[1]reestr!$F$9:$L$664,7,0)=0,0,1)</f>
        <v>0</v>
      </c>
      <c r="D587">
        <f>VLOOKUP(B587,main_Расчет!$A$2:$B$505,2,0)</f>
        <v>395</v>
      </c>
      <c r="E587" t="s">
        <v>22474</v>
      </c>
    </row>
    <row r="588" spans="1:5" ht="33" hidden="1">
      <c r="A588" s="118" t="s">
        <v>21851</v>
      </c>
      <c r="B588" s="119">
        <v>2635257732</v>
      </c>
      <c r="C588">
        <f>IF(VLOOKUP(A588,[1]reestr!$F$9:$L$664,7,0)=0,0,1)</f>
        <v>0</v>
      </c>
      <c r="D588">
        <f>VLOOKUP(B588,main_Расчет!$A$2:$B$505,2,0)</f>
        <v>441</v>
      </c>
      <c r="E588" t="s">
        <v>22475</v>
      </c>
    </row>
    <row r="589" spans="1:5" ht="33" hidden="1">
      <c r="A589" s="118" t="s">
        <v>21852</v>
      </c>
      <c r="B589" s="119">
        <v>9704214076</v>
      </c>
      <c r="C589">
        <f>IF(VLOOKUP(A589,[1]reestr!$F$9:$L$664,7,0)=0,0,1)</f>
        <v>0</v>
      </c>
      <c r="D589">
        <f>VLOOKUP(B589,main_Расчет!$A$2:$B$505,2,0)</f>
        <v>386</v>
      </c>
      <c r="E589" t="s">
        <v>22476</v>
      </c>
    </row>
    <row r="590" spans="1:5" ht="33" hidden="1">
      <c r="A590" s="118" t="s">
        <v>21853</v>
      </c>
      <c r="B590" s="119">
        <v>5919033548</v>
      </c>
      <c r="C590">
        <f>IF(VLOOKUP(A590,[1]reestr!$F$9:$L$664,7,0)=0,0,1)</f>
        <v>0</v>
      </c>
      <c r="D590">
        <f>VLOOKUP(B590,main_Расчет!$A$2:$B$505,2,0)</f>
        <v>566</v>
      </c>
      <c r="E590" t="s">
        <v>22477</v>
      </c>
    </row>
    <row r="591" spans="1:5" ht="33" hidden="1">
      <c r="A591" s="118" t="s">
        <v>21854</v>
      </c>
      <c r="B591" s="119">
        <v>5258157478</v>
      </c>
      <c r="C591">
        <f>IF(VLOOKUP(A591,[1]reestr!$F$9:$L$664,7,0)=0,0,1)</f>
        <v>0</v>
      </c>
      <c r="D591">
        <f>VLOOKUP(B591,main_Расчет!$A$2:$B$505,2,0)</f>
        <v>567</v>
      </c>
      <c r="E591" t="s">
        <v>22478</v>
      </c>
    </row>
    <row r="592" spans="1:5" ht="33" hidden="1">
      <c r="A592" s="118" t="s">
        <v>21855</v>
      </c>
      <c r="B592" s="119">
        <v>1659216290</v>
      </c>
      <c r="C592">
        <f>IF(VLOOKUP(A592,[1]reestr!$F$9:$L$664,7,0)=0,0,1)</f>
        <v>0</v>
      </c>
      <c r="D592">
        <f>VLOOKUP(B592,main_Расчет!$A$2:$B$505,2,0)</f>
        <v>550</v>
      </c>
      <c r="E592" t="s">
        <v>22479</v>
      </c>
    </row>
    <row r="593" spans="1:5" ht="33" hidden="1">
      <c r="A593" s="118" t="s">
        <v>21856</v>
      </c>
      <c r="B593" s="119">
        <v>7842222335</v>
      </c>
      <c r="C593">
        <f>IF(VLOOKUP(A593,[1]reestr!$F$9:$L$664,7,0)=0,0,1)</f>
        <v>0</v>
      </c>
      <c r="D593">
        <f>VLOOKUP(B593,main_Расчет!$A$2:$B$505,2,0)</f>
        <v>568</v>
      </c>
      <c r="E593" t="s">
        <v>22480</v>
      </c>
    </row>
    <row r="594" spans="1:5" ht="33" hidden="1">
      <c r="A594" s="118" t="s">
        <v>21857</v>
      </c>
      <c r="B594" s="119">
        <v>276137789</v>
      </c>
      <c r="C594">
        <f>IF(VLOOKUP(A594,[1]reestr!$F$9:$L$664,7,0)=0,0,1)</f>
        <v>0</v>
      </c>
      <c r="D594">
        <f>VLOOKUP(B594,main_Расчет!$A$2:$B$505,2,0)</f>
        <v>551</v>
      </c>
      <c r="E594" t="s">
        <v>22481</v>
      </c>
    </row>
    <row r="595" spans="1:5" ht="33" hidden="1">
      <c r="A595" s="118" t="s">
        <v>21858</v>
      </c>
      <c r="B595" s="119">
        <v>9710048701</v>
      </c>
      <c r="C595">
        <f>IF(VLOOKUP(A595,[1]reestr!$F$9:$L$664,7,0)=0,0,1)</f>
        <v>0</v>
      </c>
      <c r="D595">
        <f>VLOOKUP(B595,main_Расчет!$A$2:$B$505,2,0)</f>
        <v>552</v>
      </c>
      <c r="E595" t="s">
        <v>74</v>
      </c>
    </row>
    <row r="596" spans="1:5" ht="33" hidden="1">
      <c r="A596" s="118" t="s">
        <v>21859</v>
      </c>
      <c r="B596" s="119">
        <v>2635261351</v>
      </c>
      <c r="C596">
        <f>IF(VLOOKUP(A596,[1]reestr!$F$9:$L$664,7,0)=0,0,1)</f>
        <v>0</v>
      </c>
      <c r="D596">
        <f>VLOOKUP(B596,main_Расчет!$A$2:$B$505,2,0)</f>
        <v>569</v>
      </c>
      <c r="E596" t="s">
        <v>22482</v>
      </c>
    </row>
    <row r="597" spans="1:5" ht="33" hidden="1">
      <c r="A597" s="118" t="s">
        <v>21860</v>
      </c>
      <c r="B597" s="119">
        <v>7801733771</v>
      </c>
      <c r="C597">
        <f>IF(VLOOKUP(A597,[1]reestr!$F$9:$L$664,7,0)=0,0,1)</f>
        <v>0</v>
      </c>
      <c r="D597">
        <f>VLOOKUP(B597,main_Расчет!$A$2:$B$505,2,0)</f>
        <v>570</v>
      </c>
      <c r="E597" t="s">
        <v>22483</v>
      </c>
    </row>
    <row r="598" spans="1:5" ht="33" hidden="1">
      <c r="A598" s="118" t="s">
        <v>21861</v>
      </c>
      <c r="B598" s="119">
        <v>7709851710</v>
      </c>
      <c r="C598">
        <f>IF(VLOOKUP(A598,[1]reestr!$F$9:$L$664,7,0)=0,0,1)</f>
        <v>0</v>
      </c>
      <c r="D598">
        <f>VLOOKUP(B598,main_Расчет!$A$2:$B$505,2,0)</f>
        <v>553</v>
      </c>
      <c r="E598" t="s">
        <v>74</v>
      </c>
    </row>
    <row r="599" spans="1:5" ht="33" hidden="1">
      <c r="A599" s="118" t="s">
        <v>21862</v>
      </c>
      <c r="B599" s="119">
        <v>6161150583</v>
      </c>
      <c r="C599">
        <f>IF(VLOOKUP(A599,[1]reestr!$F$9:$L$664,7,0)=0,0,1)</f>
        <v>0</v>
      </c>
      <c r="D599">
        <f>VLOOKUP(B599,main_Расчет!$A$2:$B$505,2,0)</f>
        <v>571</v>
      </c>
      <c r="E599" t="s">
        <v>22484</v>
      </c>
    </row>
    <row r="600" spans="1:5" ht="33" hidden="1">
      <c r="A600" s="118" t="s">
        <v>21863</v>
      </c>
      <c r="B600" s="119">
        <v>9724193314</v>
      </c>
      <c r="C600">
        <f>IF(VLOOKUP(A600,[1]reestr!$F$9:$L$664,7,0)=0,0,1)</f>
        <v>0</v>
      </c>
      <c r="D600">
        <f>VLOOKUP(B600,main_Расчет!$A$2:$B$505,2,0)</f>
        <v>572</v>
      </c>
      <c r="E600" t="s">
        <v>74</v>
      </c>
    </row>
    <row r="601" spans="1:5" ht="33" hidden="1">
      <c r="A601" s="118" t="s">
        <v>21864</v>
      </c>
      <c r="B601" s="119">
        <v>7725848489</v>
      </c>
      <c r="C601">
        <f>IF(VLOOKUP(A601,[1]reestr!$F$9:$L$664,7,0)=0,0,1)</f>
        <v>0</v>
      </c>
      <c r="D601">
        <f>VLOOKUP(B601,main_Расчет!$A$2:$B$505,2,0)</f>
        <v>554</v>
      </c>
      <c r="E601" t="s">
        <v>74</v>
      </c>
    </row>
    <row r="602" spans="1:5" ht="33" hidden="1">
      <c r="A602" s="118" t="s">
        <v>21865</v>
      </c>
      <c r="B602" s="119">
        <v>9719070211</v>
      </c>
      <c r="C602">
        <f>IF(VLOOKUP(A602,[1]reestr!$F$9:$L$664,7,0)=0,0,1)</f>
        <v>0</v>
      </c>
      <c r="D602">
        <f>VLOOKUP(B602,main_Расчет!$A$2:$B$505,2,0)</f>
        <v>573</v>
      </c>
      <c r="E602" t="s">
        <v>22485</v>
      </c>
    </row>
    <row r="603" spans="1:5" ht="33" hidden="1">
      <c r="A603" s="118" t="s">
        <v>21866</v>
      </c>
      <c r="B603" s="119">
        <v>9718263193</v>
      </c>
      <c r="C603">
        <f>IF(VLOOKUP(A603,[1]reestr!$F$9:$L$664,7,0)=0,0,1)</f>
        <v>0</v>
      </c>
      <c r="D603">
        <f>VLOOKUP(B603,main_Расчет!$A$2:$B$505,2,0)</f>
        <v>574</v>
      </c>
      <c r="E603" t="s">
        <v>22486</v>
      </c>
    </row>
    <row r="604" spans="1:5" ht="33" hidden="1">
      <c r="A604" s="118" t="s">
        <v>21867</v>
      </c>
      <c r="B604" s="119">
        <v>300021964</v>
      </c>
      <c r="C604">
        <f>IF(VLOOKUP(A604,[1]reestr!$F$9:$L$664,7,0)=0,0,1)</f>
        <v>0</v>
      </c>
      <c r="D604">
        <f>VLOOKUP(B604,main_Расчет!$A$2:$B$505,2,0)</f>
        <v>575</v>
      </c>
      <c r="E604" t="s">
        <v>17138</v>
      </c>
    </row>
    <row r="605" spans="1:5" ht="33" hidden="1">
      <c r="A605" s="118" t="s">
        <v>21868</v>
      </c>
      <c r="B605" s="119">
        <v>2635261859</v>
      </c>
      <c r="C605">
        <f>IF(VLOOKUP(A605,[1]reestr!$F$9:$L$664,7,0)=0,0,1)</f>
        <v>0</v>
      </c>
      <c r="D605">
        <f>VLOOKUP(B605,main_Расчет!$A$2:$B$505,2,0)</f>
        <v>576</v>
      </c>
      <c r="E605" t="s">
        <v>22487</v>
      </c>
    </row>
    <row r="606" spans="1:5" ht="33" hidden="1">
      <c r="A606" s="118" t="s">
        <v>21869</v>
      </c>
      <c r="B606" s="119">
        <v>4205422890</v>
      </c>
      <c r="C606">
        <f>IF(VLOOKUP(A606,[1]reestr!$F$9:$L$664,7,0)=0,0,1)</f>
        <v>0</v>
      </c>
      <c r="D606">
        <f>VLOOKUP(B606,main_Расчет!$A$2:$B$505,2,0)</f>
        <v>577</v>
      </c>
      <c r="E606" t="s">
        <v>22488</v>
      </c>
    </row>
    <row r="607" spans="1:5" ht="33" hidden="1">
      <c r="A607" s="118" t="s">
        <v>21870</v>
      </c>
      <c r="B607" s="119">
        <v>3459086819</v>
      </c>
      <c r="C607">
        <f>IF(VLOOKUP(A607,[1]reestr!$F$9:$L$664,7,0)=0,0,1)</f>
        <v>0</v>
      </c>
      <c r="D607">
        <f>VLOOKUP(B607,main_Расчет!$A$2:$B$505,2,0)</f>
        <v>578</v>
      </c>
      <c r="E607" t="s">
        <v>22489</v>
      </c>
    </row>
    <row r="608" spans="1:5" ht="33" hidden="1">
      <c r="A608" s="122" t="s">
        <v>21871</v>
      </c>
      <c r="B608" s="119">
        <v>7460024758</v>
      </c>
      <c r="C608">
        <f>IF(VLOOKUP(A608,[1]reestr!$F$9:$L$664,7,0)=0,0,1)</f>
        <v>0</v>
      </c>
      <c r="D608">
        <f>VLOOKUP(B608,main_Расчет!$A$2:$B$505,2,0)</f>
        <v>555</v>
      </c>
      <c r="E608" t="s">
        <v>22490</v>
      </c>
    </row>
    <row r="609" spans="1:5" ht="33" hidden="1">
      <c r="A609" s="122" t="s">
        <v>21872</v>
      </c>
      <c r="B609" s="119">
        <v>2225153627</v>
      </c>
      <c r="C609">
        <f>IF(VLOOKUP(A609,[1]reestr!$F$9:$L$664,7,0)=0,0,1)</f>
        <v>0</v>
      </c>
      <c r="D609">
        <f>VLOOKUP(B609,main_Расчет!$A$2:$B$505,2,0)</f>
        <v>556</v>
      </c>
      <c r="E609" t="s">
        <v>22491</v>
      </c>
    </row>
    <row r="610" spans="1:5" ht="33" hidden="1">
      <c r="A610" s="122" t="s">
        <v>21873</v>
      </c>
      <c r="B610" s="119">
        <v>5406843025</v>
      </c>
      <c r="C610">
        <f>IF(VLOOKUP(A610,[1]reestr!$F$9:$L$664,7,0)=0,0,1)</f>
        <v>0</v>
      </c>
      <c r="D610">
        <f>VLOOKUP(B610,main_Расчет!$A$2:$B$505,2,0)</f>
        <v>579</v>
      </c>
      <c r="E610" t="s">
        <v>22492</v>
      </c>
    </row>
    <row r="611" spans="1:5" ht="33">
      <c r="A611" s="118" t="s">
        <v>21874</v>
      </c>
      <c r="B611" s="119">
        <v>7840115899</v>
      </c>
      <c r="C611">
        <f>IF(VLOOKUP(A611,[1]reestr!$F$9:$L$664,7,0)=0,0,1)</f>
        <v>0</v>
      </c>
      <c r="D611" t="e">
        <f>VLOOKUP(B611,main_Расчет!$A$2:$B$505,2,0)</f>
        <v>#N/A</v>
      </c>
      <c r="E611" t="s">
        <v>22493</v>
      </c>
    </row>
    <row r="612" spans="1:5" ht="33" hidden="1">
      <c r="A612" s="118" t="s">
        <v>21875</v>
      </c>
      <c r="B612" s="119">
        <v>1841056860</v>
      </c>
      <c r="C612">
        <f>IF(VLOOKUP(A612,[1]reestr!$F$9:$L$664,7,0)=0,0,1)</f>
        <v>0</v>
      </c>
      <c r="D612">
        <f>VLOOKUP(B612,main_Расчет!$A$2:$B$505,2,0)</f>
        <v>557</v>
      </c>
      <c r="E612" t="s">
        <v>22494</v>
      </c>
    </row>
    <row r="613" spans="1:5" ht="33">
      <c r="A613" s="118" t="s">
        <v>21876</v>
      </c>
      <c r="B613" s="119">
        <v>1656117090</v>
      </c>
      <c r="C613">
        <f>IF(VLOOKUP(A613,[1]reestr!$F$9:$L$664,7,0)=0,0,1)</f>
        <v>0</v>
      </c>
      <c r="D613" t="e">
        <f>VLOOKUP(B613,main_Расчет!$A$2:$B$505,2,0)</f>
        <v>#N/A</v>
      </c>
      <c r="E613" t="s">
        <v>22495</v>
      </c>
    </row>
    <row r="614" spans="1:5" ht="33" hidden="1">
      <c r="A614" s="118" t="s">
        <v>21877</v>
      </c>
      <c r="B614" s="119">
        <v>9704250356</v>
      </c>
      <c r="C614">
        <f>IF(VLOOKUP(A614,[1]reestr!$F$9:$L$664,7,0)=0,0,1)</f>
        <v>0</v>
      </c>
      <c r="D614">
        <f>VLOOKUP(B614,main_Расчет!$A$2:$B$505,2,0)</f>
        <v>580</v>
      </c>
      <c r="E614" t="s">
        <v>22496</v>
      </c>
    </row>
    <row r="615" spans="1:5" ht="33" hidden="1">
      <c r="A615" s="118" t="s">
        <v>21878</v>
      </c>
      <c r="B615" s="119">
        <v>7708440146</v>
      </c>
      <c r="C615">
        <f>IF(VLOOKUP(A615,[1]reestr!$F$9:$L$664,7,0)=0,0,1)</f>
        <v>0</v>
      </c>
      <c r="D615">
        <f>VLOOKUP(B615,main_Расчет!$A$2:$B$505,2,0)</f>
        <v>581</v>
      </c>
      <c r="E615" t="s">
        <v>22497</v>
      </c>
    </row>
    <row r="616" spans="1:5" ht="33" hidden="1">
      <c r="A616" s="118" t="s">
        <v>21879</v>
      </c>
      <c r="B616" s="119">
        <v>1800024700</v>
      </c>
      <c r="C616">
        <f>IF(VLOOKUP(A616,[1]reestr!$F$9:$L$664,7,0)=0,0,1)</f>
        <v>0</v>
      </c>
      <c r="D616">
        <f>VLOOKUP(B616,main_Расчет!$A$2:$B$505,2,0)</f>
        <v>582</v>
      </c>
      <c r="E616" t="s">
        <v>22498</v>
      </c>
    </row>
    <row r="617" spans="1:5" ht="33">
      <c r="A617" s="118" t="s">
        <v>21880</v>
      </c>
      <c r="B617" s="119">
        <v>3459087354</v>
      </c>
      <c r="C617">
        <f>IF(VLOOKUP(A617,[1]reestr!$F$9:$L$664,7,0)=0,0,1)</f>
        <v>0</v>
      </c>
      <c r="D617" t="e">
        <f>VLOOKUP(B617,main_Расчет!$A$2:$B$505,2,0)</f>
        <v>#N/A</v>
      </c>
      <c r="E617" t="s">
        <v>22499</v>
      </c>
    </row>
    <row r="618" spans="1:5" ht="33">
      <c r="A618" s="118" t="s">
        <v>21881</v>
      </c>
      <c r="B618" s="119">
        <v>9724206796</v>
      </c>
      <c r="C618">
        <f>IF(VLOOKUP(A618,[1]reestr!$F$9:$L$664,7,0)=0,0,1)</f>
        <v>0</v>
      </c>
      <c r="D618" t="e">
        <f>VLOOKUP(B618,main_Расчет!$A$2:$B$505,2,0)</f>
        <v>#N/A</v>
      </c>
      <c r="E618" t="s">
        <v>17155</v>
      </c>
    </row>
    <row r="619" spans="1:5" ht="33" hidden="1">
      <c r="A619" s="118" t="s">
        <v>21882</v>
      </c>
      <c r="B619" s="119">
        <v>3665828745</v>
      </c>
      <c r="C619">
        <f>IF(VLOOKUP(A619,[1]reestr!$F$9:$L$664,7,0)=0,0,1)</f>
        <v>0</v>
      </c>
      <c r="D619">
        <f>VLOOKUP(B619,main_Расчет!$A$2:$B$505,2,0)</f>
        <v>583</v>
      </c>
      <c r="E619" t="s">
        <v>22500</v>
      </c>
    </row>
    <row r="620" spans="1:5" ht="33">
      <c r="A620" s="118" t="s">
        <v>21883</v>
      </c>
      <c r="B620" s="119">
        <v>9714064623</v>
      </c>
      <c r="C620">
        <f>IF(VLOOKUP(A620,[1]reestr!$F$9:$L$664,7,0)=0,0,1)</f>
        <v>0</v>
      </c>
      <c r="D620" t="e">
        <f>VLOOKUP(B620,main_Расчет!$A$2:$B$505,2,0)</f>
        <v>#N/A</v>
      </c>
      <c r="E620" t="s">
        <v>22501</v>
      </c>
    </row>
    <row r="621" spans="1:5" ht="33" hidden="1">
      <c r="A621" s="118" t="s">
        <v>21884</v>
      </c>
      <c r="B621" s="119">
        <v>7708434569</v>
      </c>
      <c r="C621">
        <f>IF(VLOOKUP(A621,[1]reestr!$F$9:$L$664,7,0)=0,0,1)</f>
        <v>0</v>
      </c>
      <c r="D621">
        <f>VLOOKUP(B621,main_Расчет!$A$2:$B$505,2,0)</f>
        <v>584</v>
      </c>
      <c r="E621" t="s">
        <v>22502</v>
      </c>
    </row>
    <row r="622" spans="1:5" ht="33" hidden="1">
      <c r="A622" s="118" t="s">
        <v>21885</v>
      </c>
      <c r="B622" s="119">
        <v>2100021544</v>
      </c>
      <c r="C622">
        <f>IF(VLOOKUP(A622,[1]reestr!$F$9:$L$664,7,0)=0,0,1)</f>
        <v>0</v>
      </c>
      <c r="D622">
        <f>VLOOKUP(B622,main_Расчет!$A$2:$B$505,2,0)</f>
        <v>585</v>
      </c>
      <c r="E622" t="s">
        <v>22503</v>
      </c>
    </row>
    <row r="623" spans="1:5" ht="33" hidden="1">
      <c r="A623" s="118" t="s">
        <v>21886</v>
      </c>
      <c r="B623" s="119">
        <v>9722083732</v>
      </c>
      <c r="C623">
        <f>IF(VLOOKUP(A623,[1]reestr!$F$9:$L$664,7,0)=0,0,1)</f>
        <v>0</v>
      </c>
      <c r="D623">
        <f>VLOOKUP(B623,main_Расчет!$A$2:$B$505,2,0)</f>
        <v>586</v>
      </c>
      <c r="E623" t="s">
        <v>22504</v>
      </c>
    </row>
    <row r="624" spans="1:5" ht="33">
      <c r="A624" s="118" t="s">
        <v>21887</v>
      </c>
      <c r="B624" s="119">
        <v>5402001331</v>
      </c>
      <c r="C624">
        <f>IF(VLOOKUP(A624,[1]reestr!$F$9:$L$664,7,0)=0,0,1)</f>
        <v>0</v>
      </c>
      <c r="D624" t="e">
        <f>VLOOKUP(B624,main_Расчет!$A$2:$B$505,2,0)</f>
        <v>#N/A</v>
      </c>
      <c r="E624" t="s">
        <v>22505</v>
      </c>
    </row>
    <row r="625" spans="1:5" ht="33">
      <c r="A625" s="118" t="s">
        <v>21888</v>
      </c>
      <c r="B625" s="119">
        <v>7627061196</v>
      </c>
      <c r="C625">
        <f>IF(VLOOKUP(A625,[1]reestr!$F$9:$L$664,7,0)=0,0,1)</f>
        <v>0</v>
      </c>
      <c r="D625" t="e">
        <f>VLOOKUP(B625,main_Расчет!$A$2:$B$505,2,0)</f>
        <v>#N/A</v>
      </c>
      <c r="E625" t="s">
        <v>13139</v>
      </c>
    </row>
    <row r="626" spans="1:5" ht="33" hidden="1">
      <c r="A626" s="118" t="s">
        <v>21889</v>
      </c>
      <c r="B626" s="119">
        <v>7743250388</v>
      </c>
      <c r="C626">
        <f>IF(VLOOKUP(A626,[1]reestr!$F$9:$L$664,7,0)=0,0,1)</f>
        <v>0</v>
      </c>
      <c r="D626">
        <f>VLOOKUP(B626,main_Расчет!$A$2:$B$505,2,0)</f>
        <v>587</v>
      </c>
      <c r="E626" t="s">
        <v>22506</v>
      </c>
    </row>
    <row r="627" spans="1:5" ht="33" hidden="1">
      <c r="A627" s="118" t="s">
        <v>21890</v>
      </c>
      <c r="B627" s="119">
        <v>2100008039</v>
      </c>
      <c r="C627">
        <f>IF(VLOOKUP(A627,[1]reestr!$F$9:$L$664,7,0)=0,0,1)</f>
        <v>0</v>
      </c>
      <c r="D627">
        <f>VLOOKUP(B627,main_Расчет!$A$2:$B$505,2,0)</f>
        <v>588</v>
      </c>
      <c r="E627" t="s">
        <v>22507</v>
      </c>
    </row>
    <row r="628" spans="1:5" ht="33" hidden="1">
      <c r="A628" s="118" t="s">
        <v>17169</v>
      </c>
      <c r="B628" s="119">
        <v>7000008612</v>
      </c>
      <c r="C628">
        <f>IF(VLOOKUP(A628,[1]reestr!$F$9:$L$664,7,0)=0,0,1)</f>
        <v>0</v>
      </c>
      <c r="D628">
        <f>VLOOKUP(B628,main_Расчет!$A$2:$B$505,2,0)</f>
        <v>589</v>
      </c>
      <c r="E628" t="s">
        <v>17168</v>
      </c>
    </row>
    <row r="629" spans="1:5" ht="33" hidden="1">
      <c r="A629" s="127" t="s">
        <v>17174</v>
      </c>
      <c r="B629" s="119">
        <v>7842226280</v>
      </c>
      <c r="C629">
        <f>IF(VLOOKUP(A629,[1]reestr!$F$9:$L$664,7,0)=0,0,1)</f>
        <v>0</v>
      </c>
      <c r="D629">
        <f>VLOOKUP(B629,main_Расчет!$A$2:$B$505,2,0)</f>
        <v>590</v>
      </c>
      <c r="E629" t="s">
        <v>17173</v>
      </c>
    </row>
    <row r="630" spans="1:5" ht="33">
      <c r="A630" s="118" t="s">
        <v>17179</v>
      </c>
      <c r="B630" s="119">
        <v>9704254664</v>
      </c>
      <c r="C630">
        <f>IF(VLOOKUP(A630,[1]reestr!$F$9:$L$664,7,0)=0,0,1)</f>
        <v>0</v>
      </c>
      <c r="D630" t="e">
        <f>VLOOKUP(B630,main_Расчет!$A$2:$B$505,2,0)</f>
        <v>#N/A</v>
      </c>
      <c r="E630" t="s">
        <v>17178</v>
      </c>
    </row>
    <row r="631" spans="1:5" ht="33">
      <c r="A631" s="118" t="s">
        <v>17186</v>
      </c>
      <c r="B631" s="119">
        <v>5402087120</v>
      </c>
      <c r="C631">
        <f>IF(VLOOKUP(A631,[1]reestr!$F$9:$L$664,7,0)=0,0,1)</f>
        <v>0</v>
      </c>
      <c r="D631" t="e">
        <f>VLOOKUP(B631,main_Расчет!$A$2:$B$505,2,0)</f>
        <v>#N/A</v>
      </c>
      <c r="E631" t="s">
        <v>17185</v>
      </c>
    </row>
    <row r="632" spans="1:5" ht="33" hidden="1">
      <c r="A632" s="118" t="s">
        <v>17192</v>
      </c>
      <c r="B632" s="119">
        <v>5263092667</v>
      </c>
      <c r="C632">
        <f>IF(VLOOKUP(A632,[1]reestr!$F$9:$L$664,7,0)=0,0,1)</f>
        <v>0</v>
      </c>
      <c r="D632">
        <f>VLOOKUP(B632,main_Расчет!$A$2:$B$505,2,0)</f>
        <v>591</v>
      </c>
      <c r="E632" t="s">
        <v>17191</v>
      </c>
    </row>
    <row r="633" spans="1:5" ht="33">
      <c r="A633" s="118" t="s">
        <v>17199</v>
      </c>
      <c r="B633" s="119">
        <v>2801146767</v>
      </c>
      <c r="C633">
        <f>IF(VLOOKUP(A633,[1]reestr!$F$9:$L$664,7,0)=0,0,1)</f>
        <v>0</v>
      </c>
      <c r="D633" t="e">
        <f>VLOOKUP(B633,main_Расчет!$A$2:$B$505,2,0)</f>
        <v>#N/A</v>
      </c>
      <c r="E633" t="s">
        <v>17198</v>
      </c>
    </row>
    <row r="634" spans="1:5" ht="33" hidden="1">
      <c r="A634" s="118" t="s">
        <v>17205</v>
      </c>
      <c r="B634" s="119">
        <v>5032335873</v>
      </c>
      <c r="C634">
        <f>IF(VLOOKUP(A634,[1]reestr!$F$9:$L$664,7,0)=0,0,1)</f>
        <v>0</v>
      </c>
      <c r="D634">
        <f>VLOOKUP(B634,main_Расчет!$A$2:$B$505,2,0)</f>
        <v>592</v>
      </c>
      <c r="E634" t="s">
        <v>17204</v>
      </c>
    </row>
    <row r="635" spans="1:5" ht="33">
      <c r="A635" s="118" t="s">
        <v>21065</v>
      </c>
      <c r="B635" s="119">
        <v>800029295</v>
      </c>
      <c r="C635">
        <f>IF(VLOOKUP(A635,[1]reestr!$F$9:$L$664,7,0)=0,0,1)</f>
        <v>0</v>
      </c>
      <c r="D635" t="e">
        <f>VLOOKUP(B635,main_Расчет!$A$2:$B$505,2,0)</f>
        <v>#N/A</v>
      </c>
      <c r="E635" t="s">
        <v>21064</v>
      </c>
    </row>
    <row r="636" spans="1:5" ht="33">
      <c r="A636" s="118" t="s">
        <v>21074</v>
      </c>
      <c r="B636" s="119">
        <v>800029256</v>
      </c>
      <c r="C636">
        <f>IF(VLOOKUP(A636,[1]reestr!$F$9:$L$664,7,0)=0,0,1)</f>
        <v>0</v>
      </c>
      <c r="D636" t="e">
        <f>VLOOKUP(B636,main_Расчет!$A$2:$B$505,2,0)</f>
        <v>#N/A</v>
      </c>
      <c r="E636" t="s">
        <v>21073</v>
      </c>
    </row>
    <row r="637" spans="1:5" ht="33">
      <c r="A637" s="118" t="s">
        <v>21083</v>
      </c>
      <c r="B637" s="119">
        <v>7814850070</v>
      </c>
      <c r="C637">
        <f>IF(VLOOKUP(A637,[1]reestr!$F$9:$L$664,7,0)=0,0,1)</f>
        <v>0</v>
      </c>
      <c r="D637" t="e">
        <f>VLOOKUP(B637,main_Расчет!$A$2:$B$505,2,0)</f>
        <v>#N/A</v>
      </c>
      <c r="E637" t="s">
        <v>21082</v>
      </c>
    </row>
    <row r="638" spans="1:5" ht="33">
      <c r="A638" s="118" t="s">
        <v>21092</v>
      </c>
      <c r="B638" s="119">
        <v>3849106877</v>
      </c>
      <c r="C638">
        <f>IF(VLOOKUP(A638,[1]reestr!$F$9:$L$664,7,0)=0,0,1)</f>
        <v>0</v>
      </c>
      <c r="D638" t="e">
        <f>VLOOKUP(B638,main_Расчет!$A$2:$B$505,2,0)</f>
        <v>#N/A</v>
      </c>
      <c r="E638" t="s">
        <v>21091</v>
      </c>
    </row>
    <row r="639" spans="1:5" ht="33">
      <c r="A639" s="118" t="s">
        <v>21101</v>
      </c>
      <c r="B639" s="119">
        <v>6318076228</v>
      </c>
      <c r="C639">
        <f>IF(VLOOKUP(A639,[1]reestr!$F$9:$L$664,7,0)=0,0,1)</f>
        <v>0</v>
      </c>
      <c r="D639" t="e">
        <f>VLOOKUP(B639,main_Расчет!$A$2:$B$505,2,0)</f>
        <v>#N/A</v>
      </c>
      <c r="E639" t="s">
        <v>21100</v>
      </c>
    </row>
    <row r="640" spans="1:5" ht="33">
      <c r="A640" s="118" t="s">
        <v>21110</v>
      </c>
      <c r="B640" s="119">
        <v>7453364200</v>
      </c>
      <c r="C640">
        <f>IF(VLOOKUP(A640,[1]reestr!$F$9:$L$664,7,0)=0,0,1)</f>
        <v>0</v>
      </c>
      <c r="D640" t="e">
        <f>VLOOKUP(B640,main_Расчет!$A$2:$B$505,2,0)</f>
        <v>#N/A</v>
      </c>
      <c r="E640" t="s">
        <v>21109</v>
      </c>
    </row>
    <row r="641" spans="1:5" ht="33">
      <c r="A641" s="118" t="s">
        <v>21118</v>
      </c>
      <c r="B641" s="119">
        <v>61652423090</v>
      </c>
      <c r="C641">
        <f>IF(VLOOKUP(A641,[1]reestr!$F$9:$L$664,7,0)=0,0,1)</f>
        <v>0</v>
      </c>
      <c r="D641" t="e">
        <f>VLOOKUP(B641,main_Расчет!$A$2:$B$505,2,0)</f>
        <v>#N/A</v>
      </c>
      <c r="E641" t="s">
        <v>21117</v>
      </c>
    </row>
    <row r="642" spans="1:5" ht="33">
      <c r="A642" s="126" t="s">
        <v>21126</v>
      </c>
      <c r="B642" s="119">
        <v>5406847326</v>
      </c>
      <c r="C642">
        <f>IF(VLOOKUP(A642,[1]reestr!$F$9:$L$664,7,0)=0,0,1)</f>
        <v>0</v>
      </c>
      <c r="D642" t="e">
        <f>VLOOKUP(B642,main_Расчет!$A$2:$B$505,2,0)</f>
        <v>#N/A</v>
      </c>
      <c r="E642" t="s">
        <v>21125</v>
      </c>
    </row>
    <row r="643" spans="1:5" ht="33" hidden="1">
      <c r="A643" s="126" t="s">
        <v>21135</v>
      </c>
      <c r="B643" s="119">
        <v>1832159860</v>
      </c>
      <c r="C643">
        <f>IF(VLOOKUP(A643,[1]reestr!$F$9:$L$664,7,0)=0,0,1)</f>
        <v>0</v>
      </c>
      <c r="D643">
        <f>VLOOKUP(B643,main_Расчет!$A$2:$B$505,2,0)</f>
        <v>594</v>
      </c>
      <c r="E643" t="s">
        <v>21134</v>
      </c>
    </row>
    <row r="644" spans="1:5" ht="33">
      <c r="A644" s="126" t="s">
        <v>21144</v>
      </c>
      <c r="B644" s="119">
        <v>3459088044</v>
      </c>
      <c r="C644">
        <f>IF(VLOOKUP(A644,[1]reestr!$F$9:$L$664,7,0)=0,0,1)</f>
        <v>0</v>
      </c>
      <c r="D644" t="e">
        <f>VLOOKUP(B644,main_Расчет!$A$2:$B$505,2,0)</f>
        <v>#N/A</v>
      </c>
      <c r="E644" t="s">
        <v>21143</v>
      </c>
    </row>
    <row r="645" spans="1:5" ht="33" hidden="1">
      <c r="A645" s="126" t="s">
        <v>21152</v>
      </c>
      <c r="B645" s="119">
        <v>5003166395</v>
      </c>
      <c r="C645">
        <f>IF(VLOOKUP(A645,[1]reestr!$F$9:$L$664,7,0)=0,0,1)</f>
        <v>0</v>
      </c>
      <c r="D645">
        <f>VLOOKUP(B645,main_Расчет!$A$2:$B$505,2,0)</f>
        <v>595</v>
      </c>
      <c r="E645" t="s">
        <v>21151</v>
      </c>
    </row>
    <row r="646" spans="1:5" ht="33" hidden="1">
      <c r="A646" s="126" t="s">
        <v>21161</v>
      </c>
      <c r="B646" s="119">
        <v>7449154545</v>
      </c>
      <c r="C646">
        <f>IF(VLOOKUP(A646,[1]reestr!$F$9:$L$664,7,0)=0,0,1)</f>
        <v>0</v>
      </c>
      <c r="D646">
        <f>VLOOKUP(B646,main_Расчет!$A$2:$B$505,2,0)</f>
        <v>596</v>
      </c>
      <c r="E646" t="s">
        <v>21160</v>
      </c>
    </row>
    <row r="647" spans="1:5" ht="33" hidden="1">
      <c r="A647" s="118" t="s">
        <v>21169</v>
      </c>
      <c r="B647" s="119">
        <v>6165241369</v>
      </c>
      <c r="C647">
        <f>IF(VLOOKUP(A647,[1]reestr!$F$9:$L$664,7,0)=0,0,1)</f>
        <v>0</v>
      </c>
      <c r="D647">
        <f>VLOOKUP(B647,main_Расчет!$A$2:$B$505,2,0)</f>
        <v>597</v>
      </c>
      <c r="E647" t="s">
        <v>21168</v>
      </c>
    </row>
    <row r="648" spans="1:5" ht="33" hidden="1">
      <c r="A648" s="126" t="s">
        <v>21178</v>
      </c>
      <c r="B648" s="119">
        <v>9724061540</v>
      </c>
      <c r="C648">
        <f>IF(VLOOKUP(A648,[1]reestr!$F$9:$L$664,7,0)=0,0,1)</f>
        <v>0</v>
      </c>
      <c r="D648">
        <f>VLOOKUP(B648,main_Расчет!$A$2:$B$505,2,0)</f>
        <v>598</v>
      </c>
      <c r="E648" t="s">
        <v>21177</v>
      </c>
    </row>
    <row r="649" spans="1:5" ht="33">
      <c r="A649" s="126" t="s">
        <v>21187</v>
      </c>
      <c r="B649" s="119">
        <v>1250800006137</v>
      </c>
      <c r="C649">
        <f>IF(VLOOKUP(A649,[1]reestr!$F$9:$L$664,7,0)=0,0,1)</f>
        <v>0</v>
      </c>
      <c r="D649" t="e">
        <f>VLOOKUP(B649,main_Расчет!$A$2:$B$505,2,0)</f>
        <v>#N/A</v>
      </c>
      <c r="E649" t="s">
        <v>21186</v>
      </c>
    </row>
    <row r="650" spans="1:5" ht="33" hidden="1">
      <c r="A650" s="126" t="s">
        <v>21196</v>
      </c>
      <c r="B650" s="119">
        <v>6311197544</v>
      </c>
      <c r="C650">
        <f>IF(VLOOKUP(A650,[1]reestr!$F$9:$L$664,7,0)=0,0,1)</f>
        <v>0</v>
      </c>
      <c r="D650">
        <f>VLOOKUP(B650,main_Расчет!$A$2:$B$505,2,0)</f>
        <v>599</v>
      </c>
      <c r="E650" t="s">
        <v>21195</v>
      </c>
    </row>
    <row r="651" spans="1:5" ht="33">
      <c r="A651" s="118" t="s">
        <v>21891</v>
      </c>
      <c r="B651" s="119">
        <v>1400048714</v>
      </c>
      <c r="C651">
        <f>IF(VLOOKUP(A651,[1]reestr!$F$9:$L$664,7,0)=0,0,1)</f>
        <v>0</v>
      </c>
      <c r="D651" t="e">
        <f>VLOOKUP(B651,main_Расчет!$A$2:$B$505,2,0)</f>
        <v>#N/A</v>
      </c>
      <c r="E651" t="s">
        <v>21204</v>
      </c>
    </row>
    <row r="652" spans="1:5" ht="33" hidden="1">
      <c r="A652" s="118" t="s">
        <v>21214</v>
      </c>
      <c r="B652" s="119">
        <v>7801708180</v>
      </c>
      <c r="C652">
        <f>IF(VLOOKUP(A652,[1]reestr!$F$9:$L$664,7,0)=0,0,1)</f>
        <v>0</v>
      </c>
      <c r="D652">
        <f>VLOOKUP(B652,main_Расчет!$A$2:$B$505,2,0)</f>
        <v>600</v>
      </c>
      <c r="E652" t="s">
        <v>21213</v>
      </c>
    </row>
    <row r="653" spans="1:5" ht="33">
      <c r="A653" s="122" t="s">
        <v>21222</v>
      </c>
      <c r="B653" s="119">
        <v>7707481573</v>
      </c>
      <c r="C653">
        <f>IF(VLOOKUP(A653,[1]reestr!$F$9:$L$664,7,0)=0,0,1)</f>
        <v>0</v>
      </c>
      <c r="D653" t="e">
        <f>VLOOKUP(B653,main_Расчет!$A$2:$B$505,2,0)</f>
        <v>#N/A</v>
      </c>
      <c r="E653" t="s">
        <v>21221</v>
      </c>
    </row>
    <row r="654" spans="1:5" ht="33">
      <c r="A654" s="122" t="s">
        <v>21892</v>
      </c>
      <c r="B654" s="119">
        <v>1800039961</v>
      </c>
      <c r="C654">
        <f>IF(VLOOKUP(A654,[1]reestr!$F$9:$L$664,7,0)=0,0,1)</f>
        <v>0</v>
      </c>
      <c r="D654" t="e">
        <f>VLOOKUP(B654,main_Расчет!$A$2:$B$505,2,0)</f>
        <v>#N/A</v>
      </c>
      <c r="E654" t="s">
        <v>22508</v>
      </c>
    </row>
    <row r="655" spans="1:5" ht="33">
      <c r="A655" s="122" t="s">
        <v>21893</v>
      </c>
      <c r="B655" s="119">
        <v>6950227988</v>
      </c>
      <c r="C655">
        <f>IF(VLOOKUP(A655,[1]reestr!$F$9:$L$664,7,0)=0,0,1)</f>
        <v>0</v>
      </c>
      <c r="D655" t="e">
        <f>VLOOKUP(B655,main_Расчет!$A$2:$B$505,2,0)</f>
        <v>#N/A</v>
      </c>
      <c r="E655" t="s">
        <v>22509</v>
      </c>
    </row>
    <row r="656" spans="1:5" ht="33">
      <c r="A656" s="122" t="s">
        <v>21894</v>
      </c>
      <c r="B656" s="119">
        <v>5257198055</v>
      </c>
      <c r="C656">
        <f>IF(VLOOKUP(A656,[1]reestr!$F$9:$L$664,7,0)=0,0,1)</f>
        <v>0</v>
      </c>
      <c r="D656" t="e">
        <f>VLOOKUP(B656,main_Расчет!$A$2:$B$505,2,0)</f>
        <v>#N/A</v>
      </c>
      <c r="E656" t="s">
        <v>22510</v>
      </c>
    </row>
  </sheetData>
  <autoFilter ref="A1:E656" xr:uid="{053899F3-A455-4678-AE9B-C218159FC94D}">
    <filterColumn colId="3">
      <filters>
        <filter val="#Н/Д"/>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84600-BAC4-4DD1-B723-7EBA5FC7876F}">
  <dimension ref="A1:H17"/>
  <sheetViews>
    <sheetView workbookViewId="0">
      <selection activeCell="AW1" sqref="AW1:AW1048576"/>
    </sheetView>
  </sheetViews>
  <sheetFormatPr defaultRowHeight="15"/>
  <cols>
    <col min="1" max="8" width="15.28515625" customWidth="1"/>
  </cols>
  <sheetData>
    <row r="1" spans="1:8">
      <c r="A1">
        <v>1</v>
      </c>
      <c r="B1">
        <v>2</v>
      </c>
      <c r="C1">
        <v>3</v>
      </c>
      <c r="D1">
        <v>4</v>
      </c>
      <c r="E1">
        <v>5</v>
      </c>
      <c r="F1">
        <v>6</v>
      </c>
      <c r="G1">
        <v>7</v>
      </c>
      <c r="H1">
        <v>8</v>
      </c>
    </row>
    <row r="2" spans="1:8">
      <c r="A2" t="s">
        <v>0</v>
      </c>
      <c r="B2" t="s">
        <v>4</v>
      </c>
      <c r="C2" t="s">
        <v>21236</v>
      </c>
      <c r="D2" t="s">
        <v>21237</v>
      </c>
      <c r="E2" t="s">
        <v>21238</v>
      </c>
      <c r="F2" t="s">
        <v>21239</v>
      </c>
      <c r="G2" t="s">
        <v>21240</v>
      </c>
      <c r="H2" t="s">
        <v>21241</v>
      </c>
    </row>
    <row r="3" spans="1:8">
      <c r="A3">
        <v>1001219735</v>
      </c>
      <c r="B3" t="s">
        <v>13900</v>
      </c>
      <c r="C3" t="s">
        <v>5011</v>
      </c>
      <c r="D3" t="s">
        <v>21242</v>
      </c>
      <c r="E3" t="b">
        <v>1</v>
      </c>
      <c r="F3" t="s">
        <v>5010</v>
      </c>
      <c r="G3" t="s">
        <v>21243</v>
      </c>
      <c r="H3" t="b">
        <v>1</v>
      </c>
    </row>
    <row r="4" spans="1:8">
      <c r="A4">
        <v>6501281184</v>
      </c>
      <c r="B4" t="s">
        <v>13916</v>
      </c>
      <c r="C4" t="s">
        <v>20178</v>
      </c>
      <c r="D4" t="s">
        <v>21244</v>
      </c>
      <c r="E4" t="b">
        <v>1</v>
      </c>
      <c r="F4" t="s">
        <v>4997</v>
      </c>
      <c r="G4" t="s">
        <v>4997</v>
      </c>
      <c r="H4" t="b">
        <v>0</v>
      </c>
    </row>
    <row r="5" spans="1:8">
      <c r="A5">
        <v>7709653027</v>
      </c>
      <c r="B5" t="s">
        <v>13946</v>
      </c>
      <c r="C5" t="s">
        <v>20213</v>
      </c>
      <c r="D5" t="s">
        <v>21245</v>
      </c>
      <c r="E5" t="b">
        <v>1</v>
      </c>
      <c r="F5" t="s">
        <v>5039</v>
      </c>
      <c r="G5" t="s">
        <v>5039</v>
      </c>
      <c r="H5" t="b">
        <v>0</v>
      </c>
    </row>
    <row r="6" spans="1:8">
      <c r="A6">
        <v>1659180290</v>
      </c>
      <c r="B6" t="s">
        <v>13964</v>
      </c>
      <c r="C6" t="s">
        <v>4835</v>
      </c>
      <c r="D6" t="s">
        <v>21246</v>
      </c>
      <c r="E6" t="b">
        <v>1</v>
      </c>
      <c r="F6" t="s">
        <v>4834</v>
      </c>
      <c r="G6" t="s">
        <v>4834</v>
      </c>
      <c r="H6" t="b">
        <v>0</v>
      </c>
    </row>
    <row r="7" spans="1:8">
      <c r="A7">
        <v>5407973997</v>
      </c>
      <c r="B7" t="s">
        <v>14198</v>
      </c>
      <c r="C7" t="s">
        <v>20512</v>
      </c>
      <c r="D7" t="s">
        <v>21247</v>
      </c>
      <c r="E7" t="b">
        <v>1</v>
      </c>
      <c r="F7" t="s">
        <v>4808</v>
      </c>
      <c r="G7" t="s">
        <v>4808</v>
      </c>
      <c r="H7" t="b">
        <v>0</v>
      </c>
    </row>
    <row r="8" spans="1:8">
      <c r="A8">
        <v>3461065100</v>
      </c>
      <c r="B8" t="s">
        <v>14245</v>
      </c>
      <c r="C8" t="s">
        <v>4988</v>
      </c>
      <c r="D8" t="s">
        <v>21248</v>
      </c>
      <c r="E8" t="b">
        <v>0</v>
      </c>
      <c r="F8" t="s">
        <v>4987</v>
      </c>
      <c r="G8" t="s">
        <v>21249</v>
      </c>
      <c r="H8" t="b">
        <v>1</v>
      </c>
    </row>
    <row r="9" spans="1:8">
      <c r="A9">
        <v>1841045690</v>
      </c>
      <c r="B9" t="s">
        <v>14297</v>
      </c>
      <c r="C9" t="s">
        <v>5289</v>
      </c>
      <c r="D9" t="s">
        <v>5289</v>
      </c>
      <c r="E9" t="b">
        <v>0</v>
      </c>
      <c r="F9" t="s">
        <v>2434</v>
      </c>
      <c r="G9" t="s">
        <v>5289</v>
      </c>
      <c r="H9" t="b">
        <v>1</v>
      </c>
    </row>
    <row r="10" spans="1:8">
      <c r="A10">
        <v>5017123610</v>
      </c>
      <c r="B10" t="s">
        <v>14311</v>
      </c>
      <c r="C10" t="s">
        <v>5505</v>
      </c>
      <c r="D10" t="s">
        <v>21250</v>
      </c>
      <c r="E10" t="b">
        <v>1</v>
      </c>
      <c r="F10" t="s">
        <v>5504</v>
      </c>
      <c r="G10" t="s">
        <v>5504</v>
      </c>
      <c r="H10" t="b">
        <v>0</v>
      </c>
    </row>
    <row r="11" spans="1:8">
      <c r="A11">
        <v>4632281610</v>
      </c>
      <c r="B11" t="s">
        <v>14367</v>
      </c>
      <c r="C11" t="s">
        <v>5103</v>
      </c>
      <c r="D11" t="s">
        <v>21251</v>
      </c>
      <c r="E11" t="b">
        <v>1</v>
      </c>
      <c r="F11" t="s">
        <v>5103</v>
      </c>
      <c r="G11" t="s">
        <v>21251</v>
      </c>
      <c r="H11" t="b">
        <v>1</v>
      </c>
    </row>
    <row r="12" spans="1:8">
      <c r="A12">
        <v>2901305805</v>
      </c>
      <c r="B12" t="s">
        <v>14377</v>
      </c>
      <c r="C12" t="s">
        <v>20743</v>
      </c>
      <c r="D12" t="s">
        <v>21252</v>
      </c>
      <c r="E12" t="b">
        <v>1</v>
      </c>
      <c r="F12" t="s">
        <v>5021</v>
      </c>
      <c r="G12" t="s">
        <v>5021</v>
      </c>
      <c r="H12" t="b">
        <v>0</v>
      </c>
    </row>
    <row r="13" spans="1:8">
      <c r="A13">
        <v>6670510671</v>
      </c>
      <c r="B13" t="s">
        <v>14423</v>
      </c>
      <c r="C13" t="s">
        <v>5390</v>
      </c>
      <c r="D13" t="s">
        <v>20338</v>
      </c>
      <c r="E13" t="b">
        <v>1</v>
      </c>
      <c r="F13" t="s">
        <v>5390</v>
      </c>
      <c r="G13" t="s">
        <v>20338</v>
      </c>
      <c r="H13" t="b">
        <v>1</v>
      </c>
    </row>
    <row r="14" spans="1:8">
      <c r="A14">
        <v>6316272629</v>
      </c>
      <c r="B14" t="s">
        <v>14430</v>
      </c>
      <c r="C14" t="s">
        <v>5407</v>
      </c>
      <c r="D14" t="s">
        <v>20793</v>
      </c>
      <c r="E14" t="b">
        <v>1</v>
      </c>
      <c r="F14" t="s">
        <v>20793</v>
      </c>
      <c r="G14" t="s">
        <v>20793</v>
      </c>
      <c r="H14" t="b">
        <v>0</v>
      </c>
    </row>
    <row r="15" spans="1:8">
      <c r="A15">
        <v>5837081290</v>
      </c>
      <c r="B15" t="s">
        <v>14454</v>
      </c>
      <c r="C15" t="s">
        <v>5475</v>
      </c>
      <c r="D15" t="s">
        <v>21253</v>
      </c>
      <c r="E15" t="b">
        <v>0</v>
      </c>
      <c r="F15" t="s">
        <v>5474</v>
      </c>
      <c r="G15" t="s">
        <v>21254</v>
      </c>
      <c r="H15" t="b">
        <v>1</v>
      </c>
    </row>
    <row r="16" spans="1:8">
      <c r="A16">
        <v>2635209961</v>
      </c>
      <c r="B16" t="s">
        <v>14455</v>
      </c>
      <c r="C16" t="s">
        <v>5107</v>
      </c>
      <c r="D16" t="s">
        <v>5107</v>
      </c>
      <c r="E16" t="b">
        <v>0</v>
      </c>
      <c r="F16" t="s">
        <v>5106</v>
      </c>
      <c r="G16" t="s">
        <v>5107</v>
      </c>
      <c r="H16" t="b">
        <v>1</v>
      </c>
    </row>
    <row r="17" spans="1:8">
      <c r="A17">
        <v>5003166395</v>
      </c>
      <c r="B17" t="s">
        <v>20044</v>
      </c>
      <c r="C17" t="s">
        <v>20992</v>
      </c>
      <c r="D17" t="s">
        <v>21255</v>
      </c>
      <c r="E17" t="b">
        <v>1</v>
      </c>
      <c r="F17" t="s">
        <v>20992</v>
      </c>
      <c r="G17" t="s">
        <v>21255</v>
      </c>
      <c r="H17" t="b">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F9781-0C68-42A0-BAC2-5254EAB18961}">
  <dimension ref="A1:B599"/>
  <sheetViews>
    <sheetView topLeftCell="A592" workbookViewId="0">
      <selection activeCell="AW570" sqref="AW570:AW576"/>
    </sheetView>
  </sheetViews>
  <sheetFormatPr defaultRowHeight="15"/>
  <cols>
    <col min="1" max="1" width="16.140625" customWidth="1"/>
  </cols>
  <sheetData>
    <row r="1" spans="1:2">
      <c r="A1">
        <v>9709065653</v>
      </c>
      <c r="B1">
        <v>10500000</v>
      </c>
    </row>
    <row r="2" spans="1:2">
      <c r="A2">
        <v>9728016108</v>
      </c>
      <c r="B2">
        <v>10000</v>
      </c>
    </row>
    <row r="3" spans="1:2">
      <c r="A3">
        <v>7627053269</v>
      </c>
      <c r="B3">
        <v>10000</v>
      </c>
    </row>
    <row r="4" spans="1:2">
      <c r="A4">
        <v>1655422277</v>
      </c>
      <c r="B4">
        <v>10000000</v>
      </c>
    </row>
    <row r="5" spans="1:2">
      <c r="A5">
        <v>4027143645</v>
      </c>
      <c r="B5">
        <v>20000</v>
      </c>
    </row>
    <row r="6" spans="1:2">
      <c r="A6">
        <v>5403358084</v>
      </c>
      <c r="B6">
        <v>10000</v>
      </c>
    </row>
    <row r="7" spans="1:2">
      <c r="A7">
        <v>5433198695</v>
      </c>
      <c r="B7">
        <v>10000</v>
      </c>
    </row>
    <row r="8" spans="1:2">
      <c r="A8">
        <v>6455031846</v>
      </c>
      <c r="B8">
        <v>12982970</v>
      </c>
    </row>
    <row r="9" spans="1:2">
      <c r="A9">
        <v>5017123578</v>
      </c>
      <c r="B9">
        <v>10075000</v>
      </c>
    </row>
    <row r="10" spans="1:2">
      <c r="A10">
        <v>4632245370</v>
      </c>
      <c r="B10">
        <v>8855000</v>
      </c>
    </row>
    <row r="11" spans="1:2">
      <c r="A11">
        <v>1831191162</v>
      </c>
      <c r="B11">
        <v>10000</v>
      </c>
    </row>
    <row r="12" spans="1:2">
      <c r="A12">
        <v>1101169887</v>
      </c>
      <c r="B12">
        <v>10000</v>
      </c>
    </row>
    <row r="13" spans="1:2">
      <c r="A13">
        <v>3443117300</v>
      </c>
      <c r="B13">
        <v>50000</v>
      </c>
    </row>
    <row r="14" spans="1:2">
      <c r="A14">
        <v>6685168732</v>
      </c>
      <c r="B14">
        <v>319000000</v>
      </c>
    </row>
    <row r="15" spans="1:2">
      <c r="A15">
        <v>9705144752</v>
      </c>
      <c r="B15">
        <v>10600000</v>
      </c>
    </row>
    <row r="16" spans="1:2">
      <c r="A16">
        <v>1841045690</v>
      </c>
      <c r="B16">
        <v>11000</v>
      </c>
    </row>
    <row r="17" spans="1:2">
      <c r="A17">
        <v>6686116656</v>
      </c>
      <c r="B17">
        <v>20000</v>
      </c>
    </row>
    <row r="18" spans="1:2">
      <c r="A18">
        <v>2130221558</v>
      </c>
      <c r="B18">
        <v>11000</v>
      </c>
    </row>
    <row r="19" spans="1:2">
      <c r="A19">
        <v>5260474996</v>
      </c>
      <c r="B19">
        <v>10000000</v>
      </c>
    </row>
    <row r="20" spans="1:2">
      <c r="A20">
        <v>9715385482</v>
      </c>
      <c r="B20">
        <v>10000000</v>
      </c>
    </row>
    <row r="21" spans="1:2">
      <c r="A21">
        <v>1435346165</v>
      </c>
      <c r="B21">
        <v>10000000</v>
      </c>
    </row>
    <row r="22" spans="1:2">
      <c r="A22">
        <v>7453284280</v>
      </c>
      <c r="B22">
        <v>2200000</v>
      </c>
    </row>
    <row r="23" spans="1:2">
      <c r="A23">
        <v>7735174895</v>
      </c>
      <c r="B23">
        <v>10010000</v>
      </c>
    </row>
    <row r="24" spans="1:2">
      <c r="A24">
        <v>2465265116</v>
      </c>
      <c r="B24">
        <v>10351000</v>
      </c>
    </row>
    <row r="25" spans="1:2">
      <c r="A25">
        <v>326563288</v>
      </c>
      <c r="B25">
        <v>11000</v>
      </c>
    </row>
    <row r="26" spans="1:2">
      <c r="A26">
        <v>6161090133</v>
      </c>
      <c r="B26">
        <v>10000</v>
      </c>
    </row>
    <row r="27" spans="1:2">
      <c r="A27">
        <v>7841447135</v>
      </c>
      <c r="B27">
        <v>15243000</v>
      </c>
    </row>
    <row r="28" spans="1:2">
      <c r="A28">
        <v>7709864388</v>
      </c>
      <c r="B28">
        <v>6000000</v>
      </c>
    </row>
    <row r="29" spans="1:2">
      <c r="A29">
        <v>5017123610</v>
      </c>
      <c r="B29">
        <v>10000000</v>
      </c>
    </row>
    <row r="30" spans="1:2">
      <c r="A30">
        <v>6678094769</v>
      </c>
      <c r="B30">
        <v>10000000</v>
      </c>
    </row>
    <row r="31" spans="1:2">
      <c r="A31">
        <v>2105005264</v>
      </c>
      <c r="B31">
        <v>10000</v>
      </c>
    </row>
    <row r="32" spans="1:2">
      <c r="A32">
        <v>2311308754</v>
      </c>
      <c r="B32">
        <v>12850000</v>
      </c>
    </row>
    <row r="33" spans="1:2">
      <c r="A33">
        <v>6672302726</v>
      </c>
      <c r="B33">
        <v>10000</v>
      </c>
    </row>
    <row r="34" spans="1:2">
      <c r="A34">
        <v>9725038110</v>
      </c>
      <c r="B34">
        <v>20000</v>
      </c>
    </row>
    <row r="35" spans="1:2">
      <c r="A35">
        <v>9703030100</v>
      </c>
      <c r="B35">
        <v>10000000</v>
      </c>
    </row>
    <row r="36" spans="1:2">
      <c r="A36">
        <v>7733244339</v>
      </c>
      <c r="B36">
        <v>10000000</v>
      </c>
    </row>
    <row r="37" spans="1:2">
      <c r="A37">
        <v>6165226716</v>
      </c>
      <c r="B37">
        <v>10478300</v>
      </c>
    </row>
    <row r="38" spans="1:2">
      <c r="A38">
        <v>1101170931</v>
      </c>
      <c r="B38">
        <v>10000</v>
      </c>
    </row>
    <row r="39" spans="1:2">
      <c r="A39">
        <v>2808001506</v>
      </c>
      <c r="B39" t="s">
        <v>19857</v>
      </c>
    </row>
    <row r="40" spans="1:2">
      <c r="A40">
        <v>9725041272</v>
      </c>
      <c r="B40">
        <v>2000000</v>
      </c>
    </row>
    <row r="41" spans="1:2">
      <c r="A41">
        <v>7724810411</v>
      </c>
      <c r="B41">
        <v>25000</v>
      </c>
    </row>
    <row r="42" spans="1:2">
      <c r="A42">
        <v>5258150585</v>
      </c>
      <c r="B42">
        <v>10000000</v>
      </c>
    </row>
    <row r="43" spans="1:2">
      <c r="A43">
        <v>4205205863</v>
      </c>
      <c r="B43">
        <v>1000000</v>
      </c>
    </row>
    <row r="44" spans="1:2">
      <c r="A44">
        <v>4101167155</v>
      </c>
      <c r="B44">
        <v>10000</v>
      </c>
    </row>
    <row r="45" spans="1:2">
      <c r="A45">
        <v>2465340050</v>
      </c>
      <c r="B45">
        <v>40000</v>
      </c>
    </row>
    <row r="46" spans="1:2">
      <c r="A46">
        <v>6449099613</v>
      </c>
      <c r="B46">
        <v>50000</v>
      </c>
    </row>
    <row r="47" spans="1:2">
      <c r="A47">
        <v>2310214574</v>
      </c>
      <c r="B47">
        <v>10000000</v>
      </c>
    </row>
    <row r="48" spans="1:2">
      <c r="A48">
        <v>1655364579</v>
      </c>
      <c r="B48">
        <v>28232000</v>
      </c>
    </row>
    <row r="49" spans="1:2">
      <c r="A49">
        <v>2130225249</v>
      </c>
      <c r="B49">
        <v>2246488</v>
      </c>
    </row>
    <row r="50" spans="1:2">
      <c r="A50">
        <v>5407980426</v>
      </c>
      <c r="B50">
        <v>26665</v>
      </c>
    </row>
    <row r="51" spans="1:2">
      <c r="A51">
        <v>7604326142</v>
      </c>
      <c r="B51">
        <v>13158</v>
      </c>
    </row>
    <row r="52" spans="1:2">
      <c r="A52">
        <v>9703031707</v>
      </c>
      <c r="B52">
        <v>30000</v>
      </c>
    </row>
    <row r="53" spans="1:2">
      <c r="A53">
        <v>9702030161</v>
      </c>
      <c r="B53">
        <v>100000</v>
      </c>
    </row>
    <row r="54" spans="1:2">
      <c r="A54">
        <v>1901107255</v>
      </c>
      <c r="B54">
        <v>40000</v>
      </c>
    </row>
    <row r="55" spans="1:2">
      <c r="A55">
        <v>5903139443</v>
      </c>
      <c r="B55">
        <v>10000</v>
      </c>
    </row>
    <row r="56" spans="1:2">
      <c r="A56">
        <v>6685140617</v>
      </c>
      <c r="B56">
        <v>12000000</v>
      </c>
    </row>
    <row r="57" spans="1:2">
      <c r="A57">
        <v>4029062021</v>
      </c>
      <c r="B57">
        <v>10638000</v>
      </c>
    </row>
    <row r="58" spans="1:2">
      <c r="A58">
        <v>7536126992</v>
      </c>
      <c r="B58">
        <v>10000</v>
      </c>
    </row>
    <row r="59" spans="1:2">
      <c r="A59">
        <v>7727465322</v>
      </c>
      <c r="B59">
        <v>15000000</v>
      </c>
    </row>
    <row r="60" spans="1:2">
      <c r="A60">
        <v>1655459196</v>
      </c>
      <c r="B60">
        <v>10000000</v>
      </c>
    </row>
    <row r="61" spans="1:2">
      <c r="A61">
        <v>7841467565</v>
      </c>
      <c r="B61">
        <v>10000</v>
      </c>
    </row>
    <row r="62" spans="1:2">
      <c r="A62">
        <v>5609184233</v>
      </c>
      <c r="B62">
        <v>12000</v>
      </c>
    </row>
    <row r="63" spans="1:2">
      <c r="A63">
        <v>7603071727</v>
      </c>
      <c r="B63">
        <v>10000</v>
      </c>
    </row>
    <row r="64" spans="1:2">
      <c r="A64">
        <v>5401994091</v>
      </c>
      <c r="B64">
        <v>10000</v>
      </c>
    </row>
    <row r="65" spans="1:2">
      <c r="A65">
        <v>5406973190</v>
      </c>
      <c r="B65">
        <v>11020000</v>
      </c>
    </row>
    <row r="66" spans="1:2">
      <c r="A66">
        <v>9723118667</v>
      </c>
      <c r="B66">
        <v>10000</v>
      </c>
    </row>
    <row r="67" spans="1:2">
      <c r="A67">
        <v>6168114626</v>
      </c>
      <c r="B67">
        <v>10000000</v>
      </c>
    </row>
    <row r="68" spans="1:2">
      <c r="A68">
        <v>7728757215</v>
      </c>
      <c r="B68" t="s">
        <v>19857</v>
      </c>
    </row>
    <row r="69" spans="1:2">
      <c r="A69">
        <v>3128149962</v>
      </c>
      <c r="B69">
        <v>10000000</v>
      </c>
    </row>
    <row r="70" spans="1:2">
      <c r="A70">
        <v>6685187140</v>
      </c>
      <c r="B70">
        <v>10000000</v>
      </c>
    </row>
    <row r="71" spans="1:2">
      <c r="A71">
        <v>2124048263</v>
      </c>
      <c r="B71">
        <v>10000</v>
      </c>
    </row>
    <row r="72" spans="1:2">
      <c r="A72">
        <v>6685165403</v>
      </c>
      <c r="B72">
        <v>10053803</v>
      </c>
    </row>
    <row r="73" spans="1:2">
      <c r="A73">
        <v>6450113735</v>
      </c>
      <c r="B73">
        <v>10000</v>
      </c>
    </row>
    <row r="74" spans="1:2">
      <c r="A74">
        <v>6102064540</v>
      </c>
      <c r="B74">
        <v>20000</v>
      </c>
    </row>
    <row r="75" spans="1:2">
      <c r="A75">
        <v>3443147600</v>
      </c>
      <c r="B75">
        <v>10000</v>
      </c>
    </row>
    <row r="76" spans="1:2">
      <c r="A76">
        <v>2130228345</v>
      </c>
      <c r="B76">
        <v>15455</v>
      </c>
    </row>
    <row r="77" spans="1:2">
      <c r="A77">
        <v>4632281610</v>
      </c>
      <c r="B77">
        <v>10000000</v>
      </c>
    </row>
    <row r="78" spans="1:2">
      <c r="A78">
        <v>7716956819</v>
      </c>
      <c r="B78">
        <v>10106000</v>
      </c>
    </row>
    <row r="79" spans="1:2">
      <c r="A79">
        <v>5260478969</v>
      </c>
      <c r="B79">
        <v>10100000</v>
      </c>
    </row>
    <row r="80" spans="1:2">
      <c r="A80">
        <v>9703045548</v>
      </c>
      <c r="B80">
        <v>10000</v>
      </c>
    </row>
    <row r="81" spans="1:2">
      <c r="A81">
        <v>6501314383</v>
      </c>
      <c r="B81">
        <v>10510000</v>
      </c>
    </row>
    <row r="82" spans="1:2">
      <c r="A82">
        <v>2312287049</v>
      </c>
      <c r="B82">
        <v>10000</v>
      </c>
    </row>
    <row r="83" spans="1:2">
      <c r="A83">
        <v>6161095357</v>
      </c>
      <c r="B83">
        <v>10000</v>
      </c>
    </row>
    <row r="84" spans="1:2">
      <c r="A84">
        <v>3702258398</v>
      </c>
      <c r="B84">
        <v>10000</v>
      </c>
    </row>
    <row r="85" spans="1:2">
      <c r="A85">
        <v>2901305805</v>
      </c>
      <c r="B85">
        <v>200000</v>
      </c>
    </row>
    <row r="86" spans="1:2">
      <c r="A86">
        <v>7606125346</v>
      </c>
      <c r="B86">
        <v>250000</v>
      </c>
    </row>
    <row r="87" spans="1:2">
      <c r="A87">
        <v>5074070442</v>
      </c>
      <c r="B87">
        <v>100000</v>
      </c>
    </row>
    <row r="88" spans="1:2">
      <c r="A88">
        <v>2311322999</v>
      </c>
      <c r="B88">
        <v>10000000</v>
      </c>
    </row>
    <row r="89" spans="1:2">
      <c r="A89">
        <v>7604381915</v>
      </c>
      <c r="B89">
        <v>10000</v>
      </c>
    </row>
    <row r="90" spans="1:2">
      <c r="A90">
        <v>2463123589</v>
      </c>
      <c r="B90">
        <v>12500</v>
      </c>
    </row>
    <row r="91" spans="1:2">
      <c r="A91">
        <v>3328459231</v>
      </c>
      <c r="B91">
        <v>5040000</v>
      </c>
    </row>
    <row r="92" spans="1:2">
      <c r="A92">
        <v>6658536641</v>
      </c>
      <c r="B92">
        <v>10000</v>
      </c>
    </row>
    <row r="93" spans="1:2">
      <c r="A93">
        <v>7734449219</v>
      </c>
      <c r="B93">
        <v>10000</v>
      </c>
    </row>
    <row r="94" spans="1:2">
      <c r="A94">
        <v>6670505449</v>
      </c>
      <c r="B94">
        <v>10000000</v>
      </c>
    </row>
    <row r="95" spans="1:2">
      <c r="A95">
        <v>7104085442</v>
      </c>
      <c r="B95">
        <v>10500000</v>
      </c>
    </row>
    <row r="96" spans="1:2">
      <c r="A96">
        <v>3123478956</v>
      </c>
      <c r="B96">
        <v>43980000</v>
      </c>
    </row>
    <row r="97" spans="1:2">
      <c r="A97">
        <v>7726461766</v>
      </c>
      <c r="B97">
        <v>50000</v>
      </c>
    </row>
    <row r="98" spans="1:2">
      <c r="A98">
        <v>7713743435</v>
      </c>
      <c r="B98">
        <v>10910000</v>
      </c>
    </row>
    <row r="99" spans="1:2">
      <c r="A99">
        <v>9725071502</v>
      </c>
      <c r="B99">
        <v>3500000</v>
      </c>
    </row>
    <row r="100" spans="1:2">
      <c r="A100">
        <v>9102196550</v>
      </c>
      <c r="B100">
        <v>10010000</v>
      </c>
    </row>
    <row r="101" spans="1:2">
      <c r="A101">
        <v>7430028307</v>
      </c>
      <c r="B101">
        <v>16912521</v>
      </c>
    </row>
    <row r="102" spans="1:2">
      <c r="A102">
        <v>7726478287</v>
      </c>
      <c r="B102">
        <v>10000</v>
      </c>
    </row>
    <row r="103" spans="1:2">
      <c r="A103">
        <v>6678089423</v>
      </c>
      <c r="B103">
        <v>10000</v>
      </c>
    </row>
    <row r="104" spans="1:2">
      <c r="A104">
        <v>573013480</v>
      </c>
      <c r="B104">
        <v>11456000</v>
      </c>
    </row>
    <row r="105" spans="1:2">
      <c r="A105">
        <v>9709079818</v>
      </c>
      <c r="B105">
        <v>10000000</v>
      </c>
    </row>
    <row r="106" spans="1:2">
      <c r="A106">
        <v>4205405157</v>
      </c>
      <c r="B106">
        <v>20000</v>
      </c>
    </row>
    <row r="107" spans="1:2">
      <c r="A107">
        <v>5837082086</v>
      </c>
      <c r="B107">
        <v>10000</v>
      </c>
    </row>
    <row r="108" spans="1:2">
      <c r="A108">
        <v>274970586</v>
      </c>
      <c r="B108">
        <v>10000</v>
      </c>
    </row>
    <row r="109" spans="1:2">
      <c r="A109">
        <v>7810944190</v>
      </c>
      <c r="B109">
        <v>10000000</v>
      </c>
    </row>
    <row r="110" spans="1:2">
      <c r="A110">
        <v>5837081420</v>
      </c>
      <c r="B110">
        <v>15000</v>
      </c>
    </row>
    <row r="111" spans="1:2">
      <c r="A111">
        <v>2310197022</v>
      </c>
      <c r="B111">
        <v>10538039</v>
      </c>
    </row>
    <row r="112" spans="1:2">
      <c r="A112">
        <v>7751201553</v>
      </c>
      <c r="B112">
        <v>1000000</v>
      </c>
    </row>
    <row r="113" spans="1:2">
      <c r="A113">
        <v>7743165125</v>
      </c>
      <c r="B113">
        <v>35000</v>
      </c>
    </row>
    <row r="114" spans="1:2">
      <c r="A114">
        <v>9727003956</v>
      </c>
      <c r="B114">
        <v>500000</v>
      </c>
    </row>
    <row r="115" spans="1:2">
      <c r="A115">
        <v>2130233698</v>
      </c>
      <c r="B115">
        <v>10000</v>
      </c>
    </row>
    <row r="116" spans="1:2">
      <c r="A116">
        <v>9725016460</v>
      </c>
      <c r="B116">
        <v>10000</v>
      </c>
    </row>
    <row r="117" spans="1:2">
      <c r="A117">
        <v>9715208490</v>
      </c>
      <c r="B117">
        <v>340000</v>
      </c>
    </row>
    <row r="118" spans="1:2">
      <c r="A118">
        <v>6316276246</v>
      </c>
      <c r="B118">
        <v>10000</v>
      </c>
    </row>
    <row r="119" spans="1:2">
      <c r="A119">
        <v>1656113306</v>
      </c>
      <c r="B119">
        <v>10000</v>
      </c>
    </row>
    <row r="120" spans="1:2">
      <c r="A120">
        <v>5405074715</v>
      </c>
      <c r="B120">
        <v>10000</v>
      </c>
    </row>
    <row r="121" spans="1:2">
      <c r="A121">
        <v>6670510671</v>
      </c>
      <c r="B121">
        <v>10000</v>
      </c>
    </row>
    <row r="122" spans="1:2">
      <c r="A122">
        <v>7725321396</v>
      </c>
      <c r="B122">
        <v>100000</v>
      </c>
    </row>
    <row r="123" spans="1:2">
      <c r="A123">
        <v>5024189682</v>
      </c>
      <c r="B123">
        <v>26245000</v>
      </c>
    </row>
    <row r="124" spans="1:2">
      <c r="A124">
        <v>9725088961</v>
      </c>
      <c r="B124">
        <v>10000</v>
      </c>
    </row>
    <row r="125" spans="1:2">
      <c r="A125">
        <v>6316272629</v>
      </c>
      <c r="B125">
        <v>10000</v>
      </c>
    </row>
    <row r="126" spans="1:2">
      <c r="A126">
        <v>7604376792</v>
      </c>
      <c r="B126">
        <v>10000</v>
      </c>
    </row>
    <row r="127" spans="1:2">
      <c r="A127">
        <v>9728074741</v>
      </c>
      <c r="B127">
        <v>100000</v>
      </c>
    </row>
    <row r="128" spans="1:2">
      <c r="A128">
        <v>9706025860</v>
      </c>
      <c r="B128">
        <v>10000</v>
      </c>
    </row>
    <row r="129" spans="1:2">
      <c r="A129">
        <v>9731021073</v>
      </c>
      <c r="B129" t="s">
        <v>19857</v>
      </c>
    </row>
    <row r="130" spans="1:2">
      <c r="A130">
        <v>5262389030</v>
      </c>
      <c r="B130">
        <v>10000</v>
      </c>
    </row>
    <row r="131" spans="1:2">
      <c r="A131">
        <v>6164139228</v>
      </c>
      <c r="B131">
        <v>10000000</v>
      </c>
    </row>
    <row r="132" spans="1:2">
      <c r="A132">
        <v>6908019416</v>
      </c>
      <c r="B132">
        <v>10000</v>
      </c>
    </row>
    <row r="133" spans="1:2">
      <c r="A133">
        <v>7734455653</v>
      </c>
      <c r="B133">
        <v>300000</v>
      </c>
    </row>
    <row r="134" spans="1:2">
      <c r="A134">
        <v>7801720701</v>
      </c>
      <c r="B134">
        <v>11000000</v>
      </c>
    </row>
    <row r="135" spans="1:2">
      <c r="A135">
        <v>6450085277</v>
      </c>
      <c r="B135">
        <v>10000</v>
      </c>
    </row>
    <row r="136" spans="1:2">
      <c r="A136">
        <v>1650245810</v>
      </c>
      <c r="B136">
        <v>10000</v>
      </c>
    </row>
    <row r="137" spans="1:2">
      <c r="A137">
        <v>7811785088</v>
      </c>
      <c r="B137">
        <v>10000</v>
      </c>
    </row>
    <row r="138" spans="1:2">
      <c r="A138">
        <v>2100005567</v>
      </c>
      <c r="B138">
        <v>20000</v>
      </c>
    </row>
    <row r="139" spans="1:2">
      <c r="A139">
        <v>5902065220</v>
      </c>
      <c r="B139">
        <v>10000000</v>
      </c>
    </row>
    <row r="140" spans="1:2">
      <c r="A140">
        <v>5032353255</v>
      </c>
      <c r="B140">
        <v>12000000</v>
      </c>
    </row>
    <row r="141" spans="1:2">
      <c r="A141">
        <v>3444279198</v>
      </c>
      <c r="B141">
        <v>10000</v>
      </c>
    </row>
    <row r="142" spans="1:2">
      <c r="A142">
        <v>9709093097</v>
      </c>
      <c r="B142">
        <v>400000000</v>
      </c>
    </row>
    <row r="143" spans="1:2">
      <c r="A143">
        <v>2902077051</v>
      </c>
      <c r="B143">
        <v>12000</v>
      </c>
    </row>
    <row r="144" spans="1:2">
      <c r="A144">
        <v>3906411936</v>
      </c>
      <c r="B144">
        <v>10000</v>
      </c>
    </row>
    <row r="145" spans="1:2">
      <c r="A145">
        <v>7404075364</v>
      </c>
      <c r="B145">
        <v>10000</v>
      </c>
    </row>
    <row r="146" spans="1:2">
      <c r="A146">
        <v>5837081290</v>
      </c>
      <c r="B146">
        <v>12088000</v>
      </c>
    </row>
    <row r="147" spans="1:2">
      <c r="A147">
        <v>2635209961</v>
      </c>
      <c r="B147">
        <v>11010000</v>
      </c>
    </row>
    <row r="148" spans="1:2">
      <c r="A148">
        <v>5904291793</v>
      </c>
      <c r="B148">
        <v>10000</v>
      </c>
    </row>
    <row r="149" spans="1:2">
      <c r="A149">
        <v>7726453892</v>
      </c>
      <c r="B149">
        <v>20000</v>
      </c>
    </row>
    <row r="150" spans="1:2">
      <c r="A150">
        <v>7716932938</v>
      </c>
      <c r="B150">
        <v>500000000</v>
      </c>
    </row>
    <row r="151" spans="1:2">
      <c r="A151">
        <v>7627058108</v>
      </c>
      <c r="B151">
        <v>10000</v>
      </c>
    </row>
    <row r="152" spans="1:2">
      <c r="A152">
        <v>4706056997</v>
      </c>
      <c r="B152">
        <v>100000</v>
      </c>
    </row>
    <row r="153" spans="1:2">
      <c r="A153">
        <v>6449105426</v>
      </c>
      <c r="B153">
        <v>10000</v>
      </c>
    </row>
    <row r="154" spans="1:2">
      <c r="A154">
        <v>3444279776</v>
      </c>
      <c r="B154">
        <v>10000</v>
      </c>
    </row>
    <row r="155" spans="1:2">
      <c r="A155">
        <v>9714008058</v>
      </c>
      <c r="B155">
        <v>1000000</v>
      </c>
    </row>
    <row r="156" spans="1:2">
      <c r="A156">
        <v>9726023244</v>
      </c>
      <c r="B156">
        <v>100000</v>
      </c>
    </row>
    <row r="157" spans="1:2">
      <c r="A157">
        <v>3444279945</v>
      </c>
      <c r="B157">
        <v>10000</v>
      </c>
    </row>
    <row r="158" spans="1:2">
      <c r="A158">
        <v>7734477671</v>
      </c>
      <c r="B158">
        <v>400000</v>
      </c>
    </row>
    <row r="159" spans="1:2">
      <c r="A159">
        <v>5919033548</v>
      </c>
      <c r="B159">
        <v>30000</v>
      </c>
    </row>
    <row r="160" spans="1:2">
      <c r="A160">
        <v>5258157478</v>
      </c>
      <c r="B160">
        <v>10000000</v>
      </c>
    </row>
    <row r="161" spans="1:2">
      <c r="A161">
        <v>1659216290</v>
      </c>
      <c r="B161">
        <v>28611333</v>
      </c>
    </row>
    <row r="162" spans="1:2">
      <c r="A162">
        <v>7842222335</v>
      </c>
      <c r="B162">
        <v>100000</v>
      </c>
    </row>
    <row r="163" spans="1:2">
      <c r="A163">
        <v>276137789</v>
      </c>
      <c r="B163">
        <v>10000</v>
      </c>
    </row>
    <row r="164" spans="1:2">
      <c r="A164">
        <v>9710048701</v>
      </c>
      <c r="B164">
        <v>10000</v>
      </c>
    </row>
    <row r="165" spans="1:2">
      <c r="A165">
        <v>2635261351</v>
      </c>
      <c r="B165">
        <v>10000</v>
      </c>
    </row>
    <row r="166" spans="1:2">
      <c r="A166">
        <v>7801733771</v>
      </c>
      <c r="B166">
        <v>10000000</v>
      </c>
    </row>
    <row r="167" spans="1:2">
      <c r="A167">
        <v>7709851710</v>
      </c>
      <c r="B167">
        <v>10000</v>
      </c>
    </row>
    <row r="168" spans="1:2">
      <c r="A168">
        <v>6161150583</v>
      </c>
      <c r="B168">
        <v>10000</v>
      </c>
    </row>
    <row r="169" spans="1:2">
      <c r="A169">
        <v>9724193314</v>
      </c>
      <c r="B169">
        <v>10000</v>
      </c>
    </row>
    <row r="170" spans="1:2">
      <c r="A170">
        <v>7725848489</v>
      </c>
      <c r="B170">
        <v>10000</v>
      </c>
    </row>
    <row r="171" spans="1:2">
      <c r="A171">
        <v>9719070211</v>
      </c>
      <c r="B171">
        <v>1000000</v>
      </c>
    </row>
    <row r="172" spans="1:2">
      <c r="A172">
        <v>9718263193</v>
      </c>
      <c r="B172">
        <v>10000</v>
      </c>
    </row>
    <row r="173" spans="1:2">
      <c r="A173">
        <v>300021964</v>
      </c>
      <c r="B173">
        <v>11010000</v>
      </c>
    </row>
    <row r="174" spans="1:2">
      <c r="A174">
        <v>2635261859</v>
      </c>
      <c r="B174">
        <v>10000</v>
      </c>
    </row>
    <row r="175" spans="1:2">
      <c r="A175">
        <v>4205422890</v>
      </c>
      <c r="B175">
        <v>10000000</v>
      </c>
    </row>
    <row r="176" spans="1:2">
      <c r="A176">
        <v>3459086819</v>
      </c>
      <c r="B176">
        <v>10000</v>
      </c>
    </row>
    <row r="177" spans="1:2">
      <c r="A177">
        <v>7460024758</v>
      </c>
      <c r="B177">
        <v>10000</v>
      </c>
    </row>
    <row r="178" spans="1:2">
      <c r="A178">
        <v>2225153627</v>
      </c>
      <c r="B178">
        <v>10000000</v>
      </c>
    </row>
    <row r="179" spans="1:2">
      <c r="A179">
        <v>5406843025</v>
      </c>
      <c r="B179">
        <v>10000000</v>
      </c>
    </row>
    <row r="180" spans="1:2">
      <c r="A180">
        <v>7840115899</v>
      </c>
      <c r="B180" t="s">
        <v>19857</v>
      </c>
    </row>
    <row r="181" spans="1:2">
      <c r="A181">
        <v>1841056860</v>
      </c>
      <c r="B181">
        <v>10025000</v>
      </c>
    </row>
    <row r="182" spans="1:2">
      <c r="A182">
        <v>1656117090</v>
      </c>
      <c r="B182" t="s">
        <v>19857</v>
      </c>
    </row>
    <row r="183" spans="1:2">
      <c r="A183">
        <v>9704250356</v>
      </c>
      <c r="B183">
        <v>10000</v>
      </c>
    </row>
    <row r="184" spans="1:2">
      <c r="A184">
        <v>7708440146</v>
      </c>
      <c r="B184">
        <v>10000000</v>
      </c>
    </row>
    <row r="185" spans="1:2">
      <c r="A185">
        <v>1800024700</v>
      </c>
      <c r="B185">
        <v>10000000</v>
      </c>
    </row>
    <row r="186" spans="1:2">
      <c r="A186">
        <v>3459087354</v>
      </c>
      <c r="B186" t="s">
        <v>19857</v>
      </c>
    </row>
    <row r="187" spans="1:2">
      <c r="A187">
        <v>9724206796</v>
      </c>
      <c r="B187" t="s">
        <v>19857</v>
      </c>
    </row>
    <row r="188" spans="1:2">
      <c r="A188">
        <v>3665828745</v>
      </c>
      <c r="B188">
        <v>11000000</v>
      </c>
    </row>
    <row r="189" spans="1:2">
      <c r="A189">
        <v>9714064623</v>
      </c>
      <c r="B189" t="s">
        <v>19857</v>
      </c>
    </row>
    <row r="190" spans="1:2">
      <c r="A190">
        <v>7708434569</v>
      </c>
      <c r="B190">
        <v>10000000</v>
      </c>
    </row>
    <row r="191" spans="1:2">
      <c r="A191">
        <v>2100021544</v>
      </c>
      <c r="B191">
        <v>15000</v>
      </c>
    </row>
    <row r="192" spans="1:2">
      <c r="A192">
        <v>9722083732</v>
      </c>
      <c r="B192">
        <v>10000</v>
      </c>
    </row>
    <row r="193" spans="1:2">
      <c r="A193">
        <v>5402001331</v>
      </c>
      <c r="B193">
        <v>10000</v>
      </c>
    </row>
    <row r="194" spans="1:2">
      <c r="A194">
        <v>7627061196</v>
      </c>
      <c r="B194" t="s">
        <v>19857</v>
      </c>
    </row>
    <row r="195" spans="1:2">
      <c r="A195">
        <v>7743250388</v>
      </c>
      <c r="B195">
        <v>50000</v>
      </c>
    </row>
    <row r="196" spans="1:2">
      <c r="A196">
        <v>2100008039</v>
      </c>
      <c r="B196">
        <v>10000</v>
      </c>
    </row>
    <row r="197" spans="1:2">
      <c r="A197">
        <v>7000008612</v>
      </c>
      <c r="B197">
        <v>10000000</v>
      </c>
    </row>
    <row r="198" spans="1:2">
      <c r="A198">
        <v>7842226280</v>
      </c>
      <c r="B198">
        <v>10000000</v>
      </c>
    </row>
    <row r="199" spans="1:2">
      <c r="A199">
        <v>9704254664</v>
      </c>
      <c r="B199" t="s">
        <v>19857</v>
      </c>
    </row>
    <row r="200" spans="1:2">
      <c r="A200">
        <v>5402087120</v>
      </c>
      <c r="B200" t="s">
        <v>19857</v>
      </c>
    </row>
    <row r="201" spans="1:2">
      <c r="A201">
        <v>5263092667</v>
      </c>
      <c r="B201">
        <v>10000000</v>
      </c>
    </row>
    <row r="202" spans="1:2">
      <c r="A202">
        <v>2801146767</v>
      </c>
      <c r="B202">
        <v>37010000</v>
      </c>
    </row>
    <row r="203" spans="1:2">
      <c r="A203">
        <v>5032335873</v>
      </c>
      <c r="B203">
        <v>10000</v>
      </c>
    </row>
    <row r="204" spans="1:2">
      <c r="A204">
        <v>6315626402</v>
      </c>
      <c r="B204">
        <v>216547000</v>
      </c>
    </row>
    <row r="205" spans="1:2">
      <c r="A205">
        <v>7736659589</v>
      </c>
      <c r="B205">
        <v>16000000</v>
      </c>
    </row>
    <row r="206" spans="1:2">
      <c r="A206">
        <v>2723115222</v>
      </c>
      <c r="B206">
        <v>194300</v>
      </c>
    </row>
    <row r="207" spans="1:2">
      <c r="A207">
        <v>7727551797</v>
      </c>
      <c r="B207">
        <v>67600000</v>
      </c>
    </row>
    <row r="208" spans="1:2">
      <c r="A208">
        <v>7704527702</v>
      </c>
      <c r="B208">
        <v>773600</v>
      </c>
    </row>
    <row r="209" spans="1:2">
      <c r="A209">
        <v>7726626680</v>
      </c>
      <c r="B209">
        <v>200000000</v>
      </c>
    </row>
    <row r="210" spans="1:2">
      <c r="A210">
        <v>7727237125</v>
      </c>
      <c r="B210">
        <v>5250000</v>
      </c>
    </row>
    <row r="211" spans="1:2">
      <c r="A211">
        <v>7707778366</v>
      </c>
      <c r="B211">
        <v>50000</v>
      </c>
    </row>
    <row r="212" spans="1:2">
      <c r="A212">
        <v>3801084488</v>
      </c>
      <c r="B212">
        <v>20000</v>
      </c>
    </row>
    <row r="213" spans="1:2">
      <c r="A213">
        <v>3801128449</v>
      </c>
      <c r="B213">
        <v>20000</v>
      </c>
    </row>
    <row r="214" spans="1:2">
      <c r="A214">
        <v>3801109213</v>
      </c>
      <c r="B214">
        <v>40000</v>
      </c>
    </row>
    <row r="215" spans="1:2">
      <c r="A215">
        <v>3801108273</v>
      </c>
      <c r="B215">
        <v>20000</v>
      </c>
    </row>
    <row r="216" spans="1:2">
      <c r="A216">
        <v>5042094666</v>
      </c>
      <c r="B216">
        <v>10000</v>
      </c>
    </row>
    <row r="217" spans="1:2">
      <c r="A217">
        <v>7841430420</v>
      </c>
      <c r="B217">
        <v>10000</v>
      </c>
    </row>
    <row r="218" spans="1:2">
      <c r="A218">
        <v>7714634848</v>
      </c>
      <c r="B218">
        <v>9800000</v>
      </c>
    </row>
    <row r="219" spans="1:2">
      <c r="A219">
        <v>7704724468</v>
      </c>
      <c r="B219">
        <v>1001000</v>
      </c>
    </row>
    <row r="220" spans="1:2">
      <c r="A220">
        <v>7717528291</v>
      </c>
      <c r="B220">
        <v>269039560</v>
      </c>
    </row>
    <row r="221" spans="1:2">
      <c r="A221">
        <v>5032094681</v>
      </c>
      <c r="B221">
        <v>99376385</v>
      </c>
    </row>
    <row r="222" spans="1:2">
      <c r="A222">
        <v>7707790885</v>
      </c>
      <c r="B222">
        <v>10000</v>
      </c>
    </row>
    <row r="223" spans="1:2">
      <c r="A223">
        <v>7713793524</v>
      </c>
      <c r="B223">
        <v>33250000</v>
      </c>
    </row>
    <row r="224" spans="1:2">
      <c r="A224">
        <v>7716764909</v>
      </c>
      <c r="B224">
        <v>10723460</v>
      </c>
    </row>
    <row r="225" spans="1:2">
      <c r="A225">
        <v>3255054921</v>
      </c>
      <c r="B225">
        <v>8490808</v>
      </c>
    </row>
    <row r="226" spans="1:2">
      <c r="A226">
        <v>5902160058</v>
      </c>
      <c r="B226">
        <v>10000</v>
      </c>
    </row>
    <row r="227" spans="1:2">
      <c r="A227">
        <v>5904144541</v>
      </c>
      <c r="B227">
        <v>18000</v>
      </c>
    </row>
    <row r="228" spans="1:2">
      <c r="A228">
        <v>6154560469</v>
      </c>
      <c r="B228">
        <v>13602746</v>
      </c>
    </row>
    <row r="229" spans="1:2">
      <c r="A229">
        <v>7714938194</v>
      </c>
      <c r="B229">
        <v>7800000</v>
      </c>
    </row>
    <row r="230" spans="1:2">
      <c r="A230">
        <v>7802560095</v>
      </c>
      <c r="B230">
        <v>200000</v>
      </c>
    </row>
    <row r="231" spans="1:2">
      <c r="A231">
        <v>7715936506</v>
      </c>
      <c r="B231">
        <v>4134637</v>
      </c>
    </row>
    <row r="232" spans="1:2">
      <c r="A232">
        <v>7840502513</v>
      </c>
      <c r="B232">
        <v>10000</v>
      </c>
    </row>
    <row r="233" spans="1:2">
      <c r="A233">
        <v>6164244208</v>
      </c>
      <c r="B233">
        <v>25000</v>
      </c>
    </row>
    <row r="234" spans="1:2">
      <c r="A234">
        <v>5260181171</v>
      </c>
      <c r="B234">
        <v>11010000</v>
      </c>
    </row>
    <row r="235" spans="1:2">
      <c r="A235">
        <v>2536275392</v>
      </c>
      <c r="B235">
        <v>100000</v>
      </c>
    </row>
    <row r="236" spans="1:2">
      <c r="A236">
        <v>7842355430</v>
      </c>
      <c r="B236">
        <v>100000</v>
      </c>
    </row>
    <row r="237" spans="1:2">
      <c r="A237">
        <v>5836652784</v>
      </c>
      <c r="B237">
        <v>10000</v>
      </c>
    </row>
    <row r="238" spans="1:2">
      <c r="A238">
        <v>5042122070</v>
      </c>
      <c r="B238">
        <v>20000</v>
      </c>
    </row>
    <row r="239" spans="1:2">
      <c r="A239">
        <v>1901104600</v>
      </c>
      <c r="B239">
        <v>120000</v>
      </c>
    </row>
    <row r="240" spans="1:2">
      <c r="A240">
        <v>7325135420</v>
      </c>
      <c r="B240">
        <v>20000000</v>
      </c>
    </row>
    <row r="241" spans="1:2">
      <c r="A241">
        <v>7709824836</v>
      </c>
      <c r="B241">
        <v>10000</v>
      </c>
    </row>
    <row r="242" spans="1:2">
      <c r="A242">
        <v>7714704125</v>
      </c>
      <c r="B242">
        <v>6450000</v>
      </c>
    </row>
    <row r="243" spans="1:2">
      <c r="A243">
        <v>9715202234</v>
      </c>
      <c r="B243">
        <v>31000</v>
      </c>
    </row>
    <row r="244" spans="1:2">
      <c r="A244">
        <v>7718846561</v>
      </c>
      <c r="B244">
        <v>40000</v>
      </c>
    </row>
    <row r="245" spans="1:2">
      <c r="A245">
        <v>6166095992</v>
      </c>
      <c r="B245">
        <v>10000</v>
      </c>
    </row>
    <row r="246" spans="1:2">
      <c r="A246">
        <v>7731563442</v>
      </c>
      <c r="B246">
        <v>2010000</v>
      </c>
    </row>
    <row r="247" spans="1:2">
      <c r="A247">
        <v>5907998189</v>
      </c>
      <c r="B247">
        <v>10000</v>
      </c>
    </row>
    <row r="248" spans="1:2">
      <c r="A248">
        <v>7820326919</v>
      </c>
      <c r="B248">
        <v>10026720</v>
      </c>
    </row>
    <row r="249" spans="1:2">
      <c r="A249">
        <v>5609065998</v>
      </c>
      <c r="B249">
        <v>300000</v>
      </c>
    </row>
    <row r="250" spans="1:2">
      <c r="A250">
        <v>6168064037</v>
      </c>
      <c r="B250">
        <v>10000</v>
      </c>
    </row>
    <row r="251" spans="1:2">
      <c r="A251">
        <v>6672274395</v>
      </c>
      <c r="B251">
        <v>20000</v>
      </c>
    </row>
    <row r="252" spans="1:2">
      <c r="A252">
        <v>7710872418</v>
      </c>
      <c r="B252">
        <v>85000</v>
      </c>
    </row>
    <row r="253" spans="1:2">
      <c r="A253">
        <v>7840417963</v>
      </c>
      <c r="B253">
        <v>10000000</v>
      </c>
    </row>
    <row r="254" spans="1:2">
      <c r="A254">
        <v>6950094350</v>
      </c>
      <c r="B254">
        <v>10000</v>
      </c>
    </row>
    <row r="255" spans="1:2">
      <c r="A255">
        <v>276118240</v>
      </c>
      <c r="B255">
        <v>11000</v>
      </c>
    </row>
    <row r="256" spans="1:2">
      <c r="A256">
        <v>1001219735</v>
      </c>
      <c r="B256">
        <v>10000</v>
      </c>
    </row>
    <row r="257" spans="1:2">
      <c r="A257">
        <v>9102201986</v>
      </c>
      <c r="B257">
        <v>10000</v>
      </c>
    </row>
    <row r="258" spans="1:2">
      <c r="A258">
        <v>9102201601</v>
      </c>
      <c r="B258">
        <v>10000</v>
      </c>
    </row>
    <row r="259" spans="1:2">
      <c r="A259">
        <v>9102200252</v>
      </c>
      <c r="B259">
        <v>10000</v>
      </c>
    </row>
    <row r="260" spans="1:2">
      <c r="A260">
        <v>9102202041</v>
      </c>
      <c r="B260">
        <v>10000</v>
      </c>
    </row>
    <row r="261" spans="1:2">
      <c r="A261">
        <v>9102201009</v>
      </c>
      <c r="B261">
        <v>150000</v>
      </c>
    </row>
    <row r="262" spans="1:2">
      <c r="A262">
        <v>7727834940</v>
      </c>
      <c r="B262">
        <v>500000</v>
      </c>
    </row>
    <row r="263" spans="1:2">
      <c r="A263">
        <v>7723706312</v>
      </c>
      <c r="B263">
        <v>10000</v>
      </c>
    </row>
    <row r="264" spans="1:2">
      <c r="A264">
        <v>916009139</v>
      </c>
      <c r="B264">
        <v>10020000</v>
      </c>
    </row>
    <row r="265" spans="1:2">
      <c r="A265">
        <v>7716228295</v>
      </c>
      <c r="B265">
        <v>10000</v>
      </c>
    </row>
    <row r="266" spans="1:2">
      <c r="A266">
        <v>7702686930</v>
      </c>
      <c r="B266">
        <v>10000</v>
      </c>
    </row>
    <row r="267" spans="1:2">
      <c r="A267">
        <v>5406796664</v>
      </c>
      <c r="B267">
        <v>21650</v>
      </c>
    </row>
    <row r="268" spans="1:2">
      <c r="A268">
        <v>6455047081</v>
      </c>
      <c r="B268">
        <v>756000</v>
      </c>
    </row>
    <row r="269" spans="1:2">
      <c r="A269">
        <v>6316220412</v>
      </c>
      <c r="B269">
        <v>1950000</v>
      </c>
    </row>
    <row r="270" spans="1:2">
      <c r="A270">
        <v>5257119624</v>
      </c>
      <c r="B270">
        <v>10000</v>
      </c>
    </row>
    <row r="271" spans="1:2">
      <c r="A271">
        <v>6501281184</v>
      </c>
      <c r="B271">
        <v>10000000</v>
      </c>
    </row>
    <row r="272" spans="1:2">
      <c r="A272">
        <v>3702593710</v>
      </c>
      <c r="B272">
        <v>10000</v>
      </c>
    </row>
    <row r="273" spans="1:2">
      <c r="A273">
        <v>5260410400</v>
      </c>
      <c r="B273">
        <v>10000000</v>
      </c>
    </row>
    <row r="274" spans="1:2">
      <c r="A274">
        <v>7702814010</v>
      </c>
      <c r="B274">
        <v>10000000</v>
      </c>
    </row>
    <row r="275" spans="1:2">
      <c r="A275">
        <v>7728718713</v>
      </c>
      <c r="B275">
        <v>10000</v>
      </c>
    </row>
    <row r="276" spans="1:2">
      <c r="A276">
        <v>9102220668</v>
      </c>
      <c r="B276">
        <v>10000</v>
      </c>
    </row>
    <row r="277" spans="1:2">
      <c r="A277">
        <v>7751030812</v>
      </c>
      <c r="B277">
        <v>100000000</v>
      </c>
    </row>
    <row r="278" spans="1:2">
      <c r="A278">
        <v>7736551151</v>
      </c>
      <c r="B278">
        <v>5000000</v>
      </c>
    </row>
    <row r="279" spans="1:2">
      <c r="A279">
        <v>8601038645</v>
      </c>
      <c r="B279">
        <v>625000</v>
      </c>
    </row>
    <row r="280" spans="1:2">
      <c r="A280">
        <v>6685099905</v>
      </c>
      <c r="B280">
        <v>2000000</v>
      </c>
    </row>
    <row r="281" spans="1:2">
      <c r="A281">
        <v>8602219436</v>
      </c>
      <c r="B281">
        <v>10000</v>
      </c>
    </row>
    <row r="282" spans="1:2">
      <c r="A282">
        <v>6230085345</v>
      </c>
      <c r="B282">
        <v>30020000</v>
      </c>
    </row>
    <row r="283" spans="1:2">
      <c r="A283">
        <v>6449066167</v>
      </c>
      <c r="B283">
        <v>20000</v>
      </c>
    </row>
    <row r="284" spans="1:2">
      <c r="A284">
        <v>7707782563</v>
      </c>
      <c r="B284">
        <v>10000</v>
      </c>
    </row>
    <row r="285" spans="1:2">
      <c r="A285">
        <v>276114446</v>
      </c>
      <c r="B285">
        <v>10000</v>
      </c>
    </row>
    <row r="286" spans="1:2">
      <c r="A286">
        <v>2462226285</v>
      </c>
      <c r="B286">
        <v>10000</v>
      </c>
    </row>
    <row r="287" spans="1:2">
      <c r="A287">
        <v>2312143512</v>
      </c>
      <c r="B287">
        <v>10000</v>
      </c>
    </row>
    <row r="288" spans="1:2">
      <c r="A288">
        <v>2308219173</v>
      </c>
      <c r="B288">
        <v>10000</v>
      </c>
    </row>
    <row r="289" spans="1:2">
      <c r="A289">
        <v>8602183821</v>
      </c>
      <c r="B289">
        <v>250000</v>
      </c>
    </row>
    <row r="290" spans="1:2">
      <c r="A290">
        <v>6658459228</v>
      </c>
      <c r="B290">
        <v>10000</v>
      </c>
    </row>
    <row r="291" spans="1:2">
      <c r="A291">
        <v>6316201956</v>
      </c>
      <c r="B291">
        <v>10000</v>
      </c>
    </row>
    <row r="292" spans="1:2">
      <c r="A292">
        <v>7805646537</v>
      </c>
      <c r="B292">
        <v>10000</v>
      </c>
    </row>
    <row r="293" spans="1:2">
      <c r="A293">
        <v>7709653027</v>
      </c>
      <c r="B293">
        <v>1000000</v>
      </c>
    </row>
    <row r="294" spans="1:2">
      <c r="A294">
        <v>7451274751</v>
      </c>
      <c r="B294">
        <v>100000</v>
      </c>
    </row>
    <row r="295" spans="1:2">
      <c r="A295">
        <v>3443130766</v>
      </c>
      <c r="B295">
        <v>20000</v>
      </c>
    </row>
    <row r="296" spans="1:2">
      <c r="A296">
        <v>3702118432</v>
      </c>
      <c r="B296">
        <v>20000</v>
      </c>
    </row>
    <row r="297" spans="1:2">
      <c r="A297">
        <v>9731115437</v>
      </c>
      <c r="B297">
        <v>300000</v>
      </c>
    </row>
    <row r="298" spans="1:2">
      <c r="A298">
        <v>2130222826</v>
      </c>
      <c r="B298">
        <v>10010000</v>
      </c>
    </row>
    <row r="299" spans="1:2">
      <c r="A299">
        <v>6671280460</v>
      </c>
      <c r="B299">
        <v>10000</v>
      </c>
    </row>
    <row r="300" spans="1:2">
      <c r="A300">
        <v>7715895257</v>
      </c>
      <c r="B300">
        <v>20000</v>
      </c>
    </row>
    <row r="301" spans="1:2">
      <c r="A301">
        <v>5402045635</v>
      </c>
      <c r="B301">
        <v>10000</v>
      </c>
    </row>
    <row r="302" spans="1:2">
      <c r="A302">
        <v>9726053295</v>
      </c>
      <c r="B302">
        <v>10000000</v>
      </c>
    </row>
    <row r="303" spans="1:2">
      <c r="A303">
        <v>5611085180</v>
      </c>
      <c r="B303">
        <v>10000</v>
      </c>
    </row>
    <row r="304" spans="1:2">
      <c r="A304">
        <v>6316284222</v>
      </c>
      <c r="B304">
        <v>10000</v>
      </c>
    </row>
    <row r="305" spans="1:2">
      <c r="A305">
        <v>5190095134</v>
      </c>
      <c r="B305">
        <v>10000000</v>
      </c>
    </row>
    <row r="306" spans="1:2">
      <c r="A306">
        <v>7100025192</v>
      </c>
      <c r="B306">
        <v>10000</v>
      </c>
    </row>
    <row r="307" spans="1:2">
      <c r="A307">
        <v>7300023241</v>
      </c>
      <c r="B307">
        <v>10000000</v>
      </c>
    </row>
    <row r="308" spans="1:2">
      <c r="A308">
        <v>4800007806</v>
      </c>
      <c r="B308">
        <v>10000000</v>
      </c>
    </row>
    <row r="309" spans="1:2">
      <c r="A309">
        <v>572032070</v>
      </c>
      <c r="B309">
        <v>10000</v>
      </c>
    </row>
    <row r="310" spans="1:2">
      <c r="A310">
        <v>7743344357</v>
      </c>
      <c r="B310">
        <v>28476</v>
      </c>
    </row>
    <row r="311" spans="1:2">
      <c r="A311">
        <v>1800001206</v>
      </c>
      <c r="B311">
        <v>10000</v>
      </c>
    </row>
    <row r="312" spans="1:2">
      <c r="A312">
        <v>5903158566</v>
      </c>
      <c r="B312">
        <v>10000</v>
      </c>
    </row>
    <row r="313" spans="1:2">
      <c r="A313">
        <v>800010907</v>
      </c>
      <c r="B313">
        <v>10000</v>
      </c>
    </row>
    <row r="314" spans="1:2">
      <c r="A314">
        <v>800010872</v>
      </c>
      <c r="B314">
        <v>10000</v>
      </c>
    </row>
    <row r="315" spans="1:2">
      <c r="A315">
        <v>1838016040</v>
      </c>
      <c r="B315">
        <v>10000000</v>
      </c>
    </row>
    <row r="316" spans="1:2">
      <c r="A316">
        <v>6311196251</v>
      </c>
      <c r="B316">
        <v>10000</v>
      </c>
    </row>
    <row r="317" spans="1:2">
      <c r="A317">
        <v>1435307582</v>
      </c>
      <c r="B317">
        <v>10000</v>
      </c>
    </row>
    <row r="318" spans="1:2">
      <c r="A318">
        <v>9710116140</v>
      </c>
      <c r="B318">
        <v>1000000</v>
      </c>
    </row>
    <row r="319" spans="1:2">
      <c r="A319">
        <v>3444280242</v>
      </c>
      <c r="B319">
        <v>15000000</v>
      </c>
    </row>
    <row r="320" spans="1:2">
      <c r="A320">
        <v>1840104688</v>
      </c>
      <c r="B320">
        <v>10403740</v>
      </c>
    </row>
    <row r="321" spans="1:2">
      <c r="A321">
        <v>6500011347</v>
      </c>
      <c r="B321">
        <v>11500000</v>
      </c>
    </row>
    <row r="322" spans="1:2">
      <c r="A322">
        <v>5410147743</v>
      </c>
      <c r="B322">
        <v>100000</v>
      </c>
    </row>
    <row r="323" spans="1:2">
      <c r="A323">
        <v>5473013580</v>
      </c>
      <c r="B323">
        <v>20000000</v>
      </c>
    </row>
    <row r="324" spans="1:2">
      <c r="A324">
        <v>1650431310</v>
      </c>
      <c r="B324">
        <v>1000000</v>
      </c>
    </row>
    <row r="325" spans="1:2">
      <c r="A325">
        <v>1660162659</v>
      </c>
      <c r="B325">
        <v>10000</v>
      </c>
    </row>
    <row r="326" spans="1:2">
      <c r="A326">
        <v>7751268808</v>
      </c>
      <c r="B326">
        <v>10000000</v>
      </c>
    </row>
    <row r="327" spans="1:2">
      <c r="A327">
        <v>6670056296</v>
      </c>
      <c r="B327">
        <v>10000</v>
      </c>
    </row>
    <row r="328" spans="1:2">
      <c r="A328">
        <v>5402081270</v>
      </c>
      <c r="B328">
        <v>12000</v>
      </c>
    </row>
    <row r="329" spans="1:2">
      <c r="A329">
        <v>1103012673</v>
      </c>
      <c r="B329">
        <v>10000</v>
      </c>
    </row>
    <row r="330" spans="1:2">
      <c r="A330">
        <v>3327131529</v>
      </c>
      <c r="B330">
        <v>10000</v>
      </c>
    </row>
    <row r="331" spans="1:2">
      <c r="A331">
        <v>300015086</v>
      </c>
      <c r="B331">
        <v>10000</v>
      </c>
    </row>
    <row r="332" spans="1:2">
      <c r="A332">
        <v>5260494128</v>
      </c>
      <c r="B332">
        <v>10000000</v>
      </c>
    </row>
    <row r="333" spans="1:2">
      <c r="A333">
        <v>5406836892</v>
      </c>
      <c r="B333">
        <v>10000</v>
      </c>
    </row>
    <row r="334" spans="1:2">
      <c r="A334">
        <v>2635258239</v>
      </c>
      <c r="B334">
        <v>20000</v>
      </c>
    </row>
    <row r="335" spans="1:2">
      <c r="A335">
        <v>2635257732</v>
      </c>
      <c r="B335">
        <v>10000</v>
      </c>
    </row>
    <row r="336" spans="1:2">
      <c r="A336">
        <v>9704214076</v>
      </c>
      <c r="B336">
        <v>10000000</v>
      </c>
    </row>
    <row r="337" spans="1:2">
      <c r="A337">
        <v>7735145855</v>
      </c>
      <c r="B337">
        <v>10000</v>
      </c>
    </row>
    <row r="338" spans="1:2">
      <c r="A338">
        <v>9705066046</v>
      </c>
      <c r="B338">
        <v>8010000</v>
      </c>
    </row>
    <row r="339" spans="1:2">
      <c r="A339">
        <v>5261080970</v>
      </c>
      <c r="B339">
        <v>10000</v>
      </c>
    </row>
    <row r="340" spans="1:2">
      <c r="A340">
        <v>6658408512</v>
      </c>
      <c r="B340">
        <v>17000000</v>
      </c>
    </row>
    <row r="341" spans="1:2">
      <c r="A341">
        <v>7606066933</v>
      </c>
      <c r="B341">
        <v>1000000</v>
      </c>
    </row>
    <row r="342" spans="1:2">
      <c r="A342">
        <v>7743908123</v>
      </c>
      <c r="B342">
        <v>10000</v>
      </c>
    </row>
    <row r="343" spans="1:2">
      <c r="A343">
        <v>6658465775</v>
      </c>
      <c r="B343">
        <v>20000</v>
      </c>
    </row>
    <row r="344" spans="1:2">
      <c r="A344">
        <v>6166087617</v>
      </c>
      <c r="B344">
        <v>10000000</v>
      </c>
    </row>
    <row r="345" spans="1:2">
      <c r="A345">
        <v>5036150841</v>
      </c>
      <c r="B345">
        <v>10000</v>
      </c>
    </row>
    <row r="346" spans="1:2">
      <c r="A346">
        <v>6671357634</v>
      </c>
      <c r="B346">
        <v>10000</v>
      </c>
    </row>
    <row r="347" spans="1:2">
      <c r="A347">
        <v>1659180290</v>
      </c>
      <c r="B347">
        <v>10501000</v>
      </c>
    </row>
    <row r="348" spans="1:2">
      <c r="A348">
        <v>7804581580</v>
      </c>
      <c r="B348">
        <v>10040000</v>
      </c>
    </row>
    <row r="349" spans="1:2">
      <c r="A349">
        <v>7606096399</v>
      </c>
      <c r="B349">
        <v>1000000</v>
      </c>
    </row>
    <row r="350" spans="1:2">
      <c r="A350">
        <v>5903116703</v>
      </c>
      <c r="B350">
        <v>10000</v>
      </c>
    </row>
    <row r="351" spans="1:2">
      <c r="A351">
        <v>2130008501</v>
      </c>
      <c r="B351">
        <v>12000</v>
      </c>
    </row>
    <row r="352" spans="1:2">
      <c r="A352">
        <v>1841013546</v>
      </c>
      <c r="B352">
        <v>7079440</v>
      </c>
    </row>
    <row r="353" spans="1:2">
      <c r="A353">
        <v>7721851353</v>
      </c>
      <c r="B353">
        <v>595650</v>
      </c>
    </row>
    <row r="354" spans="1:2">
      <c r="A354">
        <v>5921031594</v>
      </c>
      <c r="B354">
        <v>10000</v>
      </c>
    </row>
    <row r="355" spans="1:2">
      <c r="A355">
        <v>7841019595</v>
      </c>
      <c r="B355">
        <v>115656</v>
      </c>
    </row>
    <row r="356" spans="1:2">
      <c r="A356">
        <v>7719420624</v>
      </c>
      <c r="B356">
        <v>10000000</v>
      </c>
    </row>
    <row r="357" spans="1:2">
      <c r="A357">
        <v>6164300903</v>
      </c>
      <c r="B357">
        <v>160000</v>
      </c>
    </row>
    <row r="358" spans="1:2">
      <c r="A358">
        <v>5948053468</v>
      </c>
      <c r="B358">
        <v>10000</v>
      </c>
    </row>
    <row r="359" spans="1:2">
      <c r="A359">
        <v>7723908284</v>
      </c>
      <c r="B359">
        <v>20000</v>
      </c>
    </row>
    <row r="360" spans="1:2">
      <c r="A360">
        <v>6324029025</v>
      </c>
      <c r="B360">
        <v>8249000</v>
      </c>
    </row>
    <row r="361" spans="1:2">
      <c r="A361">
        <v>5038126322</v>
      </c>
      <c r="B361">
        <v>11710000</v>
      </c>
    </row>
    <row r="362" spans="1:2">
      <c r="A362">
        <v>7722378570</v>
      </c>
      <c r="B362">
        <v>630000</v>
      </c>
    </row>
    <row r="363" spans="1:2">
      <c r="A363">
        <v>5836658948</v>
      </c>
      <c r="B363">
        <v>40000</v>
      </c>
    </row>
    <row r="364" spans="1:2">
      <c r="A364">
        <v>1650308002</v>
      </c>
      <c r="B364">
        <v>10000000</v>
      </c>
    </row>
    <row r="365" spans="1:2">
      <c r="A365">
        <v>7715831246</v>
      </c>
      <c r="B365">
        <v>1010000</v>
      </c>
    </row>
    <row r="366" spans="1:2">
      <c r="A366">
        <v>7714365867</v>
      </c>
      <c r="B366">
        <v>10000</v>
      </c>
    </row>
    <row r="367" spans="1:2">
      <c r="A367">
        <v>9718046431</v>
      </c>
      <c r="B367">
        <v>15000000</v>
      </c>
    </row>
    <row r="368" spans="1:2">
      <c r="A368">
        <v>7724866608</v>
      </c>
      <c r="B368">
        <v>20000</v>
      </c>
    </row>
    <row r="369" spans="1:2">
      <c r="A369">
        <v>1660288940</v>
      </c>
      <c r="B369">
        <v>19620000</v>
      </c>
    </row>
    <row r="370" spans="1:2">
      <c r="A370">
        <v>4345197098</v>
      </c>
      <c r="B370">
        <v>10000</v>
      </c>
    </row>
    <row r="371" spans="1:2">
      <c r="A371">
        <v>6659101869</v>
      </c>
      <c r="B371">
        <v>20000</v>
      </c>
    </row>
    <row r="372" spans="1:2">
      <c r="A372">
        <v>2635227255</v>
      </c>
      <c r="B372">
        <v>10150000</v>
      </c>
    </row>
    <row r="373" spans="1:2">
      <c r="A373">
        <v>6829117690</v>
      </c>
      <c r="B373">
        <v>13400</v>
      </c>
    </row>
    <row r="374" spans="1:2">
      <c r="A374">
        <v>7728312015</v>
      </c>
      <c r="B374">
        <v>10000</v>
      </c>
    </row>
    <row r="375" spans="1:2">
      <c r="A375">
        <v>7811653557</v>
      </c>
      <c r="B375">
        <v>11000000</v>
      </c>
    </row>
    <row r="376" spans="1:2">
      <c r="A376">
        <v>7731324349</v>
      </c>
      <c r="B376">
        <v>10000</v>
      </c>
    </row>
    <row r="377" spans="1:2">
      <c r="A377">
        <v>7701410819</v>
      </c>
      <c r="B377">
        <v>1000000</v>
      </c>
    </row>
    <row r="378" spans="1:2">
      <c r="A378">
        <v>6950085733</v>
      </c>
      <c r="B378">
        <v>20000</v>
      </c>
    </row>
    <row r="379" spans="1:2">
      <c r="A379">
        <v>1657199916</v>
      </c>
      <c r="B379">
        <v>15000000</v>
      </c>
    </row>
    <row r="380" spans="1:2">
      <c r="A380">
        <v>2801146767</v>
      </c>
      <c r="B380">
        <v>37010000</v>
      </c>
    </row>
    <row r="381" spans="1:2">
      <c r="A381">
        <v>5904335578</v>
      </c>
      <c r="B381">
        <v>11566290</v>
      </c>
    </row>
    <row r="382" spans="1:2">
      <c r="A382">
        <v>2130168738</v>
      </c>
      <c r="B382">
        <v>10000</v>
      </c>
    </row>
    <row r="383" spans="1:2">
      <c r="A383">
        <v>7705680245</v>
      </c>
      <c r="B383">
        <v>140942639</v>
      </c>
    </row>
    <row r="384" spans="1:2">
      <c r="A384">
        <v>7730233723</v>
      </c>
      <c r="B384">
        <v>101265823</v>
      </c>
    </row>
    <row r="385" spans="1:2">
      <c r="A385">
        <v>5404048840</v>
      </c>
      <c r="B385">
        <v>20000</v>
      </c>
    </row>
    <row r="386" spans="1:2">
      <c r="A386">
        <v>3664227526</v>
      </c>
      <c r="B386">
        <v>10101010</v>
      </c>
    </row>
    <row r="387" spans="1:2">
      <c r="A387">
        <v>7813280879</v>
      </c>
      <c r="B387">
        <v>100000</v>
      </c>
    </row>
    <row r="388" spans="1:2">
      <c r="A388">
        <v>7728665652</v>
      </c>
      <c r="B388">
        <v>20000</v>
      </c>
    </row>
    <row r="389" spans="1:2">
      <c r="A389">
        <v>7716859501</v>
      </c>
      <c r="B389">
        <v>10100</v>
      </c>
    </row>
    <row r="390" spans="1:2">
      <c r="A390">
        <v>6671077740</v>
      </c>
      <c r="B390">
        <v>10000</v>
      </c>
    </row>
    <row r="391" spans="1:2">
      <c r="A391">
        <v>5407950809</v>
      </c>
      <c r="B391">
        <v>15000</v>
      </c>
    </row>
    <row r="392" spans="1:2">
      <c r="A392">
        <v>326554597</v>
      </c>
      <c r="B392">
        <v>10000</v>
      </c>
    </row>
    <row r="393" spans="1:2">
      <c r="A393">
        <v>6449088107</v>
      </c>
      <c r="B393">
        <v>10000</v>
      </c>
    </row>
    <row r="394" spans="1:2">
      <c r="A394">
        <v>7536127121</v>
      </c>
      <c r="B394">
        <v>10000</v>
      </c>
    </row>
    <row r="395" spans="1:2">
      <c r="A395">
        <v>7704568339</v>
      </c>
      <c r="B395">
        <v>10000</v>
      </c>
    </row>
    <row r="396" spans="1:2">
      <c r="A396">
        <v>7449007276</v>
      </c>
      <c r="B396">
        <v>11860020</v>
      </c>
    </row>
    <row r="397" spans="1:2">
      <c r="A397">
        <v>2456001967</v>
      </c>
      <c r="B397">
        <v>20000</v>
      </c>
    </row>
    <row r="398" spans="1:2">
      <c r="A398">
        <v>2632814015</v>
      </c>
      <c r="B398">
        <v>10000</v>
      </c>
    </row>
    <row r="399" spans="1:2">
      <c r="A399">
        <v>3662252862</v>
      </c>
      <c r="B399">
        <v>10000</v>
      </c>
    </row>
    <row r="400" spans="1:2">
      <c r="A400">
        <v>1435312504</v>
      </c>
      <c r="B400">
        <v>11455000</v>
      </c>
    </row>
    <row r="401" spans="1:2">
      <c r="A401">
        <v>7704860164</v>
      </c>
      <c r="B401">
        <v>220000</v>
      </c>
    </row>
    <row r="402" spans="1:2">
      <c r="A402">
        <v>7707707982</v>
      </c>
      <c r="B402">
        <v>6010000</v>
      </c>
    </row>
    <row r="403" spans="1:2">
      <c r="A403">
        <v>7724737722</v>
      </c>
      <c r="B403">
        <v>100000</v>
      </c>
    </row>
    <row r="404" spans="1:2">
      <c r="A404">
        <v>3664214573</v>
      </c>
      <c r="B404">
        <v>250000</v>
      </c>
    </row>
    <row r="405" spans="1:2">
      <c r="A405">
        <v>3448045000</v>
      </c>
      <c r="B405">
        <v>12000</v>
      </c>
    </row>
    <row r="406" spans="1:2">
      <c r="A406">
        <v>5908998590</v>
      </c>
      <c r="B406">
        <v>10490784</v>
      </c>
    </row>
    <row r="407" spans="1:2">
      <c r="A407">
        <v>3666223446</v>
      </c>
      <c r="B407">
        <v>10000</v>
      </c>
    </row>
    <row r="408" spans="1:2">
      <c r="A408">
        <v>1831181333</v>
      </c>
      <c r="B408">
        <v>10000</v>
      </c>
    </row>
    <row r="409" spans="1:2">
      <c r="A409">
        <v>6168074571</v>
      </c>
      <c r="B409">
        <v>10000</v>
      </c>
    </row>
    <row r="410" spans="1:2">
      <c r="A410">
        <v>8602214460</v>
      </c>
      <c r="B410">
        <v>11110</v>
      </c>
    </row>
    <row r="411" spans="1:2">
      <c r="A411">
        <v>4632195224</v>
      </c>
      <c r="B411">
        <v>20000</v>
      </c>
    </row>
    <row r="412" spans="1:2">
      <c r="A412">
        <v>2536276999</v>
      </c>
      <c r="B412">
        <v>10000</v>
      </c>
    </row>
    <row r="413" spans="1:2">
      <c r="A413">
        <v>2465128720</v>
      </c>
      <c r="B413">
        <v>10000</v>
      </c>
    </row>
    <row r="414" spans="1:2">
      <c r="A414">
        <v>5259100410</v>
      </c>
      <c r="B414">
        <v>10000</v>
      </c>
    </row>
    <row r="415" spans="1:2">
      <c r="A415">
        <v>7733298863</v>
      </c>
      <c r="B415">
        <v>30000</v>
      </c>
    </row>
    <row r="416" spans="1:2">
      <c r="A416">
        <v>5406610327</v>
      </c>
      <c r="B416">
        <v>30000000</v>
      </c>
    </row>
    <row r="417" spans="1:2">
      <c r="A417">
        <v>3666100821</v>
      </c>
      <c r="B417">
        <v>10010000</v>
      </c>
    </row>
    <row r="418" spans="1:2">
      <c r="A418">
        <v>4632200234</v>
      </c>
      <c r="B418">
        <v>10000</v>
      </c>
    </row>
    <row r="419" spans="1:2">
      <c r="A419">
        <v>3625013023</v>
      </c>
      <c r="B419">
        <v>1018998</v>
      </c>
    </row>
    <row r="420" spans="1:2">
      <c r="A420">
        <v>1831167427</v>
      </c>
      <c r="B420">
        <v>10000000</v>
      </c>
    </row>
    <row r="421" spans="1:2">
      <c r="A421">
        <v>5260402511</v>
      </c>
      <c r="B421">
        <v>10000</v>
      </c>
    </row>
    <row r="422" spans="1:2">
      <c r="A422">
        <v>5406972623</v>
      </c>
      <c r="B422">
        <v>10000000</v>
      </c>
    </row>
    <row r="423" spans="1:2">
      <c r="A423">
        <v>1831177672</v>
      </c>
      <c r="B423">
        <v>10000</v>
      </c>
    </row>
    <row r="424" spans="1:2">
      <c r="A424">
        <v>2311252460</v>
      </c>
      <c r="B424">
        <v>10000</v>
      </c>
    </row>
    <row r="425" spans="1:2">
      <c r="A425">
        <v>2465304196</v>
      </c>
      <c r="B425">
        <v>2620000</v>
      </c>
    </row>
    <row r="426" spans="1:2">
      <c r="A426">
        <v>7813484544</v>
      </c>
      <c r="B426">
        <v>9000000</v>
      </c>
    </row>
    <row r="427" spans="1:2">
      <c r="A427">
        <v>7810716571</v>
      </c>
      <c r="B427">
        <v>10000000</v>
      </c>
    </row>
    <row r="428" spans="1:2">
      <c r="A428">
        <v>7708750910</v>
      </c>
      <c r="B428">
        <v>10000</v>
      </c>
    </row>
    <row r="429" spans="1:2">
      <c r="A429">
        <v>7806253521</v>
      </c>
      <c r="B429">
        <v>10000</v>
      </c>
    </row>
    <row r="430" spans="1:2">
      <c r="A430">
        <v>3025031831</v>
      </c>
      <c r="B430">
        <v>10000</v>
      </c>
    </row>
    <row r="431" spans="1:2">
      <c r="A431">
        <v>5407969670</v>
      </c>
      <c r="B431">
        <v>10000000</v>
      </c>
    </row>
    <row r="432" spans="1:2">
      <c r="A432">
        <v>5402038765</v>
      </c>
      <c r="B432">
        <v>7400000</v>
      </c>
    </row>
    <row r="433" spans="1:2">
      <c r="A433">
        <v>7734389898</v>
      </c>
      <c r="B433">
        <v>50000</v>
      </c>
    </row>
    <row r="434" spans="1:2">
      <c r="A434">
        <v>6658506936</v>
      </c>
      <c r="B434">
        <v>200000</v>
      </c>
    </row>
    <row r="435" spans="1:2">
      <c r="A435">
        <v>7710496844</v>
      </c>
      <c r="B435">
        <v>13000</v>
      </c>
    </row>
    <row r="436" spans="1:2">
      <c r="A436">
        <v>8602285887</v>
      </c>
      <c r="B436">
        <v>10000</v>
      </c>
    </row>
    <row r="437" spans="1:2">
      <c r="A437">
        <v>9723045810</v>
      </c>
      <c r="B437">
        <v>280000</v>
      </c>
    </row>
    <row r="438" spans="1:2">
      <c r="A438">
        <v>7841071972</v>
      </c>
      <c r="B438">
        <v>10500000</v>
      </c>
    </row>
    <row r="439" spans="1:2">
      <c r="A439">
        <v>7708716965</v>
      </c>
      <c r="B439">
        <v>100000</v>
      </c>
    </row>
    <row r="440" spans="1:2">
      <c r="A440">
        <v>7734387354</v>
      </c>
      <c r="B440">
        <v>5500000</v>
      </c>
    </row>
    <row r="441" spans="1:2">
      <c r="A441">
        <v>7730592401</v>
      </c>
      <c r="B441">
        <v>3000000</v>
      </c>
    </row>
    <row r="442" spans="1:2">
      <c r="A442">
        <v>2632109422</v>
      </c>
      <c r="B442">
        <v>10000</v>
      </c>
    </row>
    <row r="443" spans="1:2">
      <c r="A443">
        <v>1831191109</v>
      </c>
      <c r="B443">
        <v>10500000</v>
      </c>
    </row>
    <row r="444" spans="1:2">
      <c r="A444">
        <v>5503096629</v>
      </c>
      <c r="B444">
        <v>60000</v>
      </c>
    </row>
    <row r="445" spans="1:2">
      <c r="A445">
        <v>1660244037</v>
      </c>
      <c r="B445">
        <v>330011000</v>
      </c>
    </row>
    <row r="446" spans="1:2">
      <c r="A446">
        <v>1831161312</v>
      </c>
      <c r="B446">
        <v>10000</v>
      </c>
    </row>
    <row r="447" spans="1:2">
      <c r="A447">
        <v>7727806036</v>
      </c>
      <c r="B447">
        <v>10000</v>
      </c>
    </row>
    <row r="448" spans="1:2">
      <c r="A448">
        <v>7806547391</v>
      </c>
      <c r="B448">
        <v>1000000</v>
      </c>
    </row>
    <row r="449" spans="1:2">
      <c r="A449">
        <v>5024184814</v>
      </c>
      <c r="B449">
        <v>10000</v>
      </c>
    </row>
    <row r="450" spans="1:2">
      <c r="A450">
        <v>5906015326</v>
      </c>
      <c r="B450">
        <v>10200</v>
      </c>
    </row>
    <row r="451" spans="1:2">
      <c r="A451">
        <v>4345383175</v>
      </c>
      <c r="B451">
        <v>22575</v>
      </c>
    </row>
    <row r="452" spans="1:2">
      <c r="A452">
        <v>2222787939</v>
      </c>
      <c r="B452">
        <v>12500</v>
      </c>
    </row>
    <row r="453" spans="1:2">
      <c r="A453">
        <v>7719446380</v>
      </c>
      <c r="B453">
        <v>34000</v>
      </c>
    </row>
    <row r="454" spans="1:2">
      <c r="A454">
        <v>7718931947</v>
      </c>
      <c r="B454">
        <v>15080000</v>
      </c>
    </row>
    <row r="455" spans="1:2">
      <c r="A455">
        <v>7801289355</v>
      </c>
      <c r="B455">
        <v>12619190</v>
      </c>
    </row>
    <row r="456" spans="1:2">
      <c r="A456">
        <v>5262360056</v>
      </c>
      <c r="B456">
        <v>10000000</v>
      </c>
    </row>
    <row r="457" spans="1:2">
      <c r="A457">
        <v>5050123462</v>
      </c>
      <c r="B457">
        <v>12000</v>
      </c>
    </row>
    <row r="458" spans="1:2">
      <c r="A458">
        <v>7704849509</v>
      </c>
      <c r="B458">
        <v>11000</v>
      </c>
    </row>
    <row r="459" spans="1:2">
      <c r="A459">
        <v>7203326272</v>
      </c>
      <c r="B459">
        <v>10000</v>
      </c>
    </row>
    <row r="460" spans="1:2">
      <c r="A460">
        <v>7706462338</v>
      </c>
      <c r="B460">
        <v>25000000</v>
      </c>
    </row>
    <row r="461" spans="1:2">
      <c r="A461">
        <v>7811001255</v>
      </c>
      <c r="B461">
        <v>500000</v>
      </c>
    </row>
    <row r="462" spans="1:2">
      <c r="A462">
        <v>1841062617</v>
      </c>
      <c r="B462">
        <v>10000000</v>
      </c>
    </row>
    <row r="463" spans="1:2">
      <c r="A463">
        <v>5650011464</v>
      </c>
      <c r="B463">
        <v>205000</v>
      </c>
    </row>
    <row r="464" spans="1:2">
      <c r="A464">
        <v>1657079792</v>
      </c>
      <c r="B464">
        <v>15000</v>
      </c>
    </row>
    <row r="465" spans="1:2">
      <c r="A465">
        <v>7725399508</v>
      </c>
      <c r="B465">
        <v>100000</v>
      </c>
    </row>
    <row r="466" spans="1:2">
      <c r="A466">
        <v>1655335916</v>
      </c>
      <c r="B466">
        <v>10320000</v>
      </c>
    </row>
    <row r="467" spans="1:2">
      <c r="A467">
        <v>4345384394</v>
      </c>
      <c r="B467">
        <v>10000</v>
      </c>
    </row>
    <row r="468" spans="1:2">
      <c r="A468">
        <v>3123447980</v>
      </c>
      <c r="B468">
        <v>10000</v>
      </c>
    </row>
    <row r="469" spans="1:2">
      <c r="A469">
        <v>5904369714</v>
      </c>
      <c r="B469">
        <v>10000</v>
      </c>
    </row>
    <row r="470" spans="1:2">
      <c r="A470">
        <v>6821000354</v>
      </c>
      <c r="B470">
        <v>10000</v>
      </c>
    </row>
    <row r="471" spans="1:2">
      <c r="A471">
        <v>2207010288</v>
      </c>
      <c r="B471">
        <v>10010000</v>
      </c>
    </row>
    <row r="472" spans="1:2">
      <c r="A472">
        <v>278124947</v>
      </c>
      <c r="B472">
        <v>10000</v>
      </c>
    </row>
    <row r="473" spans="1:2">
      <c r="A473">
        <v>7606119487</v>
      </c>
      <c r="B473">
        <v>20000</v>
      </c>
    </row>
    <row r="474" spans="1:2">
      <c r="A474">
        <v>6316228122</v>
      </c>
      <c r="B474">
        <v>10000</v>
      </c>
    </row>
    <row r="475" spans="1:2">
      <c r="A475">
        <v>2312143061</v>
      </c>
      <c r="B475">
        <v>10000</v>
      </c>
    </row>
    <row r="476" spans="1:2">
      <c r="A476">
        <v>9729013879</v>
      </c>
      <c r="B476">
        <v>10000</v>
      </c>
    </row>
    <row r="477" spans="1:2">
      <c r="A477">
        <v>6671071890</v>
      </c>
      <c r="B477">
        <v>100000</v>
      </c>
    </row>
    <row r="478" spans="1:2">
      <c r="A478">
        <v>5446015412</v>
      </c>
      <c r="B478">
        <v>10000</v>
      </c>
    </row>
    <row r="479" spans="1:2">
      <c r="A479">
        <v>2130208814</v>
      </c>
      <c r="B479">
        <v>10000</v>
      </c>
    </row>
    <row r="480" spans="1:2">
      <c r="A480">
        <v>6168073264</v>
      </c>
      <c r="B480">
        <v>10000</v>
      </c>
    </row>
    <row r="481" spans="1:2">
      <c r="A481">
        <v>6166094406</v>
      </c>
      <c r="B481">
        <v>10000</v>
      </c>
    </row>
    <row r="482" spans="1:2">
      <c r="A482">
        <v>5260456250</v>
      </c>
      <c r="B482">
        <v>10000</v>
      </c>
    </row>
    <row r="483" spans="1:2">
      <c r="A483">
        <v>5257185200</v>
      </c>
      <c r="B483">
        <v>29940</v>
      </c>
    </row>
    <row r="484" spans="1:2">
      <c r="A484">
        <v>7733894231</v>
      </c>
      <c r="B484">
        <v>100000</v>
      </c>
    </row>
    <row r="485" spans="1:2">
      <c r="A485">
        <v>3801148029</v>
      </c>
      <c r="B485">
        <v>14980000</v>
      </c>
    </row>
    <row r="486" spans="1:2">
      <c r="A486">
        <v>3443124314</v>
      </c>
      <c r="B486">
        <v>10000</v>
      </c>
    </row>
    <row r="487" spans="1:2">
      <c r="A487">
        <v>7722466428</v>
      </c>
      <c r="B487">
        <v>250000</v>
      </c>
    </row>
    <row r="488" spans="1:2">
      <c r="A488">
        <v>9705047854</v>
      </c>
      <c r="B488">
        <v>10000000</v>
      </c>
    </row>
    <row r="489" spans="1:2">
      <c r="A489">
        <v>7730611414</v>
      </c>
      <c r="B489">
        <v>10000</v>
      </c>
    </row>
    <row r="490" spans="1:2">
      <c r="A490">
        <v>2130134993</v>
      </c>
      <c r="B490">
        <v>1000000</v>
      </c>
    </row>
    <row r="491" spans="1:2">
      <c r="A491">
        <v>7715695240</v>
      </c>
      <c r="B491">
        <v>10000</v>
      </c>
    </row>
    <row r="492" spans="1:2">
      <c r="A492">
        <v>7724017756</v>
      </c>
      <c r="B492">
        <v>156500000</v>
      </c>
    </row>
    <row r="493" spans="1:2">
      <c r="A493">
        <v>2225130330</v>
      </c>
      <c r="B493">
        <v>20000</v>
      </c>
    </row>
    <row r="494" spans="1:2">
      <c r="A494">
        <v>7706450420</v>
      </c>
      <c r="B494">
        <v>315000000</v>
      </c>
    </row>
    <row r="495" spans="1:2">
      <c r="A495">
        <v>1841021272</v>
      </c>
      <c r="B495">
        <v>10000</v>
      </c>
    </row>
    <row r="496" spans="1:2">
      <c r="A496">
        <v>5405034430</v>
      </c>
      <c r="B496">
        <v>10005000</v>
      </c>
    </row>
    <row r="497" spans="1:2">
      <c r="A497">
        <v>2312280830</v>
      </c>
      <c r="B497">
        <v>10000</v>
      </c>
    </row>
    <row r="498" spans="1:2">
      <c r="A498">
        <v>6659210466</v>
      </c>
      <c r="B498">
        <v>10000</v>
      </c>
    </row>
    <row r="499" spans="1:2">
      <c r="A499">
        <v>3123387280</v>
      </c>
      <c r="B499">
        <v>15000</v>
      </c>
    </row>
    <row r="500" spans="1:2">
      <c r="A500">
        <v>5027185213</v>
      </c>
      <c r="B500">
        <v>10000</v>
      </c>
    </row>
    <row r="501" spans="1:2">
      <c r="A501">
        <v>7107129634</v>
      </c>
      <c r="B501">
        <v>10000</v>
      </c>
    </row>
    <row r="502" spans="1:2">
      <c r="A502">
        <v>3702742986</v>
      </c>
      <c r="B502">
        <v>20000</v>
      </c>
    </row>
    <row r="503" spans="1:2">
      <c r="A503">
        <v>2721204357</v>
      </c>
      <c r="B503">
        <v>10000</v>
      </c>
    </row>
    <row r="504" spans="1:2">
      <c r="A504">
        <v>1832032790</v>
      </c>
      <c r="B504">
        <v>10000</v>
      </c>
    </row>
    <row r="505" spans="1:2">
      <c r="A505">
        <v>4027113714</v>
      </c>
      <c r="B505">
        <v>10000</v>
      </c>
    </row>
    <row r="506" spans="1:2">
      <c r="A506">
        <v>7701720659</v>
      </c>
      <c r="B506">
        <v>2553000</v>
      </c>
    </row>
    <row r="507" spans="1:2">
      <c r="A507">
        <v>2014015480</v>
      </c>
      <c r="B507">
        <v>10000</v>
      </c>
    </row>
    <row r="508" spans="1:2">
      <c r="A508">
        <v>1831193931</v>
      </c>
      <c r="B508">
        <v>12000000</v>
      </c>
    </row>
    <row r="509" spans="1:2">
      <c r="A509">
        <v>326510261</v>
      </c>
      <c r="B509">
        <v>11000</v>
      </c>
    </row>
    <row r="510" spans="1:2">
      <c r="A510">
        <v>1656107334</v>
      </c>
      <c r="B510">
        <v>10400000</v>
      </c>
    </row>
    <row r="511" spans="1:2">
      <c r="A511">
        <v>7719492957</v>
      </c>
      <c r="B511">
        <v>10000</v>
      </c>
    </row>
    <row r="512" spans="1:2">
      <c r="A512">
        <v>7842168078</v>
      </c>
      <c r="B512">
        <v>12000</v>
      </c>
    </row>
    <row r="513" spans="1:2">
      <c r="A513">
        <v>5611067262</v>
      </c>
      <c r="B513">
        <v>30000</v>
      </c>
    </row>
    <row r="514" spans="1:2">
      <c r="A514">
        <v>2543091389</v>
      </c>
      <c r="B514">
        <v>10000</v>
      </c>
    </row>
    <row r="515" spans="1:2">
      <c r="A515">
        <v>3702193020</v>
      </c>
      <c r="B515">
        <v>15000</v>
      </c>
    </row>
    <row r="516" spans="1:2">
      <c r="A516">
        <v>6671021289</v>
      </c>
      <c r="B516">
        <v>10036000</v>
      </c>
    </row>
    <row r="517" spans="1:2">
      <c r="A517">
        <v>3327104074</v>
      </c>
      <c r="B517">
        <v>10000</v>
      </c>
    </row>
    <row r="518" spans="1:2">
      <c r="A518">
        <v>5406606578</v>
      </c>
      <c r="B518">
        <v>32000</v>
      </c>
    </row>
    <row r="519" spans="1:2">
      <c r="A519">
        <v>4345493869</v>
      </c>
      <c r="B519">
        <v>10000</v>
      </c>
    </row>
    <row r="520" spans="1:2">
      <c r="A520">
        <v>4826108534</v>
      </c>
      <c r="B520">
        <v>10000</v>
      </c>
    </row>
    <row r="521" spans="1:2">
      <c r="A521">
        <v>5507257404</v>
      </c>
      <c r="B521">
        <v>11000</v>
      </c>
    </row>
    <row r="522" spans="1:2">
      <c r="A522">
        <v>7728833297</v>
      </c>
      <c r="B522">
        <v>11000000</v>
      </c>
    </row>
    <row r="523" spans="1:2">
      <c r="A523">
        <v>7203323338</v>
      </c>
      <c r="B523">
        <v>3100000</v>
      </c>
    </row>
    <row r="524" spans="1:2">
      <c r="A524">
        <v>3015115352</v>
      </c>
      <c r="B524">
        <v>10000</v>
      </c>
    </row>
    <row r="525" spans="1:2">
      <c r="A525">
        <v>6168004398</v>
      </c>
      <c r="B525">
        <v>10000</v>
      </c>
    </row>
    <row r="526" spans="1:2">
      <c r="A526">
        <v>2130067786</v>
      </c>
      <c r="B526">
        <v>3810000</v>
      </c>
    </row>
    <row r="527" spans="1:2">
      <c r="A527">
        <v>7536168865</v>
      </c>
      <c r="B527">
        <v>10000</v>
      </c>
    </row>
    <row r="528" spans="1:2">
      <c r="A528">
        <v>3459079025</v>
      </c>
      <c r="B528">
        <v>10000</v>
      </c>
    </row>
    <row r="529" spans="1:2">
      <c r="A529">
        <v>6451008162</v>
      </c>
      <c r="B529">
        <v>10000</v>
      </c>
    </row>
    <row r="530" spans="1:2">
      <c r="A530">
        <v>1655390040</v>
      </c>
      <c r="B530">
        <v>105000</v>
      </c>
    </row>
    <row r="531" spans="1:2">
      <c r="A531">
        <v>5407973997</v>
      </c>
      <c r="B531">
        <v>62035</v>
      </c>
    </row>
    <row r="532" spans="1:2">
      <c r="A532">
        <v>2221220819</v>
      </c>
      <c r="B532">
        <v>10000000</v>
      </c>
    </row>
    <row r="533" spans="1:2">
      <c r="A533">
        <v>7627051864</v>
      </c>
      <c r="B533">
        <v>10000</v>
      </c>
    </row>
    <row r="534" spans="1:2">
      <c r="A534">
        <v>274941112</v>
      </c>
      <c r="B534">
        <v>200010000</v>
      </c>
    </row>
    <row r="535" spans="1:2">
      <c r="A535">
        <v>2014010500</v>
      </c>
      <c r="B535">
        <v>10000</v>
      </c>
    </row>
    <row r="536" spans="1:2">
      <c r="A536">
        <v>7728488121</v>
      </c>
      <c r="B536">
        <v>500000</v>
      </c>
    </row>
    <row r="537" spans="1:2">
      <c r="A537">
        <v>3444214786</v>
      </c>
      <c r="B537">
        <v>12000</v>
      </c>
    </row>
    <row r="538" spans="1:2">
      <c r="A538">
        <v>1701061236</v>
      </c>
      <c r="B538">
        <v>10000</v>
      </c>
    </row>
    <row r="539" spans="1:2">
      <c r="A539">
        <v>5257193554</v>
      </c>
      <c r="B539">
        <v>3010000</v>
      </c>
    </row>
    <row r="540" spans="1:2">
      <c r="A540">
        <v>9705138572</v>
      </c>
      <c r="B540">
        <v>10000</v>
      </c>
    </row>
    <row r="541" spans="1:2">
      <c r="A541">
        <v>2308269294</v>
      </c>
      <c r="B541">
        <v>10500000</v>
      </c>
    </row>
    <row r="542" spans="1:2">
      <c r="A542">
        <v>7203382407</v>
      </c>
      <c r="B542">
        <v>10000</v>
      </c>
    </row>
    <row r="543" spans="1:2">
      <c r="A543">
        <v>2634105423</v>
      </c>
      <c r="B543">
        <v>10010000</v>
      </c>
    </row>
    <row r="544" spans="1:2">
      <c r="A544">
        <v>7810464726</v>
      </c>
      <c r="B544">
        <v>54010000</v>
      </c>
    </row>
    <row r="545" spans="1:2">
      <c r="A545">
        <v>7327093648</v>
      </c>
      <c r="B545">
        <v>11000000</v>
      </c>
    </row>
    <row r="546" spans="1:2">
      <c r="A546">
        <v>2311284630</v>
      </c>
      <c r="B546">
        <v>10000</v>
      </c>
    </row>
    <row r="547" spans="1:2">
      <c r="A547">
        <v>2130213500</v>
      </c>
      <c r="B547">
        <v>20000</v>
      </c>
    </row>
    <row r="548" spans="1:2">
      <c r="A548">
        <v>4205384683</v>
      </c>
      <c r="B548">
        <v>10000</v>
      </c>
    </row>
    <row r="549" spans="1:2">
      <c r="A549">
        <v>1215217189</v>
      </c>
      <c r="B549">
        <v>10000</v>
      </c>
    </row>
    <row r="550" spans="1:2">
      <c r="A550">
        <v>7717795970</v>
      </c>
      <c r="B550">
        <v>4000000</v>
      </c>
    </row>
    <row r="551" spans="1:2">
      <c r="A551">
        <v>3620014866</v>
      </c>
      <c r="B551">
        <v>10000</v>
      </c>
    </row>
    <row r="552" spans="1:2">
      <c r="A552">
        <v>3906380188</v>
      </c>
      <c r="B552">
        <v>100000</v>
      </c>
    </row>
    <row r="553" spans="1:2">
      <c r="A553">
        <v>6449096161</v>
      </c>
      <c r="B553">
        <v>100000</v>
      </c>
    </row>
    <row r="554" spans="1:2">
      <c r="A554">
        <v>3250532162</v>
      </c>
      <c r="B554">
        <v>20000</v>
      </c>
    </row>
    <row r="555" spans="1:2">
      <c r="A555">
        <v>5904379790</v>
      </c>
      <c r="B555">
        <v>12491000</v>
      </c>
    </row>
    <row r="556" spans="1:2">
      <c r="A556">
        <v>3444273894</v>
      </c>
      <c r="B556">
        <v>10000</v>
      </c>
    </row>
    <row r="557" spans="1:2">
      <c r="A557">
        <v>1327029000</v>
      </c>
      <c r="B557">
        <v>10000</v>
      </c>
    </row>
    <row r="558" spans="1:2">
      <c r="A558">
        <v>7328084572</v>
      </c>
      <c r="B558">
        <v>10000</v>
      </c>
    </row>
    <row r="559" spans="1:2">
      <c r="A559">
        <v>2124046971</v>
      </c>
      <c r="B559">
        <v>10000</v>
      </c>
    </row>
    <row r="560" spans="1:2">
      <c r="A560">
        <v>6952009752</v>
      </c>
      <c r="B560">
        <v>10601555</v>
      </c>
    </row>
    <row r="561" spans="1:2">
      <c r="A561">
        <v>2629012893</v>
      </c>
      <c r="B561">
        <v>14000</v>
      </c>
    </row>
    <row r="562" spans="1:2">
      <c r="A562">
        <v>1650286567</v>
      </c>
      <c r="B562">
        <v>10000</v>
      </c>
    </row>
    <row r="563" spans="1:2">
      <c r="A563">
        <v>5407973637</v>
      </c>
      <c r="B563">
        <v>150000</v>
      </c>
    </row>
    <row r="564" spans="1:2">
      <c r="A564">
        <v>3461065100</v>
      </c>
      <c r="B564">
        <v>10000</v>
      </c>
    </row>
    <row r="565" spans="1:2">
      <c r="A565">
        <v>1101150188</v>
      </c>
      <c r="B565">
        <v>11000</v>
      </c>
    </row>
    <row r="566" spans="1:2">
      <c r="A566">
        <v>9102201601</v>
      </c>
      <c r="B566">
        <v>10000</v>
      </c>
    </row>
    <row r="567" spans="1:2">
      <c r="A567">
        <v>2130212835</v>
      </c>
      <c r="B567">
        <v>14285715</v>
      </c>
    </row>
    <row r="568" spans="1:2">
      <c r="A568">
        <v>7805761120</v>
      </c>
      <c r="B568">
        <v>10000000</v>
      </c>
    </row>
    <row r="569" spans="1:2">
      <c r="A569">
        <v>7727844641</v>
      </c>
      <c r="B569">
        <v>3000000</v>
      </c>
    </row>
    <row r="570" spans="1:2">
      <c r="A570">
        <v>7727439837</v>
      </c>
      <c r="B570">
        <v>10000000</v>
      </c>
    </row>
    <row r="571" spans="1:2">
      <c r="A571">
        <v>7720498833</v>
      </c>
      <c r="B571">
        <v>10000</v>
      </c>
    </row>
    <row r="572" spans="1:2">
      <c r="A572">
        <v>5919030473</v>
      </c>
      <c r="B572">
        <v>13025000</v>
      </c>
    </row>
    <row r="573" spans="1:2">
      <c r="A573">
        <v>2224163527</v>
      </c>
      <c r="B573">
        <v>20000</v>
      </c>
    </row>
    <row r="574" spans="1:2">
      <c r="A574">
        <v>9706004571</v>
      </c>
      <c r="B574">
        <v>10000</v>
      </c>
    </row>
    <row r="575" spans="1:2">
      <c r="A575">
        <v>1701060338</v>
      </c>
      <c r="B575">
        <v>10020000</v>
      </c>
    </row>
    <row r="576" spans="1:2">
      <c r="A576">
        <v>2536317839</v>
      </c>
      <c r="B576">
        <v>50000</v>
      </c>
    </row>
    <row r="577" spans="1:2">
      <c r="A577">
        <v>5650011464</v>
      </c>
      <c r="B577">
        <v>205000</v>
      </c>
    </row>
    <row r="578" spans="1:2">
      <c r="A578">
        <v>7804630189</v>
      </c>
      <c r="B578">
        <v>10000000</v>
      </c>
    </row>
    <row r="579" spans="1:2">
      <c r="A579">
        <v>2117003208</v>
      </c>
      <c r="B579">
        <v>10000</v>
      </c>
    </row>
    <row r="580" spans="1:2">
      <c r="A580">
        <v>5024204901</v>
      </c>
      <c r="B580">
        <v>300000</v>
      </c>
    </row>
    <row r="581" spans="1:2">
      <c r="A581">
        <v>3255049294</v>
      </c>
      <c r="B581">
        <v>10437000</v>
      </c>
    </row>
    <row r="582" spans="1:2">
      <c r="A582">
        <v>5612165093</v>
      </c>
      <c r="B582">
        <v>10000</v>
      </c>
    </row>
    <row r="583" spans="1:2">
      <c r="A583">
        <v>7709957219</v>
      </c>
      <c r="B583">
        <v>15011000</v>
      </c>
    </row>
    <row r="584" spans="1:2">
      <c r="A584">
        <v>7807277797</v>
      </c>
      <c r="B584">
        <v>10000</v>
      </c>
    </row>
    <row r="585" spans="1:2">
      <c r="A585">
        <v>7203492939</v>
      </c>
      <c r="B585">
        <v>10204</v>
      </c>
    </row>
    <row r="586" spans="1:2">
      <c r="A586">
        <v>1901132653</v>
      </c>
      <c r="B586">
        <v>10165000</v>
      </c>
    </row>
    <row r="587" spans="1:2">
      <c r="A587">
        <v>5406805083</v>
      </c>
      <c r="B587">
        <v>10000000</v>
      </c>
    </row>
    <row r="588" spans="1:2">
      <c r="A588">
        <v>6629013284</v>
      </c>
      <c r="B588">
        <v>10000</v>
      </c>
    </row>
    <row r="589" spans="1:2">
      <c r="A589">
        <v>407977286</v>
      </c>
      <c r="B589">
        <v>11000</v>
      </c>
    </row>
    <row r="590" spans="1:2">
      <c r="A590">
        <v>3702239395</v>
      </c>
      <c r="B590">
        <v>10500000</v>
      </c>
    </row>
    <row r="591" spans="1:2">
      <c r="A591">
        <v>7704464202</v>
      </c>
      <c r="B591">
        <v>100000</v>
      </c>
    </row>
    <row r="592" spans="1:2">
      <c r="A592">
        <v>7722862647</v>
      </c>
      <c r="B592">
        <v>25000</v>
      </c>
    </row>
    <row r="593" spans="1:2">
      <c r="A593">
        <v>5257198753</v>
      </c>
      <c r="B593">
        <v>18345000</v>
      </c>
    </row>
    <row r="594" spans="1:2">
      <c r="A594">
        <v>7701903564</v>
      </c>
      <c r="B594">
        <v>12800000</v>
      </c>
    </row>
    <row r="595" spans="1:2">
      <c r="A595">
        <v>1840014201</v>
      </c>
      <c r="B595">
        <v>15000</v>
      </c>
    </row>
    <row r="596" spans="1:2">
      <c r="A596">
        <v>7456045628</v>
      </c>
      <c r="B596">
        <v>10020000</v>
      </c>
    </row>
    <row r="597" spans="1:2">
      <c r="A597">
        <v>3459011764</v>
      </c>
      <c r="B597">
        <v>20000</v>
      </c>
    </row>
    <row r="598" spans="1:2">
      <c r="A598">
        <v>3461064925</v>
      </c>
      <c r="B598">
        <v>15000</v>
      </c>
    </row>
    <row r="599" spans="1:2">
      <c r="A599">
        <v>9709065653</v>
      </c>
      <c r="B599">
        <v>10500000</v>
      </c>
    </row>
  </sheetData>
  <autoFilter ref="A1:B599" xr:uid="{EC1F9781-0C68-42A0-BAC2-5254EAB1896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224FA-7AC3-400B-831C-BFB58FC0CB4E}">
  <dimension ref="A2:C53"/>
  <sheetViews>
    <sheetView topLeftCell="A31" workbookViewId="0">
      <selection activeCell="G40" sqref="G40"/>
    </sheetView>
  </sheetViews>
  <sheetFormatPr defaultRowHeight="15"/>
  <cols>
    <col min="2" max="2" width="15.42578125" customWidth="1"/>
  </cols>
  <sheetData>
    <row r="2" spans="1:3">
      <c r="A2" t="s">
        <v>19965</v>
      </c>
      <c r="B2">
        <v>7727551797</v>
      </c>
      <c r="C2" t="s">
        <v>44</v>
      </c>
    </row>
    <row r="3" spans="1:3">
      <c r="A3" t="s">
        <v>19966</v>
      </c>
      <c r="B3">
        <v>7704527702</v>
      </c>
      <c r="C3" t="s">
        <v>44</v>
      </c>
    </row>
    <row r="4" spans="1:3">
      <c r="A4" t="s">
        <v>19967</v>
      </c>
      <c r="B4">
        <v>7841430420</v>
      </c>
      <c r="C4" t="s">
        <v>44</v>
      </c>
    </row>
    <row r="5" spans="1:3">
      <c r="A5" t="s">
        <v>19968</v>
      </c>
      <c r="B5">
        <v>7841019595</v>
      </c>
      <c r="C5" t="s">
        <v>44</v>
      </c>
    </row>
    <row r="6" spans="1:3">
      <c r="A6" t="s">
        <v>19969</v>
      </c>
      <c r="B6">
        <v>5904144541</v>
      </c>
      <c r="C6" t="s">
        <v>44</v>
      </c>
    </row>
    <row r="7" spans="1:3">
      <c r="A7" t="s">
        <v>19970</v>
      </c>
      <c r="B7">
        <v>7736659589</v>
      </c>
      <c r="C7" t="s">
        <v>44</v>
      </c>
    </row>
    <row r="8" spans="1:3">
      <c r="A8" t="s">
        <v>19971</v>
      </c>
      <c r="B8">
        <v>1901104600</v>
      </c>
      <c r="C8" t="s">
        <v>44</v>
      </c>
    </row>
    <row r="9" spans="1:3">
      <c r="A9" t="s">
        <v>19972</v>
      </c>
      <c r="B9">
        <v>5042094666</v>
      </c>
      <c r="C9" t="s">
        <v>44</v>
      </c>
    </row>
    <row r="10" spans="1:3">
      <c r="A10" t="s">
        <v>19973</v>
      </c>
      <c r="B10">
        <v>7715831246</v>
      </c>
      <c r="C10" t="s">
        <v>44</v>
      </c>
    </row>
    <row r="11" spans="1:3">
      <c r="A11" t="s">
        <v>19974</v>
      </c>
      <c r="B11">
        <v>5032094681</v>
      </c>
      <c r="C11" t="s">
        <v>44</v>
      </c>
    </row>
    <row r="12" spans="1:3">
      <c r="A12" t="s">
        <v>19975</v>
      </c>
      <c r="B12">
        <v>7707790885</v>
      </c>
      <c r="C12" t="s">
        <v>44</v>
      </c>
    </row>
    <row r="13" spans="1:3">
      <c r="A13" t="s">
        <v>19976</v>
      </c>
      <c r="B13">
        <v>7726626680</v>
      </c>
      <c r="C13" t="s">
        <v>44</v>
      </c>
    </row>
    <row r="14" spans="1:3">
      <c r="A14" t="s">
        <v>19977</v>
      </c>
      <c r="B14">
        <v>7707778366</v>
      </c>
      <c r="C14" t="s">
        <v>44</v>
      </c>
    </row>
    <row r="15" spans="1:3">
      <c r="A15" t="s">
        <v>19978</v>
      </c>
      <c r="B15">
        <v>2723115222</v>
      </c>
      <c r="C15" t="s">
        <v>44</v>
      </c>
    </row>
    <row r="16" spans="1:3">
      <c r="A16" t="s">
        <v>19979</v>
      </c>
      <c r="B16">
        <v>7714634848</v>
      </c>
      <c r="C16" t="s">
        <v>44</v>
      </c>
    </row>
    <row r="17" spans="1:3">
      <c r="A17" t="s">
        <v>19980</v>
      </c>
      <c r="B17">
        <v>6315626402</v>
      </c>
      <c r="C17" t="s">
        <v>44</v>
      </c>
    </row>
    <row r="18" spans="1:3">
      <c r="A18" t="s">
        <v>19981</v>
      </c>
      <c r="B18">
        <v>7717528291</v>
      </c>
      <c r="C18" t="s">
        <v>44</v>
      </c>
    </row>
    <row r="19" spans="1:3">
      <c r="A19" t="s">
        <v>19982</v>
      </c>
      <c r="B19">
        <v>3801084488</v>
      </c>
      <c r="C19" t="s">
        <v>44</v>
      </c>
    </row>
    <row r="20" spans="1:3">
      <c r="A20" t="s">
        <v>19983</v>
      </c>
      <c r="B20">
        <v>7716764909</v>
      </c>
      <c r="C20" t="s">
        <v>44</v>
      </c>
    </row>
    <row r="21" spans="1:3">
      <c r="A21" t="s">
        <v>19984</v>
      </c>
      <c r="B21">
        <v>7714704125</v>
      </c>
      <c r="C21" t="s">
        <v>44</v>
      </c>
    </row>
    <row r="22" spans="1:3">
      <c r="A22" t="s">
        <v>19985</v>
      </c>
      <c r="B22">
        <v>7719420624</v>
      </c>
      <c r="C22" t="s">
        <v>44</v>
      </c>
    </row>
    <row r="23" spans="1:3">
      <c r="A23" t="s">
        <v>19986</v>
      </c>
      <c r="B23">
        <v>7705680245</v>
      </c>
      <c r="C23" t="s">
        <v>44</v>
      </c>
    </row>
    <row r="24" spans="1:3">
      <c r="A24" t="s">
        <v>19987</v>
      </c>
      <c r="B24">
        <v>6166087617</v>
      </c>
      <c r="C24" t="s">
        <v>44</v>
      </c>
    </row>
    <row r="25" spans="1:3">
      <c r="A25" t="s">
        <v>19988</v>
      </c>
      <c r="B25">
        <v>5260181171</v>
      </c>
      <c r="C25" t="s">
        <v>44</v>
      </c>
    </row>
    <row r="26" spans="1:3">
      <c r="A26" t="s">
        <v>19989</v>
      </c>
      <c r="B26">
        <v>7730233723</v>
      </c>
      <c r="C26" t="s">
        <v>44</v>
      </c>
    </row>
    <row r="27" spans="1:3">
      <c r="A27" t="s">
        <v>19990</v>
      </c>
      <c r="B27">
        <v>7707782563</v>
      </c>
      <c r="C27" t="s">
        <v>44</v>
      </c>
    </row>
    <row r="28" spans="1:3">
      <c r="A28" t="s">
        <v>19991</v>
      </c>
      <c r="B28">
        <v>1831167427</v>
      </c>
      <c r="C28" t="s">
        <v>44</v>
      </c>
    </row>
    <row r="29" spans="1:3">
      <c r="A29" t="s">
        <v>19992</v>
      </c>
      <c r="B29">
        <v>2225130330</v>
      </c>
      <c r="C29" t="s">
        <v>44</v>
      </c>
    </row>
    <row r="30" spans="1:3">
      <c r="A30" t="s">
        <v>19993</v>
      </c>
      <c r="B30">
        <v>7720498833</v>
      </c>
      <c r="C30" t="s">
        <v>44</v>
      </c>
    </row>
    <row r="31" spans="1:3">
      <c r="A31" t="s">
        <v>19994</v>
      </c>
      <c r="B31">
        <v>7714365867</v>
      </c>
      <c r="C31" t="s">
        <v>44</v>
      </c>
    </row>
    <row r="32" spans="1:3">
      <c r="A32" t="s">
        <v>19995</v>
      </c>
      <c r="B32">
        <v>7717795970</v>
      </c>
      <c r="C32" t="s">
        <v>44</v>
      </c>
    </row>
    <row r="33" spans="1:3">
      <c r="A33" t="s">
        <v>19996</v>
      </c>
      <c r="B33">
        <v>7806253521</v>
      </c>
      <c r="C33" t="s">
        <v>44</v>
      </c>
    </row>
    <row r="34" spans="1:3">
      <c r="A34" t="s">
        <v>19997</v>
      </c>
      <c r="B34">
        <v>4345197098</v>
      </c>
      <c r="C34" t="s">
        <v>44</v>
      </c>
    </row>
    <row r="35" spans="1:3">
      <c r="A35" t="s">
        <v>19998</v>
      </c>
      <c r="B35">
        <v>5446015412</v>
      </c>
      <c r="C35" t="s">
        <v>44</v>
      </c>
    </row>
    <row r="36" spans="1:3">
      <c r="A36" t="s">
        <v>19999</v>
      </c>
      <c r="B36">
        <v>9706025860</v>
      </c>
      <c r="C36" t="s">
        <v>44</v>
      </c>
    </row>
    <row r="37" spans="1:3">
      <c r="A37" t="s">
        <v>20000</v>
      </c>
      <c r="B37">
        <v>7716859501</v>
      </c>
      <c r="C37" t="s">
        <v>44</v>
      </c>
    </row>
    <row r="38" spans="1:3">
      <c r="A38" t="s">
        <v>20001</v>
      </c>
      <c r="B38">
        <v>5503096629</v>
      </c>
      <c r="C38" t="s">
        <v>44</v>
      </c>
    </row>
    <row r="39" spans="1:3">
      <c r="A39" t="s">
        <v>20002</v>
      </c>
      <c r="B39">
        <v>3664227526</v>
      </c>
      <c r="C39" t="s">
        <v>44</v>
      </c>
    </row>
    <row r="40" spans="1:3">
      <c r="A40" t="s">
        <v>20003</v>
      </c>
      <c r="B40">
        <v>9702030161</v>
      </c>
      <c r="C40" t="s">
        <v>44</v>
      </c>
    </row>
    <row r="41" spans="1:3">
      <c r="A41" t="s">
        <v>20004</v>
      </c>
      <c r="B41">
        <v>2310197022</v>
      </c>
      <c r="C41" t="s">
        <v>44</v>
      </c>
    </row>
    <row r="42" spans="1:3">
      <c r="A42" t="s">
        <v>20005</v>
      </c>
      <c r="B42">
        <v>7606125346</v>
      </c>
      <c r="C42" t="s">
        <v>44</v>
      </c>
    </row>
    <row r="43" spans="1:3">
      <c r="A43" t="s">
        <v>20006</v>
      </c>
      <c r="B43">
        <v>9727003956</v>
      </c>
      <c r="C43" t="s">
        <v>44</v>
      </c>
    </row>
    <row r="44" spans="1:3">
      <c r="A44" t="s">
        <v>20007</v>
      </c>
      <c r="B44">
        <v>6501281184</v>
      </c>
      <c r="C44" t="s">
        <v>44</v>
      </c>
    </row>
    <row r="45" spans="1:3">
      <c r="A45" t="s">
        <v>20008</v>
      </c>
      <c r="B45">
        <v>9725041272</v>
      </c>
      <c r="C45" t="s">
        <v>44</v>
      </c>
    </row>
    <row r="46" spans="1:3">
      <c r="A46" t="s">
        <v>20009</v>
      </c>
      <c r="B46">
        <v>1435312504</v>
      </c>
      <c r="C46" t="s">
        <v>44</v>
      </c>
    </row>
    <row r="47" spans="1:3">
      <c r="A47" t="s">
        <v>20010</v>
      </c>
      <c r="B47">
        <v>4706056997</v>
      </c>
      <c r="C47" t="s">
        <v>44</v>
      </c>
    </row>
    <row r="48" spans="1:3">
      <c r="A48" t="s">
        <v>20011</v>
      </c>
      <c r="B48">
        <v>1435307582</v>
      </c>
      <c r="C48" t="s">
        <v>44</v>
      </c>
    </row>
    <row r="49" spans="1:3">
      <c r="A49" t="s">
        <v>20012</v>
      </c>
      <c r="B49">
        <v>5473013580</v>
      </c>
      <c r="C49" t="s">
        <v>44</v>
      </c>
    </row>
    <row r="50" spans="1:3">
      <c r="A50" t="s">
        <v>20013</v>
      </c>
      <c r="B50">
        <v>5407977286</v>
      </c>
      <c r="C50" t="s">
        <v>44</v>
      </c>
    </row>
    <row r="51" spans="1:3">
      <c r="A51" t="s">
        <v>20014</v>
      </c>
      <c r="B51">
        <v>7104085442</v>
      </c>
      <c r="C51" t="s">
        <v>44</v>
      </c>
    </row>
    <row r="52" spans="1:3">
      <c r="A52" t="s">
        <v>20015</v>
      </c>
      <c r="B52">
        <v>5407973637</v>
      </c>
      <c r="C52" t="s">
        <v>44</v>
      </c>
    </row>
    <row r="53" spans="1:3">
      <c r="A53" t="s">
        <v>20016</v>
      </c>
      <c r="B53">
        <v>2465340050</v>
      </c>
      <c r="C53" t="s">
        <v>44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D6A9C-6768-4CF6-BDEC-241FA44A74F3}">
  <sheetPr codeName="Лист5"/>
  <dimension ref="A1:IX661"/>
  <sheetViews>
    <sheetView topLeftCell="A648" workbookViewId="0">
      <selection activeCell="AW570" sqref="AW570:AW576"/>
    </sheetView>
  </sheetViews>
  <sheetFormatPr defaultColWidth="11.7109375" defaultRowHeight="15"/>
  <cols>
    <col min="1" max="1" width="5.140625" style="13" customWidth="1"/>
    <col min="2" max="2" width="2.140625" style="14" customWidth="1"/>
    <col min="3" max="3" width="4.5703125" style="14" customWidth="1"/>
    <col min="4" max="4" width="4.28515625" style="15" customWidth="1"/>
    <col min="5" max="5" width="9.5703125" style="15" customWidth="1"/>
    <col min="6" max="6" width="9" style="15" customWidth="1"/>
    <col min="7" max="7" width="15" style="15" customWidth="1"/>
    <col min="8" max="10" width="14" style="15" customWidth="1"/>
    <col min="11" max="11" width="18.42578125" style="15" customWidth="1"/>
    <col min="12" max="12" width="14.42578125" style="15" customWidth="1"/>
    <col min="13" max="13" width="11.85546875" style="104" customWidth="1"/>
    <col min="14" max="15" width="10.85546875" style="104" customWidth="1"/>
    <col min="16" max="16" width="10.85546875" style="15" customWidth="1"/>
    <col min="17" max="17" width="2.42578125" customWidth="1"/>
    <col min="259" max="259" width="5.140625" customWidth="1"/>
    <col min="260" max="260" width="2.140625" customWidth="1"/>
    <col min="261" max="261" width="4.5703125" customWidth="1"/>
    <col min="262" max="262" width="4.28515625" customWidth="1"/>
    <col min="263" max="263" width="9.5703125" customWidth="1"/>
    <col min="264" max="264" width="9" customWidth="1"/>
    <col min="265" max="265" width="15" customWidth="1"/>
    <col min="266" max="266" width="14" customWidth="1"/>
    <col min="267" max="267" width="18.42578125" customWidth="1"/>
    <col min="268" max="268" width="14.42578125" customWidth="1"/>
    <col min="269" max="269" width="11.85546875" customWidth="1"/>
    <col min="270" max="272" width="10.85546875" customWidth="1"/>
    <col min="273" max="273" width="2.42578125" customWidth="1"/>
    <col min="515" max="515" width="5.140625" customWidth="1"/>
    <col min="516" max="516" width="2.140625" customWidth="1"/>
    <col min="517" max="517" width="4.5703125" customWidth="1"/>
    <col min="518" max="518" width="4.28515625" customWidth="1"/>
    <col min="519" max="519" width="9.5703125" customWidth="1"/>
    <col min="520" max="520" width="9" customWidth="1"/>
    <col min="521" max="521" width="15" customWidth="1"/>
    <col min="522" max="522" width="14" customWidth="1"/>
    <col min="523" max="523" width="18.42578125" customWidth="1"/>
    <col min="524" max="524" width="14.42578125" customWidth="1"/>
    <col min="525" max="525" width="11.85546875" customWidth="1"/>
    <col min="526" max="528" width="10.85546875" customWidth="1"/>
    <col min="529" max="529" width="2.42578125" customWidth="1"/>
    <col min="771" max="771" width="5.140625" customWidth="1"/>
    <col min="772" max="772" width="2.140625" customWidth="1"/>
    <col min="773" max="773" width="4.5703125" customWidth="1"/>
    <col min="774" max="774" width="4.28515625" customWidth="1"/>
    <col min="775" max="775" width="9.5703125" customWidth="1"/>
    <col min="776" max="776" width="9" customWidth="1"/>
    <col min="777" max="777" width="15" customWidth="1"/>
    <col min="778" max="778" width="14" customWidth="1"/>
    <col min="779" max="779" width="18.42578125" customWidth="1"/>
    <col min="780" max="780" width="14.42578125" customWidth="1"/>
    <col min="781" max="781" width="11.85546875" customWidth="1"/>
    <col min="782" max="784" width="10.85546875" customWidth="1"/>
    <col min="785" max="785" width="2.42578125" customWidth="1"/>
    <col min="1027" max="1027" width="5.140625" customWidth="1"/>
    <col min="1028" max="1028" width="2.140625" customWidth="1"/>
    <col min="1029" max="1029" width="4.5703125" customWidth="1"/>
    <col min="1030" max="1030" width="4.28515625" customWidth="1"/>
    <col min="1031" max="1031" width="9.5703125" customWidth="1"/>
    <col min="1032" max="1032" width="9" customWidth="1"/>
    <col min="1033" max="1033" width="15" customWidth="1"/>
    <col min="1034" max="1034" width="14" customWidth="1"/>
    <col min="1035" max="1035" width="18.42578125" customWidth="1"/>
    <col min="1036" max="1036" width="14.42578125" customWidth="1"/>
    <col min="1037" max="1037" width="11.85546875" customWidth="1"/>
    <col min="1038" max="1040" width="10.85546875" customWidth="1"/>
    <col min="1041" max="1041" width="2.42578125" customWidth="1"/>
    <col min="1283" max="1283" width="5.140625" customWidth="1"/>
    <col min="1284" max="1284" width="2.140625" customWidth="1"/>
    <col min="1285" max="1285" width="4.5703125" customWidth="1"/>
    <col min="1286" max="1286" width="4.28515625" customWidth="1"/>
    <col min="1287" max="1287" width="9.5703125" customWidth="1"/>
    <col min="1288" max="1288" width="9" customWidth="1"/>
    <col min="1289" max="1289" width="15" customWidth="1"/>
    <col min="1290" max="1290" width="14" customWidth="1"/>
    <col min="1291" max="1291" width="18.42578125" customWidth="1"/>
    <col min="1292" max="1292" width="14.42578125" customWidth="1"/>
    <col min="1293" max="1293" width="11.85546875" customWidth="1"/>
    <col min="1294" max="1296" width="10.85546875" customWidth="1"/>
    <col min="1297" max="1297" width="2.42578125" customWidth="1"/>
    <col min="1539" max="1539" width="5.140625" customWidth="1"/>
    <col min="1540" max="1540" width="2.140625" customWidth="1"/>
    <col min="1541" max="1541" width="4.5703125" customWidth="1"/>
    <col min="1542" max="1542" width="4.28515625" customWidth="1"/>
    <col min="1543" max="1543" width="9.5703125" customWidth="1"/>
    <col min="1544" max="1544" width="9" customWidth="1"/>
    <col min="1545" max="1545" width="15" customWidth="1"/>
    <col min="1546" max="1546" width="14" customWidth="1"/>
    <col min="1547" max="1547" width="18.42578125" customWidth="1"/>
    <col min="1548" max="1548" width="14.42578125" customWidth="1"/>
    <col min="1549" max="1549" width="11.85546875" customWidth="1"/>
    <col min="1550" max="1552" width="10.85546875" customWidth="1"/>
    <col min="1553" max="1553" width="2.42578125" customWidth="1"/>
    <col min="1795" max="1795" width="5.140625" customWidth="1"/>
    <col min="1796" max="1796" width="2.140625" customWidth="1"/>
    <col min="1797" max="1797" width="4.5703125" customWidth="1"/>
    <col min="1798" max="1798" width="4.28515625" customWidth="1"/>
    <col min="1799" max="1799" width="9.5703125" customWidth="1"/>
    <col min="1800" max="1800" width="9" customWidth="1"/>
    <col min="1801" max="1801" width="15" customWidth="1"/>
    <col min="1802" max="1802" width="14" customWidth="1"/>
    <col min="1803" max="1803" width="18.42578125" customWidth="1"/>
    <col min="1804" max="1804" width="14.42578125" customWidth="1"/>
    <col min="1805" max="1805" width="11.85546875" customWidth="1"/>
    <col min="1806" max="1808" width="10.85546875" customWidth="1"/>
    <col min="1809" max="1809" width="2.42578125" customWidth="1"/>
    <col min="2051" max="2051" width="5.140625" customWidth="1"/>
    <col min="2052" max="2052" width="2.140625" customWidth="1"/>
    <col min="2053" max="2053" width="4.5703125" customWidth="1"/>
    <col min="2054" max="2054" width="4.28515625" customWidth="1"/>
    <col min="2055" max="2055" width="9.5703125" customWidth="1"/>
    <col min="2056" max="2056" width="9" customWidth="1"/>
    <col min="2057" max="2057" width="15" customWidth="1"/>
    <col min="2058" max="2058" width="14" customWidth="1"/>
    <col min="2059" max="2059" width="18.42578125" customWidth="1"/>
    <col min="2060" max="2060" width="14.42578125" customWidth="1"/>
    <col min="2061" max="2061" width="11.85546875" customWidth="1"/>
    <col min="2062" max="2064" width="10.85546875" customWidth="1"/>
    <col min="2065" max="2065" width="2.42578125" customWidth="1"/>
    <col min="2307" max="2307" width="5.140625" customWidth="1"/>
    <col min="2308" max="2308" width="2.140625" customWidth="1"/>
    <col min="2309" max="2309" width="4.5703125" customWidth="1"/>
    <col min="2310" max="2310" width="4.28515625" customWidth="1"/>
    <col min="2311" max="2311" width="9.5703125" customWidth="1"/>
    <col min="2312" max="2312" width="9" customWidth="1"/>
    <col min="2313" max="2313" width="15" customWidth="1"/>
    <col min="2314" max="2314" width="14" customWidth="1"/>
    <col min="2315" max="2315" width="18.42578125" customWidth="1"/>
    <col min="2316" max="2316" width="14.42578125" customWidth="1"/>
    <col min="2317" max="2317" width="11.85546875" customWidth="1"/>
    <col min="2318" max="2320" width="10.85546875" customWidth="1"/>
    <col min="2321" max="2321" width="2.42578125" customWidth="1"/>
    <col min="2563" max="2563" width="5.140625" customWidth="1"/>
    <col min="2564" max="2564" width="2.140625" customWidth="1"/>
    <col min="2565" max="2565" width="4.5703125" customWidth="1"/>
    <col min="2566" max="2566" width="4.28515625" customWidth="1"/>
    <col min="2567" max="2567" width="9.5703125" customWidth="1"/>
    <col min="2568" max="2568" width="9" customWidth="1"/>
    <col min="2569" max="2569" width="15" customWidth="1"/>
    <col min="2570" max="2570" width="14" customWidth="1"/>
    <col min="2571" max="2571" width="18.42578125" customWidth="1"/>
    <col min="2572" max="2572" width="14.42578125" customWidth="1"/>
    <col min="2573" max="2573" width="11.85546875" customWidth="1"/>
    <col min="2574" max="2576" width="10.85546875" customWidth="1"/>
    <col min="2577" max="2577" width="2.42578125" customWidth="1"/>
    <col min="2819" max="2819" width="5.140625" customWidth="1"/>
    <col min="2820" max="2820" width="2.140625" customWidth="1"/>
    <col min="2821" max="2821" width="4.5703125" customWidth="1"/>
    <col min="2822" max="2822" width="4.28515625" customWidth="1"/>
    <col min="2823" max="2823" width="9.5703125" customWidth="1"/>
    <col min="2824" max="2824" width="9" customWidth="1"/>
    <col min="2825" max="2825" width="15" customWidth="1"/>
    <col min="2826" max="2826" width="14" customWidth="1"/>
    <col min="2827" max="2827" width="18.42578125" customWidth="1"/>
    <col min="2828" max="2828" width="14.42578125" customWidth="1"/>
    <col min="2829" max="2829" width="11.85546875" customWidth="1"/>
    <col min="2830" max="2832" width="10.85546875" customWidth="1"/>
    <col min="2833" max="2833" width="2.42578125" customWidth="1"/>
    <col min="3075" max="3075" width="5.140625" customWidth="1"/>
    <col min="3076" max="3076" width="2.140625" customWidth="1"/>
    <col min="3077" max="3077" width="4.5703125" customWidth="1"/>
    <col min="3078" max="3078" width="4.28515625" customWidth="1"/>
    <col min="3079" max="3079" width="9.5703125" customWidth="1"/>
    <col min="3080" max="3080" width="9" customWidth="1"/>
    <col min="3081" max="3081" width="15" customWidth="1"/>
    <col min="3082" max="3082" width="14" customWidth="1"/>
    <col min="3083" max="3083" width="18.42578125" customWidth="1"/>
    <col min="3084" max="3084" width="14.42578125" customWidth="1"/>
    <col min="3085" max="3085" width="11.85546875" customWidth="1"/>
    <col min="3086" max="3088" width="10.85546875" customWidth="1"/>
    <col min="3089" max="3089" width="2.42578125" customWidth="1"/>
    <col min="3331" max="3331" width="5.140625" customWidth="1"/>
    <col min="3332" max="3332" width="2.140625" customWidth="1"/>
    <col min="3333" max="3333" width="4.5703125" customWidth="1"/>
    <col min="3334" max="3334" width="4.28515625" customWidth="1"/>
    <col min="3335" max="3335" width="9.5703125" customWidth="1"/>
    <col min="3336" max="3336" width="9" customWidth="1"/>
    <col min="3337" max="3337" width="15" customWidth="1"/>
    <col min="3338" max="3338" width="14" customWidth="1"/>
    <col min="3339" max="3339" width="18.42578125" customWidth="1"/>
    <col min="3340" max="3340" width="14.42578125" customWidth="1"/>
    <col min="3341" max="3341" width="11.85546875" customWidth="1"/>
    <col min="3342" max="3344" width="10.85546875" customWidth="1"/>
    <col min="3345" max="3345" width="2.42578125" customWidth="1"/>
    <col min="3587" max="3587" width="5.140625" customWidth="1"/>
    <col min="3588" max="3588" width="2.140625" customWidth="1"/>
    <col min="3589" max="3589" width="4.5703125" customWidth="1"/>
    <col min="3590" max="3590" width="4.28515625" customWidth="1"/>
    <col min="3591" max="3591" width="9.5703125" customWidth="1"/>
    <col min="3592" max="3592" width="9" customWidth="1"/>
    <col min="3593" max="3593" width="15" customWidth="1"/>
    <col min="3594" max="3594" width="14" customWidth="1"/>
    <col min="3595" max="3595" width="18.42578125" customWidth="1"/>
    <col min="3596" max="3596" width="14.42578125" customWidth="1"/>
    <col min="3597" max="3597" width="11.85546875" customWidth="1"/>
    <col min="3598" max="3600" width="10.85546875" customWidth="1"/>
    <col min="3601" max="3601" width="2.42578125" customWidth="1"/>
    <col min="3843" max="3843" width="5.140625" customWidth="1"/>
    <col min="3844" max="3844" width="2.140625" customWidth="1"/>
    <col min="3845" max="3845" width="4.5703125" customWidth="1"/>
    <col min="3846" max="3846" width="4.28515625" customWidth="1"/>
    <col min="3847" max="3847" width="9.5703125" customWidth="1"/>
    <col min="3848" max="3848" width="9" customWidth="1"/>
    <col min="3849" max="3849" width="15" customWidth="1"/>
    <col min="3850" max="3850" width="14" customWidth="1"/>
    <col min="3851" max="3851" width="18.42578125" customWidth="1"/>
    <col min="3852" max="3852" width="14.42578125" customWidth="1"/>
    <col min="3853" max="3853" width="11.85546875" customWidth="1"/>
    <col min="3854" max="3856" width="10.85546875" customWidth="1"/>
    <col min="3857" max="3857" width="2.42578125" customWidth="1"/>
    <col min="4099" max="4099" width="5.140625" customWidth="1"/>
    <col min="4100" max="4100" width="2.140625" customWidth="1"/>
    <col min="4101" max="4101" width="4.5703125" customWidth="1"/>
    <col min="4102" max="4102" width="4.28515625" customWidth="1"/>
    <col min="4103" max="4103" width="9.5703125" customWidth="1"/>
    <col min="4104" max="4104" width="9" customWidth="1"/>
    <col min="4105" max="4105" width="15" customWidth="1"/>
    <col min="4106" max="4106" width="14" customWidth="1"/>
    <col min="4107" max="4107" width="18.42578125" customWidth="1"/>
    <col min="4108" max="4108" width="14.42578125" customWidth="1"/>
    <col min="4109" max="4109" width="11.85546875" customWidth="1"/>
    <col min="4110" max="4112" width="10.85546875" customWidth="1"/>
    <col min="4113" max="4113" width="2.42578125" customWidth="1"/>
    <col min="4355" max="4355" width="5.140625" customWidth="1"/>
    <col min="4356" max="4356" width="2.140625" customWidth="1"/>
    <col min="4357" max="4357" width="4.5703125" customWidth="1"/>
    <col min="4358" max="4358" width="4.28515625" customWidth="1"/>
    <col min="4359" max="4359" width="9.5703125" customWidth="1"/>
    <col min="4360" max="4360" width="9" customWidth="1"/>
    <col min="4361" max="4361" width="15" customWidth="1"/>
    <col min="4362" max="4362" width="14" customWidth="1"/>
    <col min="4363" max="4363" width="18.42578125" customWidth="1"/>
    <col min="4364" max="4364" width="14.42578125" customWidth="1"/>
    <col min="4365" max="4365" width="11.85546875" customWidth="1"/>
    <col min="4366" max="4368" width="10.85546875" customWidth="1"/>
    <col min="4369" max="4369" width="2.42578125" customWidth="1"/>
    <col min="4611" max="4611" width="5.140625" customWidth="1"/>
    <col min="4612" max="4612" width="2.140625" customWidth="1"/>
    <col min="4613" max="4613" width="4.5703125" customWidth="1"/>
    <col min="4614" max="4614" width="4.28515625" customWidth="1"/>
    <col min="4615" max="4615" width="9.5703125" customWidth="1"/>
    <col min="4616" max="4616" width="9" customWidth="1"/>
    <col min="4617" max="4617" width="15" customWidth="1"/>
    <col min="4618" max="4618" width="14" customWidth="1"/>
    <col min="4619" max="4619" width="18.42578125" customWidth="1"/>
    <col min="4620" max="4620" width="14.42578125" customWidth="1"/>
    <col min="4621" max="4621" width="11.85546875" customWidth="1"/>
    <col min="4622" max="4624" width="10.85546875" customWidth="1"/>
    <col min="4625" max="4625" width="2.42578125" customWidth="1"/>
    <col min="4867" max="4867" width="5.140625" customWidth="1"/>
    <col min="4868" max="4868" width="2.140625" customWidth="1"/>
    <col min="4869" max="4869" width="4.5703125" customWidth="1"/>
    <col min="4870" max="4870" width="4.28515625" customWidth="1"/>
    <col min="4871" max="4871" width="9.5703125" customWidth="1"/>
    <col min="4872" max="4872" width="9" customWidth="1"/>
    <col min="4873" max="4873" width="15" customWidth="1"/>
    <col min="4874" max="4874" width="14" customWidth="1"/>
    <col min="4875" max="4875" width="18.42578125" customWidth="1"/>
    <col min="4876" max="4876" width="14.42578125" customWidth="1"/>
    <col min="4877" max="4877" width="11.85546875" customWidth="1"/>
    <col min="4878" max="4880" width="10.85546875" customWidth="1"/>
    <col min="4881" max="4881" width="2.42578125" customWidth="1"/>
    <col min="5123" max="5123" width="5.140625" customWidth="1"/>
    <col min="5124" max="5124" width="2.140625" customWidth="1"/>
    <col min="5125" max="5125" width="4.5703125" customWidth="1"/>
    <col min="5126" max="5126" width="4.28515625" customWidth="1"/>
    <col min="5127" max="5127" width="9.5703125" customWidth="1"/>
    <col min="5128" max="5128" width="9" customWidth="1"/>
    <col min="5129" max="5129" width="15" customWidth="1"/>
    <col min="5130" max="5130" width="14" customWidth="1"/>
    <col min="5131" max="5131" width="18.42578125" customWidth="1"/>
    <col min="5132" max="5132" width="14.42578125" customWidth="1"/>
    <col min="5133" max="5133" width="11.85546875" customWidth="1"/>
    <col min="5134" max="5136" width="10.85546875" customWidth="1"/>
    <col min="5137" max="5137" width="2.42578125" customWidth="1"/>
    <col min="5379" max="5379" width="5.140625" customWidth="1"/>
    <col min="5380" max="5380" width="2.140625" customWidth="1"/>
    <col min="5381" max="5381" width="4.5703125" customWidth="1"/>
    <col min="5382" max="5382" width="4.28515625" customWidth="1"/>
    <col min="5383" max="5383" width="9.5703125" customWidth="1"/>
    <col min="5384" max="5384" width="9" customWidth="1"/>
    <col min="5385" max="5385" width="15" customWidth="1"/>
    <col min="5386" max="5386" width="14" customWidth="1"/>
    <col min="5387" max="5387" width="18.42578125" customWidth="1"/>
    <col min="5388" max="5388" width="14.42578125" customWidth="1"/>
    <col min="5389" max="5389" width="11.85546875" customWidth="1"/>
    <col min="5390" max="5392" width="10.85546875" customWidth="1"/>
    <col min="5393" max="5393" width="2.42578125" customWidth="1"/>
    <col min="5635" max="5635" width="5.140625" customWidth="1"/>
    <col min="5636" max="5636" width="2.140625" customWidth="1"/>
    <col min="5637" max="5637" width="4.5703125" customWidth="1"/>
    <col min="5638" max="5638" width="4.28515625" customWidth="1"/>
    <col min="5639" max="5639" width="9.5703125" customWidth="1"/>
    <col min="5640" max="5640" width="9" customWidth="1"/>
    <col min="5641" max="5641" width="15" customWidth="1"/>
    <col min="5642" max="5642" width="14" customWidth="1"/>
    <col min="5643" max="5643" width="18.42578125" customWidth="1"/>
    <col min="5644" max="5644" width="14.42578125" customWidth="1"/>
    <col min="5645" max="5645" width="11.85546875" customWidth="1"/>
    <col min="5646" max="5648" width="10.85546875" customWidth="1"/>
    <col min="5649" max="5649" width="2.42578125" customWidth="1"/>
    <col min="5891" max="5891" width="5.140625" customWidth="1"/>
    <col min="5892" max="5892" width="2.140625" customWidth="1"/>
    <col min="5893" max="5893" width="4.5703125" customWidth="1"/>
    <col min="5894" max="5894" width="4.28515625" customWidth="1"/>
    <col min="5895" max="5895" width="9.5703125" customWidth="1"/>
    <col min="5896" max="5896" width="9" customWidth="1"/>
    <col min="5897" max="5897" width="15" customWidth="1"/>
    <col min="5898" max="5898" width="14" customWidth="1"/>
    <col min="5899" max="5899" width="18.42578125" customWidth="1"/>
    <col min="5900" max="5900" width="14.42578125" customWidth="1"/>
    <col min="5901" max="5901" width="11.85546875" customWidth="1"/>
    <col min="5902" max="5904" width="10.85546875" customWidth="1"/>
    <col min="5905" max="5905" width="2.42578125" customWidth="1"/>
    <col min="6147" max="6147" width="5.140625" customWidth="1"/>
    <col min="6148" max="6148" width="2.140625" customWidth="1"/>
    <col min="6149" max="6149" width="4.5703125" customWidth="1"/>
    <col min="6150" max="6150" width="4.28515625" customWidth="1"/>
    <col min="6151" max="6151" width="9.5703125" customWidth="1"/>
    <col min="6152" max="6152" width="9" customWidth="1"/>
    <col min="6153" max="6153" width="15" customWidth="1"/>
    <col min="6154" max="6154" width="14" customWidth="1"/>
    <col min="6155" max="6155" width="18.42578125" customWidth="1"/>
    <col min="6156" max="6156" width="14.42578125" customWidth="1"/>
    <col min="6157" max="6157" width="11.85546875" customWidth="1"/>
    <col min="6158" max="6160" width="10.85546875" customWidth="1"/>
    <col min="6161" max="6161" width="2.42578125" customWidth="1"/>
    <col min="6403" max="6403" width="5.140625" customWidth="1"/>
    <col min="6404" max="6404" width="2.140625" customWidth="1"/>
    <col min="6405" max="6405" width="4.5703125" customWidth="1"/>
    <col min="6406" max="6406" width="4.28515625" customWidth="1"/>
    <col min="6407" max="6407" width="9.5703125" customWidth="1"/>
    <col min="6408" max="6408" width="9" customWidth="1"/>
    <col min="6409" max="6409" width="15" customWidth="1"/>
    <col min="6410" max="6410" width="14" customWidth="1"/>
    <col min="6411" max="6411" width="18.42578125" customWidth="1"/>
    <col min="6412" max="6412" width="14.42578125" customWidth="1"/>
    <col min="6413" max="6413" width="11.85546875" customWidth="1"/>
    <col min="6414" max="6416" width="10.85546875" customWidth="1"/>
    <col min="6417" max="6417" width="2.42578125" customWidth="1"/>
    <col min="6659" max="6659" width="5.140625" customWidth="1"/>
    <col min="6660" max="6660" width="2.140625" customWidth="1"/>
    <col min="6661" max="6661" width="4.5703125" customWidth="1"/>
    <col min="6662" max="6662" width="4.28515625" customWidth="1"/>
    <col min="6663" max="6663" width="9.5703125" customWidth="1"/>
    <col min="6664" max="6664" width="9" customWidth="1"/>
    <col min="6665" max="6665" width="15" customWidth="1"/>
    <col min="6666" max="6666" width="14" customWidth="1"/>
    <col min="6667" max="6667" width="18.42578125" customWidth="1"/>
    <col min="6668" max="6668" width="14.42578125" customWidth="1"/>
    <col min="6669" max="6669" width="11.85546875" customWidth="1"/>
    <col min="6670" max="6672" width="10.85546875" customWidth="1"/>
    <col min="6673" max="6673" width="2.42578125" customWidth="1"/>
    <col min="6915" max="6915" width="5.140625" customWidth="1"/>
    <col min="6916" max="6916" width="2.140625" customWidth="1"/>
    <col min="6917" max="6917" width="4.5703125" customWidth="1"/>
    <col min="6918" max="6918" width="4.28515625" customWidth="1"/>
    <col min="6919" max="6919" width="9.5703125" customWidth="1"/>
    <col min="6920" max="6920" width="9" customWidth="1"/>
    <col min="6921" max="6921" width="15" customWidth="1"/>
    <col min="6922" max="6922" width="14" customWidth="1"/>
    <col min="6923" max="6923" width="18.42578125" customWidth="1"/>
    <col min="6924" max="6924" width="14.42578125" customWidth="1"/>
    <col min="6925" max="6925" width="11.85546875" customWidth="1"/>
    <col min="6926" max="6928" width="10.85546875" customWidth="1"/>
    <col min="6929" max="6929" width="2.42578125" customWidth="1"/>
    <col min="7171" max="7171" width="5.140625" customWidth="1"/>
    <col min="7172" max="7172" width="2.140625" customWidth="1"/>
    <col min="7173" max="7173" width="4.5703125" customWidth="1"/>
    <col min="7174" max="7174" width="4.28515625" customWidth="1"/>
    <col min="7175" max="7175" width="9.5703125" customWidth="1"/>
    <col min="7176" max="7176" width="9" customWidth="1"/>
    <col min="7177" max="7177" width="15" customWidth="1"/>
    <col min="7178" max="7178" width="14" customWidth="1"/>
    <col min="7179" max="7179" width="18.42578125" customWidth="1"/>
    <col min="7180" max="7180" width="14.42578125" customWidth="1"/>
    <col min="7181" max="7181" width="11.85546875" customWidth="1"/>
    <col min="7182" max="7184" width="10.85546875" customWidth="1"/>
    <col min="7185" max="7185" width="2.42578125" customWidth="1"/>
    <col min="7427" max="7427" width="5.140625" customWidth="1"/>
    <col min="7428" max="7428" width="2.140625" customWidth="1"/>
    <col min="7429" max="7429" width="4.5703125" customWidth="1"/>
    <col min="7430" max="7430" width="4.28515625" customWidth="1"/>
    <col min="7431" max="7431" width="9.5703125" customWidth="1"/>
    <col min="7432" max="7432" width="9" customWidth="1"/>
    <col min="7433" max="7433" width="15" customWidth="1"/>
    <col min="7434" max="7434" width="14" customWidth="1"/>
    <col min="7435" max="7435" width="18.42578125" customWidth="1"/>
    <col min="7436" max="7436" width="14.42578125" customWidth="1"/>
    <col min="7437" max="7437" width="11.85546875" customWidth="1"/>
    <col min="7438" max="7440" width="10.85546875" customWidth="1"/>
    <col min="7441" max="7441" width="2.42578125" customWidth="1"/>
    <col min="7683" max="7683" width="5.140625" customWidth="1"/>
    <col min="7684" max="7684" width="2.140625" customWidth="1"/>
    <col min="7685" max="7685" width="4.5703125" customWidth="1"/>
    <col min="7686" max="7686" width="4.28515625" customWidth="1"/>
    <col min="7687" max="7687" width="9.5703125" customWidth="1"/>
    <col min="7688" max="7688" width="9" customWidth="1"/>
    <col min="7689" max="7689" width="15" customWidth="1"/>
    <col min="7690" max="7690" width="14" customWidth="1"/>
    <col min="7691" max="7691" width="18.42578125" customWidth="1"/>
    <col min="7692" max="7692" width="14.42578125" customWidth="1"/>
    <col min="7693" max="7693" width="11.85546875" customWidth="1"/>
    <col min="7694" max="7696" width="10.85546875" customWidth="1"/>
    <col min="7697" max="7697" width="2.42578125" customWidth="1"/>
    <col min="7939" max="7939" width="5.140625" customWidth="1"/>
    <col min="7940" max="7940" width="2.140625" customWidth="1"/>
    <col min="7941" max="7941" width="4.5703125" customWidth="1"/>
    <col min="7942" max="7942" width="4.28515625" customWidth="1"/>
    <col min="7943" max="7943" width="9.5703125" customWidth="1"/>
    <col min="7944" max="7944" width="9" customWidth="1"/>
    <col min="7945" max="7945" width="15" customWidth="1"/>
    <col min="7946" max="7946" width="14" customWidth="1"/>
    <col min="7947" max="7947" width="18.42578125" customWidth="1"/>
    <col min="7948" max="7948" width="14.42578125" customWidth="1"/>
    <col min="7949" max="7949" width="11.85546875" customWidth="1"/>
    <col min="7950" max="7952" width="10.85546875" customWidth="1"/>
    <col min="7953" max="7953" width="2.42578125" customWidth="1"/>
    <col min="8195" max="8195" width="5.140625" customWidth="1"/>
    <col min="8196" max="8196" width="2.140625" customWidth="1"/>
    <col min="8197" max="8197" width="4.5703125" customWidth="1"/>
    <col min="8198" max="8198" width="4.28515625" customWidth="1"/>
    <col min="8199" max="8199" width="9.5703125" customWidth="1"/>
    <col min="8200" max="8200" width="9" customWidth="1"/>
    <col min="8201" max="8201" width="15" customWidth="1"/>
    <col min="8202" max="8202" width="14" customWidth="1"/>
    <col min="8203" max="8203" width="18.42578125" customWidth="1"/>
    <col min="8204" max="8204" width="14.42578125" customWidth="1"/>
    <col min="8205" max="8205" width="11.85546875" customWidth="1"/>
    <col min="8206" max="8208" width="10.85546875" customWidth="1"/>
    <col min="8209" max="8209" width="2.42578125" customWidth="1"/>
    <col min="8451" max="8451" width="5.140625" customWidth="1"/>
    <col min="8452" max="8452" width="2.140625" customWidth="1"/>
    <col min="8453" max="8453" width="4.5703125" customWidth="1"/>
    <col min="8454" max="8454" width="4.28515625" customWidth="1"/>
    <col min="8455" max="8455" width="9.5703125" customWidth="1"/>
    <col min="8456" max="8456" width="9" customWidth="1"/>
    <col min="8457" max="8457" width="15" customWidth="1"/>
    <col min="8458" max="8458" width="14" customWidth="1"/>
    <col min="8459" max="8459" width="18.42578125" customWidth="1"/>
    <col min="8460" max="8460" width="14.42578125" customWidth="1"/>
    <col min="8461" max="8461" width="11.85546875" customWidth="1"/>
    <col min="8462" max="8464" width="10.85546875" customWidth="1"/>
    <col min="8465" max="8465" width="2.42578125" customWidth="1"/>
    <col min="8707" max="8707" width="5.140625" customWidth="1"/>
    <col min="8708" max="8708" width="2.140625" customWidth="1"/>
    <col min="8709" max="8709" width="4.5703125" customWidth="1"/>
    <col min="8710" max="8710" width="4.28515625" customWidth="1"/>
    <col min="8711" max="8711" width="9.5703125" customWidth="1"/>
    <col min="8712" max="8712" width="9" customWidth="1"/>
    <col min="8713" max="8713" width="15" customWidth="1"/>
    <col min="8714" max="8714" width="14" customWidth="1"/>
    <col min="8715" max="8715" width="18.42578125" customWidth="1"/>
    <col min="8716" max="8716" width="14.42578125" customWidth="1"/>
    <col min="8717" max="8717" width="11.85546875" customWidth="1"/>
    <col min="8718" max="8720" width="10.85546875" customWidth="1"/>
    <col min="8721" max="8721" width="2.42578125" customWidth="1"/>
    <col min="8963" max="8963" width="5.140625" customWidth="1"/>
    <col min="8964" max="8964" width="2.140625" customWidth="1"/>
    <col min="8965" max="8965" width="4.5703125" customWidth="1"/>
    <col min="8966" max="8966" width="4.28515625" customWidth="1"/>
    <col min="8967" max="8967" width="9.5703125" customWidth="1"/>
    <col min="8968" max="8968" width="9" customWidth="1"/>
    <col min="8969" max="8969" width="15" customWidth="1"/>
    <col min="8970" max="8970" width="14" customWidth="1"/>
    <col min="8971" max="8971" width="18.42578125" customWidth="1"/>
    <col min="8972" max="8972" width="14.42578125" customWidth="1"/>
    <col min="8973" max="8973" width="11.85546875" customWidth="1"/>
    <col min="8974" max="8976" width="10.85546875" customWidth="1"/>
    <col min="8977" max="8977" width="2.42578125" customWidth="1"/>
    <col min="9219" max="9219" width="5.140625" customWidth="1"/>
    <col min="9220" max="9220" width="2.140625" customWidth="1"/>
    <col min="9221" max="9221" width="4.5703125" customWidth="1"/>
    <col min="9222" max="9222" width="4.28515625" customWidth="1"/>
    <col min="9223" max="9223" width="9.5703125" customWidth="1"/>
    <col min="9224" max="9224" width="9" customWidth="1"/>
    <col min="9225" max="9225" width="15" customWidth="1"/>
    <col min="9226" max="9226" width="14" customWidth="1"/>
    <col min="9227" max="9227" width="18.42578125" customWidth="1"/>
    <col min="9228" max="9228" width="14.42578125" customWidth="1"/>
    <col min="9229" max="9229" width="11.85546875" customWidth="1"/>
    <col min="9230" max="9232" width="10.85546875" customWidth="1"/>
    <col min="9233" max="9233" width="2.42578125" customWidth="1"/>
    <col min="9475" max="9475" width="5.140625" customWidth="1"/>
    <col min="9476" max="9476" width="2.140625" customWidth="1"/>
    <col min="9477" max="9477" width="4.5703125" customWidth="1"/>
    <col min="9478" max="9478" width="4.28515625" customWidth="1"/>
    <col min="9479" max="9479" width="9.5703125" customWidth="1"/>
    <col min="9480" max="9480" width="9" customWidth="1"/>
    <col min="9481" max="9481" width="15" customWidth="1"/>
    <col min="9482" max="9482" width="14" customWidth="1"/>
    <col min="9483" max="9483" width="18.42578125" customWidth="1"/>
    <col min="9484" max="9484" width="14.42578125" customWidth="1"/>
    <col min="9485" max="9485" width="11.85546875" customWidth="1"/>
    <col min="9486" max="9488" width="10.85546875" customWidth="1"/>
    <col min="9489" max="9489" width="2.42578125" customWidth="1"/>
    <col min="9731" max="9731" width="5.140625" customWidth="1"/>
    <col min="9732" max="9732" width="2.140625" customWidth="1"/>
    <col min="9733" max="9733" width="4.5703125" customWidth="1"/>
    <col min="9734" max="9734" width="4.28515625" customWidth="1"/>
    <col min="9735" max="9735" width="9.5703125" customWidth="1"/>
    <col min="9736" max="9736" width="9" customWidth="1"/>
    <col min="9737" max="9737" width="15" customWidth="1"/>
    <col min="9738" max="9738" width="14" customWidth="1"/>
    <col min="9739" max="9739" width="18.42578125" customWidth="1"/>
    <col min="9740" max="9740" width="14.42578125" customWidth="1"/>
    <col min="9741" max="9741" width="11.85546875" customWidth="1"/>
    <col min="9742" max="9744" width="10.85546875" customWidth="1"/>
    <col min="9745" max="9745" width="2.42578125" customWidth="1"/>
    <col min="9987" max="9987" width="5.140625" customWidth="1"/>
    <col min="9988" max="9988" width="2.140625" customWidth="1"/>
    <col min="9989" max="9989" width="4.5703125" customWidth="1"/>
    <col min="9990" max="9990" width="4.28515625" customWidth="1"/>
    <col min="9991" max="9991" width="9.5703125" customWidth="1"/>
    <col min="9992" max="9992" width="9" customWidth="1"/>
    <col min="9993" max="9993" width="15" customWidth="1"/>
    <col min="9994" max="9994" width="14" customWidth="1"/>
    <col min="9995" max="9995" width="18.42578125" customWidth="1"/>
    <col min="9996" max="9996" width="14.42578125" customWidth="1"/>
    <col min="9997" max="9997" width="11.85546875" customWidth="1"/>
    <col min="9998" max="10000" width="10.85546875" customWidth="1"/>
    <col min="10001" max="10001" width="2.42578125" customWidth="1"/>
    <col min="10243" max="10243" width="5.140625" customWidth="1"/>
    <col min="10244" max="10244" width="2.140625" customWidth="1"/>
    <col min="10245" max="10245" width="4.5703125" customWidth="1"/>
    <col min="10246" max="10246" width="4.28515625" customWidth="1"/>
    <col min="10247" max="10247" width="9.5703125" customWidth="1"/>
    <col min="10248" max="10248" width="9" customWidth="1"/>
    <col min="10249" max="10249" width="15" customWidth="1"/>
    <col min="10250" max="10250" width="14" customWidth="1"/>
    <col min="10251" max="10251" width="18.42578125" customWidth="1"/>
    <col min="10252" max="10252" width="14.42578125" customWidth="1"/>
    <col min="10253" max="10253" width="11.85546875" customWidth="1"/>
    <col min="10254" max="10256" width="10.85546875" customWidth="1"/>
    <col min="10257" max="10257" width="2.42578125" customWidth="1"/>
    <col min="10499" max="10499" width="5.140625" customWidth="1"/>
    <col min="10500" max="10500" width="2.140625" customWidth="1"/>
    <col min="10501" max="10501" width="4.5703125" customWidth="1"/>
    <col min="10502" max="10502" width="4.28515625" customWidth="1"/>
    <col min="10503" max="10503" width="9.5703125" customWidth="1"/>
    <col min="10504" max="10504" width="9" customWidth="1"/>
    <col min="10505" max="10505" width="15" customWidth="1"/>
    <col min="10506" max="10506" width="14" customWidth="1"/>
    <col min="10507" max="10507" width="18.42578125" customWidth="1"/>
    <col min="10508" max="10508" width="14.42578125" customWidth="1"/>
    <col min="10509" max="10509" width="11.85546875" customWidth="1"/>
    <col min="10510" max="10512" width="10.85546875" customWidth="1"/>
    <col min="10513" max="10513" width="2.42578125" customWidth="1"/>
    <col min="10755" max="10755" width="5.140625" customWidth="1"/>
    <col min="10756" max="10756" width="2.140625" customWidth="1"/>
    <col min="10757" max="10757" width="4.5703125" customWidth="1"/>
    <col min="10758" max="10758" width="4.28515625" customWidth="1"/>
    <col min="10759" max="10759" width="9.5703125" customWidth="1"/>
    <col min="10760" max="10760" width="9" customWidth="1"/>
    <col min="10761" max="10761" width="15" customWidth="1"/>
    <col min="10762" max="10762" width="14" customWidth="1"/>
    <col min="10763" max="10763" width="18.42578125" customWidth="1"/>
    <col min="10764" max="10764" width="14.42578125" customWidth="1"/>
    <col min="10765" max="10765" width="11.85546875" customWidth="1"/>
    <col min="10766" max="10768" width="10.85546875" customWidth="1"/>
    <col min="10769" max="10769" width="2.42578125" customWidth="1"/>
    <col min="11011" max="11011" width="5.140625" customWidth="1"/>
    <col min="11012" max="11012" width="2.140625" customWidth="1"/>
    <col min="11013" max="11013" width="4.5703125" customWidth="1"/>
    <col min="11014" max="11014" width="4.28515625" customWidth="1"/>
    <col min="11015" max="11015" width="9.5703125" customWidth="1"/>
    <col min="11016" max="11016" width="9" customWidth="1"/>
    <col min="11017" max="11017" width="15" customWidth="1"/>
    <col min="11018" max="11018" width="14" customWidth="1"/>
    <col min="11019" max="11019" width="18.42578125" customWidth="1"/>
    <col min="11020" max="11020" width="14.42578125" customWidth="1"/>
    <col min="11021" max="11021" width="11.85546875" customWidth="1"/>
    <col min="11022" max="11024" width="10.85546875" customWidth="1"/>
    <col min="11025" max="11025" width="2.42578125" customWidth="1"/>
    <col min="11267" max="11267" width="5.140625" customWidth="1"/>
    <col min="11268" max="11268" width="2.140625" customWidth="1"/>
    <col min="11269" max="11269" width="4.5703125" customWidth="1"/>
    <col min="11270" max="11270" width="4.28515625" customWidth="1"/>
    <col min="11271" max="11271" width="9.5703125" customWidth="1"/>
    <col min="11272" max="11272" width="9" customWidth="1"/>
    <col min="11273" max="11273" width="15" customWidth="1"/>
    <col min="11274" max="11274" width="14" customWidth="1"/>
    <col min="11275" max="11275" width="18.42578125" customWidth="1"/>
    <col min="11276" max="11276" width="14.42578125" customWidth="1"/>
    <col min="11277" max="11277" width="11.85546875" customWidth="1"/>
    <col min="11278" max="11280" width="10.85546875" customWidth="1"/>
    <col min="11281" max="11281" width="2.42578125" customWidth="1"/>
    <col min="11523" max="11523" width="5.140625" customWidth="1"/>
    <col min="11524" max="11524" width="2.140625" customWidth="1"/>
    <col min="11525" max="11525" width="4.5703125" customWidth="1"/>
    <col min="11526" max="11526" width="4.28515625" customWidth="1"/>
    <col min="11527" max="11527" width="9.5703125" customWidth="1"/>
    <col min="11528" max="11528" width="9" customWidth="1"/>
    <col min="11529" max="11529" width="15" customWidth="1"/>
    <col min="11530" max="11530" width="14" customWidth="1"/>
    <col min="11531" max="11531" width="18.42578125" customWidth="1"/>
    <col min="11532" max="11532" width="14.42578125" customWidth="1"/>
    <col min="11533" max="11533" width="11.85546875" customWidth="1"/>
    <col min="11534" max="11536" width="10.85546875" customWidth="1"/>
    <col min="11537" max="11537" width="2.42578125" customWidth="1"/>
    <col min="11779" max="11779" width="5.140625" customWidth="1"/>
    <col min="11780" max="11780" width="2.140625" customWidth="1"/>
    <col min="11781" max="11781" width="4.5703125" customWidth="1"/>
    <col min="11782" max="11782" width="4.28515625" customWidth="1"/>
    <col min="11783" max="11783" width="9.5703125" customWidth="1"/>
    <col min="11784" max="11784" width="9" customWidth="1"/>
    <col min="11785" max="11785" width="15" customWidth="1"/>
    <col min="11786" max="11786" width="14" customWidth="1"/>
    <col min="11787" max="11787" width="18.42578125" customWidth="1"/>
    <col min="11788" max="11788" width="14.42578125" customWidth="1"/>
    <col min="11789" max="11789" width="11.85546875" customWidth="1"/>
    <col min="11790" max="11792" width="10.85546875" customWidth="1"/>
    <col min="11793" max="11793" width="2.42578125" customWidth="1"/>
    <col min="12035" max="12035" width="5.140625" customWidth="1"/>
    <col min="12036" max="12036" width="2.140625" customWidth="1"/>
    <col min="12037" max="12037" width="4.5703125" customWidth="1"/>
    <col min="12038" max="12038" width="4.28515625" customWidth="1"/>
    <col min="12039" max="12039" width="9.5703125" customWidth="1"/>
    <col min="12040" max="12040" width="9" customWidth="1"/>
    <col min="12041" max="12041" width="15" customWidth="1"/>
    <col min="12042" max="12042" width="14" customWidth="1"/>
    <col min="12043" max="12043" width="18.42578125" customWidth="1"/>
    <col min="12044" max="12044" width="14.42578125" customWidth="1"/>
    <col min="12045" max="12045" width="11.85546875" customWidth="1"/>
    <col min="12046" max="12048" width="10.85546875" customWidth="1"/>
    <col min="12049" max="12049" width="2.42578125" customWidth="1"/>
    <col min="12291" max="12291" width="5.140625" customWidth="1"/>
    <col min="12292" max="12292" width="2.140625" customWidth="1"/>
    <col min="12293" max="12293" width="4.5703125" customWidth="1"/>
    <col min="12294" max="12294" width="4.28515625" customWidth="1"/>
    <col min="12295" max="12295" width="9.5703125" customWidth="1"/>
    <col min="12296" max="12296" width="9" customWidth="1"/>
    <col min="12297" max="12297" width="15" customWidth="1"/>
    <col min="12298" max="12298" width="14" customWidth="1"/>
    <col min="12299" max="12299" width="18.42578125" customWidth="1"/>
    <col min="12300" max="12300" width="14.42578125" customWidth="1"/>
    <col min="12301" max="12301" width="11.85546875" customWidth="1"/>
    <col min="12302" max="12304" width="10.85546875" customWidth="1"/>
    <col min="12305" max="12305" width="2.42578125" customWidth="1"/>
    <col min="12547" max="12547" width="5.140625" customWidth="1"/>
    <col min="12548" max="12548" width="2.140625" customWidth="1"/>
    <col min="12549" max="12549" width="4.5703125" customWidth="1"/>
    <col min="12550" max="12550" width="4.28515625" customWidth="1"/>
    <col min="12551" max="12551" width="9.5703125" customWidth="1"/>
    <col min="12552" max="12552" width="9" customWidth="1"/>
    <col min="12553" max="12553" width="15" customWidth="1"/>
    <col min="12554" max="12554" width="14" customWidth="1"/>
    <col min="12555" max="12555" width="18.42578125" customWidth="1"/>
    <col min="12556" max="12556" width="14.42578125" customWidth="1"/>
    <col min="12557" max="12557" width="11.85546875" customWidth="1"/>
    <col min="12558" max="12560" width="10.85546875" customWidth="1"/>
    <col min="12561" max="12561" width="2.42578125" customWidth="1"/>
    <col min="12803" max="12803" width="5.140625" customWidth="1"/>
    <col min="12804" max="12804" width="2.140625" customWidth="1"/>
    <col min="12805" max="12805" width="4.5703125" customWidth="1"/>
    <col min="12806" max="12806" width="4.28515625" customWidth="1"/>
    <col min="12807" max="12807" width="9.5703125" customWidth="1"/>
    <col min="12808" max="12808" width="9" customWidth="1"/>
    <col min="12809" max="12809" width="15" customWidth="1"/>
    <col min="12810" max="12810" width="14" customWidth="1"/>
    <col min="12811" max="12811" width="18.42578125" customWidth="1"/>
    <col min="12812" max="12812" width="14.42578125" customWidth="1"/>
    <col min="12813" max="12813" width="11.85546875" customWidth="1"/>
    <col min="12814" max="12816" width="10.85546875" customWidth="1"/>
    <col min="12817" max="12817" width="2.42578125" customWidth="1"/>
    <col min="13059" max="13059" width="5.140625" customWidth="1"/>
    <col min="13060" max="13060" width="2.140625" customWidth="1"/>
    <col min="13061" max="13061" width="4.5703125" customWidth="1"/>
    <col min="13062" max="13062" width="4.28515625" customWidth="1"/>
    <col min="13063" max="13063" width="9.5703125" customWidth="1"/>
    <col min="13064" max="13064" width="9" customWidth="1"/>
    <col min="13065" max="13065" width="15" customWidth="1"/>
    <col min="13066" max="13066" width="14" customWidth="1"/>
    <col min="13067" max="13067" width="18.42578125" customWidth="1"/>
    <col min="13068" max="13068" width="14.42578125" customWidth="1"/>
    <col min="13069" max="13069" width="11.85546875" customWidth="1"/>
    <col min="13070" max="13072" width="10.85546875" customWidth="1"/>
    <col min="13073" max="13073" width="2.42578125" customWidth="1"/>
    <col min="13315" max="13315" width="5.140625" customWidth="1"/>
    <col min="13316" max="13316" width="2.140625" customWidth="1"/>
    <col min="13317" max="13317" width="4.5703125" customWidth="1"/>
    <col min="13318" max="13318" width="4.28515625" customWidth="1"/>
    <col min="13319" max="13319" width="9.5703125" customWidth="1"/>
    <col min="13320" max="13320" width="9" customWidth="1"/>
    <col min="13321" max="13321" width="15" customWidth="1"/>
    <col min="13322" max="13322" width="14" customWidth="1"/>
    <col min="13323" max="13323" width="18.42578125" customWidth="1"/>
    <col min="13324" max="13324" width="14.42578125" customWidth="1"/>
    <col min="13325" max="13325" width="11.85546875" customWidth="1"/>
    <col min="13326" max="13328" width="10.85546875" customWidth="1"/>
    <col min="13329" max="13329" width="2.42578125" customWidth="1"/>
    <col min="13571" max="13571" width="5.140625" customWidth="1"/>
    <col min="13572" max="13572" width="2.140625" customWidth="1"/>
    <col min="13573" max="13573" width="4.5703125" customWidth="1"/>
    <col min="13574" max="13574" width="4.28515625" customWidth="1"/>
    <col min="13575" max="13575" width="9.5703125" customWidth="1"/>
    <col min="13576" max="13576" width="9" customWidth="1"/>
    <col min="13577" max="13577" width="15" customWidth="1"/>
    <col min="13578" max="13578" width="14" customWidth="1"/>
    <col min="13579" max="13579" width="18.42578125" customWidth="1"/>
    <col min="13580" max="13580" width="14.42578125" customWidth="1"/>
    <col min="13581" max="13581" width="11.85546875" customWidth="1"/>
    <col min="13582" max="13584" width="10.85546875" customWidth="1"/>
    <col min="13585" max="13585" width="2.42578125" customWidth="1"/>
    <col min="13827" max="13827" width="5.140625" customWidth="1"/>
    <col min="13828" max="13828" width="2.140625" customWidth="1"/>
    <col min="13829" max="13829" width="4.5703125" customWidth="1"/>
    <col min="13830" max="13830" width="4.28515625" customWidth="1"/>
    <col min="13831" max="13831" width="9.5703125" customWidth="1"/>
    <col min="13832" max="13832" width="9" customWidth="1"/>
    <col min="13833" max="13833" width="15" customWidth="1"/>
    <col min="13834" max="13834" width="14" customWidth="1"/>
    <col min="13835" max="13835" width="18.42578125" customWidth="1"/>
    <col min="13836" max="13836" width="14.42578125" customWidth="1"/>
    <col min="13837" max="13837" width="11.85546875" customWidth="1"/>
    <col min="13838" max="13840" width="10.85546875" customWidth="1"/>
    <col min="13841" max="13841" width="2.42578125" customWidth="1"/>
    <col min="14083" max="14083" width="5.140625" customWidth="1"/>
    <col min="14084" max="14084" width="2.140625" customWidth="1"/>
    <col min="14085" max="14085" width="4.5703125" customWidth="1"/>
    <col min="14086" max="14086" width="4.28515625" customWidth="1"/>
    <col min="14087" max="14087" width="9.5703125" customWidth="1"/>
    <col min="14088" max="14088" width="9" customWidth="1"/>
    <col min="14089" max="14089" width="15" customWidth="1"/>
    <col min="14090" max="14090" width="14" customWidth="1"/>
    <col min="14091" max="14091" width="18.42578125" customWidth="1"/>
    <col min="14092" max="14092" width="14.42578125" customWidth="1"/>
    <col min="14093" max="14093" width="11.85546875" customWidth="1"/>
    <col min="14094" max="14096" width="10.85546875" customWidth="1"/>
    <col min="14097" max="14097" width="2.42578125" customWidth="1"/>
    <col min="14339" max="14339" width="5.140625" customWidth="1"/>
    <col min="14340" max="14340" width="2.140625" customWidth="1"/>
    <col min="14341" max="14341" width="4.5703125" customWidth="1"/>
    <col min="14342" max="14342" width="4.28515625" customWidth="1"/>
    <col min="14343" max="14343" width="9.5703125" customWidth="1"/>
    <col min="14344" max="14344" width="9" customWidth="1"/>
    <col min="14345" max="14345" width="15" customWidth="1"/>
    <col min="14346" max="14346" width="14" customWidth="1"/>
    <col min="14347" max="14347" width="18.42578125" customWidth="1"/>
    <col min="14348" max="14348" width="14.42578125" customWidth="1"/>
    <col min="14349" max="14349" width="11.85546875" customWidth="1"/>
    <col min="14350" max="14352" width="10.85546875" customWidth="1"/>
    <col min="14353" max="14353" width="2.42578125" customWidth="1"/>
    <col min="14595" max="14595" width="5.140625" customWidth="1"/>
    <col min="14596" max="14596" width="2.140625" customWidth="1"/>
    <col min="14597" max="14597" width="4.5703125" customWidth="1"/>
    <col min="14598" max="14598" width="4.28515625" customWidth="1"/>
    <col min="14599" max="14599" width="9.5703125" customWidth="1"/>
    <col min="14600" max="14600" width="9" customWidth="1"/>
    <col min="14601" max="14601" width="15" customWidth="1"/>
    <col min="14602" max="14602" width="14" customWidth="1"/>
    <col min="14603" max="14603" width="18.42578125" customWidth="1"/>
    <col min="14604" max="14604" width="14.42578125" customWidth="1"/>
    <col min="14605" max="14605" width="11.85546875" customWidth="1"/>
    <col min="14606" max="14608" width="10.85546875" customWidth="1"/>
    <col min="14609" max="14609" width="2.42578125" customWidth="1"/>
    <col min="14851" max="14851" width="5.140625" customWidth="1"/>
    <col min="14852" max="14852" width="2.140625" customWidth="1"/>
    <col min="14853" max="14853" width="4.5703125" customWidth="1"/>
    <col min="14854" max="14854" width="4.28515625" customWidth="1"/>
    <col min="14855" max="14855" width="9.5703125" customWidth="1"/>
    <col min="14856" max="14856" width="9" customWidth="1"/>
    <col min="14857" max="14857" width="15" customWidth="1"/>
    <col min="14858" max="14858" width="14" customWidth="1"/>
    <col min="14859" max="14859" width="18.42578125" customWidth="1"/>
    <col min="14860" max="14860" width="14.42578125" customWidth="1"/>
    <col min="14861" max="14861" width="11.85546875" customWidth="1"/>
    <col min="14862" max="14864" width="10.85546875" customWidth="1"/>
    <col min="14865" max="14865" width="2.42578125" customWidth="1"/>
    <col min="15107" max="15107" width="5.140625" customWidth="1"/>
    <col min="15108" max="15108" width="2.140625" customWidth="1"/>
    <col min="15109" max="15109" width="4.5703125" customWidth="1"/>
    <col min="15110" max="15110" width="4.28515625" customWidth="1"/>
    <col min="15111" max="15111" width="9.5703125" customWidth="1"/>
    <col min="15112" max="15112" width="9" customWidth="1"/>
    <col min="15113" max="15113" width="15" customWidth="1"/>
    <col min="15114" max="15114" width="14" customWidth="1"/>
    <col min="15115" max="15115" width="18.42578125" customWidth="1"/>
    <col min="15116" max="15116" width="14.42578125" customWidth="1"/>
    <col min="15117" max="15117" width="11.85546875" customWidth="1"/>
    <col min="15118" max="15120" width="10.85546875" customWidth="1"/>
    <col min="15121" max="15121" width="2.42578125" customWidth="1"/>
    <col min="15363" max="15363" width="5.140625" customWidth="1"/>
    <col min="15364" max="15364" width="2.140625" customWidth="1"/>
    <col min="15365" max="15365" width="4.5703125" customWidth="1"/>
    <col min="15366" max="15366" width="4.28515625" customWidth="1"/>
    <col min="15367" max="15367" width="9.5703125" customWidth="1"/>
    <col min="15368" max="15368" width="9" customWidth="1"/>
    <col min="15369" max="15369" width="15" customWidth="1"/>
    <col min="15370" max="15370" width="14" customWidth="1"/>
    <col min="15371" max="15371" width="18.42578125" customWidth="1"/>
    <col min="15372" max="15372" width="14.42578125" customWidth="1"/>
    <col min="15373" max="15373" width="11.85546875" customWidth="1"/>
    <col min="15374" max="15376" width="10.85546875" customWidth="1"/>
    <col min="15377" max="15377" width="2.42578125" customWidth="1"/>
    <col min="15619" max="15619" width="5.140625" customWidth="1"/>
    <col min="15620" max="15620" width="2.140625" customWidth="1"/>
    <col min="15621" max="15621" width="4.5703125" customWidth="1"/>
    <col min="15622" max="15622" width="4.28515625" customWidth="1"/>
    <col min="15623" max="15623" width="9.5703125" customWidth="1"/>
    <col min="15624" max="15624" width="9" customWidth="1"/>
    <col min="15625" max="15625" width="15" customWidth="1"/>
    <col min="15626" max="15626" width="14" customWidth="1"/>
    <col min="15627" max="15627" width="18.42578125" customWidth="1"/>
    <col min="15628" max="15628" width="14.42578125" customWidth="1"/>
    <col min="15629" max="15629" width="11.85546875" customWidth="1"/>
    <col min="15630" max="15632" width="10.85546875" customWidth="1"/>
    <col min="15633" max="15633" width="2.42578125" customWidth="1"/>
    <col min="15875" max="15875" width="5.140625" customWidth="1"/>
    <col min="15876" max="15876" width="2.140625" customWidth="1"/>
    <col min="15877" max="15877" width="4.5703125" customWidth="1"/>
    <col min="15878" max="15878" width="4.28515625" customWidth="1"/>
    <col min="15879" max="15879" width="9.5703125" customWidth="1"/>
    <col min="15880" max="15880" width="9" customWidth="1"/>
    <col min="15881" max="15881" width="15" customWidth="1"/>
    <col min="15882" max="15882" width="14" customWidth="1"/>
    <col min="15883" max="15883" width="18.42578125" customWidth="1"/>
    <col min="15884" max="15884" width="14.42578125" customWidth="1"/>
    <col min="15885" max="15885" width="11.85546875" customWidth="1"/>
    <col min="15886" max="15888" width="10.85546875" customWidth="1"/>
    <col min="15889" max="15889" width="2.42578125" customWidth="1"/>
    <col min="16131" max="16131" width="5.140625" customWidth="1"/>
    <col min="16132" max="16132" width="2.140625" customWidth="1"/>
    <col min="16133" max="16133" width="4.5703125" customWidth="1"/>
    <col min="16134" max="16134" width="4.28515625" customWidth="1"/>
    <col min="16135" max="16135" width="9.5703125" customWidth="1"/>
    <col min="16136" max="16136" width="9" customWidth="1"/>
    <col min="16137" max="16137" width="15" customWidth="1"/>
    <col min="16138" max="16138" width="14" customWidth="1"/>
    <col min="16139" max="16139" width="18.42578125" customWidth="1"/>
    <col min="16140" max="16140" width="14.42578125" customWidth="1"/>
    <col min="16141" max="16141" width="11.85546875" customWidth="1"/>
    <col min="16142" max="16144" width="10.85546875" customWidth="1"/>
    <col min="16145" max="16145" width="2.42578125" customWidth="1"/>
  </cols>
  <sheetData>
    <row r="1" spans="1:32" ht="181.5">
      <c r="A1" s="21">
        <v>0</v>
      </c>
      <c r="B1" s="21" t="s">
        <v>16595</v>
      </c>
      <c r="C1" s="21" t="s">
        <v>17212</v>
      </c>
      <c r="D1" s="21" t="s">
        <v>16596</v>
      </c>
      <c r="E1" s="22" t="s">
        <v>16597</v>
      </c>
      <c r="F1" s="22" t="s">
        <v>17213</v>
      </c>
      <c r="G1" s="22"/>
      <c r="H1" s="22"/>
      <c r="I1" s="22" t="s">
        <v>16598</v>
      </c>
      <c r="J1" s="22" t="s">
        <v>16599</v>
      </c>
      <c r="K1" s="22" t="s">
        <v>16600</v>
      </c>
      <c r="L1" s="22" t="s">
        <v>16601</v>
      </c>
      <c r="M1" s="22" t="s">
        <v>16602</v>
      </c>
      <c r="N1" s="22" t="s">
        <v>16603</v>
      </c>
      <c r="O1" s="15"/>
      <c r="Q1" s="16"/>
      <c r="R1" s="16"/>
      <c r="S1" s="16"/>
      <c r="T1" s="16"/>
      <c r="U1" s="16"/>
      <c r="V1" s="16"/>
      <c r="W1" s="16"/>
      <c r="X1" s="16"/>
      <c r="Y1" s="16"/>
      <c r="Z1" s="16"/>
      <c r="AA1" s="16"/>
      <c r="AB1" s="16"/>
      <c r="AC1" s="16"/>
      <c r="AD1" s="16"/>
      <c r="AE1" s="16"/>
      <c r="AF1" s="16"/>
    </row>
    <row r="2" spans="1:32" ht="99">
      <c r="A2" s="23">
        <v>1</v>
      </c>
      <c r="B2" s="20"/>
      <c r="C2" s="24" t="s">
        <v>9730</v>
      </c>
      <c r="D2" s="24" t="s">
        <v>17214</v>
      </c>
      <c r="E2" s="24" t="s">
        <v>17215</v>
      </c>
      <c r="F2" s="24" t="s">
        <v>17216</v>
      </c>
      <c r="G2" s="24">
        <v>6315626402</v>
      </c>
      <c r="H2" t="s">
        <v>17208</v>
      </c>
      <c r="I2" s="24" t="s">
        <v>17217</v>
      </c>
      <c r="J2" s="24" t="s">
        <v>17218</v>
      </c>
      <c r="K2" s="24" t="s">
        <v>46</v>
      </c>
      <c r="L2" s="24" t="s">
        <v>17219</v>
      </c>
      <c r="M2" s="24"/>
      <c r="N2" s="25"/>
      <c r="O2" s="15"/>
      <c r="Q2" s="16"/>
      <c r="R2" s="16"/>
      <c r="S2" s="16"/>
      <c r="T2" s="16"/>
      <c r="U2" s="16"/>
      <c r="V2" s="16"/>
      <c r="W2" s="16"/>
      <c r="X2" s="16"/>
      <c r="Y2" s="16"/>
      <c r="Z2" s="16"/>
      <c r="AA2" s="16"/>
      <c r="AB2" s="16"/>
      <c r="AC2" s="16"/>
      <c r="AD2" s="16"/>
      <c r="AE2" s="16"/>
      <c r="AF2" s="16"/>
    </row>
    <row r="3" spans="1:32" ht="90.75">
      <c r="A3" s="23">
        <v>2</v>
      </c>
      <c r="B3" s="17"/>
      <c r="C3" s="24" t="s">
        <v>9735</v>
      </c>
      <c r="D3" s="24" t="s">
        <v>9736</v>
      </c>
      <c r="E3" s="24" t="s">
        <v>17220</v>
      </c>
      <c r="F3" s="24" t="s">
        <v>17221</v>
      </c>
      <c r="G3" s="24">
        <v>7736659589</v>
      </c>
      <c r="H3" t="s">
        <v>17209</v>
      </c>
      <c r="I3" s="24" t="s">
        <v>17222</v>
      </c>
      <c r="J3" s="24" t="s">
        <v>9738</v>
      </c>
      <c r="K3" s="24" t="s">
        <v>53</v>
      </c>
      <c r="L3" s="24" t="s">
        <v>9739</v>
      </c>
      <c r="M3" s="24"/>
      <c r="N3" s="25"/>
      <c r="O3" s="15"/>
      <c r="Q3" s="16"/>
      <c r="R3" s="16"/>
      <c r="S3" s="16"/>
      <c r="T3" s="16"/>
      <c r="U3" s="16"/>
      <c r="V3" s="16"/>
      <c r="W3" s="16"/>
      <c r="X3" s="16"/>
      <c r="Y3" s="16"/>
      <c r="Z3" s="16"/>
      <c r="AA3" s="16"/>
      <c r="AB3" s="16"/>
      <c r="AC3" s="16"/>
      <c r="AD3" s="16"/>
      <c r="AE3" s="16"/>
      <c r="AF3" s="16"/>
    </row>
    <row r="4" spans="1:32" ht="90.75">
      <c r="A4" s="23">
        <v>3</v>
      </c>
      <c r="B4" s="18"/>
      <c r="C4" s="24" t="s">
        <v>9740</v>
      </c>
      <c r="D4" s="24" t="s">
        <v>17223</v>
      </c>
      <c r="E4" s="24" t="s">
        <v>17224</v>
      </c>
      <c r="F4" s="24" t="s">
        <v>17225</v>
      </c>
      <c r="G4" s="24">
        <v>2723115222</v>
      </c>
      <c r="H4" t="s">
        <v>17210</v>
      </c>
      <c r="I4" s="24" t="s">
        <v>17226</v>
      </c>
      <c r="J4" s="24" t="s">
        <v>17227</v>
      </c>
      <c r="K4" s="24" t="s">
        <v>59</v>
      </c>
      <c r="L4" s="24" t="s">
        <v>9744</v>
      </c>
      <c r="M4" s="24"/>
      <c r="N4" s="25"/>
      <c r="O4" s="15"/>
      <c r="Q4" s="16"/>
      <c r="R4" s="16"/>
      <c r="S4" s="16"/>
      <c r="T4" s="16"/>
      <c r="U4" s="16"/>
      <c r="V4" s="16"/>
      <c r="W4" s="16"/>
      <c r="X4" s="16"/>
      <c r="Y4" s="16"/>
      <c r="Z4" s="16"/>
      <c r="AA4" s="16"/>
      <c r="AB4" s="16"/>
      <c r="AC4" s="16"/>
      <c r="AD4" s="16"/>
      <c r="AE4" s="16"/>
      <c r="AF4" s="16"/>
    </row>
    <row r="5" spans="1:32" ht="82.5">
      <c r="A5" s="23">
        <v>4</v>
      </c>
      <c r="B5" s="17"/>
      <c r="C5" s="24" t="s">
        <v>9745</v>
      </c>
      <c r="D5" s="24" t="s">
        <v>9746</v>
      </c>
      <c r="E5" s="24" t="s">
        <v>17228</v>
      </c>
      <c r="F5" s="24" t="s">
        <v>17229</v>
      </c>
      <c r="G5" s="24">
        <v>7727551797</v>
      </c>
      <c r="H5" t="s">
        <v>17209</v>
      </c>
      <c r="I5" s="24" t="s">
        <v>17226</v>
      </c>
      <c r="J5" s="24" t="s">
        <v>17230</v>
      </c>
      <c r="K5" s="24" t="s">
        <v>66</v>
      </c>
      <c r="L5" s="24" t="s">
        <v>17231</v>
      </c>
      <c r="M5" s="24"/>
      <c r="N5" s="25"/>
      <c r="O5" s="15"/>
    </row>
    <row r="6" spans="1:32" ht="66">
      <c r="A6" s="26">
        <v>5</v>
      </c>
      <c r="B6" s="26"/>
      <c r="C6" s="27" t="s">
        <v>9749</v>
      </c>
      <c r="D6" s="27" t="s">
        <v>9750</v>
      </c>
      <c r="E6" s="27" t="s">
        <v>17232</v>
      </c>
      <c r="F6" s="27" t="s">
        <v>17233</v>
      </c>
      <c r="G6" s="27">
        <v>9715005807</v>
      </c>
      <c r="H6"/>
      <c r="I6" s="27" t="s">
        <v>17234</v>
      </c>
      <c r="J6" s="27" t="s">
        <v>17235</v>
      </c>
      <c r="K6" s="27" t="s">
        <v>9753</v>
      </c>
      <c r="L6" s="25" t="s">
        <v>9754</v>
      </c>
      <c r="M6" s="27"/>
      <c r="N6" s="25" t="s">
        <v>17236</v>
      </c>
      <c r="O6" s="15"/>
    </row>
    <row r="7" spans="1:32" ht="90.75">
      <c r="A7" s="23">
        <v>6</v>
      </c>
      <c r="B7" s="17"/>
      <c r="C7" s="24" t="s">
        <v>9756</v>
      </c>
      <c r="D7" s="24" t="s">
        <v>17237</v>
      </c>
      <c r="E7" s="24" t="s">
        <v>17238</v>
      </c>
      <c r="F7" s="24" t="s">
        <v>17239</v>
      </c>
      <c r="G7" s="24">
        <v>7704527702</v>
      </c>
      <c r="H7" t="s">
        <v>17209</v>
      </c>
      <c r="I7" s="24" t="s">
        <v>17240</v>
      </c>
      <c r="J7" s="24" t="s">
        <v>17241</v>
      </c>
      <c r="K7" s="24" t="s">
        <v>75</v>
      </c>
      <c r="L7" s="24" t="s">
        <v>9760</v>
      </c>
      <c r="M7" s="24"/>
      <c r="N7" s="25"/>
      <c r="O7" s="15"/>
    </row>
    <row r="8" spans="1:32" ht="57.75">
      <c r="A8" s="26">
        <v>7</v>
      </c>
      <c r="B8" s="26"/>
      <c r="C8" s="27" t="s">
        <v>9761</v>
      </c>
      <c r="D8" s="27" t="s">
        <v>9762</v>
      </c>
      <c r="E8" s="27" t="s">
        <v>17242</v>
      </c>
      <c r="F8" s="27" t="s">
        <v>17243</v>
      </c>
      <c r="G8" s="27">
        <v>7736602060</v>
      </c>
      <c r="H8"/>
      <c r="I8" s="27" t="s">
        <v>17244</v>
      </c>
      <c r="J8" s="27" t="s">
        <v>17245</v>
      </c>
      <c r="K8" s="27" t="s">
        <v>9765</v>
      </c>
      <c r="L8" s="25" t="s">
        <v>9766</v>
      </c>
      <c r="M8" s="27"/>
      <c r="N8" s="25" t="s">
        <v>17246</v>
      </c>
      <c r="O8" s="22" t="s">
        <v>16602</v>
      </c>
      <c r="P8" s="22" t="s">
        <v>16603</v>
      </c>
    </row>
    <row r="9" spans="1:32" ht="99">
      <c r="A9" s="23">
        <v>8</v>
      </c>
      <c r="B9" s="17"/>
      <c r="C9" s="24" t="s">
        <v>9768</v>
      </c>
      <c r="D9" s="24" t="s">
        <v>9769</v>
      </c>
      <c r="E9" s="24" t="s">
        <v>17247</v>
      </c>
      <c r="F9" s="24" t="s">
        <v>17248</v>
      </c>
      <c r="G9" s="24">
        <v>7726626680</v>
      </c>
      <c r="H9" t="s">
        <v>17209</v>
      </c>
      <c r="I9" s="24" t="s">
        <v>17249</v>
      </c>
      <c r="J9" s="24" t="s">
        <v>9771</v>
      </c>
      <c r="K9" s="24" t="s">
        <v>88</v>
      </c>
      <c r="L9" s="24" t="s">
        <v>9772</v>
      </c>
      <c r="M9" s="24"/>
      <c r="N9" s="25"/>
      <c r="O9" s="24"/>
      <c r="P9" s="25"/>
    </row>
    <row r="10" spans="1:32" ht="82.5">
      <c r="A10" s="26">
        <v>9</v>
      </c>
      <c r="B10" s="26"/>
      <c r="C10" s="27" t="s">
        <v>9773</v>
      </c>
      <c r="D10" s="27" t="s">
        <v>9774</v>
      </c>
      <c r="E10" s="27" t="s">
        <v>17250</v>
      </c>
      <c r="F10" s="27" t="s">
        <v>17251</v>
      </c>
      <c r="G10" s="27">
        <v>7705618889</v>
      </c>
      <c r="H10"/>
      <c r="I10" s="27" t="s">
        <v>17252</v>
      </c>
      <c r="J10" s="27" t="s">
        <v>9776</v>
      </c>
      <c r="K10" s="27" t="s">
        <v>9777</v>
      </c>
      <c r="L10" s="25" t="s">
        <v>9778</v>
      </c>
      <c r="M10" s="27"/>
      <c r="N10" s="25" t="s">
        <v>17253</v>
      </c>
      <c r="O10" s="24"/>
      <c r="P10" s="25"/>
    </row>
    <row r="11" spans="1:32" ht="49.5">
      <c r="A11" s="26">
        <v>10</v>
      </c>
      <c r="B11" s="26"/>
      <c r="C11" s="27" t="s">
        <v>9780</v>
      </c>
      <c r="D11" s="27" t="s">
        <v>9781</v>
      </c>
      <c r="E11" s="27" t="s">
        <v>17254</v>
      </c>
      <c r="F11" s="27" t="s">
        <v>17255</v>
      </c>
      <c r="G11" s="27">
        <v>7727237125</v>
      </c>
      <c r="H11"/>
      <c r="I11" s="27" t="s">
        <v>17256</v>
      </c>
      <c r="J11" s="27" t="s">
        <v>17257</v>
      </c>
      <c r="K11" s="27" t="s">
        <v>95</v>
      </c>
      <c r="L11" s="25" t="s">
        <v>9783</v>
      </c>
      <c r="M11" s="27"/>
      <c r="N11" s="25" t="s">
        <v>17258</v>
      </c>
      <c r="O11" s="24"/>
      <c r="P11" s="25"/>
    </row>
    <row r="12" spans="1:32" ht="90.75">
      <c r="A12" s="23">
        <v>11</v>
      </c>
      <c r="B12" s="28"/>
      <c r="C12" s="24" t="s">
        <v>9785</v>
      </c>
      <c r="D12" s="24" t="s">
        <v>9786</v>
      </c>
      <c r="E12" s="24" t="s">
        <v>17259</v>
      </c>
      <c r="F12" s="24" t="s">
        <v>17260</v>
      </c>
      <c r="G12" s="24">
        <v>7707778366</v>
      </c>
      <c r="H12" t="s">
        <v>17208</v>
      </c>
      <c r="I12" s="24" t="s">
        <v>17261</v>
      </c>
      <c r="J12" s="24" t="s">
        <v>9788</v>
      </c>
      <c r="K12" s="24" t="s">
        <v>9789</v>
      </c>
      <c r="L12" s="24" t="s">
        <v>9790</v>
      </c>
      <c r="M12" s="24"/>
      <c r="N12" s="25"/>
      <c r="O12" s="24"/>
      <c r="P12" s="25"/>
    </row>
    <row r="13" spans="1:32" ht="82.5">
      <c r="A13" s="23">
        <v>12</v>
      </c>
      <c r="B13" s="28"/>
      <c r="C13" s="24" t="s">
        <v>9791</v>
      </c>
      <c r="D13" s="24" t="s">
        <v>9792</v>
      </c>
      <c r="E13" s="24" t="s">
        <v>17262</v>
      </c>
      <c r="F13" s="24" t="s">
        <v>17263</v>
      </c>
      <c r="G13" s="24">
        <v>3801084488</v>
      </c>
      <c r="H13" t="s">
        <v>17208</v>
      </c>
      <c r="I13" s="24" t="s">
        <v>17264</v>
      </c>
      <c r="J13" s="24" t="s">
        <v>17265</v>
      </c>
      <c r="K13" s="24" t="s">
        <v>108</v>
      </c>
      <c r="L13" s="24" t="s">
        <v>9795</v>
      </c>
      <c r="M13" s="24"/>
      <c r="N13" s="25"/>
      <c r="O13" s="27"/>
      <c r="P13" s="25" t="s">
        <v>16604</v>
      </c>
    </row>
    <row r="14" spans="1:32" ht="107.25">
      <c r="A14" s="23">
        <v>13</v>
      </c>
      <c r="B14" s="28"/>
      <c r="C14" s="24" t="s">
        <v>9796</v>
      </c>
      <c r="D14" s="24" t="s">
        <v>9797</v>
      </c>
      <c r="E14" s="24" t="s">
        <v>17266</v>
      </c>
      <c r="F14" s="24" t="s">
        <v>17267</v>
      </c>
      <c r="G14" s="24">
        <v>3801128449</v>
      </c>
      <c r="H14" t="s">
        <v>17208</v>
      </c>
      <c r="I14" s="24" t="s">
        <v>17264</v>
      </c>
      <c r="J14" s="24" t="s">
        <v>17268</v>
      </c>
      <c r="K14" s="24" t="s">
        <v>9799</v>
      </c>
      <c r="L14" s="24" t="s">
        <v>9795</v>
      </c>
      <c r="M14" s="24"/>
      <c r="N14" s="25"/>
      <c r="O14" s="24"/>
      <c r="P14" s="25"/>
    </row>
    <row r="15" spans="1:32" ht="115.5">
      <c r="A15" s="23">
        <v>14</v>
      </c>
      <c r="B15" s="28"/>
      <c r="C15" s="24" t="s">
        <v>9800</v>
      </c>
      <c r="D15" s="24" t="s">
        <v>9801</v>
      </c>
      <c r="E15" s="24" t="s">
        <v>17269</v>
      </c>
      <c r="F15" s="24" t="s">
        <v>17270</v>
      </c>
      <c r="G15" s="24">
        <v>3801109213</v>
      </c>
      <c r="H15" t="s">
        <v>17208</v>
      </c>
      <c r="I15" s="24" t="s">
        <v>17264</v>
      </c>
      <c r="J15" s="24" t="s">
        <v>17271</v>
      </c>
      <c r="K15" s="24" t="s">
        <v>9803</v>
      </c>
      <c r="L15" s="24" t="s">
        <v>9795</v>
      </c>
      <c r="M15" s="24"/>
      <c r="N15" s="25"/>
      <c r="O15" s="27"/>
      <c r="P15" s="25" t="s">
        <v>16605</v>
      </c>
    </row>
    <row r="16" spans="1:32" ht="99">
      <c r="A16" s="23">
        <v>15</v>
      </c>
      <c r="B16" s="28"/>
      <c r="C16" s="24" t="s">
        <v>9804</v>
      </c>
      <c r="D16" s="24" t="s">
        <v>9805</v>
      </c>
      <c r="E16" s="24" t="s">
        <v>17272</v>
      </c>
      <c r="F16" s="24" t="s">
        <v>17273</v>
      </c>
      <c r="G16" s="24">
        <v>3801108273</v>
      </c>
      <c r="H16" t="s">
        <v>17208</v>
      </c>
      <c r="I16" s="24" t="s">
        <v>17264</v>
      </c>
      <c r="J16" s="24" t="s">
        <v>17274</v>
      </c>
      <c r="K16" s="24" t="s">
        <v>9807</v>
      </c>
      <c r="L16" s="24" t="s">
        <v>9795</v>
      </c>
      <c r="M16" s="24"/>
      <c r="N16" s="25"/>
      <c r="O16" s="24"/>
      <c r="P16" s="25"/>
    </row>
    <row r="17" spans="1:16" ht="123.75">
      <c r="A17" s="23">
        <v>16</v>
      </c>
      <c r="B17" s="28"/>
      <c r="C17" s="24" t="s">
        <v>9808</v>
      </c>
      <c r="D17" s="24" t="s">
        <v>9809</v>
      </c>
      <c r="E17" s="24" t="s">
        <v>17275</v>
      </c>
      <c r="F17" s="24" t="s">
        <v>17276</v>
      </c>
      <c r="G17" s="24">
        <v>5042094666</v>
      </c>
      <c r="H17" t="s">
        <v>17208</v>
      </c>
      <c r="I17" s="24" t="s">
        <v>17277</v>
      </c>
      <c r="J17" s="24" t="s">
        <v>17278</v>
      </c>
      <c r="K17" s="24" t="s">
        <v>131</v>
      </c>
      <c r="L17" s="29" t="s">
        <v>9812</v>
      </c>
      <c r="M17" s="24"/>
      <c r="N17" s="25"/>
      <c r="O17" s="27"/>
      <c r="P17" s="25" t="s">
        <v>16606</v>
      </c>
    </row>
    <row r="18" spans="1:16" ht="82.5">
      <c r="A18" s="23">
        <v>17</v>
      </c>
      <c r="B18" s="17"/>
      <c r="C18" s="24" t="s">
        <v>9813</v>
      </c>
      <c r="D18" s="30" t="s">
        <v>9814</v>
      </c>
      <c r="E18" s="24" t="s">
        <v>17279</v>
      </c>
      <c r="F18" s="24" t="s">
        <v>17280</v>
      </c>
      <c r="G18" s="24">
        <v>7841430420</v>
      </c>
      <c r="H18" t="s">
        <v>17209</v>
      </c>
      <c r="I18" s="24" t="s">
        <v>17281</v>
      </c>
      <c r="J18" s="24" t="s">
        <v>9816</v>
      </c>
      <c r="K18" s="24" t="s">
        <v>17282</v>
      </c>
      <c r="L18" s="24" t="s">
        <v>9818</v>
      </c>
      <c r="M18" s="24"/>
      <c r="N18" s="25"/>
      <c r="O18" s="27"/>
      <c r="P18" s="25" t="s">
        <v>16607</v>
      </c>
    </row>
    <row r="19" spans="1:16" ht="132">
      <c r="A19" s="23">
        <v>18</v>
      </c>
      <c r="B19" s="28"/>
      <c r="C19" s="24" t="s">
        <v>9819</v>
      </c>
      <c r="D19" s="24" t="s">
        <v>9820</v>
      </c>
      <c r="E19" s="24" t="s">
        <v>17283</v>
      </c>
      <c r="F19" s="24" t="s">
        <v>17284</v>
      </c>
      <c r="G19" s="24">
        <v>7714634848</v>
      </c>
      <c r="H19" t="s">
        <v>17208</v>
      </c>
      <c r="I19" s="24" t="s">
        <v>17285</v>
      </c>
      <c r="J19" s="24" t="s">
        <v>17286</v>
      </c>
      <c r="K19" s="24" t="s">
        <v>144</v>
      </c>
      <c r="L19" s="24" t="s">
        <v>9823</v>
      </c>
      <c r="M19" s="24"/>
      <c r="N19" s="25"/>
      <c r="O19" s="24"/>
      <c r="P19" s="25"/>
    </row>
    <row r="20" spans="1:16" ht="123.75">
      <c r="A20" s="23">
        <v>19</v>
      </c>
      <c r="B20" s="28"/>
      <c r="C20" s="24" t="s">
        <v>9824</v>
      </c>
      <c r="D20" s="24" t="s">
        <v>9825</v>
      </c>
      <c r="E20" s="24" t="s">
        <v>17287</v>
      </c>
      <c r="F20" s="24" t="s">
        <v>17288</v>
      </c>
      <c r="G20" s="24">
        <v>7704724468</v>
      </c>
      <c r="H20" t="s">
        <v>17208</v>
      </c>
      <c r="I20" s="24" t="s">
        <v>17289</v>
      </c>
      <c r="J20" s="24" t="s">
        <v>17290</v>
      </c>
      <c r="K20" s="24" t="s">
        <v>151</v>
      </c>
      <c r="L20" s="24" t="s">
        <v>17291</v>
      </c>
      <c r="M20" s="24"/>
      <c r="N20" s="25"/>
      <c r="O20" s="24"/>
      <c r="P20" s="25"/>
    </row>
    <row r="21" spans="1:16" ht="115.5">
      <c r="A21" s="23">
        <v>20</v>
      </c>
      <c r="B21" s="19"/>
      <c r="C21" s="24" t="s">
        <v>9829</v>
      </c>
      <c r="D21" s="24" t="s">
        <v>9830</v>
      </c>
      <c r="E21" s="24" t="s">
        <v>17292</v>
      </c>
      <c r="F21" s="24" t="s">
        <v>17293</v>
      </c>
      <c r="G21" s="24">
        <v>7717528291</v>
      </c>
      <c r="H21" t="s">
        <v>17211</v>
      </c>
      <c r="I21" s="24" t="s">
        <v>17294</v>
      </c>
      <c r="J21" s="24" t="s">
        <v>17295</v>
      </c>
      <c r="K21" s="24" t="s">
        <v>158</v>
      </c>
      <c r="L21" s="24" t="s">
        <v>17296</v>
      </c>
      <c r="M21" s="24"/>
      <c r="N21" s="25"/>
      <c r="O21" s="24"/>
      <c r="P21" s="25"/>
    </row>
    <row r="22" spans="1:16" ht="99">
      <c r="A22" s="23">
        <v>21</v>
      </c>
      <c r="B22" s="28"/>
      <c r="C22" s="24" t="s">
        <v>9834</v>
      </c>
      <c r="D22" s="24" t="s">
        <v>9835</v>
      </c>
      <c r="E22" s="24" t="s">
        <v>17297</v>
      </c>
      <c r="F22" s="24" t="s">
        <v>17298</v>
      </c>
      <c r="G22" s="24">
        <v>5032094681</v>
      </c>
      <c r="H22" t="s">
        <v>17208</v>
      </c>
      <c r="I22" s="24" t="s">
        <v>17299</v>
      </c>
      <c r="J22" s="24" t="s">
        <v>9837</v>
      </c>
      <c r="K22" s="24" t="s">
        <v>166</v>
      </c>
      <c r="L22" s="24" t="s">
        <v>9838</v>
      </c>
      <c r="M22" s="24"/>
      <c r="N22" s="25"/>
      <c r="O22" s="24"/>
      <c r="P22" s="25"/>
    </row>
    <row r="23" spans="1:16" ht="90.75">
      <c r="A23" s="23">
        <v>22</v>
      </c>
      <c r="B23" s="17"/>
      <c r="C23" s="24" t="s">
        <v>9839</v>
      </c>
      <c r="D23" s="24" t="s">
        <v>9840</v>
      </c>
      <c r="E23" s="24" t="s">
        <v>17300</v>
      </c>
      <c r="F23" s="24" t="s">
        <v>17301</v>
      </c>
      <c r="G23" s="24">
        <v>7707790885</v>
      </c>
      <c r="H23" t="s">
        <v>17209</v>
      </c>
      <c r="I23" s="24" t="s">
        <v>17302</v>
      </c>
      <c r="J23" s="24" t="s">
        <v>17303</v>
      </c>
      <c r="K23" s="24" t="s">
        <v>173</v>
      </c>
      <c r="L23" s="24" t="s">
        <v>9843</v>
      </c>
      <c r="M23" s="24"/>
      <c r="N23" s="25"/>
      <c r="O23" s="24"/>
      <c r="P23" s="25"/>
    </row>
    <row r="24" spans="1:16" ht="82.5">
      <c r="A24" s="23">
        <v>23</v>
      </c>
      <c r="B24" s="17"/>
      <c r="C24" s="24" t="s">
        <v>9844</v>
      </c>
      <c r="D24" s="24" t="s">
        <v>9845</v>
      </c>
      <c r="E24" s="24" t="s">
        <v>17304</v>
      </c>
      <c r="F24" s="24" t="s">
        <v>17305</v>
      </c>
      <c r="G24" s="24">
        <v>7713793524</v>
      </c>
      <c r="H24" t="s">
        <v>17209</v>
      </c>
      <c r="I24" s="24" t="s">
        <v>17306</v>
      </c>
      <c r="J24" s="24" t="s">
        <v>9847</v>
      </c>
      <c r="K24" s="24" t="s">
        <v>9848</v>
      </c>
      <c r="L24" s="24" t="s">
        <v>9849</v>
      </c>
      <c r="M24" s="24"/>
      <c r="N24" s="25"/>
      <c r="O24" s="24"/>
      <c r="P24" s="25"/>
    </row>
    <row r="25" spans="1:16" ht="90.75">
      <c r="A25" s="23">
        <v>24</v>
      </c>
      <c r="B25" s="17"/>
      <c r="C25" s="24" t="s">
        <v>9850</v>
      </c>
      <c r="D25" s="24" t="s">
        <v>9851</v>
      </c>
      <c r="E25" s="24" t="s">
        <v>17307</v>
      </c>
      <c r="F25" s="24" t="s">
        <v>17308</v>
      </c>
      <c r="G25" s="24">
        <v>7716764909</v>
      </c>
      <c r="H25" t="s">
        <v>17209</v>
      </c>
      <c r="I25" s="24" t="s">
        <v>17309</v>
      </c>
      <c r="J25" s="24" t="s">
        <v>9853</v>
      </c>
      <c r="K25" s="24" t="s">
        <v>187</v>
      </c>
      <c r="L25" s="24" t="s">
        <v>17310</v>
      </c>
      <c r="M25" s="24"/>
      <c r="N25" s="25"/>
      <c r="O25" s="24"/>
      <c r="P25" s="25"/>
    </row>
    <row r="26" spans="1:16" ht="49.5">
      <c r="A26" s="26">
        <v>25</v>
      </c>
      <c r="B26" s="26"/>
      <c r="C26" s="27" t="s">
        <v>9855</v>
      </c>
      <c r="D26" s="27" t="s">
        <v>9856</v>
      </c>
      <c r="E26" s="27" t="s">
        <v>17311</v>
      </c>
      <c r="F26" s="27" t="s">
        <v>17312</v>
      </c>
      <c r="G26" s="27">
        <v>3255054921</v>
      </c>
      <c r="H26"/>
      <c r="I26" s="27" t="s">
        <v>17313</v>
      </c>
      <c r="J26" s="27" t="s">
        <v>9858</v>
      </c>
      <c r="K26" s="27" t="s">
        <v>9859</v>
      </c>
      <c r="L26" s="27" t="s">
        <v>9860</v>
      </c>
      <c r="M26" s="27"/>
      <c r="N26" s="25" t="s">
        <v>9861</v>
      </c>
      <c r="O26" s="24"/>
      <c r="P26" s="25"/>
    </row>
    <row r="27" spans="1:16" ht="90.75">
      <c r="A27" s="23">
        <v>26</v>
      </c>
      <c r="B27" s="28"/>
      <c r="C27" s="24" t="s">
        <v>9862</v>
      </c>
      <c r="D27" s="24" t="s">
        <v>9863</v>
      </c>
      <c r="E27" s="24" t="s">
        <v>17314</v>
      </c>
      <c r="F27" s="24" t="s">
        <v>17315</v>
      </c>
      <c r="G27" s="24">
        <v>5902160058</v>
      </c>
      <c r="H27" t="s">
        <v>17208</v>
      </c>
      <c r="I27" s="24" t="s">
        <v>17316</v>
      </c>
      <c r="J27" s="24" t="s">
        <v>9865</v>
      </c>
      <c r="K27" s="24" t="s">
        <v>194</v>
      </c>
      <c r="L27" s="24" t="s">
        <v>9866</v>
      </c>
      <c r="M27" s="24"/>
      <c r="N27" s="25"/>
      <c r="O27" s="24"/>
      <c r="P27" s="25"/>
    </row>
    <row r="28" spans="1:16" ht="123.75">
      <c r="A28" s="23">
        <v>27</v>
      </c>
      <c r="B28" s="28"/>
      <c r="C28" s="24" t="s">
        <v>9867</v>
      </c>
      <c r="D28" s="24" t="s">
        <v>9868</v>
      </c>
      <c r="E28" s="24" t="s">
        <v>17317</v>
      </c>
      <c r="F28" s="24" t="s">
        <v>17318</v>
      </c>
      <c r="G28" s="24">
        <v>5904144541</v>
      </c>
      <c r="H28" t="s">
        <v>17208</v>
      </c>
      <c r="I28" s="24" t="s">
        <v>17319</v>
      </c>
      <c r="J28" s="24" t="s">
        <v>9870</v>
      </c>
      <c r="K28" s="24" t="s">
        <v>9871</v>
      </c>
      <c r="L28" s="24" t="s">
        <v>9872</v>
      </c>
      <c r="M28" s="24"/>
      <c r="N28" s="25"/>
      <c r="O28" s="24"/>
      <c r="P28" s="25"/>
    </row>
    <row r="29" spans="1:16" ht="49.5">
      <c r="A29" s="26">
        <v>28</v>
      </c>
      <c r="B29" s="26"/>
      <c r="C29" s="27" t="s">
        <v>9873</v>
      </c>
      <c r="D29" s="27" t="s">
        <v>9874</v>
      </c>
      <c r="E29" s="27" t="s">
        <v>17320</v>
      </c>
      <c r="F29" s="27" t="s">
        <v>17321</v>
      </c>
      <c r="G29" s="27">
        <v>6154560469</v>
      </c>
      <c r="H29"/>
      <c r="I29" s="27" t="s">
        <v>17322</v>
      </c>
      <c r="J29" s="27" t="s">
        <v>9876</v>
      </c>
      <c r="K29" s="27" t="s">
        <v>208</v>
      </c>
      <c r="L29" s="24"/>
      <c r="M29" s="27"/>
      <c r="N29" s="25" t="s">
        <v>9877</v>
      </c>
      <c r="O29" s="24"/>
      <c r="P29" s="25"/>
    </row>
    <row r="30" spans="1:16" ht="57.75">
      <c r="A30" s="26">
        <v>29</v>
      </c>
      <c r="B30" s="26"/>
      <c r="C30" s="27" t="s">
        <v>9878</v>
      </c>
      <c r="D30" s="27" t="s">
        <v>9879</v>
      </c>
      <c r="E30" s="27" t="s">
        <v>17323</v>
      </c>
      <c r="F30" s="27" t="s">
        <v>17324</v>
      </c>
      <c r="G30" s="27">
        <v>7714938194</v>
      </c>
      <c r="H30"/>
      <c r="I30" s="27" t="s">
        <v>17325</v>
      </c>
      <c r="J30" s="27" t="s">
        <v>17326</v>
      </c>
      <c r="K30" s="27" t="s">
        <v>215</v>
      </c>
      <c r="L30" s="24"/>
      <c r="M30" s="27"/>
      <c r="N30" s="25" t="s">
        <v>17327</v>
      </c>
      <c r="O30" s="24"/>
      <c r="P30" s="25"/>
    </row>
    <row r="31" spans="1:16" ht="99">
      <c r="A31" s="23">
        <v>30</v>
      </c>
      <c r="B31" s="28"/>
      <c r="C31" s="24" t="s">
        <v>9883</v>
      </c>
      <c r="D31" s="24" t="s">
        <v>9884</v>
      </c>
      <c r="E31" s="24" t="s">
        <v>17328</v>
      </c>
      <c r="F31" s="24" t="s">
        <v>17329</v>
      </c>
      <c r="G31" s="24">
        <v>7802560095</v>
      </c>
      <c r="H31" t="s">
        <v>17208</v>
      </c>
      <c r="I31" s="24" t="s">
        <v>17330</v>
      </c>
      <c r="J31" s="24" t="s">
        <v>17331</v>
      </c>
      <c r="K31" s="24" t="s">
        <v>221</v>
      </c>
      <c r="L31" s="24" t="s">
        <v>9887</v>
      </c>
      <c r="M31" s="24"/>
      <c r="N31" s="25"/>
      <c r="O31" s="24"/>
      <c r="P31" s="25"/>
    </row>
    <row r="32" spans="1:16" ht="82.5">
      <c r="A32" s="23">
        <v>31</v>
      </c>
      <c r="B32" s="28"/>
      <c r="C32" s="24" t="s">
        <v>9888</v>
      </c>
      <c r="D32" s="24" t="s">
        <v>9889</v>
      </c>
      <c r="E32" s="24" t="s">
        <v>17332</v>
      </c>
      <c r="F32" s="24" t="s">
        <v>17333</v>
      </c>
      <c r="G32" s="24">
        <v>7715936506</v>
      </c>
      <c r="H32" t="s">
        <v>17208</v>
      </c>
      <c r="I32" s="24" t="s">
        <v>17334</v>
      </c>
      <c r="J32" s="24" t="s">
        <v>17335</v>
      </c>
      <c r="K32" s="24" t="s">
        <v>228</v>
      </c>
      <c r="L32" s="24" t="s">
        <v>9892</v>
      </c>
      <c r="M32" s="24"/>
      <c r="N32" s="25"/>
      <c r="O32" s="24"/>
      <c r="P32" s="25"/>
    </row>
    <row r="33" spans="1:16" ht="57.75">
      <c r="A33" s="26">
        <v>32</v>
      </c>
      <c r="B33" s="26"/>
      <c r="C33" s="27" t="s">
        <v>9893</v>
      </c>
      <c r="D33" s="27" t="s">
        <v>9894</v>
      </c>
      <c r="E33" s="27" t="s">
        <v>17336</v>
      </c>
      <c r="F33" s="27" t="s">
        <v>17337</v>
      </c>
      <c r="G33" s="27">
        <v>7716680078</v>
      </c>
      <c r="H33"/>
      <c r="I33" s="27" t="s">
        <v>17338</v>
      </c>
      <c r="J33" s="27" t="s">
        <v>9896</v>
      </c>
      <c r="K33" s="27" t="s">
        <v>9897</v>
      </c>
      <c r="L33" s="24"/>
      <c r="M33" s="27"/>
      <c r="N33" s="25" t="s">
        <v>17339</v>
      </c>
      <c r="O33" s="27"/>
      <c r="P33" s="25" t="s">
        <v>16608</v>
      </c>
    </row>
    <row r="34" spans="1:16" ht="66">
      <c r="A34" s="26">
        <v>33</v>
      </c>
      <c r="B34" s="26"/>
      <c r="C34" s="27" t="s">
        <v>9899</v>
      </c>
      <c r="D34" s="27" t="s">
        <v>9900</v>
      </c>
      <c r="E34" s="27" t="s">
        <v>17340</v>
      </c>
      <c r="F34" s="27" t="s">
        <v>17341</v>
      </c>
      <c r="G34" s="27">
        <v>7720765937</v>
      </c>
      <c r="H34"/>
      <c r="I34" s="27" t="s">
        <v>17342</v>
      </c>
      <c r="J34" s="27" t="s">
        <v>17343</v>
      </c>
      <c r="K34" s="27" t="s">
        <v>9903</v>
      </c>
      <c r="L34" s="24"/>
      <c r="M34" s="27"/>
      <c r="N34" s="25" t="s">
        <v>17344</v>
      </c>
      <c r="O34" s="24"/>
      <c r="P34" s="25"/>
    </row>
    <row r="35" spans="1:16" ht="66">
      <c r="A35" s="26">
        <v>34</v>
      </c>
      <c r="B35" s="26"/>
      <c r="C35" s="27" t="s">
        <v>9905</v>
      </c>
      <c r="D35" s="27" t="s">
        <v>9906</v>
      </c>
      <c r="E35" s="27" t="s">
        <v>17345</v>
      </c>
      <c r="F35" s="27" t="s">
        <v>17346</v>
      </c>
      <c r="G35" s="27">
        <v>1655218105</v>
      </c>
      <c r="H35"/>
      <c r="I35" s="27" t="s">
        <v>17347</v>
      </c>
      <c r="J35" s="27" t="s">
        <v>9908</v>
      </c>
      <c r="K35" s="27" t="s">
        <v>9909</v>
      </c>
      <c r="L35" s="27" t="s">
        <v>9910</v>
      </c>
      <c r="M35" s="27"/>
      <c r="N35" s="25" t="s">
        <v>17348</v>
      </c>
      <c r="O35" s="24"/>
      <c r="P35" s="25"/>
    </row>
    <row r="36" spans="1:16" ht="57.75">
      <c r="A36" s="26">
        <v>35</v>
      </c>
      <c r="B36" s="26"/>
      <c r="C36" s="27" t="s">
        <v>9912</v>
      </c>
      <c r="D36" s="27" t="s">
        <v>9913</v>
      </c>
      <c r="E36" s="27" t="s">
        <v>17349</v>
      </c>
      <c r="F36" s="27" t="s">
        <v>17350</v>
      </c>
      <c r="G36" s="27">
        <v>7840502513</v>
      </c>
      <c r="H36"/>
      <c r="I36" s="27" t="s">
        <v>17351</v>
      </c>
      <c r="J36" s="27" t="s">
        <v>17352</v>
      </c>
      <c r="K36" s="27" t="s">
        <v>235</v>
      </c>
      <c r="L36" s="27" t="s">
        <v>9916</v>
      </c>
      <c r="M36" s="27"/>
      <c r="N36" s="25" t="s">
        <v>17353</v>
      </c>
      <c r="O36" s="27"/>
      <c r="P36" s="25" t="s">
        <v>16609</v>
      </c>
    </row>
    <row r="37" spans="1:16" ht="90.75">
      <c r="A37" s="23">
        <v>36</v>
      </c>
      <c r="B37" s="28"/>
      <c r="C37" s="24" t="s">
        <v>9918</v>
      </c>
      <c r="D37" s="24" t="s">
        <v>9919</v>
      </c>
      <c r="E37" s="24" t="s">
        <v>17354</v>
      </c>
      <c r="F37" s="24" t="s">
        <v>17355</v>
      </c>
      <c r="G37" s="24">
        <v>6164244208</v>
      </c>
      <c r="H37" t="s">
        <v>17208</v>
      </c>
      <c r="I37" s="24" t="s">
        <v>17356</v>
      </c>
      <c r="J37" s="24" t="s">
        <v>9921</v>
      </c>
      <c r="K37" s="24" t="s">
        <v>241</v>
      </c>
      <c r="L37" s="24" t="s">
        <v>9922</v>
      </c>
      <c r="M37" s="24"/>
      <c r="N37" s="25"/>
      <c r="O37" s="27"/>
      <c r="P37" s="25" t="s">
        <v>16610</v>
      </c>
    </row>
    <row r="38" spans="1:16" ht="82.5">
      <c r="A38" s="23">
        <v>37</v>
      </c>
      <c r="B38" s="28"/>
      <c r="C38" s="24" t="s">
        <v>9923</v>
      </c>
      <c r="D38" s="24" t="s">
        <v>9924</v>
      </c>
      <c r="E38" s="24" t="s">
        <v>17357</v>
      </c>
      <c r="F38" s="24" t="s">
        <v>17358</v>
      </c>
      <c r="G38" s="24">
        <v>5260181171</v>
      </c>
      <c r="H38" t="s">
        <v>17208</v>
      </c>
      <c r="I38" s="24" t="s">
        <v>17359</v>
      </c>
      <c r="J38" s="24" t="s">
        <v>17360</v>
      </c>
      <c r="K38" s="24" t="s">
        <v>9927</v>
      </c>
      <c r="L38" s="24" t="s">
        <v>9928</v>
      </c>
      <c r="M38" s="24"/>
      <c r="N38" s="25"/>
      <c r="O38" s="24"/>
      <c r="P38" s="25"/>
    </row>
    <row r="39" spans="1:16" ht="90.75">
      <c r="A39" s="23">
        <v>38</v>
      </c>
      <c r="B39" s="28"/>
      <c r="C39" s="24" t="s">
        <v>9929</v>
      </c>
      <c r="D39" s="24" t="s">
        <v>9930</v>
      </c>
      <c r="E39" s="24" t="s">
        <v>17361</v>
      </c>
      <c r="F39" s="24" t="s">
        <v>17362</v>
      </c>
      <c r="G39" s="24">
        <v>2536275392</v>
      </c>
      <c r="H39" t="s">
        <v>17208</v>
      </c>
      <c r="I39" s="24" t="s">
        <v>17264</v>
      </c>
      <c r="J39" s="24" t="s">
        <v>9931</v>
      </c>
      <c r="K39" s="24" t="s">
        <v>255</v>
      </c>
      <c r="L39" s="24" t="s">
        <v>9932</v>
      </c>
      <c r="M39" s="24"/>
      <c r="N39" s="25"/>
      <c r="O39" s="24"/>
      <c r="P39" s="25"/>
    </row>
    <row r="40" spans="1:16" ht="115.5">
      <c r="A40" s="23">
        <v>39</v>
      </c>
      <c r="B40" s="28"/>
      <c r="C40" s="24" t="s">
        <v>9933</v>
      </c>
      <c r="D40" s="24" t="s">
        <v>9934</v>
      </c>
      <c r="E40" s="24" t="s">
        <v>17363</v>
      </c>
      <c r="F40" s="24" t="s">
        <v>17364</v>
      </c>
      <c r="G40" s="24">
        <v>7842355430</v>
      </c>
      <c r="H40" t="s">
        <v>17208</v>
      </c>
      <c r="I40" s="24" t="s">
        <v>17365</v>
      </c>
      <c r="J40" s="24" t="s">
        <v>17366</v>
      </c>
      <c r="K40" s="24" t="s">
        <v>262</v>
      </c>
      <c r="L40" s="24" t="s">
        <v>9937</v>
      </c>
      <c r="M40" s="24"/>
      <c r="N40" s="25"/>
      <c r="O40" s="27"/>
      <c r="P40" s="25" t="s">
        <v>16611</v>
      </c>
    </row>
    <row r="41" spans="1:16" ht="82.5">
      <c r="A41" s="23">
        <v>40</v>
      </c>
      <c r="B41" s="28"/>
      <c r="C41" s="24" t="s">
        <v>9938</v>
      </c>
      <c r="D41" s="24" t="s">
        <v>9939</v>
      </c>
      <c r="E41" s="24" t="s">
        <v>17367</v>
      </c>
      <c r="F41" s="24" t="s">
        <v>17368</v>
      </c>
      <c r="G41" s="24">
        <v>5836652784</v>
      </c>
      <c r="H41" t="s">
        <v>17208</v>
      </c>
      <c r="I41" s="24" t="s">
        <v>17289</v>
      </c>
      <c r="J41" s="24" t="s">
        <v>9940</v>
      </c>
      <c r="K41" s="24" t="s">
        <v>269</v>
      </c>
      <c r="L41" s="24" t="s">
        <v>9941</v>
      </c>
      <c r="M41" s="24"/>
      <c r="N41" s="25"/>
      <c r="O41" s="27"/>
      <c r="P41" s="25" t="s">
        <v>16612</v>
      </c>
    </row>
    <row r="42" spans="1:16" ht="74.25">
      <c r="A42" s="26">
        <v>41</v>
      </c>
      <c r="B42" s="26"/>
      <c r="C42" s="27" t="s">
        <v>9942</v>
      </c>
      <c r="D42" s="27" t="s">
        <v>9943</v>
      </c>
      <c r="E42" s="27" t="s">
        <v>17369</v>
      </c>
      <c r="F42" s="27" t="s">
        <v>17370</v>
      </c>
      <c r="G42" s="27">
        <v>3702724465</v>
      </c>
      <c r="H42"/>
      <c r="I42" s="27" t="s">
        <v>17371</v>
      </c>
      <c r="J42" s="27" t="s">
        <v>9945</v>
      </c>
      <c r="K42" s="27" t="s">
        <v>274</v>
      </c>
      <c r="L42" s="27" t="s">
        <v>9946</v>
      </c>
      <c r="M42" s="27"/>
      <c r="N42" s="25" t="s">
        <v>17372</v>
      </c>
      <c r="O42" s="27"/>
      <c r="P42" s="25" t="s">
        <v>16613</v>
      </c>
    </row>
    <row r="43" spans="1:16" ht="99">
      <c r="A43" s="26">
        <v>42</v>
      </c>
      <c r="B43" s="26"/>
      <c r="C43" s="27" t="s">
        <v>9948</v>
      </c>
      <c r="D43" s="27" t="s">
        <v>9949</v>
      </c>
      <c r="E43" s="27" t="s">
        <v>17373</v>
      </c>
      <c r="F43" s="27" t="s">
        <v>17374</v>
      </c>
      <c r="G43" s="27">
        <v>5042122070</v>
      </c>
      <c r="H43"/>
      <c r="I43" s="27" t="s">
        <v>17375</v>
      </c>
      <c r="J43" s="27" t="s">
        <v>17376</v>
      </c>
      <c r="K43" s="27" t="s">
        <v>281</v>
      </c>
      <c r="L43" s="31" t="s">
        <v>9952</v>
      </c>
      <c r="M43" s="27"/>
      <c r="N43" s="25" t="s">
        <v>17377</v>
      </c>
      <c r="O43" s="27"/>
      <c r="P43" s="25" t="s">
        <v>16614</v>
      </c>
    </row>
    <row r="44" spans="1:16" ht="66">
      <c r="A44" s="26">
        <v>43</v>
      </c>
      <c r="B44" s="26"/>
      <c r="C44" s="27" t="s">
        <v>9954</v>
      </c>
      <c r="D44" s="27" t="s">
        <v>9955</v>
      </c>
      <c r="E44" s="27" t="s">
        <v>17378</v>
      </c>
      <c r="F44" s="27" t="s">
        <v>17379</v>
      </c>
      <c r="G44" s="27">
        <v>3460064633</v>
      </c>
      <c r="H44"/>
      <c r="I44" s="27" t="s">
        <v>17380</v>
      </c>
      <c r="J44" s="27" t="s">
        <v>17381</v>
      </c>
      <c r="K44" s="27" t="s">
        <v>9958</v>
      </c>
      <c r="L44" s="27" t="s">
        <v>16617</v>
      </c>
      <c r="M44" s="27"/>
      <c r="N44" s="25" t="s">
        <v>9960</v>
      </c>
      <c r="O44" s="24"/>
      <c r="P44" s="25"/>
    </row>
    <row r="45" spans="1:16" ht="82.5">
      <c r="A45" s="23">
        <v>44</v>
      </c>
      <c r="B45" s="28"/>
      <c r="C45" s="24" t="s">
        <v>9961</v>
      </c>
      <c r="D45" s="24" t="s">
        <v>9962</v>
      </c>
      <c r="E45" s="24" t="s">
        <v>17382</v>
      </c>
      <c r="F45" s="24" t="s">
        <v>17383</v>
      </c>
      <c r="G45" s="24">
        <v>1901104600</v>
      </c>
      <c r="H45" t="s">
        <v>17208</v>
      </c>
      <c r="I45" s="24" t="s">
        <v>17384</v>
      </c>
      <c r="J45" s="24" t="s">
        <v>17385</v>
      </c>
      <c r="K45" s="24" t="s">
        <v>288</v>
      </c>
      <c r="L45" s="32" t="s">
        <v>9965</v>
      </c>
      <c r="M45" s="24"/>
      <c r="N45" s="25"/>
      <c r="O45" s="24"/>
      <c r="P45" s="25"/>
    </row>
    <row r="46" spans="1:16" ht="66">
      <c r="A46" s="26">
        <v>45</v>
      </c>
      <c r="B46" s="26"/>
      <c r="C46" s="27" t="s">
        <v>9966</v>
      </c>
      <c r="D46" s="27" t="s">
        <v>9967</v>
      </c>
      <c r="E46" s="27" t="s">
        <v>17386</v>
      </c>
      <c r="F46" s="27" t="s">
        <v>17387</v>
      </c>
      <c r="G46" s="27">
        <v>7325135420</v>
      </c>
      <c r="H46"/>
      <c r="I46" s="27" t="s">
        <v>17388</v>
      </c>
      <c r="J46" s="27" t="s">
        <v>9969</v>
      </c>
      <c r="K46" s="27" t="s">
        <v>295</v>
      </c>
      <c r="L46" s="24" t="s">
        <v>9970</v>
      </c>
      <c r="M46" s="27"/>
      <c r="N46" s="25" t="s">
        <v>17389</v>
      </c>
      <c r="O46" s="24"/>
      <c r="P46" s="25"/>
    </row>
    <row r="47" spans="1:16" ht="115.5">
      <c r="A47" s="26">
        <v>46</v>
      </c>
      <c r="B47" s="28"/>
      <c r="C47" s="24" t="s">
        <v>9972</v>
      </c>
      <c r="D47" s="24" t="s">
        <v>9973</v>
      </c>
      <c r="E47" s="24" t="s">
        <v>17390</v>
      </c>
      <c r="F47" s="24" t="s">
        <v>17391</v>
      </c>
      <c r="G47" s="24">
        <v>7709824836</v>
      </c>
      <c r="H47" t="s">
        <v>17208</v>
      </c>
      <c r="I47" s="24" t="s">
        <v>17392</v>
      </c>
      <c r="J47" s="24" t="s">
        <v>9975</v>
      </c>
      <c r="K47" s="24" t="s">
        <v>9976</v>
      </c>
      <c r="L47" s="24" t="s">
        <v>9977</v>
      </c>
      <c r="M47" s="24"/>
      <c r="N47" s="25"/>
      <c r="O47" s="24"/>
      <c r="P47" s="25"/>
    </row>
    <row r="48" spans="1:16" ht="82.5">
      <c r="A48" s="23">
        <v>47</v>
      </c>
      <c r="B48" s="28"/>
      <c r="C48" s="24" t="s">
        <v>9978</v>
      </c>
      <c r="D48" s="24" t="s">
        <v>9979</v>
      </c>
      <c r="E48" s="24" t="s">
        <v>17393</v>
      </c>
      <c r="F48" s="24" t="s">
        <v>17394</v>
      </c>
      <c r="G48" s="24">
        <v>7714704125</v>
      </c>
      <c r="H48" t="s">
        <v>17208</v>
      </c>
      <c r="I48" s="24" t="s">
        <v>17395</v>
      </c>
      <c r="J48" s="24" t="s">
        <v>17396</v>
      </c>
      <c r="K48" s="24" t="s">
        <v>308</v>
      </c>
      <c r="L48" s="24" t="s">
        <v>17397</v>
      </c>
      <c r="M48" s="24"/>
      <c r="N48" s="25"/>
      <c r="O48" s="24"/>
      <c r="P48" s="25"/>
    </row>
    <row r="49" spans="1:16" ht="57.75">
      <c r="A49" s="26">
        <v>48</v>
      </c>
      <c r="B49" s="26"/>
      <c r="C49" s="27" t="s">
        <v>9983</v>
      </c>
      <c r="D49" s="27" t="s">
        <v>9984</v>
      </c>
      <c r="E49" s="27" t="s">
        <v>17398</v>
      </c>
      <c r="F49" s="27" t="s">
        <v>17399</v>
      </c>
      <c r="G49" s="27">
        <v>9715202234</v>
      </c>
      <c r="H49"/>
      <c r="I49" s="27" t="s">
        <v>17400</v>
      </c>
      <c r="J49" s="27" t="s">
        <v>9986</v>
      </c>
      <c r="K49" s="33" t="s">
        <v>9987</v>
      </c>
      <c r="L49" s="33" t="s">
        <v>9988</v>
      </c>
      <c r="M49" s="33"/>
      <c r="N49" s="25" t="s">
        <v>17401</v>
      </c>
      <c r="O49" s="27"/>
      <c r="P49" s="25" t="s">
        <v>16615</v>
      </c>
    </row>
    <row r="50" spans="1:16" ht="90.75">
      <c r="A50" s="23">
        <v>49</v>
      </c>
      <c r="B50" s="28"/>
      <c r="C50" s="24" t="s">
        <v>9990</v>
      </c>
      <c r="D50" s="24" t="s">
        <v>9991</v>
      </c>
      <c r="E50" s="24" t="s">
        <v>17402</v>
      </c>
      <c r="F50" s="24" t="s">
        <v>17403</v>
      </c>
      <c r="G50" s="24">
        <v>7718846561</v>
      </c>
      <c r="H50" t="s">
        <v>17208</v>
      </c>
      <c r="I50" s="24" t="s">
        <v>17404</v>
      </c>
      <c r="J50" s="24" t="s">
        <v>17405</v>
      </c>
      <c r="K50" s="24" t="s">
        <v>322</v>
      </c>
      <c r="L50" s="24" t="s">
        <v>9994</v>
      </c>
      <c r="M50" s="24"/>
      <c r="N50" s="25"/>
      <c r="O50" s="27"/>
      <c r="P50" s="25" t="s">
        <v>16616</v>
      </c>
    </row>
    <row r="51" spans="1:16" ht="90.75">
      <c r="A51" s="26">
        <v>50</v>
      </c>
      <c r="B51" s="26"/>
      <c r="C51" s="27" t="s">
        <v>9995</v>
      </c>
      <c r="D51" s="27" t="s">
        <v>9996</v>
      </c>
      <c r="E51" s="27" t="s">
        <v>17406</v>
      </c>
      <c r="F51" s="27" t="s">
        <v>17407</v>
      </c>
      <c r="G51" s="27">
        <v>6166095992</v>
      </c>
      <c r="H51"/>
      <c r="I51" s="27" t="s">
        <v>17408</v>
      </c>
      <c r="J51" s="27" t="s">
        <v>9998</v>
      </c>
      <c r="K51" s="27" t="s">
        <v>9999</v>
      </c>
      <c r="L51" s="24"/>
      <c r="M51" s="27"/>
      <c r="N51" s="25" t="s">
        <v>17409</v>
      </c>
      <c r="O51" s="27"/>
      <c r="P51" s="25" t="s">
        <v>16618</v>
      </c>
    </row>
    <row r="52" spans="1:16" ht="132">
      <c r="A52" s="26">
        <v>51</v>
      </c>
      <c r="B52" s="26"/>
      <c r="C52" s="27" t="s">
        <v>10001</v>
      </c>
      <c r="D52" s="27" t="s">
        <v>10002</v>
      </c>
      <c r="E52" s="27" t="s">
        <v>17410</v>
      </c>
      <c r="F52" s="27" t="s">
        <v>17411</v>
      </c>
      <c r="G52" s="27">
        <v>7731563442</v>
      </c>
      <c r="H52"/>
      <c r="I52" s="27" t="s">
        <v>17412</v>
      </c>
      <c r="J52" s="27" t="s">
        <v>10004</v>
      </c>
      <c r="K52" s="27" t="s">
        <v>329</v>
      </c>
      <c r="L52" s="27" t="s">
        <v>10005</v>
      </c>
      <c r="M52" s="27"/>
      <c r="N52" s="25" t="s">
        <v>17413</v>
      </c>
      <c r="O52" s="24"/>
      <c r="P52" s="25"/>
    </row>
    <row r="53" spans="1:16" ht="82.5">
      <c r="A53" s="23">
        <v>52</v>
      </c>
      <c r="B53" s="28"/>
      <c r="C53" s="24" t="s">
        <v>10007</v>
      </c>
      <c r="D53" s="24" t="s">
        <v>10008</v>
      </c>
      <c r="E53" s="24" t="s">
        <v>17414</v>
      </c>
      <c r="F53" s="24" t="s">
        <v>17415</v>
      </c>
      <c r="G53" s="24">
        <v>5907998189</v>
      </c>
      <c r="H53" t="s">
        <v>17208</v>
      </c>
      <c r="I53" s="24" t="s">
        <v>17416</v>
      </c>
      <c r="J53" s="24" t="s">
        <v>10010</v>
      </c>
      <c r="K53" s="24" t="s">
        <v>10011</v>
      </c>
      <c r="L53" s="24" t="s">
        <v>10012</v>
      </c>
      <c r="M53" s="24"/>
      <c r="N53" s="25"/>
      <c r="O53" s="27"/>
      <c r="P53" s="25" t="s">
        <v>16619</v>
      </c>
    </row>
    <row r="54" spans="1:16" ht="57.75">
      <c r="A54" s="26">
        <v>53</v>
      </c>
      <c r="B54" s="26"/>
      <c r="C54" s="27" t="s">
        <v>10013</v>
      </c>
      <c r="D54" s="27" t="s">
        <v>10014</v>
      </c>
      <c r="E54" s="27" t="s">
        <v>17417</v>
      </c>
      <c r="F54" s="27" t="s">
        <v>17418</v>
      </c>
      <c r="G54" s="27">
        <v>7806483807</v>
      </c>
      <c r="H54"/>
      <c r="I54" s="27" t="s">
        <v>17419</v>
      </c>
      <c r="J54" s="27" t="s">
        <v>17420</v>
      </c>
      <c r="K54" s="27" t="s">
        <v>10017</v>
      </c>
      <c r="L54" s="27" t="s">
        <v>10018</v>
      </c>
      <c r="M54" s="27"/>
      <c r="N54" s="25" t="s">
        <v>17421</v>
      </c>
      <c r="O54" s="24"/>
      <c r="P54" s="25"/>
    </row>
    <row r="55" spans="1:16" ht="66">
      <c r="A55" s="26">
        <v>54</v>
      </c>
      <c r="B55" s="26"/>
      <c r="C55" s="27" t="s">
        <v>10020</v>
      </c>
      <c r="D55" s="27" t="s">
        <v>10021</v>
      </c>
      <c r="E55" s="27" t="s">
        <v>17422</v>
      </c>
      <c r="F55" s="27" t="s">
        <v>17423</v>
      </c>
      <c r="G55" s="27">
        <v>7820326919</v>
      </c>
      <c r="H55"/>
      <c r="I55" s="27" t="s">
        <v>17424</v>
      </c>
      <c r="J55" s="27" t="s">
        <v>10023</v>
      </c>
      <c r="K55" s="27" t="s">
        <v>10024</v>
      </c>
      <c r="L55" s="27" t="s">
        <v>10025</v>
      </c>
      <c r="M55" s="27"/>
      <c r="N55" s="25" t="s">
        <v>10026</v>
      </c>
      <c r="O55" s="24"/>
      <c r="P55" s="25"/>
    </row>
    <row r="56" spans="1:16" ht="99">
      <c r="A56" s="23">
        <v>55</v>
      </c>
      <c r="B56" s="28"/>
      <c r="C56" s="24" t="s">
        <v>10027</v>
      </c>
      <c r="D56" s="24" t="s">
        <v>10028</v>
      </c>
      <c r="E56" s="24" t="s">
        <v>17425</v>
      </c>
      <c r="F56" s="24" t="s">
        <v>17426</v>
      </c>
      <c r="G56" s="24">
        <v>5609065998</v>
      </c>
      <c r="H56" t="s">
        <v>17208</v>
      </c>
      <c r="I56" s="24" t="s">
        <v>17427</v>
      </c>
      <c r="J56" s="24" t="s">
        <v>10030</v>
      </c>
      <c r="K56" s="24" t="s">
        <v>349</v>
      </c>
      <c r="L56" s="24" t="s">
        <v>10031</v>
      </c>
      <c r="M56" s="24"/>
      <c r="N56" s="25"/>
      <c r="O56" s="33"/>
      <c r="P56" s="25" t="s">
        <v>16620</v>
      </c>
    </row>
    <row r="57" spans="1:16" ht="66">
      <c r="A57" s="26">
        <v>56</v>
      </c>
      <c r="B57" s="26"/>
      <c r="C57" s="27" t="s">
        <v>10032</v>
      </c>
      <c r="D57" s="27" t="s">
        <v>10033</v>
      </c>
      <c r="E57" s="27" t="s">
        <v>17428</v>
      </c>
      <c r="F57" s="27" t="s">
        <v>17429</v>
      </c>
      <c r="G57" s="27">
        <v>6168064037</v>
      </c>
      <c r="H57"/>
      <c r="I57" s="27" t="s">
        <v>17430</v>
      </c>
      <c r="J57" s="27" t="s">
        <v>10035</v>
      </c>
      <c r="K57" s="27" t="s">
        <v>10036</v>
      </c>
      <c r="L57" s="24"/>
      <c r="M57" s="27"/>
      <c r="N57" s="25" t="s">
        <v>10037</v>
      </c>
      <c r="O57" s="24"/>
      <c r="P57" s="25"/>
    </row>
    <row r="58" spans="1:16" ht="82.5">
      <c r="A58" s="23">
        <v>57</v>
      </c>
      <c r="B58" s="28"/>
      <c r="C58" s="24" t="s">
        <v>10038</v>
      </c>
      <c r="D58" s="24" t="s">
        <v>10039</v>
      </c>
      <c r="E58" s="24" t="s">
        <v>17431</v>
      </c>
      <c r="F58" s="24" t="s">
        <v>17432</v>
      </c>
      <c r="G58" s="24">
        <v>6672274395</v>
      </c>
      <c r="H58" t="s">
        <v>17208</v>
      </c>
      <c r="I58" s="24" t="s">
        <v>17433</v>
      </c>
      <c r="J58" s="24" t="s">
        <v>17434</v>
      </c>
      <c r="K58" s="24" t="s">
        <v>10042</v>
      </c>
      <c r="L58" s="24" t="s">
        <v>10043</v>
      </c>
      <c r="M58" s="24"/>
      <c r="N58" s="25"/>
      <c r="O58" s="27"/>
      <c r="P58" s="25" t="s">
        <v>16621</v>
      </c>
    </row>
    <row r="59" spans="1:16" ht="66">
      <c r="A59" s="26">
        <v>58</v>
      </c>
      <c r="B59" s="26"/>
      <c r="C59" s="27" t="s">
        <v>10044</v>
      </c>
      <c r="D59" s="27" t="s">
        <v>10045</v>
      </c>
      <c r="E59" s="27" t="s">
        <v>17435</v>
      </c>
      <c r="F59" s="27" t="s">
        <v>17436</v>
      </c>
      <c r="G59" s="27">
        <v>7710872418</v>
      </c>
      <c r="H59"/>
      <c r="I59" s="27" t="s">
        <v>17437</v>
      </c>
      <c r="J59" s="27" t="s">
        <v>10047</v>
      </c>
      <c r="K59" s="27" t="s">
        <v>10048</v>
      </c>
      <c r="L59" s="24"/>
      <c r="M59" s="27"/>
      <c r="N59" s="25" t="s">
        <v>10049</v>
      </c>
      <c r="O59" s="27"/>
      <c r="P59" s="25" t="s">
        <v>16622</v>
      </c>
    </row>
    <row r="60" spans="1:16" ht="66">
      <c r="A60" s="26">
        <v>59</v>
      </c>
      <c r="B60" s="26"/>
      <c r="C60" s="27" t="s">
        <v>10050</v>
      </c>
      <c r="D60" s="27" t="s">
        <v>10051</v>
      </c>
      <c r="E60" s="27" t="s">
        <v>17438</v>
      </c>
      <c r="F60" s="27" t="s">
        <v>17439</v>
      </c>
      <c r="G60" s="27">
        <v>7840417963</v>
      </c>
      <c r="H60"/>
      <c r="I60" s="27" t="s">
        <v>17440</v>
      </c>
      <c r="J60" s="27" t="s">
        <v>10053</v>
      </c>
      <c r="K60" s="27" t="s">
        <v>10054</v>
      </c>
      <c r="L60" s="27" t="s">
        <v>10055</v>
      </c>
      <c r="M60" s="27"/>
      <c r="N60" s="25" t="s">
        <v>10056</v>
      </c>
      <c r="O60" s="24"/>
      <c r="P60" s="25"/>
    </row>
    <row r="61" spans="1:16" ht="82.5">
      <c r="A61" s="23">
        <v>60</v>
      </c>
      <c r="B61" s="28"/>
      <c r="C61" s="24" t="s">
        <v>10057</v>
      </c>
      <c r="D61" s="24" t="s">
        <v>10058</v>
      </c>
      <c r="E61" s="24" t="s">
        <v>17441</v>
      </c>
      <c r="F61" s="24" t="s">
        <v>17442</v>
      </c>
      <c r="G61" s="24">
        <v>6950094350</v>
      </c>
      <c r="H61" t="s">
        <v>17208</v>
      </c>
      <c r="I61" s="24" t="s">
        <v>17443</v>
      </c>
      <c r="J61" s="24" t="s">
        <v>10060</v>
      </c>
      <c r="K61" s="24" t="s">
        <v>10061</v>
      </c>
      <c r="L61" s="24" t="s">
        <v>10062</v>
      </c>
      <c r="M61" s="24"/>
      <c r="N61" s="25"/>
      <c r="O61" s="27"/>
      <c r="P61" s="25" t="s">
        <v>16623</v>
      </c>
    </row>
    <row r="62" spans="1:16" ht="90.75">
      <c r="A62" s="23">
        <v>61</v>
      </c>
      <c r="B62" s="28"/>
      <c r="C62" s="24" t="s">
        <v>10063</v>
      </c>
      <c r="D62" s="24" t="s">
        <v>10064</v>
      </c>
      <c r="E62" s="24" t="s">
        <v>17444</v>
      </c>
      <c r="F62" s="24" t="s">
        <v>17445</v>
      </c>
      <c r="G62" s="24">
        <v>276118240</v>
      </c>
      <c r="H62" t="s">
        <v>17208</v>
      </c>
      <c r="I62" s="24" t="s">
        <v>17446</v>
      </c>
      <c r="J62" s="24" t="s">
        <v>17447</v>
      </c>
      <c r="K62" s="24" t="s">
        <v>10067</v>
      </c>
      <c r="L62" s="24" t="s">
        <v>10068</v>
      </c>
      <c r="M62" s="24"/>
      <c r="N62" s="25"/>
      <c r="O62" s="27"/>
      <c r="P62" s="25" t="s">
        <v>16624</v>
      </c>
    </row>
    <row r="63" spans="1:16" ht="82.5">
      <c r="A63" s="23">
        <v>62</v>
      </c>
      <c r="B63" s="28"/>
      <c r="C63" s="24" t="s">
        <v>10069</v>
      </c>
      <c r="D63" s="24" t="s">
        <v>10070</v>
      </c>
      <c r="E63" s="24" t="s">
        <v>17448</v>
      </c>
      <c r="F63" s="24" t="s">
        <v>17449</v>
      </c>
      <c r="G63" s="24">
        <v>1001219735</v>
      </c>
      <c r="H63" t="s">
        <v>17208</v>
      </c>
      <c r="I63" s="24" t="s">
        <v>17450</v>
      </c>
      <c r="J63" s="24" t="s">
        <v>10072</v>
      </c>
      <c r="K63" s="24" t="s">
        <v>378</v>
      </c>
      <c r="L63" s="24" t="s">
        <v>10073</v>
      </c>
      <c r="M63" s="24"/>
      <c r="N63" s="25"/>
      <c r="O63" s="24"/>
      <c r="P63" s="25"/>
    </row>
    <row r="64" spans="1:16" ht="74.25">
      <c r="A64" s="26">
        <v>63</v>
      </c>
      <c r="B64" s="26"/>
      <c r="C64" s="27" t="s">
        <v>10074</v>
      </c>
      <c r="D64" s="27" t="s">
        <v>10075</v>
      </c>
      <c r="E64" s="27" t="s">
        <v>17451</v>
      </c>
      <c r="F64" s="27" t="s">
        <v>17452</v>
      </c>
      <c r="G64" s="27">
        <v>9102201986</v>
      </c>
      <c r="H64"/>
      <c r="I64" s="27" t="s">
        <v>17453</v>
      </c>
      <c r="J64" s="27" t="s">
        <v>10077</v>
      </c>
      <c r="K64" s="27" t="s">
        <v>384</v>
      </c>
      <c r="L64" s="27" t="s">
        <v>10078</v>
      </c>
      <c r="M64" s="27"/>
      <c r="N64" s="25" t="s">
        <v>10079</v>
      </c>
      <c r="O64" s="27"/>
      <c r="P64" s="25" t="s">
        <v>16625</v>
      </c>
    </row>
    <row r="65" spans="1:16" ht="66">
      <c r="A65" s="26">
        <v>64</v>
      </c>
      <c r="B65" s="26"/>
      <c r="C65" s="27" t="s">
        <v>10080</v>
      </c>
      <c r="D65" s="27" t="s">
        <v>10081</v>
      </c>
      <c r="E65" s="27" t="s">
        <v>17454</v>
      </c>
      <c r="F65" s="27" t="s">
        <v>17455</v>
      </c>
      <c r="G65" s="27">
        <v>9102201601</v>
      </c>
      <c r="H65"/>
      <c r="I65" s="27" t="s">
        <v>17456</v>
      </c>
      <c r="J65" s="27" t="s">
        <v>10083</v>
      </c>
      <c r="K65" s="27" t="s">
        <v>10084</v>
      </c>
      <c r="L65" s="25" t="s">
        <v>10085</v>
      </c>
      <c r="M65" s="27"/>
      <c r="N65" s="25" t="s">
        <v>17457</v>
      </c>
      <c r="O65" s="24"/>
      <c r="P65" s="25"/>
    </row>
    <row r="66" spans="1:16" ht="57.75">
      <c r="A66" s="26">
        <v>65</v>
      </c>
      <c r="B66" s="26"/>
      <c r="C66" s="25" t="s">
        <v>10087</v>
      </c>
      <c r="D66" s="25" t="s">
        <v>10088</v>
      </c>
      <c r="E66" s="25" t="s">
        <v>17458</v>
      </c>
      <c r="F66" s="25" t="s">
        <v>17459</v>
      </c>
      <c r="G66" s="25">
        <v>9102200252</v>
      </c>
      <c r="H66"/>
      <c r="I66" s="25" t="s">
        <v>17460</v>
      </c>
      <c r="J66" s="25" t="s">
        <v>10090</v>
      </c>
      <c r="K66" s="25" t="s">
        <v>10091</v>
      </c>
      <c r="L66" s="24"/>
      <c r="M66" s="25"/>
      <c r="N66" s="25" t="s">
        <v>17461</v>
      </c>
      <c r="O66" s="27"/>
      <c r="P66" s="25" t="s">
        <v>16626</v>
      </c>
    </row>
    <row r="67" spans="1:16" ht="82.5">
      <c r="A67" s="26">
        <v>66</v>
      </c>
      <c r="B67" s="26"/>
      <c r="C67" s="27" t="s">
        <v>10093</v>
      </c>
      <c r="D67" s="27" t="s">
        <v>10094</v>
      </c>
      <c r="E67" s="27" t="s">
        <v>17462</v>
      </c>
      <c r="F67" s="27" t="s">
        <v>17463</v>
      </c>
      <c r="G67" s="27">
        <v>9102202041</v>
      </c>
      <c r="H67"/>
      <c r="I67" s="27" t="s">
        <v>17464</v>
      </c>
      <c r="J67" s="27" t="s">
        <v>10077</v>
      </c>
      <c r="K67" s="27" t="s">
        <v>402</v>
      </c>
      <c r="L67" s="27" t="s">
        <v>10096</v>
      </c>
      <c r="M67" s="27"/>
      <c r="N67" s="25" t="s">
        <v>17465</v>
      </c>
      <c r="O67" s="27"/>
      <c r="P67" s="25" t="s">
        <v>16627</v>
      </c>
    </row>
    <row r="68" spans="1:16" ht="90.75">
      <c r="A68" s="23">
        <v>67</v>
      </c>
      <c r="B68" s="17"/>
      <c r="C68" s="24" t="s">
        <v>10098</v>
      </c>
      <c r="D68" s="24" t="s">
        <v>10099</v>
      </c>
      <c r="E68" s="24" t="s">
        <v>17466</v>
      </c>
      <c r="F68" s="24" t="s">
        <v>17467</v>
      </c>
      <c r="G68" s="24">
        <v>9102201009</v>
      </c>
      <c r="H68" t="s">
        <v>17209</v>
      </c>
      <c r="I68" s="24" t="s">
        <v>17468</v>
      </c>
      <c r="J68" s="24" t="s">
        <v>17469</v>
      </c>
      <c r="K68" s="24" t="s">
        <v>10102</v>
      </c>
      <c r="L68" s="24" t="s">
        <v>10103</v>
      </c>
      <c r="M68" s="24"/>
      <c r="N68" s="25"/>
      <c r="O68" s="24"/>
      <c r="P68" s="25"/>
    </row>
    <row r="69" spans="1:16" ht="115.5">
      <c r="A69" s="23">
        <v>68</v>
      </c>
      <c r="B69" s="28"/>
      <c r="C69" s="24" t="s">
        <v>10104</v>
      </c>
      <c r="D69" s="24" t="s">
        <v>10105</v>
      </c>
      <c r="E69" s="24" t="s">
        <v>17470</v>
      </c>
      <c r="F69" s="24" t="s">
        <v>17471</v>
      </c>
      <c r="G69" s="24">
        <v>7727834940</v>
      </c>
      <c r="H69" t="s">
        <v>17208</v>
      </c>
      <c r="I69" s="24" t="s">
        <v>17472</v>
      </c>
      <c r="J69" s="24" t="s">
        <v>10107</v>
      </c>
      <c r="K69" s="24" t="s">
        <v>415</v>
      </c>
      <c r="L69" s="24" t="s">
        <v>16632</v>
      </c>
      <c r="M69" s="24"/>
      <c r="N69" s="25"/>
      <c r="O69" s="24"/>
      <c r="P69" s="25"/>
    </row>
    <row r="70" spans="1:16" ht="90.75">
      <c r="A70" s="23">
        <v>69</v>
      </c>
      <c r="B70" s="28"/>
      <c r="C70" s="24" t="s">
        <v>10109</v>
      </c>
      <c r="D70" s="24" t="s">
        <v>10110</v>
      </c>
      <c r="E70" s="24" t="s">
        <v>17473</v>
      </c>
      <c r="F70" s="24" t="s">
        <v>17474</v>
      </c>
      <c r="G70" s="24">
        <v>7723706312</v>
      </c>
      <c r="H70" t="s">
        <v>17208</v>
      </c>
      <c r="I70" s="24" t="s">
        <v>17475</v>
      </c>
      <c r="J70" s="24" t="s">
        <v>17476</v>
      </c>
      <c r="K70" s="24" t="s">
        <v>422</v>
      </c>
      <c r="L70" s="24" t="s">
        <v>10113</v>
      </c>
      <c r="M70" s="24"/>
      <c r="N70" s="25"/>
      <c r="O70" s="24"/>
      <c r="P70" s="25"/>
    </row>
    <row r="71" spans="1:16" ht="74.25">
      <c r="A71" s="23">
        <v>70</v>
      </c>
      <c r="B71" s="28"/>
      <c r="C71" s="24" t="s">
        <v>10114</v>
      </c>
      <c r="D71" s="24" t="s">
        <v>10115</v>
      </c>
      <c r="E71" s="24" t="s">
        <v>17477</v>
      </c>
      <c r="F71" s="24" t="s">
        <v>17478</v>
      </c>
      <c r="G71" s="24">
        <v>916009139</v>
      </c>
      <c r="H71" t="s">
        <v>17208</v>
      </c>
      <c r="I71" s="24" t="s">
        <v>17479</v>
      </c>
      <c r="J71" s="24" t="s">
        <v>17480</v>
      </c>
      <c r="K71" s="24" t="s">
        <v>10118</v>
      </c>
      <c r="L71" s="24" t="s">
        <v>10119</v>
      </c>
      <c r="M71" s="24"/>
      <c r="N71" s="25"/>
      <c r="O71" s="27"/>
      <c r="P71" s="25" t="s">
        <v>16628</v>
      </c>
    </row>
    <row r="72" spans="1:16" ht="99">
      <c r="A72" s="23">
        <v>71</v>
      </c>
      <c r="B72" s="28"/>
      <c r="C72" s="24" t="s">
        <v>10120</v>
      </c>
      <c r="D72" s="24" t="s">
        <v>10121</v>
      </c>
      <c r="E72" s="24" t="s">
        <v>17481</v>
      </c>
      <c r="F72" s="24" t="s">
        <v>17482</v>
      </c>
      <c r="G72" s="24">
        <v>7716228295</v>
      </c>
      <c r="H72" t="s">
        <v>17208</v>
      </c>
      <c r="I72" s="24" t="s">
        <v>17483</v>
      </c>
      <c r="J72" s="24" t="s">
        <v>10123</v>
      </c>
      <c r="K72" s="24" t="s">
        <v>10124</v>
      </c>
      <c r="L72" s="24" t="s">
        <v>10125</v>
      </c>
      <c r="M72" s="24"/>
      <c r="N72" s="25"/>
      <c r="O72" s="27"/>
      <c r="P72" s="25" t="s">
        <v>16629</v>
      </c>
    </row>
    <row r="73" spans="1:16" ht="90.75">
      <c r="A73" s="23">
        <v>72</v>
      </c>
      <c r="B73" s="28"/>
      <c r="C73" s="24" t="s">
        <v>10126</v>
      </c>
      <c r="D73" s="24" t="s">
        <v>10127</v>
      </c>
      <c r="E73" s="24" t="s">
        <v>17484</v>
      </c>
      <c r="F73" s="24" t="s">
        <v>17485</v>
      </c>
      <c r="G73" s="24">
        <v>7702686930</v>
      </c>
      <c r="H73" t="s">
        <v>17208</v>
      </c>
      <c r="I73" s="24" t="s">
        <v>17486</v>
      </c>
      <c r="J73" s="24" t="s">
        <v>10129</v>
      </c>
      <c r="K73" s="24" t="s">
        <v>438</v>
      </c>
      <c r="L73" s="24" t="s">
        <v>10130</v>
      </c>
      <c r="M73" s="24"/>
      <c r="N73" s="25"/>
      <c r="O73" s="25"/>
      <c r="P73" s="25" t="s">
        <v>16630</v>
      </c>
    </row>
    <row r="74" spans="1:16" ht="90.75">
      <c r="A74" s="23">
        <v>73</v>
      </c>
      <c r="B74" s="28"/>
      <c r="C74" s="24" t="s">
        <v>10131</v>
      </c>
      <c r="D74" s="24" t="s">
        <v>10132</v>
      </c>
      <c r="E74" s="24" t="s">
        <v>17487</v>
      </c>
      <c r="F74" s="24" t="s">
        <v>17488</v>
      </c>
      <c r="G74" s="24">
        <v>5406796664</v>
      </c>
      <c r="H74" t="s">
        <v>17208</v>
      </c>
      <c r="I74" s="24" t="s">
        <v>17489</v>
      </c>
      <c r="J74" s="24" t="s">
        <v>17490</v>
      </c>
      <c r="K74" s="24" t="s">
        <v>445</v>
      </c>
      <c r="L74" s="24" t="s">
        <v>10135</v>
      </c>
      <c r="M74" s="24"/>
      <c r="N74" s="25"/>
      <c r="O74" s="27"/>
      <c r="P74" s="25" t="s">
        <v>16631</v>
      </c>
    </row>
    <row r="75" spans="1:16" ht="82.5">
      <c r="A75" s="23">
        <v>74</v>
      </c>
      <c r="B75" s="28"/>
      <c r="C75" s="24" t="s">
        <v>10136</v>
      </c>
      <c r="D75" s="24" t="s">
        <v>10137</v>
      </c>
      <c r="E75" s="24" t="s">
        <v>17491</v>
      </c>
      <c r="F75" s="24" t="s">
        <v>17492</v>
      </c>
      <c r="G75" s="24">
        <v>6455047081</v>
      </c>
      <c r="H75" t="s">
        <v>17208</v>
      </c>
      <c r="I75" s="24" t="s">
        <v>17493</v>
      </c>
      <c r="J75" s="24" t="s">
        <v>10139</v>
      </c>
      <c r="K75" s="24" t="s">
        <v>452</v>
      </c>
      <c r="L75" s="24" t="s">
        <v>10140</v>
      </c>
      <c r="M75" s="24"/>
      <c r="N75" s="25"/>
      <c r="O75" s="24"/>
      <c r="P75" s="25"/>
    </row>
    <row r="76" spans="1:16" ht="132">
      <c r="A76" s="23">
        <v>75</v>
      </c>
      <c r="B76" s="28"/>
      <c r="C76" s="24" t="s">
        <v>10141</v>
      </c>
      <c r="D76" s="24" t="s">
        <v>10142</v>
      </c>
      <c r="E76" s="24" t="s">
        <v>17494</v>
      </c>
      <c r="F76" s="24" t="s">
        <v>17495</v>
      </c>
      <c r="G76" s="24">
        <v>6316220412</v>
      </c>
      <c r="H76" t="s">
        <v>17208</v>
      </c>
      <c r="I76" s="24" t="s">
        <v>17496</v>
      </c>
      <c r="J76" s="24" t="s">
        <v>17497</v>
      </c>
      <c r="K76" s="24" t="s">
        <v>459</v>
      </c>
      <c r="L76" s="32" t="s">
        <v>10145</v>
      </c>
      <c r="M76" s="24"/>
      <c r="N76" s="25"/>
      <c r="O76" s="24"/>
      <c r="P76" s="25"/>
    </row>
    <row r="77" spans="1:16" ht="99">
      <c r="A77" s="23">
        <v>76</v>
      </c>
      <c r="B77" s="28"/>
      <c r="C77" s="24" t="s">
        <v>10146</v>
      </c>
      <c r="D77" s="24" t="s">
        <v>10147</v>
      </c>
      <c r="E77" s="24" t="s">
        <v>17498</v>
      </c>
      <c r="F77" s="24" t="s">
        <v>17499</v>
      </c>
      <c r="G77" s="24">
        <v>5257119624</v>
      </c>
      <c r="H77" t="s">
        <v>17208</v>
      </c>
      <c r="I77" s="24" t="s">
        <v>17500</v>
      </c>
      <c r="J77" s="24" t="s">
        <v>10149</v>
      </c>
      <c r="K77" s="24" t="s">
        <v>10150</v>
      </c>
      <c r="L77" s="24" t="s">
        <v>10151</v>
      </c>
      <c r="M77" s="24"/>
      <c r="N77" s="25"/>
      <c r="O77" s="24"/>
      <c r="P77" s="25"/>
    </row>
    <row r="78" spans="1:16" ht="82.5">
      <c r="A78" s="23">
        <v>77</v>
      </c>
      <c r="B78" s="28"/>
      <c r="C78" s="24" t="s">
        <v>10152</v>
      </c>
      <c r="D78" s="24" t="s">
        <v>10153</v>
      </c>
      <c r="E78" s="24" t="s">
        <v>17501</v>
      </c>
      <c r="F78" s="24" t="s">
        <v>17502</v>
      </c>
      <c r="G78" s="24">
        <v>6501281184</v>
      </c>
      <c r="H78" t="s">
        <v>17208</v>
      </c>
      <c r="I78" s="24" t="s">
        <v>17503</v>
      </c>
      <c r="J78" s="24" t="s">
        <v>17504</v>
      </c>
      <c r="K78" s="24" t="s">
        <v>473</v>
      </c>
      <c r="L78" s="24" t="s">
        <v>10156</v>
      </c>
      <c r="M78" s="24"/>
      <c r="N78" s="25"/>
      <c r="O78" s="24"/>
      <c r="P78" s="25"/>
    </row>
    <row r="79" spans="1:16" ht="99">
      <c r="A79" s="34" t="s">
        <v>16633</v>
      </c>
      <c r="B79" s="35"/>
      <c r="C79" s="24" t="s">
        <v>10157</v>
      </c>
      <c r="D79" s="24" t="s">
        <v>10158</v>
      </c>
      <c r="E79" s="24" t="s">
        <v>17505</v>
      </c>
      <c r="F79" s="24" t="s">
        <v>17506</v>
      </c>
      <c r="G79" s="24">
        <v>3702593710</v>
      </c>
      <c r="H79" t="s">
        <v>17208</v>
      </c>
      <c r="I79" s="24" t="s">
        <v>17507</v>
      </c>
      <c r="J79" s="24" t="s">
        <v>17508</v>
      </c>
      <c r="K79" s="24" t="s">
        <v>10161</v>
      </c>
      <c r="L79" s="24" t="s">
        <v>10162</v>
      </c>
      <c r="M79" s="24"/>
      <c r="N79" s="25"/>
      <c r="O79" s="24"/>
      <c r="P79" s="25"/>
    </row>
    <row r="80" spans="1:16" ht="107.25">
      <c r="A80" s="34" t="s">
        <v>16634</v>
      </c>
      <c r="B80" s="35"/>
      <c r="C80" s="24" t="s">
        <v>10163</v>
      </c>
      <c r="D80" s="24" t="s">
        <v>10164</v>
      </c>
      <c r="E80" s="24" t="s">
        <v>17509</v>
      </c>
      <c r="F80" s="24" t="s">
        <v>17510</v>
      </c>
      <c r="G80" s="24">
        <v>5260410400</v>
      </c>
      <c r="H80" t="s">
        <v>17208</v>
      </c>
      <c r="I80" s="24" t="s">
        <v>17511</v>
      </c>
      <c r="J80" s="24" t="s">
        <v>10166</v>
      </c>
      <c r="K80" s="24" t="s">
        <v>487</v>
      </c>
      <c r="L80" s="24" t="s">
        <v>10167</v>
      </c>
      <c r="M80" s="24"/>
      <c r="N80" s="25"/>
      <c r="O80" s="24"/>
      <c r="P80" s="25"/>
    </row>
    <row r="81" spans="1:16" ht="99">
      <c r="A81" s="34" t="s">
        <v>16635</v>
      </c>
      <c r="B81" s="35"/>
      <c r="C81" s="24" t="s">
        <v>10168</v>
      </c>
      <c r="D81" s="24" t="s">
        <v>10169</v>
      </c>
      <c r="E81" s="24" t="s">
        <v>17512</v>
      </c>
      <c r="F81" s="24" t="s">
        <v>17513</v>
      </c>
      <c r="G81" s="24">
        <v>7702814010</v>
      </c>
      <c r="H81" t="s">
        <v>17208</v>
      </c>
      <c r="I81" s="24" t="s">
        <v>17514</v>
      </c>
      <c r="J81" s="24" t="s">
        <v>10171</v>
      </c>
      <c r="K81" s="24" t="s">
        <v>492</v>
      </c>
      <c r="L81" s="24" t="s">
        <v>10172</v>
      </c>
      <c r="M81" s="24"/>
      <c r="N81" s="25"/>
      <c r="O81" s="24"/>
      <c r="P81" s="25"/>
    </row>
    <row r="82" spans="1:16" ht="66">
      <c r="A82" s="36" t="s">
        <v>16636</v>
      </c>
      <c r="B82" s="36"/>
      <c r="C82" s="27" t="s">
        <v>10173</v>
      </c>
      <c r="D82" s="27" t="s">
        <v>10174</v>
      </c>
      <c r="E82" s="27" t="s">
        <v>17515</v>
      </c>
      <c r="F82" s="27" t="s">
        <v>17516</v>
      </c>
      <c r="G82" s="27">
        <v>5262304647</v>
      </c>
      <c r="H82"/>
      <c r="I82" s="27" t="s">
        <v>17517</v>
      </c>
      <c r="J82" s="27" t="s">
        <v>10176</v>
      </c>
      <c r="K82" s="27" t="s">
        <v>10177</v>
      </c>
      <c r="L82" s="27" t="s">
        <v>10178</v>
      </c>
      <c r="M82" s="27"/>
      <c r="N82" s="25" t="s">
        <v>10179</v>
      </c>
      <c r="O82" s="24"/>
      <c r="P82" s="25"/>
    </row>
    <row r="83" spans="1:16" ht="107.25">
      <c r="A83" s="34" t="s">
        <v>16638</v>
      </c>
      <c r="B83" s="35"/>
      <c r="C83" s="24" t="s">
        <v>10180</v>
      </c>
      <c r="D83" s="24" t="s">
        <v>10181</v>
      </c>
      <c r="E83" s="24" t="s">
        <v>17518</v>
      </c>
      <c r="F83" s="24" t="s">
        <v>17519</v>
      </c>
      <c r="G83" s="24">
        <v>7728718713</v>
      </c>
      <c r="H83" t="s">
        <v>17208</v>
      </c>
      <c r="I83" s="24" t="s">
        <v>17520</v>
      </c>
      <c r="J83" s="24" t="s">
        <v>17521</v>
      </c>
      <c r="K83" s="24" t="s">
        <v>499</v>
      </c>
      <c r="L83" s="24" t="s">
        <v>10184</v>
      </c>
      <c r="M83" s="24"/>
      <c r="N83" s="25"/>
      <c r="O83" s="24"/>
      <c r="P83" s="25"/>
    </row>
    <row r="84" spans="1:16" ht="66">
      <c r="A84" s="36" t="s">
        <v>16639</v>
      </c>
      <c r="B84" s="36"/>
      <c r="C84" s="27" t="s">
        <v>10185</v>
      </c>
      <c r="D84" s="27" t="s">
        <v>10186</v>
      </c>
      <c r="E84" s="27" t="s">
        <v>17522</v>
      </c>
      <c r="F84" s="27" t="s">
        <v>17523</v>
      </c>
      <c r="G84" s="27">
        <v>9102220668</v>
      </c>
      <c r="H84"/>
      <c r="I84" s="27" t="s">
        <v>17524</v>
      </c>
      <c r="J84" s="27" t="s">
        <v>10188</v>
      </c>
      <c r="K84" s="24" t="s">
        <v>505</v>
      </c>
      <c r="L84" s="24" t="s">
        <v>10189</v>
      </c>
      <c r="M84" s="27"/>
      <c r="N84" s="25" t="s">
        <v>17525</v>
      </c>
      <c r="O84" s="24"/>
      <c r="P84" s="25"/>
    </row>
    <row r="85" spans="1:16" ht="57.75">
      <c r="A85" s="36" t="s">
        <v>16641</v>
      </c>
      <c r="B85" s="36"/>
      <c r="C85" s="27" t="s">
        <v>10191</v>
      </c>
      <c r="D85" s="27" t="s">
        <v>10192</v>
      </c>
      <c r="E85" s="27" t="s">
        <v>17526</v>
      </c>
      <c r="F85" s="27" t="s">
        <v>17527</v>
      </c>
      <c r="G85" s="27">
        <v>7751030812</v>
      </c>
      <c r="H85"/>
      <c r="I85" s="27" t="s">
        <v>17528</v>
      </c>
      <c r="J85" s="27" t="s">
        <v>10194</v>
      </c>
      <c r="K85" s="27" t="s">
        <v>10195</v>
      </c>
      <c r="L85" s="24"/>
      <c r="M85" s="27"/>
      <c r="N85" s="25" t="s">
        <v>17529</v>
      </c>
      <c r="O85" s="24"/>
      <c r="P85" s="25"/>
    </row>
    <row r="86" spans="1:16" ht="132">
      <c r="A86" s="34" t="s">
        <v>16643</v>
      </c>
      <c r="B86" s="35"/>
      <c r="C86" s="24" t="s">
        <v>10197</v>
      </c>
      <c r="D86" s="24" t="s">
        <v>10198</v>
      </c>
      <c r="E86" s="24" t="s">
        <v>17530</v>
      </c>
      <c r="F86" s="24" t="s">
        <v>17531</v>
      </c>
      <c r="G86" s="24">
        <v>7736551151</v>
      </c>
      <c r="H86" t="s">
        <v>17208</v>
      </c>
      <c r="I86" s="24" t="s">
        <v>17532</v>
      </c>
      <c r="J86" s="24" t="s">
        <v>10200</v>
      </c>
      <c r="K86" s="24" t="s">
        <v>10201</v>
      </c>
      <c r="L86" s="24" t="s">
        <v>10202</v>
      </c>
      <c r="M86" s="24"/>
      <c r="N86" s="25"/>
      <c r="O86" s="24"/>
      <c r="P86" s="25"/>
    </row>
    <row r="87" spans="1:16" ht="99">
      <c r="A87" s="34" t="s">
        <v>16644</v>
      </c>
      <c r="B87" s="35"/>
      <c r="C87" s="24" t="s">
        <v>10203</v>
      </c>
      <c r="D87" s="24" t="s">
        <v>10204</v>
      </c>
      <c r="E87" s="24" t="s">
        <v>17533</v>
      </c>
      <c r="F87" s="24" t="s">
        <v>17534</v>
      </c>
      <c r="G87" s="24">
        <v>8601038645</v>
      </c>
      <c r="H87" t="s">
        <v>17208</v>
      </c>
      <c r="I87" s="24" t="s">
        <v>17535</v>
      </c>
      <c r="J87" s="24" t="s">
        <v>10206</v>
      </c>
      <c r="K87" s="24" t="s">
        <v>10207</v>
      </c>
      <c r="L87" s="24" t="s">
        <v>10208</v>
      </c>
      <c r="M87" s="24"/>
      <c r="N87" s="25"/>
      <c r="O87" s="24"/>
      <c r="P87" s="25"/>
    </row>
    <row r="88" spans="1:16" ht="90.75">
      <c r="A88" s="34" t="s">
        <v>16646</v>
      </c>
      <c r="B88" s="35"/>
      <c r="C88" s="24" t="s">
        <v>10209</v>
      </c>
      <c r="D88" s="24" t="s">
        <v>10210</v>
      </c>
      <c r="E88" s="24" t="s">
        <v>17536</v>
      </c>
      <c r="F88" s="24" t="s">
        <v>17537</v>
      </c>
      <c r="G88" s="24">
        <v>6685099905</v>
      </c>
      <c r="H88" t="s">
        <v>17208</v>
      </c>
      <c r="I88" s="24" t="s">
        <v>17538</v>
      </c>
      <c r="J88" s="24" t="s">
        <v>10212</v>
      </c>
      <c r="K88" s="24" t="s">
        <v>526</v>
      </c>
      <c r="L88" s="24" t="s">
        <v>10213</v>
      </c>
      <c r="M88" s="24"/>
      <c r="N88" s="25"/>
      <c r="O88" s="24"/>
      <c r="P88" s="25"/>
    </row>
    <row r="89" spans="1:16" ht="66">
      <c r="A89" s="34" t="s">
        <v>16647</v>
      </c>
      <c r="B89" s="35"/>
      <c r="C89" s="24" t="s">
        <v>10214</v>
      </c>
      <c r="D89" s="24" t="s">
        <v>10215</v>
      </c>
      <c r="E89" s="24" t="s">
        <v>17539</v>
      </c>
      <c r="F89" s="24" t="s">
        <v>17540</v>
      </c>
      <c r="G89" s="24">
        <v>8602219436</v>
      </c>
      <c r="H89" t="s">
        <v>17208</v>
      </c>
      <c r="I89" s="24" t="s">
        <v>17541</v>
      </c>
      <c r="J89" s="24" t="s">
        <v>10217</v>
      </c>
      <c r="K89" s="24" t="s">
        <v>10218</v>
      </c>
      <c r="L89" s="24" t="s">
        <v>10219</v>
      </c>
      <c r="M89" s="24"/>
      <c r="N89" s="25"/>
      <c r="O89" s="27"/>
      <c r="P89" s="25" t="s">
        <v>16637</v>
      </c>
    </row>
    <row r="90" spans="1:16" ht="90.75">
      <c r="A90" s="34" t="s">
        <v>16648</v>
      </c>
      <c r="B90" s="35"/>
      <c r="C90" s="24" t="s">
        <v>10220</v>
      </c>
      <c r="D90" s="24" t="s">
        <v>10221</v>
      </c>
      <c r="E90" s="24" t="s">
        <v>17542</v>
      </c>
      <c r="F90" s="24" t="s">
        <v>17543</v>
      </c>
      <c r="G90" s="24">
        <v>6230085345</v>
      </c>
      <c r="H90" t="s">
        <v>17208</v>
      </c>
      <c r="I90" s="24" t="s">
        <v>17538</v>
      </c>
      <c r="J90" s="24" t="s">
        <v>17544</v>
      </c>
      <c r="K90" s="24" t="s">
        <v>540</v>
      </c>
      <c r="L90" s="24" t="s">
        <v>10223</v>
      </c>
      <c r="M90" s="24"/>
      <c r="N90" s="25"/>
      <c r="O90" s="24"/>
      <c r="P90" s="25"/>
    </row>
    <row r="91" spans="1:16" ht="82.5">
      <c r="A91" s="37" t="s">
        <v>16649</v>
      </c>
      <c r="B91" s="38"/>
      <c r="C91" s="24" t="s">
        <v>10224</v>
      </c>
      <c r="D91" s="24" t="s">
        <v>10225</v>
      </c>
      <c r="E91" s="24" t="s">
        <v>17545</v>
      </c>
      <c r="F91" s="24" t="s">
        <v>17546</v>
      </c>
      <c r="G91" s="24">
        <v>6449066167</v>
      </c>
      <c r="H91" t="s">
        <v>17208</v>
      </c>
      <c r="I91" s="24" t="s">
        <v>17547</v>
      </c>
      <c r="J91" s="24" t="s">
        <v>10227</v>
      </c>
      <c r="K91" s="24" t="s">
        <v>547</v>
      </c>
      <c r="L91" s="24" t="s">
        <v>10228</v>
      </c>
      <c r="M91" s="24"/>
      <c r="N91" s="25"/>
      <c r="O91" s="27"/>
      <c r="P91" s="25" t="s">
        <v>16640</v>
      </c>
    </row>
    <row r="92" spans="1:16" ht="99">
      <c r="A92" s="37" t="s">
        <v>16650</v>
      </c>
      <c r="B92" s="18"/>
      <c r="C92" s="24" t="s">
        <v>10229</v>
      </c>
      <c r="D92" s="24" t="s">
        <v>10230</v>
      </c>
      <c r="E92" s="24" t="s">
        <v>17548</v>
      </c>
      <c r="F92" s="24" t="s">
        <v>17549</v>
      </c>
      <c r="G92" s="24">
        <v>7707782563</v>
      </c>
      <c r="H92" t="s">
        <v>17210</v>
      </c>
      <c r="I92" s="24" t="s">
        <v>17550</v>
      </c>
      <c r="J92" s="24" t="s">
        <v>10232</v>
      </c>
      <c r="K92" s="24" t="s">
        <v>554</v>
      </c>
      <c r="L92" s="24" t="s">
        <v>10233</v>
      </c>
      <c r="M92" s="24"/>
      <c r="N92" s="25"/>
      <c r="O92" s="27"/>
      <c r="P92" s="25" t="s">
        <v>16642</v>
      </c>
    </row>
    <row r="93" spans="1:16" ht="82.5">
      <c r="A93" s="34" t="s">
        <v>16651</v>
      </c>
      <c r="B93" s="35"/>
      <c r="C93" s="24" t="s">
        <v>10234</v>
      </c>
      <c r="D93" s="24" t="s">
        <v>10235</v>
      </c>
      <c r="E93" s="24" t="s">
        <v>17551</v>
      </c>
      <c r="F93" s="24" t="s">
        <v>17552</v>
      </c>
      <c r="G93" s="24">
        <v>276114446</v>
      </c>
      <c r="H93" t="s">
        <v>17208</v>
      </c>
      <c r="I93" s="24" t="s">
        <v>17553</v>
      </c>
      <c r="J93" s="24" t="s">
        <v>17554</v>
      </c>
      <c r="K93" s="24" t="s">
        <v>10238</v>
      </c>
      <c r="L93" s="24" t="s">
        <v>10239</v>
      </c>
      <c r="M93" s="24"/>
      <c r="N93" s="25"/>
      <c r="O93" s="24"/>
      <c r="P93" s="25"/>
    </row>
    <row r="94" spans="1:16" ht="82.5">
      <c r="A94" s="34" t="s">
        <v>16652</v>
      </c>
      <c r="B94" s="35"/>
      <c r="C94" s="24" t="s">
        <v>10240</v>
      </c>
      <c r="D94" s="24" t="s">
        <v>10241</v>
      </c>
      <c r="E94" s="24" t="s">
        <v>17555</v>
      </c>
      <c r="F94" s="24" t="s">
        <v>17556</v>
      </c>
      <c r="G94" s="24">
        <v>2462226285</v>
      </c>
      <c r="H94" t="s">
        <v>17208</v>
      </c>
      <c r="I94" s="24" t="s">
        <v>17264</v>
      </c>
      <c r="J94" s="39" t="s">
        <v>10242</v>
      </c>
      <c r="K94" s="24" t="s">
        <v>564</v>
      </c>
      <c r="L94" s="32" t="s">
        <v>10243</v>
      </c>
      <c r="M94" s="24"/>
      <c r="N94" s="25"/>
      <c r="O94" s="24"/>
      <c r="P94" s="25"/>
    </row>
    <row r="95" spans="1:16" ht="99">
      <c r="A95" s="34" t="s">
        <v>16653</v>
      </c>
      <c r="B95" s="35"/>
      <c r="C95" s="24" t="s">
        <v>10244</v>
      </c>
      <c r="D95" s="24" t="s">
        <v>10245</v>
      </c>
      <c r="E95" s="24" t="s">
        <v>17557</v>
      </c>
      <c r="F95" s="24" t="s">
        <v>17558</v>
      </c>
      <c r="G95" s="24">
        <v>2312143512</v>
      </c>
      <c r="H95" t="s">
        <v>17208</v>
      </c>
      <c r="I95" s="24" t="s">
        <v>17559</v>
      </c>
      <c r="J95" s="24" t="s">
        <v>10247</v>
      </c>
      <c r="K95" s="24" t="s">
        <v>571</v>
      </c>
      <c r="L95" s="24" t="s">
        <v>10248</v>
      </c>
      <c r="M95" s="24"/>
      <c r="N95" s="25"/>
      <c r="O95" s="24"/>
      <c r="P95" s="25"/>
    </row>
    <row r="96" spans="1:16" ht="82.5">
      <c r="A96" s="36" t="s">
        <v>16654</v>
      </c>
      <c r="B96" s="36"/>
      <c r="C96" s="27" t="s">
        <v>10249</v>
      </c>
      <c r="D96" s="27" t="s">
        <v>10250</v>
      </c>
      <c r="E96" s="27" t="s">
        <v>17560</v>
      </c>
      <c r="F96" s="27" t="s">
        <v>17561</v>
      </c>
      <c r="G96" s="27">
        <v>2308219173</v>
      </c>
      <c r="H96"/>
      <c r="I96" s="27" t="s">
        <v>17562</v>
      </c>
      <c r="J96" s="27" t="s">
        <v>10252</v>
      </c>
      <c r="K96" s="27" t="s">
        <v>10253</v>
      </c>
      <c r="L96" s="27" t="s">
        <v>10254</v>
      </c>
      <c r="M96" s="27"/>
      <c r="N96" s="25" t="s">
        <v>10255</v>
      </c>
      <c r="O96" s="24"/>
      <c r="P96" s="25"/>
    </row>
    <row r="97" spans="1:16" ht="99">
      <c r="A97" s="34" t="s">
        <v>16656</v>
      </c>
      <c r="B97" s="35"/>
      <c r="C97" s="24" t="s">
        <v>10256</v>
      </c>
      <c r="D97" s="24" t="s">
        <v>10257</v>
      </c>
      <c r="E97" s="24" t="s">
        <v>17563</v>
      </c>
      <c r="F97" s="24" t="s">
        <v>17564</v>
      </c>
      <c r="G97" s="24">
        <v>8602183821</v>
      </c>
      <c r="H97" t="s">
        <v>17208</v>
      </c>
      <c r="I97" s="24" t="s">
        <v>17565</v>
      </c>
      <c r="J97" s="24" t="s">
        <v>10259</v>
      </c>
      <c r="K97" s="24" t="s">
        <v>578</v>
      </c>
      <c r="L97" s="24" t="s">
        <v>10260</v>
      </c>
      <c r="M97" s="24"/>
      <c r="N97" s="25"/>
      <c r="O97" s="24"/>
      <c r="P97" s="25"/>
    </row>
    <row r="98" spans="1:16" ht="99">
      <c r="A98" s="34" t="s">
        <v>16657</v>
      </c>
      <c r="B98" s="35"/>
      <c r="C98" s="24" t="s">
        <v>10261</v>
      </c>
      <c r="D98" s="24" t="s">
        <v>10262</v>
      </c>
      <c r="E98" s="24" t="s">
        <v>17566</v>
      </c>
      <c r="F98" s="24" t="s">
        <v>17567</v>
      </c>
      <c r="G98" s="24">
        <v>6658459228</v>
      </c>
      <c r="H98" t="s">
        <v>17208</v>
      </c>
      <c r="I98" s="24" t="s">
        <v>17568</v>
      </c>
      <c r="J98" s="24" t="s">
        <v>10264</v>
      </c>
      <c r="K98" s="24" t="s">
        <v>10265</v>
      </c>
      <c r="L98" s="24" t="s">
        <v>10266</v>
      </c>
      <c r="M98" s="24"/>
      <c r="N98" s="25"/>
      <c r="O98" s="24"/>
      <c r="P98" s="25"/>
    </row>
    <row r="99" spans="1:16" ht="99">
      <c r="A99" s="34" t="s">
        <v>16658</v>
      </c>
      <c r="B99" s="35"/>
      <c r="C99" s="24" t="s">
        <v>10267</v>
      </c>
      <c r="D99" s="24" t="s">
        <v>10268</v>
      </c>
      <c r="E99" s="24" t="s">
        <v>17569</v>
      </c>
      <c r="F99" s="24" t="s">
        <v>17570</v>
      </c>
      <c r="G99" s="24">
        <v>6316201956</v>
      </c>
      <c r="H99" t="s">
        <v>17208</v>
      </c>
      <c r="I99" s="24" t="s">
        <v>17571</v>
      </c>
      <c r="J99" s="24" t="s">
        <v>17572</v>
      </c>
      <c r="K99" s="24" t="s">
        <v>592</v>
      </c>
      <c r="L99" s="24" t="s">
        <v>10271</v>
      </c>
      <c r="M99" s="24"/>
      <c r="N99" s="25"/>
      <c r="O99" s="24"/>
      <c r="P99" s="25"/>
    </row>
    <row r="100" spans="1:16" ht="57.75">
      <c r="A100" s="36" t="s">
        <v>16660</v>
      </c>
      <c r="B100" s="36"/>
      <c r="C100" s="27" t="s">
        <v>10272</v>
      </c>
      <c r="D100" s="27" t="s">
        <v>10273</v>
      </c>
      <c r="E100" s="27" t="s">
        <v>17573</v>
      </c>
      <c r="F100" s="27" t="s">
        <v>17574</v>
      </c>
      <c r="G100" s="27">
        <v>7715141813</v>
      </c>
      <c r="H100"/>
      <c r="I100" s="27" t="s">
        <v>17575</v>
      </c>
      <c r="J100" s="27" t="s">
        <v>10275</v>
      </c>
      <c r="K100" s="27" t="s">
        <v>10276</v>
      </c>
      <c r="L100" s="24"/>
      <c r="M100" s="27"/>
      <c r="N100" s="25" t="s">
        <v>10277</v>
      </c>
      <c r="O100" s="24"/>
      <c r="P100" s="25"/>
    </row>
    <row r="101" spans="1:16" ht="49.5">
      <c r="A101" s="36">
        <v>100</v>
      </c>
      <c r="B101" s="36"/>
      <c r="C101" s="27" t="s">
        <v>10278</v>
      </c>
      <c r="D101" s="27" t="s">
        <v>10279</v>
      </c>
      <c r="E101" s="27" t="s">
        <v>17576</v>
      </c>
      <c r="F101" s="27" t="s">
        <v>17577</v>
      </c>
      <c r="G101" s="27">
        <v>7709462946</v>
      </c>
      <c r="H101"/>
      <c r="I101" s="27" t="s">
        <v>17578</v>
      </c>
      <c r="J101" s="27" t="s">
        <v>17579</v>
      </c>
      <c r="K101" s="27" t="s">
        <v>10282</v>
      </c>
      <c r="L101" s="24"/>
      <c r="M101" s="27"/>
      <c r="N101" s="25" t="s">
        <v>10283</v>
      </c>
      <c r="O101" s="24"/>
      <c r="P101" s="25"/>
    </row>
    <row r="102" spans="1:16" ht="107.25">
      <c r="A102" s="34" t="s">
        <v>16663</v>
      </c>
      <c r="B102" s="35"/>
      <c r="C102" s="24" t="s">
        <v>10284</v>
      </c>
      <c r="D102" s="24" t="s">
        <v>10285</v>
      </c>
      <c r="E102" s="24" t="s">
        <v>17580</v>
      </c>
      <c r="F102" s="24" t="s">
        <v>17581</v>
      </c>
      <c r="G102" s="24">
        <v>7805646537</v>
      </c>
      <c r="H102" t="s">
        <v>17208</v>
      </c>
      <c r="I102" s="24" t="s">
        <v>17582</v>
      </c>
      <c r="J102" s="24" t="s">
        <v>10287</v>
      </c>
      <c r="K102" s="24" t="s">
        <v>599</v>
      </c>
      <c r="L102" s="24" t="s">
        <v>10288</v>
      </c>
      <c r="M102" s="24"/>
      <c r="N102" s="25"/>
      <c r="O102" s="24"/>
      <c r="P102" s="25"/>
    </row>
    <row r="103" spans="1:16" ht="90.75">
      <c r="A103" s="34" t="s">
        <v>16664</v>
      </c>
      <c r="B103" s="35"/>
      <c r="C103" s="24" t="s">
        <v>10289</v>
      </c>
      <c r="D103" s="24" t="s">
        <v>10290</v>
      </c>
      <c r="E103" s="24" t="s">
        <v>17583</v>
      </c>
      <c r="F103" s="24" t="s">
        <v>17584</v>
      </c>
      <c r="G103" s="24">
        <v>7709653027</v>
      </c>
      <c r="H103" t="s">
        <v>17208</v>
      </c>
      <c r="I103" s="24" t="s">
        <v>17585</v>
      </c>
      <c r="J103" s="24" t="s">
        <v>10292</v>
      </c>
      <c r="K103" s="24" t="s">
        <v>10293</v>
      </c>
      <c r="L103" s="24" t="s">
        <v>10294</v>
      </c>
      <c r="M103" s="24"/>
      <c r="N103" s="25"/>
      <c r="O103" s="27"/>
      <c r="P103" s="25" t="s">
        <v>16655</v>
      </c>
    </row>
    <row r="104" spans="1:16" ht="99">
      <c r="A104" s="34" t="s">
        <v>16665</v>
      </c>
      <c r="B104" s="35"/>
      <c r="C104" s="24" t="s">
        <v>10295</v>
      </c>
      <c r="D104" s="24" t="s">
        <v>10296</v>
      </c>
      <c r="E104" s="24" t="s">
        <v>17586</v>
      </c>
      <c r="F104" s="24" t="s">
        <v>17587</v>
      </c>
      <c r="G104" s="24">
        <v>7451274751</v>
      </c>
      <c r="H104" t="s">
        <v>17208</v>
      </c>
      <c r="I104" s="24" t="s">
        <v>17588</v>
      </c>
      <c r="J104" s="24" t="s">
        <v>10298</v>
      </c>
      <c r="K104" s="24" t="s">
        <v>10299</v>
      </c>
      <c r="L104" s="24" t="s">
        <v>10300</v>
      </c>
      <c r="M104" s="24"/>
      <c r="N104" s="25"/>
      <c r="O104" s="24"/>
      <c r="P104" s="25"/>
    </row>
    <row r="105" spans="1:16" ht="132">
      <c r="A105" s="34" t="s">
        <v>16666</v>
      </c>
      <c r="B105" s="35"/>
      <c r="C105" s="24" t="s">
        <v>10301</v>
      </c>
      <c r="D105" s="24" t="s">
        <v>10302</v>
      </c>
      <c r="E105" s="24" t="s">
        <v>17589</v>
      </c>
      <c r="F105" s="24" t="s">
        <v>17590</v>
      </c>
      <c r="G105" s="24">
        <v>3443130766</v>
      </c>
      <c r="H105" t="s">
        <v>17208</v>
      </c>
      <c r="I105" s="24" t="s">
        <v>17591</v>
      </c>
      <c r="J105" s="24" t="s">
        <v>10304</v>
      </c>
      <c r="K105" s="24" t="s">
        <v>620</v>
      </c>
      <c r="L105" s="24" t="s">
        <v>10305</v>
      </c>
      <c r="M105" s="24"/>
      <c r="N105" s="25"/>
      <c r="O105" s="24"/>
      <c r="P105" s="25"/>
    </row>
    <row r="106" spans="1:16" ht="99">
      <c r="A106" s="34" t="s">
        <v>16667</v>
      </c>
      <c r="B106" s="35"/>
      <c r="C106" s="24" t="s">
        <v>10306</v>
      </c>
      <c r="D106" s="24" t="s">
        <v>10307</v>
      </c>
      <c r="E106" s="24" t="s">
        <v>17592</v>
      </c>
      <c r="F106" s="24" t="s">
        <v>17593</v>
      </c>
      <c r="G106" s="24">
        <v>3702118432</v>
      </c>
      <c r="H106" t="s">
        <v>17208</v>
      </c>
      <c r="I106" s="24" t="s">
        <v>17594</v>
      </c>
      <c r="J106" s="24" t="s">
        <v>17595</v>
      </c>
      <c r="K106" s="24" t="s">
        <v>627</v>
      </c>
      <c r="L106" s="24" t="s">
        <v>10310</v>
      </c>
      <c r="M106" s="24"/>
      <c r="N106" s="25"/>
      <c r="O106" s="24"/>
      <c r="P106" s="25"/>
    </row>
    <row r="107" spans="1:16" ht="82.5">
      <c r="A107" s="36" t="s">
        <v>16668</v>
      </c>
      <c r="B107" s="36"/>
      <c r="C107" s="27" t="s">
        <v>10311</v>
      </c>
      <c r="D107" s="27" t="s">
        <v>10312</v>
      </c>
      <c r="E107" s="27" t="s">
        <v>17596</v>
      </c>
      <c r="F107" s="27" t="s">
        <v>17597</v>
      </c>
      <c r="G107" s="27">
        <v>7703735555</v>
      </c>
      <c r="H107"/>
      <c r="I107" s="27" t="s">
        <v>17598</v>
      </c>
      <c r="J107" s="27" t="s">
        <v>10314</v>
      </c>
      <c r="K107" s="27" t="s">
        <v>10315</v>
      </c>
      <c r="L107" s="24"/>
      <c r="M107" s="27"/>
      <c r="N107" s="25" t="s">
        <v>10316</v>
      </c>
      <c r="O107" s="27"/>
      <c r="P107" s="25" t="s">
        <v>16661</v>
      </c>
    </row>
    <row r="108" spans="1:16" ht="99">
      <c r="A108" s="34" t="s">
        <v>16670</v>
      </c>
      <c r="B108" s="35"/>
      <c r="C108" s="24" t="s">
        <v>10317</v>
      </c>
      <c r="D108" s="24" t="s">
        <v>10318</v>
      </c>
      <c r="E108" s="24" t="s">
        <v>17599</v>
      </c>
      <c r="F108" s="24" t="s">
        <v>17600</v>
      </c>
      <c r="G108" s="24">
        <v>7735145855</v>
      </c>
      <c r="H108" t="s">
        <v>17208</v>
      </c>
      <c r="I108" s="24" t="s">
        <v>17601</v>
      </c>
      <c r="J108" s="24" t="s">
        <v>17602</v>
      </c>
      <c r="K108" s="24" t="s">
        <v>10321</v>
      </c>
      <c r="L108" s="24" t="s">
        <v>10322</v>
      </c>
      <c r="M108" s="24"/>
      <c r="N108" s="25"/>
      <c r="O108" s="27"/>
      <c r="P108" s="25" t="s">
        <v>16662</v>
      </c>
    </row>
    <row r="109" spans="1:16" ht="57.75">
      <c r="A109" s="36" t="s">
        <v>16671</v>
      </c>
      <c r="B109" s="36"/>
      <c r="C109" s="27" t="s">
        <v>10323</v>
      </c>
      <c r="D109" s="27" t="s">
        <v>10324</v>
      </c>
      <c r="E109" s="27" t="s">
        <v>17603</v>
      </c>
      <c r="F109" s="27" t="s">
        <v>17604</v>
      </c>
      <c r="G109" s="27">
        <v>9705066046</v>
      </c>
      <c r="H109"/>
      <c r="I109" s="27" t="s">
        <v>17605</v>
      </c>
      <c r="J109" s="27" t="s">
        <v>17606</v>
      </c>
      <c r="K109" s="27" t="s">
        <v>10327</v>
      </c>
      <c r="L109" s="27" t="s">
        <v>641</v>
      </c>
      <c r="M109" s="27"/>
      <c r="N109" s="25" t="s">
        <v>17607</v>
      </c>
      <c r="O109" s="24"/>
      <c r="P109" s="25"/>
    </row>
    <row r="110" spans="1:16" ht="90.75">
      <c r="A110" s="34" t="s">
        <v>16673</v>
      </c>
      <c r="B110" s="35"/>
      <c r="C110" s="24" t="s">
        <v>10329</v>
      </c>
      <c r="D110" s="24" t="s">
        <v>10330</v>
      </c>
      <c r="E110" s="24" t="s">
        <v>17608</v>
      </c>
      <c r="F110" s="24" t="s">
        <v>17609</v>
      </c>
      <c r="G110" s="24">
        <v>5261080970</v>
      </c>
      <c r="H110" t="s">
        <v>17208</v>
      </c>
      <c r="I110" s="24" t="s">
        <v>17538</v>
      </c>
      <c r="J110" s="24" t="s">
        <v>10331</v>
      </c>
      <c r="K110" s="24" t="s">
        <v>10332</v>
      </c>
      <c r="L110" s="24" t="s">
        <v>10333</v>
      </c>
      <c r="M110" s="24"/>
      <c r="N110" s="25"/>
      <c r="O110" s="24"/>
      <c r="P110" s="25"/>
    </row>
    <row r="111" spans="1:16" ht="82.5">
      <c r="A111" s="34" t="s">
        <v>16674</v>
      </c>
      <c r="B111" s="35"/>
      <c r="C111" s="24" t="s">
        <v>10334</v>
      </c>
      <c r="D111" s="24" t="s">
        <v>10335</v>
      </c>
      <c r="E111" s="24" t="s">
        <v>17610</v>
      </c>
      <c r="F111" s="24" t="s">
        <v>17611</v>
      </c>
      <c r="G111" s="24">
        <v>6658408512</v>
      </c>
      <c r="H111" t="s">
        <v>17208</v>
      </c>
      <c r="I111" s="24" t="s">
        <v>17612</v>
      </c>
      <c r="J111" s="24" t="s">
        <v>10337</v>
      </c>
      <c r="K111" s="24" t="s">
        <v>654</v>
      </c>
      <c r="L111" s="24" t="s">
        <v>10338</v>
      </c>
      <c r="M111" s="24"/>
      <c r="N111" s="25"/>
      <c r="O111" s="24"/>
      <c r="P111" s="25"/>
    </row>
    <row r="112" spans="1:16" ht="99">
      <c r="A112" s="23">
        <v>111</v>
      </c>
      <c r="B112" s="35"/>
      <c r="C112" s="24" t="s">
        <v>10339</v>
      </c>
      <c r="D112" s="24" t="s">
        <v>10340</v>
      </c>
      <c r="E112" s="24" t="s">
        <v>17613</v>
      </c>
      <c r="F112" s="24" t="s">
        <v>17614</v>
      </c>
      <c r="G112" s="24">
        <v>7606066933</v>
      </c>
      <c r="H112" t="s">
        <v>17208</v>
      </c>
      <c r="I112" s="24" t="s">
        <v>17615</v>
      </c>
      <c r="J112" s="24" t="s">
        <v>17616</v>
      </c>
      <c r="K112" s="24" t="s">
        <v>661</v>
      </c>
      <c r="L112" s="24" t="s">
        <v>10343</v>
      </c>
      <c r="M112" s="24"/>
      <c r="N112" s="25"/>
      <c r="O112" s="24"/>
      <c r="P112" s="25"/>
    </row>
    <row r="113" spans="1:16" ht="99">
      <c r="A113" s="23">
        <v>112</v>
      </c>
      <c r="B113" s="28"/>
      <c r="C113" s="24" t="s">
        <v>10344</v>
      </c>
      <c r="D113" s="24" t="s">
        <v>10345</v>
      </c>
      <c r="E113" s="24" t="s">
        <v>17617</v>
      </c>
      <c r="F113" s="24" t="s">
        <v>17618</v>
      </c>
      <c r="G113" s="24">
        <v>7743908123</v>
      </c>
      <c r="H113" t="s">
        <v>17208</v>
      </c>
      <c r="I113" s="24" t="s">
        <v>17619</v>
      </c>
      <c r="J113" s="24" t="s">
        <v>10347</v>
      </c>
      <c r="K113" s="24" t="s">
        <v>10348</v>
      </c>
      <c r="L113" s="24" t="s">
        <v>10349</v>
      </c>
      <c r="M113" s="24"/>
      <c r="N113" s="25"/>
      <c r="O113" s="24"/>
      <c r="P113" s="25"/>
    </row>
    <row r="114" spans="1:16" ht="74.25">
      <c r="A114" s="26">
        <v>113</v>
      </c>
      <c r="B114" s="26"/>
      <c r="C114" s="27" t="s">
        <v>10350</v>
      </c>
      <c r="D114" s="27" t="s">
        <v>10351</v>
      </c>
      <c r="E114" s="27" t="s">
        <v>17620</v>
      </c>
      <c r="F114" s="27" t="s">
        <v>17621</v>
      </c>
      <c r="G114" s="27">
        <v>6658465775</v>
      </c>
      <c r="H114"/>
      <c r="I114" s="27" t="s">
        <v>17622</v>
      </c>
      <c r="J114" s="27" t="s">
        <v>10353</v>
      </c>
      <c r="K114" s="27" t="s">
        <v>10354</v>
      </c>
      <c r="L114" s="24"/>
      <c r="M114" s="27"/>
      <c r="N114" s="25" t="s">
        <v>17623</v>
      </c>
      <c r="O114" s="27"/>
      <c r="P114" s="25" t="s">
        <v>16669</v>
      </c>
    </row>
    <row r="115" spans="1:16" ht="90.75">
      <c r="A115" s="23">
        <v>114</v>
      </c>
      <c r="B115" s="28"/>
      <c r="C115" s="24" t="s">
        <v>10356</v>
      </c>
      <c r="D115" s="24" t="s">
        <v>10357</v>
      </c>
      <c r="E115" s="24" t="s">
        <v>17624</v>
      </c>
      <c r="F115" s="24" t="s">
        <v>17625</v>
      </c>
      <c r="G115" s="24">
        <v>6166087617</v>
      </c>
      <c r="H115" t="s">
        <v>17208</v>
      </c>
      <c r="I115" s="24" t="s">
        <v>17483</v>
      </c>
      <c r="J115" s="24" t="s">
        <v>10358</v>
      </c>
      <c r="K115" s="24" t="s">
        <v>10359</v>
      </c>
      <c r="L115" s="32" t="s">
        <v>10360</v>
      </c>
      <c r="M115" s="24"/>
      <c r="N115" s="25"/>
      <c r="O115" s="24"/>
      <c r="P115" s="25"/>
    </row>
    <row r="116" spans="1:16" ht="107.25">
      <c r="A116" s="23">
        <v>115</v>
      </c>
      <c r="B116" s="28"/>
      <c r="C116" s="24" t="s">
        <v>10361</v>
      </c>
      <c r="D116" s="24" t="s">
        <v>10362</v>
      </c>
      <c r="E116" s="24" t="s">
        <v>17626</v>
      </c>
      <c r="F116" s="24" t="s">
        <v>17627</v>
      </c>
      <c r="G116" s="24">
        <v>5036150841</v>
      </c>
      <c r="H116" t="s">
        <v>17208</v>
      </c>
      <c r="I116" s="24" t="s">
        <v>17628</v>
      </c>
      <c r="J116" s="24" t="s">
        <v>17629</v>
      </c>
      <c r="K116" s="24" t="s">
        <v>682</v>
      </c>
      <c r="L116" s="24" t="s">
        <v>10365</v>
      </c>
      <c r="M116" s="24"/>
      <c r="N116" s="25"/>
      <c r="O116" s="27"/>
      <c r="P116" s="25" t="s">
        <v>16672</v>
      </c>
    </row>
    <row r="117" spans="1:16" ht="57.75">
      <c r="A117" s="26">
        <v>116</v>
      </c>
      <c r="B117" s="26"/>
      <c r="C117" s="27" t="s">
        <v>10366</v>
      </c>
      <c r="D117" s="27" t="s">
        <v>10367</v>
      </c>
      <c r="E117" s="27" t="s">
        <v>17630</v>
      </c>
      <c r="F117" s="27" t="s">
        <v>17631</v>
      </c>
      <c r="G117" s="27">
        <v>6671357634</v>
      </c>
      <c r="H117"/>
      <c r="I117" s="27" t="s">
        <v>17632</v>
      </c>
      <c r="J117" s="27" t="s">
        <v>10369</v>
      </c>
      <c r="K117" s="27" t="s">
        <v>689</v>
      </c>
      <c r="L117" s="27" t="s">
        <v>10370</v>
      </c>
      <c r="M117" s="27"/>
      <c r="N117" s="25" t="s">
        <v>17633</v>
      </c>
      <c r="O117" s="24"/>
      <c r="P117" s="25"/>
    </row>
    <row r="118" spans="1:16" ht="82.5">
      <c r="A118" s="23">
        <v>117</v>
      </c>
      <c r="B118" s="28"/>
      <c r="C118" s="24" t="s">
        <v>10372</v>
      </c>
      <c r="D118" s="24" t="s">
        <v>10373</v>
      </c>
      <c r="E118" s="24" t="s">
        <v>17634</v>
      </c>
      <c r="F118" s="24" t="s">
        <v>17635</v>
      </c>
      <c r="G118" s="24">
        <v>1659180290</v>
      </c>
      <c r="H118" t="s">
        <v>17208</v>
      </c>
      <c r="I118" s="24" t="s">
        <v>17636</v>
      </c>
      <c r="J118" s="24" t="s">
        <v>10375</v>
      </c>
      <c r="K118" s="24" t="s">
        <v>695</v>
      </c>
      <c r="L118" s="24" t="s">
        <v>10376</v>
      </c>
      <c r="M118" s="24"/>
      <c r="N118" s="25"/>
      <c r="O118" s="24"/>
      <c r="P118" s="25"/>
    </row>
    <row r="119" spans="1:16" ht="99">
      <c r="A119" s="23">
        <v>118</v>
      </c>
      <c r="B119" s="28"/>
      <c r="C119" s="24" t="s">
        <v>10377</v>
      </c>
      <c r="D119" s="24" t="s">
        <v>10378</v>
      </c>
      <c r="E119" s="24" t="s">
        <v>17637</v>
      </c>
      <c r="F119" s="24" t="s">
        <v>17638</v>
      </c>
      <c r="G119" s="24">
        <v>7804581580</v>
      </c>
      <c r="H119" t="s">
        <v>17208</v>
      </c>
      <c r="I119" s="24" t="s">
        <v>17639</v>
      </c>
      <c r="J119" s="24" t="s">
        <v>10380</v>
      </c>
      <c r="K119" s="24" t="s">
        <v>702</v>
      </c>
      <c r="L119" s="24" t="s">
        <v>10381</v>
      </c>
      <c r="M119" s="24"/>
      <c r="N119" s="25"/>
      <c r="O119" s="24"/>
      <c r="P119" s="25"/>
    </row>
    <row r="120" spans="1:16" ht="80.650000000000006" customHeight="1">
      <c r="A120" s="23">
        <v>119</v>
      </c>
      <c r="B120" s="28"/>
      <c r="C120" s="24" t="s">
        <v>10382</v>
      </c>
      <c r="D120" s="24" t="s">
        <v>10383</v>
      </c>
      <c r="E120" s="24" t="s">
        <v>17640</v>
      </c>
      <c r="F120" s="24" t="s">
        <v>17641</v>
      </c>
      <c r="G120" s="24">
        <v>7606096399</v>
      </c>
      <c r="H120" t="s">
        <v>17208</v>
      </c>
      <c r="I120" s="24" t="s">
        <v>17642</v>
      </c>
      <c r="J120" s="24" t="s">
        <v>17643</v>
      </c>
      <c r="K120" s="24" t="s">
        <v>10386</v>
      </c>
      <c r="L120" s="32" t="s">
        <v>709</v>
      </c>
      <c r="M120" s="24"/>
      <c r="N120" s="25"/>
      <c r="O120" s="24"/>
      <c r="P120" s="25"/>
    </row>
    <row r="121" spans="1:16" ht="123.75">
      <c r="A121" s="26">
        <v>120</v>
      </c>
      <c r="B121" s="26"/>
      <c r="C121" s="27" t="s">
        <v>10387</v>
      </c>
      <c r="D121" s="27" t="s">
        <v>10388</v>
      </c>
      <c r="E121" s="27" t="s">
        <v>17644</v>
      </c>
      <c r="F121" s="27" t="s">
        <v>17645</v>
      </c>
      <c r="G121" s="27">
        <v>7720033700</v>
      </c>
      <c r="H121"/>
      <c r="I121" s="27" t="s">
        <v>17646</v>
      </c>
      <c r="J121" s="27" t="s">
        <v>10390</v>
      </c>
      <c r="K121" s="27" t="s">
        <v>10391</v>
      </c>
      <c r="L121" s="24"/>
      <c r="M121" s="27"/>
      <c r="N121" s="25" t="s">
        <v>10392</v>
      </c>
      <c r="O121" s="27"/>
      <c r="P121" s="25" t="s">
        <v>16675</v>
      </c>
    </row>
    <row r="122" spans="1:16" ht="99">
      <c r="A122" s="23">
        <v>121</v>
      </c>
      <c r="B122" s="28"/>
      <c r="C122" s="24" t="s">
        <v>10393</v>
      </c>
      <c r="D122" s="24" t="s">
        <v>10394</v>
      </c>
      <c r="E122" s="24" t="s">
        <v>17647</v>
      </c>
      <c r="F122" s="24" t="s">
        <v>17648</v>
      </c>
      <c r="G122" s="24">
        <v>5903116703</v>
      </c>
      <c r="H122" t="s">
        <v>17208</v>
      </c>
      <c r="I122" s="24" t="s">
        <v>17649</v>
      </c>
      <c r="J122" s="24" t="s">
        <v>10396</v>
      </c>
      <c r="K122" s="24" t="s">
        <v>10397</v>
      </c>
      <c r="L122" s="24" t="s">
        <v>10398</v>
      </c>
      <c r="M122" s="24"/>
      <c r="N122" s="25"/>
      <c r="O122" s="24"/>
      <c r="P122" s="25"/>
    </row>
    <row r="123" spans="1:16" ht="82.5">
      <c r="A123" s="34">
        <v>122</v>
      </c>
      <c r="B123" s="35"/>
      <c r="C123" s="24" t="s">
        <v>10399</v>
      </c>
      <c r="D123" s="24" t="s">
        <v>10400</v>
      </c>
      <c r="E123" s="24" t="s">
        <v>17650</v>
      </c>
      <c r="F123" s="24" t="s">
        <v>17651</v>
      </c>
      <c r="G123" s="24">
        <v>2130008501</v>
      </c>
      <c r="H123" t="s">
        <v>17208</v>
      </c>
      <c r="I123" s="24" t="s">
        <v>17652</v>
      </c>
      <c r="J123" s="24" t="s">
        <v>10402</v>
      </c>
      <c r="K123" s="24" t="s">
        <v>721</v>
      </c>
      <c r="L123" s="40" t="s">
        <v>10403</v>
      </c>
      <c r="M123" s="24"/>
      <c r="N123" s="25"/>
      <c r="O123" s="24"/>
      <c r="P123" s="25"/>
    </row>
    <row r="124" spans="1:16" ht="99">
      <c r="A124" s="23">
        <v>123</v>
      </c>
      <c r="B124" s="28"/>
      <c r="C124" s="24" t="s">
        <v>10404</v>
      </c>
      <c r="D124" s="24" t="s">
        <v>10405</v>
      </c>
      <c r="E124" s="24" t="s">
        <v>17653</v>
      </c>
      <c r="F124" s="24" t="s">
        <v>17654</v>
      </c>
      <c r="G124" s="24">
        <v>1841013546</v>
      </c>
      <c r="H124" t="s">
        <v>17208</v>
      </c>
      <c r="I124" s="24" t="s">
        <v>17264</v>
      </c>
      <c r="J124" s="24" t="s">
        <v>17655</v>
      </c>
      <c r="K124" s="24" t="s">
        <v>728</v>
      </c>
      <c r="L124" s="32" t="s">
        <v>10407</v>
      </c>
      <c r="M124" s="24"/>
      <c r="N124" s="25"/>
      <c r="O124" s="27"/>
      <c r="P124" s="25" t="s">
        <v>16676</v>
      </c>
    </row>
    <row r="125" spans="1:16" ht="82.5">
      <c r="A125" s="23">
        <v>124</v>
      </c>
      <c r="B125" s="28"/>
      <c r="C125" s="24" t="s">
        <v>10408</v>
      </c>
      <c r="D125" s="24" t="s">
        <v>10409</v>
      </c>
      <c r="E125" s="24" t="s">
        <v>17656</v>
      </c>
      <c r="F125" s="24" t="s">
        <v>17657</v>
      </c>
      <c r="G125" s="24">
        <v>7721851353</v>
      </c>
      <c r="H125" t="s">
        <v>17208</v>
      </c>
      <c r="I125" s="24" t="s">
        <v>17658</v>
      </c>
      <c r="J125" s="24" t="s">
        <v>17659</v>
      </c>
      <c r="K125" s="24" t="s">
        <v>734</v>
      </c>
      <c r="L125" s="24" t="s">
        <v>17660</v>
      </c>
      <c r="M125" s="24"/>
      <c r="N125" s="25"/>
      <c r="O125" s="24"/>
      <c r="P125" s="25"/>
    </row>
    <row r="126" spans="1:16" ht="49.5">
      <c r="A126" s="26">
        <v>125</v>
      </c>
      <c r="B126" s="26"/>
      <c r="C126" s="27" t="s">
        <v>10413</v>
      </c>
      <c r="D126" s="27" t="s">
        <v>10414</v>
      </c>
      <c r="E126" s="27" t="s">
        <v>17661</v>
      </c>
      <c r="F126" s="27" t="s">
        <v>17662</v>
      </c>
      <c r="G126" s="27">
        <v>3804999885</v>
      </c>
      <c r="H126"/>
      <c r="I126" s="27" t="s">
        <v>17663</v>
      </c>
      <c r="J126" s="27" t="s">
        <v>10416</v>
      </c>
      <c r="K126" s="27" t="s">
        <v>10417</v>
      </c>
      <c r="L126" s="24"/>
      <c r="M126" s="27"/>
      <c r="N126" s="25" t="s">
        <v>10418</v>
      </c>
      <c r="O126" s="24"/>
      <c r="P126" s="25"/>
    </row>
    <row r="127" spans="1:16" ht="82.5">
      <c r="A127" s="23">
        <v>126</v>
      </c>
      <c r="B127" s="28"/>
      <c r="C127" s="24" t="s">
        <v>10419</v>
      </c>
      <c r="D127" s="24" t="s">
        <v>10420</v>
      </c>
      <c r="E127" s="24" t="s">
        <v>17664</v>
      </c>
      <c r="F127" s="24" t="s">
        <v>17665</v>
      </c>
      <c r="G127" s="24">
        <v>5921031594</v>
      </c>
      <c r="H127" t="s">
        <v>17208</v>
      </c>
      <c r="I127" s="24" t="s">
        <v>17538</v>
      </c>
      <c r="J127" s="24" t="s">
        <v>10421</v>
      </c>
      <c r="K127" s="24" t="s">
        <v>741</v>
      </c>
      <c r="L127" s="24" t="s">
        <v>10422</v>
      </c>
      <c r="M127" s="24"/>
      <c r="N127" s="25"/>
      <c r="O127" s="24"/>
      <c r="P127" s="25"/>
    </row>
    <row r="128" spans="1:16" ht="99">
      <c r="A128" s="23">
        <v>127</v>
      </c>
      <c r="B128" s="35"/>
      <c r="C128" s="24" t="s">
        <v>10423</v>
      </c>
      <c r="D128" s="24" t="s">
        <v>10424</v>
      </c>
      <c r="E128" s="24" t="s">
        <v>17666</v>
      </c>
      <c r="F128" s="24" t="s">
        <v>17667</v>
      </c>
      <c r="G128" s="24">
        <v>7841019595</v>
      </c>
      <c r="H128" t="s">
        <v>17208</v>
      </c>
      <c r="I128" s="24" t="s">
        <v>17668</v>
      </c>
      <c r="J128" s="24" t="s">
        <v>17669</v>
      </c>
      <c r="K128" s="24" t="s">
        <v>748</v>
      </c>
      <c r="L128" s="24" t="s">
        <v>10427</v>
      </c>
      <c r="M128" s="24"/>
      <c r="N128" s="25"/>
      <c r="O128" s="27"/>
      <c r="P128" s="25" t="s">
        <v>16677</v>
      </c>
    </row>
    <row r="129" spans="1:16" ht="90.75">
      <c r="A129" s="23">
        <v>128</v>
      </c>
      <c r="B129" s="28"/>
      <c r="C129" s="24" t="s">
        <v>10428</v>
      </c>
      <c r="D129" s="24" t="s">
        <v>10429</v>
      </c>
      <c r="E129" s="24" t="s">
        <v>17670</v>
      </c>
      <c r="F129" s="24" t="s">
        <v>17671</v>
      </c>
      <c r="G129" s="24">
        <v>7719420624</v>
      </c>
      <c r="H129" t="s">
        <v>17208</v>
      </c>
      <c r="I129" s="24" t="s">
        <v>17672</v>
      </c>
      <c r="J129" s="24" t="s">
        <v>17673</v>
      </c>
      <c r="K129" s="24" t="s">
        <v>755</v>
      </c>
      <c r="L129" s="24" t="s">
        <v>10432</v>
      </c>
      <c r="M129" s="24"/>
      <c r="N129" s="25"/>
      <c r="O129" s="24"/>
      <c r="P129" s="25"/>
    </row>
    <row r="130" spans="1:16" ht="99">
      <c r="A130" s="26">
        <v>129</v>
      </c>
      <c r="B130" s="26"/>
      <c r="C130" s="27" t="s">
        <v>10433</v>
      </c>
      <c r="D130" s="27" t="s">
        <v>10434</v>
      </c>
      <c r="E130" s="27" t="s">
        <v>17674</v>
      </c>
      <c r="F130" s="27" t="s">
        <v>17675</v>
      </c>
      <c r="G130" s="27">
        <v>6164300903</v>
      </c>
      <c r="H130"/>
      <c r="I130" s="27" t="s">
        <v>17676</v>
      </c>
      <c r="J130" s="27" t="s">
        <v>10436</v>
      </c>
      <c r="K130" s="27" t="s">
        <v>762</v>
      </c>
      <c r="L130" s="24"/>
      <c r="M130" s="27"/>
      <c r="N130" s="25" t="s">
        <v>10437</v>
      </c>
      <c r="O130" s="24"/>
      <c r="P130" s="25"/>
    </row>
    <row r="131" spans="1:16" ht="99">
      <c r="A131" s="23">
        <v>130</v>
      </c>
      <c r="B131" s="28"/>
      <c r="C131" s="24" t="s">
        <v>10438</v>
      </c>
      <c r="D131" s="24" t="s">
        <v>17677</v>
      </c>
      <c r="E131" s="24" t="s">
        <v>17678</v>
      </c>
      <c r="F131" s="24" t="s">
        <v>17679</v>
      </c>
      <c r="G131" s="24">
        <v>5948053468</v>
      </c>
      <c r="H131" t="s">
        <v>17208</v>
      </c>
      <c r="I131" s="24" t="s">
        <v>17680</v>
      </c>
      <c r="J131" s="24" t="s">
        <v>17681</v>
      </c>
      <c r="K131" s="24" t="s">
        <v>10442</v>
      </c>
      <c r="L131" s="24" t="s">
        <v>10443</v>
      </c>
      <c r="M131" s="24"/>
      <c r="N131" s="25"/>
      <c r="O131" s="24"/>
      <c r="P131" s="25"/>
    </row>
    <row r="132" spans="1:16" ht="115.5">
      <c r="A132" s="23">
        <v>131</v>
      </c>
      <c r="B132" s="28"/>
      <c r="C132" s="24" t="s">
        <v>10444</v>
      </c>
      <c r="D132" s="24" t="s">
        <v>10445</v>
      </c>
      <c r="E132" s="24" t="s">
        <v>17682</v>
      </c>
      <c r="F132" s="24" t="s">
        <v>17683</v>
      </c>
      <c r="G132" s="24">
        <v>7723908284</v>
      </c>
      <c r="H132" t="s">
        <v>17208</v>
      </c>
      <c r="I132" s="24" t="s">
        <v>17684</v>
      </c>
      <c r="J132" s="24" t="s">
        <v>17685</v>
      </c>
      <c r="K132" s="24" t="s">
        <v>775</v>
      </c>
      <c r="L132" s="24" t="s">
        <v>10448</v>
      </c>
      <c r="M132" s="24"/>
      <c r="N132" s="25"/>
      <c r="O132" s="24"/>
      <c r="P132" s="25"/>
    </row>
    <row r="133" spans="1:16" ht="74.25">
      <c r="A133" s="26">
        <v>132</v>
      </c>
      <c r="B133" s="26"/>
      <c r="C133" s="27" t="s">
        <v>10449</v>
      </c>
      <c r="D133" s="27" t="s">
        <v>10450</v>
      </c>
      <c r="E133" s="27" t="s">
        <v>17686</v>
      </c>
      <c r="F133" s="27" t="s">
        <v>17687</v>
      </c>
      <c r="G133" s="27">
        <v>6314034957</v>
      </c>
      <c r="H133"/>
      <c r="I133" s="27" t="s">
        <v>17688</v>
      </c>
      <c r="J133" s="27" t="s">
        <v>17689</v>
      </c>
      <c r="K133" s="27" t="s">
        <v>10453</v>
      </c>
      <c r="L133" s="27" t="s">
        <v>10454</v>
      </c>
      <c r="M133" s="27"/>
      <c r="N133" s="25" t="s">
        <v>17690</v>
      </c>
      <c r="O133" s="27"/>
      <c r="P133" s="25" t="s">
        <v>16678</v>
      </c>
    </row>
    <row r="134" spans="1:16" ht="74.25">
      <c r="A134" s="26">
        <v>133</v>
      </c>
      <c r="B134" s="26"/>
      <c r="C134" s="27" t="s">
        <v>10456</v>
      </c>
      <c r="D134" s="27" t="s">
        <v>10457</v>
      </c>
      <c r="E134" s="27" t="s">
        <v>17691</v>
      </c>
      <c r="F134" s="27" t="s">
        <v>17692</v>
      </c>
      <c r="G134" s="27">
        <v>6324029025</v>
      </c>
      <c r="H134"/>
      <c r="I134" s="27" t="s">
        <v>17693</v>
      </c>
      <c r="J134" s="27" t="s">
        <v>10459</v>
      </c>
      <c r="K134" s="27" t="s">
        <v>782</v>
      </c>
      <c r="L134" s="27" t="s">
        <v>17694</v>
      </c>
      <c r="M134" s="27"/>
      <c r="N134" s="25" t="s">
        <v>17695</v>
      </c>
      <c r="O134" s="24"/>
      <c r="P134" s="25"/>
    </row>
    <row r="135" spans="1:16" ht="99">
      <c r="A135" s="41">
        <v>134</v>
      </c>
      <c r="B135" s="42"/>
      <c r="C135" s="27" t="s">
        <v>10462</v>
      </c>
      <c r="D135" s="27" t="s">
        <v>10463</v>
      </c>
      <c r="E135" s="27" t="s">
        <v>17696</v>
      </c>
      <c r="F135" s="27" t="s">
        <v>17697</v>
      </c>
      <c r="G135" s="27">
        <v>5038126322</v>
      </c>
      <c r="H135"/>
      <c r="I135" s="27" t="s">
        <v>17698</v>
      </c>
      <c r="J135" s="27" t="s">
        <v>10465</v>
      </c>
      <c r="K135" s="27" t="s">
        <v>10466</v>
      </c>
      <c r="L135" s="27" t="s">
        <v>10467</v>
      </c>
      <c r="M135" s="27"/>
      <c r="N135" s="25" t="s">
        <v>17699</v>
      </c>
      <c r="O135" s="24"/>
      <c r="P135" s="25"/>
    </row>
    <row r="136" spans="1:16" ht="57.75">
      <c r="A136" s="26">
        <v>135</v>
      </c>
      <c r="B136" s="42"/>
      <c r="C136" s="27" t="s">
        <v>10469</v>
      </c>
      <c r="D136" s="27" t="s">
        <v>10470</v>
      </c>
      <c r="E136" s="27" t="s">
        <v>17700</v>
      </c>
      <c r="F136" s="27" t="s">
        <v>17701</v>
      </c>
      <c r="G136" s="27">
        <v>7722378570</v>
      </c>
      <c r="H136"/>
      <c r="I136" s="27" t="s">
        <v>17702</v>
      </c>
      <c r="J136" s="27" t="s">
        <v>17703</v>
      </c>
      <c r="K136" s="27" t="s">
        <v>10473</v>
      </c>
      <c r="L136" s="24"/>
      <c r="M136" s="27"/>
      <c r="N136" s="25" t="s">
        <v>17704</v>
      </c>
      <c r="O136" s="24"/>
      <c r="P136" s="25"/>
    </row>
    <row r="137" spans="1:16" ht="82.5">
      <c r="A137" s="23">
        <v>136</v>
      </c>
      <c r="B137" s="28"/>
      <c r="C137" s="24" t="s">
        <v>10475</v>
      </c>
      <c r="D137" s="24" t="s">
        <v>10476</v>
      </c>
      <c r="E137" s="24" t="s">
        <v>17705</v>
      </c>
      <c r="F137" s="24" t="s">
        <v>17706</v>
      </c>
      <c r="G137" s="24">
        <v>5836658948</v>
      </c>
      <c r="H137" t="s">
        <v>17208</v>
      </c>
      <c r="I137" s="24" t="s">
        <v>17707</v>
      </c>
      <c r="J137" s="24" t="s">
        <v>10478</v>
      </c>
      <c r="K137" s="24" t="s">
        <v>800</v>
      </c>
      <c r="L137" s="24" t="s">
        <v>10479</v>
      </c>
      <c r="M137" s="24"/>
      <c r="N137" s="25"/>
      <c r="O137" s="27"/>
      <c r="P137" s="25" t="s">
        <v>16679</v>
      </c>
    </row>
    <row r="138" spans="1:16" ht="99">
      <c r="A138" s="23">
        <v>137</v>
      </c>
      <c r="B138" s="28"/>
      <c r="C138" s="24" t="s">
        <v>10480</v>
      </c>
      <c r="D138" s="24" t="s">
        <v>10481</v>
      </c>
      <c r="E138" s="24" t="s">
        <v>17708</v>
      </c>
      <c r="F138" s="24" t="s">
        <v>17709</v>
      </c>
      <c r="G138" s="24">
        <v>1650308002</v>
      </c>
      <c r="H138" t="s">
        <v>17208</v>
      </c>
      <c r="I138" s="24" t="s">
        <v>17710</v>
      </c>
      <c r="J138" s="24" t="s">
        <v>17711</v>
      </c>
      <c r="K138" s="24" t="s">
        <v>807</v>
      </c>
      <c r="L138" s="24" t="s">
        <v>10484</v>
      </c>
      <c r="M138" s="24"/>
      <c r="N138" s="25"/>
      <c r="O138" s="24"/>
      <c r="P138" s="25"/>
    </row>
    <row r="139" spans="1:16" ht="99">
      <c r="A139" s="23">
        <v>138</v>
      </c>
      <c r="B139" s="28"/>
      <c r="C139" s="24" t="s">
        <v>10485</v>
      </c>
      <c r="D139" s="24" t="s">
        <v>10486</v>
      </c>
      <c r="E139" s="24" t="s">
        <v>17712</v>
      </c>
      <c r="F139" s="24" t="s">
        <v>17713</v>
      </c>
      <c r="G139" s="24">
        <v>7715831246</v>
      </c>
      <c r="H139" t="s">
        <v>17208</v>
      </c>
      <c r="I139" s="24" t="s">
        <v>17714</v>
      </c>
      <c r="J139" s="24" t="s">
        <v>10488</v>
      </c>
      <c r="K139" s="24" t="s">
        <v>10489</v>
      </c>
      <c r="L139" s="24" t="s">
        <v>10490</v>
      </c>
      <c r="M139" s="24"/>
      <c r="N139" s="25"/>
      <c r="O139" s="24"/>
      <c r="P139" s="25"/>
    </row>
    <row r="140" spans="1:16" ht="99">
      <c r="A140" s="23">
        <v>139</v>
      </c>
      <c r="B140" s="28"/>
      <c r="C140" s="24" t="s">
        <v>10491</v>
      </c>
      <c r="D140" s="24" t="s">
        <v>10492</v>
      </c>
      <c r="E140" s="24" t="s">
        <v>17715</v>
      </c>
      <c r="F140" s="24" t="s">
        <v>17716</v>
      </c>
      <c r="G140" s="24">
        <v>7714365867</v>
      </c>
      <c r="H140" t="s">
        <v>17208</v>
      </c>
      <c r="I140" s="24" t="s">
        <v>17717</v>
      </c>
      <c r="J140" s="24" t="s">
        <v>10494</v>
      </c>
      <c r="K140" s="24" t="s">
        <v>10495</v>
      </c>
      <c r="L140" s="24" t="s">
        <v>17718</v>
      </c>
      <c r="M140" s="24"/>
      <c r="N140" s="25"/>
      <c r="O140" s="27"/>
      <c r="P140" s="25" t="s">
        <v>16680</v>
      </c>
    </row>
    <row r="141" spans="1:16" ht="66">
      <c r="A141" s="26">
        <v>140</v>
      </c>
      <c r="B141" s="27"/>
      <c r="C141" s="27" t="s">
        <v>10497</v>
      </c>
      <c r="D141" s="27" t="s">
        <v>10498</v>
      </c>
      <c r="E141" s="27" t="s">
        <v>17719</v>
      </c>
      <c r="F141" s="27" t="s">
        <v>17720</v>
      </c>
      <c r="G141" s="27">
        <v>9718046431</v>
      </c>
      <c r="H141"/>
      <c r="I141" s="27" t="s">
        <v>17721</v>
      </c>
      <c r="J141" s="27" t="s">
        <v>17722</v>
      </c>
      <c r="K141" s="27" t="s">
        <v>10501</v>
      </c>
      <c r="L141" s="24"/>
      <c r="M141" s="27"/>
      <c r="N141" s="25" t="s">
        <v>17723</v>
      </c>
      <c r="O141" s="27"/>
      <c r="P141" s="25" t="s">
        <v>16681</v>
      </c>
    </row>
    <row r="142" spans="1:16" ht="57.75">
      <c r="A142" s="26">
        <v>141</v>
      </c>
      <c r="B142" s="26"/>
      <c r="C142" s="27" t="s">
        <v>10503</v>
      </c>
      <c r="D142" s="27" t="s">
        <v>10504</v>
      </c>
      <c r="E142" s="27" t="s">
        <v>17724</v>
      </c>
      <c r="F142" s="27" t="s">
        <v>17725</v>
      </c>
      <c r="G142" s="27">
        <v>7724866608</v>
      </c>
      <c r="H142"/>
      <c r="I142" s="27" t="s">
        <v>17726</v>
      </c>
      <c r="J142" s="27" t="s">
        <v>17727</v>
      </c>
      <c r="K142" s="27" t="s">
        <v>828</v>
      </c>
      <c r="L142" s="24"/>
      <c r="M142" s="27"/>
      <c r="N142" s="25" t="s">
        <v>10507</v>
      </c>
      <c r="O142" s="27"/>
      <c r="P142" s="25" t="s">
        <v>16682</v>
      </c>
    </row>
    <row r="143" spans="1:16" ht="49.5">
      <c r="A143" s="41">
        <v>142</v>
      </c>
      <c r="B143" s="26"/>
      <c r="C143" s="27" t="s">
        <v>10508</v>
      </c>
      <c r="D143" s="27" t="s">
        <v>10509</v>
      </c>
      <c r="E143" s="27" t="s">
        <v>17728</v>
      </c>
      <c r="F143" s="27" t="s">
        <v>17729</v>
      </c>
      <c r="G143" s="27">
        <v>1660288940</v>
      </c>
      <c r="H143"/>
      <c r="I143" s="27" t="s">
        <v>17730</v>
      </c>
      <c r="J143" s="27" t="s">
        <v>17731</v>
      </c>
      <c r="K143" s="27" t="s">
        <v>835</v>
      </c>
      <c r="L143" s="27" t="s">
        <v>10512</v>
      </c>
      <c r="M143" s="27"/>
      <c r="N143" s="25" t="s">
        <v>17732</v>
      </c>
      <c r="O143" s="27"/>
      <c r="P143" s="25" t="s">
        <v>16683</v>
      </c>
    </row>
    <row r="144" spans="1:16" ht="82.5">
      <c r="A144" s="23">
        <v>143</v>
      </c>
      <c r="B144" s="43"/>
      <c r="C144" s="24" t="s">
        <v>10514</v>
      </c>
      <c r="D144" s="24" t="s">
        <v>10515</v>
      </c>
      <c r="E144" s="24" t="s">
        <v>17733</v>
      </c>
      <c r="F144" s="24" t="s">
        <v>17734</v>
      </c>
      <c r="G144" s="24">
        <v>4345197098</v>
      </c>
      <c r="H144" t="s">
        <v>17208</v>
      </c>
      <c r="I144" s="24" t="s">
        <v>17735</v>
      </c>
      <c r="J144" s="24" t="s">
        <v>10517</v>
      </c>
      <c r="K144" s="24" t="s">
        <v>841</v>
      </c>
      <c r="L144" s="24" t="s">
        <v>10518</v>
      </c>
      <c r="M144" s="24"/>
      <c r="N144" s="25"/>
      <c r="O144" s="24"/>
      <c r="P144" s="25"/>
    </row>
    <row r="145" spans="1:16" ht="140.25">
      <c r="A145" s="23">
        <v>144</v>
      </c>
      <c r="B145" s="28"/>
      <c r="C145" s="24" t="s">
        <v>10519</v>
      </c>
      <c r="D145" s="24" t="s">
        <v>10520</v>
      </c>
      <c r="E145" s="24" t="s">
        <v>17736</v>
      </c>
      <c r="F145" s="24" t="s">
        <v>17737</v>
      </c>
      <c r="G145" s="24">
        <v>6659101869</v>
      </c>
      <c r="H145" t="s">
        <v>17208</v>
      </c>
      <c r="I145" s="24" t="s">
        <v>17738</v>
      </c>
      <c r="J145" s="24" t="s">
        <v>17739</v>
      </c>
      <c r="K145" s="24" t="s">
        <v>848</v>
      </c>
      <c r="L145" s="24" t="s">
        <v>10523</v>
      </c>
      <c r="M145" s="24"/>
      <c r="N145" s="25"/>
      <c r="O145" s="24"/>
      <c r="P145" s="25"/>
    </row>
    <row r="146" spans="1:16" ht="107.25">
      <c r="A146" s="23">
        <v>145</v>
      </c>
      <c r="B146" s="28"/>
      <c r="C146" s="24" t="s">
        <v>10524</v>
      </c>
      <c r="D146" s="24" t="s">
        <v>10525</v>
      </c>
      <c r="E146" s="24" t="s">
        <v>17740</v>
      </c>
      <c r="F146" s="24" t="s">
        <v>17741</v>
      </c>
      <c r="G146" s="24">
        <v>2635227255</v>
      </c>
      <c r="H146" t="s">
        <v>17208</v>
      </c>
      <c r="I146" s="24" t="s">
        <v>17742</v>
      </c>
      <c r="J146" s="24" t="s">
        <v>10527</v>
      </c>
      <c r="K146" s="24" t="s">
        <v>10528</v>
      </c>
      <c r="L146" s="24" t="s">
        <v>10529</v>
      </c>
      <c r="M146" s="24"/>
      <c r="N146" s="25"/>
      <c r="O146" s="24"/>
      <c r="P146" s="25"/>
    </row>
    <row r="147" spans="1:16" ht="107.25">
      <c r="A147" s="23">
        <v>146</v>
      </c>
      <c r="B147" s="28"/>
      <c r="C147" s="24" t="s">
        <v>10530</v>
      </c>
      <c r="D147" s="24" t="s">
        <v>10531</v>
      </c>
      <c r="E147" s="24" t="s">
        <v>17743</v>
      </c>
      <c r="F147" s="24" t="s">
        <v>17744</v>
      </c>
      <c r="G147" s="24">
        <v>6829117690</v>
      </c>
      <c r="H147" t="s">
        <v>17208</v>
      </c>
      <c r="I147" s="24" t="s">
        <v>17745</v>
      </c>
      <c r="J147" s="24" t="s">
        <v>17746</v>
      </c>
      <c r="K147" s="24" t="s">
        <v>10534</v>
      </c>
      <c r="L147" s="24" t="s">
        <v>10535</v>
      </c>
      <c r="M147" s="24"/>
      <c r="N147" s="25"/>
      <c r="O147" s="24"/>
      <c r="P147" s="25"/>
    </row>
    <row r="148" spans="1:16" ht="99">
      <c r="A148" s="23">
        <v>147</v>
      </c>
      <c r="B148" s="28"/>
      <c r="C148" s="24" t="s">
        <v>10536</v>
      </c>
      <c r="D148" s="24" t="s">
        <v>10537</v>
      </c>
      <c r="E148" s="24" t="s">
        <v>17747</v>
      </c>
      <c r="F148" s="24" t="s">
        <v>17748</v>
      </c>
      <c r="G148" s="24">
        <v>7728312015</v>
      </c>
      <c r="H148" t="s">
        <v>17208</v>
      </c>
      <c r="I148" s="24" t="s">
        <v>17749</v>
      </c>
      <c r="J148" s="24" t="s">
        <v>17750</v>
      </c>
      <c r="K148" s="24" t="s">
        <v>10540</v>
      </c>
      <c r="L148" s="29" t="s">
        <v>10541</v>
      </c>
      <c r="M148" s="24"/>
      <c r="N148" s="25"/>
      <c r="O148" s="27"/>
      <c r="P148" s="25" t="s">
        <v>16684</v>
      </c>
    </row>
    <row r="149" spans="1:16" ht="123.75">
      <c r="A149" s="23">
        <v>148</v>
      </c>
      <c r="B149" s="28"/>
      <c r="C149" s="24" t="s">
        <v>10542</v>
      </c>
      <c r="D149" s="24" t="s">
        <v>10543</v>
      </c>
      <c r="E149" s="24" t="s">
        <v>17751</v>
      </c>
      <c r="F149" s="24" t="s">
        <v>17752</v>
      </c>
      <c r="G149" s="24">
        <v>7811653557</v>
      </c>
      <c r="H149" t="s">
        <v>17208</v>
      </c>
      <c r="I149" s="24" t="s">
        <v>17753</v>
      </c>
      <c r="J149" s="24" t="s">
        <v>17754</v>
      </c>
      <c r="K149" s="24" t="s">
        <v>876</v>
      </c>
      <c r="L149" s="24" t="s">
        <v>10546</v>
      </c>
      <c r="M149" s="24"/>
      <c r="N149" s="25"/>
      <c r="O149" s="27"/>
      <c r="P149" s="25" t="s">
        <v>16685</v>
      </c>
    </row>
    <row r="150" spans="1:16" ht="66">
      <c r="A150" s="41">
        <v>149</v>
      </c>
      <c r="B150" s="26"/>
      <c r="C150" s="27" t="s">
        <v>10547</v>
      </c>
      <c r="D150" s="27" t="s">
        <v>10548</v>
      </c>
      <c r="E150" s="27" t="s">
        <v>17755</v>
      </c>
      <c r="F150" s="27" t="s">
        <v>17756</v>
      </c>
      <c r="G150" s="27">
        <v>7731324349</v>
      </c>
      <c r="H150"/>
      <c r="I150" s="27" t="s">
        <v>17757</v>
      </c>
      <c r="J150" s="27" t="s">
        <v>17758</v>
      </c>
      <c r="K150" s="27" t="s">
        <v>10551</v>
      </c>
      <c r="L150" s="27" t="s">
        <v>10552</v>
      </c>
      <c r="M150" s="27"/>
      <c r="N150" s="25" t="s">
        <v>17759</v>
      </c>
      <c r="O150" s="27"/>
      <c r="P150" s="25" t="s">
        <v>16686</v>
      </c>
    </row>
    <row r="151" spans="1:16" ht="82.5">
      <c r="A151" s="44">
        <v>150</v>
      </c>
      <c r="B151" s="43"/>
      <c r="C151" s="24" t="s">
        <v>10554</v>
      </c>
      <c r="D151" s="24" t="s">
        <v>10555</v>
      </c>
      <c r="E151" s="24" t="s">
        <v>17760</v>
      </c>
      <c r="F151" s="24" t="s">
        <v>17761</v>
      </c>
      <c r="G151" s="24">
        <v>7701410819</v>
      </c>
      <c r="H151" t="s">
        <v>17208</v>
      </c>
      <c r="I151" s="24" t="s">
        <v>17762</v>
      </c>
      <c r="J151" s="24" t="s">
        <v>17763</v>
      </c>
      <c r="K151" s="24" t="s">
        <v>10558</v>
      </c>
      <c r="L151" s="24" t="s">
        <v>10559</v>
      </c>
      <c r="M151" s="24"/>
      <c r="N151" s="25"/>
      <c r="O151" s="24"/>
      <c r="P151" s="25"/>
    </row>
    <row r="152" spans="1:16" ht="82.5">
      <c r="A152" s="26">
        <v>151</v>
      </c>
      <c r="B152" s="26"/>
      <c r="C152" s="27" t="s">
        <v>10560</v>
      </c>
      <c r="D152" s="27" t="s">
        <v>10561</v>
      </c>
      <c r="E152" s="27" t="s">
        <v>17764</v>
      </c>
      <c r="F152" s="27" t="s">
        <v>17765</v>
      </c>
      <c r="G152" s="27">
        <v>6950085733</v>
      </c>
      <c r="H152"/>
      <c r="I152" s="27" t="s">
        <v>17766</v>
      </c>
      <c r="J152" s="27" t="s">
        <v>10563</v>
      </c>
      <c r="K152" s="27" t="s">
        <v>10564</v>
      </c>
      <c r="L152" s="27" t="s">
        <v>10565</v>
      </c>
      <c r="M152" s="27"/>
      <c r="N152" s="25" t="s">
        <v>10566</v>
      </c>
      <c r="O152" s="24"/>
      <c r="P152" s="25"/>
    </row>
    <row r="153" spans="1:16" ht="82.5">
      <c r="A153" s="23">
        <v>152</v>
      </c>
      <c r="B153" s="28"/>
      <c r="C153" s="24" t="s">
        <v>10567</v>
      </c>
      <c r="D153" s="24" t="s">
        <v>10568</v>
      </c>
      <c r="E153" s="24" t="s">
        <v>17767</v>
      </c>
      <c r="F153" s="24" t="s">
        <v>17768</v>
      </c>
      <c r="G153" s="24">
        <v>1657199916</v>
      </c>
      <c r="H153" t="s">
        <v>17208</v>
      </c>
      <c r="I153" s="24" t="s">
        <v>17769</v>
      </c>
      <c r="J153" s="24" t="s">
        <v>10570</v>
      </c>
      <c r="K153" s="24" t="s">
        <v>903</v>
      </c>
      <c r="L153" s="24" t="s">
        <v>10571</v>
      </c>
      <c r="M153" s="24"/>
      <c r="N153" s="25"/>
      <c r="O153" s="24"/>
      <c r="P153" s="25"/>
    </row>
    <row r="154" spans="1:16" ht="66">
      <c r="A154" s="26">
        <v>153</v>
      </c>
      <c r="B154" s="26"/>
      <c r="C154" s="27" t="s">
        <v>10572</v>
      </c>
      <c r="D154" s="27" t="s">
        <v>10573</v>
      </c>
      <c r="E154" s="27" t="s">
        <v>17770</v>
      </c>
      <c r="F154" s="27" t="s">
        <v>17771</v>
      </c>
      <c r="G154" s="27">
        <v>2801146767</v>
      </c>
      <c r="H154"/>
      <c r="I154" s="27" t="s">
        <v>17772</v>
      </c>
      <c r="J154" s="27" t="s">
        <v>10575</v>
      </c>
      <c r="K154" s="27" t="s">
        <v>910</v>
      </c>
      <c r="L154" s="27" t="s">
        <v>10576</v>
      </c>
      <c r="M154" s="27"/>
      <c r="N154" s="25" t="s">
        <v>10577</v>
      </c>
      <c r="O154" s="24"/>
      <c r="P154" s="25"/>
    </row>
    <row r="155" spans="1:16" ht="82.5">
      <c r="A155" s="23">
        <v>154</v>
      </c>
      <c r="B155" s="28"/>
      <c r="C155" s="24" t="s">
        <v>10578</v>
      </c>
      <c r="D155" s="24" t="s">
        <v>17773</v>
      </c>
      <c r="E155" s="24" t="s">
        <v>17774</v>
      </c>
      <c r="F155" s="24" t="s">
        <v>17775</v>
      </c>
      <c r="G155" s="24">
        <v>5904335578</v>
      </c>
      <c r="H155" t="s">
        <v>17208</v>
      </c>
      <c r="I155" s="24" t="s">
        <v>17776</v>
      </c>
      <c r="J155" s="24" t="s">
        <v>17777</v>
      </c>
      <c r="K155" s="24" t="s">
        <v>917</v>
      </c>
      <c r="L155" s="24" t="s">
        <v>10582</v>
      </c>
      <c r="M155" s="24"/>
      <c r="N155" s="25"/>
      <c r="O155" s="24"/>
      <c r="P155" s="25"/>
    </row>
    <row r="156" spans="1:16" ht="99">
      <c r="A156" s="23">
        <v>155</v>
      </c>
      <c r="B156" s="43"/>
      <c r="C156" s="24" t="s">
        <v>10583</v>
      </c>
      <c r="D156" s="24" t="s">
        <v>10584</v>
      </c>
      <c r="E156" s="24" t="s">
        <v>17778</v>
      </c>
      <c r="F156" s="24" t="s">
        <v>17779</v>
      </c>
      <c r="G156" s="24">
        <v>2130168738</v>
      </c>
      <c r="H156" t="s">
        <v>17208</v>
      </c>
      <c r="I156" s="24" t="s">
        <v>17780</v>
      </c>
      <c r="J156" s="24" t="s">
        <v>17781</v>
      </c>
      <c r="K156" s="24" t="s">
        <v>924</v>
      </c>
      <c r="L156" s="32" t="s">
        <v>10587</v>
      </c>
      <c r="M156" s="24"/>
      <c r="N156" s="25"/>
      <c r="O156" s="24"/>
      <c r="P156" s="25"/>
    </row>
    <row r="157" spans="1:16" ht="99">
      <c r="A157" s="44">
        <v>156</v>
      </c>
      <c r="B157" s="43"/>
      <c r="C157" s="24" t="s">
        <v>10588</v>
      </c>
      <c r="D157" s="24" t="s">
        <v>10589</v>
      </c>
      <c r="E157" s="24" t="s">
        <v>17782</v>
      </c>
      <c r="F157" s="24" t="s">
        <v>17783</v>
      </c>
      <c r="G157" s="24">
        <v>7705680245</v>
      </c>
      <c r="H157" t="s">
        <v>17208</v>
      </c>
      <c r="I157" s="24" t="s">
        <v>17784</v>
      </c>
      <c r="J157" s="24" t="s">
        <v>17785</v>
      </c>
      <c r="K157" s="24" t="s">
        <v>10592</v>
      </c>
      <c r="L157" s="24" t="s">
        <v>10593</v>
      </c>
      <c r="M157" s="24"/>
      <c r="N157" s="25"/>
      <c r="O157" s="27"/>
      <c r="P157" s="25" t="s">
        <v>16687</v>
      </c>
    </row>
    <row r="158" spans="1:16" ht="99">
      <c r="A158" s="23">
        <v>157</v>
      </c>
      <c r="B158" s="43"/>
      <c r="C158" s="24" t="s">
        <v>10594</v>
      </c>
      <c r="D158" s="24" t="s">
        <v>10595</v>
      </c>
      <c r="E158" s="24" t="s">
        <v>17786</v>
      </c>
      <c r="F158" s="24" t="s">
        <v>17787</v>
      </c>
      <c r="G158" s="24">
        <v>7730233723</v>
      </c>
      <c r="H158" t="s">
        <v>17208</v>
      </c>
      <c r="I158" s="24" t="s">
        <v>17788</v>
      </c>
      <c r="J158" s="24" t="s">
        <v>10597</v>
      </c>
      <c r="K158" s="24" t="s">
        <v>938</v>
      </c>
      <c r="L158" s="24" t="s">
        <v>10598</v>
      </c>
      <c r="M158" s="24"/>
      <c r="N158" s="25"/>
      <c r="O158" s="24"/>
      <c r="P158" s="25"/>
    </row>
    <row r="159" spans="1:16" ht="82.5">
      <c r="A159" s="23">
        <v>158</v>
      </c>
      <c r="B159" s="43"/>
      <c r="C159" s="24" t="s">
        <v>10599</v>
      </c>
      <c r="D159" s="24" t="s">
        <v>10600</v>
      </c>
      <c r="E159" s="24" t="s">
        <v>17789</v>
      </c>
      <c r="F159" s="24" t="s">
        <v>17790</v>
      </c>
      <c r="G159" s="24">
        <v>5404048840</v>
      </c>
      <c r="H159" t="s">
        <v>17208</v>
      </c>
      <c r="I159" s="24" t="s">
        <v>17582</v>
      </c>
      <c r="J159" s="24" t="s">
        <v>10601</v>
      </c>
      <c r="K159" s="24" t="s">
        <v>945</v>
      </c>
      <c r="L159" s="24" t="s">
        <v>10602</v>
      </c>
      <c r="M159" s="24"/>
      <c r="N159" s="25"/>
      <c r="O159" s="27"/>
      <c r="P159" s="25" t="s">
        <v>16688</v>
      </c>
    </row>
    <row r="160" spans="1:16" ht="107.25">
      <c r="A160" s="23">
        <v>159</v>
      </c>
      <c r="B160" s="43"/>
      <c r="C160" s="24" t="s">
        <v>10603</v>
      </c>
      <c r="D160" s="24" t="s">
        <v>10604</v>
      </c>
      <c r="E160" s="24" t="s">
        <v>17791</v>
      </c>
      <c r="F160" s="24" t="s">
        <v>17792</v>
      </c>
      <c r="G160" s="24">
        <v>3664227526</v>
      </c>
      <c r="H160" t="s">
        <v>17208</v>
      </c>
      <c r="I160" s="24" t="s">
        <v>17793</v>
      </c>
      <c r="J160" s="24" t="s">
        <v>10606</v>
      </c>
      <c r="K160" s="24" t="s">
        <v>952</v>
      </c>
      <c r="L160" s="32" t="s">
        <v>10607</v>
      </c>
      <c r="M160" s="24"/>
      <c r="N160" s="25"/>
      <c r="O160" s="24"/>
      <c r="P160" s="25"/>
    </row>
    <row r="161" spans="1:16" ht="57.75">
      <c r="A161" s="26">
        <v>160</v>
      </c>
      <c r="B161" s="23"/>
      <c r="C161" s="27" t="s">
        <v>10608</v>
      </c>
      <c r="D161" s="27" t="s">
        <v>10609</v>
      </c>
      <c r="E161" s="27" t="s">
        <v>17794</v>
      </c>
      <c r="F161" s="27" t="s">
        <v>17795</v>
      </c>
      <c r="G161" s="27">
        <v>7717777530</v>
      </c>
      <c r="H161"/>
      <c r="I161" s="27" t="s">
        <v>17796</v>
      </c>
      <c r="J161" s="27" t="s">
        <v>10611</v>
      </c>
      <c r="K161" s="27" t="s">
        <v>957</v>
      </c>
      <c r="L161" s="24"/>
      <c r="M161" s="27"/>
      <c r="N161" s="25" t="s">
        <v>17797</v>
      </c>
      <c r="O161" s="27"/>
      <c r="P161" s="25" t="s">
        <v>16689</v>
      </c>
    </row>
    <row r="162" spans="1:16" ht="99">
      <c r="A162" s="23">
        <v>161</v>
      </c>
      <c r="B162" s="28"/>
      <c r="C162" s="24" t="s">
        <v>10613</v>
      </c>
      <c r="D162" s="24" t="s">
        <v>10614</v>
      </c>
      <c r="E162" s="24" t="s">
        <v>17798</v>
      </c>
      <c r="F162" s="24" t="s">
        <v>17799</v>
      </c>
      <c r="G162" s="24">
        <v>7813280879</v>
      </c>
      <c r="H162" t="s">
        <v>17208</v>
      </c>
      <c r="I162" s="24" t="s">
        <v>17800</v>
      </c>
      <c r="J162" s="24" t="s">
        <v>17801</v>
      </c>
      <c r="K162" s="24" t="s">
        <v>963</v>
      </c>
      <c r="L162" s="24" t="s">
        <v>10617</v>
      </c>
      <c r="M162" s="24"/>
      <c r="N162" s="25"/>
      <c r="O162" s="24"/>
      <c r="P162" s="25"/>
    </row>
    <row r="163" spans="1:16" ht="99">
      <c r="A163" s="23">
        <v>162</v>
      </c>
      <c r="B163" s="28"/>
      <c r="C163" s="24" t="s">
        <v>10618</v>
      </c>
      <c r="D163" s="24" t="s">
        <v>10619</v>
      </c>
      <c r="E163" s="24" t="s">
        <v>17802</v>
      </c>
      <c r="F163" s="24" t="s">
        <v>17803</v>
      </c>
      <c r="G163" s="24">
        <v>7728665652</v>
      </c>
      <c r="H163" t="s">
        <v>17208</v>
      </c>
      <c r="I163" s="24" t="s">
        <v>17804</v>
      </c>
      <c r="J163" s="24" t="s">
        <v>17805</v>
      </c>
      <c r="K163" s="24" t="s">
        <v>970</v>
      </c>
      <c r="L163" s="24" t="s">
        <v>10622</v>
      </c>
      <c r="M163" s="24"/>
      <c r="N163" s="25"/>
      <c r="O163" s="24"/>
      <c r="P163" s="25"/>
    </row>
    <row r="164" spans="1:16" ht="82.5">
      <c r="A164" s="23">
        <v>163</v>
      </c>
      <c r="B164" s="28"/>
      <c r="C164" s="24" t="s">
        <v>10623</v>
      </c>
      <c r="D164" s="24" t="s">
        <v>10624</v>
      </c>
      <c r="E164" s="24" t="s">
        <v>17806</v>
      </c>
      <c r="F164" s="24" t="s">
        <v>17807</v>
      </c>
      <c r="G164" s="24">
        <v>7716859501</v>
      </c>
      <c r="H164" t="s">
        <v>17208</v>
      </c>
      <c r="I164" s="24" t="s">
        <v>17808</v>
      </c>
      <c r="J164" s="24" t="s">
        <v>17809</v>
      </c>
      <c r="K164" s="24" t="s">
        <v>977</v>
      </c>
      <c r="L164" s="24" t="s">
        <v>10627</v>
      </c>
      <c r="M164" s="24"/>
      <c r="N164" s="25"/>
      <c r="O164" s="24"/>
      <c r="P164" s="25"/>
    </row>
    <row r="165" spans="1:16" ht="90.75">
      <c r="A165" s="23">
        <v>164</v>
      </c>
      <c r="B165" s="28"/>
      <c r="C165" s="24" t="s">
        <v>10628</v>
      </c>
      <c r="D165" s="24" t="s">
        <v>10629</v>
      </c>
      <c r="E165" s="24" t="s">
        <v>17810</v>
      </c>
      <c r="F165" s="24" t="s">
        <v>17811</v>
      </c>
      <c r="G165" s="24">
        <v>6671077740</v>
      </c>
      <c r="H165" t="s">
        <v>17208</v>
      </c>
      <c r="I165" s="24" t="s">
        <v>17812</v>
      </c>
      <c r="J165" s="24" t="s">
        <v>17813</v>
      </c>
      <c r="K165" s="24" t="s">
        <v>984</v>
      </c>
      <c r="L165" s="24" t="s">
        <v>10632</v>
      </c>
      <c r="M165" s="24"/>
      <c r="N165" s="25"/>
      <c r="O165" s="24"/>
      <c r="P165" s="25"/>
    </row>
    <row r="166" spans="1:16" ht="66">
      <c r="A166" s="26">
        <v>165</v>
      </c>
      <c r="B166" s="26"/>
      <c r="C166" s="27" t="s">
        <v>10633</v>
      </c>
      <c r="D166" s="27" t="s">
        <v>10634</v>
      </c>
      <c r="E166" s="27" t="s">
        <v>17814</v>
      </c>
      <c r="F166" s="27" t="s">
        <v>17815</v>
      </c>
      <c r="G166" s="27">
        <v>5407950809</v>
      </c>
      <c r="H166"/>
      <c r="I166" s="27" t="s">
        <v>17816</v>
      </c>
      <c r="J166" s="27" t="s">
        <v>10636</v>
      </c>
      <c r="K166" s="27" t="s">
        <v>991</v>
      </c>
      <c r="L166" s="27" t="s">
        <v>10637</v>
      </c>
      <c r="M166" s="27"/>
      <c r="N166" s="25" t="s">
        <v>10638</v>
      </c>
      <c r="O166" s="24"/>
      <c r="P166" s="25"/>
    </row>
    <row r="167" spans="1:16" ht="90.75" customHeight="1">
      <c r="A167" s="34" t="s">
        <v>16692</v>
      </c>
      <c r="B167" s="35"/>
      <c r="C167" s="24" t="s">
        <v>10639</v>
      </c>
      <c r="D167" s="24" t="s">
        <v>10640</v>
      </c>
      <c r="E167" s="24" t="s">
        <v>17817</v>
      </c>
      <c r="F167" s="24" t="s">
        <v>17818</v>
      </c>
      <c r="G167" s="24">
        <v>326554597</v>
      </c>
      <c r="H167" t="s">
        <v>17208</v>
      </c>
      <c r="I167" s="24" t="s">
        <v>17819</v>
      </c>
      <c r="J167" s="24" t="s">
        <v>10642</v>
      </c>
      <c r="K167" s="24" t="s">
        <v>10643</v>
      </c>
      <c r="L167" s="32" t="s">
        <v>10644</v>
      </c>
      <c r="M167" s="24"/>
      <c r="N167" s="25"/>
      <c r="O167" s="24"/>
      <c r="P167" s="25"/>
    </row>
    <row r="168" spans="1:16" ht="49.5">
      <c r="A168" s="36" t="s">
        <v>16693</v>
      </c>
      <c r="B168" s="36"/>
      <c r="C168" s="27" t="s">
        <v>10645</v>
      </c>
      <c r="D168" s="27" t="s">
        <v>10646</v>
      </c>
      <c r="E168" s="27" t="s">
        <v>17820</v>
      </c>
      <c r="F168" s="27" t="s">
        <v>17821</v>
      </c>
      <c r="G168" s="27">
        <v>3123365906</v>
      </c>
      <c r="H168"/>
      <c r="I168" s="27" t="s">
        <v>17822</v>
      </c>
      <c r="J168" s="27" t="s">
        <v>10648</v>
      </c>
      <c r="K168" s="27" t="s">
        <v>10649</v>
      </c>
      <c r="L168" s="27"/>
      <c r="M168" s="27"/>
      <c r="N168" s="25" t="s">
        <v>17823</v>
      </c>
      <c r="O168" s="27"/>
      <c r="P168" s="25" t="s">
        <v>16690</v>
      </c>
    </row>
    <row r="169" spans="1:16" ht="82.5">
      <c r="A169" s="37" t="s">
        <v>16695</v>
      </c>
      <c r="B169" s="38"/>
      <c r="C169" s="24" t="s">
        <v>10651</v>
      </c>
      <c r="D169" s="24" t="s">
        <v>10652</v>
      </c>
      <c r="E169" s="24" t="s">
        <v>17824</v>
      </c>
      <c r="F169" s="24" t="s">
        <v>17825</v>
      </c>
      <c r="G169" s="24">
        <v>6449088107</v>
      </c>
      <c r="H169" t="s">
        <v>17208</v>
      </c>
      <c r="I169" s="24" t="s">
        <v>17826</v>
      </c>
      <c r="J169" s="24" t="s">
        <v>10654</v>
      </c>
      <c r="K169" s="24" t="s">
        <v>1001</v>
      </c>
      <c r="L169" s="24" t="s">
        <v>10655</v>
      </c>
      <c r="M169" s="24"/>
      <c r="N169" s="25"/>
      <c r="O169" s="24"/>
      <c r="P169" s="25"/>
    </row>
    <row r="170" spans="1:16" ht="99">
      <c r="A170" s="34" t="s">
        <v>16696</v>
      </c>
      <c r="B170" s="35"/>
      <c r="C170" s="24" t="s">
        <v>10656</v>
      </c>
      <c r="D170" s="24" t="s">
        <v>10657</v>
      </c>
      <c r="E170" s="24" t="s">
        <v>17827</v>
      </c>
      <c r="F170" s="24" t="s">
        <v>17828</v>
      </c>
      <c r="G170" s="24">
        <v>7536127121</v>
      </c>
      <c r="H170" t="s">
        <v>17208</v>
      </c>
      <c r="I170" s="24" t="s">
        <v>17735</v>
      </c>
      <c r="J170" s="24" t="s">
        <v>10658</v>
      </c>
      <c r="K170" s="24" t="s">
        <v>1008</v>
      </c>
      <c r="L170" s="24" t="s">
        <v>10659</v>
      </c>
      <c r="M170" s="24"/>
      <c r="N170" s="25"/>
      <c r="O170" s="24"/>
      <c r="P170" s="25"/>
    </row>
    <row r="171" spans="1:16" ht="49.5">
      <c r="A171" s="36" t="s">
        <v>16697</v>
      </c>
      <c r="B171" s="36"/>
      <c r="C171" s="27" t="s">
        <v>10660</v>
      </c>
      <c r="D171" s="27" t="s">
        <v>10661</v>
      </c>
      <c r="E171" s="27" t="s">
        <v>17829</v>
      </c>
      <c r="F171" s="27" t="s">
        <v>17830</v>
      </c>
      <c r="G171" s="27">
        <v>5260324077</v>
      </c>
      <c r="H171"/>
      <c r="I171" s="27" t="s">
        <v>17831</v>
      </c>
      <c r="J171" s="27" t="s">
        <v>10663</v>
      </c>
      <c r="K171" s="27" t="s">
        <v>10664</v>
      </c>
      <c r="L171" s="27" t="s">
        <v>10665</v>
      </c>
      <c r="M171" s="27"/>
      <c r="N171" s="25" t="s">
        <v>10666</v>
      </c>
      <c r="O171" s="24"/>
      <c r="P171" s="25"/>
    </row>
    <row r="172" spans="1:16" ht="66">
      <c r="A172" s="36" t="s">
        <v>16699</v>
      </c>
      <c r="B172" s="36"/>
      <c r="C172" s="27" t="s">
        <v>10667</v>
      </c>
      <c r="D172" s="27" t="s">
        <v>10668</v>
      </c>
      <c r="E172" s="27" t="s">
        <v>17832</v>
      </c>
      <c r="F172" s="27" t="s">
        <v>17833</v>
      </c>
      <c r="G172" s="27">
        <v>7704568339</v>
      </c>
      <c r="H172"/>
      <c r="I172" s="27" t="s">
        <v>17834</v>
      </c>
      <c r="J172" s="27" t="s">
        <v>10670</v>
      </c>
      <c r="K172" s="27" t="s">
        <v>10671</v>
      </c>
      <c r="L172" s="27" t="s">
        <v>10672</v>
      </c>
      <c r="M172" s="27"/>
      <c r="N172" s="25" t="s">
        <v>10673</v>
      </c>
      <c r="O172" s="24"/>
      <c r="P172" s="25"/>
    </row>
    <row r="173" spans="1:16" ht="99">
      <c r="A173" s="34" t="s">
        <v>16701</v>
      </c>
      <c r="B173" s="35"/>
      <c r="C173" s="24" t="s">
        <v>10674</v>
      </c>
      <c r="D173" s="24" t="s">
        <v>10675</v>
      </c>
      <c r="E173" s="24" t="s">
        <v>17835</v>
      </c>
      <c r="F173" s="24" t="s">
        <v>17836</v>
      </c>
      <c r="G173" s="24">
        <v>7449007276</v>
      </c>
      <c r="H173" t="s">
        <v>17208</v>
      </c>
      <c r="I173" s="24" t="s">
        <v>17837</v>
      </c>
      <c r="J173" s="24" t="s">
        <v>17838</v>
      </c>
      <c r="K173" s="24" t="s">
        <v>10678</v>
      </c>
      <c r="L173" s="24" t="s">
        <v>17839</v>
      </c>
      <c r="M173" s="24"/>
      <c r="N173" s="25"/>
      <c r="O173" s="27"/>
      <c r="P173" s="25" t="s">
        <v>16691</v>
      </c>
    </row>
    <row r="174" spans="1:16" ht="74.25">
      <c r="A174" s="36" t="s">
        <v>16702</v>
      </c>
      <c r="B174" s="36"/>
      <c r="C174" s="27" t="s">
        <v>10680</v>
      </c>
      <c r="D174" s="27" t="s">
        <v>10681</v>
      </c>
      <c r="E174" s="27" t="s">
        <v>17840</v>
      </c>
      <c r="F174" s="27" t="s">
        <v>17841</v>
      </c>
      <c r="G174" s="27">
        <v>2456001967</v>
      </c>
      <c r="H174"/>
      <c r="I174" s="27" t="s">
        <v>17842</v>
      </c>
      <c r="J174" s="27" t="s">
        <v>10683</v>
      </c>
      <c r="K174" s="27" t="s">
        <v>10684</v>
      </c>
      <c r="L174" s="27" t="s">
        <v>10685</v>
      </c>
      <c r="M174" s="27"/>
      <c r="N174" s="25" t="s">
        <v>10686</v>
      </c>
      <c r="O174" s="24"/>
      <c r="P174" s="25"/>
    </row>
    <row r="175" spans="1:16" ht="82.5">
      <c r="A175" s="34" t="s">
        <v>16704</v>
      </c>
      <c r="B175" s="35"/>
      <c r="C175" s="24" t="s">
        <v>10687</v>
      </c>
      <c r="D175" s="24" t="s">
        <v>10688</v>
      </c>
      <c r="E175" s="24" t="s">
        <v>17843</v>
      </c>
      <c r="F175" s="24" t="s">
        <v>17844</v>
      </c>
      <c r="G175" s="24">
        <v>2632814015</v>
      </c>
      <c r="H175" t="s">
        <v>17208</v>
      </c>
      <c r="I175" s="24" t="s">
        <v>17845</v>
      </c>
      <c r="J175" s="24" t="s">
        <v>10690</v>
      </c>
      <c r="K175" s="24" t="s">
        <v>10691</v>
      </c>
      <c r="L175" s="24" t="s">
        <v>10692</v>
      </c>
      <c r="M175" s="24"/>
      <c r="N175" s="25"/>
      <c r="O175" s="27"/>
      <c r="P175" s="25" t="s">
        <v>16694</v>
      </c>
    </row>
    <row r="176" spans="1:16" ht="82.5">
      <c r="A176" s="34" t="s">
        <v>16705</v>
      </c>
      <c r="B176" s="35"/>
      <c r="C176" s="24" t="s">
        <v>10693</v>
      </c>
      <c r="D176" s="24" t="s">
        <v>10694</v>
      </c>
      <c r="E176" s="24" t="s">
        <v>17846</v>
      </c>
      <c r="F176" s="24" t="s">
        <v>17847</v>
      </c>
      <c r="G176" s="24">
        <v>3662252862</v>
      </c>
      <c r="H176" t="s">
        <v>17208</v>
      </c>
      <c r="I176" s="24" t="s">
        <v>17848</v>
      </c>
      <c r="J176" s="24" t="s">
        <v>10696</v>
      </c>
      <c r="K176" s="24" t="s">
        <v>10697</v>
      </c>
      <c r="L176" s="32" t="s">
        <v>10698</v>
      </c>
      <c r="M176" s="24"/>
      <c r="N176" s="25"/>
      <c r="O176" s="24"/>
      <c r="P176" s="25"/>
    </row>
    <row r="177" spans="1:16" ht="82.5">
      <c r="A177" s="34" t="s">
        <v>16706</v>
      </c>
      <c r="B177" s="35"/>
      <c r="C177" s="24" t="s">
        <v>10699</v>
      </c>
      <c r="D177" s="24" t="s">
        <v>10700</v>
      </c>
      <c r="E177" s="24" t="s">
        <v>17849</v>
      </c>
      <c r="F177" s="24" t="s">
        <v>17850</v>
      </c>
      <c r="G177" s="24">
        <v>1435312504</v>
      </c>
      <c r="H177" t="s">
        <v>17208</v>
      </c>
      <c r="I177" s="24" t="s">
        <v>17851</v>
      </c>
      <c r="J177" s="24" t="s">
        <v>17852</v>
      </c>
      <c r="K177" s="24" t="s">
        <v>10703</v>
      </c>
      <c r="L177" s="24" t="s">
        <v>10704</v>
      </c>
      <c r="M177" s="24"/>
      <c r="N177" s="25"/>
      <c r="O177" s="24"/>
      <c r="P177" s="25"/>
    </row>
    <row r="178" spans="1:16" ht="99">
      <c r="A178" s="34" t="s">
        <v>16707</v>
      </c>
      <c r="B178" s="35"/>
      <c r="C178" s="24" t="s">
        <v>10705</v>
      </c>
      <c r="D178" s="24" t="s">
        <v>10706</v>
      </c>
      <c r="E178" s="24" t="s">
        <v>17853</v>
      </c>
      <c r="F178" s="24" t="s">
        <v>17854</v>
      </c>
      <c r="G178" s="24">
        <v>7704860164</v>
      </c>
      <c r="H178" t="s">
        <v>17208</v>
      </c>
      <c r="I178" s="24" t="s">
        <v>17855</v>
      </c>
      <c r="J178" s="24" t="s">
        <v>17856</v>
      </c>
      <c r="K178" s="24" t="s">
        <v>10709</v>
      </c>
      <c r="L178" s="24" t="s">
        <v>10710</v>
      </c>
      <c r="M178" s="24"/>
      <c r="N178" s="25"/>
      <c r="O178" s="27"/>
      <c r="P178" s="25" t="s">
        <v>16698</v>
      </c>
    </row>
    <row r="179" spans="1:16" ht="90.75">
      <c r="A179" s="34" t="s">
        <v>16708</v>
      </c>
      <c r="B179" s="35"/>
      <c r="C179" s="24" t="s">
        <v>10711</v>
      </c>
      <c r="D179" s="24" t="s">
        <v>10712</v>
      </c>
      <c r="E179" s="24" t="s">
        <v>17857</v>
      </c>
      <c r="F179" s="24" t="s">
        <v>17858</v>
      </c>
      <c r="G179" s="24">
        <v>7707707982</v>
      </c>
      <c r="H179" t="s">
        <v>17208</v>
      </c>
      <c r="I179" s="24" t="s">
        <v>17859</v>
      </c>
      <c r="J179" s="24" t="s">
        <v>10714</v>
      </c>
      <c r="K179" s="24" t="s">
        <v>10715</v>
      </c>
      <c r="L179" s="24" t="s">
        <v>10716</v>
      </c>
      <c r="M179" s="24"/>
      <c r="N179" s="25"/>
      <c r="O179" s="27"/>
      <c r="P179" s="25" t="s">
        <v>16700</v>
      </c>
    </row>
    <row r="180" spans="1:16" ht="82.5">
      <c r="A180" s="34" t="s">
        <v>16709</v>
      </c>
      <c r="B180" s="35"/>
      <c r="C180" s="24" t="s">
        <v>10717</v>
      </c>
      <c r="D180" s="24" t="s">
        <v>10718</v>
      </c>
      <c r="E180" s="24" t="s">
        <v>17860</v>
      </c>
      <c r="F180" s="24" t="s">
        <v>17861</v>
      </c>
      <c r="G180" s="24">
        <v>7724737722</v>
      </c>
      <c r="H180" t="s">
        <v>17208</v>
      </c>
      <c r="I180" s="24" t="s">
        <v>17862</v>
      </c>
      <c r="J180" s="24" t="s">
        <v>17863</v>
      </c>
      <c r="K180" s="24" t="s">
        <v>1063</v>
      </c>
      <c r="L180" s="24" t="s">
        <v>10721</v>
      </c>
      <c r="M180" s="24"/>
      <c r="N180" s="25"/>
      <c r="O180" s="24"/>
      <c r="P180" s="25"/>
    </row>
    <row r="181" spans="1:16" ht="99">
      <c r="A181" s="34" t="s">
        <v>16710</v>
      </c>
      <c r="B181" s="35"/>
      <c r="C181" s="24" t="s">
        <v>10722</v>
      </c>
      <c r="D181" s="24" t="s">
        <v>10723</v>
      </c>
      <c r="E181" s="24" t="s">
        <v>17864</v>
      </c>
      <c r="F181" s="24" t="s">
        <v>17865</v>
      </c>
      <c r="G181" s="24">
        <v>3664214573</v>
      </c>
      <c r="H181" t="s">
        <v>17208</v>
      </c>
      <c r="I181" s="24" t="s">
        <v>17866</v>
      </c>
      <c r="J181" s="24" t="s">
        <v>17867</v>
      </c>
      <c r="K181" s="24" t="s">
        <v>10726</v>
      </c>
      <c r="L181" s="32" t="s">
        <v>10727</v>
      </c>
      <c r="M181" s="24"/>
      <c r="N181" s="25"/>
      <c r="O181" s="27"/>
      <c r="P181" s="25" t="s">
        <v>16703</v>
      </c>
    </row>
    <row r="182" spans="1:16" ht="82.5">
      <c r="A182" s="34" t="s">
        <v>16711</v>
      </c>
      <c r="B182" s="35"/>
      <c r="C182" s="24" t="s">
        <v>10728</v>
      </c>
      <c r="D182" s="24" t="s">
        <v>10729</v>
      </c>
      <c r="E182" s="24" t="s">
        <v>17868</v>
      </c>
      <c r="F182" s="24" t="s">
        <v>17869</v>
      </c>
      <c r="G182" s="24">
        <v>3448045000</v>
      </c>
      <c r="H182" t="s">
        <v>17208</v>
      </c>
      <c r="I182" s="24" t="s">
        <v>17870</v>
      </c>
      <c r="J182" s="24" t="s">
        <v>17871</v>
      </c>
      <c r="K182" s="24" t="s">
        <v>16712</v>
      </c>
      <c r="L182" s="24" t="s">
        <v>10732</v>
      </c>
      <c r="M182" s="24"/>
      <c r="N182" s="25"/>
      <c r="O182" s="24"/>
      <c r="P182" s="25"/>
    </row>
    <row r="183" spans="1:16" ht="99">
      <c r="A183" s="34" t="s">
        <v>16713</v>
      </c>
      <c r="B183" s="35"/>
      <c r="C183" s="24" t="s">
        <v>10733</v>
      </c>
      <c r="D183" s="24" t="s">
        <v>10734</v>
      </c>
      <c r="E183" s="24" t="s">
        <v>17872</v>
      </c>
      <c r="F183" s="24" t="s">
        <v>17873</v>
      </c>
      <c r="G183" s="24">
        <v>5908998590</v>
      </c>
      <c r="H183" t="s">
        <v>17208</v>
      </c>
      <c r="I183" s="24" t="s">
        <v>17874</v>
      </c>
      <c r="J183" s="24" t="s">
        <v>10736</v>
      </c>
      <c r="K183" s="24" t="s">
        <v>1083</v>
      </c>
      <c r="L183" s="24" t="s">
        <v>10737</v>
      </c>
      <c r="M183" s="24"/>
      <c r="N183" s="25"/>
      <c r="O183" s="24"/>
      <c r="P183" s="25"/>
    </row>
    <row r="184" spans="1:16" ht="66">
      <c r="A184" s="36" t="s">
        <v>16714</v>
      </c>
      <c r="B184" s="36"/>
      <c r="C184" s="27" t="s">
        <v>10738</v>
      </c>
      <c r="D184" s="27" t="s">
        <v>10739</v>
      </c>
      <c r="E184" s="27" t="s">
        <v>17875</v>
      </c>
      <c r="F184" s="27" t="s">
        <v>17876</v>
      </c>
      <c r="G184" s="27">
        <v>3666223446</v>
      </c>
      <c r="H184"/>
      <c r="I184" s="27" t="s">
        <v>17877</v>
      </c>
      <c r="J184" s="27" t="s">
        <v>17878</v>
      </c>
      <c r="K184" s="27" t="s">
        <v>10742</v>
      </c>
      <c r="L184" s="27" t="s">
        <v>10743</v>
      </c>
      <c r="M184" s="27"/>
      <c r="N184" s="25" t="s">
        <v>17879</v>
      </c>
      <c r="O184" s="24"/>
      <c r="P184" s="25"/>
    </row>
    <row r="185" spans="1:16" ht="107.25">
      <c r="A185" s="34" t="s">
        <v>16716</v>
      </c>
      <c r="B185" s="35"/>
      <c r="C185" s="24" t="s">
        <v>10745</v>
      </c>
      <c r="D185" s="24" t="s">
        <v>10746</v>
      </c>
      <c r="E185" s="24" t="s">
        <v>17880</v>
      </c>
      <c r="F185" s="24" t="s">
        <v>17881</v>
      </c>
      <c r="G185" s="24">
        <v>1831181333</v>
      </c>
      <c r="H185" t="s">
        <v>17208</v>
      </c>
      <c r="I185" s="24" t="s">
        <v>17882</v>
      </c>
      <c r="J185" s="24" t="s">
        <v>10748</v>
      </c>
      <c r="K185" s="24" t="s">
        <v>1096</v>
      </c>
      <c r="L185" s="32" t="s">
        <v>10749</v>
      </c>
      <c r="M185" s="24"/>
      <c r="N185" s="25"/>
      <c r="O185" s="24"/>
      <c r="P185" s="25"/>
    </row>
    <row r="186" spans="1:16" ht="99">
      <c r="A186" s="34" t="s">
        <v>16717</v>
      </c>
      <c r="B186" s="35"/>
      <c r="C186" s="24" t="s">
        <v>10750</v>
      </c>
      <c r="D186" s="24" t="s">
        <v>10751</v>
      </c>
      <c r="E186" s="24" t="s">
        <v>17883</v>
      </c>
      <c r="F186" s="24" t="s">
        <v>17884</v>
      </c>
      <c r="G186" s="24">
        <v>6168074571</v>
      </c>
      <c r="H186" t="s">
        <v>17208</v>
      </c>
      <c r="I186" s="24" t="s">
        <v>17885</v>
      </c>
      <c r="J186" s="24" t="s">
        <v>10753</v>
      </c>
      <c r="K186" s="24" t="s">
        <v>1101</v>
      </c>
      <c r="L186" s="24" t="s">
        <v>10754</v>
      </c>
      <c r="M186" s="24"/>
      <c r="N186" s="25"/>
      <c r="O186" s="24"/>
      <c r="P186" s="25"/>
    </row>
    <row r="187" spans="1:16" ht="115.5">
      <c r="A187" s="36" t="s">
        <v>16718</v>
      </c>
      <c r="B187" s="36"/>
      <c r="C187" s="27" t="s">
        <v>10755</v>
      </c>
      <c r="D187" s="27" t="s">
        <v>10756</v>
      </c>
      <c r="E187" s="27" t="s">
        <v>17886</v>
      </c>
      <c r="F187" s="27" t="s">
        <v>17887</v>
      </c>
      <c r="G187" s="27">
        <v>8602214460</v>
      </c>
      <c r="H187"/>
      <c r="I187" s="27" t="s">
        <v>17888</v>
      </c>
      <c r="J187" s="27" t="s">
        <v>17889</v>
      </c>
      <c r="K187" s="27" t="s">
        <v>10759</v>
      </c>
      <c r="L187" s="32" t="s">
        <v>10760</v>
      </c>
      <c r="M187" s="27"/>
      <c r="N187" s="25" t="s">
        <v>17890</v>
      </c>
      <c r="O187" s="24"/>
      <c r="P187" s="25"/>
    </row>
    <row r="188" spans="1:16" ht="123.75">
      <c r="A188" s="34" t="s">
        <v>16720</v>
      </c>
      <c r="B188" s="35"/>
      <c r="C188" s="24" t="s">
        <v>10762</v>
      </c>
      <c r="D188" s="24" t="s">
        <v>10763</v>
      </c>
      <c r="E188" s="24" t="s">
        <v>17891</v>
      </c>
      <c r="F188" s="24" t="s">
        <v>17892</v>
      </c>
      <c r="G188" s="24">
        <v>4632195224</v>
      </c>
      <c r="H188" t="s">
        <v>17208</v>
      </c>
      <c r="I188" s="24" t="s">
        <v>17893</v>
      </c>
      <c r="J188" s="24" t="s">
        <v>17894</v>
      </c>
      <c r="K188" s="24" t="s">
        <v>1114</v>
      </c>
      <c r="L188" s="32" t="s">
        <v>10766</v>
      </c>
      <c r="M188" s="24"/>
      <c r="N188" s="25"/>
      <c r="O188" s="24"/>
      <c r="P188" s="25"/>
    </row>
    <row r="189" spans="1:16" ht="90.75">
      <c r="A189" s="34" t="s">
        <v>16721</v>
      </c>
      <c r="B189" s="35"/>
      <c r="C189" s="24" t="s">
        <v>10767</v>
      </c>
      <c r="D189" s="24" t="s">
        <v>10768</v>
      </c>
      <c r="E189" s="39" t="s">
        <v>17895</v>
      </c>
      <c r="F189" s="24" t="s">
        <v>17896</v>
      </c>
      <c r="G189" s="24">
        <v>2536276999</v>
      </c>
      <c r="H189" t="s">
        <v>17208</v>
      </c>
      <c r="I189" s="24" t="s">
        <v>17897</v>
      </c>
      <c r="J189" s="24" t="s">
        <v>17898</v>
      </c>
      <c r="K189" s="24" t="s">
        <v>1121</v>
      </c>
      <c r="L189" s="24" t="s">
        <v>10771</v>
      </c>
      <c r="M189" s="24"/>
      <c r="N189" s="25"/>
      <c r="O189" s="24"/>
      <c r="P189" s="25"/>
    </row>
    <row r="190" spans="1:16" ht="82.5">
      <c r="A190" s="34" t="s">
        <v>16722</v>
      </c>
      <c r="B190" s="18"/>
      <c r="C190" s="24" t="s">
        <v>10772</v>
      </c>
      <c r="D190" s="45" t="s">
        <v>10773</v>
      </c>
      <c r="E190" s="39" t="s">
        <v>17899</v>
      </c>
      <c r="F190" s="24" t="s">
        <v>17900</v>
      </c>
      <c r="G190" s="24">
        <v>2465128720</v>
      </c>
      <c r="H190" t="s">
        <v>17210</v>
      </c>
      <c r="I190" s="24" t="s">
        <v>17901</v>
      </c>
      <c r="J190" s="24" t="s">
        <v>17902</v>
      </c>
      <c r="K190" s="24" t="s">
        <v>1128</v>
      </c>
      <c r="L190" s="32" t="s">
        <v>10776</v>
      </c>
      <c r="M190" s="24"/>
      <c r="N190" s="25"/>
      <c r="O190" s="24"/>
      <c r="P190" s="25"/>
    </row>
    <row r="191" spans="1:16" ht="99">
      <c r="A191" s="34" t="s">
        <v>16723</v>
      </c>
      <c r="B191" s="35"/>
      <c r="C191" s="46" t="s">
        <v>10777</v>
      </c>
      <c r="D191" s="39" t="s">
        <v>10778</v>
      </c>
      <c r="E191" s="39" t="s">
        <v>17903</v>
      </c>
      <c r="F191" s="39" t="s">
        <v>17904</v>
      </c>
      <c r="G191" s="39">
        <v>5259100410</v>
      </c>
      <c r="H191" t="s">
        <v>17208</v>
      </c>
      <c r="I191" s="39" t="s">
        <v>17538</v>
      </c>
      <c r="J191" s="39" t="s">
        <v>17905</v>
      </c>
      <c r="K191" s="39" t="s">
        <v>1135</v>
      </c>
      <c r="L191" s="39" t="s">
        <v>10780</v>
      </c>
      <c r="M191" s="39"/>
      <c r="N191" s="25"/>
      <c r="O191" s="27"/>
      <c r="P191" s="25" t="s">
        <v>16715</v>
      </c>
    </row>
    <row r="192" spans="1:16" ht="74.25">
      <c r="A192" s="23">
        <v>191</v>
      </c>
      <c r="B192" s="28"/>
      <c r="C192" s="39" t="s">
        <v>10781</v>
      </c>
      <c r="D192" s="39" t="s">
        <v>10782</v>
      </c>
      <c r="E192" s="39" t="s">
        <v>17906</v>
      </c>
      <c r="F192" s="39" t="s">
        <v>17907</v>
      </c>
      <c r="G192" s="39">
        <v>7733298863</v>
      </c>
      <c r="H192" t="s">
        <v>17208</v>
      </c>
      <c r="I192" s="39" t="s">
        <v>17908</v>
      </c>
      <c r="J192" s="39" t="s">
        <v>17909</v>
      </c>
      <c r="K192" s="39" t="s">
        <v>1142</v>
      </c>
      <c r="L192" s="39" t="s">
        <v>10785</v>
      </c>
      <c r="M192" s="39"/>
      <c r="N192" s="25"/>
      <c r="O192" s="24"/>
      <c r="P192" s="25"/>
    </row>
    <row r="193" spans="1:16" ht="49.5">
      <c r="A193" s="36" t="s">
        <v>16724</v>
      </c>
      <c r="B193" s="36"/>
      <c r="C193" s="47" t="s">
        <v>10786</v>
      </c>
      <c r="D193" s="25" t="s">
        <v>10787</v>
      </c>
      <c r="E193" s="25" t="s">
        <v>17910</v>
      </c>
      <c r="F193" s="25" t="s">
        <v>17911</v>
      </c>
      <c r="G193" s="25">
        <v>5406610327</v>
      </c>
      <c r="H193"/>
      <c r="I193" s="25" t="s">
        <v>17912</v>
      </c>
      <c r="J193" s="25" t="s">
        <v>10789</v>
      </c>
      <c r="K193" s="25" t="s">
        <v>10790</v>
      </c>
      <c r="L193" s="25" t="s">
        <v>1149</v>
      </c>
      <c r="M193" s="25"/>
      <c r="N193" s="25" t="s">
        <v>10791</v>
      </c>
      <c r="O193" s="24"/>
      <c r="P193" s="25"/>
    </row>
    <row r="194" spans="1:16" ht="107.25">
      <c r="A194" s="34" t="s">
        <v>16726</v>
      </c>
      <c r="B194" s="35"/>
      <c r="C194" s="46" t="s">
        <v>10792</v>
      </c>
      <c r="D194" s="39" t="s">
        <v>10793</v>
      </c>
      <c r="E194" s="39" t="s">
        <v>17913</v>
      </c>
      <c r="F194" s="39" t="s">
        <v>17914</v>
      </c>
      <c r="G194" s="39">
        <v>3666100821</v>
      </c>
      <c r="H194" t="s">
        <v>17208</v>
      </c>
      <c r="I194" s="39" t="s">
        <v>17915</v>
      </c>
      <c r="J194" s="39" t="s">
        <v>10795</v>
      </c>
      <c r="K194" s="39" t="s">
        <v>1156</v>
      </c>
      <c r="L194" s="32" t="s">
        <v>10796</v>
      </c>
      <c r="M194" s="39"/>
      <c r="N194" s="25"/>
      <c r="O194" s="27"/>
      <c r="P194" s="25" t="s">
        <v>16719</v>
      </c>
    </row>
    <row r="195" spans="1:16" ht="107.25">
      <c r="A195" s="34" t="s">
        <v>16727</v>
      </c>
      <c r="B195" s="35"/>
      <c r="C195" s="46" t="s">
        <v>10797</v>
      </c>
      <c r="D195" s="39" t="s">
        <v>10798</v>
      </c>
      <c r="E195" s="39" t="s">
        <v>17916</v>
      </c>
      <c r="F195" s="39" t="s">
        <v>17917</v>
      </c>
      <c r="G195" s="39">
        <v>4632200234</v>
      </c>
      <c r="H195" t="s">
        <v>17208</v>
      </c>
      <c r="I195" s="39" t="s">
        <v>17918</v>
      </c>
      <c r="J195" s="39" t="s">
        <v>17919</v>
      </c>
      <c r="K195" s="39" t="s">
        <v>10801</v>
      </c>
      <c r="L195" s="39" t="s">
        <v>10802</v>
      </c>
      <c r="M195" s="39"/>
      <c r="N195" s="25"/>
      <c r="O195" s="24"/>
      <c r="P195" s="25"/>
    </row>
    <row r="196" spans="1:16" ht="90.75">
      <c r="A196" s="34" t="s">
        <v>16728</v>
      </c>
      <c r="B196" s="35"/>
      <c r="C196" s="46" t="s">
        <v>10803</v>
      </c>
      <c r="D196" s="39" t="s">
        <v>10804</v>
      </c>
      <c r="E196" s="39" t="s">
        <v>17920</v>
      </c>
      <c r="F196" s="39" t="s">
        <v>17921</v>
      </c>
      <c r="G196" s="39">
        <v>3625013023</v>
      </c>
      <c r="H196" t="s">
        <v>17208</v>
      </c>
      <c r="I196" s="39" t="s">
        <v>17922</v>
      </c>
      <c r="J196" s="39" t="s">
        <v>10806</v>
      </c>
      <c r="K196" s="39" t="s">
        <v>10807</v>
      </c>
      <c r="L196" s="32" t="s">
        <v>1170</v>
      </c>
      <c r="M196" s="39"/>
      <c r="N196" s="25"/>
      <c r="O196" s="24"/>
      <c r="P196" s="25"/>
    </row>
    <row r="197" spans="1:16" ht="99">
      <c r="A197" s="34" t="s">
        <v>16729</v>
      </c>
      <c r="B197" s="35"/>
      <c r="C197" s="46" t="s">
        <v>10808</v>
      </c>
      <c r="D197" s="39" t="s">
        <v>10809</v>
      </c>
      <c r="E197" s="39" t="s">
        <v>17923</v>
      </c>
      <c r="F197" s="39" t="s">
        <v>17924</v>
      </c>
      <c r="G197" s="39">
        <v>1831167427</v>
      </c>
      <c r="H197" t="s">
        <v>17208</v>
      </c>
      <c r="I197" s="39" t="s">
        <v>17925</v>
      </c>
      <c r="J197" s="39" t="s">
        <v>10811</v>
      </c>
      <c r="K197" s="39" t="s">
        <v>1176</v>
      </c>
      <c r="L197" s="39" t="s">
        <v>10812</v>
      </c>
      <c r="M197" s="39"/>
      <c r="N197" s="25"/>
      <c r="O197" s="24"/>
      <c r="P197" s="25"/>
    </row>
    <row r="198" spans="1:16" ht="90.75">
      <c r="A198" s="34" t="s">
        <v>16730</v>
      </c>
      <c r="B198" s="35"/>
      <c r="C198" s="39" t="s">
        <v>10813</v>
      </c>
      <c r="D198" s="39" t="s">
        <v>10814</v>
      </c>
      <c r="E198" s="39" t="s">
        <v>17926</v>
      </c>
      <c r="F198" s="39" t="s">
        <v>17927</v>
      </c>
      <c r="G198" s="39">
        <v>5260402511</v>
      </c>
      <c r="H198" t="s">
        <v>17208</v>
      </c>
      <c r="I198" s="39" t="s">
        <v>17928</v>
      </c>
      <c r="J198" s="39" t="s">
        <v>10816</v>
      </c>
      <c r="K198" s="39" t="s">
        <v>1182</v>
      </c>
      <c r="L198" s="39" t="s">
        <v>10817</v>
      </c>
      <c r="M198" s="39"/>
      <c r="N198" s="25"/>
      <c r="O198" s="39"/>
      <c r="P198" s="25"/>
    </row>
    <row r="199" spans="1:16" ht="82.5">
      <c r="A199" s="36" t="s">
        <v>16731</v>
      </c>
      <c r="B199" s="36"/>
      <c r="C199" s="25" t="s">
        <v>10818</v>
      </c>
      <c r="D199" s="25" t="s">
        <v>10819</v>
      </c>
      <c r="E199" s="25" t="s">
        <v>17929</v>
      </c>
      <c r="F199" s="25" t="s">
        <v>17930</v>
      </c>
      <c r="G199" s="25">
        <v>7811674941</v>
      </c>
      <c r="H199"/>
      <c r="I199" s="25" t="s">
        <v>17931</v>
      </c>
      <c r="J199" s="25" t="s">
        <v>10821</v>
      </c>
      <c r="K199" s="25" t="s">
        <v>10822</v>
      </c>
      <c r="L199" s="25" t="s">
        <v>10823</v>
      </c>
      <c r="M199" s="25"/>
      <c r="N199" s="25" t="s">
        <v>10824</v>
      </c>
      <c r="O199" s="39"/>
      <c r="P199" s="25"/>
    </row>
    <row r="200" spans="1:16" ht="123.75">
      <c r="A200" s="34" t="s">
        <v>16733</v>
      </c>
      <c r="B200" s="35"/>
      <c r="C200" s="39" t="s">
        <v>10825</v>
      </c>
      <c r="D200" s="39" t="s">
        <v>10826</v>
      </c>
      <c r="E200" s="39" t="s">
        <v>17932</v>
      </c>
      <c r="F200" s="39" t="s">
        <v>17933</v>
      </c>
      <c r="G200" s="39">
        <v>5406972623</v>
      </c>
      <c r="H200" t="s">
        <v>17208</v>
      </c>
      <c r="I200" s="39" t="s">
        <v>17934</v>
      </c>
      <c r="J200" s="39" t="s">
        <v>17935</v>
      </c>
      <c r="K200" s="39" t="s">
        <v>1189</v>
      </c>
      <c r="L200" s="32" t="s">
        <v>10829</v>
      </c>
      <c r="M200" s="39"/>
      <c r="N200" s="25"/>
      <c r="O200" s="25"/>
      <c r="P200" s="25" t="s">
        <v>16725</v>
      </c>
    </row>
    <row r="201" spans="1:16" ht="99">
      <c r="A201" s="34" t="s">
        <v>16734</v>
      </c>
      <c r="B201" s="35"/>
      <c r="C201" s="39" t="s">
        <v>10830</v>
      </c>
      <c r="D201" s="39" t="s">
        <v>10831</v>
      </c>
      <c r="E201" s="39" t="s">
        <v>17936</v>
      </c>
      <c r="F201" s="39" t="s">
        <v>17937</v>
      </c>
      <c r="G201" s="39">
        <v>1831177672</v>
      </c>
      <c r="H201" t="s">
        <v>17208</v>
      </c>
      <c r="I201" s="39" t="s">
        <v>17938</v>
      </c>
      <c r="J201" s="39" t="s">
        <v>10833</v>
      </c>
      <c r="K201" s="39" t="s">
        <v>1196</v>
      </c>
      <c r="L201" s="39" t="s">
        <v>10834</v>
      </c>
      <c r="M201" s="39"/>
      <c r="N201" s="25"/>
      <c r="O201" s="39"/>
      <c r="P201" s="25"/>
    </row>
    <row r="202" spans="1:16" ht="90.75">
      <c r="A202" s="34" t="s">
        <v>16735</v>
      </c>
      <c r="B202" s="35"/>
      <c r="C202" s="46" t="s">
        <v>10835</v>
      </c>
      <c r="D202" s="39" t="s">
        <v>10836</v>
      </c>
      <c r="E202" s="39" t="s">
        <v>17939</v>
      </c>
      <c r="F202" s="39" t="s">
        <v>17940</v>
      </c>
      <c r="G202" s="39">
        <v>2311252460</v>
      </c>
      <c r="H202" t="s">
        <v>17208</v>
      </c>
      <c r="I202" s="39" t="s">
        <v>17941</v>
      </c>
      <c r="J202" s="39" t="s">
        <v>10838</v>
      </c>
      <c r="K202" s="39" t="s">
        <v>10839</v>
      </c>
      <c r="L202" s="39" t="s">
        <v>10840</v>
      </c>
      <c r="M202" s="39"/>
      <c r="N202" s="25"/>
      <c r="O202" s="39"/>
      <c r="P202" s="25"/>
    </row>
    <row r="203" spans="1:16" ht="99">
      <c r="A203" s="34" t="s">
        <v>16736</v>
      </c>
      <c r="B203" s="35"/>
      <c r="C203" s="46" t="s">
        <v>10841</v>
      </c>
      <c r="D203" s="39" t="s">
        <v>10842</v>
      </c>
      <c r="E203" s="39" t="s">
        <v>17942</v>
      </c>
      <c r="F203" s="39" t="s">
        <v>17943</v>
      </c>
      <c r="G203" s="39">
        <v>2465304196</v>
      </c>
      <c r="H203" t="s">
        <v>17208</v>
      </c>
      <c r="I203" s="39" t="s">
        <v>17944</v>
      </c>
      <c r="J203" s="39" t="s">
        <v>10844</v>
      </c>
      <c r="K203" s="39" t="s">
        <v>1210</v>
      </c>
      <c r="L203" s="32" t="s">
        <v>10845</v>
      </c>
      <c r="M203" s="39"/>
      <c r="N203" s="25"/>
      <c r="O203" s="39"/>
      <c r="P203" s="25"/>
    </row>
    <row r="204" spans="1:16" ht="99">
      <c r="A204" s="34" t="s">
        <v>16737</v>
      </c>
      <c r="B204" s="35"/>
      <c r="C204" s="24" t="s">
        <v>10846</v>
      </c>
      <c r="D204" s="24" t="s">
        <v>10847</v>
      </c>
      <c r="E204" s="24" t="s">
        <v>17945</v>
      </c>
      <c r="F204" s="24" t="s">
        <v>17946</v>
      </c>
      <c r="G204" s="24">
        <v>7813484544</v>
      </c>
      <c r="H204" t="s">
        <v>17208</v>
      </c>
      <c r="I204" s="24" t="s">
        <v>17947</v>
      </c>
      <c r="J204" s="24" t="s">
        <v>10849</v>
      </c>
      <c r="K204" s="24" t="s">
        <v>1217</v>
      </c>
      <c r="L204" s="39" t="s">
        <v>10850</v>
      </c>
      <c r="M204" s="24"/>
      <c r="N204" s="25"/>
      <c r="O204" s="39"/>
      <c r="P204" s="25"/>
    </row>
    <row r="205" spans="1:16" ht="123.75">
      <c r="A205" s="34" t="s">
        <v>16738</v>
      </c>
      <c r="B205" s="35"/>
      <c r="C205" s="24" t="s">
        <v>10851</v>
      </c>
      <c r="D205" s="24" t="s">
        <v>10852</v>
      </c>
      <c r="E205" s="24" t="s">
        <v>17948</v>
      </c>
      <c r="F205" s="24" t="s">
        <v>17949</v>
      </c>
      <c r="G205" s="24">
        <v>7810716571</v>
      </c>
      <c r="H205" t="s">
        <v>17208</v>
      </c>
      <c r="I205" s="24" t="s">
        <v>17950</v>
      </c>
      <c r="J205" s="24" t="s">
        <v>10854</v>
      </c>
      <c r="K205" s="24" t="s">
        <v>1224</v>
      </c>
      <c r="L205" s="39" t="s">
        <v>10855</v>
      </c>
      <c r="M205" s="24"/>
      <c r="N205" s="25"/>
      <c r="O205" s="39"/>
      <c r="P205" s="25"/>
    </row>
    <row r="206" spans="1:16" ht="66">
      <c r="A206" s="34" t="s">
        <v>16739</v>
      </c>
      <c r="B206" s="35"/>
      <c r="C206" s="39" t="s">
        <v>10856</v>
      </c>
      <c r="D206" s="39" t="s">
        <v>10857</v>
      </c>
      <c r="E206" s="24" t="s">
        <v>17951</v>
      </c>
      <c r="F206" s="24" t="s">
        <v>17952</v>
      </c>
      <c r="G206" s="24">
        <v>7708750910</v>
      </c>
      <c r="H206" t="s">
        <v>17208</v>
      </c>
      <c r="I206" s="24" t="s">
        <v>17953</v>
      </c>
      <c r="J206" s="24" t="s">
        <v>10859</v>
      </c>
      <c r="K206" s="24" t="s">
        <v>1231</v>
      </c>
      <c r="L206" s="24" t="s">
        <v>10860</v>
      </c>
      <c r="M206" s="24"/>
      <c r="N206" s="25"/>
      <c r="O206" s="25"/>
      <c r="P206" s="25" t="s">
        <v>16732</v>
      </c>
    </row>
    <row r="207" spans="1:16" ht="82.5">
      <c r="A207" s="34" t="s">
        <v>16740</v>
      </c>
      <c r="B207" s="35"/>
      <c r="C207" s="39" t="s">
        <v>10861</v>
      </c>
      <c r="D207" s="39" t="s">
        <v>10862</v>
      </c>
      <c r="E207" s="39" t="s">
        <v>17954</v>
      </c>
      <c r="F207" s="39" t="s">
        <v>17955</v>
      </c>
      <c r="G207" s="39">
        <v>7806253521</v>
      </c>
      <c r="H207" t="s">
        <v>17208</v>
      </c>
      <c r="I207" s="39" t="s">
        <v>17956</v>
      </c>
      <c r="J207" s="39" t="s">
        <v>17957</v>
      </c>
      <c r="K207" s="46" t="s">
        <v>1236</v>
      </c>
      <c r="L207" s="46" t="s">
        <v>10865</v>
      </c>
      <c r="M207" s="46"/>
      <c r="N207" s="25"/>
      <c r="O207" s="39"/>
      <c r="P207" s="25"/>
    </row>
    <row r="208" spans="1:16" ht="82.5">
      <c r="A208" s="36" t="s">
        <v>16741</v>
      </c>
      <c r="B208" s="36"/>
      <c r="C208" s="25" t="s">
        <v>10866</v>
      </c>
      <c r="D208" s="25" t="s">
        <v>10867</v>
      </c>
      <c r="E208" s="25" t="s">
        <v>17958</v>
      </c>
      <c r="F208" s="25" t="s">
        <v>17959</v>
      </c>
      <c r="G208" s="25">
        <v>3025031831</v>
      </c>
      <c r="H208"/>
      <c r="I208" s="25" t="s">
        <v>17960</v>
      </c>
      <c r="J208" s="25" t="s">
        <v>10869</v>
      </c>
      <c r="K208" s="25" t="s">
        <v>10870</v>
      </c>
      <c r="L208" s="25" t="s">
        <v>1242</v>
      </c>
      <c r="M208" s="25"/>
      <c r="N208" s="25" t="s">
        <v>10871</v>
      </c>
      <c r="O208" s="39"/>
      <c r="P208" s="25"/>
    </row>
    <row r="209" spans="1:16" ht="82.5">
      <c r="A209" s="34" t="s">
        <v>16743</v>
      </c>
      <c r="B209" s="35"/>
      <c r="C209" s="39" t="s">
        <v>10872</v>
      </c>
      <c r="D209" s="39" t="s">
        <v>10873</v>
      </c>
      <c r="E209" s="39" t="s">
        <v>17961</v>
      </c>
      <c r="F209" s="39" t="s">
        <v>17962</v>
      </c>
      <c r="G209" s="39">
        <v>5407969670</v>
      </c>
      <c r="H209" t="s">
        <v>17208</v>
      </c>
      <c r="I209" s="39" t="s">
        <v>17963</v>
      </c>
      <c r="J209" s="39" t="s">
        <v>10875</v>
      </c>
      <c r="K209" s="39" t="s">
        <v>1248</v>
      </c>
      <c r="L209" s="48" t="s">
        <v>10876</v>
      </c>
      <c r="M209" s="39"/>
      <c r="N209" s="25"/>
      <c r="O209" s="39"/>
      <c r="P209" s="25"/>
    </row>
    <row r="210" spans="1:16" ht="82.5">
      <c r="A210" s="34" t="s">
        <v>16744</v>
      </c>
      <c r="B210" s="35"/>
      <c r="C210" s="39" t="s">
        <v>10877</v>
      </c>
      <c r="D210" s="39" t="s">
        <v>10878</v>
      </c>
      <c r="E210" s="39" t="s">
        <v>17964</v>
      </c>
      <c r="F210" s="39" t="s">
        <v>17965</v>
      </c>
      <c r="G210" s="39">
        <v>5402038765</v>
      </c>
      <c r="H210" t="s">
        <v>17208</v>
      </c>
      <c r="I210" s="39" t="s">
        <v>17966</v>
      </c>
      <c r="J210" s="39" t="s">
        <v>10880</v>
      </c>
      <c r="K210" s="39" t="s">
        <v>1253</v>
      </c>
      <c r="L210" s="48" t="s">
        <v>10881</v>
      </c>
      <c r="M210" s="39"/>
      <c r="N210" s="25"/>
      <c r="O210" s="39"/>
      <c r="P210" s="25"/>
    </row>
    <row r="211" spans="1:16" ht="66">
      <c r="A211" s="36" t="s">
        <v>16745</v>
      </c>
      <c r="B211" s="36"/>
      <c r="C211" s="25" t="s">
        <v>10882</v>
      </c>
      <c r="D211" s="25" t="s">
        <v>10883</v>
      </c>
      <c r="E211" s="25" t="s">
        <v>17967</v>
      </c>
      <c r="F211" s="25" t="s">
        <v>17968</v>
      </c>
      <c r="G211" s="25">
        <v>7734389898</v>
      </c>
      <c r="H211"/>
      <c r="I211" s="25" t="s">
        <v>17969</v>
      </c>
      <c r="J211" s="25" t="s">
        <v>10885</v>
      </c>
      <c r="K211" s="25" t="s">
        <v>1260</v>
      </c>
      <c r="L211" s="24"/>
      <c r="M211" s="25"/>
      <c r="N211" s="25" t="s">
        <v>10886</v>
      </c>
      <c r="O211" s="24"/>
      <c r="P211" s="25"/>
    </row>
    <row r="212" spans="1:16" ht="82.5">
      <c r="A212" s="34" t="s">
        <v>16747</v>
      </c>
      <c r="B212" s="35"/>
      <c r="C212" s="39" t="s">
        <v>10887</v>
      </c>
      <c r="D212" s="39" t="s">
        <v>10888</v>
      </c>
      <c r="E212" s="39" t="s">
        <v>17970</v>
      </c>
      <c r="F212" s="39" t="s">
        <v>17971</v>
      </c>
      <c r="G212" s="39">
        <v>6658506936</v>
      </c>
      <c r="H212" t="s">
        <v>17208</v>
      </c>
      <c r="I212" s="39" t="s">
        <v>17972</v>
      </c>
      <c r="J212" s="39" t="s">
        <v>17973</v>
      </c>
      <c r="K212" s="39" t="s">
        <v>10891</v>
      </c>
      <c r="L212" s="39" t="s">
        <v>10892</v>
      </c>
      <c r="M212" s="39"/>
      <c r="N212" s="25"/>
      <c r="O212" s="24"/>
      <c r="P212" s="25"/>
    </row>
    <row r="213" spans="1:16" ht="82.5">
      <c r="A213" s="36" t="s">
        <v>16748</v>
      </c>
      <c r="B213" s="36"/>
      <c r="C213" s="25" t="s">
        <v>10893</v>
      </c>
      <c r="D213" s="25" t="s">
        <v>10894</v>
      </c>
      <c r="E213" s="25" t="s">
        <v>17974</v>
      </c>
      <c r="F213" s="25" t="s">
        <v>17975</v>
      </c>
      <c r="G213" s="25">
        <v>7810450515</v>
      </c>
      <c r="H213"/>
      <c r="I213" s="25" t="s">
        <v>17976</v>
      </c>
      <c r="J213" s="25" t="s">
        <v>17977</v>
      </c>
      <c r="K213" s="25" t="s">
        <v>10897</v>
      </c>
      <c r="L213" s="25" t="s">
        <v>10898</v>
      </c>
      <c r="M213" s="25"/>
      <c r="N213" s="25" t="s">
        <v>17978</v>
      </c>
      <c r="O213" s="24"/>
      <c r="P213" s="25"/>
    </row>
    <row r="214" spans="1:16" ht="90.75">
      <c r="A214" s="34" t="s">
        <v>16750</v>
      </c>
      <c r="B214" s="35"/>
      <c r="C214" s="39" t="s">
        <v>10900</v>
      </c>
      <c r="D214" s="39" t="s">
        <v>10901</v>
      </c>
      <c r="E214" s="39" t="s">
        <v>17979</v>
      </c>
      <c r="F214" s="39" t="s">
        <v>17980</v>
      </c>
      <c r="G214" s="39">
        <v>7710496844</v>
      </c>
      <c r="H214" t="s">
        <v>17208</v>
      </c>
      <c r="I214" s="39" t="s">
        <v>17981</v>
      </c>
      <c r="J214" s="39" t="s">
        <v>10903</v>
      </c>
      <c r="K214" s="39" t="s">
        <v>10904</v>
      </c>
      <c r="L214" s="39" t="s">
        <v>10905</v>
      </c>
      <c r="M214" s="39"/>
      <c r="N214" s="25"/>
      <c r="O214" s="46"/>
      <c r="P214" s="25"/>
    </row>
    <row r="215" spans="1:16" ht="66">
      <c r="A215" s="36" t="s">
        <v>16751</v>
      </c>
      <c r="B215" s="36"/>
      <c r="C215" s="25" t="s">
        <v>10906</v>
      </c>
      <c r="D215" s="25" t="s">
        <v>10907</v>
      </c>
      <c r="E215" s="25" t="s">
        <v>17982</v>
      </c>
      <c r="F215" s="25" t="s">
        <v>17983</v>
      </c>
      <c r="G215" s="25">
        <v>8602285887</v>
      </c>
      <c r="H215"/>
      <c r="I215" s="25" t="s">
        <v>17984</v>
      </c>
      <c r="J215" s="25" t="s">
        <v>17985</v>
      </c>
      <c r="K215" s="25" t="s">
        <v>1284</v>
      </c>
      <c r="L215" s="25" t="s">
        <v>10910</v>
      </c>
      <c r="M215" s="25"/>
      <c r="N215" s="25" t="s">
        <v>10911</v>
      </c>
      <c r="O215" s="25"/>
      <c r="P215" s="25" t="s">
        <v>16742</v>
      </c>
    </row>
    <row r="216" spans="1:16" ht="57.75">
      <c r="A216" s="34" t="s">
        <v>16753</v>
      </c>
      <c r="B216" s="35"/>
      <c r="C216" s="39" t="s">
        <v>10912</v>
      </c>
      <c r="D216" s="39" t="s">
        <v>10913</v>
      </c>
      <c r="E216" s="39" t="s">
        <v>17986</v>
      </c>
      <c r="F216" s="39" t="s">
        <v>17987</v>
      </c>
      <c r="G216" s="39">
        <v>9723045810</v>
      </c>
      <c r="H216" t="s">
        <v>17208</v>
      </c>
      <c r="I216" s="39" t="s">
        <v>17988</v>
      </c>
      <c r="J216" s="39" t="s">
        <v>10915</v>
      </c>
      <c r="K216" s="39" t="s">
        <v>10916</v>
      </c>
      <c r="L216" s="39" t="s">
        <v>10917</v>
      </c>
      <c r="M216" s="39"/>
      <c r="N216" s="25"/>
      <c r="O216" s="39"/>
      <c r="P216" s="25"/>
    </row>
    <row r="217" spans="1:16" ht="115.5">
      <c r="A217" s="34" t="s">
        <v>16754</v>
      </c>
      <c r="B217" s="35"/>
      <c r="C217" s="39" t="s">
        <v>10918</v>
      </c>
      <c r="D217" s="39" t="s">
        <v>10919</v>
      </c>
      <c r="E217" s="39" t="s">
        <v>17989</v>
      </c>
      <c r="F217" s="39" t="s">
        <v>17990</v>
      </c>
      <c r="G217" s="39">
        <v>7841071972</v>
      </c>
      <c r="H217" t="s">
        <v>17208</v>
      </c>
      <c r="I217" s="39" t="s">
        <v>17991</v>
      </c>
      <c r="J217" s="39" t="s">
        <v>10921</v>
      </c>
      <c r="K217" s="39" t="s">
        <v>1290</v>
      </c>
      <c r="L217" s="39" t="s">
        <v>10922</v>
      </c>
      <c r="M217" s="39"/>
      <c r="N217" s="25"/>
      <c r="O217" s="39"/>
      <c r="P217" s="25"/>
    </row>
    <row r="218" spans="1:16" ht="49.5">
      <c r="A218" s="36" t="s">
        <v>16755</v>
      </c>
      <c r="B218" s="36"/>
      <c r="C218" s="25" t="s">
        <v>10923</v>
      </c>
      <c r="D218" s="25" t="s">
        <v>10924</v>
      </c>
      <c r="E218" s="25" t="s">
        <v>17992</v>
      </c>
      <c r="F218" s="25" t="s">
        <v>17993</v>
      </c>
      <c r="G218" s="25">
        <v>7536171709</v>
      </c>
      <c r="H218"/>
      <c r="I218" s="25" t="s">
        <v>17994</v>
      </c>
      <c r="J218" s="25" t="s">
        <v>10926</v>
      </c>
      <c r="K218" s="25" t="s">
        <v>10927</v>
      </c>
      <c r="L218" s="25" t="s">
        <v>10928</v>
      </c>
      <c r="M218" s="25"/>
      <c r="N218" s="25" t="s">
        <v>17995</v>
      </c>
      <c r="O218" s="25"/>
      <c r="P218" s="25" t="s">
        <v>16746</v>
      </c>
    </row>
    <row r="219" spans="1:16" ht="57.75">
      <c r="A219" s="36" t="s">
        <v>16757</v>
      </c>
      <c r="B219" s="36"/>
      <c r="C219" s="25" t="s">
        <v>10930</v>
      </c>
      <c r="D219" s="25" t="s">
        <v>10931</v>
      </c>
      <c r="E219" s="25" t="s">
        <v>17996</v>
      </c>
      <c r="F219" s="25" t="s">
        <v>17997</v>
      </c>
      <c r="G219" s="25">
        <v>7708716965</v>
      </c>
      <c r="H219"/>
      <c r="I219" s="25" t="s">
        <v>17998</v>
      </c>
      <c r="J219" s="25" t="s">
        <v>17999</v>
      </c>
      <c r="K219" s="25" t="s">
        <v>1297</v>
      </c>
      <c r="L219" s="24"/>
      <c r="M219" s="25"/>
      <c r="N219" s="25" t="s">
        <v>18000</v>
      </c>
      <c r="O219" s="39"/>
      <c r="P219" s="25"/>
    </row>
    <row r="220" spans="1:16" ht="82.5">
      <c r="A220" s="34" t="s">
        <v>16759</v>
      </c>
      <c r="B220" s="35"/>
      <c r="C220" s="39" t="s">
        <v>10935</v>
      </c>
      <c r="D220" s="39" t="s">
        <v>10936</v>
      </c>
      <c r="E220" s="39" t="s">
        <v>18001</v>
      </c>
      <c r="F220" s="39" t="s">
        <v>18002</v>
      </c>
      <c r="G220" s="39">
        <v>7734387354</v>
      </c>
      <c r="H220" t="s">
        <v>17208</v>
      </c>
      <c r="I220" s="39" t="s">
        <v>18003</v>
      </c>
      <c r="J220" s="39" t="s">
        <v>10938</v>
      </c>
      <c r="K220" s="39" t="s">
        <v>1304</v>
      </c>
      <c r="L220" s="39" t="s">
        <v>10939</v>
      </c>
      <c r="M220" s="39"/>
      <c r="N220" s="25"/>
      <c r="O220" s="25"/>
      <c r="P220" s="25" t="s">
        <v>16749</v>
      </c>
    </row>
    <row r="221" spans="1:16" ht="82.5">
      <c r="A221" s="34" t="s">
        <v>16760</v>
      </c>
      <c r="B221" s="35"/>
      <c r="C221" s="39" t="s">
        <v>10940</v>
      </c>
      <c r="D221" s="39" t="s">
        <v>10941</v>
      </c>
      <c r="E221" s="39" t="s">
        <v>18004</v>
      </c>
      <c r="F221" s="39" t="s">
        <v>18005</v>
      </c>
      <c r="G221" s="39">
        <v>7730592401</v>
      </c>
      <c r="H221" t="s">
        <v>17208</v>
      </c>
      <c r="I221" s="39" t="s">
        <v>18006</v>
      </c>
      <c r="J221" s="39" t="s">
        <v>18007</v>
      </c>
      <c r="K221" s="39" t="s">
        <v>1310</v>
      </c>
      <c r="L221" s="39" t="s">
        <v>10944</v>
      </c>
      <c r="M221" s="39"/>
      <c r="N221" s="25"/>
      <c r="O221" s="39"/>
      <c r="P221" s="25"/>
    </row>
    <row r="222" spans="1:16" ht="107.25">
      <c r="A222" s="34" t="s">
        <v>16761</v>
      </c>
      <c r="B222" s="35"/>
      <c r="C222" s="46" t="s">
        <v>10945</v>
      </c>
      <c r="D222" s="39" t="s">
        <v>10946</v>
      </c>
      <c r="E222" s="39" t="s">
        <v>18008</v>
      </c>
      <c r="F222" s="39" t="s">
        <v>18009</v>
      </c>
      <c r="G222" s="39">
        <v>2632109422</v>
      </c>
      <c r="H222" t="s">
        <v>17208</v>
      </c>
      <c r="I222" s="39" t="s">
        <v>18010</v>
      </c>
      <c r="J222" s="39" t="s">
        <v>10948</v>
      </c>
      <c r="K222" s="39" t="s">
        <v>10949</v>
      </c>
      <c r="L222" s="39" t="s">
        <v>10950</v>
      </c>
      <c r="M222" s="39"/>
      <c r="N222" s="25"/>
      <c r="O222" s="25"/>
      <c r="P222" s="25" t="s">
        <v>16752</v>
      </c>
    </row>
    <row r="223" spans="1:16" ht="82.5">
      <c r="A223" s="34" t="s">
        <v>16762</v>
      </c>
      <c r="B223" s="35"/>
      <c r="C223" s="46" t="s">
        <v>10951</v>
      </c>
      <c r="D223" s="39" t="s">
        <v>10952</v>
      </c>
      <c r="E223" s="39" t="s">
        <v>18011</v>
      </c>
      <c r="F223" s="39" t="s">
        <v>18012</v>
      </c>
      <c r="G223" s="39">
        <v>1831191109</v>
      </c>
      <c r="H223" t="s">
        <v>17208</v>
      </c>
      <c r="I223" s="39" t="s">
        <v>18013</v>
      </c>
      <c r="J223" s="39" t="s">
        <v>18014</v>
      </c>
      <c r="K223" s="39" t="s">
        <v>1324</v>
      </c>
      <c r="L223" s="32" t="s">
        <v>10955</v>
      </c>
      <c r="M223" s="39"/>
      <c r="N223" s="25"/>
      <c r="O223" s="39"/>
      <c r="P223" s="25"/>
    </row>
    <row r="224" spans="1:16" ht="74.25">
      <c r="A224" s="36" t="s">
        <v>16763</v>
      </c>
      <c r="B224" s="36"/>
      <c r="C224" s="47" t="s">
        <v>10956</v>
      </c>
      <c r="D224" s="25" t="s">
        <v>10957</v>
      </c>
      <c r="E224" s="25" t="s">
        <v>18015</v>
      </c>
      <c r="F224" s="25" t="s">
        <v>18016</v>
      </c>
      <c r="G224" s="25">
        <v>7453321220</v>
      </c>
      <c r="H224"/>
      <c r="I224" s="25" t="s">
        <v>18017</v>
      </c>
      <c r="J224" s="25" t="s">
        <v>18018</v>
      </c>
      <c r="K224" s="25" t="s">
        <v>10960</v>
      </c>
      <c r="L224" s="24" t="s">
        <v>10961</v>
      </c>
      <c r="M224" s="25"/>
      <c r="N224" s="25" t="s">
        <v>18019</v>
      </c>
      <c r="O224" s="39"/>
      <c r="P224" s="25"/>
    </row>
    <row r="225" spans="1:16" ht="99">
      <c r="A225" s="34" t="s">
        <v>16765</v>
      </c>
      <c r="B225" s="35"/>
      <c r="C225" s="46" t="s">
        <v>10963</v>
      </c>
      <c r="D225" s="39" t="s">
        <v>10964</v>
      </c>
      <c r="E225" s="39" t="s">
        <v>18020</v>
      </c>
      <c r="F225" s="39" t="s">
        <v>18021</v>
      </c>
      <c r="G225" s="39">
        <v>5503096629</v>
      </c>
      <c r="H225" t="s">
        <v>17208</v>
      </c>
      <c r="I225" s="39" t="s">
        <v>18022</v>
      </c>
      <c r="J225" s="39" t="s">
        <v>10966</v>
      </c>
      <c r="K225" s="39" t="s">
        <v>10967</v>
      </c>
      <c r="L225" s="39" t="s">
        <v>10968</v>
      </c>
      <c r="M225" s="39"/>
      <c r="N225" s="25"/>
      <c r="O225" s="25"/>
      <c r="P225" s="25" t="s">
        <v>16756</v>
      </c>
    </row>
    <row r="226" spans="1:16" ht="107.25">
      <c r="A226" s="34" t="s">
        <v>16766</v>
      </c>
      <c r="B226" s="35"/>
      <c r="C226" s="39" t="s">
        <v>10969</v>
      </c>
      <c r="D226" s="39" t="s">
        <v>10970</v>
      </c>
      <c r="E226" s="39" t="s">
        <v>18023</v>
      </c>
      <c r="F226" s="39" t="s">
        <v>18024</v>
      </c>
      <c r="G226" s="39">
        <v>1660244037</v>
      </c>
      <c r="H226" t="s">
        <v>17208</v>
      </c>
      <c r="I226" s="39" t="s">
        <v>18025</v>
      </c>
      <c r="J226" s="39" t="s">
        <v>18026</v>
      </c>
      <c r="K226" s="39" t="s">
        <v>10973</v>
      </c>
      <c r="L226" s="24" t="s">
        <v>10974</v>
      </c>
      <c r="M226" s="39"/>
      <c r="N226" s="25"/>
      <c r="O226" s="25"/>
      <c r="P226" s="25" t="s">
        <v>16758</v>
      </c>
    </row>
    <row r="227" spans="1:16" ht="115.5">
      <c r="A227" s="34" t="s">
        <v>16767</v>
      </c>
      <c r="B227" s="35"/>
      <c r="C227" s="39" t="s">
        <v>10975</v>
      </c>
      <c r="D227" s="39" t="s">
        <v>10976</v>
      </c>
      <c r="E227" s="39" t="s">
        <v>18027</v>
      </c>
      <c r="F227" s="39" t="s">
        <v>18028</v>
      </c>
      <c r="G227" s="39">
        <v>1831161312</v>
      </c>
      <c r="H227" t="s">
        <v>17208</v>
      </c>
      <c r="I227" s="39" t="s">
        <v>18029</v>
      </c>
      <c r="J227" s="39" t="s">
        <v>18030</v>
      </c>
      <c r="K227" s="39" t="s">
        <v>1345</v>
      </c>
      <c r="L227" s="32" t="s">
        <v>10979</v>
      </c>
      <c r="M227" s="39"/>
      <c r="N227" s="25"/>
      <c r="O227" s="39"/>
      <c r="P227" s="25"/>
    </row>
    <row r="228" spans="1:16" ht="82.5">
      <c r="A228" s="34" t="s">
        <v>16768</v>
      </c>
      <c r="B228" s="18"/>
      <c r="C228" s="39" t="s">
        <v>10980</v>
      </c>
      <c r="D228" s="39" t="s">
        <v>10981</v>
      </c>
      <c r="E228" s="39" t="s">
        <v>18031</v>
      </c>
      <c r="F228" s="39" t="s">
        <v>18032</v>
      </c>
      <c r="G228" s="39">
        <v>7727806036</v>
      </c>
      <c r="H228" t="s">
        <v>17210</v>
      </c>
      <c r="I228" s="39" t="s">
        <v>18033</v>
      </c>
      <c r="J228" s="39" t="s">
        <v>10983</v>
      </c>
      <c r="K228" s="39" t="s">
        <v>10984</v>
      </c>
      <c r="L228" s="39" t="s">
        <v>16769</v>
      </c>
      <c r="M228" s="39"/>
      <c r="N228" s="25"/>
      <c r="O228" s="39"/>
      <c r="P228" s="25"/>
    </row>
    <row r="229" spans="1:16" ht="49.5">
      <c r="A229" s="36" t="s">
        <v>16770</v>
      </c>
      <c r="B229" s="36"/>
      <c r="C229" s="25" t="s">
        <v>10986</v>
      </c>
      <c r="D229" s="25" t="s">
        <v>10987</v>
      </c>
      <c r="E229" s="25" t="s">
        <v>18034</v>
      </c>
      <c r="F229" s="25" t="s">
        <v>18035</v>
      </c>
      <c r="G229" s="25">
        <v>6671081182</v>
      </c>
      <c r="H229"/>
      <c r="I229" s="25" t="s">
        <v>18036</v>
      </c>
      <c r="J229" s="25" t="s">
        <v>10989</v>
      </c>
      <c r="K229" s="25" t="s">
        <v>10990</v>
      </c>
      <c r="L229" s="25" t="s">
        <v>10991</v>
      </c>
      <c r="M229" s="25"/>
      <c r="N229" s="25" t="s">
        <v>10992</v>
      </c>
      <c r="O229" s="39"/>
      <c r="P229" s="25"/>
    </row>
    <row r="230" spans="1:16" ht="57.75">
      <c r="A230" s="36" t="s">
        <v>16772</v>
      </c>
      <c r="B230" s="36"/>
      <c r="C230" s="25" t="s">
        <v>10993</v>
      </c>
      <c r="D230" s="25" t="s">
        <v>10994</v>
      </c>
      <c r="E230" s="25" t="s">
        <v>18037</v>
      </c>
      <c r="F230" s="25" t="s">
        <v>18038</v>
      </c>
      <c r="G230" s="25">
        <v>7325162705</v>
      </c>
      <c r="H230"/>
      <c r="I230" s="25" t="s">
        <v>18039</v>
      </c>
      <c r="J230" s="25" t="s">
        <v>10996</v>
      </c>
      <c r="K230" s="25" t="s">
        <v>10997</v>
      </c>
      <c r="L230" s="24" t="s">
        <v>10998</v>
      </c>
      <c r="M230" s="25"/>
      <c r="N230" s="25" t="s">
        <v>10999</v>
      </c>
      <c r="O230" s="39"/>
      <c r="P230" s="25"/>
    </row>
    <row r="231" spans="1:16" ht="90.75">
      <c r="A231" s="34" t="s">
        <v>16774</v>
      </c>
      <c r="B231" s="35"/>
      <c r="C231" s="46" t="s">
        <v>11000</v>
      </c>
      <c r="D231" s="39" t="s">
        <v>11001</v>
      </c>
      <c r="E231" s="39" t="s">
        <v>18040</v>
      </c>
      <c r="F231" s="39" t="s">
        <v>18041</v>
      </c>
      <c r="G231" s="39">
        <v>7806547391</v>
      </c>
      <c r="H231" t="s">
        <v>17208</v>
      </c>
      <c r="I231" s="39" t="s">
        <v>18042</v>
      </c>
      <c r="J231" s="39" t="s">
        <v>18043</v>
      </c>
      <c r="K231" s="39" t="s">
        <v>1359</v>
      </c>
      <c r="L231" s="29" t="s">
        <v>11004</v>
      </c>
      <c r="M231" s="39"/>
      <c r="N231" s="25"/>
      <c r="O231" s="25"/>
      <c r="P231" s="25" t="s">
        <v>16764</v>
      </c>
    </row>
    <row r="232" spans="1:16" ht="90.75">
      <c r="A232" s="34" t="s">
        <v>16775</v>
      </c>
      <c r="B232" s="35"/>
      <c r="C232" s="46" t="s">
        <v>11005</v>
      </c>
      <c r="D232" s="39" t="s">
        <v>11006</v>
      </c>
      <c r="E232" s="39" t="s">
        <v>18044</v>
      </c>
      <c r="F232" s="39" t="s">
        <v>18045</v>
      </c>
      <c r="G232" s="39">
        <v>5024184814</v>
      </c>
      <c r="H232" t="s">
        <v>17208</v>
      </c>
      <c r="I232" s="39" t="s">
        <v>18046</v>
      </c>
      <c r="J232" s="39" t="s">
        <v>11008</v>
      </c>
      <c r="K232" s="39" t="s">
        <v>1366</v>
      </c>
      <c r="L232" s="29" t="s">
        <v>11009</v>
      </c>
      <c r="M232" s="39"/>
      <c r="N232" s="25"/>
      <c r="O232" s="39"/>
      <c r="P232" s="25"/>
    </row>
    <row r="233" spans="1:16" ht="90.75">
      <c r="A233" s="34" t="s">
        <v>16776</v>
      </c>
      <c r="B233" s="35"/>
      <c r="C233" s="46" t="s">
        <v>11010</v>
      </c>
      <c r="D233" s="39" t="s">
        <v>11011</v>
      </c>
      <c r="E233" s="39" t="s">
        <v>18047</v>
      </c>
      <c r="F233" s="39" t="s">
        <v>18048</v>
      </c>
      <c r="G233" s="39">
        <v>5906015326</v>
      </c>
      <c r="H233" t="s">
        <v>17208</v>
      </c>
      <c r="I233" s="39" t="s">
        <v>18049</v>
      </c>
      <c r="J233" s="39" t="s">
        <v>18050</v>
      </c>
      <c r="K233" s="39" t="s">
        <v>1373</v>
      </c>
      <c r="L233" s="39" t="s">
        <v>11014</v>
      </c>
      <c r="M233" s="39"/>
      <c r="N233" s="25"/>
      <c r="O233" s="39"/>
      <c r="P233" s="25"/>
    </row>
    <row r="234" spans="1:16" ht="123.75">
      <c r="A234" s="34" t="s">
        <v>16777</v>
      </c>
      <c r="B234" s="35"/>
      <c r="C234" s="39" t="s">
        <v>11015</v>
      </c>
      <c r="D234" s="39" t="s">
        <v>11016</v>
      </c>
      <c r="E234" s="39" t="s">
        <v>18051</v>
      </c>
      <c r="F234" s="39" t="s">
        <v>18052</v>
      </c>
      <c r="G234" s="39">
        <v>4345383175</v>
      </c>
      <c r="H234" t="s">
        <v>17208</v>
      </c>
      <c r="I234" s="39" t="s">
        <v>18053</v>
      </c>
      <c r="J234" s="39" t="s">
        <v>11018</v>
      </c>
      <c r="K234" s="39" t="s">
        <v>1380</v>
      </c>
      <c r="L234" s="24" t="s">
        <v>11019</v>
      </c>
      <c r="M234" s="39"/>
      <c r="N234" s="25"/>
      <c r="O234" s="39"/>
      <c r="P234" s="25"/>
    </row>
    <row r="235" spans="1:16" ht="99">
      <c r="A235" s="34" t="s">
        <v>16778</v>
      </c>
      <c r="B235" s="35"/>
      <c r="C235" s="39" t="s">
        <v>11020</v>
      </c>
      <c r="D235" s="39" t="s">
        <v>11021</v>
      </c>
      <c r="E235" s="39" t="s">
        <v>18054</v>
      </c>
      <c r="F235" s="39" t="s">
        <v>18055</v>
      </c>
      <c r="G235" s="39">
        <v>2222787939</v>
      </c>
      <c r="H235" t="s">
        <v>17208</v>
      </c>
      <c r="I235" s="39" t="s">
        <v>18056</v>
      </c>
      <c r="J235" s="39" t="s">
        <v>11023</v>
      </c>
      <c r="K235" s="39" t="s">
        <v>1387</v>
      </c>
      <c r="L235" s="39" t="s">
        <v>11024</v>
      </c>
      <c r="M235" s="39"/>
      <c r="N235" s="25"/>
      <c r="O235" s="39"/>
      <c r="P235" s="25"/>
    </row>
    <row r="236" spans="1:16" ht="90.75">
      <c r="A236" s="34" t="s">
        <v>16779</v>
      </c>
      <c r="B236" s="35"/>
      <c r="C236" s="39" t="s">
        <v>11025</v>
      </c>
      <c r="D236" s="39" t="s">
        <v>11026</v>
      </c>
      <c r="E236" s="39" t="s">
        <v>18057</v>
      </c>
      <c r="F236" s="39" t="s">
        <v>18058</v>
      </c>
      <c r="G236" s="39">
        <v>7719446380</v>
      </c>
      <c r="H236" t="s">
        <v>17208</v>
      </c>
      <c r="I236" s="39" t="s">
        <v>18059</v>
      </c>
      <c r="J236" s="39" t="s">
        <v>11028</v>
      </c>
      <c r="K236" s="39" t="s">
        <v>1394</v>
      </c>
      <c r="L236" s="39" t="s">
        <v>11029</v>
      </c>
      <c r="M236" s="39"/>
      <c r="N236" s="25"/>
      <c r="O236" s="25"/>
      <c r="P236" s="25" t="s">
        <v>16771</v>
      </c>
    </row>
    <row r="237" spans="1:16" ht="82.5">
      <c r="A237" s="36" t="s">
        <v>16780</v>
      </c>
      <c r="B237" s="36"/>
      <c r="C237" s="25" t="s">
        <v>11030</v>
      </c>
      <c r="D237" s="25" t="s">
        <v>11031</v>
      </c>
      <c r="E237" s="25" t="s">
        <v>18060</v>
      </c>
      <c r="F237" s="25" t="s">
        <v>18061</v>
      </c>
      <c r="G237" s="25">
        <v>7718931947</v>
      </c>
      <c r="H237"/>
      <c r="I237" s="25" t="s">
        <v>17693</v>
      </c>
      <c r="J237" s="25" t="s">
        <v>18062</v>
      </c>
      <c r="K237" s="25" t="s">
        <v>1401</v>
      </c>
      <c r="L237" s="24"/>
      <c r="M237" s="25"/>
      <c r="N237" s="25" t="s">
        <v>18063</v>
      </c>
      <c r="O237" s="25"/>
      <c r="P237" s="25" t="s">
        <v>16773</v>
      </c>
    </row>
    <row r="238" spans="1:16" ht="66">
      <c r="A238" s="36" t="s">
        <v>16782</v>
      </c>
      <c r="B238" s="36"/>
      <c r="C238" s="25" t="s">
        <v>11034</v>
      </c>
      <c r="D238" s="25" t="s">
        <v>11035</v>
      </c>
      <c r="E238" s="25" t="s">
        <v>18064</v>
      </c>
      <c r="F238" s="25" t="s">
        <v>18065</v>
      </c>
      <c r="G238" s="25">
        <v>7801289355</v>
      </c>
      <c r="H238"/>
      <c r="I238" s="25" t="s">
        <v>18066</v>
      </c>
      <c r="J238" s="25" t="s">
        <v>11037</v>
      </c>
      <c r="K238" s="25" t="s">
        <v>1408</v>
      </c>
      <c r="L238" s="25" t="s">
        <v>11038</v>
      </c>
      <c r="M238" s="25"/>
      <c r="N238" s="25" t="s">
        <v>11039</v>
      </c>
      <c r="O238" s="39"/>
      <c r="P238" s="25"/>
    </row>
    <row r="239" spans="1:16" ht="66">
      <c r="A239" s="36" t="s">
        <v>16784</v>
      </c>
      <c r="B239" s="36"/>
      <c r="C239" s="25" t="s">
        <v>11040</v>
      </c>
      <c r="D239" s="25" t="s">
        <v>11041</v>
      </c>
      <c r="E239" s="25" t="s">
        <v>18067</v>
      </c>
      <c r="F239" s="25" t="s">
        <v>18068</v>
      </c>
      <c r="G239" s="25">
        <v>5262360056</v>
      </c>
      <c r="H239"/>
      <c r="I239" s="25" t="s">
        <v>18069</v>
      </c>
      <c r="J239" s="25" t="s">
        <v>18070</v>
      </c>
      <c r="K239" s="25" t="s">
        <v>11044</v>
      </c>
      <c r="L239" s="25" t="s">
        <v>11045</v>
      </c>
      <c r="M239" s="25"/>
      <c r="N239" s="25" t="s">
        <v>18071</v>
      </c>
      <c r="O239" s="39"/>
      <c r="P239" s="25"/>
    </row>
    <row r="240" spans="1:16" ht="49.5">
      <c r="A240" s="36" t="s">
        <v>16786</v>
      </c>
      <c r="B240" s="36"/>
      <c r="C240" s="25" t="s">
        <v>11047</v>
      </c>
      <c r="D240" s="25" t="s">
        <v>11048</v>
      </c>
      <c r="E240" s="25" t="s">
        <v>18072</v>
      </c>
      <c r="F240" s="25" t="s">
        <v>18073</v>
      </c>
      <c r="G240" s="25">
        <v>5050123462</v>
      </c>
      <c r="H240"/>
      <c r="I240" s="25" t="s">
        <v>18074</v>
      </c>
      <c r="J240" s="25" t="s">
        <v>18075</v>
      </c>
      <c r="K240" s="25" t="s">
        <v>11051</v>
      </c>
      <c r="L240" s="25" t="s">
        <v>11052</v>
      </c>
      <c r="M240" s="25"/>
      <c r="N240" s="25" t="s">
        <v>18076</v>
      </c>
      <c r="O240" s="39"/>
      <c r="P240" s="25"/>
    </row>
    <row r="241" spans="1:16" ht="90.75">
      <c r="A241" s="34" t="s">
        <v>16788</v>
      </c>
      <c r="B241" s="35"/>
      <c r="C241" s="39" t="s">
        <v>11054</v>
      </c>
      <c r="D241" s="39" t="s">
        <v>11055</v>
      </c>
      <c r="E241" s="39" t="s">
        <v>18077</v>
      </c>
      <c r="F241" s="39" t="s">
        <v>18078</v>
      </c>
      <c r="G241" s="39">
        <v>7704849509</v>
      </c>
      <c r="H241" t="s">
        <v>17208</v>
      </c>
      <c r="I241" s="39" t="s">
        <v>18079</v>
      </c>
      <c r="J241" s="39" t="s">
        <v>18080</v>
      </c>
      <c r="K241" s="39" t="s">
        <v>1421</v>
      </c>
      <c r="L241" s="25" t="s">
        <v>11058</v>
      </c>
      <c r="M241" s="39"/>
      <c r="N241" s="25"/>
      <c r="O241" s="39"/>
      <c r="P241" s="25"/>
    </row>
    <row r="242" spans="1:16" ht="82.5">
      <c r="A242" s="34" t="s">
        <v>16789</v>
      </c>
      <c r="B242" s="35"/>
      <c r="C242" s="39" t="s">
        <v>11059</v>
      </c>
      <c r="D242" s="39" t="s">
        <v>11060</v>
      </c>
      <c r="E242" s="39" t="s">
        <v>18081</v>
      </c>
      <c r="F242" s="39" t="s">
        <v>18082</v>
      </c>
      <c r="G242" s="39">
        <v>7203326272</v>
      </c>
      <c r="H242" t="s">
        <v>17208</v>
      </c>
      <c r="I242" s="39" t="s">
        <v>18083</v>
      </c>
      <c r="J242" s="39" t="s">
        <v>11062</v>
      </c>
      <c r="K242" s="39" t="s">
        <v>11063</v>
      </c>
      <c r="L242" s="24" t="s">
        <v>11064</v>
      </c>
      <c r="M242" s="39"/>
      <c r="N242" s="25"/>
      <c r="O242" s="39"/>
      <c r="P242" s="25"/>
    </row>
    <row r="243" spans="1:16" ht="90.75">
      <c r="A243" s="34" t="s">
        <v>16790</v>
      </c>
      <c r="B243" s="35"/>
      <c r="C243" s="39" t="s">
        <v>11065</v>
      </c>
      <c r="D243" s="39" t="s">
        <v>11066</v>
      </c>
      <c r="E243" s="39" t="s">
        <v>18084</v>
      </c>
      <c r="F243" s="39" t="s">
        <v>18085</v>
      </c>
      <c r="G243" s="39">
        <v>7706462338</v>
      </c>
      <c r="H243" t="s">
        <v>17208</v>
      </c>
      <c r="I243" s="39" t="s">
        <v>18086</v>
      </c>
      <c r="J243" s="39" t="s">
        <v>18087</v>
      </c>
      <c r="K243" s="39" t="s">
        <v>1435</v>
      </c>
      <c r="L243" s="39" t="s">
        <v>11069</v>
      </c>
      <c r="M243" s="39"/>
      <c r="N243" s="25"/>
      <c r="O243" s="39"/>
      <c r="P243" s="25"/>
    </row>
    <row r="244" spans="1:16" ht="82.5">
      <c r="A244" s="34" t="s">
        <v>16791</v>
      </c>
      <c r="B244" s="35"/>
      <c r="C244" s="39" t="s">
        <v>11070</v>
      </c>
      <c r="D244" s="39" t="s">
        <v>11071</v>
      </c>
      <c r="E244" s="39" t="s">
        <v>18088</v>
      </c>
      <c r="F244" s="39" t="s">
        <v>18089</v>
      </c>
      <c r="G244" s="39">
        <v>7811001255</v>
      </c>
      <c r="H244" t="s">
        <v>17208</v>
      </c>
      <c r="I244" s="39" t="s">
        <v>18090</v>
      </c>
      <c r="J244" s="39" t="s">
        <v>11073</v>
      </c>
      <c r="K244" s="39" t="s">
        <v>1442</v>
      </c>
      <c r="L244" s="24" t="s">
        <v>11074</v>
      </c>
      <c r="M244" s="39"/>
      <c r="N244" s="25"/>
      <c r="O244" s="25"/>
      <c r="P244" s="25" t="s">
        <v>16781</v>
      </c>
    </row>
    <row r="245" spans="1:16" ht="49.5">
      <c r="A245" s="36" t="s">
        <v>16792</v>
      </c>
      <c r="B245" s="36"/>
      <c r="C245" s="25" t="s">
        <v>11075</v>
      </c>
      <c r="D245" s="25" t="s">
        <v>11076</v>
      </c>
      <c r="E245" s="25" t="s">
        <v>18091</v>
      </c>
      <c r="F245" s="25" t="s">
        <v>18092</v>
      </c>
      <c r="G245" s="25">
        <v>1841062617</v>
      </c>
      <c r="H245"/>
      <c r="I245" s="25" t="s">
        <v>18093</v>
      </c>
      <c r="J245" s="25" t="s">
        <v>18094</v>
      </c>
      <c r="K245" s="25" t="s">
        <v>1449</v>
      </c>
      <c r="L245" s="25" t="s">
        <v>11079</v>
      </c>
      <c r="M245" s="25"/>
      <c r="N245" s="25" t="s">
        <v>18095</v>
      </c>
      <c r="O245" s="25"/>
      <c r="P245" s="25" t="s">
        <v>16783</v>
      </c>
    </row>
    <row r="246" spans="1:16" ht="66">
      <c r="A246" s="36" t="s">
        <v>16794</v>
      </c>
      <c r="B246" s="39"/>
      <c r="C246" s="25" t="s">
        <v>11081</v>
      </c>
      <c r="D246" s="25" t="s">
        <v>11082</v>
      </c>
      <c r="E246" s="25" t="s">
        <v>18096</v>
      </c>
      <c r="F246" s="25" t="s">
        <v>18097</v>
      </c>
      <c r="G246" s="25">
        <v>7813286084</v>
      </c>
      <c r="H246"/>
      <c r="I246" s="25" t="s">
        <v>18098</v>
      </c>
      <c r="J246" s="25" t="s">
        <v>18099</v>
      </c>
      <c r="K246" s="25" t="s">
        <v>1453</v>
      </c>
      <c r="L246" s="25" t="s">
        <v>11085</v>
      </c>
      <c r="M246" s="25"/>
      <c r="N246" s="25" t="s">
        <v>18100</v>
      </c>
      <c r="O246" s="25"/>
      <c r="P246" s="25" t="s">
        <v>16785</v>
      </c>
    </row>
    <row r="247" spans="1:16" ht="49.5">
      <c r="A247" s="36" t="s">
        <v>16796</v>
      </c>
      <c r="B247" s="36"/>
      <c r="C247" s="25" t="s">
        <v>11087</v>
      </c>
      <c r="D247" s="25" t="s">
        <v>11088</v>
      </c>
      <c r="E247" s="25" t="s">
        <v>18101</v>
      </c>
      <c r="F247" s="25" t="s">
        <v>18102</v>
      </c>
      <c r="G247" s="25">
        <v>5650011464</v>
      </c>
      <c r="H247"/>
      <c r="I247" s="25" t="s">
        <v>18103</v>
      </c>
      <c r="J247" s="25" t="s">
        <v>11090</v>
      </c>
      <c r="K247" s="25" t="s">
        <v>11091</v>
      </c>
      <c r="L247" s="25" t="s">
        <v>11092</v>
      </c>
      <c r="M247" s="25"/>
      <c r="N247" s="25" t="s">
        <v>11093</v>
      </c>
      <c r="O247" s="25"/>
      <c r="P247" s="25" t="s">
        <v>16787</v>
      </c>
    </row>
    <row r="248" spans="1:16" ht="99">
      <c r="A248" s="34" t="s">
        <v>16798</v>
      </c>
      <c r="B248" s="35"/>
      <c r="C248" s="39" t="s">
        <v>11094</v>
      </c>
      <c r="D248" s="39" t="s">
        <v>11095</v>
      </c>
      <c r="E248" s="39" t="s">
        <v>18104</v>
      </c>
      <c r="F248" s="39" t="s">
        <v>18105</v>
      </c>
      <c r="G248" s="39">
        <v>1657079792</v>
      </c>
      <c r="H248" t="s">
        <v>17208</v>
      </c>
      <c r="I248" s="39" t="s">
        <v>17922</v>
      </c>
      <c r="J248" s="39" t="s">
        <v>18106</v>
      </c>
      <c r="K248" s="39" t="s">
        <v>1466</v>
      </c>
      <c r="L248" s="24" t="s">
        <v>11097</v>
      </c>
      <c r="M248" s="39"/>
      <c r="N248" s="25"/>
      <c r="O248" s="39"/>
      <c r="P248" s="25"/>
    </row>
    <row r="249" spans="1:16" ht="90.75">
      <c r="A249" s="34" t="s">
        <v>16799</v>
      </c>
      <c r="B249" s="35"/>
      <c r="C249" s="39" t="s">
        <v>11098</v>
      </c>
      <c r="D249" s="39" t="s">
        <v>18107</v>
      </c>
      <c r="E249" s="39" t="s">
        <v>18108</v>
      </c>
      <c r="F249" s="39" t="s">
        <v>18109</v>
      </c>
      <c r="G249" s="39">
        <v>7725399508</v>
      </c>
      <c r="H249" t="s">
        <v>17208</v>
      </c>
      <c r="I249" s="39" t="s">
        <v>18110</v>
      </c>
      <c r="J249" s="39" t="s">
        <v>11101</v>
      </c>
      <c r="K249" s="39" t="s">
        <v>11102</v>
      </c>
      <c r="L249" s="39" t="s">
        <v>11103</v>
      </c>
      <c r="M249" s="39"/>
      <c r="N249" s="25"/>
      <c r="O249" s="39"/>
      <c r="P249" s="25"/>
    </row>
    <row r="250" spans="1:16" ht="66">
      <c r="A250" s="36" t="s">
        <v>16800</v>
      </c>
      <c r="B250" s="36"/>
      <c r="C250" s="25" t="s">
        <v>11104</v>
      </c>
      <c r="D250" s="25" t="s">
        <v>11105</v>
      </c>
      <c r="E250" s="25" t="s">
        <v>18111</v>
      </c>
      <c r="F250" s="25" t="s">
        <v>18112</v>
      </c>
      <c r="G250" s="25">
        <v>6685158879</v>
      </c>
      <c r="H250"/>
      <c r="I250" s="25" t="s">
        <v>18113</v>
      </c>
      <c r="J250" s="25" t="s">
        <v>11107</v>
      </c>
      <c r="K250" s="25" t="s">
        <v>11108</v>
      </c>
      <c r="L250" s="25" t="s">
        <v>11109</v>
      </c>
      <c r="M250" s="25"/>
      <c r="N250" s="25" t="s">
        <v>11110</v>
      </c>
      <c r="O250" s="39"/>
      <c r="P250" s="25"/>
    </row>
    <row r="251" spans="1:16" ht="82.5">
      <c r="A251" s="34" t="s">
        <v>16802</v>
      </c>
      <c r="B251" s="35"/>
      <c r="C251" s="39" t="s">
        <v>11111</v>
      </c>
      <c r="D251" s="39" t="s">
        <v>11112</v>
      </c>
      <c r="E251" s="39" t="s">
        <v>18114</v>
      </c>
      <c r="F251" s="39" t="s">
        <v>18115</v>
      </c>
      <c r="G251" s="39">
        <v>1655335916</v>
      </c>
      <c r="H251" t="s">
        <v>17208</v>
      </c>
      <c r="I251" s="39" t="s">
        <v>18116</v>
      </c>
      <c r="J251" s="39" t="s">
        <v>18117</v>
      </c>
      <c r="K251" s="39" t="s">
        <v>1480</v>
      </c>
      <c r="L251" s="24" t="s">
        <v>11115</v>
      </c>
      <c r="M251" s="39"/>
      <c r="N251" s="25"/>
      <c r="O251" s="39"/>
      <c r="P251" s="25"/>
    </row>
    <row r="252" spans="1:16" ht="99">
      <c r="A252" s="34" t="s">
        <v>16803</v>
      </c>
      <c r="B252" s="35"/>
      <c r="C252" s="39" t="s">
        <v>11116</v>
      </c>
      <c r="D252" s="39" t="s">
        <v>11117</v>
      </c>
      <c r="E252" s="39" t="s">
        <v>18118</v>
      </c>
      <c r="F252" s="39" t="s">
        <v>18119</v>
      </c>
      <c r="G252" s="39">
        <v>4345384394</v>
      </c>
      <c r="H252" t="s">
        <v>17208</v>
      </c>
      <c r="I252" s="39" t="s">
        <v>18120</v>
      </c>
      <c r="J252" s="39" t="s">
        <v>11119</v>
      </c>
      <c r="K252" s="39" t="s">
        <v>1487</v>
      </c>
      <c r="L252" s="24" t="s">
        <v>11120</v>
      </c>
      <c r="M252" s="39"/>
      <c r="N252" s="25"/>
      <c r="O252" s="25"/>
      <c r="P252" s="25" t="s">
        <v>16793</v>
      </c>
    </row>
    <row r="253" spans="1:16" ht="99">
      <c r="A253" s="34" t="s">
        <v>16804</v>
      </c>
      <c r="B253" s="35"/>
      <c r="C253" s="39" t="s">
        <v>11121</v>
      </c>
      <c r="D253" s="39" t="s">
        <v>11122</v>
      </c>
      <c r="E253" s="39" t="s">
        <v>18121</v>
      </c>
      <c r="F253" s="39" t="s">
        <v>18122</v>
      </c>
      <c r="G253" s="39">
        <v>3123447980</v>
      </c>
      <c r="H253" t="s">
        <v>17208</v>
      </c>
      <c r="I253" s="39" t="s">
        <v>18123</v>
      </c>
      <c r="J253" s="39" t="s">
        <v>11124</v>
      </c>
      <c r="K253" s="39" t="s">
        <v>1494</v>
      </c>
      <c r="L253" s="24"/>
      <c r="M253" s="39"/>
      <c r="N253" s="25"/>
      <c r="O253" s="25"/>
      <c r="P253" s="25" t="s">
        <v>16795</v>
      </c>
    </row>
    <row r="254" spans="1:16" ht="82.5">
      <c r="A254" s="34" t="s">
        <v>16805</v>
      </c>
      <c r="B254" s="35"/>
      <c r="C254" s="39" t="s">
        <v>11125</v>
      </c>
      <c r="D254" s="39" t="s">
        <v>11126</v>
      </c>
      <c r="E254" s="39" t="s">
        <v>18124</v>
      </c>
      <c r="F254" s="39" t="s">
        <v>18125</v>
      </c>
      <c r="G254" s="39">
        <v>5904369714</v>
      </c>
      <c r="H254" t="s">
        <v>17208</v>
      </c>
      <c r="I254" s="39" t="s">
        <v>18126</v>
      </c>
      <c r="J254" s="39" t="s">
        <v>11128</v>
      </c>
      <c r="K254" s="39" t="s">
        <v>1501</v>
      </c>
      <c r="L254" s="39" t="s">
        <v>11129</v>
      </c>
      <c r="M254" s="39"/>
      <c r="N254" s="25"/>
      <c r="O254" s="25"/>
      <c r="P254" s="25" t="s">
        <v>16797</v>
      </c>
    </row>
    <row r="255" spans="1:16" ht="82.5">
      <c r="A255" s="34" t="s">
        <v>16806</v>
      </c>
      <c r="B255" s="35"/>
      <c r="C255" s="39" t="s">
        <v>11130</v>
      </c>
      <c r="D255" s="39" t="s">
        <v>11131</v>
      </c>
      <c r="E255" s="39" t="s">
        <v>18127</v>
      </c>
      <c r="F255" s="39" t="s">
        <v>18128</v>
      </c>
      <c r="G255" s="39">
        <v>6821000354</v>
      </c>
      <c r="H255" t="s">
        <v>17208</v>
      </c>
      <c r="I255" s="39" t="s">
        <v>18129</v>
      </c>
      <c r="J255" s="39" t="s">
        <v>18130</v>
      </c>
      <c r="K255" s="39" t="s">
        <v>1508</v>
      </c>
      <c r="L255" s="24" t="s">
        <v>11134</v>
      </c>
      <c r="M255" s="39"/>
      <c r="N255" s="25"/>
      <c r="O255" s="39"/>
      <c r="P255" s="25"/>
    </row>
    <row r="256" spans="1:16" ht="74.25">
      <c r="A256" s="34" t="s">
        <v>16807</v>
      </c>
      <c r="B256" s="35"/>
      <c r="C256" s="39" t="s">
        <v>11135</v>
      </c>
      <c r="D256" s="39" t="s">
        <v>11136</v>
      </c>
      <c r="E256" s="39" t="s">
        <v>18131</v>
      </c>
      <c r="F256" s="39" t="s">
        <v>18132</v>
      </c>
      <c r="G256" s="39">
        <v>2207010288</v>
      </c>
      <c r="H256" t="s">
        <v>17208</v>
      </c>
      <c r="I256" s="39" t="s">
        <v>18133</v>
      </c>
      <c r="J256" s="39" t="s">
        <v>11138</v>
      </c>
      <c r="K256" s="39" t="s">
        <v>1515</v>
      </c>
      <c r="L256" s="39" t="s">
        <v>11139</v>
      </c>
      <c r="M256" s="39"/>
      <c r="N256" s="25"/>
      <c r="O256" s="39"/>
      <c r="P256" s="25"/>
    </row>
    <row r="257" spans="1:16" ht="82.5">
      <c r="A257" s="34" t="s">
        <v>16808</v>
      </c>
      <c r="B257" s="35"/>
      <c r="C257" s="39" t="s">
        <v>11140</v>
      </c>
      <c r="D257" s="39" t="s">
        <v>11141</v>
      </c>
      <c r="E257" s="39" t="s">
        <v>18134</v>
      </c>
      <c r="F257" s="39" t="s">
        <v>18135</v>
      </c>
      <c r="G257" s="39">
        <v>278124947</v>
      </c>
      <c r="H257" t="s">
        <v>17208</v>
      </c>
      <c r="I257" s="39" t="s">
        <v>18136</v>
      </c>
      <c r="J257" s="39" t="s">
        <v>18137</v>
      </c>
      <c r="K257" s="39" t="s">
        <v>11144</v>
      </c>
      <c r="L257" s="39" t="s">
        <v>11145</v>
      </c>
      <c r="M257" s="39"/>
      <c r="N257" s="25"/>
      <c r="O257" s="25"/>
      <c r="P257" s="25" t="s">
        <v>16801</v>
      </c>
    </row>
    <row r="258" spans="1:16" ht="115.5">
      <c r="A258" s="34" t="s">
        <v>16809</v>
      </c>
      <c r="B258" s="35"/>
      <c r="C258" s="39" t="s">
        <v>11146</v>
      </c>
      <c r="D258" s="39" t="s">
        <v>11147</v>
      </c>
      <c r="E258" s="39" t="s">
        <v>18138</v>
      </c>
      <c r="F258" s="39" t="s">
        <v>18139</v>
      </c>
      <c r="G258" s="39">
        <v>7606119487</v>
      </c>
      <c r="H258" t="s">
        <v>17208</v>
      </c>
      <c r="I258" s="39" t="s">
        <v>18140</v>
      </c>
      <c r="J258" s="39" t="s">
        <v>11149</v>
      </c>
      <c r="K258" s="39" t="s">
        <v>1525</v>
      </c>
      <c r="L258" s="49" t="s">
        <v>11150</v>
      </c>
      <c r="M258" s="39"/>
      <c r="N258" s="25"/>
      <c r="O258" s="39"/>
      <c r="P258" s="25"/>
    </row>
    <row r="259" spans="1:16" ht="74.25">
      <c r="A259" s="34" t="s">
        <v>16810</v>
      </c>
      <c r="B259" s="34"/>
      <c r="C259" s="25" t="s">
        <v>11151</v>
      </c>
      <c r="D259" s="25" t="s">
        <v>11152</v>
      </c>
      <c r="E259" s="25" t="s">
        <v>18141</v>
      </c>
      <c r="F259" s="25" t="s">
        <v>18142</v>
      </c>
      <c r="G259" s="25">
        <v>6316228122</v>
      </c>
      <c r="H259"/>
      <c r="I259" s="25" t="s">
        <v>18143</v>
      </c>
      <c r="J259" s="25" t="s">
        <v>11154</v>
      </c>
      <c r="K259" s="25" t="s">
        <v>1530</v>
      </c>
      <c r="L259" s="24"/>
      <c r="M259" s="25"/>
      <c r="N259" s="25" t="s">
        <v>18144</v>
      </c>
      <c r="O259" s="39"/>
      <c r="P259" s="25"/>
    </row>
    <row r="260" spans="1:16" ht="107.25">
      <c r="A260" s="34" t="s">
        <v>16812</v>
      </c>
      <c r="B260" s="34"/>
      <c r="C260" s="25" t="s">
        <v>11156</v>
      </c>
      <c r="D260" s="25" t="s">
        <v>11157</v>
      </c>
      <c r="E260" s="25" t="s">
        <v>18145</v>
      </c>
      <c r="F260" s="25" t="s">
        <v>18146</v>
      </c>
      <c r="G260" s="27">
        <v>2312143061</v>
      </c>
      <c r="H260"/>
      <c r="I260" s="25" t="s">
        <v>18147</v>
      </c>
      <c r="J260" s="25" t="s">
        <v>18148</v>
      </c>
      <c r="K260" s="25" t="s">
        <v>11160</v>
      </c>
      <c r="L260" s="25" t="s">
        <v>11161</v>
      </c>
      <c r="M260" s="25"/>
      <c r="N260" s="25" t="s">
        <v>18149</v>
      </c>
      <c r="O260" s="39"/>
      <c r="P260" s="25"/>
    </row>
    <row r="261" spans="1:16" ht="107.25">
      <c r="A261" s="34" t="s">
        <v>16814</v>
      </c>
      <c r="B261" s="35"/>
      <c r="C261" s="39" t="s">
        <v>11163</v>
      </c>
      <c r="D261" s="39" t="s">
        <v>11164</v>
      </c>
      <c r="E261" s="39" t="s">
        <v>18150</v>
      </c>
      <c r="F261" s="39" t="s">
        <v>18151</v>
      </c>
      <c r="G261" s="39">
        <v>9729013879</v>
      </c>
      <c r="H261" t="s">
        <v>17208</v>
      </c>
      <c r="I261" s="39" t="s">
        <v>17472</v>
      </c>
      <c r="J261" s="39" t="s">
        <v>18152</v>
      </c>
      <c r="K261" s="39" t="s">
        <v>1543</v>
      </c>
      <c r="L261" s="39" t="s">
        <v>11166</v>
      </c>
      <c r="M261" s="39"/>
      <c r="N261" s="25"/>
      <c r="O261" s="39"/>
      <c r="P261" s="25"/>
    </row>
    <row r="262" spans="1:16" ht="82.5">
      <c r="A262" s="34" t="s">
        <v>16815</v>
      </c>
      <c r="B262" s="35"/>
      <c r="C262" s="39" t="s">
        <v>11167</v>
      </c>
      <c r="D262" s="39" t="s">
        <v>11168</v>
      </c>
      <c r="E262" s="39" t="s">
        <v>18153</v>
      </c>
      <c r="F262" s="39" t="s">
        <v>18154</v>
      </c>
      <c r="G262" s="39">
        <v>6671071890</v>
      </c>
      <c r="H262" t="s">
        <v>17208</v>
      </c>
      <c r="I262" s="39" t="s">
        <v>18155</v>
      </c>
      <c r="J262" s="39" t="s">
        <v>18156</v>
      </c>
      <c r="K262" s="39" t="s">
        <v>11171</v>
      </c>
      <c r="L262" s="39" t="s">
        <v>11172</v>
      </c>
      <c r="M262" s="39"/>
      <c r="N262" s="25"/>
      <c r="O262" s="39"/>
      <c r="P262" s="25"/>
    </row>
    <row r="263" spans="1:16" ht="99">
      <c r="A263" s="34" t="s">
        <v>16816</v>
      </c>
      <c r="B263" s="35"/>
      <c r="C263" s="39" t="s">
        <v>11173</v>
      </c>
      <c r="D263" s="39" t="s">
        <v>11174</v>
      </c>
      <c r="E263" s="39" t="s">
        <v>18157</v>
      </c>
      <c r="F263" s="39" t="s">
        <v>18158</v>
      </c>
      <c r="G263" s="39">
        <v>5446015412</v>
      </c>
      <c r="H263" t="s">
        <v>17208</v>
      </c>
      <c r="I263" s="39" t="s">
        <v>18159</v>
      </c>
      <c r="J263" s="39" t="s">
        <v>11176</v>
      </c>
      <c r="K263" s="39" t="s">
        <v>1554</v>
      </c>
      <c r="L263" s="50" t="s">
        <v>11177</v>
      </c>
      <c r="M263" s="39"/>
      <c r="N263" s="25"/>
      <c r="O263" s="39"/>
      <c r="P263" s="25"/>
    </row>
    <row r="264" spans="1:16" ht="82.5">
      <c r="A264" s="34" t="s">
        <v>16817</v>
      </c>
      <c r="B264" s="35"/>
      <c r="C264" s="39" t="s">
        <v>11178</v>
      </c>
      <c r="D264" s="39" t="s">
        <v>11179</v>
      </c>
      <c r="E264" s="39" t="s">
        <v>18160</v>
      </c>
      <c r="F264" s="39" t="s">
        <v>18161</v>
      </c>
      <c r="G264" s="39">
        <v>2130208814</v>
      </c>
      <c r="H264" t="s">
        <v>17208</v>
      </c>
      <c r="I264" s="39" t="s">
        <v>18162</v>
      </c>
      <c r="J264" s="39" t="s">
        <v>11181</v>
      </c>
      <c r="K264" s="39" t="s">
        <v>1561</v>
      </c>
      <c r="L264" s="32" t="s">
        <v>11182</v>
      </c>
      <c r="M264" s="39"/>
      <c r="N264" s="25"/>
      <c r="O264" s="39"/>
      <c r="P264" s="25"/>
    </row>
    <row r="265" spans="1:16" ht="90.75">
      <c r="A265" s="34" t="s">
        <v>16818</v>
      </c>
      <c r="B265" s="35"/>
      <c r="C265" s="39" t="s">
        <v>11183</v>
      </c>
      <c r="D265" s="39" t="s">
        <v>11184</v>
      </c>
      <c r="E265" s="39" t="s">
        <v>18163</v>
      </c>
      <c r="F265" s="39" t="s">
        <v>18164</v>
      </c>
      <c r="G265" s="39">
        <v>6168073264</v>
      </c>
      <c r="H265" t="s">
        <v>17208</v>
      </c>
      <c r="I265" s="39" t="s">
        <v>17468</v>
      </c>
      <c r="J265" s="39" t="s">
        <v>18165</v>
      </c>
      <c r="K265" s="39" t="s">
        <v>11186</v>
      </c>
      <c r="L265" s="32" t="s">
        <v>11187</v>
      </c>
      <c r="M265" s="39"/>
      <c r="N265" s="25"/>
      <c r="O265" s="39"/>
      <c r="P265" s="25"/>
    </row>
    <row r="266" spans="1:16" ht="140.25">
      <c r="A266" s="36" t="s">
        <v>16819</v>
      </c>
      <c r="B266" s="36"/>
      <c r="C266" s="25" t="s">
        <v>11188</v>
      </c>
      <c r="D266" s="25" t="s">
        <v>11189</v>
      </c>
      <c r="E266" s="25" t="s">
        <v>18166</v>
      </c>
      <c r="F266" s="25" t="s">
        <v>18167</v>
      </c>
      <c r="G266" s="25">
        <v>6166094406</v>
      </c>
      <c r="H266"/>
      <c r="I266" s="25" t="s">
        <v>18168</v>
      </c>
      <c r="J266" s="25" t="s">
        <v>11191</v>
      </c>
      <c r="K266" s="25" t="s">
        <v>11192</v>
      </c>
      <c r="L266" s="51" t="s">
        <v>11193</v>
      </c>
      <c r="M266" s="25"/>
      <c r="N266" s="25" t="s">
        <v>18169</v>
      </c>
      <c r="O266" s="25"/>
      <c r="P266" s="25" t="s">
        <v>16811</v>
      </c>
    </row>
    <row r="267" spans="1:16" ht="99">
      <c r="A267" s="34" t="s">
        <v>16821</v>
      </c>
      <c r="B267" s="35"/>
      <c r="C267" s="39" t="s">
        <v>11195</v>
      </c>
      <c r="D267" s="39" t="s">
        <v>11196</v>
      </c>
      <c r="E267" s="39" t="s">
        <v>18170</v>
      </c>
      <c r="F267" s="39" t="s">
        <v>18171</v>
      </c>
      <c r="G267" s="39">
        <v>5260456250</v>
      </c>
      <c r="H267" t="s">
        <v>17208</v>
      </c>
      <c r="I267" s="39" t="s">
        <v>18172</v>
      </c>
      <c r="J267" s="39" t="s">
        <v>11198</v>
      </c>
      <c r="K267" s="39" t="s">
        <v>1580</v>
      </c>
      <c r="L267" s="39" t="s">
        <v>11199</v>
      </c>
      <c r="M267" s="39"/>
      <c r="N267" s="25"/>
      <c r="O267" s="25"/>
      <c r="P267" s="25" t="s">
        <v>16813</v>
      </c>
    </row>
    <row r="268" spans="1:16" ht="107.25">
      <c r="A268" s="34" t="s">
        <v>16822</v>
      </c>
      <c r="B268" s="35"/>
      <c r="C268" s="39" t="s">
        <v>11200</v>
      </c>
      <c r="D268" s="39" t="s">
        <v>11201</v>
      </c>
      <c r="E268" s="39" t="s">
        <v>18173</v>
      </c>
      <c r="F268" s="39" t="s">
        <v>18174</v>
      </c>
      <c r="G268" s="39">
        <v>5257185200</v>
      </c>
      <c r="H268" t="s">
        <v>17208</v>
      </c>
      <c r="I268" s="39" t="s">
        <v>18175</v>
      </c>
      <c r="J268" s="39" t="s">
        <v>18176</v>
      </c>
      <c r="K268" s="39" t="s">
        <v>11204</v>
      </c>
      <c r="L268" s="32" t="s">
        <v>11205</v>
      </c>
      <c r="M268" s="39"/>
      <c r="N268" s="25"/>
      <c r="O268" s="39"/>
      <c r="P268" s="25"/>
    </row>
    <row r="269" spans="1:16" ht="99">
      <c r="A269" s="34" t="s">
        <v>16823</v>
      </c>
      <c r="B269" s="35"/>
      <c r="C269" s="39" t="s">
        <v>11206</v>
      </c>
      <c r="D269" s="39" t="s">
        <v>18177</v>
      </c>
      <c r="E269" s="39" t="s">
        <v>18178</v>
      </c>
      <c r="F269" s="39" t="s">
        <v>18179</v>
      </c>
      <c r="G269" s="39">
        <v>7733894231</v>
      </c>
      <c r="H269" t="s">
        <v>17208</v>
      </c>
      <c r="I269" s="39" t="s">
        <v>18180</v>
      </c>
      <c r="J269" s="39" t="s">
        <v>11209</v>
      </c>
      <c r="K269" s="39" t="s">
        <v>1594</v>
      </c>
      <c r="L269" s="39" t="s">
        <v>11210</v>
      </c>
      <c r="M269" s="39"/>
      <c r="N269" s="25"/>
      <c r="O269" s="39"/>
      <c r="P269" s="25"/>
    </row>
    <row r="270" spans="1:16" ht="99">
      <c r="A270" s="34" t="s">
        <v>16824</v>
      </c>
      <c r="B270" s="35"/>
      <c r="C270" s="39" t="s">
        <v>11211</v>
      </c>
      <c r="D270" s="39" t="s">
        <v>11212</v>
      </c>
      <c r="E270" s="39" t="s">
        <v>18181</v>
      </c>
      <c r="F270" s="39" t="s">
        <v>18182</v>
      </c>
      <c r="G270" s="39">
        <v>3801148029</v>
      </c>
      <c r="H270" t="s">
        <v>17208</v>
      </c>
      <c r="I270" s="39" t="s">
        <v>18183</v>
      </c>
      <c r="J270" s="39" t="s">
        <v>11214</v>
      </c>
      <c r="K270" s="39" t="s">
        <v>1601</v>
      </c>
      <c r="L270" s="39" t="s">
        <v>11215</v>
      </c>
      <c r="M270" s="39"/>
      <c r="N270" s="25"/>
      <c r="O270" s="39"/>
      <c r="P270" s="25"/>
    </row>
    <row r="271" spans="1:16" ht="107.25">
      <c r="A271" s="34" t="s">
        <v>16825</v>
      </c>
      <c r="B271" s="35"/>
      <c r="C271" s="39" t="s">
        <v>11216</v>
      </c>
      <c r="D271" s="39" t="s">
        <v>11217</v>
      </c>
      <c r="E271" s="39" t="s">
        <v>18184</v>
      </c>
      <c r="F271" s="39" t="s">
        <v>18185</v>
      </c>
      <c r="G271" s="39">
        <v>3443124314</v>
      </c>
      <c r="H271" t="s">
        <v>17208</v>
      </c>
      <c r="I271" s="39" t="s">
        <v>18186</v>
      </c>
      <c r="J271" s="39" t="s">
        <v>11219</v>
      </c>
      <c r="K271" s="39" t="s">
        <v>1608</v>
      </c>
      <c r="L271" s="39" t="s">
        <v>11220</v>
      </c>
      <c r="M271" s="39"/>
      <c r="N271" s="25"/>
      <c r="O271" s="39"/>
      <c r="P271" s="25"/>
    </row>
    <row r="272" spans="1:16" ht="49.5">
      <c r="A272" s="34" t="s">
        <v>16826</v>
      </c>
      <c r="B272" s="35"/>
      <c r="C272" s="39" t="s">
        <v>11221</v>
      </c>
      <c r="D272" s="39" t="s">
        <v>11222</v>
      </c>
      <c r="E272" s="39" t="s">
        <v>18187</v>
      </c>
      <c r="F272" s="39" t="s">
        <v>18188</v>
      </c>
      <c r="G272" s="39">
        <v>7722466428</v>
      </c>
      <c r="H272" t="s">
        <v>17208</v>
      </c>
      <c r="I272" s="39" t="s">
        <v>18189</v>
      </c>
      <c r="J272" s="39" t="s">
        <v>18190</v>
      </c>
      <c r="K272" s="24" t="s">
        <v>1615</v>
      </c>
      <c r="L272" s="24" t="s">
        <v>11225</v>
      </c>
      <c r="M272" s="24"/>
      <c r="N272" s="25"/>
      <c r="O272" s="39"/>
      <c r="P272" s="25"/>
    </row>
    <row r="273" spans="1:16" ht="90.75">
      <c r="A273" s="34" t="s">
        <v>16827</v>
      </c>
      <c r="B273" s="35"/>
      <c r="C273" s="39" t="s">
        <v>11226</v>
      </c>
      <c r="D273" s="39" t="s">
        <v>11227</v>
      </c>
      <c r="E273" s="39" t="s">
        <v>18191</v>
      </c>
      <c r="F273" s="39" t="s">
        <v>18192</v>
      </c>
      <c r="G273" s="39">
        <v>9705047854</v>
      </c>
      <c r="H273" t="s">
        <v>17208</v>
      </c>
      <c r="I273" s="39" t="s">
        <v>18193</v>
      </c>
      <c r="J273" s="39" t="s">
        <v>18194</v>
      </c>
      <c r="K273" s="39" t="s">
        <v>11230</v>
      </c>
      <c r="L273" s="39" t="s">
        <v>11231</v>
      </c>
      <c r="M273" s="39"/>
      <c r="N273" s="25"/>
      <c r="O273" s="25"/>
      <c r="P273" s="25" t="s">
        <v>16820</v>
      </c>
    </row>
    <row r="274" spans="1:16" ht="107.25">
      <c r="A274" s="34" t="s">
        <v>16828</v>
      </c>
      <c r="B274" s="35"/>
      <c r="C274" s="39" t="s">
        <v>11232</v>
      </c>
      <c r="D274" s="39" t="s">
        <v>11233</v>
      </c>
      <c r="E274" s="39" t="s">
        <v>18195</v>
      </c>
      <c r="F274" s="39" t="s">
        <v>18196</v>
      </c>
      <c r="G274" s="39">
        <v>7730611414</v>
      </c>
      <c r="H274" t="s">
        <v>17208</v>
      </c>
      <c r="I274" s="39" t="s">
        <v>18197</v>
      </c>
      <c r="J274" s="39" t="s">
        <v>18198</v>
      </c>
      <c r="K274" s="39" t="s">
        <v>11236</v>
      </c>
      <c r="L274" s="39" t="s">
        <v>11237</v>
      </c>
      <c r="M274" s="39"/>
      <c r="N274" s="25"/>
      <c r="O274" s="39"/>
      <c r="P274" s="25"/>
    </row>
    <row r="275" spans="1:16" ht="99">
      <c r="A275" s="34" t="s">
        <v>16829</v>
      </c>
      <c r="B275" s="35"/>
      <c r="C275" s="39" t="s">
        <v>11238</v>
      </c>
      <c r="D275" s="39" t="s">
        <v>11239</v>
      </c>
      <c r="E275" s="39" t="s">
        <v>18199</v>
      </c>
      <c r="F275" s="39" t="s">
        <v>18200</v>
      </c>
      <c r="G275" s="39">
        <v>2130134993</v>
      </c>
      <c r="H275" t="s">
        <v>17208</v>
      </c>
      <c r="I275" s="39" t="s">
        <v>18201</v>
      </c>
      <c r="J275" s="39" t="s">
        <v>11241</v>
      </c>
      <c r="K275" s="39" t="s">
        <v>1634</v>
      </c>
      <c r="L275" s="32" t="s">
        <v>11242</v>
      </c>
      <c r="M275" s="39"/>
      <c r="N275" s="25"/>
      <c r="O275" s="39"/>
      <c r="P275" s="25"/>
    </row>
    <row r="276" spans="1:16" ht="99">
      <c r="A276" s="34" t="s">
        <v>16830</v>
      </c>
      <c r="B276" s="35"/>
      <c r="C276" s="39" t="s">
        <v>11243</v>
      </c>
      <c r="D276" s="39" t="s">
        <v>11244</v>
      </c>
      <c r="E276" s="39" t="s">
        <v>18202</v>
      </c>
      <c r="F276" s="39" t="s">
        <v>18203</v>
      </c>
      <c r="G276" s="39">
        <v>7715695240</v>
      </c>
      <c r="H276" t="s">
        <v>17208</v>
      </c>
      <c r="I276" s="39" t="s">
        <v>18204</v>
      </c>
      <c r="J276" s="39" t="s">
        <v>18205</v>
      </c>
      <c r="K276" s="39" t="s">
        <v>11247</v>
      </c>
      <c r="L276" s="39" t="s">
        <v>11248</v>
      </c>
      <c r="M276" s="39"/>
      <c r="N276" s="25"/>
      <c r="O276" s="39"/>
      <c r="P276" s="25"/>
    </row>
    <row r="277" spans="1:16" ht="66">
      <c r="A277" s="36" t="s">
        <v>16831</v>
      </c>
      <c r="B277" s="36"/>
      <c r="C277" s="25" t="s">
        <v>11249</v>
      </c>
      <c r="D277" s="25" t="s">
        <v>11250</v>
      </c>
      <c r="E277" s="25" t="s">
        <v>18206</v>
      </c>
      <c r="F277" s="25" t="s">
        <v>18207</v>
      </c>
      <c r="G277" s="25">
        <v>7724017756</v>
      </c>
      <c r="H277"/>
      <c r="I277" s="25" t="s">
        <v>18208</v>
      </c>
      <c r="J277" s="25" t="s">
        <v>11252</v>
      </c>
      <c r="K277" s="25" t="s">
        <v>1648</v>
      </c>
      <c r="L277" s="25" t="s">
        <v>11253</v>
      </c>
      <c r="M277" s="25"/>
      <c r="N277" s="25" t="s">
        <v>18209</v>
      </c>
      <c r="O277" s="39"/>
      <c r="P277" s="25"/>
    </row>
    <row r="278" spans="1:16" ht="90.75">
      <c r="A278" s="34" t="s">
        <v>16833</v>
      </c>
      <c r="B278" s="35"/>
      <c r="C278" s="39" t="s">
        <v>11255</v>
      </c>
      <c r="D278" s="39" t="s">
        <v>11256</v>
      </c>
      <c r="E278" s="39" t="s">
        <v>18210</v>
      </c>
      <c r="F278" s="39" t="s">
        <v>18211</v>
      </c>
      <c r="G278" s="39">
        <v>2225130330</v>
      </c>
      <c r="H278" t="s">
        <v>17208</v>
      </c>
      <c r="I278" s="39" t="s">
        <v>18212</v>
      </c>
      <c r="J278" s="39" t="s">
        <v>11258</v>
      </c>
      <c r="K278" s="39" t="s">
        <v>11259</v>
      </c>
      <c r="L278" s="39" t="s">
        <v>11260</v>
      </c>
      <c r="M278" s="39"/>
      <c r="N278" s="25"/>
      <c r="O278" s="39"/>
      <c r="P278" s="25"/>
    </row>
    <row r="279" spans="1:16" ht="123.75">
      <c r="A279" s="34" t="s">
        <v>16834</v>
      </c>
      <c r="B279" s="35"/>
      <c r="C279" s="39" t="s">
        <v>11261</v>
      </c>
      <c r="D279" s="39" t="s">
        <v>11262</v>
      </c>
      <c r="E279" s="39" t="s">
        <v>18213</v>
      </c>
      <c r="F279" s="39" t="s">
        <v>18214</v>
      </c>
      <c r="G279" s="39">
        <v>7706450420</v>
      </c>
      <c r="H279" t="s">
        <v>17208</v>
      </c>
      <c r="I279" s="39" t="s">
        <v>18215</v>
      </c>
      <c r="J279" s="39" t="s">
        <v>18216</v>
      </c>
      <c r="K279" s="39" t="s">
        <v>1661</v>
      </c>
      <c r="L279" s="39" t="s">
        <v>11265</v>
      </c>
      <c r="M279" s="39"/>
      <c r="N279" s="25"/>
      <c r="O279" s="24"/>
      <c r="P279" s="25"/>
    </row>
    <row r="280" spans="1:16" ht="107.25">
      <c r="A280" s="34" t="s">
        <v>16835</v>
      </c>
      <c r="B280" s="35"/>
      <c r="C280" s="39" t="s">
        <v>11266</v>
      </c>
      <c r="D280" s="39" t="s">
        <v>11267</v>
      </c>
      <c r="E280" s="39" t="s">
        <v>18217</v>
      </c>
      <c r="F280" s="39" t="s">
        <v>18218</v>
      </c>
      <c r="G280" s="39">
        <v>1841021272</v>
      </c>
      <c r="H280" t="s">
        <v>17208</v>
      </c>
      <c r="I280" s="39" t="s">
        <v>18219</v>
      </c>
      <c r="J280" s="39" t="s">
        <v>18220</v>
      </c>
      <c r="K280" s="39" t="s">
        <v>1668</v>
      </c>
      <c r="L280" s="32" t="s">
        <v>11270</v>
      </c>
      <c r="M280" s="39"/>
      <c r="N280" s="25"/>
      <c r="O280" s="39"/>
      <c r="P280" s="25"/>
    </row>
    <row r="281" spans="1:16" ht="99">
      <c r="A281" s="34" t="s">
        <v>16836</v>
      </c>
      <c r="B281" s="35"/>
      <c r="C281" s="39" t="s">
        <v>11271</v>
      </c>
      <c r="D281" s="39" t="s">
        <v>11272</v>
      </c>
      <c r="E281" s="39" t="s">
        <v>18221</v>
      </c>
      <c r="F281" s="39" t="s">
        <v>18222</v>
      </c>
      <c r="G281" s="39">
        <v>5405034430</v>
      </c>
      <c r="H281" t="s">
        <v>17208</v>
      </c>
      <c r="I281" s="39" t="s">
        <v>18223</v>
      </c>
      <c r="J281" s="39" t="s">
        <v>18224</v>
      </c>
      <c r="K281" s="39" t="s">
        <v>11275</v>
      </c>
      <c r="L281" s="39" t="s">
        <v>11276</v>
      </c>
      <c r="M281" s="39"/>
      <c r="N281" s="25"/>
      <c r="O281" s="39"/>
      <c r="P281" s="25"/>
    </row>
    <row r="282" spans="1:16" ht="82.5">
      <c r="A282" s="34" t="s">
        <v>16837</v>
      </c>
      <c r="B282" s="35"/>
      <c r="C282" s="39" t="s">
        <v>11277</v>
      </c>
      <c r="D282" s="39" t="s">
        <v>11278</v>
      </c>
      <c r="E282" s="39" t="s">
        <v>18225</v>
      </c>
      <c r="F282" s="39" t="s">
        <v>18226</v>
      </c>
      <c r="G282" s="39">
        <v>2312280830</v>
      </c>
      <c r="H282" t="s">
        <v>17208</v>
      </c>
      <c r="I282" s="39" t="s">
        <v>18227</v>
      </c>
      <c r="J282" s="39" t="s">
        <v>18228</v>
      </c>
      <c r="K282" s="39" t="s">
        <v>1682</v>
      </c>
      <c r="L282" s="39" t="s">
        <v>11281</v>
      </c>
      <c r="M282" s="39"/>
      <c r="N282" s="25"/>
      <c r="O282" s="39"/>
      <c r="P282" s="25"/>
    </row>
    <row r="283" spans="1:16" ht="82.5">
      <c r="A283" s="34" t="s">
        <v>16838</v>
      </c>
      <c r="B283" s="35"/>
      <c r="C283" s="39" t="s">
        <v>11282</v>
      </c>
      <c r="D283" s="39" t="s">
        <v>11283</v>
      </c>
      <c r="E283" s="39" t="s">
        <v>18229</v>
      </c>
      <c r="F283" s="39" t="s">
        <v>18230</v>
      </c>
      <c r="G283" s="39">
        <v>6659210466</v>
      </c>
      <c r="H283" t="s">
        <v>17208</v>
      </c>
      <c r="I283" s="39" t="s">
        <v>18231</v>
      </c>
      <c r="J283" s="39" t="s">
        <v>11285</v>
      </c>
      <c r="K283" s="39" t="s">
        <v>1688</v>
      </c>
      <c r="L283" s="39" t="s">
        <v>11286</v>
      </c>
      <c r="M283" s="39"/>
      <c r="N283" s="25"/>
      <c r="O283" s="39"/>
      <c r="P283" s="25"/>
    </row>
    <row r="284" spans="1:16" ht="57.75">
      <c r="A284" s="34" t="s">
        <v>16839</v>
      </c>
      <c r="B284" s="35"/>
      <c r="C284" s="39" t="s">
        <v>11287</v>
      </c>
      <c r="D284" s="39" t="s">
        <v>11288</v>
      </c>
      <c r="E284" s="39" t="s">
        <v>18232</v>
      </c>
      <c r="F284" s="39" t="s">
        <v>18233</v>
      </c>
      <c r="G284" s="39">
        <v>3123387280</v>
      </c>
      <c r="H284" t="s">
        <v>17208</v>
      </c>
      <c r="I284" s="39" t="s">
        <v>18234</v>
      </c>
      <c r="J284" s="39" t="s">
        <v>11290</v>
      </c>
      <c r="K284" s="39" t="s">
        <v>1695</v>
      </c>
      <c r="L284" s="24"/>
      <c r="M284" s="39"/>
      <c r="N284" s="25"/>
      <c r="O284" s="25"/>
      <c r="P284" s="25" t="s">
        <v>16832</v>
      </c>
    </row>
    <row r="285" spans="1:16" ht="107.25">
      <c r="A285" s="34" t="s">
        <v>16840</v>
      </c>
      <c r="B285" s="35"/>
      <c r="C285" s="39" t="s">
        <v>11291</v>
      </c>
      <c r="D285" s="39" t="s">
        <v>11292</v>
      </c>
      <c r="E285" s="39" t="s">
        <v>18235</v>
      </c>
      <c r="F285" s="39" t="s">
        <v>18236</v>
      </c>
      <c r="G285" s="39">
        <v>5027185213</v>
      </c>
      <c r="H285" t="s">
        <v>17208</v>
      </c>
      <c r="I285" s="39" t="s">
        <v>18237</v>
      </c>
      <c r="J285" s="39" t="s">
        <v>18238</v>
      </c>
      <c r="K285" s="39" t="s">
        <v>1702</v>
      </c>
      <c r="L285" s="39" t="s">
        <v>11295</v>
      </c>
      <c r="M285" s="39"/>
      <c r="N285" s="25"/>
      <c r="O285" s="39"/>
      <c r="P285" s="25"/>
    </row>
    <row r="286" spans="1:16" ht="90.75">
      <c r="A286" s="34" t="s">
        <v>16841</v>
      </c>
      <c r="B286" s="35"/>
      <c r="C286" s="39" t="s">
        <v>11296</v>
      </c>
      <c r="D286" s="39" t="s">
        <v>18239</v>
      </c>
      <c r="E286" s="39" t="s">
        <v>18240</v>
      </c>
      <c r="F286" s="39" t="s">
        <v>18241</v>
      </c>
      <c r="G286" s="39">
        <v>7107129634</v>
      </c>
      <c r="H286" t="s">
        <v>17208</v>
      </c>
      <c r="I286" s="39" t="s">
        <v>18242</v>
      </c>
      <c r="J286" s="39" t="s">
        <v>11299</v>
      </c>
      <c r="K286" s="39" t="s">
        <v>1709</v>
      </c>
      <c r="L286" s="24" t="s">
        <v>11300</v>
      </c>
      <c r="M286" s="39"/>
      <c r="N286" s="25"/>
      <c r="O286" s="39"/>
      <c r="P286" s="25"/>
    </row>
    <row r="287" spans="1:16" ht="99">
      <c r="A287" s="34" t="s">
        <v>16842</v>
      </c>
      <c r="B287" s="35"/>
      <c r="C287" s="39" t="s">
        <v>11301</v>
      </c>
      <c r="D287" s="39" t="s">
        <v>11302</v>
      </c>
      <c r="E287" s="39" t="s">
        <v>18243</v>
      </c>
      <c r="F287" s="39" t="s">
        <v>18244</v>
      </c>
      <c r="G287" s="39">
        <v>3702742986</v>
      </c>
      <c r="H287" t="s">
        <v>17208</v>
      </c>
      <c r="I287" s="39" t="s">
        <v>18245</v>
      </c>
      <c r="J287" s="39" t="s">
        <v>11304</v>
      </c>
      <c r="K287" s="39" t="s">
        <v>1716</v>
      </c>
      <c r="L287" s="24" t="s">
        <v>11305</v>
      </c>
      <c r="M287" s="39"/>
      <c r="N287" s="25"/>
      <c r="O287" s="39"/>
      <c r="P287" s="25"/>
    </row>
    <row r="288" spans="1:16" ht="66">
      <c r="A288" s="36" t="s">
        <v>16843</v>
      </c>
      <c r="B288" s="34"/>
      <c r="C288" s="25" t="s">
        <v>11306</v>
      </c>
      <c r="D288" s="25" t="s">
        <v>11307</v>
      </c>
      <c r="E288" s="25" t="s">
        <v>18246</v>
      </c>
      <c r="F288" s="25" t="s">
        <v>18247</v>
      </c>
      <c r="G288" s="25">
        <v>2721204357</v>
      </c>
      <c r="H288"/>
      <c r="I288" s="25" t="s">
        <v>18248</v>
      </c>
      <c r="J288" s="25" t="s">
        <v>11309</v>
      </c>
      <c r="K288" s="25" t="s">
        <v>1721</v>
      </c>
      <c r="L288" s="27" t="s">
        <v>11310</v>
      </c>
      <c r="M288" s="25"/>
      <c r="N288" s="25" t="s">
        <v>18249</v>
      </c>
      <c r="O288" s="39"/>
      <c r="P288" s="25"/>
    </row>
    <row r="289" spans="1:16" ht="82.5">
      <c r="A289" s="34" t="s">
        <v>16845</v>
      </c>
      <c r="B289" s="35"/>
      <c r="C289" s="39" t="s">
        <v>11312</v>
      </c>
      <c r="D289" s="39" t="s">
        <v>11313</v>
      </c>
      <c r="E289" s="39" t="s">
        <v>18250</v>
      </c>
      <c r="F289" s="39" t="s">
        <v>18251</v>
      </c>
      <c r="G289" s="39">
        <v>1832032790</v>
      </c>
      <c r="H289" t="s">
        <v>17208</v>
      </c>
      <c r="I289" s="39" t="s">
        <v>18252</v>
      </c>
      <c r="J289" s="39" t="s">
        <v>18253</v>
      </c>
      <c r="K289" s="39" t="s">
        <v>1728</v>
      </c>
      <c r="L289" s="32" t="s">
        <v>11316</v>
      </c>
      <c r="M289" s="39"/>
      <c r="N289" s="25"/>
      <c r="O289" s="39"/>
      <c r="P289" s="25"/>
    </row>
    <row r="290" spans="1:16" ht="82.5">
      <c r="A290" s="34" t="s">
        <v>16846</v>
      </c>
      <c r="B290" s="35"/>
      <c r="C290" s="39" t="s">
        <v>11317</v>
      </c>
      <c r="D290" s="39" t="s">
        <v>11318</v>
      </c>
      <c r="E290" s="39" t="s">
        <v>18254</v>
      </c>
      <c r="F290" s="39" t="s">
        <v>18255</v>
      </c>
      <c r="G290" s="39">
        <v>4027113714</v>
      </c>
      <c r="H290" t="s">
        <v>17208</v>
      </c>
      <c r="I290" s="39" t="s">
        <v>18256</v>
      </c>
      <c r="J290" s="39" t="s">
        <v>11320</v>
      </c>
      <c r="K290" s="39" t="s">
        <v>11321</v>
      </c>
      <c r="L290" s="24" t="s">
        <v>11322</v>
      </c>
      <c r="M290" s="39"/>
      <c r="N290" s="25"/>
      <c r="O290" s="39"/>
      <c r="P290" s="25"/>
    </row>
    <row r="291" spans="1:16" ht="99">
      <c r="A291" s="34" t="s">
        <v>16847</v>
      </c>
      <c r="B291" s="35"/>
      <c r="C291" s="39" t="s">
        <v>11323</v>
      </c>
      <c r="D291" s="39" t="s">
        <v>11324</v>
      </c>
      <c r="E291" s="39" t="s">
        <v>18257</v>
      </c>
      <c r="F291" s="39" t="s">
        <v>18258</v>
      </c>
      <c r="G291" s="39">
        <v>7701720659</v>
      </c>
      <c r="H291" t="s">
        <v>17208</v>
      </c>
      <c r="I291" s="39" t="s">
        <v>18259</v>
      </c>
      <c r="J291" s="39" t="s">
        <v>18260</v>
      </c>
      <c r="K291" s="39" t="s">
        <v>11327</v>
      </c>
      <c r="L291" s="39" t="s">
        <v>18261</v>
      </c>
      <c r="M291" s="39"/>
      <c r="N291" s="25"/>
      <c r="O291" s="39"/>
      <c r="P291" s="25"/>
    </row>
    <row r="292" spans="1:16" ht="90.75">
      <c r="A292" s="34" t="s">
        <v>16848</v>
      </c>
      <c r="B292" s="35"/>
      <c r="C292" s="39" t="s">
        <v>11329</v>
      </c>
      <c r="D292" s="39" t="s">
        <v>11330</v>
      </c>
      <c r="E292" s="39" t="s">
        <v>18262</v>
      </c>
      <c r="F292" s="39" t="s">
        <v>18263</v>
      </c>
      <c r="G292" s="39">
        <v>2014015480</v>
      </c>
      <c r="H292" t="s">
        <v>17208</v>
      </c>
      <c r="I292" s="39" t="s">
        <v>18264</v>
      </c>
      <c r="J292" s="39" t="s">
        <v>11332</v>
      </c>
      <c r="K292" s="39" t="s">
        <v>11333</v>
      </c>
      <c r="L292" s="32" t="s">
        <v>11334</v>
      </c>
      <c r="M292" s="39"/>
      <c r="N292" s="25"/>
      <c r="O292" s="39"/>
      <c r="P292" s="25"/>
    </row>
    <row r="293" spans="1:16" ht="90.75">
      <c r="A293" s="34" t="s">
        <v>16849</v>
      </c>
      <c r="B293" s="35"/>
      <c r="C293" s="39" t="s">
        <v>11335</v>
      </c>
      <c r="D293" s="39" t="s">
        <v>11336</v>
      </c>
      <c r="E293" s="39" t="s">
        <v>18265</v>
      </c>
      <c r="F293" s="39" t="s">
        <v>18266</v>
      </c>
      <c r="G293" s="39">
        <v>1831193931</v>
      </c>
      <c r="H293" t="s">
        <v>17208</v>
      </c>
      <c r="I293" s="39" t="s">
        <v>18267</v>
      </c>
      <c r="J293" s="39" t="s">
        <v>18268</v>
      </c>
      <c r="K293" s="39" t="s">
        <v>11339</v>
      </c>
      <c r="L293" s="39" t="s">
        <v>11340</v>
      </c>
      <c r="M293" s="39"/>
      <c r="N293" s="25"/>
      <c r="O293" s="39"/>
      <c r="P293" s="25"/>
    </row>
    <row r="294" spans="1:16" ht="49.5">
      <c r="A294" s="36" t="s">
        <v>16850</v>
      </c>
      <c r="B294" s="36"/>
      <c r="C294" s="25" t="s">
        <v>11341</v>
      </c>
      <c r="D294" s="52" t="s">
        <v>11342</v>
      </c>
      <c r="E294" s="25" t="s">
        <v>18269</v>
      </c>
      <c r="F294" s="25" t="s">
        <v>18270</v>
      </c>
      <c r="G294" s="25">
        <v>2536316747</v>
      </c>
      <c r="H294"/>
      <c r="I294" s="25" t="s">
        <v>18271</v>
      </c>
      <c r="J294" s="25" t="s">
        <v>18272</v>
      </c>
      <c r="K294" s="25" t="s">
        <v>11345</v>
      </c>
      <c r="L294" s="25" t="s">
        <v>11346</v>
      </c>
      <c r="M294" s="25"/>
      <c r="N294" s="25" t="s">
        <v>11347</v>
      </c>
      <c r="O294" s="39"/>
      <c r="P294" s="25"/>
    </row>
    <row r="295" spans="1:16" ht="107.25">
      <c r="A295" s="34" t="s">
        <v>16852</v>
      </c>
      <c r="B295" s="35"/>
      <c r="C295" s="39" t="s">
        <v>11348</v>
      </c>
      <c r="D295" s="39" t="s">
        <v>11349</v>
      </c>
      <c r="E295" s="39" t="s">
        <v>18273</v>
      </c>
      <c r="F295" s="39" t="s">
        <v>18274</v>
      </c>
      <c r="G295" s="39">
        <v>326510261</v>
      </c>
      <c r="H295" t="s">
        <v>17208</v>
      </c>
      <c r="I295" s="39" t="s">
        <v>18275</v>
      </c>
      <c r="J295" s="39" t="s">
        <v>11351</v>
      </c>
      <c r="K295" s="39" t="s">
        <v>11352</v>
      </c>
      <c r="L295" s="32" t="s">
        <v>11353</v>
      </c>
      <c r="M295" s="39"/>
      <c r="N295" s="25"/>
      <c r="O295" s="25"/>
      <c r="P295" s="25" t="s">
        <v>16844</v>
      </c>
    </row>
    <row r="296" spans="1:16" ht="90.75">
      <c r="A296" s="36" t="s">
        <v>16853</v>
      </c>
      <c r="B296" s="36"/>
      <c r="C296" s="25" t="s">
        <v>11354</v>
      </c>
      <c r="D296" s="53" t="s">
        <v>11355</v>
      </c>
      <c r="E296" s="25" t="s">
        <v>18276</v>
      </c>
      <c r="F296" s="25" t="s">
        <v>18277</v>
      </c>
      <c r="G296" s="25">
        <v>1656107334</v>
      </c>
      <c r="H296"/>
      <c r="I296" s="25" t="s">
        <v>18278</v>
      </c>
      <c r="J296" s="25" t="s">
        <v>18279</v>
      </c>
      <c r="K296" s="25" t="s">
        <v>1764</v>
      </c>
      <c r="L296" s="27" t="s">
        <v>11358</v>
      </c>
      <c r="M296" s="39"/>
      <c r="N296" s="25" t="s">
        <v>18280</v>
      </c>
      <c r="O296" s="39"/>
      <c r="P296" s="25"/>
    </row>
    <row r="297" spans="1:16" ht="99">
      <c r="A297" s="34" t="s">
        <v>16855</v>
      </c>
      <c r="B297" s="35"/>
      <c r="C297" s="39" t="s">
        <v>11360</v>
      </c>
      <c r="D297" s="54" t="s">
        <v>11361</v>
      </c>
      <c r="E297" s="39" t="s">
        <v>18281</v>
      </c>
      <c r="F297" s="39" t="s">
        <v>18282</v>
      </c>
      <c r="G297" s="39">
        <v>7719492957</v>
      </c>
      <c r="H297" t="s">
        <v>17208</v>
      </c>
      <c r="I297" s="55" t="s">
        <v>18283</v>
      </c>
      <c r="J297" s="39" t="s">
        <v>18284</v>
      </c>
      <c r="K297" s="39" t="s">
        <v>1771</v>
      </c>
      <c r="L297" s="39" t="s">
        <v>11364</v>
      </c>
      <c r="M297" s="39"/>
      <c r="N297" s="25"/>
      <c r="O297" s="39"/>
      <c r="P297" s="25"/>
    </row>
    <row r="298" spans="1:16" ht="99">
      <c r="A298" s="34" t="s">
        <v>16856</v>
      </c>
      <c r="B298" s="35"/>
      <c r="C298" s="39" t="s">
        <v>11365</v>
      </c>
      <c r="D298" s="54" t="s">
        <v>11366</v>
      </c>
      <c r="E298" s="39" t="s">
        <v>18285</v>
      </c>
      <c r="F298" s="39" t="s">
        <v>18286</v>
      </c>
      <c r="G298" s="39">
        <v>7842168078</v>
      </c>
      <c r="H298" t="s">
        <v>17208</v>
      </c>
      <c r="I298" s="39" t="s">
        <v>18287</v>
      </c>
      <c r="J298" s="39" t="s">
        <v>11368</v>
      </c>
      <c r="K298" s="39" t="s">
        <v>1778</v>
      </c>
      <c r="L298" s="32" t="s">
        <v>11369</v>
      </c>
      <c r="M298" s="39"/>
      <c r="N298" s="25"/>
      <c r="O298" s="39"/>
      <c r="P298" s="25"/>
    </row>
    <row r="299" spans="1:16" ht="74.25">
      <c r="A299" s="34" t="s">
        <v>16857</v>
      </c>
      <c r="B299" s="18"/>
      <c r="C299" s="39" t="s">
        <v>11370</v>
      </c>
      <c r="D299" s="54" t="s">
        <v>11371</v>
      </c>
      <c r="E299" s="39" t="s">
        <v>18288</v>
      </c>
      <c r="F299" s="39" t="s">
        <v>18289</v>
      </c>
      <c r="G299" s="39">
        <v>5611067262</v>
      </c>
      <c r="H299" t="s">
        <v>17210</v>
      </c>
      <c r="I299" s="39" t="s">
        <v>18290</v>
      </c>
      <c r="J299" s="39" t="s">
        <v>18291</v>
      </c>
      <c r="K299" s="39" t="s">
        <v>1785</v>
      </c>
      <c r="L299" s="32" t="s">
        <v>11374</v>
      </c>
      <c r="M299" s="39"/>
      <c r="N299" s="25"/>
      <c r="O299" s="39"/>
      <c r="P299" s="25"/>
    </row>
    <row r="300" spans="1:16" ht="90.75">
      <c r="A300" s="34" t="s">
        <v>16858</v>
      </c>
      <c r="B300" s="35"/>
      <c r="C300" s="39" t="s">
        <v>11375</v>
      </c>
      <c r="D300" s="54" t="s">
        <v>11376</v>
      </c>
      <c r="E300" s="39" t="s">
        <v>18292</v>
      </c>
      <c r="F300" s="39" t="s">
        <v>18293</v>
      </c>
      <c r="G300" s="39">
        <v>2543091389</v>
      </c>
      <c r="H300" t="s">
        <v>17208</v>
      </c>
      <c r="I300" s="39" t="s">
        <v>18294</v>
      </c>
      <c r="J300" s="39" t="s">
        <v>18295</v>
      </c>
      <c r="K300" s="39" t="s">
        <v>1792</v>
      </c>
      <c r="L300" s="39" t="s">
        <v>11379</v>
      </c>
      <c r="M300" s="39"/>
      <c r="N300" s="25"/>
      <c r="O300" s="39"/>
      <c r="P300" s="25"/>
    </row>
    <row r="301" spans="1:16" ht="99">
      <c r="A301" s="34" t="s">
        <v>16859</v>
      </c>
      <c r="B301" s="35"/>
      <c r="C301" s="39" t="s">
        <v>11380</v>
      </c>
      <c r="D301" s="54" t="s">
        <v>11381</v>
      </c>
      <c r="E301" s="39" t="s">
        <v>18296</v>
      </c>
      <c r="F301" s="39" t="s">
        <v>18297</v>
      </c>
      <c r="G301" s="39">
        <v>3702193020</v>
      </c>
      <c r="H301" t="s">
        <v>17208</v>
      </c>
      <c r="I301" s="39" t="s">
        <v>18298</v>
      </c>
      <c r="J301" s="39" t="s">
        <v>11383</v>
      </c>
      <c r="K301" s="39" t="s">
        <v>1799</v>
      </c>
      <c r="L301" s="24" t="s">
        <v>11384</v>
      </c>
      <c r="M301" s="39"/>
      <c r="N301" s="25"/>
      <c r="O301" s="25"/>
      <c r="P301" s="25" t="s">
        <v>16851</v>
      </c>
    </row>
    <row r="302" spans="1:16" ht="115.5">
      <c r="A302" s="34" t="s">
        <v>16860</v>
      </c>
      <c r="B302" s="35"/>
      <c r="C302" s="39" t="s">
        <v>11385</v>
      </c>
      <c r="D302" s="54" t="s">
        <v>18299</v>
      </c>
      <c r="E302" s="39" t="s">
        <v>18300</v>
      </c>
      <c r="F302" s="39" t="s">
        <v>18301</v>
      </c>
      <c r="G302" s="39">
        <v>6671021289</v>
      </c>
      <c r="H302" t="s">
        <v>17208</v>
      </c>
      <c r="I302" s="39" t="s">
        <v>18302</v>
      </c>
      <c r="J302" s="39" t="s">
        <v>18303</v>
      </c>
      <c r="K302" s="39" t="s">
        <v>1806</v>
      </c>
      <c r="L302" s="39" t="s">
        <v>11389</v>
      </c>
      <c r="M302" s="39"/>
      <c r="N302" s="25"/>
      <c r="O302" s="39"/>
      <c r="P302" s="25"/>
    </row>
    <row r="303" spans="1:16" ht="99">
      <c r="A303" s="34" t="s">
        <v>16861</v>
      </c>
      <c r="B303" s="35"/>
      <c r="C303" s="39" t="s">
        <v>11390</v>
      </c>
      <c r="D303" s="54" t="s">
        <v>11391</v>
      </c>
      <c r="E303" s="39" t="s">
        <v>18304</v>
      </c>
      <c r="F303" s="39" t="s">
        <v>18305</v>
      </c>
      <c r="G303" s="39">
        <v>3327104074</v>
      </c>
      <c r="H303" t="s">
        <v>17208</v>
      </c>
      <c r="I303" s="39" t="s">
        <v>18306</v>
      </c>
      <c r="J303" s="39" t="s">
        <v>18307</v>
      </c>
      <c r="K303" s="39" t="s">
        <v>1813</v>
      </c>
      <c r="L303" s="39" t="s">
        <v>11394</v>
      </c>
      <c r="M303" s="39"/>
      <c r="N303" s="25"/>
      <c r="O303" s="39"/>
      <c r="P303" s="25" t="s">
        <v>16854</v>
      </c>
    </row>
    <row r="304" spans="1:16" ht="99">
      <c r="A304" s="34" t="s">
        <v>16862</v>
      </c>
      <c r="B304" s="35"/>
      <c r="C304" s="39" t="s">
        <v>11395</v>
      </c>
      <c r="D304" s="54" t="s">
        <v>11396</v>
      </c>
      <c r="E304" s="39" t="s">
        <v>18308</v>
      </c>
      <c r="F304" s="39" t="s">
        <v>18309</v>
      </c>
      <c r="G304" s="39">
        <v>5406606578</v>
      </c>
      <c r="H304" t="s">
        <v>17208</v>
      </c>
      <c r="I304" s="39" t="s">
        <v>18310</v>
      </c>
      <c r="J304" s="39" t="s">
        <v>18311</v>
      </c>
      <c r="K304" s="39" t="s">
        <v>1820</v>
      </c>
      <c r="L304" s="32" t="s">
        <v>11399</v>
      </c>
      <c r="M304" s="39"/>
      <c r="N304" s="25"/>
      <c r="O304" s="39"/>
      <c r="P304" s="25"/>
    </row>
    <row r="305" spans="1:16" ht="90.75">
      <c r="A305" s="34" t="s">
        <v>16863</v>
      </c>
      <c r="B305" s="35"/>
      <c r="C305" s="39" t="s">
        <v>11400</v>
      </c>
      <c r="D305" s="54" t="s">
        <v>11401</v>
      </c>
      <c r="E305" s="39" t="s">
        <v>18312</v>
      </c>
      <c r="F305" s="39" t="s">
        <v>18313</v>
      </c>
      <c r="G305" s="39">
        <v>4345493869</v>
      </c>
      <c r="H305" t="s">
        <v>17208</v>
      </c>
      <c r="I305" s="39" t="s">
        <v>18314</v>
      </c>
      <c r="J305" s="39" t="s">
        <v>11403</v>
      </c>
      <c r="K305" s="39" t="s">
        <v>1827</v>
      </c>
      <c r="L305" s="24" t="s">
        <v>11404</v>
      </c>
      <c r="M305" s="39"/>
      <c r="N305" s="25"/>
      <c r="O305" s="39"/>
      <c r="P305" s="25"/>
    </row>
    <row r="306" spans="1:16" ht="49.5">
      <c r="A306" s="36" t="s">
        <v>16864</v>
      </c>
      <c r="B306" s="36"/>
      <c r="C306" s="25" t="s">
        <v>11405</v>
      </c>
      <c r="D306" s="53" t="s">
        <v>11406</v>
      </c>
      <c r="E306" s="25" t="s">
        <v>18315</v>
      </c>
      <c r="F306" s="25" t="s">
        <v>18316</v>
      </c>
      <c r="G306" s="25">
        <v>4826108534</v>
      </c>
      <c r="H306"/>
      <c r="I306" s="25" t="s">
        <v>18317</v>
      </c>
      <c r="J306" s="25" t="s">
        <v>11408</v>
      </c>
      <c r="K306" s="25" t="s">
        <v>11409</v>
      </c>
      <c r="L306" s="25" t="s">
        <v>11410</v>
      </c>
      <c r="M306" s="25"/>
      <c r="N306" s="25" t="s">
        <v>18318</v>
      </c>
      <c r="O306" s="39"/>
      <c r="P306" s="25"/>
    </row>
    <row r="307" spans="1:16" ht="99">
      <c r="A307" s="34" t="s">
        <v>16866</v>
      </c>
      <c r="B307" s="35"/>
      <c r="C307" s="39" t="s">
        <v>11412</v>
      </c>
      <c r="D307" s="54" t="s">
        <v>11413</v>
      </c>
      <c r="E307" s="39" t="s">
        <v>18319</v>
      </c>
      <c r="F307" s="39" t="s">
        <v>18320</v>
      </c>
      <c r="G307" s="39">
        <v>5507257404</v>
      </c>
      <c r="H307" t="s">
        <v>17208</v>
      </c>
      <c r="I307" s="39" t="s">
        <v>18321</v>
      </c>
      <c r="J307" s="39" t="s">
        <v>18322</v>
      </c>
      <c r="K307" s="39" t="s">
        <v>1840</v>
      </c>
      <c r="L307" s="39" t="s">
        <v>11416</v>
      </c>
      <c r="M307" s="39"/>
      <c r="N307" s="25"/>
      <c r="O307" s="39"/>
      <c r="P307" s="25"/>
    </row>
    <row r="308" spans="1:16" ht="90.75">
      <c r="A308" s="34" t="s">
        <v>16867</v>
      </c>
      <c r="B308" s="35"/>
      <c r="C308" s="39" t="s">
        <v>11417</v>
      </c>
      <c r="D308" s="54" t="s">
        <v>11418</v>
      </c>
      <c r="E308" s="39" t="s">
        <v>18323</v>
      </c>
      <c r="F308" s="39" t="s">
        <v>18324</v>
      </c>
      <c r="G308" s="39">
        <v>7728833297</v>
      </c>
      <c r="H308" t="s">
        <v>17208</v>
      </c>
      <c r="I308" s="39" t="s">
        <v>18325</v>
      </c>
      <c r="J308" s="39" t="s">
        <v>17227</v>
      </c>
      <c r="K308" s="39" t="s">
        <v>1846</v>
      </c>
      <c r="L308" s="39" t="s">
        <v>18326</v>
      </c>
      <c r="M308" s="39"/>
      <c r="N308" s="25"/>
      <c r="O308" s="39"/>
      <c r="P308" s="25"/>
    </row>
    <row r="309" spans="1:16" ht="82.5">
      <c r="A309" s="34" t="s">
        <v>16868</v>
      </c>
      <c r="B309" s="35"/>
      <c r="C309" s="39" t="s">
        <v>11421</v>
      </c>
      <c r="D309" s="54" t="s">
        <v>11422</v>
      </c>
      <c r="E309" s="39" t="s">
        <v>18327</v>
      </c>
      <c r="F309" s="39" t="s">
        <v>18328</v>
      </c>
      <c r="G309" s="39">
        <v>7203323338</v>
      </c>
      <c r="H309" t="s">
        <v>17208</v>
      </c>
      <c r="I309" s="39" t="s">
        <v>18329</v>
      </c>
      <c r="J309" s="39" t="s">
        <v>18330</v>
      </c>
      <c r="K309" s="39" t="s">
        <v>11425</v>
      </c>
      <c r="L309" s="24" t="s">
        <v>11426</v>
      </c>
      <c r="M309" s="39"/>
      <c r="N309" s="25"/>
      <c r="O309" s="39"/>
      <c r="P309" s="25"/>
    </row>
    <row r="310" spans="1:16" ht="99">
      <c r="A310" s="34" t="s">
        <v>16869</v>
      </c>
      <c r="B310" s="35"/>
      <c r="C310" s="39" t="s">
        <v>11427</v>
      </c>
      <c r="D310" s="54" t="s">
        <v>11428</v>
      </c>
      <c r="E310" s="39" t="s">
        <v>18331</v>
      </c>
      <c r="F310" s="39" t="s">
        <v>18332</v>
      </c>
      <c r="G310" s="39">
        <v>3015115352</v>
      </c>
      <c r="H310" t="s">
        <v>17208</v>
      </c>
      <c r="I310" s="39" t="s">
        <v>18333</v>
      </c>
      <c r="J310" s="39" t="s">
        <v>11430</v>
      </c>
      <c r="K310" s="39" t="s">
        <v>1860</v>
      </c>
      <c r="L310" s="39" t="s">
        <v>11431</v>
      </c>
      <c r="M310" s="39"/>
      <c r="N310" s="25"/>
      <c r="O310" s="39"/>
      <c r="P310" s="25"/>
    </row>
    <row r="311" spans="1:16" ht="99">
      <c r="A311" s="34" t="s">
        <v>16870</v>
      </c>
      <c r="B311" s="35"/>
      <c r="C311" s="39" t="s">
        <v>11432</v>
      </c>
      <c r="D311" s="54" t="s">
        <v>11433</v>
      </c>
      <c r="E311" s="39" t="s">
        <v>18334</v>
      </c>
      <c r="F311" s="39" t="s">
        <v>18335</v>
      </c>
      <c r="G311" s="39">
        <v>6168004398</v>
      </c>
      <c r="H311" t="s">
        <v>17208</v>
      </c>
      <c r="I311" s="39" t="s">
        <v>18336</v>
      </c>
      <c r="J311" s="39" t="s">
        <v>11435</v>
      </c>
      <c r="K311" s="39" t="s">
        <v>1865</v>
      </c>
      <c r="L311" s="39" t="s">
        <v>11436</v>
      </c>
      <c r="M311" s="39"/>
      <c r="N311" s="25"/>
      <c r="O311" s="39"/>
      <c r="P311" s="25"/>
    </row>
    <row r="312" spans="1:16" ht="90.75">
      <c r="A312" s="34" t="s">
        <v>16871</v>
      </c>
      <c r="B312" s="35"/>
      <c r="C312" s="39" t="s">
        <v>11437</v>
      </c>
      <c r="D312" s="54" t="s">
        <v>11438</v>
      </c>
      <c r="E312" s="39" t="s">
        <v>18337</v>
      </c>
      <c r="F312" s="39" t="s">
        <v>18338</v>
      </c>
      <c r="G312" s="39">
        <v>2130067786</v>
      </c>
      <c r="H312" t="s">
        <v>17208</v>
      </c>
      <c r="I312" s="39" t="s">
        <v>18339</v>
      </c>
      <c r="J312" s="39" t="s">
        <v>11440</v>
      </c>
      <c r="K312" s="39" t="s">
        <v>1872</v>
      </c>
      <c r="L312" s="32" t="s">
        <v>11441</v>
      </c>
      <c r="M312" s="39"/>
      <c r="N312" s="25"/>
      <c r="O312" s="39"/>
      <c r="P312" s="25"/>
    </row>
    <row r="313" spans="1:16" ht="99">
      <c r="A313" s="34" t="s">
        <v>16872</v>
      </c>
      <c r="B313" s="35"/>
      <c r="C313" s="39" t="s">
        <v>11442</v>
      </c>
      <c r="D313" s="54" t="s">
        <v>11443</v>
      </c>
      <c r="E313" s="39" t="s">
        <v>18340</v>
      </c>
      <c r="F313" s="39" t="s">
        <v>18341</v>
      </c>
      <c r="G313" s="39">
        <v>7536168865</v>
      </c>
      <c r="H313" t="s">
        <v>17208</v>
      </c>
      <c r="I313" s="39" t="s">
        <v>18342</v>
      </c>
      <c r="J313" s="39" t="s">
        <v>18343</v>
      </c>
      <c r="K313" s="39" t="s">
        <v>1879</v>
      </c>
      <c r="L313" s="39" t="s">
        <v>11446</v>
      </c>
      <c r="M313" s="39"/>
      <c r="N313" s="25"/>
      <c r="O313" s="25"/>
      <c r="P313" s="25" t="s">
        <v>16865</v>
      </c>
    </row>
    <row r="314" spans="1:16" ht="115.5">
      <c r="A314" s="34" t="s">
        <v>16873</v>
      </c>
      <c r="B314" s="35"/>
      <c r="C314" s="39" t="s">
        <v>11447</v>
      </c>
      <c r="D314" s="54" t="s">
        <v>11448</v>
      </c>
      <c r="E314" s="39" t="s">
        <v>18344</v>
      </c>
      <c r="F314" s="39" t="s">
        <v>18345</v>
      </c>
      <c r="G314" s="39">
        <v>3459079025</v>
      </c>
      <c r="H314" t="s">
        <v>17208</v>
      </c>
      <c r="I314" s="39" t="s">
        <v>18346</v>
      </c>
      <c r="J314" s="39" t="s">
        <v>18347</v>
      </c>
      <c r="K314" s="39" t="s">
        <v>11451</v>
      </c>
      <c r="L314" s="49" t="s">
        <v>11452</v>
      </c>
      <c r="M314" s="39"/>
      <c r="N314" s="25"/>
      <c r="O314" s="39"/>
      <c r="P314" s="25"/>
    </row>
    <row r="315" spans="1:16" ht="115.5">
      <c r="A315" s="34" t="s">
        <v>16874</v>
      </c>
      <c r="B315" s="35"/>
      <c r="C315" s="39" t="s">
        <v>11453</v>
      </c>
      <c r="D315" s="54" t="s">
        <v>11454</v>
      </c>
      <c r="E315" s="39" t="s">
        <v>18348</v>
      </c>
      <c r="F315" s="39" t="s">
        <v>18349</v>
      </c>
      <c r="G315" s="39">
        <v>6451008162</v>
      </c>
      <c r="H315" t="s">
        <v>17208</v>
      </c>
      <c r="I315" s="39" t="s">
        <v>18350</v>
      </c>
      <c r="J315" s="39" t="s">
        <v>18351</v>
      </c>
      <c r="K315" s="39" t="s">
        <v>1892</v>
      </c>
      <c r="L315" s="39" t="s">
        <v>11457</v>
      </c>
      <c r="M315" s="39"/>
      <c r="N315" s="25"/>
      <c r="O315" s="39"/>
      <c r="P315" s="25"/>
    </row>
    <row r="316" spans="1:16" ht="82.5">
      <c r="A316" s="34" t="s">
        <v>16875</v>
      </c>
      <c r="B316" s="35"/>
      <c r="C316" s="39" t="s">
        <v>11458</v>
      </c>
      <c r="D316" s="54" t="s">
        <v>18352</v>
      </c>
      <c r="E316" s="39" t="s">
        <v>18353</v>
      </c>
      <c r="F316" s="39" t="s">
        <v>18354</v>
      </c>
      <c r="G316" s="39">
        <v>1655390040</v>
      </c>
      <c r="H316" t="s">
        <v>17208</v>
      </c>
      <c r="I316" s="39" t="s">
        <v>18355</v>
      </c>
      <c r="J316" s="39" t="s">
        <v>11461</v>
      </c>
      <c r="K316" s="39" t="s">
        <v>11462</v>
      </c>
      <c r="L316" s="24" t="s">
        <v>11463</v>
      </c>
      <c r="M316" s="39"/>
      <c r="N316" s="25"/>
      <c r="O316" s="39"/>
      <c r="P316" s="25"/>
    </row>
    <row r="317" spans="1:16" ht="99">
      <c r="A317" s="34" t="s">
        <v>16876</v>
      </c>
      <c r="B317" s="35"/>
      <c r="C317" s="39" t="s">
        <v>11464</v>
      </c>
      <c r="D317" s="54" t="s">
        <v>11465</v>
      </c>
      <c r="E317" s="39" t="s">
        <v>18356</v>
      </c>
      <c r="F317" s="39" t="s">
        <v>18357</v>
      </c>
      <c r="G317" s="39">
        <v>5407973997</v>
      </c>
      <c r="H317" t="s">
        <v>17208</v>
      </c>
      <c r="I317" s="39" t="s">
        <v>17753</v>
      </c>
      <c r="J317" s="24" t="s">
        <v>18358</v>
      </c>
      <c r="K317" s="39" t="s">
        <v>1906</v>
      </c>
      <c r="L317" s="24" t="s">
        <v>16877</v>
      </c>
      <c r="M317" s="39"/>
      <c r="N317" s="25"/>
      <c r="O317" s="39"/>
      <c r="P317" s="25"/>
    </row>
    <row r="318" spans="1:16" ht="99">
      <c r="A318" s="34" t="s">
        <v>16878</v>
      </c>
      <c r="B318" s="35"/>
      <c r="C318" s="39" t="s">
        <v>11468</v>
      </c>
      <c r="D318" s="54" t="s">
        <v>11469</v>
      </c>
      <c r="E318" s="39" t="s">
        <v>18359</v>
      </c>
      <c r="F318" s="39" t="s">
        <v>18360</v>
      </c>
      <c r="G318" s="39">
        <v>2221220819</v>
      </c>
      <c r="H318" t="s">
        <v>17208</v>
      </c>
      <c r="I318" s="39" t="s">
        <v>18361</v>
      </c>
      <c r="J318" s="39" t="s">
        <v>18362</v>
      </c>
      <c r="K318" s="39" t="s">
        <v>1913</v>
      </c>
      <c r="L318" s="39" t="s">
        <v>11472</v>
      </c>
      <c r="M318" s="39"/>
      <c r="N318" s="25"/>
      <c r="O318" s="39"/>
      <c r="P318" s="25"/>
    </row>
    <row r="319" spans="1:16" ht="90.75">
      <c r="A319" s="34" t="s">
        <v>16879</v>
      </c>
      <c r="B319" s="35"/>
      <c r="C319" s="39" t="s">
        <v>11473</v>
      </c>
      <c r="D319" s="54" t="s">
        <v>11474</v>
      </c>
      <c r="E319" s="39" t="s">
        <v>18363</v>
      </c>
      <c r="F319" s="39" t="s">
        <v>18364</v>
      </c>
      <c r="G319" s="39">
        <v>7627051864</v>
      </c>
      <c r="H319" t="s">
        <v>17208</v>
      </c>
      <c r="I319" s="39" t="s">
        <v>18365</v>
      </c>
      <c r="J319" s="39" t="s">
        <v>11476</v>
      </c>
      <c r="K319" s="39" t="s">
        <v>1920</v>
      </c>
      <c r="L319" s="32" t="s">
        <v>11477</v>
      </c>
      <c r="M319" s="39"/>
      <c r="N319" s="25"/>
      <c r="O319" s="39"/>
      <c r="P319" s="25"/>
    </row>
    <row r="320" spans="1:16" ht="57.75">
      <c r="A320" s="36" t="s">
        <v>16880</v>
      </c>
      <c r="B320" s="36"/>
      <c r="C320" s="25" t="s">
        <v>11478</v>
      </c>
      <c r="D320" s="53" t="s">
        <v>11479</v>
      </c>
      <c r="E320" s="25" t="s">
        <v>18366</v>
      </c>
      <c r="F320" s="25" t="s">
        <v>18367</v>
      </c>
      <c r="G320" s="25">
        <v>274941112</v>
      </c>
      <c r="H320"/>
      <c r="I320" s="25" t="s">
        <v>18368</v>
      </c>
      <c r="J320" s="25" t="s">
        <v>18369</v>
      </c>
      <c r="K320" s="25" t="s">
        <v>11482</v>
      </c>
      <c r="L320" s="25" t="s">
        <v>11483</v>
      </c>
      <c r="M320" s="25"/>
      <c r="N320" s="25" t="s">
        <v>18370</v>
      </c>
      <c r="O320" s="39"/>
      <c r="P320" s="25"/>
    </row>
    <row r="321" spans="1:16" ht="90.75">
      <c r="A321" s="34">
        <v>320</v>
      </c>
      <c r="B321" s="35"/>
      <c r="C321" s="39" t="s">
        <v>11485</v>
      </c>
      <c r="D321" s="54" t="s">
        <v>11486</v>
      </c>
      <c r="E321" s="39" t="s">
        <v>18371</v>
      </c>
      <c r="F321" s="39" t="s">
        <v>18372</v>
      </c>
      <c r="G321" s="39">
        <v>2014010500</v>
      </c>
      <c r="H321" t="s">
        <v>17208</v>
      </c>
      <c r="I321" s="39" t="s">
        <v>18373</v>
      </c>
      <c r="J321" s="39" t="s">
        <v>18374</v>
      </c>
      <c r="K321" s="39" t="s">
        <v>1930</v>
      </c>
      <c r="L321" s="32" t="s">
        <v>11489</v>
      </c>
      <c r="M321" s="39"/>
      <c r="N321" s="25"/>
      <c r="O321" s="39"/>
      <c r="P321" s="25"/>
    </row>
    <row r="322" spans="1:16" ht="66">
      <c r="A322" s="36" t="s">
        <v>16882</v>
      </c>
      <c r="B322" s="36"/>
      <c r="C322" s="25" t="s">
        <v>11490</v>
      </c>
      <c r="D322" s="53" t="s">
        <v>11491</v>
      </c>
      <c r="E322" s="25" t="s">
        <v>18375</v>
      </c>
      <c r="F322" s="25" t="s">
        <v>18376</v>
      </c>
      <c r="G322" s="25">
        <v>7728488121</v>
      </c>
      <c r="H322"/>
      <c r="I322" s="25" t="s">
        <v>18377</v>
      </c>
      <c r="J322" s="25" t="s">
        <v>18378</v>
      </c>
      <c r="K322" s="25" t="s">
        <v>1936</v>
      </c>
      <c r="L322" s="24"/>
      <c r="M322" s="25"/>
      <c r="N322" s="25" t="s">
        <v>18379</v>
      </c>
      <c r="O322" s="39"/>
      <c r="P322" s="25"/>
    </row>
    <row r="323" spans="1:16" ht="90.75">
      <c r="A323" s="34" t="s">
        <v>16884</v>
      </c>
      <c r="B323" s="35"/>
      <c r="C323" s="39" t="s">
        <v>11495</v>
      </c>
      <c r="D323" s="54" t="s">
        <v>11496</v>
      </c>
      <c r="E323" s="39" t="s">
        <v>18380</v>
      </c>
      <c r="F323" s="39" t="s">
        <v>18381</v>
      </c>
      <c r="G323" s="39">
        <v>3444214786</v>
      </c>
      <c r="H323" t="s">
        <v>17208</v>
      </c>
      <c r="I323" s="39" t="s">
        <v>18382</v>
      </c>
      <c r="J323" s="39" t="s">
        <v>11498</v>
      </c>
      <c r="K323" s="39" t="s">
        <v>1942</v>
      </c>
      <c r="L323" s="39" t="s">
        <v>11499</v>
      </c>
      <c r="M323" s="39"/>
      <c r="N323" s="25"/>
      <c r="O323" s="39"/>
      <c r="P323" s="25"/>
    </row>
    <row r="324" spans="1:16" ht="82.5">
      <c r="A324" s="34" t="s">
        <v>16885</v>
      </c>
      <c r="B324" s="35"/>
      <c r="C324" s="39" t="s">
        <v>11500</v>
      </c>
      <c r="D324" s="45" t="s">
        <v>11501</v>
      </c>
      <c r="E324" s="39" t="s">
        <v>18383</v>
      </c>
      <c r="F324" s="39" t="s">
        <v>18384</v>
      </c>
      <c r="G324" s="39">
        <v>1701061236</v>
      </c>
      <c r="H324" t="s">
        <v>17208</v>
      </c>
      <c r="I324" s="39" t="s">
        <v>18385</v>
      </c>
      <c r="J324" s="39" t="s">
        <v>11503</v>
      </c>
      <c r="K324" s="39" t="s">
        <v>11504</v>
      </c>
      <c r="L324" s="32" t="s">
        <v>11505</v>
      </c>
      <c r="M324" s="39"/>
      <c r="N324" s="25"/>
      <c r="O324" s="39"/>
      <c r="P324" s="25"/>
    </row>
    <row r="325" spans="1:16" ht="115.5">
      <c r="A325" s="36" t="s">
        <v>16886</v>
      </c>
      <c r="B325" s="36"/>
      <c r="C325" s="25" t="s">
        <v>11506</v>
      </c>
      <c r="D325" s="53" t="s">
        <v>11507</v>
      </c>
      <c r="E325" s="25" t="s">
        <v>18386</v>
      </c>
      <c r="F325" s="25" t="s">
        <v>18387</v>
      </c>
      <c r="G325" s="25">
        <v>7801653780</v>
      </c>
      <c r="H325"/>
      <c r="I325" s="25" t="s">
        <v>18388</v>
      </c>
      <c r="J325" s="25" t="s">
        <v>11509</v>
      </c>
      <c r="K325" s="25" t="s">
        <v>11510</v>
      </c>
      <c r="L325" s="25" t="s">
        <v>11511</v>
      </c>
      <c r="M325" s="25"/>
      <c r="N325" s="25" t="s">
        <v>18389</v>
      </c>
      <c r="O325" s="39"/>
      <c r="P325" s="25"/>
    </row>
    <row r="326" spans="1:16" ht="165">
      <c r="A326" s="34" t="s">
        <v>16888</v>
      </c>
      <c r="B326" s="35"/>
      <c r="C326" s="39" t="s">
        <v>11513</v>
      </c>
      <c r="D326" s="54" t="s">
        <v>18390</v>
      </c>
      <c r="E326" s="39" t="s">
        <v>18391</v>
      </c>
      <c r="F326" s="39" t="s">
        <v>18392</v>
      </c>
      <c r="G326" s="39">
        <v>5257193554</v>
      </c>
      <c r="H326" t="s">
        <v>17208</v>
      </c>
      <c r="I326" s="39" t="s">
        <v>18393</v>
      </c>
      <c r="J326" s="39" t="s">
        <v>11516</v>
      </c>
      <c r="K326" s="39" t="s">
        <v>1956</v>
      </c>
      <c r="L326" s="39" t="s">
        <v>11517</v>
      </c>
      <c r="M326" s="39"/>
      <c r="N326" s="25"/>
      <c r="O326" s="39"/>
      <c r="P326" s="25"/>
    </row>
    <row r="327" spans="1:16" ht="74.25">
      <c r="A327" s="34" t="s">
        <v>16889</v>
      </c>
      <c r="B327" s="35"/>
      <c r="C327" s="39" t="s">
        <v>11518</v>
      </c>
      <c r="D327" s="54" t="s">
        <v>11519</v>
      </c>
      <c r="E327" s="39" t="s">
        <v>18394</v>
      </c>
      <c r="F327" s="39" t="s">
        <v>18395</v>
      </c>
      <c r="G327" s="39">
        <v>9705138572</v>
      </c>
      <c r="H327" t="s">
        <v>17208</v>
      </c>
      <c r="I327" s="39" t="s">
        <v>18396</v>
      </c>
      <c r="J327" s="39" t="s">
        <v>18397</v>
      </c>
      <c r="K327" s="39" t="s">
        <v>11522</v>
      </c>
      <c r="L327" s="39" t="s">
        <v>18398</v>
      </c>
      <c r="M327" s="39"/>
      <c r="N327" s="25"/>
      <c r="O327" s="25"/>
      <c r="P327" s="25" t="s">
        <v>16881</v>
      </c>
    </row>
    <row r="328" spans="1:16" ht="99">
      <c r="A328" s="34" t="s">
        <v>16890</v>
      </c>
      <c r="B328" s="35"/>
      <c r="C328" s="39" t="s">
        <v>11524</v>
      </c>
      <c r="D328" s="54" t="s">
        <v>11525</v>
      </c>
      <c r="E328" s="39" t="s">
        <v>18399</v>
      </c>
      <c r="F328" s="39" t="s">
        <v>18400</v>
      </c>
      <c r="G328" s="39">
        <v>2308269294</v>
      </c>
      <c r="H328" t="s">
        <v>17208</v>
      </c>
      <c r="I328" s="39" t="s">
        <v>18401</v>
      </c>
      <c r="J328" s="39" t="s">
        <v>18402</v>
      </c>
      <c r="K328" s="39" t="s">
        <v>11528</v>
      </c>
      <c r="L328" s="39" t="s">
        <v>11529</v>
      </c>
      <c r="M328" s="39"/>
      <c r="N328" s="25"/>
      <c r="O328" s="39"/>
      <c r="P328" s="25"/>
    </row>
    <row r="329" spans="1:16" ht="66">
      <c r="A329" s="36" t="s">
        <v>16891</v>
      </c>
      <c r="B329" s="36"/>
      <c r="C329" s="25" t="s">
        <v>11530</v>
      </c>
      <c r="D329" s="53" t="s">
        <v>11531</v>
      </c>
      <c r="E329" s="25" t="s">
        <v>18403</v>
      </c>
      <c r="F329" s="25" t="s">
        <v>18404</v>
      </c>
      <c r="G329" s="25">
        <v>1656110175</v>
      </c>
      <c r="H329"/>
      <c r="I329" s="25" t="s">
        <v>18405</v>
      </c>
      <c r="J329" s="25" t="s">
        <v>11533</v>
      </c>
      <c r="K329" s="25" t="s">
        <v>11534</v>
      </c>
      <c r="L329" s="24" t="s">
        <v>11535</v>
      </c>
      <c r="M329" s="25"/>
      <c r="N329" s="25" t="s">
        <v>18406</v>
      </c>
      <c r="O329" s="25"/>
      <c r="P329" s="25" t="s">
        <v>16883</v>
      </c>
    </row>
    <row r="330" spans="1:16" ht="66">
      <c r="A330" s="36" t="s">
        <v>16893</v>
      </c>
      <c r="B330" s="36"/>
      <c r="C330" s="25" t="s">
        <v>11537</v>
      </c>
      <c r="D330" s="53" t="s">
        <v>11538</v>
      </c>
      <c r="E330" s="25" t="s">
        <v>18407</v>
      </c>
      <c r="F330" s="25" t="s">
        <v>18408</v>
      </c>
      <c r="G330" s="25">
        <v>7203382407</v>
      </c>
      <c r="H330"/>
      <c r="I330" s="27" t="s">
        <v>18409</v>
      </c>
      <c r="J330" s="25" t="s">
        <v>18410</v>
      </c>
      <c r="K330" s="25" t="s">
        <v>1977</v>
      </c>
      <c r="L330" s="25" t="s">
        <v>11541</v>
      </c>
      <c r="M330" s="25"/>
      <c r="N330" s="25" t="s">
        <v>18411</v>
      </c>
      <c r="O330" s="39"/>
      <c r="P330" s="25"/>
    </row>
    <row r="331" spans="1:16" ht="115.5">
      <c r="A331" s="34" t="s">
        <v>16895</v>
      </c>
      <c r="B331" s="35"/>
      <c r="C331" s="39" t="s">
        <v>11543</v>
      </c>
      <c r="D331" s="54" t="s">
        <v>11544</v>
      </c>
      <c r="E331" s="39" t="s">
        <v>18412</v>
      </c>
      <c r="F331" s="39" t="s">
        <v>18413</v>
      </c>
      <c r="G331" s="39">
        <v>2634105423</v>
      </c>
      <c r="H331" t="s">
        <v>17208</v>
      </c>
      <c r="I331" s="39" t="s">
        <v>18414</v>
      </c>
      <c r="J331" s="39" t="s">
        <v>11546</v>
      </c>
      <c r="K331" s="39" t="s">
        <v>11547</v>
      </c>
      <c r="L331" s="39" t="s">
        <v>11548</v>
      </c>
      <c r="M331" s="39"/>
      <c r="N331" s="25"/>
      <c r="O331" s="39"/>
      <c r="P331" s="25"/>
    </row>
    <row r="332" spans="1:16" ht="57.75">
      <c r="A332" s="36" t="s">
        <v>16896</v>
      </c>
      <c r="B332" s="39"/>
      <c r="C332" s="25" t="s">
        <v>11549</v>
      </c>
      <c r="D332" s="53" t="s">
        <v>11550</v>
      </c>
      <c r="E332" s="25" t="s">
        <v>18415</v>
      </c>
      <c r="F332" s="25" t="s">
        <v>18416</v>
      </c>
      <c r="G332" s="25">
        <v>7810464726</v>
      </c>
      <c r="H332"/>
      <c r="I332" s="25" t="s">
        <v>18417</v>
      </c>
      <c r="J332" s="27" t="s">
        <v>18418</v>
      </c>
      <c r="K332" s="25" t="s">
        <v>11553</v>
      </c>
      <c r="L332" s="25" t="s">
        <v>11554</v>
      </c>
      <c r="M332" s="25"/>
      <c r="N332" s="25" t="s">
        <v>18419</v>
      </c>
      <c r="O332" s="25"/>
      <c r="P332" s="25" t="s">
        <v>16887</v>
      </c>
    </row>
    <row r="333" spans="1:16" ht="107.25">
      <c r="A333" s="34" t="s">
        <v>16898</v>
      </c>
      <c r="B333" s="35"/>
      <c r="C333" s="39" t="s">
        <v>11556</v>
      </c>
      <c r="D333" s="54" t="s">
        <v>11557</v>
      </c>
      <c r="E333" s="39" t="s">
        <v>18420</v>
      </c>
      <c r="F333" s="39" t="s">
        <v>18421</v>
      </c>
      <c r="G333" s="39">
        <v>7327093648</v>
      </c>
      <c r="H333" t="s">
        <v>17208</v>
      </c>
      <c r="I333" s="39" t="s">
        <v>18422</v>
      </c>
      <c r="J333" s="24" t="s">
        <v>11559</v>
      </c>
      <c r="K333" s="39" t="s">
        <v>11560</v>
      </c>
      <c r="L333" s="24" t="s">
        <v>11561</v>
      </c>
      <c r="M333" s="39"/>
      <c r="N333" s="25"/>
      <c r="O333" s="39"/>
      <c r="P333" s="25"/>
    </row>
    <row r="334" spans="1:16" ht="66">
      <c r="A334" s="36" t="s">
        <v>16899</v>
      </c>
      <c r="B334" s="36"/>
      <c r="C334" s="25" t="s">
        <v>11562</v>
      </c>
      <c r="D334" s="53" t="s">
        <v>11563</v>
      </c>
      <c r="E334" s="25" t="s">
        <v>18423</v>
      </c>
      <c r="F334" s="25" t="s">
        <v>18424</v>
      </c>
      <c r="G334" s="25">
        <v>3123458484</v>
      </c>
      <c r="H334"/>
      <c r="I334" s="25" t="s">
        <v>18425</v>
      </c>
      <c r="J334" s="27" t="s">
        <v>11565</v>
      </c>
      <c r="K334" s="25" t="s">
        <v>11566</v>
      </c>
      <c r="L334" s="27"/>
      <c r="M334" s="25"/>
      <c r="N334" s="25" t="s">
        <v>18426</v>
      </c>
      <c r="O334" s="39"/>
      <c r="P334" s="25"/>
    </row>
    <row r="335" spans="1:16" ht="82.5">
      <c r="A335" s="36" t="s">
        <v>16901</v>
      </c>
      <c r="B335" s="36"/>
      <c r="C335" s="25" t="s">
        <v>11568</v>
      </c>
      <c r="D335" s="53" t="s">
        <v>11569</v>
      </c>
      <c r="E335" s="25" t="s">
        <v>18427</v>
      </c>
      <c r="F335" s="25" t="s">
        <v>18428</v>
      </c>
      <c r="G335" s="25">
        <v>2311284630</v>
      </c>
      <c r="H335"/>
      <c r="I335" s="25" t="s">
        <v>18429</v>
      </c>
      <c r="J335" s="27" t="s">
        <v>18430</v>
      </c>
      <c r="K335" s="25" t="s">
        <v>2001</v>
      </c>
      <c r="L335" s="25" t="s">
        <v>11572</v>
      </c>
      <c r="M335" s="25"/>
      <c r="N335" s="25" t="s">
        <v>18431</v>
      </c>
      <c r="O335" s="39"/>
      <c r="P335" s="25"/>
    </row>
    <row r="336" spans="1:16" ht="99">
      <c r="A336" s="34" t="s">
        <v>16903</v>
      </c>
      <c r="B336" s="35"/>
      <c r="C336" s="39" t="s">
        <v>11574</v>
      </c>
      <c r="D336" s="54" t="s">
        <v>11575</v>
      </c>
      <c r="E336" s="39" t="s">
        <v>18432</v>
      </c>
      <c r="F336" s="39" t="s">
        <v>18433</v>
      </c>
      <c r="G336" s="39">
        <v>2130213500</v>
      </c>
      <c r="H336" t="s">
        <v>17208</v>
      </c>
      <c r="I336" s="39" t="s">
        <v>18434</v>
      </c>
      <c r="J336" s="24" t="s">
        <v>11577</v>
      </c>
      <c r="K336" s="39" t="s">
        <v>2008</v>
      </c>
      <c r="L336" s="39" t="s">
        <v>11578</v>
      </c>
      <c r="M336" s="39"/>
      <c r="N336" s="25"/>
      <c r="O336" s="25"/>
      <c r="P336" s="25" t="s">
        <v>16892</v>
      </c>
    </row>
    <row r="337" spans="1:16" ht="132">
      <c r="A337" s="34" t="s">
        <v>16904</v>
      </c>
      <c r="B337" s="35"/>
      <c r="C337" s="39" t="s">
        <v>11579</v>
      </c>
      <c r="D337" s="54" t="s">
        <v>11580</v>
      </c>
      <c r="E337" s="39" t="s">
        <v>18435</v>
      </c>
      <c r="F337" s="39" t="s">
        <v>18436</v>
      </c>
      <c r="G337" s="39">
        <v>4205384683</v>
      </c>
      <c r="H337" t="s">
        <v>17208</v>
      </c>
      <c r="I337" s="39" t="s">
        <v>18437</v>
      </c>
      <c r="J337" s="24" t="s">
        <v>11582</v>
      </c>
      <c r="K337" s="39" t="s">
        <v>2015</v>
      </c>
      <c r="L337" s="32" t="s">
        <v>11583</v>
      </c>
      <c r="M337" s="39"/>
      <c r="N337" s="25"/>
      <c r="O337" s="25"/>
      <c r="P337" s="25" t="s">
        <v>16894</v>
      </c>
    </row>
    <row r="338" spans="1:16" ht="82.5">
      <c r="A338" s="34" t="s">
        <v>16905</v>
      </c>
      <c r="B338" s="35"/>
      <c r="C338" s="39" t="s">
        <v>11584</v>
      </c>
      <c r="D338" s="39" t="s">
        <v>11585</v>
      </c>
      <c r="E338" s="39" t="s">
        <v>18438</v>
      </c>
      <c r="F338" s="39" t="s">
        <v>18439</v>
      </c>
      <c r="G338" s="39">
        <v>1215217189</v>
      </c>
      <c r="H338" t="s">
        <v>17208</v>
      </c>
      <c r="I338" s="39" t="s">
        <v>18440</v>
      </c>
      <c r="J338" s="24" t="s">
        <v>11587</v>
      </c>
      <c r="K338" s="39" t="s">
        <v>2022</v>
      </c>
      <c r="L338" s="39" t="s">
        <v>11588</v>
      </c>
      <c r="M338" s="39"/>
      <c r="N338" s="25"/>
      <c r="O338" s="39"/>
      <c r="P338" s="25"/>
    </row>
    <row r="339" spans="1:16" ht="90.75">
      <c r="A339" s="34" t="s">
        <v>16906</v>
      </c>
      <c r="B339" s="17"/>
      <c r="C339" s="39" t="s">
        <v>11589</v>
      </c>
      <c r="D339" s="54" t="s">
        <v>11590</v>
      </c>
      <c r="E339" s="39" t="s">
        <v>18441</v>
      </c>
      <c r="F339" s="39" t="s">
        <v>18442</v>
      </c>
      <c r="G339" s="39">
        <v>7717795970</v>
      </c>
      <c r="H339" t="s">
        <v>17209</v>
      </c>
      <c r="I339" s="39" t="s">
        <v>18443</v>
      </c>
      <c r="J339" s="24" t="s">
        <v>11592</v>
      </c>
      <c r="K339" s="39" t="s">
        <v>11593</v>
      </c>
      <c r="L339" s="39" t="s">
        <v>18444</v>
      </c>
      <c r="M339" s="39"/>
      <c r="N339" s="25"/>
      <c r="O339" s="25"/>
      <c r="P339" s="25" t="s">
        <v>16897</v>
      </c>
    </row>
    <row r="340" spans="1:16" ht="107.25">
      <c r="A340" s="34" t="s">
        <v>16907</v>
      </c>
      <c r="B340" s="35"/>
      <c r="C340" s="39" t="s">
        <v>11595</v>
      </c>
      <c r="D340" s="54" t="s">
        <v>18445</v>
      </c>
      <c r="E340" s="39" t="s">
        <v>18446</v>
      </c>
      <c r="F340" s="39" t="s">
        <v>18447</v>
      </c>
      <c r="G340" s="39">
        <v>3620014866</v>
      </c>
      <c r="H340" t="s">
        <v>17208</v>
      </c>
      <c r="I340" s="39" t="s">
        <v>18448</v>
      </c>
      <c r="J340" s="24" t="s">
        <v>18449</v>
      </c>
      <c r="K340" s="56" t="s">
        <v>2036</v>
      </c>
      <c r="L340" s="32" t="s">
        <v>11599</v>
      </c>
      <c r="M340" s="56"/>
      <c r="N340" s="25"/>
      <c r="O340" s="39"/>
      <c r="P340" s="25"/>
    </row>
    <row r="341" spans="1:16" ht="66">
      <c r="A341" s="36" t="s">
        <v>16908</v>
      </c>
      <c r="B341" s="25"/>
      <c r="C341" s="25" t="s">
        <v>11600</v>
      </c>
      <c r="D341" s="53" t="s">
        <v>11601</v>
      </c>
      <c r="E341" s="25" t="s">
        <v>18450</v>
      </c>
      <c r="F341" s="25" t="s">
        <v>18451</v>
      </c>
      <c r="G341" s="25">
        <v>3906380188</v>
      </c>
      <c r="H341"/>
      <c r="I341" s="25" t="s">
        <v>18452</v>
      </c>
      <c r="J341" s="27" t="s">
        <v>11603</v>
      </c>
      <c r="K341" s="25" t="s">
        <v>2043</v>
      </c>
      <c r="L341" s="24"/>
      <c r="M341" s="25"/>
      <c r="N341" s="25" t="s">
        <v>18453</v>
      </c>
      <c r="O341" s="25"/>
      <c r="P341" s="25" t="s">
        <v>16900</v>
      </c>
    </row>
    <row r="342" spans="1:16" ht="82.5">
      <c r="A342" s="34" t="s">
        <v>16910</v>
      </c>
      <c r="B342" s="35"/>
      <c r="C342" s="39" t="s">
        <v>11605</v>
      </c>
      <c r="D342" s="54" t="s">
        <v>11606</v>
      </c>
      <c r="E342" s="39" t="s">
        <v>18454</v>
      </c>
      <c r="F342" s="39" t="s">
        <v>18455</v>
      </c>
      <c r="G342" s="39">
        <v>6449096161</v>
      </c>
      <c r="H342" t="s">
        <v>17208</v>
      </c>
      <c r="I342" s="39" t="s">
        <v>18456</v>
      </c>
      <c r="J342" s="24" t="s">
        <v>11608</v>
      </c>
      <c r="K342" s="39" t="s">
        <v>2049</v>
      </c>
      <c r="L342" s="39" t="s">
        <v>11609</v>
      </c>
      <c r="M342" s="39"/>
      <c r="N342" s="25"/>
      <c r="O342" s="25"/>
      <c r="P342" s="25" t="s">
        <v>16902</v>
      </c>
    </row>
    <row r="343" spans="1:16" ht="49.5">
      <c r="A343" s="37">
        <v>342</v>
      </c>
      <c r="B343" s="57"/>
      <c r="C343" s="53" t="s">
        <v>11610</v>
      </c>
      <c r="D343" s="25" t="s">
        <v>11611</v>
      </c>
      <c r="E343" s="25" t="s">
        <v>18457</v>
      </c>
      <c r="F343" s="25" t="s">
        <v>18458</v>
      </c>
      <c r="G343" s="25">
        <v>3250532162</v>
      </c>
      <c r="H343"/>
      <c r="I343" s="25" t="s">
        <v>18459</v>
      </c>
      <c r="J343" s="25" t="s">
        <v>11613</v>
      </c>
      <c r="K343" s="25" t="s">
        <v>11614</v>
      </c>
      <c r="L343" s="25" t="s">
        <v>2055</v>
      </c>
      <c r="M343" s="25"/>
      <c r="N343" s="25" t="s">
        <v>18460</v>
      </c>
      <c r="O343" s="39"/>
      <c r="P343" s="25"/>
    </row>
    <row r="344" spans="1:16" ht="99">
      <c r="A344" s="34" t="s">
        <v>16912</v>
      </c>
      <c r="B344" s="35"/>
      <c r="C344" s="39" t="s">
        <v>11616</v>
      </c>
      <c r="D344" s="54" t="s">
        <v>18461</v>
      </c>
      <c r="E344" s="39" t="s">
        <v>18462</v>
      </c>
      <c r="F344" s="39" t="s">
        <v>18463</v>
      </c>
      <c r="G344" s="39">
        <v>5904379790</v>
      </c>
      <c r="H344" t="s">
        <v>17208</v>
      </c>
      <c r="I344" s="39" t="s">
        <v>17717</v>
      </c>
      <c r="J344" s="24" t="s">
        <v>18464</v>
      </c>
      <c r="K344" s="39" t="s">
        <v>2061</v>
      </c>
      <c r="L344" s="39" t="s">
        <v>11619</v>
      </c>
      <c r="M344" s="39"/>
      <c r="N344" s="25"/>
      <c r="O344" s="39"/>
      <c r="P344" s="25"/>
    </row>
    <row r="345" spans="1:16" ht="107.25">
      <c r="A345" s="34" t="s">
        <v>16913</v>
      </c>
      <c r="B345" s="35"/>
      <c r="C345" s="39" t="s">
        <v>11620</v>
      </c>
      <c r="D345" s="54" t="s">
        <v>11621</v>
      </c>
      <c r="E345" s="39" t="s">
        <v>18465</v>
      </c>
      <c r="F345" s="39" t="s">
        <v>18466</v>
      </c>
      <c r="G345" s="39">
        <v>3444273894</v>
      </c>
      <c r="H345" t="s">
        <v>17208</v>
      </c>
      <c r="I345" s="39" t="s">
        <v>18467</v>
      </c>
      <c r="J345" s="24" t="s">
        <v>18468</v>
      </c>
      <c r="K345" s="39" t="s">
        <v>11624</v>
      </c>
      <c r="L345" s="49" t="s">
        <v>11625</v>
      </c>
      <c r="M345" s="39"/>
      <c r="N345" s="25"/>
      <c r="O345" s="39"/>
      <c r="P345" s="25"/>
    </row>
    <row r="346" spans="1:16" ht="82.5">
      <c r="A346" s="34" t="s">
        <v>16914</v>
      </c>
      <c r="B346" s="35"/>
      <c r="C346" s="39" t="s">
        <v>11626</v>
      </c>
      <c r="D346" s="54" t="s">
        <v>11627</v>
      </c>
      <c r="E346" s="39" t="s">
        <v>18469</v>
      </c>
      <c r="F346" s="39" t="s">
        <v>18470</v>
      </c>
      <c r="G346" s="39">
        <v>1327029000</v>
      </c>
      <c r="H346" t="s">
        <v>17208</v>
      </c>
      <c r="I346" s="39" t="s">
        <v>18471</v>
      </c>
      <c r="J346" s="24" t="s">
        <v>18472</v>
      </c>
      <c r="K346" s="39" t="s">
        <v>11630</v>
      </c>
      <c r="L346" s="32" t="s">
        <v>11631</v>
      </c>
      <c r="M346" s="39"/>
      <c r="N346" s="25"/>
      <c r="O346" s="39"/>
      <c r="P346" s="25"/>
    </row>
    <row r="347" spans="1:16" ht="49.5">
      <c r="A347" s="36" t="s">
        <v>16915</v>
      </c>
      <c r="B347" s="36"/>
      <c r="C347" s="25" t="s">
        <v>11632</v>
      </c>
      <c r="D347" s="53" t="s">
        <v>11633</v>
      </c>
      <c r="E347" s="25" t="s">
        <v>18473</v>
      </c>
      <c r="F347" s="25" t="s">
        <v>18474</v>
      </c>
      <c r="G347" s="25">
        <v>7704391032</v>
      </c>
      <c r="H347"/>
      <c r="I347" s="25" t="s">
        <v>18475</v>
      </c>
      <c r="J347" s="27" t="s">
        <v>18476</v>
      </c>
      <c r="K347" s="25" t="s">
        <v>11636</v>
      </c>
      <c r="L347" s="24"/>
      <c r="M347" s="25"/>
      <c r="N347" s="25" t="s">
        <v>18477</v>
      </c>
      <c r="O347" s="56"/>
      <c r="P347" s="25"/>
    </row>
    <row r="348" spans="1:16" ht="99">
      <c r="A348" s="34" t="s">
        <v>16917</v>
      </c>
      <c r="B348" s="35"/>
      <c r="C348" s="39" t="s">
        <v>11638</v>
      </c>
      <c r="D348" s="54" t="s">
        <v>11639</v>
      </c>
      <c r="E348" s="39" t="s">
        <v>18478</v>
      </c>
      <c r="F348" s="39" t="s">
        <v>18479</v>
      </c>
      <c r="G348" s="39">
        <v>7328084572</v>
      </c>
      <c r="H348" t="s">
        <v>17208</v>
      </c>
      <c r="I348" s="39" t="s">
        <v>18480</v>
      </c>
      <c r="J348" s="24" t="s">
        <v>11641</v>
      </c>
      <c r="K348" s="39" t="s">
        <v>2082</v>
      </c>
      <c r="L348" s="24" t="s">
        <v>11642</v>
      </c>
      <c r="M348" s="39"/>
      <c r="N348" s="25"/>
      <c r="O348" s="25"/>
      <c r="P348" s="25" t="s">
        <v>16909</v>
      </c>
    </row>
    <row r="349" spans="1:16" ht="57.75">
      <c r="A349" s="36" t="s">
        <v>16918</v>
      </c>
      <c r="B349" s="36"/>
      <c r="C349" s="25" t="s">
        <v>11643</v>
      </c>
      <c r="D349" s="53" t="s">
        <v>11644</v>
      </c>
      <c r="E349" s="25" t="s">
        <v>18481</v>
      </c>
      <c r="F349" s="25" t="s">
        <v>18482</v>
      </c>
      <c r="G349" s="25">
        <v>5904373943</v>
      </c>
      <c r="H349"/>
      <c r="I349" s="25" t="s">
        <v>18483</v>
      </c>
      <c r="J349" s="27" t="s">
        <v>11646</v>
      </c>
      <c r="K349" s="25" t="s">
        <v>11647</v>
      </c>
      <c r="L349" s="25" t="s">
        <v>11648</v>
      </c>
      <c r="M349" s="25"/>
      <c r="N349" s="25" t="s">
        <v>18484</v>
      </c>
      <c r="O349" s="39"/>
      <c r="P349" s="25"/>
    </row>
    <row r="350" spans="1:16" ht="90.75">
      <c r="A350" s="34" t="s">
        <v>16920</v>
      </c>
      <c r="B350" s="35"/>
      <c r="C350" s="39" t="s">
        <v>11650</v>
      </c>
      <c r="D350" s="54" t="s">
        <v>18485</v>
      </c>
      <c r="E350" s="39" t="s">
        <v>18486</v>
      </c>
      <c r="F350" s="39" t="s">
        <v>18487</v>
      </c>
      <c r="G350" s="39">
        <v>2124046971</v>
      </c>
      <c r="H350" t="s">
        <v>17208</v>
      </c>
      <c r="I350" s="39" t="s">
        <v>18488</v>
      </c>
      <c r="J350" s="24" t="s">
        <v>11653</v>
      </c>
      <c r="K350" s="39" t="s">
        <v>2089</v>
      </c>
      <c r="L350" s="32" t="s">
        <v>11654</v>
      </c>
      <c r="M350" s="39"/>
      <c r="N350" s="25"/>
      <c r="O350" s="25"/>
      <c r="P350" s="25" t="s">
        <v>16911</v>
      </c>
    </row>
    <row r="351" spans="1:16" ht="132">
      <c r="A351" s="34">
        <v>350</v>
      </c>
      <c r="B351" s="35"/>
      <c r="C351" s="39" t="s">
        <v>11655</v>
      </c>
      <c r="D351" s="54" t="s">
        <v>11656</v>
      </c>
      <c r="E351" s="39" t="s">
        <v>18489</v>
      </c>
      <c r="F351" s="39" t="s">
        <v>18490</v>
      </c>
      <c r="G351" s="39">
        <v>6952009752</v>
      </c>
      <c r="H351" t="s">
        <v>17208</v>
      </c>
      <c r="I351" s="39" t="s">
        <v>18491</v>
      </c>
      <c r="J351" s="24" t="s">
        <v>11658</v>
      </c>
      <c r="K351" s="39" t="s">
        <v>2095</v>
      </c>
      <c r="L351" s="32" t="s">
        <v>11659</v>
      </c>
      <c r="M351" s="39"/>
      <c r="N351" s="25"/>
      <c r="O351" s="39"/>
      <c r="P351" s="25"/>
    </row>
    <row r="352" spans="1:16" ht="99">
      <c r="A352" s="34">
        <v>351</v>
      </c>
      <c r="B352" s="35"/>
      <c r="C352" s="39" t="s">
        <v>11660</v>
      </c>
      <c r="D352" s="54" t="s">
        <v>11661</v>
      </c>
      <c r="E352" s="39" t="s">
        <v>18492</v>
      </c>
      <c r="F352" s="39" t="s">
        <v>18493</v>
      </c>
      <c r="G352" s="39">
        <v>2629012893</v>
      </c>
      <c r="H352" t="s">
        <v>17208</v>
      </c>
      <c r="I352" s="39" t="s">
        <v>18494</v>
      </c>
      <c r="J352" s="24" t="s">
        <v>11663</v>
      </c>
      <c r="K352" s="39" t="s">
        <v>11664</v>
      </c>
      <c r="L352" s="39" t="s">
        <v>11665</v>
      </c>
      <c r="M352" s="39"/>
      <c r="N352" s="25"/>
      <c r="O352" s="39"/>
      <c r="P352" s="25"/>
    </row>
    <row r="353" spans="1:16" ht="90.75">
      <c r="A353" s="34">
        <v>352</v>
      </c>
      <c r="B353" s="35"/>
      <c r="C353" s="39" t="s">
        <v>11666</v>
      </c>
      <c r="D353" s="54" t="s">
        <v>11667</v>
      </c>
      <c r="E353" s="39" t="s">
        <v>18495</v>
      </c>
      <c r="F353" s="39" t="s">
        <v>18496</v>
      </c>
      <c r="G353" s="39">
        <v>1650286567</v>
      </c>
      <c r="H353" t="s">
        <v>17208</v>
      </c>
      <c r="I353" s="39" t="s">
        <v>18497</v>
      </c>
      <c r="J353" s="24" t="s">
        <v>11669</v>
      </c>
      <c r="K353" s="39" t="s">
        <v>2108</v>
      </c>
      <c r="L353" s="24" t="s">
        <v>11670</v>
      </c>
      <c r="M353" s="39"/>
      <c r="N353" s="25"/>
      <c r="O353" s="39"/>
      <c r="P353" s="25"/>
    </row>
    <row r="354" spans="1:16" ht="99">
      <c r="A354" s="34">
        <v>353</v>
      </c>
      <c r="B354" s="18"/>
      <c r="C354" s="39" t="s">
        <v>11671</v>
      </c>
      <c r="D354" s="54" t="s">
        <v>11672</v>
      </c>
      <c r="E354" s="39" t="s">
        <v>18498</v>
      </c>
      <c r="F354" s="39" t="s">
        <v>18499</v>
      </c>
      <c r="G354" s="39">
        <v>5407973637</v>
      </c>
      <c r="H354" t="s">
        <v>17210</v>
      </c>
      <c r="I354" s="39" t="s">
        <v>18500</v>
      </c>
      <c r="J354" s="24" t="s">
        <v>18501</v>
      </c>
      <c r="K354" s="39" t="s">
        <v>11675</v>
      </c>
      <c r="L354" s="32" t="s">
        <v>11676</v>
      </c>
      <c r="M354" s="39"/>
      <c r="N354" s="25"/>
      <c r="O354" s="25"/>
      <c r="P354" s="25" t="s">
        <v>16916</v>
      </c>
    </row>
    <row r="355" spans="1:16" ht="90.75">
      <c r="A355" s="34">
        <v>354</v>
      </c>
      <c r="B355" s="35"/>
      <c r="C355" s="39" t="s">
        <v>11677</v>
      </c>
      <c r="D355" s="54" t="s">
        <v>11678</v>
      </c>
      <c r="E355" s="39" t="s">
        <v>18502</v>
      </c>
      <c r="F355" s="39" t="s">
        <v>18503</v>
      </c>
      <c r="G355" s="39">
        <v>3461065100</v>
      </c>
      <c r="H355" t="s">
        <v>17208</v>
      </c>
      <c r="I355" s="39" t="s">
        <v>18504</v>
      </c>
      <c r="J355" s="24" t="s">
        <v>18505</v>
      </c>
      <c r="K355" s="39" t="s">
        <v>2122</v>
      </c>
      <c r="L355" s="39" t="s">
        <v>18506</v>
      </c>
      <c r="M355" s="39"/>
      <c r="N355" s="25"/>
      <c r="O355" s="39"/>
      <c r="P355" s="25"/>
    </row>
    <row r="356" spans="1:16" ht="49.5">
      <c r="A356" s="36" t="s">
        <v>16921</v>
      </c>
      <c r="B356" s="36"/>
      <c r="C356" s="25" t="s">
        <v>11682</v>
      </c>
      <c r="D356" s="53" t="s">
        <v>11683</v>
      </c>
      <c r="E356" s="25" t="s">
        <v>18507</v>
      </c>
      <c r="F356" s="25" t="s">
        <v>18508</v>
      </c>
      <c r="G356" s="25">
        <v>9721098327</v>
      </c>
      <c r="H356"/>
      <c r="I356" s="25" t="s">
        <v>18509</v>
      </c>
      <c r="J356" s="27" t="s">
        <v>11685</v>
      </c>
      <c r="K356" s="25" t="s">
        <v>11686</v>
      </c>
      <c r="L356" s="24"/>
      <c r="M356" s="25"/>
      <c r="N356" s="25" t="s">
        <v>18510</v>
      </c>
      <c r="O356" s="25"/>
      <c r="P356" s="25" t="s">
        <v>16919</v>
      </c>
    </row>
    <row r="357" spans="1:16" ht="49.5">
      <c r="A357" s="34">
        <v>356</v>
      </c>
      <c r="B357" s="35"/>
      <c r="C357" s="39" t="s">
        <v>11688</v>
      </c>
      <c r="D357" s="54" t="s">
        <v>11689</v>
      </c>
      <c r="E357" s="39" t="s">
        <v>18511</v>
      </c>
      <c r="F357" s="39" t="s">
        <v>18512</v>
      </c>
      <c r="G357" s="39">
        <v>1101150188</v>
      </c>
      <c r="H357" t="s">
        <v>17208</v>
      </c>
      <c r="I357" s="39" t="s">
        <v>18513</v>
      </c>
      <c r="J357" s="24" t="s">
        <v>11691</v>
      </c>
      <c r="K357" s="39" t="s">
        <v>2129</v>
      </c>
      <c r="L357" s="32" t="s">
        <v>11692</v>
      </c>
      <c r="M357" s="39"/>
      <c r="N357" s="25"/>
      <c r="O357" s="39"/>
      <c r="P357" s="25"/>
    </row>
    <row r="358" spans="1:16" ht="66">
      <c r="A358" s="36" t="s">
        <v>16923</v>
      </c>
      <c r="B358" s="36"/>
      <c r="C358" s="25" t="s">
        <v>11693</v>
      </c>
      <c r="D358" s="53" t="s">
        <v>11694</v>
      </c>
      <c r="E358" s="25" t="s">
        <v>17454</v>
      </c>
      <c r="F358" s="25" t="s">
        <v>17455</v>
      </c>
      <c r="G358" s="25">
        <v>9102201601</v>
      </c>
      <c r="H358"/>
      <c r="I358" s="25" t="s">
        <v>18514</v>
      </c>
      <c r="J358" s="27" t="s">
        <v>18515</v>
      </c>
      <c r="K358" s="25" t="s">
        <v>11697</v>
      </c>
      <c r="L358" s="25" t="s">
        <v>10085</v>
      </c>
      <c r="M358" s="25"/>
      <c r="N358" s="25" t="s">
        <v>18516</v>
      </c>
      <c r="O358" s="39"/>
      <c r="P358" s="25"/>
    </row>
    <row r="359" spans="1:16" ht="99">
      <c r="A359" s="34" t="s">
        <v>16925</v>
      </c>
      <c r="B359" s="35"/>
      <c r="C359" s="39" t="s">
        <v>11699</v>
      </c>
      <c r="D359" s="54" t="s">
        <v>11700</v>
      </c>
      <c r="E359" s="39" t="s">
        <v>18517</v>
      </c>
      <c r="F359" s="39" t="s">
        <v>18518</v>
      </c>
      <c r="G359" s="39">
        <v>2130212835</v>
      </c>
      <c r="H359" t="s">
        <v>17208</v>
      </c>
      <c r="I359" s="39" t="s">
        <v>18519</v>
      </c>
      <c r="J359" s="24" t="s">
        <v>18520</v>
      </c>
      <c r="K359" s="39" t="s">
        <v>2134</v>
      </c>
      <c r="L359" s="32" t="s">
        <v>11703</v>
      </c>
      <c r="M359" s="39"/>
      <c r="N359" s="25"/>
      <c r="O359" s="39"/>
      <c r="P359" s="25"/>
    </row>
    <row r="360" spans="1:16" ht="99">
      <c r="A360" s="34" t="s">
        <v>16926</v>
      </c>
      <c r="B360" s="35"/>
      <c r="C360" s="39" t="s">
        <v>11704</v>
      </c>
      <c r="D360" s="54" t="s">
        <v>11705</v>
      </c>
      <c r="E360" s="39" t="s">
        <v>18521</v>
      </c>
      <c r="F360" s="39" t="s">
        <v>18522</v>
      </c>
      <c r="G360" s="39">
        <v>7805761120</v>
      </c>
      <c r="H360" t="s">
        <v>17208</v>
      </c>
      <c r="I360" s="39" t="s">
        <v>18523</v>
      </c>
      <c r="J360" s="24" t="s">
        <v>11707</v>
      </c>
      <c r="K360" s="39" t="s">
        <v>2141</v>
      </c>
      <c r="L360" s="39" t="s">
        <v>11708</v>
      </c>
      <c r="M360" s="39"/>
      <c r="N360" s="25"/>
      <c r="O360" s="39"/>
      <c r="P360" s="25"/>
    </row>
    <row r="361" spans="1:16" ht="99">
      <c r="A361" s="34" t="s">
        <v>16927</v>
      </c>
      <c r="B361" s="35"/>
      <c r="C361" s="39" t="s">
        <v>11709</v>
      </c>
      <c r="D361" s="54" t="s">
        <v>11710</v>
      </c>
      <c r="E361" s="39" t="s">
        <v>18524</v>
      </c>
      <c r="F361" s="39" t="s">
        <v>18525</v>
      </c>
      <c r="G361" s="39">
        <v>7727844641</v>
      </c>
      <c r="H361" t="s">
        <v>17208</v>
      </c>
      <c r="I361" s="39" t="s">
        <v>18526</v>
      </c>
      <c r="J361" s="24" t="s">
        <v>18527</v>
      </c>
      <c r="K361" s="39" t="s">
        <v>11713</v>
      </c>
      <c r="L361" s="39" t="s">
        <v>18528</v>
      </c>
      <c r="M361" s="39"/>
      <c r="N361" s="25"/>
      <c r="O361" s="39"/>
      <c r="P361" s="25"/>
    </row>
    <row r="362" spans="1:16" ht="74.25">
      <c r="A362" s="34" t="s">
        <v>16928</v>
      </c>
      <c r="B362" s="35"/>
      <c r="C362" s="39" t="s">
        <v>11715</v>
      </c>
      <c r="D362" s="54" t="s">
        <v>11716</v>
      </c>
      <c r="E362" s="39" t="s">
        <v>18529</v>
      </c>
      <c r="F362" s="39" t="s">
        <v>18530</v>
      </c>
      <c r="G362" s="39">
        <v>7727439837</v>
      </c>
      <c r="H362" t="s">
        <v>17208</v>
      </c>
      <c r="I362" s="39" t="s">
        <v>18531</v>
      </c>
      <c r="J362" s="24" t="s">
        <v>18532</v>
      </c>
      <c r="K362" s="39" t="s">
        <v>11719</v>
      </c>
      <c r="L362" s="39" t="s">
        <v>11720</v>
      </c>
      <c r="M362" s="39"/>
      <c r="N362" s="25"/>
      <c r="O362" s="39"/>
      <c r="P362" s="25"/>
    </row>
    <row r="363" spans="1:16" ht="107.25">
      <c r="A363" s="34" t="s">
        <v>16929</v>
      </c>
      <c r="B363" s="35"/>
      <c r="C363" s="39" t="s">
        <v>11721</v>
      </c>
      <c r="D363" s="54" t="s">
        <v>11722</v>
      </c>
      <c r="E363" s="39" t="s">
        <v>18533</v>
      </c>
      <c r="F363" s="39" t="s">
        <v>18534</v>
      </c>
      <c r="G363" s="39">
        <v>7720498833</v>
      </c>
      <c r="H363" t="s">
        <v>17208</v>
      </c>
      <c r="I363" s="39" t="s">
        <v>18535</v>
      </c>
      <c r="J363" s="24" t="s">
        <v>18536</v>
      </c>
      <c r="K363" s="39" t="s">
        <v>2161</v>
      </c>
      <c r="L363" s="39" t="s">
        <v>11725</v>
      </c>
      <c r="M363" s="39"/>
      <c r="N363" s="25"/>
      <c r="O363" s="25"/>
      <c r="P363" s="25" t="s">
        <v>16922</v>
      </c>
    </row>
    <row r="364" spans="1:16" ht="99">
      <c r="A364" s="34">
        <v>363</v>
      </c>
      <c r="B364" s="35"/>
      <c r="C364" s="39" t="s">
        <v>11726</v>
      </c>
      <c r="D364" s="54" t="s">
        <v>11727</v>
      </c>
      <c r="E364" s="39" t="s">
        <v>18537</v>
      </c>
      <c r="F364" s="39" t="s">
        <v>18538</v>
      </c>
      <c r="G364" s="39">
        <v>5919030473</v>
      </c>
      <c r="H364" t="s">
        <v>17208</v>
      </c>
      <c r="I364" s="39" t="s">
        <v>18539</v>
      </c>
      <c r="J364" s="24" t="s">
        <v>18540</v>
      </c>
      <c r="K364" s="39" t="s">
        <v>2168</v>
      </c>
      <c r="L364" s="39" t="s">
        <v>11730</v>
      </c>
      <c r="M364" s="39"/>
      <c r="N364" s="25"/>
      <c r="O364" s="39"/>
      <c r="P364" s="25"/>
    </row>
    <row r="365" spans="1:16" ht="99">
      <c r="A365" s="34">
        <v>364</v>
      </c>
      <c r="B365" s="35"/>
      <c r="C365" s="39" t="s">
        <v>11731</v>
      </c>
      <c r="D365" s="54" t="s">
        <v>11732</v>
      </c>
      <c r="E365" s="39" t="s">
        <v>18541</v>
      </c>
      <c r="F365" s="39" t="s">
        <v>18542</v>
      </c>
      <c r="G365" s="39">
        <v>2224163527</v>
      </c>
      <c r="H365" t="s">
        <v>17208</v>
      </c>
      <c r="I365" s="39" t="s">
        <v>18543</v>
      </c>
      <c r="J365" s="24" t="s">
        <v>18544</v>
      </c>
      <c r="K365" s="39" t="s">
        <v>2175</v>
      </c>
      <c r="L365" s="39" t="s">
        <v>11735</v>
      </c>
      <c r="M365" s="39"/>
      <c r="N365" s="25"/>
      <c r="O365" s="25"/>
      <c r="P365" s="25" t="s">
        <v>16924</v>
      </c>
    </row>
    <row r="366" spans="1:16" ht="82.5">
      <c r="A366" s="34">
        <v>365</v>
      </c>
      <c r="B366" s="35"/>
      <c r="C366" s="39" t="s">
        <v>11736</v>
      </c>
      <c r="D366" s="54" t="s">
        <v>18545</v>
      </c>
      <c r="E366" s="39" t="s">
        <v>18546</v>
      </c>
      <c r="F366" s="39" t="s">
        <v>18547</v>
      </c>
      <c r="G366" s="39">
        <v>9706004571</v>
      </c>
      <c r="H366" t="s">
        <v>17208</v>
      </c>
      <c r="I366" s="39" t="s">
        <v>18548</v>
      </c>
      <c r="J366" s="24" t="s">
        <v>18549</v>
      </c>
      <c r="K366" s="39" t="s">
        <v>2182</v>
      </c>
      <c r="L366" s="39" t="s">
        <v>11740</v>
      </c>
      <c r="M366" s="39"/>
      <c r="N366" s="25"/>
      <c r="O366" s="39"/>
      <c r="P366" s="25"/>
    </row>
    <row r="367" spans="1:16" ht="107.25">
      <c r="A367" s="34" t="s">
        <v>16930</v>
      </c>
      <c r="B367" s="35"/>
      <c r="C367" s="39" t="s">
        <v>11741</v>
      </c>
      <c r="D367" s="54" t="s">
        <v>11742</v>
      </c>
      <c r="E367" s="39" t="s">
        <v>18550</v>
      </c>
      <c r="F367" s="39" t="s">
        <v>18551</v>
      </c>
      <c r="G367" s="39">
        <v>1701060338</v>
      </c>
      <c r="H367" t="s">
        <v>17208</v>
      </c>
      <c r="I367" s="39" t="s">
        <v>18552</v>
      </c>
      <c r="J367" s="24" t="s">
        <v>11744</v>
      </c>
      <c r="K367" s="39" t="s">
        <v>11745</v>
      </c>
      <c r="L367" s="32" t="s">
        <v>11746</v>
      </c>
      <c r="M367" s="39"/>
      <c r="N367" s="25"/>
      <c r="O367" s="39"/>
      <c r="P367" s="25"/>
    </row>
    <row r="368" spans="1:16" ht="82.5">
      <c r="A368" s="34" t="s">
        <v>16931</v>
      </c>
      <c r="B368" s="35"/>
      <c r="C368" s="39" t="s">
        <v>11747</v>
      </c>
      <c r="D368" s="54" t="s">
        <v>11748</v>
      </c>
      <c r="E368" s="39" t="s">
        <v>18553</v>
      </c>
      <c r="F368" s="39" t="s">
        <v>18554</v>
      </c>
      <c r="G368" s="39">
        <v>2536317839</v>
      </c>
      <c r="H368" t="s">
        <v>17208</v>
      </c>
      <c r="I368" s="39" t="s">
        <v>18555</v>
      </c>
      <c r="J368" s="39" t="s">
        <v>18556</v>
      </c>
      <c r="K368" s="39" t="s">
        <v>11751</v>
      </c>
      <c r="L368" s="39" t="s">
        <v>11752</v>
      </c>
      <c r="M368" s="39"/>
      <c r="N368" s="25"/>
      <c r="O368" s="39"/>
      <c r="P368" s="25"/>
    </row>
    <row r="369" spans="1:16" ht="74.25">
      <c r="A369" s="34">
        <v>368</v>
      </c>
      <c r="B369" s="35"/>
      <c r="C369" s="39" t="s">
        <v>11753</v>
      </c>
      <c r="D369" s="54" t="s">
        <v>11754</v>
      </c>
      <c r="E369" s="39" t="s">
        <v>18557</v>
      </c>
      <c r="F369" s="39" t="s">
        <v>18102</v>
      </c>
      <c r="G369" s="39">
        <v>5650011464</v>
      </c>
      <c r="H369" t="s">
        <v>17208</v>
      </c>
      <c r="I369" s="39" t="s">
        <v>17738</v>
      </c>
      <c r="J369" s="39" t="s">
        <v>11755</v>
      </c>
      <c r="K369" s="39" t="s">
        <v>11756</v>
      </c>
      <c r="L369" s="39" t="s">
        <v>11092</v>
      </c>
      <c r="M369" s="39"/>
      <c r="N369" s="25"/>
      <c r="O369" s="39"/>
      <c r="P369" s="25"/>
    </row>
    <row r="370" spans="1:16" ht="107.25">
      <c r="A370" s="34" t="s">
        <v>16932</v>
      </c>
      <c r="B370" s="35"/>
      <c r="C370" s="39" t="s">
        <v>11757</v>
      </c>
      <c r="D370" s="54" t="s">
        <v>11758</v>
      </c>
      <c r="E370" s="39" t="s">
        <v>18558</v>
      </c>
      <c r="F370" s="39" t="s">
        <v>18559</v>
      </c>
      <c r="G370" s="39">
        <v>7804630189</v>
      </c>
      <c r="H370" t="s">
        <v>17208</v>
      </c>
      <c r="I370" s="39" t="s">
        <v>18560</v>
      </c>
      <c r="J370" s="39" t="s">
        <v>11760</v>
      </c>
      <c r="K370" s="39" t="s">
        <v>2203</v>
      </c>
      <c r="L370" s="39" t="s">
        <v>11761</v>
      </c>
      <c r="M370" s="39"/>
      <c r="N370" s="25"/>
      <c r="O370" s="39"/>
      <c r="P370" s="25"/>
    </row>
    <row r="371" spans="1:16" ht="140.25">
      <c r="A371" s="34" t="s">
        <v>16933</v>
      </c>
      <c r="B371" s="35"/>
      <c r="C371" s="39" t="s">
        <v>11762</v>
      </c>
      <c r="D371" s="54" t="s">
        <v>11763</v>
      </c>
      <c r="E371" s="39" t="s">
        <v>18561</v>
      </c>
      <c r="F371" s="39" t="s">
        <v>18562</v>
      </c>
      <c r="G371" s="39">
        <v>2117003208</v>
      </c>
      <c r="H371" t="s">
        <v>17208</v>
      </c>
      <c r="I371" s="39" t="s">
        <v>18563</v>
      </c>
      <c r="J371" s="39" t="s">
        <v>18564</v>
      </c>
      <c r="K371" s="39" t="s">
        <v>2210</v>
      </c>
      <c r="L371" s="32" t="s">
        <v>11766</v>
      </c>
      <c r="M371" s="39"/>
      <c r="N371" s="25"/>
      <c r="O371" s="39"/>
      <c r="P371" s="25"/>
    </row>
    <row r="372" spans="1:16" ht="82.5">
      <c r="A372" s="34" t="s">
        <v>16934</v>
      </c>
      <c r="B372" s="35"/>
      <c r="C372" s="39" t="s">
        <v>11767</v>
      </c>
      <c r="D372" s="54" t="s">
        <v>11768</v>
      </c>
      <c r="E372" s="39" t="s">
        <v>18565</v>
      </c>
      <c r="F372" s="39" t="s">
        <v>18566</v>
      </c>
      <c r="G372" s="39">
        <v>5024204901</v>
      </c>
      <c r="H372" t="s">
        <v>17208</v>
      </c>
      <c r="I372" s="39" t="s">
        <v>18567</v>
      </c>
      <c r="J372" s="39" t="s">
        <v>11770</v>
      </c>
      <c r="K372" s="39" t="s">
        <v>2216</v>
      </c>
      <c r="L372" s="39" t="s">
        <v>11771</v>
      </c>
      <c r="M372" s="39"/>
      <c r="N372" s="25"/>
      <c r="O372" s="39"/>
      <c r="P372" s="25"/>
    </row>
    <row r="373" spans="1:16" ht="82.5">
      <c r="A373" s="34" t="s">
        <v>16935</v>
      </c>
      <c r="B373" s="35"/>
      <c r="C373" s="39" t="s">
        <v>11772</v>
      </c>
      <c r="D373" s="54" t="s">
        <v>11773</v>
      </c>
      <c r="E373" s="39" t="s">
        <v>18568</v>
      </c>
      <c r="F373" s="39" t="s">
        <v>18569</v>
      </c>
      <c r="G373" s="39">
        <v>3255049294</v>
      </c>
      <c r="H373" t="s">
        <v>17208</v>
      </c>
      <c r="I373" s="39" t="s">
        <v>18570</v>
      </c>
      <c r="J373" s="39" t="s">
        <v>11775</v>
      </c>
      <c r="K373" s="39" t="s">
        <v>2223</v>
      </c>
      <c r="L373" s="39" t="s">
        <v>11776</v>
      </c>
      <c r="M373" s="39"/>
      <c r="N373" s="25"/>
      <c r="O373" s="39"/>
      <c r="P373" s="25"/>
    </row>
    <row r="374" spans="1:16" ht="82.5">
      <c r="A374" s="34" t="s">
        <v>16936</v>
      </c>
      <c r="B374" s="35"/>
      <c r="C374" s="39" t="s">
        <v>11777</v>
      </c>
      <c r="D374" s="54" t="s">
        <v>11778</v>
      </c>
      <c r="E374" s="39" t="s">
        <v>18571</v>
      </c>
      <c r="F374" s="39" t="s">
        <v>18572</v>
      </c>
      <c r="G374" s="39">
        <v>5612165093</v>
      </c>
      <c r="H374" t="s">
        <v>17208</v>
      </c>
      <c r="I374" s="39" t="s">
        <v>18573</v>
      </c>
      <c r="J374" s="39" t="s">
        <v>11780</v>
      </c>
      <c r="K374" s="39" t="s">
        <v>11781</v>
      </c>
      <c r="L374" s="39" t="s">
        <v>11782</v>
      </c>
      <c r="M374" s="39"/>
      <c r="N374" s="25"/>
      <c r="O374" s="39"/>
      <c r="P374" s="25"/>
    </row>
    <row r="375" spans="1:16" ht="82.5">
      <c r="A375" s="34" t="s">
        <v>16937</v>
      </c>
      <c r="B375" s="35"/>
      <c r="C375" s="39" t="s">
        <v>11783</v>
      </c>
      <c r="D375" s="54" t="s">
        <v>11784</v>
      </c>
      <c r="E375" s="39" t="s">
        <v>18574</v>
      </c>
      <c r="F375" s="39" t="s">
        <v>18575</v>
      </c>
      <c r="G375" s="39">
        <v>7709957219</v>
      </c>
      <c r="H375" t="s">
        <v>17208</v>
      </c>
      <c r="I375" s="39" t="s">
        <v>18576</v>
      </c>
      <c r="J375" s="39" t="s">
        <v>18577</v>
      </c>
      <c r="K375" s="39" t="s">
        <v>2237</v>
      </c>
      <c r="L375" s="39" t="s">
        <v>11787</v>
      </c>
      <c r="M375" s="39"/>
      <c r="N375" s="25"/>
      <c r="O375" s="39"/>
      <c r="P375" s="25"/>
    </row>
    <row r="376" spans="1:16" ht="74.25">
      <c r="A376" s="34" t="s">
        <v>16938</v>
      </c>
      <c r="B376" s="35"/>
      <c r="C376" s="39" t="s">
        <v>11788</v>
      </c>
      <c r="D376" s="54" t="s">
        <v>11789</v>
      </c>
      <c r="E376" s="39" t="s">
        <v>18578</v>
      </c>
      <c r="F376" s="39" t="s">
        <v>18579</v>
      </c>
      <c r="G376" s="39">
        <v>7807277797</v>
      </c>
      <c r="H376" t="s">
        <v>17208</v>
      </c>
      <c r="I376" s="39" t="s">
        <v>18580</v>
      </c>
      <c r="J376" s="24" t="s">
        <v>18581</v>
      </c>
      <c r="K376" s="39" t="s">
        <v>11792</v>
      </c>
      <c r="L376" s="39" t="s">
        <v>11793</v>
      </c>
      <c r="M376" s="39"/>
      <c r="N376" s="25"/>
      <c r="O376" s="39"/>
      <c r="P376" s="25"/>
    </row>
    <row r="377" spans="1:16" ht="82.5">
      <c r="A377" s="34" t="s">
        <v>16939</v>
      </c>
      <c r="B377" s="35"/>
      <c r="C377" s="39" t="s">
        <v>11794</v>
      </c>
      <c r="D377" s="54" t="s">
        <v>11795</v>
      </c>
      <c r="E377" s="39" t="s">
        <v>18582</v>
      </c>
      <c r="F377" s="39" t="s">
        <v>18583</v>
      </c>
      <c r="G377" s="39">
        <v>7203492939</v>
      </c>
      <c r="H377" t="s">
        <v>17208</v>
      </c>
      <c r="I377" s="39" t="s">
        <v>18584</v>
      </c>
      <c r="J377" s="24" t="s">
        <v>11797</v>
      </c>
      <c r="K377" s="39" t="s">
        <v>2248</v>
      </c>
      <c r="L377" s="24" t="s">
        <v>11798</v>
      </c>
      <c r="M377" s="39"/>
      <c r="N377" s="25"/>
      <c r="O377" s="39"/>
      <c r="P377" s="25"/>
    </row>
    <row r="378" spans="1:16" ht="107.25">
      <c r="A378" s="34" t="s">
        <v>16940</v>
      </c>
      <c r="B378" s="35"/>
      <c r="C378" s="39" t="s">
        <v>11799</v>
      </c>
      <c r="D378" s="54" t="s">
        <v>11800</v>
      </c>
      <c r="E378" s="39" t="s">
        <v>18585</v>
      </c>
      <c r="F378" s="39" t="s">
        <v>18586</v>
      </c>
      <c r="G378" s="39">
        <v>1901132653</v>
      </c>
      <c r="H378" t="s">
        <v>17208</v>
      </c>
      <c r="I378" s="39" t="s">
        <v>18587</v>
      </c>
      <c r="J378" s="58" t="s">
        <v>18588</v>
      </c>
      <c r="K378" s="39" t="s">
        <v>2255</v>
      </c>
      <c r="L378" s="32" t="s">
        <v>11803</v>
      </c>
      <c r="M378" s="39"/>
      <c r="N378" s="25"/>
      <c r="O378" s="39"/>
      <c r="P378" s="25"/>
    </row>
    <row r="379" spans="1:16" ht="90.75">
      <c r="A379" s="34" t="s">
        <v>16941</v>
      </c>
      <c r="B379" s="35"/>
      <c r="C379" s="39" t="s">
        <v>11804</v>
      </c>
      <c r="D379" s="54" t="s">
        <v>11805</v>
      </c>
      <c r="E379" s="39" t="s">
        <v>18589</v>
      </c>
      <c r="F379" s="39" t="s">
        <v>18590</v>
      </c>
      <c r="G379" s="39">
        <v>5406805083</v>
      </c>
      <c r="H379" t="s">
        <v>17208</v>
      </c>
      <c r="I379" s="39" t="s">
        <v>18591</v>
      </c>
      <c r="J379" s="58" t="s">
        <v>18592</v>
      </c>
      <c r="K379" s="39" t="s">
        <v>11808</v>
      </c>
      <c r="L379" s="59" t="s">
        <v>11809</v>
      </c>
      <c r="M379" s="39"/>
      <c r="N379" s="25"/>
      <c r="O379" s="39"/>
      <c r="P379" s="25"/>
    </row>
    <row r="380" spans="1:16" ht="99">
      <c r="A380" s="34">
        <v>379</v>
      </c>
      <c r="B380" s="35"/>
      <c r="C380" s="39" t="s">
        <v>11810</v>
      </c>
      <c r="D380" s="54" t="s">
        <v>11811</v>
      </c>
      <c r="E380" s="39" t="s">
        <v>18593</v>
      </c>
      <c r="F380" s="39" t="s">
        <v>18594</v>
      </c>
      <c r="G380" s="39">
        <v>6629013284</v>
      </c>
      <c r="H380" t="s">
        <v>17208</v>
      </c>
      <c r="I380" s="39" t="s">
        <v>18595</v>
      </c>
      <c r="J380" s="58" t="s">
        <v>11813</v>
      </c>
      <c r="K380" s="39" t="s">
        <v>2267</v>
      </c>
      <c r="L380" s="39" t="s">
        <v>11814</v>
      </c>
      <c r="M380" s="39"/>
      <c r="N380" s="25"/>
      <c r="O380" s="39"/>
      <c r="P380" s="25"/>
    </row>
    <row r="381" spans="1:16" ht="99">
      <c r="A381" s="34" t="s">
        <v>16942</v>
      </c>
      <c r="B381" s="35"/>
      <c r="C381" s="39" t="s">
        <v>11815</v>
      </c>
      <c r="D381" s="54" t="s">
        <v>11816</v>
      </c>
      <c r="E381" s="39" t="s">
        <v>18596</v>
      </c>
      <c r="F381" s="39" t="s">
        <v>18597</v>
      </c>
      <c r="G381" s="39" t="s">
        <v>18598</v>
      </c>
      <c r="H381" t="s">
        <v>17208</v>
      </c>
      <c r="I381" s="39" t="s">
        <v>18599</v>
      </c>
      <c r="J381" s="58" t="s">
        <v>18600</v>
      </c>
      <c r="K381" s="39" t="s">
        <v>2274</v>
      </c>
      <c r="L381" s="59" t="s">
        <v>11819</v>
      </c>
      <c r="M381" s="39"/>
      <c r="N381" s="25"/>
      <c r="O381" s="39"/>
      <c r="P381" s="25"/>
    </row>
    <row r="382" spans="1:16" ht="90.75">
      <c r="A382" s="34">
        <v>381</v>
      </c>
      <c r="B382" s="35"/>
      <c r="C382" s="39" t="s">
        <v>11820</v>
      </c>
      <c r="D382" s="54" t="s">
        <v>11821</v>
      </c>
      <c r="E382" s="39" t="s">
        <v>18601</v>
      </c>
      <c r="F382" s="39" t="s">
        <v>18602</v>
      </c>
      <c r="G382" s="39">
        <v>3702239395</v>
      </c>
      <c r="H382" t="s">
        <v>17208</v>
      </c>
      <c r="I382" s="39" t="s">
        <v>18603</v>
      </c>
      <c r="J382" s="58" t="s">
        <v>18604</v>
      </c>
      <c r="K382" s="39" t="s">
        <v>11824</v>
      </c>
      <c r="L382" s="24" t="s">
        <v>11825</v>
      </c>
      <c r="M382" s="39"/>
      <c r="N382" s="25"/>
      <c r="O382" s="39"/>
      <c r="P382" s="25"/>
    </row>
    <row r="383" spans="1:16" ht="99">
      <c r="A383" s="34">
        <v>382</v>
      </c>
      <c r="B383" s="35"/>
      <c r="C383" s="39" t="s">
        <v>11826</v>
      </c>
      <c r="D383" s="54" t="s">
        <v>11827</v>
      </c>
      <c r="E383" s="39" t="s">
        <v>18605</v>
      </c>
      <c r="F383" s="39" t="s">
        <v>18606</v>
      </c>
      <c r="G383" s="39">
        <v>7704464202</v>
      </c>
      <c r="H383" t="s">
        <v>17208</v>
      </c>
      <c r="I383" s="39" t="s">
        <v>18607</v>
      </c>
      <c r="J383" s="58" t="s">
        <v>11829</v>
      </c>
      <c r="K383" s="39" t="s">
        <v>2285</v>
      </c>
      <c r="L383" s="39" t="s">
        <v>11830</v>
      </c>
      <c r="M383" s="39"/>
      <c r="N383" s="25"/>
      <c r="O383" s="39"/>
      <c r="P383" s="25"/>
    </row>
    <row r="384" spans="1:16" ht="99">
      <c r="A384" s="34">
        <v>383</v>
      </c>
      <c r="B384" s="35"/>
      <c r="C384" s="39" t="s">
        <v>11831</v>
      </c>
      <c r="D384" s="54" t="s">
        <v>11832</v>
      </c>
      <c r="E384" s="39" t="s">
        <v>18608</v>
      </c>
      <c r="F384" s="39" t="s">
        <v>18609</v>
      </c>
      <c r="G384" s="39">
        <v>7722862647</v>
      </c>
      <c r="H384" t="s">
        <v>17208</v>
      </c>
      <c r="I384" s="39" t="s">
        <v>18610</v>
      </c>
      <c r="J384" s="58" t="s">
        <v>18611</v>
      </c>
      <c r="K384" s="39" t="s">
        <v>2290</v>
      </c>
      <c r="L384" s="39" t="s">
        <v>11835</v>
      </c>
      <c r="M384" s="39"/>
      <c r="N384" s="25"/>
      <c r="O384" s="39"/>
      <c r="P384" s="25"/>
    </row>
    <row r="385" spans="1:16" ht="107.25">
      <c r="A385" s="34" t="s">
        <v>16943</v>
      </c>
      <c r="B385" s="35"/>
      <c r="C385" s="39" t="s">
        <v>11836</v>
      </c>
      <c r="D385" s="54" t="s">
        <v>11837</v>
      </c>
      <c r="E385" s="39" t="s">
        <v>18612</v>
      </c>
      <c r="F385" s="39" t="s">
        <v>18613</v>
      </c>
      <c r="G385" s="39">
        <v>5257198753</v>
      </c>
      <c r="H385" t="s">
        <v>17208</v>
      </c>
      <c r="I385" s="39" t="s">
        <v>18614</v>
      </c>
      <c r="J385" s="58" t="s">
        <v>11839</v>
      </c>
      <c r="K385" s="39" t="s">
        <v>11840</v>
      </c>
      <c r="L385" s="39" t="s">
        <v>11841</v>
      </c>
      <c r="M385" s="39"/>
      <c r="N385" s="25"/>
      <c r="O385" s="39"/>
      <c r="P385" s="25"/>
    </row>
    <row r="386" spans="1:16" ht="82.5">
      <c r="A386" s="34" t="s">
        <v>16944</v>
      </c>
      <c r="B386" s="35"/>
      <c r="C386" s="39" t="s">
        <v>11842</v>
      </c>
      <c r="D386" s="54" t="s">
        <v>11843</v>
      </c>
      <c r="E386" s="39" t="s">
        <v>18615</v>
      </c>
      <c r="F386" s="39" t="s">
        <v>18616</v>
      </c>
      <c r="G386" s="39">
        <v>7701903564</v>
      </c>
      <c r="H386" t="s">
        <v>17208</v>
      </c>
      <c r="I386" s="39" t="s">
        <v>17753</v>
      </c>
      <c r="J386" s="58" t="s">
        <v>11844</v>
      </c>
      <c r="K386" s="39" t="s">
        <v>11845</v>
      </c>
      <c r="L386" s="39" t="s">
        <v>11846</v>
      </c>
      <c r="M386" s="39"/>
      <c r="N386" s="25"/>
      <c r="O386" s="39"/>
      <c r="P386" s="25"/>
    </row>
    <row r="387" spans="1:16" ht="90.75">
      <c r="A387" s="34" t="s">
        <v>16945</v>
      </c>
      <c r="B387" s="35"/>
      <c r="C387" s="39" t="s">
        <v>11847</v>
      </c>
      <c r="D387" s="54" t="s">
        <v>11848</v>
      </c>
      <c r="E387" s="39" t="s">
        <v>18617</v>
      </c>
      <c r="F387" s="39" t="s">
        <v>18618</v>
      </c>
      <c r="G387" s="39">
        <v>1840014201</v>
      </c>
      <c r="H387" t="s">
        <v>17208</v>
      </c>
      <c r="I387" s="39" t="s">
        <v>18619</v>
      </c>
      <c r="J387" s="58" t="s">
        <v>11850</v>
      </c>
      <c r="K387" s="39" t="s">
        <v>2304</v>
      </c>
      <c r="L387" s="32" t="s">
        <v>11851</v>
      </c>
      <c r="M387" s="39"/>
      <c r="N387" s="25"/>
      <c r="O387" s="39"/>
      <c r="P387" s="25"/>
    </row>
    <row r="388" spans="1:16" ht="82.5">
      <c r="A388" s="34" t="s">
        <v>16946</v>
      </c>
      <c r="B388" s="35"/>
      <c r="C388" s="39" t="s">
        <v>11852</v>
      </c>
      <c r="D388" s="54" t="s">
        <v>11853</v>
      </c>
      <c r="E388" s="39" t="s">
        <v>18620</v>
      </c>
      <c r="F388" s="39" t="s">
        <v>18621</v>
      </c>
      <c r="G388" s="39">
        <v>7456045628</v>
      </c>
      <c r="H388" t="s">
        <v>17208</v>
      </c>
      <c r="I388" s="39" t="s">
        <v>18622</v>
      </c>
      <c r="J388" s="58" t="s">
        <v>11855</v>
      </c>
      <c r="K388" s="39" t="s">
        <v>2311</v>
      </c>
      <c r="L388" s="24" t="s">
        <v>11856</v>
      </c>
      <c r="M388" s="39"/>
      <c r="N388" s="25"/>
      <c r="O388" s="39"/>
      <c r="P388" s="25"/>
    </row>
    <row r="389" spans="1:16" ht="90.75">
      <c r="A389" s="34">
        <v>388</v>
      </c>
      <c r="B389" s="35"/>
      <c r="C389" s="39" t="s">
        <v>11857</v>
      </c>
      <c r="D389" s="54" t="s">
        <v>11858</v>
      </c>
      <c r="E389" s="39" t="s">
        <v>18623</v>
      </c>
      <c r="F389" s="39" t="s">
        <v>18624</v>
      </c>
      <c r="G389" s="39">
        <v>3459011764</v>
      </c>
      <c r="H389" t="s">
        <v>17208</v>
      </c>
      <c r="I389" s="39" t="s">
        <v>18625</v>
      </c>
      <c r="J389" s="58" t="s">
        <v>11860</v>
      </c>
      <c r="K389" s="39" t="s">
        <v>11861</v>
      </c>
      <c r="L389" s="39" t="s">
        <v>11862</v>
      </c>
      <c r="M389" s="39"/>
      <c r="N389" s="25"/>
      <c r="O389" s="39"/>
      <c r="P389" s="25"/>
    </row>
    <row r="390" spans="1:16" ht="90.75">
      <c r="A390" s="34" t="s">
        <v>16947</v>
      </c>
      <c r="B390" s="35"/>
      <c r="C390" s="39" t="s">
        <v>11863</v>
      </c>
      <c r="D390" s="54" t="s">
        <v>18626</v>
      </c>
      <c r="E390" s="39" t="s">
        <v>18627</v>
      </c>
      <c r="F390" s="39" t="s">
        <v>18628</v>
      </c>
      <c r="G390" s="39">
        <v>3461064925</v>
      </c>
      <c r="H390" t="s">
        <v>17208</v>
      </c>
      <c r="I390" s="39" t="s">
        <v>18629</v>
      </c>
      <c r="J390" s="58" t="s">
        <v>18630</v>
      </c>
      <c r="K390" s="39" t="s">
        <v>11867</v>
      </c>
      <c r="L390" s="39" t="s">
        <v>11868</v>
      </c>
      <c r="M390" s="39"/>
      <c r="N390" s="25"/>
      <c r="O390" s="39"/>
      <c r="P390" s="25"/>
    </row>
    <row r="391" spans="1:16" ht="82.5">
      <c r="A391" s="34" t="s">
        <v>16948</v>
      </c>
      <c r="B391" s="35"/>
      <c r="C391" s="39" t="s">
        <v>11869</v>
      </c>
      <c r="D391" s="54" t="s">
        <v>11870</v>
      </c>
      <c r="E391" s="39" t="s">
        <v>18631</v>
      </c>
      <c r="F391" s="39" t="s">
        <v>18632</v>
      </c>
      <c r="G391" s="39">
        <v>9709065653</v>
      </c>
      <c r="H391" t="s">
        <v>17208</v>
      </c>
      <c r="I391" s="39" t="s">
        <v>18633</v>
      </c>
      <c r="J391" s="58" t="s">
        <v>18634</v>
      </c>
      <c r="K391" s="39" t="s">
        <v>11873</v>
      </c>
      <c r="L391" s="39" t="s">
        <v>11874</v>
      </c>
      <c r="M391" s="39"/>
      <c r="N391" s="25"/>
      <c r="O391" s="39"/>
      <c r="P391" s="25"/>
    </row>
    <row r="392" spans="1:16" ht="99">
      <c r="A392" s="34">
        <v>391</v>
      </c>
      <c r="B392" s="35"/>
      <c r="C392" s="39" t="s">
        <v>11875</v>
      </c>
      <c r="D392" s="54" t="s">
        <v>11876</v>
      </c>
      <c r="E392" s="39" t="s">
        <v>18635</v>
      </c>
      <c r="F392" s="39" t="s">
        <v>18636</v>
      </c>
      <c r="G392" s="39">
        <v>9728016108</v>
      </c>
      <c r="H392" t="s">
        <v>17208</v>
      </c>
      <c r="I392" s="39" t="s">
        <v>18637</v>
      </c>
      <c r="J392" s="58" t="s">
        <v>18638</v>
      </c>
      <c r="K392" s="39" t="s">
        <v>11879</v>
      </c>
      <c r="L392" s="39" t="s">
        <v>11880</v>
      </c>
      <c r="M392" s="39"/>
      <c r="N392" s="25"/>
      <c r="O392" s="39"/>
      <c r="P392" s="25"/>
    </row>
    <row r="393" spans="1:16" ht="82.5">
      <c r="A393" s="34">
        <v>392</v>
      </c>
      <c r="B393" s="35"/>
      <c r="C393" s="39" t="s">
        <v>11881</v>
      </c>
      <c r="D393" s="54" t="s">
        <v>11882</v>
      </c>
      <c r="E393" s="39" t="s">
        <v>18639</v>
      </c>
      <c r="F393" s="39" t="s">
        <v>18640</v>
      </c>
      <c r="G393" s="39">
        <v>7627053269</v>
      </c>
      <c r="H393" t="s">
        <v>17208</v>
      </c>
      <c r="I393" s="39" t="s">
        <v>18641</v>
      </c>
      <c r="J393" s="58" t="s">
        <v>18642</v>
      </c>
      <c r="K393" s="39" t="s">
        <v>2346</v>
      </c>
      <c r="L393" s="39" t="s">
        <v>11885</v>
      </c>
      <c r="M393" s="39"/>
      <c r="N393" s="25"/>
      <c r="O393" s="39"/>
      <c r="P393" s="25"/>
    </row>
    <row r="394" spans="1:16" ht="82.5">
      <c r="A394" s="34">
        <v>393</v>
      </c>
      <c r="B394" s="35"/>
      <c r="C394" s="39" t="s">
        <v>11886</v>
      </c>
      <c r="D394" s="54" t="s">
        <v>11887</v>
      </c>
      <c r="E394" s="39" t="s">
        <v>18643</v>
      </c>
      <c r="F394" s="24" t="s">
        <v>18644</v>
      </c>
      <c r="G394" s="24">
        <v>1655422277</v>
      </c>
      <c r="H394" t="s">
        <v>17208</v>
      </c>
      <c r="I394" s="39" t="s">
        <v>18645</v>
      </c>
      <c r="J394" s="58" t="s">
        <v>18646</v>
      </c>
      <c r="K394" s="39" t="s">
        <v>2353</v>
      </c>
      <c r="L394" s="39" t="s">
        <v>11890</v>
      </c>
      <c r="M394" s="39"/>
      <c r="N394" s="25"/>
      <c r="O394" s="39"/>
      <c r="P394" s="25"/>
    </row>
    <row r="395" spans="1:16" ht="99">
      <c r="A395" s="36" t="s">
        <v>16949</v>
      </c>
      <c r="B395" s="36"/>
      <c r="C395" s="25" t="s">
        <v>11891</v>
      </c>
      <c r="D395" s="53" t="s">
        <v>11892</v>
      </c>
      <c r="E395" s="25" t="s">
        <v>18647</v>
      </c>
      <c r="F395" s="27" t="s">
        <v>18648</v>
      </c>
      <c r="G395" s="27">
        <v>4027143645</v>
      </c>
      <c r="H395"/>
      <c r="I395" s="25" t="s">
        <v>18649</v>
      </c>
      <c r="J395" s="60" t="s">
        <v>18650</v>
      </c>
      <c r="K395" s="25" t="s">
        <v>11895</v>
      </c>
      <c r="L395" s="27" t="s">
        <v>11896</v>
      </c>
      <c r="M395" s="25"/>
      <c r="N395" s="25" t="s">
        <v>18651</v>
      </c>
      <c r="O395" s="39"/>
      <c r="P395" s="25"/>
    </row>
    <row r="396" spans="1:16" ht="107.25">
      <c r="A396" s="34" t="s">
        <v>16951</v>
      </c>
      <c r="B396" s="35"/>
      <c r="C396" s="39" t="s">
        <v>11898</v>
      </c>
      <c r="D396" s="54" t="s">
        <v>11899</v>
      </c>
      <c r="E396" s="39" t="s">
        <v>18652</v>
      </c>
      <c r="F396" s="24" t="s">
        <v>18653</v>
      </c>
      <c r="G396" s="24">
        <v>5403358084</v>
      </c>
      <c r="H396" t="s">
        <v>17208</v>
      </c>
      <c r="I396" s="39" t="s">
        <v>18654</v>
      </c>
      <c r="J396" s="58" t="s">
        <v>11901</v>
      </c>
      <c r="K396" s="39" t="s">
        <v>11902</v>
      </c>
      <c r="L396" s="39" t="s">
        <v>11903</v>
      </c>
      <c r="M396" s="39"/>
      <c r="N396" s="25"/>
      <c r="O396" s="39"/>
      <c r="P396" s="25"/>
    </row>
    <row r="397" spans="1:16" ht="99">
      <c r="A397" s="34" t="s">
        <v>16952</v>
      </c>
      <c r="B397" s="35"/>
      <c r="C397" s="39" t="s">
        <v>11904</v>
      </c>
      <c r="D397" s="54" t="s">
        <v>11905</v>
      </c>
      <c r="E397" s="39" t="s">
        <v>18655</v>
      </c>
      <c r="F397" s="24" t="s">
        <v>18656</v>
      </c>
      <c r="G397" s="24">
        <v>5433198695</v>
      </c>
      <c r="H397" t="s">
        <v>17208</v>
      </c>
      <c r="I397" s="39" t="s">
        <v>18657</v>
      </c>
      <c r="J397" s="58" t="s">
        <v>18658</v>
      </c>
      <c r="K397" s="39" t="s">
        <v>11908</v>
      </c>
      <c r="L397" s="39" t="s">
        <v>11909</v>
      </c>
      <c r="M397" s="39"/>
      <c r="N397" s="25"/>
      <c r="O397" s="39"/>
      <c r="P397" s="25"/>
    </row>
    <row r="398" spans="1:16" ht="90.75">
      <c r="A398" s="34" t="s">
        <v>16953</v>
      </c>
      <c r="B398" s="35"/>
      <c r="C398" s="39" t="s">
        <v>11910</v>
      </c>
      <c r="D398" s="54" t="s">
        <v>11911</v>
      </c>
      <c r="E398" s="39" t="s">
        <v>18659</v>
      </c>
      <c r="F398" s="24" t="s">
        <v>18660</v>
      </c>
      <c r="G398" s="24">
        <v>6455031846</v>
      </c>
      <c r="H398" t="s">
        <v>17208</v>
      </c>
      <c r="I398" s="39" t="s">
        <v>18661</v>
      </c>
      <c r="J398" s="58" t="s">
        <v>11913</v>
      </c>
      <c r="K398" s="39" t="s">
        <v>11914</v>
      </c>
      <c r="L398" s="39" t="s">
        <v>11915</v>
      </c>
      <c r="M398" s="39"/>
      <c r="N398" s="25"/>
      <c r="O398" s="39"/>
      <c r="P398" s="25"/>
    </row>
    <row r="399" spans="1:16" ht="90.75">
      <c r="A399" s="34" t="s">
        <v>16954</v>
      </c>
      <c r="B399" s="35"/>
      <c r="C399" s="39" t="s">
        <v>11916</v>
      </c>
      <c r="D399" s="54" t="s">
        <v>11917</v>
      </c>
      <c r="E399" s="39" t="s">
        <v>18662</v>
      </c>
      <c r="F399" s="24" t="s">
        <v>18663</v>
      </c>
      <c r="G399" s="24">
        <v>5017123578</v>
      </c>
      <c r="H399" t="s">
        <v>17208</v>
      </c>
      <c r="I399" s="39" t="s">
        <v>18664</v>
      </c>
      <c r="J399" s="58" t="s">
        <v>11919</v>
      </c>
      <c r="K399" s="39" t="s">
        <v>2388</v>
      </c>
      <c r="L399" s="39" t="s">
        <v>11920</v>
      </c>
      <c r="M399" s="39"/>
      <c r="N399" s="25"/>
      <c r="O399" s="39"/>
      <c r="P399" s="25"/>
    </row>
    <row r="400" spans="1:16" ht="82.5">
      <c r="A400" s="34" t="s">
        <v>16955</v>
      </c>
      <c r="B400" s="35"/>
      <c r="C400" s="39" t="s">
        <v>11921</v>
      </c>
      <c r="D400" s="54" t="s">
        <v>11922</v>
      </c>
      <c r="E400" s="39" t="s">
        <v>18665</v>
      </c>
      <c r="F400" s="24" t="s">
        <v>18666</v>
      </c>
      <c r="G400" s="24">
        <v>4632245370</v>
      </c>
      <c r="H400" t="s">
        <v>17208</v>
      </c>
      <c r="I400" s="39" t="s">
        <v>18049</v>
      </c>
      <c r="J400" s="58" t="s">
        <v>18667</v>
      </c>
      <c r="K400" s="39" t="s">
        <v>11924</v>
      </c>
      <c r="L400" s="39" t="s">
        <v>11925</v>
      </c>
      <c r="M400" s="39"/>
      <c r="N400" s="25"/>
      <c r="O400" s="39"/>
      <c r="P400" s="25"/>
    </row>
    <row r="401" spans="1:16" ht="82.5">
      <c r="A401" s="34" t="s">
        <v>16956</v>
      </c>
      <c r="B401" s="35"/>
      <c r="C401" s="39" t="s">
        <v>11926</v>
      </c>
      <c r="D401" s="54" t="s">
        <v>11927</v>
      </c>
      <c r="E401" s="39" t="s">
        <v>18668</v>
      </c>
      <c r="F401" s="24" t="s">
        <v>18669</v>
      </c>
      <c r="G401" s="24">
        <v>1831191162</v>
      </c>
      <c r="H401" t="s">
        <v>17208</v>
      </c>
      <c r="I401" s="39" t="s">
        <v>18670</v>
      </c>
      <c r="J401" s="58" t="s">
        <v>18671</v>
      </c>
      <c r="K401" s="39" t="s">
        <v>11930</v>
      </c>
      <c r="L401" s="39" t="s">
        <v>11931</v>
      </c>
      <c r="M401" s="39"/>
      <c r="N401" s="25"/>
      <c r="O401" s="39"/>
      <c r="P401" s="25"/>
    </row>
    <row r="402" spans="1:16" ht="99">
      <c r="A402" s="34" t="s">
        <v>16957</v>
      </c>
      <c r="B402" s="35"/>
      <c r="C402" s="39" t="s">
        <v>11932</v>
      </c>
      <c r="D402" s="54" t="s">
        <v>11933</v>
      </c>
      <c r="E402" s="39" t="s">
        <v>18672</v>
      </c>
      <c r="F402" s="24" t="s">
        <v>18673</v>
      </c>
      <c r="G402" s="24">
        <v>1101169887</v>
      </c>
      <c r="H402" t="s">
        <v>17208</v>
      </c>
      <c r="I402" s="39" t="s">
        <v>18674</v>
      </c>
      <c r="J402" s="58" t="s">
        <v>18675</v>
      </c>
      <c r="K402" s="39" t="s">
        <v>2409</v>
      </c>
      <c r="L402" s="32" t="s">
        <v>11936</v>
      </c>
      <c r="M402" s="39"/>
      <c r="N402" s="25"/>
      <c r="O402" s="25"/>
      <c r="P402" s="25" t="s">
        <v>16950</v>
      </c>
    </row>
    <row r="403" spans="1:16" ht="99">
      <c r="A403" s="34">
        <v>402</v>
      </c>
      <c r="B403" s="35"/>
      <c r="C403" s="39" t="s">
        <v>11937</v>
      </c>
      <c r="D403" s="54" t="s">
        <v>11938</v>
      </c>
      <c r="E403" s="39" t="s">
        <v>18676</v>
      </c>
      <c r="F403" s="24" t="s">
        <v>18677</v>
      </c>
      <c r="G403" s="24">
        <v>3443117300</v>
      </c>
      <c r="H403" t="s">
        <v>17208</v>
      </c>
      <c r="I403" s="39" t="s">
        <v>18678</v>
      </c>
      <c r="J403" s="58" t="s">
        <v>18679</v>
      </c>
      <c r="K403" s="39" t="s">
        <v>2415</v>
      </c>
      <c r="L403" s="39" t="s">
        <v>11941</v>
      </c>
      <c r="M403" s="39"/>
      <c r="N403" s="25"/>
      <c r="O403" s="39"/>
      <c r="P403" s="25"/>
    </row>
    <row r="404" spans="1:16" ht="99">
      <c r="A404" s="34" t="s">
        <v>16958</v>
      </c>
      <c r="B404" s="35"/>
      <c r="C404" s="39" t="s">
        <v>11942</v>
      </c>
      <c r="D404" s="54" t="s">
        <v>11943</v>
      </c>
      <c r="E404" s="39" t="s">
        <v>18680</v>
      </c>
      <c r="F404" s="24" t="s">
        <v>18681</v>
      </c>
      <c r="G404" s="24">
        <v>6685168732</v>
      </c>
      <c r="H404" t="s">
        <v>17208</v>
      </c>
      <c r="I404" s="39" t="s">
        <v>18682</v>
      </c>
      <c r="J404" s="58" t="s">
        <v>11945</v>
      </c>
      <c r="K404" s="39" t="s">
        <v>11946</v>
      </c>
      <c r="L404" s="39" t="s">
        <v>11947</v>
      </c>
      <c r="M404" s="39"/>
      <c r="N404" s="25"/>
      <c r="O404" s="39"/>
      <c r="P404" s="25"/>
    </row>
    <row r="405" spans="1:16" ht="99">
      <c r="A405" s="34" t="s">
        <v>16959</v>
      </c>
      <c r="B405" s="35"/>
      <c r="C405" s="39" t="s">
        <v>11948</v>
      </c>
      <c r="D405" s="54" t="s">
        <v>18683</v>
      </c>
      <c r="E405" s="39" t="s">
        <v>18684</v>
      </c>
      <c r="F405" s="24" t="s">
        <v>18685</v>
      </c>
      <c r="G405" s="24">
        <v>9705144752</v>
      </c>
      <c r="H405" t="s">
        <v>17208</v>
      </c>
      <c r="I405" s="39" t="s">
        <v>18686</v>
      </c>
      <c r="J405" s="58" t="s">
        <v>18687</v>
      </c>
      <c r="K405" s="39" t="s">
        <v>11952</v>
      </c>
      <c r="L405" s="39" t="s">
        <v>11953</v>
      </c>
      <c r="M405" s="39"/>
      <c r="N405" s="25"/>
      <c r="O405" s="39"/>
      <c r="P405" s="25"/>
    </row>
    <row r="406" spans="1:16" ht="99">
      <c r="A406" s="34" t="s">
        <v>16960</v>
      </c>
      <c r="B406" s="35"/>
      <c r="C406" s="39" t="s">
        <v>11954</v>
      </c>
      <c r="D406" s="54" t="s">
        <v>11955</v>
      </c>
      <c r="E406" s="39" t="s">
        <v>18688</v>
      </c>
      <c r="F406" s="24" t="s">
        <v>18689</v>
      </c>
      <c r="G406" s="24">
        <v>1841045690</v>
      </c>
      <c r="H406" t="s">
        <v>17208</v>
      </c>
      <c r="I406" s="39" t="s">
        <v>18690</v>
      </c>
      <c r="J406" s="58" t="s">
        <v>18691</v>
      </c>
      <c r="K406" s="39" t="s">
        <v>2436</v>
      </c>
      <c r="L406" s="32" t="s">
        <v>11958</v>
      </c>
      <c r="M406" s="39"/>
      <c r="N406" s="25"/>
      <c r="O406" s="39"/>
      <c r="P406" s="25"/>
    </row>
    <row r="407" spans="1:16" ht="49.5">
      <c r="A407" s="36" t="s">
        <v>16961</v>
      </c>
      <c r="B407" s="36"/>
      <c r="C407" s="25" t="s">
        <v>11959</v>
      </c>
      <c r="D407" s="53" t="s">
        <v>11960</v>
      </c>
      <c r="E407" s="25" t="s">
        <v>18692</v>
      </c>
      <c r="F407" s="27" t="s">
        <v>18693</v>
      </c>
      <c r="G407" s="27">
        <v>6686116656</v>
      </c>
      <c r="H407"/>
      <c r="I407" s="25" t="s">
        <v>18694</v>
      </c>
      <c r="J407" s="60" t="s">
        <v>18695</v>
      </c>
      <c r="K407" s="25" t="s">
        <v>2443</v>
      </c>
      <c r="L407" s="60" t="s">
        <v>11963</v>
      </c>
      <c r="M407" s="25"/>
      <c r="N407" s="25" t="s">
        <v>18696</v>
      </c>
      <c r="O407" s="39"/>
      <c r="P407" s="25"/>
    </row>
    <row r="408" spans="1:16" ht="82.5">
      <c r="A408" s="34">
        <v>407</v>
      </c>
      <c r="B408" s="35"/>
      <c r="C408" s="39" t="s">
        <v>11965</v>
      </c>
      <c r="D408" s="54" t="s">
        <v>11966</v>
      </c>
      <c r="E408" s="39" t="s">
        <v>18697</v>
      </c>
      <c r="F408" s="24" t="s">
        <v>18698</v>
      </c>
      <c r="G408" s="24">
        <v>2130221558</v>
      </c>
      <c r="H408" t="s">
        <v>17208</v>
      </c>
      <c r="I408" s="39" t="s">
        <v>18699</v>
      </c>
      <c r="J408" s="58" t="s">
        <v>18700</v>
      </c>
      <c r="K408" s="39" t="s">
        <v>2449</v>
      </c>
      <c r="L408" s="32" t="s">
        <v>11969</v>
      </c>
      <c r="M408" s="39"/>
      <c r="N408" s="25"/>
      <c r="O408" s="39"/>
      <c r="P408" s="25"/>
    </row>
    <row r="409" spans="1:16" ht="107.25">
      <c r="A409" s="34" t="s">
        <v>16963</v>
      </c>
      <c r="B409" s="35"/>
      <c r="C409" s="39" t="s">
        <v>11970</v>
      </c>
      <c r="D409" s="54" t="s">
        <v>11971</v>
      </c>
      <c r="E409" s="39" t="s">
        <v>18701</v>
      </c>
      <c r="F409" s="24" t="s">
        <v>18702</v>
      </c>
      <c r="G409" s="24">
        <v>5260474996</v>
      </c>
      <c r="H409" t="s">
        <v>17208</v>
      </c>
      <c r="I409" s="39" t="s">
        <v>18703</v>
      </c>
      <c r="J409" s="58" t="s">
        <v>18704</v>
      </c>
      <c r="K409" s="39" t="s">
        <v>11974</v>
      </c>
      <c r="L409" s="39" t="s">
        <v>11975</v>
      </c>
      <c r="M409" s="39"/>
      <c r="N409" s="25"/>
      <c r="O409" s="39"/>
      <c r="P409" s="25"/>
    </row>
    <row r="410" spans="1:16" ht="123.75">
      <c r="A410" s="34" t="s">
        <v>16964</v>
      </c>
      <c r="B410" s="35"/>
      <c r="C410" s="39" t="s">
        <v>11976</v>
      </c>
      <c r="D410" s="54" t="s">
        <v>11977</v>
      </c>
      <c r="E410" s="39" t="s">
        <v>18705</v>
      </c>
      <c r="F410" s="24" t="s">
        <v>18706</v>
      </c>
      <c r="G410" s="24">
        <v>9715385482</v>
      </c>
      <c r="H410" t="s">
        <v>17208</v>
      </c>
      <c r="I410" s="39" t="s">
        <v>18707</v>
      </c>
      <c r="J410" s="58" t="s">
        <v>18708</v>
      </c>
      <c r="K410" s="39" t="s">
        <v>2463</v>
      </c>
      <c r="L410" s="39" t="s">
        <v>11980</v>
      </c>
      <c r="M410" s="39"/>
      <c r="N410" s="25"/>
      <c r="O410" s="39"/>
      <c r="P410" s="25"/>
    </row>
    <row r="411" spans="1:16" ht="99">
      <c r="A411" s="34" t="s">
        <v>16965</v>
      </c>
      <c r="B411" s="35"/>
      <c r="C411" s="39" t="s">
        <v>11981</v>
      </c>
      <c r="D411" s="54" t="s">
        <v>11982</v>
      </c>
      <c r="E411" s="39" t="s">
        <v>18709</v>
      </c>
      <c r="F411" s="24" t="s">
        <v>18710</v>
      </c>
      <c r="G411" s="24">
        <v>1435346165</v>
      </c>
      <c r="H411" t="s">
        <v>17208</v>
      </c>
      <c r="I411" s="39" t="s">
        <v>18711</v>
      </c>
      <c r="J411" s="58" t="s">
        <v>11984</v>
      </c>
      <c r="K411" s="39" t="s">
        <v>11985</v>
      </c>
      <c r="L411" s="32" t="s">
        <v>11986</v>
      </c>
      <c r="M411" s="39"/>
      <c r="N411" s="25"/>
      <c r="O411" s="39"/>
      <c r="P411" s="25"/>
    </row>
    <row r="412" spans="1:16" ht="74.25">
      <c r="A412" s="36" t="s">
        <v>16966</v>
      </c>
      <c r="B412" s="34"/>
      <c r="C412" s="25" t="s">
        <v>11987</v>
      </c>
      <c r="D412" s="53" t="s">
        <v>11988</v>
      </c>
      <c r="E412" s="25" t="s">
        <v>18712</v>
      </c>
      <c r="F412" s="27" t="s">
        <v>18713</v>
      </c>
      <c r="G412" s="27">
        <v>7453284280</v>
      </c>
      <c r="H412"/>
      <c r="I412" s="25" t="s">
        <v>18714</v>
      </c>
      <c r="J412" s="60" t="s">
        <v>18715</v>
      </c>
      <c r="K412" s="25" t="s">
        <v>2477</v>
      </c>
      <c r="L412" s="24" t="s">
        <v>11991</v>
      </c>
      <c r="M412" s="25"/>
      <c r="N412" s="25" t="s">
        <v>18716</v>
      </c>
      <c r="O412" s="39"/>
      <c r="P412" s="25"/>
    </row>
    <row r="413" spans="1:16" ht="90.75">
      <c r="A413" s="34" t="s">
        <v>16968</v>
      </c>
      <c r="B413" s="35"/>
      <c r="C413" s="39" t="s">
        <v>11993</v>
      </c>
      <c r="D413" s="54" t="s">
        <v>11994</v>
      </c>
      <c r="E413" s="39" t="s">
        <v>18717</v>
      </c>
      <c r="F413" s="24" t="s">
        <v>18718</v>
      </c>
      <c r="G413" s="24">
        <v>7735174895</v>
      </c>
      <c r="H413" t="s">
        <v>17208</v>
      </c>
      <c r="I413" s="39" t="s">
        <v>18719</v>
      </c>
      <c r="J413" s="58" t="s">
        <v>18720</v>
      </c>
      <c r="K413" s="39" t="s">
        <v>11997</v>
      </c>
      <c r="L413" s="39" t="s">
        <v>11998</v>
      </c>
      <c r="M413" s="39"/>
      <c r="N413" s="25"/>
      <c r="O413" s="39"/>
      <c r="P413" s="25"/>
    </row>
    <row r="414" spans="1:16" ht="82.5">
      <c r="A414" s="34" t="s">
        <v>16969</v>
      </c>
      <c r="B414" s="35"/>
      <c r="C414" s="39" t="s">
        <v>11999</v>
      </c>
      <c r="D414" s="54" t="s">
        <v>12000</v>
      </c>
      <c r="E414" s="39" t="s">
        <v>18721</v>
      </c>
      <c r="F414" s="24" t="s">
        <v>18722</v>
      </c>
      <c r="G414" s="24">
        <v>2465265116</v>
      </c>
      <c r="H414" t="s">
        <v>17208</v>
      </c>
      <c r="I414" s="39" t="s">
        <v>18723</v>
      </c>
      <c r="J414" s="58" t="s">
        <v>12002</v>
      </c>
      <c r="K414" s="39" t="s">
        <v>2490</v>
      </c>
      <c r="L414" s="39" t="s">
        <v>12003</v>
      </c>
      <c r="M414" s="39"/>
      <c r="N414" s="25"/>
      <c r="O414" s="25"/>
      <c r="P414" s="25" t="s">
        <v>16962</v>
      </c>
    </row>
    <row r="415" spans="1:16" ht="49.5">
      <c r="A415" s="36" t="s">
        <v>16970</v>
      </c>
      <c r="B415" s="25"/>
      <c r="C415" s="25" t="s">
        <v>12004</v>
      </c>
      <c r="D415" s="53" t="s">
        <v>12005</v>
      </c>
      <c r="E415" s="25" t="s">
        <v>18724</v>
      </c>
      <c r="F415" s="27" t="s">
        <v>18725</v>
      </c>
      <c r="G415" s="27">
        <v>326563288</v>
      </c>
      <c r="H415"/>
      <c r="I415" s="25" t="s">
        <v>18726</v>
      </c>
      <c r="J415" s="60" t="s">
        <v>12007</v>
      </c>
      <c r="K415" s="25" t="s">
        <v>12008</v>
      </c>
      <c r="L415" s="25" t="s">
        <v>12009</v>
      </c>
      <c r="M415" s="25"/>
      <c r="N415" s="25" t="s">
        <v>18727</v>
      </c>
      <c r="O415" s="39"/>
      <c r="P415" s="25"/>
    </row>
    <row r="416" spans="1:16" ht="82.5">
      <c r="A416" s="34" t="s">
        <v>16972</v>
      </c>
      <c r="B416" s="35"/>
      <c r="C416" s="39" t="s">
        <v>12011</v>
      </c>
      <c r="D416" s="54" t="s">
        <v>12012</v>
      </c>
      <c r="E416" s="39" t="s">
        <v>18728</v>
      </c>
      <c r="F416" s="24" t="s">
        <v>18729</v>
      </c>
      <c r="G416" s="24">
        <v>6161090133</v>
      </c>
      <c r="H416" t="s">
        <v>17208</v>
      </c>
      <c r="I416" s="39" t="s">
        <v>18730</v>
      </c>
      <c r="J416" s="58" t="s">
        <v>18731</v>
      </c>
      <c r="K416" s="39" t="s">
        <v>2500</v>
      </c>
      <c r="L416" s="39" t="s">
        <v>12015</v>
      </c>
      <c r="M416" s="39"/>
      <c r="N416" s="25"/>
      <c r="O416" s="39"/>
      <c r="P416" s="25"/>
    </row>
    <row r="417" spans="1:16" ht="90.75">
      <c r="A417" s="34" t="s">
        <v>16973</v>
      </c>
      <c r="B417" s="35"/>
      <c r="C417" s="39" t="s">
        <v>12016</v>
      </c>
      <c r="D417" s="54" t="s">
        <v>18732</v>
      </c>
      <c r="E417" s="39" t="s">
        <v>18733</v>
      </c>
      <c r="F417" s="24" t="s">
        <v>18734</v>
      </c>
      <c r="G417" s="24">
        <v>7841447135</v>
      </c>
      <c r="H417" t="s">
        <v>17208</v>
      </c>
      <c r="I417" s="39" t="s">
        <v>18735</v>
      </c>
      <c r="J417" s="58" t="s">
        <v>18736</v>
      </c>
      <c r="K417" s="39" t="s">
        <v>12019</v>
      </c>
      <c r="L417" s="32" t="s">
        <v>2505</v>
      </c>
      <c r="M417" s="39"/>
      <c r="N417" s="25"/>
      <c r="O417" s="39"/>
      <c r="P417" s="25"/>
    </row>
    <row r="418" spans="1:16" ht="90.75">
      <c r="A418" s="34" t="s">
        <v>16974</v>
      </c>
      <c r="B418" s="35"/>
      <c r="C418" s="39" t="s">
        <v>12020</v>
      </c>
      <c r="D418" s="54" t="s">
        <v>12021</v>
      </c>
      <c r="E418" s="39" t="s">
        <v>18737</v>
      </c>
      <c r="F418" s="24" t="s">
        <v>18738</v>
      </c>
      <c r="G418" s="24">
        <v>7709864388</v>
      </c>
      <c r="H418" t="s">
        <v>17208</v>
      </c>
      <c r="I418" s="39" t="s">
        <v>18619</v>
      </c>
      <c r="J418" s="58" t="s">
        <v>18739</v>
      </c>
      <c r="K418" s="39" t="s">
        <v>12023</v>
      </c>
      <c r="L418" s="32" t="s">
        <v>12024</v>
      </c>
      <c r="M418" s="39"/>
      <c r="N418" s="25"/>
      <c r="O418" s="39"/>
      <c r="P418" s="25"/>
    </row>
    <row r="419" spans="1:16" ht="90.75">
      <c r="A419" s="34" t="s">
        <v>16975</v>
      </c>
      <c r="B419" s="35"/>
      <c r="C419" s="39" t="s">
        <v>12025</v>
      </c>
      <c r="D419" s="54" t="s">
        <v>12026</v>
      </c>
      <c r="E419" s="39" t="s">
        <v>18740</v>
      </c>
      <c r="F419" s="24" t="s">
        <v>18741</v>
      </c>
      <c r="G419" s="24">
        <v>5017123610</v>
      </c>
      <c r="H419" t="s">
        <v>17208</v>
      </c>
      <c r="I419" s="39" t="s">
        <v>18742</v>
      </c>
      <c r="J419" s="58" t="s">
        <v>18743</v>
      </c>
      <c r="K419" s="39" t="s">
        <v>2517</v>
      </c>
      <c r="L419" s="29" t="s">
        <v>12029</v>
      </c>
      <c r="M419" s="39"/>
      <c r="N419" s="25"/>
      <c r="O419" s="25"/>
      <c r="P419" s="25" t="s">
        <v>16967</v>
      </c>
    </row>
    <row r="420" spans="1:16" ht="82.5">
      <c r="A420" s="34">
        <v>419</v>
      </c>
      <c r="B420" s="35"/>
      <c r="C420" s="39" t="s">
        <v>12030</v>
      </c>
      <c r="D420" s="54" t="s">
        <v>12031</v>
      </c>
      <c r="E420" s="39" t="s">
        <v>18744</v>
      </c>
      <c r="F420" s="24" t="s">
        <v>18745</v>
      </c>
      <c r="G420" s="24">
        <v>6678094769</v>
      </c>
      <c r="H420" t="s">
        <v>17208</v>
      </c>
      <c r="I420" s="39" t="s">
        <v>18746</v>
      </c>
      <c r="J420" s="58" t="s">
        <v>12033</v>
      </c>
      <c r="K420" s="39" t="s">
        <v>2524</v>
      </c>
      <c r="L420" s="39" t="s">
        <v>12034</v>
      </c>
      <c r="M420" s="39"/>
      <c r="N420" s="25"/>
      <c r="O420" s="39"/>
      <c r="P420" s="25"/>
    </row>
    <row r="421" spans="1:16" ht="82.5">
      <c r="A421" s="34" t="s">
        <v>16976</v>
      </c>
      <c r="B421" s="35"/>
      <c r="C421" s="39" t="s">
        <v>12035</v>
      </c>
      <c r="D421" s="54" t="s">
        <v>12036</v>
      </c>
      <c r="E421" s="39" t="s">
        <v>18747</v>
      </c>
      <c r="F421" s="24" t="s">
        <v>18748</v>
      </c>
      <c r="G421" s="24">
        <v>2105005264</v>
      </c>
      <c r="H421" t="s">
        <v>17208</v>
      </c>
      <c r="I421" s="39" t="s">
        <v>18749</v>
      </c>
      <c r="J421" s="58" t="s">
        <v>12038</v>
      </c>
      <c r="K421" s="39" t="s">
        <v>2531</v>
      </c>
      <c r="L421" s="32" t="s">
        <v>12039</v>
      </c>
      <c r="M421" s="39"/>
      <c r="N421" s="25"/>
      <c r="O421" s="39"/>
      <c r="P421" s="25"/>
    </row>
    <row r="422" spans="1:16" ht="66">
      <c r="A422" s="36">
        <v>421</v>
      </c>
      <c r="B422" s="36"/>
      <c r="C422" s="25" t="s">
        <v>12040</v>
      </c>
      <c r="D422" s="53" t="s">
        <v>12041</v>
      </c>
      <c r="E422" s="25" t="s">
        <v>18750</v>
      </c>
      <c r="F422" s="27" t="s">
        <v>18751</v>
      </c>
      <c r="G422" s="27">
        <v>2311308754</v>
      </c>
      <c r="H422"/>
      <c r="I422" s="25" t="s">
        <v>18752</v>
      </c>
      <c r="J422" s="60" t="s">
        <v>18753</v>
      </c>
      <c r="K422" s="25" t="s">
        <v>2537</v>
      </c>
      <c r="L422" s="25" t="s">
        <v>12044</v>
      </c>
      <c r="M422" s="25"/>
      <c r="N422" s="25" t="s">
        <v>18754</v>
      </c>
      <c r="O422" s="25"/>
      <c r="P422" s="25" t="s">
        <v>16971</v>
      </c>
    </row>
    <row r="423" spans="1:16" ht="90.75">
      <c r="A423" s="34">
        <v>422</v>
      </c>
      <c r="B423" s="35"/>
      <c r="C423" s="39" t="s">
        <v>12046</v>
      </c>
      <c r="D423" s="54" t="s">
        <v>12047</v>
      </c>
      <c r="E423" s="54" t="s">
        <v>18755</v>
      </c>
      <c r="F423" s="54" t="s">
        <v>18756</v>
      </c>
      <c r="G423" s="54">
        <v>6672302726</v>
      </c>
      <c r="H423" t="s">
        <v>17208</v>
      </c>
      <c r="I423" s="54" t="s">
        <v>18123</v>
      </c>
      <c r="J423" s="39" t="s">
        <v>18757</v>
      </c>
      <c r="K423" s="54" t="s">
        <v>2543</v>
      </c>
      <c r="L423" s="54" t="s">
        <v>12049</v>
      </c>
      <c r="M423" s="54"/>
      <c r="N423" s="25"/>
      <c r="O423" s="39"/>
      <c r="P423" s="25"/>
    </row>
    <row r="424" spans="1:16" ht="49.5">
      <c r="A424" s="34" t="s">
        <v>16978</v>
      </c>
      <c r="B424" s="35"/>
      <c r="C424" s="39" t="s">
        <v>12050</v>
      </c>
      <c r="D424" s="54" t="s">
        <v>12051</v>
      </c>
      <c r="E424" s="54" t="s">
        <v>18758</v>
      </c>
      <c r="F424" s="54" t="s">
        <v>18759</v>
      </c>
      <c r="G424" s="54">
        <v>9725038110</v>
      </c>
      <c r="H424" t="s">
        <v>17208</v>
      </c>
      <c r="I424" s="54" t="s">
        <v>18760</v>
      </c>
      <c r="J424" s="39" t="s">
        <v>18761</v>
      </c>
      <c r="K424" s="54" t="s">
        <v>2549</v>
      </c>
      <c r="L424" s="54" t="s">
        <v>12054</v>
      </c>
      <c r="M424" s="54"/>
      <c r="N424" s="25"/>
      <c r="O424" s="39"/>
      <c r="P424" s="25"/>
    </row>
    <row r="425" spans="1:16" ht="90.75">
      <c r="A425" s="34" t="s">
        <v>16979</v>
      </c>
      <c r="B425" s="61"/>
      <c r="C425" s="39" t="s">
        <v>12055</v>
      </c>
      <c r="D425" s="39" t="s">
        <v>12056</v>
      </c>
      <c r="E425" s="39" t="s">
        <v>18762</v>
      </c>
      <c r="F425" s="39" t="s">
        <v>18763</v>
      </c>
      <c r="G425" s="39">
        <v>9703030100</v>
      </c>
      <c r="H425"/>
      <c r="I425" s="39" t="s">
        <v>18764</v>
      </c>
      <c r="J425" s="39" t="s">
        <v>18765</v>
      </c>
      <c r="K425" s="39" t="s">
        <v>2556</v>
      </c>
      <c r="L425" s="39" t="s">
        <v>12059</v>
      </c>
      <c r="M425" s="39"/>
      <c r="N425" s="25"/>
      <c r="O425" s="39"/>
      <c r="P425" s="25"/>
    </row>
    <row r="426" spans="1:16" ht="82.5">
      <c r="A426" s="37" t="s">
        <v>16980</v>
      </c>
      <c r="B426" s="38"/>
      <c r="C426" s="39" t="s">
        <v>12060</v>
      </c>
      <c r="D426" s="39" t="s">
        <v>12061</v>
      </c>
      <c r="E426" s="39" t="s">
        <v>18766</v>
      </c>
      <c r="F426" s="39" t="s">
        <v>18767</v>
      </c>
      <c r="G426" s="39">
        <v>7733244339</v>
      </c>
      <c r="H426" t="s">
        <v>17208</v>
      </c>
      <c r="I426" s="39" t="s">
        <v>18768</v>
      </c>
      <c r="J426" s="39" t="s">
        <v>18769</v>
      </c>
      <c r="K426" s="39" t="s">
        <v>2563</v>
      </c>
      <c r="L426" s="39" t="s">
        <v>12064</v>
      </c>
      <c r="M426" s="39"/>
      <c r="N426" s="25"/>
      <c r="O426" s="39"/>
      <c r="P426" s="25"/>
    </row>
    <row r="427" spans="1:16" ht="90.75">
      <c r="A427" s="23">
        <v>426</v>
      </c>
      <c r="B427" s="28"/>
      <c r="C427" s="39" t="s">
        <v>12065</v>
      </c>
      <c r="D427" s="39" t="s">
        <v>18770</v>
      </c>
      <c r="E427" s="39" t="s">
        <v>18771</v>
      </c>
      <c r="F427" s="39" t="s">
        <v>18772</v>
      </c>
      <c r="G427" s="39">
        <v>6165226716</v>
      </c>
      <c r="H427" t="s">
        <v>17208</v>
      </c>
      <c r="I427" s="39" t="s">
        <v>17503</v>
      </c>
      <c r="J427" s="39" t="s">
        <v>18773</v>
      </c>
      <c r="K427" s="39" t="s">
        <v>2570</v>
      </c>
      <c r="L427" s="32" t="s">
        <v>12068</v>
      </c>
      <c r="M427" s="39"/>
      <c r="N427" s="25"/>
      <c r="O427" s="39"/>
      <c r="P427" s="25"/>
    </row>
    <row r="428" spans="1:16" ht="82.5">
      <c r="A428" s="23">
        <v>427</v>
      </c>
      <c r="B428" s="28"/>
      <c r="C428" s="39" t="s">
        <v>18774</v>
      </c>
      <c r="D428" s="39" t="s">
        <v>18775</v>
      </c>
      <c r="E428" s="39" t="s">
        <v>18776</v>
      </c>
      <c r="F428" s="39" t="s">
        <v>18777</v>
      </c>
      <c r="G428" s="39">
        <v>1101170931</v>
      </c>
      <c r="H428" t="s">
        <v>17208</v>
      </c>
      <c r="I428" s="39" t="s">
        <v>18778</v>
      </c>
      <c r="J428" s="39" t="s">
        <v>18779</v>
      </c>
      <c r="K428" s="39" t="s">
        <v>12073</v>
      </c>
      <c r="L428" s="39" t="s">
        <v>12074</v>
      </c>
      <c r="M428" s="39"/>
      <c r="N428" s="25"/>
      <c r="O428" s="39"/>
      <c r="P428" s="25"/>
    </row>
    <row r="429" spans="1:16" ht="90.75">
      <c r="A429" s="23">
        <v>428</v>
      </c>
      <c r="B429" s="28"/>
      <c r="C429" s="24" t="s">
        <v>12075</v>
      </c>
      <c r="D429" s="39" t="s">
        <v>18780</v>
      </c>
      <c r="E429" s="24" t="s">
        <v>18781</v>
      </c>
      <c r="F429" s="39" t="s">
        <v>18782</v>
      </c>
      <c r="G429" s="39">
        <v>2808001506</v>
      </c>
      <c r="H429" t="s">
        <v>17208</v>
      </c>
      <c r="I429" s="39" t="s">
        <v>18123</v>
      </c>
      <c r="J429" s="39" t="s">
        <v>18783</v>
      </c>
      <c r="K429" s="39" t="s">
        <v>12078</v>
      </c>
      <c r="L429" s="39" t="s">
        <v>12079</v>
      </c>
      <c r="M429" s="39"/>
      <c r="N429" s="25"/>
      <c r="O429" s="25"/>
      <c r="P429" s="25" t="s">
        <v>16977</v>
      </c>
    </row>
    <row r="430" spans="1:16" ht="107.25">
      <c r="A430" s="23">
        <v>429</v>
      </c>
      <c r="B430" s="28"/>
      <c r="C430" s="39" t="s">
        <v>12080</v>
      </c>
      <c r="D430" s="62" t="s">
        <v>18784</v>
      </c>
      <c r="E430" s="24" t="s">
        <v>18785</v>
      </c>
      <c r="F430" s="24" t="s">
        <v>18786</v>
      </c>
      <c r="G430" s="24">
        <v>9725041272</v>
      </c>
      <c r="H430" t="s">
        <v>17208</v>
      </c>
      <c r="I430" s="24" t="s">
        <v>18764</v>
      </c>
      <c r="J430" s="24" t="s">
        <v>18787</v>
      </c>
      <c r="K430" s="24" t="s">
        <v>2582</v>
      </c>
      <c r="L430" s="24" t="s">
        <v>16981</v>
      </c>
      <c r="M430" s="24"/>
      <c r="N430" s="25"/>
      <c r="O430" s="54"/>
      <c r="P430" s="25"/>
    </row>
    <row r="431" spans="1:16" ht="107.25">
      <c r="A431" s="23">
        <v>430</v>
      </c>
      <c r="B431" s="28"/>
      <c r="C431" s="39" t="s">
        <v>12084</v>
      </c>
      <c r="D431" s="62" t="s">
        <v>18788</v>
      </c>
      <c r="E431" s="24" t="s">
        <v>18789</v>
      </c>
      <c r="F431" s="24" t="s">
        <v>18790</v>
      </c>
      <c r="G431" s="24">
        <v>7724810411</v>
      </c>
      <c r="H431" t="s">
        <v>17208</v>
      </c>
      <c r="I431" s="24" t="s">
        <v>18791</v>
      </c>
      <c r="J431" s="24" t="s">
        <v>18792</v>
      </c>
      <c r="K431" s="24" t="s">
        <v>2589</v>
      </c>
      <c r="L431" s="24" t="s">
        <v>12088</v>
      </c>
      <c r="M431" s="24"/>
      <c r="N431" s="25"/>
      <c r="O431" s="54"/>
      <c r="P431" s="25"/>
    </row>
    <row r="432" spans="1:16" ht="107.25">
      <c r="A432" s="23">
        <v>431</v>
      </c>
      <c r="B432" s="28"/>
      <c r="C432" s="24" t="s">
        <v>12089</v>
      </c>
      <c r="D432" s="24" t="s">
        <v>18793</v>
      </c>
      <c r="E432" s="24" t="s">
        <v>18794</v>
      </c>
      <c r="F432" s="24" t="s">
        <v>18795</v>
      </c>
      <c r="G432" s="24">
        <v>5258150585</v>
      </c>
      <c r="H432" t="s">
        <v>17208</v>
      </c>
      <c r="I432" s="24" t="s">
        <v>18796</v>
      </c>
      <c r="J432" s="24" t="s">
        <v>12092</v>
      </c>
      <c r="K432" s="24" t="s">
        <v>2596</v>
      </c>
      <c r="L432" s="24" t="s">
        <v>12093</v>
      </c>
      <c r="M432" s="24"/>
      <c r="N432" s="25"/>
      <c r="O432" s="39"/>
      <c r="P432" s="25"/>
    </row>
    <row r="433" spans="1:116" ht="82.5">
      <c r="A433" s="23">
        <v>432</v>
      </c>
      <c r="B433" s="28"/>
      <c r="C433" s="39" t="s">
        <v>12094</v>
      </c>
      <c r="D433" s="39" t="s">
        <v>12095</v>
      </c>
      <c r="E433" s="39" t="s">
        <v>18797</v>
      </c>
      <c r="F433" s="39" t="s">
        <v>18798</v>
      </c>
      <c r="G433" s="39">
        <v>4205205863</v>
      </c>
      <c r="H433" t="s">
        <v>17208</v>
      </c>
      <c r="I433" s="39" t="s">
        <v>17636</v>
      </c>
      <c r="J433" s="39" t="s">
        <v>18799</v>
      </c>
      <c r="K433" s="39" t="s">
        <v>2603</v>
      </c>
      <c r="L433" s="32" t="s">
        <v>12097</v>
      </c>
      <c r="M433" s="39"/>
      <c r="N433" s="25"/>
      <c r="O433" s="39"/>
      <c r="P433" s="25"/>
    </row>
    <row r="434" spans="1:116" ht="107.25">
      <c r="A434" s="23">
        <v>433</v>
      </c>
      <c r="B434" s="28"/>
      <c r="C434" s="24" t="s">
        <v>12098</v>
      </c>
      <c r="D434" s="63" t="s">
        <v>18800</v>
      </c>
      <c r="E434" s="24" t="s">
        <v>18801</v>
      </c>
      <c r="F434" s="24" t="s">
        <v>18802</v>
      </c>
      <c r="G434" s="24">
        <v>4101167155</v>
      </c>
      <c r="H434" t="s">
        <v>17208</v>
      </c>
      <c r="I434" s="64" t="s">
        <v>18803</v>
      </c>
      <c r="J434" s="24" t="s">
        <v>18804</v>
      </c>
      <c r="K434" s="65" t="s">
        <v>2610</v>
      </c>
      <c r="L434" s="65" t="s">
        <v>12102</v>
      </c>
      <c r="M434" s="65"/>
      <c r="N434" s="25"/>
      <c r="O434" s="39"/>
      <c r="P434" s="25"/>
    </row>
    <row r="435" spans="1:116" ht="82.5">
      <c r="A435" s="23">
        <v>434</v>
      </c>
      <c r="B435" s="66"/>
      <c r="C435" s="24" t="s">
        <v>12103</v>
      </c>
      <c r="D435" s="67" t="s">
        <v>18805</v>
      </c>
      <c r="E435" s="68" t="s">
        <v>18806</v>
      </c>
      <c r="F435" s="68" t="s">
        <v>18807</v>
      </c>
      <c r="G435" s="68">
        <v>2465340050</v>
      </c>
      <c r="H435" t="s">
        <v>17208</v>
      </c>
      <c r="I435" s="68" t="s">
        <v>18808</v>
      </c>
      <c r="J435" s="68" t="s">
        <v>18809</v>
      </c>
      <c r="K435" s="68" t="s">
        <v>2616</v>
      </c>
      <c r="L435" s="32" t="s">
        <v>12107</v>
      </c>
      <c r="M435" s="68"/>
      <c r="N435" s="25"/>
      <c r="O435" s="39"/>
      <c r="P435" s="25"/>
    </row>
    <row r="436" spans="1:116" ht="82.5">
      <c r="A436" s="23">
        <v>435</v>
      </c>
      <c r="B436" s="28"/>
      <c r="C436" s="69" t="s">
        <v>12108</v>
      </c>
      <c r="D436" s="69" t="s">
        <v>12109</v>
      </c>
      <c r="E436" s="69" t="s">
        <v>18810</v>
      </c>
      <c r="F436" s="69" t="s">
        <v>18811</v>
      </c>
      <c r="G436" s="69">
        <v>6449099613</v>
      </c>
      <c r="H436" t="s">
        <v>17208</v>
      </c>
      <c r="I436" s="69" t="s">
        <v>18812</v>
      </c>
      <c r="J436" s="69" t="s">
        <v>18813</v>
      </c>
      <c r="K436" s="69" t="s">
        <v>2623</v>
      </c>
      <c r="L436" s="69" t="s">
        <v>12112</v>
      </c>
      <c r="M436" s="69"/>
      <c r="N436" s="25"/>
      <c r="O436" s="39"/>
      <c r="P436" s="25"/>
    </row>
    <row r="437" spans="1:116" s="16" customFormat="1" ht="107.25">
      <c r="A437" s="23">
        <v>436</v>
      </c>
      <c r="B437" s="28"/>
      <c r="C437" s="65" t="s">
        <v>12113</v>
      </c>
      <c r="D437" s="70" t="s">
        <v>12114</v>
      </c>
      <c r="E437" s="69" t="s">
        <v>18814</v>
      </c>
      <c r="F437" s="24" t="s">
        <v>18815</v>
      </c>
      <c r="G437" s="24">
        <v>2310214574</v>
      </c>
      <c r="H437" t="s">
        <v>17208</v>
      </c>
      <c r="I437" s="24" t="s">
        <v>18816</v>
      </c>
      <c r="J437" s="24" t="s">
        <v>12116</v>
      </c>
      <c r="K437" s="65" t="s">
        <v>12117</v>
      </c>
      <c r="L437" s="69" t="s">
        <v>12118</v>
      </c>
      <c r="M437" s="65"/>
      <c r="N437" s="25"/>
      <c r="O437" s="24"/>
      <c r="P437" s="25"/>
      <c r="S437"/>
    </row>
    <row r="438" spans="1:116" ht="90.75">
      <c r="A438" s="23">
        <v>437</v>
      </c>
      <c r="B438" s="19"/>
      <c r="C438" s="65" t="s">
        <v>12119</v>
      </c>
      <c r="D438" s="70" t="s">
        <v>18817</v>
      </c>
      <c r="E438" s="69" t="s">
        <v>18818</v>
      </c>
      <c r="F438" s="24" t="s">
        <v>18819</v>
      </c>
      <c r="G438" s="24">
        <v>1655364579</v>
      </c>
      <c r="H438" t="s">
        <v>17211</v>
      </c>
      <c r="I438" s="24" t="s">
        <v>18820</v>
      </c>
      <c r="J438" s="24" t="s">
        <v>18821</v>
      </c>
      <c r="K438" s="65" t="s">
        <v>2636</v>
      </c>
      <c r="L438" s="24" t="s">
        <v>12123</v>
      </c>
      <c r="M438" s="65"/>
      <c r="N438" s="25"/>
      <c r="O438" s="24"/>
      <c r="P438" s="25"/>
      <c r="S438" s="16"/>
    </row>
    <row r="439" spans="1:116" ht="49.5">
      <c r="A439" s="26">
        <v>438</v>
      </c>
      <c r="B439" s="26"/>
      <c r="C439" s="72" t="s">
        <v>12124</v>
      </c>
      <c r="D439" s="72" t="s">
        <v>18822</v>
      </c>
      <c r="E439" s="27" t="s">
        <v>18823</v>
      </c>
      <c r="F439" s="27" t="s">
        <v>18824</v>
      </c>
      <c r="G439" s="27">
        <v>9704047900</v>
      </c>
      <c r="H439"/>
      <c r="I439" s="25" t="s">
        <v>18825</v>
      </c>
      <c r="J439" s="27" t="s">
        <v>18826</v>
      </c>
      <c r="K439" s="73" t="s">
        <v>12128</v>
      </c>
      <c r="L439" s="73" t="s">
        <v>2641</v>
      </c>
      <c r="M439" s="73"/>
      <c r="N439" s="25" t="s">
        <v>18827</v>
      </c>
      <c r="O439" s="24"/>
      <c r="P439" s="25"/>
    </row>
    <row r="440" spans="1:116" ht="107.25">
      <c r="A440" s="23">
        <v>439</v>
      </c>
      <c r="B440" s="66"/>
      <c r="C440" s="24" t="s">
        <v>12130</v>
      </c>
      <c r="D440" s="45" t="s">
        <v>18828</v>
      </c>
      <c r="E440" s="24" t="s">
        <v>18829</v>
      </c>
      <c r="F440" s="24" t="s">
        <v>18830</v>
      </c>
      <c r="G440" s="24">
        <v>2130225249</v>
      </c>
      <c r="H440" t="s">
        <v>17208</v>
      </c>
      <c r="I440" s="24" t="s">
        <v>18831</v>
      </c>
      <c r="J440" s="24" t="s">
        <v>18832</v>
      </c>
      <c r="K440" s="24" t="s">
        <v>12134</v>
      </c>
      <c r="L440" s="32" t="s">
        <v>2647</v>
      </c>
      <c r="M440" s="24"/>
      <c r="N440" s="25"/>
      <c r="O440" s="39"/>
      <c r="P440" s="25"/>
    </row>
    <row r="441" spans="1:116" ht="57.75">
      <c r="A441" s="26">
        <v>440</v>
      </c>
      <c r="B441" s="26"/>
      <c r="C441" s="73" t="s">
        <v>12135</v>
      </c>
      <c r="D441" s="27" t="s">
        <v>12136</v>
      </c>
      <c r="E441" s="27" t="s">
        <v>18833</v>
      </c>
      <c r="F441" s="27" t="s">
        <v>18834</v>
      </c>
      <c r="G441" s="27">
        <v>5407980426</v>
      </c>
      <c r="H441"/>
      <c r="I441" s="25" t="s">
        <v>18835</v>
      </c>
      <c r="J441" s="27" t="s">
        <v>18836</v>
      </c>
      <c r="K441" s="73" t="s">
        <v>2653</v>
      </c>
      <c r="L441" s="73" t="s">
        <v>12139</v>
      </c>
      <c r="M441" s="73"/>
      <c r="N441" s="25" t="s">
        <v>18837</v>
      </c>
      <c r="O441" s="65"/>
      <c r="P441" s="25"/>
    </row>
    <row r="442" spans="1:116" ht="90.75">
      <c r="A442" s="23">
        <v>441</v>
      </c>
      <c r="B442" s="66"/>
      <c r="C442" s="65" t="s">
        <v>12141</v>
      </c>
      <c r="D442" s="24" t="s">
        <v>18838</v>
      </c>
      <c r="E442" s="24" t="s">
        <v>18839</v>
      </c>
      <c r="F442" s="24" t="s">
        <v>18840</v>
      </c>
      <c r="G442" s="24">
        <v>7604326142</v>
      </c>
      <c r="H442" t="s">
        <v>17208</v>
      </c>
      <c r="I442" s="39" t="s">
        <v>18841</v>
      </c>
      <c r="J442" s="24" t="s">
        <v>18842</v>
      </c>
      <c r="K442" s="65" t="s">
        <v>2659</v>
      </c>
      <c r="L442" s="32" t="s">
        <v>12145</v>
      </c>
      <c r="M442" s="65"/>
      <c r="N442" s="25"/>
      <c r="O442" s="68"/>
      <c r="P442" s="25"/>
    </row>
    <row r="443" spans="1:116" ht="74.25">
      <c r="A443" s="23">
        <v>442</v>
      </c>
      <c r="B443" s="66"/>
      <c r="C443" s="39" t="s">
        <v>12146</v>
      </c>
      <c r="D443" s="62" t="s">
        <v>18843</v>
      </c>
      <c r="E443" s="24" t="s">
        <v>18844</v>
      </c>
      <c r="F443" s="24" t="s">
        <v>18845</v>
      </c>
      <c r="G443" s="24">
        <v>9703031707</v>
      </c>
      <c r="H443" t="s">
        <v>17208</v>
      </c>
      <c r="I443" s="24" t="s">
        <v>18846</v>
      </c>
      <c r="J443" s="24" t="s">
        <v>18847</v>
      </c>
      <c r="K443" s="65" t="s">
        <v>2666</v>
      </c>
      <c r="L443" s="32" t="s">
        <v>12150</v>
      </c>
      <c r="M443" s="65"/>
      <c r="N443" s="25"/>
      <c r="O443" s="69"/>
      <c r="P443" s="25"/>
    </row>
    <row r="444" spans="1:116" ht="99">
      <c r="A444" s="23">
        <v>443</v>
      </c>
      <c r="B444" s="66"/>
      <c r="C444" s="39" t="s">
        <v>12151</v>
      </c>
      <c r="D444" s="62" t="s">
        <v>18848</v>
      </c>
      <c r="E444" s="24" t="s">
        <v>18849</v>
      </c>
      <c r="F444" s="24" t="s">
        <v>18850</v>
      </c>
      <c r="G444" s="24">
        <v>9702030161</v>
      </c>
      <c r="H444" t="s">
        <v>17208</v>
      </c>
      <c r="I444" s="24" t="s">
        <v>18851</v>
      </c>
      <c r="J444" s="24" t="s">
        <v>18852</v>
      </c>
      <c r="K444" s="65" t="s">
        <v>2673</v>
      </c>
      <c r="L444" s="65" t="s">
        <v>12155</v>
      </c>
      <c r="M444" s="65"/>
      <c r="N444" s="25"/>
      <c r="O444" s="65"/>
      <c r="P444" s="25"/>
      <c r="Q444" s="71"/>
      <c r="R444" s="71"/>
      <c r="T444" s="71"/>
      <c r="U444" s="71"/>
      <c r="V444" s="71"/>
      <c r="W444" s="71"/>
      <c r="X444" s="71"/>
      <c r="Y444" s="71"/>
      <c r="Z444" s="71"/>
      <c r="AA444" s="71"/>
      <c r="AB444" s="71"/>
      <c r="AC444" s="71"/>
      <c r="AD444" s="71"/>
      <c r="AE444" s="71"/>
      <c r="AF444" s="71"/>
      <c r="AG444" s="71"/>
      <c r="AH444" s="71"/>
      <c r="AI444" s="71"/>
      <c r="AJ444" s="71"/>
      <c r="AK444" s="71"/>
      <c r="AL444" s="71"/>
      <c r="AM444" s="71"/>
      <c r="AN444" s="71"/>
      <c r="AO444" s="71"/>
      <c r="AP444" s="71"/>
      <c r="AQ444" s="71"/>
      <c r="AR444" s="71"/>
      <c r="AS444" s="71"/>
      <c r="AT444" s="71"/>
      <c r="AU444" s="71"/>
      <c r="AV444" s="71"/>
      <c r="AW444" s="71"/>
      <c r="AX444" s="71"/>
      <c r="AY444" s="71"/>
      <c r="AZ444" s="71"/>
      <c r="BA444" s="71"/>
      <c r="BB444" s="71"/>
      <c r="BC444" s="71"/>
      <c r="BD444" s="71"/>
      <c r="BE444" s="71"/>
      <c r="BF444" s="71"/>
      <c r="BG444" s="71"/>
      <c r="BH444" s="71"/>
      <c r="BI444" s="71"/>
      <c r="BJ444" s="71"/>
      <c r="BK444" s="71"/>
      <c r="BL444" s="71"/>
      <c r="BM444" s="71"/>
      <c r="BN444" s="71"/>
      <c r="BO444" s="71"/>
      <c r="BP444" s="71"/>
      <c r="BQ444" s="71"/>
      <c r="BR444" s="71"/>
      <c r="BS444" s="71"/>
      <c r="BT444" s="71"/>
      <c r="BU444" s="71"/>
      <c r="BV444" s="71"/>
      <c r="BW444" s="71"/>
      <c r="BX444" s="71"/>
      <c r="BY444" s="71"/>
      <c r="BZ444" s="71"/>
      <c r="CA444" s="71"/>
      <c r="CB444" s="71"/>
      <c r="CC444" s="71"/>
      <c r="CD444" s="71"/>
      <c r="CE444" s="71"/>
      <c r="CF444" s="71"/>
      <c r="CG444" s="71"/>
      <c r="CH444" s="71"/>
      <c r="CI444" s="71"/>
      <c r="CJ444" s="71"/>
      <c r="CK444" s="71"/>
      <c r="CL444" s="71"/>
      <c r="CM444" s="71"/>
      <c r="CN444" s="71"/>
      <c r="CO444" s="71"/>
      <c r="CP444" s="71"/>
      <c r="CQ444" s="71"/>
      <c r="CR444" s="71"/>
      <c r="CS444" s="71"/>
      <c r="CT444" s="71"/>
      <c r="CU444" s="71"/>
      <c r="CV444" s="71"/>
      <c r="CW444" s="71"/>
      <c r="CX444" s="71"/>
      <c r="CY444" s="71"/>
      <c r="CZ444" s="71"/>
      <c r="DA444" s="71"/>
      <c r="DB444" s="71"/>
      <c r="DC444" s="71"/>
      <c r="DD444" s="71"/>
      <c r="DE444" s="71"/>
      <c r="DF444" s="71"/>
      <c r="DG444" s="71"/>
      <c r="DH444" s="71"/>
      <c r="DI444" s="71"/>
      <c r="DJ444" s="71"/>
      <c r="DK444" s="71"/>
      <c r="DL444" s="71"/>
    </row>
    <row r="445" spans="1:116" ht="99">
      <c r="A445" s="23">
        <v>444</v>
      </c>
      <c r="B445" s="17"/>
      <c r="C445" s="39" t="s">
        <v>12156</v>
      </c>
      <c r="D445" s="39" t="s">
        <v>18853</v>
      </c>
      <c r="E445" s="39" t="s">
        <v>18854</v>
      </c>
      <c r="F445" s="39" t="s">
        <v>18855</v>
      </c>
      <c r="G445" s="39">
        <v>1901107255</v>
      </c>
      <c r="H445" t="s">
        <v>17209</v>
      </c>
      <c r="I445" s="39" t="s">
        <v>18856</v>
      </c>
      <c r="J445" s="39" t="s">
        <v>18857</v>
      </c>
      <c r="K445" s="39" t="s">
        <v>12160</v>
      </c>
      <c r="L445" s="59" t="s">
        <v>12161</v>
      </c>
      <c r="M445" s="39"/>
      <c r="N445" s="25"/>
      <c r="O445" s="65"/>
      <c r="P445" s="25"/>
      <c r="Q445" s="71"/>
      <c r="R445" s="71"/>
      <c r="S445" s="71"/>
      <c r="T445" s="71"/>
      <c r="U445" s="71"/>
      <c r="V445" s="71"/>
      <c r="W445" s="71"/>
      <c r="X445" s="71"/>
      <c r="Y445" s="71"/>
      <c r="Z445" s="71"/>
      <c r="AA445" s="71"/>
      <c r="AB445" s="71"/>
      <c r="AC445" s="71"/>
      <c r="AD445" s="71"/>
      <c r="AE445" s="71"/>
      <c r="AF445" s="71"/>
      <c r="AG445" s="71"/>
      <c r="AH445" s="71"/>
      <c r="AI445" s="71"/>
      <c r="AJ445" s="71"/>
      <c r="AK445" s="71"/>
      <c r="AL445" s="71"/>
      <c r="AM445" s="71"/>
      <c r="AN445" s="71"/>
      <c r="AO445" s="71"/>
      <c r="AP445" s="71"/>
      <c r="AQ445" s="71"/>
      <c r="AR445" s="71"/>
      <c r="AS445" s="71"/>
      <c r="AT445" s="71"/>
      <c r="AU445" s="71"/>
      <c r="AV445" s="71"/>
      <c r="AW445" s="71"/>
      <c r="AX445" s="71"/>
      <c r="AY445" s="71"/>
      <c r="AZ445" s="71"/>
      <c r="BA445" s="71"/>
      <c r="BB445" s="71"/>
      <c r="BC445" s="71"/>
      <c r="BD445" s="71"/>
      <c r="BE445" s="71"/>
      <c r="BF445" s="71"/>
      <c r="BG445" s="71"/>
      <c r="BH445" s="71"/>
      <c r="BI445" s="71"/>
      <c r="BJ445" s="71"/>
      <c r="BK445" s="71"/>
      <c r="BL445" s="71"/>
      <c r="BM445" s="71"/>
      <c r="BN445" s="71"/>
      <c r="BO445" s="71"/>
      <c r="BP445" s="71"/>
      <c r="BQ445" s="71"/>
      <c r="BR445" s="71"/>
      <c r="BS445" s="71"/>
      <c r="BT445" s="71"/>
      <c r="BU445" s="71"/>
      <c r="BV445" s="71"/>
      <c r="BW445" s="71"/>
      <c r="BX445" s="71"/>
      <c r="BY445" s="71"/>
      <c r="BZ445" s="71"/>
      <c r="CA445" s="71"/>
      <c r="CB445" s="71"/>
      <c r="CC445" s="71"/>
      <c r="CD445" s="71"/>
      <c r="CE445" s="71"/>
      <c r="CF445" s="71"/>
      <c r="CG445" s="71"/>
      <c r="CH445" s="71"/>
      <c r="CI445" s="71"/>
      <c r="CJ445" s="71"/>
      <c r="CK445" s="71"/>
      <c r="CL445" s="71"/>
      <c r="CM445" s="71"/>
      <c r="CN445" s="71"/>
      <c r="CO445" s="71"/>
      <c r="CP445" s="71"/>
      <c r="CQ445" s="71"/>
      <c r="CR445" s="71"/>
      <c r="CS445" s="71"/>
      <c r="CT445" s="71"/>
      <c r="CU445" s="71"/>
      <c r="CV445" s="71"/>
      <c r="CW445" s="71"/>
      <c r="CX445" s="71"/>
      <c r="CY445" s="71"/>
      <c r="CZ445" s="71"/>
      <c r="DA445" s="71"/>
      <c r="DB445" s="71"/>
      <c r="DC445" s="71"/>
      <c r="DD445" s="71"/>
      <c r="DE445" s="71"/>
      <c r="DF445" s="71"/>
      <c r="DG445" s="71"/>
      <c r="DH445" s="71"/>
      <c r="DI445" s="71"/>
      <c r="DJ445" s="71"/>
      <c r="DK445" s="71"/>
      <c r="DL445" s="71"/>
    </row>
    <row r="446" spans="1:116" ht="99">
      <c r="A446" s="23">
        <v>445</v>
      </c>
      <c r="B446" s="66"/>
      <c r="C446" s="39" t="s">
        <v>12162</v>
      </c>
      <c r="D446" s="39" t="s">
        <v>18858</v>
      </c>
      <c r="E446" s="39" t="s">
        <v>18859</v>
      </c>
      <c r="F446" s="39" t="s">
        <v>18860</v>
      </c>
      <c r="G446" s="39">
        <v>5903139443</v>
      </c>
      <c r="H446" t="s">
        <v>17208</v>
      </c>
      <c r="I446" s="39" t="s">
        <v>18861</v>
      </c>
      <c r="J446" s="39" t="s">
        <v>18862</v>
      </c>
      <c r="K446" s="39" t="s">
        <v>2686</v>
      </c>
      <c r="L446" s="39" t="s">
        <v>12166</v>
      </c>
      <c r="M446" s="39"/>
      <c r="N446" s="25"/>
      <c r="O446" s="73"/>
      <c r="P446" s="25" t="s">
        <v>16982</v>
      </c>
      <c r="S446" s="71"/>
    </row>
    <row r="447" spans="1:116" ht="115.5">
      <c r="A447" s="23">
        <v>446</v>
      </c>
      <c r="B447" s="66"/>
      <c r="C447" s="39" t="s">
        <v>12167</v>
      </c>
      <c r="D447" s="39" t="s">
        <v>18863</v>
      </c>
      <c r="E447" s="39" t="s">
        <v>18864</v>
      </c>
      <c r="F447" s="39" t="s">
        <v>18865</v>
      </c>
      <c r="G447" s="39">
        <v>6685140617</v>
      </c>
      <c r="H447" t="s">
        <v>17208</v>
      </c>
      <c r="I447" s="39" t="s">
        <v>18866</v>
      </c>
      <c r="J447" s="39" t="s">
        <v>18867</v>
      </c>
      <c r="K447" s="39" t="s">
        <v>2693</v>
      </c>
      <c r="L447" s="39" t="s">
        <v>12171</v>
      </c>
      <c r="M447" s="39"/>
      <c r="N447" s="25"/>
      <c r="O447" s="24"/>
      <c r="P447" s="25"/>
    </row>
    <row r="448" spans="1:116" ht="90.75">
      <c r="A448" s="74" t="s">
        <v>16984</v>
      </c>
      <c r="B448" s="74"/>
      <c r="C448" s="25" t="s">
        <v>12172</v>
      </c>
      <c r="D448" s="25" t="s">
        <v>18868</v>
      </c>
      <c r="E448" s="25" t="s">
        <v>18869</v>
      </c>
      <c r="F448" s="25" t="s">
        <v>18870</v>
      </c>
      <c r="G448" s="25">
        <v>4029062021</v>
      </c>
      <c r="H448"/>
      <c r="I448" s="25" t="s">
        <v>18871</v>
      </c>
      <c r="J448" s="25" t="s">
        <v>12175</v>
      </c>
      <c r="K448" s="25" t="s">
        <v>12176</v>
      </c>
      <c r="L448" s="27" t="s">
        <v>12177</v>
      </c>
      <c r="M448" s="25"/>
      <c r="N448" s="25" t="s">
        <v>18872</v>
      </c>
      <c r="O448" s="73"/>
      <c r="P448" s="25" t="s">
        <v>16983</v>
      </c>
    </row>
    <row r="449" spans="1:16" ht="99">
      <c r="A449" s="37">
        <v>448</v>
      </c>
      <c r="B449" s="17"/>
      <c r="C449" s="39" t="s">
        <v>12179</v>
      </c>
      <c r="D449" s="39" t="s">
        <v>18873</v>
      </c>
      <c r="E449" s="39" t="s">
        <v>18874</v>
      </c>
      <c r="F449" s="39" t="s">
        <v>18875</v>
      </c>
      <c r="G449" s="39">
        <v>7536126992</v>
      </c>
      <c r="H449" t="s">
        <v>17209</v>
      </c>
      <c r="I449" s="39" t="s">
        <v>18876</v>
      </c>
      <c r="J449" s="39" t="s">
        <v>18877</v>
      </c>
      <c r="K449" s="39" t="s">
        <v>12183</v>
      </c>
      <c r="L449" s="24" t="s">
        <v>12184</v>
      </c>
      <c r="M449" s="39"/>
      <c r="N449" s="25"/>
      <c r="O449" s="65"/>
      <c r="P449" s="25"/>
    </row>
    <row r="450" spans="1:16" ht="99">
      <c r="A450" s="37">
        <v>449</v>
      </c>
      <c r="B450" s="75"/>
      <c r="C450" s="39" t="s">
        <v>12185</v>
      </c>
      <c r="D450" s="39" t="s">
        <v>18878</v>
      </c>
      <c r="E450" s="39" t="s">
        <v>18879</v>
      </c>
      <c r="F450" s="39" t="s">
        <v>18880</v>
      </c>
      <c r="G450" s="39">
        <v>7727465322</v>
      </c>
      <c r="H450" t="s">
        <v>17208</v>
      </c>
      <c r="I450" s="39" t="s">
        <v>18881</v>
      </c>
      <c r="J450" s="39" t="s">
        <v>18882</v>
      </c>
      <c r="K450" s="39" t="s">
        <v>2713</v>
      </c>
      <c r="L450" s="24" t="s">
        <v>12189</v>
      </c>
      <c r="M450" s="39"/>
      <c r="N450" s="25"/>
      <c r="O450" s="65"/>
      <c r="P450" s="25"/>
    </row>
    <row r="451" spans="1:16" ht="90.75">
      <c r="A451" s="37">
        <v>450</v>
      </c>
      <c r="B451" s="17"/>
      <c r="C451" s="24" t="s">
        <v>12190</v>
      </c>
      <c r="D451" s="24" t="s">
        <v>18883</v>
      </c>
      <c r="E451" s="24" t="s">
        <v>18884</v>
      </c>
      <c r="F451" s="24" t="s">
        <v>18885</v>
      </c>
      <c r="G451" s="24">
        <v>1655459196</v>
      </c>
      <c r="H451" t="s">
        <v>17209</v>
      </c>
      <c r="I451" s="24" t="s">
        <v>18886</v>
      </c>
      <c r="J451" s="24" t="s">
        <v>18887</v>
      </c>
      <c r="K451" s="24" t="s">
        <v>12194</v>
      </c>
      <c r="L451" s="24" t="s">
        <v>12195</v>
      </c>
      <c r="M451" s="24"/>
      <c r="N451" s="25"/>
      <c r="O451" s="65"/>
      <c r="P451" s="25"/>
    </row>
    <row r="452" spans="1:16" ht="74.25">
      <c r="A452" s="74" t="s">
        <v>16986</v>
      </c>
      <c r="B452" s="74"/>
      <c r="C452" s="27" t="s">
        <v>18888</v>
      </c>
      <c r="D452" s="27" t="s">
        <v>18889</v>
      </c>
      <c r="E452" s="27" t="s">
        <v>18890</v>
      </c>
      <c r="F452" s="27" t="s">
        <v>18891</v>
      </c>
      <c r="G452" s="27">
        <v>7839135883</v>
      </c>
      <c r="H452"/>
      <c r="I452" s="27" t="s">
        <v>18892</v>
      </c>
      <c r="J452" s="27" t="s">
        <v>18893</v>
      </c>
      <c r="K452" s="27" t="s">
        <v>12200</v>
      </c>
      <c r="L452" s="27" t="s">
        <v>12201</v>
      </c>
      <c r="M452" s="27"/>
      <c r="N452" s="25" t="s">
        <v>12202</v>
      </c>
      <c r="O452" s="39"/>
      <c r="P452" s="25"/>
    </row>
    <row r="453" spans="1:16" ht="90.75">
      <c r="A453" s="37" t="s">
        <v>16987</v>
      </c>
      <c r="B453" s="75"/>
      <c r="C453" s="24" t="s">
        <v>12203</v>
      </c>
      <c r="D453" s="24" t="s">
        <v>18894</v>
      </c>
      <c r="E453" s="24" t="s">
        <v>18895</v>
      </c>
      <c r="F453" s="24" t="s">
        <v>18896</v>
      </c>
      <c r="G453" s="24">
        <v>7841467565</v>
      </c>
      <c r="H453" t="s">
        <v>17208</v>
      </c>
      <c r="I453" s="24" t="s">
        <v>18897</v>
      </c>
      <c r="J453" s="24" t="s">
        <v>18898</v>
      </c>
      <c r="K453" s="24" t="s">
        <v>2727</v>
      </c>
      <c r="L453" s="32" t="s">
        <v>12207</v>
      </c>
      <c r="M453" s="24"/>
      <c r="N453" s="25"/>
      <c r="O453" s="39"/>
      <c r="P453" s="25"/>
    </row>
    <row r="454" spans="1:16" ht="90.75">
      <c r="A454" s="37">
        <v>453</v>
      </c>
      <c r="B454" s="75"/>
      <c r="C454" s="24" t="s">
        <v>12208</v>
      </c>
      <c r="D454" s="24" t="s">
        <v>18899</v>
      </c>
      <c r="E454" s="24" t="s">
        <v>18900</v>
      </c>
      <c r="F454" s="24" t="s">
        <v>18901</v>
      </c>
      <c r="G454" s="24">
        <v>5609184233</v>
      </c>
      <c r="H454" t="s">
        <v>17208</v>
      </c>
      <c r="I454" s="24" t="s">
        <v>18902</v>
      </c>
      <c r="J454" s="24" t="s">
        <v>18903</v>
      </c>
      <c r="K454" s="24" t="s">
        <v>2734</v>
      </c>
      <c r="L454" s="24" t="s">
        <v>12212</v>
      </c>
      <c r="M454" s="24"/>
      <c r="N454" s="25"/>
      <c r="O454" s="39"/>
      <c r="P454" s="25"/>
    </row>
    <row r="455" spans="1:16" ht="82.5">
      <c r="A455" s="37">
        <v>454</v>
      </c>
      <c r="B455" s="75"/>
      <c r="C455" s="24" t="s">
        <v>12213</v>
      </c>
      <c r="D455" s="76" t="s">
        <v>18904</v>
      </c>
      <c r="E455" s="76" t="s">
        <v>18905</v>
      </c>
      <c r="F455" s="24" t="s">
        <v>18906</v>
      </c>
      <c r="G455" s="24">
        <v>7603071727</v>
      </c>
      <c r="H455" t="s">
        <v>17208</v>
      </c>
      <c r="I455" s="24" t="s">
        <v>17991</v>
      </c>
      <c r="J455" s="24" t="s">
        <v>18907</v>
      </c>
      <c r="K455" s="24" t="s">
        <v>2740</v>
      </c>
      <c r="L455" s="32" t="s">
        <v>12216</v>
      </c>
      <c r="M455" s="24"/>
      <c r="N455" s="25"/>
      <c r="O455" s="25"/>
      <c r="P455" s="25" t="s">
        <v>16985</v>
      </c>
    </row>
    <row r="456" spans="1:16" ht="82.5">
      <c r="A456" s="37" t="s">
        <v>16988</v>
      </c>
      <c r="B456" s="75"/>
      <c r="C456" s="24" t="s">
        <v>12217</v>
      </c>
      <c r="D456" s="76" t="s">
        <v>18908</v>
      </c>
      <c r="E456" s="76" t="s">
        <v>18909</v>
      </c>
      <c r="F456" s="24" t="s">
        <v>18910</v>
      </c>
      <c r="G456" s="24">
        <v>5401994091</v>
      </c>
      <c r="H456" t="s">
        <v>17208</v>
      </c>
      <c r="I456" s="24" t="s">
        <v>18911</v>
      </c>
      <c r="J456" s="24" t="s">
        <v>18912</v>
      </c>
      <c r="K456" s="24" t="s">
        <v>12221</v>
      </c>
      <c r="L456" s="24" t="s">
        <v>12222</v>
      </c>
      <c r="M456" s="24"/>
      <c r="N456" s="25"/>
      <c r="O456" s="39"/>
      <c r="P456" s="25"/>
    </row>
    <row r="457" spans="1:16" ht="115.5">
      <c r="A457" s="37">
        <v>456</v>
      </c>
      <c r="B457" s="75"/>
      <c r="C457" s="24" t="s">
        <v>12223</v>
      </c>
      <c r="D457" s="76" t="s">
        <v>18913</v>
      </c>
      <c r="E457" s="76" t="s">
        <v>18914</v>
      </c>
      <c r="F457" s="24" t="s">
        <v>18915</v>
      </c>
      <c r="G457" s="24">
        <v>5406973190</v>
      </c>
      <c r="H457" t="s">
        <v>17208</v>
      </c>
      <c r="I457" s="24" t="s">
        <v>18916</v>
      </c>
      <c r="J457" s="24" t="s">
        <v>18917</v>
      </c>
      <c r="K457" s="24" t="s">
        <v>12226</v>
      </c>
      <c r="L457" s="59" t="s">
        <v>2753</v>
      </c>
      <c r="M457" s="24"/>
      <c r="N457" s="25"/>
      <c r="O457" s="39"/>
      <c r="P457" s="25"/>
    </row>
    <row r="458" spans="1:16" ht="66">
      <c r="A458" s="74">
        <v>457</v>
      </c>
      <c r="B458" s="74"/>
      <c r="C458" s="27" t="s">
        <v>12227</v>
      </c>
      <c r="D458" s="77" t="s">
        <v>18918</v>
      </c>
      <c r="E458" s="27" t="s">
        <v>18919</v>
      </c>
      <c r="F458" s="27" t="s">
        <v>18920</v>
      </c>
      <c r="G458" s="27">
        <v>9723118667</v>
      </c>
      <c r="H458"/>
      <c r="I458" s="27" t="s">
        <v>18921</v>
      </c>
      <c r="J458" s="27" t="s">
        <v>18922</v>
      </c>
      <c r="K458" s="27" t="s">
        <v>2759</v>
      </c>
      <c r="L458" s="24"/>
      <c r="M458" s="27"/>
      <c r="N458" s="25" t="s">
        <v>18923</v>
      </c>
      <c r="O458" s="24"/>
      <c r="P458" s="25"/>
    </row>
    <row r="459" spans="1:16" ht="107.25">
      <c r="A459" s="37">
        <v>458</v>
      </c>
      <c r="B459" s="75"/>
      <c r="C459" s="24" t="s">
        <v>12232</v>
      </c>
      <c r="D459" s="76" t="s">
        <v>18924</v>
      </c>
      <c r="E459" s="76" t="s">
        <v>18925</v>
      </c>
      <c r="F459" s="24" t="s">
        <v>18926</v>
      </c>
      <c r="G459" s="24">
        <v>6168114626</v>
      </c>
      <c r="H459" t="s">
        <v>17208</v>
      </c>
      <c r="I459" s="24" t="s">
        <v>18927</v>
      </c>
      <c r="J459" s="24" t="s">
        <v>18928</v>
      </c>
      <c r="K459" s="24" t="s">
        <v>12236</v>
      </c>
      <c r="L459" s="24" t="s">
        <v>2765</v>
      </c>
      <c r="M459" s="24"/>
      <c r="N459" s="25"/>
      <c r="O459" s="27"/>
      <c r="P459" s="25" t="s">
        <v>12202</v>
      </c>
    </row>
    <row r="460" spans="1:16" ht="66">
      <c r="A460" s="74">
        <v>459</v>
      </c>
      <c r="B460" s="74"/>
      <c r="C460" s="27" t="s">
        <v>12237</v>
      </c>
      <c r="D460" s="77" t="s">
        <v>18929</v>
      </c>
      <c r="E460" s="27" t="s">
        <v>18930</v>
      </c>
      <c r="F460" s="27" t="s">
        <v>18931</v>
      </c>
      <c r="G460" s="27">
        <v>7728757215</v>
      </c>
      <c r="H460"/>
      <c r="I460" s="27" t="s">
        <v>18932</v>
      </c>
      <c r="J460" s="27" t="s">
        <v>18933</v>
      </c>
      <c r="K460" s="27" t="s">
        <v>12241</v>
      </c>
      <c r="L460" s="27" t="s">
        <v>12242</v>
      </c>
      <c r="M460" s="27"/>
      <c r="N460" s="25" t="s">
        <v>18934</v>
      </c>
      <c r="O460" s="24"/>
      <c r="P460" s="25"/>
    </row>
    <row r="461" spans="1:16" ht="82.5">
      <c r="A461" s="37">
        <v>460</v>
      </c>
      <c r="B461" s="75"/>
      <c r="C461" s="24" t="s">
        <v>12244</v>
      </c>
      <c r="D461" s="76" t="s">
        <v>18935</v>
      </c>
      <c r="E461" s="76" t="s">
        <v>18936</v>
      </c>
      <c r="F461" s="24" t="s">
        <v>18937</v>
      </c>
      <c r="G461" s="24">
        <v>3128149962</v>
      </c>
      <c r="H461" t="s">
        <v>17208</v>
      </c>
      <c r="I461" s="24" t="s">
        <v>18886</v>
      </c>
      <c r="J461" s="24" t="s">
        <v>18938</v>
      </c>
      <c r="K461" s="24" t="s">
        <v>12247</v>
      </c>
      <c r="L461" s="24"/>
      <c r="M461" s="24"/>
      <c r="N461" s="25"/>
      <c r="O461" s="24"/>
      <c r="P461" s="25"/>
    </row>
    <row r="462" spans="1:16" ht="90.75">
      <c r="A462" s="37">
        <v>461</v>
      </c>
      <c r="B462" s="18"/>
      <c r="C462" s="24" t="s">
        <v>12248</v>
      </c>
      <c r="D462" s="76" t="s">
        <v>18939</v>
      </c>
      <c r="E462" s="39" t="s">
        <v>18940</v>
      </c>
      <c r="F462" s="24" t="s">
        <v>18941</v>
      </c>
      <c r="G462" s="24">
        <v>6685187140</v>
      </c>
      <c r="H462" t="s">
        <v>17210</v>
      </c>
      <c r="I462" s="24" t="s">
        <v>18942</v>
      </c>
      <c r="J462" s="24" t="s">
        <v>18943</v>
      </c>
      <c r="K462" s="24" t="s">
        <v>12252</v>
      </c>
      <c r="L462" s="24" t="s">
        <v>12253</v>
      </c>
      <c r="M462" s="24"/>
      <c r="N462" s="25"/>
      <c r="O462" s="24"/>
      <c r="P462" s="25"/>
    </row>
    <row r="463" spans="1:16" ht="99">
      <c r="A463" s="37" t="s">
        <v>16991</v>
      </c>
      <c r="B463" s="75"/>
      <c r="C463" s="24" t="s">
        <v>12254</v>
      </c>
      <c r="D463" s="76" t="s">
        <v>18944</v>
      </c>
      <c r="E463" s="76" t="s">
        <v>18945</v>
      </c>
      <c r="F463" s="24" t="s">
        <v>18946</v>
      </c>
      <c r="G463" s="24">
        <v>2124048263</v>
      </c>
      <c r="H463" t="s">
        <v>17208</v>
      </c>
      <c r="I463" s="24" t="s">
        <v>18947</v>
      </c>
      <c r="J463" s="24" t="s">
        <v>18948</v>
      </c>
      <c r="K463" s="24" t="s">
        <v>2785</v>
      </c>
      <c r="L463" s="24" t="s">
        <v>12258</v>
      </c>
      <c r="M463" s="24"/>
      <c r="N463" s="25"/>
      <c r="O463" s="24"/>
      <c r="P463" s="25"/>
    </row>
    <row r="464" spans="1:16" ht="82.5">
      <c r="A464" s="37" t="s">
        <v>16992</v>
      </c>
      <c r="B464" s="75"/>
      <c r="C464" s="24" t="s">
        <v>12259</v>
      </c>
      <c r="D464" s="76" t="s">
        <v>18949</v>
      </c>
      <c r="E464" s="39" t="s">
        <v>18950</v>
      </c>
      <c r="F464" s="24" t="s">
        <v>18951</v>
      </c>
      <c r="G464" s="24">
        <v>6685165403</v>
      </c>
      <c r="H464" t="s">
        <v>17208</v>
      </c>
      <c r="I464" s="24" t="s">
        <v>18952</v>
      </c>
      <c r="J464" s="24" t="s">
        <v>18953</v>
      </c>
      <c r="K464" s="24" t="s">
        <v>2792</v>
      </c>
      <c r="L464" s="24" t="s">
        <v>12263</v>
      </c>
      <c r="M464" s="24"/>
      <c r="N464" s="25"/>
      <c r="O464" s="24"/>
      <c r="P464" s="25"/>
    </row>
    <row r="465" spans="1:16" ht="99">
      <c r="A465" s="37" t="s">
        <v>16993</v>
      </c>
      <c r="B465" s="75"/>
      <c r="C465" s="24" t="s">
        <v>12264</v>
      </c>
      <c r="D465" s="45" t="s">
        <v>18954</v>
      </c>
      <c r="E465" s="76" t="s">
        <v>18955</v>
      </c>
      <c r="F465" s="24" t="s">
        <v>18956</v>
      </c>
      <c r="G465" s="24">
        <v>6450113735</v>
      </c>
      <c r="H465" t="s">
        <v>17208</v>
      </c>
      <c r="I465" s="24" t="s">
        <v>18957</v>
      </c>
      <c r="J465" s="24" t="s">
        <v>12267</v>
      </c>
      <c r="K465" s="24" t="s">
        <v>12268</v>
      </c>
      <c r="L465" s="24" t="s">
        <v>12269</v>
      </c>
      <c r="M465" s="24"/>
      <c r="N465" s="25"/>
      <c r="O465" s="27"/>
      <c r="P465" s="25" t="s">
        <v>16989</v>
      </c>
    </row>
    <row r="466" spans="1:16" ht="115.5">
      <c r="A466" s="37" t="s">
        <v>16994</v>
      </c>
      <c r="B466" s="75"/>
      <c r="C466" s="24" t="s">
        <v>12270</v>
      </c>
      <c r="D466" s="45" t="s">
        <v>18958</v>
      </c>
      <c r="E466" s="76" t="s">
        <v>18959</v>
      </c>
      <c r="F466" s="24" t="s">
        <v>18960</v>
      </c>
      <c r="G466" s="24">
        <v>6102064540</v>
      </c>
      <c r="H466" t="s">
        <v>17208</v>
      </c>
      <c r="I466" s="24" t="s">
        <v>18961</v>
      </c>
      <c r="J466" s="24" t="s">
        <v>18962</v>
      </c>
      <c r="K466" s="24" t="s">
        <v>12274</v>
      </c>
      <c r="L466" s="24" t="s">
        <v>12275</v>
      </c>
      <c r="M466" s="24"/>
      <c r="N466" s="25"/>
      <c r="O466" s="24"/>
      <c r="P466" s="25"/>
    </row>
    <row r="467" spans="1:16" ht="99">
      <c r="A467" s="37" t="s">
        <v>16995</v>
      </c>
      <c r="B467" s="75"/>
      <c r="C467" s="24" t="s">
        <v>12276</v>
      </c>
      <c r="D467" s="45" t="s">
        <v>18963</v>
      </c>
      <c r="E467" s="24" t="s">
        <v>18964</v>
      </c>
      <c r="F467" s="24" t="s">
        <v>18965</v>
      </c>
      <c r="G467" s="24">
        <v>3443147600</v>
      </c>
      <c r="H467" t="s">
        <v>17208</v>
      </c>
      <c r="I467" s="24" t="s">
        <v>18966</v>
      </c>
      <c r="J467" s="24" t="s">
        <v>18967</v>
      </c>
      <c r="K467" s="24" t="s">
        <v>2813</v>
      </c>
      <c r="L467" s="24" t="s">
        <v>12280</v>
      </c>
      <c r="M467" s="24"/>
      <c r="N467" s="25"/>
      <c r="O467" s="27"/>
      <c r="P467" s="25" t="s">
        <v>16990</v>
      </c>
    </row>
    <row r="468" spans="1:16" ht="82.5">
      <c r="A468" s="37" t="s">
        <v>16996</v>
      </c>
      <c r="B468" s="75"/>
      <c r="C468" s="24" t="s">
        <v>12281</v>
      </c>
      <c r="D468" s="45" t="s">
        <v>18968</v>
      </c>
      <c r="E468" s="24" t="s">
        <v>18969</v>
      </c>
      <c r="F468" s="24" t="s">
        <v>18970</v>
      </c>
      <c r="G468" s="24">
        <v>2130228345</v>
      </c>
      <c r="H468" t="s">
        <v>17208</v>
      </c>
      <c r="I468" s="24" t="s">
        <v>18971</v>
      </c>
      <c r="J468" s="24" t="s">
        <v>18972</v>
      </c>
      <c r="K468" s="24" t="s">
        <v>2819</v>
      </c>
      <c r="L468" s="24" t="s">
        <v>12285</v>
      </c>
      <c r="M468" s="24"/>
      <c r="N468" s="25"/>
      <c r="O468" s="24"/>
      <c r="P468" s="25"/>
    </row>
    <row r="469" spans="1:16" ht="82.5">
      <c r="A469" s="37">
        <v>468</v>
      </c>
      <c r="B469" s="18"/>
      <c r="C469" s="24" t="s">
        <v>12286</v>
      </c>
      <c r="D469" s="45" t="s">
        <v>18973</v>
      </c>
      <c r="E469" s="24" t="s">
        <v>18974</v>
      </c>
      <c r="F469" s="24" t="s">
        <v>18975</v>
      </c>
      <c r="G469" s="24">
        <v>4632281610</v>
      </c>
      <c r="H469" t="s">
        <v>17210</v>
      </c>
      <c r="I469" s="24" t="s">
        <v>18976</v>
      </c>
      <c r="J469" s="24" t="s">
        <v>18977</v>
      </c>
      <c r="K469" s="24" t="s">
        <v>12290</v>
      </c>
      <c r="L469" s="24" t="s">
        <v>12291</v>
      </c>
      <c r="M469" s="24"/>
      <c r="N469" s="25"/>
      <c r="O469" s="24"/>
      <c r="P469" s="25"/>
    </row>
    <row r="470" spans="1:16" ht="82.5">
      <c r="A470" s="37" t="s">
        <v>16997</v>
      </c>
      <c r="B470" s="75"/>
      <c r="C470" s="24" t="s">
        <v>12292</v>
      </c>
      <c r="D470" s="45" t="s">
        <v>18978</v>
      </c>
      <c r="E470" s="24" t="s">
        <v>18979</v>
      </c>
      <c r="F470" s="24" t="s">
        <v>18980</v>
      </c>
      <c r="G470" s="24">
        <v>7716956819</v>
      </c>
      <c r="H470" t="s">
        <v>17208</v>
      </c>
      <c r="I470" s="24" t="s">
        <v>17240</v>
      </c>
      <c r="J470" s="24" t="s">
        <v>18981</v>
      </c>
      <c r="K470" s="24" t="s">
        <v>2833</v>
      </c>
      <c r="L470" s="24" t="s">
        <v>16998</v>
      </c>
      <c r="M470" s="24"/>
      <c r="N470" s="25"/>
      <c r="O470" s="24"/>
      <c r="P470" s="25"/>
    </row>
    <row r="471" spans="1:16" ht="82.5">
      <c r="A471" s="37" t="s">
        <v>16999</v>
      </c>
      <c r="B471" s="75"/>
      <c r="C471" s="24" t="s">
        <v>12296</v>
      </c>
      <c r="D471" s="78" t="s">
        <v>18982</v>
      </c>
      <c r="E471" s="24" t="s">
        <v>18983</v>
      </c>
      <c r="F471" s="24" t="s">
        <v>18984</v>
      </c>
      <c r="G471" s="24">
        <v>5260478969</v>
      </c>
      <c r="H471" t="s">
        <v>17208</v>
      </c>
      <c r="I471" s="24" t="s">
        <v>18985</v>
      </c>
      <c r="J471" s="24" t="s">
        <v>18986</v>
      </c>
      <c r="K471" s="24" t="s">
        <v>12300</v>
      </c>
      <c r="L471" s="24" t="s">
        <v>12301</v>
      </c>
      <c r="M471" s="24"/>
      <c r="N471" s="25"/>
      <c r="O471" s="24"/>
      <c r="P471" s="25"/>
    </row>
    <row r="472" spans="1:16" ht="99">
      <c r="A472" s="37" t="s">
        <v>17000</v>
      </c>
      <c r="B472" s="75"/>
      <c r="C472" s="24" t="s">
        <v>12302</v>
      </c>
      <c r="D472" s="78" t="s">
        <v>18987</v>
      </c>
      <c r="E472" s="24" t="s">
        <v>18988</v>
      </c>
      <c r="F472" s="24" t="s">
        <v>18989</v>
      </c>
      <c r="G472" s="24">
        <v>9703045548</v>
      </c>
      <c r="H472" t="s">
        <v>17208</v>
      </c>
      <c r="I472" s="24" t="s">
        <v>18990</v>
      </c>
      <c r="J472" s="24" t="s">
        <v>18991</v>
      </c>
      <c r="K472" s="24" t="s">
        <v>12306</v>
      </c>
      <c r="L472" s="24" t="s">
        <v>18992</v>
      </c>
      <c r="M472" s="24"/>
      <c r="N472" s="25"/>
      <c r="O472" s="24"/>
      <c r="P472" s="25"/>
    </row>
    <row r="473" spans="1:16" ht="82.5">
      <c r="A473" s="37" t="s">
        <v>17002</v>
      </c>
      <c r="B473" s="75"/>
      <c r="C473" s="24" t="s">
        <v>12308</v>
      </c>
      <c r="D473" s="24" t="s">
        <v>18993</v>
      </c>
      <c r="E473" s="24" t="s">
        <v>18994</v>
      </c>
      <c r="F473" s="24" t="s">
        <v>18995</v>
      </c>
      <c r="G473" s="24">
        <v>6501314383</v>
      </c>
      <c r="H473" t="s">
        <v>17208</v>
      </c>
      <c r="I473" s="24" t="s">
        <v>18996</v>
      </c>
      <c r="J473" s="24" t="s">
        <v>18997</v>
      </c>
      <c r="K473" s="24" t="s">
        <v>2854</v>
      </c>
      <c r="L473" s="24" t="s">
        <v>12312</v>
      </c>
      <c r="M473" s="24"/>
      <c r="N473" s="25"/>
      <c r="O473" s="24"/>
      <c r="P473" s="25"/>
    </row>
    <row r="474" spans="1:16" ht="82.5">
      <c r="A474" s="37">
        <v>473</v>
      </c>
      <c r="B474" s="75"/>
      <c r="C474" s="65" t="s">
        <v>12313</v>
      </c>
      <c r="D474" s="70" t="s">
        <v>18998</v>
      </c>
      <c r="E474" s="69" t="s">
        <v>18999</v>
      </c>
      <c r="F474" s="24" t="s">
        <v>19000</v>
      </c>
      <c r="G474" s="24">
        <v>2312287049</v>
      </c>
      <c r="H474" t="s">
        <v>17208</v>
      </c>
      <c r="I474" s="24" t="s">
        <v>19001</v>
      </c>
      <c r="J474" s="24" t="s">
        <v>19002</v>
      </c>
      <c r="K474" s="24" t="s">
        <v>2861</v>
      </c>
      <c r="L474" s="24" t="s">
        <v>12317</v>
      </c>
      <c r="M474" s="24"/>
      <c r="N474" s="25"/>
      <c r="O474" s="24"/>
      <c r="P474" s="25"/>
    </row>
    <row r="475" spans="1:16" ht="82.5">
      <c r="A475" s="74" t="s">
        <v>17003</v>
      </c>
      <c r="B475" s="74"/>
      <c r="C475" s="73" t="s">
        <v>12318</v>
      </c>
      <c r="D475" s="72" t="s">
        <v>19003</v>
      </c>
      <c r="E475" s="79" t="s">
        <v>19004</v>
      </c>
      <c r="F475" s="27" t="s">
        <v>19005</v>
      </c>
      <c r="G475" s="27">
        <v>6161095357</v>
      </c>
      <c r="H475"/>
      <c r="I475" s="27" t="s">
        <v>19006</v>
      </c>
      <c r="J475" s="27" t="s">
        <v>19007</v>
      </c>
      <c r="K475" s="27" t="s">
        <v>2867</v>
      </c>
      <c r="L475" s="27" t="s">
        <v>12322</v>
      </c>
      <c r="M475" s="27"/>
      <c r="N475" s="25" t="s">
        <v>19008</v>
      </c>
      <c r="O475" s="24"/>
      <c r="P475" s="25"/>
    </row>
    <row r="476" spans="1:16" ht="107.25">
      <c r="A476" s="37" t="s">
        <v>17005</v>
      </c>
      <c r="B476" s="80"/>
      <c r="C476" s="65" t="s">
        <v>12324</v>
      </c>
      <c r="D476" s="70" t="s">
        <v>19009</v>
      </c>
      <c r="E476" s="69" t="s">
        <v>19010</v>
      </c>
      <c r="F476" s="24" t="s">
        <v>19011</v>
      </c>
      <c r="G476" s="24">
        <v>3702258398</v>
      </c>
      <c r="H476" t="s">
        <v>17208</v>
      </c>
      <c r="I476" s="24" t="s">
        <v>19012</v>
      </c>
      <c r="J476" s="24" t="s">
        <v>19013</v>
      </c>
      <c r="K476" s="24" t="s">
        <v>12328</v>
      </c>
      <c r="L476" s="24" t="s">
        <v>12329</v>
      </c>
      <c r="M476" s="24"/>
      <c r="N476" s="25"/>
      <c r="O476" s="24"/>
      <c r="P476" s="25"/>
    </row>
    <row r="477" spans="1:16" ht="99">
      <c r="A477" s="37" t="s">
        <v>17006</v>
      </c>
      <c r="B477" s="81"/>
      <c r="C477" s="24" t="s">
        <v>12330</v>
      </c>
      <c r="D477" s="24" t="s">
        <v>19014</v>
      </c>
      <c r="E477" s="69" t="s">
        <v>19015</v>
      </c>
      <c r="F477" s="24" t="s">
        <v>19016</v>
      </c>
      <c r="G477" s="24">
        <v>2901305805</v>
      </c>
      <c r="H477" t="s">
        <v>17208</v>
      </c>
      <c r="I477" s="24" t="s">
        <v>19017</v>
      </c>
      <c r="J477" s="24" t="s">
        <v>19018</v>
      </c>
      <c r="K477" s="24" t="s">
        <v>2881</v>
      </c>
      <c r="L477" s="24" t="s">
        <v>12334</v>
      </c>
      <c r="M477" s="24"/>
      <c r="N477" s="25"/>
      <c r="O477" s="24"/>
      <c r="P477" s="25"/>
    </row>
    <row r="478" spans="1:16" ht="90.75">
      <c r="A478" s="37" t="s">
        <v>17007</v>
      </c>
      <c r="B478" s="81"/>
      <c r="C478" s="24" t="s">
        <v>12335</v>
      </c>
      <c r="D478" s="24" t="s">
        <v>19019</v>
      </c>
      <c r="E478" s="69" t="s">
        <v>19020</v>
      </c>
      <c r="F478" s="24" t="s">
        <v>19021</v>
      </c>
      <c r="G478" s="24">
        <v>7606125346</v>
      </c>
      <c r="H478" t="s">
        <v>17208</v>
      </c>
      <c r="I478" s="24" t="s">
        <v>19022</v>
      </c>
      <c r="J478" s="24" t="s">
        <v>19023</v>
      </c>
      <c r="K478" s="24" t="s">
        <v>12339</v>
      </c>
      <c r="L478" s="24" t="s">
        <v>12340</v>
      </c>
      <c r="M478" s="24"/>
      <c r="N478" s="25"/>
      <c r="O478" s="24"/>
      <c r="P478" s="25"/>
    </row>
    <row r="479" spans="1:16" ht="115.5">
      <c r="A479" s="37">
        <v>478</v>
      </c>
      <c r="B479" s="81"/>
      <c r="C479" s="24" t="s">
        <v>12341</v>
      </c>
      <c r="D479" s="24" t="s">
        <v>19024</v>
      </c>
      <c r="E479" s="69" t="s">
        <v>19025</v>
      </c>
      <c r="F479" s="24" t="s">
        <v>19026</v>
      </c>
      <c r="G479" s="24">
        <v>5074070442</v>
      </c>
      <c r="H479" t="s">
        <v>17208</v>
      </c>
      <c r="I479" s="24" t="s">
        <v>19027</v>
      </c>
      <c r="J479" s="24" t="s">
        <v>19028</v>
      </c>
      <c r="K479" s="24" t="s">
        <v>2895</v>
      </c>
      <c r="L479" s="24" t="s">
        <v>12345</v>
      </c>
      <c r="M479" s="24"/>
      <c r="N479" s="25"/>
      <c r="O479" s="24"/>
      <c r="P479" s="25"/>
    </row>
    <row r="480" spans="1:16" ht="82.5">
      <c r="A480" s="37" t="s">
        <v>17008</v>
      </c>
      <c r="B480" s="81"/>
      <c r="C480" s="65" t="s">
        <v>12346</v>
      </c>
      <c r="D480" s="70" t="s">
        <v>19029</v>
      </c>
      <c r="E480" s="69" t="s">
        <v>19030</v>
      </c>
      <c r="F480" s="24" t="s">
        <v>19031</v>
      </c>
      <c r="G480" s="24">
        <v>2311322999</v>
      </c>
      <c r="H480" t="s">
        <v>17208</v>
      </c>
      <c r="I480" s="24" t="s">
        <v>19032</v>
      </c>
      <c r="J480" s="24" t="s">
        <v>19033</v>
      </c>
      <c r="K480" s="24" t="s">
        <v>2902</v>
      </c>
      <c r="L480" s="24" t="s">
        <v>12350</v>
      </c>
      <c r="M480" s="24"/>
      <c r="N480" s="25"/>
      <c r="O480" s="24"/>
      <c r="P480" s="25"/>
    </row>
    <row r="481" spans="1:16" ht="82.5">
      <c r="A481" s="37" t="s">
        <v>17009</v>
      </c>
      <c r="B481" s="82"/>
      <c r="C481" s="65" t="s">
        <v>12351</v>
      </c>
      <c r="D481" s="70" t="s">
        <v>19034</v>
      </c>
      <c r="E481" s="83" t="s">
        <v>19035</v>
      </c>
      <c r="F481" s="24" t="s">
        <v>19036</v>
      </c>
      <c r="G481" s="24">
        <v>7604381915</v>
      </c>
      <c r="H481" t="s">
        <v>17210</v>
      </c>
      <c r="I481" s="24" t="s">
        <v>19037</v>
      </c>
      <c r="J481" s="24" t="s">
        <v>19038</v>
      </c>
      <c r="K481" s="24" t="s">
        <v>12355</v>
      </c>
      <c r="L481" s="24" t="s">
        <v>12356</v>
      </c>
      <c r="M481" s="24"/>
      <c r="N481" s="25"/>
      <c r="O481" s="24"/>
      <c r="P481" s="25"/>
    </row>
    <row r="482" spans="1:16" ht="66">
      <c r="A482" s="74" t="s">
        <v>17010</v>
      </c>
      <c r="B482" s="74"/>
      <c r="C482" s="27" t="s">
        <v>12357</v>
      </c>
      <c r="D482" s="27" t="s">
        <v>19039</v>
      </c>
      <c r="E482" s="27" t="s">
        <v>19040</v>
      </c>
      <c r="F482" s="27" t="s">
        <v>19041</v>
      </c>
      <c r="G482" s="27">
        <v>2463123589</v>
      </c>
      <c r="H482"/>
      <c r="I482" s="27" t="s">
        <v>19042</v>
      </c>
      <c r="J482" s="27" t="s">
        <v>19043</v>
      </c>
      <c r="K482" s="27" t="s">
        <v>2915</v>
      </c>
      <c r="L482" s="27" t="s">
        <v>12361</v>
      </c>
      <c r="M482" s="27"/>
      <c r="N482" s="25" t="s">
        <v>19044</v>
      </c>
      <c r="O482" s="27"/>
      <c r="P482" s="25" t="s">
        <v>17004</v>
      </c>
    </row>
    <row r="483" spans="1:16" ht="74.25">
      <c r="A483" s="37" t="s">
        <v>17012</v>
      </c>
      <c r="B483" s="81"/>
      <c r="C483" s="65" t="s">
        <v>12363</v>
      </c>
      <c r="D483" s="70" t="s">
        <v>19045</v>
      </c>
      <c r="E483" s="69" t="s">
        <v>19046</v>
      </c>
      <c r="F483" s="24" t="s">
        <v>19047</v>
      </c>
      <c r="G483" s="24">
        <v>3328459231</v>
      </c>
      <c r="H483" t="s">
        <v>17208</v>
      </c>
      <c r="I483" s="24" t="s">
        <v>19048</v>
      </c>
      <c r="J483" s="24" t="s">
        <v>19049</v>
      </c>
      <c r="K483" s="24" t="s">
        <v>2921</v>
      </c>
      <c r="L483" s="24" t="s">
        <v>12367</v>
      </c>
      <c r="M483" s="24"/>
      <c r="N483" s="25"/>
      <c r="O483" s="24"/>
      <c r="P483" s="25"/>
    </row>
    <row r="484" spans="1:16" ht="82.5">
      <c r="A484" s="37" t="s">
        <v>17013</v>
      </c>
      <c r="B484" s="81"/>
      <c r="C484" s="65" t="s">
        <v>12368</v>
      </c>
      <c r="D484" s="70" t="s">
        <v>19050</v>
      </c>
      <c r="E484" s="69" t="s">
        <v>19051</v>
      </c>
      <c r="F484" s="24" t="s">
        <v>19052</v>
      </c>
      <c r="G484" s="24">
        <v>6658536641</v>
      </c>
      <c r="H484" t="s">
        <v>17208</v>
      </c>
      <c r="I484" s="24" t="s">
        <v>19053</v>
      </c>
      <c r="J484" s="24" t="s">
        <v>19054</v>
      </c>
      <c r="K484" s="24" t="s">
        <v>12372</v>
      </c>
      <c r="L484" s="24" t="s">
        <v>12373</v>
      </c>
      <c r="M484" s="24"/>
      <c r="N484" s="25"/>
      <c r="O484" s="24"/>
      <c r="P484" s="25"/>
    </row>
    <row r="485" spans="1:16" ht="82.5">
      <c r="A485" s="37" t="s">
        <v>17014</v>
      </c>
      <c r="B485" s="81"/>
      <c r="C485" s="65" t="s">
        <v>12374</v>
      </c>
      <c r="D485" s="70" t="s">
        <v>19055</v>
      </c>
      <c r="E485" s="69" t="s">
        <v>19056</v>
      </c>
      <c r="F485" s="24" t="s">
        <v>19057</v>
      </c>
      <c r="G485" s="24">
        <v>7734449219</v>
      </c>
      <c r="H485" t="s">
        <v>17208</v>
      </c>
      <c r="I485" s="24" t="s">
        <v>19058</v>
      </c>
      <c r="J485" s="24" t="s">
        <v>19059</v>
      </c>
      <c r="K485" s="24" t="s">
        <v>2935</v>
      </c>
      <c r="L485" s="24" t="s">
        <v>12378</v>
      </c>
      <c r="M485" s="24"/>
      <c r="N485" s="25"/>
      <c r="O485" s="24"/>
      <c r="P485" s="25"/>
    </row>
    <row r="486" spans="1:16" ht="99">
      <c r="A486" s="37" t="s">
        <v>17015</v>
      </c>
      <c r="B486" s="81"/>
      <c r="C486" s="65" t="s">
        <v>12379</v>
      </c>
      <c r="D486" s="70" t="s">
        <v>19060</v>
      </c>
      <c r="E486" s="69" t="s">
        <v>19061</v>
      </c>
      <c r="F486" s="24" t="s">
        <v>19062</v>
      </c>
      <c r="G486" s="24">
        <v>6670505449</v>
      </c>
      <c r="H486" t="s">
        <v>17208</v>
      </c>
      <c r="I486" s="24" t="s">
        <v>17941</v>
      </c>
      <c r="J486" s="24" t="s">
        <v>19063</v>
      </c>
      <c r="K486" s="24" t="s">
        <v>2942</v>
      </c>
      <c r="L486" s="24" t="s">
        <v>12382</v>
      </c>
      <c r="M486" s="24"/>
      <c r="N486" s="25"/>
      <c r="O486" s="24"/>
      <c r="P486" s="25"/>
    </row>
    <row r="487" spans="1:16" ht="82.5">
      <c r="A487" s="37" t="s">
        <v>17016</v>
      </c>
      <c r="B487" s="81"/>
      <c r="C487" s="65" t="s">
        <v>12383</v>
      </c>
      <c r="D487" s="70" t="s">
        <v>19064</v>
      </c>
      <c r="E487" s="69" t="s">
        <v>19065</v>
      </c>
      <c r="F487" s="24" t="s">
        <v>19066</v>
      </c>
      <c r="G487" s="24">
        <v>7104085442</v>
      </c>
      <c r="H487" t="s">
        <v>17208</v>
      </c>
      <c r="I487" s="24" t="s">
        <v>19067</v>
      </c>
      <c r="J487" s="24" t="s">
        <v>19068</v>
      </c>
      <c r="K487" s="24" t="s">
        <v>2949</v>
      </c>
      <c r="L487" s="24" t="s">
        <v>12387</v>
      </c>
      <c r="M487" s="24"/>
      <c r="N487" s="25"/>
      <c r="O487" s="24"/>
      <c r="P487" s="25"/>
    </row>
    <row r="488" spans="1:16" ht="57.75">
      <c r="A488" s="37" t="s">
        <v>17017</v>
      </c>
      <c r="B488" s="81"/>
      <c r="C488" s="65" t="s">
        <v>12388</v>
      </c>
      <c r="D488" s="70" t="s">
        <v>19069</v>
      </c>
      <c r="E488" s="69" t="s">
        <v>19070</v>
      </c>
      <c r="F488" s="24" t="s">
        <v>19071</v>
      </c>
      <c r="G488" s="24">
        <v>3123478956</v>
      </c>
      <c r="H488" t="s">
        <v>17208</v>
      </c>
      <c r="I488" s="24" t="s">
        <v>19072</v>
      </c>
      <c r="J488" s="24" t="s">
        <v>19073</v>
      </c>
      <c r="K488" s="24" t="s">
        <v>2956</v>
      </c>
      <c r="L488" s="24"/>
      <c r="M488" s="24"/>
      <c r="N488" s="25"/>
      <c r="O488" s="24"/>
      <c r="P488" s="25"/>
    </row>
    <row r="489" spans="1:16" ht="90.75">
      <c r="A489" s="37" t="s">
        <v>17018</v>
      </c>
      <c r="B489" s="81"/>
      <c r="C489" s="65" t="s">
        <v>12392</v>
      </c>
      <c r="D489" s="70" t="s">
        <v>12393</v>
      </c>
      <c r="E489" s="69" t="s">
        <v>19074</v>
      </c>
      <c r="F489" s="24" t="s">
        <v>19075</v>
      </c>
      <c r="G489" s="24">
        <v>7726461766</v>
      </c>
      <c r="H489" t="s">
        <v>17208</v>
      </c>
      <c r="I489" s="24" t="s">
        <v>19076</v>
      </c>
      <c r="J489" s="24" t="s">
        <v>19077</v>
      </c>
      <c r="K489" s="24" t="s">
        <v>2963</v>
      </c>
      <c r="L489" s="24" t="s">
        <v>12396</v>
      </c>
      <c r="M489" s="24"/>
      <c r="N489" s="25"/>
      <c r="O489" s="27"/>
      <c r="P489" s="25" t="s">
        <v>17011</v>
      </c>
    </row>
    <row r="490" spans="1:16" ht="57.75">
      <c r="A490" s="37" t="s">
        <v>17019</v>
      </c>
      <c r="B490" s="81"/>
      <c r="C490" s="65" t="s">
        <v>12397</v>
      </c>
      <c r="D490" s="70" t="s">
        <v>12398</v>
      </c>
      <c r="E490" s="69" t="s">
        <v>19078</v>
      </c>
      <c r="F490" s="24" t="s">
        <v>19079</v>
      </c>
      <c r="G490" s="24">
        <v>7713743435</v>
      </c>
      <c r="H490" t="s">
        <v>17208</v>
      </c>
      <c r="I490" s="24" t="s">
        <v>19080</v>
      </c>
      <c r="J490" s="24" t="s">
        <v>19081</v>
      </c>
      <c r="K490" s="24" t="s">
        <v>2969</v>
      </c>
      <c r="L490" s="24" t="s">
        <v>12401</v>
      </c>
      <c r="M490" s="24"/>
      <c r="N490" s="25"/>
      <c r="O490" s="24"/>
      <c r="P490" s="25"/>
    </row>
    <row r="491" spans="1:16" ht="66">
      <c r="A491" s="37" t="s">
        <v>17020</v>
      </c>
      <c r="B491" s="81"/>
      <c r="C491" s="65" t="s">
        <v>12402</v>
      </c>
      <c r="D491" s="70" t="s">
        <v>12403</v>
      </c>
      <c r="E491" s="69" t="s">
        <v>19082</v>
      </c>
      <c r="F491" s="24" t="s">
        <v>19083</v>
      </c>
      <c r="G491" s="24">
        <v>9725071502</v>
      </c>
      <c r="H491" t="s">
        <v>17208</v>
      </c>
      <c r="I491" s="24" t="s">
        <v>19084</v>
      </c>
      <c r="J491" s="24" t="s">
        <v>19085</v>
      </c>
      <c r="K491" s="24" t="s">
        <v>12406</v>
      </c>
      <c r="L491" s="24" t="s">
        <v>12407</v>
      </c>
      <c r="M491" s="24"/>
      <c r="N491" s="25"/>
      <c r="O491" s="24"/>
      <c r="P491" s="25"/>
    </row>
    <row r="492" spans="1:16" ht="99">
      <c r="A492" s="37" t="s">
        <v>17021</v>
      </c>
      <c r="B492" s="81"/>
      <c r="C492" s="65" t="s">
        <v>12408</v>
      </c>
      <c r="D492" s="70" t="s">
        <v>19086</v>
      </c>
      <c r="E492" s="69" t="s">
        <v>19087</v>
      </c>
      <c r="F492" s="24" t="s">
        <v>19088</v>
      </c>
      <c r="G492" s="24">
        <v>9102196550</v>
      </c>
      <c r="H492" t="s">
        <v>17208</v>
      </c>
      <c r="I492" s="24" t="s">
        <v>19089</v>
      </c>
      <c r="J492" s="24" t="s">
        <v>19090</v>
      </c>
      <c r="K492" s="24" t="s">
        <v>2981</v>
      </c>
      <c r="L492" s="32" t="s">
        <v>12412</v>
      </c>
      <c r="M492" s="24"/>
      <c r="N492" s="25"/>
      <c r="O492" s="24"/>
      <c r="P492" s="25"/>
    </row>
    <row r="493" spans="1:16" ht="99">
      <c r="A493" s="37" t="s">
        <v>17022</v>
      </c>
      <c r="B493" s="81"/>
      <c r="C493" s="65" t="s">
        <v>12413</v>
      </c>
      <c r="D493" s="70" t="s">
        <v>19091</v>
      </c>
      <c r="E493" s="69" t="s">
        <v>19092</v>
      </c>
      <c r="F493" s="24" t="s">
        <v>19093</v>
      </c>
      <c r="G493" s="24">
        <v>7430028307</v>
      </c>
      <c r="H493" t="s">
        <v>17208</v>
      </c>
      <c r="I493" s="24" t="s">
        <v>19094</v>
      </c>
      <c r="J493" s="24" t="s">
        <v>19095</v>
      </c>
      <c r="K493" s="24" t="s">
        <v>12417</v>
      </c>
      <c r="L493" s="24" t="s">
        <v>12418</v>
      </c>
      <c r="M493" s="24"/>
      <c r="N493" s="25"/>
      <c r="O493" s="24"/>
      <c r="P493" s="25"/>
    </row>
    <row r="494" spans="1:16" ht="74.25">
      <c r="A494" s="37" t="s">
        <v>17023</v>
      </c>
      <c r="B494" s="81"/>
      <c r="C494" s="65" t="s">
        <v>12419</v>
      </c>
      <c r="D494" s="70" t="s">
        <v>19096</v>
      </c>
      <c r="E494" s="69" t="s">
        <v>19097</v>
      </c>
      <c r="F494" s="24" t="s">
        <v>19098</v>
      </c>
      <c r="G494" s="24">
        <v>7726478287</v>
      </c>
      <c r="H494" t="s">
        <v>17208</v>
      </c>
      <c r="I494" s="24" t="s">
        <v>19099</v>
      </c>
      <c r="J494" s="24" t="s">
        <v>19100</v>
      </c>
      <c r="K494" s="24" t="s">
        <v>12423</v>
      </c>
      <c r="L494" s="24" t="s">
        <v>12424</v>
      </c>
      <c r="M494" s="24"/>
      <c r="N494" s="25"/>
      <c r="O494" s="24"/>
      <c r="P494" s="25"/>
    </row>
    <row r="495" spans="1:16" ht="90.75">
      <c r="A495" s="37">
        <v>494</v>
      </c>
      <c r="B495" s="81"/>
      <c r="C495" s="65" t="s">
        <v>12425</v>
      </c>
      <c r="D495" s="70" t="s">
        <v>19101</v>
      </c>
      <c r="E495" s="69" t="s">
        <v>19102</v>
      </c>
      <c r="F495" s="24" t="s">
        <v>19103</v>
      </c>
      <c r="G495" s="24">
        <v>6678089423</v>
      </c>
      <c r="H495" t="s">
        <v>17208</v>
      </c>
      <c r="I495" s="24" t="s">
        <v>17585</v>
      </c>
      <c r="J495" s="24" t="s">
        <v>19104</v>
      </c>
      <c r="K495" s="24" t="s">
        <v>12428</v>
      </c>
      <c r="L495" s="24" t="s">
        <v>12429</v>
      </c>
      <c r="M495" s="24"/>
      <c r="N495" s="25"/>
      <c r="O495" s="24"/>
      <c r="P495" s="25"/>
    </row>
    <row r="496" spans="1:16" ht="107.25">
      <c r="A496" s="37" t="s">
        <v>17024</v>
      </c>
      <c r="B496" s="81"/>
      <c r="C496" s="65" t="s">
        <v>12430</v>
      </c>
      <c r="D496" s="70" t="s">
        <v>19105</v>
      </c>
      <c r="E496" s="69" t="s">
        <v>19106</v>
      </c>
      <c r="F496" s="24" t="s">
        <v>19107</v>
      </c>
      <c r="G496" s="24">
        <v>573013480</v>
      </c>
      <c r="H496" t="s">
        <v>17208</v>
      </c>
      <c r="I496" s="24" t="s">
        <v>19108</v>
      </c>
      <c r="J496" s="24" t="s">
        <v>19109</v>
      </c>
      <c r="K496" s="24" t="s">
        <v>12434</v>
      </c>
      <c r="L496" s="32" t="s">
        <v>12435</v>
      </c>
      <c r="M496" s="24"/>
      <c r="N496" s="25"/>
      <c r="O496" s="24"/>
      <c r="P496" s="25"/>
    </row>
    <row r="497" spans="1:16" ht="82.5">
      <c r="A497" s="37" t="s">
        <v>17025</v>
      </c>
      <c r="B497" s="81"/>
      <c r="C497" s="65" t="s">
        <v>12436</v>
      </c>
      <c r="D497" s="70" t="s">
        <v>19110</v>
      </c>
      <c r="E497" s="69" t="s">
        <v>19111</v>
      </c>
      <c r="F497" s="24" t="s">
        <v>19112</v>
      </c>
      <c r="G497" s="24">
        <v>9709079818</v>
      </c>
      <c r="H497" t="s">
        <v>17208</v>
      </c>
      <c r="I497" s="24" t="s">
        <v>17988</v>
      </c>
      <c r="J497" s="24" t="s">
        <v>19113</v>
      </c>
      <c r="K497" s="24" t="s">
        <v>3014</v>
      </c>
      <c r="L497" s="24" t="s">
        <v>12439</v>
      </c>
      <c r="M497" s="24"/>
      <c r="N497" s="25"/>
      <c r="O497" s="24"/>
      <c r="P497" s="25"/>
    </row>
    <row r="498" spans="1:16" ht="82.5">
      <c r="A498" s="37" t="s">
        <v>17026</v>
      </c>
      <c r="B498" s="81"/>
      <c r="C498" s="65" t="s">
        <v>12440</v>
      </c>
      <c r="D498" s="70" t="s">
        <v>19114</v>
      </c>
      <c r="E498" s="69" t="s">
        <v>19115</v>
      </c>
      <c r="F498" s="24" t="s">
        <v>19116</v>
      </c>
      <c r="G498" s="24">
        <v>4205405157</v>
      </c>
      <c r="H498" t="s">
        <v>17208</v>
      </c>
      <c r="I498" s="24" t="s">
        <v>19117</v>
      </c>
      <c r="J498" s="24" t="s">
        <v>19118</v>
      </c>
      <c r="K498" s="24" t="s">
        <v>3021</v>
      </c>
      <c r="L498" s="32" t="s">
        <v>12444</v>
      </c>
      <c r="M498" s="24"/>
      <c r="N498" s="25"/>
      <c r="O498" s="24"/>
      <c r="P498" s="25"/>
    </row>
    <row r="499" spans="1:16" ht="90.75">
      <c r="A499" s="37" t="s">
        <v>17027</v>
      </c>
      <c r="B499" s="81"/>
      <c r="C499" s="65" t="s">
        <v>12445</v>
      </c>
      <c r="D499" s="70" t="s">
        <v>19119</v>
      </c>
      <c r="E499" s="69" t="s">
        <v>19120</v>
      </c>
      <c r="F499" s="24" t="s">
        <v>19121</v>
      </c>
      <c r="G499" s="24">
        <v>5837082086</v>
      </c>
      <c r="H499" t="s">
        <v>17208</v>
      </c>
      <c r="I499" s="24" t="s">
        <v>19122</v>
      </c>
      <c r="J499" s="24" t="s">
        <v>19123</v>
      </c>
      <c r="K499" s="24" t="s">
        <v>3028</v>
      </c>
      <c r="L499" s="24" t="s">
        <v>12449</v>
      </c>
      <c r="M499" s="24"/>
      <c r="N499" s="25"/>
      <c r="O499" s="24"/>
      <c r="P499" s="25"/>
    </row>
    <row r="500" spans="1:16" ht="99">
      <c r="A500" s="37" t="s">
        <v>17028</v>
      </c>
      <c r="B500" s="81"/>
      <c r="C500" s="65" t="s">
        <v>12450</v>
      </c>
      <c r="D500" s="70" t="s">
        <v>19124</v>
      </c>
      <c r="E500" s="69" t="s">
        <v>19125</v>
      </c>
      <c r="F500" s="24" t="s">
        <v>19126</v>
      </c>
      <c r="G500" s="24">
        <v>274970586</v>
      </c>
      <c r="H500" t="s">
        <v>17208</v>
      </c>
      <c r="I500" s="24" t="s">
        <v>19127</v>
      </c>
      <c r="J500" s="24" t="s">
        <v>19128</v>
      </c>
      <c r="K500" s="24" t="s">
        <v>12454</v>
      </c>
      <c r="L500" s="24" t="s">
        <v>12455</v>
      </c>
      <c r="M500" s="24"/>
      <c r="N500" s="25"/>
      <c r="O500" s="24"/>
      <c r="P500" s="25"/>
    </row>
    <row r="501" spans="1:16" ht="82.5">
      <c r="A501" s="37" t="s">
        <v>17029</v>
      </c>
      <c r="B501" s="81"/>
      <c r="C501" s="65" t="s">
        <v>12456</v>
      </c>
      <c r="D501" s="70" t="s">
        <v>19129</v>
      </c>
      <c r="E501" s="69" t="s">
        <v>19130</v>
      </c>
      <c r="F501" s="24" t="s">
        <v>19131</v>
      </c>
      <c r="G501" s="24">
        <v>7810944190</v>
      </c>
      <c r="H501" t="s">
        <v>17208</v>
      </c>
      <c r="I501" s="24" t="s">
        <v>19132</v>
      </c>
      <c r="J501" s="24" t="s">
        <v>19133</v>
      </c>
      <c r="K501" s="24" t="s">
        <v>12460</v>
      </c>
      <c r="L501" s="32" t="s">
        <v>12461</v>
      </c>
      <c r="M501" s="24"/>
      <c r="N501" s="25"/>
      <c r="O501" s="24"/>
      <c r="P501" s="25"/>
    </row>
    <row r="502" spans="1:16" ht="99">
      <c r="A502" s="37" t="s">
        <v>17030</v>
      </c>
      <c r="B502" s="81"/>
      <c r="C502" s="65" t="s">
        <v>12462</v>
      </c>
      <c r="D502" s="70" t="s">
        <v>19134</v>
      </c>
      <c r="E502" s="69" t="s">
        <v>19135</v>
      </c>
      <c r="F502" s="24" t="s">
        <v>19136</v>
      </c>
      <c r="G502" s="24">
        <v>5837081420</v>
      </c>
      <c r="H502" t="s">
        <v>17208</v>
      </c>
      <c r="I502" s="24" t="s">
        <v>19137</v>
      </c>
      <c r="J502" s="24" t="s">
        <v>19138</v>
      </c>
      <c r="K502" s="24" t="s">
        <v>3045</v>
      </c>
      <c r="L502" s="24" t="s">
        <v>12466</v>
      </c>
      <c r="M502" s="24"/>
      <c r="N502" s="25"/>
      <c r="O502" s="24"/>
      <c r="P502" s="25"/>
    </row>
    <row r="503" spans="1:16" ht="99">
      <c r="A503" s="37" t="s">
        <v>17031</v>
      </c>
      <c r="B503" s="81"/>
      <c r="C503" s="65" t="s">
        <v>12467</v>
      </c>
      <c r="D503" s="70" t="s">
        <v>19139</v>
      </c>
      <c r="E503" s="69" t="s">
        <v>19140</v>
      </c>
      <c r="F503" s="24" t="s">
        <v>19141</v>
      </c>
      <c r="G503" s="24">
        <v>2310197022</v>
      </c>
      <c r="H503" t="s">
        <v>17208</v>
      </c>
      <c r="I503" s="24" t="s">
        <v>19142</v>
      </c>
      <c r="J503" s="24" t="s">
        <v>19143</v>
      </c>
      <c r="K503" s="24" t="s">
        <v>3052</v>
      </c>
      <c r="L503" s="24" t="s">
        <v>12471</v>
      </c>
      <c r="M503" s="24"/>
      <c r="N503" s="25"/>
      <c r="O503" s="24"/>
      <c r="P503" s="25"/>
    </row>
    <row r="504" spans="1:16" ht="115.5">
      <c r="A504" s="37" t="s">
        <v>17032</v>
      </c>
      <c r="B504" s="81"/>
      <c r="C504" s="65" t="s">
        <v>12472</v>
      </c>
      <c r="D504" s="70" t="s">
        <v>19144</v>
      </c>
      <c r="E504" s="69" t="s">
        <v>19145</v>
      </c>
      <c r="F504" s="24" t="s">
        <v>19146</v>
      </c>
      <c r="G504" s="24">
        <v>7751201553</v>
      </c>
      <c r="H504" t="s">
        <v>17208</v>
      </c>
      <c r="I504" s="24" t="s">
        <v>19147</v>
      </c>
      <c r="J504" s="24" t="s">
        <v>19148</v>
      </c>
      <c r="K504" s="24" t="s">
        <v>12476</v>
      </c>
      <c r="L504" s="24" t="s">
        <v>12477</v>
      </c>
      <c r="M504" s="24"/>
      <c r="N504" s="25"/>
      <c r="O504" s="24"/>
      <c r="P504" s="25"/>
    </row>
    <row r="505" spans="1:16" ht="99">
      <c r="A505" s="37" t="s">
        <v>17033</v>
      </c>
      <c r="B505" s="81"/>
      <c r="C505" s="65" t="s">
        <v>12478</v>
      </c>
      <c r="D505" s="70" t="s">
        <v>19149</v>
      </c>
      <c r="E505" s="69" t="s">
        <v>19150</v>
      </c>
      <c r="F505" s="24" t="s">
        <v>19151</v>
      </c>
      <c r="G505" s="24">
        <v>7743165125</v>
      </c>
      <c r="H505" t="s">
        <v>17208</v>
      </c>
      <c r="I505" s="24" t="s">
        <v>17730</v>
      </c>
      <c r="J505" s="24" t="s">
        <v>19152</v>
      </c>
      <c r="K505" s="24" t="s">
        <v>3064</v>
      </c>
      <c r="L505" s="24" t="s">
        <v>12481</v>
      </c>
      <c r="M505" s="24"/>
      <c r="N505" s="25"/>
      <c r="O505" s="24"/>
      <c r="P505" s="25"/>
    </row>
    <row r="506" spans="1:16" ht="41.25">
      <c r="A506" s="37" t="s">
        <v>17034</v>
      </c>
      <c r="B506" s="81"/>
      <c r="C506" s="65" t="s">
        <v>12482</v>
      </c>
      <c r="D506" s="70" t="s">
        <v>19153</v>
      </c>
      <c r="E506" s="69" t="s">
        <v>19154</v>
      </c>
      <c r="F506" s="24" t="s">
        <v>19155</v>
      </c>
      <c r="G506" s="24">
        <v>9727003956</v>
      </c>
      <c r="H506" t="s">
        <v>17208</v>
      </c>
      <c r="I506" s="24" t="s">
        <v>19156</v>
      </c>
      <c r="J506" s="24" t="s">
        <v>19157</v>
      </c>
      <c r="K506" s="24" t="s">
        <v>12486</v>
      </c>
      <c r="L506" s="24" t="s">
        <v>12487</v>
      </c>
      <c r="M506" s="24"/>
      <c r="N506" s="25"/>
      <c r="O506" s="24"/>
      <c r="P506" s="25"/>
    </row>
    <row r="507" spans="1:16" ht="99">
      <c r="A507" s="37" t="s">
        <v>17035</v>
      </c>
      <c r="B507" s="81"/>
      <c r="C507" s="65" t="s">
        <v>12488</v>
      </c>
      <c r="D507" s="70" t="s">
        <v>19158</v>
      </c>
      <c r="E507" s="69" t="s">
        <v>19159</v>
      </c>
      <c r="F507" s="24" t="s">
        <v>19160</v>
      </c>
      <c r="G507" s="24">
        <v>2130233698</v>
      </c>
      <c r="H507" t="s">
        <v>17208</v>
      </c>
      <c r="I507" s="24" t="s">
        <v>19161</v>
      </c>
      <c r="J507" s="24" t="s">
        <v>19162</v>
      </c>
      <c r="K507" s="24" t="s">
        <v>3078</v>
      </c>
      <c r="L507" s="32" t="s">
        <v>12492</v>
      </c>
      <c r="M507" s="24"/>
      <c r="N507" s="25"/>
      <c r="O507" s="24"/>
      <c r="P507" s="25"/>
    </row>
    <row r="508" spans="1:16" ht="49.5">
      <c r="A508" s="37" t="s">
        <v>17036</v>
      </c>
      <c r="B508" s="81"/>
      <c r="C508" s="65" t="s">
        <v>12493</v>
      </c>
      <c r="D508" s="70" t="s">
        <v>19163</v>
      </c>
      <c r="E508" s="69" t="s">
        <v>19164</v>
      </c>
      <c r="F508" s="24" t="s">
        <v>19165</v>
      </c>
      <c r="G508" s="24">
        <v>9725016460</v>
      </c>
      <c r="H508" t="s">
        <v>17208</v>
      </c>
      <c r="I508" s="24" t="s">
        <v>19166</v>
      </c>
      <c r="J508" s="24" t="s">
        <v>19167</v>
      </c>
      <c r="K508" s="24" t="s">
        <v>12497</v>
      </c>
      <c r="L508" s="24" t="s">
        <v>12498</v>
      </c>
      <c r="M508" s="24"/>
      <c r="N508" s="25"/>
      <c r="O508" s="24"/>
      <c r="P508" s="25"/>
    </row>
    <row r="509" spans="1:16" ht="99">
      <c r="A509" s="37" t="s">
        <v>17037</v>
      </c>
      <c r="B509" s="81"/>
      <c r="C509" s="65" t="s">
        <v>12499</v>
      </c>
      <c r="D509" s="70" t="s">
        <v>19168</v>
      </c>
      <c r="E509" s="69" t="s">
        <v>19169</v>
      </c>
      <c r="F509" s="24" t="s">
        <v>19170</v>
      </c>
      <c r="G509" s="24">
        <v>9715208490</v>
      </c>
      <c r="H509" t="s">
        <v>17208</v>
      </c>
      <c r="I509" s="24" t="s">
        <v>19171</v>
      </c>
      <c r="J509" s="24" t="s">
        <v>19172</v>
      </c>
      <c r="K509" s="24" t="s">
        <v>12503</v>
      </c>
      <c r="L509" s="24" t="s">
        <v>12504</v>
      </c>
      <c r="M509" s="24"/>
      <c r="N509" s="25"/>
      <c r="O509" s="24"/>
      <c r="P509" s="25"/>
    </row>
    <row r="510" spans="1:16" ht="82.5">
      <c r="A510" s="37">
        <v>509</v>
      </c>
      <c r="B510" s="18"/>
      <c r="C510" s="65" t="s">
        <v>12505</v>
      </c>
      <c r="D510" s="70" t="s">
        <v>19173</v>
      </c>
      <c r="E510" s="69" t="s">
        <v>19174</v>
      </c>
      <c r="F510" s="24" t="s">
        <v>19175</v>
      </c>
      <c r="G510" s="24">
        <v>6316276246</v>
      </c>
      <c r="H510" t="s">
        <v>17210</v>
      </c>
      <c r="I510" s="24" t="s">
        <v>19176</v>
      </c>
      <c r="J510" s="24" t="s">
        <v>19177</v>
      </c>
      <c r="K510" s="24" t="s">
        <v>12509</v>
      </c>
      <c r="L510" s="24" t="s">
        <v>12510</v>
      </c>
      <c r="M510" s="24"/>
      <c r="N510" s="25"/>
      <c r="O510" s="24"/>
      <c r="P510" s="25"/>
    </row>
    <row r="511" spans="1:16" ht="82.5">
      <c r="A511" s="37" t="s">
        <v>17038</v>
      </c>
      <c r="B511" s="81"/>
      <c r="C511" s="65" t="s">
        <v>12511</v>
      </c>
      <c r="D511" s="70" t="s">
        <v>19178</v>
      </c>
      <c r="E511" s="69" t="s">
        <v>19179</v>
      </c>
      <c r="F511" s="24" t="s">
        <v>19180</v>
      </c>
      <c r="G511" s="24">
        <v>1656113306</v>
      </c>
      <c r="H511" t="s">
        <v>17208</v>
      </c>
      <c r="I511" s="24" t="s">
        <v>19181</v>
      </c>
      <c r="J511" s="24" t="s">
        <v>19182</v>
      </c>
      <c r="K511" s="24" t="s">
        <v>3105</v>
      </c>
      <c r="L511" s="59" t="s">
        <v>12515</v>
      </c>
      <c r="M511" s="24"/>
      <c r="N511" s="25"/>
      <c r="O511" s="24"/>
      <c r="P511" s="25"/>
    </row>
    <row r="512" spans="1:16" ht="99">
      <c r="A512" s="37" t="s">
        <v>17039</v>
      </c>
      <c r="B512" s="17"/>
      <c r="C512" s="65" t="s">
        <v>12516</v>
      </c>
      <c r="D512" s="70" t="s">
        <v>19183</v>
      </c>
      <c r="E512" s="69" t="s">
        <v>19184</v>
      </c>
      <c r="F512" s="24" t="s">
        <v>19185</v>
      </c>
      <c r="G512" s="24">
        <v>5405074715</v>
      </c>
      <c r="H512" t="s">
        <v>17209</v>
      </c>
      <c r="I512" s="24" t="s">
        <v>19186</v>
      </c>
      <c r="J512" s="24" t="s">
        <v>19187</v>
      </c>
      <c r="K512" s="24" t="s">
        <v>3112</v>
      </c>
      <c r="L512" s="24" t="s">
        <v>12520</v>
      </c>
      <c r="M512" s="24"/>
      <c r="N512" s="25"/>
      <c r="O512" s="24"/>
      <c r="P512" s="25"/>
    </row>
    <row r="513" spans="1:16" ht="90.75">
      <c r="A513" s="37" t="s">
        <v>17040</v>
      </c>
      <c r="B513" s="81"/>
      <c r="C513" s="65" t="s">
        <v>12521</v>
      </c>
      <c r="D513" s="70" t="s">
        <v>19188</v>
      </c>
      <c r="E513" s="69" t="s">
        <v>19189</v>
      </c>
      <c r="F513" s="24" t="s">
        <v>19190</v>
      </c>
      <c r="G513" s="24">
        <v>6670510671</v>
      </c>
      <c r="H513" t="s">
        <v>17208</v>
      </c>
      <c r="I513" s="24" t="s">
        <v>19191</v>
      </c>
      <c r="J513" s="24" t="s">
        <v>19192</v>
      </c>
      <c r="K513" s="24" t="s">
        <v>3118</v>
      </c>
      <c r="L513" s="24" t="s">
        <v>12525</v>
      </c>
      <c r="M513" s="24"/>
      <c r="N513" s="25"/>
      <c r="O513" s="24"/>
      <c r="P513" s="25"/>
    </row>
    <row r="514" spans="1:16" ht="107.25">
      <c r="A514" s="37" t="s">
        <v>17041</v>
      </c>
      <c r="B514" s="81"/>
      <c r="C514" s="65" t="s">
        <v>12526</v>
      </c>
      <c r="D514" s="70" t="s">
        <v>19193</v>
      </c>
      <c r="E514" s="69" t="s">
        <v>19194</v>
      </c>
      <c r="F514" s="24" t="s">
        <v>19195</v>
      </c>
      <c r="G514" s="24">
        <v>7725321396</v>
      </c>
      <c r="H514" t="s">
        <v>17208</v>
      </c>
      <c r="I514" s="24" t="s">
        <v>19196</v>
      </c>
      <c r="J514" s="24" t="s">
        <v>19197</v>
      </c>
      <c r="K514" s="24" t="s">
        <v>3125</v>
      </c>
      <c r="L514" s="24" t="s">
        <v>19198</v>
      </c>
      <c r="M514" s="24"/>
      <c r="N514" s="25"/>
      <c r="O514" s="24"/>
      <c r="P514" s="25"/>
    </row>
    <row r="515" spans="1:16" ht="82.5">
      <c r="A515" s="37" t="s">
        <v>17042</v>
      </c>
      <c r="B515" s="81"/>
      <c r="C515" s="65" t="s">
        <v>12531</v>
      </c>
      <c r="D515" s="70" t="s">
        <v>19199</v>
      </c>
      <c r="E515" s="69" t="s">
        <v>19200</v>
      </c>
      <c r="F515" s="24" t="s">
        <v>19201</v>
      </c>
      <c r="G515" s="24">
        <v>5024189682</v>
      </c>
      <c r="H515" t="s">
        <v>17208</v>
      </c>
      <c r="I515" s="24" t="s">
        <v>19202</v>
      </c>
      <c r="J515" s="24" t="s">
        <v>19203</v>
      </c>
      <c r="K515" s="24" t="s">
        <v>12535</v>
      </c>
      <c r="L515" s="29" t="s">
        <v>12536</v>
      </c>
      <c r="M515" s="24"/>
      <c r="N515" s="25"/>
      <c r="O515" s="24"/>
      <c r="P515" s="25"/>
    </row>
    <row r="516" spans="1:16" ht="90.75">
      <c r="A516" s="37" t="s">
        <v>17043</v>
      </c>
      <c r="B516" s="81"/>
      <c r="C516" s="65" t="s">
        <v>12537</v>
      </c>
      <c r="D516" s="70" t="s">
        <v>19204</v>
      </c>
      <c r="E516" s="69" t="s">
        <v>19205</v>
      </c>
      <c r="F516" s="24" t="s">
        <v>19206</v>
      </c>
      <c r="G516" s="24">
        <v>9725088961</v>
      </c>
      <c r="H516" t="s">
        <v>17208</v>
      </c>
      <c r="I516" s="24" t="s">
        <v>19207</v>
      </c>
      <c r="J516" s="24" t="s">
        <v>19208</v>
      </c>
      <c r="K516" s="24" t="s">
        <v>12541</v>
      </c>
      <c r="L516" s="29" t="s">
        <v>19209</v>
      </c>
      <c r="M516" s="24"/>
      <c r="N516" s="25"/>
      <c r="O516" s="24"/>
      <c r="P516" s="25"/>
    </row>
    <row r="517" spans="1:16" ht="132">
      <c r="A517" s="37" t="s">
        <v>17044</v>
      </c>
      <c r="B517" s="81"/>
      <c r="C517" s="65" t="s">
        <v>12543</v>
      </c>
      <c r="D517" s="70" t="s">
        <v>19210</v>
      </c>
      <c r="E517" s="69" t="s">
        <v>19211</v>
      </c>
      <c r="F517" s="24" t="s">
        <v>19212</v>
      </c>
      <c r="G517" s="24">
        <v>6316272629</v>
      </c>
      <c r="H517" t="s">
        <v>17208</v>
      </c>
      <c r="I517" s="24" t="s">
        <v>19213</v>
      </c>
      <c r="J517" s="24" t="s">
        <v>19214</v>
      </c>
      <c r="K517" s="24" t="s">
        <v>3145</v>
      </c>
      <c r="L517" s="32" t="s">
        <v>12547</v>
      </c>
      <c r="M517" s="24"/>
      <c r="N517" s="25"/>
      <c r="O517" s="24"/>
      <c r="P517" s="25"/>
    </row>
    <row r="518" spans="1:16" ht="90.75">
      <c r="A518" s="37" t="s">
        <v>17045</v>
      </c>
      <c r="B518" s="81"/>
      <c r="C518" s="65" t="s">
        <v>12351</v>
      </c>
      <c r="D518" s="70" t="s">
        <v>19215</v>
      </c>
      <c r="E518" s="69" t="s">
        <v>19216</v>
      </c>
      <c r="F518" s="84" t="s">
        <v>19217</v>
      </c>
      <c r="G518" s="84">
        <v>7604376792</v>
      </c>
      <c r="H518" t="s">
        <v>17208</v>
      </c>
      <c r="I518" s="24" t="s">
        <v>19218</v>
      </c>
      <c r="J518" s="24" t="s">
        <v>19219</v>
      </c>
      <c r="K518" s="24" t="s">
        <v>3151</v>
      </c>
      <c r="L518" s="24" t="s">
        <v>12551</v>
      </c>
      <c r="M518" s="24"/>
      <c r="N518" s="25"/>
      <c r="O518" s="24"/>
      <c r="P518" s="25"/>
    </row>
    <row r="519" spans="1:16" ht="57.75">
      <c r="A519" s="37" t="s">
        <v>17046</v>
      </c>
      <c r="B519" s="81"/>
      <c r="C519" s="65" t="s">
        <v>12552</v>
      </c>
      <c r="D519" s="70" t="s">
        <v>19220</v>
      </c>
      <c r="E519" s="69" t="s">
        <v>19221</v>
      </c>
      <c r="F519" s="24" t="s">
        <v>19222</v>
      </c>
      <c r="G519" s="24">
        <v>9728074741</v>
      </c>
      <c r="H519" t="s">
        <v>17208</v>
      </c>
      <c r="I519" s="24" t="s">
        <v>19223</v>
      </c>
      <c r="J519" s="24" t="s">
        <v>19224</v>
      </c>
      <c r="K519" s="24" t="s">
        <v>3158</v>
      </c>
      <c r="L519" s="24" t="s">
        <v>19225</v>
      </c>
      <c r="M519" s="24"/>
      <c r="N519" s="25"/>
      <c r="O519" s="24"/>
      <c r="P519" s="25"/>
    </row>
    <row r="520" spans="1:16" ht="82.5">
      <c r="A520" s="37" t="s">
        <v>17047</v>
      </c>
      <c r="B520" s="81"/>
      <c r="C520" s="65" t="s">
        <v>12557</v>
      </c>
      <c r="D520" s="70" t="s">
        <v>19226</v>
      </c>
      <c r="E520" s="69" t="s">
        <v>19227</v>
      </c>
      <c r="F520" s="24" t="s">
        <v>19228</v>
      </c>
      <c r="G520" s="24">
        <v>9706025860</v>
      </c>
      <c r="H520" t="s">
        <v>17208</v>
      </c>
      <c r="I520" s="24" t="s">
        <v>19229</v>
      </c>
      <c r="J520" s="24" t="s">
        <v>19230</v>
      </c>
      <c r="K520" s="24" t="s">
        <v>3164</v>
      </c>
      <c r="L520" s="24" t="s">
        <v>12561</v>
      </c>
      <c r="M520" s="24"/>
      <c r="N520" s="25"/>
      <c r="O520" s="24"/>
      <c r="P520" s="25"/>
    </row>
    <row r="521" spans="1:16" ht="99">
      <c r="A521" s="37" t="s">
        <v>17048</v>
      </c>
      <c r="B521" s="81"/>
      <c r="C521" s="65" t="s">
        <v>12562</v>
      </c>
      <c r="D521" s="70" t="s">
        <v>19231</v>
      </c>
      <c r="E521" s="69" t="s">
        <v>19232</v>
      </c>
      <c r="F521" s="24" t="s">
        <v>19233</v>
      </c>
      <c r="G521" s="24">
        <v>9731021073</v>
      </c>
      <c r="H521" t="s">
        <v>17208</v>
      </c>
      <c r="I521" s="24" t="s">
        <v>19234</v>
      </c>
      <c r="J521" s="24" t="s">
        <v>19235</v>
      </c>
      <c r="K521" s="24" t="s">
        <v>12566</v>
      </c>
      <c r="L521" s="24" t="s">
        <v>12567</v>
      </c>
      <c r="M521" s="24"/>
      <c r="N521" s="25"/>
      <c r="O521" s="24"/>
      <c r="P521" s="25"/>
    </row>
    <row r="522" spans="1:16" ht="99">
      <c r="A522" s="37" t="s">
        <v>17049</v>
      </c>
      <c r="B522" s="85"/>
      <c r="C522" s="24" t="s">
        <v>19236</v>
      </c>
      <c r="D522" s="70" t="s">
        <v>17050</v>
      </c>
      <c r="E522" s="69" t="s">
        <v>19237</v>
      </c>
      <c r="F522" s="24" t="s">
        <v>19238</v>
      </c>
      <c r="G522" s="24">
        <v>5262389030</v>
      </c>
      <c r="H522" t="s">
        <v>17208</v>
      </c>
      <c r="I522" s="24" t="s">
        <v>19239</v>
      </c>
      <c r="J522" s="24" t="s">
        <v>19240</v>
      </c>
      <c r="K522" s="24" t="s">
        <v>12572</v>
      </c>
      <c r="L522" s="24" t="s">
        <v>12573</v>
      </c>
      <c r="M522" s="24"/>
      <c r="N522" s="25"/>
      <c r="O522" s="24"/>
      <c r="P522" s="25"/>
    </row>
    <row r="523" spans="1:16" ht="82.5">
      <c r="A523" s="37" t="s">
        <v>17051</v>
      </c>
      <c r="B523" s="17"/>
      <c r="C523" s="24" t="s">
        <v>19241</v>
      </c>
      <c r="D523" s="70" t="s">
        <v>19242</v>
      </c>
      <c r="E523" s="69" t="s">
        <v>19243</v>
      </c>
      <c r="F523" s="24" t="s">
        <v>19244</v>
      </c>
      <c r="G523" s="24">
        <v>6164139228</v>
      </c>
      <c r="H523" t="s">
        <v>17209</v>
      </c>
      <c r="I523" s="24" t="s">
        <v>19245</v>
      </c>
      <c r="J523" s="24" t="s">
        <v>19246</v>
      </c>
      <c r="K523" s="24" t="s">
        <v>12578</v>
      </c>
      <c r="L523" s="32" t="s">
        <v>12579</v>
      </c>
      <c r="M523" s="24"/>
      <c r="N523" s="25"/>
      <c r="O523" s="24"/>
      <c r="P523" s="25"/>
    </row>
    <row r="524" spans="1:16" ht="74.25">
      <c r="A524" s="37" t="s">
        <v>17052</v>
      </c>
      <c r="B524" s="85"/>
      <c r="C524" s="24" t="s">
        <v>19247</v>
      </c>
      <c r="D524" s="70" t="s">
        <v>19248</v>
      </c>
      <c r="E524" s="69" t="s">
        <v>19249</v>
      </c>
      <c r="F524" s="24" t="s">
        <v>19250</v>
      </c>
      <c r="G524" s="24">
        <v>6908019416</v>
      </c>
      <c r="H524" t="s">
        <v>17208</v>
      </c>
      <c r="I524" s="24" t="s">
        <v>19251</v>
      </c>
      <c r="J524" s="24" t="s">
        <v>19252</v>
      </c>
      <c r="K524" s="24" t="s">
        <v>12584</v>
      </c>
      <c r="L524" s="24" t="s">
        <v>12585</v>
      </c>
      <c r="M524" s="24"/>
      <c r="N524" s="25"/>
      <c r="O524" s="24"/>
      <c r="P524" s="25"/>
    </row>
    <row r="525" spans="1:16" ht="90.75">
      <c r="A525" s="37" t="s">
        <v>17053</v>
      </c>
      <c r="B525" s="85"/>
      <c r="C525" s="24" t="s">
        <v>19253</v>
      </c>
      <c r="D525" s="70" t="s">
        <v>19254</v>
      </c>
      <c r="E525" s="69" t="s">
        <v>19255</v>
      </c>
      <c r="F525" s="24" t="s">
        <v>19256</v>
      </c>
      <c r="G525" s="24">
        <v>7734455653</v>
      </c>
      <c r="H525" t="s">
        <v>17208</v>
      </c>
      <c r="I525" s="24" t="s">
        <v>19257</v>
      </c>
      <c r="J525" s="24" t="s">
        <v>19258</v>
      </c>
      <c r="K525" s="24" t="s">
        <v>3192</v>
      </c>
      <c r="L525" s="24" t="s">
        <v>12590</v>
      </c>
      <c r="M525" s="24"/>
      <c r="N525" s="25"/>
      <c r="O525" s="24"/>
      <c r="P525" s="25"/>
    </row>
    <row r="526" spans="1:16" ht="107.25">
      <c r="A526" s="37" t="s">
        <v>17054</v>
      </c>
      <c r="B526" s="85"/>
      <c r="C526" s="24" t="s">
        <v>19259</v>
      </c>
      <c r="D526" s="70" t="s">
        <v>17055</v>
      </c>
      <c r="E526" s="69" t="s">
        <v>19260</v>
      </c>
      <c r="F526" s="24" t="s">
        <v>19261</v>
      </c>
      <c r="G526" s="24">
        <v>7801720701</v>
      </c>
      <c r="H526" t="s">
        <v>17208</v>
      </c>
      <c r="I526" s="84" t="s">
        <v>19262</v>
      </c>
      <c r="J526" s="24" t="s">
        <v>19263</v>
      </c>
      <c r="K526" s="24" t="s">
        <v>3199</v>
      </c>
      <c r="L526" s="24" t="s">
        <v>12595</v>
      </c>
      <c r="M526" s="24"/>
      <c r="N526" s="25"/>
      <c r="O526" s="24"/>
      <c r="P526" s="25"/>
    </row>
    <row r="527" spans="1:16" ht="99">
      <c r="A527" s="37" t="s">
        <v>17056</v>
      </c>
      <c r="B527" s="85"/>
      <c r="C527" s="65" t="s">
        <v>12596</v>
      </c>
      <c r="D527" s="70" t="s">
        <v>19264</v>
      </c>
      <c r="E527" s="69" t="s">
        <v>19265</v>
      </c>
      <c r="F527" s="24" t="s">
        <v>19266</v>
      </c>
      <c r="G527" s="24">
        <v>6450085277</v>
      </c>
      <c r="H527" t="s">
        <v>17208</v>
      </c>
      <c r="I527" s="24" t="s">
        <v>19267</v>
      </c>
      <c r="J527" s="24" t="s">
        <v>19268</v>
      </c>
      <c r="K527" s="24" t="s">
        <v>12600</v>
      </c>
      <c r="L527" s="24" t="s">
        <v>12601</v>
      </c>
      <c r="M527" s="24"/>
      <c r="N527" s="25"/>
      <c r="O527" s="24"/>
      <c r="P527" s="25"/>
    </row>
    <row r="528" spans="1:16" ht="90.75">
      <c r="A528" s="37" t="s">
        <v>17057</v>
      </c>
      <c r="B528" s="85"/>
      <c r="C528" s="65" t="s">
        <v>12602</v>
      </c>
      <c r="D528" s="70" t="s">
        <v>19269</v>
      </c>
      <c r="E528" s="69" t="s">
        <v>19270</v>
      </c>
      <c r="F528" s="24" t="s">
        <v>19271</v>
      </c>
      <c r="G528" s="24">
        <v>1650245810</v>
      </c>
      <c r="H528" t="s">
        <v>17208</v>
      </c>
      <c r="I528" s="24" t="s">
        <v>19272</v>
      </c>
      <c r="J528" s="24" t="s">
        <v>19273</v>
      </c>
      <c r="K528" s="24" t="s">
        <v>3213</v>
      </c>
      <c r="L528" s="24" t="s">
        <v>12606</v>
      </c>
      <c r="M528" s="24"/>
      <c r="N528" s="25"/>
      <c r="O528" s="24"/>
      <c r="P528" s="25"/>
    </row>
    <row r="529" spans="1:16" ht="99">
      <c r="A529" s="37" t="s">
        <v>17058</v>
      </c>
      <c r="B529" s="85"/>
      <c r="C529" s="24" t="s">
        <v>19274</v>
      </c>
      <c r="D529" s="70" t="s">
        <v>19275</v>
      </c>
      <c r="E529" s="86" t="s">
        <v>19276</v>
      </c>
      <c r="F529" s="24" t="s">
        <v>19277</v>
      </c>
      <c r="G529" s="24">
        <v>7811785088</v>
      </c>
      <c r="H529" t="s">
        <v>17208</v>
      </c>
      <c r="I529" s="24" t="s">
        <v>19278</v>
      </c>
      <c r="J529" s="24" t="s">
        <v>19279</v>
      </c>
      <c r="K529" s="24" t="s">
        <v>12611</v>
      </c>
      <c r="L529" s="49" t="s">
        <v>12612</v>
      </c>
      <c r="M529" s="24"/>
      <c r="N529" s="25"/>
      <c r="O529" s="24"/>
      <c r="P529" s="25"/>
    </row>
    <row r="530" spans="1:16" ht="99">
      <c r="A530" s="37" t="s">
        <v>17059</v>
      </c>
      <c r="B530" s="85"/>
      <c r="C530" s="24" t="s">
        <v>19280</v>
      </c>
      <c r="D530" s="70" t="s">
        <v>19281</v>
      </c>
      <c r="E530" s="69" t="s">
        <v>19282</v>
      </c>
      <c r="F530" s="24" t="s">
        <v>19283</v>
      </c>
      <c r="G530" s="24">
        <v>2100005567</v>
      </c>
      <c r="H530" t="s">
        <v>17208</v>
      </c>
      <c r="I530" s="24" t="s">
        <v>19284</v>
      </c>
      <c r="J530" s="24" t="s">
        <v>19285</v>
      </c>
      <c r="K530" s="24" t="s">
        <v>3226</v>
      </c>
      <c r="L530" s="32" t="s">
        <v>12617</v>
      </c>
      <c r="M530" s="24"/>
      <c r="N530" s="25"/>
      <c r="O530" s="24"/>
      <c r="P530" s="25"/>
    </row>
    <row r="531" spans="1:16" ht="82.5">
      <c r="A531" s="37" t="s">
        <v>17060</v>
      </c>
      <c r="B531" s="85"/>
      <c r="C531" s="24" t="s">
        <v>19286</v>
      </c>
      <c r="D531" s="87" t="s">
        <v>19287</v>
      </c>
      <c r="E531" s="69" t="s">
        <v>19288</v>
      </c>
      <c r="F531" s="24" t="s">
        <v>19289</v>
      </c>
      <c r="G531" s="24">
        <v>5902065220</v>
      </c>
      <c r="H531" t="s">
        <v>17208</v>
      </c>
      <c r="I531" s="84" t="s">
        <v>19290</v>
      </c>
      <c r="J531" s="24" t="s">
        <v>19291</v>
      </c>
      <c r="K531" s="24" t="s">
        <v>12622</v>
      </c>
      <c r="L531" s="24" t="s">
        <v>12623</v>
      </c>
      <c r="M531" s="24"/>
      <c r="N531" s="25"/>
      <c r="O531" s="24"/>
      <c r="P531" s="25"/>
    </row>
    <row r="532" spans="1:16" ht="82.5">
      <c r="A532" s="37" t="s">
        <v>17061</v>
      </c>
      <c r="B532" s="85"/>
      <c r="C532" s="24" t="s">
        <v>19292</v>
      </c>
      <c r="D532" s="70" t="s">
        <v>19293</v>
      </c>
      <c r="E532" s="69" t="s">
        <v>19294</v>
      </c>
      <c r="F532" s="24" t="s">
        <v>19295</v>
      </c>
      <c r="G532" s="24">
        <v>5032353255</v>
      </c>
      <c r="H532" t="s">
        <v>17208</v>
      </c>
      <c r="I532" s="24" t="s">
        <v>19296</v>
      </c>
      <c r="J532" s="24" t="s">
        <v>19297</v>
      </c>
      <c r="K532" s="24" t="s">
        <v>3240</v>
      </c>
      <c r="L532" s="29" t="s">
        <v>12628</v>
      </c>
      <c r="M532" s="24"/>
      <c r="N532" s="25"/>
      <c r="O532" s="24"/>
      <c r="P532" s="25"/>
    </row>
    <row r="533" spans="1:16" ht="90.75">
      <c r="A533" s="37" t="s">
        <v>17062</v>
      </c>
      <c r="B533" s="85"/>
      <c r="C533" s="24" t="s">
        <v>19298</v>
      </c>
      <c r="D533" s="70" t="s">
        <v>19299</v>
      </c>
      <c r="E533" s="69" t="s">
        <v>19300</v>
      </c>
      <c r="F533" s="24" t="s">
        <v>19301</v>
      </c>
      <c r="G533" s="24">
        <v>3444279198</v>
      </c>
      <c r="H533" t="s">
        <v>17208</v>
      </c>
      <c r="I533" s="24" t="s">
        <v>19302</v>
      </c>
      <c r="J533" s="24" t="s">
        <v>19303</v>
      </c>
      <c r="K533" s="24" t="s">
        <v>12633</v>
      </c>
      <c r="L533" s="24" t="s">
        <v>19304</v>
      </c>
      <c r="M533" s="24"/>
      <c r="N533" s="25"/>
      <c r="O533" s="24"/>
      <c r="P533" s="25"/>
    </row>
    <row r="534" spans="1:16" ht="99">
      <c r="A534" s="37" t="s">
        <v>17063</v>
      </c>
      <c r="B534" s="85"/>
      <c r="C534" s="24" t="s">
        <v>19305</v>
      </c>
      <c r="D534" s="70" t="s">
        <v>19306</v>
      </c>
      <c r="E534" s="69" t="s">
        <v>19307</v>
      </c>
      <c r="F534" s="24" t="s">
        <v>19308</v>
      </c>
      <c r="G534" s="24">
        <v>9709093097</v>
      </c>
      <c r="H534" t="s">
        <v>17208</v>
      </c>
      <c r="I534" s="24" t="s">
        <v>19309</v>
      </c>
      <c r="J534" s="24" t="s">
        <v>19310</v>
      </c>
      <c r="K534" s="24" t="s">
        <v>3254</v>
      </c>
      <c r="L534" s="24" t="s">
        <v>12639</v>
      </c>
      <c r="M534" s="24"/>
      <c r="N534" s="25"/>
      <c r="O534" s="24"/>
      <c r="P534" s="25"/>
    </row>
    <row r="535" spans="1:16" ht="115.5">
      <c r="A535" s="37" t="s">
        <v>17064</v>
      </c>
      <c r="B535" s="85"/>
      <c r="C535" s="24" t="s">
        <v>19311</v>
      </c>
      <c r="D535" s="70" t="s">
        <v>19312</v>
      </c>
      <c r="E535" s="69" t="s">
        <v>19313</v>
      </c>
      <c r="F535" s="24" t="s">
        <v>19314</v>
      </c>
      <c r="G535" s="24">
        <v>2902077051</v>
      </c>
      <c r="H535" t="s">
        <v>17208</v>
      </c>
      <c r="I535" s="24" t="s">
        <v>19315</v>
      </c>
      <c r="J535" s="24" t="s">
        <v>19316</v>
      </c>
      <c r="K535" s="24" t="s">
        <v>12644</v>
      </c>
      <c r="L535" s="24" t="s">
        <v>12645</v>
      </c>
      <c r="M535" s="24"/>
      <c r="N535" s="25"/>
      <c r="O535" s="24"/>
      <c r="P535" s="25"/>
    </row>
    <row r="536" spans="1:16" ht="115.5">
      <c r="A536" s="37">
        <v>535</v>
      </c>
      <c r="B536" s="85"/>
      <c r="C536" s="24" t="s">
        <v>19317</v>
      </c>
      <c r="D536" s="70" t="s">
        <v>19318</v>
      </c>
      <c r="E536" s="69" t="s">
        <v>19319</v>
      </c>
      <c r="F536" s="24" t="s">
        <v>19320</v>
      </c>
      <c r="G536" s="24">
        <v>3906411936</v>
      </c>
      <c r="H536" t="s">
        <v>17208</v>
      </c>
      <c r="I536" s="24" t="s">
        <v>19321</v>
      </c>
      <c r="J536" s="24" t="s">
        <v>19322</v>
      </c>
      <c r="K536" s="24" t="s">
        <v>3268</v>
      </c>
      <c r="L536" s="32" t="s">
        <v>12650</v>
      </c>
      <c r="M536" s="24"/>
      <c r="N536" s="25"/>
      <c r="O536" s="24"/>
      <c r="P536" s="25"/>
    </row>
    <row r="537" spans="1:16" ht="82.5">
      <c r="A537" s="37" t="s">
        <v>17065</v>
      </c>
      <c r="B537" s="85"/>
      <c r="C537" s="24" t="s">
        <v>19323</v>
      </c>
      <c r="D537" s="70" t="s">
        <v>12652</v>
      </c>
      <c r="E537" s="69" t="s">
        <v>19324</v>
      </c>
      <c r="F537" s="24" t="s">
        <v>19325</v>
      </c>
      <c r="G537" s="24">
        <v>7404075364</v>
      </c>
      <c r="H537" t="s">
        <v>17208</v>
      </c>
      <c r="I537" s="24" t="s">
        <v>19326</v>
      </c>
      <c r="J537" s="24" t="s">
        <v>19327</v>
      </c>
      <c r="K537" s="24" t="s">
        <v>3275</v>
      </c>
      <c r="L537" s="24" t="s">
        <v>12655</v>
      </c>
      <c r="M537" s="24"/>
      <c r="N537" s="25"/>
      <c r="O537" s="24"/>
      <c r="P537" s="25"/>
    </row>
    <row r="538" spans="1:16" ht="99">
      <c r="A538" s="37" t="s">
        <v>17066</v>
      </c>
      <c r="B538" s="85"/>
      <c r="C538" s="70" t="s">
        <v>19328</v>
      </c>
      <c r="D538" s="70" t="s">
        <v>12657</v>
      </c>
      <c r="E538" s="69" t="s">
        <v>19329</v>
      </c>
      <c r="F538" s="24" t="s">
        <v>19330</v>
      </c>
      <c r="G538" s="24">
        <v>5837081290</v>
      </c>
      <c r="H538" t="s">
        <v>17208</v>
      </c>
      <c r="I538" s="24" t="s">
        <v>17851</v>
      </c>
      <c r="J538" s="24" t="s">
        <v>19331</v>
      </c>
      <c r="K538" s="24" t="s">
        <v>19332</v>
      </c>
      <c r="L538" s="24" t="s">
        <v>12660</v>
      </c>
      <c r="M538" s="24"/>
      <c r="N538" s="25"/>
      <c r="O538" s="24"/>
      <c r="P538" s="25"/>
    </row>
    <row r="539" spans="1:16" ht="107.25">
      <c r="A539" s="37" t="s">
        <v>17067</v>
      </c>
      <c r="B539" s="85"/>
      <c r="C539" s="70" t="s">
        <v>19333</v>
      </c>
      <c r="D539" s="70" t="s">
        <v>19334</v>
      </c>
      <c r="E539" s="69" t="s">
        <v>19335</v>
      </c>
      <c r="F539" s="24" t="s">
        <v>19336</v>
      </c>
      <c r="G539" s="24">
        <v>2635209961</v>
      </c>
      <c r="H539" t="s">
        <v>17208</v>
      </c>
      <c r="I539" s="24" t="s">
        <v>19337</v>
      </c>
      <c r="J539" s="24" t="s">
        <v>19338</v>
      </c>
      <c r="K539" s="24" t="s">
        <v>12665</v>
      </c>
      <c r="L539" s="24" t="s">
        <v>3289</v>
      </c>
      <c r="M539" s="24"/>
      <c r="N539" s="25"/>
      <c r="O539" s="24"/>
      <c r="P539" s="25"/>
    </row>
    <row r="540" spans="1:16" ht="90.75">
      <c r="A540" s="37" t="s">
        <v>17068</v>
      </c>
      <c r="B540" s="85"/>
      <c r="C540" s="70" t="s">
        <v>19339</v>
      </c>
      <c r="D540" s="70" t="s">
        <v>19340</v>
      </c>
      <c r="E540" s="69" t="s">
        <v>19341</v>
      </c>
      <c r="F540" s="24" t="s">
        <v>19342</v>
      </c>
      <c r="G540" s="24">
        <v>5904291793</v>
      </c>
      <c r="H540" t="s">
        <v>17208</v>
      </c>
      <c r="I540" s="84" t="s">
        <v>19343</v>
      </c>
      <c r="J540" s="24" t="s">
        <v>19344</v>
      </c>
      <c r="K540" s="24" t="s">
        <v>3295</v>
      </c>
      <c r="L540" s="24" t="s">
        <v>12670</v>
      </c>
      <c r="M540" s="24"/>
      <c r="N540" s="25"/>
      <c r="O540" s="24"/>
      <c r="P540" s="25"/>
    </row>
    <row r="541" spans="1:16" ht="99">
      <c r="A541" s="37" t="s">
        <v>17069</v>
      </c>
      <c r="B541" s="85"/>
      <c r="C541" s="70" t="s">
        <v>19345</v>
      </c>
      <c r="D541" s="70" t="s">
        <v>19346</v>
      </c>
      <c r="E541" s="69" t="s">
        <v>19347</v>
      </c>
      <c r="F541" s="24" t="s">
        <v>19348</v>
      </c>
      <c r="G541" s="24">
        <v>7726453892</v>
      </c>
      <c r="H541" t="s">
        <v>17208</v>
      </c>
      <c r="I541" s="24" t="s">
        <v>19349</v>
      </c>
      <c r="J541" s="24" t="s">
        <v>19350</v>
      </c>
      <c r="K541" s="24" t="s">
        <v>3302</v>
      </c>
      <c r="L541" s="24" t="s">
        <v>12675</v>
      </c>
      <c r="M541" s="24"/>
      <c r="N541" s="25"/>
      <c r="O541" s="24"/>
      <c r="P541" s="25"/>
    </row>
    <row r="542" spans="1:16" ht="90.75">
      <c r="A542" s="37" t="s">
        <v>17070</v>
      </c>
      <c r="B542" s="85"/>
      <c r="C542" s="70" t="s">
        <v>19351</v>
      </c>
      <c r="D542" s="70" t="s">
        <v>12677</v>
      </c>
      <c r="E542" s="69" t="s">
        <v>19352</v>
      </c>
      <c r="F542" s="24" t="s">
        <v>19353</v>
      </c>
      <c r="G542" s="24">
        <v>7716932938</v>
      </c>
      <c r="H542" t="s">
        <v>17208</v>
      </c>
      <c r="I542" s="24" t="s">
        <v>19354</v>
      </c>
      <c r="J542" s="24" t="s">
        <v>19355</v>
      </c>
      <c r="K542" s="24" t="s">
        <v>12680</v>
      </c>
      <c r="L542" s="24" t="s">
        <v>19356</v>
      </c>
      <c r="M542" s="24"/>
      <c r="N542" s="25"/>
      <c r="O542" s="24"/>
      <c r="P542" s="25"/>
    </row>
    <row r="543" spans="1:16" ht="107.25">
      <c r="A543" s="37" t="s">
        <v>17071</v>
      </c>
      <c r="B543" s="85"/>
      <c r="C543" s="70" t="s">
        <v>19357</v>
      </c>
      <c r="D543" s="70" t="s">
        <v>19358</v>
      </c>
      <c r="E543" s="69" t="s">
        <v>19359</v>
      </c>
      <c r="F543" s="24" t="s">
        <v>19360</v>
      </c>
      <c r="G543" s="24">
        <v>7627058108</v>
      </c>
      <c r="H543" t="s">
        <v>17208</v>
      </c>
      <c r="I543" s="76" t="s">
        <v>19361</v>
      </c>
      <c r="J543" s="24" t="s">
        <v>19362</v>
      </c>
      <c r="K543" s="24" t="s">
        <v>12686</v>
      </c>
      <c r="L543" s="24" t="s">
        <v>12687</v>
      </c>
      <c r="M543" s="24"/>
      <c r="N543" s="88"/>
      <c r="O543" s="24"/>
      <c r="P543" s="25"/>
    </row>
    <row r="544" spans="1:16" ht="99">
      <c r="A544" s="37" t="s">
        <v>17072</v>
      </c>
      <c r="B544" s="85"/>
      <c r="C544" s="70" t="s">
        <v>19363</v>
      </c>
      <c r="D544" s="70" t="s">
        <v>19364</v>
      </c>
      <c r="E544" s="69" t="s">
        <v>19365</v>
      </c>
      <c r="F544" s="24" t="s">
        <v>19366</v>
      </c>
      <c r="G544" s="24">
        <v>4706056997</v>
      </c>
      <c r="H544" t="s">
        <v>17208</v>
      </c>
      <c r="I544" s="24" t="s">
        <v>19367</v>
      </c>
      <c r="J544" s="24" t="s">
        <v>19368</v>
      </c>
      <c r="K544" s="24" t="s">
        <v>12692</v>
      </c>
      <c r="L544" s="24" t="s">
        <v>19369</v>
      </c>
      <c r="M544" s="24"/>
      <c r="N544" s="25"/>
      <c r="O544" s="24"/>
      <c r="P544" s="25"/>
    </row>
    <row r="545" spans="1:16" ht="82.5">
      <c r="A545" s="37" t="s">
        <v>17073</v>
      </c>
      <c r="B545" s="85"/>
      <c r="C545" s="70" t="s">
        <v>19370</v>
      </c>
      <c r="D545" s="70" t="s">
        <v>19371</v>
      </c>
      <c r="E545" s="69" t="s">
        <v>19372</v>
      </c>
      <c r="F545" s="24" t="s">
        <v>19373</v>
      </c>
      <c r="G545" s="24">
        <v>6449105426</v>
      </c>
      <c r="H545" t="s">
        <v>17208</v>
      </c>
      <c r="I545" s="24" t="s">
        <v>19374</v>
      </c>
      <c r="J545" s="24" t="s">
        <v>19375</v>
      </c>
      <c r="K545" s="24" t="s">
        <v>3329</v>
      </c>
      <c r="L545" s="24" t="s">
        <v>12698</v>
      </c>
      <c r="M545" s="24"/>
      <c r="N545" s="89"/>
      <c r="O545" s="24"/>
      <c r="P545" s="25"/>
    </row>
    <row r="546" spans="1:16" ht="82.5">
      <c r="A546" s="37" t="s">
        <v>17074</v>
      </c>
      <c r="B546" s="85"/>
      <c r="C546" s="70" t="s">
        <v>19376</v>
      </c>
      <c r="D546" s="70" t="s">
        <v>19377</v>
      </c>
      <c r="E546" s="69" t="s">
        <v>19378</v>
      </c>
      <c r="F546" s="24" t="s">
        <v>19379</v>
      </c>
      <c r="G546" s="24">
        <v>3444279776</v>
      </c>
      <c r="H546" t="s">
        <v>17208</v>
      </c>
      <c r="I546" s="24" t="s">
        <v>19380</v>
      </c>
      <c r="J546" s="24" t="s">
        <v>19381</v>
      </c>
      <c r="K546" s="24" t="s">
        <v>3336</v>
      </c>
      <c r="L546" s="24" t="s">
        <v>12703</v>
      </c>
      <c r="M546" s="24"/>
      <c r="N546" s="89"/>
      <c r="O546" s="24"/>
      <c r="P546" s="25"/>
    </row>
    <row r="547" spans="1:16" ht="90.75">
      <c r="A547" s="37" t="s">
        <v>17075</v>
      </c>
      <c r="B547" s="85"/>
      <c r="C547" s="70" t="s">
        <v>19382</v>
      </c>
      <c r="D547" s="70" t="s">
        <v>19383</v>
      </c>
      <c r="E547" s="69" t="s">
        <v>19384</v>
      </c>
      <c r="F547" s="24" t="s">
        <v>19385</v>
      </c>
      <c r="G547" s="24">
        <v>9714008058</v>
      </c>
      <c r="H547" t="s">
        <v>17208</v>
      </c>
      <c r="I547" s="24" t="s">
        <v>19386</v>
      </c>
      <c r="J547" s="24" t="s">
        <v>19387</v>
      </c>
      <c r="K547" s="24" t="s">
        <v>12708</v>
      </c>
      <c r="L547" s="24" t="s">
        <v>12709</v>
      </c>
      <c r="M547" s="24"/>
      <c r="N547" s="89"/>
      <c r="O547" s="24"/>
      <c r="P547" s="25"/>
    </row>
    <row r="548" spans="1:16" ht="66">
      <c r="A548" s="37" t="s">
        <v>17076</v>
      </c>
      <c r="B548" s="85"/>
      <c r="C548" s="70" t="s">
        <v>19388</v>
      </c>
      <c r="D548" s="70" t="s">
        <v>19389</v>
      </c>
      <c r="E548" s="69" t="s">
        <v>19390</v>
      </c>
      <c r="F548" s="24" t="s">
        <v>19391</v>
      </c>
      <c r="G548" s="24">
        <v>9726023244</v>
      </c>
      <c r="H548" t="s">
        <v>17208</v>
      </c>
      <c r="I548" s="24" t="s">
        <v>19392</v>
      </c>
      <c r="J548" s="24" t="s">
        <v>19393</v>
      </c>
      <c r="K548" s="24" t="s">
        <v>12714</v>
      </c>
      <c r="L548" s="24" t="s">
        <v>12715</v>
      </c>
      <c r="M548" s="24"/>
      <c r="N548" s="89"/>
      <c r="O548" s="24"/>
      <c r="P548" s="25"/>
    </row>
    <row r="549" spans="1:16" ht="90.75">
      <c r="A549" s="37" t="s">
        <v>17077</v>
      </c>
      <c r="B549" s="85"/>
      <c r="C549" s="70" t="s">
        <v>19394</v>
      </c>
      <c r="D549" s="70" t="s">
        <v>19395</v>
      </c>
      <c r="E549" s="69" t="s">
        <v>19396</v>
      </c>
      <c r="F549" s="24" t="s">
        <v>19397</v>
      </c>
      <c r="G549" s="24">
        <v>3444279945</v>
      </c>
      <c r="H549" t="s">
        <v>17208</v>
      </c>
      <c r="I549" s="24" t="s">
        <v>19398</v>
      </c>
      <c r="J549" s="24" t="s">
        <v>19399</v>
      </c>
      <c r="K549" s="24" t="s">
        <v>3356</v>
      </c>
      <c r="L549" s="24" t="s">
        <v>19400</v>
      </c>
      <c r="M549" s="24"/>
      <c r="N549" s="89"/>
      <c r="O549" s="24"/>
      <c r="P549" s="25"/>
    </row>
    <row r="550" spans="1:16" ht="99">
      <c r="A550" s="37" t="s">
        <v>17078</v>
      </c>
      <c r="B550" s="85"/>
      <c r="C550" s="70" t="s">
        <v>19401</v>
      </c>
      <c r="D550" s="70" t="s">
        <v>19402</v>
      </c>
      <c r="E550" s="69" t="s">
        <v>19403</v>
      </c>
      <c r="F550" s="24" t="s">
        <v>19404</v>
      </c>
      <c r="G550" s="24">
        <v>7734477671</v>
      </c>
      <c r="H550" t="s">
        <v>17208</v>
      </c>
      <c r="I550" s="24" t="s">
        <v>19405</v>
      </c>
      <c r="J550" s="24" t="s">
        <v>19406</v>
      </c>
      <c r="K550" s="24" t="s">
        <v>3362</v>
      </c>
      <c r="L550" s="24" t="s">
        <v>12724</v>
      </c>
      <c r="M550" s="24"/>
      <c r="N550" s="89"/>
      <c r="O550" s="24"/>
      <c r="P550" s="88"/>
    </row>
    <row r="551" spans="1:16" ht="82.5">
      <c r="A551" s="37" t="s">
        <v>17079</v>
      </c>
      <c r="B551" s="85"/>
      <c r="C551" s="70" t="s">
        <v>19407</v>
      </c>
      <c r="D551" s="70" t="s">
        <v>12726</v>
      </c>
      <c r="E551" s="69" t="s">
        <v>19408</v>
      </c>
      <c r="F551" s="24" t="s">
        <v>19409</v>
      </c>
      <c r="G551" s="24">
        <v>9731115437</v>
      </c>
      <c r="H551" t="s">
        <v>17208</v>
      </c>
      <c r="I551" s="24" t="s">
        <v>19410</v>
      </c>
      <c r="J551" s="24" t="s">
        <v>19411</v>
      </c>
      <c r="K551" s="24" t="s">
        <v>3368</v>
      </c>
      <c r="L551" s="24" t="s">
        <v>12729</v>
      </c>
      <c r="M551" s="24"/>
      <c r="N551" s="89"/>
      <c r="O551" s="24"/>
      <c r="P551" s="25"/>
    </row>
    <row r="552" spans="1:16" ht="82.5">
      <c r="A552" s="37" t="s">
        <v>17080</v>
      </c>
      <c r="B552" s="85"/>
      <c r="C552" s="70" t="s">
        <v>19412</v>
      </c>
      <c r="D552" s="70" t="s">
        <v>19413</v>
      </c>
      <c r="E552" s="69" t="s">
        <v>19414</v>
      </c>
      <c r="F552" s="24" t="s">
        <v>19415</v>
      </c>
      <c r="G552" s="24">
        <v>2130222826</v>
      </c>
      <c r="H552" t="s">
        <v>17208</v>
      </c>
      <c r="I552" s="24" t="s">
        <v>19416</v>
      </c>
      <c r="J552" s="24" t="s">
        <v>19417</v>
      </c>
      <c r="K552" s="24" t="s">
        <v>12734</v>
      </c>
      <c r="L552" s="24" t="s">
        <v>3374</v>
      </c>
      <c r="M552" s="24"/>
      <c r="N552" s="89"/>
      <c r="O552" s="24"/>
      <c r="P552" s="89"/>
    </row>
    <row r="553" spans="1:16" ht="99">
      <c r="A553" s="37" t="s">
        <v>17081</v>
      </c>
      <c r="B553" s="85"/>
      <c r="C553" s="24" t="s">
        <v>19418</v>
      </c>
      <c r="D553" s="24" t="s">
        <v>12736</v>
      </c>
      <c r="E553" s="24" t="s">
        <v>19419</v>
      </c>
      <c r="F553" s="24" t="s">
        <v>19420</v>
      </c>
      <c r="G553" s="24">
        <v>6671280460</v>
      </c>
      <c r="H553" t="s">
        <v>17208</v>
      </c>
      <c r="I553" s="24" t="s">
        <v>19421</v>
      </c>
      <c r="J553" s="24" t="s">
        <v>19422</v>
      </c>
      <c r="K553" s="24" t="s">
        <v>12739</v>
      </c>
      <c r="L553" s="24" t="s">
        <v>19423</v>
      </c>
      <c r="M553" s="24"/>
      <c r="N553" s="89"/>
      <c r="O553" s="24"/>
      <c r="P553" s="89"/>
    </row>
    <row r="554" spans="1:16" ht="107.25">
      <c r="A554" s="37" t="s">
        <v>17082</v>
      </c>
      <c r="B554" s="85"/>
      <c r="C554" s="24" t="s">
        <v>19424</v>
      </c>
      <c r="D554" s="24" t="s">
        <v>12742</v>
      </c>
      <c r="E554" s="24" t="s">
        <v>19425</v>
      </c>
      <c r="F554" s="24" t="s">
        <v>19426</v>
      </c>
      <c r="G554" s="24">
        <v>7715895257</v>
      </c>
      <c r="H554" t="s">
        <v>17208</v>
      </c>
      <c r="I554" s="24" t="s">
        <v>19427</v>
      </c>
      <c r="J554" s="24" t="s">
        <v>19428</v>
      </c>
      <c r="K554" s="24" t="s">
        <v>3387</v>
      </c>
      <c r="L554" s="24" t="s">
        <v>19429</v>
      </c>
      <c r="M554" s="24"/>
      <c r="N554" s="89"/>
      <c r="O554" s="24"/>
      <c r="P554" s="89"/>
    </row>
    <row r="555" spans="1:16" ht="99">
      <c r="A555" s="37" t="s">
        <v>17083</v>
      </c>
      <c r="B555" s="85"/>
      <c r="C555" s="24" t="s">
        <v>19430</v>
      </c>
      <c r="D555" s="24" t="s">
        <v>19431</v>
      </c>
      <c r="E555" s="24" t="s">
        <v>19432</v>
      </c>
      <c r="F555" s="24" t="s">
        <v>19433</v>
      </c>
      <c r="G555" s="24">
        <v>5402045635</v>
      </c>
      <c r="H555" t="s">
        <v>17208</v>
      </c>
      <c r="I555" s="24" t="s">
        <v>19434</v>
      </c>
      <c r="J555" s="24" t="s">
        <v>19435</v>
      </c>
      <c r="K555" s="24" t="s">
        <v>12750</v>
      </c>
      <c r="L555" s="24" t="s">
        <v>12751</v>
      </c>
      <c r="M555" s="24"/>
      <c r="N555" s="89"/>
      <c r="O555" s="24"/>
      <c r="P555" s="89"/>
    </row>
    <row r="556" spans="1:16" ht="90.75">
      <c r="A556" s="37" t="s">
        <v>17084</v>
      </c>
      <c r="B556" s="85"/>
      <c r="C556" s="24" t="s">
        <v>19436</v>
      </c>
      <c r="D556" s="24" t="s">
        <v>12753</v>
      </c>
      <c r="E556" s="24" t="s">
        <v>19437</v>
      </c>
      <c r="F556" s="24" t="s">
        <v>19438</v>
      </c>
      <c r="G556" s="24">
        <v>9726053295</v>
      </c>
      <c r="H556" t="s">
        <v>17208</v>
      </c>
      <c r="I556" s="24" t="s">
        <v>19439</v>
      </c>
      <c r="J556" s="24" t="s">
        <v>19440</v>
      </c>
      <c r="K556" s="24" t="s">
        <v>12756</v>
      </c>
      <c r="L556" s="24" t="s">
        <v>12757</v>
      </c>
      <c r="M556" s="24"/>
      <c r="N556" s="89"/>
      <c r="O556" s="24"/>
      <c r="P556" s="89"/>
    </row>
    <row r="557" spans="1:16" ht="90.75">
      <c r="A557" s="37" t="s">
        <v>17085</v>
      </c>
      <c r="B557" s="85"/>
      <c r="C557" s="24" t="s">
        <v>19441</v>
      </c>
      <c r="D557" s="24" t="s">
        <v>12759</v>
      </c>
      <c r="E557" s="24" t="s">
        <v>19442</v>
      </c>
      <c r="F557" s="24" t="s">
        <v>19443</v>
      </c>
      <c r="G557" s="24">
        <v>5611085180</v>
      </c>
      <c r="H557" t="s">
        <v>17208</v>
      </c>
      <c r="I557" s="24" t="s">
        <v>19444</v>
      </c>
      <c r="J557" s="24" t="s">
        <v>19445</v>
      </c>
      <c r="K557" s="24" t="s">
        <v>12762</v>
      </c>
      <c r="L557" s="24" t="s">
        <v>3407</v>
      </c>
      <c r="M557" s="24"/>
      <c r="N557" s="89"/>
      <c r="O557" s="24"/>
      <c r="P557" s="89"/>
    </row>
    <row r="558" spans="1:16" ht="82.5">
      <c r="A558" s="37" t="s">
        <v>17086</v>
      </c>
      <c r="B558" s="85"/>
      <c r="C558" s="24" t="s">
        <v>19446</v>
      </c>
      <c r="D558" s="24" t="s">
        <v>19447</v>
      </c>
      <c r="E558" s="24" t="s">
        <v>19448</v>
      </c>
      <c r="F558" s="24" t="s">
        <v>19449</v>
      </c>
      <c r="G558" s="24">
        <v>6316284222</v>
      </c>
      <c r="H558" t="s">
        <v>17208</v>
      </c>
      <c r="I558" s="24" t="s">
        <v>19450</v>
      </c>
      <c r="J558" s="24" t="s">
        <v>19451</v>
      </c>
      <c r="K558" s="24" t="s">
        <v>3413</v>
      </c>
      <c r="L558" s="24" t="s">
        <v>12767</v>
      </c>
      <c r="M558" s="24"/>
      <c r="N558" s="89"/>
      <c r="O558" s="24"/>
      <c r="P558" s="89"/>
    </row>
    <row r="559" spans="1:16" ht="90.75">
      <c r="A559" s="37" t="s">
        <v>17087</v>
      </c>
      <c r="B559" s="85"/>
      <c r="C559" s="24" t="s">
        <v>19452</v>
      </c>
      <c r="D559" s="24" t="s">
        <v>19453</v>
      </c>
      <c r="E559" s="24" t="s">
        <v>19454</v>
      </c>
      <c r="F559" s="24" t="s">
        <v>19455</v>
      </c>
      <c r="G559" s="24">
        <v>5190095134</v>
      </c>
      <c r="H559" t="s">
        <v>17208</v>
      </c>
      <c r="I559" s="24" t="s">
        <v>19456</v>
      </c>
      <c r="J559" s="24" t="s">
        <v>19457</v>
      </c>
      <c r="K559" s="24" t="s">
        <v>3420</v>
      </c>
      <c r="L559" s="24" t="s">
        <v>12772</v>
      </c>
      <c r="M559" s="24"/>
      <c r="N559" s="89"/>
      <c r="O559" s="24"/>
      <c r="P559" s="89"/>
    </row>
    <row r="560" spans="1:16" ht="82.5">
      <c r="A560" s="37" t="s">
        <v>17088</v>
      </c>
      <c r="B560" s="85"/>
      <c r="C560" s="24" t="s">
        <v>19458</v>
      </c>
      <c r="D560" s="24" t="s">
        <v>19459</v>
      </c>
      <c r="E560" s="24" t="s">
        <v>19460</v>
      </c>
      <c r="F560" s="24" t="s">
        <v>19461</v>
      </c>
      <c r="G560" s="24">
        <v>7100025192</v>
      </c>
      <c r="H560" t="s">
        <v>17208</v>
      </c>
      <c r="I560" s="24" t="s">
        <v>18049</v>
      </c>
      <c r="J560" s="24" t="s">
        <v>19462</v>
      </c>
      <c r="K560" s="24" t="s">
        <v>3426</v>
      </c>
      <c r="L560" s="24" t="s">
        <v>12777</v>
      </c>
      <c r="M560" s="24"/>
      <c r="N560" s="89"/>
      <c r="O560" s="24"/>
      <c r="P560" s="89"/>
    </row>
    <row r="561" spans="1:16" ht="82.5">
      <c r="A561" s="37" t="s">
        <v>17089</v>
      </c>
      <c r="B561" s="85"/>
      <c r="C561" s="24" t="s">
        <v>19463</v>
      </c>
      <c r="D561" s="24" t="s">
        <v>12779</v>
      </c>
      <c r="E561" s="24" t="s">
        <v>19464</v>
      </c>
      <c r="F561" s="24" t="s">
        <v>19465</v>
      </c>
      <c r="G561" s="24">
        <v>7300023241</v>
      </c>
      <c r="H561" t="s">
        <v>17208</v>
      </c>
      <c r="I561" s="24" t="s">
        <v>19466</v>
      </c>
      <c r="J561" s="24" t="s">
        <v>19467</v>
      </c>
      <c r="K561" s="24" t="s">
        <v>3433</v>
      </c>
      <c r="L561" s="24" t="s">
        <v>12782</v>
      </c>
      <c r="M561" s="24"/>
      <c r="N561" s="89"/>
      <c r="O561" s="24"/>
      <c r="P561" s="89"/>
    </row>
    <row r="562" spans="1:16" ht="140.25">
      <c r="A562" s="37" t="s">
        <v>17090</v>
      </c>
      <c r="B562" s="85"/>
      <c r="C562" s="24" t="s">
        <v>19468</v>
      </c>
      <c r="D562" s="24" t="s">
        <v>12784</v>
      </c>
      <c r="E562" s="24" t="s">
        <v>19469</v>
      </c>
      <c r="F562" s="24" t="s">
        <v>19470</v>
      </c>
      <c r="G562" s="24">
        <v>4800007806</v>
      </c>
      <c r="H562" t="s">
        <v>17208</v>
      </c>
      <c r="I562" s="24" t="s">
        <v>17793</v>
      </c>
      <c r="J562" s="24" t="s">
        <v>19471</v>
      </c>
      <c r="K562" s="24" t="s">
        <v>12786</v>
      </c>
      <c r="L562" s="24" t="s">
        <v>12787</v>
      </c>
      <c r="M562" s="24"/>
      <c r="N562" s="89"/>
      <c r="O562" s="24"/>
      <c r="P562" s="89"/>
    </row>
    <row r="563" spans="1:16" ht="82.5">
      <c r="A563" s="37" t="s">
        <v>17091</v>
      </c>
      <c r="B563" s="85"/>
      <c r="C563" s="24" t="s">
        <v>19472</v>
      </c>
      <c r="D563" s="24" t="s">
        <v>19473</v>
      </c>
      <c r="E563" s="24" t="s">
        <v>19474</v>
      </c>
      <c r="F563" s="24" t="s">
        <v>19475</v>
      </c>
      <c r="G563" s="24">
        <v>572032070</v>
      </c>
      <c r="H563" t="s">
        <v>17208</v>
      </c>
      <c r="I563" s="24" t="s">
        <v>19476</v>
      </c>
      <c r="J563" s="24" t="s">
        <v>19477</v>
      </c>
      <c r="K563" s="24" t="s">
        <v>12792</v>
      </c>
      <c r="L563" s="24" t="s">
        <v>12793</v>
      </c>
      <c r="M563" s="24"/>
      <c r="N563" s="89"/>
      <c r="O563" s="24"/>
      <c r="P563" s="89"/>
    </row>
    <row r="564" spans="1:16" ht="90.75">
      <c r="A564" s="37" t="s">
        <v>17092</v>
      </c>
      <c r="B564" s="85"/>
      <c r="C564" s="24" t="s">
        <v>19478</v>
      </c>
      <c r="D564" s="24" t="s">
        <v>12795</v>
      </c>
      <c r="E564" s="24" t="s">
        <v>19479</v>
      </c>
      <c r="F564" s="24" t="s">
        <v>19480</v>
      </c>
      <c r="G564" s="24">
        <v>7743344357</v>
      </c>
      <c r="H564" t="s">
        <v>17208</v>
      </c>
      <c r="I564" s="24" t="s">
        <v>19481</v>
      </c>
      <c r="J564" s="24" t="s">
        <v>19482</v>
      </c>
      <c r="K564" s="24" t="s">
        <v>3450</v>
      </c>
      <c r="L564" s="24" t="s">
        <v>19483</v>
      </c>
      <c r="M564" s="24"/>
      <c r="N564" s="89"/>
      <c r="O564" s="24"/>
      <c r="P564" s="89"/>
    </row>
    <row r="565" spans="1:16" ht="99">
      <c r="A565" s="37" t="s">
        <v>17093</v>
      </c>
      <c r="B565" s="85"/>
      <c r="C565" s="24" t="s">
        <v>19484</v>
      </c>
      <c r="D565" s="24" t="s">
        <v>19485</v>
      </c>
      <c r="E565" s="24" t="s">
        <v>19486</v>
      </c>
      <c r="F565" s="24" t="s">
        <v>19487</v>
      </c>
      <c r="G565" s="24">
        <v>1800001206</v>
      </c>
      <c r="H565" t="s">
        <v>17208</v>
      </c>
      <c r="I565" s="24" t="s">
        <v>19488</v>
      </c>
      <c r="J565" s="24" t="s">
        <v>12802</v>
      </c>
      <c r="K565" s="24" t="s">
        <v>3457</v>
      </c>
      <c r="L565" s="24" t="s">
        <v>12803</v>
      </c>
      <c r="M565" s="24"/>
      <c r="N565" s="89"/>
      <c r="O565" s="24"/>
      <c r="P565" s="89"/>
    </row>
    <row r="566" spans="1:16" ht="82.5">
      <c r="A566" s="37" t="s">
        <v>17094</v>
      </c>
      <c r="B566" s="85"/>
      <c r="C566" s="24" t="s">
        <v>19489</v>
      </c>
      <c r="D566" s="84" t="s">
        <v>12805</v>
      </c>
      <c r="E566" s="24" t="s">
        <v>19490</v>
      </c>
      <c r="F566" s="24" t="s">
        <v>19491</v>
      </c>
      <c r="G566" s="24">
        <v>5903158566</v>
      </c>
      <c r="H566" t="s">
        <v>17208</v>
      </c>
      <c r="I566" s="84" t="s">
        <v>19492</v>
      </c>
      <c r="J566" s="24" t="s">
        <v>19493</v>
      </c>
      <c r="K566" s="24" t="s">
        <v>12808</v>
      </c>
      <c r="L566" s="24" t="s">
        <v>12809</v>
      </c>
      <c r="M566" s="24"/>
      <c r="N566" s="89"/>
      <c r="O566" s="24"/>
      <c r="P566" s="89"/>
    </row>
    <row r="567" spans="1:16" ht="82.5">
      <c r="A567" s="37" t="s">
        <v>17095</v>
      </c>
      <c r="B567" s="85"/>
      <c r="C567" s="24" t="s">
        <v>19494</v>
      </c>
      <c r="D567" s="24" t="s">
        <v>12811</v>
      </c>
      <c r="E567" s="24" t="s">
        <v>19495</v>
      </c>
      <c r="F567" s="24" t="s">
        <v>19496</v>
      </c>
      <c r="G567" s="24">
        <v>800010907</v>
      </c>
      <c r="H567" t="s">
        <v>17208</v>
      </c>
      <c r="I567" s="24" t="s">
        <v>19497</v>
      </c>
      <c r="J567" s="24" t="s">
        <v>19498</v>
      </c>
      <c r="K567" s="24" t="s">
        <v>12814</v>
      </c>
      <c r="L567" s="24" t="s">
        <v>12815</v>
      </c>
      <c r="M567" s="24"/>
      <c r="N567" s="89"/>
      <c r="O567" s="24"/>
      <c r="P567" s="89"/>
    </row>
    <row r="568" spans="1:16" ht="82.5">
      <c r="A568" s="37" t="s">
        <v>17096</v>
      </c>
      <c r="B568" s="85"/>
      <c r="C568" s="24" t="s">
        <v>19499</v>
      </c>
      <c r="D568" s="24" t="s">
        <v>12817</v>
      </c>
      <c r="E568" s="24" t="s">
        <v>19500</v>
      </c>
      <c r="F568" s="24" t="s">
        <v>19501</v>
      </c>
      <c r="G568" s="24">
        <v>800010872</v>
      </c>
      <c r="H568" t="s">
        <v>17208</v>
      </c>
      <c r="I568" s="24" t="s">
        <v>19497</v>
      </c>
      <c r="J568" s="24" t="s">
        <v>19502</v>
      </c>
      <c r="K568" s="24" t="s">
        <v>12819</v>
      </c>
      <c r="L568" s="24" t="s">
        <v>12820</v>
      </c>
      <c r="M568" s="24"/>
      <c r="N568" s="89"/>
      <c r="O568" s="24"/>
      <c r="P568" s="89"/>
    </row>
    <row r="569" spans="1:16" ht="90.75">
      <c r="A569" s="37" t="s">
        <v>17097</v>
      </c>
      <c r="B569" s="85"/>
      <c r="C569" s="24" t="s">
        <v>19503</v>
      </c>
      <c r="D569" s="24" t="s">
        <v>19504</v>
      </c>
      <c r="E569" s="24" t="s">
        <v>19505</v>
      </c>
      <c r="F569" s="24" t="s">
        <v>19506</v>
      </c>
      <c r="G569" s="24">
        <v>1838016040</v>
      </c>
      <c r="H569" t="s">
        <v>17208</v>
      </c>
      <c r="I569" s="24" t="s">
        <v>19507</v>
      </c>
      <c r="J569" s="24" t="s">
        <v>19508</v>
      </c>
      <c r="K569" s="24" t="s">
        <v>3473</v>
      </c>
      <c r="L569" s="24" t="s">
        <v>12825</v>
      </c>
      <c r="M569" s="24"/>
      <c r="N569" s="89"/>
      <c r="O569" s="24"/>
      <c r="P569" s="89"/>
    </row>
    <row r="570" spans="1:16" ht="82.5">
      <c r="A570" s="37" t="s">
        <v>17098</v>
      </c>
      <c r="B570" s="82"/>
      <c r="C570" s="24" t="s">
        <v>19509</v>
      </c>
      <c r="D570" s="24" t="s">
        <v>19510</v>
      </c>
      <c r="E570" s="24" t="s">
        <v>19511</v>
      </c>
      <c r="F570" s="24" t="s">
        <v>19512</v>
      </c>
      <c r="G570" s="24">
        <v>6311196251</v>
      </c>
      <c r="H570" t="s">
        <v>17210</v>
      </c>
      <c r="I570" s="24" t="s">
        <v>19513</v>
      </c>
      <c r="J570" s="24" t="s">
        <v>19514</v>
      </c>
      <c r="K570" s="24" t="s">
        <v>3480</v>
      </c>
      <c r="L570" s="24" t="s">
        <v>12830</v>
      </c>
      <c r="M570" s="24"/>
      <c r="N570" s="89"/>
      <c r="O570" s="24"/>
      <c r="P570" s="89"/>
    </row>
    <row r="571" spans="1:16" ht="82.5">
      <c r="A571" s="37" t="s">
        <v>17099</v>
      </c>
      <c r="B571" s="85"/>
      <c r="C571" s="24" t="s">
        <v>19515</v>
      </c>
      <c r="D571" s="24" t="s">
        <v>19516</v>
      </c>
      <c r="E571" s="24" t="s">
        <v>19517</v>
      </c>
      <c r="F571" s="24" t="s">
        <v>19518</v>
      </c>
      <c r="G571" s="24">
        <v>1435307582</v>
      </c>
      <c r="H571" t="s">
        <v>17208</v>
      </c>
      <c r="I571" s="24" t="s">
        <v>19519</v>
      </c>
      <c r="J571" s="24" t="s">
        <v>19520</v>
      </c>
      <c r="K571" s="24" t="s">
        <v>3487</v>
      </c>
      <c r="L571" s="24" t="s">
        <v>12835</v>
      </c>
      <c r="M571" s="24"/>
      <c r="N571" s="89"/>
      <c r="O571" s="24"/>
      <c r="P571" s="89"/>
    </row>
    <row r="572" spans="1:16" ht="107.25">
      <c r="A572" s="37" t="s">
        <v>17100</v>
      </c>
      <c r="B572" s="85"/>
      <c r="C572" s="24" t="s">
        <v>19521</v>
      </c>
      <c r="D572" s="24" t="s">
        <v>19522</v>
      </c>
      <c r="E572" s="24" t="s">
        <v>19523</v>
      </c>
      <c r="F572" s="24" t="s">
        <v>19524</v>
      </c>
      <c r="G572" s="24">
        <v>9710116140</v>
      </c>
      <c r="H572" t="s">
        <v>17208</v>
      </c>
      <c r="I572" s="24" t="s">
        <v>19525</v>
      </c>
      <c r="J572" s="24" t="s">
        <v>19526</v>
      </c>
      <c r="K572" s="24" t="s">
        <v>12840</v>
      </c>
      <c r="L572" s="24" t="s">
        <v>12841</v>
      </c>
      <c r="M572" s="24"/>
      <c r="N572" s="89"/>
      <c r="O572" s="24"/>
      <c r="P572" s="89"/>
    </row>
    <row r="573" spans="1:16" ht="90.75">
      <c r="A573" s="37" t="s">
        <v>17101</v>
      </c>
      <c r="B573" s="85"/>
      <c r="C573" s="24" t="s">
        <v>19527</v>
      </c>
      <c r="D573" s="24" t="s">
        <v>19528</v>
      </c>
      <c r="E573" s="24" t="s">
        <v>19529</v>
      </c>
      <c r="F573" s="24" t="s">
        <v>19530</v>
      </c>
      <c r="G573" s="24">
        <v>3444280242</v>
      </c>
      <c r="H573" t="s">
        <v>17208</v>
      </c>
      <c r="I573" s="24" t="s">
        <v>19531</v>
      </c>
      <c r="J573" s="24" t="s">
        <v>19532</v>
      </c>
      <c r="K573" s="24" t="s">
        <v>12846</v>
      </c>
      <c r="L573" s="24" t="s">
        <v>12847</v>
      </c>
      <c r="M573" s="24"/>
      <c r="N573" s="89"/>
      <c r="O573" s="24"/>
      <c r="P573" s="89"/>
    </row>
    <row r="574" spans="1:16" ht="82.5">
      <c r="A574" s="37" t="s">
        <v>17102</v>
      </c>
      <c r="B574" s="85"/>
      <c r="C574" s="24" t="s">
        <v>19533</v>
      </c>
      <c r="D574" s="24" t="s">
        <v>12849</v>
      </c>
      <c r="E574" s="24" t="s">
        <v>19534</v>
      </c>
      <c r="F574" s="24" t="s">
        <v>19535</v>
      </c>
      <c r="G574" s="24">
        <v>1840104688</v>
      </c>
      <c r="H574" t="s">
        <v>17208</v>
      </c>
      <c r="I574" s="24" t="s">
        <v>19536</v>
      </c>
      <c r="J574" s="24" t="s">
        <v>19537</v>
      </c>
      <c r="K574" s="24" t="s">
        <v>3501</v>
      </c>
      <c r="L574" s="24" t="s">
        <v>12852</v>
      </c>
      <c r="M574" s="24"/>
      <c r="N574" s="89"/>
      <c r="O574" s="24"/>
      <c r="P574" s="89"/>
    </row>
    <row r="575" spans="1:16" ht="99">
      <c r="A575" s="37" t="s">
        <v>17103</v>
      </c>
      <c r="B575" s="85"/>
      <c r="C575" s="24" t="s">
        <v>19538</v>
      </c>
      <c r="D575" s="24" t="s">
        <v>19539</v>
      </c>
      <c r="E575" s="24" t="s">
        <v>19540</v>
      </c>
      <c r="F575" s="24" t="s">
        <v>19541</v>
      </c>
      <c r="G575" s="24">
        <v>6500011347</v>
      </c>
      <c r="H575" t="s">
        <v>17208</v>
      </c>
      <c r="I575" s="24" t="s">
        <v>12855</v>
      </c>
      <c r="J575" s="24" t="s">
        <v>12856</v>
      </c>
      <c r="K575" s="24" t="s">
        <v>3508</v>
      </c>
      <c r="L575" s="24" t="s">
        <v>12857</v>
      </c>
      <c r="M575" s="24"/>
      <c r="N575" s="89"/>
      <c r="O575" s="24"/>
      <c r="P575" s="89"/>
    </row>
    <row r="576" spans="1:16" ht="82.5">
      <c r="A576" s="37" t="s">
        <v>17104</v>
      </c>
      <c r="B576" s="85"/>
      <c r="C576" s="24" t="s">
        <v>19542</v>
      </c>
      <c r="D576" s="24" t="s">
        <v>19543</v>
      </c>
      <c r="E576" s="24" t="s">
        <v>19544</v>
      </c>
      <c r="F576" s="24" t="s">
        <v>19545</v>
      </c>
      <c r="G576" s="24">
        <v>5410147743</v>
      </c>
      <c r="H576" t="s">
        <v>17208</v>
      </c>
      <c r="I576" s="24" t="s">
        <v>19546</v>
      </c>
      <c r="J576" s="24" t="s">
        <v>19547</v>
      </c>
      <c r="K576" s="24" t="s">
        <v>3515</v>
      </c>
      <c r="L576" s="24" t="s">
        <v>12862</v>
      </c>
      <c r="M576" s="24"/>
      <c r="N576" s="89"/>
      <c r="O576" s="24"/>
      <c r="P576" s="89"/>
    </row>
    <row r="577" spans="1:16" ht="99">
      <c r="A577" s="37" t="s">
        <v>17105</v>
      </c>
      <c r="B577" s="85"/>
      <c r="C577" s="24" t="s">
        <v>19548</v>
      </c>
      <c r="D577" s="24" t="s">
        <v>19549</v>
      </c>
      <c r="E577" s="24" t="s">
        <v>19550</v>
      </c>
      <c r="F577" s="24" t="s">
        <v>19551</v>
      </c>
      <c r="G577" s="24">
        <v>5473013580</v>
      </c>
      <c r="H577" t="s">
        <v>17208</v>
      </c>
      <c r="I577" s="24" t="s">
        <v>19552</v>
      </c>
      <c r="J577" s="24" t="s">
        <v>19553</v>
      </c>
      <c r="K577" s="24" t="s">
        <v>12867</v>
      </c>
      <c r="L577" s="24" t="s">
        <v>17106</v>
      </c>
      <c r="M577" s="24"/>
      <c r="N577" s="89"/>
      <c r="O577" s="24"/>
      <c r="P577" s="89"/>
    </row>
    <row r="578" spans="1:16" ht="99">
      <c r="A578" s="37" t="s">
        <v>17107</v>
      </c>
      <c r="B578" s="85"/>
      <c r="C578" s="24" t="s">
        <v>19554</v>
      </c>
      <c r="D578" s="24" t="s">
        <v>19555</v>
      </c>
      <c r="E578" s="24" t="s">
        <v>19556</v>
      </c>
      <c r="F578" s="24" t="s">
        <v>19557</v>
      </c>
      <c r="G578" s="24">
        <v>1650431310</v>
      </c>
      <c r="H578" t="s">
        <v>17208</v>
      </c>
      <c r="I578" s="24" t="s">
        <v>17922</v>
      </c>
      <c r="J578" s="24" t="s">
        <v>19558</v>
      </c>
      <c r="K578" s="24" t="s">
        <v>12872</v>
      </c>
      <c r="L578" s="24" t="s">
        <v>12873</v>
      </c>
      <c r="M578" s="24"/>
      <c r="N578" s="89"/>
      <c r="O578" s="24"/>
      <c r="P578" s="89"/>
    </row>
    <row r="579" spans="1:16" ht="90.75">
      <c r="A579" s="37" t="s">
        <v>17108</v>
      </c>
      <c r="B579" s="85"/>
      <c r="C579" s="24" t="s">
        <v>19559</v>
      </c>
      <c r="D579" s="24" t="s">
        <v>19560</v>
      </c>
      <c r="E579" s="24" t="s">
        <v>19561</v>
      </c>
      <c r="F579" s="24" t="s">
        <v>19562</v>
      </c>
      <c r="G579" s="24">
        <v>1660162659</v>
      </c>
      <c r="H579" t="s">
        <v>17208</v>
      </c>
      <c r="I579" s="24" t="s">
        <v>17264</v>
      </c>
      <c r="J579" s="24" t="s">
        <v>19563</v>
      </c>
      <c r="K579" s="24" t="s">
        <v>12877</v>
      </c>
      <c r="L579" s="24" t="s">
        <v>12878</v>
      </c>
      <c r="M579" s="24"/>
      <c r="N579" s="89"/>
      <c r="O579" s="24"/>
      <c r="P579" s="89"/>
    </row>
    <row r="580" spans="1:16" ht="82.5">
      <c r="A580" s="37" t="s">
        <v>17109</v>
      </c>
      <c r="B580" s="85"/>
      <c r="C580" s="24" t="s">
        <v>19564</v>
      </c>
      <c r="D580" s="24" t="s">
        <v>12880</v>
      </c>
      <c r="E580" s="24" t="s">
        <v>19565</v>
      </c>
      <c r="F580" s="24" t="s">
        <v>19566</v>
      </c>
      <c r="G580" s="24">
        <v>7751268808</v>
      </c>
      <c r="H580" t="s">
        <v>17208</v>
      </c>
      <c r="I580" s="24" t="s">
        <v>19567</v>
      </c>
      <c r="J580" s="24" t="s">
        <v>19568</v>
      </c>
      <c r="K580" s="24" t="s">
        <v>12883</v>
      </c>
      <c r="L580" s="24" t="s">
        <v>12884</v>
      </c>
      <c r="M580" s="24"/>
      <c r="N580" s="89"/>
      <c r="O580" s="24"/>
      <c r="P580" s="89"/>
    </row>
    <row r="581" spans="1:16" ht="90.75">
      <c r="A581" s="37" t="s">
        <v>17110</v>
      </c>
      <c r="B581" s="85"/>
      <c r="C581" s="24" t="s">
        <v>19569</v>
      </c>
      <c r="D581" s="24" t="s">
        <v>19570</v>
      </c>
      <c r="E581" s="24" t="s">
        <v>17111</v>
      </c>
      <c r="F581" s="24" t="s">
        <v>19571</v>
      </c>
      <c r="G581" s="24">
        <v>6670056296</v>
      </c>
      <c r="H581" t="s">
        <v>17208</v>
      </c>
      <c r="I581" s="24" t="s">
        <v>19572</v>
      </c>
      <c r="J581" s="24" t="s">
        <v>19573</v>
      </c>
      <c r="K581" s="24" t="s">
        <v>3536</v>
      </c>
      <c r="L581" s="24" t="s">
        <v>12889</v>
      </c>
      <c r="M581" s="24"/>
      <c r="N581" s="89"/>
      <c r="O581" s="24"/>
      <c r="P581" s="89"/>
    </row>
    <row r="582" spans="1:16" ht="82.5">
      <c r="A582" s="37" t="s">
        <v>17112</v>
      </c>
      <c r="B582" s="85"/>
      <c r="C582" s="24" t="s">
        <v>19574</v>
      </c>
      <c r="D582" s="24" t="s">
        <v>19575</v>
      </c>
      <c r="E582" s="24" t="s">
        <v>19576</v>
      </c>
      <c r="F582" s="24" t="s">
        <v>19577</v>
      </c>
      <c r="G582" s="24">
        <v>5402081270</v>
      </c>
      <c r="H582" t="s">
        <v>17208</v>
      </c>
      <c r="I582" s="24" t="s">
        <v>19578</v>
      </c>
      <c r="J582" s="24" t="s">
        <v>19579</v>
      </c>
      <c r="K582" s="24" t="s">
        <v>12894</v>
      </c>
      <c r="L582" s="24" t="s">
        <v>12895</v>
      </c>
      <c r="M582" s="24"/>
      <c r="N582" s="89"/>
      <c r="O582" s="24"/>
      <c r="P582" s="89"/>
    </row>
    <row r="583" spans="1:16" ht="82.5">
      <c r="A583" s="37" t="s">
        <v>17113</v>
      </c>
      <c r="B583" s="85"/>
      <c r="C583" s="24" t="s">
        <v>19580</v>
      </c>
      <c r="D583" s="24" t="s">
        <v>12897</v>
      </c>
      <c r="E583" s="24" t="s">
        <v>19581</v>
      </c>
      <c r="F583" s="24" t="s">
        <v>19582</v>
      </c>
      <c r="G583" s="24">
        <v>1103012673</v>
      </c>
      <c r="H583" t="s">
        <v>17208</v>
      </c>
      <c r="I583" s="24" t="s">
        <v>19583</v>
      </c>
      <c r="J583" s="24" t="s">
        <v>19584</v>
      </c>
      <c r="K583" s="24" t="s">
        <v>3543</v>
      </c>
      <c r="L583" s="24" t="s">
        <v>12900</v>
      </c>
      <c r="M583" s="24"/>
      <c r="N583" s="89"/>
      <c r="O583" s="24"/>
      <c r="P583" s="89"/>
    </row>
    <row r="584" spans="1:16" ht="99">
      <c r="A584" s="37" t="s">
        <v>17114</v>
      </c>
      <c r="B584" s="85"/>
      <c r="C584" s="24" t="s">
        <v>19585</v>
      </c>
      <c r="D584" s="24" t="s">
        <v>19586</v>
      </c>
      <c r="E584" s="24" t="s">
        <v>19587</v>
      </c>
      <c r="F584" s="24" t="s">
        <v>19588</v>
      </c>
      <c r="G584" s="24">
        <v>3327131529</v>
      </c>
      <c r="H584" t="s">
        <v>17208</v>
      </c>
      <c r="I584" s="24" t="s">
        <v>19589</v>
      </c>
      <c r="J584" s="24" t="s">
        <v>19590</v>
      </c>
      <c r="K584" s="24" t="s">
        <v>3548</v>
      </c>
      <c r="L584" s="24" t="s">
        <v>12905</v>
      </c>
      <c r="M584" s="24"/>
      <c r="N584" s="89"/>
      <c r="O584" s="24"/>
      <c r="P584" s="89"/>
    </row>
    <row r="585" spans="1:16" ht="74.25">
      <c r="A585" s="37" t="s">
        <v>17115</v>
      </c>
      <c r="B585" s="85"/>
      <c r="C585" s="24" t="s">
        <v>19591</v>
      </c>
      <c r="D585" s="24" t="s">
        <v>19592</v>
      </c>
      <c r="E585" s="24" t="s">
        <v>3550</v>
      </c>
      <c r="F585" s="24" t="s">
        <v>19593</v>
      </c>
      <c r="G585" s="24">
        <v>300015086</v>
      </c>
      <c r="H585" t="s">
        <v>17208</v>
      </c>
      <c r="I585" s="24" t="s">
        <v>18219</v>
      </c>
      <c r="J585" s="24" t="s">
        <v>19594</v>
      </c>
      <c r="K585" s="24" t="s">
        <v>12910</v>
      </c>
      <c r="L585" s="24" t="s">
        <v>12911</v>
      </c>
      <c r="M585" s="24"/>
      <c r="N585" s="89"/>
      <c r="O585" s="24"/>
      <c r="P585" s="89"/>
    </row>
    <row r="586" spans="1:16" ht="99">
      <c r="A586" s="37" t="s">
        <v>17116</v>
      </c>
      <c r="B586" s="85"/>
      <c r="C586" s="24" t="s">
        <v>19595</v>
      </c>
      <c r="D586" s="24" t="s">
        <v>19596</v>
      </c>
      <c r="E586" s="24" t="s">
        <v>19597</v>
      </c>
      <c r="F586" s="24" t="s">
        <v>19598</v>
      </c>
      <c r="G586" s="24">
        <v>5260494128</v>
      </c>
      <c r="H586" t="s">
        <v>17208</v>
      </c>
      <c r="I586" s="24" t="s">
        <v>19599</v>
      </c>
      <c r="J586" s="24" t="s">
        <v>19600</v>
      </c>
      <c r="K586" s="24" t="s">
        <v>12916</v>
      </c>
      <c r="L586" s="24" t="s">
        <v>12917</v>
      </c>
      <c r="M586" s="24"/>
      <c r="N586" s="89"/>
      <c r="O586" s="24"/>
      <c r="P586" s="89"/>
    </row>
    <row r="587" spans="1:16" ht="82.5">
      <c r="A587" s="37" t="s">
        <v>17117</v>
      </c>
      <c r="B587" s="85"/>
      <c r="C587" s="24" t="s">
        <v>19601</v>
      </c>
      <c r="D587" s="24" t="s">
        <v>19602</v>
      </c>
      <c r="E587" s="24" t="s">
        <v>19603</v>
      </c>
      <c r="F587" s="24" t="s">
        <v>19604</v>
      </c>
      <c r="G587" s="24" t="s">
        <v>19605</v>
      </c>
      <c r="H587" t="s">
        <v>17208</v>
      </c>
      <c r="I587" s="24" t="s">
        <v>19606</v>
      </c>
      <c r="J587" s="24" t="s">
        <v>19607</v>
      </c>
      <c r="K587" s="24" t="s">
        <v>12922</v>
      </c>
      <c r="L587" s="24" t="s">
        <v>12923</v>
      </c>
      <c r="M587" s="24"/>
      <c r="N587" s="89"/>
      <c r="O587" s="24"/>
      <c r="P587" s="89"/>
    </row>
    <row r="588" spans="1:16" ht="115.5">
      <c r="A588" s="37" t="s">
        <v>17118</v>
      </c>
      <c r="B588" s="85"/>
      <c r="C588" s="24" t="s">
        <v>19608</v>
      </c>
      <c r="D588" s="24" t="s">
        <v>19609</v>
      </c>
      <c r="E588" s="24" t="s">
        <v>19610</v>
      </c>
      <c r="F588" s="24" t="s">
        <v>19611</v>
      </c>
      <c r="G588" s="24">
        <v>2635258239</v>
      </c>
      <c r="H588" t="s">
        <v>17208</v>
      </c>
      <c r="I588" s="24" t="s">
        <v>19612</v>
      </c>
      <c r="J588" s="24" t="s">
        <v>19613</v>
      </c>
      <c r="K588" s="24" t="s">
        <v>12928</v>
      </c>
      <c r="L588" s="24" t="s">
        <v>12929</v>
      </c>
      <c r="M588" s="24"/>
      <c r="N588" s="89"/>
      <c r="O588" s="24"/>
      <c r="P588" s="89"/>
    </row>
    <row r="589" spans="1:16" ht="107.25">
      <c r="A589" s="37" t="s">
        <v>17119</v>
      </c>
      <c r="B589" s="85"/>
      <c r="C589" s="24" t="s">
        <v>19614</v>
      </c>
      <c r="D589" s="24" t="s">
        <v>19615</v>
      </c>
      <c r="E589" s="24" t="s">
        <v>19616</v>
      </c>
      <c r="F589" s="24" t="s">
        <v>19617</v>
      </c>
      <c r="G589" s="24">
        <v>2635257732</v>
      </c>
      <c r="H589" t="s">
        <v>17208</v>
      </c>
      <c r="I589" s="24" t="s">
        <v>19618</v>
      </c>
      <c r="J589" s="24" t="s">
        <v>19619</v>
      </c>
      <c r="K589" s="24" t="s">
        <v>12934</v>
      </c>
      <c r="L589" s="24" t="s">
        <v>12935</v>
      </c>
      <c r="M589" s="24"/>
      <c r="N589" s="89"/>
      <c r="O589" s="24"/>
      <c r="P589" s="89"/>
    </row>
    <row r="590" spans="1:16" ht="99">
      <c r="A590" s="37" t="s">
        <v>17120</v>
      </c>
      <c r="B590" s="85"/>
      <c r="C590" s="24" t="s">
        <v>19620</v>
      </c>
      <c r="D590" s="24" t="s">
        <v>19621</v>
      </c>
      <c r="E590" s="24" t="s">
        <v>19622</v>
      </c>
      <c r="F590" s="24" t="s">
        <v>19623</v>
      </c>
      <c r="G590" s="24">
        <v>9704214076</v>
      </c>
      <c r="H590" t="s">
        <v>17208</v>
      </c>
      <c r="I590" s="24" t="s">
        <v>19624</v>
      </c>
      <c r="J590" s="24" t="s">
        <v>19625</v>
      </c>
      <c r="K590" s="24" t="s">
        <v>3582</v>
      </c>
      <c r="L590" s="24" t="s">
        <v>12940</v>
      </c>
      <c r="M590" s="24"/>
      <c r="N590" s="89"/>
      <c r="O590" s="24"/>
      <c r="P590" s="89"/>
    </row>
    <row r="591" spans="1:16" ht="82.5">
      <c r="A591" s="37" t="s">
        <v>17121</v>
      </c>
      <c r="B591" s="85"/>
      <c r="C591" s="24" t="s">
        <v>19626</v>
      </c>
      <c r="D591" s="24" t="s">
        <v>19627</v>
      </c>
      <c r="E591" s="24" t="s">
        <v>19628</v>
      </c>
      <c r="F591" s="24" t="s">
        <v>19629</v>
      </c>
      <c r="G591" s="24">
        <v>5919033548</v>
      </c>
      <c r="H591" t="s">
        <v>17208</v>
      </c>
      <c r="I591" s="24" t="s">
        <v>19630</v>
      </c>
      <c r="J591" s="24" t="s">
        <v>12944</v>
      </c>
      <c r="K591" s="24" t="s">
        <v>12945</v>
      </c>
      <c r="L591" s="24" t="s">
        <v>12946</v>
      </c>
      <c r="M591" s="92"/>
      <c r="N591" s="93"/>
      <c r="O591" s="24"/>
      <c r="P591" s="89"/>
    </row>
    <row r="592" spans="1:16" ht="82.5">
      <c r="A592" s="37" t="s">
        <v>17122</v>
      </c>
      <c r="B592" s="85"/>
      <c r="C592" s="24" t="s">
        <v>19631</v>
      </c>
      <c r="D592" s="24" t="s">
        <v>19632</v>
      </c>
      <c r="E592" s="24" t="s">
        <v>19633</v>
      </c>
      <c r="F592" s="24" t="s">
        <v>19634</v>
      </c>
      <c r="G592" s="24">
        <v>5258157478</v>
      </c>
      <c r="H592" t="s">
        <v>17208</v>
      </c>
      <c r="I592" s="24" t="s">
        <v>19635</v>
      </c>
      <c r="J592" s="24" t="s">
        <v>19636</v>
      </c>
      <c r="K592" s="24" t="s">
        <v>12951</v>
      </c>
      <c r="L592" s="24" t="s">
        <v>17123</v>
      </c>
      <c r="M592" s="92"/>
      <c r="N592" s="93"/>
      <c r="O592" s="24"/>
      <c r="P592" s="89"/>
    </row>
    <row r="593" spans="1:258" ht="107.25">
      <c r="A593" s="37" t="s">
        <v>17124</v>
      </c>
      <c r="B593" s="85"/>
      <c r="C593" s="24" t="s">
        <v>19637</v>
      </c>
      <c r="D593" s="24" t="s">
        <v>19638</v>
      </c>
      <c r="E593" s="24" t="s">
        <v>19639</v>
      </c>
      <c r="F593" s="24" t="s">
        <v>19640</v>
      </c>
      <c r="G593" s="24">
        <v>1659216290</v>
      </c>
      <c r="H593" t="s">
        <v>17208</v>
      </c>
      <c r="I593" s="24" t="s">
        <v>19641</v>
      </c>
      <c r="J593" s="24" t="s">
        <v>19642</v>
      </c>
      <c r="K593" s="24" t="s">
        <v>12957</v>
      </c>
      <c r="L593" s="24" t="s">
        <v>3589</v>
      </c>
      <c r="M593" s="92"/>
      <c r="N593" s="93"/>
      <c r="O593" s="24"/>
      <c r="P593" s="89"/>
    </row>
    <row r="594" spans="1:258" s="90" customFormat="1" ht="90.75">
      <c r="A594" s="37" t="s">
        <v>17125</v>
      </c>
      <c r="B594" s="85"/>
      <c r="C594" s="24" t="s">
        <v>19643</v>
      </c>
      <c r="D594" s="24" t="s">
        <v>19644</v>
      </c>
      <c r="E594" s="24" t="s">
        <v>19645</v>
      </c>
      <c r="F594" s="24" t="s">
        <v>19646</v>
      </c>
      <c r="G594" s="24">
        <v>7842222335</v>
      </c>
      <c r="H594" t="s">
        <v>17208</v>
      </c>
      <c r="I594" s="84" t="s">
        <v>19647</v>
      </c>
      <c r="J594" s="24" t="s">
        <v>19648</v>
      </c>
      <c r="K594" s="24" t="s">
        <v>12961</v>
      </c>
      <c r="L594" s="24" t="s">
        <v>12962</v>
      </c>
      <c r="M594" s="94"/>
      <c r="N594" s="24"/>
      <c r="O594" s="24"/>
      <c r="P594" s="89"/>
      <c r="Q594"/>
      <c r="R594"/>
      <c r="S594"/>
      <c r="T594"/>
      <c r="U594"/>
      <c r="V594"/>
      <c r="W594"/>
      <c r="X594"/>
      <c r="Y594"/>
      <c r="Z594"/>
      <c r="AA594"/>
      <c r="AB594"/>
      <c r="IS594" s="91"/>
      <c r="IT594"/>
      <c r="IU594"/>
      <c r="IV594"/>
      <c r="IW594"/>
      <c r="IX594"/>
    </row>
    <row r="595" spans="1:258" s="90" customFormat="1" ht="82.5">
      <c r="A595" s="37" t="s">
        <v>17126</v>
      </c>
      <c r="B595" s="85"/>
      <c r="C595" s="24" t="s">
        <v>12963</v>
      </c>
      <c r="D595" s="24" t="s">
        <v>19649</v>
      </c>
      <c r="E595" s="24" t="s">
        <v>17127</v>
      </c>
      <c r="F595" s="24" t="s">
        <v>19650</v>
      </c>
      <c r="G595" s="24">
        <v>276137789</v>
      </c>
      <c r="H595" t="s">
        <v>17208</v>
      </c>
      <c r="I595" s="84" t="s">
        <v>19651</v>
      </c>
      <c r="J595" s="24" t="s">
        <v>19652</v>
      </c>
      <c r="K595" s="24" t="s">
        <v>12967</v>
      </c>
      <c r="L595" s="24" t="s">
        <v>3595</v>
      </c>
      <c r="M595" s="94"/>
      <c r="N595" s="94"/>
      <c r="O595" s="24"/>
      <c r="P595" s="89"/>
      <c r="Q595"/>
      <c r="R595"/>
      <c r="S595"/>
      <c r="T595"/>
      <c r="U595"/>
      <c r="V595"/>
      <c r="W595"/>
      <c r="X595"/>
      <c r="Y595"/>
      <c r="Z595"/>
      <c r="AA595"/>
      <c r="AB595"/>
      <c r="IS595" s="91"/>
      <c r="IT595"/>
      <c r="IU595"/>
      <c r="IV595"/>
      <c r="IW595"/>
      <c r="IX595"/>
    </row>
    <row r="596" spans="1:258" ht="99">
      <c r="A596" s="37" t="s">
        <v>17128</v>
      </c>
      <c r="B596" s="85"/>
      <c r="C596" s="24" t="s">
        <v>19653</v>
      </c>
      <c r="D596" s="24" t="s">
        <v>12969</v>
      </c>
      <c r="E596" s="76" t="s">
        <v>19654</v>
      </c>
      <c r="F596" s="24" t="s">
        <v>19655</v>
      </c>
      <c r="G596" s="24">
        <v>9710048701</v>
      </c>
      <c r="H596" t="s">
        <v>17208</v>
      </c>
      <c r="I596" s="84" t="s">
        <v>19656</v>
      </c>
      <c r="J596" s="24" t="s">
        <v>12970</v>
      </c>
      <c r="K596" s="24" t="s">
        <v>12971</v>
      </c>
      <c r="L596" s="24" t="s">
        <v>3601</v>
      </c>
      <c r="M596" s="94"/>
      <c r="N596" s="24"/>
      <c r="O596" s="24"/>
      <c r="P596" s="89"/>
    </row>
    <row r="597" spans="1:258" ht="107.25">
      <c r="A597" s="37" t="s">
        <v>17129</v>
      </c>
      <c r="B597" s="85"/>
      <c r="C597" s="24" t="s">
        <v>19657</v>
      </c>
      <c r="D597" s="24" t="s">
        <v>19658</v>
      </c>
      <c r="E597" s="24" t="s">
        <v>19659</v>
      </c>
      <c r="F597" s="24" t="s">
        <v>19660</v>
      </c>
      <c r="G597" s="24">
        <v>2635261351</v>
      </c>
      <c r="H597" t="s">
        <v>17208</v>
      </c>
      <c r="I597" s="84" t="s">
        <v>19661</v>
      </c>
      <c r="J597" s="24" t="s">
        <v>19662</v>
      </c>
      <c r="K597" s="24" t="s">
        <v>12976</v>
      </c>
      <c r="L597" s="24" t="s">
        <v>12977</v>
      </c>
      <c r="M597" s="94"/>
      <c r="N597" s="24"/>
      <c r="O597" s="24"/>
      <c r="P597" s="89"/>
    </row>
    <row r="598" spans="1:258" ht="99">
      <c r="A598" s="37" t="s">
        <v>17130</v>
      </c>
      <c r="B598" s="85"/>
      <c r="C598" s="24" t="s">
        <v>19663</v>
      </c>
      <c r="D598" s="24" t="s">
        <v>12979</v>
      </c>
      <c r="E598" s="24" t="s">
        <v>19664</v>
      </c>
      <c r="F598" s="24" t="s">
        <v>19665</v>
      </c>
      <c r="G598" s="24">
        <v>7801733771</v>
      </c>
      <c r="H598" t="s">
        <v>17208</v>
      </c>
      <c r="I598" s="84" t="s">
        <v>19666</v>
      </c>
      <c r="J598" s="24" t="s">
        <v>19667</v>
      </c>
      <c r="K598" s="24" t="s">
        <v>12982</v>
      </c>
      <c r="L598" s="24" t="s">
        <v>12983</v>
      </c>
      <c r="M598" s="94"/>
      <c r="N598" s="94"/>
      <c r="O598" s="92"/>
      <c r="P598" s="93"/>
    </row>
    <row r="599" spans="1:258" ht="107.25">
      <c r="A599" s="37" t="s">
        <v>17131</v>
      </c>
      <c r="B599" s="85"/>
      <c r="C599" s="24" t="s">
        <v>19668</v>
      </c>
      <c r="D599" s="24" t="s">
        <v>12985</v>
      </c>
      <c r="E599" s="76" t="s">
        <v>19669</v>
      </c>
      <c r="F599" s="24" t="s">
        <v>19670</v>
      </c>
      <c r="G599" s="24">
        <v>7709851710</v>
      </c>
      <c r="H599" t="s">
        <v>17208</v>
      </c>
      <c r="I599" s="84" t="s">
        <v>19671</v>
      </c>
      <c r="J599" s="24" t="s">
        <v>12987</v>
      </c>
      <c r="K599" s="24" t="s">
        <v>12988</v>
      </c>
      <c r="L599" s="24" t="s">
        <v>3607</v>
      </c>
      <c r="M599" s="94"/>
      <c r="N599" s="94"/>
      <c r="O599" s="92"/>
      <c r="P599" s="93"/>
    </row>
    <row r="600" spans="1:258" ht="90.75">
      <c r="A600" s="37" t="s">
        <v>17132</v>
      </c>
      <c r="B600" s="85"/>
      <c r="C600" s="24" t="s">
        <v>19672</v>
      </c>
      <c r="D600" s="24" t="s">
        <v>19673</v>
      </c>
      <c r="E600" s="24" t="s">
        <v>19674</v>
      </c>
      <c r="F600" s="24" t="s">
        <v>19675</v>
      </c>
      <c r="G600" s="24">
        <v>6161150583</v>
      </c>
      <c r="H600" t="s">
        <v>17208</v>
      </c>
      <c r="I600" s="84" t="s">
        <v>19676</v>
      </c>
      <c r="J600" s="24" t="s">
        <v>19677</v>
      </c>
      <c r="K600" s="24" t="s">
        <v>12993</v>
      </c>
      <c r="L600" s="24" t="s">
        <v>12994</v>
      </c>
      <c r="M600" s="94"/>
      <c r="N600" s="94"/>
      <c r="O600" s="92"/>
      <c r="P600" s="93"/>
    </row>
    <row r="601" spans="1:258" ht="90.75">
      <c r="A601" s="37" t="s">
        <v>17133</v>
      </c>
      <c r="B601" s="85"/>
      <c r="C601" s="24" t="s">
        <v>19678</v>
      </c>
      <c r="D601" s="24" t="s">
        <v>12996</v>
      </c>
      <c r="E601" s="76" t="s">
        <v>19679</v>
      </c>
      <c r="F601" s="24" t="s">
        <v>19680</v>
      </c>
      <c r="G601" s="24">
        <v>9724193314</v>
      </c>
      <c r="H601" t="s">
        <v>17208</v>
      </c>
      <c r="I601" s="84" t="s">
        <v>19681</v>
      </c>
      <c r="J601" s="24" t="s">
        <v>19682</v>
      </c>
      <c r="K601" s="24" t="s">
        <v>12999</v>
      </c>
      <c r="L601" s="24" t="s">
        <v>13000</v>
      </c>
      <c r="M601" s="94"/>
      <c r="N601" s="94"/>
      <c r="O601" s="94"/>
      <c r="P601" s="24"/>
    </row>
    <row r="602" spans="1:258" ht="107.25">
      <c r="A602" s="37" t="s">
        <v>17134</v>
      </c>
      <c r="B602" s="85"/>
      <c r="C602" s="24" t="s">
        <v>19683</v>
      </c>
      <c r="D602" s="24" t="s">
        <v>13002</v>
      </c>
      <c r="E602" s="76" t="s">
        <v>19684</v>
      </c>
      <c r="F602" s="24" t="s">
        <v>19685</v>
      </c>
      <c r="G602" s="24">
        <v>7725848489</v>
      </c>
      <c r="H602" t="s">
        <v>17208</v>
      </c>
      <c r="I602" s="84" t="s">
        <v>19686</v>
      </c>
      <c r="J602" s="24" t="s">
        <v>13004</v>
      </c>
      <c r="K602" s="24" t="s">
        <v>13005</v>
      </c>
      <c r="L602" s="24" t="s">
        <v>3613</v>
      </c>
      <c r="M602" s="94"/>
      <c r="N602" s="94"/>
      <c r="O602" s="94"/>
      <c r="P602" s="94"/>
    </row>
    <row r="603" spans="1:258" ht="99">
      <c r="A603" s="37" t="s">
        <v>17135</v>
      </c>
      <c r="B603" s="85"/>
      <c r="C603" s="24" t="s">
        <v>19687</v>
      </c>
      <c r="D603" s="24" t="s">
        <v>13007</v>
      </c>
      <c r="E603" s="24" t="s">
        <v>19688</v>
      </c>
      <c r="F603" s="24" t="s">
        <v>19689</v>
      </c>
      <c r="G603" s="24">
        <v>9719070211</v>
      </c>
      <c r="H603" t="s">
        <v>17208</v>
      </c>
      <c r="I603" s="84" t="s">
        <v>19690</v>
      </c>
      <c r="J603" s="24" t="s">
        <v>19691</v>
      </c>
      <c r="K603" s="24" t="s">
        <v>13010</v>
      </c>
      <c r="L603" s="24" t="s">
        <v>13011</v>
      </c>
      <c r="M603" s="94"/>
      <c r="N603" s="94"/>
      <c r="O603" s="94"/>
      <c r="P603" s="24"/>
    </row>
    <row r="604" spans="1:258" ht="90.75">
      <c r="A604" s="37" t="s">
        <v>17136</v>
      </c>
      <c r="B604" s="85"/>
      <c r="C604" s="24" t="s">
        <v>19692</v>
      </c>
      <c r="D604" s="24" t="s">
        <v>13013</v>
      </c>
      <c r="E604" s="24" t="s">
        <v>19693</v>
      </c>
      <c r="F604" s="24" t="s">
        <v>19694</v>
      </c>
      <c r="G604" s="24">
        <v>9718263193</v>
      </c>
      <c r="H604" t="s">
        <v>17208</v>
      </c>
      <c r="I604" s="84" t="s">
        <v>19695</v>
      </c>
      <c r="J604" s="24" t="s">
        <v>19696</v>
      </c>
      <c r="K604" s="24" t="s">
        <v>13016</v>
      </c>
      <c r="L604" s="24" t="s">
        <v>13017</v>
      </c>
      <c r="M604" s="94"/>
      <c r="N604" s="94"/>
      <c r="O604" s="94"/>
      <c r="P604" s="24"/>
    </row>
    <row r="605" spans="1:258" ht="74.25">
      <c r="A605" s="37" t="s">
        <v>17137</v>
      </c>
      <c r="B605" s="85"/>
      <c r="C605" s="24" t="s">
        <v>19697</v>
      </c>
      <c r="D605" s="24" t="s">
        <v>19698</v>
      </c>
      <c r="E605" s="24" t="s">
        <v>17138</v>
      </c>
      <c r="F605" s="24" t="s">
        <v>19699</v>
      </c>
      <c r="G605" s="24">
        <v>300021964</v>
      </c>
      <c r="H605" t="s">
        <v>17208</v>
      </c>
      <c r="I605" s="84" t="s">
        <v>19700</v>
      </c>
      <c r="J605" s="24" t="s">
        <v>13021</v>
      </c>
      <c r="K605" s="24" t="s">
        <v>13022</v>
      </c>
      <c r="L605" s="24" t="s">
        <v>13023</v>
      </c>
      <c r="M605" s="94"/>
      <c r="N605" s="94"/>
      <c r="O605" s="94"/>
      <c r="P605" s="94"/>
    </row>
    <row r="606" spans="1:258" ht="82.5">
      <c r="A606" s="37" t="s">
        <v>17139</v>
      </c>
      <c r="B606" s="85"/>
      <c r="C606" s="39" t="s">
        <v>19701</v>
      </c>
      <c r="D606" s="39" t="s">
        <v>19702</v>
      </c>
      <c r="E606" s="39" t="s">
        <v>19703</v>
      </c>
      <c r="F606" s="24" t="s">
        <v>19704</v>
      </c>
      <c r="G606" s="24">
        <v>2635261859</v>
      </c>
      <c r="H606" t="s">
        <v>17208</v>
      </c>
      <c r="I606" s="84" t="s">
        <v>19705</v>
      </c>
      <c r="J606" s="24" t="s">
        <v>19706</v>
      </c>
      <c r="K606" s="24" t="s">
        <v>13028</v>
      </c>
      <c r="L606" s="24" t="s">
        <v>13029</v>
      </c>
      <c r="M606" s="94"/>
      <c r="N606" s="94"/>
      <c r="O606" s="94"/>
      <c r="P606" s="94"/>
    </row>
    <row r="607" spans="1:258" ht="74.25">
      <c r="A607" s="37" t="s">
        <v>17140</v>
      </c>
      <c r="B607" s="85"/>
      <c r="C607" s="24" t="s">
        <v>19707</v>
      </c>
      <c r="D607" s="24" t="s">
        <v>19708</v>
      </c>
      <c r="E607" s="24" t="s">
        <v>19709</v>
      </c>
      <c r="F607" s="24" t="s">
        <v>19710</v>
      </c>
      <c r="G607" s="24">
        <v>4205422890</v>
      </c>
      <c r="H607" t="s">
        <v>17208</v>
      </c>
      <c r="I607" s="84" t="s">
        <v>19711</v>
      </c>
      <c r="J607" s="24" t="s">
        <v>19712</v>
      </c>
      <c r="K607" s="24" t="s">
        <v>13034</v>
      </c>
      <c r="L607" s="24" t="s">
        <v>13035</v>
      </c>
      <c r="M607" s="94"/>
      <c r="N607" s="94"/>
      <c r="O607" s="94"/>
      <c r="P607" s="94"/>
    </row>
    <row r="608" spans="1:258" ht="90.75">
      <c r="A608" s="37" t="s">
        <v>17141</v>
      </c>
      <c r="B608" s="95"/>
      <c r="C608" s="24" t="s">
        <v>19713</v>
      </c>
      <c r="D608" s="24" t="s">
        <v>13037</v>
      </c>
      <c r="E608" s="24" t="s">
        <v>19714</v>
      </c>
      <c r="F608" s="24" t="s">
        <v>19715</v>
      </c>
      <c r="G608" s="24">
        <v>3459086819</v>
      </c>
      <c r="H608" t="s">
        <v>17208</v>
      </c>
      <c r="I608" s="84" t="s">
        <v>19716</v>
      </c>
      <c r="J608" s="24" t="s">
        <v>19717</v>
      </c>
      <c r="K608" s="24" t="s">
        <v>13040</v>
      </c>
      <c r="L608" s="24" t="s">
        <v>13041</v>
      </c>
      <c r="M608" s="94"/>
      <c r="N608" s="94"/>
      <c r="O608" s="94"/>
      <c r="P608" s="94"/>
    </row>
    <row r="609" spans="1:258" ht="99">
      <c r="A609" s="37" t="s">
        <v>17142</v>
      </c>
      <c r="B609" s="96"/>
      <c r="C609" s="39" t="s">
        <v>19718</v>
      </c>
      <c r="D609" s="54" t="s">
        <v>13043</v>
      </c>
      <c r="E609" s="39" t="s">
        <v>19719</v>
      </c>
      <c r="F609" s="39" t="s">
        <v>19720</v>
      </c>
      <c r="G609" s="39">
        <v>7460024758</v>
      </c>
      <c r="H609" t="s">
        <v>17208</v>
      </c>
      <c r="I609" s="84" t="s">
        <v>19721</v>
      </c>
      <c r="J609" s="58" t="s">
        <v>13045</v>
      </c>
      <c r="K609" s="39" t="s">
        <v>13046</v>
      </c>
      <c r="L609" s="24" t="s">
        <v>3619</v>
      </c>
      <c r="M609" s="97"/>
      <c r="N609" s="98"/>
      <c r="O609" s="94"/>
      <c r="P609" s="94"/>
    </row>
    <row r="610" spans="1:258" ht="107.25">
      <c r="A610" s="37" t="s">
        <v>17143</v>
      </c>
      <c r="B610" s="96"/>
      <c r="C610" s="39" t="s">
        <v>19722</v>
      </c>
      <c r="D610" s="54" t="s">
        <v>19723</v>
      </c>
      <c r="E610" s="39" t="s">
        <v>19724</v>
      </c>
      <c r="F610" s="39" t="s">
        <v>19725</v>
      </c>
      <c r="G610" s="39">
        <v>2225153627</v>
      </c>
      <c r="H610" t="s">
        <v>17208</v>
      </c>
      <c r="I610" s="84" t="s">
        <v>19726</v>
      </c>
      <c r="J610" s="58" t="s">
        <v>19727</v>
      </c>
      <c r="K610" s="39" t="s">
        <v>13051</v>
      </c>
      <c r="L610" s="24" t="s">
        <v>3625</v>
      </c>
      <c r="M610" s="99"/>
      <c r="N610" s="98"/>
      <c r="O610" s="94"/>
      <c r="P610" s="94"/>
    </row>
    <row r="611" spans="1:258" ht="90.75">
      <c r="A611" s="37" t="s">
        <v>17144</v>
      </c>
      <c r="B611" s="96"/>
      <c r="C611" s="39" t="s">
        <v>19728</v>
      </c>
      <c r="D611" s="54" t="s">
        <v>19729</v>
      </c>
      <c r="E611" s="39" t="s">
        <v>19730</v>
      </c>
      <c r="F611" s="39" t="s">
        <v>19731</v>
      </c>
      <c r="G611" s="39">
        <v>5406843025</v>
      </c>
      <c r="H611" t="s">
        <v>17208</v>
      </c>
      <c r="I611" s="84" t="s">
        <v>19732</v>
      </c>
      <c r="J611" s="58" t="s">
        <v>19733</v>
      </c>
      <c r="K611" s="39" t="s">
        <v>13055</v>
      </c>
      <c r="L611" s="24" t="s">
        <v>13056</v>
      </c>
      <c r="M611" s="100"/>
      <c r="N611" s="100"/>
      <c r="O611" s="94"/>
      <c r="P611" s="94"/>
    </row>
    <row r="612" spans="1:258" ht="90.75">
      <c r="A612" s="37" t="s">
        <v>17145</v>
      </c>
      <c r="B612" s="96"/>
      <c r="C612" s="24" t="s">
        <v>19734</v>
      </c>
      <c r="D612" s="24" t="s">
        <v>19735</v>
      </c>
      <c r="E612" s="24" t="s">
        <v>19736</v>
      </c>
      <c r="F612" s="24" t="s">
        <v>19737</v>
      </c>
      <c r="G612" s="24">
        <v>7840115899</v>
      </c>
      <c r="H612" t="s">
        <v>17208</v>
      </c>
      <c r="I612" s="84" t="s">
        <v>19738</v>
      </c>
      <c r="J612" s="24" t="s">
        <v>19739</v>
      </c>
      <c r="K612" s="39" t="s">
        <v>13061</v>
      </c>
      <c r="L612" s="24" t="s">
        <v>13062</v>
      </c>
      <c r="M612" s="94"/>
      <c r="N612" s="24"/>
      <c r="O612" s="94"/>
      <c r="P612" s="94"/>
    </row>
    <row r="613" spans="1:258" ht="82.5">
      <c r="A613" s="37" t="s">
        <v>17146</v>
      </c>
      <c r="B613" s="96"/>
      <c r="C613" s="24" t="s">
        <v>19740</v>
      </c>
      <c r="D613" s="24" t="s">
        <v>19741</v>
      </c>
      <c r="E613" s="24" t="s">
        <v>19742</v>
      </c>
      <c r="F613" s="24" t="s">
        <v>19743</v>
      </c>
      <c r="G613" s="24">
        <v>1841056860</v>
      </c>
      <c r="H613" t="s">
        <v>17208</v>
      </c>
      <c r="I613" s="84" t="s">
        <v>19744</v>
      </c>
      <c r="J613" s="24" t="s">
        <v>13066</v>
      </c>
      <c r="K613" s="39" t="s">
        <v>13067</v>
      </c>
      <c r="L613" s="24" t="s">
        <v>3631</v>
      </c>
      <c r="M613" s="102"/>
      <c r="N613" s="103"/>
      <c r="O613" s="94"/>
      <c r="P613" s="94"/>
    </row>
    <row r="614" spans="1:258" ht="82.5">
      <c r="A614" s="37" t="s">
        <v>17147</v>
      </c>
      <c r="B614" s="96"/>
      <c r="C614" s="24" t="s">
        <v>19745</v>
      </c>
      <c r="D614" s="24" t="s">
        <v>13069</v>
      </c>
      <c r="E614" s="24" t="s">
        <v>19746</v>
      </c>
      <c r="F614" s="24" t="s">
        <v>19747</v>
      </c>
      <c r="G614" s="24">
        <v>1656117090</v>
      </c>
      <c r="H614" t="s">
        <v>17208</v>
      </c>
      <c r="I614" s="84" t="s">
        <v>19748</v>
      </c>
      <c r="J614" s="24" t="s">
        <v>19749</v>
      </c>
      <c r="K614" s="39" t="s">
        <v>13072</v>
      </c>
      <c r="L614" s="24" t="s">
        <v>13073</v>
      </c>
      <c r="M614" s="22"/>
      <c r="N614" s="103"/>
      <c r="O614" s="94"/>
      <c r="P614" s="94"/>
    </row>
    <row r="615" spans="1:258" ht="90.75">
      <c r="A615" s="37" t="s">
        <v>17148</v>
      </c>
      <c r="B615" s="96"/>
      <c r="C615" s="24" t="s">
        <v>19750</v>
      </c>
      <c r="D615" s="24" t="s">
        <v>19751</v>
      </c>
      <c r="E615" s="24" t="s">
        <v>19752</v>
      </c>
      <c r="F615" s="24" t="s">
        <v>19753</v>
      </c>
      <c r="G615" s="24" t="s">
        <v>19754</v>
      </c>
      <c r="H615" t="s">
        <v>17208</v>
      </c>
      <c r="I615" s="84" t="s">
        <v>17826</v>
      </c>
      <c r="J615" s="24" t="s">
        <v>19755</v>
      </c>
      <c r="K615" s="39" t="s">
        <v>13077</v>
      </c>
      <c r="L615" s="24" t="s">
        <v>13078</v>
      </c>
      <c r="M615" s="22"/>
      <c r="N615" s="103"/>
      <c r="O615" s="94"/>
      <c r="P615" s="94"/>
    </row>
    <row r="616" spans="1:258" ht="90.75">
      <c r="A616" s="37" t="s">
        <v>17149</v>
      </c>
      <c r="B616" s="96"/>
      <c r="C616" s="24" t="s">
        <v>19756</v>
      </c>
      <c r="D616" s="24" t="s">
        <v>17150</v>
      </c>
      <c r="E616" s="24" t="s">
        <v>19757</v>
      </c>
      <c r="F616" s="24" t="s">
        <v>19758</v>
      </c>
      <c r="G616" s="24" t="s">
        <v>19759</v>
      </c>
      <c r="H616" t="s">
        <v>17208</v>
      </c>
      <c r="I616" s="24" t="s">
        <v>18711</v>
      </c>
      <c r="J616" s="24" t="s">
        <v>19760</v>
      </c>
      <c r="K616" s="39" t="s">
        <v>13082</v>
      </c>
      <c r="L616" s="24" t="s">
        <v>13083</v>
      </c>
      <c r="M616" s="22"/>
      <c r="N616" s="103"/>
      <c r="O616" s="97"/>
      <c r="P616" s="98"/>
    </row>
    <row r="617" spans="1:258" ht="90.75">
      <c r="A617" s="37" t="s">
        <v>17151</v>
      </c>
      <c r="B617" s="96"/>
      <c r="C617" s="24" t="s">
        <v>19761</v>
      </c>
      <c r="D617" s="24" t="s">
        <v>13085</v>
      </c>
      <c r="E617" s="24" t="s">
        <v>19762</v>
      </c>
      <c r="F617" s="24" t="s">
        <v>19763</v>
      </c>
      <c r="G617" s="24">
        <v>1800024700</v>
      </c>
      <c r="H617" t="s">
        <v>17208</v>
      </c>
      <c r="I617" s="76" t="s">
        <v>19764</v>
      </c>
      <c r="J617" s="24" t="s">
        <v>19765</v>
      </c>
      <c r="K617" s="39" t="s">
        <v>13088</v>
      </c>
      <c r="L617" s="24" t="s">
        <v>13089</v>
      </c>
      <c r="M617" s="22"/>
      <c r="N617" s="103"/>
      <c r="O617" s="99"/>
      <c r="P617" s="98"/>
    </row>
    <row r="618" spans="1:258" s="98" customFormat="1" ht="99">
      <c r="A618" s="37" t="s">
        <v>17152</v>
      </c>
      <c r="B618" s="96"/>
      <c r="C618" s="24" t="s">
        <v>19766</v>
      </c>
      <c r="D618" s="24" t="s">
        <v>19767</v>
      </c>
      <c r="E618" s="24" t="s">
        <v>19768</v>
      </c>
      <c r="F618" s="24" t="s">
        <v>19769</v>
      </c>
      <c r="G618" s="24">
        <v>3459087354</v>
      </c>
      <c r="H618" t="s">
        <v>17208</v>
      </c>
      <c r="I618" s="24" t="s">
        <v>13092</v>
      </c>
      <c r="J618" s="24" t="s">
        <v>19770</v>
      </c>
      <c r="K618" s="39" t="s">
        <v>17153</v>
      </c>
      <c r="L618" s="24" t="s">
        <v>13095</v>
      </c>
      <c r="M618" s="22"/>
      <c r="N618" s="22"/>
      <c r="O618" s="100"/>
      <c r="P618" s="100"/>
      <c r="Q618" s="100"/>
      <c r="S618"/>
      <c r="IS618" s="101"/>
      <c r="IT618"/>
      <c r="IU618"/>
      <c r="IV618"/>
      <c r="IW618"/>
      <c r="IX618"/>
    </row>
    <row r="619" spans="1:258" ht="82.5">
      <c r="A619" s="37" t="s">
        <v>17154</v>
      </c>
      <c r="B619" s="96"/>
      <c r="C619" s="24" t="s">
        <v>19771</v>
      </c>
      <c r="D619" s="24" t="s">
        <v>19772</v>
      </c>
      <c r="E619" s="24" t="s">
        <v>17155</v>
      </c>
      <c r="F619" s="24" t="s">
        <v>19773</v>
      </c>
      <c r="G619" s="24">
        <v>9724206796</v>
      </c>
      <c r="H619" t="s">
        <v>17208</v>
      </c>
      <c r="I619" s="84" t="s">
        <v>19774</v>
      </c>
      <c r="J619" s="24" t="s">
        <v>19775</v>
      </c>
      <c r="K619" s="39" t="s">
        <v>13100</v>
      </c>
      <c r="L619" s="24" t="s">
        <v>13101</v>
      </c>
      <c r="M619" s="22"/>
      <c r="N619" s="22"/>
      <c r="O619" s="94"/>
      <c r="P619" s="24"/>
      <c r="S619" s="98"/>
    </row>
    <row r="620" spans="1:258" ht="82.5">
      <c r="A620" s="37" t="s">
        <v>17156</v>
      </c>
      <c r="B620" s="96"/>
      <c r="C620" s="24" t="s">
        <v>19776</v>
      </c>
      <c r="D620" s="24" t="s">
        <v>19777</v>
      </c>
      <c r="E620" s="24" t="s">
        <v>19778</v>
      </c>
      <c r="F620" s="24" t="s">
        <v>19779</v>
      </c>
      <c r="G620" s="24">
        <v>3665828745</v>
      </c>
      <c r="H620" t="s">
        <v>17208</v>
      </c>
      <c r="I620" s="84" t="s">
        <v>19780</v>
      </c>
      <c r="J620" s="24" t="s">
        <v>19781</v>
      </c>
      <c r="K620" s="39" t="s">
        <v>13106</v>
      </c>
      <c r="L620" s="24" t="s">
        <v>13107</v>
      </c>
      <c r="M620" s="22"/>
      <c r="N620" s="22"/>
      <c r="O620" s="102"/>
      <c r="P620" s="103"/>
    </row>
    <row r="621" spans="1:258" ht="74.25">
      <c r="A621" s="37" t="s">
        <v>17157</v>
      </c>
      <c r="B621" s="96"/>
      <c r="C621" s="24" t="s">
        <v>19782</v>
      </c>
      <c r="D621" s="24" t="s">
        <v>19783</v>
      </c>
      <c r="E621" s="24" t="s">
        <v>19784</v>
      </c>
      <c r="F621" s="24" t="s">
        <v>19785</v>
      </c>
      <c r="G621" s="24">
        <v>9714064623</v>
      </c>
      <c r="H621" t="s">
        <v>17208</v>
      </c>
      <c r="I621" s="84" t="s">
        <v>18373</v>
      </c>
      <c r="J621" s="24" t="s">
        <v>19786</v>
      </c>
      <c r="K621" s="39" t="s">
        <v>13111</v>
      </c>
      <c r="L621" s="24" t="s">
        <v>13112</v>
      </c>
      <c r="M621" s="22"/>
      <c r="N621" s="22"/>
      <c r="O621" s="22"/>
      <c r="P621" s="103"/>
    </row>
    <row r="622" spans="1:258" ht="107.25">
      <c r="A622" s="37" t="s">
        <v>17158</v>
      </c>
      <c r="B622" s="96"/>
      <c r="C622" s="24" t="s">
        <v>19787</v>
      </c>
      <c r="D622" s="24" t="s">
        <v>13114</v>
      </c>
      <c r="E622" s="24" t="s">
        <v>19788</v>
      </c>
      <c r="F622" s="24" t="s">
        <v>19789</v>
      </c>
      <c r="G622" s="24">
        <v>7708434569</v>
      </c>
      <c r="H622" t="s">
        <v>17208</v>
      </c>
      <c r="I622" s="84" t="s">
        <v>19790</v>
      </c>
      <c r="J622" s="24" t="s">
        <v>19791</v>
      </c>
      <c r="K622" s="39" t="s">
        <v>13117</v>
      </c>
      <c r="L622" s="39" t="s">
        <v>13118</v>
      </c>
      <c r="M622" s="24"/>
      <c r="N622" s="24"/>
      <c r="O622" s="22"/>
      <c r="P622" s="103"/>
    </row>
    <row r="623" spans="1:258" ht="99">
      <c r="A623" s="37" t="s">
        <v>17159</v>
      </c>
      <c r="B623" s="96"/>
      <c r="C623" s="24" t="s">
        <v>19792</v>
      </c>
      <c r="D623" s="24" t="s">
        <v>19793</v>
      </c>
      <c r="E623" s="24" t="s">
        <v>19794</v>
      </c>
      <c r="F623" s="24" t="s">
        <v>19795</v>
      </c>
      <c r="G623" s="24">
        <v>2100021544</v>
      </c>
      <c r="H623" t="s">
        <v>17208</v>
      </c>
      <c r="I623" s="84" t="s">
        <v>19796</v>
      </c>
      <c r="J623" s="24" t="s">
        <v>19797</v>
      </c>
      <c r="K623" s="39" t="s">
        <v>13123</v>
      </c>
      <c r="L623" s="39" t="s">
        <v>13124</v>
      </c>
      <c r="M623" s="24"/>
      <c r="N623" s="24"/>
      <c r="O623" s="22"/>
      <c r="P623" s="103"/>
    </row>
    <row r="624" spans="1:258" ht="82.5">
      <c r="A624" s="37" t="s">
        <v>17160</v>
      </c>
      <c r="B624" s="96"/>
      <c r="C624" s="24" t="s">
        <v>19798</v>
      </c>
      <c r="D624" s="24" t="s">
        <v>13126</v>
      </c>
      <c r="E624" s="24" t="s">
        <v>19799</v>
      </c>
      <c r="F624" s="24" t="s">
        <v>19800</v>
      </c>
      <c r="G624" s="24">
        <v>9722083732</v>
      </c>
      <c r="H624" t="s">
        <v>17208</v>
      </c>
      <c r="I624" s="84" t="s">
        <v>19801</v>
      </c>
      <c r="J624" s="24" t="s">
        <v>19802</v>
      </c>
      <c r="K624" s="39" t="s">
        <v>13129</v>
      </c>
      <c r="L624" s="39" t="s">
        <v>13130</v>
      </c>
      <c r="M624" s="24"/>
      <c r="N624" s="24"/>
      <c r="O624" s="22"/>
      <c r="P624" s="103"/>
    </row>
    <row r="625" spans="1:16" ht="107.25">
      <c r="A625" s="37" t="s">
        <v>17161</v>
      </c>
      <c r="B625" s="96"/>
      <c r="C625" s="24" t="s">
        <v>19803</v>
      </c>
      <c r="D625" s="24" t="s">
        <v>19804</v>
      </c>
      <c r="E625" s="24" t="s">
        <v>19805</v>
      </c>
      <c r="F625" s="24" t="s">
        <v>19806</v>
      </c>
      <c r="G625" s="24">
        <v>5402001331</v>
      </c>
      <c r="H625" t="s">
        <v>17208</v>
      </c>
      <c r="I625" s="84" t="s">
        <v>19807</v>
      </c>
      <c r="J625" s="24" t="s">
        <v>19808</v>
      </c>
      <c r="K625" s="39" t="s">
        <v>13135</v>
      </c>
      <c r="L625" s="39" t="s">
        <v>13136</v>
      </c>
      <c r="M625" s="24"/>
      <c r="N625" s="24"/>
      <c r="O625" s="22"/>
      <c r="P625" s="22"/>
    </row>
    <row r="626" spans="1:16" ht="74.25">
      <c r="A626" s="37" t="s">
        <v>17162</v>
      </c>
      <c r="B626" s="96"/>
      <c r="C626" s="24" t="s">
        <v>19809</v>
      </c>
      <c r="D626" s="24" t="s">
        <v>19810</v>
      </c>
      <c r="E626" s="24" t="s">
        <v>13139</v>
      </c>
      <c r="F626" s="24" t="s">
        <v>19811</v>
      </c>
      <c r="G626" s="24">
        <v>7627061196</v>
      </c>
      <c r="H626" t="s">
        <v>17208</v>
      </c>
      <c r="I626" s="84" t="s">
        <v>19812</v>
      </c>
      <c r="J626" s="24" t="s">
        <v>19813</v>
      </c>
      <c r="K626" s="39" t="s">
        <v>13142</v>
      </c>
      <c r="L626" s="39" t="s">
        <v>13143</v>
      </c>
      <c r="M626" s="24"/>
      <c r="N626" s="24"/>
      <c r="O626" s="22"/>
      <c r="P626" s="22"/>
    </row>
    <row r="627" spans="1:16" ht="82.5">
      <c r="A627" s="37" t="s">
        <v>17163</v>
      </c>
      <c r="B627" s="96"/>
      <c r="C627" s="24" t="s">
        <v>19814</v>
      </c>
      <c r="D627" s="24" t="s">
        <v>13145</v>
      </c>
      <c r="E627" s="24" t="s">
        <v>19815</v>
      </c>
      <c r="F627" s="24" t="s">
        <v>19816</v>
      </c>
      <c r="G627" s="24">
        <v>7743250388</v>
      </c>
      <c r="H627" t="s">
        <v>17208</v>
      </c>
      <c r="I627" s="84" t="s">
        <v>19817</v>
      </c>
      <c r="J627" s="24" t="s">
        <v>13147</v>
      </c>
      <c r="K627" s="39" t="s">
        <v>13148</v>
      </c>
      <c r="L627" s="39" t="s">
        <v>13149</v>
      </c>
      <c r="M627" s="24"/>
      <c r="N627" s="24"/>
      <c r="O627" s="22"/>
      <c r="P627" s="22"/>
    </row>
    <row r="628" spans="1:16" ht="82.5">
      <c r="A628" s="37" t="s">
        <v>17164</v>
      </c>
      <c r="B628" s="96"/>
      <c r="C628" s="24" t="s">
        <v>19818</v>
      </c>
      <c r="D628" s="24" t="s">
        <v>13151</v>
      </c>
      <c r="E628" s="24" t="s">
        <v>19819</v>
      </c>
      <c r="F628" s="24" t="s">
        <v>19820</v>
      </c>
      <c r="G628" s="24">
        <v>2100008039</v>
      </c>
      <c r="H628" t="s">
        <v>17208</v>
      </c>
      <c r="I628" s="84" t="s">
        <v>19821</v>
      </c>
      <c r="J628" s="24" t="s">
        <v>19822</v>
      </c>
      <c r="K628" s="39" t="s">
        <v>13154</v>
      </c>
      <c r="L628" s="39" t="s">
        <v>13155</v>
      </c>
      <c r="M628" s="24"/>
      <c r="N628" s="24"/>
      <c r="O628" s="22"/>
      <c r="P628" s="22"/>
    </row>
    <row r="629" spans="1:16" ht="90.75">
      <c r="A629" s="37" t="s">
        <v>17165</v>
      </c>
      <c r="B629" s="96"/>
      <c r="C629" s="24" t="s">
        <v>19823</v>
      </c>
      <c r="D629" s="24" t="s">
        <v>19824</v>
      </c>
      <c r="E629" s="24" t="s">
        <v>19825</v>
      </c>
      <c r="F629" s="24" t="s">
        <v>19826</v>
      </c>
      <c r="G629" s="24">
        <v>7000008612</v>
      </c>
      <c r="H629" t="s">
        <v>17208</v>
      </c>
      <c r="I629" s="24" t="s">
        <v>17571</v>
      </c>
      <c r="J629" s="24" t="s">
        <v>13158</v>
      </c>
      <c r="K629" s="24" t="s">
        <v>13159</v>
      </c>
      <c r="L629" s="39" t="s">
        <v>13160</v>
      </c>
      <c r="M629" s="24"/>
      <c r="N629" s="25"/>
      <c r="O629" s="24"/>
      <c r="P629" s="24"/>
    </row>
    <row r="630" spans="1:16" ht="107.25">
      <c r="A630" s="37" t="s">
        <v>17171</v>
      </c>
      <c r="B630" s="96"/>
      <c r="C630" s="49" t="s">
        <v>19827</v>
      </c>
      <c r="D630" s="49" t="s">
        <v>13162</v>
      </c>
      <c r="E630" s="49" t="s">
        <v>19828</v>
      </c>
      <c r="F630" s="49" t="s">
        <v>19829</v>
      </c>
      <c r="G630" s="49">
        <v>7842226280</v>
      </c>
      <c r="H630" t="s">
        <v>17208</v>
      </c>
      <c r="I630" s="49" t="s">
        <v>18990</v>
      </c>
      <c r="J630" s="49" t="s">
        <v>19830</v>
      </c>
      <c r="K630" s="39" t="s">
        <v>13164</v>
      </c>
      <c r="L630" s="39" t="s">
        <v>13165</v>
      </c>
      <c r="M630" s="24"/>
      <c r="N630" s="24"/>
      <c r="O630" s="24"/>
      <c r="P630" s="24"/>
    </row>
    <row r="631" spans="1:16" ht="99">
      <c r="A631" s="37" t="s">
        <v>17176</v>
      </c>
      <c r="B631" s="96"/>
      <c r="C631" s="24" t="s">
        <v>19831</v>
      </c>
      <c r="D631" s="24" t="s">
        <v>13167</v>
      </c>
      <c r="E631" s="24" t="s">
        <v>19832</v>
      </c>
      <c r="F631" s="24" t="s">
        <v>19833</v>
      </c>
      <c r="G631" s="24">
        <v>9704254664</v>
      </c>
      <c r="H631" t="s">
        <v>17208</v>
      </c>
      <c r="I631" s="84" t="s">
        <v>19834</v>
      </c>
      <c r="J631" s="24" t="s">
        <v>19835</v>
      </c>
      <c r="K631" s="39" t="s">
        <v>13170</v>
      </c>
      <c r="L631" s="39" t="s">
        <v>13171</v>
      </c>
      <c r="M631" s="24"/>
      <c r="N631" s="24"/>
      <c r="O631" s="24"/>
      <c r="P631" s="24"/>
    </row>
    <row r="632" spans="1:16" ht="99">
      <c r="A632" s="37" t="s">
        <v>17182</v>
      </c>
      <c r="B632" s="96"/>
      <c r="C632" s="24" t="s">
        <v>19836</v>
      </c>
      <c r="D632" s="24" t="s">
        <v>19837</v>
      </c>
      <c r="E632" s="24" t="s">
        <v>19838</v>
      </c>
      <c r="F632" s="24" t="s">
        <v>19839</v>
      </c>
      <c r="G632" s="24">
        <v>5402087120</v>
      </c>
      <c r="H632" t="s">
        <v>17208</v>
      </c>
      <c r="I632" s="84" t="s">
        <v>19840</v>
      </c>
      <c r="J632" s="24" t="s">
        <v>19841</v>
      </c>
      <c r="K632" s="39" t="s">
        <v>13176</v>
      </c>
      <c r="L632" s="39" t="s">
        <v>13177</v>
      </c>
      <c r="M632" s="24"/>
      <c r="N632" s="24"/>
      <c r="O632" s="24"/>
      <c r="P632" s="24"/>
    </row>
    <row r="633" spans="1:16" ht="99">
      <c r="A633" s="37" t="s">
        <v>17189</v>
      </c>
      <c r="B633" s="96"/>
      <c r="C633" s="24" t="s">
        <v>19842</v>
      </c>
      <c r="D633" s="24" t="s">
        <v>13179</v>
      </c>
      <c r="E633" s="24" t="s">
        <v>19843</v>
      </c>
      <c r="F633" s="24" t="s">
        <v>19844</v>
      </c>
      <c r="G633" s="24">
        <v>5263092667</v>
      </c>
      <c r="H633" t="s">
        <v>17208</v>
      </c>
      <c r="I633" s="84" t="s">
        <v>19845</v>
      </c>
      <c r="J633" s="24" t="s">
        <v>19846</v>
      </c>
      <c r="K633" s="39" t="s">
        <v>13182</v>
      </c>
      <c r="L633" s="39" t="s">
        <v>13183</v>
      </c>
      <c r="M633" s="24"/>
      <c r="N633" s="24"/>
      <c r="O633" s="24"/>
      <c r="P633" s="24"/>
    </row>
    <row r="634" spans="1:16" ht="99">
      <c r="A634" s="37" t="s">
        <v>17195</v>
      </c>
      <c r="B634" s="96"/>
      <c r="C634" s="24" t="s">
        <v>19847</v>
      </c>
      <c r="D634" s="24" t="s">
        <v>19848</v>
      </c>
      <c r="E634" s="24" t="s">
        <v>19849</v>
      </c>
      <c r="F634" s="24" t="s">
        <v>17771</v>
      </c>
      <c r="G634" s="24">
        <v>2801146767</v>
      </c>
      <c r="H634" t="s">
        <v>17208</v>
      </c>
      <c r="I634" s="84" t="s">
        <v>17535</v>
      </c>
      <c r="J634" s="24" t="s">
        <v>19850</v>
      </c>
      <c r="K634" s="39" t="s">
        <v>910</v>
      </c>
      <c r="L634" s="39" t="s">
        <v>10576</v>
      </c>
      <c r="M634" s="24"/>
      <c r="N634" s="24"/>
      <c r="O634" s="24"/>
      <c r="P634" s="24"/>
    </row>
    <row r="635" spans="1:16" ht="107.25">
      <c r="A635" s="37" t="s">
        <v>17201</v>
      </c>
      <c r="B635" s="96"/>
      <c r="C635" s="24" t="s">
        <v>19851</v>
      </c>
      <c r="D635" s="24" t="s">
        <v>19852</v>
      </c>
      <c r="E635" s="24" t="s">
        <v>19853</v>
      </c>
      <c r="F635" s="24" t="s">
        <v>19854</v>
      </c>
      <c r="G635" s="24">
        <v>5032335873</v>
      </c>
      <c r="H635" t="s">
        <v>17208</v>
      </c>
      <c r="I635" s="84" t="s">
        <v>19855</v>
      </c>
      <c r="J635" s="24" t="s">
        <v>19856</v>
      </c>
      <c r="K635" s="39" t="s">
        <v>13191</v>
      </c>
      <c r="L635" s="39" t="s">
        <v>13192</v>
      </c>
      <c r="M635" s="24"/>
      <c r="N635" s="24"/>
      <c r="O635" s="24"/>
      <c r="P635" s="24"/>
    </row>
    <row r="636" spans="1:16" ht="90.75">
      <c r="A636" s="37" t="s">
        <v>17165</v>
      </c>
      <c r="B636" s="96"/>
      <c r="C636" s="24" t="s">
        <v>17166</v>
      </c>
      <c r="D636" s="24" t="s">
        <v>17167</v>
      </c>
      <c r="E636" s="24" t="s">
        <v>17168</v>
      </c>
      <c r="F636" s="24" t="s">
        <v>17169</v>
      </c>
      <c r="G636" s="24"/>
      <c r="H636" t="s">
        <v>17208</v>
      </c>
      <c r="I636" s="24" t="s">
        <v>16659</v>
      </c>
      <c r="J636" s="24" t="s">
        <v>17170</v>
      </c>
      <c r="K636" s="24" t="s">
        <v>13159</v>
      </c>
      <c r="L636" s="39" t="s">
        <v>13160</v>
      </c>
      <c r="M636" s="24"/>
      <c r="N636" s="25"/>
    </row>
    <row r="637" spans="1:16" ht="107.25">
      <c r="A637" s="37" t="s">
        <v>17171</v>
      </c>
      <c r="B637" s="96"/>
      <c r="C637" s="49" t="s">
        <v>17172</v>
      </c>
      <c r="D637" s="49" t="s">
        <v>13162</v>
      </c>
      <c r="E637" s="49" t="s">
        <v>17173</v>
      </c>
      <c r="F637" s="49" t="s">
        <v>17174</v>
      </c>
      <c r="G637" s="49">
        <v>7842226280</v>
      </c>
      <c r="H637" t="s">
        <v>17208</v>
      </c>
      <c r="I637" s="49" t="s">
        <v>17001</v>
      </c>
      <c r="J637" s="49" t="s">
        <v>17175</v>
      </c>
      <c r="K637" s="39" t="s">
        <v>13164</v>
      </c>
      <c r="L637" s="39" t="s">
        <v>13165</v>
      </c>
      <c r="M637" s="24"/>
      <c r="N637" s="24"/>
    </row>
    <row r="638" spans="1:16" ht="99">
      <c r="A638" s="37" t="s">
        <v>17176</v>
      </c>
      <c r="B638" s="96"/>
      <c r="C638" s="24" t="s">
        <v>17177</v>
      </c>
      <c r="D638" s="24" t="s">
        <v>13167</v>
      </c>
      <c r="E638" s="24" t="s">
        <v>17178</v>
      </c>
      <c r="F638" s="24" t="s">
        <v>17179</v>
      </c>
      <c r="G638" s="24">
        <v>9704254664</v>
      </c>
      <c r="H638" t="s">
        <v>17208</v>
      </c>
      <c r="I638" s="84" t="s">
        <v>17180</v>
      </c>
      <c r="J638" s="24" t="s">
        <v>17181</v>
      </c>
      <c r="K638" s="39" t="s">
        <v>13170</v>
      </c>
      <c r="L638" s="39" t="s">
        <v>13171</v>
      </c>
      <c r="M638" s="24"/>
      <c r="N638" s="24"/>
    </row>
    <row r="639" spans="1:16" ht="107.25">
      <c r="A639" s="37" t="s">
        <v>17182</v>
      </c>
      <c r="B639" s="96"/>
      <c r="C639" s="24" t="s">
        <v>17183</v>
      </c>
      <c r="D639" s="24" t="s">
        <v>17184</v>
      </c>
      <c r="E639" s="24" t="s">
        <v>17185</v>
      </c>
      <c r="F639" s="24" t="s">
        <v>17186</v>
      </c>
      <c r="G639" s="24">
        <v>5402087120</v>
      </c>
      <c r="H639" t="s">
        <v>17208</v>
      </c>
      <c r="I639" s="84" t="s">
        <v>17187</v>
      </c>
      <c r="J639" s="24" t="s">
        <v>17188</v>
      </c>
      <c r="K639" s="39" t="s">
        <v>13176</v>
      </c>
      <c r="L639" s="39" t="s">
        <v>13177</v>
      </c>
      <c r="M639" s="24"/>
      <c r="N639" s="24"/>
    </row>
    <row r="640" spans="1:16" ht="107.25">
      <c r="A640" s="37" t="s">
        <v>17189</v>
      </c>
      <c r="B640" s="96"/>
      <c r="C640" s="24" t="s">
        <v>17190</v>
      </c>
      <c r="D640" s="24" t="s">
        <v>13179</v>
      </c>
      <c r="E640" s="24" t="s">
        <v>17191</v>
      </c>
      <c r="F640" s="24" t="s">
        <v>17192</v>
      </c>
      <c r="G640" s="24">
        <v>5263092667</v>
      </c>
      <c r="H640" t="s">
        <v>17208</v>
      </c>
      <c r="I640" s="84" t="s">
        <v>17193</v>
      </c>
      <c r="J640" s="24" t="s">
        <v>17194</v>
      </c>
      <c r="K640" s="39" t="s">
        <v>13182</v>
      </c>
      <c r="L640" s="39" t="s">
        <v>13183</v>
      </c>
      <c r="M640" s="24"/>
      <c r="N640" s="24"/>
    </row>
    <row r="641" spans="1:14" ht="90.75">
      <c r="A641" s="37" t="s">
        <v>17195</v>
      </c>
      <c r="B641" s="96"/>
      <c r="C641" s="24" t="s">
        <v>17196</v>
      </c>
      <c r="D641" s="24" t="s">
        <v>17197</v>
      </c>
      <c r="E641" s="24" t="s">
        <v>17198</v>
      </c>
      <c r="F641" s="24" t="s">
        <v>17199</v>
      </c>
      <c r="G641" s="24">
        <v>2801146767</v>
      </c>
      <c r="H641" t="s">
        <v>17208</v>
      </c>
      <c r="I641" s="84" t="s">
        <v>16645</v>
      </c>
      <c r="J641" s="24" t="s">
        <v>17200</v>
      </c>
      <c r="K641" s="39" t="s">
        <v>910</v>
      </c>
      <c r="L641" s="39" t="s">
        <v>10576</v>
      </c>
      <c r="M641" s="24"/>
      <c r="N641" s="24"/>
    </row>
    <row r="642" spans="1:14" ht="99">
      <c r="A642" s="37" t="s">
        <v>17201</v>
      </c>
      <c r="B642" s="96"/>
      <c r="C642" s="24" t="s">
        <v>17202</v>
      </c>
      <c r="D642" s="24" t="s">
        <v>17203</v>
      </c>
      <c r="E642" s="24" t="s">
        <v>17204</v>
      </c>
      <c r="F642" s="24" t="s">
        <v>17205</v>
      </c>
      <c r="G642" s="24">
        <v>5032335873</v>
      </c>
      <c r="H642" t="s">
        <v>17208</v>
      </c>
      <c r="I642" s="84" t="s">
        <v>17206</v>
      </c>
      <c r="J642" s="24" t="s">
        <v>17207</v>
      </c>
      <c r="K642" s="39" t="s">
        <v>13191</v>
      </c>
      <c r="L642" s="39" t="s">
        <v>13192</v>
      </c>
      <c r="M642" s="24"/>
      <c r="N642" s="24"/>
    </row>
    <row r="643" spans="1:14" ht="107.25">
      <c r="A643" s="109" t="s">
        <v>21061</v>
      </c>
      <c r="B643" s="110"/>
      <c r="C643" s="111" t="s">
        <v>21062</v>
      </c>
      <c r="D643" s="111" t="s">
        <v>21063</v>
      </c>
      <c r="E643" s="111" t="s">
        <v>21064</v>
      </c>
      <c r="F643" s="111" t="s">
        <v>21065</v>
      </c>
      <c r="G643" s="115" t="s">
        <v>21227</v>
      </c>
      <c r="H643" t="s">
        <v>17208</v>
      </c>
      <c r="I643" s="112" t="s">
        <v>21066</v>
      </c>
      <c r="J643" s="111" t="s">
        <v>21067</v>
      </c>
      <c r="K643" s="113" t="s">
        <v>21068</v>
      </c>
      <c r="L643" s="113" t="s">
        <v>21069</v>
      </c>
      <c r="M643" s="111"/>
      <c r="N643" s="111"/>
    </row>
    <row r="644" spans="1:14" ht="123.75">
      <c r="A644" s="109" t="s">
        <v>21070</v>
      </c>
      <c r="B644" s="110"/>
      <c r="C644" s="111" t="s">
        <v>21071</v>
      </c>
      <c r="D644" s="111" t="s">
        <v>21072</v>
      </c>
      <c r="E644" s="111" t="s">
        <v>21073</v>
      </c>
      <c r="F644" s="111" t="s">
        <v>21074</v>
      </c>
      <c r="G644" s="115" t="s">
        <v>21228</v>
      </c>
      <c r="H644" t="s">
        <v>17208</v>
      </c>
      <c r="I644" s="112" t="s">
        <v>21075</v>
      </c>
      <c r="J644" s="111" t="s">
        <v>21076</v>
      </c>
      <c r="K644" s="113" t="s">
        <v>21077</v>
      </c>
      <c r="L644" s="113" t="s">
        <v>21078</v>
      </c>
      <c r="M644" s="111"/>
      <c r="N644" s="111"/>
    </row>
    <row r="645" spans="1:14" ht="82.5">
      <c r="A645" s="109" t="s">
        <v>21079</v>
      </c>
      <c r="B645" s="110"/>
      <c r="C645" s="111" t="s">
        <v>21080</v>
      </c>
      <c r="D645" s="111" t="s">
        <v>21081</v>
      </c>
      <c r="E645" s="111" t="s">
        <v>21082</v>
      </c>
      <c r="F645" s="111" t="s">
        <v>21083</v>
      </c>
      <c r="G645" s="15">
        <v>7814850070</v>
      </c>
      <c r="H645" t="s">
        <v>17208</v>
      </c>
      <c r="I645" s="112" t="s">
        <v>21084</v>
      </c>
      <c r="J645" s="111" t="s">
        <v>21085</v>
      </c>
      <c r="K645" s="113" t="s">
        <v>21086</v>
      </c>
      <c r="L645" s="113" t="s">
        <v>21087</v>
      </c>
      <c r="M645" s="111"/>
      <c r="N645" s="111"/>
    </row>
    <row r="646" spans="1:14" ht="90.75">
      <c r="A646" s="109" t="s">
        <v>21088</v>
      </c>
      <c r="B646" s="110"/>
      <c r="C646" s="111" t="s">
        <v>21089</v>
      </c>
      <c r="D646" s="111" t="s">
        <v>21090</v>
      </c>
      <c r="E646" s="111" t="s">
        <v>21091</v>
      </c>
      <c r="F646" s="111" t="s">
        <v>21092</v>
      </c>
      <c r="G646" s="15">
        <v>3849106877</v>
      </c>
      <c r="H646" t="s">
        <v>17208</v>
      </c>
      <c r="I646" s="112" t="s">
        <v>21093</v>
      </c>
      <c r="J646" s="111" t="s">
        <v>21094</v>
      </c>
      <c r="K646" s="113" t="s">
        <v>21095</v>
      </c>
      <c r="L646" s="113" t="s">
        <v>21096</v>
      </c>
      <c r="M646" s="111"/>
      <c r="N646" s="111"/>
    </row>
    <row r="647" spans="1:14" ht="90.75">
      <c r="A647" s="109" t="s">
        <v>21097</v>
      </c>
      <c r="B647" s="110"/>
      <c r="C647" s="111" t="s">
        <v>21098</v>
      </c>
      <c r="D647" s="111" t="s">
        <v>21099</v>
      </c>
      <c r="E647" s="111" t="s">
        <v>21100</v>
      </c>
      <c r="F647" s="111" t="s">
        <v>21101</v>
      </c>
      <c r="G647" s="15">
        <v>6318076228</v>
      </c>
      <c r="H647" t="s">
        <v>17208</v>
      </c>
      <c r="I647" s="112" t="s">
        <v>21102</v>
      </c>
      <c r="J647" s="111" t="s">
        <v>21103</v>
      </c>
      <c r="K647" s="113" t="s">
        <v>21104</v>
      </c>
      <c r="L647" s="113" t="s">
        <v>21105</v>
      </c>
      <c r="M647" s="111"/>
      <c r="N647" s="111"/>
    </row>
    <row r="648" spans="1:14" ht="90.75">
      <c r="A648" s="109" t="s">
        <v>21106</v>
      </c>
      <c r="B648" s="110"/>
      <c r="C648" s="111" t="s">
        <v>21107</v>
      </c>
      <c r="D648" s="111" t="s">
        <v>21108</v>
      </c>
      <c r="E648" s="111" t="s">
        <v>21109</v>
      </c>
      <c r="F648" s="111" t="s">
        <v>21110</v>
      </c>
      <c r="G648" s="15">
        <v>7453364200</v>
      </c>
      <c r="H648" t="s">
        <v>17208</v>
      </c>
      <c r="I648" s="112" t="s">
        <v>21111</v>
      </c>
      <c r="J648" s="111" t="s">
        <v>21112</v>
      </c>
      <c r="K648" s="113" t="s">
        <v>21113</v>
      </c>
      <c r="L648" s="113" t="s">
        <v>21114</v>
      </c>
      <c r="M648" s="111"/>
      <c r="N648" s="111"/>
    </row>
    <row r="649" spans="1:14" ht="90.75">
      <c r="A649" s="109">
        <v>641</v>
      </c>
      <c r="B649" s="110"/>
      <c r="C649" s="111" t="s">
        <v>21115</v>
      </c>
      <c r="D649" s="111" t="s">
        <v>21116</v>
      </c>
      <c r="E649" s="111" t="s">
        <v>21117</v>
      </c>
      <c r="F649" s="111" t="s">
        <v>21118</v>
      </c>
      <c r="G649" s="15">
        <v>61652423090</v>
      </c>
      <c r="H649" t="s">
        <v>17208</v>
      </c>
      <c r="I649" s="112" t="s">
        <v>21119</v>
      </c>
      <c r="J649" s="111" t="s">
        <v>21120</v>
      </c>
      <c r="K649" s="113" t="s">
        <v>21121</v>
      </c>
      <c r="L649" s="113" t="s">
        <v>21122</v>
      </c>
      <c r="M649" s="111"/>
      <c r="N649" s="111"/>
    </row>
    <row r="650" spans="1:14" ht="90.75">
      <c r="A650" s="109">
        <v>642</v>
      </c>
      <c r="B650" s="110"/>
      <c r="C650" s="111" t="s">
        <v>21123</v>
      </c>
      <c r="D650" s="111" t="s">
        <v>21124</v>
      </c>
      <c r="E650" s="111" t="s">
        <v>21125</v>
      </c>
      <c r="F650" s="112" t="s">
        <v>21126</v>
      </c>
      <c r="G650" s="15">
        <v>5406847326</v>
      </c>
      <c r="H650" t="s">
        <v>17208</v>
      </c>
      <c r="I650" s="111" t="s">
        <v>21127</v>
      </c>
      <c r="J650" s="113" t="s">
        <v>21128</v>
      </c>
      <c r="K650" s="113" t="s">
        <v>21129</v>
      </c>
      <c r="L650" s="111" t="s">
        <v>21130</v>
      </c>
      <c r="M650" s="111"/>
      <c r="N650" s="111"/>
    </row>
    <row r="651" spans="1:14" ht="90.75">
      <c r="A651" s="109" t="s">
        <v>21131</v>
      </c>
      <c r="B651" s="110"/>
      <c r="C651" s="111" t="s">
        <v>21132</v>
      </c>
      <c r="D651" s="111" t="s">
        <v>21133</v>
      </c>
      <c r="E651" s="111" t="s">
        <v>21134</v>
      </c>
      <c r="F651" s="112" t="s">
        <v>21135</v>
      </c>
      <c r="G651" s="15">
        <v>1832159860</v>
      </c>
      <c r="H651" t="s">
        <v>17208</v>
      </c>
      <c r="I651" s="111" t="s">
        <v>21136</v>
      </c>
      <c r="J651" s="113" t="s">
        <v>21137</v>
      </c>
      <c r="K651" s="113" t="s">
        <v>21138</v>
      </c>
      <c r="L651" s="111" t="s">
        <v>21139</v>
      </c>
      <c r="M651" s="111"/>
      <c r="N651" s="111"/>
    </row>
    <row r="652" spans="1:14" ht="90.75">
      <c r="A652" s="109" t="s">
        <v>21140</v>
      </c>
      <c r="B652" s="110"/>
      <c r="C652" s="111" t="s">
        <v>21141</v>
      </c>
      <c r="D652" s="111" t="s">
        <v>21142</v>
      </c>
      <c r="E652" s="111" t="s">
        <v>21143</v>
      </c>
      <c r="F652" s="112" t="s">
        <v>21144</v>
      </c>
      <c r="G652" s="15">
        <v>3459088044</v>
      </c>
      <c r="H652" t="s">
        <v>17208</v>
      </c>
      <c r="I652" s="111" t="s">
        <v>21119</v>
      </c>
      <c r="J652" s="113" t="s">
        <v>21145</v>
      </c>
      <c r="K652" s="113" t="s">
        <v>21146</v>
      </c>
      <c r="L652" s="111" t="s">
        <v>21147</v>
      </c>
      <c r="M652" s="111"/>
      <c r="N652" s="111"/>
    </row>
    <row r="653" spans="1:14" ht="82.5">
      <c r="A653" s="109" t="s">
        <v>21148</v>
      </c>
      <c r="B653" s="110"/>
      <c r="C653" s="111" t="s">
        <v>21149</v>
      </c>
      <c r="D653" s="111" t="s">
        <v>21150</v>
      </c>
      <c r="E653" s="111" t="s">
        <v>21151</v>
      </c>
      <c r="F653" s="112" t="s">
        <v>21152</v>
      </c>
      <c r="G653" s="15">
        <v>5003166395</v>
      </c>
      <c r="H653" t="s">
        <v>17208</v>
      </c>
      <c r="I653" s="111" t="s">
        <v>21153</v>
      </c>
      <c r="J653" s="113" t="s">
        <v>21154</v>
      </c>
      <c r="K653" s="113" t="s">
        <v>21155</v>
      </c>
      <c r="L653" s="111" t="s">
        <v>21156</v>
      </c>
      <c r="M653" s="111"/>
      <c r="N653" s="111"/>
    </row>
    <row r="654" spans="1:14" ht="90.75">
      <c r="A654" s="109" t="s">
        <v>21157</v>
      </c>
      <c r="B654" s="110"/>
      <c r="C654" s="111" t="s">
        <v>21158</v>
      </c>
      <c r="D654" s="111" t="s">
        <v>21159</v>
      </c>
      <c r="E654" s="111" t="s">
        <v>21160</v>
      </c>
      <c r="F654" s="112" t="s">
        <v>21161</v>
      </c>
      <c r="G654" s="15">
        <v>7449154545</v>
      </c>
      <c r="H654" t="s">
        <v>17208</v>
      </c>
      <c r="I654" s="111" t="s">
        <v>21162</v>
      </c>
      <c r="J654" s="113" t="s">
        <v>21163</v>
      </c>
      <c r="K654" s="113" t="s">
        <v>21164</v>
      </c>
      <c r="L654" s="111" t="s">
        <v>21165</v>
      </c>
      <c r="M654" s="111"/>
      <c r="N654" s="111"/>
    </row>
    <row r="655" spans="1:14" ht="107.25">
      <c r="A655" s="109">
        <v>647</v>
      </c>
      <c r="B655" s="114"/>
      <c r="C655" s="111" t="s">
        <v>21166</v>
      </c>
      <c r="D655" s="111" t="s">
        <v>21167</v>
      </c>
      <c r="E655" s="111" t="s">
        <v>21168</v>
      </c>
      <c r="F655" s="111" t="s">
        <v>21169</v>
      </c>
      <c r="G655" s="15">
        <v>6165241369</v>
      </c>
      <c r="H655" t="s">
        <v>17208</v>
      </c>
      <c r="I655" s="111" t="s">
        <v>21170</v>
      </c>
      <c r="J655" s="113" t="s">
        <v>21171</v>
      </c>
      <c r="K655" s="113" t="s">
        <v>21172</v>
      </c>
      <c r="L655" s="111" t="s">
        <v>21173</v>
      </c>
      <c r="M655" s="111"/>
      <c r="N655" s="111"/>
    </row>
    <row r="656" spans="1:14" ht="90.75">
      <c r="A656" s="109" t="s">
        <v>21174</v>
      </c>
      <c r="B656" s="114"/>
      <c r="C656" s="111" t="s">
        <v>21175</v>
      </c>
      <c r="D656" s="111" t="s">
        <v>21176</v>
      </c>
      <c r="E656" s="111" t="s">
        <v>21177</v>
      </c>
      <c r="F656" s="112" t="s">
        <v>21178</v>
      </c>
      <c r="G656" s="15">
        <v>9724061540</v>
      </c>
      <c r="H656" t="s">
        <v>17208</v>
      </c>
      <c r="I656" s="111" t="s">
        <v>21179</v>
      </c>
      <c r="J656" s="113" t="s">
        <v>21180</v>
      </c>
      <c r="K656" s="113" t="s">
        <v>21181</v>
      </c>
      <c r="L656" s="111" t="s">
        <v>21182</v>
      </c>
      <c r="M656" s="111"/>
      <c r="N656" s="111"/>
    </row>
    <row r="657" spans="1:14" ht="90.75">
      <c r="A657" s="109" t="s">
        <v>21183</v>
      </c>
      <c r="B657" s="114"/>
      <c r="C657" s="111" t="s">
        <v>21184</v>
      </c>
      <c r="D657" s="111" t="s">
        <v>21185</v>
      </c>
      <c r="E657" s="111" t="s">
        <v>21186</v>
      </c>
      <c r="F657" s="112" t="s">
        <v>21187</v>
      </c>
      <c r="G657" s="115" t="s">
        <v>21229</v>
      </c>
      <c r="H657" t="s">
        <v>17208</v>
      </c>
      <c r="I657" s="111" t="s">
        <v>21188</v>
      </c>
      <c r="J657" s="113" t="s">
        <v>21189</v>
      </c>
      <c r="K657" s="113" t="s">
        <v>21190</v>
      </c>
      <c r="L657" s="111" t="s">
        <v>21191</v>
      </c>
      <c r="M657" s="111"/>
      <c r="N657" s="111"/>
    </row>
    <row r="658" spans="1:14" ht="82.5">
      <c r="A658" s="109" t="s">
        <v>21192</v>
      </c>
      <c r="B658" s="114"/>
      <c r="C658" s="111" t="s">
        <v>21193</v>
      </c>
      <c r="D658" s="111" t="s">
        <v>21194</v>
      </c>
      <c r="E658" s="111" t="s">
        <v>21195</v>
      </c>
      <c r="F658" s="112" t="s">
        <v>21196</v>
      </c>
      <c r="G658" s="15">
        <v>6311197544</v>
      </c>
      <c r="H658" t="s">
        <v>17208</v>
      </c>
      <c r="I658" s="111" t="s">
        <v>21197</v>
      </c>
      <c r="J658" s="113" t="s">
        <v>21198</v>
      </c>
      <c r="K658" s="113" t="s">
        <v>21199</v>
      </c>
      <c r="L658" s="111" t="s">
        <v>21200</v>
      </c>
      <c r="M658" s="111"/>
      <c r="N658" s="111"/>
    </row>
    <row r="659" spans="1:14" ht="82.5">
      <c r="A659" s="109" t="s">
        <v>21201</v>
      </c>
      <c r="B659" s="114"/>
      <c r="C659" s="111" t="s">
        <v>21202</v>
      </c>
      <c r="D659" s="111" t="s">
        <v>21203</v>
      </c>
      <c r="E659" s="112" t="s">
        <v>21204</v>
      </c>
      <c r="F659" s="111" t="s">
        <v>21205</v>
      </c>
      <c r="G659" s="15">
        <v>1400048714</v>
      </c>
      <c r="H659" t="s">
        <v>17208</v>
      </c>
      <c r="I659" s="113" t="s">
        <v>21206</v>
      </c>
      <c r="J659" s="113" t="s">
        <v>21207</v>
      </c>
      <c r="K659" s="111" t="s">
        <v>21208</v>
      </c>
      <c r="L659" s="111" t="s">
        <v>21209</v>
      </c>
      <c r="M659" s="111"/>
      <c r="N659" s="111"/>
    </row>
    <row r="660" spans="1:14" ht="82.5">
      <c r="A660" s="109" t="s">
        <v>21210</v>
      </c>
      <c r="B660" s="114"/>
      <c r="C660" s="111" t="s">
        <v>21211</v>
      </c>
      <c r="D660" s="111" t="s">
        <v>21212</v>
      </c>
      <c r="E660" s="112" t="s">
        <v>21213</v>
      </c>
      <c r="F660" s="111" t="s">
        <v>21214</v>
      </c>
      <c r="G660" s="15">
        <v>7801708180</v>
      </c>
      <c r="H660" t="s">
        <v>17208</v>
      </c>
      <c r="I660" s="113" t="s">
        <v>21215</v>
      </c>
      <c r="J660" s="113" t="s">
        <v>21216</v>
      </c>
      <c r="K660" s="111" t="s">
        <v>21217</v>
      </c>
      <c r="L660" s="111" t="s">
        <v>21218</v>
      </c>
      <c r="M660" s="111"/>
      <c r="N660" s="111"/>
    </row>
    <row r="661" spans="1:14" ht="90.75">
      <c r="A661" s="109">
        <v>653</v>
      </c>
      <c r="B661" s="114"/>
      <c r="C661" s="111" t="s">
        <v>21219</v>
      </c>
      <c r="D661" s="112" t="s">
        <v>21220</v>
      </c>
      <c r="E661" s="111" t="s">
        <v>21221</v>
      </c>
      <c r="F661" s="113" t="s">
        <v>21222</v>
      </c>
      <c r="G661" s="15">
        <v>7707481573</v>
      </c>
      <c r="H661" t="s">
        <v>17208</v>
      </c>
      <c r="I661" s="113" t="s">
        <v>21223</v>
      </c>
      <c r="J661" s="111" t="s">
        <v>21224</v>
      </c>
      <c r="K661" s="111" t="s">
        <v>21225</v>
      </c>
      <c r="L661" s="111" t="s">
        <v>21226</v>
      </c>
      <c r="M661" s="111"/>
      <c r="N661" s="11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81D54-D2A6-445E-8E0E-47AF07E8C7AD}">
  <sheetPr codeName="Лист6"/>
  <dimension ref="A1:F601"/>
  <sheetViews>
    <sheetView topLeftCell="A220" workbookViewId="0">
      <selection activeCell="AW570" sqref="AW570:AW576"/>
    </sheetView>
  </sheetViews>
  <sheetFormatPr defaultRowHeight="15"/>
  <cols>
    <col min="1" max="1" width="11" bestFit="1" customWidth="1"/>
    <col min="4" max="4" width="56.42578125" customWidth="1"/>
    <col min="6" max="6" width="14" customWidth="1"/>
  </cols>
  <sheetData>
    <row r="1" spans="1:6">
      <c r="A1" s="11" t="s">
        <v>5591</v>
      </c>
      <c r="B1" s="11" t="s">
        <v>6117</v>
      </c>
      <c r="C1" s="11" t="s">
        <v>6118</v>
      </c>
      <c r="D1" s="11" t="s">
        <v>4797</v>
      </c>
      <c r="E1" s="11" t="s">
        <v>4798</v>
      </c>
      <c r="F1" s="12" t="s">
        <v>7911</v>
      </c>
    </row>
    <row r="2" spans="1:6">
      <c r="A2">
        <v>0</v>
      </c>
    </row>
    <row r="3" spans="1:6">
      <c r="A3">
        <v>9709065653</v>
      </c>
      <c r="B3" t="s">
        <v>6119</v>
      </c>
      <c r="C3" t="s">
        <v>6120</v>
      </c>
      <c r="D3" t="s">
        <v>5251</v>
      </c>
      <c r="E3" t="s">
        <v>5252</v>
      </c>
      <c r="F3" t="s">
        <v>7386</v>
      </c>
    </row>
    <row r="4" spans="1:6">
      <c r="A4">
        <v>9728016108</v>
      </c>
      <c r="B4" t="s">
        <v>6121</v>
      </c>
      <c r="C4" t="s">
        <v>6122</v>
      </c>
      <c r="D4" t="s">
        <v>5490</v>
      </c>
      <c r="E4" t="s">
        <v>5490</v>
      </c>
      <c r="F4" t="s">
        <v>7387</v>
      </c>
    </row>
    <row r="5" spans="1:6">
      <c r="A5">
        <v>7627053269</v>
      </c>
      <c r="B5" t="s">
        <v>6123</v>
      </c>
      <c r="C5" t="s">
        <v>6124</v>
      </c>
      <c r="D5" t="s">
        <v>4945</v>
      </c>
      <c r="E5" t="s">
        <v>4945</v>
      </c>
      <c r="F5" t="s">
        <v>7388</v>
      </c>
    </row>
    <row r="6" spans="1:6">
      <c r="A6">
        <v>1655422277</v>
      </c>
      <c r="B6" t="s">
        <v>6125</v>
      </c>
      <c r="C6" t="s">
        <v>6126</v>
      </c>
      <c r="D6" t="s">
        <v>5484</v>
      </c>
      <c r="E6" t="s">
        <v>5485</v>
      </c>
      <c r="F6" t="s">
        <v>7389</v>
      </c>
    </row>
    <row r="7" spans="1:6">
      <c r="A7">
        <v>4027143645</v>
      </c>
      <c r="B7" t="s">
        <v>6127</v>
      </c>
      <c r="C7" t="s">
        <v>6128</v>
      </c>
      <c r="D7" t="s">
        <v>5543</v>
      </c>
      <c r="E7" t="s">
        <v>5544</v>
      </c>
      <c r="F7" t="s">
        <v>7390</v>
      </c>
    </row>
    <row r="8" spans="1:6">
      <c r="A8">
        <v>5403358084</v>
      </c>
      <c r="B8" t="s">
        <v>6129</v>
      </c>
      <c r="C8" t="s">
        <v>6130</v>
      </c>
      <c r="D8" t="s">
        <v>5061</v>
      </c>
      <c r="E8" t="s">
        <v>5061</v>
      </c>
      <c r="F8" t="s">
        <v>7391</v>
      </c>
    </row>
    <row r="9" spans="1:6">
      <c r="A9">
        <v>5433198695</v>
      </c>
      <c r="B9" t="s">
        <v>6131</v>
      </c>
      <c r="C9" t="s">
        <v>6132</v>
      </c>
      <c r="D9" t="s">
        <v>5160</v>
      </c>
      <c r="E9" t="s">
        <v>5160</v>
      </c>
      <c r="F9" t="s">
        <v>7392</v>
      </c>
    </row>
    <row r="10" spans="1:6">
      <c r="A10">
        <v>6455031846</v>
      </c>
      <c r="B10" t="s">
        <v>6133</v>
      </c>
      <c r="C10" t="s">
        <v>6134</v>
      </c>
      <c r="D10" t="s">
        <v>5556</v>
      </c>
      <c r="E10" t="s">
        <v>5556</v>
      </c>
      <c r="F10" t="s">
        <v>7393</v>
      </c>
    </row>
    <row r="11" spans="1:6">
      <c r="A11">
        <v>5017123578</v>
      </c>
      <c r="B11" t="s">
        <v>6135</v>
      </c>
      <c r="C11" t="s">
        <v>6136</v>
      </c>
      <c r="D11" t="s">
        <v>5351</v>
      </c>
      <c r="E11" t="s">
        <v>5352</v>
      </c>
      <c r="F11" t="s">
        <v>7390</v>
      </c>
    </row>
    <row r="12" spans="1:6">
      <c r="A12">
        <v>4632245370</v>
      </c>
      <c r="B12" t="s">
        <v>6137</v>
      </c>
      <c r="C12" t="s">
        <v>6138</v>
      </c>
      <c r="D12" t="s">
        <v>4965</v>
      </c>
      <c r="E12" t="s">
        <v>4965</v>
      </c>
      <c r="F12" t="s">
        <v>7394</v>
      </c>
    </row>
    <row r="13" spans="1:6">
      <c r="A13">
        <v>1831191162</v>
      </c>
      <c r="B13" t="s">
        <v>6139</v>
      </c>
      <c r="C13" t="s">
        <v>6140</v>
      </c>
      <c r="D13" t="s">
        <v>5209</v>
      </c>
      <c r="E13" t="s">
        <v>5210</v>
      </c>
      <c r="F13" t="s">
        <v>7395</v>
      </c>
    </row>
    <row r="14" spans="1:6">
      <c r="A14">
        <v>1101169887</v>
      </c>
      <c r="B14" t="s">
        <v>6141</v>
      </c>
      <c r="C14" t="s">
        <v>6142</v>
      </c>
      <c r="D14" t="s">
        <v>5282</v>
      </c>
      <c r="E14" t="s">
        <v>5282</v>
      </c>
      <c r="F14" t="s">
        <v>7396</v>
      </c>
    </row>
    <row r="15" spans="1:6">
      <c r="A15">
        <v>3443117300</v>
      </c>
      <c r="B15" t="s">
        <v>6143</v>
      </c>
      <c r="C15" t="s">
        <v>6144</v>
      </c>
      <c r="D15" t="s">
        <v>5171</v>
      </c>
      <c r="E15" t="s">
        <v>5171</v>
      </c>
      <c r="F15" t="s">
        <v>7397</v>
      </c>
    </row>
    <row r="16" spans="1:6">
      <c r="A16">
        <v>6685168732</v>
      </c>
      <c r="B16" t="s">
        <v>6145</v>
      </c>
      <c r="C16" t="s">
        <v>6146</v>
      </c>
      <c r="D16" t="s">
        <v>4889</v>
      </c>
      <c r="E16" t="s">
        <v>4890</v>
      </c>
      <c r="F16" t="s">
        <v>7398</v>
      </c>
    </row>
    <row r="17" spans="1:6">
      <c r="A17">
        <v>9705144752</v>
      </c>
      <c r="B17" t="s">
        <v>6147</v>
      </c>
      <c r="C17" t="s">
        <v>6148</v>
      </c>
      <c r="D17" t="s">
        <v>5154</v>
      </c>
      <c r="E17" t="s">
        <v>5155</v>
      </c>
      <c r="F17" t="s">
        <v>7399</v>
      </c>
    </row>
    <row r="18" spans="1:6">
      <c r="A18">
        <v>1841045690</v>
      </c>
      <c r="B18" t="s">
        <v>6149</v>
      </c>
      <c r="C18" t="s">
        <v>6150</v>
      </c>
      <c r="D18" t="s">
        <v>2434</v>
      </c>
      <c r="E18" t="s">
        <v>5289</v>
      </c>
      <c r="F18" t="s">
        <v>7400</v>
      </c>
    </row>
    <row r="19" spans="1:6">
      <c r="A19">
        <v>6686116656</v>
      </c>
      <c r="B19" t="s">
        <v>6151</v>
      </c>
      <c r="C19" t="s">
        <v>6152</v>
      </c>
      <c r="D19" t="s">
        <v>5539</v>
      </c>
      <c r="E19" t="s">
        <v>5539</v>
      </c>
      <c r="F19" t="s">
        <v>7401</v>
      </c>
    </row>
    <row r="20" spans="1:6">
      <c r="A20">
        <v>2130221558</v>
      </c>
      <c r="B20" t="s">
        <v>6153</v>
      </c>
      <c r="C20" t="s">
        <v>6154</v>
      </c>
      <c r="D20" t="s">
        <v>5295</v>
      </c>
      <c r="E20" t="s">
        <v>5295</v>
      </c>
      <c r="F20" t="s">
        <v>7402</v>
      </c>
    </row>
    <row r="21" spans="1:6">
      <c r="A21">
        <v>5260474996</v>
      </c>
      <c r="B21" t="s">
        <v>6155</v>
      </c>
      <c r="C21" t="s">
        <v>6156</v>
      </c>
      <c r="D21" t="s">
        <v>5173</v>
      </c>
      <c r="E21" t="s">
        <v>5174</v>
      </c>
      <c r="F21" t="s">
        <v>7403</v>
      </c>
    </row>
    <row r="22" spans="1:6">
      <c r="A22">
        <v>9715385482</v>
      </c>
      <c r="B22" t="s">
        <v>6157</v>
      </c>
      <c r="C22" t="s">
        <v>6158</v>
      </c>
      <c r="D22" t="s">
        <v>5002</v>
      </c>
      <c r="E22" t="s">
        <v>5002</v>
      </c>
      <c r="F22" t="s">
        <v>7404</v>
      </c>
    </row>
    <row r="23" spans="1:6">
      <c r="A23">
        <v>1435346165</v>
      </c>
      <c r="B23" t="s">
        <v>6159</v>
      </c>
      <c r="C23" t="s">
        <v>6160</v>
      </c>
      <c r="D23" t="s">
        <v>5455</v>
      </c>
      <c r="E23" t="s">
        <v>5456</v>
      </c>
      <c r="F23" t="s">
        <v>7405</v>
      </c>
    </row>
    <row r="24" spans="1:6">
      <c r="A24">
        <v>7453284280</v>
      </c>
      <c r="B24" t="s">
        <v>6161</v>
      </c>
      <c r="C24" t="s">
        <v>6162</v>
      </c>
      <c r="D24" t="s">
        <v>5399</v>
      </c>
      <c r="E24" t="s">
        <v>5400</v>
      </c>
      <c r="F24" t="s">
        <v>7406</v>
      </c>
    </row>
    <row r="25" spans="1:6">
      <c r="A25">
        <v>7735174895</v>
      </c>
      <c r="B25" t="s">
        <v>6163</v>
      </c>
      <c r="C25" t="s">
        <v>6164</v>
      </c>
      <c r="D25" t="s">
        <v>5533</v>
      </c>
      <c r="E25" t="s">
        <v>5534</v>
      </c>
      <c r="F25" t="s">
        <v>7407</v>
      </c>
    </row>
    <row r="26" spans="1:6">
      <c r="A26">
        <v>2465265116</v>
      </c>
      <c r="B26" t="s">
        <v>6165</v>
      </c>
      <c r="C26" t="s">
        <v>6166</v>
      </c>
      <c r="D26" t="s">
        <v>5294</v>
      </c>
      <c r="E26" t="s">
        <v>5294</v>
      </c>
      <c r="F26" t="s">
        <v>7408</v>
      </c>
    </row>
    <row r="27" spans="1:6">
      <c r="A27">
        <v>326563288</v>
      </c>
      <c r="B27" t="s">
        <v>6165</v>
      </c>
      <c r="C27" t="s">
        <v>6166</v>
      </c>
      <c r="D27" t="s">
        <v>5294</v>
      </c>
      <c r="E27" t="s">
        <v>5294</v>
      </c>
      <c r="F27" t="s">
        <v>7409</v>
      </c>
    </row>
    <row r="28" spans="1:6">
      <c r="A28">
        <v>6161090133</v>
      </c>
      <c r="B28" t="s">
        <v>6167</v>
      </c>
      <c r="C28" t="s">
        <v>6168</v>
      </c>
      <c r="D28" t="s">
        <v>4923</v>
      </c>
      <c r="E28" t="s">
        <v>4924</v>
      </c>
      <c r="F28" t="s">
        <v>7410</v>
      </c>
    </row>
    <row r="29" spans="1:6">
      <c r="A29">
        <v>7841447135</v>
      </c>
      <c r="B29" t="s">
        <v>6169</v>
      </c>
      <c r="C29" t="s">
        <v>6170</v>
      </c>
      <c r="D29" t="s">
        <v>673</v>
      </c>
      <c r="E29" t="s">
        <v>673</v>
      </c>
      <c r="F29" t="s">
        <v>7411</v>
      </c>
    </row>
    <row r="30" spans="1:6">
      <c r="A30">
        <v>7709864388</v>
      </c>
      <c r="B30" t="s">
        <v>6171</v>
      </c>
      <c r="C30" t="s">
        <v>6172</v>
      </c>
      <c r="D30" t="s">
        <v>5006</v>
      </c>
      <c r="E30" t="s">
        <v>5007</v>
      </c>
      <c r="F30" t="s">
        <v>7412</v>
      </c>
    </row>
    <row r="31" spans="1:6">
      <c r="A31">
        <v>5017123610</v>
      </c>
      <c r="B31" t="s">
        <v>6173</v>
      </c>
      <c r="C31" t="s">
        <v>6174</v>
      </c>
      <c r="D31" t="s">
        <v>5504</v>
      </c>
      <c r="E31" t="s">
        <v>5505</v>
      </c>
      <c r="F31" t="s">
        <v>7413</v>
      </c>
    </row>
    <row r="32" spans="1:6">
      <c r="A32">
        <v>6678094769</v>
      </c>
      <c r="B32" t="s">
        <v>6175</v>
      </c>
      <c r="C32" t="s">
        <v>6176</v>
      </c>
      <c r="D32" t="s">
        <v>5341</v>
      </c>
      <c r="E32" t="s">
        <v>5342</v>
      </c>
      <c r="F32" t="s">
        <v>7414</v>
      </c>
    </row>
    <row r="33" spans="1:6">
      <c r="A33">
        <v>2105005264</v>
      </c>
      <c r="B33" t="s">
        <v>6177</v>
      </c>
      <c r="C33" t="s">
        <v>6178</v>
      </c>
      <c r="D33" t="s">
        <v>5353</v>
      </c>
      <c r="E33" t="s">
        <v>5353</v>
      </c>
      <c r="F33" t="s">
        <v>7415</v>
      </c>
    </row>
    <row r="34" spans="1:6">
      <c r="A34">
        <v>2311308754</v>
      </c>
      <c r="B34" t="s">
        <v>6179</v>
      </c>
      <c r="C34" t="s">
        <v>6180</v>
      </c>
      <c r="D34" t="s">
        <v>5488</v>
      </c>
      <c r="E34" t="s">
        <v>5488</v>
      </c>
      <c r="F34" t="s">
        <v>7416</v>
      </c>
    </row>
    <row r="35" spans="1:6">
      <c r="A35">
        <v>6672302726</v>
      </c>
      <c r="B35" t="s">
        <v>6181</v>
      </c>
      <c r="C35" t="s">
        <v>6182</v>
      </c>
      <c r="D35" t="s">
        <v>4829</v>
      </c>
      <c r="E35" t="s">
        <v>4829</v>
      </c>
      <c r="F35" t="s">
        <v>7417</v>
      </c>
    </row>
    <row r="36" spans="1:6">
      <c r="A36">
        <v>9725038110</v>
      </c>
      <c r="B36" t="s">
        <v>6183</v>
      </c>
      <c r="C36" t="s">
        <v>6184</v>
      </c>
      <c r="D36" t="s">
        <v>5471</v>
      </c>
      <c r="F36" t="s">
        <v>7396</v>
      </c>
    </row>
    <row r="37" spans="1:6">
      <c r="A37">
        <v>9703030100</v>
      </c>
      <c r="B37" t="s">
        <v>6185</v>
      </c>
      <c r="C37" t="s">
        <v>6186</v>
      </c>
      <c r="D37" t="s">
        <v>5507</v>
      </c>
      <c r="E37" t="s">
        <v>5508</v>
      </c>
      <c r="F37" t="s">
        <v>7418</v>
      </c>
    </row>
    <row r="38" spans="1:6">
      <c r="A38">
        <v>7733244339</v>
      </c>
      <c r="B38" t="s">
        <v>6187</v>
      </c>
      <c r="C38" t="s">
        <v>6188</v>
      </c>
      <c r="D38" t="s">
        <v>5272</v>
      </c>
      <c r="E38" t="s">
        <v>5273</v>
      </c>
      <c r="F38" t="s">
        <v>7419</v>
      </c>
    </row>
    <row r="39" spans="1:6">
      <c r="A39">
        <v>6165226716</v>
      </c>
      <c r="B39" t="s">
        <v>6189</v>
      </c>
      <c r="C39" t="s">
        <v>6190</v>
      </c>
      <c r="D39" t="s">
        <v>5554</v>
      </c>
      <c r="E39" t="s">
        <v>5555</v>
      </c>
      <c r="F39" t="s">
        <v>7420</v>
      </c>
    </row>
    <row r="40" spans="1:6">
      <c r="A40">
        <v>1101170931</v>
      </c>
      <c r="B40" t="s">
        <v>6191</v>
      </c>
      <c r="C40" t="s">
        <v>6192</v>
      </c>
      <c r="D40" t="s">
        <v>5344</v>
      </c>
      <c r="E40" t="s">
        <v>5344</v>
      </c>
      <c r="F40" t="s">
        <v>7421</v>
      </c>
    </row>
    <row r="41" spans="1:6">
      <c r="A41">
        <v>2808001506</v>
      </c>
      <c r="B41" t="s">
        <v>6193</v>
      </c>
      <c r="C41" t="s">
        <v>6194</v>
      </c>
      <c r="D41" t="s">
        <v>6195</v>
      </c>
      <c r="E41" t="s">
        <v>6196</v>
      </c>
      <c r="F41" t="s">
        <v>7422</v>
      </c>
    </row>
    <row r="42" spans="1:6">
      <c r="A42">
        <v>9725041272</v>
      </c>
      <c r="B42" t="s">
        <v>6197</v>
      </c>
      <c r="C42" t="s">
        <v>6198</v>
      </c>
      <c r="D42" t="s">
        <v>5200</v>
      </c>
      <c r="F42" t="s">
        <v>7423</v>
      </c>
    </row>
    <row r="43" spans="1:6">
      <c r="A43">
        <v>7724810411</v>
      </c>
      <c r="B43" t="s">
        <v>6199</v>
      </c>
      <c r="C43" t="s">
        <v>6200</v>
      </c>
      <c r="D43" t="s">
        <v>5322</v>
      </c>
      <c r="E43" t="s">
        <v>5322</v>
      </c>
      <c r="F43" t="s">
        <v>7424</v>
      </c>
    </row>
    <row r="44" spans="1:6">
      <c r="A44">
        <v>5258150585</v>
      </c>
      <c r="B44" t="s">
        <v>6201</v>
      </c>
      <c r="C44" t="s">
        <v>6202</v>
      </c>
      <c r="D44" t="s">
        <v>5366</v>
      </c>
      <c r="E44" t="s">
        <v>5367</v>
      </c>
      <c r="F44" t="s">
        <v>7425</v>
      </c>
    </row>
    <row r="45" spans="1:6">
      <c r="A45">
        <v>4205205863</v>
      </c>
      <c r="B45" t="s">
        <v>6203</v>
      </c>
      <c r="C45" t="s">
        <v>6204</v>
      </c>
      <c r="D45" t="s">
        <v>5529</v>
      </c>
      <c r="E45" t="s">
        <v>5530</v>
      </c>
      <c r="F45" t="s">
        <v>7426</v>
      </c>
    </row>
    <row r="46" spans="1:6">
      <c r="A46">
        <v>4101167155</v>
      </c>
      <c r="B46" t="s">
        <v>6205</v>
      </c>
      <c r="C46" t="s">
        <v>6206</v>
      </c>
      <c r="D46" t="s">
        <v>5547</v>
      </c>
      <c r="E46" t="s">
        <v>5548</v>
      </c>
      <c r="F46" t="s">
        <v>7427</v>
      </c>
    </row>
    <row r="47" spans="1:6">
      <c r="A47">
        <v>2465340050</v>
      </c>
      <c r="B47" t="s">
        <v>6207</v>
      </c>
      <c r="C47" t="s">
        <v>6208</v>
      </c>
      <c r="D47" t="s">
        <v>5115</v>
      </c>
      <c r="E47" t="s">
        <v>5116</v>
      </c>
      <c r="F47" t="s">
        <v>7428</v>
      </c>
    </row>
    <row r="48" spans="1:6">
      <c r="A48">
        <v>6449099613</v>
      </c>
      <c r="B48" t="s">
        <v>6209</v>
      </c>
      <c r="C48" t="s">
        <v>6210</v>
      </c>
      <c r="D48" t="s">
        <v>5150</v>
      </c>
      <c r="E48" t="s">
        <v>5151</v>
      </c>
      <c r="F48" t="s">
        <v>7429</v>
      </c>
    </row>
    <row r="49" spans="1:6">
      <c r="A49">
        <v>2310214574</v>
      </c>
      <c r="B49" t="s">
        <v>6211</v>
      </c>
      <c r="C49" t="s">
        <v>6212</v>
      </c>
      <c r="D49" t="s">
        <v>5082</v>
      </c>
      <c r="E49" t="s">
        <v>5083</v>
      </c>
      <c r="F49" t="s">
        <v>7430</v>
      </c>
    </row>
    <row r="50" spans="1:6">
      <c r="A50">
        <v>1655364579</v>
      </c>
      <c r="B50" t="s">
        <v>6213</v>
      </c>
      <c r="C50" t="s">
        <v>6214</v>
      </c>
      <c r="D50" t="s">
        <v>4843</v>
      </c>
      <c r="E50" t="s">
        <v>4844</v>
      </c>
      <c r="F50" t="s">
        <v>7431</v>
      </c>
    </row>
    <row r="51" spans="1:6">
      <c r="A51">
        <v>2130225249</v>
      </c>
      <c r="B51" t="s">
        <v>6215</v>
      </c>
      <c r="C51" t="s">
        <v>6216</v>
      </c>
      <c r="D51" t="s">
        <v>5489</v>
      </c>
      <c r="E51" t="s">
        <v>5489</v>
      </c>
      <c r="F51" t="s">
        <v>7432</v>
      </c>
    </row>
    <row r="52" spans="1:6">
      <c r="A52">
        <v>5407980426</v>
      </c>
      <c r="B52" t="s">
        <v>6217</v>
      </c>
      <c r="C52" t="s">
        <v>6218</v>
      </c>
      <c r="D52" t="s">
        <v>5535</v>
      </c>
      <c r="E52" t="s">
        <v>5535</v>
      </c>
      <c r="F52" t="s">
        <v>7433</v>
      </c>
    </row>
    <row r="53" spans="1:6">
      <c r="A53">
        <v>7604326142</v>
      </c>
      <c r="B53" t="s">
        <v>6219</v>
      </c>
      <c r="C53" t="s">
        <v>6220</v>
      </c>
      <c r="D53" t="s">
        <v>5041</v>
      </c>
      <c r="E53" t="s">
        <v>5042</v>
      </c>
      <c r="F53" t="s">
        <v>7434</v>
      </c>
    </row>
    <row r="54" spans="1:6">
      <c r="A54">
        <v>9703031707</v>
      </c>
      <c r="B54" t="s">
        <v>6221</v>
      </c>
      <c r="C54" t="s">
        <v>6222</v>
      </c>
      <c r="D54" t="s">
        <v>5434</v>
      </c>
      <c r="E54" t="s">
        <v>5434</v>
      </c>
      <c r="F54" t="s">
        <v>7425</v>
      </c>
    </row>
    <row r="55" spans="1:6">
      <c r="A55">
        <v>9702030161</v>
      </c>
      <c r="B55" t="s">
        <v>6223</v>
      </c>
      <c r="C55" t="s">
        <v>6224</v>
      </c>
      <c r="D55" t="s">
        <v>4868</v>
      </c>
      <c r="E55" t="s">
        <v>4869</v>
      </c>
      <c r="F55" t="s">
        <v>7421</v>
      </c>
    </row>
    <row r="56" spans="1:6">
      <c r="A56">
        <v>1901107255</v>
      </c>
      <c r="B56" t="s">
        <v>6225</v>
      </c>
      <c r="C56" t="s">
        <v>6226</v>
      </c>
      <c r="D56" t="s">
        <v>5008</v>
      </c>
      <c r="E56" t="s">
        <v>4851</v>
      </c>
      <c r="F56" t="s">
        <v>7435</v>
      </c>
    </row>
    <row r="57" spans="1:6">
      <c r="A57">
        <v>5903139443</v>
      </c>
      <c r="B57" t="s">
        <v>6227</v>
      </c>
      <c r="C57" t="s">
        <v>6228</v>
      </c>
      <c r="D57" t="s">
        <v>4952</v>
      </c>
      <c r="E57" t="s">
        <v>4952</v>
      </c>
      <c r="F57" t="s">
        <v>7436</v>
      </c>
    </row>
    <row r="58" spans="1:6">
      <c r="A58">
        <v>6685140617</v>
      </c>
      <c r="B58" t="s">
        <v>6229</v>
      </c>
      <c r="C58" t="s">
        <v>6230</v>
      </c>
      <c r="D58" t="s">
        <v>5224</v>
      </c>
      <c r="E58" t="s">
        <v>5225</v>
      </c>
      <c r="F58" t="s">
        <v>7437</v>
      </c>
    </row>
    <row r="59" spans="1:6">
      <c r="A59">
        <v>4029062021</v>
      </c>
      <c r="B59" t="s">
        <v>6231</v>
      </c>
      <c r="C59" t="s">
        <v>6232</v>
      </c>
      <c r="D59" t="s">
        <v>5519</v>
      </c>
      <c r="E59" t="s">
        <v>5520</v>
      </c>
      <c r="F59" t="s">
        <v>7438</v>
      </c>
    </row>
    <row r="60" spans="1:6">
      <c r="A60">
        <v>7536126992</v>
      </c>
      <c r="B60" t="s">
        <v>6233</v>
      </c>
      <c r="C60" t="s">
        <v>6226</v>
      </c>
      <c r="D60" t="s">
        <v>5008</v>
      </c>
      <c r="E60" t="s">
        <v>4851</v>
      </c>
      <c r="F60" t="s">
        <v>7439</v>
      </c>
    </row>
    <row r="61" spans="1:6">
      <c r="A61">
        <v>7727465322</v>
      </c>
      <c r="B61" t="s">
        <v>6234</v>
      </c>
      <c r="C61" t="s">
        <v>6235</v>
      </c>
      <c r="D61" t="s">
        <v>4856</v>
      </c>
      <c r="E61" t="s">
        <v>4857</v>
      </c>
      <c r="F61" t="s">
        <v>7440</v>
      </c>
    </row>
    <row r="62" spans="1:6">
      <c r="A62">
        <v>1655459196</v>
      </c>
      <c r="B62" t="s">
        <v>6236</v>
      </c>
      <c r="C62" t="s">
        <v>6237</v>
      </c>
      <c r="D62" t="s">
        <v>5014</v>
      </c>
      <c r="E62" t="s">
        <v>5014</v>
      </c>
      <c r="F62" t="s">
        <v>7441</v>
      </c>
    </row>
    <row r="63" spans="1:6">
      <c r="A63">
        <v>7841467565</v>
      </c>
      <c r="B63" t="s">
        <v>6238</v>
      </c>
      <c r="C63" t="s">
        <v>6239</v>
      </c>
      <c r="D63" t="s">
        <v>5329</v>
      </c>
      <c r="E63" t="s">
        <v>5330</v>
      </c>
      <c r="F63" t="s">
        <v>7442</v>
      </c>
    </row>
    <row r="64" spans="1:6">
      <c r="A64">
        <v>5609184233</v>
      </c>
      <c r="B64" t="s">
        <v>6240</v>
      </c>
      <c r="C64" t="s">
        <v>6241</v>
      </c>
      <c r="D64" t="s">
        <v>5436</v>
      </c>
      <c r="E64" t="s">
        <v>5437</v>
      </c>
      <c r="F64" t="s">
        <v>7443</v>
      </c>
    </row>
    <row r="65" spans="1:6">
      <c r="A65">
        <v>7603071727</v>
      </c>
      <c r="B65" t="s">
        <v>6242</v>
      </c>
      <c r="C65" t="s">
        <v>6243</v>
      </c>
      <c r="D65" t="s">
        <v>5172</v>
      </c>
      <c r="E65" t="s">
        <v>5229</v>
      </c>
      <c r="F65" t="s">
        <v>7444</v>
      </c>
    </row>
    <row r="66" spans="1:6">
      <c r="A66">
        <v>5401994091</v>
      </c>
      <c r="B66" t="s">
        <v>6244</v>
      </c>
      <c r="C66" t="s">
        <v>6245</v>
      </c>
      <c r="D66" t="s">
        <v>5409</v>
      </c>
      <c r="E66" t="s">
        <v>5409</v>
      </c>
      <c r="F66" t="s">
        <v>7445</v>
      </c>
    </row>
    <row r="67" spans="1:6">
      <c r="A67">
        <v>5406973190</v>
      </c>
      <c r="B67" t="s">
        <v>6246</v>
      </c>
      <c r="C67" t="s">
        <v>6247</v>
      </c>
      <c r="D67" t="s">
        <v>4909</v>
      </c>
      <c r="E67" t="s">
        <v>4910</v>
      </c>
      <c r="F67" t="s">
        <v>7446</v>
      </c>
    </row>
    <row r="68" spans="1:6">
      <c r="A68">
        <v>9723118667</v>
      </c>
      <c r="B68" t="s">
        <v>6248</v>
      </c>
      <c r="C68" t="s">
        <v>6249</v>
      </c>
      <c r="D68" t="s">
        <v>5536</v>
      </c>
      <c r="E68" t="s">
        <v>5536</v>
      </c>
      <c r="F68" t="s">
        <v>7447</v>
      </c>
    </row>
    <row r="69" spans="1:6">
      <c r="A69">
        <v>6168114626</v>
      </c>
      <c r="B69" t="s">
        <v>6250</v>
      </c>
      <c r="C69" t="s">
        <v>6251</v>
      </c>
      <c r="D69" t="s">
        <v>4854</v>
      </c>
      <c r="E69" t="s">
        <v>4855</v>
      </c>
      <c r="F69" t="s">
        <v>7448</v>
      </c>
    </row>
    <row r="70" spans="1:6">
      <c r="A70">
        <v>7728757215</v>
      </c>
      <c r="B70" t="s">
        <v>6252</v>
      </c>
      <c r="C70" t="s">
        <v>6253</v>
      </c>
      <c r="D70" t="s">
        <v>6254</v>
      </c>
      <c r="E70" t="s">
        <v>6254</v>
      </c>
      <c r="F70" t="s">
        <v>7422</v>
      </c>
    </row>
    <row r="71" spans="1:6">
      <c r="A71">
        <v>3128149962</v>
      </c>
      <c r="B71" t="s">
        <v>6255</v>
      </c>
      <c r="C71" t="s">
        <v>6256</v>
      </c>
      <c r="D71" t="s">
        <v>5528</v>
      </c>
      <c r="E71" t="s">
        <v>5528</v>
      </c>
      <c r="F71" t="s">
        <v>7441</v>
      </c>
    </row>
    <row r="72" spans="1:6">
      <c r="A72">
        <v>6685187140</v>
      </c>
      <c r="B72" t="s">
        <v>6257</v>
      </c>
      <c r="C72" t="s">
        <v>6258</v>
      </c>
      <c r="D72" t="s">
        <v>4980</v>
      </c>
      <c r="E72" t="s">
        <v>4980</v>
      </c>
      <c r="F72" t="s">
        <v>7449</v>
      </c>
    </row>
    <row r="73" spans="1:6">
      <c r="A73">
        <v>2124048263</v>
      </c>
      <c r="B73" t="s">
        <v>6259</v>
      </c>
      <c r="C73" t="s">
        <v>6260</v>
      </c>
      <c r="D73" t="s">
        <v>5442</v>
      </c>
      <c r="E73" t="s">
        <v>5443</v>
      </c>
      <c r="F73" t="s">
        <v>7450</v>
      </c>
    </row>
    <row r="74" spans="1:6">
      <c r="A74">
        <v>6685165403</v>
      </c>
      <c r="B74" t="s">
        <v>6261</v>
      </c>
      <c r="C74" t="s">
        <v>6262</v>
      </c>
      <c r="D74" t="s">
        <v>5130</v>
      </c>
      <c r="E74" t="s">
        <v>5130</v>
      </c>
      <c r="F74" t="s">
        <v>7451</v>
      </c>
    </row>
    <row r="75" spans="1:6">
      <c r="A75">
        <v>6450113735</v>
      </c>
      <c r="B75" t="s">
        <v>6263</v>
      </c>
      <c r="C75" t="s">
        <v>6264</v>
      </c>
      <c r="D75" t="s">
        <v>5201</v>
      </c>
      <c r="E75" t="s">
        <v>5202</v>
      </c>
      <c r="F75" t="s">
        <v>7452</v>
      </c>
    </row>
    <row r="76" spans="1:6">
      <c r="A76">
        <v>6102064540</v>
      </c>
      <c r="B76" t="s">
        <v>6265</v>
      </c>
      <c r="C76" t="s">
        <v>6266</v>
      </c>
      <c r="D76" t="s">
        <v>5192</v>
      </c>
      <c r="E76" t="s">
        <v>5192</v>
      </c>
      <c r="F76" t="s">
        <v>7453</v>
      </c>
    </row>
    <row r="77" spans="1:6">
      <c r="A77">
        <v>3443147600</v>
      </c>
      <c r="B77" t="s">
        <v>6267</v>
      </c>
      <c r="C77" t="s">
        <v>6268</v>
      </c>
      <c r="D77" t="s">
        <v>6269</v>
      </c>
      <c r="E77" t="s">
        <v>6270</v>
      </c>
      <c r="F77" t="s">
        <v>7454</v>
      </c>
    </row>
    <row r="78" spans="1:6">
      <c r="A78">
        <v>2130228345</v>
      </c>
      <c r="B78" t="s">
        <v>6271</v>
      </c>
      <c r="C78" t="s">
        <v>6272</v>
      </c>
      <c r="D78" t="s">
        <v>5396</v>
      </c>
      <c r="E78" t="s">
        <v>5397</v>
      </c>
      <c r="F78" t="s">
        <v>7455</v>
      </c>
    </row>
    <row r="79" spans="1:6">
      <c r="A79">
        <v>4632281610</v>
      </c>
      <c r="B79" t="s">
        <v>6273</v>
      </c>
      <c r="C79" t="s">
        <v>6274</v>
      </c>
      <c r="D79" t="s">
        <v>5103</v>
      </c>
      <c r="E79" t="s">
        <v>5103</v>
      </c>
      <c r="F79" t="s">
        <v>7456</v>
      </c>
    </row>
    <row r="80" spans="1:6">
      <c r="A80">
        <v>7716956819</v>
      </c>
      <c r="B80" t="s">
        <v>6275</v>
      </c>
      <c r="C80" t="s">
        <v>6276</v>
      </c>
      <c r="D80" t="s">
        <v>5457</v>
      </c>
      <c r="E80" t="s">
        <v>5457</v>
      </c>
      <c r="F80" t="s">
        <v>7457</v>
      </c>
    </row>
    <row r="81" spans="1:6">
      <c r="A81">
        <v>5260478969</v>
      </c>
      <c r="B81" t="s">
        <v>6277</v>
      </c>
      <c r="C81" t="s">
        <v>6278</v>
      </c>
      <c r="D81" t="s">
        <v>4998</v>
      </c>
      <c r="E81" t="s">
        <v>4999</v>
      </c>
      <c r="F81" t="s">
        <v>7458</v>
      </c>
    </row>
    <row r="82" spans="1:6">
      <c r="A82">
        <v>9703045548</v>
      </c>
      <c r="B82" t="s">
        <v>6279</v>
      </c>
      <c r="C82" t="s">
        <v>6280</v>
      </c>
      <c r="D82" t="s">
        <v>5482</v>
      </c>
      <c r="E82" t="s">
        <v>5483</v>
      </c>
      <c r="F82" t="s">
        <v>7459</v>
      </c>
    </row>
    <row r="83" spans="1:6">
      <c r="A83">
        <v>6501314383</v>
      </c>
      <c r="B83" t="s">
        <v>6281</v>
      </c>
      <c r="C83" t="s">
        <v>6282</v>
      </c>
      <c r="D83" t="s">
        <v>5266</v>
      </c>
      <c r="E83" t="s">
        <v>5266</v>
      </c>
      <c r="F83" t="s">
        <v>7460</v>
      </c>
    </row>
    <row r="84" spans="1:6">
      <c r="A84">
        <v>2312287049</v>
      </c>
      <c r="B84" t="s">
        <v>6283</v>
      </c>
      <c r="C84" t="s">
        <v>6284</v>
      </c>
      <c r="D84" t="s">
        <v>5467</v>
      </c>
      <c r="E84" t="s">
        <v>5468</v>
      </c>
      <c r="F84" t="s">
        <v>7405</v>
      </c>
    </row>
    <row r="85" spans="1:6">
      <c r="A85">
        <v>6161095357</v>
      </c>
      <c r="B85" t="s">
        <v>6285</v>
      </c>
      <c r="C85" t="s">
        <v>6286</v>
      </c>
      <c r="D85" t="s">
        <v>5144</v>
      </c>
      <c r="E85" t="s">
        <v>4924</v>
      </c>
      <c r="F85" t="s">
        <v>7461</v>
      </c>
    </row>
    <row r="86" spans="1:6">
      <c r="A86">
        <v>3702258398</v>
      </c>
      <c r="B86" t="s">
        <v>6287</v>
      </c>
      <c r="C86" t="s">
        <v>6288</v>
      </c>
      <c r="D86" t="s">
        <v>5255</v>
      </c>
      <c r="E86" t="s">
        <v>5256</v>
      </c>
      <c r="F86" t="s">
        <v>7462</v>
      </c>
    </row>
    <row r="87" spans="1:6">
      <c r="A87">
        <v>2901305805</v>
      </c>
      <c r="B87" t="s">
        <v>6289</v>
      </c>
      <c r="C87" t="s">
        <v>6290</v>
      </c>
      <c r="D87" t="s">
        <v>5021</v>
      </c>
      <c r="E87" t="s">
        <v>5022</v>
      </c>
      <c r="F87" t="s">
        <v>7463</v>
      </c>
    </row>
    <row r="88" spans="1:6">
      <c r="A88">
        <v>7606125346</v>
      </c>
      <c r="B88" t="s">
        <v>6291</v>
      </c>
      <c r="C88" t="s">
        <v>6292</v>
      </c>
      <c r="D88" t="s">
        <v>5157</v>
      </c>
      <c r="E88" t="s">
        <v>5157</v>
      </c>
      <c r="F88" t="s">
        <v>7461</v>
      </c>
    </row>
    <row r="89" spans="1:6">
      <c r="A89">
        <v>5074070442</v>
      </c>
      <c r="B89" t="s">
        <v>6293</v>
      </c>
      <c r="C89" t="s">
        <v>6294</v>
      </c>
      <c r="D89" t="s">
        <v>6295</v>
      </c>
      <c r="E89" t="s">
        <v>6295</v>
      </c>
      <c r="F89" t="s">
        <v>7464</v>
      </c>
    </row>
    <row r="90" spans="1:6">
      <c r="A90">
        <v>2311322999</v>
      </c>
      <c r="B90" t="s">
        <v>6296</v>
      </c>
      <c r="C90" t="s">
        <v>6297</v>
      </c>
      <c r="D90" t="s">
        <v>5506</v>
      </c>
      <c r="E90" t="s">
        <v>5506</v>
      </c>
      <c r="F90" t="s">
        <v>7465</v>
      </c>
    </row>
    <row r="91" spans="1:6">
      <c r="A91">
        <v>7604381915</v>
      </c>
      <c r="B91" t="s">
        <v>6298</v>
      </c>
      <c r="C91" t="s">
        <v>6299</v>
      </c>
      <c r="D91" t="s">
        <v>5066</v>
      </c>
      <c r="E91" t="s">
        <v>5066</v>
      </c>
      <c r="F91" t="s">
        <v>7466</v>
      </c>
    </row>
    <row r="92" spans="1:6">
      <c r="A92">
        <v>2463123589</v>
      </c>
      <c r="B92" t="s">
        <v>6300</v>
      </c>
      <c r="C92" t="s">
        <v>6301</v>
      </c>
      <c r="D92" t="s">
        <v>6302</v>
      </c>
      <c r="E92" t="s">
        <v>6303</v>
      </c>
      <c r="F92" t="s">
        <v>7418</v>
      </c>
    </row>
    <row r="93" spans="1:6">
      <c r="A93">
        <v>3328459231</v>
      </c>
      <c r="B93" t="s">
        <v>6304</v>
      </c>
      <c r="C93" t="s">
        <v>6305</v>
      </c>
      <c r="D93" t="s">
        <v>5565</v>
      </c>
      <c r="E93" t="s">
        <v>5566</v>
      </c>
      <c r="F93" t="s">
        <v>7467</v>
      </c>
    </row>
    <row r="94" spans="1:6">
      <c r="A94">
        <v>6658536641</v>
      </c>
      <c r="B94" t="s">
        <v>6306</v>
      </c>
      <c r="C94" t="s">
        <v>6307</v>
      </c>
      <c r="D94" t="s">
        <v>5269</v>
      </c>
      <c r="E94" t="s">
        <v>5270</v>
      </c>
      <c r="F94" t="s">
        <v>7468</v>
      </c>
    </row>
    <row r="95" spans="1:6">
      <c r="A95">
        <v>7734449219</v>
      </c>
      <c r="B95" t="s">
        <v>6308</v>
      </c>
      <c r="C95" t="s">
        <v>6309</v>
      </c>
      <c r="D95" t="s">
        <v>5047</v>
      </c>
      <c r="E95" t="s">
        <v>5048</v>
      </c>
      <c r="F95" t="s">
        <v>7469</v>
      </c>
    </row>
    <row r="96" spans="1:6">
      <c r="A96">
        <v>6670505449</v>
      </c>
      <c r="B96" t="s">
        <v>6310</v>
      </c>
      <c r="C96" t="s">
        <v>6311</v>
      </c>
      <c r="D96" t="s">
        <v>5119</v>
      </c>
      <c r="E96" t="s">
        <v>5119</v>
      </c>
      <c r="F96" t="s">
        <v>7470</v>
      </c>
    </row>
    <row r="97" spans="1:6">
      <c r="A97">
        <v>7104085442</v>
      </c>
      <c r="B97" t="s">
        <v>6312</v>
      </c>
      <c r="C97" t="s">
        <v>6313</v>
      </c>
      <c r="D97" t="s">
        <v>5230</v>
      </c>
      <c r="E97" t="s">
        <v>5231</v>
      </c>
      <c r="F97" t="s">
        <v>7471</v>
      </c>
    </row>
    <row r="98" spans="1:6">
      <c r="A98">
        <v>3123478956</v>
      </c>
      <c r="B98" t="s">
        <v>6314</v>
      </c>
      <c r="C98" t="s">
        <v>6315</v>
      </c>
      <c r="D98" t="s">
        <v>4883</v>
      </c>
      <c r="E98" t="s">
        <v>4884</v>
      </c>
      <c r="F98" t="s">
        <v>7472</v>
      </c>
    </row>
    <row r="99" spans="1:6">
      <c r="A99">
        <v>7726461766</v>
      </c>
      <c r="B99" t="s">
        <v>6316</v>
      </c>
      <c r="C99" t="s">
        <v>6317</v>
      </c>
      <c r="D99" t="s">
        <v>5381</v>
      </c>
      <c r="E99" t="s">
        <v>5382</v>
      </c>
      <c r="F99" t="s">
        <v>7473</v>
      </c>
    </row>
    <row r="100" spans="1:6">
      <c r="A100">
        <v>7713743435</v>
      </c>
      <c r="B100" t="s">
        <v>6318</v>
      </c>
      <c r="C100" t="s">
        <v>6319</v>
      </c>
      <c r="D100" t="s">
        <v>5227</v>
      </c>
      <c r="E100" t="s">
        <v>5228</v>
      </c>
      <c r="F100" t="s">
        <v>7474</v>
      </c>
    </row>
    <row r="101" spans="1:6">
      <c r="A101">
        <v>9725071502</v>
      </c>
      <c r="B101" t="s">
        <v>6320</v>
      </c>
      <c r="C101" t="s">
        <v>6321</v>
      </c>
      <c r="D101" t="s">
        <v>5501</v>
      </c>
      <c r="E101" t="s">
        <v>5501</v>
      </c>
      <c r="F101" t="s">
        <v>7475</v>
      </c>
    </row>
    <row r="102" spans="1:6">
      <c r="A102">
        <v>9102196550</v>
      </c>
      <c r="B102" t="s">
        <v>6322</v>
      </c>
      <c r="D102" t="s">
        <v>2980</v>
      </c>
      <c r="E102" t="s">
        <v>5100</v>
      </c>
      <c r="F102" t="s">
        <v>7476</v>
      </c>
    </row>
    <row r="103" spans="1:6">
      <c r="A103">
        <v>7430028307</v>
      </c>
      <c r="B103" t="s">
        <v>6323</v>
      </c>
      <c r="C103" t="s">
        <v>6324</v>
      </c>
      <c r="D103" t="s">
        <v>5163</v>
      </c>
      <c r="E103" t="s">
        <v>5164</v>
      </c>
      <c r="F103" t="s">
        <v>7477</v>
      </c>
    </row>
    <row r="104" spans="1:6">
      <c r="A104">
        <v>7726478287</v>
      </c>
      <c r="B104" t="s">
        <v>6325</v>
      </c>
      <c r="C104" t="s">
        <v>6326</v>
      </c>
      <c r="D104" t="s">
        <v>5283</v>
      </c>
      <c r="E104" t="s">
        <v>5284</v>
      </c>
      <c r="F104" t="s">
        <v>7478</v>
      </c>
    </row>
    <row r="105" spans="1:6">
      <c r="A105">
        <v>6678089423</v>
      </c>
      <c r="B105" t="s">
        <v>6327</v>
      </c>
      <c r="C105" t="s">
        <v>6328</v>
      </c>
      <c r="D105" t="s">
        <v>5260</v>
      </c>
      <c r="E105" t="s">
        <v>5261</v>
      </c>
      <c r="F105" t="s">
        <v>7479</v>
      </c>
    </row>
    <row r="106" spans="1:6">
      <c r="A106">
        <v>573013480</v>
      </c>
      <c r="B106" t="s">
        <v>6327</v>
      </c>
      <c r="C106" t="s">
        <v>6328</v>
      </c>
      <c r="D106" t="s">
        <v>5260</v>
      </c>
      <c r="E106" t="s">
        <v>5261</v>
      </c>
      <c r="F106" t="s">
        <v>7480</v>
      </c>
    </row>
    <row r="107" spans="1:6">
      <c r="A107">
        <v>9709079818</v>
      </c>
      <c r="B107" t="s">
        <v>6329</v>
      </c>
      <c r="C107" t="s">
        <v>6330</v>
      </c>
      <c r="D107" t="s">
        <v>4858</v>
      </c>
      <c r="E107" t="s">
        <v>4859</v>
      </c>
      <c r="F107" t="s">
        <v>7481</v>
      </c>
    </row>
    <row r="108" spans="1:6">
      <c r="A108">
        <v>4205405157</v>
      </c>
      <c r="B108" t="s">
        <v>6331</v>
      </c>
      <c r="C108" t="s">
        <v>6332</v>
      </c>
      <c r="D108" t="s">
        <v>6333</v>
      </c>
      <c r="E108" t="s">
        <v>6334</v>
      </c>
      <c r="F108" t="s">
        <v>7482</v>
      </c>
    </row>
    <row r="109" spans="1:6">
      <c r="A109">
        <v>5837082086</v>
      </c>
      <c r="B109" t="s">
        <v>6335</v>
      </c>
      <c r="C109" t="s">
        <v>6336</v>
      </c>
      <c r="D109" t="s">
        <v>5191</v>
      </c>
      <c r="E109" t="s">
        <v>5191</v>
      </c>
      <c r="F109" t="s">
        <v>7483</v>
      </c>
    </row>
    <row r="110" spans="1:6">
      <c r="A110">
        <v>274970586</v>
      </c>
      <c r="B110" t="s">
        <v>6335</v>
      </c>
      <c r="C110" t="s">
        <v>6336</v>
      </c>
      <c r="D110" t="s">
        <v>5191</v>
      </c>
      <c r="E110" t="s">
        <v>5191</v>
      </c>
      <c r="F110" t="s">
        <v>7484</v>
      </c>
    </row>
    <row r="111" spans="1:6">
      <c r="A111">
        <v>7810944190</v>
      </c>
      <c r="B111" t="s">
        <v>6337</v>
      </c>
      <c r="C111" t="s">
        <v>6338</v>
      </c>
      <c r="D111" t="s">
        <v>5199</v>
      </c>
      <c r="E111" t="s">
        <v>5199</v>
      </c>
      <c r="F111" t="s">
        <v>7485</v>
      </c>
    </row>
    <row r="112" spans="1:6">
      <c r="A112">
        <v>5837081420</v>
      </c>
      <c r="B112" t="s">
        <v>6339</v>
      </c>
      <c r="C112" t="s">
        <v>6340</v>
      </c>
      <c r="D112" t="s">
        <v>5240</v>
      </c>
      <c r="E112" t="s">
        <v>5240</v>
      </c>
      <c r="F112" t="s">
        <v>7486</v>
      </c>
    </row>
    <row r="113" spans="1:6">
      <c r="A113">
        <v>2310197022</v>
      </c>
      <c r="B113" t="s">
        <v>6341</v>
      </c>
      <c r="C113" t="s">
        <v>6342</v>
      </c>
      <c r="D113" t="s">
        <v>4919</v>
      </c>
      <c r="E113" t="s">
        <v>4920</v>
      </c>
      <c r="F113" t="s">
        <v>7487</v>
      </c>
    </row>
    <row r="114" spans="1:6">
      <c r="A114">
        <v>7751201553</v>
      </c>
      <c r="B114" t="s">
        <v>6343</v>
      </c>
      <c r="C114" t="s">
        <v>6344</v>
      </c>
      <c r="D114" t="s">
        <v>5472</v>
      </c>
      <c r="E114" t="s">
        <v>5473</v>
      </c>
      <c r="F114" t="s">
        <v>7488</v>
      </c>
    </row>
    <row r="115" spans="1:6">
      <c r="A115">
        <v>7743165125</v>
      </c>
      <c r="B115" t="s">
        <v>6345</v>
      </c>
      <c r="C115" t="s">
        <v>6346</v>
      </c>
      <c r="D115" t="s">
        <v>5009</v>
      </c>
      <c r="F115" t="s">
        <v>7489</v>
      </c>
    </row>
    <row r="116" spans="1:6">
      <c r="A116">
        <v>9727003956</v>
      </c>
      <c r="B116" t="s">
        <v>6347</v>
      </c>
      <c r="C116" t="s">
        <v>6348</v>
      </c>
      <c r="D116" t="s">
        <v>5271</v>
      </c>
      <c r="E116" t="s">
        <v>5271</v>
      </c>
      <c r="F116" t="s">
        <v>7490</v>
      </c>
    </row>
    <row r="117" spans="1:6">
      <c r="A117">
        <v>2130233698</v>
      </c>
      <c r="B117" t="s">
        <v>6349</v>
      </c>
      <c r="C117" t="s">
        <v>6350</v>
      </c>
      <c r="D117" t="s">
        <v>5333</v>
      </c>
      <c r="E117" t="s">
        <v>5333</v>
      </c>
      <c r="F117" t="s">
        <v>7491</v>
      </c>
    </row>
    <row r="118" spans="1:6">
      <c r="A118">
        <v>9725016460</v>
      </c>
      <c r="B118" t="s">
        <v>6351</v>
      </c>
      <c r="C118" t="s">
        <v>6352</v>
      </c>
      <c r="D118" t="s">
        <v>4914</v>
      </c>
      <c r="E118" t="s">
        <v>4915</v>
      </c>
      <c r="F118" t="s">
        <v>7492</v>
      </c>
    </row>
    <row r="119" spans="1:6">
      <c r="A119">
        <v>9715208490</v>
      </c>
      <c r="B119" t="s">
        <v>6353</v>
      </c>
      <c r="C119" t="s">
        <v>6354</v>
      </c>
      <c r="D119" t="s">
        <v>5339</v>
      </c>
      <c r="E119" t="s">
        <v>5340</v>
      </c>
      <c r="F119" t="s">
        <v>7493</v>
      </c>
    </row>
    <row r="120" spans="1:6">
      <c r="A120">
        <v>6316276246</v>
      </c>
      <c r="B120" t="s">
        <v>6355</v>
      </c>
      <c r="C120" t="s">
        <v>6356</v>
      </c>
      <c r="D120" t="s">
        <v>4933</v>
      </c>
      <c r="E120" t="s">
        <v>4934</v>
      </c>
      <c r="F120" t="s">
        <v>7494</v>
      </c>
    </row>
    <row r="121" spans="1:6">
      <c r="A121">
        <v>1656113306</v>
      </c>
      <c r="B121" t="s">
        <v>6357</v>
      </c>
      <c r="C121" t="s">
        <v>6358</v>
      </c>
      <c r="D121" t="s">
        <v>5104</v>
      </c>
      <c r="E121" t="s">
        <v>5105</v>
      </c>
      <c r="F121" t="s">
        <v>7495</v>
      </c>
    </row>
    <row r="122" spans="1:6">
      <c r="A122">
        <v>5405074715</v>
      </c>
      <c r="B122" t="s">
        <v>6359</v>
      </c>
      <c r="C122" t="s">
        <v>6360</v>
      </c>
      <c r="D122" t="s">
        <v>5055</v>
      </c>
      <c r="E122" t="s">
        <v>5055</v>
      </c>
      <c r="F122" t="s">
        <v>7496</v>
      </c>
    </row>
    <row r="123" spans="1:6">
      <c r="A123">
        <v>6670510671</v>
      </c>
      <c r="B123" t="s">
        <v>6361</v>
      </c>
      <c r="C123" t="s">
        <v>6362</v>
      </c>
      <c r="D123" t="s">
        <v>5390</v>
      </c>
      <c r="E123" t="s">
        <v>5390</v>
      </c>
      <c r="F123" t="s">
        <v>7497</v>
      </c>
    </row>
    <row r="124" spans="1:6">
      <c r="A124">
        <v>7725321396</v>
      </c>
      <c r="B124" t="s">
        <v>6363</v>
      </c>
      <c r="C124" t="s">
        <v>6364</v>
      </c>
      <c r="D124" t="s">
        <v>6365</v>
      </c>
      <c r="E124" t="s">
        <v>5081</v>
      </c>
      <c r="F124" t="s">
        <v>7431</v>
      </c>
    </row>
    <row r="125" spans="1:6">
      <c r="A125">
        <v>5024189682</v>
      </c>
      <c r="B125" t="s">
        <v>6366</v>
      </c>
      <c r="C125" t="s">
        <v>6367</v>
      </c>
      <c r="D125" t="s">
        <v>5205</v>
      </c>
      <c r="E125" t="s">
        <v>5205</v>
      </c>
      <c r="F125" t="s">
        <v>7498</v>
      </c>
    </row>
    <row r="126" spans="1:6">
      <c r="A126">
        <v>9725088961</v>
      </c>
      <c r="B126" t="s">
        <v>6368</v>
      </c>
      <c r="C126" t="s">
        <v>6369</v>
      </c>
      <c r="D126" t="s">
        <v>4938</v>
      </c>
      <c r="E126" t="s">
        <v>4938</v>
      </c>
      <c r="F126" t="s">
        <v>7499</v>
      </c>
    </row>
    <row r="127" spans="1:6">
      <c r="A127">
        <v>6316272629</v>
      </c>
      <c r="B127" t="s">
        <v>6370</v>
      </c>
      <c r="C127" t="s">
        <v>6371</v>
      </c>
      <c r="D127" t="s">
        <v>5407</v>
      </c>
      <c r="E127" t="s">
        <v>5407</v>
      </c>
      <c r="F127" t="s">
        <v>7441</v>
      </c>
    </row>
    <row r="128" spans="1:6">
      <c r="A128">
        <v>7604376792</v>
      </c>
      <c r="B128" t="s">
        <v>6372</v>
      </c>
      <c r="C128" t="s">
        <v>6373</v>
      </c>
      <c r="D128" t="s">
        <v>5368</v>
      </c>
      <c r="E128" t="s">
        <v>5368</v>
      </c>
      <c r="F128" t="s">
        <v>7500</v>
      </c>
    </row>
    <row r="129" spans="1:6">
      <c r="A129">
        <v>9728074741</v>
      </c>
      <c r="B129" t="s">
        <v>6374</v>
      </c>
      <c r="C129" t="s">
        <v>6375</v>
      </c>
      <c r="D129" t="s">
        <v>5389</v>
      </c>
      <c r="E129" t="s">
        <v>5389</v>
      </c>
      <c r="F129" t="s">
        <v>7501</v>
      </c>
    </row>
    <row r="130" spans="1:6">
      <c r="A130">
        <v>9706025860</v>
      </c>
      <c r="B130" t="s">
        <v>6376</v>
      </c>
      <c r="C130" t="s">
        <v>6377</v>
      </c>
      <c r="D130" t="s">
        <v>5044</v>
      </c>
      <c r="E130" t="s">
        <v>4912</v>
      </c>
      <c r="F130" t="s">
        <v>7502</v>
      </c>
    </row>
    <row r="131" spans="1:6">
      <c r="A131">
        <v>9731021073</v>
      </c>
      <c r="B131" t="s">
        <v>6378</v>
      </c>
      <c r="C131" t="s">
        <v>6379</v>
      </c>
      <c r="D131" t="s">
        <v>4858</v>
      </c>
      <c r="E131" t="s">
        <v>6380</v>
      </c>
      <c r="F131" t="s">
        <v>7422</v>
      </c>
    </row>
    <row r="132" spans="1:6">
      <c r="A132">
        <v>5262389030</v>
      </c>
      <c r="B132" t="s">
        <v>6381</v>
      </c>
      <c r="C132" t="s">
        <v>6382</v>
      </c>
      <c r="D132" t="s">
        <v>5369</v>
      </c>
      <c r="E132" t="s">
        <v>5370</v>
      </c>
      <c r="F132" t="s">
        <v>7503</v>
      </c>
    </row>
    <row r="133" spans="1:6">
      <c r="A133">
        <v>6164139228</v>
      </c>
      <c r="B133" t="s">
        <v>6383</v>
      </c>
      <c r="C133" t="s">
        <v>6384</v>
      </c>
      <c r="D133" t="s">
        <v>4836</v>
      </c>
      <c r="E133" t="s">
        <v>4836</v>
      </c>
      <c r="F133" t="s">
        <v>7504</v>
      </c>
    </row>
    <row r="134" spans="1:6">
      <c r="A134">
        <v>6908019416</v>
      </c>
      <c r="B134" t="s">
        <v>6385</v>
      </c>
      <c r="C134" t="s">
        <v>6386</v>
      </c>
      <c r="D134" t="s">
        <v>5035</v>
      </c>
      <c r="E134" t="s">
        <v>5036</v>
      </c>
      <c r="F134" t="s">
        <v>7505</v>
      </c>
    </row>
    <row r="135" spans="1:6">
      <c r="A135">
        <v>7734455653</v>
      </c>
      <c r="B135" t="s">
        <v>6387</v>
      </c>
      <c r="C135" t="s">
        <v>6388</v>
      </c>
      <c r="D135" t="s">
        <v>5111</v>
      </c>
      <c r="E135" t="s">
        <v>5112</v>
      </c>
      <c r="F135" t="s">
        <v>7506</v>
      </c>
    </row>
    <row r="136" spans="1:6">
      <c r="A136">
        <v>7801720701</v>
      </c>
      <c r="B136" t="s">
        <v>6389</v>
      </c>
      <c r="C136" t="s">
        <v>6390</v>
      </c>
      <c r="D136" t="s">
        <v>4993</v>
      </c>
      <c r="E136" t="s">
        <v>6391</v>
      </c>
      <c r="F136" t="s">
        <v>7507</v>
      </c>
    </row>
    <row r="137" spans="1:6">
      <c r="A137">
        <v>6450085277</v>
      </c>
      <c r="B137" t="s">
        <v>6392</v>
      </c>
      <c r="C137" t="s">
        <v>6393</v>
      </c>
      <c r="D137" t="s">
        <v>5524</v>
      </c>
      <c r="E137" t="s">
        <v>5525</v>
      </c>
      <c r="F137" t="s">
        <v>7508</v>
      </c>
    </row>
    <row r="138" spans="1:6">
      <c r="A138">
        <v>1650245810</v>
      </c>
      <c r="B138" t="s">
        <v>6394</v>
      </c>
      <c r="C138" t="s">
        <v>6395</v>
      </c>
      <c r="D138" t="s">
        <v>5417</v>
      </c>
      <c r="E138" t="s">
        <v>5418</v>
      </c>
      <c r="F138" t="s">
        <v>7509</v>
      </c>
    </row>
    <row r="139" spans="1:6">
      <c r="A139">
        <v>7811785088</v>
      </c>
      <c r="B139" t="s">
        <v>6396</v>
      </c>
      <c r="C139" t="s">
        <v>6397</v>
      </c>
      <c r="D139" t="s">
        <v>5572</v>
      </c>
      <c r="E139" t="s">
        <v>5572</v>
      </c>
      <c r="F139" t="s">
        <v>7510</v>
      </c>
    </row>
    <row r="140" spans="1:6">
      <c r="A140">
        <v>2100005567</v>
      </c>
      <c r="B140" t="s">
        <v>6398</v>
      </c>
      <c r="C140" t="s">
        <v>6399</v>
      </c>
      <c r="D140" t="s">
        <v>5056</v>
      </c>
      <c r="E140" t="s">
        <v>5057</v>
      </c>
      <c r="F140" t="s">
        <v>7511</v>
      </c>
    </row>
    <row r="141" spans="1:6">
      <c r="A141">
        <v>5902065220</v>
      </c>
      <c r="B141" t="s">
        <v>6400</v>
      </c>
      <c r="C141" t="s">
        <v>6401</v>
      </c>
      <c r="D141" t="s">
        <v>5113</v>
      </c>
      <c r="E141" t="s">
        <v>5114</v>
      </c>
      <c r="F141" t="s">
        <v>7512</v>
      </c>
    </row>
    <row r="142" spans="1:6">
      <c r="A142">
        <v>5032353255</v>
      </c>
      <c r="B142" t="s">
        <v>6402</v>
      </c>
      <c r="C142" t="s">
        <v>6403</v>
      </c>
      <c r="D142" t="s">
        <v>5461</v>
      </c>
      <c r="E142" t="s">
        <v>5461</v>
      </c>
      <c r="F142" t="s">
        <v>7513</v>
      </c>
    </row>
    <row r="143" spans="1:6">
      <c r="A143">
        <v>3444279198</v>
      </c>
      <c r="B143" t="s">
        <v>6404</v>
      </c>
      <c r="C143" t="s">
        <v>6405</v>
      </c>
      <c r="D143" t="s">
        <v>4939</v>
      </c>
      <c r="E143" t="s">
        <v>4940</v>
      </c>
      <c r="F143" t="s">
        <v>7512</v>
      </c>
    </row>
    <row r="144" spans="1:6">
      <c r="A144">
        <v>9709093097</v>
      </c>
      <c r="B144" t="s">
        <v>6406</v>
      </c>
      <c r="C144" t="s">
        <v>6407</v>
      </c>
      <c r="D144" t="s">
        <v>4935</v>
      </c>
      <c r="E144" t="s">
        <v>4936</v>
      </c>
      <c r="F144" t="s">
        <v>7514</v>
      </c>
    </row>
    <row r="145" spans="1:6">
      <c r="A145">
        <v>2902077051</v>
      </c>
      <c r="B145" t="s">
        <v>6408</v>
      </c>
      <c r="C145" t="s">
        <v>6409</v>
      </c>
      <c r="D145" t="s">
        <v>5432</v>
      </c>
      <c r="E145" t="s">
        <v>5433</v>
      </c>
      <c r="F145" t="s">
        <v>7515</v>
      </c>
    </row>
    <row r="146" spans="1:6">
      <c r="A146">
        <v>3906411936</v>
      </c>
      <c r="B146" t="s">
        <v>6410</v>
      </c>
      <c r="C146" t="s">
        <v>6411</v>
      </c>
      <c r="D146" t="s">
        <v>5138</v>
      </c>
      <c r="E146" t="s">
        <v>5138</v>
      </c>
      <c r="F146" t="s">
        <v>7516</v>
      </c>
    </row>
    <row r="147" spans="1:6">
      <c r="A147">
        <v>7404075364</v>
      </c>
      <c r="B147" t="s">
        <v>6412</v>
      </c>
      <c r="C147" t="s">
        <v>6413</v>
      </c>
      <c r="D147" t="s">
        <v>5584</v>
      </c>
      <c r="E147" t="s">
        <v>5584</v>
      </c>
      <c r="F147" t="s">
        <v>7517</v>
      </c>
    </row>
    <row r="148" spans="1:6">
      <c r="A148">
        <v>5837081290</v>
      </c>
      <c r="B148" t="s">
        <v>6414</v>
      </c>
      <c r="C148" t="s">
        <v>6415</v>
      </c>
      <c r="D148" t="s">
        <v>5474</v>
      </c>
      <c r="E148" t="s">
        <v>5475</v>
      </c>
      <c r="F148" t="s">
        <v>7461</v>
      </c>
    </row>
    <row r="149" spans="1:6">
      <c r="A149">
        <v>2635209961</v>
      </c>
      <c r="B149" t="s">
        <v>6416</v>
      </c>
      <c r="C149" t="s">
        <v>6417</v>
      </c>
      <c r="D149" t="s">
        <v>5106</v>
      </c>
      <c r="E149" t="s">
        <v>5107</v>
      </c>
      <c r="F149" t="s">
        <v>7518</v>
      </c>
    </row>
    <row r="150" spans="1:6">
      <c r="A150">
        <v>5904291793</v>
      </c>
      <c r="B150" t="s">
        <v>6418</v>
      </c>
      <c r="C150" t="s">
        <v>6419</v>
      </c>
      <c r="D150" t="s">
        <v>5358</v>
      </c>
      <c r="E150" t="s">
        <v>5359</v>
      </c>
      <c r="F150" t="s">
        <v>7519</v>
      </c>
    </row>
    <row r="151" spans="1:6">
      <c r="A151">
        <v>7726453892</v>
      </c>
      <c r="B151" t="s">
        <v>6420</v>
      </c>
      <c r="C151" t="s">
        <v>6421</v>
      </c>
      <c r="D151" t="s">
        <v>5095</v>
      </c>
      <c r="E151" t="s">
        <v>5095</v>
      </c>
      <c r="F151" t="s">
        <v>7520</v>
      </c>
    </row>
    <row r="152" spans="1:6">
      <c r="A152">
        <v>7716932938</v>
      </c>
      <c r="B152" t="s">
        <v>6422</v>
      </c>
      <c r="C152" t="s">
        <v>6423</v>
      </c>
      <c r="D152" t="s">
        <v>4870</v>
      </c>
      <c r="E152" t="s">
        <v>4870</v>
      </c>
      <c r="F152" t="s">
        <v>7521</v>
      </c>
    </row>
    <row r="153" spans="1:6">
      <c r="A153">
        <v>7627058108</v>
      </c>
      <c r="B153" t="s">
        <v>6424</v>
      </c>
      <c r="C153" t="s">
        <v>6425</v>
      </c>
      <c r="D153" t="s">
        <v>5364</v>
      </c>
      <c r="E153" t="s">
        <v>5365</v>
      </c>
      <c r="F153" t="s">
        <v>7522</v>
      </c>
    </row>
    <row r="154" spans="1:6">
      <c r="A154">
        <v>4706056997</v>
      </c>
      <c r="B154" t="s">
        <v>6426</v>
      </c>
      <c r="C154" t="s">
        <v>6427</v>
      </c>
      <c r="D154" t="s">
        <v>4941</v>
      </c>
      <c r="E154" t="s">
        <v>4942</v>
      </c>
      <c r="F154" t="s">
        <v>7523</v>
      </c>
    </row>
    <row r="155" spans="1:6">
      <c r="A155">
        <v>6449105426</v>
      </c>
      <c r="B155" t="s">
        <v>6428</v>
      </c>
      <c r="C155" t="s">
        <v>6429</v>
      </c>
      <c r="D155" t="s">
        <v>5459</v>
      </c>
      <c r="E155" t="s">
        <v>5460</v>
      </c>
      <c r="F155" t="s">
        <v>7524</v>
      </c>
    </row>
    <row r="156" spans="1:6">
      <c r="A156">
        <v>3444279776</v>
      </c>
      <c r="B156" t="s">
        <v>6430</v>
      </c>
      <c r="C156" t="s">
        <v>6431</v>
      </c>
      <c r="D156" t="s">
        <v>5549</v>
      </c>
      <c r="E156" t="s">
        <v>5549</v>
      </c>
      <c r="F156" t="s">
        <v>7525</v>
      </c>
    </row>
    <row r="157" spans="1:6">
      <c r="A157">
        <v>9714008058</v>
      </c>
      <c r="B157" t="s">
        <v>6432</v>
      </c>
      <c r="C157" t="s">
        <v>6433</v>
      </c>
      <c r="D157" t="s">
        <v>5323</v>
      </c>
      <c r="E157" t="s">
        <v>5324</v>
      </c>
      <c r="F157" t="s">
        <v>7526</v>
      </c>
    </row>
    <row r="158" spans="1:6">
      <c r="A158">
        <v>9726023244</v>
      </c>
      <c r="B158" t="s">
        <v>6434</v>
      </c>
      <c r="C158" t="s">
        <v>6435</v>
      </c>
      <c r="D158" t="s">
        <v>5466</v>
      </c>
      <c r="F158" t="s">
        <v>7527</v>
      </c>
    </row>
    <row r="159" spans="1:6">
      <c r="A159">
        <v>3444279945</v>
      </c>
      <c r="B159" t="s">
        <v>6436</v>
      </c>
      <c r="C159" t="s">
        <v>6437</v>
      </c>
      <c r="D159" t="s">
        <v>5557</v>
      </c>
      <c r="E159" t="s">
        <v>5557</v>
      </c>
      <c r="F159" t="s">
        <v>7528</v>
      </c>
    </row>
    <row r="160" spans="1:6">
      <c r="A160">
        <v>7734477671</v>
      </c>
      <c r="B160" t="s">
        <v>6438</v>
      </c>
      <c r="C160" t="s">
        <v>6439</v>
      </c>
      <c r="D160" t="s">
        <v>6440</v>
      </c>
      <c r="E160" t="s">
        <v>6440</v>
      </c>
      <c r="F160" t="s">
        <v>7529</v>
      </c>
    </row>
    <row r="161" spans="1:6">
      <c r="A161">
        <v>5919033548</v>
      </c>
      <c r="B161" t="s">
        <v>6441</v>
      </c>
      <c r="C161" t="s">
        <v>6442</v>
      </c>
      <c r="D161" t="s">
        <v>6443</v>
      </c>
      <c r="E161" t="s">
        <v>6444</v>
      </c>
      <c r="F161" t="s">
        <v>7530</v>
      </c>
    </row>
    <row r="162" spans="1:6">
      <c r="A162">
        <v>5258157478</v>
      </c>
      <c r="B162" t="s">
        <v>6445</v>
      </c>
      <c r="C162" t="s">
        <v>6446</v>
      </c>
      <c r="D162" t="s">
        <v>6447</v>
      </c>
      <c r="E162" t="s">
        <v>6447</v>
      </c>
      <c r="F162" t="s">
        <v>7531</v>
      </c>
    </row>
    <row r="163" spans="1:6">
      <c r="A163">
        <v>1659216290</v>
      </c>
      <c r="B163" t="s">
        <v>6448</v>
      </c>
      <c r="C163" t="s">
        <v>6449</v>
      </c>
      <c r="D163" t="s">
        <v>5465</v>
      </c>
      <c r="E163" t="s">
        <v>5465</v>
      </c>
      <c r="F163" t="s">
        <v>7532</v>
      </c>
    </row>
    <row r="164" spans="1:6">
      <c r="A164">
        <v>7842222335</v>
      </c>
      <c r="B164" t="s">
        <v>6450</v>
      </c>
      <c r="C164" t="s">
        <v>6451</v>
      </c>
      <c r="D164" t="s">
        <v>6452</v>
      </c>
      <c r="E164" t="s">
        <v>6453</v>
      </c>
      <c r="F164" t="s">
        <v>7533</v>
      </c>
    </row>
    <row r="165" spans="1:6">
      <c r="A165">
        <v>276137789</v>
      </c>
      <c r="B165" t="s">
        <v>6450</v>
      </c>
      <c r="C165" t="s">
        <v>6451</v>
      </c>
      <c r="D165" t="s">
        <v>6452</v>
      </c>
      <c r="E165" t="s">
        <v>6453</v>
      </c>
      <c r="F165" t="s">
        <v>7534</v>
      </c>
    </row>
    <row r="166" spans="1:6">
      <c r="A166">
        <v>9710048701</v>
      </c>
      <c r="B166" t="s">
        <v>6454</v>
      </c>
      <c r="C166" t="s">
        <v>6455</v>
      </c>
      <c r="D166" t="s">
        <v>5249</v>
      </c>
      <c r="E166" t="s">
        <v>5250</v>
      </c>
      <c r="F166" t="s">
        <v>7535</v>
      </c>
    </row>
    <row r="167" spans="1:6">
      <c r="A167">
        <v>2635261351</v>
      </c>
      <c r="B167" t="s">
        <v>6456</v>
      </c>
      <c r="C167" t="s">
        <v>6457</v>
      </c>
      <c r="D167" t="s">
        <v>6458</v>
      </c>
      <c r="E167" t="s">
        <v>6458</v>
      </c>
      <c r="F167" t="s">
        <v>7536</v>
      </c>
    </row>
    <row r="168" spans="1:6">
      <c r="A168">
        <v>7801733771</v>
      </c>
      <c r="B168" t="s">
        <v>6459</v>
      </c>
      <c r="C168" t="s">
        <v>6460</v>
      </c>
      <c r="D168" t="s">
        <v>6461</v>
      </c>
      <c r="E168" t="s">
        <v>6462</v>
      </c>
      <c r="F168" t="s">
        <v>7537</v>
      </c>
    </row>
    <row r="169" spans="1:6">
      <c r="A169">
        <v>7709851710</v>
      </c>
      <c r="B169" t="s">
        <v>6463</v>
      </c>
      <c r="C169" t="s">
        <v>6464</v>
      </c>
      <c r="D169" t="s">
        <v>5395</v>
      </c>
      <c r="E169" t="s">
        <v>5395</v>
      </c>
      <c r="F169" t="s">
        <v>7538</v>
      </c>
    </row>
    <row r="170" spans="1:6">
      <c r="A170">
        <v>6161150583</v>
      </c>
      <c r="B170" t="s">
        <v>6465</v>
      </c>
      <c r="C170" t="s">
        <v>6466</v>
      </c>
      <c r="D170" t="s">
        <v>6467</v>
      </c>
      <c r="E170" t="s">
        <v>6468</v>
      </c>
      <c r="F170" t="s">
        <v>7539</v>
      </c>
    </row>
    <row r="171" spans="1:6">
      <c r="A171">
        <v>9724193314</v>
      </c>
      <c r="B171" t="s">
        <v>6469</v>
      </c>
      <c r="C171" t="s">
        <v>6470</v>
      </c>
      <c r="D171" t="s">
        <v>6471</v>
      </c>
      <c r="E171" t="s">
        <v>6471</v>
      </c>
      <c r="F171" t="s">
        <v>7540</v>
      </c>
    </row>
    <row r="172" spans="1:6">
      <c r="A172">
        <v>7725848489</v>
      </c>
      <c r="B172" t="s">
        <v>6472</v>
      </c>
      <c r="C172" t="s">
        <v>6473</v>
      </c>
      <c r="D172" t="s">
        <v>5516</v>
      </c>
      <c r="E172" t="s">
        <v>5516</v>
      </c>
      <c r="F172" t="s">
        <v>7541</v>
      </c>
    </row>
    <row r="173" spans="1:6">
      <c r="A173">
        <v>9719070211</v>
      </c>
      <c r="B173" t="s">
        <v>6474</v>
      </c>
      <c r="C173" t="s">
        <v>6475</v>
      </c>
      <c r="D173" t="s">
        <v>6476</v>
      </c>
      <c r="E173" t="s">
        <v>6477</v>
      </c>
      <c r="F173" t="s">
        <v>7542</v>
      </c>
    </row>
    <row r="174" spans="1:6">
      <c r="A174">
        <v>9718263193</v>
      </c>
      <c r="B174" t="s">
        <v>6478</v>
      </c>
      <c r="C174" t="s">
        <v>6479</v>
      </c>
      <c r="D174" t="s">
        <v>6480</v>
      </c>
      <c r="E174" t="s">
        <v>6481</v>
      </c>
      <c r="F174" t="s">
        <v>7543</v>
      </c>
    </row>
    <row r="175" spans="1:6">
      <c r="A175">
        <v>300021964</v>
      </c>
      <c r="B175" t="s">
        <v>6478</v>
      </c>
      <c r="C175" t="s">
        <v>6479</v>
      </c>
      <c r="D175" t="s">
        <v>6480</v>
      </c>
      <c r="E175" t="s">
        <v>6481</v>
      </c>
      <c r="F175" t="s">
        <v>7544</v>
      </c>
    </row>
    <row r="176" spans="1:6">
      <c r="A176">
        <v>2635261859</v>
      </c>
      <c r="B176" t="s">
        <v>6482</v>
      </c>
      <c r="C176" t="s">
        <v>6483</v>
      </c>
      <c r="D176" t="s">
        <v>6484</v>
      </c>
      <c r="E176" t="s">
        <v>6484</v>
      </c>
      <c r="F176" t="s">
        <v>7545</v>
      </c>
    </row>
    <row r="177" spans="1:6">
      <c r="A177">
        <v>4205422890</v>
      </c>
      <c r="B177" t="s">
        <v>6485</v>
      </c>
      <c r="C177" t="s">
        <v>6486</v>
      </c>
      <c r="D177" t="s">
        <v>6487</v>
      </c>
      <c r="E177" t="s">
        <v>6488</v>
      </c>
      <c r="F177" t="s">
        <v>7546</v>
      </c>
    </row>
    <row r="178" spans="1:6">
      <c r="A178">
        <v>3459086819</v>
      </c>
      <c r="B178" t="s">
        <v>6489</v>
      </c>
      <c r="C178" t="s">
        <v>6490</v>
      </c>
      <c r="D178" t="s">
        <v>6491</v>
      </c>
      <c r="E178" t="s">
        <v>6491</v>
      </c>
      <c r="F178" t="s">
        <v>7547</v>
      </c>
    </row>
    <row r="179" spans="1:6">
      <c r="A179">
        <v>7460024758</v>
      </c>
      <c r="B179" t="s">
        <v>6492</v>
      </c>
      <c r="C179" t="s">
        <v>6493</v>
      </c>
      <c r="D179" t="s">
        <v>5331</v>
      </c>
      <c r="E179" t="s">
        <v>5332</v>
      </c>
      <c r="F179" t="s">
        <v>7548</v>
      </c>
    </row>
    <row r="180" spans="1:6">
      <c r="A180">
        <v>2225153627</v>
      </c>
      <c r="B180" t="s">
        <v>6494</v>
      </c>
      <c r="C180" t="s">
        <v>6495</v>
      </c>
      <c r="D180" t="s">
        <v>5257</v>
      </c>
      <c r="E180" t="s">
        <v>5257</v>
      </c>
      <c r="F180" t="s">
        <v>7549</v>
      </c>
    </row>
    <row r="181" spans="1:6">
      <c r="A181">
        <v>5406843025</v>
      </c>
      <c r="B181" t="s">
        <v>6496</v>
      </c>
      <c r="C181" t="s">
        <v>6497</v>
      </c>
      <c r="D181" t="s">
        <v>6498</v>
      </c>
      <c r="E181" t="s">
        <v>6499</v>
      </c>
      <c r="F181" t="s">
        <v>7550</v>
      </c>
    </row>
    <row r="182" spans="1:6">
      <c r="A182">
        <v>7840115899</v>
      </c>
      <c r="B182" t="s">
        <v>6500</v>
      </c>
      <c r="C182" t="s">
        <v>6501</v>
      </c>
      <c r="D182" t="s">
        <v>6502</v>
      </c>
      <c r="E182" t="s">
        <v>6503</v>
      </c>
      <c r="F182" t="s">
        <v>7422</v>
      </c>
    </row>
    <row r="183" spans="1:6">
      <c r="A183">
        <v>1841056860</v>
      </c>
      <c r="B183" t="s">
        <v>6504</v>
      </c>
      <c r="C183" t="s">
        <v>6505</v>
      </c>
      <c r="D183" t="s">
        <v>5553</v>
      </c>
      <c r="E183" t="s">
        <v>5553</v>
      </c>
      <c r="F183" t="s">
        <v>7551</v>
      </c>
    </row>
    <row r="184" spans="1:6">
      <c r="A184">
        <v>1656117090</v>
      </c>
      <c r="B184" t="s">
        <v>6506</v>
      </c>
      <c r="C184" t="s">
        <v>6507</v>
      </c>
      <c r="D184" t="s">
        <v>6508</v>
      </c>
      <c r="E184" t="s">
        <v>6509</v>
      </c>
      <c r="F184" t="s">
        <v>7422</v>
      </c>
    </row>
    <row r="185" spans="1:6">
      <c r="A185">
        <v>9704250356</v>
      </c>
      <c r="B185" t="s">
        <v>6510</v>
      </c>
      <c r="C185" t="s">
        <v>6511</v>
      </c>
      <c r="D185" t="s">
        <v>6512</v>
      </c>
      <c r="E185" t="s">
        <v>6513</v>
      </c>
      <c r="F185" t="s">
        <v>7552</v>
      </c>
    </row>
    <row r="186" spans="1:6">
      <c r="A186">
        <v>7708440146</v>
      </c>
      <c r="B186" t="s">
        <v>6514</v>
      </c>
      <c r="D186" t="s">
        <v>6515</v>
      </c>
      <c r="E186" t="s">
        <v>6515</v>
      </c>
      <c r="F186" t="s">
        <v>7553</v>
      </c>
    </row>
    <row r="187" spans="1:6">
      <c r="A187">
        <v>1800024700</v>
      </c>
      <c r="B187" t="s">
        <v>6516</v>
      </c>
      <c r="C187" t="s">
        <v>6517</v>
      </c>
      <c r="D187" t="s">
        <v>6518</v>
      </c>
      <c r="E187" t="s">
        <v>6519</v>
      </c>
      <c r="F187" t="s">
        <v>7554</v>
      </c>
    </row>
    <row r="188" spans="1:6">
      <c r="A188">
        <v>3459087354</v>
      </c>
      <c r="B188" t="s">
        <v>6520</v>
      </c>
      <c r="C188" t="s">
        <v>6521</v>
      </c>
      <c r="D188" t="s">
        <v>6522</v>
      </c>
      <c r="E188" t="s">
        <v>6522</v>
      </c>
      <c r="F188" t="s">
        <v>7422</v>
      </c>
    </row>
    <row r="189" spans="1:6">
      <c r="A189">
        <v>9724206796</v>
      </c>
      <c r="B189" t="s">
        <v>6523</v>
      </c>
      <c r="C189" t="s">
        <v>6524</v>
      </c>
      <c r="D189" t="s">
        <v>6525</v>
      </c>
      <c r="E189" t="s">
        <v>6525</v>
      </c>
      <c r="F189" t="s">
        <v>7422</v>
      </c>
    </row>
    <row r="190" spans="1:6">
      <c r="A190">
        <v>3665828745</v>
      </c>
      <c r="B190" t="s">
        <v>6526</v>
      </c>
      <c r="C190" t="s">
        <v>6527</v>
      </c>
      <c r="D190" t="s">
        <v>4943</v>
      </c>
      <c r="E190" t="s">
        <v>4943</v>
      </c>
      <c r="F190" t="s">
        <v>7555</v>
      </c>
    </row>
    <row r="191" spans="1:6">
      <c r="A191">
        <v>9714064623</v>
      </c>
      <c r="B191" t="s">
        <v>6528</v>
      </c>
      <c r="C191" t="s">
        <v>6529</v>
      </c>
      <c r="D191" t="s">
        <v>6530</v>
      </c>
      <c r="F191" t="s">
        <v>7422</v>
      </c>
    </row>
    <row r="192" spans="1:6">
      <c r="A192">
        <v>7708434569</v>
      </c>
      <c r="B192" t="s">
        <v>6531</v>
      </c>
      <c r="C192" t="s">
        <v>6532</v>
      </c>
      <c r="D192" t="s">
        <v>6533</v>
      </c>
      <c r="E192" t="s">
        <v>6534</v>
      </c>
      <c r="F192" t="s">
        <v>7556</v>
      </c>
    </row>
    <row r="193" spans="1:6">
      <c r="A193">
        <v>2100021544</v>
      </c>
      <c r="B193" t="s">
        <v>6535</v>
      </c>
      <c r="C193" t="s">
        <v>6536</v>
      </c>
      <c r="D193" t="s">
        <v>6537</v>
      </c>
      <c r="E193" t="s">
        <v>6538</v>
      </c>
      <c r="F193" t="s">
        <v>7557</v>
      </c>
    </row>
    <row r="194" spans="1:6">
      <c r="A194">
        <v>9722083732</v>
      </c>
      <c r="B194" t="s">
        <v>6539</v>
      </c>
      <c r="C194" t="s">
        <v>6540</v>
      </c>
      <c r="D194" t="s">
        <v>6541</v>
      </c>
      <c r="E194" t="s">
        <v>6542</v>
      </c>
      <c r="F194" t="s">
        <v>7558</v>
      </c>
    </row>
    <row r="195" spans="1:6">
      <c r="A195">
        <v>5402001331</v>
      </c>
      <c r="B195" t="s">
        <v>6543</v>
      </c>
      <c r="C195" t="s">
        <v>6544</v>
      </c>
      <c r="D195" t="s">
        <v>6545</v>
      </c>
      <c r="E195" t="s">
        <v>4851</v>
      </c>
      <c r="F195" t="s">
        <v>7559</v>
      </c>
    </row>
    <row r="196" spans="1:6">
      <c r="A196">
        <v>7627061196</v>
      </c>
      <c r="B196" t="s">
        <v>6546</v>
      </c>
      <c r="C196" t="s">
        <v>6547</v>
      </c>
      <c r="D196" t="s">
        <v>6548</v>
      </c>
      <c r="E196" t="s">
        <v>6549</v>
      </c>
      <c r="F196" t="s">
        <v>7422</v>
      </c>
    </row>
    <row r="197" spans="1:6">
      <c r="A197">
        <v>7743250388</v>
      </c>
      <c r="B197" t="s">
        <v>6550</v>
      </c>
      <c r="C197" t="s">
        <v>6551</v>
      </c>
      <c r="D197" t="s">
        <v>6552</v>
      </c>
      <c r="E197" t="s">
        <v>6553</v>
      </c>
      <c r="F197" t="s">
        <v>7560</v>
      </c>
    </row>
    <row r="198" spans="1:6">
      <c r="A198">
        <v>2100008039</v>
      </c>
      <c r="B198" t="s">
        <v>6554</v>
      </c>
      <c r="C198" t="s">
        <v>6555</v>
      </c>
      <c r="D198" t="s">
        <v>6556</v>
      </c>
      <c r="E198" t="s">
        <v>6556</v>
      </c>
      <c r="F198" t="s">
        <v>7561</v>
      </c>
    </row>
    <row r="199" spans="1:6">
      <c r="A199">
        <v>7000008612</v>
      </c>
      <c r="B199" t="s">
        <v>6557</v>
      </c>
      <c r="C199" t="s">
        <v>6558</v>
      </c>
      <c r="D199" t="s">
        <v>6559</v>
      </c>
      <c r="E199" t="s">
        <v>6560</v>
      </c>
      <c r="F199" t="s">
        <v>7562</v>
      </c>
    </row>
    <row r="200" spans="1:6">
      <c r="A200">
        <v>7842226280</v>
      </c>
      <c r="B200" t="s">
        <v>6561</v>
      </c>
      <c r="C200" t="s">
        <v>6562</v>
      </c>
      <c r="D200" t="s">
        <v>6563</v>
      </c>
      <c r="E200" t="s">
        <v>6564</v>
      </c>
      <c r="F200" t="s">
        <v>7563</v>
      </c>
    </row>
    <row r="201" spans="1:6">
      <c r="A201">
        <v>9704254664</v>
      </c>
      <c r="B201" t="s">
        <v>6565</v>
      </c>
      <c r="C201" t="s">
        <v>6566</v>
      </c>
      <c r="D201" t="s">
        <v>6567</v>
      </c>
      <c r="E201" t="s">
        <v>6568</v>
      </c>
      <c r="F201" t="s">
        <v>7422</v>
      </c>
    </row>
    <row r="202" spans="1:6">
      <c r="A202">
        <v>5402087120</v>
      </c>
      <c r="B202" t="s">
        <v>6569</v>
      </c>
      <c r="C202" t="s">
        <v>6570</v>
      </c>
      <c r="D202" t="s">
        <v>6571</v>
      </c>
      <c r="E202" t="s">
        <v>6571</v>
      </c>
      <c r="F202" t="s">
        <v>7422</v>
      </c>
    </row>
    <row r="203" spans="1:6">
      <c r="A203">
        <v>5263092667</v>
      </c>
      <c r="B203" t="s">
        <v>6572</v>
      </c>
      <c r="C203" t="s">
        <v>6573</v>
      </c>
      <c r="D203" t="s">
        <v>6574</v>
      </c>
      <c r="E203" t="s">
        <v>6574</v>
      </c>
      <c r="F203" t="s">
        <v>7564</v>
      </c>
    </row>
    <row r="204" spans="1:6">
      <c r="A204">
        <v>2801146767</v>
      </c>
      <c r="B204" t="s">
        <v>6575</v>
      </c>
      <c r="C204" t="s">
        <v>6576</v>
      </c>
      <c r="D204" t="s">
        <v>5182</v>
      </c>
      <c r="E204" t="s">
        <v>5183</v>
      </c>
      <c r="F204" t="s">
        <v>7565</v>
      </c>
    </row>
    <row r="205" spans="1:6">
      <c r="A205">
        <v>5032335873</v>
      </c>
      <c r="B205" t="s">
        <v>6577</v>
      </c>
      <c r="C205" t="s">
        <v>6578</v>
      </c>
      <c r="D205" t="s">
        <v>6579</v>
      </c>
      <c r="E205" t="s">
        <v>6580</v>
      </c>
      <c r="F205" t="s">
        <v>7566</v>
      </c>
    </row>
    <row r="206" spans="1:6">
      <c r="A206">
        <v>6315626402</v>
      </c>
      <c r="B206" t="s">
        <v>6581</v>
      </c>
      <c r="C206" t="s">
        <v>6582</v>
      </c>
      <c r="D206" t="s">
        <v>4826</v>
      </c>
      <c r="F206" t="s">
        <v>7567</v>
      </c>
    </row>
    <row r="207" spans="1:6">
      <c r="A207">
        <v>7736659589</v>
      </c>
      <c r="B207" t="s">
        <v>6583</v>
      </c>
      <c r="C207" t="s">
        <v>6584</v>
      </c>
      <c r="D207" t="s">
        <v>4823</v>
      </c>
      <c r="F207" t="s">
        <v>7568</v>
      </c>
    </row>
    <row r="208" spans="1:6">
      <c r="A208">
        <v>2723115222</v>
      </c>
      <c r="B208" t="s">
        <v>6585</v>
      </c>
      <c r="C208" t="s">
        <v>6586</v>
      </c>
      <c r="D208" t="s">
        <v>4799</v>
      </c>
      <c r="F208" t="s">
        <v>7569</v>
      </c>
    </row>
    <row r="209" spans="1:6">
      <c r="A209">
        <v>7727551797</v>
      </c>
      <c r="B209" t="s">
        <v>6587</v>
      </c>
      <c r="C209" t="s">
        <v>6588</v>
      </c>
      <c r="D209" t="s">
        <v>4848</v>
      </c>
      <c r="E209" t="s">
        <v>4849</v>
      </c>
      <c r="F209" t="s">
        <v>7570</v>
      </c>
    </row>
    <row r="210" spans="1:6">
      <c r="A210">
        <v>7704527702</v>
      </c>
      <c r="B210" t="s">
        <v>6589</v>
      </c>
      <c r="C210" t="s">
        <v>6590</v>
      </c>
      <c r="D210" t="s">
        <v>4852</v>
      </c>
      <c r="F210" t="s">
        <v>7571</v>
      </c>
    </row>
    <row r="211" spans="1:6">
      <c r="A211">
        <v>7726626680</v>
      </c>
      <c r="B211" t="s">
        <v>6591</v>
      </c>
      <c r="C211" t="s">
        <v>6592</v>
      </c>
      <c r="D211" t="s">
        <v>4817</v>
      </c>
      <c r="E211" t="s">
        <v>4818</v>
      </c>
      <c r="F211" t="s">
        <v>7572</v>
      </c>
    </row>
    <row r="212" spans="1:6">
      <c r="A212">
        <v>7727237125</v>
      </c>
      <c r="B212" t="s">
        <v>6593</v>
      </c>
      <c r="C212" t="s">
        <v>6594</v>
      </c>
      <c r="D212" t="s">
        <v>5527</v>
      </c>
      <c r="E212" t="s">
        <v>5527</v>
      </c>
      <c r="F212" t="s">
        <v>7573</v>
      </c>
    </row>
    <row r="213" spans="1:6">
      <c r="A213">
        <v>7707778366</v>
      </c>
      <c r="B213" t="s">
        <v>6595</v>
      </c>
      <c r="C213" t="s">
        <v>6596</v>
      </c>
      <c r="D213" t="s">
        <v>5140</v>
      </c>
      <c r="E213" t="s">
        <v>5141</v>
      </c>
      <c r="F213" t="s">
        <v>7574</v>
      </c>
    </row>
    <row r="214" spans="1:6">
      <c r="A214">
        <v>3801084488</v>
      </c>
      <c r="B214" t="s">
        <v>6597</v>
      </c>
      <c r="C214" t="s">
        <v>6598</v>
      </c>
      <c r="D214" t="s">
        <v>106</v>
      </c>
      <c r="E214" t="s">
        <v>4814</v>
      </c>
      <c r="F214" t="s">
        <v>7575</v>
      </c>
    </row>
    <row r="215" spans="1:6">
      <c r="A215">
        <v>3801128449</v>
      </c>
      <c r="B215" t="s">
        <v>6599</v>
      </c>
      <c r="C215" t="s">
        <v>6600</v>
      </c>
      <c r="D215" t="s">
        <v>106</v>
      </c>
      <c r="E215" t="s">
        <v>4814</v>
      </c>
      <c r="F215" t="s">
        <v>7576</v>
      </c>
    </row>
    <row r="216" spans="1:6">
      <c r="A216">
        <v>3801109213</v>
      </c>
      <c r="B216" t="s">
        <v>6601</v>
      </c>
      <c r="C216" t="s">
        <v>6598</v>
      </c>
      <c r="D216" t="s">
        <v>106</v>
      </c>
      <c r="E216" t="s">
        <v>4814</v>
      </c>
      <c r="F216" t="s">
        <v>7577</v>
      </c>
    </row>
    <row r="217" spans="1:6">
      <c r="A217">
        <v>3801108273</v>
      </c>
      <c r="B217" t="s">
        <v>6602</v>
      </c>
      <c r="C217" t="s">
        <v>6600</v>
      </c>
      <c r="D217" t="s">
        <v>106</v>
      </c>
      <c r="E217" t="s">
        <v>4814</v>
      </c>
      <c r="F217" t="s">
        <v>7578</v>
      </c>
    </row>
    <row r="218" spans="1:6">
      <c r="A218">
        <v>5042094666</v>
      </c>
      <c r="B218" t="s">
        <v>6603</v>
      </c>
      <c r="C218" t="s">
        <v>6604</v>
      </c>
      <c r="D218" t="s">
        <v>5186</v>
      </c>
      <c r="E218" t="s">
        <v>5186</v>
      </c>
      <c r="F218" t="s">
        <v>7579</v>
      </c>
    </row>
    <row r="219" spans="1:6">
      <c r="A219">
        <v>7841430420</v>
      </c>
      <c r="B219" t="s">
        <v>6605</v>
      </c>
      <c r="C219" t="s">
        <v>6606</v>
      </c>
      <c r="D219" t="s">
        <v>4810</v>
      </c>
      <c r="F219" t="s">
        <v>7580</v>
      </c>
    </row>
    <row r="220" spans="1:6">
      <c r="A220">
        <v>7714634848</v>
      </c>
      <c r="B220" t="s">
        <v>6607</v>
      </c>
      <c r="C220" t="s">
        <v>6608</v>
      </c>
      <c r="D220" t="s">
        <v>6609</v>
      </c>
      <c r="E220" t="s">
        <v>5319</v>
      </c>
      <c r="F220" t="s">
        <v>7581</v>
      </c>
    </row>
    <row r="221" spans="1:6">
      <c r="A221">
        <v>7704724468</v>
      </c>
      <c r="B221" t="s">
        <v>6610</v>
      </c>
      <c r="C221" t="s">
        <v>6611</v>
      </c>
      <c r="D221" t="s">
        <v>4875</v>
      </c>
      <c r="E221" t="s">
        <v>4876</v>
      </c>
      <c r="F221" t="s">
        <v>7582</v>
      </c>
    </row>
    <row r="222" spans="1:6">
      <c r="A222">
        <v>7717528291</v>
      </c>
      <c r="B222" t="s">
        <v>6612</v>
      </c>
      <c r="C222" t="s">
        <v>6613</v>
      </c>
      <c r="D222" t="s">
        <v>4862</v>
      </c>
      <c r="E222" t="s">
        <v>6614</v>
      </c>
      <c r="F222" t="s">
        <v>7583</v>
      </c>
    </row>
    <row r="223" spans="1:6">
      <c r="A223">
        <v>5032094681</v>
      </c>
      <c r="B223" t="s">
        <v>6615</v>
      </c>
      <c r="C223" t="s">
        <v>6616</v>
      </c>
      <c r="D223" t="s">
        <v>6617</v>
      </c>
      <c r="E223" t="s">
        <v>6618</v>
      </c>
      <c r="F223" t="s">
        <v>7584</v>
      </c>
    </row>
    <row r="224" spans="1:6">
      <c r="A224">
        <v>7707790885</v>
      </c>
      <c r="B224" t="s">
        <v>6619</v>
      </c>
      <c r="C224" t="s">
        <v>6620</v>
      </c>
      <c r="D224" t="s">
        <v>4845</v>
      </c>
      <c r="E224" t="s">
        <v>4846</v>
      </c>
      <c r="F224" t="s">
        <v>7585</v>
      </c>
    </row>
    <row r="225" spans="1:6">
      <c r="A225">
        <v>7713793524</v>
      </c>
      <c r="B225" t="s">
        <v>6621</v>
      </c>
      <c r="C225" t="s">
        <v>6622</v>
      </c>
      <c r="D225" t="s">
        <v>4800</v>
      </c>
      <c r="E225" t="s">
        <v>4801</v>
      </c>
      <c r="F225" t="s">
        <v>7586</v>
      </c>
    </row>
    <row r="226" spans="1:6">
      <c r="A226">
        <v>7716764909</v>
      </c>
      <c r="B226" t="s">
        <v>6623</v>
      </c>
      <c r="C226" t="s">
        <v>6624</v>
      </c>
      <c r="D226" t="s">
        <v>4887</v>
      </c>
      <c r="E226" t="s">
        <v>4888</v>
      </c>
      <c r="F226" t="s">
        <v>7587</v>
      </c>
    </row>
    <row r="227" spans="1:6">
      <c r="A227">
        <v>3255054921</v>
      </c>
      <c r="B227" t="s">
        <v>6625</v>
      </c>
      <c r="C227" t="s">
        <v>6626</v>
      </c>
      <c r="D227" t="s">
        <v>6627</v>
      </c>
      <c r="E227" t="s">
        <v>6628</v>
      </c>
      <c r="F227" t="s">
        <v>7588</v>
      </c>
    </row>
    <row r="228" spans="1:6">
      <c r="A228">
        <v>5902160058</v>
      </c>
      <c r="B228" t="s">
        <v>6629</v>
      </c>
      <c r="C228" t="s">
        <v>6630</v>
      </c>
      <c r="D228" t="s">
        <v>4839</v>
      </c>
      <c r="E228" t="s">
        <v>4840</v>
      </c>
      <c r="F228" t="s">
        <v>7579</v>
      </c>
    </row>
    <row r="229" spans="1:6">
      <c r="A229">
        <v>5904144541</v>
      </c>
      <c r="B229" t="s">
        <v>6631</v>
      </c>
      <c r="C229" t="s">
        <v>6632</v>
      </c>
      <c r="D229" t="s">
        <v>4976</v>
      </c>
      <c r="E229" t="s">
        <v>4977</v>
      </c>
      <c r="F229" t="s">
        <v>7589</v>
      </c>
    </row>
    <row r="230" spans="1:6">
      <c r="A230">
        <v>6154560469</v>
      </c>
      <c r="B230" t="s">
        <v>6633</v>
      </c>
      <c r="C230" t="s">
        <v>6634</v>
      </c>
      <c r="D230" t="s">
        <v>5523</v>
      </c>
      <c r="E230" t="s">
        <v>5523</v>
      </c>
      <c r="F230" t="s">
        <v>7590</v>
      </c>
    </row>
    <row r="231" spans="1:6">
      <c r="A231">
        <v>7714938194</v>
      </c>
      <c r="B231" t="s">
        <v>6635</v>
      </c>
      <c r="C231" t="s">
        <v>6636</v>
      </c>
      <c r="D231" t="s">
        <v>5497</v>
      </c>
      <c r="E231" t="s">
        <v>5498</v>
      </c>
      <c r="F231" t="s">
        <v>7591</v>
      </c>
    </row>
    <row r="232" spans="1:6">
      <c r="A232">
        <v>7802560095</v>
      </c>
      <c r="B232" t="s">
        <v>6637</v>
      </c>
      <c r="C232" t="s">
        <v>6638</v>
      </c>
      <c r="D232" t="s">
        <v>5258</v>
      </c>
      <c r="E232" t="s">
        <v>5259</v>
      </c>
      <c r="F232" t="s">
        <v>7592</v>
      </c>
    </row>
    <row r="233" spans="1:6">
      <c r="A233">
        <v>7715936506</v>
      </c>
      <c r="B233" t="s">
        <v>6639</v>
      </c>
      <c r="C233" t="s">
        <v>6640</v>
      </c>
      <c r="D233" t="s">
        <v>5302</v>
      </c>
      <c r="E233" t="s">
        <v>5303</v>
      </c>
      <c r="F233" t="s">
        <v>7593</v>
      </c>
    </row>
    <row r="234" spans="1:6">
      <c r="A234">
        <v>7840502513</v>
      </c>
      <c r="B234" t="s">
        <v>6641</v>
      </c>
      <c r="C234" t="s">
        <v>6642</v>
      </c>
      <c r="D234" t="s">
        <v>4830</v>
      </c>
      <c r="E234" t="s">
        <v>4831</v>
      </c>
      <c r="F234" t="s">
        <v>7594</v>
      </c>
    </row>
    <row r="235" spans="1:6">
      <c r="A235">
        <v>6164244208</v>
      </c>
      <c r="B235" t="s">
        <v>6643</v>
      </c>
      <c r="C235" t="s">
        <v>6644</v>
      </c>
      <c r="D235" t="s">
        <v>239</v>
      </c>
      <c r="E235" t="s">
        <v>4916</v>
      </c>
      <c r="F235" t="s">
        <v>7595</v>
      </c>
    </row>
    <row r="236" spans="1:6">
      <c r="A236">
        <v>5260181171</v>
      </c>
      <c r="B236" t="s">
        <v>6645</v>
      </c>
      <c r="C236" t="s">
        <v>6646</v>
      </c>
      <c r="D236" t="s">
        <v>5168</v>
      </c>
      <c r="E236" t="s">
        <v>5168</v>
      </c>
      <c r="F236" t="s">
        <v>7596</v>
      </c>
    </row>
    <row r="237" spans="1:6">
      <c r="A237">
        <v>2536275392</v>
      </c>
      <c r="B237" t="s">
        <v>6647</v>
      </c>
      <c r="C237" t="s">
        <v>6648</v>
      </c>
      <c r="D237" t="s">
        <v>4972</v>
      </c>
      <c r="E237" t="s">
        <v>4972</v>
      </c>
      <c r="F237" t="s">
        <v>7597</v>
      </c>
    </row>
    <row r="238" spans="1:6">
      <c r="A238">
        <v>7842355430</v>
      </c>
      <c r="B238" t="s">
        <v>6649</v>
      </c>
      <c r="C238" t="s">
        <v>6650</v>
      </c>
      <c r="D238" t="s">
        <v>5234</v>
      </c>
      <c r="E238" t="s">
        <v>5235</v>
      </c>
      <c r="F238" t="s">
        <v>7598</v>
      </c>
    </row>
    <row r="239" spans="1:6">
      <c r="A239">
        <v>5836652784</v>
      </c>
      <c r="B239" t="s">
        <v>6651</v>
      </c>
      <c r="C239" t="s">
        <v>6652</v>
      </c>
      <c r="D239" t="s">
        <v>5401</v>
      </c>
      <c r="E239" t="s">
        <v>5402</v>
      </c>
      <c r="F239" t="s">
        <v>7599</v>
      </c>
    </row>
    <row r="240" spans="1:6">
      <c r="A240">
        <v>5042122070</v>
      </c>
      <c r="B240" t="s">
        <v>6653</v>
      </c>
      <c r="C240" t="s">
        <v>6654</v>
      </c>
      <c r="D240" t="s">
        <v>5499</v>
      </c>
      <c r="E240" t="s">
        <v>5499</v>
      </c>
      <c r="F240" t="s">
        <v>7600</v>
      </c>
    </row>
    <row r="241" spans="1:6">
      <c r="A241">
        <v>1901104600</v>
      </c>
      <c r="B241" t="s">
        <v>6655</v>
      </c>
      <c r="C241" t="s">
        <v>6656</v>
      </c>
      <c r="D241" t="s">
        <v>5212</v>
      </c>
      <c r="E241" t="s">
        <v>5213</v>
      </c>
      <c r="F241" t="s">
        <v>7601</v>
      </c>
    </row>
    <row r="242" spans="1:6">
      <c r="A242">
        <v>7325135420</v>
      </c>
      <c r="B242" t="s">
        <v>6657</v>
      </c>
      <c r="C242" t="s">
        <v>6658</v>
      </c>
      <c r="D242" t="s">
        <v>5078</v>
      </c>
      <c r="E242" t="s">
        <v>5079</v>
      </c>
      <c r="F242" t="s">
        <v>7602</v>
      </c>
    </row>
    <row r="243" spans="1:6">
      <c r="A243">
        <v>7709824836</v>
      </c>
      <c r="B243" t="s">
        <v>6659</v>
      </c>
      <c r="C243" t="s">
        <v>6660</v>
      </c>
      <c r="D243" t="s">
        <v>4970</v>
      </c>
      <c r="E243" t="s">
        <v>4971</v>
      </c>
      <c r="F243" t="s">
        <v>7603</v>
      </c>
    </row>
    <row r="244" spans="1:6">
      <c r="A244">
        <v>7714704125</v>
      </c>
      <c r="B244" t="s">
        <v>6661</v>
      </c>
      <c r="C244" t="s">
        <v>6662</v>
      </c>
      <c r="D244" t="s">
        <v>4804</v>
      </c>
      <c r="E244" t="s">
        <v>4805</v>
      </c>
      <c r="F244" t="s">
        <v>7604</v>
      </c>
    </row>
    <row r="245" spans="1:6">
      <c r="A245">
        <v>9715202234</v>
      </c>
      <c r="B245" t="s">
        <v>6663</v>
      </c>
      <c r="C245" t="s">
        <v>6664</v>
      </c>
      <c r="D245" t="s">
        <v>5567</v>
      </c>
      <c r="E245" t="s">
        <v>5568</v>
      </c>
      <c r="F245" t="s">
        <v>7605</v>
      </c>
    </row>
    <row r="246" spans="1:6">
      <c r="A246">
        <v>7718846561</v>
      </c>
      <c r="B246" t="s">
        <v>6665</v>
      </c>
      <c r="C246" t="s">
        <v>6666</v>
      </c>
      <c r="D246" t="s">
        <v>4985</v>
      </c>
      <c r="E246" t="s">
        <v>4986</v>
      </c>
      <c r="F246" t="s">
        <v>7606</v>
      </c>
    </row>
    <row r="247" spans="1:6">
      <c r="A247">
        <v>6166095992</v>
      </c>
      <c r="B247" t="s">
        <v>6667</v>
      </c>
      <c r="C247" t="s">
        <v>6668</v>
      </c>
      <c r="D247" t="s">
        <v>6669</v>
      </c>
      <c r="E247" t="s">
        <v>6670</v>
      </c>
      <c r="F247" t="s">
        <v>7607</v>
      </c>
    </row>
    <row r="248" spans="1:6">
      <c r="A248">
        <v>7731563442</v>
      </c>
      <c r="B248" t="s">
        <v>6671</v>
      </c>
      <c r="C248" t="s">
        <v>6672</v>
      </c>
      <c r="D248" t="s">
        <v>5334</v>
      </c>
      <c r="E248" t="s">
        <v>5335</v>
      </c>
      <c r="F248" t="s">
        <v>7608</v>
      </c>
    </row>
    <row r="249" spans="1:6">
      <c r="A249">
        <v>5907998189</v>
      </c>
      <c r="B249" t="s">
        <v>6673</v>
      </c>
      <c r="C249" t="s">
        <v>6674</v>
      </c>
      <c r="D249" t="s">
        <v>5220</v>
      </c>
      <c r="E249" t="s">
        <v>5221</v>
      </c>
      <c r="F249" t="s">
        <v>7609</v>
      </c>
    </row>
    <row r="250" spans="1:6">
      <c r="A250">
        <v>7820326919</v>
      </c>
      <c r="B250" t="s">
        <v>6675</v>
      </c>
      <c r="C250" t="s">
        <v>6676</v>
      </c>
      <c r="D250" t="s">
        <v>340</v>
      </c>
      <c r="E250" t="s">
        <v>5050</v>
      </c>
      <c r="F250" t="s">
        <v>7610</v>
      </c>
    </row>
    <row r="251" spans="1:6">
      <c r="A251">
        <v>5609065998</v>
      </c>
      <c r="B251" t="s">
        <v>6677</v>
      </c>
      <c r="C251" t="s">
        <v>6678</v>
      </c>
      <c r="D251" t="s">
        <v>4961</v>
      </c>
      <c r="E251" t="s">
        <v>4962</v>
      </c>
      <c r="F251" t="s">
        <v>7611</v>
      </c>
    </row>
    <row r="252" spans="1:6">
      <c r="A252">
        <v>6168064037</v>
      </c>
      <c r="B252" t="s">
        <v>6679</v>
      </c>
      <c r="C252" t="s">
        <v>6680</v>
      </c>
      <c r="D252" t="s">
        <v>5406</v>
      </c>
      <c r="E252" t="s">
        <v>5406</v>
      </c>
      <c r="F252" t="s">
        <v>7612</v>
      </c>
    </row>
    <row r="253" spans="1:6">
      <c r="A253">
        <v>6672274395</v>
      </c>
      <c r="B253" t="s">
        <v>6681</v>
      </c>
      <c r="C253" t="s">
        <v>6682</v>
      </c>
      <c r="D253" t="s">
        <v>359</v>
      </c>
      <c r="E253" t="s">
        <v>359</v>
      </c>
      <c r="F253" t="s">
        <v>7613</v>
      </c>
    </row>
    <row r="254" spans="1:6">
      <c r="A254">
        <v>7710872418</v>
      </c>
      <c r="B254" t="s">
        <v>6683</v>
      </c>
      <c r="C254" t="s">
        <v>6684</v>
      </c>
      <c r="D254" t="s">
        <v>6685</v>
      </c>
      <c r="E254" t="s">
        <v>6686</v>
      </c>
      <c r="F254" t="s">
        <v>7614</v>
      </c>
    </row>
    <row r="255" spans="1:6">
      <c r="A255">
        <v>7840417963</v>
      </c>
      <c r="B255" t="s">
        <v>6687</v>
      </c>
      <c r="C255" t="s">
        <v>6688</v>
      </c>
      <c r="D255" t="s">
        <v>6689</v>
      </c>
      <c r="E255" t="s">
        <v>6689</v>
      </c>
      <c r="F255" t="s">
        <v>7615</v>
      </c>
    </row>
    <row r="256" spans="1:6">
      <c r="A256">
        <v>6950094350</v>
      </c>
      <c r="B256" t="s">
        <v>6690</v>
      </c>
      <c r="C256" t="s">
        <v>6691</v>
      </c>
      <c r="D256" t="s">
        <v>5286</v>
      </c>
      <c r="E256" t="s">
        <v>5286</v>
      </c>
      <c r="F256" t="s">
        <v>7616</v>
      </c>
    </row>
    <row r="257" spans="1:6">
      <c r="A257">
        <v>276118240</v>
      </c>
      <c r="B257" t="s">
        <v>6690</v>
      </c>
      <c r="C257" t="s">
        <v>6691</v>
      </c>
      <c r="D257" t="s">
        <v>5286</v>
      </c>
      <c r="E257" t="s">
        <v>5286</v>
      </c>
      <c r="F257" t="s">
        <v>7617</v>
      </c>
    </row>
    <row r="258" spans="1:6">
      <c r="A258">
        <v>1001219735</v>
      </c>
      <c r="B258" t="s">
        <v>6692</v>
      </c>
      <c r="C258" t="s">
        <v>6693</v>
      </c>
      <c r="D258" t="s">
        <v>5010</v>
      </c>
      <c r="E258" t="s">
        <v>5011</v>
      </c>
      <c r="F258" t="s">
        <v>7618</v>
      </c>
    </row>
    <row r="259" spans="1:6">
      <c r="A259">
        <v>9102201986</v>
      </c>
      <c r="B259" t="s">
        <v>6694</v>
      </c>
      <c r="C259" t="s">
        <v>6695</v>
      </c>
      <c r="D259" t="s">
        <v>5480</v>
      </c>
      <c r="E259" t="s">
        <v>5480</v>
      </c>
      <c r="F259" t="s">
        <v>7619</v>
      </c>
    </row>
    <row r="260" spans="1:6">
      <c r="A260">
        <v>9102201601</v>
      </c>
      <c r="B260" t="s">
        <v>6696</v>
      </c>
      <c r="C260" t="s">
        <v>6697</v>
      </c>
      <c r="D260" t="s">
        <v>5405</v>
      </c>
      <c r="E260" t="s">
        <v>5406</v>
      </c>
      <c r="F260" t="s">
        <v>7620</v>
      </c>
    </row>
    <row r="261" spans="1:6">
      <c r="A261">
        <v>9102200252</v>
      </c>
      <c r="B261" t="s">
        <v>6698</v>
      </c>
      <c r="C261" t="s">
        <v>6699</v>
      </c>
      <c r="D261" t="s">
        <v>4996</v>
      </c>
      <c r="E261" t="s">
        <v>4996</v>
      </c>
      <c r="F261" t="s">
        <v>7621</v>
      </c>
    </row>
    <row r="262" spans="1:6">
      <c r="A262">
        <v>9102202041</v>
      </c>
      <c r="B262" t="s">
        <v>6700</v>
      </c>
      <c r="C262" t="s">
        <v>6701</v>
      </c>
      <c r="D262" t="s">
        <v>5580</v>
      </c>
      <c r="E262" t="s">
        <v>5580</v>
      </c>
      <c r="F262" t="s">
        <v>7619</v>
      </c>
    </row>
    <row r="263" spans="1:6">
      <c r="A263">
        <v>9102201009</v>
      </c>
      <c r="B263" t="s">
        <v>6702</v>
      </c>
      <c r="C263" t="s">
        <v>6703</v>
      </c>
      <c r="D263" t="s">
        <v>4937</v>
      </c>
      <c r="E263" t="s">
        <v>4937</v>
      </c>
      <c r="F263" t="s">
        <v>7622</v>
      </c>
    </row>
    <row r="264" spans="1:6">
      <c r="A264">
        <v>7727834940</v>
      </c>
      <c r="B264" t="s">
        <v>6704</v>
      </c>
      <c r="C264" t="s">
        <v>6705</v>
      </c>
      <c r="D264" t="s">
        <v>413</v>
      </c>
      <c r="E264" t="s">
        <v>413</v>
      </c>
      <c r="F264" t="s">
        <v>7623</v>
      </c>
    </row>
    <row r="265" spans="1:6">
      <c r="A265">
        <v>7723706312</v>
      </c>
      <c r="B265" t="s">
        <v>6706</v>
      </c>
      <c r="C265" t="s">
        <v>6707</v>
      </c>
      <c r="D265" t="s">
        <v>5053</v>
      </c>
      <c r="E265" t="s">
        <v>5054</v>
      </c>
      <c r="F265" t="s">
        <v>7624</v>
      </c>
    </row>
    <row r="266" spans="1:6">
      <c r="A266">
        <v>916009139</v>
      </c>
      <c r="B266" t="s">
        <v>6706</v>
      </c>
      <c r="C266" t="s">
        <v>6707</v>
      </c>
      <c r="D266" t="s">
        <v>5053</v>
      </c>
      <c r="E266" t="s">
        <v>5054</v>
      </c>
      <c r="F266" t="s">
        <v>7625</v>
      </c>
    </row>
    <row r="267" spans="1:6">
      <c r="A267">
        <v>7716228295</v>
      </c>
      <c r="B267" t="s">
        <v>6708</v>
      </c>
      <c r="C267" t="s">
        <v>6709</v>
      </c>
      <c r="D267" t="s">
        <v>5139</v>
      </c>
      <c r="E267" t="s">
        <v>5139</v>
      </c>
      <c r="F267" t="s">
        <v>7626</v>
      </c>
    </row>
    <row r="268" spans="1:6">
      <c r="A268">
        <v>7702686930</v>
      </c>
      <c r="B268" t="s">
        <v>6710</v>
      </c>
      <c r="C268" t="s">
        <v>6711</v>
      </c>
      <c r="D268" t="s">
        <v>5026</v>
      </c>
      <c r="E268" t="s">
        <v>5027</v>
      </c>
      <c r="F268" t="s">
        <v>7627</v>
      </c>
    </row>
    <row r="269" spans="1:6">
      <c r="A269">
        <v>5406796664</v>
      </c>
      <c r="B269" t="s">
        <v>6712</v>
      </c>
      <c r="C269" t="s">
        <v>6713</v>
      </c>
      <c r="D269" t="s">
        <v>4983</v>
      </c>
      <c r="E269" t="s">
        <v>4984</v>
      </c>
      <c r="F269" t="s">
        <v>7625</v>
      </c>
    </row>
    <row r="270" spans="1:6">
      <c r="A270">
        <v>6455047081</v>
      </c>
      <c r="B270" t="s">
        <v>6714</v>
      </c>
      <c r="C270" t="s">
        <v>6715</v>
      </c>
      <c r="D270" t="s">
        <v>5241</v>
      </c>
      <c r="E270" t="s">
        <v>5241</v>
      </c>
      <c r="F270" t="s">
        <v>7628</v>
      </c>
    </row>
    <row r="271" spans="1:6">
      <c r="A271">
        <v>6316220412</v>
      </c>
      <c r="B271" t="s">
        <v>6716</v>
      </c>
      <c r="C271" t="s">
        <v>6717</v>
      </c>
      <c r="D271" t="s">
        <v>5019</v>
      </c>
      <c r="E271" t="s">
        <v>5020</v>
      </c>
      <c r="F271" t="s">
        <v>7629</v>
      </c>
    </row>
    <row r="272" spans="1:6">
      <c r="A272">
        <v>5257119624</v>
      </c>
      <c r="B272" t="s">
        <v>6718</v>
      </c>
      <c r="C272" t="s">
        <v>6719</v>
      </c>
      <c r="D272" t="s">
        <v>5193</v>
      </c>
      <c r="E272" t="s">
        <v>5194</v>
      </c>
      <c r="F272" t="s">
        <v>7630</v>
      </c>
    </row>
    <row r="273" spans="1:6">
      <c r="A273">
        <v>6501281184</v>
      </c>
      <c r="B273" t="s">
        <v>6720</v>
      </c>
      <c r="C273" t="s">
        <v>6721</v>
      </c>
      <c r="D273" t="s">
        <v>4997</v>
      </c>
      <c r="E273" t="s">
        <v>4997</v>
      </c>
      <c r="F273" t="s">
        <v>7631</v>
      </c>
    </row>
    <row r="274" spans="1:6">
      <c r="A274">
        <v>3702593710</v>
      </c>
      <c r="B274" t="s">
        <v>6722</v>
      </c>
      <c r="C274" t="s">
        <v>6723</v>
      </c>
      <c r="D274" t="s">
        <v>5357</v>
      </c>
      <c r="E274" t="s">
        <v>5357</v>
      </c>
      <c r="F274" t="s">
        <v>7632</v>
      </c>
    </row>
    <row r="275" spans="1:6">
      <c r="A275">
        <v>5260410400</v>
      </c>
      <c r="B275" t="s">
        <v>6724</v>
      </c>
      <c r="C275" t="s">
        <v>6725</v>
      </c>
      <c r="D275" t="s">
        <v>4864</v>
      </c>
      <c r="E275" t="s">
        <v>4866</v>
      </c>
      <c r="F275" t="s">
        <v>7633</v>
      </c>
    </row>
    <row r="276" spans="1:6">
      <c r="A276">
        <v>7702814010</v>
      </c>
      <c r="B276" t="s">
        <v>6726</v>
      </c>
      <c r="C276" t="s">
        <v>6727</v>
      </c>
      <c r="D276" t="s">
        <v>4864</v>
      </c>
      <c r="E276" t="s">
        <v>4865</v>
      </c>
      <c r="F276" t="s">
        <v>7634</v>
      </c>
    </row>
    <row r="277" spans="1:6">
      <c r="A277">
        <v>7728718713</v>
      </c>
      <c r="B277" t="s">
        <v>6728</v>
      </c>
      <c r="C277" t="s">
        <v>6729</v>
      </c>
      <c r="D277" t="s">
        <v>5248</v>
      </c>
      <c r="E277" t="s">
        <v>5248</v>
      </c>
      <c r="F277" t="s">
        <v>7635</v>
      </c>
    </row>
    <row r="278" spans="1:6">
      <c r="A278">
        <v>9102220668</v>
      </c>
      <c r="B278" t="s">
        <v>6730</v>
      </c>
      <c r="C278" t="s">
        <v>6731</v>
      </c>
      <c r="D278" t="s">
        <v>5405</v>
      </c>
      <c r="E278" t="s">
        <v>5405</v>
      </c>
      <c r="F278" t="s">
        <v>7636</v>
      </c>
    </row>
    <row r="279" spans="1:6">
      <c r="A279">
        <v>7751030812</v>
      </c>
      <c r="B279" t="s">
        <v>6732</v>
      </c>
      <c r="C279" t="s">
        <v>6733</v>
      </c>
      <c r="D279" t="s">
        <v>6734</v>
      </c>
      <c r="E279" t="s">
        <v>6735</v>
      </c>
      <c r="F279" t="s">
        <v>7637</v>
      </c>
    </row>
    <row r="280" spans="1:6">
      <c r="A280">
        <v>7736551151</v>
      </c>
      <c r="B280" t="s">
        <v>6736</v>
      </c>
      <c r="C280" t="s">
        <v>6737</v>
      </c>
      <c r="D280" t="s">
        <v>5024</v>
      </c>
      <c r="E280" t="s">
        <v>5025</v>
      </c>
      <c r="F280" t="s">
        <v>7638</v>
      </c>
    </row>
    <row r="281" spans="1:6">
      <c r="A281">
        <v>8601038645</v>
      </c>
      <c r="B281" t="s">
        <v>6738</v>
      </c>
      <c r="C281" t="s">
        <v>6739</v>
      </c>
      <c r="D281" t="s">
        <v>5005</v>
      </c>
      <c r="E281" t="s">
        <v>5005</v>
      </c>
      <c r="F281" t="s">
        <v>7639</v>
      </c>
    </row>
    <row r="282" spans="1:6">
      <c r="A282">
        <v>6685099905</v>
      </c>
      <c r="B282" t="s">
        <v>6740</v>
      </c>
      <c r="C282" t="s">
        <v>6741</v>
      </c>
      <c r="D282" t="s">
        <v>4955</v>
      </c>
      <c r="E282" t="s">
        <v>4956</v>
      </c>
      <c r="F282" t="s">
        <v>7640</v>
      </c>
    </row>
    <row r="283" spans="1:6">
      <c r="A283">
        <v>8602219436</v>
      </c>
      <c r="B283" t="s">
        <v>6742</v>
      </c>
      <c r="C283" t="s">
        <v>6743</v>
      </c>
      <c r="D283" t="s">
        <v>4981</v>
      </c>
      <c r="E283" t="s">
        <v>4981</v>
      </c>
      <c r="F283" t="s">
        <v>7641</v>
      </c>
    </row>
    <row r="284" spans="1:6">
      <c r="A284">
        <v>6230085345</v>
      </c>
      <c r="B284" t="s">
        <v>6744</v>
      </c>
      <c r="C284" t="s">
        <v>6745</v>
      </c>
      <c r="D284" t="s">
        <v>4867</v>
      </c>
      <c r="E284" t="s">
        <v>4867</v>
      </c>
      <c r="F284" t="s">
        <v>7642</v>
      </c>
    </row>
    <row r="285" spans="1:6">
      <c r="A285">
        <v>6449066167</v>
      </c>
      <c r="B285" t="s">
        <v>6746</v>
      </c>
      <c r="C285" t="s">
        <v>6747</v>
      </c>
      <c r="D285" t="s">
        <v>4957</v>
      </c>
      <c r="E285" t="s">
        <v>4958</v>
      </c>
      <c r="F285" t="s">
        <v>7643</v>
      </c>
    </row>
    <row r="286" spans="1:6">
      <c r="A286">
        <v>7707782563</v>
      </c>
      <c r="B286" t="s">
        <v>6748</v>
      </c>
      <c r="C286" t="s">
        <v>6749</v>
      </c>
      <c r="D286" t="s">
        <v>4811</v>
      </c>
      <c r="E286" t="s">
        <v>4812</v>
      </c>
      <c r="F286" t="s">
        <v>7644</v>
      </c>
    </row>
    <row r="287" spans="1:6">
      <c r="A287">
        <v>276114446</v>
      </c>
      <c r="B287" t="s">
        <v>6748</v>
      </c>
      <c r="C287" t="s">
        <v>6749</v>
      </c>
      <c r="D287" t="s">
        <v>4811</v>
      </c>
      <c r="E287" t="s">
        <v>4812</v>
      </c>
      <c r="F287" t="s">
        <v>7645</v>
      </c>
    </row>
    <row r="288" spans="1:6">
      <c r="A288">
        <v>2462226285</v>
      </c>
      <c r="B288" t="s">
        <v>6750</v>
      </c>
      <c r="C288" t="s">
        <v>6751</v>
      </c>
      <c r="D288" t="s">
        <v>5463</v>
      </c>
      <c r="E288" t="s">
        <v>5464</v>
      </c>
      <c r="F288" t="s">
        <v>7646</v>
      </c>
    </row>
    <row r="289" spans="1:6">
      <c r="A289">
        <v>2312143512</v>
      </c>
      <c r="B289" t="s">
        <v>6752</v>
      </c>
      <c r="C289" t="s">
        <v>6753</v>
      </c>
      <c r="D289" t="s">
        <v>5264</v>
      </c>
      <c r="E289" t="s">
        <v>5265</v>
      </c>
      <c r="F289" t="s">
        <v>7647</v>
      </c>
    </row>
    <row r="290" spans="1:6">
      <c r="A290">
        <v>2308219173</v>
      </c>
      <c r="B290" t="s">
        <v>6754</v>
      </c>
      <c r="C290" t="s">
        <v>6755</v>
      </c>
      <c r="D290" t="s">
        <v>6756</v>
      </c>
      <c r="E290" t="s">
        <v>6757</v>
      </c>
      <c r="F290" t="s">
        <v>7648</v>
      </c>
    </row>
    <row r="291" spans="1:6">
      <c r="A291">
        <v>8602183821</v>
      </c>
      <c r="B291" t="s">
        <v>6758</v>
      </c>
      <c r="C291" t="s">
        <v>6759</v>
      </c>
      <c r="D291" t="s">
        <v>4925</v>
      </c>
      <c r="E291" t="s">
        <v>6760</v>
      </c>
      <c r="F291" t="s">
        <v>7649</v>
      </c>
    </row>
    <row r="292" spans="1:6">
      <c r="A292">
        <v>6658459228</v>
      </c>
      <c r="B292" t="s">
        <v>6761</v>
      </c>
      <c r="C292" t="s">
        <v>6762</v>
      </c>
      <c r="D292" t="s">
        <v>5287</v>
      </c>
      <c r="E292" t="s">
        <v>5288</v>
      </c>
      <c r="F292" t="s">
        <v>7650</v>
      </c>
    </row>
    <row r="293" spans="1:6">
      <c r="A293">
        <v>6316201956</v>
      </c>
      <c r="B293" t="s">
        <v>6763</v>
      </c>
      <c r="C293" t="s">
        <v>6764</v>
      </c>
      <c r="D293" t="s">
        <v>4929</v>
      </c>
      <c r="E293" t="s">
        <v>4930</v>
      </c>
      <c r="F293" t="s">
        <v>7651</v>
      </c>
    </row>
    <row r="294" spans="1:6">
      <c r="A294">
        <v>7805646537</v>
      </c>
      <c r="B294" t="s">
        <v>6765</v>
      </c>
      <c r="C294" t="s">
        <v>6766</v>
      </c>
      <c r="D294" t="s">
        <v>4815</v>
      </c>
      <c r="E294" t="s">
        <v>4816</v>
      </c>
      <c r="F294" t="s">
        <v>7652</v>
      </c>
    </row>
    <row r="295" spans="1:6">
      <c r="A295">
        <v>7709653027</v>
      </c>
      <c r="B295" t="s">
        <v>6767</v>
      </c>
      <c r="C295" t="s">
        <v>6768</v>
      </c>
      <c r="D295" t="s">
        <v>5039</v>
      </c>
      <c r="E295" t="s">
        <v>5040</v>
      </c>
      <c r="F295" t="s">
        <v>7653</v>
      </c>
    </row>
    <row r="296" spans="1:6">
      <c r="A296">
        <v>7451274751</v>
      </c>
      <c r="B296" t="s">
        <v>6769</v>
      </c>
      <c r="C296" t="s">
        <v>6770</v>
      </c>
      <c r="D296" t="s">
        <v>5421</v>
      </c>
      <c r="E296" t="s">
        <v>5422</v>
      </c>
      <c r="F296" t="s">
        <v>7654</v>
      </c>
    </row>
    <row r="297" spans="1:6">
      <c r="A297">
        <v>3443130766</v>
      </c>
      <c r="B297" t="s">
        <v>6771</v>
      </c>
      <c r="C297" t="s">
        <v>6772</v>
      </c>
      <c r="D297" t="s">
        <v>5306</v>
      </c>
      <c r="E297" t="s">
        <v>5307</v>
      </c>
      <c r="F297" t="s">
        <v>7655</v>
      </c>
    </row>
    <row r="298" spans="1:6">
      <c r="A298">
        <v>3702118432</v>
      </c>
      <c r="B298" t="s">
        <v>6773</v>
      </c>
      <c r="C298" t="s">
        <v>6774</v>
      </c>
      <c r="D298" t="s">
        <v>5124</v>
      </c>
      <c r="E298" t="s">
        <v>5125</v>
      </c>
      <c r="F298" t="s">
        <v>7656</v>
      </c>
    </row>
    <row r="299" spans="1:6">
      <c r="A299">
        <v>9731115437</v>
      </c>
      <c r="B299" t="s">
        <v>6775</v>
      </c>
      <c r="C299" t="s">
        <v>6776</v>
      </c>
      <c r="D299" t="s">
        <v>5562</v>
      </c>
      <c r="E299" t="s">
        <v>5562</v>
      </c>
      <c r="F299" t="s">
        <v>7657</v>
      </c>
    </row>
    <row r="300" spans="1:6">
      <c r="A300">
        <v>2130222826</v>
      </c>
      <c r="B300" t="s">
        <v>6777</v>
      </c>
      <c r="C300" t="s">
        <v>6778</v>
      </c>
      <c r="D300" t="s">
        <v>5552</v>
      </c>
      <c r="E300" t="s">
        <v>5552</v>
      </c>
      <c r="F300" t="s">
        <v>7658</v>
      </c>
    </row>
    <row r="301" spans="1:6">
      <c r="A301">
        <v>6671280460</v>
      </c>
      <c r="B301" t="s">
        <v>6779</v>
      </c>
      <c r="C301" t="s">
        <v>6780</v>
      </c>
      <c r="D301" t="s">
        <v>5277</v>
      </c>
      <c r="E301" t="s">
        <v>5278</v>
      </c>
      <c r="F301" t="s">
        <v>7659</v>
      </c>
    </row>
    <row r="302" spans="1:6">
      <c r="A302">
        <v>7715895257</v>
      </c>
      <c r="B302" t="s">
        <v>6781</v>
      </c>
      <c r="C302" t="s">
        <v>6782</v>
      </c>
      <c r="D302" t="s">
        <v>5363</v>
      </c>
      <c r="E302" t="s">
        <v>5363</v>
      </c>
      <c r="F302" t="s">
        <v>7660</v>
      </c>
    </row>
    <row r="303" spans="1:6">
      <c r="A303">
        <v>5402045635</v>
      </c>
      <c r="B303" t="s">
        <v>6783</v>
      </c>
      <c r="C303" t="s">
        <v>6784</v>
      </c>
      <c r="D303" t="s">
        <v>5393</v>
      </c>
      <c r="E303" t="s">
        <v>5393</v>
      </c>
      <c r="F303" t="s">
        <v>7661</v>
      </c>
    </row>
    <row r="304" spans="1:6">
      <c r="A304">
        <v>9726053295</v>
      </c>
      <c r="B304" t="s">
        <v>6785</v>
      </c>
      <c r="C304" t="s">
        <v>6786</v>
      </c>
      <c r="D304" t="s">
        <v>4902</v>
      </c>
      <c r="E304" t="s">
        <v>4902</v>
      </c>
      <c r="F304" t="s">
        <v>7662</v>
      </c>
    </row>
    <row r="305" spans="1:6">
      <c r="A305">
        <v>5611085180</v>
      </c>
      <c r="B305" t="s">
        <v>6787</v>
      </c>
      <c r="C305" t="s">
        <v>6788</v>
      </c>
      <c r="D305" t="s">
        <v>5440</v>
      </c>
      <c r="E305" t="s">
        <v>5441</v>
      </c>
      <c r="F305" t="s">
        <v>7663</v>
      </c>
    </row>
    <row r="306" spans="1:6">
      <c r="A306">
        <v>6316284222</v>
      </c>
      <c r="B306" t="s">
        <v>6789</v>
      </c>
      <c r="C306" t="s">
        <v>6790</v>
      </c>
      <c r="D306" t="s">
        <v>4896</v>
      </c>
      <c r="E306" t="s">
        <v>4896</v>
      </c>
      <c r="F306" t="s">
        <v>7664</v>
      </c>
    </row>
    <row r="307" spans="1:6">
      <c r="A307">
        <v>5190095134</v>
      </c>
      <c r="B307" t="s">
        <v>6791</v>
      </c>
      <c r="C307" t="s">
        <v>6792</v>
      </c>
      <c r="D307" t="s">
        <v>5117</v>
      </c>
      <c r="E307" t="s">
        <v>5118</v>
      </c>
      <c r="F307" t="s">
        <v>7665</v>
      </c>
    </row>
    <row r="308" spans="1:6">
      <c r="A308">
        <v>7100025192</v>
      </c>
      <c r="B308" t="s">
        <v>6793</v>
      </c>
      <c r="C308" t="s">
        <v>6794</v>
      </c>
      <c r="D308" t="s">
        <v>5492</v>
      </c>
      <c r="E308" t="s">
        <v>5493</v>
      </c>
      <c r="F308" t="s">
        <v>7666</v>
      </c>
    </row>
    <row r="309" spans="1:6">
      <c r="A309">
        <v>7300023241</v>
      </c>
      <c r="B309" t="s">
        <v>6795</v>
      </c>
      <c r="C309" t="s">
        <v>6796</v>
      </c>
      <c r="D309" t="s">
        <v>5120</v>
      </c>
      <c r="E309" t="s">
        <v>5121</v>
      </c>
      <c r="F309" t="s">
        <v>7667</v>
      </c>
    </row>
    <row r="310" spans="1:6">
      <c r="A310">
        <v>4800007806</v>
      </c>
      <c r="B310" t="s">
        <v>6797</v>
      </c>
      <c r="C310" t="s">
        <v>6798</v>
      </c>
      <c r="D310" t="s">
        <v>5356</v>
      </c>
      <c r="E310" t="s">
        <v>5356</v>
      </c>
      <c r="F310" t="s">
        <v>7668</v>
      </c>
    </row>
    <row r="311" spans="1:6">
      <c r="A311">
        <v>572032070</v>
      </c>
      <c r="B311" t="s">
        <v>6797</v>
      </c>
      <c r="C311" t="s">
        <v>6798</v>
      </c>
      <c r="D311" t="s">
        <v>5356</v>
      </c>
      <c r="E311" t="s">
        <v>5356</v>
      </c>
      <c r="F311" t="s">
        <v>7669</v>
      </c>
    </row>
    <row r="312" spans="1:6">
      <c r="A312">
        <v>7743344357</v>
      </c>
      <c r="B312" t="s">
        <v>6799</v>
      </c>
      <c r="C312" t="s">
        <v>6800</v>
      </c>
      <c r="D312" t="s">
        <v>4948</v>
      </c>
      <c r="E312" t="s">
        <v>4949</v>
      </c>
      <c r="F312" t="s">
        <v>7670</v>
      </c>
    </row>
    <row r="313" spans="1:6">
      <c r="A313">
        <v>1800001206</v>
      </c>
      <c r="B313" t="s">
        <v>6801</v>
      </c>
      <c r="C313" t="s">
        <v>6802</v>
      </c>
      <c r="D313" t="s">
        <v>5244</v>
      </c>
      <c r="E313" t="s">
        <v>5245</v>
      </c>
      <c r="F313" t="s">
        <v>7671</v>
      </c>
    </row>
    <row r="314" spans="1:6">
      <c r="A314">
        <v>5903158566</v>
      </c>
      <c r="B314" t="s">
        <v>6803</v>
      </c>
      <c r="C314" t="s">
        <v>6804</v>
      </c>
      <c r="D314" t="s">
        <v>5220</v>
      </c>
      <c r="E314" t="s">
        <v>5220</v>
      </c>
      <c r="F314" t="s">
        <v>7672</v>
      </c>
    </row>
    <row r="315" spans="1:6">
      <c r="A315">
        <v>800010907</v>
      </c>
      <c r="B315" t="s">
        <v>6803</v>
      </c>
      <c r="C315" t="s">
        <v>6804</v>
      </c>
      <c r="D315" t="s">
        <v>5220</v>
      </c>
      <c r="E315" t="s">
        <v>5220</v>
      </c>
      <c r="F315" t="s">
        <v>7673</v>
      </c>
    </row>
    <row r="316" spans="1:6">
      <c r="A316">
        <v>800010872</v>
      </c>
      <c r="B316" t="s">
        <v>6803</v>
      </c>
      <c r="C316" t="s">
        <v>6804</v>
      </c>
      <c r="D316" t="s">
        <v>5220</v>
      </c>
      <c r="E316" t="s">
        <v>5220</v>
      </c>
      <c r="F316" t="s">
        <v>7674</v>
      </c>
    </row>
    <row r="317" spans="1:6">
      <c r="A317">
        <v>1838016040</v>
      </c>
      <c r="B317" t="s">
        <v>6805</v>
      </c>
      <c r="C317" t="s">
        <v>6806</v>
      </c>
      <c r="D317" t="s">
        <v>5015</v>
      </c>
      <c r="E317" t="s">
        <v>5015</v>
      </c>
      <c r="F317" t="s">
        <v>7675</v>
      </c>
    </row>
    <row r="318" spans="1:6">
      <c r="A318">
        <v>6311196251</v>
      </c>
      <c r="B318" t="s">
        <v>6807</v>
      </c>
      <c r="C318" t="s">
        <v>6808</v>
      </c>
      <c r="D318" t="s">
        <v>4893</v>
      </c>
      <c r="E318" t="s">
        <v>4893</v>
      </c>
      <c r="F318" t="s">
        <v>7664</v>
      </c>
    </row>
    <row r="319" spans="1:6">
      <c r="A319">
        <v>1435307582</v>
      </c>
      <c r="B319" t="s">
        <v>6809</v>
      </c>
      <c r="C319" t="s">
        <v>6810</v>
      </c>
      <c r="D319" t="s">
        <v>5290</v>
      </c>
      <c r="E319" t="s">
        <v>5291</v>
      </c>
      <c r="F319" t="s">
        <v>7676</v>
      </c>
    </row>
    <row r="320" spans="1:6">
      <c r="A320">
        <v>9710116140</v>
      </c>
      <c r="B320" t="s">
        <v>6811</v>
      </c>
      <c r="C320" t="s">
        <v>6812</v>
      </c>
      <c r="D320" t="s">
        <v>5275</v>
      </c>
      <c r="E320" t="s">
        <v>5276</v>
      </c>
      <c r="F320" t="s">
        <v>7677</v>
      </c>
    </row>
    <row r="321" spans="1:6">
      <c r="A321">
        <v>3444280242</v>
      </c>
      <c r="B321" t="s">
        <v>6813</v>
      </c>
      <c r="C321" t="s">
        <v>6814</v>
      </c>
      <c r="D321" t="s">
        <v>6815</v>
      </c>
      <c r="E321" t="s">
        <v>6816</v>
      </c>
      <c r="F321" t="s">
        <v>7678</v>
      </c>
    </row>
    <row r="322" spans="1:6">
      <c r="A322">
        <v>1840104688</v>
      </c>
      <c r="B322" t="s">
        <v>6817</v>
      </c>
      <c r="C322" t="s">
        <v>6818</v>
      </c>
      <c r="D322" t="s">
        <v>5585</v>
      </c>
      <c r="E322" t="s">
        <v>5586</v>
      </c>
      <c r="F322" t="s">
        <v>7428</v>
      </c>
    </row>
    <row r="323" spans="1:6">
      <c r="A323">
        <v>6500011347</v>
      </c>
      <c r="B323" t="s">
        <v>6819</v>
      </c>
      <c r="C323" t="s">
        <v>6820</v>
      </c>
      <c r="D323" t="s">
        <v>5531</v>
      </c>
      <c r="E323" t="s">
        <v>5532</v>
      </c>
      <c r="F323" t="s">
        <v>7679</v>
      </c>
    </row>
    <row r="324" spans="1:6">
      <c r="A324">
        <v>5410147743</v>
      </c>
      <c r="B324" t="s">
        <v>6821</v>
      </c>
      <c r="C324" t="s">
        <v>6822</v>
      </c>
      <c r="D324" t="s">
        <v>5521</v>
      </c>
      <c r="E324" t="s">
        <v>5522</v>
      </c>
      <c r="F324" t="s">
        <v>7680</v>
      </c>
    </row>
    <row r="325" spans="1:6">
      <c r="A325">
        <v>5473013580</v>
      </c>
      <c r="B325" t="s">
        <v>6823</v>
      </c>
      <c r="C325" t="s">
        <v>6824</v>
      </c>
      <c r="D325" t="s">
        <v>6825</v>
      </c>
      <c r="E325" t="s">
        <v>6826</v>
      </c>
      <c r="F325" t="s">
        <v>7681</v>
      </c>
    </row>
    <row r="326" spans="1:6">
      <c r="A326">
        <v>1650431310</v>
      </c>
      <c r="B326" t="s">
        <v>6827</v>
      </c>
      <c r="C326" t="s">
        <v>6828</v>
      </c>
      <c r="D326" t="s">
        <v>4931</v>
      </c>
      <c r="E326" t="s">
        <v>4932</v>
      </c>
      <c r="F326" t="s">
        <v>7393</v>
      </c>
    </row>
    <row r="327" spans="1:6">
      <c r="A327">
        <v>1660162659</v>
      </c>
      <c r="B327" t="s">
        <v>6829</v>
      </c>
      <c r="C327" t="s">
        <v>6830</v>
      </c>
      <c r="D327" t="s">
        <v>5380</v>
      </c>
      <c r="E327" t="s">
        <v>5380</v>
      </c>
      <c r="F327" t="s">
        <v>7682</v>
      </c>
    </row>
    <row r="328" spans="1:6">
      <c r="A328">
        <v>7751268808</v>
      </c>
      <c r="B328" t="s">
        <v>6831</v>
      </c>
      <c r="C328" t="s">
        <v>6832</v>
      </c>
      <c r="D328" t="s">
        <v>5462</v>
      </c>
      <c r="E328" t="s">
        <v>5462</v>
      </c>
      <c r="F328" t="s">
        <v>7683</v>
      </c>
    </row>
    <row r="329" spans="1:6">
      <c r="A329">
        <v>6670056296</v>
      </c>
      <c r="B329" t="s">
        <v>6833</v>
      </c>
      <c r="C329" t="s">
        <v>6834</v>
      </c>
      <c r="D329" t="s">
        <v>5037</v>
      </c>
      <c r="E329" t="s">
        <v>5038</v>
      </c>
      <c r="F329" t="s">
        <v>7684</v>
      </c>
    </row>
    <row r="330" spans="1:6">
      <c r="A330">
        <v>5402081270</v>
      </c>
      <c r="B330" t="s">
        <v>6835</v>
      </c>
      <c r="C330" t="s">
        <v>6836</v>
      </c>
      <c r="D330" t="s">
        <v>6837</v>
      </c>
      <c r="F330" t="s">
        <v>7685</v>
      </c>
    </row>
    <row r="331" spans="1:6">
      <c r="A331">
        <v>1103012673</v>
      </c>
      <c r="B331" t="s">
        <v>6838</v>
      </c>
      <c r="C331" t="s">
        <v>6839</v>
      </c>
      <c r="D331" t="s">
        <v>5511</v>
      </c>
      <c r="E331" t="s">
        <v>5512</v>
      </c>
      <c r="F331" t="s">
        <v>7686</v>
      </c>
    </row>
    <row r="332" spans="1:6">
      <c r="A332">
        <v>3327131529</v>
      </c>
      <c r="B332" t="s">
        <v>6840</v>
      </c>
      <c r="C332" t="s">
        <v>6841</v>
      </c>
      <c r="D332" t="s">
        <v>5297</v>
      </c>
      <c r="E332" t="s">
        <v>5298</v>
      </c>
      <c r="F332" t="s">
        <v>7687</v>
      </c>
    </row>
    <row r="333" spans="1:6">
      <c r="A333">
        <v>300015086</v>
      </c>
      <c r="B333" t="s">
        <v>6840</v>
      </c>
      <c r="C333" t="s">
        <v>6841</v>
      </c>
      <c r="D333" t="s">
        <v>5297</v>
      </c>
      <c r="E333" t="s">
        <v>5298</v>
      </c>
      <c r="F333" t="s">
        <v>7561</v>
      </c>
    </row>
    <row r="334" spans="1:6">
      <c r="A334">
        <v>5260494128</v>
      </c>
      <c r="B334" t="s">
        <v>6842</v>
      </c>
      <c r="C334" t="s">
        <v>6843</v>
      </c>
      <c r="D334" t="s">
        <v>6844</v>
      </c>
      <c r="E334" t="s">
        <v>6845</v>
      </c>
      <c r="F334" t="s">
        <v>7688</v>
      </c>
    </row>
    <row r="335" spans="1:6">
      <c r="A335">
        <v>5406836892</v>
      </c>
      <c r="B335" t="s">
        <v>6846</v>
      </c>
      <c r="C335" t="s">
        <v>6847</v>
      </c>
      <c r="D335" t="s">
        <v>5515</v>
      </c>
      <c r="E335" t="s">
        <v>5515</v>
      </c>
      <c r="F335" t="s">
        <v>7689</v>
      </c>
    </row>
    <row r="336" spans="1:6">
      <c r="A336">
        <v>2635258239</v>
      </c>
      <c r="B336" t="s">
        <v>6848</v>
      </c>
      <c r="C336" t="s">
        <v>6849</v>
      </c>
      <c r="D336" t="s">
        <v>5316</v>
      </c>
      <c r="E336" t="s">
        <v>5317</v>
      </c>
      <c r="F336" t="s">
        <v>7690</v>
      </c>
    </row>
    <row r="337" spans="1:6">
      <c r="A337">
        <v>2635257732</v>
      </c>
      <c r="B337" t="s">
        <v>6850</v>
      </c>
      <c r="C337" t="s">
        <v>6851</v>
      </c>
      <c r="D337" t="s">
        <v>5211</v>
      </c>
      <c r="E337" t="s">
        <v>5211</v>
      </c>
      <c r="F337" t="s">
        <v>7691</v>
      </c>
    </row>
    <row r="338" spans="1:6">
      <c r="A338">
        <v>9704214076</v>
      </c>
      <c r="B338" t="s">
        <v>6852</v>
      </c>
      <c r="C338" t="s">
        <v>6853</v>
      </c>
      <c r="D338" t="s">
        <v>4994</v>
      </c>
      <c r="E338" t="s">
        <v>4994</v>
      </c>
      <c r="F338" t="s">
        <v>7692</v>
      </c>
    </row>
    <row r="339" spans="1:6">
      <c r="A339">
        <v>7735145855</v>
      </c>
      <c r="B339" t="s">
        <v>6854</v>
      </c>
      <c r="C339" t="s">
        <v>6855</v>
      </c>
      <c r="D339" t="s">
        <v>4879</v>
      </c>
      <c r="E339" t="s">
        <v>4880</v>
      </c>
      <c r="F339" t="s">
        <v>7693</v>
      </c>
    </row>
    <row r="340" spans="1:6">
      <c r="A340">
        <v>9705066046</v>
      </c>
      <c r="B340" t="s">
        <v>6856</v>
      </c>
      <c r="C340" t="s">
        <v>6857</v>
      </c>
      <c r="D340" t="s">
        <v>5550</v>
      </c>
      <c r="E340" t="s">
        <v>5551</v>
      </c>
      <c r="F340" t="s">
        <v>7694</v>
      </c>
    </row>
    <row r="341" spans="1:6">
      <c r="A341">
        <v>5261080970</v>
      </c>
      <c r="B341" t="s">
        <v>6858</v>
      </c>
      <c r="C341" t="s">
        <v>6859</v>
      </c>
      <c r="D341" t="s">
        <v>5571</v>
      </c>
      <c r="E341" t="s">
        <v>5571</v>
      </c>
      <c r="F341" t="s">
        <v>7695</v>
      </c>
    </row>
    <row r="342" spans="1:6">
      <c r="A342">
        <v>6658408512</v>
      </c>
      <c r="B342" t="s">
        <v>6860</v>
      </c>
      <c r="C342" t="s">
        <v>6861</v>
      </c>
      <c r="D342" t="s">
        <v>5067</v>
      </c>
      <c r="E342" t="s">
        <v>5067</v>
      </c>
      <c r="F342" t="s">
        <v>7696</v>
      </c>
    </row>
    <row r="343" spans="1:6">
      <c r="A343">
        <v>7606066933</v>
      </c>
      <c r="B343" t="s">
        <v>6862</v>
      </c>
      <c r="C343" t="s">
        <v>6863</v>
      </c>
      <c r="D343" t="s">
        <v>4991</v>
      </c>
      <c r="E343" t="s">
        <v>4991</v>
      </c>
      <c r="F343" t="s">
        <v>7697</v>
      </c>
    </row>
    <row r="344" spans="1:6">
      <c r="A344">
        <v>7743908123</v>
      </c>
      <c r="B344" t="s">
        <v>6864</v>
      </c>
      <c r="C344" t="s">
        <v>6865</v>
      </c>
      <c r="D344" t="s">
        <v>5371</v>
      </c>
      <c r="E344" t="s">
        <v>5372</v>
      </c>
      <c r="F344" t="s">
        <v>7698</v>
      </c>
    </row>
    <row r="345" spans="1:6">
      <c r="A345">
        <v>6658465775</v>
      </c>
      <c r="B345" t="s">
        <v>6866</v>
      </c>
      <c r="C345" t="s">
        <v>6867</v>
      </c>
      <c r="D345" t="s">
        <v>6868</v>
      </c>
      <c r="E345" t="s">
        <v>6868</v>
      </c>
      <c r="F345" t="s">
        <v>7699</v>
      </c>
    </row>
    <row r="346" spans="1:6">
      <c r="A346">
        <v>6166087617</v>
      </c>
      <c r="B346" t="s">
        <v>6869</v>
      </c>
      <c r="C346" t="s">
        <v>6870</v>
      </c>
      <c r="D346" t="s">
        <v>673</v>
      </c>
      <c r="E346" t="s">
        <v>4995</v>
      </c>
      <c r="F346" t="s">
        <v>7700</v>
      </c>
    </row>
    <row r="347" spans="1:6">
      <c r="A347">
        <v>5036150841</v>
      </c>
      <c r="B347" t="s">
        <v>6871</v>
      </c>
      <c r="C347" t="s">
        <v>6872</v>
      </c>
      <c r="D347" t="s">
        <v>5178</v>
      </c>
      <c r="E347" t="s">
        <v>5179</v>
      </c>
      <c r="F347" t="s">
        <v>7701</v>
      </c>
    </row>
    <row r="348" spans="1:6">
      <c r="A348">
        <v>6671357634</v>
      </c>
      <c r="B348" t="s">
        <v>6873</v>
      </c>
      <c r="C348" t="s">
        <v>6874</v>
      </c>
      <c r="D348" t="s">
        <v>5526</v>
      </c>
      <c r="E348" t="s">
        <v>5526</v>
      </c>
      <c r="F348" t="s">
        <v>7545</v>
      </c>
    </row>
    <row r="349" spans="1:6">
      <c r="A349">
        <v>1659180290</v>
      </c>
      <c r="B349" t="s">
        <v>6875</v>
      </c>
      <c r="C349" t="s">
        <v>6876</v>
      </c>
      <c r="D349" t="s">
        <v>4834</v>
      </c>
      <c r="E349" t="s">
        <v>4835</v>
      </c>
      <c r="F349" t="s">
        <v>7702</v>
      </c>
    </row>
    <row r="350" spans="1:6">
      <c r="A350">
        <v>7804581580</v>
      </c>
      <c r="B350" t="s">
        <v>6877</v>
      </c>
      <c r="C350" t="s">
        <v>6878</v>
      </c>
      <c r="D350" t="s">
        <v>5218</v>
      </c>
      <c r="E350" t="s">
        <v>5219</v>
      </c>
      <c r="F350" t="s">
        <v>7637</v>
      </c>
    </row>
    <row r="351" spans="1:6">
      <c r="A351">
        <v>7606096399</v>
      </c>
      <c r="B351" t="s">
        <v>6879</v>
      </c>
      <c r="C351" t="s">
        <v>6880</v>
      </c>
      <c r="D351" t="s">
        <v>5172</v>
      </c>
      <c r="E351" t="s">
        <v>5172</v>
      </c>
      <c r="F351" t="s">
        <v>7703</v>
      </c>
    </row>
    <row r="352" spans="1:6">
      <c r="A352">
        <v>5903116703</v>
      </c>
      <c r="B352" t="s">
        <v>6881</v>
      </c>
      <c r="C352" t="s">
        <v>6882</v>
      </c>
      <c r="D352" t="s">
        <v>5214</v>
      </c>
      <c r="E352" t="s">
        <v>5214</v>
      </c>
      <c r="F352" t="s">
        <v>7704</v>
      </c>
    </row>
    <row r="353" spans="1:6">
      <c r="A353">
        <v>2130008501</v>
      </c>
      <c r="B353" t="s">
        <v>6883</v>
      </c>
      <c r="C353" t="s">
        <v>6884</v>
      </c>
      <c r="D353" t="s">
        <v>5000</v>
      </c>
      <c r="E353" t="s">
        <v>5001</v>
      </c>
      <c r="F353" t="s">
        <v>7705</v>
      </c>
    </row>
    <row r="354" spans="1:6">
      <c r="A354">
        <v>1841013546</v>
      </c>
      <c r="B354" t="s">
        <v>6885</v>
      </c>
      <c r="C354" t="s">
        <v>6886</v>
      </c>
      <c r="D354" t="s">
        <v>4966</v>
      </c>
      <c r="E354" t="s">
        <v>4967</v>
      </c>
      <c r="F354" t="s">
        <v>7706</v>
      </c>
    </row>
    <row r="355" spans="1:6">
      <c r="A355">
        <v>7721851353</v>
      </c>
      <c r="B355" t="s">
        <v>6887</v>
      </c>
      <c r="C355" t="s">
        <v>6888</v>
      </c>
      <c r="D355" t="s">
        <v>5215</v>
      </c>
      <c r="F355" t="s">
        <v>7707</v>
      </c>
    </row>
    <row r="356" spans="1:6">
      <c r="A356">
        <v>5921031594</v>
      </c>
      <c r="B356" t="s">
        <v>6889</v>
      </c>
      <c r="C356" t="s">
        <v>6890</v>
      </c>
      <c r="D356" t="s">
        <v>5145</v>
      </c>
      <c r="E356" t="s">
        <v>5145</v>
      </c>
      <c r="F356" t="s">
        <v>7708</v>
      </c>
    </row>
    <row r="357" spans="1:6">
      <c r="A357">
        <v>7841019595</v>
      </c>
      <c r="B357" t="s">
        <v>6891</v>
      </c>
      <c r="C357" t="s">
        <v>6892</v>
      </c>
      <c r="D357" t="s">
        <v>4821</v>
      </c>
      <c r="E357" t="s">
        <v>4822</v>
      </c>
      <c r="F357" t="s">
        <v>7709</v>
      </c>
    </row>
    <row r="358" spans="1:6">
      <c r="A358">
        <v>7719420624</v>
      </c>
      <c r="B358" t="s">
        <v>6893</v>
      </c>
      <c r="C358" t="s">
        <v>6894</v>
      </c>
      <c r="D358" t="s">
        <v>5420</v>
      </c>
      <c r="E358" t="s">
        <v>5420</v>
      </c>
      <c r="F358" t="s">
        <v>7693</v>
      </c>
    </row>
    <row r="359" spans="1:6">
      <c r="A359">
        <v>6164300903</v>
      </c>
      <c r="B359" t="s">
        <v>6895</v>
      </c>
      <c r="C359" t="s">
        <v>6896</v>
      </c>
      <c r="D359" t="s">
        <v>5502</v>
      </c>
      <c r="E359" t="s">
        <v>5502</v>
      </c>
      <c r="F359" t="s">
        <v>7710</v>
      </c>
    </row>
    <row r="360" spans="1:6">
      <c r="A360">
        <v>5948053468</v>
      </c>
      <c r="B360" t="s">
        <v>6897</v>
      </c>
      <c r="C360" t="s">
        <v>6898</v>
      </c>
      <c r="D360" t="s">
        <v>5338</v>
      </c>
      <c r="E360" t="s">
        <v>5338</v>
      </c>
      <c r="F360" t="s">
        <v>7711</v>
      </c>
    </row>
    <row r="361" spans="1:6">
      <c r="A361">
        <v>7723908284</v>
      </c>
      <c r="B361" t="s">
        <v>6899</v>
      </c>
      <c r="C361" t="s">
        <v>6900</v>
      </c>
      <c r="D361" t="s">
        <v>5453</v>
      </c>
      <c r="E361" t="s">
        <v>5454</v>
      </c>
      <c r="F361" t="s">
        <v>7712</v>
      </c>
    </row>
    <row r="362" spans="1:6">
      <c r="A362">
        <v>6324029025</v>
      </c>
      <c r="B362" t="s">
        <v>6901</v>
      </c>
      <c r="C362" t="s">
        <v>6902</v>
      </c>
      <c r="D362" t="s">
        <v>5573</v>
      </c>
      <c r="E362" t="s">
        <v>5573</v>
      </c>
      <c r="F362" t="s">
        <v>7713</v>
      </c>
    </row>
    <row r="363" spans="1:6">
      <c r="A363">
        <v>5038126322</v>
      </c>
      <c r="B363" t="s">
        <v>6903</v>
      </c>
      <c r="C363" t="s">
        <v>6904</v>
      </c>
      <c r="D363" t="s">
        <v>5545</v>
      </c>
      <c r="E363" t="s">
        <v>5546</v>
      </c>
      <c r="F363" t="s">
        <v>7714</v>
      </c>
    </row>
    <row r="364" spans="1:6">
      <c r="A364">
        <v>7722378570</v>
      </c>
      <c r="B364" t="s">
        <v>6905</v>
      </c>
      <c r="C364" t="s">
        <v>6906</v>
      </c>
      <c r="D364" t="s">
        <v>5569</v>
      </c>
      <c r="E364" t="s">
        <v>5569</v>
      </c>
      <c r="F364" t="s">
        <v>7715</v>
      </c>
    </row>
    <row r="365" spans="1:6">
      <c r="A365">
        <v>5836658948</v>
      </c>
      <c r="B365" t="s">
        <v>6907</v>
      </c>
      <c r="C365" t="s">
        <v>6908</v>
      </c>
      <c r="D365" t="s">
        <v>5017</v>
      </c>
      <c r="E365" t="s">
        <v>5018</v>
      </c>
      <c r="F365" t="s">
        <v>7716</v>
      </c>
    </row>
    <row r="366" spans="1:6">
      <c r="A366">
        <v>1650308002</v>
      </c>
      <c r="B366" t="s">
        <v>6909</v>
      </c>
      <c r="C366" t="s">
        <v>6910</v>
      </c>
      <c r="D366" t="s">
        <v>4931</v>
      </c>
      <c r="E366" t="s">
        <v>4932</v>
      </c>
      <c r="F366" t="s">
        <v>7393</v>
      </c>
    </row>
    <row r="367" spans="1:6">
      <c r="A367">
        <v>7715831246</v>
      </c>
      <c r="B367" t="s">
        <v>6911</v>
      </c>
      <c r="C367" t="s">
        <v>6912</v>
      </c>
      <c r="D367" t="s">
        <v>4973</v>
      </c>
      <c r="E367" t="s">
        <v>4973</v>
      </c>
      <c r="F367" t="s">
        <v>7717</v>
      </c>
    </row>
    <row r="368" spans="1:6">
      <c r="A368">
        <v>7714365867</v>
      </c>
      <c r="B368" t="s">
        <v>6913</v>
      </c>
      <c r="C368" t="s">
        <v>6914</v>
      </c>
      <c r="D368" t="s">
        <v>4907</v>
      </c>
      <c r="E368" t="s">
        <v>4908</v>
      </c>
      <c r="F368" t="s">
        <v>7548</v>
      </c>
    </row>
    <row r="369" spans="1:6">
      <c r="A369">
        <v>9718046431</v>
      </c>
      <c r="B369" t="s">
        <v>6915</v>
      </c>
      <c r="C369" t="s">
        <v>6916</v>
      </c>
      <c r="D369" t="s">
        <v>6917</v>
      </c>
      <c r="E369" t="s">
        <v>6918</v>
      </c>
      <c r="F369" t="s">
        <v>7605</v>
      </c>
    </row>
    <row r="370" spans="1:6">
      <c r="A370">
        <v>7724866608</v>
      </c>
      <c r="B370" t="s">
        <v>6919</v>
      </c>
      <c r="C370" t="s">
        <v>6920</v>
      </c>
      <c r="D370" t="s">
        <v>5398</v>
      </c>
      <c r="E370" t="s">
        <v>5398</v>
      </c>
      <c r="F370" t="s">
        <v>7718</v>
      </c>
    </row>
    <row r="371" spans="1:6">
      <c r="A371">
        <v>1660288940</v>
      </c>
      <c r="B371" t="s">
        <v>6921</v>
      </c>
      <c r="C371" t="s">
        <v>6922</v>
      </c>
      <c r="D371" t="s">
        <v>5469</v>
      </c>
      <c r="E371" t="s">
        <v>5470</v>
      </c>
      <c r="F371" t="s">
        <v>7719</v>
      </c>
    </row>
    <row r="372" spans="1:6">
      <c r="A372">
        <v>4345197098</v>
      </c>
      <c r="B372" t="s">
        <v>6923</v>
      </c>
      <c r="C372" t="s">
        <v>6924</v>
      </c>
      <c r="D372" t="s">
        <v>4877</v>
      </c>
      <c r="E372" t="s">
        <v>4878</v>
      </c>
      <c r="F372" t="s">
        <v>7720</v>
      </c>
    </row>
    <row r="373" spans="1:6">
      <c r="A373">
        <v>6659101869</v>
      </c>
      <c r="B373" t="s">
        <v>6925</v>
      </c>
      <c r="C373" t="s">
        <v>6926</v>
      </c>
      <c r="D373" t="s">
        <v>5108</v>
      </c>
      <c r="E373" t="s">
        <v>5109</v>
      </c>
      <c r="F373" t="s">
        <v>7721</v>
      </c>
    </row>
    <row r="374" spans="1:6">
      <c r="A374">
        <v>2635227255</v>
      </c>
      <c r="B374" t="s">
        <v>6927</v>
      </c>
      <c r="C374" t="s">
        <v>6928</v>
      </c>
      <c r="D374" t="s">
        <v>4901</v>
      </c>
      <c r="E374" t="s">
        <v>4901</v>
      </c>
      <c r="F374" t="s">
        <v>7722</v>
      </c>
    </row>
    <row r="375" spans="1:6">
      <c r="A375">
        <v>6829117690</v>
      </c>
      <c r="B375" t="s">
        <v>6929</v>
      </c>
      <c r="C375" t="s">
        <v>6930</v>
      </c>
      <c r="D375" t="s">
        <v>5096</v>
      </c>
      <c r="E375" t="s">
        <v>5097</v>
      </c>
      <c r="F375" t="s">
        <v>7723</v>
      </c>
    </row>
    <row r="376" spans="1:6">
      <c r="A376">
        <v>7728312015</v>
      </c>
      <c r="B376" t="s">
        <v>6931</v>
      </c>
      <c r="C376" t="s">
        <v>6932</v>
      </c>
      <c r="D376" t="s">
        <v>5360</v>
      </c>
      <c r="E376" t="s">
        <v>5361</v>
      </c>
      <c r="F376" t="s">
        <v>7724</v>
      </c>
    </row>
    <row r="377" spans="1:6">
      <c r="A377">
        <v>7811653557</v>
      </c>
      <c r="B377" t="s">
        <v>6933</v>
      </c>
      <c r="C377" t="s">
        <v>6934</v>
      </c>
      <c r="D377" t="s">
        <v>5122</v>
      </c>
      <c r="E377" t="s">
        <v>5123</v>
      </c>
      <c r="F377" t="s">
        <v>7725</v>
      </c>
    </row>
    <row r="378" spans="1:6">
      <c r="A378">
        <v>7731324349</v>
      </c>
      <c r="B378" t="s">
        <v>6935</v>
      </c>
      <c r="C378" t="s">
        <v>6936</v>
      </c>
      <c r="D378" t="s">
        <v>5028</v>
      </c>
      <c r="E378" t="s">
        <v>5029</v>
      </c>
      <c r="F378" t="s">
        <v>7726</v>
      </c>
    </row>
    <row r="379" spans="1:6">
      <c r="A379">
        <v>7701410819</v>
      </c>
      <c r="B379" t="s">
        <v>6937</v>
      </c>
      <c r="C379" t="s">
        <v>6938</v>
      </c>
      <c r="D379" t="s">
        <v>5180</v>
      </c>
      <c r="E379" t="s">
        <v>5181</v>
      </c>
      <c r="F379" t="s">
        <v>7641</v>
      </c>
    </row>
    <row r="380" spans="1:6">
      <c r="A380">
        <v>6950085733</v>
      </c>
      <c r="B380" t="s">
        <v>6939</v>
      </c>
      <c r="C380" t="s">
        <v>6940</v>
      </c>
      <c r="D380" t="s">
        <v>5581</v>
      </c>
      <c r="E380" t="s">
        <v>5582</v>
      </c>
      <c r="F380" t="s">
        <v>7727</v>
      </c>
    </row>
    <row r="381" spans="1:6">
      <c r="A381">
        <v>1657199916</v>
      </c>
      <c r="B381" t="s">
        <v>6941</v>
      </c>
      <c r="C381" t="s">
        <v>6942</v>
      </c>
      <c r="D381" t="s">
        <v>4827</v>
      </c>
      <c r="E381" t="s">
        <v>4828</v>
      </c>
      <c r="F381" t="s">
        <v>7728</v>
      </c>
    </row>
    <row r="382" spans="1:6">
      <c r="A382">
        <v>2801146767</v>
      </c>
      <c r="B382" t="s">
        <v>6943</v>
      </c>
      <c r="C382" t="s">
        <v>6576</v>
      </c>
      <c r="D382" t="s">
        <v>5182</v>
      </c>
      <c r="E382" t="s">
        <v>5183</v>
      </c>
      <c r="F382" t="s">
        <v>7565</v>
      </c>
    </row>
    <row r="383" spans="1:6">
      <c r="A383">
        <v>5904335578</v>
      </c>
      <c r="B383" t="s">
        <v>6944</v>
      </c>
      <c r="C383" t="s">
        <v>6945</v>
      </c>
      <c r="D383" t="s">
        <v>5034</v>
      </c>
      <c r="E383" t="s">
        <v>5034</v>
      </c>
      <c r="F383" t="s">
        <v>7729</v>
      </c>
    </row>
    <row r="384" spans="1:6">
      <c r="A384">
        <v>2130168738</v>
      </c>
      <c r="B384" t="s">
        <v>6946</v>
      </c>
      <c r="C384" t="s">
        <v>6947</v>
      </c>
      <c r="D384" t="s">
        <v>5088</v>
      </c>
      <c r="E384" t="s">
        <v>5089</v>
      </c>
      <c r="F384" t="s">
        <v>7730</v>
      </c>
    </row>
    <row r="385" spans="1:6">
      <c r="A385">
        <v>7705680245</v>
      </c>
      <c r="B385" t="s">
        <v>6948</v>
      </c>
      <c r="C385" t="s">
        <v>6949</v>
      </c>
      <c r="D385" t="s">
        <v>4860</v>
      </c>
      <c r="E385" t="s">
        <v>4861</v>
      </c>
      <c r="F385" t="s">
        <v>7731</v>
      </c>
    </row>
    <row r="386" spans="1:6">
      <c r="A386">
        <v>7730233723</v>
      </c>
      <c r="B386" t="s">
        <v>6950</v>
      </c>
      <c r="C386" t="s">
        <v>6951</v>
      </c>
      <c r="D386" t="s">
        <v>4802</v>
      </c>
      <c r="E386" t="s">
        <v>4803</v>
      </c>
      <c r="F386" t="s">
        <v>7732</v>
      </c>
    </row>
    <row r="387" spans="1:6">
      <c r="A387">
        <v>5404048840</v>
      </c>
      <c r="B387" t="s">
        <v>6952</v>
      </c>
      <c r="C387" t="s">
        <v>6953</v>
      </c>
      <c r="D387" t="s">
        <v>5032</v>
      </c>
      <c r="E387" t="s">
        <v>5033</v>
      </c>
      <c r="F387" t="s">
        <v>7733</v>
      </c>
    </row>
    <row r="388" spans="1:6">
      <c r="A388">
        <v>3664227526</v>
      </c>
      <c r="B388" t="s">
        <v>6954</v>
      </c>
      <c r="C388" t="s">
        <v>6955</v>
      </c>
      <c r="D388" t="s">
        <v>4943</v>
      </c>
      <c r="E388" t="s">
        <v>4944</v>
      </c>
      <c r="F388" t="s">
        <v>7734</v>
      </c>
    </row>
    <row r="389" spans="1:6">
      <c r="A389">
        <v>7813280879</v>
      </c>
      <c r="B389" t="s">
        <v>6956</v>
      </c>
      <c r="C389" t="s">
        <v>6957</v>
      </c>
      <c r="D389" t="s">
        <v>5325</v>
      </c>
      <c r="E389" t="s">
        <v>5326</v>
      </c>
      <c r="F389" t="s">
        <v>7735</v>
      </c>
    </row>
    <row r="390" spans="1:6">
      <c r="A390">
        <v>7728665652</v>
      </c>
      <c r="B390" t="s">
        <v>6958</v>
      </c>
      <c r="C390" t="s">
        <v>6959</v>
      </c>
      <c r="D390" t="s">
        <v>5175</v>
      </c>
      <c r="E390" t="s">
        <v>5175</v>
      </c>
      <c r="F390" t="s">
        <v>7736</v>
      </c>
    </row>
    <row r="391" spans="1:6">
      <c r="A391">
        <v>7716859501</v>
      </c>
      <c r="B391" t="s">
        <v>6960</v>
      </c>
      <c r="C391" t="s">
        <v>6961</v>
      </c>
      <c r="D391" t="s">
        <v>4891</v>
      </c>
      <c r="E391" t="s">
        <v>4892</v>
      </c>
      <c r="F391" t="s">
        <v>7737</v>
      </c>
    </row>
    <row r="392" spans="1:6">
      <c r="A392">
        <v>6671077740</v>
      </c>
      <c r="B392" t="s">
        <v>6962</v>
      </c>
      <c r="C392" t="s">
        <v>6963</v>
      </c>
      <c r="D392" t="s">
        <v>4978</v>
      </c>
      <c r="E392" t="s">
        <v>4979</v>
      </c>
      <c r="F392" t="s">
        <v>7738</v>
      </c>
    </row>
    <row r="393" spans="1:6">
      <c r="A393">
        <v>5407950809</v>
      </c>
      <c r="B393" t="s">
        <v>6964</v>
      </c>
      <c r="C393" t="s">
        <v>6965</v>
      </c>
      <c r="D393" t="s">
        <v>5343</v>
      </c>
      <c r="E393" t="s">
        <v>5343</v>
      </c>
      <c r="F393" t="s">
        <v>7620</v>
      </c>
    </row>
    <row r="394" spans="1:6">
      <c r="A394">
        <v>326554597</v>
      </c>
      <c r="B394" t="s">
        <v>6964</v>
      </c>
      <c r="C394" t="s">
        <v>6965</v>
      </c>
      <c r="D394" t="s">
        <v>5343</v>
      </c>
      <c r="E394" t="s">
        <v>5343</v>
      </c>
      <c r="F394" t="s">
        <v>7739</v>
      </c>
    </row>
    <row r="395" spans="1:6">
      <c r="A395">
        <v>6449088107</v>
      </c>
      <c r="B395" t="s">
        <v>6966</v>
      </c>
      <c r="C395" t="s">
        <v>6967</v>
      </c>
      <c r="D395" t="s">
        <v>5131</v>
      </c>
      <c r="E395" t="s">
        <v>5131</v>
      </c>
      <c r="F395" t="s">
        <v>7740</v>
      </c>
    </row>
    <row r="396" spans="1:6">
      <c r="A396">
        <v>7536127121</v>
      </c>
      <c r="B396" t="s">
        <v>6968</v>
      </c>
      <c r="C396" t="s">
        <v>6969</v>
      </c>
      <c r="D396" t="s">
        <v>5166</v>
      </c>
      <c r="E396" t="s">
        <v>5166</v>
      </c>
      <c r="F396" t="s">
        <v>7741</v>
      </c>
    </row>
    <row r="397" spans="1:6">
      <c r="A397">
        <v>7704568339</v>
      </c>
      <c r="B397" t="s">
        <v>6970</v>
      </c>
      <c r="C397" t="s">
        <v>6971</v>
      </c>
      <c r="D397" t="s">
        <v>6972</v>
      </c>
      <c r="E397" t="s">
        <v>6972</v>
      </c>
      <c r="F397" t="s">
        <v>7742</v>
      </c>
    </row>
    <row r="398" spans="1:6">
      <c r="A398">
        <v>7449007276</v>
      </c>
      <c r="B398" t="s">
        <v>6973</v>
      </c>
      <c r="C398" t="s">
        <v>6974</v>
      </c>
      <c r="D398" t="s">
        <v>5373</v>
      </c>
      <c r="E398" t="s">
        <v>5373</v>
      </c>
      <c r="F398" t="s">
        <v>7743</v>
      </c>
    </row>
    <row r="399" spans="1:6">
      <c r="A399">
        <v>2456001967</v>
      </c>
      <c r="B399" t="s">
        <v>6975</v>
      </c>
      <c r="C399" t="s">
        <v>6976</v>
      </c>
      <c r="D399" t="s">
        <v>5207</v>
      </c>
      <c r="E399" t="s">
        <v>5208</v>
      </c>
      <c r="F399" t="s">
        <v>7744</v>
      </c>
    </row>
    <row r="400" spans="1:6">
      <c r="A400">
        <v>2632814015</v>
      </c>
      <c r="B400" t="s">
        <v>6977</v>
      </c>
      <c r="C400" t="s">
        <v>6978</v>
      </c>
      <c r="D400" t="s">
        <v>5378</v>
      </c>
      <c r="E400" t="s">
        <v>5379</v>
      </c>
      <c r="F400" t="s">
        <v>7745</v>
      </c>
    </row>
    <row r="401" spans="1:6">
      <c r="A401">
        <v>3662252862</v>
      </c>
      <c r="B401" t="s">
        <v>6979</v>
      </c>
      <c r="C401" t="s">
        <v>6980</v>
      </c>
      <c r="D401" t="s">
        <v>5222</v>
      </c>
      <c r="E401" t="s">
        <v>5222</v>
      </c>
      <c r="F401" t="s">
        <v>7746</v>
      </c>
    </row>
    <row r="402" spans="1:6">
      <c r="A402">
        <v>1435312504</v>
      </c>
      <c r="B402" t="s">
        <v>6981</v>
      </c>
      <c r="C402" t="s">
        <v>6982</v>
      </c>
      <c r="D402" t="s">
        <v>5267</v>
      </c>
      <c r="E402" t="s">
        <v>5267</v>
      </c>
      <c r="F402" t="s">
        <v>7747</v>
      </c>
    </row>
    <row r="403" spans="1:6">
      <c r="A403">
        <v>7704860164</v>
      </c>
      <c r="B403" t="s">
        <v>6983</v>
      </c>
      <c r="C403" t="s">
        <v>6984</v>
      </c>
      <c r="D403" t="s">
        <v>4992</v>
      </c>
      <c r="E403" t="s">
        <v>4992</v>
      </c>
      <c r="F403" t="s">
        <v>7748</v>
      </c>
    </row>
    <row r="404" spans="1:6">
      <c r="A404">
        <v>7707707982</v>
      </c>
      <c r="B404" t="s">
        <v>6985</v>
      </c>
      <c r="C404" t="s">
        <v>6986</v>
      </c>
      <c r="D404" t="s">
        <v>5189</v>
      </c>
      <c r="E404" t="s">
        <v>5190</v>
      </c>
      <c r="F404" t="s">
        <v>7749</v>
      </c>
    </row>
    <row r="405" spans="1:6">
      <c r="A405">
        <v>7724737722</v>
      </c>
      <c r="B405" t="s">
        <v>6987</v>
      </c>
      <c r="C405" t="s">
        <v>6988</v>
      </c>
      <c r="D405" t="s">
        <v>5146</v>
      </c>
      <c r="E405" t="s">
        <v>5147</v>
      </c>
      <c r="F405" t="s">
        <v>7750</v>
      </c>
    </row>
    <row r="406" spans="1:6">
      <c r="A406">
        <v>3664214573</v>
      </c>
      <c r="B406" t="s">
        <v>6989</v>
      </c>
      <c r="C406" t="s">
        <v>6990</v>
      </c>
      <c r="D406" t="s">
        <v>5413</v>
      </c>
      <c r="E406" t="s">
        <v>5414</v>
      </c>
      <c r="F406" t="s">
        <v>7751</v>
      </c>
    </row>
    <row r="407" spans="1:6">
      <c r="A407">
        <v>3448045000</v>
      </c>
      <c r="B407" t="s">
        <v>6991</v>
      </c>
      <c r="C407" t="s">
        <v>6992</v>
      </c>
      <c r="D407" t="s">
        <v>5091</v>
      </c>
      <c r="E407" t="s">
        <v>5092</v>
      </c>
      <c r="F407" t="s">
        <v>7752</v>
      </c>
    </row>
    <row r="408" spans="1:6">
      <c r="A408">
        <v>5908998590</v>
      </c>
      <c r="B408" t="s">
        <v>6993</v>
      </c>
      <c r="C408" t="s">
        <v>6994</v>
      </c>
      <c r="D408" t="s">
        <v>5064</v>
      </c>
      <c r="E408" t="s">
        <v>5065</v>
      </c>
      <c r="F408" t="s">
        <v>7753</v>
      </c>
    </row>
    <row r="409" spans="1:6">
      <c r="A409">
        <v>3666223446</v>
      </c>
      <c r="B409" t="s">
        <v>6995</v>
      </c>
      <c r="C409" t="s">
        <v>6996</v>
      </c>
      <c r="D409" t="s">
        <v>5430</v>
      </c>
      <c r="E409" t="s">
        <v>5431</v>
      </c>
      <c r="F409" t="s">
        <v>7754</v>
      </c>
    </row>
    <row r="410" spans="1:6">
      <c r="A410">
        <v>1831181333</v>
      </c>
      <c r="B410" t="s">
        <v>6997</v>
      </c>
      <c r="C410" t="s">
        <v>6998</v>
      </c>
      <c r="D410" t="s">
        <v>5281</v>
      </c>
      <c r="E410" t="s">
        <v>5281</v>
      </c>
      <c r="F410" t="s">
        <v>7755</v>
      </c>
    </row>
    <row r="411" spans="1:6">
      <c r="A411">
        <v>6168074571</v>
      </c>
      <c r="B411" t="s">
        <v>6999</v>
      </c>
      <c r="C411" t="s">
        <v>7000</v>
      </c>
      <c r="D411" t="s">
        <v>5012</v>
      </c>
      <c r="E411" t="s">
        <v>5013</v>
      </c>
      <c r="F411" t="s">
        <v>7756</v>
      </c>
    </row>
    <row r="412" spans="1:6">
      <c r="A412">
        <v>8602214460</v>
      </c>
      <c r="B412" t="s">
        <v>7001</v>
      </c>
      <c r="C412" t="s">
        <v>7002</v>
      </c>
      <c r="D412" t="s">
        <v>5563</v>
      </c>
      <c r="E412" t="s">
        <v>5564</v>
      </c>
      <c r="F412" t="s">
        <v>7391</v>
      </c>
    </row>
    <row r="413" spans="1:6">
      <c r="A413">
        <v>4632195224</v>
      </c>
      <c r="B413" t="s">
        <v>7003</v>
      </c>
      <c r="C413" t="s">
        <v>7004</v>
      </c>
      <c r="D413" t="s">
        <v>4913</v>
      </c>
      <c r="E413" t="s">
        <v>4913</v>
      </c>
      <c r="F413" t="s">
        <v>7757</v>
      </c>
    </row>
    <row r="414" spans="1:6">
      <c r="A414">
        <v>2536276999</v>
      </c>
      <c r="B414" t="s">
        <v>7005</v>
      </c>
      <c r="C414" t="s">
        <v>7006</v>
      </c>
      <c r="D414" t="s">
        <v>5403</v>
      </c>
      <c r="E414" t="s">
        <v>5403</v>
      </c>
      <c r="F414" t="s">
        <v>7758</v>
      </c>
    </row>
    <row r="415" spans="1:6">
      <c r="A415">
        <v>2465128720</v>
      </c>
      <c r="B415" t="s">
        <v>7007</v>
      </c>
      <c r="C415" t="s">
        <v>7008</v>
      </c>
      <c r="D415" t="s">
        <v>5136</v>
      </c>
      <c r="E415" t="s">
        <v>5137</v>
      </c>
      <c r="F415" t="s">
        <v>7759</v>
      </c>
    </row>
    <row r="416" spans="1:6">
      <c r="A416">
        <v>5259100410</v>
      </c>
      <c r="B416" t="s">
        <v>7009</v>
      </c>
      <c r="C416" t="s">
        <v>7010</v>
      </c>
      <c r="D416" t="s">
        <v>5299</v>
      </c>
      <c r="E416" t="s">
        <v>5299</v>
      </c>
      <c r="F416" t="s">
        <v>7760</v>
      </c>
    </row>
    <row r="417" spans="1:6">
      <c r="A417">
        <v>7733298863</v>
      </c>
      <c r="B417" t="s">
        <v>7011</v>
      </c>
      <c r="C417" t="s">
        <v>7012</v>
      </c>
      <c r="D417" t="s">
        <v>5098</v>
      </c>
      <c r="E417" t="s">
        <v>5098</v>
      </c>
      <c r="F417" t="s">
        <v>7761</v>
      </c>
    </row>
    <row r="418" spans="1:6">
      <c r="A418">
        <v>5406610327</v>
      </c>
      <c r="B418" t="s">
        <v>7013</v>
      </c>
      <c r="C418" t="s">
        <v>7014</v>
      </c>
      <c r="D418" t="s">
        <v>5587</v>
      </c>
      <c r="E418" t="s">
        <v>7015</v>
      </c>
      <c r="F418" t="s">
        <v>7762</v>
      </c>
    </row>
    <row r="419" spans="1:6">
      <c r="A419">
        <v>3666100821</v>
      </c>
      <c r="B419" t="s">
        <v>7016</v>
      </c>
      <c r="C419" t="s">
        <v>7017</v>
      </c>
      <c r="D419" t="s">
        <v>5051</v>
      </c>
      <c r="E419" t="s">
        <v>5052</v>
      </c>
      <c r="F419" t="s">
        <v>7763</v>
      </c>
    </row>
    <row r="420" spans="1:6">
      <c r="A420">
        <v>4632200234</v>
      </c>
      <c r="B420" t="s">
        <v>7018</v>
      </c>
      <c r="C420" t="s">
        <v>7019</v>
      </c>
      <c r="D420" t="s">
        <v>5481</v>
      </c>
      <c r="E420" t="s">
        <v>5481</v>
      </c>
      <c r="F420" t="s">
        <v>7764</v>
      </c>
    </row>
    <row r="421" spans="1:6">
      <c r="A421">
        <v>3625013023</v>
      </c>
      <c r="B421" t="s">
        <v>7020</v>
      </c>
      <c r="C421" t="s">
        <v>7021</v>
      </c>
      <c r="D421" t="s">
        <v>5429</v>
      </c>
      <c r="E421" t="s">
        <v>5429</v>
      </c>
      <c r="F421" t="s">
        <v>7765</v>
      </c>
    </row>
    <row r="422" spans="1:6">
      <c r="A422">
        <v>1831167427</v>
      </c>
      <c r="B422" t="s">
        <v>7022</v>
      </c>
      <c r="C422" t="s">
        <v>7023</v>
      </c>
      <c r="D422" t="s">
        <v>4894</v>
      </c>
      <c r="E422" t="s">
        <v>4895</v>
      </c>
      <c r="F422" t="s">
        <v>7766</v>
      </c>
    </row>
    <row r="423" spans="1:6">
      <c r="A423">
        <v>5260402511</v>
      </c>
      <c r="B423" t="s">
        <v>7024</v>
      </c>
      <c r="C423" t="s">
        <v>7025</v>
      </c>
      <c r="D423" t="s">
        <v>5049</v>
      </c>
      <c r="E423" t="s">
        <v>5049</v>
      </c>
      <c r="F423" t="s">
        <v>7625</v>
      </c>
    </row>
    <row r="424" spans="1:6">
      <c r="A424">
        <v>5406972623</v>
      </c>
      <c r="B424" t="s">
        <v>7026</v>
      </c>
      <c r="C424" t="s">
        <v>7027</v>
      </c>
      <c r="D424" t="s">
        <v>4918</v>
      </c>
      <c r="E424" t="s">
        <v>4918</v>
      </c>
      <c r="F424" t="s">
        <v>7767</v>
      </c>
    </row>
    <row r="425" spans="1:6">
      <c r="A425">
        <v>1831177672</v>
      </c>
      <c r="B425" t="s">
        <v>7028</v>
      </c>
      <c r="C425" t="s">
        <v>7029</v>
      </c>
      <c r="D425" t="s">
        <v>5126</v>
      </c>
      <c r="E425" t="s">
        <v>5127</v>
      </c>
      <c r="F425" t="s">
        <v>7592</v>
      </c>
    </row>
    <row r="426" spans="1:6">
      <c r="A426">
        <v>2311252460</v>
      </c>
      <c r="B426" t="s">
        <v>7030</v>
      </c>
      <c r="C426" t="s">
        <v>7031</v>
      </c>
      <c r="D426" t="s">
        <v>5203</v>
      </c>
      <c r="E426" t="s">
        <v>5204</v>
      </c>
      <c r="F426" t="s">
        <v>7768</v>
      </c>
    </row>
    <row r="427" spans="1:6">
      <c r="A427">
        <v>2465304196</v>
      </c>
      <c r="B427" t="s">
        <v>7032</v>
      </c>
      <c r="C427" t="s">
        <v>7033</v>
      </c>
      <c r="D427" t="s">
        <v>4873</v>
      </c>
      <c r="E427" t="s">
        <v>4874</v>
      </c>
      <c r="F427" t="s">
        <v>7769</v>
      </c>
    </row>
    <row r="428" spans="1:6">
      <c r="A428">
        <v>7813484544</v>
      </c>
      <c r="B428" t="s">
        <v>7034</v>
      </c>
      <c r="C428" t="s">
        <v>7035</v>
      </c>
      <c r="D428" t="s">
        <v>5537</v>
      </c>
      <c r="E428" t="s">
        <v>7036</v>
      </c>
      <c r="F428" t="s">
        <v>7770</v>
      </c>
    </row>
    <row r="429" spans="1:6">
      <c r="A429">
        <v>7810716571</v>
      </c>
      <c r="B429" t="s">
        <v>7037</v>
      </c>
      <c r="C429" t="s">
        <v>7038</v>
      </c>
      <c r="D429" t="s">
        <v>4953</v>
      </c>
      <c r="E429" t="s">
        <v>4954</v>
      </c>
      <c r="F429" t="s">
        <v>7771</v>
      </c>
    </row>
    <row r="430" spans="1:6">
      <c r="A430">
        <v>7708750910</v>
      </c>
      <c r="B430" t="s">
        <v>7039</v>
      </c>
      <c r="C430" t="s">
        <v>7040</v>
      </c>
      <c r="D430" t="s">
        <v>5133</v>
      </c>
      <c r="E430" t="s">
        <v>5133</v>
      </c>
      <c r="F430" t="s">
        <v>7600</v>
      </c>
    </row>
    <row r="431" spans="1:6">
      <c r="A431">
        <v>7806253521</v>
      </c>
      <c r="B431" t="s">
        <v>7041</v>
      </c>
      <c r="C431" t="s">
        <v>6642</v>
      </c>
      <c r="D431" t="s">
        <v>4830</v>
      </c>
      <c r="E431" t="s">
        <v>4831</v>
      </c>
      <c r="F431" t="s">
        <v>7772</v>
      </c>
    </row>
    <row r="432" spans="1:6">
      <c r="A432">
        <v>3025031831</v>
      </c>
      <c r="B432" t="s">
        <v>7042</v>
      </c>
      <c r="C432" t="s">
        <v>7043</v>
      </c>
      <c r="D432" t="s">
        <v>5589</v>
      </c>
      <c r="E432" t="s">
        <v>5590</v>
      </c>
      <c r="F432" t="s">
        <v>7773</v>
      </c>
    </row>
    <row r="433" spans="1:6">
      <c r="A433">
        <v>5407969670</v>
      </c>
      <c r="B433" t="s">
        <v>7044</v>
      </c>
      <c r="C433" t="s">
        <v>7045</v>
      </c>
      <c r="D433" t="s">
        <v>5268</v>
      </c>
      <c r="E433" t="s">
        <v>4906</v>
      </c>
      <c r="F433" t="s">
        <v>7774</v>
      </c>
    </row>
    <row r="434" spans="1:6">
      <c r="A434">
        <v>5402038765</v>
      </c>
      <c r="B434" t="s">
        <v>7046</v>
      </c>
      <c r="C434" t="s">
        <v>7047</v>
      </c>
      <c r="D434" t="s">
        <v>4950</v>
      </c>
      <c r="E434" t="s">
        <v>4951</v>
      </c>
      <c r="F434" t="s">
        <v>7775</v>
      </c>
    </row>
    <row r="435" spans="1:6">
      <c r="A435">
        <v>7734389898</v>
      </c>
      <c r="B435" t="s">
        <v>7048</v>
      </c>
      <c r="C435" t="s">
        <v>7049</v>
      </c>
      <c r="D435" t="s">
        <v>5074</v>
      </c>
      <c r="E435" t="s">
        <v>5075</v>
      </c>
      <c r="F435" t="s">
        <v>7776</v>
      </c>
    </row>
    <row r="436" spans="1:6">
      <c r="A436">
        <v>6658506936</v>
      </c>
      <c r="B436" t="s">
        <v>7050</v>
      </c>
      <c r="C436" t="s">
        <v>7051</v>
      </c>
      <c r="D436" t="s">
        <v>4899</v>
      </c>
      <c r="E436" t="s">
        <v>4900</v>
      </c>
      <c r="F436" t="s">
        <v>7777</v>
      </c>
    </row>
    <row r="437" spans="1:6">
      <c r="A437">
        <v>7710496844</v>
      </c>
      <c r="B437" t="s">
        <v>7052</v>
      </c>
      <c r="C437" t="s">
        <v>7053</v>
      </c>
      <c r="D437" t="s">
        <v>7054</v>
      </c>
      <c r="E437" t="s">
        <v>5094</v>
      </c>
      <c r="F437" t="s">
        <v>7778</v>
      </c>
    </row>
    <row r="438" spans="1:6">
      <c r="A438">
        <v>8602285887</v>
      </c>
      <c r="B438" t="s">
        <v>7055</v>
      </c>
      <c r="C438" t="s">
        <v>7056</v>
      </c>
      <c r="D438" t="s">
        <v>5494</v>
      </c>
      <c r="E438" t="s">
        <v>5494</v>
      </c>
      <c r="F438" t="s">
        <v>7779</v>
      </c>
    </row>
    <row r="439" spans="1:6">
      <c r="A439">
        <v>9723045810</v>
      </c>
      <c r="B439" t="s">
        <v>7057</v>
      </c>
      <c r="C439" t="s">
        <v>7058</v>
      </c>
      <c r="D439" t="s">
        <v>7059</v>
      </c>
      <c r="E439" t="s">
        <v>7059</v>
      </c>
      <c r="F439" t="s">
        <v>7780</v>
      </c>
    </row>
    <row r="440" spans="1:6">
      <c r="A440">
        <v>7841071972</v>
      </c>
      <c r="B440" t="s">
        <v>7060</v>
      </c>
      <c r="C440" t="s">
        <v>7061</v>
      </c>
      <c r="D440" t="s">
        <v>5503</v>
      </c>
      <c r="E440" t="s">
        <v>5503</v>
      </c>
      <c r="F440" t="s">
        <v>7781</v>
      </c>
    </row>
    <row r="441" spans="1:6">
      <c r="A441">
        <v>7708716965</v>
      </c>
      <c r="B441" t="s">
        <v>7062</v>
      </c>
      <c r="C441" t="s">
        <v>7063</v>
      </c>
      <c r="D441" t="s">
        <v>5435</v>
      </c>
      <c r="E441" t="s">
        <v>5435</v>
      </c>
      <c r="F441" t="s">
        <v>7782</v>
      </c>
    </row>
    <row r="442" spans="1:6">
      <c r="A442">
        <v>7734387354</v>
      </c>
      <c r="B442" t="s">
        <v>7064</v>
      </c>
      <c r="C442" t="s">
        <v>7065</v>
      </c>
      <c r="D442" t="s">
        <v>4885</v>
      </c>
      <c r="E442" t="s">
        <v>4886</v>
      </c>
      <c r="F442" t="s">
        <v>7783</v>
      </c>
    </row>
    <row r="443" spans="1:6">
      <c r="A443">
        <v>7730592401</v>
      </c>
      <c r="B443" t="s">
        <v>7066</v>
      </c>
      <c r="C443" t="s">
        <v>7067</v>
      </c>
      <c r="D443" t="s">
        <v>4813</v>
      </c>
      <c r="F443" t="s">
        <v>7784</v>
      </c>
    </row>
    <row r="444" spans="1:6">
      <c r="A444">
        <v>2632109422</v>
      </c>
      <c r="B444" t="s">
        <v>7068</v>
      </c>
      <c r="C444" t="s">
        <v>7069</v>
      </c>
      <c r="D444" t="s">
        <v>5336</v>
      </c>
      <c r="E444" t="s">
        <v>5337</v>
      </c>
      <c r="F444" t="s">
        <v>7785</v>
      </c>
    </row>
    <row r="445" spans="1:6">
      <c r="A445">
        <v>1831191109</v>
      </c>
      <c r="B445" t="s">
        <v>7070</v>
      </c>
      <c r="C445" t="s">
        <v>7071</v>
      </c>
      <c r="D445" t="s">
        <v>4871</v>
      </c>
      <c r="E445" t="s">
        <v>4872</v>
      </c>
      <c r="F445" t="s">
        <v>7786</v>
      </c>
    </row>
    <row r="446" spans="1:6">
      <c r="A446">
        <v>5503096629</v>
      </c>
      <c r="B446" t="s">
        <v>7072</v>
      </c>
      <c r="C446" t="s">
        <v>7073</v>
      </c>
      <c r="D446" t="s">
        <v>5176</v>
      </c>
      <c r="E446" t="s">
        <v>5176</v>
      </c>
      <c r="F446" t="s">
        <v>7787</v>
      </c>
    </row>
    <row r="447" spans="1:6">
      <c r="A447">
        <v>1660244037</v>
      </c>
      <c r="B447" t="s">
        <v>7074</v>
      </c>
      <c r="C447" t="s">
        <v>7075</v>
      </c>
      <c r="D447" t="s">
        <v>5513</v>
      </c>
      <c r="E447" t="s">
        <v>5514</v>
      </c>
      <c r="F447" t="s">
        <v>7788</v>
      </c>
    </row>
    <row r="448" spans="1:6">
      <c r="A448">
        <v>1831161312</v>
      </c>
      <c r="B448" t="s">
        <v>7076</v>
      </c>
      <c r="C448" t="s">
        <v>7077</v>
      </c>
      <c r="D448" t="s">
        <v>5003</v>
      </c>
      <c r="E448" t="s">
        <v>5003</v>
      </c>
      <c r="F448" t="s">
        <v>7789</v>
      </c>
    </row>
    <row r="449" spans="1:6">
      <c r="A449">
        <v>7727806036</v>
      </c>
      <c r="B449" t="s">
        <v>7078</v>
      </c>
      <c r="C449" t="s">
        <v>7079</v>
      </c>
      <c r="D449" t="s">
        <v>5043</v>
      </c>
      <c r="E449" t="s">
        <v>5043</v>
      </c>
      <c r="F449" t="s">
        <v>7790</v>
      </c>
    </row>
    <row r="450" spans="1:6">
      <c r="A450">
        <v>7806547391</v>
      </c>
      <c r="B450" t="s">
        <v>7080</v>
      </c>
      <c r="C450" t="s">
        <v>7081</v>
      </c>
      <c r="D450" t="s">
        <v>4897</v>
      </c>
      <c r="E450" t="s">
        <v>4898</v>
      </c>
      <c r="F450" t="s">
        <v>7791</v>
      </c>
    </row>
    <row r="451" spans="1:6">
      <c r="A451">
        <v>5024184814</v>
      </c>
      <c r="B451" t="s">
        <v>7082</v>
      </c>
      <c r="C451" t="s">
        <v>7083</v>
      </c>
      <c r="D451" t="s">
        <v>5232</v>
      </c>
      <c r="E451" t="s">
        <v>5233</v>
      </c>
      <c r="F451" t="s">
        <v>7792</v>
      </c>
    </row>
    <row r="452" spans="1:6">
      <c r="A452">
        <v>5906015326</v>
      </c>
      <c r="B452" t="s">
        <v>7084</v>
      </c>
      <c r="C452" t="s">
        <v>7085</v>
      </c>
      <c r="D452" t="s">
        <v>5253</v>
      </c>
      <c r="E452" t="s">
        <v>5254</v>
      </c>
      <c r="F452" t="s">
        <v>7793</v>
      </c>
    </row>
    <row r="453" spans="1:6">
      <c r="A453">
        <v>4345383175</v>
      </c>
      <c r="B453" t="s">
        <v>7086</v>
      </c>
      <c r="C453" t="s">
        <v>7087</v>
      </c>
      <c r="D453" t="s">
        <v>5426</v>
      </c>
      <c r="E453" t="s">
        <v>5427</v>
      </c>
      <c r="F453" t="s">
        <v>7794</v>
      </c>
    </row>
    <row r="454" spans="1:6">
      <c r="A454">
        <v>2222787939</v>
      </c>
      <c r="B454" t="s">
        <v>7088</v>
      </c>
      <c r="C454" t="s">
        <v>7089</v>
      </c>
      <c r="D454" t="s">
        <v>5415</v>
      </c>
      <c r="E454" t="s">
        <v>5416</v>
      </c>
      <c r="F454" t="s">
        <v>7795</v>
      </c>
    </row>
    <row r="455" spans="1:6">
      <c r="A455">
        <v>7719446380</v>
      </c>
      <c r="B455" t="s">
        <v>7090</v>
      </c>
      <c r="C455" t="s">
        <v>7091</v>
      </c>
      <c r="D455" t="s">
        <v>4974</v>
      </c>
      <c r="E455" t="s">
        <v>4975</v>
      </c>
      <c r="F455" t="s">
        <v>7796</v>
      </c>
    </row>
    <row r="456" spans="1:6">
      <c r="A456">
        <v>7718931947</v>
      </c>
      <c r="B456" t="s">
        <v>7092</v>
      </c>
      <c r="C456" t="s">
        <v>7093</v>
      </c>
      <c r="D456" t="s">
        <v>5045</v>
      </c>
      <c r="E456" t="s">
        <v>5046</v>
      </c>
      <c r="F456" t="s">
        <v>7797</v>
      </c>
    </row>
    <row r="457" spans="1:6">
      <c r="A457">
        <v>7801289355</v>
      </c>
      <c r="B457" t="s">
        <v>7094</v>
      </c>
      <c r="C457" t="s">
        <v>7095</v>
      </c>
      <c r="D457" t="s">
        <v>5058</v>
      </c>
      <c r="E457" t="s">
        <v>5058</v>
      </c>
      <c r="F457" t="s">
        <v>7798</v>
      </c>
    </row>
    <row r="458" spans="1:6">
      <c r="A458">
        <v>5262360056</v>
      </c>
      <c r="B458" t="s">
        <v>7096</v>
      </c>
      <c r="C458" t="s">
        <v>7097</v>
      </c>
      <c r="D458" t="s">
        <v>7098</v>
      </c>
      <c r="E458" t="s">
        <v>7098</v>
      </c>
      <c r="F458" t="s">
        <v>7799</v>
      </c>
    </row>
    <row r="459" spans="1:6">
      <c r="A459">
        <v>5050123462</v>
      </c>
      <c r="B459" t="s">
        <v>7099</v>
      </c>
      <c r="C459" t="s">
        <v>7100</v>
      </c>
      <c r="D459" t="s">
        <v>4927</v>
      </c>
      <c r="E459" t="s">
        <v>4928</v>
      </c>
      <c r="F459" t="s">
        <v>7800</v>
      </c>
    </row>
    <row r="460" spans="1:6">
      <c r="A460">
        <v>7704849509</v>
      </c>
      <c r="B460" t="s">
        <v>7101</v>
      </c>
      <c r="C460" t="s">
        <v>7102</v>
      </c>
      <c r="D460" t="s">
        <v>5197</v>
      </c>
      <c r="E460" t="s">
        <v>5197</v>
      </c>
      <c r="F460" t="s">
        <v>7801</v>
      </c>
    </row>
    <row r="461" spans="1:6">
      <c r="A461">
        <v>7203326272</v>
      </c>
      <c r="B461" t="s">
        <v>7103</v>
      </c>
      <c r="C461" t="s">
        <v>7104</v>
      </c>
      <c r="D461" t="s">
        <v>5016</v>
      </c>
      <c r="E461" t="s">
        <v>5016</v>
      </c>
      <c r="F461" t="s">
        <v>7802</v>
      </c>
    </row>
    <row r="462" spans="1:6">
      <c r="A462">
        <v>7706462338</v>
      </c>
      <c r="B462" t="s">
        <v>7105</v>
      </c>
      <c r="C462" t="s">
        <v>7106</v>
      </c>
      <c r="D462" t="s">
        <v>5574</v>
      </c>
      <c r="E462" t="s">
        <v>5574</v>
      </c>
      <c r="F462" t="s">
        <v>7803</v>
      </c>
    </row>
    <row r="463" spans="1:6">
      <c r="A463">
        <v>7811001255</v>
      </c>
      <c r="B463" t="s">
        <v>7107</v>
      </c>
      <c r="C463" t="s">
        <v>7108</v>
      </c>
      <c r="D463" t="s">
        <v>5451</v>
      </c>
      <c r="E463" t="s">
        <v>5452</v>
      </c>
      <c r="F463" t="s">
        <v>7804</v>
      </c>
    </row>
    <row r="464" spans="1:6">
      <c r="A464">
        <v>1841062617</v>
      </c>
      <c r="B464" t="s">
        <v>7109</v>
      </c>
      <c r="C464" t="s">
        <v>7110</v>
      </c>
      <c r="D464" t="s">
        <v>5308</v>
      </c>
      <c r="E464" t="s">
        <v>5309</v>
      </c>
      <c r="F464" t="s">
        <v>7805</v>
      </c>
    </row>
    <row r="465" spans="1:6">
      <c r="A465">
        <v>5650011464</v>
      </c>
      <c r="B465" t="s">
        <v>7111</v>
      </c>
      <c r="C465" t="s">
        <v>7112</v>
      </c>
      <c r="D465" t="s">
        <v>4959</v>
      </c>
      <c r="E465" t="s">
        <v>4960</v>
      </c>
      <c r="F465" t="s">
        <v>7746</v>
      </c>
    </row>
    <row r="466" spans="1:6">
      <c r="A466">
        <v>1657079792</v>
      </c>
      <c r="B466" t="s">
        <v>7113</v>
      </c>
      <c r="C466" t="s">
        <v>7114</v>
      </c>
      <c r="D466" t="s">
        <v>5558</v>
      </c>
      <c r="E466" t="s">
        <v>5558</v>
      </c>
      <c r="F466" t="s">
        <v>7806</v>
      </c>
    </row>
    <row r="467" spans="1:6">
      <c r="A467">
        <v>7725399508</v>
      </c>
      <c r="B467" t="s">
        <v>7115</v>
      </c>
      <c r="C467" t="s">
        <v>7116</v>
      </c>
      <c r="D467" t="s">
        <v>5169</v>
      </c>
      <c r="E467" t="s">
        <v>5170</v>
      </c>
      <c r="F467" t="s">
        <v>7807</v>
      </c>
    </row>
    <row r="468" spans="1:6">
      <c r="A468">
        <v>1655335916</v>
      </c>
      <c r="B468" t="s">
        <v>7117</v>
      </c>
      <c r="C468" t="s">
        <v>7118</v>
      </c>
      <c r="D468" t="s">
        <v>5312</v>
      </c>
      <c r="E468" t="s">
        <v>5313</v>
      </c>
      <c r="F468" t="s">
        <v>7808</v>
      </c>
    </row>
    <row r="469" spans="1:6">
      <c r="A469">
        <v>4345384394</v>
      </c>
      <c r="B469" t="s">
        <v>7119</v>
      </c>
      <c r="C469" t="s">
        <v>7120</v>
      </c>
      <c r="D469" t="s">
        <v>5391</v>
      </c>
      <c r="E469" t="s">
        <v>5391</v>
      </c>
      <c r="F469" t="s">
        <v>7809</v>
      </c>
    </row>
    <row r="470" spans="1:6">
      <c r="A470">
        <v>3123447980</v>
      </c>
      <c r="B470" t="s">
        <v>7121</v>
      </c>
      <c r="C470" t="s">
        <v>7122</v>
      </c>
      <c r="D470" t="s">
        <v>7123</v>
      </c>
      <c r="E470" t="s">
        <v>5110</v>
      </c>
      <c r="F470" t="s">
        <v>7810</v>
      </c>
    </row>
    <row r="471" spans="1:6">
      <c r="A471">
        <v>5904369714</v>
      </c>
      <c r="B471" t="s">
        <v>7124</v>
      </c>
      <c r="C471" t="s">
        <v>7125</v>
      </c>
      <c r="D471" t="s">
        <v>5216</v>
      </c>
      <c r="E471" t="s">
        <v>5216</v>
      </c>
      <c r="F471" t="s">
        <v>7810</v>
      </c>
    </row>
    <row r="472" spans="1:6">
      <c r="A472">
        <v>6821000354</v>
      </c>
      <c r="B472" t="s">
        <v>7126</v>
      </c>
      <c r="C472" t="s">
        <v>7127</v>
      </c>
      <c r="D472" t="s">
        <v>5217</v>
      </c>
      <c r="E472" t="s">
        <v>5217</v>
      </c>
      <c r="F472" t="s">
        <v>7811</v>
      </c>
    </row>
    <row r="473" spans="1:6">
      <c r="A473">
        <v>2207010288</v>
      </c>
      <c r="B473" t="s">
        <v>7128</v>
      </c>
      <c r="C473" t="s">
        <v>7129</v>
      </c>
      <c r="D473" t="s">
        <v>5438</v>
      </c>
      <c r="E473" t="s">
        <v>5439</v>
      </c>
      <c r="F473" t="s">
        <v>7812</v>
      </c>
    </row>
    <row r="474" spans="1:6">
      <c r="A474">
        <v>278124947</v>
      </c>
      <c r="B474" t="s">
        <v>7128</v>
      </c>
      <c r="C474" t="s">
        <v>7129</v>
      </c>
      <c r="D474" t="s">
        <v>5438</v>
      </c>
      <c r="E474" t="s">
        <v>5439</v>
      </c>
      <c r="F474" t="s">
        <v>7813</v>
      </c>
    </row>
    <row r="475" spans="1:6">
      <c r="A475">
        <v>7606119487</v>
      </c>
      <c r="B475" t="s">
        <v>7130</v>
      </c>
      <c r="C475" t="s">
        <v>7131</v>
      </c>
      <c r="D475" t="s">
        <v>5070</v>
      </c>
      <c r="E475" t="s">
        <v>5071</v>
      </c>
      <c r="F475" t="s">
        <v>7814</v>
      </c>
    </row>
    <row r="476" spans="1:6">
      <c r="A476">
        <v>6316228122</v>
      </c>
      <c r="B476" t="s">
        <v>7132</v>
      </c>
      <c r="C476" t="s">
        <v>7133</v>
      </c>
      <c r="D476" t="s">
        <v>5285</v>
      </c>
      <c r="E476" t="s">
        <v>4924</v>
      </c>
      <c r="F476" t="s">
        <v>7815</v>
      </c>
    </row>
    <row r="477" spans="1:6">
      <c r="A477">
        <v>2312143061</v>
      </c>
      <c r="B477" t="s">
        <v>7134</v>
      </c>
      <c r="C477" t="s">
        <v>7135</v>
      </c>
      <c r="D477" t="s">
        <v>5517</v>
      </c>
      <c r="E477" t="s">
        <v>5518</v>
      </c>
      <c r="F477" t="s">
        <v>7816</v>
      </c>
    </row>
    <row r="478" spans="1:6">
      <c r="A478">
        <v>9729013879</v>
      </c>
      <c r="B478" t="s">
        <v>7136</v>
      </c>
      <c r="C478" t="s">
        <v>7137</v>
      </c>
      <c r="D478" t="s">
        <v>1541</v>
      </c>
      <c r="E478" t="s">
        <v>5328</v>
      </c>
      <c r="F478" t="s">
        <v>7817</v>
      </c>
    </row>
    <row r="479" spans="1:6">
      <c r="A479">
        <v>6671071890</v>
      </c>
      <c r="B479" t="s">
        <v>7138</v>
      </c>
      <c r="C479" t="s">
        <v>7139</v>
      </c>
      <c r="D479" t="s">
        <v>5458</v>
      </c>
      <c r="E479" t="s">
        <v>5458</v>
      </c>
      <c r="F479" t="s">
        <v>7722</v>
      </c>
    </row>
    <row r="480" spans="1:6">
      <c r="A480">
        <v>5446015412</v>
      </c>
      <c r="B480" t="s">
        <v>7140</v>
      </c>
      <c r="C480" t="s">
        <v>7141</v>
      </c>
      <c r="D480" t="s">
        <v>4921</v>
      </c>
      <c r="E480" t="s">
        <v>4922</v>
      </c>
      <c r="F480" t="s">
        <v>7818</v>
      </c>
    </row>
    <row r="481" spans="1:6">
      <c r="A481">
        <v>2130208814</v>
      </c>
      <c r="B481" t="s">
        <v>7142</v>
      </c>
      <c r="C481" t="s">
        <v>7143</v>
      </c>
      <c r="D481" t="s">
        <v>5226</v>
      </c>
      <c r="E481" t="s">
        <v>5226</v>
      </c>
      <c r="F481" t="s">
        <v>7521</v>
      </c>
    </row>
    <row r="482" spans="1:6">
      <c r="A482">
        <v>6168073264</v>
      </c>
      <c r="B482" t="s">
        <v>7144</v>
      </c>
      <c r="C482" t="s">
        <v>7145</v>
      </c>
      <c r="D482" t="s">
        <v>5100</v>
      </c>
      <c r="E482" t="s">
        <v>5100</v>
      </c>
      <c r="F482" t="s">
        <v>7819</v>
      </c>
    </row>
    <row r="483" spans="1:6">
      <c r="A483">
        <v>6166094406</v>
      </c>
      <c r="B483" t="s">
        <v>7146</v>
      </c>
      <c r="C483" t="s">
        <v>6896</v>
      </c>
      <c r="D483" t="s">
        <v>5502</v>
      </c>
      <c r="E483" t="s">
        <v>5502</v>
      </c>
      <c r="F483" t="s">
        <v>7704</v>
      </c>
    </row>
    <row r="484" spans="1:6">
      <c r="A484">
        <v>5260456250</v>
      </c>
      <c r="B484" t="s">
        <v>7147</v>
      </c>
      <c r="C484" t="s">
        <v>7148</v>
      </c>
      <c r="D484" t="s">
        <v>5135</v>
      </c>
      <c r="E484" t="s">
        <v>5135</v>
      </c>
      <c r="F484" t="s">
        <v>7615</v>
      </c>
    </row>
    <row r="485" spans="1:6">
      <c r="A485">
        <v>5257185200</v>
      </c>
      <c r="B485" t="s">
        <v>7149</v>
      </c>
      <c r="C485" t="s">
        <v>7150</v>
      </c>
      <c r="D485" t="s">
        <v>5084</v>
      </c>
      <c r="E485" t="s">
        <v>5085</v>
      </c>
      <c r="F485" t="s">
        <v>7820</v>
      </c>
    </row>
    <row r="486" spans="1:6">
      <c r="A486">
        <v>7733894231</v>
      </c>
      <c r="B486" t="s">
        <v>7151</v>
      </c>
      <c r="C486" t="s">
        <v>7152</v>
      </c>
      <c r="D486" t="s">
        <v>5559</v>
      </c>
      <c r="E486" t="s">
        <v>5560</v>
      </c>
      <c r="F486" t="s">
        <v>7821</v>
      </c>
    </row>
    <row r="487" spans="1:6">
      <c r="A487">
        <v>3801148029</v>
      </c>
      <c r="B487" t="s">
        <v>7153</v>
      </c>
      <c r="C487" t="s">
        <v>7154</v>
      </c>
      <c r="D487" t="s">
        <v>5577</v>
      </c>
      <c r="E487" t="s">
        <v>5577</v>
      </c>
      <c r="F487" t="s">
        <v>7822</v>
      </c>
    </row>
    <row r="488" spans="1:6">
      <c r="A488">
        <v>3443124314</v>
      </c>
      <c r="B488" t="s">
        <v>7155</v>
      </c>
      <c r="C488" t="s">
        <v>7156</v>
      </c>
      <c r="D488" t="s">
        <v>5236</v>
      </c>
      <c r="E488" t="s">
        <v>5237</v>
      </c>
      <c r="F488" t="s">
        <v>7823</v>
      </c>
    </row>
    <row r="489" spans="1:6">
      <c r="A489">
        <v>7722466428</v>
      </c>
      <c r="B489" t="s">
        <v>7157</v>
      </c>
      <c r="C489" t="s">
        <v>7158</v>
      </c>
      <c r="D489" t="s">
        <v>5540</v>
      </c>
      <c r="E489" t="s">
        <v>5540</v>
      </c>
      <c r="F489" t="s">
        <v>7824</v>
      </c>
    </row>
    <row r="490" spans="1:6">
      <c r="A490">
        <v>9705047854</v>
      </c>
      <c r="B490" t="s">
        <v>7159</v>
      </c>
      <c r="C490" t="s">
        <v>7160</v>
      </c>
      <c r="D490" t="s">
        <v>5158</v>
      </c>
      <c r="E490" t="s">
        <v>5159</v>
      </c>
      <c r="F490" t="s">
        <v>7724</v>
      </c>
    </row>
    <row r="491" spans="1:6">
      <c r="A491">
        <v>7730611414</v>
      </c>
      <c r="B491" t="s">
        <v>7161</v>
      </c>
      <c r="C491" t="s">
        <v>7162</v>
      </c>
      <c r="D491" t="s">
        <v>4917</v>
      </c>
      <c r="E491" t="s">
        <v>4819</v>
      </c>
      <c r="F491" t="s">
        <v>7825</v>
      </c>
    </row>
    <row r="492" spans="1:6">
      <c r="A492">
        <v>2130134993</v>
      </c>
      <c r="B492" t="s">
        <v>7163</v>
      </c>
      <c r="C492" t="s">
        <v>7164</v>
      </c>
      <c r="D492" t="s">
        <v>5195</v>
      </c>
      <c r="E492" t="s">
        <v>5196</v>
      </c>
      <c r="F492" t="s">
        <v>7826</v>
      </c>
    </row>
    <row r="493" spans="1:6">
      <c r="A493">
        <v>7715695240</v>
      </c>
      <c r="B493" t="s">
        <v>7165</v>
      </c>
      <c r="C493" t="s">
        <v>7166</v>
      </c>
      <c r="D493" t="s">
        <v>5004</v>
      </c>
      <c r="E493" t="s">
        <v>5004</v>
      </c>
      <c r="F493" t="s">
        <v>7827</v>
      </c>
    </row>
    <row r="494" spans="1:6">
      <c r="A494">
        <v>7724017756</v>
      </c>
      <c r="B494" t="s">
        <v>7167</v>
      </c>
      <c r="C494" t="s">
        <v>7168</v>
      </c>
      <c r="D494" t="s">
        <v>5578</v>
      </c>
      <c r="E494" t="s">
        <v>5579</v>
      </c>
      <c r="F494" t="s">
        <v>7828</v>
      </c>
    </row>
    <row r="495" spans="1:6">
      <c r="A495">
        <v>2225130330</v>
      </c>
      <c r="B495" t="s">
        <v>7169</v>
      </c>
      <c r="C495" t="s">
        <v>7170</v>
      </c>
      <c r="D495" t="s">
        <v>4850</v>
      </c>
      <c r="E495" t="s">
        <v>4851</v>
      </c>
      <c r="F495" t="s">
        <v>7829</v>
      </c>
    </row>
    <row r="496" spans="1:6">
      <c r="A496">
        <v>7706450420</v>
      </c>
      <c r="B496" t="s">
        <v>7171</v>
      </c>
      <c r="C496" t="s">
        <v>7172</v>
      </c>
      <c r="D496" t="s">
        <v>4806</v>
      </c>
      <c r="E496" t="s">
        <v>4807</v>
      </c>
      <c r="F496" t="s">
        <v>7830</v>
      </c>
    </row>
    <row r="497" spans="1:6">
      <c r="A497">
        <v>1841021272</v>
      </c>
      <c r="B497" t="s">
        <v>7173</v>
      </c>
      <c r="C497" t="s">
        <v>7174</v>
      </c>
      <c r="D497" t="s">
        <v>5411</v>
      </c>
      <c r="E497" t="s">
        <v>5412</v>
      </c>
      <c r="F497" t="s">
        <v>7831</v>
      </c>
    </row>
    <row r="498" spans="1:6">
      <c r="A498">
        <v>5405034430</v>
      </c>
      <c r="B498" t="s">
        <v>7175</v>
      </c>
      <c r="C498" t="s">
        <v>7176</v>
      </c>
      <c r="D498" t="s">
        <v>5059</v>
      </c>
      <c r="E498" t="s">
        <v>5060</v>
      </c>
      <c r="F498" t="s">
        <v>7832</v>
      </c>
    </row>
    <row r="499" spans="1:6">
      <c r="A499">
        <v>2312280830</v>
      </c>
      <c r="B499" t="s">
        <v>7177</v>
      </c>
      <c r="C499" t="s">
        <v>7178</v>
      </c>
      <c r="D499" t="s">
        <v>5187</v>
      </c>
      <c r="E499" t="s">
        <v>5188</v>
      </c>
      <c r="F499" t="s">
        <v>7831</v>
      </c>
    </row>
    <row r="500" spans="1:6">
      <c r="A500">
        <v>6659210466</v>
      </c>
      <c r="B500" t="s">
        <v>7179</v>
      </c>
      <c r="C500" t="s">
        <v>7180</v>
      </c>
      <c r="D500" t="s">
        <v>5198</v>
      </c>
      <c r="E500" t="s">
        <v>5198</v>
      </c>
      <c r="F500" t="s">
        <v>7833</v>
      </c>
    </row>
    <row r="501" spans="1:6">
      <c r="A501">
        <v>3123387280</v>
      </c>
      <c r="B501" t="s">
        <v>7181</v>
      </c>
      <c r="C501" t="s">
        <v>7182</v>
      </c>
      <c r="D501" t="s">
        <v>4982</v>
      </c>
      <c r="E501" t="s">
        <v>4982</v>
      </c>
      <c r="F501" t="s">
        <v>7834</v>
      </c>
    </row>
    <row r="502" spans="1:6">
      <c r="A502">
        <v>5027185213</v>
      </c>
      <c r="B502" t="s">
        <v>7183</v>
      </c>
      <c r="C502" t="s">
        <v>7184</v>
      </c>
      <c r="D502" t="s">
        <v>5134</v>
      </c>
      <c r="E502" t="s">
        <v>5134</v>
      </c>
      <c r="F502" t="s">
        <v>7835</v>
      </c>
    </row>
    <row r="503" spans="1:6">
      <c r="A503">
        <v>7107129634</v>
      </c>
      <c r="B503" t="s">
        <v>7185</v>
      </c>
      <c r="C503" t="s">
        <v>7186</v>
      </c>
      <c r="D503" t="s">
        <v>5142</v>
      </c>
      <c r="E503" t="s">
        <v>5143</v>
      </c>
      <c r="F503" t="s">
        <v>7836</v>
      </c>
    </row>
    <row r="504" spans="1:6">
      <c r="A504">
        <v>3702742986</v>
      </c>
      <c r="B504" t="s">
        <v>7187</v>
      </c>
      <c r="C504" t="s">
        <v>7188</v>
      </c>
      <c r="D504" t="s">
        <v>5354</v>
      </c>
      <c r="E504" t="s">
        <v>5355</v>
      </c>
      <c r="F504" t="s">
        <v>7707</v>
      </c>
    </row>
    <row r="505" spans="1:6">
      <c r="A505">
        <v>2721204357</v>
      </c>
      <c r="B505" t="s">
        <v>7189</v>
      </c>
      <c r="C505" t="s">
        <v>7190</v>
      </c>
      <c r="D505" t="s">
        <v>5449</v>
      </c>
      <c r="E505" t="s">
        <v>5449</v>
      </c>
      <c r="F505" t="s">
        <v>7837</v>
      </c>
    </row>
    <row r="506" spans="1:6">
      <c r="A506">
        <v>1832032790</v>
      </c>
      <c r="B506" t="s">
        <v>7191</v>
      </c>
      <c r="C506" t="s">
        <v>7192</v>
      </c>
      <c r="D506" t="s">
        <v>5223</v>
      </c>
      <c r="E506" t="s">
        <v>5223</v>
      </c>
      <c r="F506" t="s">
        <v>7838</v>
      </c>
    </row>
    <row r="507" spans="1:6">
      <c r="A507">
        <v>4027113714</v>
      </c>
      <c r="B507" t="s">
        <v>7193</v>
      </c>
      <c r="C507" t="s">
        <v>7194</v>
      </c>
      <c r="D507" t="s">
        <v>5404</v>
      </c>
      <c r="E507" t="s">
        <v>5404</v>
      </c>
      <c r="F507" t="s">
        <v>7744</v>
      </c>
    </row>
    <row r="508" spans="1:6">
      <c r="A508">
        <v>7701720659</v>
      </c>
      <c r="B508" t="s">
        <v>7195</v>
      </c>
      <c r="C508" t="s">
        <v>7196</v>
      </c>
      <c r="D508" t="s">
        <v>5161</v>
      </c>
      <c r="E508" t="s">
        <v>5162</v>
      </c>
      <c r="F508" t="s">
        <v>7839</v>
      </c>
    </row>
    <row r="509" spans="1:6">
      <c r="A509">
        <v>2014015480</v>
      </c>
      <c r="B509" t="s">
        <v>7197</v>
      </c>
      <c r="C509" t="s">
        <v>7198</v>
      </c>
      <c r="D509" t="s">
        <v>5263</v>
      </c>
      <c r="E509" t="s">
        <v>5263</v>
      </c>
      <c r="F509" t="s">
        <v>7840</v>
      </c>
    </row>
    <row r="510" spans="1:6">
      <c r="A510">
        <v>1831193931</v>
      </c>
      <c r="B510" t="s">
        <v>7199</v>
      </c>
      <c r="C510" t="s">
        <v>7200</v>
      </c>
      <c r="D510" t="s">
        <v>5495</v>
      </c>
      <c r="E510" t="s">
        <v>5496</v>
      </c>
      <c r="F510" t="s">
        <v>7841</v>
      </c>
    </row>
    <row r="511" spans="1:6">
      <c r="A511">
        <v>326510261</v>
      </c>
      <c r="B511" t="s">
        <v>7201</v>
      </c>
      <c r="C511" t="s">
        <v>7202</v>
      </c>
      <c r="D511" t="s">
        <v>7203</v>
      </c>
      <c r="E511" t="s">
        <v>7204</v>
      </c>
      <c r="F511" t="s">
        <v>7842</v>
      </c>
    </row>
    <row r="512" spans="1:6">
      <c r="A512">
        <v>1656107334</v>
      </c>
      <c r="B512" t="s">
        <v>7205</v>
      </c>
      <c r="C512" t="s">
        <v>7206</v>
      </c>
      <c r="D512" t="s">
        <v>5387</v>
      </c>
      <c r="E512" t="s">
        <v>7207</v>
      </c>
      <c r="F512" t="s">
        <v>7843</v>
      </c>
    </row>
    <row r="513" spans="1:6">
      <c r="A513">
        <v>7719492957</v>
      </c>
      <c r="B513" t="s">
        <v>7208</v>
      </c>
      <c r="C513" t="s">
        <v>7209</v>
      </c>
      <c r="D513" t="s">
        <v>5448</v>
      </c>
      <c r="E513" t="s">
        <v>5448</v>
      </c>
      <c r="F513" t="s">
        <v>7844</v>
      </c>
    </row>
    <row r="514" spans="1:6">
      <c r="A514">
        <v>7842168078</v>
      </c>
      <c r="B514" t="s">
        <v>7210</v>
      </c>
      <c r="C514" t="s">
        <v>7211</v>
      </c>
      <c r="D514" t="s">
        <v>5030</v>
      </c>
      <c r="E514" t="s">
        <v>5031</v>
      </c>
      <c r="F514" t="s">
        <v>7845</v>
      </c>
    </row>
    <row r="515" spans="1:6">
      <c r="A515">
        <v>5611067262</v>
      </c>
      <c r="B515" t="s">
        <v>7212</v>
      </c>
      <c r="C515" t="s">
        <v>7213</v>
      </c>
      <c r="D515" t="s">
        <v>4832</v>
      </c>
      <c r="E515" t="s">
        <v>4833</v>
      </c>
      <c r="F515" t="s">
        <v>7846</v>
      </c>
    </row>
    <row r="516" spans="1:6">
      <c r="A516">
        <v>2543091389</v>
      </c>
      <c r="B516" t="s">
        <v>7214</v>
      </c>
      <c r="C516" t="s">
        <v>7215</v>
      </c>
      <c r="D516" t="s">
        <v>5345</v>
      </c>
      <c r="E516" t="s">
        <v>5346</v>
      </c>
      <c r="F516" t="s">
        <v>7847</v>
      </c>
    </row>
    <row r="517" spans="1:6">
      <c r="A517">
        <v>3702193020</v>
      </c>
      <c r="B517" t="s">
        <v>7216</v>
      </c>
      <c r="C517" t="s">
        <v>7217</v>
      </c>
      <c r="D517" t="s">
        <v>5423</v>
      </c>
      <c r="E517" t="s">
        <v>5423</v>
      </c>
      <c r="F517" t="s">
        <v>7848</v>
      </c>
    </row>
    <row r="518" spans="1:6">
      <c r="A518">
        <v>6671021289</v>
      </c>
      <c r="B518" t="s">
        <v>7218</v>
      </c>
      <c r="C518" t="s">
        <v>7219</v>
      </c>
      <c r="D518" t="s">
        <v>5148</v>
      </c>
      <c r="E518" t="s">
        <v>5149</v>
      </c>
      <c r="F518" t="s">
        <v>7724</v>
      </c>
    </row>
    <row r="519" spans="1:6">
      <c r="A519">
        <v>3327104074</v>
      </c>
      <c r="B519" t="s">
        <v>7220</v>
      </c>
      <c r="C519" t="s">
        <v>7221</v>
      </c>
      <c r="D519" t="s">
        <v>5076</v>
      </c>
      <c r="E519" t="s">
        <v>5077</v>
      </c>
      <c r="F519" t="s">
        <v>7731</v>
      </c>
    </row>
    <row r="520" spans="1:6">
      <c r="A520">
        <v>5406606578</v>
      </c>
      <c r="B520" t="s">
        <v>7222</v>
      </c>
      <c r="C520" t="s">
        <v>7223</v>
      </c>
      <c r="D520" t="s">
        <v>4963</v>
      </c>
      <c r="E520" t="s">
        <v>4964</v>
      </c>
      <c r="F520" t="s">
        <v>7849</v>
      </c>
    </row>
    <row r="521" spans="1:6">
      <c r="A521">
        <v>4345493869</v>
      </c>
      <c r="B521" t="s">
        <v>7224</v>
      </c>
      <c r="C521" t="s">
        <v>7225</v>
      </c>
      <c r="D521" t="s">
        <v>5167</v>
      </c>
      <c r="E521" t="s">
        <v>5167</v>
      </c>
      <c r="F521" t="s">
        <v>7850</v>
      </c>
    </row>
    <row r="522" spans="1:6">
      <c r="A522">
        <v>4826108534</v>
      </c>
      <c r="B522" t="s">
        <v>7226</v>
      </c>
      <c r="C522" t="s">
        <v>7227</v>
      </c>
      <c r="D522" t="s">
        <v>5450</v>
      </c>
      <c r="E522" t="s">
        <v>5450</v>
      </c>
      <c r="F522" t="s">
        <v>7851</v>
      </c>
    </row>
    <row r="523" spans="1:6">
      <c r="A523">
        <v>5507257404</v>
      </c>
      <c r="B523" t="s">
        <v>7228</v>
      </c>
      <c r="C523" t="s">
        <v>7229</v>
      </c>
      <c r="D523" t="s">
        <v>5246</v>
      </c>
      <c r="E523" t="s">
        <v>5247</v>
      </c>
      <c r="F523" t="s">
        <v>7852</v>
      </c>
    </row>
    <row r="524" spans="1:6">
      <c r="A524">
        <v>7728833297</v>
      </c>
      <c r="B524" t="s">
        <v>7230</v>
      </c>
      <c r="C524" t="s">
        <v>7231</v>
      </c>
      <c r="D524" t="s">
        <v>5487</v>
      </c>
      <c r="E524" t="s">
        <v>5487</v>
      </c>
      <c r="F524" t="s">
        <v>7853</v>
      </c>
    </row>
    <row r="525" spans="1:6">
      <c r="A525">
        <v>7203323338</v>
      </c>
      <c r="B525" t="s">
        <v>7232</v>
      </c>
      <c r="C525" t="s">
        <v>7233</v>
      </c>
      <c r="D525" t="s">
        <v>5304</v>
      </c>
      <c r="E525" t="s">
        <v>5305</v>
      </c>
      <c r="F525" t="s">
        <v>7854</v>
      </c>
    </row>
    <row r="526" spans="1:6">
      <c r="A526">
        <v>3015115352</v>
      </c>
      <c r="B526" t="s">
        <v>7234</v>
      </c>
      <c r="C526" t="s">
        <v>7235</v>
      </c>
      <c r="D526" t="s">
        <v>5349</v>
      </c>
      <c r="E526" t="s">
        <v>5350</v>
      </c>
      <c r="F526" t="s">
        <v>7408</v>
      </c>
    </row>
    <row r="527" spans="1:6">
      <c r="A527">
        <v>6168004398</v>
      </c>
      <c r="B527" t="s">
        <v>7236</v>
      </c>
      <c r="C527" t="s">
        <v>7237</v>
      </c>
      <c r="D527" t="s">
        <v>5206</v>
      </c>
      <c r="E527" t="s">
        <v>5206</v>
      </c>
      <c r="F527" t="s">
        <v>7855</v>
      </c>
    </row>
    <row r="528" spans="1:6">
      <c r="A528">
        <v>2130067786</v>
      </c>
      <c r="B528" t="s">
        <v>7238</v>
      </c>
      <c r="C528" t="s">
        <v>7239</v>
      </c>
      <c r="D528" t="s">
        <v>5177</v>
      </c>
      <c r="E528" t="s">
        <v>5177</v>
      </c>
      <c r="F528" t="s">
        <v>7856</v>
      </c>
    </row>
    <row r="529" spans="1:6">
      <c r="A529">
        <v>7536168865</v>
      </c>
      <c r="B529" t="s">
        <v>7240</v>
      </c>
      <c r="C529" t="s">
        <v>7241</v>
      </c>
      <c r="D529" t="s">
        <v>5424</v>
      </c>
      <c r="E529" t="s">
        <v>5425</v>
      </c>
      <c r="F529" t="s">
        <v>7857</v>
      </c>
    </row>
    <row r="530" spans="1:6">
      <c r="A530">
        <v>3459079025</v>
      </c>
      <c r="B530" t="s">
        <v>7242</v>
      </c>
      <c r="C530" t="s">
        <v>7243</v>
      </c>
      <c r="D530" t="s">
        <v>5376</v>
      </c>
      <c r="E530" t="s">
        <v>5377</v>
      </c>
      <c r="F530" t="s">
        <v>7858</v>
      </c>
    </row>
    <row r="531" spans="1:6">
      <c r="A531">
        <v>6451008162</v>
      </c>
      <c r="B531" t="s">
        <v>7244</v>
      </c>
      <c r="C531" t="s">
        <v>7245</v>
      </c>
      <c r="D531" t="s">
        <v>5156</v>
      </c>
      <c r="E531" t="s">
        <v>5156</v>
      </c>
      <c r="F531" t="s">
        <v>7859</v>
      </c>
    </row>
    <row r="532" spans="1:6">
      <c r="A532">
        <v>1655390040</v>
      </c>
      <c r="B532" t="s">
        <v>7246</v>
      </c>
      <c r="C532" t="s">
        <v>7247</v>
      </c>
      <c r="D532" t="s">
        <v>5062</v>
      </c>
      <c r="E532" t="s">
        <v>5063</v>
      </c>
      <c r="F532" t="s">
        <v>7860</v>
      </c>
    </row>
    <row r="533" spans="1:6">
      <c r="A533">
        <v>5407973997</v>
      </c>
      <c r="B533" t="s">
        <v>7248</v>
      </c>
      <c r="C533" t="s">
        <v>7249</v>
      </c>
      <c r="D533" t="s">
        <v>4808</v>
      </c>
      <c r="E533" t="s">
        <v>4809</v>
      </c>
      <c r="F533" t="s">
        <v>7861</v>
      </c>
    </row>
    <row r="534" spans="1:6">
      <c r="A534">
        <v>2221220819</v>
      </c>
      <c r="B534" t="s">
        <v>7250</v>
      </c>
      <c r="C534" t="s">
        <v>7251</v>
      </c>
      <c r="D534" t="s">
        <v>5374</v>
      </c>
      <c r="E534" t="s">
        <v>5374</v>
      </c>
      <c r="F534" t="s">
        <v>7862</v>
      </c>
    </row>
    <row r="535" spans="1:6">
      <c r="A535">
        <v>7627051864</v>
      </c>
      <c r="B535" t="s">
        <v>7252</v>
      </c>
      <c r="C535" t="s">
        <v>7253</v>
      </c>
      <c r="D535" t="s">
        <v>5068</v>
      </c>
      <c r="E535" t="s">
        <v>5069</v>
      </c>
      <c r="F535" t="s">
        <v>7444</v>
      </c>
    </row>
    <row r="536" spans="1:6">
      <c r="A536">
        <v>274941112</v>
      </c>
      <c r="B536" t="s">
        <v>7252</v>
      </c>
      <c r="C536" t="s">
        <v>7253</v>
      </c>
      <c r="D536" t="s">
        <v>5068</v>
      </c>
      <c r="E536" t="s">
        <v>5069</v>
      </c>
      <c r="F536" t="s">
        <v>7863</v>
      </c>
    </row>
    <row r="537" spans="1:6">
      <c r="A537">
        <v>2014010500</v>
      </c>
      <c r="B537" t="s">
        <v>7254</v>
      </c>
      <c r="C537" t="s">
        <v>7255</v>
      </c>
      <c r="D537" t="s">
        <v>1928</v>
      </c>
      <c r="E537" t="s">
        <v>1928</v>
      </c>
      <c r="F537" t="s">
        <v>7864</v>
      </c>
    </row>
    <row r="538" spans="1:6">
      <c r="A538">
        <v>7728488121</v>
      </c>
      <c r="B538" t="s">
        <v>7256</v>
      </c>
      <c r="C538" t="s">
        <v>7257</v>
      </c>
      <c r="D538" t="s">
        <v>5262</v>
      </c>
      <c r="E538" t="s">
        <v>5262</v>
      </c>
      <c r="F538" t="s">
        <v>7865</v>
      </c>
    </row>
    <row r="539" spans="1:6">
      <c r="A539">
        <v>3444214786</v>
      </c>
      <c r="B539" t="s">
        <v>7258</v>
      </c>
      <c r="C539" t="s">
        <v>7259</v>
      </c>
      <c r="D539" t="s">
        <v>5152</v>
      </c>
      <c r="E539" t="s">
        <v>5153</v>
      </c>
      <c r="F539" t="s">
        <v>7866</v>
      </c>
    </row>
    <row r="540" spans="1:6">
      <c r="A540">
        <v>1701061236</v>
      </c>
      <c r="B540" t="s">
        <v>7260</v>
      </c>
      <c r="C540" t="s">
        <v>7261</v>
      </c>
      <c r="D540" t="s">
        <v>5385</v>
      </c>
      <c r="E540" t="s">
        <v>5386</v>
      </c>
      <c r="F540" t="s">
        <v>7867</v>
      </c>
    </row>
    <row r="541" spans="1:6">
      <c r="A541">
        <v>5257193554</v>
      </c>
      <c r="B541" t="s">
        <v>7262</v>
      </c>
      <c r="C541" t="s">
        <v>7263</v>
      </c>
      <c r="D541" t="s">
        <v>5314</v>
      </c>
      <c r="E541" t="s">
        <v>5315</v>
      </c>
      <c r="F541" t="s">
        <v>7868</v>
      </c>
    </row>
    <row r="542" spans="1:6">
      <c r="A542">
        <v>9705138572</v>
      </c>
      <c r="B542" t="s">
        <v>7264</v>
      </c>
      <c r="C542" t="s">
        <v>7265</v>
      </c>
      <c r="D542" t="s">
        <v>4881</v>
      </c>
      <c r="E542" t="s">
        <v>4882</v>
      </c>
      <c r="F542" t="s">
        <v>7869</v>
      </c>
    </row>
    <row r="543" spans="1:6">
      <c r="A543">
        <v>2308269294</v>
      </c>
      <c r="B543" t="s">
        <v>7266</v>
      </c>
      <c r="C543" t="s">
        <v>7267</v>
      </c>
      <c r="D543" t="s">
        <v>5132</v>
      </c>
      <c r="E543" t="s">
        <v>5132</v>
      </c>
      <c r="F543" t="s">
        <v>7870</v>
      </c>
    </row>
    <row r="544" spans="1:6">
      <c r="A544">
        <v>7203382407</v>
      </c>
      <c r="B544" t="s">
        <v>7268</v>
      </c>
      <c r="C544" t="s">
        <v>7269</v>
      </c>
      <c r="D544" t="s">
        <v>5446</v>
      </c>
      <c r="E544" t="s">
        <v>5447</v>
      </c>
      <c r="F544" t="s">
        <v>7871</v>
      </c>
    </row>
    <row r="545" spans="1:6">
      <c r="A545">
        <v>2634105423</v>
      </c>
      <c r="B545" t="s">
        <v>7270</v>
      </c>
      <c r="C545" t="s">
        <v>7271</v>
      </c>
      <c r="D545" t="s">
        <v>5347</v>
      </c>
      <c r="E545" t="s">
        <v>5348</v>
      </c>
      <c r="F545" t="s">
        <v>7872</v>
      </c>
    </row>
    <row r="546" spans="1:6">
      <c r="A546">
        <v>7810464726</v>
      </c>
      <c r="B546" t="s">
        <v>7272</v>
      </c>
      <c r="C546" t="s">
        <v>7273</v>
      </c>
      <c r="D546" t="s">
        <v>7274</v>
      </c>
      <c r="E546" t="s">
        <v>7275</v>
      </c>
      <c r="F546" t="s">
        <v>7873</v>
      </c>
    </row>
    <row r="547" spans="1:6">
      <c r="A547">
        <v>7327093648</v>
      </c>
      <c r="B547" t="s">
        <v>7276</v>
      </c>
      <c r="C547" t="s">
        <v>7277</v>
      </c>
      <c r="D547" t="s">
        <v>4903</v>
      </c>
      <c r="E547" t="s">
        <v>4904</v>
      </c>
      <c r="F547" t="s">
        <v>7874</v>
      </c>
    </row>
    <row r="548" spans="1:6">
      <c r="A548">
        <v>2311284630</v>
      </c>
      <c r="B548" t="s">
        <v>7278</v>
      </c>
      <c r="C548" t="s">
        <v>7279</v>
      </c>
      <c r="D548" t="s">
        <v>5375</v>
      </c>
      <c r="E548" t="s">
        <v>5375</v>
      </c>
      <c r="F548" t="s">
        <v>7521</v>
      </c>
    </row>
    <row r="549" spans="1:6">
      <c r="A549">
        <v>2130213500</v>
      </c>
      <c r="B549" t="s">
        <v>7280</v>
      </c>
      <c r="C549" t="s">
        <v>7281</v>
      </c>
      <c r="D549" t="s">
        <v>5128</v>
      </c>
      <c r="E549" t="s">
        <v>5129</v>
      </c>
      <c r="F549" t="s">
        <v>7875</v>
      </c>
    </row>
    <row r="550" spans="1:6">
      <c r="A550">
        <v>4205384683</v>
      </c>
      <c r="B550" t="s">
        <v>7282</v>
      </c>
      <c r="C550" t="s">
        <v>7283</v>
      </c>
      <c r="D550" t="s">
        <v>5300</v>
      </c>
      <c r="E550" t="s">
        <v>5300</v>
      </c>
      <c r="F550" t="s">
        <v>7405</v>
      </c>
    </row>
    <row r="551" spans="1:6">
      <c r="A551">
        <v>1215217189</v>
      </c>
      <c r="B551" t="s">
        <v>7284</v>
      </c>
      <c r="C551" t="s">
        <v>7285</v>
      </c>
      <c r="D551" t="s">
        <v>5292</v>
      </c>
      <c r="E551" t="s">
        <v>5293</v>
      </c>
      <c r="F551" t="s">
        <v>7453</v>
      </c>
    </row>
    <row r="552" spans="1:6">
      <c r="A552">
        <v>7717795970</v>
      </c>
      <c r="B552" t="s">
        <v>7286</v>
      </c>
      <c r="C552" t="s">
        <v>7287</v>
      </c>
      <c r="D552" t="s">
        <v>4911</v>
      </c>
      <c r="E552" t="s">
        <v>4912</v>
      </c>
      <c r="F552" t="s">
        <v>7876</v>
      </c>
    </row>
    <row r="553" spans="1:6">
      <c r="A553">
        <v>3620014866</v>
      </c>
      <c r="B553" t="s">
        <v>7288</v>
      </c>
      <c r="C553" t="s">
        <v>7289</v>
      </c>
      <c r="D553" t="s">
        <v>5165</v>
      </c>
      <c r="E553" t="s">
        <v>5165</v>
      </c>
      <c r="F553" t="s">
        <v>7877</v>
      </c>
    </row>
    <row r="554" spans="1:6">
      <c r="A554">
        <v>3906380188</v>
      </c>
      <c r="B554" t="s">
        <v>7290</v>
      </c>
      <c r="C554" t="s">
        <v>7291</v>
      </c>
      <c r="D554" t="s">
        <v>5570</v>
      </c>
      <c r="E554" t="s">
        <v>5570</v>
      </c>
      <c r="F554" t="s">
        <v>7878</v>
      </c>
    </row>
    <row r="555" spans="1:6">
      <c r="A555">
        <v>6449096161</v>
      </c>
      <c r="B555" t="s">
        <v>7292</v>
      </c>
      <c r="C555" t="s">
        <v>7293</v>
      </c>
      <c r="D555" t="s">
        <v>5072</v>
      </c>
      <c r="E555" t="s">
        <v>5073</v>
      </c>
      <c r="F555" t="s">
        <v>7879</v>
      </c>
    </row>
    <row r="556" spans="1:6">
      <c r="A556">
        <v>3250532162</v>
      </c>
      <c r="B556" t="s">
        <v>7294</v>
      </c>
      <c r="C556" t="s">
        <v>7295</v>
      </c>
      <c r="D556" t="s">
        <v>5500</v>
      </c>
      <c r="E556" t="s">
        <v>4851</v>
      </c>
      <c r="F556" t="s">
        <v>7880</v>
      </c>
    </row>
    <row r="557" spans="1:6">
      <c r="A557">
        <v>5904379790</v>
      </c>
      <c r="B557" t="s">
        <v>7296</v>
      </c>
      <c r="C557" t="s">
        <v>7297</v>
      </c>
      <c r="D557" t="s">
        <v>5419</v>
      </c>
      <c r="E557" t="s">
        <v>5419</v>
      </c>
      <c r="F557" t="s">
        <v>7881</v>
      </c>
    </row>
    <row r="558" spans="1:6">
      <c r="A558">
        <v>3444273894</v>
      </c>
      <c r="B558" t="s">
        <v>7298</v>
      </c>
      <c r="C558" t="s">
        <v>7299</v>
      </c>
      <c r="D558" t="s">
        <v>5086</v>
      </c>
      <c r="E558" t="s">
        <v>5087</v>
      </c>
      <c r="F558" t="s">
        <v>7882</v>
      </c>
    </row>
    <row r="559" spans="1:6">
      <c r="A559">
        <v>1327029000</v>
      </c>
      <c r="B559" t="s">
        <v>7300</v>
      </c>
      <c r="C559" t="s">
        <v>7301</v>
      </c>
      <c r="D559" t="s">
        <v>5279</v>
      </c>
      <c r="E559" t="s">
        <v>5280</v>
      </c>
      <c r="F559" t="s">
        <v>7883</v>
      </c>
    </row>
    <row r="560" spans="1:6">
      <c r="A560">
        <v>7328084572</v>
      </c>
      <c r="B560" t="s">
        <v>7302</v>
      </c>
      <c r="C560" t="s">
        <v>7303</v>
      </c>
      <c r="D560" t="s">
        <v>5394</v>
      </c>
      <c r="E560" t="s">
        <v>5394</v>
      </c>
      <c r="F560" t="s">
        <v>7884</v>
      </c>
    </row>
    <row r="561" spans="1:6">
      <c r="A561">
        <v>2124046971</v>
      </c>
      <c r="B561" t="s">
        <v>7304</v>
      </c>
      <c r="C561" t="s">
        <v>7305</v>
      </c>
      <c r="D561" t="s">
        <v>5238</v>
      </c>
      <c r="E561" t="s">
        <v>5239</v>
      </c>
      <c r="F561" t="s">
        <v>7885</v>
      </c>
    </row>
    <row r="562" spans="1:6">
      <c r="A562">
        <v>6952009752</v>
      </c>
      <c r="B562" t="s">
        <v>7306</v>
      </c>
      <c r="C562" t="s">
        <v>7307</v>
      </c>
      <c r="D562" t="s">
        <v>7308</v>
      </c>
      <c r="E562" t="s">
        <v>7308</v>
      </c>
      <c r="F562" t="s">
        <v>7886</v>
      </c>
    </row>
    <row r="563" spans="1:6">
      <c r="A563">
        <v>2629012893</v>
      </c>
      <c r="B563" t="s">
        <v>7309</v>
      </c>
      <c r="C563" t="s">
        <v>7310</v>
      </c>
      <c r="D563" t="s">
        <v>5101</v>
      </c>
      <c r="E563" t="s">
        <v>5102</v>
      </c>
      <c r="F563" t="s">
        <v>7882</v>
      </c>
    </row>
    <row r="564" spans="1:6">
      <c r="A564">
        <v>1650286567</v>
      </c>
      <c r="B564" t="s">
        <v>7311</v>
      </c>
      <c r="C564" t="s">
        <v>7312</v>
      </c>
      <c r="D564" t="s">
        <v>5184</v>
      </c>
      <c r="E564" t="s">
        <v>5185</v>
      </c>
      <c r="F564" t="s">
        <v>7887</v>
      </c>
    </row>
    <row r="565" spans="1:6">
      <c r="A565">
        <v>5407973637</v>
      </c>
      <c r="B565" t="s">
        <v>7313</v>
      </c>
      <c r="C565" t="s">
        <v>7314</v>
      </c>
      <c r="D565" t="s">
        <v>4824</v>
      </c>
      <c r="E565" t="s">
        <v>7315</v>
      </c>
      <c r="F565" t="s">
        <v>7521</v>
      </c>
    </row>
    <row r="566" spans="1:6">
      <c r="A566">
        <v>3461065100</v>
      </c>
      <c r="B566" t="s">
        <v>7316</v>
      </c>
      <c r="C566" t="s">
        <v>7317</v>
      </c>
      <c r="D566" t="s">
        <v>4987</v>
      </c>
      <c r="E566" t="s">
        <v>4988</v>
      </c>
      <c r="F566" t="s">
        <v>7888</v>
      </c>
    </row>
    <row r="567" spans="1:6">
      <c r="A567">
        <v>1101150188</v>
      </c>
      <c r="B567" t="s">
        <v>7318</v>
      </c>
      <c r="C567" t="s">
        <v>7319</v>
      </c>
      <c r="D567" t="s">
        <v>5362</v>
      </c>
      <c r="E567" t="s">
        <v>5362</v>
      </c>
      <c r="F567" t="s">
        <v>7889</v>
      </c>
    </row>
    <row r="568" spans="1:6">
      <c r="A568">
        <v>9102201601</v>
      </c>
      <c r="B568" t="s">
        <v>7320</v>
      </c>
      <c r="C568" t="s">
        <v>6697</v>
      </c>
      <c r="D568" t="s">
        <v>5405</v>
      </c>
      <c r="E568" t="s">
        <v>5406</v>
      </c>
      <c r="F568" t="s">
        <v>7620</v>
      </c>
    </row>
    <row r="569" spans="1:6">
      <c r="A569">
        <v>2130212835</v>
      </c>
      <c r="B569" t="s">
        <v>7321</v>
      </c>
      <c r="C569" t="s">
        <v>7322</v>
      </c>
      <c r="D569" t="s">
        <v>4989</v>
      </c>
      <c r="E569" t="s">
        <v>4990</v>
      </c>
      <c r="F569" t="s">
        <v>7890</v>
      </c>
    </row>
    <row r="570" spans="1:6">
      <c r="A570">
        <v>7805761120</v>
      </c>
      <c r="B570" t="s">
        <v>7323</v>
      </c>
      <c r="C570" t="s">
        <v>7324</v>
      </c>
      <c r="D570" t="s">
        <v>5320</v>
      </c>
      <c r="E570" t="s">
        <v>5321</v>
      </c>
      <c r="F570" t="s">
        <v>7881</v>
      </c>
    </row>
    <row r="571" spans="1:6">
      <c r="A571">
        <v>7727844641</v>
      </c>
      <c r="B571" t="s">
        <v>7325</v>
      </c>
      <c r="C571" t="s">
        <v>7326</v>
      </c>
      <c r="D571" t="s">
        <v>7327</v>
      </c>
      <c r="E571" t="s">
        <v>4820</v>
      </c>
      <c r="F571" t="s">
        <v>7891</v>
      </c>
    </row>
    <row r="572" spans="1:6">
      <c r="A572">
        <v>7727439837</v>
      </c>
      <c r="B572" t="s">
        <v>7328</v>
      </c>
      <c r="C572" t="s">
        <v>7329</v>
      </c>
      <c r="D572" t="s">
        <v>5575</v>
      </c>
      <c r="E572" t="s">
        <v>5575</v>
      </c>
      <c r="F572" t="s">
        <v>7892</v>
      </c>
    </row>
    <row r="573" spans="1:6">
      <c r="A573">
        <v>7720498833</v>
      </c>
      <c r="B573" t="s">
        <v>7330</v>
      </c>
      <c r="C573" t="s">
        <v>7331</v>
      </c>
      <c r="D573" t="s">
        <v>4853</v>
      </c>
      <c r="E573" t="s">
        <v>4853</v>
      </c>
      <c r="F573" t="s">
        <v>7885</v>
      </c>
    </row>
    <row r="574" spans="1:6">
      <c r="A574">
        <v>5919030473</v>
      </c>
      <c r="B574" t="s">
        <v>7332</v>
      </c>
      <c r="C574" t="s">
        <v>7333</v>
      </c>
      <c r="D574" t="s">
        <v>5476</v>
      </c>
      <c r="E574" t="s">
        <v>5477</v>
      </c>
      <c r="F574" t="s">
        <v>7893</v>
      </c>
    </row>
    <row r="575" spans="1:6">
      <c r="A575">
        <v>2224163527</v>
      </c>
      <c r="B575" t="s">
        <v>7334</v>
      </c>
      <c r="C575" t="s">
        <v>7335</v>
      </c>
      <c r="D575" t="s">
        <v>5301</v>
      </c>
      <c r="E575" t="s">
        <v>5301</v>
      </c>
      <c r="F575" t="s">
        <v>7894</v>
      </c>
    </row>
    <row r="576" spans="1:6">
      <c r="A576">
        <v>9706004571</v>
      </c>
      <c r="B576" t="s">
        <v>7336</v>
      </c>
      <c r="C576" t="s">
        <v>7337</v>
      </c>
      <c r="D576" t="s">
        <v>5410</v>
      </c>
      <c r="E576" t="s">
        <v>5410</v>
      </c>
      <c r="F576" t="s">
        <v>7874</v>
      </c>
    </row>
    <row r="577" spans="1:6">
      <c r="A577">
        <v>1701060338</v>
      </c>
      <c r="B577" t="s">
        <v>7338</v>
      </c>
      <c r="C577" t="s">
        <v>7339</v>
      </c>
      <c r="D577" t="s">
        <v>5509</v>
      </c>
      <c r="E577" t="s">
        <v>5510</v>
      </c>
      <c r="F577" t="s">
        <v>7895</v>
      </c>
    </row>
    <row r="578" spans="1:6">
      <c r="A578">
        <v>2536317839</v>
      </c>
      <c r="B578" t="s">
        <v>7340</v>
      </c>
      <c r="C578" t="s">
        <v>7341</v>
      </c>
      <c r="D578" t="s">
        <v>7342</v>
      </c>
      <c r="E578" t="s">
        <v>5479</v>
      </c>
      <c r="F578" t="s">
        <v>7520</v>
      </c>
    </row>
    <row r="579" spans="1:6">
      <c r="A579">
        <v>5650011464</v>
      </c>
      <c r="B579" t="s">
        <v>7343</v>
      </c>
      <c r="C579" t="s">
        <v>7112</v>
      </c>
      <c r="D579" t="s">
        <v>4959</v>
      </c>
      <c r="E579" t="s">
        <v>4960</v>
      </c>
      <c r="F579" t="s">
        <v>7746</v>
      </c>
    </row>
    <row r="580" spans="1:6">
      <c r="A580">
        <v>7804630189</v>
      </c>
      <c r="B580" t="s">
        <v>7344</v>
      </c>
      <c r="C580" t="s">
        <v>7345</v>
      </c>
      <c r="D580" t="s">
        <v>5023</v>
      </c>
      <c r="E580" t="s">
        <v>5023</v>
      </c>
      <c r="F580" t="s">
        <v>7896</v>
      </c>
    </row>
    <row r="581" spans="1:6">
      <c r="A581">
        <v>2117003208</v>
      </c>
      <c r="B581" t="s">
        <v>7346</v>
      </c>
      <c r="C581" t="s">
        <v>7347</v>
      </c>
      <c r="D581" t="s">
        <v>5491</v>
      </c>
      <c r="E581" t="s">
        <v>5491</v>
      </c>
      <c r="F581" t="s">
        <v>7897</v>
      </c>
    </row>
    <row r="582" spans="1:6">
      <c r="A582">
        <v>5024204901</v>
      </c>
      <c r="B582" t="s">
        <v>7348</v>
      </c>
      <c r="C582" t="s">
        <v>7349</v>
      </c>
      <c r="D582" t="s">
        <v>5486</v>
      </c>
      <c r="E582" t="s">
        <v>5486</v>
      </c>
      <c r="F582" t="s">
        <v>7898</v>
      </c>
    </row>
    <row r="583" spans="1:6">
      <c r="A583">
        <v>3255049294</v>
      </c>
      <c r="B583" t="s">
        <v>7350</v>
      </c>
      <c r="C583" t="s">
        <v>7351</v>
      </c>
      <c r="D583" t="s">
        <v>5296</v>
      </c>
      <c r="E583" t="s">
        <v>5296</v>
      </c>
      <c r="F583" t="s">
        <v>7899</v>
      </c>
    </row>
    <row r="584" spans="1:6">
      <c r="A584">
        <v>5612165093</v>
      </c>
      <c r="B584" t="s">
        <v>7352</v>
      </c>
      <c r="C584" t="s">
        <v>7353</v>
      </c>
      <c r="D584" t="s">
        <v>5392</v>
      </c>
      <c r="E584" t="s">
        <v>5392</v>
      </c>
      <c r="F584" t="s">
        <v>7878</v>
      </c>
    </row>
    <row r="585" spans="1:6">
      <c r="A585">
        <v>7709957219</v>
      </c>
      <c r="B585" t="s">
        <v>7354</v>
      </c>
      <c r="C585" t="s">
        <v>7355</v>
      </c>
      <c r="D585" t="s">
        <v>4946</v>
      </c>
      <c r="E585" t="s">
        <v>4947</v>
      </c>
      <c r="F585" t="s">
        <v>7900</v>
      </c>
    </row>
    <row r="586" spans="1:6">
      <c r="A586">
        <v>7807277797</v>
      </c>
      <c r="B586" t="s">
        <v>7356</v>
      </c>
      <c r="C586" t="s">
        <v>7357</v>
      </c>
      <c r="D586" t="s">
        <v>7358</v>
      </c>
      <c r="E586" t="s">
        <v>7358</v>
      </c>
      <c r="F586" t="s">
        <v>7901</v>
      </c>
    </row>
    <row r="587" spans="1:6">
      <c r="A587">
        <v>7203492939</v>
      </c>
      <c r="B587" t="s">
        <v>7359</v>
      </c>
      <c r="C587" t="s">
        <v>7360</v>
      </c>
      <c r="D587" t="s">
        <v>4847</v>
      </c>
      <c r="E587" t="s">
        <v>4847</v>
      </c>
      <c r="F587" t="s">
        <v>7902</v>
      </c>
    </row>
    <row r="588" spans="1:6">
      <c r="A588">
        <v>1901132653</v>
      </c>
      <c r="B588" t="s">
        <v>7361</v>
      </c>
      <c r="C588" t="s">
        <v>7362</v>
      </c>
      <c r="D588" t="s">
        <v>5310</v>
      </c>
      <c r="E588" t="s">
        <v>5311</v>
      </c>
      <c r="F588" t="s">
        <v>7903</v>
      </c>
    </row>
    <row r="589" spans="1:6">
      <c r="A589">
        <v>5406805083</v>
      </c>
      <c r="B589" t="s">
        <v>7363</v>
      </c>
      <c r="C589" t="s">
        <v>7364</v>
      </c>
      <c r="D589" t="s">
        <v>4905</v>
      </c>
      <c r="E589" t="s">
        <v>4906</v>
      </c>
      <c r="F589" t="s">
        <v>7885</v>
      </c>
    </row>
    <row r="590" spans="1:6">
      <c r="A590">
        <v>6629013284</v>
      </c>
      <c r="B590" t="s">
        <v>7365</v>
      </c>
      <c r="C590" t="s">
        <v>7366</v>
      </c>
      <c r="D590" t="s">
        <v>5383</v>
      </c>
      <c r="E590" t="s">
        <v>5384</v>
      </c>
      <c r="F590" t="s">
        <v>7904</v>
      </c>
    </row>
    <row r="591" spans="1:6">
      <c r="A591">
        <v>407977286</v>
      </c>
      <c r="B591" t="s">
        <v>7365</v>
      </c>
      <c r="C591" t="s">
        <v>7366</v>
      </c>
      <c r="D591" t="s">
        <v>5383</v>
      </c>
      <c r="E591" t="s">
        <v>5384</v>
      </c>
      <c r="F591" t="s">
        <v>7905</v>
      </c>
    </row>
    <row r="592" spans="1:6">
      <c r="A592">
        <v>3702239395</v>
      </c>
      <c r="B592" t="s">
        <v>7367</v>
      </c>
      <c r="C592" t="s">
        <v>7368</v>
      </c>
      <c r="D592" t="s">
        <v>4837</v>
      </c>
      <c r="E592" t="s">
        <v>4838</v>
      </c>
      <c r="F592" t="s">
        <v>7906</v>
      </c>
    </row>
    <row r="593" spans="1:6">
      <c r="A593">
        <v>7704464202</v>
      </c>
      <c r="B593" t="s">
        <v>7369</v>
      </c>
      <c r="C593" t="s">
        <v>7370</v>
      </c>
      <c r="D593" t="s">
        <v>4991</v>
      </c>
      <c r="E593" t="s">
        <v>4991</v>
      </c>
      <c r="F593" t="s">
        <v>7836</v>
      </c>
    </row>
    <row r="594" spans="1:6">
      <c r="A594">
        <v>7722862647</v>
      </c>
      <c r="B594" t="s">
        <v>7371</v>
      </c>
      <c r="C594" t="s">
        <v>7372</v>
      </c>
      <c r="D594" t="s">
        <v>5090</v>
      </c>
      <c r="E594" t="s">
        <v>5090</v>
      </c>
      <c r="F594" t="s">
        <v>7541</v>
      </c>
    </row>
    <row r="595" spans="1:6">
      <c r="A595">
        <v>5257198753</v>
      </c>
      <c r="B595" t="s">
        <v>7373</v>
      </c>
      <c r="C595" t="s">
        <v>7374</v>
      </c>
      <c r="D595" t="s">
        <v>5583</v>
      </c>
      <c r="E595" t="s">
        <v>5583</v>
      </c>
      <c r="F595" t="s">
        <v>7791</v>
      </c>
    </row>
    <row r="596" spans="1:6">
      <c r="A596">
        <v>7701903564</v>
      </c>
      <c r="B596" t="s">
        <v>7375</v>
      </c>
      <c r="C596" t="s">
        <v>7376</v>
      </c>
      <c r="D596" t="s">
        <v>5242</v>
      </c>
      <c r="E596" t="s">
        <v>5243</v>
      </c>
      <c r="F596" t="s">
        <v>7907</v>
      </c>
    </row>
    <row r="597" spans="1:6">
      <c r="A597">
        <v>1840014201</v>
      </c>
      <c r="B597" t="s">
        <v>7377</v>
      </c>
      <c r="C597" t="s">
        <v>7378</v>
      </c>
      <c r="D597" t="s">
        <v>5408</v>
      </c>
      <c r="E597" t="s">
        <v>5408</v>
      </c>
      <c r="F597" t="s">
        <v>7846</v>
      </c>
    </row>
    <row r="598" spans="1:6">
      <c r="A598">
        <v>7456045628</v>
      </c>
      <c r="B598" t="s">
        <v>7379</v>
      </c>
      <c r="C598" t="s">
        <v>7380</v>
      </c>
      <c r="D598" t="s">
        <v>5274</v>
      </c>
      <c r="E598" t="s">
        <v>5274</v>
      </c>
      <c r="F598" t="s">
        <v>7908</v>
      </c>
    </row>
    <row r="599" spans="1:6">
      <c r="A599">
        <v>3459011764</v>
      </c>
      <c r="B599" t="s">
        <v>7381</v>
      </c>
      <c r="C599" t="s">
        <v>7382</v>
      </c>
      <c r="D599" t="s">
        <v>5444</v>
      </c>
      <c r="E599" t="s">
        <v>5445</v>
      </c>
      <c r="F599" t="s">
        <v>7909</v>
      </c>
    </row>
    <row r="600" spans="1:6">
      <c r="A600">
        <v>3461064925</v>
      </c>
      <c r="B600" t="s">
        <v>7383</v>
      </c>
      <c r="C600" t="s">
        <v>7384</v>
      </c>
      <c r="D600" t="s">
        <v>4968</v>
      </c>
      <c r="E600" t="s">
        <v>4969</v>
      </c>
      <c r="F600" t="s">
        <v>7910</v>
      </c>
    </row>
    <row r="601" spans="1:6">
      <c r="A601">
        <v>9709065653</v>
      </c>
      <c r="B601" t="s">
        <v>7385</v>
      </c>
      <c r="C601" t="s">
        <v>6120</v>
      </c>
      <c r="D601" t="s">
        <v>5251</v>
      </c>
      <c r="E601" t="s">
        <v>5252</v>
      </c>
      <c r="F601" t="s">
        <v>7386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CDD70-5C34-4A00-8C0D-D9C7E6740678}">
  <dimension ref="A1:M654"/>
  <sheetViews>
    <sheetView topLeftCell="A619" zoomScale="55" zoomScaleNormal="55" workbookViewId="0">
      <selection activeCell="AY510" sqref="AY2:AY510"/>
    </sheetView>
  </sheetViews>
  <sheetFormatPr defaultRowHeight="15"/>
  <cols>
    <col min="1" max="1" width="12" bestFit="1" customWidth="1"/>
    <col min="2" max="2" width="20.7109375" customWidth="1"/>
    <col min="3" max="3" width="32.28515625" customWidth="1"/>
    <col min="4" max="4" width="18.5703125" bestFit="1" customWidth="1"/>
    <col min="5" max="5" width="40.5703125" bestFit="1" customWidth="1"/>
    <col min="6" max="6" width="81.140625" bestFit="1" customWidth="1"/>
    <col min="7" max="7" width="81.140625" customWidth="1"/>
    <col min="13" max="13" width="9.28515625" customWidth="1"/>
  </cols>
  <sheetData>
    <row r="1" spans="1:13">
      <c r="A1">
        <v>1</v>
      </c>
      <c r="B1">
        <v>2</v>
      </c>
      <c r="C1">
        <v>3</v>
      </c>
      <c r="D1">
        <v>4</v>
      </c>
      <c r="E1">
        <v>5</v>
      </c>
      <c r="F1">
        <v>6</v>
      </c>
      <c r="G1">
        <v>7</v>
      </c>
      <c r="H1">
        <v>8</v>
      </c>
      <c r="I1">
        <v>9</v>
      </c>
      <c r="J1">
        <v>10</v>
      </c>
      <c r="K1">
        <v>11</v>
      </c>
      <c r="L1">
        <v>12</v>
      </c>
      <c r="M1">
        <v>13</v>
      </c>
    </row>
    <row r="2" spans="1:13">
      <c r="A2" t="s">
        <v>5591</v>
      </c>
      <c r="B2" t="s">
        <v>6117</v>
      </c>
      <c r="C2" t="s">
        <v>6118</v>
      </c>
      <c r="D2" t="s">
        <v>20055</v>
      </c>
      <c r="E2" t="s">
        <v>4797</v>
      </c>
      <c r="F2" t="s">
        <v>4798</v>
      </c>
      <c r="G2" t="s">
        <v>21017</v>
      </c>
      <c r="H2" t="s">
        <v>21014</v>
      </c>
      <c r="I2" t="s">
        <v>21013</v>
      </c>
      <c r="J2" t="s">
        <v>21018</v>
      </c>
      <c r="K2" t="s">
        <v>21015</v>
      </c>
      <c r="L2" t="s">
        <v>21012</v>
      </c>
      <c r="M2" t="s">
        <v>21016</v>
      </c>
    </row>
    <row r="3" spans="1:13">
      <c r="G3" t="e">
        <f>VLOOKUP(Таблица_Sheet1[[#This Row],[ИНН]],main_Расчет!$D:$F,3,0)</f>
        <v>#N/A</v>
      </c>
      <c r="H3">
        <f>IFERROR(IF(Таблица_Sheet1[[#This Row],[Ген. директор]]=VLOOKUP(Таблица_Sheet1[[#This Row],[ИНН]],'Гендиры и даты'!$A:$E,4,0),0,1),"")</f>
        <v>0</v>
      </c>
      <c r="I3">
        <f>Таблица_Sheet1[[#This Row],[Ген. директор]]</f>
        <v>0</v>
      </c>
      <c r="J3">
        <f>VLOOKUP(Таблица_Sheet1[[#This Row],[ИНН]],'Гендиры и даты'!$A:$E,4,0)</f>
        <v>0</v>
      </c>
      <c r="K3">
        <f>IFERROR(IF(Таблица_Sheet1[[#This Row],[Учредитель]]=VLOOKUP(Таблица_Sheet1[[#This Row],[ИНН]],'Гендиры и даты'!$A:$E,5,0),0,1),"")</f>
        <v>0</v>
      </c>
      <c r="L3">
        <f>Таблица_Sheet1[[#This Row],[Учредитель]]</f>
        <v>0</v>
      </c>
      <c r="M3">
        <f>VLOOKUP(Таблица_Sheet1[[#This Row],[ИНН]],'Гендиры и даты'!$A:$E,5,0)</f>
        <v>0</v>
      </c>
    </row>
    <row r="4" spans="1:13">
      <c r="A4">
        <v>6315626402</v>
      </c>
      <c r="B4" t="s">
        <v>20056</v>
      </c>
      <c r="C4" t="s">
        <v>6582</v>
      </c>
      <c r="E4" t="s">
        <v>4826</v>
      </c>
      <c r="G4" t="str">
        <f>VLOOKUP(Таблица_Sheet1[[#This Row],[ИНН]],main_Расчет!$D:$F,3,0)</f>
        <v xml:space="preserve"> ООО ПКО «СКМ»</v>
      </c>
      <c r="H4">
        <f>IFERROR(IF(Таблица_Sheet1[[#This Row],[Ген. директор]]=VLOOKUP(Таблица_Sheet1[[#This Row],[ИНН]],'Гендиры и даты'!$A:$E,4,0),0,1),"")</f>
        <v>0</v>
      </c>
      <c r="I4" t="str">
        <f>Таблица_Sheet1[[#This Row],[Ген. директор]]</f>
        <v>Дуда Игорь Викторович</v>
      </c>
      <c r="J4" t="str">
        <f>VLOOKUP(Таблица_Sheet1[[#This Row],[ИНН]],'Гендиры и даты'!$A:$E,4,0)</f>
        <v>Дуда Игорь Викторович</v>
      </c>
      <c r="K4">
        <f>IFERROR(IF(Таблица_Sheet1[[#This Row],[Учредитель]]=VLOOKUP(Таблица_Sheet1[[#This Row],[ИНН]],'Гендиры и даты'!$A:$E,5,0),0,1),"")</f>
        <v>0</v>
      </c>
      <c r="L4">
        <f>Таблица_Sheet1[[#This Row],[Учредитель]]</f>
        <v>0</v>
      </c>
      <c r="M4">
        <f>VLOOKUP(Таблица_Sheet1[[#This Row],[ИНН]],'Гендиры и даты'!$A:$E,5,0)</f>
        <v>0</v>
      </c>
    </row>
    <row r="5" spans="1:13">
      <c r="A5">
        <v>7736659589</v>
      </c>
      <c r="B5" t="s">
        <v>20057</v>
      </c>
      <c r="C5" t="s">
        <v>6584</v>
      </c>
      <c r="E5" t="s">
        <v>4823</v>
      </c>
      <c r="G5" t="str">
        <f>VLOOKUP(Таблица_Sheet1[[#This Row],[ИНН]],main_Расчет!$D:$F,3,0)</f>
        <v xml:space="preserve"> ООО ПКО «АБК»</v>
      </c>
      <c r="H5">
        <f>IFERROR(IF(Таблица_Sheet1[[#This Row],[Ген. директор]]=VLOOKUP(Таблица_Sheet1[[#This Row],[ИНН]],'Гендиры и даты'!$A:$E,4,0),0,1),"")</f>
        <v>0</v>
      </c>
      <c r="I5" t="str">
        <f>Таблица_Sheet1[[#This Row],[Ген. директор]]</f>
        <v>Колосков Максим Викторович</v>
      </c>
      <c r="J5" t="str">
        <f>VLOOKUP(Таблица_Sheet1[[#This Row],[ИНН]],'Гендиры и даты'!$A:$E,4,0)</f>
        <v>Колосков Максим Викторович</v>
      </c>
      <c r="K5">
        <f>IFERROR(IF(Таблица_Sheet1[[#This Row],[Учредитель]]=VLOOKUP(Таблица_Sheet1[[#This Row],[ИНН]],'Гендиры и даты'!$A:$E,5,0),0,1),"")</f>
        <v>0</v>
      </c>
      <c r="L5">
        <f>Таблица_Sheet1[[#This Row],[Учредитель]]</f>
        <v>0</v>
      </c>
      <c r="M5">
        <f>VLOOKUP(Таблица_Sheet1[[#This Row],[ИНН]],'Гендиры и даты'!$A:$E,5,0)</f>
        <v>0</v>
      </c>
    </row>
    <row r="6" spans="1:13">
      <c r="A6">
        <v>2723115222</v>
      </c>
      <c r="B6" t="s">
        <v>20058</v>
      </c>
      <c r="C6" t="s">
        <v>6586</v>
      </c>
      <c r="E6" t="s">
        <v>4799</v>
      </c>
      <c r="G6" t="str">
        <f>VLOOKUP(Таблица_Sheet1[[#This Row],[ИНН]],main_Расчет!$D:$F,3,0)</f>
        <v xml:space="preserve"> НАО ПКО «ПКБ»</v>
      </c>
      <c r="H6">
        <f>IFERROR(IF(Таблица_Sheet1[[#This Row],[Ген. директор]]=VLOOKUP(Таблица_Sheet1[[#This Row],[ИНН]],'Гендиры и даты'!$A:$E,4,0),0,1),"")</f>
        <v>0</v>
      </c>
      <c r="I6" t="str">
        <f>Таблица_Sheet1[[#This Row],[Ген. директор]]</f>
        <v>Клековкин Николай Игоревич</v>
      </c>
      <c r="J6" t="str">
        <f>VLOOKUP(Таблица_Sheet1[[#This Row],[ИНН]],'Гендиры и даты'!$A:$E,4,0)</f>
        <v>Клековкин Николай Игоревич</v>
      </c>
      <c r="K6">
        <f>IFERROR(IF(Таблица_Sheet1[[#This Row],[Учредитель]]=VLOOKUP(Таблица_Sheet1[[#This Row],[ИНН]],'Гендиры и даты'!$A:$E,5,0),0,1),"")</f>
        <v>0</v>
      </c>
      <c r="L6">
        <f>Таблица_Sheet1[[#This Row],[Учредитель]]</f>
        <v>0</v>
      </c>
      <c r="M6">
        <f>VLOOKUP(Таблица_Sheet1[[#This Row],[ИНН]],'Гендиры и даты'!$A:$E,5,0)</f>
        <v>0</v>
      </c>
    </row>
    <row r="7" spans="1:13">
      <c r="A7">
        <v>7727551797</v>
      </c>
      <c r="B7" t="s">
        <v>20059</v>
      </c>
      <c r="C7" t="s">
        <v>6588</v>
      </c>
      <c r="E7" t="s">
        <v>4848</v>
      </c>
      <c r="F7" t="s">
        <v>4849</v>
      </c>
      <c r="G7" t="str">
        <f>VLOOKUP(Таблица_Sheet1[[#This Row],[ИНН]],main_Расчет!$D:$F,3,0)</f>
        <v xml:space="preserve"> ООО ПКО НСВ</v>
      </c>
      <c r="H7">
        <f>IFERROR(IF(Таблица_Sheet1[[#This Row],[Ген. директор]]=VLOOKUP(Таблица_Sheet1[[#This Row],[ИНН]],'Гендиры и даты'!$A:$E,4,0),0,1),"")</f>
        <v>0</v>
      </c>
      <c r="I7" t="str">
        <f>Таблица_Sheet1[[#This Row],[Ген. директор]]</f>
        <v>Виноградов Артур Алексеевич</v>
      </c>
      <c r="J7" t="str">
        <f>VLOOKUP(Таблица_Sheet1[[#This Row],[ИНН]],'Гендиры и даты'!$A:$E,4,0)</f>
        <v>Виноградов Артур Алексеевич</v>
      </c>
      <c r="K7">
        <f>IFERROR(IF(Таблица_Sheet1[[#This Row],[Учредитель]]=VLOOKUP(Таблица_Sheet1[[#This Row],[ИНН]],'Гендиры и даты'!$A:$E,5,0),0,1),"")</f>
        <v>0</v>
      </c>
      <c r="L7" t="str">
        <f>Таблица_Sheet1[[#This Row],[Учредитель]]</f>
        <v>Общество С Ограниченной Ответственностью, "АВТОМАТИЗИРОВАННЫЕ ГОЛОСОВЫЕ СИСТЕМЫ", Непубличное Акционерное Общество Профессиональная Коллекторская Организация, "ПЕРВОЕ КЛИЕНТСКОЕ БЮРО"</v>
      </c>
      <c r="M7" t="str">
        <f>VLOOKUP(Таблица_Sheet1[[#This Row],[ИНН]],'Гендиры и даты'!$A:$E,5,0)</f>
        <v>Общество С Ограниченной Ответственностью, "АВТОМАТИЗИРОВАННЫЕ ГОЛОСОВЫЕ СИСТЕМЫ", Непубличное Акционерное Общество Профессиональная Коллекторская Организация, "ПЕРВОЕ КЛИЕНТСКОЕ БЮРО"</v>
      </c>
    </row>
    <row r="8" spans="1:13">
      <c r="A8">
        <v>9715005807</v>
      </c>
      <c r="B8" t="s">
        <v>20060</v>
      </c>
      <c r="G8" t="e">
        <f>VLOOKUP(Таблица_Sheet1[[#This Row],[ИНН]],main_Расчет!$D:$F,3,0)</f>
        <v>#N/A</v>
      </c>
      <c r="H8" t="str">
        <f>IFERROR(IF(Таблица_Sheet1[[#This Row],[Ген. директор]]=VLOOKUP(Таблица_Sheet1[[#This Row],[ИНН]],'Гендиры и даты'!$A:$E,4,0),0,1),"")</f>
        <v/>
      </c>
      <c r="I8">
        <f>Таблица_Sheet1[[#This Row],[Ген. директор]]</f>
        <v>0</v>
      </c>
      <c r="J8" t="e">
        <f>VLOOKUP(Таблица_Sheet1[[#This Row],[ИНН]],'Гендиры и даты'!$A:$E,4,0)</f>
        <v>#N/A</v>
      </c>
      <c r="K8" t="str">
        <f>IFERROR(IF(Таблица_Sheet1[[#This Row],[Учредитель]]=VLOOKUP(Таблица_Sheet1[[#This Row],[ИНН]],'Гендиры и даты'!$A:$E,5,0),0,1),"")</f>
        <v/>
      </c>
      <c r="L8">
        <f>Таблица_Sheet1[[#This Row],[Учредитель]]</f>
        <v>0</v>
      </c>
      <c r="M8" t="e">
        <f>VLOOKUP(Таблица_Sheet1[[#This Row],[ИНН]],'Гендиры и даты'!$A:$E,5,0)</f>
        <v>#N/A</v>
      </c>
    </row>
    <row r="9" spans="1:13">
      <c r="A9">
        <v>7704527702</v>
      </c>
      <c r="B9" t="s">
        <v>20061</v>
      </c>
      <c r="C9" t="s">
        <v>6590</v>
      </c>
      <c r="D9" t="s">
        <v>20062</v>
      </c>
      <c r="E9" t="s">
        <v>4852</v>
      </c>
      <c r="G9" t="str">
        <f>VLOOKUP(Таблица_Sheet1[[#This Row],[ИНН]],main_Расчет!$D:$F,3,0)</f>
        <v xml:space="preserve"> АО ПКО «ФАСП»</v>
      </c>
      <c r="H9">
        <f>IFERROR(IF(Таблица_Sheet1[[#This Row],[Ген. директор]]=VLOOKUP(Таблица_Sheet1[[#This Row],[ИНН]],'Гендиры и даты'!$A:$E,4,0),0,1),"")</f>
        <v>0</v>
      </c>
      <c r="I9" t="str">
        <f>Таблица_Sheet1[[#This Row],[Ген. директор]]</f>
        <v>Давымока Сергей Вячеславович</v>
      </c>
      <c r="J9" t="str">
        <f>VLOOKUP(Таблица_Sheet1[[#This Row],[ИНН]],'Гендиры и даты'!$A:$E,4,0)</f>
        <v>Давымока Сергей Вячеславович</v>
      </c>
      <c r="K9">
        <f>IFERROR(IF(Таблица_Sheet1[[#This Row],[Учредитель]]=VLOOKUP(Таблица_Sheet1[[#This Row],[ИНН]],'Гендиры и даты'!$A:$E,5,0),0,1),"")</f>
        <v>0</v>
      </c>
      <c r="L9">
        <f>Таблица_Sheet1[[#This Row],[Учредитель]]</f>
        <v>0</v>
      </c>
      <c r="M9">
        <f>VLOOKUP(Таблица_Sheet1[[#This Row],[ИНН]],'Гендиры и даты'!$A:$E,5,0)</f>
        <v>0</v>
      </c>
    </row>
    <row r="10" spans="1:13">
      <c r="A10">
        <v>7736602060</v>
      </c>
      <c r="B10" t="s">
        <v>20063</v>
      </c>
      <c r="C10" t="s">
        <v>7202</v>
      </c>
      <c r="G10" t="e">
        <f>VLOOKUP(Таблица_Sheet1[[#This Row],[ИНН]],main_Расчет!$D:$F,3,0)</f>
        <v>#N/A</v>
      </c>
      <c r="H10" t="str">
        <f>IFERROR(IF(Таблица_Sheet1[[#This Row],[Ген. директор]]=VLOOKUP(Таблица_Sheet1[[#This Row],[ИНН]],'Гендиры и даты'!$A:$E,4,0),0,1),"")</f>
        <v/>
      </c>
      <c r="I10">
        <f>Таблица_Sheet1[[#This Row],[Ген. директор]]</f>
        <v>0</v>
      </c>
      <c r="J10" t="e">
        <f>VLOOKUP(Таблица_Sheet1[[#This Row],[ИНН]],'Гендиры и даты'!$A:$E,4,0)</f>
        <v>#N/A</v>
      </c>
      <c r="K10" t="str">
        <f>IFERROR(IF(Таблица_Sheet1[[#This Row],[Учредитель]]=VLOOKUP(Таблица_Sheet1[[#This Row],[ИНН]],'Гендиры и даты'!$A:$E,5,0),0,1),"")</f>
        <v/>
      </c>
      <c r="L10">
        <f>Таблица_Sheet1[[#This Row],[Учредитель]]</f>
        <v>0</v>
      </c>
      <c r="M10" t="e">
        <f>VLOOKUP(Таблица_Sheet1[[#This Row],[ИНН]],'Гендиры и даты'!$A:$E,5,0)</f>
        <v>#N/A</v>
      </c>
    </row>
    <row r="11" spans="1:13">
      <c r="A11">
        <v>7726626680</v>
      </c>
      <c r="B11" t="s">
        <v>20064</v>
      </c>
      <c r="C11" t="s">
        <v>6592</v>
      </c>
      <c r="E11" t="s">
        <v>4817</v>
      </c>
      <c r="F11" t="s">
        <v>4818</v>
      </c>
      <c r="G11" t="str">
        <f>VLOOKUP(Таблица_Sheet1[[#This Row],[ИНН]],main_Расчет!$D:$F,3,0)</f>
        <v xml:space="preserve"> ООО «ПКО «М.Б.А. Финансы»</v>
      </c>
      <c r="H11">
        <f>IFERROR(IF(Таблица_Sheet1[[#This Row],[Ген. директор]]=VLOOKUP(Таблица_Sheet1[[#This Row],[ИНН]],'Гендиры и даты'!$A:$E,4,0),0,1),"")</f>
        <v>0</v>
      </c>
      <c r="I11" t="str">
        <f>Таблица_Sheet1[[#This Row],[Ген. директор]]</f>
        <v>Вахата Федор</v>
      </c>
      <c r="J11" t="str">
        <f>VLOOKUP(Таблица_Sheet1[[#This Row],[ИНН]],'Гендиры и даты'!$A:$E,4,0)</f>
        <v>Вахата Федор</v>
      </c>
      <c r="K11">
        <f>IFERROR(IF(Таблица_Sheet1[[#This Row],[Учредитель]]=VLOOKUP(Таблица_Sheet1[[#This Row],[ИНН]],'Гендиры и даты'!$A:$E,5,0),0,1),"")</f>
        <v>0</v>
      </c>
      <c r="L11" t="str">
        <f>Таблица_Sheet1[[#This Row],[Учредитель]]</f>
        <v>Товарищество С Ограниченной Ответственностью, "КОЛЛЕКТОРСКОЕ АГЕНТСТВО ", М.б.а. Финансы"</v>
      </c>
      <c r="M11" t="str">
        <f>VLOOKUP(Таблица_Sheet1[[#This Row],[ИНН]],'Гендиры и даты'!$A:$E,5,0)</f>
        <v>Товарищество С Ограниченной Ответственностью, "КОЛЛЕКТОРСКОЕ АГЕНТСТВО ", М.б.а. Финансы"</v>
      </c>
    </row>
    <row r="12" spans="1:13">
      <c r="A12">
        <v>7705618889</v>
      </c>
      <c r="B12" t="s">
        <v>20065</v>
      </c>
      <c r="G12" t="e">
        <f>VLOOKUP(Таблица_Sheet1[[#This Row],[ИНН]],main_Расчет!$D:$F,3,0)</f>
        <v>#N/A</v>
      </c>
      <c r="H12" t="str">
        <f>IFERROR(IF(Таблица_Sheet1[[#This Row],[Ген. директор]]=VLOOKUP(Таблица_Sheet1[[#This Row],[ИНН]],'Гендиры и даты'!$A:$E,4,0),0,1),"")</f>
        <v/>
      </c>
      <c r="I12">
        <f>Таблица_Sheet1[[#This Row],[Ген. директор]]</f>
        <v>0</v>
      </c>
      <c r="J12" t="e">
        <f>VLOOKUP(Таблица_Sheet1[[#This Row],[ИНН]],'Гендиры и даты'!$A:$E,4,0)</f>
        <v>#N/A</v>
      </c>
      <c r="K12" t="str">
        <f>IFERROR(IF(Таблица_Sheet1[[#This Row],[Учредитель]]=VLOOKUP(Таблица_Sheet1[[#This Row],[ИНН]],'Гендиры и даты'!$A:$E,5,0),0,1),"")</f>
        <v/>
      </c>
      <c r="L12">
        <f>Таблица_Sheet1[[#This Row],[Учредитель]]</f>
        <v>0</v>
      </c>
      <c r="M12" t="e">
        <f>VLOOKUP(Таблица_Sheet1[[#This Row],[ИНН]],'Гендиры и даты'!$A:$E,5,0)</f>
        <v>#N/A</v>
      </c>
    </row>
    <row r="13" spans="1:13">
      <c r="A13">
        <v>7727237125</v>
      </c>
      <c r="B13" t="s">
        <v>20066</v>
      </c>
      <c r="C13" t="s">
        <v>6594</v>
      </c>
      <c r="D13" t="s">
        <v>20067</v>
      </c>
      <c r="E13" t="s">
        <v>5527</v>
      </c>
      <c r="F13" t="s">
        <v>5527</v>
      </c>
      <c r="G13" t="e">
        <f>VLOOKUP(Таблица_Sheet1[[#This Row],[ИНН]],main_Расчет!$D:$F,3,0)</f>
        <v>#N/A</v>
      </c>
      <c r="H13">
        <f>IFERROR(IF(Таблица_Sheet1[[#This Row],[Ген. директор]]=VLOOKUP(Таблица_Sheet1[[#This Row],[ИНН]],'Гендиры и даты'!$A:$E,4,0),0,1),"")</f>
        <v>0</v>
      </c>
      <c r="I13" t="str">
        <f>Таблица_Sheet1[[#This Row],[Ген. директор]]</f>
        <v>Сергеева Галина Евгеньевна</v>
      </c>
      <c r="J13" t="str">
        <f>VLOOKUP(Таблица_Sheet1[[#This Row],[ИНН]],'Гендиры и даты'!$A:$E,4,0)</f>
        <v>Сергеева Галина Евгеньевна</v>
      </c>
      <c r="K13">
        <f>IFERROR(IF(Таблица_Sheet1[[#This Row],[Учредитель]]=VLOOKUP(Таблица_Sheet1[[#This Row],[ИНН]],'Гендиры и даты'!$A:$E,5,0),0,1),"")</f>
        <v>0</v>
      </c>
      <c r="L13" t="str">
        <f>Таблица_Sheet1[[#This Row],[Учредитель]]</f>
        <v>Сергеева Галина Евгеньевна</v>
      </c>
      <c r="M13" t="str">
        <f>VLOOKUP(Таблица_Sheet1[[#This Row],[ИНН]],'Гендиры и даты'!$A:$E,5,0)</f>
        <v>Сергеева Галина Евгеньевна</v>
      </c>
    </row>
    <row r="14" spans="1:13">
      <c r="A14">
        <v>7707778366</v>
      </c>
      <c r="B14" t="s">
        <v>20068</v>
      </c>
      <c r="C14" t="s">
        <v>6596</v>
      </c>
      <c r="D14" t="s">
        <v>20069</v>
      </c>
      <c r="E14" t="s">
        <v>5140</v>
      </c>
      <c r="F14" t="s">
        <v>5141</v>
      </c>
      <c r="G14" t="str">
        <f>VLOOKUP(Таблица_Sheet1[[#This Row],[ИНН]],main_Расчет!$D:$F,3,0)</f>
        <v xml:space="preserve"> ООО ПКО «ГК ФИН»</v>
      </c>
      <c r="H14">
        <f>IFERROR(IF(Таблица_Sheet1[[#This Row],[Ген. директор]]=VLOOKUP(Таблица_Sheet1[[#This Row],[ИНН]],'Гендиры и даты'!$A:$E,4,0),0,1),"")</f>
        <v>0</v>
      </c>
      <c r="I14" t="str">
        <f>Таблица_Sheet1[[#This Row],[Ген. директор]]</f>
        <v>Филатова Наталья Дмитриевна</v>
      </c>
      <c r="J14" t="str">
        <f>VLOOKUP(Таблица_Sheet1[[#This Row],[ИНН]],'Гендиры и даты'!$A:$E,4,0)</f>
        <v>Филатова Наталья Дмитриевна</v>
      </c>
      <c r="K14">
        <f>IFERROR(IF(Таблица_Sheet1[[#This Row],[Учредитель]]=VLOOKUP(Таблица_Sheet1[[#This Row],[ИНН]],'Гендиры и даты'!$A:$E,5,0),0,1),"")</f>
        <v>0</v>
      </c>
      <c r="L14" t="str">
        <f>Таблица_Sheet1[[#This Row],[Учредитель]]</f>
        <v>Галицких Григорий Александрович</v>
      </c>
      <c r="M14" t="str">
        <f>VLOOKUP(Таблица_Sheet1[[#This Row],[ИНН]],'Гендиры и даты'!$A:$E,5,0)</f>
        <v>Галицких Григорий Александрович</v>
      </c>
    </row>
    <row r="15" spans="1:13">
      <c r="A15">
        <v>3801084488</v>
      </c>
      <c r="B15" t="s">
        <v>20070</v>
      </c>
      <c r="C15" t="s">
        <v>20071</v>
      </c>
      <c r="E15" t="s">
        <v>106</v>
      </c>
      <c r="F15" t="s">
        <v>4814</v>
      </c>
      <c r="G15" t="str">
        <f>VLOOKUP(Таблица_Sheet1[[#This Row],[ИНН]],main_Расчет!$D:$F,3,0)</f>
        <v xml:space="preserve"> ООО «ПКО Траст»</v>
      </c>
      <c r="H15">
        <f>IFERROR(IF(Таблица_Sheet1[[#This Row],[Ген. директор]]=VLOOKUP(Таблица_Sheet1[[#This Row],[ИНН]],'Гендиры и даты'!$A:$E,4,0),0,1),"")</f>
        <v>0</v>
      </c>
      <c r="I15" t="str">
        <f>Таблица_Sheet1[[#This Row],[Ген. директор]]</f>
        <v>Долюк Андрей Николаевич</v>
      </c>
      <c r="J15" t="str">
        <f>VLOOKUP(Таблица_Sheet1[[#This Row],[ИНН]],'Гендиры и даты'!$A:$E,4,0)</f>
        <v>Долюк Андрей Николаевич</v>
      </c>
      <c r="K15">
        <f>IFERROR(IF(Таблица_Sheet1[[#This Row],[Учредитель]]=VLOOKUP(Таблица_Sheet1[[#This Row],[ИНН]],'Гендиры и даты'!$A:$E,5,0),0,1),"")</f>
        <v>0</v>
      </c>
      <c r="L15" t="str">
        <f>Таблица_Sheet1[[#This Row],[Учредитель]]</f>
        <v>Долюк Андрей Николаевич, Самбудагва Ксения Павловна</v>
      </c>
      <c r="M15" t="str">
        <f>VLOOKUP(Таблица_Sheet1[[#This Row],[ИНН]],'Гендиры и даты'!$A:$E,5,0)</f>
        <v>Долюк Андрей Николаевич, Самбудагва Ксения Павловна</v>
      </c>
    </row>
    <row r="16" spans="1:13">
      <c r="A16">
        <v>3801128449</v>
      </c>
      <c r="B16" t="s">
        <v>20072</v>
      </c>
      <c r="C16" t="s">
        <v>20073</v>
      </c>
      <c r="D16" t="s">
        <v>20074</v>
      </c>
      <c r="E16" t="s">
        <v>106</v>
      </c>
      <c r="F16" t="s">
        <v>4814</v>
      </c>
      <c r="G16" t="str">
        <f>VLOOKUP(Таблица_Sheet1[[#This Row],[ИНН]],main_Расчет!$D:$F,3,0)</f>
        <v xml:space="preserve"> ООО «ПКО Траст-Западная Сибирь»</v>
      </c>
      <c r="H16">
        <f>IFERROR(IF(Таблица_Sheet1[[#This Row],[Ген. директор]]=VLOOKUP(Таблица_Sheet1[[#This Row],[ИНН]],'Гендиры и даты'!$A:$E,4,0),0,1),"")</f>
        <v>0</v>
      </c>
      <c r="I16" t="str">
        <f>Таблица_Sheet1[[#This Row],[Ген. директор]]</f>
        <v>Долюк Андрей Николаевич</v>
      </c>
      <c r="J16" t="str">
        <f>VLOOKUP(Таблица_Sheet1[[#This Row],[ИНН]],'Гендиры и даты'!$A:$E,4,0)</f>
        <v>Долюк Андрей Николаевич</v>
      </c>
      <c r="K16">
        <f>IFERROR(IF(Таблица_Sheet1[[#This Row],[Учредитель]]=VLOOKUP(Таблица_Sheet1[[#This Row],[ИНН]],'Гендиры и даты'!$A:$E,5,0),0,1),"")</f>
        <v>0</v>
      </c>
      <c r="L16" t="str">
        <f>Таблица_Sheet1[[#This Row],[Учредитель]]</f>
        <v>Долюк Андрей Николаевич, Самбудагва Ксения Павловна</v>
      </c>
      <c r="M16" t="str">
        <f>VLOOKUP(Таблица_Sheet1[[#This Row],[ИНН]],'Гендиры и даты'!$A:$E,5,0)</f>
        <v>Долюк Андрей Николаевич, Самбудагва Ксения Павловна</v>
      </c>
    </row>
    <row r="17" spans="1:13">
      <c r="A17">
        <v>3801109213</v>
      </c>
      <c r="B17" t="s">
        <v>20075</v>
      </c>
      <c r="C17" t="s">
        <v>20071</v>
      </c>
      <c r="E17" t="s">
        <v>106</v>
      </c>
      <c r="F17" t="s">
        <v>4814</v>
      </c>
      <c r="G17" t="str">
        <f>VLOOKUP(Таблица_Sheet1[[#This Row],[ИНН]],main_Расчет!$D:$F,3,0)</f>
        <v xml:space="preserve"> ООО «ПКО Управляющая компания Траст»</v>
      </c>
      <c r="H17">
        <f>IFERROR(IF(Таблица_Sheet1[[#This Row],[Ген. директор]]=VLOOKUP(Таблица_Sheet1[[#This Row],[ИНН]],'Гендиры и даты'!$A:$E,4,0),0,1),"")</f>
        <v>0</v>
      </c>
      <c r="I17" t="str">
        <f>Таблица_Sheet1[[#This Row],[Ген. директор]]</f>
        <v>Долюк Андрей Николаевич</v>
      </c>
      <c r="J17" t="str">
        <f>VLOOKUP(Таблица_Sheet1[[#This Row],[ИНН]],'Гендиры и даты'!$A:$E,4,0)</f>
        <v>Долюк Андрей Николаевич</v>
      </c>
      <c r="K17">
        <f>IFERROR(IF(Таблица_Sheet1[[#This Row],[Учредитель]]=VLOOKUP(Таблица_Sheet1[[#This Row],[ИНН]],'Гендиры и даты'!$A:$E,5,0),0,1),"")</f>
        <v>0</v>
      </c>
      <c r="L17" t="str">
        <f>Таблица_Sheet1[[#This Row],[Учредитель]]</f>
        <v>Долюк Андрей Николаевич, Самбудагва Ксения Павловна</v>
      </c>
      <c r="M17" t="str">
        <f>VLOOKUP(Таблица_Sheet1[[#This Row],[ИНН]],'Гендиры и даты'!$A:$E,5,0)</f>
        <v>Долюк Андрей Николаевич, Самбудагва Ксения Павловна</v>
      </c>
    </row>
    <row r="18" spans="1:13">
      <c r="A18">
        <v>3801108273</v>
      </c>
      <c r="B18" t="s">
        <v>20076</v>
      </c>
      <c r="C18" t="s">
        <v>20073</v>
      </c>
      <c r="D18" t="s">
        <v>20077</v>
      </c>
      <c r="E18" t="s">
        <v>106</v>
      </c>
      <c r="F18" t="s">
        <v>4814</v>
      </c>
      <c r="G18" t="str">
        <f>VLOOKUP(Таблица_Sheet1[[#This Row],[ИНН]],main_Расчет!$D:$F,3,0)</f>
        <v xml:space="preserve"> ООО « ПКО Компания Траст»</v>
      </c>
      <c r="H18">
        <f>IFERROR(IF(Таблица_Sheet1[[#This Row],[Ген. директор]]=VLOOKUP(Таблица_Sheet1[[#This Row],[ИНН]],'Гендиры и даты'!$A:$E,4,0),0,1),"")</f>
        <v>0</v>
      </c>
      <c r="I18" t="str">
        <f>Таблица_Sheet1[[#This Row],[Ген. директор]]</f>
        <v>Долюк Андрей Николаевич</v>
      </c>
      <c r="J18" t="str">
        <f>VLOOKUP(Таблица_Sheet1[[#This Row],[ИНН]],'Гендиры и даты'!$A:$E,4,0)</f>
        <v>Долюк Андрей Николаевич</v>
      </c>
      <c r="K18">
        <f>IFERROR(IF(Таблица_Sheet1[[#This Row],[Учредитель]]=VLOOKUP(Таблица_Sheet1[[#This Row],[ИНН]],'Гендиры и даты'!$A:$E,5,0),0,1),"")</f>
        <v>0</v>
      </c>
      <c r="L18" t="str">
        <f>Таблица_Sheet1[[#This Row],[Учредитель]]</f>
        <v>Долюк Андрей Николаевич, Самбудагва Ксения Павловна</v>
      </c>
      <c r="M18" t="str">
        <f>VLOOKUP(Таблица_Sheet1[[#This Row],[ИНН]],'Гендиры и даты'!$A:$E,5,0)</f>
        <v>Долюк Андрей Николаевич, Самбудагва Ксения Павловна</v>
      </c>
    </row>
    <row r="19" spans="1:13">
      <c r="A19">
        <v>5042094666</v>
      </c>
      <c r="B19" t="s">
        <v>20078</v>
      </c>
      <c r="C19" t="s">
        <v>6604</v>
      </c>
      <c r="D19" t="s">
        <v>20079</v>
      </c>
      <c r="E19" t="s">
        <v>5186</v>
      </c>
      <c r="F19" t="s">
        <v>5186</v>
      </c>
      <c r="G19" t="str">
        <f>VLOOKUP(Таблица_Sheet1[[#This Row],[ИНН]],main_Расчет!$D:$F,3,0)</f>
        <v xml:space="preserve"> ООО ПКО «ДА-ЦКБ»</v>
      </c>
      <c r="H19">
        <f>IFERROR(IF(Таблица_Sheet1[[#This Row],[Ген. директор]]=VLOOKUP(Таблица_Sheet1[[#This Row],[ИНН]],'Гендиры и даты'!$A:$E,4,0),0,1),"")</f>
        <v>0</v>
      </c>
      <c r="I19" t="str">
        <f>Таблица_Sheet1[[#This Row],[Ген. директор]]</f>
        <v>Туржанский Дмитрий Борисович</v>
      </c>
      <c r="J19" t="str">
        <f>VLOOKUP(Таблица_Sheet1[[#This Row],[ИНН]],'Гендиры и даты'!$A:$E,4,0)</f>
        <v>Туржанский Дмитрий Борисович</v>
      </c>
      <c r="K19">
        <f>IFERROR(IF(Таблица_Sheet1[[#This Row],[Учредитель]]=VLOOKUP(Таблица_Sheet1[[#This Row],[ИНН]],'Гендиры и даты'!$A:$E,5,0),0,1),"")</f>
        <v>0</v>
      </c>
      <c r="L19" t="str">
        <f>Таблица_Sheet1[[#This Row],[Учредитель]]</f>
        <v>Туржанский Дмитрий Борисович</v>
      </c>
      <c r="M19" t="str">
        <f>VLOOKUP(Таблица_Sheet1[[#This Row],[ИНН]],'Гендиры и даты'!$A:$E,5,0)</f>
        <v>Туржанский Дмитрий Борисович</v>
      </c>
    </row>
    <row r="20" spans="1:13">
      <c r="A20">
        <v>7841430420</v>
      </c>
      <c r="B20" t="s">
        <v>20080</v>
      </c>
      <c r="C20" t="s">
        <v>6606</v>
      </c>
      <c r="E20" t="s">
        <v>4810</v>
      </c>
      <c r="G20" t="str">
        <f>VLOOKUP(Таблица_Sheet1[[#This Row],[ИНН]],main_Расчет!$D:$F,3,0)</f>
        <v xml:space="preserve"> ООО ПКО «Филберт»</v>
      </c>
      <c r="H20">
        <f>IFERROR(IF(Таблица_Sheet1[[#This Row],[Ген. директор]]=VLOOKUP(Таблица_Sheet1[[#This Row],[ИНН]],'Гендиры и даты'!$A:$E,4,0),0,1),"")</f>
        <v>0</v>
      </c>
      <c r="I20" t="str">
        <f>Таблица_Sheet1[[#This Row],[Ген. директор]]</f>
        <v>Иванов Андрей Борисович</v>
      </c>
      <c r="J20" t="str">
        <f>VLOOKUP(Таблица_Sheet1[[#This Row],[ИНН]],'Гендиры и даты'!$A:$E,4,0)</f>
        <v>Иванов Андрей Борисович</v>
      </c>
      <c r="K20">
        <f>IFERROR(IF(Таблица_Sheet1[[#This Row],[Учредитель]]=VLOOKUP(Таблица_Sheet1[[#This Row],[ИНН]],'Гендиры и даты'!$A:$E,5,0),0,1),"")</f>
        <v>0</v>
      </c>
      <c r="L20">
        <f>Таблица_Sheet1[[#This Row],[Учредитель]]</f>
        <v>0</v>
      </c>
      <c r="M20">
        <f>VLOOKUP(Таблица_Sheet1[[#This Row],[ИНН]],'Гендиры и даты'!$A:$E,5,0)</f>
        <v>0</v>
      </c>
    </row>
    <row r="21" spans="1:13">
      <c r="A21">
        <v>7714634848</v>
      </c>
      <c r="B21" t="s">
        <v>20081</v>
      </c>
      <c r="C21" t="s">
        <v>6608</v>
      </c>
      <c r="D21" t="s">
        <v>20082</v>
      </c>
      <c r="E21" t="s">
        <v>6609</v>
      </c>
      <c r="F21" t="s">
        <v>5319</v>
      </c>
      <c r="G21" t="str">
        <f>VLOOKUP(Таблица_Sheet1[[#This Row],[ИНН]],main_Расчет!$D:$F,3,0)</f>
        <v xml:space="preserve"> ООО ПКО "Бюро кредитной безопасности «РУССКОЛЛЕКТОР»</v>
      </c>
      <c r="H21">
        <f>IFERROR(IF(Таблица_Sheet1[[#This Row],[Ген. директор]]=VLOOKUP(Таблица_Sheet1[[#This Row],[ИНН]],'Гендиры и даты'!$A:$E,4,0),0,1),"")</f>
        <v>0</v>
      </c>
      <c r="I21" t="str">
        <f>Таблица_Sheet1[[#This Row],[Ген. директор]]</f>
        <v>Боброва Светлана Николаевна</v>
      </c>
      <c r="J21" t="str">
        <f>VLOOKUP(Таблица_Sheet1[[#This Row],[ИНН]],'Гендиры и даты'!$A:$E,4,0)</f>
        <v>Боброва Светлана Николаевна</v>
      </c>
      <c r="K21">
        <f>IFERROR(IF(Таблица_Sheet1[[#This Row],[Учредитель]]=VLOOKUP(Таблица_Sheet1[[#This Row],[ИНН]],'Гендиры и даты'!$A:$E,5,0),0,1),"")</f>
        <v>0</v>
      </c>
      <c r="L21" t="str">
        <f>Таблица_Sheet1[[#This Row],[Учредитель]]</f>
        <v>Компания Смартивизм Лимитед</v>
      </c>
      <c r="M21" t="str">
        <f>VLOOKUP(Таблица_Sheet1[[#This Row],[ИНН]],'Гендиры и даты'!$A:$E,5,0)</f>
        <v>Компания Смартивизм Лимитед</v>
      </c>
    </row>
    <row r="22" spans="1:13">
      <c r="A22">
        <v>7704724468</v>
      </c>
      <c r="B22" t="s">
        <v>20083</v>
      </c>
      <c r="C22" t="s">
        <v>6611</v>
      </c>
      <c r="D22" t="s">
        <v>20084</v>
      </c>
      <c r="E22" t="s">
        <v>4875</v>
      </c>
      <c r="F22" t="s">
        <v>4876</v>
      </c>
      <c r="G22" t="e">
        <f>VLOOKUP(Таблица_Sheet1[[#This Row],[ИНН]],main_Расчет!$D:$F,3,0)</f>
        <v>#N/A</v>
      </c>
      <c r="H22">
        <f>IFERROR(IF(Таблица_Sheet1[[#This Row],[Ген. директор]]=VLOOKUP(Таблица_Sheet1[[#This Row],[ИНН]],'Гендиры и даты'!$A:$E,4,0),0,1),"")</f>
        <v>0</v>
      </c>
      <c r="I22" t="str">
        <f>Таблица_Sheet1[[#This Row],[Ген. директор]]</f>
        <v>Железнов Андрей Вячеславович</v>
      </c>
      <c r="J22" t="str">
        <f>VLOOKUP(Таблица_Sheet1[[#This Row],[ИНН]],'Гендиры и даты'!$A:$E,4,0)</f>
        <v>Железнов Андрей Вячеславович</v>
      </c>
      <c r="K22">
        <f>IFERROR(IF(Таблица_Sheet1[[#This Row],[Учредитель]]=VLOOKUP(Таблица_Sheet1[[#This Row],[ИНН]],'Гендиры и даты'!$A:$E,5,0),0,1),"")</f>
        <v>0</v>
      </c>
      <c r="L22" t="str">
        <f>Таблица_Sheet1[[#This Row],[Учредитель]]</f>
        <v>Общество С Ограниченной Ответственностью, "МЭС-РАЗВИТИЕ"</v>
      </c>
      <c r="M22" t="str">
        <f>VLOOKUP(Таблица_Sheet1[[#This Row],[ИНН]],'Гендиры и даты'!$A:$E,5,0)</f>
        <v>Общество С Ограниченной Ответственностью, "МЭС-РАЗВИТИЕ"</v>
      </c>
    </row>
    <row r="23" spans="1:13">
      <c r="A23">
        <v>7717528291</v>
      </c>
      <c r="B23" t="s">
        <v>20085</v>
      </c>
      <c r="C23" t="s">
        <v>20086</v>
      </c>
      <c r="E23" t="s">
        <v>4862</v>
      </c>
      <c r="F23" t="s">
        <v>6614</v>
      </c>
      <c r="G23" t="str">
        <f>VLOOKUP(Таблица_Sheet1[[#This Row],[ИНН]],main_Расчет!$D:$F,3,0)</f>
        <v xml:space="preserve"> ООО ПКО «Столичное АВД»</v>
      </c>
      <c r="H23">
        <f>IFERROR(IF(Таблица_Sheet1[[#This Row],[Ген. директор]]=VLOOKUP(Таблица_Sheet1[[#This Row],[ИНН]],'Гендиры и даты'!$A:$E,4,0),0,1),"")</f>
        <v>0</v>
      </c>
      <c r="I23" t="str">
        <f>Таблица_Sheet1[[#This Row],[Ген. директор]]</f>
        <v>Цацуа Давид Владимирович</v>
      </c>
      <c r="J23" t="str">
        <f>VLOOKUP(Таблица_Sheet1[[#This Row],[ИНН]],'Гендиры и даты'!$A:$E,4,0)</f>
        <v>Цацуа Давид Владимирович</v>
      </c>
      <c r="K23">
        <f>IFERROR(IF(Таблица_Sheet1[[#This Row],[Учредитель]]=VLOOKUP(Таблица_Sheet1[[#This Row],[ИНН]],'Гендиры и даты'!$A:$E,5,0),0,1),"")</f>
        <v>0</v>
      </c>
      <c r="L23" t="str">
        <f>Таблица_Sheet1[[#This Row],[Учредитель]]</f>
        <v>Плохов Артем Валерьевич, Цацуа Давид Владимирович, Курило Дарья Игоревна</v>
      </c>
      <c r="M23" t="str">
        <f>VLOOKUP(Таблица_Sheet1[[#This Row],[ИНН]],'Гендиры и даты'!$A:$E,5,0)</f>
        <v>Плохов Артем Валерьевич, Цацуа Давид Владимирович, Курило Дарья Игоревна</v>
      </c>
    </row>
    <row r="24" spans="1:13">
      <c r="A24">
        <v>5032094681</v>
      </c>
      <c r="B24" t="s">
        <v>20087</v>
      </c>
      <c r="C24" t="s">
        <v>6616</v>
      </c>
      <c r="E24" t="s">
        <v>6617</v>
      </c>
      <c r="F24" t="s">
        <v>6618</v>
      </c>
      <c r="G24" t="str">
        <f>VLOOKUP(Таблица_Sheet1[[#This Row],[ИНН]],main_Расчет!$D:$F,3,0)</f>
        <v xml:space="preserve"> ООО «ПКО «Кредит Инкасо Рус»</v>
      </c>
      <c r="H24">
        <f>IFERROR(IF(Таблица_Sheet1[[#This Row],[Ген. директор]]=VLOOKUP(Таблица_Sheet1[[#This Row],[ИНН]],'Гендиры и даты'!$A:$E,4,0),0,1),"")</f>
        <v>0</v>
      </c>
      <c r="I24" t="str">
        <f>Таблица_Sheet1[[#This Row],[Ген. директор]]</f>
        <v>Стрелковская Алла-мария Адамовна</v>
      </c>
      <c r="J24" t="str">
        <f>VLOOKUP(Таблица_Sheet1[[#This Row],[ИНН]],'Гендиры и даты'!$A:$E,4,0)</f>
        <v>Стрелковская Алла-мария Адамовна</v>
      </c>
      <c r="K24">
        <f>IFERROR(IF(Таблица_Sheet1[[#This Row],[Учредитель]]=VLOOKUP(Таблица_Sheet1[[#This Row],[ИНН]],'Гендиры и даты'!$A:$E,5,0),0,1),"")</f>
        <v>0</v>
      </c>
      <c r="L24" t="str">
        <f>Таблица_Sheet1[[#This Row],[Учредитель]]</f>
        <v>Бенгер Екатерина Львовна, Акционерное Общество, "КРЕДИТ ИНКАСО ПОРТФОЛИО ИНВЕСТМЕНТС (ЛЮКСЕМБУРГ", )</v>
      </c>
      <c r="M24" t="str">
        <f>VLOOKUP(Таблица_Sheet1[[#This Row],[ИНН]],'Гендиры и даты'!$A:$E,5,0)</f>
        <v>Бенгер Екатерина Львовна, Акционерное Общество, "КРЕДИТ ИНКАСО ПОРТФОЛИО ИНВЕСТМЕНТС (ЛЮКСЕМБУРГ", )</v>
      </c>
    </row>
    <row r="25" spans="1:13">
      <c r="A25">
        <v>7707790885</v>
      </c>
      <c r="B25" t="s">
        <v>20088</v>
      </c>
      <c r="C25" t="s">
        <v>20089</v>
      </c>
      <c r="E25" t="s">
        <v>4845</v>
      </c>
      <c r="F25" t="s">
        <v>4846</v>
      </c>
      <c r="G25" t="str">
        <f>VLOOKUP(Таблица_Sheet1[[#This Row],[ИНН]],main_Расчет!$D:$F,3,0)</f>
        <v xml:space="preserve"> ООО ПКО «КЭФ»</v>
      </c>
      <c r="H25">
        <f>IFERROR(IF(Таблица_Sheet1[[#This Row],[Ген. директор]]=VLOOKUP(Таблица_Sheet1[[#This Row],[ИНН]],'Гендиры и даты'!$A:$E,4,0),0,1),"")</f>
        <v>0</v>
      </c>
      <c r="I25" t="str">
        <f>Таблица_Sheet1[[#This Row],[Ген. директор]]</f>
        <v>Семендуев Виктор Александрович</v>
      </c>
      <c r="J25" t="str">
        <f>VLOOKUP(Таблица_Sheet1[[#This Row],[ИНН]],'Гендиры и даты'!$A:$E,4,0)</f>
        <v>Семендуев Виктор Александрович</v>
      </c>
      <c r="K25">
        <f>IFERROR(IF(Таблица_Sheet1[[#This Row],[Учредитель]]=VLOOKUP(Таблица_Sheet1[[#This Row],[ИНН]],'Гендиры и даты'!$A:$E,5,0),0,1),"")</f>
        <v>0</v>
      </c>
      <c r="L25" t="str">
        <f>Таблица_Sheet1[[#This Row],[Учредитель]]</f>
        <v>Частное Общество С Ограниченной Ответственностью, "КРЕДИТ ЭКСПРЕСС ГРУПП Б.В.", Свеа Инкассо Актиболаг</v>
      </c>
      <c r="M25" t="str">
        <f>VLOOKUP(Таблица_Sheet1[[#This Row],[ИНН]],'Гендиры и даты'!$A:$E,5,0)</f>
        <v>Частное Общество С Ограниченной Ответственностью, "КРЕДИТ ЭКСПРЕСС ГРУПП Б.В.", Свеа Инкассо Актиболаг</v>
      </c>
    </row>
    <row r="26" spans="1:13">
      <c r="A26">
        <v>7713793524</v>
      </c>
      <c r="B26" t="s">
        <v>20090</v>
      </c>
      <c r="C26" t="s">
        <v>20091</v>
      </c>
      <c r="E26" t="s">
        <v>4800</v>
      </c>
      <c r="F26" t="s">
        <v>4801</v>
      </c>
      <c r="G26" t="str">
        <f>VLOOKUP(Таблица_Sheet1[[#This Row],[ИНН]],main_Расчет!$D:$F,3,0)</f>
        <v xml:space="preserve"> ООО ПКО «Феникс»</v>
      </c>
      <c r="H26">
        <f>IFERROR(IF(Таблица_Sheet1[[#This Row],[Ген. директор]]=VLOOKUP(Таблица_Sheet1[[#This Row],[ИНН]],'Гендиры и даты'!$A:$E,4,0),0,1),"")</f>
        <v>0</v>
      </c>
      <c r="I26" t="str">
        <f>Таблица_Sheet1[[#This Row],[Ген. директор]]</f>
        <v>Феклисов Иван Владимирович</v>
      </c>
      <c r="J26" t="str">
        <f>VLOOKUP(Таблица_Sheet1[[#This Row],[ИНН]],'Гендиры и даты'!$A:$E,4,0)</f>
        <v>Феклисов Иван Владимирович</v>
      </c>
      <c r="K26">
        <f>IFERROR(IF(Таблица_Sheet1[[#This Row],[Учредитель]]=VLOOKUP(Таблица_Sheet1[[#This Row],[ИНН]],'Гендиры и даты'!$A:$E,5,0),0,1),"")</f>
        <v>0</v>
      </c>
      <c r="L26" t="str">
        <f>Таблица_Sheet1[[#This Row],[Учредитель]]</f>
        <v>Акционерное Общество, "ТБАНК", Международная Компания Публичное Акционерное Общество, "Т-ТЕХНОЛОГИИ"</v>
      </c>
      <c r="M26" t="str">
        <f>VLOOKUP(Таблица_Sheet1[[#This Row],[ИНН]],'Гендиры и даты'!$A:$E,5,0)</f>
        <v>Акционерное Общество, "ТБАНК", Международная Компания Публичное Акционерное Общество, "Т-ТЕХНОЛОГИИ"</v>
      </c>
    </row>
    <row r="27" spans="1:13">
      <c r="A27">
        <v>7716764909</v>
      </c>
      <c r="B27" t="s">
        <v>20092</v>
      </c>
      <c r="C27" t="s">
        <v>20093</v>
      </c>
      <c r="D27" t="s">
        <v>20094</v>
      </c>
      <c r="E27" t="s">
        <v>5037</v>
      </c>
      <c r="F27" t="s">
        <v>20095</v>
      </c>
      <c r="G27" t="str">
        <f>VLOOKUP(Таблица_Sheet1[[#This Row],[ИНН]],main_Расчет!$D:$F,3,0)</f>
        <v xml:space="preserve"> ООО ПКО «ЭВЕРЕСТ»</v>
      </c>
      <c r="H27">
        <f>IFERROR(IF(Таблица_Sheet1[[#This Row],[Ген. директор]]=VLOOKUP(Таблица_Sheet1[[#This Row],[ИНН]],'Гендиры и даты'!$A:$E,4,0),0,1),"")</f>
        <v>1</v>
      </c>
      <c r="I27" t="str">
        <f>Таблица_Sheet1[[#This Row],[Ген. директор]]</f>
        <v>Волосников Роман Романович</v>
      </c>
      <c r="J27" t="str">
        <f>VLOOKUP(Таблица_Sheet1[[#This Row],[ИНН]],'Гендиры и даты'!$A:$E,4,0)</f>
        <v>Чернышов Дмитрий Сергеевич</v>
      </c>
      <c r="K27">
        <f>IFERROR(IF(Таблица_Sheet1[[#This Row],[Учредитель]]=VLOOKUP(Таблица_Sheet1[[#This Row],[ИНН]],'Гендиры и даты'!$A:$E,5,0),0,1),"")</f>
        <v>1</v>
      </c>
      <c r="L27" t="str">
        <f>Таблица_Sheet1[[#This Row],[Учредитель]]</f>
        <v>Общество С Ограниченной Ответственностью, "ПРОФЕССИОНАЛЬНАЯ КОЛЛЕКТОРСКАЯ ОРГАНИЗАЦИЯ ВОКСИС"</v>
      </c>
      <c r="M27" t="str">
        <f>VLOOKUP(Таблица_Sheet1[[#This Row],[ИНН]],'Гендиры и даты'!$A:$E,5,0)</f>
        <v>Архипов Павел Сергеевич, Арсентьев Евгений Валерьевич, Чернышов Дмитрий Сергеевич</v>
      </c>
    </row>
    <row r="28" spans="1:13">
      <c r="A28">
        <v>3255054921</v>
      </c>
      <c r="B28" t="s">
        <v>20096</v>
      </c>
      <c r="C28" t="s">
        <v>6626</v>
      </c>
      <c r="E28" t="s">
        <v>6627</v>
      </c>
      <c r="F28" t="s">
        <v>6628</v>
      </c>
      <c r="G28" t="e">
        <f>VLOOKUP(Таблица_Sheet1[[#This Row],[ИНН]],main_Расчет!$D:$F,3,0)</f>
        <v>#N/A</v>
      </c>
      <c r="H28">
        <f>IFERROR(IF(Таблица_Sheet1[[#This Row],[Ген. директор]]=VLOOKUP(Таблица_Sheet1[[#This Row],[ИНН]],'Гендиры и даты'!$A:$E,4,0),0,1),"")</f>
        <v>0</v>
      </c>
      <c r="I28" t="str">
        <f>Таблица_Sheet1[[#This Row],[Ген. директор]]</f>
        <v>Воробьева Марина Тарасовна</v>
      </c>
      <c r="J28" t="str">
        <f>VLOOKUP(Таблица_Sheet1[[#This Row],[ИНН]],'Гендиры и даты'!$A:$E,4,0)</f>
        <v>Воробьева Марина Тарасовна</v>
      </c>
      <c r="K28">
        <f>IFERROR(IF(Таблица_Sheet1[[#This Row],[Учредитель]]=VLOOKUP(Таблица_Sheet1[[#This Row],[ИНН]],'Гендиры и даты'!$A:$E,5,0),0,1),"")</f>
        <v>0</v>
      </c>
      <c r="L28" t="str">
        <f>Таблица_Sheet1[[#This Row],[Учредитель]]</f>
        <v>Лысенко Владислав Игоревич</v>
      </c>
      <c r="M28" t="str">
        <f>VLOOKUP(Таблица_Sheet1[[#This Row],[ИНН]],'Гендиры и даты'!$A:$E,5,0)</f>
        <v>Лысенко Владислав Игоревич</v>
      </c>
    </row>
    <row r="29" spans="1:13">
      <c r="A29">
        <v>5902160058</v>
      </c>
      <c r="B29" t="s">
        <v>20097</v>
      </c>
      <c r="C29" t="s">
        <v>6630</v>
      </c>
      <c r="D29" t="s">
        <v>20098</v>
      </c>
      <c r="E29" t="s">
        <v>4839</v>
      </c>
      <c r="F29" t="s">
        <v>4840</v>
      </c>
      <c r="G29" t="str">
        <f>VLOOKUP(Таблица_Sheet1[[#This Row],[ИНН]],main_Расчет!$D:$F,3,0)</f>
        <v xml:space="preserve"> ООО «ПКО «Камелот»</v>
      </c>
      <c r="H29">
        <f>IFERROR(IF(Таблица_Sheet1[[#This Row],[Ген. директор]]=VLOOKUP(Таблица_Sheet1[[#This Row],[ИНН]],'Гендиры и даты'!$A:$E,4,0),0,1),"")</f>
        <v>0</v>
      </c>
      <c r="I29" t="str">
        <f>Таблица_Sheet1[[#This Row],[Ген. директор]]</f>
        <v>Лизунов Сергей Евгеньевич</v>
      </c>
      <c r="J29" t="str">
        <f>VLOOKUP(Таблица_Sheet1[[#This Row],[ИНН]],'Гендиры и даты'!$A:$E,4,0)</f>
        <v>Лизунов Сергей Евгеньевич</v>
      </c>
      <c r="K29">
        <f>IFERROR(IF(Таблица_Sheet1[[#This Row],[Учредитель]]=VLOOKUP(Таблица_Sheet1[[#This Row],[ИНН]],'Гендиры и даты'!$A:$E,5,0),0,1),"")</f>
        <v>0</v>
      </c>
      <c r="L29" t="str">
        <f>Таблица_Sheet1[[#This Row],[Учредитель]]</f>
        <v>Харисов Артем Фанусович, Лизунов Сергей Евгеньевич</v>
      </c>
      <c r="M29" t="str">
        <f>VLOOKUP(Таблица_Sheet1[[#This Row],[ИНН]],'Гендиры и даты'!$A:$E,5,0)</f>
        <v>Харисов Артем Фанусович, Лизунов Сергей Евгеньевич</v>
      </c>
    </row>
    <row r="30" spans="1:13">
      <c r="A30">
        <v>5904144541</v>
      </c>
      <c r="B30" t="s">
        <v>20099</v>
      </c>
      <c r="C30" t="s">
        <v>6632</v>
      </c>
      <c r="D30" t="s">
        <v>20100</v>
      </c>
      <c r="E30" t="s">
        <v>4976</v>
      </c>
      <c r="F30" t="s">
        <v>4977</v>
      </c>
      <c r="G30" t="str">
        <f>VLOOKUP(Таблица_Sheet1[[#This Row],[ИНН]],main_Расчет!$D:$F,3,0)</f>
        <v xml:space="preserve"> ООО ПКО «Агентство ЮВС»</v>
      </c>
      <c r="H30">
        <f>IFERROR(IF(Таблица_Sheet1[[#This Row],[Ген. директор]]=VLOOKUP(Таблица_Sheet1[[#This Row],[ИНН]],'Гендиры и даты'!$A:$E,4,0),0,1),"")</f>
        <v>0</v>
      </c>
      <c r="I30" t="str">
        <f>Таблица_Sheet1[[#This Row],[Ген. директор]]</f>
        <v>Шпетер Сергей Эдуардович</v>
      </c>
      <c r="J30" t="str">
        <f>VLOOKUP(Таблица_Sheet1[[#This Row],[ИНН]],'Гендиры и даты'!$A:$E,4,0)</f>
        <v>Шпетер Сергей Эдуардович</v>
      </c>
      <c r="K30">
        <f>IFERROR(IF(Таблица_Sheet1[[#This Row],[Учредитель]]=VLOOKUP(Таблица_Sheet1[[#This Row],[ИНН]],'Гендиры и даты'!$A:$E,5,0),0,1),"")</f>
        <v>0</v>
      </c>
      <c r="L30" t="str">
        <f>Таблица_Sheet1[[#This Row],[Учредитель]]</f>
        <v>Шпетер Сергей Эдуардович, Ашаханов Руслан Исаевич, Галушко Людмила Петровна</v>
      </c>
      <c r="M30" t="str">
        <f>VLOOKUP(Таблица_Sheet1[[#This Row],[ИНН]],'Гендиры и даты'!$A:$E,5,0)</f>
        <v>Шпетер Сергей Эдуардович, Ашаханов Руслан Исаевич, Галушко Людмила Петровна</v>
      </c>
    </row>
    <row r="31" spans="1:13">
      <c r="A31">
        <v>6154560469</v>
      </c>
      <c r="B31" t="s">
        <v>20101</v>
      </c>
      <c r="C31" t="s">
        <v>6634</v>
      </c>
      <c r="D31" t="s">
        <v>20067</v>
      </c>
      <c r="E31" t="s">
        <v>5523</v>
      </c>
      <c r="F31" t="s">
        <v>5523</v>
      </c>
      <c r="G31" t="e">
        <f>VLOOKUP(Таблица_Sheet1[[#This Row],[ИНН]],main_Расчет!$D:$F,3,0)</f>
        <v>#N/A</v>
      </c>
      <c r="H31">
        <f>IFERROR(IF(Таблица_Sheet1[[#This Row],[Ген. директор]]=VLOOKUP(Таблица_Sheet1[[#This Row],[ИНН]],'Гендиры и даты'!$A:$E,4,0),0,1),"")</f>
        <v>0</v>
      </c>
      <c r="I31" t="str">
        <f>Таблица_Sheet1[[#This Row],[Ген. директор]]</f>
        <v>Лазаревич Игорь Семёнович</v>
      </c>
      <c r="J31" t="str">
        <f>VLOOKUP(Таблица_Sheet1[[#This Row],[ИНН]],'Гендиры и даты'!$A:$E,4,0)</f>
        <v>Лазаревич Игорь Семёнович</v>
      </c>
      <c r="K31">
        <f>IFERROR(IF(Таблица_Sheet1[[#This Row],[Учредитель]]=VLOOKUP(Таблица_Sheet1[[#This Row],[ИНН]],'Гендиры и даты'!$A:$E,5,0),0,1),"")</f>
        <v>0</v>
      </c>
      <c r="L31" t="str">
        <f>Таблица_Sheet1[[#This Row],[Учредитель]]</f>
        <v>Лазаревич Игорь Семёнович</v>
      </c>
      <c r="M31" t="str">
        <f>VLOOKUP(Таблица_Sheet1[[#This Row],[ИНН]],'Гендиры и даты'!$A:$E,5,0)</f>
        <v>Лазаревич Игорь Семёнович</v>
      </c>
    </row>
    <row r="32" spans="1:13">
      <c r="A32">
        <v>7714938194</v>
      </c>
      <c r="B32" t="s">
        <v>20102</v>
      </c>
      <c r="C32" t="s">
        <v>6636</v>
      </c>
      <c r="D32" t="s">
        <v>20103</v>
      </c>
      <c r="E32" t="s">
        <v>5497</v>
      </c>
      <c r="F32" t="s">
        <v>5498</v>
      </c>
      <c r="G32" t="e">
        <f>VLOOKUP(Таблица_Sheet1[[#This Row],[ИНН]],main_Расчет!$D:$F,3,0)</f>
        <v>#N/A</v>
      </c>
      <c r="H32">
        <f>IFERROR(IF(Таблица_Sheet1[[#This Row],[Ген. директор]]=VLOOKUP(Таблица_Sheet1[[#This Row],[ИНН]],'Гендиры и даты'!$A:$E,4,0),0,1),"")</f>
        <v>0</v>
      </c>
      <c r="I32" t="str">
        <f>Таблица_Sheet1[[#This Row],[Ген. директор]]</f>
        <v>Бацун Екатерина Игоревна</v>
      </c>
      <c r="J32" t="str">
        <f>VLOOKUP(Таблица_Sheet1[[#This Row],[ИНН]],'Гендиры и даты'!$A:$E,4,0)</f>
        <v>Бацун Екатерина Игоревна</v>
      </c>
      <c r="K32">
        <f>IFERROR(IF(Таблица_Sheet1[[#This Row],[Учредитель]]=VLOOKUP(Таблица_Sheet1[[#This Row],[ИНН]],'Гендиры и даты'!$A:$E,5,0),0,1),"")</f>
        <v>0</v>
      </c>
      <c r="L32" t="str">
        <f>Таблица_Sheet1[[#This Row],[Учредитель]]</f>
        <v>Пипиньш Дмитрий</v>
      </c>
      <c r="M32" t="str">
        <f>VLOOKUP(Таблица_Sheet1[[#This Row],[ИНН]],'Гендиры и даты'!$A:$E,5,0)</f>
        <v>Пипиньш Дмитрий</v>
      </c>
    </row>
    <row r="33" spans="1:13">
      <c r="A33">
        <v>7802560095</v>
      </c>
      <c r="B33" t="s">
        <v>20104</v>
      </c>
      <c r="C33" t="s">
        <v>6638</v>
      </c>
      <c r="D33" t="s">
        <v>20105</v>
      </c>
      <c r="E33" t="s">
        <v>5258</v>
      </c>
      <c r="F33" t="s">
        <v>5259</v>
      </c>
      <c r="G33" t="str">
        <f>VLOOKUP(Таблица_Sheet1[[#This Row],[ИНН]],main_Расчет!$D:$F,3,0)</f>
        <v xml:space="preserve"> ООО «ПКО «НОРД КОЛЛЕКТ»</v>
      </c>
      <c r="H33">
        <f>IFERROR(IF(Таблица_Sheet1[[#This Row],[Ген. директор]]=VLOOKUP(Таблица_Sheet1[[#This Row],[ИНН]],'Гендиры и даты'!$A:$E,4,0),0,1),"")</f>
        <v>0</v>
      </c>
      <c r="I33" t="str">
        <f>Таблица_Sheet1[[#This Row],[Ген. директор]]</f>
        <v>Применко Иван Петрович</v>
      </c>
      <c r="J33" t="str">
        <f>VLOOKUP(Таблица_Sheet1[[#This Row],[ИНН]],'Гендиры и даты'!$A:$E,4,0)</f>
        <v>Применко Иван Петрович</v>
      </c>
      <c r="K33">
        <f>IFERROR(IF(Таблица_Sheet1[[#This Row],[Учредитель]]=VLOOKUP(Таблица_Sheet1[[#This Row],[ИНН]],'Гендиры и даты'!$A:$E,5,0),0,1),"")</f>
        <v>0</v>
      </c>
      <c r="L33" t="str">
        <f>Таблица_Sheet1[[#This Row],[Учредитель]]</f>
        <v>Лукаш Ольга Васильевна</v>
      </c>
      <c r="M33" t="str">
        <f>VLOOKUP(Таблица_Sheet1[[#This Row],[ИНН]],'Гендиры и даты'!$A:$E,5,0)</f>
        <v>Лукаш Ольга Васильевна</v>
      </c>
    </row>
    <row r="34" spans="1:13">
      <c r="A34">
        <v>7715936506</v>
      </c>
      <c r="B34" t="s">
        <v>20106</v>
      </c>
      <c r="C34" t="s">
        <v>6640</v>
      </c>
      <c r="D34" t="s">
        <v>20069</v>
      </c>
      <c r="E34" t="s">
        <v>5302</v>
      </c>
      <c r="F34" t="s">
        <v>5303</v>
      </c>
      <c r="G34" t="str">
        <f>VLOOKUP(Таблица_Sheet1[[#This Row],[ИНН]],main_Расчет!$D:$F,3,0)</f>
        <v xml:space="preserve"> ООО ПКО «ВИНГО»</v>
      </c>
      <c r="H34">
        <f>IFERROR(IF(Таблица_Sheet1[[#This Row],[Ген. директор]]=VLOOKUP(Таблица_Sheet1[[#This Row],[ИНН]],'Гендиры и даты'!$A:$E,4,0),0,1),"")</f>
        <v>0</v>
      </c>
      <c r="I34" t="str">
        <f>Таблица_Sheet1[[#This Row],[Ген. директор]]</f>
        <v>Ермилов Михаил Вячеславович</v>
      </c>
      <c r="J34" t="str">
        <f>VLOOKUP(Таблица_Sheet1[[#This Row],[ИНН]],'Гендиры и даты'!$A:$E,4,0)</f>
        <v>Ермилов Михаил Вячеславович</v>
      </c>
      <c r="K34">
        <f>IFERROR(IF(Таблица_Sheet1[[#This Row],[Учредитель]]=VLOOKUP(Таблица_Sheet1[[#This Row],[ИНН]],'Гендиры и даты'!$A:$E,5,0),0,1),"")</f>
        <v>0</v>
      </c>
      <c r="L34" t="str">
        <f>Таблица_Sheet1[[#This Row],[Учредитель]]</f>
        <v>Компила Лимитед</v>
      </c>
      <c r="M34" t="str">
        <f>VLOOKUP(Таблица_Sheet1[[#This Row],[ИНН]],'Гендиры и даты'!$A:$E,5,0)</f>
        <v>Компила Лимитед</v>
      </c>
    </row>
    <row r="35" spans="1:13">
      <c r="A35">
        <v>7716680078</v>
      </c>
      <c r="B35" t="s">
        <v>20107</v>
      </c>
      <c r="C35" t="s">
        <v>7202</v>
      </c>
      <c r="D35" t="s">
        <v>20067</v>
      </c>
      <c r="G35" t="e">
        <f>VLOOKUP(Таблица_Sheet1[[#This Row],[ИНН]],main_Расчет!$D:$F,3,0)</f>
        <v>#N/A</v>
      </c>
      <c r="H35" t="str">
        <f>IFERROR(IF(Таблица_Sheet1[[#This Row],[Ген. директор]]=VLOOKUP(Таблица_Sheet1[[#This Row],[ИНН]],'Гендиры и даты'!$A:$E,4,0),0,1),"")</f>
        <v/>
      </c>
      <c r="I35">
        <f>Таблица_Sheet1[[#This Row],[Ген. директор]]</f>
        <v>0</v>
      </c>
      <c r="J35" t="e">
        <f>VLOOKUP(Таблица_Sheet1[[#This Row],[ИНН]],'Гендиры и даты'!$A:$E,4,0)</f>
        <v>#N/A</v>
      </c>
      <c r="K35" t="str">
        <f>IFERROR(IF(Таблица_Sheet1[[#This Row],[Учредитель]]=VLOOKUP(Таблица_Sheet1[[#This Row],[ИНН]],'Гендиры и даты'!$A:$E,5,0),0,1),"")</f>
        <v/>
      </c>
      <c r="L35">
        <f>Таблица_Sheet1[[#This Row],[Учредитель]]</f>
        <v>0</v>
      </c>
      <c r="M35" t="e">
        <f>VLOOKUP(Таблица_Sheet1[[#This Row],[ИНН]],'Гендиры и даты'!$A:$E,5,0)</f>
        <v>#N/A</v>
      </c>
    </row>
    <row r="36" spans="1:13">
      <c r="A36">
        <v>7720765937</v>
      </c>
      <c r="B36" t="s">
        <v>20108</v>
      </c>
      <c r="G36" t="e">
        <f>VLOOKUP(Таблица_Sheet1[[#This Row],[ИНН]],main_Расчет!$D:$F,3,0)</f>
        <v>#N/A</v>
      </c>
      <c r="H36" t="str">
        <f>IFERROR(IF(Таблица_Sheet1[[#This Row],[Ген. директор]]=VLOOKUP(Таблица_Sheet1[[#This Row],[ИНН]],'Гендиры и даты'!$A:$E,4,0),0,1),"")</f>
        <v/>
      </c>
      <c r="I36">
        <f>Таблица_Sheet1[[#This Row],[Ген. директор]]</f>
        <v>0</v>
      </c>
      <c r="J36" t="e">
        <f>VLOOKUP(Таблица_Sheet1[[#This Row],[ИНН]],'Гендиры и даты'!$A:$E,4,0)</f>
        <v>#N/A</v>
      </c>
      <c r="K36" t="str">
        <f>IFERROR(IF(Таблица_Sheet1[[#This Row],[Учредитель]]=VLOOKUP(Таблица_Sheet1[[#This Row],[ИНН]],'Гендиры и даты'!$A:$E,5,0),0,1),"")</f>
        <v/>
      </c>
      <c r="L36">
        <f>Таблица_Sheet1[[#This Row],[Учредитель]]</f>
        <v>0</v>
      </c>
      <c r="M36" t="e">
        <f>VLOOKUP(Таблица_Sheet1[[#This Row],[ИНН]],'Гендиры и даты'!$A:$E,5,0)</f>
        <v>#N/A</v>
      </c>
    </row>
    <row r="37" spans="1:13">
      <c r="A37">
        <v>1655218105</v>
      </c>
      <c r="B37" t="s">
        <v>20109</v>
      </c>
      <c r="G37" t="e">
        <f>VLOOKUP(Таблица_Sheet1[[#This Row],[ИНН]],main_Расчет!$D:$F,3,0)</f>
        <v>#N/A</v>
      </c>
      <c r="H37" t="str">
        <f>IFERROR(IF(Таблица_Sheet1[[#This Row],[Ген. директор]]=VLOOKUP(Таблица_Sheet1[[#This Row],[ИНН]],'Гендиры и даты'!$A:$E,4,0),0,1),"")</f>
        <v/>
      </c>
      <c r="I37">
        <f>Таблица_Sheet1[[#This Row],[Ген. директор]]</f>
        <v>0</v>
      </c>
      <c r="J37" t="e">
        <f>VLOOKUP(Таблица_Sheet1[[#This Row],[ИНН]],'Гендиры и даты'!$A:$E,4,0)</f>
        <v>#N/A</v>
      </c>
      <c r="K37" t="str">
        <f>IFERROR(IF(Таблица_Sheet1[[#This Row],[Учредитель]]=VLOOKUP(Таблица_Sheet1[[#This Row],[ИНН]],'Гендиры и даты'!$A:$E,5,0),0,1),"")</f>
        <v/>
      </c>
      <c r="L37">
        <f>Таблица_Sheet1[[#This Row],[Учредитель]]</f>
        <v>0</v>
      </c>
      <c r="M37" t="e">
        <f>VLOOKUP(Таблица_Sheet1[[#This Row],[ИНН]],'Гендиры и даты'!$A:$E,5,0)</f>
        <v>#N/A</v>
      </c>
    </row>
    <row r="38" spans="1:13">
      <c r="A38">
        <v>7840502513</v>
      </c>
      <c r="B38" t="s">
        <v>20110</v>
      </c>
      <c r="C38" t="s">
        <v>6642</v>
      </c>
      <c r="D38" t="s">
        <v>20111</v>
      </c>
      <c r="E38" t="s">
        <v>4830</v>
      </c>
      <c r="F38" t="s">
        <v>4831</v>
      </c>
      <c r="G38" t="e">
        <f>VLOOKUP(Таблица_Sheet1[[#This Row],[ИНН]],main_Расчет!$D:$F,3,0)</f>
        <v>#N/A</v>
      </c>
      <c r="H38">
        <f>IFERROR(IF(Таблица_Sheet1[[#This Row],[Ген. директор]]=VLOOKUP(Таблица_Sheet1[[#This Row],[ИНН]],'Гендиры и даты'!$A:$E,4,0),0,1),"")</f>
        <v>0</v>
      </c>
      <c r="I38" t="str">
        <f>Таблица_Sheet1[[#This Row],[Ген. директор]]</f>
        <v>Ларионова Надежда Анатольевна</v>
      </c>
      <c r="J38" t="str">
        <f>VLOOKUP(Таблица_Sheet1[[#This Row],[ИНН]],'Гендиры и даты'!$A:$E,4,0)</f>
        <v>Ларионова Надежда Анатольевна</v>
      </c>
      <c r="K38">
        <f>IFERROR(IF(Таблица_Sheet1[[#This Row],[Учредитель]]=VLOOKUP(Таблица_Sheet1[[#This Row],[ИНН]],'Гендиры и даты'!$A:$E,5,0),0,1),"")</f>
        <v>0</v>
      </c>
      <c r="L38" t="str">
        <f>Таблица_Sheet1[[#This Row],[Учредитель]]</f>
        <v>Семенов Виктор Минаевич</v>
      </c>
      <c r="M38" t="str">
        <f>VLOOKUP(Таблица_Sheet1[[#This Row],[ИНН]],'Гендиры и даты'!$A:$E,5,0)</f>
        <v>Семенов Виктор Минаевич</v>
      </c>
    </row>
    <row r="39" spans="1:13">
      <c r="A39">
        <v>6164244208</v>
      </c>
      <c r="B39" t="s">
        <v>20112</v>
      </c>
      <c r="C39" t="s">
        <v>6644</v>
      </c>
      <c r="D39" t="s">
        <v>20113</v>
      </c>
      <c r="E39" t="s">
        <v>239</v>
      </c>
      <c r="F39" t="s">
        <v>4916</v>
      </c>
      <c r="G39" t="str">
        <f>VLOOKUP(Таблица_Sheet1[[#This Row],[ИНН]],main_Расчет!$D:$F,3,0)</f>
        <v xml:space="preserve"> ООО «ПКО «СП»</v>
      </c>
      <c r="H39">
        <f>IFERROR(IF(Таблица_Sheet1[[#This Row],[Ген. директор]]=VLOOKUP(Таблица_Sheet1[[#This Row],[ИНН]],'Гендиры и даты'!$A:$E,4,0),0,1),"")</f>
        <v>0</v>
      </c>
      <c r="I39" t="str">
        <f>Таблица_Sheet1[[#This Row],[Ген. директор]]</f>
        <v>Бревдо Михаил Григорьевич</v>
      </c>
      <c r="J39" t="str">
        <f>VLOOKUP(Таблица_Sheet1[[#This Row],[ИНН]],'Гендиры и даты'!$A:$E,4,0)</f>
        <v>Бревдо Михаил Григорьевич</v>
      </c>
      <c r="K39">
        <f>IFERROR(IF(Таблица_Sheet1[[#This Row],[Учредитель]]=VLOOKUP(Таблица_Sheet1[[#This Row],[ИНН]],'Гендиры и даты'!$A:$E,5,0),0,1),"")</f>
        <v>0</v>
      </c>
      <c r="L39" t="str">
        <f>Таблица_Sheet1[[#This Row],[Учредитель]]</f>
        <v>Бревдо Михаил Григорьевич, Савинов Александр Васильевич</v>
      </c>
      <c r="M39" t="str">
        <f>VLOOKUP(Таблица_Sheet1[[#This Row],[ИНН]],'Гендиры и даты'!$A:$E,5,0)</f>
        <v>Бревдо Михаил Григорьевич, Савинов Александр Васильевич</v>
      </c>
    </row>
    <row r="40" spans="1:13">
      <c r="A40">
        <v>5260181171</v>
      </c>
      <c r="B40" t="s">
        <v>20114</v>
      </c>
      <c r="C40" t="s">
        <v>6646</v>
      </c>
      <c r="D40" t="s">
        <v>20115</v>
      </c>
      <c r="E40" t="s">
        <v>5168</v>
      </c>
      <c r="F40" t="s">
        <v>5168</v>
      </c>
      <c r="G40" t="str">
        <f>VLOOKUP(Таблица_Sheet1[[#This Row],[ИНН]],main_Расчет!$D:$F,3,0)</f>
        <v xml:space="preserve"> ООО ПКО «Бэтта»</v>
      </c>
      <c r="H40">
        <f>IFERROR(IF(Таблица_Sheet1[[#This Row],[Ген. директор]]=VLOOKUP(Таблица_Sheet1[[#This Row],[ИНН]],'Гендиры и даты'!$A:$E,4,0),0,1),"")</f>
        <v>0</v>
      </c>
      <c r="I40" t="str">
        <f>Таблица_Sheet1[[#This Row],[Ген. директор]]</f>
        <v>Антифьев Александр Николаевич</v>
      </c>
      <c r="J40" t="str">
        <f>VLOOKUP(Таблица_Sheet1[[#This Row],[ИНН]],'Гендиры и даты'!$A:$E,4,0)</f>
        <v>Антифьев Александр Николаевич</v>
      </c>
      <c r="K40">
        <f>IFERROR(IF(Таблица_Sheet1[[#This Row],[Учредитель]]=VLOOKUP(Таблица_Sheet1[[#This Row],[ИНН]],'Гендиры и даты'!$A:$E,5,0),0,1),"")</f>
        <v>0</v>
      </c>
      <c r="L40" t="str">
        <f>Таблица_Sheet1[[#This Row],[Учредитель]]</f>
        <v>Антифьев Александр Николаевич</v>
      </c>
      <c r="M40" t="str">
        <f>VLOOKUP(Таблица_Sheet1[[#This Row],[ИНН]],'Гендиры и даты'!$A:$E,5,0)</f>
        <v>Антифьев Александр Николаевич</v>
      </c>
    </row>
    <row r="41" spans="1:13">
      <c r="A41">
        <v>2536275392</v>
      </c>
      <c r="B41" t="s">
        <v>20116</v>
      </c>
      <c r="C41" t="s">
        <v>6648</v>
      </c>
      <c r="D41" t="s">
        <v>20098</v>
      </c>
      <c r="E41" t="s">
        <v>4972</v>
      </c>
      <c r="F41" t="s">
        <v>4972</v>
      </c>
      <c r="G41" t="str">
        <f>VLOOKUP(Таблица_Sheet1[[#This Row],[ИНН]],main_Расчет!$D:$F,3,0)</f>
        <v xml:space="preserve"> ООО ПКО «Премьер Авто»</v>
      </c>
      <c r="H41">
        <f>IFERROR(IF(Таблица_Sheet1[[#This Row],[Ген. директор]]=VLOOKUP(Таблица_Sheet1[[#This Row],[ИНН]],'Гендиры и даты'!$A:$E,4,0),0,1),"")</f>
        <v>0</v>
      </c>
      <c r="I41" t="str">
        <f>Таблица_Sheet1[[#This Row],[Ген. директор]]</f>
        <v>Золотухина Галина Степановна</v>
      </c>
      <c r="J41" t="str">
        <f>VLOOKUP(Таблица_Sheet1[[#This Row],[ИНН]],'Гендиры и даты'!$A:$E,4,0)</f>
        <v>Золотухина Галина Степановна</v>
      </c>
      <c r="K41">
        <f>IFERROR(IF(Таблица_Sheet1[[#This Row],[Учредитель]]=VLOOKUP(Таблица_Sheet1[[#This Row],[ИНН]],'Гендиры и даты'!$A:$E,5,0),0,1),"")</f>
        <v>0</v>
      </c>
      <c r="L41" t="str">
        <f>Таблица_Sheet1[[#This Row],[Учредитель]]</f>
        <v>Золотухина Галина Степановна</v>
      </c>
      <c r="M41" t="str">
        <f>VLOOKUP(Таблица_Sheet1[[#This Row],[ИНН]],'Гендиры и даты'!$A:$E,5,0)</f>
        <v>Золотухина Галина Степановна</v>
      </c>
    </row>
    <row r="42" spans="1:13">
      <c r="A42">
        <v>7842355430</v>
      </c>
      <c r="B42" t="s">
        <v>20117</v>
      </c>
      <c r="C42" t="s">
        <v>20118</v>
      </c>
      <c r="D42" t="s">
        <v>20119</v>
      </c>
      <c r="E42" t="s">
        <v>20120</v>
      </c>
      <c r="F42" t="s">
        <v>5235</v>
      </c>
      <c r="G42" t="str">
        <f>VLOOKUP(Таблица_Sheet1[[#This Row],[ИНН]],main_Расчет!$D:$F,3,0)</f>
        <v xml:space="preserve"> ООО «ПКО «АФПБ»</v>
      </c>
      <c r="H42">
        <f>IFERROR(IF(Таблица_Sheet1[[#This Row],[Ген. директор]]=VLOOKUP(Таблица_Sheet1[[#This Row],[ИНН]],'Гендиры и даты'!$A:$E,4,0),0,1),"")</f>
        <v>1</v>
      </c>
      <c r="I42" t="str">
        <f>Таблица_Sheet1[[#This Row],[Ген. директор]]</f>
        <v>Иванов Александр Иванович</v>
      </c>
      <c r="J42" t="str">
        <f>VLOOKUP(Таблица_Sheet1[[#This Row],[ИНН]],'Гендиры и даты'!$A:$E,4,0)</f>
        <v>Рыбкин Павел Сергеевич</v>
      </c>
      <c r="K42">
        <f>IFERROR(IF(Таблица_Sheet1[[#This Row],[Учредитель]]=VLOOKUP(Таблица_Sheet1[[#This Row],[ИНН]],'Гендиры и даты'!$A:$E,5,0),0,1),"")</f>
        <v>0</v>
      </c>
      <c r="L42" t="str">
        <f>Таблица_Sheet1[[#This Row],[Учредитель]]</f>
        <v>Трошкин Роман Анатольевич, Зинченко Андрей Александрович</v>
      </c>
      <c r="M42" t="str">
        <f>VLOOKUP(Таблица_Sheet1[[#This Row],[ИНН]],'Гендиры и даты'!$A:$E,5,0)</f>
        <v>Трошкин Роман Анатольевич, Зинченко Андрей Александрович</v>
      </c>
    </row>
    <row r="43" spans="1:13">
      <c r="A43">
        <v>5836652784</v>
      </c>
      <c r="B43" t="s">
        <v>20121</v>
      </c>
      <c r="C43" t="s">
        <v>6652</v>
      </c>
      <c r="D43" t="s">
        <v>20122</v>
      </c>
      <c r="E43" t="s">
        <v>5401</v>
      </c>
      <c r="F43" t="s">
        <v>5402</v>
      </c>
      <c r="G43" t="str">
        <f>VLOOKUP(Таблица_Sheet1[[#This Row],[ИНН]],main_Расчет!$D:$F,3,0)</f>
        <v xml:space="preserve"> ООО ПКО «Лайф»</v>
      </c>
      <c r="H43">
        <f>IFERROR(IF(Таблица_Sheet1[[#This Row],[Ген. директор]]=VLOOKUP(Таблица_Sheet1[[#This Row],[ИНН]],'Гендиры и даты'!$A:$E,4,0),0,1),"")</f>
        <v>0</v>
      </c>
      <c r="I43" t="str">
        <f>Таблица_Sheet1[[#This Row],[Ген. директор]]</f>
        <v>Ладыгин Михаил Евгеньевич</v>
      </c>
      <c r="J43" t="str">
        <f>VLOOKUP(Таблица_Sheet1[[#This Row],[ИНН]],'Гендиры и даты'!$A:$E,4,0)</f>
        <v>Ладыгин Михаил Евгеньевич</v>
      </c>
      <c r="K43">
        <f>IFERROR(IF(Таблица_Sheet1[[#This Row],[Учредитель]]=VLOOKUP(Таблица_Sheet1[[#This Row],[ИНН]],'Гендиры и даты'!$A:$E,5,0),0,1),"")</f>
        <v>0</v>
      </c>
      <c r="L43" t="str">
        <f>Таблица_Sheet1[[#This Row],[Учредитель]]</f>
        <v>Симанов Максим Валентинович</v>
      </c>
      <c r="M43" t="str">
        <f>VLOOKUP(Таблица_Sheet1[[#This Row],[ИНН]],'Гендиры и даты'!$A:$E,5,0)</f>
        <v>Симанов Максим Валентинович</v>
      </c>
    </row>
    <row r="44" spans="1:13">
      <c r="A44">
        <v>3702724465</v>
      </c>
      <c r="B44" t="s">
        <v>20123</v>
      </c>
      <c r="C44" t="s">
        <v>7202</v>
      </c>
      <c r="D44" t="s">
        <v>20067</v>
      </c>
      <c r="G44" t="e">
        <f>VLOOKUP(Таблица_Sheet1[[#This Row],[ИНН]],main_Расчет!$D:$F,3,0)</f>
        <v>#N/A</v>
      </c>
      <c r="H44" t="str">
        <f>IFERROR(IF(Таблица_Sheet1[[#This Row],[Ген. директор]]=VLOOKUP(Таблица_Sheet1[[#This Row],[ИНН]],'Гендиры и даты'!$A:$E,4,0),0,1),"")</f>
        <v/>
      </c>
      <c r="I44">
        <f>Таблица_Sheet1[[#This Row],[Ген. директор]]</f>
        <v>0</v>
      </c>
      <c r="J44" t="e">
        <f>VLOOKUP(Таблица_Sheet1[[#This Row],[ИНН]],'Гендиры и даты'!$A:$E,4,0)</f>
        <v>#N/A</v>
      </c>
      <c r="K44" t="str">
        <f>IFERROR(IF(Таблица_Sheet1[[#This Row],[Учредитель]]=VLOOKUP(Таблица_Sheet1[[#This Row],[ИНН]],'Гендиры и даты'!$A:$E,5,0),0,1),"")</f>
        <v/>
      </c>
      <c r="L44">
        <f>Таблица_Sheet1[[#This Row],[Учредитель]]</f>
        <v>0</v>
      </c>
      <c r="M44" t="e">
        <f>VLOOKUP(Таблица_Sheet1[[#This Row],[ИНН]],'Гендиры и даты'!$A:$E,5,0)</f>
        <v>#N/A</v>
      </c>
    </row>
    <row r="45" spans="1:13">
      <c r="A45">
        <v>5042122070</v>
      </c>
      <c r="B45" t="s">
        <v>20124</v>
      </c>
      <c r="C45" t="s">
        <v>6654</v>
      </c>
      <c r="D45" t="s">
        <v>20067</v>
      </c>
      <c r="E45" t="s">
        <v>5499</v>
      </c>
      <c r="F45" t="s">
        <v>5499</v>
      </c>
      <c r="G45" t="e">
        <f>VLOOKUP(Таблица_Sheet1[[#This Row],[ИНН]],main_Расчет!$D:$F,3,0)</f>
        <v>#N/A</v>
      </c>
      <c r="H45">
        <f>IFERROR(IF(Таблица_Sheet1[[#This Row],[Ген. директор]]=VLOOKUP(Таблица_Sheet1[[#This Row],[ИНН]],'Гендиры и даты'!$A:$E,4,0),0,1),"")</f>
        <v>0</v>
      </c>
      <c r="I45" t="str">
        <f>Таблица_Sheet1[[#This Row],[Ген. директор]]</f>
        <v>Румянцев Сергей Евгеньевич</v>
      </c>
      <c r="J45" t="str">
        <f>VLOOKUP(Таблица_Sheet1[[#This Row],[ИНН]],'Гендиры и даты'!$A:$E,4,0)</f>
        <v>Румянцев Сергей Евгеньевич</v>
      </c>
      <c r="K45">
        <f>IFERROR(IF(Таблица_Sheet1[[#This Row],[Учредитель]]=VLOOKUP(Таблица_Sheet1[[#This Row],[ИНН]],'Гендиры и даты'!$A:$E,5,0),0,1),"")</f>
        <v>0</v>
      </c>
      <c r="L45" t="str">
        <f>Таблица_Sheet1[[#This Row],[Учредитель]]</f>
        <v>Румянцев Сергей Евгеньевич</v>
      </c>
      <c r="M45" t="str">
        <f>VLOOKUP(Таблица_Sheet1[[#This Row],[ИНН]],'Гендиры и даты'!$A:$E,5,0)</f>
        <v>Румянцев Сергей Евгеньевич</v>
      </c>
    </row>
    <row r="46" spans="1:13">
      <c r="A46">
        <v>3460064633</v>
      </c>
      <c r="B46" t="s">
        <v>20125</v>
      </c>
      <c r="G46" t="e">
        <f>VLOOKUP(Таблица_Sheet1[[#This Row],[ИНН]],main_Расчет!$D:$F,3,0)</f>
        <v>#N/A</v>
      </c>
      <c r="H46" t="str">
        <f>IFERROR(IF(Таблица_Sheet1[[#This Row],[Ген. директор]]=VLOOKUP(Таблица_Sheet1[[#This Row],[ИНН]],'Гендиры и даты'!$A:$E,4,0),0,1),"")</f>
        <v/>
      </c>
      <c r="I46">
        <f>Таблица_Sheet1[[#This Row],[Ген. директор]]</f>
        <v>0</v>
      </c>
      <c r="J46" t="e">
        <f>VLOOKUP(Таблица_Sheet1[[#This Row],[ИНН]],'Гендиры и даты'!$A:$E,4,0)</f>
        <v>#N/A</v>
      </c>
      <c r="K46" t="str">
        <f>IFERROR(IF(Таблица_Sheet1[[#This Row],[Учредитель]]=VLOOKUP(Таблица_Sheet1[[#This Row],[ИНН]],'Гендиры и даты'!$A:$E,5,0),0,1),"")</f>
        <v/>
      </c>
      <c r="L46">
        <f>Таблица_Sheet1[[#This Row],[Учредитель]]</f>
        <v>0</v>
      </c>
      <c r="M46" t="e">
        <f>VLOOKUP(Таблица_Sheet1[[#This Row],[ИНН]],'Гендиры и даты'!$A:$E,5,0)</f>
        <v>#N/A</v>
      </c>
    </row>
    <row r="47" spans="1:13">
      <c r="A47">
        <v>1901104600</v>
      </c>
      <c r="B47" t="s">
        <v>20126</v>
      </c>
      <c r="C47" t="s">
        <v>20127</v>
      </c>
      <c r="D47" t="s">
        <v>20128</v>
      </c>
      <c r="E47" t="s">
        <v>5213</v>
      </c>
      <c r="F47" t="s">
        <v>5213</v>
      </c>
      <c r="G47" t="str">
        <f>VLOOKUP(Таблица_Sheet1[[#This Row],[ИНН]],main_Расчет!$D:$F,3,0)</f>
        <v xml:space="preserve"> ООО ПКО «БВД»</v>
      </c>
      <c r="H47">
        <f>IFERROR(IF(Таблица_Sheet1[[#This Row],[Ген. директор]]=VLOOKUP(Таблица_Sheet1[[#This Row],[ИНН]],'Гендиры и даты'!$A:$E,4,0),0,1),"")</f>
        <v>1</v>
      </c>
      <c r="I47" t="str">
        <f>Таблица_Sheet1[[#This Row],[Ген. директор]]</f>
        <v>Корсунов Игорь Владимирович</v>
      </c>
      <c r="J47" t="str">
        <f>VLOOKUP(Таблица_Sheet1[[#This Row],[ИНН]],'Гендиры и даты'!$A:$E,4,0)</f>
        <v>Турганова Наталья Евгеньевна</v>
      </c>
      <c r="K47">
        <f>IFERROR(IF(Таблица_Sheet1[[#This Row],[Учредитель]]=VLOOKUP(Таблица_Sheet1[[#This Row],[ИНН]],'Гендиры и даты'!$A:$E,5,0),0,1),"")</f>
        <v>0</v>
      </c>
      <c r="L47" t="str">
        <f>Таблица_Sheet1[[#This Row],[Учредитель]]</f>
        <v>Корсунов Игорь Владимирович</v>
      </c>
      <c r="M47" t="str">
        <f>VLOOKUP(Таблица_Sheet1[[#This Row],[ИНН]],'Гендиры и даты'!$A:$E,5,0)</f>
        <v>Корсунов Игорь Владимирович</v>
      </c>
    </row>
    <row r="48" spans="1:13">
      <c r="A48">
        <v>7325135420</v>
      </c>
      <c r="B48" t="s">
        <v>20129</v>
      </c>
      <c r="C48" t="s">
        <v>20130</v>
      </c>
      <c r="D48" t="s">
        <v>20131</v>
      </c>
      <c r="G48" t="e">
        <f>VLOOKUP(Таблица_Sheet1[[#This Row],[ИНН]],main_Расчет!$D:$F,3,0)</f>
        <v>#N/A</v>
      </c>
      <c r="H48">
        <f>IFERROR(IF(Таблица_Sheet1[[#This Row],[Ген. директор]]=VLOOKUP(Таблица_Sheet1[[#This Row],[ИНН]],'Гендиры и даты'!$A:$E,4,0),0,1),"")</f>
        <v>1</v>
      </c>
      <c r="I48">
        <f>Таблица_Sheet1[[#This Row],[Ген. директор]]</f>
        <v>0</v>
      </c>
      <c r="J48" t="str">
        <f>VLOOKUP(Таблица_Sheet1[[#This Row],[ИНН]],'Гендиры и даты'!$A:$E,4,0)</f>
        <v>Весовщук Сергей Дмитриевич</v>
      </c>
      <c r="K48">
        <f>IFERROR(IF(Таблица_Sheet1[[#This Row],[Учредитель]]=VLOOKUP(Таблица_Sheet1[[#This Row],[ИНН]],'Гендиры и даты'!$A:$E,5,0),0,1),"")</f>
        <v>1</v>
      </c>
      <c r="L48">
        <f>Таблица_Sheet1[[#This Row],[Учредитель]]</f>
        <v>0</v>
      </c>
      <c r="M48" t="str">
        <f>VLOOKUP(Таблица_Sheet1[[#This Row],[ИНН]],'Гендиры и даты'!$A:$E,5,0)</f>
        <v>Провкин Юрий Игоревич, Городецкий Александр Рафаилович, Акционерное Общество «финансовые Партнеры»</v>
      </c>
    </row>
    <row r="49" spans="1:13">
      <c r="A49">
        <v>7709824836</v>
      </c>
      <c r="B49" t="s">
        <v>20132</v>
      </c>
      <c r="C49" t="s">
        <v>6660</v>
      </c>
      <c r="D49" t="s">
        <v>20133</v>
      </c>
      <c r="E49" t="s">
        <v>4970</v>
      </c>
      <c r="F49" t="s">
        <v>4971</v>
      </c>
      <c r="G49" t="str">
        <f>VLOOKUP(Таблица_Sheet1[[#This Row],[ИНН]],main_Расчет!$D:$F,3,0)</f>
        <v xml:space="preserve"> ООО ПКО «ЮК «Группа СВС»</v>
      </c>
      <c r="H49">
        <f>IFERROR(IF(Таблица_Sheet1[[#This Row],[Ген. директор]]=VLOOKUP(Таблица_Sheet1[[#This Row],[ИНН]],'Гендиры и даты'!$A:$E,4,0),0,1),"")</f>
        <v>0</v>
      </c>
      <c r="I49" t="str">
        <f>Таблица_Sheet1[[#This Row],[Ген. директор]]</f>
        <v>Вильчковский Александр Иванович</v>
      </c>
      <c r="J49" t="str">
        <f>VLOOKUP(Таблица_Sheet1[[#This Row],[ИНН]],'Гендиры и даты'!$A:$E,4,0)</f>
        <v>Вильчковский Александр Иванович</v>
      </c>
      <c r="K49">
        <f>IFERROR(IF(Таблица_Sheet1[[#This Row],[Учредитель]]=VLOOKUP(Таблица_Sheet1[[#This Row],[ИНН]],'Гендиры и даты'!$A:$E,5,0),0,1),"")</f>
        <v>0</v>
      </c>
      <c r="L49" t="str">
        <f>Таблица_Sheet1[[#This Row],[Учредитель]]</f>
        <v>Шудловский Андрей Александрович, Казанков Денис Сергеевич, Вильчковский Александр Иванович</v>
      </c>
      <c r="M49" t="str">
        <f>VLOOKUP(Таблица_Sheet1[[#This Row],[ИНН]],'Гендиры и даты'!$A:$E,5,0)</f>
        <v>Шудловский Андрей Александрович, Казанков Денис Сергеевич, Вильчковский Александр Иванович</v>
      </c>
    </row>
    <row r="50" spans="1:13">
      <c r="A50">
        <v>7714704125</v>
      </c>
      <c r="B50" t="s">
        <v>20134</v>
      </c>
      <c r="C50" t="s">
        <v>6662</v>
      </c>
      <c r="E50" t="s">
        <v>4804</v>
      </c>
      <c r="F50" t="s">
        <v>4805</v>
      </c>
      <c r="G50" t="str">
        <f>VLOOKUP(Таблица_Sheet1[[#This Row],[ИНН]],main_Расчет!$D:$F,3,0)</f>
        <v xml:space="preserve"> ООО ПКО «ЭОС»</v>
      </c>
      <c r="H50">
        <f>IFERROR(IF(Таблица_Sheet1[[#This Row],[Ген. директор]]=VLOOKUP(Таблица_Sheet1[[#This Row],[ИНН]],'Гендиры и даты'!$A:$E,4,0),0,1),"")</f>
        <v>0</v>
      </c>
      <c r="I50" t="str">
        <f>Таблица_Sheet1[[#This Row],[Ген. директор]]</f>
        <v>Дмитраков Антон Александрович</v>
      </c>
      <c r="J50" t="str">
        <f>VLOOKUP(Таблица_Sheet1[[#This Row],[ИНН]],'Гендиры и даты'!$A:$E,4,0)</f>
        <v>Дмитраков Антон Александрович</v>
      </c>
      <c r="K50">
        <f>IFERROR(IF(Таблица_Sheet1[[#This Row],[Учредитель]]=VLOOKUP(Таблица_Sheet1[[#This Row],[ИНН]],'Гендиры и даты'!$A:$E,5,0),0,1),"")</f>
        <v>0</v>
      </c>
      <c r="L50" t="str">
        <f>Таблица_Sheet1[[#This Row],[Учредитель]]</f>
        <v>Завьялова Елена Михайловна, Компания С Ограниченной Ответственностью Эос Холдинг Гмбх, Компания С Ограниченной Ответственностью Эос Интернациональ Бетайлигунгс-фервальтунгсгезелльшафт Мбх</v>
      </c>
      <c r="M50" t="str">
        <f>VLOOKUP(Таблица_Sheet1[[#This Row],[ИНН]],'Гендиры и даты'!$A:$E,5,0)</f>
        <v>Завьялова Елена Михайловна, Компания С Ограниченной Ответственностью Эос Холдинг Гмбх, Компания С Ограниченной Ответственностью Эос Интернациональ Бетайлигунгс-фервальтунгсгезелльшафт Мбх</v>
      </c>
    </row>
    <row r="51" spans="1:13">
      <c r="A51">
        <v>9715202234</v>
      </c>
      <c r="B51" t="s">
        <v>20135</v>
      </c>
      <c r="C51" t="s">
        <v>6664</v>
      </c>
      <c r="D51" t="s">
        <v>20103</v>
      </c>
      <c r="E51" t="s">
        <v>5567</v>
      </c>
      <c r="F51" t="s">
        <v>5568</v>
      </c>
      <c r="G51" t="e">
        <f>VLOOKUP(Таблица_Sheet1[[#This Row],[ИНН]],main_Расчет!$D:$F,3,0)</f>
        <v>#N/A</v>
      </c>
      <c r="H51">
        <f>IFERROR(IF(Таблица_Sheet1[[#This Row],[Ген. директор]]=VLOOKUP(Таблица_Sheet1[[#This Row],[ИНН]],'Гендиры и даты'!$A:$E,4,0),0,1),"")</f>
        <v>0</v>
      </c>
      <c r="I51" t="str">
        <f>Таблица_Sheet1[[#This Row],[Ген. директор]]</f>
        <v>Подосиновик Денис Станиславович</v>
      </c>
      <c r="J51" t="str">
        <f>VLOOKUP(Таблица_Sheet1[[#This Row],[ИНН]],'Гендиры и даты'!$A:$E,4,0)</f>
        <v>Подосиновик Денис Станиславович</v>
      </c>
      <c r="K51">
        <f>IFERROR(IF(Таблица_Sheet1[[#This Row],[Учредитель]]=VLOOKUP(Таблица_Sheet1[[#This Row],[ИНН]],'Гендиры и даты'!$A:$E,5,0),0,1),"")</f>
        <v>0</v>
      </c>
      <c r="L51" t="str">
        <f>Таблица_Sheet1[[#This Row],[Учредитель]]</f>
        <v>Асташкин Андрей Владимирович</v>
      </c>
      <c r="M51" t="str">
        <f>VLOOKUP(Таблица_Sheet1[[#This Row],[ИНН]],'Гендиры и даты'!$A:$E,5,0)</f>
        <v>Асташкин Андрей Владимирович</v>
      </c>
    </row>
    <row r="52" spans="1:13">
      <c r="A52">
        <v>7718846561</v>
      </c>
      <c r="B52" t="s">
        <v>20136</v>
      </c>
      <c r="C52" t="s">
        <v>6666</v>
      </c>
      <c r="D52" t="s">
        <v>20105</v>
      </c>
      <c r="E52" t="s">
        <v>4985</v>
      </c>
      <c r="F52" t="s">
        <v>4986</v>
      </c>
      <c r="G52" t="str">
        <f>VLOOKUP(Таблица_Sheet1[[#This Row],[ИНН]],main_Расчет!$D:$F,3,0)</f>
        <v xml:space="preserve"> ООО «МИНДОЛГ»</v>
      </c>
      <c r="H52">
        <f>IFERROR(IF(Таблица_Sheet1[[#This Row],[Ген. директор]]=VLOOKUP(Таблица_Sheet1[[#This Row],[ИНН]],'Гендиры и даты'!$A:$E,4,0),0,1),"")</f>
        <v>0</v>
      </c>
      <c r="I52" t="str">
        <f>Таблица_Sheet1[[#This Row],[Ген. директор]]</f>
        <v>Живой Владимир Васильевич</v>
      </c>
      <c r="J52" t="str">
        <f>VLOOKUP(Таблица_Sheet1[[#This Row],[ИНН]],'Гендиры и даты'!$A:$E,4,0)</f>
        <v>Живой Владимир Васильевич</v>
      </c>
      <c r="K52">
        <f>IFERROR(IF(Таблица_Sheet1[[#This Row],[Учредитель]]=VLOOKUP(Таблица_Sheet1[[#This Row],[ИНН]],'Гендиры и даты'!$A:$E,5,0),0,1),"")</f>
        <v>0</v>
      </c>
      <c r="L52" t="str">
        <f>Таблица_Sheet1[[#This Row],[Учредитель]]</f>
        <v>Живой Владимир Васильевич, Макаров Алексей Юрьевич</v>
      </c>
      <c r="M52" t="str">
        <f>VLOOKUP(Таблица_Sheet1[[#This Row],[ИНН]],'Гендиры и даты'!$A:$E,5,0)</f>
        <v>Живой Владимир Васильевич, Макаров Алексей Юрьевич</v>
      </c>
    </row>
    <row r="53" spans="1:13">
      <c r="A53">
        <v>6166095992</v>
      </c>
      <c r="B53" t="s">
        <v>20137</v>
      </c>
      <c r="C53" t="s">
        <v>6668</v>
      </c>
      <c r="E53" t="s">
        <v>6669</v>
      </c>
      <c r="F53" t="s">
        <v>6670</v>
      </c>
      <c r="G53" t="e">
        <f>VLOOKUP(Таблица_Sheet1[[#This Row],[ИНН]],main_Расчет!$D:$F,3,0)</f>
        <v>#N/A</v>
      </c>
      <c r="H53">
        <f>IFERROR(IF(Таблица_Sheet1[[#This Row],[Ген. директор]]=VLOOKUP(Таблица_Sheet1[[#This Row],[ИНН]],'Гендиры и даты'!$A:$E,4,0),0,1),"")</f>
        <v>0</v>
      </c>
      <c r="I53" t="str">
        <f>Таблица_Sheet1[[#This Row],[Ген. директор]]</f>
        <v>Малюцкая Наталья Викторовна</v>
      </c>
      <c r="J53" t="str">
        <f>VLOOKUP(Таблица_Sheet1[[#This Row],[ИНН]],'Гендиры и даты'!$A:$E,4,0)</f>
        <v>Малюцкая Наталья Викторовна</v>
      </c>
      <c r="K53">
        <f>IFERROR(IF(Таблица_Sheet1[[#This Row],[Учредитель]]=VLOOKUP(Таблица_Sheet1[[#This Row],[ИНН]],'Гендиры и даты'!$A:$E,5,0),0,1),"")</f>
        <v>0</v>
      </c>
      <c r="L53" t="str">
        <f>Таблица_Sheet1[[#This Row],[Учредитель]]</f>
        <v>Катамадзе Лолита Петровна</v>
      </c>
      <c r="M53" t="str">
        <f>VLOOKUP(Таблица_Sheet1[[#This Row],[ИНН]],'Гендиры и даты'!$A:$E,5,0)</f>
        <v>Катамадзе Лолита Петровна</v>
      </c>
    </row>
    <row r="54" spans="1:13">
      <c r="A54">
        <v>7731563442</v>
      </c>
      <c r="B54" t="s">
        <v>20138</v>
      </c>
      <c r="C54" t="s">
        <v>6672</v>
      </c>
      <c r="D54" t="s">
        <v>20069</v>
      </c>
      <c r="E54" t="s">
        <v>5334</v>
      </c>
      <c r="F54" t="s">
        <v>5335</v>
      </c>
      <c r="G54" t="e">
        <f>VLOOKUP(Таблица_Sheet1[[#This Row],[ИНН]],main_Расчет!$D:$F,3,0)</f>
        <v>#N/A</v>
      </c>
      <c r="H54">
        <f>IFERROR(IF(Таблица_Sheet1[[#This Row],[Ген. директор]]=VLOOKUP(Таблица_Sheet1[[#This Row],[ИНН]],'Гендиры и даты'!$A:$E,4,0),0,1),"")</f>
        <v>0</v>
      </c>
      <c r="I54" t="str">
        <f>Таблица_Sheet1[[#This Row],[Ген. директор]]</f>
        <v>Серебрякова Василина Константиновна</v>
      </c>
      <c r="J54" t="str">
        <f>VLOOKUP(Таблица_Sheet1[[#This Row],[ИНН]],'Гендиры и даты'!$A:$E,4,0)</f>
        <v>Серебрякова Василина Константиновна</v>
      </c>
      <c r="K54">
        <f>IFERROR(IF(Таблица_Sheet1[[#This Row],[Учредитель]]=VLOOKUP(Таблица_Sheet1[[#This Row],[ИНН]],'Гендиры и даты'!$A:$E,5,0),0,1),"")</f>
        <v>0</v>
      </c>
      <c r="L54" t="str">
        <f>Таблица_Sheet1[[#This Row],[Учредитель]]</f>
        <v>Речицкая Елена Анатольевна, Серебрякова Василина Константиновна</v>
      </c>
      <c r="M54" t="str">
        <f>VLOOKUP(Таблица_Sheet1[[#This Row],[ИНН]],'Гендиры и даты'!$A:$E,5,0)</f>
        <v>Речицкая Елена Анатольевна, Серебрякова Василина Константиновна</v>
      </c>
    </row>
    <row r="55" spans="1:13">
      <c r="A55">
        <v>5907998189</v>
      </c>
      <c r="B55" t="s">
        <v>20139</v>
      </c>
      <c r="C55" t="s">
        <v>20140</v>
      </c>
      <c r="D55" t="s">
        <v>20141</v>
      </c>
      <c r="E55" t="s">
        <v>5220</v>
      </c>
      <c r="F55" t="s">
        <v>5221</v>
      </c>
      <c r="G55" t="str">
        <f>VLOOKUP(Таблица_Sheet1[[#This Row],[ИНН]],main_Расчет!$D:$F,3,0)</f>
        <v xml:space="preserve"> ООО ПКО «Вела»</v>
      </c>
      <c r="H55">
        <f>IFERROR(IF(Таблица_Sheet1[[#This Row],[Ген. директор]]=VLOOKUP(Таблица_Sheet1[[#This Row],[ИНН]],'Гендиры и даты'!$A:$E,4,0),0,1),"")</f>
        <v>0</v>
      </c>
      <c r="I55" t="str">
        <f>Таблица_Sheet1[[#This Row],[Ген. директор]]</f>
        <v>Бревнов Виталий Владимирович</v>
      </c>
      <c r="J55" t="str">
        <f>VLOOKUP(Таблица_Sheet1[[#This Row],[ИНН]],'Гендиры и даты'!$A:$E,4,0)</f>
        <v>Бревнов Виталий Владимирович</v>
      </c>
      <c r="K55">
        <f>IFERROR(IF(Таблица_Sheet1[[#This Row],[Учредитель]]=VLOOKUP(Таблица_Sheet1[[#This Row],[ИНН]],'Гендиры и даты'!$A:$E,5,0),0,1),"")</f>
        <v>0</v>
      </c>
      <c r="L55" t="str">
        <f>Таблица_Sheet1[[#This Row],[Учредитель]]</f>
        <v>Бревнов Виталий Владимирович, Фефилов Дмитрий Викторович</v>
      </c>
      <c r="M55" t="str">
        <f>VLOOKUP(Таблица_Sheet1[[#This Row],[ИНН]],'Гендиры и даты'!$A:$E,5,0)</f>
        <v>Бревнов Виталий Владимирович, Фефилов Дмитрий Викторович</v>
      </c>
    </row>
    <row r="56" spans="1:13">
      <c r="A56">
        <v>7806483807</v>
      </c>
      <c r="B56" t="s">
        <v>20142</v>
      </c>
      <c r="G56" t="e">
        <f>VLOOKUP(Таблица_Sheet1[[#This Row],[ИНН]],main_Расчет!$D:$F,3,0)</f>
        <v>#N/A</v>
      </c>
      <c r="H56" t="str">
        <f>IFERROR(IF(Таблица_Sheet1[[#This Row],[Ген. директор]]=VLOOKUP(Таблица_Sheet1[[#This Row],[ИНН]],'Гендиры и даты'!$A:$E,4,0),0,1),"")</f>
        <v/>
      </c>
      <c r="I56">
        <f>Таблица_Sheet1[[#This Row],[Ген. директор]]</f>
        <v>0</v>
      </c>
      <c r="J56" t="e">
        <f>VLOOKUP(Таблица_Sheet1[[#This Row],[ИНН]],'Гендиры и даты'!$A:$E,4,0)</f>
        <v>#N/A</v>
      </c>
      <c r="K56" t="str">
        <f>IFERROR(IF(Таблица_Sheet1[[#This Row],[Учредитель]]=VLOOKUP(Таблица_Sheet1[[#This Row],[ИНН]],'Гендиры и даты'!$A:$E,5,0),0,1),"")</f>
        <v/>
      </c>
      <c r="L56">
        <f>Таблица_Sheet1[[#This Row],[Учредитель]]</f>
        <v>0</v>
      </c>
      <c r="M56" t="e">
        <f>VLOOKUP(Таблица_Sheet1[[#This Row],[ИНН]],'Гендиры и даты'!$A:$E,5,0)</f>
        <v>#N/A</v>
      </c>
    </row>
    <row r="57" spans="1:13">
      <c r="A57">
        <v>7820326919</v>
      </c>
      <c r="B57" t="s">
        <v>20143</v>
      </c>
      <c r="C57" t="s">
        <v>6676</v>
      </c>
      <c r="D57" t="s">
        <v>20119</v>
      </c>
      <c r="E57" t="s">
        <v>340</v>
      </c>
      <c r="F57" t="s">
        <v>5050</v>
      </c>
      <c r="G57" t="e">
        <f>VLOOKUP(Таблица_Sheet1[[#This Row],[ИНН]],main_Расчет!$D:$F,3,0)</f>
        <v>#N/A</v>
      </c>
      <c r="H57">
        <f>IFERROR(IF(Таблица_Sheet1[[#This Row],[Ген. директор]]=VLOOKUP(Таблица_Sheet1[[#This Row],[ИНН]],'Гендиры и даты'!$A:$E,4,0),0,1),"")</f>
        <v>0</v>
      </c>
      <c r="I57" t="str">
        <f>Таблица_Sheet1[[#This Row],[Ген. директор]]</f>
        <v>Чеботарев Алексей Викторович</v>
      </c>
      <c r="J57" t="str">
        <f>VLOOKUP(Таблица_Sheet1[[#This Row],[ИНН]],'Гендиры и даты'!$A:$E,4,0)</f>
        <v>Чеботарев Алексей Викторович</v>
      </c>
      <c r="K57">
        <f>IFERROR(IF(Таблица_Sheet1[[#This Row],[Учредитель]]=VLOOKUP(Таблица_Sheet1[[#This Row],[ИНН]],'Гендиры и даты'!$A:$E,5,0),0,1),"")</f>
        <v>0</v>
      </c>
      <c r="L57" t="str">
        <f>Таблица_Sheet1[[#This Row],[Учредитель]]</f>
        <v>Чеботарева Елена Валерьевна, Денисова Анастасия Владимировна, Денисов Максим Владимирович</v>
      </c>
      <c r="M57" t="str">
        <f>VLOOKUP(Таблица_Sheet1[[#This Row],[ИНН]],'Гендиры и даты'!$A:$E,5,0)</f>
        <v>Чеботарева Елена Валерьевна, Денисова Анастасия Владимировна, Денисов Максим Владимирович</v>
      </c>
    </row>
    <row r="58" spans="1:13">
      <c r="A58">
        <v>5609065998</v>
      </c>
      <c r="B58" t="s">
        <v>20144</v>
      </c>
      <c r="C58" t="s">
        <v>6678</v>
      </c>
      <c r="D58" t="s">
        <v>20145</v>
      </c>
      <c r="E58" t="s">
        <v>4961</v>
      </c>
      <c r="F58" t="s">
        <v>4962</v>
      </c>
      <c r="G58" t="str">
        <f>VLOOKUP(Таблица_Sheet1[[#This Row],[ИНН]],main_Расчет!$D:$F,3,0)</f>
        <v xml:space="preserve"> ООО ПКО «Правовой центр «ОДА»</v>
      </c>
      <c r="H58">
        <f>IFERROR(IF(Таблица_Sheet1[[#This Row],[Ген. директор]]=VLOOKUP(Таблица_Sheet1[[#This Row],[ИНН]],'Гендиры и даты'!$A:$E,4,0),0,1),"")</f>
        <v>0</v>
      </c>
      <c r="I58" t="str">
        <f>Таблица_Sheet1[[#This Row],[Ген. директор]]</f>
        <v>Филиппов Анатолий Алексеевич</v>
      </c>
      <c r="J58" t="str">
        <f>VLOOKUP(Таблица_Sheet1[[#This Row],[ИНН]],'Гендиры и даты'!$A:$E,4,0)</f>
        <v>Филиппов Анатолий Алексеевич</v>
      </c>
      <c r="K58">
        <f>IFERROR(IF(Таблица_Sheet1[[#This Row],[Учредитель]]=VLOOKUP(Таблица_Sheet1[[#This Row],[ИНН]],'Гендиры и даты'!$A:$E,5,0),0,1),"")</f>
        <v>0</v>
      </c>
      <c r="L58" t="str">
        <f>Таблица_Sheet1[[#This Row],[Учредитель]]</f>
        <v>Филиппов Анатолий Алексеевич, Цуканова Елена Владимировна</v>
      </c>
      <c r="M58" t="str">
        <f>VLOOKUP(Таблица_Sheet1[[#This Row],[ИНН]],'Гендиры и даты'!$A:$E,5,0)</f>
        <v>Филиппов Анатолий Алексеевич, Цуканова Елена Владимировна</v>
      </c>
    </row>
    <row r="59" spans="1:13">
      <c r="A59">
        <v>6168064037</v>
      </c>
      <c r="B59" t="s">
        <v>20146</v>
      </c>
      <c r="C59" t="s">
        <v>20130</v>
      </c>
      <c r="D59" t="s">
        <v>20067</v>
      </c>
      <c r="G59" t="e">
        <f>VLOOKUP(Таблица_Sheet1[[#This Row],[ИНН]],main_Расчет!$D:$F,3,0)</f>
        <v>#N/A</v>
      </c>
      <c r="H59">
        <f>IFERROR(IF(Таблица_Sheet1[[#This Row],[Ген. директор]]=VLOOKUP(Таблица_Sheet1[[#This Row],[ИНН]],'Гендиры и даты'!$A:$E,4,0),0,1),"")</f>
        <v>1</v>
      </c>
      <c r="I59">
        <f>Таблица_Sheet1[[#This Row],[Ген. директор]]</f>
        <v>0</v>
      </c>
      <c r="J59" t="str">
        <f>VLOOKUP(Таблица_Sheet1[[#This Row],[ИНН]],'Гендиры и даты'!$A:$E,4,0)</f>
        <v>Колесников Владимир Сергеевич</v>
      </c>
      <c r="K59">
        <f>IFERROR(IF(Таблица_Sheet1[[#This Row],[Учредитель]]=VLOOKUP(Таблица_Sheet1[[#This Row],[ИНН]],'Гендиры и даты'!$A:$E,5,0),0,1),"")</f>
        <v>1</v>
      </c>
      <c r="L59">
        <f>Таблица_Sheet1[[#This Row],[Учредитель]]</f>
        <v>0</v>
      </c>
      <c r="M59" t="str">
        <f>VLOOKUP(Таблица_Sheet1[[#This Row],[ИНН]],'Гендиры и даты'!$A:$E,5,0)</f>
        <v>Колесников Владимир Сергеевич</v>
      </c>
    </row>
    <row r="60" spans="1:13">
      <c r="A60">
        <v>6672274395</v>
      </c>
      <c r="B60" t="s">
        <v>20147</v>
      </c>
      <c r="C60" t="s">
        <v>6682</v>
      </c>
      <c r="E60" t="s">
        <v>359</v>
      </c>
      <c r="F60" t="s">
        <v>359</v>
      </c>
      <c r="G60" t="str">
        <f>VLOOKUP(Таблица_Sheet1[[#This Row],[ИНН]],main_Расчет!$D:$F,3,0)</f>
        <v xml:space="preserve"> ООО «ПКО «Авантаж»</v>
      </c>
      <c r="H60">
        <f>IFERROR(IF(Таблица_Sheet1[[#This Row],[Ген. директор]]=VLOOKUP(Таблица_Sheet1[[#This Row],[ИНН]],'Гендиры и даты'!$A:$E,4,0),0,1),"")</f>
        <v>0</v>
      </c>
      <c r="I60" t="str">
        <f>Таблица_Sheet1[[#This Row],[Ген. директор]]</f>
        <v>Пшеницын Сергей Анатольевич</v>
      </c>
      <c r="J60" t="str">
        <f>VLOOKUP(Таблица_Sheet1[[#This Row],[ИНН]],'Гендиры и даты'!$A:$E,4,0)</f>
        <v>Пшеницын Сергей Анатольевич</v>
      </c>
      <c r="K60">
        <f>IFERROR(IF(Таблица_Sheet1[[#This Row],[Учредитель]]=VLOOKUP(Таблица_Sheet1[[#This Row],[ИНН]],'Гендиры и даты'!$A:$E,5,0),0,1),"")</f>
        <v>0</v>
      </c>
      <c r="L60" t="str">
        <f>Таблица_Sheet1[[#This Row],[Учредитель]]</f>
        <v>Пшеницын Сергей Анатольевич</v>
      </c>
      <c r="M60" t="str">
        <f>VLOOKUP(Таблица_Sheet1[[#This Row],[ИНН]],'Гендиры и даты'!$A:$E,5,0)</f>
        <v>Пшеницын Сергей Анатольевич</v>
      </c>
    </row>
    <row r="61" spans="1:13">
      <c r="A61">
        <v>7710872418</v>
      </c>
      <c r="B61" t="s">
        <v>20148</v>
      </c>
      <c r="C61" t="s">
        <v>6684</v>
      </c>
      <c r="E61" t="s">
        <v>6685</v>
      </c>
      <c r="F61" t="s">
        <v>6686</v>
      </c>
      <c r="G61" t="e">
        <f>VLOOKUP(Таблица_Sheet1[[#This Row],[ИНН]],main_Расчет!$D:$F,3,0)</f>
        <v>#N/A</v>
      </c>
      <c r="H61">
        <f>IFERROR(IF(Таблица_Sheet1[[#This Row],[Ген. директор]]=VLOOKUP(Таблица_Sheet1[[#This Row],[ИНН]],'Гендиры и даты'!$A:$E,4,0),0,1),"")</f>
        <v>0</v>
      </c>
      <c r="I61" t="str">
        <f>Таблица_Sheet1[[#This Row],[Ген. директор]]</f>
        <v>Кашкин Евгений Алексеевич</v>
      </c>
      <c r="J61" t="str">
        <f>VLOOKUP(Таблица_Sheet1[[#This Row],[ИНН]],'Гендиры и даты'!$A:$E,4,0)</f>
        <v>Кашкин Евгений Алексеевич</v>
      </c>
      <c r="K61">
        <f>IFERROR(IF(Таблица_Sheet1[[#This Row],[Учредитель]]=VLOOKUP(Таблица_Sheet1[[#This Row],[ИНН]],'Гендиры и даты'!$A:$E,5,0),0,1),"")</f>
        <v>0</v>
      </c>
      <c r="L61" t="str">
        <f>Таблица_Sheet1[[#This Row],[Учредитель]]</f>
        <v>Кашкина Наталья Валерьевна, Кашкин Евгений Алексеевич</v>
      </c>
      <c r="M61" t="str">
        <f>VLOOKUP(Таблица_Sheet1[[#This Row],[ИНН]],'Гендиры и даты'!$A:$E,5,0)</f>
        <v>Кашкина Наталья Валерьевна, Кашкин Евгений Алексеевич</v>
      </c>
    </row>
    <row r="62" spans="1:13">
      <c r="A62">
        <v>7840417963</v>
      </c>
      <c r="B62" t="s">
        <v>20149</v>
      </c>
      <c r="C62" t="s">
        <v>6688</v>
      </c>
      <c r="D62" t="s">
        <v>20103</v>
      </c>
      <c r="E62" t="s">
        <v>6689</v>
      </c>
      <c r="F62" t="s">
        <v>6689</v>
      </c>
      <c r="G62" t="e">
        <f>VLOOKUP(Таблица_Sheet1[[#This Row],[ИНН]],main_Расчет!$D:$F,3,0)</f>
        <v>#N/A</v>
      </c>
      <c r="H62">
        <f>IFERROR(IF(Таблица_Sheet1[[#This Row],[Ген. директор]]=VLOOKUP(Таблица_Sheet1[[#This Row],[ИНН]],'Гендиры и даты'!$A:$E,4,0),0,1),"")</f>
        <v>0</v>
      </c>
      <c r="I62" t="str">
        <f>Таблица_Sheet1[[#This Row],[Ген. директор]]</f>
        <v>Григорьева Мария Сергеевна</v>
      </c>
      <c r="J62" t="str">
        <f>VLOOKUP(Таблица_Sheet1[[#This Row],[ИНН]],'Гендиры и даты'!$A:$E,4,0)</f>
        <v>Григорьева Мария Сергеевна</v>
      </c>
      <c r="K62">
        <f>IFERROR(IF(Таблица_Sheet1[[#This Row],[Учредитель]]=VLOOKUP(Таблица_Sheet1[[#This Row],[ИНН]],'Гендиры и даты'!$A:$E,5,0),0,1),"")</f>
        <v>0</v>
      </c>
      <c r="L62" t="str">
        <f>Таблица_Sheet1[[#This Row],[Учредитель]]</f>
        <v>Григорьева Мария Сергеевна</v>
      </c>
      <c r="M62" t="str">
        <f>VLOOKUP(Таблица_Sheet1[[#This Row],[ИНН]],'Гендиры и даты'!$A:$E,5,0)</f>
        <v>Григорьева Мария Сергеевна</v>
      </c>
    </row>
    <row r="63" spans="1:13">
      <c r="A63">
        <v>6950094350</v>
      </c>
      <c r="B63" t="s">
        <v>20150</v>
      </c>
      <c r="C63" t="s">
        <v>20151</v>
      </c>
      <c r="D63" t="s">
        <v>20069</v>
      </c>
      <c r="E63" t="s">
        <v>5286</v>
      </c>
      <c r="F63" t="s">
        <v>5286</v>
      </c>
      <c r="G63" t="str">
        <f>VLOOKUP(Таблица_Sheet1[[#This Row],[ИНН]],main_Расчет!$D:$F,3,0)</f>
        <v xml:space="preserve"> ООО ПКО «ЛЕКС»</v>
      </c>
      <c r="H63">
        <f>IFERROR(IF(Таблица_Sheet1[[#This Row],[Ген. директор]]=VLOOKUP(Таблица_Sheet1[[#This Row],[ИНН]],'Гендиры и даты'!$A:$E,4,0),0,1),"")</f>
        <v>0</v>
      </c>
      <c r="I63" t="str">
        <f>Таблица_Sheet1[[#This Row],[Ген. директор]]</f>
        <v>Кучинов Владислав Владимирович</v>
      </c>
      <c r="J63" t="str">
        <f>VLOOKUP(Таблица_Sheet1[[#This Row],[ИНН]],'Гендиры и даты'!$A:$E,4,0)</f>
        <v>Кучинов Владислав Владимирович</v>
      </c>
      <c r="K63">
        <f>IFERROR(IF(Таблица_Sheet1[[#This Row],[Учредитель]]=VLOOKUP(Таблица_Sheet1[[#This Row],[ИНН]],'Гендиры и даты'!$A:$E,5,0),0,1),"")</f>
        <v>0</v>
      </c>
      <c r="L63" t="str">
        <f>Таблица_Sheet1[[#This Row],[Учредитель]]</f>
        <v>Кучинов Владислав Владимирович</v>
      </c>
      <c r="M63" t="str">
        <f>VLOOKUP(Таблица_Sheet1[[#This Row],[ИНН]],'Гендиры и даты'!$A:$E,5,0)</f>
        <v>Кучинов Владислав Владимирович</v>
      </c>
    </row>
    <row r="64" spans="1:13">
      <c r="A64">
        <v>276118240</v>
      </c>
      <c r="B64" t="s">
        <v>20150</v>
      </c>
      <c r="C64" t="s">
        <v>20151</v>
      </c>
      <c r="D64" t="s">
        <v>20069</v>
      </c>
      <c r="E64" t="s">
        <v>5286</v>
      </c>
      <c r="F64" t="s">
        <v>5286</v>
      </c>
      <c r="G64" t="str">
        <f>VLOOKUP(Таблица_Sheet1[[#This Row],[ИНН]],main_Расчет!$D:$F,3,0)</f>
        <v xml:space="preserve"> ООО ПКО «УДН»</v>
      </c>
      <c r="H64">
        <f>IFERROR(IF(Таблица_Sheet1[[#This Row],[Ген. директор]]=VLOOKUP(Таблица_Sheet1[[#This Row],[ИНН]],'Гендиры и даты'!$A:$E,4,0),0,1),"")</f>
        <v>0</v>
      </c>
      <c r="I64" t="str">
        <f>Таблица_Sheet1[[#This Row],[Ген. директор]]</f>
        <v>Кучинов Владислав Владимирович</v>
      </c>
      <c r="J64" t="str">
        <f>VLOOKUP(Таблица_Sheet1[[#This Row],[ИНН]],'Гендиры и даты'!$A:$E,4,0)</f>
        <v>Кучинов Владислав Владимирович</v>
      </c>
      <c r="K64">
        <f>IFERROR(IF(Таблица_Sheet1[[#This Row],[Учредитель]]=VLOOKUP(Таблица_Sheet1[[#This Row],[ИНН]],'Гендиры и даты'!$A:$E,5,0),0,1),"")</f>
        <v>0</v>
      </c>
      <c r="L64" t="str">
        <f>Таблица_Sheet1[[#This Row],[Учредитель]]</f>
        <v>Кучинов Владислав Владимирович</v>
      </c>
      <c r="M64" t="str">
        <f>VLOOKUP(Таблица_Sheet1[[#This Row],[ИНН]],'Гендиры и даты'!$A:$E,5,0)</f>
        <v>Кучинов Владислав Владимирович</v>
      </c>
    </row>
    <row r="65" spans="1:13">
      <c r="A65">
        <v>1001219735</v>
      </c>
      <c r="B65" t="s">
        <v>20152</v>
      </c>
      <c r="C65" t="s">
        <v>6693</v>
      </c>
      <c r="D65" t="s">
        <v>20153</v>
      </c>
      <c r="E65" t="s">
        <v>5010</v>
      </c>
      <c r="F65" t="s">
        <v>5011</v>
      </c>
      <c r="G65" t="str">
        <f>VLOOKUP(Таблица_Sheet1[[#This Row],[ИНН]],main_Расчет!$D:$F,3,0)</f>
        <v xml:space="preserve"> ООО «ПКО «ИЛМА»</v>
      </c>
      <c r="H65">
        <f>IFERROR(IF(Таблица_Sheet1[[#This Row],[Ген. директор]]=VLOOKUP(Таблица_Sheet1[[#This Row],[ИНН]],'Гендиры и даты'!$A:$E,4,0),0,1),"")</f>
        <v>0</v>
      </c>
      <c r="I65" t="str">
        <f>Таблица_Sheet1[[#This Row],[Ген. директор]]</f>
        <v>Бухтоярова Екатерина Александровна</v>
      </c>
      <c r="J65" t="str">
        <f>VLOOKUP(Таблица_Sheet1[[#This Row],[ИНН]],'Гендиры и даты'!$A:$E,4,0)</f>
        <v>Бухтоярова Екатерина Александровна</v>
      </c>
      <c r="K65">
        <f>IFERROR(IF(Таблица_Sheet1[[#This Row],[Учредитель]]=VLOOKUP(Таблица_Sheet1[[#This Row],[ИНН]],'Гендиры и даты'!$A:$E,5,0),0,1),"")</f>
        <v>0</v>
      </c>
      <c r="L65" t="str">
        <f>Таблица_Sheet1[[#This Row],[Учредитель]]</f>
        <v>Касьянова Агата Алексеевна, Бухтоярова Екатерина Александровна</v>
      </c>
      <c r="M65" t="str">
        <f>VLOOKUP(Таблица_Sheet1[[#This Row],[ИНН]],'Гендиры и даты'!$A:$E,5,0)</f>
        <v>Касьянова Агата Алексеевна, Бухтоярова Екатерина Александровна</v>
      </c>
    </row>
    <row r="66" spans="1:13">
      <c r="A66">
        <v>9102201986</v>
      </c>
      <c r="B66" t="s">
        <v>20154</v>
      </c>
      <c r="C66" t="s">
        <v>6695</v>
      </c>
      <c r="D66" t="s">
        <v>20067</v>
      </c>
      <c r="E66" t="s">
        <v>5480</v>
      </c>
      <c r="F66" t="s">
        <v>5480</v>
      </c>
      <c r="G66" t="e">
        <f>VLOOKUP(Таблица_Sheet1[[#This Row],[ИНН]],main_Расчет!$D:$F,3,0)</f>
        <v>#N/A</v>
      </c>
      <c r="H66">
        <f>IFERROR(IF(Таблица_Sheet1[[#This Row],[Ген. директор]]=VLOOKUP(Таблица_Sheet1[[#This Row],[ИНН]],'Гендиры и даты'!$A:$E,4,0),0,1),"")</f>
        <v>0</v>
      </c>
      <c r="I66" t="str">
        <f>Таблица_Sheet1[[#This Row],[Ген. директор]]</f>
        <v>Якушев Игорь Владимирович</v>
      </c>
      <c r="J66" t="str">
        <f>VLOOKUP(Таблица_Sheet1[[#This Row],[ИНН]],'Гендиры и даты'!$A:$E,4,0)</f>
        <v>Якушев Игорь Владимирович</v>
      </c>
      <c r="K66">
        <f>IFERROR(IF(Таблица_Sheet1[[#This Row],[Учредитель]]=VLOOKUP(Таблица_Sheet1[[#This Row],[ИНН]],'Гендиры и даты'!$A:$E,5,0),0,1),"")</f>
        <v>0</v>
      </c>
      <c r="L66" t="str">
        <f>Таблица_Sheet1[[#This Row],[Учредитель]]</f>
        <v>Якушев Игорь Владимирович</v>
      </c>
      <c r="M66" t="str">
        <f>VLOOKUP(Таблица_Sheet1[[#This Row],[ИНН]],'Гендиры и даты'!$A:$E,5,0)</f>
        <v>Якушев Игорь Владимирович</v>
      </c>
    </row>
    <row r="67" spans="1:13">
      <c r="A67">
        <v>9102201601</v>
      </c>
      <c r="B67" t="s">
        <v>20155</v>
      </c>
      <c r="C67" t="s">
        <v>20130</v>
      </c>
      <c r="D67" t="s">
        <v>20122</v>
      </c>
      <c r="G67" t="e">
        <f>VLOOKUP(Таблица_Sheet1[[#This Row],[ИНН]],main_Расчет!$D:$F,3,0)</f>
        <v>#N/A</v>
      </c>
      <c r="H67">
        <f>IFERROR(IF(Таблица_Sheet1[[#This Row],[Ген. директор]]=VLOOKUP(Таблица_Sheet1[[#This Row],[ИНН]],'Гендиры и даты'!$A:$E,4,0),0,1),"")</f>
        <v>1</v>
      </c>
      <c r="I67">
        <f>Таблица_Sheet1[[#This Row],[Ген. директор]]</f>
        <v>0</v>
      </c>
      <c r="J67" t="str">
        <f>VLOOKUP(Таблица_Sheet1[[#This Row],[ИНН]],'Гендиры и даты'!$A:$E,4,0)</f>
        <v>Губа Елена Валерьевна</v>
      </c>
      <c r="K67">
        <f>IFERROR(IF(Таблица_Sheet1[[#This Row],[Учредитель]]=VLOOKUP(Таблица_Sheet1[[#This Row],[ИНН]],'Гендиры и даты'!$A:$E,5,0),0,1),"")</f>
        <v>1</v>
      </c>
      <c r="L67">
        <f>Таблица_Sheet1[[#This Row],[Учредитель]]</f>
        <v>0</v>
      </c>
      <c r="M67" t="str">
        <f>VLOOKUP(Таблица_Sheet1[[#This Row],[ИНН]],'Гендиры и даты'!$A:$E,5,0)</f>
        <v>Колесников Владимир Сергеевич</v>
      </c>
    </row>
    <row r="68" spans="1:13">
      <c r="A68">
        <v>9102200252</v>
      </c>
      <c r="B68" t="s">
        <v>20156</v>
      </c>
      <c r="C68" t="s">
        <v>6699</v>
      </c>
      <c r="D68" t="s">
        <v>20122</v>
      </c>
      <c r="E68" t="s">
        <v>4996</v>
      </c>
      <c r="F68" t="s">
        <v>4996</v>
      </c>
      <c r="G68" t="e">
        <f>VLOOKUP(Таблица_Sheet1[[#This Row],[ИНН]],main_Расчет!$D:$F,3,0)</f>
        <v>#N/A</v>
      </c>
      <c r="H68">
        <f>IFERROR(IF(Таблица_Sheet1[[#This Row],[Ген. директор]]=VLOOKUP(Таблица_Sheet1[[#This Row],[ИНН]],'Гендиры и даты'!$A:$E,4,0),0,1),"")</f>
        <v>0</v>
      </c>
      <c r="I68" t="str">
        <f>Таблица_Sheet1[[#This Row],[Ген. директор]]</f>
        <v>Горьковец Артем Александрович</v>
      </c>
      <c r="J68" t="str">
        <f>VLOOKUP(Таблица_Sheet1[[#This Row],[ИНН]],'Гендиры и даты'!$A:$E,4,0)</f>
        <v>Горьковец Артем Александрович</v>
      </c>
      <c r="K68">
        <f>IFERROR(IF(Таблица_Sheet1[[#This Row],[Учредитель]]=VLOOKUP(Таблица_Sheet1[[#This Row],[ИНН]],'Гендиры и даты'!$A:$E,5,0),0,1),"")</f>
        <v>0</v>
      </c>
      <c r="L68" t="str">
        <f>Таблица_Sheet1[[#This Row],[Учредитель]]</f>
        <v>Горьковец Артем Александрович</v>
      </c>
      <c r="M68" t="str">
        <f>VLOOKUP(Таблица_Sheet1[[#This Row],[ИНН]],'Гендиры и даты'!$A:$E,5,0)</f>
        <v>Горьковец Артем Александрович</v>
      </c>
    </row>
    <row r="69" spans="1:13">
      <c r="A69">
        <v>9102202041</v>
      </c>
      <c r="B69" t="s">
        <v>20157</v>
      </c>
      <c r="C69" t="s">
        <v>6701</v>
      </c>
      <c r="D69" t="s">
        <v>20103</v>
      </c>
      <c r="E69" t="s">
        <v>5580</v>
      </c>
      <c r="F69" t="s">
        <v>5580</v>
      </c>
      <c r="G69" t="e">
        <f>VLOOKUP(Таблица_Sheet1[[#This Row],[ИНН]],main_Расчет!$D:$F,3,0)</f>
        <v>#N/A</v>
      </c>
      <c r="H69">
        <f>IFERROR(IF(Таблица_Sheet1[[#This Row],[Ген. директор]]=VLOOKUP(Таблица_Sheet1[[#This Row],[ИНН]],'Гендиры и даты'!$A:$E,4,0),0,1),"")</f>
        <v>0</v>
      </c>
      <c r="I69" t="str">
        <f>Таблица_Sheet1[[#This Row],[Ген. директор]]</f>
        <v>Поливанов Александр Николаевич</v>
      </c>
      <c r="J69" t="str">
        <f>VLOOKUP(Таблица_Sheet1[[#This Row],[ИНН]],'Гендиры и даты'!$A:$E,4,0)</f>
        <v>Поливанов Александр Николаевич</v>
      </c>
      <c r="K69">
        <f>IFERROR(IF(Таблица_Sheet1[[#This Row],[Учредитель]]=VLOOKUP(Таблица_Sheet1[[#This Row],[ИНН]],'Гендиры и даты'!$A:$E,5,0),0,1),"")</f>
        <v>0</v>
      </c>
      <c r="L69" t="str">
        <f>Таблица_Sheet1[[#This Row],[Учредитель]]</f>
        <v>Поливанов Александр Николаевич</v>
      </c>
      <c r="M69" t="str">
        <f>VLOOKUP(Таблица_Sheet1[[#This Row],[ИНН]],'Гендиры и даты'!$A:$E,5,0)</f>
        <v>Поливанов Александр Николаевич</v>
      </c>
    </row>
    <row r="70" spans="1:13">
      <c r="A70">
        <v>9102201009</v>
      </c>
      <c r="B70" t="s">
        <v>20158</v>
      </c>
      <c r="C70" t="s">
        <v>6703</v>
      </c>
      <c r="D70" t="s">
        <v>20159</v>
      </c>
      <c r="E70" t="s">
        <v>4937</v>
      </c>
      <c r="F70" t="s">
        <v>4937</v>
      </c>
      <c r="G70" t="str">
        <f>VLOOKUP(Таблица_Sheet1[[#This Row],[ИНН]],main_Расчет!$D:$F,3,0)</f>
        <v xml:space="preserve"> ООО «ПКО КОНТРОЛЬ»</v>
      </c>
      <c r="H70">
        <f>IFERROR(IF(Таблица_Sheet1[[#This Row],[Ген. директор]]=VLOOKUP(Таблица_Sheet1[[#This Row],[ИНН]],'Гендиры и даты'!$A:$E,4,0),0,1),"")</f>
        <v>0</v>
      </c>
      <c r="I70" t="str">
        <f>Таблица_Sheet1[[#This Row],[Ген. директор]]</f>
        <v>Жихоров Дмитрий Анатольевич</v>
      </c>
      <c r="J70" t="str">
        <f>VLOOKUP(Таблица_Sheet1[[#This Row],[ИНН]],'Гендиры и даты'!$A:$E,4,0)</f>
        <v>Жихоров Дмитрий Анатольевич</v>
      </c>
      <c r="K70">
        <f>IFERROR(IF(Таблица_Sheet1[[#This Row],[Учредитель]]=VLOOKUP(Таблица_Sheet1[[#This Row],[ИНН]],'Гендиры и даты'!$A:$E,5,0),0,1),"")</f>
        <v>0</v>
      </c>
      <c r="L70" t="str">
        <f>Таблица_Sheet1[[#This Row],[Учредитель]]</f>
        <v>Жихоров Дмитрий Анатольевич</v>
      </c>
      <c r="M70" t="str">
        <f>VLOOKUP(Таблица_Sheet1[[#This Row],[ИНН]],'Гендиры и даты'!$A:$E,5,0)</f>
        <v>Жихоров Дмитрий Анатольевич</v>
      </c>
    </row>
    <row r="71" spans="1:13">
      <c r="A71">
        <v>7727834940</v>
      </c>
      <c r="B71" t="s">
        <v>20160</v>
      </c>
      <c r="C71" t="s">
        <v>6705</v>
      </c>
      <c r="D71" t="s">
        <v>20141</v>
      </c>
      <c r="E71" t="s">
        <v>413</v>
      </c>
      <c r="F71" t="s">
        <v>413</v>
      </c>
      <c r="G71" t="str">
        <f>VLOOKUP(Таблица_Sheet1[[#This Row],[ИНН]],main_Расчет!$D:$F,3,0)</f>
        <v xml:space="preserve"> ООО «ПКО «Долговое агентство ВЕРУС»</v>
      </c>
      <c r="H71">
        <f>IFERROR(IF(Таблица_Sheet1[[#This Row],[Ген. директор]]=VLOOKUP(Таблица_Sheet1[[#This Row],[ИНН]],'Гендиры и даты'!$A:$E,4,0),0,1),"")</f>
        <v>0</v>
      </c>
      <c r="I71" t="str">
        <f>Таблица_Sheet1[[#This Row],[Ген. директор]]</f>
        <v>Карцев Роман Владимирович</v>
      </c>
      <c r="J71" t="str">
        <f>VLOOKUP(Таблица_Sheet1[[#This Row],[ИНН]],'Гендиры и даты'!$A:$E,4,0)</f>
        <v>Карцев Роман Владимирович</v>
      </c>
      <c r="K71">
        <f>IFERROR(IF(Таблица_Sheet1[[#This Row],[Учредитель]]=VLOOKUP(Таблица_Sheet1[[#This Row],[ИНН]],'Гендиры и даты'!$A:$E,5,0),0,1),"")</f>
        <v>0</v>
      </c>
      <c r="L71" t="str">
        <f>Таблица_Sheet1[[#This Row],[Учредитель]]</f>
        <v>Карцев Роман Владимирович</v>
      </c>
      <c r="M71" t="str">
        <f>VLOOKUP(Таблица_Sheet1[[#This Row],[ИНН]],'Гендиры и даты'!$A:$E,5,0)</f>
        <v>Карцев Роман Владимирович</v>
      </c>
    </row>
    <row r="72" spans="1:13">
      <c r="A72">
        <v>7723706312</v>
      </c>
      <c r="B72" t="s">
        <v>20161</v>
      </c>
      <c r="C72" t="s">
        <v>6707</v>
      </c>
      <c r="D72" t="s">
        <v>20162</v>
      </c>
      <c r="E72" t="s">
        <v>5053</v>
      </c>
      <c r="F72" t="s">
        <v>5054</v>
      </c>
      <c r="G72" t="str">
        <f>VLOOKUP(Таблица_Sheet1[[#This Row],[ИНН]],main_Расчет!$D:$F,3,0)</f>
        <v xml:space="preserve"> ООО ПКО «Стратегия»</v>
      </c>
      <c r="H72">
        <f>IFERROR(IF(Таблица_Sheet1[[#This Row],[Ген. директор]]=VLOOKUP(Таблица_Sheet1[[#This Row],[ИНН]],'Гендиры и даты'!$A:$E,4,0),0,1),"")</f>
        <v>0</v>
      </c>
      <c r="I72" t="str">
        <f>Таблица_Sheet1[[#This Row],[Ген. директор]]</f>
        <v>Воронин Дмитрий Игоревич</v>
      </c>
      <c r="J72" t="str">
        <f>VLOOKUP(Таблица_Sheet1[[#This Row],[ИНН]],'Гендиры и даты'!$A:$E,4,0)</f>
        <v>Воронин Дмитрий Игоревич</v>
      </c>
      <c r="K72">
        <f>IFERROR(IF(Таблица_Sheet1[[#This Row],[Учредитель]]=VLOOKUP(Таблица_Sheet1[[#This Row],[ИНН]],'Гендиры и даты'!$A:$E,5,0),0,1),"")</f>
        <v>0</v>
      </c>
      <c r="L72" t="str">
        <f>Таблица_Sheet1[[#This Row],[Учредитель]]</f>
        <v>Муслимов Пётр Владимирович, Попокин Владислав Юрьевич</v>
      </c>
      <c r="M72" t="str">
        <f>VLOOKUP(Таблица_Sheet1[[#This Row],[ИНН]],'Гендиры и даты'!$A:$E,5,0)</f>
        <v>Муслимов Пётр Владимирович, Попокин Владислав Юрьевич</v>
      </c>
    </row>
    <row r="73" spans="1:13">
      <c r="A73">
        <v>916009139</v>
      </c>
      <c r="B73" t="s">
        <v>20161</v>
      </c>
      <c r="C73" t="s">
        <v>6707</v>
      </c>
      <c r="D73" t="s">
        <v>20162</v>
      </c>
      <c r="E73" t="s">
        <v>5053</v>
      </c>
      <c r="F73" t="s">
        <v>5054</v>
      </c>
      <c r="G73" t="str">
        <f>VLOOKUP(Таблица_Sheet1[[#This Row],[ИНН]],main_Расчет!$D:$F,3,0)</f>
        <v xml:space="preserve"> ООО КА «Диалог-Финанс»</v>
      </c>
      <c r="H73">
        <f>IFERROR(IF(Таблица_Sheet1[[#This Row],[Ген. директор]]=VLOOKUP(Таблица_Sheet1[[#This Row],[ИНН]],'Гендиры и даты'!$A:$E,4,0),0,1),"")</f>
        <v>0</v>
      </c>
      <c r="I73" t="str">
        <f>Таблица_Sheet1[[#This Row],[Ген. директор]]</f>
        <v>Воронин Дмитрий Игоревич</v>
      </c>
      <c r="J73" t="str">
        <f>VLOOKUP(Таблица_Sheet1[[#This Row],[ИНН]],'Гендиры и даты'!$A:$E,4,0)</f>
        <v>Воронин Дмитрий Игоревич</v>
      </c>
      <c r="K73">
        <f>IFERROR(IF(Таблица_Sheet1[[#This Row],[Учредитель]]=VLOOKUP(Таблица_Sheet1[[#This Row],[ИНН]],'Гендиры и даты'!$A:$E,5,0),0,1),"")</f>
        <v>0</v>
      </c>
      <c r="L73" t="str">
        <f>Таблица_Sheet1[[#This Row],[Учредитель]]</f>
        <v>Муслимов Пётр Владимирович, Попокин Владислав Юрьевич</v>
      </c>
      <c r="M73" t="str">
        <f>VLOOKUP(Таблица_Sheet1[[#This Row],[ИНН]],'Гендиры и даты'!$A:$E,5,0)</f>
        <v>Муслимов Пётр Владимирович, Попокин Владислав Юрьевич</v>
      </c>
    </row>
    <row r="74" spans="1:13">
      <c r="A74">
        <v>7716228295</v>
      </c>
      <c r="B74" t="s">
        <v>20163</v>
      </c>
      <c r="C74" t="s">
        <v>20164</v>
      </c>
      <c r="D74" t="s">
        <v>20165</v>
      </c>
      <c r="E74" t="s">
        <v>5139</v>
      </c>
      <c r="F74" t="s">
        <v>5139</v>
      </c>
      <c r="G74" t="str">
        <f>VLOOKUP(Таблица_Sheet1[[#This Row],[ИНН]],main_Расчет!$D:$F,3,0)</f>
        <v xml:space="preserve"> ООО «ПКО «Группа СВС»</v>
      </c>
      <c r="H74">
        <f>IFERROR(IF(Таблица_Sheet1[[#This Row],[Ген. директор]]=VLOOKUP(Таблица_Sheet1[[#This Row],[ИНН]],'Гендиры и даты'!$A:$E,4,0),0,1),"")</f>
        <v>0</v>
      </c>
      <c r="I74" t="str">
        <f>Таблица_Sheet1[[#This Row],[Ген. директор]]</f>
        <v>Стародубов Сергей Вячеславович</v>
      </c>
      <c r="J74" t="str">
        <f>VLOOKUP(Таблица_Sheet1[[#This Row],[ИНН]],'Гендиры и даты'!$A:$E,4,0)</f>
        <v>Стародубов Сергей Вячеславович</v>
      </c>
      <c r="K74">
        <f>IFERROR(IF(Таблица_Sheet1[[#This Row],[Учредитель]]=VLOOKUP(Таблица_Sheet1[[#This Row],[ИНН]],'Гендиры и даты'!$A:$E,5,0),0,1),"")</f>
        <v>0</v>
      </c>
      <c r="L74" t="str">
        <f>Таблица_Sheet1[[#This Row],[Учредитель]]</f>
        <v>Стародубов Сергей Вячеславович</v>
      </c>
      <c r="M74" t="str">
        <f>VLOOKUP(Таблица_Sheet1[[#This Row],[ИНН]],'Гендиры и даты'!$A:$E,5,0)</f>
        <v>Стародубов Сергей Вячеславович</v>
      </c>
    </row>
    <row r="75" spans="1:13">
      <c r="A75">
        <v>7702686930</v>
      </c>
      <c r="B75" t="s">
        <v>20166</v>
      </c>
      <c r="C75" t="s">
        <v>6711</v>
      </c>
      <c r="D75" t="s">
        <v>20098</v>
      </c>
      <c r="E75" t="s">
        <v>5026</v>
      </c>
      <c r="F75" t="s">
        <v>5027</v>
      </c>
      <c r="G75" t="str">
        <f>VLOOKUP(Таблица_Sheet1[[#This Row],[ИНН]],main_Расчет!$D:$F,3,0)</f>
        <v xml:space="preserve"> ООО ПКО «РегионКонсалт»</v>
      </c>
      <c r="H75">
        <f>IFERROR(IF(Таблица_Sheet1[[#This Row],[Ген. директор]]=VLOOKUP(Таблица_Sheet1[[#This Row],[ИНН]],'Гендиры и даты'!$A:$E,4,0),0,1),"")</f>
        <v>0</v>
      </c>
      <c r="I75" t="str">
        <f>Таблица_Sheet1[[#This Row],[Ген. директор]]</f>
        <v>Никитин Владимир Владимирович</v>
      </c>
      <c r="J75" t="str">
        <f>VLOOKUP(Таблица_Sheet1[[#This Row],[ИНН]],'Гендиры и даты'!$A:$E,4,0)</f>
        <v>Никитин Владимир Владимирович</v>
      </c>
      <c r="K75">
        <f>IFERROR(IF(Таблица_Sheet1[[#This Row],[Учредитель]]=VLOOKUP(Таблица_Sheet1[[#This Row],[ИНН]],'Гендиры и даты'!$A:$E,5,0),0,1),"")</f>
        <v>0</v>
      </c>
      <c r="L75" t="str">
        <f>Таблица_Sheet1[[#This Row],[Учредитель]]</f>
        <v>Общество С Ограниченной Ответственностью Профессиональная Коллекторская Организация, "НЭЙВА"</v>
      </c>
      <c r="M75" t="str">
        <f>VLOOKUP(Таблица_Sheet1[[#This Row],[ИНН]],'Гендиры и даты'!$A:$E,5,0)</f>
        <v>Общество С Ограниченной Ответственностью Профессиональная Коллекторская Организация, "НЭЙВА"</v>
      </c>
    </row>
    <row r="76" spans="1:13">
      <c r="A76">
        <v>5406796664</v>
      </c>
      <c r="B76" t="s">
        <v>20167</v>
      </c>
      <c r="C76" t="s">
        <v>20168</v>
      </c>
      <c r="D76" t="s">
        <v>20169</v>
      </c>
      <c r="E76" t="s">
        <v>4983</v>
      </c>
      <c r="F76" t="s">
        <v>4984</v>
      </c>
      <c r="G76" t="str">
        <f>VLOOKUP(Таблица_Sheet1[[#This Row],[ИНН]],main_Расчет!$D:$F,3,0)</f>
        <v xml:space="preserve"> ООО «ПКО «Форвард»</v>
      </c>
      <c r="H76">
        <f>IFERROR(IF(Таблица_Sheet1[[#This Row],[Ген. директор]]=VLOOKUP(Таблица_Sheet1[[#This Row],[ИНН]],'Гендиры и даты'!$A:$E,4,0),0,1),"")</f>
        <v>0</v>
      </c>
      <c r="I76" t="str">
        <f>Таблица_Sheet1[[#This Row],[Ген. директор]]</f>
        <v>Степанов Иван Александрович</v>
      </c>
      <c r="J76" t="str">
        <f>VLOOKUP(Таблица_Sheet1[[#This Row],[ИНН]],'Гендиры и даты'!$A:$E,4,0)</f>
        <v>Степанов Иван Александрович</v>
      </c>
      <c r="K76">
        <f>IFERROR(IF(Таблица_Sheet1[[#This Row],[Учредитель]]=VLOOKUP(Таблица_Sheet1[[#This Row],[ИНН]],'Гендиры и даты'!$A:$E,5,0),0,1),"")</f>
        <v>0</v>
      </c>
      <c r="L76" t="str">
        <f>Таблица_Sheet1[[#This Row],[Учредитель]]</f>
        <v>Осипов Илья Игоревич, Байбородина Марина Николаевна, Степанов Иван Александрович, Вавилов Юрий Викторович, Васильева Ольга Сергеевна, Общество С Ограниченной Ответственностью, "ЦЕНТРАЛЬНАЯ КОМПАНИЯ"</v>
      </c>
      <c r="M76" t="str">
        <f>VLOOKUP(Таблица_Sheet1[[#This Row],[ИНН]],'Гендиры и даты'!$A:$E,5,0)</f>
        <v>Осипов Илья Игоревич, Байбородина Марина Николаевна, Степанов Иван Александрович, Вавилов Юрий Викторович, Васильева Ольга Сергеевна, Общество С Ограниченной Ответственностью, "ЦЕНТРАЛЬНАЯ КОМПАНИЯ"</v>
      </c>
    </row>
    <row r="77" spans="1:13">
      <c r="A77">
        <v>6455047081</v>
      </c>
      <c r="B77" t="s">
        <v>20170</v>
      </c>
      <c r="C77" t="s">
        <v>6715</v>
      </c>
      <c r="D77" t="s">
        <v>20119</v>
      </c>
      <c r="E77" t="s">
        <v>5241</v>
      </c>
      <c r="F77" t="s">
        <v>5241</v>
      </c>
      <c r="G77" t="str">
        <f>VLOOKUP(Таблица_Sheet1[[#This Row],[ИНН]],main_Расчет!$D:$F,3,0)</f>
        <v xml:space="preserve"> ООО «ПКО «Триада»</v>
      </c>
      <c r="H77">
        <f>IFERROR(IF(Таблица_Sheet1[[#This Row],[Ген. директор]]=VLOOKUP(Таблица_Sheet1[[#This Row],[ИНН]],'Гендиры и даты'!$A:$E,4,0),0,1),"")</f>
        <v>0</v>
      </c>
      <c r="I77" t="str">
        <f>Таблица_Sheet1[[#This Row],[Ген. директор]]</f>
        <v>Федоров Олег Анатольевич</v>
      </c>
      <c r="J77" t="str">
        <f>VLOOKUP(Таблица_Sheet1[[#This Row],[ИНН]],'Гендиры и даты'!$A:$E,4,0)</f>
        <v>Федоров Олег Анатольевич</v>
      </c>
      <c r="K77">
        <f>IFERROR(IF(Таблица_Sheet1[[#This Row],[Учредитель]]=VLOOKUP(Таблица_Sheet1[[#This Row],[ИНН]],'Гендиры и даты'!$A:$E,5,0),0,1),"")</f>
        <v>0</v>
      </c>
      <c r="L77" t="str">
        <f>Таблица_Sheet1[[#This Row],[Учредитель]]</f>
        <v>Федоров Олег Анатольевич</v>
      </c>
      <c r="M77" t="str">
        <f>VLOOKUP(Таблица_Sheet1[[#This Row],[ИНН]],'Гендиры и даты'!$A:$E,5,0)</f>
        <v>Федоров Олег Анатольевич</v>
      </c>
    </row>
    <row r="78" spans="1:13">
      <c r="A78">
        <v>6316220412</v>
      </c>
      <c r="B78" t="s">
        <v>20171</v>
      </c>
      <c r="C78" t="s">
        <v>6717</v>
      </c>
      <c r="D78" t="s">
        <v>20172</v>
      </c>
      <c r="E78" t="s">
        <v>5019</v>
      </c>
      <c r="F78" t="s">
        <v>5020</v>
      </c>
      <c r="G78" t="str">
        <f>VLOOKUP(Таблица_Sheet1[[#This Row],[ИНН]],main_Расчет!$D:$F,3,0)</f>
        <v xml:space="preserve"> ООО «Профессиональная коллекторская организация «Легал Коллекшн»</v>
      </c>
      <c r="H78">
        <f>IFERROR(IF(Таблица_Sheet1[[#This Row],[Ген. директор]]=VLOOKUP(Таблица_Sheet1[[#This Row],[ИНН]],'Гендиры и даты'!$A:$E,4,0),0,1),"")</f>
        <v>0</v>
      </c>
      <c r="I78" t="str">
        <f>Таблица_Sheet1[[#This Row],[Ген. директор]]</f>
        <v>Глебова Юлия Валерьевна</v>
      </c>
      <c r="J78" t="str">
        <f>VLOOKUP(Таблица_Sheet1[[#This Row],[ИНН]],'Гендиры и даты'!$A:$E,4,0)</f>
        <v>Глебова Юлия Валерьевна</v>
      </c>
      <c r="K78">
        <f>IFERROR(IF(Таблица_Sheet1[[#This Row],[Учредитель]]=VLOOKUP(Таблица_Sheet1[[#This Row],[ИНН]],'Гендиры и даты'!$A:$E,5,0),0,1),"")</f>
        <v>0</v>
      </c>
      <c r="L78" t="str">
        <f>Таблица_Sheet1[[#This Row],[Учредитель]]</f>
        <v>Глебова Юлия Валерьевна, Чернов Валерий Валерьяновчич, Фирсова Ксения Валерьевна</v>
      </c>
      <c r="M78" t="str">
        <f>VLOOKUP(Таблица_Sheet1[[#This Row],[ИНН]],'Гендиры и даты'!$A:$E,5,0)</f>
        <v>Глебова Юлия Валерьевна, Чернов Валерий Валерьяновчич, Фирсова Ксения Валерьевна</v>
      </c>
    </row>
    <row r="79" spans="1:13">
      <c r="A79">
        <v>5257119624</v>
      </c>
      <c r="B79" t="s">
        <v>20173</v>
      </c>
      <c r="C79" t="s">
        <v>6719</v>
      </c>
      <c r="D79" t="s">
        <v>20174</v>
      </c>
      <c r="E79" t="s">
        <v>5193</v>
      </c>
      <c r="F79" t="s">
        <v>5194</v>
      </c>
      <c r="G79" t="str">
        <f>VLOOKUP(Таблица_Sheet1[[#This Row],[ИНН]],main_Расчет!$D:$F,3,0)</f>
        <v xml:space="preserve"> ООО ПКО «ЖКИ-НН»</v>
      </c>
      <c r="H79">
        <f>IFERROR(IF(Таблица_Sheet1[[#This Row],[Ген. директор]]=VLOOKUP(Таблица_Sheet1[[#This Row],[ИНН]],'Гендиры и даты'!$A:$E,4,0),0,1),"")</f>
        <v>0</v>
      </c>
      <c r="I79" t="str">
        <f>Таблица_Sheet1[[#This Row],[Ген. директор]]</f>
        <v>Переплётчиков Илья Михайлович</v>
      </c>
      <c r="J79" t="str">
        <f>VLOOKUP(Таблица_Sheet1[[#This Row],[ИНН]],'Гендиры и даты'!$A:$E,4,0)</f>
        <v>Переплётчиков Илья Михайлович</v>
      </c>
      <c r="K79">
        <f>IFERROR(IF(Таблица_Sheet1[[#This Row],[Учредитель]]=VLOOKUP(Таблица_Sheet1[[#This Row],[ИНН]],'Гендиры и даты'!$A:$E,5,0),0,1),"")</f>
        <v>0</v>
      </c>
      <c r="L79" t="str">
        <f>Таблица_Sheet1[[#This Row],[Учредитель]]</f>
        <v>Лисова Юлия Викторовна</v>
      </c>
      <c r="M79" t="str">
        <f>VLOOKUP(Таблица_Sheet1[[#This Row],[ИНН]],'Гендиры и даты'!$A:$E,5,0)</f>
        <v>Лисова Юлия Викторовна</v>
      </c>
    </row>
    <row r="80" spans="1:13">
      <c r="A80">
        <v>6501281184</v>
      </c>
      <c r="B80" t="s">
        <v>20175</v>
      </c>
      <c r="C80" t="s">
        <v>20176</v>
      </c>
      <c r="D80" t="s">
        <v>20177</v>
      </c>
      <c r="E80" t="s">
        <v>4997</v>
      </c>
      <c r="F80" t="s">
        <v>20178</v>
      </c>
      <c r="G80" t="str">
        <f>VLOOKUP(Таблица_Sheet1[[#This Row],[ИНН]],main_Расчет!$D:$F,3,0)</f>
        <v xml:space="preserve"> ООО ПКО «Мегасах»</v>
      </c>
      <c r="H80">
        <f>IFERROR(IF(Таблица_Sheet1[[#This Row],[Ген. директор]]=VLOOKUP(Таблица_Sheet1[[#This Row],[ИНН]],'Гендиры и даты'!$A:$E,4,0),0,1),"")</f>
        <v>0</v>
      </c>
      <c r="I80" t="str">
        <f>Таблица_Sheet1[[#This Row],[Ген. директор]]</f>
        <v>Павлютин Сергей Сергеевич</v>
      </c>
      <c r="J80" t="str">
        <f>VLOOKUP(Таблица_Sheet1[[#This Row],[ИНН]],'Гендиры и даты'!$A:$E,4,0)</f>
        <v>Павлютин Сергей Сергеевич</v>
      </c>
      <c r="K80">
        <f>IFERROR(IF(Таблица_Sheet1[[#This Row],[Учредитель]]=VLOOKUP(Таблица_Sheet1[[#This Row],[ИНН]],'Гендиры и даты'!$A:$E,5,0),0,1),"")</f>
        <v>1</v>
      </c>
      <c r="L80" t="str">
        <f>Таблица_Sheet1[[#This Row],[Учредитель]]</f>
        <v>Павлютин Сергей Сергеевич, Ошкина Ксения Юрьевна</v>
      </c>
      <c r="M80" t="str">
        <f>VLOOKUP(Таблица_Sheet1[[#This Row],[ИНН]],'Гендиры и даты'!$A:$E,5,0)</f>
        <v>Павлютин Сергей Сергеевич</v>
      </c>
    </row>
    <row r="81" spans="1:13">
      <c r="A81">
        <v>3702593710</v>
      </c>
      <c r="B81" t="s">
        <v>20179</v>
      </c>
      <c r="C81" t="s">
        <v>6723</v>
      </c>
      <c r="D81" t="s">
        <v>20119</v>
      </c>
      <c r="E81" t="s">
        <v>5357</v>
      </c>
      <c r="F81" t="s">
        <v>5357</v>
      </c>
      <c r="G81" t="str">
        <f>VLOOKUP(Таблица_Sheet1[[#This Row],[ИНН]],main_Расчет!$D:$F,3,0)</f>
        <v xml:space="preserve"> ООО «ПКО «АРД»</v>
      </c>
      <c r="H81">
        <f>IFERROR(IF(Таблица_Sheet1[[#This Row],[Ген. директор]]=VLOOKUP(Таблица_Sheet1[[#This Row],[ИНН]],'Гендиры и даты'!$A:$E,4,0),0,1),"")</f>
        <v>0</v>
      </c>
      <c r="I81" t="str">
        <f>Таблица_Sheet1[[#This Row],[Ген. директор]]</f>
        <v>Коротков Максим Валерьевич</v>
      </c>
      <c r="J81" t="str">
        <f>VLOOKUP(Таблица_Sheet1[[#This Row],[ИНН]],'Гендиры и даты'!$A:$E,4,0)</f>
        <v>Коротков Максим Валерьевич</v>
      </c>
      <c r="K81">
        <f>IFERROR(IF(Таблица_Sheet1[[#This Row],[Учредитель]]=VLOOKUP(Таблица_Sheet1[[#This Row],[ИНН]],'Гендиры и даты'!$A:$E,5,0),0,1),"")</f>
        <v>0</v>
      </c>
      <c r="L81" t="str">
        <f>Таблица_Sheet1[[#This Row],[Учредитель]]</f>
        <v>Коротков Максим Валерьевич</v>
      </c>
      <c r="M81" t="str">
        <f>VLOOKUP(Таблица_Sheet1[[#This Row],[ИНН]],'Гендиры и даты'!$A:$E,5,0)</f>
        <v>Коротков Максим Валерьевич</v>
      </c>
    </row>
    <row r="82" spans="1:13">
      <c r="A82">
        <v>5260410400</v>
      </c>
      <c r="B82" t="s">
        <v>20180</v>
      </c>
      <c r="C82" t="s">
        <v>6725</v>
      </c>
      <c r="D82" t="s">
        <v>20181</v>
      </c>
      <c r="E82" t="s">
        <v>4864</v>
      </c>
      <c r="F82" t="s">
        <v>4866</v>
      </c>
      <c r="G82" t="str">
        <f>VLOOKUP(Таблица_Sheet1[[#This Row],[ИНН]],main_Расчет!$D:$F,3,0)</f>
        <v xml:space="preserve"> ООО ПКО «СААБ»</v>
      </c>
      <c r="H82">
        <f>IFERROR(IF(Таблица_Sheet1[[#This Row],[Ген. директор]]=VLOOKUP(Таблица_Sheet1[[#This Row],[ИНН]],'Гендиры и даты'!$A:$E,4,0),0,1),"")</f>
        <v>0</v>
      </c>
      <c r="I82" t="str">
        <f>Таблица_Sheet1[[#This Row],[Ген. директор]]</f>
        <v>Шарпов Сергей Викторович</v>
      </c>
      <c r="J82" t="str">
        <f>VLOOKUP(Таблица_Sheet1[[#This Row],[ИНН]],'Гендиры и даты'!$A:$E,4,0)</f>
        <v>Шарпов Сергей Викторович</v>
      </c>
      <c r="K82">
        <f>IFERROR(IF(Таблица_Sheet1[[#This Row],[Учредитель]]=VLOOKUP(Таблица_Sheet1[[#This Row],[ИНН]],'Гендиры и даты'!$A:$E,5,0),0,1),"")</f>
        <v>0</v>
      </c>
      <c r="L82" t="str">
        <f>Таблица_Sheet1[[#This Row],[Учредитель]]</f>
        <v>Нефедов Михаил Геннадьевич, Абдуллин Ринат Шамильевич</v>
      </c>
      <c r="M82" t="str">
        <f>VLOOKUP(Таблица_Sheet1[[#This Row],[ИНН]],'Гендиры и даты'!$A:$E,5,0)</f>
        <v>Нефедов Михаил Геннадьевич, Абдуллин Ринат Шамильевич</v>
      </c>
    </row>
    <row r="83" spans="1:13">
      <c r="A83">
        <v>7702814010</v>
      </c>
      <c r="B83" t="s">
        <v>20182</v>
      </c>
      <c r="C83" t="s">
        <v>6727</v>
      </c>
      <c r="E83" t="s">
        <v>4864</v>
      </c>
      <c r="F83" t="s">
        <v>4865</v>
      </c>
      <c r="G83" t="str">
        <f>VLOOKUP(Таблица_Sheet1[[#This Row],[ИНН]],main_Расчет!$D:$F,3,0)</f>
        <v xml:space="preserve"> ООО ПКО «АФК»</v>
      </c>
      <c r="H83">
        <f>IFERROR(IF(Таблица_Sheet1[[#This Row],[Ген. директор]]=VLOOKUP(Таблица_Sheet1[[#This Row],[ИНН]],'Гендиры и даты'!$A:$E,4,0),0,1),"")</f>
        <v>0</v>
      </c>
      <c r="I83" t="str">
        <f>Таблица_Sheet1[[#This Row],[Ген. директор]]</f>
        <v>Шарпов Сергей Викторович</v>
      </c>
      <c r="J83" t="str">
        <f>VLOOKUP(Таблица_Sheet1[[#This Row],[ИНН]],'Гендиры и даты'!$A:$E,4,0)</f>
        <v>Шарпов Сергей Викторович</v>
      </c>
      <c r="K83">
        <f>IFERROR(IF(Таблица_Sheet1[[#This Row],[Учредитель]]=VLOOKUP(Таблица_Sheet1[[#This Row],[ИНН]],'Гендиры и даты'!$A:$E,5,0),0,1),"")</f>
        <v>0</v>
      </c>
      <c r="L83" t="str">
        <f>Таблица_Sheet1[[#This Row],[Учредитель]]</f>
        <v>Абдуллин Ринат Шамильевич, Нефедов Михаил Геннадьевич</v>
      </c>
      <c r="M83" t="str">
        <f>VLOOKUP(Таблица_Sheet1[[#This Row],[ИНН]],'Гендиры и даты'!$A:$E,5,0)</f>
        <v>Абдуллин Ринат Шамильевич, Нефедов Михаил Геннадьевич</v>
      </c>
    </row>
    <row r="84" spans="1:13">
      <c r="A84">
        <v>5262304647</v>
      </c>
      <c r="B84" t="s">
        <v>20183</v>
      </c>
      <c r="G84" t="e">
        <f>VLOOKUP(Таблица_Sheet1[[#This Row],[ИНН]],main_Расчет!$D:$F,3,0)</f>
        <v>#N/A</v>
      </c>
      <c r="H84" t="str">
        <f>IFERROR(IF(Таблица_Sheet1[[#This Row],[Ген. директор]]=VLOOKUP(Таблица_Sheet1[[#This Row],[ИНН]],'Гендиры и даты'!$A:$E,4,0),0,1),"")</f>
        <v/>
      </c>
      <c r="I84">
        <f>Таблица_Sheet1[[#This Row],[Ген. директор]]</f>
        <v>0</v>
      </c>
      <c r="J84" t="e">
        <f>VLOOKUP(Таблица_Sheet1[[#This Row],[ИНН]],'Гендиры и даты'!$A:$E,4,0)</f>
        <v>#N/A</v>
      </c>
      <c r="K84" t="str">
        <f>IFERROR(IF(Таблица_Sheet1[[#This Row],[Учредитель]]=VLOOKUP(Таблица_Sheet1[[#This Row],[ИНН]],'Гендиры и даты'!$A:$E,5,0),0,1),"")</f>
        <v/>
      </c>
      <c r="L84">
        <f>Таблица_Sheet1[[#This Row],[Учредитель]]</f>
        <v>0</v>
      </c>
      <c r="M84" t="e">
        <f>VLOOKUP(Таблица_Sheet1[[#This Row],[ИНН]],'Гендиры и даты'!$A:$E,5,0)</f>
        <v>#N/A</v>
      </c>
    </row>
    <row r="85" spans="1:13">
      <c r="A85">
        <v>7728718713</v>
      </c>
      <c r="B85" t="s">
        <v>20184</v>
      </c>
      <c r="C85" t="s">
        <v>6729</v>
      </c>
      <c r="D85" t="s">
        <v>20079</v>
      </c>
      <c r="E85" t="s">
        <v>5248</v>
      </c>
      <c r="F85" t="s">
        <v>5248</v>
      </c>
      <c r="G85" t="str">
        <f>VLOOKUP(Таблица_Sheet1[[#This Row],[ИНН]],main_Расчет!$D:$F,3,0)</f>
        <v xml:space="preserve"> ООО ПКО «НАСД»</v>
      </c>
      <c r="H85">
        <f>IFERROR(IF(Таблица_Sheet1[[#This Row],[Ген. директор]]=VLOOKUP(Таблица_Sheet1[[#This Row],[ИНН]],'Гендиры и даты'!$A:$E,4,0),0,1),"")</f>
        <v>0</v>
      </c>
      <c r="I85" t="str">
        <f>Таблица_Sheet1[[#This Row],[Ген. директор]]</f>
        <v>Сморчков Гаярь Николаевич</v>
      </c>
      <c r="J85" t="str">
        <f>VLOOKUP(Таблица_Sheet1[[#This Row],[ИНН]],'Гендиры и даты'!$A:$E,4,0)</f>
        <v>Сморчков Гаярь Николаевич</v>
      </c>
      <c r="K85">
        <f>IFERROR(IF(Таблица_Sheet1[[#This Row],[Учредитель]]=VLOOKUP(Таблица_Sheet1[[#This Row],[ИНН]],'Гендиры и даты'!$A:$E,5,0),0,1),"")</f>
        <v>0</v>
      </c>
      <c r="L85" t="str">
        <f>Таблица_Sheet1[[#This Row],[Учредитель]]</f>
        <v>Сморчков Гаярь Николаевич</v>
      </c>
      <c r="M85" t="str">
        <f>VLOOKUP(Таблица_Sheet1[[#This Row],[ИНН]],'Гендиры и даты'!$A:$E,5,0)</f>
        <v>Сморчков Гаярь Николаевич</v>
      </c>
    </row>
    <row r="86" spans="1:13">
      <c r="A86">
        <v>9102220668</v>
      </c>
      <c r="B86" t="s">
        <v>20185</v>
      </c>
      <c r="C86" t="s">
        <v>20186</v>
      </c>
      <c r="D86" t="s">
        <v>20103</v>
      </c>
      <c r="E86" t="s">
        <v>5405</v>
      </c>
      <c r="F86" t="s">
        <v>5405</v>
      </c>
      <c r="G86" t="e">
        <f>VLOOKUP(Таблица_Sheet1[[#This Row],[ИНН]],main_Расчет!$D:$F,3,0)</f>
        <v>#N/A</v>
      </c>
      <c r="H86">
        <f>IFERROR(IF(Таблица_Sheet1[[#This Row],[Ген. директор]]=VLOOKUP(Таблица_Sheet1[[#This Row],[ИНН]],'Гендиры и даты'!$A:$E,4,0),0,1),"")</f>
        <v>0</v>
      </c>
      <c r="I86" t="str">
        <f>Таблица_Sheet1[[#This Row],[Ген. директор]]</f>
        <v>Губа Елена Валерьевна</v>
      </c>
      <c r="J86" t="str">
        <f>VLOOKUP(Таблица_Sheet1[[#This Row],[ИНН]],'Гендиры и даты'!$A:$E,4,0)</f>
        <v>Губа Елена Валерьевна</v>
      </c>
      <c r="K86">
        <f>IFERROR(IF(Таблица_Sheet1[[#This Row],[Учредитель]]=VLOOKUP(Таблица_Sheet1[[#This Row],[ИНН]],'Гендиры и даты'!$A:$E,5,0),0,1),"")</f>
        <v>0</v>
      </c>
      <c r="L86" t="str">
        <f>Таблица_Sheet1[[#This Row],[Учредитель]]</f>
        <v>Губа Елена Валерьевна</v>
      </c>
      <c r="M86" t="str">
        <f>VLOOKUP(Таблица_Sheet1[[#This Row],[ИНН]],'Гендиры и даты'!$A:$E,5,0)</f>
        <v>Губа Елена Валерьевна</v>
      </c>
    </row>
    <row r="87" spans="1:13">
      <c r="A87">
        <v>7751030812</v>
      </c>
      <c r="B87" t="s">
        <v>20187</v>
      </c>
      <c r="C87" t="s">
        <v>6733</v>
      </c>
      <c r="E87" t="s">
        <v>6734</v>
      </c>
      <c r="F87" t="s">
        <v>6735</v>
      </c>
      <c r="G87" t="e">
        <f>VLOOKUP(Таблица_Sheet1[[#This Row],[ИНН]],main_Расчет!$D:$F,3,0)</f>
        <v>#N/A</v>
      </c>
      <c r="H87">
        <f>IFERROR(IF(Таблица_Sheet1[[#This Row],[Ген. директор]]=VLOOKUP(Таблица_Sheet1[[#This Row],[ИНН]],'Гендиры и даты'!$A:$E,4,0),0,1),"")</f>
        <v>0</v>
      </c>
      <c r="I87" t="str">
        <f>Таблица_Sheet1[[#This Row],[Ген. директор]]</f>
        <v>Ермаков Илья Николаевич</v>
      </c>
      <c r="J87" t="str">
        <f>VLOOKUP(Таблица_Sheet1[[#This Row],[ИНН]],'Гендиры и даты'!$A:$E,4,0)</f>
        <v>Ермаков Илья Николаевич</v>
      </c>
      <c r="K87">
        <f>IFERROR(IF(Таблица_Sheet1[[#This Row],[Учредитель]]=VLOOKUP(Таблица_Sheet1[[#This Row],[ИНН]],'Гендиры и даты'!$A:$E,5,0),0,1),"")</f>
        <v>0</v>
      </c>
      <c r="L87" t="str">
        <f>Таблица_Sheet1[[#This Row],[Учредитель]]</f>
        <v>Компания, "ФАСТЕРОН ВЕНЧЕРС ИНК.", (fasteron Ventures Inc.)</v>
      </c>
      <c r="M87" t="str">
        <f>VLOOKUP(Таблица_Sheet1[[#This Row],[ИНН]],'Гендиры и даты'!$A:$E,5,0)</f>
        <v>Компания, "ФАСТЕРОН ВЕНЧЕРС ИНК.", (fasteron Ventures Inc.)</v>
      </c>
    </row>
    <row r="88" spans="1:13">
      <c r="A88">
        <v>7736551151</v>
      </c>
      <c r="B88" t="s">
        <v>20188</v>
      </c>
      <c r="C88" t="s">
        <v>20189</v>
      </c>
      <c r="D88" t="s">
        <v>20165</v>
      </c>
      <c r="E88" t="s">
        <v>5024</v>
      </c>
      <c r="F88" t="s">
        <v>5025</v>
      </c>
      <c r="G88" t="str">
        <f>VLOOKUP(Таблица_Sheet1[[#This Row],[ИНН]],main_Расчет!$D:$F,3,0)</f>
        <v xml:space="preserve"> ООО Профессиональная коллекторская организация «АБВ»</v>
      </c>
      <c r="H88">
        <f>IFERROR(IF(Таблица_Sheet1[[#This Row],[Ген. директор]]=VLOOKUP(Таблица_Sheet1[[#This Row],[ИНН]],'Гендиры и даты'!$A:$E,4,0),0,1),"")</f>
        <v>0</v>
      </c>
      <c r="I88" t="str">
        <f>Таблица_Sheet1[[#This Row],[Ген. директор]]</f>
        <v>Григоров Максим Николаевич</v>
      </c>
      <c r="J88" t="str">
        <f>VLOOKUP(Таблица_Sheet1[[#This Row],[ИНН]],'Гендиры и даты'!$A:$E,4,0)</f>
        <v>Григоров Максим Николаевич</v>
      </c>
      <c r="K88">
        <f>IFERROR(IF(Таблица_Sheet1[[#This Row],[Учредитель]]=VLOOKUP(Таблица_Sheet1[[#This Row],[ИНН]],'Гендиры и даты'!$A:$E,5,0),0,1),"")</f>
        <v>0</v>
      </c>
      <c r="L88" t="str">
        <f>Таблица_Sheet1[[#This Row],[Учредитель]]</f>
        <v>Черномырдин Илья Васильевич</v>
      </c>
      <c r="M88" t="str">
        <f>VLOOKUP(Таблица_Sheet1[[#This Row],[ИНН]],'Гендиры и даты'!$A:$E,5,0)</f>
        <v>Черномырдин Илья Васильевич</v>
      </c>
    </row>
    <row r="89" spans="1:13">
      <c r="A89">
        <v>8601038645</v>
      </c>
      <c r="B89" t="s">
        <v>20190</v>
      </c>
      <c r="C89" t="s">
        <v>6739</v>
      </c>
      <c r="D89" t="s">
        <v>20181</v>
      </c>
      <c r="E89" t="s">
        <v>5005</v>
      </c>
      <c r="F89" t="s">
        <v>5005</v>
      </c>
      <c r="G89" t="str">
        <f>VLOOKUP(Таблица_Sheet1[[#This Row],[ИНН]],main_Расчет!$D:$F,3,0)</f>
        <v xml:space="preserve"> ООО ПКО «Югория»</v>
      </c>
      <c r="H89">
        <f>IFERROR(IF(Таблица_Sheet1[[#This Row],[Ген. директор]]=VLOOKUP(Таблица_Sheet1[[#This Row],[ИНН]],'Гендиры и даты'!$A:$E,4,0),0,1),"")</f>
        <v>0</v>
      </c>
      <c r="I89" t="str">
        <f>Таблица_Sheet1[[#This Row],[Ген. директор]]</f>
        <v>Долженков Сергей Владимирович</v>
      </c>
      <c r="J89" t="str">
        <f>VLOOKUP(Таблица_Sheet1[[#This Row],[ИНН]],'Гендиры и даты'!$A:$E,4,0)</f>
        <v>Долженков Сергей Владимирович</v>
      </c>
      <c r="K89">
        <f>IFERROR(IF(Таблица_Sheet1[[#This Row],[Учредитель]]=VLOOKUP(Таблица_Sheet1[[#This Row],[ИНН]],'Гендиры и даты'!$A:$E,5,0),0,1),"")</f>
        <v>0</v>
      </c>
      <c r="L89" t="str">
        <f>Таблица_Sheet1[[#This Row],[Учредитель]]</f>
        <v>Долженков Сергей Владимирович</v>
      </c>
      <c r="M89" t="str">
        <f>VLOOKUP(Таблица_Sheet1[[#This Row],[ИНН]],'Гендиры и даты'!$A:$E,5,0)</f>
        <v>Долженков Сергей Владимирович</v>
      </c>
    </row>
    <row r="90" spans="1:13">
      <c r="A90">
        <v>6685099905</v>
      </c>
      <c r="B90" t="s">
        <v>20191</v>
      </c>
      <c r="C90" t="s">
        <v>20192</v>
      </c>
      <c r="D90" t="s">
        <v>20193</v>
      </c>
      <c r="E90" t="s">
        <v>4955</v>
      </c>
      <c r="F90" t="s">
        <v>4956</v>
      </c>
      <c r="G90" t="str">
        <f>VLOOKUP(Таблица_Sheet1[[#This Row],[ИНН]],main_Расчет!$D:$F,3,0)</f>
        <v xml:space="preserve"> ООО ПКО «АРС ФИНАНС»</v>
      </c>
      <c r="H90">
        <f>IFERROR(IF(Таблица_Sheet1[[#This Row],[Ген. директор]]=VLOOKUP(Таблица_Sheet1[[#This Row],[ИНН]],'Гендиры и даты'!$A:$E,4,0),0,1),"")</f>
        <v>0</v>
      </c>
      <c r="I90" t="str">
        <f>Таблица_Sheet1[[#This Row],[Ген. директор]]</f>
        <v>Лысенко Александр Александрович</v>
      </c>
      <c r="J90" t="str">
        <f>VLOOKUP(Таблица_Sheet1[[#This Row],[ИНН]],'Гендиры и даты'!$A:$E,4,0)</f>
        <v>Лысенко Александр Александрович</v>
      </c>
      <c r="K90">
        <f>IFERROR(IF(Таблица_Sheet1[[#This Row],[Учредитель]]=VLOOKUP(Таблица_Sheet1[[#This Row],[ИНН]],'Гендиры и даты'!$A:$E,5,0),0,1),"")</f>
        <v>0</v>
      </c>
      <c r="L90" t="str">
        <f>Таблица_Sheet1[[#This Row],[Учредитель]]</f>
        <v>Масленникова Екатерина Анатольевна</v>
      </c>
      <c r="M90" t="str">
        <f>VLOOKUP(Таблица_Sheet1[[#This Row],[ИНН]],'Гендиры и даты'!$A:$E,5,0)</f>
        <v>Масленникова Екатерина Анатольевна</v>
      </c>
    </row>
    <row r="91" spans="1:13">
      <c r="A91">
        <v>8602219436</v>
      </c>
      <c r="B91" t="s">
        <v>20194</v>
      </c>
      <c r="C91" t="s">
        <v>6743</v>
      </c>
      <c r="D91" t="s">
        <v>20128</v>
      </c>
      <c r="E91" t="s">
        <v>4981</v>
      </c>
      <c r="F91" t="s">
        <v>4981</v>
      </c>
      <c r="G91" t="str">
        <f>VLOOKUP(Таблица_Sheet1[[#This Row],[ИНН]],main_Расчет!$D:$F,3,0)</f>
        <v xml:space="preserve"> ООО КА «Регион»</v>
      </c>
      <c r="H91">
        <f>IFERROR(IF(Таблица_Sheet1[[#This Row],[Ген. директор]]=VLOOKUP(Таблица_Sheet1[[#This Row],[ИНН]],'Гендиры и даты'!$A:$E,4,0),0,1),"")</f>
        <v>0</v>
      </c>
      <c r="I91" t="str">
        <f>Таблица_Sheet1[[#This Row],[Ген. директор]]</f>
        <v>Панченко Константин Николаевич</v>
      </c>
      <c r="J91" t="str">
        <f>VLOOKUP(Таблица_Sheet1[[#This Row],[ИНН]],'Гендиры и даты'!$A:$E,4,0)</f>
        <v>Панченко Константин Николаевич</v>
      </c>
      <c r="K91">
        <f>IFERROR(IF(Таблица_Sheet1[[#This Row],[Учредитель]]=VLOOKUP(Таблица_Sheet1[[#This Row],[ИНН]],'Гендиры и даты'!$A:$E,5,0),0,1),"")</f>
        <v>0</v>
      </c>
      <c r="L91" t="str">
        <f>Таблица_Sheet1[[#This Row],[Учредитель]]</f>
        <v>Панченко Константин Николаевич</v>
      </c>
      <c r="M91" t="str">
        <f>VLOOKUP(Таблица_Sheet1[[#This Row],[ИНН]],'Гендиры и даты'!$A:$E,5,0)</f>
        <v>Панченко Константин Николаевич</v>
      </c>
    </row>
    <row r="92" spans="1:13">
      <c r="A92">
        <v>6230085345</v>
      </c>
      <c r="B92" t="s">
        <v>20195</v>
      </c>
      <c r="C92" t="s">
        <v>6745</v>
      </c>
      <c r="D92" t="s">
        <v>20196</v>
      </c>
      <c r="E92" t="s">
        <v>4867</v>
      </c>
      <c r="F92" t="s">
        <v>4867</v>
      </c>
      <c r="G92" t="str">
        <f>VLOOKUP(Таблица_Sheet1[[#This Row],[ИНН]],main_Расчет!$D:$F,3,0)</f>
        <v xml:space="preserve"> ООО ПКО «СпецСнаб71»</v>
      </c>
      <c r="H92">
        <f>IFERROR(IF(Таблица_Sheet1[[#This Row],[Ген. директор]]=VLOOKUP(Таблица_Sheet1[[#This Row],[ИНН]],'Гендиры и даты'!$A:$E,4,0),0,1),"")</f>
        <v>0</v>
      </c>
      <c r="I92" t="str">
        <f>Таблица_Sheet1[[#This Row],[Ген. директор]]</f>
        <v>Сазонов Сергей Владимирович</v>
      </c>
      <c r="J92" t="str">
        <f>VLOOKUP(Таблица_Sheet1[[#This Row],[ИНН]],'Гендиры и даты'!$A:$E,4,0)</f>
        <v>Сазонов Сергей Владимирович</v>
      </c>
      <c r="K92">
        <f>IFERROR(IF(Таблица_Sheet1[[#This Row],[Учредитель]]=VLOOKUP(Таблица_Sheet1[[#This Row],[ИНН]],'Гендиры и даты'!$A:$E,5,0),0,1),"")</f>
        <v>0</v>
      </c>
      <c r="L92" t="str">
        <f>Таблица_Sheet1[[#This Row],[Учредитель]]</f>
        <v>Сазонов Сергей Владимирович</v>
      </c>
      <c r="M92" t="str">
        <f>VLOOKUP(Таблица_Sheet1[[#This Row],[ИНН]],'Гендиры и даты'!$A:$E,5,0)</f>
        <v>Сазонов Сергей Владимирович</v>
      </c>
    </row>
    <row r="93" spans="1:13">
      <c r="A93">
        <v>6449066167</v>
      </c>
      <c r="B93" t="s">
        <v>20197</v>
      </c>
      <c r="C93" t="s">
        <v>6747</v>
      </c>
      <c r="D93" t="s">
        <v>20174</v>
      </c>
      <c r="E93" t="s">
        <v>4957</v>
      </c>
      <c r="F93" t="s">
        <v>4958</v>
      </c>
      <c r="G93" t="str">
        <f>VLOOKUP(Таблица_Sheet1[[#This Row],[ИНН]],main_Расчет!$D:$F,3,0)</f>
        <v xml:space="preserve"> ООО ПКО «Платан»</v>
      </c>
      <c r="H93">
        <f>IFERROR(IF(Таблица_Sheet1[[#This Row],[Ген. директор]]=VLOOKUP(Таблица_Sheet1[[#This Row],[ИНН]],'Гендиры и даты'!$A:$E,4,0),0,1),"")</f>
        <v>0</v>
      </c>
      <c r="I93" t="str">
        <f>Таблица_Sheet1[[#This Row],[Ген. директор]]</f>
        <v>Ситалиев Ахат Шакирович</v>
      </c>
      <c r="J93" t="str">
        <f>VLOOKUP(Таблица_Sheet1[[#This Row],[ИНН]],'Гендиры и даты'!$A:$E,4,0)</f>
        <v>Ситалиев Ахат Шакирович</v>
      </c>
      <c r="K93">
        <f>IFERROR(IF(Таблица_Sheet1[[#This Row],[Учредитель]]=VLOOKUP(Таблица_Sheet1[[#This Row],[ИНН]],'Гендиры и даты'!$A:$E,5,0),0,1),"")</f>
        <v>0</v>
      </c>
      <c r="L93" t="str">
        <f>Таблица_Sheet1[[#This Row],[Учредитель]]</f>
        <v>Исаева Галия Павловна, Ситалиев Ахат Шакирович</v>
      </c>
      <c r="M93" t="str">
        <f>VLOOKUP(Таблица_Sheet1[[#This Row],[ИНН]],'Гендиры и даты'!$A:$E,5,0)</f>
        <v>Исаева Галия Павловна, Ситалиев Ахат Шакирович</v>
      </c>
    </row>
    <row r="94" spans="1:13">
      <c r="A94">
        <v>7707782563</v>
      </c>
      <c r="B94" t="s">
        <v>20198</v>
      </c>
      <c r="C94" t="s">
        <v>6749</v>
      </c>
      <c r="E94" t="s">
        <v>4811</v>
      </c>
      <c r="F94" t="s">
        <v>4812</v>
      </c>
      <c r="G94" t="str">
        <f>VLOOKUP(Таблица_Sheet1[[#This Row],[ИНН]],main_Расчет!$D:$F,3,0)</f>
        <v xml:space="preserve"> ООО ПКО «РСВ»</v>
      </c>
      <c r="H94">
        <f>IFERROR(IF(Таблица_Sheet1[[#This Row],[Ген. директор]]=VLOOKUP(Таблица_Sheet1[[#This Row],[ИНН]],'Гендиры и даты'!$A:$E,4,0),0,1),"")</f>
        <v>0</v>
      </c>
      <c r="I94" t="str">
        <f>Таблица_Sheet1[[#This Row],[Ген. директор]]</f>
        <v>Медведева Ольга Владимировна</v>
      </c>
      <c r="J94" t="str">
        <f>VLOOKUP(Таблица_Sheet1[[#This Row],[ИНН]],'Гендиры и даты'!$A:$E,4,0)</f>
        <v>Медведева Ольга Владимировна</v>
      </c>
      <c r="K94">
        <f>IFERROR(IF(Таблица_Sheet1[[#This Row],[Учредитель]]=VLOOKUP(Таблица_Sheet1[[#This Row],[ИНН]],'Гендиры и даты'!$A:$E,5,0),0,1),"")</f>
        <v>0</v>
      </c>
      <c r="L94" t="str">
        <f>Таблица_Sheet1[[#This Row],[Учредитель]]</f>
        <v>Общество С Ограниченной Ответственностью Профессиональная Коллекторская Организация, "СТОЛИЧНАЯ СЕРВИСНАЯ КОМПАНИЯ", Свеа Экономи Сайпрус Лимитед</v>
      </c>
      <c r="M94" t="str">
        <f>VLOOKUP(Таблица_Sheet1[[#This Row],[ИНН]],'Гендиры и даты'!$A:$E,5,0)</f>
        <v>Общество С Ограниченной Ответственностью Профессиональная Коллекторская Организация, "СТОЛИЧНАЯ СЕРВИСНАЯ КОМПАНИЯ", Свеа Экономи Сайпрус Лимитед</v>
      </c>
    </row>
    <row r="95" spans="1:13">
      <c r="A95">
        <v>276114446</v>
      </c>
      <c r="B95" t="s">
        <v>20198</v>
      </c>
      <c r="C95" t="s">
        <v>6749</v>
      </c>
      <c r="E95" t="s">
        <v>4811</v>
      </c>
      <c r="F95" t="s">
        <v>4812</v>
      </c>
      <c r="G95" t="str">
        <f>VLOOKUP(Таблица_Sheet1[[#This Row],[ИНН]],main_Расчет!$D:$F,3,0)</f>
        <v xml:space="preserve"> ООО ПКО «Аргумент»</v>
      </c>
      <c r="H95">
        <f>IFERROR(IF(Таблица_Sheet1[[#This Row],[Ген. директор]]=VLOOKUP(Таблица_Sheet1[[#This Row],[ИНН]],'Гендиры и даты'!$A:$E,4,0),0,1),"")</f>
        <v>0</v>
      </c>
      <c r="I95" t="str">
        <f>Таблица_Sheet1[[#This Row],[Ген. директор]]</f>
        <v>Медведева Ольга Владимировна</v>
      </c>
      <c r="J95" t="str">
        <f>VLOOKUP(Таблица_Sheet1[[#This Row],[ИНН]],'Гендиры и даты'!$A:$E,4,0)</f>
        <v>Медведева Ольга Владимировна</v>
      </c>
      <c r="K95">
        <f>IFERROR(IF(Таблица_Sheet1[[#This Row],[Учредитель]]=VLOOKUP(Таблица_Sheet1[[#This Row],[ИНН]],'Гендиры и даты'!$A:$E,5,0),0,1),"")</f>
        <v>0</v>
      </c>
      <c r="L95" t="str">
        <f>Таблица_Sheet1[[#This Row],[Учредитель]]</f>
        <v>Общество С Ограниченной Ответственностью Профессиональная Коллекторская Организация, "СТОЛИЧНАЯ СЕРВИСНАЯ КОМПАНИЯ", Свеа Экономи Сайпрус Лимитед</v>
      </c>
      <c r="M95" t="str">
        <f>VLOOKUP(Таблица_Sheet1[[#This Row],[ИНН]],'Гендиры и даты'!$A:$E,5,0)</f>
        <v>Общество С Ограниченной Ответственностью Профессиональная Коллекторская Организация, "СТОЛИЧНАЯ СЕРВИСНАЯ КОМПАНИЯ", Свеа Экономи Сайпрус Лимитед</v>
      </c>
    </row>
    <row r="96" spans="1:13">
      <c r="A96">
        <v>2462226285</v>
      </c>
      <c r="B96" t="s">
        <v>20199</v>
      </c>
      <c r="C96" t="s">
        <v>6751</v>
      </c>
      <c r="D96" t="s">
        <v>20103</v>
      </c>
      <c r="E96" t="s">
        <v>5463</v>
      </c>
      <c r="F96" t="s">
        <v>5464</v>
      </c>
      <c r="G96" t="str">
        <f>VLOOKUP(Таблица_Sheet1[[#This Row],[ИНН]],main_Расчет!$D:$F,3,0)</f>
        <v xml:space="preserve"> ООО ПКО «Колизей»</v>
      </c>
      <c r="H96">
        <f>IFERROR(IF(Таблица_Sheet1[[#This Row],[Ген. директор]]=VLOOKUP(Таблица_Sheet1[[#This Row],[ИНН]],'Гендиры и даты'!$A:$E,4,0),0,1),"")</f>
        <v>0</v>
      </c>
      <c r="I96" t="str">
        <f>Таблица_Sheet1[[#This Row],[Ген. директор]]</f>
        <v>Сальников Григорий Николаевич</v>
      </c>
      <c r="J96" t="str">
        <f>VLOOKUP(Таблица_Sheet1[[#This Row],[ИНН]],'Гендиры и даты'!$A:$E,4,0)</f>
        <v>Сальников Григорий Николаевич</v>
      </c>
      <c r="K96">
        <f>IFERROR(IF(Таблица_Sheet1[[#This Row],[Учредитель]]=VLOOKUP(Таблица_Sheet1[[#This Row],[ИНН]],'Гендиры и даты'!$A:$E,5,0),0,1),"")</f>
        <v>0</v>
      </c>
      <c r="L96" t="str">
        <f>Таблица_Sheet1[[#This Row],[Учредитель]]</f>
        <v>Гончаровский Станислав Русланович</v>
      </c>
      <c r="M96" t="str">
        <f>VLOOKUP(Таблица_Sheet1[[#This Row],[ИНН]],'Гендиры и даты'!$A:$E,5,0)</f>
        <v>Гончаровский Станислав Русланович</v>
      </c>
    </row>
    <row r="97" spans="1:13">
      <c r="A97">
        <v>2312143512</v>
      </c>
      <c r="B97" t="s">
        <v>20200</v>
      </c>
      <c r="C97" t="s">
        <v>6753</v>
      </c>
      <c r="D97" t="s">
        <v>20122</v>
      </c>
      <c r="E97" t="s">
        <v>5264</v>
      </c>
      <c r="F97" t="s">
        <v>5265</v>
      </c>
      <c r="G97" t="str">
        <f>VLOOKUP(Таблица_Sheet1[[#This Row],[ИНН]],main_Расчет!$D:$F,3,0)</f>
        <v xml:space="preserve"> ООО ПКО «Центр ЮСБ ЮФО»</v>
      </c>
      <c r="H97">
        <f>IFERROR(IF(Таблица_Sheet1[[#This Row],[Ген. директор]]=VLOOKUP(Таблица_Sheet1[[#This Row],[ИНН]],'Гендиры и даты'!$A:$E,4,0),0,1),"")</f>
        <v>0</v>
      </c>
      <c r="I97" t="str">
        <f>Таблица_Sheet1[[#This Row],[Ген. директор]]</f>
        <v>Чернов Алексей Юрьевич</v>
      </c>
      <c r="J97" t="str">
        <f>VLOOKUP(Таблица_Sheet1[[#This Row],[ИНН]],'Гендиры и даты'!$A:$E,4,0)</f>
        <v>Чернов Алексей Юрьевич</v>
      </c>
      <c r="K97">
        <f>IFERROR(IF(Таблица_Sheet1[[#This Row],[Учредитель]]=VLOOKUP(Таблица_Sheet1[[#This Row],[ИНН]],'Гендиры и даты'!$A:$E,5,0),0,1),"")</f>
        <v>0</v>
      </c>
      <c r="L97" t="str">
        <f>Таблица_Sheet1[[#This Row],[Учредитель]]</f>
        <v>Чернов Алексей Юрьевич, Ковалев Константин Геннадиевич</v>
      </c>
      <c r="M97" t="str">
        <f>VLOOKUP(Таблица_Sheet1[[#This Row],[ИНН]],'Гендиры и даты'!$A:$E,5,0)</f>
        <v>Чернов Алексей Юрьевич, Ковалев Константин Геннадиевич</v>
      </c>
    </row>
    <row r="98" spans="1:13">
      <c r="A98">
        <v>2308219173</v>
      </c>
      <c r="B98" t="s">
        <v>20201</v>
      </c>
      <c r="C98" t="s">
        <v>6755</v>
      </c>
      <c r="E98" t="s">
        <v>6756</v>
      </c>
      <c r="F98" t="s">
        <v>6757</v>
      </c>
      <c r="G98" t="e">
        <f>VLOOKUP(Таблица_Sheet1[[#This Row],[ИНН]],main_Расчет!$D:$F,3,0)</f>
        <v>#N/A</v>
      </c>
      <c r="H98">
        <f>IFERROR(IF(Таблица_Sheet1[[#This Row],[Ген. директор]]=VLOOKUP(Таблица_Sheet1[[#This Row],[ИНН]],'Гендиры и даты'!$A:$E,4,0),0,1),"")</f>
        <v>0</v>
      </c>
      <c r="I98" t="str">
        <f>Таблица_Sheet1[[#This Row],[Ген. директор]]</f>
        <v>Еременко Анна Геннадьевна</v>
      </c>
      <c r="J98" t="str">
        <f>VLOOKUP(Таблица_Sheet1[[#This Row],[ИНН]],'Гендиры и даты'!$A:$E,4,0)</f>
        <v>Еременко Анна Геннадьевна</v>
      </c>
      <c r="K98">
        <f>IFERROR(IF(Таблица_Sheet1[[#This Row],[Учредитель]]=VLOOKUP(Таблица_Sheet1[[#This Row],[ИНН]],'Гендиры и даты'!$A:$E,5,0),0,1),"")</f>
        <v>0</v>
      </c>
      <c r="L98" t="str">
        <f>Таблица_Sheet1[[#This Row],[Учредитель]]</f>
        <v>Гордиевский Михаил Викторович, Штрафов</v>
      </c>
      <c r="M98" t="str">
        <f>VLOOKUP(Таблица_Sheet1[[#This Row],[ИНН]],'Гендиры и даты'!$A:$E,5,0)</f>
        <v>Гордиевский Михаил Викторович, Штрафов</v>
      </c>
    </row>
    <row r="99" spans="1:13">
      <c r="A99">
        <v>8602183821</v>
      </c>
      <c r="B99" t="s">
        <v>20202</v>
      </c>
      <c r="C99" t="s">
        <v>6759</v>
      </c>
      <c r="D99" t="s">
        <v>20203</v>
      </c>
      <c r="E99" t="s">
        <v>4925</v>
      </c>
      <c r="F99" t="s">
        <v>6760</v>
      </c>
      <c r="G99" t="str">
        <f>VLOOKUP(Таблица_Sheet1[[#This Row],[ИНН]],main_Расчет!$D:$F,3,0)</f>
        <v xml:space="preserve"> ООО ПКО «Экспресс-Кредит»</v>
      </c>
      <c r="H99">
        <f>IFERROR(IF(Таблица_Sheet1[[#This Row],[Ген. директор]]=VLOOKUP(Таблица_Sheet1[[#This Row],[ИНН]],'Гендиры и даты'!$A:$E,4,0),0,1),"")</f>
        <v>0</v>
      </c>
      <c r="I99" t="str">
        <f>Таблица_Sheet1[[#This Row],[Ген. директор]]</f>
        <v>Обухова Гульнара Зайнулловна</v>
      </c>
      <c r="J99" t="str">
        <f>VLOOKUP(Таблица_Sheet1[[#This Row],[ИНН]],'Гендиры и даты'!$A:$E,4,0)</f>
        <v>Обухова Гульнара Зайнулловна</v>
      </c>
      <c r="K99">
        <f>IFERROR(IF(Таблица_Sheet1[[#This Row],[Учредитель]]=VLOOKUP(Таблица_Sheet1[[#This Row],[ИНН]],'Гендиры и даты'!$A:$E,5,0),0,1),"")</f>
        <v>0</v>
      </c>
      <c r="L99" t="str">
        <f>Таблица_Sheet1[[#This Row],[Учредитель]]</f>
        <v>Верцинский Михаил Сергеевич, Обухова Гульнара Зайнулловна</v>
      </c>
      <c r="M99" t="str">
        <f>VLOOKUP(Таблица_Sheet1[[#This Row],[ИНН]],'Гендиры и даты'!$A:$E,5,0)</f>
        <v>Верцинский Михаил Сергеевич, Обухова Гульнара Зайнулловна</v>
      </c>
    </row>
    <row r="100" spans="1:13">
      <c r="A100">
        <v>6658459228</v>
      </c>
      <c r="B100" t="s">
        <v>20204</v>
      </c>
      <c r="C100" t="s">
        <v>6762</v>
      </c>
      <c r="D100" t="s">
        <v>20082</v>
      </c>
      <c r="E100" t="s">
        <v>5287</v>
      </c>
      <c r="F100" t="s">
        <v>5288</v>
      </c>
      <c r="G100" t="str">
        <f>VLOOKUP(Таблица_Sheet1[[#This Row],[ИНН]],main_Расчет!$D:$F,3,0)</f>
        <v xml:space="preserve"> ООО «ПКО «ЮрТех»</v>
      </c>
      <c r="H100">
        <f>IFERROR(IF(Таблица_Sheet1[[#This Row],[Ген. директор]]=VLOOKUP(Таблица_Sheet1[[#This Row],[ИНН]],'Гендиры и даты'!$A:$E,4,0),0,1),"")</f>
        <v>0</v>
      </c>
      <c r="I100" t="str">
        <f>Таблица_Sheet1[[#This Row],[Ген. директор]]</f>
        <v>Родин Андрей Викторович</v>
      </c>
      <c r="J100" t="str">
        <f>VLOOKUP(Таблица_Sheet1[[#This Row],[ИНН]],'Гендиры и даты'!$A:$E,4,0)</f>
        <v>Родин Андрей Викторович</v>
      </c>
      <c r="K100">
        <f>IFERROR(IF(Таблица_Sheet1[[#This Row],[Учредитель]]=VLOOKUP(Таблица_Sheet1[[#This Row],[ИНН]],'Гендиры и даты'!$A:$E,5,0),0,1),"")</f>
        <v>0</v>
      </c>
      <c r="L100" t="str">
        <f>Таблица_Sheet1[[#This Row],[Учредитель]]</f>
        <v>Родин Андрей Викторович, Кунщиков Владимир Валерьевич</v>
      </c>
      <c r="M100" t="str">
        <f>VLOOKUP(Таблица_Sheet1[[#This Row],[ИНН]],'Гендиры и даты'!$A:$E,5,0)</f>
        <v>Родин Андрей Викторович, Кунщиков Владимир Валерьевич</v>
      </c>
    </row>
    <row r="101" spans="1:13">
      <c r="A101">
        <v>6316201956</v>
      </c>
      <c r="B101" t="s">
        <v>20205</v>
      </c>
      <c r="C101" t="s">
        <v>6764</v>
      </c>
      <c r="D101" t="s">
        <v>20206</v>
      </c>
      <c r="E101" t="s">
        <v>4929</v>
      </c>
      <c r="F101" t="s">
        <v>4930</v>
      </c>
      <c r="G101" t="str">
        <f>VLOOKUP(Таблица_Sheet1[[#This Row],[ИНН]],main_Расчет!$D:$F,3,0)</f>
        <v xml:space="preserve"> ООО «ПКО «Правовая защита»</v>
      </c>
      <c r="H101">
        <f>IFERROR(IF(Таблица_Sheet1[[#This Row],[Ген. директор]]=VLOOKUP(Таблица_Sheet1[[#This Row],[ИНН]],'Гендиры и даты'!$A:$E,4,0),0,1),"")</f>
        <v>0</v>
      </c>
      <c r="I101" t="str">
        <f>Таблица_Sheet1[[#This Row],[Ген. директор]]</f>
        <v>Романова Ольга Сергеевна</v>
      </c>
      <c r="J101" t="str">
        <f>VLOOKUP(Таблица_Sheet1[[#This Row],[ИНН]],'Гендиры и даты'!$A:$E,4,0)</f>
        <v>Романова Ольга Сергеевна</v>
      </c>
      <c r="K101">
        <f>IFERROR(IF(Таблица_Sheet1[[#This Row],[Учредитель]]=VLOOKUP(Таблица_Sheet1[[#This Row],[ИНН]],'Гендиры и даты'!$A:$E,5,0),0,1),"")</f>
        <v>0</v>
      </c>
      <c r="L101" t="str">
        <f>Таблица_Sheet1[[#This Row],[Учредитель]]</f>
        <v>Смелов Сергей Борисович, Романова Ольга Сергеевна</v>
      </c>
      <c r="M101" t="str">
        <f>VLOOKUP(Таблица_Sheet1[[#This Row],[ИНН]],'Гендиры и даты'!$A:$E,5,0)</f>
        <v>Смелов Сергей Борисович, Романова Ольга Сергеевна</v>
      </c>
    </row>
    <row r="102" spans="1:13">
      <c r="A102">
        <v>7715141813</v>
      </c>
      <c r="B102" t="s">
        <v>20207</v>
      </c>
      <c r="G102" t="e">
        <f>VLOOKUP(Таблица_Sheet1[[#This Row],[ИНН]],main_Расчет!$D:$F,3,0)</f>
        <v>#N/A</v>
      </c>
      <c r="H102" t="str">
        <f>IFERROR(IF(Таблица_Sheet1[[#This Row],[Ген. директор]]=VLOOKUP(Таблица_Sheet1[[#This Row],[ИНН]],'Гендиры и даты'!$A:$E,4,0),0,1),"")</f>
        <v/>
      </c>
      <c r="I102">
        <f>Таблица_Sheet1[[#This Row],[Ген. директор]]</f>
        <v>0</v>
      </c>
      <c r="J102" t="e">
        <f>VLOOKUP(Таблица_Sheet1[[#This Row],[ИНН]],'Гендиры и даты'!$A:$E,4,0)</f>
        <v>#N/A</v>
      </c>
      <c r="K102" t="str">
        <f>IFERROR(IF(Таблица_Sheet1[[#This Row],[Учредитель]]=VLOOKUP(Таблица_Sheet1[[#This Row],[ИНН]],'Гендиры и даты'!$A:$E,5,0),0,1),"")</f>
        <v/>
      </c>
      <c r="L102">
        <f>Таблица_Sheet1[[#This Row],[Учредитель]]</f>
        <v>0</v>
      </c>
      <c r="M102" t="e">
        <f>VLOOKUP(Таблица_Sheet1[[#This Row],[ИНН]],'Гендиры и даты'!$A:$E,5,0)</f>
        <v>#N/A</v>
      </c>
    </row>
    <row r="103" spans="1:13">
      <c r="A103">
        <v>7709462946</v>
      </c>
      <c r="B103" t="s">
        <v>20208</v>
      </c>
      <c r="G103" t="e">
        <f>VLOOKUP(Таблица_Sheet1[[#This Row],[ИНН]],main_Расчет!$D:$F,3,0)</f>
        <v>#N/A</v>
      </c>
      <c r="H103" t="str">
        <f>IFERROR(IF(Таблица_Sheet1[[#This Row],[Ген. директор]]=VLOOKUP(Таблица_Sheet1[[#This Row],[ИНН]],'Гендиры и даты'!$A:$E,4,0),0,1),"")</f>
        <v/>
      </c>
      <c r="I103">
        <f>Таблица_Sheet1[[#This Row],[Ген. директор]]</f>
        <v>0</v>
      </c>
      <c r="J103" t="e">
        <f>VLOOKUP(Таблица_Sheet1[[#This Row],[ИНН]],'Гендиры и даты'!$A:$E,4,0)</f>
        <v>#N/A</v>
      </c>
      <c r="K103" t="str">
        <f>IFERROR(IF(Таблица_Sheet1[[#This Row],[Учредитель]]=VLOOKUP(Таблица_Sheet1[[#This Row],[ИНН]],'Гендиры и даты'!$A:$E,5,0),0,1),"")</f>
        <v/>
      </c>
      <c r="L103">
        <f>Таблица_Sheet1[[#This Row],[Учредитель]]</f>
        <v>0</v>
      </c>
      <c r="M103" t="e">
        <f>VLOOKUP(Таблица_Sheet1[[#This Row],[ИНН]],'Гендиры и даты'!$A:$E,5,0)</f>
        <v>#N/A</v>
      </c>
    </row>
    <row r="104" spans="1:13">
      <c r="A104">
        <v>7805646537</v>
      </c>
      <c r="B104" t="s">
        <v>20209</v>
      </c>
      <c r="C104" t="s">
        <v>6766</v>
      </c>
      <c r="D104" t="s">
        <v>20210</v>
      </c>
      <c r="E104" t="s">
        <v>4815</v>
      </c>
      <c r="F104" t="s">
        <v>4816</v>
      </c>
      <c r="G104" t="str">
        <f>VLOOKUP(Таблица_Sheet1[[#This Row],[ИНН]],main_Расчет!$D:$F,3,0)</f>
        <v xml:space="preserve"> ООО ПКО «ДА «ФЕМИДА»</v>
      </c>
      <c r="H104">
        <f>IFERROR(IF(Таблица_Sheet1[[#This Row],[Ген. директор]]=VLOOKUP(Таблица_Sheet1[[#This Row],[ИНН]],'Гендиры и даты'!$A:$E,4,0),0,1),"")</f>
        <v>0</v>
      </c>
      <c r="I104" t="str">
        <f>Таблица_Sheet1[[#This Row],[Ген. директор]]</f>
        <v>Карташова Ольга Владимировна</v>
      </c>
      <c r="J104" t="str">
        <f>VLOOKUP(Таблица_Sheet1[[#This Row],[ИНН]],'Гендиры и даты'!$A:$E,4,0)</f>
        <v>Карташова Ольга Владимировна</v>
      </c>
      <c r="K104">
        <f>IFERROR(IF(Таблица_Sheet1[[#This Row],[Учредитель]]=VLOOKUP(Таблица_Sheet1[[#This Row],[ИНН]],'Гендиры и даты'!$A:$E,5,0),0,1),"")</f>
        <v>0</v>
      </c>
      <c r="L104" t="str">
        <f>Таблица_Sheet1[[#This Row],[Учредитель]]</f>
        <v>Общество С Ограниченной Ответственностью, "ДЗП-РАЗВИТИЕ"</v>
      </c>
      <c r="M104" t="str">
        <f>VLOOKUP(Таблица_Sheet1[[#This Row],[ИНН]],'Гендиры и даты'!$A:$E,5,0)</f>
        <v>Общество С Ограниченной Ответственностью, "ДЗП-РАЗВИТИЕ"</v>
      </c>
    </row>
    <row r="105" spans="1:13">
      <c r="A105">
        <v>7709653027</v>
      </c>
      <c r="B105" t="s">
        <v>20211</v>
      </c>
      <c r="C105" t="s">
        <v>20212</v>
      </c>
      <c r="D105" t="s">
        <v>20177</v>
      </c>
      <c r="E105" t="s">
        <v>5039</v>
      </c>
      <c r="F105" t="s">
        <v>20213</v>
      </c>
      <c r="G105" t="str">
        <f>VLOOKUP(Таблица_Sheet1[[#This Row],[ИНН]],main_Расчет!$D:$F,3,0)</f>
        <v xml:space="preserve"> ООО «ПКО «АКЦЕПТ»</v>
      </c>
      <c r="H105">
        <f>IFERROR(IF(Таблица_Sheet1[[#This Row],[Ген. директор]]=VLOOKUP(Таблица_Sheet1[[#This Row],[ИНН]],'Гендиры и даты'!$A:$E,4,0),0,1),"")</f>
        <v>0</v>
      </c>
      <c r="I105" t="str">
        <f>Таблица_Sheet1[[#This Row],[Ген. директор]]</f>
        <v>Червяков Виктор Николаевич</v>
      </c>
      <c r="J105" t="str">
        <f>VLOOKUP(Таблица_Sheet1[[#This Row],[ИНН]],'Гендиры и даты'!$A:$E,4,0)</f>
        <v>Червяков Виктор Николаевич</v>
      </c>
      <c r="K105">
        <f>IFERROR(IF(Таблица_Sheet1[[#This Row],[Учредитель]]=VLOOKUP(Таблица_Sheet1[[#This Row],[ИНН]],'Гендиры и даты'!$A:$E,5,0),0,1),"")</f>
        <v>1</v>
      </c>
      <c r="L105" t="str">
        <f>Таблица_Sheet1[[#This Row],[Учредитель]]</f>
        <v>Корчагин Марк Юлианович, Венглинская Наталья Игоревна, Червяков Виктор Николаевич</v>
      </c>
      <c r="M105" t="str">
        <f>VLOOKUP(Таблица_Sheet1[[#This Row],[ИНН]],'Гендиры и даты'!$A:$E,5,0)</f>
        <v>Максимова Мария Геннадьевна, Корчагин Марк Юлианович, Червяков Виктор Николаевич, Венглинская Наталья Игоревна</v>
      </c>
    </row>
    <row r="106" spans="1:13">
      <c r="A106">
        <v>7451274751</v>
      </c>
      <c r="B106" t="s">
        <v>20214</v>
      </c>
      <c r="C106" t="s">
        <v>6770</v>
      </c>
      <c r="D106" t="s">
        <v>20122</v>
      </c>
      <c r="E106" t="s">
        <v>5421</v>
      </c>
      <c r="F106" t="s">
        <v>5422</v>
      </c>
      <c r="G106" t="str">
        <f>VLOOKUP(Таблица_Sheet1[[#This Row],[ИНН]],main_Расчет!$D:$F,3,0)</f>
        <v xml:space="preserve"> ООО «ПКО «Партнёр-НСК»</v>
      </c>
      <c r="H106">
        <f>IFERROR(IF(Таблица_Sheet1[[#This Row],[Ген. директор]]=VLOOKUP(Таблица_Sheet1[[#This Row],[ИНН]],'Гендиры и даты'!$A:$E,4,0),0,1),"")</f>
        <v>0</v>
      </c>
      <c r="I106" t="str">
        <f>Таблица_Sheet1[[#This Row],[Ген. директор]]</f>
        <v>Есаев Сергей Дмитриевич</v>
      </c>
      <c r="J106" t="str">
        <f>VLOOKUP(Таблица_Sheet1[[#This Row],[ИНН]],'Гендиры и даты'!$A:$E,4,0)</f>
        <v>Есаев Сергей Дмитриевич</v>
      </c>
      <c r="K106">
        <f>IFERROR(IF(Таблица_Sheet1[[#This Row],[Учредитель]]=VLOOKUP(Таблица_Sheet1[[#This Row],[ИНН]],'Гендиры и даты'!$A:$E,5,0),0,1),"")</f>
        <v>0</v>
      </c>
      <c r="L106" t="str">
        <f>Таблица_Sheet1[[#This Row],[Учредитель]]</f>
        <v>Мишин Вячеслав Владимирович, Есаев Сергей Дмитриевич</v>
      </c>
      <c r="M106" t="str">
        <f>VLOOKUP(Таблица_Sheet1[[#This Row],[ИНН]],'Гендиры и даты'!$A:$E,5,0)</f>
        <v>Мишин Вячеслав Владимирович, Есаев Сергей Дмитриевич</v>
      </c>
    </row>
    <row r="107" spans="1:13">
      <c r="A107">
        <v>3443130766</v>
      </c>
      <c r="B107" t="s">
        <v>20215</v>
      </c>
      <c r="C107" t="s">
        <v>6772</v>
      </c>
      <c r="D107" t="s">
        <v>20069</v>
      </c>
      <c r="E107" t="s">
        <v>5306</v>
      </c>
      <c r="F107" t="s">
        <v>5307</v>
      </c>
      <c r="G107" t="str">
        <f>VLOOKUP(Таблица_Sheet1[[#This Row],[ИНН]],main_Расчет!$D:$F,3,0)</f>
        <v xml:space="preserve"> ООО ПКО «Юридический центр «МКС»</v>
      </c>
      <c r="H107">
        <f>IFERROR(IF(Таблица_Sheet1[[#This Row],[Ген. директор]]=VLOOKUP(Таблица_Sheet1[[#This Row],[ИНН]],'Гендиры и даты'!$A:$E,4,0),0,1),"")</f>
        <v>0</v>
      </c>
      <c r="I107" t="str">
        <f>Таблица_Sheet1[[#This Row],[Ген. директор]]</f>
        <v>Кислов Алексей Анатольевич</v>
      </c>
      <c r="J107" t="str">
        <f>VLOOKUP(Таблица_Sheet1[[#This Row],[ИНН]],'Гендиры и даты'!$A:$E,4,0)</f>
        <v>Кислов Алексей Анатольевич</v>
      </c>
      <c r="K107">
        <f>IFERROR(IF(Таблица_Sheet1[[#This Row],[Учредитель]]=VLOOKUP(Таблица_Sheet1[[#This Row],[ИНН]],'Гендиры и даты'!$A:$E,5,0),0,1),"")</f>
        <v>0</v>
      </c>
      <c r="L107" t="str">
        <f>Таблица_Sheet1[[#This Row],[Учредитель]]</f>
        <v>Филиппов Владимир Николаевич, Кислов Алексей Анатольевич</v>
      </c>
      <c r="M107" t="str">
        <f>VLOOKUP(Таблица_Sheet1[[#This Row],[ИНН]],'Гендиры и даты'!$A:$E,5,0)</f>
        <v>Филиппов Владимир Николаевич, Кислов Алексей Анатольевич</v>
      </c>
    </row>
    <row r="108" spans="1:13">
      <c r="A108">
        <v>3702118432</v>
      </c>
      <c r="B108" t="s">
        <v>20216</v>
      </c>
      <c r="C108" t="s">
        <v>6774</v>
      </c>
      <c r="D108" t="s">
        <v>20105</v>
      </c>
      <c r="E108" t="s">
        <v>5124</v>
      </c>
      <c r="F108" t="s">
        <v>5125</v>
      </c>
      <c r="G108" t="str">
        <f>VLOOKUP(Таблица_Sheet1[[#This Row],[ИНН]],main_Расчет!$D:$F,3,0)</f>
        <v xml:space="preserve"> ООО ПКО «Кредит Коллект»</v>
      </c>
      <c r="H108">
        <f>IFERROR(IF(Таблица_Sheet1[[#This Row],[Ген. директор]]=VLOOKUP(Таблица_Sheet1[[#This Row],[ИНН]],'Гендиры и даты'!$A:$E,4,0),0,1),"")</f>
        <v>0</v>
      </c>
      <c r="I108" t="str">
        <f>Таблица_Sheet1[[#This Row],[Ген. директор]]</f>
        <v>Фролова Надежда Адольфовна</v>
      </c>
      <c r="J108" t="str">
        <f>VLOOKUP(Таблица_Sheet1[[#This Row],[ИНН]],'Гендиры и даты'!$A:$E,4,0)</f>
        <v>Фролова Надежда Адольфовна</v>
      </c>
      <c r="K108">
        <f>IFERROR(IF(Таблица_Sheet1[[#This Row],[Учредитель]]=VLOOKUP(Таблица_Sheet1[[#This Row],[ИНН]],'Гендиры и даты'!$A:$E,5,0),0,1),"")</f>
        <v>0</v>
      </c>
      <c r="L108" t="str">
        <f>Таблица_Sheet1[[#This Row],[Учредитель]]</f>
        <v>Челышев Илья Николаевич, Степанов Евгений Владимирович</v>
      </c>
      <c r="M108" t="str">
        <f>VLOOKUP(Таблица_Sheet1[[#This Row],[ИНН]],'Гендиры и даты'!$A:$E,5,0)</f>
        <v>Челышев Илья Николаевич, Степанов Евгений Владимирович</v>
      </c>
    </row>
    <row r="109" spans="1:13">
      <c r="A109">
        <v>7703735555</v>
      </c>
      <c r="B109" t="s">
        <v>20217</v>
      </c>
      <c r="G109" t="e">
        <f>VLOOKUP(Таблица_Sheet1[[#This Row],[ИНН]],main_Расчет!$D:$F,3,0)</f>
        <v>#N/A</v>
      </c>
      <c r="H109" t="str">
        <f>IFERROR(IF(Таблица_Sheet1[[#This Row],[Ген. директор]]=VLOOKUP(Таблица_Sheet1[[#This Row],[ИНН]],'Гендиры и даты'!$A:$E,4,0),0,1),"")</f>
        <v/>
      </c>
      <c r="I109">
        <f>Таблица_Sheet1[[#This Row],[Ген. директор]]</f>
        <v>0</v>
      </c>
      <c r="J109" t="e">
        <f>VLOOKUP(Таблица_Sheet1[[#This Row],[ИНН]],'Гендиры и даты'!$A:$E,4,0)</f>
        <v>#N/A</v>
      </c>
      <c r="K109" t="str">
        <f>IFERROR(IF(Таблица_Sheet1[[#This Row],[Учредитель]]=VLOOKUP(Таблица_Sheet1[[#This Row],[ИНН]],'Гендиры и даты'!$A:$E,5,0),0,1),"")</f>
        <v/>
      </c>
      <c r="L109">
        <f>Таблица_Sheet1[[#This Row],[Учредитель]]</f>
        <v>0</v>
      </c>
      <c r="M109" t="e">
        <f>VLOOKUP(Таблица_Sheet1[[#This Row],[ИНН]],'Гендиры и даты'!$A:$E,5,0)</f>
        <v>#N/A</v>
      </c>
    </row>
    <row r="110" spans="1:13">
      <c r="A110">
        <v>7735145855</v>
      </c>
      <c r="B110" t="s">
        <v>20218</v>
      </c>
      <c r="C110" t="s">
        <v>6855</v>
      </c>
      <c r="D110" t="s">
        <v>20169</v>
      </c>
      <c r="E110" t="s">
        <v>4879</v>
      </c>
      <c r="F110" t="s">
        <v>4880</v>
      </c>
      <c r="G110" t="str">
        <f>VLOOKUP(Таблица_Sheet1[[#This Row],[ИНН]],main_Расчет!$D:$F,3,0)</f>
        <v xml:space="preserve"> ООО ПКО «АВРОРА Консалт»</v>
      </c>
      <c r="H110">
        <f>IFERROR(IF(Таблица_Sheet1[[#This Row],[Ген. директор]]=VLOOKUP(Таблица_Sheet1[[#This Row],[ИНН]],'Гендиры и даты'!$A:$E,4,0),0,1),"")</f>
        <v>0</v>
      </c>
      <c r="I110" t="str">
        <f>Таблица_Sheet1[[#This Row],[Ген. директор]]</f>
        <v>Кожевников Антон Алексеевич</v>
      </c>
      <c r="J110" t="str">
        <f>VLOOKUP(Таблица_Sheet1[[#This Row],[ИНН]],'Гендиры и даты'!$A:$E,4,0)</f>
        <v>Кожевников Антон Алексеевич</v>
      </c>
      <c r="K110">
        <f>IFERROR(IF(Таблица_Sheet1[[#This Row],[Учредитель]]=VLOOKUP(Таблица_Sheet1[[#This Row],[ИНН]],'Гендиры и даты'!$A:$E,5,0),0,1),"")</f>
        <v>0</v>
      </c>
      <c r="L110" t="str">
        <f>Таблица_Sheet1[[#This Row],[Учредитель]]</f>
        <v>Курышева Виктория Николаевна</v>
      </c>
      <c r="M110" t="str">
        <f>VLOOKUP(Таблица_Sheet1[[#This Row],[ИНН]],'Гендиры и даты'!$A:$E,5,0)</f>
        <v>Курышева Виктория Николаевна</v>
      </c>
    </row>
    <row r="111" spans="1:13">
      <c r="A111">
        <v>9705066046</v>
      </c>
      <c r="B111" t="s">
        <v>20219</v>
      </c>
      <c r="C111" t="s">
        <v>6857</v>
      </c>
      <c r="D111" t="s">
        <v>20103</v>
      </c>
      <c r="E111" t="s">
        <v>5550</v>
      </c>
      <c r="F111" t="s">
        <v>5551</v>
      </c>
      <c r="G111" t="e">
        <f>VLOOKUP(Таблица_Sheet1[[#This Row],[ИНН]],main_Расчет!$D:$F,3,0)</f>
        <v>#N/A</v>
      </c>
      <c r="H111">
        <f>IFERROR(IF(Таблица_Sheet1[[#This Row],[Ген. директор]]=VLOOKUP(Таблица_Sheet1[[#This Row],[ИНН]],'Гендиры и даты'!$A:$E,4,0),0,1),"")</f>
        <v>0</v>
      </c>
      <c r="I111" t="str">
        <f>Таблица_Sheet1[[#This Row],[Ген. директор]]</f>
        <v>Глаголев Роман Анатольевич</v>
      </c>
      <c r="J111" t="str">
        <f>VLOOKUP(Таблица_Sheet1[[#This Row],[ИНН]],'Гендиры и даты'!$A:$E,4,0)</f>
        <v>Глаголев Роман Анатольевич</v>
      </c>
      <c r="K111">
        <f>IFERROR(IF(Таблица_Sheet1[[#This Row],[Учредитель]]=VLOOKUP(Таблица_Sheet1[[#This Row],[ИНН]],'Гендиры и даты'!$A:$E,5,0),0,1),"")</f>
        <v>0</v>
      </c>
      <c r="L111" t="str">
        <f>Таблица_Sheet1[[#This Row],[Учредитель]]</f>
        <v>Филатов Данил Анатольевич</v>
      </c>
      <c r="M111" t="str">
        <f>VLOOKUP(Таблица_Sheet1[[#This Row],[ИНН]],'Гендиры и даты'!$A:$E,5,0)</f>
        <v>Филатов Данил Анатольевич</v>
      </c>
    </row>
    <row r="112" spans="1:13">
      <c r="A112">
        <v>5261080970</v>
      </c>
      <c r="B112" t="s">
        <v>20220</v>
      </c>
      <c r="C112" t="s">
        <v>6859</v>
      </c>
      <c r="D112" t="s">
        <v>20103</v>
      </c>
      <c r="E112" t="s">
        <v>5571</v>
      </c>
      <c r="F112" t="s">
        <v>5571</v>
      </c>
      <c r="G112" t="str">
        <f>VLOOKUP(Таблица_Sheet1[[#This Row],[ИНН]],main_Расчет!$D:$F,3,0)</f>
        <v xml:space="preserve"> ООО «ПКО «Горизонт»</v>
      </c>
      <c r="H112">
        <f>IFERROR(IF(Таблица_Sheet1[[#This Row],[Ген. директор]]=VLOOKUP(Таблица_Sheet1[[#This Row],[ИНН]],'Гендиры и даты'!$A:$E,4,0),0,1),"")</f>
        <v>0</v>
      </c>
      <c r="I112" t="str">
        <f>Таблица_Sheet1[[#This Row],[Ген. директор]]</f>
        <v>Волков Сергей Викторович</v>
      </c>
      <c r="J112" t="str">
        <f>VLOOKUP(Таблица_Sheet1[[#This Row],[ИНН]],'Гендиры и даты'!$A:$E,4,0)</f>
        <v>Волков Сергей Викторович</v>
      </c>
      <c r="K112">
        <f>IFERROR(IF(Таблица_Sheet1[[#This Row],[Учредитель]]=VLOOKUP(Таблица_Sheet1[[#This Row],[ИНН]],'Гендиры и даты'!$A:$E,5,0),0,1),"")</f>
        <v>0</v>
      </c>
      <c r="L112" t="str">
        <f>Таблица_Sheet1[[#This Row],[Учредитель]]</f>
        <v>Волков Сергей Викторович</v>
      </c>
      <c r="M112" t="str">
        <f>VLOOKUP(Таблица_Sheet1[[#This Row],[ИНН]],'Гендиры и даты'!$A:$E,5,0)</f>
        <v>Волков Сергей Викторович</v>
      </c>
    </row>
    <row r="113" spans="1:13">
      <c r="A113">
        <v>6658408512</v>
      </c>
      <c r="B113" t="s">
        <v>20221</v>
      </c>
      <c r="C113" t="s">
        <v>6861</v>
      </c>
      <c r="D113" t="s">
        <v>20141</v>
      </c>
      <c r="E113" t="s">
        <v>5067</v>
      </c>
      <c r="F113" t="s">
        <v>5067</v>
      </c>
      <c r="G113" t="str">
        <f>VLOOKUP(Таблица_Sheet1[[#This Row],[ИНН]],main_Расчет!$D:$F,3,0)</f>
        <v xml:space="preserve"> ООО ПКО «Возврат»</v>
      </c>
      <c r="H113">
        <f>IFERROR(IF(Таблица_Sheet1[[#This Row],[Ген. директор]]=VLOOKUP(Таблица_Sheet1[[#This Row],[ИНН]],'Гендиры и даты'!$A:$E,4,0),0,1),"")</f>
        <v>0</v>
      </c>
      <c r="I113" t="str">
        <f>Таблица_Sheet1[[#This Row],[Ген. директор]]</f>
        <v>Яночкин Иван Юрьевич</v>
      </c>
      <c r="J113" t="str">
        <f>VLOOKUP(Таблица_Sheet1[[#This Row],[ИНН]],'Гендиры и даты'!$A:$E,4,0)</f>
        <v>Яночкин Иван Юрьевич</v>
      </c>
      <c r="K113">
        <f>IFERROR(IF(Таблица_Sheet1[[#This Row],[Учредитель]]=VLOOKUP(Таблица_Sheet1[[#This Row],[ИНН]],'Гендиры и даты'!$A:$E,5,0),0,1),"")</f>
        <v>0</v>
      </c>
      <c r="L113" t="str">
        <f>Таблица_Sheet1[[#This Row],[Учредитель]]</f>
        <v>Яночкин Иван Юрьевич</v>
      </c>
      <c r="M113" t="str">
        <f>VLOOKUP(Таблица_Sheet1[[#This Row],[ИНН]],'Гендиры и даты'!$A:$E,5,0)</f>
        <v>Яночкин Иван Юрьевич</v>
      </c>
    </row>
    <row r="114" spans="1:13">
      <c r="A114">
        <v>7606066933</v>
      </c>
      <c r="B114" t="s">
        <v>20222</v>
      </c>
      <c r="C114" t="s">
        <v>20223</v>
      </c>
      <c r="D114" t="s">
        <v>20103</v>
      </c>
      <c r="E114" t="s">
        <v>4991</v>
      </c>
      <c r="F114" t="s">
        <v>4991</v>
      </c>
      <c r="G114" t="str">
        <f>VLOOKUP(Таблица_Sheet1[[#This Row],[ИНН]],main_Расчет!$D:$F,3,0)</f>
        <v xml:space="preserve"> ООО ПКО «Эксперт-Финанс»</v>
      </c>
      <c r="H114">
        <f>IFERROR(IF(Таблица_Sheet1[[#This Row],[Ген. директор]]=VLOOKUP(Таблица_Sheet1[[#This Row],[ИНН]],'Гендиры и даты'!$A:$E,4,0),0,1),"")</f>
        <v>0</v>
      </c>
      <c r="I114" t="str">
        <f>Таблица_Sheet1[[#This Row],[Ген. директор]]</f>
        <v>Паутов Андрей Александрович</v>
      </c>
      <c r="J114" t="str">
        <f>VLOOKUP(Таблица_Sheet1[[#This Row],[ИНН]],'Гендиры и даты'!$A:$E,4,0)</f>
        <v>Паутов Андрей Александрович</v>
      </c>
      <c r="K114">
        <f>IFERROR(IF(Таблица_Sheet1[[#This Row],[Учредитель]]=VLOOKUP(Таблица_Sheet1[[#This Row],[ИНН]],'Гендиры и даты'!$A:$E,5,0),0,1),"")</f>
        <v>0</v>
      </c>
      <c r="L114" t="str">
        <f>Таблица_Sheet1[[#This Row],[Учредитель]]</f>
        <v>Паутов Андрей Александрович</v>
      </c>
      <c r="M114" t="str">
        <f>VLOOKUP(Таблица_Sheet1[[#This Row],[ИНН]],'Гендиры и даты'!$A:$E,5,0)</f>
        <v>Паутов Андрей Александрович</v>
      </c>
    </row>
    <row r="115" spans="1:13">
      <c r="A115">
        <v>7743908123</v>
      </c>
      <c r="B115" t="s">
        <v>20224</v>
      </c>
      <c r="C115" t="s">
        <v>6865</v>
      </c>
      <c r="D115" t="s">
        <v>20122</v>
      </c>
      <c r="E115" t="s">
        <v>5371</v>
      </c>
      <c r="F115" t="s">
        <v>5372</v>
      </c>
      <c r="G115" t="str">
        <f>VLOOKUP(Таблица_Sheet1[[#This Row],[ИНН]],main_Расчет!$D:$F,3,0)</f>
        <v xml:space="preserve"> ООО ПКО «МФИ Коллекшн»</v>
      </c>
      <c r="H115">
        <f>IFERROR(IF(Таблица_Sheet1[[#This Row],[Ген. директор]]=VLOOKUP(Таблица_Sheet1[[#This Row],[ИНН]],'Гендиры и даты'!$A:$E,4,0),0,1),"")</f>
        <v>0</v>
      </c>
      <c r="I115" t="str">
        <f>Таблица_Sheet1[[#This Row],[Ген. директор]]</f>
        <v>Мартынов Виктор Алексеевич</v>
      </c>
      <c r="J115" t="str">
        <f>VLOOKUP(Таблица_Sheet1[[#This Row],[ИНН]],'Гендиры и даты'!$A:$E,4,0)</f>
        <v>Мартынов Виктор Алексеевич</v>
      </c>
      <c r="K115">
        <f>IFERROR(IF(Таблица_Sheet1[[#This Row],[Учредитель]]=VLOOKUP(Таблица_Sheet1[[#This Row],[ИНН]],'Гендиры и даты'!$A:$E,5,0),0,1),"")</f>
        <v>0</v>
      </c>
      <c r="L115" t="str">
        <f>Таблица_Sheet1[[#This Row],[Учредитель]]</f>
        <v>Виноградов Константин Вячеславович, Мартынов Виктор Алексеевич, Общество С Ограниченной Ответственностью, "КЕРДОС"</v>
      </c>
      <c r="M115" t="str">
        <f>VLOOKUP(Таблица_Sheet1[[#This Row],[ИНН]],'Гендиры и даты'!$A:$E,5,0)</f>
        <v>Виноградов Константин Вячеславович, Мартынов Виктор Алексеевич, Общество С Ограниченной Ответственностью, "КЕРДОС"</v>
      </c>
    </row>
    <row r="116" spans="1:13">
      <c r="A116">
        <v>6658465775</v>
      </c>
      <c r="B116" t="s">
        <v>20225</v>
      </c>
      <c r="C116" t="s">
        <v>20226</v>
      </c>
      <c r="E116" t="s">
        <v>6868</v>
      </c>
      <c r="F116" t="s">
        <v>6868</v>
      </c>
      <c r="G116" t="e">
        <f>VLOOKUP(Таблица_Sheet1[[#This Row],[ИНН]],main_Расчет!$D:$F,3,0)</f>
        <v>#N/A</v>
      </c>
      <c r="H116">
        <f>IFERROR(IF(Таблица_Sheet1[[#This Row],[Ген. директор]]=VLOOKUP(Таблица_Sheet1[[#This Row],[ИНН]],'Гендиры и даты'!$A:$E,4,0),0,1),"")</f>
        <v>0</v>
      </c>
      <c r="I116" t="str">
        <f>Таблица_Sheet1[[#This Row],[Ген. директор]]</f>
        <v>Рамазанова Эльза Рамилевна</v>
      </c>
      <c r="J116" t="str">
        <f>VLOOKUP(Таблица_Sheet1[[#This Row],[ИНН]],'Гендиры и даты'!$A:$E,4,0)</f>
        <v>Рамазанова Эльза Рамилевна</v>
      </c>
      <c r="K116">
        <f>IFERROR(IF(Таблица_Sheet1[[#This Row],[Учредитель]]=VLOOKUP(Таблица_Sheet1[[#This Row],[ИНН]],'Гендиры и даты'!$A:$E,5,0),0,1),"")</f>
        <v>0</v>
      </c>
      <c r="L116" t="str">
        <f>Таблица_Sheet1[[#This Row],[Учредитель]]</f>
        <v>Рамазанова Эльза Рамилевна</v>
      </c>
      <c r="M116" t="str">
        <f>VLOOKUP(Таблица_Sheet1[[#This Row],[ИНН]],'Гендиры и даты'!$A:$E,5,0)</f>
        <v>Рамазанова Эльза Рамилевна</v>
      </c>
    </row>
    <row r="117" spans="1:13">
      <c r="A117">
        <v>6166087617</v>
      </c>
      <c r="B117" t="s">
        <v>20227</v>
      </c>
      <c r="C117" t="s">
        <v>20228</v>
      </c>
      <c r="D117" t="s">
        <v>20229</v>
      </c>
      <c r="E117" t="s">
        <v>673</v>
      </c>
      <c r="F117" t="s">
        <v>4995</v>
      </c>
      <c r="G117" t="str">
        <f>VLOOKUP(Таблица_Sheet1[[#This Row],[ИНН]],main_Расчет!$D:$F,3,0)</f>
        <v xml:space="preserve"> ООО «ПКО «ЮГ-КОЛЛЕКШН»</v>
      </c>
      <c r="H117">
        <f>IFERROR(IF(Таблица_Sheet1[[#This Row],[Ген. директор]]=VLOOKUP(Таблица_Sheet1[[#This Row],[ИНН]],'Гендиры и даты'!$A:$E,4,0),0,1),"")</f>
        <v>0</v>
      </c>
      <c r="I117" t="str">
        <f>Таблица_Sheet1[[#This Row],[Ген. директор]]</f>
        <v>Лукин Дмитрий Константинович</v>
      </c>
      <c r="J117" t="str">
        <f>VLOOKUP(Таблица_Sheet1[[#This Row],[ИНН]],'Гендиры и даты'!$A:$E,4,0)</f>
        <v>Лукин Дмитрий Константинович</v>
      </c>
      <c r="K117">
        <f>IFERROR(IF(Таблица_Sheet1[[#This Row],[Учредитель]]=VLOOKUP(Таблица_Sheet1[[#This Row],[ИНН]],'Гендиры и даты'!$A:$E,5,0),0,1),"")</f>
        <v>0</v>
      </c>
      <c r="L117" t="str">
        <f>Таблица_Sheet1[[#This Row],[Учредитель]]</f>
        <v>Хачатурьянц Каринэ Вагановна, Лукин Дмитрий Константинович</v>
      </c>
      <c r="M117" t="str">
        <f>VLOOKUP(Таблица_Sheet1[[#This Row],[ИНН]],'Гендиры и даты'!$A:$E,5,0)</f>
        <v>Хачатурьянц Каринэ Вагановна, Лукин Дмитрий Константинович</v>
      </c>
    </row>
    <row r="118" spans="1:13">
      <c r="A118">
        <v>5036150841</v>
      </c>
      <c r="B118" t="s">
        <v>20230</v>
      </c>
      <c r="C118" t="s">
        <v>6872</v>
      </c>
      <c r="D118" t="s">
        <v>20128</v>
      </c>
      <c r="E118" t="s">
        <v>5178</v>
      </c>
      <c r="F118" t="s">
        <v>5179</v>
      </c>
      <c r="G118" t="str">
        <f>VLOOKUP(Таблица_Sheet1[[#This Row],[ИНН]],main_Расчет!$D:$F,3,0)</f>
        <v xml:space="preserve"> ООО «ПКО «ЖИЛИЩНИК-ПРО»</v>
      </c>
      <c r="H118">
        <f>IFERROR(IF(Таблица_Sheet1[[#This Row],[Ген. директор]]=VLOOKUP(Таблица_Sheet1[[#This Row],[ИНН]],'Гендиры и даты'!$A:$E,4,0),0,1),"")</f>
        <v>0</v>
      </c>
      <c r="I118" t="str">
        <f>Таблица_Sheet1[[#This Row],[Ген. директор]]</f>
        <v>Михалева Наталья Алексеевна</v>
      </c>
      <c r="J118" t="str">
        <f>VLOOKUP(Таблица_Sheet1[[#This Row],[ИНН]],'Гендиры и даты'!$A:$E,4,0)</f>
        <v>Михалева Наталья Алексеевна</v>
      </c>
      <c r="K118">
        <f>IFERROR(IF(Таблица_Sheet1[[#This Row],[Учредитель]]=VLOOKUP(Таблица_Sheet1[[#This Row],[ИНН]],'Гендиры и даты'!$A:$E,5,0),0,1),"")</f>
        <v>0</v>
      </c>
      <c r="L118" t="str">
        <f>Таблица_Sheet1[[#This Row],[Учредитель]]</f>
        <v>Овчар Татьяна Егоровна</v>
      </c>
      <c r="M118" t="str">
        <f>VLOOKUP(Таблица_Sheet1[[#This Row],[ИНН]],'Гендиры и даты'!$A:$E,5,0)</f>
        <v>Овчар Татьяна Егоровна</v>
      </c>
    </row>
    <row r="119" spans="1:13">
      <c r="A119">
        <v>6671357634</v>
      </c>
      <c r="B119" t="s">
        <v>20231</v>
      </c>
      <c r="C119" t="s">
        <v>6874</v>
      </c>
      <c r="D119" t="s">
        <v>20103</v>
      </c>
      <c r="E119" t="s">
        <v>5526</v>
      </c>
      <c r="F119" t="s">
        <v>5526</v>
      </c>
      <c r="G119" t="e">
        <f>VLOOKUP(Таблица_Sheet1[[#This Row],[ИНН]],main_Расчет!$D:$F,3,0)</f>
        <v>#N/A</v>
      </c>
      <c r="H119">
        <f>IFERROR(IF(Таблица_Sheet1[[#This Row],[Ген. директор]]=VLOOKUP(Таблица_Sheet1[[#This Row],[ИНН]],'Гендиры и даты'!$A:$E,4,0),0,1),"")</f>
        <v>0</v>
      </c>
      <c r="I119" t="str">
        <f>Таблица_Sheet1[[#This Row],[Ген. директор]]</f>
        <v>Орлов Сергей Александрович</v>
      </c>
      <c r="J119" t="str">
        <f>VLOOKUP(Таблица_Sheet1[[#This Row],[ИНН]],'Гендиры и даты'!$A:$E,4,0)</f>
        <v>Орлов Сергей Александрович</v>
      </c>
      <c r="K119">
        <f>IFERROR(IF(Таблица_Sheet1[[#This Row],[Учредитель]]=VLOOKUP(Таблица_Sheet1[[#This Row],[ИНН]],'Гендиры и даты'!$A:$E,5,0),0,1),"")</f>
        <v>0</v>
      </c>
      <c r="L119" t="str">
        <f>Таблица_Sheet1[[#This Row],[Учредитель]]</f>
        <v>Орлов Сергей Александрович</v>
      </c>
      <c r="M119" t="str">
        <f>VLOOKUP(Таблица_Sheet1[[#This Row],[ИНН]],'Гендиры и даты'!$A:$E,5,0)</f>
        <v>Орлов Сергей Александрович</v>
      </c>
    </row>
    <row r="120" spans="1:13">
      <c r="A120">
        <v>1659180290</v>
      </c>
      <c r="B120" t="s">
        <v>20232</v>
      </c>
      <c r="C120" t="s">
        <v>6876</v>
      </c>
      <c r="D120" t="s">
        <v>20233</v>
      </c>
      <c r="E120" t="s">
        <v>4834</v>
      </c>
      <c r="F120" t="s">
        <v>4835</v>
      </c>
      <c r="G120" t="str">
        <f>VLOOKUP(Таблица_Sheet1[[#This Row],[ИНН]],main_Расчет!$D:$F,3,0)</f>
        <v xml:space="preserve"> ООО «ПКО «Редут»</v>
      </c>
      <c r="H120">
        <f>IFERROR(IF(Таблица_Sheet1[[#This Row],[Ген. директор]]=VLOOKUP(Таблица_Sheet1[[#This Row],[ИНН]],'Гендиры и даты'!$A:$E,4,0),0,1),"")</f>
        <v>0</v>
      </c>
      <c r="I120" t="str">
        <f>Таблица_Sheet1[[#This Row],[Ген. директор]]</f>
        <v>Гаттаров Ринат Саматович</v>
      </c>
      <c r="J120" t="str">
        <f>VLOOKUP(Таблица_Sheet1[[#This Row],[ИНН]],'Гендиры и даты'!$A:$E,4,0)</f>
        <v>Гаттаров Ринат Саматович</v>
      </c>
      <c r="K120">
        <f>IFERROR(IF(Таблица_Sheet1[[#This Row],[Учредитель]]=VLOOKUP(Таблица_Sheet1[[#This Row],[ИНН]],'Гендиры и даты'!$A:$E,5,0),0,1),"")</f>
        <v>0</v>
      </c>
      <c r="L120" t="str">
        <f>Таблица_Sheet1[[#This Row],[Учредитель]]</f>
        <v>Садыкова Алина Азатовна</v>
      </c>
      <c r="M120" t="str">
        <f>VLOOKUP(Таблица_Sheet1[[#This Row],[ИНН]],'Гендиры и даты'!$A:$E,5,0)</f>
        <v>Садыкова Алина Азатовна</v>
      </c>
    </row>
    <row r="121" spans="1:13">
      <c r="A121">
        <v>7804581580</v>
      </c>
      <c r="B121" t="s">
        <v>20234</v>
      </c>
      <c r="C121" t="s">
        <v>6878</v>
      </c>
      <c r="D121" t="s">
        <v>20235</v>
      </c>
      <c r="E121" t="s">
        <v>5218</v>
      </c>
      <c r="F121" t="s">
        <v>5219</v>
      </c>
      <c r="G121" t="str">
        <f>VLOOKUP(Таблица_Sheet1[[#This Row],[ИНН]],main_Расчет!$D:$F,3,0)</f>
        <v xml:space="preserve"> ООО «ПКО «БСВ»</v>
      </c>
      <c r="H121">
        <f>IFERROR(IF(Таблица_Sheet1[[#This Row],[Ген. директор]]=VLOOKUP(Таблица_Sheet1[[#This Row],[ИНН]],'Гендиры и даты'!$A:$E,4,0),0,1),"")</f>
        <v>0</v>
      </c>
      <c r="I121" t="str">
        <f>Таблица_Sheet1[[#This Row],[Ген. директор]]</f>
        <v>Умеров Эмиль Гариевич</v>
      </c>
      <c r="J121" t="str">
        <f>VLOOKUP(Таблица_Sheet1[[#This Row],[ИНН]],'Гендиры и даты'!$A:$E,4,0)</f>
        <v>Умеров Эмиль Гариевич</v>
      </c>
      <c r="K121">
        <f>IFERROR(IF(Таблица_Sheet1[[#This Row],[Учредитель]]=VLOOKUP(Таблица_Sheet1[[#This Row],[ИНН]],'Гендиры и даты'!$A:$E,5,0),0,1),"")</f>
        <v>0</v>
      </c>
      <c r="L121" t="str">
        <f>Таблица_Sheet1[[#This Row],[Учредитель]]</f>
        <v>Умеров Эмиль Гариевич, Зинченко Андрей Александрович</v>
      </c>
      <c r="M121" t="str">
        <f>VLOOKUP(Таблица_Sheet1[[#This Row],[ИНН]],'Гендиры и даты'!$A:$E,5,0)</f>
        <v>Умеров Эмиль Гариевич, Зинченко Андрей Александрович</v>
      </c>
    </row>
    <row r="122" spans="1:13">
      <c r="A122">
        <v>7606096399</v>
      </c>
      <c r="B122" t="s">
        <v>20236</v>
      </c>
      <c r="C122" t="s">
        <v>6880</v>
      </c>
      <c r="D122" t="s">
        <v>20122</v>
      </c>
      <c r="E122" t="s">
        <v>5172</v>
      </c>
      <c r="F122" t="s">
        <v>5172</v>
      </c>
      <c r="G122" t="str">
        <f>VLOOKUP(Таблица_Sheet1[[#This Row],[ИНН]],main_Расчет!$D:$F,3,0)</f>
        <v xml:space="preserve"> ООО ПКО «Партнер-Финанс»</v>
      </c>
      <c r="H122">
        <f>IFERROR(IF(Таблица_Sheet1[[#This Row],[Ген. директор]]=VLOOKUP(Таблица_Sheet1[[#This Row],[ИНН]],'Гендиры и даты'!$A:$E,4,0),0,1),"")</f>
        <v>0</v>
      </c>
      <c r="I122" t="str">
        <f>Таблица_Sheet1[[#This Row],[Ген. директор]]</f>
        <v>Кудряков Алексей Евгеньевич</v>
      </c>
      <c r="J122" t="str">
        <f>VLOOKUP(Таблица_Sheet1[[#This Row],[ИНН]],'Гендиры и даты'!$A:$E,4,0)</f>
        <v>Кудряков Алексей Евгеньевич</v>
      </c>
      <c r="K122">
        <f>IFERROR(IF(Таблица_Sheet1[[#This Row],[Учредитель]]=VLOOKUP(Таблица_Sheet1[[#This Row],[ИНН]],'Гендиры и даты'!$A:$E,5,0),0,1),"")</f>
        <v>0</v>
      </c>
      <c r="L122" t="str">
        <f>Таблица_Sheet1[[#This Row],[Учредитель]]</f>
        <v>Кудряков Алексей Евгеньевич</v>
      </c>
      <c r="M122" t="str">
        <f>VLOOKUP(Таблица_Sheet1[[#This Row],[ИНН]],'Гендиры и даты'!$A:$E,5,0)</f>
        <v>Кудряков Алексей Евгеньевич</v>
      </c>
    </row>
    <row r="123" spans="1:13">
      <c r="A123">
        <v>7720033700</v>
      </c>
      <c r="B123" t="s">
        <v>20237</v>
      </c>
      <c r="G123" t="e">
        <f>VLOOKUP(Таблица_Sheet1[[#This Row],[ИНН]],main_Расчет!$D:$F,3,0)</f>
        <v>#N/A</v>
      </c>
      <c r="H123" t="str">
        <f>IFERROR(IF(Таблица_Sheet1[[#This Row],[Ген. директор]]=VLOOKUP(Таблица_Sheet1[[#This Row],[ИНН]],'Гендиры и даты'!$A:$E,4,0),0,1),"")</f>
        <v/>
      </c>
      <c r="I123">
        <f>Таблица_Sheet1[[#This Row],[Ген. директор]]</f>
        <v>0</v>
      </c>
      <c r="J123" t="e">
        <f>VLOOKUP(Таблица_Sheet1[[#This Row],[ИНН]],'Гендиры и даты'!$A:$E,4,0)</f>
        <v>#N/A</v>
      </c>
      <c r="K123" t="str">
        <f>IFERROR(IF(Таблица_Sheet1[[#This Row],[Учредитель]]=VLOOKUP(Таблица_Sheet1[[#This Row],[ИНН]],'Гендиры и даты'!$A:$E,5,0),0,1),"")</f>
        <v/>
      </c>
      <c r="L123">
        <f>Таблица_Sheet1[[#This Row],[Учредитель]]</f>
        <v>0</v>
      </c>
      <c r="M123" t="e">
        <f>VLOOKUP(Таблица_Sheet1[[#This Row],[ИНН]],'Гендиры и даты'!$A:$E,5,0)</f>
        <v>#N/A</v>
      </c>
    </row>
    <row r="124" spans="1:13">
      <c r="A124">
        <v>5903116703</v>
      </c>
      <c r="B124" t="s">
        <v>20238</v>
      </c>
      <c r="C124" t="s">
        <v>6882</v>
      </c>
      <c r="D124" t="s">
        <v>20119</v>
      </c>
      <c r="E124" t="s">
        <v>5214</v>
      </c>
      <c r="F124" t="s">
        <v>5214</v>
      </c>
      <c r="G124" t="str">
        <f>VLOOKUP(Таблица_Sheet1[[#This Row],[ИНН]],main_Расчет!$D:$F,3,0)</f>
        <v xml:space="preserve"> ООО ПКО «Юр-Практика»</v>
      </c>
      <c r="H124">
        <f>IFERROR(IF(Таблица_Sheet1[[#This Row],[Ген. директор]]=VLOOKUP(Таблица_Sheet1[[#This Row],[ИНН]],'Гендиры и даты'!$A:$E,4,0),0,1),"")</f>
        <v>0</v>
      </c>
      <c r="I124" t="str">
        <f>Таблица_Sheet1[[#This Row],[Ген. директор]]</f>
        <v>Коровин Максим Анатольевич</v>
      </c>
      <c r="J124" t="str">
        <f>VLOOKUP(Таблица_Sheet1[[#This Row],[ИНН]],'Гендиры и даты'!$A:$E,4,0)</f>
        <v>Коровин Максим Анатольевич</v>
      </c>
      <c r="K124">
        <f>IFERROR(IF(Таблица_Sheet1[[#This Row],[Учредитель]]=VLOOKUP(Таблица_Sheet1[[#This Row],[ИНН]],'Гендиры и даты'!$A:$E,5,0),0,1),"")</f>
        <v>0</v>
      </c>
      <c r="L124" t="str">
        <f>Таблица_Sheet1[[#This Row],[Учредитель]]</f>
        <v>Коровин Максим Анатольевич</v>
      </c>
      <c r="M124" t="str">
        <f>VLOOKUP(Таблица_Sheet1[[#This Row],[ИНН]],'Гендиры и даты'!$A:$E,5,0)</f>
        <v>Коровин Максим Анатольевич</v>
      </c>
    </row>
    <row r="125" spans="1:13">
      <c r="A125">
        <v>2130008501</v>
      </c>
      <c r="B125" t="s">
        <v>20239</v>
      </c>
      <c r="C125" t="s">
        <v>6884</v>
      </c>
      <c r="D125" t="s">
        <v>20174</v>
      </c>
      <c r="E125" t="s">
        <v>5000</v>
      </c>
      <c r="F125" t="s">
        <v>5001</v>
      </c>
      <c r="G125" t="str">
        <f>VLOOKUP(Таблица_Sheet1[[#This Row],[ИНН]],main_Расчет!$D:$F,3,0)</f>
        <v xml:space="preserve"> ООО ПКО «Гироскоп»</v>
      </c>
      <c r="H125">
        <f>IFERROR(IF(Таблица_Sheet1[[#This Row],[Ген. директор]]=VLOOKUP(Таблица_Sheet1[[#This Row],[ИНН]],'Гендиры и даты'!$A:$E,4,0),0,1),"")</f>
        <v>0</v>
      </c>
      <c r="I125" t="str">
        <f>Таблица_Sheet1[[#This Row],[Ген. директор]]</f>
        <v>Захаров Тимофей Валерьевич</v>
      </c>
      <c r="J125" t="str">
        <f>VLOOKUP(Таблица_Sheet1[[#This Row],[ИНН]],'Гендиры и даты'!$A:$E,4,0)</f>
        <v>Захаров Тимофей Валерьевич</v>
      </c>
      <c r="K125">
        <f>IFERROR(IF(Таблица_Sheet1[[#This Row],[Учредитель]]=VLOOKUP(Таблица_Sheet1[[#This Row],[ИНН]],'Гендиры и даты'!$A:$E,5,0),0,1),"")</f>
        <v>0</v>
      </c>
      <c r="L125" t="str">
        <f>Таблица_Sheet1[[#This Row],[Учредитель]]</f>
        <v>Корольков Александр Иванович</v>
      </c>
      <c r="M125" t="str">
        <f>VLOOKUP(Таблица_Sheet1[[#This Row],[ИНН]],'Гендиры и даты'!$A:$E,5,0)</f>
        <v>Корольков Александр Иванович</v>
      </c>
    </row>
    <row r="126" spans="1:13">
      <c r="A126">
        <v>1841013546</v>
      </c>
      <c r="B126" t="s">
        <v>20240</v>
      </c>
      <c r="C126" t="s">
        <v>6886</v>
      </c>
      <c r="D126" t="s">
        <v>20241</v>
      </c>
      <c r="E126" t="s">
        <v>4966</v>
      </c>
      <c r="F126" t="s">
        <v>4967</v>
      </c>
      <c r="G126" t="str">
        <f>VLOOKUP(Таблица_Sheet1[[#This Row],[ИНН]],main_Расчет!$D:$F,3,0)</f>
        <v xml:space="preserve"> ООО ПКО «ГНК-Инвест»</v>
      </c>
      <c r="H126">
        <f>IFERROR(IF(Таблица_Sheet1[[#This Row],[Ген. директор]]=VLOOKUP(Таблица_Sheet1[[#This Row],[ИНН]],'Гендиры и даты'!$A:$E,4,0),0,1),"")</f>
        <v>0</v>
      </c>
      <c r="I126" t="str">
        <f>Таблица_Sheet1[[#This Row],[Ген. директор]]</f>
        <v>Баранова Елена Алексеевна</v>
      </c>
      <c r="J126" t="str">
        <f>VLOOKUP(Таблица_Sheet1[[#This Row],[ИНН]],'Гендиры и даты'!$A:$E,4,0)</f>
        <v>Баранова Елена Алексеевна</v>
      </c>
      <c r="K126">
        <f>IFERROR(IF(Таблица_Sheet1[[#This Row],[Учредитель]]=VLOOKUP(Таблица_Sheet1[[#This Row],[ИНН]],'Гендиры и даты'!$A:$E,5,0),0,1),"")</f>
        <v>0</v>
      </c>
      <c r="L126" t="str">
        <f>Таблица_Sheet1[[#This Row],[Учредитель]]</f>
        <v>Коробейников Александр Владимирович, Баранова Елена Алексеевна, Коробейников Александр Владимирович</v>
      </c>
      <c r="M126" t="str">
        <f>VLOOKUP(Таблица_Sheet1[[#This Row],[ИНН]],'Гендиры и даты'!$A:$E,5,0)</f>
        <v>Коробейников Александр Владимирович, Баранова Елена Алексеевна, Коробейников Александр Владимирович</v>
      </c>
    </row>
    <row r="127" spans="1:13">
      <c r="A127">
        <v>7721851353</v>
      </c>
      <c r="B127" t="s">
        <v>20242</v>
      </c>
      <c r="C127" t="s">
        <v>20243</v>
      </c>
      <c r="D127" t="s">
        <v>20079</v>
      </c>
      <c r="E127" t="s">
        <v>20244</v>
      </c>
      <c r="G127" t="str">
        <f>VLOOKUP(Таблица_Sheet1[[#This Row],[ИНН]],main_Расчет!$D:$F,3,0)</f>
        <v xml:space="preserve"> АО ПКО «РИТМ-ФИНАНС»</v>
      </c>
      <c r="H127">
        <f>IFERROR(IF(Таблица_Sheet1[[#This Row],[Ген. директор]]=VLOOKUP(Таблица_Sheet1[[#This Row],[ИНН]],'Гендиры и даты'!$A:$E,4,0),0,1),"")</f>
        <v>1</v>
      </c>
      <c r="I127" t="str">
        <f>Таблица_Sheet1[[#This Row],[Ген. директор]]</f>
        <v>Сысолятин Михаил Александрович</v>
      </c>
      <c r="J127" t="str">
        <f>VLOOKUP(Таблица_Sheet1[[#This Row],[ИНН]],'Гендиры и даты'!$A:$E,4,0)</f>
        <v>Максимова Марина Владимировна</v>
      </c>
      <c r="K127">
        <f>IFERROR(IF(Таблица_Sheet1[[#This Row],[Учредитель]]=VLOOKUP(Таблица_Sheet1[[#This Row],[ИНН]],'Гендиры и даты'!$A:$E,5,0),0,1),"")</f>
        <v>0</v>
      </c>
      <c r="L127">
        <f>Таблица_Sheet1[[#This Row],[Учредитель]]</f>
        <v>0</v>
      </c>
      <c r="M127">
        <f>VLOOKUP(Таблица_Sheet1[[#This Row],[ИНН]],'Гендиры и даты'!$A:$E,5,0)</f>
        <v>0</v>
      </c>
    </row>
    <row r="128" spans="1:13">
      <c r="A128">
        <v>3804999885</v>
      </c>
      <c r="B128" t="s">
        <v>20245</v>
      </c>
      <c r="G128" t="e">
        <f>VLOOKUP(Таблица_Sheet1[[#This Row],[ИНН]],main_Расчет!$D:$F,3,0)</f>
        <v>#N/A</v>
      </c>
      <c r="H128" t="str">
        <f>IFERROR(IF(Таблица_Sheet1[[#This Row],[Ген. директор]]=VLOOKUP(Таблица_Sheet1[[#This Row],[ИНН]],'Гендиры и даты'!$A:$E,4,0),0,1),"")</f>
        <v/>
      </c>
      <c r="I128">
        <f>Таблица_Sheet1[[#This Row],[Ген. директор]]</f>
        <v>0</v>
      </c>
      <c r="J128" t="e">
        <f>VLOOKUP(Таблица_Sheet1[[#This Row],[ИНН]],'Гендиры и даты'!$A:$E,4,0)</f>
        <v>#N/A</v>
      </c>
      <c r="K128" t="str">
        <f>IFERROR(IF(Таблица_Sheet1[[#This Row],[Учредитель]]=VLOOKUP(Таблица_Sheet1[[#This Row],[ИНН]],'Гендиры и даты'!$A:$E,5,0),0,1),"")</f>
        <v/>
      </c>
      <c r="L128">
        <f>Таблица_Sheet1[[#This Row],[Учредитель]]</f>
        <v>0</v>
      </c>
      <c r="M128" t="e">
        <f>VLOOKUP(Таблица_Sheet1[[#This Row],[ИНН]],'Гендиры и даты'!$A:$E,5,0)</f>
        <v>#N/A</v>
      </c>
    </row>
    <row r="129" spans="1:13">
      <c r="A129">
        <v>5921031594</v>
      </c>
      <c r="B129" t="s">
        <v>20246</v>
      </c>
      <c r="C129" t="s">
        <v>6890</v>
      </c>
      <c r="D129" t="s">
        <v>20174</v>
      </c>
      <c r="E129" t="s">
        <v>5145</v>
      </c>
      <c r="F129" t="s">
        <v>5145</v>
      </c>
      <c r="G129" t="str">
        <f>VLOOKUP(Таблица_Sheet1[[#This Row],[ИНН]],main_Расчет!$D:$F,3,0)</f>
        <v xml:space="preserve"> ООО «ПКО «Партнер»</v>
      </c>
      <c r="H129">
        <f>IFERROR(IF(Таблица_Sheet1[[#This Row],[Ген. директор]]=VLOOKUP(Таблица_Sheet1[[#This Row],[ИНН]],'Гендиры и даты'!$A:$E,4,0),0,1),"")</f>
        <v>0</v>
      </c>
      <c r="I129" t="str">
        <f>Таблица_Sheet1[[#This Row],[Ген. директор]]</f>
        <v>Петров Сергей Геннадьевич</v>
      </c>
      <c r="J129" t="str">
        <f>VLOOKUP(Таблица_Sheet1[[#This Row],[ИНН]],'Гендиры и даты'!$A:$E,4,0)</f>
        <v>Петров Сергей Геннадьевич</v>
      </c>
      <c r="K129">
        <f>IFERROR(IF(Таблица_Sheet1[[#This Row],[Учредитель]]=VLOOKUP(Таблица_Sheet1[[#This Row],[ИНН]],'Гендиры и даты'!$A:$E,5,0),0,1),"")</f>
        <v>0</v>
      </c>
      <c r="L129" t="str">
        <f>Таблица_Sheet1[[#This Row],[Учредитель]]</f>
        <v>Петров Сергей Геннадьевич</v>
      </c>
      <c r="M129" t="str">
        <f>VLOOKUP(Таблица_Sheet1[[#This Row],[ИНН]],'Гендиры и даты'!$A:$E,5,0)</f>
        <v>Петров Сергей Геннадьевич</v>
      </c>
    </row>
    <row r="130" spans="1:13">
      <c r="A130">
        <v>7841019595</v>
      </c>
      <c r="B130" t="s">
        <v>20247</v>
      </c>
      <c r="C130" t="s">
        <v>6892</v>
      </c>
      <c r="D130" t="s">
        <v>20248</v>
      </c>
      <c r="E130" t="s">
        <v>4821</v>
      </c>
      <c r="F130" t="s">
        <v>4822</v>
      </c>
      <c r="G130" t="str">
        <f>VLOOKUP(Таблица_Sheet1[[#This Row],[ИНН]],main_Расчет!$D:$F,3,0)</f>
        <v xml:space="preserve"> ООО «ПКО «АСВ»</v>
      </c>
      <c r="H130">
        <f>IFERROR(IF(Таблица_Sheet1[[#This Row],[Ген. директор]]=VLOOKUP(Таблица_Sheet1[[#This Row],[ИНН]],'Гендиры и даты'!$A:$E,4,0),0,1),"")</f>
        <v>0</v>
      </c>
      <c r="I130" t="str">
        <f>Таблица_Sheet1[[#This Row],[Ген. директор]]</f>
        <v>Богомолов Максим Владимирович</v>
      </c>
      <c r="J130" t="str">
        <f>VLOOKUP(Таблица_Sheet1[[#This Row],[ИНН]],'Гендиры и даты'!$A:$E,4,0)</f>
        <v>Богомолов Максим Владимирович</v>
      </c>
      <c r="K130">
        <f>IFERROR(IF(Таблица_Sheet1[[#This Row],[Учредитель]]=VLOOKUP(Таблица_Sheet1[[#This Row],[ИНН]],'Гендиры и даты'!$A:$E,5,0),0,1),"")</f>
        <v>0</v>
      </c>
      <c r="L130" t="str">
        <f>Таблица_Sheet1[[#This Row],[Учредитель]]</f>
        <v>Общество С Ограниченной Ответственностью, "АСВ.УПРАВЛЕНИЕ"</v>
      </c>
      <c r="M130" t="str">
        <f>VLOOKUP(Таблица_Sheet1[[#This Row],[ИНН]],'Гендиры и даты'!$A:$E,5,0)</f>
        <v>Общество С Ограниченной Ответственностью, "АСВ.УПРАВЛЕНИЕ"</v>
      </c>
    </row>
    <row r="131" spans="1:13">
      <c r="A131">
        <v>7719420624</v>
      </c>
      <c r="B131" t="s">
        <v>20249</v>
      </c>
      <c r="C131" t="s">
        <v>20250</v>
      </c>
      <c r="D131" t="s">
        <v>20128</v>
      </c>
      <c r="E131" t="s">
        <v>5420</v>
      </c>
      <c r="F131" t="s">
        <v>5420</v>
      </c>
      <c r="G131" t="str">
        <f>VLOOKUP(Таблица_Sheet1[[#This Row],[ИНН]],main_Расчет!$D:$F,3,0)</f>
        <v xml:space="preserve"> ООО «ПКО «Стоунхедж»</v>
      </c>
      <c r="H131">
        <f>IFERROR(IF(Таблица_Sheet1[[#This Row],[Ген. директор]]=VLOOKUP(Таблица_Sheet1[[#This Row],[ИНН]],'Гендиры и даты'!$A:$E,4,0),0,1),"")</f>
        <v>0</v>
      </c>
      <c r="I131" t="str">
        <f>Таблица_Sheet1[[#This Row],[Ген. директор]]</f>
        <v>Насретдинов Рустем Закирович</v>
      </c>
      <c r="J131" t="str">
        <f>VLOOKUP(Таблица_Sheet1[[#This Row],[ИНН]],'Гендиры и даты'!$A:$E,4,0)</f>
        <v>Насретдинов Рустем Закирович</v>
      </c>
      <c r="K131">
        <f>IFERROR(IF(Таблица_Sheet1[[#This Row],[Учредитель]]=VLOOKUP(Таблица_Sheet1[[#This Row],[ИНН]],'Гендиры и даты'!$A:$E,5,0),0,1),"")</f>
        <v>0</v>
      </c>
      <c r="L131" t="str">
        <f>Таблица_Sheet1[[#This Row],[Учредитель]]</f>
        <v>Насретдинов Рустем Закирович</v>
      </c>
      <c r="M131" t="str">
        <f>VLOOKUP(Таблица_Sheet1[[#This Row],[ИНН]],'Гендиры и даты'!$A:$E,5,0)</f>
        <v>Насретдинов Рустем Закирович</v>
      </c>
    </row>
    <row r="132" spans="1:13">
      <c r="A132">
        <v>6164300903</v>
      </c>
      <c r="B132" t="s">
        <v>20251</v>
      </c>
      <c r="C132" t="s">
        <v>6896</v>
      </c>
      <c r="D132" t="s">
        <v>20122</v>
      </c>
      <c r="E132" t="s">
        <v>5502</v>
      </c>
      <c r="F132" t="s">
        <v>5502</v>
      </c>
      <c r="G132" t="e">
        <f>VLOOKUP(Таблица_Sheet1[[#This Row],[ИНН]],main_Расчет!$D:$F,3,0)</f>
        <v>#N/A</v>
      </c>
      <c r="H132">
        <f>IFERROR(IF(Таблица_Sheet1[[#This Row],[Ген. директор]]=VLOOKUP(Таблица_Sheet1[[#This Row],[ИНН]],'Гендиры и даты'!$A:$E,4,0),0,1),"")</f>
        <v>0</v>
      </c>
      <c r="I132" t="str">
        <f>Таблица_Sheet1[[#This Row],[Ген. директор]]</f>
        <v>Шевырев Илья Михайлович</v>
      </c>
      <c r="J132" t="str">
        <f>VLOOKUP(Таблица_Sheet1[[#This Row],[ИНН]],'Гендиры и даты'!$A:$E,4,0)</f>
        <v>Шевырев Илья Михайлович</v>
      </c>
      <c r="K132">
        <f>IFERROR(IF(Таблица_Sheet1[[#This Row],[Учредитель]]=VLOOKUP(Таблица_Sheet1[[#This Row],[ИНН]],'Гендиры и даты'!$A:$E,5,0),0,1),"")</f>
        <v>0</v>
      </c>
      <c r="L132" t="str">
        <f>Таблица_Sheet1[[#This Row],[Учредитель]]</f>
        <v>Шевырев Илья Михайлович</v>
      </c>
      <c r="M132" t="str">
        <f>VLOOKUP(Таблица_Sheet1[[#This Row],[ИНН]],'Гендиры и даты'!$A:$E,5,0)</f>
        <v>Шевырев Илья Михайлович</v>
      </c>
    </row>
    <row r="133" spans="1:13">
      <c r="A133">
        <v>5948053468</v>
      </c>
      <c r="B133" t="s">
        <v>20252</v>
      </c>
      <c r="C133" t="s">
        <v>6898</v>
      </c>
      <c r="D133" t="s">
        <v>20103</v>
      </c>
      <c r="E133" t="s">
        <v>5338</v>
      </c>
      <c r="F133" t="s">
        <v>5338</v>
      </c>
      <c r="G133" t="str">
        <f>VLOOKUP(Таблица_Sheet1[[#This Row],[ИНН]],main_Расчет!$D:$F,3,0)</f>
        <v xml:space="preserve"> ООО ПКО «Легал Плюс»</v>
      </c>
      <c r="H133">
        <f>IFERROR(IF(Таблица_Sheet1[[#This Row],[Ген. директор]]=VLOOKUP(Таблица_Sheet1[[#This Row],[ИНН]],'Гендиры и даты'!$A:$E,4,0),0,1),"")</f>
        <v>0</v>
      </c>
      <c r="I133" t="str">
        <f>Таблица_Sheet1[[#This Row],[Ген. директор]]</f>
        <v>Дмитриева Гузель Альфатовна</v>
      </c>
      <c r="J133" t="str">
        <f>VLOOKUP(Таблица_Sheet1[[#This Row],[ИНН]],'Гендиры и даты'!$A:$E,4,0)</f>
        <v>Дмитриева Гузель Альфатовна</v>
      </c>
      <c r="K133">
        <f>IFERROR(IF(Таблица_Sheet1[[#This Row],[Учредитель]]=VLOOKUP(Таблица_Sheet1[[#This Row],[ИНН]],'Гендиры и даты'!$A:$E,5,0),0,1),"")</f>
        <v>0</v>
      </c>
      <c r="L133" t="str">
        <f>Таблица_Sheet1[[#This Row],[Учредитель]]</f>
        <v>Дмитриева Гузель Альфатовна</v>
      </c>
      <c r="M133" t="str">
        <f>VLOOKUP(Таблица_Sheet1[[#This Row],[ИНН]],'Гендиры и даты'!$A:$E,5,0)</f>
        <v>Дмитриева Гузель Альфатовна</v>
      </c>
    </row>
    <row r="134" spans="1:13">
      <c r="A134">
        <v>7723908284</v>
      </c>
      <c r="B134" t="s">
        <v>20253</v>
      </c>
      <c r="C134" t="s">
        <v>20254</v>
      </c>
      <c r="D134" t="s">
        <v>20103</v>
      </c>
      <c r="E134" t="s">
        <v>20255</v>
      </c>
      <c r="F134" t="s">
        <v>5454</v>
      </c>
      <c r="G134" t="str">
        <f>VLOOKUP(Таблица_Sheet1[[#This Row],[ИНН]],main_Расчет!$D:$F,3,0)</f>
        <v xml:space="preserve"> ООО ПКО «Центр эффективного взыскания»</v>
      </c>
      <c r="H134">
        <f>IFERROR(IF(Таблица_Sheet1[[#This Row],[Ген. директор]]=VLOOKUP(Таблица_Sheet1[[#This Row],[ИНН]],'Гендиры и даты'!$A:$E,4,0),0,1),"")</f>
        <v>1</v>
      </c>
      <c r="I134" t="str">
        <f>Таблица_Sheet1[[#This Row],[Ген. директор]]</f>
        <v>Митрофанов Никита Сергеевич</v>
      </c>
      <c r="J134" t="str">
        <f>VLOOKUP(Таблица_Sheet1[[#This Row],[ИНН]],'Гендиры и даты'!$A:$E,4,0)</f>
        <v>Игошин Роман Александрович</v>
      </c>
      <c r="K134">
        <f>IFERROR(IF(Таблица_Sheet1[[#This Row],[Учредитель]]=VLOOKUP(Таблица_Sheet1[[#This Row],[ИНН]],'Гендиры и даты'!$A:$E,5,0),0,1),"")</f>
        <v>0</v>
      </c>
      <c r="L134" t="str">
        <f>Таблица_Sheet1[[#This Row],[Учредитель]]</f>
        <v>Сергеев Сергей Михайлович</v>
      </c>
      <c r="M134" t="str">
        <f>VLOOKUP(Таблица_Sheet1[[#This Row],[ИНН]],'Гендиры и даты'!$A:$E,5,0)</f>
        <v>Сергеев Сергей Михайлович</v>
      </c>
    </row>
    <row r="135" spans="1:13">
      <c r="A135">
        <v>6314034957</v>
      </c>
      <c r="B135" t="s">
        <v>20256</v>
      </c>
      <c r="G135" t="e">
        <f>VLOOKUP(Таблица_Sheet1[[#This Row],[ИНН]],main_Расчет!$D:$F,3,0)</f>
        <v>#N/A</v>
      </c>
      <c r="H135" t="str">
        <f>IFERROR(IF(Таблица_Sheet1[[#This Row],[Ген. директор]]=VLOOKUP(Таблица_Sheet1[[#This Row],[ИНН]],'Гендиры и даты'!$A:$E,4,0),0,1),"")</f>
        <v/>
      </c>
      <c r="I135">
        <f>Таблица_Sheet1[[#This Row],[Ген. директор]]</f>
        <v>0</v>
      </c>
      <c r="J135" t="e">
        <f>VLOOKUP(Таблица_Sheet1[[#This Row],[ИНН]],'Гендиры и даты'!$A:$E,4,0)</f>
        <v>#N/A</v>
      </c>
      <c r="K135" t="str">
        <f>IFERROR(IF(Таблица_Sheet1[[#This Row],[Учредитель]]=VLOOKUP(Таблица_Sheet1[[#This Row],[ИНН]],'Гендиры и даты'!$A:$E,5,0),0,1),"")</f>
        <v/>
      </c>
      <c r="L135">
        <f>Таблица_Sheet1[[#This Row],[Учредитель]]</f>
        <v>0</v>
      </c>
      <c r="M135" t="e">
        <f>VLOOKUP(Таблица_Sheet1[[#This Row],[ИНН]],'Гендиры и даты'!$A:$E,5,0)</f>
        <v>#N/A</v>
      </c>
    </row>
    <row r="136" spans="1:13">
      <c r="A136">
        <v>6324029025</v>
      </c>
      <c r="B136" t="s">
        <v>20257</v>
      </c>
      <c r="C136" t="s">
        <v>6902</v>
      </c>
      <c r="D136" t="s">
        <v>20103</v>
      </c>
      <c r="E136" t="s">
        <v>5573</v>
      </c>
      <c r="F136" t="s">
        <v>5573</v>
      </c>
      <c r="G136" t="e">
        <f>VLOOKUP(Таблица_Sheet1[[#This Row],[ИНН]],main_Расчет!$D:$F,3,0)</f>
        <v>#N/A</v>
      </c>
      <c r="H136">
        <f>IFERROR(IF(Таблица_Sheet1[[#This Row],[Ген. директор]]=VLOOKUP(Таблица_Sheet1[[#This Row],[ИНН]],'Гендиры и даты'!$A:$E,4,0),0,1),"")</f>
        <v>0</v>
      </c>
      <c r="I136" t="str">
        <f>Таблица_Sheet1[[#This Row],[Ген. директор]]</f>
        <v>Слободенюк Дмитрий Владимирович</v>
      </c>
      <c r="J136" t="str">
        <f>VLOOKUP(Таблица_Sheet1[[#This Row],[ИНН]],'Гендиры и даты'!$A:$E,4,0)</f>
        <v>Слободенюк Дмитрий Владимирович</v>
      </c>
      <c r="K136">
        <f>IFERROR(IF(Таблица_Sheet1[[#This Row],[Учредитель]]=VLOOKUP(Таблица_Sheet1[[#This Row],[ИНН]],'Гендиры и даты'!$A:$E,5,0),0,1),"")</f>
        <v>0</v>
      </c>
      <c r="L136" t="str">
        <f>Таблица_Sheet1[[#This Row],[Учредитель]]</f>
        <v>Слободенюк Дмитрий Владимирович</v>
      </c>
      <c r="M136" t="str">
        <f>VLOOKUP(Таблица_Sheet1[[#This Row],[ИНН]],'Гендиры и даты'!$A:$E,5,0)</f>
        <v>Слободенюк Дмитрий Владимирович</v>
      </c>
    </row>
    <row r="137" spans="1:13">
      <c r="A137">
        <v>5038126322</v>
      </c>
      <c r="B137" t="s">
        <v>20258</v>
      </c>
      <c r="C137" t="s">
        <v>6904</v>
      </c>
      <c r="E137" t="s">
        <v>5545</v>
      </c>
      <c r="F137" t="s">
        <v>5546</v>
      </c>
      <c r="G137" t="e">
        <f>VLOOKUP(Таблица_Sheet1[[#This Row],[ИНН]],main_Расчет!$D:$F,3,0)</f>
        <v>#N/A</v>
      </c>
      <c r="H137">
        <f>IFERROR(IF(Таблица_Sheet1[[#This Row],[Ген. директор]]=VLOOKUP(Таблица_Sheet1[[#This Row],[ИНН]],'Гендиры и даты'!$A:$E,4,0),0,1),"")</f>
        <v>0</v>
      </c>
      <c r="I137" t="str">
        <f>Таблица_Sheet1[[#This Row],[Ген. директор]]</f>
        <v>Ганелин Владислав Дмитриевич</v>
      </c>
      <c r="J137" t="str">
        <f>VLOOKUP(Таблица_Sheet1[[#This Row],[ИНН]],'Гендиры и даты'!$A:$E,4,0)</f>
        <v>Ганелин Владислав Дмитриевич</v>
      </c>
      <c r="K137">
        <f>IFERROR(IF(Таблица_Sheet1[[#This Row],[Учредитель]]=VLOOKUP(Таблица_Sheet1[[#This Row],[ИНН]],'Гендиры и даты'!$A:$E,5,0),0,1),"")</f>
        <v>0</v>
      </c>
      <c r="L137" t="str">
        <f>Таблица_Sheet1[[#This Row],[Учредитель]]</f>
        <v>Ганелин Владислав Дмитриевич, Штрафов</v>
      </c>
      <c r="M137" t="str">
        <f>VLOOKUP(Таблица_Sheet1[[#This Row],[ИНН]],'Гендиры и даты'!$A:$E,5,0)</f>
        <v>Ганелин Владислав Дмитриевич, Штрафов</v>
      </c>
    </row>
    <row r="138" spans="1:13">
      <c r="A138">
        <v>7722378570</v>
      </c>
      <c r="B138" t="s">
        <v>20259</v>
      </c>
      <c r="C138" t="s">
        <v>6906</v>
      </c>
      <c r="D138" t="s">
        <v>20122</v>
      </c>
      <c r="E138" t="s">
        <v>5569</v>
      </c>
      <c r="F138" t="s">
        <v>5569</v>
      </c>
      <c r="G138" t="e">
        <f>VLOOKUP(Таблица_Sheet1[[#This Row],[ИНН]],main_Расчет!$D:$F,3,0)</f>
        <v>#N/A</v>
      </c>
      <c r="H138">
        <f>IFERROR(IF(Таблица_Sheet1[[#This Row],[Ген. директор]]=VLOOKUP(Таблица_Sheet1[[#This Row],[ИНН]],'Гендиры и даты'!$A:$E,4,0),0,1),"")</f>
        <v>0</v>
      </c>
      <c r="I138" t="str">
        <f>Таблица_Sheet1[[#This Row],[Ген. директор]]</f>
        <v>Соценко Игорь Иванович</v>
      </c>
      <c r="J138" t="str">
        <f>VLOOKUP(Таблица_Sheet1[[#This Row],[ИНН]],'Гендиры и даты'!$A:$E,4,0)</f>
        <v>Соценко Игорь Иванович</v>
      </c>
      <c r="K138">
        <f>IFERROR(IF(Таблица_Sheet1[[#This Row],[Учредитель]]=VLOOKUP(Таблица_Sheet1[[#This Row],[ИНН]],'Гендиры и даты'!$A:$E,5,0),0,1),"")</f>
        <v>0</v>
      </c>
      <c r="L138" t="str">
        <f>Таблица_Sheet1[[#This Row],[Учредитель]]</f>
        <v>Соценко Игорь Иванович</v>
      </c>
      <c r="M138" t="str">
        <f>VLOOKUP(Таблица_Sheet1[[#This Row],[ИНН]],'Гендиры и даты'!$A:$E,5,0)</f>
        <v>Соценко Игорь Иванович</v>
      </c>
    </row>
    <row r="139" spans="1:13">
      <c r="A139">
        <v>5836658948</v>
      </c>
      <c r="B139" t="s">
        <v>20260</v>
      </c>
      <c r="C139" t="s">
        <v>6908</v>
      </c>
      <c r="D139" t="s">
        <v>20131</v>
      </c>
      <c r="E139" t="s">
        <v>5017</v>
      </c>
      <c r="F139" t="s">
        <v>5018</v>
      </c>
      <c r="G139" t="str">
        <f>VLOOKUP(Таблица_Sheet1[[#This Row],[ИНН]],main_Расчет!$D:$F,3,0)</f>
        <v xml:space="preserve"> ООО «ПКО «Право»</v>
      </c>
      <c r="H139">
        <f>IFERROR(IF(Таблица_Sheet1[[#This Row],[Ген. директор]]=VLOOKUP(Таблица_Sheet1[[#This Row],[ИНН]],'Гендиры и даты'!$A:$E,4,0),0,1),"")</f>
        <v>0</v>
      </c>
      <c r="I139" t="str">
        <f>Таблица_Sheet1[[#This Row],[Ген. директор]]</f>
        <v>Хахулин Дмитрий Игоревич</v>
      </c>
      <c r="J139" t="str">
        <f>VLOOKUP(Таблица_Sheet1[[#This Row],[ИНН]],'Гендиры и даты'!$A:$E,4,0)</f>
        <v>Хахулин Дмитрий Игоревич</v>
      </c>
      <c r="K139">
        <f>IFERROR(IF(Таблица_Sheet1[[#This Row],[Учредитель]]=VLOOKUP(Таблица_Sheet1[[#This Row],[ИНН]],'Гендиры и даты'!$A:$E,5,0),0,1),"")</f>
        <v>0</v>
      </c>
      <c r="L139" t="str">
        <f>Таблица_Sheet1[[#This Row],[Учредитель]]</f>
        <v>Борискина Тамара Николаевна</v>
      </c>
      <c r="M139" t="str">
        <f>VLOOKUP(Таблица_Sheet1[[#This Row],[ИНН]],'Гендиры и даты'!$A:$E,5,0)</f>
        <v>Борискина Тамара Николаевна</v>
      </c>
    </row>
    <row r="140" spans="1:13">
      <c r="A140">
        <v>1650308002</v>
      </c>
      <c r="B140" t="s">
        <v>20261</v>
      </c>
      <c r="C140" t="s">
        <v>6910</v>
      </c>
      <c r="D140" t="s">
        <v>20177</v>
      </c>
      <c r="E140" t="s">
        <v>4931</v>
      </c>
      <c r="F140" t="s">
        <v>4932</v>
      </c>
      <c r="G140" t="str">
        <f>VLOOKUP(Таблица_Sheet1[[#This Row],[ИНН]],main_Расчет!$D:$F,3,0)</f>
        <v xml:space="preserve"> ООО ПКО «Вин Лэвел Капитал»</v>
      </c>
      <c r="H140">
        <f>IFERROR(IF(Таблица_Sheet1[[#This Row],[Ген. директор]]=VLOOKUP(Таблица_Sheet1[[#This Row],[ИНН]],'Гендиры и даты'!$A:$E,4,0),0,1),"")</f>
        <v>0</v>
      </c>
      <c r="I140" t="str">
        <f>Таблица_Sheet1[[#This Row],[Ген. директор]]</f>
        <v>Каримов Радик Минизахидович</v>
      </c>
      <c r="J140" t="str">
        <f>VLOOKUP(Таблица_Sheet1[[#This Row],[ИНН]],'Гендиры и даты'!$A:$E,4,0)</f>
        <v>Каримов Радик Минизахидович</v>
      </c>
      <c r="K140">
        <f>IFERROR(IF(Таблица_Sheet1[[#This Row],[Учредитель]]=VLOOKUP(Таблица_Sheet1[[#This Row],[ИНН]],'Гендиры и даты'!$A:$E,5,0),0,1),"")</f>
        <v>0</v>
      </c>
      <c r="L140" t="str">
        <f>Таблица_Sheet1[[#This Row],[Учредитель]]</f>
        <v>Черюнов Дмитрий Викторович, Каримов Радик Минизахидович</v>
      </c>
      <c r="M140" t="str">
        <f>VLOOKUP(Таблица_Sheet1[[#This Row],[ИНН]],'Гендиры и даты'!$A:$E,5,0)</f>
        <v>Черюнов Дмитрий Викторович, Каримов Радик Минизахидович</v>
      </c>
    </row>
    <row r="141" spans="1:13">
      <c r="A141">
        <v>7715831246</v>
      </c>
      <c r="B141" t="s">
        <v>20262</v>
      </c>
      <c r="C141" t="s">
        <v>6912</v>
      </c>
      <c r="D141" t="s">
        <v>20263</v>
      </c>
      <c r="E141" t="s">
        <v>4973</v>
      </c>
      <c r="F141" t="s">
        <v>4973</v>
      </c>
      <c r="G141" t="str">
        <f>VLOOKUP(Таблица_Sheet1[[#This Row],[ИНН]],main_Расчет!$D:$F,3,0)</f>
        <v xml:space="preserve"> ООО ПКО «Интер-Прайм»</v>
      </c>
      <c r="H141">
        <f>IFERROR(IF(Таблица_Sheet1[[#This Row],[Ген. директор]]=VLOOKUP(Таблица_Sheet1[[#This Row],[ИНН]],'Гендиры и даты'!$A:$E,4,0),0,1),"")</f>
        <v>0</v>
      </c>
      <c r="I141" t="str">
        <f>Таблица_Sheet1[[#This Row],[Ген. директор]]</f>
        <v>Куренкова Анастасия Сергеевна</v>
      </c>
      <c r="J141" t="str">
        <f>VLOOKUP(Таблица_Sheet1[[#This Row],[ИНН]],'Гендиры и даты'!$A:$E,4,0)</f>
        <v>Куренкова Анастасия Сергеевна</v>
      </c>
      <c r="K141">
        <f>IFERROR(IF(Таблица_Sheet1[[#This Row],[Учредитель]]=VLOOKUP(Таблица_Sheet1[[#This Row],[ИНН]],'Гендиры и даты'!$A:$E,5,0),0,1),"")</f>
        <v>0</v>
      </c>
      <c r="L141" t="str">
        <f>Таблица_Sheet1[[#This Row],[Учредитель]]</f>
        <v>Куренкова Анастасия Сергеевна</v>
      </c>
      <c r="M141" t="str">
        <f>VLOOKUP(Таблица_Sheet1[[#This Row],[ИНН]],'Гендиры и даты'!$A:$E,5,0)</f>
        <v>Куренкова Анастасия Сергеевна</v>
      </c>
    </row>
    <row r="142" spans="1:13">
      <c r="A142">
        <v>7714365867</v>
      </c>
      <c r="B142" t="s">
        <v>20264</v>
      </c>
      <c r="C142" t="s">
        <v>20265</v>
      </c>
      <c r="D142" t="s">
        <v>20174</v>
      </c>
      <c r="E142" t="s">
        <v>4907</v>
      </c>
      <c r="F142" t="s">
        <v>4908</v>
      </c>
      <c r="G142" t="str">
        <f>VLOOKUP(Таблица_Sheet1[[#This Row],[ИНН]],main_Расчет!$D:$F,3,0)</f>
        <v xml:space="preserve"> ООО ПКО «РМК-Коллектинг»</v>
      </c>
      <c r="H142">
        <f>IFERROR(IF(Таблица_Sheet1[[#This Row],[Ген. директор]]=VLOOKUP(Таблица_Sheet1[[#This Row],[ИНН]],'Гендиры и даты'!$A:$E,4,0),0,1),"")</f>
        <v>0</v>
      </c>
      <c r="I142" t="str">
        <f>Таблица_Sheet1[[#This Row],[Ген. директор]]</f>
        <v>Морозов Александр Александрович</v>
      </c>
      <c r="J142" t="str">
        <f>VLOOKUP(Таблица_Sheet1[[#This Row],[ИНН]],'Гендиры и даты'!$A:$E,4,0)</f>
        <v>Морозов Александр Александрович</v>
      </c>
      <c r="K142">
        <f>IFERROR(IF(Таблица_Sheet1[[#This Row],[Учредитель]]=VLOOKUP(Таблица_Sheet1[[#This Row],[ИНН]],'Гендиры и даты'!$A:$E,5,0),0,1),"")</f>
        <v>0</v>
      </c>
      <c r="L142" t="str">
        <f>Таблица_Sheet1[[#This Row],[Учредитель]]</f>
        <v>Морозов Александр Александрович, Курош Павел Янович</v>
      </c>
      <c r="M142" t="str">
        <f>VLOOKUP(Таблица_Sheet1[[#This Row],[ИНН]],'Гендиры и даты'!$A:$E,5,0)</f>
        <v>Морозов Александр Александрович, Курош Павел Янович</v>
      </c>
    </row>
    <row r="143" spans="1:13">
      <c r="A143">
        <v>9718046431</v>
      </c>
      <c r="B143" t="s">
        <v>20266</v>
      </c>
      <c r="C143" t="s">
        <v>7202</v>
      </c>
      <c r="G143" t="e">
        <f>VLOOKUP(Таблица_Sheet1[[#This Row],[ИНН]],main_Расчет!$D:$F,3,0)</f>
        <v>#N/A</v>
      </c>
      <c r="H143">
        <f>IFERROR(IF(Таблица_Sheet1[[#This Row],[Ген. директор]]=VLOOKUP(Таблица_Sheet1[[#This Row],[ИНН]],'Гендиры и даты'!$A:$E,4,0),0,1),"")</f>
        <v>1</v>
      </c>
      <c r="I143">
        <f>Таблица_Sheet1[[#This Row],[Ген. директор]]</f>
        <v>0</v>
      </c>
      <c r="J143" t="str">
        <f>VLOOKUP(Таблица_Sheet1[[#This Row],[ИНН]],'Гендиры и даты'!$A:$E,4,0)</f>
        <v>Куликов Михаил Юрьевич</v>
      </c>
      <c r="K143">
        <f>IFERROR(IF(Таблица_Sheet1[[#This Row],[Учредитель]]=VLOOKUP(Таблица_Sheet1[[#This Row],[ИНН]],'Гендиры и даты'!$A:$E,5,0),0,1),"")</f>
        <v>1</v>
      </c>
      <c r="L143">
        <f>Таблица_Sheet1[[#This Row],[Учредитель]]</f>
        <v>0</v>
      </c>
      <c r="M143" t="str">
        <f>VLOOKUP(Таблица_Sheet1[[#This Row],[ИНН]],'Гендиры и даты'!$A:$E,5,0)</f>
        <v>Емельянова Татьяна Николаевна, Общество С Ограниченной Ответственностью, "ФИНАНС-ДА"</v>
      </c>
    </row>
    <row r="144" spans="1:13">
      <c r="A144">
        <v>7724866608</v>
      </c>
      <c r="B144" t="s">
        <v>20267</v>
      </c>
      <c r="C144" t="s">
        <v>6920</v>
      </c>
      <c r="D144" t="s">
        <v>20067</v>
      </c>
      <c r="E144" t="s">
        <v>5398</v>
      </c>
      <c r="F144" t="s">
        <v>5398</v>
      </c>
      <c r="G144" t="e">
        <f>VLOOKUP(Таблица_Sheet1[[#This Row],[ИНН]],main_Расчет!$D:$F,3,0)</f>
        <v>#N/A</v>
      </c>
      <c r="H144">
        <f>IFERROR(IF(Таблица_Sheet1[[#This Row],[Ген. директор]]=VLOOKUP(Таблица_Sheet1[[#This Row],[ИНН]],'Гендиры и даты'!$A:$E,4,0),0,1),"")</f>
        <v>0</v>
      </c>
      <c r="I144" t="str">
        <f>Таблица_Sheet1[[#This Row],[Ген. директор]]</f>
        <v>Тучков Анатолий Петрович</v>
      </c>
      <c r="J144" t="str">
        <f>VLOOKUP(Таблица_Sheet1[[#This Row],[ИНН]],'Гендиры и даты'!$A:$E,4,0)</f>
        <v>Тучков Анатолий Петрович</v>
      </c>
      <c r="K144">
        <f>IFERROR(IF(Таблица_Sheet1[[#This Row],[Учредитель]]=VLOOKUP(Таблица_Sheet1[[#This Row],[ИНН]],'Гендиры и даты'!$A:$E,5,0),0,1),"")</f>
        <v>0</v>
      </c>
      <c r="L144" t="str">
        <f>Таблица_Sheet1[[#This Row],[Учредитель]]</f>
        <v>Тучков Анатолий Петрович</v>
      </c>
      <c r="M144" t="str">
        <f>VLOOKUP(Таблица_Sheet1[[#This Row],[ИНН]],'Гендиры и даты'!$A:$E,5,0)</f>
        <v>Тучков Анатолий Петрович</v>
      </c>
    </row>
    <row r="145" spans="1:13">
      <c r="A145">
        <v>1660288940</v>
      </c>
      <c r="B145" t="s">
        <v>20268</v>
      </c>
      <c r="C145" t="s">
        <v>6922</v>
      </c>
      <c r="D145" t="s">
        <v>20122</v>
      </c>
      <c r="E145" t="s">
        <v>5469</v>
      </c>
      <c r="F145" t="s">
        <v>5470</v>
      </c>
      <c r="G145" t="e">
        <f>VLOOKUP(Таблица_Sheet1[[#This Row],[ИНН]],main_Расчет!$D:$F,3,0)</f>
        <v>#N/A</v>
      </c>
      <c r="H145">
        <f>IFERROR(IF(Таблица_Sheet1[[#This Row],[Ген. директор]]=VLOOKUP(Таблица_Sheet1[[#This Row],[ИНН]],'Гендиры и даты'!$A:$E,4,0),0,1),"")</f>
        <v>0</v>
      </c>
      <c r="I145" t="str">
        <f>Таблица_Sheet1[[#This Row],[Ген. директор]]</f>
        <v>Тонгузова Лилия Михайловна</v>
      </c>
      <c r="J145" t="str">
        <f>VLOOKUP(Таблица_Sheet1[[#This Row],[ИНН]],'Гендиры и даты'!$A:$E,4,0)</f>
        <v>Тонгузова Лилия Михайловна</v>
      </c>
      <c r="K145">
        <f>IFERROR(IF(Таблица_Sheet1[[#This Row],[Учредитель]]=VLOOKUP(Таблица_Sheet1[[#This Row],[ИНН]],'Гендиры и даты'!$A:$E,5,0),0,1),"")</f>
        <v>0</v>
      </c>
      <c r="L145" t="str">
        <f>Таблица_Sheet1[[#This Row],[Учредитель]]</f>
        <v>Мягков Андрей Сергеевич, Тонгузова Лилия Михайловна</v>
      </c>
      <c r="M145" t="str">
        <f>VLOOKUP(Таблица_Sheet1[[#This Row],[ИНН]],'Гендиры и даты'!$A:$E,5,0)</f>
        <v>Мягков Андрей Сергеевич, Тонгузова Лилия Михайловна</v>
      </c>
    </row>
    <row r="146" spans="1:13">
      <c r="A146">
        <v>4345197098</v>
      </c>
      <c r="B146" t="s">
        <v>20269</v>
      </c>
      <c r="C146" t="s">
        <v>20270</v>
      </c>
      <c r="D146" t="s">
        <v>20145</v>
      </c>
      <c r="E146" t="s">
        <v>4877</v>
      </c>
      <c r="F146" t="s">
        <v>4878</v>
      </c>
      <c r="G146" t="str">
        <f>VLOOKUP(Таблица_Sheet1[[#This Row],[ИНН]],main_Расчет!$D:$F,3,0)</f>
        <v xml:space="preserve"> ООО «ПКО «НБК»</v>
      </c>
      <c r="H146">
        <f>IFERROR(IF(Таблица_Sheet1[[#This Row],[Ген. директор]]=VLOOKUP(Таблица_Sheet1[[#This Row],[ИНН]],'Гендиры и даты'!$A:$E,4,0),0,1),"")</f>
        <v>0</v>
      </c>
      <c r="I146" t="str">
        <f>Таблица_Sheet1[[#This Row],[Ген. директор]]</f>
        <v>Калыгин Сергей Олегович</v>
      </c>
      <c r="J146" t="str">
        <f>VLOOKUP(Таблица_Sheet1[[#This Row],[ИНН]],'Гендиры и даты'!$A:$E,4,0)</f>
        <v>Калыгин Сергей Олегович</v>
      </c>
      <c r="K146">
        <f>IFERROR(IF(Таблица_Sheet1[[#This Row],[Учредитель]]=VLOOKUP(Таблица_Sheet1[[#This Row],[ИНН]],'Гендиры и даты'!$A:$E,5,0),0,1),"")</f>
        <v>0</v>
      </c>
      <c r="L146" t="str">
        <f>Таблица_Sheet1[[#This Row],[Учредитель]]</f>
        <v>Калыгин Сергей Олегович, Новиков Сергей Анатольевич</v>
      </c>
      <c r="M146" t="str">
        <f>VLOOKUP(Таблица_Sheet1[[#This Row],[ИНН]],'Гендиры и даты'!$A:$E,5,0)</f>
        <v>Калыгин Сергей Олегович, Новиков Сергей Анатольевич</v>
      </c>
    </row>
    <row r="147" spans="1:13">
      <c r="A147">
        <v>6659101869</v>
      </c>
      <c r="B147" t="s">
        <v>20271</v>
      </c>
      <c r="C147" t="s">
        <v>20272</v>
      </c>
      <c r="D147" t="s">
        <v>20079</v>
      </c>
      <c r="E147" t="s">
        <v>5108</v>
      </c>
      <c r="F147" t="s">
        <v>5109</v>
      </c>
      <c r="G147" t="str">
        <f>VLOOKUP(Таблица_Sheet1[[#This Row],[ИНН]],main_Расчет!$D:$F,3,0)</f>
        <v xml:space="preserve"> ООО ПКО «Урало-Сибирский расчетно-долговой центр»</v>
      </c>
      <c r="H147">
        <f>IFERROR(IF(Таблица_Sheet1[[#This Row],[Ген. директор]]=VLOOKUP(Таблица_Sheet1[[#This Row],[ИНН]],'Гендиры и даты'!$A:$E,4,0),0,1),"")</f>
        <v>0</v>
      </c>
      <c r="I147" t="str">
        <f>Таблица_Sheet1[[#This Row],[Ген. директор]]</f>
        <v>Вершинин Дмитрий Федорович</v>
      </c>
      <c r="J147" t="str">
        <f>VLOOKUP(Таблица_Sheet1[[#This Row],[ИНН]],'Гендиры и даты'!$A:$E,4,0)</f>
        <v>Вершинин Дмитрий Федорович</v>
      </c>
      <c r="K147">
        <f>IFERROR(IF(Таблица_Sheet1[[#This Row],[Учредитель]]=VLOOKUP(Таблица_Sheet1[[#This Row],[ИНН]],'Гендиры и даты'!$A:$E,5,0),0,1),"")</f>
        <v>0</v>
      </c>
      <c r="L147" t="str">
        <f>Таблица_Sheet1[[#This Row],[Учредитель]]</f>
        <v>Вершинин Дмитрий Федорович, Завьялова Елена Викторовна</v>
      </c>
      <c r="M147" t="str">
        <f>VLOOKUP(Таблица_Sheet1[[#This Row],[ИНН]],'Гендиры и даты'!$A:$E,5,0)</f>
        <v>Вершинин Дмитрий Федорович, Завьялова Елена Викторовна</v>
      </c>
    </row>
    <row r="148" spans="1:13">
      <c r="A148">
        <v>2635227255</v>
      </c>
      <c r="B148" t="s">
        <v>20273</v>
      </c>
      <c r="C148" t="s">
        <v>6928</v>
      </c>
      <c r="D148" t="s">
        <v>20274</v>
      </c>
      <c r="E148" t="s">
        <v>4901</v>
      </c>
      <c r="F148" t="s">
        <v>4901</v>
      </c>
      <c r="G148" t="str">
        <f>VLOOKUP(Таблица_Sheet1[[#This Row],[ИНН]],main_Расчет!$D:$F,3,0)</f>
        <v xml:space="preserve"> ООО ПКО «МКЦ»</v>
      </c>
      <c r="H148">
        <f>IFERROR(IF(Таблица_Sheet1[[#This Row],[Ген. директор]]=VLOOKUP(Таблица_Sheet1[[#This Row],[ИНН]],'Гендиры и даты'!$A:$E,4,0),0,1),"")</f>
        <v>0</v>
      </c>
      <c r="I148" t="str">
        <f>Таблица_Sheet1[[#This Row],[Ген. директор]]</f>
        <v>Колесникова Марина Сергеевна</v>
      </c>
      <c r="J148" t="str">
        <f>VLOOKUP(Таблица_Sheet1[[#This Row],[ИНН]],'Гендиры и даты'!$A:$E,4,0)</f>
        <v>Колесникова Марина Сергеевна</v>
      </c>
      <c r="K148">
        <f>IFERROR(IF(Таблица_Sheet1[[#This Row],[Учредитель]]=VLOOKUP(Таблица_Sheet1[[#This Row],[ИНН]],'Гендиры и даты'!$A:$E,5,0),0,1),"")</f>
        <v>0</v>
      </c>
      <c r="L148" t="str">
        <f>Таблица_Sheet1[[#This Row],[Учредитель]]</f>
        <v>Колесникова Марина Сергеевна</v>
      </c>
      <c r="M148" t="str">
        <f>VLOOKUP(Таблица_Sheet1[[#This Row],[ИНН]],'Гендиры и даты'!$A:$E,5,0)</f>
        <v>Колесникова Марина Сергеевна</v>
      </c>
    </row>
    <row r="149" spans="1:13">
      <c r="A149">
        <v>6829117690</v>
      </c>
      <c r="B149" t="s">
        <v>20275</v>
      </c>
      <c r="C149" t="s">
        <v>6930</v>
      </c>
      <c r="D149" t="s">
        <v>20098</v>
      </c>
      <c r="E149" t="s">
        <v>5096</v>
      </c>
      <c r="F149" t="s">
        <v>5097</v>
      </c>
      <c r="G149" t="str">
        <f>VLOOKUP(Таблица_Sheet1[[#This Row],[ИНН]],main_Расчет!$D:$F,3,0)</f>
        <v xml:space="preserve"> ООО ПКО «Кредитный Арбитр»</v>
      </c>
      <c r="H149">
        <f>IFERROR(IF(Таблица_Sheet1[[#This Row],[Ген. директор]]=VLOOKUP(Таблица_Sheet1[[#This Row],[ИНН]],'Гендиры и даты'!$A:$E,4,0),0,1),"")</f>
        <v>0</v>
      </c>
      <c r="I149" t="str">
        <f>Таблица_Sheet1[[#This Row],[Ген. директор]]</f>
        <v>Аверин Алексей Николаевич</v>
      </c>
      <c r="J149" t="str">
        <f>VLOOKUP(Таблица_Sheet1[[#This Row],[ИНН]],'Гендиры и даты'!$A:$E,4,0)</f>
        <v>Аверин Алексей Николаевич</v>
      </c>
      <c r="K149">
        <f>IFERROR(IF(Таблица_Sheet1[[#This Row],[Учредитель]]=VLOOKUP(Таблица_Sheet1[[#This Row],[ИНН]],'Гендиры и даты'!$A:$E,5,0),0,1),"")</f>
        <v>0</v>
      </c>
      <c r="L149" t="str">
        <f>Таблица_Sheet1[[#This Row],[Учредитель]]</f>
        <v>Аверин Алексей Николаевич, Скосарев Алексей Александрович</v>
      </c>
      <c r="M149" t="str">
        <f>VLOOKUP(Таблица_Sheet1[[#This Row],[ИНН]],'Гендиры и даты'!$A:$E,5,0)</f>
        <v>Аверин Алексей Николаевич, Скосарев Алексей Александрович</v>
      </c>
    </row>
    <row r="150" spans="1:13">
      <c r="A150">
        <v>7728312015</v>
      </c>
      <c r="B150" t="s">
        <v>20276</v>
      </c>
      <c r="C150" t="s">
        <v>6932</v>
      </c>
      <c r="D150" t="s">
        <v>20082</v>
      </c>
      <c r="E150" t="s">
        <v>5360</v>
      </c>
      <c r="F150" t="s">
        <v>5361</v>
      </c>
      <c r="G150" t="str">
        <f>VLOOKUP(Таблица_Sheet1[[#This Row],[ИНН]],main_Расчет!$D:$F,3,0)</f>
        <v xml:space="preserve"> ООО «ПКО «Вальтер и партнеры»</v>
      </c>
      <c r="H150">
        <f>IFERROR(IF(Таблица_Sheet1[[#This Row],[Ген. директор]]=VLOOKUP(Таблица_Sheet1[[#This Row],[ИНН]],'Гендиры и даты'!$A:$E,4,0),0,1),"")</f>
        <v>0</v>
      </c>
      <c r="I150" t="str">
        <f>Таблица_Sheet1[[#This Row],[Ген. директор]]</f>
        <v>Бутырская Оксана Юрьевна</v>
      </c>
      <c r="J150" t="str">
        <f>VLOOKUP(Таблица_Sheet1[[#This Row],[ИНН]],'Гендиры и даты'!$A:$E,4,0)</f>
        <v>Бутырская Оксана Юрьевна</v>
      </c>
      <c r="K150">
        <f>IFERROR(IF(Таблица_Sheet1[[#This Row],[Учредитель]]=VLOOKUP(Таблица_Sheet1[[#This Row],[ИНН]],'Гендиры и даты'!$A:$E,5,0),0,1),"")</f>
        <v>0</v>
      </c>
      <c r="L150" t="str">
        <f>Таблица_Sheet1[[#This Row],[Учредитель]]</f>
        <v>Бутырская Оксана Юрьевна, Корнеев Александр Викторович</v>
      </c>
      <c r="M150" t="str">
        <f>VLOOKUP(Таблица_Sheet1[[#This Row],[ИНН]],'Гендиры и даты'!$A:$E,5,0)</f>
        <v>Бутырская Оксана Юрьевна, Корнеев Александр Викторович</v>
      </c>
    </row>
    <row r="151" spans="1:13">
      <c r="A151">
        <v>7811653557</v>
      </c>
      <c r="B151" t="s">
        <v>20277</v>
      </c>
      <c r="C151" t="s">
        <v>20278</v>
      </c>
      <c r="D151" t="s">
        <v>20119</v>
      </c>
      <c r="E151" t="s">
        <v>5122</v>
      </c>
      <c r="F151" t="s">
        <v>20279</v>
      </c>
      <c r="G151" t="str">
        <f>VLOOKUP(Таблица_Sheet1[[#This Row],[ИНН]],main_Расчет!$D:$F,3,0)</f>
        <v xml:space="preserve"> ООО ПКО «КА Северная столица»</v>
      </c>
      <c r="H151">
        <f>IFERROR(IF(Таблица_Sheet1[[#This Row],[Ген. директор]]=VLOOKUP(Таблица_Sheet1[[#This Row],[ИНН]],'Гендиры и даты'!$A:$E,4,0),0,1),"")</f>
        <v>0</v>
      </c>
      <c r="I151" t="str">
        <f>Таблица_Sheet1[[#This Row],[Ген. директор]]</f>
        <v>Терещенко Любовь Давидовна</v>
      </c>
      <c r="J151" t="str">
        <f>VLOOKUP(Таблица_Sheet1[[#This Row],[ИНН]],'Гендиры и даты'!$A:$E,4,0)</f>
        <v>Терещенко Любовь Давидовна</v>
      </c>
      <c r="K151">
        <f>IFERROR(IF(Таблица_Sheet1[[#This Row],[Учредитель]]=VLOOKUP(Таблица_Sheet1[[#This Row],[ИНН]],'Гендиры и даты'!$A:$E,5,0),0,1),"")</f>
        <v>1</v>
      </c>
      <c r="L151" t="str">
        <f>Таблица_Sheet1[[#This Row],[Учредитель]]</f>
        <v>Матвеев Роман Андреевич, Еремин Алексей Борисович, Смолянов Алексей Юрьевич</v>
      </c>
      <c r="M151" t="str">
        <f>VLOOKUP(Таблица_Sheet1[[#This Row],[ИНН]],'Гендиры и даты'!$A:$E,5,0)</f>
        <v>Матвеев Роман Андреевич, Смолянов Алексей Юрьевич, Еремин Алексей Борисович</v>
      </c>
    </row>
    <row r="152" spans="1:13">
      <c r="A152">
        <v>7731324349</v>
      </c>
      <c r="B152" t="s">
        <v>20280</v>
      </c>
      <c r="C152" t="s">
        <v>20281</v>
      </c>
      <c r="D152" t="s">
        <v>20235</v>
      </c>
      <c r="E152" t="s">
        <v>5028</v>
      </c>
      <c r="F152" t="s">
        <v>20282</v>
      </c>
      <c r="G152" t="e">
        <f>VLOOKUP(Таблица_Sheet1[[#This Row],[ИНН]],main_Расчет!$D:$F,3,0)</f>
        <v>#N/A</v>
      </c>
      <c r="H152">
        <f>IFERROR(IF(Таблица_Sheet1[[#This Row],[Ген. директор]]=VLOOKUP(Таблица_Sheet1[[#This Row],[ИНН]],'Гендиры и даты'!$A:$E,4,0),0,1),"")</f>
        <v>0</v>
      </c>
      <c r="I152" t="str">
        <f>Таблица_Sheet1[[#This Row],[Ген. директор]]</f>
        <v>Оболенский Сергей Владимирович</v>
      </c>
      <c r="J152" t="str">
        <f>VLOOKUP(Таблица_Sheet1[[#This Row],[ИНН]],'Гендиры и даты'!$A:$E,4,0)</f>
        <v>Оболенский Сергей Владимирович</v>
      </c>
      <c r="K152">
        <f>IFERROR(IF(Таблица_Sheet1[[#This Row],[Учредитель]]=VLOOKUP(Таблица_Sheet1[[#This Row],[ИНН]],'Гендиры и даты'!$A:$E,5,0),0,1),"")</f>
        <v>1</v>
      </c>
      <c r="L152" t="str">
        <f>Таблица_Sheet1[[#This Row],[Учредитель]]</f>
        <v>Акаев Владимир Мовлидович, Общество С Ограниченной Ответственностью, "ОПАЛ"</v>
      </c>
      <c r="M152" t="str">
        <f>VLOOKUP(Таблица_Sheet1[[#This Row],[ИНН]],'Гендиры и даты'!$A:$E,5,0)</f>
        <v>Оболенский Сергей Владимирович, Акаев Владимир Мовлидович</v>
      </c>
    </row>
    <row r="153" spans="1:13">
      <c r="A153">
        <v>7701410819</v>
      </c>
      <c r="B153" t="s">
        <v>20283</v>
      </c>
      <c r="C153" t="s">
        <v>6938</v>
      </c>
      <c r="D153" t="s">
        <v>20174</v>
      </c>
      <c r="E153" t="s">
        <v>5180</v>
      </c>
      <c r="F153" t="s">
        <v>5181</v>
      </c>
      <c r="G153" t="str">
        <f>VLOOKUP(Таблица_Sheet1[[#This Row],[ИНН]],main_Расчет!$D:$F,3,0)</f>
        <v xml:space="preserve"> ООО ПКО «АНТЕЙ»</v>
      </c>
      <c r="H153">
        <f>IFERROR(IF(Таблица_Sheet1[[#This Row],[Ген. директор]]=VLOOKUP(Таблица_Sheet1[[#This Row],[ИНН]],'Гендиры и даты'!$A:$E,4,0),0,1),"")</f>
        <v>0</v>
      </c>
      <c r="I153" t="str">
        <f>Таблица_Sheet1[[#This Row],[Ген. директор]]</f>
        <v>Чапурин Дмитрий Васильевич</v>
      </c>
      <c r="J153" t="str">
        <f>VLOOKUP(Таблица_Sheet1[[#This Row],[ИНН]],'Гендиры и даты'!$A:$E,4,0)</f>
        <v>Чапурин Дмитрий Васильевич</v>
      </c>
      <c r="K153">
        <f>IFERROR(IF(Таблица_Sheet1[[#This Row],[Учредитель]]=VLOOKUP(Таблица_Sheet1[[#This Row],[ИНН]],'Гендиры и даты'!$A:$E,5,0),0,1),"")</f>
        <v>0</v>
      </c>
      <c r="L153" t="str">
        <f>Таблица_Sheet1[[#This Row],[Учредитель]]</f>
        <v>Тумашов Александр Александрович, Чапурин Дмитрий Васильевич</v>
      </c>
      <c r="M153" t="str">
        <f>VLOOKUP(Таблица_Sheet1[[#This Row],[ИНН]],'Гендиры и даты'!$A:$E,5,0)</f>
        <v>Тумашов Александр Александрович, Чапурин Дмитрий Васильевич</v>
      </c>
    </row>
    <row r="154" spans="1:13">
      <c r="A154">
        <v>6950085733</v>
      </c>
      <c r="B154" t="s">
        <v>20284</v>
      </c>
      <c r="C154" t="s">
        <v>6940</v>
      </c>
      <c r="D154" t="s">
        <v>20122</v>
      </c>
      <c r="E154" t="s">
        <v>5581</v>
      </c>
      <c r="F154" t="s">
        <v>5582</v>
      </c>
      <c r="G154" t="e">
        <f>VLOOKUP(Таблица_Sheet1[[#This Row],[ИНН]],main_Расчет!$D:$F,3,0)</f>
        <v>#N/A</v>
      </c>
      <c r="H154">
        <f>IFERROR(IF(Таблица_Sheet1[[#This Row],[Ген. директор]]=VLOOKUP(Таблица_Sheet1[[#This Row],[ИНН]],'Гендиры и даты'!$A:$E,4,0),0,1),"")</f>
        <v>0</v>
      </c>
      <c r="I154" t="str">
        <f>Таблица_Sheet1[[#This Row],[Ген. директор]]</f>
        <v>Баданина Ирина Александровна</v>
      </c>
      <c r="J154" t="str">
        <f>VLOOKUP(Таблица_Sheet1[[#This Row],[ИНН]],'Гендиры и даты'!$A:$E,4,0)</f>
        <v>Баданина Ирина Александровна</v>
      </c>
      <c r="K154">
        <f>IFERROR(IF(Таблица_Sheet1[[#This Row],[Учредитель]]=VLOOKUP(Таблица_Sheet1[[#This Row],[ИНН]],'Гендиры и даты'!$A:$E,5,0),0,1),"")</f>
        <v>0</v>
      </c>
      <c r="L154" t="str">
        <f>Таблица_Sheet1[[#This Row],[Учредитель]]</f>
        <v>Баданина Ирина Александровна, Павлов Сергей Юрьевич</v>
      </c>
      <c r="M154" t="str">
        <f>VLOOKUP(Таблица_Sheet1[[#This Row],[ИНН]],'Гендиры и даты'!$A:$E,5,0)</f>
        <v>Баданина Ирина Александровна, Павлов Сергей Юрьевич</v>
      </c>
    </row>
    <row r="155" spans="1:13">
      <c r="A155">
        <v>1657199916</v>
      </c>
      <c r="B155" t="s">
        <v>20285</v>
      </c>
      <c r="C155" t="s">
        <v>20286</v>
      </c>
      <c r="D155" t="s">
        <v>20287</v>
      </c>
      <c r="E155" t="s">
        <v>4827</v>
      </c>
      <c r="F155" t="s">
        <v>20288</v>
      </c>
      <c r="G155" t="str">
        <f>VLOOKUP(Таблица_Sheet1[[#This Row],[ИНН]],main_Расчет!$D:$F,3,0)</f>
        <v xml:space="preserve"> ООО ПКО «Фабула»</v>
      </c>
      <c r="H155">
        <f>IFERROR(IF(Таблица_Sheet1[[#This Row],[Ген. директор]]=VLOOKUP(Таблица_Sheet1[[#This Row],[ИНН]],'Гендиры и даты'!$A:$E,4,0),0,1),"")</f>
        <v>0</v>
      </c>
      <c r="I155" t="str">
        <f>Таблица_Sheet1[[#This Row],[Ген. директор]]</f>
        <v>Диянов Радик Рашидович</v>
      </c>
      <c r="J155" t="str">
        <f>VLOOKUP(Таблица_Sheet1[[#This Row],[ИНН]],'Гендиры и даты'!$A:$E,4,0)</f>
        <v>Диянов Радик Рашидович</v>
      </c>
      <c r="K155">
        <f>IFERROR(IF(Таблица_Sheet1[[#This Row],[Учредитель]]=VLOOKUP(Таблица_Sheet1[[#This Row],[ИНН]],'Гендиры и даты'!$A:$E,5,0),0,1),"")</f>
        <v>1</v>
      </c>
      <c r="L155" t="str">
        <f>Таблица_Sheet1[[#This Row],[Учредитель]]</f>
        <v>Общество С Ограниченной Ответственностью, "АЛАЧАК"</v>
      </c>
      <c r="M155" t="str">
        <f>VLOOKUP(Таблица_Sheet1[[#This Row],[ИНН]],'Гендиры и даты'!$A:$E,5,0)</f>
        <v>Общество С Ограниченной Ответственностью, "ЛЕГАЛАЙТ"</v>
      </c>
    </row>
    <row r="156" spans="1:13">
      <c r="A156">
        <v>2801146767</v>
      </c>
      <c r="B156" t="s">
        <v>20289</v>
      </c>
      <c r="C156" t="s">
        <v>20290</v>
      </c>
      <c r="D156" t="s">
        <v>20082</v>
      </c>
      <c r="E156" t="s">
        <v>5182</v>
      </c>
      <c r="F156" t="s">
        <v>20291</v>
      </c>
      <c r="G156" t="e">
        <f>VLOOKUP(Таблица_Sheet1[[#This Row],[ИНН]],main_Расчет!$D:$F,3,0)</f>
        <v>#N/A</v>
      </c>
      <c r="H156">
        <f>IFERROR(IF(Таблица_Sheet1[[#This Row],[Ген. директор]]=VLOOKUP(Таблица_Sheet1[[#This Row],[ИНН]],'Гендиры и даты'!$A:$E,4,0),0,1),"")</f>
        <v>0</v>
      </c>
      <c r="I156" t="str">
        <f>Таблица_Sheet1[[#This Row],[Ген. директор]]</f>
        <v>Ерома Олеся Михайловна</v>
      </c>
      <c r="J156" t="str">
        <f>VLOOKUP(Таблица_Sheet1[[#This Row],[ИНН]],'Гендиры и даты'!$A:$E,4,0)</f>
        <v>Ерома Олеся Михайловна</v>
      </c>
      <c r="K156">
        <f>IFERROR(IF(Таблица_Sheet1[[#This Row],[Учредитель]]=VLOOKUP(Таблица_Sheet1[[#This Row],[ИНН]],'Гендиры и даты'!$A:$E,5,0),0,1),"")</f>
        <v>1</v>
      </c>
      <c r="L156" t="str">
        <f>Таблица_Sheet1[[#This Row],[Учредитель]]</f>
        <v>Рощин Николай Викторович</v>
      </c>
      <c r="M156" t="str">
        <f>VLOOKUP(Таблица_Sheet1[[#This Row],[ИНН]],'Гендиры и даты'!$A:$E,5,0)</f>
        <v>Рощин Николай Викторович, Гут Роман Вячеславович</v>
      </c>
    </row>
    <row r="157" spans="1:13">
      <c r="A157">
        <v>5904335578</v>
      </c>
      <c r="B157" t="s">
        <v>20292</v>
      </c>
      <c r="C157" t="s">
        <v>6945</v>
      </c>
      <c r="D157" t="s">
        <v>20293</v>
      </c>
      <c r="E157" t="s">
        <v>5034</v>
      </c>
      <c r="F157" t="s">
        <v>5034</v>
      </c>
      <c r="G157" t="str">
        <f>VLOOKUP(Таблица_Sheet1[[#This Row],[ИНН]],main_Расчет!$D:$F,3,0)</f>
        <v xml:space="preserve"> ООО ПКО «ОЛАНД»</v>
      </c>
      <c r="H157">
        <f>IFERROR(IF(Таблица_Sheet1[[#This Row],[Ген. директор]]=VLOOKUP(Таблица_Sheet1[[#This Row],[ИНН]],'Гендиры и даты'!$A:$E,4,0),0,1),"")</f>
        <v>0</v>
      </c>
      <c r="I157" t="str">
        <f>Таблица_Sheet1[[#This Row],[Ген. директор]]</f>
        <v>Небабин Роман Викторович</v>
      </c>
      <c r="J157" t="str">
        <f>VLOOKUP(Таблица_Sheet1[[#This Row],[ИНН]],'Гендиры и даты'!$A:$E,4,0)</f>
        <v>Небабин Роман Викторович</v>
      </c>
      <c r="K157">
        <f>IFERROR(IF(Таблица_Sheet1[[#This Row],[Учредитель]]=VLOOKUP(Таблица_Sheet1[[#This Row],[ИНН]],'Гендиры и даты'!$A:$E,5,0),0,1),"")</f>
        <v>0</v>
      </c>
      <c r="L157" t="str">
        <f>Таблица_Sheet1[[#This Row],[Учредитель]]</f>
        <v>Небабин Роман Викторович</v>
      </c>
      <c r="M157" t="str">
        <f>VLOOKUP(Таблица_Sheet1[[#This Row],[ИНН]],'Гендиры и даты'!$A:$E,5,0)</f>
        <v>Небабин Роман Викторович</v>
      </c>
    </row>
    <row r="158" spans="1:13">
      <c r="A158">
        <v>2130168738</v>
      </c>
      <c r="B158" t="s">
        <v>20294</v>
      </c>
      <c r="C158" t="s">
        <v>20295</v>
      </c>
      <c r="D158" t="s">
        <v>20165</v>
      </c>
      <c r="E158" t="s">
        <v>5088</v>
      </c>
      <c r="F158" t="s">
        <v>5089</v>
      </c>
      <c r="G158" t="str">
        <f>VLOOKUP(Таблица_Sheet1[[#This Row],[ИНН]],main_Расчет!$D:$F,3,0)</f>
        <v xml:space="preserve"> ООО ПКО «Инкасс Коллект»</v>
      </c>
      <c r="H158">
        <f>IFERROR(IF(Таблица_Sheet1[[#This Row],[Ген. директор]]=VLOOKUP(Таблица_Sheet1[[#This Row],[ИНН]],'Гендиры и даты'!$A:$E,4,0),0,1),"")</f>
        <v>0</v>
      </c>
      <c r="I158" t="str">
        <f>Таблица_Sheet1[[#This Row],[Ген. директор]]</f>
        <v>Фардзинов Александр Александрович</v>
      </c>
      <c r="J158" t="str">
        <f>VLOOKUP(Таблица_Sheet1[[#This Row],[ИНН]],'Гендиры и даты'!$A:$E,4,0)</f>
        <v>Фардзинов Александр Александрович</v>
      </c>
      <c r="K158">
        <f>IFERROR(IF(Таблица_Sheet1[[#This Row],[Учредитель]]=VLOOKUP(Таблица_Sheet1[[#This Row],[ИНН]],'Гендиры и даты'!$A:$E,5,0),0,1),"")</f>
        <v>0</v>
      </c>
      <c r="L158" t="str">
        <f>Таблица_Sheet1[[#This Row],[Учредитель]]</f>
        <v>Киселёв Игорь Васильевич</v>
      </c>
      <c r="M158" t="str">
        <f>VLOOKUP(Таблица_Sheet1[[#This Row],[ИНН]],'Гендиры и даты'!$A:$E,5,0)</f>
        <v>Киселёв Игорь Васильевич</v>
      </c>
    </row>
    <row r="159" spans="1:13">
      <c r="A159">
        <v>7705680245</v>
      </c>
      <c r="B159" t="s">
        <v>20296</v>
      </c>
      <c r="C159" t="s">
        <v>6949</v>
      </c>
      <c r="E159" t="s">
        <v>4860</v>
      </c>
      <c r="F159" t="s">
        <v>4861</v>
      </c>
      <c r="G159" t="str">
        <f>VLOOKUP(Таблица_Sheet1[[#This Row],[ИНН]],main_Расчет!$D:$F,3,0)</f>
        <v xml:space="preserve"> ООО ПКО «ССК»</v>
      </c>
      <c r="H159">
        <f>IFERROR(IF(Таблица_Sheet1[[#This Row],[Ген. директор]]=VLOOKUP(Таблица_Sheet1[[#This Row],[ИНН]],'Гендиры и даты'!$A:$E,4,0),0,1),"")</f>
        <v>0</v>
      </c>
      <c r="I159" t="str">
        <f>Таблица_Sheet1[[#This Row],[Ген. директор]]</f>
        <v>Мохначев Дмитрий Вячеславович</v>
      </c>
      <c r="J159" t="str">
        <f>VLOOKUP(Таблица_Sheet1[[#This Row],[ИНН]],'Гендиры и даты'!$A:$E,4,0)</f>
        <v>Мохначев Дмитрий Вячеславович</v>
      </c>
      <c r="K159">
        <f>IFERROR(IF(Таблица_Sheet1[[#This Row],[Учредитель]]=VLOOKUP(Таблица_Sheet1[[#This Row],[ИНН]],'Гендиры и даты'!$A:$E,5,0),0,1),"")</f>
        <v>0</v>
      </c>
      <c r="L159" t="str">
        <f>Таблица_Sheet1[[#This Row],[Учредитель]]</f>
        <v>Общество С Ограниченной Ответственностью Профессиональная Коллекторская Организация, "РЕГИОНАЛЬНАЯ СЛУЖБА ВЗЫСКАНИЯ", Компания С Ограниченной Ответственностью Свеа Экономи Сайпрус Лимитед</v>
      </c>
      <c r="M159" t="str">
        <f>VLOOKUP(Таблица_Sheet1[[#This Row],[ИНН]],'Гендиры и даты'!$A:$E,5,0)</f>
        <v>Общество С Ограниченной Ответственностью Профессиональная Коллекторская Организация, "РЕГИОНАЛЬНАЯ СЛУЖБА ВЗЫСКАНИЯ", Компания С Ограниченной Ответственностью Свеа Экономи Сайпрус Лимитед</v>
      </c>
    </row>
    <row r="160" spans="1:13">
      <c r="A160">
        <v>7730233723</v>
      </c>
      <c r="B160" t="s">
        <v>20297</v>
      </c>
      <c r="C160" t="s">
        <v>20298</v>
      </c>
      <c r="E160" t="s">
        <v>4802</v>
      </c>
      <c r="F160" t="s">
        <v>4803</v>
      </c>
      <c r="G160" t="str">
        <f>VLOOKUP(Таблица_Sheet1[[#This Row],[ИНН]],main_Расчет!$D:$F,3,0)</f>
        <v xml:space="preserve"> ООО ПКО «АйДи Коллект»</v>
      </c>
      <c r="H160">
        <f>IFERROR(IF(Таблица_Sheet1[[#This Row],[Ген. директор]]=VLOOKUP(Таблица_Sheet1[[#This Row],[ИНН]],'Гендиры и даты'!$A:$E,4,0),0,1),"")</f>
        <v>0</v>
      </c>
      <c r="I160" t="str">
        <f>Таблица_Sheet1[[#This Row],[Ген. директор]]</f>
        <v>Васильев Александр Александрович</v>
      </c>
      <c r="J160" t="str">
        <f>VLOOKUP(Таблица_Sheet1[[#This Row],[ИНН]],'Гендиры и даты'!$A:$E,4,0)</f>
        <v>Васильев Александр Александрович</v>
      </c>
      <c r="K160">
        <f>IFERROR(IF(Таблица_Sheet1[[#This Row],[Учредитель]]=VLOOKUP(Таблица_Sheet1[[#This Row],[ИНН]],'Гендиры и даты'!$A:$E,5,0),0,1),"")</f>
        <v>0</v>
      </c>
      <c r="L160" t="str">
        <f>Таблица_Sheet1[[#This Row],[Учредитель]]</f>
        <v>Васильев Александр Александрович, Общество С Ограниченной Ответственностью, "ОНЛАЙН МИКРОФИНАНС", Общество С Ограниченной Ответственностью, "ФИНТЕХ ГРУПП"</v>
      </c>
      <c r="M160" t="str">
        <f>VLOOKUP(Таблица_Sheet1[[#This Row],[ИНН]],'Гендиры и даты'!$A:$E,5,0)</f>
        <v>Васильев Александр Александрович, Общество С Ограниченной Ответственностью, "ОНЛАЙН МИКРОФИНАНС", Общество С Ограниченной Ответственностью, "ФИНТЕХ ГРУПП"</v>
      </c>
    </row>
    <row r="161" spans="1:13">
      <c r="A161">
        <v>5404048840</v>
      </c>
      <c r="B161" t="s">
        <v>20299</v>
      </c>
      <c r="C161" t="s">
        <v>20300</v>
      </c>
      <c r="D161" t="s">
        <v>20301</v>
      </c>
      <c r="E161" t="s">
        <v>5032</v>
      </c>
      <c r="F161" t="s">
        <v>5033</v>
      </c>
      <c r="G161" t="str">
        <f>VLOOKUP(Таблица_Sheet1[[#This Row],[ИНН]],main_Расчет!$D:$F,3,0)</f>
        <v xml:space="preserve"> ООО ПКО «ССПВ»</v>
      </c>
      <c r="H161">
        <f>IFERROR(IF(Таблица_Sheet1[[#This Row],[Ген. директор]]=VLOOKUP(Таблица_Sheet1[[#This Row],[ИНН]],'Гендиры и даты'!$A:$E,4,0),0,1),"")</f>
        <v>0</v>
      </c>
      <c r="I161" t="str">
        <f>Таблица_Sheet1[[#This Row],[Ген. директор]]</f>
        <v>Солтус Сергей Борисович</v>
      </c>
      <c r="J161" t="str">
        <f>VLOOKUP(Таблица_Sheet1[[#This Row],[ИНН]],'Гендиры и даты'!$A:$E,4,0)</f>
        <v>Солтус Сергей Борисович</v>
      </c>
      <c r="K161">
        <f>IFERROR(IF(Таблица_Sheet1[[#This Row],[Учредитель]]=VLOOKUP(Таблица_Sheet1[[#This Row],[ИНН]],'Гендиры и даты'!$A:$E,5,0),0,1),"")</f>
        <v>0</v>
      </c>
      <c r="L161" t="str">
        <f>Таблица_Sheet1[[#This Row],[Учредитель]]</f>
        <v>Тен Инна Владимировна, Солтус Сергей Борисович</v>
      </c>
      <c r="M161" t="str">
        <f>VLOOKUP(Таблица_Sheet1[[#This Row],[ИНН]],'Гендиры и даты'!$A:$E,5,0)</f>
        <v>Тен Инна Владимировна, Солтус Сергей Борисович</v>
      </c>
    </row>
    <row r="162" spans="1:13">
      <c r="A162">
        <v>3664227526</v>
      </c>
      <c r="B162" t="s">
        <v>20302</v>
      </c>
      <c r="C162" t="s">
        <v>6955</v>
      </c>
      <c r="D162" t="s">
        <v>20303</v>
      </c>
      <c r="E162" t="s">
        <v>4943</v>
      </c>
      <c r="F162" t="s">
        <v>4944</v>
      </c>
      <c r="G162" t="str">
        <f>VLOOKUP(Таблица_Sheet1[[#This Row],[ИНН]],main_Расчет!$D:$F,3,0)</f>
        <v xml:space="preserve"> ООО ПКО ЮФ «НЕРИС»</v>
      </c>
      <c r="H162">
        <f>IFERROR(IF(Таблица_Sheet1[[#This Row],[Ген. директор]]=VLOOKUP(Таблица_Sheet1[[#This Row],[ИНН]],'Гендиры и даты'!$A:$E,4,0),0,1),"")</f>
        <v>0</v>
      </c>
      <c r="I162" t="str">
        <f>Таблица_Sheet1[[#This Row],[Ген. директор]]</f>
        <v>Суменко Сергей Александрович</v>
      </c>
      <c r="J162" t="str">
        <f>VLOOKUP(Таблица_Sheet1[[#This Row],[ИНН]],'Гендиры и даты'!$A:$E,4,0)</f>
        <v>Суменко Сергей Александрович</v>
      </c>
      <c r="K162">
        <f>IFERROR(IF(Таблица_Sheet1[[#This Row],[Учредитель]]=VLOOKUP(Таблица_Sheet1[[#This Row],[ИНН]],'Гендиры и даты'!$A:$E,5,0),0,1),"")</f>
        <v>0</v>
      </c>
      <c r="L162" t="str">
        <f>Таблица_Sheet1[[#This Row],[Учредитель]]</f>
        <v>Дьячков Виталий Валентинович, Борисов Александр Валерьевич, Борисов Андрей Александрович</v>
      </c>
      <c r="M162" t="str">
        <f>VLOOKUP(Таблица_Sheet1[[#This Row],[ИНН]],'Гендиры и даты'!$A:$E,5,0)</f>
        <v>Дьячков Виталий Валентинович, Борисов Александр Валерьевич, Борисов Андрей Александрович</v>
      </c>
    </row>
    <row r="163" spans="1:13">
      <c r="A163">
        <v>7717777530</v>
      </c>
      <c r="B163" t="s">
        <v>20304</v>
      </c>
      <c r="C163" t="s">
        <v>7202</v>
      </c>
      <c r="G163" t="e">
        <f>VLOOKUP(Таблица_Sheet1[[#This Row],[ИНН]],main_Расчет!$D:$F,3,0)</f>
        <v>#N/A</v>
      </c>
      <c r="H163" t="str">
        <f>IFERROR(IF(Таблица_Sheet1[[#This Row],[Ген. директор]]=VLOOKUP(Таблица_Sheet1[[#This Row],[ИНН]],'Гендиры и даты'!$A:$E,4,0),0,1),"")</f>
        <v/>
      </c>
      <c r="I163">
        <f>Таблица_Sheet1[[#This Row],[Ген. директор]]</f>
        <v>0</v>
      </c>
      <c r="J163" t="e">
        <f>VLOOKUP(Таблица_Sheet1[[#This Row],[ИНН]],'Гендиры и даты'!$A:$E,4,0)</f>
        <v>#N/A</v>
      </c>
      <c r="K163" t="str">
        <f>IFERROR(IF(Таблица_Sheet1[[#This Row],[Учредитель]]=VLOOKUP(Таблица_Sheet1[[#This Row],[ИНН]],'Гендиры и даты'!$A:$E,5,0),0,1),"")</f>
        <v/>
      </c>
      <c r="L163">
        <f>Таблица_Sheet1[[#This Row],[Учредитель]]</f>
        <v>0</v>
      </c>
      <c r="M163" t="e">
        <f>VLOOKUP(Таблица_Sheet1[[#This Row],[ИНН]],'Гендиры и даты'!$A:$E,5,0)</f>
        <v>#N/A</v>
      </c>
    </row>
    <row r="164" spans="1:13">
      <c r="A164">
        <v>7813280879</v>
      </c>
      <c r="B164" t="s">
        <v>20305</v>
      </c>
      <c r="C164" t="s">
        <v>6957</v>
      </c>
      <c r="D164" t="s">
        <v>20069</v>
      </c>
      <c r="E164" t="s">
        <v>5325</v>
      </c>
      <c r="F164" t="s">
        <v>5326</v>
      </c>
      <c r="G164" t="str">
        <f>VLOOKUP(Таблица_Sheet1[[#This Row],[ИНН]],main_Расчет!$D:$F,3,0)</f>
        <v xml:space="preserve"> ООО «Центр Прогресс»</v>
      </c>
      <c r="H164">
        <f>IFERROR(IF(Таблица_Sheet1[[#This Row],[Ген. директор]]=VLOOKUP(Таблица_Sheet1[[#This Row],[ИНН]],'Гендиры и даты'!$A:$E,4,0),0,1),"")</f>
        <v>0</v>
      </c>
      <c r="I164" t="str">
        <f>Таблица_Sheet1[[#This Row],[Ген. директор]]</f>
        <v>Гайдаенко Дмитрий Иванович</v>
      </c>
      <c r="J164" t="str">
        <f>VLOOKUP(Таблица_Sheet1[[#This Row],[ИНН]],'Гендиры и даты'!$A:$E,4,0)</f>
        <v>Гайдаенко Дмитрий Иванович</v>
      </c>
      <c r="K164">
        <f>IFERROR(IF(Таблица_Sheet1[[#This Row],[Учредитель]]=VLOOKUP(Таблица_Sheet1[[#This Row],[ИНН]],'Гендиры и даты'!$A:$E,5,0),0,1),"")</f>
        <v>0</v>
      </c>
      <c r="L164" t="str">
        <f>Таблица_Sheet1[[#This Row],[Учредитель]]</f>
        <v>Амышева Ирина Александровна</v>
      </c>
      <c r="M164" t="str">
        <f>VLOOKUP(Таблица_Sheet1[[#This Row],[ИНН]],'Гендиры и даты'!$A:$E,5,0)</f>
        <v>Амышева Ирина Александровна</v>
      </c>
    </row>
    <row r="165" spans="1:13">
      <c r="A165">
        <v>7728665652</v>
      </c>
      <c r="B165" t="s">
        <v>20306</v>
      </c>
      <c r="C165" t="s">
        <v>6959</v>
      </c>
      <c r="D165" t="s">
        <v>20103</v>
      </c>
      <c r="E165" t="s">
        <v>5175</v>
      </c>
      <c r="F165" t="s">
        <v>5175</v>
      </c>
      <c r="G165" t="str">
        <f>VLOOKUP(Таблица_Sheet1[[#This Row],[ИНН]],main_Расчет!$D:$F,3,0)</f>
        <v xml:space="preserve"> ООО ПКО «КредитКонсалт»</v>
      </c>
      <c r="H165">
        <f>IFERROR(IF(Таблица_Sheet1[[#This Row],[Ген. директор]]=VLOOKUP(Таблица_Sheet1[[#This Row],[ИНН]],'Гендиры и даты'!$A:$E,4,0),0,1),"")</f>
        <v>0</v>
      </c>
      <c r="I165" t="str">
        <f>Таблица_Sheet1[[#This Row],[Ген. директор]]</f>
        <v>Щербакова Екатерина Владимировна</v>
      </c>
      <c r="J165" t="str">
        <f>VLOOKUP(Таблица_Sheet1[[#This Row],[ИНН]],'Гендиры и даты'!$A:$E,4,0)</f>
        <v>Щербакова Екатерина Владимировна</v>
      </c>
      <c r="K165">
        <f>IFERROR(IF(Таблица_Sheet1[[#This Row],[Учредитель]]=VLOOKUP(Таблица_Sheet1[[#This Row],[ИНН]],'Гендиры и даты'!$A:$E,5,0),0,1),"")</f>
        <v>0</v>
      </c>
      <c r="L165" t="str">
        <f>Таблица_Sheet1[[#This Row],[Учредитель]]</f>
        <v>Щербакова Екатерина Владимировна</v>
      </c>
      <c r="M165" t="str">
        <f>VLOOKUP(Таблица_Sheet1[[#This Row],[ИНН]],'Гендиры и даты'!$A:$E,5,0)</f>
        <v>Щербакова Екатерина Владимировна</v>
      </c>
    </row>
    <row r="166" spans="1:13">
      <c r="A166">
        <v>7716859501</v>
      </c>
      <c r="B166" t="s">
        <v>20307</v>
      </c>
      <c r="C166" t="s">
        <v>6961</v>
      </c>
      <c r="D166" t="s">
        <v>20111</v>
      </c>
      <c r="E166" t="s">
        <v>4891</v>
      </c>
      <c r="F166" t="s">
        <v>4892</v>
      </c>
      <c r="G166" t="str">
        <f>VLOOKUP(Таблица_Sheet1[[#This Row],[ИНН]],main_Расчет!$D:$F,3,0)</f>
        <v xml:space="preserve"> ООО ПКО «АЛЬФА»</v>
      </c>
      <c r="H166">
        <f>IFERROR(IF(Таблица_Sheet1[[#This Row],[Ген. директор]]=VLOOKUP(Таблица_Sheet1[[#This Row],[ИНН]],'Гендиры и даты'!$A:$E,4,0),0,1),"")</f>
        <v>0</v>
      </c>
      <c r="I166" t="str">
        <f>Таблица_Sheet1[[#This Row],[Ген. директор]]</f>
        <v>Зудин Сергей Андреевич</v>
      </c>
      <c r="J166" t="str">
        <f>VLOOKUP(Таблица_Sheet1[[#This Row],[ИНН]],'Гендиры и даты'!$A:$E,4,0)</f>
        <v>Зудин Сергей Андреевич</v>
      </c>
      <c r="K166">
        <f>IFERROR(IF(Таблица_Sheet1[[#This Row],[Учредитель]]=VLOOKUP(Таблица_Sheet1[[#This Row],[ИНН]],'Гендиры и даты'!$A:$E,5,0),0,1),"")</f>
        <v>0</v>
      </c>
      <c r="L166" t="str">
        <f>Таблица_Sheet1[[#This Row],[Учредитель]]</f>
        <v>Тилежинский Константин Вячеславович, Зудин Сергей Андреевич, Шведкова Ольга Владимировна</v>
      </c>
      <c r="M166" t="str">
        <f>VLOOKUP(Таблица_Sheet1[[#This Row],[ИНН]],'Гендиры и даты'!$A:$E,5,0)</f>
        <v>Тилежинский Константин Вячеславович, Зудин Сергей Андреевич, Шведкова Ольга Владимировна</v>
      </c>
    </row>
    <row r="167" spans="1:13">
      <c r="A167">
        <v>6671077740</v>
      </c>
      <c r="B167" t="s">
        <v>20308</v>
      </c>
      <c r="C167" t="s">
        <v>6963</v>
      </c>
      <c r="D167" t="s">
        <v>20309</v>
      </c>
      <c r="E167" t="s">
        <v>4978</v>
      </c>
      <c r="F167" t="s">
        <v>4979</v>
      </c>
      <c r="G167" t="str">
        <f>VLOOKUP(Таблица_Sheet1[[#This Row],[ИНН]],main_Расчет!$D:$F,3,0)</f>
        <v xml:space="preserve"> ООО ПКО «ДЕМОКРИТ»</v>
      </c>
      <c r="H167">
        <f>IFERROR(IF(Таблица_Sheet1[[#This Row],[Ген. директор]]=VLOOKUP(Таблица_Sheet1[[#This Row],[ИНН]],'Гендиры и даты'!$A:$E,4,0),0,1),"")</f>
        <v>0</v>
      </c>
      <c r="I167" t="str">
        <f>Таблица_Sheet1[[#This Row],[Ген. директор]]</f>
        <v>Ванеев Максим Александрович</v>
      </c>
      <c r="J167" t="str">
        <f>VLOOKUP(Таблица_Sheet1[[#This Row],[ИНН]],'Гендиры и даты'!$A:$E,4,0)</f>
        <v>Ванеев Максим Александрович</v>
      </c>
      <c r="K167">
        <f>IFERROR(IF(Таблица_Sheet1[[#This Row],[Учредитель]]=VLOOKUP(Таблица_Sheet1[[#This Row],[ИНН]],'Гендиры и даты'!$A:$E,5,0),0,1),"")</f>
        <v>0</v>
      </c>
      <c r="L167" t="str">
        <f>Таблица_Sheet1[[#This Row],[Учредитель]]</f>
        <v>Ванеев Максим Александрович, Кашин Вадим Владимирович</v>
      </c>
      <c r="M167" t="str">
        <f>VLOOKUP(Таблица_Sheet1[[#This Row],[ИНН]],'Гендиры и даты'!$A:$E,5,0)</f>
        <v>Ванеев Максим Александрович, Кашин Вадим Владимирович</v>
      </c>
    </row>
    <row r="168" spans="1:13">
      <c r="A168">
        <v>5407950809</v>
      </c>
      <c r="B168" t="s">
        <v>20310</v>
      </c>
      <c r="C168" t="s">
        <v>6965</v>
      </c>
      <c r="D168" t="s">
        <v>20103</v>
      </c>
      <c r="E168" t="s">
        <v>5343</v>
      </c>
      <c r="F168" t="s">
        <v>5343</v>
      </c>
      <c r="G168" t="e">
        <f>VLOOKUP(Таблица_Sheet1[[#This Row],[ИНН]],main_Расчет!$D:$F,3,0)</f>
        <v>#N/A</v>
      </c>
      <c r="H168">
        <f>IFERROR(IF(Таблица_Sheet1[[#This Row],[Ген. директор]]=VLOOKUP(Таблица_Sheet1[[#This Row],[ИНН]],'Гендиры и даты'!$A:$E,4,0),0,1),"")</f>
        <v>0</v>
      </c>
      <c r="I168" t="str">
        <f>Таблица_Sheet1[[#This Row],[Ген. директор]]</f>
        <v>Денисов Денис Григорьевич</v>
      </c>
      <c r="J168" t="str">
        <f>VLOOKUP(Таблица_Sheet1[[#This Row],[ИНН]],'Гендиры и даты'!$A:$E,4,0)</f>
        <v>Денисов Денис Григорьевич</v>
      </c>
      <c r="K168">
        <f>IFERROR(IF(Таблица_Sheet1[[#This Row],[Учредитель]]=VLOOKUP(Таблица_Sheet1[[#This Row],[ИНН]],'Гендиры и даты'!$A:$E,5,0),0,1),"")</f>
        <v>0</v>
      </c>
      <c r="L168" t="str">
        <f>Таблица_Sheet1[[#This Row],[Учредитель]]</f>
        <v>Денисов Денис Григорьевич</v>
      </c>
      <c r="M168" t="str">
        <f>VLOOKUP(Таблица_Sheet1[[#This Row],[ИНН]],'Гендиры и даты'!$A:$E,5,0)</f>
        <v>Денисов Денис Григорьевич</v>
      </c>
    </row>
    <row r="169" spans="1:13">
      <c r="A169">
        <v>326554597</v>
      </c>
      <c r="B169" t="s">
        <v>20310</v>
      </c>
      <c r="C169" t="s">
        <v>6965</v>
      </c>
      <c r="D169" t="s">
        <v>20103</v>
      </c>
      <c r="E169" t="s">
        <v>5343</v>
      </c>
      <c r="F169" t="s">
        <v>5343</v>
      </c>
      <c r="G169" t="str">
        <f>VLOOKUP(Таблица_Sheet1[[#This Row],[ИНН]],main_Расчет!$D:$F,3,0)</f>
        <v xml:space="preserve"> ООО ПКО «Гранд Капитал»</v>
      </c>
      <c r="H169">
        <f>IFERROR(IF(Таблица_Sheet1[[#This Row],[Ген. директор]]=VLOOKUP(Таблица_Sheet1[[#This Row],[ИНН]],'Гендиры и даты'!$A:$E,4,0),0,1),"")</f>
        <v>0</v>
      </c>
      <c r="I169" t="str">
        <f>Таблица_Sheet1[[#This Row],[Ген. директор]]</f>
        <v>Денисов Денис Григорьевич</v>
      </c>
      <c r="J169" t="str">
        <f>VLOOKUP(Таблица_Sheet1[[#This Row],[ИНН]],'Гендиры и даты'!$A:$E,4,0)</f>
        <v>Денисов Денис Григорьевич</v>
      </c>
      <c r="K169">
        <f>IFERROR(IF(Таблица_Sheet1[[#This Row],[Учредитель]]=VLOOKUP(Таблица_Sheet1[[#This Row],[ИНН]],'Гендиры и даты'!$A:$E,5,0),0,1),"")</f>
        <v>0</v>
      </c>
      <c r="L169" t="str">
        <f>Таблица_Sheet1[[#This Row],[Учредитель]]</f>
        <v>Денисов Денис Григорьевич</v>
      </c>
      <c r="M169" t="str">
        <f>VLOOKUP(Таблица_Sheet1[[#This Row],[ИНН]],'Гендиры и даты'!$A:$E,5,0)</f>
        <v>Денисов Денис Григорьевич</v>
      </c>
    </row>
    <row r="170" spans="1:13">
      <c r="A170">
        <v>3123365906</v>
      </c>
      <c r="B170" t="s">
        <v>20311</v>
      </c>
      <c r="G170" t="e">
        <f>VLOOKUP(Таблица_Sheet1[[#This Row],[ИНН]],main_Расчет!$D:$F,3,0)</f>
        <v>#N/A</v>
      </c>
      <c r="H170" t="str">
        <f>IFERROR(IF(Таблица_Sheet1[[#This Row],[Ген. директор]]=VLOOKUP(Таблица_Sheet1[[#This Row],[ИНН]],'Гендиры и даты'!$A:$E,4,0),0,1),"")</f>
        <v/>
      </c>
      <c r="I170">
        <f>Таблица_Sheet1[[#This Row],[Ген. директор]]</f>
        <v>0</v>
      </c>
      <c r="J170" t="e">
        <f>VLOOKUP(Таблица_Sheet1[[#This Row],[ИНН]],'Гендиры и даты'!$A:$E,4,0)</f>
        <v>#N/A</v>
      </c>
      <c r="K170" t="str">
        <f>IFERROR(IF(Таблица_Sheet1[[#This Row],[Учредитель]]=VLOOKUP(Таблица_Sheet1[[#This Row],[ИНН]],'Гендиры и даты'!$A:$E,5,0),0,1),"")</f>
        <v/>
      </c>
      <c r="L170">
        <f>Таблица_Sheet1[[#This Row],[Учредитель]]</f>
        <v>0</v>
      </c>
      <c r="M170" t="e">
        <f>VLOOKUP(Таблица_Sheet1[[#This Row],[ИНН]],'Гендиры и даты'!$A:$E,5,0)</f>
        <v>#N/A</v>
      </c>
    </row>
    <row r="171" spans="1:13">
      <c r="A171">
        <v>6449088107</v>
      </c>
      <c r="B171" t="s">
        <v>20312</v>
      </c>
      <c r="C171" t="s">
        <v>6967</v>
      </c>
      <c r="D171" t="s">
        <v>20235</v>
      </c>
      <c r="E171" t="s">
        <v>5131</v>
      </c>
      <c r="F171" t="s">
        <v>5131</v>
      </c>
      <c r="G171" t="str">
        <f>VLOOKUP(Таблица_Sheet1[[#This Row],[ИНН]],main_Расчет!$D:$F,3,0)</f>
        <v xml:space="preserve"> ООО ПКО «Защита»</v>
      </c>
      <c r="H171">
        <f>IFERROR(IF(Таблица_Sheet1[[#This Row],[Ген. директор]]=VLOOKUP(Таблица_Sheet1[[#This Row],[ИНН]],'Гендиры и даты'!$A:$E,4,0),0,1),"")</f>
        <v>0</v>
      </c>
      <c r="I171" t="str">
        <f>Таблица_Sheet1[[#This Row],[Ген. директор]]</f>
        <v>Павлова Надежда Владимировна</v>
      </c>
      <c r="J171" t="str">
        <f>VLOOKUP(Таблица_Sheet1[[#This Row],[ИНН]],'Гендиры и даты'!$A:$E,4,0)</f>
        <v>Павлова Надежда Владимировна</v>
      </c>
      <c r="K171">
        <f>IFERROR(IF(Таблица_Sheet1[[#This Row],[Учредитель]]=VLOOKUP(Таблица_Sheet1[[#This Row],[ИНН]],'Гендиры и даты'!$A:$E,5,0),0,1),"")</f>
        <v>0</v>
      </c>
      <c r="L171" t="str">
        <f>Таблица_Sheet1[[#This Row],[Учредитель]]</f>
        <v>Павлова Надежда Владимировна</v>
      </c>
      <c r="M171" t="str">
        <f>VLOOKUP(Таблица_Sheet1[[#This Row],[ИНН]],'Гендиры и даты'!$A:$E,5,0)</f>
        <v>Павлова Надежда Владимировна</v>
      </c>
    </row>
    <row r="172" spans="1:13">
      <c r="A172">
        <v>7536127121</v>
      </c>
      <c r="B172" t="s">
        <v>20313</v>
      </c>
      <c r="C172" t="s">
        <v>6969</v>
      </c>
      <c r="D172" t="s">
        <v>20174</v>
      </c>
      <c r="E172" t="s">
        <v>5166</v>
      </c>
      <c r="F172" t="s">
        <v>5166</v>
      </c>
      <c r="G172" t="str">
        <f>VLOOKUP(Таблица_Sheet1[[#This Row],[ИНН]],main_Расчет!$D:$F,3,0)</f>
        <v xml:space="preserve"> ООО ПКО «СЕВИНКОМ»</v>
      </c>
      <c r="H172">
        <f>IFERROR(IF(Таблица_Sheet1[[#This Row],[Ген. директор]]=VLOOKUP(Таблица_Sheet1[[#This Row],[ИНН]],'Гендиры и даты'!$A:$E,4,0),0,1),"")</f>
        <v>0</v>
      </c>
      <c r="I172" t="str">
        <f>Таблица_Sheet1[[#This Row],[Ген. директор]]</f>
        <v>Петрик Алексей Владимирович</v>
      </c>
      <c r="J172" t="str">
        <f>VLOOKUP(Таблица_Sheet1[[#This Row],[ИНН]],'Гендиры и даты'!$A:$E,4,0)</f>
        <v>Петрик Алексей Владимирович</v>
      </c>
      <c r="K172">
        <f>IFERROR(IF(Таблица_Sheet1[[#This Row],[Учредитель]]=VLOOKUP(Таблица_Sheet1[[#This Row],[ИНН]],'Гендиры и даты'!$A:$E,5,0),0,1),"")</f>
        <v>0</v>
      </c>
      <c r="L172" t="str">
        <f>Таблица_Sheet1[[#This Row],[Учредитель]]</f>
        <v>Петрик Алексей Владимирович</v>
      </c>
      <c r="M172" t="str">
        <f>VLOOKUP(Таблица_Sheet1[[#This Row],[ИНН]],'Гендиры и даты'!$A:$E,5,0)</f>
        <v>Петрик Алексей Владимирович</v>
      </c>
    </row>
    <row r="173" spans="1:13">
      <c r="A173">
        <v>5260324077</v>
      </c>
      <c r="B173" t="s">
        <v>20314</v>
      </c>
      <c r="G173" t="e">
        <f>VLOOKUP(Таблица_Sheet1[[#This Row],[ИНН]],main_Расчет!$D:$F,3,0)</f>
        <v>#N/A</v>
      </c>
      <c r="H173" t="str">
        <f>IFERROR(IF(Таблица_Sheet1[[#This Row],[Ген. директор]]=VLOOKUP(Таблица_Sheet1[[#This Row],[ИНН]],'Гендиры и даты'!$A:$E,4,0),0,1),"")</f>
        <v/>
      </c>
      <c r="I173">
        <f>Таблица_Sheet1[[#This Row],[Ген. директор]]</f>
        <v>0</v>
      </c>
      <c r="J173" t="e">
        <f>VLOOKUP(Таблица_Sheet1[[#This Row],[ИНН]],'Гендиры и даты'!$A:$E,4,0)</f>
        <v>#N/A</v>
      </c>
      <c r="K173" t="str">
        <f>IFERROR(IF(Таблица_Sheet1[[#This Row],[Учредитель]]=VLOOKUP(Таблица_Sheet1[[#This Row],[ИНН]],'Гендиры и даты'!$A:$E,5,0),0,1),"")</f>
        <v/>
      </c>
      <c r="L173">
        <f>Таблица_Sheet1[[#This Row],[Учредитель]]</f>
        <v>0</v>
      </c>
      <c r="M173" t="e">
        <f>VLOOKUP(Таблица_Sheet1[[#This Row],[ИНН]],'Гендиры и даты'!$A:$E,5,0)</f>
        <v>#N/A</v>
      </c>
    </row>
    <row r="174" spans="1:13">
      <c r="A174">
        <v>7704568339</v>
      </c>
      <c r="B174" t="s">
        <v>20315</v>
      </c>
      <c r="C174" t="s">
        <v>6971</v>
      </c>
      <c r="E174" t="s">
        <v>6972</v>
      </c>
      <c r="F174" t="s">
        <v>6972</v>
      </c>
      <c r="G174" t="e">
        <f>VLOOKUP(Таблица_Sheet1[[#This Row],[ИНН]],main_Расчет!$D:$F,3,0)</f>
        <v>#N/A</v>
      </c>
      <c r="H174">
        <f>IFERROR(IF(Таблица_Sheet1[[#This Row],[Ген. директор]]=VLOOKUP(Таблица_Sheet1[[#This Row],[ИНН]],'Гендиры и даты'!$A:$E,4,0),0,1),"")</f>
        <v>0</v>
      </c>
      <c r="I174" t="str">
        <f>Таблица_Sheet1[[#This Row],[Ген. директор]]</f>
        <v>Черданцев Алексей Витальевич</v>
      </c>
      <c r="J174" t="str">
        <f>VLOOKUP(Таблица_Sheet1[[#This Row],[ИНН]],'Гендиры и даты'!$A:$E,4,0)</f>
        <v>Черданцев Алексей Витальевич</v>
      </c>
      <c r="K174">
        <f>IFERROR(IF(Таблица_Sheet1[[#This Row],[Учредитель]]=VLOOKUP(Таблица_Sheet1[[#This Row],[ИНН]],'Гендиры и даты'!$A:$E,5,0),0,1),"")</f>
        <v>0</v>
      </c>
      <c r="L174" t="str">
        <f>Таблица_Sheet1[[#This Row],[Учредитель]]</f>
        <v>Черданцев Алексей Витальевич</v>
      </c>
      <c r="M174" t="str">
        <f>VLOOKUP(Таблица_Sheet1[[#This Row],[ИНН]],'Гендиры и даты'!$A:$E,5,0)</f>
        <v>Черданцев Алексей Витальевич</v>
      </c>
    </row>
    <row r="175" spans="1:13">
      <c r="A175">
        <v>7449007276</v>
      </c>
      <c r="B175" t="s">
        <v>20316</v>
      </c>
      <c r="C175" t="s">
        <v>6974</v>
      </c>
      <c r="D175" t="s">
        <v>20082</v>
      </c>
      <c r="E175" t="s">
        <v>5373</v>
      </c>
      <c r="F175" t="s">
        <v>5373</v>
      </c>
      <c r="G175" t="str">
        <f>VLOOKUP(Таблица_Sheet1[[#This Row],[ИНН]],main_Расчет!$D:$F,3,0)</f>
        <v xml:space="preserve"> ООО ПКО «ЭВАЗ Консалтинг»</v>
      </c>
      <c r="H175">
        <f>IFERROR(IF(Таблица_Sheet1[[#This Row],[Ген. директор]]=VLOOKUP(Таблица_Sheet1[[#This Row],[ИНН]],'Гендиры и даты'!$A:$E,4,0),0,1),"")</f>
        <v>0</v>
      </c>
      <c r="I175" t="str">
        <f>Таблица_Sheet1[[#This Row],[Ген. директор]]</f>
        <v>Гусер Макс Алексеевич</v>
      </c>
      <c r="J175" t="str">
        <f>VLOOKUP(Таблица_Sheet1[[#This Row],[ИНН]],'Гендиры и даты'!$A:$E,4,0)</f>
        <v>Гусер Макс Алексеевич</v>
      </c>
      <c r="K175">
        <f>IFERROR(IF(Таблица_Sheet1[[#This Row],[Учредитель]]=VLOOKUP(Таблица_Sheet1[[#This Row],[ИНН]],'Гендиры и даты'!$A:$E,5,0),0,1),"")</f>
        <v>0</v>
      </c>
      <c r="L175" t="str">
        <f>Таблица_Sheet1[[#This Row],[Учредитель]]</f>
        <v>Гусер Макс Алексеевич</v>
      </c>
      <c r="M175" t="str">
        <f>VLOOKUP(Таблица_Sheet1[[#This Row],[ИНН]],'Гендиры и даты'!$A:$E,5,0)</f>
        <v>Гусер Макс Алексеевич</v>
      </c>
    </row>
    <row r="176" spans="1:13">
      <c r="A176">
        <v>2456001967</v>
      </c>
      <c r="B176" t="s">
        <v>20317</v>
      </c>
      <c r="C176" t="s">
        <v>6976</v>
      </c>
      <c r="D176" t="s">
        <v>20181</v>
      </c>
      <c r="E176" t="s">
        <v>5207</v>
      </c>
      <c r="F176" t="s">
        <v>5208</v>
      </c>
      <c r="G176" t="e">
        <f>VLOOKUP(Таблица_Sheet1[[#This Row],[ИНН]],main_Расчет!$D:$F,3,0)</f>
        <v>#N/A</v>
      </c>
      <c r="H176">
        <f>IFERROR(IF(Таблица_Sheet1[[#This Row],[Ген. директор]]=VLOOKUP(Таблица_Sheet1[[#This Row],[ИНН]],'Гендиры и даты'!$A:$E,4,0),0,1),"")</f>
        <v>0</v>
      </c>
      <c r="I176" t="str">
        <f>Таблица_Sheet1[[#This Row],[Ген. директор]]</f>
        <v>Беседа Евгения Сергеевна</v>
      </c>
      <c r="J176" t="str">
        <f>VLOOKUP(Таблица_Sheet1[[#This Row],[ИНН]],'Гендиры и даты'!$A:$E,4,0)</f>
        <v>Беседа Евгения Сергеевна</v>
      </c>
      <c r="K176">
        <f>IFERROR(IF(Таблица_Sheet1[[#This Row],[Учредитель]]=VLOOKUP(Таблица_Sheet1[[#This Row],[ИНН]],'Гендиры и даты'!$A:$E,5,0),0,1),"")</f>
        <v>0</v>
      </c>
      <c r="L176" t="str">
        <f>Таблица_Sheet1[[#This Row],[Учредитель]]</f>
        <v>Швемлер Артём Александрович</v>
      </c>
      <c r="M176" t="str">
        <f>VLOOKUP(Таблица_Sheet1[[#This Row],[ИНН]],'Гендиры и даты'!$A:$E,5,0)</f>
        <v>Швемлер Артём Александрович</v>
      </c>
    </row>
    <row r="177" spans="1:13">
      <c r="A177">
        <v>2632814015</v>
      </c>
      <c r="B177" t="s">
        <v>20318</v>
      </c>
      <c r="C177" t="s">
        <v>20319</v>
      </c>
      <c r="D177" t="s">
        <v>20122</v>
      </c>
      <c r="E177" t="s">
        <v>20320</v>
      </c>
      <c r="F177" t="s">
        <v>5379</v>
      </c>
      <c r="G177" t="str">
        <f>VLOOKUP(Таблица_Sheet1[[#This Row],[ИНН]],main_Расчет!$D:$F,3,0)</f>
        <v xml:space="preserve"> ООО «ПКО «СБР-ЮГ»</v>
      </c>
      <c r="H177">
        <f>IFERROR(IF(Таблица_Sheet1[[#This Row],[Ген. директор]]=VLOOKUP(Таблица_Sheet1[[#This Row],[ИНН]],'Гендиры и даты'!$A:$E,4,0),0,1),"")</f>
        <v>1</v>
      </c>
      <c r="I177" t="str">
        <f>Таблица_Sheet1[[#This Row],[Ген. директор]]</f>
        <v>Скутина Ирина Евгеньевна</v>
      </c>
      <c r="J177" t="str">
        <f>VLOOKUP(Таблица_Sheet1[[#This Row],[ИНН]],'Гендиры и даты'!$A:$E,4,0)</f>
        <v>Саенко Ирина Евгеньевна</v>
      </c>
      <c r="K177">
        <f>IFERROR(IF(Таблица_Sheet1[[#This Row],[Учредитель]]=VLOOKUP(Таблица_Sheet1[[#This Row],[ИНН]],'Гендиры и даты'!$A:$E,5,0),0,1),"")</f>
        <v>0</v>
      </c>
      <c r="L177" t="str">
        <f>Таблица_Sheet1[[#This Row],[Учредитель]]</f>
        <v>Колесникова Татьяна Ивановна</v>
      </c>
      <c r="M177" t="str">
        <f>VLOOKUP(Таблица_Sheet1[[#This Row],[ИНН]],'Гендиры и даты'!$A:$E,5,0)</f>
        <v>Колесникова Татьяна Ивановна</v>
      </c>
    </row>
    <row r="178" spans="1:13">
      <c r="A178">
        <v>3662252862</v>
      </c>
      <c r="B178" t="s">
        <v>20321</v>
      </c>
      <c r="C178" t="s">
        <v>6980</v>
      </c>
      <c r="D178" t="s">
        <v>20069</v>
      </c>
      <c r="E178" t="s">
        <v>5222</v>
      </c>
      <c r="F178" t="s">
        <v>5222</v>
      </c>
      <c r="G178" t="str">
        <f>VLOOKUP(Таблица_Sheet1[[#This Row],[ИНН]],main_Расчет!$D:$F,3,0)</f>
        <v xml:space="preserve"> ООО ПКО «ЮРАРТ»</v>
      </c>
      <c r="H178">
        <f>IFERROR(IF(Таблица_Sheet1[[#This Row],[Ген. директор]]=VLOOKUP(Таблица_Sheet1[[#This Row],[ИНН]],'Гендиры и даты'!$A:$E,4,0),0,1),"")</f>
        <v>0</v>
      </c>
      <c r="I178" t="str">
        <f>Таблица_Sheet1[[#This Row],[Ген. директор]]</f>
        <v>Никульшина Наталия Васильевна</v>
      </c>
      <c r="J178" t="str">
        <f>VLOOKUP(Таблица_Sheet1[[#This Row],[ИНН]],'Гендиры и даты'!$A:$E,4,0)</f>
        <v>Никульшина Наталия Васильевна</v>
      </c>
      <c r="K178">
        <f>IFERROR(IF(Таблица_Sheet1[[#This Row],[Учредитель]]=VLOOKUP(Таблица_Sheet1[[#This Row],[ИНН]],'Гендиры и даты'!$A:$E,5,0),0,1),"")</f>
        <v>0</v>
      </c>
      <c r="L178" t="str">
        <f>Таблица_Sheet1[[#This Row],[Учредитель]]</f>
        <v>Никульшина Наталия Васильевна</v>
      </c>
      <c r="M178" t="str">
        <f>VLOOKUP(Таблица_Sheet1[[#This Row],[ИНН]],'Гендиры и даты'!$A:$E,5,0)</f>
        <v>Никульшина Наталия Васильевна</v>
      </c>
    </row>
    <row r="179" spans="1:13">
      <c r="A179">
        <v>1435312504</v>
      </c>
      <c r="B179" t="s">
        <v>20322</v>
      </c>
      <c r="C179" t="s">
        <v>6982</v>
      </c>
      <c r="D179" t="s">
        <v>20082</v>
      </c>
      <c r="E179" t="s">
        <v>5267</v>
      </c>
      <c r="F179" t="s">
        <v>5267</v>
      </c>
      <c r="G179" t="str">
        <f>VLOOKUP(Таблица_Sheet1[[#This Row],[ИНН]],main_Расчет!$D:$F,3,0)</f>
        <v xml:space="preserve"> ООО ПКО «Кондор»</v>
      </c>
      <c r="H179">
        <f>IFERROR(IF(Таблица_Sheet1[[#This Row],[Ген. директор]]=VLOOKUP(Таблица_Sheet1[[#This Row],[ИНН]],'Гендиры и даты'!$A:$E,4,0),0,1),"")</f>
        <v>0</v>
      </c>
      <c r="I179" t="str">
        <f>Таблица_Sheet1[[#This Row],[Ген. директор]]</f>
        <v>Юшин Михаил Сергеевич</v>
      </c>
      <c r="J179" t="str">
        <f>VLOOKUP(Таблица_Sheet1[[#This Row],[ИНН]],'Гендиры и даты'!$A:$E,4,0)</f>
        <v>Юшин Михаил Сергеевич</v>
      </c>
      <c r="K179">
        <f>IFERROR(IF(Таблица_Sheet1[[#This Row],[Учредитель]]=VLOOKUP(Таблица_Sheet1[[#This Row],[ИНН]],'Гендиры и даты'!$A:$E,5,0),0,1),"")</f>
        <v>0</v>
      </c>
      <c r="L179" t="str">
        <f>Таблица_Sheet1[[#This Row],[Учредитель]]</f>
        <v>Юшин Михаил Сергеевич</v>
      </c>
      <c r="M179" t="str">
        <f>VLOOKUP(Таблица_Sheet1[[#This Row],[ИНН]],'Гендиры и даты'!$A:$E,5,0)</f>
        <v>Юшин Михаил Сергеевич</v>
      </c>
    </row>
    <row r="180" spans="1:13">
      <c r="A180">
        <v>7704860164</v>
      </c>
      <c r="B180" t="s">
        <v>20323</v>
      </c>
      <c r="C180" t="s">
        <v>20324</v>
      </c>
      <c r="D180" t="s">
        <v>20122</v>
      </c>
      <c r="E180" t="s">
        <v>4992</v>
      </c>
      <c r="F180" t="s">
        <v>4992</v>
      </c>
      <c r="G180" t="str">
        <f>VLOOKUP(Таблица_Sheet1[[#This Row],[ИНН]],main_Расчет!$D:$F,3,0)</f>
        <v xml:space="preserve"> ООО ПКО «ЮАИТ»</v>
      </c>
      <c r="H180">
        <f>IFERROR(IF(Таблица_Sheet1[[#This Row],[Ген. директор]]=VLOOKUP(Таблица_Sheet1[[#This Row],[ИНН]],'Гендиры и даты'!$A:$E,4,0),0,1),"")</f>
        <v>0</v>
      </c>
      <c r="I180" t="str">
        <f>Таблица_Sheet1[[#This Row],[Ген. директор]]</f>
        <v>Кузнецов Максим Вадимович</v>
      </c>
      <c r="J180" t="str">
        <f>VLOOKUP(Таблица_Sheet1[[#This Row],[ИНН]],'Гендиры и даты'!$A:$E,4,0)</f>
        <v>Кузнецов Максим Вадимович</v>
      </c>
      <c r="K180">
        <f>IFERROR(IF(Таблица_Sheet1[[#This Row],[Учредитель]]=VLOOKUP(Таблица_Sheet1[[#This Row],[ИНН]],'Гендиры и даты'!$A:$E,5,0),0,1),"")</f>
        <v>0</v>
      </c>
      <c r="L180" t="str">
        <f>Таблица_Sheet1[[#This Row],[Учредитель]]</f>
        <v>Кузнецов Максим Вадимович</v>
      </c>
      <c r="M180" t="str">
        <f>VLOOKUP(Таблица_Sheet1[[#This Row],[ИНН]],'Гендиры и даты'!$A:$E,5,0)</f>
        <v>Кузнецов Максим Вадимович</v>
      </c>
    </row>
    <row r="181" spans="1:13">
      <c r="A181">
        <v>7707707982</v>
      </c>
      <c r="B181" t="s">
        <v>20325</v>
      </c>
      <c r="C181" t="s">
        <v>6986</v>
      </c>
      <c r="D181" t="s">
        <v>20079</v>
      </c>
      <c r="E181" t="s">
        <v>5189</v>
      </c>
      <c r="F181" t="s">
        <v>5190</v>
      </c>
      <c r="G181" t="str">
        <f>VLOOKUP(Таблица_Sheet1[[#This Row],[ИНН]],main_Расчет!$D:$F,3,0)</f>
        <v xml:space="preserve"> ООО ПКО «Долгофф»</v>
      </c>
      <c r="H181">
        <f>IFERROR(IF(Таблица_Sheet1[[#This Row],[Ген. директор]]=VLOOKUP(Таблица_Sheet1[[#This Row],[ИНН]],'Гендиры и даты'!$A:$E,4,0),0,1),"")</f>
        <v>0</v>
      </c>
      <c r="I181" t="str">
        <f>Таблица_Sheet1[[#This Row],[Ген. директор]]</f>
        <v>Босанько Андрей Юрьевич</v>
      </c>
      <c r="J181" t="str">
        <f>VLOOKUP(Таблица_Sheet1[[#This Row],[ИНН]],'Гендиры и даты'!$A:$E,4,0)</f>
        <v>Босанько Андрей Юрьевич</v>
      </c>
      <c r="K181">
        <f>IFERROR(IF(Таблица_Sheet1[[#This Row],[Учредитель]]=VLOOKUP(Таблица_Sheet1[[#This Row],[ИНН]],'Гендиры и даты'!$A:$E,5,0),0,1),"")</f>
        <v>0</v>
      </c>
      <c r="L181" t="str">
        <f>Таблица_Sheet1[[#This Row],[Учредитель]]</f>
        <v>Босанько Юрий Сергеевич, Гаврюков Дмитрий Борисович</v>
      </c>
      <c r="M181" t="str">
        <f>VLOOKUP(Таблица_Sheet1[[#This Row],[ИНН]],'Гендиры и даты'!$A:$E,5,0)</f>
        <v>Босанько Юрий Сергеевич, Гаврюков Дмитрий Борисович</v>
      </c>
    </row>
    <row r="182" spans="1:13">
      <c r="A182">
        <v>7724737722</v>
      </c>
      <c r="B182" t="s">
        <v>20326</v>
      </c>
      <c r="C182" t="s">
        <v>6988</v>
      </c>
      <c r="D182" t="s">
        <v>20174</v>
      </c>
      <c r="E182" t="s">
        <v>5146</v>
      </c>
      <c r="F182" t="s">
        <v>5147</v>
      </c>
      <c r="G182" t="str">
        <f>VLOOKUP(Таблица_Sheet1[[#This Row],[ИНН]],main_Расчет!$D:$F,3,0)</f>
        <v xml:space="preserve"> ООО «ПКО Миктум»</v>
      </c>
      <c r="H182">
        <f>IFERROR(IF(Таблица_Sheet1[[#This Row],[Ген. директор]]=VLOOKUP(Таблица_Sheet1[[#This Row],[ИНН]],'Гендиры и даты'!$A:$E,4,0),0,1),"")</f>
        <v>0</v>
      </c>
      <c r="I182" t="str">
        <f>Таблица_Sheet1[[#This Row],[Ген. директор]]</f>
        <v>Ярошенко Артемий Владимирович</v>
      </c>
      <c r="J182" t="str">
        <f>VLOOKUP(Таблица_Sheet1[[#This Row],[ИНН]],'Гендиры и даты'!$A:$E,4,0)</f>
        <v>Ярошенко Артемий Владимирович</v>
      </c>
      <c r="K182">
        <f>IFERROR(IF(Таблица_Sheet1[[#This Row],[Учредитель]]=VLOOKUP(Таблица_Sheet1[[#This Row],[ИНН]],'Гендиры и даты'!$A:$E,5,0),0,1),"")</f>
        <v>0</v>
      </c>
      <c r="L182" t="str">
        <f>Таблица_Sheet1[[#This Row],[Учредитель]]</f>
        <v>Общество С Ограниченной Ответственностью, "МАРУСЯ", Общество С Ограниченной Ответственностью, "РСМ"</v>
      </c>
      <c r="M182" t="str">
        <f>VLOOKUP(Таблица_Sheet1[[#This Row],[ИНН]],'Гендиры и даты'!$A:$E,5,0)</f>
        <v>Общество С Ограниченной Ответственностью, "МАРУСЯ", Общество С Ограниченной Ответственностью, "РСМ"</v>
      </c>
    </row>
    <row r="183" spans="1:13">
      <c r="A183">
        <v>3664214573</v>
      </c>
      <c r="B183" t="s">
        <v>20327</v>
      </c>
      <c r="C183" t="s">
        <v>20328</v>
      </c>
      <c r="D183" t="s">
        <v>20119</v>
      </c>
      <c r="E183" t="s">
        <v>5413</v>
      </c>
      <c r="F183" t="s">
        <v>20329</v>
      </c>
      <c r="G183" t="str">
        <f>VLOOKUP(Таблица_Sheet1[[#This Row],[ИНН]],main_Расчет!$D:$F,3,0)</f>
        <v xml:space="preserve"> ООО ПКО «АЛЬЯНС ГРУПП»</v>
      </c>
      <c r="H183">
        <f>IFERROR(IF(Таблица_Sheet1[[#This Row],[Ген. директор]]=VLOOKUP(Таблица_Sheet1[[#This Row],[ИНН]],'Гендиры и даты'!$A:$E,4,0),0,1),"")</f>
        <v>0</v>
      </c>
      <c r="I183" t="str">
        <f>Таблица_Sheet1[[#This Row],[Ген. директор]]</f>
        <v>Прокофьева Елена Валентиновна</v>
      </c>
      <c r="J183" t="str">
        <f>VLOOKUP(Таблица_Sheet1[[#This Row],[ИНН]],'Гендиры и даты'!$A:$E,4,0)</f>
        <v>Прокофьева Елена Валентиновна</v>
      </c>
      <c r="K183">
        <f>IFERROR(IF(Таблица_Sheet1[[#This Row],[Учредитель]]=VLOOKUP(Таблица_Sheet1[[#This Row],[ИНН]],'Гендиры и даты'!$A:$E,5,0),0,1),"")</f>
        <v>1</v>
      </c>
      <c r="L183" t="str">
        <f>Таблица_Sheet1[[#This Row],[Учредитель]]</f>
        <v>Прокофьева Елена Валентиновна, Лысенко Игорь Владимирович, Прокофьев Егор Денисович</v>
      </c>
      <c r="M183" t="str">
        <f>VLOOKUP(Таблица_Sheet1[[#This Row],[ИНН]],'Гендиры и даты'!$A:$E,5,0)</f>
        <v>Прокофьев Егор Денисович, Прокофьева Елена Валентиновна, Лысенко Игорь Владимирович</v>
      </c>
    </row>
    <row r="184" spans="1:13">
      <c r="A184">
        <v>3448045000</v>
      </c>
      <c r="B184" t="s">
        <v>20330</v>
      </c>
      <c r="C184" t="s">
        <v>6992</v>
      </c>
      <c r="D184" t="s">
        <v>20141</v>
      </c>
      <c r="E184" t="s">
        <v>5091</v>
      </c>
      <c r="F184" t="s">
        <v>5092</v>
      </c>
      <c r="G184" t="str">
        <f>VLOOKUP(Таблица_Sheet1[[#This Row],[ИНН]],main_Расчет!$D:$F,3,0)</f>
        <v xml:space="preserve"> ООО «ПКО «Лидер»</v>
      </c>
      <c r="H184">
        <f>IFERROR(IF(Таблица_Sheet1[[#This Row],[Ген. директор]]=VLOOKUP(Таблица_Sheet1[[#This Row],[ИНН]],'Гендиры и даты'!$A:$E,4,0),0,1),"")</f>
        <v>0</v>
      </c>
      <c r="I184" t="str">
        <f>Таблица_Sheet1[[#This Row],[Ген. директор]]</f>
        <v>Цымбаревич Евгений Сергеевич</v>
      </c>
      <c r="J184" t="str">
        <f>VLOOKUP(Таблица_Sheet1[[#This Row],[ИНН]],'Гендиры и даты'!$A:$E,4,0)</f>
        <v>Цымбаревич Евгений Сергеевич</v>
      </c>
      <c r="K184">
        <f>IFERROR(IF(Таблица_Sheet1[[#This Row],[Учредитель]]=VLOOKUP(Таблица_Sheet1[[#This Row],[ИНН]],'Гендиры и даты'!$A:$E,5,0),0,1),"")</f>
        <v>0</v>
      </c>
      <c r="L184" t="str">
        <f>Таблица_Sheet1[[#This Row],[Учредитель]]</f>
        <v>Цымбаревич Кристина Вячеславовна, Брагинцева Елена Александровна, Цымбаревич Кристина Вячеславовна</v>
      </c>
      <c r="M184" t="str">
        <f>VLOOKUP(Таблица_Sheet1[[#This Row],[ИНН]],'Гендиры и даты'!$A:$E,5,0)</f>
        <v>Цымбаревич Кристина Вячеславовна, Брагинцева Елена Александровна, Цымбаревич Кристина Вячеславовна</v>
      </c>
    </row>
    <row r="185" spans="1:13">
      <c r="A185">
        <v>5908998590</v>
      </c>
      <c r="B185" t="s">
        <v>20331</v>
      </c>
      <c r="C185" t="s">
        <v>6994</v>
      </c>
      <c r="D185" t="s">
        <v>20165</v>
      </c>
      <c r="E185" t="s">
        <v>5064</v>
      </c>
      <c r="F185" t="s">
        <v>5065</v>
      </c>
      <c r="G185" t="str">
        <f>VLOOKUP(Таблица_Sheet1[[#This Row],[ИНН]],main_Расчет!$D:$F,3,0)</f>
        <v xml:space="preserve"> ООО ПКО «АУС»</v>
      </c>
      <c r="H185">
        <f>IFERROR(IF(Таблица_Sheet1[[#This Row],[Ген. директор]]=VLOOKUP(Таблица_Sheet1[[#This Row],[ИНН]],'Гендиры и даты'!$A:$E,4,0),0,1),"")</f>
        <v>0</v>
      </c>
      <c r="I185" t="str">
        <f>Таблица_Sheet1[[#This Row],[Ген. директор]]</f>
        <v>Аксенов Евгений Николаевич</v>
      </c>
      <c r="J185" t="str">
        <f>VLOOKUP(Таблица_Sheet1[[#This Row],[ИНН]],'Гендиры и даты'!$A:$E,4,0)</f>
        <v>Аксенов Евгений Николаевич</v>
      </c>
      <c r="K185">
        <f>IFERROR(IF(Таблица_Sheet1[[#This Row],[Учредитель]]=VLOOKUP(Таблица_Sheet1[[#This Row],[ИНН]],'Гендиры и даты'!$A:$E,5,0),0,1),"")</f>
        <v>0</v>
      </c>
      <c r="L185" t="str">
        <f>Таблица_Sheet1[[#This Row],[Учредитель]]</f>
        <v>Аксенова Светлана Петровна</v>
      </c>
      <c r="M185" t="str">
        <f>VLOOKUP(Таблица_Sheet1[[#This Row],[ИНН]],'Гендиры и даты'!$A:$E,5,0)</f>
        <v>Аксенова Светлана Петровна</v>
      </c>
    </row>
    <row r="186" spans="1:13">
      <c r="A186">
        <v>3666223446</v>
      </c>
      <c r="B186" t="s">
        <v>20332</v>
      </c>
      <c r="C186" t="s">
        <v>6996</v>
      </c>
      <c r="D186" t="s">
        <v>20082</v>
      </c>
      <c r="E186" t="s">
        <v>5430</v>
      </c>
      <c r="F186" t="s">
        <v>5431</v>
      </c>
      <c r="G186" t="e">
        <f>VLOOKUP(Таблица_Sheet1[[#This Row],[ИНН]],main_Расчет!$D:$F,3,0)</f>
        <v>#N/A</v>
      </c>
      <c r="H186">
        <f>IFERROR(IF(Таблица_Sheet1[[#This Row],[Ген. директор]]=VLOOKUP(Таблица_Sheet1[[#This Row],[ИНН]],'Гендиры и даты'!$A:$E,4,0),0,1),"")</f>
        <v>0</v>
      </c>
      <c r="I186" t="str">
        <f>Таблица_Sheet1[[#This Row],[Ген. директор]]</f>
        <v>Годелюк Алексей Александрович</v>
      </c>
      <c r="J186" t="str">
        <f>VLOOKUP(Таблица_Sheet1[[#This Row],[ИНН]],'Гендиры и даты'!$A:$E,4,0)</f>
        <v>Годелюк Алексей Александрович</v>
      </c>
      <c r="K186">
        <f>IFERROR(IF(Таблица_Sheet1[[#This Row],[Учредитель]]=VLOOKUP(Таблица_Sheet1[[#This Row],[ИНН]],'Гендиры и даты'!$A:$E,5,0),0,1),"")</f>
        <v>0</v>
      </c>
      <c r="L186" t="str">
        <f>Таблица_Sheet1[[#This Row],[Учредитель]]</f>
        <v>Ивлева Наталия Александровна</v>
      </c>
      <c r="M186" t="str">
        <f>VLOOKUP(Таблица_Sheet1[[#This Row],[ИНН]],'Гендиры и даты'!$A:$E,5,0)</f>
        <v>Ивлева Наталия Александровна</v>
      </c>
    </row>
    <row r="187" spans="1:13">
      <c r="A187">
        <v>1831181333</v>
      </c>
      <c r="B187" t="s">
        <v>20333</v>
      </c>
      <c r="C187" t="s">
        <v>6998</v>
      </c>
      <c r="D187" t="s">
        <v>20079</v>
      </c>
      <c r="E187" t="s">
        <v>5281</v>
      </c>
      <c r="F187" t="s">
        <v>5281</v>
      </c>
      <c r="G187" t="str">
        <f>VLOOKUP(Таблица_Sheet1[[#This Row],[ИНН]],main_Расчет!$D:$F,3,0)</f>
        <v xml:space="preserve"> ООО ПКО «Центр Правовой Поддержки»</v>
      </c>
      <c r="H187">
        <f>IFERROR(IF(Таблица_Sheet1[[#This Row],[Ген. директор]]=VLOOKUP(Таблица_Sheet1[[#This Row],[ИНН]],'Гендиры и даты'!$A:$E,4,0),0,1),"")</f>
        <v>0</v>
      </c>
      <c r="I187" t="str">
        <f>Таблица_Sheet1[[#This Row],[Ген. директор]]</f>
        <v>Чирков Кирилл Николаевич</v>
      </c>
      <c r="J187" t="str">
        <f>VLOOKUP(Таблица_Sheet1[[#This Row],[ИНН]],'Гендиры и даты'!$A:$E,4,0)</f>
        <v>Чирков Кирилл Николаевич</v>
      </c>
      <c r="K187">
        <f>IFERROR(IF(Таблица_Sheet1[[#This Row],[Учредитель]]=VLOOKUP(Таблица_Sheet1[[#This Row],[ИНН]],'Гендиры и даты'!$A:$E,5,0),0,1),"")</f>
        <v>0</v>
      </c>
      <c r="L187" t="str">
        <f>Таблица_Sheet1[[#This Row],[Учредитель]]</f>
        <v>Чирков Кирилл Николаевич</v>
      </c>
      <c r="M187" t="str">
        <f>VLOOKUP(Таблица_Sheet1[[#This Row],[ИНН]],'Гендиры и даты'!$A:$E,5,0)</f>
        <v>Чирков Кирилл Николаевич</v>
      </c>
    </row>
    <row r="188" spans="1:13">
      <c r="A188">
        <v>6168074571</v>
      </c>
      <c r="B188" t="s">
        <v>20334</v>
      </c>
      <c r="C188" t="s">
        <v>7000</v>
      </c>
      <c r="D188" t="s">
        <v>20293</v>
      </c>
      <c r="E188" t="s">
        <v>5012</v>
      </c>
      <c r="F188" t="s">
        <v>5013</v>
      </c>
      <c r="G188" t="str">
        <f>VLOOKUP(Таблица_Sheet1[[#This Row],[ИНН]],main_Расчет!$D:$F,3,0)</f>
        <v xml:space="preserve"> ООО ПКО «Сатис Консалтинг»</v>
      </c>
      <c r="H188">
        <f>IFERROR(IF(Таблица_Sheet1[[#This Row],[Ген. директор]]=VLOOKUP(Таблица_Sheet1[[#This Row],[ИНН]],'Гендиры и даты'!$A:$E,4,0),0,1),"")</f>
        <v>0</v>
      </c>
      <c r="I188" t="str">
        <f>Таблица_Sheet1[[#This Row],[Ген. директор]]</f>
        <v>Василенко Александр Сергеевич</v>
      </c>
      <c r="J188" t="str">
        <f>VLOOKUP(Таблица_Sheet1[[#This Row],[ИНН]],'Гендиры и даты'!$A:$E,4,0)</f>
        <v>Василенко Александр Сергеевич</v>
      </c>
      <c r="K188">
        <f>IFERROR(IF(Таблица_Sheet1[[#This Row],[Учредитель]]=VLOOKUP(Таблица_Sheet1[[#This Row],[ИНН]],'Гендиры и даты'!$A:$E,5,0),0,1),"")</f>
        <v>0</v>
      </c>
      <c r="L188" t="str">
        <f>Таблица_Sheet1[[#This Row],[Учредитель]]</f>
        <v>Василенко Екатерина Валерьевна, Пономаренко Надежда Николаевна, Пономаренко Валерий Анатольевич</v>
      </c>
      <c r="M188" t="str">
        <f>VLOOKUP(Таблица_Sheet1[[#This Row],[ИНН]],'Гендиры и даты'!$A:$E,5,0)</f>
        <v>Василенко Екатерина Валерьевна, Пономаренко Надежда Николаевна, Пономаренко Валерий Анатольевич</v>
      </c>
    </row>
    <row r="189" spans="1:13">
      <c r="A189">
        <v>8602214460</v>
      </c>
      <c r="B189" t="s">
        <v>20335</v>
      </c>
      <c r="C189" t="s">
        <v>7002</v>
      </c>
      <c r="D189" t="s">
        <v>20103</v>
      </c>
      <c r="E189" t="s">
        <v>5563</v>
      </c>
      <c r="F189" t="s">
        <v>5564</v>
      </c>
      <c r="G189" t="e">
        <f>VLOOKUP(Таблица_Sheet1[[#This Row],[ИНН]],main_Расчет!$D:$F,3,0)</f>
        <v>#N/A</v>
      </c>
      <c r="H189">
        <f>IFERROR(IF(Таблица_Sheet1[[#This Row],[Ген. директор]]=VLOOKUP(Таблица_Sheet1[[#This Row],[ИНН]],'Гендиры и даты'!$A:$E,4,0),0,1),"")</f>
        <v>0</v>
      </c>
      <c r="I189" t="str">
        <f>Таблица_Sheet1[[#This Row],[Ген. директор]]</f>
        <v>Алефиренко Алексей Михайлович</v>
      </c>
      <c r="J189" t="str">
        <f>VLOOKUP(Таблица_Sheet1[[#This Row],[ИНН]],'Гендиры и даты'!$A:$E,4,0)</f>
        <v>Алефиренко Алексей Михайлович</v>
      </c>
      <c r="K189">
        <f>IFERROR(IF(Таблица_Sheet1[[#This Row],[Учредитель]]=VLOOKUP(Таблица_Sheet1[[#This Row],[ИНН]],'Гендиры и даты'!$A:$E,5,0),0,1),"")</f>
        <v>0</v>
      </c>
      <c r="L189" t="str">
        <f>Таблица_Sheet1[[#This Row],[Учредитель]]</f>
        <v>Химченко Алексей Николаевич, Алефиренко Алексей Михайлович</v>
      </c>
      <c r="M189" t="str">
        <f>VLOOKUP(Таблица_Sheet1[[#This Row],[ИНН]],'Гендиры и даты'!$A:$E,5,0)</f>
        <v>Химченко Алексей Николаевич, Алефиренко Алексей Михайлович</v>
      </c>
    </row>
    <row r="190" spans="1:13">
      <c r="A190">
        <v>4632195224</v>
      </c>
      <c r="B190" t="s">
        <v>20336</v>
      </c>
      <c r="C190" t="s">
        <v>20337</v>
      </c>
      <c r="D190" t="s">
        <v>20105</v>
      </c>
      <c r="E190" t="s">
        <v>20338</v>
      </c>
      <c r="F190" t="s">
        <v>4913</v>
      </c>
      <c r="G190" t="str">
        <f>VLOOKUP(Таблица_Sheet1[[#This Row],[ИНН]],main_Расчет!$D:$F,3,0)</f>
        <v xml:space="preserve"> ООО «ПКО Центр Альтернативного Финансирования»</v>
      </c>
      <c r="H190">
        <f>IFERROR(IF(Таблица_Sheet1[[#This Row],[Ген. директор]]=VLOOKUP(Таблица_Sheet1[[#This Row],[ИНН]],'Гендиры и даты'!$A:$E,4,0),0,1),"")</f>
        <v>1</v>
      </c>
      <c r="I190" t="str">
        <f>Таблица_Sheet1[[#This Row],[Ген. директор]]</f>
        <v>Синяков Андрей Владимирович</v>
      </c>
      <c r="J190" t="str">
        <f>VLOOKUP(Таблица_Sheet1[[#This Row],[ИНН]],'Гендиры и даты'!$A:$E,4,0)</f>
        <v>Синяков Владимир Иванович</v>
      </c>
      <c r="K190">
        <f>IFERROR(IF(Таблица_Sheet1[[#This Row],[Учредитель]]=VLOOKUP(Таблица_Sheet1[[#This Row],[ИНН]],'Гендиры и даты'!$A:$E,5,0),0,1),"")</f>
        <v>0</v>
      </c>
      <c r="L190" t="str">
        <f>Таблица_Sheet1[[#This Row],[Учредитель]]</f>
        <v>Синяков Владимир Иванович</v>
      </c>
      <c r="M190" t="str">
        <f>VLOOKUP(Таблица_Sheet1[[#This Row],[ИНН]],'Гендиры и даты'!$A:$E,5,0)</f>
        <v>Синяков Владимир Иванович</v>
      </c>
    </row>
    <row r="191" spans="1:13">
      <c r="A191">
        <v>2536276999</v>
      </c>
      <c r="B191" t="s">
        <v>20339</v>
      </c>
      <c r="C191" t="s">
        <v>7006</v>
      </c>
      <c r="D191" t="s">
        <v>20103</v>
      </c>
      <c r="E191" t="s">
        <v>5403</v>
      </c>
      <c r="F191" t="s">
        <v>5403</v>
      </c>
      <c r="G191" t="str">
        <f>VLOOKUP(Таблица_Sheet1[[#This Row],[ИНН]],main_Расчет!$D:$F,3,0)</f>
        <v xml:space="preserve"> ООО ПКО «КАЙТ ГРУПП»</v>
      </c>
      <c r="H191">
        <f>IFERROR(IF(Таблица_Sheet1[[#This Row],[Ген. директор]]=VLOOKUP(Таблица_Sheet1[[#This Row],[ИНН]],'Гендиры и даты'!$A:$E,4,0),0,1),"")</f>
        <v>0</v>
      </c>
      <c r="I191" t="str">
        <f>Таблица_Sheet1[[#This Row],[Ген. директор]]</f>
        <v>Коваленко Георгий Анатольевич</v>
      </c>
      <c r="J191" t="str">
        <f>VLOOKUP(Таблица_Sheet1[[#This Row],[ИНН]],'Гендиры и даты'!$A:$E,4,0)</f>
        <v>Коваленко Георгий Анатольевич</v>
      </c>
      <c r="K191">
        <f>IFERROR(IF(Таблица_Sheet1[[#This Row],[Учредитель]]=VLOOKUP(Таблица_Sheet1[[#This Row],[ИНН]],'Гендиры и даты'!$A:$E,5,0),0,1),"")</f>
        <v>0</v>
      </c>
      <c r="L191" t="str">
        <f>Таблица_Sheet1[[#This Row],[Учредитель]]</f>
        <v>Коваленко Георгий Анатольевич</v>
      </c>
      <c r="M191" t="str">
        <f>VLOOKUP(Таблица_Sheet1[[#This Row],[ИНН]],'Гендиры и даты'!$A:$E,5,0)</f>
        <v>Коваленко Георгий Анатольевич</v>
      </c>
    </row>
    <row r="192" spans="1:13">
      <c r="A192">
        <v>2465128720</v>
      </c>
      <c r="B192" t="s">
        <v>20340</v>
      </c>
      <c r="C192" t="s">
        <v>7008</v>
      </c>
      <c r="D192" t="s">
        <v>20235</v>
      </c>
      <c r="E192" t="s">
        <v>5136</v>
      </c>
      <c r="F192" t="s">
        <v>5137</v>
      </c>
      <c r="G192" t="str">
        <f>VLOOKUP(Таблица_Sheet1[[#This Row],[ИНН]],main_Расчет!$D:$F,3,0)</f>
        <v xml:space="preserve"> ООО ПКО «Арглегал»</v>
      </c>
      <c r="H192">
        <f>IFERROR(IF(Таблица_Sheet1[[#This Row],[Ген. директор]]=VLOOKUP(Таблица_Sheet1[[#This Row],[ИНН]],'Гендиры и даты'!$A:$E,4,0),0,1),"")</f>
        <v>0</v>
      </c>
      <c r="I192" t="str">
        <f>Таблица_Sheet1[[#This Row],[Ген. директор]]</f>
        <v>Зубченкова Елена Васильевна</v>
      </c>
      <c r="J192" t="str">
        <f>VLOOKUP(Таблица_Sheet1[[#This Row],[ИНН]],'Гендиры и даты'!$A:$E,4,0)</f>
        <v>Зубченкова Елена Васильевна</v>
      </c>
      <c r="K192">
        <f>IFERROR(IF(Таблица_Sheet1[[#This Row],[Учредитель]]=VLOOKUP(Таблица_Sheet1[[#This Row],[ИНН]],'Гендиры и даты'!$A:$E,5,0),0,1),"")</f>
        <v>0</v>
      </c>
      <c r="L192" t="str">
        <f>Таблица_Sheet1[[#This Row],[Учредитель]]</f>
        <v>Зубченков Артем Владимирович</v>
      </c>
      <c r="M192" t="str">
        <f>VLOOKUP(Таблица_Sheet1[[#This Row],[ИНН]],'Гендиры и даты'!$A:$E,5,0)</f>
        <v>Зубченков Артем Владимирович</v>
      </c>
    </row>
    <row r="193" spans="1:13">
      <c r="A193">
        <v>5259100410</v>
      </c>
      <c r="B193" t="s">
        <v>20341</v>
      </c>
      <c r="C193" t="s">
        <v>7010</v>
      </c>
      <c r="D193" t="s">
        <v>20079</v>
      </c>
      <c r="E193" t="s">
        <v>5299</v>
      </c>
      <c r="F193" t="s">
        <v>5299</v>
      </c>
      <c r="G193" t="str">
        <f>VLOOKUP(Таблица_Sheet1[[#This Row],[ИНН]],main_Расчет!$D:$F,3,0)</f>
        <v xml:space="preserve"> ООО ПКО «КПА Групп»</v>
      </c>
      <c r="H193">
        <f>IFERROR(IF(Таблица_Sheet1[[#This Row],[Ген. директор]]=VLOOKUP(Таблица_Sheet1[[#This Row],[ИНН]],'Гендиры и даты'!$A:$E,4,0),0,1),"")</f>
        <v>0</v>
      </c>
      <c r="I193" t="str">
        <f>Таблица_Sheet1[[#This Row],[Ген. директор]]</f>
        <v>Кашина Ирина Павловна</v>
      </c>
      <c r="J193" t="str">
        <f>VLOOKUP(Таблица_Sheet1[[#This Row],[ИНН]],'Гендиры и даты'!$A:$E,4,0)</f>
        <v>Кашина Ирина Павловна</v>
      </c>
      <c r="K193">
        <f>IFERROR(IF(Таблица_Sheet1[[#This Row],[Учредитель]]=VLOOKUP(Таблица_Sheet1[[#This Row],[ИНН]],'Гендиры и даты'!$A:$E,5,0),0,1),"")</f>
        <v>0</v>
      </c>
      <c r="L193" t="str">
        <f>Таблица_Sheet1[[#This Row],[Учредитель]]</f>
        <v>Кашина Ирина Павловна</v>
      </c>
      <c r="M193" t="str">
        <f>VLOOKUP(Таблица_Sheet1[[#This Row],[ИНН]],'Гендиры и даты'!$A:$E,5,0)</f>
        <v>Кашина Ирина Павловна</v>
      </c>
    </row>
    <row r="194" spans="1:13">
      <c r="A194">
        <v>7733298863</v>
      </c>
      <c r="B194" t="s">
        <v>20342</v>
      </c>
      <c r="C194" t="s">
        <v>7012</v>
      </c>
      <c r="D194" t="s">
        <v>20105</v>
      </c>
      <c r="E194" t="s">
        <v>5098</v>
      </c>
      <c r="F194" t="s">
        <v>5098</v>
      </c>
      <c r="G194" t="str">
        <f>VLOOKUP(Таблица_Sheet1[[#This Row],[ИНН]],main_Расчет!$D:$F,3,0)</f>
        <v xml:space="preserve"> ООО «Центр финансовых решений»</v>
      </c>
      <c r="H194">
        <f>IFERROR(IF(Таблица_Sheet1[[#This Row],[Ген. директор]]=VLOOKUP(Таблица_Sheet1[[#This Row],[ИНН]],'Гендиры и даты'!$A:$E,4,0),0,1),"")</f>
        <v>0</v>
      </c>
      <c r="I194" t="str">
        <f>Таблица_Sheet1[[#This Row],[Ген. директор]]</f>
        <v>Ольшанский Денис Вячеславович</v>
      </c>
      <c r="J194" t="str">
        <f>VLOOKUP(Таблица_Sheet1[[#This Row],[ИНН]],'Гендиры и даты'!$A:$E,4,0)</f>
        <v>Ольшанский Денис Вячеславович</v>
      </c>
      <c r="K194">
        <f>IFERROR(IF(Таблица_Sheet1[[#This Row],[Учредитель]]=VLOOKUP(Таблица_Sheet1[[#This Row],[ИНН]],'Гендиры и даты'!$A:$E,5,0),0,1),"")</f>
        <v>0</v>
      </c>
      <c r="L194" t="str">
        <f>Таблица_Sheet1[[#This Row],[Учредитель]]</f>
        <v>Ольшанский Денис Вячеславович</v>
      </c>
      <c r="M194" t="str">
        <f>VLOOKUP(Таблица_Sheet1[[#This Row],[ИНН]],'Гендиры и даты'!$A:$E,5,0)</f>
        <v>Ольшанский Денис Вячеславович</v>
      </c>
    </row>
    <row r="195" spans="1:13">
      <c r="A195">
        <v>5406610327</v>
      </c>
      <c r="B195" t="s">
        <v>20343</v>
      </c>
      <c r="C195" t="s">
        <v>20344</v>
      </c>
      <c r="D195" t="s">
        <v>20067</v>
      </c>
      <c r="E195" t="s">
        <v>5587</v>
      </c>
      <c r="F195" t="s">
        <v>7015</v>
      </c>
      <c r="G195" t="e">
        <f>VLOOKUP(Таблица_Sheet1[[#This Row],[ИНН]],main_Расчет!$D:$F,3,0)</f>
        <v>#N/A</v>
      </c>
      <c r="H195">
        <f>IFERROR(IF(Таблица_Sheet1[[#This Row],[Ген. директор]]=VLOOKUP(Таблица_Sheet1[[#This Row],[ИНН]],'Гендиры и даты'!$A:$E,4,0),0,1),"")</f>
        <v>0</v>
      </c>
      <c r="I195" t="str">
        <f>Таблица_Sheet1[[#This Row],[Ген. директор]]</f>
        <v>Тищенко Ирина Сергеевна</v>
      </c>
      <c r="J195" t="str">
        <f>VLOOKUP(Таблица_Sheet1[[#This Row],[ИНН]],'Гендиры и даты'!$A:$E,4,0)</f>
        <v>Тищенко Ирина Сергеевна</v>
      </c>
      <c r="K195">
        <f>IFERROR(IF(Таблица_Sheet1[[#This Row],[Учредитель]]=VLOOKUP(Таблица_Sheet1[[#This Row],[ИНН]],'Гендиры и даты'!$A:$E,5,0),0,1),"")</f>
        <v>0</v>
      </c>
      <c r="L195" t="str">
        <f>Таблица_Sheet1[[#This Row],[Учредитель]]</f>
        <v>Общество С Ограниченной Ответственностью, "НОВОСИБИРСКАЯ ИНВЕСТИЦИОННАЯ КОМПАНИЯ", Штрафов</v>
      </c>
      <c r="M195" t="str">
        <f>VLOOKUP(Таблица_Sheet1[[#This Row],[ИНН]],'Гендиры и даты'!$A:$E,5,0)</f>
        <v>Общество С Ограниченной Ответственностью, "НОВОСИБИРСКАЯ ИНВЕСТИЦИОННАЯ КОМПАНИЯ", Штрафов</v>
      </c>
    </row>
    <row r="196" spans="1:13">
      <c r="A196">
        <v>3666100821</v>
      </c>
      <c r="B196" t="s">
        <v>20345</v>
      </c>
      <c r="C196" t="s">
        <v>7017</v>
      </c>
      <c r="D196" t="s">
        <v>20069</v>
      </c>
      <c r="E196" t="s">
        <v>5051</v>
      </c>
      <c r="F196" t="s">
        <v>5052</v>
      </c>
      <c r="G196" t="str">
        <f>VLOOKUP(Таблица_Sheet1[[#This Row],[ИНН]],main_Расчет!$D:$F,3,0)</f>
        <v xml:space="preserve"> ООО ЮЦ «Б.Н.П.» (ПКО)</v>
      </c>
      <c r="H196">
        <f>IFERROR(IF(Таблица_Sheet1[[#This Row],[Ген. директор]]=VLOOKUP(Таблица_Sheet1[[#This Row],[ИНН]],'Гендиры и даты'!$A:$E,4,0),0,1),"")</f>
        <v>0</v>
      </c>
      <c r="I196" t="str">
        <f>Таблица_Sheet1[[#This Row],[Ген. директор]]</f>
        <v>Федосеев Виктор Васильевич</v>
      </c>
      <c r="J196" t="str">
        <f>VLOOKUP(Таблица_Sheet1[[#This Row],[ИНН]],'Гендиры и даты'!$A:$E,4,0)</f>
        <v>Федосеев Виктор Васильевич</v>
      </c>
      <c r="K196">
        <f>IFERROR(IF(Таблица_Sheet1[[#This Row],[Учредитель]]=VLOOKUP(Таблица_Sheet1[[#This Row],[ИНН]],'Гендиры и даты'!$A:$E,5,0),0,1),"")</f>
        <v>0</v>
      </c>
      <c r="L196" t="str">
        <f>Таблица_Sheet1[[#This Row],[Учредитель]]</f>
        <v>Полухин Олег Владимирович</v>
      </c>
      <c r="M196" t="str">
        <f>VLOOKUP(Таблица_Sheet1[[#This Row],[ИНН]],'Гендиры и даты'!$A:$E,5,0)</f>
        <v>Полухин Олег Владимирович</v>
      </c>
    </row>
    <row r="197" spans="1:13">
      <c r="A197">
        <v>4632200234</v>
      </c>
      <c r="B197" t="s">
        <v>20346</v>
      </c>
      <c r="C197" t="s">
        <v>7019</v>
      </c>
      <c r="D197" t="s">
        <v>20122</v>
      </c>
      <c r="E197" t="s">
        <v>5481</v>
      </c>
      <c r="F197" t="s">
        <v>5481</v>
      </c>
      <c r="G197" t="str">
        <f>VLOOKUP(Таблица_Sheet1[[#This Row],[ИНН]],main_Расчет!$D:$F,3,0)</f>
        <v xml:space="preserve"> ООО ПКО «Правовой центр Черноземья»</v>
      </c>
      <c r="H197">
        <f>IFERROR(IF(Таблица_Sheet1[[#This Row],[Ген. директор]]=VLOOKUP(Таблица_Sheet1[[#This Row],[ИНН]],'Гендиры и даты'!$A:$E,4,0),0,1),"")</f>
        <v>0</v>
      </c>
      <c r="I197" t="str">
        <f>Таблица_Sheet1[[#This Row],[Ген. директор]]</f>
        <v>Яновский Юрий Владимирович</v>
      </c>
      <c r="J197" t="str">
        <f>VLOOKUP(Таблица_Sheet1[[#This Row],[ИНН]],'Гендиры и даты'!$A:$E,4,0)</f>
        <v>Яновский Юрий Владимирович</v>
      </c>
      <c r="K197">
        <f>IFERROR(IF(Таблица_Sheet1[[#This Row],[Учредитель]]=VLOOKUP(Таблица_Sheet1[[#This Row],[ИНН]],'Гендиры и даты'!$A:$E,5,0),0,1),"")</f>
        <v>0</v>
      </c>
      <c r="L197" t="str">
        <f>Таблица_Sheet1[[#This Row],[Учредитель]]</f>
        <v>Яновский Юрий Владимирович</v>
      </c>
      <c r="M197" t="str">
        <f>VLOOKUP(Таблица_Sheet1[[#This Row],[ИНН]],'Гендиры и даты'!$A:$E,5,0)</f>
        <v>Яновский Юрий Владимирович</v>
      </c>
    </row>
    <row r="198" spans="1:13">
      <c r="A198">
        <v>3625013023</v>
      </c>
      <c r="B198" t="s">
        <v>20347</v>
      </c>
      <c r="C198" t="s">
        <v>20348</v>
      </c>
      <c r="D198" t="s">
        <v>20122</v>
      </c>
      <c r="E198" t="s">
        <v>5429</v>
      </c>
      <c r="F198" t="s">
        <v>5429</v>
      </c>
      <c r="G198" t="str">
        <f>VLOOKUP(Таблица_Sheet1[[#This Row],[ИНН]],main_Расчет!$D:$F,3,0)</f>
        <v xml:space="preserve"> ООО ПКО «Юрисконсульт»</v>
      </c>
      <c r="H198">
        <f>IFERROR(IF(Таблица_Sheet1[[#This Row],[Ген. директор]]=VLOOKUP(Таблица_Sheet1[[#This Row],[ИНН]],'Гендиры и даты'!$A:$E,4,0),0,1),"")</f>
        <v>0</v>
      </c>
      <c r="I198" t="str">
        <f>Таблица_Sheet1[[#This Row],[Ген. директор]]</f>
        <v>Плетнев Владимир Васильевич</v>
      </c>
      <c r="J198" t="str">
        <f>VLOOKUP(Таблица_Sheet1[[#This Row],[ИНН]],'Гендиры и даты'!$A:$E,4,0)</f>
        <v>Плетнев Владимир Васильевич</v>
      </c>
      <c r="K198">
        <f>IFERROR(IF(Таблица_Sheet1[[#This Row],[Учредитель]]=VLOOKUP(Таблица_Sheet1[[#This Row],[ИНН]],'Гендиры и даты'!$A:$E,5,0),0,1),"")</f>
        <v>0</v>
      </c>
      <c r="L198" t="str">
        <f>Таблица_Sheet1[[#This Row],[Учредитель]]</f>
        <v>Плетнев Владимир Васильевич</v>
      </c>
      <c r="M198" t="str">
        <f>VLOOKUP(Таблица_Sheet1[[#This Row],[ИНН]],'Гендиры и даты'!$A:$E,5,0)</f>
        <v>Плетнев Владимир Васильевич</v>
      </c>
    </row>
    <row r="199" spans="1:13">
      <c r="A199">
        <v>1831167427</v>
      </c>
      <c r="B199" t="s">
        <v>20349</v>
      </c>
      <c r="C199" t="s">
        <v>20350</v>
      </c>
      <c r="D199" t="s">
        <v>20229</v>
      </c>
      <c r="E199" t="s">
        <v>4894</v>
      </c>
      <c r="F199" t="s">
        <v>4895</v>
      </c>
      <c r="G199" t="str">
        <f>VLOOKUP(Таблица_Sheet1[[#This Row],[ИНН]],main_Расчет!$D:$F,3,0)</f>
        <v xml:space="preserve"> ООО ПКО «Экспресс Коллекшн»</v>
      </c>
      <c r="H199">
        <f>IFERROR(IF(Таблица_Sheet1[[#This Row],[Ген. директор]]=VLOOKUP(Таблица_Sheet1[[#This Row],[ИНН]],'Гендиры и даты'!$A:$E,4,0),0,1),"")</f>
        <v>0</v>
      </c>
      <c r="I199" t="str">
        <f>Таблица_Sheet1[[#This Row],[Ген. директор]]</f>
        <v>Чирков Константин Николаевич</v>
      </c>
      <c r="J199" t="str">
        <f>VLOOKUP(Таблица_Sheet1[[#This Row],[ИНН]],'Гендиры и даты'!$A:$E,4,0)</f>
        <v>Чирков Константин Николаевич</v>
      </c>
      <c r="K199">
        <f>IFERROR(IF(Таблица_Sheet1[[#This Row],[Учредитель]]=VLOOKUP(Таблица_Sheet1[[#This Row],[ИНН]],'Гендиры и даты'!$A:$E,5,0),0,1),"")</f>
        <v>0</v>
      </c>
      <c r="L199" t="str">
        <f>Таблица_Sheet1[[#This Row],[Учредитель]]</f>
        <v>Чирков Константин Николаевич, Зайцев Сергей Владимирович</v>
      </c>
      <c r="M199" t="str">
        <f>VLOOKUP(Таблица_Sheet1[[#This Row],[ИНН]],'Гендиры и даты'!$A:$E,5,0)</f>
        <v>Чирков Константин Николаевич, Зайцев Сергей Владимирович</v>
      </c>
    </row>
    <row r="200" spans="1:13">
      <c r="A200">
        <v>5260402511</v>
      </c>
      <c r="B200" t="s">
        <v>20351</v>
      </c>
      <c r="C200" t="s">
        <v>7025</v>
      </c>
      <c r="D200" t="s">
        <v>20309</v>
      </c>
      <c r="E200" t="s">
        <v>5049</v>
      </c>
      <c r="F200" t="s">
        <v>5049</v>
      </c>
      <c r="G200" t="str">
        <f>VLOOKUP(Таблица_Sheet1[[#This Row],[ИНН]],main_Расчет!$D:$F,3,0)</f>
        <v xml:space="preserve"> ООО ПКО «ФинЭффект»</v>
      </c>
      <c r="H200">
        <f>IFERROR(IF(Таблица_Sheet1[[#This Row],[Ген. директор]]=VLOOKUP(Таблица_Sheet1[[#This Row],[ИНН]],'Гендиры и даты'!$A:$E,4,0),0,1),"")</f>
        <v>0</v>
      </c>
      <c r="I200" t="str">
        <f>Таблица_Sheet1[[#This Row],[Ген. директор]]</f>
        <v>Омяльев Андрей Анатольевич</v>
      </c>
      <c r="J200" t="str">
        <f>VLOOKUP(Таблица_Sheet1[[#This Row],[ИНН]],'Гендиры и даты'!$A:$E,4,0)</f>
        <v>Омяльев Андрей Анатольевич</v>
      </c>
      <c r="K200">
        <f>IFERROR(IF(Таблица_Sheet1[[#This Row],[Учредитель]]=VLOOKUP(Таблица_Sheet1[[#This Row],[ИНН]],'Гендиры и даты'!$A:$E,5,0),0,1),"")</f>
        <v>0</v>
      </c>
      <c r="L200" t="str">
        <f>Таблица_Sheet1[[#This Row],[Учредитель]]</f>
        <v>Омяльев Андрей Анатольевич</v>
      </c>
      <c r="M200" t="str">
        <f>VLOOKUP(Таблица_Sheet1[[#This Row],[ИНН]],'Гендиры и даты'!$A:$E,5,0)</f>
        <v>Омяльев Андрей Анатольевич</v>
      </c>
    </row>
    <row r="201" spans="1:13">
      <c r="A201">
        <v>7811674941</v>
      </c>
      <c r="B201" t="s">
        <v>20352</v>
      </c>
      <c r="C201" t="s">
        <v>7202</v>
      </c>
      <c r="G201" t="e">
        <f>VLOOKUP(Таблица_Sheet1[[#This Row],[ИНН]],main_Расчет!$D:$F,3,0)</f>
        <v>#N/A</v>
      </c>
      <c r="H201" t="str">
        <f>IFERROR(IF(Таблица_Sheet1[[#This Row],[Ген. директор]]=VLOOKUP(Таблица_Sheet1[[#This Row],[ИНН]],'Гендиры и даты'!$A:$E,4,0),0,1),"")</f>
        <v/>
      </c>
      <c r="I201">
        <f>Таблица_Sheet1[[#This Row],[Ген. директор]]</f>
        <v>0</v>
      </c>
      <c r="J201" t="e">
        <f>VLOOKUP(Таблица_Sheet1[[#This Row],[ИНН]],'Гендиры и даты'!$A:$E,4,0)</f>
        <v>#N/A</v>
      </c>
      <c r="K201" t="str">
        <f>IFERROR(IF(Таблица_Sheet1[[#This Row],[Учредитель]]=VLOOKUP(Таблица_Sheet1[[#This Row],[ИНН]],'Гендиры и даты'!$A:$E,5,0),0,1),"")</f>
        <v/>
      </c>
      <c r="L201">
        <f>Таблица_Sheet1[[#This Row],[Учредитель]]</f>
        <v>0</v>
      </c>
      <c r="M201" t="e">
        <f>VLOOKUP(Таблица_Sheet1[[#This Row],[ИНН]],'Гендиры и даты'!$A:$E,5,0)</f>
        <v>#N/A</v>
      </c>
    </row>
    <row r="202" spans="1:13">
      <c r="A202">
        <v>5406972623</v>
      </c>
      <c r="B202" t="s">
        <v>20353</v>
      </c>
      <c r="C202" t="s">
        <v>7027</v>
      </c>
      <c r="D202" t="s">
        <v>20115</v>
      </c>
      <c r="E202" t="s">
        <v>4918</v>
      </c>
      <c r="F202" t="s">
        <v>4918</v>
      </c>
      <c r="G202" t="str">
        <f>VLOOKUP(Таблица_Sheet1[[#This Row],[ИНН]],main_Расчет!$D:$F,3,0)</f>
        <v xml:space="preserve"> ООО ПКО «Центр профессионального взыскания»</v>
      </c>
      <c r="H202">
        <f>IFERROR(IF(Таблица_Sheet1[[#This Row],[Ген. директор]]=VLOOKUP(Таблица_Sheet1[[#This Row],[ИНН]],'Гендиры и даты'!$A:$E,4,0),0,1),"")</f>
        <v>0</v>
      </c>
      <c r="I202" t="str">
        <f>Таблица_Sheet1[[#This Row],[Ген. директор]]</f>
        <v>Яковлева Елена Александровна</v>
      </c>
      <c r="J202" t="str">
        <f>VLOOKUP(Таблица_Sheet1[[#This Row],[ИНН]],'Гендиры и даты'!$A:$E,4,0)</f>
        <v>Яковлева Елена Александровна</v>
      </c>
      <c r="K202">
        <f>IFERROR(IF(Таблица_Sheet1[[#This Row],[Учредитель]]=VLOOKUP(Таблица_Sheet1[[#This Row],[ИНН]],'Гендиры и даты'!$A:$E,5,0),0,1),"")</f>
        <v>0</v>
      </c>
      <c r="L202" t="str">
        <f>Таблица_Sheet1[[#This Row],[Учредитель]]</f>
        <v>Яковлева Елена Александровна</v>
      </c>
      <c r="M202" t="str">
        <f>VLOOKUP(Таблица_Sheet1[[#This Row],[ИНН]],'Гендиры и даты'!$A:$E,5,0)</f>
        <v>Яковлева Елена Александровна</v>
      </c>
    </row>
    <row r="203" spans="1:13">
      <c r="A203">
        <v>1831177672</v>
      </c>
      <c r="B203" t="s">
        <v>20354</v>
      </c>
      <c r="C203" t="s">
        <v>20355</v>
      </c>
      <c r="D203" t="s">
        <v>20079</v>
      </c>
      <c r="E203" t="s">
        <v>5126</v>
      </c>
      <c r="F203" t="s">
        <v>5127</v>
      </c>
      <c r="G203" t="str">
        <f>VLOOKUP(Таблица_Sheet1[[#This Row],[ИНН]],main_Расчет!$D:$F,3,0)</f>
        <v xml:space="preserve"> ООО ПКО «Гранит Плюс» </v>
      </c>
      <c r="H203">
        <f>IFERROR(IF(Таблица_Sheet1[[#This Row],[Ген. директор]]=VLOOKUP(Таблица_Sheet1[[#This Row],[ИНН]],'Гендиры и даты'!$A:$E,4,0),0,1),"")</f>
        <v>0</v>
      </c>
      <c r="I203" t="str">
        <f>Таблица_Sheet1[[#This Row],[Ген. директор]]</f>
        <v>Беляев Григорий Александрович</v>
      </c>
      <c r="J203" t="str">
        <f>VLOOKUP(Таблица_Sheet1[[#This Row],[ИНН]],'Гендиры и даты'!$A:$E,4,0)</f>
        <v>Беляев Григорий Александрович</v>
      </c>
      <c r="K203">
        <f>IFERROR(IF(Таблица_Sheet1[[#This Row],[Учредитель]]=VLOOKUP(Таблица_Sheet1[[#This Row],[ИНН]],'Гендиры и даты'!$A:$E,5,0),0,1),"")</f>
        <v>0</v>
      </c>
      <c r="L203" t="str">
        <f>Таблица_Sheet1[[#This Row],[Учредитель]]</f>
        <v>Беляев Григорий Александрович, Биянов Виталий Юрьевич</v>
      </c>
      <c r="M203" t="str">
        <f>VLOOKUP(Таблица_Sheet1[[#This Row],[ИНН]],'Гендиры и даты'!$A:$E,5,0)</f>
        <v>Беляев Григорий Александрович, Биянов Виталий Юрьевич</v>
      </c>
    </row>
    <row r="204" spans="1:13">
      <c r="A204">
        <v>2311252460</v>
      </c>
      <c r="B204" t="s">
        <v>20356</v>
      </c>
      <c r="C204" t="s">
        <v>7031</v>
      </c>
      <c r="D204" t="s">
        <v>20069</v>
      </c>
      <c r="E204" t="s">
        <v>5203</v>
      </c>
      <c r="F204" t="s">
        <v>5204</v>
      </c>
      <c r="G204" t="str">
        <f>VLOOKUP(Таблица_Sheet1[[#This Row],[ИНН]],main_Расчет!$D:$F,3,0)</f>
        <v xml:space="preserve"> ООО ПКО «ВИП-К» </v>
      </c>
      <c r="H204">
        <f>IFERROR(IF(Таблица_Sheet1[[#This Row],[Ген. директор]]=VLOOKUP(Таблица_Sheet1[[#This Row],[ИНН]],'Гендиры и даты'!$A:$E,4,0),0,1),"")</f>
        <v>0</v>
      </c>
      <c r="I204" t="str">
        <f>Таблица_Sheet1[[#This Row],[Ген. директор]]</f>
        <v>Гришин Вадим Анатольевич</v>
      </c>
      <c r="J204" t="str">
        <f>VLOOKUP(Таблица_Sheet1[[#This Row],[ИНН]],'Гендиры и даты'!$A:$E,4,0)</f>
        <v>Гришин Вадим Анатольевич</v>
      </c>
      <c r="K204">
        <f>IFERROR(IF(Таблица_Sheet1[[#This Row],[Учредитель]]=VLOOKUP(Таблица_Sheet1[[#This Row],[ИНН]],'Гендиры и даты'!$A:$E,5,0),0,1),"")</f>
        <v>0</v>
      </c>
      <c r="L204" t="str">
        <f>Таблица_Sheet1[[#This Row],[Учредитель]]</f>
        <v>Назаров Станислав Александрович</v>
      </c>
      <c r="M204" t="str">
        <f>VLOOKUP(Таблица_Sheet1[[#This Row],[ИНН]],'Гендиры и даты'!$A:$E,5,0)</f>
        <v>Назаров Станислав Александрович</v>
      </c>
    </row>
    <row r="205" spans="1:13">
      <c r="A205">
        <v>2465304196</v>
      </c>
      <c r="B205" t="s">
        <v>20357</v>
      </c>
      <c r="C205" t="s">
        <v>7033</v>
      </c>
      <c r="D205" t="s">
        <v>20082</v>
      </c>
      <c r="E205" t="s">
        <v>4873</v>
      </c>
      <c r="F205" t="s">
        <v>4874</v>
      </c>
      <c r="G205" t="str">
        <f>VLOOKUP(Таблица_Sheet1[[#This Row],[ИНН]],main_Расчет!$D:$F,3,0)</f>
        <v xml:space="preserve"> ООО ПКО «Долг-контроль» </v>
      </c>
      <c r="H205">
        <f>IFERROR(IF(Таблица_Sheet1[[#This Row],[Ген. директор]]=VLOOKUP(Таблица_Sheet1[[#This Row],[ИНН]],'Гендиры и даты'!$A:$E,4,0),0,1),"")</f>
        <v>0</v>
      </c>
      <c r="I205" t="str">
        <f>Таблица_Sheet1[[#This Row],[Ген. директор]]</f>
        <v>Черкасов Александр Николаевич</v>
      </c>
      <c r="J205" t="str">
        <f>VLOOKUP(Таблица_Sheet1[[#This Row],[ИНН]],'Гендиры и даты'!$A:$E,4,0)</f>
        <v>Черкасов Александр Николаевич</v>
      </c>
      <c r="K205">
        <f>IFERROR(IF(Таблица_Sheet1[[#This Row],[Учредитель]]=VLOOKUP(Таблица_Sheet1[[#This Row],[ИНН]],'Гендиры и даты'!$A:$E,5,0),0,1),"")</f>
        <v>0</v>
      </c>
      <c r="L205" t="str">
        <f>Таблица_Sheet1[[#This Row],[Учредитель]]</f>
        <v>Черкасов Александр Николаевич, Карпова Елена Степановна</v>
      </c>
      <c r="M205" t="str">
        <f>VLOOKUP(Таблица_Sheet1[[#This Row],[ИНН]],'Гендиры и даты'!$A:$E,5,0)</f>
        <v>Черкасов Александр Николаевич, Карпова Елена Степановна</v>
      </c>
    </row>
    <row r="206" spans="1:13">
      <c r="A206">
        <v>7813484544</v>
      </c>
      <c r="B206" t="s">
        <v>20358</v>
      </c>
      <c r="C206" t="s">
        <v>20359</v>
      </c>
      <c r="D206" t="s">
        <v>20103</v>
      </c>
      <c r="E206" t="s">
        <v>5537</v>
      </c>
      <c r="F206" t="s">
        <v>20360</v>
      </c>
      <c r="G206" t="e">
        <f>VLOOKUP(Таблица_Sheet1[[#This Row],[ИНН]],main_Расчет!$D:$F,3,0)</f>
        <v>#N/A</v>
      </c>
      <c r="H206">
        <f>IFERROR(IF(Таблица_Sheet1[[#This Row],[Ген. директор]]=VLOOKUP(Таблица_Sheet1[[#This Row],[ИНН]],'Гендиры и даты'!$A:$E,4,0),0,1),"")</f>
        <v>0</v>
      </c>
      <c r="I206" t="str">
        <f>Таблица_Sheet1[[#This Row],[Ген. директор]]</f>
        <v>Семёнов Максим Валерьевич</v>
      </c>
      <c r="J206" t="str">
        <f>VLOOKUP(Таблица_Sheet1[[#This Row],[ИНН]],'Гендиры и даты'!$A:$E,4,0)</f>
        <v>Семёнов Максим Валерьевич</v>
      </c>
      <c r="K206">
        <f>IFERROR(IF(Таблица_Sheet1[[#This Row],[Учредитель]]=VLOOKUP(Таблица_Sheet1[[#This Row],[ИНН]],'Гендиры и даты'!$A:$E,5,0),0,1),"")</f>
        <v>1</v>
      </c>
      <c r="L206" t="str">
        <f>Таблица_Sheet1[[#This Row],[Учредитель]]</f>
        <v>Семёнов Максим Валерьевич, Дорофеев Денис Анатольевич</v>
      </c>
      <c r="M206" t="str">
        <f>VLOOKUP(Таблица_Sheet1[[#This Row],[ИНН]],'Гендиры и даты'!$A:$E,5,0)</f>
        <v>Семёнов Максим Валерьевич, Лаврова Ольга Игоревна</v>
      </c>
    </row>
    <row r="207" spans="1:13">
      <c r="A207">
        <v>7810716571</v>
      </c>
      <c r="B207" t="s">
        <v>20361</v>
      </c>
      <c r="C207" t="s">
        <v>7038</v>
      </c>
      <c r="D207" t="s">
        <v>20119</v>
      </c>
      <c r="E207" t="s">
        <v>4953</v>
      </c>
      <c r="F207" t="s">
        <v>4954</v>
      </c>
      <c r="G207" t="str">
        <f>VLOOKUP(Таблица_Sheet1[[#This Row],[ИНН]],main_Расчет!$D:$F,3,0)</f>
        <v xml:space="preserve"> ООО «Профессиональная коллекторская организация «Главколлект»</v>
      </c>
      <c r="H207">
        <f>IFERROR(IF(Таблица_Sheet1[[#This Row],[Ген. директор]]=VLOOKUP(Таблица_Sheet1[[#This Row],[ИНН]],'Гендиры и даты'!$A:$E,4,0),0,1),"")</f>
        <v>0</v>
      </c>
      <c r="I207" t="str">
        <f>Таблица_Sheet1[[#This Row],[Ген. директор]]</f>
        <v>Миронова Марина Викторовна</v>
      </c>
      <c r="J207" t="str">
        <f>VLOOKUP(Таблица_Sheet1[[#This Row],[ИНН]],'Гендиры и даты'!$A:$E,4,0)</f>
        <v>Миронова Марина Викторовна</v>
      </c>
      <c r="K207">
        <f>IFERROR(IF(Таблица_Sheet1[[#This Row],[Учредитель]]=VLOOKUP(Таблица_Sheet1[[#This Row],[ИНН]],'Гендиры и даты'!$A:$E,5,0),0,1),"")</f>
        <v>0</v>
      </c>
      <c r="L207" t="str">
        <f>Таблица_Sheet1[[#This Row],[Учредитель]]</f>
        <v>Боткин Сергей Николаевич</v>
      </c>
      <c r="M207" t="str">
        <f>VLOOKUP(Таблица_Sheet1[[#This Row],[ИНН]],'Гендиры и даты'!$A:$E,5,0)</f>
        <v>Боткин Сергей Николаевич</v>
      </c>
    </row>
    <row r="208" spans="1:13">
      <c r="A208">
        <v>7708750910</v>
      </c>
      <c r="B208" t="s">
        <v>20362</v>
      </c>
      <c r="C208" t="s">
        <v>7040</v>
      </c>
      <c r="D208" t="s">
        <v>20105</v>
      </c>
      <c r="E208" t="s">
        <v>5133</v>
      </c>
      <c r="F208" t="s">
        <v>5133</v>
      </c>
      <c r="G208" t="str">
        <f>VLOOKUP(Таблица_Sheet1[[#This Row],[ИНН]],main_Расчет!$D:$F,3,0)</f>
        <v xml:space="preserve"> ООО «ЮФ «Гошин Групп»</v>
      </c>
      <c r="H208">
        <f>IFERROR(IF(Таблица_Sheet1[[#This Row],[Ген. директор]]=VLOOKUP(Таблица_Sheet1[[#This Row],[ИНН]],'Гендиры и даты'!$A:$E,4,0),0,1),"")</f>
        <v>0</v>
      </c>
      <c r="I208" t="str">
        <f>Таблица_Sheet1[[#This Row],[Ген. директор]]</f>
        <v>Гошин Александр Викторович</v>
      </c>
      <c r="J208" t="str">
        <f>VLOOKUP(Таблица_Sheet1[[#This Row],[ИНН]],'Гендиры и даты'!$A:$E,4,0)</f>
        <v>Гошин Александр Викторович</v>
      </c>
      <c r="K208">
        <f>IFERROR(IF(Таблица_Sheet1[[#This Row],[Учредитель]]=VLOOKUP(Таблица_Sheet1[[#This Row],[ИНН]],'Гендиры и даты'!$A:$E,5,0),0,1),"")</f>
        <v>0</v>
      </c>
      <c r="L208" t="str">
        <f>Таблица_Sheet1[[#This Row],[Учредитель]]</f>
        <v>Гошин Александр Викторович</v>
      </c>
      <c r="M208" t="str">
        <f>VLOOKUP(Таблица_Sheet1[[#This Row],[ИНН]],'Гендиры и даты'!$A:$E,5,0)</f>
        <v>Гошин Александр Викторович</v>
      </c>
    </row>
    <row r="209" spans="1:13">
      <c r="A209">
        <v>7806253521</v>
      </c>
      <c r="B209" t="s">
        <v>20363</v>
      </c>
      <c r="C209" t="s">
        <v>6642</v>
      </c>
      <c r="D209" t="s">
        <v>20364</v>
      </c>
      <c r="E209" t="s">
        <v>4830</v>
      </c>
      <c r="F209" t="s">
        <v>4831</v>
      </c>
      <c r="G209" t="str">
        <f>VLOOKUP(Таблица_Sheet1[[#This Row],[ИНН]],main_Расчет!$D:$F,3,0)</f>
        <v xml:space="preserve"> ООО «ПКО Юнона»</v>
      </c>
      <c r="H209">
        <f>IFERROR(IF(Таблица_Sheet1[[#This Row],[Ген. директор]]=VLOOKUP(Таблица_Sheet1[[#This Row],[ИНН]],'Гендиры и даты'!$A:$E,4,0),0,1),"")</f>
        <v>0</v>
      </c>
      <c r="I209" t="str">
        <f>Таблица_Sheet1[[#This Row],[Ген. директор]]</f>
        <v>Ларионова Надежда Анатольевна</v>
      </c>
      <c r="J209" t="str">
        <f>VLOOKUP(Таблица_Sheet1[[#This Row],[ИНН]],'Гендиры и даты'!$A:$E,4,0)</f>
        <v>Ларионова Надежда Анатольевна</v>
      </c>
      <c r="K209">
        <f>IFERROR(IF(Таблица_Sheet1[[#This Row],[Учредитель]]=VLOOKUP(Таблица_Sheet1[[#This Row],[ИНН]],'Гендиры и даты'!$A:$E,5,0),0,1),"")</f>
        <v>0</v>
      </c>
      <c r="L209" t="str">
        <f>Таблица_Sheet1[[#This Row],[Учредитель]]</f>
        <v>Семенов Виктор Минаевич</v>
      </c>
      <c r="M209" t="str">
        <f>VLOOKUP(Таблица_Sheet1[[#This Row],[ИНН]],'Гендиры и даты'!$A:$E,5,0)</f>
        <v>Семенов Виктор Минаевич</v>
      </c>
    </row>
    <row r="210" spans="1:13">
      <c r="A210">
        <v>3025031831</v>
      </c>
      <c r="B210" t="s">
        <v>20365</v>
      </c>
      <c r="C210" t="s">
        <v>7043</v>
      </c>
      <c r="D210" t="s">
        <v>20103</v>
      </c>
      <c r="E210" t="s">
        <v>5589</v>
      </c>
      <c r="F210" t="s">
        <v>5590</v>
      </c>
      <c r="G210" t="e">
        <f>VLOOKUP(Таблица_Sheet1[[#This Row],[ИНН]],main_Расчет!$D:$F,3,0)</f>
        <v>#N/A</v>
      </c>
      <c r="H210">
        <f>IFERROR(IF(Таблица_Sheet1[[#This Row],[Ген. директор]]=VLOOKUP(Таблица_Sheet1[[#This Row],[ИНН]],'Гендиры и даты'!$A:$E,4,0),0,1),"")</f>
        <v>0</v>
      </c>
      <c r="I210" t="str">
        <f>Таблица_Sheet1[[#This Row],[Ген. директор]]</f>
        <v>Усенко Евгений Леонидович</v>
      </c>
      <c r="J210" t="str">
        <f>VLOOKUP(Таблица_Sheet1[[#This Row],[ИНН]],'Гендиры и даты'!$A:$E,4,0)</f>
        <v>Усенко Евгений Леонидович</v>
      </c>
      <c r="K210">
        <f>IFERROR(IF(Таблица_Sheet1[[#This Row],[Учредитель]]=VLOOKUP(Таблица_Sheet1[[#This Row],[ИНН]],'Гендиры и даты'!$A:$E,5,0),0,1),"")</f>
        <v>0</v>
      </c>
      <c r="L210" t="str">
        <f>Таблица_Sheet1[[#This Row],[Учредитель]]</f>
        <v>Тимошенко Виктория Сергеевна</v>
      </c>
      <c r="M210" t="str">
        <f>VLOOKUP(Таблица_Sheet1[[#This Row],[ИНН]],'Гендиры и даты'!$A:$E,5,0)</f>
        <v>Тимошенко Виктория Сергеевна</v>
      </c>
    </row>
    <row r="211" spans="1:13">
      <c r="A211">
        <v>5407969670</v>
      </c>
      <c r="B211" t="s">
        <v>20366</v>
      </c>
      <c r="C211" t="s">
        <v>7045</v>
      </c>
      <c r="D211" t="s">
        <v>20069</v>
      </c>
      <c r="E211" t="s">
        <v>5268</v>
      </c>
      <c r="F211" t="s">
        <v>4906</v>
      </c>
      <c r="G211" t="str">
        <f>VLOOKUP(Таблица_Sheet1[[#This Row],[ИНН]],main_Расчет!$D:$F,3,0)</f>
        <v xml:space="preserve"> ООО ПКО «БУСТЭР»</v>
      </c>
      <c r="H211">
        <f>IFERROR(IF(Таблица_Sheet1[[#This Row],[Ген. директор]]=VLOOKUP(Таблица_Sheet1[[#This Row],[ИНН]],'Гендиры и даты'!$A:$E,4,0),0,1),"")</f>
        <v>0</v>
      </c>
      <c r="I211" t="str">
        <f>Таблица_Sheet1[[#This Row],[Ген. директор]]</f>
        <v>Каширин Дмитрий Анатольевич</v>
      </c>
      <c r="J211" t="str">
        <f>VLOOKUP(Таблица_Sheet1[[#This Row],[ИНН]],'Гендиры и даты'!$A:$E,4,0)</f>
        <v>Каширин Дмитрий Анатольевич</v>
      </c>
      <c r="K211">
        <f>IFERROR(IF(Таблица_Sheet1[[#This Row],[Учредитель]]=VLOOKUP(Таблица_Sheet1[[#This Row],[ИНН]],'Гендиры и даты'!$A:$E,5,0),0,1),"")</f>
        <v>0</v>
      </c>
      <c r="L211" t="str">
        <f>Таблица_Sheet1[[#This Row],[Учредитель]]</f>
        <v>Пащенко Максим Григорьевич</v>
      </c>
      <c r="M211" t="str">
        <f>VLOOKUP(Таблица_Sheet1[[#This Row],[ИНН]],'Гендиры и даты'!$A:$E,5,0)</f>
        <v>Пащенко Максим Григорьевич</v>
      </c>
    </row>
    <row r="212" spans="1:13">
      <c r="A212">
        <v>5402038765</v>
      </c>
      <c r="B212" t="s">
        <v>20367</v>
      </c>
      <c r="C212" t="s">
        <v>20368</v>
      </c>
      <c r="D212" t="s">
        <v>20113</v>
      </c>
      <c r="E212" t="s">
        <v>4950</v>
      </c>
      <c r="F212" t="s">
        <v>4951</v>
      </c>
      <c r="G212" t="str">
        <f>VLOOKUP(Таблица_Sheet1[[#This Row],[ИНН]],main_Расчет!$D:$F,3,0)</f>
        <v xml:space="preserve"> ООО ПКО «Пойдём!»</v>
      </c>
      <c r="H212">
        <f>IFERROR(IF(Таблица_Sheet1[[#This Row],[Ген. директор]]=VLOOKUP(Таблица_Sheet1[[#This Row],[ИНН]],'Гендиры и даты'!$A:$E,4,0),0,1),"")</f>
        <v>0</v>
      </c>
      <c r="I212" t="str">
        <f>Таблица_Sheet1[[#This Row],[Ген. директор]]</f>
        <v>Кислицин Александр Сергеевич</v>
      </c>
      <c r="J212" t="str">
        <f>VLOOKUP(Таблица_Sheet1[[#This Row],[ИНН]],'Гендиры и даты'!$A:$E,4,0)</f>
        <v>Кислицин Александр Сергеевич</v>
      </c>
      <c r="K212">
        <f>IFERROR(IF(Таблица_Sheet1[[#This Row],[Учредитель]]=VLOOKUP(Таблица_Sheet1[[#This Row],[ИНН]],'Гендиры и даты'!$A:$E,5,0),0,1),"")</f>
        <v>0</v>
      </c>
      <c r="L212" t="str">
        <f>Таблица_Sheet1[[#This Row],[Учредитель]]</f>
        <v>Березов Михаил Юрьевич, Воейков Владимир Евгеньевич, Столчнева Анна Юрьевна, Рябова Инна Борисовна, Бацева Екатерина Сергеевна</v>
      </c>
      <c r="M212" t="str">
        <f>VLOOKUP(Таблица_Sheet1[[#This Row],[ИНН]],'Гендиры и даты'!$A:$E,5,0)</f>
        <v>Березов Михаил Юрьевич, Воейков Владимир Евгеньевич, Столчнева Анна Юрьевна, Рябова Инна Борисовна, Бацева Екатерина Сергеевна</v>
      </c>
    </row>
    <row r="213" spans="1:13">
      <c r="A213">
        <v>7734389898</v>
      </c>
      <c r="B213" t="s">
        <v>20369</v>
      </c>
      <c r="C213" t="s">
        <v>7049</v>
      </c>
      <c r="D213" t="s">
        <v>20174</v>
      </c>
      <c r="E213" t="s">
        <v>5074</v>
      </c>
      <c r="F213" t="s">
        <v>5075</v>
      </c>
      <c r="G213" t="e">
        <f>VLOOKUP(Таблица_Sheet1[[#This Row],[ИНН]],main_Расчет!$D:$F,3,0)</f>
        <v>#N/A</v>
      </c>
      <c r="H213">
        <f>IFERROR(IF(Таблица_Sheet1[[#This Row],[Ген. директор]]=VLOOKUP(Таблица_Sheet1[[#This Row],[ИНН]],'Гендиры и даты'!$A:$E,4,0),0,1),"")</f>
        <v>0</v>
      </c>
      <c r="I213" t="str">
        <f>Таблица_Sheet1[[#This Row],[Ген. директор]]</f>
        <v>Бадина Елена Григорьевна</v>
      </c>
      <c r="J213" t="str">
        <f>VLOOKUP(Таблица_Sheet1[[#This Row],[ИНН]],'Гендиры и даты'!$A:$E,4,0)</f>
        <v>Бадина Елена Григорьевна</v>
      </c>
      <c r="K213">
        <f>IFERROR(IF(Таблица_Sheet1[[#This Row],[Учредитель]]=VLOOKUP(Таблица_Sheet1[[#This Row],[ИНН]],'Гендиры и даты'!$A:$E,5,0),0,1),"")</f>
        <v>0</v>
      </c>
      <c r="L213" t="str">
        <f>Таблица_Sheet1[[#This Row],[Учредитель]]</f>
        <v>Ткачева Юлия Сергеевна, Общество С Ограниченной Ответственностью, "АНДЕРРАЙТЕР"</v>
      </c>
      <c r="M213" t="str">
        <f>VLOOKUP(Таблица_Sheet1[[#This Row],[ИНН]],'Гендиры и даты'!$A:$E,5,0)</f>
        <v>Ткачева Юлия Сергеевна, Общество С Ограниченной Ответственностью, "АНДЕРРАЙТЕР"</v>
      </c>
    </row>
    <row r="214" spans="1:13">
      <c r="A214">
        <v>6658506936</v>
      </c>
      <c r="B214" t="s">
        <v>20370</v>
      </c>
      <c r="C214" t="s">
        <v>7051</v>
      </c>
      <c r="D214" t="s">
        <v>20371</v>
      </c>
      <c r="E214" t="s">
        <v>4899</v>
      </c>
      <c r="F214" t="s">
        <v>4900</v>
      </c>
      <c r="G214" t="str">
        <f>VLOOKUP(Таблица_Sheet1[[#This Row],[ИНН]],main_Расчет!$D:$F,3,0)</f>
        <v xml:space="preserve"> ООО ПКО «Голиаф»</v>
      </c>
      <c r="H214">
        <f>IFERROR(IF(Таблица_Sheet1[[#This Row],[Ген. директор]]=VLOOKUP(Таблица_Sheet1[[#This Row],[ИНН]],'Гендиры и даты'!$A:$E,4,0),0,1),"")</f>
        <v>0</v>
      </c>
      <c r="I214" t="str">
        <f>Таблица_Sheet1[[#This Row],[Ген. директор]]</f>
        <v>Котельников Георгий Викторович</v>
      </c>
      <c r="J214" t="str">
        <f>VLOOKUP(Таблица_Sheet1[[#This Row],[ИНН]],'Гендиры и даты'!$A:$E,4,0)</f>
        <v>Котельников Георгий Викторович</v>
      </c>
      <c r="K214">
        <f>IFERROR(IF(Таблица_Sheet1[[#This Row],[Учредитель]]=VLOOKUP(Таблица_Sheet1[[#This Row],[ИНН]],'Гендиры и даты'!$A:$E,5,0),0,1),"")</f>
        <v>0</v>
      </c>
      <c r="L214" t="str">
        <f>Таблица_Sheet1[[#This Row],[Учредитель]]</f>
        <v>Котельников Георгий Викторович, Чепелев Леонид Юрьевич</v>
      </c>
      <c r="M214" t="str">
        <f>VLOOKUP(Таблица_Sheet1[[#This Row],[ИНН]],'Гендиры и даты'!$A:$E,5,0)</f>
        <v>Котельников Георгий Викторович, Чепелев Леонид Юрьевич</v>
      </c>
    </row>
    <row r="215" spans="1:13">
      <c r="A215">
        <v>7810450515</v>
      </c>
      <c r="B215" t="s">
        <v>20372</v>
      </c>
      <c r="C215" t="s">
        <v>7202</v>
      </c>
      <c r="G215" t="e">
        <f>VLOOKUP(Таблица_Sheet1[[#This Row],[ИНН]],main_Расчет!$D:$F,3,0)</f>
        <v>#N/A</v>
      </c>
      <c r="H215" t="str">
        <f>IFERROR(IF(Таблица_Sheet1[[#This Row],[Ген. директор]]=VLOOKUP(Таблица_Sheet1[[#This Row],[ИНН]],'Гендиры и даты'!$A:$E,4,0),0,1),"")</f>
        <v/>
      </c>
      <c r="I215">
        <f>Таблица_Sheet1[[#This Row],[Ген. директор]]</f>
        <v>0</v>
      </c>
      <c r="J215" t="e">
        <f>VLOOKUP(Таблица_Sheet1[[#This Row],[ИНН]],'Гендиры и даты'!$A:$E,4,0)</f>
        <v>#N/A</v>
      </c>
      <c r="K215" t="str">
        <f>IFERROR(IF(Таблица_Sheet1[[#This Row],[Учредитель]]=VLOOKUP(Таблица_Sheet1[[#This Row],[ИНН]],'Гендиры и даты'!$A:$E,5,0),0,1),"")</f>
        <v/>
      </c>
      <c r="L215">
        <f>Таблица_Sheet1[[#This Row],[Учредитель]]</f>
        <v>0</v>
      </c>
      <c r="M215" t="e">
        <f>VLOOKUP(Таблица_Sheet1[[#This Row],[ИНН]],'Гендиры и даты'!$A:$E,5,0)</f>
        <v>#N/A</v>
      </c>
    </row>
    <row r="216" spans="1:13">
      <c r="A216">
        <v>7710496844</v>
      </c>
      <c r="B216" t="s">
        <v>20373</v>
      </c>
      <c r="C216" t="s">
        <v>7053</v>
      </c>
      <c r="D216" t="s">
        <v>20103</v>
      </c>
      <c r="E216" t="s">
        <v>7054</v>
      </c>
      <c r="F216" t="s">
        <v>5094</v>
      </c>
      <c r="G216" t="str">
        <f>VLOOKUP(Таблица_Sheet1[[#This Row],[ИНН]],main_Расчет!$D:$F,3,0)</f>
        <v xml:space="preserve"> ООО «ПКО «БКГ»</v>
      </c>
      <c r="H216">
        <f>IFERROR(IF(Таблица_Sheet1[[#This Row],[Ген. директор]]=VLOOKUP(Таблица_Sheet1[[#This Row],[ИНН]],'Гендиры и даты'!$A:$E,4,0),0,1),"")</f>
        <v>0</v>
      </c>
      <c r="I216" t="str">
        <f>Таблица_Sheet1[[#This Row],[Ген. директор]]</f>
        <v>Шарифьянов Даниил Радисович</v>
      </c>
      <c r="J216" t="str">
        <f>VLOOKUP(Таблица_Sheet1[[#This Row],[ИНН]],'Гендиры и даты'!$A:$E,4,0)</f>
        <v>Шарифьянов Даниил Радисович</v>
      </c>
      <c r="K216">
        <f>IFERROR(IF(Таблица_Sheet1[[#This Row],[Учредитель]]=VLOOKUP(Таблица_Sheet1[[#This Row],[ИНН]],'Гендиры и даты'!$A:$E,5,0),0,1),"")</f>
        <v>0</v>
      </c>
      <c r="L216" t="str">
        <f>Таблица_Sheet1[[#This Row],[Учредитель]]</f>
        <v>Кудрявцев Иван Михайлович, Шарифьянов Даниил Радисович</v>
      </c>
      <c r="M216" t="str">
        <f>VLOOKUP(Таблица_Sheet1[[#This Row],[ИНН]],'Гендиры и даты'!$A:$E,5,0)</f>
        <v>Кудрявцев Иван Михайлович, Шарифьянов Даниил Радисович</v>
      </c>
    </row>
    <row r="217" spans="1:13">
      <c r="A217">
        <v>8602285887</v>
      </c>
      <c r="B217" t="s">
        <v>20374</v>
      </c>
      <c r="C217" t="s">
        <v>7056</v>
      </c>
      <c r="D217" t="s">
        <v>20067</v>
      </c>
      <c r="E217" t="s">
        <v>5494</v>
      </c>
      <c r="F217" t="s">
        <v>5494</v>
      </c>
      <c r="G217" t="e">
        <f>VLOOKUP(Таблица_Sheet1[[#This Row],[ИНН]],main_Расчет!$D:$F,3,0)</f>
        <v>#N/A</v>
      </c>
      <c r="H217">
        <f>IFERROR(IF(Таблица_Sheet1[[#This Row],[Ген. директор]]=VLOOKUP(Таблица_Sheet1[[#This Row],[ИНН]],'Гендиры и даты'!$A:$E,4,0),0,1),"")</f>
        <v>0</v>
      </c>
      <c r="I217" t="str">
        <f>Таблица_Sheet1[[#This Row],[Ген. директор]]</f>
        <v>Щукин Вячеслав Владимирович</v>
      </c>
      <c r="J217" t="str">
        <f>VLOOKUP(Таблица_Sheet1[[#This Row],[ИНН]],'Гендиры и даты'!$A:$E,4,0)</f>
        <v>Щукин Вячеслав Владимирович</v>
      </c>
      <c r="K217">
        <f>IFERROR(IF(Таблица_Sheet1[[#This Row],[Учредитель]]=VLOOKUP(Таблица_Sheet1[[#This Row],[ИНН]],'Гендиры и даты'!$A:$E,5,0),0,1),"")</f>
        <v>0</v>
      </c>
      <c r="L217" t="str">
        <f>Таблица_Sheet1[[#This Row],[Учредитель]]</f>
        <v>Щукин Вячеслав Владимирович</v>
      </c>
      <c r="M217" t="str">
        <f>VLOOKUP(Таблица_Sheet1[[#This Row],[ИНН]],'Гендиры и даты'!$A:$E,5,0)</f>
        <v>Щукин Вячеслав Владимирович</v>
      </c>
    </row>
    <row r="218" spans="1:13">
      <c r="A218">
        <v>9723045810</v>
      </c>
      <c r="B218" t="s">
        <v>20375</v>
      </c>
      <c r="C218" t="s">
        <v>7058</v>
      </c>
      <c r="D218" t="s">
        <v>20103</v>
      </c>
      <c r="E218" t="s">
        <v>7059</v>
      </c>
      <c r="F218" t="s">
        <v>7059</v>
      </c>
      <c r="G218" t="e">
        <f>VLOOKUP(Таблица_Sheet1[[#This Row],[ИНН]],main_Расчет!$D:$F,3,0)</f>
        <v>#N/A</v>
      </c>
      <c r="H218">
        <f>IFERROR(IF(Таблица_Sheet1[[#This Row],[Ген. директор]]=VLOOKUP(Таблица_Sheet1[[#This Row],[ИНН]],'Гендиры и даты'!$A:$E,4,0),0,1),"")</f>
        <v>0</v>
      </c>
      <c r="I218" t="str">
        <f>Таблица_Sheet1[[#This Row],[Ген. директор]]</f>
        <v>Покровская Александра Викторовна</v>
      </c>
      <c r="J218" t="str">
        <f>VLOOKUP(Таблица_Sheet1[[#This Row],[ИНН]],'Гендиры и даты'!$A:$E,4,0)</f>
        <v>Покровская Александра Викторовна</v>
      </c>
      <c r="K218">
        <f>IFERROR(IF(Таблица_Sheet1[[#This Row],[Учредитель]]=VLOOKUP(Таблица_Sheet1[[#This Row],[ИНН]],'Гендиры и даты'!$A:$E,5,0),0,1),"")</f>
        <v>0</v>
      </c>
      <c r="L218" t="str">
        <f>Таблица_Sheet1[[#This Row],[Учредитель]]</f>
        <v>Покровская Александра Викторовна</v>
      </c>
      <c r="M218" t="str">
        <f>VLOOKUP(Таблица_Sheet1[[#This Row],[ИНН]],'Гендиры и даты'!$A:$E,5,0)</f>
        <v>Покровская Александра Викторовна</v>
      </c>
    </row>
    <row r="219" spans="1:13">
      <c r="A219">
        <v>7841071972</v>
      </c>
      <c r="B219" t="s">
        <v>20376</v>
      </c>
      <c r="C219" t="s">
        <v>7061</v>
      </c>
      <c r="D219" t="s">
        <v>20103</v>
      </c>
      <c r="E219" t="s">
        <v>5503</v>
      </c>
      <c r="F219" t="s">
        <v>5503</v>
      </c>
      <c r="G219" t="e">
        <f>VLOOKUP(Таблица_Sheet1[[#This Row],[ИНН]],main_Расчет!$D:$F,3,0)</f>
        <v>#N/A</v>
      </c>
      <c r="H219">
        <f>IFERROR(IF(Таблица_Sheet1[[#This Row],[Ген. директор]]=VLOOKUP(Таблица_Sheet1[[#This Row],[ИНН]],'Гендиры и даты'!$A:$E,4,0),0,1),"")</f>
        <v>0</v>
      </c>
      <c r="I219" t="str">
        <f>Таблица_Sheet1[[#This Row],[Ген. директор]]</f>
        <v>Смолокуров Алексей Борисович</v>
      </c>
      <c r="J219" t="str">
        <f>VLOOKUP(Таблица_Sheet1[[#This Row],[ИНН]],'Гендиры и даты'!$A:$E,4,0)</f>
        <v>Смолокуров Алексей Борисович</v>
      </c>
      <c r="K219">
        <f>IFERROR(IF(Таблица_Sheet1[[#This Row],[Учредитель]]=VLOOKUP(Таблица_Sheet1[[#This Row],[ИНН]],'Гендиры и даты'!$A:$E,5,0),0,1),"")</f>
        <v>0</v>
      </c>
      <c r="L219" t="str">
        <f>Таблица_Sheet1[[#This Row],[Учредитель]]</f>
        <v>Смолокуров Алексей Борисович</v>
      </c>
      <c r="M219" t="str">
        <f>VLOOKUP(Таблица_Sheet1[[#This Row],[ИНН]],'Гендиры и даты'!$A:$E,5,0)</f>
        <v>Смолокуров Алексей Борисович</v>
      </c>
    </row>
    <row r="220" spans="1:13">
      <c r="A220">
        <v>7536171709</v>
      </c>
      <c r="B220" t="s">
        <v>20377</v>
      </c>
      <c r="G220" t="e">
        <f>VLOOKUP(Таблица_Sheet1[[#This Row],[ИНН]],main_Расчет!$D:$F,3,0)</f>
        <v>#N/A</v>
      </c>
      <c r="H220" t="str">
        <f>IFERROR(IF(Таблица_Sheet1[[#This Row],[Ген. директор]]=VLOOKUP(Таблица_Sheet1[[#This Row],[ИНН]],'Гендиры и даты'!$A:$E,4,0),0,1),"")</f>
        <v/>
      </c>
      <c r="I220">
        <f>Таблица_Sheet1[[#This Row],[Ген. директор]]</f>
        <v>0</v>
      </c>
      <c r="J220" t="e">
        <f>VLOOKUP(Таблица_Sheet1[[#This Row],[ИНН]],'Гендиры и даты'!$A:$E,4,0)</f>
        <v>#N/A</v>
      </c>
      <c r="K220" t="str">
        <f>IFERROR(IF(Таблица_Sheet1[[#This Row],[Учредитель]]=VLOOKUP(Таблица_Sheet1[[#This Row],[ИНН]],'Гендиры и даты'!$A:$E,5,0),0,1),"")</f>
        <v/>
      </c>
      <c r="L220">
        <f>Таблица_Sheet1[[#This Row],[Учредитель]]</f>
        <v>0</v>
      </c>
      <c r="M220" t="e">
        <f>VLOOKUP(Таблица_Sheet1[[#This Row],[ИНН]],'Гендиры и даты'!$A:$E,5,0)</f>
        <v>#N/A</v>
      </c>
    </row>
    <row r="221" spans="1:13">
      <c r="A221">
        <v>7708716965</v>
      </c>
      <c r="B221" t="s">
        <v>20378</v>
      </c>
      <c r="C221" t="s">
        <v>20379</v>
      </c>
      <c r="D221" t="s">
        <v>20122</v>
      </c>
      <c r="E221" t="s">
        <v>5435</v>
      </c>
      <c r="F221" t="s">
        <v>5435</v>
      </c>
      <c r="G221" t="e">
        <f>VLOOKUP(Таблица_Sheet1[[#This Row],[ИНН]],main_Расчет!$D:$F,3,0)</f>
        <v>#N/A</v>
      </c>
      <c r="H221">
        <f>IFERROR(IF(Таблица_Sheet1[[#This Row],[Ген. директор]]=VLOOKUP(Таблица_Sheet1[[#This Row],[ИНН]],'Гендиры и даты'!$A:$E,4,0),0,1),"")</f>
        <v>0</v>
      </c>
      <c r="I221" t="str">
        <f>Таблица_Sheet1[[#This Row],[Ген. директор]]</f>
        <v>Малышев Сергей Евгеньевич</v>
      </c>
      <c r="J221" t="str">
        <f>VLOOKUP(Таблица_Sheet1[[#This Row],[ИНН]],'Гендиры и даты'!$A:$E,4,0)</f>
        <v>Малышев Сергей Евгеньевич</v>
      </c>
      <c r="K221">
        <f>IFERROR(IF(Таблица_Sheet1[[#This Row],[Учредитель]]=VLOOKUP(Таблица_Sheet1[[#This Row],[ИНН]],'Гендиры и даты'!$A:$E,5,0),0,1),"")</f>
        <v>0</v>
      </c>
      <c r="L221" t="str">
        <f>Таблица_Sheet1[[#This Row],[Учредитель]]</f>
        <v>Малышев Сергей Евгеньевич</v>
      </c>
      <c r="M221" t="str">
        <f>VLOOKUP(Таблица_Sheet1[[#This Row],[ИНН]],'Гендиры и даты'!$A:$E,5,0)</f>
        <v>Малышев Сергей Евгеньевич</v>
      </c>
    </row>
    <row r="222" spans="1:13">
      <c r="A222">
        <v>7734387354</v>
      </c>
      <c r="B222" t="s">
        <v>20380</v>
      </c>
      <c r="C222" t="s">
        <v>20381</v>
      </c>
      <c r="D222" t="s">
        <v>20382</v>
      </c>
      <c r="E222" t="s">
        <v>4885</v>
      </c>
      <c r="F222" t="s">
        <v>20383</v>
      </c>
      <c r="G222" t="str">
        <f>VLOOKUP(Таблица_Sheet1[[#This Row],[ИНН]],main_Расчет!$D:$F,3,0)</f>
        <v xml:space="preserve"> ООО ПКО «Нэйва»</v>
      </c>
      <c r="H222">
        <f>IFERROR(IF(Таблица_Sheet1[[#This Row],[Ген. директор]]=VLOOKUP(Таблица_Sheet1[[#This Row],[ИНН]],'Гендиры и даты'!$A:$E,4,0),0,1),"")</f>
        <v>0</v>
      </c>
      <c r="I222" t="str">
        <f>Таблица_Sheet1[[#This Row],[Ген. директор]]</f>
        <v>Иваночкин Илья Борисович</v>
      </c>
      <c r="J222" t="str">
        <f>VLOOKUP(Таблица_Sheet1[[#This Row],[ИНН]],'Гендиры и даты'!$A:$E,4,0)</f>
        <v>Иваночкин Илья Борисович</v>
      </c>
      <c r="K222">
        <f>IFERROR(IF(Таблица_Sheet1[[#This Row],[Учредитель]]=VLOOKUP(Таблица_Sheet1[[#This Row],[ИНН]],'Гендиры и даты'!$A:$E,5,0),0,1),"")</f>
        <v>1</v>
      </c>
      <c r="L222" t="str">
        <f>Таблица_Sheet1[[#This Row],[Учредитель]]</f>
        <v>Киушкина Наталья Вадимовна, Иваночкин Илья Борисович, Максакова Анна Игоревна, Мягкова Ольга Викторовна, Цветков Алексей Владимирович, Миронова Татьяна Алексеевна, Манернова Светлана Олеговна, Костина Алла Владимировна, Князев Александр Юрьевич, Дружбинский Антон Олегович</v>
      </c>
      <c r="M222" t="str">
        <f>VLOOKUP(Таблица_Sheet1[[#This Row],[ИНН]],'Гендиры и даты'!$A:$E,5,0)</f>
        <v>Киушкина Наталья Вадимовна, Иваночкин Илья Борисович, Максакова Анна Игоревна, Мягкова Ольга Викторовна, Манернова Светлана Олеговна, Князев Александр Юрьевич, Миронова Татьяна Алексеевна, Костина Алла Владимировна, Цветков Алексей Владимирович</v>
      </c>
    </row>
    <row r="223" spans="1:13">
      <c r="A223">
        <v>7730592401</v>
      </c>
      <c r="B223" t="s">
        <v>20384</v>
      </c>
      <c r="C223" t="s">
        <v>20385</v>
      </c>
      <c r="E223" t="s">
        <v>20386</v>
      </c>
      <c r="G223" t="str">
        <f>VLOOKUP(Таблица_Sheet1[[#This Row],[ИНН]],main_Расчет!$D:$F,3,0)</f>
        <v xml:space="preserve"> АО ПКО «ЦДУ»</v>
      </c>
      <c r="H223">
        <f>IFERROR(IF(Таблица_Sheet1[[#This Row],[Ген. директор]]=VLOOKUP(Таблица_Sheet1[[#This Row],[ИНН]],'Гендиры и даты'!$A:$E,4,0),0,1),"")</f>
        <v>1</v>
      </c>
      <c r="I223" t="str">
        <f>Таблица_Sheet1[[#This Row],[Ген. директор]]</f>
        <v>Копелевич Анастасия Игоревна</v>
      </c>
      <c r="J223" t="str">
        <f>VLOOKUP(Таблица_Sheet1[[#This Row],[ИНН]],'Гендиры и даты'!$A:$E,4,0)</f>
        <v>Ямпольская Елена Александровна</v>
      </c>
      <c r="K223">
        <f>IFERROR(IF(Таблица_Sheet1[[#This Row],[Учредитель]]=VLOOKUP(Таблица_Sheet1[[#This Row],[ИНН]],'Гендиры и даты'!$A:$E,5,0),0,1),"")</f>
        <v>0</v>
      </c>
      <c r="L223">
        <f>Таблица_Sheet1[[#This Row],[Учредитель]]</f>
        <v>0</v>
      </c>
      <c r="M223">
        <f>VLOOKUP(Таблица_Sheet1[[#This Row],[ИНН]],'Гендиры и даты'!$A:$E,5,0)</f>
        <v>0</v>
      </c>
    </row>
    <row r="224" spans="1:13">
      <c r="A224">
        <v>2632109422</v>
      </c>
      <c r="B224" t="s">
        <v>20387</v>
      </c>
      <c r="C224" t="s">
        <v>7069</v>
      </c>
      <c r="D224" t="s">
        <v>20141</v>
      </c>
      <c r="E224" t="s">
        <v>5336</v>
      </c>
      <c r="F224" t="s">
        <v>5337</v>
      </c>
      <c r="G224" t="str">
        <f>VLOOKUP(Таблица_Sheet1[[#This Row],[ИНН]],main_Расчет!$D:$F,3,0)</f>
        <v xml:space="preserve"> ООО ПКО «Агентство Консул-КМВ»</v>
      </c>
      <c r="H224">
        <f>IFERROR(IF(Таблица_Sheet1[[#This Row],[Ген. директор]]=VLOOKUP(Таблица_Sheet1[[#This Row],[ИНН]],'Гендиры и даты'!$A:$E,4,0),0,1),"")</f>
        <v>0</v>
      </c>
      <c r="I224" t="str">
        <f>Таблица_Sheet1[[#This Row],[Ген. директор]]</f>
        <v>Кулиев Эдуард Владимирович</v>
      </c>
      <c r="J224" t="str">
        <f>VLOOKUP(Таблица_Sheet1[[#This Row],[ИНН]],'Гендиры и даты'!$A:$E,4,0)</f>
        <v>Кулиев Эдуард Владимирович</v>
      </c>
      <c r="K224">
        <f>IFERROR(IF(Таблица_Sheet1[[#This Row],[Учредитель]]=VLOOKUP(Таблица_Sheet1[[#This Row],[ИНН]],'Гендиры и даты'!$A:$E,5,0),0,1),"")</f>
        <v>0</v>
      </c>
      <c r="L224" t="str">
        <f>Таблица_Sheet1[[#This Row],[Учредитель]]</f>
        <v>Грицаев Сергей Викторович, Гончаров Игорь Николаевич, Кулиев Эдуард Владимирович, Баталин Виталий Александрович</v>
      </c>
      <c r="M224" t="str">
        <f>VLOOKUP(Таблица_Sheet1[[#This Row],[ИНН]],'Гендиры и даты'!$A:$E,5,0)</f>
        <v>Грицаев Сергей Викторович, Гончаров Игорь Николаевич, Кулиев Эдуард Владимирович, Баталин Виталий Александрович</v>
      </c>
    </row>
    <row r="225" spans="1:13">
      <c r="A225">
        <v>1831191109</v>
      </c>
      <c r="B225" t="s">
        <v>20388</v>
      </c>
      <c r="C225" t="s">
        <v>20389</v>
      </c>
      <c r="D225" t="s">
        <v>20105</v>
      </c>
      <c r="E225" t="s">
        <v>4871</v>
      </c>
      <c r="F225" t="s">
        <v>20390</v>
      </c>
      <c r="G225" t="str">
        <f>VLOOKUP(Таблица_Sheet1[[#This Row],[ИНН]],main_Расчет!$D:$F,3,0)</f>
        <v xml:space="preserve"> ООО ПКО «СВД»</v>
      </c>
      <c r="H225">
        <f>IFERROR(IF(Таблица_Sheet1[[#This Row],[Ген. директор]]=VLOOKUP(Таблица_Sheet1[[#This Row],[ИНН]],'Гендиры и даты'!$A:$E,4,0),0,1),"")</f>
        <v>0</v>
      </c>
      <c r="I225" t="str">
        <f>Таблица_Sheet1[[#This Row],[Ген. директор]]</f>
        <v>Мякишев Иван Владимирович</v>
      </c>
      <c r="J225" t="str">
        <f>VLOOKUP(Таблица_Sheet1[[#This Row],[ИНН]],'Гендиры и даты'!$A:$E,4,0)</f>
        <v>Мякишев Иван Владимирович</v>
      </c>
      <c r="K225">
        <f>IFERROR(IF(Таблица_Sheet1[[#This Row],[Учредитель]]=VLOOKUP(Таблица_Sheet1[[#This Row],[ИНН]],'Гендиры и даты'!$A:$E,5,0),0,1),"")</f>
        <v>1</v>
      </c>
      <c r="L225" t="str">
        <f>Таблица_Sheet1[[#This Row],[Учредитель]]</f>
        <v>Общество С Ограниченной Ответственностью, "АГЕНТСТВО+", Общество С Ограниченной Ответственностью, "ДОЛГОВОЕ АГЕНТСТВО"</v>
      </c>
      <c r="M225" t="str">
        <f>VLOOKUP(Таблица_Sheet1[[#This Row],[ИНН]],'Гендиры и даты'!$A:$E,5,0)</f>
        <v>Колпаков Владислав Юрьевич, Общество С Ограниченной Ответственностью, "АГЕНТСТВО+"</v>
      </c>
    </row>
    <row r="226" spans="1:13">
      <c r="A226">
        <v>7453321220</v>
      </c>
      <c r="B226" t="s">
        <v>20391</v>
      </c>
      <c r="G226" t="e">
        <f>VLOOKUP(Таблица_Sheet1[[#This Row],[ИНН]],main_Расчет!$D:$F,3,0)</f>
        <v>#N/A</v>
      </c>
      <c r="H226" t="str">
        <f>IFERROR(IF(Таблица_Sheet1[[#This Row],[Ген. директор]]=VLOOKUP(Таблица_Sheet1[[#This Row],[ИНН]],'Гендиры и даты'!$A:$E,4,0),0,1),"")</f>
        <v/>
      </c>
      <c r="I226">
        <f>Таблица_Sheet1[[#This Row],[Ген. директор]]</f>
        <v>0</v>
      </c>
      <c r="J226" t="e">
        <f>VLOOKUP(Таблица_Sheet1[[#This Row],[ИНН]],'Гендиры и даты'!$A:$E,4,0)</f>
        <v>#N/A</v>
      </c>
      <c r="K226" t="str">
        <f>IFERROR(IF(Таблица_Sheet1[[#This Row],[Учредитель]]=VLOOKUP(Таблица_Sheet1[[#This Row],[ИНН]],'Гендиры и даты'!$A:$E,5,0),0,1),"")</f>
        <v/>
      </c>
      <c r="L226">
        <f>Таблица_Sheet1[[#This Row],[Учредитель]]</f>
        <v>0</v>
      </c>
      <c r="M226" t="e">
        <f>VLOOKUP(Таблица_Sheet1[[#This Row],[ИНН]],'Гендиры и даты'!$A:$E,5,0)</f>
        <v>#N/A</v>
      </c>
    </row>
    <row r="227" spans="1:13">
      <c r="A227">
        <v>5503096629</v>
      </c>
      <c r="B227" t="s">
        <v>20392</v>
      </c>
      <c r="C227" t="s">
        <v>7073</v>
      </c>
      <c r="D227" t="s">
        <v>20206</v>
      </c>
      <c r="E227" t="s">
        <v>5176</v>
      </c>
      <c r="F227" t="s">
        <v>5176</v>
      </c>
      <c r="G227" t="str">
        <f>VLOOKUP(Таблица_Sheet1[[#This Row],[ИНН]],main_Расчет!$D:$F,3,0)</f>
        <v xml:space="preserve"> ООО «ПКО «ИнБГ-Право»</v>
      </c>
      <c r="H227">
        <f>IFERROR(IF(Таблица_Sheet1[[#This Row],[Ген. директор]]=VLOOKUP(Таблица_Sheet1[[#This Row],[ИНН]],'Гендиры и даты'!$A:$E,4,0),0,1),"")</f>
        <v>0</v>
      </c>
      <c r="I227" t="str">
        <f>Таблица_Sheet1[[#This Row],[Ген. директор]]</f>
        <v>Морозов Кирилл Вадимович</v>
      </c>
      <c r="J227" t="str">
        <f>VLOOKUP(Таблица_Sheet1[[#This Row],[ИНН]],'Гендиры и даты'!$A:$E,4,0)</f>
        <v>Морозов Кирилл Вадимович</v>
      </c>
      <c r="K227">
        <f>IFERROR(IF(Таблица_Sheet1[[#This Row],[Учредитель]]=VLOOKUP(Таблица_Sheet1[[#This Row],[ИНН]],'Гендиры и даты'!$A:$E,5,0),0,1),"")</f>
        <v>0</v>
      </c>
      <c r="L227" t="str">
        <f>Таблица_Sheet1[[#This Row],[Учредитель]]</f>
        <v>Морозов Кирилл Вадимович</v>
      </c>
      <c r="M227" t="str">
        <f>VLOOKUP(Таблица_Sheet1[[#This Row],[ИНН]],'Гендиры и даты'!$A:$E,5,0)</f>
        <v>Морозов Кирилл Вадимович</v>
      </c>
    </row>
    <row r="228" spans="1:13">
      <c r="A228">
        <v>1660244037</v>
      </c>
      <c r="B228" t="s">
        <v>20393</v>
      </c>
      <c r="C228" t="s">
        <v>7075</v>
      </c>
      <c r="E228" t="s">
        <v>5513</v>
      </c>
      <c r="F228" t="s">
        <v>5514</v>
      </c>
      <c r="G228" t="str">
        <f>VLOOKUP(Таблица_Sheet1[[#This Row],[ИНН]],main_Расчет!$D:$F,3,0)</f>
        <v xml:space="preserve"> ООО ПКО «Консалтинг и Инвестиции»</v>
      </c>
      <c r="H228">
        <f>IFERROR(IF(Таблица_Sheet1[[#This Row],[Ген. директор]]=VLOOKUP(Таблица_Sheet1[[#This Row],[ИНН]],'Гендиры и даты'!$A:$E,4,0),0,1),"")</f>
        <v>0</v>
      </c>
      <c r="I228" t="str">
        <f>Таблица_Sheet1[[#This Row],[Ген. директор]]</f>
        <v>Шафигулин Ильнур Эрикович</v>
      </c>
      <c r="J228" t="str">
        <f>VLOOKUP(Таблица_Sheet1[[#This Row],[ИНН]],'Гендиры и даты'!$A:$E,4,0)</f>
        <v>Шафигулин Ильнур Эрикович</v>
      </c>
      <c r="K228">
        <f>IFERROR(IF(Таблица_Sheet1[[#This Row],[Учредитель]]=VLOOKUP(Таблица_Sheet1[[#This Row],[ИНН]],'Гендиры и даты'!$A:$E,5,0),0,1),"")</f>
        <v>0</v>
      </c>
      <c r="L228" t="str">
        <f>Таблица_Sheet1[[#This Row],[Учредитель]]</f>
        <v>Шафигулин Ильнур Эрикович, Компания С Ограниченной Ответственностью, "БАУНВЕЙЛ ХОЛДИНГ ЛИМИТЕД"</v>
      </c>
      <c r="M228" t="str">
        <f>VLOOKUP(Таблица_Sheet1[[#This Row],[ИНН]],'Гендиры и даты'!$A:$E,5,0)</f>
        <v>Шафигулин Ильнур Эрикович, Компания С Ограниченной Ответственностью, "БАУНВЕЙЛ ХОЛДИНГ ЛИМИТЕД"</v>
      </c>
    </row>
    <row r="229" spans="1:13">
      <c r="A229">
        <v>1831161312</v>
      </c>
      <c r="B229" t="s">
        <v>20394</v>
      </c>
      <c r="C229" t="s">
        <v>7077</v>
      </c>
      <c r="D229" t="s">
        <v>20235</v>
      </c>
      <c r="E229" t="s">
        <v>5003</v>
      </c>
      <c r="F229" t="s">
        <v>5003</v>
      </c>
      <c r="G229" t="str">
        <f>VLOOKUP(Таблица_Sheet1[[#This Row],[ИНН]],main_Расчет!$D:$F,3,0)</f>
        <v xml:space="preserve"> ООО Профессиональная коллекторская организация «21 век»</v>
      </c>
      <c r="H229">
        <f>IFERROR(IF(Таблица_Sheet1[[#This Row],[Ген. директор]]=VLOOKUP(Таблица_Sheet1[[#This Row],[ИНН]],'Гендиры и даты'!$A:$E,4,0),0,1),"")</f>
        <v>0</v>
      </c>
      <c r="I229" t="str">
        <f>Таблица_Sheet1[[#This Row],[Ген. директор]]</f>
        <v>Муртазина Татьяна Геннадьевна</v>
      </c>
      <c r="J229" t="str">
        <f>VLOOKUP(Таблица_Sheet1[[#This Row],[ИНН]],'Гендиры и даты'!$A:$E,4,0)</f>
        <v>Муртазина Татьяна Геннадьевна</v>
      </c>
      <c r="K229">
        <f>IFERROR(IF(Таблица_Sheet1[[#This Row],[Учредитель]]=VLOOKUP(Таблица_Sheet1[[#This Row],[ИНН]],'Гендиры и даты'!$A:$E,5,0),0,1),"")</f>
        <v>0</v>
      </c>
      <c r="L229" t="str">
        <f>Таблица_Sheet1[[#This Row],[Учредитель]]</f>
        <v>Муртазина Татьяна Геннадьевна</v>
      </c>
      <c r="M229" t="str">
        <f>VLOOKUP(Таблица_Sheet1[[#This Row],[ИНН]],'Гендиры и даты'!$A:$E,5,0)</f>
        <v>Муртазина Татьяна Геннадьевна</v>
      </c>
    </row>
    <row r="230" spans="1:13">
      <c r="A230">
        <v>7727806036</v>
      </c>
      <c r="B230" t="s">
        <v>20395</v>
      </c>
      <c r="C230" t="s">
        <v>20396</v>
      </c>
      <c r="D230" t="s">
        <v>20309</v>
      </c>
      <c r="E230" t="s">
        <v>5043</v>
      </c>
      <c r="F230" t="s">
        <v>5043</v>
      </c>
      <c r="G230" t="str">
        <f>VLOOKUP(Таблица_Sheet1[[#This Row],[ИНН]],main_Расчет!$D:$F,3,0)</f>
        <v xml:space="preserve"> ООО ПКО «А.Сторм»</v>
      </c>
      <c r="H230">
        <f>IFERROR(IF(Таблица_Sheet1[[#This Row],[Ген. директор]]=VLOOKUP(Таблица_Sheet1[[#This Row],[ИНН]],'Гендиры и даты'!$A:$E,4,0),0,1),"")</f>
        <v>0</v>
      </c>
      <c r="I230" t="str">
        <f>Таблица_Sheet1[[#This Row],[Ген. директор]]</f>
        <v>Зайцев Алексей Владимирович</v>
      </c>
      <c r="J230" t="str">
        <f>VLOOKUP(Таблица_Sheet1[[#This Row],[ИНН]],'Гендиры и даты'!$A:$E,4,0)</f>
        <v>Зайцев Алексей Владимирович</v>
      </c>
      <c r="K230">
        <f>IFERROR(IF(Таблица_Sheet1[[#This Row],[Учредитель]]=VLOOKUP(Таблица_Sheet1[[#This Row],[ИНН]],'Гендиры и даты'!$A:$E,5,0),0,1),"")</f>
        <v>0</v>
      </c>
      <c r="L230" t="str">
        <f>Таблица_Sheet1[[#This Row],[Учредитель]]</f>
        <v>Зайцев Алексей Владимирович</v>
      </c>
      <c r="M230" t="str">
        <f>VLOOKUP(Таблица_Sheet1[[#This Row],[ИНН]],'Гендиры и даты'!$A:$E,5,0)</f>
        <v>Зайцев Алексей Владимирович</v>
      </c>
    </row>
    <row r="231" spans="1:13">
      <c r="A231">
        <v>6671081182</v>
      </c>
      <c r="B231" t="s">
        <v>20397</v>
      </c>
      <c r="C231" t="s">
        <v>7202</v>
      </c>
      <c r="G231" t="e">
        <f>VLOOKUP(Таблица_Sheet1[[#This Row],[ИНН]],main_Расчет!$D:$F,3,0)</f>
        <v>#N/A</v>
      </c>
      <c r="H231" t="str">
        <f>IFERROR(IF(Таблица_Sheet1[[#This Row],[Ген. директор]]=VLOOKUP(Таблица_Sheet1[[#This Row],[ИНН]],'Гендиры и даты'!$A:$E,4,0),0,1),"")</f>
        <v/>
      </c>
      <c r="I231">
        <f>Таблица_Sheet1[[#This Row],[Ген. директор]]</f>
        <v>0</v>
      </c>
      <c r="J231" t="e">
        <f>VLOOKUP(Таблица_Sheet1[[#This Row],[ИНН]],'Гендиры и даты'!$A:$E,4,0)</f>
        <v>#N/A</v>
      </c>
      <c r="K231" t="str">
        <f>IFERROR(IF(Таблица_Sheet1[[#This Row],[Учредитель]]=VLOOKUP(Таблица_Sheet1[[#This Row],[ИНН]],'Гендиры и даты'!$A:$E,5,0),0,1),"")</f>
        <v/>
      </c>
      <c r="L231">
        <f>Таблица_Sheet1[[#This Row],[Учредитель]]</f>
        <v>0</v>
      </c>
      <c r="M231" t="e">
        <f>VLOOKUP(Таблица_Sheet1[[#This Row],[ИНН]],'Гендиры и даты'!$A:$E,5,0)</f>
        <v>#N/A</v>
      </c>
    </row>
    <row r="232" spans="1:13">
      <c r="A232">
        <v>7325162705</v>
      </c>
      <c r="B232" t="s">
        <v>20398</v>
      </c>
      <c r="G232" t="e">
        <f>VLOOKUP(Таблица_Sheet1[[#This Row],[ИНН]],main_Расчет!$D:$F,3,0)</f>
        <v>#N/A</v>
      </c>
      <c r="H232" t="str">
        <f>IFERROR(IF(Таблица_Sheet1[[#This Row],[Ген. директор]]=VLOOKUP(Таблица_Sheet1[[#This Row],[ИНН]],'Гендиры и даты'!$A:$E,4,0),0,1),"")</f>
        <v/>
      </c>
      <c r="I232">
        <f>Таблица_Sheet1[[#This Row],[Ген. директор]]</f>
        <v>0</v>
      </c>
      <c r="J232" t="e">
        <f>VLOOKUP(Таблица_Sheet1[[#This Row],[ИНН]],'Гендиры и даты'!$A:$E,4,0)</f>
        <v>#N/A</v>
      </c>
      <c r="K232" t="str">
        <f>IFERROR(IF(Таблица_Sheet1[[#This Row],[Учредитель]]=VLOOKUP(Таблица_Sheet1[[#This Row],[ИНН]],'Гендиры и даты'!$A:$E,5,0),0,1),"")</f>
        <v/>
      </c>
      <c r="L232">
        <f>Таблица_Sheet1[[#This Row],[Учредитель]]</f>
        <v>0</v>
      </c>
      <c r="M232" t="e">
        <f>VLOOKUP(Таблица_Sheet1[[#This Row],[ИНН]],'Гендиры и даты'!$A:$E,5,0)</f>
        <v>#N/A</v>
      </c>
    </row>
    <row r="233" spans="1:13">
      <c r="A233">
        <v>7806547391</v>
      </c>
      <c r="B233" t="s">
        <v>20399</v>
      </c>
      <c r="C233" t="s">
        <v>7081</v>
      </c>
      <c r="D233" t="s">
        <v>20098</v>
      </c>
      <c r="E233" t="s">
        <v>4897</v>
      </c>
      <c r="F233" t="s">
        <v>4898</v>
      </c>
      <c r="G233" t="str">
        <f>VLOOKUP(Таблица_Sheet1[[#This Row],[ИНН]],main_Расчет!$D:$F,3,0)</f>
        <v xml:space="preserve"> ООО ПКО «ДОК»</v>
      </c>
      <c r="H233">
        <f>IFERROR(IF(Таблица_Sheet1[[#This Row],[Ген. директор]]=VLOOKUP(Таблица_Sheet1[[#This Row],[ИНН]],'Гендиры и даты'!$A:$E,4,0),0,1),"")</f>
        <v>0</v>
      </c>
      <c r="I233" t="str">
        <f>Таблица_Sheet1[[#This Row],[Ген. директор]]</f>
        <v>Аксёнов Денис Александрович</v>
      </c>
      <c r="J233" t="str">
        <f>VLOOKUP(Таблица_Sheet1[[#This Row],[ИНН]],'Гендиры и даты'!$A:$E,4,0)</f>
        <v>Аксёнов Денис Александрович</v>
      </c>
      <c r="K233">
        <f>IFERROR(IF(Таблица_Sheet1[[#This Row],[Учредитель]]=VLOOKUP(Таблица_Sheet1[[#This Row],[ИНН]],'Гендиры и даты'!$A:$E,5,0),0,1),"")</f>
        <v>0</v>
      </c>
      <c r="L233" t="str">
        <f>Таблица_Sheet1[[#This Row],[Учредитель]]</f>
        <v>Аксёнов Денис Александрович, Общество С Ограниченной Ответственностью, "ФИНАНСОВЫЕ РЕШЕНИЯ"</v>
      </c>
      <c r="M233" t="str">
        <f>VLOOKUP(Таблица_Sheet1[[#This Row],[ИНН]],'Гендиры и даты'!$A:$E,5,0)</f>
        <v>Аксёнов Денис Александрович, Общество С Ограниченной Ответственностью, "ФИНАНСОВЫЕ РЕШЕНИЯ"</v>
      </c>
    </row>
    <row r="234" spans="1:13">
      <c r="A234">
        <v>5024184814</v>
      </c>
      <c r="B234" t="s">
        <v>20400</v>
      </c>
      <c r="C234" t="s">
        <v>20401</v>
      </c>
      <c r="D234" t="s">
        <v>20079</v>
      </c>
      <c r="E234" t="s">
        <v>5232</v>
      </c>
      <c r="F234" t="s">
        <v>5233</v>
      </c>
      <c r="G234" t="str">
        <f>VLOOKUP(Таблица_Sheet1[[#This Row],[ИНН]],main_Расчет!$D:$F,3,0)</f>
        <v xml:space="preserve"> ООО «ПКО «САРМАТ»</v>
      </c>
      <c r="H234">
        <f>IFERROR(IF(Таблица_Sheet1[[#This Row],[Ген. директор]]=VLOOKUP(Таблица_Sheet1[[#This Row],[ИНН]],'Гендиры и даты'!$A:$E,4,0),0,1),"")</f>
        <v>0</v>
      </c>
      <c r="I234" t="str">
        <f>Таблица_Sheet1[[#This Row],[Ген. директор]]</f>
        <v>Жосан Александр Григорьевич</v>
      </c>
      <c r="J234" t="str">
        <f>VLOOKUP(Таблица_Sheet1[[#This Row],[ИНН]],'Гендиры и даты'!$A:$E,4,0)</f>
        <v>Жосан Александр Григорьевич</v>
      </c>
      <c r="K234">
        <f>IFERROR(IF(Таблица_Sheet1[[#This Row],[Учредитель]]=VLOOKUP(Таблица_Sheet1[[#This Row],[ИНН]],'Гендиры и даты'!$A:$E,5,0),0,1),"")</f>
        <v>0</v>
      </c>
      <c r="L234" t="str">
        <f>Таблица_Sheet1[[#This Row],[Учредитель]]</f>
        <v>Агибалов Александр Анатольевич, Жосан Александр Григорьевич</v>
      </c>
      <c r="M234" t="str">
        <f>VLOOKUP(Таблица_Sheet1[[#This Row],[ИНН]],'Гендиры и даты'!$A:$E,5,0)</f>
        <v>Агибалов Александр Анатольевич, Жосан Александр Григорьевич</v>
      </c>
    </row>
    <row r="235" spans="1:13">
      <c r="A235">
        <v>5906015326</v>
      </c>
      <c r="B235" t="s">
        <v>20402</v>
      </c>
      <c r="C235" t="s">
        <v>7085</v>
      </c>
      <c r="D235" t="s">
        <v>20069</v>
      </c>
      <c r="E235" t="s">
        <v>5253</v>
      </c>
      <c r="F235" t="s">
        <v>5254</v>
      </c>
      <c r="G235" t="str">
        <f>VLOOKUP(Таблица_Sheet1[[#This Row],[ИНН]],main_Расчет!$D:$F,3,0)</f>
        <v xml:space="preserve"> ООО ПКО «СоберЛик»</v>
      </c>
      <c r="H235">
        <f>IFERROR(IF(Таблица_Sheet1[[#This Row],[Ген. директор]]=VLOOKUP(Таблица_Sheet1[[#This Row],[ИНН]],'Гендиры и даты'!$A:$E,4,0),0,1),"")</f>
        <v>0</v>
      </c>
      <c r="I235" t="str">
        <f>Таблица_Sheet1[[#This Row],[Ген. директор]]</f>
        <v>Кощеев Андрей Валерьевич</v>
      </c>
      <c r="J235" t="str">
        <f>VLOOKUP(Таблица_Sheet1[[#This Row],[ИНН]],'Гендиры и даты'!$A:$E,4,0)</f>
        <v>Кощеев Андрей Валерьевич</v>
      </c>
      <c r="K235">
        <f>IFERROR(IF(Таблица_Sheet1[[#This Row],[Учредитель]]=VLOOKUP(Таблица_Sheet1[[#This Row],[ИНН]],'Гендиры и даты'!$A:$E,5,0),0,1),"")</f>
        <v>0</v>
      </c>
      <c r="L235" t="str">
        <f>Таблица_Sheet1[[#This Row],[Учредитель]]</f>
        <v>Ветошкин Антон Вячеславович, Кощеев Андрей Валерьевич, Ерофеев Роман Анатольевич</v>
      </c>
      <c r="M235" t="str">
        <f>VLOOKUP(Таблица_Sheet1[[#This Row],[ИНН]],'Гендиры и даты'!$A:$E,5,0)</f>
        <v>Ветошкин Антон Вячеславович, Кощеев Андрей Валерьевич, Ерофеев Роман Анатольевич</v>
      </c>
    </row>
    <row r="236" spans="1:13">
      <c r="A236">
        <v>4345383175</v>
      </c>
      <c r="B236" t="s">
        <v>20403</v>
      </c>
      <c r="C236" t="s">
        <v>7087</v>
      </c>
      <c r="D236" t="s">
        <v>20069</v>
      </c>
      <c r="E236" t="s">
        <v>5426</v>
      </c>
      <c r="F236" t="s">
        <v>5427</v>
      </c>
      <c r="G236" t="str">
        <f>VLOOKUP(Таблица_Sheet1[[#This Row],[ИНН]],main_Расчет!$D:$F,3,0)</f>
        <v xml:space="preserve"> ООО ПКО «Центр помощи по взысканию задолженности»</v>
      </c>
      <c r="H236">
        <f>IFERROR(IF(Таблица_Sheet1[[#This Row],[Ген. директор]]=VLOOKUP(Таблица_Sheet1[[#This Row],[ИНН]],'Гендиры и даты'!$A:$E,4,0),0,1),"")</f>
        <v>0</v>
      </c>
      <c r="I236" t="str">
        <f>Таблица_Sheet1[[#This Row],[Ген. директор]]</f>
        <v>Чувашов Станислав Вячеславович</v>
      </c>
      <c r="J236" t="str">
        <f>VLOOKUP(Таблица_Sheet1[[#This Row],[ИНН]],'Гендиры и даты'!$A:$E,4,0)</f>
        <v>Чувашов Станислав Вячеславович</v>
      </c>
      <c r="K236">
        <f>IFERROR(IF(Таблица_Sheet1[[#This Row],[Учредитель]]=VLOOKUP(Таблица_Sheet1[[#This Row],[ИНН]],'Гендиры и даты'!$A:$E,5,0),0,1),"")</f>
        <v>0</v>
      </c>
      <c r="L236" t="str">
        <f>Таблица_Sheet1[[#This Row],[Учредитель]]</f>
        <v>Чувашов Станислав Вячеславович, Подлевских Матвей Сергеевич</v>
      </c>
      <c r="M236" t="str">
        <f>VLOOKUP(Таблица_Sheet1[[#This Row],[ИНН]],'Гендиры и даты'!$A:$E,5,0)</f>
        <v>Чувашов Станислав Вячеславович, Подлевских Матвей Сергеевич</v>
      </c>
    </row>
    <row r="237" spans="1:13">
      <c r="A237">
        <v>2222787939</v>
      </c>
      <c r="B237" t="s">
        <v>20404</v>
      </c>
      <c r="C237" t="s">
        <v>7089</v>
      </c>
      <c r="D237" t="s">
        <v>20103</v>
      </c>
      <c r="E237" t="s">
        <v>5415</v>
      </c>
      <c r="F237" t="s">
        <v>5416</v>
      </c>
      <c r="G237" t="str">
        <f>VLOOKUP(Таблица_Sheet1[[#This Row],[ИНН]],main_Расчет!$D:$F,3,0)</f>
        <v xml:space="preserve"> ООО ПКО «АЭБ»</v>
      </c>
      <c r="H237">
        <f>IFERROR(IF(Таблица_Sheet1[[#This Row],[Ген. директор]]=VLOOKUP(Таблица_Sheet1[[#This Row],[ИНН]],'Гендиры и даты'!$A:$E,4,0),0,1),"")</f>
        <v>0</v>
      </c>
      <c r="I237" t="str">
        <f>Таблица_Sheet1[[#This Row],[Ген. директор]]</f>
        <v>Штаб Виталий Владимирович</v>
      </c>
      <c r="J237" t="str">
        <f>VLOOKUP(Таблица_Sheet1[[#This Row],[ИНН]],'Гендиры и даты'!$A:$E,4,0)</f>
        <v>Штаб Виталий Владимирович</v>
      </c>
      <c r="K237">
        <f>IFERROR(IF(Таблица_Sheet1[[#This Row],[Учредитель]]=VLOOKUP(Таблица_Sheet1[[#This Row],[ИНН]],'Гендиры и даты'!$A:$E,5,0),0,1),"")</f>
        <v>0</v>
      </c>
      <c r="L237" t="str">
        <f>Таблица_Sheet1[[#This Row],[Учредитель]]</f>
        <v>Штаб Надежда Прокопьевна</v>
      </c>
      <c r="M237" t="str">
        <f>VLOOKUP(Таблица_Sheet1[[#This Row],[ИНН]],'Гендиры и даты'!$A:$E,5,0)</f>
        <v>Штаб Надежда Прокопьевна</v>
      </c>
    </row>
    <row r="238" spans="1:13">
      <c r="A238">
        <v>7719446380</v>
      </c>
      <c r="B238" t="s">
        <v>20405</v>
      </c>
      <c r="C238" t="s">
        <v>7091</v>
      </c>
      <c r="D238" t="s">
        <v>20406</v>
      </c>
      <c r="E238" t="s">
        <v>4974</v>
      </c>
      <c r="F238" t="s">
        <v>4975</v>
      </c>
      <c r="G238" t="str">
        <f>VLOOKUP(Таблица_Sheet1[[#This Row],[ИНН]],main_Расчет!$D:$F,3,0)</f>
        <v xml:space="preserve"> ООО «ПКО «ИКОИ»</v>
      </c>
      <c r="H238">
        <f>IFERROR(IF(Таблица_Sheet1[[#This Row],[Ген. директор]]=VLOOKUP(Таблица_Sheet1[[#This Row],[ИНН]],'Гендиры и даты'!$A:$E,4,0),0,1),"")</f>
        <v>0</v>
      </c>
      <c r="I238" t="str">
        <f>Таблица_Sheet1[[#This Row],[Ген. директор]]</f>
        <v>Сырачетдинов Ренат Наилевич</v>
      </c>
      <c r="J238" t="str">
        <f>VLOOKUP(Таблица_Sheet1[[#This Row],[ИНН]],'Гендиры и даты'!$A:$E,4,0)</f>
        <v>Сырачетдинов Ренат Наилевич</v>
      </c>
      <c r="K238">
        <f>IFERROR(IF(Таблица_Sheet1[[#This Row],[Учредитель]]=VLOOKUP(Таблица_Sheet1[[#This Row],[ИНН]],'Гендиры и даты'!$A:$E,5,0),0,1),"")</f>
        <v>0</v>
      </c>
      <c r="L238" t="str">
        <f>Таблица_Sheet1[[#This Row],[Учредитель]]</f>
        <v>Дмитриев Владимир Андреевич, Кармазин Руслан Евгеньевич, Костюкевич Виталий Юрьевич, Сырачетдинов Ренат Наилевич</v>
      </c>
      <c r="M238" t="str">
        <f>VLOOKUP(Таблица_Sheet1[[#This Row],[ИНН]],'Гендиры и даты'!$A:$E,5,0)</f>
        <v>Дмитриев Владимир Андреевич, Кармазин Руслан Евгеньевич, Костюкевич Виталий Юрьевич, Сырачетдинов Ренат Наилевич</v>
      </c>
    </row>
    <row r="239" spans="1:13">
      <c r="A239">
        <v>7718931947</v>
      </c>
      <c r="B239" t="s">
        <v>20407</v>
      </c>
      <c r="C239" t="s">
        <v>20130</v>
      </c>
      <c r="G239" t="e">
        <f>VLOOKUP(Таблица_Sheet1[[#This Row],[ИНН]],main_Расчет!$D:$F,3,0)</f>
        <v>#N/A</v>
      </c>
      <c r="H239">
        <f>IFERROR(IF(Таблица_Sheet1[[#This Row],[Ген. директор]]=VLOOKUP(Таблица_Sheet1[[#This Row],[ИНН]],'Гендиры и даты'!$A:$E,4,0),0,1),"")</f>
        <v>1</v>
      </c>
      <c r="I239">
        <f>Таблица_Sheet1[[#This Row],[Ген. директор]]</f>
        <v>0</v>
      </c>
      <c r="J239" t="str">
        <f>VLOOKUP(Таблица_Sheet1[[#This Row],[ИНН]],'Гендиры и даты'!$A:$E,4,0)</f>
        <v>Петрушин Сергей Васильевич</v>
      </c>
      <c r="K239">
        <f>IFERROR(IF(Таблица_Sheet1[[#This Row],[Учредитель]]=VLOOKUP(Таблица_Sheet1[[#This Row],[ИНН]],'Гендиры и даты'!$A:$E,5,0),0,1),"")</f>
        <v>1</v>
      </c>
      <c r="L239">
        <f>Таблица_Sheet1[[#This Row],[Учредитель]]</f>
        <v>0</v>
      </c>
      <c r="M239" t="str">
        <f>VLOOKUP(Таблица_Sheet1[[#This Row],[ИНН]],'Гендиры и даты'!$A:$E,5,0)</f>
        <v>Бабарин Юрий Викторович, Общество С Ограниченной Ответственностью, "АБС ХОЛДИНГ"</v>
      </c>
    </row>
    <row r="240" spans="1:13">
      <c r="A240">
        <v>7801289355</v>
      </c>
      <c r="B240" t="s">
        <v>20408</v>
      </c>
      <c r="C240" t="s">
        <v>7095</v>
      </c>
      <c r="D240" t="s">
        <v>20069</v>
      </c>
      <c r="E240" t="s">
        <v>5058</v>
      </c>
      <c r="F240" t="s">
        <v>5058</v>
      </c>
      <c r="G240" t="e">
        <f>VLOOKUP(Таблица_Sheet1[[#This Row],[ИНН]],main_Расчет!$D:$F,3,0)</f>
        <v>#N/A</v>
      </c>
      <c r="H240">
        <f>IFERROR(IF(Таблица_Sheet1[[#This Row],[Ген. директор]]=VLOOKUP(Таблица_Sheet1[[#This Row],[ИНН]],'Гендиры и даты'!$A:$E,4,0),0,1),"")</f>
        <v>0</v>
      </c>
      <c r="I240" t="str">
        <f>Таблица_Sheet1[[#This Row],[Ген. директор]]</f>
        <v>Лашер Александр Ильич</v>
      </c>
      <c r="J240" t="str">
        <f>VLOOKUP(Таблица_Sheet1[[#This Row],[ИНН]],'Гендиры и даты'!$A:$E,4,0)</f>
        <v>Лашер Александр Ильич</v>
      </c>
      <c r="K240">
        <f>IFERROR(IF(Таблица_Sheet1[[#This Row],[Учредитель]]=VLOOKUP(Таблица_Sheet1[[#This Row],[ИНН]],'Гендиры и даты'!$A:$E,5,0),0,1),"")</f>
        <v>0</v>
      </c>
      <c r="L240" t="str">
        <f>Таблица_Sheet1[[#This Row],[Учредитель]]</f>
        <v>Лашер Александр Ильич</v>
      </c>
      <c r="M240" t="str">
        <f>VLOOKUP(Таблица_Sheet1[[#This Row],[ИНН]],'Гендиры и даты'!$A:$E,5,0)</f>
        <v>Лашер Александр Ильич</v>
      </c>
    </row>
    <row r="241" spans="1:13">
      <c r="A241">
        <v>5262360056</v>
      </c>
      <c r="B241" t="s">
        <v>20409</v>
      </c>
      <c r="C241" t="s">
        <v>7097</v>
      </c>
      <c r="E241" t="s">
        <v>7098</v>
      </c>
      <c r="F241" t="s">
        <v>7098</v>
      </c>
      <c r="G241" t="e">
        <f>VLOOKUP(Таблица_Sheet1[[#This Row],[ИНН]],main_Расчет!$D:$F,3,0)</f>
        <v>#N/A</v>
      </c>
      <c r="H241">
        <f>IFERROR(IF(Таблица_Sheet1[[#This Row],[Ген. директор]]=VLOOKUP(Таблица_Sheet1[[#This Row],[ИНН]],'Гендиры и даты'!$A:$E,4,0),0,1),"")</f>
        <v>0</v>
      </c>
      <c r="I241" t="str">
        <f>Таблица_Sheet1[[#This Row],[Ген. директор]]</f>
        <v>Батурин Артур Викторович</v>
      </c>
      <c r="J241" t="str">
        <f>VLOOKUP(Таблица_Sheet1[[#This Row],[ИНН]],'Гендиры и даты'!$A:$E,4,0)</f>
        <v>Батурин Артур Викторович</v>
      </c>
      <c r="K241">
        <f>IFERROR(IF(Таблица_Sheet1[[#This Row],[Учредитель]]=VLOOKUP(Таблица_Sheet1[[#This Row],[ИНН]],'Гендиры и даты'!$A:$E,5,0),0,1),"")</f>
        <v>0</v>
      </c>
      <c r="L241" t="str">
        <f>Таблица_Sheet1[[#This Row],[Учредитель]]</f>
        <v>Батурин Артур Викторович</v>
      </c>
      <c r="M241" t="str">
        <f>VLOOKUP(Таблица_Sheet1[[#This Row],[ИНН]],'Гендиры и даты'!$A:$E,5,0)</f>
        <v>Батурин Артур Викторович</v>
      </c>
    </row>
    <row r="242" spans="1:13">
      <c r="A242">
        <v>5050123462</v>
      </c>
      <c r="B242" t="s">
        <v>20410</v>
      </c>
      <c r="C242" t="s">
        <v>7100</v>
      </c>
      <c r="D242" t="s">
        <v>20229</v>
      </c>
      <c r="E242" t="s">
        <v>4927</v>
      </c>
      <c r="F242" t="s">
        <v>4928</v>
      </c>
      <c r="G242" t="e">
        <f>VLOOKUP(Таблица_Sheet1[[#This Row],[ИНН]],main_Расчет!$D:$F,3,0)</f>
        <v>#N/A</v>
      </c>
      <c r="H242">
        <f>IFERROR(IF(Таблица_Sheet1[[#This Row],[Ген. директор]]=VLOOKUP(Таблица_Sheet1[[#This Row],[ИНН]],'Гендиры и даты'!$A:$E,4,0),0,1),"")</f>
        <v>0</v>
      </c>
      <c r="I242" t="str">
        <f>Таблица_Sheet1[[#This Row],[Ген. директор]]</f>
        <v>Швакова Юлия Владимировна</v>
      </c>
      <c r="J242" t="str">
        <f>VLOOKUP(Таблица_Sheet1[[#This Row],[ИНН]],'Гендиры и даты'!$A:$E,4,0)</f>
        <v>Швакова Юлия Владимировна</v>
      </c>
      <c r="K242">
        <f>IFERROR(IF(Таблица_Sheet1[[#This Row],[Учредитель]]=VLOOKUP(Таблица_Sheet1[[#This Row],[ИНН]],'Гендиры и даты'!$A:$E,5,0),0,1),"")</f>
        <v>0</v>
      </c>
      <c r="L242" t="str">
        <f>Таблица_Sheet1[[#This Row],[Учредитель]]</f>
        <v>Данилина Маргарита Сергеевна</v>
      </c>
      <c r="M242" t="str">
        <f>VLOOKUP(Таблица_Sheet1[[#This Row],[ИНН]],'Гендиры и даты'!$A:$E,5,0)</f>
        <v>Данилина Маргарита Сергеевна</v>
      </c>
    </row>
    <row r="243" spans="1:13">
      <c r="A243">
        <v>7704849509</v>
      </c>
      <c r="B243" t="s">
        <v>20411</v>
      </c>
      <c r="C243" t="s">
        <v>7102</v>
      </c>
      <c r="D243" t="s">
        <v>20128</v>
      </c>
      <c r="E243" t="s">
        <v>5197</v>
      </c>
      <c r="F243" t="s">
        <v>5197</v>
      </c>
      <c r="G243" t="str">
        <f>VLOOKUP(Таблица_Sheet1[[#This Row],[ИНН]],main_Расчет!$D:$F,3,0)</f>
        <v xml:space="preserve"> ООО ПКО «ВладФинанс»</v>
      </c>
      <c r="H243">
        <f>IFERROR(IF(Таблица_Sheet1[[#This Row],[Ген. директор]]=VLOOKUP(Таблица_Sheet1[[#This Row],[ИНН]],'Гендиры и даты'!$A:$E,4,0),0,1),"")</f>
        <v>0</v>
      </c>
      <c r="I243" t="str">
        <f>Таблица_Sheet1[[#This Row],[Ген. директор]]</f>
        <v>Хижняков Максим Юрьевич</v>
      </c>
      <c r="J243" t="str">
        <f>VLOOKUP(Таблица_Sheet1[[#This Row],[ИНН]],'Гендиры и даты'!$A:$E,4,0)</f>
        <v>Хижняков Максим Юрьевич</v>
      </c>
      <c r="K243">
        <f>IFERROR(IF(Таблица_Sheet1[[#This Row],[Учредитель]]=VLOOKUP(Таблица_Sheet1[[#This Row],[ИНН]],'Гендиры и даты'!$A:$E,5,0),0,1),"")</f>
        <v>0</v>
      </c>
      <c r="L243" t="str">
        <f>Таблица_Sheet1[[#This Row],[Учредитель]]</f>
        <v>Хижняков Максим Юрьевич</v>
      </c>
      <c r="M243" t="str">
        <f>VLOOKUP(Таблица_Sheet1[[#This Row],[ИНН]],'Гендиры и даты'!$A:$E,5,0)</f>
        <v>Хижняков Максим Юрьевич</v>
      </c>
    </row>
    <row r="244" spans="1:13">
      <c r="A244">
        <v>7203326272</v>
      </c>
      <c r="B244" t="s">
        <v>20412</v>
      </c>
      <c r="C244" t="s">
        <v>7104</v>
      </c>
      <c r="D244" t="s">
        <v>20119</v>
      </c>
      <c r="E244" t="s">
        <v>5016</v>
      </c>
      <c r="F244" t="s">
        <v>5016</v>
      </c>
      <c r="G244" t="str">
        <f>VLOOKUP(Таблица_Sheet1[[#This Row],[ИНН]],main_Расчет!$D:$F,3,0)</f>
        <v xml:space="preserve"> ООО ПКО «Зевс»</v>
      </c>
      <c r="H244">
        <f>IFERROR(IF(Таблица_Sheet1[[#This Row],[Ген. директор]]=VLOOKUP(Таблица_Sheet1[[#This Row],[ИНН]],'Гендиры и даты'!$A:$E,4,0),0,1),"")</f>
        <v>0</v>
      </c>
      <c r="I244" t="str">
        <f>Таблица_Sheet1[[#This Row],[Ген. директор]]</f>
        <v>Стариков Константин Валерьевич</v>
      </c>
      <c r="J244" t="str">
        <f>VLOOKUP(Таблица_Sheet1[[#This Row],[ИНН]],'Гендиры и даты'!$A:$E,4,0)</f>
        <v>Стариков Константин Валерьевич</v>
      </c>
      <c r="K244">
        <f>IFERROR(IF(Таблица_Sheet1[[#This Row],[Учредитель]]=VLOOKUP(Таблица_Sheet1[[#This Row],[ИНН]],'Гендиры и даты'!$A:$E,5,0),0,1),"")</f>
        <v>0</v>
      </c>
      <c r="L244" t="str">
        <f>Таблица_Sheet1[[#This Row],[Учредитель]]</f>
        <v>Стариков Константин Валерьевич</v>
      </c>
      <c r="M244" t="str">
        <f>VLOOKUP(Таблица_Sheet1[[#This Row],[ИНН]],'Гендиры и даты'!$A:$E,5,0)</f>
        <v>Стариков Константин Валерьевич</v>
      </c>
    </row>
    <row r="245" spans="1:13">
      <c r="A245">
        <v>7706462338</v>
      </c>
      <c r="B245" t="s">
        <v>20413</v>
      </c>
      <c r="C245" t="s">
        <v>7106</v>
      </c>
      <c r="D245" t="s">
        <v>20103</v>
      </c>
      <c r="E245" t="s">
        <v>5574</v>
      </c>
      <c r="F245" t="s">
        <v>5574</v>
      </c>
      <c r="G245" t="str">
        <f>VLOOKUP(Таблица_Sheet1[[#This Row],[ИНН]],main_Расчет!$D:$F,3,0)</f>
        <v xml:space="preserve"> ООО «ПКО «Альтафинанс»</v>
      </c>
      <c r="H245">
        <f>IFERROR(IF(Таблица_Sheet1[[#This Row],[Ген. директор]]=VLOOKUP(Таблица_Sheet1[[#This Row],[ИНН]],'Гендиры и даты'!$A:$E,4,0),0,1),"")</f>
        <v>0</v>
      </c>
      <c r="I245" t="str">
        <f>Таблица_Sheet1[[#This Row],[Ген. директор]]</f>
        <v>Моторин Сергей Сергеевич</v>
      </c>
      <c r="J245" t="str">
        <f>VLOOKUP(Таблица_Sheet1[[#This Row],[ИНН]],'Гендиры и даты'!$A:$E,4,0)</f>
        <v>Моторин Сергей Сергеевич</v>
      </c>
      <c r="K245">
        <f>IFERROR(IF(Таблица_Sheet1[[#This Row],[Учредитель]]=VLOOKUP(Таблица_Sheet1[[#This Row],[ИНН]],'Гендиры и даты'!$A:$E,5,0),0,1),"")</f>
        <v>0</v>
      </c>
      <c r="L245" t="str">
        <f>Таблица_Sheet1[[#This Row],[Учредитель]]</f>
        <v>Моторин Сергей Сергеевич</v>
      </c>
      <c r="M245" t="str">
        <f>VLOOKUP(Таблица_Sheet1[[#This Row],[ИНН]],'Гендиры и даты'!$A:$E,5,0)</f>
        <v>Моторин Сергей Сергеевич</v>
      </c>
    </row>
    <row r="246" spans="1:13">
      <c r="A246">
        <v>7811001255</v>
      </c>
      <c r="B246" t="s">
        <v>20414</v>
      </c>
      <c r="C246" t="s">
        <v>7108</v>
      </c>
      <c r="D246" t="s">
        <v>20122</v>
      </c>
      <c r="E246" t="s">
        <v>5451</v>
      </c>
      <c r="F246" t="s">
        <v>5452</v>
      </c>
      <c r="G246" t="str">
        <f>VLOOKUP(Таблица_Sheet1[[#This Row],[ИНН]],main_Расчет!$D:$F,3,0)</f>
        <v xml:space="preserve"> ООО «ПКО «Инари»</v>
      </c>
      <c r="H246">
        <f>IFERROR(IF(Таблица_Sheet1[[#This Row],[Ген. директор]]=VLOOKUP(Таблица_Sheet1[[#This Row],[ИНН]],'Гендиры и даты'!$A:$E,4,0),0,1),"")</f>
        <v>0</v>
      </c>
      <c r="I246" t="str">
        <f>Таблица_Sheet1[[#This Row],[Ген. директор]]</f>
        <v>Новикова Тамара Анатольевна</v>
      </c>
      <c r="J246" t="str">
        <f>VLOOKUP(Таблица_Sheet1[[#This Row],[ИНН]],'Гендиры и даты'!$A:$E,4,0)</f>
        <v>Новикова Тамара Анатольевна</v>
      </c>
      <c r="K246">
        <f>IFERROR(IF(Таблица_Sheet1[[#This Row],[Учредитель]]=VLOOKUP(Таблица_Sheet1[[#This Row],[ИНН]],'Гендиры и даты'!$A:$E,5,0),0,1),"")</f>
        <v>0</v>
      </c>
      <c r="L246" t="str">
        <f>Таблица_Sheet1[[#This Row],[Учредитель]]</f>
        <v>Глухова Тая Викторовна</v>
      </c>
      <c r="M246" t="str">
        <f>VLOOKUP(Таблица_Sheet1[[#This Row],[ИНН]],'Гендиры и даты'!$A:$E,5,0)</f>
        <v>Глухова Тая Викторовна</v>
      </c>
    </row>
    <row r="247" spans="1:13">
      <c r="A247">
        <v>1841062617</v>
      </c>
      <c r="B247" t="s">
        <v>20415</v>
      </c>
      <c r="C247" t="s">
        <v>7110</v>
      </c>
      <c r="D247" t="s">
        <v>20082</v>
      </c>
      <c r="E247" t="s">
        <v>5308</v>
      </c>
      <c r="F247" t="s">
        <v>5309</v>
      </c>
      <c r="G247" t="e">
        <f>VLOOKUP(Таблица_Sheet1[[#This Row],[ИНН]],main_Расчет!$D:$F,3,0)</f>
        <v>#N/A</v>
      </c>
      <c r="H247">
        <f>IFERROR(IF(Таблица_Sheet1[[#This Row],[Ген. директор]]=VLOOKUP(Таблица_Sheet1[[#This Row],[ИНН]],'Гендиры и даты'!$A:$E,4,0),0,1),"")</f>
        <v>0</v>
      </c>
      <c r="I247" t="str">
        <f>Таблица_Sheet1[[#This Row],[Ген. директор]]</f>
        <v>Берестова Наталья Павловна</v>
      </c>
      <c r="J247" t="str">
        <f>VLOOKUP(Таблица_Sheet1[[#This Row],[ИНН]],'Гендиры и даты'!$A:$E,4,0)</f>
        <v>Берестова Наталья Павловна</v>
      </c>
      <c r="K247">
        <f>IFERROR(IF(Таблица_Sheet1[[#This Row],[Учредитель]]=VLOOKUP(Таблица_Sheet1[[#This Row],[ИНН]],'Гендиры и даты'!$A:$E,5,0),0,1),"")</f>
        <v>0</v>
      </c>
      <c r="L247" t="str">
        <f>Таблица_Sheet1[[#This Row],[Учредитель]]</f>
        <v>Глазман Денис Яковлевич</v>
      </c>
      <c r="M247" t="str">
        <f>VLOOKUP(Таблица_Sheet1[[#This Row],[ИНН]],'Гендиры и даты'!$A:$E,5,0)</f>
        <v>Глазман Денис Яковлевич</v>
      </c>
    </row>
    <row r="248" spans="1:13">
      <c r="A248">
        <v>7813286084</v>
      </c>
      <c r="B248" t="s">
        <v>20416</v>
      </c>
      <c r="C248" t="s">
        <v>7202</v>
      </c>
      <c r="G248" t="e">
        <f>VLOOKUP(Таблица_Sheet1[[#This Row],[ИНН]],main_Расчет!$D:$F,3,0)</f>
        <v>#N/A</v>
      </c>
      <c r="H248" t="str">
        <f>IFERROR(IF(Таблица_Sheet1[[#This Row],[Ген. директор]]=VLOOKUP(Таблица_Sheet1[[#This Row],[ИНН]],'Гендиры и даты'!$A:$E,4,0),0,1),"")</f>
        <v/>
      </c>
      <c r="I248">
        <f>Таблица_Sheet1[[#This Row],[Ген. директор]]</f>
        <v>0</v>
      </c>
      <c r="J248" t="e">
        <f>VLOOKUP(Таблица_Sheet1[[#This Row],[ИНН]],'Гендиры и даты'!$A:$E,4,0)</f>
        <v>#N/A</v>
      </c>
      <c r="K248" t="str">
        <f>IFERROR(IF(Таблица_Sheet1[[#This Row],[Учредитель]]=VLOOKUP(Таблица_Sheet1[[#This Row],[ИНН]],'Гендиры и даты'!$A:$E,5,0),0,1),"")</f>
        <v/>
      </c>
      <c r="L248">
        <f>Таблица_Sheet1[[#This Row],[Учредитель]]</f>
        <v>0</v>
      </c>
      <c r="M248" t="e">
        <f>VLOOKUP(Таблица_Sheet1[[#This Row],[ИНН]],'Гендиры и даты'!$A:$E,5,0)</f>
        <v>#N/A</v>
      </c>
    </row>
    <row r="249" spans="1:13">
      <c r="A249">
        <v>5650011464</v>
      </c>
      <c r="B249" t="s">
        <v>20417</v>
      </c>
      <c r="C249" t="s">
        <v>20418</v>
      </c>
      <c r="D249" t="s">
        <v>20309</v>
      </c>
      <c r="E249" t="s">
        <v>4959</v>
      </c>
      <c r="F249" t="s">
        <v>4960</v>
      </c>
      <c r="G249" t="e">
        <f>VLOOKUP(Таблица_Sheet1[[#This Row],[ИНН]],main_Расчет!$D:$F,3,0)</f>
        <v>#N/A</v>
      </c>
      <c r="H249">
        <f>IFERROR(IF(Таблица_Sheet1[[#This Row],[Ген. директор]]=VLOOKUP(Таблица_Sheet1[[#This Row],[ИНН]],'Гендиры и даты'!$A:$E,4,0),0,1),"")</f>
        <v>0</v>
      </c>
      <c r="I249" t="str">
        <f>Таблица_Sheet1[[#This Row],[Ген. директор]]</f>
        <v>Вельможко Александр Юрьевич</v>
      </c>
      <c r="J249" t="str">
        <f>VLOOKUP(Таблица_Sheet1[[#This Row],[ИНН]],'Гендиры и даты'!$A:$E,4,0)</f>
        <v>Вельможко Александр Юрьевич</v>
      </c>
      <c r="K249">
        <f>IFERROR(IF(Таблица_Sheet1[[#This Row],[Учредитель]]=VLOOKUP(Таблица_Sheet1[[#This Row],[ИНН]],'Гендиры и даты'!$A:$E,5,0),0,1),"")</f>
        <v>0</v>
      </c>
      <c r="L249" t="str">
        <f>Таблица_Sheet1[[#This Row],[Учредитель]]</f>
        <v>Вельможко Наталья Александровна</v>
      </c>
      <c r="M249" t="str">
        <f>VLOOKUP(Таблица_Sheet1[[#This Row],[ИНН]],'Гендиры и даты'!$A:$E,5,0)</f>
        <v>Вельможко Наталья Александровна</v>
      </c>
    </row>
    <row r="250" spans="1:13">
      <c r="A250">
        <v>1657079792</v>
      </c>
      <c r="B250" t="s">
        <v>20419</v>
      </c>
      <c r="C250" t="s">
        <v>7114</v>
      </c>
      <c r="D250" t="s">
        <v>20128</v>
      </c>
      <c r="E250" t="s">
        <v>5558</v>
      </c>
      <c r="F250" t="s">
        <v>5558</v>
      </c>
      <c r="G250" t="str">
        <f>VLOOKUP(Таблица_Sheet1[[#This Row],[ИНН]],main_Расчет!$D:$F,3,0)</f>
        <v xml:space="preserve"> ООО ПКО «Верное решение»</v>
      </c>
      <c r="H250">
        <f>IFERROR(IF(Таблица_Sheet1[[#This Row],[Ген. директор]]=VLOOKUP(Таблица_Sheet1[[#This Row],[ИНН]],'Гендиры и даты'!$A:$E,4,0),0,1),"")</f>
        <v>0</v>
      </c>
      <c r="I250" t="str">
        <f>Таблица_Sheet1[[#This Row],[Ген. директор]]</f>
        <v>Зарудейский Александр Сергеевич</v>
      </c>
      <c r="J250" t="str">
        <f>VLOOKUP(Таблица_Sheet1[[#This Row],[ИНН]],'Гендиры и даты'!$A:$E,4,0)</f>
        <v>Зарудейский Александр Сергеевич</v>
      </c>
      <c r="K250">
        <f>IFERROR(IF(Таблица_Sheet1[[#This Row],[Учредитель]]=VLOOKUP(Таблица_Sheet1[[#This Row],[ИНН]],'Гендиры и даты'!$A:$E,5,0),0,1),"")</f>
        <v>0</v>
      </c>
      <c r="L250" t="str">
        <f>Таблица_Sheet1[[#This Row],[Учредитель]]</f>
        <v>Зарудейский Александр Сергеевич</v>
      </c>
      <c r="M250" t="str">
        <f>VLOOKUP(Таблица_Sheet1[[#This Row],[ИНН]],'Гендиры и даты'!$A:$E,5,0)</f>
        <v>Зарудейский Александр Сергеевич</v>
      </c>
    </row>
    <row r="251" spans="1:13">
      <c r="A251">
        <v>7725399508</v>
      </c>
      <c r="B251" t="s">
        <v>20420</v>
      </c>
      <c r="C251" t="s">
        <v>7116</v>
      </c>
      <c r="D251" t="s">
        <v>20122</v>
      </c>
      <c r="E251" t="s">
        <v>5169</v>
      </c>
      <c r="F251" t="s">
        <v>5170</v>
      </c>
      <c r="G251" t="str">
        <f>VLOOKUP(Таблица_Sheet1[[#This Row],[ИНН]],main_Расчет!$D:$F,3,0)</f>
        <v xml:space="preserve"> ООО ПКО «Норд Стар»</v>
      </c>
      <c r="H251">
        <f>IFERROR(IF(Таблица_Sheet1[[#This Row],[Ген. директор]]=VLOOKUP(Таблица_Sheet1[[#This Row],[ИНН]],'Гендиры и даты'!$A:$E,4,0),0,1),"")</f>
        <v>0</v>
      </c>
      <c r="I251" t="str">
        <f>Таблица_Sheet1[[#This Row],[Ген. директор]]</f>
        <v>Ракиеру Анна Александровна</v>
      </c>
      <c r="J251" t="str">
        <f>VLOOKUP(Таблица_Sheet1[[#This Row],[ИНН]],'Гендиры и даты'!$A:$E,4,0)</f>
        <v>Ракиеру Анна Александровна</v>
      </c>
      <c r="K251">
        <f>IFERROR(IF(Таблица_Sheet1[[#This Row],[Учредитель]]=VLOOKUP(Таблица_Sheet1[[#This Row],[ИНН]],'Гендиры и даты'!$A:$E,5,0),0,1),"")</f>
        <v>0</v>
      </c>
      <c r="L251" t="str">
        <f>Таблица_Sheet1[[#This Row],[Учредитель]]</f>
        <v>Титов Алексей Валерьевич</v>
      </c>
      <c r="M251" t="str">
        <f>VLOOKUP(Таблица_Sheet1[[#This Row],[ИНН]],'Гендиры и даты'!$A:$E,5,0)</f>
        <v>Титов Алексей Валерьевич</v>
      </c>
    </row>
    <row r="252" spans="1:13">
      <c r="A252">
        <v>6685158879</v>
      </c>
      <c r="B252" t="s">
        <v>20421</v>
      </c>
      <c r="G252" t="e">
        <f>VLOOKUP(Таблица_Sheet1[[#This Row],[ИНН]],main_Расчет!$D:$F,3,0)</f>
        <v>#N/A</v>
      </c>
      <c r="H252" t="str">
        <f>IFERROR(IF(Таблица_Sheet1[[#This Row],[Ген. директор]]=VLOOKUP(Таблица_Sheet1[[#This Row],[ИНН]],'Гендиры и даты'!$A:$E,4,0),0,1),"")</f>
        <v/>
      </c>
      <c r="I252">
        <f>Таблица_Sheet1[[#This Row],[Ген. директор]]</f>
        <v>0</v>
      </c>
      <c r="J252" t="e">
        <f>VLOOKUP(Таблица_Sheet1[[#This Row],[ИНН]],'Гендиры и даты'!$A:$E,4,0)</f>
        <v>#N/A</v>
      </c>
      <c r="K252" t="str">
        <f>IFERROR(IF(Таблица_Sheet1[[#This Row],[Учредитель]]=VLOOKUP(Таблица_Sheet1[[#This Row],[ИНН]],'Гендиры и даты'!$A:$E,5,0),0,1),"")</f>
        <v/>
      </c>
      <c r="L252">
        <f>Таблица_Sheet1[[#This Row],[Учредитель]]</f>
        <v>0</v>
      </c>
      <c r="M252" t="e">
        <f>VLOOKUP(Таблица_Sheet1[[#This Row],[ИНН]],'Гендиры и даты'!$A:$E,5,0)</f>
        <v>#N/A</v>
      </c>
    </row>
    <row r="253" spans="1:13">
      <c r="A253">
        <v>1655335916</v>
      </c>
      <c r="B253" t="s">
        <v>20422</v>
      </c>
      <c r="C253" t="s">
        <v>7118</v>
      </c>
      <c r="D253" t="s">
        <v>20069</v>
      </c>
      <c r="E253" t="s">
        <v>5312</v>
      </c>
      <c r="F253" t="s">
        <v>5313</v>
      </c>
      <c r="G253" t="str">
        <f>VLOOKUP(Таблица_Sheet1[[#This Row],[ИНН]],main_Расчет!$D:$F,3,0)</f>
        <v xml:space="preserve"> ООО «ПКО «Верум» </v>
      </c>
      <c r="H253">
        <f>IFERROR(IF(Таблица_Sheet1[[#This Row],[Ген. директор]]=VLOOKUP(Таблица_Sheet1[[#This Row],[ИНН]],'Гендиры и даты'!$A:$E,4,0),0,1),"")</f>
        <v>0</v>
      </c>
      <c r="I253" t="str">
        <f>Таблица_Sheet1[[#This Row],[Ген. директор]]</f>
        <v>Хусаинов Артур Айратович</v>
      </c>
      <c r="J253" t="str">
        <f>VLOOKUP(Таблица_Sheet1[[#This Row],[ИНН]],'Гендиры и даты'!$A:$E,4,0)</f>
        <v>Хусаинов Артур Айратович</v>
      </c>
      <c r="K253">
        <f>IFERROR(IF(Таблица_Sheet1[[#This Row],[Учредитель]]=VLOOKUP(Таблица_Sheet1[[#This Row],[ИНН]],'Гендиры и даты'!$A:$E,5,0),0,1),"")</f>
        <v>0</v>
      </c>
      <c r="L253" t="str">
        <f>Таблица_Sheet1[[#This Row],[Учредитель]]</f>
        <v>Салеев Ярослав Станиславович</v>
      </c>
      <c r="M253" t="str">
        <f>VLOOKUP(Таблица_Sheet1[[#This Row],[ИНН]],'Гендиры и даты'!$A:$E,5,0)</f>
        <v>Салеев Ярослав Станиславович</v>
      </c>
    </row>
    <row r="254" spans="1:13">
      <c r="A254">
        <v>4345384394</v>
      </c>
      <c r="B254" t="s">
        <v>20423</v>
      </c>
      <c r="C254" t="s">
        <v>7120</v>
      </c>
      <c r="D254" t="s">
        <v>20069</v>
      </c>
      <c r="E254" t="s">
        <v>5391</v>
      </c>
      <c r="F254" t="s">
        <v>5391</v>
      </c>
      <c r="G254" t="str">
        <f>VLOOKUP(Таблица_Sheet1[[#This Row],[ИНН]],main_Расчет!$D:$F,3,0)</f>
        <v xml:space="preserve"> ООО ПКО «КФК»</v>
      </c>
      <c r="H254">
        <f>IFERROR(IF(Таблица_Sheet1[[#This Row],[Ген. директор]]=VLOOKUP(Таблица_Sheet1[[#This Row],[ИНН]],'Гендиры и даты'!$A:$E,4,0),0,1),"")</f>
        <v>0</v>
      </c>
      <c r="I254" t="str">
        <f>Таблица_Sheet1[[#This Row],[Ген. директор]]</f>
        <v>Устюгова Екатерина Евгеньевна</v>
      </c>
      <c r="J254" t="str">
        <f>VLOOKUP(Таблица_Sheet1[[#This Row],[ИНН]],'Гендиры и даты'!$A:$E,4,0)</f>
        <v>Устюгова Екатерина Евгеньевна</v>
      </c>
      <c r="K254">
        <f>IFERROR(IF(Таблица_Sheet1[[#This Row],[Учредитель]]=VLOOKUP(Таблица_Sheet1[[#This Row],[ИНН]],'Гендиры и даты'!$A:$E,5,0),0,1),"")</f>
        <v>0</v>
      </c>
      <c r="L254" t="str">
        <f>Таблица_Sheet1[[#This Row],[Учредитель]]</f>
        <v>Устюгова Екатерина Евгеньевна</v>
      </c>
      <c r="M254" t="str">
        <f>VLOOKUP(Таблица_Sheet1[[#This Row],[ИНН]],'Гендиры и даты'!$A:$E,5,0)</f>
        <v>Устюгова Екатерина Евгеньевна</v>
      </c>
    </row>
    <row r="255" spans="1:13">
      <c r="A255">
        <v>3123447980</v>
      </c>
      <c r="B255" t="s">
        <v>20424</v>
      </c>
      <c r="C255" t="s">
        <v>7122</v>
      </c>
      <c r="D255" t="s">
        <v>20119</v>
      </c>
      <c r="E255" t="s">
        <v>7123</v>
      </c>
      <c r="F255" t="s">
        <v>5110</v>
      </c>
      <c r="G255" t="str">
        <f>VLOOKUP(Таблица_Sheet1[[#This Row],[ИНН]],main_Расчет!$D:$F,3,0)</f>
        <v xml:space="preserve"> ООО ПКО «ЦУД» </v>
      </c>
      <c r="H255">
        <f>IFERROR(IF(Таблица_Sheet1[[#This Row],[Ген. директор]]=VLOOKUP(Таблица_Sheet1[[#This Row],[ИНН]],'Гендиры и даты'!$A:$E,4,0),0,1),"")</f>
        <v>0</v>
      </c>
      <c r="I255" t="str">
        <f>Таблица_Sheet1[[#This Row],[Ген. директор]]</f>
        <v>Ярошова Екатерина Викторовна</v>
      </c>
      <c r="J255" t="str">
        <f>VLOOKUP(Таблица_Sheet1[[#This Row],[ИНН]],'Гендиры и даты'!$A:$E,4,0)</f>
        <v>Ярошова Екатерина Викторовна</v>
      </c>
      <c r="K255">
        <f>IFERROR(IF(Таблица_Sheet1[[#This Row],[Учредитель]]=VLOOKUP(Таблица_Sheet1[[#This Row],[ИНН]],'Гендиры и даты'!$A:$E,5,0),0,1),"")</f>
        <v>0</v>
      </c>
      <c r="L255" t="str">
        <f>Таблица_Sheet1[[#This Row],[Учредитель]]</f>
        <v>Кислова Екатерина Александровна</v>
      </c>
      <c r="M255" t="str">
        <f>VLOOKUP(Таблица_Sheet1[[#This Row],[ИНН]],'Гендиры и даты'!$A:$E,5,0)</f>
        <v>Кислова Екатерина Александровна</v>
      </c>
    </row>
    <row r="256" spans="1:13">
      <c r="A256">
        <v>5904369714</v>
      </c>
      <c r="B256" t="s">
        <v>20425</v>
      </c>
      <c r="C256" t="s">
        <v>7125</v>
      </c>
      <c r="D256" t="s">
        <v>20067</v>
      </c>
      <c r="E256" t="s">
        <v>5216</v>
      </c>
      <c r="F256" t="s">
        <v>5216</v>
      </c>
      <c r="G256" t="str">
        <f>VLOOKUP(Таблица_Sheet1[[#This Row],[ИНН]],main_Расчет!$D:$F,3,0)</f>
        <v xml:space="preserve"> ООО ПКО «Айса»</v>
      </c>
      <c r="H256">
        <f>IFERROR(IF(Таблица_Sheet1[[#This Row],[Ген. директор]]=VLOOKUP(Таблица_Sheet1[[#This Row],[ИНН]],'Гендиры и даты'!$A:$E,4,0),0,1),"")</f>
        <v>0</v>
      </c>
      <c r="I256" t="str">
        <f>Таблица_Sheet1[[#This Row],[Ген. директор]]</f>
        <v>Горошкин Евгений Владимирович</v>
      </c>
      <c r="J256" t="str">
        <f>VLOOKUP(Таблица_Sheet1[[#This Row],[ИНН]],'Гендиры и даты'!$A:$E,4,0)</f>
        <v>Горошкин Евгений Владимирович</v>
      </c>
      <c r="K256">
        <f>IFERROR(IF(Таблица_Sheet1[[#This Row],[Учредитель]]=VLOOKUP(Таблица_Sheet1[[#This Row],[ИНН]],'Гендиры и даты'!$A:$E,5,0),0,1),"")</f>
        <v>0</v>
      </c>
      <c r="L256" t="str">
        <f>Таблица_Sheet1[[#This Row],[Учредитель]]</f>
        <v>Горошкин Евгений Владимирович</v>
      </c>
      <c r="M256" t="str">
        <f>VLOOKUP(Таблица_Sheet1[[#This Row],[ИНН]],'Гендиры и даты'!$A:$E,5,0)</f>
        <v>Горошкин Евгений Владимирович</v>
      </c>
    </row>
    <row r="257" spans="1:13">
      <c r="A257">
        <v>6821000354</v>
      </c>
      <c r="B257" t="s">
        <v>20426</v>
      </c>
      <c r="C257" t="s">
        <v>7127</v>
      </c>
      <c r="D257" t="s">
        <v>20174</v>
      </c>
      <c r="E257" t="s">
        <v>5217</v>
      </c>
      <c r="F257" t="s">
        <v>5217</v>
      </c>
      <c r="G257" t="str">
        <f>VLOOKUP(Таблица_Sheet1[[#This Row],[ИНН]],main_Расчет!$D:$F,3,0)</f>
        <v xml:space="preserve"> ООО ПКО «Генезис»</v>
      </c>
      <c r="H257">
        <f>IFERROR(IF(Таблица_Sheet1[[#This Row],[Ген. директор]]=VLOOKUP(Таблица_Sheet1[[#This Row],[ИНН]],'Гендиры и даты'!$A:$E,4,0),0,1),"")</f>
        <v>0</v>
      </c>
      <c r="I257" t="str">
        <f>Таблица_Sheet1[[#This Row],[Ген. директор]]</f>
        <v>Суханов Дмитрий Олегович</v>
      </c>
      <c r="J257" t="str">
        <f>VLOOKUP(Таблица_Sheet1[[#This Row],[ИНН]],'Гендиры и даты'!$A:$E,4,0)</f>
        <v>Суханов Дмитрий Олегович</v>
      </c>
      <c r="K257">
        <f>IFERROR(IF(Таблица_Sheet1[[#This Row],[Учредитель]]=VLOOKUP(Таблица_Sheet1[[#This Row],[ИНН]],'Гендиры и даты'!$A:$E,5,0),0,1),"")</f>
        <v>0</v>
      </c>
      <c r="L257" t="str">
        <f>Таблица_Sheet1[[#This Row],[Учредитель]]</f>
        <v>Суханов Дмитрий Олегович</v>
      </c>
      <c r="M257" t="str">
        <f>VLOOKUP(Таблица_Sheet1[[#This Row],[ИНН]],'Гендиры и даты'!$A:$E,5,0)</f>
        <v>Суханов Дмитрий Олегович</v>
      </c>
    </row>
    <row r="258" spans="1:13">
      <c r="A258">
        <v>2207010288</v>
      </c>
      <c r="B258" t="s">
        <v>20427</v>
      </c>
      <c r="C258" t="s">
        <v>20428</v>
      </c>
      <c r="D258" t="s">
        <v>20103</v>
      </c>
      <c r="E258" t="s">
        <v>5438</v>
      </c>
      <c r="F258" t="s">
        <v>5439</v>
      </c>
      <c r="G258" t="str">
        <f>VLOOKUP(Таблица_Sheet1[[#This Row],[ИНН]],main_Расчет!$D:$F,3,0)</f>
        <v xml:space="preserve"> ООО ПКО «Алтай»</v>
      </c>
      <c r="H258">
        <f>IFERROR(IF(Таблица_Sheet1[[#This Row],[Ген. директор]]=VLOOKUP(Таблица_Sheet1[[#This Row],[ИНН]],'Гендиры и даты'!$A:$E,4,0),0,1),"")</f>
        <v>0</v>
      </c>
      <c r="I258" t="str">
        <f>Таблица_Sheet1[[#This Row],[Ген. директор]]</f>
        <v>Чебановская Юлия Геннадьевна</v>
      </c>
      <c r="J258" t="str">
        <f>VLOOKUP(Таблица_Sheet1[[#This Row],[ИНН]],'Гендиры и даты'!$A:$E,4,0)</f>
        <v>Чебановская Юлия Геннадьевна</v>
      </c>
      <c r="K258">
        <f>IFERROR(IF(Таблица_Sheet1[[#This Row],[Учредитель]]=VLOOKUP(Таблица_Sheet1[[#This Row],[ИНН]],'Гендиры и даты'!$A:$E,5,0),0,1),"")</f>
        <v>0</v>
      </c>
      <c r="L258" t="str">
        <f>Таблица_Sheet1[[#This Row],[Учредитель]]</f>
        <v>Мошкин Сергей Иванович</v>
      </c>
      <c r="M258" t="str">
        <f>VLOOKUP(Таблица_Sheet1[[#This Row],[ИНН]],'Гендиры и даты'!$A:$E,5,0)</f>
        <v>Мошкин Сергей Иванович</v>
      </c>
    </row>
    <row r="259" spans="1:13">
      <c r="A259">
        <v>278124947</v>
      </c>
      <c r="B259" t="s">
        <v>20427</v>
      </c>
      <c r="C259" t="s">
        <v>20428</v>
      </c>
      <c r="D259" t="s">
        <v>20103</v>
      </c>
      <c r="E259" t="s">
        <v>5438</v>
      </c>
      <c r="F259" t="s">
        <v>5439</v>
      </c>
      <c r="G259" t="str">
        <f>VLOOKUP(Таблица_Sheet1[[#This Row],[ИНН]],main_Расчет!$D:$F,3,0)</f>
        <v xml:space="preserve"> ООО ПКО «Юристъ»</v>
      </c>
      <c r="H259">
        <f>IFERROR(IF(Таблица_Sheet1[[#This Row],[Ген. директор]]=VLOOKUP(Таблица_Sheet1[[#This Row],[ИНН]],'Гендиры и даты'!$A:$E,4,0),0,1),"")</f>
        <v>0</v>
      </c>
      <c r="I259" t="str">
        <f>Таблица_Sheet1[[#This Row],[Ген. директор]]</f>
        <v>Чебановская Юлия Геннадьевна</v>
      </c>
      <c r="J259" t="str">
        <f>VLOOKUP(Таблица_Sheet1[[#This Row],[ИНН]],'Гендиры и даты'!$A:$E,4,0)</f>
        <v>Чебановская Юлия Геннадьевна</v>
      </c>
      <c r="K259">
        <f>IFERROR(IF(Таблица_Sheet1[[#This Row],[Учредитель]]=VLOOKUP(Таблица_Sheet1[[#This Row],[ИНН]],'Гендиры и даты'!$A:$E,5,0),0,1),"")</f>
        <v>0</v>
      </c>
      <c r="L259" t="str">
        <f>Таблица_Sheet1[[#This Row],[Учредитель]]</f>
        <v>Мошкин Сергей Иванович</v>
      </c>
      <c r="M259" t="str">
        <f>VLOOKUP(Таблица_Sheet1[[#This Row],[ИНН]],'Гендиры и даты'!$A:$E,5,0)</f>
        <v>Мошкин Сергей Иванович</v>
      </c>
    </row>
    <row r="260" spans="1:13">
      <c r="A260">
        <v>7606119487</v>
      </c>
      <c r="B260" t="s">
        <v>20429</v>
      </c>
      <c r="C260" t="s">
        <v>20430</v>
      </c>
      <c r="D260" t="s">
        <v>20111</v>
      </c>
      <c r="E260" t="s">
        <v>20431</v>
      </c>
      <c r="F260" t="s">
        <v>20432</v>
      </c>
      <c r="G260" t="str">
        <f>VLOOKUP(Таблица_Sheet1[[#This Row],[ИНН]],main_Расчет!$D:$F,3,0)</f>
        <v xml:space="preserve"> ООО ПКО «Юридическая компания «Уна Лекс»</v>
      </c>
      <c r="H260">
        <f>IFERROR(IF(Таблица_Sheet1[[#This Row],[Ген. директор]]=VLOOKUP(Таблица_Sheet1[[#This Row],[ИНН]],'Гендиры и даты'!$A:$E,4,0),0,1),"")</f>
        <v>1</v>
      </c>
      <c r="I260" t="str">
        <f>Таблица_Sheet1[[#This Row],[Ген. директор]]</f>
        <v>Фарафонова Полина Евгеньевна</v>
      </c>
      <c r="J260" t="str">
        <f>VLOOKUP(Таблица_Sheet1[[#This Row],[ИНН]],'Гендиры и даты'!$A:$E,4,0)</f>
        <v>Корязин Андрей Сергеевич</v>
      </c>
      <c r="K260">
        <f>IFERROR(IF(Таблица_Sheet1[[#This Row],[Учредитель]]=VLOOKUP(Таблица_Sheet1[[#This Row],[ИНН]],'Гендиры и даты'!$A:$E,5,0),0,1),"")</f>
        <v>1</v>
      </c>
      <c r="L260" t="str">
        <f>Таблица_Sheet1[[#This Row],[Учредитель]]</f>
        <v>Фарафонова Полина Евгеньевна, Корязин Андрей Сергеевич</v>
      </c>
      <c r="M260" t="str">
        <f>VLOOKUP(Таблица_Sheet1[[#This Row],[ИНН]],'Гендиры и даты'!$A:$E,5,0)</f>
        <v>Корязин Андрей Сергеевич, Фарафонова Полина Евгеньевна</v>
      </c>
    </row>
    <row r="261" spans="1:13">
      <c r="A261">
        <v>6316228122</v>
      </c>
      <c r="B261" t="s">
        <v>20433</v>
      </c>
      <c r="C261" t="s">
        <v>7133</v>
      </c>
      <c r="D261" t="s">
        <v>20122</v>
      </c>
      <c r="E261" t="s">
        <v>5285</v>
      </c>
      <c r="F261" t="s">
        <v>4924</v>
      </c>
      <c r="G261" t="e">
        <f>VLOOKUP(Таблица_Sheet1[[#This Row],[ИНН]],main_Расчет!$D:$F,3,0)</f>
        <v>#N/A</v>
      </c>
      <c r="H261">
        <f>IFERROR(IF(Таблица_Sheet1[[#This Row],[Ген. директор]]=VLOOKUP(Таблица_Sheet1[[#This Row],[ИНН]],'Гендиры и даты'!$A:$E,4,0),0,1),"")</f>
        <v>0</v>
      </c>
      <c r="I261" t="str">
        <f>Таблица_Sheet1[[#This Row],[Ген. директор]]</f>
        <v>Аминова Рузиля Файрушиновна</v>
      </c>
      <c r="J261" t="str">
        <f>VLOOKUP(Таблица_Sheet1[[#This Row],[ИНН]],'Гендиры и даты'!$A:$E,4,0)</f>
        <v>Аминова Рузиля Файрушиновна</v>
      </c>
      <c r="K261">
        <f>IFERROR(IF(Таблица_Sheet1[[#This Row],[Учредитель]]=VLOOKUP(Таблица_Sheet1[[#This Row],[ИНН]],'Гендиры и даты'!$A:$E,5,0),0,1),"")</f>
        <v>0</v>
      </c>
      <c r="L261" t="str">
        <f>Таблица_Sheet1[[#This Row],[Учредитель]]</f>
        <v>Аминов Равиль Эдуардович</v>
      </c>
      <c r="M261" t="str">
        <f>VLOOKUP(Таблица_Sheet1[[#This Row],[ИНН]],'Гендиры и даты'!$A:$E,5,0)</f>
        <v>Аминов Равиль Эдуардович</v>
      </c>
    </row>
    <row r="262" spans="1:13">
      <c r="A262">
        <v>2312143061</v>
      </c>
      <c r="B262" t="s">
        <v>20434</v>
      </c>
      <c r="C262" t="s">
        <v>7135</v>
      </c>
      <c r="D262" t="s">
        <v>20122</v>
      </c>
      <c r="E262" t="s">
        <v>5517</v>
      </c>
      <c r="F262" t="s">
        <v>5518</v>
      </c>
      <c r="G262" t="e">
        <f>VLOOKUP(Таблица_Sheet1[[#This Row],[ИНН]],main_Расчет!$D:$F,3,0)</f>
        <v>#N/A</v>
      </c>
      <c r="H262">
        <f>IFERROR(IF(Таблица_Sheet1[[#This Row],[Ген. директор]]=VLOOKUP(Таблица_Sheet1[[#This Row],[ИНН]],'Гендиры и даты'!$A:$E,4,0),0,1),"")</f>
        <v>0</v>
      </c>
      <c r="I262" t="str">
        <f>Таблица_Sheet1[[#This Row],[Ген. директор]]</f>
        <v>Ямников Владимир Анатольевич</v>
      </c>
      <c r="J262" t="str">
        <f>VLOOKUP(Таблица_Sheet1[[#This Row],[ИНН]],'Гендиры и даты'!$A:$E,4,0)</f>
        <v>Ямников Владимир Анатольевич</v>
      </c>
      <c r="K262">
        <f>IFERROR(IF(Таблица_Sheet1[[#This Row],[Учредитель]]=VLOOKUP(Таблица_Sheet1[[#This Row],[ИНН]],'Гендиры и даты'!$A:$E,5,0),0,1),"")</f>
        <v>0</v>
      </c>
      <c r="L262" t="str">
        <f>Таблица_Sheet1[[#This Row],[Учредитель]]</f>
        <v>Ямников Владимир Анатольевич, Общество С Ограниченной Ответственностью, "ПРОФЕССИОНАЛЬНАЯ КОЛЛЕКТОРСКАЯ ОРГАНИЗАЦИЯ ", Акцепт"</v>
      </c>
      <c r="M262" t="str">
        <f>VLOOKUP(Таблица_Sheet1[[#This Row],[ИНН]],'Гендиры и даты'!$A:$E,5,0)</f>
        <v>Ямников Владимир Анатольевич, Общество С Ограниченной Ответственностью, "ПРОФЕССИОНАЛЬНАЯ КОЛЛЕКТОРСКАЯ ОРГАНИЗАЦИЯ ", Акцепт"</v>
      </c>
    </row>
    <row r="263" spans="1:13">
      <c r="A263">
        <v>9729013879</v>
      </c>
      <c r="B263" t="s">
        <v>20435</v>
      </c>
      <c r="C263" t="s">
        <v>7137</v>
      </c>
      <c r="D263" t="s">
        <v>20103</v>
      </c>
      <c r="E263" t="s">
        <v>1541</v>
      </c>
      <c r="F263" t="s">
        <v>5328</v>
      </c>
      <c r="G263" t="str">
        <f>VLOOKUP(Таблица_Sheet1[[#This Row],[ИНН]],main_Расчет!$D:$F,3,0)</f>
        <v xml:space="preserve"> ООО ПКО «ЮЦ Защита»</v>
      </c>
      <c r="H263">
        <f>IFERROR(IF(Таблица_Sheet1[[#This Row],[Ген. директор]]=VLOOKUP(Таблица_Sheet1[[#This Row],[ИНН]],'Гендиры и даты'!$A:$E,4,0),0,1),"")</f>
        <v>0</v>
      </c>
      <c r="I263" t="str">
        <f>Таблица_Sheet1[[#This Row],[Ген. директор]]</f>
        <v>Лосевский Сергей Сергеевич</v>
      </c>
      <c r="J263" t="str">
        <f>VLOOKUP(Таблица_Sheet1[[#This Row],[ИНН]],'Гендиры и даты'!$A:$E,4,0)</f>
        <v>Лосевский Сергей Сергеевич</v>
      </c>
      <c r="K263">
        <f>IFERROR(IF(Таблица_Sheet1[[#This Row],[Учредитель]]=VLOOKUP(Таблица_Sheet1[[#This Row],[ИНН]],'Гендиры и даты'!$A:$E,5,0),0,1),"")</f>
        <v>0</v>
      </c>
      <c r="L263" t="str">
        <f>Таблица_Sheet1[[#This Row],[Учредитель]]</f>
        <v>Суроткина Ирина Константиновна, Лосевский Сергей Сергеевич</v>
      </c>
      <c r="M263" t="str">
        <f>VLOOKUP(Таблица_Sheet1[[#This Row],[ИНН]],'Гендиры и даты'!$A:$E,5,0)</f>
        <v>Суроткина Ирина Константиновна, Лосевский Сергей Сергеевич</v>
      </c>
    </row>
    <row r="264" spans="1:13">
      <c r="A264">
        <v>6671071890</v>
      </c>
      <c r="B264" t="s">
        <v>20436</v>
      </c>
      <c r="C264" t="s">
        <v>7139</v>
      </c>
      <c r="D264" t="s">
        <v>20067</v>
      </c>
      <c r="E264" t="s">
        <v>5458</v>
      </c>
      <c r="F264" t="s">
        <v>5458</v>
      </c>
      <c r="G264" t="str">
        <f>VLOOKUP(Таблица_Sheet1[[#This Row],[ИНН]],main_Расчет!$D:$F,3,0)</f>
        <v xml:space="preserve"> ООО ПКО «Рестант»</v>
      </c>
      <c r="H264">
        <f>IFERROR(IF(Таблица_Sheet1[[#This Row],[Ген. директор]]=VLOOKUP(Таблица_Sheet1[[#This Row],[ИНН]],'Гендиры и даты'!$A:$E,4,0),0,1),"")</f>
        <v>0</v>
      </c>
      <c r="I264" t="str">
        <f>Таблица_Sheet1[[#This Row],[Ген. директор]]</f>
        <v>Вершинин Владислав Дмитриевич</v>
      </c>
      <c r="J264" t="str">
        <f>VLOOKUP(Таблица_Sheet1[[#This Row],[ИНН]],'Гендиры и даты'!$A:$E,4,0)</f>
        <v>Вершинин Владислав Дмитриевич</v>
      </c>
      <c r="K264">
        <f>IFERROR(IF(Таблица_Sheet1[[#This Row],[Учредитель]]=VLOOKUP(Таблица_Sheet1[[#This Row],[ИНН]],'Гендиры и даты'!$A:$E,5,0),0,1),"")</f>
        <v>0</v>
      </c>
      <c r="L264" t="str">
        <f>Таблица_Sheet1[[#This Row],[Учредитель]]</f>
        <v>Вершинин Владислав Дмитриевич</v>
      </c>
      <c r="M264" t="str">
        <f>VLOOKUP(Таблица_Sheet1[[#This Row],[ИНН]],'Гендиры и даты'!$A:$E,5,0)</f>
        <v>Вершинин Владислав Дмитриевич</v>
      </c>
    </row>
    <row r="265" spans="1:13">
      <c r="A265">
        <v>5446015412</v>
      </c>
      <c r="B265" t="s">
        <v>20437</v>
      </c>
      <c r="C265" t="s">
        <v>20438</v>
      </c>
      <c r="D265" t="s">
        <v>20439</v>
      </c>
      <c r="E265" t="s">
        <v>20440</v>
      </c>
      <c r="F265" t="s">
        <v>4922</v>
      </c>
      <c r="G265" t="str">
        <f>VLOOKUP(Таблица_Sheet1[[#This Row],[ИНН]],main_Расчет!$D:$F,3,0)</f>
        <v xml:space="preserve"> ООО ПКО «РБВ»</v>
      </c>
      <c r="H265">
        <f>IFERROR(IF(Таблица_Sheet1[[#This Row],[Ген. директор]]=VLOOKUP(Таблица_Sheet1[[#This Row],[ИНН]],'Гендиры и даты'!$A:$E,4,0),0,1),"")</f>
        <v>1</v>
      </c>
      <c r="I265" t="str">
        <f>Таблица_Sheet1[[#This Row],[Ген. директор]]</f>
        <v>Газецкий Владислав Валериевич</v>
      </c>
      <c r="J265" t="str">
        <f>VLOOKUP(Таблица_Sheet1[[#This Row],[ИНН]],'Гендиры и даты'!$A:$E,4,0)</f>
        <v>Решетин Андрей Валентинович</v>
      </c>
      <c r="K265">
        <f>IFERROR(IF(Таблица_Sheet1[[#This Row],[Учредитель]]=VLOOKUP(Таблица_Sheet1[[#This Row],[ИНН]],'Гендиры и даты'!$A:$E,5,0),0,1),"")</f>
        <v>0</v>
      </c>
      <c r="L265" t="str">
        <f>Таблица_Sheet1[[#This Row],[Учредитель]]</f>
        <v>Газецкий Владислав Валериевич, Решетин Андрей Валентинович</v>
      </c>
      <c r="M265" t="str">
        <f>VLOOKUP(Таблица_Sheet1[[#This Row],[ИНН]],'Гендиры и даты'!$A:$E,5,0)</f>
        <v>Газецкий Владислав Валериевич, Решетин Андрей Валентинович</v>
      </c>
    </row>
    <row r="266" spans="1:13">
      <c r="A266">
        <v>2130208814</v>
      </c>
      <c r="B266" t="s">
        <v>20441</v>
      </c>
      <c r="C266" t="s">
        <v>7143</v>
      </c>
      <c r="D266" t="s">
        <v>20122</v>
      </c>
      <c r="E266" t="s">
        <v>5226</v>
      </c>
      <c r="F266" t="s">
        <v>5226</v>
      </c>
      <c r="G266" t="str">
        <f>VLOOKUP(Таблица_Sheet1[[#This Row],[ИНН]],main_Расчет!$D:$F,3,0)</f>
        <v xml:space="preserve"> ООО «ПКО «Вектор»</v>
      </c>
      <c r="H266">
        <f>IFERROR(IF(Таблица_Sheet1[[#This Row],[Ген. директор]]=VLOOKUP(Таблица_Sheet1[[#This Row],[ИНН]],'Гендиры и даты'!$A:$E,4,0),0,1),"")</f>
        <v>0</v>
      </c>
      <c r="I266" t="str">
        <f>Таблица_Sheet1[[#This Row],[Ген. директор]]</f>
        <v>Кондратьев Евгений Федорович</v>
      </c>
      <c r="J266" t="str">
        <f>VLOOKUP(Таблица_Sheet1[[#This Row],[ИНН]],'Гендиры и даты'!$A:$E,4,0)</f>
        <v>Кондратьев Евгений Федорович</v>
      </c>
      <c r="K266">
        <f>IFERROR(IF(Таблица_Sheet1[[#This Row],[Учредитель]]=VLOOKUP(Таблица_Sheet1[[#This Row],[ИНН]],'Гендиры и даты'!$A:$E,5,0),0,1),"")</f>
        <v>0</v>
      </c>
      <c r="L266" t="str">
        <f>Таблица_Sheet1[[#This Row],[Учредитель]]</f>
        <v>Кондратьев Евгений Федорович</v>
      </c>
      <c r="M266" t="str">
        <f>VLOOKUP(Таблица_Sheet1[[#This Row],[ИНН]],'Гендиры и даты'!$A:$E,5,0)</f>
        <v>Кондратьев Евгений Федорович</v>
      </c>
    </row>
    <row r="267" spans="1:13">
      <c r="A267">
        <v>6168073264</v>
      </c>
      <c r="B267" t="s">
        <v>20442</v>
      </c>
      <c r="C267" t="s">
        <v>7145</v>
      </c>
      <c r="D267" t="s">
        <v>20103</v>
      </c>
      <c r="E267" t="s">
        <v>5100</v>
      </c>
      <c r="F267" t="s">
        <v>5100</v>
      </c>
      <c r="G267" t="e">
        <f>VLOOKUP(Таблица_Sheet1[[#This Row],[ИНН]],main_Расчет!$D:$F,3,0)</f>
        <v>#N/A</v>
      </c>
      <c r="H267">
        <f>IFERROR(IF(Таблица_Sheet1[[#This Row],[Ген. директор]]=VLOOKUP(Таблица_Sheet1[[#This Row],[ИНН]],'Гендиры и даты'!$A:$E,4,0),0,1),"")</f>
        <v>0</v>
      </c>
      <c r="I267" t="str">
        <f>Таблица_Sheet1[[#This Row],[Ген. директор]]</f>
        <v>Скрипка Юлия Сергеевна</v>
      </c>
      <c r="J267" t="str">
        <f>VLOOKUP(Таблица_Sheet1[[#This Row],[ИНН]],'Гендиры и даты'!$A:$E,4,0)</f>
        <v>Скрипка Юлия Сергеевна</v>
      </c>
      <c r="K267">
        <f>IFERROR(IF(Таблица_Sheet1[[#This Row],[Учредитель]]=VLOOKUP(Таблица_Sheet1[[#This Row],[ИНН]],'Гендиры и даты'!$A:$E,5,0),0,1),"")</f>
        <v>0</v>
      </c>
      <c r="L267" t="str">
        <f>Таблица_Sheet1[[#This Row],[Учредитель]]</f>
        <v>Скрипка Юлия Сергеевна</v>
      </c>
      <c r="M267" t="str">
        <f>VLOOKUP(Таблица_Sheet1[[#This Row],[ИНН]],'Гендиры и даты'!$A:$E,5,0)</f>
        <v>Скрипка Юлия Сергеевна</v>
      </c>
    </row>
    <row r="268" spans="1:13">
      <c r="A268">
        <v>6166094406</v>
      </c>
      <c r="B268" t="s">
        <v>20443</v>
      </c>
      <c r="C268" t="s">
        <v>6896</v>
      </c>
      <c r="D268" t="s">
        <v>20103</v>
      </c>
      <c r="E268" t="s">
        <v>5502</v>
      </c>
      <c r="F268" t="s">
        <v>5502</v>
      </c>
      <c r="G268" t="e">
        <f>VLOOKUP(Таблица_Sheet1[[#This Row],[ИНН]],main_Расчет!$D:$F,3,0)</f>
        <v>#N/A</v>
      </c>
      <c r="H268">
        <f>IFERROR(IF(Таблица_Sheet1[[#This Row],[Ген. директор]]=VLOOKUP(Таблица_Sheet1[[#This Row],[ИНН]],'Гендиры и даты'!$A:$E,4,0),0,1),"")</f>
        <v>0</v>
      </c>
      <c r="I268" t="str">
        <f>Таблица_Sheet1[[#This Row],[Ген. директор]]</f>
        <v>Шевырев Илья Михайлович</v>
      </c>
      <c r="J268" t="str">
        <f>VLOOKUP(Таблица_Sheet1[[#This Row],[ИНН]],'Гендиры и даты'!$A:$E,4,0)</f>
        <v>Шевырев Илья Михайлович</v>
      </c>
      <c r="K268">
        <f>IFERROR(IF(Таблица_Sheet1[[#This Row],[Учредитель]]=VLOOKUP(Таблица_Sheet1[[#This Row],[ИНН]],'Гендиры и даты'!$A:$E,5,0),0,1),"")</f>
        <v>0</v>
      </c>
      <c r="L268" t="str">
        <f>Таблица_Sheet1[[#This Row],[Учредитель]]</f>
        <v>Шевырев Илья Михайлович</v>
      </c>
      <c r="M268" t="str">
        <f>VLOOKUP(Таблица_Sheet1[[#This Row],[ИНН]],'Гендиры и даты'!$A:$E,5,0)</f>
        <v>Шевырев Илья Михайлович</v>
      </c>
    </row>
    <row r="269" spans="1:13">
      <c r="A269">
        <v>5260456250</v>
      </c>
      <c r="B269" t="s">
        <v>20444</v>
      </c>
      <c r="C269" t="s">
        <v>7148</v>
      </c>
      <c r="D269" t="s">
        <v>20174</v>
      </c>
      <c r="E269" t="s">
        <v>5135</v>
      </c>
      <c r="F269" t="s">
        <v>5135</v>
      </c>
      <c r="G269" t="str">
        <f>VLOOKUP(Таблица_Sheet1[[#This Row],[ИНН]],main_Расчет!$D:$F,3,0)</f>
        <v xml:space="preserve"> ООО ПКО «АРТЕ ГРУПП»</v>
      </c>
      <c r="H269">
        <f>IFERROR(IF(Таблица_Sheet1[[#This Row],[Ген. директор]]=VLOOKUP(Таблица_Sheet1[[#This Row],[ИНН]],'Гендиры и даты'!$A:$E,4,0),0,1),"")</f>
        <v>0</v>
      </c>
      <c r="I269" t="str">
        <f>Таблица_Sheet1[[#This Row],[Ген. директор]]</f>
        <v>Лапкин Владимир Викторович</v>
      </c>
      <c r="J269" t="str">
        <f>VLOOKUP(Таблица_Sheet1[[#This Row],[ИНН]],'Гендиры и даты'!$A:$E,4,0)</f>
        <v>Лапкин Владимир Викторович</v>
      </c>
      <c r="K269">
        <f>IFERROR(IF(Таблица_Sheet1[[#This Row],[Учредитель]]=VLOOKUP(Таблица_Sheet1[[#This Row],[ИНН]],'Гендиры и даты'!$A:$E,5,0),0,1),"")</f>
        <v>0</v>
      </c>
      <c r="L269" t="str">
        <f>Таблица_Sheet1[[#This Row],[Учредитель]]</f>
        <v>Лапкин Владимир Викторович</v>
      </c>
      <c r="M269" t="str">
        <f>VLOOKUP(Таблица_Sheet1[[#This Row],[ИНН]],'Гендиры и даты'!$A:$E,5,0)</f>
        <v>Лапкин Владимир Викторович</v>
      </c>
    </row>
    <row r="270" spans="1:13">
      <c r="A270">
        <v>5257185200</v>
      </c>
      <c r="B270" t="s">
        <v>20445</v>
      </c>
      <c r="C270" t="s">
        <v>7150</v>
      </c>
      <c r="D270" t="s">
        <v>20174</v>
      </c>
      <c r="E270" t="s">
        <v>5084</v>
      </c>
      <c r="F270" t="s">
        <v>5085</v>
      </c>
      <c r="G270" t="str">
        <f>VLOOKUP(Таблица_Sheet1[[#This Row],[ИНН]],main_Расчет!$D:$F,3,0)</f>
        <v xml:space="preserve"> ООО «ПКО «Аламо Коллект»</v>
      </c>
      <c r="H270">
        <f>IFERROR(IF(Таблица_Sheet1[[#This Row],[Ген. директор]]=VLOOKUP(Таблица_Sheet1[[#This Row],[ИНН]],'Гендиры и даты'!$A:$E,4,0),0,1),"")</f>
        <v>0</v>
      </c>
      <c r="I270" t="str">
        <f>Таблица_Sheet1[[#This Row],[Ген. директор]]</f>
        <v>Смирнов Игорь Владимирович</v>
      </c>
      <c r="J270" t="str">
        <f>VLOOKUP(Таблица_Sheet1[[#This Row],[ИНН]],'Гендиры и даты'!$A:$E,4,0)</f>
        <v>Смирнов Игорь Владимирович</v>
      </c>
      <c r="K270">
        <f>IFERROR(IF(Таблица_Sheet1[[#This Row],[Учредитель]]=VLOOKUP(Таблица_Sheet1[[#This Row],[ИНН]],'Гендиры и даты'!$A:$E,5,0),0,1),"")</f>
        <v>0</v>
      </c>
      <c r="L270" t="str">
        <f>Таблица_Sheet1[[#This Row],[Учредитель]]</f>
        <v>Галышев Василий Иванович, Шмелева Екатерина Александровна</v>
      </c>
      <c r="M270" t="str">
        <f>VLOOKUP(Таблица_Sheet1[[#This Row],[ИНН]],'Гендиры и даты'!$A:$E,5,0)</f>
        <v>Галышев Василий Иванович, Шмелева Екатерина Александровна</v>
      </c>
    </row>
    <row r="271" spans="1:13">
      <c r="A271">
        <v>7733894231</v>
      </c>
      <c r="B271" t="s">
        <v>20446</v>
      </c>
      <c r="C271" t="s">
        <v>7152</v>
      </c>
      <c r="D271" t="s">
        <v>20111</v>
      </c>
      <c r="E271" t="s">
        <v>5559</v>
      </c>
      <c r="F271" t="s">
        <v>5560</v>
      </c>
      <c r="G271" t="str">
        <f>VLOOKUP(Таблица_Sheet1[[#This Row],[ИНН]],main_Расчет!$D:$F,3,0)</f>
        <v xml:space="preserve"> ООО «ПКО «Колибри-КЭПитал»</v>
      </c>
      <c r="H271">
        <f>IFERROR(IF(Таблица_Sheet1[[#This Row],[Ген. директор]]=VLOOKUP(Таблица_Sheet1[[#This Row],[ИНН]],'Гендиры и даты'!$A:$E,4,0),0,1),"")</f>
        <v>0</v>
      </c>
      <c r="I271" t="str">
        <f>Таблица_Sheet1[[#This Row],[Ген. директор]]</f>
        <v>Мельников Николай Александрович</v>
      </c>
      <c r="J271" t="str">
        <f>VLOOKUP(Таблица_Sheet1[[#This Row],[ИНН]],'Гендиры и даты'!$A:$E,4,0)</f>
        <v>Мельников Николай Александрович</v>
      </c>
      <c r="K271">
        <f>IFERROR(IF(Таблица_Sheet1[[#This Row],[Учредитель]]=VLOOKUP(Таблица_Sheet1[[#This Row],[ИНН]],'Гендиры и даты'!$A:$E,5,0),0,1),"")</f>
        <v>0</v>
      </c>
      <c r="L271" t="str">
        <f>Таблица_Sheet1[[#This Row],[Учредитель]]</f>
        <v>Мельников Николай Александрович, Мельникова Александра Анатольевна, Короткова Юлия Андреевна</v>
      </c>
      <c r="M271" t="str">
        <f>VLOOKUP(Таблица_Sheet1[[#This Row],[ИНН]],'Гендиры и даты'!$A:$E,5,0)</f>
        <v>Мельников Николай Александрович, Мельникова Александра Анатольевна, Короткова Юлия Андреевна</v>
      </c>
    </row>
    <row r="272" spans="1:13">
      <c r="A272">
        <v>3801148029</v>
      </c>
      <c r="B272" t="s">
        <v>20447</v>
      </c>
      <c r="C272" t="s">
        <v>7154</v>
      </c>
      <c r="D272" t="s">
        <v>20103</v>
      </c>
      <c r="E272" t="s">
        <v>5577</v>
      </c>
      <c r="F272" t="s">
        <v>5577</v>
      </c>
      <c r="G272" t="str">
        <f>VLOOKUP(Таблица_Sheet1[[#This Row],[ИНН]],main_Расчет!$D:$F,3,0)</f>
        <v xml:space="preserve"> ООО ПКО «ЦПБ»</v>
      </c>
      <c r="H272">
        <f>IFERROR(IF(Таблица_Sheet1[[#This Row],[Ген. директор]]=VLOOKUP(Таблица_Sheet1[[#This Row],[ИНН]],'Гендиры и даты'!$A:$E,4,0),0,1),"")</f>
        <v>0</v>
      </c>
      <c r="I272" t="str">
        <f>Таблица_Sheet1[[#This Row],[Ген. директор]]</f>
        <v>Хихлатая Алина Сергеевна</v>
      </c>
      <c r="J272" t="str">
        <f>VLOOKUP(Таблица_Sheet1[[#This Row],[ИНН]],'Гендиры и даты'!$A:$E,4,0)</f>
        <v>Хихлатая Алина Сергеевна</v>
      </c>
      <c r="K272">
        <f>IFERROR(IF(Таблица_Sheet1[[#This Row],[Учредитель]]=VLOOKUP(Таблица_Sheet1[[#This Row],[ИНН]],'Гендиры и даты'!$A:$E,5,0),0,1),"")</f>
        <v>0</v>
      </c>
      <c r="L272" t="str">
        <f>Таблица_Sheet1[[#This Row],[Учредитель]]</f>
        <v>Хихлатая Алина Сергеевна</v>
      </c>
      <c r="M272" t="str">
        <f>VLOOKUP(Таблица_Sheet1[[#This Row],[ИНН]],'Гендиры и даты'!$A:$E,5,0)</f>
        <v>Хихлатая Алина Сергеевна</v>
      </c>
    </row>
    <row r="273" spans="1:13">
      <c r="A273">
        <v>3443124314</v>
      </c>
      <c r="B273" t="s">
        <v>20448</v>
      </c>
      <c r="C273" t="s">
        <v>7156</v>
      </c>
      <c r="D273" t="s">
        <v>20103</v>
      </c>
      <c r="E273" t="s">
        <v>5236</v>
      </c>
      <c r="F273" t="s">
        <v>5237</v>
      </c>
      <c r="G273" t="str">
        <f>VLOOKUP(Таблица_Sheet1[[#This Row],[ИНН]],main_Расчет!$D:$F,3,0)</f>
        <v xml:space="preserve"> ООО «ПКО «ПЦУУ»</v>
      </c>
      <c r="H273">
        <f>IFERROR(IF(Таблица_Sheet1[[#This Row],[Ген. директор]]=VLOOKUP(Таблица_Sheet1[[#This Row],[ИНН]],'Гендиры и даты'!$A:$E,4,0),0,1),"")</f>
        <v>0</v>
      </c>
      <c r="I273" t="str">
        <f>Таблица_Sheet1[[#This Row],[Ген. директор]]</f>
        <v>Бестужев Алексей Евгеньевич</v>
      </c>
      <c r="J273" t="str">
        <f>VLOOKUP(Таблица_Sheet1[[#This Row],[ИНН]],'Гендиры и даты'!$A:$E,4,0)</f>
        <v>Бестужев Алексей Евгеньевич</v>
      </c>
      <c r="K273">
        <f>IFERROR(IF(Таблица_Sheet1[[#This Row],[Учредитель]]=VLOOKUP(Таблица_Sheet1[[#This Row],[ИНН]],'Гендиры и даты'!$A:$E,5,0),0,1),"")</f>
        <v>0</v>
      </c>
      <c r="L273" t="str">
        <f>Таблица_Sheet1[[#This Row],[Учредитель]]</f>
        <v>Нагаев Роман Ибрагимович</v>
      </c>
      <c r="M273" t="str">
        <f>VLOOKUP(Таблица_Sheet1[[#This Row],[ИНН]],'Гендиры и даты'!$A:$E,5,0)</f>
        <v>Нагаев Роман Ибрагимович</v>
      </c>
    </row>
    <row r="274" spans="1:13">
      <c r="A274">
        <v>7722466428</v>
      </c>
      <c r="B274" t="s">
        <v>20449</v>
      </c>
      <c r="C274" t="s">
        <v>20450</v>
      </c>
      <c r="E274" t="s">
        <v>5540</v>
      </c>
      <c r="F274" t="s">
        <v>20451</v>
      </c>
      <c r="G274" t="e">
        <f>VLOOKUP(Таблица_Sheet1[[#This Row],[ИНН]],main_Расчет!$D:$F,3,0)</f>
        <v>#N/A</v>
      </c>
      <c r="H274">
        <f>IFERROR(IF(Таблица_Sheet1[[#This Row],[Ген. директор]]=VLOOKUP(Таблица_Sheet1[[#This Row],[ИНН]],'Гендиры и даты'!$A:$E,4,0),0,1),"")</f>
        <v>0</v>
      </c>
      <c r="I274" t="str">
        <f>Таблица_Sheet1[[#This Row],[Ген. директор]]</f>
        <v>Федюков Владимир Константинович</v>
      </c>
      <c r="J274" t="str">
        <f>VLOOKUP(Таблица_Sheet1[[#This Row],[ИНН]],'Гендиры и даты'!$A:$E,4,0)</f>
        <v>Федюков Владимир Константинович</v>
      </c>
      <c r="K274">
        <f>IFERROR(IF(Таблица_Sheet1[[#This Row],[Учредитель]]=VLOOKUP(Таблица_Sheet1[[#This Row],[ИНН]],'Гендиры и даты'!$A:$E,5,0),0,1),"")</f>
        <v>1</v>
      </c>
      <c r="L274" t="str">
        <f>Таблица_Sheet1[[#This Row],[Учредитель]]</f>
        <v>Федюков Владимир Константинович, Федюков Константин Владимирович</v>
      </c>
      <c r="M274" t="str">
        <f>VLOOKUP(Таблица_Sheet1[[#This Row],[ИНН]],'Гендиры и даты'!$A:$E,5,0)</f>
        <v>Федюков Владимир Константинович</v>
      </c>
    </row>
    <row r="275" spans="1:13">
      <c r="A275">
        <v>9705047854</v>
      </c>
      <c r="B275" t="s">
        <v>20452</v>
      </c>
      <c r="C275" t="s">
        <v>7160</v>
      </c>
      <c r="D275" t="s">
        <v>20122</v>
      </c>
      <c r="E275" t="s">
        <v>5158</v>
      </c>
      <c r="F275" t="s">
        <v>5159</v>
      </c>
      <c r="G275" t="str">
        <f>VLOOKUP(Таблица_Sheet1[[#This Row],[ИНН]],main_Расчет!$D:$F,3,0)</f>
        <v xml:space="preserve"> ООО КА «Стандарт»</v>
      </c>
      <c r="H275">
        <f>IFERROR(IF(Таблица_Sheet1[[#This Row],[Ген. директор]]=VLOOKUP(Таблица_Sheet1[[#This Row],[ИНН]],'Гендиры и даты'!$A:$E,4,0),0,1),"")</f>
        <v>0</v>
      </c>
      <c r="I275" t="str">
        <f>Таблица_Sheet1[[#This Row],[Ген. директор]]</f>
        <v>Чигарев Николай Николаевич</v>
      </c>
      <c r="J275" t="str">
        <f>VLOOKUP(Таблица_Sheet1[[#This Row],[ИНН]],'Гендиры и даты'!$A:$E,4,0)</f>
        <v>Чигарев Николай Николаевич</v>
      </c>
      <c r="K275">
        <f>IFERROR(IF(Таблица_Sheet1[[#This Row],[Учредитель]]=VLOOKUP(Таблица_Sheet1[[#This Row],[ИНН]],'Гендиры и даты'!$A:$E,5,0),0,1),"")</f>
        <v>0</v>
      </c>
      <c r="L275" t="str">
        <f>Таблица_Sheet1[[#This Row],[Учредитель]]</f>
        <v>Чигарев Николай Николаевич, Общество С Ограниченной Ответственностью, "КАСКАД"</v>
      </c>
      <c r="M275" t="str">
        <f>VLOOKUP(Таблица_Sheet1[[#This Row],[ИНН]],'Гендиры и даты'!$A:$E,5,0)</f>
        <v>Чигарев Николай Николаевич, Общество С Ограниченной Ответственностью, "КАСКАД"</v>
      </c>
    </row>
    <row r="276" spans="1:13">
      <c r="A276">
        <v>7730611414</v>
      </c>
      <c r="B276" t="s">
        <v>20453</v>
      </c>
      <c r="C276" t="s">
        <v>7162</v>
      </c>
      <c r="D276" t="s">
        <v>20181</v>
      </c>
      <c r="E276" t="s">
        <v>4917</v>
      </c>
      <c r="F276" t="s">
        <v>4819</v>
      </c>
      <c r="G276" t="str">
        <f>VLOOKUP(Таблица_Sheet1[[#This Row],[ИНН]],main_Расчет!$D:$F,3,0)</f>
        <v xml:space="preserve"> ООО ПКО «Долговые Инвестиции»</v>
      </c>
      <c r="H276">
        <f>IFERROR(IF(Таблица_Sheet1[[#This Row],[Ген. директор]]=VLOOKUP(Таблица_Sheet1[[#This Row],[ИНН]],'Гендиры и даты'!$A:$E,4,0),0,1),"")</f>
        <v>0</v>
      </c>
      <c r="I276" t="str">
        <f>Таблица_Sheet1[[#This Row],[Ген. директор]]</f>
        <v>Феклистов Павел Анатольевич</v>
      </c>
      <c r="J276" t="str">
        <f>VLOOKUP(Таблица_Sheet1[[#This Row],[ИНН]],'Гендиры и даты'!$A:$E,4,0)</f>
        <v>Феклистов Павел Анатольевич</v>
      </c>
      <c r="K276">
        <f>IFERROR(IF(Таблица_Sheet1[[#This Row],[Учредитель]]=VLOOKUP(Таблица_Sheet1[[#This Row],[ИНН]],'Гендиры и даты'!$A:$E,5,0),0,1),"")</f>
        <v>0</v>
      </c>
      <c r="L276" t="str">
        <f>Таблица_Sheet1[[#This Row],[Учредитель]]</f>
        <v>Смирнов Алексей Васильевич</v>
      </c>
      <c r="M276" t="str">
        <f>VLOOKUP(Таблица_Sheet1[[#This Row],[ИНН]],'Гендиры и даты'!$A:$E,5,0)</f>
        <v>Смирнов Алексей Васильевич</v>
      </c>
    </row>
    <row r="277" spans="1:13">
      <c r="A277">
        <v>2130134993</v>
      </c>
      <c r="B277" t="s">
        <v>20454</v>
      </c>
      <c r="C277" t="s">
        <v>7164</v>
      </c>
      <c r="D277" t="s">
        <v>20119</v>
      </c>
      <c r="E277" t="s">
        <v>5195</v>
      </c>
      <c r="F277" t="s">
        <v>5196</v>
      </c>
      <c r="G277" t="str">
        <f>VLOOKUP(Таблица_Sheet1[[#This Row],[ИНН]],main_Расчет!$D:$F,3,0)</f>
        <v xml:space="preserve"> ООО ПКО «Альянс Поволжье»</v>
      </c>
      <c r="H277">
        <f>IFERROR(IF(Таблица_Sheet1[[#This Row],[Ген. директор]]=VLOOKUP(Таблица_Sheet1[[#This Row],[ИНН]],'Гендиры и даты'!$A:$E,4,0),0,1),"")</f>
        <v>0</v>
      </c>
      <c r="I277" t="str">
        <f>Таблица_Sheet1[[#This Row],[Ген. директор]]</f>
        <v>Фомина Татьяна Владимировна</v>
      </c>
      <c r="J277" t="str">
        <f>VLOOKUP(Таблица_Sheet1[[#This Row],[ИНН]],'Гендиры и даты'!$A:$E,4,0)</f>
        <v>Фомина Татьяна Владимировна</v>
      </c>
      <c r="K277">
        <f>IFERROR(IF(Таблица_Sheet1[[#This Row],[Учредитель]]=VLOOKUP(Таблица_Sheet1[[#This Row],[ИНН]],'Гендиры и даты'!$A:$E,5,0),0,1),"")</f>
        <v>0</v>
      </c>
      <c r="L277" t="str">
        <f>Таблица_Sheet1[[#This Row],[Учредитель]]</f>
        <v>Абузяров Марат Радикович, Уфимцев Алексей Марсович</v>
      </c>
      <c r="M277" t="str">
        <f>VLOOKUP(Таблица_Sheet1[[#This Row],[ИНН]],'Гендиры и даты'!$A:$E,5,0)</f>
        <v>Абузяров Марат Радикович, Уфимцев Алексей Марсович</v>
      </c>
    </row>
    <row r="278" spans="1:13">
      <c r="A278">
        <v>7715695240</v>
      </c>
      <c r="B278" t="s">
        <v>20455</v>
      </c>
      <c r="C278" t="s">
        <v>7166</v>
      </c>
      <c r="D278" t="s">
        <v>20206</v>
      </c>
      <c r="E278" t="s">
        <v>5004</v>
      </c>
      <c r="F278" t="s">
        <v>5004</v>
      </c>
      <c r="G278" t="str">
        <f>VLOOKUP(Таблица_Sheet1[[#This Row],[ИНН]],main_Расчет!$D:$F,3,0)</f>
        <v xml:space="preserve"> ООО «ПКО «АБС»</v>
      </c>
      <c r="H278">
        <f>IFERROR(IF(Таблица_Sheet1[[#This Row],[Ген. директор]]=VLOOKUP(Таблица_Sheet1[[#This Row],[ИНН]],'Гендиры и даты'!$A:$E,4,0),0,1),"")</f>
        <v>0</v>
      </c>
      <c r="I278" t="str">
        <f>Таблица_Sheet1[[#This Row],[Ген. директор]]</f>
        <v>Фомичев Александр Викторович</v>
      </c>
      <c r="J278" t="str">
        <f>VLOOKUP(Таблица_Sheet1[[#This Row],[ИНН]],'Гендиры и даты'!$A:$E,4,0)</f>
        <v>Фомичев Александр Викторович</v>
      </c>
      <c r="K278">
        <f>IFERROR(IF(Таблица_Sheet1[[#This Row],[Учредитель]]=VLOOKUP(Таблица_Sheet1[[#This Row],[ИНН]],'Гендиры и даты'!$A:$E,5,0),0,1),"")</f>
        <v>0</v>
      </c>
      <c r="L278" t="str">
        <f>Таблица_Sheet1[[#This Row],[Учредитель]]</f>
        <v>Фомичев Александр Викторович</v>
      </c>
      <c r="M278" t="str">
        <f>VLOOKUP(Таблица_Sheet1[[#This Row],[ИНН]],'Гендиры и даты'!$A:$E,5,0)</f>
        <v>Фомичев Александр Викторович</v>
      </c>
    </row>
    <row r="279" spans="1:13">
      <c r="A279">
        <v>7724017756</v>
      </c>
      <c r="B279" t="s">
        <v>20456</v>
      </c>
      <c r="C279" t="s">
        <v>20457</v>
      </c>
      <c r="D279" t="s">
        <v>20103</v>
      </c>
      <c r="E279" t="s">
        <v>5578</v>
      </c>
      <c r="F279" t="s">
        <v>5579</v>
      </c>
      <c r="G279" t="e">
        <f>VLOOKUP(Таблица_Sheet1[[#This Row],[ИНН]],main_Расчет!$D:$F,3,0)</f>
        <v>#N/A</v>
      </c>
      <c r="H279">
        <f>IFERROR(IF(Таблица_Sheet1[[#This Row],[Ген. директор]]=VLOOKUP(Таблица_Sheet1[[#This Row],[ИНН]],'Гендиры и даты'!$A:$E,4,0),0,1),"")</f>
        <v>0</v>
      </c>
      <c r="I279" t="str">
        <f>Таблица_Sheet1[[#This Row],[Ген. директор]]</f>
        <v>Шарова Елена Викторовна</v>
      </c>
      <c r="J279" t="str">
        <f>VLOOKUP(Таблица_Sheet1[[#This Row],[ИНН]],'Гендиры и даты'!$A:$E,4,0)</f>
        <v>Шарова Елена Викторовна</v>
      </c>
      <c r="K279">
        <f>IFERROR(IF(Таблица_Sheet1[[#This Row],[Учредитель]]=VLOOKUP(Таблица_Sheet1[[#This Row],[ИНН]],'Гендиры и даты'!$A:$E,5,0),0,1),"")</f>
        <v>0</v>
      </c>
      <c r="L279" t="str">
        <f>Таблица_Sheet1[[#This Row],[Учредитель]]</f>
        <v>Ефимова Светлана Борисовна</v>
      </c>
      <c r="M279" t="str">
        <f>VLOOKUP(Таблица_Sheet1[[#This Row],[ИНН]],'Гендиры и даты'!$A:$E,5,0)</f>
        <v>Ефимова Светлана Борисовна</v>
      </c>
    </row>
    <row r="280" spans="1:13">
      <c r="A280">
        <v>2225130330</v>
      </c>
      <c r="B280" t="s">
        <v>20458</v>
      </c>
      <c r="C280" t="s">
        <v>20459</v>
      </c>
      <c r="D280" t="s">
        <v>20460</v>
      </c>
      <c r="E280" t="s">
        <v>4850</v>
      </c>
      <c r="F280" t="s">
        <v>4851</v>
      </c>
      <c r="G280" t="str">
        <f>VLOOKUP(Таблица_Sheet1[[#This Row],[ИНН]],main_Расчет!$D:$F,3,0)</f>
        <v xml:space="preserve"> ООО ПКО «БСВ»</v>
      </c>
      <c r="H280">
        <f>IFERROR(IF(Таблица_Sheet1[[#This Row],[Ген. директор]]=VLOOKUP(Таблица_Sheet1[[#This Row],[ИНН]],'Гендиры и даты'!$A:$E,4,0),0,1),"")</f>
        <v>0</v>
      </c>
      <c r="I280" t="str">
        <f>Таблица_Sheet1[[#This Row],[Ген. директор]]</f>
        <v>Лукьянов Денис Владимирович</v>
      </c>
      <c r="J280" t="str">
        <f>VLOOKUP(Таблица_Sheet1[[#This Row],[ИНН]],'Гендиры и даты'!$A:$E,4,0)</f>
        <v>Лукьянов Денис Владимирович</v>
      </c>
      <c r="K280">
        <f>IFERROR(IF(Таблица_Sheet1[[#This Row],[Учредитель]]=VLOOKUP(Таблица_Sheet1[[#This Row],[ИНН]],'Гендиры и даты'!$A:$E,5,0),0,1),"")</f>
        <v>0</v>
      </c>
      <c r="L280" t="str">
        <f>Таблица_Sheet1[[#This Row],[Учредитель]]</f>
        <v>Корнилов Станислав Юрьевич</v>
      </c>
      <c r="M280" t="str">
        <f>VLOOKUP(Таблица_Sheet1[[#This Row],[ИНН]],'Гендиры и даты'!$A:$E,5,0)</f>
        <v>Корнилов Станислав Юрьевич</v>
      </c>
    </row>
    <row r="281" spans="1:13">
      <c r="A281">
        <v>7706450420</v>
      </c>
      <c r="B281" t="s">
        <v>20461</v>
      </c>
      <c r="C281" t="s">
        <v>7172</v>
      </c>
      <c r="E281" t="s">
        <v>4806</v>
      </c>
      <c r="F281" t="s">
        <v>4807</v>
      </c>
      <c r="G281" t="str">
        <f>VLOOKUP(Таблица_Sheet1[[#This Row],[ИНН]],main_Расчет!$D:$F,3,0)</f>
        <v xml:space="preserve"> ООО «ПКО «Национальная Фабрика Ипотеки»</v>
      </c>
      <c r="H281">
        <f>IFERROR(IF(Таблица_Sheet1[[#This Row],[Ген. директор]]=VLOOKUP(Таблица_Sheet1[[#This Row],[ИНН]],'Гендиры и даты'!$A:$E,4,0),0,1),"")</f>
        <v>0</v>
      </c>
      <c r="I281" t="str">
        <f>Таблица_Sheet1[[#This Row],[Ген. директор]]</f>
        <v>Исеев Руслан Маратович</v>
      </c>
      <c r="J281" t="str">
        <f>VLOOKUP(Таблица_Sheet1[[#This Row],[ИНН]],'Гендиры и даты'!$A:$E,4,0)</f>
        <v>Исеев Руслан Маратович</v>
      </c>
      <c r="K281">
        <f>IFERROR(IF(Таблица_Sheet1[[#This Row],[Учредитель]]=VLOOKUP(Таблица_Sheet1[[#This Row],[ИНН]],'Гендиры и даты'!$A:$E,5,0),0,1),"")</f>
        <v>0</v>
      </c>
      <c r="L281" t="str">
        <f>Таблица_Sheet1[[#This Row],[Учредитель]]</f>
        <v>"МОСКОВСКИЙ КРЕДИТНЫЙ БАНК", (публичное Акционерное Общество)</v>
      </c>
      <c r="M281" t="str">
        <f>VLOOKUP(Таблица_Sheet1[[#This Row],[ИНН]],'Гендиры и даты'!$A:$E,5,0)</f>
        <v>"МОСКОВСКИЙ КРЕДИТНЫЙ БАНК", (публичное Акционерное Общество)</v>
      </c>
    </row>
    <row r="282" spans="1:13">
      <c r="A282">
        <v>1841021272</v>
      </c>
      <c r="B282" t="s">
        <v>20462</v>
      </c>
      <c r="C282" t="s">
        <v>7174</v>
      </c>
      <c r="D282" t="s">
        <v>20103</v>
      </c>
      <c r="E282" t="s">
        <v>5411</v>
      </c>
      <c r="F282" t="s">
        <v>5412</v>
      </c>
      <c r="G282" t="str">
        <f>VLOOKUP(Таблица_Sheet1[[#This Row],[ИНН]],main_Расчет!$D:$F,3,0)</f>
        <v xml:space="preserve"> ООО ПКО «СмартЗадолженность»</v>
      </c>
      <c r="H282">
        <f>IFERROR(IF(Таблица_Sheet1[[#This Row],[Ген. директор]]=VLOOKUP(Таблица_Sheet1[[#This Row],[ИНН]],'Гендиры и даты'!$A:$E,4,0),0,1),"")</f>
        <v>0</v>
      </c>
      <c r="I282" t="str">
        <f>Таблица_Sheet1[[#This Row],[Ген. директор]]</f>
        <v>Салтыков Константин Николаевич</v>
      </c>
      <c r="J282" t="str">
        <f>VLOOKUP(Таблица_Sheet1[[#This Row],[ИНН]],'Гендиры и даты'!$A:$E,4,0)</f>
        <v>Салтыков Константин Николаевич</v>
      </c>
      <c r="K282">
        <f>IFERROR(IF(Таблица_Sheet1[[#This Row],[Учредитель]]=VLOOKUP(Таблица_Sheet1[[#This Row],[ИНН]],'Гендиры и даты'!$A:$E,5,0),0,1),"")</f>
        <v>0</v>
      </c>
      <c r="L282" t="str">
        <f>Таблица_Sheet1[[#This Row],[Учредитель]]</f>
        <v>Бочкарев Павел Михайлович, Салтыков Константин Николаевич</v>
      </c>
      <c r="M282" t="str">
        <f>VLOOKUP(Таблица_Sheet1[[#This Row],[ИНН]],'Гендиры и даты'!$A:$E,5,0)</f>
        <v>Бочкарев Павел Михайлович, Салтыков Константин Николаевич</v>
      </c>
    </row>
    <row r="283" spans="1:13">
      <c r="A283">
        <v>5405034430</v>
      </c>
      <c r="B283" t="s">
        <v>20463</v>
      </c>
      <c r="C283" t="s">
        <v>7176</v>
      </c>
      <c r="D283" t="s">
        <v>20128</v>
      </c>
      <c r="E283" t="s">
        <v>5059</v>
      </c>
      <c r="F283" t="s">
        <v>5060</v>
      </c>
      <c r="G283" t="str">
        <f>VLOOKUP(Таблица_Sheet1[[#This Row],[ИНН]],main_Расчет!$D:$F,3,0)</f>
        <v xml:space="preserve"> ООО «ПКО «Сибиряк Плюс»</v>
      </c>
      <c r="H283">
        <f>IFERROR(IF(Таблица_Sheet1[[#This Row],[Ген. директор]]=VLOOKUP(Таблица_Sheet1[[#This Row],[ИНН]],'Гендиры и даты'!$A:$E,4,0),0,1),"")</f>
        <v>0</v>
      </c>
      <c r="I283" t="str">
        <f>Таблица_Sheet1[[#This Row],[Ген. директор]]</f>
        <v>Курдюков Сергей Александрович</v>
      </c>
      <c r="J283" t="str">
        <f>VLOOKUP(Таблица_Sheet1[[#This Row],[ИНН]],'Гендиры и даты'!$A:$E,4,0)</f>
        <v>Курдюков Сергей Александрович</v>
      </c>
      <c r="K283">
        <f>IFERROR(IF(Таблица_Sheet1[[#This Row],[Учредитель]]=VLOOKUP(Таблица_Sheet1[[#This Row],[ИНН]],'Гендиры и даты'!$A:$E,5,0),0,1),"")</f>
        <v>0</v>
      </c>
      <c r="L283" t="str">
        <f>Таблица_Sheet1[[#This Row],[Учредитель]]</f>
        <v>Курдюков Сергей Александрович, Ипполитов Михаил Владимирович</v>
      </c>
      <c r="M283" t="str">
        <f>VLOOKUP(Таблица_Sheet1[[#This Row],[ИНН]],'Гендиры и даты'!$A:$E,5,0)</f>
        <v>Курдюков Сергей Александрович, Ипполитов Михаил Владимирович</v>
      </c>
    </row>
    <row r="284" spans="1:13">
      <c r="A284">
        <v>2312280830</v>
      </c>
      <c r="B284" t="s">
        <v>20464</v>
      </c>
      <c r="C284" t="s">
        <v>7178</v>
      </c>
      <c r="D284" t="s">
        <v>20082</v>
      </c>
      <c r="E284" t="s">
        <v>5187</v>
      </c>
      <c r="F284" t="s">
        <v>5188</v>
      </c>
      <c r="G284" t="str">
        <f>VLOOKUP(Таблица_Sheet1[[#This Row],[ИНН]],main_Расчет!$D:$F,3,0)</f>
        <v xml:space="preserve"> ООО ПКО «Интек»</v>
      </c>
      <c r="H284">
        <f>IFERROR(IF(Таблица_Sheet1[[#This Row],[Ген. директор]]=VLOOKUP(Таблица_Sheet1[[#This Row],[ИНН]],'Гендиры и даты'!$A:$E,4,0),0,1),"")</f>
        <v>0</v>
      </c>
      <c r="I284" t="str">
        <f>Таблица_Sheet1[[#This Row],[Ген. директор]]</f>
        <v>Швидченко Изабель Игоревна</v>
      </c>
      <c r="J284" t="str">
        <f>VLOOKUP(Таблица_Sheet1[[#This Row],[ИНН]],'Гендиры и даты'!$A:$E,4,0)</f>
        <v>Швидченко Изабель Игоревна</v>
      </c>
      <c r="K284">
        <f>IFERROR(IF(Таблица_Sheet1[[#This Row],[Учредитель]]=VLOOKUP(Таблица_Sheet1[[#This Row],[ИНН]],'Гендиры и даты'!$A:$E,5,0),0,1),"")</f>
        <v>0</v>
      </c>
      <c r="L284" t="str">
        <f>Таблица_Sheet1[[#This Row],[Учредитель]]</f>
        <v>Телятников Игорь Николаевич</v>
      </c>
      <c r="M284" t="str">
        <f>VLOOKUP(Таблица_Sheet1[[#This Row],[ИНН]],'Гендиры и даты'!$A:$E,5,0)</f>
        <v>Телятников Игорь Николаевич</v>
      </c>
    </row>
    <row r="285" spans="1:13">
      <c r="A285">
        <v>6659210466</v>
      </c>
      <c r="B285" t="s">
        <v>20465</v>
      </c>
      <c r="C285" t="s">
        <v>20466</v>
      </c>
      <c r="D285" t="s">
        <v>20079</v>
      </c>
      <c r="E285" t="s">
        <v>5198</v>
      </c>
      <c r="F285" t="s">
        <v>5198</v>
      </c>
      <c r="G285" t="str">
        <f>VLOOKUP(Таблица_Sheet1[[#This Row],[ИНН]],main_Расчет!$D:$F,3,0)</f>
        <v xml:space="preserve"> ООО ПКО «Патриот»</v>
      </c>
      <c r="H285">
        <f>IFERROR(IF(Таблица_Sheet1[[#This Row],[Ген. директор]]=VLOOKUP(Таблица_Sheet1[[#This Row],[ИНН]],'Гендиры и даты'!$A:$E,4,0),0,1),"")</f>
        <v>0</v>
      </c>
      <c r="I285" t="str">
        <f>Таблица_Sheet1[[#This Row],[Ген. директор]]</f>
        <v>Колесников Роман Алексеевич</v>
      </c>
      <c r="J285" t="str">
        <f>VLOOKUP(Таблица_Sheet1[[#This Row],[ИНН]],'Гендиры и даты'!$A:$E,4,0)</f>
        <v>Колесников Роман Алексеевич</v>
      </c>
      <c r="K285">
        <f>IFERROR(IF(Таблица_Sheet1[[#This Row],[Учредитель]]=VLOOKUP(Таблица_Sheet1[[#This Row],[ИНН]],'Гендиры и даты'!$A:$E,5,0),0,1),"")</f>
        <v>0</v>
      </c>
      <c r="L285" t="str">
        <f>Таблица_Sheet1[[#This Row],[Учредитель]]</f>
        <v>Колесников Роман Алексеевич</v>
      </c>
      <c r="M285" t="str">
        <f>VLOOKUP(Таблица_Sheet1[[#This Row],[ИНН]],'Гендиры и даты'!$A:$E,5,0)</f>
        <v>Колесников Роман Алексеевич</v>
      </c>
    </row>
    <row r="286" spans="1:13">
      <c r="A286">
        <v>3123387280</v>
      </c>
      <c r="B286" t="s">
        <v>20467</v>
      </c>
      <c r="C286" t="s">
        <v>7182</v>
      </c>
      <c r="D286" t="s">
        <v>20165</v>
      </c>
      <c r="E286" t="s">
        <v>4982</v>
      </c>
      <c r="F286" t="s">
        <v>4982</v>
      </c>
      <c r="G286" t="str">
        <f>VLOOKUP(Таблица_Sheet1[[#This Row],[ИНН]],main_Расчет!$D:$F,3,0)</f>
        <v xml:space="preserve"> ООО «Вектор Белгород»</v>
      </c>
      <c r="H286">
        <f>IFERROR(IF(Таблица_Sheet1[[#This Row],[Ген. директор]]=VLOOKUP(Таблица_Sheet1[[#This Row],[ИНН]],'Гендиры и даты'!$A:$E,4,0),0,1),"")</f>
        <v>0</v>
      </c>
      <c r="I286" t="str">
        <f>Таблица_Sheet1[[#This Row],[Ген. директор]]</f>
        <v>Заболотная Вереника Вячеславовна</v>
      </c>
      <c r="J286" t="str">
        <f>VLOOKUP(Таблица_Sheet1[[#This Row],[ИНН]],'Гендиры и даты'!$A:$E,4,0)</f>
        <v>Заболотная Вереника Вячеславовна</v>
      </c>
      <c r="K286">
        <f>IFERROR(IF(Таблица_Sheet1[[#This Row],[Учредитель]]=VLOOKUP(Таблица_Sheet1[[#This Row],[ИНН]],'Гендиры и даты'!$A:$E,5,0),0,1),"")</f>
        <v>0</v>
      </c>
      <c r="L286" t="str">
        <f>Таблица_Sheet1[[#This Row],[Учредитель]]</f>
        <v>Заболотная Вереника Вячеславовна</v>
      </c>
      <c r="M286" t="str">
        <f>VLOOKUP(Таблица_Sheet1[[#This Row],[ИНН]],'Гендиры и даты'!$A:$E,5,0)</f>
        <v>Заболотная Вереника Вячеславовна</v>
      </c>
    </row>
    <row r="287" spans="1:13">
      <c r="A287">
        <v>5027185213</v>
      </c>
      <c r="B287" t="s">
        <v>20468</v>
      </c>
      <c r="C287" t="s">
        <v>7184</v>
      </c>
      <c r="D287" t="s">
        <v>20103</v>
      </c>
      <c r="E287" t="s">
        <v>5134</v>
      </c>
      <c r="F287" t="s">
        <v>5134</v>
      </c>
      <c r="G287" t="str">
        <f>VLOOKUP(Таблица_Sheet1[[#This Row],[ИНН]],main_Расчет!$D:$F,3,0)</f>
        <v xml:space="preserve"> ООО ПКО «МАСВ»</v>
      </c>
      <c r="H287">
        <f>IFERROR(IF(Таблица_Sheet1[[#This Row],[Ген. директор]]=VLOOKUP(Таблица_Sheet1[[#This Row],[ИНН]],'Гендиры и даты'!$A:$E,4,0),0,1),"")</f>
        <v>0</v>
      </c>
      <c r="I287" t="str">
        <f>Таблица_Sheet1[[#This Row],[Ген. директор]]</f>
        <v>Синев Юрий Юрьевич</v>
      </c>
      <c r="J287" t="str">
        <f>VLOOKUP(Таблица_Sheet1[[#This Row],[ИНН]],'Гендиры и даты'!$A:$E,4,0)</f>
        <v>Синев Юрий Юрьевич</v>
      </c>
      <c r="K287">
        <f>IFERROR(IF(Таблица_Sheet1[[#This Row],[Учредитель]]=VLOOKUP(Таблица_Sheet1[[#This Row],[ИНН]],'Гендиры и даты'!$A:$E,5,0),0,1),"")</f>
        <v>0</v>
      </c>
      <c r="L287" t="str">
        <f>Таблица_Sheet1[[#This Row],[Учредитель]]</f>
        <v>Синев Юрий Юрьевич</v>
      </c>
      <c r="M287" t="str">
        <f>VLOOKUP(Таблица_Sheet1[[#This Row],[ИНН]],'Гендиры и даты'!$A:$E,5,0)</f>
        <v>Синев Юрий Юрьевич</v>
      </c>
    </row>
    <row r="288" spans="1:13">
      <c r="A288">
        <v>7107129634</v>
      </c>
      <c r="B288" t="s">
        <v>20469</v>
      </c>
      <c r="C288" t="s">
        <v>7186</v>
      </c>
      <c r="D288" t="s">
        <v>20098</v>
      </c>
      <c r="E288" t="s">
        <v>5142</v>
      </c>
      <c r="F288" t="s">
        <v>5143</v>
      </c>
      <c r="G288" t="str">
        <f>VLOOKUP(Таблица_Sheet1[[#This Row],[ИНН]],main_Расчет!$D:$F,3,0)</f>
        <v xml:space="preserve"> ООО ПКО «ДЕКОЛЛ»</v>
      </c>
      <c r="H288">
        <f>IFERROR(IF(Таблица_Sheet1[[#This Row],[Ген. директор]]=VLOOKUP(Таблица_Sheet1[[#This Row],[ИНН]],'Гендиры и даты'!$A:$E,4,0),0,1),"")</f>
        <v>0</v>
      </c>
      <c r="I288" t="str">
        <f>Таблица_Sheet1[[#This Row],[Ген. директор]]</f>
        <v>Кольцюк Максим Владимирович</v>
      </c>
      <c r="J288" t="str">
        <f>VLOOKUP(Таблица_Sheet1[[#This Row],[ИНН]],'Гендиры и даты'!$A:$E,4,0)</f>
        <v>Кольцюк Максим Владимирович</v>
      </c>
      <c r="K288">
        <f>IFERROR(IF(Таблица_Sheet1[[#This Row],[Учредитель]]=VLOOKUP(Таблица_Sheet1[[#This Row],[ИНН]],'Гендиры и даты'!$A:$E,5,0),0,1),"")</f>
        <v>0</v>
      </c>
      <c r="L288" t="str">
        <f>Таблица_Sheet1[[#This Row],[Учредитель]]</f>
        <v>Кольцюк Максим Владимирович, Малахов Сергей Андреевич</v>
      </c>
      <c r="M288" t="str">
        <f>VLOOKUP(Таблица_Sheet1[[#This Row],[ИНН]],'Гендиры и даты'!$A:$E,5,0)</f>
        <v>Кольцюк Максим Владимирович, Малахов Сергей Андреевич</v>
      </c>
    </row>
    <row r="289" spans="1:13">
      <c r="A289">
        <v>3702742986</v>
      </c>
      <c r="B289" t="s">
        <v>20470</v>
      </c>
      <c r="C289" t="s">
        <v>7188</v>
      </c>
      <c r="D289" t="s">
        <v>20082</v>
      </c>
      <c r="E289" t="s">
        <v>5354</v>
      </c>
      <c r="F289" t="s">
        <v>5355</v>
      </c>
      <c r="G289" t="str">
        <f>VLOOKUP(Таблица_Sheet1[[#This Row],[ИНН]],main_Расчет!$D:$F,3,0)</f>
        <v xml:space="preserve"> ООО ПКО «ДС Логистик»</v>
      </c>
      <c r="H289">
        <f>IFERROR(IF(Таблица_Sheet1[[#This Row],[Ген. директор]]=VLOOKUP(Таблица_Sheet1[[#This Row],[ИНН]],'Гендиры и даты'!$A:$E,4,0),0,1),"")</f>
        <v>0</v>
      </c>
      <c r="I289" t="str">
        <f>Таблица_Sheet1[[#This Row],[Ген. директор]]</f>
        <v>Сизов Дмитрий Владимирович</v>
      </c>
      <c r="J289" t="str">
        <f>VLOOKUP(Таблица_Sheet1[[#This Row],[ИНН]],'Гендиры и даты'!$A:$E,4,0)</f>
        <v>Сизов Дмитрий Владимирович</v>
      </c>
      <c r="K289">
        <f>IFERROR(IF(Таблица_Sheet1[[#This Row],[Учредитель]]=VLOOKUP(Таблица_Sheet1[[#This Row],[ИНН]],'Гендиры и даты'!$A:$E,5,0),0,1),"")</f>
        <v>0</v>
      </c>
      <c r="L289" t="str">
        <f>Таблица_Sheet1[[#This Row],[Учредитель]]</f>
        <v>Каплун Сергей Маркович, Сизов Дмитрий Владимирович</v>
      </c>
      <c r="M289" t="str">
        <f>VLOOKUP(Таблица_Sheet1[[#This Row],[ИНН]],'Гендиры и даты'!$A:$E,5,0)</f>
        <v>Каплун Сергей Маркович, Сизов Дмитрий Владимирович</v>
      </c>
    </row>
    <row r="290" spans="1:13">
      <c r="A290">
        <v>2721204357</v>
      </c>
      <c r="B290" t="s">
        <v>20471</v>
      </c>
      <c r="C290" t="s">
        <v>7190</v>
      </c>
      <c r="D290" t="s">
        <v>20103</v>
      </c>
      <c r="E290" t="s">
        <v>5449</v>
      </c>
      <c r="F290" t="s">
        <v>5449</v>
      </c>
      <c r="G290" t="e">
        <f>VLOOKUP(Таблица_Sheet1[[#This Row],[ИНН]],main_Расчет!$D:$F,3,0)</f>
        <v>#N/A</v>
      </c>
      <c r="H290">
        <f>IFERROR(IF(Таблица_Sheet1[[#This Row],[Ген. директор]]=VLOOKUP(Таблица_Sheet1[[#This Row],[ИНН]],'Гендиры и даты'!$A:$E,4,0),0,1),"")</f>
        <v>0</v>
      </c>
      <c r="I290" t="str">
        <f>Таблица_Sheet1[[#This Row],[Ген. директор]]</f>
        <v>Афанасьев Денис Евгеньевич</v>
      </c>
      <c r="J290" t="str">
        <f>VLOOKUP(Таблица_Sheet1[[#This Row],[ИНН]],'Гендиры и даты'!$A:$E,4,0)</f>
        <v>Афанасьев Денис Евгеньевич</v>
      </c>
      <c r="K290">
        <f>IFERROR(IF(Таблица_Sheet1[[#This Row],[Учредитель]]=VLOOKUP(Таблица_Sheet1[[#This Row],[ИНН]],'Гендиры и даты'!$A:$E,5,0),0,1),"")</f>
        <v>0</v>
      </c>
      <c r="L290" t="str">
        <f>Таблица_Sheet1[[#This Row],[Учредитель]]</f>
        <v>Афанасьев Денис Евгеньевич</v>
      </c>
      <c r="M290" t="str">
        <f>VLOOKUP(Таблица_Sheet1[[#This Row],[ИНН]],'Гендиры и даты'!$A:$E,5,0)</f>
        <v>Афанасьев Денис Евгеньевич</v>
      </c>
    </row>
    <row r="291" spans="1:13">
      <c r="A291">
        <v>1832032790</v>
      </c>
      <c r="B291" t="s">
        <v>20472</v>
      </c>
      <c r="C291" t="s">
        <v>7192</v>
      </c>
      <c r="D291" t="s">
        <v>20105</v>
      </c>
      <c r="E291" t="s">
        <v>5223</v>
      </c>
      <c r="F291" t="s">
        <v>5223</v>
      </c>
      <c r="G291" t="str">
        <f>VLOOKUP(Таблица_Sheet1[[#This Row],[ИНН]],main_Расчет!$D:$F,3,0)</f>
        <v xml:space="preserve"> ООО ПКО «СИТ» </v>
      </c>
      <c r="H291">
        <f>IFERROR(IF(Таблица_Sheet1[[#This Row],[Ген. директор]]=VLOOKUP(Таблица_Sheet1[[#This Row],[ИНН]],'Гендиры и даты'!$A:$E,4,0),0,1),"")</f>
        <v>0</v>
      </c>
      <c r="I291" t="str">
        <f>Таблица_Sheet1[[#This Row],[Ген. директор]]</f>
        <v>Гаскаров Рустем Анасович</v>
      </c>
      <c r="J291" t="str">
        <f>VLOOKUP(Таблица_Sheet1[[#This Row],[ИНН]],'Гендиры и даты'!$A:$E,4,0)</f>
        <v>Гаскаров Рустем Анасович</v>
      </c>
      <c r="K291">
        <f>IFERROR(IF(Таблица_Sheet1[[#This Row],[Учредитель]]=VLOOKUP(Таблица_Sheet1[[#This Row],[ИНН]],'Гендиры и даты'!$A:$E,5,0),0,1),"")</f>
        <v>0</v>
      </c>
      <c r="L291" t="str">
        <f>Таблица_Sheet1[[#This Row],[Учредитель]]</f>
        <v>Гаскаров Рустем Анасович</v>
      </c>
      <c r="M291" t="str">
        <f>VLOOKUP(Таблица_Sheet1[[#This Row],[ИНН]],'Гендиры и даты'!$A:$E,5,0)</f>
        <v>Гаскаров Рустем Анасович</v>
      </c>
    </row>
    <row r="292" spans="1:13">
      <c r="A292">
        <v>4027113714</v>
      </c>
      <c r="B292" t="s">
        <v>20473</v>
      </c>
      <c r="C292" t="s">
        <v>20474</v>
      </c>
      <c r="D292" t="s">
        <v>20122</v>
      </c>
      <c r="E292" t="s">
        <v>5404</v>
      </c>
      <c r="F292" t="s">
        <v>5404</v>
      </c>
      <c r="G292" t="str">
        <f>VLOOKUP(Таблица_Sheet1[[#This Row],[ИНН]],main_Расчет!$D:$F,3,0)</f>
        <v xml:space="preserve"> ООО «ПКО «Решение»</v>
      </c>
      <c r="H292">
        <f>IFERROR(IF(Таблица_Sheet1[[#This Row],[Ген. директор]]=VLOOKUP(Таблица_Sheet1[[#This Row],[ИНН]],'Гендиры и даты'!$A:$E,4,0),0,1),"")</f>
        <v>0</v>
      </c>
      <c r="I292" t="str">
        <f>Таблица_Sheet1[[#This Row],[Ген. директор]]</f>
        <v>Жорин Геннадий Анатольевич</v>
      </c>
      <c r="J292" t="str">
        <f>VLOOKUP(Таблица_Sheet1[[#This Row],[ИНН]],'Гендиры и даты'!$A:$E,4,0)</f>
        <v>Жорин Геннадий Анатольевич</v>
      </c>
      <c r="K292">
        <f>IFERROR(IF(Таблица_Sheet1[[#This Row],[Учредитель]]=VLOOKUP(Таблица_Sheet1[[#This Row],[ИНН]],'Гендиры и даты'!$A:$E,5,0),0,1),"")</f>
        <v>0</v>
      </c>
      <c r="L292" t="str">
        <f>Таблица_Sheet1[[#This Row],[Учредитель]]</f>
        <v>Жорин Геннадий Анатольевич</v>
      </c>
      <c r="M292" t="str">
        <f>VLOOKUP(Таблица_Sheet1[[#This Row],[ИНН]],'Гендиры и даты'!$A:$E,5,0)</f>
        <v>Жорин Геннадий Анатольевич</v>
      </c>
    </row>
    <row r="293" spans="1:13">
      <c r="A293">
        <v>7701720659</v>
      </c>
      <c r="B293" t="s">
        <v>20475</v>
      </c>
      <c r="C293" t="s">
        <v>20476</v>
      </c>
      <c r="D293" t="s">
        <v>20119</v>
      </c>
      <c r="E293" t="s">
        <v>5161</v>
      </c>
      <c r="F293" t="s">
        <v>20477</v>
      </c>
      <c r="G293" t="str">
        <f>VLOOKUP(Таблица_Sheet1[[#This Row],[ИНН]],main_Расчет!$D:$F,3,0)</f>
        <v xml:space="preserve"> ООО «ПКО «Рублёв-Финанс»</v>
      </c>
      <c r="H293">
        <f>IFERROR(IF(Таблица_Sheet1[[#This Row],[Ген. директор]]=VLOOKUP(Таблица_Sheet1[[#This Row],[ИНН]],'Гендиры и даты'!$A:$E,4,0),0,1),"")</f>
        <v>0</v>
      </c>
      <c r="I293" t="str">
        <f>Таблица_Sheet1[[#This Row],[Ген. директор]]</f>
        <v>Хохлов Виталий Владиславович</v>
      </c>
      <c r="J293" t="str">
        <f>VLOOKUP(Таблица_Sheet1[[#This Row],[ИНН]],'Гендиры и даты'!$A:$E,4,0)</f>
        <v>Хохлов Виталий Владиславович</v>
      </c>
      <c r="K293">
        <f>IFERROR(IF(Таблица_Sheet1[[#This Row],[Учредитель]]=VLOOKUP(Таблица_Sheet1[[#This Row],[ИНН]],'Гендиры и даты'!$A:$E,5,0),0,1),"")</f>
        <v>1</v>
      </c>
      <c r="L293" t="str">
        <f>Таблица_Sheet1[[#This Row],[Учредитель]]</f>
        <v>Королькевич Иван Иванович</v>
      </c>
      <c r="M293" t="str">
        <f>VLOOKUP(Таблица_Sheet1[[#This Row],[ИНН]],'Гендиры и даты'!$A:$E,5,0)</f>
        <v>Волохов Андрей Леонидович, Муслимов Асламбек Назарбекович</v>
      </c>
    </row>
    <row r="294" spans="1:13">
      <c r="A294">
        <v>2014015480</v>
      </c>
      <c r="B294" t="s">
        <v>20478</v>
      </c>
      <c r="C294" t="s">
        <v>7198</v>
      </c>
      <c r="D294" t="s">
        <v>20069</v>
      </c>
      <c r="E294" t="s">
        <v>5263</v>
      </c>
      <c r="F294" t="s">
        <v>5263</v>
      </c>
      <c r="G294" t="str">
        <f>VLOOKUP(Таблица_Sheet1[[#This Row],[ИНН]],main_Расчет!$D:$F,3,0)</f>
        <v xml:space="preserve"> ООО ПКО «РБ-КОНСАЛТ»</v>
      </c>
      <c r="H294">
        <f>IFERROR(IF(Таблица_Sheet1[[#This Row],[Ген. директор]]=VLOOKUP(Таблица_Sheet1[[#This Row],[ИНН]],'Гендиры и даты'!$A:$E,4,0),0,1),"")</f>
        <v>0</v>
      </c>
      <c r="I294" t="str">
        <f>Таблица_Sheet1[[#This Row],[Ген. директор]]</f>
        <v>Ахмадов Турпал-али Муходинович</v>
      </c>
      <c r="J294" t="str">
        <f>VLOOKUP(Таблица_Sheet1[[#This Row],[ИНН]],'Гендиры и даты'!$A:$E,4,0)</f>
        <v>Ахмадов Турпал-али Муходинович</v>
      </c>
      <c r="K294">
        <f>IFERROR(IF(Таблица_Sheet1[[#This Row],[Учредитель]]=VLOOKUP(Таблица_Sheet1[[#This Row],[ИНН]],'Гендиры и даты'!$A:$E,5,0),0,1),"")</f>
        <v>0</v>
      </c>
      <c r="L294" t="str">
        <f>Таблица_Sheet1[[#This Row],[Учредитель]]</f>
        <v>Ахмадов Турпал-али Муходинович</v>
      </c>
      <c r="M294" t="str">
        <f>VLOOKUP(Таблица_Sheet1[[#This Row],[ИНН]],'Гендиры и даты'!$A:$E,5,0)</f>
        <v>Ахмадов Турпал-али Муходинович</v>
      </c>
    </row>
    <row r="295" spans="1:13">
      <c r="A295">
        <v>1831193931</v>
      </c>
      <c r="B295" t="s">
        <v>20479</v>
      </c>
      <c r="C295" t="s">
        <v>7200</v>
      </c>
      <c r="D295" t="s">
        <v>20103</v>
      </c>
      <c r="E295" t="s">
        <v>5495</v>
      </c>
      <c r="F295" t="s">
        <v>5496</v>
      </c>
      <c r="G295" t="e">
        <f>VLOOKUP(Таблица_Sheet1[[#This Row],[ИНН]],main_Расчет!$D:$F,3,0)</f>
        <v>#N/A</v>
      </c>
      <c r="H295">
        <f>IFERROR(IF(Таблица_Sheet1[[#This Row],[Ген. директор]]=VLOOKUP(Таблица_Sheet1[[#This Row],[ИНН]],'Гендиры и даты'!$A:$E,4,0),0,1),"")</f>
        <v>0</v>
      </c>
      <c r="I295" t="str">
        <f>Таблица_Sheet1[[#This Row],[Ген. директор]]</f>
        <v>Дорошенко Татьяна Сергеевна</v>
      </c>
      <c r="J295" t="str">
        <f>VLOOKUP(Таблица_Sheet1[[#This Row],[ИНН]],'Гендиры и даты'!$A:$E,4,0)</f>
        <v>Дорошенко Татьяна Сергеевна</v>
      </c>
      <c r="K295">
        <f>IFERROR(IF(Таблица_Sheet1[[#This Row],[Учредитель]]=VLOOKUP(Таблица_Sheet1[[#This Row],[ИНН]],'Гендиры и даты'!$A:$E,5,0),0,1),"")</f>
        <v>0</v>
      </c>
      <c r="L295" t="str">
        <f>Таблица_Sheet1[[#This Row],[Учредитель]]</f>
        <v>Соколова Анна Геннадьевна, Общество С Ограниченной Ответственностью, "БРОКЕР"</v>
      </c>
      <c r="M295" t="str">
        <f>VLOOKUP(Таблица_Sheet1[[#This Row],[ИНН]],'Гендиры и даты'!$A:$E,5,0)</f>
        <v>Соколова Анна Геннадьевна, Общество С Ограниченной Ответственностью, "БРОКЕР"</v>
      </c>
    </row>
    <row r="296" spans="1:13">
      <c r="A296">
        <v>2536316747</v>
      </c>
      <c r="B296" t="s">
        <v>20480</v>
      </c>
      <c r="C296" t="s">
        <v>7202</v>
      </c>
      <c r="G296" t="e">
        <f>VLOOKUP(Таблица_Sheet1[[#This Row],[ИНН]],main_Расчет!$D:$F,3,0)</f>
        <v>#N/A</v>
      </c>
      <c r="H296" t="str">
        <f>IFERROR(IF(Таблица_Sheet1[[#This Row],[Ген. директор]]=VLOOKUP(Таблица_Sheet1[[#This Row],[ИНН]],'Гендиры и даты'!$A:$E,4,0),0,1),"")</f>
        <v/>
      </c>
      <c r="I296">
        <f>Таблица_Sheet1[[#This Row],[Ген. директор]]</f>
        <v>0</v>
      </c>
      <c r="J296" t="e">
        <f>VLOOKUP(Таблица_Sheet1[[#This Row],[ИНН]],'Гендиры и даты'!$A:$E,4,0)</f>
        <v>#N/A</v>
      </c>
      <c r="K296" t="str">
        <f>IFERROR(IF(Таблица_Sheet1[[#This Row],[Учредитель]]=VLOOKUP(Таблица_Sheet1[[#This Row],[ИНН]],'Гендиры и даты'!$A:$E,5,0),0,1),"")</f>
        <v/>
      </c>
      <c r="L296">
        <f>Таблица_Sheet1[[#This Row],[Учредитель]]</f>
        <v>0</v>
      </c>
      <c r="M296" t="e">
        <f>VLOOKUP(Таблица_Sheet1[[#This Row],[ИНН]],'Гендиры и даты'!$A:$E,5,0)</f>
        <v>#N/A</v>
      </c>
    </row>
    <row r="297" spans="1:13">
      <c r="A297">
        <v>326510261</v>
      </c>
      <c r="B297" t="s">
        <v>20480</v>
      </c>
      <c r="C297" t="s">
        <v>7202</v>
      </c>
      <c r="G297" t="str">
        <f>VLOOKUP(Таблица_Sheet1[[#This Row],[ИНН]],main_Расчет!$D:$F,3,0)</f>
        <v xml:space="preserve"> ООО ПКО «Технология-комфорт»</v>
      </c>
      <c r="H297">
        <f>IFERROR(IF(Таблица_Sheet1[[#This Row],[Ген. директор]]=VLOOKUP(Таблица_Sheet1[[#This Row],[ИНН]],'Гендиры и даты'!$A:$E,4,0),0,1),"")</f>
        <v>1</v>
      </c>
      <c r="I297">
        <f>Таблица_Sheet1[[#This Row],[Ген. директор]]</f>
        <v>0</v>
      </c>
      <c r="J297" t="str">
        <f>VLOOKUP(Таблица_Sheet1[[#This Row],[ИНН]],'Гендиры и даты'!$A:$E,4,0)</f>
        <v>Чуркеева Лариса Николаевна</v>
      </c>
      <c r="K297">
        <f>IFERROR(IF(Таблица_Sheet1[[#This Row],[Учредитель]]=VLOOKUP(Таблица_Sheet1[[#This Row],[ИНН]],'Гендиры и даты'!$A:$E,5,0),0,1),"")</f>
        <v>1</v>
      </c>
      <c r="L297">
        <f>Таблица_Sheet1[[#This Row],[Учредитель]]</f>
        <v>0</v>
      </c>
      <c r="M297" t="str">
        <f>VLOOKUP(Таблица_Sheet1[[#This Row],[ИНН]],'Гендиры и даты'!$A:$E,5,0)</f>
        <v>Колесникова Валентина Николаевна</v>
      </c>
    </row>
    <row r="298" spans="1:13">
      <c r="A298">
        <v>1656107334</v>
      </c>
      <c r="B298" t="s">
        <v>20481</v>
      </c>
      <c r="C298" t="s">
        <v>20482</v>
      </c>
      <c r="D298" t="s">
        <v>20103</v>
      </c>
      <c r="E298" t="s">
        <v>7207</v>
      </c>
      <c r="F298" t="s">
        <v>7207</v>
      </c>
      <c r="G298" t="e">
        <f>VLOOKUP(Таблица_Sheet1[[#This Row],[ИНН]],main_Расчет!$D:$F,3,0)</f>
        <v>#N/A</v>
      </c>
      <c r="H298">
        <f>IFERROR(IF(Таблица_Sheet1[[#This Row],[Ген. директор]]=VLOOKUP(Таблица_Sheet1[[#This Row],[ИНН]],'Гендиры и даты'!$A:$E,4,0),0,1),"")</f>
        <v>1</v>
      </c>
      <c r="I298" t="str">
        <f>Таблица_Sheet1[[#This Row],[Ген. директор]]</f>
        <v>Подоплелов Николай Валерьевич</v>
      </c>
      <c r="J298" t="str">
        <f>VLOOKUP(Таблица_Sheet1[[#This Row],[ИНН]],'Гендиры и даты'!$A:$E,4,0)</f>
        <v>Шумкова Дарья Сергеевна</v>
      </c>
      <c r="K298">
        <f>IFERROR(IF(Таблица_Sheet1[[#This Row],[Учредитель]]=VLOOKUP(Таблица_Sheet1[[#This Row],[ИНН]],'Гендиры и даты'!$A:$E,5,0),0,1),"")</f>
        <v>0</v>
      </c>
      <c r="L298" t="str">
        <f>Таблица_Sheet1[[#This Row],[Учредитель]]</f>
        <v>Подоплелов Николай Валерьевич</v>
      </c>
      <c r="M298" t="str">
        <f>VLOOKUP(Таблица_Sheet1[[#This Row],[ИНН]],'Гендиры и даты'!$A:$E,5,0)</f>
        <v>Подоплелов Николай Валерьевич</v>
      </c>
    </row>
    <row r="299" spans="1:13">
      <c r="A299">
        <v>7719492957</v>
      </c>
      <c r="B299" t="s">
        <v>20483</v>
      </c>
      <c r="C299" t="s">
        <v>20484</v>
      </c>
      <c r="D299" t="s">
        <v>20103</v>
      </c>
      <c r="E299" t="s">
        <v>5448</v>
      </c>
      <c r="F299" t="s">
        <v>5448</v>
      </c>
      <c r="G299" t="str">
        <f>VLOOKUP(Таблица_Sheet1[[#This Row],[ИНН]],main_Расчет!$D:$F,3,0)</f>
        <v xml:space="preserve"> ООО ПКО Территория диалога»</v>
      </c>
      <c r="H299">
        <f>IFERROR(IF(Таблица_Sheet1[[#This Row],[Ген. директор]]=VLOOKUP(Таблица_Sheet1[[#This Row],[ИНН]],'Гендиры и даты'!$A:$E,4,0),0,1),"")</f>
        <v>0</v>
      </c>
      <c r="I299" t="str">
        <f>Таблица_Sheet1[[#This Row],[Ген. директор]]</f>
        <v>Арутюнян Ваган Андраникович</v>
      </c>
      <c r="J299" t="str">
        <f>VLOOKUP(Таблица_Sheet1[[#This Row],[ИНН]],'Гендиры и даты'!$A:$E,4,0)</f>
        <v>Арутюнян Ваган Андраникович</v>
      </c>
      <c r="K299">
        <f>IFERROR(IF(Таблица_Sheet1[[#This Row],[Учредитель]]=VLOOKUP(Таблица_Sheet1[[#This Row],[ИНН]],'Гендиры и даты'!$A:$E,5,0),0,1),"")</f>
        <v>0</v>
      </c>
      <c r="L299" t="str">
        <f>Таблица_Sheet1[[#This Row],[Учредитель]]</f>
        <v>Арутюнян Ваган Андраникович</v>
      </c>
      <c r="M299" t="str">
        <f>VLOOKUP(Таблица_Sheet1[[#This Row],[ИНН]],'Гендиры и даты'!$A:$E,5,0)</f>
        <v>Арутюнян Ваган Андраникович</v>
      </c>
    </row>
    <row r="300" spans="1:13">
      <c r="A300">
        <v>7842168078</v>
      </c>
      <c r="B300" t="s">
        <v>20485</v>
      </c>
      <c r="C300" t="s">
        <v>7211</v>
      </c>
      <c r="D300" t="s">
        <v>20241</v>
      </c>
      <c r="E300" t="s">
        <v>5030</v>
      </c>
      <c r="F300" t="s">
        <v>5031</v>
      </c>
      <c r="G300" t="str">
        <f>VLOOKUP(Таблица_Sheet1[[#This Row],[ИНН]],main_Расчет!$D:$F,3,0)</f>
        <v xml:space="preserve"> ООО «ПКО «ЦФП»</v>
      </c>
      <c r="H300">
        <f>IFERROR(IF(Таблица_Sheet1[[#This Row],[Ген. директор]]=VLOOKUP(Таблица_Sheet1[[#This Row],[ИНН]],'Гендиры и даты'!$A:$E,4,0),0,1),"")</f>
        <v>0</v>
      </c>
      <c r="I300" t="str">
        <f>Таблица_Sheet1[[#This Row],[Ген. директор]]</f>
        <v>Сураева Татьяна Эммануиловна</v>
      </c>
      <c r="J300" t="str">
        <f>VLOOKUP(Таблица_Sheet1[[#This Row],[ИНН]],'Гендиры и даты'!$A:$E,4,0)</f>
        <v>Сураева Татьяна Эммануиловна</v>
      </c>
      <c r="K300">
        <f>IFERROR(IF(Таблица_Sheet1[[#This Row],[Учредитель]]=VLOOKUP(Таблица_Sheet1[[#This Row],[ИНН]],'Гендиры и даты'!$A:$E,5,0),0,1),"")</f>
        <v>0</v>
      </c>
      <c r="L300" t="str">
        <f>Таблица_Sheet1[[#This Row],[Учредитель]]</f>
        <v>Гаврилов Игорь Владимирович, Общество С Ограниченной Ответственностью, "АИГ КОНСАЛТ"</v>
      </c>
      <c r="M300" t="str">
        <f>VLOOKUP(Таблица_Sheet1[[#This Row],[ИНН]],'Гендиры и даты'!$A:$E,5,0)</f>
        <v>Гаврилов Игорь Владимирович, Общество С Ограниченной Ответственностью, "АИГ КОНСАЛТ"</v>
      </c>
    </row>
    <row r="301" spans="1:13">
      <c r="A301">
        <v>5611067262</v>
      </c>
      <c r="B301" t="s">
        <v>20486</v>
      </c>
      <c r="C301" t="s">
        <v>7213</v>
      </c>
      <c r="D301" t="s">
        <v>20487</v>
      </c>
      <c r="E301" t="s">
        <v>4832</v>
      </c>
      <c r="F301" t="s">
        <v>4833</v>
      </c>
      <c r="G301" t="str">
        <f>VLOOKUP(Таблица_Sheet1[[#This Row],[ИНН]],main_Расчет!$D:$F,3,0)</f>
        <v xml:space="preserve"> ООО ПКО «Вернём»</v>
      </c>
      <c r="H301">
        <f>IFERROR(IF(Таблица_Sheet1[[#This Row],[Ген. директор]]=VLOOKUP(Таблица_Sheet1[[#This Row],[ИНН]],'Гендиры и даты'!$A:$E,4,0),0,1),"")</f>
        <v>0</v>
      </c>
      <c r="I301" t="str">
        <f>Таблица_Sheet1[[#This Row],[Ген. директор]]</f>
        <v>Ивановский Павел Владимирович</v>
      </c>
      <c r="J301" t="str">
        <f>VLOOKUP(Таблица_Sheet1[[#This Row],[ИНН]],'Гендиры и даты'!$A:$E,4,0)</f>
        <v>Ивановский Павел Владимирович</v>
      </c>
      <c r="K301">
        <f>IFERROR(IF(Таблица_Sheet1[[#This Row],[Учредитель]]=VLOOKUP(Таблица_Sheet1[[#This Row],[ИНН]],'Гендиры и даты'!$A:$E,5,0),0,1),"")</f>
        <v>0</v>
      </c>
      <c r="L301" t="str">
        <f>Таблица_Sheet1[[#This Row],[Учредитель]]</f>
        <v>Луцык Андрей Григорьевич, Жалнина Дарья Александровна, Стержанов Алексей Евгеньевич</v>
      </c>
      <c r="M301" t="str">
        <f>VLOOKUP(Таблица_Sheet1[[#This Row],[ИНН]],'Гендиры и даты'!$A:$E,5,0)</f>
        <v>Луцык Андрей Григорьевич, Жалнина Дарья Александровна, Стержанов Алексей Евгеньевич</v>
      </c>
    </row>
    <row r="302" spans="1:13">
      <c r="A302">
        <v>2543091389</v>
      </c>
      <c r="B302" t="s">
        <v>20488</v>
      </c>
      <c r="C302" t="s">
        <v>7215</v>
      </c>
      <c r="D302" t="s">
        <v>20082</v>
      </c>
      <c r="E302" t="s">
        <v>5345</v>
      </c>
      <c r="F302" t="s">
        <v>5346</v>
      </c>
      <c r="G302" t="str">
        <f>VLOOKUP(Таблица_Sheet1[[#This Row],[ИНН]],main_Расчет!$D:$F,3,0)</f>
        <v xml:space="preserve"> ООО ПКО «ЭНЕРГИЯ»</v>
      </c>
      <c r="H302">
        <f>IFERROR(IF(Таблица_Sheet1[[#This Row],[Ген. директор]]=VLOOKUP(Таблица_Sheet1[[#This Row],[ИНН]],'Гендиры и даты'!$A:$E,4,0),0,1),"")</f>
        <v>0</v>
      </c>
      <c r="I302" t="str">
        <f>Таблица_Sheet1[[#This Row],[Ген. директор]]</f>
        <v>Дзюба Владимир Владимирович</v>
      </c>
      <c r="J302" t="str">
        <f>VLOOKUP(Таблица_Sheet1[[#This Row],[ИНН]],'Гендиры и даты'!$A:$E,4,0)</f>
        <v>Дзюба Владимир Владимирович</v>
      </c>
      <c r="K302">
        <f>IFERROR(IF(Таблица_Sheet1[[#This Row],[Учредитель]]=VLOOKUP(Таблица_Sheet1[[#This Row],[ИНН]],'Гендиры и даты'!$A:$E,5,0),0,1),"")</f>
        <v>0</v>
      </c>
      <c r="L302" t="str">
        <f>Таблица_Sheet1[[#This Row],[Учредитель]]</f>
        <v>Ветошкин Дмитрий Сергеевич, Дзюба Владимир Владимирович, Приходская Жанна Александровна</v>
      </c>
      <c r="M302" t="str">
        <f>VLOOKUP(Таблица_Sheet1[[#This Row],[ИНН]],'Гендиры и даты'!$A:$E,5,0)</f>
        <v>Ветошкин Дмитрий Сергеевич, Дзюба Владимир Владимирович, Приходская Жанна Александровна</v>
      </c>
    </row>
    <row r="303" spans="1:13">
      <c r="A303">
        <v>3702193020</v>
      </c>
      <c r="B303" t="s">
        <v>20489</v>
      </c>
      <c r="C303" t="s">
        <v>7217</v>
      </c>
      <c r="D303" t="s">
        <v>20122</v>
      </c>
      <c r="E303" t="s">
        <v>5423</v>
      </c>
      <c r="F303" t="s">
        <v>5423</v>
      </c>
      <c r="G303" t="str">
        <f>VLOOKUP(Таблица_Sheet1[[#This Row],[ИНН]],main_Расчет!$D:$F,3,0)</f>
        <v xml:space="preserve"> ООО ПКО «АВД»</v>
      </c>
      <c r="H303">
        <f>IFERROR(IF(Таблица_Sheet1[[#This Row],[Ген. директор]]=VLOOKUP(Таблица_Sheet1[[#This Row],[ИНН]],'Гендиры и даты'!$A:$E,4,0),0,1),"")</f>
        <v>0</v>
      </c>
      <c r="I303" t="str">
        <f>Таблица_Sheet1[[#This Row],[Ген. директор]]</f>
        <v>Мирошниченко Оксана Евгеньевна</v>
      </c>
      <c r="J303" t="str">
        <f>VLOOKUP(Таблица_Sheet1[[#This Row],[ИНН]],'Гендиры и даты'!$A:$E,4,0)</f>
        <v>Мирошниченко Оксана Евгеньевна</v>
      </c>
      <c r="K303">
        <f>IFERROR(IF(Таблица_Sheet1[[#This Row],[Учредитель]]=VLOOKUP(Таблица_Sheet1[[#This Row],[ИНН]],'Гендиры и даты'!$A:$E,5,0),0,1),"")</f>
        <v>0</v>
      </c>
      <c r="L303" t="str">
        <f>Таблица_Sheet1[[#This Row],[Учредитель]]</f>
        <v>Мирошниченко Оксана Евгеньевна</v>
      </c>
      <c r="M303" t="str">
        <f>VLOOKUP(Таблица_Sheet1[[#This Row],[ИНН]],'Гендиры и даты'!$A:$E,5,0)</f>
        <v>Мирошниченко Оксана Евгеньевна</v>
      </c>
    </row>
    <row r="304" spans="1:13">
      <c r="A304">
        <v>6671021289</v>
      </c>
      <c r="B304" t="s">
        <v>20490</v>
      </c>
      <c r="C304" t="s">
        <v>7219</v>
      </c>
      <c r="D304" t="s">
        <v>20119</v>
      </c>
      <c r="E304" t="s">
        <v>5148</v>
      </c>
      <c r="F304" t="s">
        <v>5149</v>
      </c>
      <c r="G304" t="str">
        <f>VLOOKUP(Таблица_Sheet1[[#This Row],[ИНН]],main_Расчет!$D:$F,3,0)</f>
        <v xml:space="preserve"> ООО ПКО «ОРПЗ»</v>
      </c>
      <c r="H304">
        <f>IFERROR(IF(Таблица_Sheet1[[#This Row],[Ген. директор]]=VLOOKUP(Таблица_Sheet1[[#This Row],[ИНН]],'Гендиры и даты'!$A:$E,4,0),0,1),"")</f>
        <v>0</v>
      </c>
      <c r="I304" t="str">
        <f>Таблица_Sheet1[[#This Row],[Ген. директор]]</f>
        <v>Елизаров Алексей Михайлович</v>
      </c>
      <c r="J304" t="str">
        <f>VLOOKUP(Таблица_Sheet1[[#This Row],[ИНН]],'Гендиры и даты'!$A:$E,4,0)</f>
        <v>Елизаров Алексей Михайлович</v>
      </c>
      <c r="K304">
        <f>IFERROR(IF(Таблица_Sheet1[[#This Row],[Учредитель]]=VLOOKUP(Таблица_Sheet1[[#This Row],[ИНН]],'Гендиры и даты'!$A:$E,5,0),0,1),"")</f>
        <v>0</v>
      </c>
      <c r="L304" t="str">
        <f>Таблица_Sheet1[[#This Row],[Учредитель]]</f>
        <v>Елизаров Алексей Михайлович, Ворожейкина Елена Станиславовна, Ипполитова Валентина Владимировна</v>
      </c>
      <c r="M304" t="str">
        <f>VLOOKUP(Таблица_Sheet1[[#This Row],[ИНН]],'Гендиры и даты'!$A:$E,5,0)</f>
        <v>Елизаров Алексей Михайлович, Ворожейкина Елена Станиславовна, Ипполитова Валентина Владимировна</v>
      </c>
    </row>
    <row r="305" spans="1:13">
      <c r="A305">
        <v>3327104074</v>
      </c>
      <c r="B305" t="s">
        <v>20491</v>
      </c>
      <c r="C305" t="s">
        <v>7221</v>
      </c>
      <c r="D305" t="s">
        <v>20174</v>
      </c>
      <c r="E305" t="s">
        <v>5076</v>
      </c>
      <c r="F305" t="s">
        <v>5077</v>
      </c>
      <c r="G305" t="str">
        <f>VLOOKUP(Таблица_Sheet1[[#This Row],[ИНН]],main_Расчет!$D:$F,3,0)</f>
        <v xml:space="preserve"> ООО ПКО «ВПА»</v>
      </c>
      <c r="H305">
        <f>IFERROR(IF(Таблица_Sheet1[[#This Row],[Ген. директор]]=VLOOKUP(Таблица_Sheet1[[#This Row],[ИНН]],'Гендиры и даты'!$A:$E,4,0),0,1),"")</f>
        <v>0</v>
      </c>
      <c r="I305" t="str">
        <f>Таблица_Sheet1[[#This Row],[Ген. директор]]</f>
        <v>Денисов Илья Вячеславович</v>
      </c>
      <c r="J305" t="str">
        <f>VLOOKUP(Таблица_Sheet1[[#This Row],[ИНН]],'Гендиры и даты'!$A:$E,4,0)</f>
        <v>Денисов Илья Вячеславович</v>
      </c>
      <c r="K305">
        <f>IFERROR(IF(Таблица_Sheet1[[#This Row],[Учредитель]]=VLOOKUP(Таблица_Sheet1[[#This Row],[ИНН]],'Гендиры и даты'!$A:$E,5,0),0,1),"")</f>
        <v>0</v>
      </c>
      <c r="L305" t="str">
        <f>Таблица_Sheet1[[#This Row],[Учредитель]]</f>
        <v>Феклин Алексей Александрович, Денисов Илья Вячеславович</v>
      </c>
      <c r="M305" t="str">
        <f>VLOOKUP(Таблица_Sheet1[[#This Row],[ИНН]],'Гендиры и даты'!$A:$E,5,0)</f>
        <v>Феклин Алексей Александрович, Денисов Илья Вячеславович</v>
      </c>
    </row>
    <row r="306" spans="1:13">
      <c r="A306">
        <v>5406606578</v>
      </c>
      <c r="B306" t="s">
        <v>20492</v>
      </c>
      <c r="C306" t="s">
        <v>7223</v>
      </c>
      <c r="D306" t="s">
        <v>20177</v>
      </c>
      <c r="E306" t="s">
        <v>4963</v>
      </c>
      <c r="F306" t="s">
        <v>4964</v>
      </c>
      <c r="G306" t="str">
        <f>VLOOKUP(Таблица_Sheet1[[#This Row],[ИНН]],main_Расчет!$D:$F,3,0)</f>
        <v xml:space="preserve"> ООО ПКО «Эксперт Сибирь»</v>
      </c>
      <c r="H306">
        <f>IFERROR(IF(Таблица_Sheet1[[#This Row],[Ген. директор]]=VLOOKUP(Таблица_Sheet1[[#This Row],[ИНН]],'Гендиры и даты'!$A:$E,4,0),0,1),"")</f>
        <v>0</v>
      </c>
      <c r="I306" t="str">
        <f>Таблица_Sheet1[[#This Row],[Ген. директор]]</f>
        <v>Ларионова Наталья Анатольевна</v>
      </c>
      <c r="J306" t="str">
        <f>VLOOKUP(Таблица_Sheet1[[#This Row],[ИНН]],'Гендиры и даты'!$A:$E,4,0)</f>
        <v>Ларионова Наталья Анатольевна</v>
      </c>
      <c r="K306">
        <f>IFERROR(IF(Таблица_Sheet1[[#This Row],[Учредитель]]=VLOOKUP(Таблица_Sheet1[[#This Row],[ИНН]],'Гендиры и даты'!$A:$E,5,0),0,1),"")</f>
        <v>0</v>
      </c>
      <c r="L306" t="str">
        <f>Таблица_Sheet1[[#This Row],[Учредитель]]</f>
        <v>Горбунова Мария Валерьевна, Шаймухаметова Зульфия Флюровна</v>
      </c>
      <c r="M306" t="str">
        <f>VLOOKUP(Таблица_Sheet1[[#This Row],[ИНН]],'Гендиры и даты'!$A:$E,5,0)</f>
        <v>Горбунова Мария Валерьевна, Шаймухаметова Зульфия Флюровна</v>
      </c>
    </row>
    <row r="307" spans="1:13">
      <c r="A307">
        <v>4345493869</v>
      </c>
      <c r="B307" t="s">
        <v>20493</v>
      </c>
      <c r="C307" t="s">
        <v>7225</v>
      </c>
      <c r="D307" t="s">
        <v>20103</v>
      </c>
      <c r="E307" t="s">
        <v>5167</v>
      </c>
      <c r="F307" t="s">
        <v>5167</v>
      </c>
      <c r="G307" t="str">
        <f>VLOOKUP(Таблица_Sheet1[[#This Row],[ИНН]],main_Расчет!$D:$F,3,0)</f>
        <v xml:space="preserve"> ООО «ПКО «РХС Инвест»</v>
      </c>
      <c r="H307">
        <f>IFERROR(IF(Таблица_Sheet1[[#This Row],[Ген. директор]]=VLOOKUP(Таблица_Sheet1[[#This Row],[ИНН]],'Гендиры и даты'!$A:$E,4,0),0,1),"")</f>
        <v>0</v>
      </c>
      <c r="I307" t="str">
        <f>Таблица_Sheet1[[#This Row],[Ген. директор]]</f>
        <v>Сунцова Анастасия Владимировна</v>
      </c>
      <c r="J307" t="str">
        <f>VLOOKUP(Таблица_Sheet1[[#This Row],[ИНН]],'Гендиры и даты'!$A:$E,4,0)</f>
        <v>Сунцова Анастасия Владимировна</v>
      </c>
      <c r="K307">
        <f>IFERROR(IF(Таблица_Sheet1[[#This Row],[Учредитель]]=VLOOKUP(Таблица_Sheet1[[#This Row],[ИНН]],'Гендиры и даты'!$A:$E,5,0),0,1),"")</f>
        <v>0</v>
      </c>
      <c r="L307" t="str">
        <f>Таблица_Sheet1[[#This Row],[Учредитель]]</f>
        <v>Сунцова Анастасия Владимировна</v>
      </c>
      <c r="M307" t="str">
        <f>VLOOKUP(Таблица_Sheet1[[#This Row],[ИНН]],'Гендиры и даты'!$A:$E,5,0)</f>
        <v>Сунцова Анастасия Владимировна</v>
      </c>
    </row>
    <row r="308" spans="1:13">
      <c r="A308">
        <v>4826108534</v>
      </c>
      <c r="B308" t="s">
        <v>20494</v>
      </c>
      <c r="C308" t="s">
        <v>7227</v>
      </c>
      <c r="D308" t="s">
        <v>20103</v>
      </c>
      <c r="E308" t="s">
        <v>5450</v>
      </c>
      <c r="F308" t="s">
        <v>5450</v>
      </c>
      <c r="G308" t="e">
        <f>VLOOKUP(Таблица_Sheet1[[#This Row],[ИНН]],main_Расчет!$D:$F,3,0)</f>
        <v>#N/A</v>
      </c>
      <c r="H308">
        <f>IFERROR(IF(Таблица_Sheet1[[#This Row],[Ген. директор]]=VLOOKUP(Таблица_Sheet1[[#This Row],[ИНН]],'Гендиры и даты'!$A:$E,4,0),0,1),"")</f>
        <v>0</v>
      </c>
      <c r="I308" t="str">
        <f>Таблица_Sheet1[[#This Row],[Ген. директор]]</f>
        <v>Ведилин Владимир Михайлович</v>
      </c>
      <c r="J308" t="str">
        <f>VLOOKUP(Таблица_Sheet1[[#This Row],[ИНН]],'Гендиры и даты'!$A:$E,4,0)</f>
        <v>Ведилин Владимир Михайлович</v>
      </c>
      <c r="K308">
        <f>IFERROR(IF(Таблица_Sheet1[[#This Row],[Учредитель]]=VLOOKUP(Таблица_Sheet1[[#This Row],[ИНН]],'Гендиры и даты'!$A:$E,5,0),0,1),"")</f>
        <v>0</v>
      </c>
      <c r="L308" t="str">
        <f>Таблица_Sheet1[[#This Row],[Учредитель]]</f>
        <v>Ведилин Владимир Михайлович</v>
      </c>
      <c r="M308" t="str">
        <f>VLOOKUP(Таблица_Sheet1[[#This Row],[ИНН]],'Гендиры и даты'!$A:$E,5,0)</f>
        <v>Ведилин Владимир Михайлович</v>
      </c>
    </row>
    <row r="309" spans="1:13">
      <c r="A309">
        <v>5507257404</v>
      </c>
      <c r="B309" t="s">
        <v>20495</v>
      </c>
      <c r="C309" t="s">
        <v>7229</v>
      </c>
      <c r="D309" t="s">
        <v>20141</v>
      </c>
      <c r="E309" t="s">
        <v>5246</v>
      </c>
      <c r="F309" t="s">
        <v>5247</v>
      </c>
      <c r="G309" t="str">
        <f>VLOOKUP(Таблица_Sheet1[[#This Row],[ИНН]],main_Расчет!$D:$F,3,0)</f>
        <v xml:space="preserve"> ООО «ПКО «ЦЮР»</v>
      </c>
      <c r="H309">
        <f>IFERROR(IF(Таблица_Sheet1[[#This Row],[Ген. директор]]=VLOOKUP(Таблица_Sheet1[[#This Row],[ИНН]],'Гендиры и даты'!$A:$E,4,0),0,1),"")</f>
        <v>0</v>
      </c>
      <c r="I309" t="str">
        <f>Таблица_Sheet1[[#This Row],[Ген. директор]]</f>
        <v>Карпова Ольга Александровна</v>
      </c>
      <c r="J309" t="str">
        <f>VLOOKUP(Таблица_Sheet1[[#This Row],[ИНН]],'Гендиры и даты'!$A:$E,4,0)</f>
        <v>Карпова Ольга Александровна</v>
      </c>
      <c r="K309">
        <f>IFERROR(IF(Таблица_Sheet1[[#This Row],[Учредитель]]=VLOOKUP(Таблица_Sheet1[[#This Row],[ИНН]],'Гендиры и даты'!$A:$E,5,0),0,1),"")</f>
        <v>0</v>
      </c>
      <c r="L309" t="str">
        <f>Таблица_Sheet1[[#This Row],[Учредитель]]</f>
        <v>Беляков Александр Валерьевич</v>
      </c>
      <c r="M309" t="str">
        <f>VLOOKUP(Таблица_Sheet1[[#This Row],[ИНН]],'Гендиры и даты'!$A:$E,5,0)</f>
        <v>Беляков Александр Валерьевич</v>
      </c>
    </row>
    <row r="310" spans="1:13">
      <c r="A310">
        <v>7728833297</v>
      </c>
      <c r="B310" t="s">
        <v>20496</v>
      </c>
      <c r="C310" t="s">
        <v>7231</v>
      </c>
      <c r="D310" t="s">
        <v>20067</v>
      </c>
      <c r="E310" t="s">
        <v>5487</v>
      </c>
      <c r="F310" t="s">
        <v>5487</v>
      </c>
      <c r="G310" t="str">
        <f>VLOOKUP(Таблица_Sheet1[[#This Row],[ИНН]],main_Расчет!$D:$F,3,0)</f>
        <v xml:space="preserve"> ООО ПКО «Вербоконнект»</v>
      </c>
      <c r="H310">
        <f>IFERROR(IF(Таблица_Sheet1[[#This Row],[Ген. директор]]=VLOOKUP(Таблица_Sheet1[[#This Row],[ИНН]],'Гендиры и даты'!$A:$E,4,0),0,1),"")</f>
        <v>0</v>
      </c>
      <c r="I310" t="str">
        <f>Таблица_Sheet1[[#This Row],[Ген. директор]]</f>
        <v>Михмель Павел Сергеевич</v>
      </c>
      <c r="J310" t="str">
        <f>VLOOKUP(Таблица_Sheet1[[#This Row],[ИНН]],'Гендиры и даты'!$A:$E,4,0)</f>
        <v>Михмель Павел Сергеевич</v>
      </c>
      <c r="K310">
        <f>IFERROR(IF(Таблица_Sheet1[[#This Row],[Учредитель]]=VLOOKUP(Таблица_Sheet1[[#This Row],[ИНН]],'Гендиры и даты'!$A:$E,5,0),0,1),"")</f>
        <v>0</v>
      </c>
      <c r="L310" t="str">
        <f>Таблица_Sheet1[[#This Row],[Учредитель]]</f>
        <v>Михмель Павел Сергеевич</v>
      </c>
      <c r="M310" t="str">
        <f>VLOOKUP(Таблица_Sheet1[[#This Row],[ИНН]],'Гендиры и даты'!$A:$E,5,0)</f>
        <v>Михмель Павел Сергеевич</v>
      </c>
    </row>
    <row r="311" spans="1:13">
      <c r="A311">
        <v>7203323338</v>
      </c>
      <c r="B311" t="s">
        <v>20497</v>
      </c>
      <c r="C311" t="s">
        <v>7233</v>
      </c>
      <c r="D311" t="s">
        <v>20103</v>
      </c>
      <c r="E311" t="s">
        <v>5304</v>
      </c>
      <c r="F311" t="s">
        <v>5305</v>
      </c>
      <c r="G311" t="str">
        <f>VLOOKUP(Таблица_Sheet1[[#This Row],[ИНН]],main_Расчет!$D:$F,3,0)</f>
        <v xml:space="preserve"> ООО ПКО «Карат»</v>
      </c>
      <c r="H311">
        <f>IFERROR(IF(Таблица_Sheet1[[#This Row],[Ген. директор]]=VLOOKUP(Таблица_Sheet1[[#This Row],[ИНН]],'Гендиры и даты'!$A:$E,4,0),0,1),"")</f>
        <v>0</v>
      </c>
      <c r="I311" t="str">
        <f>Таблица_Sheet1[[#This Row],[Ген. директор]]</f>
        <v>Корнеев Олег Викторович</v>
      </c>
      <c r="J311" t="str">
        <f>VLOOKUP(Таблица_Sheet1[[#This Row],[ИНН]],'Гендиры и даты'!$A:$E,4,0)</f>
        <v>Корнеев Олег Викторович</v>
      </c>
      <c r="K311">
        <f>IFERROR(IF(Таблица_Sheet1[[#This Row],[Учредитель]]=VLOOKUP(Таблица_Sheet1[[#This Row],[ИНН]],'Гендиры и даты'!$A:$E,5,0),0,1),"")</f>
        <v>0</v>
      </c>
      <c r="L311" t="str">
        <f>Таблица_Sheet1[[#This Row],[Учредитель]]</f>
        <v>Быков Максим Романович</v>
      </c>
      <c r="M311" t="str">
        <f>VLOOKUP(Таблица_Sheet1[[#This Row],[ИНН]],'Гендиры и даты'!$A:$E,5,0)</f>
        <v>Быков Максим Романович</v>
      </c>
    </row>
    <row r="312" spans="1:13">
      <c r="A312">
        <v>3015115352</v>
      </c>
      <c r="B312" t="s">
        <v>20498</v>
      </c>
      <c r="C312" t="s">
        <v>20499</v>
      </c>
      <c r="D312" t="s">
        <v>20082</v>
      </c>
      <c r="E312" t="s">
        <v>5349</v>
      </c>
      <c r="F312" t="s">
        <v>20500</v>
      </c>
      <c r="G312" t="str">
        <f>VLOOKUP(Таблица_Sheet1[[#This Row],[ИНН]],main_Расчет!$D:$F,3,0)</f>
        <v xml:space="preserve"> ООО ПКО «АК ГРУПП»</v>
      </c>
      <c r="H312">
        <f>IFERROR(IF(Таблица_Sheet1[[#This Row],[Ген. директор]]=VLOOKUP(Таблица_Sheet1[[#This Row],[ИНН]],'Гендиры и даты'!$A:$E,4,0),0,1),"")</f>
        <v>0</v>
      </c>
      <c r="I312" t="str">
        <f>Таблица_Sheet1[[#This Row],[Ген. директор]]</f>
        <v>Горянина Оксана Васильевна</v>
      </c>
      <c r="J312" t="str">
        <f>VLOOKUP(Таблица_Sheet1[[#This Row],[ИНН]],'Гендиры и даты'!$A:$E,4,0)</f>
        <v>Горянина Оксана Васильевна</v>
      </c>
      <c r="K312">
        <f>IFERROR(IF(Таблица_Sheet1[[#This Row],[Учредитель]]=VLOOKUP(Таблица_Sheet1[[#This Row],[ИНН]],'Гендиры и даты'!$A:$E,5,0),0,1),"")</f>
        <v>1</v>
      </c>
      <c r="L312" t="str">
        <f>Таблица_Sheet1[[#This Row],[Учредитель]]</f>
        <v>Мамутова Татьяна Михайловна, Колымажнов Максим Юрьевич, Филатов Игорь Николаевич, Горянина Оксана Васильевна</v>
      </c>
      <c r="M312" t="str">
        <f>VLOOKUP(Таблица_Sheet1[[#This Row],[ИНН]],'Гендиры и даты'!$A:$E,5,0)</f>
        <v>Мамутова Татьяна Михайловна, Колымажнов Максим Юрьевич, Горянина Оксана Васильевна, Филатов Игорь Николаевич</v>
      </c>
    </row>
    <row r="313" spans="1:13">
      <c r="A313">
        <v>6168004398</v>
      </c>
      <c r="B313" t="s">
        <v>20501</v>
      </c>
      <c r="C313" t="s">
        <v>7237</v>
      </c>
      <c r="D313" t="s">
        <v>20069</v>
      </c>
      <c r="E313" t="s">
        <v>5206</v>
      </c>
      <c r="F313" t="s">
        <v>5206</v>
      </c>
      <c r="G313" t="str">
        <f>VLOOKUP(Таблица_Sheet1[[#This Row],[ИНН]],main_Расчет!$D:$F,3,0)</f>
        <v xml:space="preserve"> ООО ПКО «ПУД»</v>
      </c>
      <c r="H313">
        <f>IFERROR(IF(Таблица_Sheet1[[#This Row],[Ген. директор]]=VLOOKUP(Таблица_Sheet1[[#This Row],[ИНН]],'Гендиры и даты'!$A:$E,4,0),0,1),"")</f>
        <v>0</v>
      </c>
      <c r="I313" t="str">
        <f>Таблица_Sheet1[[#This Row],[Ген. директор]]</f>
        <v>Солощенко Дмитрий Владимирович</v>
      </c>
      <c r="J313" t="str">
        <f>VLOOKUP(Таблица_Sheet1[[#This Row],[ИНН]],'Гендиры и даты'!$A:$E,4,0)</f>
        <v>Солощенко Дмитрий Владимирович</v>
      </c>
      <c r="K313">
        <f>IFERROR(IF(Таблица_Sheet1[[#This Row],[Учредитель]]=VLOOKUP(Таблица_Sheet1[[#This Row],[ИНН]],'Гендиры и даты'!$A:$E,5,0),0,1),"")</f>
        <v>0</v>
      </c>
      <c r="L313" t="str">
        <f>Таблица_Sheet1[[#This Row],[Учредитель]]</f>
        <v>Солощенко Дмитрий Владимирович</v>
      </c>
      <c r="M313" t="str">
        <f>VLOOKUP(Таблица_Sheet1[[#This Row],[ИНН]],'Гендиры и даты'!$A:$E,5,0)</f>
        <v>Солощенко Дмитрий Владимирович</v>
      </c>
    </row>
    <row r="314" spans="1:13">
      <c r="A314">
        <v>2130067786</v>
      </c>
      <c r="B314" t="s">
        <v>20502</v>
      </c>
      <c r="C314" t="s">
        <v>7239</v>
      </c>
      <c r="D314" t="s">
        <v>20174</v>
      </c>
      <c r="E314" t="s">
        <v>5177</v>
      </c>
      <c r="F314" t="s">
        <v>5177</v>
      </c>
      <c r="G314" t="str">
        <f>VLOOKUP(Таблица_Sheet1[[#This Row],[ИНН]],main_Расчет!$D:$F,3,0)</f>
        <v xml:space="preserve"> ООО ПКО «Киберникс»</v>
      </c>
      <c r="H314">
        <f>IFERROR(IF(Таблица_Sheet1[[#This Row],[Ген. директор]]=VLOOKUP(Таблица_Sheet1[[#This Row],[ИНН]],'Гендиры и даты'!$A:$E,4,0),0,1),"")</f>
        <v>0</v>
      </c>
      <c r="I314" t="str">
        <f>Таблица_Sheet1[[#This Row],[Ген. директор]]</f>
        <v>Борисов Алексей Николаевич</v>
      </c>
      <c r="J314" t="str">
        <f>VLOOKUP(Таблица_Sheet1[[#This Row],[ИНН]],'Гендиры и даты'!$A:$E,4,0)</f>
        <v>Борисов Алексей Николаевич</v>
      </c>
      <c r="K314">
        <f>IFERROR(IF(Таблица_Sheet1[[#This Row],[Учредитель]]=VLOOKUP(Таблица_Sheet1[[#This Row],[ИНН]],'Гендиры и даты'!$A:$E,5,0),0,1),"")</f>
        <v>0</v>
      </c>
      <c r="L314" t="str">
        <f>Таблица_Sheet1[[#This Row],[Учредитель]]</f>
        <v>Борисов Алексей Николаевич</v>
      </c>
      <c r="M314" t="str">
        <f>VLOOKUP(Таблица_Sheet1[[#This Row],[ИНН]],'Гендиры и даты'!$A:$E,5,0)</f>
        <v>Борисов Алексей Николаевич</v>
      </c>
    </row>
    <row r="315" spans="1:13">
      <c r="A315">
        <v>7536168865</v>
      </c>
      <c r="B315" t="s">
        <v>20503</v>
      </c>
      <c r="C315" t="s">
        <v>20504</v>
      </c>
      <c r="D315" t="s">
        <v>20174</v>
      </c>
      <c r="E315" t="s">
        <v>20505</v>
      </c>
      <c r="F315" t="s">
        <v>5425</v>
      </c>
      <c r="G315" t="str">
        <f>VLOOKUP(Таблица_Sheet1[[#This Row],[ИНН]],main_Расчет!$D:$F,3,0)</f>
        <v xml:space="preserve"> ООО ПКО «Смарт Коллекшн»</v>
      </c>
      <c r="H315">
        <f>IFERROR(IF(Таблица_Sheet1[[#This Row],[Ген. директор]]=VLOOKUP(Таблица_Sheet1[[#This Row],[ИНН]],'Гендиры и даты'!$A:$E,4,0),0,1),"")</f>
        <v>1</v>
      </c>
      <c r="I315" t="str">
        <f>Таблица_Sheet1[[#This Row],[Ген. директор]]</f>
        <v>Романовская Мария Константиновна</v>
      </c>
      <c r="J315" t="str">
        <f>VLOOKUP(Таблица_Sheet1[[#This Row],[ИНН]],'Гендиры и даты'!$A:$E,4,0)</f>
        <v>Краснощеков Антон Павлович</v>
      </c>
      <c r="K315">
        <f>IFERROR(IF(Таблица_Sheet1[[#This Row],[Учредитель]]=VLOOKUP(Таблица_Sheet1[[#This Row],[ИНН]],'Гендиры и даты'!$A:$E,5,0),0,1),"")</f>
        <v>0</v>
      </c>
      <c r="L315" t="str">
        <f>Таблица_Sheet1[[#This Row],[Учредитель]]</f>
        <v>Скворцов Александр Валентинович</v>
      </c>
      <c r="M315" t="str">
        <f>VLOOKUP(Таблица_Sheet1[[#This Row],[ИНН]],'Гендиры и даты'!$A:$E,5,0)</f>
        <v>Скворцов Александр Валентинович</v>
      </c>
    </row>
    <row r="316" spans="1:13">
      <c r="A316">
        <v>3459079025</v>
      </c>
      <c r="B316" t="s">
        <v>20506</v>
      </c>
      <c r="C316" t="s">
        <v>7243</v>
      </c>
      <c r="D316" t="s">
        <v>20069</v>
      </c>
      <c r="E316" t="s">
        <v>5376</v>
      </c>
      <c r="F316" t="s">
        <v>5377</v>
      </c>
      <c r="G316" t="str">
        <f>VLOOKUP(Таблица_Sheet1[[#This Row],[ИНН]],main_Расчет!$D:$F,3,0)</f>
        <v xml:space="preserve"> ООО «ПКО «Трэк»</v>
      </c>
      <c r="H316">
        <f>IFERROR(IF(Таблица_Sheet1[[#This Row],[Ген. директор]]=VLOOKUP(Таблица_Sheet1[[#This Row],[ИНН]],'Гендиры и даты'!$A:$E,4,0),0,1),"")</f>
        <v>0</v>
      </c>
      <c r="I316" t="str">
        <f>Таблица_Sheet1[[#This Row],[Ген. директор]]</f>
        <v>Антропов Игорь Владимирович</v>
      </c>
      <c r="J316" t="str">
        <f>VLOOKUP(Таблица_Sheet1[[#This Row],[ИНН]],'Гендиры и даты'!$A:$E,4,0)</f>
        <v>Антропов Игорь Владимирович</v>
      </c>
      <c r="K316">
        <f>IFERROR(IF(Таблица_Sheet1[[#This Row],[Учредитель]]=VLOOKUP(Таблица_Sheet1[[#This Row],[ИНН]],'Гендиры и даты'!$A:$E,5,0),0,1),"")</f>
        <v>0</v>
      </c>
      <c r="L316" t="str">
        <f>Таблица_Sheet1[[#This Row],[Учредитель]]</f>
        <v>Антропов Игорь Владимирович, Общество С Ограниченной Ответственностью, "ЮФ ", Юринформ"</v>
      </c>
      <c r="M316" t="str">
        <f>VLOOKUP(Таблица_Sheet1[[#This Row],[ИНН]],'Гендиры и даты'!$A:$E,5,0)</f>
        <v>Антропов Игорь Владимирович, Общество С Ограниченной Ответственностью, "ЮФ ", Юринформ"</v>
      </c>
    </row>
    <row r="317" spans="1:13">
      <c r="A317">
        <v>6451008162</v>
      </c>
      <c r="B317" t="s">
        <v>20507</v>
      </c>
      <c r="C317" t="s">
        <v>7245</v>
      </c>
      <c r="D317" t="s">
        <v>20174</v>
      </c>
      <c r="E317" t="s">
        <v>5156</v>
      </c>
      <c r="F317" t="s">
        <v>5156</v>
      </c>
      <c r="G317" t="str">
        <f>VLOOKUP(Таблица_Sheet1[[#This Row],[ИНН]],main_Расчет!$D:$F,3,0)</f>
        <v xml:space="preserve"> ООО «ПКО СТАБИЛЬНОСТЬ БИЗНЕСА»</v>
      </c>
      <c r="H317">
        <f>IFERROR(IF(Таблица_Sheet1[[#This Row],[Ген. директор]]=VLOOKUP(Таблица_Sheet1[[#This Row],[ИНН]],'Гендиры и даты'!$A:$E,4,0),0,1),"")</f>
        <v>0</v>
      </c>
      <c r="I317" t="str">
        <f>Таблица_Sheet1[[#This Row],[Ген. директор]]</f>
        <v>Ильчук Юрий Александрович</v>
      </c>
      <c r="J317" t="str">
        <f>VLOOKUP(Таблица_Sheet1[[#This Row],[ИНН]],'Гендиры и даты'!$A:$E,4,0)</f>
        <v>Ильчук Юрий Александрович</v>
      </c>
      <c r="K317">
        <f>IFERROR(IF(Таблица_Sheet1[[#This Row],[Учредитель]]=VLOOKUP(Таблица_Sheet1[[#This Row],[ИНН]],'Гендиры и даты'!$A:$E,5,0),0,1),"")</f>
        <v>0</v>
      </c>
      <c r="L317" t="str">
        <f>Таблица_Sheet1[[#This Row],[Учредитель]]</f>
        <v>Ильчук Юрий Александрович</v>
      </c>
      <c r="M317" t="str">
        <f>VLOOKUP(Таблица_Sheet1[[#This Row],[ИНН]],'Гендиры и даты'!$A:$E,5,0)</f>
        <v>Ильчук Юрий Александрович</v>
      </c>
    </row>
    <row r="318" spans="1:13">
      <c r="A318">
        <v>1655390040</v>
      </c>
      <c r="B318" t="s">
        <v>20508</v>
      </c>
      <c r="C318" t="s">
        <v>7247</v>
      </c>
      <c r="D318" t="s">
        <v>20122</v>
      </c>
      <c r="E318" t="s">
        <v>5062</v>
      </c>
      <c r="F318" t="s">
        <v>5063</v>
      </c>
      <c r="G318" t="str">
        <f>VLOOKUP(Таблица_Sheet1[[#This Row],[ИНН]],main_Расчет!$D:$F,3,0)</f>
        <v xml:space="preserve"> ООО «ПКО «Айсберг»</v>
      </c>
      <c r="H318">
        <f>IFERROR(IF(Таблица_Sheet1[[#This Row],[Ген. директор]]=VLOOKUP(Таблица_Sheet1[[#This Row],[ИНН]],'Гендиры и даты'!$A:$E,4,0),0,1),"")</f>
        <v>0</v>
      </c>
      <c r="I318" t="str">
        <f>Таблица_Sheet1[[#This Row],[Ген. директор]]</f>
        <v>Муратшин Динар Маратович</v>
      </c>
      <c r="J318" t="str">
        <f>VLOOKUP(Таблица_Sheet1[[#This Row],[ИНН]],'Гендиры и даты'!$A:$E,4,0)</f>
        <v>Муратшин Динар Маратович</v>
      </c>
      <c r="K318">
        <f>IFERROR(IF(Таблица_Sheet1[[#This Row],[Учредитель]]=VLOOKUP(Таблица_Sheet1[[#This Row],[ИНН]],'Гендиры и даты'!$A:$E,5,0),0,1),"")</f>
        <v>0</v>
      </c>
      <c r="L318" t="str">
        <f>Таблица_Sheet1[[#This Row],[Учредитель]]</f>
        <v>Сахапов Дамир Зуферович, Плеханов Сергей Андреевич, Муратшин Динар Маратович</v>
      </c>
      <c r="M318" t="str">
        <f>VLOOKUP(Таблица_Sheet1[[#This Row],[ИНН]],'Гендиры и даты'!$A:$E,5,0)</f>
        <v>Сахапов Дамир Зуферович, Плеханов Сергей Андреевич, Муратшин Динар Маратович</v>
      </c>
    </row>
    <row r="319" spans="1:13">
      <c r="A319">
        <v>5407973997</v>
      </c>
      <c r="B319" t="s">
        <v>20509</v>
      </c>
      <c r="C319" t="s">
        <v>20510</v>
      </c>
      <c r="D319" t="s">
        <v>20511</v>
      </c>
      <c r="E319" t="s">
        <v>4808</v>
      </c>
      <c r="F319" t="s">
        <v>20512</v>
      </c>
      <c r="G319" t="str">
        <f>VLOOKUP(Таблица_Sheet1[[#This Row],[ИНН]],main_Расчет!$D:$F,3,0)</f>
        <v xml:space="preserve"> ООО ПКО «Право онлайн»</v>
      </c>
      <c r="H319">
        <f>IFERROR(IF(Таблица_Sheet1[[#This Row],[Ген. директор]]=VLOOKUP(Таблица_Sheet1[[#This Row],[ИНН]],'Гендиры и даты'!$A:$E,4,0),0,1),"")</f>
        <v>0</v>
      </c>
      <c r="I319" t="str">
        <f>Таблица_Sheet1[[#This Row],[Ген. директор]]</f>
        <v>Телятникова Елена Васильевна</v>
      </c>
      <c r="J319" t="str">
        <f>VLOOKUP(Таблица_Sheet1[[#This Row],[ИНН]],'Гендиры и даты'!$A:$E,4,0)</f>
        <v>Телятникова Елена Васильевна</v>
      </c>
      <c r="K319">
        <f>IFERROR(IF(Таблица_Sheet1[[#This Row],[Учредитель]]=VLOOKUP(Таблица_Sheet1[[#This Row],[ИНН]],'Гендиры и даты'!$A:$E,5,0),0,1),"")</f>
        <v>1</v>
      </c>
      <c r="L319" t="str">
        <f>Таблица_Sheet1[[#This Row],[Учредитель]]</f>
        <v>Волков Павел Александрович, Кравцова Наталья Николаевна, Трахачёв Сергей Валерьевич, Евстифеева Юлия Евгеньевна, Кобяков Владислав Юрьевич, Елисеев Алексей Андреевич</v>
      </c>
      <c r="M319" t="str">
        <f>VLOOKUP(Таблица_Sheet1[[#This Row],[ИНН]],'Гендиры и даты'!$A:$E,5,0)</f>
        <v>Волков Павел Александрович, Кравцова Наталья Николаевна, Евстифеева Юлия Евгеньевна, Кобяков Владислав Юрьевич, Елисеев Алексей Андреевич, Трахачёв Сергей Валерьевич</v>
      </c>
    </row>
    <row r="320" spans="1:13">
      <c r="A320">
        <v>2221220819</v>
      </c>
      <c r="B320" t="s">
        <v>20513</v>
      </c>
      <c r="C320" t="s">
        <v>7251</v>
      </c>
      <c r="D320" t="s">
        <v>20103</v>
      </c>
      <c r="E320" t="s">
        <v>5374</v>
      </c>
      <c r="F320" t="s">
        <v>5374</v>
      </c>
      <c r="G320" t="str">
        <f>VLOOKUP(Таблица_Sheet1[[#This Row],[ИНН]],main_Расчет!$D:$F,3,0)</f>
        <v xml:space="preserve"> ООО «ПКО «ЦНГ»</v>
      </c>
      <c r="H320">
        <f>IFERROR(IF(Таблица_Sheet1[[#This Row],[Ген. директор]]=VLOOKUP(Таблица_Sheet1[[#This Row],[ИНН]],'Гендиры и даты'!$A:$E,4,0),0,1),"")</f>
        <v>0</v>
      </c>
      <c r="I320" t="str">
        <f>Таблица_Sheet1[[#This Row],[Ген. директор]]</f>
        <v>Бух Владислав Артурович</v>
      </c>
      <c r="J320" t="str">
        <f>VLOOKUP(Таблица_Sheet1[[#This Row],[ИНН]],'Гендиры и даты'!$A:$E,4,0)</f>
        <v>Бух Владислав Артурович</v>
      </c>
      <c r="K320">
        <f>IFERROR(IF(Таблица_Sheet1[[#This Row],[Учредитель]]=VLOOKUP(Таблица_Sheet1[[#This Row],[ИНН]],'Гендиры и даты'!$A:$E,5,0),0,1),"")</f>
        <v>0</v>
      </c>
      <c r="L320" t="str">
        <f>Таблица_Sheet1[[#This Row],[Учредитель]]</f>
        <v>Бух Владислав Артурович</v>
      </c>
      <c r="M320" t="str">
        <f>VLOOKUP(Таблица_Sheet1[[#This Row],[ИНН]],'Гендиры и даты'!$A:$E,5,0)</f>
        <v>Бух Владислав Артурович</v>
      </c>
    </row>
    <row r="321" spans="1:13">
      <c r="A321">
        <v>7627051864</v>
      </c>
      <c r="B321" t="s">
        <v>20514</v>
      </c>
      <c r="C321" t="s">
        <v>7253</v>
      </c>
      <c r="D321" t="s">
        <v>20515</v>
      </c>
      <c r="E321" t="s">
        <v>5068</v>
      </c>
      <c r="F321" t="s">
        <v>5069</v>
      </c>
      <c r="G321" t="str">
        <f>VLOOKUP(Таблица_Sheet1[[#This Row],[ИНН]],main_Расчет!$D:$F,3,0)</f>
        <v xml:space="preserve"> ООО «ПКО» СЕГМЕНТ»</v>
      </c>
      <c r="H321">
        <f>IFERROR(IF(Таблица_Sheet1[[#This Row],[Ген. директор]]=VLOOKUP(Таблица_Sheet1[[#This Row],[ИНН]],'Гендиры и даты'!$A:$E,4,0),0,1),"")</f>
        <v>0</v>
      </c>
      <c r="I321" t="str">
        <f>Таблица_Sheet1[[#This Row],[Ген. директор]]</f>
        <v>Мельков Павел Михайлович</v>
      </c>
      <c r="J321" t="str">
        <f>VLOOKUP(Таблица_Sheet1[[#This Row],[ИНН]],'Гендиры и даты'!$A:$E,4,0)</f>
        <v>Мельков Павел Михайлович</v>
      </c>
      <c r="K321">
        <f>IFERROR(IF(Таблица_Sheet1[[#This Row],[Учредитель]]=VLOOKUP(Таблица_Sheet1[[#This Row],[ИНН]],'Гендиры и даты'!$A:$E,5,0),0,1),"")</f>
        <v>0</v>
      </c>
      <c r="L321" t="str">
        <f>Таблица_Sheet1[[#This Row],[Учредитель]]</f>
        <v>Герасименко Денис Александрович</v>
      </c>
      <c r="M321" t="str">
        <f>VLOOKUP(Таблица_Sheet1[[#This Row],[ИНН]],'Гендиры и даты'!$A:$E,5,0)</f>
        <v>Герасименко Денис Александрович</v>
      </c>
    </row>
    <row r="322" spans="1:13">
      <c r="A322">
        <v>274941112</v>
      </c>
      <c r="B322" t="s">
        <v>20514</v>
      </c>
      <c r="C322" t="s">
        <v>7253</v>
      </c>
      <c r="D322" t="s">
        <v>20515</v>
      </c>
      <c r="E322" t="s">
        <v>5068</v>
      </c>
      <c r="F322" t="s">
        <v>5069</v>
      </c>
      <c r="G322" t="e">
        <f>VLOOKUP(Таблица_Sheet1[[#This Row],[ИНН]],main_Расчет!$D:$F,3,0)</f>
        <v>#N/A</v>
      </c>
      <c r="H322">
        <f>IFERROR(IF(Таблица_Sheet1[[#This Row],[Ген. директор]]=VLOOKUP(Таблица_Sheet1[[#This Row],[ИНН]],'Гендиры и даты'!$A:$E,4,0),0,1),"")</f>
        <v>0</v>
      </c>
      <c r="I322" t="str">
        <f>Таблица_Sheet1[[#This Row],[Ген. директор]]</f>
        <v>Мельков Павел Михайлович</v>
      </c>
      <c r="J322" t="str">
        <f>VLOOKUP(Таблица_Sheet1[[#This Row],[ИНН]],'Гендиры и даты'!$A:$E,4,0)</f>
        <v>Мельков Павел Михайлович</v>
      </c>
      <c r="K322">
        <f>IFERROR(IF(Таблица_Sheet1[[#This Row],[Учредитель]]=VLOOKUP(Таблица_Sheet1[[#This Row],[ИНН]],'Гендиры и даты'!$A:$E,5,0),0,1),"")</f>
        <v>0</v>
      </c>
      <c r="L322" t="str">
        <f>Таблица_Sheet1[[#This Row],[Учредитель]]</f>
        <v>Герасименко Денис Александрович</v>
      </c>
      <c r="M322" t="str">
        <f>VLOOKUP(Таблица_Sheet1[[#This Row],[ИНН]],'Гендиры и даты'!$A:$E,5,0)</f>
        <v>Герасименко Денис Александрович</v>
      </c>
    </row>
    <row r="323" spans="1:13">
      <c r="A323">
        <v>2014010500</v>
      </c>
      <c r="B323" t="s">
        <v>20516</v>
      </c>
      <c r="C323" t="s">
        <v>7255</v>
      </c>
      <c r="D323" t="s">
        <v>20103</v>
      </c>
      <c r="E323" t="s">
        <v>1928</v>
      </c>
      <c r="F323" t="s">
        <v>1928</v>
      </c>
      <c r="G323" t="str">
        <f>VLOOKUP(Таблица_Sheet1[[#This Row],[ИНН]],main_Расчет!$D:$F,3,0)</f>
        <v xml:space="preserve"> ООО ПКО «СБ-Консалт»</v>
      </c>
      <c r="H323">
        <f>IFERROR(IF(Таблица_Sheet1[[#This Row],[Ген. директор]]=VLOOKUP(Таблица_Sheet1[[#This Row],[ИНН]],'Гендиры и даты'!$A:$E,4,0),0,1),"")</f>
        <v>0</v>
      </c>
      <c r="I323" t="str">
        <f>Таблица_Sheet1[[#This Row],[Ген. директор]]</f>
        <v>Зурушев Абубакар Бадрудиевич</v>
      </c>
      <c r="J323" t="str">
        <f>VLOOKUP(Таблица_Sheet1[[#This Row],[ИНН]],'Гендиры и даты'!$A:$E,4,0)</f>
        <v>Зурушев Абубакар Бадрудиевич</v>
      </c>
      <c r="K323">
        <f>IFERROR(IF(Таблица_Sheet1[[#This Row],[Учредитель]]=VLOOKUP(Таблица_Sheet1[[#This Row],[ИНН]],'Гендиры и даты'!$A:$E,5,0),0,1),"")</f>
        <v>0</v>
      </c>
      <c r="L323" t="str">
        <f>Таблица_Sheet1[[#This Row],[Учредитель]]</f>
        <v>Зурушев Абубакар Бадрудиевич</v>
      </c>
      <c r="M323" t="str">
        <f>VLOOKUP(Таблица_Sheet1[[#This Row],[ИНН]],'Гендиры и даты'!$A:$E,5,0)</f>
        <v>Зурушев Абубакар Бадрудиевич</v>
      </c>
    </row>
    <row r="324" spans="1:13">
      <c r="A324">
        <v>7728488121</v>
      </c>
      <c r="B324" t="s">
        <v>20517</v>
      </c>
      <c r="C324" t="s">
        <v>20518</v>
      </c>
      <c r="D324" t="s">
        <v>20122</v>
      </c>
      <c r="E324" t="s">
        <v>20519</v>
      </c>
      <c r="F324" t="s">
        <v>5262</v>
      </c>
      <c r="G324" t="e">
        <f>VLOOKUP(Таблица_Sheet1[[#This Row],[ИНН]],main_Расчет!$D:$F,3,0)</f>
        <v>#N/A</v>
      </c>
      <c r="H324">
        <f>IFERROR(IF(Таблица_Sheet1[[#This Row],[Ген. директор]]=VLOOKUP(Таблица_Sheet1[[#This Row],[ИНН]],'Гендиры и даты'!$A:$E,4,0),0,1),"")</f>
        <v>1</v>
      </c>
      <c r="I324" t="str">
        <f>Таблица_Sheet1[[#This Row],[Ген. директор]]</f>
        <v>Зверькова Татьяна Андреевна</v>
      </c>
      <c r="J324" t="str">
        <f>VLOOKUP(Таблица_Sheet1[[#This Row],[ИНН]],'Гендиры и даты'!$A:$E,4,0)</f>
        <v>Гладкова Лариса Николаевна</v>
      </c>
      <c r="K324">
        <f>IFERROR(IF(Таблица_Sheet1[[#This Row],[Учредитель]]=VLOOKUP(Таблица_Sheet1[[#This Row],[ИНН]],'Гендиры и даты'!$A:$E,5,0),0,1),"")</f>
        <v>0</v>
      </c>
      <c r="L324" t="str">
        <f>Таблица_Sheet1[[#This Row],[Учредитель]]</f>
        <v>Гладкова Лариса Николаевна</v>
      </c>
      <c r="M324" t="str">
        <f>VLOOKUP(Таблица_Sheet1[[#This Row],[ИНН]],'Гендиры и даты'!$A:$E,5,0)</f>
        <v>Гладкова Лариса Николаевна</v>
      </c>
    </row>
    <row r="325" spans="1:13">
      <c r="A325">
        <v>3444214786</v>
      </c>
      <c r="B325" t="s">
        <v>20520</v>
      </c>
      <c r="C325" t="s">
        <v>7259</v>
      </c>
      <c r="D325" t="s">
        <v>20069</v>
      </c>
      <c r="E325" t="s">
        <v>5152</v>
      </c>
      <c r="F325" t="s">
        <v>5153</v>
      </c>
      <c r="G325" t="str">
        <f>VLOOKUP(Таблица_Sheet1[[#This Row],[ИНН]],main_Расчет!$D:$F,3,0)</f>
        <v xml:space="preserve"> ООО «ПКО «АКТИВ+»</v>
      </c>
      <c r="H325">
        <f>IFERROR(IF(Таблица_Sheet1[[#This Row],[Ген. директор]]=VLOOKUP(Таблица_Sheet1[[#This Row],[ИНН]],'Гендиры и даты'!$A:$E,4,0),0,1),"")</f>
        <v>0</v>
      </c>
      <c r="I325" t="str">
        <f>Таблица_Sheet1[[#This Row],[Ген. директор]]</f>
        <v>Бисингалиев Владимир Ахмедьярович</v>
      </c>
      <c r="J325" t="str">
        <f>VLOOKUP(Таблица_Sheet1[[#This Row],[ИНН]],'Гендиры и даты'!$A:$E,4,0)</f>
        <v>Бисингалиев Владимир Ахмедьярович</v>
      </c>
      <c r="K325">
        <f>IFERROR(IF(Таблица_Sheet1[[#This Row],[Учредитель]]=VLOOKUP(Таблица_Sheet1[[#This Row],[ИНН]],'Гендиры и даты'!$A:$E,5,0),0,1),"")</f>
        <v>0</v>
      </c>
      <c r="L325" t="str">
        <f>Таблица_Sheet1[[#This Row],[Учредитель]]</f>
        <v>Кириллова Ксения Юрьевна</v>
      </c>
      <c r="M325" t="str">
        <f>VLOOKUP(Таблица_Sheet1[[#This Row],[ИНН]],'Гендиры и даты'!$A:$E,5,0)</f>
        <v>Кириллова Ксения Юрьевна</v>
      </c>
    </row>
    <row r="326" spans="1:13">
      <c r="A326">
        <v>1701061236</v>
      </c>
      <c r="B326" t="s">
        <v>20521</v>
      </c>
      <c r="C326" t="s">
        <v>20522</v>
      </c>
      <c r="D326" t="s">
        <v>20082</v>
      </c>
      <c r="E326" t="s">
        <v>5385</v>
      </c>
      <c r="F326" t="s">
        <v>5386</v>
      </c>
      <c r="G326" t="str">
        <f>VLOOKUP(Таблица_Sheet1[[#This Row],[ИНН]],main_Расчет!$D:$F,3,0)</f>
        <v xml:space="preserve"> ООО ПКО «Омега»</v>
      </c>
      <c r="H326">
        <f>IFERROR(IF(Таблица_Sheet1[[#This Row],[Ген. директор]]=VLOOKUP(Таблица_Sheet1[[#This Row],[ИНН]],'Гендиры и даты'!$A:$E,4,0),0,1),"")</f>
        <v>0</v>
      </c>
      <c r="I326" t="str">
        <f>Таблица_Sheet1[[#This Row],[Ген. директор]]</f>
        <v>Бады Аэлита Сарыг-ооловна</v>
      </c>
      <c r="J326" t="str">
        <f>VLOOKUP(Таблица_Sheet1[[#This Row],[ИНН]],'Гендиры и даты'!$A:$E,4,0)</f>
        <v>Бады Аэлита Сарыг-ооловна</v>
      </c>
      <c r="K326">
        <f>IFERROR(IF(Таблица_Sheet1[[#This Row],[Учредитель]]=VLOOKUP(Таблица_Sheet1[[#This Row],[ИНН]],'Гендиры и даты'!$A:$E,5,0),0,1),"")</f>
        <v>0</v>
      </c>
      <c r="L326" t="str">
        <f>Таблица_Sheet1[[#This Row],[Учредитель]]</f>
        <v>Куулар Светлана Егоровна, Бады Аэлита Сарыг-ооловна</v>
      </c>
      <c r="M326" t="str">
        <f>VLOOKUP(Таблица_Sheet1[[#This Row],[ИНН]],'Гендиры и даты'!$A:$E,5,0)</f>
        <v>Куулар Светлана Егоровна, Бады Аэлита Сарыг-ооловна</v>
      </c>
    </row>
    <row r="327" spans="1:13">
      <c r="A327">
        <v>7801653780</v>
      </c>
      <c r="B327" t="s">
        <v>20523</v>
      </c>
      <c r="G327" t="e">
        <f>VLOOKUP(Таблица_Sheet1[[#This Row],[ИНН]],main_Расчет!$D:$F,3,0)</f>
        <v>#N/A</v>
      </c>
      <c r="H327" t="str">
        <f>IFERROR(IF(Таблица_Sheet1[[#This Row],[Ген. директор]]=VLOOKUP(Таблица_Sheet1[[#This Row],[ИНН]],'Гендиры и даты'!$A:$E,4,0),0,1),"")</f>
        <v/>
      </c>
      <c r="I327">
        <f>Таблица_Sheet1[[#This Row],[Ген. директор]]</f>
        <v>0</v>
      </c>
      <c r="J327" t="e">
        <f>VLOOKUP(Таблица_Sheet1[[#This Row],[ИНН]],'Гендиры и даты'!$A:$E,4,0)</f>
        <v>#N/A</v>
      </c>
      <c r="K327" t="str">
        <f>IFERROR(IF(Таблица_Sheet1[[#This Row],[Учредитель]]=VLOOKUP(Таблица_Sheet1[[#This Row],[ИНН]],'Гендиры и даты'!$A:$E,5,0),0,1),"")</f>
        <v/>
      </c>
      <c r="L327">
        <f>Таблица_Sheet1[[#This Row],[Учредитель]]</f>
        <v>0</v>
      </c>
      <c r="M327" t="e">
        <f>VLOOKUP(Таблица_Sheet1[[#This Row],[ИНН]],'Гендиры и даты'!$A:$E,5,0)</f>
        <v>#N/A</v>
      </c>
    </row>
    <row r="328" spans="1:13">
      <c r="A328">
        <v>5257193554</v>
      </c>
      <c r="B328" t="s">
        <v>20524</v>
      </c>
      <c r="C328" t="s">
        <v>7263</v>
      </c>
      <c r="D328" t="s">
        <v>20122</v>
      </c>
      <c r="E328" t="s">
        <v>5314</v>
      </c>
      <c r="F328" t="s">
        <v>5315</v>
      </c>
      <c r="G328" t="str">
        <f>VLOOKUP(Таблица_Sheet1[[#This Row],[ИНН]],main_Расчет!$D:$F,3,0)</f>
        <v xml:space="preserve"> ООО ПКО «Центр Фискального содействия субъектам предпринимательства»</v>
      </c>
      <c r="H328">
        <f>IFERROR(IF(Таблица_Sheet1[[#This Row],[Ген. директор]]=VLOOKUP(Таблица_Sheet1[[#This Row],[ИНН]],'Гендиры и даты'!$A:$E,4,0),0,1),"")</f>
        <v>0</v>
      </c>
      <c r="I328" t="str">
        <f>Таблица_Sheet1[[#This Row],[Ген. директор]]</f>
        <v>Ошкодер Александр Сергеевич</v>
      </c>
      <c r="J328" t="str">
        <f>VLOOKUP(Таблица_Sheet1[[#This Row],[ИНН]],'Гендиры и даты'!$A:$E,4,0)</f>
        <v>Ошкодер Александр Сергеевич</v>
      </c>
      <c r="K328">
        <f>IFERROR(IF(Таблица_Sheet1[[#This Row],[Учредитель]]=VLOOKUP(Таблица_Sheet1[[#This Row],[ИНН]],'Гендиры и даты'!$A:$E,5,0),0,1),"")</f>
        <v>0</v>
      </c>
      <c r="L328" t="str">
        <f>Таблица_Sheet1[[#This Row],[Учредитель]]</f>
        <v>Ошкодер Михаил Сергеевич, Ионов Игорь Николаевич</v>
      </c>
      <c r="M328" t="str">
        <f>VLOOKUP(Таблица_Sheet1[[#This Row],[ИНН]],'Гендиры и даты'!$A:$E,5,0)</f>
        <v>Ошкодер Михаил Сергеевич, Ионов Игорь Николаевич</v>
      </c>
    </row>
    <row r="329" spans="1:13">
      <c r="A329">
        <v>9705138572</v>
      </c>
      <c r="B329" t="s">
        <v>20525</v>
      </c>
      <c r="C329" t="s">
        <v>20526</v>
      </c>
      <c r="D329" t="s">
        <v>20527</v>
      </c>
      <c r="E329" t="s">
        <v>4881</v>
      </c>
      <c r="F329" t="s">
        <v>4882</v>
      </c>
      <c r="G329" t="str">
        <f>VLOOKUP(Таблица_Sheet1[[#This Row],[ИНН]],main_Расчет!$D:$F,3,0)</f>
        <v xml:space="preserve"> ООО ПКО «РБР»</v>
      </c>
      <c r="H329">
        <f>IFERROR(IF(Таблица_Sheet1[[#This Row],[Ген. директор]]=VLOOKUP(Таблица_Sheet1[[#This Row],[ИНН]],'Гендиры и даты'!$A:$E,4,0),0,1),"")</f>
        <v>0</v>
      </c>
      <c r="I329" t="str">
        <f>Таблица_Sheet1[[#This Row],[Ген. директор]]</f>
        <v>Базюкин Дмитрий Валериевич</v>
      </c>
      <c r="J329" t="str">
        <f>VLOOKUP(Таблица_Sheet1[[#This Row],[ИНН]],'Гендиры и даты'!$A:$E,4,0)</f>
        <v>Базюкин Дмитрий Валериевич</v>
      </c>
      <c r="K329">
        <f>IFERROR(IF(Таблица_Sheet1[[#This Row],[Учредитель]]=VLOOKUP(Таблица_Sheet1[[#This Row],[ИНН]],'Гендиры и даты'!$A:$E,5,0),0,1),"")</f>
        <v>0</v>
      </c>
      <c r="L329" t="str">
        <f>Таблица_Sheet1[[#This Row],[Учредитель]]</f>
        <v>Трани Винченцо</v>
      </c>
      <c r="M329" t="str">
        <f>VLOOKUP(Таблица_Sheet1[[#This Row],[ИНН]],'Гендиры и даты'!$A:$E,5,0)</f>
        <v>Трани Винченцо</v>
      </c>
    </row>
    <row r="330" spans="1:13">
      <c r="A330">
        <v>2308269294</v>
      </c>
      <c r="B330" t="s">
        <v>20528</v>
      </c>
      <c r="C330" t="s">
        <v>7267</v>
      </c>
      <c r="D330" t="s">
        <v>20079</v>
      </c>
      <c r="E330" t="s">
        <v>5132</v>
      </c>
      <c r="F330" t="s">
        <v>5132</v>
      </c>
      <c r="G330" t="str">
        <f>VLOOKUP(Таблица_Sheet1[[#This Row],[ИНН]],main_Расчет!$D:$F,3,0)</f>
        <v xml:space="preserve"> ООО ПКО «Здравый смысл»</v>
      </c>
      <c r="H330">
        <f>IFERROR(IF(Таблица_Sheet1[[#This Row],[Ген. директор]]=VLOOKUP(Таблица_Sheet1[[#This Row],[ИНН]],'Гендиры и даты'!$A:$E,4,0),0,1),"")</f>
        <v>0</v>
      </c>
      <c r="I330" t="str">
        <f>Таблица_Sheet1[[#This Row],[Ген. директор]]</f>
        <v>Казанов Михаил Александрович</v>
      </c>
      <c r="J330" t="str">
        <f>VLOOKUP(Таблица_Sheet1[[#This Row],[ИНН]],'Гендиры и даты'!$A:$E,4,0)</f>
        <v>Казанов Михаил Александрович</v>
      </c>
      <c r="K330">
        <f>IFERROR(IF(Таблица_Sheet1[[#This Row],[Учредитель]]=VLOOKUP(Таблица_Sheet1[[#This Row],[ИНН]],'Гендиры и даты'!$A:$E,5,0),0,1),"")</f>
        <v>0</v>
      </c>
      <c r="L330" t="str">
        <f>Таблица_Sheet1[[#This Row],[Учредитель]]</f>
        <v>Казанов Михаил Александрович</v>
      </c>
      <c r="M330" t="str">
        <f>VLOOKUP(Таблица_Sheet1[[#This Row],[ИНН]],'Гендиры и даты'!$A:$E,5,0)</f>
        <v>Казанов Михаил Александрович</v>
      </c>
    </row>
    <row r="331" spans="1:13">
      <c r="A331">
        <v>1656110175</v>
      </c>
      <c r="B331" t="s">
        <v>20529</v>
      </c>
      <c r="C331" t="s">
        <v>7202</v>
      </c>
      <c r="G331" t="e">
        <f>VLOOKUP(Таблица_Sheet1[[#This Row],[ИНН]],main_Расчет!$D:$F,3,0)</f>
        <v>#N/A</v>
      </c>
      <c r="H331" t="str">
        <f>IFERROR(IF(Таблица_Sheet1[[#This Row],[Ген. директор]]=VLOOKUP(Таблица_Sheet1[[#This Row],[ИНН]],'Гендиры и даты'!$A:$E,4,0),0,1),"")</f>
        <v/>
      </c>
      <c r="I331">
        <f>Таблица_Sheet1[[#This Row],[Ген. директор]]</f>
        <v>0</v>
      </c>
      <c r="J331" t="e">
        <f>VLOOKUP(Таблица_Sheet1[[#This Row],[ИНН]],'Гендиры и даты'!$A:$E,4,0)</f>
        <v>#N/A</v>
      </c>
      <c r="K331" t="str">
        <f>IFERROR(IF(Таблица_Sheet1[[#This Row],[Учредитель]]=VLOOKUP(Таблица_Sheet1[[#This Row],[ИНН]],'Гендиры и даты'!$A:$E,5,0),0,1),"")</f>
        <v/>
      </c>
      <c r="L331">
        <f>Таблица_Sheet1[[#This Row],[Учредитель]]</f>
        <v>0</v>
      </c>
      <c r="M331" t="e">
        <f>VLOOKUP(Таблица_Sheet1[[#This Row],[ИНН]],'Гендиры и даты'!$A:$E,5,0)</f>
        <v>#N/A</v>
      </c>
    </row>
    <row r="332" spans="1:13">
      <c r="A332">
        <v>7203382407</v>
      </c>
      <c r="B332" t="s">
        <v>20530</v>
      </c>
      <c r="C332" t="s">
        <v>20130</v>
      </c>
      <c r="D332" t="s">
        <v>20069</v>
      </c>
      <c r="G332" t="e">
        <f>VLOOKUP(Таблица_Sheet1[[#This Row],[ИНН]],main_Расчет!$D:$F,3,0)</f>
        <v>#N/A</v>
      </c>
      <c r="H332">
        <f>IFERROR(IF(Таблица_Sheet1[[#This Row],[Ген. директор]]=VLOOKUP(Таблица_Sheet1[[#This Row],[ИНН]],'Гендиры и даты'!$A:$E,4,0),0,1),"")</f>
        <v>1</v>
      </c>
      <c r="I332">
        <f>Таблица_Sheet1[[#This Row],[Ген. директор]]</f>
        <v>0</v>
      </c>
      <c r="J332" t="str">
        <f>VLOOKUP(Таблица_Sheet1[[#This Row],[ИНН]],'Гендиры и даты'!$A:$E,4,0)</f>
        <v>Жданова Надежда Андреевна</v>
      </c>
      <c r="K332">
        <f>IFERROR(IF(Таблица_Sheet1[[#This Row],[Учредитель]]=VLOOKUP(Таблица_Sheet1[[#This Row],[ИНН]],'Гендиры и даты'!$A:$E,5,0),0,1),"")</f>
        <v>1</v>
      </c>
      <c r="L332">
        <f>Таблица_Sheet1[[#This Row],[Учредитель]]</f>
        <v>0</v>
      </c>
      <c r="M332" t="str">
        <f>VLOOKUP(Таблица_Sheet1[[#This Row],[ИНН]],'Гендиры и даты'!$A:$E,5,0)</f>
        <v>Сальникова Ксения Александровна</v>
      </c>
    </row>
    <row r="333" spans="1:13">
      <c r="A333">
        <v>2634105423</v>
      </c>
      <c r="B333" t="s">
        <v>20531</v>
      </c>
      <c r="C333" t="s">
        <v>7271</v>
      </c>
      <c r="D333" t="s">
        <v>20103</v>
      </c>
      <c r="E333" t="s">
        <v>5347</v>
      </c>
      <c r="F333" t="s">
        <v>5348</v>
      </c>
      <c r="G333" t="str">
        <f>VLOOKUP(Таблица_Sheet1[[#This Row],[ИНН]],main_Расчет!$D:$F,3,0)</f>
        <v xml:space="preserve"> ООО ПКО «МКО»</v>
      </c>
      <c r="H333">
        <f>IFERROR(IF(Таблица_Sheet1[[#This Row],[Ген. директор]]=VLOOKUP(Таблица_Sheet1[[#This Row],[ИНН]],'Гендиры и даты'!$A:$E,4,0),0,1),"")</f>
        <v>0</v>
      </c>
      <c r="I333" t="str">
        <f>Таблица_Sheet1[[#This Row],[Ген. директор]]</f>
        <v>Воронкова Алёна Геннадьевна</v>
      </c>
      <c r="J333" t="str">
        <f>VLOOKUP(Таблица_Sheet1[[#This Row],[ИНН]],'Гендиры и даты'!$A:$E,4,0)</f>
        <v>Воронкова Алёна Геннадьевна</v>
      </c>
      <c r="K333">
        <f>IFERROR(IF(Таблица_Sheet1[[#This Row],[Учредитель]]=VLOOKUP(Таблица_Sheet1[[#This Row],[ИНН]],'Гендиры и даты'!$A:$E,5,0),0,1),"")</f>
        <v>0</v>
      </c>
      <c r="L333" t="str">
        <f>Таблица_Sheet1[[#This Row],[Учредитель]]</f>
        <v>Воронкова Марина Ивановна</v>
      </c>
      <c r="M333" t="str">
        <f>VLOOKUP(Таблица_Sheet1[[#This Row],[ИНН]],'Гендиры и даты'!$A:$E,5,0)</f>
        <v>Воронкова Марина Ивановна</v>
      </c>
    </row>
    <row r="334" spans="1:13">
      <c r="A334">
        <v>7810464726</v>
      </c>
      <c r="B334" t="s">
        <v>20532</v>
      </c>
      <c r="C334" t="s">
        <v>7273</v>
      </c>
      <c r="D334" t="s">
        <v>20122</v>
      </c>
      <c r="E334" t="s">
        <v>7274</v>
      </c>
      <c r="F334" t="s">
        <v>7275</v>
      </c>
      <c r="G334" t="e">
        <f>VLOOKUP(Таблица_Sheet1[[#This Row],[ИНН]],main_Расчет!$D:$F,3,0)</f>
        <v>#N/A</v>
      </c>
      <c r="H334">
        <f>IFERROR(IF(Таблица_Sheet1[[#This Row],[Ген. директор]]=VLOOKUP(Таблица_Sheet1[[#This Row],[ИНН]],'Гендиры и даты'!$A:$E,4,0),0,1),"")</f>
        <v>0</v>
      </c>
      <c r="I334" t="str">
        <f>Таблица_Sheet1[[#This Row],[Ген. директор]]</f>
        <v>Ляпкова Наталия Вячеславовна</v>
      </c>
      <c r="J334" t="str">
        <f>VLOOKUP(Таблица_Sheet1[[#This Row],[ИНН]],'Гендиры и даты'!$A:$E,4,0)</f>
        <v>Ляпкова Наталия Вячеславовна</v>
      </c>
      <c r="K334">
        <f>IFERROR(IF(Таблица_Sheet1[[#This Row],[Учредитель]]=VLOOKUP(Таблица_Sheet1[[#This Row],[ИНН]],'Гендиры и даты'!$A:$E,5,0),0,1),"")</f>
        <v>0</v>
      </c>
      <c r="L334" t="str">
        <f>Таблица_Sheet1[[#This Row],[Учредитель]]</f>
        <v>Кооператив Потребительское Общество, "ЮНИОН ФИНАНС"</v>
      </c>
      <c r="M334" t="str">
        <f>VLOOKUP(Таблица_Sheet1[[#This Row],[ИНН]],'Гендиры и даты'!$A:$E,5,0)</f>
        <v>Кооператив Потребительское Общество, "ЮНИОН ФИНАНС"</v>
      </c>
    </row>
    <row r="335" spans="1:13">
      <c r="A335">
        <v>7327093648</v>
      </c>
      <c r="B335" t="s">
        <v>20533</v>
      </c>
      <c r="C335" t="s">
        <v>20534</v>
      </c>
      <c r="D335" t="s">
        <v>20069</v>
      </c>
      <c r="E335" t="s">
        <v>4903</v>
      </c>
      <c r="F335" t="s">
        <v>4903</v>
      </c>
      <c r="G335" t="str">
        <f>VLOOKUP(Таблица_Sheet1[[#This Row],[ИНН]],main_Расчет!$D:$F,3,0)</f>
        <v xml:space="preserve"> ООО «ПКО «БВ «Правёж»</v>
      </c>
      <c r="H335">
        <f>IFERROR(IF(Таблица_Sheet1[[#This Row],[Ген. директор]]=VLOOKUP(Таблица_Sheet1[[#This Row],[ИНН]],'Гендиры и даты'!$A:$E,4,0),0,1),"")</f>
        <v>0</v>
      </c>
      <c r="I335" t="str">
        <f>Таблица_Sheet1[[#This Row],[Ген. директор]]</f>
        <v>Бринзевич Наталья Константиновна</v>
      </c>
      <c r="J335" t="str">
        <f>VLOOKUP(Таблица_Sheet1[[#This Row],[ИНН]],'Гендиры и даты'!$A:$E,4,0)</f>
        <v>Бринзевич Наталья Константиновна</v>
      </c>
      <c r="K335">
        <f>IFERROR(IF(Таблица_Sheet1[[#This Row],[Учредитель]]=VLOOKUP(Таблица_Sheet1[[#This Row],[ИНН]],'Гендиры и даты'!$A:$E,5,0),0,1),"")</f>
        <v>1</v>
      </c>
      <c r="L335" t="str">
        <f>Таблица_Sheet1[[#This Row],[Учредитель]]</f>
        <v>Бринзевич Наталья Константиновна</v>
      </c>
      <c r="M335" t="str">
        <f>VLOOKUP(Таблица_Sheet1[[#This Row],[ИНН]],'Гендиры и даты'!$A:$E,5,0)</f>
        <v>Бринзевич Наталья Константиновна, Закатий Сергей Владимирович</v>
      </c>
    </row>
    <row r="336" spans="1:13">
      <c r="A336">
        <v>3123458484</v>
      </c>
      <c r="B336" t="s">
        <v>20535</v>
      </c>
      <c r="C336" t="s">
        <v>7202</v>
      </c>
      <c r="D336" t="s">
        <v>20067</v>
      </c>
      <c r="G336" t="e">
        <f>VLOOKUP(Таблица_Sheet1[[#This Row],[ИНН]],main_Расчет!$D:$F,3,0)</f>
        <v>#N/A</v>
      </c>
      <c r="H336" t="str">
        <f>IFERROR(IF(Таблица_Sheet1[[#This Row],[Ген. директор]]=VLOOKUP(Таблица_Sheet1[[#This Row],[ИНН]],'Гендиры и даты'!$A:$E,4,0),0,1),"")</f>
        <v/>
      </c>
      <c r="I336">
        <f>Таблица_Sheet1[[#This Row],[Ген. директор]]</f>
        <v>0</v>
      </c>
      <c r="J336" t="e">
        <f>VLOOKUP(Таблица_Sheet1[[#This Row],[ИНН]],'Гендиры и даты'!$A:$E,4,0)</f>
        <v>#N/A</v>
      </c>
      <c r="K336" t="str">
        <f>IFERROR(IF(Таблица_Sheet1[[#This Row],[Учредитель]]=VLOOKUP(Таблица_Sheet1[[#This Row],[ИНН]],'Гендиры и даты'!$A:$E,5,0),0,1),"")</f>
        <v/>
      </c>
      <c r="L336">
        <f>Таблица_Sheet1[[#This Row],[Учредитель]]</f>
        <v>0</v>
      </c>
      <c r="M336" t="e">
        <f>VLOOKUP(Таблица_Sheet1[[#This Row],[ИНН]],'Гендиры и даты'!$A:$E,5,0)</f>
        <v>#N/A</v>
      </c>
    </row>
    <row r="337" spans="1:13">
      <c r="A337">
        <v>2311284630</v>
      </c>
      <c r="B337" t="s">
        <v>20536</v>
      </c>
      <c r="C337" t="s">
        <v>7279</v>
      </c>
      <c r="D337" t="s">
        <v>20103</v>
      </c>
      <c r="E337" t="s">
        <v>5375</v>
      </c>
      <c r="F337" t="s">
        <v>5375</v>
      </c>
      <c r="G337" t="e">
        <f>VLOOKUP(Таблица_Sheet1[[#This Row],[ИНН]],main_Расчет!$D:$F,3,0)</f>
        <v>#N/A</v>
      </c>
      <c r="H337">
        <f>IFERROR(IF(Таблица_Sheet1[[#This Row],[Ген. директор]]=VLOOKUP(Таблица_Sheet1[[#This Row],[ИНН]],'Гендиры и даты'!$A:$E,4,0),0,1),"")</f>
        <v>0</v>
      </c>
      <c r="I337" t="str">
        <f>Таблица_Sheet1[[#This Row],[Ген. директор]]</f>
        <v>Максимов Сергей Юрьевич</v>
      </c>
      <c r="J337" t="str">
        <f>VLOOKUP(Таблица_Sheet1[[#This Row],[ИНН]],'Гендиры и даты'!$A:$E,4,0)</f>
        <v>Максимов Сергей Юрьевич</v>
      </c>
      <c r="K337">
        <f>IFERROR(IF(Таблица_Sheet1[[#This Row],[Учредитель]]=VLOOKUP(Таблица_Sheet1[[#This Row],[ИНН]],'Гендиры и даты'!$A:$E,5,0),0,1),"")</f>
        <v>0</v>
      </c>
      <c r="L337" t="str">
        <f>Таблица_Sheet1[[#This Row],[Учредитель]]</f>
        <v>Максимов Сергей Юрьевич</v>
      </c>
      <c r="M337" t="str">
        <f>VLOOKUP(Таблица_Sheet1[[#This Row],[ИНН]],'Гендиры и даты'!$A:$E,5,0)</f>
        <v>Максимов Сергей Юрьевич</v>
      </c>
    </row>
    <row r="338" spans="1:13">
      <c r="A338">
        <v>2130213500</v>
      </c>
      <c r="B338" t="s">
        <v>20537</v>
      </c>
      <c r="C338" t="s">
        <v>7281</v>
      </c>
      <c r="D338" t="s">
        <v>20235</v>
      </c>
      <c r="E338" t="s">
        <v>5128</v>
      </c>
      <c r="F338" t="s">
        <v>5129</v>
      </c>
      <c r="G338" t="str">
        <f>VLOOKUP(Таблица_Sheet1[[#This Row],[ИНН]],main_Расчет!$D:$F,3,0)</f>
        <v xml:space="preserve"> ООО ПКО «ФПК»</v>
      </c>
      <c r="H338">
        <f>IFERROR(IF(Таблица_Sheet1[[#This Row],[Ген. директор]]=VLOOKUP(Таблица_Sheet1[[#This Row],[ИНН]],'Гендиры и даты'!$A:$E,4,0),0,1),"")</f>
        <v>0</v>
      </c>
      <c r="I338" t="str">
        <f>Таблица_Sheet1[[#This Row],[Ген. директор]]</f>
        <v>Казакова Екатерина Анатольевна</v>
      </c>
      <c r="J338" t="str">
        <f>VLOOKUP(Таблица_Sheet1[[#This Row],[ИНН]],'Гендиры и даты'!$A:$E,4,0)</f>
        <v>Казакова Екатерина Анатольевна</v>
      </c>
      <c r="K338">
        <f>IFERROR(IF(Таблица_Sheet1[[#This Row],[Учредитель]]=VLOOKUP(Таблица_Sheet1[[#This Row],[ИНН]],'Гендиры и даты'!$A:$E,5,0),0,1),"")</f>
        <v>0</v>
      </c>
      <c r="L338" t="str">
        <f>Таблица_Sheet1[[#This Row],[Учредитель]]</f>
        <v>Иванова Елена Николаевна, Казаков Василий Николаевич</v>
      </c>
      <c r="M338" t="str">
        <f>VLOOKUP(Таблица_Sheet1[[#This Row],[ИНН]],'Гендиры и даты'!$A:$E,5,0)</f>
        <v>Иванова Елена Николаевна, Казаков Василий Николаевич</v>
      </c>
    </row>
    <row r="339" spans="1:13">
      <c r="A339">
        <v>4205384683</v>
      </c>
      <c r="B339" t="s">
        <v>20538</v>
      </c>
      <c r="C339" t="s">
        <v>20539</v>
      </c>
      <c r="D339" t="s">
        <v>20103</v>
      </c>
      <c r="E339" t="s">
        <v>5300</v>
      </c>
      <c r="F339" t="s">
        <v>5300</v>
      </c>
      <c r="G339" t="str">
        <f>VLOOKUP(Таблица_Sheet1[[#This Row],[ИНН]],main_Расчет!$D:$F,3,0)</f>
        <v xml:space="preserve"> ООО «Профессиональная коллекторская организация «Столичный экспресс»</v>
      </c>
      <c r="H339">
        <f>IFERROR(IF(Таблица_Sheet1[[#This Row],[Ген. директор]]=VLOOKUP(Таблица_Sheet1[[#This Row],[ИНН]],'Гендиры и даты'!$A:$E,4,0),0,1),"")</f>
        <v>0</v>
      </c>
      <c r="I339" t="str">
        <f>Таблица_Sheet1[[#This Row],[Ген. директор]]</f>
        <v>Злобин Дмитрий Валерьевич</v>
      </c>
      <c r="J339" t="str">
        <f>VLOOKUP(Таблица_Sheet1[[#This Row],[ИНН]],'Гендиры и даты'!$A:$E,4,0)</f>
        <v>Злобин Дмитрий Валерьевич</v>
      </c>
      <c r="K339">
        <f>IFERROR(IF(Таблица_Sheet1[[#This Row],[Учредитель]]=VLOOKUP(Таблица_Sheet1[[#This Row],[ИНН]],'Гендиры и даты'!$A:$E,5,0),0,1),"")</f>
        <v>0</v>
      </c>
      <c r="L339" t="str">
        <f>Таблица_Sheet1[[#This Row],[Учредитель]]</f>
        <v>Злобин Дмитрий Валерьевич</v>
      </c>
      <c r="M339" t="str">
        <f>VLOOKUP(Таблица_Sheet1[[#This Row],[ИНН]],'Гендиры и даты'!$A:$E,5,0)</f>
        <v>Злобин Дмитрий Валерьевич</v>
      </c>
    </row>
    <row r="340" spans="1:13">
      <c r="A340">
        <v>1215217189</v>
      </c>
      <c r="B340" t="s">
        <v>20540</v>
      </c>
      <c r="C340" t="s">
        <v>7285</v>
      </c>
      <c r="D340" t="s">
        <v>20119</v>
      </c>
      <c r="E340" t="s">
        <v>5292</v>
      </c>
      <c r="F340" t="s">
        <v>5293</v>
      </c>
      <c r="G340" t="str">
        <f>VLOOKUP(Таблица_Sheet1[[#This Row],[ИНН]],main_Расчет!$D:$F,3,0)</f>
        <v xml:space="preserve"> ООО ПКО «Стимул»</v>
      </c>
      <c r="H340">
        <f>IFERROR(IF(Таблица_Sheet1[[#This Row],[Ген. директор]]=VLOOKUP(Таблица_Sheet1[[#This Row],[ИНН]],'Гендиры и даты'!$A:$E,4,0),0,1),"")</f>
        <v>0</v>
      </c>
      <c r="I340" t="str">
        <f>Таблица_Sheet1[[#This Row],[Ген. директор]]</f>
        <v>Мурзабеков Аскер Хабилович</v>
      </c>
      <c r="J340" t="str">
        <f>VLOOKUP(Таблица_Sheet1[[#This Row],[ИНН]],'Гендиры и даты'!$A:$E,4,0)</f>
        <v>Мурзабеков Аскер Хабилович</v>
      </c>
      <c r="K340">
        <f>IFERROR(IF(Таблица_Sheet1[[#This Row],[Учредитель]]=VLOOKUP(Таблица_Sheet1[[#This Row],[ИНН]],'Гендиры и даты'!$A:$E,5,0),0,1),"")</f>
        <v>0</v>
      </c>
      <c r="L340" t="str">
        <f>Таблица_Sheet1[[#This Row],[Учредитель]]</f>
        <v>Михайлов Игорь Анатольевич</v>
      </c>
      <c r="M340" t="str">
        <f>VLOOKUP(Таблица_Sheet1[[#This Row],[ИНН]],'Гендиры и даты'!$A:$E,5,0)</f>
        <v>Михайлов Игорь Анатольевич</v>
      </c>
    </row>
    <row r="341" spans="1:13">
      <c r="A341">
        <v>7717795970</v>
      </c>
      <c r="B341" t="s">
        <v>20541</v>
      </c>
      <c r="C341" t="s">
        <v>20542</v>
      </c>
      <c r="D341" t="s">
        <v>20515</v>
      </c>
      <c r="E341" t="s">
        <v>20543</v>
      </c>
      <c r="F341" t="s">
        <v>4912</v>
      </c>
      <c r="G341" t="str">
        <f>VLOOKUP(Таблица_Sheet1[[#This Row],[ИНН]],main_Расчет!$D:$F,3,0)</f>
        <v xml:space="preserve"> ООО ПКО «ДоброЗайм»</v>
      </c>
      <c r="H341">
        <f>IFERROR(IF(Таблица_Sheet1[[#This Row],[Ген. директор]]=VLOOKUP(Таблица_Sheet1[[#This Row],[ИНН]],'Гендиры и даты'!$A:$E,4,0),0,1),"")</f>
        <v>1</v>
      </c>
      <c r="I341" t="str">
        <f>Таблица_Sheet1[[#This Row],[Ген. директор]]</f>
        <v>Серебров Максим Андреевич</v>
      </c>
      <c r="J341" t="str">
        <f>VLOOKUP(Таблица_Sheet1[[#This Row],[ИНН]],'Гендиры и даты'!$A:$E,4,0)</f>
        <v>Васильева Амира Анатольевна</v>
      </c>
      <c r="K341">
        <f>IFERROR(IF(Таблица_Sheet1[[#This Row],[Учредитель]]=VLOOKUP(Таблица_Sheet1[[#This Row],[ИНН]],'Гендиры и даты'!$A:$E,5,0),0,1),"")</f>
        <v>0</v>
      </c>
      <c r="L341" t="str">
        <f>Таблица_Sheet1[[#This Row],[Учредитель]]</f>
        <v>Моисеев Антон Викторович</v>
      </c>
      <c r="M341" t="str">
        <f>VLOOKUP(Таблица_Sheet1[[#This Row],[ИНН]],'Гендиры и даты'!$A:$E,5,0)</f>
        <v>Моисеев Антон Викторович</v>
      </c>
    </row>
    <row r="342" spans="1:13">
      <c r="A342">
        <v>3620014866</v>
      </c>
      <c r="B342" t="s">
        <v>20544</v>
      </c>
      <c r="C342" t="s">
        <v>7289</v>
      </c>
      <c r="D342" t="s">
        <v>20128</v>
      </c>
      <c r="E342" t="s">
        <v>5165</v>
      </c>
      <c r="F342" t="s">
        <v>5165</v>
      </c>
      <c r="G342" t="str">
        <f>VLOOKUP(Таблица_Sheet1[[#This Row],[ИНН]],main_Расчет!$D:$F,3,0)</f>
        <v xml:space="preserve"> ООО ПКО «Ключ»</v>
      </c>
      <c r="H342">
        <f>IFERROR(IF(Таблица_Sheet1[[#This Row],[Ген. директор]]=VLOOKUP(Таблица_Sheet1[[#This Row],[ИНН]],'Гендиры и даты'!$A:$E,4,0),0,1),"")</f>
        <v>0</v>
      </c>
      <c r="I342" t="str">
        <f>Таблица_Sheet1[[#This Row],[Ген. директор]]</f>
        <v>Мозговой Леонтий Сергеевич</v>
      </c>
      <c r="J342" t="str">
        <f>VLOOKUP(Таблица_Sheet1[[#This Row],[ИНН]],'Гендиры и даты'!$A:$E,4,0)</f>
        <v>Мозговой Леонтий Сергеевич</v>
      </c>
      <c r="K342">
        <f>IFERROR(IF(Таблица_Sheet1[[#This Row],[Учредитель]]=VLOOKUP(Таблица_Sheet1[[#This Row],[ИНН]],'Гендиры и даты'!$A:$E,5,0),0,1),"")</f>
        <v>0</v>
      </c>
      <c r="L342" t="str">
        <f>Таблица_Sheet1[[#This Row],[Учредитель]]</f>
        <v>Мозговой Леонтий Сергеевич</v>
      </c>
      <c r="M342" t="str">
        <f>VLOOKUP(Таблица_Sheet1[[#This Row],[ИНН]],'Гендиры и даты'!$A:$E,5,0)</f>
        <v>Мозговой Леонтий Сергеевич</v>
      </c>
    </row>
    <row r="343" spans="1:13">
      <c r="A343">
        <v>3906380188</v>
      </c>
      <c r="B343" t="s">
        <v>20545</v>
      </c>
      <c r="C343" t="s">
        <v>7291</v>
      </c>
      <c r="D343" t="s">
        <v>20067</v>
      </c>
      <c r="E343" t="s">
        <v>5570</v>
      </c>
      <c r="F343" t="s">
        <v>5570</v>
      </c>
      <c r="G343" t="e">
        <f>VLOOKUP(Таблица_Sheet1[[#This Row],[ИНН]],main_Расчет!$D:$F,3,0)</f>
        <v>#N/A</v>
      </c>
      <c r="H343">
        <f>IFERROR(IF(Таблица_Sheet1[[#This Row],[Ген. директор]]=VLOOKUP(Таблица_Sheet1[[#This Row],[ИНН]],'Гендиры и даты'!$A:$E,4,0),0,1),"")</f>
        <v>0</v>
      </c>
      <c r="I343" t="str">
        <f>Таблица_Sheet1[[#This Row],[Ген. директор]]</f>
        <v>Куклин Борис Григорьевич</v>
      </c>
      <c r="J343" t="str">
        <f>VLOOKUP(Таблица_Sheet1[[#This Row],[ИНН]],'Гендиры и даты'!$A:$E,4,0)</f>
        <v>Куклин Борис Григорьевич</v>
      </c>
      <c r="K343">
        <f>IFERROR(IF(Таблица_Sheet1[[#This Row],[Учредитель]]=VLOOKUP(Таблица_Sheet1[[#This Row],[ИНН]],'Гендиры и даты'!$A:$E,5,0),0,1),"")</f>
        <v>0</v>
      </c>
      <c r="L343" t="str">
        <f>Таблица_Sheet1[[#This Row],[Учредитель]]</f>
        <v>Куклин Борис Григорьевич</v>
      </c>
      <c r="M343" t="str">
        <f>VLOOKUP(Таблица_Sheet1[[#This Row],[ИНН]],'Гендиры и даты'!$A:$E,5,0)</f>
        <v>Куклин Борис Григорьевич</v>
      </c>
    </row>
    <row r="344" spans="1:13">
      <c r="A344">
        <v>6449096161</v>
      </c>
      <c r="B344" t="s">
        <v>20546</v>
      </c>
      <c r="C344" t="s">
        <v>7293</v>
      </c>
      <c r="D344" t="s">
        <v>20082</v>
      </c>
      <c r="E344" t="s">
        <v>5072</v>
      </c>
      <c r="F344" t="s">
        <v>5073</v>
      </c>
      <c r="G344" t="str">
        <f>VLOOKUP(Таблица_Sheet1[[#This Row],[ИНН]],main_Расчет!$D:$F,3,0)</f>
        <v xml:space="preserve"> ООО ПКО «ЮККА»</v>
      </c>
      <c r="H344">
        <f>IFERROR(IF(Таблица_Sheet1[[#This Row],[Ген. директор]]=VLOOKUP(Таблица_Sheet1[[#This Row],[ИНН]],'Гендиры и даты'!$A:$E,4,0),0,1),"")</f>
        <v>0</v>
      </c>
      <c r="I344" t="str">
        <f>Таблица_Sheet1[[#This Row],[Ген. директор]]</f>
        <v>Краснощекова Александра Владимировна</v>
      </c>
      <c r="J344" t="str">
        <f>VLOOKUP(Таблица_Sheet1[[#This Row],[ИНН]],'Гендиры и даты'!$A:$E,4,0)</f>
        <v>Краснощекова Александра Владимировна</v>
      </c>
      <c r="K344">
        <f>IFERROR(IF(Таблица_Sheet1[[#This Row],[Учредитель]]=VLOOKUP(Таблица_Sheet1[[#This Row],[ИНН]],'Гендиры и даты'!$A:$E,5,0),0,1),"")</f>
        <v>0</v>
      </c>
      <c r="L344" t="str">
        <f>Таблица_Sheet1[[#This Row],[Учредитель]]</f>
        <v>Бойко Ольга Николаевна</v>
      </c>
      <c r="M344" t="str">
        <f>VLOOKUP(Таблица_Sheet1[[#This Row],[ИНН]],'Гендиры и даты'!$A:$E,5,0)</f>
        <v>Бойко Ольга Николаевна</v>
      </c>
    </row>
    <row r="345" spans="1:13">
      <c r="A345">
        <v>3250532162</v>
      </c>
      <c r="B345" t="s">
        <v>20547</v>
      </c>
      <c r="C345" t="s">
        <v>20548</v>
      </c>
      <c r="D345" t="s">
        <v>20067</v>
      </c>
      <c r="E345" t="s">
        <v>5500</v>
      </c>
      <c r="F345" t="s">
        <v>4851</v>
      </c>
      <c r="G345" t="e">
        <f>VLOOKUP(Таблица_Sheet1[[#This Row],[ИНН]],main_Расчет!$D:$F,3,0)</f>
        <v>#N/A</v>
      </c>
      <c r="H345">
        <f>IFERROR(IF(Таблица_Sheet1[[#This Row],[Ген. директор]]=VLOOKUP(Таблица_Sheet1[[#This Row],[ИНН]],'Гендиры и даты'!$A:$E,4,0),0,1),"")</f>
        <v>0</v>
      </c>
      <c r="I345" t="str">
        <f>Таблица_Sheet1[[#This Row],[Ген. директор]]</f>
        <v>Самойлов Дмитрий Павлович</v>
      </c>
      <c r="J345" t="str">
        <f>VLOOKUP(Таблица_Sheet1[[#This Row],[ИНН]],'Гендиры и даты'!$A:$E,4,0)</f>
        <v>Самойлов Дмитрий Павлович</v>
      </c>
      <c r="K345">
        <f>IFERROR(IF(Таблица_Sheet1[[#This Row],[Учредитель]]=VLOOKUP(Таблица_Sheet1[[#This Row],[ИНН]],'Гендиры и даты'!$A:$E,5,0),0,1),"")</f>
        <v>0</v>
      </c>
      <c r="L345" t="str">
        <f>Таблица_Sheet1[[#This Row],[Учредитель]]</f>
        <v>Корнилов Станислав Юрьевич</v>
      </c>
      <c r="M345" t="str">
        <f>VLOOKUP(Таблица_Sheet1[[#This Row],[ИНН]],'Гендиры и даты'!$A:$E,5,0)</f>
        <v>Корнилов Станислав Юрьевич</v>
      </c>
    </row>
    <row r="346" spans="1:13">
      <c r="A346">
        <v>5904379790</v>
      </c>
      <c r="B346" t="s">
        <v>20549</v>
      </c>
      <c r="C346" t="s">
        <v>7297</v>
      </c>
      <c r="D346" t="s">
        <v>20103</v>
      </c>
      <c r="E346" t="s">
        <v>5419</v>
      </c>
      <c r="F346" t="s">
        <v>5419</v>
      </c>
      <c r="G346" t="str">
        <f>VLOOKUP(Таблица_Sheet1[[#This Row],[ИНН]],main_Расчет!$D:$F,3,0)</f>
        <v xml:space="preserve"> ООО ПКО «СТАБЭКС ГРУПП»</v>
      </c>
      <c r="H346">
        <f>IFERROR(IF(Таблица_Sheet1[[#This Row],[Ген. директор]]=VLOOKUP(Таблица_Sheet1[[#This Row],[ИНН]],'Гендиры и даты'!$A:$E,4,0),0,1),"")</f>
        <v>0</v>
      </c>
      <c r="I346" t="str">
        <f>Таблица_Sheet1[[#This Row],[Ген. директор]]</f>
        <v>Трубников Максим Николаевич</v>
      </c>
      <c r="J346" t="str">
        <f>VLOOKUP(Таблица_Sheet1[[#This Row],[ИНН]],'Гендиры и даты'!$A:$E,4,0)</f>
        <v>Трубников Максим Николаевич</v>
      </c>
      <c r="K346">
        <f>IFERROR(IF(Таблица_Sheet1[[#This Row],[Учредитель]]=VLOOKUP(Таблица_Sheet1[[#This Row],[ИНН]],'Гендиры и даты'!$A:$E,5,0),0,1),"")</f>
        <v>0</v>
      </c>
      <c r="L346" t="str">
        <f>Таблица_Sheet1[[#This Row],[Учредитель]]</f>
        <v>Трубников Максим Николаевич</v>
      </c>
      <c r="M346" t="str">
        <f>VLOOKUP(Таблица_Sheet1[[#This Row],[ИНН]],'Гендиры и даты'!$A:$E,5,0)</f>
        <v>Трубников Максим Николаевич</v>
      </c>
    </row>
    <row r="347" spans="1:13">
      <c r="A347">
        <v>3444273894</v>
      </c>
      <c r="B347" t="s">
        <v>20550</v>
      </c>
      <c r="C347" t="s">
        <v>7299</v>
      </c>
      <c r="D347" t="s">
        <v>20293</v>
      </c>
      <c r="E347" t="s">
        <v>5086</v>
      </c>
      <c r="F347" t="s">
        <v>5087</v>
      </c>
      <c r="G347" t="str">
        <f>VLOOKUP(Таблица_Sheet1[[#This Row],[ИНН]],main_Расчет!$D:$F,3,0)</f>
        <v xml:space="preserve"> ООО ПКО «ЮК «БКР»</v>
      </c>
      <c r="H347">
        <f>IFERROR(IF(Таблица_Sheet1[[#This Row],[Ген. директор]]=VLOOKUP(Таблица_Sheet1[[#This Row],[ИНН]],'Гендиры и даты'!$A:$E,4,0),0,1),"")</f>
        <v>0</v>
      </c>
      <c r="I347" t="str">
        <f>Таблица_Sheet1[[#This Row],[Ген. директор]]</f>
        <v>Симакин Иван Викторович</v>
      </c>
      <c r="J347" t="str">
        <f>VLOOKUP(Таблица_Sheet1[[#This Row],[ИНН]],'Гендиры и даты'!$A:$E,4,0)</f>
        <v>Симакин Иван Викторович</v>
      </c>
      <c r="K347">
        <f>IFERROR(IF(Таблица_Sheet1[[#This Row],[Учредитель]]=VLOOKUP(Таблица_Sheet1[[#This Row],[ИНН]],'Гендиры и даты'!$A:$E,5,0),0,1),"")</f>
        <v>0</v>
      </c>
      <c r="L347" t="str">
        <f>Таблица_Sheet1[[#This Row],[Учредитель]]</f>
        <v>Симакин Иван Викторович, Полударьев Кирилл Иванович, Ненашев Юрий Владимирович</v>
      </c>
      <c r="M347" t="str">
        <f>VLOOKUP(Таблица_Sheet1[[#This Row],[ИНН]],'Гендиры и даты'!$A:$E,5,0)</f>
        <v>Симакин Иван Викторович, Полударьев Кирилл Иванович, Ненашев Юрий Владимирович</v>
      </c>
    </row>
    <row r="348" spans="1:13">
      <c r="A348">
        <v>1327029000</v>
      </c>
      <c r="B348" t="s">
        <v>20551</v>
      </c>
      <c r="C348" t="s">
        <v>20552</v>
      </c>
      <c r="D348" t="s">
        <v>20103</v>
      </c>
      <c r="E348" t="s">
        <v>5279</v>
      </c>
      <c r="F348" t="s">
        <v>5280</v>
      </c>
      <c r="G348" t="str">
        <f>VLOOKUP(Таблица_Sheet1[[#This Row],[ИНН]],main_Расчет!$D:$F,3,0)</f>
        <v xml:space="preserve"> ООО ПКО «ПРОФИТ»</v>
      </c>
      <c r="H348">
        <f>IFERROR(IF(Таблица_Sheet1[[#This Row],[Ген. директор]]=VLOOKUP(Таблица_Sheet1[[#This Row],[ИНН]],'Гендиры и даты'!$A:$E,4,0),0,1),"")</f>
        <v>0</v>
      </c>
      <c r="I348" t="str">
        <f>Таблица_Sheet1[[#This Row],[Ген. директор]]</f>
        <v>Чувилина Елена Петровна</v>
      </c>
      <c r="J348" t="str">
        <f>VLOOKUP(Таблица_Sheet1[[#This Row],[ИНН]],'Гендиры и даты'!$A:$E,4,0)</f>
        <v>Чувилина Елена Петровна</v>
      </c>
      <c r="K348">
        <f>IFERROR(IF(Таблица_Sheet1[[#This Row],[Учредитель]]=VLOOKUP(Таблица_Sheet1[[#This Row],[ИНН]],'Гендиры и даты'!$A:$E,5,0),0,1),"")</f>
        <v>0</v>
      </c>
      <c r="L348" t="str">
        <f>Таблица_Sheet1[[#This Row],[Учредитель]]</f>
        <v>Князев Валерий Николаевич</v>
      </c>
      <c r="M348" t="str">
        <f>VLOOKUP(Таблица_Sheet1[[#This Row],[ИНН]],'Гендиры и даты'!$A:$E,5,0)</f>
        <v>Князев Валерий Николаевич</v>
      </c>
    </row>
    <row r="349" spans="1:13">
      <c r="A349">
        <v>7704391032</v>
      </c>
      <c r="B349" t="s">
        <v>20553</v>
      </c>
      <c r="G349" t="e">
        <f>VLOOKUP(Таблица_Sheet1[[#This Row],[ИНН]],main_Расчет!$D:$F,3,0)</f>
        <v>#N/A</v>
      </c>
      <c r="H349" t="str">
        <f>IFERROR(IF(Таблица_Sheet1[[#This Row],[Ген. директор]]=VLOOKUP(Таблица_Sheet1[[#This Row],[ИНН]],'Гендиры и даты'!$A:$E,4,0),0,1),"")</f>
        <v/>
      </c>
      <c r="I349">
        <f>Таблица_Sheet1[[#This Row],[Ген. директор]]</f>
        <v>0</v>
      </c>
      <c r="J349" t="e">
        <f>VLOOKUP(Таблица_Sheet1[[#This Row],[ИНН]],'Гендиры и даты'!$A:$E,4,0)</f>
        <v>#N/A</v>
      </c>
      <c r="K349" t="str">
        <f>IFERROR(IF(Таблица_Sheet1[[#This Row],[Учредитель]]=VLOOKUP(Таблица_Sheet1[[#This Row],[ИНН]],'Гендиры и даты'!$A:$E,5,0),0,1),"")</f>
        <v/>
      </c>
      <c r="L349">
        <f>Таблица_Sheet1[[#This Row],[Учредитель]]</f>
        <v>0</v>
      </c>
      <c r="M349" t="e">
        <f>VLOOKUP(Таблица_Sheet1[[#This Row],[ИНН]],'Гендиры и даты'!$A:$E,5,0)</f>
        <v>#N/A</v>
      </c>
    </row>
    <row r="350" spans="1:13">
      <c r="A350">
        <v>7328084572</v>
      </c>
      <c r="B350" t="s">
        <v>20554</v>
      </c>
      <c r="C350" t="s">
        <v>7303</v>
      </c>
      <c r="D350" t="s">
        <v>20069</v>
      </c>
      <c r="E350" t="s">
        <v>5394</v>
      </c>
      <c r="F350" t="s">
        <v>5394</v>
      </c>
      <c r="G350" t="str">
        <f>VLOOKUP(Таблица_Sheet1[[#This Row],[ИНН]],main_Расчет!$D:$F,3,0)</f>
        <v xml:space="preserve"> ООО ПКО «Алькрим Плюс»</v>
      </c>
      <c r="H350">
        <f>IFERROR(IF(Таблица_Sheet1[[#This Row],[Ген. директор]]=VLOOKUP(Таблица_Sheet1[[#This Row],[ИНН]],'Гендиры и даты'!$A:$E,4,0),0,1),"")</f>
        <v>0</v>
      </c>
      <c r="I350" t="str">
        <f>Таблица_Sheet1[[#This Row],[Ген. директор]]</f>
        <v>Шараев Айрат Амирзянович</v>
      </c>
      <c r="J350" t="str">
        <f>VLOOKUP(Таблица_Sheet1[[#This Row],[ИНН]],'Гендиры и даты'!$A:$E,4,0)</f>
        <v>Шараев Айрат Амирзянович</v>
      </c>
      <c r="K350">
        <f>IFERROR(IF(Таблица_Sheet1[[#This Row],[Учредитель]]=VLOOKUP(Таблица_Sheet1[[#This Row],[ИНН]],'Гендиры и даты'!$A:$E,5,0),0,1),"")</f>
        <v>0</v>
      </c>
      <c r="L350" t="str">
        <f>Таблица_Sheet1[[#This Row],[Учредитель]]</f>
        <v>Шараев Айрат Амирзянович</v>
      </c>
      <c r="M350" t="str">
        <f>VLOOKUP(Таблица_Sheet1[[#This Row],[ИНН]],'Гендиры и даты'!$A:$E,5,0)</f>
        <v>Шараев Айрат Амирзянович</v>
      </c>
    </row>
    <row r="351" spans="1:13">
      <c r="A351">
        <v>5904373943</v>
      </c>
      <c r="B351" t="s">
        <v>20555</v>
      </c>
      <c r="G351" t="e">
        <f>VLOOKUP(Таблица_Sheet1[[#This Row],[ИНН]],main_Расчет!$D:$F,3,0)</f>
        <v>#N/A</v>
      </c>
      <c r="H351" t="str">
        <f>IFERROR(IF(Таблица_Sheet1[[#This Row],[Ген. директор]]=VLOOKUP(Таблица_Sheet1[[#This Row],[ИНН]],'Гендиры и даты'!$A:$E,4,0),0,1),"")</f>
        <v/>
      </c>
      <c r="I351">
        <f>Таблица_Sheet1[[#This Row],[Ген. директор]]</f>
        <v>0</v>
      </c>
      <c r="J351" t="e">
        <f>VLOOKUP(Таблица_Sheet1[[#This Row],[ИНН]],'Гендиры и даты'!$A:$E,4,0)</f>
        <v>#N/A</v>
      </c>
      <c r="K351" t="str">
        <f>IFERROR(IF(Таблица_Sheet1[[#This Row],[Учредитель]]=VLOOKUP(Таблица_Sheet1[[#This Row],[ИНН]],'Гендиры и даты'!$A:$E,5,0),0,1),"")</f>
        <v/>
      </c>
      <c r="L351">
        <f>Таблица_Sheet1[[#This Row],[Учредитель]]</f>
        <v>0</v>
      </c>
      <c r="M351" t="e">
        <f>VLOOKUP(Таблица_Sheet1[[#This Row],[ИНН]],'Гендиры и даты'!$A:$E,5,0)</f>
        <v>#N/A</v>
      </c>
    </row>
    <row r="352" spans="1:13">
      <c r="A352">
        <v>2124046971</v>
      </c>
      <c r="B352" t="s">
        <v>20556</v>
      </c>
      <c r="C352" t="s">
        <v>20557</v>
      </c>
      <c r="D352" t="s">
        <v>20128</v>
      </c>
      <c r="E352" t="s">
        <v>5238</v>
      </c>
      <c r="F352" t="s">
        <v>5239</v>
      </c>
      <c r="G352" t="str">
        <f>VLOOKUP(Таблица_Sheet1[[#This Row],[ИНН]],main_Расчет!$D:$F,3,0)</f>
        <v xml:space="preserve"> ООО ПКО «ЮКАНКО»</v>
      </c>
      <c r="H352">
        <f>IFERROR(IF(Таблица_Sheet1[[#This Row],[Ген. директор]]=VLOOKUP(Таблица_Sheet1[[#This Row],[ИНН]],'Гендиры и даты'!$A:$E,4,0),0,1),"")</f>
        <v>0</v>
      </c>
      <c r="I352" t="str">
        <f>Таблица_Sheet1[[#This Row],[Ген. директор]]</f>
        <v>Глушков Александр Николаевич</v>
      </c>
      <c r="J352" t="str">
        <f>VLOOKUP(Таблица_Sheet1[[#This Row],[ИНН]],'Гендиры и даты'!$A:$E,4,0)</f>
        <v>Глушков Александр Николаевич</v>
      </c>
      <c r="K352">
        <f>IFERROR(IF(Таблица_Sheet1[[#This Row],[Учредитель]]=VLOOKUP(Таблица_Sheet1[[#This Row],[ИНН]],'Гендиры и даты'!$A:$E,5,0),0,1),"")</f>
        <v>0</v>
      </c>
      <c r="L352" t="str">
        <f>Таблица_Sheet1[[#This Row],[Учредитель]]</f>
        <v>Черепков Василий Николаевич, Глушков Александр Николаевич</v>
      </c>
      <c r="M352" t="str">
        <f>VLOOKUP(Таблица_Sheet1[[#This Row],[ИНН]],'Гендиры и даты'!$A:$E,5,0)</f>
        <v>Черепков Василий Николаевич, Глушков Александр Николаевич</v>
      </c>
    </row>
    <row r="353" spans="1:13">
      <c r="A353">
        <v>6952009752</v>
      </c>
      <c r="B353" t="s">
        <v>20558</v>
      </c>
      <c r="C353" t="s">
        <v>7307</v>
      </c>
      <c r="D353" t="s">
        <v>20103</v>
      </c>
      <c r="E353" t="s">
        <v>7308</v>
      </c>
      <c r="F353" t="s">
        <v>7308</v>
      </c>
      <c r="G353" t="str">
        <f>VLOOKUP(Таблица_Sheet1[[#This Row],[ИНН]],main_Расчет!$D:$F,3,0)</f>
        <v xml:space="preserve"> ООО «ПРОФЕССИОНАЛЬНАЯ КОЛЛЕКТОРСКАЯ ОРГАНИЗАЦИЯ РПСК»</v>
      </c>
      <c r="H353">
        <f>IFERROR(IF(Таблица_Sheet1[[#This Row],[Ген. директор]]=VLOOKUP(Таблица_Sheet1[[#This Row],[ИНН]],'Гендиры и даты'!$A:$E,4,0),0,1),"")</f>
        <v>0</v>
      </c>
      <c r="I353" t="str">
        <f>Таблица_Sheet1[[#This Row],[Ген. директор]]</f>
        <v>Плясенко Наталья Александровна</v>
      </c>
      <c r="J353" t="str">
        <f>VLOOKUP(Таблица_Sheet1[[#This Row],[ИНН]],'Гендиры и даты'!$A:$E,4,0)</f>
        <v>Плясенко Наталья Александровна</v>
      </c>
      <c r="K353">
        <f>IFERROR(IF(Таблица_Sheet1[[#This Row],[Учредитель]]=VLOOKUP(Таблица_Sheet1[[#This Row],[ИНН]],'Гендиры и даты'!$A:$E,5,0),0,1),"")</f>
        <v>0</v>
      </c>
      <c r="L353" t="str">
        <f>Таблица_Sheet1[[#This Row],[Учредитель]]</f>
        <v>Плясенко Наталья Александровна</v>
      </c>
      <c r="M353" t="str">
        <f>VLOOKUP(Таблица_Sheet1[[#This Row],[ИНН]],'Гендиры и даты'!$A:$E,5,0)</f>
        <v>Плясенко Наталья Александровна</v>
      </c>
    </row>
    <row r="354" spans="1:13">
      <c r="A354">
        <v>2629012893</v>
      </c>
      <c r="B354" t="s">
        <v>20559</v>
      </c>
      <c r="C354" t="s">
        <v>7310</v>
      </c>
      <c r="D354" t="s">
        <v>20128</v>
      </c>
      <c r="E354" t="s">
        <v>5101</v>
      </c>
      <c r="F354" t="s">
        <v>5102</v>
      </c>
      <c r="G354" t="str">
        <f>VLOOKUP(Таблица_Sheet1[[#This Row],[ИНН]],main_Расчет!$D:$F,3,0)</f>
        <v xml:space="preserve"> ООО ПКО «РусДолгЪ-КМВ»</v>
      </c>
      <c r="H354">
        <f>IFERROR(IF(Таблица_Sheet1[[#This Row],[Ген. директор]]=VLOOKUP(Таблица_Sheet1[[#This Row],[ИНН]],'Гендиры и даты'!$A:$E,4,0),0,1),"")</f>
        <v>0</v>
      </c>
      <c r="I354" t="str">
        <f>Таблица_Sheet1[[#This Row],[Ген. директор]]</f>
        <v>Андреева Надежда Васильевна</v>
      </c>
      <c r="J354" t="str">
        <f>VLOOKUP(Таблица_Sheet1[[#This Row],[ИНН]],'Гендиры и даты'!$A:$E,4,0)</f>
        <v>Андреева Надежда Васильевна</v>
      </c>
      <c r="K354">
        <f>IFERROR(IF(Таблица_Sheet1[[#This Row],[Учредитель]]=VLOOKUP(Таблица_Sheet1[[#This Row],[ИНН]],'Гендиры и даты'!$A:$E,5,0),0,1),"")</f>
        <v>0</v>
      </c>
      <c r="L354" t="str">
        <f>Таблица_Sheet1[[#This Row],[Учредитель]]</f>
        <v>Андреева Надежда Васильевна, Ветошкина Инна Георгиевна, Полянская Юлия Вячеславовна, Малышева Светлана Николаевна, Халин Роман Анатольевич</v>
      </c>
      <c r="M354" t="str">
        <f>VLOOKUP(Таблица_Sheet1[[#This Row],[ИНН]],'Гендиры и даты'!$A:$E,5,0)</f>
        <v>Андреева Надежда Васильевна, Ветошкина Инна Георгиевна, Полянская Юлия Вячеславовна, Малышева Светлана Николаевна, Халин Роман Анатольевич</v>
      </c>
    </row>
    <row r="355" spans="1:13">
      <c r="A355">
        <v>1650286567</v>
      </c>
      <c r="B355" t="s">
        <v>20560</v>
      </c>
      <c r="C355" t="s">
        <v>7312</v>
      </c>
      <c r="D355" t="s">
        <v>20122</v>
      </c>
      <c r="E355" t="s">
        <v>5184</v>
      </c>
      <c r="F355" t="s">
        <v>5185</v>
      </c>
      <c r="G355" t="str">
        <f>VLOOKUP(Таблица_Sheet1[[#This Row],[ИНН]],main_Расчет!$D:$F,3,0)</f>
        <v xml:space="preserve"> ООО «ПКО «РефундНЧ»</v>
      </c>
      <c r="H355">
        <f>IFERROR(IF(Таблица_Sheet1[[#This Row],[Ген. директор]]=VLOOKUP(Таблица_Sheet1[[#This Row],[ИНН]],'Гендиры и даты'!$A:$E,4,0),0,1),"")</f>
        <v>0</v>
      </c>
      <c r="I355" t="str">
        <f>Таблица_Sheet1[[#This Row],[Ген. директор]]</f>
        <v>Салахова Алина Минзагидовна</v>
      </c>
      <c r="J355" t="str">
        <f>VLOOKUP(Таблица_Sheet1[[#This Row],[ИНН]],'Гендиры и даты'!$A:$E,4,0)</f>
        <v>Салахова Алина Минзагидовна</v>
      </c>
      <c r="K355">
        <f>IFERROR(IF(Таблица_Sheet1[[#This Row],[Учредитель]]=VLOOKUP(Таблица_Sheet1[[#This Row],[ИНН]],'Гендиры и даты'!$A:$E,5,0),0,1),"")</f>
        <v>0</v>
      </c>
      <c r="L355" t="str">
        <f>Таблица_Sheet1[[#This Row],[Учредитель]]</f>
        <v>Латыпов Халил Хамидуллович</v>
      </c>
      <c r="M355" t="str">
        <f>VLOOKUP(Таблица_Sheet1[[#This Row],[ИНН]],'Гендиры и даты'!$A:$E,5,0)</f>
        <v>Латыпов Халил Хамидуллович</v>
      </c>
    </row>
    <row r="356" spans="1:13">
      <c r="A356">
        <v>5407973637</v>
      </c>
      <c r="B356" t="s">
        <v>20561</v>
      </c>
      <c r="C356" t="s">
        <v>20562</v>
      </c>
      <c r="D356" t="s">
        <v>20133</v>
      </c>
      <c r="E356" t="s">
        <v>4824</v>
      </c>
      <c r="F356" t="s">
        <v>20563</v>
      </c>
      <c r="G356" t="str">
        <f>VLOOKUP(Таблица_Sheet1[[#This Row],[ИНН]],main_Расчет!$D:$F,3,0)</f>
        <v xml:space="preserve"> ООО ПКО «Защита Онлайн» </v>
      </c>
      <c r="H356">
        <f>IFERROR(IF(Таблица_Sheet1[[#This Row],[Ген. директор]]=VLOOKUP(Таблица_Sheet1[[#This Row],[ИНН]],'Гендиры и даты'!$A:$E,4,0),0,1),"")</f>
        <v>0</v>
      </c>
      <c r="I356" t="str">
        <f>Таблица_Sheet1[[#This Row],[Ген. директор]]</f>
        <v>Загребельный Денис Александрович</v>
      </c>
      <c r="J356" t="str">
        <f>VLOOKUP(Таблица_Sheet1[[#This Row],[ИНН]],'Гендиры и даты'!$A:$E,4,0)</f>
        <v>Загребельный Денис Александрович</v>
      </c>
      <c r="K356">
        <f>IFERROR(IF(Таблица_Sheet1[[#This Row],[Учредитель]]=VLOOKUP(Таблица_Sheet1[[#This Row],[ИНН]],'Гендиры и даты'!$A:$E,5,0),0,1),"")</f>
        <v>1</v>
      </c>
      <c r="L356" t="str">
        <f>Таблица_Sheet1[[#This Row],[Учредитель]]</f>
        <v>Волков Павел Александрович, Непомнящая Софья Алибековна, Евтягина Ольга Владимировна, Зоткин Валерий Александрович, Загребельный Денис Александрович, Коуров Тимофей Анатольевич, Шарапов Константин Александрович, Трахачёв Сергей Валерьевич, Шин Егор Борисович, Евстифеева Юлия Евгеньевна, Кобяков Владислав Юрьевич, Сазонов Иван Викторович, Елисеев Алексей Андреевич</v>
      </c>
      <c r="M356" t="str">
        <f>VLOOKUP(Таблица_Sheet1[[#This Row],[ИНН]],'Гендиры и даты'!$A:$E,5,0)</f>
        <v>Волков Павел Александрович, Евстифеева Юлия Евгеньевна, Елисеев Алексей Андреевич, Кобяков Владислав Юрьевич, Непомнящая Софья Алибековна, Сазонов Иван Викторович, Евтягина Ольга Владимировна, Зоткин Валерий Александрович, Загребельный Денис Александрович, Коуров Тимофей Анатольевич, Шарапов Константин Александрович, Трахачёв Сергей Валерьевич, Шин Егор Борисович</v>
      </c>
    </row>
    <row r="357" spans="1:13">
      <c r="A357">
        <v>3461065100</v>
      </c>
      <c r="B357" t="s">
        <v>20564</v>
      </c>
      <c r="C357" t="s">
        <v>7317</v>
      </c>
      <c r="D357" t="s">
        <v>20293</v>
      </c>
      <c r="E357" t="s">
        <v>4987</v>
      </c>
      <c r="F357" t="s">
        <v>4988</v>
      </c>
      <c r="G357" t="str">
        <f>VLOOKUP(Таблица_Sheet1[[#This Row],[ИНН]],main_Расчет!$D:$F,3,0)</f>
        <v xml:space="preserve"> ООО ПКО «ПФГ»</v>
      </c>
      <c r="H357">
        <f>IFERROR(IF(Таблица_Sheet1[[#This Row],[Ген. директор]]=VLOOKUP(Таблица_Sheet1[[#This Row],[ИНН]],'Гендиры и даты'!$A:$E,4,0),0,1),"")</f>
        <v>0</v>
      </c>
      <c r="I357" t="str">
        <f>Таблица_Sheet1[[#This Row],[Ген. директор]]</f>
        <v>Сакинов Артём Эрнстович</v>
      </c>
      <c r="J357" t="str">
        <f>VLOOKUP(Таблица_Sheet1[[#This Row],[ИНН]],'Гендиры и даты'!$A:$E,4,0)</f>
        <v>Сакинов Артём Эрнстович</v>
      </c>
      <c r="K357">
        <f>IFERROR(IF(Таблица_Sheet1[[#This Row],[Учредитель]]=VLOOKUP(Таблица_Sheet1[[#This Row],[ИНН]],'Гендиры и даты'!$A:$E,5,0),0,1),"")</f>
        <v>0</v>
      </c>
      <c r="L357" t="str">
        <f>Таблица_Sheet1[[#This Row],[Учредитель]]</f>
        <v>Моховиков Денис Максимович, Бугакова Екатерина Максимовна, Чиркина Оксана Владимировна, Андреев Андрей Валериевич, Клушин Максим Александрович</v>
      </c>
      <c r="M357" t="str">
        <f>VLOOKUP(Таблица_Sheet1[[#This Row],[ИНН]],'Гендиры и даты'!$A:$E,5,0)</f>
        <v>Моховиков Денис Максимович, Бугакова Екатерина Максимовна, Чиркина Оксана Владимировна, Андреев Андрей Валериевич, Клушин Максим Александрович</v>
      </c>
    </row>
    <row r="358" spans="1:13">
      <c r="A358">
        <v>9721098327</v>
      </c>
      <c r="B358" t="s">
        <v>20565</v>
      </c>
      <c r="G358" t="e">
        <f>VLOOKUP(Таблица_Sheet1[[#This Row],[ИНН]],main_Расчет!$D:$F,3,0)</f>
        <v>#N/A</v>
      </c>
      <c r="H358" t="str">
        <f>IFERROR(IF(Таблица_Sheet1[[#This Row],[Ген. директор]]=VLOOKUP(Таблица_Sheet1[[#This Row],[ИНН]],'Гендиры и даты'!$A:$E,4,0),0,1),"")</f>
        <v/>
      </c>
      <c r="I358">
        <f>Таблица_Sheet1[[#This Row],[Ген. директор]]</f>
        <v>0</v>
      </c>
      <c r="J358" t="e">
        <f>VLOOKUP(Таблица_Sheet1[[#This Row],[ИНН]],'Гендиры и даты'!$A:$E,4,0)</f>
        <v>#N/A</v>
      </c>
      <c r="K358" t="str">
        <f>IFERROR(IF(Таблица_Sheet1[[#This Row],[Учредитель]]=VLOOKUP(Таблица_Sheet1[[#This Row],[ИНН]],'Гендиры и даты'!$A:$E,5,0),0,1),"")</f>
        <v/>
      </c>
      <c r="L358">
        <f>Таблица_Sheet1[[#This Row],[Учредитель]]</f>
        <v>0</v>
      </c>
      <c r="M358" t="e">
        <f>VLOOKUP(Таблица_Sheet1[[#This Row],[ИНН]],'Гендиры и даты'!$A:$E,5,0)</f>
        <v>#N/A</v>
      </c>
    </row>
    <row r="359" spans="1:13">
      <c r="A359">
        <v>1101150188</v>
      </c>
      <c r="B359" t="s">
        <v>20566</v>
      </c>
      <c r="C359" t="s">
        <v>7319</v>
      </c>
      <c r="D359" t="s">
        <v>20103</v>
      </c>
      <c r="E359" t="s">
        <v>5362</v>
      </c>
      <c r="F359" t="s">
        <v>5362</v>
      </c>
      <c r="G359" t="str">
        <f>VLOOKUP(Таблица_Sheet1[[#This Row],[ИНН]],main_Расчет!$D:$F,3,0)</f>
        <v xml:space="preserve"> ООО «ПКО «ЮЦ»</v>
      </c>
      <c r="H359">
        <f>IFERROR(IF(Таблица_Sheet1[[#This Row],[Ген. директор]]=VLOOKUP(Таблица_Sheet1[[#This Row],[ИНН]],'Гендиры и даты'!$A:$E,4,0),0,1),"")</f>
        <v>0</v>
      </c>
      <c r="I359" t="str">
        <f>Таблица_Sheet1[[#This Row],[Ген. директор]]</f>
        <v>Пасынков Андрей Александрович</v>
      </c>
      <c r="J359" t="str">
        <f>VLOOKUP(Таблица_Sheet1[[#This Row],[ИНН]],'Гендиры и даты'!$A:$E,4,0)</f>
        <v>Пасынков Андрей Александрович</v>
      </c>
      <c r="K359">
        <f>IFERROR(IF(Таблица_Sheet1[[#This Row],[Учредитель]]=VLOOKUP(Таблица_Sheet1[[#This Row],[ИНН]],'Гендиры и даты'!$A:$E,5,0),0,1),"")</f>
        <v>0</v>
      </c>
      <c r="L359" t="str">
        <f>Таблица_Sheet1[[#This Row],[Учредитель]]</f>
        <v>Пасынков Андрей Александрович</v>
      </c>
      <c r="M359" t="str">
        <f>VLOOKUP(Таблица_Sheet1[[#This Row],[ИНН]],'Гендиры и даты'!$A:$E,5,0)</f>
        <v>Пасынков Андрей Александрович</v>
      </c>
    </row>
    <row r="360" spans="1:13">
      <c r="A360">
        <v>9102201601</v>
      </c>
      <c r="B360" t="s">
        <v>20567</v>
      </c>
      <c r="C360" t="s">
        <v>20130</v>
      </c>
      <c r="D360" t="s">
        <v>20122</v>
      </c>
      <c r="G360" t="e">
        <f>VLOOKUP(Таблица_Sheet1[[#This Row],[ИНН]],main_Расчет!$D:$F,3,0)</f>
        <v>#N/A</v>
      </c>
      <c r="H360">
        <f>IFERROR(IF(Таблица_Sheet1[[#This Row],[Ген. директор]]=VLOOKUP(Таблица_Sheet1[[#This Row],[ИНН]],'Гендиры и даты'!$A:$E,4,0),0,1),"")</f>
        <v>1</v>
      </c>
      <c r="I360">
        <f>Таблица_Sheet1[[#This Row],[Ген. директор]]</f>
        <v>0</v>
      </c>
      <c r="J360" t="str">
        <f>VLOOKUP(Таблица_Sheet1[[#This Row],[ИНН]],'Гендиры и даты'!$A:$E,4,0)</f>
        <v>Губа Елена Валерьевна</v>
      </c>
      <c r="K360">
        <f>IFERROR(IF(Таблица_Sheet1[[#This Row],[Учредитель]]=VLOOKUP(Таблица_Sheet1[[#This Row],[ИНН]],'Гендиры и даты'!$A:$E,5,0),0,1),"")</f>
        <v>1</v>
      </c>
      <c r="L360">
        <f>Таблица_Sheet1[[#This Row],[Учредитель]]</f>
        <v>0</v>
      </c>
      <c r="M360" t="str">
        <f>VLOOKUP(Таблица_Sheet1[[#This Row],[ИНН]],'Гендиры и даты'!$A:$E,5,0)</f>
        <v>Колесников Владимир Сергеевич</v>
      </c>
    </row>
    <row r="361" spans="1:13">
      <c r="A361">
        <v>2130212835</v>
      </c>
      <c r="B361" t="s">
        <v>20568</v>
      </c>
      <c r="C361" t="s">
        <v>7322</v>
      </c>
      <c r="D361" t="s">
        <v>20079</v>
      </c>
      <c r="E361" t="s">
        <v>4989</v>
      </c>
      <c r="F361" t="s">
        <v>4990</v>
      </c>
      <c r="G361" t="str">
        <f>VLOOKUP(Таблица_Sheet1[[#This Row],[ИНН]],main_Расчет!$D:$F,3,0)</f>
        <v xml:space="preserve"> ООО ПКО «ДЖИ ТИ»</v>
      </c>
      <c r="H361">
        <f>IFERROR(IF(Таблица_Sheet1[[#This Row],[Ген. директор]]=VLOOKUP(Таблица_Sheet1[[#This Row],[ИНН]],'Гендиры и даты'!$A:$E,4,0),0,1),"")</f>
        <v>0</v>
      </c>
      <c r="I361" t="str">
        <f>Таблица_Sheet1[[#This Row],[Ген. директор]]</f>
        <v>Ходасевич Марина Алексеевна</v>
      </c>
      <c r="J361" t="str">
        <f>VLOOKUP(Таблица_Sheet1[[#This Row],[ИНН]],'Гендиры и даты'!$A:$E,4,0)</f>
        <v>Ходасевич Марина Алексеевна</v>
      </c>
      <c r="K361">
        <f>IFERROR(IF(Таблица_Sheet1[[#This Row],[Учредитель]]=VLOOKUP(Таблица_Sheet1[[#This Row],[ИНН]],'Гендиры и даты'!$A:$E,5,0),0,1),"")</f>
        <v>0</v>
      </c>
      <c r="L361" t="str">
        <f>Таблица_Sheet1[[#This Row],[Учредитель]]</f>
        <v>Гимранов Тимур Маратович, Ходасевич Марина Алексеевна</v>
      </c>
      <c r="M361" t="str">
        <f>VLOOKUP(Таблица_Sheet1[[#This Row],[ИНН]],'Гендиры и даты'!$A:$E,5,0)</f>
        <v>Гимранов Тимур Маратович, Ходасевич Марина Алексеевна</v>
      </c>
    </row>
    <row r="362" spans="1:13">
      <c r="A362">
        <v>7805761120</v>
      </c>
      <c r="B362" t="s">
        <v>20569</v>
      </c>
      <c r="C362" t="s">
        <v>7324</v>
      </c>
      <c r="D362" t="s">
        <v>20103</v>
      </c>
      <c r="E362" t="s">
        <v>5320</v>
      </c>
      <c r="F362" t="s">
        <v>5321</v>
      </c>
      <c r="G362" t="str">
        <f>VLOOKUP(Таблица_Sheet1[[#This Row],[ИНН]],main_Расчет!$D:$F,3,0)</f>
        <v xml:space="preserve"> ООО «ПКО «Красная звезда»</v>
      </c>
      <c r="H362">
        <f>IFERROR(IF(Таблица_Sheet1[[#This Row],[Ген. директор]]=VLOOKUP(Таблица_Sheet1[[#This Row],[ИНН]],'Гендиры и даты'!$A:$E,4,0),0,1),"")</f>
        <v>0</v>
      </c>
      <c r="I362" t="str">
        <f>Таблица_Sheet1[[#This Row],[Ген. директор]]</f>
        <v>Котов Ефим Владимирович</v>
      </c>
      <c r="J362" t="str">
        <f>VLOOKUP(Таблица_Sheet1[[#This Row],[ИНН]],'Гендиры и даты'!$A:$E,4,0)</f>
        <v>Котов Ефим Владимирович</v>
      </c>
      <c r="K362">
        <f>IFERROR(IF(Таблица_Sheet1[[#This Row],[Учредитель]]=VLOOKUP(Таблица_Sheet1[[#This Row],[ИНН]],'Гендиры и даты'!$A:$E,5,0),0,1),"")</f>
        <v>0</v>
      </c>
      <c r="L362" t="str">
        <f>Таблица_Sheet1[[#This Row],[Учредитель]]</f>
        <v>Сибирцев Евгений Анатольевич, Лопаницын Александр Валерьевич, Котов Ефим Владимирович</v>
      </c>
      <c r="M362" t="str">
        <f>VLOOKUP(Таблица_Sheet1[[#This Row],[ИНН]],'Гендиры и даты'!$A:$E,5,0)</f>
        <v>Сибирцев Евгений Анатольевич, Лопаницын Александр Валерьевич, Котов Ефим Владимирович</v>
      </c>
    </row>
    <row r="363" spans="1:13">
      <c r="A363">
        <v>7727844641</v>
      </c>
      <c r="B363" t="s">
        <v>20570</v>
      </c>
      <c r="C363" t="s">
        <v>20571</v>
      </c>
      <c r="D363" t="s">
        <v>20572</v>
      </c>
      <c r="E363" t="s">
        <v>7327</v>
      </c>
      <c r="F363" t="s">
        <v>4820</v>
      </c>
      <c r="G363" t="str">
        <f>VLOOKUP(Таблица_Sheet1[[#This Row],[ИНН]],main_Расчет!$D:$F,3,0)</f>
        <v xml:space="preserve"> ООО ПКО «ЦДУ Инвест»</v>
      </c>
      <c r="H363">
        <f>IFERROR(IF(Таблица_Sheet1[[#This Row],[Ген. директор]]=VLOOKUP(Таблица_Sheet1[[#This Row],[ИНН]],'Гендиры и даты'!$A:$E,4,0),0,1),"")</f>
        <v>0</v>
      </c>
      <c r="I363" t="str">
        <f>Таблица_Sheet1[[#This Row],[Ген. директор]]</f>
        <v>Креммель Александр Владимирович</v>
      </c>
      <c r="J363" t="str">
        <f>VLOOKUP(Таблица_Sheet1[[#This Row],[ИНН]],'Гендиры и даты'!$A:$E,4,0)</f>
        <v>Креммель Александр Владимирович</v>
      </c>
      <c r="K363">
        <f>IFERROR(IF(Таблица_Sheet1[[#This Row],[Учредитель]]=VLOOKUP(Таблица_Sheet1[[#This Row],[ИНН]],'Гендиры и даты'!$A:$E,5,0),0,1),"")</f>
        <v>0</v>
      </c>
      <c r="L363" t="str">
        <f>Таблица_Sheet1[[#This Row],[Учредитель]]</f>
        <v>Креммель Александр Владимирович, Акционерное Общество Профессиональная Коллекторская Организация, "ЦЕНТР ДОЛГОВОГО УПРАВЛЕНИЯ"</v>
      </c>
      <c r="M363" t="str">
        <f>VLOOKUP(Таблица_Sheet1[[#This Row],[ИНН]],'Гендиры и даты'!$A:$E,5,0)</f>
        <v>Креммель Александр Владимирович, Акционерное Общество Профессиональная Коллекторская Организация, "ЦЕНТР ДОЛГОВОГО УПРАВЛЕНИЯ"</v>
      </c>
    </row>
    <row r="364" spans="1:13">
      <c r="A364">
        <v>7727439837</v>
      </c>
      <c r="B364" t="s">
        <v>20573</v>
      </c>
      <c r="C364" t="s">
        <v>7329</v>
      </c>
      <c r="D364" t="s">
        <v>20067</v>
      </c>
      <c r="E364" t="s">
        <v>5575</v>
      </c>
      <c r="F364" t="s">
        <v>5575</v>
      </c>
      <c r="G364" t="str">
        <f>VLOOKUP(Таблица_Sheet1[[#This Row],[ИНН]],main_Расчет!$D:$F,3,0)</f>
        <v xml:space="preserve"> ООО «Коллекторское Агенство «Щит»</v>
      </c>
      <c r="H364">
        <f>IFERROR(IF(Таблица_Sheet1[[#This Row],[Ген. директор]]=VLOOKUP(Таблица_Sheet1[[#This Row],[ИНН]],'Гендиры и даты'!$A:$E,4,0),0,1),"")</f>
        <v>0</v>
      </c>
      <c r="I364" t="str">
        <f>Таблица_Sheet1[[#This Row],[Ген. директор]]</f>
        <v>Журавлев Дмитрий Дмитриевич</v>
      </c>
      <c r="J364" t="str">
        <f>VLOOKUP(Таблица_Sheet1[[#This Row],[ИНН]],'Гендиры и даты'!$A:$E,4,0)</f>
        <v>Журавлев Дмитрий Дмитриевич</v>
      </c>
      <c r="K364">
        <f>IFERROR(IF(Таблица_Sheet1[[#This Row],[Учредитель]]=VLOOKUP(Таблица_Sheet1[[#This Row],[ИНН]],'Гендиры и даты'!$A:$E,5,0),0,1),"")</f>
        <v>0</v>
      </c>
      <c r="L364" t="str">
        <f>Таблица_Sheet1[[#This Row],[Учредитель]]</f>
        <v>Журавлев Дмитрий Дмитриевич</v>
      </c>
      <c r="M364" t="str">
        <f>VLOOKUP(Таблица_Sheet1[[#This Row],[ИНН]],'Гендиры и даты'!$A:$E,5,0)</f>
        <v>Журавлев Дмитрий Дмитриевич</v>
      </c>
    </row>
    <row r="365" spans="1:13">
      <c r="A365">
        <v>7720498833</v>
      </c>
      <c r="B365" t="s">
        <v>20574</v>
      </c>
      <c r="C365" t="s">
        <v>20575</v>
      </c>
      <c r="D365" t="s">
        <v>20576</v>
      </c>
      <c r="E365" t="s">
        <v>4853</v>
      </c>
      <c r="F365" t="s">
        <v>4853</v>
      </c>
      <c r="G365" t="str">
        <f>VLOOKUP(Таблица_Sheet1[[#This Row],[ИНН]],main_Расчет!$D:$F,3,0)</f>
        <v xml:space="preserve"> ООО «ПКО «Коллект Солюшенс»</v>
      </c>
      <c r="H365">
        <f>IFERROR(IF(Таблица_Sheet1[[#This Row],[Ген. директор]]=VLOOKUP(Таблица_Sheet1[[#This Row],[ИНН]],'Гендиры и даты'!$A:$E,4,0),0,1),"")</f>
        <v>0</v>
      </c>
      <c r="I365" t="str">
        <f>Таблица_Sheet1[[#This Row],[Ген. директор]]</f>
        <v>Бояров Андрей Владимирович</v>
      </c>
      <c r="J365" t="str">
        <f>VLOOKUP(Таблица_Sheet1[[#This Row],[ИНН]],'Гендиры и даты'!$A:$E,4,0)</f>
        <v>Бояров Андрей Владимирович</v>
      </c>
      <c r="K365">
        <f>IFERROR(IF(Таблица_Sheet1[[#This Row],[Учредитель]]=VLOOKUP(Таблица_Sheet1[[#This Row],[ИНН]],'Гендиры и даты'!$A:$E,5,0),0,1),"")</f>
        <v>0</v>
      </c>
      <c r="L365" t="str">
        <f>Таблица_Sheet1[[#This Row],[Учредитель]]</f>
        <v>Бояров Андрей Владимирович</v>
      </c>
      <c r="M365" t="str">
        <f>VLOOKUP(Таблица_Sheet1[[#This Row],[ИНН]],'Гендиры и даты'!$A:$E,5,0)</f>
        <v>Бояров Андрей Владимирович</v>
      </c>
    </row>
    <row r="366" spans="1:13">
      <c r="A366">
        <v>5919030473</v>
      </c>
      <c r="B366" t="s">
        <v>20577</v>
      </c>
      <c r="C366" t="s">
        <v>7333</v>
      </c>
      <c r="D366" t="s">
        <v>20122</v>
      </c>
      <c r="E366" t="s">
        <v>5476</v>
      </c>
      <c r="F366" t="s">
        <v>5477</v>
      </c>
      <c r="G366" t="str">
        <f>VLOOKUP(Таблица_Sheet1[[#This Row],[ИНН]],main_Расчет!$D:$F,3,0)</f>
        <v xml:space="preserve"> ООО ПКО «Мой юрист капитал»</v>
      </c>
      <c r="H366">
        <f>IFERROR(IF(Таблица_Sheet1[[#This Row],[Ген. директор]]=VLOOKUP(Таблица_Sheet1[[#This Row],[ИНН]],'Гендиры и даты'!$A:$E,4,0),0,1),"")</f>
        <v>0</v>
      </c>
      <c r="I366" t="str">
        <f>Таблица_Sheet1[[#This Row],[Ген. директор]]</f>
        <v>Шкода Вадим Петрович</v>
      </c>
      <c r="J366" t="str">
        <f>VLOOKUP(Таблица_Sheet1[[#This Row],[ИНН]],'Гендиры и даты'!$A:$E,4,0)</f>
        <v>Шкода Вадим Петрович</v>
      </c>
      <c r="K366">
        <f>IFERROR(IF(Таблица_Sheet1[[#This Row],[Учредитель]]=VLOOKUP(Таблица_Sheet1[[#This Row],[ИНН]],'Гендиры и даты'!$A:$E,5,0),0,1),"")</f>
        <v>0</v>
      </c>
      <c r="L366" t="str">
        <f>Таблица_Sheet1[[#This Row],[Учредитель]]</f>
        <v>Учуваткин Дмитрий Игоревич, Шкода Вадим Петрович</v>
      </c>
      <c r="M366" t="str">
        <f>VLOOKUP(Таблица_Sheet1[[#This Row],[ИНН]],'Гендиры и даты'!$A:$E,5,0)</f>
        <v>Учуваткин Дмитрий Игоревич, Шкода Вадим Петрович</v>
      </c>
    </row>
    <row r="367" spans="1:13">
      <c r="A367">
        <v>2224163527</v>
      </c>
      <c r="B367" t="s">
        <v>20578</v>
      </c>
      <c r="C367" t="s">
        <v>7335</v>
      </c>
      <c r="D367" t="s">
        <v>20122</v>
      </c>
      <c r="E367" t="s">
        <v>5301</v>
      </c>
      <c r="F367" t="s">
        <v>5301</v>
      </c>
      <c r="G367" t="str">
        <f>VLOOKUP(Таблица_Sheet1[[#This Row],[ИНН]],main_Расчет!$D:$F,3,0)</f>
        <v xml:space="preserve"> ООО ПКО «ПДП ГРУПП»</v>
      </c>
      <c r="H367">
        <f>IFERROR(IF(Таблица_Sheet1[[#This Row],[Ген. директор]]=VLOOKUP(Таблица_Sheet1[[#This Row],[ИНН]],'Гендиры и даты'!$A:$E,4,0),0,1),"")</f>
        <v>0</v>
      </c>
      <c r="I367" t="str">
        <f>Таблица_Sheet1[[#This Row],[Ген. директор]]</f>
        <v>Зуб София Владимировна</v>
      </c>
      <c r="J367" t="str">
        <f>VLOOKUP(Таблица_Sheet1[[#This Row],[ИНН]],'Гендиры и даты'!$A:$E,4,0)</f>
        <v>Зуб София Владимировна</v>
      </c>
      <c r="K367">
        <f>IFERROR(IF(Таблица_Sheet1[[#This Row],[Учредитель]]=VLOOKUP(Таблица_Sheet1[[#This Row],[ИНН]],'Гендиры и даты'!$A:$E,5,0),0,1),"")</f>
        <v>0</v>
      </c>
      <c r="L367" t="str">
        <f>Таблица_Sheet1[[#This Row],[Учредитель]]</f>
        <v>Зуб София Владимировна</v>
      </c>
      <c r="M367" t="str">
        <f>VLOOKUP(Таблица_Sheet1[[#This Row],[ИНН]],'Гендиры и даты'!$A:$E,5,0)</f>
        <v>Зуб София Владимировна</v>
      </c>
    </row>
    <row r="368" spans="1:13">
      <c r="A368">
        <v>9706004571</v>
      </c>
      <c r="B368" t="s">
        <v>20579</v>
      </c>
      <c r="C368" t="s">
        <v>7337</v>
      </c>
      <c r="D368" t="s">
        <v>20103</v>
      </c>
      <c r="E368" t="s">
        <v>5410</v>
      </c>
      <c r="F368" t="s">
        <v>5410</v>
      </c>
      <c r="G368" t="str">
        <f>VLOOKUP(Таблица_Sheet1[[#This Row],[ИНН]],main_Расчет!$D:$F,3,0)</f>
        <v xml:space="preserve"> ООО ПКО «Финэкс»</v>
      </c>
      <c r="H368">
        <f>IFERROR(IF(Таблица_Sheet1[[#This Row],[Ген. директор]]=VLOOKUP(Таблица_Sheet1[[#This Row],[ИНН]],'Гендиры и даты'!$A:$E,4,0),0,1),"")</f>
        <v>0</v>
      </c>
      <c r="I368" t="str">
        <f>Таблица_Sheet1[[#This Row],[Ген. директор]]</f>
        <v>Ячменёва Оксана Валерьевна</v>
      </c>
      <c r="J368" t="str">
        <f>VLOOKUP(Таблица_Sheet1[[#This Row],[ИНН]],'Гендиры и даты'!$A:$E,4,0)</f>
        <v>Ячменёва Оксана Валерьевна</v>
      </c>
      <c r="K368">
        <f>IFERROR(IF(Таблица_Sheet1[[#This Row],[Учредитель]]=VLOOKUP(Таблица_Sheet1[[#This Row],[ИНН]],'Гендиры и даты'!$A:$E,5,0),0,1),"")</f>
        <v>0</v>
      </c>
      <c r="L368" t="str">
        <f>Таблица_Sheet1[[#This Row],[Учредитель]]</f>
        <v>Ячменёва Оксана Валерьевна</v>
      </c>
      <c r="M368" t="str">
        <f>VLOOKUP(Таблица_Sheet1[[#This Row],[ИНН]],'Гендиры и даты'!$A:$E,5,0)</f>
        <v>Ячменёва Оксана Валерьевна</v>
      </c>
    </row>
    <row r="369" spans="1:13">
      <c r="A369">
        <v>1701060338</v>
      </c>
      <c r="B369" t="s">
        <v>20580</v>
      </c>
      <c r="C369" t="s">
        <v>20581</v>
      </c>
      <c r="D369" t="s">
        <v>20103</v>
      </c>
      <c r="E369" t="s">
        <v>5509</v>
      </c>
      <c r="F369" t="s">
        <v>5510</v>
      </c>
      <c r="G369" t="e">
        <f>VLOOKUP(Таблица_Sheet1[[#This Row],[ИНН]],main_Расчет!$D:$F,3,0)</f>
        <v>#N/A</v>
      </c>
      <c r="H369">
        <f>IFERROR(IF(Таблица_Sheet1[[#This Row],[Ген. директор]]=VLOOKUP(Таблица_Sheet1[[#This Row],[ИНН]],'Гендиры и даты'!$A:$E,4,0),0,1),"")</f>
        <v>0</v>
      </c>
      <c r="I369" t="str">
        <f>Таблица_Sheet1[[#This Row],[Ген. директор]]</f>
        <v>Семенов Андрей Владимирович</v>
      </c>
      <c r="J369" t="str">
        <f>VLOOKUP(Таблица_Sheet1[[#This Row],[ИНН]],'Гендиры и даты'!$A:$E,4,0)</f>
        <v>Семенов Андрей Владимирович</v>
      </c>
      <c r="K369">
        <f>IFERROR(IF(Таблица_Sheet1[[#This Row],[Учредитель]]=VLOOKUP(Таблица_Sheet1[[#This Row],[ИНН]],'Гендиры и даты'!$A:$E,5,0),0,1),"")</f>
        <v>0</v>
      </c>
      <c r="L369" t="str">
        <f>Таблица_Sheet1[[#This Row],[Учредитель]]</f>
        <v>Дугур-сюрюн Владимир Монгушевич</v>
      </c>
      <c r="M369" t="str">
        <f>VLOOKUP(Таблица_Sheet1[[#This Row],[ИНН]],'Гендиры и даты'!$A:$E,5,0)</f>
        <v>Дугур-сюрюн Владимир Монгушевич</v>
      </c>
    </row>
    <row r="370" spans="1:13">
      <c r="A370">
        <v>2536317839</v>
      </c>
      <c r="B370" t="s">
        <v>20582</v>
      </c>
      <c r="C370" t="s">
        <v>20583</v>
      </c>
      <c r="D370" t="s">
        <v>20103</v>
      </c>
      <c r="E370" t="s">
        <v>7342</v>
      </c>
      <c r="F370" t="s">
        <v>5479</v>
      </c>
      <c r="G370" t="str">
        <f>VLOOKUP(Таблица_Sheet1[[#This Row],[ИНН]],main_Расчет!$D:$F,3,0)</f>
        <v xml:space="preserve"> ООО ПКО «ДВК»</v>
      </c>
      <c r="H370">
        <f>IFERROR(IF(Таблица_Sheet1[[#This Row],[Ген. директор]]=VLOOKUP(Таблица_Sheet1[[#This Row],[ИНН]],'Гендиры и даты'!$A:$E,4,0),0,1),"")</f>
        <v>0</v>
      </c>
      <c r="I370" t="str">
        <f>Таблица_Sheet1[[#This Row],[Ген. директор]]</f>
        <v>Смолик Кирилл Михайлович</v>
      </c>
      <c r="J370" t="str">
        <f>VLOOKUP(Таблица_Sheet1[[#This Row],[ИНН]],'Гендиры и даты'!$A:$E,4,0)</f>
        <v>Смолик Кирилл Михайлович</v>
      </c>
      <c r="K370">
        <f>IFERROR(IF(Таблица_Sheet1[[#This Row],[Учредитель]]=VLOOKUP(Таблица_Sheet1[[#This Row],[ИНН]],'Гендиры и даты'!$A:$E,5,0),0,1),"")</f>
        <v>0</v>
      </c>
      <c r="L370" t="str">
        <f>Таблица_Sheet1[[#This Row],[Учредитель]]</f>
        <v>Кореньков Никита Владимирович, Шумейко Александр Александрович</v>
      </c>
      <c r="M370" t="str">
        <f>VLOOKUP(Таблица_Sheet1[[#This Row],[ИНН]],'Гендиры и даты'!$A:$E,5,0)</f>
        <v>Кореньков Никита Владимирович, Шумейко Александр Александрович</v>
      </c>
    </row>
    <row r="371" spans="1:13">
      <c r="A371">
        <v>5650011464</v>
      </c>
      <c r="B371" t="s">
        <v>20584</v>
      </c>
      <c r="C371" t="s">
        <v>20418</v>
      </c>
      <c r="D371" t="s">
        <v>20309</v>
      </c>
      <c r="E371" t="s">
        <v>4959</v>
      </c>
      <c r="F371" t="s">
        <v>4960</v>
      </c>
      <c r="G371" t="e">
        <f>VLOOKUP(Таблица_Sheet1[[#This Row],[ИНН]],main_Расчет!$D:$F,3,0)</f>
        <v>#N/A</v>
      </c>
      <c r="H371">
        <f>IFERROR(IF(Таблица_Sheet1[[#This Row],[Ген. директор]]=VLOOKUP(Таблица_Sheet1[[#This Row],[ИНН]],'Гендиры и даты'!$A:$E,4,0),0,1),"")</f>
        <v>0</v>
      </c>
      <c r="I371" t="str">
        <f>Таблица_Sheet1[[#This Row],[Ген. директор]]</f>
        <v>Вельможко Александр Юрьевич</v>
      </c>
      <c r="J371" t="str">
        <f>VLOOKUP(Таблица_Sheet1[[#This Row],[ИНН]],'Гендиры и даты'!$A:$E,4,0)</f>
        <v>Вельможко Александр Юрьевич</v>
      </c>
      <c r="K371">
        <f>IFERROR(IF(Таблица_Sheet1[[#This Row],[Учредитель]]=VLOOKUP(Таблица_Sheet1[[#This Row],[ИНН]],'Гендиры и даты'!$A:$E,5,0),0,1),"")</f>
        <v>0</v>
      </c>
      <c r="L371" t="str">
        <f>Таблица_Sheet1[[#This Row],[Учредитель]]</f>
        <v>Вельможко Наталья Александровна</v>
      </c>
      <c r="M371" t="str">
        <f>VLOOKUP(Таблица_Sheet1[[#This Row],[ИНН]],'Гендиры и даты'!$A:$E,5,0)</f>
        <v>Вельможко Наталья Александровна</v>
      </c>
    </row>
    <row r="372" spans="1:13">
      <c r="A372">
        <v>7804630189</v>
      </c>
      <c r="B372" t="s">
        <v>20585</v>
      </c>
      <c r="C372" t="s">
        <v>7345</v>
      </c>
      <c r="D372" t="s">
        <v>20174</v>
      </c>
      <c r="E372" t="s">
        <v>5023</v>
      </c>
      <c r="F372" t="s">
        <v>5023</v>
      </c>
      <c r="G372" t="str">
        <f>VLOOKUP(Таблица_Sheet1[[#This Row],[ИНН]],main_Расчет!$D:$F,3,0)</f>
        <v xml:space="preserve"> ООО ПКО «Агентство К «Примирение»</v>
      </c>
      <c r="H372">
        <f>IFERROR(IF(Таблица_Sheet1[[#This Row],[Ген. директор]]=VLOOKUP(Таблица_Sheet1[[#This Row],[ИНН]],'Гендиры и даты'!$A:$E,4,0),0,1),"")</f>
        <v>0</v>
      </c>
      <c r="I372" t="str">
        <f>Таблица_Sheet1[[#This Row],[Ген. директор]]</f>
        <v>Княжецкий Владимир Андреевич</v>
      </c>
      <c r="J372" t="str">
        <f>VLOOKUP(Таблица_Sheet1[[#This Row],[ИНН]],'Гендиры и даты'!$A:$E,4,0)</f>
        <v>Княжецкий Владимир Андреевич</v>
      </c>
      <c r="K372">
        <f>IFERROR(IF(Таблица_Sheet1[[#This Row],[Учредитель]]=VLOOKUP(Таблица_Sheet1[[#This Row],[ИНН]],'Гендиры и даты'!$A:$E,5,0),0,1),"")</f>
        <v>0</v>
      </c>
      <c r="L372" t="str">
        <f>Таблица_Sheet1[[#This Row],[Учредитель]]</f>
        <v>Княжецкий Владимир Андреевич</v>
      </c>
      <c r="M372" t="str">
        <f>VLOOKUP(Таблица_Sheet1[[#This Row],[ИНН]],'Гендиры и даты'!$A:$E,5,0)</f>
        <v>Княжецкий Владимир Андреевич</v>
      </c>
    </row>
    <row r="373" spans="1:13">
      <c r="A373">
        <v>2117003208</v>
      </c>
      <c r="B373" t="s">
        <v>20586</v>
      </c>
      <c r="C373" t="s">
        <v>7347</v>
      </c>
      <c r="D373" t="s">
        <v>20103</v>
      </c>
      <c r="E373" t="s">
        <v>5491</v>
      </c>
      <c r="F373" t="s">
        <v>5491</v>
      </c>
      <c r="G373" t="str">
        <f>VLOOKUP(Таблица_Sheet1[[#This Row],[ИНН]],main_Расчет!$D:$F,3,0)</f>
        <v xml:space="preserve"> ООО «ПКО «Поволжское агентство по взысканию долгов»</v>
      </c>
      <c r="H373">
        <f>IFERROR(IF(Таблица_Sheet1[[#This Row],[Ген. директор]]=VLOOKUP(Таблица_Sheet1[[#This Row],[ИНН]],'Гендиры и даты'!$A:$E,4,0),0,1),"")</f>
        <v>0</v>
      </c>
      <c r="I373" t="str">
        <f>Таблица_Sheet1[[#This Row],[Ген. директор]]</f>
        <v>Поликарпов Анатолий Николаевич</v>
      </c>
      <c r="J373" t="str">
        <f>VLOOKUP(Таблица_Sheet1[[#This Row],[ИНН]],'Гендиры и даты'!$A:$E,4,0)</f>
        <v>Поликарпов Анатолий Николаевич</v>
      </c>
      <c r="K373">
        <f>IFERROR(IF(Таблица_Sheet1[[#This Row],[Учредитель]]=VLOOKUP(Таблица_Sheet1[[#This Row],[ИНН]],'Гендиры и даты'!$A:$E,5,0),0,1),"")</f>
        <v>0</v>
      </c>
      <c r="L373" t="str">
        <f>Таблица_Sheet1[[#This Row],[Учредитель]]</f>
        <v>Поликарпов Анатолий Николаевич</v>
      </c>
      <c r="M373" t="str">
        <f>VLOOKUP(Таблица_Sheet1[[#This Row],[ИНН]],'Гендиры и даты'!$A:$E,5,0)</f>
        <v>Поликарпов Анатолий Николаевич</v>
      </c>
    </row>
    <row r="374" spans="1:13">
      <c r="A374">
        <v>5024204901</v>
      </c>
      <c r="B374" t="s">
        <v>20587</v>
      </c>
      <c r="C374" t="s">
        <v>20588</v>
      </c>
      <c r="D374" t="s">
        <v>20122</v>
      </c>
      <c r="E374" t="s">
        <v>5486</v>
      </c>
      <c r="F374" t="s">
        <v>5486</v>
      </c>
      <c r="G374" t="str">
        <f>VLOOKUP(Таблица_Sheet1[[#This Row],[ИНН]],main_Расчет!$D:$F,3,0)</f>
        <v xml:space="preserve"> ООО ПКО «Альфа»</v>
      </c>
      <c r="H374">
        <f>IFERROR(IF(Таблица_Sheet1[[#This Row],[Ген. директор]]=VLOOKUP(Таблица_Sheet1[[#This Row],[ИНН]],'Гендиры и даты'!$A:$E,4,0),0,1),"")</f>
        <v>0</v>
      </c>
      <c r="I374" t="str">
        <f>Таблица_Sheet1[[#This Row],[Ген. директор]]</f>
        <v>Арсентьев Евгений Валерьевич</v>
      </c>
      <c r="J374" t="str">
        <f>VLOOKUP(Таблица_Sheet1[[#This Row],[ИНН]],'Гендиры и даты'!$A:$E,4,0)</f>
        <v>Арсентьев Евгений Валерьевич</v>
      </c>
      <c r="K374">
        <f>IFERROR(IF(Таблица_Sheet1[[#This Row],[Учредитель]]=VLOOKUP(Таблица_Sheet1[[#This Row],[ИНН]],'Гендиры и даты'!$A:$E,5,0),0,1),"")</f>
        <v>0</v>
      </c>
      <c r="L374" t="str">
        <f>Таблица_Sheet1[[#This Row],[Учредитель]]</f>
        <v>Арсентьев Евгений Валерьевич</v>
      </c>
      <c r="M374" t="str">
        <f>VLOOKUP(Таблица_Sheet1[[#This Row],[ИНН]],'Гендиры и даты'!$A:$E,5,0)</f>
        <v>Арсентьев Евгений Валерьевич</v>
      </c>
    </row>
    <row r="375" spans="1:13">
      <c r="A375">
        <v>3255049294</v>
      </c>
      <c r="B375" t="s">
        <v>20589</v>
      </c>
      <c r="C375" t="s">
        <v>7351</v>
      </c>
      <c r="D375" t="s">
        <v>20082</v>
      </c>
      <c r="E375" t="s">
        <v>5296</v>
      </c>
      <c r="F375" t="s">
        <v>5296</v>
      </c>
      <c r="G375" t="str">
        <f>VLOOKUP(Таблица_Sheet1[[#This Row],[ИНН]],main_Расчет!$D:$F,3,0)</f>
        <v xml:space="preserve"> ООО ПКО «МКС»</v>
      </c>
      <c r="H375">
        <f>IFERROR(IF(Таблица_Sheet1[[#This Row],[Ген. директор]]=VLOOKUP(Таблица_Sheet1[[#This Row],[ИНН]],'Гендиры и даты'!$A:$E,4,0),0,1),"")</f>
        <v>0</v>
      </c>
      <c r="I375" t="str">
        <f>Таблица_Sheet1[[#This Row],[Ген. директор]]</f>
        <v>Житомирский Евгений Евгеньевич</v>
      </c>
      <c r="J375" t="str">
        <f>VLOOKUP(Таблица_Sheet1[[#This Row],[ИНН]],'Гендиры и даты'!$A:$E,4,0)</f>
        <v>Житомирский Евгений Евгеньевич</v>
      </c>
      <c r="K375">
        <f>IFERROR(IF(Таблица_Sheet1[[#This Row],[Учредитель]]=VLOOKUP(Таблица_Sheet1[[#This Row],[ИНН]],'Гендиры и даты'!$A:$E,5,0),0,1),"")</f>
        <v>0</v>
      </c>
      <c r="L375" t="str">
        <f>Таблица_Sheet1[[#This Row],[Учредитель]]</f>
        <v>Житомирский Евгений Евгеньевич</v>
      </c>
      <c r="M375" t="str">
        <f>VLOOKUP(Таблица_Sheet1[[#This Row],[ИНН]],'Гендиры и даты'!$A:$E,5,0)</f>
        <v>Житомирский Евгений Евгеньевич</v>
      </c>
    </row>
    <row r="376" spans="1:13">
      <c r="A376">
        <v>5612165093</v>
      </c>
      <c r="B376" t="s">
        <v>20590</v>
      </c>
      <c r="C376" t="s">
        <v>7353</v>
      </c>
      <c r="D376" t="s">
        <v>20122</v>
      </c>
      <c r="E376" t="s">
        <v>5392</v>
      </c>
      <c r="F376" t="s">
        <v>5392</v>
      </c>
      <c r="G376" t="str">
        <f>VLOOKUP(Таблица_Sheet1[[#This Row],[ИНН]],main_Расчет!$D:$F,3,0)</f>
        <v xml:space="preserve"> ООО «ПКО «Статус»</v>
      </c>
      <c r="H376">
        <f>IFERROR(IF(Таблица_Sheet1[[#This Row],[Ген. директор]]=VLOOKUP(Таблица_Sheet1[[#This Row],[ИНН]],'Гендиры и даты'!$A:$E,4,0),0,1),"")</f>
        <v>0</v>
      </c>
      <c r="I376" t="str">
        <f>Таблица_Sheet1[[#This Row],[Ген. директор]]</f>
        <v>Агапова Татьяна Александровна</v>
      </c>
      <c r="J376" t="str">
        <f>VLOOKUP(Таблица_Sheet1[[#This Row],[ИНН]],'Гендиры и даты'!$A:$E,4,0)</f>
        <v>Агапова Татьяна Александровна</v>
      </c>
      <c r="K376">
        <f>IFERROR(IF(Таблица_Sheet1[[#This Row],[Учредитель]]=VLOOKUP(Таблица_Sheet1[[#This Row],[ИНН]],'Гендиры и даты'!$A:$E,5,0),0,1),"")</f>
        <v>0</v>
      </c>
      <c r="L376" t="str">
        <f>Таблица_Sheet1[[#This Row],[Учредитель]]</f>
        <v>Агапова Татьяна Александровна</v>
      </c>
      <c r="M376" t="str">
        <f>VLOOKUP(Таблица_Sheet1[[#This Row],[ИНН]],'Гендиры и даты'!$A:$E,5,0)</f>
        <v>Агапова Татьяна Александровна</v>
      </c>
    </row>
    <row r="377" spans="1:13">
      <c r="A377">
        <v>7709957219</v>
      </c>
      <c r="B377" t="s">
        <v>20591</v>
      </c>
      <c r="C377" t="s">
        <v>7355</v>
      </c>
      <c r="D377" t="s">
        <v>20241</v>
      </c>
      <c r="E377" t="s">
        <v>4946</v>
      </c>
      <c r="F377" t="s">
        <v>4947</v>
      </c>
      <c r="G377" t="str">
        <f>VLOOKUP(Таблица_Sheet1[[#This Row],[ИНН]],main_Расчет!$D:$F,3,0)</f>
        <v xml:space="preserve"> ООО «ПКО «Цербер»</v>
      </c>
      <c r="H377">
        <f>IFERROR(IF(Таблица_Sheet1[[#This Row],[Ген. директор]]=VLOOKUP(Таблица_Sheet1[[#This Row],[ИНН]],'Гендиры и даты'!$A:$E,4,0),0,1),"")</f>
        <v>0</v>
      </c>
      <c r="I377" t="str">
        <f>Таблица_Sheet1[[#This Row],[Ген. директор]]</f>
        <v>Тихонов Денис Юрьевич</v>
      </c>
      <c r="J377" t="str">
        <f>VLOOKUP(Таблица_Sheet1[[#This Row],[ИНН]],'Гендиры и даты'!$A:$E,4,0)</f>
        <v>Тихонов Денис Юрьевич</v>
      </c>
      <c r="K377">
        <f>IFERROR(IF(Таблица_Sheet1[[#This Row],[Учредитель]]=VLOOKUP(Таблица_Sheet1[[#This Row],[ИНН]],'Гендиры и даты'!$A:$E,5,0),0,1),"")</f>
        <v>0</v>
      </c>
      <c r="L377" t="str">
        <f>Таблица_Sheet1[[#This Row],[Учредитель]]</f>
        <v>Краснобаев Александр Викторович, Тихонов Денис Юрьевич</v>
      </c>
      <c r="M377" t="str">
        <f>VLOOKUP(Таблица_Sheet1[[#This Row],[ИНН]],'Гендиры и даты'!$A:$E,5,0)</f>
        <v>Краснобаев Александр Викторович, Тихонов Денис Юрьевич</v>
      </c>
    </row>
    <row r="378" spans="1:13">
      <c r="A378">
        <v>7807277797</v>
      </c>
      <c r="B378" t="s">
        <v>20592</v>
      </c>
      <c r="C378" t="s">
        <v>20593</v>
      </c>
      <c r="D378" t="s">
        <v>20067</v>
      </c>
      <c r="E378" t="s">
        <v>7358</v>
      </c>
      <c r="F378" t="s">
        <v>7358</v>
      </c>
      <c r="G378" t="str">
        <f>VLOOKUP(Таблица_Sheet1[[#This Row],[ИНН]],main_Расчет!$D:$F,3,0)</f>
        <v xml:space="preserve"> АО «ПКО «Инвест Групп»</v>
      </c>
      <c r="H378">
        <f>IFERROR(IF(Таблица_Sheet1[[#This Row],[Ген. директор]]=VLOOKUP(Таблица_Sheet1[[#This Row],[ИНН]],'Гендиры и даты'!$A:$E,4,0),0,1),"")</f>
        <v>0</v>
      </c>
      <c r="I378" t="str">
        <f>Таблица_Sheet1[[#This Row],[Ген. директор]]</f>
        <v>Мальцев Артем Владимирович</v>
      </c>
      <c r="J378" t="str">
        <f>VLOOKUP(Таблица_Sheet1[[#This Row],[ИНН]],'Гендиры и даты'!$A:$E,4,0)</f>
        <v>Мальцев Артем Владимирович</v>
      </c>
      <c r="K378">
        <f>IFERROR(IF(Таблица_Sheet1[[#This Row],[Учредитель]]=VLOOKUP(Таблица_Sheet1[[#This Row],[ИНН]],'Гендиры и даты'!$A:$E,5,0),0,1),"")</f>
        <v>0</v>
      </c>
      <c r="L378" t="str">
        <f>Таблица_Sheet1[[#This Row],[Учредитель]]</f>
        <v>Мальцев Артем Владимирович</v>
      </c>
      <c r="M378" t="str">
        <f>VLOOKUP(Таблица_Sheet1[[#This Row],[ИНН]],'Гендиры и даты'!$A:$E,5,0)</f>
        <v>Мальцев Артем Владимирович</v>
      </c>
    </row>
    <row r="379" spans="1:13">
      <c r="A379">
        <v>7203492939</v>
      </c>
      <c r="B379" t="s">
        <v>20594</v>
      </c>
      <c r="C379" t="s">
        <v>7360</v>
      </c>
      <c r="D379" t="s">
        <v>20067</v>
      </c>
      <c r="E379" t="s">
        <v>4847</v>
      </c>
      <c r="F379" t="s">
        <v>4847</v>
      </c>
      <c r="G379" t="str">
        <f>VLOOKUP(Таблица_Sheet1[[#This Row],[ИНН]],main_Расчет!$D:$F,3,0)</f>
        <v xml:space="preserve"> ООО «ПКО «Аскалон» </v>
      </c>
      <c r="H379">
        <f>IFERROR(IF(Таблица_Sheet1[[#This Row],[Ген. директор]]=VLOOKUP(Таблица_Sheet1[[#This Row],[ИНН]],'Гендиры и даты'!$A:$E,4,0),0,1),"")</f>
        <v>0</v>
      </c>
      <c r="I379" t="str">
        <f>Таблица_Sheet1[[#This Row],[Ген. директор]]</f>
        <v>Аксенов Алексей Александрович</v>
      </c>
      <c r="J379" t="str">
        <f>VLOOKUP(Таблица_Sheet1[[#This Row],[ИНН]],'Гендиры и даты'!$A:$E,4,0)</f>
        <v>Аксенов Алексей Александрович</v>
      </c>
      <c r="K379">
        <f>IFERROR(IF(Таблица_Sheet1[[#This Row],[Учредитель]]=VLOOKUP(Таблица_Sheet1[[#This Row],[ИНН]],'Гендиры и даты'!$A:$E,5,0),0,1),"")</f>
        <v>0</v>
      </c>
      <c r="L379" t="str">
        <f>Таблица_Sheet1[[#This Row],[Учредитель]]</f>
        <v>Аксенов Алексей Александрович</v>
      </c>
      <c r="M379" t="str">
        <f>VLOOKUP(Таблица_Sheet1[[#This Row],[ИНН]],'Гендиры и даты'!$A:$E,5,0)</f>
        <v>Аксенов Алексей Александрович</v>
      </c>
    </row>
    <row r="380" spans="1:13">
      <c r="A380">
        <v>1901132653</v>
      </c>
      <c r="B380" t="s">
        <v>20595</v>
      </c>
      <c r="C380" t="s">
        <v>7362</v>
      </c>
      <c r="D380" t="s">
        <v>20103</v>
      </c>
      <c r="E380" t="s">
        <v>5310</v>
      </c>
      <c r="F380" t="s">
        <v>5311</v>
      </c>
      <c r="G380" t="str">
        <f>VLOOKUP(Таблица_Sheet1[[#This Row],[ИНН]],main_Расчет!$D:$F,3,0)</f>
        <v xml:space="preserve"> ООО ПКО «Андрушонок и Партнеры» </v>
      </c>
      <c r="H380">
        <f>IFERROR(IF(Таблица_Sheet1[[#This Row],[Ген. директор]]=VLOOKUP(Таблица_Sheet1[[#This Row],[ИНН]],'Гендиры и даты'!$A:$E,4,0),0,1),"")</f>
        <v>0</v>
      </c>
      <c r="I380" t="str">
        <f>Таблица_Sheet1[[#This Row],[Ген. директор]]</f>
        <v>Андрушонок Наталья Анатольевна</v>
      </c>
      <c r="J380" t="str">
        <f>VLOOKUP(Таблица_Sheet1[[#This Row],[ИНН]],'Гендиры и даты'!$A:$E,4,0)</f>
        <v>Андрушонок Наталья Анатольевна</v>
      </c>
      <c r="K380">
        <f>IFERROR(IF(Таблица_Sheet1[[#This Row],[Учредитель]]=VLOOKUP(Таблица_Sheet1[[#This Row],[ИНН]],'Гендиры и даты'!$A:$E,5,0),0,1),"")</f>
        <v>0</v>
      </c>
      <c r="L380" t="str">
        <f>Таблица_Sheet1[[#This Row],[Учредитель]]</f>
        <v>Андрушонок Артем Альбертович</v>
      </c>
      <c r="M380" t="str">
        <f>VLOOKUP(Таблица_Sheet1[[#This Row],[ИНН]],'Гендиры и даты'!$A:$E,5,0)</f>
        <v>Андрушонок Артем Альбертович</v>
      </c>
    </row>
    <row r="381" spans="1:13">
      <c r="A381">
        <v>5406805083</v>
      </c>
      <c r="B381" t="s">
        <v>20596</v>
      </c>
      <c r="C381" t="s">
        <v>7364</v>
      </c>
      <c r="D381" t="s">
        <v>20172</v>
      </c>
      <c r="E381" t="s">
        <v>4905</v>
      </c>
      <c r="F381" t="s">
        <v>4906</v>
      </c>
      <c r="G381" t="str">
        <f>VLOOKUP(Таблица_Sheet1[[#This Row],[ИНН]],main_Расчет!$D:$F,3,0)</f>
        <v xml:space="preserve"> ООО ПКО «Бустер.Ру» </v>
      </c>
      <c r="H381">
        <f>IFERROR(IF(Таблица_Sheet1[[#This Row],[Ген. директор]]=VLOOKUP(Таблица_Sheet1[[#This Row],[ИНН]],'Гендиры и даты'!$A:$E,4,0),0,1),"")</f>
        <v>0</v>
      </c>
      <c r="I381" t="str">
        <f>Таблица_Sheet1[[#This Row],[Ген. директор]]</f>
        <v>Селиверстова Екатерина Владимировна</v>
      </c>
      <c r="J381" t="str">
        <f>VLOOKUP(Таблица_Sheet1[[#This Row],[ИНН]],'Гендиры и даты'!$A:$E,4,0)</f>
        <v>Селиверстова Екатерина Владимировна</v>
      </c>
      <c r="K381">
        <f>IFERROR(IF(Таблица_Sheet1[[#This Row],[Учредитель]]=VLOOKUP(Таблица_Sheet1[[#This Row],[ИНН]],'Гендиры и даты'!$A:$E,5,0),0,1),"")</f>
        <v>0</v>
      </c>
      <c r="L381" t="str">
        <f>Таблица_Sheet1[[#This Row],[Учредитель]]</f>
        <v>Пащенко Максим Григорьевич</v>
      </c>
      <c r="M381" t="str">
        <f>VLOOKUP(Таблица_Sheet1[[#This Row],[ИНН]],'Гендиры и даты'!$A:$E,5,0)</f>
        <v>Пащенко Максим Григорьевич</v>
      </c>
    </row>
    <row r="382" spans="1:13">
      <c r="A382">
        <v>6629013284</v>
      </c>
      <c r="B382" t="s">
        <v>20597</v>
      </c>
      <c r="C382" t="s">
        <v>7366</v>
      </c>
      <c r="D382" t="s">
        <v>20067</v>
      </c>
      <c r="E382" t="s">
        <v>5383</v>
      </c>
      <c r="F382" t="s">
        <v>5384</v>
      </c>
      <c r="G382" t="str">
        <f>VLOOKUP(Таблица_Sheet1[[#This Row],[ИНН]],main_Расчет!$D:$F,3,0)</f>
        <v xml:space="preserve"> ООО ПКО «АСТРА ФИНАНС»</v>
      </c>
      <c r="H382">
        <f>IFERROR(IF(Таблица_Sheet1[[#This Row],[Ген. директор]]=VLOOKUP(Таблица_Sheet1[[#This Row],[ИНН]],'Гендиры и даты'!$A:$E,4,0),0,1),"")</f>
        <v>0</v>
      </c>
      <c r="I382" t="str">
        <f>Таблица_Sheet1[[#This Row],[Ген. директор]]</f>
        <v>Жуков Андрей Валерьевич</v>
      </c>
      <c r="J382" t="str">
        <f>VLOOKUP(Таблица_Sheet1[[#This Row],[ИНН]],'Гендиры и даты'!$A:$E,4,0)</f>
        <v>Жуков Андрей Валерьевич</v>
      </c>
      <c r="K382">
        <f>IFERROR(IF(Таблица_Sheet1[[#This Row],[Учредитель]]=VLOOKUP(Таблица_Sheet1[[#This Row],[ИНН]],'Гендиры и даты'!$A:$E,5,0),0,1),"")</f>
        <v>0</v>
      </c>
      <c r="L382" t="str">
        <f>Таблица_Sheet1[[#This Row],[Учредитель]]</f>
        <v>Жуков Валерий Иванович, Жуков Андрей Валерьевич</v>
      </c>
      <c r="M382" t="str">
        <f>VLOOKUP(Таблица_Sheet1[[#This Row],[ИНН]],'Гендиры и даты'!$A:$E,5,0)</f>
        <v>Жуков Валерий Иванович, Жуков Андрей Валерьевич</v>
      </c>
    </row>
    <row r="383" spans="1:13">
      <c r="A383">
        <v>5407977286</v>
      </c>
      <c r="B383" t="s">
        <v>20598</v>
      </c>
      <c r="C383" t="s">
        <v>20599</v>
      </c>
      <c r="D383" t="s">
        <v>20600</v>
      </c>
      <c r="E383" t="s">
        <v>4841</v>
      </c>
      <c r="F383" t="s">
        <v>4842</v>
      </c>
      <c r="G383" t="str">
        <f>VLOOKUP(Таблица_Sheet1[[#This Row],[ИНН]],main_Расчет!$D:$F,3,0)</f>
        <v xml:space="preserve"> ООО ПКО «Интел коллект» </v>
      </c>
      <c r="H383" t="str">
        <f>IFERROR(IF(Таблица_Sheet1[[#This Row],[Ген. директор]]=VLOOKUP(Таблица_Sheet1[[#This Row],[ИНН]],'Гендиры и даты'!$A:$E,4,0),0,1),"")</f>
        <v/>
      </c>
      <c r="I383" t="str">
        <f>Таблица_Sheet1[[#This Row],[Ген. директор]]</f>
        <v>Полетаев Тимофей Олегович</v>
      </c>
      <c r="J383" t="e">
        <f>VLOOKUP(Таблица_Sheet1[[#This Row],[ИНН]],'Гендиры и даты'!$A:$E,4,0)</f>
        <v>#N/A</v>
      </c>
      <c r="K383" t="str">
        <f>IFERROR(IF(Таблица_Sheet1[[#This Row],[Учредитель]]=VLOOKUP(Таблица_Sheet1[[#This Row],[ИНН]],'Гендиры и даты'!$A:$E,5,0),0,1),"")</f>
        <v/>
      </c>
      <c r="L383" t="str">
        <f>Таблица_Sheet1[[#This Row],[Учредитель]]</f>
        <v>Микрофинансовая Компания, "ЛАЙМ-ЗАЙМ", (общество С Ограниченной Ответственностью)</v>
      </c>
      <c r="M383" t="e">
        <f>VLOOKUP(Таблица_Sheet1[[#This Row],[ИНН]],'Гендиры и даты'!$A:$E,5,0)</f>
        <v>#N/A</v>
      </c>
    </row>
    <row r="384" spans="1:13">
      <c r="A384">
        <v>3702239395</v>
      </c>
      <c r="B384" t="s">
        <v>20601</v>
      </c>
      <c r="C384" t="s">
        <v>20602</v>
      </c>
      <c r="D384" t="s">
        <v>20241</v>
      </c>
      <c r="E384" t="s">
        <v>4837</v>
      </c>
      <c r="F384" t="s">
        <v>20603</v>
      </c>
      <c r="G384" t="str">
        <f>VLOOKUP(Таблица_Sheet1[[#This Row],[ИНН]],main_Расчет!$D:$F,3,0)</f>
        <v xml:space="preserve"> ООО «ПКО ВПК-Капитал»</v>
      </c>
      <c r="H384">
        <f>IFERROR(IF(Таблица_Sheet1[[#This Row],[Ген. директор]]=VLOOKUP(Таблица_Sheet1[[#This Row],[ИНН]],'Гендиры и даты'!$A:$E,4,0),0,1),"")</f>
        <v>0</v>
      </c>
      <c r="I384" t="str">
        <f>Таблица_Sheet1[[#This Row],[Ген. директор]]</f>
        <v>Кадышев Роман Иванович</v>
      </c>
      <c r="J384" t="str">
        <f>VLOOKUP(Таблица_Sheet1[[#This Row],[ИНН]],'Гендиры и даты'!$A:$E,4,0)</f>
        <v>Кадышев Роман Иванович</v>
      </c>
      <c r="K384">
        <f>IFERROR(IF(Таблица_Sheet1[[#This Row],[Учредитель]]=VLOOKUP(Таблица_Sheet1[[#This Row],[ИНН]],'Гендиры и даты'!$A:$E,5,0),0,1),"")</f>
        <v>1</v>
      </c>
      <c r="L384" t="str">
        <f>Таблица_Sheet1[[#This Row],[Учредитель]]</f>
        <v>Вахатова Мария Михайловна, Кадышев Роман Иванович, Юркив Евгения Анатольевна</v>
      </c>
      <c r="M384" t="str">
        <f>VLOOKUP(Таблица_Sheet1[[#This Row],[ИНН]],'Гендиры и даты'!$A:$E,5,0)</f>
        <v>Вахатова Мария Михайловна, Юркив Евгения Анатольевна, Кадышев Роман Иванович</v>
      </c>
    </row>
    <row r="385" spans="1:13">
      <c r="A385">
        <v>7704464202</v>
      </c>
      <c r="B385" t="s">
        <v>20604</v>
      </c>
      <c r="C385" t="s">
        <v>7370</v>
      </c>
      <c r="D385" t="s">
        <v>20122</v>
      </c>
      <c r="E385" t="s">
        <v>4991</v>
      </c>
      <c r="F385" t="s">
        <v>4991</v>
      </c>
      <c r="G385" t="str">
        <f>VLOOKUP(Таблица_Sheet1[[#This Row],[ИНН]],main_Расчет!$D:$F,3,0)</f>
        <v xml:space="preserve"> ООО ПКО «Гарнет-Финанс»</v>
      </c>
      <c r="H385">
        <f>IFERROR(IF(Таблица_Sheet1[[#This Row],[Ген. директор]]=VLOOKUP(Таблица_Sheet1[[#This Row],[ИНН]],'Гендиры и даты'!$A:$E,4,0),0,1),"")</f>
        <v>0</v>
      </c>
      <c r="I385" t="str">
        <f>Таблица_Sheet1[[#This Row],[Ген. директор]]</f>
        <v>Паутов Андрей Александрович</v>
      </c>
      <c r="J385" t="str">
        <f>VLOOKUP(Таблица_Sheet1[[#This Row],[ИНН]],'Гендиры и даты'!$A:$E,4,0)</f>
        <v>Паутов Андрей Александрович</v>
      </c>
      <c r="K385">
        <f>IFERROR(IF(Таблица_Sheet1[[#This Row],[Учредитель]]=VLOOKUP(Таблица_Sheet1[[#This Row],[ИНН]],'Гендиры и даты'!$A:$E,5,0),0,1),"")</f>
        <v>0</v>
      </c>
      <c r="L385" t="str">
        <f>Таблица_Sheet1[[#This Row],[Учредитель]]</f>
        <v>Паутов Андрей Александрович</v>
      </c>
      <c r="M385" t="str">
        <f>VLOOKUP(Таблица_Sheet1[[#This Row],[ИНН]],'Гендиры и даты'!$A:$E,5,0)</f>
        <v>Паутов Андрей Александрович</v>
      </c>
    </row>
    <row r="386" spans="1:13">
      <c r="A386">
        <v>7722862647</v>
      </c>
      <c r="B386" t="s">
        <v>20605</v>
      </c>
      <c r="C386" t="s">
        <v>7372</v>
      </c>
      <c r="D386" t="s">
        <v>20122</v>
      </c>
      <c r="E386" t="s">
        <v>5090</v>
      </c>
      <c r="F386" t="s">
        <v>5090</v>
      </c>
      <c r="G386" t="str">
        <f>VLOOKUP(Таблица_Sheet1[[#This Row],[ИНН]],main_Расчет!$D:$F,3,0)</f>
        <v xml:space="preserve"> ООО «Консалт Плюс»</v>
      </c>
      <c r="H386">
        <f>IFERROR(IF(Таблица_Sheet1[[#This Row],[Ген. директор]]=VLOOKUP(Таблица_Sheet1[[#This Row],[ИНН]],'Гендиры и даты'!$A:$E,4,0),0,1),"")</f>
        <v>0</v>
      </c>
      <c r="I386" t="str">
        <f>Таблица_Sheet1[[#This Row],[Ген. директор]]</f>
        <v>Черкасова Наталья Ильинична</v>
      </c>
      <c r="J386" t="str">
        <f>VLOOKUP(Таблица_Sheet1[[#This Row],[ИНН]],'Гендиры и даты'!$A:$E,4,0)</f>
        <v>Черкасова Наталья Ильинична</v>
      </c>
      <c r="K386">
        <f>IFERROR(IF(Таблица_Sheet1[[#This Row],[Учредитель]]=VLOOKUP(Таблица_Sheet1[[#This Row],[ИНН]],'Гендиры и даты'!$A:$E,5,0),0,1),"")</f>
        <v>0</v>
      </c>
      <c r="L386" t="str">
        <f>Таблица_Sheet1[[#This Row],[Учредитель]]</f>
        <v>Черкасова Наталья Ильинична</v>
      </c>
      <c r="M386" t="str">
        <f>VLOOKUP(Таблица_Sheet1[[#This Row],[ИНН]],'Гендиры и даты'!$A:$E,5,0)</f>
        <v>Черкасова Наталья Ильинична</v>
      </c>
    </row>
    <row r="387" spans="1:13">
      <c r="A387">
        <v>5257198753</v>
      </c>
      <c r="B387" t="s">
        <v>20606</v>
      </c>
      <c r="C387" t="s">
        <v>7374</v>
      </c>
      <c r="D387" t="s">
        <v>20067</v>
      </c>
      <c r="E387" t="s">
        <v>5583</v>
      </c>
      <c r="F387" t="s">
        <v>5583</v>
      </c>
      <c r="G387" t="str">
        <f>VLOOKUP(Таблица_Sheet1[[#This Row],[ИНН]],main_Расчет!$D:$F,3,0)</f>
        <v xml:space="preserve"> ООО «ПКО ФГ «Альтернатива»</v>
      </c>
      <c r="H387">
        <f>IFERROR(IF(Таблица_Sheet1[[#This Row],[Ген. директор]]=VLOOKUP(Таблица_Sheet1[[#This Row],[ИНН]],'Гендиры и даты'!$A:$E,4,0),0,1),"")</f>
        <v>0</v>
      </c>
      <c r="I387" t="str">
        <f>Таблица_Sheet1[[#This Row],[Ген. директор]]</f>
        <v>Чернов Никита Александрович</v>
      </c>
      <c r="J387" t="str">
        <f>VLOOKUP(Таблица_Sheet1[[#This Row],[ИНН]],'Гендиры и даты'!$A:$E,4,0)</f>
        <v>Чернов Никита Александрович</v>
      </c>
      <c r="K387">
        <f>IFERROR(IF(Таблица_Sheet1[[#This Row],[Учредитель]]=VLOOKUP(Таблица_Sheet1[[#This Row],[ИНН]],'Гендиры и даты'!$A:$E,5,0),0,1),"")</f>
        <v>0</v>
      </c>
      <c r="L387" t="str">
        <f>Таблица_Sheet1[[#This Row],[Учредитель]]</f>
        <v>Чернов Никита Александрович</v>
      </c>
      <c r="M387" t="str">
        <f>VLOOKUP(Таблица_Sheet1[[#This Row],[ИНН]],'Гендиры и даты'!$A:$E,5,0)</f>
        <v>Чернов Никита Александрович</v>
      </c>
    </row>
    <row r="388" spans="1:13">
      <c r="A388">
        <v>7701903564</v>
      </c>
      <c r="B388" t="s">
        <v>20607</v>
      </c>
      <c r="C388" t="s">
        <v>20608</v>
      </c>
      <c r="D388" t="s">
        <v>20119</v>
      </c>
      <c r="E388" t="s">
        <v>5242</v>
      </c>
      <c r="F388" t="s">
        <v>20609</v>
      </c>
      <c r="G388" t="str">
        <f>VLOOKUP(Таблица_Sheet1[[#This Row],[ИНН]],main_Расчет!$D:$F,3,0)</f>
        <v xml:space="preserve"> ООО ПКО «Тристар»</v>
      </c>
      <c r="H388">
        <f>IFERROR(IF(Таблица_Sheet1[[#This Row],[Ген. директор]]=VLOOKUP(Таблица_Sheet1[[#This Row],[ИНН]],'Гендиры и даты'!$A:$E,4,0),0,1),"")</f>
        <v>0</v>
      </c>
      <c r="I388" t="str">
        <f>Таблица_Sheet1[[#This Row],[Ген. директор]]</f>
        <v>Каплан Илья Михайлович</v>
      </c>
      <c r="J388" t="str">
        <f>VLOOKUP(Таблица_Sheet1[[#This Row],[ИНН]],'Гендиры и даты'!$A:$E,4,0)</f>
        <v>Каплан Илья Михайлович</v>
      </c>
      <c r="K388">
        <f>IFERROR(IF(Таблица_Sheet1[[#This Row],[Учредитель]]=VLOOKUP(Таблица_Sheet1[[#This Row],[ИНН]],'Гендиры и даты'!$A:$E,5,0),0,1),"")</f>
        <v>1</v>
      </c>
      <c r="L388" t="str">
        <f>Таблица_Sheet1[[#This Row],[Учредитель]]</f>
        <v>Каплан Илья Михайлович, Федорова Ирина Владимировна</v>
      </c>
      <c r="M388" t="str">
        <f>VLOOKUP(Таблица_Sheet1[[#This Row],[ИНН]],'Гендиры и даты'!$A:$E,5,0)</f>
        <v>Федорова Ирина Владимировна, Каплан Илья Михайлович</v>
      </c>
    </row>
    <row r="389" spans="1:13">
      <c r="A389">
        <v>1840014201</v>
      </c>
      <c r="B389" t="s">
        <v>20610</v>
      </c>
      <c r="C389" t="s">
        <v>20611</v>
      </c>
      <c r="D389" t="s">
        <v>20103</v>
      </c>
      <c r="E389" t="s">
        <v>20612</v>
      </c>
      <c r="F389" t="s">
        <v>20612</v>
      </c>
      <c r="G389" t="str">
        <f>VLOOKUP(Таблица_Sheet1[[#This Row],[ИНН]],main_Расчет!$D:$F,3,0)</f>
        <v xml:space="preserve"> ООО ПКО «ЭВЕНТУС» </v>
      </c>
      <c r="H389">
        <f>IFERROR(IF(Таблица_Sheet1[[#This Row],[Ген. директор]]=VLOOKUP(Таблица_Sheet1[[#This Row],[ИНН]],'Гендиры и даты'!$A:$E,4,0),0,1),"")</f>
        <v>1</v>
      </c>
      <c r="I389" t="str">
        <f>Таблица_Sheet1[[#This Row],[Ген. директор]]</f>
        <v>Сентяков Вадим Александрович</v>
      </c>
      <c r="J389" t="str">
        <f>VLOOKUP(Таблица_Sheet1[[#This Row],[ИНН]],'Гендиры и даты'!$A:$E,4,0)</f>
        <v>Меликян Шоган Араратовна</v>
      </c>
      <c r="K389">
        <f>IFERROR(IF(Таблица_Sheet1[[#This Row],[Учредитель]]=VLOOKUP(Таблица_Sheet1[[#This Row],[ИНН]],'Гендиры и даты'!$A:$E,5,0),0,1),"")</f>
        <v>1</v>
      </c>
      <c r="L389" t="str">
        <f>Таблица_Sheet1[[#This Row],[Учредитель]]</f>
        <v>Сентяков Вадим Александрович</v>
      </c>
      <c r="M389" t="str">
        <f>VLOOKUP(Таблица_Sheet1[[#This Row],[ИНН]],'Гендиры и даты'!$A:$E,5,0)</f>
        <v>Меликян Шоган Араратовна</v>
      </c>
    </row>
    <row r="390" spans="1:13">
      <c r="A390">
        <v>7456045628</v>
      </c>
      <c r="B390" t="s">
        <v>20613</v>
      </c>
      <c r="C390" t="s">
        <v>7380</v>
      </c>
      <c r="D390" t="s">
        <v>20069</v>
      </c>
      <c r="E390" t="s">
        <v>5274</v>
      </c>
      <c r="F390" t="s">
        <v>5274</v>
      </c>
      <c r="G390" t="str">
        <f>VLOOKUP(Таблица_Sheet1[[#This Row],[ИНН]],main_Расчет!$D:$F,3,0)</f>
        <v xml:space="preserve"> ООО ПКО «ЕвАрти»</v>
      </c>
      <c r="H390">
        <f>IFERROR(IF(Таблица_Sheet1[[#This Row],[Ген. директор]]=VLOOKUP(Таблица_Sheet1[[#This Row],[ИНН]],'Гендиры и даты'!$A:$E,4,0),0,1),"")</f>
        <v>0</v>
      </c>
      <c r="I390" t="str">
        <f>Таблица_Sheet1[[#This Row],[Ген. директор]]</f>
        <v>Филатов Сергей Владимирович</v>
      </c>
      <c r="J390" t="str">
        <f>VLOOKUP(Таблица_Sheet1[[#This Row],[ИНН]],'Гендиры и даты'!$A:$E,4,0)</f>
        <v>Филатов Сергей Владимирович</v>
      </c>
      <c r="K390">
        <f>IFERROR(IF(Таблица_Sheet1[[#This Row],[Учредитель]]=VLOOKUP(Таблица_Sheet1[[#This Row],[ИНН]],'Гендиры и даты'!$A:$E,5,0),0,1),"")</f>
        <v>0</v>
      </c>
      <c r="L390" t="str">
        <f>Таблица_Sheet1[[#This Row],[Учредитель]]</f>
        <v>Филатов Сергей Владимирович</v>
      </c>
      <c r="M390" t="str">
        <f>VLOOKUP(Таблица_Sheet1[[#This Row],[ИНН]],'Гендиры и даты'!$A:$E,5,0)</f>
        <v>Филатов Сергей Владимирович</v>
      </c>
    </row>
    <row r="391" spans="1:13">
      <c r="A391">
        <v>3459011764</v>
      </c>
      <c r="B391" t="s">
        <v>20614</v>
      </c>
      <c r="C391" t="s">
        <v>7382</v>
      </c>
      <c r="D391" t="s">
        <v>20082</v>
      </c>
      <c r="E391" t="s">
        <v>5444</v>
      </c>
      <c r="F391" t="s">
        <v>5445</v>
      </c>
      <c r="G391" t="str">
        <f>VLOOKUP(Таблица_Sheet1[[#This Row],[ИНН]],main_Расчет!$D:$F,3,0)</f>
        <v xml:space="preserve"> ООО ПКО «Автомани»</v>
      </c>
      <c r="H391">
        <f>IFERROR(IF(Таблица_Sheet1[[#This Row],[Ген. директор]]=VLOOKUP(Таблица_Sheet1[[#This Row],[ИНН]],'Гендиры и даты'!$A:$E,4,0),0,1),"")</f>
        <v>0</v>
      </c>
      <c r="I391" t="str">
        <f>Таблица_Sheet1[[#This Row],[Ген. директор]]</f>
        <v>Петров Иван Анатольевич</v>
      </c>
      <c r="J391" t="str">
        <f>VLOOKUP(Таблица_Sheet1[[#This Row],[ИНН]],'Гендиры и даты'!$A:$E,4,0)</f>
        <v>Петров Иван Анатольевич</v>
      </c>
      <c r="K391">
        <f>IFERROR(IF(Таблица_Sheet1[[#This Row],[Учредитель]]=VLOOKUP(Таблица_Sheet1[[#This Row],[ИНН]],'Гендиры и даты'!$A:$E,5,0),0,1),"")</f>
        <v>0</v>
      </c>
      <c r="L391" t="str">
        <f>Таблица_Sheet1[[#This Row],[Учредитель]]</f>
        <v>Оганесян Артур Александрович</v>
      </c>
      <c r="M391" t="str">
        <f>VLOOKUP(Таблица_Sheet1[[#This Row],[ИНН]],'Гендиры и даты'!$A:$E,5,0)</f>
        <v>Оганесян Артур Александрович</v>
      </c>
    </row>
    <row r="392" spans="1:13">
      <c r="A392">
        <v>3461064925</v>
      </c>
      <c r="B392" t="s">
        <v>20615</v>
      </c>
      <c r="C392" t="s">
        <v>7384</v>
      </c>
      <c r="D392" t="s">
        <v>20128</v>
      </c>
      <c r="E392" t="s">
        <v>4968</v>
      </c>
      <c r="F392" t="s">
        <v>4969</v>
      </c>
      <c r="G392" t="str">
        <f>VLOOKUP(Таблица_Sheet1[[#This Row],[ИНН]],main_Расчет!$D:$F,3,0)</f>
        <v xml:space="preserve"> ООО ПКО «АБР-Групп»</v>
      </c>
      <c r="H392">
        <f>IFERROR(IF(Таблица_Sheet1[[#This Row],[Ген. директор]]=VLOOKUP(Таблица_Sheet1[[#This Row],[ИНН]],'Гендиры и даты'!$A:$E,4,0),0,1),"")</f>
        <v>0</v>
      </c>
      <c r="I392" t="str">
        <f>Таблица_Sheet1[[#This Row],[Ген. директор]]</f>
        <v>Зюзина Ирина Вячеславовна</v>
      </c>
      <c r="J392" t="str">
        <f>VLOOKUP(Таблица_Sheet1[[#This Row],[ИНН]],'Гендиры и даты'!$A:$E,4,0)</f>
        <v>Зюзина Ирина Вячеславовна</v>
      </c>
      <c r="K392">
        <f>IFERROR(IF(Таблица_Sheet1[[#This Row],[Учредитель]]=VLOOKUP(Таблица_Sheet1[[#This Row],[ИНН]],'Гендиры и даты'!$A:$E,5,0),0,1),"")</f>
        <v>0</v>
      </c>
      <c r="L392" t="str">
        <f>Таблица_Sheet1[[#This Row],[Учредитель]]</f>
        <v>Меланьина Валерия Вячеславовна, Общество С Ограниченной Ответственностью, "КАСМ"</v>
      </c>
      <c r="M392" t="str">
        <f>VLOOKUP(Таблица_Sheet1[[#This Row],[ИНН]],'Гендиры и даты'!$A:$E,5,0)</f>
        <v>Меланьина Валерия Вячеславовна, Общество С Ограниченной Ответственностью, "КАСМ"</v>
      </c>
    </row>
    <row r="393" spans="1:13">
      <c r="A393">
        <v>9709065653</v>
      </c>
      <c r="B393" t="s">
        <v>20616</v>
      </c>
      <c r="C393" t="s">
        <v>6120</v>
      </c>
      <c r="D393" t="s">
        <v>20119</v>
      </c>
      <c r="E393" t="s">
        <v>5251</v>
      </c>
      <c r="F393" t="s">
        <v>5252</v>
      </c>
      <c r="G393" t="str">
        <f>VLOOKUP(Таблица_Sheet1[[#This Row],[ИНН]],main_Расчет!$D:$F,3,0)</f>
        <v xml:space="preserve"> ООО «ПКО «Антарес»</v>
      </c>
      <c r="H393">
        <f>IFERROR(IF(Таблица_Sheet1[[#This Row],[Ген. директор]]=VLOOKUP(Таблица_Sheet1[[#This Row],[ИНН]],'Гендиры и даты'!$A:$E,4,0),0,1),"")</f>
        <v>0</v>
      </c>
      <c r="I393" t="str">
        <f>Таблица_Sheet1[[#This Row],[Ген. директор]]</f>
        <v>Баринова Оксана Сергеевна</v>
      </c>
      <c r="J393" t="str">
        <f>VLOOKUP(Таблица_Sheet1[[#This Row],[ИНН]],'Гендиры и даты'!$A:$E,4,0)</f>
        <v>Баринова Оксана Сергеевна</v>
      </c>
      <c r="K393">
        <f>IFERROR(IF(Таблица_Sheet1[[#This Row],[Учредитель]]=VLOOKUP(Таблица_Sheet1[[#This Row],[ИНН]],'Гендиры и даты'!$A:$E,5,0),0,1),"")</f>
        <v>0</v>
      </c>
      <c r="L393" t="str">
        <f>Таблица_Sheet1[[#This Row],[Учредитель]]</f>
        <v>Андрюшин Евгений Геннадьевич</v>
      </c>
      <c r="M393" t="str">
        <f>VLOOKUP(Таблица_Sheet1[[#This Row],[ИНН]],'Гендиры и даты'!$A:$E,5,0)</f>
        <v>Андрюшин Евгений Геннадьевич</v>
      </c>
    </row>
    <row r="394" spans="1:13">
      <c r="A394">
        <v>9728016108</v>
      </c>
      <c r="B394" t="s">
        <v>20617</v>
      </c>
      <c r="C394" t="s">
        <v>6122</v>
      </c>
      <c r="D394" t="s">
        <v>20103</v>
      </c>
      <c r="E394" t="s">
        <v>5490</v>
      </c>
      <c r="F394" t="s">
        <v>5490</v>
      </c>
      <c r="G394" t="str">
        <f>VLOOKUP(Таблица_Sheet1[[#This Row],[ИНН]],main_Расчет!$D:$F,3,0)</f>
        <v xml:space="preserve"> ООО «ПКО «Альфа-Легион»</v>
      </c>
      <c r="H394">
        <f>IFERROR(IF(Таблица_Sheet1[[#This Row],[Ген. директор]]=VLOOKUP(Таблица_Sheet1[[#This Row],[ИНН]],'Гендиры и даты'!$A:$E,4,0),0,1),"")</f>
        <v>0</v>
      </c>
      <c r="I394" t="str">
        <f>Таблица_Sheet1[[#This Row],[Ген. директор]]</f>
        <v>Филиппова Татьяна Александровна</v>
      </c>
      <c r="J394" t="str">
        <f>VLOOKUP(Таблица_Sheet1[[#This Row],[ИНН]],'Гендиры и даты'!$A:$E,4,0)</f>
        <v>Филиппова Татьяна Александровна</v>
      </c>
      <c r="K394">
        <f>IFERROR(IF(Таблица_Sheet1[[#This Row],[Учредитель]]=VLOOKUP(Таблица_Sheet1[[#This Row],[ИНН]],'Гендиры и даты'!$A:$E,5,0),0,1),"")</f>
        <v>0</v>
      </c>
      <c r="L394" t="str">
        <f>Таблица_Sheet1[[#This Row],[Учредитель]]</f>
        <v>Филиппова Татьяна Александровна</v>
      </c>
      <c r="M394" t="str">
        <f>VLOOKUP(Таблица_Sheet1[[#This Row],[ИНН]],'Гендиры и даты'!$A:$E,5,0)</f>
        <v>Филиппова Татьяна Александровна</v>
      </c>
    </row>
    <row r="395" spans="1:13">
      <c r="A395">
        <v>7627053269</v>
      </c>
      <c r="B395" t="s">
        <v>20618</v>
      </c>
      <c r="C395" t="s">
        <v>6124</v>
      </c>
      <c r="D395" t="s">
        <v>20069</v>
      </c>
      <c r="E395" t="s">
        <v>4945</v>
      </c>
      <c r="F395" t="s">
        <v>4945</v>
      </c>
      <c r="G395" t="str">
        <f>VLOOKUP(Таблица_Sheet1[[#This Row],[ИНН]],main_Расчет!$D:$F,3,0)</f>
        <v xml:space="preserve"> ООО ПКО «АРКА»</v>
      </c>
      <c r="H395">
        <f>IFERROR(IF(Таблица_Sheet1[[#This Row],[Ген. директор]]=VLOOKUP(Таблица_Sheet1[[#This Row],[ИНН]],'Гендиры и даты'!$A:$E,4,0),0,1),"")</f>
        <v>0</v>
      </c>
      <c r="I395" t="str">
        <f>Таблица_Sheet1[[#This Row],[Ген. директор]]</f>
        <v>Левочкин Михаил Сергеевич</v>
      </c>
      <c r="J395" t="str">
        <f>VLOOKUP(Таблица_Sheet1[[#This Row],[ИНН]],'Гендиры и даты'!$A:$E,4,0)</f>
        <v>Левочкин Михаил Сергеевич</v>
      </c>
      <c r="K395">
        <f>IFERROR(IF(Таблица_Sheet1[[#This Row],[Учредитель]]=VLOOKUP(Таблица_Sheet1[[#This Row],[ИНН]],'Гендиры и даты'!$A:$E,5,0),0,1),"")</f>
        <v>0</v>
      </c>
      <c r="L395" t="str">
        <f>Таблица_Sheet1[[#This Row],[Учредитель]]</f>
        <v>Левочкин Михаил Сергеевич</v>
      </c>
      <c r="M395" t="str">
        <f>VLOOKUP(Таблица_Sheet1[[#This Row],[ИНН]],'Гендиры и даты'!$A:$E,5,0)</f>
        <v>Левочкин Михаил Сергеевич</v>
      </c>
    </row>
    <row r="396" spans="1:13">
      <c r="A396">
        <v>1655422277</v>
      </c>
      <c r="B396" t="s">
        <v>20619</v>
      </c>
      <c r="C396" t="s">
        <v>20620</v>
      </c>
      <c r="D396" t="s">
        <v>20103</v>
      </c>
      <c r="E396" t="s">
        <v>5484</v>
      </c>
      <c r="F396" t="s">
        <v>5485</v>
      </c>
      <c r="G396" t="str">
        <f>VLOOKUP(Таблица_Sheet1[[#This Row],[ИНН]],main_Расчет!$D:$F,3,0)</f>
        <v xml:space="preserve"> ООО ПКО «Гамаль»</v>
      </c>
      <c r="H396">
        <f>IFERROR(IF(Таблица_Sheet1[[#This Row],[Ген. директор]]=VLOOKUP(Таблица_Sheet1[[#This Row],[ИНН]],'Гендиры и даты'!$A:$E,4,0),0,1),"")</f>
        <v>0</v>
      </c>
      <c r="I396" t="str">
        <f>Таблица_Sheet1[[#This Row],[Ген. директор]]</f>
        <v>Султанов Эльмир Габдулмазитович</v>
      </c>
      <c r="J396" t="str">
        <f>VLOOKUP(Таблица_Sheet1[[#This Row],[ИНН]],'Гендиры и даты'!$A:$E,4,0)</f>
        <v>Султанов Эльмир Габдулмазитович</v>
      </c>
      <c r="K396">
        <f>IFERROR(IF(Таблица_Sheet1[[#This Row],[Учредитель]]=VLOOKUP(Таблица_Sheet1[[#This Row],[ИНН]],'Гендиры и даты'!$A:$E,5,0),0,1),"")</f>
        <v>0</v>
      </c>
      <c r="L396" t="str">
        <f>Таблица_Sheet1[[#This Row],[Учредитель]]</f>
        <v>Исупова Динара Шамилевна, Султанов Эльмир Габдулмазитович</v>
      </c>
      <c r="M396" t="str">
        <f>VLOOKUP(Таблица_Sheet1[[#This Row],[ИНН]],'Гендиры и даты'!$A:$E,5,0)</f>
        <v>Исупова Динара Шамилевна, Султанов Эльмир Габдулмазитович</v>
      </c>
    </row>
    <row r="397" spans="1:13">
      <c r="A397">
        <v>4027143645</v>
      </c>
      <c r="B397" t="s">
        <v>20621</v>
      </c>
      <c r="C397" t="s">
        <v>20622</v>
      </c>
      <c r="D397" t="s">
        <v>20067</v>
      </c>
      <c r="E397" t="s">
        <v>5543</v>
      </c>
      <c r="F397" t="s">
        <v>5544</v>
      </c>
      <c r="G397" t="e">
        <f>VLOOKUP(Таблица_Sheet1[[#This Row],[ИНН]],main_Расчет!$D:$F,3,0)</f>
        <v>#N/A</v>
      </c>
      <c r="H397">
        <f>IFERROR(IF(Таблица_Sheet1[[#This Row],[Ген. директор]]=VLOOKUP(Таблица_Sheet1[[#This Row],[ИНН]],'Гендиры и даты'!$A:$E,4,0),0,1),"")</f>
        <v>0</v>
      </c>
      <c r="I397" t="str">
        <f>Таблица_Sheet1[[#This Row],[Ген. директор]]</f>
        <v>Карасев Владимир Николаевич</v>
      </c>
      <c r="J397" t="str">
        <f>VLOOKUP(Таблица_Sheet1[[#This Row],[ИНН]],'Гендиры и даты'!$A:$E,4,0)</f>
        <v>Карасев Владимир Николаевич</v>
      </c>
      <c r="K397">
        <f>IFERROR(IF(Таблица_Sheet1[[#This Row],[Учредитель]]=VLOOKUP(Таблица_Sheet1[[#This Row],[ИНН]],'Гендиры и даты'!$A:$E,5,0),0,1),"")</f>
        <v>0</v>
      </c>
      <c r="L397" t="str">
        <f>Таблица_Sheet1[[#This Row],[Учредитель]]</f>
        <v>Зигель Сильвио</v>
      </c>
      <c r="M397" t="str">
        <f>VLOOKUP(Таблица_Sheet1[[#This Row],[ИНН]],'Гендиры и даты'!$A:$E,5,0)</f>
        <v>Зигель Сильвио</v>
      </c>
    </row>
    <row r="398" spans="1:13">
      <c r="A398">
        <v>5403358084</v>
      </c>
      <c r="B398" t="s">
        <v>20623</v>
      </c>
      <c r="C398" t="s">
        <v>6130</v>
      </c>
      <c r="D398" t="s">
        <v>20174</v>
      </c>
      <c r="E398" t="s">
        <v>5061</v>
      </c>
      <c r="F398" t="s">
        <v>5061</v>
      </c>
      <c r="G398" t="str">
        <f>VLOOKUP(Таблица_Sheet1[[#This Row],[ИНН]],main_Расчет!$D:$F,3,0)</f>
        <v xml:space="preserve"> ООО «ПКО «САВ» </v>
      </c>
      <c r="H398">
        <f>IFERROR(IF(Таблица_Sheet1[[#This Row],[Ген. директор]]=VLOOKUP(Таблица_Sheet1[[#This Row],[ИНН]],'Гендиры и даты'!$A:$E,4,0),0,1),"")</f>
        <v>0</v>
      </c>
      <c r="I398" t="str">
        <f>Таблица_Sheet1[[#This Row],[Ген. директор]]</f>
        <v>Шарипова Наиля Ринатовна</v>
      </c>
      <c r="J398" t="str">
        <f>VLOOKUP(Таблица_Sheet1[[#This Row],[ИНН]],'Гендиры и даты'!$A:$E,4,0)</f>
        <v>Шарипова Наиля Ринатовна</v>
      </c>
      <c r="K398">
        <f>IFERROR(IF(Таблица_Sheet1[[#This Row],[Учредитель]]=VLOOKUP(Таблица_Sheet1[[#This Row],[ИНН]],'Гендиры и даты'!$A:$E,5,0),0,1),"")</f>
        <v>0</v>
      </c>
      <c r="L398" t="str">
        <f>Таблица_Sheet1[[#This Row],[Учредитель]]</f>
        <v>Шарипова Наиля Ринатовна</v>
      </c>
      <c r="M398" t="str">
        <f>VLOOKUP(Таблица_Sheet1[[#This Row],[ИНН]],'Гендиры и даты'!$A:$E,5,0)</f>
        <v>Шарипова Наиля Ринатовна</v>
      </c>
    </row>
    <row r="399" spans="1:13">
      <c r="A399">
        <v>5433198695</v>
      </c>
      <c r="B399" t="s">
        <v>20624</v>
      </c>
      <c r="C399" t="s">
        <v>6132</v>
      </c>
      <c r="D399" t="s">
        <v>20069</v>
      </c>
      <c r="E399" t="s">
        <v>5160</v>
      </c>
      <c r="F399" t="s">
        <v>5160</v>
      </c>
      <c r="G399" t="str">
        <f>VLOOKUP(Таблица_Sheet1[[#This Row],[ИНН]],main_Расчет!$D:$F,3,0)</f>
        <v xml:space="preserve"> ООО ПКО «Сопровождение плюс» </v>
      </c>
      <c r="H399">
        <f>IFERROR(IF(Таблица_Sheet1[[#This Row],[Ген. директор]]=VLOOKUP(Таблица_Sheet1[[#This Row],[ИНН]],'Гендиры и даты'!$A:$E,4,0),0,1),"")</f>
        <v>0</v>
      </c>
      <c r="I399" t="str">
        <f>Таблица_Sheet1[[#This Row],[Ген. директор]]</f>
        <v>Бессонов Виталий Александрович</v>
      </c>
      <c r="J399" t="str">
        <f>VLOOKUP(Таблица_Sheet1[[#This Row],[ИНН]],'Гендиры и даты'!$A:$E,4,0)</f>
        <v>Бессонов Виталий Александрович</v>
      </c>
      <c r="K399">
        <f>IFERROR(IF(Таблица_Sheet1[[#This Row],[Учредитель]]=VLOOKUP(Таблица_Sheet1[[#This Row],[ИНН]],'Гендиры и даты'!$A:$E,5,0),0,1),"")</f>
        <v>0</v>
      </c>
      <c r="L399" t="str">
        <f>Таблица_Sheet1[[#This Row],[Учредитель]]</f>
        <v>Бессонов Виталий Александрович</v>
      </c>
      <c r="M399" t="str">
        <f>VLOOKUP(Таблица_Sheet1[[#This Row],[ИНН]],'Гендиры и даты'!$A:$E,5,0)</f>
        <v>Бессонов Виталий Александрович</v>
      </c>
    </row>
    <row r="400" spans="1:13">
      <c r="A400">
        <v>6455031846</v>
      </c>
      <c r="B400" t="s">
        <v>20625</v>
      </c>
      <c r="C400" t="s">
        <v>6134</v>
      </c>
      <c r="D400" t="s">
        <v>20122</v>
      </c>
      <c r="E400" t="s">
        <v>5556</v>
      </c>
      <c r="F400" t="s">
        <v>5556</v>
      </c>
      <c r="G400" t="str">
        <f>VLOOKUP(Таблица_Sheet1[[#This Row],[ИНН]],main_Расчет!$D:$F,3,0)</f>
        <v xml:space="preserve"> ООО ПКО «Резон-АНС»</v>
      </c>
      <c r="H400">
        <f>IFERROR(IF(Таблица_Sheet1[[#This Row],[Ген. директор]]=VLOOKUP(Таблица_Sheet1[[#This Row],[ИНН]],'Гендиры и даты'!$A:$E,4,0),0,1),"")</f>
        <v>0</v>
      </c>
      <c r="I400" t="str">
        <f>Таблица_Sheet1[[#This Row],[Ген. директор]]</f>
        <v>Теселкина Кира Сергеевна</v>
      </c>
      <c r="J400" t="str">
        <f>VLOOKUP(Таблица_Sheet1[[#This Row],[ИНН]],'Гендиры и даты'!$A:$E,4,0)</f>
        <v>Теселкина Кира Сергеевна</v>
      </c>
      <c r="K400">
        <f>IFERROR(IF(Таблица_Sheet1[[#This Row],[Учредитель]]=VLOOKUP(Таблица_Sheet1[[#This Row],[ИНН]],'Гендиры и даты'!$A:$E,5,0),0,1),"")</f>
        <v>0</v>
      </c>
      <c r="L400" t="str">
        <f>Таблица_Sheet1[[#This Row],[Учредитель]]</f>
        <v>Теселкина Кира Сергеевна</v>
      </c>
      <c r="M400" t="str">
        <f>VLOOKUP(Таблица_Sheet1[[#This Row],[ИНН]],'Гендиры и даты'!$A:$E,5,0)</f>
        <v>Теселкина Кира Сергеевна</v>
      </c>
    </row>
    <row r="401" spans="1:13">
      <c r="A401">
        <v>5017123578</v>
      </c>
      <c r="B401" t="s">
        <v>20626</v>
      </c>
      <c r="C401" t="s">
        <v>6136</v>
      </c>
      <c r="D401" t="s">
        <v>20122</v>
      </c>
      <c r="E401" t="s">
        <v>5351</v>
      </c>
      <c r="F401" t="s">
        <v>5352</v>
      </c>
      <c r="G401" t="str">
        <f>VLOOKUP(Таблица_Sheet1[[#This Row],[ИНН]],main_Расчет!$D:$F,3,0)</f>
        <v xml:space="preserve"> ООО ПКО «КБ 911»</v>
      </c>
      <c r="H401">
        <f>IFERROR(IF(Таблица_Sheet1[[#This Row],[Ген. директор]]=VLOOKUP(Таблица_Sheet1[[#This Row],[ИНН]],'Гендиры и даты'!$A:$E,4,0),0,1),"")</f>
        <v>0</v>
      </c>
      <c r="I401" t="str">
        <f>Таблица_Sheet1[[#This Row],[Ген. директор]]</f>
        <v>Баранчиков Геннадий Николаевич</v>
      </c>
      <c r="J401" t="str">
        <f>VLOOKUP(Таблица_Sheet1[[#This Row],[ИНН]],'Гендиры и даты'!$A:$E,4,0)</f>
        <v>Баранчиков Геннадий Николаевич</v>
      </c>
      <c r="K401">
        <f>IFERROR(IF(Таблица_Sheet1[[#This Row],[Учредитель]]=VLOOKUP(Таблица_Sheet1[[#This Row],[ИНН]],'Гендиры и даты'!$A:$E,5,0),0,1),"")</f>
        <v>0</v>
      </c>
      <c r="L401" t="str">
        <f>Таблица_Sheet1[[#This Row],[Учредитель]]</f>
        <v>Бокарев Дмитрий Борисович, Курунин Дмитрий Викторович</v>
      </c>
      <c r="M401" t="str">
        <f>VLOOKUP(Таблица_Sheet1[[#This Row],[ИНН]],'Гендиры и даты'!$A:$E,5,0)</f>
        <v>Бокарев Дмитрий Борисович, Курунин Дмитрий Викторович</v>
      </c>
    </row>
    <row r="402" spans="1:13">
      <c r="A402">
        <v>4632245370</v>
      </c>
      <c r="B402" t="s">
        <v>20627</v>
      </c>
      <c r="C402" t="s">
        <v>6138</v>
      </c>
      <c r="D402" t="s">
        <v>20098</v>
      </c>
      <c r="E402" t="s">
        <v>4965</v>
      </c>
      <c r="F402" t="s">
        <v>4965</v>
      </c>
      <c r="G402" t="str">
        <f>VLOOKUP(Таблица_Sheet1[[#This Row],[ИНН]],main_Расчет!$D:$F,3,0)</f>
        <v xml:space="preserve"> ООО ПКО «СИРИУС»</v>
      </c>
      <c r="H402">
        <f>IFERROR(IF(Таблица_Sheet1[[#This Row],[Ген. директор]]=VLOOKUP(Таблица_Sheet1[[#This Row],[ИНН]],'Гендиры и даты'!$A:$E,4,0),0,1),"")</f>
        <v>0</v>
      </c>
      <c r="I402" t="str">
        <f>Таблица_Sheet1[[#This Row],[Ген. директор]]</f>
        <v>Пантюхина Любовь Васильевна</v>
      </c>
      <c r="J402" t="str">
        <f>VLOOKUP(Таблица_Sheet1[[#This Row],[ИНН]],'Гендиры и даты'!$A:$E,4,0)</f>
        <v>Пантюхина Любовь Васильевна</v>
      </c>
      <c r="K402">
        <f>IFERROR(IF(Таблица_Sheet1[[#This Row],[Учредитель]]=VLOOKUP(Таблица_Sheet1[[#This Row],[ИНН]],'Гендиры и даты'!$A:$E,5,0),0,1),"")</f>
        <v>0</v>
      </c>
      <c r="L402" t="str">
        <f>Таблица_Sheet1[[#This Row],[Учредитель]]</f>
        <v>Пантюхина Любовь Васильевна</v>
      </c>
      <c r="M402" t="str">
        <f>VLOOKUP(Таблица_Sheet1[[#This Row],[ИНН]],'Гендиры и даты'!$A:$E,5,0)</f>
        <v>Пантюхина Любовь Васильевна</v>
      </c>
    </row>
    <row r="403" spans="1:13">
      <c r="A403">
        <v>1831191162</v>
      </c>
      <c r="B403" t="s">
        <v>20628</v>
      </c>
      <c r="C403" t="s">
        <v>20629</v>
      </c>
      <c r="D403" t="s">
        <v>20079</v>
      </c>
      <c r="E403" t="s">
        <v>5209</v>
      </c>
      <c r="F403" t="s">
        <v>5210</v>
      </c>
      <c r="G403" t="str">
        <f>VLOOKUP(Таблица_Sheet1[[#This Row],[ИНН]],main_Расчет!$D:$F,3,0)</f>
        <v xml:space="preserve"> ООО ПКО «Грифон»</v>
      </c>
      <c r="H403">
        <f>IFERROR(IF(Таблица_Sheet1[[#This Row],[Ген. директор]]=VLOOKUP(Таблица_Sheet1[[#This Row],[ИНН]],'Гендиры и даты'!$A:$E,4,0),0,1),"")</f>
        <v>0</v>
      </c>
      <c r="I403" t="str">
        <f>Таблица_Sheet1[[#This Row],[Ген. директор]]</f>
        <v>Галиахметов Ренат Закирович</v>
      </c>
      <c r="J403" t="str">
        <f>VLOOKUP(Таблица_Sheet1[[#This Row],[ИНН]],'Гендиры и даты'!$A:$E,4,0)</f>
        <v>Галиахметов Ренат Закирович</v>
      </c>
      <c r="K403">
        <f>IFERROR(IF(Таблица_Sheet1[[#This Row],[Учредитель]]=VLOOKUP(Таблица_Sheet1[[#This Row],[ИНН]],'Гендиры и даты'!$A:$E,5,0),0,1),"")</f>
        <v>0</v>
      </c>
      <c r="L403" t="str">
        <f>Таблица_Sheet1[[#This Row],[Учредитель]]</f>
        <v>Зайцев Сергей Владимирович</v>
      </c>
      <c r="M403" t="str">
        <f>VLOOKUP(Таблица_Sheet1[[#This Row],[ИНН]],'Гендиры и даты'!$A:$E,5,0)</f>
        <v>Зайцев Сергей Владимирович</v>
      </c>
    </row>
    <row r="404" spans="1:13">
      <c r="A404">
        <v>1101169887</v>
      </c>
      <c r="B404" t="s">
        <v>20630</v>
      </c>
      <c r="C404" t="s">
        <v>6142</v>
      </c>
      <c r="D404" t="s">
        <v>20119</v>
      </c>
      <c r="E404" t="s">
        <v>5282</v>
      </c>
      <c r="F404" t="s">
        <v>5282</v>
      </c>
      <c r="G404" t="str">
        <f>VLOOKUP(Таблица_Sheet1[[#This Row],[ИНН]],main_Расчет!$D:$F,3,0)</f>
        <v xml:space="preserve"> ООО «ПКО «Долг Консалтинг»</v>
      </c>
      <c r="H404">
        <f>IFERROR(IF(Таблица_Sheet1[[#This Row],[Ген. директор]]=VLOOKUP(Таблица_Sheet1[[#This Row],[ИНН]],'Гендиры и даты'!$A:$E,4,0),0,1),"")</f>
        <v>0</v>
      </c>
      <c r="I404" t="str">
        <f>Таблица_Sheet1[[#This Row],[Ген. директор]]</f>
        <v>Ненев Роман Владимирович</v>
      </c>
      <c r="J404" t="str">
        <f>VLOOKUP(Таблица_Sheet1[[#This Row],[ИНН]],'Гендиры и даты'!$A:$E,4,0)</f>
        <v>Ненев Роман Владимирович</v>
      </c>
      <c r="K404">
        <f>IFERROR(IF(Таблица_Sheet1[[#This Row],[Учредитель]]=VLOOKUP(Таблица_Sheet1[[#This Row],[ИНН]],'Гендиры и даты'!$A:$E,5,0),0,1),"")</f>
        <v>0</v>
      </c>
      <c r="L404" t="str">
        <f>Таблица_Sheet1[[#This Row],[Учредитель]]</f>
        <v>Ненев Роман Владимирович</v>
      </c>
      <c r="M404" t="str">
        <f>VLOOKUP(Таблица_Sheet1[[#This Row],[ИНН]],'Гендиры и даты'!$A:$E,5,0)</f>
        <v>Ненев Роман Владимирович</v>
      </c>
    </row>
    <row r="405" spans="1:13">
      <c r="A405">
        <v>3443117300</v>
      </c>
      <c r="B405" t="s">
        <v>20631</v>
      </c>
      <c r="C405" t="s">
        <v>20632</v>
      </c>
      <c r="D405" t="s">
        <v>20235</v>
      </c>
      <c r="E405" t="s">
        <v>5171</v>
      </c>
      <c r="F405" t="s">
        <v>5171</v>
      </c>
      <c r="G405" t="str">
        <f>VLOOKUP(Таблица_Sheet1[[#This Row],[ИНН]],main_Расчет!$D:$F,3,0)</f>
        <v xml:space="preserve"> ООО ПКО «ЭНЕРГИЯ»</v>
      </c>
      <c r="H405">
        <f>IFERROR(IF(Таблица_Sheet1[[#This Row],[Ген. директор]]=VLOOKUP(Таблица_Sheet1[[#This Row],[ИНН]],'Гендиры и даты'!$A:$E,4,0),0,1),"")</f>
        <v>0</v>
      </c>
      <c r="I405" t="str">
        <f>Таблица_Sheet1[[#This Row],[Ген. директор]]</f>
        <v>Иблияминова Татьяна Геннадиевна</v>
      </c>
      <c r="J405" t="str">
        <f>VLOOKUP(Таблица_Sheet1[[#This Row],[ИНН]],'Гендиры и даты'!$A:$E,4,0)</f>
        <v>Иблияминова Татьяна Геннадиевна</v>
      </c>
      <c r="K405">
        <f>IFERROR(IF(Таблица_Sheet1[[#This Row],[Учредитель]]=VLOOKUP(Таблица_Sheet1[[#This Row],[ИНН]],'Гендиры и даты'!$A:$E,5,0),0,1),"")</f>
        <v>0</v>
      </c>
      <c r="L405" t="str">
        <f>Таблица_Sheet1[[#This Row],[Учредитель]]</f>
        <v>Иблияминова Татьяна Геннадиевна</v>
      </c>
      <c r="M405" t="str">
        <f>VLOOKUP(Таблица_Sheet1[[#This Row],[ИНН]],'Гендиры и даты'!$A:$E,5,0)</f>
        <v>Иблияминова Татьяна Геннадиевна</v>
      </c>
    </row>
    <row r="406" spans="1:13">
      <c r="A406">
        <v>6685168732</v>
      </c>
      <c r="B406" t="s">
        <v>20633</v>
      </c>
      <c r="C406" t="s">
        <v>20634</v>
      </c>
      <c r="D406" t="s">
        <v>20635</v>
      </c>
      <c r="E406" t="s">
        <v>4889</v>
      </c>
      <c r="F406" t="s">
        <v>4890</v>
      </c>
      <c r="G406" t="str">
        <f>VLOOKUP(Таблица_Sheet1[[#This Row],[ИНН]],main_Расчет!$D:$F,3,0)</f>
        <v xml:space="preserve"> ООО «ПКО «Синара партнер»</v>
      </c>
      <c r="H406">
        <f>IFERROR(IF(Таблица_Sheet1[[#This Row],[Ген. директор]]=VLOOKUP(Таблица_Sheet1[[#This Row],[ИНН]],'Гендиры и даты'!$A:$E,4,0),0,1),"")</f>
        <v>0</v>
      </c>
      <c r="I406" t="str">
        <f>Таблица_Sheet1[[#This Row],[Ген. директор]]</f>
        <v>Кисляков Алексей Владимирович</v>
      </c>
      <c r="J406" t="str">
        <f>VLOOKUP(Таблица_Sheet1[[#This Row],[ИНН]],'Гендиры и даты'!$A:$E,4,0)</f>
        <v>Кисляков Алексей Владимирович</v>
      </c>
      <c r="K406">
        <f>IFERROR(IF(Таблица_Sheet1[[#This Row],[Учредитель]]=VLOOKUP(Таблица_Sheet1[[#This Row],[ИНН]],'Гендиры и даты'!$A:$E,5,0),0,1),"")</f>
        <v>0</v>
      </c>
      <c r="L406" t="str">
        <f>Таблица_Sheet1[[#This Row],[Учредитель]]</f>
        <v>Акционерное Общество Банк Синара</v>
      </c>
      <c r="M406" t="str">
        <f>VLOOKUP(Таблица_Sheet1[[#This Row],[ИНН]],'Гендиры и даты'!$A:$E,5,0)</f>
        <v>Акционерное Общество Банк Синара</v>
      </c>
    </row>
    <row r="407" spans="1:13">
      <c r="A407">
        <v>9705144752</v>
      </c>
      <c r="B407" t="s">
        <v>20636</v>
      </c>
      <c r="C407" t="s">
        <v>20637</v>
      </c>
      <c r="D407" t="s">
        <v>20103</v>
      </c>
      <c r="E407" t="s">
        <v>5154</v>
      </c>
      <c r="F407" t="s">
        <v>5155</v>
      </c>
      <c r="G407" t="str">
        <f>VLOOKUP(Таблица_Sheet1[[#This Row],[ИНН]],main_Расчет!$D:$F,3,0)</f>
        <v xml:space="preserve"> ООО «ПКО «БСК»</v>
      </c>
      <c r="H407">
        <f>IFERROR(IF(Таблица_Sheet1[[#This Row],[Ген. директор]]=VLOOKUP(Таблица_Sheet1[[#This Row],[ИНН]],'Гендиры и даты'!$A:$E,4,0),0,1),"")</f>
        <v>0</v>
      </c>
      <c r="I407" t="str">
        <f>Таблица_Sheet1[[#This Row],[Ген. директор]]</f>
        <v>Осинцев Антон Михайлович</v>
      </c>
      <c r="J407" t="str">
        <f>VLOOKUP(Таблица_Sheet1[[#This Row],[ИНН]],'Гендиры и даты'!$A:$E,4,0)</f>
        <v>Осинцев Антон Михайлович</v>
      </c>
      <c r="K407">
        <f>IFERROR(IF(Таблица_Sheet1[[#This Row],[Учредитель]]=VLOOKUP(Таблица_Sheet1[[#This Row],[ИНН]],'Гендиры и даты'!$A:$E,5,0),0,1),"")</f>
        <v>0</v>
      </c>
      <c r="L407" t="str">
        <f>Таблица_Sheet1[[#This Row],[Учредитель]]</f>
        <v>Акционерное Общество, "ВЕСТЕЛКОМ", Акционерное Общество, "АМТ"</v>
      </c>
      <c r="M407" t="str">
        <f>VLOOKUP(Таблица_Sheet1[[#This Row],[ИНН]],'Гендиры и даты'!$A:$E,5,0)</f>
        <v>Акционерное Общество, "ВЕСТЕЛКОМ", Акционерное Общество, "АМТ"</v>
      </c>
    </row>
    <row r="408" spans="1:13">
      <c r="A408">
        <v>1841045690</v>
      </c>
      <c r="B408" t="s">
        <v>20638</v>
      </c>
      <c r="C408" t="s">
        <v>6150</v>
      </c>
      <c r="D408" t="s">
        <v>20119</v>
      </c>
      <c r="E408" t="s">
        <v>2434</v>
      </c>
      <c r="F408" t="s">
        <v>5289</v>
      </c>
      <c r="G408" t="str">
        <f>VLOOKUP(Таблица_Sheet1[[#This Row],[ИНН]],main_Расчет!$D:$F,3,0)</f>
        <v xml:space="preserve"> «ПКО» ООО «Юридическая Финзащита»</v>
      </c>
      <c r="H408">
        <f>IFERROR(IF(Таблица_Sheet1[[#This Row],[Ген. директор]]=VLOOKUP(Таблица_Sheet1[[#This Row],[ИНН]],'Гендиры и даты'!$A:$E,4,0),0,1),"")</f>
        <v>0</v>
      </c>
      <c r="I408" t="str">
        <f>Таблица_Sheet1[[#This Row],[Ген. директор]]</f>
        <v>Деревнина Марина Павловна</v>
      </c>
      <c r="J408" t="str">
        <f>VLOOKUP(Таблица_Sheet1[[#This Row],[ИНН]],'Гендиры и даты'!$A:$E,4,0)</f>
        <v>Деревнина Марина Павловна</v>
      </c>
      <c r="K408">
        <f>IFERROR(IF(Таблица_Sheet1[[#This Row],[Учредитель]]=VLOOKUP(Таблица_Sheet1[[#This Row],[ИНН]],'Гендиры и даты'!$A:$E,5,0),0,1),"")</f>
        <v>0</v>
      </c>
      <c r="L408" t="str">
        <f>Таблица_Sheet1[[#This Row],[Учредитель]]</f>
        <v>Деревнин Олег Владимирович</v>
      </c>
      <c r="M408" t="str">
        <f>VLOOKUP(Таблица_Sheet1[[#This Row],[ИНН]],'Гендиры и даты'!$A:$E,5,0)</f>
        <v>Деревнин Олег Владимирович</v>
      </c>
    </row>
    <row r="409" spans="1:13">
      <c r="A409">
        <v>6686116656</v>
      </c>
      <c r="B409" t="s">
        <v>20639</v>
      </c>
      <c r="C409" t="s">
        <v>6152</v>
      </c>
      <c r="D409" t="s">
        <v>20103</v>
      </c>
      <c r="E409" t="s">
        <v>5539</v>
      </c>
      <c r="F409" t="s">
        <v>5539</v>
      </c>
      <c r="G409" t="e">
        <f>VLOOKUP(Таблица_Sheet1[[#This Row],[ИНН]],main_Расчет!$D:$F,3,0)</f>
        <v>#N/A</v>
      </c>
      <c r="H409">
        <f>IFERROR(IF(Таблица_Sheet1[[#This Row],[Ген. директор]]=VLOOKUP(Таблица_Sheet1[[#This Row],[ИНН]],'Гендиры и даты'!$A:$E,4,0),0,1),"")</f>
        <v>0</v>
      </c>
      <c r="I409" t="str">
        <f>Таблица_Sheet1[[#This Row],[Ген. директор]]</f>
        <v>Прокопьев Александр Валерьевич</v>
      </c>
      <c r="J409" t="str">
        <f>VLOOKUP(Таблица_Sheet1[[#This Row],[ИНН]],'Гендиры и даты'!$A:$E,4,0)</f>
        <v>Прокопьев Александр Валерьевич</v>
      </c>
      <c r="K409">
        <f>IFERROR(IF(Таблица_Sheet1[[#This Row],[Учредитель]]=VLOOKUP(Таблица_Sheet1[[#This Row],[ИНН]],'Гендиры и даты'!$A:$E,5,0),0,1),"")</f>
        <v>0</v>
      </c>
      <c r="L409" t="str">
        <f>Таблица_Sheet1[[#This Row],[Учредитель]]</f>
        <v>Прокопьев Александр Валерьевич</v>
      </c>
      <c r="M409" t="str">
        <f>VLOOKUP(Таблица_Sheet1[[#This Row],[ИНН]],'Гендиры и даты'!$A:$E,5,0)</f>
        <v>Прокопьев Александр Валерьевич</v>
      </c>
    </row>
    <row r="410" spans="1:13">
      <c r="A410">
        <v>2130221558</v>
      </c>
      <c r="B410" t="s">
        <v>20640</v>
      </c>
      <c r="C410" t="s">
        <v>6154</v>
      </c>
      <c r="D410" t="s">
        <v>20103</v>
      </c>
      <c r="E410" t="s">
        <v>5295</v>
      </c>
      <c r="F410" t="s">
        <v>5295</v>
      </c>
      <c r="G410" t="str">
        <f>VLOOKUP(Таблица_Sheet1[[#This Row],[ИНН]],main_Расчет!$D:$F,3,0)</f>
        <v xml:space="preserve"> ООО ПКО «Удача»</v>
      </c>
      <c r="H410">
        <f>IFERROR(IF(Таблица_Sheet1[[#This Row],[Ген. директор]]=VLOOKUP(Таблица_Sheet1[[#This Row],[ИНН]],'Гендиры и даты'!$A:$E,4,0),0,1),"")</f>
        <v>0</v>
      </c>
      <c r="I410" t="str">
        <f>Таблица_Sheet1[[#This Row],[Ген. директор]]</f>
        <v>Фомина Елена Георгиевна</v>
      </c>
      <c r="J410" t="str">
        <f>VLOOKUP(Таблица_Sheet1[[#This Row],[ИНН]],'Гендиры и даты'!$A:$E,4,0)</f>
        <v>Фомина Елена Георгиевна</v>
      </c>
      <c r="K410">
        <f>IFERROR(IF(Таблица_Sheet1[[#This Row],[Учредитель]]=VLOOKUP(Таблица_Sheet1[[#This Row],[ИНН]],'Гендиры и даты'!$A:$E,5,0),0,1),"")</f>
        <v>0</v>
      </c>
      <c r="L410" t="str">
        <f>Таблица_Sheet1[[#This Row],[Учредитель]]</f>
        <v>Фомина Елена Георгиевна</v>
      </c>
      <c r="M410" t="str">
        <f>VLOOKUP(Таблица_Sheet1[[#This Row],[ИНН]],'Гендиры и даты'!$A:$E,5,0)</f>
        <v>Фомина Елена Георгиевна</v>
      </c>
    </row>
    <row r="411" spans="1:13">
      <c r="A411">
        <v>5260474996</v>
      </c>
      <c r="B411" t="s">
        <v>20641</v>
      </c>
      <c r="C411" t="s">
        <v>20642</v>
      </c>
      <c r="D411" t="s">
        <v>20105</v>
      </c>
      <c r="E411" t="s">
        <v>5173</v>
      </c>
      <c r="F411" t="s">
        <v>5174</v>
      </c>
      <c r="G411" t="str">
        <f>VLOOKUP(Таблица_Sheet1[[#This Row],[ИНН]],main_Расчет!$D:$F,3,0)</f>
        <v xml:space="preserve"> ООО ПКО «ФК «Конгломерат»</v>
      </c>
      <c r="H411">
        <f>IFERROR(IF(Таблица_Sheet1[[#This Row],[Ген. директор]]=VLOOKUP(Таблица_Sheet1[[#This Row],[ИНН]],'Гендиры и даты'!$A:$E,4,0),0,1),"")</f>
        <v>0</v>
      </c>
      <c r="I411" t="str">
        <f>Таблица_Sheet1[[#This Row],[Ген. директор]]</f>
        <v>Пятерикова Елена Витальевна</v>
      </c>
      <c r="J411" t="str">
        <f>VLOOKUP(Таблица_Sheet1[[#This Row],[ИНН]],'Гендиры и даты'!$A:$E,4,0)</f>
        <v>Пятерикова Елена Витальевна</v>
      </c>
      <c r="K411">
        <f>IFERROR(IF(Таблица_Sheet1[[#This Row],[Учредитель]]=VLOOKUP(Таблица_Sheet1[[#This Row],[ИНН]],'Гендиры и даты'!$A:$E,5,0),0,1),"")</f>
        <v>0</v>
      </c>
      <c r="L411" t="str">
        <f>Таблица_Sheet1[[#This Row],[Учредитель]]</f>
        <v>Пятериков Андрей Олегович</v>
      </c>
      <c r="M411" t="str">
        <f>VLOOKUP(Таблица_Sheet1[[#This Row],[ИНН]],'Гендиры и даты'!$A:$E,5,0)</f>
        <v>Пятериков Андрей Олегович</v>
      </c>
    </row>
    <row r="412" spans="1:13">
      <c r="A412">
        <v>9715385482</v>
      </c>
      <c r="B412" t="s">
        <v>20643</v>
      </c>
      <c r="C412" t="s">
        <v>6158</v>
      </c>
      <c r="D412" t="s">
        <v>20103</v>
      </c>
      <c r="E412" t="s">
        <v>5002</v>
      </c>
      <c r="F412" t="s">
        <v>5002</v>
      </c>
      <c r="G412" t="str">
        <f>VLOOKUP(Таблица_Sheet1[[#This Row],[ИНН]],main_Расчет!$D:$F,3,0)</f>
        <v xml:space="preserve"> ООО «Профессиональная коллекторская организация «Результат»</v>
      </c>
      <c r="H412">
        <f>IFERROR(IF(Таблица_Sheet1[[#This Row],[Ген. директор]]=VLOOKUP(Таблица_Sheet1[[#This Row],[ИНН]],'Гендиры и даты'!$A:$E,4,0),0,1),"")</f>
        <v>0</v>
      </c>
      <c r="I412" t="str">
        <f>Таблица_Sheet1[[#This Row],[Ген. директор]]</f>
        <v>Корчевский Станислав Юрьевич</v>
      </c>
      <c r="J412" t="str">
        <f>VLOOKUP(Таблица_Sheet1[[#This Row],[ИНН]],'Гендиры и даты'!$A:$E,4,0)</f>
        <v>Корчевский Станислав Юрьевич</v>
      </c>
      <c r="K412">
        <f>IFERROR(IF(Таблица_Sheet1[[#This Row],[Учредитель]]=VLOOKUP(Таблица_Sheet1[[#This Row],[ИНН]],'Гендиры и даты'!$A:$E,5,0),0,1),"")</f>
        <v>0</v>
      </c>
      <c r="L412" t="str">
        <f>Таблица_Sheet1[[#This Row],[Учредитель]]</f>
        <v>Корчевский Станислав Юрьевич</v>
      </c>
      <c r="M412" t="str">
        <f>VLOOKUP(Таблица_Sheet1[[#This Row],[ИНН]],'Гендиры и даты'!$A:$E,5,0)</f>
        <v>Корчевский Станислав Юрьевич</v>
      </c>
    </row>
    <row r="413" spans="1:13">
      <c r="A413">
        <v>1435346165</v>
      </c>
      <c r="B413" t="s">
        <v>20644</v>
      </c>
      <c r="C413" t="s">
        <v>20645</v>
      </c>
      <c r="D413" t="s">
        <v>20103</v>
      </c>
      <c r="E413" t="s">
        <v>5455</v>
      </c>
      <c r="F413" t="s">
        <v>5456</v>
      </c>
      <c r="G413" t="str">
        <f>VLOOKUP(Таблица_Sheet1[[#This Row],[ИНН]],main_Расчет!$D:$F,3,0)</f>
        <v xml:space="preserve"> ООО ПКО «АРСД»</v>
      </c>
      <c r="H413">
        <f>IFERROR(IF(Таблица_Sheet1[[#This Row],[Ген. директор]]=VLOOKUP(Таблица_Sheet1[[#This Row],[ИНН]],'Гендиры и даты'!$A:$E,4,0),0,1),"")</f>
        <v>0</v>
      </c>
      <c r="I413" t="str">
        <f>Таблица_Sheet1[[#This Row],[Ген. директор]]</f>
        <v>Николаев Николай Стальевич</v>
      </c>
      <c r="J413" t="str">
        <f>VLOOKUP(Таблица_Sheet1[[#This Row],[ИНН]],'Гендиры и даты'!$A:$E,4,0)</f>
        <v>Николаев Николай Стальевич</v>
      </c>
      <c r="K413">
        <f>IFERROR(IF(Таблица_Sheet1[[#This Row],[Учредитель]]=VLOOKUP(Таблица_Sheet1[[#This Row],[ИНН]],'Гендиры и даты'!$A:$E,5,0),0,1),"")</f>
        <v>0</v>
      </c>
      <c r="L413" t="str">
        <f>Таблица_Sheet1[[#This Row],[Учредитель]]</f>
        <v>Николаев Николай Стальевич, Акционерное Общество, "КОМДРАГМЕТАЛЛ", Республики Саха (якутия)</v>
      </c>
      <c r="M413" t="str">
        <f>VLOOKUP(Таблица_Sheet1[[#This Row],[ИНН]],'Гендиры и даты'!$A:$E,5,0)</f>
        <v>Николаев Николай Стальевич, Акционерное Общество, "КОМДРАГМЕТАЛЛ", Республики Саха (якутия)</v>
      </c>
    </row>
    <row r="414" spans="1:13">
      <c r="A414">
        <v>7453284280</v>
      </c>
      <c r="B414" t="s">
        <v>20646</v>
      </c>
      <c r="C414" t="s">
        <v>6162</v>
      </c>
      <c r="D414" t="s">
        <v>20103</v>
      </c>
      <c r="E414" t="s">
        <v>5399</v>
      </c>
      <c r="F414" t="s">
        <v>5400</v>
      </c>
      <c r="G414" t="e">
        <f>VLOOKUP(Таблица_Sheet1[[#This Row],[ИНН]],main_Расчет!$D:$F,3,0)</f>
        <v>#N/A</v>
      </c>
      <c r="H414">
        <f>IFERROR(IF(Таблица_Sheet1[[#This Row],[Ген. директор]]=VLOOKUP(Таблица_Sheet1[[#This Row],[ИНН]],'Гендиры и даты'!$A:$E,4,0),0,1),"")</f>
        <v>0</v>
      </c>
      <c r="I414" t="str">
        <f>Таблица_Sheet1[[#This Row],[Ген. директор]]</f>
        <v>Богуславский Дмитрий Георгиевич</v>
      </c>
      <c r="J414" t="str">
        <f>VLOOKUP(Таблица_Sheet1[[#This Row],[ИНН]],'Гендиры и даты'!$A:$E,4,0)</f>
        <v>Богуславский Дмитрий Георгиевич</v>
      </c>
      <c r="K414">
        <f>IFERROR(IF(Таблица_Sheet1[[#This Row],[Учредитель]]=VLOOKUP(Таблица_Sheet1[[#This Row],[ИНН]],'Гендиры и даты'!$A:$E,5,0),0,1),"")</f>
        <v>0</v>
      </c>
      <c r="L414" t="str">
        <f>Таблица_Sheet1[[#This Row],[Учредитель]]</f>
        <v>Иванов Роман Васильевич</v>
      </c>
      <c r="M414" t="str">
        <f>VLOOKUP(Таблица_Sheet1[[#This Row],[ИНН]],'Гендиры и даты'!$A:$E,5,0)</f>
        <v>Иванов Роман Васильевич</v>
      </c>
    </row>
    <row r="415" spans="1:13">
      <c r="A415">
        <v>7735174895</v>
      </c>
      <c r="B415" t="s">
        <v>20647</v>
      </c>
      <c r="C415" t="s">
        <v>20648</v>
      </c>
      <c r="D415" t="s">
        <v>20119</v>
      </c>
      <c r="E415" t="s">
        <v>20649</v>
      </c>
      <c r="F415" t="s">
        <v>5534</v>
      </c>
      <c r="G415" t="str">
        <f>VLOOKUP(Таблица_Sheet1[[#This Row],[ИНН]],main_Расчет!$D:$F,3,0)</f>
        <v>ООО ПКО «Гольфстрим-Р»</v>
      </c>
      <c r="H415">
        <f>IFERROR(IF(Таблица_Sheet1[[#This Row],[Ген. директор]]=VLOOKUP(Таблица_Sheet1[[#This Row],[ИНН]],'Гендиры и даты'!$A:$E,4,0),0,1),"")</f>
        <v>1</v>
      </c>
      <c r="I415" t="str">
        <f>Таблица_Sheet1[[#This Row],[Ген. директор]]</f>
        <v>Кутуев Рушан Ренатович</v>
      </c>
      <c r="J415" t="str">
        <f>VLOOKUP(Таблица_Sheet1[[#This Row],[ИНН]],'Гендиры и даты'!$A:$E,4,0)</f>
        <v>Побожая Ирина Валерьевна</v>
      </c>
      <c r="K415">
        <f>IFERROR(IF(Таблица_Sheet1[[#This Row],[Учредитель]]=VLOOKUP(Таблица_Sheet1[[#This Row],[ИНН]],'Гендиры и даты'!$A:$E,5,0),0,1),"")</f>
        <v>0</v>
      </c>
      <c r="L415" t="str">
        <f>Таблица_Sheet1[[#This Row],[Учредитель]]</f>
        <v>Топкаев Роберт Анатольевич, Сирота Георгий Витальевич, Литвак Игорь Маркович</v>
      </c>
      <c r="M415" t="str">
        <f>VLOOKUP(Таблица_Sheet1[[#This Row],[ИНН]],'Гендиры и даты'!$A:$E,5,0)</f>
        <v>Топкаев Роберт Анатольевич, Сирота Георгий Витальевич, Литвак Игорь Маркович</v>
      </c>
    </row>
    <row r="416" spans="1:13">
      <c r="A416">
        <v>2465265116</v>
      </c>
      <c r="B416" t="s">
        <v>20650</v>
      </c>
      <c r="C416" t="s">
        <v>6166</v>
      </c>
      <c r="D416" t="s">
        <v>20235</v>
      </c>
      <c r="E416" t="s">
        <v>5294</v>
      </c>
      <c r="F416" t="s">
        <v>5294</v>
      </c>
      <c r="G416" t="str">
        <f>VLOOKUP(Таблица_Sheet1[[#This Row],[ИНН]],main_Расчет!$D:$F,3,0)</f>
        <v xml:space="preserve"> ООО ПКО «Эксперт»</v>
      </c>
      <c r="H416">
        <f>IFERROR(IF(Таблица_Sheet1[[#This Row],[Ген. директор]]=VLOOKUP(Таблица_Sheet1[[#This Row],[ИНН]],'Гендиры и даты'!$A:$E,4,0),0,1),"")</f>
        <v>0</v>
      </c>
      <c r="I416" t="str">
        <f>Таблица_Sheet1[[#This Row],[Ген. директор]]</f>
        <v>Рожков Сергей Владимирович</v>
      </c>
      <c r="J416" t="str">
        <f>VLOOKUP(Таблица_Sheet1[[#This Row],[ИНН]],'Гендиры и даты'!$A:$E,4,0)</f>
        <v>Рожков Сергей Владимирович</v>
      </c>
      <c r="K416">
        <f>IFERROR(IF(Таблица_Sheet1[[#This Row],[Учредитель]]=VLOOKUP(Таблица_Sheet1[[#This Row],[ИНН]],'Гендиры и даты'!$A:$E,5,0),0,1),"")</f>
        <v>0</v>
      </c>
      <c r="L416" t="str">
        <f>Таблица_Sheet1[[#This Row],[Учредитель]]</f>
        <v>Рожков Сергей Владимирович</v>
      </c>
      <c r="M416" t="str">
        <f>VLOOKUP(Таблица_Sheet1[[#This Row],[ИНН]],'Гендиры и даты'!$A:$E,5,0)</f>
        <v>Рожков Сергей Владимирович</v>
      </c>
    </row>
    <row r="417" spans="1:13">
      <c r="A417">
        <v>326563288</v>
      </c>
      <c r="B417" t="s">
        <v>20650</v>
      </c>
      <c r="C417" t="s">
        <v>6166</v>
      </c>
      <c r="D417" t="s">
        <v>20235</v>
      </c>
      <c r="E417" t="s">
        <v>5294</v>
      </c>
      <c r="F417" t="s">
        <v>5294</v>
      </c>
      <c r="G417" t="e">
        <f>VLOOKUP(Таблица_Sheet1[[#This Row],[ИНН]],main_Расчет!$D:$F,3,0)</f>
        <v>#N/A</v>
      </c>
      <c r="H417">
        <f>IFERROR(IF(Таблица_Sheet1[[#This Row],[Ген. директор]]=VLOOKUP(Таблица_Sheet1[[#This Row],[ИНН]],'Гендиры и даты'!$A:$E,4,0),0,1),"")</f>
        <v>0</v>
      </c>
      <c r="I417" t="str">
        <f>Таблица_Sheet1[[#This Row],[Ген. директор]]</f>
        <v>Рожков Сергей Владимирович</v>
      </c>
      <c r="J417" t="str">
        <f>VLOOKUP(Таблица_Sheet1[[#This Row],[ИНН]],'Гендиры и даты'!$A:$E,4,0)</f>
        <v>Рожков Сергей Владимирович</v>
      </c>
      <c r="K417">
        <f>IFERROR(IF(Таблица_Sheet1[[#This Row],[Учредитель]]=VLOOKUP(Таблица_Sheet1[[#This Row],[ИНН]],'Гендиры и даты'!$A:$E,5,0),0,1),"")</f>
        <v>0</v>
      </c>
      <c r="L417" t="str">
        <f>Таблица_Sheet1[[#This Row],[Учредитель]]</f>
        <v>Рожков Сергей Владимирович</v>
      </c>
      <c r="M417" t="str">
        <f>VLOOKUP(Таблица_Sheet1[[#This Row],[ИНН]],'Гендиры и даты'!$A:$E,5,0)</f>
        <v>Рожков Сергей Владимирович</v>
      </c>
    </row>
    <row r="418" spans="1:13">
      <c r="A418">
        <v>6161090133</v>
      </c>
      <c r="B418" t="s">
        <v>20651</v>
      </c>
      <c r="C418" t="s">
        <v>6168</v>
      </c>
      <c r="D418" t="s">
        <v>20206</v>
      </c>
      <c r="E418" t="s">
        <v>4923</v>
      </c>
      <c r="F418" t="s">
        <v>4924</v>
      </c>
      <c r="G418" t="str">
        <f>VLOOKUP(Таблица_Sheet1[[#This Row],[ИНН]],main_Расчет!$D:$F,3,0)</f>
        <v xml:space="preserve"> ООО ПКО «Премьер»</v>
      </c>
      <c r="H418">
        <f>IFERROR(IF(Таблица_Sheet1[[#This Row],[Ген. директор]]=VLOOKUP(Таблица_Sheet1[[#This Row],[ИНН]],'Гендиры и даты'!$A:$E,4,0),0,1),"")</f>
        <v>0</v>
      </c>
      <c r="I418" t="str">
        <f>Таблица_Sheet1[[#This Row],[Ген. директор]]</f>
        <v>Ткаченко Максим Сергеевич</v>
      </c>
      <c r="J418" t="str">
        <f>VLOOKUP(Таблица_Sheet1[[#This Row],[ИНН]],'Гендиры и даты'!$A:$E,4,0)</f>
        <v>Ткаченко Максим Сергеевич</v>
      </c>
      <c r="K418">
        <f>IFERROR(IF(Таблица_Sheet1[[#This Row],[Учредитель]]=VLOOKUP(Таблица_Sheet1[[#This Row],[ИНН]],'Гендиры и даты'!$A:$E,5,0),0,1),"")</f>
        <v>0</v>
      </c>
      <c r="L418" t="str">
        <f>Таблица_Sheet1[[#This Row],[Учредитель]]</f>
        <v>Аминов Равиль Эдуардович</v>
      </c>
      <c r="M418" t="str">
        <f>VLOOKUP(Таблица_Sheet1[[#This Row],[ИНН]],'Гендиры и даты'!$A:$E,5,0)</f>
        <v>Аминов Равиль Эдуардович</v>
      </c>
    </row>
    <row r="419" spans="1:13">
      <c r="A419">
        <v>7841447135</v>
      </c>
      <c r="B419" t="s">
        <v>20652</v>
      </c>
      <c r="C419" t="s">
        <v>6170</v>
      </c>
      <c r="D419" t="s">
        <v>20103</v>
      </c>
      <c r="E419" t="s">
        <v>673</v>
      </c>
      <c r="F419" t="s">
        <v>673</v>
      </c>
      <c r="G419" t="str">
        <f>VLOOKUP(Таблица_Sheet1[[#This Row],[ИНН]],main_Расчет!$D:$F,3,0)</f>
        <v xml:space="preserve"> ООО «ПКО «ЮГ-ПАРТНЁРС»</v>
      </c>
      <c r="H419">
        <f>IFERROR(IF(Таблица_Sheet1[[#This Row],[Ген. директор]]=VLOOKUP(Таблица_Sheet1[[#This Row],[ИНН]],'Гендиры и даты'!$A:$E,4,0),0,1),"")</f>
        <v>0</v>
      </c>
      <c r="I419" t="str">
        <f>Таблица_Sheet1[[#This Row],[Ген. директор]]</f>
        <v>Лукин Дмитрий Константинович</v>
      </c>
      <c r="J419" t="str">
        <f>VLOOKUP(Таблица_Sheet1[[#This Row],[ИНН]],'Гендиры и даты'!$A:$E,4,0)</f>
        <v>Лукин Дмитрий Константинович</v>
      </c>
      <c r="K419">
        <f>IFERROR(IF(Таблица_Sheet1[[#This Row],[Учредитель]]=VLOOKUP(Таблица_Sheet1[[#This Row],[ИНН]],'Гендиры и даты'!$A:$E,5,0),0,1),"")</f>
        <v>0</v>
      </c>
      <c r="L419" t="str">
        <f>Таблица_Sheet1[[#This Row],[Учредитель]]</f>
        <v>Лукин Дмитрий Константинович</v>
      </c>
      <c r="M419" t="str">
        <f>VLOOKUP(Таблица_Sheet1[[#This Row],[ИНН]],'Гендиры и даты'!$A:$E,5,0)</f>
        <v>Лукин Дмитрий Константинович</v>
      </c>
    </row>
    <row r="420" spans="1:13">
      <c r="A420">
        <v>7709864388</v>
      </c>
      <c r="B420" t="s">
        <v>20653</v>
      </c>
      <c r="C420" t="s">
        <v>20654</v>
      </c>
      <c r="D420" t="s">
        <v>20263</v>
      </c>
      <c r="E420" t="s">
        <v>5006</v>
      </c>
      <c r="F420" t="s">
        <v>5007</v>
      </c>
      <c r="G420" t="str">
        <f>VLOOKUP(Таблица_Sheet1[[#This Row],[ИНН]],main_Расчет!$D:$F,3,0)</f>
        <v xml:space="preserve"> ООО «ПКО ЕСВ»</v>
      </c>
      <c r="H420">
        <f>IFERROR(IF(Таблица_Sheet1[[#This Row],[Ген. директор]]=VLOOKUP(Таблица_Sheet1[[#This Row],[ИНН]],'Гендиры и даты'!$A:$E,4,0),0,1),"")</f>
        <v>0</v>
      </c>
      <c r="I420" t="str">
        <f>Таблица_Sheet1[[#This Row],[Ген. директор]]</f>
        <v>Измайлов Андрей Рустямович</v>
      </c>
      <c r="J420" t="str">
        <f>VLOOKUP(Таблица_Sheet1[[#This Row],[ИНН]],'Гендиры и даты'!$A:$E,4,0)</f>
        <v>Измайлов Андрей Рустямович</v>
      </c>
      <c r="K420">
        <f>IFERROR(IF(Таблица_Sheet1[[#This Row],[Учредитель]]=VLOOKUP(Таблица_Sheet1[[#This Row],[ИНН]],'Гендиры и даты'!$A:$E,5,0),0,1),"")</f>
        <v>0</v>
      </c>
      <c r="L420" t="str">
        <f>Таблица_Sheet1[[#This Row],[Учредитель]]</f>
        <v>Мииров Моисей Лазаревич, Ривкин Алексей Михайлович</v>
      </c>
      <c r="M420" t="str">
        <f>VLOOKUP(Таблица_Sheet1[[#This Row],[ИНН]],'Гендиры и даты'!$A:$E,5,0)</f>
        <v>Мииров Моисей Лазаревич, Ривкин Алексей Михайлович</v>
      </c>
    </row>
    <row r="421" spans="1:13">
      <c r="A421">
        <v>5017123610</v>
      </c>
      <c r="B421" t="s">
        <v>20655</v>
      </c>
      <c r="C421" t="s">
        <v>20656</v>
      </c>
      <c r="D421" t="s">
        <v>20103</v>
      </c>
      <c r="E421" t="s">
        <v>5504</v>
      </c>
      <c r="F421" t="s">
        <v>5505</v>
      </c>
      <c r="G421" t="str">
        <f>VLOOKUP(Таблица_Sheet1[[#This Row],[ИНН]],main_Расчет!$D:$F,3,0)</f>
        <v xml:space="preserve"> ООО «ПКО «СИКУРА»</v>
      </c>
      <c r="H421">
        <f>IFERROR(IF(Таблица_Sheet1[[#This Row],[Ген. директор]]=VLOOKUP(Таблица_Sheet1[[#This Row],[ИНН]],'Гендиры и даты'!$A:$E,4,0),0,1),"")</f>
        <v>0</v>
      </c>
      <c r="I421" t="str">
        <f>Таблица_Sheet1[[#This Row],[Ген. директор]]</f>
        <v>Барденков Александр Львович</v>
      </c>
      <c r="J421" t="str">
        <f>VLOOKUP(Таблица_Sheet1[[#This Row],[ИНН]],'Гендиры и даты'!$A:$E,4,0)</f>
        <v>Барденков Александр Львович</v>
      </c>
      <c r="K421">
        <f>IFERROR(IF(Таблица_Sheet1[[#This Row],[Учредитель]]=VLOOKUP(Таблица_Sheet1[[#This Row],[ИНН]],'Гендиры и даты'!$A:$E,5,0),0,1),"")</f>
        <v>0</v>
      </c>
      <c r="L421" t="str">
        <f>Таблица_Sheet1[[#This Row],[Учредитель]]</f>
        <v>Афонин Андрей Сергеевич</v>
      </c>
      <c r="M421" t="str">
        <f>VLOOKUP(Таблица_Sheet1[[#This Row],[ИНН]],'Гендиры и даты'!$A:$E,5,0)</f>
        <v>Афонин Андрей Сергеевич</v>
      </c>
    </row>
    <row r="422" spans="1:13">
      <c r="A422">
        <v>6678094769</v>
      </c>
      <c r="B422" t="s">
        <v>20657</v>
      </c>
      <c r="C422" t="s">
        <v>6176</v>
      </c>
      <c r="D422" t="s">
        <v>20119</v>
      </c>
      <c r="E422" t="s">
        <v>5341</v>
      </c>
      <c r="F422" t="s">
        <v>5342</v>
      </c>
      <c r="G422" t="str">
        <f>VLOOKUP(Таблица_Sheet1[[#This Row],[ИНН]],main_Расчет!$D:$F,3,0)</f>
        <v xml:space="preserve"> ООО ПКО «МИР»</v>
      </c>
      <c r="H422">
        <f>IFERROR(IF(Таблица_Sheet1[[#This Row],[Ген. директор]]=VLOOKUP(Таблица_Sheet1[[#This Row],[ИНН]],'Гендиры и даты'!$A:$E,4,0),0,1),"")</f>
        <v>0</v>
      </c>
      <c r="I422" t="str">
        <f>Таблица_Sheet1[[#This Row],[Ген. директор]]</f>
        <v>Катаев Петр Викторович</v>
      </c>
      <c r="J422" t="str">
        <f>VLOOKUP(Таблица_Sheet1[[#This Row],[ИНН]],'Гендиры и даты'!$A:$E,4,0)</f>
        <v>Катаев Петр Викторович</v>
      </c>
      <c r="K422">
        <f>IFERROR(IF(Таблица_Sheet1[[#This Row],[Учредитель]]=VLOOKUP(Таблица_Sheet1[[#This Row],[ИНН]],'Гендиры и даты'!$A:$E,5,0),0,1),"")</f>
        <v>0</v>
      </c>
      <c r="L422" t="str">
        <f>Таблица_Sheet1[[#This Row],[Учредитель]]</f>
        <v>Катаев Петр Викторович, Макарова Алена Павловна</v>
      </c>
      <c r="M422" t="str">
        <f>VLOOKUP(Таблица_Sheet1[[#This Row],[ИНН]],'Гендиры и даты'!$A:$E,5,0)</f>
        <v>Катаев Петр Викторович, Макарова Алена Павловна</v>
      </c>
    </row>
    <row r="423" spans="1:13">
      <c r="A423">
        <v>2105005264</v>
      </c>
      <c r="B423" t="s">
        <v>20658</v>
      </c>
      <c r="C423" t="s">
        <v>6178</v>
      </c>
      <c r="D423" t="s">
        <v>20122</v>
      </c>
      <c r="E423" t="s">
        <v>5353</v>
      </c>
      <c r="F423" t="s">
        <v>5353</v>
      </c>
      <c r="G423" t="str">
        <f>VLOOKUP(Таблица_Sheet1[[#This Row],[ИНН]],main_Расчет!$D:$F,3,0)</f>
        <v xml:space="preserve"> ООО «ПКО «Аркан»</v>
      </c>
      <c r="H423">
        <f>IFERROR(IF(Таблица_Sheet1[[#This Row],[Ген. директор]]=VLOOKUP(Таблица_Sheet1[[#This Row],[ИНН]],'Гендиры и даты'!$A:$E,4,0),0,1),"")</f>
        <v>0</v>
      </c>
      <c r="I423" t="str">
        <f>Таблица_Sheet1[[#This Row],[Ген. директор]]</f>
        <v>Михейкин Александр Александрович</v>
      </c>
      <c r="J423" t="str">
        <f>VLOOKUP(Таблица_Sheet1[[#This Row],[ИНН]],'Гендиры и даты'!$A:$E,4,0)</f>
        <v>Михейкин Александр Александрович</v>
      </c>
      <c r="K423">
        <f>IFERROR(IF(Таблица_Sheet1[[#This Row],[Учредитель]]=VLOOKUP(Таблица_Sheet1[[#This Row],[ИНН]],'Гендиры и даты'!$A:$E,5,0),0,1),"")</f>
        <v>0</v>
      </c>
      <c r="L423" t="str">
        <f>Таблица_Sheet1[[#This Row],[Учредитель]]</f>
        <v>Михейкин Александр Александрович</v>
      </c>
      <c r="M423" t="str">
        <f>VLOOKUP(Таблица_Sheet1[[#This Row],[ИНН]],'Гендиры и даты'!$A:$E,5,0)</f>
        <v>Михейкин Александр Александрович</v>
      </c>
    </row>
    <row r="424" spans="1:13">
      <c r="A424">
        <v>2311308754</v>
      </c>
      <c r="B424" t="s">
        <v>20659</v>
      </c>
      <c r="C424" t="s">
        <v>6180</v>
      </c>
      <c r="D424" t="s">
        <v>20067</v>
      </c>
      <c r="E424" t="s">
        <v>5488</v>
      </c>
      <c r="F424" t="s">
        <v>5488</v>
      </c>
      <c r="G424" t="e">
        <f>VLOOKUP(Таблица_Sheet1[[#This Row],[ИНН]],main_Расчет!$D:$F,3,0)</f>
        <v>#N/A</v>
      </c>
      <c r="H424">
        <f>IFERROR(IF(Таблица_Sheet1[[#This Row],[Ген. директор]]=VLOOKUP(Таблица_Sheet1[[#This Row],[ИНН]],'Гендиры и даты'!$A:$E,4,0),0,1),"")</f>
        <v>0</v>
      </c>
      <c r="I424" t="str">
        <f>Таблица_Sheet1[[#This Row],[Ген. директор]]</f>
        <v>Переверзев Артем Иванович</v>
      </c>
      <c r="J424" t="str">
        <f>VLOOKUP(Таблица_Sheet1[[#This Row],[ИНН]],'Гендиры и даты'!$A:$E,4,0)</f>
        <v>Переверзев Артем Иванович</v>
      </c>
      <c r="K424">
        <f>IFERROR(IF(Таблица_Sheet1[[#This Row],[Учредитель]]=VLOOKUP(Таблица_Sheet1[[#This Row],[ИНН]],'Гендиры и даты'!$A:$E,5,0),0,1),"")</f>
        <v>0</v>
      </c>
      <c r="L424" t="str">
        <f>Таблица_Sheet1[[#This Row],[Учредитель]]</f>
        <v>Переверзев Артем Иванович</v>
      </c>
      <c r="M424" t="str">
        <f>VLOOKUP(Таблица_Sheet1[[#This Row],[ИНН]],'Гендиры и даты'!$A:$E,5,0)</f>
        <v>Переверзев Артем Иванович</v>
      </c>
    </row>
    <row r="425" spans="1:13">
      <c r="A425">
        <v>6672302726</v>
      </c>
      <c r="B425" t="s">
        <v>20660</v>
      </c>
      <c r="C425" t="s">
        <v>20661</v>
      </c>
      <c r="D425" t="s">
        <v>20662</v>
      </c>
      <c r="E425" t="s">
        <v>20663</v>
      </c>
      <c r="F425" t="s">
        <v>20664</v>
      </c>
      <c r="G425" t="str">
        <f>VLOOKUP(Таблица_Sheet1[[#This Row],[ИНН]],main_Расчет!$D:$F,3,0)</f>
        <v xml:space="preserve"> ООО «ПКО «ФинТраст»</v>
      </c>
      <c r="H425">
        <f>IFERROR(IF(Таблица_Sheet1[[#This Row],[Ген. директор]]=VLOOKUP(Таблица_Sheet1[[#This Row],[ИНН]],'Гендиры и даты'!$A:$E,4,0),0,1),"")</f>
        <v>1</v>
      </c>
      <c r="I425" t="str">
        <f>Таблица_Sheet1[[#This Row],[Ген. директор]]</f>
        <v>Усков Денис Владиславович</v>
      </c>
      <c r="J425" t="str">
        <f>VLOOKUP(Таблица_Sheet1[[#This Row],[ИНН]],'Гендиры и даты'!$A:$E,4,0)</f>
        <v>Шалимов Константин Викторович</v>
      </c>
      <c r="K425">
        <f>IFERROR(IF(Таблица_Sheet1[[#This Row],[Учредитель]]=VLOOKUP(Таблица_Sheet1[[#This Row],[ИНН]],'Гендиры и даты'!$A:$E,5,0),0,1),"")</f>
        <v>1</v>
      </c>
      <c r="L425" t="str">
        <f>Таблица_Sheet1[[#This Row],[Учредитель]]</f>
        <v>Общество С Ограниченной Ответственностью, "МЕЖДУНАРОДНАЯ КОНСАЛТИНГОВАЯ КОМПАНИЯ"</v>
      </c>
      <c r="M425" t="str">
        <f>VLOOKUP(Таблица_Sheet1[[#This Row],[ИНН]],'Гендиры и даты'!$A:$E,5,0)</f>
        <v>Шалимов Константин Викторович</v>
      </c>
    </row>
    <row r="426" spans="1:13">
      <c r="A426">
        <v>9725038110</v>
      </c>
      <c r="B426" t="s">
        <v>20665</v>
      </c>
      <c r="C426" t="s">
        <v>6184</v>
      </c>
      <c r="D426" t="s">
        <v>20067</v>
      </c>
      <c r="E426" t="s">
        <v>5471</v>
      </c>
      <c r="G426" t="str">
        <f>VLOOKUP(Таблица_Sheet1[[#This Row],[ИНН]],main_Расчет!$D:$F,3,0)</f>
        <v xml:space="preserve"> АО «СФ»</v>
      </c>
      <c r="H426">
        <f>IFERROR(IF(Таблица_Sheet1[[#This Row],[Ген. директор]]=VLOOKUP(Таблица_Sheet1[[#This Row],[ИНН]],'Гендиры и даты'!$A:$E,4,0),0,1),"")</f>
        <v>0</v>
      </c>
      <c r="I426" t="str">
        <f>Таблица_Sheet1[[#This Row],[Ген. директор]]</f>
        <v>Матвеев Василий Сергеевич</v>
      </c>
      <c r="J426" t="str">
        <f>VLOOKUP(Таблица_Sheet1[[#This Row],[ИНН]],'Гендиры и даты'!$A:$E,4,0)</f>
        <v>Матвеев Василий Сергеевич</v>
      </c>
      <c r="K426">
        <f>IFERROR(IF(Таблица_Sheet1[[#This Row],[Учредитель]]=VLOOKUP(Таблица_Sheet1[[#This Row],[ИНН]],'Гендиры и даты'!$A:$E,5,0),0,1),"")</f>
        <v>0</v>
      </c>
      <c r="L426">
        <f>Таблица_Sheet1[[#This Row],[Учредитель]]</f>
        <v>0</v>
      </c>
      <c r="M426">
        <f>VLOOKUP(Таблица_Sheet1[[#This Row],[ИНН]],'Гендиры и даты'!$A:$E,5,0)</f>
        <v>0</v>
      </c>
    </row>
    <row r="427" spans="1:13">
      <c r="A427">
        <v>9703030100</v>
      </c>
      <c r="B427" t="s">
        <v>20666</v>
      </c>
      <c r="C427" t="s">
        <v>20667</v>
      </c>
      <c r="D427" t="s">
        <v>20103</v>
      </c>
      <c r="E427" t="s">
        <v>5507</v>
      </c>
      <c r="F427" t="s">
        <v>5508</v>
      </c>
      <c r="G427" t="str">
        <f>VLOOKUP(Таблица_Sheet1[[#This Row],[ИНН]],main_Расчет!$D:$F,3,0)</f>
        <v xml:space="preserve"> ООО «Коллекторское агенство «Вернуть долги»</v>
      </c>
      <c r="H427">
        <f>IFERROR(IF(Таблица_Sheet1[[#This Row],[Ген. директор]]=VLOOKUP(Таблица_Sheet1[[#This Row],[ИНН]],'Гендиры и даты'!$A:$E,4,0),0,1),"")</f>
        <v>0</v>
      </c>
      <c r="I427" t="str">
        <f>Таблица_Sheet1[[#This Row],[Ген. директор]]</f>
        <v>Тесленко Ирина Сергеевна</v>
      </c>
      <c r="J427" t="str">
        <f>VLOOKUP(Таблица_Sheet1[[#This Row],[ИНН]],'Гендиры и даты'!$A:$E,4,0)</f>
        <v>Тесленко Ирина Сергеевна</v>
      </c>
      <c r="K427">
        <f>IFERROR(IF(Таблица_Sheet1[[#This Row],[Учредитель]]=VLOOKUP(Таблица_Sheet1[[#This Row],[ИНН]],'Гендиры и даты'!$A:$E,5,0),0,1),"")</f>
        <v>0</v>
      </c>
      <c r="L427" t="str">
        <f>Таблица_Sheet1[[#This Row],[Учредитель]]</f>
        <v>Радюк Алексей Иванович</v>
      </c>
      <c r="M427" t="str">
        <f>VLOOKUP(Таблица_Sheet1[[#This Row],[ИНН]],'Гендиры и даты'!$A:$E,5,0)</f>
        <v>Радюк Алексей Иванович</v>
      </c>
    </row>
    <row r="428" spans="1:13">
      <c r="A428">
        <v>7733244339</v>
      </c>
      <c r="B428" t="s">
        <v>20668</v>
      </c>
      <c r="C428" t="s">
        <v>6188</v>
      </c>
      <c r="D428" t="s">
        <v>20082</v>
      </c>
      <c r="E428" t="s">
        <v>5272</v>
      </c>
      <c r="F428" t="s">
        <v>5273</v>
      </c>
      <c r="G428" t="str">
        <f>VLOOKUP(Таблица_Sheet1[[#This Row],[ИНН]],main_Расчет!$D:$F,3,0)</f>
        <v xml:space="preserve"> ООО ПКО «Анелан»</v>
      </c>
      <c r="H428">
        <f>IFERROR(IF(Таблица_Sheet1[[#This Row],[Ген. директор]]=VLOOKUP(Таблица_Sheet1[[#This Row],[ИНН]],'Гендиры и даты'!$A:$E,4,0),0,1),"")</f>
        <v>0</v>
      </c>
      <c r="I428" t="str">
        <f>Таблица_Sheet1[[#This Row],[Ген. директор]]</f>
        <v>Якунина Елена Сергеевна</v>
      </c>
      <c r="J428" t="str">
        <f>VLOOKUP(Таблица_Sheet1[[#This Row],[ИНН]],'Гендиры и даты'!$A:$E,4,0)</f>
        <v>Якунина Елена Сергеевна</v>
      </c>
      <c r="K428">
        <f>IFERROR(IF(Таблица_Sheet1[[#This Row],[Учредитель]]=VLOOKUP(Таблица_Sheet1[[#This Row],[ИНН]],'Гендиры и даты'!$A:$E,5,0),0,1),"")</f>
        <v>0</v>
      </c>
      <c r="L428" t="str">
        <f>Таблица_Sheet1[[#This Row],[Учредитель]]</f>
        <v>Якунина Елена Сергеевна, Петровская Екатерина Олеговна</v>
      </c>
      <c r="M428" t="str">
        <f>VLOOKUP(Таблица_Sheet1[[#This Row],[ИНН]],'Гендиры и даты'!$A:$E,5,0)</f>
        <v>Якунина Елена Сергеевна, Петровская Екатерина Олеговна</v>
      </c>
    </row>
    <row r="429" spans="1:13">
      <c r="A429">
        <v>1101170931</v>
      </c>
      <c r="B429" t="s">
        <v>20669</v>
      </c>
      <c r="C429" t="s">
        <v>6192</v>
      </c>
      <c r="D429" t="s">
        <v>20103</v>
      </c>
      <c r="E429" t="s">
        <v>5344</v>
      </c>
      <c r="F429" t="s">
        <v>5344</v>
      </c>
      <c r="G429" t="str">
        <f>VLOOKUP(Таблица_Sheet1[[#This Row],[ИНН]],main_Расчет!$D:$F,3,0)</f>
        <v xml:space="preserve"> ООО «ПКО «Диалог»</v>
      </c>
      <c r="H429">
        <f>IFERROR(IF(Таблица_Sheet1[[#This Row],[Ген. директор]]=VLOOKUP(Таблица_Sheet1[[#This Row],[ИНН]],'Гендиры и даты'!$A:$E,4,0),0,1),"")</f>
        <v>0</v>
      </c>
      <c r="I429" t="str">
        <f>Таблица_Sheet1[[#This Row],[Ген. директор]]</f>
        <v>Ракамчук Дмитрий Анатольевич</v>
      </c>
      <c r="J429" t="str">
        <f>VLOOKUP(Таблица_Sheet1[[#This Row],[ИНН]],'Гендиры и даты'!$A:$E,4,0)</f>
        <v>Ракамчук Дмитрий Анатольевич</v>
      </c>
      <c r="K429">
        <f>IFERROR(IF(Таблица_Sheet1[[#This Row],[Учредитель]]=VLOOKUP(Таблица_Sheet1[[#This Row],[ИНН]],'Гендиры и даты'!$A:$E,5,0),0,1),"")</f>
        <v>0</v>
      </c>
      <c r="L429" t="str">
        <f>Таблица_Sheet1[[#This Row],[Учредитель]]</f>
        <v>Ракамчук Дмитрий Анатольевич</v>
      </c>
      <c r="M429" t="str">
        <f>VLOOKUP(Таблица_Sheet1[[#This Row],[ИНН]],'Гендиры и даты'!$A:$E,5,0)</f>
        <v>Ракамчук Дмитрий Анатольевич</v>
      </c>
    </row>
    <row r="430" spans="1:13">
      <c r="A430">
        <v>2808001506</v>
      </c>
      <c r="B430" t="s">
        <v>20670</v>
      </c>
      <c r="C430" t="s">
        <v>6194</v>
      </c>
      <c r="E430" t="s">
        <v>6195</v>
      </c>
      <c r="F430" t="s">
        <v>6196</v>
      </c>
      <c r="G430" t="e">
        <f>VLOOKUP(Таблица_Sheet1[[#This Row],[ИНН]],main_Расчет!$D:$F,3,0)</f>
        <v>#N/A</v>
      </c>
      <c r="H430">
        <f>IFERROR(IF(Таблица_Sheet1[[#This Row],[Ген. директор]]=VLOOKUP(Таблица_Sheet1[[#This Row],[ИНН]],'Гендиры и даты'!$A:$E,4,0),0,1),"")</f>
        <v>0</v>
      </c>
      <c r="I430" t="str">
        <f>Таблица_Sheet1[[#This Row],[Ген. директор]]</f>
        <v>Елисеева Надежда Андреевна</v>
      </c>
      <c r="J430" t="str">
        <f>VLOOKUP(Таблица_Sheet1[[#This Row],[ИНН]],'Гендиры и даты'!$A:$E,4,0)</f>
        <v>Елисеева Надежда Андреевна</v>
      </c>
      <c r="K430">
        <f>IFERROR(IF(Таблица_Sheet1[[#This Row],[Учредитель]]=VLOOKUP(Таблица_Sheet1[[#This Row],[ИНН]],'Гендиры и даты'!$A:$E,5,0),0,1),"")</f>
        <v>0</v>
      </c>
      <c r="L430" t="str">
        <f>Таблица_Sheet1[[#This Row],[Учредитель]]</f>
        <v>Елисеева Надежда Андреевна, Карева Елена Анатольевна</v>
      </c>
      <c r="M430" t="str">
        <f>VLOOKUP(Таблица_Sheet1[[#This Row],[ИНН]],'Гендиры и даты'!$A:$E,5,0)</f>
        <v>Елисеева Надежда Андреевна, Карева Елена Анатольевна</v>
      </c>
    </row>
    <row r="431" spans="1:13">
      <c r="A431">
        <v>9725041272</v>
      </c>
      <c r="B431" t="s">
        <v>20671</v>
      </c>
      <c r="C431" t="s">
        <v>20672</v>
      </c>
      <c r="D431" t="s">
        <v>20079</v>
      </c>
      <c r="E431" t="s">
        <v>5200</v>
      </c>
      <c r="G431" t="str">
        <f>VLOOKUP(Таблица_Sheet1[[#This Row],[ИНН]],main_Расчет!$D:$F,3,0)</f>
        <v xml:space="preserve"> АО ПКО «Юридическое Бюро ФАКТОРИУС»</v>
      </c>
      <c r="H431">
        <f>IFERROR(IF(Таблица_Sheet1[[#This Row],[Ген. директор]]=VLOOKUP(Таблица_Sheet1[[#This Row],[ИНН]],'Гендиры и даты'!$A:$E,4,0),0,1),"")</f>
        <v>0</v>
      </c>
      <c r="I431" t="str">
        <f>Таблица_Sheet1[[#This Row],[Ген. директор]]</f>
        <v>Аверин Алексей Владимирович</v>
      </c>
      <c r="J431" t="str">
        <f>VLOOKUP(Таблица_Sheet1[[#This Row],[ИНН]],'Гендиры и даты'!$A:$E,4,0)</f>
        <v>Аверин Алексей Владимирович</v>
      </c>
      <c r="K431">
        <f>IFERROR(IF(Таблица_Sheet1[[#This Row],[Учредитель]]=VLOOKUP(Таблица_Sheet1[[#This Row],[ИНН]],'Гендиры и даты'!$A:$E,5,0),0,1),"")</f>
        <v>0</v>
      </c>
      <c r="L431">
        <f>Таблица_Sheet1[[#This Row],[Учредитель]]</f>
        <v>0</v>
      </c>
      <c r="M431">
        <f>VLOOKUP(Таблица_Sheet1[[#This Row],[ИНН]],'Гендиры и даты'!$A:$E,5,0)</f>
        <v>0</v>
      </c>
    </row>
    <row r="432" spans="1:13">
      <c r="A432">
        <v>7724810411</v>
      </c>
      <c r="B432" t="s">
        <v>20673</v>
      </c>
      <c r="C432" t="s">
        <v>20674</v>
      </c>
      <c r="D432" t="s">
        <v>20067</v>
      </c>
      <c r="E432" t="s">
        <v>5322</v>
      </c>
      <c r="F432" t="s">
        <v>5322</v>
      </c>
      <c r="G432" t="str">
        <f>VLOOKUP(Таблица_Sheet1[[#This Row],[ИНН]],main_Расчет!$D:$F,3,0)</f>
        <v xml:space="preserve"> ООО ПКО «ЮК «Легата»</v>
      </c>
      <c r="H432">
        <f>IFERROR(IF(Таблица_Sheet1[[#This Row],[Ген. директор]]=VLOOKUP(Таблица_Sheet1[[#This Row],[ИНН]],'Гендиры и даты'!$A:$E,4,0),0,1),"")</f>
        <v>0</v>
      </c>
      <c r="I432" t="str">
        <f>Таблица_Sheet1[[#This Row],[Ген. директор]]</f>
        <v>Ковиненко Алексей Викторович</v>
      </c>
      <c r="J432" t="str">
        <f>VLOOKUP(Таблица_Sheet1[[#This Row],[ИНН]],'Гендиры и даты'!$A:$E,4,0)</f>
        <v>Ковиненко Алексей Викторович</v>
      </c>
      <c r="K432">
        <f>IFERROR(IF(Таблица_Sheet1[[#This Row],[Учредитель]]=VLOOKUP(Таблица_Sheet1[[#This Row],[ИНН]],'Гендиры и даты'!$A:$E,5,0),0,1),"")</f>
        <v>0</v>
      </c>
      <c r="L432" t="str">
        <f>Таблица_Sheet1[[#This Row],[Учредитель]]</f>
        <v>Ковиненко Алексей Викторович</v>
      </c>
      <c r="M432" t="str">
        <f>VLOOKUP(Таблица_Sheet1[[#This Row],[ИНН]],'Гендиры и даты'!$A:$E,5,0)</f>
        <v>Ковиненко Алексей Викторович</v>
      </c>
    </row>
    <row r="433" spans="1:13">
      <c r="A433">
        <v>5258150585</v>
      </c>
      <c r="B433" t="s">
        <v>20675</v>
      </c>
      <c r="C433" t="s">
        <v>20676</v>
      </c>
      <c r="D433" t="s">
        <v>20069</v>
      </c>
      <c r="E433" t="s">
        <v>5366</v>
      </c>
      <c r="F433" t="s">
        <v>5367</v>
      </c>
      <c r="G433" t="str">
        <f>VLOOKUP(Таблица_Sheet1[[#This Row],[ИНН]],main_Расчет!$D:$F,3,0)</f>
        <v xml:space="preserve"> ООО «ПКО «Финансовая Независимость»</v>
      </c>
      <c r="H433">
        <f>IFERROR(IF(Таблица_Sheet1[[#This Row],[Ген. директор]]=VLOOKUP(Таблица_Sheet1[[#This Row],[ИНН]],'Гендиры и даты'!$A:$E,4,0),0,1),"")</f>
        <v>0</v>
      </c>
      <c r="I433" t="str">
        <f>Таблица_Sheet1[[#This Row],[Ген. директор]]</f>
        <v>Неволин Михаил Валентинович</v>
      </c>
      <c r="J433" t="str">
        <f>VLOOKUP(Таблица_Sheet1[[#This Row],[ИНН]],'Гендиры и даты'!$A:$E,4,0)</f>
        <v>Неволин Михаил Валентинович</v>
      </c>
      <c r="K433">
        <f>IFERROR(IF(Таблица_Sheet1[[#This Row],[Учредитель]]=VLOOKUP(Таблица_Sheet1[[#This Row],[ИНН]],'Гендиры и даты'!$A:$E,5,0),0,1),"")</f>
        <v>0</v>
      </c>
      <c r="L433" t="str">
        <f>Таблица_Sheet1[[#This Row],[Учредитель]]</f>
        <v>Неволин Михаил Валентинович, Ильин Александр Юрьевич, Кондарин Владимир Николаевич, Ильина Мария Юрьевна</v>
      </c>
      <c r="M433" t="str">
        <f>VLOOKUP(Таблица_Sheet1[[#This Row],[ИНН]],'Гендиры и даты'!$A:$E,5,0)</f>
        <v>Неволин Михаил Валентинович, Ильин Александр Юрьевич, Кондарин Владимир Николаевич, Ильина Мария Юрьевна</v>
      </c>
    </row>
    <row r="434" spans="1:13">
      <c r="A434">
        <v>4205205863</v>
      </c>
      <c r="B434" t="s">
        <v>20677</v>
      </c>
      <c r="C434" t="s">
        <v>6204</v>
      </c>
      <c r="D434" t="s">
        <v>20067</v>
      </c>
      <c r="E434" t="s">
        <v>5529</v>
      </c>
      <c r="F434" t="s">
        <v>5530</v>
      </c>
      <c r="G434" t="str">
        <f>VLOOKUP(Таблица_Sheet1[[#This Row],[ИНН]],main_Расчет!$D:$F,3,0)</f>
        <v xml:space="preserve"> ООО ПКО «Пони»</v>
      </c>
      <c r="H434">
        <f>IFERROR(IF(Таблица_Sheet1[[#This Row],[Ген. директор]]=VLOOKUP(Таблица_Sheet1[[#This Row],[ИНН]],'Гендиры и даты'!$A:$E,4,0),0,1),"")</f>
        <v>0</v>
      </c>
      <c r="I434" t="str">
        <f>Таблица_Sheet1[[#This Row],[Ген. директор]]</f>
        <v>Жалнин Михаил Николаевич</v>
      </c>
      <c r="J434" t="str">
        <f>VLOOKUP(Таблица_Sheet1[[#This Row],[ИНН]],'Гендиры и даты'!$A:$E,4,0)</f>
        <v>Жалнин Михаил Николаевич</v>
      </c>
      <c r="K434">
        <f>IFERROR(IF(Таблица_Sheet1[[#This Row],[Учредитель]]=VLOOKUP(Таблица_Sheet1[[#This Row],[ИНН]],'Гендиры и даты'!$A:$E,5,0),0,1),"")</f>
        <v>0</v>
      </c>
      <c r="L434" t="str">
        <f>Таблица_Sheet1[[#This Row],[Учредитель]]</f>
        <v>Луцык Андрей Григорьевич, Жалнин Михаил Николаевич</v>
      </c>
      <c r="M434" t="str">
        <f>VLOOKUP(Таблица_Sheet1[[#This Row],[ИНН]],'Гендиры и даты'!$A:$E,5,0)</f>
        <v>Луцык Андрей Григорьевич, Жалнин Михаил Николаевич</v>
      </c>
    </row>
    <row r="435" spans="1:13">
      <c r="A435">
        <v>4101167155</v>
      </c>
      <c r="B435" t="s">
        <v>20678</v>
      </c>
      <c r="C435" t="s">
        <v>6206</v>
      </c>
      <c r="E435" t="s">
        <v>5547</v>
      </c>
      <c r="F435" t="s">
        <v>5548</v>
      </c>
      <c r="G435" t="e">
        <f>VLOOKUP(Таблица_Sheet1[[#This Row],[ИНН]],main_Расчет!$D:$F,3,0)</f>
        <v>#N/A</v>
      </c>
      <c r="H435">
        <f>IFERROR(IF(Таблица_Sheet1[[#This Row],[Ген. директор]]=VLOOKUP(Таблица_Sheet1[[#This Row],[ИНН]],'Гендиры и даты'!$A:$E,4,0),0,1),"")</f>
        <v>0</v>
      </c>
      <c r="I435" t="str">
        <f>Таблица_Sheet1[[#This Row],[Ген. директор]]</f>
        <v>Ломов Иван Викторович</v>
      </c>
      <c r="J435" t="str">
        <f>VLOOKUP(Таблица_Sheet1[[#This Row],[ИНН]],'Гендиры и даты'!$A:$E,4,0)</f>
        <v>Ломов Иван Викторович</v>
      </c>
      <c r="K435">
        <f>IFERROR(IF(Таблица_Sheet1[[#This Row],[Учредитель]]=VLOOKUP(Таблица_Sheet1[[#This Row],[ИНН]],'Гендиры и даты'!$A:$E,5,0),0,1),"")</f>
        <v>0</v>
      </c>
      <c r="L435" t="str">
        <f>Таблица_Sheet1[[#This Row],[Учредитель]]</f>
        <v>Ван Чунвэнь</v>
      </c>
      <c r="M435" t="str">
        <f>VLOOKUP(Таблица_Sheet1[[#This Row],[ИНН]],'Гендиры и даты'!$A:$E,5,0)</f>
        <v>Ван Чунвэнь</v>
      </c>
    </row>
    <row r="436" spans="1:13">
      <c r="A436">
        <v>2465340050</v>
      </c>
      <c r="B436" t="s">
        <v>20679</v>
      </c>
      <c r="C436" t="s">
        <v>6208</v>
      </c>
      <c r="D436" t="s">
        <v>20174</v>
      </c>
      <c r="E436" t="s">
        <v>5115</v>
      </c>
      <c r="F436" t="s">
        <v>5116</v>
      </c>
      <c r="G436" t="str">
        <f>VLOOKUP(Таблица_Sheet1[[#This Row],[ИНН]],main_Расчет!$D:$F,3,0)</f>
        <v xml:space="preserve"> ООО ПКО «Талион»</v>
      </c>
      <c r="H436">
        <f>IFERROR(IF(Таблица_Sheet1[[#This Row],[Ген. директор]]=VLOOKUP(Таблица_Sheet1[[#This Row],[ИНН]],'Гендиры и даты'!$A:$E,4,0),0,1),"")</f>
        <v>0</v>
      </c>
      <c r="I436" t="str">
        <f>Таблица_Sheet1[[#This Row],[Ген. директор]]</f>
        <v>Стучилин Алексей Михайлович</v>
      </c>
      <c r="J436" t="str">
        <f>VLOOKUP(Таблица_Sheet1[[#This Row],[ИНН]],'Гендиры и даты'!$A:$E,4,0)</f>
        <v>Стучилин Алексей Михайлович</v>
      </c>
      <c r="K436">
        <f>IFERROR(IF(Таблица_Sheet1[[#This Row],[Учредитель]]=VLOOKUP(Таблица_Sheet1[[#This Row],[ИНН]],'Гендиры и даты'!$A:$E,5,0),0,1),"")</f>
        <v>0</v>
      </c>
      <c r="L436" t="str">
        <f>Таблица_Sheet1[[#This Row],[Учредитель]]</f>
        <v>Шашин Сергей Анатольевич, Соколов Николай Сергеевич</v>
      </c>
      <c r="M436" t="str">
        <f>VLOOKUP(Таблица_Sheet1[[#This Row],[ИНН]],'Гендиры и даты'!$A:$E,5,0)</f>
        <v>Шашин Сергей Анатольевич, Соколов Николай Сергеевич</v>
      </c>
    </row>
    <row r="437" spans="1:13">
      <c r="A437">
        <v>6449099613</v>
      </c>
      <c r="B437" t="s">
        <v>20680</v>
      </c>
      <c r="C437" t="s">
        <v>6210</v>
      </c>
      <c r="D437" t="s">
        <v>20103</v>
      </c>
      <c r="E437" t="s">
        <v>5150</v>
      </c>
      <c r="F437" t="s">
        <v>5151</v>
      </c>
      <c r="G437" t="str">
        <f>VLOOKUP(Таблица_Sheet1[[#This Row],[ИНН]],main_Расчет!$D:$F,3,0)</f>
        <v xml:space="preserve"> ООО ПКО «К2»</v>
      </c>
      <c r="H437">
        <f>IFERROR(IF(Таблица_Sheet1[[#This Row],[Ген. директор]]=VLOOKUP(Таблица_Sheet1[[#This Row],[ИНН]],'Гендиры и даты'!$A:$E,4,0),0,1),"")</f>
        <v>0</v>
      </c>
      <c r="I437" t="str">
        <f>Таблица_Sheet1[[#This Row],[Ген. директор]]</f>
        <v>Галиуллин Эдуард Шамильевич</v>
      </c>
      <c r="J437" t="str">
        <f>VLOOKUP(Таблица_Sheet1[[#This Row],[ИНН]],'Гендиры и даты'!$A:$E,4,0)</f>
        <v>Галиуллин Эдуард Шамильевич</v>
      </c>
      <c r="K437">
        <f>IFERROR(IF(Таблица_Sheet1[[#This Row],[Учредитель]]=VLOOKUP(Таблица_Sheet1[[#This Row],[ИНН]],'Гендиры и даты'!$A:$E,5,0),0,1),"")</f>
        <v>0</v>
      </c>
      <c r="L437" t="str">
        <f>Таблица_Sheet1[[#This Row],[Учредитель]]</f>
        <v>Нигматова Мария Викторовна, Ярыгин Андрей Васильевич</v>
      </c>
      <c r="M437" t="str">
        <f>VLOOKUP(Таблица_Sheet1[[#This Row],[ИНН]],'Гендиры и даты'!$A:$E,5,0)</f>
        <v>Нигматова Мария Викторовна, Ярыгин Андрей Васильевич</v>
      </c>
    </row>
    <row r="438" spans="1:13">
      <c r="A438">
        <v>2310214574</v>
      </c>
      <c r="B438" t="s">
        <v>20681</v>
      </c>
      <c r="C438" t="s">
        <v>6212</v>
      </c>
      <c r="D438" t="s">
        <v>20241</v>
      </c>
      <c r="E438" t="s">
        <v>5082</v>
      </c>
      <c r="F438" t="s">
        <v>5083</v>
      </c>
      <c r="G438" t="str">
        <f>VLOOKUP(Таблица_Sheet1[[#This Row],[ИНН]],main_Расчет!$D:$F,3,0)</f>
        <v xml:space="preserve"> ООО ПКО МЦ «ВИН»</v>
      </c>
      <c r="H438">
        <f>IFERROR(IF(Таблица_Sheet1[[#This Row],[Ген. директор]]=VLOOKUP(Таблица_Sheet1[[#This Row],[ИНН]],'Гендиры и даты'!$A:$E,4,0),0,1),"")</f>
        <v>0</v>
      </c>
      <c r="I438" t="str">
        <f>Таблица_Sheet1[[#This Row],[Ген. директор]]</f>
        <v>Алексеенко Екатерина Константиновна</v>
      </c>
      <c r="J438" t="str">
        <f>VLOOKUP(Таблица_Sheet1[[#This Row],[ИНН]],'Гендиры и даты'!$A:$E,4,0)</f>
        <v>Алексеенко Екатерина Константиновна</v>
      </c>
      <c r="K438">
        <f>IFERROR(IF(Таблица_Sheet1[[#This Row],[Учредитель]]=VLOOKUP(Таблица_Sheet1[[#This Row],[ИНН]],'Гендиры и даты'!$A:$E,5,0),0,1),"")</f>
        <v>0</v>
      </c>
      <c r="L438" t="str">
        <f>Таблица_Sheet1[[#This Row],[Учредитель]]</f>
        <v>Васильева Анастасия Игоревна</v>
      </c>
      <c r="M438" t="str">
        <f>VLOOKUP(Таблица_Sheet1[[#This Row],[ИНН]],'Гендиры и даты'!$A:$E,5,0)</f>
        <v>Васильева Анастасия Игоревна</v>
      </c>
    </row>
    <row r="439" spans="1:13">
      <c r="A439">
        <v>1655364579</v>
      </c>
      <c r="B439" t="s">
        <v>20682</v>
      </c>
      <c r="C439" t="s">
        <v>20683</v>
      </c>
      <c r="D439" t="s">
        <v>20684</v>
      </c>
      <c r="E439" t="s">
        <v>20685</v>
      </c>
      <c r="F439" t="s">
        <v>4844</v>
      </c>
      <c r="G439" t="str">
        <f>VLOOKUP(Таблица_Sheet1[[#This Row],[ИНН]],main_Расчет!$D:$F,3,0)</f>
        <v xml:space="preserve"> ООО «ПКО «Киберколлект»</v>
      </c>
      <c r="H439">
        <f>IFERROR(IF(Таблица_Sheet1[[#This Row],[Ген. директор]]=VLOOKUP(Таблица_Sheet1[[#This Row],[ИНН]],'Гендиры и даты'!$A:$E,4,0),0,1),"")</f>
        <v>1</v>
      </c>
      <c r="I439" t="str">
        <f>Таблица_Sheet1[[#This Row],[Ген. директор]]</f>
        <v>Толстова Дарья Владимировна</v>
      </c>
      <c r="J439" t="str">
        <f>VLOOKUP(Таблица_Sheet1[[#This Row],[ИНН]],'Гендиры и даты'!$A:$E,4,0)</f>
        <v>Казак Екатерина Николаевна</v>
      </c>
      <c r="K439">
        <f>IFERROR(IF(Таблица_Sheet1[[#This Row],[Учредитель]]=VLOOKUP(Таблица_Sheet1[[#This Row],[ИНН]],'Гендиры и даты'!$A:$E,5,0),0,1),"")</f>
        <v>0</v>
      </c>
      <c r="L439" t="str">
        <f>Таблица_Sheet1[[#This Row],[Учредитель]]</f>
        <v>Бабушкин Валерий Евгеньевич</v>
      </c>
      <c r="M439" t="str">
        <f>VLOOKUP(Таблица_Sheet1[[#This Row],[ИНН]],'Гендиры и даты'!$A:$E,5,0)</f>
        <v>Бабушкин Валерий Евгеньевич</v>
      </c>
    </row>
    <row r="440" spans="1:13">
      <c r="A440">
        <v>9704047900</v>
      </c>
      <c r="B440" t="s">
        <v>20686</v>
      </c>
      <c r="C440" t="s">
        <v>7202</v>
      </c>
      <c r="D440" t="s">
        <v>20115</v>
      </c>
      <c r="G440" t="e">
        <f>VLOOKUP(Таблица_Sheet1[[#This Row],[ИНН]],main_Расчет!$D:$F,3,0)</f>
        <v>#N/A</v>
      </c>
      <c r="H440" t="str">
        <f>IFERROR(IF(Таблица_Sheet1[[#This Row],[Ген. директор]]=VLOOKUP(Таблица_Sheet1[[#This Row],[ИНН]],'Гендиры и даты'!$A:$E,4,0),0,1),"")</f>
        <v/>
      </c>
      <c r="I440">
        <f>Таблица_Sheet1[[#This Row],[Ген. директор]]</f>
        <v>0</v>
      </c>
      <c r="J440" t="e">
        <f>VLOOKUP(Таблица_Sheet1[[#This Row],[ИНН]],'Гендиры и даты'!$A:$E,4,0)</f>
        <v>#N/A</v>
      </c>
      <c r="K440" t="str">
        <f>IFERROR(IF(Таблица_Sheet1[[#This Row],[Учредитель]]=VLOOKUP(Таблица_Sheet1[[#This Row],[ИНН]],'Гендиры и даты'!$A:$E,5,0),0,1),"")</f>
        <v/>
      </c>
      <c r="L440">
        <f>Таблица_Sheet1[[#This Row],[Учредитель]]</f>
        <v>0</v>
      </c>
      <c r="M440" t="e">
        <f>VLOOKUP(Таблица_Sheet1[[#This Row],[ИНН]],'Гендиры и даты'!$A:$E,5,0)</f>
        <v>#N/A</v>
      </c>
    </row>
    <row r="441" spans="1:13">
      <c r="A441">
        <v>2130225249</v>
      </c>
      <c r="B441" t="s">
        <v>20687</v>
      </c>
      <c r="C441" t="s">
        <v>20688</v>
      </c>
      <c r="D441" t="s">
        <v>20067</v>
      </c>
      <c r="E441" t="s">
        <v>5489</v>
      </c>
      <c r="F441" t="s">
        <v>5489</v>
      </c>
      <c r="G441" t="str">
        <f>VLOOKUP(Таблица_Sheet1[[#This Row],[ИНН]],main_Расчет!$D:$F,3,0)</f>
        <v xml:space="preserve"> ООО ПКО «ЮК «НЕВИС»</v>
      </c>
      <c r="H441">
        <f>IFERROR(IF(Таблица_Sheet1[[#This Row],[Ген. директор]]=VLOOKUP(Таблица_Sheet1[[#This Row],[ИНН]],'Гендиры и даты'!$A:$E,4,0),0,1),"")</f>
        <v>0</v>
      </c>
      <c r="I441" t="str">
        <f>Таблица_Sheet1[[#This Row],[Ген. директор]]</f>
        <v>Новиков Сергей Анатольевич</v>
      </c>
      <c r="J441" t="str">
        <f>VLOOKUP(Таблица_Sheet1[[#This Row],[ИНН]],'Гендиры и даты'!$A:$E,4,0)</f>
        <v>Новиков Сергей Анатольевич</v>
      </c>
      <c r="K441">
        <f>IFERROR(IF(Таблица_Sheet1[[#This Row],[Учредитель]]=VLOOKUP(Таблица_Sheet1[[#This Row],[ИНН]],'Гендиры и даты'!$A:$E,5,0),0,1),"")</f>
        <v>0</v>
      </c>
      <c r="L441" t="str">
        <f>Таблица_Sheet1[[#This Row],[Учредитель]]</f>
        <v>Новиков Сергей Анатольевич</v>
      </c>
      <c r="M441" t="str">
        <f>VLOOKUP(Таблица_Sheet1[[#This Row],[ИНН]],'Гендиры и даты'!$A:$E,5,0)</f>
        <v>Новиков Сергей Анатольевич</v>
      </c>
    </row>
    <row r="442" spans="1:13">
      <c r="A442">
        <v>5407980426</v>
      </c>
      <c r="B442" t="s">
        <v>20689</v>
      </c>
      <c r="C442" t="s">
        <v>20690</v>
      </c>
      <c r="D442" t="s">
        <v>20103</v>
      </c>
      <c r="E442" t="s">
        <v>5535</v>
      </c>
      <c r="F442" t="s">
        <v>5535</v>
      </c>
      <c r="G442" t="e">
        <f>VLOOKUP(Таблица_Sheet1[[#This Row],[ИНН]],main_Расчет!$D:$F,3,0)</f>
        <v>#N/A</v>
      </c>
      <c r="H442">
        <f>IFERROR(IF(Таблица_Sheet1[[#This Row],[Ген. директор]]=VLOOKUP(Таблица_Sheet1[[#This Row],[ИНН]],'Гендиры и даты'!$A:$E,4,0),0,1),"")</f>
        <v>0</v>
      </c>
      <c r="I442" t="str">
        <f>Таблица_Sheet1[[#This Row],[Ген. директор]]</f>
        <v>Перехожев Алексей Александрович</v>
      </c>
      <c r="J442" t="str">
        <f>VLOOKUP(Таблица_Sheet1[[#This Row],[ИНН]],'Гендиры и даты'!$A:$E,4,0)</f>
        <v>Перехожев Алексей Александрович</v>
      </c>
      <c r="K442">
        <f>IFERROR(IF(Таблица_Sheet1[[#This Row],[Учредитель]]=VLOOKUP(Таблица_Sheet1[[#This Row],[ИНН]],'Гендиры и даты'!$A:$E,5,0),0,1),"")</f>
        <v>0</v>
      </c>
      <c r="L442" t="str">
        <f>Таблица_Sheet1[[#This Row],[Учредитель]]</f>
        <v>Перехожев Алексей Александрович</v>
      </c>
      <c r="M442" t="str">
        <f>VLOOKUP(Таблица_Sheet1[[#This Row],[ИНН]],'Гендиры и даты'!$A:$E,5,0)</f>
        <v>Перехожев Алексей Александрович</v>
      </c>
    </row>
    <row r="443" spans="1:13">
      <c r="A443">
        <v>7604326142</v>
      </c>
      <c r="B443" t="s">
        <v>20691</v>
      </c>
      <c r="C443" t="s">
        <v>20692</v>
      </c>
      <c r="D443" t="s">
        <v>20079</v>
      </c>
      <c r="E443" t="s">
        <v>5041</v>
      </c>
      <c r="F443" t="s">
        <v>20693</v>
      </c>
      <c r="G443" t="str">
        <f>VLOOKUP(Таблица_Sheet1[[#This Row],[ИНН]],main_Расчет!$D:$F,3,0)</f>
        <v xml:space="preserve"> ООО ПКО «Конструктив»</v>
      </c>
      <c r="H443">
        <f>IFERROR(IF(Таблица_Sheet1[[#This Row],[Ген. директор]]=VLOOKUP(Таблица_Sheet1[[#This Row],[ИНН]],'Гендиры и даты'!$A:$E,4,0),0,1),"")</f>
        <v>0</v>
      </c>
      <c r="I443" t="str">
        <f>Таблица_Sheet1[[#This Row],[Ген. директор]]</f>
        <v>Иванская Евгения Юрьевна</v>
      </c>
      <c r="J443" t="str">
        <f>VLOOKUP(Таблица_Sheet1[[#This Row],[ИНН]],'Гендиры и даты'!$A:$E,4,0)</f>
        <v>Иванская Евгения Юрьевна</v>
      </c>
      <c r="K443">
        <f>IFERROR(IF(Таблица_Sheet1[[#This Row],[Учредитель]]=VLOOKUP(Таблица_Sheet1[[#This Row],[ИНН]],'Гендиры и даты'!$A:$E,5,0),0,1),"")</f>
        <v>1</v>
      </c>
      <c r="L443" t="str">
        <f>Таблица_Sheet1[[#This Row],[Учредитель]]</f>
        <v>Губанов Николай Валерьевич, Шахов Алексей Викторович, Иванская Евгения Юрьевна</v>
      </c>
      <c r="M443" t="str">
        <f>VLOOKUP(Таблица_Sheet1[[#This Row],[ИНН]],'Гендиры и даты'!$A:$E,5,0)</f>
        <v>Сапов Денис Сергеевич, Губанов Николай Валерьевич, Шахов Алексей Викторович, Иванская Евгения Юрьевна</v>
      </c>
    </row>
    <row r="444" spans="1:13">
      <c r="A444">
        <v>9703031707</v>
      </c>
      <c r="B444" t="s">
        <v>20694</v>
      </c>
      <c r="C444" t="s">
        <v>6222</v>
      </c>
      <c r="D444" t="s">
        <v>20103</v>
      </c>
      <c r="E444" t="s">
        <v>5434</v>
      </c>
      <c r="F444" t="s">
        <v>5434</v>
      </c>
      <c r="G444" t="str">
        <f>VLOOKUP(Таблица_Sheet1[[#This Row],[ИНН]],main_Расчет!$D:$F,3,0)</f>
        <v xml:space="preserve"> ООО «ПКО «Финур»</v>
      </c>
      <c r="H444">
        <f>IFERROR(IF(Таблица_Sheet1[[#This Row],[Ген. директор]]=VLOOKUP(Таблица_Sheet1[[#This Row],[ИНН]],'Гендиры и даты'!$A:$E,4,0),0,1),"")</f>
        <v>0</v>
      </c>
      <c r="I444" t="str">
        <f>Таблица_Sheet1[[#This Row],[Ген. директор]]</f>
        <v>Романова Белла Владимировна</v>
      </c>
      <c r="J444" t="str">
        <f>VLOOKUP(Таблица_Sheet1[[#This Row],[ИНН]],'Гендиры и даты'!$A:$E,4,0)</f>
        <v>Романова Белла Владимировна</v>
      </c>
      <c r="K444">
        <f>IFERROR(IF(Таблица_Sheet1[[#This Row],[Учредитель]]=VLOOKUP(Таблица_Sheet1[[#This Row],[ИНН]],'Гендиры и даты'!$A:$E,5,0),0,1),"")</f>
        <v>0</v>
      </c>
      <c r="L444" t="str">
        <f>Таблица_Sheet1[[#This Row],[Учредитель]]</f>
        <v>Романова Белла Владимировна</v>
      </c>
      <c r="M444" t="str">
        <f>VLOOKUP(Таблица_Sheet1[[#This Row],[ИНН]],'Гендиры и даты'!$A:$E,5,0)</f>
        <v>Романова Белла Владимировна</v>
      </c>
    </row>
    <row r="445" spans="1:13">
      <c r="A445">
        <v>9702030161</v>
      </c>
      <c r="B445" t="s">
        <v>20695</v>
      </c>
      <c r="C445" t="s">
        <v>6224</v>
      </c>
      <c r="D445" t="s">
        <v>20293</v>
      </c>
      <c r="E445" t="s">
        <v>4868</v>
      </c>
      <c r="F445" t="s">
        <v>4869</v>
      </c>
      <c r="G445" t="str">
        <f>VLOOKUP(Таблица_Sheet1[[#This Row],[ИНН]],main_Расчет!$D:$F,3,0)</f>
        <v xml:space="preserve"> ООО ПКО «АКР»</v>
      </c>
      <c r="H445">
        <f>IFERROR(IF(Таблица_Sheet1[[#This Row],[Ген. директор]]=VLOOKUP(Таблица_Sheet1[[#This Row],[ИНН]],'Гендиры и даты'!$A:$E,4,0),0,1),"")</f>
        <v>0</v>
      </c>
      <c r="I445" t="str">
        <f>Таблица_Sheet1[[#This Row],[Ген. директор]]</f>
        <v>Маршинин Денис Владимирович</v>
      </c>
      <c r="J445" t="str">
        <f>VLOOKUP(Таблица_Sheet1[[#This Row],[ИНН]],'Гендиры и даты'!$A:$E,4,0)</f>
        <v>Маршинин Денис Владимирович</v>
      </c>
      <c r="K445">
        <f>IFERROR(IF(Таблица_Sheet1[[#This Row],[Учредитель]]=VLOOKUP(Таблица_Sheet1[[#This Row],[ИНН]],'Гендиры и даты'!$A:$E,5,0),0,1),"")</f>
        <v>0</v>
      </c>
      <c r="L445" t="str">
        <f>Таблица_Sheet1[[#This Row],[Учредитель]]</f>
        <v>Общество С Ограниченной Ответственностью, "РЕАЛЬНЫЕ ИНВЕСТИЦИИ"</v>
      </c>
      <c r="M445" t="str">
        <f>VLOOKUP(Таблица_Sheet1[[#This Row],[ИНН]],'Гендиры и даты'!$A:$E,5,0)</f>
        <v>Общество С Ограниченной Ответственностью, "РЕАЛЬНЫЕ ИНВЕСТИЦИИ"</v>
      </c>
    </row>
    <row r="446" spans="1:13">
      <c r="A446">
        <v>1901107255</v>
      </c>
      <c r="B446" t="s">
        <v>20696</v>
      </c>
      <c r="C446" t="s">
        <v>20697</v>
      </c>
      <c r="D446" t="s">
        <v>20196</v>
      </c>
      <c r="E446" t="s">
        <v>5008</v>
      </c>
      <c r="F446" t="s">
        <v>4851</v>
      </c>
      <c r="G446" t="str">
        <f>VLOOKUP(Таблица_Sheet1[[#This Row],[ИНН]],main_Расчет!$D:$F,3,0)</f>
        <v xml:space="preserve"> ООО ПКО «СКА»</v>
      </c>
      <c r="H446">
        <f>IFERROR(IF(Таблица_Sheet1[[#This Row],[Ген. директор]]=VLOOKUP(Таблица_Sheet1[[#This Row],[ИНН]],'Гендиры и даты'!$A:$E,4,0),0,1),"")</f>
        <v>0</v>
      </c>
      <c r="I446" t="str">
        <f>Таблица_Sheet1[[#This Row],[Ген. директор]]</f>
        <v>Долгих Юлия Владимировна</v>
      </c>
      <c r="J446" t="str">
        <f>VLOOKUP(Таблица_Sheet1[[#This Row],[ИНН]],'Гендиры и даты'!$A:$E,4,0)</f>
        <v>Долгих Юлия Владимировна</v>
      </c>
      <c r="K446">
        <f>IFERROR(IF(Таблица_Sheet1[[#This Row],[Учредитель]]=VLOOKUP(Таблица_Sheet1[[#This Row],[ИНН]],'Гендиры и даты'!$A:$E,5,0),0,1),"")</f>
        <v>0</v>
      </c>
      <c r="L446" t="str">
        <f>Таблица_Sheet1[[#This Row],[Учредитель]]</f>
        <v>Корнилов Станислав Юрьевич</v>
      </c>
      <c r="M446" t="str">
        <f>VLOOKUP(Таблица_Sheet1[[#This Row],[ИНН]],'Гендиры и даты'!$A:$E,5,0)</f>
        <v>Корнилов Станислав Юрьевич</v>
      </c>
    </row>
    <row r="447" spans="1:13">
      <c r="A447">
        <v>5903139443</v>
      </c>
      <c r="B447" t="s">
        <v>20698</v>
      </c>
      <c r="C447" t="s">
        <v>6228</v>
      </c>
      <c r="D447" t="s">
        <v>20103</v>
      </c>
      <c r="E447" t="s">
        <v>4952</v>
      </c>
      <c r="F447" t="s">
        <v>4952</v>
      </c>
      <c r="G447" t="str">
        <f>VLOOKUP(Таблица_Sheet1[[#This Row],[ИНН]],main_Расчет!$D:$F,3,0)</f>
        <v xml:space="preserve"> ООО «ПКО «Новый Взгляд»</v>
      </c>
      <c r="H447">
        <f>IFERROR(IF(Таблица_Sheet1[[#This Row],[Ген. директор]]=VLOOKUP(Таблица_Sheet1[[#This Row],[ИНН]],'Гендиры и даты'!$A:$E,4,0),0,1),"")</f>
        <v>0</v>
      </c>
      <c r="I447" t="str">
        <f>Таблица_Sheet1[[#This Row],[Ген. директор]]</f>
        <v>Жубатканов Адил Бауыржанович</v>
      </c>
      <c r="J447" t="str">
        <f>VLOOKUP(Таблица_Sheet1[[#This Row],[ИНН]],'Гендиры и даты'!$A:$E,4,0)</f>
        <v>Жубатканов Адил Бауыржанович</v>
      </c>
      <c r="K447">
        <f>IFERROR(IF(Таблица_Sheet1[[#This Row],[Учредитель]]=VLOOKUP(Таблица_Sheet1[[#This Row],[ИНН]],'Гендиры и даты'!$A:$E,5,0),0,1),"")</f>
        <v>0</v>
      </c>
      <c r="L447" t="str">
        <f>Таблица_Sheet1[[#This Row],[Учредитель]]</f>
        <v>Жубатканов Адил Бауыржанович</v>
      </c>
      <c r="M447" t="str">
        <f>VLOOKUP(Таблица_Sheet1[[#This Row],[ИНН]],'Гендиры и даты'!$A:$E,5,0)</f>
        <v>Жубатканов Адил Бауыржанович</v>
      </c>
    </row>
    <row r="448" spans="1:13">
      <c r="A448">
        <v>6685140617</v>
      </c>
      <c r="B448" t="s">
        <v>20699</v>
      </c>
      <c r="C448" t="s">
        <v>20700</v>
      </c>
      <c r="D448" t="s">
        <v>20067</v>
      </c>
      <c r="E448" t="s">
        <v>5224</v>
      </c>
      <c r="F448" t="s">
        <v>5225</v>
      </c>
      <c r="G448" t="str">
        <f>VLOOKUP(Таблица_Sheet1[[#This Row],[ИНН]],main_Расчет!$D:$F,3,0)</f>
        <v xml:space="preserve"> ООО «Профессиональная коллекторская организация «Хитен»</v>
      </c>
      <c r="H448">
        <f>IFERROR(IF(Таблица_Sheet1[[#This Row],[Ген. директор]]=VLOOKUP(Таблица_Sheet1[[#This Row],[ИНН]],'Гендиры и даты'!$A:$E,4,0),0,1),"")</f>
        <v>0</v>
      </c>
      <c r="I448" t="str">
        <f>Таблица_Sheet1[[#This Row],[Ген. директор]]</f>
        <v>Гайсин Айдан Малик</v>
      </c>
      <c r="J448" t="str">
        <f>VLOOKUP(Таблица_Sheet1[[#This Row],[ИНН]],'Гендиры и даты'!$A:$E,4,0)</f>
        <v>Гайсин Айдан Малик</v>
      </c>
      <c r="K448">
        <f>IFERROR(IF(Таблица_Sheet1[[#This Row],[Учредитель]]=VLOOKUP(Таблица_Sheet1[[#This Row],[ИНН]],'Гендиры и даты'!$A:$E,5,0),0,1),"")</f>
        <v>0</v>
      </c>
      <c r="L448" t="str">
        <f>Таблица_Sheet1[[#This Row],[Учредитель]]</f>
        <v>Гайсин Малик Фавзавиевич, Общество С Ограниченной Ответственностью, "КОРОНА ТЭХЕТ"</v>
      </c>
      <c r="M448" t="str">
        <f>VLOOKUP(Таблица_Sheet1[[#This Row],[ИНН]],'Гендиры и даты'!$A:$E,5,0)</f>
        <v>Гайсин Малик Фавзавиевич, Общество С Ограниченной Ответственностью, "КОРОНА ТЭХЕТ"</v>
      </c>
    </row>
    <row r="449" spans="1:13">
      <c r="A449">
        <v>4029062021</v>
      </c>
      <c r="B449" t="s">
        <v>20701</v>
      </c>
      <c r="C449" t="s">
        <v>6232</v>
      </c>
      <c r="D449" t="s">
        <v>20103</v>
      </c>
      <c r="E449" t="s">
        <v>5519</v>
      </c>
      <c r="F449" t="s">
        <v>5520</v>
      </c>
      <c r="G449" t="e">
        <f>VLOOKUP(Таблица_Sheet1[[#This Row],[ИНН]],main_Расчет!$D:$F,3,0)</f>
        <v>#N/A</v>
      </c>
      <c r="H449">
        <f>IFERROR(IF(Таблица_Sheet1[[#This Row],[Ген. директор]]=VLOOKUP(Таблица_Sheet1[[#This Row],[ИНН]],'Гендиры и даты'!$A:$E,4,0),0,1),"")</f>
        <v>0</v>
      </c>
      <c r="I449" t="str">
        <f>Таблица_Sheet1[[#This Row],[Ген. директор]]</f>
        <v>Дорогов Антон Александрович</v>
      </c>
      <c r="J449" t="str">
        <f>VLOOKUP(Таблица_Sheet1[[#This Row],[ИНН]],'Гендиры и даты'!$A:$E,4,0)</f>
        <v>Дорогов Антон Александрович</v>
      </c>
      <c r="K449">
        <f>IFERROR(IF(Таблица_Sheet1[[#This Row],[Учредитель]]=VLOOKUP(Таблица_Sheet1[[#This Row],[ИНН]],'Гендиры и даты'!$A:$E,5,0),0,1),"")</f>
        <v>0</v>
      </c>
      <c r="L449" t="str">
        <f>Таблица_Sheet1[[#This Row],[Учредитель]]</f>
        <v>Дорогов Антон Александрович, Дорогова Марина Александровна</v>
      </c>
      <c r="M449" t="str">
        <f>VLOOKUP(Таблица_Sheet1[[#This Row],[ИНН]],'Гендиры и даты'!$A:$E,5,0)</f>
        <v>Дорогов Антон Александрович, Дорогова Марина Александровна</v>
      </c>
    </row>
    <row r="450" spans="1:13">
      <c r="A450">
        <v>7536126992</v>
      </c>
      <c r="B450" t="s">
        <v>20702</v>
      </c>
      <c r="C450" t="s">
        <v>20697</v>
      </c>
      <c r="D450" t="s">
        <v>20263</v>
      </c>
      <c r="E450" t="s">
        <v>5008</v>
      </c>
      <c r="F450" t="s">
        <v>4851</v>
      </c>
      <c r="G450" t="str">
        <f>VLOOKUP(Таблица_Sheet1[[#This Row],[ИНН]],main_Расчет!$D:$F,3,0)</f>
        <v xml:space="preserve"> ООО ПКО «Эксперт Центр»</v>
      </c>
      <c r="H450">
        <f>IFERROR(IF(Таблица_Sheet1[[#This Row],[Ген. директор]]=VLOOKUP(Таблица_Sheet1[[#This Row],[ИНН]],'Гендиры и даты'!$A:$E,4,0),0,1),"")</f>
        <v>0</v>
      </c>
      <c r="I450" t="str">
        <f>Таблица_Sheet1[[#This Row],[Ген. директор]]</f>
        <v>Долгих Юлия Владимировна</v>
      </c>
      <c r="J450" t="str">
        <f>VLOOKUP(Таблица_Sheet1[[#This Row],[ИНН]],'Гендиры и даты'!$A:$E,4,0)</f>
        <v>Долгих Юлия Владимировна</v>
      </c>
      <c r="K450">
        <f>IFERROR(IF(Таблица_Sheet1[[#This Row],[Учредитель]]=VLOOKUP(Таблица_Sheet1[[#This Row],[ИНН]],'Гендиры и даты'!$A:$E,5,0),0,1),"")</f>
        <v>0</v>
      </c>
      <c r="L450" t="str">
        <f>Таблица_Sheet1[[#This Row],[Учредитель]]</f>
        <v>Корнилов Станислав Юрьевич</v>
      </c>
      <c r="M450" t="str">
        <f>VLOOKUP(Таблица_Sheet1[[#This Row],[ИНН]],'Гендиры и даты'!$A:$E,5,0)</f>
        <v>Корнилов Станислав Юрьевич</v>
      </c>
    </row>
    <row r="451" spans="1:13">
      <c r="A451">
        <v>7727465322</v>
      </c>
      <c r="B451" t="s">
        <v>20703</v>
      </c>
      <c r="C451" t="s">
        <v>6235</v>
      </c>
      <c r="D451" t="s">
        <v>20235</v>
      </c>
      <c r="E451" t="s">
        <v>4856</v>
      </c>
      <c r="F451" t="s">
        <v>4857</v>
      </c>
      <c r="G451" t="str">
        <f>VLOOKUP(Таблица_Sheet1[[#This Row],[ИНН]],main_Расчет!$D:$F,3,0)</f>
        <v xml:space="preserve"> ООО ПКО «Вива Коллект»</v>
      </c>
      <c r="H451">
        <f>IFERROR(IF(Таблица_Sheet1[[#This Row],[Ген. директор]]=VLOOKUP(Таблица_Sheet1[[#This Row],[ИНН]],'Гендиры и даты'!$A:$E,4,0),0,1),"")</f>
        <v>0</v>
      </c>
      <c r="I451" t="str">
        <f>Таблица_Sheet1[[#This Row],[Ген. директор]]</f>
        <v>Хазиев Азат Рамилевич</v>
      </c>
      <c r="J451" t="str">
        <f>VLOOKUP(Таблица_Sheet1[[#This Row],[ИНН]],'Гендиры и даты'!$A:$E,4,0)</f>
        <v>Хазиев Азат Рамилевич</v>
      </c>
      <c r="K451">
        <f>IFERROR(IF(Таблица_Sheet1[[#This Row],[Учредитель]]=VLOOKUP(Таблица_Sheet1[[#This Row],[ИНН]],'Гендиры и даты'!$A:$E,5,0),0,1),"")</f>
        <v>0</v>
      </c>
      <c r="L451" t="str">
        <f>Таблица_Sheet1[[#This Row],[Учредитель]]</f>
        <v>Мирончик Роман Борисович, Власов Дмитрий Викторович, Москаленко Андрей Сергеевич, Мурзин Алексей Валерьевич, Пацко Олеся Александровна</v>
      </c>
      <c r="M451" t="str">
        <f>VLOOKUP(Таблица_Sheet1[[#This Row],[ИНН]],'Гендиры и даты'!$A:$E,5,0)</f>
        <v>Мирончик Роман Борисович, Власов Дмитрий Викторович, Москаленко Андрей Сергеевич, Мурзин Алексей Валерьевич, Пацко Олеся Александровна</v>
      </c>
    </row>
    <row r="452" spans="1:13">
      <c r="A452">
        <v>1655459196</v>
      </c>
      <c r="B452" t="s">
        <v>20704</v>
      </c>
      <c r="C452" t="s">
        <v>6237</v>
      </c>
      <c r="D452" t="s">
        <v>20364</v>
      </c>
      <c r="E452" t="s">
        <v>5014</v>
      </c>
      <c r="F452" t="s">
        <v>5014</v>
      </c>
      <c r="G452" t="e">
        <f>VLOOKUP(Таблица_Sheet1[[#This Row],[ИНН]],main_Расчет!$D:$F,3,0)</f>
        <v>#N/A</v>
      </c>
      <c r="H452">
        <f>IFERROR(IF(Таблица_Sheet1[[#This Row],[Ген. директор]]=VLOOKUP(Таблица_Sheet1[[#This Row],[ИНН]],'Гендиры и даты'!$A:$E,4,0),0,1),"")</f>
        <v>0</v>
      </c>
      <c r="I452" t="str">
        <f>Таблица_Sheet1[[#This Row],[Ген. директор]]</f>
        <v>Кривец Константин Евгеньевич</v>
      </c>
      <c r="J452" t="str">
        <f>VLOOKUP(Таблица_Sheet1[[#This Row],[ИНН]],'Гендиры и даты'!$A:$E,4,0)</f>
        <v>Кривец Константин Евгеньевич</v>
      </c>
      <c r="K452">
        <f>IFERROR(IF(Таблица_Sheet1[[#This Row],[Учредитель]]=VLOOKUP(Таблица_Sheet1[[#This Row],[ИНН]],'Гендиры и даты'!$A:$E,5,0),0,1),"")</f>
        <v>0</v>
      </c>
      <c r="L452" t="str">
        <f>Таблица_Sheet1[[#This Row],[Учредитель]]</f>
        <v>Кривец Константин Евгеньевич</v>
      </c>
      <c r="M452" t="str">
        <f>VLOOKUP(Таблица_Sheet1[[#This Row],[ИНН]],'Гендиры и даты'!$A:$E,5,0)</f>
        <v>Кривец Константин Евгеньевич</v>
      </c>
    </row>
    <row r="453" spans="1:13">
      <c r="A453">
        <v>7839135883</v>
      </c>
      <c r="B453" t="s">
        <v>20705</v>
      </c>
      <c r="G453" t="e">
        <f>VLOOKUP(Таблица_Sheet1[[#This Row],[ИНН]],main_Расчет!$D:$F,3,0)</f>
        <v>#N/A</v>
      </c>
      <c r="H453" t="str">
        <f>IFERROR(IF(Таблица_Sheet1[[#This Row],[Ген. директор]]=VLOOKUP(Таблица_Sheet1[[#This Row],[ИНН]],'Гендиры и даты'!$A:$E,4,0),0,1),"")</f>
        <v/>
      </c>
      <c r="I453">
        <f>Таблица_Sheet1[[#This Row],[Ген. директор]]</f>
        <v>0</v>
      </c>
      <c r="J453" t="e">
        <f>VLOOKUP(Таблица_Sheet1[[#This Row],[ИНН]],'Гендиры и даты'!$A:$E,4,0)</f>
        <v>#N/A</v>
      </c>
      <c r="K453" t="str">
        <f>IFERROR(IF(Таблица_Sheet1[[#This Row],[Учредитель]]=VLOOKUP(Таблица_Sheet1[[#This Row],[ИНН]],'Гендиры и даты'!$A:$E,5,0),0,1),"")</f>
        <v/>
      </c>
      <c r="L453">
        <f>Таблица_Sheet1[[#This Row],[Учредитель]]</f>
        <v>0</v>
      </c>
      <c r="M453" t="e">
        <f>VLOOKUP(Таблица_Sheet1[[#This Row],[ИНН]],'Гендиры и даты'!$A:$E,5,0)</f>
        <v>#N/A</v>
      </c>
    </row>
    <row r="454" spans="1:13">
      <c r="A454">
        <v>7841467565</v>
      </c>
      <c r="B454" t="s">
        <v>20706</v>
      </c>
      <c r="C454" t="s">
        <v>6239</v>
      </c>
      <c r="D454" t="s">
        <v>20082</v>
      </c>
      <c r="E454" t="s">
        <v>5329</v>
      </c>
      <c r="F454" t="s">
        <v>5330</v>
      </c>
      <c r="G454" t="str">
        <f>VLOOKUP(Таблица_Sheet1[[#This Row],[ИНН]],main_Расчет!$D:$F,3,0)</f>
        <v xml:space="preserve"> ООО «ПКО «Медиация»</v>
      </c>
      <c r="H454">
        <f>IFERROR(IF(Таблица_Sheet1[[#This Row],[Ген. директор]]=VLOOKUP(Таблица_Sheet1[[#This Row],[ИНН]],'Гендиры и даты'!$A:$E,4,0),0,1),"")</f>
        <v>0</v>
      </c>
      <c r="I454" t="str">
        <f>Таблица_Sheet1[[#This Row],[Ген. директор]]</f>
        <v>Рычкова Наталья Валерьевна</v>
      </c>
      <c r="J454" t="str">
        <f>VLOOKUP(Таблица_Sheet1[[#This Row],[ИНН]],'Гендиры и даты'!$A:$E,4,0)</f>
        <v>Рычкова Наталья Валерьевна</v>
      </c>
      <c r="K454">
        <f>IFERROR(IF(Таблица_Sheet1[[#This Row],[Учредитель]]=VLOOKUP(Таблица_Sheet1[[#This Row],[ИНН]],'Гендиры и даты'!$A:$E,5,0),0,1),"")</f>
        <v>0</v>
      </c>
      <c r="L454" t="str">
        <f>Таблица_Sheet1[[#This Row],[Учредитель]]</f>
        <v>Уварова Татьяна Викторовна, Бурманов Борис Анатольевич</v>
      </c>
      <c r="M454" t="str">
        <f>VLOOKUP(Таблица_Sheet1[[#This Row],[ИНН]],'Гендиры и даты'!$A:$E,5,0)</f>
        <v>Уварова Татьяна Викторовна, Бурманов Борис Анатольевич</v>
      </c>
    </row>
    <row r="455" spans="1:13">
      <c r="A455">
        <v>5609184233</v>
      </c>
      <c r="B455" t="s">
        <v>20707</v>
      </c>
      <c r="C455" t="s">
        <v>6241</v>
      </c>
      <c r="D455" t="s">
        <v>20103</v>
      </c>
      <c r="E455" t="s">
        <v>5436</v>
      </c>
      <c r="F455" t="s">
        <v>5437</v>
      </c>
      <c r="G455" t="str">
        <f>VLOOKUP(Таблица_Sheet1[[#This Row],[ИНН]],main_Расчет!$D:$F,3,0)</f>
        <v xml:space="preserve"> ПКО ООО « ЦКБ»</v>
      </c>
      <c r="H455">
        <f>IFERROR(IF(Таблица_Sheet1[[#This Row],[Ген. директор]]=VLOOKUP(Таблица_Sheet1[[#This Row],[ИНН]],'Гендиры и даты'!$A:$E,4,0),0,1),"")</f>
        <v>0</v>
      </c>
      <c r="I455" t="str">
        <f>Таблица_Sheet1[[#This Row],[Ген. директор]]</f>
        <v>Штоколенко Николай Михайлович</v>
      </c>
      <c r="J455" t="str">
        <f>VLOOKUP(Таблица_Sheet1[[#This Row],[ИНН]],'Гендиры и даты'!$A:$E,4,0)</f>
        <v>Штоколенко Николай Михайлович</v>
      </c>
      <c r="K455">
        <f>IFERROR(IF(Таблица_Sheet1[[#This Row],[Учредитель]]=VLOOKUP(Таблица_Sheet1[[#This Row],[ИНН]],'Гендиры и даты'!$A:$E,5,0),0,1),"")</f>
        <v>0</v>
      </c>
      <c r="L455" t="str">
        <f>Таблица_Sheet1[[#This Row],[Учредитель]]</f>
        <v>Усманов Вячеслав Валерьевич, Гоношилин Анатолий Николаевич</v>
      </c>
      <c r="M455" t="str">
        <f>VLOOKUP(Таблица_Sheet1[[#This Row],[ИНН]],'Гендиры и даты'!$A:$E,5,0)</f>
        <v>Усманов Вячеслав Валерьевич, Гоношилин Анатолий Николаевич</v>
      </c>
    </row>
    <row r="456" spans="1:13">
      <c r="A456">
        <v>7603071727</v>
      </c>
      <c r="B456" t="s">
        <v>20708</v>
      </c>
      <c r="C456" t="s">
        <v>6243</v>
      </c>
      <c r="D456" t="s">
        <v>20103</v>
      </c>
      <c r="E456" t="s">
        <v>5172</v>
      </c>
      <c r="F456" t="s">
        <v>5229</v>
      </c>
      <c r="G456" t="str">
        <f>VLOOKUP(Таблица_Sheet1[[#This Row],[ИНН]],main_Расчет!$D:$F,3,0)</f>
        <v xml:space="preserve"> ООО «ПКО «Орбита»</v>
      </c>
      <c r="H456">
        <f>IFERROR(IF(Таблица_Sheet1[[#This Row],[Ген. директор]]=VLOOKUP(Таблица_Sheet1[[#This Row],[ИНН]],'Гендиры и даты'!$A:$E,4,0),0,1),"")</f>
        <v>0</v>
      </c>
      <c r="I456" t="str">
        <f>Таблица_Sheet1[[#This Row],[Ген. директор]]</f>
        <v>Кудряков Алексей Евгеньевич</v>
      </c>
      <c r="J456" t="str">
        <f>VLOOKUP(Таблица_Sheet1[[#This Row],[ИНН]],'Гендиры и даты'!$A:$E,4,0)</f>
        <v>Кудряков Алексей Евгеньевич</v>
      </c>
      <c r="K456">
        <f>IFERROR(IF(Таблица_Sheet1[[#This Row],[Учредитель]]=VLOOKUP(Таблица_Sheet1[[#This Row],[ИНН]],'Гендиры и даты'!$A:$E,5,0),0,1),"")</f>
        <v>0</v>
      </c>
      <c r="L456" t="str">
        <f>Таблица_Sheet1[[#This Row],[Учредитель]]</f>
        <v>Кудрякова Алена Владимировна</v>
      </c>
      <c r="M456" t="str">
        <f>VLOOKUP(Таблица_Sheet1[[#This Row],[ИНН]],'Гендиры и даты'!$A:$E,5,0)</f>
        <v>Кудрякова Алена Владимировна</v>
      </c>
    </row>
    <row r="457" spans="1:13">
      <c r="A457">
        <v>5401994091</v>
      </c>
      <c r="B457" t="s">
        <v>20709</v>
      </c>
      <c r="C457" t="s">
        <v>20710</v>
      </c>
      <c r="D457" t="s">
        <v>20122</v>
      </c>
      <c r="E457" t="s">
        <v>5409</v>
      </c>
      <c r="F457" t="s">
        <v>5409</v>
      </c>
      <c r="G457" t="str">
        <f>VLOOKUP(Таблица_Sheet1[[#This Row],[ИНН]],main_Расчет!$D:$F,3,0)</f>
        <v xml:space="preserve"> ООО «ПКО «ТАНТАЛ»</v>
      </c>
      <c r="H457">
        <f>IFERROR(IF(Таблица_Sheet1[[#This Row],[Ген. директор]]=VLOOKUP(Таблица_Sheet1[[#This Row],[ИНН]],'Гендиры и даты'!$A:$E,4,0),0,1),"")</f>
        <v>0</v>
      </c>
      <c r="I457" t="str">
        <f>Таблица_Sheet1[[#This Row],[Ген. директор]]</f>
        <v>Пикалов Юрий Юрьевич</v>
      </c>
      <c r="J457" t="str">
        <f>VLOOKUP(Таблица_Sheet1[[#This Row],[ИНН]],'Гендиры и даты'!$A:$E,4,0)</f>
        <v>Пикалов Юрий Юрьевич</v>
      </c>
      <c r="K457">
        <f>IFERROR(IF(Таблица_Sheet1[[#This Row],[Учредитель]]=VLOOKUP(Таблица_Sheet1[[#This Row],[ИНН]],'Гендиры и даты'!$A:$E,5,0),0,1),"")</f>
        <v>0</v>
      </c>
      <c r="L457" t="str">
        <f>Таблица_Sheet1[[#This Row],[Учредитель]]</f>
        <v>Пикалов Юрий Юрьевич</v>
      </c>
      <c r="M457" t="str">
        <f>VLOOKUP(Таблица_Sheet1[[#This Row],[ИНН]],'Гендиры и даты'!$A:$E,5,0)</f>
        <v>Пикалов Юрий Юрьевич</v>
      </c>
    </row>
    <row r="458" spans="1:13">
      <c r="A458">
        <v>5406973190</v>
      </c>
      <c r="B458" t="s">
        <v>20711</v>
      </c>
      <c r="C458" t="s">
        <v>6247</v>
      </c>
      <c r="D458" t="s">
        <v>20174</v>
      </c>
      <c r="E458" t="s">
        <v>4909</v>
      </c>
      <c r="F458" t="s">
        <v>4910</v>
      </c>
      <c r="G458" t="str">
        <f>VLOOKUP(Таблица_Sheet1[[#This Row],[ИНН]],main_Расчет!$D:$F,3,0)</f>
        <v xml:space="preserve"> ООО ПКО «Агентство финансовых решений»</v>
      </c>
      <c r="H458">
        <f>IFERROR(IF(Таблица_Sheet1[[#This Row],[Ген. директор]]=VLOOKUP(Таблица_Sheet1[[#This Row],[ИНН]],'Гендиры и даты'!$A:$E,4,0),0,1),"")</f>
        <v>0</v>
      </c>
      <c r="I458" t="str">
        <f>Таблица_Sheet1[[#This Row],[Ген. директор]]</f>
        <v>Рузина Дарья Андреевна</v>
      </c>
      <c r="J458" t="str">
        <f>VLOOKUP(Таблица_Sheet1[[#This Row],[ИНН]],'Гендиры и даты'!$A:$E,4,0)</f>
        <v>Рузина Дарья Андреевна</v>
      </c>
      <c r="K458">
        <f>IFERROR(IF(Таблица_Sheet1[[#This Row],[Учредитель]]=VLOOKUP(Таблица_Sheet1[[#This Row],[ИНН]],'Гендиры и даты'!$A:$E,5,0),0,1),"")</f>
        <v>0</v>
      </c>
      <c r="L458" t="str">
        <f>Таблица_Sheet1[[#This Row],[Учредитель]]</f>
        <v>Парунов Алексей Викторович</v>
      </c>
      <c r="M458" t="str">
        <f>VLOOKUP(Таблица_Sheet1[[#This Row],[ИНН]],'Гендиры и даты'!$A:$E,5,0)</f>
        <v>Парунов Алексей Викторович</v>
      </c>
    </row>
    <row r="459" spans="1:13">
      <c r="A459">
        <v>9723118667</v>
      </c>
      <c r="B459" t="s">
        <v>20712</v>
      </c>
      <c r="C459" t="s">
        <v>6249</v>
      </c>
      <c r="E459" t="s">
        <v>5536</v>
      </c>
      <c r="F459" t="s">
        <v>5536</v>
      </c>
      <c r="G459" t="e">
        <f>VLOOKUP(Таблица_Sheet1[[#This Row],[ИНН]],main_Расчет!$D:$F,3,0)</f>
        <v>#N/A</v>
      </c>
      <c r="H459">
        <f>IFERROR(IF(Таблица_Sheet1[[#This Row],[Ген. директор]]=VLOOKUP(Таблица_Sheet1[[#This Row],[ИНН]],'Гендиры и даты'!$A:$E,4,0),0,1),"")</f>
        <v>0</v>
      </c>
      <c r="I459" t="str">
        <f>Таблица_Sheet1[[#This Row],[Ген. директор]]</f>
        <v>Варлыгин Евгений Валерьевич</v>
      </c>
      <c r="J459" t="str">
        <f>VLOOKUP(Таблица_Sheet1[[#This Row],[ИНН]],'Гендиры и даты'!$A:$E,4,0)</f>
        <v>Варлыгин Евгений Валерьевич</v>
      </c>
      <c r="K459">
        <f>IFERROR(IF(Таблица_Sheet1[[#This Row],[Учредитель]]=VLOOKUP(Таблица_Sheet1[[#This Row],[ИНН]],'Гендиры и даты'!$A:$E,5,0),0,1),"")</f>
        <v>0</v>
      </c>
      <c r="L459" t="str">
        <f>Таблица_Sheet1[[#This Row],[Учредитель]]</f>
        <v>Варлыгин Евгений Валерьевич</v>
      </c>
      <c r="M459" t="str">
        <f>VLOOKUP(Таблица_Sheet1[[#This Row],[ИНН]],'Гендиры и даты'!$A:$E,5,0)</f>
        <v>Варлыгин Евгений Валерьевич</v>
      </c>
    </row>
    <row r="460" spans="1:13">
      <c r="A460">
        <v>6168114626</v>
      </c>
      <c r="B460" t="s">
        <v>20713</v>
      </c>
      <c r="C460" t="s">
        <v>20714</v>
      </c>
      <c r="D460" t="s">
        <v>20406</v>
      </c>
      <c r="E460" t="s">
        <v>20715</v>
      </c>
      <c r="F460" t="s">
        <v>4855</v>
      </c>
      <c r="G460" t="str">
        <f>VLOOKUP(Таблица_Sheet1[[#This Row],[ИНН]],main_Расчет!$D:$F,3,0)</f>
        <v xml:space="preserve"> ООО ПКО «ЮСВ»</v>
      </c>
      <c r="H460">
        <f>IFERROR(IF(Таблица_Sheet1[[#This Row],[Ген. директор]]=VLOOKUP(Таблица_Sheet1[[#This Row],[ИНН]],'Гендиры и даты'!$A:$E,4,0),0,1),"")</f>
        <v>1</v>
      </c>
      <c r="I460" t="str">
        <f>Таблица_Sheet1[[#This Row],[Ген. директор]]</f>
        <v>Симко Андрей Иванович</v>
      </c>
      <c r="J460" t="str">
        <f>VLOOKUP(Таблица_Sheet1[[#This Row],[ИНН]],'Гендиры и даты'!$A:$E,4,0)</f>
        <v>Спасенная Алена Олеговна</v>
      </c>
      <c r="K460">
        <f>IFERROR(IF(Таблица_Sheet1[[#This Row],[Учредитель]]=VLOOKUP(Таблица_Sheet1[[#This Row],[ИНН]],'Гендиры и даты'!$A:$E,5,0),0,1),"")</f>
        <v>0</v>
      </c>
      <c r="L460" t="str">
        <f>Таблица_Sheet1[[#This Row],[Учредитель]]</f>
        <v>Общество С Ограниченной Ответственностью, "ФИНБРИДЖ"</v>
      </c>
      <c r="M460" t="str">
        <f>VLOOKUP(Таблица_Sheet1[[#This Row],[ИНН]],'Гендиры и даты'!$A:$E,5,0)</f>
        <v>Общество С Ограниченной Ответственностью, "ФИНБРИДЖ"</v>
      </c>
    </row>
    <row r="461" spans="1:13">
      <c r="A461">
        <v>7728757215</v>
      </c>
      <c r="B461" t="s">
        <v>20716</v>
      </c>
      <c r="C461" t="s">
        <v>20717</v>
      </c>
      <c r="E461" t="s">
        <v>6254</v>
      </c>
      <c r="F461" t="s">
        <v>6254</v>
      </c>
      <c r="G461" t="e">
        <f>VLOOKUP(Таблица_Sheet1[[#This Row],[ИНН]],main_Расчет!$D:$F,3,0)</f>
        <v>#N/A</v>
      </c>
      <c r="H461">
        <f>IFERROR(IF(Таблица_Sheet1[[#This Row],[Ген. директор]]=VLOOKUP(Таблица_Sheet1[[#This Row],[ИНН]],'Гендиры и даты'!$A:$E,4,0),0,1),"")</f>
        <v>0</v>
      </c>
      <c r="I461" t="str">
        <f>Таблица_Sheet1[[#This Row],[Ген. директор]]</f>
        <v>Коваленко Кирилл Георгиевич</v>
      </c>
      <c r="J461" t="str">
        <f>VLOOKUP(Таблица_Sheet1[[#This Row],[ИНН]],'Гендиры и даты'!$A:$E,4,0)</f>
        <v>Коваленко Кирилл Георгиевич</v>
      </c>
      <c r="K461">
        <f>IFERROR(IF(Таблица_Sheet1[[#This Row],[Учредитель]]=VLOOKUP(Таблица_Sheet1[[#This Row],[ИНН]],'Гендиры и даты'!$A:$E,5,0),0,1),"")</f>
        <v>0</v>
      </c>
      <c r="L461" t="str">
        <f>Таблица_Sheet1[[#This Row],[Учредитель]]</f>
        <v>Коваленко Кирилл Георгиевич</v>
      </c>
      <c r="M461" t="str">
        <f>VLOOKUP(Таблица_Sheet1[[#This Row],[ИНН]],'Гендиры и даты'!$A:$E,5,0)</f>
        <v>Коваленко Кирилл Георгиевич</v>
      </c>
    </row>
    <row r="462" spans="1:13">
      <c r="A462">
        <v>3128149962</v>
      </c>
      <c r="B462" t="s">
        <v>20718</v>
      </c>
      <c r="C462" t="s">
        <v>6256</v>
      </c>
      <c r="D462" t="s">
        <v>20131</v>
      </c>
      <c r="E462" t="s">
        <v>5528</v>
      </c>
      <c r="F462" t="s">
        <v>5528</v>
      </c>
      <c r="G462" t="e">
        <f>VLOOKUP(Таблица_Sheet1[[#This Row],[ИНН]],main_Расчет!$D:$F,3,0)</f>
        <v>#N/A</v>
      </c>
      <c r="H462">
        <f>IFERROR(IF(Таблица_Sheet1[[#This Row],[Ген. директор]]=VLOOKUP(Таблица_Sheet1[[#This Row],[ИНН]],'Гендиры и даты'!$A:$E,4,0),0,1),"")</f>
        <v>0</v>
      </c>
      <c r="I462" t="str">
        <f>Таблица_Sheet1[[#This Row],[Ген. директор]]</f>
        <v>Малыхина Светлана Андреевна</v>
      </c>
      <c r="J462" t="str">
        <f>VLOOKUP(Таблица_Sheet1[[#This Row],[ИНН]],'Гендиры и даты'!$A:$E,4,0)</f>
        <v>Малыхина Светлана Андреевна</v>
      </c>
      <c r="K462">
        <f>IFERROR(IF(Таблица_Sheet1[[#This Row],[Учредитель]]=VLOOKUP(Таблица_Sheet1[[#This Row],[ИНН]],'Гендиры и даты'!$A:$E,5,0),0,1),"")</f>
        <v>0</v>
      </c>
      <c r="L462" t="str">
        <f>Таблица_Sheet1[[#This Row],[Учредитель]]</f>
        <v>Малыхина Светлана Андреевна</v>
      </c>
      <c r="M462" t="str">
        <f>VLOOKUP(Таблица_Sheet1[[#This Row],[ИНН]],'Гендиры и даты'!$A:$E,5,0)</f>
        <v>Малыхина Светлана Андреевна</v>
      </c>
    </row>
    <row r="463" spans="1:13">
      <c r="A463">
        <v>6685187140</v>
      </c>
      <c r="B463" t="s">
        <v>20719</v>
      </c>
      <c r="C463" t="s">
        <v>6258</v>
      </c>
      <c r="D463" t="s">
        <v>20196</v>
      </c>
      <c r="E463" t="s">
        <v>4980</v>
      </c>
      <c r="F463" t="s">
        <v>4980</v>
      </c>
      <c r="G463" t="str">
        <f>VLOOKUP(Таблица_Sheet1[[#This Row],[ИНН]],main_Расчет!$D:$F,3,0)</f>
        <v xml:space="preserve"> ООО «ПКО ДолгЛимит»</v>
      </c>
      <c r="H463">
        <f>IFERROR(IF(Таблица_Sheet1[[#This Row],[Ген. директор]]=VLOOKUP(Таблица_Sheet1[[#This Row],[ИНН]],'Гендиры и даты'!$A:$E,4,0),0,1),"")</f>
        <v>0</v>
      </c>
      <c r="I463" t="str">
        <f>Таблица_Sheet1[[#This Row],[Ген. директор]]</f>
        <v>Кайгородцева Юлия Сергеевна</v>
      </c>
      <c r="J463" t="str">
        <f>VLOOKUP(Таблица_Sheet1[[#This Row],[ИНН]],'Гендиры и даты'!$A:$E,4,0)</f>
        <v>Кайгородцева Юлия Сергеевна</v>
      </c>
      <c r="K463">
        <f>IFERROR(IF(Таблица_Sheet1[[#This Row],[Учредитель]]=VLOOKUP(Таблица_Sheet1[[#This Row],[ИНН]],'Гендиры и даты'!$A:$E,5,0),0,1),"")</f>
        <v>0</v>
      </c>
      <c r="L463" t="str">
        <f>Таблица_Sheet1[[#This Row],[Учредитель]]</f>
        <v>Кайгородцева Юлия Сергеевна</v>
      </c>
      <c r="M463" t="str">
        <f>VLOOKUP(Таблица_Sheet1[[#This Row],[ИНН]],'Гендиры и даты'!$A:$E,5,0)</f>
        <v>Кайгородцева Юлия Сергеевна</v>
      </c>
    </row>
    <row r="464" spans="1:13">
      <c r="A464">
        <v>2124048263</v>
      </c>
      <c r="B464" t="s">
        <v>20720</v>
      </c>
      <c r="C464" t="s">
        <v>6260</v>
      </c>
      <c r="D464" t="s">
        <v>20103</v>
      </c>
      <c r="E464" t="s">
        <v>5442</v>
      </c>
      <c r="F464" t="s">
        <v>5443</v>
      </c>
      <c r="G464" t="str">
        <f>VLOOKUP(Таблица_Sheet1[[#This Row],[ИНН]],main_Расчет!$D:$F,3,0)</f>
        <v xml:space="preserve"> ООО ПКО «СКР»</v>
      </c>
      <c r="H464">
        <f>IFERROR(IF(Таблица_Sheet1[[#This Row],[Ген. директор]]=VLOOKUP(Таблица_Sheet1[[#This Row],[ИНН]],'Гендиры и даты'!$A:$E,4,0),0,1),"")</f>
        <v>0</v>
      </c>
      <c r="I464" t="str">
        <f>Таблица_Sheet1[[#This Row],[Ген. директор]]</f>
        <v>Аль-давуд Владимир Саидович</v>
      </c>
      <c r="J464" t="str">
        <f>VLOOKUP(Таблица_Sheet1[[#This Row],[ИНН]],'Гендиры и даты'!$A:$E,4,0)</f>
        <v>Аль-давуд Владимир Саидович</v>
      </c>
      <c r="K464">
        <f>IFERROR(IF(Таблица_Sheet1[[#This Row],[Учредитель]]=VLOOKUP(Таблица_Sheet1[[#This Row],[ИНН]],'Гендиры и даты'!$A:$E,5,0),0,1),"")</f>
        <v>0</v>
      </c>
      <c r="L464" t="str">
        <f>Таблица_Sheet1[[#This Row],[Учредитель]]</f>
        <v>Таврасов Игорь Владимирович, Васильева Татьяна Вячеславовна</v>
      </c>
      <c r="M464" t="str">
        <f>VLOOKUP(Таблица_Sheet1[[#This Row],[ИНН]],'Гендиры и даты'!$A:$E,5,0)</f>
        <v>Таврасов Игорь Владимирович, Васильева Татьяна Вячеславовна</v>
      </c>
    </row>
    <row r="465" spans="1:13">
      <c r="A465">
        <v>6685165403</v>
      </c>
      <c r="B465" t="s">
        <v>20721</v>
      </c>
      <c r="C465" t="s">
        <v>20722</v>
      </c>
      <c r="D465" t="s">
        <v>20235</v>
      </c>
      <c r="E465" t="s">
        <v>5130</v>
      </c>
      <c r="F465" t="s">
        <v>5130</v>
      </c>
      <c r="G465" t="str">
        <f>VLOOKUP(Таблица_Sheet1[[#This Row],[ИНН]],main_Расчет!$D:$F,3,0)</f>
        <v xml:space="preserve"> ООО ПКО «Авангард»</v>
      </c>
      <c r="H465">
        <f>IFERROR(IF(Таблица_Sheet1[[#This Row],[Ген. директор]]=VLOOKUP(Таблица_Sheet1[[#This Row],[ИНН]],'Гендиры и даты'!$A:$E,4,0),0,1),"")</f>
        <v>0</v>
      </c>
      <c r="I465" t="str">
        <f>Таблица_Sheet1[[#This Row],[Ген. директор]]</f>
        <v>Каменский Сергей Игоревич</v>
      </c>
      <c r="J465" t="str">
        <f>VLOOKUP(Таблица_Sheet1[[#This Row],[ИНН]],'Гендиры и даты'!$A:$E,4,0)</f>
        <v>Каменский Сергей Игоревич</v>
      </c>
      <c r="K465">
        <f>IFERROR(IF(Таблица_Sheet1[[#This Row],[Учредитель]]=VLOOKUP(Таблица_Sheet1[[#This Row],[ИНН]],'Гендиры и даты'!$A:$E,5,0),0,1),"")</f>
        <v>0</v>
      </c>
      <c r="L465" t="str">
        <f>Таблица_Sheet1[[#This Row],[Учредитель]]</f>
        <v>Каменский Сергей Игоревич</v>
      </c>
      <c r="M465" t="str">
        <f>VLOOKUP(Таблица_Sheet1[[#This Row],[ИНН]],'Гендиры и даты'!$A:$E,5,0)</f>
        <v>Каменский Сергей Игоревич</v>
      </c>
    </row>
    <row r="466" spans="1:13">
      <c r="A466">
        <v>6450113735</v>
      </c>
      <c r="B466" t="s">
        <v>20723</v>
      </c>
      <c r="C466" t="s">
        <v>6264</v>
      </c>
      <c r="D466" t="s">
        <v>20069</v>
      </c>
      <c r="E466" t="s">
        <v>5201</v>
      </c>
      <c r="F466" t="s">
        <v>5202</v>
      </c>
      <c r="G466" t="str">
        <f>VLOOKUP(Таблица_Sheet1[[#This Row],[ИНН]],main_Расчет!$D:$F,3,0)</f>
        <v xml:space="preserve"> ООО ПКО «МДЦ»</v>
      </c>
      <c r="H466">
        <f>IFERROR(IF(Таблица_Sheet1[[#This Row],[Ген. директор]]=VLOOKUP(Таблица_Sheet1[[#This Row],[ИНН]],'Гендиры и даты'!$A:$E,4,0),0,1),"")</f>
        <v>0</v>
      </c>
      <c r="I466" t="str">
        <f>Таблица_Sheet1[[#This Row],[Ген. директор]]</f>
        <v>Ладнюк Илья Олегович</v>
      </c>
      <c r="J466" t="str">
        <f>VLOOKUP(Таблица_Sheet1[[#This Row],[ИНН]],'Гендиры и даты'!$A:$E,4,0)</f>
        <v>Ладнюк Илья Олегович</v>
      </c>
      <c r="K466">
        <f>IFERROR(IF(Таблица_Sheet1[[#This Row],[Учредитель]]=VLOOKUP(Таблица_Sheet1[[#This Row],[ИНН]],'Гендиры и даты'!$A:$E,5,0),0,1),"")</f>
        <v>0</v>
      </c>
      <c r="L466" t="str">
        <f>Таблица_Sheet1[[#This Row],[Учредитель]]</f>
        <v>Комиссаров Сергей Александрович, Герасимова Виктория Сергеевна, Камьянова Наталья Николаевна, Опалько Елена Сергеевна, Ладнюк Илья Олегович</v>
      </c>
      <c r="M466" t="str">
        <f>VLOOKUP(Таблица_Sheet1[[#This Row],[ИНН]],'Гендиры и даты'!$A:$E,5,0)</f>
        <v>Комиссаров Сергей Александрович, Герасимова Виктория Сергеевна, Камьянова Наталья Николаевна, Опалько Елена Сергеевна, Ладнюк Илья Олегович</v>
      </c>
    </row>
    <row r="467" spans="1:13">
      <c r="A467">
        <v>6102064540</v>
      </c>
      <c r="B467" t="s">
        <v>20724</v>
      </c>
      <c r="C467" t="s">
        <v>20725</v>
      </c>
      <c r="D467" t="s">
        <v>20103</v>
      </c>
      <c r="E467" t="s">
        <v>5192</v>
      </c>
      <c r="F467" t="s">
        <v>20726</v>
      </c>
      <c r="G467" t="str">
        <f>VLOOKUP(Таблица_Sheet1[[#This Row],[ИНН]],main_Расчет!$D:$F,3,0)</f>
        <v xml:space="preserve"> ООО « ПКО ЦПС»</v>
      </c>
      <c r="H467">
        <f>IFERROR(IF(Таблица_Sheet1[[#This Row],[Ген. директор]]=VLOOKUP(Таблица_Sheet1[[#This Row],[ИНН]],'Гендиры и даты'!$A:$E,4,0),0,1),"")</f>
        <v>0</v>
      </c>
      <c r="I467" t="str">
        <f>Таблица_Sheet1[[#This Row],[Ген. директор]]</f>
        <v>Лыткин Иван Александрович</v>
      </c>
      <c r="J467" t="str">
        <f>VLOOKUP(Таблица_Sheet1[[#This Row],[ИНН]],'Гендиры и даты'!$A:$E,4,0)</f>
        <v>Лыткин Иван Александрович</v>
      </c>
      <c r="K467">
        <f>IFERROR(IF(Таблица_Sheet1[[#This Row],[Учредитель]]=VLOOKUP(Таблица_Sheet1[[#This Row],[ИНН]],'Гендиры и даты'!$A:$E,5,0),0,1),"")</f>
        <v>1</v>
      </c>
      <c r="L467" t="str">
        <f>Таблица_Sheet1[[#This Row],[Учредитель]]</f>
        <v>Акционерное Общество, "КОНСОРЦИУМ"</v>
      </c>
      <c r="M467" t="str">
        <f>VLOOKUP(Таблица_Sheet1[[#This Row],[ИНН]],'Гендиры и даты'!$A:$E,5,0)</f>
        <v>Лыткин Иван Александрович</v>
      </c>
    </row>
    <row r="468" spans="1:13">
      <c r="A468">
        <v>3443147600</v>
      </c>
      <c r="B468" t="s">
        <v>20727</v>
      </c>
      <c r="C468" t="s">
        <v>20728</v>
      </c>
      <c r="D468" t="s">
        <v>20067</v>
      </c>
      <c r="E468" t="s">
        <v>6269</v>
      </c>
      <c r="F468" t="s">
        <v>6270</v>
      </c>
      <c r="G468" t="str">
        <f>VLOOKUP(Таблица_Sheet1[[#This Row],[ИНН]],main_Расчет!$D:$F,3,0)</f>
        <v xml:space="preserve"> ООО «ПКО «АРРИАРС»</v>
      </c>
      <c r="H468">
        <f>IFERROR(IF(Таблица_Sheet1[[#This Row],[Ген. директор]]=VLOOKUP(Таблица_Sheet1[[#This Row],[ИНН]],'Гендиры и даты'!$A:$E,4,0),0,1),"")</f>
        <v>0</v>
      </c>
      <c r="I468" t="str">
        <f>Таблица_Sheet1[[#This Row],[Ген. директор]]</f>
        <v>Казаков Олег Олегович</v>
      </c>
      <c r="J468" t="str">
        <f>VLOOKUP(Таблица_Sheet1[[#This Row],[ИНН]],'Гендиры и даты'!$A:$E,4,0)</f>
        <v>Казаков Олег Олегович</v>
      </c>
      <c r="K468">
        <f>IFERROR(IF(Таблица_Sheet1[[#This Row],[Учредитель]]=VLOOKUP(Таблица_Sheet1[[#This Row],[ИНН]],'Гендиры и даты'!$A:$E,5,0),0,1),"")</f>
        <v>0</v>
      </c>
      <c r="L468" t="str">
        <f>Таблица_Sheet1[[#This Row],[Учредитель]]</f>
        <v>Сабиров Салават Рифович, Казаков Олег Олегович</v>
      </c>
      <c r="M468" t="str">
        <f>VLOOKUP(Таблица_Sheet1[[#This Row],[ИНН]],'Гендиры и даты'!$A:$E,5,0)</f>
        <v>Сабиров Салават Рифович, Казаков Олег Олегович</v>
      </c>
    </row>
    <row r="469" spans="1:13">
      <c r="A469">
        <v>2130228345</v>
      </c>
      <c r="B469" t="s">
        <v>20729</v>
      </c>
      <c r="C469" t="s">
        <v>20730</v>
      </c>
      <c r="D469" t="s">
        <v>20067</v>
      </c>
      <c r="E469" t="s">
        <v>5396</v>
      </c>
      <c r="F469" t="s">
        <v>20731</v>
      </c>
      <c r="G469" t="str">
        <f>VLOOKUP(Таблица_Sheet1[[#This Row],[ИНН]],main_Расчет!$D:$F,3,0)</f>
        <v xml:space="preserve"> ООО ПКО «Волга»</v>
      </c>
      <c r="H469">
        <f>IFERROR(IF(Таблица_Sheet1[[#This Row],[Ген. директор]]=VLOOKUP(Таблица_Sheet1[[#This Row],[ИНН]],'Гендиры и даты'!$A:$E,4,0),0,1),"")</f>
        <v>0</v>
      </c>
      <c r="I469" t="str">
        <f>Таблица_Sheet1[[#This Row],[Ген. директор]]</f>
        <v>Быков Александр Вениаминович</v>
      </c>
      <c r="J469" t="str">
        <f>VLOOKUP(Таблица_Sheet1[[#This Row],[ИНН]],'Гендиры и даты'!$A:$E,4,0)</f>
        <v>Быков Александр Вениаминович</v>
      </c>
      <c r="K469">
        <f>IFERROR(IF(Таблица_Sheet1[[#This Row],[Учредитель]]=VLOOKUP(Таблица_Sheet1[[#This Row],[ИНН]],'Гендиры и даты'!$A:$E,5,0),0,1),"")</f>
        <v>1</v>
      </c>
      <c r="L469" t="str">
        <f>Таблица_Sheet1[[#This Row],[Учредитель]]</f>
        <v>Ануфриев Евгений Николаевич, Быков Александр Вениаминович, Рубцова Екатерина Анатольевна</v>
      </c>
      <c r="M469" t="str">
        <f>VLOOKUP(Таблица_Sheet1[[#This Row],[ИНН]],'Гендиры и даты'!$A:$E,5,0)</f>
        <v>Ануфриев Евгений Николаевич, Рубцова Екатерина Анатольевна, Быков Александр Вениаминович</v>
      </c>
    </row>
    <row r="470" spans="1:13">
      <c r="A470">
        <v>4632281610</v>
      </c>
      <c r="B470" t="s">
        <v>20732</v>
      </c>
      <c r="C470" t="s">
        <v>6274</v>
      </c>
      <c r="D470" t="s">
        <v>20662</v>
      </c>
      <c r="E470" t="s">
        <v>5103</v>
      </c>
      <c r="F470" t="s">
        <v>5103</v>
      </c>
      <c r="G470" t="str">
        <f>VLOOKUP(Таблица_Sheet1[[#This Row],[ИНН]],main_Расчет!$D:$F,3,0)</f>
        <v xml:space="preserve"> ООО ПКО «Лира»</v>
      </c>
      <c r="H470">
        <f>IFERROR(IF(Таблица_Sheet1[[#This Row],[Ген. директор]]=VLOOKUP(Таблица_Sheet1[[#This Row],[ИНН]],'Гендиры и даты'!$A:$E,4,0),0,1),"")</f>
        <v>0</v>
      </c>
      <c r="I470" t="str">
        <f>Таблица_Sheet1[[#This Row],[Ген. директор]]</f>
        <v>Максименко Владимир Сергеевич</v>
      </c>
      <c r="J470" t="str">
        <f>VLOOKUP(Таблица_Sheet1[[#This Row],[ИНН]],'Гендиры и даты'!$A:$E,4,0)</f>
        <v>Максименко Владимир Сергеевич</v>
      </c>
      <c r="K470">
        <f>IFERROR(IF(Таблица_Sheet1[[#This Row],[Учредитель]]=VLOOKUP(Таблица_Sheet1[[#This Row],[ИНН]],'Гендиры и даты'!$A:$E,5,0),0,1),"")</f>
        <v>0</v>
      </c>
      <c r="L470" t="str">
        <f>Таблица_Sheet1[[#This Row],[Учредитель]]</f>
        <v>Максименко Владимир Сергеевич</v>
      </c>
      <c r="M470" t="str">
        <f>VLOOKUP(Таблица_Sheet1[[#This Row],[ИНН]],'Гендиры и даты'!$A:$E,5,0)</f>
        <v>Максименко Владимир Сергеевич</v>
      </c>
    </row>
    <row r="471" spans="1:13">
      <c r="A471">
        <v>7716956819</v>
      </c>
      <c r="B471" t="s">
        <v>20733</v>
      </c>
      <c r="C471" t="s">
        <v>6276</v>
      </c>
      <c r="D471" t="s">
        <v>20122</v>
      </c>
      <c r="E471" t="s">
        <v>5457</v>
      </c>
      <c r="F471" t="s">
        <v>5457</v>
      </c>
      <c r="G471" t="str">
        <f>VLOOKUP(Таблица_Sheet1[[#This Row],[ИНН]],main_Расчет!$D:$F,3,0)</f>
        <v xml:space="preserve"> ООО ПКО «КА Финур»</v>
      </c>
      <c r="H471">
        <f>IFERROR(IF(Таблица_Sheet1[[#This Row],[Ген. директор]]=VLOOKUP(Таблица_Sheet1[[#This Row],[ИНН]],'Гендиры и даты'!$A:$E,4,0),0,1),"")</f>
        <v>0</v>
      </c>
      <c r="I471" t="str">
        <f>Таблица_Sheet1[[#This Row],[Ген. директор]]</f>
        <v>Малахов Александр Владимирович</v>
      </c>
      <c r="J471" t="str">
        <f>VLOOKUP(Таблица_Sheet1[[#This Row],[ИНН]],'Гендиры и даты'!$A:$E,4,0)</f>
        <v>Малахов Александр Владимирович</v>
      </c>
      <c r="K471">
        <f>IFERROR(IF(Таблица_Sheet1[[#This Row],[Учредитель]]=VLOOKUP(Таблица_Sheet1[[#This Row],[ИНН]],'Гендиры и даты'!$A:$E,5,0),0,1),"")</f>
        <v>0</v>
      </c>
      <c r="L471" t="str">
        <f>Таблица_Sheet1[[#This Row],[Учредитель]]</f>
        <v>Малахов Александр Владимирович</v>
      </c>
      <c r="M471" t="str">
        <f>VLOOKUP(Таблица_Sheet1[[#This Row],[ИНН]],'Гендиры и даты'!$A:$E,5,0)</f>
        <v>Малахов Александр Владимирович</v>
      </c>
    </row>
    <row r="472" spans="1:13">
      <c r="A472">
        <v>5260478969</v>
      </c>
      <c r="B472" t="s">
        <v>20734</v>
      </c>
      <c r="C472" t="s">
        <v>6278</v>
      </c>
      <c r="D472" t="s">
        <v>20105</v>
      </c>
      <c r="E472" t="s">
        <v>4998</v>
      </c>
      <c r="F472" t="s">
        <v>4999</v>
      </c>
      <c r="G472" t="str">
        <f>VLOOKUP(Таблица_Sheet1[[#This Row],[ИНН]],main_Расчет!$D:$F,3,0)</f>
        <v xml:space="preserve"> ООО ПКО «СПВ»</v>
      </c>
      <c r="H472">
        <f>IFERROR(IF(Таблица_Sheet1[[#This Row],[Ген. директор]]=VLOOKUP(Таблица_Sheet1[[#This Row],[ИНН]],'Гендиры и даты'!$A:$E,4,0),0,1),"")</f>
        <v>0</v>
      </c>
      <c r="I472" t="str">
        <f>Таблица_Sheet1[[#This Row],[Ген. директор]]</f>
        <v>Жуленкова Юлия Владимировна</v>
      </c>
      <c r="J472" t="str">
        <f>VLOOKUP(Таблица_Sheet1[[#This Row],[ИНН]],'Гендиры и даты'!$A:$E,4,0)</f>
        <v>Жуленкова Юлия Владимировна</v>
      </c>
      <c r="K472">
        <f>IFERROR(IF(Таблица_Sheet1[[#This Row],[Учредитель]]=VLOOKUP(Таблица_Sheet1[[#This Row],[ИНН]],'Гендиры и даты'!$A:$E,5,0),0,1),"")</f>
        <v>0</v>
      </c>
      <c r="L472" t="str">
        <f>Таблица_Sheet1[[#This Row],[Учредитель]]</f>
        <v>Садовский Александр Михайлович</v>
      </c>
      <c r="M472" t="str">
        <f>VLOOKUP(Таблица_Sheet1[[#This Row],[ИНН]],'Гендиры и даты'!$A:$E,5,0)</f>
        <v>Садовский Александр Михайлович</v>
      </c>
    </row>
    <row r="473" spans="1:13">
      <c r="A473">
        <v>9703045548</v>
      </c>
      <c r="B473" t="s">
        <v>20735</v>
      </c>
      <c r="C473" t="s">
        <v>20736</v>
      </c>
      <c r="D473" t="s">
        <v>20103</v>
      </c>
      <c r="E473" t="s">
        <v>5482</v>
      </c>
      <c r="F473" t="s">
        <v>5483</v>
      </c>
      <c r="G473" t="str">
        <f>VLOOKUP(Таблица_Sheet1[[#This Row],[ИНН]],main_Расчет!$D:$F,3,0)</f>
        <v xml:space="preserve"> ООО «ПКО «Модус Вивенди»</v>
      </c>
      <c r="H473">
        <f>IFERROR(IF(Таблица_Sheet1[[#This Row],[Ген. директор]]=VLOOKUP(Таблица_Sheet1[[#This Row],[ИНН]],'Гендиры и даты'!$A:$E,4,0),0,1),"")</f>
        <v>0</v>
      </c>
      <c r="I473" t="str">
        <f>Таблица_Sheet1[[#This Row],[Ген. директор]]</f>
        <v>Кривоногов Игорь Сергеевич</v>
      </c>
      <c r="J473" t="str">
        <f>VLOOKUP(Таблица_Sheet1[[#This Row],[ИНН]],'Гендиры и даты'!$A:$E,4,0)</f>
        <v>Кривоногов Игорь Сергеевич</v>
      </c>
      <c r="K473">
        <f>IFERROR(IF(Таблица_Sheet1[[#This Row],[Учредитель]]=VLOOKUP(Таблица_Sheet1[[#This Row],[ИНН]],'Гендиры и даты'!$A:$E,5,0),0,1),"")</f>
        <v>0</v>
      </c>
      <c r="L473" t="str">
        <f>Таблица_Sheet1[[#This Row],[Учредитель]]</f>
        <v>Световидов Александр Валерьевич</v>
      </c>
      <c r="M473" t="str">
        <f>VLOOKUP(Таблица_Sheet1[[#This Row],[ИНН]],'Гендиры и даты'!$A:$E,5,0)</f>
        <v>Световидов Александр Валерьевич</v>
      </c>
    </row>
    <row r="474" spans="1:13">
      <c r="A474">
        <v>6501314383</v>
      </c>
      <c r="B474" t="s">
        <v>20737</v>
      </c>
      <c r="C474" t="s">
        <v>6282</v>
      </c>
      <c r="D474" t="s">
        <v>20103</v>
      </c>
      <c r="E474" t="s">
        <v>5266</v>
      </c>
      <c r="F474" t="s">
        <v>5266</v>
      </c>
      <c r="G474" t="str">
        <f>VLOOKUP(Таблица_Sheet1[[#This Row],[ИНН]],main_Расчет!$D:$F,3,0)</f>
        <v xml:space="preserve"> ООО ПКО «О-КАНЭ»</v>
      </c>
      <c r="H474">
        <f>IFERROR(IF(Таблица_Sheet1[[#This Row],[Ген. директор]]=VLOOKUP(Таблица_Sheet1[[#This Row],[ИНН]],'Гендиры и даты'!$A:$E,4,0),0,1),"")</f>
        <v>0</v>
      </c>
      <c r="I474" t="str">
        <f>Таблица_Sheet1[[#This Row],[Ген. директор]]</f>
        <v>Лагойда Анна Александровна</v>
      </c>
      <c r="J474" t="str">
        <f>VLOOKUP(Таблица_Sheet1[[#This Row],[ИНН]],'Гендиры и даты'!$A:$E,4,0)</f>
        <v>Лагойда Анна Александровна</v>
      </c>
      <c r="K474">
        <f>IFERROR(IF(Таблица_Sheet1[[#This Row],[Учредитель]]=VLOOKUP(Таблица_Sheet1[[#This Row],[ИНН]],'Гендиры и даты'!$A:$E,5,0),0,1),"")</f>
        <v>0</v>
      </c>
      <c r="L474" t="str">
        <f>Таблица_Sheet1[[#This Row],[Учредитель]]</f>
        <v>Лагойда Анна Александровна</v>
      </c>
      <c r="M474" t="str">
        <f>VLOOKUP(Таблица_Sheet1[[#This Row],[ИНН]],'Гендиры и даты'!$A:$E,5,0)</f>
        <v>Лагойда Анна Александровна</v>
      </c>
    </row>
    <row r="475" spans="1:13">
      <c r="A475">
        <v>2312287049</v>
      </c>
      <c r="B475" t="s">
        <v>20738</v>
      </c>
      <c r="C475" t="s">
        <v>6284</v>
      </c>
      <c r="D475" t="s">
        <v>20103</v>
      </c>
      <c r="E475" t="s">
        <v>5467</v>
      </c>
      <c r="F475" t="s">
        <v>5468</v>
      </c>
      <c r="G475" t="str">
        <f>VLOOKUP(Таблица_Sheet1[[#This Row],[ИНН]],main_Расчет!$D:$F,3,0)</f>
        <v xml:space="preserve"> ООО ПКО «Аврора»</v>
      </c>
      <c r="H475">
        <f>IFERROR(IF(Таблица_Sheet1[[#This Row],[Ген. директор]]=VLOOKUP(Таблица_Sheet1[[#This Row],[ИНН]],'Гендиры и даты'!$A:$E,4,0),0,1),"")</f>
        <v>0</v>
      </c>
      <c r="I475" t="str">
        <f>Таблица_Sheet1[[#This Row],[Ген. директор]]</f>
        <v>Гладкова Юлия Викторовна</v>
      </c>
      <c r="J475" t="str">
        <f>VLOOKUP(Таблица_Sheet1[[#This Row],[ИНН]],'Гендиры и даты'!$A:$E,4,0)</f>
        <v>Гладкова Юлия Викторовна</v>
      </c>
      <c r="K475">
        <f>IFERROR(IF(Таблица_Sheet1[[#This Row],[Учредитель]]=VLOOKUP(Таблица_Sheet1[[#This Row],[ИНН]],'Гендиры и даты'!$A:$E,5,0),0,1),"")</f>
        <v>0</v>
      </c>
      <c r="L475" t="str">
        <f>Таблица_Sheet1[[#This Row],[Учредитель]]</f>
        <v>Федченко Светлана Григорьевна</v>
      </c>
      <c r="M475" t="str">
        <f>VLOOKUP(Таблица_Sheet1[[#This Row],[ИНН]],'Гендиры и даты'!$A:$E,5,0)</f>
        <v>Федченко Светлана Григорьевна</v>
      </c>
    </row>
    <row r="476" spans="1:13">
      <c r="A476">
        <v>6161095357</v>
      </c>
      <c r="B476" t="s">
        <v>20739</v>
      </c>
      <c r="C476" t="s">
        <v>6286</v>
      </c>
      <c r="D476" t="s">
        <v>20069</v>
      </c>
      <c r="E476" t="s">
        <v>5144</v>
      </c>
      <c r="F476" t="s">
        <v>4924</v>
      </c>
      <c r="G476" t="e">
        <f>VLOOKUP(Таблица_Sheet1[[#This Row],[ИНН]],main_Расчет!$D:$F,3,0)</f>
        <v>#N/A</v>
      </c>
      <c r="H476">
        <f>IFERROR(IF(Таблица_Sheet1[[#This Row],[Ген. директор]]=VLOOKUP(Таблица_Sheet1[[#This Row],[ИНН]],'Гендиры и даты'!$A:$E,4,0),0,1),"")</f>
        <v>0</v>
      </c>
      <c r="I476" t="str">
        <f>Таблица_Sheet1[[#This Row],[Ген. директор]]</f>
        <v>Лосев Дмитрий Алексеевич</v>
      </c>
      <c r="J476" t="str">
        <f>VLOOKUP(Таблица_Sheet1[[#This Row],[ИНН]],'Гендиры и даты'!$A:$E,4,0)</f>
        <v>Лосев Дмитрий Алексеевич</v>
      </c>
      <c r="K476">
        <f>IFERROR(IF(Таблица_Sheet1[[#This Row],[Учредитель]]=VLOOKUP(Таблица_Sheet1[[#This Row],[ИНН]],'Гендиры и даты'!$A:$E,5,0),0,1),"")</f>
        <v>0</v>
      </c>
      <c r="L476" t="str">
        <f>Таблица_Sheet1[[#This Row],[Учредитель]]</f>
        <v>Аминов Равиль Эдуардович</v>
      </c>
      <c r="M476" t="str">
        <f>VLOOKUP(Таблица_Sheet1[[#This Row],[ИНН]],'Гендиры и даты'!$A:$E,5,0)</f>
        <v>Аминов Равиль Эдуардович</v>
      </c>
    </row>
    <row r="477" spans="1:13">
      <c r="A477">
        <v>3702258398</v>
      </c>
      <c r="B477" t="s">
        <v>20740</v>
      </c>
      <c r="C477" t="s">
        <v>6288</v>
      </c>
      <c r="D477" t="s">
        <v>20103</v>
      </c>
      <c r="E477" t="s">
        <v>5255</v>
      </c>
      <c r="F477" t="s">
        <v>5256</v>
      </c>
      <c r="G477" t="str">
        <f>VLOOKUP(Таблица_Sheet1[[#This Row],[ИНН]],main_Расчет!$D:$F,3,0)</f>
        <v xml:space="preserve"> ООО ПКО «ФСКП»</v>
      </c>
      <c r="H477">
        <f>IFERROR(IF(Таблица_Sheet1[[#This Row],[Ген. директор]]=VLOOKUP(Таблица_Sheet1[[#This Row],[ИНН]],'Гендиры и даты'!$A:$E,4,0),0,1),"")</f>
        <v>0</v>
      </c>
      <c r="I477" t="str">
        <f>Таблица_Sheet1[[#This Row],[Ген. директор]]</f>
        <v>Шинин Алексей Андреевич</v>
      </c>
      <c r="J477" t="str">
        <f>VLOOKUP(Таблица_Sheet1[[#This Row],[ИНН]],'Гендиры и даты'!$A:$E,4,0)</f>
        <v>Шинин Алексей Андреевич</v>
      </c>
      <c r="K477">
        <f>IFERROR(IF(Таблица_Sheet1[[#This Row],[Учредитель]]=VLOOKUP(Таблица_Sheet1[[#This Row],[ИНН]],'Гендиры и даты'!$A:$E,5,0),0,1),"")</f>
        <v>0</v>
      </c>
      <c r="L477" t="str">
        <f>Таблица_Sheet1[[#This Row],[Учредитель]]</f>
        <v>Федотов Алексей Андреевич, Павлов Алексей Георгиевич, Капитонов Алексей Вадимович</v>
      </c>
      <c r="M477" t="str">
        <f>VLOOKUP(Таблица_Sheet1[[#This Row],[ИНН]],'Гендиры и даты'!$A:$E,5,0)</f>
        <v>Федотов Алексей Андреевич, Павлов Алексей Георгиевич, Капитонов Алексей Вадимович</v>
      </c>
    </row>
    <row r="478" spans="1:13">
      <c r="A478">
        <v>2901305805</v>
      </c>
      <c r="B478" t="s">
        <v>20741</v>
      </c>
      <c r="C478" t="s">
        <v>20742</v>
      </c>
      <c r="D478" t="s">
        <v>20122</v>
      </c>
      <c r="E478" t="s">
        <v>5021</v>
      </c>
      <c r="F478" t="s">
        <v>20743</v>
      </c>
      <c r="G478" t="str">
        <f>VLOOKUP(Таблица_Sheet1[[#This Row],[ИНН]],main_Расчет!$D:$F,3,0)</f>
        <v xml:space="preserve"> ООО ПКО «БПА»</v>
      </c>
      <c r="H478">
        <f>IFERROR(IF(Таблица_Sheet1[[#This Row],[Ген. директор]]=VLOOKUP(Таблица_Sheet1[[#This Row],[ИНН]],'Гендиры и даты'!$A:$E,4,0),0,1),"")</f>
        <v>0</v>
      </c>
      <c r="I478" t="str">
        <f>Таблица_Sheet1[[#This Row],[Ген. директор]]</f>
        <v>Курочка Илья Владимирович</v>
      </c>
      <c r="J478" t="str">
        <f>VLOOKUP(Таблица_Sheet1[[#This Row],[ИНН]],'Гендиры и даты'!$A:$E,4,0)</f>
        <v>Курочка Илья Владимирович</v>
      </c>
      <c r="K478">
        <f>IFERROR(IF(Таблица_Sheet1[[#This Row],[Учредитель]]=VLOOKUP(Таблица_Sheet1[[#This Row],[ИНН]],'Гендиры и даты'!$A:$E,5,0),0,1),"")</f>
        <v>1</v>
      </c>
      <c r="L478" t="str">
        <f>Таблица_Sheet1[[#This Row],[Учредитель]]</f>
        <v>Прокшин Иван Владимирович, Городничев Павел Владимирович, Курочка Илья Владимирович</v>
      </c>
      <c r="M478" t="str">
        <f>VLOOKUP(Таблица_Sheet1[[#This Row],[ИНН]],'Гендиры и даты'!$A:$E,5,0)</f>
        <v>Курочка Илья Владимирович, Прокшин Иван Владимирович, Городничев Павел Владимирович</v>
      </c>
    </row>
    <row r="479" spans="1:13">
      <c r="A479">
        <v>7606125346</v>
      </c>
      <c r="B479" t="s">
        <v>20744</v>
      </c>
      <c r="C479" t="s">
        <v>6292</v>
      </c>
      <c r="D479" t="s">
        <v>20128</v>
      </c>
      <c r="E479" t="s">
        <v>5157</v>
      </c>
      <c r="F479" t="s">
        <v>5157</v>
      </c>
      <c r="G479" t="str">
        <f>VLOOKUP(Таблица_Sheet1[[#This Row],[ИНН]],main_Расчет!$D:$F,3,0)</f>
        <v xml:space="preserve"> ООО ПКО «Максимум»</v>
      </c>
      <c r="H479">
        <f>IFERROR(IF(Таблица_Sheet1[[#This Row],[Ген. директор]]=VLOOKUP(Таблица_Sheet1[[#This Row],[ИНН]],'Гендиры и даты'!$A:$E,4,0),0,1),"")</f>
        <v>0</v>
      </c>
      <c r="I479" t="str">
        <f>Таблица_Sheet1[[#This Row],[Ген. директор]]</f>
        <v>Цёма Данил Николаевич</v>
      </c>
      <c r="J479" t="str">
        <f>VLOOKUP(Таблица_Sheet1[[#This Row],[ИНН]],'Гендиры и даты'!$A:$E,4,0)</f>
        <v>Цёма Данил Николаевич</v>
      </c>
      <c r="K479">
        <f>IFERROR(IF(Таблица_Sheet1[[#This Row],[Учредитель]]=VLOOKUP(Таблица_Sheet1[[#This Row],[ИНН]],'Гендиры и даты'!$A:$E,5,0),0,1),"")</f>
        <v>0</v>
      </c>
      <c r="L479" t="str">
        <f>Таблица_Sheet1[[#This Row],[Учредитель]]</f>
        <v>Цёма Данил Николаевич</v>
      </c>
      <c r="M479" t="str">
        <f>VLOOKUP(Таблица_Sheet1[[#This Row],[ИНН]],'Гендиры и даты'!$A:$E,5,0)</f>
        <v>Цёма Данил Николаевич</v>
      </c>
    </row>
    <row r="480" spans="1:13">
      <c r="A480">
        <v>5074070442</v>
      </c>
      <c r="B480" t="s">
        <v>20745</v>
      </c>
      <c r="C480" t="s">
        <v>20746</v>
      </c>
      <c r="D480" t="s">
        <v>20103</v>
      </c>
      <c r="E480" t="s">
        <v>20747</v>
      </c>
      <c r="F480" t="s">
        <v>20747</v>
      </c>
      <c r="G480" t="str">
        <f>VLOOKUP(Таблица_Sheet1[[#This Row],[ИНН]],main_Расчет!$D:$F,3,0)</f>
        <v xml:space="preserve"> ООО ПКО «МЦФБ»</v>
      </c>
      <c r="H480">
        <f>IFERROR(IF(Таблица_Sheet1[[#This Row],[Ген. директор]]=VLOOKUP(Таблица_Sheet1[[#This Row],[ИНН]],'Гендиры и даты'!$A:$E,4,0),0,1),"")</f>
        <v>1</v>
      </c>
      <c r="I480" t="str">
        <f>Таблица_Sheet1[[#This Row],[Ген. директор]]</f>
        <v>Закревский Александр Вячеславович</v>
      </c>
      <c r="J480" t="str">
        <f>VLOOKUP(Таблица_Sheet1[[#This Row],[ИНН]],'Гендиры и даты'!$A:$E,4,0)</f>
        <v>Котлякова Марина Анатолиевна</v>
      </c>
      <c r="K480">
        <f>IFERROR(IF(Таблица_Sheet1[[#This Row],[Учредитель]]=VLOOKUP(Таблица_Sheet1[[#This Row],[ИНН]],'Гендиры и даты'!$A:$E,5,0),0,1),"")</f>
        <v>1</v>
      </c>
      <c r="L480" t="str">
        <f>Таблица_Sheet1[[#This Row],[Учредитель]]</f>
        <v>Закревский Александр Вячеславович</v>
      </c>
      <c r="M480" t="str">
        <f>VLOOKUP(Таблица_Sheet1[[#This Row],[ИНН]],'Гендиры и даты'!$A:$E,5,0)</f>
        <v>Котлякова Марина Анатолиевна</v>
      </c>
    </row>
    <row r="481" spans="1:13">
      <c r="A481">
        <v>2311322999</v>
      </c>
      <c r="B481" t="s">
        <v>20748</v>
      </c>
      <c r="C481" t="s">
        <v>6297</v>
      </c>
      <c r="D481" t="s">
        <v>20103</v>
      </c>
      <c r="E481" t="s">
        <v>5506</v>
      </c>
      <c r="F481" t="s">
        <v>5506</v>
      </c>
      <c r="G481" t="e">
        <f>VLOOKUP(Таблица_Sheet1[[#This Row],[ИНН]],main_Расчет!$D:$F,3,0)</f>
        <v>#N/A</v>
      </c>
      <c r="H481">
        <f>IFERROR(IF(Таблица_Sheet1[[#This Row],[Ген. директор]]=VLOOKUP(Таблица_Sheet1[[#This Row],[ИНН]],'Гендиры и даты'!$A:$E,4,0),0,1),"")</f>
        <v>0</v>
      </c>
      <c r="I481" t="str">
        <f>Таблица_Sheet1[[#This Row],[Ген. директор]]</f>
        <v>Крайнюкова Валентина Павловна</v>
      </c>
      <c r="J481" t="str">
        <f>VLOOKUP(Таблица_Sheet1[[#This Row],[ИНН]],'Гендиры и даты'!$A:$E,4,0)</f>
        <v>Крайнюкова Валентина Павловна</v>
      </c>
      <c r="K481">
        <f>IFERROR(IF(Таблица_Sheet1[[#This Row],[Учредитель]]=VLOOKUP(Таблица_Sheet1[[#This Row],[ИНН]],'Гендиры и даты'!$A:$E,5,0),0,1),"")</f>
        <v>0</v>
      </c>
      <c r="L481" t="str">
        <f>Таблица_Sheet1[[#This Row],[Учредитель]]</f>
        <v>Крайнюкова Валентина Павловна</v>
      </c>
      <c r="M481" t="str">
        <f>VLOOKUP(Таблица_Sheet1[[#This Row],[ИНН]],'Гендиры и даты'!$A:$E,5,0)</f>
        <v>Крайнюкова Валентина Павловна</v>
      </c>
    </row>
    <row r="482" spans="1:13">
      <c r="A482">
        <v>7604381915</v>
      </c>
      <c r="B482" t="s">
        <v>20749</v>
      </c>
      <c r="C482" t="s">
        <v>6299</v>
      </c>
      <c r="D482" t="s">
        <v>20111</v>
      </c>
      <c r="E482" t="s">
        <v>5066</v>
      </c>
      <c r="F482" t="s">
        <v>5066</v>
      </c>
      <c r="G482" t="str">
        <f>VLOOKUP(Таблица_Sheet1[[#This Row],[ИНН]],main_Расчет!$D:$F,3,0)</f>
        <v xml:space="preserve"> ООО ПКО «Бикэш»</v>
      </c>
      <c r="H482">
        <f>IFERROR(IF(Таблица_Sheet1[[#This Row],[Ген. директор]]=VLOOKUP(Таблица_Sheet1[[#This Row],[ИНН]],'Гендиры и даты'!$A:$E,4,0),0,1),"")</f>
        <v>0</v>
      </c>
      <c r="I482" t="str">
        <f>Таблица_Sheet1[[#This Row],[Ген. директор]]</f>
        <v>Гребёнкина Татьяна Михайловна</v>
      </c>
      <c r="J482" t="str">
        <f>VLOOKUP(Таблица_Sheet1[[#This Row],[ИНН]],'Гендиры и даты'!$A:$E,4,0)</f>
        <v>Гребёнкина Татьяна Михайловна</v>
      </c>
      <c r="K482">
        <f>IFERROR(IF(Таблица_Sheet1[[#This Row],[Учредитель]]=VLOOKUP(Таблица_Sheet1[[#This Row],[ИНН]],'Гендиры и даты'!$A:$E,5,0),0,1),"")</f>
        <v>0</v>
      </c>
      <c r="L482" t="str">
        <f>Таблица_Sheet1[[#This Row],[Учредитель]]</f>
        <v>Гребёнкина Татьяна Михайловна</v>
      </c>
      <c r="M482" t="str">
        <f>VLOOKUP(Таблица_Sheet1[[#This Row],[ИНН]],'Гендиры и даты'!$A:$E,5,0)</f>
        <v>Гребёнкина Татьяна Михайловна</v>
      </c>
    </row>
    <row r="483" spans="1:13">
      <c r="A483">
        <v>2463123589</v>
      </c>
      <c r="B483" t="s">
        <v>20750</v>
      </c>
      <c r="C483" t="s">
        <v>20751</v>
      </c>
      <c r="D483" t="s">
        <v>20103</v>
      </c>
      <c r="E483" t="s">
        <v>6302</v>
      </c>
      <c r="F483" t="s">
        <v>6302</v>
      </c>
      <c r="G483" t="e">
        <f>VLOOKUP(Таблица_Sheet1[[#This Row],[ИНН]],main_Расчет!$D:$F,3,0)</f>
        <v>#N/A</v>
      </c>
      <c r="H483">
        <f>IFERROR(IF(Таблица_Sheet1[[#This Row],[Ген. директор]]=VLOOKUP(Таблица_Sheet1[[#This Row],[ИНН]],'Гендиры и даты'!$A:$E,4,0),0,1),"")</f>
        <v>0</v>
      </c>
      <c r="I483" t="str">
        <f>Таблица_Sheet1[[#This Row],[Ген. директор]]</f>
        <v>Шувакина Мария Аркадьевна</v>
      </c>
      <c r="J483" t="str">
        <f>VLOOKUP(Таблица_Sheet1[[#This Row],[ИНН]],'Гендиры и даты'!$A:$E,4,0)</f>
        <v>Шувакина Мария Аркадьевна</v>
      </c>
      <c r="K483">
        <f>IFERROR(IF(Таблица_Sheet1[[#This Row],[Учредитель]]=VLOOKUP(Таблица_Sheet1[[#This Row],[ИНН]],'Гендиры и даты'!$A:$E,5,0),0,1),"")</f>
        <v>1</v>
      </c>
      <c r="L483" t="str">
        <f>Таблица_Sheet1[[#This Row],[Учредитель]]</f>
        <v>Шувакина Мария Аркадьевна</v>
      </c>
      <c r="M483" t="str">
        <f>VLOOKUP(Таблица_Sheet1[[#This Row],[ИНН]],'Гендиры и даты'!$A:$E,5,0)</f>
        <v>Шувакина Мария Аркадьевна, Ильина Евгения Николаевна</v>
      </c>
    </row>
    <row r="484" spans="1:13">
      <c r="A484">
        <v>3328459231</v>
      </c>
      <c r="B484" t="s">
        <v>20752</v>
      </c>
      <c r="C484" t="s">
        <v>6305</v>
      </c>
      <c r="D484" t="s">
        <v>20122</v>
      </c>
      <c r="E484" t="s">
        <v>5565</v>
      </c>
      <c r="F484" t="s">
        <v>5566</v>
      </c>
      <c r="G484" t="str">
        <f>VLOOKUP(Таблица_Sheet1[[#This Row],[ИНН]],main_Расчет!$D:$F,3,0)</f>
        <v xml:space="preserve"> ООО «ВРЮЦ»</v>
      </c>
      <c r="H484">
        <f>IFERROR(IF(Таблица_Sheet1[[#This Row],[Ген. директор]]=VLOOKUP(Таблица_Sheet1[[#This Row],[ИНН]],'Гендиры и даты'!$A:$E,4,0),0,1),"")</f>
        <v>0</v>
      </c>
      <c r="I484" t="str">
        <f>Таблица_Sheet1[[#This Row],[Ген. директор]]</f>
        <v>Рубис Дмитрий Владимирович</v>
      </c>
      <c r="J484" t="str">
        <f>VLOOKUP(Таблица_Sheet1[[#This Row],[ИНН]],'Гендиры и даты'!$A:$E,4,0)</f>
        <v>Рубис Дмитрий Владимирович</v>
      </c>
      <c r="K484">
        <f>IFERROR(IF(Таблица_Sheet1[[#This Row],[Учредитель]]=VLOOKUP(Таблица_Sheet1[[#This Row],[ИНН]],'Гендиры и даты'!$A:$E,5,0),0,1),"")</f>
        <v>0</v>
      </c>
      <c r="L484" t="str">
        <f>Таблица_Sheet1[[#This Row],[Учредитель]]</f>
        <v>Варламова Ольга Александровна, Рубис Дмитрий Владимирович</v>
      </c>
      <c r="M484" t="str">
        <f>VLOOKUP(Таблица_Sheet1[[#This Row],[ИНН]],'Гендиры и даты'!$A:$E,5,0)</f>
        <v>Варламова Ольга Александровна, Рубис Дмитрий Владимирович</v>
      </c>
    </row>
    <row r="485" spans="1:13">
      <c r="A485">
        <v>6658536641</v>
      </c>
      <c r="B485" t="s">
        <v>20753</v>
      </c>
      <c r="C485" t="s">
        <v>6307</v>
      </c>
      <c r="D485" t="s">
        <v>20122</v>
      </c>
      <c r="E485" t="s">
        <v>5269</v>
      </c>
      <c r="F485" t="s">
        <v>5270</v>
      </c>
      <c r="G485" t="str">
        <f>VLOOKUP(Таблица_Sheet1[[#This Row],[ИНН]],main_Расчет!$D:$F,3,0)</f>
        <v xml:space="preserve"> ООО «ПКО «Эдикт»</v>
      </c>
      <c r="H485">
        <f>IFERROR(IF(Таблица_Sheet1[[#This Row],[Ген. директор]]=VLOOKUP(Таблица_Sheet1[[#This Row],[ИНН]],'Гендиры и даты'!$A:$E,4,0),0,1),"")</f>
        <v>0</v>
      </c>
      <c r="I485" t="str">
        <f>Таблица_Sheet1[[#This Row],[Ген. директор]]</f>
        <v>Жаворонков Александр Сергеевич</v>
      </c>
      <c r="J485" t="str">
        <f>VLOOKUP(Таблица_Sheet1[[#This Row],[ИНН]],'Гендиры и даты'!$A:$E,4,0)</f>
        <v>Жаворонков Александр Сергеевич</v>
      </c>
      <c r="K485">
        <f>IFERROR(IF(Таблица_Sheet1[[#This Row],[Учредитель]]=VLOOKUP(Таблица_Sheet1[[#This Row],[ИНН]],'Гендиры и даты'!$A:$E,5,0),0,1),"")</f>
        <v>0</v>
      </c>
      <c r="L485" t="str">
        <f>Таблица_Sheet1[[#This Row],[Учредитель]]</f>
        <v>Александров Анатолий Викторович, Жаворонков Александр Сергеевич</v>
      </c>
      <c r="M485" t="str">
        <f>VLOOKUP(Таблица_Sheet1[[#This Row],[ИНН]],'Гендиры и даты'!$A:$E,5,0)</f>
        <v>Александров Анатолий Викторович, Жаворонков Александр Сергеевич</v>
      </c>
    </row>
    <row r="486" spans="1:13">
      <c r="A486">
        <v>7734449219</v>
      </c>
      <c r="B486" t="s">
        <v>20754</v>
      </c>
      <c r="C486" t="s">
        <v>20755</v>
      </c>
      <c r="D486" t="s">
        <v>20293</v>
      </c>
      <c r="E486" t="s">
        <v>5047</v>
      </c>
      <c r="F486" t="s">
        <v>20756</v>
      </c>
      <c r="G486" t="str">
        <f>VLOOKUP(Таблица_Sheet1[[#This Row],[ИНН]],main_Расчет!$D:$F,3,0)</f>
        <v xml:space="preserve"> ООО «ПКО «Маршал»</v>
      </c>
      <c r="H486">
        <f>IFERROR(IF(Таблица_Sheet1[[#This Row],[Ген. директор]]=VLOOKUP(Таблица_Sheet1[[#This Row],[ИНН]],'Гендиры и даты'!$A:$E,4,0),0,1),"")</f>
        <v>0</v>
      </c>
      <c r="I486" t="str">
        <f>Таблица_Sheet1[[#This Row],[Ген. директор]]</f>
        <v>Сергеев Сергей Александрович</v>
      </c>
      <c r="J486" t="str">
        <f>VLOOKUP(Таблица_Sheet1[[#This Row],[ИНН]],'Гендиры и даты'!$A:$E,4,0)</f>
        <v>Сергеев Сергей Александрович</v>
      </c>
      <c r="K486">
        <f>IFERROR(IF(Таблица_Sheet1[[#This Row],[Учредитель]]=VLOOKUP(Таблица_Sheet1[[#This Row],[ИНН]],'Гендиры и даты'!$A:$E,5,0),0,1),"")</f>
        <v>1</v>
      </c>
      <c r="L486" t="str">
        <f>Таблица_Sheet1[[#This Row],[Учредитель]]</f>
        <v>Болдуев Алексей Владимирович, Сергеева Диана Александровна</v>
      </c>
      <c r="M486" t="str">
        <f>VLOOKUP(Таблица_Sheet1[[#This Row],[ИНН]],'Гендиры и даты'!$A:$E,5,0)</f>
        <v>Сергеева Диана Александровна, Болдуев Алексей Владимирович</v>
      </c>
    </row>
    <row r="487" spans="1:13">
      <c r="A487">
        <v>6670505449</v>
      </c>
      <c r="B487" t="s">
        <v>20757</v>
      </c>
      <c r="C487" t="s">
        <v>6311</v>
      </c>
      <c r="D487" t="s">
        <v>20128</v>
      </c>
      <c r="E487" t="s">
        <v>5119</v>
      </c>
      <c r="F487" t="s">
        <v>5119</v>
      </c>
      <c r="G487" t="str">
        <f>VLOOKUP(Таблица_Sheet1[[#This Row],[ИНН]],main_Расчет!$D:$F,3,0)</f>
        <v xml:space="preserve"> ООО «ПКО «Бизнес перспектива»</v>
      </c>
      <c r="H487">
        <f>IFERROR(IF(Таблица_Sheet1[[#This Row],[Ген. директор]]=VLOOKUP(Таблица_Sheet1[[#This Row],[ИНН]],'Гендиры и даты'!$A:$E,4,0),0,1),"")</f>
        <v>0</v>
      </c>
      <c r="I487" t="str">
        <f>Таблица_Sheet1[[#This Row],[Ген. директор]]</f>
        <v>Васильев Владислав Романович</v>
      </c>
      <c r="J487" t="str">
        <f>VLOOKUP(Таблица_Sheet1[[#This Row],[ИНН]],'Гендиры и даты'!$A:$E,4,0)</f>
        <v>Васильев Владислав Романович</v>
      </c>
      <c r="K487">
        <f>IFERROR(IF(Таблица_Sheet1[[#This Row],[Учредитель]]=VLOOKUP(Таблица_Sheet1[[#This Row],[ИНН]],'Гендиры и даты'!$A:$E,5,0),0,1),"")</f>
        <v>0</v>
      </c>
      <c r="L487" t="str">
        <f>Таблица_Sheet1[[#This Row],[Учредитель]]</f>
        <v>Васильев Владислав Романович</v>
      </c>
      <c r="M487" t="str">
        <f>VLOOKUP(Таблица_Sheet1[[#This Row],[ИНН]],'Гендиры и даты'!$A:$E,5,0)</f>
        <v>Васильев Владислав Романович</v>
      </c>
    </row>
    <row r="488" spans="1:13">
      <c r="A488">
        <v>7104085442</v>
      </c>
      <c r="B488" t="s">
        <v>20758</v>
      </c>
      <c r="C488" t="s">
        <v>20759</v>
      </c>
      <c r="D488" t="s">
        <v>20122</v>
      </c>
      <c r="E488" t="s">
        <v>20760</v>
      </c>
      <c r="F488" t="s">
        <v>5231</v>
      </c>
      <c r="G488" t="str">
        <f>VLOOKUP(Таблица_Sheet1[[#This Row],[ИНН]],main_Расчет!$D:$F,3,0)</f>
        <v xml:space="preserve"> ООО ПКО «ТОР»</v>
      </c>
      <c r="H488">
        <f>IFERROR(IF(Таблица_Sheet1[[#This Row],[Ген. директор]]=VLOOKUP(Таблица_Sheet1[[#This Row],[ИНН]],'Гендиры и даты'!$A:$E,4,0),0,1),"")</f>
        <v>1</v>
      </c>
      <c r="I488" t="str">
        <f>Таблица_Sheet1[[#This Row],[Ген. директор]]</f>
        <v>Копунова Валерия Игоревна</v>
      </c>
      <c r="J488" t="str">
        <f>VLOOKUP(Таблица_Sheet1[[#This Row],[ИНН]],'Гендиры и даты'!$A:$E,4,0)</f>
        <v>Венглинский Александр Львович</v>
      </c>
      <c r="K488">
        <f>IFERROR(IF(Таблица_Sheet1[[#This Row],[Учредитель]]=VLOOKUP(Таблица_Sheet1[[#This Row],[ИНН]],'Гендиры и даты'!$A:$E,5,0),0,1),"")</f>
        <v>0</v>
      </c>
      <c r="L488" t="str">
        <f>Таблица_Sheet1[[#This Row],[Учредитель]]</f>
        <v>Инюшин Кирилл Анатольевич</v>
      </c>
      <c r="M488" t="str">
        <f>VLOOKUP(Таблица_Sheet1[[#This Row],[ИНН]],'Гендиры и даты'!$A:$E,5,0)</f>
        <v>Инюшин Кирилл Анатольевич</v>
      </c>
    </row>
    <row r="489" spans="1:13">
      <c r="A489">
        <v>3123478956</v>
      </c>
      <c r="B489" t="s">
        <v>20761</v>
      </c>
      <c r="C489" t="s">
        <v>6315</v>
      </c>
      <c r="D489" t="s">
        <v>20193</v>
      </c>
      <c r="E489" t="s">
        <v>4883</v>
      </c>
      <c r="F489" t="s">
        <v>4884</v>
      </c>
      <c r="G489" t="str">
        <f>VLOOKUP(Таблица_Sheet1[[#This Row],[ИНН]],main_Расчет!$D:$F,3,0)</f>
        <v xml:space="preserve"> ООО «Финансовые системы»</v>
      </c>
      <c r="H489">
        <f>IFERROR(IF(Таблица_Sheet1[[#This Row],[Ген. директор]]=VLOOKUP(Таблица_Sheet1[[#This Row],[ИНН]],'Гендиры и даты'!$A:$E,4,0),0,1),"")</f>
        <v>0</v>
      </c>
      <c r="I489" t="str">
        <f>Таблица_Sheet1[[#This Row],[Ген. директор]]</f>
        <v>Венедиктов Олег Вениаминович</v>
      </c>
      <c r="J489" t="str">
        <f>VLOOKUP(Таблица_Sheet1[[#This Row],[ИНН]],'Гендиры и даты'!$A:$E,4,0)</f>
        <v>Венедиктов Олег Вениаминович</v>
      </c>
      <c r="K489">
        <f>IFERROR(IF(Таблица_Sheet1[[#This Row],[Учредитель]]=VLOOKUP(Таблица_Sheet1[[#This Row],[ИНН]],'Гендиры и даты'!$A:$E,5,0),0,1),"")</f>
        <v>0</v>
      </c>
      <c r="L489" t="str">
        <f>Таблица_Sheet1[[#This Row],[Учредитель]]</f>
        <v>Общество С Ограниченной Ответственностью Профессиональная Коллекторская Организация, "АЙДИ КОЛЛЕКТ"</v>
      </c>
      <c r="M489" t="str">
        <f>VLOOKUP(Таблица_Sheet1[[#This Row],[ИНН]],'Гендиры и даты'!$A:$E,5,0)</f>
        <v>Общество С Ограниченной Ответственностью Профессиональная Коллекторская Организация, "АЙДИ КОЛЛЕКТ"</v>
      </c>
    </row>
    <row r="490" spans="1:13">
      <c r="A490">
        <v>7726461766</v>
      </c>
      <c r="B490" t="s">
        <v>20762</v>
      </c>
      <c r="C490" t="s">
        <v>6317</v>
      </c>
      <c r="D490" t="s">
        <v>20082</v>
      </c>
      <c r="E490" t="s">
        <v>5381</v>
      </c>
      <c r="F490" t="s">
        <v>5382</v>
      </c>
      <c r="G490" t="str">
        <f>VLOOKUP(Таблица_Sheet1[[#This Row],[ИНН]],main_Расчет!$D:$F,3,0)</f>
        <v xml:space="preserve"> ООО ПКО «БазисИнвест»</v>
      </c>
      <c r="H490">
        <f>IFERROR(IF(Таблица_Sheet1[[#This Row],[Ген. директор]]=VLOOKUP(Таблица_Sheet1[[#This Row],[ИНН]],'Гендиры и даты'!$A:$E,4,0),0,1),"")</f>
        <v>0</v>
      </c>
      <c r="I490" t="str">
        <f>Таблица_Sheet1[[#This Row],[Ген. директор]]</f>
        <v>Савенкова Ольга Геннадьевна</v>
      </c>
      <c r="J490" t="str">
        <f>VLOOKUP(Таблица_Sheet1[[#This Row],[ИНН]],'Гендиры и даты'!$A:$E,4,0)</f>
        <v>Савенкова Ольга Геннадьевна</v>
      </c>
      <c r="K490">
        <f>IFERROR(IF(Таблица_Sheet1[[#This Row],[Учредитель]]=VLOOKUP(Таблица_Sheet1[[#This Row],[ИНН]],'Гендиры и даты'!$A:$E,5,0),0,1),"")</f>
        <v>0</v>
      </c>
      <c r="L490" t="str">
        <f>Таблица_Sheet1[[#This Row],[Учредитель]]</f>
        <v>Семенов Станислав Георгиевич</v>
      </c>
      <c r="M490" t="str">
        <f>VLOOKUP(Таблица_Sheet1[[#This Row],[ИНН]],'Гендиры и даты'!$A:$E,5,0)</f>
        <v>Семенов Станислав Георгиевич</v>
      </c>
    </row>
    <row r="491" spans="1:13">
      <c r="A491">
        <v>7713743435</v>
      </c>
      <c r="B491" t="s">
        <v>20763</v>
      </c>
      <c r="C491" t="s">
        <v>6319</v>
      </c>
      <c r="D491" t="s">
        <v>20235</v>
      </c>
      <c r="E491" t="s">
        <v>5227</v>
      </c>
      <c r="F491" t="s">
        <v>5228</v>
      </c>
      <c r="G491" t="str">
        <f>VLOOKUP(Таблица_Sheet1[[#This Row],[ИНН]],main_Расчет!$D:$F,3,0)</f>
        <v xml:space="preserve"> ООО «ЦУЗ»</v>
      </c>
      <c r="H491">
        <f>IFERROR(IF(Таблица_Sheet1[[#This Row],[Ген. директор]]=VLOOKUP(Таблица_Sheet1[[#This Row],[ИНН]],'Гендиры и даты'!$A:$E,4,0),0,1),"")</f>
        <v>0</v>
      </c>
      <c r="I491" t="str">
        <f>Таблица_Sheet1[[#This Row],[Ген. директор]]</f>
        <v>Зайцев Максим Владимирович</v>
      </c>
      <c r="J491" t="str">
        <f>VLOOKUP(Таблица_Sheet1[[#This Row],[ИНН]],'Гендиры и даты'!$A:$E,4,0)</f>
        <v>Зайцев Максим Владимирович</v>
      </c>
      <c r="K491">
        <f>IFERROR(IF(Таблица_Sheet1[[#This Row],[Учредитель]]=VLOOKUP(Таблица_Sheet1[[#This Row],[ИНН]],'Гендиры и даты'!$A:$E,5,0),0,1),"")</f>
        <v>0</v>
      </c>
      <c r="L491" t="str">
        <f>Таблица_Sheet1[[#This Row],[Учредитель]]</f>
        <v>Липник Григорий Леонидович, Зайцев Максим Владимирович, Общество С Ограниченной Ответственностью, "ИНВЕСТ КОНСАЛТИНГ"</v>
      </c>
      <c r="M491" t="str">
        <f>VLOOKUP(Таблица_Sheet1[[#This Row],[ИНН]],'Гендиры и даты'!$A:$E,5,0)</f>
        <v>Липник Григорий Леонидович, Зайцев Максим Владимирович, Общество С Ограниченной Ответственностью, "ИНВЕСТ КОНСАЛТИНГ"</v>
      </c>
    </row>
    <row r="492" spans="1:13">
      <c r="A492">
        <v>9725071502</v>
      </c>
      <c r="B492" t="s">
        <v>20764</v>
      </c>
      <c r="C492" t="s">
        <v>20765</v>
      </c>
      <c r="D492" t="s">
        <v>20103</v>
      </c>
      <c r="E492" t="s">
        <v>5501</v>
      </c>
      <c r="F492" t="s">
        <v>5501</v>
      </c>
      <c r="G492" t="str">
        <f>VLOOKUP(Таблица_Sheet1[[#This Row],[ИНН]],main_Расчет!$D:$F,3,0)</f>
        <v xml:space="preserve"> ООО СЭБ «Альянс»</v>
      </c>
      <c r="H492">
        <f>IFERROR(IF(Таблица_Sheet1[[#This Row],[Ген. директор]]=VLOOKUP(Таблица_Sheet1[[#This Row],[ИНН]],'Гендиры и даты'!$A:$E,4,0),0,1),"")</f>
        <v>0</v>
      </c>
      <c r="I492" t="str">
        <f>Таблица_Sheet1[[#This Row],[Ген. директор]]</f>
        <v>Сочнев Игорь Александрович</v>
      </c>
      <c r="J492" t="str">
        <f>VLOOKUP(Таблица_Sheet1[[#This Row],[ИНН]],'Гендиры и даты'!$A:$E,4,0)</f>
        <v>Сочнев Игорь Александрович</v>
      </c>
      <c r="K492">
        <f>IFERROR(IF(Таблица_Sheet1[[#This Row],[Учредитель]]=VLOOKUP(Таблица_Sheet1[[#This Row],[ИНН]],'Гендиры и даты'!$A:$E,5,0),0,1),"")</f>
        <v>0</v>
      </c>
      <c r="L492" t="str">
        <f>Таблица_Sheet1[[#This Row],[Учредитель]]</f>
        <v>Сочнев Игорь Александрович</v>
      </c>
      <c r="M492" t="str">
        <f>VLOOKUP(Таблица_Sheet1[[#This Row],[ИНН]],'Гендиры и даты'!$A:$E,5,0)</f>
        <v>Сочнев Игорь Александрович</v>
      </c>
    </row>
    <row r="493" spans="1:13">
      <c r="A493">
        <v>9102196550</v>
      </c>
      <c r="B493" t="s">
        <v>20766</v>
      </c>
      <c r="C493" t="s">
        <v>20767</v>
      </c>
      <c r="D493" t="s">
        <v>20174</v>
      </c>
      <c r="E493" t="s">
        <v>5099</v>
      </c>
      <c r="F493" t="s">
        <v>5100</v>
      </c>
      <c r="G493" t="str">
        <f>VLOOKUP(Таблица_Sheet1[[#This Row],[ИНН]],main_Расчет!$D:$F,3,0)</f>
        <v xml:space="preserve"> ООО «ПКО Залог-финанс»</v>
      </c>
      <c r="H493">
        <f>IFERROR(IF(Таблица_Sheet1[[#This Row],[Ген. директор]]=VLOOKUP(Таблица_Sheet1[[#This Row],[ИНН]],'Гендиры и даты'!$A:$E,4,0),0,1),"")</f>
        <v>0</v>
      </c>
      <c r="I493" t="str">
        <f>Таблица_Sheet1[[#This Row],[Ген. директор]]</f>
        <v>Приходько Максим Владимирович</v>
      </c>
      <c r="J493" t="str">
        <f>VLOOKUP(Таблица_Sheet1[[#This Row],[ИНН]],'Гендиры и даты'!$A:$E,4,0)</f>
        <v>ПРИХОДЬКО МАКСИМ ВЛАДИМИРОВИЧ</v>
      </c>
      <c r="K493">
        <f>IFERROR(IF(Таблица_Sheet1[[#This Row],[Учредитель]]=VLOOKUP(Таблица_Sheet1[[#This Row],[ИНН]],'Гендиры и даты'!$A:$E,5,0),0,1),"")</f>
        <v>0</v>
      </c>
      <c r="L493" t="str">
        <f>Таблица_Sheet1[[#This Row],[Учредитель]]</f>
        <v>Скрипка Юлия Сергеевна</v>
      </c>
      <c r="M493" t="str">
        <f>VLOOKUP(Таблица_Sheet1[[#This Row],[ИНН]],'Гендиры и даты'!$A:$E,5,0)</f>
        <v>Скрипка Юлия Сергеевна</v>
      </c>
    </row>
    <row r="494" spans="1:13">
      <c r="A494">
        <v>7430028307</v>
      </c>
      <c r="B494" t="s">
        <v>20768</v>
      </c>
      <c r="C494" t="s">
        <v>6324</v>
      </c>
      <c r="D494" t="s">
        <v>20069</v>
      </c>
      <c r="E494" t="s">
        <v>5163</v>
      </c>
      <c r="F494" t="s">
        <v>5164</v>
      </c>
      <c r="G494" t="str">
        <f>VLOOKUP(Таблица_Sheet1[[#This Row],[ИНН]],main_Расчет!$D:$F,3,0)</f>
        <v xml:space="preserve"> ООО ПКО «Компания Урал Дебт»</v>
      </c>
      <c r="H494">
        <f>IFERROR(IF(Таблица_Sheet1[[#This Row],[Ген. директор]]=VLOOKUP(Таблица_Sheet1[[#This Row],[ИНН]],'Гендиры и даты'!$A:$E,4,0),0,1),"")</f>
        <v>0</v>
      </c>
      <c r="I494" t="str">
        <f>Таблица_Sheet1[[#This Row],[Ген. директор]]</f>
        <v>Сидоров Валерий Николаевич</v>
      </c>
      <c r="J494" t="str">
        <f>VLOOKUP(Таблица_Sheet1[[#This Row],[ИНН]],'Гендиры и даты'!$A:$E,4,0)</f>
        <v>Сидоров Валерий Николаевич</v>
      </c>
      <c r="K494">
        <f>IFERROR(IF(Таблица_Sheet1[[#This Row],[Учредитель]]=VLOOKUP(Таблица_Sheet1[[#This Row],[ИНН]],'Гендиры и даты'!$A:$E,5,0),0,1),"")</f>
        <v>0</v>
      </c>
      <c r="L494" t="str">
        <f>Таблица_Sheet1[[#This Row],[Учредитель]]</f>
        <v>Сидорова Надежда Юрьевна</v>
      </c>
      <c r="M494" t="str">
        <f>VLOOKUP(Таблица_Sheet1[[#This Row],[ИНН]],'Гендиры и даты'!$A:$E,5,0)</f>
        <v>Сидорова Надежда Юрьевна</v>
      </c>
    </row>
    <row r="495" spans="1:13">
      <c r="A495">
        <v>7726478287</v>
      </c>
      <c r="B495" t="s">
        <v>20769</v>
      </c>
      <c r="C495" t="s">
        <v>6326</v>
      </c>
      <c r="D495" t="s">
        <v>20122</v>
      </c>
      <c r="E495" t="s">
        <v>5283</v>
      </c>
      <c r="F495" t="s">
        <v>5284</v>
      </c>
      <c r="G495" t="str">
        <f>VLOOKUP(Таблица_Sheet1[[#This Row],[ИНН]],main_Расчет!$D:$F,3,0)</f>
        <v xml:space="preserve"> ООО «ПКО Альянс»</v>
      </c>
      <c r="H495">
        <f>IFERROR(IF(Таблица_Sheet1[[#This Row],[Ген. директор]]=VLOOKUP(Таблица_Sheet1[[#This Row],[ИНН]],'Гендиры и даты'!$A:$E,4,0),0,1),"")</f>
        <v>0</v>
      </c>
      <c r="I495" t="str">
        <f>Таблица_Sheet1[[#This Row],[Ген. директор]]</f>
        <v>Бочкарёв Михаил Викторович</v>
      </c>
      <c r="J495" t="str">
        <f>VLOOKUP(Таблица_Sheet1[[#This Row],[ИНН]],'Гендиры и даты'!$A:$E,4,0)</f>
        <v>Бочкарёв Михаил Викторович</v>
      </c>
      <c r="K495">
        <f>IFERROR(IF(Таблица_Sheet1[[#This Row],[Учредитель]]=VLOOKUP(Таблица_Sheet1[[#This Row],[ИНН]],'Гендиры и даты'!$A:$E,5,0),0,1),"")</f>
        <v>0</v>
      </c>
      <c r="L495" t="str">
        <f>Таблица_Sheet1[[#This Row],[Учредитель]]</f>
        <v>Тимченко Максим Иванович</v>
      </c>
      <c r="M495" t="str">
        <f>VLOOKUP(Таблица_Sheet1[[#This Row],[ИНН]],'Гендиры и даты'!$A:$E,5,0)</f>
        <v>Тимченко Максим Иванович</v>
      </c>
    </row>
    <row r="496" spans="1:13">
      <c r="A496">
        <v>6678089423</v>
      </c>
      <c r="B496" t="s">
        <v>20770</v>
      </c>
      <c r="C496" t="s">
        <v>6328</v>
      </c>
      <c r="D496" t="s">
        <v>20067</v>
      </c>
      <c r="E496" t="s">
        <v>5260</v>
      </c>
      <c r="F496" t="s">
        <v>5261</v>
      </c>
      <c r="G496" t="str">
        <f>VLOOKUP(Таблица_Sheet1[[#This Row],[ИНН]],main_Расчет!$D:$F,3,0)</f>
        <v xml:space="preserve"> ООО ПКО «КК.Консалт»</v>
      </c>
      <c r="H496">
        <f>IFERROR(IF(Таблица_Sheet1[[#This Row],[Ген. директор]]=VLOOKUP(Таблица_Sheet1[[#This Row],[ИНН]],'Гендиры и даты'!$A:$E,4,0),0,1),"")</f>
        <v>0</v>
      </c>
      <c r="I496" t="str">
        <f>Таблица_Sheet1[[#This Row],[Ген. директор]]</f>
        <v>Садовой Михаил Вадимович</v>
      </c>
      <c r="J496" t="str">
        <f>VLOOKUP(Таблица_Sheet1[[#This Row],[ИНН]],'Гендиры и даты'!$A:$E,4,0)</f>
        <v>Садовой Михаил Вадимович</v>
      </c>
      <c r="K496">
        <f>IFERROR(IF(Таблица_Sheet1[[#This Row],[Учредитель]]=VLOOKUP(Таблица_Sheet1[[#This Row],[ИНН]],'Гендиры и даты'!$A:$E,5,0),0,1),"")</f>
        <v>0</v>
      </c>
      <c r="L496" t="str">
        <f>Таблица_Sheet1[[#This Row],[Учредитель]]</f>
        <v>Фарленков Александр Сергеевич</v>
      </c>
      <c r="M496" t="str">
        <f>VLOOKUP(Таблица_Sheet1[[#This Row],[ИНН]],'Гендиры и даты'!$A:$E,5,0)</f>
        <v>Фарленков Александр Сергеевич</v>
      </c>
    </row>
    <row r="497" spans="1:13">
      <c r="A497">
        <v>573013480</v>
      </c>
      <c r="B497" t="s">
        <v>20770</v>
      </c>
      <c r="C497" t="s">
        <v>6328</v>
      </c>
      <c r="D497" t="s">
        <v>20067</v>
      </c>
      <c r="E497" t="s">
        <v>5260</v>
      </c>
      <c r="F497" t="s">
        <v>5261</v>
      </c>
      <c r="G497" t="str">
        <f>VLOOKUP(Таблица_Sheet1[[#This Row],[ИНН]],main_Расчет!$D:$F,3,0)</f>
        <v xml:space="preserve"> ООО ПКО «АСВ-Регион»</v>
      </c>
      <c r="H497">
        <f>IFERROR(IF(Таблица_Sheet1[[#This Row],[Ген. директор]]=VLOOKUP(Таблица_Sheet1[[#This Row],[ИНН]],'Гендиры и даты'!$A:$E,4,0),0,1),"")</f>
        <v>0</v>
      </c>
      <c r="I497" t="str">
        <f>Таблица_Sheet1[[#This Row],[Ген. директор]]</f>
        <v>Садовой Михаил Вадимович</v>
      </c>
      <c r="J497" t="str">
        <f>VLOOKUP(Таблица_Sheet1[[#This Row],[ИНН]],'Гендиры и даты'!$A:$E,4,0)</f>
        <v>Садовой Михаил Вадимович</v>
      </c>
      <c r="K497">
        <f>IFERROR(IF(Таблица_Sheet1[[#This Row],[Учредитель]]=VLOOKUP(Таблица_Sheet1[[#This Row],[ИНН]],'Гендиры и даты'!$A:$E,5,0),0,1),"")</f>
        <v>0</v>
      </c>
      <c r="L497" t="str">
        <f>Таблица_Sheet1[[#This Row],[Учредитель]]</f>
        <v>Фарленков Александр Сергеевич</v>
      </c>
      <c r="M497" t="str">
        <f>VLOOKUP(Таблица_Sheet1[[#This Row],[ИНН]],'Гендиры и даты'!$A:$E,5,0)</f>
        <v>Фарленков Александр Сергеевич</v>
      </c>
    </row>
    <row r="498" spans="1:13">
      <c r="A498">
        <v>9709079818</v>
      </c>
      <c r="B498" t="s">
        <v>20771</v>
      </c>
      <c r="C498" t="s">
        <v>6330</v>
      </c>
      <c r="D498" t="s">
        <v>20174</v>
      </c>
      <c r="E498" t="s">
        <v>4858</v>
      </c>
      <c r="F498" t="s">
        <v>4859</v>
      </c>
      <c r="G498" t="str">
        <f>VLOOKUP(Таблица_Sheet1[[#This Row],[ИНН]],main_Расчет!$D:$F,3,0)</f>
        <v xml:space="preserve"> ООО ПКО «Центурион» </v>
      </c>
      <c r="H498">
        <f>IFERROR(IF(Таблица_Sheet1[[#This Row],[Ген. директор]]=VLOOKUP(Таблица_Sheet1[[#This Row],[ИНН]],'Гендиры и даты'!$A:$E,4,0),0,1),"")</f>
        <v>0</v>
      </c>
      <c r="I498" t="str">
        <f>Таблица_Sheet1[[#This Row],[Ген. директор]]</f>
        <v>Цыпруш Олег Евгеньевич</v>
      </c>
      <c r="J498" t="str">
        <f>VLOOKUP(Таблица_Sheet1[[#This Row],[ИНН]],'Гендиры и даты'!$A:$E,4,0)</f>
        <v>Цыпруш Олег Евгеньевич</v>
      </c>
      <c r="K498">
        <f>IFERROR(IF(Таблица_Sheet1[[#This Row],[Учредитель]]=VLOOKUP(Таблица_Sheet1[[#This Row],[ИНН]],'Гендиры и даты'!$A:$E,5,0),0,1),"")</f>
        <v>0</v>
      </c>
      <c r="L498" t="str">
        <f>Таблица_Sheet1[[#This Row],[Учредитель]]</f>
        <v>Котов Андрей Владимирович</v>
      </c>
      <c r="M498" t="str">
        <f>VLOOKUP(Таблица_Sheet1[[#This Row],[ИНН]],'Гендиры и даты'!$A:$E,5,0)</f>
        <v>Котов Андрей Владимирович</v>
      </c>
    </row>
    <row r="499" spans="1:13">
      <c r="A499">
        <v>4205405157</v>
      </c>
      <c r="B499" t="s">
        <v>20772</v>
      </c>
      <c r="C499" t="s">
        <v>6332</v>
      </c>
      <c r="D499" t="s">
        <v>20103</v>
      </c>
      <c r="E499" t="s">
        <v>6333</v>
      </c>
      <c r="F499" t="s">
        <v>6334</v>
      </c>
      <c r="G499" t="str">
        <f>VLOOKUP(Таблица_Sheet1[[#This Row],[ИНН]],main_Расчет!$D:$F,3,0)</f>
        <v xml:space="preserve"> ООО ПКО «ЭкоФинансы» </v>
      </c>
      <c r="H499">
        <f>IFERROR(IF(Таблица_Sheet1[[#This Row],[Ген. директор]]=VLOOKUP(Таблица_Sheet1[[#This Row],[ИНН]],'Гендиры и даты'!$A:$E,4,0),0,1),"")</f>
        <v>0</v>
      </c>
      <c r="I499" t="str">
        <f>Таблица_Sheet1[[#This Row],[Ген. директор]]</f>
        <v>Мальцев Алексей Александрович</v>
      </c>
      <c r="J499" t="str">
        <f>VLOOKUP(Таблица_Sheet1[[#This Row],[ИНН]],'Гендиры и даты'!$A:$E,4,0)</f>
        <v>Мальцев Алексей Александрович</v>
      </c>
      <c r="K499">
        <f>IFERROR(IF(Таблица_Sheet1[[#This Row],[Учредитель]]=VLOOKUP(Таблица_Sheet1[[#This Row],[ИНН]],'Гендиры и даты'!$A:$E,5,0),0,1),"")</f>
        <v>0</v>
      </c>
      <c r="L499" t="str">
        <f>Таблица_Sheet1[[#This Row],[Учредитель]]</f>
        <v>Мальцев Алексей Александрович, Тимошенко Сергей Александрович</v>
      </c>
      <c r="M499" t="str">
        <f>VLOOKUP(Таблица_Sheet1[[#This Row],[ИНН]],'Гендиры и даты'!$A:$E,5,0)</f>
        <v>Мальцев Алексей Александрович, Тимошенко Сергей Александрович</v>
      </c>
    </row>
    <row r="500" spans="1:13">
      <c r="A500">
        <v>5837082086</v>
      </c>
      <c r="B500" t="s">
        <v>20773</v>
      </c>
      <c r="C500" t="s">
        <v>6336</v>
      </c>
      <c r="D500" t="s">
        <v>20119</v>
      </c>
      <c r="E500" t="s">
        <v>5191</v>
      </c>
      <c r="F500" t="s">
        <v>5191</v>
      </c>
      <c r="G500" t="str">
        <f>VLOOKUP(Таблица_Sheet1[[#This Row],[ИНН]],main_Расчет!$D:$F,3,0)</f>
        <v xml:space="preserve"> ООО « ПКО «Апгрейд-Финанс» </v>
      </c>
      <c r="H500">
        <f>IFERROR(IF(Таблица_Sheet1[[#This Row],[Ген. директор]]=VLOOKUP(Таблица_Sheet1[[#This Row],[ИНН]],'Гендиры и даты'!$A:$E,4,0),0,1),"")</f>
        <v>0</v>
      </c>
      <c r="I500" t="str">
        <f>Таблица_Sheet1[[#This Row],[Ген. директор]]</f>
        <v>Золотарев Вадим Викторович</v>
      </c>
      <c r="J500" t="str">
        <f>VLOOKUP(Таблица_Sheet1[[#This Row],[ИНН]],'Гендиры и даты'!$A:$E,4,0)</f>
        <v>Золотарев Вадим Викторович</v>
      </c>
      <c r="K500">
        <f>IFERROR(IF(Таблица_Sheet1[[#This Row],[Учредитель]]=VLOOKUP(Таблица_Sheet1[[#This Row],[ИНН]],'Гендиры и даты'!$A:$E,5,0),0,1),"")</f>
        <v>0</v>
      </c>
      <c r="L500" t="str">
        <f>Таблица_Sheet1[[#This Row],[Учредитель]]</f>
        <v>Золотарев Вадим Викторович</v>
      </c>
      <c r="M500" t="str">
        <f>VLOOKUP(Таблица_Sheet1[[#This Row],[ИНН]],'Гендиры и даты'!$A:$E,5,0)</f>
        <v>Золотарев Вадим Викторович</v>
      </c>
    </row>
    <row r="501" spans="1:13">
      <c r="A501">
        <v>274970586</v>
      </c>
      <c r="B501" t="s">
        <v>20773</v>
      </c>
      <c r="C501" t="s">
        <v>6336</v>
      </c>
      <c r="D501" t="s">
        <v>20119</v>
      </c>
      <c r="E501" t="s">
        <v>5191</v>
      </c>
      <c r="F501" t="s">
        <v>5191</v>
      </c>
      <c r="G501" t="str">
        <f>VLOOKUP(Таблица_Sheet1[[#This Row],[ИНН]],main_Расчет!$D:$F,3,0)</f>
        <v xml:space="preserve"> ООО ПКО «СКК»</v>
      </c>
      <c r="H501">
        <f>IFERROR(IF(Таблица_Sheet1[[#This Row],[Ген. директор]]=VLOOKUP(Таблица_Sheet1[[#This Row],[ИНН]],'Гендиры и даты'!$A:$E,4,0),0,1),"")</f>
        <v>0</v>
      </c>
      <c r="I501" t="str">
        <f>Таблица_Sheet1[[#This Row],[Ген. директор]]</f>
        <v>Золотарев Вадим Викторович</v>
      </c>
      <c r="J501" t="str">
        <f>VLOOKUP(Таблица_Sheet1[[#This Row],[ИНН]],'Гендиры и даты'!$A:$E,4,0)</f>
        <v>Золотарев Вадим Викторович</v>
      </c>
      <c r="K501">
        <f>IFERROR(IF(Таблица_Sheet1[[#This Row],[Учредитель]]=VLOOKUP(Таблица_Sheet1[[#This Row],[ИНН]],'Гендиры и даты'!$A:$E,5,0),0,1),"")</f>
        <v>0</v>
      </c>
      <c r="L501" t="str">
        <f>Таблица_Sheet1[[#This Row],[Учредитель]]</f>
        <v>Золотарев Вадим Викторович</v>
      </c>
      <c r="M501" t="str">
        <f>VLOOKUP(Таблица_Sheet1[[#This Row],[ИНН]],'Гендиры и даты'!$A:$E,5,0)</f>
        <v>Золотарев Вадим Викторович</v>
      </c>
    </row>
    <row r="502" spans="1:13">
      <c r="A502">
        <v>7810944190</v>
      </c>
      <c r="B502" t="s">
        <v>20774</v>
      </c>
      <c r="C502" t="s">
        <v>6338</v>
      </c>
      <c r="D502" t="s">
        <v>20128</v>
      </c>
      <c r="E502" t="s">
        <v>5199</v>
      </c>
      <c r="F502" t="s">
        <v>5199</v>
      </c>
      <c r="G502" t="str">
        <f>VLOOKUP(Таблица_Sheet1[[#This Row],[ИНН]],main_Расчет!$D:$F,3,0)</f>
        <v xml:space="preserve"> ООО «ПКО «Гамма»</v>
      </c>
      <c r="H502">
        <f>IFERROR(IF(Таблица_Sheet1[[#This Row],[Ген. директор]]=VLOOKUP(Таблица_Sheet1[[#This Row],[ИНН]],'Гендиры и даты'!$A:$E,4,0),0,1),"")</f>
        <v>0</v>
      </c>
      <c r="I502" t="str">
        <f>Таблица_Sheet1[[#This Row],[Ген. директор]]</f>
        <v>Пашкевич Сергей Эдуардович</v>
      </c>
      <c r="J502" t="str">
        <f>VLOOKUP(Таблица_Sheet1[[#This Row],[ИНН]],'Гендиры и даты'!$A:$E,4,0)</f>
        <v>Пашкевич Сергей Эдуардович</v>
      </c>
      <c r="K502">
        <f>IFERROR(IF(Таблица_Sheet1[[#This Row],[Учредитель]]=VLOOKUP(Таблица_Sheet1[[#This Row],[ИНН]],'Гендиры и даты'!$A:$E,5,0),0,1),"")</f>
        <v>0</v>
      </c>
      <c r="L502" t="str">
        <f>Таблица_Sheet1[[#This Row],[Учредитель]]</f>
        <v>Пашкевич Сергей Эдуардович</v>
      </c>
      <c r="M502" t="str">
        <f>VLOOKUP(Таблица_Sheet1[[#This Row],[ИНН]],'Гендиры и даты'!$A:$E,5,0)</f>
        <v>Пашкевич Сергей Эдуардович</v>
      </c>
    </row>
    <row r="503" spans="1:13">
      <c r="A503">
        <v>5837081420</v>
      </c>
      <c r="B503" t="s">
        <v>20775</v>
      </c>
      <c r="C503" t="s">
        <v>6340</v>
      </c>
      <c r="D503" t="s">
        <v>20067</v>
      </c>
      <c r="E503" t="s">
        <v>5240</v>
      </c>
      <c r="F503" t="s">
        <v>5240</v>
      </c>
      <c r="G503" t="str">
        <f>VLOOKUP(Таблица_Sheet1[[#This Row],[ИНН]],main_Расчет!$D:$F,3,0)</f>
        <v xml:space="preserve"> ООО ПКО «ЭС КМ»</v>
      </c>
      <c r="H503">
        <f>IFERROR(IF(Таблица_Sheet1[[#This Row],[Ген. директор]]=VLOOKUP(Таблица_Sheet1[[#This Row],[ИНН]],'Гендиры и даты'!$A:$E,4,0),0,1),"")</f>
        <v>0</v>
      </c>
      <c r="I503" t="str">
        <f>Таблица_Sheet1[[#This Row],[Ген. директор]]</f>
        <v>Кошелев Юрий Валентинович</v>
      </c>
      <c r="J503" t="str">
        <f>VLOOKUP(Таблица_Sheet1[[#This Row],[ИНН]],'Гендиры и даты'!$A:$E,4,0)</f>
        <v>Кошелев Юрий Валентинович</v>
      </c>
      <c r="K503">
        <f>IFERROR(IF(Таблица_Sheet1[[#This Row],[Учредитель]]=VLOOKUP(Таблица_Sheet1[[#This Row],[ИНН]],'Гендиры и даты'!$A:$E,5,0),0,1),"")</f>
        <v>0</v>
      </c>
      <c r="L503" t="str">
        <f>Таблица_Sheet1[[#This Row],[Учредитель]]</f>
        <v>Кошелев Юрий Валентинович</v>
      </c>
      <c r="M503" t="str">
        <f>VLOOKUP(Таблица_Sheet1[[#This Row],[ИНН]],'Гендиры и даты'!$A:$E,5,0)</f>
        <v>Кошелев Юрий Валентинович</v>
      </c>
    </row>
    <row r="504" spans="1:13">
      <c r="A504">
        <v>2310197022</v>
      </c>
      <c r="B504" t="s">
        <v>20776</v>
      </c>
      <c r="C504" t="s">
        <v>6342</v>
      </c>
      <c r="D504" t="s">
        <v>20406</v>
      </c>
      <c r="E504" t="s">
        <v>4919</v>
      </c>
      <c r="F504" t="s">
        <v>4920</v>
      </c>
      <c r="G504" t="str">
        <f>VLOOKUP(Таблица_Sheet1[[#This Row],[ИНН]],main_Расчет!$D:$F,3,0)</f>
        <v xml:space="preserve"> ООО ПКО «СЗА»</v>
      </c>
      <c r="H504">
        <f>IFERROR(IF(Таблица_Sheet1[[#This Row],[Ген. директор]]=VLOOKUP(Таблица_Sheet1[[#This Row],[ИНН]],'Гендиры и даты'!$A:$E,4,0),0,1),"")</f>
        <v>0</v>
      </c>
      <c r="I504" t="str">
        <f>Таблица_Sheet1[[#This Row],[Ген. директор]]</f>
        <v>Панфилов Константин Юрьевич</v>
      </c>
      <c r="J504" t="str">
        <f>VLOOKUP(Таблица_Sheet1[[#This Row],[ИНН]],'Гендиры и даты'!$A:$E,4,0)</f>
        <v>Панфилов Константин Юрьевич</v>
      </c>
      <c r="K504">
        <f>IFERROR(IF(Таблица_Sheet1[[#This Row],[Учредитель]]=VLOOKUP(Таблица_Sheet1[[#This Row],[ИНН]],'Гендиры и даты'!$A:$E,5,0),0,1),"")</f>
        <v>0</v>
      </c>
      <c r="L504" t="str">
        <f>Таблица_Sheet1[[#This Row],[Учредитель]]</f>
        <v>Соловьёв Павел Алексеевич</v>
      </c>
      <c r="M504" t="str">
        <f>VLOOKUP(Таблица_Sheet1[[#This Row],[ИНН]],'Гендиры и даты'!$A:$E,5,0)</f>
        <v>Соловьёв Павел Алексеевич</v>
      </c>
    </row>
    <row r="505" spans="1:13">
      <c r="A505">
        <v>7751201553</v>
      </c>
      <c r="B505" t="s">
        <v>20777</v>
      </c>
      <c r="C505" t="s">
        <v>6344</v>
      </c>
      <c r="D505" t="s">
        <v>20122</v>
      </c>
      <c r="E505" t="s">
        <v>5472</v>
      </c>
      <c r="F505" t="s">
        <v>5473</v>
      </c>
      <c r="G505" t="str">
        <f>VLOOKUP(Таблица_Sheet1[[#This Row],[ИНН]],main_Расчет!$D:$F,3,0)</f>
        <v xml:space="preserve"> ООО ПКО «НАВЗ»</v>
      </c>
      <c r="H505">
        <f>IFERROR(IF(Таблица_Sheet1[[#This Row],[Ген. директор]]=VLOOKUP(Таблица_Sheet1[[#This Row],[ИНН]],'Гендиры и даты'!$A:$E,4,0),0,1),"")</f>
        <v>0</v>
      </c>
      <c r="I505" t="str">
        <f>Таблица_Sheet1[[#This Row],[Ген. директор]]</f>
        <v>Потемкин Максим Геннадиевич</v>
      </c>
      <c r="J505" t="str">
        <f>VLOOKUP(Таблица_Sheet1[[#This Row],[ИНН]],'Гендиры и даты'!$A:$E,4,0)</f>
        <v>Потемкин Максим Геннадиевич</v>
      </c>
      <c r="K505">
        <f>IFERROR(IF(Таблица_Sheet1[[#This Row],[Учредитель]]=VLOOKUP(Таблица_Sheet1[[#This Row],[ИНН]],'Гендиры и даты'!$A:$E,5,0),0,1),"")</f>
        <v>0</v>
      </c>
      <c r="L505" t="str">
        <f>Таблица_Sheet1[[#This Row],[Учредитель]]</f>
        <v>Лукашин Александр Владимирович, Потемкин Максим Геннадиевич</v>
      </c>
      <c r="M505" t="str">
        <f>VLOOKUP(Таблица_Sheet1[[#This Row],[ИНН]],'Гендиры и даты'!$A:$E,5,0)</f>
        <v>Лукашин Александр Владимирович, Потемкин Максим Геннадиевич</v>
      </c>
    </row>
    <row r="506" spans="1:13">
      <c r="A506">
        <v>7743165125</v>
      </c>
      <c r="B506" t="s">
        <v>20778</v>
      </c>
      <c r="C506" t="s">
        <v>6346</v>
      </c>
      <c r="D506" t="s">
        <v>20235</v>
      </c>
      <c r="E506" t="s">
        <v>5009</v>
      </c>
      <c r="G506" t="str">
        <f>VLOOKUP(Таблица_Sheet1[[#This Row],[ИНН]],main_Расчет!$D:$F,3,0)</f>
        <v xml:space="preserve"> АО «ПКО «АТАКОР. Антикризисное управление»</v>
      </c>
      <c r="H506">
        <f>IFERROR(IF(Таблица_Sheet1[[#This Row],[Ген. директор]]=VLOOKUP(Таблица_Sheet1[[#This Row],[ИНН]],'Гендиры и даты'!$A:$E,4,0),0,1),"")</f>
        <v>0</v>
      </c>
      <c r="I506" t="str">
        <f>Таблица_Sheet1[[#This Row],[Ген. директор]]</f>
        <v>Евтухов Виктор Юрьевич</v>
      </c>
      <c r="J506" t="str">
        <f>VLOOKUP(Таблица_Sheet1[[#This Row],[ИНН]],'Гендиры и даты'!$A:$E,4,0)</f>
        <v>Евтухов Виктор Юрьевич</v>
      </c>
      <c r="K506">
        <f>IFERROR(IF(Таблица_Sheet1[[#This Row],[Учредитель]]=VLOOKUP(Таблица_Sheet1[[#This Row],[ИНН]],'Гендиры и даты'!$A:$E,5,0),0,1),"")</f>
        <v>0</v>
      </c>
      <c r="L506">
        <f>Таблица_Sheet1[[#This Row],[Учредитель]]</f>
        <v>0</v>
      </c>
      <c r="M506">
        <f>VLOOKUP(Таблица_Sheet1[[#This Row],[ИНН]],'Гендиры и даты'!$A:$E,5,0)</f>
        <v>0</v>
      </c>
    </row>
    <row r="507" spans="1:13">
      <c r="A507">
        <v>9727003956</v>
      </c>
      <c r="B507" t="s">
        <v>20779</v>
      </c>
      <c r="C507" t="s">
        <v>6348</v>
      </c>
      <c r="D507" t="s">
        <v>20122</v>
      </c>
      <c r="E507" t="s">
        <v>5271</v>
      </c>
      <c r="F507" t="s">
        <v>5271</v>
      </c>
      <c r="G507" t="str">
        <f>VLOOKUP(Таблица_Sheet1[[#This Row],[ИНН]],main_Расчет!$D:$F,3,0)</f>
        <v xml:space="preserve"> ООО «Стоун»</v>
      </c>
      <c r="H507">
        <f>IFERROR(IF(Таблица_Sheet1[[#This Row],[Ген. директор]]=VLOOKUP(Таблица_Sheet1[[#This Row],[ИНН]],'Гендиры и даты'!$A:$E,4,0),0,1),"")</f>
        <v>0</v>
      </c>
      <c r="I507" t="str">
        <f>Таблица_Sheet1[[#This Row],[Ген. директор]]</f>
        <v>Тырин Никита Александрович</v>
      </c>
      <c r="J507" t="str">
        <f>VLOOKUP(Таблица_Sheet1[[#This Row],[ИНН]],'Гендиры и даты'!$A:$E,4,0)</f>
        <v>Тырин Никита Александрович</v>
      </c>
      <c r="K507">
        <f>IFERROR(IF(Таблица_Sheet1[[#This Row],[Учредитель]]=VLOOKUP(Таблица_Sheet1[[#This Row],[ИНН]],'Гендиры и даты'!$A:$E,5,0),0,1),"")</f>
        <v>0</v>
      </c>
      <c r="L507" t="str">
        <f>Таблица_Sheet1[[#This Row],[Учредитель]]</f>
        <v>Тырин Никита Александрович</v>
      </c>
      <c r="M507" t="str">
        <f>VLOOKUP(Таблица_Sheet1[[#This Row],[ИНН]],'Гендиры и даты'!$A:$E,5,0)</f>
        <v>Тырин Никита Александрович</v>
      </c>
    </row>
    <row r="508" spans="1:13">
      <c r="A508">
        <v>2130233698</v>
      </c>
      <c r="B508" t="s">
        <v>20780</v>
      </c>
      <c r="C508" t="s">
        <v>6350</v>
      </c>
      <c r="D508" t="s">
        <v>20119</v>
      </c>
      <c r="E508" t="s">
        <v>5333</v>
      </c>
      <c r="F508" t="s">
        <v>5333</v>
      </c>
      <c r="G508" t="str">
        <f>VLOOKUP(Таблица_Sheet1[[#This Row],[ИНН]],main_Расчет!$D:$F,3,0)</f>
        <v xml:space="preserve"> ООО ПКО «Тайм Коллекшн»</v>
      </c>
      <c r="H508">
        <f>IFERROR(IF(Таблица_Sheet1[[#This Row],[Ген. директор]]=VLOOKUP(Таблица_Sheet1[[#This Row],[ИНН]],'Гендиры и даты'!$A:$E,4,0),0,1),"")</f>
        <v>0</v>
      </c>
      <c r="I508" t="str">
        <f>Таблица_Sheet1[[#This Row],[Ген. директор]]</f>
        <v>Артамонов Роман Васильевич</v>
      </c>
      <c r="J508" t="str">
        <f>VLOOKUP(Таблица_Sheet1[[#This Row],[ИНН]],'Гендиры и даты'!$A:$E,4,0)</f>
        <v>Артамонов Роман Васильевич</v>
      </c>
      <c r="K508">
        <f>IFERROR(IF(Таблица_Sheet1[[#This Row],[Учредитель]]=VLOOKUP(Таблица_Sheet1[[#This Row],[ИНН]],'Гендиры и даты'!$A:$E,5,0),0,1),"")</f>
        <v>0</v>
      </c>
      <c r="L508" t="str">
        <f>Таблица_Sheet1[[#This Row],[Учредитель]]</f>
        <v>Артамонов Роман Васильевич</v>
      </c>
      <c r="M508" t="str">
        <f>VLOOKUP(Таблица_Sheet1[[#This Row],[ИНН]],'Гендиры и даты'!$A:$E,5,0)</f>
        <v>Артамонов Роман Васильевич</v>
      </c>
    </row>
    <row r="509" spans="1:13">
      <c r="A509">
        <v>9725016460</v>
      </c>
      <c r="B509" t="s">
        <v>20781</v>
      </c>
      <c r="C509" t="s">
        <v>6352</v>
      </c>
      <c r="D509" t="s">
        <v>20105</v>
      </c>
      <c r="E509" t="s">
        <v>4914</v>
      </c>
      <c r="F509" t="s">
        <v>4915</v>
      </c>
      <c r="G509" t="str">
        <f>VLOOKUP(Таблица_Sheet1[[#This Row],[ИНН]],main_Расчет!$D:$F,3,0)</f>
        <v xml:space="preserve"> ООО «ЮК Омега групп»</v>
      </c>
      <c r="H509">
        <f>IFERROR(IF(Таблица_Sheet1[[#This Row],[Ген. директор]]=VLOOKUP(Таблица_Sheet1[[#This Row],[ИНН]],'Гендиры и даты'!$A:$E,4,0),0,1),"")</f>
        <v>0</v>
      </c>
      <c r="I509" t="str">
        <f>Таблица_Sheet1[[#This Row],[Ген. директор]]</f>
        <v>Алимов Ильдар Халитович</v>
      </c>
      <c r="J509" t="str">
        <f>VLOOKUP(Таблица_Sheet1[[#This Row],[ИНН]],'Гендиры и даты'!$A:$E,4,0)</f>
        <v>Алимов Ильдар Халитович</v>
      </c>
      <c r="K509">
        <f>IFERROR(IF(Таблица_Sheet1[[#This Row],[Учредитель]]=VLOOKUP(Таблица_Sheet1[[#This Row],[ИНН]],'Гендиры и даты'!$A:$E,5,0),0,1),"")</f>
        <v>0</v>
      </c>
      <c r="L509" t="str">
        <f>Таблица_Sheet1[[#This Row],[Учредитель]]</f>
        <v>Алимов Ильдар Халитович, Шарков Тимофей Владимирович</v>
      </c>
      <c r="M509" t="str">
        <f>VLOOKUP(Таблица_Sheet1[[#This Row],[ИНН]],'Гендиры и даты'!$A:$E,5,0)</f>
        <v>Алимов Ильдар Халитович, Шарков Тимофей Владимирович</v>
      </c>
    </row>
    <row r="510" spans="1:13">
      <c r="A510">
        <v>9715208490</v>
      </c>
      <c r="B510" t="s">
        <v>20782</v>
      </c>
      <c r="C510" t="s">
        <v>6354</v>
      </c>
      <c r="D510" t="s">
        <v>20082</v>
      </c>
      <c r="E510" t="s">
        <v>5339</v>
      </c>
      <c r="F510" t="s">
        <v>5340</v>
      </c>
      <c r="G510" t="str">
        <f>VLOOKUP(Таблица_Sheet1[[#This Row],[ИНН]],main_Расчет!$D:$F,3,0)</f>
        <v xml:space="preserve"> ООО «ПРОМ-ТОРГ»</v>
      </c>
      <c r="H510">
        <f>IFERROR(IF(Таблица_Sheet1[[#This Row],[Ген. директор]]=VLOOKUP(Таблица_Sheet1[[#This Row],[ИНН]],'Гендиры и даты'!$A:$E,4,0),0,1),"")</f>
        <v>0</v>
      </c>
      <c r="I510" t="str">
        <f>Таблица_Sheet1[[#This Row],[Ген. директор]]</f>
        <v>Жосан Андрей Юрьевич</v>
      </c>
      <c r="J510" t="str">
        <f>VLOOKUP(Таблица_Sheet1[[#This Row],[ИНН]],'Гендиры и даты'!$A:$E,4,0)</f>
        <v>Жосан Андрей Юрьевич</v>
      </c>
      <c r="K510">
        <f>IFERROR(IF(Таблица_Sheet1[[#This Row],[Учредитель]]=VLOOKUP(Таблица_Sheet1[[#This Row],[ИНН]],'Гендиры и даты'!$A:$E,5,0),0,1),"")</f>
        <v>0</v>
      </c>
      <c r="L510" t="str">
        <f>Таблица_Sheet1[[#This Row],[Учредитель]]</f>
        <v>Журбина Екатерина Юрьевна</v>
      </c>
      <c r="M510" t="str">
        <f>VLOOKUP(Таблица_Sheet1[[#This Row],[ИНН]],'Гендиры и даты'!$A:$E,5,0)</f>
        <v>Журбина Екатерина Юрьевна</v>
      </c>
    </row>
    <row r="511" spans="1:13">
      <c r="A511">
        <v>6316276246</v>
      </c>
      <c r="B511" t="s">
        <v>20783</v>
      </c>
      <c r="C511" t="s">
        <v>6356</v>
      </c>
      <c r="D511" t="s">
        <v>20165</v>
      </c>
      <c r="E511" t="s">
        <v>4933</v>
      </c>
      <c r="F511" t="s">
        <v>4934</v>
      </c>
      <c r="G511" t="str">
        <f>VLOOKUP(Таблица_Sheet1[[#This Row],[ИНН]],main_Расчет!$D:$F,3,0)</f>
        <v xml:space="preserve"> ООО ПКО «Юстива»</v>
      </c>
      <c r="H511">
        <f>IFERROR(IF(Таблица_Sheet1[[#This Row],[Ген. директор]]=VLOOKUP(Таблица_Sheet1[[#This Row],[ИНН]],'Гендиры и даты'!$A:$E,4,0),0,1),"")</f>
        <v>0</v>
      </c>
      <c r="I511" t="str">
        <f>Таблица_Sheet1[[#This Row],[Ген. директор]]</f>
        <v>Столярова Дарья Владимировна</v>
      </c>
      <c r="J511" t="str">
        <f>VLOOKUP(Таблица_Sheet1[[#This Row],[ИНН]],'Гендиры и даты'!$A:$E,4,0)</f>
        <v>Столярова Дарья Владимировна</v>
      </c>
      <c r="K511">
        <f>IFERROR(IF(Таблица_Sheet1[[#This Row],[Учредитель]]=VLOOKUP(Таблица_Sheet1[[#This Row],[ИНН]],'Гендиры и даты'!$A:$E,5,0),0,1),"")</f>
        <v>0</v>
      </c>
      <c r="L511" t="str">
        <f>Таблица_Sheet1[[#This Row],[Учредитель]]</f>
        <v>Приходько Дмитрий Андреевич</v>
      </c>
      <c r="M511" t="str">
        <f>VLOOKUP(Таблица_Sheet1[[#This Row],[ИНН]],'Гендиры и даты'!$A:$E,5,0)</f>
        <v>Приходько Дмитрий Андреевич</v>
      </c>
    </row>
    <row r="512" spans="1:13">
      <c r="A512">
        <v>1656113306</v>
      </c>
      <c r="B512" t="s">
        <v>20784</v>
      </c>
      <c r="C512" t="s">
        <v>6358</v>
      </c>
      <c r="D512" t="s">
        <v>20177</v>
      </c>
      <c r="E512" t="s">
        <v>5104</v>
      </c>
      <c r="F512" t="s">
        <v>5105</v>
      </c>
      <c r="G512" t="str">
        <f>VLOOKUP(Таблица_Sheet1[[#This Row],[ИНН]],main_Расчет!$D:$F,3,0)</f>
        <v xml:space="preserve"> ООО ПКО «МАРК»</v>
      </c>
      <c r="H512">
        <f>IFERROR(IF(Таблица_Sheet1[[#This Row],[Ген. директор]]=VLOOKUP(Таблица_Sheet1[[#This Row],[ИНН]],'Гендиры и даты'!$A:$E,4,0),0,1),"")</f>
        <v>0</v>
      </c>
      <c r="I512" t="str">
        <f>Таблица_Sheet1[[#This Row],[Ген. директор]]</f>
        <v>Фахрутдинов Айрат Мансурович</v>
      </c>
      <c r="J512" t="str">
        <f>VLOOKUP(Таблица_Sheet1[[#This Row],[ИНН]],'Гендиры и даты'!$A:$E,4,0)</f>
        <v>Фахрутдинов Айрат Мансурович</v>
      </c>
      <c r="K512">
        <f>IFERROR(IF(Таблица_Sheet1[[#This Row],[Учредитель]]=VLOOKUP(Таблица_Sheet1[[#This Row],[ИНН]],'Гендиры и даты'!$A:$E,5,0),0,1),"")</f>
        <v>0</v>
      </c>
      <c r="L512" t="str">
        <f>Таблица_Sheet1[[#This Row],[Учредитель]]</f>
        <v>Затримайлова Яна Юрьевна</v>
      </c>
      <c r="M512" t="str">
        <f>VLOOKUP(Таблица_Sheet1[[#This Row],[ИНН]],'Гендиры и даты'!$A:$E,5,0)</f>
        <v>Затримайлова Яна Юрьевна</v>
      </c>
    </row>
    <row r="513" spans="1:13">
      <c r="A513">
        <v>5405074715</v>
      </c>
      <c r="B513" t="s">
        <v>20785</v>
      </c>
      <c r="C513" t="s">
        <v>20786</v>
      </c>
      <c r="D513" t="s">
        <v>20303</v>
      </c>
      <c r="E513" t="s">
        <v>5055</v>
      </c>
      <c r="F513" t="s">
        <v>5055</v>
      </c>
      <c r="G513" t="str">
        <f>VLOOKUP(Таблица_Sheet1[[#This Row],[ИНН]],main_Расчет!$D:$F,3,0)</f>
        <v xml:space="preserve"> ООО «ПКО «ЭквИта-Капитал»</v>
      </c>
      <c r="H513">
        <f>IFERROR(IF(Таблица_Sheet1[[#This Row],[Ген. директор]]=VLOOKUP(Таблица_Sheet1[[#This Row],[ИНН]],'Гендиры и даты'!$A:$E,4,0),0,1),"")</f>
        <v>0</v>
      </c>
      <c r="I513" t="str">
        <f>Таблица_Sheet1[[#This Row],[Ген. директор]]</f>
        <v>Попов Сергей Анатольевич</v>
      </c>
      <c r="J513" t="str">
        <f>VLOOKUP(Таблица_Sheet1[[#This Row],[ИНН]],'Гендиры и даты'!$A:$E,4,0)</f>
        <v>Попов Сергей Анатольевич</v>
      </c>
      <c r="K513">
        <f>IFERROR(IF(Таблица_Sheet1[[#This Row],[Учредитель]]=VLOOKUP(Таблица_Sheet1[[#This Row],[ИНН]],'Гендиры и даты'!$A:$E,5,0),0,1),"")</f>
        <v>0</v>
      </c>
      <c r="L513" t="str">
        <f>Таблица_Sheet1[[#This Row],[Учредитель]]</f>
        <v>Попов Сергей Анатольевич</v>
      </c>
      <c r="M513" t="str">
        <f>VLOOKUP(Таблица_Sheet1[[#This Row],[ИНН]],'Гендиры и даты'!$A:$E,5,0)</f>
        <v>Попов Сергей Анатольевич</v>
      </c>
    </row>
    <row r="514" spans="1:13">
      <c r="A514">
        <v>6670510671</v>
      </c>
      <c r="B514" t="s">
        <v>20787</v>
      </c>
      <c r="C514" t="s">
        <v>6362</v>
      </c>
      <c r="D514" t="s">
        <v>20103</v>
      </c>
      <c r="E514" t="s">
        <v>5390</v>
      </c>
      <c r="F514" t="s">
        <v>5390</v>
      </c>
      <c r="G514" t="str">
        <f>VLOOKUP(Таблица_Sheet1[[#This Row],[ИНН]],main_Расчет!$D:$F,3,0)</f>
        <v xml:space="preserve"> ООО ПКО «Атмосфера»</v>
      </c>
      <c r="H514">
        <f>IFERROR(IF(Таблица_Sheet1[[#This Row],[Ген. директор]]=VLOOKUP(Таблица_Sheet1[[#This Row],[ИНН]],'Гендиры и даты'!$A:$E,4,0),0,1),"")</f>
        <v>0</v>
      </c>
      <c r="I514" t="str">
        <f>Таблица_Sheet1[[#This Row],[Ген. директор]]</f>
        <v>Пархоменко Алексей Сергеевич</v>
      </c>
      <c r="J514" t="str">
        <f>VLOOKUP(Таблица_Sheet1[[#This Row],[ИНН]],'Гендиры и даты'!$A:$E,4,0)</f>
        <v>Пархоменко Алексей Сергеевич</v>
      </c>
      <c r="K514">
        <f>IFERROR(IF(Таблица_Sheet1[[#This Row],[Учредитель]]=VLOOKUP(Таблица_Sheet1[[#This Row],[ИНН]],'Гендиры и даты'!$A:$E,5,0),0,1),"")</f>
        <v>0</v>
      </c>
      <c r="L514" t="str">
        <f>Таблица_Sheet1[[#This Row],[Учредитель]]</f>
        <v>Пархоменко Алексей Сергеевич</v>
      </c>
      <c r="M514" t="str">
        <f>VLOOKUP(Таблица_Sheet1[[#This Row],[ИНН]],'Гендиры и даты'!$A:$E,5,0)</f>
        <v>Пархоменко Алексей Сергеевич</v>
      </c>
    </row>
    <row r="515" spans="1:13">
      <c r="A515">
        <v>7725321396</v>
      </c>
      <c r="B515" t="s">
        <v>20788</v>
      </c>
      <c r="C515" t="s">
        <v>6364</v>
      </c>
      <c r="D515" t="s">
        <v>20067</v>
      </c>
      <c r="E515" t="s">
        <v>6365</v>
      </c>
      <c r="F515" t="s">
        <v>5081</v>
      </c>
      <c r="G515" t="str">
        <f>VLOOKUP(Таблица_Sheet1[[#This Row],[ИНН]],main_Расчет!$D:$F,3,0)</f>
        <v xml:space="preserve"> ООО ПКО «ВИЛДОН ИНВЕСТМЕНТ»</v>
      </c>
      <c r="H515">
        <f>IFERROR(IF(Таблица_Sheet1[[#This Row],[Ген. директор]]=VLOOKUP(Таблица_Sheet1[[#This Row],[ИНН]],'Гендиры и даты'!$A:$E,4,0),0,1),"")</f>
        <v>0</v>
      </c>
      <c r="I515" t="str">
        <f>Таблица_Sheet1[[#This Row],[Ген. директор]]</f>
        <v>Евлашова Наталья Дмитриевна</v>
      </c>
      <c r="J515" t="str">
        <f>VLOOKUP(Таблица_Sheet1[[#This Row],[ИНН]],'Гендиры и даты'!$A:$E,4,0)</f>
        <v>Евлашова Наталья Дмитриевна</v>
      </c>
      <c r="K515">
        <f>IFERROR(IF(Таблица_Sheet1[[#This Row],[Учредитель]]=VLOOKUP(Таблица_Sheet1[[#This Row],[ИНН]],'Гендиры и даты'!$A:$E,5,0),0,1),"")</f>
        <v>0</v>
      </c>
      <c r="L515" t="str">
        <f>Таблица_Sheet1[[#This Row],[Учредитель]]</f>
        <v>Падош Балаж, Цеи Холдинг Гмбх</v>
      </c>
      <c r="M515" t="str">
        <f>VLOOKUP(Таблица_Sheet1[[#This Row],[ИНН]],'Гендиры и даты'!$A:$E,5,0)</f>
        <v>Падош Балаж, Цеи Холдинг Гмбх</v>
      </c>
    </row>
    <row r="516" spans="1:13">
      <c r="A516">
        <v>5024189682</v>
      </c>
      <c r="B516" t="s">
        <v>20789</v>
      </c>
      <c r="C516" t="s">
        <v>6367</v>
      </c>
      <c r="D516" t="s">
        <v>20122</v>
      </c>
      <c r="E516" t="s">
        <v>5205</v>
      </c>
      <c r="F516" t="s">
        <v>5205</v>
      </c>
      <c r="G516" t="str">
        <f>VLOOKUP(Таблица_Sheet1[[#This Row],[ИНН]],main_Расчет!$D:$F,3,0)</f>
        <v xml:space="preserve"> ООО ПКО «ЯРД»</v>
      </c>
      <c r="H516">
        <f>IFERROR(IF(Таблица_Sheet1[[#This Row],[Ген. директор]]=VLOOKUP(Таблица_Sheet1[[#This Row],[ИНН]],'Гендиры и даты'!$A:$E,4,0),0,1),"")</f>
        <v>0</v>
      </c>
      <c r="I516" t="str">
        <f>Таблица_Sheet1[[#This Row],[Ген. директор]]</f>
        <v>Яковенко Николай Иванович</v>
      </c>
      <c r="J516" t="str">
        <f>VLOOKUP(Таблица_Sheet1[[#This Row],[ИНН]],'Гендиры и даты'!$A:$E,4,0)</f>
        <v>Яковенко Николай Иванович</v>
      </c>
      <c r="K516">
        <f>IFERROR(IF(Таблица_Sheet1[[#This Row],[Учредитель]]=VLOOKUP(Таблица_Sheet1[[#This Row],[ИНН]],'Гендиры и даты'!$A:$E,5,0),0,1),"")</f>
        <v>0</v>
      </c>
      <c r="L516" t="str">
        <f>Таблица_Sheet1[[#This Row],[Учредитель]]</f>
        <v>Яковенко Николай Иванович</v>
      </c>
      <c r="M516" t="str">
        <f>VLOOKUP(Таблица_Sheet1[[#This Row],[ИНН]],'Гендиры и даты'!$A:$E,5,0)</f>
        <v>Яковенко Николай Иванович</v>
      </c>
    </row>
    <row r="517" spans="1:13">
      <c r="A517">
        <v>9725088961</v>
      </c>
      <c r="B517" t="s">
        <v>20790</v>
      </c>
      <c r="C517" t="s">
        <v>6369</v>
      </c>
      <c r="D517" t="s">
        <v>20082</v>
      </c>
      <c r="E517" t="s">
        <v>4938</v>
      </c>
      <c r="F517" t="s">
        <v>4938</v>
      </c>
      <c r="G517" t="str">
        <f>VLOOKUP(Таблица_Sheet1[[#This Row],[ИНН]],main_Расчет!$D:$F,3,0)</f>
        <v xml:space="preserve"> ООО ПКО «ДЕКСТФИН»</v>
      </c>
      <c r="H517">
        <f>IFERROR(IF(Таблица_Sheet1[[#This Row],[Ген. директор]]=VLOOKUP(Таблица_Sheet1[[#This Row],[ИНН]],'Гендиры и даты'!$A:$E,4,0),0,1),"")</f>
        <v>0</v>
      </c>
      <c r="I517" t="str">
        <f>Таблица_Sheet1[[#This Row],[Ген. директор]]</f>
        <v>Солнцев Геннадий Викторович</v>
      </c>
      <c r="J517" t="str">
        <f>VLOOKUP(Таблица_Sheet1[[#This Row],[ИНН]],'Гендиры и даты'!$A:$E,4,0)</f>
        <v>Солнцев Геннадий Викторович</v>
      </c>
      <c r="K517">
        <f>IFERROR(IF(Таблица_Sheet1[[#This Row],[Учредитель]]=VLOOKUP(Таблица_Sheet1[[#This Row],[ИНН]],'Гендиры и даты'!$A:$E,5,0),0,1),"")</f>
        <v>0</v>
      </c>
      <c r="L517" t="str">
        <f>Таблица_Sheet1[[#This Row],[Учредитель]]</f>
        <v>Солнцев Геннадий Викторович</v>
      </c>
      <c r="M517" t="str">
        <f>VLOOKUP(Таблица_Sheet1[[#This Row],[ИНН]],'Гендиры и даты'!$A:$E,5,0)</f>
        <v>Солнцев Геннадий Викторович</v>
      </c>
    </row>
    <row r="518" spans="1:13">
      <c r="A518">
        <v>6316272629</v>
      </c>
      <c r="B518" t="s">
        <v>20791</v>
      </c>
      <c r="C518" t="s">
        <v>20792</v>
      </c>
      <c r="D518" t="s">
        <v>20103</v>
      </c>
      <c r="E518" t="s">
        <v>20793</v>
      </c>
      <c r="F518" t="s">
        <v>5407</v>
      </c>
      <c r="G518" t="str">
        <f>VLOOKUP(Таблица_Sheet1[[#This Row],[ИНН]],main_Расчет!$D:$F,3,0)</f>
        <v xml:space="preserve"> ООО ПКО «Агентство юридических и консалтинговых решений»</v>
      </c>
      <c r="H518">
        <f>IFERROR(IF(Таблица_Sheet1[[#This Row],[Ген. директор]]=VLOOKUP(Таблица_Sheet1[[#This Row],[ИНН]],'Гендиры и даты'!$A:$E,4,0),0,1),"")</f>
        <v>1</v>
      </c>
      <c r="I518" t="str">
        <f>Таблица_Sheet1[[#This Row],[Ген. директор]]</f>
        <v>Тютюнин Андрей Дмитриевич</v>
      </c>
      <c r="J518" t="str">
        <f>VLOOKUP(Таблица_Sheet1[[#This Row],[ИНН]],'Гендиры и даты'!$A:$E,4,0)</f>
        <v>Сатаев Руслан Фаридович</v>
      </c>
      <c r="K518">
        <f>IFERROR(IF(Таблица_Sheet1[[#This Row],[Учредитель]]=VLOOKUP(Таблица_Sheet1[[#This Row],[ИНН]],'Гендиры и даты'!$A:$E,5,0),0,1),"")</f>
        <v>0</v>
      </c>
      <c r="L518" t="str">
        <f>Таблица_Sheet1[[#This Row],[Учредитель]]</f>
        <v>Сатаев Руслан Фаридович</v>
      </c>
      <c r="M518" t="str">
        <f>VLOOKUP(Таблица_Sheet1[[#This Row],[ИНН]],'Гендиры и даты'!$A:$E,5,0)</f>
        <v>Сатаев Руслан Фаридович</v>
      </c>
    </row>
    <row r="519" spans="1:13">
      <c r="A519">
        <v>7604376792</v>
      </c>
      <c r="B519" t="s">
        <v>20794</v>
      </c>
      <c r="C519" t="s">
        <v>6373</v>
      </c>
      <c r="D519" t="s">
        <v>20082</v>
      </c>
      <c r="E519" t="s">
        <v>5368</v>
      </c>
      <c r="F519" t="s">
        <v>5368</v>
      </c>
      <c r="G519" t="str">
        <f>VLOOKUP(Таблица_Sheet1[[#This Row],[ИНН]],main_Расчет!$D:$F,3,0)</f>
        <v xml:space="preserve"> ООО ПКО «Артель сейм»</v>
      </c>
      <c r="H519">
        <f>IFERROR(IF(Таблица_Sheet1[[#This Row],[Ген. директор]]=VLOOKUP(Таблица_Sheet1[[#This Row],[ИНН]],'Гендиры и даты'!$A:$E,4,0),0,1),"")</f>
        <v>0</v>
      </c>
      <c r="I519" t="str">
        <f>Таблица_Sheet1[[#This Row],[Ген. директор]]</f>
        <v>Каргина Ирина Владимировна</v>
      </c>
      <c r="J519" t="str">
        <f>VLOOKUP(Таблица_Sheet1[[#This Row],[ИНН]],'Гендиры и даты'!$A:$E,4,0)</f>
        <v>Каргина Ирина Владимировна</v>
      </c>
      <c r="K519">
        <f>IFERROR(IF(Таблица_Sheet1[[#This Row],[Учредитель]]=VLOOKUP(Таблица_Sheet1[[#This Row],[ИНН]],'Гендиры и даты'!$A:$E,5,0),0,1),"")</f>
        <v>0</v>
      </c>
      <c r="L519" t="str">
        <f>Таблица_Sheet1[[#This Row],[Учредитель]]</f>
        <v>Каргина Ирина Владимировна</v>
      </c>
      <c r="M519" t="str">
        <f>VLOOKUP(Таблица_Sheet1[[#This Row],[ИНН]],'Гендиры и даты'!$A:$E,5,0)</f>
        <v>Каргина Ирина Владимировна</v>
      </c>
    </row>
    <row r="520" spans="1:13">
      <c r="A520">
        <v>9728074741</v>
      </c>
      <c r="B520" t="s">
        <v>20795</v>
      </c>
      <c r="C520" t="s">
        <v>6375</v>
      </c>
      <c r="D520" t="s">
        <v>20067</v>
      </c>
      <c r="E520" t="s">
        <v>5389</v>
      </c>
      <c r="F520" t="s">
        <v>5389</v>
      </c>
      <c r="G520" t="str">
        <f>VLOOKUP(Таблица_Sheet1[[#This Row],[ИНН]],main_Расчет!$D:$F,3,0)</f>
        <v xml:space="preserve"> ООО «Доверие Лигал Солюшнз»</v>
      </c>
      <c r="H520">
        <f>IFERROR(IF(Таблица_Sheet1[[#This Row],[Ген. директор]]=VLOOKUP(Таблица_Sheet1[[#This Row],[ИНН]],'Гендиры и даты'!$A:$E,4,0),0,1),"")</f>
        <v>0</v>
      </c>
      <c r="I520" t="str">
        <f>Таблица_Sheet1[[#This Row],[Ген. директор]]</f>
        <v>Дячук Екатерина Николаевна</v>
      </c>
      <c r="J520" t="str">
        <f>VLOOKUP(Таблица_Sheet1[[#This Row],[ИНН]],'Гендиры и даты'!$A:$E,4,0)</f>
        <v>Дячук Екатерина Николаевна</v>
      </c>
      <c r="K520">
        <f>IFERROR(IF(Таблица_Sheet1[[#This Row],[Учредитель]]=VLOOKUP(Таблица_Sheet1[[#This Row],[ИНН]],'Гендиры и даты'!$A:$E,5,0),0,1),"")</f>
        <v>0</v>
      </c>
      <c r="L520" t="str">
        <f>Таблица_Sheet1[[#This Row],[Учредитель]]</f>
        <v>Дячук Екатерина Николаевна</v>
      </c>
      <c r="M520" t="str">
        <f>VLOOKUP(Таблица_Sheet1[[#This Row],[ИНН]],'Гендиры и даты'!$A:$E,5,0)</f>
        <v>Дячук Екатерина Николаевна</v>
      </c>
    </row>
    <row r="521" spans="1:13">
      <c r="A521">
        <v>9706025860</v>
      </c>
      <c r="B521" t="s">
        <v>20796</v>
      </c>
      <c r="C521" t="s">
        <v>20797</v>
      </c>
      <c r="D521" t="s">
        <v>20293</v>
      </c>
      <c r="E521" t="s">
        <v>5044</v>
      </c>
      <c r="F521" t="s">
        <v>4912</v>
      </c>
      <c r="G521" t="str">
        <f>VLOOKUP(Таблица_Sheet1[[#This Row],[ИНН]],main_Расчет!$D:$F,3,0)</f>
        <v xml:space="preserve"> ООО ПКО «Саммит»</v>
      </c>
      <c r="H521">
        <f>IFERROR(IF(Таблица_Sheet1[[#This Row],[Ген. директор]]=VLOOKUP(Таблица_Sheet1[[#This Row],[ИНН]],'Гендиры и даты'!$A:$E,4,0),0,1),"")</f>
        <v>0</v>
      </c>
      <c r="I521" t="str">
        <f>Таблица_Sheet1[[#This Row],[Ген. директор]]</f>
        <v>Бурова Вероника Александровна</v>
      </c>
      <c r="J521" t="str">
        <f>VLOOKUP(Таблица_Sheet1[[#This Row],[ИНН]],'Гендиры и даты'!$A:$E,4,0)</f>
        <v>Бурова Вероника Александровна</v>
      </c>
      <c r="K521">
        <f>IFERROR(IF(Таблица_Sheet1[[#This Row],[Учредитель]]=VLOOKUP(Таблица_Sheet1[[#This Row],[ИНН]],'Гендиры и даты'!$A:$E,5,0),0,1),"")</f>
        <v>0</v>
      </c>
      <c r="L521" t="str">
        <f>Таблица_Sheet1[[#This Row],[Учредитель]]</f>
        <v>Моисеев Антон Викторович</v>
      </c>
      <c r="M521" t="str">
        <f>VLOOKUP(Таблица_Sheet1[[#This Row],[ИНН]],'Гендиры и даты'!$A:$E,5,0)</f>
        <v>Моисеев Антон Викторович</v>
      </c>
    </row>
    <row r="522" spans="1:13">
      <c r="A522">
        <v>9731021073</v>
      </c>
      <c r="B522" t="s">
        <v>20798</v>
      </c>
      <c r="C522" t="s">
        <v>6379</v>
      </c>
      <c r="E522" t="s">
        <v>4858</v>
      </c>
      <c r="F522" t="s">
        <v>6380</v>
      </c>
      <c r="G522" t="e">
        <f>VLOOKUP(Таблица_Sheet1[[#This Row],[ИНН]],main_Расчет!$D:$F,3,0)</f>
        <v>#N/A</v>
      </c>
      <c r="H522">
        <f>IFERROR(IF(Таблица_Sheet1[[#This Row],[Ген. директор]]=VLOOKUP(Таблица_Sheet1[[#This Row],[ИНН]],'Гендиры и даты'!$A:$E,4,0),0,1),"")</f>
        <v>0</v>
      </c>
      <c r="I522" t="str">
        <f>Таблица_Sheet1[[#This Row],[Ген. директор]]</f>
        <v>Цыпруш Олег Евгеньевич</v>
      </c>
      <c r="J522" t="str">
        <f>VLOOKUP(Таблица_Sheet1[[#This Row],[ИНН]],'Гендиры и даты'!$A:$E,4,0)</f>
        <v>Цыпруш Олег Евгеньевич</v>
      </c>
      <c r="K522">
        <f>IFERROR(IF(Таблица_Sheet1[[#This Row],[Учредитель]]=VLOOKUP(Таблица_Sheet1[[#This Row],[ИНН]],'Гендиры и даты'!$A:$E,5,0),0,1),"")</f>
        <v>0</v>
      </c>
      <c r="L522" t="str">
        <f>Таблица_Sheet1[[#This Row],[Учредитель]]</f>
        <v>Котова Лариса Юрьевна</v>
      </c>
      <c r="M522" t="str">
        <f>VLOOKUP(Таблица_Sheet1[[#This Row],[ИНН]],'Гендиры и даты'!$A:$E,5,0)</f>
        <v>Котова Лариса Юрьевна</v>
      </c>
    </row>
    <row r="523" spans="1:13">
      <c r="A523">
        <v>5262389030</v>
      </c>
      <c r="B523" t="s">
        <v>20799</v>
      </c>
      <c r="C523" t="s">
        <v>6382</v>
      </c>
      <c r="D523" t="s">
        <v>20103</v>
      </c>
      <c r="E523" t="s">
        <v>5369</v>
      </c>
      <c r="F523" t="s">
        <v>5370</v>
      </c>
      <c r="G523" t="str">
        <f>VLOOKUP(Таблица_Sheet1[[#This Row],[ИНН]],main_Расчет!$D:$F,3,0)</f>
        <v xml:space="preserve"> ООО ПКО «ТИМ ФИНАНСНН»</v>
      </c>
      <c r="H523">
        <f>IFERROR(IF(Таблица_Sheet1[[#This Row],[Ген. директор]]=VLOOKUP(Таблица_Sheet1[[#This Row],[ИНН]],'Гендиры и даты'!$A:$E,4,0),0,1),"")</f>
        <v>0</v>
      </c>
      <c r="I523" t="str">
        <f>Таблица_Sheet1[[#This Row],[Ген. директор]]</f>
        <v>Мясников Виктор Александрович</v>
      </c>
      <c r="J523" t="str">
        <f>VLOOKUP(Таблица_Sheet1[[#This Row],[ИНН]],'Гендиры и даты'!$A:$E,4,0)</f>
        <v>Мясников Виктор Александрович</v>
      </c>
      <c r="K523">
        <f>IFERROR(IF(Таблица_Sheet1[[#This Row],[Учредитель]]=VLOOKUP(Таблица_Sheet1[[#This Row],[ИНН]],'Гендиры и даты'!$A:$E,5,0),0,1),"")</f>
        <v>0</v>
      </c>
      <c r="L523" t="str">
        <f>Таблица_Sheet1[[#This Row],[Учредитель]]</f>
        <v>Тронин Дмитрий Владимирович, Мясников Виктор Александрович, Тронин Дмитрий Владимирович</v>
      </c>
      <c r="M523" t="str">
        <f>VLOOKUP(Таблица_Sheet1[[#This Row],[ИНН]],'Гендиры и даты'!$A:$E,5,0)</f>
        <v>Тронин Дмитрий Владимирович, Мясников Виктор Александрович, Тронин Дмитрий Владимирович</v>
      </c>
    </row>
    <row r="524" spans="1:13">
      <c r="A524">
        <v>6164139228</v>
      </c>
      <c r="B524" t="s">
        <v>20800</v>
      </c>
      <c r="C524" t="s">
        <v>6384</v>
      </c>
      <c r="D524" t="s">
        <v>20801</v>
      </c>
      <c r="E524" t="s">
        <v>4836</v>
      </c>
      <c r="F524" t="s">
        <v>4836</v>
      </c>
      <c r="G524" t="str">
        <f>VLOOKUP(Таблица_Sheet1[[#This Row],[ИНН]],main_Расчет!$D:$F,3,0)</f>
        <v xml:space="preserve"> ООО «ПКО СОЛ»</v>
      </c>
      <c r="H524">
        <f>IFERROR(IF(Таблица_Sheet1[[#This Row],[Ген. директор]]=VLOOKUP(Таблица_Sheet1[[#This Row],[ИНН]],'Гендиры и даты'!$A:$E,4,0),0,1),"")</f>
        <v>0</v>
      </c>
      <c r="I524" t="str">
        <f>Таблица_Sheet1[[#This Row],[Ген. директор]]</f>
        <v>Ванян Лариса Кареновна</v>
      </c>
      <c r="J524" t="str">
        <f>VLOOKUP(Таблица_Sheet1[[#This Row],[ИНН]],'Гендиры и даты'!$A:$E,4,0)</f>
        <v>Ванян Лариса Кареновна</v>
      </c>
      <c r="K524">
        <f>IFERROR(IF(Таблица_Sheet1[[#This Row],[Учредитель]]=VLOOKUP(Таблица_Sheet1[[#This Row],[ИНН]],'Гендиры и даты'!$A:$E,5,0),0,1),"")</f>
        <v>0</v>
      </c>
      <c r="L524" t="str">
        <f>Таблица_Sheet1[[#This Row],[Учредитель]]</f>
        <v>Ванян Лариса Кареновна</v>
      </c>
      <c r="M524" t="str">
        <f>VLOOKUP(Таблица_Sheet1[[#This Row],[ИНН]],'Гендиры и даты'!$A:$E,5,0)</f>
        <v>Ванян Лариса Кареновна</v>
      </c>
    </row>
    <row r="525" spans="1:13">
      <c r="A525">
        <v>6908019416</v>
      </c>
      <c r="B525" t="s">
        <v>20802</v>
      </c>
      <c r="C525" t="s">
        <v>6386</v>
      </c>
      <c r="D525" t="s">
        <v>20111</v>
      </c>
      <c r="E525" t="s">
        <v>5035</v>
      </c>
      <c r="F525" t="s">
        <v>5036</v>
      </c>
      <c r="G525" t="str">
        <f>VLOOKUP(Таблица_Sheet1[[#This Row],[ИНН]],main_Расчет!$D:$F,3,0)</f>
        <v xml:space="preserve"> ООО «КА «ШИП»</v>
      </c>
      <c r="H525">
        <f>IFERROR(IF(Таблица_Sheet1[[#This Row],[Ген. директор]]=VLOOKUP(Таблица_Sheet1[[#This Row],[ИНН]],'Гендиры и даты'!$A:$E,4,0),0,1),"")</f>
        <v>0</v>
      </c>
      <c r="I525" t="str">
        <f>Таблица_Sheet1[[#This Row],[Ген. директор]]</f>
        <v>Ларькина Виктория Михайловна</v>
      </c>
      <c r="J525" t="str">
        <f>VLOOKUP(Таблица_Sheet1[[#This Row],[ИНН]],'Гендиры и даты'!$A:$E,4,0)</f>
        <v>Ларькина Виктория Михайловна</v>
      </c>
      <c r="K525">
        <f>IFERROR(IF(Таблица_Sheet1[[#This Row],[Учредитель]]=VLOOKUP(Таблица_Sheet1[[#This Row],[ИНН]],'Гендиры и даты'!$A:$E,5,0),0,1),"")</f>
        <v>0</v>
      </c>
      <c r="L525" t="str">
        <f>Таблица_Sheet1[[#This Row],[Учредитель]]</f>
        <v>Дувало Даниил Андреевич</v>
      </c>
      <c r="M525" t="str">
        <f>VLOOKUP(Таблица_Sheet1[[#This Row],[ИНН]],'Гендиры и даты'!$A:$E,5,0)</f>
        <v>Дувало Даниил Андреевич</v>
      </c>
    </row>
    <row r="526" spans="1:13">
      <c r="A526">
        <v>7734455653</v>
      </c>
      <c r="B526" t="s">
        <v>20803</v>
      </c>
      <c r="C526" t="s">
        <v>6388</v>
      </c>
      <c r="D526" t="s">
        <v>20128</v>
      </c>
      <c r="E526" t="s">
        <v>5111</v>
      </c>
      <c r="F526" t="s">
        <v>5112</v>
      </c>
      <c r="G526" t="str">
        <f>VLOOKUP(Таблица_Sheet1[[#This Row],[ИНН]],main_Расчет!$D:$F,3,0)</f>
        <v xml:space="preserve"> ООО «ПКО «Адмирал»</v>
      </c>
      <c r="H526">
        <f>IFERROR(IF(Таблица_Sheet1[[#This Row],[Ген. директор]]=VLOOKUP(Таблица_Sheet1[[#This Row],[ИНН]],'Гендиры и даты'!$A:$E,4,0),0,1),"")</f>
        <v>0</v>
      </c>
      <c r="I526" t="str">
        <f>Таблица_Sheet1[[#This Row],[Ген. директор]]</f>
        <v>Карташова Людмила Викторовна</v>
      </c>
      <c r="J526" t="str">
        <f>VLOOKUP(Таблица_Sheet1[[#This Row],[ИНН]],'Гендиры и даты'!$A:$E,4,0)</f>
        <v>Карташова Людмила Викторовна</v>
      </c>
      <c r="K526">
        <f>IFERROR(IF(Таблица_Sheet1[[#This Row],[Учредитель]]=VLOOKUP(Таблица_Sheet1[[#This Row],[ИНН]],'Гендиры и даты'!$A:$E,5,0),0,1),"")</f>
        <v>0</v>
      </c>
      <c r="L526" t="str">
        <f>Таблица_Sheet1[[#This Row],[Учредитель]]</f>
        <v>Голына Елена Александровна</v>
      </c>
      <c r="M526" t="str">
        <f>VLOOKUP(Таблица_Sheet1[[#This Row],[ИНН]],'Гендиры и даты'!$A:$E,5,0)</f>
        <v>Голына Елена Александровна</v>
      </c>
    </row>
    <row r="527" spans="1:13">
      <c r="A527">
        <v>7801720701</v>
      </c>
      <c r="B527" t="s">
        <v>20804</v>
      </c>
      <c r="C527" t="s">
        <v>20805</v>
      </c>
      <c r="D527" t="s">
        <v>20103</v>
      </c>
      <c r="E527" t="s">
        <v>20806</v>
      </c>
      <c r="F527" t="s">
        <v>6391</v>
      </c>
      <c r="G527" t="str">
        <f>VLOOKUP(Таблица_Sheet1[[#This Row],[ИНН]],main_Расчет!$D:$F,3,0)</f>
        <v xml:space="preserve"> ООО ПКО «ЦЕССИОНАРИЙ С-З»</v>
      </c>
      <c r="H527">
        <f>IFERROR(IF(Таблица_Sheet1[[#This Row],[Ген. директор]]=VLOOKUP(Таблица_Sheet1[[#This Row],[ИНН]],'Гендиры и даты'!$A:$E,4,0),0,1),"")</f>
        <v>1</v>
      </c>
      <c r="I527" t="str">
        <f>Таблица_Sheet1[[#This Row],[Ген. директор]]</f>
        <v>Труханов Евгений Андреевич</v>
      </c>
      <c r="J527" t="str">
        <f>VLOOKUP(Таблица_Sheet1[[#This Row],[ИНН]],'Гендиры и даты'!$A:$E,4,0)</f>
        <v>Атаев Михаил Аннамухамметович</v>
      </c>
      <c r="K527">
        <f>IFERROR(IF(Таблица_Sheet1[[#This Row],[Учредитель]]=VLOOKUP(Таблица_Sheet1[[#This Row],[ИНН]],'Гендиры и даты'!$A:$E,5,0),0,1),"")</f>
        <v>0</v>
      </c>
      <c r="L527" t="str">
        <f>Таблица_Sheet1[[#This Row],[Учредитель]]</f>
        <v>Балашов Александр Андреевич</v>
      </c>
      <c r="M527" t="str">
        <f>VLOOKUP(Таблица_Sheet1[[#This Row],[ИНН]],'Гендиры и даты'!$A:$E,5,0)</f>
        <v>Балашов Александр Андреевич</v>
      </c>
    </row>
    <row r="528" spans="1:13">
      <c r="A528">
        <v>6450085277</v>
      </c>
      <c r="B528" t="s">
        <v>20807</v>
      </c>
      <c r="C528" t="s">
        <v>20808</v>
      </c>
      <c r="D528" t="s">
        <v>20103</v>
      </c>
      <c r="E528" t="s">
        <v>5524</v>
      </c>
      <c r="F528" t="s">
        <v>5525</v>
      </c>
      <c r="G528" t="str">
        <f>VLOOKUP(Таблица_Sheet1[[#This Row],[ИНН]],main_Расчет!$D:$F,3,0)</f>
        <v xml:space="preserve"> ООО «ПКО «МДА»</v>
      </c>
      <c r="H528">
        <f>IFERROR(IF(Таблица_Sheet1[[#This Row],[Ген. директор]]=VLOOKUP(Таблица_Sheet1[[#This Row],[ИНН]],'Гендиры и даты'!$A:$E,4,0),0,1),"")</f>
        <v>0</v>
      </c>
      <c r="I528" t="str">
        <f>Таблица_Sheet1[[#This Row],[Ген. директор]]</f>
        <v>Борщёв Олег Александрович</v>
      </c>
      <c r="J528" t="str">
        <f>VLOOKUP(Таблица_Sheet1[[#This Row],[ИНН]],'Гендиры и даты'!$A:$E,4,0)</f>
        <v>Борщёв Олег Александрович</v>
      </c>
      <c r="K528">
        <f>IFERROR(IF(Таблица_Sheet1[[#This Row],[Учредитель]]=VLOOKUP(Таблица_Sheet1[[#This Row],[ИНН]],'Гендиры и даты'!$A:$E,5,0),0,1),"")</f>
        <v>0</v>
      </c>
      <c r="L528" t="str">
        <f>Таблица_Sheet1[[#This Row],[Учредитель]]</f>
        <v>Борщёв Олег Александрович, Чепурной Евгений Николаевич, Галечян Георгий Араратович</v>
      </c>
      <c r="M528" t="str">
        <f>VLOOKUP(Таблица_Sheet1[[#This Row],[ИНН]],'Гендиры и даты'!$A:$E,5,0)</f>
        <v>Борщёв Олег Александрович, Чепурной Евгений Николаевич, Галечян Георгий Араратович</v>
      </c>
    </row>
    <row r="529" spans="1:13">
      <c r="A529">
        <v>1650245810</v>
      </c>
      <c r="B529" t="s">
        <v>20809</v>
      </c>
      <c r="C529" t="s">
        <v>6395</v>
      </c>
      <c r="D529" t="s">
        <v>20103</v>
      </c>
      <c r="E529" t="s">
        <v>5417</v>
      </c>
      <c r="F529" t="s">
        <v>5418</v>
      </c>
      <c r="G529" t="str">
        <f>VLOOKUP(Таблица_Sheet1[[#This Row],[ИНН]],main_Расчет!$D:$F,3,0)</f>
        <v xml:space="preserve"> ООО «ПКО «Монолит»</v>
      </c>
      <c r="H529">
        <f>IFERROR(IF(Таблица_Sheet1[[#This Row],[Ген. директор]]=VLOOKUP(Таблица_Sheet1[[#This Row],[ИНН]],'Гендиры и даты'!$A:$E,4,0),0,1),"")</f>
        <v>0</v>
      </c>
      <c r="I529" t="str">
        <f>Таблица_Sheet1[[#This Row],[Ген. директор]]</f>
        <v>Аркадьев Александр Олегович</v>
      </c>
      <c r="J529" t="str">
        <f>VLOOKUP(Таблица_Sheet1[[#This Row],[ИНН]],'Гендиры и даты'!$A:$E,4,0)</f>
        <v>Аркадьев Александр Олегович</v>
      </c>
      <c r="K529">
        <f>IFERROR(IF(Таблица_Sheet1[[#This Row],[Учредитель]]=VLOOKUP(Таблица_Sheet1[[#This Row],[ИНН]],'Гендиры и даты'!$A:$E,5,0),0,1),"")</f>
        <v>0</v>
      </c>
      <c r="L529" t="str">
        <f>Таблица_Sheet1[[#This Row],[Учредитель]]</f>
        <v>Мухутдинов Эмиль Ирекович, Ахтямов Альберт Маратович, Сиразев Ренат Ильгизович, Сабиров Марат Алмасович</v>
      </c>
      <c r="M529" t="str">
        <f>VLOOKUP(Таблица_Sheet1[[#This Row],[ИНН]],'Гендиры и даты'!$A:$E,5,0)</f>
        <v>Мухутдинов Эмиль Ирекович, Ахтямов Альберт Маратович, Сиразев Ренат Ильгизович, Сабиров Марат Алмасович</v>
      </c>
    </row>
    <row r="530" spans="1:13">
      <c r="A530">
        <v>7811785088</v>
      </c>
      <c r="B530" t="s">
        <v>20810</v>
      </c>
      <c r="C530" t="s">
        <v>6397</v>
      </c>
      <c r="D530" t="s">
        <v>20122</v>
      </c>
      <c r="E530" t="s">
        <v>5572</v>
      </c>
      <c r="F530" t="s">
        <v>5572</v>
      </c>
      <c r="G530" t="str">
        <f>VLOOKUP(Таблица_Sheet1[[#This Row],[ИНН]],main_Расчет!$D:$F,3,0)</f>
        <v xml:space="preserve"> ООО «ПКО «БЦК»</v>
      </c>
      <c r="H530">
        <f>IFERROR(IF(Таблица_Sheet1[[#This Row],[Ген. директор]]=VLOOKUP(Таблица_Sheet1[[#This Row],[ИНН]],'Гендиры и даты'!$A:$E,4,0),0,1),"")</f>
        <v>0</v>
      </c>
      <c r="I530" t="str">
        <f>Таблица_Sheet1[[#This Row],[Ген. директор]]</f>
        <v>Гладышев Владимир Николаевич</v>
      </c>
      <c r="J530" t="str">
        <f>VLOOKUP(Таблица_Sheet1[[#This Row],[ИНН]],'Гендиры и даты'!$A:$E,4,0)</f>
        <v>Гладышев Владимир Николаевич</v>
      </c>
      <c r="K530">
        <f>IFERROR(IF(Таблица_Sheet1[[#This Row],[Учредитель]]=VLOOKUP(Таблица_Sheet1[[#This Row],[ИНН]],'Гендиры и даты'!$A:$E,5,0),0,1),"")</f>
        <v>0</v>
      </c>
      <c r="L530" t="str">
        <f>Таблица_Sheet1[[#This Row],[Учредитель]]</f>
        <v>Гладышев Владимир Николаевич</v>
      </c>
      <c r="M530" t="str">
        <f>VLOOKUP(Таблица_Sheet1[[#This Row],[ИНН]],'Гендиры и даты'!$A:$E,5,0)</f>
        <v>Гладышев Владимир Николаевич</v>
      </c>
    </row>
    <row r="531" spans="1:13">
      <c r="A531">
        <v>2100005567</v>
      </c>
      <c r="B531" t="s">
        <v>20811</v>
      </c>
      <c r="C531" t="s">
        <v>6399</v>
      </c>
      <c r="D531" t="s">
        <v>20082</v>
      </c>
      <c r="E531" t="s">
        <v>5056</v>
      </c>
      <c r="F531" t="s">
        <v>5057</v>
      </c>
      <c r="G531" t="str">
        <f>VLOOKUP(Таблица_Sheet1[[#This Row],[ИНН]],main_Расчет!$D:$F,3,0)</f>
        <v xml:space="preserve"> ООО ПКО «ЦСВ»</v>
      </c>
      <c r="H531">
        <f>IFERROR(IF(Таблица_Sheet1[[#This Row],[Ген. директор]]=VLOOKUP(Таблица_Sheet1[[#This Row],[ИНН]],'Гендиры и даты'!$A:$E,4,0),0,1),"")</f>
        <v>0</v>
      </c>
      <c r="I531" t="str">
        <f>Таблица_Sheet1[[#This Row],[Ген. директор]]</f>
        <v>Ермолаев Андрей Аликович</v>
      </c>
      <c r="J531" t="str">
        <f>VLOOKUP(Таблица_Sheet1[[#This Row],[ИНН]],'Гендиры и даты'!$A:$E,4,0)</f>
        <v>Ермолаев Андрей Аликович</v>
      </c>
      <c r="K531">
        <f>IFERROR(IF(Таблица_Sheet1[[#This Row],[Учредитель]]=VLOOKUP(Таблица_Sheet1[[#This Row],[ИНН]],'Гендиры и даты'!$A:$E,5,0),0,1),"")</f>
        <v>0</v>
      </c>
      <c r="L531" t="str">
        <f>Таблица_Sheet1[[#This Row],[Учредитель]]</f>
        <v>Глухов Иван Юрьевич, Ермолаев Андрей Аликович</v>
      </c>
      <c r="M531" t="str">
        <f>VLOOKUP(Таблица_Sheet1[[#This Row],[ИНН]],'Гендиры и даты'!$A:$E,5,0)</f>
        <v>Глухов Иван Юрьевич, Ермолаев Андрей Аликович</v>
      </c>
    </row>
    <row r="532" spans="1:13">
      <c r="A532">
        <v>5902065220</v>
      </c>
      <c r="B532" t="s">
        <v>20812</v>
      </c>
      <c r="C532" t="s">
        <v>6401</v>
      </c>
      <c r="D532" t="s">
        <v>20082</v>
      </c>
      <c r="E532" t="s">
        <v>5113</v>
      </c>
      <c r="F532" t="s">
        <v>5114</v>
      </c>
      <c r="G532" t="str">
        <f>VLOOKUP(Таблица_Sheet1[[#This Row],[ИНН]],main_Расчет!$D:$F,3,0)</f>
        <v xml:space="preserve"> ООО ПКО «СФТ»</v>
      </c>
      <c r="H532">
        <f>IFERROR(IF(Таблица_Sheet1[[#This Row],[Ген. директор]]=VLOOKUP(Таблица_Sheet1[[#This Row],[ИНН]],'Гендиры и даты'!$A:$E,4,0),0,1),"")</f>
        <v>0</v>
      </c>
      <c r="I532" t="str">
        <f>Таблица_Sheet1[[#This Row],[Ген. директор]]</f>
        <v>Хайруллин Тимур Ирекович</v>
      </c>
      <c r="J532" t="str">
        <f>VLOOKUP(Таблица_Sheet1[[#This Row],[ИНН]],'Гендиры и даты'!$A:$E,4,0)</f>
        <v>Хайруллин Тимур Ирекович</v>
      </c>
      <c r="K532">
        <f>IFERROR(IF(Таблица_Sheet1[[#This Row],[Учредитель]]=VLOOKUP(Таблица_Sheet1[[#This Row],[ИНН]],'Гендиры и даты'!$A:$E,5,0),0,1),"")</f>
        <v>0</v>
      </c>
      <c r="L532" t="str">
        <f>Таблица_Sheet1[[#This Row],[Учредитель]]</f>
        <v>Мигранов Рустам Анварович</v>
      </c>
      <c r="M532" t="str">
        <f>VLOOKUP(Таблица_Sheet1[[#This Row],[ИНН]],'Гендиры и даты'!$A:$E,5,0)</f>
        <v>Мигранов Рустам Анварович</v>
      </c>
    </row>
    <row r="533" spans="1:13">
      <c r="A533">
        <v>5032353255</v>
      </c>
      <c r="B533" t="s">
        <v>20813</v>
      </c>
      <c r="C533" t="s">
        <v>6403</v>
      </c>
      <c r="D533" t="s">
        <v>20067</v>
      </c>
      <c r="E533" t="s">
        <v>5461</v>
      </c>
      <c r="F533" t="s">
        <v>5461</v>
      </c>
      <c r="G533" t="str">
        <f>VLOOKUP(Таблица_Sheet1[[#This Row],[ИНН]],main_Расчет!$D:$F,3,0)</f>
        <v xml:space="preserve"> ООО ПКО «КВАНТ»</v>
      </c>
      <c r="H533">
        <f>IFERROR(IF(Таблица_Sheet1[[#This Row],[Ген. директор]]=VLOOKUP(Таблица_Sheet1[[#This Row],[ИНН]],'Гендиры и даты'!$A:$E,4,0),0,1),"")</f>
        <v>0</v>
      </c>
      <c r="I533" t="str">
        <f>Таблица_Sheet1[[#This Row],[Ген. директор]]</f>
        <v>Лайша Юрий Витальевич</v>
      </c>
      <c r="J533" t="str">
        <f>VLOOKUP(Таблица_Sheet1[[#This Row],[ИНН]],'Гендиры и даты'!$A:$E,4,0)</f>
        <v>Лайша Юрий Витальевич</v>
      </c>
      <c r="K533">
        <f>IFERROR(IF(Таблица_Sheet1[[#This Row],[Учредитель]]=VLOOKUP(Таблица_Sheet1[[#This Row],[ИНН]],'Гендиры и даты'!$A:$E,5,0),0,1),"")</f>
        <v>0</v>
      </c>
      <c r="L533" t="str">
        <f>Таблица_Sheet1[[#This Row],[Учредитель]]</f>
        <v>Лайша Юрий Витальевич</v>
      </c>
      <c r="M533" t="str">
        <f>VLOOKUP(Таблица_Sheet1[[#This Row],[ИНН]],'Гендиры и даты'!$A:$E,5,0)</f>
        <v>Лайша Юрий Витальевич</v>
      </c>
    </row>
    <row r="534" spans="1:13">
      <c r="A534">
        <v>3444279198</v>
      </c>
      <c r="B534" t="s">
        <v>20814</v>
      </c>
      <c r="C534" t="s">
        <v>20815</v>
      </c>
      <c r="D534" t="s">
        <v>20103</v>
      </c>
      <c r="E534" t="s">
        <v>4939</v>
      </c>
      <c r="F534" t="s">
        <v>4940</v>
      </c>
      <c r="G534" t="str">
        <f>VLOOKUP(Таблица_Sheet1[[#This Row],[ИНН]],main_Расчет!$D:$F,3,0)</f>
        <v xml:space="preserve"> ООО ПКО «ДГ»</v>
      </c>
      <c r="H534">
        <f>IFERROR(IF(Таблица_Sheet1[[#This Row],[Ген. директор]]=VLOOKUP(Таблица_Sheet1[[#This Row],[ИНН]],'Гендиры и даты'!$A:$E,4,0),0,1),"")</f>
        <v>0</v>
      </c>
      <c r="I534" t="str">
        <f>Таблица_Sheet1[[#This Row],[Ген. директор]]</f>
        <v>Савинов Александр Александрович</v>
      </c>
      <c r="J534" t="str">
        <f>VLOOKUP(Таблица_Sheet1[[#This Row],[ИНН]],'Гендиры и даты'!$A:$E,4,0)</f>
        <v>Савинов Александр Александрович</v>
      </c>
      <c r="K534">
        <f>IFERROR(IF(Таблица_Sheet1[[#This Row],[Учредитель]]=VLOOKUP(Таблица_Sheet1[[#This Row],[ИНН]],'Гендиры и даты'!$A:$E,5,0),0,1),"")</f>
        <v>0</v>
      </c>
      <c r="L534" t="str">
        <f>Таблица_Sheet1[[#This Row],[Учредитель]]</f>
        <v>Гонус Алексей Владимирович, Дуда Игорь Викторович</v>
      </c>
      <c r="M534" t="str">
        <f>VLOOKUP(Таблица_Sheet1[[#This Row],[ИНН]],'Гендиры и даты'!$A:$E,5,0)</f>
        <v>Гонус Алексей Владимирович, Дуда Игорь Викторович</v>
      </c>
    </row>
    <row r="535" spans="1:13">
      <c r="A535">
        <v>9709093097</v>
      </c>
      <c r="B535" t="s">
        <v>20816</v>
      </c>
      <c r="C535" t="s">
        <v>20817</v>
      </c>
      <c r="D535" t="s">
        <v>20082</v>
      </c>
      <c r="E535" t="s">
        <v>4935</v>
      </c>
      <c r="F535" t="s">
        <v>4936</v>
      </c>
      <c r="G535" t="str">
        <f>VLOOKUP(Таблица_Sheet1[[#This Row],[ИНН]],main_Расчет!$D:$F,3,0)</f>
        <v xml:space="preserve"> ООО ПКО «Дата Коллект»</v>
      </c>
      <c r="H535">
        <f>IFERROR(IF(Таблица_Sheet1[[#This Row],[Ген. директор]]=VLOOKUP(Таблица_Sheet1[[#This Row],[ИНН]],'Гендиры и даты'!$A:$E,4,0),0,1),"")</f>
        <v>0</v>
      </c>
      <c r="I535" t="str">
        <f>Таблица_Sheet1[[#This Row],[Ген. директор]]</f>
        <v>Одинцова Татьяна Александровна</v>
      </c>
      <c r="J535" t="str">
        <f>VLOOKUP(Таблица_Sheet1[[#This Row],[ИНН]],'Гендиры и даты'!$A:$E,4,0)</f>
        <v>Одинцова Татьяна Александровна</v>
      </c>
      <c r="K535">
        <f>IFERROR(IF(Таблица_Sheet1[[#This Row],[Учредитель]]=VLOOKUP(Таблица_Sheet1[[#This Row],[ИНН]],'Гендиры и даты'!$A:$E,5,0),0,1),"")</f>
        <v>0</v>
      </c>
      <c r="L535" t="str">
        <f>Таблица_Sheet1[[#This Row],[Учредитель]]</f>
        <v>Провкин Игорь Юрьевич, Артаев Андрей Дмитриевич, Провкин Юрий Игоревич, Акционерное Общество, "ИНВЕСТИЦИОННЫЙ ХОЛДИНГ ", См"</v>
      </c>
      <c r="M535" t="str">
        <f>VLOOKUP(Таблица_Sheet1[[#This Row],[ИНН]],'Гендиры и даты'!$A:$E,5,0)</f>
        <v>Провкин Игорь Юрьевич, Артаев Андрей Дмитриевич, Провкин Юрий Игоревич, Акционерное Общество, "ИНВЕСТИЦИОННЫЙ ХОЛДИНГ ", См"</v>
      </c>
    </row>
    <row r="536" spans="1:13">
      <c r="A536">
        <v>2902077051</v>
      </c>
      <c r="B536" t="s">
        <v>20818</v>
      </c>
      <c r="C536" t="s">
        <v>20819</v>
      </c>
      <c r="D536" t="s">
        <v>20122</v>
      </c>
      <c r="E536" t="s">
        <v>5432</v>
      </c>
      <c r="F536" t="s">
        <v>5433</v>
      </c>
      <c r="G536" t="str">
        <f>VLOOKUP(Таблица_Sheet1[[#This Row],[ИНН]],main_Расчет!$D:$F,3,0)</f>
        <v xml:space="preserve"> ООО ПКО "ПРАВИЛЬНЫЙ ВЫБОР"</v>
      </c>
      <c r="H536">
        <f>IFERROR(IF(Таблица_Sheet1[[#This Row],[Ген. директор]]=VLOOKUP(Таблица_Sheet1[[#This Row],[ИНН]],'Гендиры и даты'!$A:$E,4,0),0,1),"")</f>
        <v>0</v>
      </c>
      <c r="I536" t="str">
        <f>Таблица_Sheet1[[#This Row],[Ген. директор]]</f>
        <v>Захарченко Сергей Алексеевич</v>
      </c>
      <c r="J536" t="str">
        <f>VLOOKUP(Таблица_Sheet1[[#This Row],[ИНН]],'Гендиры и даты'!$A:$E,4,0)</f>
        <v>Захарченко Сергей Алексеевич</v>
      </c>
      <c r="K536">
        <f>IFERROR(IF(Таблица_Sheet1[[#This Row],[Учредитель]]=VLOOKUP(Таблица_Sheet1[[#This Row],[ИНН]],'Гендиры и даты'!$A:$E,5,0),0,1),"")</f>
        <v>0</v>
      </c>
      <c r="L536" t="str">
        <f>Таблица_Sheet1[[#This Row],[Учредитель]]</f>
        <v>Общество С Ограниченной Ответственностью Микрокредитная Компания, "ЦЕНТРОФИНАНС ГРУПП"</v>
      </c>
      <c r="M536" t="str">
        <f>VLOOKUP(Таблица_Sheet1[[#This Row],[ИНН]],'Гендиры и даты'!$A:$E,5,0)</f>
        <v>Общество С Ограниченной Ответственностью Микрокредитная Компания, "ЦЕНТРОФИНАНС ГРУПП"</v>
      </c>
    </row>
    <row r="537" spans="1:13">
      <c r="A537">
        <v>3906411936</v>
      </c>
      <c r="B537" t="s">
        <v>20820</v>
      </c>
      <c r="C537" t="s">
        <v>20821</v>
      </c>
      <c r="D537" t="s">
        <v>20122</v>
      </c>
      <c r="E537" t="s">
        <v>5138</v>
      </c>
      <c r="F537" t="s">
        <v>5138</v>
      </c>
      <c r="G537" t="str">
        <f>VLOOKUP(Таблица_Sheet1[[#This Row],[ИНН]],main_Расчет!$D:$F,3,0)</f>
        <v xml:space="preserve"> ООО «ПКО «БАЛТИЙСКИЙ КОЛЛЕКТОР»</v>
      </c>
      <c r="H537">
        <f>IFERROR(IF(Таблица_Sheet1[[#This Row],[Ген. директор]]=VLOOKUP(Таблица_Sheet1[[#This Row],[ИНН]],'Гендиры и даты'!$A:$E,4,0),0,1),"")</f>
        <v>0</v>
      </c>
      <c r="I537" t="str">
        <f>Таблица_Sheet1[[#This Row],[Ген. директор]]</f>
        <v>Семенова Людмила Валеряновна</v>
      </c>
      <c r="J537" t="str">
        <f>VLOOKUP(Таблица_Sheet1[[#This Row],[ИНН]],'Гендиры и даты'!$A:$E,4,0)</f>
        <v>Семенова Людмила Валеряновна</v>
      </c>
      <c r="K537">
        <f>IFERROR(IF(Таблица_Sheet1[[#This Row],[Учредитель]]=VLOOKUP(Таблица_Sheet1[[#This Row],[ИНН]],'Гендиры и даты'!$A:$E,5,0),0,1),"")</f>
        <v>0</v>
      </c>
      <c r="L537" t="str">
        <f>Таблица_Sheet1[[#This Row],[Учредитель]]</f>
        <v>Семенова Людмила Валеряновна</v>
      </c>
      <c r="M537" t="str">
        <f>VLOOKUP(Таблица_Sheet1[[#This Row],[ИНН]],'Гендиры и даты'!$A:$E,5,0)</f>
        <v>Семенова Людмила Валеряновна</v>
      </c>
    </row>
    <row r="538" spans="1:13">
      <c r="A538">
        <v>7404075364</v>
      </c>
      <c r="B538" t="s">
        <v>20822</v>
      </c>
      <c r="C538" t="s">
        <v>6413</v>
      </c>
      <c r="D538" t="s">
        <v>20103</v>
      </c>
      <c r="E538" t="s">
        <v>5584</v>
      </c>
      <c r="F538" t="s">
        <v>5584</v>
      </c>
      <c r="G538" t="str">
        <f>VLOOKUP(Таблица_Sheet1[[#This Row],[ИНН]],main_Расчет!$D:$F,3,0)</f>
        <v xml:space="preserve"> ООО ПКО «Фрейр»</v>
      </c>
      <c r="H538">
        <f>IFERROR(IF(Таблица_Sheet1[[#This Row],[Ген. директор]]=VLOOKUP(Таблица_Sheet1[[#This Row],[ИНН]],'Гендиры и даты'!$A:$E,4,0),0,1),"")</f>
        <v>0</v>
      </c>
      <c r="I538" t="str">
        <f>Таблица_Sheet1[[#This Row],[Ген. директор]]</f>
        <v>Рябов Максим Андреевич</v>
      </c>
      <c r="J538" t="str">
        <f>VLOOKUP(Таблица_Sheet1[[#This Row],[ИНН]],'Гендиры и даты'!$A:$E,4,0)</f>
        <v>Рябов Максим Андреевич</v>
      </c>
      <c r="K538">
        <f>IFERROR(IF(Таблица_Sheet1[[#This Row],[Учредитель]]=VLOOKUP(Таблица_Sheet1[[#This Row],[ИНН]],'Гендиры и даты'!$A:$E,5,0),0,1),"")</f>
        <v>0</v>
      </c>
      <c r="L538" t="str">
        <f>Таблица_Sheet1[[#This Row],[Учредитель]]</f>
        <v>Рябов Максим Андреевич</v>
      </c>
      <c r="M538" t="str">
        <f>VLOOKUP(Таблица_Sheet1[[#This Row],[ИНН]],'Гендиры и даты'!$A:$E,5,0)</f>
        <v>Рябов Максим Андреевич</v>
      </c>
    </row>
    <row r="539" spans="1:13">
      <c r="A539">
        <v>5837081290</v>
      </c>
      <c r="B539" t="s">
        <v>20823</v>
      </c>
      <c r="C539" t="s">
        <v>6415</v>
      </c>
      <c r="D539" t="s">
        <v>20122</v>
      </c>
      <c r="E539" t="s">
        <v>5474</v>
      </c>
      <c r="F539" t="s">
        <v>5475</v>
      </c>
      <c r="G539" t="str">
        <f>VLOOKUP(Таблица_Sheet1[[#This Row],[ИНН]],main_Расчет!$D:$F,3,0)</f>
        <v xml:space="preserve"> ООО ПКО «Каста Групп»</v>
      </c>
      <c r="H539">
        <f>IFERROR(IF(Таблица_Sheet1[[#This Row],[Ген. директор]]=VLOOKUP(Таблица_Sheet1[[#This Row],[ИНН]],'Гендиры и даты'!$A:$E,4,0),0,1),"")</f>
        <v>0</v>
      </c>
      <c r="I539" t="str">
        <f>Таблица_Sheet1[[#This Row],[Ген. директор]]</f>
        <v>Касумов Сахиб Сулейманович</v>
      </c>
      <c r="J539" t="str">
        <f>VLOOKUP(Таблица_Sheet1[[#This Row],[ИНН]],'Гендиры и даты'!$A:$E,4,0)</f>
        <v>Касумов Сахиб Сулейманович</v>
      </c>
      <c r="K539">
        <f>IFERROR(IF(Таблица_Sheet1[[#This Row],[Учредитель]]=VLOOKUP(Таблица_Sheet1[[#This Row],[ИНН]],'Гендиры и даты'!$A:$E,5,0),0,1),"")</f>
        <v>0</v>
      </c>
      <c r="L539" t="str">
        <f>Таблица_Sheet1[[#This Row],[Учредитель]]</f>
        <v>Стариков Сергей Вячеславович, Катаев Андрей Владимирович</v>
      </c>
      <c r="M539" t="str">
        <f>VLOOKUP(Таблица_Sheet1[[#This Row],[ИНН]],'Гендиры и даты'!$A:$E,5,0)</f>
        <v>Стариков Сергей Вячеславович, Катаев Андрей Владимирович</v>
      </c>
    </row>
    <row r="540" spans="1:13">
      <c r="A540">
        <v>2635209961</v>
      </c>
      <c r="B540" t="s">
        <v>20824</v>
      </c>
      <c r="C540" t="s">
        <v>6417</v>
      </c>
      <c r="D540" t="s">
        <v>20069</v>
      </c>
      <c r="E540" t="s">
        <v>5106</v>
      </c>
      <c r="F540" t="s">
        <v>5107</v>
      </c>
      <c r="G540" t="str">
        <f>VLOOKUP(Таблица_Sheet1[[#This Row],[ИНН]],main_Расчет!$D:$F,3,0)</f>
        <v xml:space="preserve"> ООО ПКО «Финансовый омбудсмен» </v>
      </c>
      <c r="H540">
        <f>IFERROR(IF(Таблица_Sheet1[[#This Row],[Ген. директор]]=VLOOKUP(Таблица_Sheet1[[#This Row],[ИНН]],'Гендиры и даты'!$A:$E,4,0),0,1),"")</f>
        <v>0</v>
      </c>
      <c r="I540" t="str">
        <f>Таблица_Sheet1[[#This Row],[Ген. директор]]</f>
        <v>Воеводина Елена Ивановна</v>
      </c>
      <c r="J540" t="str">
        <f>VLOOKUP(Таблица_Sheet1[[#This Row],[ИНН]],'Гендиры и даты'!$A:$E,4,0)</f>
        <v>Воеводина Елена Ивановна</v>
      </c>
      <c r="K540">
        <f>IFERROR(IF(Таблица_Sheet1[[#This Row],[Учредитель]]=VLOOKUP(Таблица_Sheet1[[#This Row],[ИНН]],'Гендиры и даты'!$A:$E,5,0),0,1),"")</f>
        <v>0</v>
      </c>
      <c r="L540" t="str">
        <f>Таблица_Sheet1[[#This Row],[Учредитель]]</f>
        <v>Утин Максим Викторович</v>
      </c>
      <c r="M540" t="str">
        <f>VLOOKUP(Таблица_Sheet1[[#This Row],[ИНН]],'Гендиры и даты'!$A:$E,5,0)</f>
        <v>Утин Максим Викторович</v>
      </c>
    </row>
    <row r="541" spans="1:13">
      <c r="A541">
        <v>5904291793</v>
      </c>
      <c r="B541" t="s">
        <v>20825</v>
      </c>
      <c r="C541" t="s">
        <v>6419</v>
      </c>
      <c r="D541" t="s">
        <v>20103</v>
      </c>
      <c r="E541" t="s">
        <v>5358</v>
      </c>
      <c r="F541" t="s">
        <v>5359</v>
      </c>
      <c r="G541" t="str">
        <f>VLOOKUP(Таблица_Sheet1[[#This Row],[ИНН]],main_Расчет!$D:$F,3,0)</f>
        <v xml:space="preserve"> ООО ПКО «БИ»</v>
      </c>
      <c r="H541">
        <f>IFERROR(IF(Таблица_Sheet1[[#This Row],[Ген. директор]]=VLOOKUP(Таблица_Sheet1[[#This Row],[ИНН]],'Гендиры и даты'!$A:$E,4,0),0,1),"")</f>
        <v>0</v>
      </c>
      <c r="I541" t="str">
        <f>Таблица_Sheet1[[#This Row],[Ген. директор]]</f>
        <v>Пастухов Михаил Иванович</v>
      </c>
      <c r="J541" t="str">
        <f>VLOOKUP(Таблица_Sheet1[[#This Row],[ИНН]],'Гендиры и даты'!$A:$E,4,0)</f>
        <v>Пастухов Михаил Иванович</v>
      </c>
      <c r="K541">
        <f>IFERROR(IF(Таблица_Sheet1[[#This Row],[Учредитель]]=VLOOKUP(Таблица_Sheet1[[#This Row],[ИНН]],'Гендиры и даты'!$A:$E,5,0),0,1),"")</f>
        <v>0</v>
      </c>
      <c r="L541" t="str">
        <f>Таблица_Sheet1[[#This Row],[Учредитель]]</f>
        <v>Пастухов Михаил Иванович, Белобрыкин Роман Викторович</v>
      </c>
      <c r="M541" t="str">
        <f>VLOOKUP(Таблица_Sheet1[[#This Row],[ИНН]],'Гендиры и даты'!$A:$E,5,0)</f>
        <v>Пастухов Михаил Иванович, Белобрыкин Роман Викторович</v>
      </c>
    </row>
    <row r="542" spans="1:13">
      <c r="A542">
        <v>7726453892</v>
      </c>
      <c r="B542" t="s">
        <v>20826</v>
      </c>
      <c r="C542" t="s">
        <v>6421</v>
      </c>
      <c r="D542" t="s">
        <v>20082</v>
      </c>
      <c r="E542" t="s">
        <v>5095</v>
      </c>
      <c r="F542" t="s">
        <v>5095</v>
      </c>
      <c r="G542" t="str">
        <f>VLOOKUP(Таблица_Sheet1[[#This Row],[ИНН]],main_Расчет!$D:$F,3,0)</f>
        <v xml:space="preserve"> ООО «ПКО «Правовой центр Лидер»</v>
      </c>
      <c r="H542">
        <f>IFERROR(IF(Таблица_Sheet1[[#This Row],[Ген. директор]]=VLOOKUP(Таблица_Sheet1[[#This Row],[ИНН]],'Гендиры и даты'!$A:$E,4,0),0,1),"")</f>
        <v>0</v>
      </c>
      <c r="I542" t="str">
        <f>Таблица_Sheet1[[#This Row],[Ген. директор]]</f>
        <v>Егорова Виктория Валерьевна</v>
      </c>
      <c r="J542" t="str">
        <f>VLOOKUP(Таблица_Sheet1[[#This Row],[ИНН]],'Гендиры и даты'!$A:$E,4,0)</f>
        <v>Егорова Виктория Валерьевна</v>
      </c>
      <c r="K542">
        <f>IFERROR(IF(Таблица_Sheet1[[#This Row],[Учредитель]]=VLOOKUP(Таблица_Sheet1[[#This Row],[ИНН]],'Гендиры и даты'!$A:$E,5,0),0,1),"")</f>
        <v>0</v>
      </c>
      <c r="L542" t="str">
        <f>Таблица_Sheet1[[#This Row],[Учредитель]]</f>
        <v>Егорова Виктория Валерьевна</v>
      </c>
      <c r="M542" t="str">
        <f>VLOOKUP(Таблица_Sheet1[[#This Row],[ИНН]],'Гендиры и даты'!$A:$E,5,0)</f>
        <v>Егорова Виктория Валерьевна</v>
      </c>
    </row>
    <row r="543" spans="1:13">
      <c r="A543">
        <v>7716932938</v>
      </c>
      <c r="B543" t="s">
        <v>20827</v>
      </c>
      <c r="C543" t="s">
        <v>20828</v>
      </c>
      <c r="D543" t="s">
        <v>20079</v>
      </c>
      <c r="E543" t="s">
        <v>4870</v>
      </c>
      <c r="F543" t="s">
        <v>4870</v>
      </c>
      <c r="G543" t="str">
        <f>VLOOKUP(Таблица_Sheet1[[#This Row],[ИНН]],main_Расчет!$D:$F,3,0)</f>
        <v xml:space="preserve"> ООО «ПКО «Кредитор»</v>
      </c>
      <c r="H543">
        <f>IFERROR(IF(Таблица_Sheet1[[#This Row],[Ген. директор]]=VLOOKUP(Таблица_Sheet1[[#This Row],[ИНН]],'Гендиры и даты'!$A:$E,4,0),0,1),"")</f>
        <v>0</v>
      </c>
      <c r="I543" t="str">
        <f>Таблица_Sheet1[[#This Row],[Ген. директор]]</f>
        <v>Глухова Эльвира Салаватовна</v>
      </c>
      <c r="J543" t="str">
        <f>VLOOKUP(Таблица_Sheet1[[#This Row],[ИНН]],'Гендиры и даты'!$A:$E,4,0)</f>
        <v>Глухова Эльвира Салаватовна</v>
      </c>
      <c r="K543">
        <f>IFERROR(IF(Таблица_Sheet1[[#This Row],[Учредитель]]=VLOOKUP(Таблица_Sheet1[[#This Row],[ИНН]],'Гендиры и даты'!$A:$E,5,0),0,1),"")</f>
        <v>0</v>
      </c>
      <c r="L543" t="str">
        <f>Таблица_Sheet1[[#This Row],[Учредитель]]</f>
        <v>Глухова Эльвира Салаватовна</v>
      </c>
      <c r="M543" t="str">
        <f>VLOOKUP(Таблица_Sheet1[[#This Row],[ИНН]],'Гендиры и даты'!$A:$E,5,0)</f>
        <v>Глухова Эльвира Салаватовна</v>
      </c>
    </row>
    <row r="544" spans="1:13">
      <c r="A544">
        <v>7627058108</v>
      </c>
      <c r="B544" t="s">
        <v>20829</v>
      </c>
      <c r="C544" t="s">
        <v>20830</v>
      </c>
      <c r="D544" t="s">
        <v>20082</v>
      </c>
      <c r="E544" t="s">
        <v>5364</v>
      </c>
      <c r="F544" t="s">
        <v>5365</v>
      </c>
      <c r="G544" t="str">
        <f>VLOOKUP(Таблица_Sheet1[[#This Row],[ИНН]],main_Расчет!$D:$F,3,0)</f>
        <v xml:space="preserve"> ООО ПКО «Содействие коллект»</v>
      </c>
      <c r="H544">
        <f>IFERROR(IF(Таблица_Sheet1[[#This Row],[Ген. директор]]=VLOOKUP(Таблица_Sheet1[[#This Row],[ИНН]],'Гендиры и даты'!$A:$E,4,0),0,1),"")</f>
        <v>0</v>
      </c>
      <c r="I544" t="str">
        <f>Таблица_Sheet1[[#This Row],[Ген. директор]]</f>
        <v>Ускова Ирина Сергеевна</v>
      </c>
      <c r="J544" t="str">
        <f>VLOOKUP(Таблица_Sheet1[[#This Row],[ИНН]],'Гендиры и даты'!$A:$E,4,0)</f>
        <v>Ускова Ирина Сергеевна</v>
      </c>
      <c r="K544">
        <f>IFERROR(IF(Таблица_Sheet1[[#This Row],[Учредитель]]=VLOOKUP(Таблица_Sheet1[[#This Row],[ИНН]],'Гендиры и даты'!$A:$E,5,0),0,1),"")</f>
        <v>0</v>
      </c>
      <c r="L544" t="str">
        <f>Таблица_Sheet1[[#This Row],[Учредитель]]</f>
        <v>Кирьянов Виктор Николаевич</v>
      </c>
      <c r="M544" t="str">
        <f>VLOOKUP(Таблица_Sheet1[[#This Row],[ИНН]],'Гендиры и даты'!$A:$E,5,0)</f>
        <v>Кирьянов Виктор Николаевич</v>
      </c>
    </row>
    <row r="545" spans="1:13">
      <c r="A545">
        <v>4706056997</v>
      </c>
      <c r="B545" t="s">
        <v>20831</v>
      </c>
      <c r="C545" t="s">
        <v>6427</v>
      </c>
      <c r="D545" t="s">
        <v>20832</v>
      </c>
      <c r="E545" t="s">
        <v>4941</v>
      </c>
      <c r="F545" t="s">
        <v>4942</v>
      </c>
      <c r="G545" t="str">
        <f>VLOOKUP(Таблица_Sheet1[[#This Row],[ИНН]],main_Расчет!$D:$F,3,0)</f>
        <v xml:space="preserve"> ООО «ПКО «АСВ.УСЛУГИ» </v>
      </c>
      <c r="H545">
        <f>IFERROR(IF(Таблица_Sheet1[[#This Row],[Ген. директор]]=VLOOKUP(Таблица_Sheet1[[#This Row],[ИНН]],'Гендиры и даты'!$A:$E,4,0),0,1),"")</f>
        <v>0</v>
      </c>
      <c r="I545" t="str">
        <f>Таблица_Sheet1[[#This Row],[Ген. директор]]</f>
        <v>Ермольева Екатерина Викторовна</v>
      </c>
      <c r="J545" t="str">
        <f>VLOOKUP(Таблица_Sheet1[[#This Row],[ИНН]],'Гендиры и даты'!$A:$E,4,0)</f>
        <v>Ермольева Екатерина Викторовна</v>
      </c>
      <c r="K545">
        <f>IFERROR(IF(Таблица_Sheet1[[#This Row],[Учредитель]]=VLOOKUP(Таблица_Sheet1[[#This Row],[ИНН]],'Гендиры и даты'!$A:$E,5,0),0,1),"")</f>
        <v>0</v>
      </c>
      <c r="L545" t="str">
        <f>Таблица_Sheet1[[#This Row],[Учредитель]]</f>
        <v>Санникова Дарья Александровна</v>
      </c>
      <c r="M545" t="str">
        <f>VLOOKUP(Таблица_Sheet1[[#This Row],[ИНН]],'Гендиры и даты'!$A:$E,5,0)</f>
        <v>Санникова Дарья Александровна</v>
      </c>
    </row>
    <row r="546" spans="1:13">
      <c r="A546">
        <v>6449105426</v>
      </c>
      <c r="B546" t="s">
        <v>20833</v>
      </c>
      <c r="C546" t="s">
        <v>6429</v>
      </c>
      <c r="D546" t="s">
        <v>20082</v>
      </c>
      <c r="E546" t="s">
        <v>5459</v>
      </c>
      <c r="F546" t="s">
        <v>5460</v>
      </c>
      <c r="G546" t="str">
        <f>VLOOKUP(Таблица_Sheet1[[#This Row],[ИНН]],main_Расчет!$D:$F,3,0)</f>
        <v xml:space="preserve"> ООО ПКО «Эгида»</v>
      </c>
      <c r="H546">
        <f>IFERROR(IF(Таблица_Sheet1[[#This Row],[Ген. директор]]=VLOOKUP(Таблица_Sheet1[[#This Row],[ИНН]],'Гендиры и даты'!$A:$E,4,0),0,1),"")</f>
        <v>0</v>
      </c>
      <c r="I546" t="str">
        <f>Таблица_Sheet1[[#This Row],[Ген. директор]]</f>
        <v>Нестерова Анастасия Александровна</v>
      </c>
      <c r="J546" t="str">
        <f>VLOOKUP(Таблица_Sheet1[[#This Row],[ИНН]],'Гендиры и даты'!$A:$E,4,0)</f>
        <v>Нестерова Анастасия Александровна</v>
      </c>
      <c r="K546">
        <f>IFERROR(IF(Таблица_Sheet1[[#This Row],[Учредитель]]=VLOOKUP(Таблица_Sheet1[[#This Row],[ИНН]],'Гендиры и даты'!$A:$E,5,0),0,1),"")</f>
        <v>0</v>
      </c>
      <c r="L546" t="str">
        <f>Таблица_Sheet1[[#This Row],[Учредитель]]</f>
        <v>Белоусова Дарья Дмитриевна, Хмырова Раиса Васильевна</v>
      </c>
      <c r="M546" t="str">
        <f>VLOOKUP(Таблица_Sheet1[[#This Row],[ИНН]],'Гендиры и даты'!$A:$E,5,0)</f>
        <v>Белоусова Дарья Дмитриевна, Хмырова Раиса Васильевна</v>
      </c>
    </row>
    <row r="547" spans="1:13">
      <c r="A547">
        <v>3444279776</v>
      </c>
      <c r="B547" t="s">
        <v>20834</v>
      </c>
      <c r="C547" t="s">
        <v>6431</v>
      </c>
      <c r="D547" t="s">
        <v>20067</v>
      </c>
      <c r="E547" t="s">
        <v>5549</v>
      </c>
      <c r="F547" t="s">
        <v>5549</v>
      </c>
      <c r="G547" t="str">
        <f>VLOOKUP(Таблица_Sheet1[[#This Row],[ИНН]],main_Расчет!$D:$F,3,0)</f>
        <v xml:space="preserve"> ООО ПКО «ЗОРГ»</v>
      </c>
      <c r="H547">
        <f>IFERROR(IF(Таблица_Sheet1[[#This Row],[Ген. директор]]=VLOOKUP(Таблица_Sheet1[[#This Row],[ИНН]],'Гендиры и даты'!$A:$E,4,0),0,1),"")</f>
        <v>0</v>
      </c>
      <c r="I547" t="str">
        <f>Таблица_Sheet1[[#This Row],[Ген. директор]]</f>
        <v>Зубков Сергей Александрович</v>
      </c>
      <c r="J547" t="str">
        <f>VLOOKUP(Таблица_Sheet1[[#This Row],[ИНН]],'Гендиры и даты'!$A:$E,4,0)</f>
        <v>Зубков Сергей Александрович</v>
      </c>
      <c r="K547">
        <f>IFERROR(IF(Таблица_Sheet1[[#This Row],[Учредитель]]=VLOOKUP(Таблица_Sheet1[[#This Row],[ИНН]],'Гендиры и даты'!$A:$E,5,0),0,1),"")</f>
        <v>0</v>
      </c>
      <c r="L547" t="str">
        <f>Таблица_Sheet1[[#This Row],[Учредитель]]</f>
        <v>Зубков Сергей Александрович</v>
      </c>
      <c r="M547" t="str">
        <f>VLOOKUP(Таблица_Sheet1[[#This Row],[ИНН]],'Гендиры и даты'!$A:$E,5,0)</f>
        <v>Зубков Сергей Александрович</v>
      </c>
    </row>
    <row r="548" spans="1:13">
      <c r="A548">
        <v>9714008058</v>
      </c>
      <c r="B548" t="s">
        <v>20835</v>
      </c>
      <c r="C548" t="s">
        <v>20836</v>
      </c>
      <c r="D548" t="s">
        <v>20122</v>
      </c>
      <c r="E548" t="s">
        <v>5323</v>
      </c>
      <c r="F548" t="s">
        <v>5324</v>
      </c>
      <c r="G548" t="str">
        <f>VLOOKUP(Таблица_Sheet1[[#This Row],[ИНН]],main_Расчет!$D:$F,3,0)</f>
        <v xml:space="preserve"> ООО ПКО «К-Групп»</v>
      </c>
      <c r="H548">
        <f>IFERROR(IF(Таблица_Sheet1[[#This Row],[Ген. директор]]=VLOOKUP(Таблица_Sheet1[[#This Row],[ИНН]],'Гендиры и даты'!$A:$E,4,0),0,1),"")</f>
        <v>0</v>
      </c>
      <c r="I548" t="str">
        <f>Таблица_Sheet1[[#This Row],[Ген. директор]]</f>
        <v>Карзакова Ангелина Валериевна</v>
      </c>
      <c r="J548" t="str">
        <f>VLOOKUP(Таблица_Sheet1[[#This Row],[ИНН]],'Гендиры и даты'!$A:$E,4,0)</f>
        <v>Карзакова Ангелина Валериевна</v>
      </c>
      <c r="K548">
        <f>IFERROR(IF(Таблица_Sheet1[[#This Row],[Учредитель]]=VLOOKUP(Таблица_Sheet1[[#This Row],[ИНН]],'Гендиры и даты'!$A:$E,5,0),0,1),"")</f>
        <v>0</v>
      </c>
      <c r="L548" t="str">
        <f>Таблица_Sheet1[[#This Row],[Учредитель]]</f>
        <v>Общество С Ограниченной Ответственностью, "ЮРЛАЙН"</v>
      </c>
      <c r="M548" t="str">
        <f>VLOOKUP(Таблица_Sheet1[[#This Row],[ИНН]],'Гендиры и даты'!$A:$E,5,0)</f>
        <v>Общество С Ограниченной Ответственностью, "ЮРЛАЙН"</v>
      </c>
    </row>
    <row r="549" spans="1:13">
      <c r="A549">
        <v>9726023244</v>
      </c>
      <c r="B549" t="s">
        <v>20837</v>
      </c>
      <c r="C549" t="s">
        <v>20838</v>
      </c>
      <c r="D549" t="s">
        <v>20103</v>
      </c>
      <c r="E549" t="s">
        <v>20839</v>
      </c>
      <c r="G549" t="str">
        <f>VLOOKUP(Таблица_Sheet1[[#This Row],[ИНН]],main_Расчет!$D:$F,3,0)</f>
        <v xml:space="preserve"> АО «ПКО «РЦБ»</v>
      </c>
      <c r="H549">
        <f>IFERROR(IF(Таблица_Sheet1[[#This Row],[Ген. директор]]=VLOOKUP(Таблица_Sheet1[[#This Row],[ИНН]],'Гендиры и даты'!$A:$E,4,0),0,1),"")</f>
        <v>1</v>
      </c>
      <c r="I549" t="str">
        <f>Таблица_Sheet1[[#This Row],[Ген. директор]]</f>
        <v>Попова Олеся Ринатовна</v>
      </c>
      <c r="J549" t="str">
        <f>VLOOKUP(Таблица_Sheet1[[#This Row],[ИНН]],'Гендиры и даты'!$A:$E,4,0)</f>
        <v>Сафарян Борис Аленович</v>
      </c>
      <c r="K549">
        <f>IFERROR(IF(Таблица_Sheet1[[#This Row],[Учредитель]]=VLOOKUP(Таблица_Sheet1[[#This Row],[ИНН]],'Гендиры и даты'!$A:$E,5,0),0,1),"")</f>
        <v>0</v>
      </c>
      <c r="L549">
        <f>Таблица_Sheet1[[#This Row],[Учредитель]]</f>
        <v>0</v>
      </c>
      <c r="M549">
        <f>VLOOKUP(Таблица_Sheet1[[#This Row],[ИНН]],'Гендиры и даты'!$A:$E,5,0)</f>
        <v>0</v>
      </c>
    </row>
    <row r="550" spans="1:13">
      <c r="A550">
        <v>3444279945</v>
      </c>
      <c r="B550" t="s">
        <v>20840</v>
      </c>
      <c r="C550" t="s">
        <v>6437</v>
      </c>
      <c r="D550" t="s">
        <v>20067</v>
      </c>
      <c r="E550" t="s">
        <v>5557</v>
      </c>
      <c r="F550" t="s">
        <v>5557</v>
      </c>
      <c r="G550" t="str">
        <f>VLOOKUP(Таблица_Sheet1[[#This Row],[ИНН]],main_Расчет!$D:$F,3,0)</f>
        <v xml:space="preserve"> ООО ПКО «БК»</v>
      </c>
      <c r="H550">
        <f>IFERROR(IF(Таблица_Sheet1[[#This Row],[Ген. директор]]=VLOOKUP(Таблица_Sheet1[[#This Row],[ИНН]],'Гендиры и даты'!$A:$E,4,0),0,1),"")</f>
        <v>0</v>
      </c>
      <c r="I550" t="str">
        <f>Таблица_Sheet1[[#This Row],[Ген. директор]]</f>
        <v>Бирюкова Ксения Владимировна</v>
      </c>
      <c r="J550" t="str">
        <f>VLOOKUP(Таблица_Sheet1[[#This Row],[ИНН]],'Гендиры и даты'!$A:$E,4,0)</f>
        <v>Бирюкова Ксения Владимировна</v>
      </c>
      <c r="K550">
        <f>IFERROR(IF(Таблица_Sheet1[[#This Row],[Учредитель]]=VLOOKUP(Таблица_Sheet1[[#This Row],[ИНН]],'Гендиры и даты'!$A:$E,5,0),0,1),"")</f>
        <v>0</v>
      </c>
      <c r="L550" t="str">
        <f>Таблица_Sheet1[[#This Row],[Учредитель]]</f>
        <v>Бирюкова Ксения Владимировна</v>
      </c>
      <c r="M550" t="str">
        <f>VLOOKUP(Таблица_Sheet1[[#This Row],[ИНН]],'Гендиры и даты'!$A:$E,5,0)</f>
        <v>Бирюкова Ксения Владимировна</v>
      </c>
    </row>
    <row r="551" spans="1:13">
      <c r="A551">
        <v>7734477671</v>
      </c>
      <c r="B551" t="s">
        <v>20841</v>
      </c>
      <c r="C551" t="s">
        <v>6439</v>
      </c>
      <c r="D551" t="s">
        <v>20103</v>
      </c>
      <c r="E551" t="s">
        <v>6440</v>
      </c>
      <c r="F551" t="s">
        <v>6440</v>
      </c>
      <c r="G551" t="str">
        <f>VLOOKUP(Таблица_Sheet1[[#This Row],[ИНН]],main_Расчет!$D:$F,3,0)</f>
        <v xml:space="preserve"> ООО «ПКО Справедливость»</v>
      </c>
      <c r="H551">
        <f>IFERROR(IF(Таблица_Sheet1[[#This Row],[Ген. директор]]=VLOOKUP(Таблица_Sheet1[[#This Row],[ИНН]],'Гендиры и даты'!$A:$E,4,0),0,1),"")</f>
        <v>0</v>
      </c>
      <c r="I551" t="str">
        <f>Таблица_Sheet1[[#This Row],[Ген. директор]]</f>
        <v>Кузнецов Алексей Викторович</v>
      </c>
      <c r="J551" t="str">
        <f>VLOOKUP(Таблица_Sheet1[[#This Row],[ИНН]],'Гендиры и даты'!$A:$E,4,0)</f>
        <v>Кузнецов Алексей Викторович</v>
      </c>
      <c r="K551">
        <f>IFERROR(IF(Таблица_Sheet1[[#This Row],[Учредитель]]=VLOOKUP(Таблица_Sheet1[[#This Row],[ИНН]],'Гендиры и даты'!$A:$E,5,0),0,1),"")</f>
        <v>0</v>
      </c>
      <c r="L551" t="str">
        <f>Таблица_Sheet1[[#This Row],[Учредитель]]</f>
        <v>Кузнецов Алексей Викторович</v>
      </c>
      <c r="M551" t="str">
        <f>VLOOKUP(Таблица_Sheet1[[#This Row],[ИНН]],'Гендиры и даты'!$A:$E,5,0)</f>
        <v>Кузнецов Алексей Викторович</v>
      </c>
    </row>
    <row r="552" spans="1:13">
      <c r="A552">
        <v>9731115437</v>
      </c>
      <c r="B552" t="s">
        <v>20842</v>
      </c>
      <c r="C552" t="s">
        <v>20843</v>
      </c>
      <c r="D552" t="s">
        <v>20103</v>
      </c>
      <c r="E552" t="s">
        <v>20844</v>
      </c>
      <c r="F552" t="s">
        <v>20844</v>
      </c>
      <c r="G552" t="str">
        <f>VLOOKUP(Таблица_Sheet1[[#This Row],[ИНН]],main_Расчет!$D:$F,3,0)</f>
        <v xml:space="preserve"> ООО «ПКО «Доверие»</v>
      </c>
      <c r="H552">
        <f>IFERROR(IF(Таблица_Sheet1[[#This Row],[Ген. директор]]=VLOOKUP(Таблица_Sheet1[[#This Row],[ИНН]],'Гендиры и даты'!$A:$E,4,0),0,1),"")</f>
        <v>1</v>
      </c>
      <c r="I552" t="str">
        <f>Таблица_Sheet1[[#This Row],[Ген. директор]]</f>
        <v>Маслова Ксения Владимировна</v>
      </c>
      <c r="J552" t="str">
        <f>VLOOKUP(Таблица_Sheet1[[#This Row],[ИНН]],'Гендиры и даты'!$A:$E,4,0)</f>
        <v>Рамонова Диана Ахсарбековна</v>
      </c>
      <c r="K552">
        <f>IFERROR(IF(Таблица_Sheet1[[#This Row],[Учредитель]]=VLOOKUP(Таблица_Sheet1[[#This Row],[ИНН]],'Гендиры и даты'!$A:$E,5,0),0,1),"")</f>
        <v>1</v>
      </c>
      <c r="L552" t="str">
        <f>Таблица_Sheet1[[#This Row],[Учредитель]]</f>
        <v>Маслова Ксения Владимировна</v>
      </c>
      <c r="M552" t="str">
        <f>VLOOKUP(Таблица_Sheet1[[#This Row],[ИНН]],'Гендиры и даты'!$A:$E,5,0)</f>
        <v>Рамонова Диана Ахсарбековна</v>
      </c>
    </row>
    <row r="553" spans="1:13">
      <c r="A553">
        <v>2130222826</v>
      </c>
      <c r="B553" t="s">
        <v>20845</v>
      </c>
      <c r="C553" t="s">
        <v>6778</v>
      </c>
      <c r="D553" t="s">
        <v>20103</v>
      </c>
      <c r="E553" t="s">
        <v>5552</v>
      </c>
      <c r="F553" t="s">
        <v>5552</v>
      </c>
      <c r="G553" t="str">
        <f>VLOOKUP(Таблица_Sheet1[[#This Row],[ИНН]],main_Расчет!$D:$F,3,0)</f>
        <v xml:space="preserve"> ООО ПКО «Морган»</v>
      </c>
      <c r="H553">
        <f>IFERROR(IF(Таблица_Sheet1[[#This Row],[Ген. директор]]=VLOOKUP(Таблица_Sheet1[[#This Row],[ИНН]],'Гендиры и даты'!$A:$E,4,0),0,1),"")</f>
        <v>0</v>
      </c>
      <c r="I553" t="str">
        <f>Таблица_Sheet1[[#This Row],[Ген. директор]]</f>
        <v>Матвеев Иван Сергеевич</v>
      </c>
      <c r="J553" t="str">
        <f>VLOOKUP(Таблица_Sheet1[[#This Row],[ИНН]],'Гендиры и даты'!$A:$E,4,0)</f>
        <v>Матвеев Иван Сергеевич</v>
      </c>
      <c r="K553">
        <f>IFERROR(IF(Таблица_Sheet1[[#This Row],[Учредитель]]=VLOOKUP(Таблица_Sheet1[[#This Row],[ИНН]],'Гендиры и даты'!$A:$E,5,0),0,1),"")</f>
        <v>0</v>
      </c>
      <c r="L553" t="str">
        <f>Таблица_Sheet1[[#This Row],[Учредитель]]</f>
        <v>Матвеев Иван Сергеевич</v>
      </c>
      <c r="M553" t="str">
        <f>VLOOKUP(Таблица_Sheet1[[#This Row],[ИНН]],'Гендиры и даты'!$A:$E,5,0)</f>
        <v>Матвеев Иван Сергеевич</v>
      </c>
    </row>
    <row r="554" spans="1:13">
      <c r="A554">
        <v>6671280460</v>
      </c>
      <c r="B554" t="s">
        <v>20846</v>
      </c>
      <c r="C554" t="s">
        <v>20847</v>
      </c>
      <c r="D554" t="s">
        <v>20069</v>
      </c>
      <c r="E554" t="s">
        <v>5277</v>
      </c>
      <c r="F554" t="s">
        <v>5278</v>
      </c>
      <c r="G554" t="str">
        <f>VLOOKUP(Таблица_Sheet1[[#This Row],[ИНН]],main_Расчет!$D:$F,3,0)</f>
        <v xml:space="preserve"> ООО ПКО «МАЯК КОЛЛЕКТ»</v>
      </c>
      <c r="H554">
        <f>IFERROR(IF(Таблица_Sheet1[[#This Row],[Ген. директор]]=VLOOKUP(Таблица_Sheet1[[#This Row],[ИНН]],'Гендиры и даты'!$A:$E,4,0),0,1),"")</f>
        <v>0</v>
      </c>
      <c r="I554" t="str">
        <f>Таблица_Sheet1[[#This Row],[Ген. директор]]</f>
        <v>Комович Александр Вячеславович</v>
      </c>
      <c r="J554" t="str">
        <f>VLOOKUP(Таблица_Sheet1[[#This Row],[ИНН]],'Гендиры и даты'!$A:$E,4,0)</f>
        <v>Комович Александр Вячеславович</v>
      </c>
      <c r="K554">
        <f>IFERROR(IF(Таблица_Sheet1[[#This Row],[Учредитель]]=VLOOKUP(Таблица_Sheet1[[#This Row],[ИНН]],'Гендиры и даты'!$A:$E,5,0),0,1),"")</f>
        <v>0</v>
      </c>
      <c r="L554" t="str">
        <f>Таблица_Sheet1[[#This Row],[Учредитель]]</f>
        <v>Комович Александр Вячеславович, Козлов Руслан Николаевич, Шатилов Андрей Владимирович</v>
      </c>
      <c r="M554" t="str">
        <f>VLOOKUP(Таблица_Sheet1[[#This Row],[ИНН]],'Гендиры и даты'!$A:$E,5,0)</f>
        <v>Комович Александр Вячеславович, Козлов Руслан Николаевич, Шатилов Андрей Владимирович</v>
      </c>
    </row>
    <row r="555" spans="1:13">
      <c r="A555">
        <v>7715895257</v>
      </c>
      <c r="B555" t="s">
        <v>20848</v>
      </c>
      <c r="C555" t="s">
        <v>6782</v>
      </c>
      <c r="D555" t="s">
        <v>20103</v>
      </c>
      <c r="E555" t="s">
        <v>5363</v>
      </c>
      <c r="F555" t="s">
        <v>5363</v>
      </c>
      <c r="G555" t="str">
        <f>VLOOKUP(Таблица_Sheet1[[#This Row],[ИНН]],main_Расчет!$D:$F,3,0)</f>
        <v xml:space="preserve"> ООО ПКО «Кредитный оздоровитель»</v>
      </c>
      <c r="H555">
        <f>IFERROR(IF(Таблица_Sheet1[[#This Row],[Ген. директор]]=VLOOKUP(Таблица_Sheet1[[#This Row],[ИНН]],'Гендиры и даты'!$A:$E,4,0),0,1),"")</f>
        <v>0</v>
      </c>
      <c r="I555" t="str">
        <f>Таблица_Sheet1[[#This Row],[Ген. директор]]</f>
        <v>Бавыкин Михаил Александрович</v>
      </c>
      <c r="J555" t="str">
        <f>VLOOKUP(Таблица_Sheet1[[#This Row],[ИНН]],'Гендиры и даты'!$A:$E,4,0)</f>
        <v>Бавыкин Михаил Александрович</v>
      </c>
      <c r="K555">
        <f>IFERROR(IF(Таблица_Sheet1[[#This Row],[Учредитель]]=VLOOKUP(Таблица_Sheet1[[#This Row],[ИНН]],'Гендиры и даты'!$A:$E,5,0),0,1),"")</f>
        <v>0</v>
      </c>
      <c r="L555" t="str">
        <f>Таблица_Sheet1[[#This Row],[Учредитель]]</f>
        <v>Бавыкин Михаил Александрович</v>
      </c>
      <c r="M555" t="str">
        <f>VLOOKUP(Таблица_Sheet1[[#This Row],[ИНН]],'Гендиры и даты'!$A:$E,5,0)</f>
        <v>Бавыкин Михаил Александрович</v>
      </c>
    </row>
    <row r="556" spans="1:13">
      <c r="A556">
        <v>5402045635</v>
      </c>
      <c r="B556" t="s">
        <v>20849</v>
      </c>
      <c r="C556" t="s">
        <v>6784</v>
      </c>
      <c r="D556" t="s">
        <v>20103</v>
      </c>
      <c r="E556" t="s">
        <v>5393</v>
      </c>
      <c r="F556" t="s">
        <v>5393</v>
      </c>
      <c r="G556" t="str">
        <f>VLOOKUP(Таблица_Sheet1[[#This Row],[ИНН]],main_Расчет!$D:$F,3,0)</f>
        <v xml:space="preserve"> ООО ПКО «Фридом-Инвест»</v>
      </c>
      <c r="H556">
        <f>IFERROR(IF(Таблица_Sheet1[[#This Row],[Ген. директор]]=VLOOKUP(Таблица_Sheet1[[#This Row],[ИНН]],'Гендиры и даты'!$A:$E,4,0),0,1),"")</f>
        <v>0</v>
      </c>
      <c r="I556" t="str">
        <f>Таблица_Sheet1[[#This Row],[Ген. директор]]</f>
        <v>Гороховикова Нина Петровна</v>
      </c>
      <c r="J556" t="str">
        <f>VLOOKUP(Таблица_Sheet1[[#This Row],[ИНН]],'Гендиры и даты'!$A:$E,4,0)</f>
        <v>Гороховикова Нина Петровна</v>
      </c>
      <c r="K556">
        <f>IFERROR(IF(Таблица_Sheet1[[#This Row],[Учредитель]]=VLOOKUP(Таблица_Sheet1[[#This Row],[ИНН]],'Гендиры и даты'!$A:$E,5,0),0,1),"")</f>
        <v>0</v>
      </c>
      <c r="L556" t="str">
        <f>Таблица_Sheet1[[#This Row],[Учредитель]]</f>
        <v>Гороховикова Нина Петровна</v>
      </c>
      <c r="M556" t="str">
        <f>VLOOKUP(Таблица_Sheet1[[#This Row],[ИНН]],'Гендиры и даты'!$A:$E,5,0)</f>
        <v>Гороховикова Нина Петровна</v>
      </c>
    </row>
    <row r="557" spans="1:13">
      <c r="A557">
        <v>9726053295</v>
      </c>
      <c r="B557" t="s">
        <v>20850</v>
      </c>
      <c r="C557" t="s">
        <v>6786</v>
      </c>
      <c r="D557" t="s">
        <v>20851</v>
      </c>
      <c r="E557" t="s">
        <v>4902</v>
      </c>
      <c r="F557" t="s">
        <v>4902</v>
      </c>
      <c r="G557" t="str">
        <f>VLOOKUP(Таблица_Sheet1[[#This Row],[ИНН]],main_Расчет!$D:$F,3,0)</f>
        <v xml:space="preserve"> ООО ПКО «Ваш долг»</v>
      </c>
      <c r="H557">
        <f>IFERROR(IF(Таблица_Sheet1[[#This Row],[Ген. директор]]=VLOOKUP(Таблица_Sheet1[[#This Row],[ИНН]],'Гендиры и даты'!$A:$E,4,0),0,1),"")</f>
        <v>0</v>
      </c>
      <c r="I557" t="str">
        <f>Таблица_Sheet1[[#This Row],[Ген. директор]]</f>
        <v>Калёнова Екатерина Владимировна</v>
      </c>
      <c r="J557" t="str">
        <f>VLOOKUP(Таблица_Sheet1[[#This Row],[ИНН]],'Гендиры и даты'!$A:$E,4,0)</f>
        <v>Калёнова Екатерина Владимировна</v>
      </c>
      <c r="K557">
        <f>IFERROR(IF(Таблица_Sheet1[[#This Row],[Учредитель]]=VLOOKUP(Таблица_Sheet1[[#This Row],[ИНН]],'Гендиры и даты'!$A:$E,5,0),0,1),"")</f>
        <v>0</v>
      </c>
      <c r="L557" t="str">
        <f>Таблица_Sheet1[[#This Row],[Учредитель]]</f>
        <v>Калёнова Екатерина Владимировна</v>
      </c>
      <c r="M557" t="str">
        <f>VLOOKUP(Таблица_Sheet1[[#This Row],[ИНН]],'Гендиры и даты'!$A:$E,5,0)</f>
        <v>Калёнова Екатерина Владимировна</v>
      </c>
    </row>
    <row r="558" spans="1:13">
      <c r="A558">
        <v>5611085180</v>
      </c>
      <c r="B558" t="s">
        <v>20852</v>
      </c>
      <c r="C558" t="s">
        <v>20853</v>
      </c>
      <c r="D558" t="s">
        <v>20103</v>
      </c>
      <c r="E558" t="s">
        <v>5440</v>
      </c>
      <c r="F558" t="s">
        <v>5441</v>
      </c>
      <c r="G558" t="str">
        <f>VLOOKUP(Таблица_Sheet1[[#This Row],[ИНН]],main_Расчет!$D:$F,3,0)</f>
        <v xml:space="preserve"> ООО ПКО «ПрофиКоллект»</v>
      </c>
      <c r="H558">
        <f>IFERROR(IF(Таблица_Sheet1[[#This Row],[Ген. директор]]=VLOOKUP(Таблица_Sheet1[[#This Row],[ИНН]],'Гендиры и даты'!$A:$E,4,0),0,1),"")</f>
        <v>0</v>
      </c>
      <c r="I558" t="str">
        <f>Таблица_Sheet1[[#This Row],[Ген. директор]]</f>
        <v>Костина Ольга Сергеевна</v>
      </c>
      <c r="J558" t="str">
        <f>VLOOKUP(Таблица_Sheet1[[#This Row],[ИНН]],'Гендиры и даты'!$A:$E,4,0)</f>
        <v>Костина Ольга Сергеевна</v>
      </c>
      <c r="K558">
        <f>IFERROR(IF(Таблица_Sheet1[[#This Row],[Учредитель]]=VLOOKUP(Таблица_Sheet1[[#This Row],[ИНН]],'Гендиры и даты'!$A:$E,5,0),0,1),"")</f>
        <v>0</v>
      </c>
      <c r="L558" t="str">
        <f>Таблица_Sheet1[[#This Row],[Учредитель]]</f>
        <v>Костина Ольга Сергеевна, Штрафов</v>
      </c>
      <c r="M558" t="str">
        <f>VLOOKUP(Таблица_Sheet1[[#This Row],[ИНН]],'Гендиры и даты'!$A:$E,5,0)</f>
        <v>Костина Ольга Сергеевна, Штрафов</v>
      </c>
    </row>
    <row r="559" spans="1:13">
      <c r="A559">
        <v>6316284222</v>
      </c>
      <c r="B559" t="s">
        <v>20854</v>
      </c>
      <c r="C559" t="s">
        <v>6790</v>
      </c>
      <c r="D559" t="s">
        <v>20174</v>
      </c>
      <c r="E559" t="s">
        <v>4896</v>
      </c>
      <c r="F559" t="s">
        <v>4896</v>
      </c>
      <c r="G559" t="str">
        <f>VLOOKUP(Таблица_Sheet1[[#This Row],[ИНН]],main_Расчет!$D:$F,3,0)</f>
        <v xml:space="preserve"> ООО ПКО «Куратор»</v>
      </c>
      <c r="H559">
        <f>IFERROR(IF(Таблица_Sheet1[[#This Row],[Ген. директор]]=VLOOKUP(Таблица_Sheet1[[#This Row],[ИНН]],'Гендиры и даты'!$A:$E,4,0),0,1),"")</f>
        <v>0</v>
      </c>
      <c r="I559" t="str">
        <f>Таблица_Sheet1[[#This Row],[Ген. директор]]</f>
        <v>Каменская Анна Вячеславовна</v>
      </c>
      <c r="J559" t="str">
        <f>VLOOKUP(Таблица_Sheet1[[#This Row],[ИНН]],'Гендиры и даты'!$A:$E,4,0)</f>
        <v>Каменская Анна Вячеславовна</v>
      </c>
      <c r="K559">
        <f>IFERROR(IF(Таблица_Sheet1[[#This Row],[Учредитель]]=VLOOKUP(Таблица_Sheet1[[#This Row],[ИНН]],'Гендиры и даты'!$A:$E,5,0),0,1),"")</f>
        <v>0</v>
      </c>
      <c r="L559" t="str">
        <f>Таблица_Sheet1[[#This Row],[Учредитель]]</f>
        <v>Каменская Анна Вячеславовна</v>
      </c>
      <c r="M559" t="str">
        <f>VLOOKUP(Таблица_Sheet1[[#This Row],[ИНН]],'Гендиры и даты'!$A:$E,5,0)</f>
        <v>Каменская Анна Вячеславовна</v>
      </c>
    </row>
    <row r="560" spans="1:13">
      <c r="A560">
        <v>5190095134</v>
      </c>
      <c r="B560" t="s">
        <v>20855</v>
      </c>
      <c r="C560" t="s">
        <v>6792</v>
      </c>
      <c r="D560" t="s">
        <v>20122</v>
      </c>
      <c r="E560" t="s">
        <v>5117</v>
      </c>
      <c r="F560" t="s">
        <v>5118</v>
      </c>
      <c r="G560" t="str">
        <f>VLOOKUP(Таблица_Sheet1[[#This Row],[ИНН]],main_Расчет!$D:$F,3,0)</f>
        <v xml:space="preserve"> ООО «ПКО «Санколлект»</v>
      </c>
      <c r="H560">
        <f>IFERROR(IF(Таблица_Sheet1[[#This Row],[Ген. директор]]=VLOOKUP(Таблица_Sheet1[[#This Row],[ИНН]],'Гендиры и даты'!$A:$E,4,0),0,1),"")</f>
        <v>0</v>
      </c>
      <c r="I560" t="str">
        <f>Таблица_Sheet1[[#This Row],[Ген. директор]]</f>
        <v>Брызгалова Светлана Викторовна</v>
      </c>
      <c r="J560" t="str">
        <f>VLOOKUP(Таблица_Sheet1[[#This Row],[ИНН]],'Гендиры и даты'!$A:$E,4,0)</f>
        <v>Брызгалова Светлана Викторовна</v>
      </c>
      <c r="K560">
        <f>IFERROR(IF(Таблица_Sheet1[[#This Row],[Учредитель]]=VLOOKUP(Таблица_Sheet1[[#This Row],[ИНН]],'Гендиры и даты'!$A:$E,5,0),0,1),"")</f>
        <v>0</v>
      </c>
      <c r="L560" t="str">
        <f>Таблица_Sheet1[[#This Row],[Учредитель]]</f>
        <v>Бегларян Нарине Сергеевна, Брызгалова Светлана Викторовна</v>
      </c>
      <c r="M560" t="str">
        <f>VLOOKUP(Таблица_Sheet1[[#This Row],[ИНН]],'Гендиры и даты'!$A:$E,5,0)</f>
        <v>Бегларян Нарине Сергеевна, Брызгалова Светлана Викторовна</v>
      </c>
    </row>
    <row r="561" spans="1:13">
      <c r="A561">
        <v>7100025192</v>
      </c>
      <c r="B561" t="s">
        <v>20856</v>
      </c>
      <c r="C561" t="s">
        <v>6794</v>
      </c>
      <c r="D561" t="s">
        <v>20067</v>
      </c>
      <c r="E561" t="s">
        <v>5492</v>
      </c>
      <c r="F561" t="s">
        <v>5493</v>
      </c>
      <c r="G561" t="str">
        <f>VLOOKUP(Таблица_Sheet1[[#This Row],[ИНН]],main_Расчет!$D:$F,3,0)</f>
        <v xml:space="preserve"> ООО ПКО «ТЛГ»</v>
      </c>
      <c r="H561">
        <f>IFERROR(IF(Таблица_Sheet1[[#This Row],[Ген. директор]]=VLOOKUP(Таблица_Sheet1[[#This Row],[ИНН]],'Гендиры и даты'!$A:$E,4,0),0,1),"")</f>
        <v>0</v>
      </c>
      <c r="I561" t="str">
        <f>Таблица_Sheet1[[#This Row],[Ген. директор]]</f>
        <v>Гавриков Иван Владимирович</v>
      </c>
      <c r="J561" t="str">
        <f>VLOOKUP(Таблица_Sheet1[[#This Row],[ИНН]],'Гендиры и даты'!$A:$E,4,0)</f>
        <v>Гавриков Иван Владимирович</v>
      </c>
      <c r="K561">
        <f>IFERROR(IF(Таблица_Sheet1[[#This Row],[Учредитель]]=VLOOKUP(Таблица_Sheet1[[#This Row],[ИНН]],'Гендиры и даты'!$A:$E,5,0),0,1),"")</f>
        <v>0</v>
      </c>
      <c r="L561" t="str">
        <f>Таблица_Sheet1[[#This Row],[Учредитель]]</f>
        <v>Фирсов Станислав Викторович, Гудилин Иван Васильевич, Лобунец Юрий Николаевич, Гавриков Иван Владимирович</v>
      </c>
      <c r="M561" t="str">
        <f>VLOOKUP(Таблица_Sheet1[[#This Row],[ИНН]],'Гендиры и даты'!$A:$E,5,0)</f>
        <v>Фирсов Станислав Викторович, Гудилин Иван Васильевич, Лобунец Юрий Николаевич, Гавриков Иван Владимирович</v>
      </c>
    </row>
    <row r="562" spans="1:13">
      <c r="A562">
        <v>7300023241</v>
      </c>
      <c r="B562" t="s">
        <v>20857</v>
      </c>
      <c r="C562" t="s">
        <v>20858</v>
      </c>
      <c r="D562" t="s">
        <v>20067</v>
      </c>
      <c r="E562" t="s">
        <v>20859</v>
      </c>
      <c r="F562" t="s">
        <v>20860</v>
      </c>
      <c r="G562" t="str">
        <f>VLOOKUP(Таблица_Sheet1[[#This Row],[ИНН]],main_Расчет!$D:$F,3,0)</f>
        <v xml:space="preserve"> ООО «ПКО «Финэква»</v>
      </c>
      <c r="H562">
        <f>IFERROR(IF(Таблица_Sheet1[[#This Row],[Ген. директор]]=VLOOKUP(Таблица_Sheet1[[#This Row],[ИНН]],'Гендиры и даты'!$A:$E,4,0),0,1),"")</f>
        <v>1</v>
      </c>
      <c r="I562" t="str">
        <f>Таблица_Sheet1[[#This Row],[Ген. директор]]</f>
        <v>Злебкин Алексей Викторович</v>
      </c>
      <c r="J562" t="str">
        <f>VLOOKUP(Таблица_Sheet1[[#This Row],[ИНН]],'Гендиры и даты'!$A:$E,4,0)</f>
        <v>Тазеев Рустем Ильгизович</v>
      </c>
      <c r="K562">
        <f>IFERROR(IF(Таблица_Sheet1[[#This Row],[Учредитель]]=VLOOKUP(Таблица_Sheet1[[#This Row],[ИНН]],'Гендиры и даты'!$A:$E,5,0),0,1),"")</f>
        <v>1</v>
      </c>
      <c r="L562" t="str">
        <f>Таблица_Sheet1[[#This Row],[Учредитель]]</f>
        <v>Акционерное Общество, "ЭКВАНТА"</v>
      </c>
      <c r="M562" t="str">
        <f>VLOOKUP(Таблица_Sheet1[[#This Row],[ИНН]],'Гендиры и даты'!$A:$E,5,0)</f>
        <v>Общество С Ограниченной Ответственностью, "ЭКВАНТА"</v>
      </c>
    </row>
    <row r="563" spans="1:13">
      <c r="A563">
        <v>4800007806</v>
      </c>
      <c r="B563" t="s">
        <v>20861</v>
      </c>
      <c r="C563" t="s">
        <v>20862</v>
      </c>
      <c r="D563" t="s">
        <v>20103</v>
      </c>
      <c r="E563" t="s">
        <v>5356</v>
      </c>
      <c r="F563" t="s">
        <v>5356</v>
      </c>
      <c r="G563" t="str">
        <f>VLOOKUP(Таблица_Sheet1[[#This Row],[ИНН]],main_Расчет!$D:$F,3,0)</f>
        <v xml:space="preserve"> ООО «Профессиональная коллекторская организация «НСИ»</v>
      </c>
      <c r="H563">
        <f>IFERROR(IF(Таблица_Sheet1[[#This Row],[Ген. директор]]=VLOOKUP(Таблица_Sheet1[[#This Row],[ИНН]],'Гендиры и даты'!$A:$E,4,0),0,1),"")</f>
        <v>0</v>
      </c>
      <c r="I563" t="str">
        <f>Таблица_Sheet1[[#This Row],[Ген. директор]]</f>
        <v>Борисов Павел Юрьевич</v>
      </c>
      <c r="J563" t="str">
        <f>VLOOKUP(Таблица_Sheet1[[#This Row],[ИНН]],'Гендиры и даты'!$A:$E,4,0)</f>
        <v>Борисов Павел Юрьевич</v>
      </c>
      <c r="K563">
        <f>IFERROR(IF(Таблица_Sheet1[[#This Row],[Учредитель]]=VLOOKUP(Таблица_Sheet1[[#This Row],[ИНН]],'Гендиры и даты'!$A:$E,5,0),0,1),"")</f>
        <v>0</v>
      </c>
      <c r="L563" t="str">
        <f>Таблица_Sheet1[[#This Row],[Учредитель]]</f>
        <v>Борисов Павел Юрьевич</v>
      </c>
      <c r="M563" t="str">
        <f>VLOOKUP(Таблица_Sheet1[[#This Row],[ИНН]],'Гендиры и даты'!$A:$E,5,0)</f>
        <v>Борисов Павел Юрьевич</v>
      </c>
    </row>
    <row r="564" spans="1:13">
      <c r="A564">
        <v>572032070</v>
      </c>
      <c r="B564" t="s">
        <v>20861</v>
      </c>
      <c r="C564" t="s">
        <v>20862</v>
      </c>
      <c r="D564" t="s">
        <v>20103</v>
      </c>
      <c r="E564" t="s">
        <v>5356</v>
      </c>
      <c r="F564" t="s">
        <v>5356</v>
      </c>
      <c r="G564" t="str">
        <f>VLOOKUP(Таблица_Sheet1[[#This Row],[ИНН]],main_Расчет!$D:$F,3,0)</f>
        <v xml:space="preserve"> ООО ПКО «Айва»</v>
      </c>
      <c r="H564">
        <f>IFERROR(IF(Таблица_Sheet1[[#This Row],[Ген. директор]]=VLOOKUP(Таблица_Sheet1[[#This Row],[ИНН]],'Гендиры и даты'!$A:$E,4,0),0,1),"")</f>
        <v>0</v>
      </c>
      <c r="I564" t="str">
        <f>Таблица_Sheet1[[#This Row],[Ген. директор]]</f>
        <v>Борисов Павел Юрьевич</v>
      </c>
      <c r="J564" t="str">
        <f>VLOOKUP(Таблица_Sheet1[[#This Row],[ИНН]],'Гендиры и даты'!$A:$E,4,0)</f>
        <v>Борисов Павел Юрьевич</v>
      </c>
      <c r="K564">
        <f>IFERROR(IF(Таблица_Sheet1[[#This Row],[Учредитель]]=VLOOKUP(Таблица_Sheet1[[#This Row],[ИНН]],'Гендиры и даты'!$A:$E,5,0),0,1),"")</f>
        <v>0</v>
      </c>
      <c r="L564" t="str">
        <f>Таблица_Sheet1[[#This Row],[Учредитель]]</f>
        <v>Борисов Павел Юрьевич</v>
      </c>
      <c r="M564" t="str">
        <f>VLOOKUP(Таблица_Sheet1[[#This Row],[ИНН]],'Гендиры и даты'!$A:$E,5,0)</f>
        <v>Борисов Павел Юрьевич</v>
      </c>
    </row>
    <row r="565" spans="1:13">
      <c r="A565">
        <v>7743344357</v>
      </c>
      <c r="B565" t="s">
        <v>20863</v>
      </c>
      <c r="C565" t="s">
        <v>6800</v>
      </c>
      <c r="D565" t="s">
        <v>20235</v>
      </c>
      <c r="E565" t="s">
        <v>4948</v>
      </c>
      <c r="F565" t="s">
        <v>4949</v>
      </c>
      <c r="G565" t="str">
        <f>VLOOKUP(Таблица_Sheet1[[#This Row],[ИНН]],main_Расчет!$D:$F,3,0)</f>
        <v xml:space="preserve"> ООО ПКО «РБ Коллект»</v>
      </c>
      <c r="H565">
        <f>IFERROR(IF(Таблица_Sheet1[[#This Row],[Ген. директор]]=VLOOKUP(Таблица_Sheet1[[#This Row],[ИНН]],'Гендиры и даты'!$A:$E,4,0),0,1),"")</f>
        <v>0</v>
      </c>
      <c r="I565" t="str">
        <f>Таблица_Sheet1[[#This Row],[Ген. директор]]</f>
        <v>Атаян Сергей Робертович</v>
      </c>
      <c r="J565" t="str">
        <f>VLOOKUP(Таблица_Sheet1[[#This Row],[ИНН]],'Гендиры и даты'!$A:$E,4,0)</f>
        <v>Атаян Сергей Робертович</v>
      </c>
      <c r="K565">
        <f>IFERROR(IF(Таблица_Sheet1[[#This Row],[Учредитель]]=VLOOKUP(Таблица_Sheet1[[#This Row],[ИНН]],'Гендиры и даты'!$A:$E,5,0),0,1),"")</f>
        <v>0</v>
      </c>
      <c r="L565" t="str">
        <f>Таблица_Sheet1[[#This Row],[Учредитель]]</f>
        <v>Акционерное Общество, "ТБАНК"</v>
      </c>
      <c r="M565" t="str">
        <f>VLOOKUP(Таблица_Sheet1[[#This Row],[ИНН]],'Гендиры и даты'!$A:$E,5,0)</f>
        <v>Акционерное Общество, "ТБАНК"</v>
      </c>
    </row>
    <row r="566" spans="1:13">
      <c r="A566">
        <v>1800001206</v>
      </c>
      <c r="B566" t="s">
        <v>20864</v>
      </c>
      <c r="C566" t="s">
        <v>6802</v>
      </c>
      <c r="D566" t="s">
        <v>20103</v>
      </c>
      <c r="E566" t="s">
        <v>5244</v>
      </c>
      <c r="F566" t="s">
        <v>5245</v>
      </c>
      <c r="G566" t="str">
        <f>VLOOKUP(Таблица_Sheet1[[#This Row],[ИНН]],main_Расчет!$D:$F,3,0)</f>
        <v xml:space="preserve"> ООО ПКО «ЗАЙМ ЭКСПРЕСС»</v>
      </c>
      <c r="H566">
        <f>IFERROR(IF(Таблица_Sheet1[[#This Row],[Ген. директор]]=VLOOKUP(Таблица_Sheet1[[#This Row],[ИНН]],'Гендиры и даты'!$A:$E,4,0),0,1),"")</f>
        <v>0</v>
      </c>
      <c r="I566" t="str">
        <f>Таблица_Sheet1[[#This Row],[Ген. директор]]</f>
        <v>Соколов Павел Валерьевич</v>
      </c>
      <c r="J566" t="str">
        <f>VLOOKUP(Таблица_Sheet1[[#This Row],[ИНН]],'Гендиры и даты'!$A:$E,4,0)</f>
        <v>Соколов Павел Валерьевич</v>
      </c>
      <c r="K566">
        <f>IFERROR(IF(Таблица_Sheet1[[#This Row],[Учредитель]]=VLOOKUP(Таблица_Sheet1[[#This Row],[ИНН]],'Гендиры и даты'!$A:$E,5,0),0,1),"")</f>
        <v>0</v>
      </c>
      <c r="L566" t="str">
        <f>Таблица_Sheet1[[#This Row],[Учредитель]]</f>
        <v>Коробейников Антон Владимирович</v>
      </c>
      <c r="M566" t="str">
        <f>VLOOKUP(Таблица_Sheet1[[#This Row],[ИНН]],'Гендиры и даты'!$A:$E,5,0)</f>
        <v>Коробейников Антон Владимирович</v>
      </c>
    </row>
    <row r="567" spans="1:13">
      <c r="A567">
        <v>5903158566</v>
      </c>
      <c r="B567" t="s">
        <v>20865</v>
      </c>
      <c r="C567" t="s">
        <v>20866</v>
      </c>
      <c r="D567" t="s">
        <v>20067</v>
      </c>
      <c r="E567" t="s">
        <v>5220</v>
      </c>
      <c r="F567" t="s">
        <v>5220</v>
      </c>
      <c r="G567" t="str">
        <f>VLOOKUP(Таблица_Sheet1[[#This Row],[ИНН]],main_Расчет!$D:$F,3,0)</f>
        <v xml:space="preserve"> ООО ПКО «Альберо»</v>
      </c>
      <c r="H567">
        <f>IFERROR(IF(Таблица_Sheet1[[#This Row],[Ген. директор]]=VLOOKUP(Таблица_Sheet1[[#This Row],[ИНН]],'Гендиры и даты'!$A:$E,4,0),0,1),"")</f>
        <v>0</v>
      </c>
      <c r="I567" t="str">
        <f>Таблица_Sheet1[[#This Row],[Ген. директор]]</f>
        <v>Бревнов Виталий Владимирович</v>
      </c>
      <c r="J567" t="str">
        <f>VLOOKUP(Таблица_Sheet1[[#This Row],[ИНН]],'Гендиры и даты'!$A:$E,4,0)</f>
        <v>Бревнов Виталий Владимирович</v>
      </c>
      <c r="K567">
        <f>IFERROR(IF(Таблица_Sheet1[[#This Row],[Учредитель]]=VLOOKUP(Таблица_Sheet1[[#This Row],[ИНН]],'Гендиры и даты'!$A:$E,5,0),0,1),"")</f>
        <v>0</v>
      </c>
      <c r="L567" t="str">
        <f>Таблица_Sheet1[[#This Row],[Учредитель]]</f>
        <v>Бревнов Виталий Владимирович</v>
      </c>
      <c r="M567" t="str">
        <f>VLOOKUP(Таблица_Sheet1[[#This Row],[ИНН]],'Гендиры и даты'!$A:$E,5,0)</f>
        <v>Бревнов Виталий Владимирович</v>
      </c>
    </row>
    <row r="568" spans="1:13">
      <c r="A568">
        <v>800010907</v>
      </c>
      <c r="B568" t="s">
        <v>20865</v>
      </c>
      <c r="C568" t="s">
        <v>20866</v>
      </c>
      <c r="D568" t="s">
        <v>20067</v>
      </c>
      <c r="E568" t="s">
        <v>5220</v>
      </c>
      <c r="F568" t="s">
        <v>5220</v>
      </c>
      <c r="G568" t="str">
        <f>VLOOKUP(Таблица_Sheet1[[#This Row],[ИНН]],main_Расчет!$D:$F,3,0)</f>
        <v xml:space="preserve"> ООО «ПКО «ХАРД»</v>
      </c>
      <c r="H568">
        <f>IFERROR(IF(Таблица_Sheet1[[#This Row],[Ген. директор]]=VLOOKUP(Таблица_Sheet1[[#This Row],[ИНН]],'Гендиры и даты'!$A:$E,4,0),0,1),"")</f>
        <v>0</v>
      </c>
      <c r="I568" t="str">
        <f>Таблица_Sheet1[[#This Row],[Ген. директор]]</f>
        <v>Бревнов Виталий Владимирович</v>
      </c>
      <c r="J568" t="str">
        <f>VLOOKUP(Таблица_Sheet1[[#This Row],[ИНН]],'Гендиры и даты'!$A:$E,4,0)</f>
        <v>Бревнов Виталий Владимирович</v>
      </c>
      <c r="K568">
        <f>IFERROR(IF(Таблица_Sheet1[[#This Row],[Учредитель]]=VLOOKUP(Таблица_Sheet1[[#This Row],[ИНН]],'Гендиры и даты'!$A:$E,5,0),0,1),"")</f>
        <v>0</v>
      </c>
      <c r="L568" t="str">
        <f>Таблица_Sheet1[[#This Row],[Учредитель]]</f>
        <v>Бревнов Виталий Владимирович</v>
      </c>
      <c r="M568" t="str">
        <f>VLOOKUP(Таблица_Sheet1[[#This Row],[ИНН]],'Гендиры и даты'!$A:$E,5,0)</f>
        <v>Бревнов Виталий Владимирович</v>
      </c>
    </row>
    <row r="569" spans="1:13">
      <c r="A569">
        <v>800010872</v>
      </c>
      <c r="B569" t="s">
        <v>20865</v>
      </c>
      <c r="C569" t="s">
        <v>20866</v>
      </c>
      <c r="D569" t="s">
        <v>20067</v>
      </c>
      <c r="E569" t="s">
        <v>5220</v>
      </c>
      <c r="F569" t="s">
        <v>5220</v>
      </c>
      <c r="G569" t="str">
        <f>VLOOKUP(Таблица_Sheet1[[#This Row],[ИНН]],main_Расчет!$D:$F,3,0)</f>
        <v xml:space="preserve"> ООО «ПКО «СОФТ»</v>
      </c>
      <c r="H569">
        <f>IFERROR(IF(Таблица_Sheet1[[#This Row],[Ген. директор]]=VLOOKUP(Таблица_Sheet1[[#This Row],[ИНН]],'Гендиры и даты'!$A:$E,4,0),0,1),"")</f>
        <v>0</v>
      </c>
      <c r="I569" t="str">
        <f>Таблица_Sheet1[[#This Row],[Ген. директор]]</f>
        <v>Бревнов Виталий Владимирович</v>
      </c>
      <c r="J569" t="str">
        <f>VLOOKUP(Таблица_Sheet1[[#This Row],[ИНН]],'Гендиры и даты'!$A:$E,4,0)</f>
        <v>Бревнов Виталий Владимирович</v>
      </c>
      <c r="K569">
        <f>IFERROR(IF(Таблица_Sheet1[[#This Row],[Учредитель]]=VLOOKUP(Таблица_Sheet1[[#This Row],[ИНН]],'Гендиры и даты'!$A:$E,5,0),0,1),"")</f>
        <v>0</v>
      </c>
      <c r="L569" t="str">
        <f>Таблица_Sheet1[[#This Row],[Учредитель]]</f>
        <v>Бревнов Виталий Владимирович</v>
      </c>
      <c r="M569" t="str">
        <f>VLOOKUP(Таблица_Sheet1[[#This Row],[ИНН]],'Гендиры и даты'!$A:$E,5,0)</f>
        <v>Бревнов Виталий Владимирович</v>
      </c>
    </row>
    <row r="570" spans="1:13">
      <c r="A570">
        <v>1838016040</v>
      </c>
      <c r="B570" t="s">
        <v>20867</v>
      </c>
      <c r="C570" t="s">
        <v>6806</v>
      </c>
      <c r="D570" t="s">
        <v>20122</v>
      </c>
      <c r="E570" t="s">
        <v>5015</v>
      </c>
      <c r="F570" t="s">
        <v>5015</v>
      </c>
      <c r="G570" t="str">
        <f>VLOOKUP(Таблица_Sheet1[[#This Row],[ИНН]],main_Расчет!$D:$F,3,0)</f>
        <v xml:space="preserve"> ООО ПКО «Надежда-18»</v>
      </c>
      <c r="H570">
        <f>IFERROR(IF(Таблица_Sheet1[[#This Row],[Ген. директор]]=VLOOKUP(Таблица_Sheet1[[#This Row],[ИНН]],'Гендиры и даты'!$A:$E,4,0),0,1),"")</f>
        <v>0</v>
      </c>
      <c r="I570" t="str">
        <f>Таблица_Sheet1[[#This Row],[Ген. директор]]</f>
        <v>Солоницына Ирина Викторовна</v>
      </c>
      <c r="J570" t="str">
        <f>VLOOKUP(Таблица_Sheet1[[#This Row],[ИНН]],'Гендиры и даты'!$A:$E,4,0)</f>
        <v>Солоницына Ирина Викторовна</v>
      </c>
      <c r="K570">
        <f>IFERROR(IF(Таблица_Sheet1[[#This Row],[Учредитель]]=VLOOKUP(Таблица_Sheet1[[#This Row],[ИНН]],'Гендиры и даты'!$A:$E,5,0),0,1),"")</f>
        <v>0</v>
      </c>
      <c r="L570" t="str">
        <f>Таблица_Sheet1[[#This Row],[Учредитель]]</f>
        <v>Солоницына Ирина Викторовна</v>
      </c>
      <c r="M570" t="str">
        <f>VLOOKUP(Таблица_Sheet1[[#This Row],[ИНН]],'Гендиры и даты'!$A:$E,5,0)</f>
        <v>Солоницына Ирина Викторовна</v>
      </c>
    </row>
    <row r="571" spans="1:13">
      <c r="A571">
        <v>6311196251</v>
      </c>
      <c r="B571" t="s">
        <v>20868</v>
      </c>
      <c r="C571" t="s">
        <v>6808</v>
      </c>
      <c r="D571" t="s">
        <v>20309</v>
      </c>
      <c r="E571" t="s">
        <v>4893</v>
      </c>
      <c r="F571" t="s">
        <v>4893</v>
      </c>
      <c r="G571" t="str">
        <f>VLOOKUP(Таблица_Sheet1[[#This Row],[ИНН]],main_Расчет!$D:$F,3,0)</f>
        <v xml:space="preserve"> ООО ПКО «Контур»</v>
      </c>
      <c r="H571">
        <f>IFERROR(IF(Таблица_Sheet1[[#This Row],[Ген. директор]]=VLOOKUP(Таблица_Sheet1[[#This Row],[ИНН]],'Гендиры и даты'!$A:$E,4,0),0,1),"")</f>
        <v>0</v>
      </c>
      <c r="I571" t="str">
        <f>Таблица_Sheet1[[#This Row],[Ген. директор]]</f>
        <v>Бэр Ирина Павловна</v>
      </c>
      <c r="J571" t="str">
        <f>VLOOKUP(Таблица_Sheet1[[#This Row],[ИНН]],'Гендиры и даты'!$A:$E,4,0)</f>
        <v>Бэр Ирина Павловна</v>
      </c>
      <c r="K571">
        <f>IFERROR(IF(Таблица_Sheet1[[#This Row],[Учредитель]]=VLOOKUP(Таблица_Sheet1[[#This Row],[ИНН]],'Гендиры и даты'!$A:$E,5,0),0,1),"")</f>
        <v>0</v>
      </c>
      <c r="L571" t="str">
        <f>Таблица_Sheet1[[#This Row],[Учредитель]]</f>
        <v>Бэр Ирина Павловна</v>
      </c>
      <c r="M571" t="str">
        <f>VLOOKUP(Таблица_Sheet1[[#This Row],[ИНН]],'Гендиры и даты'!$A:$E,5,0)</f>
        <v>Бэр Ирина Павловна</v>
      </c>
    </row>
    <row r="572" spans="1:13">
      <c r="A572">
        <v>1435307582</v>
      </c>
      <c r="B572" t="s">
        <v>20869</v>
      </c>
      <c r="C572" t="s">
        <v>20870</v>
      </c>
      <c r="D572" t="s">
        <v>20069</v>
      </c>
      <c r="E572" t="s">
        <v>20871</v>
      </c>
      <c r="F572" t="s">
        <v>5291</v>
      </c>
      <c r="G572" t="str">
        <f>VLOOKUP(Таблица_Sheet1[[#This Row],[ИНН]],main_Расчет!$D:$F,3,0)</f>
        <v xml:space="preserve"> ООО ПКО «Восход»</v>
      </c>
      <c r="H572">
        <f>IFERROR(IF(Таблица_Sheet1[[#This Row],[Ген. директор]]=VLOOKUP(Таблица_Sheet1[[#This Row],[ИНН]],'Гендиры и даты'!$A:$E,4,0),0,1),"")</f>
        <v>1</v>
      </c>
      <c r="I572" t="str">
        <f>Таблица_Sheet1[[#This Row],[Ген. директор]]</f>
        <v>Мигалкин Василий Александрович</v>
      </c>
      <c r="J572" t="str">
        <f>VLOOKUP(Таблица_Sheet1[[#This Row],[ИНН]],'Гендиры и даты'!$A:$E,4,0)</f>
        <v>Делахов Евгений Афанасьевич</v>
      </c>
      <c r="K572">
        <f>IFERROR(IF(Таблица_Sheet1[[#This Row],[Учредитель]]=VLOOKUP(Таблица_Sheet1[[#This Row],[ИНН]],'Гендиры и даты'!$A:$E,5,0),0,1),"")</f>
        <v>0</v>
      </c>
      <c r="L572" t="str">
        <f>Таблица_Sheet1[[#This Row],[Учредитель]]</f>
        <v>Местников Андрей Данилович</v>
      </c>
      <c r="M572" t="str">
        <f>VLOOKUP(Таблица_Sheet1[[#This Row],[ИНН]],'Гендиры и даты'!$A:$E,5,0)</f>
        <v>Местников Андрей Данилович</v>
      </c>
    </row>
    <row r="573" spans="1:13">
      <c r="A573">
        <v>9710116140</v>
      </c>
      <c r="B573" t="s">
        <v>20872</v>
      </c>
      <c r="C573" t="s">
        <v>6812</v>
      </c>
      <c r="D573" t="s">
        <v>20122</v>
      </c>
      <c r="E573" t="s">
        <v>5275</v>
      </c>
      <c r="F573" t="s">
        <v>5276</v>
      </c>
      <c r="G573" t="str">
        <f>VLOOKUP(Таблица_Sheet1[[#This Row],[ИНН]],main_Расчет!$D:$F,3,0)</f>
        <v xml:space="preserve"> ООО ПКО «Управляющая компания «Ф»»</v>
      </c>
      <c r="H573">
        <f>IFERROR(IF(Таблица_Sheet1[[#This Row],[Ген. директор]]=VLOOKUP(Таблица_Sheet1[[#This Row],[ИНН]],'Гендиры и даты'!$A:$E,4,0),0,1),"")</f>
        <v>0</v>
      </c>
      <c r="I573" t="str">
        <f>Таблица_Sheet1[[#This Row],[Ген. директор]]</f>
        <v>Вознесенская Юлиана Дмитриевна</v>
      </c>
      <c r="J573" t="str">
        <f>VLOOKUP(Таблица_Sheet1[[#This Row],[ИНН]],'Гендиры и даты'!$A:$E,4,0)</f>
        <v>Вознесенская Юлиана Дмитриевна</v>
      </c>
      <c r="K573">
        <f>IFERROR(IF(Таблица_Sheet1[[#This Row],[Учредитель]]=VLOOKUP(Таблица_Sheet1[[#This Row],[ИНН]],'Гендиры и даты'!$A:$E,5,0),0,1),"")</f>
        <v>0</v>
      </c>
      <c r="L573" t="str">
        <f>Таблица_Sheet1[[#This Row],[Учредитель]]</f>
        <v>Чумаков Артём Витальевич</v>
      </c>
      <c r="M573" t="str">
        <f>VLOOKUP(Таблица_Sheet1[[#This Row],[ИНН]],'Гендиры и даты'!$A:$E,5,0)</f>
        <v>Чумаков Артём Витальевич</v>
      </c>
    </row>
    <row r="574" spans="1:13">
      <c r="A574">
        <v>3444280242</v>
      </c>
      <c r="B574" t="s">
        <v>20873</v>
      </c>
      <c r="C574" t="s">
        <v>20874</v>
      </c>
      <c r="D574" t="s">
        <v>20069</v>
      </c>
      <c r="E574" t="s">
        <v>6815</v>
      </c>
      <c r="F574" t="s">
        <v>6816</v>
      </c>
      <c r="G574" t="str">
        <f>VLOOKUP(Таблица_Sheet1[[#This Row],[ИНН]],main_Расчет!$D:$F,3,0)</f>
        <v xml:space="preserve"> ООО «ПКО «А1»»</v>
      </c>
      <c r="H574">
        <f>IFERROR(IF(Таблица_Sheet1[[#This Row],[Ген. директор]]=VLOOKUP(Таблица_Sheet1[[#This Row],[ИНН]],'Гендиры и даты'!$A:$E,4,0),0,1),"")</f>
        <v>0</v>
      </c>
      <c r="I574" t="str">
        <f>Таблица_Sheet1[[#This Row],[Ген. директор]]</f>
        <v>Сагитова Диана Романовна</v>
      </c>
      <c r="J574" t="str">
        <f>VLOOKUP(Таблица_Sheet1[[#This Row],[ИНН]],'Гендиры и даты'!$A:$E,4,0)</f>
        <v>Сагитова Диана Романовна</v>
      </c>
      <c r="K574">
        <f>IFERROR(IF(Таблица_Sheet1[[#This Row],[Учредитель]]=VLOOKUP(Таблица_Sheet1[[#This Row],[ИНН]],'Гендиры и даты'!$A:$E,5,0),0,1),"")</f>
        <v>0</v>
      </c>
      <c r="L574" t="str">
        <f>Таблица_Sheet1[[#This Row],[Учредитель]]</f>
        <v>Общество С Ограниченной Ответственностью, "СИМЕКС ПРО КОНСАЛТИНГ КРУШЕВАЦ"</v>
      </c>
      <c r="M574" t="str">
        <f>VLOOKUP(Таблица_Sheet1[[#This Row],[ИНН]],'Гендиры и даты'!$A:$E,5,0)</f>
        <v>Общество С Ограниченной Ответственностью, "СИМЕКС ПРО КОНСАЛТИНГ КРУШЕВАЦ"</v>
      </c>
    </row>
    <row r="575" spans="1:13">
      <c r="A575">
        <v>1840104688</v>
      </c>
      <c r="B575" t="s">
        <v>20875</v>
      </c>
      <c r="C575" t="s">
        <v>20876</v>
      </c>
      <c r="D575" t="s">
        <v>20119</v>
      </c>
      <c r="E575" t="s">
        <v>5585</v>
      </c>
      <c r="F575" t="s">
        <v>5586</v>
      </c>
      <c r="G575" t="str">
        <f>VLOOKUP(Таблица_Sheet1[[#This Row],[ИНН]],main_Расчет!$D:$F,3,0)</f>
        <v xml:space="preserve"> ООО ПКО «ВИВ»</v>
      </c>
      <c r="H575">
        <f>IFERROR(IF(Таблица_Sheet1[[#This Row],[Ген. директор]]=VLOOKUP(Таблица_Sheet1[[#This Row],[ИНН]],'Гендиры и даты'!$A:$E,4,0),0,1),"")</f>
        <v>0</v>
      </c>
      <c r="I575" t="str">
        <f>Таблица_Sheet1[[#This Row],[Ген. директор]]</f>
        <v>Вашковский Александр Александрович</v>
      </c>
      <c r="J575" t="str">
        <f>VLOOKUP(Таблица_Sheet1[[#This Row],[ИНН]],'Гендиры и даты'!$A:$E,4,0)</f>
        <v>Вашковский Александр Александрович</v>
      </c>
      <c r="K575">
        <f>IFERROR(IF(Таблица_Sheet1[[#This Row],[Учредитель]]=VLOOKUP(Таблица_Sheet1[[#This Row],[ИНН]],'Гендиры и даты'!$A:$E,5,0),0,1),"")</f>
        <v>0</v>
      </c>
      <c r="L575" t="str">
        <f>Таблица_Sheet1[[#This Row],[Учредитель]]</f>
        <v>Вахрушев Андрей Викторович, Рыжов Сергей Евгеньевич</v>
      </c>
      <c r="M575" t="str">
        <f>VLOOKUP(Таблица_Sheet1[[#This Row],[ИНН]],'Гендиры и даты'!$A:$E,5,0)</f>
        <v>Вахрушев Андрей Викторович, Рыжов Сергей Евгеньевич</v>
      </c>
    </row>
    <row r="576" spans="1:13">
      <c r="A576">
        <v>6500011347</v>
      </c>
      <c r="B576" t="s">
        <v>20877</v>
      </c>
      <c r="C576" t="s">
        <v>20878</v>
      </c>
      <c r="D576" t="s">
        <v>20103</v>
      </c>
      <c r="E576" t="s">
        <v>5532</v>
      </c>
      <c r="F576" t="s">
        <v>5532</v>
      </c>
      <c r="G576" t="str">
        <f>VLOOKUP(Таблица_Sheet1[[#This Row],[ИНН]],main_Расчет!$D:$F,3,0)</f>
        <v xml:space="preserve"> ООО ПКО «Лекс и Партнёры»</v>
      </c>
      <c r="H576">
        <f>IFERROR(IF(Таблица_Sheet1[[#This Row],[Ген. директор]]=VLOOKUP(Таблица_Sheet1[[#This Row],[ИНН]],'Гендиры и даты'!$A:$E,4,0),0,1),"")</f>
        <v>1</v>
      </c>
      <c r="I576" t="str">
        <f>Таблица_Sheet1[[#This Row],[Ген. директор]]</f>
        <v>Антипова Галина Александровна</v>
      </c>
      <c r="J576" t="str">
        <f>VLOOKUP(Таблица_Sheet1[[#This Row],[ИНН]],'Гендиры и даты'!$A:$E,4,0)</f>
        <v>Самойлович Юрий Алексеевич</v>
      </c>
      <c r="K576">
        <f>IFERROR(IF(Таблица_Sheet1[[#This Row],[Учредитель]]=VLOOKUP(Таблица_Sheet1[[#This Row],[ИНН]],'Гендиры и даты'!$A:$E,5,0),0,1),"")</f>
        <v>0</v>
      </c>
      <c r="L576" t="str">
        <f>Таблица_Sheet1[[#This Row],[Учредитель]]</f>
        <v>Антипова Галина Александровна</v>
      </c>
      <c r="M576" t="str">
        <f>VLOOKUP(Таблица_Sheet1[[#This Row],[ИНН]],'Гендиры и даты'!$A:$E,5,0)</f>
        <v>Антипова Галина Александровна</v>
      </c>
    </row>
    <row r="577" spans="1:13">
      <c r="A577">
        <v>5410147743</v>
      </c>
      <c r="B577" t="s">
        <v>20879</v>
      </c>
      <c r="C577" t="s">
        <v>20880</v>
      </c>
      <c r="D577" t="s">
        <v>20067</v>
      </c>
      <c r="E577" t="s">
        <v>5521</v>
      </c>
      <c r="F577" t="s">
        <v>5522</v>
      </c>
      <c r="G577" t="str">
        <f>VLOOKUP(Таблица_Sheet1[[#This Row],[ИНН]],main_Расчет!$D:$F,3,0)</f>
        <v xml:space="preserve"> ООО «Самлер»</v>
      </c>
      <c r="H577">
        <f>IFERROR(IF(Таблица_Sheet1[[#This Row],[Ген. директор]]=VLOOKUP(Таблица_Sheet1[[#This Row],[ИНН]],'Гендиры и даты'!$A:$E,4,0),0,1),"")</f>
        <v>0</v>
      </c>
      <c r="I577" t="str">
        <f>Таблица_Sheet1[[#This Row],[Ген. директор]]</f>
        <v>Перетокин Михаил Николаевич</v>
      </c>
      <c r="J577" t="str">
        <f>VLOOKUP(Таблица_Sheet1[[#This Row],[ИНН]],'Гендиры и даты'!$A:$E,4,0)</f>
        <v>Перетокин Михаил Николаевич</v>
      </c>
      <c r="K577">
        <f>IFERROR(IF(Таблица_Sheet1[[#This Row],[Учредитель]]=VLOOKUP(Таблица_Sheet1[[#This Row],[ИНН]],'Гендиры и даты'!$A:$E,5,0),0,1),"")</f>
        <v>0</v>
      </c>
      <c r="L577" t="str">
        <f>Таблица_Sheet1[[#This Row],[Учредитель]]</f>
        <v>Привалова Любовь Алексеевна, Перетокин Михаил Николаевич</v>
      </c>
      <c r="M577" t="str">
        <f>VLOOKUP(Таблица_Sheet1[[#This Row],[ИНН]],'Гендиры и даты'!$A:$E,5,0)</f>
        <v>Привалова Любовь Алексеевна, Перетокин Михаил Николаевич</v>
      </c>
    </row>
    <row r="578" spans="1:13">
      <c r="A578">
        <v>5473013580</v>
      </c>
      <c r="B578" t="s">
        <v>20881</v>
      </c>
      <c r="C578" t="s">
        <v>20882</v>
      </c>
      <c r="D578" t="s">
        <v>20122</v>
      </c>
      <c r="E578" t="s">
        <v>6825</v>
      </c>
      <c r="F578" t="s">
        <v>6826</v>
      </c>
      <c r="G578" t="str">
        <f>VLOOKUP(Таблица_Sheet1[[#This Row],[ИНН]],main_Расчет!$D:$F,3,0)</f>
        <v xml:space="preserve"> ООО ПКО «Коала Коллекшн»</v>
      </c>
      <c r="H578">
        <f>IFERROR(IF(Таблица_Sheet1[[#This Row],[Ген. директор]]=VLOOKUP(Таблица_Sheet1[[#This Row],[ИНН]],'Гендиры и даты'!$A:$E,4,0),0,1),"")</f>
        <v>0</v>
      </c>
      <c r="I578" t="str">
        <f>Таблица_Sheet1[[#This Row],[Ген. директор]]</f>
        <v>Языков Александр Сергеевич</v>
      </c>
      <c r="J578" t="str">
        <f>VLOOKUP(Таблица_Sheet1[[#This Row],[ИНН]],'Гендиры и даты'!$A:$E,4,0)</f>
        <v>Языков Александр Сергеевич</v>
      </c>
      <c r="K578">
        <f>IFERROR(IF(Таблица_Sheet1[[#This Row],[Учредитель]]=VLOOKUP(Таблица_Sheet1[[#This Row],[ИНН]],'Гендиры и даты'!$A:$E,5,0),0,1),"")</f>
        <v>0</v>
      </c>
      <c r="L578" t="str">
        <f>Таблица_Sheet1[[#This Row],[Учредитель]]</f>
        <v>Петров Алексей Вячеславович, Общество С Ограниченной Ответственностью Микрокредитная Компания, "РУСИНТЕРФИНАНС"</v>
      </c>
      <c r="M578" t="str">
        <f>VLOOKUP(Таблица_Sheet1[[#This Row],[ИНН]],'Гендиры и даты'!$A:$E,5,0)</f>
        <v>Петров Алексей Вячеславович, Общество С Ограниченной Ответственностью Микрокредитная Компания, "РУСИНТЕРФИНАНС"</v>
      </c>
    </row>
    <row r="579" spans="1:13">
      <c r="A579">
        <v>1650431310</v>
      </c>
      <c r="B579" t="s">
        <v>20883</v>
      </c>
      <c r="C579" t="s">
        <v>6910</v>
      </c>
      <c r="D579" t="s">
        <v>20122</v>
      </c>
      <c r="E579" t="s">
        <v>4931</v>
      </c>
      <c r="F579" t="s">
        <v>4932</v>
      </c>
      <c r="G579" t="str">
        <f>VLOOKUP(Таблица_Sheet1[[#This Row],[ИНН]],main_Расчет!$D:$F,3,0)</f>
        <v xml:space="preserve"> ООО «ПКО «Дебт Коллект»</v>
      </c>
      <c r="H579">
        <f>IFERROR(IF(Таблица_Sheet1[[#This Row],[Ген. директор]]=VLOOKUP(Таблица_Sheet1[[#This Row],[ИНН]],'Гендиры и даты'!$A:$E,4,0),0,1),"")</f>
        <v>0</v>
      </c>
      <c r="I579" t="str">
        <f>Таблица_Sheet1[[#This Row],[Ген. директор]]</f>
        <v>Каримов Радик Минизахидович</v>
      </c>
      <c r="J579" t="str">
        <f>VLOOKUP(Таблица_Sheet1[[#This Row],[ИНН]],'Гендиры и даты'!$A:$E,4,0)</f>
        <v>Каримов Радик Минизахидович</v>
      </c>
      <c r="K579">
        <f>IFERROR(IF(Таблица_Sheet1[[#This Row],[Учредитель]]=VLOOKUP(Таблица_Sheet1[[#This Row],[ИНН]],'Гендиры и даты'!$A:$E,5,0),0,1),"")</f>
        <v>0</v>
      </c>
      <c r="L579" t="str">
        <f>Таблица_Sheet1[[#This Row],[Учредитель]]</f>
        <v>Черюнов Дмитрий Викторович, Каримов Радик Минизахидович</v>
      </c>
      <c r="M579" t="str">
        <f>VLOOKUP(Таблица_Sheet1[[#This Row],[ИНН]],'Гендиры и даты'!$A:$E,5,0)</f>
        <v>Черюнов Дмитрий Викторович, Каримов Радик Минизахидович</v>
      </c>
    </row>
    <row r="580" spans="1:13">
      <c r="A580">
        <v>1660162659</v>
      </c>
      <c r="B580" t="s">
        <v>20884</v>
      </c>
      <c r="C580" t="s">
        <v>6830</v>
      </c>
      <c r="D580" t="s">
        <v>20103</v>
      </c>
      <c r="E580" t="s">
        <v>5380</v>
      </c>
      <c r="F580" t="s">
        <v>5380</v>
      </c>
      <c r="G580" t="str">
        <f>VLOOKUP(Таблица_Sheet1[[#This Row],[ИНН]],main_Расчет!$D:$F,3,0)</f>
        <v xml:space="preserve"> ООО «ПКО «Финотека»</v>
      </c>
      <c r="H580">
        <f>IFERROR(IF(Таблица_Sheet1[[#This Row],[Ген. директор]]=VLOOKUP(Таблица_Sheet1[[#This Row],[ИНН]],'Гендиры и даты'!$A:$E,4,0),0,1),"")</f>
        <v>0</v>
      </c>
      <c r="I580" t="str">
        <f>Таблица_Sheet1[[#This Row],[Ген. директор]]</f>
        <v>Бабушкина Ирина Валерьевна</v>
      </c>
      <c r="J580" t="str">
        <f>VLOOKUP(Таблица_Sheet1[[#This Row],[ИНН]],'Гендиры и даты'!$A:$E,4,0)</f>
        <v>Бабушкина Ирина Валерьевна</v>
      </c>
      <c r="K580">
        <f>IFERROR(IF(Таблица_Sheet1[[#This Row],[Учредитель]]=VLOOKUP(Таблица_Sheet1[[#This Row],[ИНН]],'Гендиры и даты'!$A:$E,5,0),0,1),"")</f>
        <v>0</v>
      </c>
      <c r="L580" t="str">
        <f>Таблица_Sheet1[[#This Row],[Учредитель]]</f>
        <v>Бабушкина Ирина Валерьевна</v>
      </c>
      <c r="M580" t="str">
        <f>VLOOKUP(Таблица_Sheet1[[#This Row],[ИНН]],'Гендиры и даты'!$A:$E,5,0)</f>
        <v>Бабушкина Ирина Валерьевна</v>
      </c>
    </row>
    <row r="581" spans="1:13">
      <c r="A581">
        <v>7751268808</v>
      </c>
      <c r="B581" t="s">
        <v>20885</v>
      </c>
      <c r="C581" t="s">
        <v>6832</v>
      </c>
      <c r="D581" t="s">
        <v>20082</v>
      </c>
      <c r="E581" t="s">
        <v>5462</v>
      </c>
      <c r="F581" t="s">
        <v>5462</v>
      </c>
      <c r="G581" t="str">
        <f>VLOOKUP(Таблица_Sheet1[[#This Row],[ИНН]],main_Расчет!$D:$F,3,0)</f>
        <v xml:space="preserve"> ООО «ПКО «Крокс-М»</v>
      </c>
      <c r="H581">
        <f>IFERROR(IF(Таблица_Sheet1[[#This Row],[Ген. директор]]=VLOOKUP(Таблица_Sheet1[[#This Row],[ИНН]],'Гендиры и даты'!$A:$E,4,0),0,1),"")</f>
        <v>0</v>
      </c>
      <c r="I581" t="str">
        <f>Таблица_Sheet1[[#This Row],[Ген. директор]]</f>
        <v>Касимовский Сергей Владимирович</v>
      </c>
      <c r="J581" t="str">
        <f>VLOOKUP(Таблица_Sheet1[[#This Row],[ИНН]],'Гендиры и даты'!$A:$E,4,0)</f>
        <v>Касимовский Сергей Владимирович</v>
      </c>
      <c r="K581">
        <f>IFERROR(IF(Таблица_Sheet1[[#This Row],[Учредитель]]=VLOOKUP(Таблица_Sheet1[[#This Row],[ИНН]],'Гендиры и даты'!$A:$E,5,0),0,1),"")</f>
        <v>0</v>
      </c>
      <c r="L581" t="str">
        <f>Таблица_Sheet1[[#This Row],[Учредитель]]</f>
        <v>Касимовский Сергей Владимирович</v>
      </c>
      <c r="M581" t="str">
        <f>VLOOKUP(Таблица_Sheet1[[#This Row],[ИНН]],'Гендиры и даты'!$A:$E,5,0)</f>
        <v>Касимовский Сергей Владимирович</v>
      </c>
    </row>
    <row r="582" spans="1:13">
      <c r="A582">
        <v>6670056296</v>
      </c>
      <c r="B582" t="s">
        <v>20886</v>
      </c>
      <c r="C582" t="s">
        <v>20887</v>
      </c>
      <c r="D582" t="s">
        <v>20181</v>
      </c>
      <c r="E582" t="s">
        <v>5037</v>
      </c>
      <c r="F582" t="s">
        <v>5038</v>
      </c>
      <c r="G582" t="str">
        <f>VLOOKUP(Таблица_Sheet1[[#This Row],[ИНН]],main_Расчет!$D:$F,3,0)</f>
        <v xml:space="preserve"> ООО «ПКО ВОКСИС»</v>
      </c>
      <c r="H582">
        <f>IFERROR(IF(Таблица_Sheet1[[#This Row],[Ген. директор]]=VLOOKUP(Таблица_Sheet1[[#This Row],[ИНН]],'Гендиры и даты'!$A:$E,4,0),0,1),"")</f>
        <v>0</v>
      </c>
      <c r="I582" t="str">
        <f>Таблица_Sheet1[[#This Row],[Ген. директор]]</f>
        <v>Волосников Роман Романович</v>
      </c>
      <c r="J582" t="str">
        <f>VLOOKUP(Таблица_Sheet1[[#This Row],[ИНН]],'Гендиры и даты'!$A:$E,4,0)</f>
        <v>Волосников Роман Романович</v>
      </c>
      <c r="K582">
        <f>IFERROR(IF(Таблица_Sheet1[[#This Row],[Учредитель]]=VLOOKUP(Таблица_Sheet1[[#This Row],[ИНН]],'Гендиры и даты'!$A:$E,5,0),0,1),"")</f>
        <v>0</v>
      </c>
      <c r="L582" t="str">
        <f>Таблица_Sheet1[[#This Row],[Учредитель]]</f>
        <v>Волосников Роман Романович, Саакян Нарек Гарникович, Николаев Игорь Викторович, Зайцев Павел Александрович, Мосунов Алексей Александрович, Международная Компания Акционерное Общество, "ВОКСИС"</v>
      </c>
      <c r="M582" t="str">
        <f>VLOOKUP(Таблица_Sheet1[[#This Row],[ИНН]],'Гендиры и даты'!$A:$E,5,0)</f>
        <v>Волосников Роман Романович, Саакян Нарек Гарникович, Николаев Игорь Викторович, Зайцев Павел Александрович, Мосунов Алексей Александрович, Международная Компания Акционерное Общество, "ВОКСИС"</v>
      </c>
    </row>
    <row r="583" spans="1:13">
      <c r="A583">
        <v>5402081270</v>
      </c>
      <c r="B583" t="s">
        <v>20888</v>
      </c>
      <c r="C583" t="s">
        <v>20889</v>
      </c>
      <c r="D583" t="s">
        <v>20103</v>
      </c>
      <c r="E583" t="s">
        <v>6837</v>
      </c>
      <c r="F583" t="s">
        <v>6837</v>
      </c>
      <c r="G583" t="str">
        <f>VLOOKUP(Таблица_Sheet1[[#This Row],[ИНН]],main_Расчет!$D:$F,3,0)</f>
        <v xml:space="preserve"> ООО ПКО «ЭРГОН»</v>
      </c>
      <c r="H583">
        <f>IFERROR(IF(Таблица_Sheet1[[#This Row],[Ген. директор]]=VLOOKUP(Таблица_Sheet1[[#This Row],[ИНН]],'Гендиры и даты'!$A:$E,4,0),0,1),"")</f>
        <v>0</v>
      </c>
      <c r="I583" t="str">
        <f>Таблица_Sheet1[[#This Row],[Ген. директор]]</f>
        <v>Бурнаева Мария Викторовна</v>
      </c>
      <c r="J583" t="str">
        <f>VLOOKUP(Таблица_Sheet1[[#This Row],[ИНН]],'Гендиры и даты'!$A:$E,4,0)</f>
        <v>Бурнаева Мария Викторовна</v>
      </c>
      <c r="K583">
        <f>IFERROR(IF(Таблица_Sheet1[[#This Row],[Учредитель]]=VLOOKUP(Таблица_Sheet1[[#This Row],[ИНН]],'Гендиры и даты'!$A:$E,5,0),0,1),"")</f>
        <v>1</v>
      </c>
      <c r="L583" t="str">
        <f>Таблица_Sheet1[[#This Row],[Учредитель]]</f>
        <v>Бурнаева Мария Викторовна</v>
      </c>
      <c r="M583">
        <f>VLOOKUP(Таблица_Sheet1[[#This Row],[ИНН]],'Гендиры и даты'!$A:$E,5,0)</f>
        <v>0</v>
      </c>
    </row>
    <row r="584" spans="1:13">
      <c r="A584">
        <v>1103012673</v>
      </c>
      <c r="B584" t="s">
        <v>20890</v>
      </c>
      <c r="C584" t="s">
        <v>20891</v>
      </c>
      <c r="D584" t="s">
        <v>20122</v>
      </c>
      <c r="E584" t="s">
        <v>5511</v>
      </c>
      <c r="F584" t="s">
        <v>5512</v>
      </c>
      <c r="G584" t="str">
        <f>VLOOKUP(Таблица_Sheet1[[#This Row],[ИНН]],main_Расчет!$D:$F,3,0)</f>
        <v xml:space="preserve"> ООО ПКО «ЖЭУ 9»</v>
      </c>
      <c r="H584">
        <f>IFERROR(IF(Таблица_Sheet1[[#This Row],[Ген. директор]]=VLOOKUP(Таблица_Sheet1[[#This Row],[ИНН]],'Гендиры и даты'!$A:$E,4,0),0,1),"")</f>
        <v>0</v>
      </c>
      <c r="I584" t="str">
        <f>Таблица_Sheet1[[#This Row],[Ген. директор]]</f>
        <v>Ануфриев Антон Валериевич</v>
      </c>
      <c r="J584" t="str">
        <f>VLOOKUP(Таблица_Sheet1[[#This Row],[ИНН]],'Гендиры и даты'!$A:$E,4,0)</f>
        <v>Ануфриев Антон Валериевич</v>
      </c>
      <c r="K584">
        <f>IFERROR(IF(Таблица_Sheet1[[#This Row],[Учредитель]]=VLOOKUP(Таблица_Sheet1[[#This Row],[ИНН]],'Гендиры и даты'!$A:$E,5,0),0,1),"")</f>
        <v>0</v>
      </c>
      <c r="L584" t="str">
        <f>Таблица_Sheet1[[#This Row],[Учредитель]]</f>
        <v>Ануфриев Валентин Антонович</v>
      </c>
      <c r="M584" t="str">
        <f>VLOOKUP(Таблица_Sheet1[[#This Row],[ИНН]],'Гендиры и даты'!$A:$E,5,0)</f>
        <v>Ануфриев Валентин Антонович</v>
      </c>
    </row>
    <row r="585" spans="1:13">
      <c r="A585">
        <v>3327131529</v>
      </c>
      <c r="B585" t="s">
        <v>20892</v>
      </c>
      <c r="C585" t="s">
        <v>6841</v>
      </c>
      <c r="D585" t="s">
        <v>20067</v>
      </c>
      <c r="E585" t="s">
        <v>5297</v>
      </c>
      <c r="F585" t="s">
        <v>5298</v>
      </c>
      <c r="G585" t="str">
        <f>VLOOKUP(Таблица_Sheet1[[#This Row],[ИНН]],main_Расчет!$D:$F,3,0)</f>
        <v xml:space="preserve"> ООО ПКО ЦПУ</v>
      </c>
      <c r="H585">
        <f>IFERROR(IF(Таблица_Sheet1[[#This Row],[Ген. директор]]=VLOOKUP(Таблица_Sheet1[[#This Row],[ИНН]],'Гендиры и даты'!$A:$E,4,0),0,1),"")</f>
        <v>0</v>
      </c>
      <c r="I585" t="str">
        <f>Таблица_Sheet1[[#This Row],[Ген. директор]]</f>
        <v>Феклин Алексей Александрович</v>
      </c>
      <c r="J585" t="str">
        <f>VLOOKUP(Таблица_Sheet1[[#This Row],[ИНН]],'Гендиры и даты'!$A:$E,4,0)</f>
        <v>Феклин Алексей Александрович</v>
      </c>
      <c r="K585">
        <f>IFERROR(IF(Таблица_Sheet1[[#This Row],[Учредитель]]=VLOOKUP(Таблица_Sheet1[[#This Row],[ИНН]],'Гендиры и даты'!$A:$E,5,0),0,1),"")</f>
        <v>0</v>
      </c>
      <c r="L585" t="str">
        <f>Таблица_Sheet1[[#This Row],[Учредитель]]</f>
        <v>Шумов Андрей Вячеславович, Феклин Алексей Александрович</v>
      </c>
      <c r="M585" t="str">
        <f>VLOOKUP(Таблица_Sheet1[[#This Row],[ИНН]],'Гендиры и даты'!$A:$E,5,0)</f>
        <v>Шумов Андрей Вячеславович, Феклин Алексей Александрович</v>
      </c>
    </row>
    <row r="586" spans="1:13">
      <c r="A586">
        <v>300015086</v>
      </c>
      <c r="B586" t="s">
        <v>20892</v>
      </c>
      <c r="C586" t="s">
        <v>6841</v>
      </c>
      <c r="D586" t="s">
        <v>20067</v>
      </c>
      <c r="E586" t="s">
        <v>5297</v>
      </c>
      <c r="F586" t="s">
        <v>5298</v>
      </c>
      <c r="G586" t="str">
        <f>VLOOKUP(Таблица_Sheet1[[#This Row],[ИНН]],main_Расчет!$D:$F,3,0)</f>
        <v>ООО «ПКО «ТАЛААН»</v>
      </c>
      <c r="H586">
        <f>IFERROR(IF(Таблица_Sheet1[[#This Row],[Ген. директор]]=VLOOKUP(Таблица_Sheet1[[#This Row],[ИНН]],'Гендиры и даты'!$A:$E,4,0),0,1),"")</f>
        <v>0</v>
      </c>
      <c r="I586" t="str">
        <f>Таблица_Sheet1[[#This Row],[Ген. директор]]</f>
        <v>Феклин Алексей Александрович</v>
      </c>
      <c r="J586" t="str">
        <f>VLOOKUP(Таблица_Sheet1[[#This Row],[ИНН]],'Гендиры и даты'!$A:$E,4,0)</f>
        <v>Феклин Алексей Александрович</v>
      </c>
      <c r="K586">
        <f>IFERROR(IF(Таблица_Sheet1[[#This Row],[Учредитель]]=VLOOKUP(Таблица_Sheet1[[#This Row],[ИНН]],'Гендиры и даты'!$A:$E,5,0),0,1),"")</f>
        <v>0</v>
      </c>
      <c r="L586" t="str">
        <f>Таблица_Sheet1[[#This Row],[Учредитель]]</f>
        <v>Шумов Андрей Вячеславович, Феклин Алексей Александрович</v>
      </c>
      <c r="M586" t="str">
        <f>VLOOKUP(Таблица_Sheet1[[#This Row],[ИНН]],'Гендиры и даты'!$A:$E,5,0)</f>
        <v>Шумов Андрей Вячеславович, Феклин Алексей Александрович</v>
      </c>
    </row>
    <row r="587" spans="1:13">
      <c r="A587">
        <v>5260494128</v>
      </c>
      <c r="B587" t="s">
        <v>20893</v>
      </c>
      <c r="C587" t="s">
        <v>20894</v>
      </c>
      <c r="D587" t="s">
        <v>20079</v>
      </c>
      <c r="E587" t="s">
        <v>6844</v>
      </c>
      <c r="F587" t="s">
        <v>6845</v>
      </c>
      <c r="G587" t="str">
        <f>VLOOKUP(Таблица_Sheet1[[#This Row],[ИНН]],main_Расчет!$D:$F,3,0)</f>
        <v xml:space="preserve"> ООО «ПКО «Займ-Коллект»</v>
      </c>
      <c r="H587">
        <f>IFERROR(IF(Таблица_Sheet1[[#This Row],[Ген. директор]]=VLOOKUP(Таблица_Sheet1[[#This Row],[ИНН]],'Гендиры и даты'!$A:$E,4,0),0,1),"")</f>
        <v>0</v>
      </c>
      <c r="I587" t="str">
        <f>Таблица_Sheet1[[#This Row],[Ген. директор]]</f>
        <v>Сонин Виктор Сергеевич</v>
      </c>
      <c r="J587" t="str">
        <f>VLOOKUP(Таблица_Sheet1[[#This Row],[ИНН]],'Гендиры и даты'!$A:$E,4,0)</f>
        <v>Сонин Виктор Сергеевич</v>
      </c>
      <c r="K587">
        <f>IFERROR(IF(Таблица_Sheet1[[#This Row],[Учредитель]]=VLOOKUP(Таблица_Sheet1[[#This Row],[ИНН]],'Гендиры и даты'!$A:$E,5,0),0,1),"")</f>
        <v>0</v>
      </c>
      <c r="L587" t="str">
        <f>Таблица_Sheet1[[#This Row],[Учредитель]]</f>
        <v>Голованов Петр Сергеевич</v>
      </c>
      <c r="M587" t="str">
        <f>VLOOKUP(Таблица_Sheet1[[#This Row],[ИНН]],'Гендиры и даты'!$A:$E,5,0)</f>
        <v>Голованов Петр Сергеевич</v>
      </c>
    </row>
    <row r="588" spans="1:13">
      <c r="A588">
        <v>5406836892</v>
      </c>
      <c r="B588" t="s">
        <v>20895</v>
      </c>
      <c r="C588" t="s">
        <v>20896</v>
      </c>
      <c r="D588" t="s">
        <v>20103</v>
      </c>
      <c r="E588" t="s">
        <v>5515</v>
      </c>
      <c r="F588" t="s">
        <v>5515</v>
      </c>
      <c r="G588" t="str">
        <f>VLOOKUP(Таблица_Sheet1[[#This Row],[ИНН]],main_Расчет!$D:$F,3,0)</f>
        <v xml:space="preserve"> ООО «ПКО «Астрент»</v>
      </c>
      <c r="H588">
        <f>IFERROR(IF(Таблица_Sheet1[[#This Row],[Ген. директор]]=VLOOKUP(Таблица_Sheet1[[#This Row],[ИНН]],'Гендиры и даты'!$A:$E,4,0),0,1),"")</f>
        <v>0</v>
      </c>
      <c r="I588" t="str">
        <f>Таблица_Sheet1[[#This Row],[Ген. директор]]</f>
        <v>Разаханов Эльнур Расим Оглы</v>
      </c>
      <c r="J588" t="str">
        <f>VLOOKUP(Таблица_Sheet1[[#This Row],[ИНН]],'Гендиры и даты'!$A:$E,4,0)</f>
        <v>Разаханов Эльнур Расим Оглы</v>
      </c>
      <c r="K588">
        <f>IFERROR(IF(Таблица_Sheet1[[#This Row],[Учредитель]]=VLOOKUP(Таблица_Sheet1[[#This Row],[ИНН]],'Гендиры и даты'!$A:$E,5,0),0,1),"")</f>
        <v>0</v>
      </c>
      <c r="L588" t="str">
        <f>Таблица_Sheet1[[#This Row],[Учредитель]]</f>
        <v>Разаханов Эльнур Расим Оглы</v>
      </c>
      <c r="M588" t="str">
        <f>VLOOKUP(Таблица_Sheet1[[#This Row],[ИНН]],'Гендиры и даты'!$A:$E,5,0)</f>
        <v>Разаханов Эльнур Расим Оглы</v>
      </c>
    </row>
    <row r="589" spans="1:13">
      <c r="A589">
        <v>2635258239</v>
      </c>
      <c r="B589" t="s">
        <v>20897</v>
      </c>
      <c r="C589" t="s">
        <v>6849</v>
      </c>
      <c r="D589" t="s">
        <v>20122</v>
      </c>
      <c r="E589" t="s">
        <v>5316</v>
      </c>
      <c r="F589" t="s">
        <v>5317</v>
      </c>
      <c r="G589" t="str">
        <f>VLOOKUP(Таблица_Sheet1[[#This Row],[ИНН]],main_Расчет!$D:$F,3,0)</f>
        <v xml:space="preserve"> ООО ПКО ИКЦ «Правило»</v>
      </c>
      <c r="H589">
        <f>IFERROR(IF(Таблица_Sheet1[[#This Row],[Ген. директор]]=VLOOKUP(Таблица_Sheet1[[#This Row],[ИНН]],'Гендиры и даты'!$A:$E,4,0),0,1),"")</f>
        <v>0</v>
      </c>
      <c r="I589" t="str">
        <f>Таблица_Sheet1[[#This Row],[Ген. директор]]</f>
        <v>Симонова Юлия Владимировна</v>
      </c>
      <c r="J589" t="str">
        <f>VLOOKUP(Таблица_Sheet1[[#This Row],[ИНН]],'Гендиры и даты'!$A:$E,4,0)</f>
        <v>Симонова Юлия Владимировна</v>
      </c>
      <c r="K589">
        <f>IFERROR(IF(Таблица_Sheet1[[#This Row],[Учредитель]]=VLOOKUP(Таблица_Sheet1[[#This Row],[ИНН]],'Гендиры и даты'!$A:$E,5,0),0,1),"")</f>
        <v>0</v>
      </c>
      <c r="L589" t="str">
        <f>Таблица_Sheet1[[#This Row],[Учредитель]]</f>
        <v>Квасов Максим Сергеевич, Симонова Юлия Владимировна</v>
      </c>
      <c r="M589" t="str">
        <f>VLOOKUP(Таблица_Sheet1[[#This Row],[ИНН]],'Гендиры и даты'!$A:$E,5,0)</f>
        <v>Квасов Максим Сергеевич, Симонова Юлия Владимировна</v>
      </c>
    </row>
    <row r="590" spans="1:13">
      <c r="A590">
        <v>2635257732</v>
      </c>
      <c r="B590" t="s">
        <v>20898</v>
      </c>
      <c r="C590" t="s">
        <v>6851</v>
      </c>
      <c r="D590" t="s">
        <v>20122</v>
      </c>
      <c r="E590" t="s">
        <v>5211</v>
      </c>
      <c r="F590" t="s">
        <v>5211</v>
      </c>
      <c r="G590" t="str">
        <f>VLOOKUP(Таблица_Sheet1[[#This Row],[ИНН]],main_Расчет!$D:$F,3,0)</f>
        <v xml:space="preserve"> ООО ПКО «ЦФК»</v>
      </c>
      <c r="H590">
        <f>IFERROR(IF(Таблица_Sheet1[[#This Row],[Ген. директор]]=VLOOKUP(Таблица_Sheet1[[#This Row],[ИНН]],'Гендиры и даты'!$A:$E,4,0),0,1),"")</f>
        <v>0</v>
      </c>
      <c r="I590" t="str">
        <f>Таблица_Sheet1[[#This Row],[Ген. директор]]</f>
        <v>Карагодина Ольга Николаевна</v>
      </c>
      <c r="J590" t="str">
        <f>VLOOKUP(Таблица_Sheet1[[#This Row],[ИНН]],'Гендиры и даты'!$A:$E,4,0)</f>
        <v>Карагодина Ольга Николаевна</v>
      </c>
      <c r="K590">
        <f>IFERROR(IF(Таблица_Sheet1[[#This Row],[Учредитель]]=VLOOKUP(Таблица_Sheet1[[#This Row],[ИНН]],'Гендиры и даты'!$A:$E,5,0),0,1),"")</f>
        <v>0</v>
      </c>
      <c r="L590" t="str">
        <f>Таблица_Sheet1[[#This Row],[Учредитель]]</f>
        <v>Карагодина Ольга Николаевна</v>
      </c>
      <c r="M590" t="str">
        <f>VLOOKUP(Таблица_Sheet1[[#This Row],[ИНН]],'Гендиры и даты'!$A:$E,5,0)</f>
        <v>Карагодина Ольга Николаевна</v>
      </c>
    </row>
    <row r="591" spans="1:13">
      <c r="A591">
        <v>9704214076</v>
      </c>
      <c r="B591" t="s">
        <v>20899</v>
      </c>
      <c r="C591" t="s">
        <v>20900</v>
      </c>
      <c r="D591" t="s">
        <v>20181</v>
      </c>
      <c r="E591" t="s">
        <v>4994</v>
      </c>
      <c r="F591" t="s">
        <v>4994</v>
      </c>
      <c r="G591" t="str">
        <f>VLOOKUP(Таблица_Sheet1[[#This Row],[ИНН]],main_Расчет!$D:$F,3,0)</f>
        <v xml:space="preserve"> ООО ПКО «СИА»</v>
      </c>
      <c r="H591">
        <f>IFERROR(IF(Таблица_Sheet1[[#This Row],[Ген. директор]]=VLOOKUP(Таблица_Sheet1[[#This Row],[ИНН]],'Гендиры и даты'!$A:$E,4,0),0,1),"")</f>
        <v>0</v>
      </c>
      <c r="I591" t="str">
        <f>Таблица_Sheet1[[#This Row],[Ген. директор]]</f>
        <v>Одегов Роман Владимирович</v>
      </c>
      <c r="J591" t="str">
        <f>VLOOKUP(Таблица_Sheet1[[#This Row],[ИНН]],'Гендиры и даты'!$A:$E,4,0)</f>
        <v>Одегов Роман Владимирович</v>
      </c>
      <c r="K591">
        <f>IFERROR(IF(Таблица_Sheet1[[#This Row],[Учредитель]]=VLOOKUP(Таблица_Sheet1[[#This Row],[ИНН]],'Гендиры и даты'!$A:$E,5,0),0,1),"")</f>
        <v>0</v>
      </c>
      <c r="L591" t="str">
        <f>Таблица_Sheet1[[#This Row],[Учредитель]]</f>
        <v>Одегов Роман Владимирович</v>
      </c>
      <c r="M591" t="str">
        <f>VLOOKUP(Таблица_Sheet1[[#This Row],[ИНН]],'Гендиры и даты'!$A:$E,5,0)</f>
        <v>Одегов Роман Владимирович</v>
      </c>
    </row>
    <row r="592" spans="1:13">
      <c r="A592">
        <v>5919033548</v>
      </c>
      <c r="B592" t="s">
        <v>20901</v>
      </c>
      <c r="C592" t="s">
        <v>20902</v>
      </c>
      <c r="D592" t="s">
        <v>20103</v>
      </c>
      <c r="E592" t="s">
        <v>6443</v>
      </c>
      <c r="F592" t="s">
        <v>6444</v>
      </c>
      <c r="G592" t="str">
        <f>VLOOKUP(Таблица_Sheet1[[#This Row],[ИНН]],main_Расчет!$D:$F,3,0)</f>
        <v xml:space="preserve"> ООО «ПКО «ХГФ»</v>
      </c>
      <c r="H592">
        <f>IFERROR(IF(Таблица_Sheet1[[#This Row],[Ген. директор]]=VLOOKUP(Таблица_Sheet1[[#This Row],[ИНН]],'Гендиры и даты'!$A:$E,4,0),0,1),"")</f>
        <v>0</v>
      </c>
      <c r="I592" t="str">
        <f>Таблица_Sheet1[[#This Row],[Ген. директор]]</f>
        <v>Ривкин Алексей Михайлович</v>
      </c>
      <c r="J592" t="str">
        <f>VLOOKUP(Таблица_Sheet1[[#This Row],[ИНН]],'Гендиры и даты'!$A:$E,4,0)</f>
        <v>Ривкин Алексей Михайлович</v>
      </c>
      <c r="K592">
        <f>IFERROR(IF(Таблица_Sheet1[[#This Row],[Учредитель]]=VLOOKUP(Таблица_Sheet1[[#This Row],[ИНН]],'Гендиры и даты'!$A:$E,5,0),0,1),"")</f>
        <v>0</v>
      </c>
      <c r="L592" t="str">
        <f>Таблица_Sheet1[[#This Row],[Учредитель]]</f>
        <v>Общество С Ограниченной Ответственностью, "РЕКОЛЛ КОРП"</v>
      </c>
      <c r="M592" t="str">
        <f>VLOOKUP(Таблица_Sheet1[[#This Row],[ИНН]],'Гендиры и даты'!$A:$E,5,0)</f>
        <v>Общество С Ограниченной Ответственностью, "РЕКОЛЛ КОРП"</v>
      </c>
    </row>
    <row r="593" spans="1:13">
      <c r="A593">
        <v>5258157478</v>
      </c>
      <c r="B593" t="s">
        <v>20903</v>
      </c>
      <c r="C593" t="s">
        <v>20904</v>
      </c>
      <c r="D593" t="s">
        <v>20103</v>
      </c>
      <c r="E593" t="s">
        <v>6447</v>
      </c>
      <c r="F593" t="s">
        <v>6447</v>
      </c>
      <c r="G593" t="str">
        <f>VLOOKUP(Таблица_Sheet1[[#This Row],[ИНН]],main_Расчет!$D:$F,3,0)</f>
        <v xml:space="preserve"> ООО «ПКО ЭРА»</v>
      </c>
      <c r="H593">
        <f>IFERROR(IF(Таблица_Sheet1[[#This Row],[Ген. директор]]=VLOOKUP(Таблица_Sheet1[[#This Row],[ИНН]],'Гендиры и даты'!$A:$E,4,0),0,1),"")</f>
        <v>0</v>
      </c>
      <c r="I593" t="str">
        <f>Таблица_Sheet1[[#This Row],[Ген. директор]]</f>
        <v>Рогов Илья Михайлович</v>
      </c>
      <c r="J593" t="str">
        <f>VLOOKUP(Таблица_Sheet1[[#This Row],[ИНН]],'Гендиры и даты'!$A:$E,4,0)</f>
        <v>Рогов Илья Михайлович</v>
      </c>
      <c r="K593">
        <f>IFERROR(IF(Таблица_Sheet1[[#This Row],[Учредитель]]=VLOOKUP(Таблица_Sheet1[[#This Row],[ИНН]],'Гендиры и даты'!$A:$E,5,0),0,1),"")</f>
        <v>0</v>
      </c>
      <c r="L593" t="str">
        <f>Таблица_Sheet1[[#This Row],[Учредитель]]</f>
        <v>Рогов Илья Михайлович</v>
      </c>
      <c r="M593" t="str">
        <f>VLOOKUP(Таблица_Sheet1[[#This Row],[ИНН]],'Гендиры и даты'!$A:$E,5,0)</f>
        <v>Рогов Илья Михайлович</v>
      </c>
    </row>
    <row r="594" spans="1:13">
      <c r="A594">
        <v>1659216290</v>
      </c>
      <c r="B594" t="s">
        <v>20905</v>
      </c>
      <c r="C594" t="s">
        <v>20906</v>
      </c>
      <c r="D594" t="s">
        <v>20103</v>
      </c>
      <c r="E594" t="s">
        <v>5465</v>
      </c>
      <c r="F594" t="s">
        <v>5465</v>
      </c>
      <c r="G594" t="str">
        <f>VLOOKUP(Таблица_Sheet1[[#This Row],[ИНН]],main_Расчет!$D:$F,3,0)</f>
        <v xml:space="preserve"> ООО «ПКО «ФРИП»</v>
      </c>
      <c r="H594">
        <f>IFERROR(IF(Таблица_Sheet1[[#This Row],[Ген. директор]]=VLOOKUP(Таблица_Sheet1[[#This Row],[ИНН]],'Гендиры и даты'!$A:$E,4,0),0,1),"")</f>
        <v>0</v>
      </c>
      <c r="I594" t="str">
        <f>Таблица_Sheet1[[#This Row],[Ген. директор]]</f>
        <v>Васильев Максим Владимирович</v>
      </c>
      <c r="J594" t="str">
        <f>VLOOKUP(Таблица_Sheet1[[#This Row],[ИНН]],'Гендиры и даты'!$A:$E,4,0)</f>
        <v>Васильев Максим Владимирович</v>
      </c>
      <c r="K594">
        <f>IFERROR(IF(Таблица_Sheet1[[#This Row],[Учредитель]]=VLOOKUP(Таблица_Sheet1[[#This Row],[ИНН]],'Гендиры и даты'!$A:$E,5,0),0,1),"")</f>
        <v>0</v>
      </c>
      <c r="L594" t="str">
        <f>Таблица_Sheet1[[#This Row],[Учредитель]]</f>
        <v>Васильев Максим Владимирович</v>
      </c>
      <c r="M594" t="str">
        <f>VLOOKUP(Таблица_Sheet1[[#This Row],[ИНН]],'Гендиры и даты'!$A:$E,5,0)</f>
        <v>Васильев Максим Владимирович</v>
      </c>
    </row>
    <row r="595" spans="1:13">
      <c r="A595">
        <v>7842222335</v>
      </c>
      <c r="B595" t="s">
        <v>20907</v>
      </c>
      <c r="C595" t="s">
        <v>20908</v>
      </c>
      <c r="D595" t="s">
        <v>20103</v>
      </c>
      <c r="E595" t="s">
        <v>6452</v>
      </c>
      <c r="F595" t="s">
        <v>6453</v>
      </c>
      <c r="G595" t="str">
        <f>VLOOKUP(Таблица_Sheet1[[#This Row],[ИНН]],main_Расчет!$D:$F,3,0)</f>
        <v xml:space="preserve"> ООО ПКО «ДОЛГАМ.НЕТ»</v>
      </c>
      <c r="H595">
        <f>IFERROR(IF(Таблица_Sheet1[[#This Row],[Ген. директор]]=VLOOKUP(Таблица_Sheet1[[#This Row],[ИНН]],'Гендиры и даты'!$A:$E,4,0),0,1),"")</f>
        <v>0</v>
      </c>
      <c r="I595" t="str">
        <f>Таблица_Sheet1[[#This Row],[Ген. директор]]</f>
        <v>Мокрушин Антон Сергеевич</v>
      </c>
      <c r="J595" t="str">
        <f>VLOOKUP(Таблица_Sheet1[[#This Row],[ИНН]],'Гендиры и даты'!$A:$E,4,0)</f>
        <v>Мокрушин Антон Сергеевич</v>
      </c>
      <c r="K595">
        <f>IFERROR(IF(Таблица_Sheet1[[#This Row],[Учредитель]]=VLOOKUP(Таблица_Sheet1[[#This Row],[ИНН]],'Гендиры и даты'!$A:$E,5,0),0,1),"")</f>
        <v>0</v>
      </c>
      <c r="L595" t="str">
        <f>Таблица_Sheet1[[#This Row],[Учредитель]]</f>
        <v>Николаева Наталия Яковлевна</v>
      </c>
      <c r="M595" t="str">
        <f>VLOOKUP(Таблица_Sheet1[[#This Row],[ИНН]],'Гендиры и даты'!$A:$E,5,0)</f>
        <v>Николаева Наталия Яковлевна</v>
      </c>
    </row>
    <row r="596" spans="1:13">
      <c r="A596">
        <v>276137789</v>
      </c>
      <c r="B596" t="s">
        <v>20907</v>
      </c>
      <c r="C596" t="s">
        <v>20908</v>
      </c>
      <c r="D596" t="s">
        <v>20103</v>
      </c>
      <c r="E596" t="s">
        <v>6452</v>
      </c>
      <c r="F596" t="s">
        <v>6453</v>
      </c>
      <c r="G596" t="str">
        <f>VLOOKUP(Таблица_Sheet1[[#This Row],[ИНН]],main_Расчет!$D:$F,3,0)</f>
        <v xml:space="preserve"> ООО ПКО «БЗ-групп»</v>
      </c>
      <c r="H596">
        <f>IFERROR(IF(Таблица_Sheet1[[#This Row],[Ген. директор]]=VLOOKUP(Таблица_Sheet1[[#This Row],[ИНН]],'Гендиры и даты'!$A:$E,4,0),0,1),"")</f>
        <v>0</v>
      </c>
      <c r="I596" t="str">
        <f>Таблица_Sheet1[[#This Row],[Ген. директор]]</f>
        <v>Мокрушин Антон Сергеевич</v>
      </c>
      <c r="J596" t="str">
        <f>VLOOKUP(Таблица_Sheet1[[#This Row],[ИНН]],'Гендиры и даты'!$A:$E,4,0)</f>
        <v>Мокрушин Антон Сергеевич</v>
      </c>
      <c r="K596">
        <f>IFERROR(IF(Таблица_Sheet1[[#This Row],[Учредитель]]=VLOOKUP(Таблица_Sheet1[[#This Row],[ИНН]],'Гендиры и даты'!$A:$E,5,0),0,1),"")</f>
        <v>0</v>
      </c>
      <c r="L596" t="str">
        <f>Таблица_Sheet1[[#This Row],[Учредитель]]</f>
        <v>Николаева Наталия Яковлевна</v>
      </c>
      <c r="M596" t="str">
        <f>VLOOKUP(Таблица_Sheet1[[#This Row],[ИНН]],'Гендиры и даты'!$A:$E,5,0)</f>
        <v>Николаева Наталия Яковлевна</v>
      </c>
    </row>
    <row r="597" spans="1:13">
      <c r="A597">
        <v>9710048701</v>
      </c>
      <c r="B597" t="s">
        <v>20909</v>
      </c>
      <c r="C597" t="s">
        <v>6455</v>
      </c>
      <c r="D597" t="s">
        <v>20128</v>
      </c>
      <c r="E597" t="s">
        <v>5249</v>
      </c>
      <c r="F597" t="s">
        <v>5250</v>
      </c>
      <c r="G597" t="str">
        <f>VLOOKUP(Таблица_Sheet1[[#This Row],[ИНН]],main_Расчет!$D:$F,3,0)</f>
        <v xml:space="preserve"> ООО «ПКО «ЮЦ Савари»</v>
      </c>
      <c r="H597">
        <f>IFERROR(IF(Таблица_Sheet1[[#This Row],[Ген. директор]]=VLOOKUP(Таблица_Sheet1[[#This Row],[ИНН]],'Гендиры и даты'!$A:$E,4,0),0,1),"")</f>
        <v>0</v>
      </c>
      <c r="I597" t="str">
        <f>Таблица_Sheet1[[#This Row],[Ген. директор]]</f>
        <v>Савари Владислав Дмитриевич</v>
      </c>
      <c r="J597" t="str">
        <f>VLOOKUP(Таблица_Sheet1[[#This Row],[ИНН]],'Гендиры и даты'!$A:$E,4,0)</f>
        <v>Савари Владислав Дмитриевич</v>
      </c>
      <c r="K597">
        <f>IFERROR(IF(Таблица_Sheet1[[#This Row],[Учредитель]]=VLOOKUP(Таблица_Sheet1[[#This Row],[ИНН]],'Гендиры и даты'!$A:$E,5,0),0,1),"")</f>
        <v>0</v>
      </c>
      <c r="L597" t="str">
        <f>Таблица_Sheet1[[#This Row],[Учредитель]]</f>
        <v>Савари Кристина Павловна, Савари Владислав Дмитриевич</v>
      </c>
      <c r="M597" t="str">
        <f>VLOOKUP(Таблица_Sheet1[[#This Row],[ИНН]],'Гендиры и даты'!$A:$E,5,0)</f>
        <v>Савари Кристина Павловна, Савари Владислав Дмитриевич</v>
      </c>
    </row>
    <row r="598" spans="1:13">
      <c r="A598">
        <v>2635261351</v>
      </c>
      <c r="B598" t="s">
        <v>20910</v>
      </c>
      <c r="C598" t="s">
        <v>20911</v>
      </c>
      <c r="D598" t="s">
        <v>20067</v>
      </c>
      <c r="E598" t="s">
        <v>6458</v>
      </c>
      <c r="F598" t="s">
        <v>6458</v>
      </c>
      <c r="G598" t="str">
        <f>VLOOKUP(Таблица_Sheet1[[#This Row],[ИНН]],main_Расчет!$D:$F,3,0)</f>
        <v xml:space="preserve"> ООО «ПКО «АВЗ»</v>
      </c>
      <c r="H598">
        <f>IFERROR(IF(Таблица_Sheet1[[#This Row],[Ген. директор]]=VLOOKUP(Таблица_Sheet1[[#This Row],[ИНН]],'Гендиры и даты'!$A:$E,4,0),0,1),"")</f>
        <v>0</v>
      </c>
      <c r="I598" t="str">
        <f>Таблица_Sheet1[[#This Row],[Ген. директор]]</f>
        <v>Подколзина Светлана Павловна</v>
      </c>
      <c r="J598" t="str">
        <f>VLOOKUP(Таблица_Sheet1[[#This Row],[ИНН]],'Гендиры и даты'!$A:$E,4,0)</f>
        <v>Подколзина Светлана Павловна</v>
      </c>
      <c r="K598">
        <f>IFERROR(IF(Таблица_Sheet1[[#This Row],[Учредитель]]=VLOOKUP(Таблица_Sheet1[[#This Row],[ИНН]],'Гендиры и даты'!$A:$E,5,0),0,1),"")</f>
        <v>0</v>
      </c>
      <c r="L598" t="str">
        <f>Таблица_Sheet1[[#This Row],[Учредитель]]</f>
        <v>Подколзина Светлана Павловна</v>
      </c>
      <c r="M598" t="str">
        <f>VLOOKUP(Таблица_Sheet1[[#This Row],[ИНН]],'Гендиры и даты'!$A:$E,5,0)</f>
        <v>Подколзина Светлана Павловна</v>
      </c>
    </row>
    <row r="599" spans="1:13">
      <c r="A599">
        <v>7801733771</v>
      </c>
      <c r="B599" t="s">
        <v>20912</v>
      </c>
      <c r="C599" t="s">
        <v>20913</v>
      </c>
      <c r="D599" t="s">
        <v>20103</v>
      </c>
      <c r="E599" t="s">
        <v>6461</v>
      </c>
      <c r="F599" t="s">
        <v>6462</v>
      </c>
      <c r="G599" t="str">
        <f>VLOOKUP(Таблица_Sheet1[[#This Row],[ИНН]],main_Расчет!$D:$F,3,0)</f>
        <v xml:space="preserve"> ООО «ПКО «АФТ» </v>
      </c>
      <c r="H599">
        <f>IFERROR(IF(Таблица_Sheet1[[#This Row],[Ген. директор]]=VLOOKUP(Таблица_Sheet1[[#This Row],[ИНН]],'Гендиры и даты'!$A:$E,4,0),0,1),"")</f>
        <v>0</v>
      </c>
      <c r="I599" t="str">
        <f>Таблица_Sheet1[[#This Row],[Ген. директор]]</f>
        <v>Усиевич Наталья Борисовна</v>
      </c>
      <c r="J599" t="str">
        <f>VLOOKUP(Таблица_Sheet1[[#This Row],[ИНН]],'Гендиры и даты'!$A:$E,4,0)</f>
        <v>Усиевич Наталья Борисовна</v>
      </c>
      <c r="K599">
        <f>IFERROR(IF(Таблица_Sheet1[[#This Row],[Учредитель]]=VLOOKUP(Таблица_Sheet1[[#This Row],[ИНН]],'Гендиры и даты'!$A:$E,5,0),0,1),"")</f>
        <v>0</v>
      </c>
      <c r="L599" t="str">
        <f>Таблица_Sheet1[[#This Row],[Учредитель]]</f>
        <v>Тарасова Елена Анатольевна</v>
      </c>
      <c r="M599" t="str">
        <f>VLOOKUP(Таблица_Sheet1[[#This Row],[ИНН]],'Гендиры и даты'!$A:$E,5,0)</f>
        <v>Тарасова Елена Анатольевна</v>
      </c>
    </row>
    <row r="600" spans="1:13">
      <c r="A600">
        <v>7709851710</v>
      </c>
      <c r="B600" t="s">
        <v>20914</v>
      </c>
      <c r="C600" t="s">
        <v>6464</v>
      </c>
      <c r="D600" t="s">
        <v>20122</v>
      </c>
      <c r="E600" t="s">
        <v>5395</v>
      </c>
      <c r="F600" t="s">
        <v>5395</v>
      </c>
      <c r="G600" t="str">
        <f>VLOOKUP(Таблица_Sheet1[[#This Row],[ИНН]],main_Расчет!$D:$F,3,0)</f>
        <v xml:space="preserve"> ООО «ПКО «ХОРОШИЙ ГОД»</v>
      </c>
      <c r="H600">
        <f>IFERROR(IF(Таблица_Sheet1[[#This Row],[Ген. директор]]=VLOOKUP(Таблица_Sheet1[[#This Row],[ИНН]],'Гендиры и даты'!$A:$E,4,0),0,1),"")</f>
        <v>0</v>
      </c>
      <c r="I600" t="str">
        <f>Таблица_Sheet1[[#This Row],[Ген. директор]]</f>
        <v>Жильцов Владимир Игоревич</v>
      </c>
      <c r="J600" t="str">
        <f>VLOOKUP(Таблица_Sheet1[[#This Row],[ИНН]],'Гендиры и даты'!$A:$E,4,0)</f>
        <v>Жильцов Владимир Игоревич</v>
      </c>
      <c r="K600">
        <f>IFERROR(IF(Таблица_Sheet1[[#This Row],[Учредитель]]=VLOOKUP(Таблица_Sheet1[[#This Row],[ИНН]],'Гендиры и даты'!$A:$E,5,0),0,1),"")</f>
        <v>0</v>
      </c>
      <c r="L600" t="str">
        <f>Таблица_Sheet1[[#This Row],[Учредитель]]</f>
        <v>Жильцов Владимир Игоревич</v>
      </c>
      <c r="M600" t="str">
        <f>VLOOKUP(Таблица_Sheet1[[#This Row],[ИНН]],'Гендиры и даты'!$A:$E,5,0)</f>
        <v>Жильцов Владимир Игоревич</v>
      </c>
    </row>
    <row r="601" spans="1:13">
      <c r="A601">
        <v>6161150583</v>
      </c>
      <c r="B601" t="s">
        <v>20915</v>
      </c>
      <c r="C601" t="s">
        <v>20916</v>
      </c>
      <c r="D601" t="s">
        <v>20079</v>
      </c>
      <c r="E601" t="s">
        <v>6467</v>
      </c>
      <c r="F601" t="s">
        <v>6468</v>
      </c>
      <c r="G601" t="str">
        <f>VLOOKUP(Таблица_Sheet1[[#This Row],[ИНН]],main_Расчет!$D:$F,3,0)</f>
        <v xml:space="preserve"> ООО «ПКО «СК»</v>
      </c>
      <c r="H601">
        <f>IFERROR(IF(Таблица_Sheet1[[#This Row],[Ген. директор]]=VLOOKUP(Таблица_Sheet1[[#This Row],[ИНН]],'Гендиры и даты'!$A:$E,4,0),0,1),"")</f>
        <v>0</v>
      </c>
      <c r="I601" t="str">
        <f>Таблица_Sheet1[[#This Row],[Ген. директор]]</f>
        <v>Трегубова Ксения Владимировна</v>
      </c>
      <c r="J601" t="str">
        <f>VLOOKUP(Таблица_Sheet1[[#This Row],[ИНН]],'Гендиры и даты'!$A:$E,4,0)</f>
        <v>Трегубова Ксения Владимировна</v>
      </c>
      <c r="K601">
        <f>IFERROR(IF(Таблица_Sheet1[[#This Row],[Учредитель]]=VLOOKUP(Таблица_Sheet1[[#This Row],[ИНН]],'Гендиры и даты'!$A:$E,5,0),0,1),"")</f>
        <v>0</v>
      </c>
      <c r="L601" t="str">
        <f>Таблица_Sheet1[[#This Row],[Учредитель]]</f>
        <v>Серебрякова Екатерина Павловна</v>
      </c>
      <c r="M601" t="str">
        <f>VLOOKUP(Таблица_Sheet1[[#This Row],[ИНН]],'Гендиры и даты'!$A:$E,5,0)</f>
        <v>Серебрякова Екатерина Павловна</v>
      </c>
    </row>
    <row r="602" spans="1:13">
      <c r="A602">
        <v>9724193314</v>
      </c>
      <c r="B602" t="s">
        <v>20917</v>
      </c>
      <c r="C602" t="s">
        <v>20918</v>
      </c>
      <c r="D602" t="s">
        <v>20103</v>
      </c>
      <c r="E602" t="s">
        <v>6471</v>
      </c>
      <c r="F602" t="s">
        <v>6471</v>
      </c>
      <c r="G602" t="str">
        <f>VLOOKUP(Таблица_Sheet1[[#This Row],[ИНН]],main_Расчет!$D:$F,3,0)</f>
        <v xml:space="preserve"> ООО ПКО «Легал Групп»</v>
      </c>
      <c r="H602">
        <f>IFERROR(IF(Таблица_Sheet1[[#This Row],[Ген. директор]]=VLOOKUP(Таблица_Sheet1[[#This Row],[ИНН]],'Гендиры и даты'!$A:$E,4,0),0,1),"")</f>
        <v>0</v>
      </c>
      <c r="I602" t="str">
        <f>Таблица_Sheet1[[#This Row],[Ген. директор]]</f>
        <v>Гасанова Эсмира Асимовна</v>
      </c>
      <c r="J602" t="str">
        <f>VLOOKUP(Таблица_Sheet1[[#This Row],[ИНН]],'Гендиры и даты'!$A:$E,4,0)</f>
        <v>Гасанова Эсмира Асимовна</v>
      </c>
      <c r="K602">
        <f>IFERROR(IF(Таблица_Sheet1[[#This Row],[Учредитель]]=VLOOKUP(Таблица_Sheet1[[#This Row],[ИНН]],'Гендиры и даты'!$A:$E,5,0),0,1),"")</f>
        <v>0</v>
      </c>
      <c r="L602" t="str">
        <f>Таблица_Sheet1[[#This Row],[Учредитель]]</f>
        <v>Гасанова Эсмира Асимовна</v>
      </c>
      <c r="M602" t="str">
        <f>VLOOKUP(Таблица_Sheet1[[#This Row],[ИНН]],'Гендиры и даты'!$A:$E,5,0)</f>
        <v>Гасанова Эсмира Асимовна</v>
      </c>
    </row>
    <row r="603" spans="1:13">
      <c r="A603">
        <v>7725848489</v>
      </c>
      <c r="B603" t="s">
        <v>20919</v>
      </c>
      <c r="C603" t="s">
        <v>6473</v>
      </c>
      <c r="D603" t="s">
        <v>20103</v>
      </c>
      <c r="E603" t="s">
        <v>5516</v>
      </c>
      <c r="F603" t="s">
        <v>5516</v>
      </c>
      <c r="G603" t="str">
        <f>VLOOKUP(Таблица_Sheet1[[#This Row],[ИНН]],main_Расчет!$D:$F,3,0)</f>
        <v xml:space="preserve"> ООО «ПКО «ИК РАНТЬЕ»</v>
      </c>
      <c r="H603">
        <f>IFERROR(IF(Таблица_Sheet1[[#This Row],[Ген. директор]]=VLOOKUP(Таблица_Sheet1[[#This Row],[ИНН]],'Гендиры и даты'!$A:$E,4,0),0,1),"")</f>
        <v>0</v>
      </c>
      <c r="I603" t="str">
        <f>Таблица_Sheet1[[#This Row],[Ген. директор]]</f>
        <v>Фомин Алексей Николаевич</v>
      </c>
      <c r="J603" t="str">
        <f>VLOOKUP(Таблица_Sheet1[[#This Row],[ИНН]],'Гендиры и даты'!$A:$E,4,0)</f>
        <v>Фомин Алексей Николаевич</v>
      </c>
      <c r="K603">
        <f>IFERROR(IF(Таблица_Sheet1[[#This Row],[Учредитель]]=VLOOKUP(Таблица_Sheet1[[#This Row],[ИНН]],'Гендиры и даты'!$A:$E,5,0),0,1),"")</f>
        <v>0</v>
      </c>
      <c r="L603" t="str">
        <f>Таблица_Sheet1[[#This Row],[Учредитель]]</f>
        <v>Фомин Алексей Николаевич</v>
      </c>
      <c r="M603" t="str">
        <f>VLOOKUP(Таблица_Sheet1[[#This Row],[ИНН]],'Гендиры и даты'!$A:$E,5,0)</f>
        <v>Фомин Алексей Николаевич</v>
      </c>
    </row>
    <row r="604" spans="1:13">
      <c r="A604">
        <v>9719070211</v>
      </c>
      <c r="B604" t="s">
        <v>20920</v>
      </c>
      <c r="C604" t="s">
        <v>20921</v>
      </c>
      <c r="D604" t="s">
        <v>20069</v>
      </c>
      <c r="E604" t="s">
        <v>6476</v>
      </c>
      <c r="F604" t="s">
        <v>6477</v>
      </c>
      <c r="G604" t="str">
        <f>VLOOKUP(Таблица_Sheet1[[#This Row],[ИНН]],main_Расчет!$D:$F,3,0)</f>
        <v xml:space="preserve"> ООО ПКО «БиКлевер Коллект»</v>
      </c>
      <c r="H604">
        <f>IFERROR(IF(Таблица_Sheet1[[#This Row],[Ген. директор]]=VLOOKUP(Таблица_Sheet1[[#This Row],[ИНН]],'Гендиры и даты'!$A:$E,4,0),0,1),"")</f>
        <v>0</v>
      </c>
      <c r="I604" t="str">
        <f>Таблица_Sheet1[[#This Row],[Ген. директор]]</f>
        <v>Должиков Денис Викторович</v>
      </c>
      <c r="J604" t="str">
        <f>VLOOKUP(Таблица_Sheet1[[#This Row],[ИНН]],'Гендиры и даты'!$A:$E,4,0)</f>
        <v>Должиков Денис Викторович</v>
      </c>
      <c r="K604">
        <f>IFERROR(IF(Таблица_Sheet1[[#This Row],[Учредитель]]=VLOOKUP(Таблица_Sheet1[[#This Row],[ИНН]],'Гендиры и даты'!$A:$E,5,0),0,1),"")</f>
        <v>0</v>
      </c>
      <c r="L604" t="str">
        <f>Таблица_Sheet1[[#This Row],[Учредитель]]</f>
        <v>Бочеверов Михаил Григорьевич, Власов Егор Иванович, Соловьева Юлия Николаевна, Общество С Ограниченной Ответственностью, "ГЛАНИКА"</v>
      </c>
      <c r="M604" t="str">
        <f>VLOOKUP(Таблица_Sheet1[[#This Row],[ИНН]],'Гендиры и даты'!$A:$E,5,0)</f>
        <v>Бочеверов Михаил Григорьевич, Власов Егор Иванович, Соловьева Юлия Николаевна, Общество С Ограниченной Ответственностью, "ГЛАНИКА"</v>
      </c>
    </row>
    <row r="605" spans="1:13">
      <c r="A605">
        <v>9718263193</v>
      </c>
      <c r="B605" t="s">
        <v>20922</v>
      </c>
      <c r="C605" t="s">
        <v>20923</v>
      </c>
      <c r="D605" t="s">
        <v>20122</v>
      </c>
      <c r="E605" t="s">
        <v>6480</v>
      </c>
      <c r="F605" t="s">
        <v>6481</v>
      </c>
      <c r="G605" t="str">
        <f>VLOOKUP(Таблица_Sheet1[[#This Row],[ИНН]],main_Расчет!$D:$F,3,0)</f>
        <v xml:space="preserve"> ООО ПКО «Медиатор»</v>
      </c>
      <c r="H605">
        <f>IFERROR(IF(Таблица_Sheet1[[#This Row],[Ген. директор]]=VLOOKUP(Таблица_Sheet1[[#This Row],[ИНН]],'Гендиры и даты'!$A:$E,4,0),0,1),"")</f>
        <v>0</v>
      </c>
      <c r="I605" t="str">
        <f>Таблица_Sheet1[[#This Row],[Ген. директор]]</f>
        <v>Смирнов Антон Николаевич</v>
      </c>
      <c r="J605" t="str">
        <f>VLOOKUP(Таблица_Sheet1[[#This Row],[ИНН]],'Гендиры и даты'!$A:$E,4,0)</f>
        <v>Смирнов Антон Николаевич</v>
      </c>
      <c r="K605">
        <f>IFERROR(IF(Таблица_Sheet1[[#This Row],[Учредитель]]=VLOOKUP(Таблица_Sheet1[[#This Row],[ИНН]],'Гендиры и даты'!$A:$E,5,0),0,1),"")</f>
        <v>0</v>
      </c>
      <c r="L605" t="str">
        <f>Таблица_Sheet1[[#This Row],[Учредитель]]</f>
        <v>Общество С Ограниченной Ответственностью, "РУССКИЙ СТАНДАРТ-ИНВЕСТ"</v>
      </c>
      <c r="M605" t="str">
        <f>VLOOKUP(Таблица_Sheet1[[#This Row],[ИНН]],'Гендиры и даты'!$A:$E,5,0)</f>
        <v>Общество С Ограниченной Ответственностью, "РУССКИЙ СТАНДАРТ-ИНВЕСТ"</v>
      </c>
    </row>
    <row r="606" spans="1:13">
      <c r="A606">
        <v>300021964</v>
      </c>
      <c r="B606" t="s">
        <v>20922</v>
      </c>
      <c r="C606" t="s">
        <v>20923</v>
      </c>
      <c r="D606" t="s">
        <v>20122</v>
      </c>
      <c r="E606" t="s">
        <v>6480</v>
      </c>
      <c r="F606" t="s">
        <v>6481</v>
      </c>
      <c r="G606" t="str">
        <f>VLOOKUP(Таблица_Sheet1[[#This Row],[ИНН]],main_Расчет!$D:$F,3,0)</f>
        <v>ООО «ПКО «Фин Спец Бюро»</v>
      </c>
      <c r="H606">
        <f>IFERROR(IF(Таблица_Sheet1[[#This Row],[Ген. директор]]=VLOOKUP(Таблица_Sheet1[[#This Row],[ИНН]],'Гендиры и даты'!$A:$E,4,0),0,1),"")</f>
        <v>0</v>
      </c>
      <c r="I606" t="str">
        <f>Таблица_Sheet1[[#This Row],[Ген. директор]]</f>
        <v>Смирнов Антон Николаевич</v>
      </c>
      <c r="J606" t="str">
        <f>VLOOKUP(Таблица_Sheet1[[#This Row],[ИНН]],'Гендиры и даты'!$A:$E,4,0)</f>
        <v>Смирнов Антон Николаевич</v>
      </c>
      <c r="K606">
        <f>IFERROR(IF(Таблица_Sheet1[[#This Row],[Учредитель]]=VLOOKUP(Таблица_Sheet1[[#This Row],[ИНН]],'Гендиры и даты'!$A:$E,5,0),0,1),"")</f>
        <v>0</v>
      </c>
      <c r="L606" t="str">
        <f>Таблица_Sheet1[[#This Row],[Учредитель]]</f>
        <v>Общество С Ограниченной Ответственностью, "РУССКИЙ СТАНДАРТ-ИНВЕСТ"</v>
      </c>
      <c r="M606" t="str">
        <f>VLOOKUP(Таблица_Sheet1[[#This Row],[ИНН]],'Гендиры и даты'!$A:$E,5,0)</f>
        <v>Общество С Ограниченной Ответственностью, "РУССКИЙ СТАНДАРТ-ИНВЕСТ"</v>
      </c>
    </row>
    <row r="607" spans="1:13">
      <c r="A607">
        <v>2635261859</v>
      </c>
      <c r="B607" t="s">
        <v>20924</v>
      </c>
      <c r="C607" t="s">
        <v>20925</v>
      </c>
      <c r="D607" t="s">
        <v>20067</v>
      </c>
      <c r="E607" t="s">
        <v>6484</v>
      </c>
      <c r="F607" t="s">
        <v>6484</v>
      </c>
      <c r="G607" t="str">
        <f>VLOOKUP(Таблица_Sheet1[[#This Row],[ИНН]],main_Расчет!$D:$F,3,0)</f>
        <v xml:space="preserve"> ООО «ПКО «Диоген»</v>
      </c>
      <c r="H607">
        <f>IFERROR(IF(Таблица_Sheet1[[#This Row],[Ген. директор]]=VLOOKUP(Таблица_Sheet1[[#This Row],[ИНН]],'Гендиры и даты'!$A:$E,4,0),0,1),"")</f>
        <v>0</v>
      </c>
      <c r="I607" t="str">
        <f>Таблица_Sheet1[[#This Row],[Ген. директор]]</f>
        <v>Чухраев Александр Александрович</v>
      </c>
      <c r="J607" t="str">
        <f>VLOOKUP(Таблица_Sheet1[[#This Row],[ИНН]],'Гендиры и даты'!$A:$E,4,0)</f>
        <v>Чухраев Александр Александрович</v>
      </c>
      <c r="K607">
        <f>IFERROR(IF(Таблица_Sheet1[[#This Row],[Учредитель]]=VLOOKUP(Таблица_Sheet1[[#This Row],[ИНН]],'Гендиры и даты'!$A:$E,5,0),0,1),"")</f>
        <v>0</v>
      </c>
      <c r="L607" t="str">
        <f>Таблица_Sheet1[[#This Row],[Учредитель]]</f>
        <v>Чухраев Александр Александрович</v>
      </c>
      <c r="M607" t="str">
        <f>VLOOKUP(Таблица_Sheet1[[#This Row],[ИНН]],'Гендиры и даты'!$A:$E,5,0)</f>
        <v>Чухраев Александр Александрович</v>
      </c>
    </row>
    <row r="608" spans="1:13">
      <c r="A608">
        <v>4205422890</v>
      </c>
      <c r="B608" t="s">
        <v>20926</v>
      </c>
      <c r="C608" t="s">
        <v>20927</v>
      </c>
      <c r="D608" t="s">
        <v>20067</v>
      </c>
      <c r="E608" t="s">
        <v>6487</v>
      </c>
      <c r="F608" t="s">
        <v>6488</v>
      </c>
      <c r="G608" t="str">
        <f>VLOOKUP(Таблица_Sheet1[[#This Row],[ИНН]],main_Расчет!$D:$F,3,0)</f>
        <v xml:space="preserve"> ООО ПКО «ПроФи»</v>
      </c>
      <c r="H608">
        <f>IFERROR(IF(Таблица_Sheet1[[#This Row],[Ген. директор]]=VLOOKUP(Таблица_Sheet1[[#This Row],[ИНН]],'Гендиры и даты'!$A:$E,4,0),0,1),"")</f>
        <v>0</v>
      </c>
      <c r="I608" t="str">
        <f>Таблица_Sheet1[[#This Row],[Ген. директор]]</f>
        <v>Лазарев Максим Александрович</v>
      </c>
      <c r="J608" t="str">
        <f>VLOOKUP(Таблица_Sheet1[[#This Row],[ИНН]],'Гендиры и даты'!$A:$E,4,0)</f>
        <v>Лазарев Максим Александрович</v>
      </c>
      <c r="K608">
        <f>IFERROR(IF(Таблица_Sheet1[[#This Row],[Учредитель]]=VLOOKUP(Таблица_Sheet1[[#This Row],[ИНН]],'Гендиры и даты'!$A:$E,5,0),0,1),"")</f>
        <v>0</v>
      </c>
      <c r="L608" t="str">
        <f>Таблица_Sheet1[[#This Row],[Учредитель]]</f>
        <v>Публичное Акционерное Общество Микрофинансовая Компания, "ЗАЙМЕР"</v>
      </c>
      <c r="M608" t="str">
        <f>VLOOKUP(Таблица_Sheet1[[#This Row],[ИНН]],'Гендиры и даты'!$A:$E,5,0)</f>
        <v>Публичное Акционерное Общество Микрофинансовая Компания, "ЗАЙМЕР"</v>
      </c>
    </row>
    <row r="609" spans="1:13">
      <c r="A609">
        <v>3459086819</v>
      </c>
      <c r="B609" t="s">
        <v>20928</v>
      </c>
      <c r="C609" t="s">
        <v>20929</v>
      </c>
      <c r="D609" t="s">
        <v>20067</v>
      </c>
      <c r="E609" t="s">
        <v>6491</v>
      </c>
      <c r="F609" t="s">
        <v>6491</v>
      </c>
      <c r="G609" t="str">
        <f>VLOOKUP(Таблица_Sheet1[[#This Row],[ИНН]],main_Расчет!$D:$F,3,0)</f>
        <v xml:space="preserve"> ООО «ПКО «Интеграл»</v>
      </c>
      <c r="H609">
        <f>IFERROR(IF(Таблица_Sheet1[[#This Row],[Ген. директор]]=VLOOKUP(Таблица_Sheet1[[#This Row],[ИНН]],'Гендиры и даты'!$A:$E,4,0),0,1),"")</f>
        <v>0</v>
      </c>
      <c r="I609" t="str">
        <f>Таблица_Sheet1[[#This Row],[Ген. директор]]</f>
        <v>Косьяненко Анастасия Анатольевна</v>
      </c>
      <c r="J609" t="str">
        <f>VLOOKUP(Таблица_Sheet1[[#This Row],[ИНН]],'Гендиры и даты'!$A:$E,4,0)</f>
        <v>Косьяненко Анастасия Анатольевна</v>
      </c>
      <c r="K609">
        <f>IFERROR(IF(Таблица_Sheet1[[#This Row],[Учредитель]]=VLOOKUP(Таблица_Sheet1[[#This Row],[ИНН]],'Гендиры и даты'!$A:$E,5,0),0,1),"")</f>
        <v>0</v>
      </c>
      <c r="L609" t="str">
        <f>Таблица_Sheet1[[#This Row],[Учредитель]]</f>
        <v>Косьяненко Анастасия Анатольевна</v>
      </c>
      <c r="M609" t="str">
        <f>VLOOKUP(Таблица_Sheet1[[#This Row],[ИНН]],'Гендиры и даты'!$A:$E,5,0)</f>
        <v>Косьяненко Анастасия Анатольевна</v>
      </c>
    </row>
    <row r="610" spans="1:13">
      <c r="A610">
        <v>7460024758</v>
      </c>
      <c r="B610" t="s">
        <v>20930</v>
      </c>
      <c r="C610" t="s">
        <v>6493</v>
      </c>
      <c r="D610" t="s">
        <v>20067</v>
      </c>
      <c r="E610" t="s">
        <v>5331</v>
      </c>
      <c r="F610" t="s">
        <v>5332</v>
      </c>
      <c r="G610" t="str">
        <f>VLOOKUP(Таблица_Sheet1[[#This Row],[ИНН]],main_Расчет!$D:$F,3,0)</f>
        <v xml:space="preserve"> ООО ПКО «Уральский дом»</v>
      </c>
      <c r="H610">
        <f>IFERROR(IF(Таблица_Sheet1[[#This Row],[Ген. директор]]=VLOOKUP(Таблица_Sheet1[[#This Row],[ИНН]],'Гендиры и даты'!$A:$E,4,0),0,1),"")</f>
        <v>0</v>
      </c>
      <c r="I610" t="str">
        <f>Таблица_Sheet1[[#This Row],[Ген. директор]]</f>
        <v>Горбачук Марина Александровна</v>
      </c>
      <c r="J610" t="str">
        <f>VLOOKUP(Таблица_Sheet1[[#This Row],[ИНН]],'Гендиры и даты'!$A:$E,4,0)</f>
        <v>Горбачук Марина Александровна</v>
      </c>
      <c r="K610">
        <f>IFERROR(IF(Таблица_Sheet1[[#This Row],[Учредитель]]=VLOOKUP(Таблица_Sheet1[[#This Row],[ИНН]],'Гендиры и даты'!$A:$E,5,0),0,1),"")</f>
        <v>0</v>
      </c>
      <c r="L610" t="str">
        <f>Таблица_Sheet1[[#This Row],[Учредитель]]</f>
        <v>Гарбузов Евгений Дмитриевич</v>
      </c>
      <c r="M610" t="str">
        <f>VLOOKUP(Таблица_Sheet1[[#This Row],[ИНН]],'Гендиры и даты'!$A:$E,5,0)</f>
        <v>Гарбузов Евгений Дмитриевич</v>
      </c>
    </row>
    <row r="611" spans="1:13">
      <c r="A611">
        <v>2225153627</v>
      </c>
      <c r="B611" t="s">
        <v>20931</v>
      </c>
      <c r="C611" t="s">
        <v>6495</v>
      </c>
      <c r="D611" t="s">
        <v>20122</v>
      </c>
      <c r="E611" t="s">
        <v>5257</v>
      </c>
      <c r="F611" t="s">
        <v>5257</v>
      </c>
      <c r="G611" t="str">
        <f>VLOOKUP(Таблица_Sheet1[[#This Row],[ИНН]],main_Расчет!$D:$F,3,0)</f>
        <v xml:space="preserve"> OOO ПКО «АлтайТендер-Консалтинг»</v>
      </c>
      <c r="H611">
        <f>IFERROR(IF(Таблица_Sheet1[[#This Row],[Ген. директор]]=VLOOKUP(Таблица_Sheet1[[#This Row],[ИНН]],'Гендиры и даты'!$A:$E,4,0),0,1),"")</f>
        <v>0</v>
      </c>
      <c r="I611" t="str">
        <f>Таблица_Sheet1[[#This Row],[Ген. директор]]</f>
        <v>Кузовлев Александр Михайлович</v>
      </c>
      <c r="J611" t="str">
        <f>VLOOKUP(Таблица_Sheet1[[#This Row],[ИНН]],'Гендиры и даты'!$A:$E,4,0)</f>
        <v>Кузовлев Александр Михайлович</v>
      </c>
      <c r="K611">
        <f>IFERROR(IF(Таблица_Sheet1[[#This Row],[Учредитель]]=VLOOKUP(Таблица_Sheet1[[#This Row],[ИНН]],'Гендиры и даты'!$A:$E,5,0),0,1),"")</f>
        <v>0</v>
      </c>
      <c r="L611" t="str">
        <f>Таблица_Sheet1[[#This Row],[Учредитель]]</f>
        <v>Кузовлев Александр Михайлович</v>
      </c>
      <c r="M611" t="str">
        <f>VLOOKUP(Таблица_Sheet1[[#This Row],[ИНН]],'Гендиры и даты'!$A:$E,5,0)</f>
        <v>Кузовлев Александр Михайлович</v>
      </c>
    </row>
    <row r="612" spans="1:13">
      <c r="A612">
        <v>5406843025</v>
      </c>
      <c r="B612" t="s">
        <v>20932</v>
      </c>
      <c r="C612" t="s">
        <v>20933</v>
      </c>
      <c r="D612" t="s">
        <v>20067</v>
      </c>
      <c r="E612" t="s">
        <v>20934</v>
      </c>
      <c r="F612" t="s">
        <v>20935</v>
      </c>
      <c r="G612" t="str">
        <f>VLOOKUP(Таблица_Sheet1[[#This Row],[ИНН]],main_Расчет!$D:$F,3,0)</f>
        <v xml:space="preserve"> ООО ПКО «Б-Коллект»</v>
      </c>
      <c r="H612">
        <f>IFERROR(IF(Таблица_Sheet1[[#This Row],[Ген. директор]]=VLOOKUP(Таблица_Sheet1[[#This Row],[ИНН]],'Гендиры и даты'!$A:$E,4,0),0,1),"")</f>
        <v>1</v>
      </c>
      <c r="I612" t="str">
        <f>Таблица_Sheet1[[#This Row],[Ген. директор]]</f>
        <v>Богомолов Александр Владимирович</v>
      </c>
      <c r="J612" t="str">
        <f>VLOOKUP(Таблица_Sheet1[[#This Row],[ИНН]],'Гендиры и даты'!$A:$E,4,0)</f>
        <v>Авдеева Жанна Валерьевна</v>
      </c>
      <c r="K612">
        <f>IFERROR(IF(Таблица_Sheet1[[#This Row],[Учредитель]]=VLOOKUP(Таблица_Sheet1[[#This Row],[ИНН]],'Гендиры и даты'!$A:$E,5,0),0,1),"")</f>
        <v>1</v>
      </c>
      <c r="L612" t="str">
        <f>Таблица_Sheet1[[#This Row],[Учредитель]]</f>
        <v>Ревзина Бэлла Олеговна, Шилохвостова Татьяна Александровна</v>
      </c>
      <c r="M612" t="str">
        <f>VLOOKUP(Таблица_Sheet1[[#This Row],[ИНН]],'Гендиры и даты'!$A:$E,5,0)</f>
        <v>Борыш Владислав Владимирович</v>
      </c>
    </row>
    <row r="613" spans="1:13">
      <c r="A613">
        <v>7840115899</v>
      </c>
      <c r="B613" t="s">
        <v>20936</v>
      </c>
      <c r="C613" t="s">
        <v>20937</v>
      </c>
      <c r="D613" t="s">
        <v>20103</v>
      </c>
      <c r="E613" t="s">
        <v>6502</v>
      </c>
      <c r="F613" t="s">
        <v>6503</v>
      </c>
      <c r="G613" t="e">
        <f>VLOOKUP(Таблица_Sheet1[[#This Row],[ИНН]],main_Расчет!$D:$F,3,0)</f>
        <v>#N/A</v>
      </c>
      <c r="H613">
        <f>IFERROR(IF(Таблица_Sheet1[[#This Row],[Ген. директор]]=VLOOKUP(Таблица_Sheet1[[#This Row],[ИНН]],'Гендиры и даты'!$A:$E,4,0),0,1),"")</f>
        <v>0</v>
      </c>
      <c r="I613" t="str">
        <f>Таблица_Sheet1[[#This Row],[Ген. директор]]</f>
        <v>Шишкова Виктория Михайловна</v>
      </c>
      <c r="J613" t="str">
        <f>VLOOKUP(Таблица_Sheet1[[#This Row],[ИНН]],'Гендиры и даты'!$A:$E,4,0)</f>
        <v>Шишкова Виктория Михайловна</v>
      </c>
      <c r="K613">
        <f>IFERROR(IF(Таблица_Sheet1[[#This Row],[Учредитель]]=VLOOKUP(Таблица_Sheet1[[#This Row],[ИНН]],'Гендиры и даты'!$A:$E,5,0),0,1),"")</f>
        <v>0</v>
      </c>
      <c r="L613" t="str">
        <f>Таблица_Sheet1[[#This Row],[Учредитель]]</f>
        <v>Кукушкин Денис Игоревич, Общество С Ограниченной Ответственностью, "БРИЗ", Общество С Ограниченной Ответственностью, "ЮРИДИЧЕСКАЯ КОНСУЛЬТАЦИЯ"</v>
      </c>
      <c r="M613" t="str">
        <f>VLOOKUP(Таблица_Sheet1[[#This Row],[ИНН]],'Гендиры и даты'!$A:$E,5,0)</f>
        <v>Кукушкин Денис Игоревич, Общество С Ограниченной Ответственностью, "БРИЗ", Общество С Ограниченной Ответственностью, "ЮРИДИЧЕСКАЯ КОНСУЛЬТАЦИЯ"</v>
      </c>
    </row>
    <row r="614" spans="1:13">
      <c r="A614">
        <v>1841056860</v>
      </c>
      <c r="B614" t="s">
        <v>20938</v>
      </c>
      <c r="C614" t="s">
        <v>6505</v>
      </c>
      <c r="D614" t="s">
        <v>20067</v>
      </c>
      <c r="E614" t="s">
        <v>5553</v>
      </c>
      <c r="F614" t="s">
        <v>5553</v>
      </c>
      <c r="G614" t="str">
        <f>VLOOKUP(Таблица_Sheet1[[#This Row],[ИНН]],main_Расчет!$D:$F,3,0)</f>
        <v xml:space="preserve"> ООО ПКО «Союз»</v>
      </c>
      <c r="H614">
        <f>IFERROR(IF(Таблица_Sheet1[[#This Row],[Ген. директор]]=VLOOKUP(Таблица_Sheet1[[#This Row],[ИНН]],'Гендиры и даты'!$A:$E,4,0),0,1),"")</f>
        <v>0</v>
      </c>
      <c r="I614" t="str">
        <f>Таблица_Sheet1[[#This Row],[Ген. директор]]</f>
        <v>Феофилактов Владимир Владимирович</v>
      </c>
      <c r="J614" t="str">
        <f>VLOOKUP(Таблица_Sheet1[[#This Row],[ИНН]],'Гендиры и даты'!$A:$E,4,0)</f>
        <v>Феофилактов Владимир Владимирович</v>
      </c>
      <c r="K614">
        <f>IFERROR(IF(Таблица_Sheet1[[#This Row],[Учредитель]]=VLOOKUP(Таблица_Sheet1[[#This Row],[ИНН]],'Гендиры и даты'!$A:$E,5,0),0,1),"")</f>
        <v>0</v>
      </c>
      <c r="L614" t="str">
        <f>Таблица_Sheet1[[#This Row],[Учредитель]]</f>
        <v>Феофилактов Владимир Владимирович</v>
      </c>
      <c r="M614" t="str">
        <f>VLOOKUP(Таблица_Sheet1[[#This Row],[ИНН]],'Гендиры и даты'!$A:$E,5,0)</f>
        <v>Феофилактов Владимир Владимирович</v>
      </c>
    </row>
    <row r="615" spans="1:13">
      <c r="A615">
        <v>1656117090</v>
      </c>
      <c r="B615" t="s">
        <v>20939</v>
      </c>
      <c r="C615" t="s">
        <v>6507</v>
      </c>
      <c r="E615" t="s">
        <v>6508</v>
      </c>
      <c r="F615" t="s">
        <v>6509</v>
      </c>
      <c r="G615" t="e">
        <f>VLOOKUP(Таблица_Sheet1[[#This Row],[ИНН]],main_Расчет!$D:$F,3,0)</f>
        <v>#N/A</v>
      </c>
      <c r="H615">
        <f>IFERROR(IF(Таблица_Sheet1[[#This Row],[Ген. директор]]=VLOOKUP(Таблица_Sheet1[[#This Row],[ИНН]],'Гендиры и даты'!$A:$E,4,0),0,1),"")</f>
        <v>0</v>
      </c>
      <c r="I615" t="str">
        <f>Таблица_Sheet1[[#This Row],[Ген. директор]]</f>
        <v>Агафонов Александр Вячеславович</v>
      </c>
      <c r="J615" t="str">
        <f>VLOOKUP(Таблица_Sheet1[[#This Row],[ИНН]],'Гендиры и даты'!$A:$E,4,0)</f>
        <v>Агафонов Александр Вячеславович</v>
      </c>
      <c r="K615">
        <f>IFERROR(IF(Таблица_Sheet1[[#This Row],[Учредитель]]=VLOOKUP(Таблица_Sheet1[[#This Row],[ИНН]],'Гендиры и даты'!$A:$E,5,0),0,1),"")</f>
        <v>0</v>
      </c>
      <c r="L615" t="str">
        <f>Таблица_Sheet1[[#This Row],[Учредитель]]</f>
        <v>Семенов Сергей Андреевич</v>
      </c>
      <c r="M615" t="str">
        <f>VLOOKUP(Таблица_Sheet1[[#This Row],[ИНН]],'Гендиры и даты'!$A:$E,5,0)</f>
        <v>Семенов Сергей Андреевич</v>
      </c>
    </row>
    <row r="616" spans="1:13">
      <c r="A616">
        <v>9704250356</v>
      </c>
      <c r="B616" t="s">
        <v>20940</v>
      </c>
      <c r="C616" t="s">
        <v>20941</v>
      </c>
      <c r="D616" t="s">
        <v>20067</v>
      </c>
      <c r="E616" t="s">
        <v>6512</v>
      </c>
      <c r="F616" t="s">
        <v>6513</v>
      </c>
      <c r="G616" t="str">
        <f>VLOOKUP(Таблица_Sheet1[[#This Row],[ИНН]],main_Расчет!$D:$F,3,0)</f>
        <v xml:space="preserve"> ООО «ПКО «ПЭЙБЭК»</v>
      </c>
      <c r="H616">
        <f>IFERROR(IF(Таблица_Sheet1[[#This Row],[Ген. директор]]=VLOOKUP(Таблица_Sheet1[[#This Row],[ИНН]],'Гендиры и даты'!$A:$E,4,0),0,1),"")</f>
        <v>0</v>
      </c>
      <c r="I616" t="str">
        <f>Таблица_Sheet1[[#This Row],[Ген. директор]]</f>
        <v>Минаева Татьяна Сергеевна</v>
      </c>
      <c r="J616" t="str">
        <f>VLOOKUP(Таблица_Sheet1[[#This Row],[ИНН]],'Гендиры и даты'!$A:$E,4,0)</f>
        <v>Минаева Татьяна Сергеевна</v>
      </c>
      <c r="K616">
        <f>IFERROR(IF(Таблица_Sheet1[[#This Row],[Учредитель]]=VLOOKUP(Таблица_Sheet1[[#This Row],[ИНН]],'Гендиры и даты'!$A:$E,5,0),0,1),"")</f>
        <v>0</v>
      </c>
      <c r="L616" t="str">
        <f>Таблица_Sheet1[[#This Row],[Учредитель]]</f>
        <v>Шишкин Михаил Львович</v>
      </c>
      <c r="M616" t="str">
        <f>VLOOKUP(Таблица_Sheet1[[#This Row],[ИНН]],'Гендиры и даты'!$A:$E,5,0)</f>
        <v>Шишкин Михаил Львович</v>
      </c>
    </row>
    <row r="617" spans="1:13">
      <c r="A617">
        <v>7708440146</v>
      </c>
      <c r="B617" t="s">
        <v>20942</v>
      </c>
      <c r="C617" t="s">
        <v>20943</v>
      </c>
      <c r="D617" t="s">
        <v>20067</v>
      </c>
      <c r="E617" t="s">
        <v>6515</v>
      </c>
      <c r="F617" t="s">
        <v>6515</v>
      </c>
      <c r="G617" t="str">
        <f>VLOOKUP(Таблица_Sheet1[[#This Row],[ИНН]],main_Расчет!$D:$F,3,0)</f>
        <v xml:space="preserve"> ООО «ПКО «ФПС»</v>
      </c>
      <c r="H617">
        <f>IFERROR(IF(Таблица_Sheet1[[#This Row],[Ген. директор]]=VLOOKUP(Таблица_Sheet1[[#This Row],[ИНН]],'Гендиры и даты'!$A:$E,4,0),0,1),"")</f>
        <v>0</v>
      </c>
      <c r="I617" t="str">
        <f>Таблица_Sheet1[[#This Row],[Ген. директор]]</f>
        <v>Корнаков Владимир Викторович</v>
      </c>
      <c r="J617" t="str">
        <f>VLOOKUP(Таблица_Sheet1[[#This Row],[ИНН]],'Гендиры и даты'!$A:$E,4,0)</f>
        <v>Корнаков Владимир Викторович</v>
      </c>
      <c r="K617">
        <f>IFERROR(IF(Таблица_Sheet1[[#This Row],[Учредитель]]=VLOOKUP(Таблица_Sheet1[[#This Row],[ИНН]],'Гендиры и даты'!$A:$E,5,0),0,1),"")</f>
        <v>0</v>
      </c>
      <c r="L617" t="str">
        <f>Таблица_Sheet1[[#This Row],[Учредитель]]</f>
        <v>Корнаков Владимир Викторович</v>
      </c>
      <c r="M617" t="str">
        <f>VLOOKUP(Таблица_Sheet1[[#This Row],[ИНН]],'Гендиры и даты'!$A:$E,5,0)</f>
        <v>Корнаков Владимир Викторович</v>
      </c>
    </row>
    <row r="618" spans="1:13">
      <c r="A618">
        <v>1800024700</v>
      </c>
      <c r="B618" t="s">
        <v>20944</v>
      </c>
      <c r="C618" t="s">
        <v>20945</v>
      </c>
      <c r="D618" t="s">
        <v>20103</v>
      </c>
      <c r="E618" t="s">
        <v>6518</v>
      </c>
      <c r="F618" t="s">
        <v>6519</v>
      </c>
      <c r="G618" t="str">
        <f>VLOOKUP(Таблица_Sheet1[[#This Row],[ИНН]],main_Расчет!$D:$F,3,0)</f>
        <v xml:space="preserve"> ООО ПКО «БлицФинанс»</v>
      </c>
      <c r="H618">
        <f>IFERROR(IF(Таблица_Sheet1[[#This Row],[Ген. директор]]=VLOOKUP(Таблица_Sheet1[[#This Row],[ИНН]],'Гендиры и даты'!$A:$E,4,0),0,1),"")</f>
        <v>0</v>
      </c>
      <c r="I618" t="str">
        <f>Таблица_Sheet1[[#This Row],[Ген. директор]]</f>
        <v>Михайлусенко Алексей Валерьевич</v>
      </c>
      <c r="J618" t="str">
        <f>VLOOKUP(Таблица_Sheet1[[#This Row],[ИНН]],'Гендиры и даты'!$A:$E,4,0)</f>
        <v>Михайлусенко Алексей Валерьевич</v>
      </c>
      <c r="K618">
        <f>IFERROR(IF(Таблица_Sheet1[[#This Row],[Учредитель]]=VLOOKUP(Таблица_Sheet1[[#This Row],[ИНН]],'Гендиры и даты'!$A:$E,5,0),0,1),"")</f>
        <v>0</v>
      </c>
      <c r="L618" t="str">
        <f>Таблица_Sheet1[[#This Row],[Учредитель]]</f>
        <v>Шадрин Олег Олегович</v>
      </c>
      <c r="M618" t="str">
        <f>VLOOKUP(Таблица_Sheet1[[#This Row],[ИНН]],'Гендиры и даты'!$A:$E,5,0)</f>
        <v>Шадрин Олег Олегович</v>
      </c>
    </row>
    <row r="619" spans="1:13">
      <c r="A619">
        <v>3459087354</v>
      </c>
      <c r="B619" t="s">
        <v>20946</v>
      </c>
      <c r="C619" t="s">
        <v>6521</v>
      </c>
      <c r="D619" t="s">
        <v>20103</v>
      </c>
      <c r="E619" t="s">
        <v>6522</v>
      </c>
      <c r="F619" t="s">
        <v>6522</v>
      </c>
      <c r="G619" t="e">
        <f>VLOOKUP(Таблица_Sheet1[[#This Row],[ИНН]],main_Расчет!$D:$F,3,0)</f>
        <v>#N/A</v>
      </c>
      <c r="H619">
        <f>IFERROR(IF(Таблица_Sheet1[[#This Row],[Ген. директор]]=VLOOKUP(Таблица_Sheet1[[#This Row],[ИНН]],'Гендиры и даты'!$A:$E,4,0),0,1),"")</f>
        <v>0</v>
      </c>
      <c r="I619" t="str">
        <f>Таблица_Sheet1[[#This Row],[Ген. директор]]</f>
        <v>Кильдякова Надежда Вячеславовна</v>
      </c>
      <c r="J619" t="str">
        <f>VLOOKUP(Таблица_Sheet1[[#This Row],[ИНН]],'Гендиры и даты'!$A:$E,4,0)</f>
        <v>Кильдякова Надежда Вячеславовна</v>
      </c>
      <c r="K619">
        <f>IFERROR(IF(Таблица_Sheet1[[#This Row],[Учредитель]]=VLOOKUP(Таблица_Sheet1[[#This Row],[ИНН]],'Гендиры и даты'!$A:$E,5,0),0,1),"")</f>
        <v>0</v>
      </c>
      <c r="L619" t="str">
        <f>Таблица_Sheet1[[#This Row],[Учредитель]]</f>
        <v>Кильдякова Надежда Вячеславовна</v>
      </c>
      <c r="M619" t="str">
        <f>VLOOKUP(Таблица_Sheet1[[#This Row],[ИНН]],'Гендиры и даты'!$A:$E,5,0)</f>
        <v>Кильдякова Надежда Вячеславовна</v>
      </c>
    </row>
    <row r="620" spans="1:13">
      <c r="A620">
        <v>9724206796</v>
      </c>
      <c r="B620" t="s">
        <v>20947</v>
      </c>
      <c r="C620" t="s">
        <v>6524</v>
      </c>
      <c r="D620" t="s">
        <v>20103</v>
      </c>
      <c r="E620" t="s">
        <v>6525</v>
      </c>
      <c r="F620" t="s">
        <v>6525</v>
      </c>
      <c r="G620" t="e">
        <f>VLOOKUP(Таблица_Sheet1[[#This Row],[ИНН]],main_Расчет!$D:$F,3,0)</f>
        <v>#N/A</v>
      </c>
      <c r="H620">
        <f>IFERROR(IF(Таблица_Sheet1[[#This Row],[Ген. директор]]=VLOOKUP(Таблица_Sheet1[[#This Row],[ИНН]],'Гендиры и даты'!$A:$E,4,0),0,1),"")</f>
        <v>0</v>
      </c>
      <c r="I620" t="str">
        <f>Таблица_Sheet1[[#This Row],[Ген. директор]]</f>
        <v>Пашкова Надежда Михайловна</v>
      </c>
      <c r="J620" t="str">
        <f>VLOOKUP(Таблица_Sheet1[[#This Row],[ИНН]],'Гендиры и даты'!$A:$E,4,0)</f>
        <v>Пашкова Надежда Михайловна</v>
      </c>
      <c r="K620">
        <f>IFERROR(IF(Таблица_Sheet1[[#This Row],[Учредитель]]=VLOOKUP(Таблица_Sheet1[[#This Row],[ИНН]],'Гендиры и даты'!$A:$E,5,0),0,1),"")</f>
        <v>0</v>
      </c>
      <c r="L620" t="str">
        <f>Таблица_Sheet1[[#This Row],[Учредитель]]</f>
        <v>Пашкова Надежда Михайловна</v>
      </c>
      <c r="M620" t="str">
        <f>VLOOKUP(Таблица_Sheet1[[#This Row],[ИНН]],'Гендиры и даты'!$A:$E,5,0)</f>
        <v>Пашкова Надежда Михайловна</v>
      </c>
    </row>
    <row r="621" spans="1:13">
      <c r="A621">
        <v>3665828745</v>
      </c>
      <c r="B621" t="s">
        <v>20948</v>
      </c>
      <c r="C621" t="s">
        <v>6527</v>
      </c>
      <c r="D621" t="s">
        <v>20067</v>
      </c>
      <c r="E621" t="s">
        <v>4943</v>
      </c>
      <c r="F621" t="s">
        <v>4943</v>
      </c>
      <c r="G621" t="str">
        <f>VLOOKUP(Таблица_Sheet1[[#This Row],[ИНН]],main_Расчет!$D:$F,3,0)</f>
        <v xml:space="preserve"> ООО ПКО «ФКС»</v>
      </c>
      <c r="H621">
        <f>IFERROR(IF(Таблица_Sheet1[[#This Row],[Ген. директор]]=VLOOKUP(Таблица_Sheet1[[#This Row],[ИНН]],'Гендиры и даты'!$A:$E,4,0),0,1),"")</f>
        <v>0</v>
      </c>
      <c r="I621" t="str">
        <f>Таблица_Sheet1[[#This Row],[Ген. директор]]</f>
        <v>Суменко Сергей Александрович</v>
      </c>
      <c r="J621" t="str">
        <f>VLOOKUP(Таблица_Sheet1[[#This Row],[ИНН]],'Гендиры и даты'!$A:$E,4,0)</f>
        <v>Суменко Сергей Александрович</v>
      </c>
      <c r="K621">
        <f>IFERROR(IF(Таблица_Sheet1[[#This Row],[Учредитель]]=VLOOKUP(Таблица_Sheet1[[#This Row],[ИНН]],'Гендиры и даты'!$A:$E,5,0),0,1),"")</f>
        <v>0</v>
      </c>
      <c r="L621" t="str">
        <f>Таблица_Sheet1[[#This Row],[Учредитель]]</f>
        <v>Суменко Сергей Александрович</v>
      </c>
      <c r="M621" t="str">
        <f>VLOOKUP(Таблица_Sheet1[[#This Row],[ИНН]],'Гендиры и даты'!$A:$E,5,0)</f>
        <v>Суменко Сергей Александрович</v>
      </c>
    </row>
    <row r="622" spans="1:13">
      <c r="A622">
        <v>9714064623</v>
      </c>
      <c r="B622" t="s">
        <v>20949</v>
      </c>
      <c r="C622" t="s">
        <v>6529</v>
      </c>
      <c r="D622" t="s">
        <v>20103</v>
      </c>
      <c r="E622" t="s">
        <v>6530</v>
      </c>
      <c r="G622" t="e">
        <f>VLOOKUP(Таблица_Sheet1[[#This Row],[ИНН]],main_Расчет!$D:$F,3,0)</f>
        <v>#N/A</v>
      </c>
      <c r="H622">
        <f>IFERROR(IF(Таблица_Sheet1[[#This Row],[Ген. директор]]=VLOOKUP(Таблица_Sheet1[[#This Row],[ИНН]],'Гендиры и даты'!$A:$E,4,0),0,1),"")</f>
        <v>0</v>
      </c>
      <c r="I622" t="str">
        <f>Таблица_Sheet1[[#This Row],[Ген. директор]]</f>
        <v>Ситнов Илья Александрович</v>
      </c>
      <c r="J622" t="str">
        <f>VLOOKUP(Таблица_Sheet1[[#This Row],[ИНН]],'Гендиры и даты'!$A:$E,4,0)</f>
        <v>Ситнов Илья Александрович</v>
      </c>
      <c r="K622">
        <f>IFERROR(IF(Таблица_Sheet1[[#This Row],[Учредитель]]=VLOOKUP(Таблица_Sheet1[[#This Row],[ИНН]],'Гендиры и даты'!$A:$E,5,0),0,1),"")</f>
        <v>0</v>
      </c>
      <c r="L622">
        <f>Таблица_Sheet1[[#This Row],[Учредитель]]</f>
        <v>0</v>
      </c>
      <c r="M622">
        <f>VLOOKUP(Таблица_Sheet1[[#This Row],[ИНН]],'Гендиры и даты'!$A:$E,5,0)</f>
        <v>0</v>
      </c>
    </row>
    <row r="623" spans="1:13">
      <c r="A623">
        <v>7708434569</v>
      </c>
      <c r="B623" t="s">
        <v>20950</v>
      </c>
      <c r="C623" t="s">
        <v>20951</v>
      </c>
      <c r="D623" t="s">
        <v>20067</v>
      </c>
      <c r="E623" t="s">
        <v>6533</v>
      </c>
      <c r="F623" t="s">
        <v>6534</v>
      </c>
      <c r="G623" t="str">
        <f>VLOOKUP(Таблица_Sheet1[[#This Row],[ИНН]],main_Расчет!$D:$F,3,0)</f>
        <v xml:space="preserve"> ООО «ПКО «Бэст Инвест Консалтинг»</v>
      </c>
      <c r="H623">
        <f>IFERROR(IF(Таблица_Sheet1[[#This Row],[Ген. директор]]=VLOOKUP(Таблица_Sheet1[[#This Row],[ИНН]],'Гендиры и даты'!$A:$E,4,0),0,1),"")</f>
        <v>0</v>
      </c>
      <c r="I623" t="str">
        <f>Таблица_Sheet1[[#This Row],[Ген. директор]]</f>
        <v>Сорокина Елена Аркадьевна</v>
      </c>
      <c r="J623" t="str">
        <f>VLOOKUP(Таблица_Sheet1[[#This Row],[ИНН]],'Гендиры и даты'!$A:$E,4,0)</f>
        <v>Сорокина Елена Аркадьевна</v>
      </c>
      <c r="K623">
        <f>IFERROR(IF(Таблица_Sheet1[[#This Row],[Учредитель]]=VLOOKUP(Таблица_Sheet1[[#This Row],[ИНН]],'Гендиры и даты'!$A:$E,5,0),0,1),"")</f>
        <v>0</v>
      </c>
      <c r="L623" t="str">
        <f>Таблица_Sheet1[[#This Row],[Учредитель]]</f>
        <v>Игнатьева Наталья Игоревна, Сорокина Елена Аркадьевна, Общество С Ограниченной Ответственностью, "ОХРАННОЕ АГЕНТСТВО ФОРТ"</v>
      </c>
      <c r="M623" t="str">
        <f>VLOOKUP(Таблица_Sheet1[[#This Row],[ИНН]],'Гендиры и даты'!$A:$E,5,0)</f>
        <v>Игнатьева Наталья Игоревна, Сорокина Елена Аркадьевна, Общество С Ограниченной Ответственностью, "ОХРАННОЕ АГЕНТСТВО ФОРТ"</v>
      </c>
    </row>
    <row r="624" spans="1:13">
      <c r="A624">
        <v>2100021544</v>
      </c>
      <c r="B624" t="s">
        <v>20952</v>
      </c>
      <c r="C624" t="s">
        <v>6536</v>
      </c>
      <c r="D624" t="s">
        <v>20067</v>
      </c>
      <c r="E624" t="s">
        <v>6537</v>
      </c>
      <c r="F624" t="s">
        <v>6538</v>
      </c>
      <c r="G624" t="str">
        <f>VLOOKUP(Таблица_Sheet1[[#This Row],[ИНН]],main_Расчет!$D:$F,3,0)</f>
        <v xml:space="preserve"> ООО ПКО «Сигма Коллект»</v>
      </c>
      <c r="H624">
        <f>IFERROR(IF(Таблица_Sheet1[[#This Row],[Ген. директор]]=VLOOKUP(Таблица_Sheet1[[#This Row],[ИНН]],'Гендиры и даты'!$A:$E,4,0),0,1),"")</f>
        <v>0</v>
      </c>
      <c r="I624" t="str">
        <f>Таблица_Sheet1[[#This Row],[Ген. директор]]</f>
        <v>Лямкин Кирилл Юрьевич</v>
      </c>
      <c r="J624" t="str">
        <f>VLOOKUP(Таблица_Sheet1[[#This Row],[ИНН]],'Гендиры и даты'!$A:$E,4,0)</f>
        <v>Лямкин Кирилл Юрьевич</v>
      </c>
      <c r="K624">
        <f>IFERROR(IF(Таблица_Sheet1[[#This Row],[Учредитель]]=VLOOKUP(Таблица_Sheet1[[#This Row],[ИНН]],'Гендиры и даты'!$A:$E,5,0),0,1),"")</f>
        <v>0</v>
      </c>
      <c r="L624" t="str">
        <f>Таблица_Sheet1[[#This Row],[Учредитель]]</f>
        <v>Лямкин Кирилл Юрьевич, Чиндяйкин Алексей Александрович, Романов Сергей Николаевич</v>
      </c>
      <c r="M624" t="str">
        <f>VLOOKUP(Таблица_Sheet1[[#This Row],[ИНН]],'Гендиры и даты'!$A:$E,5,0)</f>
        <v>Лямкин Кирилл Юрьевич, Чиндяйкин Алексей Александрович, Романов Сергей Николаевич</v>
      </c>
    </row>
    <row r="625" spans="1:13">
      <c r="A625">
        <v>9722083732</v>
      </c>
      <c r="B625" t="s">
        <v>20953</v>
      </c>
      <c r="C625" t="s">
        <v>20954</v>
      </c>
      <c r="D625" t="s">
        <v>20067</v>
      </c>
      <c r="E625" t="s">
        <v>6541</v>
      </c>
      <c r="F625" t="s">
        <v>6542</v>
      </c>
      <c r="G625" t="str">
        <f>VLOOKUP(Таблица_Sheet1[[#This Row],[ИНН]],main_Расчет!$D:$F,3,0)</f>
        <v xml:space="preserve"> ООО ПКО «Ругевит»</v>
      </c>
      <c r="H625">
        <f>IFERROR(IF(Таблица_Sheet1[[#This Row],[Ген. директор]]=VLOOKUP(Таблица_Sheet1[[#This Row],[ИНН]],'Гендиры и даты'!$A:$E,4,0),0,1),"")</f>
        <v>0</v>
      </c>
      <c r="I625" t="str">
        <f>Таблица_Sheet1[[#This Row],[Ген. директор]]</f>
        <v>Мокроусов Александр Александрович</v>
      </c>
      <c r="J625" t="str">
        <f>VLOOKUP(Таблица_Sheet1[[#This Row],[ИНН]],'Гендиры и даты'!$A:$E,4,0)</f>
        <v>Мокроусов Александр Александрович</v>
      </c>
      <c r="K625">
        <f>IFERROR(IF(Таблица_Sheet1[[#This Row],[Учредитель]]=VLOOKUP(Таблица_Sheet1[[#This Row],[ИНН]],'Гендиры и даты'!$A:$E,5,0),0,1),"")</f>
        <v>0</v>
      </c>
      <c r="L625" t="str">
        <f>Таблица_Sheet1[[#This Row],[Учредитель]]</f>
        <v>Мокроусов Александр Александрович, Суворов Максим Михайлович, Паторова Виктория Михайловна</v>
      </c>
      <c r="M625" t="str">
        <f>VLOOKUP(Таблица_Sheet1[[#This Row],[ИНН]],'Гендиры и даты'!$A:$E,5,0)</f>
        <v>Мокроусов Александр Александрович, Суворов Максим Михайлович, Паторова Виктория Михайловна</v>
      </c>
    </row>
    <row r="626" spans="1:13">
      <c r="A626">
        <v>5402001331</v>
      </c>
      <c r="B626" t="s">
        <v>20955</v>
      </c>
      <c r="C626" t="s">
        <v>20956</v>
      </c>
      <c r="E626" t="s">
        <v>6545</v>
      </c>
      <c r="F626" t="s">
        <v>4851</v>
      </c>
      <c r="G626" t="e">
        <f>VLOOKUP(Таблица_Sheet1[[#This Row],[ИНН]],main_Расчет!$D:$F,3,0)</f>
        <v>#N/A</v>
      </c>
      <c r="H626">
        <f>IFERROR(IF(Таблица_Sheet1[[#This Row],[Ген. директор]]=VLOOKUP(Таблица_Sheet1[[#This Row],[ИНН]],'Гендиры и даты'!$A:$E,4,0),0,1),"")</f>
        <v>0</v>
      </c>
      <c r="I626" t="str">
        <f>Таблица_Sheet1[[#This Row],[Ген. директор]]</f>
        <v>Захаров Андрей Владимирович</v>
      </c>
      <c r="J626" t="str">
        <f>VLOOKUP(Таблица_Sheet1[[#This Row],[ИНН]],'Гендиры и даты'!$A:$E,4,0)</f>
        <v>Захаров Андрей Владимирович</v>
      </c>
      <c r="K626">
        <f>IFERROR(IF(Таблица_Sheet1[[#This Row],[Учредитель]]=VLOOKUP(Таблица_Sheet1[[#This Row],[ИНН]],'Гендиры и даты'!$A:$E,5,0),0,1),"")</f>
        <v>0</v>
      </c>
      <c r="L626" t="str">
        <f>Таблица_Sheet1[[#This Row],[Учредитель]]</f>
        <v>Корнилов Станислав Юрьевич</v>
      </c>
      <c r="M626" t="str">
        <f>VLOOKUP(Таблица_Sheet1[[#This Row],[ИНН]],'Гендиры и даты'!$A:$E,5,0)</f>
        <v>Корнилов Станислав Юрьевич</v>
      </c>
    </row>
    <row r="627" spans="1:13">
      <c r="A627">
        <v>7627061196</v>
      </c>
      <c r="B627" t="s">
        <v>20957</v>
      </c>
      <c r="C627" t="s">
        <v>6547</v>
      </c>
      <c r="D627" t="s">
        <v>20067</v>
      </c>
      <c r="E627" t="s">
        <v>6548</v>
      </c>
      <c r="F627" t="s">
        <v>6549</v>
      </c>
      <c r="G627" t="e">
        <f>VLOOKUP(Таблица_Sheet1[[#This Row],[ИНН]],main_Расчет!$D:$F,3,0)</f>
        <v>#N/A</v>
      </c>
      <c r="H627">
        <f>IFERROR(IF(Таблица_Sheet1[[#This Row],[Ген. директор]]=VLOOKUP(Таблица_Sheet1[[#This Row],[ИНН]],'Гендиры и даты'!$A:$E,4,0),0,1),"")</f>
        <v>0</v>
      </c>
      <c r="I627" t="str">
        <f>Таблица_Sheet1[[#This Row],[Ген. директор]]</f>
        <v>Рыбакова Людмила Викторовна</v>
      </c>
      <c r="J627" t="str">
        <f>VLOOKUP(Таблица_Sheet1[[#This Row],[ИНН]],'Гендиры и даты'!$A:$E,4,0)</f>
        <v>Рыбакова Людмила Викторовна</v>
      </c>
      <c r="K627">
        <f>IFERROR(IF(Таблица_Sheet1[[#This Row],[Учредитель]]=VLOOKUP(Таблица_Sheet1[[#This Row],[ИНН]],'Гендиры и даты'!$A:$E,5,0),0,1),"")</f>
        <v>0</v>
      </c>
      <c r="L627" t="str">
        <f>Таблица_Sheet1[[#This Row],[Учредитель]]</f>
        <v>Костерин Евгений Михайлович</v>
      </c>
      <c r="M627" t="str">
        <f>VLOOKUP(Таблица_Sheet1[[#This Row],[ИНН]],'Гендиры и даты'!$A:$E,5,0)</f>
        <v>Костерин Евгений Михайлович</v>
      </c>
    </row>
    <row r="628" spans="1:13">
      <c r="A628">
        <v>7743250388</v>
      </c>
      <c r="B628" t="s">
        <v>20958</v>
      </c>
      <c r="C628" t="s">
        <v>6551</v>
      </c>
      <c r="D628" t="s">
        <v>20162</v>
      </c>
      <c r="E628" t="s">
        <v>6552</v>
      </c>
      <c r="F628" t="s">
        <v>6553</v>
      </c>
      <c r="G628" t="str">
        <f>VLOOKUP(Таблица_Sheet1[[#This Row],[ИНН]],main_Расчет!$D:$F,3,0)</f>
        <v xml:space="preserve"> ООО ПКО «ХАБЕР»</v>
      </c>
      <c r="H628">
        <f>IFERROR(IF(Таблица_Sheet1[[#This Row],[Ген. директор]]=VLOOKUP(Таблица_Sheet1[[#This Row],[ИНН]],'Гендиры и даты'!$A:$E,4,0),0,1),"")</f>
        <v>0</v>
      </c>
      <c r="I628" t="str">
        <f>Таблица_Sheet1[[#This Row],[Ген. директор]]</f>
        <v>Воробьев Сергей Сергеевич</v>
      </c>
      <c r="J628" t="str">
        <f>VLOOKUP(Таблица_Sheet1[[#This Row],[ИНН]],'Гендиры и даты'!$A:$E,4,0)</f>
        <v>Воробьев Сергей Сергеевич</v>
      </c>
      <c r="K628">
        <f>IFERROR(IF(Таблица_Sheet1[[#This Row],[Учредитель]]=VLOOKUP(Таблица_Sheet1[[#This Row],[ИНН]],'Гендиры и даты'!$A:$E,5,0),0,1),"")</f>
        <v>0</v>
      </c>
      <c r="L628" t="str">
        <f>Таблица_Sheet1[[#This Row],[Учредитель]]</f>
        <v>Литвин Алексей Владимирович</v>
      </c>
      <c r="M628" t="str">
        <f>VLOOKUP(Таблица_Sheet1[[#This Row],[ИНН]],'Гендиры и даты'!$A:$E,5,0)</f>
        <v>Литвин Алексей Владимирович</v>
      </c>
    </row>
    <row r="629" spans="1:13">
      <c r="A629">
        <v>2100008039</v>
      </c>
      <c r="B629" t="s">
        <v>20959</v>
      </c>
      <c r="C629" t="s">
        <v>6555</v>
      </c>
      <c r="D629" t="s">
        <v>20082</v>
      </c>
      <c r="E629" t="s">
        <v>6556</v>
      </c>
      <c r="F629" t="s">
        <v>6556</v>
      </c>
      <c r="G629" t="str">
        <f>VLOOKUP(Таблица_Sheet1[[#This Row],[ИНН]],main_Расчет!$D:$F,3,0)</f>
        <v xml:space="preserve"> ООО ПКО «Финдолг»</v>
      </c>
      <c r="H629">
        <f>IFERROR(IF(Таблица_Sheet1[[#This Row],[Ген. директор]]=VLOOKUP(Таблица_Sheet1[[#This Row],[ИНН]],'Гендиры и даты'!$A:$E,4,0),0,1),"")</f>
        <v>0</v>
      </c>
      <c r="I629" t="str">
        <f>Таблица_Sheet1[[#This Row],[Ген. директор]]</f>
        <v>Тюлин Александр Павлович</v>
      </c>
      <c r="J629" t="str">
        <f>VLOOKUP(Таблица_Sheet1[[#This Row],[ИНН]],'Гендиры и даты'!$A:$E,4,0)</f>
        <v>Тюлин Александр Павлович</v>
      </c>
      <c r="K629">
        <f>IFERROR(IF(Таблица_Sheet1[[#This Row],[Учредитель]]=VLOOKUP(Таблица_Sheet1[[#This Row],[ИНН]],'Гендиры и даты'!$A:$E,5,0),0,1),"")</f>
        <v>0</v>
      </c>
      <c r="L629" t="str">
        <f>Таблица_Sheet1[[#This Row],[Учредитель]]</f>
        <v>Тюлин Александр Павлович</v>
      </c>
      <c r="M629" t="str">
        <f>VLOOKUP(Таблица_Sheet1[[#This Row],[ИНН]],'Гендиры и даты'!$A:$E,5,0)</f>
        <v>Тюлин Александр Павлович</v>
      </c>
    </row>
    <row r="630" spans="1:13">
      <c r="A630">
        <v>7000008612</v>
      </c>
      <c r="B630" t="s">
        <v>20960</v>
      </c>
      <c r="C630" t="s">
        <v>6558</v>
      </c>
      <c r="D630" t="s">
        <v>20082</v>
      </c>
      <c r="E630" t="s">
        <v>6559</v>
      </c>
      <c r="F630" t="s">
        <v>6560</v>
      </c>
      <c r="G630" t="str">
        <f>VLOOKUP(Таблица_Sheet1[[#This Row],[ИНН]],main_Расчет!$D:$F,3,0)</f>
        <v xml:space="preserve"> ООО ПКО «ИНКРЕДИТ»</v>
      </c>
      <c r="H630">
        <f>IFERROR(IF(Таблица_Sheet1[[#This Row],[Ген. директор]]=VLOOKUP(Таблица_Sheet1[[#This Row],[ИНН]],'Гендиры и даты'!$A:$E,4,0),0,1),"")</f>
        <v>0</v>
      </c>
      <c r="I630" t="str">
        <f>Таблица_Sheet1[[#This Row],[Ген. директор]]</f>
        <v>Кириченко Ирина Сергеевна</v>
      </c>
      <c r="J630" t="str">
        <f>VLOOKUP(Таблица_Sheet1[[#This Row],[ИНН]],'Гендиры и даты'!$A:$E,4,0)</f>
        <v>Кириченко Ирина Сергеевна</v>
      </c>
      <c r="K630">
        <f>IFERROR(IF(Таблица_Sheet1[[#This Row],[Учредитель]]=VLOOKUP(Таблица_Sheet1[[#This Row],[ИНН]],'Гендиры и даты'!$A:$E,5,0),0,1),"")</f>
        <v>0</v>
      </c>
      <c r="L630" t="str">
        <f>Таблица_Sheet1[[#This Row],[Учредитель]]</f>
        <v>Кульков Михаил Александрович</v>
      </c>
      <c r="M630" t="str">
        <f>VLOOKUP(Таблица_Sheet1[[#This Row],[ИНН]],'Гендиры и даты'!$A:$E,5,0)</f>
        <v>Кульков Михаил Александрович</v>
      </c>
    </row>
    <row r="631" spans="1:13">
      <c r="A631">
        <v>7842226280</v>
      </c>
      <c r="B631" t="s">
        <v>20961</v>
      </c>
      <c r="C631" t="s">
        <v>20962</v>
      </c>
      <c r="D631" t="s">
        <v>20067</v>
      </c>
      <c r="E631" t="s">
        <v>6563</v>
      </c>
      <c r="F631" t="s">
        <v>6564</v>
      </c>
      <c r="G631" t="str">
        <f>VLOOKUP(Таблица_Sheet1[[#This Row],[ИНН]],main_Расчет!$D:$F,3,0)</f>
        <v xml:space="preserve"> ООО «ПКО «Центр взыскания»</v>
      </c>
      <c r="H631">
        <f>IFERROR(IF(Таблица_Sheet1[[#This Row],[Ген. директор]]=VLOOKUP(Таблица_Sheet1[[#This Row],[ИНН]],'Гендиры и даты'!$A:$E,4,0),0,1),"")</f>
        <v>0</v>
      </c>
      <c r="I631" t="str">
        <f>Таблица_Sheet1[[#This Row],[Ген. директор]]</f>
        <v>Корепанов Данила Владимирович</v>
      </c>
      <c r="J631" t="str">
        <f>VLOOKUP(Таблица_Sheet1[[#This Row],[ИНН]],'Гендиры и даты'!$A:$E,4,0)</f>
        <v>Корепанов Данила Владимирович</v>
      </c>
      <c r="K631">
        <f>IFERROR(IF(Таблица_Sheet1[[#This Row],[Учредитель]]=VLOOKUP(Таблица_Sheet1[[#This Row],[ИНН]],'Гендиры и даты'!$A:$E,5,0),0,1),"")</f>
        <v>0</v>
      </c>
      <c r="L631" t="str">
        <f>Таблица_Sheet1[[#This Row],[Учредитель]]</f>
        <v>Мамаев Александр Николаевич</v>
      </c>
      <c r="M631" t="str">
        <f>VLOOKUP(Таблица_Sheet1[[#This Row],[ИНН]],'Гендиры и даты'!$A:$E,5,0)</f>
        <v>Мамаев Александр Николаевич</v>
      </c>
    </row>
    <row r="632" spans="1:13">
      <c r="A632">
        <v>9704254664</v>
      </c>
      <c r="B632" t="s">
        <v>20963</v>
      </c>
      <c r="C632" t="s">
        <v>6566</v>
      </c>
      <c r="D632" t="s">
        <v>20103</v>
      </c>
      <c r="E632" t="s">
        <v>6567</v>
      </c>
      <c r="F632" t="s">
        <v>6568</v>
      </c>
      <c r="G632" t="e">
        <f>VLOOKUP(Таблица_Sheet1[[#This Row],[ИНН]],main_Расчет!$D:$F,3,0)</f>
        <v>#N/A</v>
      </c>
      <c r="H632">
        <f>IFERROR(IF(Таблица_Sheet1[[#This Row],[Ген. директор]]=VLOOKUP(Таблица_Sheet1[[#This Row],[ИНН]],'Гендиры и даты'!$A:$E,4,0),0,1),"")</f>
        <v>0</v>
      </c>
      <c r="I632" t="str">
        <f>Таблица_Sheet1[[#This Row],[Ген. директор]]</f>
        <v>Калашников Владимир Александрович</v>
      </c>
      <c r="J632" t="str">
        <f>VLOOKUP(Таблица_Sheet1[[#This Row],[ИНН]],'Гендиры и даты'!$A:$E,4,0)</f>
        <v>Калашников Владимир Александрович</v>
      </c>
      <c r="K632">
        <f>IFERROR(IF(Таблица_Sheet1[[#This Row],[Учредитель]]=VLOOKUP(Таблица_Sheet1[[#This Row],[ИНН]],'Гендиры и даты'!$A:$E,5,0),0,1),"")</f>
        <v>0</v>
      </c>
      <c r="L632" t="str">
        <f>Таблица_Sheet1[[#This Row],[Учредитель]]</f>
        <v>Калашников Владимир Александрович, Кудрин Даниил Владимирович, Макаренко Антон Владимирович, Лебедева Светлана Андреевна</v>
      </c>
      <c r="M632" t="str">
        <f>VLOOKUP(Таблица_Sheet1[[#This Row],[ИНН]],'Гендиры и даты'!$A:$E,5,0)</f>
        <v>Калашников Владимир Александрович, Кудрин Даниил Владимирович, Макаренко Антон Владимирович, Лебедева Светлана Андреевна</v>
      </c>
    </row>
    <row r="633" spans="1:13">
      <c r="A633">
        <v>5402087120</v>
      </c>
      <c r="B633" t="s">
        <v>20964</v>
      </c>
      <c r="C633" t="s">
        <v>6570</v>
      </c>
      <c r="E633" t="s">
        <v>6571</v>
      </c>
      <c r="F633" t="s">
        <v>6571</v>
      </c>
      <c r="G633" t="e">
        <f>VLOOKUP(Таблица_Sheet1[[#This Row],[ИНН]],main_Расчет!$D:$F,3,0)</f>
        <v>#N/A</v>
      </c>
      <c r="H633">
        <f>IFERROR(IF(Таблица_Sheet1[[#This Row],[Ген. директор]]=VLOOKUP(Таблица_Sheet1[[#This Row],[ИНН]],'Гендиры и даты'!$A:$E,4,0),0,1),"")</f>
        <v>0</v>
      </c>
      <c r="I633" t="str">
        <f>Таблица_Sheet1[[#This Row],[Ген. директор]]</f>
        <v>Кашавая Татьяна Вадимовна</v>
      </c>
      <c r="J633" t="str">
        <f>VLOOKUP(Таблица_Sheet1[[#This Row],[ИНН]],'Гендиры и даты'!$A:$E,4,0)</f>
        <v>Кашавая Татьяна Вадимовна</v>
      </c>
      <c r="K633">
        <f>IFERROR(IF(Таблица_Sheet1[[#This Row],[Учредитель]]=VLOOKUP(Таблица_Sheet1[[#This Row],[ИНН]],'Гендиры и даты'!$A:$E,5,0),0,1),"")</f>
        <v>0</v>
      </c>
      <c r="L633" t="str">
        <f>Таблица_Sheet1[[#This Row],[Учредитель]]</f>
        <v>Кашавая Татьяна Вадимовна</v>
      </c>
      <c r="M633" t="str">
        <f>VLOOKUP(Таблица_Sheet1[[#This Row],[ИНН]],'Гендиры и даты'!$A:$E,5,0)</f>
        <v>Кашавая Татьяна Вадимовна</v>
      </c>
    </row>
    <row r="634" spans="1:13">
      <c r="A634">
        <v>5263092667</v>
      </c>
      <c r="B634" t="s">
        <v>20965</v>
      </c>
      <c r="C634" t="s">
        <v>6573</v>
      </c>
      <c r="D634" t="s">
        <v>20165</v>
      </c>
      <c r="E634" t="s">
        <v>6574</v>
      </c>
      <c r="F634" t="s">
        <v>6574</v>
      </c>
      <c r="G634" t="str">
        <f>VLOOKUP(Таблица_Sheet1[[#This Row],[ИНН]],main_Расчет!$D:$F,3,0)</f>
        <v xml:space="preserve"> ООО ПКО «Правозащитник»</v>
      </c>
      <c r="H634">
        <f>IFERROR(IF(Таблица_Sheet1[[#This Row],[Ген. директор]]=VLOOKUP(Таблица_Sheet1[[#This Row],[ИНН]],'Гендиры и даты'!$A:$E,4,0),0,1),"")</f>
        <v>0</v>
      </c>
      <c r="I634" t="str">
        <f>Таблица_Sheet1[[#This Row],[Ген. директор]]</f>
        <v>Булганин Александр Сергеевич</v>
      </c>
      <c r="J634" t="str">
        <f>VLOOKUP(Таблица_Sheet1[[#This Row],[ИНН]],'Гендиры и даты'!$A:$E,4,0)</f>
        <v>Булганин Александр Сергеевич</v>
      </c>
      <c r="K634">
        <f>IFERROR(IF(Таблица_Sheet1[[#This Row],[Учредитель]]=VLOOKUP(Таблица_Sheet1[[#This Row],[ИНН]],'Гендиры и даты'!$A:$E,5,0),0,1),"")</f>
        <v>0</v>
      </c>
      <c r="L634" t="str">
        <f>Таблица_Sheet1[[#This Row],[Учредитель]]</f>
        <v>Булганин Александр Сергеевич</v>
      </c>
      <c r="M634" t="str">
        <f>VLOOKUP(Таблица_Sheet1[[#This Row],[ИНН]],'Гендиры и даты'!$A:$E,5,0)</f>
        <v>Булганин Александр Сергеевич</v>
      </c>
    </row>
    <row r="635" spans="1:13">
      <c r="A635">
        <v>2801146767</v>
      </c>
      <c r="B635" t="s">
        <v>20966</v>
      </c>
      <c r="C635" t="s">
        <v>20290</v>
      </c>
      <c r="D635" t="s">
        <v>20082</v>
      </c>
      <c r="E635" t="s">
        <v>5182</v>
      </c>
      <c r="F635" t="s">
        <v>20291</v>
      </c>
      <c r="G635" t="e">
        <f>VLOOKUP(Таблица_Sheet1[[#This Row],[ИНН]],main_Расчет!$D:$F,3,0)</f>
        <v>#N/A</v>
      </c>
      <c r="H635">
        <f>IFERROR(IF(Таблица_Sheet1[[#This Row],[Ген. директор]]=VLOOKUP(Таблица_Sheet1[[#This Row],[ИНН]],'Гендиры и даты'!$A:$E,4,0),0,1),"")</f>
        <v>0</v>
      </c>
      <c r="I635" t="str">
        <f>Таблица_Sheet1[[#This Row],[Ген. директор]]</f>
        <v>Ерома Олеся Михайловна</v>
      </c>
      <c r="J635" t="str">
        <f>VLOOKUP(Таблица_Sheet1[[#This Row],[ИНН]],'Гендиры и даты'!$A:$E,4,0)</f>
        <v>Ерома Олеся Михайловна</v>
      </c>
      <c r="K635">
        <f>IFERROR(IF(Таблица_Sheet1[[#This Row],[Учредитель]]=VLOOKUP(Таблица_Sheet1[[#This Row],[ИНН]],'Гендиры и даты'!$A:$E,5,0),0,1),"")</f>
        <v>1</v>
      </c>
      <c r="L635" t="str">
        <f>Таблица_Sheet1[[#This Row],[Учредитель]]</f>
        <v>Рощин Николай Викторович</v>
      </c>
      <c r="M635" t="str">
        <f>VLOOKUP(Таблица_Sheet1[[#This Row],[ИНН]],'Гендиры и даты'!$A:$E,5,0)</f>
        <v>Рощин Николай Викторович, Гут Роман Вячеславович</v>
      </c>
    </row>
    <row r="636" spans="1:13">
      <c r="A636">
        <v>5032335873</v>
      </c>
      <c r="B636" t="s">
        <v>20967</v>
      </c>
      <c r="C636" t="s">
        <v>6578</v>
      </c>
      <c r="D636" t="s">
        <v>20082</v>
      </c>
      <c r="E636" t="s">
        <v>6579</v>
      </c>
      <c r="F636" t="s">
        <v>6580</v>
      </c>
      <c r="G636" t="str">
        <f>VLOOKUP(Таблица_Sheet1[[#This Row],[ИНН]],main_Расчет!$D:$F,3,0)</f>
        <v xml:space="preserve"> ООО «ПКО «ЮЦ ЭТАЛОН»</v>
      </c>
      <c r="H636">
        <f>IFERROR(IF(Таблица_Sheet1[[#This Row],[Ген. директор]]=VLOOKUP(Таблица_Sheet1[[#This Row],[ИНН]],'Гендиры и даты'!$A:$E,4,0),0,1),"")</f>
        <v>0</v>
      </c>
      <c r="I636" t="str">
        <f>Таблица_Sheet1[[#This Row],[Ген. директор]]</f>
        <v>Герасимов Александр Анатольевич</v>
      </c>
      <c r="J636" t="str">
        <f>VLOOKUP(Таблица_Sheet1[[#This Row],[ИНН]],'Гендиры и даты'!$A:$E,4,0)</f>
        <v>Герасимов Александр Анатольевич</v>
      </c>
      <c r="K636">
        <f>IFERROR(IF(Таблица_Sheet1[[#This Row],[Учредитель]]=VLOOKUP(Таблица_Sheet1[[#This Row],[ИНН]],'Гендиры и даты'!$A:$E,5,0),0,1),"")</f>
        <v>0</v>
      </c>
      <c r="L636" t="str">
        <f>Таблица_Sheet1[[#This Row],[Учредитель]]</f>
        <v>Арсаев Мурат Магарбиевич, Адамян Дарья Николаевна</v>
      </c>
      <c r="M636" t="str">
        <f>VLOOKUP(Таблица_Sheet1[[#This Row],[ИНН]],'Гендиры и даты'!$A:$E,5,0)</f>
        <v>Арсаев Мурат Магарбиевич, Адамян Дарья Николаевна</v>
      </c>
    </row>
    <row r="637" spans="1:13">
      <c r="A637">
        <v>800029295</v>
      </c>
      <c r="B637" t="s">
        <v>20967</v>
      </c>
      <c r="C637" t="s">
        <v>6578</v>
      </c>
      <c r="D637" t="s">
        <v>20082</v>
      </c>
      <c r="E637" t="s">
        <v>6579</v>
      </c>
      <c r="F637" t="s">
        <v>6580</v>
      </c>
      <c r="G637" t="e">
        <f>VLOOKUP(Таблица_Sheet1[[#This Row],[ИНН]],main_Расчет!$D:$F,3,0)</f>
        <v>#N/A</v>
      </c>
      <c r="H637" t="str">
        <f>IFERROR(IF(Таблица_Sheet1[[#This Row],[Ген. директор]]=VLOOKUP(Таблица_Sheet1[[#This Row],[ИНН]],'Гендиры и даты'!$A:$E,4,0),0,1),"")</f>
        <v/>
      </c>
      <c r="I637" t="str">
        <f>Таблица_Sheet1[[#This Row],[Ген. директор]]</f>
        <v>Герасимов Александр Анатольевич</v>
      </c>
      <c r="J637" t="e">
        <f>VLOOKUP(Таблица_Sheet1[[#This Row],[ИНН]],'Гендиры и даты'!$A:$E,4,0)</f>
        <v>#N/A</v>
      </c>
      <c r="K637" t="str">
        <f>IFERROR(IF(Таблица_Sheet1[[#This Row],[Учредитель]]=VLOOKUP(Таблица_Sheet1[[#This Row],[ИНН]],'Гендиры и даты'!$A:$E,5,0),0,1),"")</f>
        <v/>
      </c>
      <c r="L637" t="str">
        <f>Таблица_Sheet1[[#This Row],[Учредитель]]</f>
        <v>Арсаев Мурат Магарбиевич, Адамян Дарья Николаевна</v>
      </c>
      <c r="M637" t="e">
        <f>VLOOKUP(Таблица_Sheet1[[#This Row],[ИНН]],'Гендиры и даты'!$A:$E,5,0)</f>
        <v>#N/A</v>
      </c>
    </row>
    <row r="638" spans="1:13">
      <c r="A638">
        <v>800029256</v>
      </c>
      <c r="B638" t="s">
        <v>20967</v>
      </c>
      <c r="C638" t="s">
        <v>6578</v>
      </c>
      <c r="D638" t="s">
        <v>20082</v>
      </c>
      <c r="E638" t="s">
        <v>6579</v>
      </c>
      <c r="F638" t="s">
        <v>6580</v>
      </c>
      <c r="G638" t="e">
        <f>VLOOKUP(Таблица_Sheet1[[#This Row],[ИНН]],main_Расчет!$D:$F,3,0)</f>
        <v>#N/A</v>
      </c>
      <c r="H638" t="str">
        <f>IFERROR(IF(Таблица_Sheet1[[#This Row],[Ген. директор]]=VLOOKUP(Таблица_Sheet1[[#This Row],[ИНН]],'Гендиры и даты'!$A:$E,4,0),0,1),"")</f>
        <v/>
      </c>
      <c r="I638" t="str">
        <f>Таблица_Sheet1[[#This Row],[Ген. директор]]</f>
        <v>Герасимов Александр Анатольевич</v>
      </c>
      <c r="J638" t="e">
        <f>VLOOKUP(Таблица_Sheet1[[#This Row],[ИНН]],'Гендиры и даты'!$A:$E,4,0)</f>
        <v>#N/A</v>
      </c>
      <c r="K638" t="str">
        <f>IFERROR(IF(Таблица_Sheet1[[#This Row],[Учредитель]]=VLOOKUP(Таблица_Sheet1[[#This Row],[ИНН]],'Гендиры и даты'!$A:$E,5,0),0,1),"")</f>
        <v/>
      </c>
      <c r="L638" t="str">
        <f>Таблица_Sheet1[[#This Row],[Учредитель]]</f>
        <v>Арсаев Мурат Магарбиевич, Адамян Дарья Николаевна</v>
      </c>
      <c r="M638" t="e">
        <f>VLOOKUP(Таблица_Sheet1[[#This Row],[ИНН]],'Гендиры и даты'!$A:$E,5,0)</f>
        <v>#N/A</v>
      </c>
    </row>
    <row r="639" spans="1:13">
      <c r="A639">
        <v>7814850070</v>
      </c>
      <c r="B639" t="s">
        <v>20968</v>
      </c>
      <c r="C639" t="s">
        <v>20969</v>
      </c>
      <c r="E639" t="s">
        <v>20970</v>
      </c>
      <c r="F639" t="s">
        <v>20970</v>
      </c>
      <c r="G639" t="e">
        <f>VLOOKUP(Таблица_Sheet1[[#This Row],[ИНН]],main_Расчет!$D:$F,3,0)</f>
        <v>#N/A</v>
      </c>
      <c r="H639" t="str">
        <f>IFERROR(IF(Таблица_Sheet1[[#This Row],[Ген. директор]]=VLOOKUP(Таблица_Sheet1[[#This Row],[ИНН]],'Гендиры и даты'!$A:$E,4,0),0,1),"")</f>
        <v/>
      </c>
      <c r="I639" t="str">
        <f>Таблица_Sheet1[[#This Row],[Ген. директор]]</f>
        <v>Комков Георгий Олегович</v>
      </c>
      <c r="J639" t="e">
        <f>VLOOKUP(Таблица_Sheet1[[#This Row],[ИНН]],'Гендиры и даты'!$A:$E,4,0)</f>
        <v>#N/A</v>
      </c>
      <c r="K639" t="str">
        <f>IFERROR(IF(Таблица_Sheet1[[#This Row],[Учредитель]]=VLOOKUP(Таблица_Sheet1[[#This Row],[ИНН]],'Гендиры и даты'!$A:$E,5,0),0,1),"")</f>
        <v/>
      </c>
      <c r="L639" t="str">
        <f>Таблица_Sheet1[[#This Row],[Учредитель]]</f>
        <v>Комков Георгий Олегович</v>
      </c>
      <c r="M639" t="e">
        <f>VLOOKUP(Таблица_Sheet1[[#This Row],[ИНН]],'Гендиры и даты'!$A:$E,5,0)</f>
        <v>#N/A</v>
      </c>
    </row>
    <row r="640" spans="1:13">
      <c r="A640">
        <v>3849106877</v>
      </c>
      <c r="B640" t="s">
        <v>20971</v>
      </c>
      <c r="C640" t="s">
        <v>20972</v>
      </c>
      <c r="E640" t="s">
        <v>20973</v>
      </c>
      <c r="F640" t="s">
        <v>20974</v>
      </c>
      <c r="G640" t="e">
        <f>VLOOKUP(Таблица_Sheet1[[#This Row],[ИНН]],main_Расчет!$D:$F,3,0)</f>
        <v>#N/A</v>
      </c>
      <c r="H640" t="str">
        <f>IFERROR(IF(Таблица_Sheet1[[#This Row],[Ген. директор]]=VLOOKUP(Таблица_Sheet1[[#This Row],[ИНН]],'Гендиры и даты'!$A:$E,4,0),0,1),"")</f>
        <v/>
      </c>
      <c r="I640" t="str">
        <f>Таблица_Sheet1[[#This Row],[Ген. директор]]</f>
        <v>Ким Игорь Сонгиевич</v>
      </c>
      <c r="J640" t="e">
        <f>VLOOKUP(Таблица_Sheet1[[#This Row],[ИНН]],'Гендиры и даты'!$A:$E,4,0)</f>
        <v>#N/A</v>
      </c>
      <c r="K640" t="str">
        <f>IFERROR(IF(Таблица_Sheet1[[#This Row],[Учредитель]]=VLOOKUP(Таблица_Sheet1[[#This Row],[ИНН]],'Гендиры и даты'!$A:$E,5,0),0,1),"")</f>
        <v/>
      </c>
      <c r="L640" t="str">
        <f>Таблица_Sheet1[[#This Row],[Учредитель]]</f>
        <v>Общество С Ограниченной Ответственностью Микрокредитная Компания, "КОНГА"</v>
      </c>
      <c r="M640" t="e">
        <f>VLOOKUP(Таблица_Sheet1[[#This Row],[ИНН]],'Гендиры и даты'!$A:$E,5,0)</f>
        <v>#N/A</v>
      </c>
    </row>
    <row r="641" spans="1:13">
      <c r="A641">
        <v>6318076228</v>
      </c>
      <c r="B641" t="s">
        <v>20975</v>
      </c>
      <c r="C641" t="s">
        <v>20976</v>
      </c>
      <c r="E641" t="s">
        <v>20977</v>
      </c>
      <c r="F641" t="s">
        <v>20977</v>
      </c>
      <c r="G641" t="e">
        <f>VLOOKUP(Таблица_Sheet1[[#This Row],[ИНН]],main_Расчет!$D:$F,3,0)</f>
        <v>#N/A</v>
      </c>
      <c r="H641" t="str">
        <f>IFERROR(IF(Таблица_Sheet1[[#This Row],[Ген. директор]]=VLOOKUP(Таблица_Sheet1[[#This Row],[ИНН]],'Гендиры и даты'!$A:$E,4,0),0,1),"")</f>
        <v/>
      </c>
      <c r="I641" t="str">
        <f>Таблица_Sheet1[[#This Row],[Ген. директор]]</f>
        <v>Лимина Екатерина Игоревна</v>
      </c>
      <c r="J641" t="e">
        <f>VLOOKUP(Таблица_Sheet1[[#This Row],[ИНН]],'Гендиры и даты'!$A:$E,4,0)</f>
        <v>#N/A</v>
      </c>
      <c r="K641" t="str">
        <f>IFERROR(IF(Таблица_Sheet1[[#This Row],[Учредитель]]=VLOOKUP(Таблица_Sheet1[[#This Row],[ИНН]],'Гендиры и даты'!$A:$E,5,0),0,1),"")</f>
        <v/>
      </c>
      <c r="L641" t="str">
        <f>Таблица_Sheet1[[#This Row],[Учредитель]]</f>
        <v>Лимина Екатерина Игоревна</v>
      </c>
      <c r="M641" t="e">
        <f>VLOOKUP(Таблица_Sheet1[[#This Row],[ИНН]],'Гендиры и даты'!$A:$E,5,0)</f>
        <v>#N/A</v>
      </c>
    </row>
    <row r="642" spans="1:13">
      <c r="A642">
        <v>7453364200</v>
      </c>
      <c r="B642" t="s">
        <v>20978</v>
      </c>
      <c r="C642" t="s">
        <v>20979</v>
      </c>
      <c r="E642" t="s">
        <v>20980</v>
      </c>
      <c r="F642" t="s">
        <v>20980</v>
      </c>
      <c r="G642" t="e">
        <f>VLOOKUP(Таблица_Sheet1[[#This Row],[ИНН]],main_Расчет!$D:$F,3,0)</f>
        <v>#N/A</v>
      </c>
      <c r="H642" t="str">
        <f>IFERROR(IF(Таблица_Sheet1[[#This Row],[Ген. директор]]=VLOOKUP(Таблица_Sheet1[[#This Row],[ИНН]],'Гендиры и даты'!$A:$E,4,0),0,1),"")</f>
        <v/>
      </c>
      <c r="I642" t="str">
        <f>Таблица_Sheet1[[#This Row],[Ген. директор]]</f>
        <v>Задорин Василий Алексеевич</v>
      </c>
      <c r="J642" t="e">
        <f>VLOOKUP(Таблица_Sheet1[[#This Row],[ИНН]],'Гендиры и даты'!$A:$E,4,0)</f>
        <v>#N/A</v>
      </c>
      <c r="K642" t="str">
        <f>IFERROR(IF(Таблица_Sheet1[[#This Row],[Учредитель]]=VLOOKUP(Таблица_Sheet1[[#This Row],[ИНН]],'Гендиры и даты'!$A:$E,5,0),0,1),"")</f>
        <v/>
      </c>
      <c r="L642" t="str">
        <f>Таблица_Sheet1[[#This Row],[Учредитель]]</f>
        <v>Задорин Василий Алексеевич</v>
      </c>
      <c r="M642" t="e">
        <f>VLOOKUP(Таблица_Sheet1[[#This Row],[ИНН]],'Гендиры и даты'!$A:$E,5,0)</f>
        <v>#N/A</v>
      </c>
    </row>
    <row r="643" spans="1:13">
      <c r="A643">
        <v>61652423090</v>
      </c>
      <c r="B643" t="s">
        <v>20978</v>
      </c>
      <c r="C643" t="s">
        <v>20979</v>
      </c>
      <c r="E643" t="s">
        <v>20980</v>
      </c>
      <c r="F643" t="s">
        <v>20980</v>
      </c>
      <c r="G643" t="e">
        <f>VLOOKUP(Таблица_Sheet1[[#This Row],[ИНН]],main_Расчет!$D:$F,3,0)</f>
        <v>#N/A</v>
      </c>
      <c r="H643" t="str">
        <f>IFERROR(IF(Таблица_Sheet1[[#This Row],[Ген. директор]]=VLOOKUP(Таблица_Sheet1[[#This Row],[ИНН]],'Гендиры и даты'!$A:$E,4,0),0,1),"")</f>
        <v/>
      </c>
      <c r="I643" t="str">
        <f>Таблица_Sheet1[[#This Row],[Ген. директор]]</f>
        <v>Задорин Василий Алексеевич</v>
      </c>
      <c r="J643" t="e">
        <f>VLOOKUP(Таблица_Sheet1[[#This Row],[ИНН]],'Гендиры и даты'!$A:$E,4,0)</f>
        <v>#N/A</v>
      </c>
      <c r="K643" t="str">
        <f>IFERROR(IF(Таблица_Sheet1[[#This Row],[Учредитель]]=VLOOKUP(Таблица_Sheet1[[#This Row],[ИНН]],'Гендиры и даты'!$A:$E,5,0),0,1),"")</f>
        <v/>
      </c>
      <c r="L643" t="str">
        <f>Таблица_Sheet1[[#This Row],[Учредитель]]</f>
        <v>Задорин Василий Алексеевич</v>
      </c>
      <c r="M643" t="e">
        <f>VLOOKUP(Таблица_Sheet1[[#This Row],[ИНН]],'Гендиры и даты'!$A:$E,5,0)</f>
        <v>#N/A</v>
      </c>
    </row>
    <row r="644" spans="1:13">
      <c r="A644">
        <v>5406847326</v>
      </c>
      <c r="B644" t="s">
        <v>20981</v>
      </c>
      <c r="C644" t="s">
        <v>20982</v>
      </c>
      <c r="E644" t="s">
        <v>20983</v>
      </c>
      <c r="F644" t="s">
        <v>20983</v>
      </c>
      <c r="G644" t="e">
        <f>VLOOKUP(Таблица_Sheet1[[#This Row],[ИНН]],main_Расчет!$D:$F,3,0)</f>
        <v>#N/A</v>
      </c>
      <c r="H644" t="str">
        <f>IFERROR(IF(Таблица_Sheet1[[#This Row],[Ген. директор]]=VLOOKUP(Таблица_Sheet1[[#This Row],[ИНН]],'Гендиры и даты'!$A:$E,4,0),0,1),"")</f>
        <v/>
      </c>
      <c r="I644" t="str">
        <f>Таблица_Sheet1[[#This Row],[Ген. директор]]</f>
        <v>Терехов Александр Игоревич</v>
      </c>
      <c r="J644" t="e">
        <f>VLOOKUP(Таблица_Sheet1[[#This Row],[ИНН]],'Гендиры и даты'!$A:$E,4,0)</f>
        <v>#N/A</v>
      </c>
      <c r="K644" t="str">
        <f>IFERROR(IF(Таблица_Sheet1[[#This Row],[Учредитель]]=VLOOKUP(Таблица_Sheet1[[#This Row],[ИНН]],'Гендиры и даты'!$A:$E,5,0),0,1),"")</f>
        <v/>
      </c>
      <c r="L644" t="str">
        <f>Таблица_Sheet1[[#This Row],[Учредитель]]</f>
        <v>Терехов Александр Игоревич</v>
      </c>
      <c r="M644" t="e">
        <f>VLOOKUP(Таблица_Sheet1[[#This Row],[ИНН]],'Гендиры и даты'!$A:$E,5,0)</f>
        <v>#N/A</v>
      </c>
    </row>
    <row r="645" spans="1:13">
      <c r="A645">
        <v>1832159860</v>
      </c>
      <c r="B645" t="s">
        <v>20984</v>
      </c>
      <c r="C645" t="s">
        <v>20985</v>
      </c>
      <c r="D645" t="s">
        <v>20103</v>
      </c>
      <c r="E645" t="s">
        <v>20986</v>
      </c>
      <c r="F645" t="s">
        <v>20986</v>
      </c>
      <c r="G645" t="str">
        <f>VLOOKUP(Таблица_Sheet1[[#This Row],[ИНН]],main_Расчет!$D:$F,3,0)</f>
        <v>ООО «ПКО РФГ»</v>
      </c>
      <c r="H645" t="str">
        <f>IFERROR(IF(Таблица_Sheet1[[#This Row],[Ген. директор]]=VLOOKUP(Таблица_Sheet1[[#This Row],[ИНН]],'Гендиры и даты'!$A:$E,4,0),0,1),"")</f>
        <v/>
      </c>
      <c r="I645" t="str">
        <f>Таблица_Sheet1[[#This Row],[Ген. директор]]</f>
        <v>Цепов Олег Владимирович</v>
      </c>
      <c r="J645" t="e">
        <f>VLOOKUP(Таблица_Sheet1[[#This Row],[ИНН]],'Гендиры и даты'!$A:$E,4,0)</f>
        <v>#N/A</v>
      </c>
      <c r="K645" t="str">
        <f>IFERROR(IF(Таблица_Sheet1[[#This Row],[Учредитель]]=VLOOKUP(Таблица_Sheet1[[#This Row],[ИНН]],'Гендиры и даты'!$A:$E,5,0),0,1),"")</f>
        <v/>
      </c>
      <c r="L645" t="str">
        <f>Таблица_Sheet1[[#This Row],[Учредитель]]</f>
        <v>Цепов Олег Владимирович</v>
      </c>
      <c r="M645" t="e">
        <f>VLOOKUP(Таблица_Sheet1[[#This Row],[ИНН]],'Гендиры и даты'!$A:$E,5,0)</f>
        <v>#N/A</v>
      </c>
    </row>
    <row r="646" spans="1:13">
      <c r="A646">
        <v>3459088044</v>
      </c>
      <c r="B646" t="s">
        <v>20987</v>
      </c>
      <c r="C646" t="s">
        <v>20988</v>
      </c>
      <c r="E646" t="s">
        <v>20989</v>
      </c>
      <c r="F646" t="s">
        <v>20989</v>
      </c>
      <c r="G646" t="e">
        <f>VLOOKUP(Таблица_Sheet1[[#This Row],[ИНН]],main_Расчет!$D:$F,3,0)</f>
        <v>#N/A</v>
      </c>
      <c r="H646" t="str">
        <f>IFERROR(IF(Таблица_Sheet1[[#This Row],[Ген. директор]]=VLOOKUP(Таблица_Sheet1[[#This Row],[ИНН]],'Гендиры и даты'!$A:$E,4,0),0,1),"")</f>
        <v/>
      </c>
      <c r="I646" t="str">
        <f>Таблица_Sheet1[[#This Row],[Ген. директор]]</f>
        <v>Родионов Даниил Олегович</v>
      </c>
      <c r="J646" t="e">
        <f>VLOOKUP(Таблица_Sheet1[[#This Row],[ИНН]],'Гендиры и даты'!$A:$E,4,0)</f>
        <v>#N/A</v>
      </c>
      <c r="K646" t="str">
        <f>IFERROR(IF(Таблица_Sheet1[[#This Row],[Учредитель]]=VLOOKUP(Таблица_Sheet1[[#This Row],[ИНН]],'Гендиры и даты'!$A:$E,5,0),0,1),"")</f>
        <v/>
      </c>
      <c r="L646" t="str">
        <f>Таблица_Sheet1[[#This Row],[Учредитель]]</f>
        <v>Родионов Даниил Олегович</v>
      </c>
      <c r="M646" t="e">
        <f>VLOOKUP(Таблица_Sheet1[[#This Row],[ИНН]],'Гендиры и даты'!$A:$E,5,0)</f>
        <v>#N/A</v>
      </c>
    </row>
    <row r="647" spans="1:13">
      <c r="A647">
        <v>5003166395</v>
      </c>
      <c r="B647" t="s">
        <v>20990</v>
      </c>
      <c r="C647" t="s">
        <v>20991</v>
      </c>
      <c r="D647" t="s">
        <v>20103</v>
      </c>
      <c r="E647" t="s">
        <v>20992</v>
      </c>
      <c r="F647" t="s">
        <v>20992</v>
      </c>
      <c r="G647" t="str">
        <f>VLOOKUP(Таблица_Sheet1[[#This Row],[ИНН]],main_Расчет!$D:$F,3,0)</f>
        <v>ООО «ПКО «Б2»</v>
      </c>
      <c r="H647" t="str">
        <f>IFERROR(IF(Таблица_Sheet1[[#This Row],[Ген. директор]]=VLOOKUP(Таблица_Sheet1[[#This Row],[ИНН]],'Гендиры и даты'!$A:$E,4,0),0,1),"")</f>
        <v/>
      </c>
      <c r="I647" t="str">
        <f>Таблица_Sheet1[[#This Row],[Ген. директор]]</f>
        <v>Тришин Дмитрий Николаевич</v>
      </c>
      <c r="J647" t="e">
        <f>VLOOKUP(Таблица_Sheet1[[#This Row],[ИНН]],'Гендиры и даты'!$A:$E,4,0)</f>
        <v>#N/A</v>
      </c>
      <c r="K647" t="str">
        <f>IFERROR(IF(Таблица_Sheet1[[#This Row],[Учредитель]]=VLOOKUP(Таблица_Sheet1[[#This Row],[ИНН]],'Гендиры и даты'!$A:$E,5,0),0,1),"")</f>
        <v/>
      </c>
      <c r="L647" t="str">
        <f>Таблица_Sheet1[[#This Row],[Учредитель]]</f>
        <v>Тришин Дмитрий Николаевич</v>
      </c>
      <c r="M647" t="e">
        <f>VLOOKUP(Таблица_Sheet1[[#This Row],[ИНН]],'Гендиры и даты'!$A:$E,5,0)</f>
        <v>#N/A</v>
      </c>
    </row>
    <row r="648" spans="1:13">
      <c r="A648">
        <v>7449154545</v>
      </c>
      <c r="B648" t="s">
        <v>20993</v>
      </c>
      <c r="C648" t="s">
        <v>20994</v>
      </c>
      <c r="D648" t="s">
        <v>20067</v>
      </c>
      <c r="E648" t="s">
        <v>20995</v>
      </c>
      <c r="F648" t="s">
        <v>20995</v>
      </c>
      <c r="G648" t="str">
        <f>VLOOKUP(Таблица_Sheet1[[#This Row],[ИНН]],main_Расчет!$D:$F,3,0)</f>
        <v>ООО ПКО «БЮРО»</v>
      </c>
      <c r="H648" t="str">
        <f>IFERROR(IF(Таблица_Sheet1[[#This Row],[Ген. директор]]=VLOOKUP(Таблица_Sheet1[[#This Row],[ИНН]],'Гендиры и даты'!$A:$E,4,0),0,1),"")</f>
        <v/>
      </c>
      <c r="I648" t="str">
        <f>Таблица_Sheet1[[#This Row],[Ген. директор]]</f>
        <v>Никитин Юрий Александрович</v>
      </c>
      <c r="J648" t="e">
        <f>VLOOKUP(Таблица_Sheet1[[#This Row],[ИНН]],'Гендиры и даты'!$A:$E,4,0)</f>
        <v>#N/A</v>
      </c>
      <c r="K648" t="str">
        <f>IFERROR(IF(Таблица_Sheet1[[#This Row],[Учредитель]]=VLOOKUP(Таблица_Sheet1[[#This Row],[ИНН]],'Гендиры и даты'!$A:$E,5,0),0,1),"")</f>
        <v/>
      </c>
      <c r="L648" t="str">
        <f>Таблица_Sheet1[[#This Row],[Учредитель]]</f>
        <v>Никитин Юрий Александрович</v>
      </c>
      <c r="M648" t="e">
        <f>VLOOKUP(Таблица_Sheet1[[#This Row],[ИНН]],'Гендиры и даты'!$A:$E,5,0)</f>
        <v>#N/A</v>
      </c>
    </row>
    <row r="649" spans="1:13">
      <c r="A649">
        <v>6165241369</v>
      </c>
      <c r="B649" t="s">
        <v>20996</v>
      </c>
      <c r="C649" t="s">
        <v>20997</v>
      </c>
      <c r="D649" t="s">
        <v>20067</v>
      </c>
      <c r="E649" t="s">
        <v>20998</v>
      </c>
      <c r="F649" t="s">
        <v>20998</v>
      </c>
      <c r="G649" t="str">
        <f>VLOOKUP(Таблица_Sheet1[[#This Row],[ИНН]],main_Расчет!$D:$F,3,0)</f>
        <v xml:space="preserve"> ООО ПКО «ВСЕВЕРНЕМ»</v>
      </c>
      <c r="H649" t="str">
        <f>IFERROR(IF(Таблица_Sheet1[[#This Row],[Ген. директор]]=VLOOKUP(Таблица_Sheet1[[#This Row],[ИНН]],'Гендиры и даты'!$A:$E,4,0),0,1),"")</f>
        <v/>
      </c>
      <c r="I649" t="str">
        <f>Таблица_Sheet1[[#This Row],[Ген. директор]]</f>
        <v>Пругло Андрей Геннадьевич</v>
      </c>
      <c r="J649" t="e">
        <f>VLOOKUP(Таблица_Sheet1[[#This Row],[ИНН]],'Гендиры и даты'!$A:$E,4,0)</f>
        <v>#N/A</v>
      </c>
      <c r="K649" t="str">
        <f>IFERROR(IF(Таблица_Sheet1[[#This Row],[Учредитель]]=VLOOKUP(Таблица_Sheet1[[#This Row],[ИНН]],'Гендиры и даты'!$A:$E,5,0),0,1),"")</f>
        <v/>
      </c>
      <c r="L649" t="str">
        <f>Таблица_Sheet1[[#This Row],[Учредитель]]</f>
        <v>Пругло Андрей Геннадьевич</v>
      </c>
      <c r="M649" t="e">
        <f>VLOOKUP(Таблица_Sheet1[[#This Row],[ИНН]],'Гендиры и даты'!$A:$E,5,0)</f>
        <v>#N/A</v>
      </c>
    </row>
    <row r="650" spans="1:13">
      <c r="A650">
        <v>9724061540</v>
      </c>
      <c r="B650" t="s">
        <v>20999</v>
      </c>
      <c r="C650" t="s">
        <v>21000</v>
      </c>
      <c r="D650" t="s">
        <v>20067</v>
      </c>
      <c r="E650" t="s">
        <v>21001</v>
      </c>
      <c r="F650" t="s">
        <v>21001</v>
      </c>
      <c r="G650" t="str">
        <f>VLOOKUP(Таблица_Sheet1[[#This Row],[ИНН]],main_Расчет!$D:$F,3,0)</f>
        <v xml:space="preserve"> ООО ПКО «ИСТПРОФ»</v>
      </c>
      <c r="H650" t="str">
        <f>IFERROR(IF(Таблица_Sheet1[[#This Row],[Ген. директор]]=VLOOKUP(Таблица_Sheet1[[#This Row],[ИНН]],'Гендиры и даты'!$A:$E,4,0),0,1),"")</f>
        <v/>
      </c>
      <c r="I650" t="str">
        <f>Таблица_Sheet1[[#This Row],[Ген. директор]]</f>
        <v>Полякова Екатерина Владимировна</v>
      </c>
      <c r="J650" t="e">
        <f>VLOOKUP(Таблица_Sheet1[[#This Row],[ИНН]],'Гендиры и даты'!$A:$E,4,0)</f>
        <v>#N/A</v>
      </c>
      <c r="K650" t="str">
        <f>IFERROR(IF(Таблица_Sheet1[[#This Row],[Учредитель]]=VLOOKUP(Таблица_Sheet1[[#This Row],[ИНН]],'Гендиры и даты'!$A:$E,5,0),0,1),"")</f>
        <v/>
      </c>
      <c r="L650" t="str">
        <f>Таблица_Sheet1[[#This Row],[Учредитель]]</f>
        <v>Полякова Екатерина Владимировна</v>
      </c>
      <c r="M650" t="e">
        <f>VLOOKUP(Таблица_Sheet1[[#This Row],[ИНН]],'Гендиры и даты'!$A:$E,5,0)</f>
        <v>#N/A</v>
      </c>
    </row>
    <row r="651" spans="1:13">
      <c r="A651">
        <v>800031713</v>
      </c>
      <c r="B651" t="s">
        <v>20999</v>
      </c>
      <c r="C651" t="s">
        <v>21000</v>
      </c>
      <c r="D651" t="s">
        <v>20067</v>
      </c>
      <c r="E651" t="s">
        <v>21001</v>
      </c>
      <c r="F651" t="s">
        <v>21001</v>
      </c>
      <c r="G651" t="e">
        <f>VLOOKUP(Таблица_Sheet1[[#This Row],[ИНН]],main_Расчет!$D:$F,3,0)</f>
        <v>#N/A</v>
      </c>
      <c r="H651" t="str">
        <f>IFERROR(IF(Таблица_Sheet1[[#This Row],[Ген. директор]]=VLOOKUP(Таблица_Sheet1[[#This Row],[ИНН]],'Гендиры и даты'!$A:$E,4,0),0,1),"")</f>
        <v/>
      </c>
      <c r="I651" t="str">
        <f>Таблица_Sheet1[[#This Row],[Ген. директор]]</f>
        <v>Полякова Екатерина Владимировна</v>
      </c>
      <c r="J651" t="e">
        <f>VLOOKUP(Таблица_Sheet1[[#This Row],[ИНН]],'Гендиры и даты'!$A:$E,4,0)</f>
        <v>#N/A</v>
      </c>
      <c r="K651" t="str">
        <f>IFERROR(IF(Таблица_Sheet1[[#This Row],[Учредитель]]=VLOOKUP(Таблица_Sheet1[[#This Row],[ИНН]],'Гендиры и даты'!$A:$E,5,0),0,1),"")</f>
        <v/>
      </c>
      <c r="L651" t="str">
        <f>Таблица_Sheet1[[#This Row],[Учредитель]]</f>
        <v>Полякова Екатерина Владимировна</v>
      </c>
      <c r="M651" t="e">
        <f>VLOOKUP(Таблица_Sheet1[[#This Row],[ИНН]],'Гендиры и даты'!$A:$E,5,0)</f>
        <v>#N/A</v>
      </c>
    </row>
    <row r="652" spans="1:13">
      <c r="A652">
        <v>6311197544</v>
      </c>
      <c r="B652" t="s">
        <v>21002</v>
      </c>
      <c r="C652" t="s">
        <v>21003</v>
      </c>
      <c r="D652" t="s">
        <v>20067</v>
      </c>
      <c r="E652" t="s">
        <v>5144</v>
      </c>
      <c r="F652" t="s">
        <v>5144</v>
      </c>
      <c r="G652" t="str">
        <f>VLOOKUP(Таблица_Sheet1[[#This Row],[ИНН]],main_Расчет!$D:$F,3,0)</f>
        <v xml:space="preserve">ПКО «МИРА» </v>
      </c>
      <c r="H652" t="str">
        <f>IFERROR(IF(Таблица_Sheet1[[#This Row],[Ген. директор]]=VLOOKUP(Таблица_Sheet1[[#This Row],[ИНН]],'Гендиры и даты'!$A:$E,4,0),0,1),"")</f>
        <v/>
      </c>
      <c r="I652" t="str">
        <f>Таблица_Sheet1[[#This Row],[Ген. директор]]</f>
        <v>Лосев Дмитрий Алексеевич</v>
      </c>
      <c r="J652" t="e">
        <f>VLOOKUP(Таблица_Sheet1[[#This Row],[ИНН]],'Гендиры и даты'!$A:$E,4,0)</f>
        <v>#N/A</v>
      </c>
      <c r="K652" t="str">
        <f>IFERROR(IF(Таблица_Sheet1[[#This Row],[Учредитель]]=VLOOKUP(Таблица_Sheet1[[#This Row],[ИНН]],'Гендиры и даты'!$A:$E,5,0),0,1),"")</f>
        <v/>
      </c>
      <c r="L652" t="str">
        <f>Таблица_Sheet1[[#This Row],[Учредитель]]</f>
        <v>Лосев Дмитрий Алексеевич</v>
      </c>
      <c r="M652" t="e">
        <f>VLOOKUP(Таблица_Sheet1[[#This Row],[ИНН]],'Гендиры и даты'!$A:$E,5,0)</f>
        <v>#N/A</v>
      </c>
    </row>
    <row r="653" spans="1:13">
      <c r="A653">
        <v>1400048714</v>
      </c>
      <c r="B653" t="s">
        <v>21004</v>
      </c>
      <c r="C653" t="s">
        <v>21005</v>
      </c>
      <c r="E653" t="s">
        <v>21006</v>
      </c>
      <c r="F653" t="s">
        <v>21007</v>
      </c>
      <c r="G653" t="e">
        <f>VLOOKUP(Таблица_Sheet1[[#This Row],[ИНН]],main_Расчет!$D:$F,3,0)</f>
        <v>#N/A</v>
      </c>
      <c r="H653" t="str">
        <f>IFERROR(IF(Таблица_Sheet1[[#This Row],[Ген. директор]]=VLOOKUP(Таблица_Sheet1[[#This Row],[ИНН]],'Гендиры и даты'!$A:$E,4,0),0,1),"")</f>
        <v/>
      </c>
      <c r="I653" t="str">
        <f>Таблица_Sheet1[[#This Row],[Ген. директор]]</f>
        <v>Терешкин Григорий Ефремович</v>
      </c>
      <c r="J653" t="e">
        <f>VLOOKUP(Таблица_Sheet1[[#This Row],[ИНН]],'Гендиры и даты'!$A:$E,4,0)</f>
        <v>#N/A</v>
      </c>
      <c r="K653" t="str">
        <f>IFERROR(IF(Таблица_Sheet1[[#This Row],[Учредитель]]=VLOOKUP(Таблица_Sheet1[[#This Row],[ИНН]],'Гендиры и даты'!$A:$E,5,0),0,1),"")</f>
        <v/>
      </c>
      <c r="L653" t="str">
        <f>Таблица_Sheet1[[#This Row],[Учредитель]]</f>
        <v>Николаева Екатерина Васильевна</v>
      </c>
      <c r="M653" t="e">
        <f>VLOOKUP(Таблица_Sheet1[[#This Row],[ИНН]],'Гендиры и даты'!$A:$E,5,0)</f>
        <v>#N/A</v>
      </c>
    </row>
    <row r="654" spans="1:13">
      <c r="A654">
        <v>7801708180</v>
      </c>
      <c r="B654" t="s">
        <v>21008</v>
      </c>
      <c r="C654" t="s">
        <v>21009</v>
      </c>
      <c r="D654" t="s">
        <v>20103</v>
      </c>
      <c r="E654" t="s">
        <v>21010</v>
      </c>
      <c r="F654" t="s">
        <v>21011</v>
      </c>
      <c r="G654" t="str">
        <f>VLOOKUP(Таблица_Sheet1[[#This Row],[ИНН]],main_Расчет!$D:$F,3,0)</f>
        <v xml:space="preserve"> ООО ПКО «Превенция»</v>
      </c>
      <c r="H654" t="str">
        <f>IFERROR(IF(Таблица_Sheet1[[#This Row],[Ген. директор]]=VLOOKUP(Таблица_Sheet1[[#This Row],[ИНН]],'Гендиры и даты'!$A:$E,4,0),0,1),"")</f>
        <v/>
      </c>
      <c r="I654" t="str">
        <f>Таблица_Sheet1[[#This Row],[Ген. директор]]</f>
        <v>Вяткин Николай Алексеевич</v>
      </c>
      <c r="J654" t="e">
        <f>VLOOKUP(Таблица_Sheet1[[#This Row],[ИНН]],'Гендиры и даты'!$A:$E,4,0)</f>
        <v>#N/A</v>
      </c>
      <c r="K654" t="str">
        <f>IFERROR(IF(Таблица_Sheet1[[#This Row],[Учредитель]]=VLOOKUP(Таблица_Sheet1[[#This Row],[ИНН]],'Гендиры и даты'!$A:$E,5,0),0,1),"")</f>
        <v/>
      </c>
      <c r="L654" t="str">
        <f>Таблица_Sheet1[[#This Row],[Учредитель]]</f>
        <v>Калинова Анастасия Дмитриевна, Вяткина Элина Андреевна, Райкова Алёна Витальевна</v>
      </c>
      <c r="M654" t="e">
        <f>VLOOKUP(Таблица_Sheet1[[#This Row],[ИНН]],'Гендиры и даты'!$A:$E,5,0)</f>
        <v>#N/A</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49906-9ADA-4820-B67A-1D97BBA52D6E}">
  <sheetPr codeName="Лист7"/>
  <dimension ref="A1:S647"/>
  <sheetViews>
    <sheetView topLeftCell="G638" workbookViewId="0">
      <selection activeCell="AW1" sqref="AS1:AW1048576"/>
    </sheetView>
  </sheetViews>
  <sheetFormatPr defaultRowHeight="15"/>
  <cols>
    <col min="1" max="1" width="30.42578125" bestFit="1" customWidth="1"/>
    <col min="2" max="2" width="32.7109375" bestFit="1" customWidth="1"/>
    <col min="3" max="3" width="81.140625" bestFit="1" customWidth="1"/>
    <col min="4" max="4" width="36.5703125" bestFit="1" customWidth="1"/>
    <col min="5" max="11" width="36.5703125" customWidth="1"/>
    <col min="12" max="13" width="81.140625" bestFit="1" customWidth="1"/>
    <col min="14" max="14" width="31.7109375" bestFit="1" customWidth="1"/>
    <col min="15" max="15" width="62.28515625" bestFit="1" customWidth="1"/>
    <col min="16" max="16" width="75.42578125" bestFit="1" customWidth="1"/>
    <col min="17" max="17" width="44.85546875" bestFit="1" customWidth="1"/>
    <col min="18" max="18" width="29.28515625" bestFit="1" customWidth="1"/>
  </cols>
  <sheetData>
    <row r="1" spans="1:19">
      <c r="A1" t="s">
        <v>13193</v>
      </c>
      <c r="B1" t="s">
        <v>9708</v>
      </c>
      <c r="C1" t="s">
        <v>9709</v>
      </c>
      <c r="D1" t="s">
        <v>9710</v>
      </c>
      <c r="E1" t="s">
        <v>13822</v>
      </c>
      <c r="F1" t="s">
        <v>13823</v>
      </c>
      <c r="G1" t="s">
        <v>13821</v>
      </c>
      <c r="H1" t="s">
        <v>9711</v>
      </c>
      <c r="I1" t="s">
        <v>14605</v>
      </c>
      <c r="J1" t="s">
        <v>14604</v>
      </c>
      <c r="K1" t="s">
        <v>13820</v>
      </c>
      <c r="L1" t="s">
        <v>13819</v>
      </c>
      <c r="M1" t="s">
        <v>9712</v>
      </c>
      <c r="N1" t="s">
        <v>9713</v>
      </c>
      <c r="O1" t="s">
        <v>9714</v>
      </c>
      <c r="P1" t="s">
        <v>9715</v>
      </c>
      <c r="Q1" t="s">
        <v>9716</v>
      </c>
      <c r="R1" t="s">
        <v>9717</v>
      </c>
      <c r="S1" t="s">
        <v>9718</v>
      </c>
    </row>
    <row r="2" spans="1:19">
      <c r="B2" t="s">
        <v>9719</v>
      </c>
      <c r="C2" t="s">
        <v>9720</v>
      </c>
      <c r="D2" t="s">
        <v>9721</v>
      </c>
      <c r="H2" t="s">
        <v>9722</v>
      </c>
      <c r="L2" t="e">
        <v>#N/A</v>
      </c>
      <c r="M2" t="s">
        <v>9723</v>
      </c>
      <c r="N2" t="s">
        <v>9724</v>
      </c>
      <c r="O2" t="s">
        <v>9725</v>
      </c>
      <c r="P2" t="s">
        <v>9726</v>
      </c>
      <c r="Q2" t="s">
        <v>9727</v>
      </c>
      <c r="R2" t="s">
        <v>9728</v>
      </c>
      <c r="S2" t="s">
        <v>9729</v>
      </c>
    </row>
    <row r="3" spans="1:19">
      <c r="A3">
        <v>6315626402</v>
      </c>
      <c r="B3" t="s">
        <v>9730</v>
      </c>
      <c r="C3" t="s">
        <v>9731</v>
      </c>
      <c r="D3" t="s">
        <v>39</v>
      </c>
      <c r="E3" t="s">
        <v>13824</v>
      </c>
      <c r="H3" t="s">
        <v>13194</v>
      </c>
      <c r="K3">
        <v>6315626402</v>
      </c>
      <c r="L3" t="s">
        <v>4191</v>
      </c>
      <c r="M3" t="s">
        <v>9732</v>
      </c>
      <c r="N3" t="s">
        <v>9733</v>
      </c>
      <c r="O3" t="s">
        <v>46</v>
      </c>
      <c r="P3" t="s">
        <v>9734</v>
      </c>
      <c r="Q3" t="s">
        <v>74</v>
      </c>
      <c r="R3" t="s">
        <v>74</v>
      </c>
      <c r="S3" t="s">
        <v>74</v>
      </c>
    </row>
    <row r="4" spans="1:19">
      <c r="A4">
        <v>7736659589</v>
      </c>
      <c r="B4" t="s">
        <v>9735</v>
      </c>
      <c r="C4" t="s">
        <v>9736</v>
      </c>
      <c r="D4" t="s">
        <v>48</v>
      </c>
      <c r="E4" t="s">
        <v>13825</v>
      </c>
      <c r="H4" t="s">
        <v>13195</v>
      </c>
      <c r="K4">
        <v>7736659589</v>
      </c>
      <c r="L4" t="s">
        <v>4040</v>
      </c>
      <c r="M4" t="s">
        <v>9737</v>
      </c>
      <c r="N4" t="s">
        <v>9738</v>
      </c>
      <c r="O4" t="s">
        <v>53</v>
      </c>
      <c r="P4" t="s">
        <v>9739</v>
      </c>
      <c r="Q4" t="s">
        <v>74</v>
      </c>
      <c r="R4" t="s">
        <v>74</v>
      </c>
      <c r="S4" t="s">
        <v>74</v>
      </c>
    </row>
    <row r="5" spans="1:19">
      <c r="A5">
        <v>2723115222</v>
      </c>
      <c r="B5" t="s">
        <v>9740</v>
      </c>
      <c r="C5" t="s">
        <v>9741</v>
      </c>
      <c r="D5" t="s">
        <v>55</v>
      </c>
      <c r="E5" t="s">
        <v>13826</v>
      </c>
      <c r="H5" t="s">
        <v>13196</v>
      </c>
      <c r="K5">
        <v>2723115222</v>
      </c>
      <c r="L5" t="s">
        <v>4191</v>
      </c>
      <c r="M5" t="s">
        <v>9742</v>
      </c>
      <c r="N5" t="s">
        <v>9743</v>
      </c>
      <c r="O5" t="s">
        <v>59</v>
      </c>
      <c r="P5" t="s">
        <v>9744</v>
      </c>
      <c r="Q5" t="s">
        <v>74</v>
      </c>
      <c r="R5" t="s">
        <v>74</v>
      </c>
      <c r="S5" t="s">
        <v>74</v>
      </c>
    </row>
    <row r="6" spans="1:19">
      <c r="A6">
        <v>7727551797</v>
      </c>
      <c r="B6" t="s">
        <v>9745</v>
      </c>
      <c r="C6" t="s">
        <v>9746</v>
      </c>
      <c r="D6" t="s">
        <v>8015</v>
      </c>
      <c r="E6" t="s">
        <v>13827</v>
      </c>
      <c r="H6" t="s">
        <v>13197</v>
      </c>
      <c r="K6">
        <v>7727551797</v>
      </c>
      <c r="L6" t="s">
        <v>4191</v>
      </c>
      <c r="M6" t="s">
        <v>9742</v>
      </c>
      <c r="N6" t="s">
        <v>9747</v>
      </c>
      <c r="O6" t="s">
        <v>66</v>
      </c>
      <c r="P6" t="s">
        <v>9748</v>
      </c>
      <c r="Q6" t="s">
        <v>74</v>
      </c>
      <c r="R6" t="s">
        <v>74</v>
      </c>
      <c r="S6" t="s">
        <v>74</v>
      </c>
    </row>
    <row r="7" spans="1:19">
      <c r="A7">
        <v>9715005807</v>
      </c>
      <c r="B7" t="s">
        <v>9749</v>
      </c>
      <c r="C7" t="s">
        <v>9750</v>
      </c>
      <c r="D7" t="s">
        <v>13828</v>
      </c>
      <c r="E7" t="s">
        <v>13829</v>
      </c>
      <c r="H7" t="s">
        <v>13198</v>
      </c>
      <c r="K7">
        <v>9715005807</v>
      </c>
      <c r="L7" t="e">
        <v>#N/A</v>
      </c>
      <c r="M7" t="s">
        <v>9751</v>
      </c>
      <c r="N7" t="s">
        <v>9752</v>
      </c>
      <c r="O7" t="s">
        <v>9753</v>
      </c>
      <c r="P7" t="s">
        <v>9754</v>
      </c>
      <c r="Q7" t="s">
        <v>74</v>
      </c>
      <c r="R7" t="s">
        <v>9755</v>
      </c>
      <c r="S7" t="s">
        <v>74</v>
      </c>
    </row>
    <row r="8" spans="1:19">
      <c r="A8">
        <v>7704527702</v>
      </c>
      <c r="B8" t="s">
        <v>9756</v>
      </c>
      <c r="C8" t="s">
        <v>9757</v>
      </c>
      <c r="D8" t="s">
        <v>68</v>
      </c>
      <c r="E8" t="s">
        <v>13830</v>
      </c>
      <c r="H8" t="s">
        <v>13199</v>
      </c>
      <c r="K8">
        <v>7704527702</v>
      </c>
      <c r="L8" t="s">
        <v>4062</v>
      </c>
      <c r="M8" t="s">
        <v>9758</v>
      </c>
      <c r="N8" t="s">
        <v>9759</v>
      </c>
      <c r="O8" t="s">
        <v>75</v>
      </c>
      <c r="P8" t="s">
        <v>9760</v>
      </c>
      <c r="Q8" t="s">
        <v>74</v>
      </c>
      <c r="R8" t="s">
        <v>74</v>
      </c>
      <c r="S8" t="s">
        <v>74</v>
      </c>
    </row>
    <row r="9" spans="1:19">
      <c r="A9">
        <v>7736602060</v>
      </c>
      <c r="B9" t="s">
        <v>9761</v>
      </c>
      <c r="C9" t="s">
        <v>9762</v>
      </c>
      <c r="D9" t="s">
        <v>77</v>
      </c>
      <c r="E9" t="s">
        <v>13831</v>
      </c>
      <c r="H9" t="s">
        <v>13200</v>
      </c>
      <c r="K9">
        <v>7736602060</v>
      </c>
      <c r="L9" t="e">
        <v>#N/A</v>
      </c>
      <c r="M9" t="s">
        <v>9763</v>
      </c>
      <c r="N9" t="s">
        <v>9764</v>
      </c>
      <c r="O9" t="s">
        <v>9765</v>
      </c>
      <c r="P9" t="s">
        <v>9766</v>
      </c>
      <c r="Q9" t="s">
        <v>74</v>
      </c>
      <c r="R9" t="s">
        <v>9767</v>
      </c>
      <c r="S9" t="s">
        <v>74</v>
      </c>
    </row>
    <row r="10" spans="1:19">
      <c r="A10">
        <v>7726626680</v>
      </c>
      <c r="B10" t="s">
        <v>9768</v>
      </c>
      <c r="C10" t="s">
        <v>9769</v>
      </c>
      <c r="D10" t="s">
        <v>83</v>
      </c>
      <c r="E10" t="s">
        <v>13832</v>
      </c>
      <c r="H10" t="s">
        <v>13201</v>
      </c>
      <c r="K10">
        <v>7726626680</v>
      </c>
      <c r="L10" t="s">
        <v>4191</v>
      </c>
      <c r="M10" t="s">
        <v>9770</v>
      </c>
      <c r="N10" t="s">
        <v>9771</v>
      </c>
      <c r="O10" t="s">
        <v>88</v>
      </c>
      <c r="P10" t="s">
        <v>9772</v>
      </c>
      <c r="Q10" t="s">
        <v>74</v>
      </c>
      <c r="R10" t="s">
        <v>74</v>
      </c>
      <c r="S10" t="s">
        <v>74</v>
      </c>
    </row>
    <row r="11" spans="1:19">
      <c r="A11">
        <v>7705618889</v>
      </c>
      <c r="B11" t="s">
        <v>9773</v>
      </c>
      <c r="C11" t="s">
        <v>9774</v>
      </c>
      <c r="D11" t="s">
        <v>13833</v>
      </c>
      <c r="E11" t="s">
        <v>13834</v>
      </c>
      <c r="H11" t="s">
        <v>13202</v>
      </c>
      <c r="K11">
        <v>7705618889</v>
      </c>
      <c r="L11" t="e">
        <v>#N/A</v>
      </c>
      <c r="M11" t="s">
        <v>9775</v>
      </c>
      <c r="N11" t="s">
        <v>9776</v>
      </c>
      <c r="O11" t="s">
        <v>9777</v>
      </c>
      <c r="P11" t="s">
        <v>9778</v>
      </c>
      <c r="Q11" t="s">
        <v>74</v>
      </c>
      <c r="R11" t="s">
        <v>9779</v>
      </c>
      <c r="S11" t="s">
        <v>74</v>
      </c>
    </row>
    <row r="12" spans="1:19">
      <c r="A12">
        <v>7727237125</v>
      </c>
      <c r="B12" t="s">
        <v>9780</v>
      </c>
      <c r="C12" t="s">
        <v>9781</v>
      </c>
      <c r="D12" t="s">
        <v>90</v>
      </c>
      <c r="E12" t="s">
        <v>13835</v>
      </c>
      <c r="H12" t="s">
        <v>13203</v>
      </c>
      <c r="K12">
        <v>7727237125</v>
      </c>
      <c r="L12" t="s">
        <v>4040</v>
      </c>
      <c r="M12" t="s">
        <v>9782</v>
      </c>
      <c r="N12" t="s">
        <v>9764</v>
      </c>
      <c r="O12" t="s">
        <v>95</v>
      </c>
      <c r="P12" t="s">
        <v>9783</v>
      </c>
      <c r="Q12" t="s">
        <v>74</v>
      </c>
      <c r="R12" t="s">
        <v>9784</v>
      </c>
      <c r="S12" t="s">
        <v>74</v>
      </c>
    </row>
    <row r="13" spans="1:19">
      <c r="A13">
        <v>7707778366</v>
      </c>
      <c r="B13" t="s">
        <v>9785</v>
      </c>
      <c r="C13" t="s">
        <v>9786</v>
      </c>
      <c r="D13" t="s">
        <v>13836</v>
      </c>
      <c r="E13" t="s">
        <v>13837</v>
      </c>
      <c r="H13" t="s">
        <v>13204</v>
      </c>
      <c r="K13">
        <v>7707778366</v>
      </c>
      <c r="L13" t="s">
        <v>4053</v>
      </c>
      <c r="M13" t="s">
        <v>9787</v>
      </c>
      <c r="N13" t="s">
        <v>9788</v>
      </c>
      <c r="O13" t="s">
        <v>9789</v>
      </c>
      <c r="P13" t="s">
        <v>9790</v>
      </c>
      <c r="Q13" t="s">
        <v>74</v>
      </c>
      <c r="R13" t="s">
        <v>74</v>
      </c>
      <c r="S13" t="s">
        <v>74</v>
      </c>
    </row>
    <row r="14" spans="1:19">
      <c r="A14">
        <v>3801084488</v>
      </c>
      <c r="B14" t="s">
        <v>9791</v>
      </c>
      <c r="C14" t="s">
        <v>9792</v>
      </c>
      <c r="D14" t="s">
        <v>103</v>
      </c>
      <c r="E14" t="s">
        <v>13838</v>
      </c>
      <c r="H14" t="s">
        <v>13205</v>
      </c>
      <c r="K14">
        <v>3801084488</v>
      </c>
      <c r="L14" t="s">
        <v>4191</v>
      </c>
      <c r="M14" t="s">
        <v>9793</v>
      </c>
      <c r="N14" t="s">
        <v>9794</v>
      </c>
      <c r="O14" t="s">
        <v>108</v>
      </c>
      <c r="P14" t="s">
        <v>9795</v>
      </c>
      <c r="Q14" t="s">
        <v>74</v>
      </c>
      <c r="R14" t="s">
        <v>74</v>
      </c>
      <c r="S14" t="s">
        <v>74</v>
      </c>
    </row>
    <row r="15" spans="1:19">
      <c r="A15">
        <v>3801128449</v>
      </c>
      <c r="B15" t="s">
        <v>9796</v>
      </c>
      <c r="C15" t="s">
        <v>9797</v>
      </c>
      <c r="D15" t="s">
        <v>110</v>
      </c>
      <c r="E15" t="s">
        <v>13839</v>
      </c>
      <c r="H15" t="s">
        <v>13206</v>
      </c>
      <c r="K15">
        <v>3801128449</v>
      </c>
      <c r="L15" t="s">
        <v>8031</v>
      </c>
      <c r="M15" t="s">
        <v>9793</v>
      </c>
      <c r="N15" t="s">
        <v>9798</v>
      </c>
      <c r="O15" t="s">
        <v>9799</v>
      </c>
      <c r="P15" t="s">
        <v>9795</v>
      </c>
      <c r="Q15" t="s">
        <v>74</v>
      </c>
      <c r="R15" t="s">
        <v>74</v>
      </c>
      <c r="S15" t="s">
        <v>74</v>
      </c>
    </row>
    <row r="16" spans="1:19">
      <c r="A16">
        <v>3801109213</v>
      </c>
      <c r="B16" t="s">
        <v>9800</v>
      </c>
      <c r="C16" t="s">
        <v>9801</v>
      </c>
      <c r="D16" t="s">
        <v>116</v>
      </c>
      <c r="E16" t="s">
        <v>13840</v>
      </c>
      <c r="H16" t="s">
        <v>13207</v>
      </c>
      <c r="K16">
        <v>3801109213</v>
      </c>
      <c r="L16" t="s">
        <v>4191</v>
      </c>
      <c r="M16" t="s">
        <v>9793</v>
      </c>
      <c r="N16" t="s">
        <v>9802</v>
      </c>
      <c r="O16" t="s">
        <v>9803</v>
      </c>
      <c r="P16" t="s">
        <v>9795</v>
      </c>
      <c r="Q16" t="s">
        <v>74</v>
      </c>
      <c r="R16" t="s">
        <v>74</v>
      </c>
      <c r="S16" t="s">
        <v>74</v>
      </c>
    </row>
    <row r="17" spans="1:19">
      <c r="A17">
        <v>3801108273</v>
      </c>
      <c r="B17" t="s">
        <v>9804</v>
      </c>
      <c r="C17" t="s">
        <v>9805</v>
      </c>
      <c r="D17" t="s">
        <v>121</v>
      </c>
      <c r="E17" t="s">
        <v>13841</v>
      </c>
      <c r="H17" t="s">
        <v>13208</v>
      </c>
      <c r="K17">
        <v>3801108273</v>
      </c>
      <c r="L17" t="s">
        <v>8031</v>
      </c>
      <c r="M17" t="s">
        <v>9793</v>
      </c>
      <c r="N17" t="s">
        <v>9806</v>
      </c>
      <c r="O17" t="s">
        <v>9807</v>
      </c>
      <c r="P17" t="s">
        <v>9795</v>
      </c>
      <c r="Q17" t="s">
        <v>74</v>
      </c>
      <c r="R17" t="s">
        <v>74</v>
      </c>
      <c r="S17" t="s">
        <v>74</v>
      </c>
    </row>
    <row r="18" spans="1:19">
      <c r="A18">
        <v>5042094666</v>
      </c>
      <c r="B18" t="s">
        <v>9808</v>
      </c>
      <c r="C18" t="s">
        <v>9809</v>
      </c>
      <c r="D18" t="s">
        <v>126</v>
      </c>
      <c r="E18" t="s">
        <v>13842</v>
      </c>
      <c r="H18" t="s">
        <v>13209</v>
      </c>
      <c r="K18">
        <v>5042094666</v>
      </c>
      <c r="L18" t="s">
        <v>8040</v>
      </c>
      <c r="M18" t="s">
        <v>9810</v>
      </c>
      <c r="N18" t="s">
        <v>9811</v>
      </c>
      <c r="O18" t="s">
        <v>131</v>
      </c>
      <c r="P18" t="s">
        <v>9812</v>
      </c>
      <c r="Q18" t="s">
        <v>74</v>
      </c>
      <c r="R18" t="s">
        <v>74</v>
      </c>
      <c r="S18" t="s">
        <v>74</v>
      </c>
    </row>
    <row r="19" spans="1:19">
      <c r="A19">
        <v>7841430420</v>
      </c>
      <c r="B19" t="s">
        <v>9813</v>
      </c>
      <c r="C19" t="s">
        <v>9814</v>
      </c>
      <c r="D19" t="s">
        <v>133</v>
      </c>
      <c r="E19" t="s">
        <v>13843</v>
      </c>
      <c r="H19" t="s">
        <v>13210</v>
      </c>
      <c r="K19">
        <v>7841430420</v>
      </c>
      <c r="L19" t="s">
        <v>8044</v>
      </c>
      <c r="M19" t="s">
        <v>9815</v>
      </c>
      <c r="N19" t="s">
        <v>9816</v>
      </c>
      <c r="O19" t="s">
        <v>9817</v>
      </c>
      <c r="P19" t="s">
        <v>9818</v>
      </c>
      <c r="Q19" t="s">
        <v>74</v>
      </c>
      <c r="R19" t="s">
        <v>74</v>
      </c>
      <c r="S19" t="s">
        <v>74</v>
      </c>
    </row>
    <row r="20" spans="1:19">
      <c r="A20">
        <v>7714634848</v>
      </c>
      <c r="B20" t="s">
        <v>9819</v>
      </c>
      <c r="C20" t="s">
        <v>9820</v>
      </c>
      <c r="D20" t="s">
        <v>139</v>
      </c>
      <c r="E20" t="s">
        <v>13844</v>
      </c>
      <c r="H20" t="s">
        <v>13211</v>
      </c>
      <c r="K20">
        <v>7714634848</v>
      </c>
      <c r="L20" t="s">
        <v>4062</v>
      </c>
      <c r="M20" t="s">
        <v>9821</v>
      </c>
      <c r="N20" t="s">
        <v>9822</v>
      </c>
      <c r="O20" t="s">
        <v>144</v>
      </c>
      <c r="P20" t="s">
        <v>9823</v>
      </c>
      <c r="Q20" t="s">
        <v>74</v>
      </c>
      <c r="R20" t="s">
        <v>74</v>
      </c>
      <c r="S20" t="s">
        <v>74</v>
      </c>
    </row>
    <row r="21" spans="1:19">
      <c r="A21">
        <v>7704724468</v>
      </c>
      <c r="B21" t="s">
        <v>9824</v>
      </c>
      <c r="C21" t="s">
        <v>9825</v>
      </c>
      <c r="D21" t="s">
        <v>146</v>
      </c>
      <c r="E21" t="s">
        <v>13845</v>
      </c>
      <c r="H21" t="s">
        <v>13212</v>
      </c>
      <c r="K21">
        <v>7704724468</v>
      </c>
      <c r="L21" t="s">
        <v>4005</v>
      </c>
      <c r="M21" t="s">
        <v>9826</v>
      </c>
      <c r="N21" t="s">
        <v>9827</v>
      </c>
      <c r="O21" t="s">
        <v>151</v>
      </c>
      <c r="P21" t="s">
        <v>9828</v>
      </c>
      <c r="Q21" t="s">
        <v>74</v>
      </c>
      <c r="R21" t="s">
        <v>74</v>
      </c>
      <c r="S21" t="s">
        <v>74</v>
      </c>
    </row>
    <row r="22" spans="1:19">
      <c r="A22">
        <v>7717528291</v>
      </c>
      <c r="B22" t="s">
        <v>9829</v>
      </c>
      <c r="C22" t="s">
        <v>9830</v>
      </c>
      <c r="D22" t="s">
        <v>153</v>
      </c>
      <c r="E22" t="s">
        <v>13846</v>
      </c>
      <c r="H22" t="s">
        <v>13213</v>
      </c>
      <c r="K22">
        <v>7717528291</v>
      </c>
      <c r="L22" t="s">
        <v>8050</v>
      </c>
      <c r="M22" t="s">
        <v>9831</v>
      </c>
      <c r="N22" t="s">
        <v>9832</v>
      </c>
      <c r="O22" t="s">
        <v>158</v>
      </c>
      <c r="P22" t="s">
        <v>9833</v>
      </c>
      <c r="Q22" t="s">
        <v>74</v>
      </c>
      <c r="R22" t="s">
        <v>74</v>
      </c>
      <c r="S22" t="s">
        <v>74</v>
      </c>
    </row>
    <row r="23" spans="1:19">
      <c r="A23">
        <v>5032094681</v>
      </c>
      <c r="B23" t="s">
        <v>9834</v>
      </c>
      <c r="C23" t="s">
        <v>9835</v>
      </c>
      <c r="D23" t="s">
        <v>160</v>
      </c>
      <c r="E23" t="s">
        <v>13847</v>
      </c>
      <c r="H23" t="s">
        <v>13214</v>
      </c>
      <c r="K23">
        <v>5032094681</v>
      </c>
      <c r="L23" t="s">
        <v>8053</v>
      </c>
      <c r="M23" t="s">
        <v>9836</v>
      </c>
      <c r="N23" t="s">
        <v>9837</v>
      </c>
      <c r="O23" t="s">
        <v>166</v>
      </c>
      <c r="P23" t="s">
        <v>9838</v>
      </c>
      <c r="Q23" t="s">
        <v>74</v>
      </c>
      <c r="R23" t="s">
        <v>74</v>
      </c>
      <c r="S23" t="s">
        <v>74</v>
      </c>
    </row>
    <row r="24" spans="1:19">
      <c r="A24">
        <v>7707790885</v>
      </c>
      <c r="B24" t="s">
        <v>9839</v>
      </c>
      <c r="C24" t="s">
        <v>9840</v>
      </c>
      <c r="D24" t="s">
        <v>168</v>
      </c>
      <c r="E24" t="s">
        <v>13848</v>
      </c>
      <c r="H24" t="s">
        <v>13215</v>
      </c>
      <c r="K24">
        <v>7707790885</v>
      </c>
      <c r="L24" t="s">
        <v>4191</v>
      </c>
      <c r="M24" t="s">
        <v>9841</v>
      </c>
      <c r="N24" t="s">
        <v>9842</v>
      </c>
      <c r="O24" t="s">
        <v>173</v>
      </c>
      <c r="P24" t="s">
        <v>9843</v>
      </c>
      <c r="Q24" t="s">
        <v>74</v>
      </c>
      <c r="R24" t="s">
        <v>74</v>
      </c>
      <c r="S24" t="s">
        <v>74</v>
      </c>
    </row>
    <row r="25" spans="1:19">
      <c r="A25">
        <v>7713793524</v>
      </c>
      <c r="B25" t="s">
        <v>9844</v>
      </c>
      <c r="C25" t="s">
        <v>9845</v>
      </c>
      <c r="D25" t="s">
        <v>175</v>
      </c>
      <c r="E25" t="s">
        <v>13849</v>
      </c>
      <c r="H25" t="s">
        <v>13216</v>
      </c>
      <c r="K25">
        <v>7713793524</v>
      </c>
      <c r="L25" t="s">
        <v>4191</v>
      </c>
      <c r="M25" t="s">
        <v>9846</v>
      </c>
      <c r="N25" t="s">
        <v>9847</v>
      </c>
      <c r="O25" t="s">
        <v>9848</v>
      </c>
      <c r="P25" t="s">
        <v>9849</v>
      </c>
      <c r="Q25" t="s">
        <v>74</v>
      </c>
      <c r="R25" t="s">
        <v>74</v>
      </c>
      <c r="S25" t="s">
        <v>74</v>
      </c>
    </row>
    <row r="26" spans="1:19">
      <c r="A26">
        <v>7716764909</v>
      </c>
      <c r="B26" t="s">
        <v>9850</v>
      </c>
      <c r="C26" t="s">
        <v>9851</v>
      </c>
      <c r="D26" t="s">
        <v>13850</v>
      </c>
      <c r="E26" t="s">
        <v>13851</v>
      </c>
      <c r="H26" t="s">
        <v>13217</v>
      </c>
      <c r="K26">
        <v>7716764909</v>
      </c>
      <c r="L26" t="s">
        <v>4090</v>
      </c>
      <c r="M26" t="s">
        <v>9852</v>
      </c>
      <c r="N26" t="s">
        <v>9853</v>
      </c>
      <c r="O26" t="s">
        <v>187</v>
      </c>
      <c r="P26" t="s">
        <v>9854</v>
      </c>
      <c r="Q26" t="s">
        <v>74</v>
      </c>
      <c r="R26" t="s">
        <v>74</v>
      </c>
      <c r="S26" t="s">
        <v>74</v>
      </c>
    </row>
    <row r="27" spans="1:19">
      <c r="A27">
        <v>3255054921</v>
      </c>
      <c r="B27" t="s">
        <v>9855</v>
      </c>
      <c r="C27" t="s">
        <v>9856</v>
      </c>
      <c r="D27" t="s">
        <v>13852</v>
      </c>
      <c r="E27" t="s">
        <v>13853</v>
      </c>
      <c r="H27" t="s">
        <v>13218</v>
      </c>
      <c r="K27">
        <v>3255054921</v>
      </c>
      <c r="L27" t="e">
        <v>#N/A</v>
      </c>
      <c r="M27" t="s">
        <v>9857</v>
      </c>
      <c r="N27" t="s">
        <v>9858</v>
      </c>
      <c r="O27" t="s">
        <v>9859</v>
      </c>
      <c r="P27" t="s">
        <v>9860</v>
      </c>
      <c r="Q27" t="s">
        <v>74</v>
      </c>
      <c r="R27" t="s">
        <v>9861</v>
      </c>
      <c r="S27" t="s">
        <v>74</v>
      </c>
    </row>
    <row r="28" spans="1:19">
      <c r="A28">
        <v>5902160058</v>
      </c>
      <c r="B28" t="s">
        <v>9862</v>
      </c>
      <c r="C28" t="s">
        <v>9863</v>
      </c>
      <c r="D28" t="s">
        <v>189</v>
      </c>
      <c r="E28" t="s">
        <v>13854</v>
      </c>
      <c r="H28" t="s">
        <v>13219</v>
      </c>
      <c r="K28">
        <v>5902160058</v>
      </c>
      <c r="L28" t="s">
        <v>4044</v>
      </c>
      <c r="M28" t="s">
        <v>9864</v>
      </c>
      <c r="N28" t="s">
        <v>9865</v>
      </c>
      <c r="O28" t="s">
        <v>194</v>
      </c>
      <c r="P28" t="s">
        <v>9866</v>
      </c>
      <c r="Q28" t="s">
        <v>74</v>
      </c>
      <c r="R28" t="s">
        <v>74</v>
      </c>
      <c r="S28" t="s">
        <v>74</v>
      </c>
    </row>
    <row r="29" spans="1:19">
      <c r="A29">
        <v>5904144541</v>
      </c>
      <c r="B29" t="s">
        <v>9867</v>
      </c>
      <c r="C29" t="s">
        <v>9868</v>
      </c>
      <c r="D29" t="s">
        <v>196</v>
      </c>
      <c r="E29" t="s">
        <v>13855</v>
      </c>
      <c r="H29" t="s">
        <v>13220</v>
      </c>
      <c r="K29">
        <v>5904144541</v>
      </c>
      <c r="L29" t="s">
        <v>8068</v>
      </c>
      <c r="M29" t="s">
        <v>9869</v>
      </c>
      <c r="N29" t="s">
        <v>9870</v>
      </c>
      <c r="O29" t="s">
        <v>9871</v>
      </c>
      <c r="P29" t="s">
        <v>9872</v>
      </c>
      <c r="Q29" t="s">
        <v>74</v>
      </c>
      <c r="R29" t="s">
        <v>74</v>
      </c>
      <c r="S29" t="s">
        <v>74</v>
      </c>
    </row>
    <row r="30" spans="1:19">
      <c r="A30">
        <v>6154560469</v>
      </c>
      <c r="B30" t="s">
        <v>9873</v>
      </c>
      <c r="C30" t="s">
        <v>9874</v>
      </c>
      <c r="D30" t="s">
        <v>13856</v>
      </c>
      <c r="E30" t="s">
        <v>13857</v>
      </c>
      <c r="H30" t="s">
        <v>13221</v>
      </c>
      <c r="K30">
        <v>6154560469</v>
      </c>
      <c r="L30" t="s">
        <v>8071</v>
      </c>
      <c r="M30" t="s">
        <v>9875</v>
      </c>
      <c r="N30" t="s">
        <v>9876</v>
      </c>
      <c r="O30" t="s">
        <v>208</v>
      </c>
      <c r="P30" t="s">
        <v>74</v>
      </c>
      <c r="Q30" t="s">
        <v>74</v>
      </c>
      <c r="R30" t="s">
        <v>9877</v>
      </c>
      <c r="S30" t="s">
        <v>74</v>
      </c>
    </row>
    <row r="31" spans="1:19">
      <c r="A31">
        <v>7714938194</v>
      </c>
      <c r="B31" t="s">
        <v>9878</v>
      </c>
      <c r="C31" t="s">
        <v>9879</v>
      </c>
      <c r="D31" t="s">
        <v>210</v>
      </c>
      <c r="E31" t="s">
        <v>13858</v>
      </c>
      <c r="H31" t="s">
        <v>13222</v>
      </c>
      <c r="K31">
        <v>7714938194</v>
      </c>
      <c r="L31" t="s">
        <v>8074</v>
      </c>
      <c r="M31" t="s">
        <v>9880</v>
      </c>
      <c r="N31" t="s">
        <v>9881</v>
      </c>
      <c r="O31" t="s">
        <v>215</v>
      </c>
      <c r="P31" t="s">
        <v>74</v>
      </c>
      <c r="Q31" t="s">
        <v>74</v>
      </c>
      <c r="R31" t="s">
        <v>9882</v>
      </c>
      <c r="S31" t="s">
        <v>74</v>
      </c>
    </row>
    <row r="32" spans="1:19">
      <c r="A32">
        <v>7802560095</v>
      </c>
      <c r="B32" t="s">
        <v>9883</v>
      </c>
      <c r="C32" t="s">
        <v>9884</v>
      </c>
      <c r="D32" t="s">
        <v>216</v>
      </c>
      <c r="E32" t="s">
        <v>13859</v>
      </c>
      <c r="H32" t="s">
        <v>13223</v>
      </c>
      <c r="K32">
        <v>7802560095</v>
      </c>
      <c r="L32" t="s">
        <v>8078</v>
      </c>
      <c r="M32" t="s">
        <v>9885</v>
      </c>
      <c r="N32" t="s">
        <v>9886</v>
      </c>
      <c r="O32" t="s">
        <v>221</v>
      </c>
      <c r="P32" t="s">
        <v>9887</v>
      </c>
      <c r="Q32" t="s">
        <v>74</v>
      </c>
      <c r="R32" t="s">
        <v>74</v>
      </c>
      <c r="S32" t="s">
        <v>74</v>
      </c>
    </row>
    <row r="33" spans="1:19">
      <c r="A33">
        <v>7715936506</v>
      </c>
      <c r="B33" t="s">
        <v>9888</v>
      </c>
      <c r="C33" t="s">
        <v>9889</v>
      </c>
      <c r="D33" t="s">
        <v>223</v>
      </c>
      <c r="E33" t="s">
        <v>13860</v>
      </c>
      <c r="H33" t="s">
        <v>13224</v>
      </c>
      <c r="K33">
        <v>7715936506</v>
      </c>
      <c r="L33" t="s">
        <v>4098</v>
      </c>
      <c r="M33" t="s">
        <v>9890</v>
      </c>
      <c r="N33" t="s">
        <v>9891</v>
      </c>
      <c r="O33" t="s">
        <v>228</v>
      </c>
      <c r="P33" t="s">
        <v>9892</v>
      </c>
      <c r="Q33" t="s">
        <v>74</v>
      </c>
      <c r="R33" t="s">
        <v>74</v>
      </c>
      <c r="S33" t="s">
        <v>74</v>
      </c>
    </row>
    <row r="34" spans="1:19">
      <c r="A34">
        <v>7716680078</v>
      </c>
      <c r="B34" t="s">
        <v>9893</v>
      </c>
      <c r="C34" t="s">
        <v>9894</v>
      </c>
      <c r="D34" t="s">
        <v>13861</v>
      </c>
      <c r="E34" t="s">
        <v>13862</v>
      </c>
      <c r="H34" t="s">
        <v>13225</v>
      </c>
      <c r="K34">
        <v>7716680078</v>
      </c>
      <c r="L34" t="e">
        <v>#N/A</v>
      </c>
      <c r="M34" t="s">
        <v>9895</v>
      </c>
      <c r="N34" t="s">
        <v>9896</v>
      </c>
      <c r="O34" t="s">
        <v>9897</v>
      </c>
      <c r="P34" t="s">
        <v>74</v>
      </c>
      <c r="Q34" t="s">
        <v>74</v>
      </c>
      <c r="R34" t="s">
        <v>9898</v>
      </c>
      <c r="S34" t="s">
        <v>74</v>
      </c>
    </row>
    <row r="35" spans="1:19">
      <c r="A35">
        <v>7720765937</v>
      </c>
      <c r="B35" t="s">
        <v>9899</v>
      </c>
      <c r="C35" t="s">
        <v>9900</v>
      </c>
      <c r="D35" t="s">
        <v>13863</v>
      </c>
      <c r="E35" t="s">
        <v>13864</v>
      </c>
      <c r="H35" t="s">
        <v>13226</v>
      </c>
      <c r="K35">
        <v>7720765937</v>
      </c>
      <c r="L35" t="e">
        <v>#N/A</v>
      </c>
      <c r="M35" t="s">
        <v>9901</v>
      </c>
      <c r="N35" t="s">
        <v>9902</v>
      </c>
      <c r="O35" t="s">
        <v>9903</v>
      </c>
      <c r="P35" t="s">
        <v>74</v>
      </c>
      <c r="Q35" t="s">
        <v>74</v>
      </c>
      <c r="R35" t="s">
        <v>9904</v>
      </c>
      <c r="S35" t="s">
        <v>74</v>
      </c>
    </row>
    <row r="36" spans="1:19">
      <c r="A36">
        <v>1655218105</v>
      </c>
      <c r="B36" t="s">
        <v>9905</v>
      </c>
      <c r="C36" t="s">
        <v>9906</v>
      </c>
      <c r="D36" t="s">
        <v>13865</v>
      </c>
      <c r="E36" t="s">
        <v>13866</v>
      </c>
      <c r="H36" t="s">
        <v>13227</v>
      </c>
      <c r="K36">
        <v>1655218105</v>
      </c>
      <c r="L36" t="e">
        <v>#N/A</v>
      </c>
      <c r="M36" t="s">
        <v>9907</v>
      </c>
      <c r="N36" t="s">
        <v>9908</v>
      </c>
      <c r="O36" t="s">
        <v>9909</v>
      </c>
      <c r="P36" t="s">
        <v>9910</v>
      </c>
      <c r="Q36" t="s">
        <v>74</v>
      </c>
      <c r="R36" t="s">
        <v>9911</v>
      </c>
      <c r="S36" t="s">
        <v>74</v>
      </c>
    </row>
    <row r="37" spans="1:19">
      <c r="A37">
        <v>7840502513</v>
      </c>
      <c r="B37" t="s">
        <v>9912</v>
      </c>
      <c r="C37" t="s">
        <v>9913</v>
      </c>
      <c r="D37" t="s">
        <v>230</v>
      </c>
      <c r="E37" t="s">
        <v>13867</v>
      </c>
      <c r="H37" t="s">
        <v>13228</v>
      </c>
      <c r="K37">
        <v>7840502513</v>
      </c>
      <c r="L37" t="s">
        <v>4197</v>
      </c>
      <c r="M37" t="s">
        <v>9914</v>
      </c>
      <c r="N37" t="s">
        <v>9915</v>
      </c>
      <c r="O37" t="s">
        <v>235</v>
      </c>
      <c r="P37" t="s">
        <v>9916</v>
      </c>
      <c r="Q37" t="s">
        <v>74</v>
      </c>
      <c r="R37" t="s">
        <v>9917</v>
      </c>
      <c r="S37" t="s">
        <v>74</v>
      </c>
    </row>
    <row r="38" spans="1:19">
      <c r="A38">
        <v>6164244208</v>
      </c>
      <c r="B38" t="s">
        <v>9918</v>
      </c>
      <c r="C38" t="s">
        <v>9919</v>
      </c>
      <c r="D38" t="s">
        <v>236</v>
      </c>
      <c r="E38" t="s">
        <v>13868</v>
      </c>
      <c r="H38" t="s">
        <v>13229</v>
      </c>
      <c r="K38">
        <v>6164244208</v>
      </c>
      <c r="L38" t="s">
        <v>8074</v>
      </c>
      <c r="M38" t="s">
        <v>9920</v>
      </c>
      <c r="N38" t="s">
        <v>9921</v>
      </c>
      <c r="O38" t="s">
        <v>241</v>
      </c>
      <c r="P38" t="s">
        <v>9922</v>
      </c>
      <c r="Q38" t="s">
        <v>74</v>
      </c>
      <c r="R38" t="s">
        <v>74</v>
      </c>
      <c r="S38" t="s">
        <v>74</v>
      </c>
    </row>
    <row r="39" spans="1:19">
      <c r="A39">
        <v>5260181171</v>
      </c>
      <c r="B39" t="s">
        <v>9923</v>
      </c>
      <c r="C39" t="s">
        <v>9924</v>
      </c>
      <c r="D39" t="s">
        <v>243</v>
      </c>
      <c r="E39" t="s">
        <v>13869</v>
      </c>
      <c r="H39" t="s">
        <v>13230</v>
      </c>
      <c r="K39">
        <v>5260181171</v>
      </c>
      <c r="L39" t="s">
        <v>4002</v>
      </c>
      <c r="M39" t="s">
        <v>9925</v>
      </c>
      <c r="N39" t="s">
        <v>9926</v>
      </c>
      <c r="O39" t="s">
        <v>9927</v>
      </c>
      <c r="P39" t="s">
        <v>9928</v>
      </c>
      <c r="Q39" t="s">
        <v>74</v>
      </c>
      <c r="R39" t="s">
        <v>74</v>
      </c>
      <c r="S39" t="s">
        <v>74</v>
      </c>
    </row>
    <row r="40" spans="1:19">
      <c r="A40">
        <v>2536275392</v>
      </c>
      <c r="B40" t="s">
        <v>9929</v>
      </c>
      <c r="C40" t="s">
        <v>9930</v>
      </c>
      <c r="D40" t="s">
        <v>250</v>
      </c>
      <c r="E40" t="s">
        <v>13870</v>
      </c>
      <c r="H40" t="s">
        <v>13231</v>
      </c>
      <c r="K40">
        <v>2536275392</v>
      </c>
      <c r="L40" t="s">
        <v>8089</v>
      </c>
      <c r="M40" t="s">
        <v>9793</v>
      </c>
      <c r="N40" t="s">
        <v>9931</v>
      </c>
      <c r="O40" t="s">
        <v>255</v>
      </c>
      <c r="P40" t="s">
        <v>9932</v>
      </c>
      <c r="Q40" t="s">
        <v>74</v>
      </c>
      <c r="R40" t="s">
        <v>74</v>
      </c>
      <c r="S40" t="s">
        <v>74</v>
      </c>
    </row>
    <row r="41" spans="1:19">
      <c r="A41">
        <v>7842355430</v>
      </c>
      <c r="B41" t="s">
        <v>9933</v>
      </c>
      <c r="C41" t="s">
        <v>9934</v>
      </c>
      <c r="D41" t="s">
        <v>257</v>
      </c>
      <c r="E41" t="s">
        <v>13871</v>
      </c>
      <c r="H41" t="s">
        <v>13232</v>
      </c>
      <c r="K41">
        <v>7842355430</v>
      </c>
      <c r="L41" t="s">
        <v>8093</v>
      </c>
      <c r="M41" t="s">
        <v>9935</v>
      </c>
      <c r="N41" t="s">
        <v>9936</v>
      </c>
      <c r="O41" t="s">
        <v>262</v>
      </c>
      <c r="P41" t="s">
        <v>9937</v>
      </c>
      <c r="Q41" t="s">
        <v>74</v>
      </c>
      <c r="R41" t="s">
        <v>74</v>
      </c>
      <c r="S41" t="s">
        <v>74</v>
      </c>
    </row>
    <row r="42" spans="1:19">
      <c r="A42">
        <v>5836652784</v>
      </c>
      <c r="B42" t="s">
        <v>9938</v>
      </c>
      <c r="C42" t="s">
        <v>9939</v>
      </c>
      <c r="D42" t="s">
        <v>264</v>
      </c>
      <c r="E42" t="s">
        <v>13872</v>
      </c>
      <c r="H42" t="s">
        <v>13233</v>
      </c>
      <c r="K42">
        <v>5836652784</v>
      </c>
      <c r="L42" t="s">
        <v>8096</v>
      </c>
      <c r="M42" t="s">
        <v>9826</v>
      </c>
      <c r="N42" t="s">
        <v>9940</v>
      </c>
      <c r="O42" t="s">
        <v>269</v>
      </c>
      <c r="P42" t="s">
        <v>9941</v>
      </c>
      <c r="Q42" t="s">
        <v>74</v>
      </c>
      <c r="R42" t="s">
        <v>74</v>
      </c>
      <c r="S42" t="s">
        <v>74</v>
      </c>
    </row>
    <row r="43" spans="1:19">
      <c r="A43">
        <v>3702724465</v>
      </c>
      <c r="B43" t="s">
        <v>9942</v>
      </c>
      <c r="C43" t="s">
        <v>9943</v>
      </c>
      <c r="D43" t="s">
        <v>271</v>
      </c>
      <c r="E43" t="s">
        <v>13873</v>
      </c>
      <c r="H43" t="s">
        <v>13234</v>
      </c>
      <c r="K43">
        <v>3702724465</v>
      </c>
      <c r="L43" t="e">
        <v>#N/A</v>
      </c>
      <c r="M43" t="s">
        <v>9944</v>
      </c>
      <c r="N43" t="s">
        <v>9945</v>
      </c>
      <c r="O43" t="s">
        <v>274</v>
      </c>
      <c r="P43" t="s">
        <v>9946</v>
      </c>
      <c r="Q43" t="s">
        <v>74</v>
      </c>
      <c r="R43" t="s">
        <v>9947</v>
      </c>
      <c r="S43" t="s">
        <v>74</v>
      </c>
    </row>
    <row r="44" spans="1:19">
      <c r="A44">
        <v>5042122070</v>
      </c>
      <c r="B44" t="s">
        <v>9948</v>
      </c>
      <c r="C44" t="s">
        <v>9949</v>
      </c>
      <c r="D44" t="s">
        <v>276</v>
      </c>
      <c r="E44" t="s">
        <v>13874</v>
      </c>
      <c r="H44" t="s">
        <v>13235</v>
      </c>
      <c r="K44">
        <v>5042122070</v>
      </c>
      <c r="L44" t="s">
        <v>8040</v>
      </c>
      <c r="M44" t="s">
        <v>9950</v>
      </c>
      <c r="N44" t="s">
        <v>9951</v>
      </c>
      <c r="O44" t="s">
        <v>281</v>
      </c>
      <c r="P44" t="s">
        <v>9952</v>
      </c>
      <c r="Q44" t="s">
        <v>74</v>
      </c>
      <c r="R44" t="s">
        <v>9953</v>
      </c>
      <c r="S44" t="s">
        <v>74</v>
      </c>
    </row>
    <row r="45" spans="1:19">
      <c r="A45">
        <v>3460064633</v>
      </c>
      <c r="B45" t="s">
        <v>9954</v>
      </c>
      <c r="C45" t="s">
        <v>9955</v>
      </c>
      <c r="D45" t="s">
        <v>13875</v>
      </c>
      <c r="E45" t="s">
        <v>13876</v>
      </c>
      <c r="H45" t="s">
        <v>13236</v>
      </c>
      <c r="K45">
        <v>3460064633</v>
      </c>
      <c r="L45" t="e">
        <v>#N/A</v>
      </c>
      <c r="M45" t="s">
        <v>9956</v>
      </c>
      <c r="N45" t="s">
        <v>9957</v>
      </c>
      <c r="O45" t="s">
        <v>9958</v>
      </c>
      <c r="P45" t="s">
        <v>9959</v>
      </c>
      <c r="Q45" t="s">
        <v>74</v>
      </c>
      <c r="R45" t="s">
        <v>9960</v>
      </c>
      <c r="S45" t="s">
        <v>74</v>
      </c>
    </row>
    <row r="46" spans="1:19">
      <c r="A46">
        <v>1901104600</v>
      </c>
      <c r="B46" t="s">
        <v>9961</v>
      </c>
      <c r="C46" t="s">
        <v>9962</v>
      </c>
      <c r="D46" t="s">
        <v>283</v>
      </c>
      <c r="E46" t="s">
        <v>13877</v>
      </c>
      <c r="H46" t="s">
        <v>13237</v>
      </c>
      <c r="K46">
        <v>1901104600</v>
      </c>
      <c r="L46" t="s">
        <v>8102</v>
      </c>
      <c r="M46" t="s">
        <v>9963</v>
      </c>
      <c r="N46" t="s">
        <v>9964</v>
      </c>
      <c r="O46" t="s">
        <v>288</v>
      </c>
      <c r="P46" t="s">
        <v>9965</v>
      </c>
      <c r="Q46" t="s">
        <v>74</v>
      </c>
      <c r="R46" t="s">
        <v>74</v>
      </c>
      <c r="S46" t="s">
        <v>74</v>
      </c>
    </row>
    <row r="47" spans="1:19">
      <c r="A47">
        <v>7325135420</v>
      </c>
      <c r="B47" t="s">
        <v>9966</v>
      </c>
      <c r="C47" t="s">
        <v>9967</v>
      </c>
      <c r="D47" t="s">
        <v>290</v>
      </c>
      <c r="E47" t="s">
        <v>13878</v>
      </c>
      <c r="H47" t="s">
        <v>13238</v>
      </c>
      <c r="K47">
        <v>7325135420</v>
      </c>
      <c r="L47" t="s">
        <v>8106</v>
      </c>
      <c r="M47" t="s">
        <v>9968</v>
      </c>
      <c r="N47" t="s">
        <v>9969</v>
      </c>
      <c r="O47" t="s">
        <v>295</v>
      </c>
      <c r="P47" t="s">
        <v>9970</v>
      </c>
      <c r="Q47" t="s">
        <v>74</v>
      </c>
      <c r="R47" t="s">
        <v>9971</v>
      </c>
      <c r="S47" t="s">
        <v>74</v>
      </c>
    </row>
    <row r="48" spans="1:19">
      <c r="A48">
        <v>7709824836</v>
      </c>
      <c r="B48" t="s">
        <v>9972</v>
      </c>
      <c r="C48" t="s">
        <v>9973</v>
      </c>
      <c r="D48" t="s">
        <v>13879</v>
      </c>
      <c r="E48" t="s">
        <v>13880</v>
      </c>
      <c r="H48" t="s">
        <v>13239</v>
      </c>
      <c r="K48">
        <v>7709824836</v>
      </c>
      <c r="L48" t="s">
        <v>4033</v>
      </c>
      <c r="M48" t="s">
        <v>9974</v>
      </c>
      <c r="N48" t="s">
        <v>9975</v>
      </c>
      <c r="O48" t="s">
        <v>9976</v>
      </c>
      <c r="P48" t="s">
        <v>9977</v>
      </c>
      <c r="Q48" t="s">
        <v>74</v>
      </c>
      <c r="R48" t="s">
        <v>74</v>
      </c>
      <c r="S48" t="s">
        <v>74</v>
      </c>
    </row>
    <row r="49" spans="1:19">
      <c r="A49">
        <v>7714704125</v>
      </c>
      <c r="B49" t="s">
        <v>9978</v>
      </c>
      <c r="C49" t="s">
        <v>9979</v>
      </c>
      <c r="D49" t="s">
        <v>303</v>
      </c>
      <c r="E49" t="s">
        <v>13881</v>
      </c>
      <c r="H49" t="s">
        <v>13240</v>
      </c>
      <c r="K49">
        <v>7714704125</v>
      </c>
      <c r="L49" t="s">
        <v>4191</v>
      </c>
      <c r="M49" t="s">
        <v>9980</v>
      </c>
      <c r="N49" t="s">
        <v>9981</v>
      </c>
      <c r="O49" t="s">
        <v>308</v>
      </c>
      <c r="P49" t="s">
        <v>9982</v>
      </c>
      <c r="Q49" t="s">
        <v>74</v>
      </c>
      <c r="R49" t="s">
        <v>74</v>
      </c>
      <c r="S49" t="s">
        <v>74</v>
      </c>
    </row>
    <row r="50" spans="1:19">
      <c r="A50">
        <v>9715202234</v>
      </c>
      <c r="B50" t="s">
        <v>9983</v>
      </c>
      <c r="C50" t="s">
        <v>9984</v>
      </c>
      <c r="D50" t="s">
        <v>310</v>
      </c>
      <c r="E50" t="s">
        <v>13882</v>
      </c>
      <c r="H50" t="s">
        <v>13241</v>
      </c>
      <c r="K50">
        <v>9715202234</v>
      </c>
      <c r="L50" t="s">
        <v>4103</v>
      </c>
      <c r="M50" t="s">
        <v>9985</v>
      </c>
      <c r="N50" t="s">
        <v>9986</v>
      </c>
      <c r="O50" t="s">
        <v>9987</v>
      </c>
      <c r="P50" t="s">
        <v>9988</v>
      </c>
      <c r="Q50" t="s">
        <v>74</v>
      </c>
      <c r="R50" t="s">
        <v>9989</v>
      </c>
      <c r="S50" t="s">
        <v>74</v>
      </c>
    </row>
    <row r="51" spans="1:19">
      <c r="A51">
        <v>7718846561</v>
      </c>
      <c r="B51" t="s">
        <v>9990</v>
      </c>
      <c r="C51" t="s">
        <v>9991</v>
      </c>
      <c r="D51" t="s">
        <v>317</v>
      </c>
      <c r="E51" t="s">
        <v>13883</v>
      </c>
      <c r="H51" t="s">
        <v>13242</v>
      </c>
      <c r="K51">
        <v>7718846561</v>
      </c>
      <c r="L51" t="s">
        <v>3947</v>
      </c>
      <c r="M51" t="s">
        <v>9992</v>
      </c>
      <c r="N51" t="s">
        <v>9993</v>
      </c>
      <c r="O51" t="s">
        <v>322</v>
      </c>
      <c r="P51" t="s">
        <v>9994</v>
      </c>
      <c r="Q51" t="s">
        <v>74</v>
      </c>
      <c r="R51" t="s">
        <v>74</v>
      </c>
      <c r="S51" t="s">
        <v>74</v>
      </c>
    </row>
    <row r="52" spans="1:19">
      <c r="A52">
        <v>6166095992</v>
      </c>
      <c r="B52" t="s">
        <v>9995</v>
      </c>
      <c r="C52" t="s">
        <v>9996</v>
      </c>
      <c r="D52" t="s">
        <v>13884</v>
      </c>
      <c r="E52" t="s">
        <v>13885</v>
      </c>
      <c r="H52" t="s">
        <v>13243</v>
      </c>
      <c r="K52">
        <v>6166095992</v>
      </c>
      <c r="L52" t="e">
        <v>#N/A</v>
      </c>
      <c r="M52" t="s">
        <v>9997</v>
      </c>
      <c r="N52" t="s">
        <v>9998</v>
      </c>
      <c r="O52" t="s">
        <v>9999</v>
      </c>
      <c r="P52" t="s">
        <v>74</v>
      </c>
      <c r="Q52" t="s">
        <v>74</v>
      </c>
      <c r="R52" t="s">
        <v>10000</v>
      </c>
      <c r="S52" t="s">
        <v>74</v>
      </c>
    </row>
    <row r="53" spans="1:19">
      <c r="A53">
        <v>7731563442</v>
      </c>
      <c r="B53" t="s">
        <v>10001</v>
      </c>
      <c r="C53" t="s">
        <v>10002</v>
      </c>
      <c r="D53" t="s">
        <v>324</v>
      </c>
      <c r="E53" t="s">
        <v>13886</v>
      </c>
      <c r="H53" t="s">
        <v>13244</v>
      </c>
      <c r="K53">
        <v>7731563442</v>
      </c>
      <c r="L53" t="s">
        <v>4033</v>
      </c>
      <c r="M53" t="s">
        <v>10003</v>
      </c>
      <c r="N53" t="s">
        <v>10004</v>
      </c>
      <c r="O53" t="s">
        <v>329</v>
      </c>
      <c r="P53" t="s">
        <v>10005</v>
      </c>
      <c r="Q53" t="s">
        <v>74</v>
      </c>
      <c r="R53" t="s">
        <v>10006</v>
      </c>
      <c r="S53" t="s">
        <v>74</v>
      </c>
    </row>
    <row r="54" spans="1:19">
      <c r="A54">
        <v>5907998189</v>
      </c>
      <c r="B54" t="s">
        <v>10007</v>
      </c>
      <c r="C54" t="s">
        <v>10008</v>
      </c>
      <c r="D54" t="s">
        <v>331</v>
      </c>
      <c r="E54" t="s">
        <v>13887</v>
      </c>
      <c r="H54" t="s">
        <v>13245</v>
      </c>
      <c r="K54">
        <v>5907998189</v>
      </c>
      <c r="L54" t="s">
        <v>8117</v>
      </c>
      <c r="M54" t="s">
        <v>10009</v>
      </c>
      <c r="N54" t="s">
        <v>10010</v>
      </c>
      <c r="O54" t="s">
        <v>10011</v>
      </c>
      <c r="P54" t="s">
        <v>10012</v>
      </c>
      <c r="Q54" t="s">
        <v>74</v>
      </c>
      <c r="R54" t="s">
        <v>74</v>
      </c>
      <c r="S54" t="s">
        <v>74</v>
      </c>
    </row>
    <row r="55" spans="1:19">
      <c r="A55">
        <v>7806483807</v>
      </c>
      <c r="B55" t="s">
        <v>10013</v>
      </c>
      <c r="C55" t="s">
        <v>10014</v>
      </c>
      <c r="D55" t="s">
        <v>13888</v>
      </c>
      <c r="E55" t="s">
        <v>13889</v>
      </c>
      <c r="H55" t="s">
        <v>13246</v>
      </c>
      <c r="K55">
        <v>7806483807</v>
      </c>
      <c r="L55" t="e">
        <v>#N/A</v>
      </c>
      <c r="M55" t="s">
        <v>10015</v>
      </c>
      <c r="N55" t="s">
        <v>10016</v>
      </c>
      <c r="O55" t="s">
        <v>10017</v>
      </c>
      <c r="P55" t="s">
        <v>10018</v>
      </c>
      <c r="Q55" t="s">
        <v>74</v>
      </c>
      <c r="R55" t="s">
        <v>10019</v>
      </c>
      <c r="S55" t="s">
        <v>74</v>
      </c>
    </row>
    <row r="56" spans="1:19">
      <c r="A56">
        <v>7820326919</v>
      </c>
      <c r="B56" t="s">
        <v>10020</v>
      </c>
      <c r="C56" t="s">
        <v>10021</v>
      </c>
      <c r="D56" t="s">
        <v>337</v>
      </c>
      <c r="E56" t="s">
        <v>13890</v>
      </c>
      <c r="H56" t="s">
        <v>13247</v>
      </c>
      <c r="K56">
        <v>7820326919</v>
      </c>
      <c r="L56" t="s">
        <v>4197</v>
      </c>
      <c r="M56" t="s">
        <v>10022</v>
      </c>
      <c r="N56" t="s">
        <v>10023</v>
      </c>
      <c r="O56" t="s">
        <v>10024</v>
      </c>
      <c r="P56" t="s">
        <v>10025</v>
      </c>
      <c r="Q56" t="s">
        <v>74</v>
      </c>
      <c r="R56" t="s">
        <v>10026</v>
      </c>
      <c r="S56" t="s">
        <v>74</v>
      </c>
    </row>
    <row r="57" spans="1:19">
      <c r="A57">
        <v>5609065998</v>
      </c>
      <c r="B57" t="s">
        <v>10027</v>
      </c>
      <c r="C57" t="s">
        <v>10028</v>
      </c>
      <c r="D57" t="s">
        <v>344</v>
      </c>
      <c r="E57" t="s">
        <v>13891</v>
      </c>
      <c r="H57" t="s">
        <v>13248</v>
      </c>
      <c r="K57">
        <v>5609065998</v>
      </c>
      <c r="L57" t="s">
        <v>8121</v>
      </c>
      <c r="M57" t="s">
        <v>10029</v>
      </c>
      <c r="N57" t="s">
        <v>10030</v>
      </c>
      <c r="O57" t="s">
        <v>349</v>
      </c>
      <c r="P57" t="s">
        <v>10031</v>
      </c>
      <c r="Q57" t="s">
        <v>74</v>
      </c>
      <c r="R57" t="s">
        <v>74</v>
      </c>
      <c r="S57" t="s">
        <v>74</v>
      </c>
    </row>
    <row r="58" spans="1:19">
      <c r="A58">
        <v>6168064037</v>
      </c>
      <c r="B58" t="s">
        <v>10032</v>
      </c>
      <c r="C58" t="s">
        <v>10033</v>
      </c>
      <c r="D58" t="s">
        <v>351</v>
      </c>
      <c r="E58" t="s">
        <v>13892</v>
      </c>
      <c r="H58" t="s">
        <v>13249</v>
      </c>
      <c r="K58">
        <v>6168064037</v>
      </c>
      <c r="L58" t="s">
        <v>4056</v>
      </c>
      <c r="M58" t="s">
        <v>10034</v>
      </c>
      <c r="N58" t="s">
        <v>10035</v>
      </c>
      <c r="O58" t="s">
        <v>10036</v>
      </c>
      <c r="P58" t="s">
        <v>74</v>
      </c>
      <c r="Q58" t="s">
        <v>74</v>
      </c>
      <c r="R58" t="s">
        <v>10037</v>
      </c>
      <c r="S58" t="s">
        <v>74</v>
      </c>
    </row>
    <row r="59" spans="1:19">
      <c r="A59">
        <v>6672274395</v>
      </c>
      <c r="B59" t="s">
        <v>10038</v>
      </c>
      <c r="C59" t="s">
        <v>10039</v>
      </c>
      <c r="D59" t="s">
        <v>356</v>
      </c>
      <c r="E59" t="s">
        <v>13893</v>
      </c>
      <c r="H59" t="s">
        <v>13250</v>
      </c>
      <c r="K59">
        <v>6672274395</v>
      </c>
      <c r="L59" t="s">
        <v>8128</v>
      </c>
      <c r="M59" t="s">
        <v>10040</v>
      </c>
      <c r="N59" t="s">
        <v>10041</v>
      </c>
      <c r="O59" t="s">
        <v>10042</v>
      </c>
      <c r="P59" t="s">
        <v>10043</v>
      </c>
      <c r="Q59" t="s">
        <v>74</v>
      </c>
      <c r="R59" t="s">
        <v>74</v>
      </c>
      <c r="S59" t="s">
        <v>74</v>
      </c>
    </row>
    <row r="60" spans="1:19">
      <c r="A60">
        <v>7710872418</v>
      </c>
      <c r="B60" t="s">
        <v>10044</v>
      </c>
      <c r="C60" t="s">
        <v>10045</v>
      </c>
      <c r="D60" t="s">
        <v>13894</v>
      </c>
      <c r="E60" t="s">
        <v>13895</v>
      </c>
      <c r="H60" t="s">
        <v>13251</v>
      </c>
      <c r="K60">
        <v>7710872418</v>
      </c>
      <c r="L60" t="e">
        <v>#N/A</v>
      </c>
      <c r="M60" t="s">
        <v>10046</v>
      </c>
      <c r="N60" t="s">
        <v>10047</v>
      </c>
      <c r="O60" t="s">
        <v>10048</v>
      </c>
      <c r="P60" t="s">
        <v>74</v>
      </c>
      <c r="Q60" t="s">
        <v>74</v>
      </c>
      <c r="R60" t="s">
        <v>10049</v>
      </c>
      <c r="S60" t="s">
        <v>74</v>
      </c>
    </row>
    <row r="61" spans="1:19">
      <c r="A61">
        <v>7840417963</v>
      </c>
      <c r="B61" t="s">
        <v>10050</v>
      </c>
      <c r="C61" t="s">
        <v>10051</v>
      </c>
      <c r="D61" t="s">
        <v>13896</v>
      </c>
      <c r="E61" t="s">
        <v>13897</v>
      </c>
      <c r="H61" t="s">
        <v>13252</v>
      </c>
      <c r="K61">
        <v>7840417963</v>
      </c>
      <c r="L61" t="s">
        <v>3929</v>
      </c>
      <c r="M61" t="s">
        <v>10052</v>
      </c>
      <c r="N61" t="s">
        <v>10053</v>
      </c>
      <c r="O61" t="s">
        <v>10054</v>
      </c>
      <c r="P61" t="s">
        <v>10055</v>
      </c>
      <c r="Q61" t="s">
        <v>74</v>
      </c>
      <c r="R61" t="s">
        <v>10056</v>
      </c>
      <c r="S61" t="s">
        <v>74</v>
      </c>
    </row>
    <row r="62" spans="1:19">
      <c r="A62">
        <v>6950094350</v>
      </c>
      <c r="B62" t="s">
        <v>10057</v>
      </c>
      <c r="C62" t="s">
        <v>10058</v>
      </c>
      <c r="D62" t="s">
        <v>363</v>
      </c>
      <c r="E62" t="s">
        <v>13898</v>
      </c>
      <c r="H62" t="s">
        <v>13253</v>
      </c>
      <c r="K62">
        <v>6950094350</v>
      </c>
      <c r="L62" t="s">
        <v>4145</v>
      </c>
      <c r="M62" t="s">
        <v>10059</v>
      </c>
      <c r="N62" t="s">
        <v>10060</v>
      </c>
      <c r="O62" t="s">
        <v>10061</v>
      </c>
      <c r="P62" t="s">
        <v>10062</v>
      </c>
      <c r="Q62" t="s">
        <v>74</v>
      </c>
      <c r="R62" t="s">
        <v>74</v>
      </c>
      <c r="S62" t="s">
        <v>74</v>
      </c>
    </row>
    <row r="63" spans="1:19">
      <c r="A63">
        <v>276118240</v>
      </c>
      <c r="B63" t="s">
        <v>10063</v>
      </c>
      <c r="C63" t="s">
        <v>10064</v>
      </c>
      <c r="D63" t="s">
        <v>370</v>
      </c>
      <c r="E63" t="s">
        <v>13899</v>
      </c>
      <c r="H63" t="s">
        <v>13254</v>
      </c>
      <c r="K63">
        <v>276118240</v>
      </c>
      <c r="L63" t="s">
        <v>8137</v>
      </c>
      <c r="M63" t="s">
        <v>10065</v>
      </c>
      <c r="N63" t="s">
        <v>10066</v>
      </c>
      <c r="O63" t="s">
        <v>10067</v>
      </c>
      <c r="P63" t="s">
        <v>10068</v>
      </c>
      <c r="Q63" t="s">
        <v>74</v>
      </c>
      <c r="R63" t="s">
        <v>74</v>
      </c>
      <c r="S63" t="s">
        <v>74</v>
      </c>
    </row>
    <row r="64" spans="1:19">
      <c r="A64">
        <v>1001219735</v>
      </c>
      <c r="B64" t="s">
        <v>10069</v>
      </c>
      <c r="C64" t="s">
        <v>10070</v>
      </c>
      <c r="D64" t="s">
        <v>373</v>
      </c>
      <c r="E64" t="s">
        <v>13900</v>
      </c>
      <c r="H64" t="s">
        <v>13255</v>
      </c>
      <c r="K64">
        <v>1001219735</v>
      </c>
      <c r="L64" t="s">
        <v>8140</v>
      </c>
      <c r="M64" t="s">
        <v>10071</v>
      </c>
      <c r="N64" t="s">
        <v>10072</v>
      </c>
      <c r="O64" t="s">
        <v>378</v>
      </c>
      <c r="P64" t="s">
        <v>10073</v>
      </c>
      <c r="Q64" t="s">
        <v>74</v>
      </c>
      <c r="R64" t="s">
        <v>74</v>
      </c>
      <c r="S64" t="s">
        <v>74</v>
      </c>
    </row>
    <row r="65" spans="1:19">
      <c r="A65">
        <v>9102201986</v>
      </c>
      <c r="B65" t="s">
        <v>10074</v>
      </c>
      <c r="C65" t="s">
        <v>10075</v>
      </c>
      <c r="D65" t="s">
        <v>379</v>
      </c>
      <c r="E65" t="s">
        <v>13901</v>
      </c>
      <c r="H65" t="s">
        <v>13256</v>
      </c>
      <c r="K65">
        <v>9102201986</v>
      </c>
      <c r="L65" t="s">
        <v>8143</v>
      </c>
      <c r="M65" t="s">
        <v>10076</v>
      </c>
      <c r="N65" t="s">
        <v>10077</v>
      </c>
      <c r="O65" t="s">
        <v>384</v>
      </c>
      <c r="P65" t="s">
        <v>10078</v>
      </c>
      <c r="Q65" t="s">
        <v>74</v>
      </c>
      <c r="R65" t="s">
        <v>10079</v>
      </c>
      <c r="S65" t="s">
        <v>74</v>
      </c>
    </row>
    <row r="66" spans="1:19">
      <c r="A66">
        <v>9102201601</v>
      </c>
      <c r="B66" t="s">
        <v>10080</v>
      </c>
      <c r="C66" t="s">
        <v>10081</v>
      </c>
      <c r="D66" t="s">
        <v>386</v>
      </c>
      <c r="E66" t="s">
        <v>13902</v>
      </c>
      <c r="H66" t="s">
        <v>13257</v>
      </c>
      <c r="K66">
        <v>9102201601</v>
      </c>
      <c r="L66" t="s">
        <v>8147</v>
      </c>
      <c r="M66" t="s">
        <v>10082</v>
      </c>
      <c r="N66" t="s">
        <v>10083</v>
      </c>
      <c r="O66" t="s">
        <v>10084</v>
      </c>
      <c r="P66" t="s">
        <v>10085</v>
      </c>
      <c r="Q66" t="s">
        <v>74</v>
      </c>
      <c r="R66" t="s">
        <v>10086</v>
      </c>
      <c r="S66" t="s">
        <v>74</v>
      </c>
    </row>
    <row r="67" spans="1:19">
      <c r="A67">
        <v>9102200252</v>
      </c>
      <c r="B67" t="s">
        <v>10087</v>
      </c>
      <c r="C67" t="s">
        <v>10088</v>
      </c>
      <c r="D67" t="s">
        <v>391</v>
      </c>
      <c r="E67" t="s">
        <v>13903</v>
      </c>
      <c r="H67" t="s">
        <v>13258</v>
      </c>
      <c r="K67">
        <v>9102200252</v>
      </c>
      <c r="L67" t="s">
        <v>8143</v>
      </c>
      <c r="M67" t="s">
        <v>10089</v>
      </c>
      <c r="N67" t="s">
        <v>10090</v>
      </c>
      <c r="O67" t="s">
        <v>10091</v>
      </c>
      <c r="P67" t="s">
        <v>74</v>
      </c>
      <c r="Q67" t="s">
        <v>74</v>
      </c>
      <c r="R67" t="s">
        <v>10092</v>
      </c>
      <c r="S67" t="s">
        <v>74</v>
      </c>
    </row>
    <row r="68" spans="1:19">
      <c r="A68">
        <v>9102202041</v>
      </c>
      <c r="B68" t="s">
        <v>10093</v>
      </c>
      <c r="C68" t="s">
        <v>10094</v>
      </c>
      <c r="D68" t="s">
        <v>397</v>
      </c>
      <c r="E68" t="s">
        <v>13904</v>
      </c>
      <c r="H68" t="s">
        <v>13259</v>
      </c>
      <c r="K68">
        <v>9102202041</v>
      </c>
      <c r="L68" t="s">
        <v>4056</v>
      </c>
      <c r="M68" t="s">
        <v>10095</v>
      </c>
      <c r="N68" t="s">
        <v>10077</v>
      </c>
      <c r="O68" t="s">
        <v>402</v>
      </c>
      <c r="P68" t="s">
        <v>10096</v>
      </c>
      <c r="Q68" t="s">
        <v>74</v>
      </c>
      <c r="R68" t="s">
        <v>10097</v>
      </c>
      <c r="S68" t="s">
        <v>74</v>
      </c>
    </row>
    <row r="69" spans="1:19">
      <c r="A69">
        <v>9102201009</v>
      </c>
      <c r="B69" t="s">
        <v>10098</v>
      </c>
      <c r="C69" t="s">
        <v>10099</v>
      </c>
      <c r="D69" t="s">
        <v>403</v>
      </c>
      <c r="E69" t="s">
        <v>13905</v>
      </c>
      <c r="H69" t="s">
        <v>13260</v>
      </c>
      <c r="K69">
        <v>9102201009</v>
      </c>
      <c r="L69" t="s">
        <v>4056</v>
      </c>
      <c r="M69" t="s">
        <v>10100</v>
      </c>
      <c r="N69" t="s">
        <v>10101</v>
      </c>
      <c r="O69" t="s">
        <v>10102</v>
      </c>
      <c r="P69" t="s">
        <v>10103</v>
      </c>
      <c r="Q69" t="s">
        <v>74</v>
      </c>
      <c r="R69" t="s">
        <v>74</v>
      </c>
      <c r="S69" t="s">
        <v>74</v>
      </c>
    </row>
    <row r="70" spans="1:19">
      <c r="A70">
        <v>7727834940</v>
      </c>
      <c r="B70" t="s">
        <v>10104</v>
      </c>
      <c r="C70" t="s">
        <v>10105</v>
      </c>
      <c r="D70" t="s">
        <v>410</v>
      </c>
      <c r="E70" t="s">
        <v>13906</v>
      </c>
      <c r="H70" t="s">
        <v>13261</v>
      </c>
      <c r="K70">
        <v>7727834940</v>
      </c>
      <c r="L70" t="s">
        <v>8156</v>
      </c>
      <c r="M70" t="s">
        <v>10106</v>
      </c>
      <c r="N70" t="s">
        <v>10107</v>
      </c>
      <c r="O70" t="s">
        <v>415</v>
      </c>
      <c r="P70" t="s">
        <v>10108</v>
      </c>
      <c r="Q70" t="s">
        <v>74</v>
      </c>
      <c r="R70" t="s">
        <v>74</v>
      </c>
      <c r="S70" t="s">
        <v>74</v>
      </c>
    </row>
    <row r="71" spans="1:19">
      <c r="A71">
        <v>7723706312</v>
      </c>
      <c r="B71" t="s">
        <v>10109</v>
      </c>
      <c r="C71" t="s">
        <v>10110</v>
      </c>
      <c r="D71" t="s">
        <v>417</v>
      </c>
      <c r="E71" t="s">
        <v>13907</v>
      </c>
      <c r="H71" t="s">
        <v>13262</v>
      </c>
      <c r="K71">
        <v>7723706312</v>
      </c>
      <c r="L71" t="s">
        <v>4107</v>
      </c>
      <c r="M71" t="s">
        <v>10111</v>
      </c>
      <c r="N71" t="s">
        <v>10112</v>
      </c>
      <c r="O71" t="s">
        <v>422</v>
      </c>
      <c r="P71" t="s">
        <v>10113</v>
      </c>
      <c r="Q71" t="s">
        <v>74</v>
      </c>
      <c r="R71" t="s">
        <v>74</v>
      </c>
      <c r="S71" t="s">
        <v>74</v>
      </c>
    </row>
    <row r="72" spans="1:19">
      <c r="A72">
        <v>916009139</v>
      </c>
      <c r="B72" t="s">
        <v>10114</v>
      </c>
      <c r="C72" t="s">
        <v>10115</v>
      </c>
      <c r="D72" t="s">
        <v>423</v>
      </c>
      <c r="E72" t="s">
        <v>13908</v>
      </c>
      <c r="H72" t="s">
        <v>13263</v>
      </c>
      <c r="K72">
        <v>916009139</v>
      </c>
      <c r="L72" t="s">
        <v>8162</v>
      </c>
      <c r="M72" t="s">
        <v>10116</v>
      </c>
      <c r="N72" t="s">
        <v>10117</v>
      </c>
      <c r="O72" t="s">
        <v>10118</v>
      </c>
      <c r="P72" t="s">
        <v>10119</v>
      </c>
      <c r="Q72" t="s">
        <v>74</v>
      </c>
      <c r="R72" t="s">
        <v>74</v>
      </c>
      <c r="S72" t="s">
        <v>74</v>
      </c>
    </row>
    <row r="73" spans="1:19">
      <c r="A73">
        <v>7716228295</v>
      </c>
      <c r="B73" t="s">
        <v>10120</v>
      </c>
      <c r="C73" t="s">
        <v>10121</v>
      </c>
      <c r="D73" t="s">
        <v>426</v>
      </c>
      <c r="E73" t="s">
        <v>13909</v>
      </c>
      <c r="H73" t="s">
        <v>13264</v>
      </c>
      <c r="K73">
        <v>7716228295</v>
      </c>
      <c r="L73" t="s">
        <v>3976</v>
      </c>
      <c r="M73" t="s">
        <v>10122</v>
      </c>
      <c r="N73" t="s">
        <v>10123</v>
      </c>
      <c r="O73" t="s">
        <v>10124</v>
      </c>
      <c r="P73" t="s">
        <v>10125</v>
      </c>
      <c r="Q73" t="s">
        <v>74</v>
      </c>
      <c r="R73" t="s">
        <v>74</v>
      </c>
      <c r="S73" t="s">
        <v>74</v>
      </c>
    </row>
    <row r="74" spans="1:19">
      <c r="A74">
        <v>7702686930</v>
      </c>
      <c r="B74" t="s">
        <v>10126</v>
      </c>
      <c r="C74" t="s">
        <v>10127</v>
      </c>
      <c r="D74" t="s">
        <v>433</v>
      </c>
      <c r="E74" t="s">
        <v>13910</v>
      </c>
      <c r="H74" t="s">
        <v>13265</v>
      </c>
      <c r="K74">
        <v>7702686930</v>
      </c>
      <c r="L74" t="s">
        <v>3943</v>
      </c>
      <c r="M74" t="s">
        <v>10128</v>
      </c>
      <c r="N74" t="s">
        <v>10129</v>
      </c>
      <c r="O74" t="s">
        <v>438</v>
      </c>
      <c r="P74" t="s">
        <v>10130</v>
      </c>
      <c r="Q74" t="s">
        <v>74</v>
      </c>
      <c r="R74" t="s">
        <v>74</v>
      </c>
      <c r="S74" t="s">
        <v>74</v>
      </c>
    </row>
    <row r="75" spans="1:19">
      <c r="A75">
        <v>5406796664</v>
      </c>
      <c r="B75" t="s">
        <v>10131</v>
      </c>
      <c r="C75" t="s">
        <v>10132</v>
      </c>
      <c r="D75" t="s">
        <v>440</v>
      </c>
      <c r="E75" t="s">
        <v>13911</v>
      </c>
      <c r="H75" t="s">
        <v>13266</v>
      </c>
      <c r="K75">
        <v>5406796664</v>
      </c>
      <c r="L75" t="s">
        <v>8169</v>
      </c>
      <c r="M75" t="s">
        <v>10133</v>
      </c>
      <c r="N75" t="s">
        <v>10134</v>
      </c>
      <c r="O75" t="s">
        <v>445</v>
      </c>
      <c r="P75" t="s">
        <v>10135</v>
      </c>
      <c r="Q75" t="s">
        <v>74</v>
      </c>
      <c r="R75" t="s">
        <v>74</v>
      </c>
      <c r="S75" t="s">
        <v>74</v>
      </c>
    </row>
    <row r="76" spans="1:19">
      <c r="A76">
        <v>6455047081</v>
      </c>
      <c r="B76" t="s">
        <v>10136</v>
      </c>
      <c r="C76" t="s">
        <v>10137</v>
      </c>
      <c r="D76" t="s">
        <v>13912</v>
      </c>
      <c r="E76" t="s">
        <v>13913</v>
      </c>
      <c r="H76" t="s">
        <v>13267</v>
      </c>
      <c r="K76">
        <v>6455047081</v>
      </c>
      <c r="L76" t="s">
        <v>8172</v>
      </c>
      <c r="M76" t="s">
        <v>10138</v>
      </c>
      <c r="N76" t="s">
        <v>10139</v>
      </c>
      <c r="O76" t="s">
        <v>452</v>
      </c>
      <c r="P76" t="s">
        <v>10140</v>
      </c>
      <c r="Q76" t="s">
        <v>74</v>
      </c>
      <c r="R76" t="s">
        <v>74</v>
      </c>
      <c r="S76" t="s">
        <v>74</v>
      </c>
    </row>
    <row r="77" spans="1:19">
      <c r="A77">
        <v>6316220412</v>
      </c>
      <c r="B77" t="s">
        <v>10141</v>
      </c>
      <c r="C77" t="s">
        <v>10142</v>
      </c>
      <c r="D77" t="s">
        <v>454</v>
      </c>
      <c r="E77" t="s">
        <v>13914</v>
      </c>
      <c r="H77" t="s">
        <v>13268</v>
      </c>
      <c r="K77">
        <v>6316220412</v>
      </c>
      <c r="L77" t="s">
        <v>3966</v>
      </c>
      <c r="M77" t="s">
        <v>10143</v>
      </c>
      <c r="N77" t="s">
        <v>10144</v>
      </c>
      <c r="O77" t="s">
        <v>459</v>
      </c>
      <c r="P77" t="s">
        <v>10145</v>
      </c>
      <c r="Q77" t="s">
        <v>74</v>
      </c>
      <c r="R77" t="s">
        <v>74</v>
      </c>
      <c r="S77" t="s">
        <v>74</v>
      </c>
    </row>
    <row r="78" spans="1:19">
      <c r="A78">
        <v>5257119624</v>
      </c>
      <c r="B78" t="s">
        <v>10146</v>
      </c>
      <c r="C78" t="s">
        <v>10147</v>
      </c>
      <c r="D78" t="s">
        <v>461</v>
      </c>
      <c r="E78" t="s">
        <v>13915</v>
      </c>
      <c r="H78" t="s">
        <v>13269</v>
      </c>
      <c r="K78">
        <v>5257119624</v>
      </c>
      <c r="L78" t="s">
        <v>4002</v>
      </c>
      <c r="M78" t="s">
        <v>10148</v>
      </c>
      <c r="N78" t="s">
        <v>10149</v>
      </c>
      <c r="O78" t="s">
        <v>10150</v>
      </c>
      <c r="P78" t="s">
        <v>10151</v>
      </c>
      <c r="Q78" t="s">
        <v>74</v>
      </c>
      <c r="R78" t="s">
        <v>74</v>
      </c>
      <c r="S78" t="s">
        <v>74</v>
      </c>
    </row>
    <row r="79" spans="1:19">
      <c r="A79">
        <v>6501281184</v>
      </c>
      <c r="B79" t="s">
        <v>10152</v>
      </c>
      <c r="C79" t="s">
        <v>10153</v>
      </c>
      <c r="D79" t="s">
        <v>468</v>
      </c>
      <c r="E79" t="s">
        <v>13916</v>
      </c>
      <c r="H79" t="s">
        <v>13270</v>
      </c>
      <c r="K79">
        <v>6501281184</v>
      </c>
      <c r="L79" t="s">
        <v>8180</v>
      </c>
      <c r="M79" t="s">
        <v>10154</v>
      </c>
      <c r="N79" t="s">
        <v>10155</v>
      </c>
      <c r="O79" t="s">
        <v>473</v>
      </c>
      <c r="P79" t="s">
        <v>10156</v>
      </c>
      <c r="Q79" t="s">
        <v>74</v>
      </c>
      <c r="R79" t="s">
        <v>74</v>
      </c>
      <c r="S79" t="s">
        <v>74</v>
      </c>
    </row>
    <row r="80" spans="1:19">
      <c r="A80">
        <v>3702593710</v>
      </c>
      <c r="B80" t="s">
        <v>10157</v>
      </c>
      <c r="C80" t="s">
        <v>10158</v>
      </c>
      <c r="D80" t="s">
        <v>475</v>
      </c>
      <c r="E80" t="s">
        <v>13917</v>
      </c>
      <c r="H80" t="s">
        <v>13271</v>
      </c>
      <c r="K80">
        <v>3702593710</v>
      </c>
      <c r="L80" t="s">
        <v>4028</v>
      </c>
      <c r="M80" t="s">
        <v>10159</v>
      </c>
      <c r="N80" t="s">
        <v>10160</v>
      </c>
      <c r="O80" t="s">
        <v>10161</v>
      </c>
      <c r="P80" t="s">
        <v>10162</v>
      </c>
      <c r="Q80" t="s">
        <v>74</v>
      </c>
      <c r="R80" t="s">
        <v>74</v>
      </c>
      <c r="S80" t="s">
        <v>74</v>
      </c>
    </row>
    <row r="81" spans="1:19">
      <c r="A81">
        <v>5260410400</v>
      </c>
      <c r="B81" t="s">
        <v>10163</v>
      </c>
      <c r="C81" t="s">
        <v>10164</v>
      </c>
      <c r="D81" t="s">
        <v>482</v>
      </c>
      <c r="E81" t="s">
        <v>13918</v>
      </c>
      <c r="H81" t="s">
        <v>13272</v>
      </c>
      <c r="K81">
        <v>5260410400</v>
      </c>
      <c r="L81" t="s">
        <v>4002</v>
      </c>
      <c r="M81" t="s">
        <v>10165</v>
      </c>
      <c r="N81" t="s">
        <v>10166</v>
      </c>
      <c r="O81" t="s">
        <v>487</v>
      </c>
      <c r="P81" t="s">
        <v>10167</v>
      </c>
      <c r="Q81" t="s">
        <v>74</v>
      </c>
      <c r="R81" t="s">
        <v>74</v>
      </c>
      <c r="S81" t="s">
        <v>74</v>
      </c>
    </row>
    <row r="82" spans="1:19">
      <c r="A82">
        <v>7702814010</v>
      </c>
      <c r="B82" t="s">
        <v>10168</v>
      </c>
      <c r="C82" t="s">
        <v>10169</v>
      </c>
      <c r="D82" t="s">
        <v>489</v>
      </c>
      <c r="E82" t="s">
        <v>13919</v>
      </c>
      <c r="H82" t="s">
        <v>13273</v>
      </c>
      <c r="K82">
        <v>7702814010</v>
      </c>
      <c r="L82" t="s">
        <v>4002</v>
      </c>
      <c r="M82" t="s">
        <v>10170</v>
      </c>
      <c r="N82" t="s">
        <v>10171</v>
      </c>
      <c r="O82" t="s">
        <v>492</v>
      </c>
      <c r="P82" t="s">
        <v>10172</v>
      </c>
      <c r="Q82" t="s">
        <v>74</v>
      </c>
      <c r="R82" t="s">
        <v>74</v>
      </c>
      <c r="S82" t="s">
        <v>74</v>
      </c>
    </row>
    <row r="83" spans="1:19">
      <c r="A83">
        <v>5262304647</v>
      </c>
      <c r="B83" t="s">
        <v>10173</v>
      </c>
      <c r="C83" t="s">
        <v>10174</v>
      </c>
      <c r="D83" t="s">
        <v>13920</v>
      </c>
      <c r="E83" t="s">
        <v>13921</v>
      </c>
      <c r="H83" t="s">
        <v>13274</v>
      </c>
      <c r="K83">
        <v>5262304647</v>
      </c>
      <c r="L83" t="e">
        <v>#N/A</v>
      </c>
      <c r="M83" t="s">
        <v>10175</v>
      </c>
      <c r="N83" t="s">
        <v>10176</v>
      </c>
      <c r="O83" t="s">
        <v>10177</v>
      </c>
      <c r="P83" t="s">
        <v>10178</v>
      </c>
      <c r="Q83" t="s">
        <v>74</v>
      </c>
      <c r="R83" t="s">
        <v>10179</v>
      </c>
      <c r="S83" t="s">
        <v>74</v>
      </c>
    </row>
    <row r="84" spans="1:19">
      <c r="A84">
        <v>7728718713</v>
      </c>
      <c r="B84" t="s">
        <v>10180</v>
      </c>
      <c r="C84" t="s">
        <v>10181</v>
      </c>
      <c r="D84" t="s">
        <v>494</v>
      </c>
      <c r="E84" t="s">
        <v>13922</v>
      </c>
      <c r="H84" t="s">
        <v>13275</v>
      </c>
      <c r="K84">
        <v>7728718713</v>
      </c>
      <c r="L84" t="s">
        <v>4005</v>
      </c>
      <c r="M84" t="s">
        <v>10182</v>
      </c>
      <c r="N84" t="s">
        <v>10183</v>
      </c>
      <c r="O84" t="s">
        <v>499</v>
      </c>
      <c r="P84" t="s">
        <v>10184</v>
      </c>
      <c r="Q84" t="s">
        <v>74</v>
      </c>
      <c r="R84" t="s">
        <v>74</v>
      </c>
      <c r="S84" t="s">
        <v>74</v>
      </c>
    </row>
    <row r="85" spans="1:19">
      <c r="A85">
        <v>9102220668</v>
      </c>
      <c r="B85" t="s">
        <v>10185</v>
      </c>
      <c r="C85" t="s">
        <v>10186</v>
      </c>
      <c r="D85" t="s">
        <v>501</v>
      </c>
      <c r="E85" t="s">
        <v>13923</v>
      </c>
      <c r="H85" t="s">
        <v>13276</v>
      </c>
      <c r="K85">
        <v>9102220668</v>
      </c>
      <c r="L85" t="s">
        <v>4133</v>
      </c>
      <c r="M85" t="s">
        <v>10187</v>
      </c>
      <c r="N85" t="s">
        <v>10188</v>
      </c>
      <c r="O85" t="s">
        <v>505</v>
      </c>
      <c r="P85" t="s">
        <v>10189</v>
      </c>
      <c r="Q85" t="s">
        <v>74</v>
      </c>
      <c r="R85" t="s">
        <v>10190</v>
      </c>
      <c r="S85" t="s">
        <v>74</v>
      </c>
    </row>
    <row r="86" spans="1:19">
      <c r="A86">
        <v>7751030812</v>
      </c>
      <c r="B86" t="s">
        <v>10191</v>
      </c>
      <c r="C86" t="s">
        <v>10192</v>
      </c>
      <c r="D86" t="s">
        <v>13924</v>
      </c>
      <c r="E86" t="s">
        <v>13925</v>
      </c>
      <c r="H86" t="s">
        <v>13277</v>
      </c>
      <c r="K86">
        <v>7751030812</v>
      </c>
      <c r="L86" t="e">
        <v>#N/A</v>
      </c>
      <c r="M86" t="s">
        <v>10193</v>
      </c>
      <c r="N86" t="s">
        <v>10194</v>
      </c>
      <c r="O86" t="s">
        <v>10195</v>
      </c>
      <c r="P86" t="s">
        <v>74</v>
      </c>
      <c r="Q86" t="s">
        <v>74</v>
      </c>
      <c r="R86" t="s">
        <v>10196</v>
      </c>
      <c r="S86" t="s">
        <v>74</v>
      </c>
    </row>
    <row r="87" spans="1:19">
      <c r="A87">
        <v>7736551151</v>
      </c>
      <c r="B87" t="s">
        <v>10197</v>
      </c>
      <c r="C87" t="s">
        <v>10198</v>
      </c>
      <c r="D87" t="s">
        <v>507</v>
      </c>
      <c r="E87" t="s">
        <v>13926</v>
      </c>
      <c r="H87" t="s">
        <v>13278</v>
      </c>
      <c r="K87">
        <v>7736551151</v>
      </c>
      <c r="L87" t="s">
        <v>4040</v>
      </c>
      <c r="M87" t="s">
        <v>10199</v>
      </c>
      <c r="N87" t="s">
        <v>10200</v>
      </c>
      <c r="O87" t="s">
        <v>10201</v>
      </c>
      <c r="P87" t="s">
        <v>10202</v>
      </c>
      <c r="Q87" t="s">
        <v>74</v>
      </c>
      <c r="R87" t="s">
        <v>74</v>
      </c>
      <c r="S87" t="s">
        <v>74</v>
      </c>
    </row>
    <row r="88" spans="1:19">
      <c r="A88">
        <v>8601038645</v>
      </c>
      <c r="B88" t="s">
        <v>10203</v>
      </c>
      <c r="C88" t="s">
        <v>10204</v>
      </c>
      <c r="D88" t="s">
        <v>514</v>
      </c>
      <c r="E88" t="s">
        <v>13927</v>
      </c>
      <c r="H88" t="s">
        <v>13279</v>
      </c>
      <c r="K88">
        <v>8601038645</v>
      </c>
      <c r="L88" t="s">
        <v>4077</v>
      </c>
      <c r="M88" t="s">
        <v>10205</v>
      </c>
      <c r="N88" t="s">
        <v>10206</v>
      </c>
      <c r="O88" t="s">
        <v>10207</v>
      </c>
      <c r="P88" t="s">
        <v>10208</v>
      </c>
      <c r="Q88" t="s">
        <v>74</v>
      </c>
      <c r="R88" t="s">
        <v>74</v>
      </c>
      <c r="S88" t="s">
        <v>74</v>
      </c>
    </row>
    <row r="89" spans="1:19">
      <c r="A89">
        <v>6685099905</v>
      </c>
      <c r="B89" t="s">
        <v>10209</v>
      </c>
      <c r="C89" t="s">
        <v>10210</v>
      </c>
      <c r="D89" t="s">
        <v>521</v>
      </c>
      <c r="E89" t="s">
        <v>13928</v>
      </c>
      <c r="H89" t="s">
        <v>13280</v>
      </c>
      <c r="K89">
        <v>6685099905</v>
      </c>
      <c r="L89" t="s">
        <v>4077</v>
      </c>
      <c r="M89" t="s">
        <v>10211</v>
      </c>
      <c r="N89" t="s">
        <v>10212</v>
      </c>
      <c r="O89" t="s">
        <v>526</v>
      </c>
      <c r="P89" t="s">
        <v>10213</v>
      </c>
      <c r="Q89" t="s">
        <v>74</v>
      </c>
      <c r="R89" t="s">
        <v>74</v>
      </c>
      <c r="S89" t="s">
        <v>74</v>
      </c>
    </row>
    <row r="90" spans="1:19">
      <c r="A90">
        <v>8602219436</v>
      </c>
      <c r="B90" t="s">
        <v>10214</v>
      </c>
      <c r="C90" t="s">
        <v>10215</v>
      </c>
      <c r="D90" t="s">
        <v>528</v>
      </c>
      <c r="E90" t="s">
        <v>13929</v>
      </c>
      <c r="H90" t="s">
        <v>13281</v>
      </c>
      <c r="K90">
        <v>8602219436</v>
      </c>
      <c r="L90" t="s">
        <v>8194</v>
      </c>
      <c r="M90" t="s">
        <v>10216</v>
      </c>
      <c r="N90" t="s">
        <v>10217</v>
      </c>
      <c r="O90" t="s">
        <v>10218</v>
      </c>
      <c r="P90" t="s">
        <v>10219</v>
      </c>
      <c r="Q90" t="s">
        <v>74</v>
      </c>
      <c r="R90" t="s">
        <v>74</v>
      </c>
      <c r="S90" t="s">
        <v>74</v>
      </c>
    </row>
    <row r="91" spans="1:19">
      <c r="A91">
        <v>6230085345</v>
      </c>
      <c r="B91" t="s">
        <v>10220</v>
      </c>
      <c r="C91" t="s">
        <v>10221</v>
      </c>
      <c r="D91" t="s">
        <v>535</v>
      </c>
      <c r="E91" t="s">
        <v>13930</v>
      </c>
      <c r="H91" t="s">
        <v>13282</v>
      </c>
      <c r="K91">
        <v>6230085345</v>
      </c>
      <c r="L91" t="s">
        <v>8197</v>
      </c>
      <c r="M91" t="s">
        <v>10211</v>
      </c>
      <c r="N91" t="s">
        <v>10222</v>
      </c>
      <c r="O91" t="s">
        <v>540</v>
      </c>
      <c r="P91" t="s">
        <v>10223</v>
      </c>
      <c r="Q91" t="s">
        <v>74</v>
      </c>
      <c r="R91" t="s">
        <v>74</v>
      </c>
      <c r="S91" t="s">
        <v>74</v>
      </c>
    </row>
    <row r="92" spans="1:19">
      <c r="A92">
        <v>6449066167</v>
      </c>
      <c r="B92" t="s">
        <v>10224</v>
      </c>
      <c r="C92" t="s">
        <v>10225</v>
      </c>
      <c r="D92" t="s">
        <v>542</v>
      </c>
      <c r="E92" t="s">
        <v>13931</v>
      </c>
      <c r="H92" t="s">
        <v>13283</v>
      </c>
      <c r="K92">
        <v>6449066167</v>
      </c>
      <c r="L92" t="s">
        <v>8202</v>
      </c>
      <c r="M92" t="s">
        <v>10226</v>
      </c>
      <c r="N92" t="s">
        <v>10227</v>
      </c>
      <c r="O92" t="s">
        <v>547</v>
      </c>
      <c r="P92" t="s">
        <v>10228</v>
      </c>
      <c r="Q92" t="s">
        <v>74</v>
      </c>
      <c r="R92" t="s">
        <v>74</v>
      </c>
      <c r="S92" t="s">
        <v>74</v>
      </c>
    </row>
    <row r="93" spans="1:19">
      <c r="A93">
        <v>7707782563</v>
      </c>
      <c r="B93" t="s">
        <v>10229</v>
      </c>
      <c r="C93" t="s">
        <v>10230</v>
      </c>
      <c r="D93" t="s">
        <v>549</v>
      </c>
      <c r="E93" t="s">
        <v>13932</v>
      </c>
      <c r="H93" t="s">
        <v>13284</v>
      </c>
      <c r="K93">
        <v>7707782563</v>
      </c>
      <c r="L93" t="s">
        <v>4191</v>
      </c>
      <c r="M93" t="s">
        <v>10231</v>
      </c>
      <c r="N93" t="s">
        <v>10232</v>
      </c>
      <c r="O93" t="s">
        <v>554</v>
      </c>
      <c r="P93" t="s">
        <v>10233</v>
      </c>
      <c r="Q93" t="s">
        <v>74</v>
      </c>
      <c r="R93" t="s">
        <v>74</v>
      </c>
      <c r="S93" t="s">
        <v>74</v>
      </c>
    </row>
    <row r="94" spans="1:19">
      <c r="A94">
        <v>276114446</v>
      </c>
      <c r="B94" t="s">
        <v>10234</v>
      </c>
      <c r="C94" t="s">
        <v>10235</v>
      </c>
      <c r="D94" t="s">
        <v>556</v>
      </c>
      <c r="E94" t="s">
        <v>13933</v>
      </c>
      <c r="H94" t="s">
        <v>13285</v>
      </c>
      <c r="K94">
        <v>276114446</v>
      </c>
      <c r="L94" t="s">
        <v>8207</v>
      </c>
      <c r="M94" t="s">
        <v>10236</v>
      </c>
      <c r="N94" t="s">
        <v>10237</v>
      </c>
      <c r="O94" t="s">
        <v>10238</v>
      </c>
      <c r="P94" t="s">
        <v>10239</v>
      </c>
      <c r="Q94" t="s">
        <v>74</v>
      </c>
      <c r="R94" t="s">
        <v>74</v>
      </c>
      <c r="S94" t="s">
        <v>74</v>
      </c>
    </row>
    <row r="95" spans="1:19">
      <c r="A95">
        <v>2462226285</v>
      </c>
      <c r="B95" t="s">
        <v>10240</v>
      </c>
      <c r="C95" t="s">
        <v>10241</v>
      </c>
      <c r="D95" t="s">
        <v>559</v>
      </c>
      <c r="E95" t="s">
        <v>13934</v>
      </c>
      <c r="H95" t="s">
        <v>13286</v>
      </c>
      <c r="K95">
        <v>2462226285</v>
      </c>
      <c r="L95" t="s">
        <v>8211</v>
      </c>
      <c r="M95" t="s">
        <v>9793</v>
      </c>
      <c r="N95" t="s">
        <v>10242</v>
      </c>
      <c r="O95" t="s">
        <v>564</v>
      </c>
      <c r="P95" t="s">
        <v>10243</v>
      </c>
      <c r="Q95" t="s">
        <v>74</v>
      </c>
      <c r="R95" t="s">
        <v>74</v>
      </c>
      <c r="S95" t="s">
        <v>74</v>
      </c>
    </row>
    <row r="96" spans="1:19">
      <c r="A96">
        <v>2312143512</v>
      </c>
      <c r="B96" t="s">
        <v>10244</v>
      </c>
      <c r="C96" t="s">
        <v>10245</v>
      </c>
      <c r="D96" t="s">
        <v>566</v>
      </c>
      <c r="E96" t="s">
        <v>13935</v>
      </c>
      <c r="H96" t="s">
        <v>13287</v>
      </c>
      <c r="K96">
        <v>2312143512</v>
      </c>
      <c r="L96" t="s">
        <v>8214</v>
      </c>
      <c r="M96" t="s">
        <v>10246</v>
      </c>
      <c r="N96" t="s">
        <v>10247</v>
      </c>
      <c r="O96" t="s">
        <v>571</v>
      </c>
      <c r="P96" t="s">
        <v>10248</v>
      </c>
      <c r="Q96" t="s">
        <v>74</v>
      </c>
      <c r="R96" t="s">
        <v>74</v>
      </c>
      <c r="S96" t="s">
        <v>74</v>
      </c>
    </row>
    <row r="97" spans="1:19">
      <c r="A97">
        <v>2308219173</v>
      </c>
      <c r="B97" t="s">
        <v>10249</v>
      </c>
      <c r="C97" t="s">
        <v>10250</v>
      </c>
      <c r="D97" t="s">
        <v>13936</v>
      </c>
      <c r="E97" t="s">
        <v>13937</v>
      </c>
      <c r="H97" t="s">
        <v>13288</v>
      </c>
      <c r="K97">
        <v>2308219173</v>
      </c>
      <c r="L97" t="e">
        <v>#N/A</v>
      </c>
      <c r="M97" t="s">
        <v>10251</v>
      </c>
      <c r="N97" t="s">
        <v>10252</v>
      </c>
      <c r="O97" t="s">
        <v>10253</v>
      </c>
      <c r="P97" t="s">
        <v>10254</v>
      </c>
      <c r="Q97" t="s">
        <v>74</v>
      </c>
      <c r="R97" t="s">
        <v>10255</v>
      </c>
      <c r="S97" t="s">
        <v>74</v>
      </c>
    </row>
    <row r="98" spans="1:19">
      <c r="A98">
        <v>8602183821</v>
      </c>
      <c r="B98" t="s">
        <v>10256</v>
      </c>
      <c r="C98" t="s">
        <v>10257</v>
      </c>
      <c r="D98" t="s">
        <v>573</v>
      </c>
      <c r="E98" t="s">
        <v>13938</v>
      </c>
      <c r="H98" t="s">
        <v>13289</v>
      </c>
      <c r="K98">
        <v>8602183821</v>
      </c>
      <c r="L98" t="s">
        <v>3939</v>
      </c>
      <c r="M98" t="s">
        <v>10258</v>
      </c>
      <c r="N98" t="s">
        <v>10259</v>
      </c>
      <c r="O98" t="s">
        <v>578</v>
      </c>
      <c r="P98" t="s">
        <v>10260</v>
      </c>
      <c r="Q98" t="s">
        <v>74</v>
      </c>
      <c r="R98" t="s">
        <v>74</v>
      </c>
      <c r="S98" t="s">
        <v>74</v>
      </c>
    </row>
    <row r="99" spans="1:19">
      <c r="A99">
        <v>6658459228</v>
      </c>
      <c r="B99" t="s">
        <v>10261</v>
      </c>
      <c r="C99" t="s">
        <v>10262</v>
      </c>
      <c r="D99" t="s">
        <v>580</v>
      </c>
      <c r="E99" t="s">
        <v>13939</v>
      </c>
      <c r="H99" t="s">
        <v>13290</v>
      </c>
      <c r="K99">
        <v>6658459228</v>
      </c>
      <c r="L99" t="s">
        <v>3988</v>
      </c>
      <c r="M99" t="s">
        <v>10263</v>
      </c>
      <c r="N99" t="s">
        <v>10264</v>
      </c>
      <c r="O99" t="s">
        <v>10265</v>
      </c>
      <c r="P99" t="s">
        <v>10266</v>
      </c>
      <c r="Q99" t="s">
        <v>74</v>
      </c>
      <c r="R99" t="s">
        <v>74</v>
      </c>
      <c r="S99" t="s">
        <v>74</v>
      </c>
    </row>
    <row r="100" spans="1:19">
      <c r="A100">
        <v>6316201956</v>
      </c>
      <c r="B100" t="s">
        <v>10267</v>
      </c>
      <c r="C100" t="s">
        <v>10268</v>
      </c>
      <c r="D100" t="s">
        <v>587</v>
      </c>
      <c r="E100" t="s">
        <v>13940</v>
      </c>
      <c r="H100" t="s">
        <v>13291</v>
      </c>
      <c r="K100">
        <v>6316201956</v>
      </c>
      <c r="L100" t="s">
        <v>3966</v>
      </c>
      <c r="M100" t="s">
        <v>10269</v>
      </c>
      <c r="N100" t="s">
        <v>10270</v>
      </c>
      <c r="O100" t="s">
        <v>592</v>
      </c>
      <c r="P100" t="s">
        <v>10271</v>
      </c>
      <c r="Q100" t="s">
        <v>74</v>
      </c>
      <c r="R100" t="s">
        <v>74</v>
      </c>
      <c r="S100" t="s">
        <v>74</v>
      </c>
    </row>
    <row r="101" spans="1:19">
      <c r="A101">
        <v>7715141813</v>
      </c>
      <c r="B101" t="s">
        <v>10272</v>
      </c>
      <c r="C101" t="s">
        <v>10273</v>
      </c>
      <c r="D101" t="s">
        <v>13941</v>
      </c>
      <c r="E101" t="s">
        <v>13942</v>
      </c>
      <c r="H101" t="s">
        <v>13292</v>
      </c>
      <c r="K101">
        <v>7715141813</v>
      </c>
      <c r="L101" t="e">
        <v>#N/A</v>
      </c>
      <c r="M101" t="s">
        <v>10274</v>
      </c>
      <c r="N101" t="s">
        <v>10275</v>
      </c>
      <c r="O101" t="s">
        <v>10276</v>
      </c>
      <c r="P101" t="s">
        <v>74</v>
      </c>
      <c r="Q101" t="s">
        <v>74</v>
      </c>
      <c r="R101" t="s">
        <v>10277</v>
      </c>
      <c r="S101" t="s">
        <v>74</v>
      </c>
    </row>
    <row r="102" spans="1:19">
      <c r="A102">
        <v>7709462946</v>
      </c>
      <c r="B102" t="s">
        <v>10278</v>
      </c>
      <c r="C102" t="s">
        <v>10279</v>
      </c>
      <c r="D102" t="s">
        <v>13943</v>
      </c>
      <c r="E102" t="s">
        <v>13944</v>
      </c>
      <c r="H102" t="s">
        <v>13293</v>
      </c>
      <c r="K102">
        <v>7709462946</v>
      </c>
      <c r="L102" t="e">
        <v>#N/A</v>
      </c>
      <c r="M102" t="s">
        <v>10280</v>
      </c>
      <c r="N102" t="s">
        <v>10281</v>
      </c>
      <c r="O102" t="s">
        <v>10282</v>
      </c>
      <c r="P102" t="s">
        <v>74</v>
      </c>
      <c r="Q102" t="s">
        <v>74</v>
      </c>
      <c r="R102" t="s">
        <v>10283</v>
      </c>
      <c r="S102" t="s">
        <v>74</v>
      </c>
    </row>
    <row r="103" spans="1:19">
      <c r="A103">
        <v>7805646537</v>
      </c>
      <c r="B103" t="s">
        <v>10284</v>
      </c>
      <c r="C103" t="s">
        <v>10285</v>
      </c>
      <c r="D103" t="s">
        <v>594</v>
      </c>
      <c r="E103" t="s">
        <v>13945</v>
      </c>
      <c r="H103" t="s">
        <v>13294</v>
      </c>
      <c r="K103">
        <v>7805646537</v>
      </c>
      <c r="L103" t="s">
        <v>8220</v>
      </c>
      <c r="M103" t="s">
        <v>10286</v>
      </c>
      <c r="N103" t="s">
        <v>10287</v>
      </c>
      <c r="O103" t="s">
        <v>599</v>
      </c>
      <c r="P103" t="s">
        <v>10288</v>
      </c>
      <c r="Q103" t="s">
        <v>74</v>
      </c>
      <c r="R103" t="s">
        <v>74</v>
      </c>
      <c r="S103" t="s">
        <v>74</v>
      </c>
    </row>
    <row r="104" spans="1:19">
      <c r="A104">
        <v>7709653027</v>
      </c>
      <c r="B104" t="s">
        <v>10289</v>
      </c>
      <c r="C104" t="s">
        <v>10290</v>
      </c>
      <c r="D104" t="s">
        <v>601</v>
      </c>
      <c r="E104" t="s">
        <v>13946</v>
      </c>
      <c r="H104" t="s">
        <v>13295</v>
      </c>
      <c r="K104">
        <v>7709653027</v>
      </c>
      <c r="L104" t="s">
        <v>8223</v>
      </c>
      <c r="M104" t="s">
        <v>10291</v>
      </c>
      <c r="N104" t="s">
        <v>10292</v>
      </c>
      <c r="O104" t="s">
        <v>10293</v>
      </c>
      <c r="P104" t="s">
        <v>10294</v>
      </c>
      <c r="Q104" t="s">
        <v>74</v>
      </c>
      <c r="R104" t="s">
        <v>74</v>
      </c>
      <c r="S104" t="s">
        <v>74</v>
      </c>
    </row>
    <row r="105" spans="1:19">
      <c r="A105">
        <v>7451274751</v>
      </c>
      <c r="B105" t="s">
        <v>10295</v>
      </c>
      <c r="C105" t="s">
        <v>10296</v>
      </c>
      <c r="D105" t="s">
        <v>608</v>
      </c>
      <c r="E105" t="s">
        <v>13947</v>
      </c>
      <c r="H105" t="s">
        <v>13296</v>
      </c>
      <c r="K105">
        <v>7451274751</v>
      </c>
      <c r="L105" t="s">
        <v>8226</v>
      </c>
      <c r="M105" t="s">
        <v>10297</v>
      </c>
      <c r="N105" t="s">
        <v>10298</v>
      </c>
      <c r="O105" t="s">
        <v>10299</v>
      </c>
      <c r="P105" t="s">
        <v>10300</v>
      </c>
      <c r="Q105" t="s">
        <v>74</v>
      </c>
      <c r="R105" t="s">
        <v>74</v>
      </c>
      <c r="S105" t="s">
        <v>74</v>
      </c>
    </row>
    <row r="106" spans="1:19">
      <c r="A106">
        <v>3443130766</v>
      </c>
      <c r="B106" t="s">
        <v>10301</v>
      </c>
      <c r="C106" t="s">
        <v>10302</v>
      </c>
      <c r="D106" t="s">
        <v>615</v>
      </c>
      <c r="E106" t="s">
        <v>13948</v>
      </c>
      <c r="H106" t="s">
        <v>13297</v>
      </c>
      <c r="K106">
        <v>3443130766</v>
      </c>
      <c r="L106" t="s">
        <v>8230</v>
      </c>
      <c r="M106" t="s">
        <v>10303</v>
      </c>
      <c r="N106" t="s">
        <v>10304</v>
      </c>
      <c r="O106" t="s">
        <v>620</v>
      </c>
      <c r="P106" t="s">
        <v>10305</v>
      </c>
      <c r="Q106" t="s">
        <v>74</v>
      </c>
      <c r="R106" t="s">
        <v>74</v>
      </c>
      <c r="S106" t="s">
        <v>74</v>
      </c>
    </row>
    <row r="107" spans="1:19">
      <c r="A107">
        <v>3702118432</v>
      </c>
      <c r="B107" t="s">
        <v>10306</v>
      </c>
      <c r="C107" t="s">
        <v>10307</v>
      </c>
      <c r="D107" t="s">
        <v>622</v>
      </c>
      <c r="E107" t="s">
        <v>13949</v>
      </c>
      <c r="H107" t="s">
        <v>13298</v>
      </c>
      <c r="K107">
        <v>3702118432</v>
      </c>
      <c r="L107" t="s">
        <v>8233</v>
      </c>
      <c r="M107" t="s">
        <v>10308</v>
      </c>
      <c r="N107" t="s">
        <v>10309</v>
      </c>
      <c r="O107" t="s">
        <v>627</v>
      </c>
      <c r="P107" t="s">
        <v>10310</v>
      </c>
      <c r="Q107" t="s">
        <v>74</v>
      </c>
      <c r="R107" t="s">
        <v>74</v>
      </c>
      <c r="S107" t="s">
        <v>74</v>
      </c>
    </row>
    <row r="108" spans="1:19">
      <c r="A108">
        <v>7703735555</v>
      </c>
      <c r="B108" t="s">
        <v>10311</v>
      </c>
      <c r="C108" t="s">
        <v>10312</v>
      </c>
      <c r="D108" t="s">
        <v>13950</v>
      </c>
      <c r="E108" t="s">
        <v>13951</v>
      </c>
      <c r="H108" t="s">
        <v>13299</v>
      </c>
      <c r="K108">
        <v>7703735555</v>
      </c>
      <c r="L108" t="e">
        <v>#N/A</v>
      </c>
      <c r="M108" t="s">
        <v>10313</v>
      </c>
      <c r="N108" t="s">
        <v>10314</v>
      </c>
      <c r="O108" t="s">
        <v>10315</v>
      </c>
      <c r="P108" t="s">
        <v>74</v>
      </c>
      <c r="Q108" t="s">
        <v>74</v>
      </c>
      <c r="R108" t="s">
        <v>10316</v>
      </c>
      <c r="S108" t="s">
        <v>74</v>
      </c>
    </row>
    <row r="109" spans="1:19">
      <c r="A109">
        <v>7735145855</v>
      </c>
      <c r="B109" t="s">
        <v>10317</v>
      </c>
      <c r="C109" t="s">
        <v>10318</v>
      </c>
      <c r="D109" t="s">
        <v>13952</v>
      </c>
      <c r="E109" t="s">
        <v>13953</v>
      </c>
      <c r="H109" t="s">
        <v>13300</v>
      </c>
      <c r="K109">
        <v>7735145855</v>
      </c>
      <c r="L109" t="s">
        <v>8236</v>
      </c>
      <c r="M109" t="s">
        <v>10319</v>
      </c>
      <c r="N109" t="s">
        <v>10320</v>
      </c>
      <c r="O109" t="s">
        <v>10321</v>
      </c>
      <c r="P109" t="s">
        <v>10322</v>
      </c>
      <c r="Q109" t="s">
        <v>74</v>
      </c>
      <c r="R109" t="s">
        <v>74</v>
      </c>
      <c r="S109" t="s">
        <v>74</v>
      </c>
    </row>
    <row r="110" spans="1:19">
      <c r="A110">
        <v>9705066046</v>
      </c>
      <c r="B110" t="s">
        <v>10323</v>
      </c>
      <c r="C110" t="s">
        <v>10324</v>
      </c>
      <c r="D110" t="s">
        <v>636</v>
      </c>
      <c r="E110" t="s">
        <v>13954</v>
      </c>
      <c r="H110" t="s">
        <v>13301</v>
      </c>
      <c r="K110">
        <v>9705066046</v>
      </c>
      <c r="L110" t="e">
        <v>#N/A</v>
      </c>
      <c r="M110" t="s">
        <v>10325</v>
      </c>
      <c r="N110" t="s">
        <v>10326</v>
      </c>
      <c r="O110" t="s">
        <v>10327</v>
      </c>
      <c r="P110" t="s">
        <v>641</v>
      </c>
      <c r="Q110" t="s">
        <v>74</v>
      </c>
      <c r="R110" t="s">
        <v>10328</v>
      </c>
      <c r="S110" t="s">
        <v>74</v>
      </c>
    </row>
    <row r="111" spans="1:19">
      <c r="A111">
        <v>5261080970</v>
      </c>
      <c r="B111" t="s">
        <v>10329</v>
      </c>
      <c r="C111" t="s">
        <v>10330</v>
      </c>
      <c r="D111" t="s">
        <v>642</v>
      </c>
      <c r="E111" t="s">
        <v>13955</v>
      </c>
      <c r="H111" t="s">
        <v>13302</v>
      </c>
      <c r="K111">
        <v>5261080970</v>
      </c>
      <c r="L111" t="s">
        <v>4114</v>
      </c>
      <c r="M111" t="s">
        <v>10211</v>
      </c>
      <c r="N111" t="s">
        <v>10331</v>
      </c>
      <c r="O111" t="s">
        <v>10332</v>
      </c>
      <c r="P111" t="s">
        <v>10333</v>
      </c>
      <c r="Q111" t="s">
        <v>74</v>
      </c>
      <c r="R111" t="s">
        <v>74</v>
      </c>
      <c r="S111" t="s">
        <v>74</v>
      </c>
    </row>
    <row r="112" spans="1:19">
      <c r="A112">
        <v>6658408512</v>
      </c>
      <c r="B112" t="s">
        <v>10334</v>
      </c>
      <c r="C112" t="s">
        <v>10335</v>
      </c>
      <c r="D112" t="s">
        <v>649</v>
      </c>
      <c r="E112" t="s">
        <v>13956</v>
      </c>
      <c r="H112" t="s">
        <v>13303</v>
      </c>
      <c r="K112">
        <v>6658408512</v>
      </c>
      <c r="L112" t="s">
        <v>8128</v>
      </c>
      <c r="M112" t="s">
        <v>10336</v>
      </c>
      <c r="N112" t="s">
        <v>10337</v>
      </c>
      <c r="O112" t="s">
        <v>654</v>
      </c>
      <c r="P112" t="s">
        <v>10338</v>
      </c>
      <c r="Q112" t="s">
        <v>74</v>
      </c>
      <c r="R112" t="s">
        <v>74</v>
      </c>
      <c r="S112" t="s">
        <v>74</v>
      </c>
    </row>
    <row r="113" spans="1:19">
      <c r="A113">
        <v>7606066933</v>
      </c>
      <c r="B113" t="s">
        <v>10339</v>
      </c>
      <c r="C113" t="s">
        <v>10340</v>
      </c>
      <c r="D113" t="s">
        <v>656</v>
      </c>
      <c r="E113" t="s">
        <v>13957</v>
      </c>
      <c r="H113" t="s">
        <v>13304</v>
      </c>
      <c r="K113">
        <v>7606066933</v>
      </c>
      <c r="L113" t="s">
        <v>3943</v>
      </c>
      <c r="M113" t="s">
        <v>10341</v>
      </c>
      <c r="N113" t="s">
        <v>10342</v>
      </c>
      <c r="O113" t="s">
        <v>661</v>
      </c>
      <c r="P113" t="s">
        <v>10343</v>
      </c>
      <c r="Q113" t="s">
        <v>74</v>
      </c>
      <c r="R113" t="s">
        <v>74</v>
      </c>
      <c r="S113" t="s">
        <v>74</v>
      </c>
    </row>
    <row r="114" spans="1:19">
      <c r="A114">
        <v>7743908123</v>
      </c>
      <c r="B114" t="s">
        <v>10344</v>
      </c>
      <c r="C114" t="s">
        <v>10345</v>
      </c>
      <c r="D114" t="s">
        <v>663</v>
      </c>
      <c r="E114" t="s">
        <v>13958</v>
      </c>
      <c r="H114" t="s">
        <v>13305</v>
      </c>
      <c r="K114">
        <v>7743908123</v>
      </c>
      <c r="L114" t="s">
        <v>8241</v>
      </c>
      <c r="M114" t="s">
        <v>10346</v>
      </c>
      <c r="N114" t="s">
        <v>10347</v>
      </c>
      <c r="O114" t="s">
        <v>10348</v>
      </c>
      <c r="P114" t="s">
        <v>10349</v>
      </c>
      <c r="Q114" t="s">
        <v>74</v>
      </c>
      <c r="R114" t="s">
        <v>74</v>
      </c>
      <c r="S114" t="s">
        <v>74</v>
      </c>
    </row>
    <row r="115" spans="1:19">
      <c r="A115">
        <v>6658465775</v>
      </c>
      <c r="B115" t="s">
        <v>10350</v>
      </c>
      <c r="C115" t="s">
        <v>10351</v>
      </c>
      <c r="D115" t="s">
        <v>13959</v>
      </c>
      <c r="E115" t="s">
        <v>13960</v>
      </c>
      <c r="H115" t="s">
        <v>13306</v>
      </c>
      <c r="K115">
        <v>6658465775</v>
      </c>
      <c r="L115" t="e">
        <v>#N/A</v>
      </c>
      <c r="M115" t="s">
        <v>10352</v>
      </c>
      <c r="N115" t="s">
        <v>10353</v>
      </c>
      <c r="O115" t="s">
        <v>10354</v>
      </c>
      <c r="P115" t="s">
        <v>74</v>
      </c>
      <c r="Q115" t="s">
        <v>74</v>
      </c>
      <c r="R115" t="s">
        <v>10355</v>
      </c>
      <c r="S115" t="s">
        <v>74</v>
      </c>
    </row>
    <row r="116" spans="1:19">
      <c r="A116">
        <v>6166087617</v>
      </c>
      <c r="B116" t="s">
        <v>10356</v>
      </c>
      <c r="C116" t="s">
        <v>10357</v>
      </c>
      <c r="D116" t="s">
        <v>670</v>
      </c>
      <c r="E116" t="s">
        <v>13961</v>
      </c>
      <c r="H116" t="s">
        <v>13307</v>
      </c>
      <c r="K116">
        <v>6166087617</v>
      </c>
      <c r="L116" t="s">
        <v>4172</v>
      </c>
      <c r="M116" t="s">
        <v>10122</v>
      </c>
      <c r="N116" t="s">
        <v>10358</v>
      </c>
      <c r="O116" t="s">
        <v>10359</v>
      </c>
      <c r="P116" t="s">
        <v>10360</v>
      </c>
      <c r="Q116" t="s">
        <v>74</v>
      </c>
      <c r="R116" t="s">
        <v>74</v>
      </c>
      <c r="S116" t="s">
        <v>74</v>
      </c>
    </row>
    <row r="117" spans="1:19">
      <c r="A117">
        <v>5036150841</v>
      </c>
      <c r="B117" t="s">
        <v>10361</v>
      </c>
      <c r="C117" t="s">
        <v>10362</v>
      </c>
      <c r="D117" t="s">
        <v>677</v>
      </c>
      <c r="E117" t="s">
        <v>13962</v>
      </c>
      <c r="H117" t="s">
        <v>13308</v>
      </c>
      <c r="K117">
        <v>5036150841</v>
      </c>
      <c r="L117" t="s">
        <v>8246</v>
      </c>
      <c r="M117" t="s">
        <v>10363</v>
      </c>
      <c r="N117" t="s">
        <v>10364</v>
      </c>
      <c r="O117" t="s">
        <v>682</v>
      </c>
      <c r="P117" t="s">
        <v>10365</v>
      </c>
      <c r="Q117" t="s">
        <v>74</v>
      </c>
      <c r="R117" t="s">
        <v>74</v>
      </c>
      <c r="S117" t="s">
        <v>74</v>
      </c>
    </row>
    <row r="118" spans="1:19">
      <c r="A118">
        <v>6671357634</v>
      </c>
      <c r="B118" t="s">
        <v>10366</v>
      </c>
      <c r="C118" t="s">
        <v>10367</v>
      </c>
      <c r="D118" t="s">
        <v>684</v>
      </c>
      <c r="E118" t="s">
        <v>13963</v>
      </c>
      <c r="H118" t="s">
        <v>13309</v>
      </c>
      <c r="K118">
        <v>6671357634</v>
      </c>
      <c r="L118" t="s">
        <v>4077</v>
      </c>
      <c r="M118" t="s">
        <v>10368</v>
      </c>
      <c r="N118" t="s">
        <v>10369</v>
      </c>
      <c r="O118" t="s">
        <v>689</v>
      </c>
      <c r="P118" t="s">
        <v>10370</v>
      </c>
      <c r="Q118" t="s">
        <v>74</v>
      </c>
      <c r="R118" t="s">
        <v>10371</v>
      </c>
      <c r="S118" t="s">
        <v>74</v>
      </c>
    </row>
    <row r="119" spans="1:19">
      <c r="A119">
        <v>1659180290</v>
      </c>
      <c r="B119" t="s">
        <v>10372</v>
      </c>
      <c r="C119" t="s">
        <v>10373</v>
      </c>
      <c r="D119" t="s">
        <v>690</v>
      </c>
      <c r="E119" t="s">
        <v>13964</v>
      </c>
      <c r="H119" t="s">
        <v>13310</v>
      </c>
      <c r="K119">
        <v>1659180290</v>
      </c>
      <c r="L119" t="s">
        <v>4011</v>
      </c>
      <c r="M119" t="s">
        <v>10374</v>
      </c>
      <c r="N119" t="s">
        <v>10375</v>
      </c>
      <c r="O119" t="s">
        <v>695</v>
      </c>
      <c r="P119" t="s">
        <v>10376</v>
      </c>
      <c r="Q119" t="s">
        <v>74</v>
      </c>
      <c r="R119" t="s">
        <v>74</v>
      </c>
      <c r="S119" t="s">
        <v>74</v>
      </c>
    </row>
    <row r="120" spans="1:19">
      <c r="A120">
        <v>7804581580</v>
      </c>
      <c r="B120" t="s">
        <v>10377</v>
      </c>
      <c r="C120" t="s">
        <v>10378</v>
      </c>
      <c r="D120" t="s">
        <v>697</v>
      </c>
      <c r="E120" t="s">
        <v>13965</v>
      </c>
      <c r="H120" t="s">
        <v>13311</v>
      </c>
      <c r="K120">
        <v>7804581580</v>
      </c>
      <c r="L120" t="s">
        <v>8093</v>
      </c>
      <c r="M120" t="s">
        <v>10379</v>
      </c>
      <c r="N120" t="s">
        <v>10380</v>
      </c>
      <c r="O120" t="s">
        <v>702</v>
      </c>
      <c r="P120" t="s">
        <v>10381</v>
      </c>
      <c r="Q120" t="s">
        <v>74</v>
      </c>
      <c r="R120" t="s">
        <v>74</v>
      </c>
      <c r="S120" t="s">
        <v>74</v>
      </c>
    </row>
    <row r="121" spans="1:19">
      <c r="A121">
        <v>7606096399</v>
      </c>
      <c r="B121" t="s">
        <v>10382</v>
      </c>
      <c r="C121" t="s">
        <v>10383</v>
      </c>
      <c r="D121" t="s">
        <v>704</v>
      </c>
      <c r="E121" t="s">
        <v>13966</v>
      </c>
      <c r="H121" t="s">
        <v>13312</v>
      </c>
      <c r="K121">
        <v>7606096399</v>
      </c>
      <c r="L121" t="s">
        <v>8256</v>
      </c>
      <c r="M121" t="s">
        <v>10384</v>
      </c>
      <c r="N121" t="s">
        <v>10385</v>
      </c>
      <c r="O121" t="s">
        <v>10386</v>
      </c>
      <c r="P121" t="s">
        <v>709</v>
      </c>
      <c r="Q121" t="s">
        <v>74</v>
      </c>
      <c r="R121" t="s">
        <v>74</v>
      </c>
      <c r="S121" t="s">
        <v>74</v>
      </c>
    </row>
    <row r="122" spans="1:19">
      <c r="A122">
        <v>7720033700</v>
      </c>
      <c r="B122" t="s">
        <v>10387</v>
      </c>
      <c r="C122" t="s">
        <v>10388</v>
      </c>
      <c r="D122" t="s">
        <v>13967</v>
      </c>
      <c r="E122" t="s">
        <v>13968</v>
      </c>
      <c r="H122" t="s">
        <v>13313</v>
      </c>
      <c r="K122">
        <v>7720033700</v>
      </c>
      <c r="L122" t="e">
        <v>#N/A</v>
      </c>
      <c r="M122" t="s">
        <v>10389</v>
      </c>
      <c r="N122" t="s">
        <v>10390</v>
      </c>
      <c r="O122" t="s">
        <v>10391</v>
      </c>
      <c r="P122" t="s">
        <v>74</v>
      </c>
      <c r="Q122" t="s">
        <v>74</v>
      </c>
      <c r="R122" t="s">
        <v>10392</v>
      </c>
      <c r="S122" t="s">
        <v>74</v>
      </c>
    </row>
    <row r="123" spans="1:19">
      <c r="A123">
        <v>5903116703</v>
      </c>
      <c r="B123" t="s">
        <v>10393</v>
      </c>
      <c r="C123" t="s">
        <v>10394</v>
      </c>
      <c r="D123" t="s">
        <v>13969</v>
      </c>
      <c r="E123" t="s">
        <v>13970</v>
      </c>
      <c r="H123" t="s">
        <v>13314</v>
      </c>
      <c r="K123">
        <v>5903116703</v>
      </c>
      <c r="L123" t="s">
        <v>8260</v>
      </c>
      <c r="M123" t="s">
        <v>10395</v>
      </c>
      <c r="N123" t="s">
        <v>10396</v>
      </c>
      <c r="O123" t="s">
        <v>10397</v>
      </c>
      <c r="P123" t="s">
        <v>10398</v>
      </c>
      <c r="Q123" t="s">
        <v>74</v>
      </c>
      <c r="R123" t="s">
        <v>74</v>
      </c>
      <c r="S123" t="s">
        <v>74</v>
      </c>
    </row>
    <row r="124" spans="1:19">
      <c r="A124">
        <v>2130008501</v>
      </c>
      <c r="B124" t="s">
        <v>10399</v>
      </c>
      <c r="C124" t="s">
        <v>10400</v>
      </c>
      <c r="D124" t="s">
        <v>716</v>
      </c>
      <c r="E124" t="s">
        <v>13971</v>
      </c>
      <c r="H124" t="s">
        <v>13315</v>
      </c>
      <c r="K124">
        <v>2130008501</v>
      </c>
      <c r="L124" t="s">
        <v>3999</v>
      </c>
      <c r="M124" t="s">
        <v>10401</v>
      </c>
      <c r="N124" t="s">
        <v>10402</v>
      </c>
      <c r="O124" t="s">
        <v>721</v>
      </c>
      <c r="P124" t="s">
        <v>10403</v>
      </c>
      <c r="Q124" t="s">
        <v>74</v>
      </c>
      <c r="R124" t="s">
        <v>74</v>
      </c>
      <c r="S124" t="s">
        <v>74</v>
      </c>
    </row>
    <row r="125" spans="1:19">
      <c r="A125">
        <v>1841013546</v>
      </c>
      <c r="B125" t="s">
        <v>10404</v>
      </c>
      <c r="C125" t="s">
        <v>10405</v>
      </c>
      <c r="D125" t="s">
        <v>723</v>
      </c>
      <c r="E125" t="s">
        <v>13972</v>
      </c>
      <c r="H125" t="s">
        <v>13316</v>
      </c>
      <c r="K125">
        <v>1841013546</v>
      </c>
      <c r="L125" t="s">
        <v>8147</v>
      </c>
      <c r="M125" t="s">
        <v>9793</v>
      </c>
      <c r="N125" t="s">
        <v>10406</v>
      </c>
      <c r="O125" t="s">
        <v>728</v>
      </c>
      <c r="P125" t="s">
        <v>10407</v>
      </c>
      <c r="Q125" t="s">
        <v>74</v>
      </c>
      <c r="R125" t="s">
        <v>74</v>
      </c>
      <c r="S125" t="s">
        <v>74</v>
      </c>
    </row>
    <row r="126" spans="1:19">
      <c r="A126">
        <v>7721851353</v>
      </c>
      <c r="B126" t="s">
        <v>10408</v>
      </c>
      <c r="C126" t="s">
        <v>10409</v>
      </c>
      <c r="D126" t="s">
        <v>13973</v>
      </c>
      <c r="E126" t="s">
        <v>13974</v>
      </c>
      <c r="H126" t="s">
        <v>13317</v>
      </c>
      <c r="K126">
        <v>7721851353</v>
      </c>
      <c r="L126" t="s">
        <v>3943</v>
      </c>
      <c r="M126" t="s">
        <v>10410</v>
      </c>
      <c r="N126" t="s">
        <v>10411</v>
      </c>
      <c r="O126" t="s">
        <v>734</v>
      </c>
      <c r="P126" t="s">
        <v>10412</v>
      </c>
      <c r="Q126" t="s">
        <v>74</v>
      </c>
      <c r="R126" t="s">
        <v>74</v>
      </c>
      <c r="S126" t="s">
        <v>74</v>
      </c>
    </row>
    <row r="127" spans="1:19">
      <c r="A127">
        <v>3804999885</v>
      </c>
      <c r="B127" t="s">
        <v>10413</v>
      </c>
      <c r="C127" t="s">
        <v>10414</v>
      </c>
      <c r="D127" t="s">
        <v>13975</v>
      </c>
      <c r="E127" t="s">
        <v>13976</v>
      </c>
      <c r="H127" t="s">
        <v>13318</v>
      </c>
      <c r="K127">
        <v>3804999885</v>
      </c>
      <c r="L127" t="e">
        <v>#N/A</v>
      </c>
      <c r="M127" t="s">
        <v>10415</v>
      </c>
      <c r="N127" t="s">
        <v>10416</v>
      </c>
      <c r="O127" t="s">
        <v>10417</v>
      </c>
      <c r="P127" t="s">
        <v>74</v>
      </c>
      <c r="Q127" t="s">
        <v>74</v>
      </c>
      <c r="R127" t="s">
        <v>10418</v>
      </c>
      <c r="S127" t="s">
        <v>74</v>
      </c>
    </row>
    <row r="128" spans="1:19">
      <c r="A128">
        <v>5921031594</v>
      </c>
      <c r="B128" t="s">
        <v>10419</v>
      </c>
      <c r="C128" t="s">
        <v>10420</v>
      </c>
      <c r="D128" t="s">
        <v>736</v>
      </c>
      <c r="E128" t="s">
        <v>13977</v>
      </c>
      <c r="H128" t="s">
        <v>13319</v>
      </c>
      <c r="K128">
        <v>5921031594</v>
      </c>
      <c r="L128" t="s">
        <v>8268</v>
      </c>
      <c r="M128" t="s">
        <v>10211</v>
      </c>
      <c r="N128" t="s">
        <v>10421</v>
      </c>
      <c r="O128" t="s">
        <v>741</v>
      </c>
      <c r="P128" t="s">
        <v>10422</v>
      </c>
      <c r="Q128" t="s">
        <v>74</v>
      </c>
      <c r="R128" t="s">
        <v>74</v>
      </c>
      <c r="S128" t="s">
        <v>74</v>
      </c>
    </row>
    <row r="129" spans="1:19">
      <c r="A129">
        <v>7841019595</v>
      </c>
      <c r="B129" t="s">
        <v>10423</v>
      </c>
      <c r="C129" t="s">
        <v>10424</v>
      </c>
      <c r="D129" t="s">
        <v>743</v>
      </c>
      <c r="E129" t="s">
        <v>13978</v>
      </c>
      <c r="H129" t="s">
        <v>13320</v>
      </c>
      <c r="K129">
        <v>7841019595</v>
      </c>
      <c r="L129" t="s">
        <v>8078</v>
      </c>
      <c r="M129" t="s">
        <v>10425</v>
      </c>
      <c r="N129" t="s">
        <v>10426</v>
      </c>
      <c r="O129" t="s">
        <v>748</v>
      </c>
      <c r="P129" t="s">
        <v>10427</v>
      </c>
      <c r="Q129" t="s">
        <v>74</v>
      </c>
      <c r="R129" t="s">
        <v>74</v>
      </c>
      <c r="S129" t="s">
        <v>74</v>
      </c>
    </row>
    <row r="130" spans="1:19">
      <c r="A130">
        <v>7719420624</v>
      </c>
      <c r="B130" t="s">
        <v>10428</v>
      </c>
      <c r="C130" t="s">
        <v>10429</v>
      </c>
      <c r="D130" t="s">
        <v>750</v>
      </c>
      <c r="E130" t="s">
        <v>13979</v>
      </c>
      <c r="H130" t="s">
        <v>13321</v>
      </c>
      <c r="K130">
        <v>7719420624</v>
      </c>
      <c r="L130" t="s">
        <v>8274</v>
      </c>
      <c r="M130" t="s">
        <v>10430</v>
      </c>
      <c r="N130" t="s">
        <v>10431</v>
      </c>
      <c r="O130" t="s">
        <v>755</v>
      </c>
      <c r="P130" t="s">
        <v>10432</v>
      </c>
      <c r="Q130" t="s">
        <v>74</v>
      </c>
      <c r="R130" t="s">
        <v>74</v>
      </c>
      <c r="S130" t="s">
        <v>74</v>
      </c>
    </row>
    <row r="131" spans="1:19">
      <c r="A131">
        <v>6164300903</v>
      </c>
      <c r="B131" t="s">
        <v>10433</v>
      </c>
      <c r="C131" t="s">
        <v>10434</v>
      </c>
      <c r="D131" t="s">
        <v>757</v>
      </c>
      <c r="E131" t="s">
        <v>13980</v>
      </c>
      <c r="H131" t="s">
        <v>13322</v>
      </c>
      <c r="K131">
        <v>6164300903</v>
      </c>
      <c r="L131" t="s">
        <v>4142</v>
      </c>
      <c r="M131" t="s">
        <v>10435</v>
      </c>
      <c r="N131" t="s">
        <v>10436</v>
      </c>
      <c r="O131" t="s">
        <v>762</v>
      </c>
      <c r="P131" t="s">
        <v>74</v>
      </c>
      <c r="Q131" t="s">
        <v>74</v>
      </c>
      <c r="R131" t="s">
        <v>10437</v>
      </c>
      <c r="S131" t="s">
        <v>74</v>
      </c>
    </row>
    <row r="132" spans="1:19">
      <c r="A132">
        <v>5948053468</v>
      </c>
      <c r="B132" t="s">
        <v>10438</v>
      </c>
      <c r="C132" t="s">
        <v>10439</v>
      </c>
      <c r="D132" t="s">
        <v>763</v>
      </c>
      <c r="E132" t="s">
        <v>13981</v>
      </c>
      <c r="H132" t="s">
        <v>13323</v>
      </c>
      <c r="K132">
        <v>5948053468</v>
      </c>
      <c r="L132" t="s">
        <v>4044</v>
      </c>
      <c r="M132" t="s">
        <v>10440</v>
      </c>
      <c r="N132" t="s">
        <v>10441</v>
      </c>
      <c r="O132" t="s">
        <v>10442</v>
      </c>
      <c r="P132" t="s">
        <v>10443</v>
      </c>
      <c r="Q132" t="s">
        <v>74</v>
      </c>
      <c r="R132" t="s">
        <v>74</v>
      </c>
      <c r="S132" t="s">
        <v>74</v>
      </c>
    </row>
    <row r="133" spans="1:19">
      <c r="A133">
        <v>7723908284</v>
      </c>
      <c r="B133" t="s">
        <v>10444</v>
      </c>
      <c r="C133" t="s">
        <v>10445</v>
      </c>
      <c r="D133" t="s">
        <v>770</v>
      </c>
      <c r="E133" t="s">
        <v>13982</v>
      </c>
      <c r="H133" t="s">
        <v>13324</v>
      </c>
      <c r="K133">
        <v>7723908284</v>
      </c>
      <c r="L133" t="s">
        <v>4107</v>
      </c>
      <c r="M133" t="s">
        <v>10446</v>
      </c>
      <c r="N133" t="s">
        <v>10447</v>
      </c>
      <c r="O133" t="s">
        <v>775</v>
      </c>
      <c r="P133" t="s">
        <v>10448</v>
      </c>
      <c r="Q133" t="s">
        <v>74</v>
      </c>
      <c r="R133" t="s">
        <v>74</v>
      </c>
      <c r="S133" t="s">
        <v>74</v>
      </c>
    </row>
    <row r="134" spans="1:19">
      <c r="A134">
        <v>6314034957</v>
      </c>
      <c r="B134" t="s">
        <v>10449</v>
      </c>
      <c r="C134" t="s">
        <v>10450</v>
      </c>
      <c r="D134" t="s">
        <v>13983</v>
      </c>
      <c r="E134" t="s">
        <v>13984</v>
      </c>
      <c r="H134" t="s">
        <v>13325</v>
      </c>
      <c r="K134">
        <v>6314034957</v>
      </c>
      <c r="L134" t="e">
        <v>#N/A</v>
      </c>
      <c r="M134" t="s">
        <v>10451</v>
      </c>
      <c r="N134" t="s">
        <v>10452</v>
      </c>
      <c r="O134" t="s">
        <v>10453</v>
      </c>
      <c r="P134" t="s">
        <v>10454</v>
      </c>
      <c r="Q134" t="s">
        <v>74</v>
      </c>
      <c r="R134" t="s">
        <v>10455</v>
      </c>
      <c r="S134" t="s">
        <v>74</v>
      </c>
    </row>
    <row r="135" spans="1:19">
      <c r="A135">
        <v>6324029025</v>
      </c>
      <c r="B135" t="s">
        <v>10456</v>
      </c>
      <c r="C135" t="s">
        <v>10457</v>
      </c>
      <c r="D135" t="s">
        <v>777</v>
      </c>
      <c r="E135" t="s">
        <v>13985</v>
      </c>
      <c r="H135" t="s">
        <v>13326</v>
      </c>
      <c r="K135">
        <v>6324029025</v>
      </c>
      <c r="L135" t="s">
        <v>3966</v>
      </c>
      <c r="M135" t="s">
        <v>10458</v>
      </c>
      <c r="N135" t="s">
        <v>10459</v>
      </c>
      <c r="O135" t="s">
        <v>782</v>
      </c>
      <c r="P135" t="s">
        <v>10460</v>
      </c>
      <c r="Q135" t="s">
        <v>74</v>
      </c>
      <c r="R135" t="s">
        <v>10461</v>
      </c>
      <c r="S135" t="s">
        <v>74</v>
      </c>
    </row>
    <row r="136" spans="1:19">
      <c r="A136">
        <v>5038126322</v>
      </c>
      <c r="B136" t="s">
        <v>10462</v>
      </c>
      <c r="C136" t="s">
        <v>10463</v>
      </c>
      <c r="D136" t="s">
        <v>783</v>
      </c>
      <c r="E136" t="s">
        <v>13986</v>
      </c>
      <c r="H136" t="s">
        <v>13327</v>
      </c>
      <c r="K136">
        <v>5038126322</v>
      </c>
      <c r="L136" t="e">
        <v>#N/A</v>
      </c>
      <c r="M136" t="s">
        <v>10464</v>
      </c>
      <c r="N136" t="s">
        <v>10465</v>
      </c>
      <c r="O136" t="s">
        <v>10466</v>
      </c>
      <c r="P136" t="s">
        <v>10467</v>
      </c>
      <c r="Q136" t="s">
        <v>74</v>
      </c>
      <c r="R136" t="s">
        <v>10468</v>
      </c>
      <c r="S136" t="s">
        <v>74</v>
      </c>
    </row>
    <row r="137" spans="1:19">
      <c r="A137">
        <v>7722378570</v>
      </c>
      <c r="B137" t="s">
        <v>10469</v>
      </c>
      <c r="C137" t="s">
        <v>10470</v>
      </c>
      <c r="D137" t="s">
        <v>789</v>
      </c>
      <c r="E137" t="s">
        <v>13987</v>
      </c>
      <c r="H137" t="s">
        <v>13328</v>
      </c>
      <c r="K137">
        <v>7722378570</v>
      </c>
      <c r="L137" t="s">
        <v>4107</v>
      </c>
      <c r="M137" t="s">
        <v>10471</v>
      </c>
      <c r="N137" t="s">
        <v>10472</v>
      </c>
      <c r="O137" t="s">
        <v>10473</v>
      </c>
      <c r="P137" t="s">
        <v>74</v>
      </c>
      <c r="Q137" t="s">
        <v>74</v>
      </c>
      <c r="R137" t="s">
        <v>10474</v>
      </c>
      <c r="S137" t="s">
        <v>74</v>
      </c>
    </row>
    <row r="138" spans="1:19">
      <c r="A138">
        <v>5836658948</v>
      </c>
      <c r="B138" t="s">
        <v>10475</v>
      </c>
      <c r="C138" t="s">
        <v>10476</v>
      </c>
      <c r="D138" t="s">
        <v>795</v>
      </c>
      <c r="E138" t="s">
        <v>13988</v>
      </c>
      <c r="H138" t="s">
        <v>13329</v>
      </c>
      <c r="K138">
        <v>5836658948</v>
      </c>
      <c r="L138" t="s">
        <v>8096</v>
      </c>
      <c r="M138" t="s">
        <v>10477</v>
      </c>
      <c r="N138" t="s">
        <v>10478</v>
      </c>
      <c r="O138" t="s">
        <v>800</v>
      </c>
      <c r="P138" t="s">
        <v>10479</v>
      </c>
      <c r="Q138" t="s">
        <v>74</v>
      </c>
      <c r="R138" t="s">
        <v>74</v>
      </c>
      <c r="S138" t="s">
        <v>74</v>
      </c>
    </row>
    <row r="139" spans="1:19">
      <c r="A139">
        <v>1650308002</v>
      </c>
      <c r="B139" t="s">
        <v>10480</v>
      </c>
      <c r="C139" t="s">
        <v>10481</v>
      </c>
      <c r="D139" t="s">
        <v>802</v>
      </c>
      <c r="E139" t="s">
        <v>13989</v>
      </c>
      <c r="H139" t="s">
        <v>13330</v>
      </c>
      <c r="K139">
        <v>1650308002</v>
      </c>
      <c r="L139" t="s">
        <v>8282</v>
      </c>
      <c r="M139" t="s">
        <v>10482</v>
      </c>
      <c r="N139" t="s">
        <v>10483</v>
      </c>
      <c r="O139" t="s">
        <v>807</v>
      </c>
      <c r="P139" t="s">
        <v>10484</v>
      </c>
      <c r="Q139" t="s">
        <v>74</v>
      </c>
      <c r="R139" t="s">
        <v>74</v>
      </c>
      <c r="S139" t="s">
        <v>74</v>
      </c>
    </row>
    <row r="140" spans="1:19">
      <c r="A140">
        <v>7715831246</v>
      </c>
      <c r="B140" t="s">
        <v>10485</v>
      </c>
      <c r="C140" t="s">
        <v>10486</v>
      </c>
      <c r="D140" t="s">
        <v>809</v>
      </c>
      <c r="E140" t="s">
        <v>13990</v>
      </c>
      <c r="H140" t="s">
        <v>13331</v>
      </c>
      <c r="K140">
        <v>7715831246</v>
      </c>
      <c r="L140" t="s">
        <v>8053</v>
      </c>
      <c r="M140" t="s">
        <v>10487</v>
      </c>
      <c r="N140" t="s">
        <v>10488</v>
      </c>
      <c r="O140" t="s">
        <v>10489</v>
      </c>
      <c r="P140" t="s">
        <v>10490</v>
      </c>
      <c r="Q140" t="s">
        <v>74</v>
      </c>
      <c r="R140" t="s">
        <v>74</v>
      </c>
      <c r="S140" t="s">
        <v>74</v>
      </c>
    </row>
    <row r="141" spans="1:19">
      <c r="A141">
        <v>7714365867</v>
      </c>
      <c r="B141" t="s">
        <v>10491</v>
      </c>
      <c r="C141" t="s">
        <v>10492</v>
      </c>
      <c r="D141" t="s">
        <v>816</v>
      </c>
      <c r="E141" t="s">
        <v>13991</v>
      </c>
      <c r="H141" t="s">
        <v>13332</v>
      </c>
      <c r="K141">
        <v>7714365867</v>
      </c>
      <c r="L141" t="s">
        <v>4005</v>
      </c>
      <c r="M141" t="s">
        <v>10493</v>
      </c>
      <c r="N141" t="s">
        <v>10494</v>
      </c>
      <c r="O141" t="s">
        <v>10495</v>
      </c>
      <c r="P141" t="s">
        <v>10496</v>
      </c>
      <c r="Q141" t="s">
        <v>74</v>
      </c>
      <c r="R141" t="s">
        <v>74</v>
      </c>
      <c r="S141" t="s">
        <v>74</v>
      </c>
    </row>
    <row r="142" spans="1:19">
      <c r="A142">
        <v>9718046431</v>
      </c>
      <c r="B142" t="s">
        <v>10497</v>
      </c>
      <c r="C142" t="s">
        <v>10498</v>
      </c>
      <c r="D142" t="s">
        <v>13992</v>
      </c>
      <c r="E142" t="s">
        <v>13993</v>
      </c>
      <c r="H142" t="s">
        <v>13333</v>
      </c>
      <c r="K142">
        <v>9718046431</v>
      </c>
      <c r="L142" t="e">
        <v>#N/A</v>
      </c>
      <c r="M142" t="s">
        <v>10499</v>
      </c>
      <c r="N142" t="s">
        <v>10500</v>
      </c>
      <c r="O142" t="s">
        <v>10501</v>
      </c>
      <c r="P142" t="s">
        <v>74</v>
      </c>
      <c r="Q142" t="s">
        <v>74</v>
      </c>
      <c r="R142" t="s">
        <v>10502</v>
      </c>
      <c r="S142" t="s">
        <v>74</v>
      </c>
    </row>
    <row r="143" spans="1:19">
      <c r="A143">
        <v>7724866608</v>
      </c>
      <c r="B143" t="s">
        <v>10503</v>
      </c>
      <c r="C143" t="s">
        <v>10504</v>
      </c>
      <c r="D143" t="s">
        <v>823</v>
      </c>
      <c r="E143" t="s">
        <v>13994</v>
      </c>
      <c r="H143" t="s">
        <v>13334</v>
      </c>
      <c r="K143">
        <v>7724866608</v>
      </c>
      <c r="L143" t="s">
        <v>4017</v>
      </c>
      <c r="M143" t="s">
        <v>10505</v>
      </c>
      <c r="N143" t="s">
        <v>10506</v>
      </c>
      <c r="O143" t="s">
        <v>828</v>
      </c>
      <c r="P143" t="s">
        <v>74</v>
      </c>
      <c r="Q143" t="s">
        <v>74</v>
      </c>
      <c r="R143" t="s">
        <v>10507</v>
      </c>
      <c r="S143" t="s">
        <v>74</v>
      </c>
    </row>
    <row r="144" spans="1:19">
      <c r="A144">
        <v>1660288940</v>
      </c>
      <c r="B144" t="s">
        <v>10508</v>
      </c>
      <c r="C144" t="s">
        <v>10509</v>
      </c>
      <c r="D144" t="s">
        <v>830</v>
      </c>
      <c r="E144" t="s">
        <v>13995</v>
      </c>
      <c r="H144" t="s">
        <v>13335</v>
      </c>
      <c r="K144">
        <v>1660288940</v>
      </c>
      <c r="L144" t="s">
        <v>8293</v>
      </c>
      <c r="M144" t="s">
        <v>10510</v>
      </c>
      <c r="N144" t="s">
        <v>10511</v>
      </c>
      <c r="O144" t="s">
        <v>835</v>
      </c>
      <c r="P144" t="s">
        <v>10512</v>
      </c>
      <c r="Q144" t="s">
        <v>74</v>
      </c>
      <c r="R144" t="s">
        <v>10513</v>
      </c>
      <c r="S144" t="s">
        <v>74</v>
      </c>
    </row>
    <row r="145" spans="1:19">
      <c r="A145">
        <v>4345197098</v>
      </c>
      <c r="B145" t="s">
        <v>10514</v>
      </c>
      <c r="C145" t="s">
        <v>10515</v>
      </c>
      <c r="D145" t="s">
        <v>836</v>
      </c>
      <c r="E145" t="s">
        <v>13996</v>
      </c>
      <c r="H145" t="s">
        <v>13336</v>
      </c>
      <c r="K145">
        <v>4345197098</v>
      </c>
      <c r="L145" t="s">
        <v>4053</v>
      </c>
      <c r="M145" t="s">
        <v>10516</v>
      </c>
      <c r="N145" t="s">
        <v>10517</v>
      </c>
      <c r="O145" t="s">
        <v>841</v>
      </c>
      <c r="P145" t="s">
        <v>10518</v>
      </c>
      <c r="Q145" t="s">
        <v>74</v>
      </c>
      <c r="R145" t="s">
        <v>74</v>
      </c>
      <c r="S145" t="s">
        <v>74</v>
      </c>
    </row>
    <row r="146" spans="1:19">
      <c r="A146">
        <v>6659101869</v>
      </c>
      <c r="B146" t="s">
        <v>10519</v>
      </c>
      <c r="C146" t="s">
        <v>10520</v>
      </c>
      <c r="D146" t="s">
        <v>843</v>
      </c>
      <c r="E146" t="s">
        <v>13997</v>
      </c>
      <c r="H146" t="s">
        <v>13337</v>
      </c>
      <c r="K146">
        <v>6659101869</v>
      </c>
      <c r="L146" t="s">
        <v>4207</v>
      </c>
      <c r="M146" t="s">
        <v>10521</v>
      </c>
      <c r="N146" t="s">
        <v>10522</v>
      </c>
      <c r="O146" t="s">
        <v>848</v>
      </c>
      <c r="P146" t="s">
        <v>10523</v>
      </c>
      <c r="Q146" t="s">
        <v>74</v>
      </c>
      <c r="R146" t="s">
        <v>74</v>
      </c>
      <c r="S146" t="s">
        <v>74</v>
      </c>
    </row>
    <row r="147" spans="1:19">
      <c r="A147">
        <v>2635227255</v>
      </c>
      <c r="B147" t="s">
        <v>10524</v>
      </c>
      <c r="C147" t="s">
        <v>10525</v>
      </c>
      <c r="D147" t="s">
        <v>850</v>
      </c>
      <c r="E147" t="s">
        <v>13998</v>
      </c>
      <c r="H147" t="s">
        <v>13338</v>
      </c>
      <c r="K147">
        <v>2635227255</v>
      </c>
      <c r="L147" t="s">
        <v>4176</v>
      </c>
      <c r="M147" t="s">
        <v>10526</v>
      </c>
      <c r="N147" t="s">
        <v>10527</v>
      </c>
      <c r="O147" t="s">
        <v>10528</v>
      </c>
      <c r="P147" t="s">
        <v>10529</v>
      </c>
      <c r="Q147" t="s">
        <v>74</v>
      </c>
      <c r="R147" t="s">
        <v>74</v>
      </c>
      <c r="S147" t="s">
        <v>74</v>
      </c>
    </row>
    <row r="148" spans="1:19">
      <c r="A148">
        <v>6829117690</v>
      </c>
      <c r="B148" t="s">
        <v>10530</v>
      </c>
      <c r="C148" t="s">
        <v>10531</v>
      </c>
      <c r="D148" t="s">
        <v>857</v>
      </c>
      <c r="E148" t="s">
        <v>13999</v>
      </c>
      <c r="H148" t="s">
        <v>13339</v>
      </c>
      <c r="K148">
        <v>6829117690</v>
      </c>
      <c r="L148" t="s">
        <v>3981</v>
      </c>
      <c r="M148" t="s">
        <v>10532</v>
      </c>
      <c r="N148" t="s">
        <v>10533</v>
      </c>
      <c r="O148" t="s">
        <v>10534</v>
      </c>
      <c r="P148" t="s">
        <v>10535</v>
      </c>
      <c r="Q148" t="s">
        <v>74</v>
      </c>
      <c r="R148" t="s">
        <v>74</v>
      </c>
      <c r="S148" t="s">
        <v>74</v>
      </c>
    </row>
    <row r="149" spans="1:19">
      <c r="A149">
        <v>7728312015</v>
      </c>
      <c r="B149" t="s">
        <v>10536</v>
      </c>
      <c r="C149" t="s">
        <v>10537</v>
      </c>
      <c r="D149" t="s">
        <v>864</v>
      </c>
      <c r="E149" t="s">
        <v>14000</v>
      </c>
      <c r="H149" t="s">
        <v>13340</v>
      </c>
      <c r="K149">
        <v>7728312015</v>
      </c>
      <c r="L149" t="s">
        <v>8302</v>
      </c>
      <c r="M149" t="s">
        <v>10538</v>
      </c>
      <c r="N149" t="s">
        <v>10539</v>
      </c>
      <c r="O149" t="s">
        <v>10540</v>
      </c>
      <c r="P149" t="s">
        <v>10541</v>
      </c>
      <c r="Q149" t="s">
        <v>74</v>
      </c>
      <c r="R149" t="s">
        <v>74</v>
      </c>
      <c r="S149" t="s">
        <v>74</v>
      </c>
    </row>
    <row r="150" spans="1:19">
      <c r="A150">
        <v>7811653557</v>
      </c>
      <c r="B150" t="s">
        <v>10542</v>
      </c>
      <c r="C150" t="s">
        <v>10543</v>
      </c>
      <c r="D150" t="s">
        <v>871</v>
      </c>
      <c r="E150" t="s">
        <v>14001</v>
      </c>
      <c r="H150" t="s">
        <v>13341</v>
      </c>
      <c r="K150">
        <v>7811653557</v>
      </c>
      <c r="L150" t="s">
        <v>8220</v>
      </c>
      <c r="M150" t="s">
        <v>10544</v>
      </c>
      <c r="N150" t="s">
        <v>10545</v>
      </c>
      <c r="O150" t="s">
        <v>876</v>
      </c>
      <c r="P150" t="s">
        <v>10546</v>
      </c>
      <c r="Q150" t="s">
        <v>74</v>
      </c>
      <c r="R150" t="s">
        <v>74</v>
      </c>
      <c r="S150" t="s">
        <v>74</v>
      </c>
    </row>
    <row r="151" spans="1:19">
      <c r="A151">
        <v>7731324349</v>
      </c>
      <c r="B151" t="s">
        <v>10547</v>
      </c>
      <c r="C151" t="s">
        <v>10548</v>
      </c>
      <c r="D151" t="s">
        <v>878</v>
      </c>
      <c r="E151" t="s">
        <v>14002</v>
      </c>
      <c r="H151" t="s">
        <v>13342</v>
      </c>
      <c r="K151">
        <v>7731324349</v>
      </c>
      <c r="L151" t="s">
        <v>8274</v>
      </c>
      <c r="M151" t="s">
        <v>10549</v>
      </c>
      <c r="N151" t="s">
        <v>10550</v>
      </c>
      <c r="O151" t="s">
        <v>10551</v>
      </c>
      <c r="P151" t="s">
        <v>10552</v>
      </c>
      <c r="Q151" t="s">
        <v>74</v>
      </c>
      <c r="R151" t="s">
        <v>10553</v>
      </c>
      <c r="S151" t="s">
        <v>74</v>
      </c>
    </row>
    <row r="152" spans="1:19">
      <c r="A152">
        <v>7701410819</v>
      </c>
      <c r="B152" t="s">
        <v>10554</v>
      </c>
      <c r="C152" t="s">
        <v>10555</v>
      </c>
      <c r="D152" t="s">
        <v>885</v>
      </c>
      <c r="E152" t="s">
        <v>14003</v>
      </c>
      <c r="H152" t="s">
        <v>13343</v>
      </c>
      <c r="K152">
        <v>7701410819</v>
      </c>
      <c r="L152" t="s">
        <v>8309</v>
      </c>
      <c r="M152" t="s">
        <v>10556</v>
      </c>
      <c r="N152" t="s">
        <v>10557</v>
      </c>
      <c r="O152" t="s">
        <v>10558</v>
      </c>
      <c r="P152" t="s">
        <v>10559</v>
      </c>
      <c r="Q152" t="s">
        <v>74</v>
      </c>
      <c r="R152" t="s">
        <v>74</v>
      </c>
      <c r="S152" t="s">
        <v>74</v>
      </c>
    </row>
    <row r="153" spans="1:19">
      <c r="A153">
        <v>6950085733</v>
      </c>
      <c r="B153" t="s">
        <v>10560</v>
      </c>
      <c r="C153" t="s">
        <v>10561</v>
      </c>
      <c r="D153" t="s">
        <v>892</v>
      </c>
      <c r="E153" t="s">
        <v>14004</v>
      </c>
      <c r="H153" t="s">
        <v>13344</v>
      </c>
      <c r="K153">
        <v>6950085733</v>
      </c>
      <c r="L153" t="s">
        <v>4145</v>
      </c>
      <c r="M153" t="s">
        <v>10562</v>
      </c>
      <c r="N153" t="s">
        <v>10563</v>
      </c>
      <c r="O153" t="s">
        <v>10564</v>
      </c>
      <c r="P153" t="s">
        <v>10565</v>
      </c>
      <c r="Q153" t="s">
        <v>74</v>
      </c>
      <c r="R153" t="s">
        <v>10566</v>
      </c>
      <c r="S153" t="s">
        <v>74</v>
      </c>
    </row>
    <row r="154" spans="1:19">
      <c r="A154">
        <v>1657199916</v>
      </c>
      <c r="B154" t="s">
        <v>10567</v>
      </c>
      <c r="C154" t="s">
        <v>10568</v>
      </c>
      <c r="D154" t="s">
        <v>14005</v>
      </c>
      <c r="E154" t="s">
        <v>14006</v>
      </c>
      <c r="H154" t="s">
        <v>13345</v>
      </c>
      <c r="K154">
        <v>1657199916</v>
      </c>
      <c r="L154" t="s">
        <v>8313</v>
      </c>
      <c r="M154" t="s">
        <v>10569</v>
      </c>
      <c r="N154" t="s">
        <v>10570</v>
      </c>
      <c r="O154" t="s">
        <v>903</v>
      </c>
      <c r="P154" t="s">
        <v>10571</v>
      </c>
      <c r="Q154" t="s">
        <v>74</v>
      </c>
      <c r="R154" t="s">
        <v>74</v>
      </c>
      <c r="S154" t="s">
        <v>74</v>
      </c>
    </row>
    <row r="155" spans="1:19">
      <c r="A155">
        <v>2801146767</v>
      </c>
      <c r="B155" t="s">
        <v>10572</v>
      </c>
      <c r="C155" t="s">
        <v>10573</v>
      </c>
      <c r="D155" t="s">
        <v>905</v>
      </c>
      <c r="E155" t="s">
        <v>14007</v>
      </c>
      <c r="H155" t="s">
        <v>13346</v>
      </c>
      <c r="K155">
        <v>2801146767</v>
      </c>
      <c r="L155" t="s">
        <v>8302</v>
      </c>
      <c r="M155" t="s">
        <v>10574</v>
      </c>
      <c r="N155" t="s">
        <v>10575</v>
      </c>
      <c r="O155" t="s">
        <v>910</v>
      </c>
      <c r="P155" t="s">
        <v>10576</v>
      </c>
      <c r="Q155" t="s">
        <v>74</v>
      </c>
      <c r="R155" t="s">
        <v>10577</v>
      </c>
      <c r="S155" t="s">
        <v>74</v>
      </c>
    </row>
    <row r="156" spans="1:19">
      <c r="A156">
        <v>5904335578</v>
      </c>
      <c r="B156" t="s">
        <v>10578</v>
      </c>
      <c r="C156" t="s">
        <v>10579</v>
      </c>
      <c r="D156" t="s">
        <v>912</v>
      </c>
      <c r="E156" t="s">
        <v>14008</v>
      </c>
      <c r="H156" t="s">
        <v>13347</v>
      </c>
      <c r="K156">
        <v>5904335578</v>
      </c>
      <c r="L156" t="s">
        <v>4044</v>
      </c>
      <c r="M156" t="s">
        <v>10580</v>
      </c>
      <c r="N156" t="s">
        <v>10581</v>
      </c>
      <c r="O156" t="s">
        <v>917</v>
      </c>
      <c r="P156" t="s">
        <v>10582</v>
      </c>
      <c r="Q156" t="s">
        <v>74</v>
      </c>
      <c r="R156" t="s">
        <v>74</v>
      </c>
      <c r="S156" t="s">
        <v>74</v>
      </c>
    </row>
    <row r="157" spans="1:19">
      <c r="A157">
        <v>2130168738</v>
      </c>
      <c r="B157" t="s">
        <v>10583</v>
      </c>
      <c r="C157" t="s">
        <v>10584</v>
      </c>
      <c r="D157" t="s">
        <v>14009</v>
      </c>
      <c r="E157" t="s">
        <v>14010</v>
      </c>
      <c r="H157" t="s">
        <v>13348</v>
      </c>
      <c r="K157">
        <v>2130168738</v>
      </c>
      <c r="L157" t="s">
        <v>3999</v>
      </c>
      <c r="M157" t="s">
        <v>10585</v>
      </c>
      <c r="N157" t="s">
        <v>10586</v>
      </c>
      <c r="O157" t="s">
        <v>924</v>
      </c>
      <c r="P157" t="s">
        <v>10587</v>
      </c>
      <c r="Q157" t="s">
        <v>74</v>
      </c>
      <c r="R157" t="s">
        <v>74</v>
      </c>
      <c r="S157" t="s">
        <v>74</v>
      </c>
    </row>
    <row r="158" spans="1:19">
      <c r="A158">
        <v>7705680245</v>
      </c>
      <c r="B158" t="s">
        <v>10588</v>
      </c>
      <c r="C158" t="s">
        <v>10589</v>
      </c>
      <c r="D158" t="s">
        <v>926</v>
      </c>
      <c r="E158" t="s">
        <v>14011</v>
      </c>
      <c r="H158" t="s">
        <v>13349</v>
      </c>
      <c r="K158">
        <v>7705680245</v>
      </c>
      <c r="L158" t="s">
        <v>4066</v>
      </c>
      <c r="M158" t="s">
        <v>10590</v>
      </c>
      <c r="N158" t="s">
        <v>10591</v>
      </c>
      <c r="O158" t="s">
        <v>10592</v>
      </c>
      <c r="P158" t="s">
        <v>10593</v>
      </c>
      <c r="Q158" t="s">
        <v>74</v>
      </c>
      <c r="R158" t="s">
        <v>74</v>
      </c>
      <c r="S158" t="s">
        <v>74</v>
      </c>
    </row>
    <row r="159" spans="1:19">
      <c r="A159">
        <v>7730233723</v>
      </c>
      <c r="B159" t="s">
        <v>10594</v>
      </c>
      <c r="C159" t="s">
        <v>10595</v>
      </c>
      <c r="D159" t="s">
        <v>933</v>
      </c>
      <c r="E159" t="s">
        <v>14012</v>
      </c>
      <c r="H159" t="s">
        <v>13350</v>
      </c>
      <c r="K159">
        <v>7730233723</v>
      </c>
      <c r="L159" t="s">
        <v>4191</v>
      </c>
      <c r="M159" t="s">
        <v>10596</v>
      </c>
      <c r="N159" t="s">
        <v>10597</v>
      </c>
      <c r="O159" t="s">
        <v>938</v>
      </c>
      <c r="P159" t="s">
        <v>10598</v>
      </c>
      <c r="Q159" t="s">
        <v>74</v>
      </c>
      <c r="R159" t="s">
        <v>74</v>
      </c>
      <c r="S159" t="s">
        <v>74</v>
      </c>
    </row>
    <row r="160" spans="1:19">
      <c r="A160">
        <v>5404048840</v>
      </c>
      <c r="B160" t="s">
        <v>10599</v>
      </c>
      <c r="C160" t="s">
        <v>10600</v>
      </c>
      <c r="D160" t="s">
        <v>940</v>
      </c>
      <c r="E160" t="s">
        <v>14013</v>
      </c>
      <c r="H160" t="s">
        <v>13351</v>
      </c>
      <c r="K160">
        <v>5404048840</v>
      </c>
      <c r="L160" t="s">
        <v>8329</v>
      </c>
      <c r="M160" t="s">
        <v>10003</v>
      </c>
      <c r="N160" t="s">
        <v>10601</v>
      </c>
      <c r="O160" t="s">
        <v>945</v>
      </c>
      <c r="P160" t="s">
        <v>10602</v>
      </c>
      <c r="Q160" t="s">
        <v>74</v>
      </c>
      <c r="R160" t="s">
        <v>74</v>
      </c>
      <c r="S160" t="s">
        <v>74</v>
      </c>
    </row>
    <row r="161" spans="1:19">
      <c r="A161">
        <v>3664227526</v>
      </c>
      <c r="B161" t="s">
        <v>10603</v>
      </c>
      <c r="C161" t="s">
        <v>10604</v>
      </c>
      <c r="D161" t="s">
        <v>947</v>
      </c>
      <c r="E161" t="s">
        <v>14014</v>
      </c>
      <c r="H161" t="s">
        <v>13352</v>
      </c>
      <c r="K161">
        <v>3664227526</v>
      </c>
      <c r="L161" t="s">
        <v>8332</v>
      </c>
      <c r="M161" t="s">
        <v>10605</v>
      </c>
      <c r="N161" t="s">
        <v>10606</v>
      </c>
      <c r="O161" t="s">
        <v>952</v>
      </c>
      <c r="P161" t="s">
        <v>10607</v>
      </c>
      <c r="Q161" t="s">
        <v>74</v>
      </c>
      <c r="R161" t="s">
        <v>74</v>
      </c>
      <c r="S161" t="s">
        <v>74</v>
      </c>
    </row>
    <row r="162" spans="1:19">
      <c r="A162">
        <v>7717777530</v>
      </c>
      <c r="B162" t="s">
        <v>10608</v>
      </c>
      <c r="C162" t="s">
        <v>10609</v>
      </c>
      <c r="D162" t="s">
        <v>954</v>
      </c>
      <c r="E162" t="s">
        <v>14015</v>
      </c>
      <c r="H162" t="s">
        <v>13353</v>
      </c>
      <c r="K162">
        <v>7717777530</v>
      </c>
      <c r="L162" t="e">
        <v>#N/A</v>
      </c>
      <c r="M162" t="s">
        <v>10610</v>
      </c>
      <c r="N162" t="s">
        <v>10611</v>
      </c>
      <c r="O162" t="s">
        <v>957</v>
      </c>
      <c r="P162" t="s">
        <v>74</v>
      </c>
      <c r="Q162" t="s">
        <v>74</v>
      </c>
      <c r="R162" t="s">
        <v>10612</v>
      </c>
      <c r="S162" t="s">
        <v>74</v>
      </c>
    </row>
    <row r="163" spans="1:19">
      <c r="A163">
        <v>7813280879</v>
      </c>
      <c r="B163" t="s">
        <v>10613</v>
      </c>
      <c r="C163" t="s">
        <v>10614</v>
      </c>
      <c r="D163" t="s">
        <v>958</v>
      </c>
      <c r="E163" t="s">
        <v>14016</v>
      </c>
      <c r="H163" t="s">
        <v>13354</v>
      </c>
      <c r="K163">
        <v>7813280879</v>
      </c>
      <c r="L163" t="s">
        <v>4107</v>
      </c>
      <c r="M163" t="s">
        <v>10615</v>
      </c>
      <c r="N163" t="s">
        <v>10616</v>
      </c>
      <c r="O163" t="s">
        <v>963</v>
      </c>
      <c r="P163" t="s">
        <v>10617</v>
      </c>
      <c r="Q163" t="s">
        <v>74</v>
      </c>
      <c r="R163" t="s">
        <v>74</v>
      </c>
      <c r="S163" t="s">
        <v>74</v>
      </c>
    </row>
    <row r="164" spans="1:19">
      <c r="A164">
        <v>7728665652</v>
      </c>
      <c r="B164" t="s">
        <v>10618</v>
      </c>
      <c r="C164" t="s">
        <v>10619</v>
      </c>
      <c r="D164" t="s">
        <v>965</v>
      </c>
      <c r="E164" t="s">
        <v>14017</v>
      </c>
      <c r="H164" t="s">
        <v>13355</v>
      </c>
      <c r="K164">
        <v>7728665652</v>
      </c>
      <c r="L164" t="s">
        <v>8338</v>
      </c>
      <c r="M164" t="s">
        <v>10620</v>
      </c>
      <c r="N164" t="s">
        <v>10621</v>
      </c>
      <c r="O164" t="s">
        <v>970</v>
      </c>
      <c r="P164" t="s">
        <v>10622</v>
      </c>
      <c r="Q164" t="s">
        <v>74</v>
      </c>
      <c r="R164" t="s">
        <v>74</v>
      </c>
      <c r="S164" t="s">
        <v>74</v>
      </c>
    </row>
    <row r="165" spans="1:19">
      <c r="A165">
        <v>7716859501</v>
      </c>
      <c r="B165" t="s">
        <v>10623</v>
      </c>
      <c r="C165" t="s">
        <v>10624</v>
      </c>
      <c r="D165" t="s">
        <v>972</v>
      </c>
      <c r="E165" t="s">
        <v>14018</v>
      </c>
      <c r="H165" t="s">
        <v>13356</v>
      </c>
      <c r="K165">
        <v>7716859501</v>
      </c>
      <c r="L165" t="s">
        <v>3976</v>
      </c>
      <c r="M165" t="s">
        <v>10625</v>
      </c>
      <c r="N165" t="s">
        <v>10626</v>
      </c>
      <c r="O165" t="s">
        <v>977</v>
      </c>
      <c r="P165" t="s">
        <v>10627</v>
      </c>
      <c r="Q165" t="s">
        <v>74</v>
      </c>
      <c r="R165" t="s">
        <v>74</v>
      </c>
      <c r="S165" t="s">
        <v>74</v>
      </c>
    </row>
    <row r="166" spans="1:19">
      <c r="A166">
        <v>6671077740</v>
      </c>
      <c r="B166" t="s">
        <v>10628</v>
      </c>
      <c r="C166" t="s">
        <v>10629</v>
      </c>
      <c r="D166" t="s">
        <v>979</v>
      </c>
      <c r="E166" t="s">
        <v>14019</v>
      </c>
      <c r="H166" t="s">
        <v>13357</v>
      </c>
      <c r="K166">
        <v>6671077740</v>
      </c>
      <c r="L166" t="s">
        <v>4077</v>
      </c>
      <c r="M166" t="s">
        <v>10630</v>
      </c>
      <c r="N166" t="s">
        <v>10631</v>
      </c>
      <c r="O166" t="s">
        <v>984</v>
      </c>
      <c r="P166" t="s">
        <v>10632</v>
      </c>
      <c r="Q166" t="s">
        <v>74</v>
      </c>
      <c r="R166" t="s">
        <v>74</v>
      </c>
      <c r="S166" t="s">
        <v>74</v>
      </c>
    </row>
    <row r="167" spans="1:19">
      <c r="A167">
        <v>5407950809</v>
      </c>
      <c r="B167" t="s">
        <v>10633</v>
      </c>
      <c r="C167" t="s">
        <v>10634</v>
      </c>
      <c r="D167" t="s">
        <v>986</v>
      </c>
      <c r="E167" t="s">
        <v>14020</v>
      </c>
      <c r="H167" t="s">
        <v>13358</v>
      </c>
      <c r="K167">
        <v>5407950809</v>
      </c>
      <c r="L167" t="s">
        <v>8346</v>
      </c>
      <c r="M167" t="s">
        <v>10635</v>
      </c>
      <c r="N167" t="s">
        <v>10636</v>
      </c>
      <c r="O167" t="s">
        <v>991</v>
      </c>
      <c r="P167" t="s">
        <v>10637</v>
      </c>
      <c r="Q167" t="s">
        <v>74</v>
      </c>
      <c r="R167" t="s">
        <v>10638</v>
      </c>
      <c r="S167" t="s">
        <v>74</v>
      </c>
    </row>
    <row r="168" spans="1:19">
      <c r="A168">
        <v>326554597</v>
      </c>
      <c r="B168" t="s">
        <v>10639</v>
      </c>
      <c r="C168" t="s">
        <v>10640</v>
      </c>
      <c r="D168" t="s">
        <v>993</v>
      </c>
      <c r="E168" t="s">
        <v>14021</v>
      </c>
      <c r="H168" t="s">
        <v>13359</v>
      </c>
      <c r="K168">
        <v>326554597</v>
      </c>
      <c r="L168" t="s">
        <v>8350</v>
      </c>
      <c r="M168" t="s">
        <v>10641</v>
      </c>
      <c r="N168" t="s">
        <v>10642</v>
      </c>
      <c r="O168" t="s">
        <v>10643</v>
      </c>
      <c r="P168" t="s">
        <v>10644</v>
      </c>
      <c r="Q168" t="s">
        <v>74</v>
      </c>
      <c r="R168" t="s">
        <v>74</v>
      </c>
      <c r="S168" t="s">
        <v>74</v>
      </c>
    </row>
    <row r="169" spans="1:19">
      <c r="A169">
        <v>3123365906</v>
      </c>
      <c r="B169" t="s">
        <v>10645</v>
      </c>
      <c r="C169" t="s">
        <v>10646</v>
      </c>
      <c r="D169" t="s">
        <v>14022</v>
      </c>
      <c r="E169" t="s">
        <v>14023</v>
      </c>
      <c r="H169" t="s">
        <v>13360</v>
      </c>
      <c r="K169">
        <v>3123365906</v>
      </c>
      <c r="L169" t="e">
        <v>#N/A</v>
      </c>
      <c r="M169" t="s">
        <v>10647</v>
      </c>
      <c r="N169" t="s">
        <v>10648</v>
      </c>
      <c r="O169" t="s">
        <v>10649</v>
      </c>
      <c r="P169" t="s">
        <v>74</v>
      </c>
      <c r="Q169" t="s">
        <v>74</v>
      </c>
      <c r="R169" t="s">
        <v>10650</v>
      </c>
      <c r="S169" t="s">
        <v>74</v>
      </c>
    </row>
    <row r="170" spans="1:19">
      <c r="A170">
        <v>6449088107</v>
      </c>
      <c r="B170" t="s">
        <v>10651</v>
      </c>
      <c r="C170" t="s">
        <v>10652</v>
      </c>
      <c r="D170" t="s">
        <v>996</v>
      </c>
      <c r="E170" t="s">
        <v>14024</v>
      </c>
      <c r="H170" t="s">
        <v>13361</v>
      </c>
      <c r="K170">
        <v>6449088107</v>
      </c>
      <c r="L170" t="s">
        <v>8202</v>
      </c>
      <c r="M170" t="s">
        <v>10653</v>
      </c>
      <c r="N170" t="s">
        <v>10654</v>
      </c>
      <c r="O170" t="s">
        <v>1001</v>
      </c>
      <c r="P170" t="s">
        <v>10655</v>
      </c>
      <c r="Q170" t="s">
        <v>74</v>
      </c>
      <c r="R170" t="s">
        <v>74</v>
      </c>
      <c r="S170" t="s">
        <v>74</v>
      </c>
    </row>
    <row r="171" spans="1:19">
      <c r="A171">
        <v>7536127121</v>
      </c>
      <c r="B171" t="s">
        <v>10656</v>
      </c>
      <c r="C171" t="s">
        <v>10657</v>
      </c>
      <c r="D171" t="s">
        <v>1003</v>
      </c>
      <c r="E171" t="s">
        <v>14025</v>
      </c>
      <c r="H171" t="s">
        <v>13362</v>
      </c>
      <c r="K171">
        <v>7536127121</v>
      </c>
      <c r="L171" t="s">
        <v>8355</v>
      </c>
      <c r="M171" t="s">
        <v>10516</v>
      </c>
      <c r="N171" t="s">
        <v>10658</v>
      </c>
      <c r="O171" t="s">
        <v>1008</v>
      </c>
      <c r="P171" t="s">
        <v>10659</v>
      </c>
      <c r="Q171" t="s">
        <v>74</v>
      </c>
      <c r="R171" t="s">
        <v>74</v>
      </c>
      <c r="S171" t="s">
        <v>74</v>
      </c>
    </row>
    <row r="172" spans="1:19">
      <c r="A172">
        <v>5260324077</v>
      </c>
      <c r="B172" t="s">
        <v>10660</v>
      </c>
      <c r="C172" t="s">
        <v>10661</v>
      </c>
      <c r="D172" t="s">
        <v>14026</v>
      </c>
      <c r="E172" t="s">
        <v>14027</v>
      </c>
      <c r="H172" t="s">
        <v>13363</v>
      </c>
      <c r="K172">
        <v>5260324077</v>
      </c>
      <c r="L172" t="e">
        <v>#N/A</v>
      </c>
      <c r="M172" t="s">
        <v>10662</v>
      </c>
      <c r="N172" t="s">
        <v>10663</v>
      </c>
      <c r="O172" t="s">
        <v>10664</v>
      </c>
      <c r="P172" t="s">
        <v>10665</v>
      </c>
      <c r="Q172" t="s">
        <v>74</v>
      </c>
      <c r="R172" t="s">
        <v>10666</v>
      </c>
      <c r="S172" t="s">
        <v>74</v>
      </c>
    </row>
    <row r="173" spans="1:19">
      <c r="A173">
        <v>7704568339</v>
      </c>
      <c r="B173" t="s">
        <v>10667</v>
      </c>
      <c r="C173" t="s">
        <v>10668</v>
      </c>
      <c r="D173" t="s">
        <v>14028</v>
      </c>
      <c r="E173" t="s">
        <v>14029</v>
      </c>
      <c r="H173" t="s">
        <v>13364</v>
      </c>
      <c r="K173">
        <v>7704568339</v>
      </c>
      <c r="L173" t="e">
        <v>#N/A</v>
      </c>
      <c r="M173" t="s">
        <v>10669</v>
      </c>
      <c r="N173" t="s">
        <v>10670</v>
      </c>
      <c r="O173" t="s">
        <v>10671</v>
      </c>
      <c r="P173" t="s">
        <v>10672</v>
      </c>
      <c r="Q173" t="s">
        <v>74</v>
      </c>
      <c r="R173" t="s">
        <v>10673</v>
      </c>
      <c r="S173" t="s">
        <v>74</v>
      </c>
    </row>
    <row r="174" spans="1:19">
      <c r="A174">
        <v>7449007276</v>
      </c>
      <c r="B174" t="s">
        <v>10674</v>
      </c>
      <c r="C174" t="s">
        <v>10675</v>
      </c>
      <c r="D174" t="s">
        <v>1010</v>
      </c>
      <c r="E174" t="s">
        <v>14030</v>
      </c>
      <c r="H174" t="s">
        <v>13365</v>
      </c>
      <c r="K174">
        <v>7449007276</v>
      </c>
      <c r="L174" t="s">
        <v>8358</v>
      </c>
      <c r="M174" t="s">
        <v>10676</v>
      </c>
      <c r="N174" t="s">
        <v>10677</v>
      </c>
      <c r="O174" t="s">
        <v>10678</v>
      </c>
      <c r="P174" t="s">
        <v>10679</v>
      </c>
      <c r="Q174" t="s">
        <v>74</v>
      </c>
      <c r="R174" t="s">
        <v>74</v>
      </c>
      <c r="S174" t="s">
        <v>74</v>
      </c>
    </row>
    <row r="175" spans="1:19">
      <c r="A175">
        <v>2456001967</v>
      </c>
      <c r="B175" t="s">
        <v>10680</v>
      </c>
      <c r="C175" t="s">
        <v>10681</v>
      </c>
      <c r="D175" t="s">
        <v>1017</v>
      </c>
      <c r="E175" t="s">
        <v>14031</v>
      </c>
      <c r="H175" t="s">
        <v>13366</v>
      </c>
      <c r="K175">
        <v>2456001967</v>
      </c>
      <c r="L175" t="s">
        <v>8362</v>
      </c>
      <c r="M175" t="s">
        <v>10682</v>
      </c>
      <c r="N175" t="s">
        <v>10683</v>
      </c>
      <c r="O175" t="s">
        <v>10684</v>
      </c>
      <c r="P175" t="s">
        <v>10685</v>
      </c>
      <c r="Q175" t="s">
        <v>74</v>
      </c>
      <c r="R175" t="s">
        <v>10686</v>
      </c>
      <c r="S175" t="s">
        <v>74</v>
      </c>
    </row>
    <row r="176" spans="1:19">
      <c r="A176">
        <v>2632814015</v>
      </c>
      <c r="B176" t="s">
        <v>10687</v>
      </c>
      <c r="C176" t="s">
        <v>10688</v>
      </c>
      <c r="D176" t="s">
        <v>14032</v>
      </c>
      <c r="E176" t="s">
        <v>14033</v>
      </c>
      <c r="H176" t="s">
        <v>13367</v>
      </c>
      <c r="K176">
        <v>2632814015</v>
      </c>
      <c r="L176" t="s">
        <v>4176</v>
      </c>
      <c r="M176" t="s">
        <v>10689</v>
      </c>
      <c r="N176" t="s">
        <v>10690</v>
      </c>
      <c r="O176" t="s">
        <v>10691</v>
      </c>
      <c r="P176" t="s">
        <v>10692</v>
      </c>
      <c r="Q176" t="s">
        <v>74</v>
      </c>
      <c r="R176" t="s">
        <v>74</v>
      </c>
      <c r="S176" t="s">
        <v>74</v>
      </c>
    </row>
    <row r="177" spans="1:19">
      <c r="A177">
        <v>3662252862</v>
      </c>
      <c r="B177" t="s">
        <v>10693</v>
      </c>
      <c r="C177" t="s">
        <v>10694</v>
      </c>
      <c r="D177" t="s">
        <v>1030</v>
      </c>
      <c r="E177" t="s">
        <v>14034</v>
      </c>
      <c r="H177" t="s">
        <v>13368</v>
      </c>
      <c r="K177">
        <v>3662252862</v>
      </c>
      <c r="L177" t="s">
        <v>4036</v>
      </c>
      <c r="M177" t="s">
        <v>10695</v>
      </c>
      <c r="N177" t="s">
        <v>10696</v>
      </c>
      <c r="O177" t="s">
        <v>10697</v>
      </c>
      <c r="P177" t="s">
        <v>10698</v>
      </c>
      <c r="Q177" t="s">
        <v>74</v>
      </c>
      <c r="R177" t="s">
        <v>74</v>
      </c>
      <c r="S177" t="s">
        <v>74</v>
      </c>
    </row>
    <row r="178" spans="1:19">
      <c r="A178">
        <v>1435312504</v>
      </c>
      <c r="B178" t="s">
        <v>10699</v>
      </c>
      <c r="C178" t="s">
        <v>10700</v>
      </c>
      <c r="D178" t="s">
        <v>1037</v>
      </c>
      <c r="E178" t="s">
        <v>14035</v>
      </c>
      <c r="H178" t="s">
        <v>13369</v>
      </c>
      <c r="K178">
        <v>1435312504</v>
      </c>
      <c r="L178" t="s">
        <v>8370</v>
      </c>
      <c r="M178" t="s">
        <v>10701</v>
      </c>
      <c r="N178" t="s">
        <v>10702</v>
      </c>
      <c r="O178" t="s">
        <v>10703</v>
      </c>
      <c r="P178" t="s">
        <v>10704</v>
      </c>
      <c r="Q178" t="s">
        <v>74</v>
      </c>
      <c r="R178" t="s">
        <v>74</v>
      </c>
      <c r="S178" t="s">
        <v>74</v>
      </c>
    </row>
    <row r="179" spans="1:19">
      <c r="A179">
        <v>7704860164</v>
      </c>
      <c r="B179" t="s">
        <v>10705</v>
      </c>
      <c r="C179" t="s">
        <v>10706</v>
      </c>
      <c r="D179" t="s">
        <v>14592</v>
      </c>
      <c r="E179" t="s">
        <v>14593</v>
      </c>
      <c r="H179" t="s">
        <v>13370</v>
      </c>
      <c r="K179">
        <v>7704860164</v>
      </c>
      <c r="L179" t="s">
        <v>3935</v>
      </c>
      <c r="M179" t="s">
        <v>10707</v>
      </c>
      <c r="N179" t="s">
        <v>10708</v>
      </c>
      <c r="O179" t="s">
        <v>10709</v>
      </c>
      <c r="P179" t="s">
        <v>10710</v>
      </c>
      <c r="Q179" t="s">
        <v>74</v>
      </c>
      <c r="R179" t="s">
        <v>74</v>
      </c>
      <c r="S179" t="s">
        <v>74</v>
      </c>
    </row>
    <row r="180" spans="1:19">
      <c r="A180">
        <v>7707707982</v>
      </c>
      <c r="B180" t="s">
        <v>10711</v>
      </c>
      <c r="C180" t="s">
        <v>10712</v>
      </c>
      <c r="D180" t="s">
        <v>1051</v>
      </c>
      <c r="E180" t="s">
        <v>14036</v>
      </c>
      <c r="H180" t="s">
        <v>13371</v>
      </c>
      <c r="K180">
        <v>7707707982</v>
      </c>
      <c r="L180" t="s">
        <v>8373</v>
      </c>
      <c r="M180" t="s">
        <v>10713</v>
      </c>
      <c r="N180" t="s">
        <v>10714</v>
      </c>
      <c r="O180" t="s">
        <v>10715</v>
      </c>
      <c r="P180" t="s">
        <v>10716</v>
      </c>
      <c r="Q180" t="s">
        <v>74</v>
      </c>
      <c r="R180" t="s">
        <v>74</v>
      </c>
      <c r="S180" t="s">
        <v>74</v>
      </c>
    </row>
    <row r="181" spans="1:19">
      <c r="A181">
        <v>7724737722</v>
      </c>
      <c r="B181" t="s">
        <v>10717</v>
      </c>
      <c r="C181" t="s">
        <v>10718</v>
      </c>
      <c r="D181" t="s">
        <v>1058</v>
      </c>
      <c r="E181" t="s">
        <v>14037</v>
      </c>
      <c r="H181" t="s">
        <v>13372</v>
      </c>
      <c r="K181">
        <v>7724737722</v>
      </c>
      <c r="L181" t="s">
        <v>3935</v>
      </c>
      <c r="M181" t="s">
        <v>10719</v>
      </c>
      <c r="N181" t="s">
        <v>10720</v>
      </c>
      <c r="O181" t="s">
        <v>1063</v>
      </c>
      <c r="P181" t="s">
        <v>10721</v>
      </c>
      <c r="Q181" t="s">
        <v>74</v>
      </c>
      <c r="R181" t="s">
        <v>74</v>
      </c>
      <c r="S181" t="s">
        <v>74</v>
      </c>
    </row>
    <row r="182" spans="1:19">
      <c r="A182">
        <v>3664214573</v>
      </c>
      <c r="B182" t="s">
        <v>10722</v>
      </c>
      <c r="C182" t="s">
        <v>10723</v>
      </c>
      <c r="D182" t="s">
        <v>1065</v>
      </c>
      <c r="E182" t="s">
        <v>14038</v>
      </c>
      <c r="H182" t="s">
        <v>13373</v>
      </c>
      <c r="K182">
        <v>3664214573</v>
      </c>
      <c r="L182" t="s">
        <v>4036</v>
      </c>
      <c r="M182" t="s">
        <v>10724</v>
      </c>
      <c r="N182" t="s">
        <v>10725</v>
      </c>
      <c r="O182" t="s">
        <v>10726</v>
      </c>
      <c r="P182" t="s">
        <v>10727</v>
      </c>
      <c r="Q182" t="s">
        <v>74</v>
      </c>
      <c r="R182" t="s">
        <v>74</v>
      </c>
      <c r="S182" t="s">
        <v>74</v>
      </c>
    </row>
    <row r="183" spans="1:19">
      <c r="A183">
        <v>3448045000</v>
      </c>
      <c r="B183" t="s">
        <v>10728</v>
      </c>
      <c r="C183" t="s">
        <v>10729</v>
      </c>
      <c r="D183" t="s">
        <v>1072</v>
      </c>
      <c r="E183" t="s">
        <v>14039</v>
      </c>
      <c r="H183" t="s">
        <v>13374</v>
      </c>
      <c r="K183">
        <v>3448045000</v>
      </c>
      <c r="L183" t="s">
        <v>8379</v>
      </c>
      <c r="M183" t="s">
        <v>10730</v>
      </c>
      <c r="N183" t="s">
        <v>10731</v>
      </c>
      <c r="O183" t="s">
        <v>1077</v>
      </c>
      <c r="P183" t="s">
        <v>10732</v>
      </c>
      <c r="Q183" t="s">
        <v>74</v>
      </c>
      <c r="R183" t="s">
        <v>74</v>
      </c>
      <c r="S183" t="s">
        <v>74</v>
      </c>
    </row>
    <row r="184" spans="1:19">
      <c r="A184">
        <v>5908998590</v>
      </c>
      <c r="B184" t="s">
        <v>10733</v>
      </c>
      <c r="C184" t="s">
        <v>10734</v>
      </c>
      <c r="D184" t="s">
        <v>1078</v>
      </c>
      <c r="E184" t="s">
        <v>14040</v>
      </c>
      <c r="H184" t="s">
        <v>13375</v>
      </c>
      <c r="K184">
        <v>5908998590</v>
      </c>
      <c r="L184" t="s">
        <v>8260</v>
      </c>
      <c r="M184" t="s">
        <v>10735</v>
      </c>
      <c r="N184" t="s">
        <v>10736</v>
      </c>
      <c r="O184" t="s">
        <v>1083</v>
      </c>
      <c r="P184" t="s">
        <v>10737</v>
      </c>
      <c r="Q184" t="s">
        <v>74</v>
      </c>
      <c r="R184" t="s">
        <v>74</v>
      </c>
      <c r="S184" t="s">
        <v>74</v>
      </c>
    </row>
    <row r="185" spans="1:19">
      <c r="A185">
        <v>3666223446</v>
      </c>
      <c r="B185" t="s">
        <v>10738</v>
      </c>
      <c r="C185" t="s">
        <v>10739</v>
      </c>
      <c r="D185" t="s">
        <v>1085</v>
      </c>
      <c r="E185" t="s">
        <v>14041</v>
      </c>
      <c r="H185" t="s">
        <v>13376</v>
      </c>
      <c r="K185">
        <v>3666223446</v>
      </c>
      <c r="L185" t="s">
        <v>4165</v>
      </c>
      <c r="M185" t="s">
        <v>10740</v>
      </c>
      <c r="N185" t="s">
        <v>10741</v>
      </c>
      <c r="O185" t="s">
        <v>10742</v>
      </c>
      <c r="P185" t="s">
        <v>10743</v>
      </c>
      <c r="Q185" t="s">
        <v>74</v>
      </c>
      <c r="R185" t="s">
        <v>10744</v>
      </c>
      <c r="S185" t="s">
        <v>74</v>
      </c>
    </row>
    <row r="186" spans="1:19">
      <c r="A186">
        <v>1831181333</v>
      </c>
      <c r="B186" t="s">
        <v>10745</v>
      </c>
      <c r="C186" t="s">
        <v>10746</v>
      </c>
      <c r="D186" t="s">
        <v>1091</v>
      </c>
      <c r="E186" t="s">
        <v>14042</v>
      </c>
      <c r="H186" t="s">
        <v>13377</v>
      </c>
      <c r="K186">
        <v>1831181333</v>
      </c>
      <c r="L186" t="s">
        <v>4014</v>
      </c>
      <c r="M186" t="s">
        <v>10747</v>
      </c>
      <c r="N186" t="s">
        <v>10748</v>
      </c>
      <c r="O186" t="s">
        <v>1096</v>
      </c>
      <c r="P186" t="s">
        <v>10749</v>
      </c>
      <c r="Q186" t="s">
        <v>74</v>
      </c>
      <c r="R186" t="s">
        <v>74</v>
      </c>
      <c r="S186" t="s">
        <v>74</v>
      </c>
    </row>
    <row r="187" spans="1:19">
      <c r="A187">
        <v>6168074571</v>
      </c>
      <c r="B187" t="s">
        <v>10750</v>
      </c>
      <c r="C187" t="s">
        <v>10751</v>
      </c>
      <c r="D187" t="s">
        <v>1098</v>
      </c>
      <c r="E187" t="s">
        <v>14043</v>
      </c>
      <c r="H187" t="s">
        <v>13378</v>
      </c>
      <c r="K187">
        <v>6168074571</v>
      </c>
      <c r="L187" t="s">
        <v>4185</v>
      </c>
      <c r="M187" t="s">
        <v>10752</v>
      </c>
      <c r="N187" t="s">
        <v>10753</v>
      </c>
      <c r="O187" t="s">
        <v>1101</v>
      </c>
      <c r="P187" t="s">
        <v>10754</v>
      </c>
      <c r="Q187" t="s">
        <v>74</v>
      </c>
      <c r="R187" t="s">
        <v>74</v>
      </c>
      <c r="S187" t="s">
        <v>74</v>
      </c>
    </row>
    <row r="188" spans="1:19">
      <c r="A188">
        <v>8602214460</v>
      </c>
      <c r="B188" t="s">
        <v>10755</v>
      </c>
      <c r="C188" t="s">
        <v>10756</v>
      </c>
      <c r="D188" t="s">
        <v>1103</v>
      </c>
      <c r="E188" t="s">
        <v>14044</v>
      </c>
      <c r="H188" t="s">
        <v>13379</v>
      </c>
      <c r="K188">
        <v>8602214460</v>
      </c>
      <c r="L188" t="s">
        <v>3939</v>
      </c>
      <c r="M188" t="s">
        <v>10757</v>
      </c>
      <c r="N188" t="s">
        <v>10758</v>
      </c>
      <c r="O188" t="s">
        <v>10759</v>
      </c>
      <c r="P188" t="s">
        <v>10760</v>
      </c>
      <c r="Q188" t="s">
        <v>74</v>
      </c>
      <c r="R188" t="s">
        <v>10761</v>
      </c>
      <c r="S188" t="s">
        <v>74</v>
      </c>
    </row>
    <row r="189" spans="1:19">
      <c r="A189">
        <v>4632195224</v>
      </c>
      <c r="B189" t="s">
        <v>10762</v>
      </c>
      <c r="C189" t="s">
        <v>10763</v>
      </c>
      <c r="D189" t="s">
        <v>1109</v>
      </c>
      <c r="E189" t="s">
        <v>14045</v>
      </c>
      <c r="H189" t="s">
        <v>13380</v>
      </c>
      <c r="K189">
        <v>4632195224</v>
      </c>
      <c r="L189" t="s">
        <v>8390</v>
      </c>
      <c r="M189" t="s">
        <v>10764</v>
      </c>
      <c r="N189" t="s">
        <v>10765</v>
      </c>
      <c r="O189" t="s">
        <v>1114</v>
      </c>
      <c r="P189" t="s">
        <v>10766</v>
      </c>
      <c r="Q189" t="s">
        <v>74</v>
      </c>
      <c r="R189" t="s">
        <v>74</v>
      </c>
      <c r="S189" t="s">
        <v>74</v>
      </c>
    </row>
    <row r="190" spans="1:19">
      <c r="A190">
        <v>2536276999</v>
      </c>
      <c r="B190" t="s">
        <v>10767</v>
      </c>
      <c r="C190" t="s">
        <v>10768</v>
      </c>
      <c r="D190" t="s">
        <v>1116</v>
      </c>
      <c r="E190" t="s">
        <v>14046</v>
      </c>
      <c r="H190" t="s">
        <v>13381</v>
      </c>
      <c r="K190">
        <v>2536276999</v>
      </c>
      <c r="L190" t="s">
        <v>8089</v>
      </c>
      <c r="M190" t="s">
        <v>10769</v>
      </c>
      <c r="N190" t="s">
        <v>10770</v>
      </c>
      <c r="O190" t="s">
        <v>1121</v>
      </c>
      <c r="P190" t="s">
        <v>10771</v>
      </c>
      <c r="Q190" t="s">
        <v>74</v>
      </c>
      <c r="R190" t="s">
        <v>74</v>
      </c>
      <c r="S190" t="s">
        <v>74</v>
      </c>
    </row>
    <row r="191" spans="1:19">
      <c r="A191">
        <v>2465128720</v>
      </c>
      <c r="B191" t="s">
        <v>10772</v>
      </c>
      <c r="C191" t="s">
        <v>10773</v>
      </c>
      <c r="D191" t="s">
        <v>1123</v>
      </c>
      <c r="E191" t="s">
        <v>14047</v>
      </c>
      <c r="H191" t="s">
        <v>13382</v>
      </c>
      <c r="K191">
        <v>2465128720</v>
      </c>
      <c r="L191" t="s">
        <v>8211</v>
      </c>
      <c r="M191" t="s">
        <v>10774</v>
      </c>
      <c r="N191" t="s">
        <v>10775</v>
      </c>
      <c r="O191" t="s">
        <v>1128</v>
      </c>
      <c r="P191" t="s">
        <v>10776</v>
      </c>
      <c r="Q191" t="s">
        <v>74</v>
      </c>
      <c r="R191" t="s">
        <v>74</v>
      </c>
      <c r="S191" t="s">
        <v>74</v>
      </c>
    </row>
    <row r="192" spans="1:19">
      <c r="A192">
        <v>5259100410</v>
      </c>
      <c r="B192" t="s">
        <v>10777</v>
      </c>
      <c r="C192" t="s">
        <v>10778</v>
      </c>
      <c r="D192" t="s">
        <v>1130</v>
      </c>
      <c r="E192" t="s">
        <v>14048</v>
      </c>
      <c r="H192" t="s">
        <v>13383</v>
      </c>
      <c r="K192">
        <v>5259100410</v>
      </c>
      <c r="L192" t="s">
        <v>8398</v>
      </c>
      <c r="M192" t="s">
        <v>10211</v>
      </c>
      <c r="N192" t="s">
        <v>10779</v>
      </c>
      <c r="O192" t="s">
        <v>1135</v>
      </c>
      <c r="P192" t="s">
        <v>10780</v>
      </c>
      <c r="Q192" t="s">
        <v>74</v>
      </c>
      <c r="R192" t="s">
        <v>74</v>
      </c>
      <c r="S192" t="s">
        <v>74</v>
      </c>
    </row>
    <row r="193" spans="1:19">
      <c r="A193">
        <v>7733298863</v>
      </c>
      <c r="B193" t="s">
        <v>10781</v>
      </c>
      <c r="C193" t="s">
        <v>10782</v>
      </c>
      <c r="D193" t="s">
        <v>1137</v>
      </c>
      <c r="E193" t="s">
        <v>14049</v>
      </c>
      <c r="H193" t="s">
        <v>13384</v>
      </c>
      <c r="K193">
        <v>7733298863</v>
      </c>
      <c r="L193" t="s">
        <v>8401</v>
      </c>
      <c r="M193" t="s">
        <v>10783</v>
      </c>
      <c r="N193" t="s">
        <v>10784</v>
      </c>
      <c r="O193" t="s">
        <v>1142</v>
      </c>
      <c r="P193" t="s">
        <v>10785</v>
      </c>
      <c r="Q193" t="s">
        <v>74</v>
      </c>
      <c r="R193" t="s">
        <v>74</v>
      </c>
      <c r="S193" t="s">
        <v>74</v>
      </c>
    </row>
    <row r="194" spans="1:19">
      <c r="A194">
        <v>5406610327</v>
      </c>
      <c r="B194" t="s">
        <v>10786</v>
      </c>
      <c r="C194" t="s">
        <v>10787</v>
      </c>
      <c r="D194" t="s">
        <v>1144</v>
      </c>
      <c r="E194" t="s">
        <v>14050</v>
      </c>
      <c r="H194" t="s">
        <v>13385</v>
      </c>
      <c r="K194">
        <v>5406610327</v>
      </c>
      <c r="L194" t="s">
        <v>4161</v>
      </c>
      <c r="M194" t="s">
        <v>10788</v>
      </c>
      <c r="N194" t="s">
        <v>10789</v>
      </c>
      <c r="O194" t="s">
        <v>10790</v>
      </c>
      <c r="P194" t="s">
        <v>1149</v>
      </c>
      <c r="Q194" t="s">
        <v>74</v>
      </c>
      <c r="R194" t="s">
        <v>10791</v>
      </c>
      <c r="S194" t="s">
        <v>74</v>
      </c>
    </row>
    <row r="195" spans="1:19">
      <c r="A195">
        <v>3666100821</v>
      </c>
      <c r="B195" t="s">
        <v>10792</v>
      </c>
      <c r="C195" t="s">
        <v>10793</v>
      </c>
      <c r="D195" t="s">
        <v>1150</v>
      </c>
      <c r="E195" t="s">
        <v>14051</v>
      </c>
      <c r="H195" t="s">
        <v>13386</v>
      </c>
      <c r="K195">
        <v>3666100821</v>
      </c>
      <c r="L195" t="s">
        <v>4165</v>
      </c>
      <c r="M195" t="s">
        <v>10794</v>
      </c>
      <c r="N195" t="s">
        <v>10795</v>
      </c>
      <c r="O195" t="s">
        <v>1156</v>
      </c>
      <c r="P195" t="s">
        <v>10796</v>
      </c>
      <c r="Q195" t="s">
        <v>74</v>
      </c>
      <c r="R195" t="s">
        <v>74</v>
      </c>
      <c r="S195" t="s">
        <v>74</v>
      </c>
    </row>
    <row r="196" spans="1:19">
      <c r="A196">
        <v>4632200234</v>
      </c>
      <c r="B196" t="s">
        <v>10797</v>
      </c>
      <c r="C196" t="s">
        <v>10798</v>
      </c>
      <c r="D196" t="s">
        <v>1158</v>
      </c>
      <c r="E196" t="s">
        <v>14052</v>
      </c>
      <c r="H196" t="s">
        <v>13387</v>
      </c>
      <c r="K196">
        <v>4632200234</v>
      </c>
      <c r="L196" t="s">
        <v>8390</v>
      </c>
      <c r="M196" t="s">
        <v>10799</v>
      </c>
      <c r="N196" t="s">
        <v>10800</v>
      </c>
      <c r="O196" t="s">
        <v>10801</v>
      </c>
      <c r="P196" t="s">
        <v>10802</v>
      </c>
      <c r="Q196" t="s">
        <v>74</v>
      </c>
      <c r="R196" t="s">
        <v>74</v>
      </c>
      <c r="S196" t="s">
        <v>74</v>
      </c>
    </row>
    <row r="197" spans="1:19">
      <c r="A197">
        <v>3625013023</v>
      </c>
      <c r="B197" t="s">
        <v>10803</v>
      </c>
      <c r="C197" t="s">
        <v>10804</v>
      </c>
      <c r="D197" t="s">
        <v>1165</v>
      </c>
      <c r="E197" t="s">
        <v>14053</v>
      </c>
      <c r="H197" t="s">
        <v>13388</v>
      </c>
      <c r="K197">
        <v>3625013023</v>
      </c>
      <c r="L197" t="s">
        <v>4165</v>
      </c>
      <c r="M197" t="s">
        <v>10805</v>
      </c>
      <c r="N197" t="s">
        <v>10806</v>
      </c>
      <c r="O197" t="s">
        <v>10807</v>
      </c>
      <c r="P197" t="s">
        <v>1170</v>
      </c>
      <c r="Q197" t="s">
        <v>74</v>
      </c>
      <c r="R197" t="s">
        <v>74</v>
      </c>
      <c r="S197" t="s">
        <v>74</v>
      </c>
    </row>
    <row r="198" spans="1:19">
      <c r="A198">
        <v>1831167427</v>
      </c>
      <c r="B198" t="s">
        <v>10808</v>
      </c>
      <c r="C198" t="s">
        <v>10809</v>
      </c>
      <c r="D198" t="s">
        <v>1171</v>
      </c>
      <c r="E198" t="s">
        <v>14054</v>
      </c>
      <c r="H198" t="s">
        <v>13389</v>
      </c>
      <c r="K198">
        <v>1831167427</v>
      </c>
      <c r="L198" t="s">
        <v>8408</v>
      </c>
      <c r="M198" t="s">
        <v>10810</v>
      </c>
      <c r="N198" t="s">
        <v>10811</v>
      </c>
      <c r="O198" t="s">
        <v>1176</v>
      </c>
      <c r="P198" t="s">
        <v>10812</v>
      </c>
      <c r="Q198" t="s">
        <v>74</v>
      </c>
      <c r="R198" t="s">
        <v>74</v>
      </c>
      <c r="S198" t="s">
        <v>74</v>
      </c>
    </row>
    <row r="199" spans="1:19">
      <c r="A199">
        <v>5260402511</v>
      </c>
      <c r="B199" t="s">
        <v>10813</v>
      </c>
      <c r="C199" t="s">
        <v>10814</v>
      </c>
      <c r="D199" t="s">
        <v>1177</v>
      </c>
      <c r="E199" t="s">
        <v>14055</v>
      </c>
      <c r="H199" t="s">
        <v>13390</v>
      </c>
      <c r="K199">
        <v>5260402511</v>
      </c>
      <c r="L199" t="s">
        <v>4002</v>
      </c>
      <c r="M199" t="s">
        <v>10815</v>
      </c>
      <c r="N199" t="s">
        <v>10816</v>
      </c>
      <c r="O199" t="s">
        <v>1182</v>
      </c>
      <c r="P199" t="s">
        <v>10817</v>
      </c>
      <c r="Q199" t="s">
        <v>74</v>
      </c>
      <c r="R199" t="s">
        <v>74</v>
      </c>
      <c r="S199" t="s">
        <v>74</v>
      </c>
    </row>
    <row r="200" spans="1:19">
      <c r="A200">
        <v>7811674941</v>
      </c>
      <c r="B200" t="s">
        <v>10818</v>
      </c>
      <c r="C200" t="s">
        <v>10819</v>
      </c>
      <c r="D200" t="s">
        <v>14056</v>
      </c>
      <c r="E200" t="s">
        <v>14057</v>
      </c>
      <c r="H200" t="s">
        <v>13391</v>
      </c>
      <c r="K200">
        <v>7811674941</v>
      </c>
      <c r="L200" t="e">
        <v>#N/A</v>
      </c>
      <c r="M200" t="s">
        <v>10820</v>
      </c>
      <c r="N200" t="s">
        <v>10821</v>
      </c>
      <c r="O200" t="s">
        <v>10822</v>
      </c>
      <c r="P200" t="s">
        <v>10823</v>
      </c>
      <c r="Q200" t="s">
        <v>74</v>
      </c>
      <c r="R200" t="s">
        <v>10824</v>
      </c>
      <c r="S200" t="s">
        <v>74</v>
      </c>
    </row>
    <row r="201" spans="1:19">
      <c r="A201">
        <v>5406972623</v>
      </c>
      <c r="B201" t="s">
        <v>10825</v>
      </c>
      <c r="C201" t="s">
        <v>10826</v>
      </c>
      <c r="D201" t="s">
        <v>1184</v>
      </c>
      <c r="E201" t="s">
        <v>14058</v>
      </c>
      <c r="H201" t="s">
        <v>13392</v>
      </c>
      <c r="K201">
        <v>5406972623</v>
      </c>
      <c r="L201" t="s">
        <v>3985</v>
      </c>
      <c r="M201" t="s">
        <v>10827</v>
      </c>
      <c r="N201" t="s">
        <v>10828</v>
      </c>
      <c r="O201" t="s">
        <v>1189</v>
      </c>
      <c r="P201" t="s">
        <v>10829</v>
      </c>
      <c r="Q201" t="s">
        <v>74</v>
      </c>
      <c r="R201" t="s">
        <v>74</v>
      </c>
      <c r="S201" t="s">
        <v>74</v>
      </c>
    </row>
    <row r="202" spans="1:19">
      <c r="A202">
        <v>1831177672</v>
      </c>
      <c r="B202" t="s">
        <v>10830</v>
      </c>
      <c r="C202" t="s">
        <v>10831</v>
      </c>
      <c r="D202" t="s">
        <v>1191</v>
      </c>
      <c r="E202" t="s">
        <v>14059</v>
      </c>
      <c r="H202" t="s">
        <v>13393</v>
      </c>
      <c r="K202">
        <v>1831177672</v>
      </c>
      <c r="L202" t="s">
        <v>3992</v>
      </c>
      <c r="M202" t="s">
        <v>10832</v>
      </c>
      <c r="N202" t="s">
        <v>10833</v>
      </c>
      <c r="O202" t="s">
        <v>1196</v>
      </c>
      <c r="P202" t="s">
        <v>10834</v>
      </c>
      <c r="Q202" t="s">
        <v>74</v>
      </c>
      <c r="R202" t="s">
        <v>74</v>
      </c>
      <c r="S202" t="s">
        <v>74</v>
      </c>
    </row>
    <row r="203" spans="1:19">
      <c r="A203">
        <v>2311252460</v>
      </c>
      <c r="B203" t="s">
        <v>10835</v>
      </c>
      <c r="C203" t="s">
        <v>10836</v>
      </c>
      <c r="D203" t="s">
        <v>1198</v>
      </c>
      <c r="E203" t="s">
        <v>14060</v>
      </c>
      <c r="H203" t="s">
        <v>13394</v>
      </c>
      <c r="K203">
        <v>2311252460</v>
      </c>
      <c r="L203" t="s">
        <v>8416</v>
      </c>
      <c r="M203" t="s">
        <v>10837</v>
      </c>
      <c r="N203" t="s">
        <v>10838</v>
      </c>
      <c r="O203" t="s">
        <v>10839</v>
      </c>
      <c r="P203" t="s">
        <v>10840</v>
      </c>
      <c r="Q203" t="s">
        <v>74</v>
      </c>
      <c r="R203" t="s">
        <v>74</v>
      </c>
      <c r="S203" t="s">
        <v>74</v>
      </c>
    </row>
    <row r="204" spans="1:19">
      <c r="A204">
        <v>2465304196</v>
      </c>
      <c r="B204" t="s">
        <v>10841</v>
      </c>
      <c r="C204" t="s">
        <v>10842</v>
      </c>
      <c r="D204" t="s">
        <v>1205</v>
      </c>
      <c r="E204" t="s">
        <v>14061</v>
      </c>
      <c r="H204" t="s">
        <v>13395</v>
      </c>
      <c r="K204">
        <v>2465304196</v>
      </c>
      <c r="L204" t="s">
        <v>4008</v>
      </c>
      <c r="M204" t="s">
        <v>10843</v>
      </c>
      <c r="N204" t="s">
        <v>10844</v>
      </c>
      <c r="O204" t="s">
        <v>1210</v>
      </c>
      <c r="P204" t="s">
        <v>10845</v>
      </c>
      <c r="Q204" t="s">
        <v>74</v>
      </c>
      <c r="R204" t="s">
        <v>74</v>
      </c>
      <c r="S204" t="s">
        <v>74</v>
      </c>
    </row>
    <row r="205" spans="1:19">
      <c r="A205">
        <v>7813484544</v>
      </c>
      <c r="B205" t="s">
        <v>10846</v>
      </c>
      <c r="C205" t="s">
        <v>10847</v>
      </c>
      <c r="D205" t="s">
        <v>1212</v>
      </c>
      <c r="E205" t="s">
        <v>14062</v>
      </c>
      <c r="H205" t="s">
        <v>13396</v>
      </c>
      <c r="K205">
        <v>7813484544</v>
      </c>
      <c r="L205" t="e">
        <v>#N/A</v>
      </c>
      <c r="M205" t="s">
        <v>10848</v>
      </c>
      <c r="N205" t="s">
        <v>10849</v>
      </c>
      <c r="O205" t="s">
        <v>1217</v>
      </c>
      <c r="P205" t="s">
        <v>10850</v>
      </c>
      <c r="Q205" t="s">
        <v>74</v>
      </c>
      <c r="R205" t="s">
        <v>74</v>
      </c>
      <c r="S205" t="s">
        <v>74</v>
      </c>
    </row>
    <row r="206" spans="1:19">
      <c r="A206">
        <v>7810716571</v>
      </c>
      <c r="B206" t="s">
        <v>10851</v>
      </c>
      <c r="C206" t="s">
        <v>10852</v>
      </c>
      <c r="D206" t="s">
        <v>1219</v>
      </c>
      <c r="E206" t="s">
        <v>14063</v>
      </c>
      <c r="H206" t="s">
        <v>13397</v>
      </c>
      <c r="K206">
        <v>7810716571</v>
      </c>
      <c r="L206" t="s">
        <v>3995</v>
      </c>
      <c r="M206" t="s">
        <v>10853</v>
      </c>
      <c r="N206" t="s">
        <v>10854</v>
      </c>
      <c r="O206" t="s">
        <v>1224</v>
      </c>
      <c r="P206" t="s">
        <v>10855</v>
      </c>
      <c r="Q206" t="s">
        <v>74</v>
      </c>
      <c r="R206" t="s">
        <v>74</v>
      </c>
      <c r="S206" t="s">
        <v>74</v>
      </c>
    </row>
    <row r="207" spans="1:19">
      <c r="A207">
        <v>7708750910</v>
      </c>
      <c r="B207" t="s">
        <v>10856</v>
      </c>
      <c r="C207" t="s">
        <v>10857</v>
      </c>
      <c r="D207" t="s">
        <v>1226</v>
      </c>
      <c r="E207" t="s">
        <v>14064</v>
      </c>
      <c r="H207" t="s">
        <v>13398</v>
      </c>
      <c r="K207">
        <v>7708750910</v>
      </c>
      <c r="L207" t="s">
        <v>8373</v>
      </c>
      <c r="M207" t="s">
        <v>10858</v>
      </c>
      <c r="N207" t="s">
        <v>10859</v>
      </c>
      <c r="O207" t="s">
        <v>1231</v>
      </c>
      <c r="P207" t="s">
        <v>10860</v>
      </c>
      <c r="Q207" t="s">
        <v>74</v>
      </c>
      <c r="R207" t="s">
        <v>74</v>
      </c>
      <c r="S207" t="s">
        <v>74</v>
      </c>
    </row>
    <row r="208" spans="1:19">
      <c r="A208">
        <v>7806253521</v>
      </c>
      <c r="B208" t="s">
        <v>10861</v>
      </c>
      <c r="C208" t="s">
        <v>10862</v>
      </c>
      <c r="D208" t="s">
        <v>1233</v>
      </c>
      <c r="E208" t="s">
        <v>14065</v>
      </c>
      <c r="H208" t="s">
        <v>13399</v>
      </c>
      <c r="K208">
        <v>7806253521</v>
      </c>
      <c r="L208" t="s">
        <v>4197</v>
      </c>
      <c r="M208" t="s">
        <v>10863</v>
      </c>
      <c r="N208" t="s">
        <v>10864</v>
      </c>
      <c r="O208" t="s">
        <v>1236</v>
      </c>
      <c r="P208" t="s">
        <v>10865</v>
      </c>
      <c r="Q208" t="s">
        <v>74</v>
      </c>
      <c r="R208" t="s">
        <v>74</v>
      </c>
      <c r="S208" t="s">
        <v>74</v>
      </c>
    </row>
    <row r="209" spans="1:19">
      <c r="A209">
        <v>3025031831</v>
      </c>
      <c r="B209" t="s">
        <v>10866</v>
      </c>
      <c r="C209" t="s">
        <v>10867</v>
      </c>
      <c r="D209" t="s">
        <v>1237</v>
      </c>
      <c r="E209" t="s">
        <v>14066</v>
      </c>
      <c r="H209" t="s">
        <v>13400</v>
      </c>
      <c r="K209">
        <v>3025031831</v>
      </c>
      <c r="L209" t="s">
        <v>4169</v>
      </c>
      <c r="M209" t="s">
        <v>10868</v>
      </c>
      <c r="N209" t="s">
        <v>10869</v>
      </c>
      <c r="O209" t="s">
        <v>10870</v>
      </c>
      <c r="P209" t="s">
        <v>1242</v>
      </c>
      <c r="Q209" t="s">
        <v>74</v>
      </c>
      <c r="R209" t="s">
        <v>10871</v>
      </c>
      <c r="S209" t="s">
        <v>74</v>
      </c>
    </row>
    <row r="210" spans="1:19">
      <c r="A210">
        <v>5407969670</v>
      </c>
      <c r="B210" t="s">
        <v>10872</v>
      </c>
      <c r="C210" t="s">
        <v>10873</v>
      </c>
      <c r="D210" t="s">
        <v>1243</v>
      </c>
      <c r="E210" t="s">
        <v>14067</v>
      </c>
      <c r="H210" t="s">
        <v>13401</v>
      </c>
      <c r="K210">
        <v>5407969670</v>
      </c>
      <c r="L210" t="s">
        <v>3985</v>
      </c>
      <c r="M210" t="s">
        <v>10874</v>
      </c>
      <c r="N210" t="s">
        <v>10875</v>
      </c>
      <c r="O210" t="s">
        <v>1248</v>
      </c>
      <c r="P210" t="s">
        <v>10876</v>
      </c>
      <c r="Q210" t="s">
        <v>74</v>
      </c>
      <c r="R210" t="s">
        <v>74</v>
      </c>
      <c r="S210" t="s">
        <v>74</v>
      </c>
    </row>
    <row r="211" spans="1:19">
      <c r="A211">
        <v>5402038765</v>
      </c>
      <c r="B211" t="s">
        <v>10877</v>
      </c>
      <c r="C211" t="s">
        <v>10878</v>
      </c>
      <c r="D211" t="s">
        <v>1250</v>
      </c>
      <c r="E211" t="s">
        <v>14068</v>
      </c>
      <c r="H211" t="s">
        <v>13402</v>
      </c>
      <c r="K211">
        <v>5402038765</v>
      </c>
      <c r="L211" t="s">
        <v>3985</v>
      </c>
      <c r="M211" t="s">
        <v>10879</v>
      </c>
      <c r="N211" t="s">
        <v>10880</v>
      </c>
      <c r="O211" t="s">
        <v>1253</v>
      </c>
      <c r="P211" t="s">
        <v>10881</v>
      </c>
      <c r="Q211" t="s">
        <v>74</v>
      </c>
      <c r="R211" t="s">
        <v>74</v>
      </c>
      <c r="S211" t="s">
        <v>74</v>
      </c>
    </row>
    <row r="212" spans="1:19">
      <c r="A212">
        <v>7734389898</v>
      </c>
      <c r="B212" t="s">
        <v>10882</v>
      </c>
      <c r="C212" t="s">
        <v>10883</v>
      </c>
      <c r="D212" t="s">
        <v>14069</v>
      </c>
      <c r="E212" t="s">
        <v>14070</v>
      </c>
      <c r="H212" t="s">
        <v>13403</v>
      </c>
      <c r="K212">
        <v>7734389898</v>
      </c>
      <c r="L212" t="s">
        <v>4107</v>
      </c>
      <c r="M212" t="s">
        <v>10884</v>
      </c>
      <c r="N212" t="s">
        <v>10885</v>
      </c>
      <c r="O212" t="s">
        <v>1260</v>
      </c>
      <c r="P212" t="s">
        <v>74</v>
      </c>
      <c r="Q212" t="s">
        <v>74</v>
      </c>
      <c r="R212" t="s">
        <v>10886</v>
      </c>
      <c r="S212" t="s">
        <v>74</v>
      </c>
    </row>
    <row r="213" spans="1:19">
      <c r="A213">
        <v>6658506936</v>
      </c>
      <c r="B213" t="s">
        <v>10887</v>
      </c>
      <c r="C213" t="s">
        <v>10888</v>
      </c>
      <c r="D213" t="s">
        <v>14071</v>
      </c>
      <c r="E213" t="s">
        <v>14072</v>
      </c>
      <c r="H213" t="s">
        <v>13404</v>
      </c>
      <c r="K213">
        <v>6658506936</v>
      </c>
      <c r="L213" t="s">
        <v>8430</v>
      </c>
      <c r="M213" t="s">
        <v>10889</v>
      </c>
      <c r="N213" t="s">
        <v>10890</v>
      </c>
      <c r="O213" t="s">
        <v>10891</v>
      </c>
      <c r="P213" t="s">
        <v>10892</v>
      </c>
      <c r="Q213" t="s">
        <v>74</v>
      </c>
      <c r="R213" t="s">
        <v>74</v>
      </c>
      <c r="S213" t="s">
        <v>74</v>
      </c>
    </row>
    <row r="214" spans="1:19">
      <c r="A214">
        <v>7810450515</v>
      </c>
      <c r="B214" t="s">
        <v>10893</v>
      </c>
      <c r="C214" t="s">
        <v>10894</v>
      </c>
      <c r="D214" t="s">
        <v>14073</v>
      </c>
      <c r="E214" t="s">
        <v>14074</v>
      </c>
      <c r="H214" t="s">
        <v>13405</v>
      </c>
      <c r="K214">
        <v>7810450515</v>
      </c>
      <c r="L214" t="e">
        <v>#N/A</v>
      </c>
      <c r="M214" t="s">
        <v>10895</v>
      </c>
      <c r="N214" t="s">
        <v>10896</v>
      </c>
      <c r="O214" t="s">
        <v>10897</v>
      </c>
      <c r="P214" t="s">
        <v>10898</v>
      </c>
      <c r="Q214" t="s">
        <v>74</v>
      </c>
      <c r="R214" t="s">
        <v>10899</v>
      </c>
      <c r="S214" t="s">
        <v>74</v>
      </c>
    </row>
    <row r="215" spans="1:19">
      <c r="A215">
        <v>7710496844</v>
      </c>
      <c r="B215" t="s">
        <v>10900</v>
      </c>
      <c r="C215" t="s">
        <v>10901</v>
      </c>
      <c r="D215" t="s">
        <v>1272</v>
      </c>
      <c r="E215" t="s">
        <v>14075</v>
      </c>
      <c r="H215" t="s">
        <v>13406</v>
      </c>
      <c r="K215">
        <v>7710496844</v>
      </c>
      <c r="L215" t="s">
        <v>8106</v>
      </c>
      <c r="M215" t="s">
        <v>10902</v>
      </c>
      <c r="N215" t="s">
        <v>10903</v>
      </c>
      <c r="O215" t="s">
        <v>10904</v>
      </c>
      <c r="P215" t="s">
        <v>10905</v>
      </c>
      <c r="Q215" t="s">
        <v>74</v>
      </c>
      <c r="R215" t="s">
        <v>74</v>
      </c>
      <c r="S215" t="s">
        <v>74</v>
      </c>
    </row>
    <row r="216" spans="1:19">
      <c r="A216">
        <v>8602285887</v>
      </c>
      <c r="B216" t="s">
        <v>10906</v>
      </c>
      <c r="C216" t="s">
        <v>10907</v>
      </c>
      <c r="D216" t="s">
        <v>1279</v>
      </c>
      <c r="E216" t="s">
        <v>14076</v>
      </c>
      <c r="H216" t="s">
        <v>13407</v>
      </c>
      <c r="K216">
        <v>8602285887</v>
      </c>
      <c r="L216" t="s">
        <v>3939</v>
      </c>
      <c r="M216" t="s">
        <v>10908</v>
      </c>
      <c r="N216" t="s">
        <v>10909</v>
      </c>
      <c r="O216" t="s">
        <v>1284</v>
      </c>
      <c r="P216" t="s">
        <v>10910</v>
      </c>
      <c r="Q216" t="s">
        <v>74</v>
      </c>
      <c r="R216" t="s">
        <v>10911</v>
      </c>
      <c r="S216" t="s">
        <v>74</v>
      </c>
    </row>
    <row r="217" spans="1:19">
      <c r="A217">
        <v>9723045810</v>
      </c>
      <c r="B217" t="s">
        <v>10912</v>
      </c>
      <c r="C217" t="s">
        <v>10913</v>
      </c>
      <c r="D217" t="s">
        <v>14077</v>
      </c>
      <c r="E217" t="s">
        <v>14078</v>
      </c>
      <c r="H217" t="s">
        <v>13408</v>
      </c>
      <c r="K217">
        <v>9723045810</v>
      </c>
      <c r="L217" t="e">
        <v>#N/A</v>
      </c>
      <c r="M217" t="s">
        <v>10914</v>
      </c>
      <c r="N217" t="s">
        <v>10915</v>
      </c>
      <c r="O217" t="s">
        <v>10916</v>
      </c>
      <c r="P217" t="s">
        <v>10917</v>
      </c>
      <c r="Q217" t="s">
        <v>74</v>
      </c>
      <c r="R217" t="s">
        <v>74</v>
      </c>
      <c r="S217" t="s">
        <v>74</v>
      </c>
    </row>
    <row r="218" spans="1:19">
      <c r="A218">
        <v>7841071972</v>
      </c>
      <c r="B218" t="s">
        <v>10918</v>
      </c>
      <c r="C218" t="s">
        <v>10919</v>
      </c>
      <c r="D218" t="s">
        <v>1285</v>
      </c>
      <c r="E218" t="s">
        <v>14079</v>
      </c>
      <c r="H218" t="s">
        <v>13409</v>
      </c>
      <c r="K218">
        <v>7841071972</v>
      </c>
      <c r="L218" t="s">
        <v>8439</v>
      </c>
      <c r="M218" t="s">
        <v>10920</v>
      </c>
      <c r="N218" t="s">
        <v>10921</v>
      </c>
      <c r="O218" t="s">
        <v>1290</v>
      </c>
      <c r="P218" t="s">
        <v>10922</v>
      </c>
      <c r="Q218" t="s">
        <v>74</v>
      </c>
      <c r="R218" t="s">
        <v>74</v>
      </c>
      <c r="S218" t="s">
        <v>74</v>
      </c>
    </row>
    <row r="219" spans="1:19">
      <c r="A219">
        <v>7536171709</v>
      </c>
      <c r="B219" t="s">
        <v>10923</v>
      </c>
      <c r="C219" t="s">
        <v>10924</v>
      </c>
      <c r="D219" t="s">
        <v>14080</v>
      </c>
      <c r="E219" t="s">
        <v>14081</v>
      </c>
      <c r="H219" t="s">
        <v>13410</v>
      </c>
      <c r="K219">
        <v>7536171709</v>
      </c>
      <c r="L219" t="e">
        <v>#N/A</v>
      </c>
      <c r="M219" t="s">
        <v>10925</v>
      </c>
      <c r="N219" t="s">
        <v>10926</v>
      </c>
      <c r="O219" t="s">
        <v>10927</v>
      </c>
      <c r="P219" t="s">
        <v>10928</v>
      </c>
      <c r="Q219" t="s">
        <v>74</v>
      </c>
      <c r="R219" t="s">
        <v>10929</v>
      </c>
      <c r="S219" t="s">
        <v>74</v>
      </c>
    </row>
    <row r="220" spans="1:19">
      <c r="A220">
        <v>7708716965</v>
      </c>
      <c r="B220" t="s">
        <v>10930</v>
      </c>
      <c r="C220" t="s">
        <v>10931</v>
      </c>
      <c r="D220" t="s">
        <v>1292</v>
      </c>
      <c r="E220" t="s">
        <v>14082</v>
      </c>
      <c r="H220" t="s">
        <v>13411</v>
      </c>
      <c r="K220">
        <v>7708716965</v>
      </c>
      <c r="L220" t="s">
        <v>4005</v>
      </c>
      <c r="M220" t="s">
        <v>10932</v>
      </c>
      <c r="N220" t="s">
        <v>10933</v>
      </c>
      <c r="O220" t="s">
        <v>1297</v>
      </c>
      <c r="P220" t="s">
        <v>74</v>
      </c>
      <c r="Q220" t="s">
        <v>74</v>
      </c>
      <c r="R220" t="s">
        <v>10934</v>
      </c>
      <c r="S220" t="s">
        <v>74</v>
      </c>
    </row>
    <row r="221" spans="1:19">
      <c r="A221">
        <v>7734387354</v>
      </c>
      <c r="B221" t="s">
        <v>10935</v>
      </c>
      <c r="C221" t="s">
        <v>10936</v>
      </c>
      <c r="D221" t="s">
        <v>1299</v>
      </c>
      <c r="E221" t="s">
        <v>14083</v>
      </c>
      <c r="H221" t="s">
        <v>13412</v>
      </c>
      <c r="K221">
        <v>7734387354</v>
      </c>
      <c r="L221" t="s">
        <v>3943</v>
      </c>
      <c r="M221" t="s">
        <v>10937</v>
      </c>
      <c r="N221" t="s">
        <v>10938</v>
      </c>
      <c r="O221" t="s">
        <v>1304</v>
      </c>
      <c r="P221" t="s">
        <v>10939</v>
      </c>
      <c r="Q221" t="s">
        <v>74</v>
      </c>
      <c r="R221" t="s">
        <v>74</v>
      </c>
      <c r="S221" t="s">
        <v>74</v>
      </c>
    </row>
    <row r="222" spans="1:19">
      <c r="A222">
        <v>7730592401</v>
      </c>
      <c r="B222" t="s">
        <v>10940</v>
      </c>
      <c r="C222" t="s">
        <v>10941</v>
      </c>
      <c r="D222" t="s">
        <v>1306</v>
      </c>
      <c r="E222" t="s">
        <v>14084</v>
      </c>
      <c r="H222" t="s">
        <v>13413</v>
      </c>
      <c r="K222">
        <v>7730592401</v>
      </c>
      <c r="L222" t="s">
        <v>3943</v>
      </c>
      <c r="M222" t="s">
        <v>10942</v>
      </c>
      <c r="N222" t="s">
        <v>10943</v>
      </c>
      <c r="O222" t="s">
        <v>1310</v>
      </c>
      <c r="P222" t="s">
        <v>10944</v>
      </c>
      <c r="Q222" t="s">
        <v>74</v>
      </c>
      <c r="R222" t="s">
        <v>74</v>
      </c>
      <c r="S222" t="s">
        <v>74</v>
      </c>
    </row>
    <row r="223" spans="1:19">
      <c r="A223">
        <v>2632109422</v>
      </c>
      <c r="B223" t="s">
        <v>10945</v>
      </c>
      <c r="C223" t="s">
        <v>10946</v>
      </c>
      <c r="D223" t="s">
        <v>1312</v>
      </c>
      <c r="E223" t="s">
        <v>14085</v>
      </c>
      <c r="H223" t="s">
        <v>13414</v>
      </c>
      <c r="K223">
        <v>2632109422</v>
      </c>
      <c r="L223" t="s">
        <v>8451</v>
      </c>
      <c r="M223" t="s">
        <v>10947</v>
      </c>
      <c r="N223" t="s">
        <v>10948</v>
      </c>
      <c r="O223" t="s">
        <v>10949</v>
      </c>
      <c r="P223" t="s">
        <v>10950</v>
      </c>
      <c r="Q223" t="s">
        <v>74</v>
      </c>
      <c r="R223" t="s">
        <v>74</v>
      </c>
      <c r="S223" t="s">
        <v>74</v>
      </c>
    </row>
    <row r="224" spans="1:19">
      <c r="A224">
        <v>1831191109</v>
      </c>
      <c r="B224" t="s">
        <v>10951</v>
      </c>
      <c r="C224" t="s">
        <v>10952</v>
      </c>
      <c r="D224" t="s">
        <v>1319</v>
      </c>
      <c r="E224" t="s">
        <v>14086</v>
      </c>
      <c r="H224" t="s">
        <v>13415</v>
      </c>
      <c r="K224">
        <v>1831191109</v>
      </c>
      <c r="L224" t="s">
        <v>4014</v>
      </c>
      <c r="M224" t="s">
        <v>10953</v>
      </c>
      <c r="N224" t="s">
        <v>10954</v>
      </c>
      <c r="O224" t="s">
        <v>1324</v>
      </c>
      <c r="P224" t="s">
        <v>10955</v>
      </c>
      <c r="Q224" t="s">
        <v>74</v>
      </c>
      <c r="R224" t="s">
        <v>74</v>
      </c>
      <c r="S224" t="s">
        <v>74</v>
      </c>
    </row>
    <row r="225" spans="1:19">
      <c r="A225">
        <v>7453321220</v>
      </c>
      <c r="B225" t="s">
        <v>10956</v>
      </c>
      <c r="C225" t="s">
        <v>10957</v>
      </c>
      <c r="D225" t="s">
        <v>14087</v>
      </c>
      <c r="E225" t="s">
        <v>14088</v>
      </c>
      <c r="H225" t="s">
        <v>13416</v>
      </c>
      <c r="K225">
        <v>7453321220</v>
      </c>
      <c r="L225" t="e">
        <v>#N/A</v>
      </c>
      <c r="M225" t="s">
        <v>10958</v>
      </c>
      <c r="N225" t="s">
        <v>10959</v>
      </c>
      <c r="O225" t="s">
        <v>10960</v>
      </c>
      <c r="P225" t="s">
        <v>10961</v>
      </c>
      <c r="Q225" t="s">
        <v>74</v>
      </c>
      <c r="R225" t="s">
        <v>10962</v>
      </c>
      <c r="S225" t="s">
        <v>74</v>
      </c>
    </row>
    <row r="226" spans="1:19">
      <c r="A226">
        <v>5503096629</v>
      </c>
      <c r="B226" t="s">
        <v>10963</v>
      </c>
      <c r="C226" t="s">
        <v>10964</v>
      </c>
      <c r="D226" t="s">
        <v>1326</v>
      </c>
      <c r="E226" t="s">
        <v>14089</v>
      </c>
      <c r="H226" t="s">
        <v>13417</v>
      </c>
      <c r="K226">
        <v>5503096629</v>
      </c>
      <c r="L226" t="s">
        <v>8457</v>
      </c>
      <c r="M226" t="s">
        <v>10965</v>
      </c>
      <c r="N226" t="s">
        <v>10966</v>
      </c>
      <c r="O226" t="s">
        <v>10967</v>
      </c>
      <c r="P226" t="s">
        <v>10968</v>
      </c>
      <c r="Q226" t="s">
        <v>74</v>
      </c>
      <c r="R226" t="s">
        <v>74</v>
      </c>
      <c r="S226" t="s">
        <v>74</v>
      </c>
    </row>
    <row r="227" spans="1:19">
      <c r="A227">
        <v>1660244037</v>
      </c>
      <c r="B227" t="s">
        <v>10969</v>
      </c>
      <c r="C227" t="s">
        <v>10970</v>
      </c>
      <c r="D227" t="s">
        <v>1333</v>
      </c>
      <c r="E227" t="s">
        <v>14090</v>
      </c>
      <c r="H227" t="s">
        <v>13418</v>
      </c>
      <c r="K227">
        <v>1660244037</v>
      </c>
      <c r="L227" t="s">
        <v>4191</v>
      </c>
      <c r="M227" t="s">
        <v>10971</v>
      </c>
      <c r="N227" t="s">
        <v>10972</v>
      </c>
      <c r="O227" t="s">
        <v>10973</v>
      </c>
      <c r="P227" t="s">
        <v>10974</v>
      </c>
      <c r="Q227" t="s">
        <v>74</v>
      </c>
      <c r="R227" t="s">
        <v>74</v>
      </c>
      <c r="S227" t="s">
        <v>74</v>
      </c>
    </row>
    <row r="228" spans="1:19">
      <c r="A228">
        <v>1831161312</v>
      </c>
      <c r="B228" t="s">
        <v>10975</v>
      </c>
      <c r="C228" t="s">
        <v>10976</v>
      </c>
      <c r="D228" t="s">
        <v>1340</v>
      </c>
      <c r="E228" t="s">
        <v>14091</v>
      </c>
      <c r="H228" t="s">
        <v>13419</v>
      </c>
      <c r="K228">
        <v>1831161312</v>
      </c>
      <c r="L228" t="s">
        <v>4014</v>
      </c>
      <c r="M228" t="s">
        <v>10977</v>
      </c>
      <c r="N228" t="s">
        <v>10978</v>
      </c>
      <c r="O228" t="s">
        <v>1345</v>
      </c>
      <c r="P228" t="s">
        <v>10979</v>
      </c>
      <c r="Q228" t="s">
        <v>74</v>
      </c>
      <c r="R228" t="s">
        <v>74</v>
      </c>
      <c r="S228" t="s">
        <v>74</v>
      </c>
    </row>
    <row r="229" spans="1:19">
      <c r="A229">
        <v>7727806036</v>
      </c>
      <c r="B229" t="s">
        <v>10980</v>
      </c>
      <c r="C229" t="s">
        <v>10981</v>
      </c>
      <c r="D229" t="s">
        <v>1347</v>
      </c>
      <c r="E229" t="s">
        <v>14092</v>
      </c>
      <c r="H229" t="s">
        <v>13420</v>
      </c>
      <c r="K229">
        <v>7727806036</v>
      </c>
      <c r="L229" t="s">
        <v>4066</v>
      </c>
      <c r="M229" t="s">
        <v>10982</v>
      </c>
      <c r="N229" t="s">
        <v>10983</v>
      </c>
      <c r="O229" t="s">
        <v>10984</v>
      </c>
      <c r="P229" t="s">
        <v>10985</v>
      </c>
      <c r="Q229" t="s">
        <v>74</v>
      </c>
      <c r="R229" t="s">
        <v>74</v>
      </c>
      <c r="S229" t="s">
        <v>74</v>
      </c>
    </row>
    <row r="230" spans="1:19">
      <c r="A230">
        <v>6671081182</v>
      </c>
      <c r="B230" t="s">
        <v>10986</v>
      </c>
      <c r="C230" t="s">
        <v>10987</v>
      </c>
      <c r="D230" t="s">
        <v>14093</v>
      </c>
      <c r="E230" t="s">
        <v>14094</v>
      </c>
      <c r="H230" t="s">
        <v>13421</v>
      </c>
      <c r="K230">
        <v>6671081182</v>
      </c>
      <c r="L230" t="e">
        <v>#N/A</v>
      </c>
      <c r="M230" t="s">
        <v>10988</v>
      </c>
      <c r="N230" t="s">
        <v>10989</v>
      </c>
      <c r="O230" t="s">
        <v>10990</v>
      </c>
      <c r="P230" t="s">
        <v>10991</v>
      </c>
      <c r="Q230" t="s">
        <v>74</v>
      </c>
      <c r="R230" t="s">
        <v>10992</v>
      </c>
      <c r="S230" t="s">
        <v>74</v>
      </c>
    </row>
    <row r="231" spans="1:19">
      <c r="A231">
        <v>7325162705</v>
      </c>
      <c r="B231" t="s">
        <v>10993</v>
      </c>
      <c r="C231" t="s">
        <v>10994</v>
      </c>
      <c r="D231" t="s">
        <v>14095</v>
      </c>
      <c r="E231" t="s">
        <v>14096</v>
      </c>
      <c r="H231" t="s">
        <v>13422</v>
      </c>
      <c r="K231">
        <v>7325162705</v>
      </c>
      <c r="L231" t="e">
        <v>#N/A</v>
      </c>
      <c r="M231" t="s">
        <v>10995</v>
      </c>
      <c r="N231" t="s">
        <v>10996</v>
      </c>
      <c r="O231" t="s">
        <v>10997</v>
      </c>
      <c r="P231" t="s">
        <v>10998</v>
      </c>
      <c r="Q231" t="s">
        <v>74</v>
      </c>
      <c r="R231" t="s">
        <v>10999</v>
      </c>
      <c r="S231" t="s">
        <v>74</v>
      </c>
    </row>
    <row r="232" spans="1:19">
      <c r="A232">
        <v>7806547391</v>
      </c>
      <c r="B232" t="s">
        <v>11000</v>
      </c>
      <c r="C232" t="s">
        <v>11001</v>
      </c>
      <c r="D232" t="s">
        <v>1354</v>
      </c>
      <c r="E232" t="s">
        <v>14097</v>
      </c>
      <c r="H232" t="s">
        <v>13423</v>
      </c>
      <c r="K232">
        <v>7806547391</v>
      </c>
      <c r="L232" t="s">
        <v>4117</v>
      </c>
      <c r="M232" t="s">
        <v>11002</v>
      </c>
      <c r="N232" t="s">
        <v>11003</v>
      </c>
      <c r="O232" t="s">
        <v>1359</v>
      </c>
      <c r="P232" t="s">
        <v>11004</v>
      </c>
      <c r="Q232" t="s">
        <v>74</v>
      </c>
      <c r="R232" t="s">
        <v>74</v>
      </c>
      <c r="S232" t="s">
        <v>74</v>
      </c>
    </row>
    <row r="233" spans="1:19">
      <c r="A233">
        <v>5024184814</v>
      </c>
      <c r="B233" t="s">
        <v>11005</v>
      </c>
      <c r="C233" t="s">
        <v>11006</v>
      </c>
      <c r="D233" t="s">
        <v>1361</v>
      </c>
      <c r="E233" t="s">
        <v>14098</v>
      </c>
      <c r="H233" t="s">
        <v>13424</v>
      </c>
      <c r="K233">
        <v>5024184814</v>
      </c>
      <c r="L233" t="s">
        <v>8471</v>
      </c>
      <c r="M233" t="s">
        <v>11007</v>
      </c>
      <c r="N233" t="s">
        <v>11008</v>
      </c>
      <c r="O233" t="s">
        <v>1366</v>
      </c>
      <c r="P233" t="s">
        <v>11009</v>
      </c>
      <c r="Q233" t="s">
        <v>74</v>
      </c>
      <c r="R233" t="s">
        <v>74</v>
      </c>
      <c r="S233" t="s">
        <v>74</v>
      </c>
    </row>
    <row r="234" spans="1:19">
      <c r="A234">
        <v>5906015326</v>
      </c>
      <c r="B234" t="s">
        <v>11010</v>
      </c>
      <c r="C234" t="s">
        <v>11011</v>
      </c>
      <c r="D234" t="s">
        <v>1368</v>
      </c>
      <c r="E234" t="s">
        <v>14099</v>
      </c>
      <c r="H234" t="s">
        <v>13425</v>
      </c>
      <c r="K234">
        <v>5906015326</v>
      </c>
      <c r="L234" t="s">
        <v>4044</v>
      </c>
      <c r="M234" t="s">
        <v>11012</v>
      </c>
      <c r="N234" t="s">
        <v>11013</v>
      </c>
      <c r="O234" t="s">
        <v>1373</v>
      </c>
      <c r="P234" t="s">
        <v>11014</v>
      </c>
      <c r="Q234" t="s">
        <v>74</v>
      </c>
      <c r="R234" t="s">
        <v>74</v>
      </c>
      <c r="S234" t="s">
        <v>74</v>
      </c>
    </row>
    <row r="235" spans="1:19">
      <c r="A235">
        <v>4345383175</v>
      </c>
      <c r="B235" t="s">
        <v>11015</v>
      </c>
      <c r="C235" t="s">
        <v>11016</v>
      </c>
      <c r="D235" t="s">
        <v>1375</v>
      </c>
      <c r="E235" t="s">
        <v>14100</v>
      </c>
      <c r="H235" t="s">
        <v>13426</v>
      </c>
      <c r="K235">
        <v>4345383175</v>
      </c>
      <c r="L235" t="s">
        <v>4053</v>
      </c>
      <c r="M235" t="s">
        <v>11017</v>
      </c>
      <c r="N235" t="s">
        <v>11018</v>
      </c>
      <c r="O235" t="s">
        <v>1380</v>
      </c>
      <c r="P235" t="s">
        <v>11019</v>
      </c>
      <c r="Q235" t="s">
        <v>74</v>
      </c>
      <c r="R235" t="s">
        <v>74</v>
      </c>
      <c r="S235" t="s">
        <v>74</v>
      </c>
    </row>
    <row r="236" spans="1:19">
      <c r="A236">
        <v>2222787939</v>
      </c>
      <c r="B236" t="s">
        <v>11020</v>
      </c>
      <c r="C236" t="s">
        <v>11021</v>
      </c>
      <c r="D236" t="s">
        <v>1382</v>
      </c>
      <c r="E236" t="s">
        <v>14101</v>
      </c>
      <c r="H236" t="s">
        <v>13427</v>
      </c>
      <c r="K236">
        <v>2222787939</v>
      </c>
      <c r="L236" t="s">
        <v>8476</v>
      </c>
      <c r="M236" t="s">
        <v>11022</v>
      </c>
      <c r="N236" t="s">
        <v>11023</v>
      </c>
      <c r="O236" t="s">
        <v>1387</v>
      </c>
      <c r="P236" t="s">
        <v>11024</v>
      </c>
      <c r="Q236" t="s">
        <v>74</v>
      </c>
      <c r="R236" t="s">
        <v>74</v>
      </c>
      <c r="S236" t="s">
        <v>74</v>
      </c>
    </row>
    <row r="237" spans="1:19">
      <c r="A237">
        <v>7719446380</v>
      </c>
      <c r="B237" t="s">
        <v>11025</v>
      </c>
      <c r="C237" t="s">
        <v>11026</v>
      </c>
      <c r="D237" t="s">
        <v>1389</v>
      </c>
      <c r="E237" t="s">
        <v>14102</v>
      </c>
      <c r="H237" t="s">
        <v>13428</v>
      </c>
      <c r="K237">
        <v>7719446380</v>
      </c>
      <c r="L237" t="s">
        <v>8053</v>
      </c>
      <c r="M237" t="s">
        <v>11027</v>
      </c>
      <c r="N237" t="s">
        <v>11028</v>
      </c>
      <c r="O237" t="s">
        <v>1394</v>
      </c>
      <c r="P237" t="s">
        <v>11029</v>
      </c>
      <c r="Q237" t="s">
        <v>74</v>
      </c>
      <c r="R237" t="s">
        <v>74</v>
      </c>
      <c r="S237" t="s">
        <v>74</v>
      </c>
    </row>
    <row r="238" spans="1:19">
      <c r="A238">
        <v>7718931947</v>
      </c>
      <c r="B238" t="s">
        <v>11030</v>
      </c>
      <c r="C238" t="s">
        <v>11031</v>
      </c>
      <c r="D238" t="s">
        <v>1396</v>
      </c>
      <c r="E238" t="s">
        <v>14103</v>
      </c>
      <c r="H238" t="s">
        <v>13429</v>
      </c>
      <c r="K238">
        <v>7718931947</v>
      </c>
      <c r="L238" t="s">
        <v>3943</v>
      </c>
      <c r="M238" t="s">
        <v>10458</v>
      </c>
      <c r="N238" t="s">
        <v>11032</v>
      </c>
      <c r="O238" t="s">
        <v>1401</v>
      </c>
      <c r="P238" t="s">
        <v>74</v>
      </c>
      <c r="Q238" t="s">
        <v>74</v>
      </c>
      <c r="R238" t="s">
        <v>11033</v>
      </c>
      <c r="S238" t="s">
        <v>74</v>
      </c>
    </row>
    <row r="239" spans="1:19">
      <c r="A239">
        <v>7801289355</v>
      </c>
      <c r="B239" t="s">
        <v>11034</v>
      </c>
      <c r="C239" t="s">
        <v>11035</v>
      </c>
      <c r="D239" t="s">
        <v>1403</v>
      </c>
      <c r="E239" t="s">
        <v>14104</v>
      </c>
      <c r="H239" t="s">
        <v>13430</v>
      </c>
      <c r="K239">
        <v>7801289355</v>
      </c>
      <c r="L239" t="s">
        <v>8483</v>
      </c>
      <c r="M239" t="s">
        <v>11036</v>
      </c>
      <c r="N239" t="s">
        <v>11037</v>
      </c>
      <c r="O239" t="s">
        <v>1408</v>
      </c>
      <c r="P239" t="s">
        <v>11038</v>
      </c>
      <c r="Q239" t="s">
        <v>74</v>
      </c>
      <c r="R239" t="s">
        <v>11039</v>
      </c>
      <c r="S239" t="s">
        <v>74</v>
      </c>
    </row>
    <row r="240" spans="1:19">
      <c r="A240">
        <v>5262360056</v>
      </c>
      <c r="B240" t="s">
        <v>11040</v>
      </c>
      <c r="C240" t="s">
        <v>11041</v>
      </c>
      <c r="D240" t="s">
        <v>14105</v>
      </c>
      <c r="E240" t="s">
        <v>14106</v>
      </c>
      <c r="H240" t="s">
        <v>13431</v>
      </c>
      <c r="K240">
        <v>5262360056</v>
      </c>
      <c r="L240" t="e">
        <v>#N/A</v>
      </c>
      <c r="M240" t="s">
        <v>11042</v>
      </c>
      <c r="N240" t="s">
        <v>11043</v>
      </c>
      <c r="O240" t="s">
        <v>11044</v>
      </c>
      <c r="P240" t="s">
        <v>11045</v>
      </c>
      <c r="Q240" t="s">
        <v>74</v>
      </c>
      <c r="R240" t="s">
        <v>11046</v>
      </c>
      <c r="S240" t="s">
        <v>74</v>
      </c>
    </row>
    <row r="241" spans="1:19">
      <c r="A241">
        <v>5050123462</v>
      </c>
      <c r="B241" t="s">
        <v>11047</v>
      </c>
      <c r="C241" t="s">
        <v>11048</v>
      </c>
      <c r="D241" t="s">
        <v>1409</v>
      </c>
      <c r="E241" t="s">
        <v>14107</v>
      </c>
      <c r="H241" t="s">
        <v>13432</v>
      </c>
      <c r="K241">
        <v>5050123462</v>
      </c>
      <c r="L241" t="s">
        <v>8487</v>
      </c>
      <c r="M241" t="s">
        <v>11049</v>
      </c>
      <c r="N241" t="s">
        <v>11050</v>
      </c>
      <c r="O241" t="s">
        <v>11051</v>
      </c>
      <c r="P241" t="s">
        <v>11052</v>
      </c>
      <c r="Q241" t="s">
        <v>74</v>
      </c>
      <c r="R241" t="s">
        <v>11053</v>
      </c>
      <c r="S241" t="s">
        <v>74</v>
      </c>
    </row>
    <row r="242" spans="1:19">
      <c r="A242">
        <v>7704849509</v>
      </c>
      <c r="B242" t="s">
        <v>11054</v>
      </c>
      <c r="C242" t="s">
        <v>11055</v>
      </c>
      <c r="D242" t="s">
        <v>1416</v>
      </c>
      <c r="E242" t="s">
        <v>14108</v>
      </c>
      <c r="H242" t="s">
        <v>13433</v>
      </c>
      <c r="K242">
        <v>7704849509</v>
      </c>
      <c r="L242" t="s">
        <v>3947</v>
      </c>
      <c r="M242" t="s">
        <v>11056</v>
      </c>
      <c r="N242" t="s">
        <v>11057</v>
      </c>
      <c r="O242" t="s">
        <v>1421</v>
      </c>
      <c r="P242" t="s">
        <v>11058</v>
      </c>
      <c r="Q242" t="s">
        <v>74</v>
      </c>
      <c r="R242" t="s">
        <v>74</v>
      </c>
      <c r="S242" t="s">
        <v>74</v>
      </c>
    </row>
    <row r="243" spans="1:19">
      <c r="A243">
        <v>7203326272</v>
      </c>
      <c r="B243" t="s">
        <v>11059</v>
      </c>
      <c r="C243" t="s">
        <v>11060</v>
      </c>
      <c r="D243" t="s">
        <v>1423</v>
      </c>
      <c r="E243" t="s">
        <v>14109</v>
      </c>
      <c r="H243" t="s">
        <v>13434</v>
      </c>
      <c r="K243">
        <v>7203326272</v>
      </c>
      <c r="L243" t="s">
        <v>8194</v>
      </c>
      <c r="M243" t="s">
        <v>11061</v>
      </c>
      <c r="N243" t="s">
        <v>11062</v>
      </c>
      <c r="O243" t="s">
        <v>11063</v>
      </c>
      <c r="P243" t="s">
        <v>11064</v>
      </c>
      <c r="Q243" t="s">
        <v>74</v>
      </c>
      <c r="R243" t="s">
        <v>74</v>
      </c>
      <c r="S243" t="s">
        <v>74</v>
      </c>
    </row>
    <row r="244" spans="1:19">
      <c r="A244">
        <v>7706462338</v>
      </c>
      <c r="B244" t="s">
        <v>11065</v>
      </c>
      <c r="C244" t="s">
        <v>11066</v>
      </c>
      <c r="D244" t="s">
        <v>1430</v>
      </c>
      <c r="E244" t="s">
        <v>14110</v>
      </c>
      <c r="H244" t="s">
        <v>13435</v>
      </c>
      <c r="K244">
        <v>7706462338</v>
      </c>
      <c r="L244" t="s">
        <v>4098</v>
      </c>
      <c r="M244" t="s">
        <v>11067</v>
      </c>
      <c r="N244" t="s">
        <v>11068</v>
      </c>
      <c r="O244" t="s">
        <v>1435</v>
      </c>
      <c r="P244" t="s">
        <v>11069</v>
      </c>
      <c r="Q244" t="s">
        <v>74</v>
      </c>
      <c r="R244" t="s">
        <v>74</v>
      </c>
      <c r="S244" t="s">
        <v>74</v>
      </c>
    </row>
    <row r="245" spans="1:19">
      <c r="A245">
        <v>7811001255</v>
      </c>
      <c r="B245" t="s">
        <v>11070</v>
      </c>
      <c r="C245" t="s">
        <v>11071</v>
      </c>
      <c r="D245" t="s">
        <v>1437</v>
      </c>
      <c r="E245" t="s">
        <v>14111</v>
      </c>
      <c r="H245" t="s">
        <v>13436</v>
      </c>
      <c r="K245">
        <v>7811001255</v>
      </c>
      <c r="L245" t="s">
        <v>4117</v>
      </c>
      <c r="M245" t="s">
        <v>11072</v>
      </c>
      <c r="N245" t="s">
        <v>11073</v>
      </c>
      <c r="O245" t="s">
        <v>1442</v>
      </c>
      <c r="P245" t="s">
        <v>11074</v>
      </c>
      <c r="Q245" t="s">
        <v>74</v>
      </c>
      <c r="R245" t="s">
        <v>74</v>
      </c>
      <c r="S245" t="s">
        <v>74</v>
      </c>
    </row>
    <row r="246" spans="1:19">
      <c r="A246">
        <v>1841062617</v>
      </c>
      <c r="B246" t="s">
        <v>11075</v>
      </c>
      <c r="C246" t="s">
        <v>11076</v>
      </c>
      <c r="D246" t="s">
        <v>14112</v>
      </c>
      <c r="E246" t="s">
        <v>14113</v>
      </c>
      <c r="H246" t="s">
        <v>13437</v>
      </c>
      <c r="K246">
        <v>1841062617</v>
      </c>
      <c r="L246" t="s">
        <v>4014</v>
      </c>
      <c r="M246" t="s">
        <v>11077</v>
      </c>
      <c r="N246" t="s">
        <v>11078</v>
      </c>
      <c r="O246" t="s">
        <v>1449</v>
      </c>
      <c r="P246" t="s">
        <v>11079</v>
      </c>
      <c r="Q246" t="s">
        <v>74</v>
      </c>
      <c r="R246" t="s">
        <v>11080</v>
      </c>
      <c r="S246" t="s">
        <v>74</v>
      </c>
    </row>
    <row r="247" spans="1:19">
      <c r="A247">
        <v>7813286084</v>
      </c>
      <c r="B247" t="s">
        <v>11081</v>
      </c>
      <c r="C247" t="s">
        <v>11082</v>
      </c>
      <c r="D247" t="s">
        <v>1450</v>
      </c>
      <c r="E247" t="s">
        <v>14114</v>
      </c>
      <c r="H247" t="s">
        <v>13438</v>
      </c>
      <c r="K247">
        <v>7813286084</v>
      </c>
      <c r="L247" t="e">
        <v>#N/A</v>
      </c>
      <c r="M247" t="s">
        <v>11083</v>
      </c>
      <c r="N247" t="s">
        <v>11084</v>
      </c>
      <c r="O247" t="s">
        <v>1453</v>
      </c>
      <c r="P247" t="s">
        <v>11085</v>
      </c>
      <c r="Q247" t="s">
        <v>74</v>
      </c>
      <c r="R247" t="s">
        <v>11086</v>
      </c>
      <c r="S247" t="s">
        <v>74</v>
      </c>
    </row>
    <row r="248" spans="1:19">
      <c r="A248">
        <v>5650011464</v>
      </c>
      <c r="B248" t="s">
        <v>11087</v>
      </c>
      <c r="C248" t="s">
        <v>11088</v>
      </c>
      <c r="D248" t="s">
        <v>1454</v>
      </c>
      <c r="E248" t="s">
        <v>14115</v>
      </c>
      <c r="H248" t="s">
        <v>13439</v>
      </c>
      <c r="K248">
        <v>5650011464</v>
      </c>
      <c r="L248" t="s">
        <v>8503</v>
      </c>
      <c r="M248" t="s">
        <v>11089</v>
      </c>
      <c r="N248" t="s">
        <v>11090</v>
      </c>
      <c r="O248" t="s">
        <v>11091</v>
      </c>
      <c r="P248" t="s">
        <v>11092</v>
      </c>
      <c r="Q248" t="s">
        <v>74</v>
      </c>
      <c r="R248" t="s">
        <v>11093</v>
      </c>
      <c r="S248" t="s">
        <v>74</v>
      </c>
    </row>
    <row r="249" spans="1:19">
      <c r="A249">
        <v>1657079792</v>
      </c>
      <c r="B249" t="s">
        <v>11094</v>
      </c>
      <c r="C249" t="s">
        <v>11095</v>
      </c>
      <c r="D249" t="s">
        <v>1461</v>
      </c>
      <c r="E249" t="s">
        <v>14116</v>
      </c>
      <c r="H249" t="s">
        <v>13440</v>
      </c>
      <c r="K249">
        <v>1657079792</v>
      </c>
      <c r="L249" t="s">
        <v>4011</v>
      </c>
      <c r="M249" t="s">
        <v>10805</v>
      </c>
      <c r="N249" t="s">
        <v>11096</v>
      </c>
      <c r="O249" t="s">
        <v>1466</v>
      </c>
      <c r="P249" t="s">
        <v>11097</v>
      </c>
      <c r="Q249" t="s">
        <v>74</v>
      </c>
      <c r="R249" t="s">
        <v>74</v>
      </c>
      <c r="S249" t="s">
        <v>74</v>
      </c>
    </row>
    <row r="250" spans="1:19">
      <c r="A250">
        <v>7725399508</v>
      </c>
      <c r="B250" t="s">
        <v>11098</v>
      </c>
      <c r="C250" t="s">
        <v>11099</v>
      </c>
      <c r="D250" t="s">
        <v>14117</v>
      </c>
      <c r="E250" t="s">
        <v>14118</v>
      </c>
      <c r="H250" t="s">
        <v>13441</v>
      </c>
      <c r="K250">
        <v>7725399508</v>
      </c>
      <c r="L250" t="s">
        <v>4033</v>
      </c>
      <c r="M250" t="s">
        <v>11100</v>
      </c>
      <c r="N250" t="s">
        <v>11101</v>
      </c>
      <c r="O250" t="s">
        <v>11102</v>
      </c>
      <c r="P250" t="s">
        <v>11103</v>
      </c>
      <c r="Q250" t="s">
        <v>74</v>
      </c>
      <c r="R250" t="s">
        <v>74</v>
      </c>
      <c r="S250" t="s">
        <v>74</v>
      </c>
    </row>
    <row r="251" spans="1:19">
      <c r="A251">
        <v>6685158879</v>
      </c>
      <c r="B251" t="s">
        <v>11104</v>
      </c>
      <c r="C251" t="s">
        <v>11105</v>
      </c>
      <c r="D251" t="s">
        <v>14119</v>
      </c>
      <c r="E251" t="s">
        <v>14120</v>
      </c>
      <c r="H251" t="s">
        <v>13442</v>
      </c>
      <c r="K251">
        <v>6685158879</v>
      </c>
      <c r="L251" t="e">
        <v>#N/A</v>
      </c>
      <c r="M251" t="s">
        <v>11106</v>
      </c>
      <c r="N251" t="s">
        <v>11107</v>
      </c>
      <c r="O251" t="s">
        <v>11108</v>
      </c>
      <c r="P251" t="s">
        <v>11109</v>
      </c>
      <c r="Q251" t="s">
        <v>74</v>
      </c>
      <c r="R251" t="s">
        <v>11110</v>
      </c>
      <c r="S251" t="s">
        <v>74</v>
      </c>
    </row>
    <row r="252" spans="1:19">
      <c r="A252">
        <v>1655335916</v>
      </c>
      <c r="B252" t="s">
        <v>11111</v>
      </c>
      <c r="C252" t="s">
        <v>11112</v>
      </c>
      <c r="D252" t="s">
        <v>1475</v>
      </c>
      <c r="E252" t="s">
        <v>14121</v>
      </c>
      <c r="H252" t="s">
        <v>13443</v>
      </c>
      <c r="K252">
        <v>1655335916</v>
      </c>
      <c r="L252" t="s">
        <v>4011</v>
      </c>
      <c r="M252" t="s">
        <v>11113</v>
      </c>
      <c r="N252" t="s">
        <v>11114</v>
      </c>
      <c r="O252" t="s">
        <v>1480</v>
      </c>
      <c r="P252" t="s">
        <v>11115</v>
      </c>
      <c r="Q252" t="s">
        <v>74</v>
      </c>
      <c r="R252" t="s">
        <v>74</v>
      </c>
      <c r="S252" t="s">
        <v>74</v>
      </c>
    </row>
    <row r="253" spans="1:19">
      <c r="A253">
        <v>4345384394</v>
      </c>
      <c r="B253" t="s">
        <v>11116</v>
      </c>
      <c r="C253" t="s">
        <v>11117</v>
      </c>
      <c r="D253" t="s">
        <v>1482</v>
      </c>
      <c r="E253" t="s">
        <v>14122</v>
      </c>
      <c r="H253" t="s">
        <v>13444</v>
      </c>
      <c r="K253">
        <v>4345384394</v>
      </c>
      <c r="L253" t="s">
        <v>4053</v>
      </c>
      <c r="M253" t="s">
        <v>11118</v>
      </c>
      <c r="N253" t="s">
        <v>11119</v>
      </c>
      <c r="O253" t="s">
        <v>1487</v>
      </c>
      <c r="P253" t="s">
        <v>11120</v>
      </c>
      <c r="Q253" t="s">
        <v>74</v>
      </c>
      <c r="R253" t="s">
        <v>74</v>
      </c>
      <c r="S253" t="s">
        <v>74</v>
      </c>
    </row>
    <row r="254" spans="1:19">
      <c r="A254">
        <v>3123447980</v>
      </c>
      <c r="B254" t="s">
        <v>11121</v>
      </c>
      <c r="C254" t="s">
        <v>11122</v>
      </c>
      <c r="D254" t="s">
        <v>1489</v>
      </c>
      <c r="E254" t="s">
        <v>14123</v>
      </c>
      <c r="H254" t="s">
        <v>13445</v>
      </c>
      <c r="K254">
        <v>3123447980</v>
      </c>
      <c r="L254" t="s">
        <v>4124</v>
      </c>
      <c r="M254" t="s">
        <v>11123</v>
      </c>
      <c r="N254" t="s">
        <v>11124</v>
      </c>
      <c r="O254" t="s">
        <v>1494</v>
      </c>
      <c r="P254" t="s">
        <v>74</v>
      </c>
      <c r="Q254" t="s">
        <v>74</v>
      </c>
      <c r="R254" t="s">
        <v>74</v>
      </c>
      <c r="S254" t="s">
        <v>74</v>
      </c>
    </row>
    <row r="255" spans="1:19">
      <c r="A255">
        <v>5904369714</v>
      </c>
      <c r="B255" t="s">
        <v>11125</v>
      </c>
      <c r="C255" t="s">
        <v>11126</v>
      </c>
      <c r="D255" t="s">
        <v>1496</v>
      </c>
      <c r="E255" t="s">
        <v>14124</v>
      </c>
      <c r="H255" t="s">
        <v>13446</v>
      </c>
      <c r="K255">
        <v>5904369714</v>
      </c>
      <c r="L255" t="s">
        <v>8068</v>
      </c>
      <c r="M255" t="s">
        <v>11127</v>
      </c>
      <c r="N255" t="s">
        <v>11128</v>
      </c>
      <c r="O255" t="s">
        <v>1501</v>
      </c>
      <c r="P255" t="s">
        <v>11129</v>
      </c>
      <c r="Q255" t="s">
        <v>74</v>
      </c>
      <c r="R255" t="s">
        <v>74</v>
      </c>
      <c r="S255" t="s">
        <v>74</v>
      </c>
    </row>
    <row r="256" spans="1:19">
      <c r="A256">
        <v>6821000354</v>
      </c>
      <c r="B256" t="s">
        <v>11130</v>
      </c>
      <c r="C256" t="s">
        <v>11131</v>
      </c>
      <c r="D256" t="s">
        <v>14125</v>
      </c>
      <c r="E256" t="s">
        <v>14126</v>
      </c>
      <c r="H256" t="s">
        <v>13447</v>
      </c>
      <c r="K256">
        <v>6821000354</v>
      </c>
      <c r="L256" t="s">
        <v>3981</v>
      </c>
      <c r="M256" t="s">
        <v>11132</v>
      </c>
      <c r="N256" t="s">
        <v>11133</v>
      </c>
      <c r="O256" t="s">
        <v>1508</v>
      </c>
      <c r="P256" t="s">
        <v>11134</v>
      </c>
      <c r="Q256" t="s">
        <v>74</v>
      </c>
      <c r="R256" t="s">
        <v>74</v>
      </c>
      <c r="S256" t="s">
        <v>74</v>
      </c>
    </row>
    <row r="257" spans="1:19">
      <c r="A257">
        <v>2207010288</v>
      </c>
      <c r="B257" t="s">
        <v>11135</v>
      </c>
      <c r="C257" t="s">
        <v>11136</v>
      </c>
      <c r="D257" t="s">
        <v>14127</v>
      </c>
      <c r="E257" t="s">
        <v>14128</v>
      </c>
      <c r="H257" t="s">
        <v>13448</v>
      </c>
      <c r="K257">
        <v>2207010288</v>
      </c>
      <c r="L257" t="s">
        <v>8476</v>
      </c>
      <c r="M257" t="s">
        <v>11137</v>
      </c>
      <c r="N257" t="s">
        <v>11138</v>
      </c>
      <c r="O257" t="s">
        <v>1515</v>
      </c>
      <c r="P257" t="s">
        <v>11139</v>
      </c>
      <c r="Q257" t="s">
        <v>74</v>
      </c>
      <c r="R257" t="s">
        <v>74</v>
      </c>
      <c r="S257" t="s">
        <v>74</v>
      </c>
    </row>
    <row r="258" spans="1:19">
      <c r="A258">
        <v>278124947</v>
      </c>
      <c r="B258" t="s">
        <v>11140</v>
      </c>
      <c r="C258" t="s">
        <v>11141</v>
      </c>
      <c r="D258" t="s">
        <v>14129</v>
      </c>
      <c r="E258" t="s">
        <v>14130</v>
      </c>
      <c r="H258" t="s">
        <v>13449</v>
      </c>
      <c r="K258">
        <v>278124947</v>
      </c>
      <c r="L258" t="s">
        <v>8137</v>
      </c>
      <c r="M258" t="s">
        <v>11142</v>
      </c>
      <c r="N258" t="s">
        <v>11143</v>
      </c>
      <c r="O258" t="s">
        <v>11144</v>
      </c>
      <c r="P258" t="s">
        <v>11145</v>
      </c>
      <c r="Q258" t="s">
        <v>74</v>
      </c>
      <c r="R258" t="s">
        <v>74</v>
      </c>
      <c r="S258" t="s">
        <v>74</v>
      </c>
    </row>
    <row r="259" spans="1:19">
      <c r="A259">
        <v>7606119487</v>
      </c>
      <c r="B259" t="s">
        <v>11146</v>
      </c>
      <c r="C259" t="s">
        <v>11147</v>
      </c>
      <c r="D259" t="s">
        <v>14131</v>
      </c>
      <c r="E259" t="s">
        <v>14132</v>
      </c>
      <c r="H259" t="s">
        <v>13450</v>
      </c>
      <c r="K259">
        <v>7606119487</v>
      </c>
      <c r="L259" t="s">
        <v>8256</v>
      </c>
      <c r="M259" t="s">
        <v>11148</v>
      </c>
      <c r="N259" t="s">
        <v>11149</v>
      </c>
      <c r="O259" t="s">
        <v>1525</v>
      </c>
      <c r="P259" t="s">
        <v>11150</v>
      </c>
      <c r="Q259" t="s">
        <v>74</v>
      </c>
      <c r="R259" t="s">
        <v>74</v>
      </c>
      <c r="S259" t="s">
        <v>74</v>
      </c>
    </row>
    <row r="260" spans="1:19">
      <c r="A260">
        <v>6316228122</v>
      </c>
      <c r="B260" t="s">
        <v>11151</v>
      </c>
      <c r="C260" t="s">
        <v>11152</v>
      </c>
      <c r="D260" t="s">
        <v>1527</v>
      </c>
      <c r="E260" t="s">
        <v>14133</v>
      </c>
      <c r="H260" t="s">
        <v>13451</v>
      </c>
      <c r="K260">
        <v>6316228122</v>
      </c>
      <c r="L260" t="s">
        <v>4103</v>
      </c>
      <c r="M260" t="s">
        <v>11153</v>
      </c>
      <c r="N260" t="s">
        <v>11154</v>
      </c>
      <c r="O260" t="s">
        <v>1530</v>
      </c>
      <c r="P260" t="s">
        <v>74</v>
      </c>
      <c r="Q260" t="s">
        <v>74</v>
      </c>
      <c r="R260" t="s">
        <v>11155</v>
      </c>
      <c r="S260" t="s">
        <v>74</v>
      </c>
    </row>
    <row r="261" spans="1:19">
      <c r="A261">
        <v>2312143061</v>
      </c>
      <c r="B261" t="s">
        <v>11156</v>
      </c>
      <c r="C261" t="s">
        <v>11157</v>
      </c>
      <c r="D261" t="s">
        <v>1531</v>
      </c>
      <c r="E261" t="s">
        <v>14134</v>
      </c>
      <c r="H261" t="s">
        <v>13452</v>
      </c>
      <c r="K261">
        <v>2312143061</v>
      </c>
      <c r="L261" t="s">
        <v>8524</v>
      </c>
      <c r="M261" t="s">
        <v>11158</v>
      </c>
      <c r="N261" t="s">
        <v>11159</v>
      </c>
      <c r="O261" t="s">
        <v>11160</v>
      </c>
      <c r="P261" t="s">
        <v>11161</v>
      </c>
      <c r="Q261" t="s">
        <v>74</v>
      </c>
      <c r="R261" t="s">
        <v>11162</v>
      </c>
      <c r="S261" t="s">
        <v>74</v>
      </c>
    </row>
    <row r="262" spans="1:19">
      <c r="A262">
        <v>9729013879</v>
      </c>
      <c r="B262" t="s">
        <v>11163</v>
      </c>
      <c r="C262" t="s">
        <v>11164</v>
      </c>
      <c r="D262" t="s">
        <v>1538</v>
      </c>
      <c r="E262" t="s">
        <v>14135</v>
      </c>
      <c r="H262" t="s">
        <v>13453</v>
      </c>
      <c r="K262">
        <v>9729013879</v>
      </c>
      <c r="L262" t="s">
        <v>4081</v>
      </c>
      <c r="M262" t="s">
        <v>10106</v>
      </c>
      <c r="N262" t="s">
        <v>11165</v>
      </c>
      <c r="O262" t="s">
        <v>1543</v>
      </c>
      <c r="P262" t="s">
        <v>11166</v>
      </c>
      <c r="Q262" t="s">
        <v>74</v>
      </c>
      <c r="R262" t="s">
        <v>74</v>
      </c>
      <c r="S262" t="s">
        <v>74</v>
      </c>
    </row>
    <row r="263" spans="1:19">
      <c r="A263">
        <v>6671071890</v>
      </c>
      <c r="B263" t="s">
        <v>11167</v>
      </c>
      <c r="C263" t="s">
        <v>11168</v>
      </c>
      <c r="D263" t="s">
        <v>1545</v>
      </c>
      <c r="E263" t="s">
        <v>14136</v>
      </c>
      <c r="H263" t="s">
        <v>13454</v>
      </c>
      <c r="K263">
        <v>6671071890</v>
      </c>
      <c r="L263" t="s">
        <v>8430</v>
      </c>
      <c r="M263" t="s">
        <v>11169</v>
      </c>
      <c r="N263" t="s">
        <v>11170</v>
      </c>
      <c r="O263" t="s">
        <v>11171</v>
      </c>
      <c r="P263" t="s">
        <v>11172</v>
      </c>
      <c r="Q263" t="s">
        <v>74</v>
      </c>
      <c r="R263" t="s">
        <v>74</v>
      </c>
      <c r="S263" t="s">
        <v>74</v>
      </c>
    </row>
    <row r="264" spans="1:19">
      <c r="A264">
        <v>5446015412</v>
      </c>
      <c r="B264" t="s">
        <v>11173</v>
      </c>
      <c r="C264" t="s">
        <v>11174</v>
      </c>
      <c r="D264" t="s">
        <v>1551</v>
      </c>
      <c r="E264" t="s">
        <v>14137</v>
      </c>
      <c r="H264" t="s">
        <v>13455</v>
      </c>
      <c r="K264">
        <v>5446015412</v>
      </c>
      <c r="L264" t="s">
        <v>8530</v>
      </c>
      <c r="M264" t="s">
        <v>11175</v>
      </c>
      <c r="N264" t="s">
        <v>11176</v>
      </c>
      <c r="O264" t="s">
        <v>1554</v>
      </c>
      <c r="P264" t="s">
        <v>11177</v>
      </c>
      <c r="Q264" t="s">
        <v>74</v>
      </c>
      <c r="R264" t="s">
        <v>74</v>
      </c>
      <c r="S264" t="s">
        <v>74</v>
      </c>
    </row>
    <row r="265" spans="1:19">
      <c r="A265">
        <v>2130208814</v>
      </c>
      <c r="B265" t="s">
        <v>11178</v>
      </c>
      <c r="C265" t="s">
        <v>11179</v>
      </c>
      <c r="D265" t="s">
        <v>1556</v>
      </c>
      <c r="E265" t="s">
        <v>14138</v>
      </c>
      <c r="H265" t="s">
        <v>13456</v>
      </c>
      <c r="K265">
        <v>2130208814</v>
      </c>
      <c r="L265" t="s">
        <v>3999</v>
      </c>
      <c r="M265" t="s">
        <v>11180</v>
      </c>
      <c r="N265" t="s">
        <v>11181</v>
      </c>
      <c r="O265" t="s">
        <v>1561</v>
      </c>
      <c r="P265" t="s">
        <v>11182</v>
      </c>
      <c r="Q265" t="s">
        <v>74</v>
      </c>
      <c r="R265" t="s">
        <v>74</v>
      </c>
      <c r="S265" t="s">
        <v>74</v>
      </c>
    </row>
    <row r="266" spans="1:19">
      <c r="A266">
        <v>6168073264</v>
      </c>
      <c r="B266" t="s">
        <v>11183</v>
      </c>
      <c r="C266" t="s">
        <v>11184</v>
      </c>
      <c r="D266" t="s">
        <v>1563</v>
      </c>
      <c r="E266" t="s">
        <v>14139</v>
      </c>
      <c r="H266" t="s">
        <v>13457</v>
      </c>
      <c r="K266">
        <v>6168073264</v>
      </c>
      <c r="L266" t="s">
        <v>8147</v>
      </c>
      <c r="M266" t="s">
        <v>10100</v>
      </c>
      <c r="N266" t="s">
        <v>11185</v>
      </c>
      <c r="O266" t="s">
        <v>11186</v>
      </c>
      <c r="P266" t="s">
        <v>11187</v>
      </c>
      <c r="Q266" t="s">
        <v>74</v>
      </c>
      <c r="R266" t="s">
        <v>74</v>
      </c>
      <c r="S266" t="s">
        <v>74</v>
      </c>
    </row>
    <row r="267" spans="1:19">
      <c r="A267">
        <v>6166094406</v>
      </c>
      <c r="B267" t="s">
        <v>11188</v>
      </c>
      <c r="C267" t="s">
        <v>11189</v>
      </c>
      <c r="D267" t="s">
        <v>1570</v>
      </c>
      <c r="E267" t="s">
        <v>14140</v>
      </c>
      <c r="H267" t="s">
        <v>13458</v>
      </c>
      <c r="K267">
        <v>6166094406</v>
      </c>
      <c r="L267" t="s">
        <v>4142</v>
      </c>
      <c r="M267" t="s">
        <v>11190</v>
      </c>
      <c r="N267" t="s">
        <v>11191</v>
      </c>
      <c r="O267" t="s">
        <v>11192</v>
      </c>
      <c r="P267" t="s">
        <v>11193</v>
      </c>
      <c r="Q267" t="s">
        <v>74</v>
      </c>
      <c r="R267" t="s">
        <v>11194</v>
      </c>
      <c r="S267" t="s">
        <v>74</v>
      </c>
    </row>
    <row r="268" spans="1:19">
      <c r="A268">
        <v>5260456250</v>
      </c>
      <c r="B268" t="s">
        <v>11195</v>
      </c>
      <c r="C268" t="s">
        <v>11196</v>
      </c>
      <c r="D268" t="s">
        <v>1575</v>
      </c>
      <c r="E268" t="s">
        <v>14141</v>
      </c>
      <c r="H268" t="s">
        <v>13459</v>
      </c>
      <c r="K268">
        <v>5260456250</v>
      </c>
      <c r="L268" t="s">
        <v>4002</v>
      </c>
      <c r="M268" t="s">
        <v>11197</v>
      </c>
      <c r="N268" t="s">
        <v>11198</v>
      </c>
      <c r="O268" t="s">
        <v>1580</v>
      </c>
      <c r="P268" t="s">
        <v>11199</v>
      </c>
      <c r="Q268" t="s">
        <v>74</v>
      </c>
      <c r="R268" t="s">
        <v>74</v>
      </c>
      <c r="S268" t="s">
        <v>74</v>
      </c>
    </row>
    <row r="269" spans="1:19">
      <c r="A269">
        <v>5257185200</v>
      </c>
      <c r="B269" t="s">
        <v>11200</v>
      </c>
      <c r="C269" t="s">
        <v>11201</v>
      </c>
      <c r="D269" t="s">
        <v>1582</v>
      </c>
      <c r="E269" t="s">
        <v>14142</v>
      </c>
      <c r="H269" t="s">
        <v>13460</v>
      </c>
      <c r="K269">
        <v>5257185200</v>
      </c>
      <c r="L269" t="s">
        <v>3999</v>
      </c>
      <c r="M269" t="s">
        <v>11202</v>
      </c>
      <c r="N269" t="s">
        <v>11203</v>
      </c>
      <c r="O269" t="s">
        <v>11204</v>
      </c>
      <c r="P269" t="s">
        <v>11205</v>
      </c>
      <c r="Q269" t="s">
        <v>74</v>
      </c>
      <c r="R269" t="s">
        <v>74</v>
      </c>
      <c r="S269" t="s">
        <v>74</v>
      </c>
    </row>
    <row r="270" spans="1:19">
      <c r="A270">
        <v>7733894231</v>
      </c>
      <c r="B270" t="s">
        <v>11206</v>
      </c>
      <c r="C270" t="s">
        <v>11207</v>
      </c>
      <c r="D270" t="s">
        <v>1589</v>
      </c>
      <c r="E270" t="s">
        <v>14143</v>
      </c>
      <c r="H270" t="s">
        <v>13461</v>
      </c>
      <c r="K270">
        <v>7733894231</v>
      </c>
      <c r="L270" t="s">
        <v>4022</v>
      </c>
      <c r="M270" t="s">
        <v>11208</v>
      </c>
      <c r="N270" t="s">
        <v>11209</v>
      </c>
      <c r="O270" t="s">
        <v>1594</v>
      </c>
      <c r="P270" t="s">
        <v>11210</v>
      </c>
      <c r="Q270" t="s">
        <v>74</v>
      </c>
      <c r="R270" t="s">
        <v>74</v>
      </c>
      <c r="S270" t="s">
        <v>74</v>
      </c>
    </row>
    <row r="271" spans="1:19">
      <c r="A271">
        <v>3801148029</v>
      </c>
      <c r="B271" t="s">
        <v>11211</v>
      </c>
      <c r="C271" t="s">
        <v>11212</v>
      </c>
      <c r="D271" t="s">
        <v>1596</v>
      </c>
      <c r="E271" t="s">
        <v>14144</v>
      </c>
      <c r="H271" t="s">
        <v>13462</v>
      </c>
      <c r="K271">
        <v>3801148029</v>
      </c>
      <c r="L271" t="s">
        <v>4129</v>
      </c>
      <c r="M271" t="s">
        <v>11213</v>
      </c>
      <c r="N271" t="s">
        <v>11214</v>
      </c>
      <c r="O271" t="s">
        <v>1601</v>
      </c>
      <c r="P271" t="s">
        <v>11215</v>
      </c>
      <c r="Q271" t="s">
        <v>74</v>
      </c>
      <c r="R271" t="s">
        <v>74</v>
      </c>
      <c r="S271" t="s">
        <v>74</v>
      </c>
    </row>
    <row r="272" spans="1:19">
      <c r="A272">
        <v>3443124314</v>
      </c>
      <c r="B272" t="s">
        <v>11216</v>
      </c>
      <c r="C272" t="s">
        <v>11217</v>
      </c>
      <c r="D272" t="s">
        <v>1603</v>
      </c>
      <c r="E272" t="s">
        <v>14145</v>
      </c>
      <c r="H272" t="s">
        <v>13463</v>
      </c>
      <c r="K272">
        <v>3443124314</v>
      </c>
      <c r="L272" t="s">
        <v>8230</v>
      </c>
      <c r="M272" t="s">
        <v>11218</v>
      </c>
      <c r="N272" t="s">
        <v>11219</v>
      </c>
      <c r="O272" t="s">
        <v>1608</v>
      </c>
      <c r="P272" t="s">
        <v>11220</v>
      </c>
      <c r="Q272" t="s">
        <v>74</v>
      </c>
      <c r="R272" t="s">
        <v>74</v>
      </c>
      <c r="S272" t="s">
        <v>74</v>
      </c>
    </row>
    <row r="273" spans="1:19">
      <c r="A273">
        <v>7722466428</v>
      </c>
      <c r="B273" t="s">
        <v>11221</v>
      </c>
      <c r="C273" t="s">
        <v>11222</v>
      </c>
      <c r="D273" t="s">
        <v>14146</v>
      </c>
      <c r="E273" t="s">
        <v>14147</v>
      </c>
      <c r="H273" t="s">
        <v>13464</v>
      </c>
      <c r="K273">
        <v>7722466428</v>
      </c>
      <c r="L273" t="e">
        <v>#N/A</v>
      </c>
      <c r="M273" t="s">
        <v>11223</v>
      </c>
      <c r="N273" t="s">
        <v>11224</v>
      </c>
      <c r="O273" t="s">
        <v>1615</v>
      </c>
      <c r="P273" t="s">
        <v>11225</v>
      </c>
      <c r="Q273" t="s">
        <v>74</v>
      </c>
      <c r="R273" t="s">
        <v>74</v>
      </c>
      <c r="S273" t="s">
        <v>74</v>
      </c>
    </row>
    <row r="274" spans="1:19">
      <c r="A274">
        <v>9705047854</v>
      </c>
      <c r="B274" t="s">
        <v>11226</v>
      </c>
      <c r="C274" t="s">
        <v>11227</v>
      </c>
      <c r="D274" t="s">
        <v>1616</v>
      </c>
      <c r="E274" t="s">
        <v>14148</v>
      </c>
      <c r="H274" t="s">
        <v>13465</v>
      </c>
      <c r="K274">
        <v>9705047854</v>
      </c>
      <c r="L274" t="s">
        <v>3935</v>
      </c>
      <c r="M274" t="s">
        <v>11228</v>
      </c>
      <c r="N274" t="s">
        <v>11229</v>
      </c>
      <c r="O274" t="s">
        <v>11230</v>
      </c>
      <c r="P274" t="s">
        <v>11231</v>
      </c>
      <c r="Q274" t="s">
        <v>74</v>
      </c>
      <c r="R274" t="s">
        <v>74</v>
      </c>
      <c r="S274" t="s">
        <v>74</v>
      </c>
    </row>
    <row r="275" spans="1:19">
      <c r="A275">
        <v>7730611414</v>
      </c>
      <c r="B275" t="s">
        <v>11232</v>
      </c>
      <c r="C275" t="s">
        <v>11233</v>
      </c>
      <c r="D275" t="s">
        <v>1622</v>
      </c>
      <c r="E275" t="s">
        <v>14149</v>
      </c>
      <c r="H275" t="s">
        <v>13466</v>
      </c>
      <c r="K275">
        <v>7730611414</v>
      </c>
      <c r="L275" t="s">
        <v>3943</v>
      </c>
      <c r="M275" t="s">
        <v>11234</v>
      </c>
      <c r="N275" t="s">
        <v>11235</v>
      </c>
      <c r="O275" t="s">
        <v>11236</v>
      </c>
      <c r="P275" t="s">
        <v>11237</v>
      </c>
      <c r="Q275" t="s">
        <v>74</v>
      </c>
      <c r="R275" t="s">
        <v>74</v>
      </c>
      <c r="S275" t="s">
        <v>74</v>
      </c>
    </row>
    <row r="276" spans="1:19">
      <c r="A276">
        <v>2130134993</v>
      </c>
      <c r="B276" t="s">
        <v>11238</v>
      </c>
      <c r="C276" t="s">
        <v>11239</v>
      </c>
      <c r="D276" t="s">
        <v>1629</v>
      </c>
      <c r="E276" t="s">
        <v>14150</v>
      </c>
      <c r="H276" t="s">
        <v>13467</v>
      </c>
      <c r="K276">
        <v>2130134993</v>
      </c>
      <c r="L276" t="s">
        <v>3999</v>
      </c>
      <c r="M276" t="s">
        <v>11240</v>
      </c>
      <c r="N276" t="s">
        <v>11241</v>
      </c>
      <c r="O276" t="s">
        <v>1634</v>
      </c>
      <c r="P276" t="s">
        <v>11242</v>
      </c>
      <c r="Q276" t="s">
        <v>74</v>
      </c>
      <c r="R276" t="s">
        <v>74</v>
      </c>
      <c r="S276" t="s">
        <v>74</v>
      </c>
    </row>
    <row r="277" spans="1:19">
      <c r="A277">
        <v>7715695240</v>
      </c>
      <c r="B277" t="s">
        <v>11243</v>
      </c>
      <c r="C277" t="s">
        <v>11244</v>
      </c>
      <c r="D277" t="s">
        <v>14151</v>
      </c>
      <c r="E277" t="s">
        <v>14152</v>
      </c>
      <c r="H277" t="s">
        <v>13468</v>
      </c>
      <c r="K277">
        <v>7715695240</v>
      </c>
      <c r="L277" t="s">
        <v>4090</v>
      </c>
      <c r="M277" t="s">
        <v>11245</v>
      </c>
      <c r="N277" t="s">
        <v>11246</v>
      </c>
      <c r="O277" t="s">
        <v>11247</v>
      </c>
      <c r="P277" t="s">
        <v>11248</v>
      </c>
      <c r="Q277" t="s">
        <v>74</v>
      </c>
      <c r="R277" t="s">
        <v>74</v>
      </c>
      <c r="S277" t="s">
        <v>74</v>
      </c>
    </row>
    <row r="278" spans="1:19">
      <c r="A278">
        <v>7724017756</v>
      </c>
      <c r="B278" t="s">
        <v>11249</v>
      </c>
      <c r="C278" t="s">
        <v>11250</v>
      </c>
      <c r="D278" t="s">
        <v>1643</v>
      </c>
      <c r="E278" t="s">
        <v>14153</v>
      </c>
      <c r="H278" t="s">
        <v>13469</v>
      </c>
      <c r="K278">
        <v>7724017756</v>
      </c>
      <c r="L278" t="s">
        <v>4136</v>
      </c>
      <c r="M278" t="s">
        <v>11251</v>
      </c>
      <c r="N278" t="s">
        <v>11252</v>
      </c>
      <c r="O278" t="s">
        <v>1648</v>
      </c>
      <c r="P278" t="s">
        <v>11253</v>
      </c>
      <c r="Q278" t="s">
        <v>74</v>
      </c>
      <c r="R278" t="s">
        <v>11254</v>
      </c>
      <c r="S278" t="s">
        <v>74</v>
      </c>
    </row>
    <row r="279" spans="1:19">
      <c r="A279">
        <v>2225130330</v>
      </c>
      <c r="B279" t="s">
        <v>11255</v>
      </c>
      <c r="C279" t="s">
        <v>11256</v>
      </c>
      <c r="D279" t="s">
        <v>1649</v>
      </c>
      <c r="E279" t="s">
        <v>14154</v>
      </c>
      <c r="H279" t="s">
        <v>13470</v>
      </c>
      <c r="K279">
        <v>2225130330</v>
      </c>
      <c r="L279" t="s">
        <v>8346</v>
      </c>
      <c r="M279" t="s">
        <v>11257</v>
      </c>
      <c r="N279" t="s">
        <v>11258</v>
      </c>
      <c r="O279" t="s">
        <v>11259</v>
      </c>
      <c r="P279" t="s">
        <v>11260</v>
      </c>
      <c r="Q279" t="s">
        <v>74</v>
      </c>
      <c r="R279" t="s">
        <v>74</v>
      </c>
      <c r="S279" t="s">
        <v>74</v>
      </c>
    </row>
    <row r="280" spans="1:19">
      <c r="A280">
        <v>7706450420</v>
      </c>
      <c r="B280" t="s">
        <v>11261</v>
      </c>
      <c r="C280" t="s">
        <v>11262</v>
      </c>
      <c r="D280" t="s">
        <v>1656</v>
      </c>
      <c r="E280" t="s">
        <v>14155</v>
      </c>
      <c r="H280" t="s">
        <v>13471</v>
      </c>
      <c r="K280">
        <v>7706450420</v>
      </c>
      <c r="L280" t="s">
        <v>8556</v>
      </c>
      <c r="M280" t="s">
        <v>11263</v>
      </c>
      <c r="N280" t="s">
        <v>11264</v>
      </c>
      <c r="O280" t="s">
        <v>1661</v>
      </c>
      <c r="P280" t="s">
        <v>11265</v>
      </c>
      <c r="Q280" t="s">
        <v>74</v>
      </c>
      <c r="R280" t="s">
        <v>74</v>
      </c>
      <c r="S280" t="s">
        <v>74</v>
      </c>
    </row>
    <row r="281" spans="1:19">
      <c r="A281">
        <v>1841021272</v>
      </c>
      <c r="B281" t="s">
        <v>11266</v>
      </c>
      <c r="C281" t="s">
        <v>11267</v>
      </c>
      <c r="D281" t="s">
        <v>1663</v>
      </c>
      <c r="E281" t="s">
        <v>14156</v>
      </c>
      <c r="H281" t="s">
        <v>13472</v>
      </c>
      <c r="K281">
        <v>1841021272</v>
      </c>
      <c r="L281" t="s">
        <v>4182</v>
      </c>
      <c r="M281" t="s">
        <v>11268</v>
      </c>
      <c r="N281" t="s">
        <v>11269</v>
      </c>
      <c r="O281" t="s">
        <v>1668</v>
      </c>
      <c r="P281" t="s">
        <v>11270</v>
      </c>
      <c r="Q281" t="s">
        <v>74</v>
      </c>
      <c r="R281" t="s">
        <v>74</v>
      </c>
      <c r="S281" t="s">
        <v>74</v>
      </c>
    </row>
    <row r="282" spans="1:19">
      <c r="A282">
        <v>5405034430</v>
      </c>
      <c r="B282" t="s">
        <v>11271</v>
      </c>
      <c r="C282" t="s">
        <v>11272</v>
      </c>
      <c r="D282" t="s">
        <v>1670</v>
      </c>
      <c r="E282" t="s">
        <v>14157</v>
      </c>
      <c r="H282" t="s">
        <v>13473</v>
      </c>
      <c r="K282">
        <v>5405034430</v>
      </c>
      <c r="L282" t="s">
        <v>8346</v>
      </c>
      <c r="M282" t="s">
        <v>11273</v>
      </c>
      <c r="N282" t="s">
        <v>11274</v>
      </c>
      <c r="O282" t="s">
        <v>11275</v>
      </c>
      <c r="P282" t="s">
        <v>11276</v>
      </c>
      <c r="Q282" t="s">
        <v>74</v>
      </c>
      <c r="R282" t="s">
        <v>74</v>
      </c>
      <c r="S282" t="s">
        <v>74</v>
      </c>
    </row>
    <row r="283" spans="1:19">
      <c r="A283">
        <v>2312280830</v>
      </c>
      <c r="B283" t="s">
        <v>11277</v>
      </c>
      <c r="C283" t="s">
        <v>11278</v>
      </c>
      <c r="D283" t="s">
        <v>1677</v>
      </c>
      <c r="E283" t="s">
        <v>14158</v>
      </c>
      <c r="H283" t="s">
        <v>13474</v>
      </c>
      <c r="K283">
        <v>2312280830</v>
      </c>
      <c r="L283" t="s">
        <v>8214</v>
      </c>
      <c r="M283" t="s">
        <v>11279</v>
      </c>
      <c r="N283" t="s">
        <v>11280</v>
      </c>
      <c r="O283" t="s">
        <v>1682</v>
      </c>
      <c r="P283" t="s">
        <v>11281</v>
      </c>
      <c r="Q283" t="s">
        <v>74</v>
      </c>
      <c r="R283" t="s">
        <v>74</v>
      </c>
      <c r="S283" t="s">
        <v>74</v>
      </c>
    </row>
    <row r="284" spans="1:19">
      <c r="A284">
        <v>6659210466</v>
      </c>
      <c r="B284" t="s">
        <v>11282</v>
      </c>
      <c r="C284" t="s">
        <v>11283</v>
      </c>
      <c r="D284" t="s">
        <v>1683</v>
      </c>
      <c r="E284" t="s">
        <v>14159</v>
      </c>
      <c r="H284" t="s">
        <v>13475</v>
      </c>
      <c r="K284">
        <v>6659210466</v>
      </c>
      <c r="L284" t="s">
        <v>3988</v>
      </c>
      <c r="M284" t="s">
        <v>11284</v>
      </c>
      <c r="N284" t="s">
        <v>11285</v>
      </c>
      <c r="O284" t="s">
        <v>1688</v>
      </c>
      <c r="P284" t="s">
        <v>11286</v>
      </c>
      <c r="Q284" t="s">
        <v>74</v>
      </c>
      <c r="R284" t="s">
        <v>74</v>
      </c>
      <c r="S284" t="s">
        <v>74</v>
      </c>
    </row>
    <row r="285" spans="1:19">
      <c r="A285">
        <v>3123387280</v>
      </c>
      <c r="B285" t="s">
        <v>11287</v>
      </c>
      <c r="C285" t="s">
        <v>11288</v>
      </c>
      <c r="D285" t="s">
        <v>1690</v>
      </c>
      <c r="E285" t="s">
        <v>14160</v>
      </c>
      <c r="H285" t="s">
        <v>13476</v>
      </c>
      <c r="K285">
        <v>3123387280</v>
      </c>
      <c r="L285" t="s">
        <v>4124</v>
      </c>
      <c r="M285" t="s">
        <v>11289</v>
      </c>
      <c r="N285" t="s">
        <v>11290</v>
      </c>
      <c r="O285" t="s">
        <v>1695</v>
      </c>
      <c r="P285" t="s">
        <v>74</v>
      </c>
      <c r="Q285" t="s">
        <v>74</v>
      </c>
      <c r="R285" t="s">
        <v>74</v>
      </c>
      <c r="S285" t="s">
        <v>74</v>
      </c>
    </row>
    <row r="286" spans="1:19">
      <c r="A286">
        <v>5027185213</v>
      </c>
      <c r="B286" t="s">
        <v>11291</v>
      </c>
      <c r="C286" t="s">
        <v>11292</v>
      </c>
      <c r="D286" t="s">
        <v>1697</v>
      </c>
      <c r="E286" t="s">
        <v>14161</v>
      </c>
      <c r="H286" t="s">
        <v>13477</v>
      </c>
      <c r="K286">
        <v>5027185213</v>
      </c>
      <c r="L286" t="s">
        <v>8338</v>
      </c>
      <c r="M286" t="s">
        <v>11293</v>
      </c>
      <c r="N286" t="s">
        <v>11294</v>
      </c>
      <c r="O286" t="s">
        <v>1702</v>
      </c>
      <c r="P286" t="s">
        <v>11295</v>
      </c>
      <c r="Q286" t="s">
        <v>74</v>
      </c>
      <c r="R286" t="s">
        <v>74</v>
      </c>
      <c r="S286" t="s">
        <v>74</v>
      </c>
    </row>
    <row r="287" spans="1:19">
      <c r="A287">
        <v>7107129634</v>
      </c>
      <c r="B287" t="s">
        <v>11296</v>
      </c>
      <c r="C287" t="s">
        <v>11297</v>
      </c>
      <c r="D287" t="s">
        <v>1704</v>
      </c>
      <c r="E287" t="s">
        <v>14162</v>
      </c>
      <c r="H287" t="s">
        <v>13478</v>
      </c>
      <c r="K287">
        <v>7107129634</v>
      </c>
      <c r="L287" t="s">
        <v>8569</v>
      </c>
      <c r="M287" t="s">
        <v>11298</v>
      </c>
      <c r="N287" t="s">
        <v>11299</v>
      </c>
      <c r="O287" t="s">
        <v>1709</v>
      </c>
      <c r="P287" t="s">
        <v>11300</v>
      </c>
      <c r="Q287" t="s">
        <v>74</v>
      </c>
      <c r="R287" t="s">
        <v>74</v>
      </c>
      <c r="S287" t="s">
        <v>74</v>
      </c>
    </row>
    <row r="288" spans="1:19">
      <c r="A288">
        <v>3702742986</v>
      </c>
      <c r="B288" t="s">
        <v>11301</v>
      </c>
      <c r="C288" t="s">
        <v>11302</v>
      </c>
      <c r="D288" t="s">
        <v>14163</v>
      </c>
      <c r="E288" t="s">
        <v>14164</v>
      </c>
      <c r="H288" t="s">
        <v>13479</v>
      </c>
      <c r="K288">
        <v>3702742986</v>
      </c>
      <c r="L288" t="s">
        <v>4028</v>
      </c>
      <c r="M288" t="s">
        <v>11303</v>
      </c>
      <c r="N288" t="s">
        <v>11304</v>
      </c>
      <c r="O288" t="s">
        <v>1716</v>
      </c>
      <c r="P288" t="s">
        <v>11305</v>
      </c>
      <c r="Q288" t="s">
        <v>74</v>
      </c>
      <c r="R288" t="s">
        <v>74</v>
      </c>
      <c r="S288" t="s">
        <v>74</v>
      </c>
    </row>
    <row r="289" spans="1:19">
      <c r="A289">
        <v>2721204357</v>
      </c>
      <c r="B289" t="s">
        <v>11306</v>
      </c>
      <c r="C289" t="s">
        <v>11307</v>
      </c>
      <c r="D289" t="s">
        <v>1718</v>
      </c>
      <c r="E289" t="s">
        <v>14165</v>
      </c>
      <c r="H289" t="s">
        <v>13480</v>
      </c>
      <c r="K289">
        <v>2721204357</v>
      </c>
      <c r="L289" t="s">
        <v>8576</v>
      </c>
      <c r="M289" t="s">
        <v>11308</v>
      </c>
      <c r="N289" t="s">
        <v>11309</v>
      </c>
      <c r="O289" t="s">
        <v>1721</v>
      </c>
      <c r="P289" t="s">
        <v>11310</v>
      </c>
      <c r="Q289" t="s">
        <v>74</v>
      </c>
      <c r="R289" t="s">
        <v>11311</v>
      </c>
      <c r="S289" t="s">
        <v>74</v>
      </c>
    </row>
    <row r="290" spans="1:19">
      <c r="A290">
        <v>1832032790</v>
      </c>
      <c r="B290" t="s">
        <v>11312</v>
      </c>
      <c r="C290" t="s">
        <v>11313</v>
      </c>
      <c r="D290" t="s">
        <v>1723</v>
      </c>
      <c r="E290" t="s">
        <v>14166</v>
      </c>
      <c r="H290" t="s">
        <v>13481</v>
      </c>
      <c r="K290">
        <v>1832032790</v>
      </c>
      <c r="L290" t="s">
        <v>4014</v>
      </c>
      <c r="M290" t="s">
        <v>11314</v>
      </c>
      <c r="N290" t="s">
        <v>11315</v>
      </c>
      <c r="O290" t="s">
        <v>1728</v>
      </c>
      <c r="P290" t="s">
        <v>11316</v>
      </c>
      <c r="Q290" t="s">
        <v>74</v>
      </c>
      <c r="R290" t="s">
        <v>74</v>
      </c>
      <c r="S290" t="s">
        <v>74</v>
      </c>
    </row>
    <row r="291" spans="1:19">
      <c r="A291">
        <v>4027113714</v>
      </c>
      <c r="B291" t="s">
        <v>11317</v>
      </c>
      <c r="C291" t="s">
        <v>11318</v>
      </c>
      <c r="D291" t="s">
        <v>1730</v>
      </c>
      <c r="E291" t="s">
        <v>14167</v>
      </c>
      <c r="H291" t="s">
        <v>13482</v>
      </c>
      <c r="K291">
        <v>4027113714</v>
      </c>
      <c r="L291" t="s">
        <v>8579</v>
      </c>
      <c r="M291" t="s">
        <v>11319</v>
      </c>
      <c r="N291" t="s">
        <v>11320</v>
      </c>
      <c r="O291" t="s">
        <v>11321</v>
      </c>
      <c r="P291" t="s">
        <v>11322</v>
      </c>
      <c r="Q291" t="s">
        <v>74</v>
      </c>
      <c r="R291" t="s">
        <v>74</v>
      </c>
      <c r="S291" t="s">
        <v>74</v>
      </c>
    </row>
    <row r="292" spans="1:19">
      <c r="A292">
        <v>7701720659</v>
      </c>
      <c r="B292" t="s">
        <v>11323</v>
      </c>
      <c r="C292" t="s">
        <v>11324</v>
      </c>
      <c r="D292" t="s">
        <v>1737</v>
      </c>
      <c r="E292" t="s">
        <v>14168</v>
      </c>
      <c r="H292" t="s">
        <v>13483</v>
      </c>
      <c r="K292">
        <v>7701720659</v>
      </c>
      <c r="L292" t="s">
        <v>8106</v>
      </c>
      <c r="M292" t="s">
        <v>11325</v>
      </c>
      <c r="N292" t="s">
        <v>11326</v>
      </c>
      <c r="O292" t="s">
        <v>11327</v>
      </c>
      <c r="P292" t="s">
        <v>11328</v>
      </c>
      <c r="Q292" t="s">
        <v>74</v>
      </c>
      <c r="R292" t="s">
        <v>74</v>
      </c>
      <c r="S292" t="s">
        <v>74</v>
      </c>
    </row>
    <row r="293" spans="1:19">
      <c r="A293">
        <v>2014015480</v>
      </c>
      <c r="B293" t="s">
        <v>11329</v>
      </c>
      <c r="C293" t="s">
        <v>11330</v>
      </c>
      <c r="D293" t="s">
        <v>8584</v>
      </c>
      <c r="E293" t="s">
        <v>14169</v>
      </c>
      <c r="H293" t="s">
        <v>13484</v>
      </c>
      <c r="K293">
        <v>2014015480</v>
      </c>
      <c r="L293" t="s">
        <v>8585</v>
      </c>
      <c r="M293" t="s">
        <v>11331</v>
      </c>
      <c r="N293" t="s">
        <v>11332</v>
      </c>
      <c r="O293" t="s">
        <v>11333</v>
      </c>
      <c r="P293" t="s">
        <v>11334</v>
      </c>
      <c r="Q293" t="s">
        <v>74</v>
      </c>
      <c r="R293" t="s">
        <v>74</v>
      </c>
      <c r="S293" t="s">
        <v>74</v>
      </c>
    </row>
    <row r="294" spans="1:19">
      <c r="A294">
        <v>1831193931</v>
      </c>
      <c r="B294" t="s">
        <v>11335</v>
      </c>
      <c r="C294" t="s">
        <v>11336</v>
      </c>
      <c r="D294" t="s">
        <v>1749</v>
      </c>
      <c r="E294" t="s">
        <v>14170</v>
      </c>
      <c r="H294" t="s">
        <v>13485</v>
      </c>
      <c r="K294">
        <v>1831193931</v>
      </c>
      <c r="L294" t="s">
        <v>4014</v>
      </c>
      <c r="M294" t="s">
        <v>11337</v>
      </c>
      <c r="N294" t="s">
        <v>11338</v>
      </c>
      <c r="O294" t="s">
        <v>11339</v>
      </c>
      <c r="P294" t="s">
        <v>11340</v>
      </c>
      <c r="Q294" t="s">
        <v>74</v>
      </c>
      <c r="R294" t="s">
        <v>74</v>
      </c>
      <c r="S294" t="s">
        <v>74</v>
      </c>
    </row>
    <row r="295" spans="1:19">
      <c r="A295">
        <v>2536316747</v>
      </c>
      <c r="B295" t="s">
        <v>11341</v>
      </c>
      <c r="C295" t="s">
        <v>11342</v>
      </c>
      <c r="D295" t="s">
        <v>14171</v>
      </c>
      <c r="E295" t="s">
        <v>14172</v>
      </c>
      <c r="H295" t="s">
        <v>13486</v>
      </c>
      <c r="K295">
        <v>2536316747</v>
      </c>
      <c r="L295" t="e">
        <v>#N/A</v>
      </c>
      <c r="M295" t="s">
        <v>11343</v>
      </c>
      <c r="N295" t="s">
        <v>11344</v>
      </c>
      <c r="O295" t="s">
        <v>11345</v>
      </c>
      <c r="P295" t="s">
        <v>11346</v>
      </c>
      <c r="Q295" t="s">
        <v>74</v>
      </c>
      <c r="R295" t="s">
        <v>11347</v>
      </c>
      <c r="S295" t="s">
        <v>74</v>
      </c>
    </row>
    <row r="296" spans="1:19">
      <c r="A296">
        <v>326510261</v>
      </c>
      <c r="B296" t="s">
        <v>11348</v>
      </c>
      <c r="C296" t="s">
        <v>11349</v>
      </c>
      <c r="D296" t="s">
        <v>1756</v>
      </c>
      <c r="E296" t="s">
        <v>14173</v>
      </c>
      <c r="H296" t="s">
        <v>13487</v>
      </c>
      <c r="K296">
        <v>326510261</v>
      </c>
      <c r="L296" t="s">
        <v>8589</v>
      </c>
      <c r="M296" t="s">
        <v>11350</v>
      </c>
      <c r="N296" t="s">
        <v>11351</v>
      </c>
      <c r="O296" t="s">
        <v>11352</v>
      </c>
      <c r="P296" t="s">
        <v>11353</v>
      </c>
      <c r="Q296" t="s">
        <v>74</v>
      </c>
      <c r="R296" t="s">
        <v>74</v>
      </c>
      <c r="S296" t="s">
        <v>74</v>
      </c>
    </row>
    <row r="297" spans="1:19">
      <c r="A297">
        <v>1656107334</v>
      </c>
      <c r="B297" t="s">
        <v>11354</v>
      </c>
      <c r="C297" t="s">
        <v>11355</v>
      </c>
      <c r="D297" t="s">
        <v>14174</v>
      </c>
      <c r="E297" t="s">
        <v>14175</v>
      </c>
      <c r="H297" t="s">
        <v>13488</v>
      </c>
      <c r="K297">
        <v>1656107334</v>
      </c>
      <c r="L297" t="s">
        <v>8593</v>
      </c>
      <c r="M297" t="s">
        <v>11356</v>
      </c>
      <c r="N297" t="s">
        <v>11357</v>
      </c>
      <c r="O297" t="s">
        <v>1764</v>
      </c>
      <c r="P297" t="s">
        <v>11358</v>
      </c>
      <c r="Q297" t="s">
        <v>74</v>
      </c>
      <c r="R297" t="s">
        <v>11359</v>
      </c>
      <c r="S297" t="s">
        <v>74</v>
      </c>
    </row>
    <row r="298" spans="1:19">
      <c r="A298">
        <v>7719492957</v>
      </c>
      <c r="B298" t="s">
        <v>11360</v>
      </c>
      <c r="C298" t="s">
        <v>11361</v>
      </c>
      <c r="D298" t="s">
        <v>1766</v>
      </c>
      <c r="E298" t="s">
        <v>14176</v>
      </c>
      <c r="H298" t="s">
        <v>13489</v>
      </c>
      <c r="K298">
        <v>7719492957</v>
      </c>
      <c r="L298" t="s">
        <v>4005</v>
      </c>
      <c r="M298" t="s">
        <v>11362</v>
      </c>
      <c r="N298" t="s">
        <v>11363</v>
      </c>
      <c r="O298" t="s">
        <v>1771</v>
      </c>
      <c r="P298" t="s">
        <v>11364</v>
      </c>
      <c r="Q298" t="s">
        <v>74</v>
      </c>
      <c r="R298" t="s">
        <v>74</v>
      </c>
      <c r="S298" t="s">
        <v>74</v>
      </c>
    </row>
    <row r="299" spans="1:19">
      <c r="A299">
        <v>7842168078</v>
      </c>
      <c r="B299" t="s">
        <v>11365</v>
      </c>
      <c r="C299" t="s">
        <v>11366</v>
      </c>
      <c r="D299" t="s">
        <v>1773</v>
      </c>
      <c r="E299" t="s">
        <v>14177</v>
      </c>
      <c r="H299" t="s">
        <v>13490</v>
      </c>
      <c r="K299">
        <v>7842168078</v>
      </c>
      <c r="L299" t="s">
        <v>8483</v>
      </c>
      <c r="M299" t="s">
        <v>11367</v>
      </c>
      <c r="N299" t="s">
        <v>11368</v>
      </c>
      <c r="O299" t="s">
        <v>1778</v>
      </c>
      <c r="P299" t="s">
        <v>11369</v>
      </c>
      <c r="Q299" t="s">
        <v>74</v>
      </c>
      <c r="R299" t="s">
        <v>74</v>
      </c>
      <c r="S299" t="s">
        <v>74</v>
      </c>
    </row>
    <row r="300" spans="1:19">
      <c r="A300">
        <v>5611067262</v>
      </c>
      <c r="B300" t="s">
        <v>11370</v>
      </c>
      <c r="C300" t="s">
        <v>11371</v>
      </c>
      <c r="D300" t="s">
        <v>1780</v>
      </c>
      <c r="E300" t="s">
        <v>14178</v>
      </c>
      <c r="H300" t="s">
        <v>13491</v>
      </c>
      <c r="K300">
        <v>5611067262</v>
      </c>
      <c r="L300" t="s">
        <v>8598</v>
      </c>
      <c r="M300" t="s">
        <v>11372</v>
      </c>
      <c r="N300" t="s">
        <v>11373</v>
      </c>
      <c r="O300" t="s">
        <v>1785</v>
      </c>
      <c r="P300" t="s">
        <v>11374</v>
      </c>
      <c r="Q300" t="s">
        <v>74</v>
      </c>
      <c r="R300" t="s">
        <v>74</v>
      </c>
      <c r="S300" t="s">
        <v>74</v>
      </c>
    </row>
    <row r="301" spans="1:19">
      <c r="A301">
        <v>2543091389</v>
      </c>
      <c r="B301" t="s">
        <v>11375</v>
      </c>
      <c r="C301" t="s">
        <v>11376</v>
      </c>
      <c r="D301" t="s">
        <v>1787</v>
      </c>
      <c r="E301" t="s">
        <v>14179</v>
      </c>
      <c r="H301" t="s">
        <v>13492</v>
      </c>
      <c r="K301">
        <v>2543091389</v>
      </c>
      <c r="L301" t="s">
        <v>8601</v>
      </c>
      <c r="M301" t="s">
        <v>11377</v>
      </c>
      <c r="N301" t="s">
        <v>11378</v>
      </c>
      <c r="O301" t="s">
        <v>1792</v>
      </c>
      <c r="P301" t="s">
        <v>11379</v>
      </c>
      <c r="Q301" t="s">
        <v>74</v>
      </c>
      <c r="R301" t="s">
        <v>74</v>
      </c>
      <c r="S301" t="s">
        <v>74</v>
      </c>
    </row>
    <row r="302" spans="1:19">
      <c r="A302">
        <v>3702193020</v>
      </c>
      <c r="B302" t="s">
        <v>11380</v>
      </c>
      <c r="C302" t="s">
        <v>11381</v>
      </c>
      <c r="D302" t="s">
        <v>1794</v>
      </c>
      <c r="E302" t="s">
        <v>14180</v>
      </c>
      <c r="H302" t="s">
        <v>13493</v>
      </c>
      <c r="K302">
        <v>3702193020</v>
      </c>
      <c r="L302" t="s">
        <v>4028</v>
      </c>
      <c r="M302" t="s">
        <v>11382</v>
      </c>
      <c r="N302" t="s">
        <v>11383</v>
      </c>
      <c r="O302" t="s">
        <v>1799</v>
      </c>
      <c r="P302" t="s">
        <v>11384</v>
      </c>
      <c r="Q302" t="s">
        <v>74</v>
      </c>
      <c r="R302" t="s">
        <v>74</v>
      </c>
      <c r="S302" t="s">
        <v>74</v>
      </c>
    </row>
    <row r="303" spans="1:19">
      <c r="A303">
        <v>6671021289</v>
      </c>
      <c r="B303" t="s">
        <v>11385</v>
      </c>
      <c r="C303" t="s">
        <v>11386</v>
      </c>
      <c r="D303" t="s">
        <v>14181</v>
      </c>
      <c r="E303" t="s">
        <v>14182</v>
      </c>
      <c r="H303" t="s">
        <v>13494</v>
      </c>
      <c r="K303">
        <v>6671021289</v>
      </c>
      <c r="L303" t="s">
        <v>8128</v>
      </c>
      <c r="M303" t="s">
        <v>11387</v>
      </c>
      <c r="N303" t="s">
        <v>11388</v>
      </c>
      <c r="O303" t="s">
        <v>1806</v>
      </c>
      <c r="P303" t="s">
        <v>11389</v>
      </c>
      <c r="Q303" t="s">
        <v>74</v>
      </c>
      <c r="R303" t="s">
        <v>74</v>
      </c>
      <c r="S303" t="s">
        <v>74</v>
      </c>
    </row>
    <row r="304" spans="1:19">
      <c r="A304">
        <v>3327104074</v>
      </c>
      <c r="B304" t="s">
        <v>11390</v>
      </c>
      <c r="C304" t="s">
        <v>11391</v>
      </c>
      <c r="D304" t="s">
        <v>1808</v>
      </c>
      <c r="E304" t="s">
        <v>14183</v>
      </c>
      <c r="H304" t="s">
        <v>13495</v>
      </c>
      <c r="K304">
        <v>3327104074</v>
      </c>
      <c r="L304" t="s">
        <v>8611</v>
      </c>
      <c r="M304" t="s">
        <v>11392</v>
      </c>
      <c r="N304" t="s">
        <v>11393</v>
      </c>
      <c r="O304" t="s">
        <v>1813</v>
      </c>
      <c r="P304" t="s">
        <v>11394</v>
      </c>
      <c r="Q304" t="s">
        <v>74</v>
      </c>
      <c r="R304" t="s">
        <v>74</v>
      </c>
      <c r="S304" t="s">
        <v>74</v>
      </c>
    </row>
    <row r="305" spans="1:19">
      <c r="A305">
        <v>5406606578</v>
      </c>
      <c r="B305" t="s">
        <v>11395</v>
      </c>
      <c r="C305" t="s">
        <v>11396</v>
      </c>
      <c r="D305" t="s">
        <v>1815</v>
      </c>
      <c r="E305" t="s">
        <v>14184</v>
      </c>
      <c r="H305" t="s">
        <v>13496</v>
      </c>
      <c r="K305">
        <v>5406606578</v>
      </c>
      <c r="L305" t="s">
        <v>4014</v>
      </c>
      <c r="M305" t="s">
        <v>11397</v>
      </c>
      <c r="N305" t="s">
        <v>11398</v>
      </c>
      <c r="O305" t="s">
        <v>1820</v>
      </c>
      <c r="P305" t="s">
        <v>11399</v>
      </c>
      <c r="Q305" t="s">
        <v>74</v>
      </c>
      <c r="R305" t="s">
        <v>74</v>
      </c>
      <c r="S305" t="s">
        <v>74</v>
      </c>
    </row>
    <row r="306" spans="1:19">
      <c r="A306">
        <v>4345493869</v>
      </c>
      <c r="B306" t="s">
        <v>11400</v>
      </c>
      <c r="C306" t="s">
        <v>11401</v>
      </c>
      <c r="D306" t="s">
        <v>1822</v>
      </c>
      <c r="E306" t="s">
        <v>14185</v>
      </c>
      <c r="H306" t="s">
        <v>13497</v>
      </c>
      <c r="K306">
        <v>4345493869</v>
      </c>
      <c r="L306" t="s">
        <v>4053</v>
      </c>
      <c r="M306" t="s">
        <v>11402</v>
      </c>
      <c r="N306" t="s">
        <v>11403</v>
      </c>
      <c r="O306" t="s">
        <v>1827</v>
      </c>
      <c r="P306" t="s">
        <v>11404</v>
      </c>
      <c r="Q306" t="s">
        <v>74</v>
      </c>
      <c r="R306" t="s">
        <v>74</v>
      </c>
      <c r="S306" t="s">
        <v>74</v>
      </c>
    </row>
    <row r="307" spans="1:19">
      <c r="A307">
        <v>4826108534</v>
      </c>
      <c r="B307" t="s">
        <v>11405</v>
      </c>
      <c r="C307" t="s">
        <v>11406</v>
      </c>
      <c r="D307" t="s">
        <v>1829</v>
      </c>
      <c r="E307" t="s">
        <v>14186</v>
      </c>
      <c r="H307" t="s">
        <v>13498</v>
      </c>
      <c r="K307">
        <v>4826108534</v>
      </c>
      <c r="L307" t="s">
        <v>8619</v>
      </c>
      <c r="M307" t="s">
        <v>11407</v>
      </c>
      <c r="N307" t="s">
        <v>11408</v>
      </c>
      <c r="O307" t="s">
        <v>11409</v>
      </c>
      <c r="P307" t="s">
        <v>11410</v>
      </c>
      <c r="Q307" t="s">
        <v>74</v>
      </c>
      <c r="R307" t="s">
        <v>11411</v>
      </c>
      <c r="S307" t="s">
        <v>74</v>
      </c>
    </row>
    <row r="308" spans="1:19">
      <c r="A308">
        <v>5507257404</v>
      </c>
      <c r="B308" t="s">
        <v>11412</v>
      </c>
      <c r="C308" t="s">
        <v>11413</v>
      </c>
      <c r="D308" t="s">
        <v>1835</v>
      </c>
      <c r="E308" t="s">
        <v>14187</v>
      </c>
      <c r="H308" t="s">
        <v>13499</v>
      </c>
      <c r="K308">
        <v>5507257404</v>
      </c>
      <c r="L308" t="s">
        <v>8457</v>
      </c>
      <c r="M308" t="s">
        <v>11414</v>
      </c>
      <c r="N308" t="s">
        <v>11415</v>
      </c>
      <c r="O308" t="s">
        <v>1840</v>
      </c>
      <c r="P308" t="s">
        <v>11416</v>
      </c>
      <c r="Q308" t="s">
        <v>74</v>
      </c>
      <c r="R308" t="s">
        <v>74</v>
      </c>
      <c r="S308" t="s">
        <v>74</v>
      </c>
    </row>
    <row r="309" spans="1:19">
      <c r="A309">
        <v>7728833297</v>
      </c>
      <c r="B309" t="s">
        <v>11417</v>
      </c>
      <c r="C309" t="s">
        <v>11418</v>
      </c>
      <c r="D309" t="s">
        <v>14188</v>
      </c>
      <c r="E309" t="s">
        <v>14189</v>
      </c>
      <c r="H309" t="s">
        <v>13500</v>
      </c>
      <c r="K309">
        <v>7728833297</v>
      </c>
      <c r="L309" t="s">
        <v>4188</v>
      </c>
      <c r="M309" t="s">
        <v>11419</v>
      </c>
      <c r="N309" t="s">
        <v>9743</v>
      </c>
      <c r="O309" t="s">
        <v>1846</v>
      </c>
      <c r="P309" t="s">
        <v>11420</v>
      </c>
      <c r="Q309" t="s">
        <v>74</v>
      </c>
      <c r="R309" t="s">
        <v>74</v>
      </c>
      <c r="S309" t="s">
        <v>74</v>
      </c>
    </row>
    <row r="310" spans="1:19">
      <c r="A310">
        <v>7203323338</v>
      </c>
      <c r="B310" t="s">
        <v>11421</v>
      </c>
      <c r="C310" t="s">
        <v>11422</v>
      </c>
      <c r="D310" t="s">
        <v>1848</v>
      </c>
      <c r="E310" t="s">
        <v>14190</v>
      </c>
      <c r="H310" t="s">
        <v>13501</v>
      </c>
      <c r="K310">
        <v>7203323338</v>
      </c>
      <c r="L310" t="s">
        <v>8194</v>
      </c>
      <c r="M310" t="s">
        <v>11423</v>
      </c>
      <c r="N310" t="s">
        <v>11424</v>
      </c>
      <c r="O310" t="s">
        <v>11425</v>
      </c>
      <c r="P310" t="s">
        <v>11426</v>
      </c>
      <c r="Q310" t="s">
        <v>74</v>
      </c>
      <c r="R310" t="s">
        <v>74</v>
      </c>
      <c r="S310" t="s">
        <v>74</v>
      </c>
    </row>
    <row r="311" spans="1:19">
      <c r="A311">
        <v>3015115352</v>
      </c>
      <c r="B311" t="s">
        <v>11427</v>
      </c>
      <c r="C311" t="s">
        <v>11428</v>
      </c>
      <c r="D311" t="s">
        <v>1855</v>
      </c>
      <c r="E311" t="s">
        <v>14191</v>
      </c>
      <c r="H311" t="s">
        <v>13502</v>
      </c>
      <c r="K311">
        <v>3015115352</v>
      </c>
      <c r="L311" t="s">
        <v>8628</v>
      </c>
      <c r="M311" t="s">
        <v>11429</v>
      </c>
      <c r="N311" t="s">
        <v>11430</v>
      </c>
      <c r="O311" t="s">
        <v>1860</v>
      </c>
      <c r="P311" t="s">
        <v>11431</v>
      </c>
      <c r="Q311" t="s">
        <v>74</v>
      </c>
      <c r="R311" t="s">
        <v>74</v>
      </c>
      <c r="S311" t="s">
        <v>74</v>
      </c>
    </row>
    <row r="312" spans="1:19">
      <c r="A312">
        <v>6168004398</v>
      </c>
      <c r="B312" t="s">
        <v>11432</v>
      </c>
      <c r="C312" t="s">
        <v>11433</v>
      </c>
      <c r="D312" t="s">
        <v>1862</v>
      </c>
      <c r="E312" t="s">
        <v>14192</v>
      </c>
      <c r="H312" t="s">
        <v>13503</v>
      </c>
      <c r="K312">
        <v>6168004398</v>
      </c>
      <c r="L312" t="s">
        <v>8143</v>
      </c>
      <c r="M312" t="s">
        <v>11434</v>
      </c>
      <c r="N312" t="s">
        <v>11435</v>
      </c>
      <c r="O312" t="s">
        <v>1865</v>
      </c>
      <c r="P312" t="s">
        <v>11436</v>
      </c>
      <c r="Q312" t="s">
        <v>74</v>
      </c>
      <c r="R312" t="s">
        <v>74</v>
      </c>
      <c r="S312" t="s">
        <v>74</v>
      </c>
    </row>
    <row r="313" spans="1:19">
      <c r="A313">
        <v>2130067786</v>
      </c>
      <c r="B313" t="s">
        <v>11437</v>
      </c>
      <c r="C313" t="s">
        <v>11438</v>
      </c>
      <c r="D313" t="s">
        <v>1867</v>
      </c>
      <c r="E313" t="s">
        <v>14193</v>
      </c>
      <c r="H313" t="s">
        <v>13504</v>
      </c>
      <c r="K313">
        <v>2130067786</v>
      </c>
      <c r="L313" t="s">
        <v>3999</v>
      </c>
      <c r="M313" t="s">
        <v>11439</v>
      </c>
      <c r="N313" t="s">
        <v>11440</v>
      </c>
      <c r="O313" t="s">
        <v>1872</v>
      </c>
      <c r="P313" t="s">
        <v>11441</v>
      </c>
      <c r="Q313" t="s">
        <v>74</v>
      </c>
      <c r="R313" t="s">
        <v>74</v>
      </c>
      <c r="S313" t="s">
        <v>74</v>
      </c>
    </row>
    <row r="314" spans="1:19">
      <c r="A314">
        <v>7536168865</v>
      </c>
      <c r="B314" t="s">
        <v>11442</v>
      </c>
      <c r="C314" t="s">
        <v>11443</v>
      </c>
      <c r="D314" t="s">
        <v>1874</v>
      </c>
      <c r="E314" t="s">
        <v>14194</v>
      </c>
      <c r="H314" t="s">
        <v>13505</v>
      </c>
      <c r="K314">
        <v>7536168865</v>
      </c>
      <c r="L314" t="s">
        <v>8355</v>
      </c>
      <c r="M314" t="s">
        <v>11444</v>
      </c>
      <c r="N314" t="s">
        <v>11445</v>
      </c>
      <c r="O314" t="s">
        <v>1879</v>
      </c>
      <c r="P314" t="s">
        <v>11446</v>
      </c>
      <c r="Q314" t="s">
        <v>74</v>
      </c>
      <c r="R314" t="s">
        <v>74</v>
      </c>
      <c r="S314" t="s">
        <v>74</v>
      </c>
    </row>
    <row r="315" spans="1:19">
      <c r="A315">
        <v>3459079025</v>
      </c>
      <c r="B315" t="s">
        <v>11447</v>
      </c>
      <c r="C315" t="s">
        <v>11448</v>
      </c>
      <c r="D315" t="s">
        <v>1881</v>
      </c>
      <c r="E315" t="s">
        <v>14195</v>
      </c>
      <c r="H315" t="s">
        <v>13506</v>
      </c>
      <c r="K315">
        <v>3459079025</v>
      </c>
      <c r="L315" t="s">
        <v>8639</v>
      </c>
      <c r="M315" t="s">
        <v>11449</v>
      </c>
      <c r="N315" t="s">
        <v>11450</v>
      </c>
      <c r="O315" t="s">
        <v>11451</v>
      </c>
      <c r="P315" t="s">
        <v>11452</v>
      </c>
      <c r="Q315" t="s">
        <v>74</v>
      </c>
      <c r="R315" t="s">
        <v>74</v>
      </c>
      <c r="S315" t="s">
        <v>74</v>
      </c>
    </row>
    <row r="316" spans="1:19">
      <c r="A316">
        <v>6451008162</v>
      </c>
      <c r="B316" t="s">
        <v>11453</v>
      </c>
      <c r="C316" t="s">
        <v>11454</v>
      </c>
      <c r="D316" t="s">
        <v>1887</v>
      </c>
      <c r="E316" t="s">
        <v>14196</v>
      </c>
      <c r="H316" t="s">
        <v>13507</v>
      </c>
      <c r="K316">
        <v>6451008162</v>
      </c>
      <c r="L316" t="s">
        <v>8641</v>
      </c>
      <c r="M316" t="s">
        <v>11455</v>
      </c>
      <c r="N316" t="s">
        <v>11456</v>
      </c>
      <c r="O316" t="s">
        <v>1892</v>
      </c>
      <c r="P316" t="s">
        <v>11457</v>
      </c>
      <c r="Q316" t="s">
        <v>74</v>
      </c>
      <c r="R316" t="s">
        <v>74</v>
      </c>
      <c r="S316" t="s">
        <v>74</v>
      </c>
    </row>
    <row r="317" spans="1:19">
      <c r="A317">
        <v>1655390040</v>
      </c>
      <c r="B317" t="s">
        <v>11458</v>
      </c>
      <c r="C317" t="s">
        <v>11459</v>
      </c>
      <c r="D317" t="s">
        <v>1894</v>
      </c>
      <c r="E317" t="s">
        <v>14197</v>
      </c>
      <c r="H317" t="s">
        <v>13508</v>
      </c>
      <c r="K317">
        <v>1655390040</v>
      </c>
      <c r="L317" t="s">
        <v>8644</v>
      </c>
      <c r="M317" t="s">
        <v>11460</v>
      </c>
      <c r="N317" t="s">
        <v>11461</v>
      </c>
      <c r="O317" t="s">
        <v>11462</v>
      </c>
      <c r="P317" t="s">
        <v>11463</v>
      </c>
      <c r="Q317" t="s">
        <v>74</v>
      </c>
      <c r="R317" t="s">
        <v>74</v>
      </c>
      <c r="S317" t="s">
        <v>74</v>
      </c>
    </row>
    <row r="318" spans="1:19">
      <c r="A318">
        <v>5407973997</v>
      </c>
      <c r="B318" t="s">
        <v>11464</v>
      </c>
      <c r="C318" t="s">
        <v>11465</v>
      </c>
      <c r="D318" t="s">
        <v>1901</v>
      </c>
      <c r="E318" t="s">
        <v>14198</v>
      </c>
      <c r="H318" t="s">
        <v>13509</v>
      </c>
      <c r="K318">
        <v>5407973997</v>
      </c>
      <c r="L318" t="s">
        <v>3985</v>
      </c>
      <c r="M318" t="s">
        <v>10544</v>
      </c>
      <c r="N318" t="s">
        <v>11466</v>
      </c>
      <c r="O318" t="s">
        <v>1906</v>
      </c>
      <c r="P318" t="s">
        <v>11467</v>
      </c>
      <c r="Q318" t="s">
        <v>74</v>
      </c>
      <c r="R318" t="s">
        <v>74</v>
      </c>
      <c r="S318" t="s">
        <v>74</v>
      </c>
    </row>
    <row r="319" spans="1:19">
      <c r="A319">
        <v>2221220819</v>
      </c>
      <c r="B319" t="s">
        <v>11468</v>
      </c>
      <c r="C319" t="s">
        <v>11469</v>
      </c>
      <c r="D319" t="s">
        <v>1908</v>
      </c>
      <c r="E319" t="s">
        <v>14199</v>
      </c>
      <c r="H319" t="s">
        <v>13510</v>
      </c>
      <c r="K319">
        <v>2221220819</v>
      </c>
      <c r="L319" t="s">
        <v>8649</v>
      </c>
      <c r="M319" t="s">
        <v>11470</v>
      </c>
      <c r="N319" t="s">
        <v>11471</v>
      </c>
      <c r="O319" t="s">
        <v>1913</v>
      </c>
      <c r="P319" t="s">
        <v>11472</v>
      </c>
      <c r="Q319" t="s">
        <v>74</v>
      </c>
      <c r="R319" t="s">
        <v>74</v>
      </c>
      <c r="S319" t="s">
        <v>74</v>
      </c>
    </row>
    <row r="320" spans="1:19">
      <c r="A320">
        <v>7627051864</v>
      </c>
      <c r="B320" t="s">
        <v>11473</v>
      </c>
      <c r="C320" t="s">
        <v>11474</v>
      </c>
      <c r="D320" t="s">
        <v>1915</v>
      </c>
      <c r="E320" t="s">
        <v>14200</v>
      </c>
      <c r="H320" t="s">
        <v>13511</v>
      </c>
      <c r="K320">
        <v>7627051864</v>
      </c>
      <c r="L320" t="s">
        <v>8241</v>
      </c>
      <c r="M320" t="s">
        <v>11475</v>
      </c>
      <c r="N320" t="s">
        <v>11476</v>
      </c>
      <c r="O320" t="s">
        <v>1920</v>
      </c>
      <c r="P320" t="s">
        <v>11477</v>
      </c>
      <c r="Q320" t="s">
        <v>74</v>
      </c>
      <c r="R320" t="s">
        <v>74</v>
      </c>
      <c r="S320" t="s">
        <v>74</v>
      </c>
    </row>
    <row r="321" spans="1:19">
      <c r="A321">
        <v>274941112</v>
      </c>
      <c r="B321" t="s">
        <v>11478</v>
      </c>
      <c r="C321" t="s">
        <v>11479</v>
      </c>
      <c r="D321" t="s">
        <v>1922</v>
      </c>
      <c r="E321" t="s">
        <v>14201</v>
      </c>
      <c r="H321" t="s">
        <v>13512</v>
      </c>
      <c r="K321">
        <v>274941112</v>
      </c>
      <c r="L321" t="s">
        <v>3954</v>
      </c>
      <c r="M321" t="s">
        <v>11480</v>
      </c>
      <c r="N321" t="s">
        <v>11481</v>
      </c>
      <c r="O321" t="s">
        <v>11482</v>
      </c>
      <c r="P321" t="s">
        <v>11483</v>
      </c>
      <c r="Q321" t="s">
        <v>74</v>
      </c>
      <c r="R321" t="s">
        <v>11484</v>
      </c>
      <c r="S321" t="s">
        <v>74</v>
      </c>
    </row>
    <row r="322" spans="1:19">
      <c r="A322">
        <v>2014010500</v>
      </c>
      <c r="B322" t="s">
        <v>11485</v>
      </c>
      <c r="C322" t="s">
        <v>11486</v>
      </c>
      <c r="D322" t="s">
        <v>14202</v>
      </c>
      <c r="E322" t="s">
        <v>14203</v>
      </c>
      <c r="H322" t="s">
        <v>13513</v>
      </c>
      <c r="K322">
        <v>2014010500</v>
      </c>
      <c r="L322" t="s">
        <v>8585</v>
      </c>
      <c r="M322" t="s">
        <v>11487</v>
      </c>
      <c r="N322" t="s">
        <v>11488</v>
      </c>
      <c r="O322" t="s">
        <v>1930</v>
      </c>
      <c r="P322" t="s">
        <v>11489</v>
      </c>
      <c r="Q322" t="s">
        <v>74</v>
      </c>
      <c r="R322" t="s">
        <v>74</v>
      </c>
      <c r="S322" t="s">
        <v>74</v>
      </c>
    </row>
    <row r="323" spans="1:19">
      <c r="A323">
        <v>7728488121</v>
      </c>
      <c r="B323" t="s">
        <v>11490</v>
      </c>
      <c r="C323" t="s">
        <v>11491</v>
      </c>
      <c r="D323" t="s">
        <v>1931</v>
      </c>
      <c r="E323" t="s">
        <v>14204</v>
      </c>
      <c r="H323" t="s">
        <v>13514</v>
      </c>
      <c r="K323">
        <v>7728488121</v>
      </c>
      <c r="L323" t="s">
        <v>3943</v>
      </c>
      <c r="M323" t="s">
        <v>11492</v>
      </c>
      <c r="N323" t="s">
        <v>11493</v>
      </c>
      <c r="O323" t="s">
        <v>1936</v>
      </c>
      <c r="P323" t="s">
        <v>74</v>
      </c>
      <c r="Q323" t="s">
        <v>74</v>
      </c>
      <c r="R323" t="s">
        <v>11494</v>
      </c>
      <c r="S323" t="s">
        <v>74</v>
      </c>
    </row>
    <row r="324" spans="1:19">
      <c r="A324">
        <v>3444214786</v>
      </c>
      <c r="B324" t="s">
        <v>11495</v>
      </c>
      <c r="C324" t="s">
        <v>11496</v>
      </c>
      <c r="D324" t="s">
        <v>1937</v>
      </c>
      <c r="E324" t="s">
        <v>14205</v>
      </c>
      <c r="H324" t="s">
        <v>13515</v>
      </c>
      <c r="K324">
        <v>3444214786</v>
      </c>
      <c r="L324" t="s">
        <v>8379</v>
      </c>
      <c r="M324" t="s">
        <v>11497</v>
      </c>
      <c r="N324" t="s">
        <v>11498</v>
      </c>
      <c r="O324" t="s">
        <v>1942</v>
      </c>
      <c r="P324" t="s">
        <v>11499</v>
      </c>
      <c r="Q324" t="s">
        <v>74</v>
      </c>
      <c r="R324" t="s">
        <v>74</v>
      </c>
      <c r="S324" t="s">
        <v>74</v>
      </c>
    </row>
    <row r="325" spans="1:19">
      <c r="A325">
        <v>1701061236</v>
      </c>
      <c r="B325" t="s">
        <v>11500</v>
      </c>
      <c r="C325" t="s">
        <v>11501</v>
      </c>
      <c r="D325" t="s">
        <v>1944</v>
      </c>
      <c r="E325" t="s">
        <v>14206</v>
      </c>
      <c r="H325" t="s">
        <v>13516</v>
      </c>
      <c r="K325">
        <v>1701061236</v>
      </c>
      <c r="L325" t="s">
        <v>8661</v>
      </c>
      <c r="M325" t="s">
        <v>11502</v>
      </c>
      <c r="N325" t="s">
        <v>11503</v>
      </c>
      <c r="O325" t="s">
        <v>11504</v>
      </c>
      <c r="P325" t="s">
        <v>11505</v>
      </c>
      <c r="Q325" t="s">
        <v>74</v>
      </c>
      <c r="R325" t="s">
        <v>74</v>
      </c>
      <c r="S325" t="s">
        <v>74</v>
      </c>
    </row>
    <row r="326" spans="1:19">
      <c r="A326">
        <v>7801653780</v>
      </c>
      <c r="B326" t="s">
        <v>11506</v>
      </c>
      <c r="C326" t="s">
        <v>11507</v>
      </c>
      <c r="D326" t="s">
        <v>14207</v>
      </c>
      <c r="E326" t="s">
        <v>14208</v>
      </c>
      <c r="H326" t="s">
        <v>13517</v>
      </c>
      <c r="K326">
        <v>7801653780</v>
      </c>
      <c r="L326" t="e">
        <v>#N/A</v>
      </c>
      <c r="M326" t="s">
        <v>11508</v>
      </c>
      <c r="N326" t="s">
        <v>11509</v>
      </c>
      <c r="O326" t="s">
        <v>11510</v>
      </c>
      <c r="P326" t="s">
        <v>11511</v>
      </c>
      <c r="Q326" t="s">
        <v>74</v>
      </c>
      <c r="R326" t="s">
        <v>11512</v>
      </c>
      <c r="S326" t="s">
        <v>74</v>
      </c>
    </row>
    <row r="327" spans="1:19">
      <c r="A327">
        <v>5257193554</v>
      </c>
      <c r="B327" t="s">
        <v>11513</v>
      </c>
      <c r="C327" t="s">
        <v>11514</v>
      </c>
      <c r="D327" t="s">
        <v>1951</v>
      </c>
      <c r="E327" t="s">
        <v>14209</v>
      </c>
      <c r="H327" t="s">
        <v>13518</v>
      </c>
      <c r="K327">
        <v>5257193554</v>
      </c>
      <c r="L327" t="s">
        <v>4148</v>
      </c>
      <c r="M327" t="s">
        <v>11515</v>
      </c>
      <c r="N327" t="s">
        <v>11516</v>
      </c>
      <c r="O327" t="s">
        <v>1956</v>
      </c>
      <c r="P327" t="s">
        <v>11517</v>
      </c>
      <c r="Q327" t="s">
        <v>74</v>
      </c>
      <c r="R327" t="s">
        <v>74</v>
      </c>
      <c r="S327" t="s">
        <v>74</v>
      </c>
    </row>
    <row r="328" spans="1:19">
      <c r="A328">
        <v>9705138572</v>
      </c>
      <c r="B328" t="s">
        <v>11518</v>
      </c>
      <c r="C328" t="s">
        <v>11519</v>
      </c>
      <c r="D328" t="s">
        <v>14210</v>
      </c>
      <c r="E328" t="s">
        <v>14211</v>
      </c>
      <c r="H328" t="s">
        <v>13519</v>
      </c>
      <c r="K328">
        <v>9705138572</v>
      </c>
      <c r="L328" t="s">
        <v>8050</v>
      </c>
      <c r="M328" t="s">
        <v>11520</v>
      </c>
      <c r="N328" t="s">
        <v>11521</v>
      </c>
      <c r="O328" t="s">
        <v>11522</v>
      </c>
      <c r="P328" t="s">
        <v>11523</v>
      </c>
      <c r="Q328" t="s">
        <v>74</v>
      </c>
      <c r="R328" t="s">
        <v>74</v>
      </c>
      <c r="S328" t="s">
        <v>74</v>
      </c>
    </row>
    <row r="329" spans="1:19">
      <c r="A329">
        <v>2308269294</v>
      </c>
      <c r="B329" t="s">
        <v>11524</v>
      </c>
      <c r="C329" t="s">
        <v>11525</v>
      </c>
      <c r="D329" t="s">
        <v>1965</v>
      </c>
      <c r="E329" t="s">
        <v>14212</v>
      </c>
      <c r="H329" t="s">
        <v>13520</v>
      </c>
      <c r="K329">
        <v>2308269294</v>
      </c>
      <c r="L329" t="s">
        <v>8669</v>
      </c>
      <c r="M329" t="s">
        <v>11526</v>
      </c>
      <c r="N329" t="s">
        <v>11527</v>
      </c>
      <c r="O329" t="s">
        <v>11528</v>
      </c>
      <c r="P329" t="s">
        <v>11529</v>
      </c>
      <c r="Q329" t="s">
        <v>74</v>
      </c>
      <c r="R329" t="s">
        <v>74</v>
      </c>
      <c r="S329" t="s">
        <v>74</v>
      </c>
    </row>
    <row r="330" spans="1:19">
      <c r="A330">
        <v>1656110175</v>
      </c>
      <c r="B330" t="s">
        <v>11530</v>
      </c>
      <c r="C330" t="s">
        <v>11531</v>
      </c>
      <c r="D330" t="s">
        <v>14213</v>
      </c>
      <c r="E330" t="s">
        <v>14214</v>
      </c>
      <c r="H330" t="s">
        <v>13521</v>
      </c>
      <c r="K330">
        <v>1656110175</v>
      </c>
      <c r="L330" t="e">
        <v>#N/A</v>
      </c>
      <c r="M330" t="s">
        <v>11532</v>
      </c>
      <c r="N330" t="s">
        <v>11533</v>
      </c>
      <c r="O330" t="s">
        <v>11534</v>
      </c>
      <c r="P330" t="s">
        <v>11535</v>
      </c>
      <c r="Q330" t="s">
        <v>74</v>
      </c>
      <c r="R330" t="s">
        <v>11536</v>
      </c>
      <c r="S330" t="s">
        <v>74</v>
      </c>
    </row>
    <row r="331" spans="1:19">
      <c r="A331">
        <v>7203382407</v>
      </c>
      <c r="B331" t="s">
        <v>11537</v>
      </c>
      <c r="C331" t="s">
        <v>11538</v>
      </c>
      <c r="D331" t="s">
        <v>1972</v>
      </c>
      <c r="E331" t="s">
        <v>14215</v>
      </c>
      <c r="H331" t="s">
        <v>13522</v>
      </c>
      <c r="K331">
        <v>7203382407</v>
      </c>
      <c r="L331" t="s">
        <v>8194</v>
      </c>
      <c r="M331" t="s">
        <v>11539</v>
      </c>
      <c r="N331" t="s">
        <v>11540</v>
      </c>
      <c r="O331" t="s">
        <v>1977</v>
      </c>
      <c r="P331" t="s">
        <v>11541</v>
      </c>
      <c r="Q331" t="s">
        <v>74</v>
      </c>
      <c r="R331" t="s">
        <v>11542</v>
      </c>
      <c r="S331" t="s">
        <v>74</v>
      </c>
    </row>
    <row r="332" spans="1:19">
      <c r="A332">
        <v>2634105423</v>
      </c>
      <c r="B332" t="s">
        <v>11543</v>
      </c>
      <c r="C332" t="s">
        <v>11544</v>
      </c>
      <c r="D332" t="s">
        <v>1979</v>
      </c>
      <c r="E332" t="s">
        <v>14216</v>
      </c>
      <c r="H332" t="s">
        <v>13523</v>
      </c>
      <c r="K332">
        <v>2634105423</v>
      </c>
      <c r="L332" t="s">
        <v>4176</v>
      </c>
      <c r="M332" t="s">
        <v>11545</v>
      </c>
      <c r="N332" t="s">
        <v>11546</v>
      </c>
      <c r="O332" t="s">
        <v>11547</v>
      </c>
      <c r="P332" t="s">
        <v>11548</v>
      </c>
      <c r="Q332" t="s">
        <v>74</v>
      </c>
      <c r="R332" t="s">
        <v>74</v>
      </c>
      <c r="S332" t="s">
        <v>74</v>
      </c>
    </row>
    <row r="333" spans="1:19">
      <c r="A333">
        <v>7810464726</v>
      </c>
      <c r="B333" t="s">
        <v>11549</v>
      </c>
      <c r="C333" t="s">
        <v>11550</v>
      </c>
      <c r="D333" t="s">
        <v>14217</v>
      </c>
      <c r="E333" t="s">
        <v>14218</v>
      </c>
      <c r="H333" t="s">
        <v>13524</v>
      </c>
      <c r="K333">
        <v>7810464726</v>
      </c>
      <c r="L333" t="e">
        <v>#N/A</v>
      </c>
      <c r="M333" t="s">
        <v>11551</v>
      </c>
      <c r="N333" t="s">
        <v>11552</v>
      </c>
      <c r="O333" t="s">
        <v>11553</v>
      </c>
      <c r="P333" t="s">
        <v>11554</v>
      </c>
      <c r="Q333" t="s">
        <v>74</v>
      </c>
      <c r="R333" t="s">
        <v>11555</v>
      </c>
      <c r="S333" t="s">
        <v>74</v>
      </c>
    </row>
    <row r="334" spans="1:19">
      <c r="A334">
        <v>7327093648</v>
      </c>
      <c r="B334" t="s">
        <v>11556</v>
      </c>
      <c r="C334" t="s">
        <v>11557</v>
      </c>
      <c r="D334" t="s">
        <v>1986</v>
      </c>
      <c r="E334" t="s">
        <v>14219</v>
      </c>
      <c r="H334" t="s">
        <v>13525</v>
      </c>
      <c r="K334">
        <v>7327093648</v>
      </c>
      <c r="L334" t="s">
        <v>8677</v>
      </c>
      <c r="M334" t="s">
        <v>11558</v>
      </c>
      <c r="N334" t="s">
        <v>11559</v>
      </c>
      <c r="O334" t="s">
        <v>11560</v>
      </c>
      <c r="P334" t="s">
        <v>11561</v>
      </c>
      <c r="Q334" t="s">
        <v>74</v>
      </c>
      <c r="R334" t="s">
        <v>74</v>
      </c>
      <c r="S334" t="s">
        <v>74</v>
      </c>
    </row>
    <row r="335" spans="1:19">
      <c r="A335">
        <v>3123458484</v>
      </c>
      <c r="B335" t="s">
        <v>11562</v>
      </c>
      <c r="C335" t="s">
        <v>11563</v>
      </c>
      <c r="D335" t="s">
        <v>1993</v>
      </c>
      <c r="E335" t="s">
        <v>14220</v>
      </c>
      <c r="H335" t="s">
        <v>13526</v>
      </c>
      <c r="K335">
        <v>3123458484</v>
      </c>
      <c r="L335" t="e">
        <v>#N/A</v>
      </c>
      <c r="M335" t="s">
        <v>11564</v>
      </c>
      <c r="N335" t="s">
        <v>11565</v>
      </c>
      <c r="O335" t="s">
        <v>11566</v>
      </c>
      <c r="P335" t="s">
        <v>74</v>
      </c>
      <c r="Q335" t="s">
        <v>74</v>
      </c>
      <c r="R335" t="s">
        <v>11567</v>
      </c>
      <c r="S335" t="s">
        <v>74</v>
      </c>
    </row>
    <row r="336" spans="1:19">
      <c r="A336">
        <v>2311284630</v>
      </c>
      <c r="B336" t="s">
        <v>11568</v>
      </c>
      <c r="C336" t="s">
        <v>11569</v>
      </c>
      <c r="D336" t="s">
        <v>1996</v>
      </c>
      <c r="E336" t="s">
        <v>14221</v>
      </c>
      <c r="H336" t="s">
        <v>13527</v>
      </c>
      <c r="K336">
        <v>2311284630</v>
      </c>
      <c r="L336" t="s">
        <v>8416</v>
      </c>
      <c r="M336" t="s">
        <v>11570</v>
      </c>
      <c r="N336" t="s">
        <v>11571</v>
      </c>
      <c r="O336" t="s">
        <v>2001</v>
      </c>
      <c r="P336" t="s">
        <v>11572</v>
      </c>
      <c r="Q336" t="s">
        <v>74</v>
      </c>
      <c r="R336" t="s">
        <v>11573</v>
      </c>
      <c r="S336" t="s">
        <v>74</v>
      </c>
    </row>
    <row r="337" spans="1:19">
      <c r="A337">
        <v>2130213500</v>
      </c>
      <c r="B337" t="s">
        <v>11574</v>
      </c>
      <c r="C337" t="s">
        <v>11575</v>
      </c>
      <c r="D337" t="s">
        <v>2003</v>
      </c>
      <c r="E337" t="s">
        <v>14222</v>
      </c>
      <c r="H337" t="s">
        <v>13528</v>
      </c>
      <c r="K337">
        <v>2130213500</v>
      </c>
      <c r="L337" t="s">
        <v>3999</v>
      </c>
      <c r="M337" t="s">
        <v>11576</v>
      </c>
      <c r="N337" t="s">
        <v>11577</v>
      </c>
      <c r="O337" t="s">
        <v>2008</v>
      </c>
      <c r="P337" t="s">
        <v>11578</v>
      </c>
      <c r="Q337" t="s">
        <v>74</v>
      </c>
      <c r="R337" t="s">
        <v>74</v>
      </c>
      <c r="S337" t="s">
        <v>74</v>
      </c>
    </row>
    <row r="338" spans="1:19">
      <c r="A338">
        <v>4205384683</v>
      </c>
      <c r="B338" t="s">
        <v>11579</v>
      </c>
      <c r="C338" t="s">
        <v>11580</v>
      </c>
      <c r="D338" t="s">
        <v>2010</v>
      </c>
      <c r="E338" t="s">
        <v>14223</v>
      </c>
      <c r="H338" t="s">
        <v>13529</v>
      </c>
      <c r="K338">
        <v>4205384683</v>
      </c>
      <c r="L338" t="s">
        <v>8598</v>
      </c>
      <c r="M338" t="s">
        <v>11581</v>
      </c>
      <c r="N338" t="s">
        <v>11582</v>
      </c>
      <c r="O338" t="s">
        <v>2015</v>
      </c>
      <c r="P338" t="s">
        <v>11583</v>
      </c>
      <c r="Q338" t="s">
        <v>74</v>
      </c>
      <c r="R338" t="s">
        <v>74</v>
      </c>
      <c r="S338" t="s">
        <v>74</v>
      </c>
    </row>
    <row r="339" spans="1:19">
      <c r="A339">
        <v>1215217189</v>
      </c>
      <c r="B339" t="s">
        <v>11584</v>
      </c>
      <c r="C339" t="s">
        <v>11585</v>
      </c>
      <c r="D339" t="s">
        <v>2017</v>
      </c>
      <c r="E339" t="s">
        <v>14224</v>
      </c>
      <c r="H339" t="s">
        <v>13530</v>
      </c>
      <c r="K339">
        <v>1215217189</v>
      </c>
      <c r="L339" t="s">
        <v>8685</v>
      </c>
      <c r="M339" t="s">
        <v>11586</v>
      </c>
      <c r="N339" t="s">
        <v>11587</v>
      </c>
      <c r="O339" t="s">
        <v>2022</v>
      </c>
      <c r="P339" t="s">
        <v>11588</v>
      </c>
      <c r="Q339" t="s">
        <v>74</v>
      </c>
      <c r="R339" t="s">
        <v>74</v>
      </c>
      <c r="S339" t="s">
        <v>74</v>
      </c>
    </row>
    <row r="340" spans="1:19">
      <c r="A340">
        <v>7717795970</v>
      </c>
      <c r="B340" t="s">
        <v>11589</v>
      </c>
      <c r="C340" t="s">
        <v>11590</v>
      </c>
      <c r="D340" t="s">
        <v>14225</v>
      </c>
      <c r="E340" t="s">
        <v>14226</v>
      </c>
      <c r="H340" t="s">
        <v>13531</v>
      </c>
      <c r="K340">
        <v>7717795970</v>
      </c>
      <c r="L340" t="s">
        <v>4017</v>
      </c>
      <c r="M340" t="s">
        <v>11591</v>
      </c>
      <c r="N340" t="s">
        <v>11592</v>
      </c>
      <c r="O340" t="s">
        <v>11593</v>
      </c>
      <c r="P340" t="s">
        <v>11594</v>
      </c>
      <c r="Q340" t="s">
        <v>74</v>
      </c>
      <c r="R340" t="s">
        <v>74</v>
      </c>
      <c r="S340" t="s">
        <v>74</v>
      </c>
    </row>
    <row r="341" spans="1:19">
      <c r="A341">
        <v>3620014866</v>
      </c>
      <c r="B341" t="s">
        <v>11595</v>
      </c>
      <c r="C341" t="s">
        <v>11596</v>
      </c>
      <c r="D341" t="s">
        <v>2031</v>
      </c>
      <c r="E341" t="s">
        <v>14227</v>
      </c>
      <c r="H341" t="s">
        <v>13532</v>
      </c>
      <c r="K341">
        <v>3620014866</v>
      </c>
      <c r="L341" t="s">
        <v>8690</v>
      </c>
      <c r="M341" t="s">
        <v>11597</v>
      </c>
      <c r="N341" t="s">
        <v>11598</v>
      </c>
      <c r="O341" t="s">
        <v>2036</v>
      </c>
      <c r="P341" t="s">
        <v>11599</v>
      </c>
      <c r="Q341" t="s">
        <v>74</v>
      </c>
      <c r="R341" t="s">
        <v>74</v>
      </c>
      <c r="S341" t="s">
        <v>74</v>
      </c>
    </row>
    <row r="342" spans="1:19">
      <c r="A342">
        <v>3906380188</v>
      </c>
      <c r="B342" t="s">
        <v>11600</v>
      </c>
      <c r="C342" t="s">
        <v>11601</v>
      </c>
      <c r="D342" t="s">
        <v>2038</v>
      </c>
      <c r="E342" t="s">
        <v>14228</v>
      </c>
      <c r="H342" t="s">
        <v>13533</v>
      </c>
      <c r="K342">
        <v>3906380188</v>
      </c>
      <c r="L342" t="s">
        <v>4110</v>
      </c>
      <c r="M342" t="s">
        <v>11602</v>
      </c>
      <c r="N342" t="s">
        <v>11603</v>
      </c>
      <c r="O342" t="s">
        <v>2043</v>
      </c>
      <c r="P342" t="s">
        <v>74</v>
      </c>
      <c r="Q342" t="s">
        <v>74</v>
      </c>
      <c r="R342" t="s">
        <v>11604</v>
      </c>
      <c r="S342" t="s">
        <v>74</v>
      </c>
    </row>
    <row r="343" spans="1:19">
      <c r="A343">
        <v>6449096161</v>
      </c>
      <c r="B343" t="s">
        <v>11605</v>
      </c>
      <c r="C343" t="s">
        <v>11606</v>
      </c>
      <c r="D343" t="s">
        <v>2044</v>
      </c>
      <c r="E343" t="s">
        <v>14229</v>
      </c>
      <c r="H343" t="s">
        <v>13534</v>
      </c>
      <c r="K343">
        <v>6449096161</v>
      </c>
      <c r="L343" t="s">
        <v>8202</v>
      </c>
      <c r="M343" t="s">
        <v>11607</v>
      </c>
      <c r="N343" t="s">
        <v>11608</v>
      </c>
      <c r="O343" t="s">
        <v>2049</v>
      </c>
      <c r="P343" t="s">
        <v>11609</v>
      </c>
      <c r="Q343" t="s">
        <v>74</v>
      </c>
      <c r="R343" t="s">
        <v>74</v>
      </c>
      <c r="S343" t="s">
        <v>74</v>
      </c>
    </row>
    <row r="344" spans="1:19">
      <c r="A344">
        <v>3250532162</v>
      </c>
      <c r="B344" t="s">
        <v>11610</v>
      </c>
      <c r="C344" t="s">
        <v>11611</v>
      </c>
      <c r="D344" t="s">
        <v>2051</v>
      </c>
      <c r="E344" t="s">
        <v>14230</v>
      </c>
      <c r="H344" t="s">
        <v>13535</v>
      </c>
      <c r="K344">
        <v>3250532162</v>
      </c>
      <c r="L344" t="s">
        <v>3985</v>
      </c>
      <c r="M344" t="s">
        <v>11612</v>
      </c>
      <c r="N344" t="s">
        <v>11613</v>
      </c>
      <c r="O344" t="s">
        <v>11614</v>
      </c>
      <c r="P344" t="s">
        <v>2055</v>
      </c>
      <c r="Q344" t="s">
        <v>74</v>
      </c>
      <c r="R344" t="s">
        <v>11615</v>
      </c>
      <c r="S344" t="s">
        <v>74</v>
      </c>
    </row>
    <row r="345" spans="1:19">
      <c r="A345">
        <v>5904379790</v>
      </c>
      <c r="B345" t="s">
        <v>11616</v>
      </c>
      <c r="C345" t="s">
        <v>11617</v>
      </c>
      <c r="D345" t="s">
        <v>2056</v>
      </c>
      <c r="E345" t="s">
        <v>14231</v>
      </c>
      <c r="H345" t="s">
        <v>13536</v>
      </c>
      <c r="K345">
        <v>5904379790</v>
      </c>
      <c r="L345" t="s">
        <v>8068</v>
      </c>
      <c r="M345" t="s">
        <v>10493</v>
      </c>
      <c r="N345" t="s">
        <v>11618</v>
      </c>
      <c r="O345" t="s">
        <v>2061</v>
      </c>
      <c r="P345" t="s">
        <v>11619</v>
      </c>
      <c r="Q345" t="s">
        <v>74</v>
      </c>
      <c r="R345" t="s">
        <v>74</v>
      </c>
      <c r="S345" t="s">
        <v>74</v>
      </c>
    </row>
    <row r="346" spans="1:19">
      <c r="A346">
        <v>3444273894</v>
      </c>
      <c r="B346" t="s">
        <v>11620</v>
      </c>
      <c r="C346" t="s">
        <v>11621</v>
      </c>
      <c r="D346" t="s">
        <v>2063</v>
      </c>
      <c r="E346" t="s">
        <v>14232</v>
      </c>
      <c r="H346" t="s">
        <v>13537</v>
      </c>
      <c r="K346">
        <v>3444273894</v>
      </c>
      <c r="L346" t="s">
        <v>3958</v>
      </c>
      <c r="M346" t="s">
        <v>11622</v>
      </c>
      <c r="N346" t="s">
        <v>11623</v>
      </c>
      <c r="O346" t="s">
        <v>11624</v>
      </c>
      <c r="P346" t="s">
        <v>11625</v>
      </c>
      <c r="Q346" t="s">
        <v>74</v>
      </c>
      <c r="R346" t="s">
        <v>74</v>
      </c>
      <c r="S346" t="s">
        <v>74</v>
      </c>
    </row>
    <row r="347" spans="1:19">
      <c r="A347">
        <v>1327029000</v>
      </c>
      <c r="B347" t="s">
        <v>11626</v>
      </c>
      <c r="C347" t="s">
        <v>11627</v>
      </c>
      <c r="D347" t="s">
        <v>14233</v>
      </c>
      <c r="E347" t="s">
        <v>14234</v>
      </c>
      <c r="H347" t="s">
        <v>13538</v>
      </c>
      <c r="K347">
        <v>1327029000</v>
      </c>
      <c r="L347" t="s">
        <v>4072</v>
      </c>
      <c r="M347" t="s">
        <v>11628</v>
      </c>
      <c r="N347" t="s">
        <v>11629</v>
      </c>
      <c r="O347" t="s">
        <v>11630</v>
      </c>
      <c r="P347" t="s">
        <v>11631</v>
      </c>
      <c r="Q347" t="s">
        <v>74</v>
      </c>
      <c r="R347" t="s">
        <v>74</v>
      </c>
      <c r="S347" t="s">
        <v>74</v>
      </c>
    </row>
    <row r="348" spans="1:19">
      <c r="A348">
        <v>7704391032</v>
      </c>
      <c r="B348" t="s">
        <v>11632</v>
      </c>
      <c r="C348" t="s">
        <v>11633</v>
      </c>
      <c r="D348" t="s">
        <v>14235</v>
      </c>
      <c r="E348" t="s">
        <v>14236</v>
      </c>
      <c r="H348" t="s">
        <v>13539</v>
      </c>
      <c r="K348">
        <v>7704391032</v>
      </c>
      <c r="L348" t="e">
        <v>#N/A</v>
      </c>
      <c r="M348" t="s">
        <v>11634</v>
      </c>
      <c r="N348" t="s">
        <v>11635</v>
      </c>
      <c r="O348" t="s">
        <v>11636</v>
      </c>
      <c r="P348" t="s">
        <v>74</v>
      </c>
      <c r="Q348" t="s">
        <v>74</v>
      </c>
      <c r="R348" t="s">
        <v>11637</v>
      </c>
      <c r="S348" t="s">
        <v>74</v>
      </c>
    </row>
    <row r="349" spans="1:19">
      <c r="A349">
        <v>7328084572</v>
      </c>
      <c r="B349" t="s">
        <v>11638</v>
      </c>
      <c r="C349" t="s">
        <v>11639</v>
      </c>
      <c r="D349" t="s">
        <v>2077</v>
      </c>
      <c r="E349" t="s">
        <v>14237</v>
      </c>
      <c r="H349" t="s">
        <v>13540</v>
      </c>
      <c r="K349">
        <v>7328084572</v>
      </c>
      <c r="L349" t="s">
        <v>8702</v>
      </c>
      <c r="M349" t="s">
        <v>11640</v>
      </c>
      <c r="N349" t="s">
        <v>11641</v>
      </c>
      <c r="O349" t="s">
        <v>2082</v>
      </c>
      <c r="P349" t="s">
        <v>11642</v>
      </c>
      <c r="Q349" t="s">
        <v>74</v>
      </c>
      <c r="R349" t="s">
        <v>74</v>
      </c>
      <c r="S349" t="s">
        <v>74</v>
      </c>
    </row>
    <row r="350" spans="1:19">
      <c r="A350">
        <v>5904373943</v>
      </c>
      <c r="B350" t="s">
        <v>11643</v>
      </c>
      <c r="C350" t="s">
        <v>11644</v>
      </c>
      <c r="D350" t="s">
        <v>14238</v>
      </c>
      <c r="E350" t="s">
        <v>14239</v>
      </c>
      <c r="H350" t="s">
        <v>13541</v>
      </c>
      <c r="K350">
        <v>5904373943</v>
      </c>
      <c r="L350" t="e">
        <v>#N/A</v>
      </c>
      <c r="M350" t="s">
        <v>11645</v>
      </c>
      <c r="N350" t="s">
        <v>11646</v>
      </c>
      <c r="O350" t="s">
        <v>11647</v>
      </c>
      <c r="P350" t="s">
        <v>11648</v>
      </c>
      <c r="Q350" t="s">
        <v>74</v>
      </c>
      <c r="R350" t="s">
        <v>11649</v>
      </c>
      <c r="S350" t="s">
        <v>74</v>
      </c>
    </row>
    <row r="351" spans="1:19">
      <c r="A351">
        <v>2124046971</v>
      </c>
      <c r="B351" t="s">
        <v>11650</v>
      </c>
      <c r="C351" t="s">
        <v>11651</v>
      </c>
      <c r="D351" t="s">
        <v>2084</v>
      </c>
      <c r="E351" t="s">
        <v>14240</v>
      </c>
      <c r="H351" t="s">
        <v>13542</v>
      </c>
      <c r="K351">
        <v>2124046971</v>
      </c>
      <c r="L351" t="s">
        <v>8706</v>
      </c>
      <c r="M351" t="s">
        <v>11652</v>
      </c>
      <c r="N351" t="s">
        <v>11653</v>
      </c>
      <c r="O351" t="s">
        <v>2089</v>
      </c>
      <c r="P351" t="s">
        <v>11654</v>
      </c>
      <c r="Q351" t="s">
        <v>74</v>
      </c>
      <c r="R351" t="s">
        <v>74</v>
      </c>
      <c r="S351" t="s">
        <v>74</v>
      </c>
    </row>
    <row r="352" spans="1:19">
      <c r="A352">
        <v>6952009752</v>
      </c>
      <c r="B352" t="s">
        <v>11655</v>
      </c>
      <c r="C352" t="s">
        <v>11656</v>
      </c>
      <c r="D352" t="s">
        <v>2090</v>
      </c>
      <c r="E352" t="s">
        <v>14241</v>
      </c>
      <c r="H352" t="s">
        <v>13543</v>
      </c>
      <c r="K352">
        <v>6952009752</v>
      </c>
      <c r="L352" t="s">
        <v>4145</v>
      </c>
      <c r="M352" t="s">
        <v>11657</v>
      </c>
      <c r="N352" t="s">
        <v>11658</v>
      </c>
      <c r="O352" t="s">
        <v>2095</v>
      </c>
      <c r="P352" t="s">
        <v>11659</v>
      </c>
      <c r="Q352" t="s">
        <v>74</v>
      </c>
      <c r="R352" t="s">
        <v>74</v>
      </c>
      <c r="S352" t="s">
        <v>74</v>
      </c>
    </row>
    <row r="353" spans="1:19">
      <c r="A353">
        <v>2629012893</v>
      </c>
      <c r="B353" t="s">
        <v>11660</v>
      </c>
      <c r="C353" t="s">
        <v>11661</v>
      </c>
      <c r="D353" t="s">
        <v>2096</v>
      </c>
      <c r="E353" t="s">
        <v>14242</v>
      </c>
      <c r="H353" t="s">
        <v>13544</v>
      </c>
      <c r="K353">
        <v>2629012893</v>
      </c>
      <c r="L353" t="s">
        <v>8710</v>
      </c>
      <c r="M353" t="s">
        <v>11662</v>
      </c>
      <c r="N353" t="s">
        <v>11663</v>
      </c>
      <c r="O353" t="s">
        <v>11664</v>
      </c>
      <c r="P353" t="s">
        <v>11665</v>
      </c>
      <c r="Q353" t="s">
        <v>74</v>
      </c>
      <c r="R353" t="s">
        <v>74</v>
      </c>
      <c r="S353" t="s">
        <v>74</v>
      </c>
    </row>
    <row r="354" spans="1:19">
      <c r="A354">
        <v>1650286567</v>
      </c>
      <c r="B354" t="s">
        <v>11666</v>
      </c>
      <c r="C354" t="s">
        <v>11667</v>
      </c>
      <c r="D354" t="s">
        <v>2103</v>
      </c>
      <c r="E354" t="s">
        <v>14243</v>
      </c>
      <c r="H354" t="s">
        <v>13545</v>
      </c>
      <c r="K354">
        <v>1650286567</v>
      </c>
      <c r="L354" t="s">
        <v>8282</v>
      </c>
      <c r="M354" t="s">
        <v>11668</v>
      </c>
      <c r="N354" t="s">
        <v>11669</v>
      </c>
      <c r="O354" t="s">
        <v>2108</v>
      </c>
      <c r="P354" t="s">
        <v>11670</v>
      </c>
      <c r="Q354" t="s">
        <v>74</v>
      </c>
      <c r="R354" t="s">
        <v>74</v>
      </c>
      <c r="S354" t="s">
        <v>74</v>
      </c>
    </row>
    <row r="355" spans="1:19">
      <c r="A355">
        <v>5407973637</v>
      </c>
      <c r="B355" t="s">
        <v>11671</v>
      </c>
      <c r="C355" t="s">
        <v>11672</v>
      </c>
      <c r="D355" t="s">
        <v>2110</v>
      </c>
      <c r="E355" t="s">
        <v>14244</v>
      </c>
      <c r="H355" t="s">
        <v>13546</v>
      </c>
      <c r="K355">
        <v>5407973637</v>
      </c>
      <c r="L355" t="s">
        <v>3985</v>
      </c>
      <c r="M355" t="s">
        <v>11673</v>
      </c>
      <c r="N355" t="s">
        <v>11674</v>
      </c>
      <c r="O355" t="s">
        <v>11675</v>
      </c>
      <c r="P355" t="s">
        <v>11676</v>
      </c>
      <c r="Q355" t="s">
        <v>74</v>
      </c>
      <c r="R355" t="s">
        <v>74</v>
      </c>
      <c r="S355" t="s">
        <v>74</v>
      </c>
    </row>
    <row r="356" spans="1:19">
      <c r="A356">
        <v>3461065100</v>
      </c>
      <c r="B356" t="s">
        <v>11677</v>
      </c>
      <c r="C356" t="s">
        <v>11678</v>
      </c>
      <c r="D356" t="s">
        <v>2117</v>
      </c>
      <c r="E356" t="s">
        <v>14245</v>
      </c>
      <c r="H356" t="s">
        <v>13547</v>
      </c>
      <c r="K356">
        <v>3461065100</v>
      </c>
      <c r="L356" t="s">
        <v>3943</v>
      </c>
      <c r="M356" t="s">
        <v>11679</v>
      </c>
      <c r="N356" t="s">
        <v>11680</v>
      </c>
      <c r="O356" t="s">
        <v>2122</v>
      </c>
      <c r="P356" t="s">
        <v>11681</v>
      </c>
      <c r="Q356" t="s">
        <v>74</v>
      </c>
      <c r="R356" t="s">
        <v>74</v>
      </c>
      <c r="S356" t="s">
        <v>74</v>
      </c>
    </row>
    <row r="357" spans="1:19">
      <c r="A357">
        <v>9721098327</v>
      </c>
      <c r="B357" t="s">
        <v>11682</v>
      </c>
      <c r="C357" t="s">
        <v>11683</v>
      </c>
      <c r="D357" t="s">
        <v>14246</v>
      </c>
      <c r="E357" t="s">
        <v>14247</v>
      </c>
      <c r="H357" t="s">
        <v>13548</v>
      </c>
      <c r="K357">
        <v>9721098327</v>
      </c>
      <c r="L357" t="e">
        <v>#N/A</v>
      </c>
      <c r="M357" t="s">
        <v>11684</v>
      </c>
      <c r="N357" t="s">
        <v>11685</v>
      </c>
      <c r="O357" t="s">
        <v>11686</v>
      </c>
      <c r="P357" t="s">
        <v>74</v>
      </c>
      <c r="Q357" t="s">
        <v>74</v>
      </c>
      <c r="R357" t="s">
        <v>11687</v>
      </c>
      <c r="S357" t="s">
        <v>74</v>
      </c>
    </row>
    <row r="358" spans="1:19">
      <c r="A358">
        <v>1101150188</v>
      </c>
      <c r="B358" t="s">
        <v>11688</v>
      </c>
      <c r="C358" t="s">
        <v>11689</v>
      </c>
      <c r="D358" t="s">
        <v>2124</v>
      </c>
      <c r="E358" t="s">
        <v>14248</v>
      </c>
      <c r="H358" t="s">
        <v>13549</v>
      </c>
      <c r="K358">
        <v>1101150188</v>
      </c>
      <c r="L358" t="s">
        <v>8719</v>
      </c>
      <c r="M358" t="s">
        <v>11690</v>
      </c>
      <c r="N358" t="s">
        <v>11691</v>
      </c>
      <c r="O358" t="s">
        <v>2129</v>
      </c>
      <c r="P358" t="s">
        <v>11692</v>
      </c>
      <c r="Q358" t="s">
        <v>74</v>
      </c>
      <c r="R358" t="s">
        <v>74</v>
      </c>
      <c r="S358" t="s">
        <v>74</v>
      </c>
    </row>
    <row r="359" spans="1:19">
      <c r="A359">
        <v>9102201601</v>
      </c>
      <c r="B359" t="s">
        <v>11693</v>
      </c>
      <c r="C359" t="s">
        <v>11694</v>
      </c>
      <c r="D359" t="s">
        <v>386</v>
      </c>
      <c r="E359" t="s">
        <v>13902</v>
      </c>
      <c r="H359" t="s">
        <v>13257</v>
      </c>
      <c r="K359">
        <v>9102201601</v>
      </c>
      <c r="L359" t="s">
        <v>8147</v>
      </c>
      <c r="M359" t="s">
        <v>11695</v>
      </c>
      <c r="N359" t="s">
        <v>11696</v>
      </c>
      <c r="O359" t="s">
        <v>11697</v>
      </c>
      <c r="P359" t="s">
        <v>10085</v>
      </c>
      <c r="Q359" t="s">
        <v>74</v>
      </c>
      <c r="R359" t="s">
        <v>11698</v>
      </c>
      <c r="S359" t="s">
        <v>74</v>
      </c>
    </row>
    <row r="360" spans="1:19">
      <c r="A360">
        <v>2130212835</v>
      </c>
      <c r="B360" t="s">
        <v>11699</v>
      </c>
      <c r="C360" t="s">
        <v>11700</v>
      </c>
      <c r="D360" t="s">
        <v>2131</v>
      </c>
      <c r="E360" t="s">
        <v>14249</v>
      </c>
      <c r="H360" t="s">
        <v>13550</v>
      </c>
      <c r="K360">
        <v>2130212835</v>
      </c>
      <c r="L360" t="s">
        <v>8722</v>
      </c>
      <c r="M360" t="s">
        <v>11701</v>
      </c>
      <c r="N360" t="s">
        <v>11702</v>
      </c>
      <c r="O360" t="s">
        <v>2134</v>
      </c>
      <c r="P360" t="s">
        <v>11703</v>
      </c>
      <c r="Q360" t="s">
        <v>74</v>
      </c>
      <c r="R360" t="s">
        <v>74</v>
      </c>
      <c r="S360" t="s">
        <v>74</v>
      </c>
    </row>
    <row r="361" spans="1:19">
      <c r="A361">
        <v>7805761120</v>
      </c>
      <c r="B361" t="s">
        <v>11704</v>
      </c>
      <c r="C361" t="s">
        <v>11705</v>
      </c>
      <c r="D361" t="s">
        <v>2136</v>
      </c>
      <c r="E361" t="s">
        <v>14250</v>
      </c>
      <c r="H361" t="s">
        <v>13551</v>
      </c>
      <c r="K361">
        <v>7805761120</v>
      </c>
      <c r="L361" t="s">
        <v>4197</v>
      </c>
      <c r="M361" t="s">
        <v>11706</v>
      </c>
      <c r="N361" t="s">
        <v>11707</v>
      </c>
      <c r="O361" t="s">
        <v>2141</v>
      </c>
      <c r="P361" t="s">
        <v>11708</v>
      </c>
      <c r="Q361" t="s">
        <v>74</v>
      </c>
      <c r="R361" t="s">
        <v>74</v>
      </c>
      <c r="S361" t="s">
        <v>74</v>
      </c>
    </row>
    <row r="362" spans="1:19">
      <c r="A362">
        <v>7727844641</v>
      </c>
      <c r="B362" t="s">
        <v>11709</v>
      </c>
      <c r="C362" t="s">
        <v>11710</v>
      </c>
      <c r="D362" t="s">
        <v>2143</v>
      </c>
      <c r="E362" t="s">
        <v>14251</v>
      </c>
      <c r="H362" t="s">
        <v>13552</v>
      </c>
      <c r="K362">
        <v>7727844641</v>
      </c>
      <c r="L362" t="s">
        <v>3943</v>
      </c>
      <c r="M362" t="s">
        <v>11711</v>
      </c>
      <c r="N362" t="s">
        <v>11712</v>
      </c>
      <c r="O362" t="s">
        <v>11713</v>
      </c>
      <c r="P362" t="s">
        <v>11714</v>
      </c>
      <c r="Q362" t="s">
        <v>74</v>
      </c>
      <c r="R362" t="s">
        <v>74</v>
      </c>
      <c r="S362" t="s">
        <v>74</v>
      </c>
    </row>
    <row r="363" spans="1:19">
      <c r="A363">
        <v>7727439837</v>
      </c>
      <c r="B363" t="s">
        <v>11715</v>
      </c>
      <c r="C363" t="s">
        <v>11716</v>
      </c>
      <c r="D363" t="s">
        <v>2150</v>
      </c>
      <c r="E363" t="s">
        <v>14252</v>
      </c>
      <c r="H363" t="s">
        <v>13553</v>
      </c>
      <c r="K363">
        <v>7727439837</v>
      </c>
      <c r="L363" t="s">
        <v>3943</v>
      </c>
      <c r="M363" t="s">
        <v>11717</v>
      </c>
      <c r="N363" t="s">
        <v>11718</v>
      </c>
      <c r="O363" t="s">
        <v>11719</v>
      </c>
      <c r="P363" t="s">
        <v>11720</v>
      </c>
      <c r="Q363" t="s">
        <v>74</v>
      </c>
      <c r="R363" t="s">
        <v>74</v>
      </c>
      <c r="S363" t="s">
        <v>74</v>
      </c>
    </row>
    <row r="364" spans="1:19">
      <c r="A364">
        <v>7720498833</v>
      </c>
      <c r="B364" t="s">
        <v>11721</v>
      </c>
      <c r="C364" t="s">
        <v>11722</v>
      </c>
      <c r="D364" t="s">
        <v>2156</v>
      </c>
      <c r="E364" t="s">
        <v>14253</v>
      </c>
      <c r="H364" t="s">
        <v>13554</v>
      </c>
      <c r="K364">
        <v>7720498833</v>
      </c>
      <c r="L364" t="s">
        <v>3929</v>
      </c>
      <c r="M364" t="s">
        <v>11723</v>
      </c>
      <c r="N364" t="s">
        <v>11724</v>
      </c>
      <c r="O364" t="s">
        <v>2161</v>
      </c>
      <c r="P364" t="s">
        <v>11725</v>
      </c>
      <c r="Q364" t="s">
        <v>74</v>
      </c>
      <c r="R364" t="s">
        <v>74</v>
      </c>
      <c r="S364" t="s">
        <v>74</v>
      </c>
    </row>
    <row r="365" spans="1:19">
      <c r="A365">
        <v>5919030473</v>
      </c>
      <c r="B365" t="s">
        <v>11726</v>
      </c>
      <c r="C365" t="s">
        <v>11727</v>
      </c>
      <c r="D365" t="s">
        <v>2163</v>
      </c>
      <c r="E365" t="s">
        <v>14254</v>
      </c>
      <c r="H365" t="s">
        <v>13555</v>
      </c>
      <c r="K365">
        <v>5919030473</v>
      </c>
      <c r="L365" t="s">
        <v>4022</v>
      </c>
      <c r="M365" t="s">
        <v>11728</v>
      </c>
      <c r="N365" t="s">
        <v>11729</v>
      </c>
      <c r="O365" t="s">
        <v>2168</v>
      </c>
      <c r="P365" t="s">
        <v>11730</v>
      </c>
      <c r="Q365" t="s">
        <v>74</v>
      </c>
      <c r="R365" t="s">
        <v>74</v>
      </c>
      <c r="S365" t="s">
        <v>74</v>
      </c>
    </row>
    <row r="366" spans="1:19">
      <c r="A366">
        <v>2224163527</v>
      </c>
      <c r="B366" t="s">
        <v>11731</v>
      </c>
      <c r="C366" t="s">
        <v>11732</v>
      </c>
      <c r="D366" t="s">
        <v>2170</v>
      </c>
      <c r="E366" t="s">
        <v>14255</v>
      </c>
      <c r="H366" t="s">
        <v>13556</v>
      </c>
      <c r="K366">
        <v>2224163527</v>
      </c>
      <c r="L366" t="s">
        <v>8730</v>
      </c>
      <c r="M366" t="s">
        <v>11733</v>
      </c>
      <c r="N366" t="s">
        <v>11734</v>
      </c>
      <c r="O366" t="s">
        <v>2175</v>
      </c>
      <c r="P366" t="s">
        <v>11735</v>
      </c>
      <c r="Q366" t="s">
        <v>74</v>
      </c>
      <c r="R366" t="s">
        <v>74</v>
      </c>
      <c r="S366" t="s">
        <v>74</v>
      </c>
    </row>
    <row r="367" spans="1:19">
      <c r="A367">
        <v>9706004571</v>
      </c>
      <c r="B367" t="s">
        <v>11736</v>
      </c>
      <c r="C367" t="s">
        <v>11737</v>
      </c>
      <c r="D367" t="s">
        <v>2177</v>
      </c>
      <c r="E367" t="s">
        <v>14256</v>
      </c>
      <c r="H367" t="s">
        <v>13557</v>
      </c>
      <c r="K367">
        <v>9706004571</v>
      </c>
      <c r="L367" t="s">
        <v>4017</v>
      </c>
      <c r="M367" t="s">
        <v>11738</v>
      </c>
      <c r="N367" t="s">
        <v>11739</v>
      </c>
      <c r="O367" t="s">
        <v>2182</v>
      </c>
      <c r="P367" t="s">
        <v>11740</v>
      </c>
      <c r="Q367" t="s">
        <v>74</v>
      </c>
      <c r="R367" t="s">
        <v>74</v>
      </c>
      <c r="S367" t="s">
        <v>74</v>
      </c>
    </row>
    <row r="368" spans="1:19">
      <c r="A368">
        <v>1701060338</v>
      </c>
      <c r="B368" t="s">
        <v>11741</v>
      </c>
      <c r="C368" t="s">
        <v>11742</v>
      </c>
      <c r="D368" t="s">
        <v>2184</v>
      </c>
      <c r="E368" t="s">
        <v>14257</v>
      </c>
      <c r="H368" t="s">
        <v>13558</v>
      </c>
      <c r="K368">
        <v>1701060338</v>
      </c>
      <c r="L368" t="s">
        <v>8661</v>
      </c>
      <c r="M368" t="s">
        <v>11743</v>
      </c>
      <c r="N368" t="s">
        <v>11744</v>
      </c>
      <c r="O368" t="s">
        <v>11745</v>
      </c>
      <c r="P368" t="s">
        <v>11746</v>
      </c>
      <c r="Q368" t="s">
        <v>74</v>
      </c>
      <c r="R368" t="s">
        <v>74</v>
      </c>
      <c r="S368" t="s">
        <v>74</v>
      </c>
    </row>
    <row r="369" spans="1:19">
      <c r="A369">
        <v>2536317839</v>
      </c>
      <c r="B369" t="s">
        <v>11747</v>
      </c>
      <c r="C369" t="s">
        <v>11748</v>
      </c>
      <c r="D369" t="s">
        <v>2191</v>
      </c>
      <c r="E369" t="s">
        <v>14258</v>
      </c>
      <c r="H369" t="s">
        <v>13559</v>
      </c>
      <c r="K369">
        <v>2536317839</v>
      </c>
      <c r="L369" t="s">
        <v>8089</v>
      </c>
      <c r="M369" t="s">
        <v>11749</v>
      </c>
      <c r="N369" t="s">
        <v>11750</v>
      </c>
      <c r="O369" t="s">
        <v>11751</v>
      </c>
      <c r="P369" t="s">
        <v>11752</v>
      </c>
      <c r="Q369" t="s">
        <v>74</v>
      </c>
      <c r="R369" t="s">
        <v>74</v>
      </c>
      <c r="S369" t="s">
        <v>74</v>
      </c>
    </row>
    <row r="370" spans="1:19">
      <c r="A370">
        <v>5650011464</v>
      </c>
      <c r="B370" t="s">
        <v>11753</v>
      </c>
      <c r="C370" t="s">
        <v>11754</v>
      </c>
      <c r="D370" t="s">
        <v>14259</v>
      </c>
      <c r="E370" t="s">
        <v>14260</v>
      </c>
      <c r="H370" t="s">
        <v>13439</v>
      </c>
      <c r="K370">
        <v>5650011464</v>
      </c>
      <c r="L370" t="s">
        <v>8503</v>
      </c>
      <c r="M370" t="s">
        <v>10521</v>
      </c>
      <c r="N370" t="s">
        <v>11755</v>
      </c>
      <c r="O370" t="s">
        <v>11756</v>
      </c>
      <c r="P370" t="s">
        <v>11092</v>
      </c>
      <c r="Q370" t="s">
        <v>74</v>
      </c>
      <c r="R370" t="s">
        <v>74</v>
      </c>
      <c r="S370" t="s">
        <v>74</v>
      </c>
    </row>
    <row r="371" spans="1:19">
      <c r="A371">
        <v>7804630189</v>
      </c>
      <c r="B371" t="s">
        <v>11757</v>
      </c>
      <c r="C371" t="s">
        <v>11758</v>
      </c>
      <c r="D371" t="s">
        <v>2198</v>
      </c>
      <c r="E371" t="s">
        <v>14261</v>
      </c>
      <c r="H371" t="s">
        <v>13560</v>
      </c>
      <c r="K371">
        <v>7804630189</v>
      </c>
      <c r="L371" t="s">
        <v>3995</v>
      </c>
      <c r="M371" t="s">
        <v>11759</v>
      </c>
      <c r="N371" t="s">
        <v>11760</v>
      </c>
      <c r="O371" t="s">
        <v>2203</v>
      </c>
      <c r="P371" t="s">
        <v>11761</v>
      </c>
      <c r="Q371" t="s">
        <v>74</v>
      </c>
      <c r="R371" t="s">
        <v>74</v>
      </c>
      <c r="S371" t="s">
        <v>74</v>
      </c>
    </row>
    <row r="372" spans="1:19">
      <c r="A372">
        <v>2117003208</v>
      </c>
      <c r="B372" t="s">
        <v>11762</v>
      </c>
      <c r="C372" t="s">
        <v>11763</v>
      </c>
      <c r="D372" t="s">
        <v>2205</v>
      </c>
      <c r="E372" t="s">
        <v>14262</v>
      </c>
      <c r="H372" t="s">
        <v>13561</v>
      </c>
      <c r="K372">
        <v>2117003208</v>
      </c>
      <c r="L372" t="s">
        <v>8741</v>
      </c>
      <c r="M372" t="s">
        <v>11764</v>
      </c>
      <c r="N372" t="s">
        <v>11765</v>
      </c>
      <c r="O372" t="s">
        <v>2210</v>
      </c>
      <c r="P372" t="s">
        <v>11766</v>
      </c>
      <c r="Q372" t="s">
        <v>74</v>
      </c>
      <c r="R372" t="s">
        <v>74</v>
      </c>
      <c r="S372" t="s">
        <v>74</v>
      </c>
    </row>
    <row r="373" spans="1:19">
      <c r="A373">
        <v>5024204901</v>
      </c>
      <c r="B373" t="s">
        <v>11767</v>
      </c>
      <c r="C373" t="s">
        <v>11768</v>
      </c>
      <c r="D373" t="s">
        <v>2211</v>
      </c>
      <c r="E373" t="s">
        <v>14263</v>
      </c>
      <c r="H373" t="s">
        <v>13562</v>
      </c>
      <c r="K373">
        <v>5024204901</v>
      </c>
      <c r="L373" t="s">
        <v>8471</v>
      </c>
      <c r="M373" t="s">
        <v>11769</v>
      </c>
      <c r="N373" t="s">
        <v>11770</v>
      </c>
      <c r="O373" t="s">
        <v>2216</v>
      </c>
      <c r="P373" t="s">
        <v>11771</v>
      </c>
      <c r="Q373" t="s">
        <v>74</v>
      </c>
      <c r="R373" t="s">
        <v>74</v>
      </c>
      <c r="S373" t="s">
        <v>74</v>
      </c>
    </row>
    <row r="374" spans="1:19">
      <c r="A374">
        <v>3255049294</v>
      </c>
      <c r="B374" t="s">
        <v>11772</v>
      </c>
      <c r="C374" t="s">
        <v>11773</v>
      </c>
      <c r="D374" t="s">
        <v>2218</v>
      </c>
      <c r="E374" t="s">
        <v>14264</v>
      </c>
      <c r="H374" t="s">
        <v>13563</v>
      </c>
      <c r="K374">
        <v>3255049294</v>
      </c>
      <c r="L374" t="s">
        <v>8747</v>
      </c>
      <c r="M374" t="s">
        <v>11774</v>
      </c>
      <c r="N374" t="s">
        <v>11775</v>
      </c>
      <c r="O374" t="s">
        <v>2223</v>
      </c>
      <c r="P374" t="s">
        <v>11776</v>
      </c>
      <c r="Q374" t="s">
        <v>74</v>
      </c>
      <c r="R374" t="s">
        <v>74</v>
      </c>
      <c r="S374" t="s">
        <v>74</v>
      </c>
    </row>
    <row r="375" spans="1:19">
      <c r="A375">
        <v>5612165093</v>
      </c>
      <c r="B375" t="s">
        <v>11777</v>
      </c>
      <c r="C375" t="s">
        <v>11778</v>
      </c>
      <c r="D375" t="s">
        <v>2225</v>
      </c>
      <c r="E375" t="s">
        <v>14265</v>
      </c>
      <c r="H375" t="s">
        <v>13564</v>
      </c>
      <c r="K375">
        <v>5612165093</v>
      </c>
      <c r="L375" t="s">
        <v>8750</v>
      </c>
      <c r="M375" t="s">
        <v>11779</v>
      </c>
      <c r="N375" t="s">
        <v>11780</v>
      </c>
      <c r="O375" t="s">
        <v>11781</v>
      </c>
      <c r="P375" t="s">
        <v>11782</v>
      </c>
      <c r="Q375" t="s">
        <v>74</v>
      </c>
      <c r="R375" t="s">
        <v>74</v>
      </c>
      <c r="S375" t="s">
        <v>74</v>
      </c>
    </row>
    <row r="376" spans="1:19">
      <c r="A376">
        <v>7709957219</v>
      </c>
      <c r="B376" t="s">
        <v>11783</v>
      </c>
      <c r="C376" t="s">
        <v>11784</v>
      </c>
      <c r="D376" t="s">
        <v>2232</v>
      </c>
      <c r="E376" t="s">
        <v>14266</v>
      </c>
      <c r="H376" t="s">
        <v>13565</v>
      </c>
      <c r="K376">
        <v>7709957219</v>
      </c>
      <c r="L376" t="s">
        <v>4098</v>
      </c>
      <c r="M376" t="s">
        <v>11785</v>
      </c>
      <c r="N376" t="s">
        <v>11786</v>
      </c>
      <c r="O376" t="s">
        <v>2237</v>
      </c>
      <c r="P376" t="s">
        <v>11787</v>
      </c>
      <c r="Q376" t="s">
        <v>74</v>
      </c>
      <c r="R376" t="s">
        <v>74</v>
      </c>
      <c r="S376" t="s">
        <v>74</v>
      </c>
    </row>
    <row r="377" spans="1:19">
      <c r="A377">
        <v>7807277797</v>
      </c>
      <c r="B377" t="s">
        <v>11788</v>
      </c>
      <c r="C377" t="s">
        <v>11789</v>
      </c>
      <c r="D377" t="s">
        <v>2239</v>
      </c>
      <c r="E377" t="s">
        <v>14267</v>
      </c>
      <c r="H377" t="s">
        <v>13566</v>
      </c>
      <c r="K377">
        <v>7807277797</v>
      </c>
      <c r="L377" t="s">
        <v>8757</v>
      </c>
      <c r="M377" t="s">
        <v>11790</v>
      </c>
      <c r="N377" t="s">
        <v>11791</v>
      </c>
      <c r="O377" t="s">
        <v>11792</v>
      </c>
      <c r="P377" t="s">
        <v>11793</v>
      </c>
      <c r="Q377" t="s">
        <v>74</v>
      </c>
      <c r="R377" t="s">
        <v>74</v>
      </c>
      <c r="S377" t="s">
        <v>74</v>
      </c>
    </row>
    <row r="378" spans="1:19">
      <c r="A378">
        <v>7203492939</v>
      </c>
      <c r="B378" t="s">
        <v>11794</v>
      </c>
      <c r="C378" t="s">
        <v>11795</v>
      </c>
      <c r="D378" t="s">
        <v>2243</v>
      </c>
      <c r="E378" t="s">
        <v>14268</v>
      </c>
      <c r="H378" t="s">
        <v>13567</v>
      </c>
      <c r="K378">
        <v>7203492939</v>
      </c>
      <c r="L378" t="s">
        <v>3939</v>
      </c>
      <c r="M378" t="s">
        <v>11796</v>
      </c>
      <c r="N378" t="s">
        <v>11797</v>
      </c>
      <c r="O378" t="s">
        <v>2248</v>
      </c>
      <c r="P378" t="s">
        <v>11798</v>
      </c>
      <c r="Q378" t="s">
        <v>74</v>
      </c>
      <c r="R378" t="s">
        <v>74</v>
      </c>
      <c r="S378" t="s">
        <v>74</v>
      </c>
    </row>
    <row r="379" spans="1:19">
      <c r="A379">
        <v>1901132653</v>
      </c>
      <c r="B379" t="s">
        <v>11799</v>
      </c>
      <c r="C379" t="s">
        <v>11800</v>
      </c>
      <c r="D379" t="s">
        <v>2250</v>
      </c>
      <c r="E379" t="s">
        <v>14269</v>
      </c>
      <c r="H379" t="s">
        <v>13568</v>
      </c>
      <c r="K379">
        <v>1901132653</v>
      </c>
      <c r="L379" t="s">
        <v>8102</v>
      </c>
      <c r="M379" t="s">
        <v>11801</v>
      </c>
      <c r="N379" t="s">
        <v>11802</v>
      </c>
      <c r="O379" t="s">
        <v>2255</v>
      </c>
      <c r="P379" t="s">
        <v>11803</v>
      </c>
      <c r="Q379" t="s">
        <v>74</v>
      </c>
      <c r="R379" t="s">
        <v>74</v>
      </c>
      <c r="S379" t="s">
        <v>74</v>
      </c>
    </row>
    <row r="380" spans="1:19">
      <c r="A380">
        <v>5406805083</v>
      </c>
      <c r="B380" t="s">
        <v>11804</v>
      </c>
      <c r="C380" t="s">
        <v>11805</v>
      </c>
      <c r="D380" t="s">
        <v>2257</v>
      </c>
      <c r="E380" t="s">
        <v>14270</v>
      </c>
      <c r="H380" t="s">
        <v>13569</v>
      </c>
      <c r="K380">
        <v>5406805083</v>
      </c>
      <c r="L380" t="s">
        <v>3985</v>
      </c>
      <c r="M380" t="s">
        <v>11806</v>
      </c>
      <c r="N380" t="s">
        <v>11807</v>
      </c>
      <c r="O380" t="s">
        <v>11808</v>
      </c>
      <c r="P380" t="s">
        <v>11809</v>
      </c>
      <c r="Q380" t="s">
        <v>74</v>
      </c>
      <c r="R380" t="s">
        <v>74</v>
      </c>
      <c r="S380" t="s">
        <v>74</v>
      </c>
    </row>
    <row r="381" spans="1:19">
      <c r="A381">
        <v>6629013284</v>
      </c>
      <c r="B381" t="s">
        <v>11810</v>
      </c>
      <c r="C381" t="s">
        <v>11811</v>
      </c>
      <c r="D381" t="s">
        <v>2262</v>
      </c>
      <c r="E381" t="s">
        <v>14271</v>
      </c>
      <c r="H381" t="s">
        <v>13570</v>
      </c>
      <c r="K381">
        <v>6629013284</v>
      </c>
      <c r="L381" t="s">
        <v>8767</v>
      </c>
      <c r="M381" t="s">
        <v>11812</v>
      </c>
      <c r="N381" t="s">
        <v>11813</v>
      </c>
      <c r="O381" t="s">
        <v>2267</v>
      </c>
      <c r="P381" t="s">
        <v>11814</v>
      </c>
      <c r="Q381" t="s">
        <v>74</v>
      </c>
      <c r="R381" t="s">
        <v>74</v>
      </c>
      <c r="S381" t="s">
        <v>74</v>
      </c>
    </row>
    <row r="382" spans="1:19">
      <c r="A382">
        <v>5407977286</v>
      </c>
      <c r="B382" t="s">
        <v>11815</v>
      </c>
      <c r="C382" t="s">
        <v>11816</v>
      </c>
      <c r="D382" t="s">
        <v>2269</v>
      </c>
      <c r="E382" t="s">
        <v>14272</v>
      </c>
      <c r="H382" t="s">
        <v>13571</v>
      </c>
      <c r="K382">
        <v>5407977286</v>
      </c>
      <c r="L382" t="s">
        <v>3985</v>
      </c>
      <c r="M382" t="s">
        <v>11817</v>
      </c>
      <c r="N382" t="s">
        <v>11818</v>
      </c>
      <c r="O382" t="s">
        <v>2274</v>
      </c>
      <c r="P382" t="s">
        <v>11819</v>
      </c>
      <c r="Q382" t="s">
        <v>74</v>
      </c>
      <c r="R382" t="s">
        <v>74</v>
      </c>
      <c r="S382" t="s">
        <v>74</v>
      </c>
    </row>
    <row r="383" spans="1:19">
      <c r="A383">
        <v>3702239395</v>
      </c>
      <c r="B383" t="s">
        <v>11820</v>
      </c>
      <c r="C383" t="s">
        <v>11821</v>
      </c>
      <c r="D383" t="s">
        <v>2276</v>
      </c>
      <c r="E383" t="s">
        <v>14273</v>
      </c>
      <c r="H383" t="s">
        <v>13572</v>
      </c>
      <c r="K383">
        <v>3702239395</v>
      </c>
      <c r="L383" t="s">
        <v>4028</v>
      </c>
      <c r="M383" t="s">
        <v>11822</v>
      </c>
      <c r="N383" t="s">
        <v>11823</v>
      </c>
      <c r="O383" t="s">
        <v>11824</v>
      </c>
      <c r="P383" t="s">
        <v>11825</v>
      </c>
      <c r="Q383" t="s">
        <v>74</v>
      </c>
      <c r="R383" t="s">
        <v>74</v>
      </c>
      <c r="S383" t="s">
        <v>74</v>
      </c>
    </row>
    <row r="384" spans="1:19">
      <c r="A384">
        <v>7704464202</v>
      </c>
      <c r="B384" t="s">
        <v>11826</v>
      </c>
      <c r="C384" t="s">
        <v>11827</v>
      </c>
      <c r="D384" t="s">
        <v>2283</v>
      </c>
      <c r="E384" t="s">
        <v>14274</v>
      </c>
      <c r="H384" t="s">
        <v>13573</v>
      </c>
      <c r="K384">
        <v>7704464202</v>
      </c>
      <c r="L384" t="s">
        <v>3943</v>
      </c>
      <c r="M384" t="s">
        <v>11828</v>
      </c>
      <c r="N384" t="s">
        <v>11829</v>
      </c>
      <c r="O384" t="s">
        <v>2285</v>
      </c>
      <c r="P384" t="s">
        <v>11830</v>
      </c>
      <c r="Q384" t="s">
        <v>74</v>
      </c>
      <c r="R384" t="s">
        <v>74</v>
      </c>
      <c r="S384" t="s">
        <v>74</v>
      </c>
    </row>
    <row r="385" spans="1:19">
      <c r="A385">
        <v>7722862647</v>
      </c>
      <c r="B385" t="s">
        <v>11831</v>
      </c>
      <c r="C385" t="s">
        <v>11832</v>
      </c>
      <c r="D385" t="s">
        <v>2287</v>
      </c>
      <c r="E385" t="s">
        <v>14275</v>
      </c>
      <c r="H385" t="s">
        <v>13574</v>
      </c>
      <c r="K385">
        <v>7722862647</v>
      </c>
      <c r="L385" t="s">
        <v>8156</v>
      </c>
      <c r="M385" t="s">
        <v>11833</v>
      </c>
      <c r="N385" t="s">
        <v>11834</v>
      </c>
      <c r="O385" t="s">
        <v>2290</v>
      </c>
      <c r="P385" t="s">
        <v>11835</v>
      </c>
      <c r="Q385" t="s">
        <v>74</v>
      </c>
      <c r="R385" t="s">
        <v>74</v>
      </c>
      <c r="S385" t="s">
        <v>74</v>
      </c>
    </row>
    <row r="386" spans="1:19">
      <c r="A386">
        <v>5257198753</v>
      </c>
      <c r="B386" t="s">
        <v>11836</v>
      </c>
      <c r="C386" t="s">
        <v>11837</v>
      </c>
      <c r="D386" t="s">
        <v>2292</v>
      </c>
      <c r="E386" t="s">
        <v>14276</v>
      </c>
      <c r="H386" t="s">
        <v>13575</v>
      </c>
      <c r="K386">
        <v>5257198753</v>
      </c>
      <c r="L386" t="s">
        <v>4148</v>
      </c>
      <c r="M386" t="s">
        <v>11838</v>
      </c>
      <c r="N386" t="s">
        <v>11839</v>
      </c>
      <c r="O386" t="s">
        <v>11840</v>
      </c>
      <c r="P386" t="s">
        <v>11841</v>
      </c>
      <c r="Q386" t="s">
        <v>74</v>
      </c>
      <c r="R386" t="s">
        <v>74</v>
      </c>
      <c r="S386" t="s">
        <v>74</v>
      </c>
    </row>
    <row r="387" spans="1:19">
      <c r="A387">
        <v>7701903564</v>
      </c>
      <c r="B387" t="s">
        <v>11842</v>
      </c>
      <c r="C387" t="s">
        <v>11843</v>
      </c>
      <c r="D387" t="s">
        <v>2296</v>
      </c>
      <c r="E387" t="s">
        <v>14277</v>
      </c>
      <c r="H387" t="s">
        <v>13576</v>
      </c>
      <c r="K387">
        <v>7701903564</v>
      </c>
      <c r="L387" t="s">
        <v>4090</v>
      </c>
      <c r="M387" t="s">
        <v>10544</v>
      </c>
      <c r="N387" t="s">
        <v>11844</v>
      </c>
      <c r="O387" t="s">
        <v>11845</v>
      </c>
      <c r="P387" t="s">
        <v>11846</v>
      </c>
      <c r="Q387" t="s">
        <v>74</v>
      </c>
      <c r="R387" t="s">
        <v>74</v>
      </c>
      <c r="S387" t="s">
        <v>74</v>
      </c>
    </row>
    <row r="388" spans="1:19">
      <c r="A388">
        <v>1840014201</v>
      </c>
      <c r="B388" t="s">
        <v>11847</v>
      </c>
      <c r="C388" t="s">
        <v>11848</v>
      </c>
      <c r="D388" t="s">
        <v>2301</v>
      </c>
      <c r="E388" t="s">
        <v>14278</v>
      </c>
      <c r="H388" t="s">
        <v>13577</v>
      </c>
      <c r="K388">
        <v>1840014201</v>
      </c>
      <c r="L388" t="s">
        <v>4182</v>
      </c>
      <c r="M388" t="s">
        <v>11849</v>
      </c>
      <c r="N388" t="s">
        <v>11850</v>
      </c>
      <c r="O388" t="s">
        <v>2304</v>
      </c>
      <c r="P388" t="s">
        <v>11851</v>
      </c>
      <c r="Q388" t="s">
        <v>74</v>
      </c>
      <c r="R388" t="s">
        <v>74</v>
      </c>
      <c r="S388" t="s">
        <v>74</v>
      </c>
    </row>
    <row r="389" spans="1:19">
      <c r="A389">
        <v>7456045628</v>
      </c>
      <c r="B389" t="s">
        <v>11852</v>
      </c>
      <c r="C389" t="s">
        <v>11853</v>
      </c>
      <c r="D389" t="s">
        <v>2306</v>
      </c>
      <c r="E389" t="s">
        <v>14279</v>
      </c>
      <c r="H389" t="s">
        <v>13578</v>
      </c>
      <c r="K389">
        <v>7456045628</v>
      </c>
      <c r="L389" t="s">
        <v>8785</v>
      </c>
      <c r="M389" t="s">
        <v>11854</v>
      </c>
      <c r="N389" t="s">
        <v>11855</v>
      </c>
      <c r="O389" t="s">
        <v>2311</v>
      </c>
      <c r="P389" t="s">
        <v>11856</v>
      </c>
      <c r="Q389" t="s">
        <v>74</v>
      </c>
      <c r="R389" t="s">
        <v>74</v>
      </c>
      <c r="S389" t="s">
        <v>74</v>
      </c>
    </row>
    <row r="390" spans="1:19">
      <c r="A390">
        <v>3459011764</v>
      </c>
      <c r="B390" t="s">
        <v>11857</v>
      </c>
      <c r="C390" t="s">
        <v>11858</v>
      </c>
      <c r="D390" t="s">
        <v>14280</v>
      </c>
      <c r="E390" t="s">
        <v>14281</v>
      </c>
      <c r="H390" t="s">
        <v>13579</v>
      </c>
      <c r="K390">
        <v>3459011764</v>
      </c>
      <c r="L390" t="s">
        <v>8230</v>
      </c>
      <c r="M390" t="s">
        <v>11859</v>
      </c>
      <c r="N390" t="s">
        <v>11860</v>
      </c>
      <c r="O390" t="s">
        <v>11861</v>
      </c>
      <c r="P390" t="s">
        <v>11862</v>
      </c>
      <c r="Q390" t="s">
        <v>74</v>
      </c>
      <c r="R390" t="s">
        <v>74</v>
      </c>
      <c r="S390" t="s">
        <v>74</v>
      </c>
    </row>
    <row r="391" spans="1:19">
      <c r="A391">
        <v>3461064925</v>
      </c>
      <c r="B391" t="s">
        <v>11863</v>
      </c>
      <c r="C391" t="s">
        <v>11864</v>
      </c>
      <c r="D391" t="s">
        <v>2320</v>
      </c>
      <c r="E391" t="s">
        <v>14282</v>
      </c>
      <c r="H391" t="s">
        <v>13580</v>
      </c>
      <c r="K391">
        <v>3461064925</v>
      </c>
      <c r="L391" t="s">
        <v>8791</v>
      </c>
      <c r="M391" t="s">
        <v>11865</v>
      </c>
      <c r="N391" t="s">
        <v>11866</v>
      </c>
      <c r="O391" t="s">
        <v>11867</v>
      </c>
      <c r="P391" t="s">
        <v>11868</v>
      </c>
      <c r="Q391" t="s">
        <v>74</v>
      </c>
      <c r="R391" t="s">
        <v>74</v>
      </c>
      <c r="S391" t="s">
        <v>74</v>
      </c>
    </row>
    <row r="392" spans="1:19">
      <c r="A392">
        <v>9709065653</v>
      </c>
      <c r="B392" t="s">
        <v>11869</v>
      </c>
      <c r="C392" t="s">
        <v>11870</v>
      </c>
      <c r="D392" t="s">
        <v>2327</v>
      </c>
      <c r="E392" t="s">
        <v>14283</v>
      </c>
      <c r="H392" t="s">
        <v>13581</v>
      </c>
      <c r="K392">
        <v>9709065653</v>
      </c>
      <c r="L392" t="s">
        <v>8794</v>
      </c>
      <c r="M392" t="s">
        <v>11871</v>
      </c>
      <c r="N392" t="s">
        <v>11872</v>
      </c>
      <c r="O392" t="s">
        <v>11873</v>
      </c>
      <c r="P392" t="s">
        <v>11874</v>
      </c>
      <c r="Q392" t="s">
        <v>74</v>
      </c>
      <c r="R392" t="s">
        <v>74</v>
      </c>
      <c r="S392" t="s">
        <v>74</v>
      </c>
    </row>
    <row r="393" spans="1:19">
      <c r="A393">
        <v>9728016108</v>
      </c>
      <c r="B393" t="s">
        <v>11875</v>
      </c>
      <c r="C393" t="s">
        <v>11876</v>
      </c>
      <c r="D393" t="s">
        <v>2334</v>
      </c>
      <c r="E393" t="s">
        <v>14284</v>
      </c>
      <c r="H393" t="s">
        <v>13582</v>
      </c>
      <c r="K393">
        <v>9728016108</v>
      </c>
      <c r="L393" t="s">
        <v>4098</v>
      </c>
      <c r="M393" t="s">
        <v>11877</v>
      </c>
      <c r="N393" t="s">
        <v>11878</v>
      </c>
      <c r="O393" t="s">
        <v>11879</v>
      </c>
      <c r="P393" t="s">
        <v>11880</v>
      </c>
      <c r="Q393" t="s">
        <v>74</v>
      </c>
      <c r="R393" t="s">
        <v>74</v>
      </c>
      <c r="S393" t="s">
        <v>74</v>
      </c>
    </row>
    <row r="394" spans="1:19">
      <c r="A394">
        <v>7627053269</v>
      </c>
      <c r="B394" t="s">
        <v>11881</v>
      </c>
      <c r="C394" t="s">
        <v>11882</v>
      </c>
      <c r="D394" t="s">
        <v>2341</v>
      </c>
      <c r="E394" t="s">
        <v>14285</v>
      </c>
      <c r="H394" t="s">
        <v>13583</v>
      </c>
      <c r="K394">
        <v>7627053269</v>
      </c>
      <c r="L394" t="s">
        <v>8797</v>
      </c>
      <c r="M394" t="s">
        <v>11883</v>
      </c>
      <c r="N394" t="s">
        <v>11884</v>
      </c>
      <c r="O394" t="s">
        <v>2346</v>
      </c>
      <c r="P394" t="s">
        <v>11885</v>
      </c>
      <c r="Q394" t="s">
        <v>74</v>
      </c>
      <c r="R394" t="s">
        <v>74</v>
      </c>
      <c r="S394" t="s">
        <v>74</v>
      </c>
    </row>
    <row r="395" spans="1:19">
      <c r="A395">
        <v>1655422277</v>
      </c>
      <c r="B395" t="s">
        <v>11886</v>
      </c>
      <c r="C395" t="s">
        <v>11887</v>
      </c>
      <c r="D395" t="s">
        <v>2348</v>
      </c>
      <c r="E395" t="s">
        <v>14286</v>
      </c>
      <c r="H395" t="s">
        <v>13584</v>
      </c>
      <c r="K395">
        <v>1655422277</v>
      </c>
      <c r="L395" t="s">
        <v>8644</v>
      </c>
      <c r="M395" t="s">
        <v>11888</v>
      </c>
      <c r="N395" t="s">
        <v>11889</v>
      </c>
      <c r="O395" t="s">
        <v>2353</v>
      </c>
      <c r="P395" t="s">
        <v>11890</v>
      </c>
      <c r="Q395" t="s">
        <v>74</v>
      </c>
      <c r="R395" t="s">
        <v>74</v>
      </c>
      <c r="S395" t="s">
        <v>74</v>
      </c>
    </row>
    <row r="396" spans="1:19">
      <c r="A396">
        <v>4027143645</v>
      </c>
      <c r="B396" t="s">
        <v>11891</v>
      </c>
      <c r="C396" t="s">
        <v>11892</v>
      </c>
      <c r="D396" t="s">
        <v>2355</v>
      </c>
      <c r="E396" t="s">
        <v>14287</v>
      </c>
      <c r="H396" t="s">
        <v>13585</v>
      </c>
      <c r="K396">
        <v>4027143645</v>
      </c>
      <c r="L396" t="e">
        <v>#N/A</v>
      </c>
      <c r="M396" t="s">
        <v>11893</v>
      </c>
      <c r="N396" t="s">
        <v>11894</v>
      </c>
      <c r="O396" t="s">
        <v>11895</v>
      </c>
      <c r="P396" t="s">
        <v>11896</v>
      </c>
      <c r="Q396" t="s">
        <v>74</v>
      </c>
      <c r="R396" t="s">
        <v>11897</v>
      </c>
      <c r="S396" t="s">
        <v>74</v>
      </c>
    </row>
    <row r="397" spans="1:19">
      <c r="A397">
        <v>5403358084</v>
      </c>
      <c r="B397" t="s">
        <v>11898</v>
      </c>
      <c r="C397" t="s">
        <v>11899</v>
      </c>
      <c r="D397" t="s">
        <v>2362</v>
      </c>
      <c r="E397" t="s">
        <v>14288</v>
      </c>
      <c r="H397" t="s">
        <v>13586</v>
      </c>
      <c r="K397">
        <v>5403358084</v>
      </c>
      <c r="L397" t="s">
        <v>3963</v>
      </c>
      <c r="M397" t="s">
        <v>11900</v>
      </c>
      <c r="N397" t="s">
        <v>11901</v>
      </c>
      <c r="O397" t="s">
        <v>11902</v>
      </c>
      <c r="P397" t="s">
        <v>11903</v>
      </c>
      <c r="Q397" t="s">
        <v>74</v>
      </c>
      <c r="R397" t="s">
        <v>74</v>
      </c>
      <c r="S397" t="s">
        <v>74</v>
      </c>
    </row>
    <row r="398" spans="1:19">
      <c r="A398">
        <v>5433198695</v>
      </c>
      <c r="B398" t="s">
        <v>11904</v>
      </c>
      <c r="C398" t="s">
        <v>11905</v>
      </c>
      <c r="D398" t="s">
        <v>2369</v>
      </c>
      <c r="E398" t="s">
        <v>14289</v>
      </c>
      <c r="H398" t="s">
        <v>13587</v>
      </c>
      <c r="K398">
        <v>5433198695</v>
      </c>
      <c r="L398" t="s">
        <v>8802</v>
      </c>
      <c r="M398" t="s">
        <v>11906</v>
      </c>
      <c r="N398" t="s">
        <v>11907</v>
      </c>
      <c r="O398" t="s">
        <v>11908</v>
      </c>
      <c r="P398" t="s">
        <v>11909</v>
      </c>
      <c r="Q398" t="s">
        <v>74</v>
      </c>
      <c r="R398" t="s">
        <v>74</v>
      </c>
      <c r="S398" t="s">
        <v>74</v>
      </c>
    </row>
    <row r="399" spans="1:19">
      <c r="A399">
        <v>6455031846</v>
      </c>
      <c r="B399" t="s">
        <v>11910</v>
      </c>
      <c r="C399" t="s">
        <v>11911</v>
      </c>
      <c r="D399" t="s">
        <v>2376</v>
      </c>
      <c r="E399" t="s">
        <v>14290</v>
      </c>
      <c r="H399" t="s">
        <v>13588</v>
      </c>
      <c r="K399">
        <v>6455031846</v>
      </c>
      <c r="L399" t="s">
        <v>4188</v>
      </c>
      <c r="M399" t="s">
        <v>11912</v>
      </c>
      <c r="N399" t="s">
        <v>11913</v>
      </c>
      <c r="O399" t="s">
        <v>11914</v>
      </c>
      <c r="P399" t="s">
        <v>11915</v>
      </c>
      <c r="Q399" t="s">
        <v>74</v>
      </c>
      <c r="R399" t="s">
        <v>74</v>
      </c>
      <c r="S399" t="s">
        <v>74</v>
      </c>
    </row>
    <row r="400" spans="1:19">
      <c r="A400">
        <v>5017123578</v>
      </c>
      <c r="B400" t="s">
        <v>11916</v>
      </c>
      <c r="C400" t="s">
        <v>11917</v>
      </c>
      <c r="D400" t="s">
        <v>2383</v>
      </c>
      <c r="E400" t="s">
        <v>14291</v>
      </c>
      <c r="H400" t="s">
        <v>13589</v>
      </c>
      <c r="K400">
        <v>5017123578</v>
      </c>
      <c r="L400" t="s">
        <v>8806</v>
      </c>
      <c r="M400" t="s">
        <v>11918</v>
      </c>
      <c r="N400" t="s">
        <v>11919</v>
      </c>
      <c r="O400" t="s">
        <v>2388</v>
      </c>
      <c r="P400" t="s">
        <v>11920</v>
      </c>
      <c r="Q400" t="s">
        <v>74</v>
      </c>
      <c r="R400" t="s">
        <v>74</v>
      </c>
      <c r="S400" t="s">
        <v>74</v>
      </c>
    </row>
    <row r="401" spans="1:19">
      <c r="A401">
        <v>4632245370</v>
      </c>
      <c r="B401" t="s">
        <v>11921</v>
      </c>
      <c r="C401" t="s">
        <v>11922</v>
      </c>
      <c r="D401" t="s">
        <v>2390</v>
      </c>
      <c r="E401" t="s">
        <v>14292</v>
      </c>
      <c r="H401" t="s">
        <v>13590</v>
      </c>
      <c r="K401">
        <v>4632245370</v>
      </c>
      <c r="L401" t="s">
        <v>8408</v>
      </c>
      <c r="M401" t="s">
        <v>11012</v>
      </c>
      <c r="N401" t="s">
        <v>11923</v>
      </c>
      <c r="O401" t="s">
        <v>11924</v>
      </c>
      <c r="P401" t="s">
        <v>11925</v>
      </c>
      <c r="Q401" t="s">
        <v>74</v>
      </c>
      <c r="R401" t="s">
        <v>74</v>
      </c>
      <c r="S401" t="s">
        <v>74</v>
      </c>
    </row>
    <row r="402" spans="1:19">
      <c r="A402">
        <v>1831191162</v>
      </c>
      <c r="B402" t="s">
        <v>11926</v>
      </c>
      <c r="C402" t="s">
        <v>11927</v>
      </c>
      <c r="D402" t="s">
        <v>2397</v>
      </c>
      <c r="E402" t="s">
        <v>14293</v>
      </c>
      <c r="H402" t="s">
        <v>13591</v>
      </c>
      <c r="K402">
        <v>1831191162</v>
      </c>
      <c r="L402" t="s">
        <v>4014</v>
      </c>
      <c r="M402" t="s">
        <v>11928</v>
      </c>
      <c r="N402" t="s">
        <v>11929</v>
      </c>
      <c r="O402" t="s">
        <v>11930</v>
      </c>
      <c r="P402" t="s">
        <v>11931</v>
      </c>
      <c r="Q402" t="s">
        <v>74</v>
      </c>
      <c r="R402" t="s">
        <v>74</v>
      </c>
      <c r="S402" t="s">
        <v>74</v>
      </c>
    </row>
    <row r="403" spans="1:19">
      <c r="A403">
        <v>1101169887</v>
      </c>
      <c r="B403" t="s">
        <v>11932</v>
      </c>
      <c r="C403" t="s">
        <v>11933</v>
      </c>
      <c r="D403" t="s">
        <v>2404</v>
      </c>
      <c r="E403" t="s">
        <v>14294</v>
      </c>
      <c r="H403" t="s">
        <v>13592</v>
      </c>
      <c r="K403">
        <v>1101169887</v>
      </c>
      <c r="L403" t="s">
        <v>8719</v>
      </c>
      <c r="M403" t="s">
        <v>11934</v>
      </c>
      <c r="N403" t="s">
        <v>11935</v>
      </c>
      <c r="O403" t="s">
        <v>2409</v>
      </c>
      <c r="P403" t="s">
        <v>11936</v>
      </c>
      <c r="Q403" t="s">
        <v>74</v>
      </c>
      <c r="R403" t="s">
        <v>74</v>
      </c>
      <c r="S403" t="s">
        <v>74</v>
      </c>
    </row>
    <row r="404" spans="1:19">
      <c r="A404">
        <v>3443117300</v>
      </c>
      <c r="B404" t="s">
        <v>11937</v>
      </c>
      <c r="C404" t="s">
        <v>11938</v>
      </c>
      <c r="D404" t="s">
        <v>2411</v>
      </c>
      <c r="E404" t="s">
        <v>14179</v>
      </c>
      <c r="H404" t="s">
        <v>13593</v>
      </c>
      <c r="K404">
        <v>3443117300</v>
      </c>
      <c r="L404" t="s">
        <v>8639</v>
      </c>
      <c r="M404" t="s">
        <v>11939</v>
      </c>
      <c r="N404" t="s">
        <v>11940</v>
      </c>
      <c r="O404" t="s">
        <v>2415</v>
      </c>
      <c r="P404" t="s">
        <v>11941</v>
      </c>
      <c r="Q404" t="s">
        <v>74</v>
      </c>
      <c r="R404" t="s">
        <v>74</v>
      </c>
      <c r="S404" t="s">
        <v>74</v>
      </c>
    </row>
    <row r="405" spans="1:19">
      <c r="A405">
        <v>6685168732</v>
      </c>
      <c r="B405" t="s">
        <v>11942</v>
      </c>
      <c r="C405" t="s">
        <v>11943</v>
      </c>
      <c r="D405" t="s">
        <v>2417</v>
      </c>
      <c r="E405" t="s">
        <v>14295</v>
      </c>
      <c r="H405" t="s">
        <v>13594</v>
      </c>
      <c r="K405">
        <v>6685168732</v>
      </c>
      <c r="L405" t="s">
        <v>4207</v>
      </c>
      <c r="M405" t="s">
        <v>11944</v>
      </c>
      <c r="N405" t="s">
        <v>11945</v>
      </c>
      <c r="O405" t="s">
        <v>11946</v>
      </c>
      <c r="P405" t="s">
        <v>11947</v>
      </c>
      <c r="Q405" t="s">
        <v>74</v>
      </c>
      <c r="R405" t="s">
        <v>74</v>
      </c>
      <c r="S405" t="s">
        <v>74</v>
      </c>
    </row>
    <row r="406" spans="1:19">
      <c r="A406">
        <v>9705144752</v>
      </c>
      <c r="B406" t="s">
        <v>11948</v>
      </c>
      <c r="C406" t="s">
        <v>11949</v>
      </c>
      <c r="D406" t="s">
        <v>2424</v>
      </c>
      <c r="E406" t="s">
        <v>14296</v>
      </c>
      <c r="H406" t="s">
        <v>13595</v>
      </c>
      <c r="K406">
        <v>9705144752</v>
      </c>
      <c r="L406" t="s">
        <v>3935</v>
      </c>
      <c r="M406" t="s">
        <v>11950</v>
      </c>
      <c r="N406" t="s">
        <v>11951</v>
      </c>
      <c r="O406" t="s">
        <v>11952</v>
      </c>
      <c r="P406" t="s">
        <v>11953</v>
      </c>
      <c r="Q406" t="s">
        <v>74</v>
      </c>
      <c r="R406" t="s">
        <v>74</v>
      </c>
      <c r="S406" t="s">
        <v>74</v>
      </c>
    </row>
    <row r="407" spans="1:19">
      <c r="A407">
        <v>1841045690</v>
      </c>
      <c r="B407" t="s">
        <v>11954</v>
      </c>
      <c r="C407" t="s">
        <v>11955</v>
      </c>
      <c r="D407" t="s">
        <v>2431</v>
      </c>
      <c r="E407" t="s">
        <v>14297</v>
      </c>
      <c r="H407" t="s">
        <v>13596</v>
      </c>
      <c r="K407">
        <v>1841045690</v>
      </c>
      <c r="L407" t="s">
        <v>8147</v>
      </c>
      <c r="M407" t="s">
        <v>11956</v>
      </c>
      <c r="N407" t="s">
        <v>11957</v>
      </c>
      <c r="O407" t="s">
        <v>2436</v>
      </c>
      <c r="P407" t="s">
        <v>11958</v>
      </c>
      <c r="Q407" t="s">
        <v>74</v>
      </c>
      <c r="R407" t="s">
        <v>74</v>
      </c>
      <c r="S407" t="s">
        <v>74</v>
      </c>
    </row>
    <row r="408" spans="1:19">
      <c r="A408">
        <v>6686116656</v>
      </c>
      <c r="B408" t="s">
        <v>11959</v>
      </c>
      <c r="C408" t="s">
        <v>11960</v>
      </c>
      <c r="D408" t="s">
        <v>2438</v>
      </c>
      <c r="E408" t="s">
        <v>14298</v>
      </c>
      <c r="H408" t="s">
        <v>13597</v>
      </c>
      <c r="K408">
        <v>6686116656</v>
      </c>
      <c r="L408" t="s">
        <v>8828</v>
      </c>
      <c r="M408" t="s">
        <v>11961</v>
      </c>
      <c r="N408" t="s">
        <v>11962</v>
      </c>
      <c r="O408" t="s">
        <v>2443</v>
      </c>
      <c r="P408" t="s">
        <v>11963</v>
      </c>
      <c r="Q408" t="s">
        <v>74</v>
      </c>
      <c r="R408" t="s">
        <v>11964</v>
      </c>
      <c r="S408" t="s">
        <v>74</v>
      </c>
    </row>
    <row r="409" spans="1:19">
      <c r="A409">
        <v>2130221558</v>
      </c>
      <c r="B409" t="s">
        <v>11965</v>
      </c>
      <c r="C409" t="s">
        <v>11966</v>
      </c>
      <c r="D409" t="s">
        <v>14299</v>
      </c>
      <c r="E409" t="s">
        <v>14300</v>
      </c>
      <c r="H409" t="s">
        <v>13598</v>
      </c>
      <c r="K409">
        <v>2130221558</v>
      </c>
      <c r="L409" t="s">
        <v>3999</v>
      </c>
      <c r="M409" t="s">
        <v>11967</v>
      </c>
      <c r="N409" t="s">
        <v>11968</v>
      </c>
      <c r="O409" t="s">
        <v>2449</v>
      </c>
      <c r="P409" t="s">
        <v>11969</v>
      </c>
      <c r="Q409" t="s">
        <v>74</v>
      </c>
      <c r="R409" t="s">
        <v>74</v>
      </c>
      <c r="S409" t="s">
        <v>74</v>
      </c>
    </row>
    <row r="410" spans="1:19">
      <c r="A410">
        <v>5260474996</v>
      </c>
      <c r="B410" t="s">
        <v>11970</v>
      </c>
      <c r="C410" t="s">
        <v>11971</v>
      </c>
      <c r="D410" t="s">
        <v>2451</v>
      </c>
      <c r="E410" t="s">
        <v>14301</v>
      </c>
      <c r="H410" t="s">
        <v>13599</v>
      </c>
      <c r="K410">
        <v>5260474996</v>
      </c>
      <c r="L410" t="s">
        <v>4002</v>
      </c>
      <c r="M410" t="s">
        <v>11972</v>
      </c>
      <c r="N410" t="s">
        <v>11973</v>
      </c>
      <c r="O410" t="s">
        <v>11974</v>
      </c>
      <c r="P410" t="s">
        <v>11975</v>
      </c>
      <c r="Q410" t="s">
        <v>74</v>
      </c>
      <c r="R410" t="s">
        <v>74</v>
      </c>
      <c r="S410" t="s">
        <v>74</v>
      </c>
    </row>
    <row r="411" spans="1:19">
      <c r="A411">
        <v>9715385482</v>
      </c>
      <c r="B411" t="s">
        <v>11976</v>
      </c>
      <c r="C411" t="s">
        <v>11977</v>
      </c>
      <c r="D411" t="s">
        <v>2458</v>
      </c>
      <c r="E411" t="s">
        <v>14302</v>
      </c>
      <c r="H411" t="s">
        <v>13600</v>
      </c>
      <c r="K411">
        <v>9715385482</v>
      </c>
      <c r="L411" t="s">
        <v>8053</v>
      </c>
      <c r="M411" t="s">
        <v>11978</v>
      </c>
      <c r="N411" t="s">
        <v>11979</v>
      </c>
      <c r="O411" t="s">
        <v>2463</v>
      </c>
      <c r="P411" t="s">
        <v>11980</v>
      </c>
      <c r="Q411" t="s">
        <v>74</v>
      </c>
      <c r="R411" t="s">
        <v>74</v>
      </c>
      <c r="S411" t="s">
        <v>74</v>
      </c>
    </row>
    <row r="412" spans="1:19">
      <c r="A412">
        <v>1435346165</v>
      </c>
      <c r="B412" t="s">
        <v>11981</v>
      </c>
      <c r="C412" t="s">
        <v>11982</v>
      </c>
      <c r="D412" t="s">
        <v>2465</v>
      </c>
      <c r="E412" t="s">
        <v>14303</v>
      </c>
      <c r="H412" t="s">
        <v>13601</v>
      </c>
      <c r="K412">
        <v>1435346165</v>
      </c>
      <c r="L412" t="s">
        <v>8370</v>
      </c>
      <c r="M412" t="s">
        <v>11983</v>
      </c>
      <c r="N412" t="s">
        <v>11984</v>
      </c>
      <c r="O412" t="s">
        <v>11985</v>
      </c>
      <c r="P412" t="s">
        <v>11986</v>
      </c>
      <c r="Q412" t="s">
        <v>74</v>
      </c>
      <c r="R412" t="s">
        <v>74</v>
      </c>
      <c r="S412" t="s">
        <v>74</v>
      </c>
    </row>
    <row r="413" spans="1:19">
      <c r="A413">
        <v>7453284280</v>
      </c>
      <c r="B413" t="s">
        <v>11987</v>
      </c>
      <c r="C413" t="s">
        <v>11988</v>
      </c>
      <c r="D413" t="s">
        <v>2472</v>
      </c>
      <c r="E413" t="s">
        <v>14304</v>
      </c>
      <c r="H413" t="s">
        <v>13602</v>
      </c>
      <c r="K413">
        <v>7453284280</v>
      </c>
      <c r="L413" t="s">
        <v>4085</v>
      </c>
      <c r="M413" t="s">
        <v>11989</v>
      </c>
      <c r="N413" t="s">
        <v>11990</v>
      </c>
      <c r="O413" t="s">
        <v>2477</v>
      </c>
      <c r="P413" t="s">
        <v>11991</v>
      </c>
      <c r="Q413" t="s">
        <v>74</v>
      </c>
      <c r="R413" t="s">
        <v>11992</v>
      </c>
      <c r="S413" t="s">
        <v>74</v>
      </c>
    </row>
    <row r="414" spans="1:19">
      <c r="A414">
        <v>7735174895</v>
      </c>
      <c r="B414" t="s">
        <v>11993</v>
      </c>
      <c r="C414" t="s">
        <v>11994</v>
      </c>
      <c r="D414" t="s">
        <v>2478</v>
      </c>
      <c r="E414" t="s">
        <v>14305</v>
      </c>
      <c r="H414" t="s">
        <v>13603</v>
      </c>
      <c r="K414">
        <v>7735174895</v>
      </c>
      <c r="L414" t="e">
        <v>#N/A</v>
      </c>
      <c r="M414" t="s">
        <v>11995</v>
      </c>
      <c r="N414" t="s">
        <v>11996</v>
      </c>
      <c r="O414" t="s">
        <v>11997</v>
      </c>
      <c r="P414" t="s">
        <v>11998</v>
      </c>
      <c r="Q414" t="s">
        <v>74</v>
      </c>
      <c r="R414" t="s">
        <v>74</v>
      </c>
      <c r="S414" t="s">
        <v>74</v>
      </c>
    </row>
    <row r="415" spans="1:19">
      <c r="A415">
        <v>2465265116</v>
      </c>
      <c r="B415" t="s">
        <v>11999</v>
      </c>
      <c r="C415" t="s">
        <v>12000</v>
      </c>
      <c r="D415" t="s">
        <v>2485</v>
      </c>
      <c r="E415" t="s">
        <v>14306</v>
      </c>
      <c r="H415" t="s">
        <v>13604</v>
      </c>
      <c r="K415">
        <v>2465265116</v>
      </c>
      <c r="L415" t="s">
        <v>4008</v>
      </c>
      <c r="M415" t="s">
        <v>12001</v>
      </c>
      <c r="N415" t="s">
        <v>12002</v>
      </c>
      <c r="O415" t="s">
        <v>2490</v>
      </c>
      <c r="P415" t="s">
        <v>12003</v>
      </c>
      <c r="Q415" t="s">
        <v>74</v>
      </c>
      <c r="R415" t="s">
        <v>74</v>
      </c>
      <c r="S415" t="s">
        <v>74</v>
      </c>
    </row>
    <row r="416" spans="1:19">
      <c r="A416">
        <v>326563288</v>
      </c>
      <c r="B416" t="s">
        <v>12004</v>
      </c>
      <c r="C416" t="s">
        <v>12005</v>
      </c>
      <c r="D416" t="s">
        <v>2492</v>
      </c>
      <c r="E416" t="s">
        <v>14307</v>
      </c>
      <c r="H416" t="s">
        <v>13605</v>
      </c>
      <c r="K416">
        <v>326563288</v>
      </c>
      <c r="L416" t="s">
        <v>8589</v>
      </c>
      <c r="M416" t="s">
        <v>12006</v>
      </c>
      <c r="N416" t="s">
        <v>12007</v>
      </c>
      <c r="O416" t="s">
        <v>12008</v>
      </c>
      <c r="P416" t="s">
        <v>12009</v>
      </c>
      <c r="Q416" t="s">
        <v>74</v>
      </c>
      <c r="R416" t="s">
        <v>12010</v>
      </c>
      <c r="S416" t="s">
        <v>74</v>
      </c>
    </row>
    <row r="417" spans="1:19">
      <c r="A417">
        <v>6161090133</v>
      </c>
      <c r="B417" t="s">
        <v>12011</v>
      </c>
      <c r="C417" t="s">
        <v>12012</v>
      </c>
      <c r="D417" t="s">
        <v>2495</v>
      </c>
      <c r="E417" t="s">
        <v>14308</v>
      </c>
      <c r="H417" t="s">
        <v>13606</v>
      </c>
      <c r="K417">
        <v>6161090133</v>
      </c>
      <c r="L417" t="s">
        <v>8845</v>
      </c>
      <c r="M417" t="s">
        <v>12013</v>
      </c>
      <c r="N417" t="s">
        <v>12014</v>
      </c>
      <c r="O417" t="s">
        <v>2500</v>
      </c>
      <c r="P417" t="s">
        <v>12015</v>
      </c>
      <c r="Q417" t="s">
        <v>74</v>
      </c>
      <c r="R417" t="s">
        <v>74</v>
      </c>
      <c r="S417" t="s">
        <v>74</v>
      </c>
    </row>
    <row r="418" spans="1:19">
      <c r="A418">
        <v>7841447135</v>
      </c>
      <c r="B418" t="s">
        <v>12016</v>
      </c>
      <c r="C418" t="s">
        <v>12017</v>
      </c>
      <c r="D418" t="s">
        <v>2502</v>
      </c>
      <c r="E418" t="s">
        <v>14309</v>
      </c>
      <c r="H418" t="s">
        <v>13607</v>
      </c>
      <c r="K418">
        <v>7841447135</v>
      </c>
      <c r="L418" t="s">
        <v>4172</v>
      </c>
      <c r="M418" t="s">
        <v>12018</v>
      </c>
      <c r="N418" t="s">
        <v>10358</v>
      </c>
      <c r="O418" t="s">
        <v>12019</v>
      </c>
      <c r="P418" t="s">
        <v>2505</v>
      </c>
      <c r="Q418" t="s">
        <v>74</v>
      </c>
      <c r="R418" t="s">
        <v>74</v>
      </c>
      <c r="S418" t="s">
        <v>74</v>
      </c>
    </row>
    <row r="419" spans="1:19">
      <c r="A419">
        <v>7709864388</v>
      </c>
      <c r="B419" t="s">
        <v>12020</v>
      </c>
      <c r="C419" t="s">
        <v>12021</v>
      </c>
      <c r="D419" t="s">
        <v>2506</v>
      </c>
      <c r="E419" t="s">
        <v>14310</v>
      </c>
      <c r="H419" t="s">
        <v>13608</v>
      </c>
      <c r="K419">
        <v>7709864388</v>
      </c>
      <c r="L419" t="s">
        <v>8848</v>
      </c>
      <c r="M419" t="s">
        <v>11849</v>
      </c>
      <c r="N419" t="s">
        <v>12022</v>
      </c>
      <c r="O419" t="s">
        <v>12023</v>
      </c>
      <c r="P419" t="s">
        <v>12024</v>
      </c>
      <c r="Q419" t="s">
        <v>74</v>
      </c>
      <c r="R419" t="s">
        <v>74</v>
      </c>
      <c r="S419" t="s">
        <v>74</v>
      </c>
    </row>
    <row r="420" spans="1:19">
      <c r="A420">
        <v>5017123610</v>
      </c>
      <c r="B420" t="s">
        <v>12025</v>
      </c>
      <c r="C420" t="s">
        <v>12026</v>
      </c>
      <c r="D420" t="s">
        <v>2512</v>
      </c>
      <c r="E420" t="s">
        <v>14311</v>
      </c>
      <c r="H420" t="s">
        <v>13609</v>
      </c>
      <c r="K420">
        <v>5017123610</v>
      </c>
      <c r="L420" t="s">
        <v>8806</v>
      </c>
      <c r="M420" t="s">
        <v>12027</v>
      </c>
      <c r="N420" t="s">
        <v>12028</v>
      </c>
      <c r="O420" t="s">
        <v>2517</v>
      </c>
      <c r="P420" t="s">
        <v>12029</v>
      </c>
      <c r="Q420" t="s">
        <v>74</v>
      </c>
      <c r="R420" t="s">
        <v>74</v>
      </c>
      <c r="S420" t="s">
        <v>74</v>
      </c>
    </row>
    <row r="421" spans="1:19">
      <c r="A421">
        <v>6678094769</v>
      </c>
      <c r="B421" t="s">
        <v>12030</v>
      </c>
      <c r="C421" t="s">
        <v>12031</v>
      </c>
      <c r="D421" t="s">
        <v>2519</v>
      </c>
      <c r="E421" t="s">
        <v>14312</v>
      </c>
      <c r="H421" t="s">
        <v>13610</v>
      </c>
      <c r="K421">
        <v>6678094769</v>
      </c>
      <c r="L421" t="s">
        <v>4077</v>
      </c>
      <c r="M421" t="s">
        <v>12032</v>
      </c>
      <c r="N421" t="s">
        <v>12033</v>
      </c>
      <c r="O421" t="s">
        <v>2524</v>
      </c>
      <c r="P421" t="s">
        <v>12034</v>
      </c>
      <c r="Q421" t="s">
        <v>74</v>
      </c>
      <c r="R421" t="s">
        <v>74</v>
      </c>
      <c r="S421" t="s">
        <v>74</v>
      </c>
    </row>
    <row r="422" spans="1:19">
      <c r="A422">
        <v>2105005264</v>
      </c>
      <c r="B422" t="s">
        <v>12035</v>
      </c>
      <c r="C422" t="s">
        <v>12036</v>
      </c>
      <c r="D422" t="s">
        <v>2526</v>
      </c>
      <c r="E422" t="s">
        <v>14313</v>
      </c>
      <c r="H422" t="s">
        <v>13611</v>
      </c>
      <c r="K422">
        <v>2105005264</v>
      </c>
      <c r="L422" t="s">
        <v>3999</v>
      </c>
      <c r="M422" t="s">
        <v>12037</v>
      </c>
      <c r="N422" t="s">
        <v>12038</v>
      </c>
      <c r="O422" t="s">
        <v>2531</v>
      </c>
      <c r="P422" t="s">
        <v>12039</v>
      </c>
      <c r="Q422" t="s">
        <v>74</v>
      </c>
      <c r="R422" t="s">
        <v>74</v>
      </c>
      <c r="S422" t="s">
        <v>74</v>
      </c>
    </row>
    <row r="423" spans="1:19">
      <c r="A423">
        <v>2311308754</v>
      </c>
      <c r="B423" t="s">
        <v>12040</v>
      </c>
      <c r="C423" t="s">
        <v>12041</v>
      </c>
      <c r="D423" t="s">
        <v>2532</v>
      </c>
      <c r="E423" t="s">
        <v>14314</v>
      </c>
      <c r="H423" t="s">
        <v>13612</v>
      </c>
      <c r="K423">
        <v>2311308754</v>
      </c>
      <c r="L423" t="s">
        <v>8416</v>
      </c>
      <c r="M423" t="s">
        <v>12042</v>
      </c>
      <c r="N423" t="s">
        <v>12043</v>
      </c>
      <c r="O423" t="s">
        <v>2537</v>
      </c>
      <c r="P423" t="s">
        <v>12044</v>
      </c>
      <c r="Q423" t="s">
        <v>74</v>
      </c>
      <c r="R423" t="s">
        <v>12045</v>
      </c>
      <c r="S423" t="s">
        <v>74</v>
      </c>
    </row>
    <row r="424" spans="1:19">
      <c r="A424">
        <v>6672302726</v>
      </c>
      <c r="B424" t="s">
        <v>12046</v>
      </c>
      <c r="C424" t="s">
        <v>12047</v>
      </c>
      <c r="D424" t="s">
        <v>2538</v>
      </c>
      <c r="E424" t="s">
        <v>14315</v>
      </c>
      <c r="H424" t="s">
        <v>13613</v>
      </c>
      <c r="K424">
        <v>6672302726</v>
      </c>
      <c r="L424" t="s">
        <v>4207</v>
      </c>
      <c r="M424" t="s">
        <v>11123</v>
      </c>
      <c r="N424" t="s">
        <v>12048</v>
      </c>
      <c r="O424" t="s">
        <v>2543</v>
      </c>
      <c r="P424" t="s">
        <v>12049</v>
      </c>
      <c r="Q424" t="s">
        <v>74</v>
      </c>
      <c r="R424" t="s">
        <v>74</v>
      </c>
      <c r="S424" t="s">
        <v>74</v>
      </c>
    </row>
    <row r="425" spans="1:19">
      <c r="A425">
        <v>9725038110</v>
      </c>
      <c r="B425" t="s">
        <v>12050</v>
      </c>
      <c r="C425" t="s">
        <v>12051</v>
      </c>
      <c r="D425" t="s">
        <v>2545</v>
      </c>
      <c r="E425" t="s">
        <v>14316</v>
      </c>
      <c r="H425" t="s">
        <v>13614</v>
      </c>
      <c r="K425">
        <v>9725038110</v>
      </c>
      <c r="L425" t="s">
        <v>4107</v>
      </c>
      <c r="M425" t="s">
        <v>12052</v>
      </c>
      <c r="N425" t="s">
        <v>12053</v>
      </c>
      <c r="O425" t="s">
        <v>2549</v>
      </c>
      <c r="P425" t="s">
        <v>12054</v>
      </c>
      <c r="Q425" t="s">
        <v>74</v>
      </c>
      <c r="R425" t="s">
        <v>74</v>
      </c>
      <c r="S425" t="s">
        <v>74</v>
      </c>
    </row>
    <row r="426" spans="1:19">
      <c r="A426">
        <v>9703030100</v>
      </c>
      <c r="B426" t="s">
        <v>12055</v>
      </c>
      <c r="C426" t="s">
        <v>12056</v>
      </c>
      <c r="D426" t="s">
        <v>2551</v>
      </c>
      <c r="E426" t="s">
        <v>14317</v>
      </c>
      <c r="H426" t="s">
        <v>13615</v>
      </c>
      <c r="K426">
        <v>9703030100</v>
      </c>
      <c r="L426" t="s">
        <v>4090</v>
      </c>
      <c r="M426" t="s">
        <v>12057</v>
      </c>
      <c r="N426" t="s">
        <v>12058</v>
      </c>
      <c r="O426" t="s">
        <v>2556</v>
      </c>
      <c r="P426" t="s">
        <v>12059</v>
      </c>
      <c r="Q426" t="s">
        <v>74</v>
      </c>
      <c r="R426" t="s">
        <v>74</v>
      </c>
      <c r="S426" t="s">
        <v>74</v>
      </c>
    </row>
    <row r="427" spans="1:19">
      <c r="A427">
        <v>7733244339</v>
      </c>
      <c r="B427" t="s">
        <v>12060</v>
      </c>
      <c r="C427" t="s">
        <v>12061</v>
      </c>
      <c r="D427" t="s">
        <v>2558</v>
      </c>
      <c r="E427" t="s">
        <v>14318</v>
      </c>
      <c r="H427" t="s">
        <v>13616</v>
      </c>
      <c r="K427">
        <v>7733244339</v>
      </c>
      <c r="L427" t="s">
        <v>4188</v>
      </c>
      <c r="M427" t="s">
        <v>12062</v>
      </c>
      <c r="N427" t="s">
        <v>12063</v>
      </c>
      <c r="O427" t="s">
        <v>2563</v>
      </c>
      <c r="P427" t="s">
        <v>12064</v>
      </c>
      <c r="Q427" t="s">
        <v>74</v>
      </c>
      <c r="R427" t="s">
        <v>74</v>
      </c>
      <c r="S427" t="s">
        <v>74</v>
      </c>
    </row>
    <row r="428" spans="1:19">
      <c r="A428">
        <v>6165226716</v>
      </c>
      <c r="B428" t="s">
        <v>12065</v>
      </c>
      <c r="C428" t="s">
        <v>12066</v>
      </c>
      <c r="D428" t="s">
        <v>2565</v>
      </c>
      <c r="E428" t="s">
        <v>14319</v>
      </c>
      <c r="H428" t="s">
        <v>13617</v>
      </c>
      <c r="K428">
        <v>6165226716</v>
      </c>
      <c r="L428" t="s">
        <v>4185</v>
      </c>
      <c r="M428" t="s">
        <v>10154</v>
      </c>
      <c r="N428" t="s">
        <v>12067</v>
      </c>
      <c r="O428" t="s">
        <v>2570</v>
      </c>
      <c r="P428" t="s">
        <v>12068</v>
      </c>
      <c r="Q428" t="s">
        <v>74</v>
      </c>
      <c r="R428" t="s">
        <v>74</v>
      </c>
      <c r="S428" t="s">
        <v>74</v>
      </c>
    </row>
    <row r="429" spans="1:19">
      <c r="A429">
        <v>1101170931</v>
      </c>
      <c r="B429" t="s">
        <v>12069</v>
      </c>
      <c r="C429" t="s">
        <v>12070</v>
      </c>
      <c r="D429" t="s">
        <v>14320</v>
      </c>
      <c r="E429" t="s">
        <v>14321</v>
      </c>
      <c r="H429" t="s">
        <v>13618</v>
      </c>
      <c r="K429">
        <v>1101170931</v>
      </c>
      <c r="L429" t="s">
        <v>8719</v>
      </c>
      <c r="M429" t="s">
        <v>12071</v>
      </c>
      <c r="N429" t="s">
        <v>12072</v>
      </c>
      <c r="O429" t="s">
        <v>12073</v>
      </c>
      <c r="P429" t="s">
        <v>12074</v>
      </c>
      <c r="Q429" t="s">
        <v>74</v>
      </c>
      <c r="R429" t="s">
        <v>74</v>
      </c>
      <c r="S429" t="s">
        <v>74</v>
      </c>
    </row>
    <row r="430" spans="1:19">
      <c r="A430">
        <v>2808001506</v>
      </c>
      <c r="B430" t="s">
        <v>12075</v>
      </c>
      <c r="C430" t="s">
        <v>12076</v>
      </c>
      <c r="D430" t="s">
        <v>14322</v>
      </c>
      <c r="E430" t="s">
        <v>14323</v>
      </c>
      <c r="H430" t="s">
        <v>13619</v>
      </c>
      <c r="K430">
        <v>2808001506</v>
      </c>
      <c r="L430" t="e">
        <v>#N/A</v>
      </c>
      <c r="M430" t="s">
        <v>11123</v>
      </c>
      <c r="N430" t="s">
        <v>12077</v>
      </c>
      <c r="O430" t="s">
        <v>12078</v>
      </c>
      <c r="P430" t="s">
        <v>12079</v>
      </c>
      <c r="Q430" t="s">
        <v>74</v>
      </c>
      <c r="R430" t="s">
        <v>74</v>
      </c>
      <c r="S430" t="s">
        <v>74</v>
      </c>
    </row>
    <row r="431" spans="1:19">
      <c r="A431">
        <v>9725041272</v>
      </c>
      <c r="B431" t="s">
        <v>12080</v>
      </c>
      <c r="C431" t="s">
        <v>12081</v>
      </c>
      <c r="D431" t="s">
        <v>2578</v>
      </c>
      <c r="E431" t="s">
        <v>14324</v>
      </c>
      <c r="H431" t="s">
        <v>13620</v>
      </c>
      <c r="K431">
        <v>9725041272</v>
      </c>
      <c r="L431" t="s">
        <v>4017</v>
      </c>
      <c r="M431" t="s">
        <v>12057</v>
      </c>
      <c r="N431" t="s">
        <v>12082</v>
      </c>
      <c r="O431" t="s">
        <v>2582</v>
      </c>
      <c r="P431" t="s">
        <v>12083</v>
      </c>
      <c r="Q431" t="s">
        <v>74</v>
      </c>
      <c r="R431" t="s">
        <v>74</v>
      </c>
      <c r="S431" t="s">
        <v>74</v>
      </c>
    </row>
    <row r="432" spans="1:19">
      <c r="A432">
        <v>7724810411</v>
      </c>
      <c r="B432" t="s">
        <v>12084</v>
      </c>
      <c r="C432" t="s">
        <v>12085</v>
      </c>
      <c r="D432" t="s">
        <v>2584</v>
      </c>
      <c r="E432" t="s">
        <v>14325</v>
      </c>
      <c r="H432" t="s">
        <v>13621</v>
      </c>
      <c r="K432">
        <v>7724810411</v>
      </c>
      <c r="L432" t="s">
        <v>4033</v>
      </c>
      <c r="M432" t="s">
        <v>12086</v>
      </c>
      <c r="N432" t="s">
        <v>12087</v>
      </c>
      <c r="O432" t="s">
        <v>2589</v>
      </c>
      <c r="P432" t="s">
        <v>12088</v>
      </c>
      <c r="Q432" t="s">
        <v>74</v>
      </c>
      <c r="R432" t="s">
        <v>74</v>
      </c>
      <c r="S432" t="s">
        <v>74</v>
      </c>
    </row>
    <row r="433" spans="1:19">
      <c r="A433">
        <v>5258150585</v>
      </c>
      <c r="B433" t="s">
        <v>12089</v>
      </c>
      <c r="C433" t="s">
        <v>12090</v>
      </c>
      <c r="D433" t="s">
        <v>14326</v>
      </c>
      <c r="E433" t="s">
        <v>14327</v>
      </c>
      <c r="H433" t="s">
        <v>13622</v>
      </c>
      <c r="K433">
        <v>5258150585</v>
      </c>
      <c r="L433" t="s">
        <v>8865</v>
      </c>
      <c r="M433" t="s">
        <v>12091</v>
      </c>
      <c r="N433" t="s">
        <v>12092</v>
      </c>
      <c r="O433" t="s">
        <v>2596</v>
      </c>
      <c r="P433" t="s">
        <v>12093</v>
      </c>
      <c r="Q433" t="s">
        <v>74</v>
      </c>
      <c r="R433" t="s">
        <v>74</v>
      </c>
      <c r="S433" t="s">
        <v>74</v>
      </c>
    </row>
    <row r="434" spans="1:19">
      <c r="A434">
        <v>4205205863</v>
      </c>
      <c r="B434" t="s">
        <v>12094</v>
      </c>
      <c r="C434" t="s">
        <v>12095</v>
      </c>
      <c r="D434" t="s">
        <v>2598</v>
      </c>
      <c r="E434" t="s">
        <v>14328</v>
      </c>
      <c r="H434" t="s">
        <v>13623</v>
      </c>
      <c r="K434">
        <v>4205205863</v>
      </c>
      <c r="L434" t="s">
        <v>8598</v>
      </c>
      <c r="M434" t="s">
        <v>10374</v>
      </c>
      <c r="N434" t="s">
        <v>12096</v>
      </c>
      <c r="O434" t="s">
        <v>2603</v>
      </c>
      <c r="P434" t="s">
        <v>12097</v>
      </c>
      <c r="Q434" t="s">
        <v>74</v>
      </c>
      <c r="R434" t="s">
        <v>74</v>
      </c>
      <c r="S434" t="s">
        <v>74</v>
      </c>
    </row>
    <row r="435" spans="1:19">
      <c r="A435">
        <v>4101167155</v>
      </c>
      <c r="B435" t="s">
        <v>12098</v>
      </c>
      <c r="C435" t="s">
        <v>12099</v>
      </c>
      <c r="D435" t="s">
        <v>2605</v>
      </c>
      <c r="E435" t="s">
        <v>14329</v>
      </c>
      <c r="H435" t="s">
        <v>13624</v>
      </c>
      <c r="K435">
        <v>4101167155</v>
      </c>
      <c r="L435" t="e">
        <v>#N/A</v>
      </c>
      <c r="M435" t="s">
        <v>12100</v>
      </c>
      <c r="N435" t="s">
        <v>12101</v>
      </c>
      <c r="O435" t="s">
        <v>2610</v>
      </c>
      <c r="P435" t="s">
        <v>12102</v>
      </c>
      <c r="Q435" t="s">
        <v>74</v>
      </c>
      <c r="R435" t="s">
        <v>74</v>
      </c>
      <c r="S435" t="s">
        <v>74</v>
      </c>
    </row>
    <row r="436" spans="1:19">
      <c r="A436">
        <v>2465340050</v>
      </c>
      <c r="B436" t="s">
        <v>12103</v>
      </c>
      <c r="C436" t="s">
        <v>12104</v>
      </c>
      <c r="D436" t="s">
        <v>2611</v>
      </c>
      <c r="E436" t="s">
        <v>14330</v>
      </c>
      <c r="H436" t="s">
        <v>13625</v>
      </c>
      <c r="K436">
        <v>2465340050</v>
      </c>
      <c r="L436" t="s">
        <v>4008</v>
      </c>
      <c r="M436" t="s">
        <v>12105</v>
      </c>
      <c r="N436" t="s">
        <v>12106</v>
      </c>
      <c r="O436" t="s">
        <v>2616</v>
      </c>
      <c r="P436" t="s">
        <v>12107</v>
      </c>
      <c r="Q436" t="s">
        <v>74</v>
      </c>
      <c r="R436" t="s">
        <v>74</v>
      </c>
      <c r="S436" t="s">
        <v>74</v>
      </c>
    </row>
    <row r="437" spans="1:19">
      <c r="A437">
        <v>6449099613</v>
      </c>
      <c r="B437" t="s">
        <v>12108</v>
      </c>
      <c r="C437" t="s">
        <v>12109</v>
      </c>
      <c r="D437" t="s">
        <v>2618</v>
      </c>
      <c r="E437" t="s">
        <v>14331</v>
      </c>
      <c r="H437" t="s">
        <v>13626</v>
      </c>
      <c r="K437">
        <v>6449099613</v>
      </c>
      <c r="L437" t="s">
        <v>8202</v>
      </c>
      <c r="M437" t="s">
        <v>12110</v>
      </c>
      <c r="N437" t="s">
        <v>12111</v>
      </c>
      <c r="O437" t="s">
        <v>2623</v>
      </c>
      <c r="P437" t="s">
        <v>12112</v>
      </c>
      <c r="Q437" t="s">
        <v>74</v>
      </c>
      <c r="R437" t="s">
        <v>74</v>
      </c>
      <c r="S437" t="s">
        <v>74</v>
      </c>
    </row>
    <row r="438" spans="1:19">
      <c r="A438">
        <v>2310214574</v>
      </c>
      <c r="B438" t="s">
        <v>12113</v>
      </c>
      <c r="C438" t="s">
        <v>12114</v>
      </c>
      <c r="D438" t="s">
        <v>2624</v>
      </c>
      <c r="E438" t="s">
        <v>14332</v>
      </c>
      <c r="H438" t="s">
        <v>13627</v>
      </c>
      <c r="K438">
        <v>2310214574</v>
      </c>
      <c r="L438" t="s">
        <v>8524</v>
      </c>
      <c r="M438" t="s">
        <v>12115</v>
      </c>
      <c r="N438" t="s">
        <v>12116</v>
      </c>
      <c r="O438" t="s">
        <v>12117</v>
      </c>
      <c r="P438" t="s">
        <v>12118</v>
      </c>
      <c r="Q438" t="s">
        <v>74</v>
      </c>
      <c r="R438" t="s">
        <v>74</v>
      </c>
      <c r="S438" t="s">
        <v>74</v>
      </c>
    </row>
    <row r="439" spans="1:19">
      <c r="A439">
        <v>1655364579</v>
      </c>
      <c r="B439" t="s">
        <v>12119</v>
      </c>
      <c r="C439" t="s">
        <v>12120</v>
      </c>
      <c r="D439" t="s">
        <v>2631</v>
      </c>
      <c r="E439" t="s">
        <v>14333</v>
      </c>
      <c r="H439" t="s">
        <v>13628</v>
      </c>
      <c r="K439">
        <v>1655364579</v>
      </c>
      <c r="L439" t="s">
        <v>8644</v>
      </c>
      <c r="M439" t="s">
        <v>12121</v>
      </c>
      <c r="N439" t="s">
        <v>12122</v>
      </c>
      <c r="O439" t="s">
        <v>2636</v>
      </c>
      <c r="P439" t="s">
        <v>12123</v>
      </c>
      <c r="Q439" t="s">
        <v>74</v>
      </c>
      <c r="R439" t="s">
        <v>74</v>
      </c>
      <c r="S439" t="s">
        <v>74</v>
      </c>
    </row>
    <row r="440" spans="1:19">
      <c r="A440">
        <v>9704047900</v>
      </c>
      <c r="B440" t="s">
        <v>12124</v>
      </c>
      <c r="C440" t="s">
        <v>12125</v>
      </c>
      <c r="D440" t="s">
        <v>2638</v>
      </c>
      <c r="E440" t="s">
        <v>14334</v>
      </c>
      <c r="H440" t="s">
        <v>13629</v>
      </c>
      <c r="K440">
        <v>9704047900</v>
      </c>
      <c r="L440" t="e">
        <v>#N/A</v>
      </c>
      <c r="M440" t="s">
        <v>12126</v>
      </c>
      <c r="N440" t="s">
        <v>12127</v>
      </c>
      <c r="O440" t="s">
        <v>12128</v>
      </c>
      <c r="P440" t="s">
        <v>2641</v>
      </c>
      <c r="Q440" t="s">
        <v>74</v>
      </c>
      <c r="R440" t="s">
        <v>12129</v>
      </c>
      <c r="S440" t="s">
        <v>74</v>
      </c>
    </row>
    <row r="441" spans="1:19">
      <c r="A441">
        <v>2130225249</v>
      </c>
      <c r="B441" t="s">
        <v>12130</v>
      </c>
      <c r="C441" t="s">
        <v>12131</v>
      </c>
      <c r="D441" t="s">
        <v>2642</v>
      </c>
      <c r="E441" t="s">
        <v>14335</v>
      </c>
      <c r="H441" t="s">
        <v>13630</v>
      </c>
      <c r="K441">
        <v>2130225249</v>
      </c>
      <c r="L441" t="s">
        <v>3999</v>
      </c>
      <c r="M441" t="s">
        <v>12132</v>
      </c>
      <c r="N441" t="s">
        <v>12133</v>
      </c>
      <c r="O441" t="s">
        <v>12134</v>
      </c>
      <c r="P441" t="s">
        <v>2647</v>
      </c>
      <c r="Q441" t="s">
        <v>74</v>
      </c>
      <c r="R441" t="s">
        <v>74</v>
      </c>
      <c r="S441" t="s">
        <v>74</v>
      </c>
    </row>
    <row r="442" spans="1:19">
      <c r="A442">
        <v>5407980426</v>
      </c>
      <c r="B442" t="s">
        <v>12135</v>
      </c>
      <c r="C442" t="s">
        <v>12136</v>
      </c>
      <c r="D442" t="s">
        <v>2648</v>
      </c>
      <c r="E442" t="s">
        <v>14336</v>
      </c>
      <c r="H442" t="s">
        <v>13631</v>
      </c>
      <c r="K442">
        <v>5407980426</v>
      </c>
      <c r="L442" t="s">
        <v>8346</v>
      </c>
      <c r="M442" t="s">
        <v>12137</v>
      </c>
      <c r="N442" t="s">
        <v>12138</v>
      </c>
      <c r="O442" t="s">
        <v>2653</v>
      </c>
      <c r="P442" t="s">
        <v>12139</v>
      </c>
      <c r="Q442" t="s">
        <v>74</v>
      </c>
      <c r="R442" t="s">
        <v>12140</v>
      </c>
      <c r="S442" t="s">
        <v>74</v>
      </c>
    </row>
    <row r="443" spans="1:19">
      <c r="A443">
        <v>7604326142</v>
      </c>
      <c r="B443" t="s">
        <v>12141</v>
      </c>
      <c r="C443" t="s">
        <v>12142</v>
      </c>
      <c r="D443" t="s">
        <v>2654</v>
      </c>
      <c r="E443" t="s">
        <v>14337</v>
      </c>
      <c r="H443" t="s">
        <v>13632</v>
      </c>
      <c r="K443">
        <v>7604326142</v>
      </c>
      <c r="L443" t="s">
        <v>8241</v>
      </c>
      <c r="M443" t="s">
        <v>12143</v>
      </c>
      <c r="N443" t="s">
        <v>12144</v>
      </c>
      <c r="O443" t="s">
        <v>2659</v>
      </c>
      <c r="P443" t="s">
        <v>12145</v>
      </c>
      <c r="Q443" t="s">
        <v>74</v>
      </c>
      <c r="R443" t="s">
        <v>74</v>
      </c>
      <c r="S443" t="s">
        <v>74</v>
      </c>
    </row>
    <row r="444" spans="1:19">
      <c r="A444">
        <v>9703031707</v>
      </c>
      <c r="B444" t="s">
        <v>12146</v>
      </c>
      <c r="C444" t="s">
        <v>12147</v>
      </c>
      <c r="D444" t="s">
        <v>2661</v>
      </c>
      <c r="E444" t="s">
        <v>14338</v>
      </c>
      <c r="H444" t="s">
        <v>13633</v>
      </c>
      <c r="K444">
        <v>9703031707</v>
      </c>
      <c r="L444" t="s">
        <v>8885</v>
      </c>
      <c r="M444" t="s">
        <v>12148</v>
      </c>
      <c r="N444" t="s">
        <v>12149</v>
      </c>
      <c r="O444" t="s">
        <v>2666</v>
      </c>
      <c r="P444" t="s">
        <v>12150</v>
      </c>
      <c r="Q444" t="s">
        <v>74</v>
      </c>
      <c r="R444" t="s">
        <v>74</v>
      </c>
      <c r="S444" t="s">
        <v>74</v>
      </c>
    </row>
    <row r="445" spans="1:19">
      <c r="A445">
        <v>9702030161</v>
      </c>
      <c r="B445" t="s">
        <v>12151</v>
      </c>
      <c r="C445" t="s">
        <v>12152</v>
      </c>
      <c r="D445" t="s">
        <v>2668</v>
      </c>
      <c r="E445" t="s">
        <v>14339</v>
      </c>
      <c r="H445" t="s">
        <v>13634</v>
      </c>
      <c r="K445">
        <v>9702030161</v>
      </c>
      <c r="L445" t="s">
        <v>8848</v>
      </c>
      <c r="M445" t="s">
        <v>12153</v>
      </c>
      <c r="N445" t="s">
        <v>12154</v>
      </c>
      <c r="O445" t="s">
        <v>2673</v>
      </c>
      <c r="P445" t="s">
        <v>12155</v>
      </c>
      <c r="Q445" t="s">
        <v>74</v>
      </c>
      <c r="R445" t="s">
        <v>74</v>
      </c>
      <c r="S445" t="s">
        <v>74</v>
      </c>
    </row>
    <row r="446" spans="1:19">
      <c r="A446">
        <v>1901107255</v>
      </c>
      <c r="B446" t="s">
        <v>12156</v>
      </c>
      <c r="C446" t="s">
        <v>12157</v>
      </c>
      <c r="D446" t="s">
        <v>2675</v>
      </c>
      <c r="E446" t="s">
        <v>14340</v>
      </c>
      <c r="H446" t="s">
        <v>13635</v>
      </c>
      <c r="K446">
        <v>1901107255</v>
      </c>
      <c r="L446" t="s">
        <v>8346</v>
      </c>
      <c r="M446" t="s">
        <v>12158</v>
      </c>
      <c r="N446" t="s">
        <v>12159</v>
      </c>
      <c r="O446" t="s">
        <v>12160</v>
      </c>
      <c r="P446" t="s">
        <v>12161</v>
      </c>
      <c r="Q446" t="s">
        <v>74</v>
      </c>
      <c r="R446" t="s">
        <v>74</v>
      </c>
      <c r="S446" t="s">
        <v>74</v>
      </c>
    </row>
    <row r="447" spans="1:19">
      <c r="A447">
        <v>5903139443</v>
      </c>
      <c r="B447" t="s">
        <v>12162</v>
      </c>
      <c r="C447" t="s">
        <v>12163</v>
      </c>
      <c r="D447" t="s">
        <v>2681</v>
      </c>
      <c r="E447" t="s">
        <v>14341</v>
      </c>
      <c r="H447" t="s">
        <v>13636</v>
      </c>
      <c r="K447">
        <v>5903139443</v>
      </c>
      <c r="L447" t="s">
        <v>8260</v>
      </c>
      <c r="M447" t="s">
        <v>12164</v>
      </c>
      <c r="N447" t="s">
        <v>12165</v>
      </c>
      <c r="O447" t="s">
        <v>2686</v>
      </c>
      <c r="P447" t="s">
        <v>12166</v>
      </c>
      <c r="Q447" t="s">
        <v>74</v>
      </c>
      <c r="R447" t="s">
        <v>74</v>
      </c>
      <c r="S447" t="s">
        <v>74</v>
      </c>
    </row>
    <row r="448" spans="1:19">
      <c r="A448">
        <v>6685140617</v>
      </c>
      <c r="B448" t="s">
        <v>12167</v>
      </c>
      <c r="C448" t="s">
        <v>12168</v>
      </c>
      <c r="D448" t="s">
        <v>2688</v>
      </c>
      <c r="E448" t="s">
        <v>14342</v>
      </c>
      <c r="H448" t="s">
        <v>13637</v>
      </c>
      <c r="K448">
        <v>6685140617</v>
      </c>
      <c r="L448" t="s">
        <v>3988</v>
      </c>
      <c r="M448" t="s">
        <v>12169</v>
      </c>
      <c r="N448" t="s">
        <v>12170</v>
      </c>
      <c r="O448" t="s">
        <v>2693</v>
      </c>
      <c r="P448" t="s">
        <v>12171</v>
      </c>
      <c r="Q448" t="s">
        <v>74</v>
      </c>
      <c r="R448" t="s">
        <v>74</v>
      </c>
      <c r="S448" t="s">
        <v>74</v>
      </c>
    </row>
    <row r="449" spans="1:19">
      <c r="A449">
        <v>4029062021</v>
      </c>
      <c r="B449" t="s">
        <v>12172</v>
      </c>
      <c r="C449" t="s">
        <v>12173</v>
      </c>
      <c r="D449" t="s">
        <v>2695</v>
      </c>
      <c r="E449" t="s">
        <v>14343</v>
      </c>
      <c r="H449" t="s">
        <v>13638</v>
      </c>
      <c r="K449">
        <v>4029062021</v>
      </c>
      <c r="L449" t="s">
        <v>8579</v>
      </c>
      <c r="M449" t="s">
        <v>12174</v>
      </c>
      <c r="N449" t="s">
        <v>12175</v>
      </c>
      <c r="O449" t="s">
        <v>12176</v>
      </c>
      <c r="P449" t="s">
        <v>12177</v>
      </c>
      <c r="Q449" t="s">
        <v>74</v>
      </c>
      <c r="R449" t="s">
        <v>12178</v>
      </c>
      <c r="S449" t="s">
        <v>74</v>
      </c>
    </row>
    <row r="450" spans="1:19">
      <c r="A450">
        <v>7536126992</v>
      </c>
      <c r="B450" t="s">
        <v>12179</v>
      </c>
      <c r="C450" t="s">
        <v>12180</v>
      </c>
      <c r="D450" t="s">
        <v>14344</v>
      </c>
      <c r="E450" t="s">
        <v>14345</v>
      </c>
      <c r="H450" t="s">
        <v>13639</v>
      </c>
      <c r="K450">
        <v>7536126992</v>
      </c>
      <c r="L450" t="s">
        <v>8346</v>
      </c>
      <c r="M450" t="s">
        <v>12181</v>
      </c>
      <c r="N450" t="s">
        <v>12182</v>
      </c>
      <c r="O450" t="s">
        <v>12183</v>
      </c>
      <c r="P450" t="s">
        <v>12184</v>
      </c>
      <c r="Q450" t="s">
        <v>74</v>
      </c>
      <c r="R450" t="s">
        <v>74</v>
      </c>
      <c r="S450" t="s">
        <v>74</v>
      </c>
    </row>
    <row r="451" spans="1:19">
      <c r="A451">
        <v>7727465322</v>
      </c>
      <c r="B451" t="s">
        <v>12185</v>
      </c>
      <c r="C451" t="s">
        <v>12186</v>
      </c>
      <c r="D451" t="s">
        <v>2708</v>
      </c>
      <c r="E451" t="s">
        <v>14346</v>
      </c>
      <c r="H451" t="s">
        <v>13640</v>
      </c>
      <c r="K451">
        <v>7727465322</v>
      </c>
      <c r="L451" t="s">
        <v>3943</v>
      </c>
      <c r="M451" t="s">
        <v>12187</v>
      </c>
      <c r="N451" t="s">
        <v>12188</v>
      </c>
      <c r="O451" t="s">
        <v>2713</v>
      </c>
      <c r="P451" t="s">
        <v>12189</v>
      </c>
      <c r="Q451" t="s">
        <v>74</v>
      </c>
      <c r="R451" t="s">
        <v>74</v>
      </c>
      <c r="S451" t="s">
        <v>74</v>
      </c>
    </row>
    <row r="452" spans="1:19">
      <c r="A452">
        <v>1655459196</v>
      </c>
      <c r="B452" t="s">
        <v>12190</v>
      </c>
      <c r="C452" t="s">
        <v>12191</v>
      </c>
      <c r="D452" t="s">
        <v>2715</v>
      </c>
      <c r="E452" t="s">
        <v>14347</v>
      </c>
      <c r="H452" t="s">
        <v>13641</v>
      </c>
      <c r="K452">
        <v>1655459196</v>
      </c>
      <c r="L452" t="s">
        <v>4056</v>
      </c>
      <c r="M452" t="s">
        <v>12192</v>
      </c>
      <c r="N452" t="s">
        <v>12193</v>
      </c>
      <c r="O452" t="s">
        <v>12194</v>
      </c>
      <c r="P452" t="s">
        <v>12195</v>
      </c>
      <c r="Q452" t="s">
        <v>74</v>
      </c>
      <c r="R452" t="s">
        <v>74</v>
      </c>
      <c r="S452" t="s">
        <v>74</v>
      </c>
    </row>
    <row r="453" spans="1:19">
      <c r="A453">
        <v>7839135883</v>
      </c>
      <c r="B453" t="s">
        <v>12196</v>
      </c>
      <c r="C453" t="s">
        <v>12197</v>
      </c>
      <c r="D453" t="s">
        <v>14348</v>
      </c>
      <c r="E453" t="s">
        <v>14349</v>
      </c>
      <c r="H453" t="s">
        <v>13642</v>
      </c>
      <c r="K453">
        <v>7839135883</v>
      </c>
      <c r="L453" t="e">
        <v>#N/A</v>
      </c>
      <c r="M453" t="s">
        <v>12198</v>
      </c>
      <c r="N453" t="s">
        <v>12199</v>
      </c>
      <c r="O453" t="s">
        <v>12200</v>
      </c>
      <c r="P453" t="s">
        <v>12201</v>
      </c>
      <c r="Q453" t="s">
        <v>74</v>
      </c>
      <c r="R453" t="s">
        <v>12202</v>
      </c>
      <c r="S453" t="s">
        <v>74</v>
      </c>
    </row>
    <row r="454" spans="1:19">
      <c r="A454">
        <v>7841467565</v>
      </c>
      <c r="B454" t="s">
        <v>12203</v>
      </c>
      <c r="C454" t="s">
        <v>12204</v>
      </c>
      <c r="D454" t="s">
        <v>2722</v>
      </c>
      <c r="E454" t="s">
        <v>14350</v>
      </c>
      <c r="H454" t="s">
        <v>13643</v>
      </c>
      <c r="K454">
        <v>7841467565</v>
      </c>
      <c r="L454" t="s">
        <v>8439</v>
      </c>
      <c r="M454" t="s">
        <v>12205</v>
      </c>
      <c r="N454" t="s">
        <v>12206</v>
      </c>
      <c r="O454" t="s">
        <v>2727</v>
      </c>
      <c r="P454" t="s">
        <v>12207</v>
      </c>
      <c r="Q454" t="s">
        <v>74</v>
      </c>
      <c r="R454" t="s">
        <v>74</v>
      </c>
      <c r="S454" t="s">
        <v>74</v>
      </c>
    </row>
    <row r="455" spans="1:19">
      <c r="A455">
        <v>5609184233</v>
      </c>
      <c r="B455" t="s">
        <v>12208</v>
      </c>
      <c r="C455" t="s">
        <v>12209</v>
      </c>
      <c r="D455" t="s">
        <v>2729</v>
      </c>
      <c r="E455" t="s">
        <v>14351</v>
      </c>
      <c r="H455" t="s">
        <v>13644</v>
      </c>
      <c r="K455">
        <v>5609184233</v>
      </c>
      <c r="L455" t="s">
        <v>8503</v>
      </c>
      <c r="M455" t="s">
        <v>12210</v>
      </c>
      <c r="N455" t="s">
        <v>12211</v>
      </c>
      <c r="O455" t="s">
        <v>2734</v>
      </c>
      <c r="P455" t="s">
        <v>12212</v>
      </c>
      <c r="Q455" t="s">
        <v>74</v>
      </c>
      <c r="R455" t="s">
        <v>74</v>
      </c>
      <c r="S455" t="s">
        <v>74</v>
      </c>
    </row>
    <row r="456" spans="1:19">
      <c r="A456">
        <v>7603071727</v>
      </c>
      <c r="B456" t="s">
        <v>12213</v>
      </c>
      <c r="C456" t="s">
        <v>12214</v>
      </c>
      <c r="D456" t="s">
        <v>2736</v>
      </c>
      <c r="E456" t="s">
        <v>14352</v>
      </c>
      <c r="H456" t="s">
        <v>13645</v>
      </c>
      <c r="K456">
        <v>7603071727</v>
      </c>
      <c r="L456" t="s">
        <v>8914</v>
      </c>
      <c r="M456" t="s">
        <v>10920</v>
      </c>
      <c r="N456" t="s">
        <v>12215</v>
      </c>
      <c r="O456" t="s">
        <v>2740</v>
      </c>
      <c r="P456" t="s">
        <v>12216</v>
      </c>
      <c r="Q456" t="s">
        <v>74</v>
      </c>
      <c r="R456" t="s">
        <v>74</v>
      </c>
      <c r="S456" t="s">
        <v>74</v>
      </c>
    </row>
    <row r="457" spans="1:19">
      <c r="A457">
        <v>5401994091</v>
      </c>
      <c r="B457" t="s">
        <v>12217</v>
      </c>
      <c r="C457" t="s">
        <v>12218</v>
      </c>
      <c r="D457" t="s">
        <v>2742</v>
      </c>
      <c r="E457" t="s">
        <v>14353</v>
      </c>
      <c r="H457" t="s">
        <v>13646</v>
      </c>
      <c r="K457">
        <v>5401994091</v>
      </c>
      <c r="L457" t="s">
        <v>3963</v>
      </c>
      <c r="M457" t="s">
        <v>12219</v>
      </c>
      <c r="N457" t="s">
        <v>12220</v>
      </c>
      <c r="O457" t="s">
        <v>12221</v>
      </c>
      <c r="P457" t="s">
        <v>12222</v>
      </c>
      <c r="Q457" t="s">
        <v>74</v>
      </c>
      <c r="R457" t="s">
        <v>74</v>
      </c>
      <c r="S457" t="s">
        <v>74</v>
      </c>
    </row>
    <row r="458" spans="1:19">
      <c r="A458">
        <v>5406973190</v>
      </c>
      <c r="B458" t="s">
        <v>12223</v>
      </c>
      <c r="C458" t="s">
        <v>12224</v>
      </c>
      <c r="D458" t="s">
        <v>2748</v>
      </c>
      <c r="E458" t="s">
        <v>14354</v>
      </c>
      <c r="H458" t="s">
        <v>13647</v>
      </c>
      <c r="K458">
        <v>5406973190</v>
      </c>
      <c r="L458" t="s">
        <v>8346</v>
      </c>
      <c r="M458" t="s">
        <v>11749</v>
      </c>
      <c r="N458" t="s">
        <v>12225</v>
      </c>
      <c r="O458" t="s">
        <v>12226</v>
      </c>
      <c r="P458" t="s">
        <v>2753</v>
      </c>
      <c r="Q458" t="s">
        <v>74</v>
      </c>
      <c r="R458" t="s">
        <v>74</v>
      </c>
      <c r="S458" t="s">
        <v>74</v>
      </c>
    </row>
    <row r="459" spans="1:19">
      <c r="A459">
        <v>9723118667</v>
      </c>
      <c r="B459" t="s">
        <v>12227</v>
      </c>
      <c r="C459" t="s">
        <v>12228</v>
      </c>
      <c r="D459" t="s">
        <v>2754</v>
      </c>
      <c r="E459" t="s">
        <v>14355</v>
      </c>
      <c r="H459" t="s">
        <v>13648</v>
      </c>
      <c r="K459">
        <v>9723118667</v>
      </c>
      <c r="L459" t="e">
        <v>#N/A</v>
      </c>
      <c r="M459" t="s">
        <v>12229</v>
      </c>
      <c r="N459" t="s">
        <v>12230</v>
      </c>
      <c r="O459" t="s">
        <v>2759</v>
      </c>
      <c r="P459" t="s">
        <v>74</v>
      </c>
      <c r="Q459" t="s">
        <v>74</v>
      </c>
      <c r="R459" t="s">
        <v>12231</v>
      </c>
      <c r="S459" t="s">
        <v>74</v>
      </c>
    </row>
    <row r="460" spans="1:19">
      <c r="A460">
        <v>6168114626</v>
      </c>
      <c r="B460" t="s">
        <v>12232</v>
      </c>
      <c r="C460" t="s">
        <v>12233</v>
      </c>
      <c r="D460" t="s">
        <v>2760</v>
      </c>
      <c r="E460" t="s">
        <v>14356</v>
      </c>
      <c r="H460" t="s">
        <v>13649</v>
      </c>
      <c r="K460">
        <v>6168114626</v>
      </c>
      <c r="L460" t="s">
        <v>8143</v>
      </c>
      <c r="M460" t="s">
        <v>12234</v>
      </c>
      <c r="N460" t="s">
        <v>12235</v>
      </c>
      <c r="O460" t="s">
        <v>12236</v>
      </c>
      <c r="P460" t="s">
        <v>2765</v>
      </c>
      <c r="Q460" t="s">
        <v>74</v>
      </c>
      <c r="R460" t="s">
        <v>74</v>
      </c>
      <c r="S460" t="s">
        <v>74</v>
      </c>
    </row>
    <row r="461" spans="1:19">
      <c r="A461">
        <v>7728757215</v>
      </c>
      <c r="B461" t="s">
        <v>12237</v>
      </c>
      <c r="C461" t="s">
        <v>12238</v>
      </c>
      <c r="D461" t="s">
        <v>14357</v>
      </c>
      <c r="E461" t="s">
        <v>14358</v>
      </c>
      <c r="H461" t="s">
        <v>13650</v>
      </c>
      <c r="K461">
        <v>7728757215</v>
      </c>
      <c r="L461" t="e">
        <v>#N/A</v>
      </c>
      <c r="M461" t="s">
        <v>12239</v>
      </c>
      <c r="N461" t="s">
        <v>12240</v>
      </c>
      <c r="O461" t="s">
        <v>12241</v>
      </c>
      <c r="P461" t="s">
        <v>12242</v>
      </c>
      <c r="Q461" t="s">
        <v>74</v>
      </c>
      <c r="R461" t="s">
        <v>12243</v>
      </c>
      <c r="S461" t="s">
        <v>74</v>
      </c>
    </row>
    <row r="462" spans="1:19">
      <c r="A462">
        <v>3128149962</v>
      </c>
      <c r="B462" t="s">
        <v>12244</v>
      </c>
      <c r="C462" t="s">
        <v>12245</v>
      </c>
      <c r="D462" t="s">
        <v>2766</v>
      </c>
      <c r="E462" t="s">
        <v>14359</v>
      </c>
      <c r="H462" t="s">
        <v>13651</v>
      </c>
      <c r="K462">
        <v>3128149962</v>
      </c>
      <c r="L462" t="s">
        <v>8926</v>
      </c>
      <c r="M462" t="s">
        <v>12192</v>
      </c>
      <c r="N462" t="s">
        <v>12246</v>
      </c>
      <c r="O462" t="s">
        <v>12247</v>
      </c>
      <c r="P462" t="s">
        <v>74</v>
      </c>
      <c r="Q462" t="s">
        <v>74</v>
      </c>
      <c r="R462" t="s">
        <v>74</v>
      </c>
      <c r="S462" t="s">
        <v>74</v>
      </c>
    </row>
    <row r="463" spans="1:19">
      <c r="A463">
        <v>6685187140</v>
      </c>
      <c r="B463" t="s">
        <v>12248</v>
      </c>
      <c r="C463" t="s">
        <v>12249</v>
      </c>
      <c r="D463" t="s">
        <v>2773</v>
      </c>
      <c r="E463" t="s">
        <v>14360</v>
      </c>
      <c r="H463" t="s">
        <v>13652</v>
      </c>
      <c r="K463">
        <v>6685187140</v>
      </c>
      <c r="L463" t="s">
        <v>3988</v>
      </c>
      <c r="M463" t="s">
        <v>12250</v>
      </c>
      <c r="N463" t="s">
        <v>12251</v>
      </c>
      <c r="O463" t="s">
        <v>12252</v>
      </c>
      <c r="P463" t="s">
        <v>12253</v>
      </c>
      <c r="Q463" t="s">
        <v>74</v>
      </c>
      <c r="R463" t="s">
        <v>74</v>
      </c>
      <c r="S463" t="s">
        <v>74</v>
      </c>
    </row>
    <row r="464" spans="1:19">
      <c r="A464">
        <v>2124048263</v>
      </c>
      <c r="B464" t="s">
        <v>12254</v>
      </c>
      <c r="C464" t="s">
        <v>12255</v>
      </c>
      <c r="D464" t="s">
        <v>2780</v>
      </c>
      <c r="E464" t="s">
        <v>14361</v>
      </c>
      <c r="H464" t="s">
        <v>13653</v>
      </c>
      <c r="K464">
        <v>2124048263</v>
      </c>
      <c r="L464" t="s">
        <v>3999</v>
      </c>
      <c r="M464" t="s">
        <v>12256</v>
      </c>
      <c r="N464" t="s">
        <v>12257</v>
      </c>
      <c r="O464" t="s">
        <v>2785</v>
      </c>
      <c r="P464" t="s">
        <v>12258</v>
      </c>
      <c r="Q464" t="s">
        <v>74</v>
      </c>
      <c r="R464" t="s">
        <v>74</v>
      </c>
      <c r="S464" t="s">
        <v>74</v>
      </c>
    </row>
    <row r="465" spans="1:19">
      <c r="A465">
        <v>6685165403</v>
      </c>
      <c r="B465" t="s">
        <v>12259</v>
      </c>
      <c r="C465" t="s">
        <v>12260</v>
      </c>
      <c r="D465" t="s">
        <v>14362</v>
      </c>
      <c r="E465" t="s">
        <v>14363</v>
      </c>
      <c r="H465" t="s">
        <v>13654</v>
      </c>
      <c r="K465">
        <v>6685165403</v>
      </c>
      <c r="L465" t="s">
        <v>4077</v>
      </c>
      <c r="M465" t="s">
        <v>12261</v>
      </c>
      <c r="N465" t="s">
        <v>12262</v>
      </c>
      <c r="O465" t="s">
        <v>2792</v>
      </c>
      <c r="P465" t="s">
        <v>12263</v>
      </c>
      <c r="Q465" t="s">
        <v>74</v>
      </c>
      <c r="R465" t="s">
        <v>74</v>
      </c>
      <c r="S465" t="s">
        <v>74</v>
      </c>
    </row>
    <row r="466" spans="1:19">
      <c r="A466">
        <v>6450113735</v>
      </c>
      <c r="B466" t="s">
        <v>12264</v>
      </c>
      <c r="C466" t="s">
        <v>12265</v>
      </c>
      <c r="D466" t="s">
        <v>2794</v>
      </c>
      <c r="E466" t="s">
        <v>14364</v>
      </c>
      <c r="H466" t="s">
        <v>13655</v>
      </c>
      <c r="K466">
        <v>6450113735</v>
      </c>
      <c r="L466" t="s">
        <v>8937</v>
      </c>
      <c r="M466" t="s">
        <v>12266</v>
      </c>
      <c r="N466" t="s">
        <v>12267</v>
      </c>
      <c r="O466" t="s">
        <v>12268</v>
      </c>
      <c r="P466" t="s">
        <v>12269</v>
      </c>
      <c r="Q466" t="s">
        <v>74</v>
      </c>
      <c r="R466" t="s">
        <v>74</v>
      </c>
      <c r="S466" t="s">
        <v>74</v>
      </c>
    </row>
    <row r="467" spans="1:19">
      <c r="A467">
        <v>6102064540</v>
      </c>
      <c r="B467" t="s">
        <v>12270</v>
      </c>
      <c r="C467" t="s">
        <v>12271</v>
      </c>
      <c r="D467" t="s">
        <v>14594</v>
      </c>
      <c r="E467" t="s">
        <v>14595</v>
      </c>
      <c r="H467" t="s">
        <v>13656</v>
      </c>
      <c r="K467">
        <v>6102064540</v>
      </c>
      <c r="L467" t="s">
        <v>4172</v>
      </c>
      <c r="M467" t="s">
        <v>12272</v>
      </c>
      <c r="N467" t="s">
        <v>12273</v>
      </c>
      <c r="O467" t="s">
        <v>12274</v>
      </c>
      <c r="P467" t="s">
        <v>12275</v>
      </c>
      <c r="Q467" t="s">
        <v>74</v>
      </c>
      <c r="R467" t="s">
        <v>74</v>
      </c>
      <c r="S467" t="s">
        <v>74</v>
      </c>
    </row>
    <row r="468" spans="1:19">
      <c r="A468">
        <v>3443147600</v>
      </c>
      <c r="B468" t="s">
        <v>12276</v>
      </c>
      <c r="C468" t="s">
        <v>12277</v>
      </c>
      <c r="D468" t="s">
        <v>2808</v>
      </c>
      <c r="E468" t="s">
        <v>14365</v>
      </c>
      <c r="H468" t="s">
        <v>13657</v>
      </c>
      <c r="K468">
        <v>3443147600</v>
      </c>
      <c r="L468" t="s">
        <v>8230</v>
      </c>
      <c r="M468" t="s">
        <v>12278</v>
      </c>
      <c r="N468" t="s">
        <v>12279</v>
      </c>
      <c r="O468" t="s">
        <v>2813</v>
      </c>
      <c r="P468" t="s">
        <v>12280</v>
      </c>
      <c r="Q468" t="s">
        <v>74</v>
      </c>
      <c r="R468" t="s">
        <v>74</v>
      </c>
      <c r="S468" t="s">
        <v>74</v>
      </c>
    </row>
    <row r="469" spans="1:19">
      <c r="A469">
        <v>2130228345</v>
      </c>
      <c r="B469" t="s">
        <v>12281</v>
      </c>
      <c r="C469" t="s">
        <v>12282</v>
      </c>
      <c r="D469" t="s">
        <v>2814</v>
      </c>
      <c r="E469" t="s">
        <v>14366</v>
      </c>
      <c r="H469" t="s">
        <v>13658</v>
      </c>
      <c r="K469">
        <v>2130228345</v>
      </c>
      <c r="L469" t="s">
        <v>3999</v>
      </c>
      <c r="M469" t="s">
        <v>12283</v>
      </c>
      <c r="N469" t="s">
        <v>12284</v>
      </c>
      <c r="O469" t="s">
        <v>2819</v>
      </c>
      <c r="P469" t="s">
        <v>12285</v>
      </c>
      <c r="Q469" t="s">
        <v>74</v>
      </c>
      <c r="R469" t="s">
        <v>74</v>
      </c>
      <c r="S469" t="s">
        <v>74</v>
      </c>
    </row>
    <row r="470" spans="1:19">
      <c r="A470">
        <v>4632281610</v>
      </c>
      <c r="B470" t="s">
        <v>12286</v>
      </c>
      <c r="C470" t="s">
        <v>12287</v>
      </c>
      <c r="D470" t="s">
        <v>2821</v>
      </c>
      <c r="E470" t="s">
        <v>14367</v>
      </c>
      <c r="H470" t="s">
        <v>13659</v>
      </c>
      <c r="K470">
        <v>4632281610</v>
      </c>
      <c r="L470" t="s">
        <v>8390</v>
      </c>
      <c r="M470" t="s">
        <v>12288</v>
      </c>
      <c r="N470" t="s">
        <v>12289</v>
      </c>
      <c r="O470" t="s">
        <v>12290</v>
      </c>
      <c r="P470" t="s">
        <v>12291</v>
      </c>
      <c r="Q470" t="s">
        <v>74</v>
      </c>
      <c r="R470" t="s">
        <v>74</v>
      </c>
      <c r="S470" t="s">
        <v>74</v>
      </c>
    </row>
    <row r="471" spans="1:19">
      <c r="A471">
        <v>7716956819</v>
      </c>
      <c r="B471" t="s">
        <v>12292</v>
      </c>
      <c r="C471" t="s">
        <v>12293</v>
      </c>
      <c r="D471" t="s">
        <v>2828</v>
      </c>
      <c r="E471" t="s">
        <v>14368</v>
      </c>
      <c r="H471" t="s">
        <v>13660</v>
      </c>
      <c r="K471">
        <v>7716956819</v>
      </c>
      <c r="L471" t="s">
        <v>3976</v>
      </c>
      <c r="M471" t="s">
        <v>9758</v>
      </c>
      <c r="N471" t="s">
        <v>12294</v>
      </c>
      <c r="O471" t="s">
        <v>2833</v>
      </c>
      <c r="P471" t="s">
        <v>12295</v>
      </c>
      <c r="Q471" t="s">
        <v>74</v>
      </c>
      <c r="R471" t="s">
        <v>74</v>
      </c>
      <c r="S471" t="s">
        <v>74</v>
      </c>
    </row>
    <row r="472" spans="1:19">
      <c r="A472">
        <v>5260478969</v>
      </c>
      <c r="B472" t="s">
        <v>12296</v>
      </c>
      <c r="C472" t="s">
        <v>12297</v>
      </c>
      <c r="D472" t="s">
        <v>2835</v>
      </c>
      <c r="E472" t="s">
        <v>14369</v>
      </c>
      <c r="H472" t="s">
        <v>13661</v>
      </c>
      <c r="K472">
        <v>5260478969</v>
      </c>
      <c r="L472" t="s">
        <v>4002</v>
      </c>
      <c r="M472" t="s">
        <v>12298</v>
      </c>
      <c r="N472" t="s">
        <v>12299</v>
      </c>
      <c r="O472" t="s">
        <v>12300</v>
      </c>
      <c r="P472" t="s">
        <v>12301</v>
      </c>
      <c r="Q472" t="s">
        <v>74</v>
      </c>
      <c r="R472" t="s">
        <v>74</v>
      </c>
      <c r="S472" t="s">
        <v>74</v>
      </c>
    </row>
    <row r="473" spans="1:19">
      <c r="A473">
        <v>9703045548</v>
      </c>
      <c r="B473" t="s">
        <v>12302</v>
      </c>
      <c r="C473" t="s">
        <v>12303</v>
      </c>
      <c r="D473" t="s">
        <v>2842</v>
      </c>
      <c r="E473" t="s">
        <v>14370</v>
      </c>
      <c r="H473" t="s">
        <v>13662</v>
      </c>
      <c r="K473">
        <v>9703045548</v>
      </c>
      <c r="L473" t="s">
        <v>8885</v>
      </c>
      <c r="M473" t="s">
        <v>12304</v>
      </c>
      <c r="N473" t="s">
        <v>12305</v>
      </c>
      <c r="O473" t="s">
        <v>12306</v>
      </c>
      <c r="P473" t="s">
        <v>12307</v>
      </c>
      <c r="Q473" t="s">
        <v>74</v>
      </c>
      <c r="R473" t="s">
        <v>74</v>
      </c>
      <c r="S473" t="s">
        <v>74</v>
      </c>
    </row>
    <row r="474" spans="1:19">
      <c r="A474">
        <v>6501314383</v>
      </c>
      <c r="B474" t="s">
        <v>12308</v>
      </c>
      <c r="C474" t="s">
        <v>12309</v>
      </c>
      <c r="D474" t="s">
        <v>14371</v>
      </c>
      <c r="E474" t="s">
        <v>14372</v>
      </c>
      <c r="H474" t="s">
        <v>13663</v>
      </c>
      <c r="K474">
        <v>6501314383</v>
      </c>
      <c r="L474" t="s">
        <v>4133</v>
      </c>
      <c r="M474" t="s">
        <v>12310</v>
      </c>
      <c r="N474" t="s">
        <v>12311</v>
      </c>
      <c r="O474" t="s">
        <v>2854</v>
      </c>
      <c r="P474" t="s">
        <v>12312</v>
      </c>
      <c r="Q474" t="s">
        <v>74</v>
      </c>
      <c r="R474" t="s">
        <v>74</v>
      </c>
      <c r="S474" t="s">
        <v>74</v>
      </c>
    </row>
    <row r="475" spans="1:19">
      <c r="A475">
        <v>2312287049</v>
      </c>
      <c r="B475" t="s">
        <v>12313</v>
      </c>
      <c r="C475" t="s">
        <v>12314</v>
      </c>
      <c r="D475" t="s">
        <v>2856</v>
      </c>
      <c r="E475" t="s">
        <v>14373</v>
      </c>
      <c r="H475" t="s">
        <v>13664</v>
      </c>
      <c r="K475">
        <v>2312287049</v>
      </c>
      <c r="L475" t="s">
        <v>8416</v>
      </c>
      <c r="M475" t="s">
        <v>12315</v>
      </c>
      <c r="N475" t="s">
        <v>12316</v>
      </c>
      <c r="O475" t="s">
        <v>2861</v>
      </c>
      <c r="P475" t="s">
        <v>12317</v>
      </c>
      <c r="Q475" t="s">
        <v>74</v>
      </c>
      <c r="R475" t="s">
        <v>74</v>
      </c>
      <c r="S475" t="s">
        <v>74</v>
      </c>
    </row>
    <row r="476" spans="1:19">
      <c r="A476">
        <v>6161095357</v>
      </c>
      <c r="B476" t="s">
        <v>12318</v>
      </c>
      <c r="C476" t="s">
        <v>12319</v>
      </c>
      <c r="D476" t="s">
        <v>2863</v>
      </c>
      <c r="E476" t="s">
        <v>14374</v>
      </c>
      <c r="H476" t="s">
        <v>13665</v>
      </c>
      <c r="K476">
        <v>6161095357</v>
      </c>
      <c r="L476" t="s">
        <v>3966</v>
      </c>
      <c r="M476" t="s">
        <v>12320</v>
      </c>
      <c r="N476" t="s">
        <v>12321</v>
      </c>
      <c r="O476" t="s">
        <v>2867</v>
      </c>
      <c r="P476" t="s">
        <v>12322</v>
      </c>
      <c r="Q476" t="s">
        <v>74</v>
      </c>
      <c r="R476" t="s">
        <v>12323</v>
      </c>
      <c r="S476" t="s">
        <v>74</v>
      </c>
    </row>
    <row r="477" spans="1:19">
      <c r="A477">
        <v>3702258398</v>
      </c>
      <c r="B477" t="s">
        <v>12324</v>
      </c>
      <c r="C477" t="s">
        <v>12325</v>
      </c>
      <c r="D477" t="s">
        <v>2869</v>
      </c>
      <c r="E477" t="s">
        <v>14375</v>
      </c>
      <c r="H477" t="s">
        <v>13666</v>
      </c>
      <c r="K477">
        <v>3702258398</v>
      </c>
      <c r="L477" t="s">
        <v>4028</v>
      </c>
      <c r="M477" t="s">
        <v>12326</v>
      </c>
      <c r="N477" t="s">
        <v>12327</v>
      </c>
      <c r="O477" t="s">
        <v>12328</v>
      </c>
      <c r="P477" t="s">
        <v>12329</v>
      </c>
      <c r="Q477" t="s">
        <v>74</v>
      </c>
      <c r="R477" t="s">
        <v>74</v>
      </c>
      <c r="S477" t="s">
        <v>74</v>
      </c>
    </row>
    <row r="478" spans="1:19">
      <c r="A478">
        <v>2901305805</v>
      </c>
      <c r="B478" t="s">
        <v>12330</v>
      </c>
      <c r="C478" t="s">
        <v>12331</v>
      </c>
      <c r="D478" t="s">
        <v>14376</v>
      </c>
      <c r="E478" t="s">
        <v>14377</v>
      </c>
      <c r="H478" t="s">
        <v>13667</v>
      </c>
      <c r="K478">
        <v>2901305805</v>
      </c>
      <c r="L478" t="s">
        <v>8961</v>
      </c>
      <c r="M478" t="s">
        <v>12332</v>
      </c>
      <c r="N478" t="s">
        <v>12333</v>
      </c>
      <c r="O478" t="s">
        <v>2881</v>
      </c>
      <c r="P478" t="s">
        <v>12334</v>
      </c>
      <c r="Q478" t="s">
        <v>74</v>
      </c>
      <c r="R478" t="s">
        <v>74</v>
      </c>
      <c r="S478" t="s">
        <v>74</v>
      </c>
    </row>
    <row r="479" spans="1:19">
      <c r="A479">
        <v>7606125346</v>
      </c>
      <c r="B479" t="s">
        <v>12335</v>
      </c>
      <c r="C479" t="s">
        <v>12336</v>
      </c>
      <c r="D479" t="s">
        <v>2883</v>
      </c>
      <c r="E479" t="s">
        <v>14378</v>
      </c>
      <c r="H479" t="s">
        <v>13668</v>
      </c>
      <c r="K479">
        <v>7606125346</v>
      </c>
      <c r="L479" t="s">
        <v>8256</v>
      </c>
      <c r="M479" t="s">
        <v>12337</v>
      </c>
      <c r="N479" t="s">
        <v>12338</v>
      </c>
      <c r="O479" t="s">
        <v>12339</v>
      </c>
      <c r="P479" t="s">
        <v>12340</v>
      </c>
      <c r="Q479" t="s">
        <v>74</v>
      </c>
      <c r="R479" t="s">
        <v>74</v>
      </c>
      <c r="S479" t="s">
        <v>74</v>
      </c>
    </row>
    <row r="480" spans="1:19">
      <c r="A480">
        <v>5074070442</v>
      </c>
      <c r="B480" t="s">
        <v>12341</v>
      </c>
      <c r="C480" t="s">
        <v>12342</v>
      </c>
      <c r="D480" t="s">
        <v>2890</v>
      </c>
      <c r="E480" t="s">
        <v>14379</v>
      </c>
      <c r="H480" t="s">
        <v>13669</v>
      </c>
      <c r="K480">
        <v>5074070442</v>
      </c>
      <c r="L480" t="s">
        <v>8302</v>
      </c>
      <c r="M480" t="s">
        <v>12343</v>
      </c>
      <c r="N480" t="s">
        <v>12344</v>
      </c>
      <c r="O480" t="s">
        <v>2895</v>
      </c>
      <c r="P480" t="s">
        <v>12345</v>
      </c>
      <c r="Q480" t="s">
        <v>74</v>
      </c>
      <c r="R480" t="s">
        <v>74</v>
      </c>
      <c r="S480" t="s">
        <v>74</v>
      </c>
    </row>
    <row r="481" spans="1:19">
      <c r="A481">
        <v>2311322999</v>
      </c>
      <c r="B481" t="s">
        <v>12346</v>
      </c>
      <c r="C481" t="s">
        <v>12347</v>
      </c>
      <c r="D481" t="s">
        <v>2897</v>
      </c>
      <c r="E481" t="s">
        <v>14380</v>
      </c>
      <c r="H481" t="s">
        <v>13670</v>
      </c>
      <c r="K481">
        <v>2311322999</v>
      </c>
      <c r="L481" t="s">
        <v>8524</v>
      </c>
      <c r="M481" t="s">
        <v>12348</v>
      </c>
      <c r="N481" t="s">
        <v>12349</v>
      </c>
      <c r="O481" t="s">
        <v>2902</v>
      </c>
      <c r="P481" t="s">
        <v>12350</v>
      </c>
      <c r="Q481" t="s">
        <v>74</v>
      </c>
      <c r="R481" t="s">
        <v>74</v>
      </c>
      <c r="S481" t="s">
        <v>74</v>
      </c>
    </row>
    <row r="482" spans="1:19">
      <c r="A482">
        <v>7604381915</v>
      </c>
      <c r="B482" t="s">
        <v>12351</v>
      </c>
      <c r="C482" t="s">
        <v>12352</v>
      </c>
      <c r="D482" t="s">
        <v>2903</v>
      </c>
      <c r="E482" t="s">
        <v>14381</v>
      </c>
      <c r="H482" t="s">
        <v>13671</v>
      </c>
      <c r="K482">
        <v>7604381915</v>
      </c>
      <c r="L482" t="s">
        <v>3966</v>
      </c>
      <c r="M482" t="s">
        <v>12353</v>
      </c>
      <c r="N482" t="s">
        <v>12354</v>
      </c>
      <c r="O482" t="s">
        <v>12355</v>
      </c>
      <c r="P482" t="s">
        <v>12356</v>
      </c>
      <c r="Q482" t="s">
        <v>74</v>
      </c>
      <c r="R482" t="s">
        <v>74</v>
      </c>
      <c r="S482" t="s">
        <v>74</v>
      </c>
    </row>
    <row r="483" spans="1:19">
      <c r="A483">
        <v>2463123589</v>
      </c>
      <c r="B483" t="s">
        <v>12357</v>
      </c>
      <c r="C483" t="s">
        <v>12358</v>
      </c>
      <c r="D483" t="s">
        <v>2910</v>
      </c>
      <c r="E483" t="s">
        <v>14382</v>
      </c>
      <c r="H483" t="s">
        <v>13672</v>
      </c>
      <c r="K483">
        <v>2463123589</v>
      </c>
      <c r="L483" t="s">
        <v>8211</v>
      </c>
      <c r="M483" t="s">
        <v>12359</v>
      </c>
      <c r="N483" t="s">
        <v>12360</v>
      </c>
      <c r="O483" t="s">
        <v>2915</v>
      </c>
      <c r="P483" t="s">
        <v>12361</v>
      </c>
      <c r="Q483" t="s">
        <v>74</v>
      </c>
      <c r="R483" t="s">
        <v>12362</v>
      </c>
      <c r="S483" t="s">
        <v>74</v>
      </c>
    </row>
    <row r="484" spans="1:19">
      <c r="A484">
        <v>3328459231</v>
      </c>
      <c r="B484" t="s">
        <v>12363</v>
      </c>
      <c r="C484" t="s">
        <v>12364</v>
      </c>
      <c r="D484" t="s">
        <v>2916</v>
      </c>
      <c r="E484" t="s">
        <v>14383</v>
      </c>
      <c r="H484" t="s">
        <v>13673</v>
      </c>
      <c r="K484">
        <v>3328459231</v>
      </c>
      <c r="L484" t="s">
        <v>4094</v>
      </c>
      <c r="M484" t="s">
        <v>12365</v>
      </c>
      <c r="N484" t="s">
        <v>12366</v>
      </c>
      <c r="O484" t="s">
        <v>2921</v>
      </c>
      <c r="P484" t="s">
        <v>12367</v>
      </c>
      <c r="Q484" t="s">
        <v>74</v>
      </c>
      <c r="R484" t="s">
        <v>74</v>
      </c>
      <c r="S484" t="s">
        <v>74</v>
      </c>
    </row>
    <row r="485" spans="1:19">
      <c r="A485">
        <v>6658536641</v>
      </c>
      <c r="B485" t="s">
        <v>12368</v>
      </c>
      <c r="C485" t="s">
        <v>12369</v>
      </c>
      <c r="D485" t="s">
        <v>14384</v>
      </c>
      <c r="E485" t="s">
        <v>14385</v>
      </c>
      <c r="H485" t="s">
        <v>13674</v>
      </c>
      <c r="K485">
        <v>6658536641</v>
      </c>
      <c r="L485" t="s">
        <v>3988</v>
      </c>
      <c r="M485" t="s">
        <v>12370</v>
      </c>
      <c r="N485" t="s">
        <v>12371</v>
      </c>
      <c r="O485" t="s">
        <v>12372</v>
      </c>
      <c r="P485" t="s">
        <v>12373</v>
      </c>
      <c r="Q485" t="s">
        <v>74</v>
      </c>
      <c r="R485" t="s">
        <v>74</v>
      </c>
      <c r="S485" t="s">
        <v>74</v>
      </c>
    </row>
    <row r="486" spans="1:19">
      <c r="A486">
        <v>7734449219</v>
      </c>
      <c r="B486" t="s">
        <v>12374</v>
      </c>
      <c r="C486" t="s">
        <v>12375</v>
      </c>
      <c r="D486" t="s">
        <v>2930</v>
      </c>
      <c r="E486" t="s">
        <v>14386</v>
      </c>
      <c r="H486" t="s">
        <v>13675</v>
      </c>
      <c r="K486">
        <v>7734449219</v>
      </c>
      <c r="L486" t="s">
        <v>8053</v>
      </c>
      <c r="M486" t="s">
        <v>12376</v>
      </c>
      <c r="N486" t="s">
        <v>12377</v>
      </c>
      <c r="O486" t="s">
        <v>2935</v>
      </c>
      <c r="P486" t="s">
        <v>12378</v>
      </c>
      <c r="Q486" t="s">
        <v>74</v>
      </c>
      <c r="R486" t="s">
        <v>74</v>
      </c>
      <c r="S486" t="s">
        <v>74</v>
      </c>
    </row>
    <row r="487" spans="1:19">
      <c r="A487">
        <v>6670505449</v>
      </c>
      <c r="B487" t="s">
        <v>12379</v>
      </c>
      <c r="C487" t="s">
        <v>12380</v>
      </c>
      <c r="D487" t="s">
        <v>14387</v>
      </c>
      <c r="E487" t="s">
        <v>14388</v>
      </c>
      <c r="H487" t="s">
        <v>13676</v>
      </c>
      <c r="K487">
        <v>6670505449</v>
      </c>
      <c r="L487" t="s">
        <v>4207</v>
      </c>
      <c r="M487" t="s">
        <v>10837</v>
      </c>
      <c r="N487" t="s">
        <v>12381</v>
      </c>
      <c r="O487" t="s">
        <v>2942</v>
      </c>
      <c r="P487" t="s">
        <v>12382</v>
      </c>
      <c r="Q487" t="s">
        <v>74</v>
      </c>
      <c r="R487" t="s">
        <v>74</v>
      </c>
      <c r="S487" t="s">
        <v>74</v>
      </c>
    </row>
    <row r="488" spans="1:19">
      <c r="A488">
        <v>7104085442</v>
      </c>
      <c r="B488" t="s">
        <v>12383</v>
      </c>
      <c r="C488" t="s">
        <v>12384</v>
      </c>
      <c r="D488" t="s">
        <v>2944</v>
      </c>
      <c r="E488" t="s">
        <v>14389</v>
      </c>
      <c r="H488" t="s">
        <v>13677</v>
      </c>
      <c r="K488">
        <v>7104085442</v>
      </c>
      <c r="L488" t="s">
        <v>8980</v>
      </c>
      <c r="M488" t="s">
        <v>12385</v>
      </c>
      <c r="N488" t="s">
        <v>12386</v>
      </c>
      <c r="O488" t="s">
        <v>2949</v>
      </c>
      <c r="P488" t="s">
        <v>12387</v>
      </c>
      <c r="Q488" t="s">
        <v>74</v>
      </c>
      <c r="R488" t="s">
        <v>74</v>
      </c>
      <c r="S488" t="s">
        <v>74</v>
      </c>
    </row>
    <row r="489" spans="1:19">
      <c r="A489">
        <v>3123478956</v>
      </c>
      <c r="B489" t="s">
        <v>12388</v>
      </c>
      <c r="C489" t="s">
        <v>12389</v>
      </c>
      <c r="D489" t="s">
        <v>2951</v>
      </c>
      <c r="E489" t="s">
        <v>14390</v>
      </c>
      <c r="H489" t="s">
        <v>13678</v>
      </c>
      <c r="K489">
        <v>3123478956</v>
      </c>
      <c r="L489" t="s">
        <v>4124</v>
      </c>
      <c r="M489" t="s">
        <v>12390</v>
      </c>
      <c r="N489" t="s">
        <v>12391</v>
      </c>
      <c r="O489" t="s">
        <v>2956</v>
      </c>
      <c r="P489" t="s">
        <v>74</v>
      </c>
      <c r="Q489" t="s">
        <v>74</v>
      </c>
      <c r="R489" t="s">
        <v>74</v>
      </c>
      <c r="S489" t="s">
        <v>74</v>
      </c>
    </row>
    <row r="490" spans="1:19">
      <c r="A490">
        <v>7726461766</v>
      </c>
      <c r="B490" t="s">
        <v>12392</v>
      </c>
      <c r="C490" t="s">
        <v>12393</v>
      </c>
      <c r="D490" t="s">
        <v>2958</v>
      </c>
      <c r="E490" t="s">
        <v>14391</v>
      </c>
      <c r="H490" t="s">
        <v>13679</v>
      </c>
      <c r="K490">
        <v>7726461766</v>
      </c>
      <c r="L490" t="s">
        <v>8309</v>
      </c>
      <c r="M490" t="s">
        <v>12394</v>
      </c>
      <c r="N490" t="s">
        <v>12395</v>
      </c>
      <c r="O490" t="s">
        <v>2963</v>
      </c>
      <c r="P490" t="s">
        <v>12396</v>
      </c>
      <c r="Q490" t="s">
        <v>74</v>
      </c>
      <c r="R490" t="s">
        <v>74</v>
      </c>
      <c r="S490" t="s">
        <v>74</v>
      </c>
    </row>
    <row r="491" spans="1:19">
      <c r="A491">
        <v>7713743435</v>
      </c>
      <c r="B491" t="s">
        <v>12397</v>
      </c>
      <c r="C491" t="s">
        <v>12398</v>
      </c>
      <c r="D491" t="s">
        <v>2964</v>
      </c>
      <c r="E491" t="s">
        <v>14392</v>
      </c>
      <c r="H491" t="s">
        <v>13680</v>
      </c>
      <c r="K491">
        <v>7713743435</v>
      </c>
      <c r="L491" t="s">
        <v>4005</v>
      </c>
      <c r="M491" t="s">
        <v>12399</v>
      </c>
      <c r="N491" t="s">
        <v>12400</v>
      </c>
      <c r="O491" t="s">
        <v>2969</v>
      </c>
      <c r="P491" t="s">
        <v>12401</v>
      </c>
      <c r="Q491" t="s">
        <v>74</v>
      </c>
      <c r="R491" t="s">
        <v>74</v>
      </c>
      <c r="S491" t="s">
        <v>74</v>
      </c>
    </row>
    <row r="492" spans="1:19">
      <c r="A492">
        <v>9725071502</v>
      </c>
      <c r="B492" t="s">
        <v>12402</v>
      </c>
      <c r="C492" t="s">
        <v>12403</v>
      </c>
      <c r="D492" t="s">
        <v>2971</v>
      </c>
      <c r="E492" t="s">
        <v>14393</v>
      </c>
      <c r="H492" t="s">
        <v>13681</v>
      </c>
      <c r="K492">
        <v>9725071502</v>
      </c>
      <c r="L492" t="s">
        <v>4033</v>
      </c>
      <c r="M492" t="s">
        <v>12404</v>
      </c>
      <c r="N492" t="s">
        <v>12405</v>
      </c>
      <c r="O492" t="s">
        <v>12406</v>
      </c>
      <c r="P492" t="s">
        <v>12407</v>
      </c>
      <c r="Q492" t="s">
        <v>74</v>
      </c>
      <c r="R492" t="s">
        <v>74</v>
      </c>
      <c r="S492" t="s">
        <v>74</v>
      </c>
    </row>
    <row r="493" spans="1:19">
      <c r="A493">
        <v>9102196550</v>
      </c>
      <c r="B493" t="s">
        <v>12408</v>
      </c>
      <c r="C493" t="s">
        <v>12409</v>
      </c>
      <c r="D493" t="s">
        <v>2978</v>
      </c>
      <c r="E493" t="s">
        <v>14394</v>
      </c>
      <c r="H493" t="s">
        <v>13682</v>
      </c>
      <c r="K493">
        <v>9102196550</v>
      </c>
      <c r="L493" t="s">
        <v>8147</v>
      </c>
      <c r="M493" t="s">
        <v>12410</v>
      </c>
      <c r="N493" t="s">
        <v>12411</v>
      </c>
      <c r="O493" t="s">
        <v>2981</v>
      </c>
      <c r="P493" t="s">
        <v>12412</v>
      </c>
      <c r="Q493" t="s">
        <v>74</v>
      </c>
      <c r="R493" t="s">
        <v>74</v>
      </c>
      <c r="S493" t="s">
        <v>74</v>
      </c>
    </row>
    <row r="494" spans="1:19">
      <c r="A494">
        <v>7430028307</v>
      </c>
      <c r="B494" t="s">
        <v>12413</v>
      </c>
      <c r="C494" t="s">
        <v>12414</v>
      </c>
      <c r="D494" t="s">
        <v>2983</v>
      </c>
      <c r="E494" t="s">
        <v>14395</v>
      </c>
      <c r="H494" t="s">
        <v>13683</v>
      </c>
      <c r="K494">
        <v>7430028307</v>
      </c>
      <c r="L494" t="s">
        <v>8992</v>
      </c>
      <c r="M494" t="s">
        <v>12415</v>
      </c>
      <c r="N494" t="s">
        <v>12416</v>
      </c>
      <c r="O494" t="s">
        <v>12417</v>
      </c>
      <c r="P494" t="s">
        <v>12418</v>
      </c>
      <c r="Q494" t="s">
        <v>74</v>
      </c>
      <c r="R494" t="s">
        <v>74</v>
      </c>
      <c r="S494" t="s">
        <v>74</v>
      </c>
    </row>
    <row r="495" spans="1:19">
      <c r="A495">
        <v>7726478287</v>
      </c>
      <c r="B495" t="s">
        <v>12419</v>
      </c>
      <c r="C495" t="s">
        <v>12420</v>
      </c>
      <c r="D495" t="s">
        <v>14396</v>
      </c>
      <c r="E495" t="s">
        <v>14397</v>
      </c>
      <c r="H495" t="s">
        <v>13684</v>
      </c>
      <c r="K495">
        <v>7726478287</v>
      </c>
      <c r="L495" t="s">
        <v>8309</v>
      </c>
      <c r="M495" t="s">
        <v>12421</v>
      </c>
      <c r="N495" t="s">
        <v>12422</v>
      </c>
      <c r="O495" t="s">
        <v>12423</v>
      </c>
      <c r="P495" t="s">
        <v>12424</v>
      </c>
      <c r="Q495" t="s">
        <v>74</v>
      </c>
      <c r="R495" t="s">
        <v>74</v>
      </c>
      <c r="S495" t="s">
        <v>74</v>
      </c>
    </row>
    <row r="496" spans="1:19">
      <c r="A496">
        <v>6678089423</v>
      </c>
      <c r="B496" t="s">
        <v>12425</v>
      </c>
      <c r="C496" t="s">
        <v>12426</v>
      </c>
      <c r="D496" t="s">
        <v>14398</v>
      </c>
      <c r="E496" t="s">
        <v>14399</v>
      </c>
      <c r="H496" t="s">
        <v>13685</v>
      </c>
      <c r="K496">
        <v>6678089423</v>
      </c>
      <c r="L496" t="s">
        <v>4207</v>
      </c>
      <c r="M496" t="s">
        <v>10291</v>
      </c>
      <c r="N496" t="s">
        <v>12427</v>
      </c>
      <c r="O496" t="s">
        <v>12428</v>
      </c>
      <c r="P496" t="s">
        <v>12429</v>
      </c>
      <c r="Q496" t="s">
        <v>74</v>
      </c>
      <c r="R496" t="s">
        <v>74</v>
      </c>
      <c r="S496" t="s">
        <v>74</v>
      </c>
    </row>
    <row r="497" spans="1:19">
      <c r="A497">
        <v>573013480</v>
      </c>
      <c r="B497" t="s">
        <v>12430</v>
      </c>
      <c r="C497" t="s">
        <v>12431</v>
      </c>
      <c r="D497" t="s">
        <v>14400</v>
      </c>
      <c r="E497" t="s">
        <v>14401</v>
      </c>
      <c r="H497" t="s">
        <v>13686</v>
      </c>
      <c r="K497">
        <v>573013480</v>
      </c>
      <c r="L497" t="s">
        <v>9000</v>
      </c>
      <c r="M497" t="s">
        <v>12432</v>
      </c>
      <c r="N497" t="s">
        <v>12433</v>
      </c>
      <c r="O497" t="s">
        <v>12434</v>
      </c>
      <c r="P497" t="s">
        <v>12435</v>
      </c>
      <c r="Q497" t="s">
        <v>74</v>
      </c>
      <c r="R497" t="s">
        <v>74</v>
      </c>
      <c r="S497" t="s">
        <v>74</v>
      </c>
    </row>
    <row r="498" spans="1:19">
      <c r="A498">
        <v>9709079818</v>
      </c>
      <c r="B498" t="s">
        <v>12436</v>
      </c>
      <c r="C498" t="s">
        <v>12437</v>
      </c>
      <c r="D498" t="s">
        <v>14402</v>
      </c>
      <c r="E498" t="s">
        <v>14403</v>
      </c>
      <c r="H498" t="s">
        <v>13687</v>
      </c>
      <c r="K498">
        <v>9709079818</v>
      </c>
      <c r="L498" t="s">
        <v>4090</v>
      </c>
      <c r="M498" t="s">
        <v>10914</v>
      </c>
      <c r="N498" t="s">
        <v>12438</v>
      </c>
      <c r="O498" t="s">
        <v>3014</v>
      </c>
      <c r="P498" t="s">
        <v>12439</v>
      </c>
      <c r="Q498" t="s">
        <v>74</v>
      </c>
      <c r="R498" t="s">
        <v>74</v>
      </c>
      <c r="S498" t="s">
        <v>74</v>
      </c>
    </row>
    <row r="499" spans="1:19">
      <c r="A499">
        <v>4205405157</v>
      </c>
      <c r="B499" t="s">
        <v>12440</v>
      </c>
      <c r="C499" t="s">
        <v>12441</v>
      </c>
      <c r="D499" t="s">
        <v>14404</v>
      </c>
      <c r="E499" t="s">
        <v>14405</v>
      </c>
      <c r="H499" t="s">
        <v>13688</v>
      </c>
      <c r="K499">
        <v>4205405157</v>
      </c>
      <c r="L499" t="s">
        <v>8598</v>
      </c>
      <c r="M499" t="s">
        <v>12442</v>
      </c>
      <c r="N499" t="s">
        <v>12443</v>
      </c>
      <c r="O499" t="s">
        <v>3021</v>
      </c>
      <c r="P499" t="s">
        <v>12444</v>
      </c>
      <c r="Q499" t="s">
        <v>74</v>
      </c>
      <c r="R499" t="s">
        <v>74</v>
      </c>
      <c r="S499" t="s">
        <v>74</v>
      </c>
    </row>
    <row r="500" spans="1:19">
      <c r="A500">
        <v>5837082086</v>
      </c>
      <c r="B500" t="s">
        <v>12445</v>
      </c>
      <c r="C500" t="s">
        <v>12446</v>
      </c>
      <c r="D500" t="s">
        <v>14406</v>
      </c>
      <c r="E500" t="s">
        <v>14407</v>
      </c>
      <c r="H500" t="s">
        <v>13689</v>
      </c>
      <c r="K500">
        <v>5837082086</v>
      </c>
      <c r="L500" t="s">
        <v>4101</v>
      </c>
      <c r="M500" t="s">
        <v>12447</v>
      </c>
      <c r="N500" t="s">
        <v>12448</v>
      </c>
      <c r="O500" t="s">
        <v>3028</v>
      </c>
      <c r="P500" t="s">
        <v>12449</v>
      </c>
      <c r="Q500" t="s">
        <v>74</v>
      </c>
      <c r="R500" t="s">
        <v>74</v>
      </c>
      <c r="S500" t="s">
        <v>74</v>
      </c>
    </row>
    <row r="501" spans="1:19">
      <c r="A501">
        <v>274970586</v>
      </c>
      <c r="B501" t="s">
        <v>12450</v>
      </c>
      <c r="C501" t="s">
        <v>12451</v>
      </c>
      <c r="D501" t="s">
        <v>3030</v>
      </c>
      <c r="E501" t="s">
        <v>14408</v>
      </c>
      <c r="H501" t="s">
        <v>13690</v>
      </c>
      <c r="K501">
        <v>274970586</v>
      </c>
      <c r="L501" t="s">
        <v>3954</v>
      </c>
      <c r="M501" t="s">
        <v>12452</v>
      </c>
      <c r="N501" t="s">
        <v>12453</v>
      </c>
      <c r="O501" t="s">
        <v>12454</v>
      </c>
      <c r="P501" t="s">
        <v>12455</v>
      </c>
      <c r="Q501" t="s">
        <v>74</v>
      </c>
      <c r="R501" t="s">
        <v>74</v>
      </c>
      <c r="S501" t="s">
        <v>74</v>
      </c>
    </row>
    <row r="502" spans="1:19">
      <c r="A502">
        <v>7810944190</v>
      </c>
      <c r="B502" t="s">
        <v>12456</v>
      </c>
      <c r="C502" t="s">
        <v>12457</v>
      </c>
      <c r="D502" t="s">
        <v>3033</v>
      </c>
      <c r="E502" t="s">
        <v>14409</v>
      </c>
      <c r="H502" t="s">
        <v>13691</v>
      </c>
      <c r="K502">
        <v>7810944190</v>
      </c>
      <c r="L502" t="s">
        <v>9009</v>
      </c>
      <c r="M502" t="s">
        <v>12458</v>
      </c>
      <c r="N502" t="s">
        <v>12459</v>
      </c>
      <c r="O502" t="s">
        <v>12460</v>
      </c>
      <c r="P502" t="s">
        <v>12461</v>
      </c>
      <c r="Q502" t="s">
        <v>74</v>
      </c>
      <c r="R502" t="s">
        <v>74</v>
      </c>
      <c r="S502" t="s">
        <v>74</v>
      </c>
    </row>
    <row r="503" spans="1:19">
      <c r="A503">
        <v>5837081420</v>
      </c>
      <c r="B503" t="s">
        <v>12462</v>
      </c>
      <c r="C503" t="s">
        <v>12463</v>
      </c>
      <c r="D503" t="s">
        <v>3040</v>
      </c>
      <c r="E503" t="s">
        <v>14410</v>
      </c>
      <c r="H503" t="s">
        <v>13692</v>
      </c>
      <c r="K503">
        <v>5837081420</v>
      </c>
      <c r="L503" t="s">
        <v>9012</v>
      </c>
      <c r="M503" t="s">
        <v>12464</v>
      </c>
      <c r="N503" t="s">
        <v>12465</v>
      </c>
      <c r="O503" t="s">
        <v>3045</v>
      </c>
      <c r="P503" t="s">
        <v>12466</v>
      </c>
      <c r="Q503" t="s">
        <v>74</v>
      </c>
      <c r="R503" t="s">
        <v>74</v>
      </c>
      <c r="S503" t="s">
        <v>74</v>
      </c>
    </row>
    <row r="504" spans="1:19">
      <c r="A504">
        <v>2310197022</v>
      </c>
      <c r="B504" t="s">
        <v>12467</v>
      </c>
      <c r="C504" t="s">
        <v>12468</v>
      </c>
      <c r="D504" t="s">
        <v>3047</v>
      </c>
      <c r="E504" t="s">
        <v>14411</v>
      </c>
      <c r="H504" t="s">
        <v>13693</v>
      </c>
      <c r="K504">
        <v>2310197022</v>
      </c>
      <c r="L504" t="s">
        <v>8524</v>
      </c>
      <c r="M504" t="s">
        <v>12469</v>
      </c>
      <c r="N504" t="s">
        <v>12470</v>
      </c>
      <c r="O504" t="s">
        <v>3052</v>
      </c>
      <c r="P504" t="s">
        <v>12471</v>
      </c>
      <c r="Q504" t="s">
        <v>74</v>
      </c>
      <c r="R504" t="s">
        <v>74</v>
      </c>
      <c r="S504" t="s">
        <v>74</v>
      </c>
    </row>
    <row r="505" spans="1:19">
      <c r="A505">
        <v>7751201553</v>
      </c>
      <c r="B505" t="s">
        <v>12472</v>
      </c>
      <c r="C505" t="s">
        <v>12473</v>
      </c>
      <c r="D505" t="s">
        <v>3054</v>
      </c>
      <c r="E505" t="s">
        <v>14412</v>
      </c>
      <c r="H505" t="s">
        <v>13694</v>
      </c>
      <c r="K505">
        <v>7751201553</v>
      </c>
      <c r="L505" t="s">
        <v>4188</v>
      </c>
      <c r="M505" t="s">
        <v>12474</v>
      </c>
      <c r="N505" t="s">
        <v>12475</v>
      </c>
      <c r="O505" t="s">
        <v>12476</v>
      </c>
      <c r="P505" t="s">
        <v>12477</v>
      </c>
      <c r="Q505" t="s">
        <v>74</v>
      </c>
      <c r="R505" t="s">
        <v>74</v>
      </c>
      <c r="S505" t="s">
        <v>74</v>
      </c>
    </row>
    <row r="506" spans="1:19">
      <c r="A506">
        <v>7743165125</v>
      </c>
      <c r="B506" t="s">
        <v>12478</v>
      </c>
      <c r="C506" t="s">
        <v>12479</v>
      </c>
      <c r="D506" t="s">
        <v>3060</v>
      </c>
      <c r="E506" t="s">
        <v>14413</v>
      </c>
      <c r="H506" t="s">
        <v>13695</v>
      </c>
      <c r="K506">
        <v>7743165125</v>
      </c>
      <c r="L506" t="s">
        <v>9021</v>
      </c>
      <c r="M506" t="s">
        <v>10510</v>
      </c>
      <c r="N506" t="s">
        <v>12480</v>
      </c>
      <c r="O506" t="s">
        <v>3064</v>
      </c>
      <c r="P506" t="s">
        <v>12481</v>
      </c>
      <c r="Q506" t="s">
        <v>74</v>
      </c>
      <c r="R506" t="s">
        <v>74</v>
      </c>
      <c r="S506" t="s">
        <v>74</v>
      </c>
    </row>
    <row r="507" spans="1:19">
      <c r="A507">
        <v>9727003956</v>
      </c>
      <c r="B507" t="s">
        <v>12482</v>
      </c>
      <c r="C507" t="s">
        <v>12483</v>
      </c>
      <c r="D507" t="s">
        <v>3066</v>
      </c>
      <c r="E507" t="s">
        <v>14414</v>
      </c>
      <c r="H507" t="s">
        <v>13696</v>
      </c>
      <c r="K507">
        <v>9727003956</v>
      </c>
      <c r="L507" t="s">
        <v>3943</v>
      </c>
      <c r="M507" t="s">
        <v>12484</v>
      </c>
      <c r="N507" t="s">
        <v>12485</v>
      </c>
      <c r="O507" t="s">
        <v>12486</v>
      </c>
      <c r="P507" t="s">
        <v>12487</v>
      </c>
      <c r="Q507" t="s">
        <v>74</v>
      </c>
      <c r="R507" t="s">
        <v>74</v>
      </c>
      <c r="S507" t="s">
        <v>74</v>
      </c>
    </row>
    <row r="508" spans="1:19">
      <c r="A508">
        <v>2130233698</v>
      </c>
      <c r="B508" t="s">
        <v>12488</v>
      </c>
      <c r="C508" t="s">
        <v>12489</v>
      </c>
      <c r="D508" t="s">
        <v>3073</v>
      </c>
      <c r="E508" t="s">
        <v>14415</v>
      </c>
      <c r="H508" t="s">
        <v>13697</v>
      </c>
      <c r="K508">
        <v>2130233698</v>
      </c>
      <c r="L508" t="s">
        <v>3999</v>
      </c>
      <c r="M508" t="s">
        <v>12490</v>
      </c>
      <c r="N508" t="s">
        <v>12491</v>
      </c>
      <c r="O508" t="s">
        <v>3078</v>
      </c>
      <c r="P508" t="s">
        <v>12492</v>
      </c>
      <c r="Q508" t="s">
        <v>74</v>
      </c>
      <c r="R508" t="s">
        <v>74</v>
      </c>
      <c r="S508" t="s">
        <v>74</v>
      </c>
    </row>
    <row r="509" spans="1:19">
      <c r="A509">
        <v>9725016460</v>
      </c>
      <c r="B509" t="s">
        <v>12493</v>
      </c>
      <c r="C509" t="s">
        <v>12494</v>
      </c>
      <c r="D509" t="s">
        <v>14416</v>
      </c>
      <c r="E509" t="s">
        <v>14417</v>
      </c>
      <c r="H509" t="s">
        <v>13698</v>
      </c>
      <c r="K509">
        <v>9725016460</v>
      </c>
      <c r="L509" t="s">
        <v>8274</v>
      </c>
      <c r="M509" t="s">
        <v>12495</v>
      </c>
      <c r="N509" t="s">
        <v>12496</v>
      </c>
      <c r="O509" t="s">
        <v>12497</v>
      </c>
      <c r="P509" t="s">
        <v>12498</v>
      </c>
      <c r="Q509" t="s">
        <v>74</v>
      </c>
      <c r="R509" t="s">
        <v>74</v>
      </c>
      <c r="S509" t="s">
        <v>74</v>
      </c>
    </row>
    <row r="510" spans="1:19">
      <c r="A510">
        <v>9715208490</v>
      </c>
      <c r="B510" t="s">
        <v>12499</v>
      </c>
      <c r="C510" t="s">
        <v>12500</v>
      </c>
      <c r="D510" t="s">
        <v>3087</v>
      </c>
      <c r="E510" t="s">
        <v>14418</v>
      </c>
      <c r="H510" t="s">
        <v>13699</v>
      </c>
      <c r="K510">
        <v>9715208490</v>
      </c>
      <c r="L510" t="s">
        <v>4098</v>
      </c>
      <c r="M510" t="s">
        <v>12501</v>
      </c>
      <c r="N510" t="s">
        <v>12502</v>
      </c>
      <c r="O510" t="s">
        <v>12503</v>
      </c>
      <c r="P510" t="s">
        <v>12504</v>
      </c>
      <c r="Q510" t="s">
        <v>74</v>
      </c>
      <c r="R510" t="s">
        <v>74</v>
      </c>
      <c r="S510" t="s">
        <v>74</v>
      </c>
    </row>
    <row r="511" spans="1:19">
      <c r="A511">
        <v>6316276246</v>
      </c>
      <c r="B511" t="s">
        <v>12505</v>
      </c>
      <c r="C511" t="s">
        <v>12506</v>
      </c>
      <c r="D511" t="s">
        <v>14419</v>
      </c>
      <c r="E511" t="s">
        <v>14420</v>
      </c>
      <c r="H511" t="s">
        <v>13700</v>
      </c>
      <c r="K511">
        <v>6316276246</v>
      </c>
      <c r="L511" t="s">
        <v>3966</v>
      </c>
      <c r="M511" t="s">
        <v>12507</v>
      </c>
      <c r="N511" t="s">
        <v>12508</v>
      </c>
      <c r="O511" t="s">
        <v>12509</v>
      </c>
      <c r="P511" t="s">
        <v>12510</v>
      </c>
      <c r="Q511" t="s">
        <v>74</v>
      </c>
      <c r="R511" t="s">
        <v>74</v>
      </c>
      <c r="S511" t="s">
        <v>74</v>
      </c>
    </row>
    <row r="512" spans="1:19">
      <c r="A512">
        <v>1656113306</v>
      </c>
      <c r="B512" t="s">
        <v>12511</v>
      </c>
      <c r="C512" t="s">
        <v>12512</v>
      </c>
      <c r="D512" t="s">
        <v>3100</v>
      </c>
      <c r="E512" t="s">
        <v>14421</v>
      </c>
      <c r="H512" t="s">
        <v>13701</v>
      </c>
      <c r="K512">
        <v>1656113306</v>
      </c>
      <c r="L512" t="s">
        <v>3985</v>
      </c>
      <c r="M512" t="s">
        <v>12513</v>
      </c>
      <c r="N512" t="s">
        <v>12514</v>
      </c>
      <c r="O512" t="s">
        <v>3105</v>
      </c>
      <c r="P512" t="s">
        <v>12515</v>
      </c>
      <c r="Q512" t="s">
        <v>74</v>
      </c>
      <c r="R512" t="s">
        <v>74</v>
      </c>
      <c r="S512" t="s">
        <v>74</v>
      </c>
    </row>
    <row r="513" spans="1:19">
      <c r="A513">
        <v>5405074715</v>
      </c>
      <c r="B513" t="s">
        <v>12516</v>
      </c>
      <c r="C513" t="s">
        <v>12517</v>
      </c>
      <c r="D513" t="s">
        <v>3107</v>
      </c>
      <c r="E513" t="s">
        <v>14422</v>
      </c>
      <c r="H513" t="s">
        <v>13702</v>
      </c>
      <c r="K513">
        <v>5405074715</v>
      </c>
      <c r="L513" t="s">
        <v>4081</v>
      </c>
      <c r="M513" t="s">
        <v>12518</v>
      </c>
      <c r="N513" t="s">
        <v>12519</v>
      </c>
      <c r="O513" t="s">
        <v>3112</v>
      </c>
      <c r="P513" t="s">
        <v>12520</v>
      </c>
      <c r="Q513" t="s">
        <v>74</v>
      </c>
      <c r="R513" t="s">
        <v>74</v>
      </c>
      <c r="S513" t="s">
        <v>74</v>
      </c>
    </row>
    <row r="514" spans="1:19">
      <c r="A514">
        <v>6670510671</v>
      </c>
      <c r="B514" t="s">
        <v>12521</v>
      </c>
      <c r="C514" t="s">
        <v>12522</v>
      </c>
      <c r="D514" t="s">
        <v>3113</v>
      </c>
      <c r="E514" t="s">
        <v>14423</v>
      </c>
      <c r="H514" t="s">
        <v>13703</v>
      </c>
      <c r="K514">
        <v>6670510671</v>
      </c>
      <c r="L514" t="s">
        <v>8430</v>
      </c>
      <c r="M514" t="s">
        <v>12523</v>
      </c>
      <c r="N514" t="s">
        <v>12524</v>
      </c>
      <c r="O514" t="s">
        <v>3118</v>
      </c>
      <c r="P514" t="s">
        <v>12525</v>
      </c>
      <c r="Q514" t="s">
        <v>74</v>
      </c>
      <c r="R514" t="s">
        <v>74</v>
      </c>
      <c r="S514" t="s">
        <v>74</v>
      </c>
    </row>
    <row r="515" spans="1:19">
      <c r="A515">
        <v>7725321396</v>
      </c>
      <c r="B515" t="s">
        <v>12526</v>
      </c>
      <c r="C515" t="s">
        <v>12527</v>
      </c>
      <c r="D515" t="s">
        <v>14424</v>
      </c>
      <c r="E515" t="s">
        <v>14425</v>
      </c>
      <c r="H515" t="s">
        <v>13704</v>
      </c>
      <c r="K515">
        <v>7725321396</v>
      </c>
      <c r="L515" t="s">
        <v>4033</v>
      </c>
      <c r="M515" t="s">
        <v>12528</v>
      </c>
      <c r="N515" t="s">
        <v>12529</v>
      </c>
      <c r="O515" t="s">
        <v>3125</v>
      </c>
      <c r="P515" t="s">
        <v>12530</v>
      </c>
      <c r="Q515" t="s">
        <v>74</v>
      </c>
      <c r="R515" t="s">
        <v>74</v>
      </c>
      <c r="S515" t="s">
        <v>74</v>
      </c>
    </row>
    <row r="516" spans="1:19">
      <c r="A516">
        <v>5024189682</v>
      </c>
      <c r="B516" t="s">
        <v>12531</v>
      </c>
      <c r="C516" t="s">
        <v>12532</v>
      </c>
      <c r="D516" t="s">
        <v>14426</v>
      </c>
      <c r="E516" t="s">
        <v>14427</v>
      </c>
      <c r="H516" t="s">
        <v>13705</v>
      </c>
      <c r="K516">
        <v>5024189682</v>
      </c>
      <c r="L516" t="s">
        <v>9043</v>
      </c>
      <c r="M516" t="s">
        <v>12533</v>
      </c>
      <c r="N516" t="s">
        <v>12534</v>
      </c>
      <c r="O516" t="s">
        <v>12535</v>
      </c>
      <c r="P516" t="s">
        <v>12536</v>
      </c>
      <c r="Q516" t="s">
        <v>74</v>
      </c>
      <c r="R516" t="s">
        <v>74</v>
      </c>
      <c r="S516" t="s">
        <v>74</v>
      </c>
    </row>
    <row r="517" spans="1:19">
      <c r="A517">
        <v>9725088961</v>
      </c>
      <c r="B517" t="s">
        <v>12537</v>
      </c>
      <c r="C517" t="s">
        <v>12538</v>
      </c>
      <c r="D517" t="s">
        <v>14428</v>
      </c>
      <c r="E517" t="s">
        <v>14429</v>
      </c>
      <c r="H517" t="s">
        <v>13706</v>
      </c>
      <c r="K517">
        <v>9725088961</v>
      </c>
      <c r="L517" t="s">
        <v>4033</v>
      </c>
      <c r="M517" t="s">
        <v>12539</v>
      </c>
      <c r="N517" t="s">
        <v>12540</v>
      </c>
      <c r="O517" t="s">
        <v>12541</v>
      </c>
      <c r="P517" t="s">
        <v>12542</v>
      </c>
      <c r="Q517" t="s">
        <v>74</v>
      </c>
      <c r="R517" t="s">
        <v>74</v>
      </c>
      <c r="S517" t="s">
        <v>74</v>
      </c>
    </row>
    <row r="518" spans="1:19">
      <c r="A518">
        <v>6316272629</v>
      </c>
      <c r="B518" t="s">
        <v>12543</v>
      </c>
      <c r="C518" t="s">
        <v>12544</v>
      </c>
      <c r="D518" t="s">
        <v>3140</v>
      </c>
      <c r="E518" t="s">
        <v>14430</v>
      </c>
      <c r="H518" t="s">
        <v>13707</v>
      </c>
      <c r="K518">
        <v>6316272629</v>
      </c>
      <c r="L518" t="s">
        <v>3966</v>
      </c>
      <c r="M518" t="s">
        <v>12545</v>
      </c>
      <c r="N518" t="s">
        <v>12546</v>
      </c>
      <c r="O518" t="s">
        <v>3145</v>
      </c>
      <c r="P518" t="s">
        <v>12547</v>
      </c>
      <c r="Q518" t="s">
        <v>74</v>
      </c>
      <c r="R518" t="s">
        <v>74</v>
      </c>
      <c r="S518" t="s">
        <v>74</v>
      </c>
    </row>
    <row r="519" spans="1:19">
      <c r="A519">
        <v>7604376792</v>
      </c>
      <c r="B519" t="s">
        <v>12351</v>
      </c>
      <c r="C519" t="s">
        <v>12548</v>
      </c>
      <c r="D519" t="s">
        <v>3146</v>
      </c>
      <c r="E519" t="s">
        <v>14431</v>
      </c>
      <c r="H519" t="s">
        <v>13708</v>
      </c>
      <c r="K519">
        <v>7604376792</v>
      </c>
      <c r="L519" t="s">
        <v>8241</v>
      </c>
      <c r="M519" t="s">
        <v>12549</v>
      </c>
      <c r="N519" t="s">
        <v>12550</v>
      </c>
      <c r="O519" t="s">
        <v>3151</v>
      </c>
      <c r="P519" t="s">
        <v>12551</v>
      </c>
      <c r="Q519" t="s">
        <v>74</v>
      </c>
      <c r="R519" t="s">
        <v>74</v>
      </c>
      <c r="S519" t="s">
        <v>74</v>
      </c>
    </row>
    <row r="520" spans="1:19">
      <c r="A520">
        <v>9728074741</v>
      </c>
      <c r="B520" t="s">
        <v>12552</v>
      </c>
      <c r="C520" t="s">
        <v>12553</v>
      </c>
      <c r="D520" t="s">
        <v>14432</v>
      </c>
      <c r="E520" t="s">
        <v>14433</v>
      </c>
      <c r="H520" t="s">
        <v>13709</v>
      </c>
      <c r="K520">
        <v>9728074741</v>
      </c>
      <c r="L520" t="s">
        <v>4098</v>
      </c>
      <c r="M520" t="s">
        <v>12554</v>
      </c>
      <c r="N520" t="s">
        <v>12555</v>
      </c>
      <c r="O520" t="s">
        <v>3158</v>
      </c>
      <c r="P520" t="s">
        <v>12556</v>
      </c>
      <c r="Q520" t="s">
        <v>74</v>
      </c>
      <c r="R520" t="s">
        <v>74</v>
      </c>
      <c r="S520" t="s">
        <v>74</v>
      </c>
    </row>
    <row r="521" spans="1:19">
      <c r="A521">
        <v>9706025860</v>
      </c>
      <c r="B521" t="s">
        <v>12557</v>
      </c>
      <c r="C521" t="s">
        <v>12558</v>
      </c>
      <c r="D521" t="s">
        <v>3160</v>
      </c>
      <c r="E521" t="s">
        <v>14434</v>
      </c>
      <c r="H521" t="s">
        <v>13710</v>
      </c>
      <c r="K521">
        <v>9706025860</v>
      </c>
      <c r="L521" t="s">
        <v>4017</v>
      </c>
      <c r="M521" t="s">
        <v>12559</v>
      </c>
      <c r="N521" t="s">
        <v>12560</v>
      </c>
      <c r="O521" t="s">
        <v>3164</v>
      </c>
      <c r="P521" t="s">
        <v>12561</v>
      </c>
      <c r="Q521" t="s">
        <v>74</v>
      </c>
      <c r="R521" t="s">
        <v>74</v>
      </c>
      <c r="S521" t="s">
        <v>74</v>
      </c>
    </row>
    <row r="522" spans="1:19">
      <c r="A522">
        <v>9731021073</v>
      </c>
      <c r="B522" t="s">
        <v>12562</v>
      </c>
      <c r="C522" t="s">
        <v>12563</v>
      </c>
      <c r="D522" t="s">
        <v>14435</v>
      </c>
      <c r="E522" t="s">
        <v>14436</v>
      </c>
      <c r="H522" t="s">
        <v>13711</v>
      </c>
      <c r="K522">
        <v>9731021073</v>
      </c>
      <c r="L522" t="e">
        <v>#N/A</v>
      </c>
      <c r="M522" t="s">
        <v>12564</v>
      </c>
      <c r="N522" t="s">
        <v>12565</v>
      </c>
      <c r="O522" t="s">
        <v>12566</v>
      </c>
      <c r="P522" t="s">
        <v>12567</v>
      </c>
      <c r="Q522" t="s">
        <v>74</v>
      </c>
      <c r="R522" t="s">
        <v>74</v>
      </c>
      <c r="S522" t="s">
        <v>74</v>
      </c>
    </row>
    <row r="523" spans="1:19">
      <c r="A523">
        <v>5262389030</v>
      </c>
      <c r="B523" t="s">
        <v>12568</v>
      </c>
      <c r="C523" t="s">
        <v>12569</v>
      </c>
      <c r="D523" t="s">
        <v>14437</v>
      </c>
      <c r="E523" t="s">
        <v>14438</v>
      </c>
      <c r="H523" t="s">
        <v>13712</v>
      </c>
      <c r="K523">
        <v>5262389030</v>
      </c>
      <c r="L523" t="s">
        <v>9059</v>
      </c>
      <c r="M523" t="s">
        <v>12570</v>
      </c>
      <c r="N523" t="s">
        <v>12571</v>
      </c>
      <c r="O523" t="s">
        <v>12572</v>
      </c>
      <c r="P523" t="s">
        <v>12573</v>
      </c>
      <c r="Q523" t="s">
        <v>74</v>
      </c>
      <c r="R523" t="s">
        <v>74</v>
      </c>
      <c r="S523" t="s">
        <v>74</v>
      </c>
    </row>
    <row r="524" spans="1:19">
      <c r="A524">
        <v>6164139228</v>
      </c>
      <c r="B524" t="s">
        <v>12574</v>
      </c>
      <c r="C524" t="s">
        <v>12575</v>
      </c>
      <c r="D524" t="s">
        <v>3173</v>
      </c>
      <c r="E524" t="s">
        <v>14439</v>
      </c>
      <c r="H524" t="s">
        <v>13713</v>
      </c>
      <c r="K524">
        <v>6164139228</v>
      </c>
      <c r="L524" t="s">
        <v>8074</v>
      </c>
      <c r="M524" t="s">
        <v>12576</v>
      </c>
      <c r="N524" t="s">
        <v>12577</v>
      </c>
      <c r="O524" t="s">
        <v>12578</v>
      </c>
      <c r="P524" t="s">
        <v>12579</v>
      </c>
      <c r="Q524" t="s">
        <v>74</v>
      </c>
      <c r="R524" t="s">
        <v>74</v>
      </c>
      <c r="S524" t="s">
        <v>74</v>
      </c>
    </row>
    <row r="525" spans="1:19">
      <c r="A525">
        <v>6908019416</v>
      </c>
      <c r="B525" t="s">
        <v>12580</v>
      </c>
      <c r="C525" t="s">
        <v>12581</v>
      </c>
      <c r="D525" t="s">
        <v>3180</v>
      </c>
      <c r="E525" t="s">
        <v>14440</v>
      </c>
      <c r="H525" t="s">
        <v>13714</v>
      </c>
      <c r="K525">
        <v>6908019416</v>
      </c>
      <c r="L525" t="s">
        <v>4145</v>
      </c>
      <c r="M525" t="s">
        <v>12582</v>
      </c>
      <c r="N525" t="s">
        <v>12583</v>
      </c>
      <c r="O525" t="s">
        <v>12584</v>
      </c>
      <c r="P525" t="s">
        <v>12585</v>
      </c>
      <c r="Q525" t="s">
        <v>74</v>
      </c>
      <c r="R525" t="s">
        <v>74</v>
      </c>
      <c r="S525" t="s">
        <v>74</v>
      </c>
    </row>
    <row r="526" spans="1:19">
      <c r="A526">
        <v>7734455653</v>
      </c>
      <c r="B526" t="s">
        <v>12586</v>
      </c>
      <c r="C526" t="s">
        <v>12587</v>
      </c>
      <c r="D526" t="s">
        <v>3187</v>
      </c>
      <c r="E526" t="s">
        <v>14441</v>
      </c>
      <c r="H526" t="s">
        <v>13715</v>
      </c>
      <c r="K526">
        <v>7734455653</v>
      </c>
      <c r="L526" t="s">
        <v>4005</v>
      </c>
      <c r="M526" t="s">
        <v>12588</v>
      </c>
      <c r="N526" t="s">
        <v>12589</v>
      </c>
      <c r="O526" t="s">
        <v>3192</v>
      </c>
      <c r="P526" t="s">
        <v>12590</v>
      </c>
      <c r="Q526" t="s">
        <v>74</v>
      </c>
      <c r="R526" t="s">
        <v>74</v>
      </c>
      <c r="S526" t="s">
        <v>74</v>
      </c>
    </row>
    <row r="527" spans="1:19">
      <c r="A527">
        <v>7801720701</v>
      </c>
      <c r="B527" t="s">
        <v>12591</v>
      </c>
      <c r="C527" t="s">
        <v>12592</v>
      </c>
      <c r="D527" t="s">
        <v>3194</v>
      </c>
      <c r="E527" t="s">
        <v>14442</v>
      </c>
      <c r="H527" t="s">
        <v>13716</v>
      </c>
      <c r="K527">
        <v>7801720701</v>
      </c>
      <c r="L527" t="s">
        <v>9068</v>
      </c>
      <c r="M527" t="s">
        <v>12593</v>
      </c>
      <c r="N527" t="s">
        <v>12594</v>
      </c>
      <c r="O527" t="s">
        <v>3199</v>
      </c>
      <c r="P527" t="s">
        <v>12595</v>
      </c>
      <c r="Q527" t="s">
        <v>74</v>
      </c>
      <c r="R527" t="s">
        <v>74</v>
      </c>
      <c r="S527" t="s">
        <v>74</v>
      </c>
    </row>
    <row r="528" spans="1:19">
      <c r="A528">
        <v>6450085277</v>
      </c>
      <c r="B528" t="s">
        <v>12596</v>
      </c>
      <c r="C528" t="s">
        <v>12597</v>
      </c>
      <c r="D528" t="s">
        <v>3201</v>
      </c>
      <c r="E528" t="s">
        <v>14443</v>
      </c>
      <c r="H528" t="s">
        <v>13717</v>
      </c>
      <c r="K528">
        <v>6450085277</v>
      </c>
      <c r="L528" t="s">
        <v>8641</v>
      </c>
      <c r="M528" t="s">
        <v>12598</v>
      </c>
      <c r="N528" t="s">
        <v>12599</v>
      </c>
      <c r="O528" t="s">
        <v>12600</v>
      </c>
      <c r="P528" t="s">
        <v>12601</v>
      </c>
      <c r="Q528" t="s">
        <v>74</v>
      </c>
      <c r="R528" t="s">
        <v>74</v>
      </c>
      <c r="S528" t="s">
        <v>74</v>
      </c>
    </row>
    <row r="529" spans="1:19">
      <c r="A529">
        <v>1650245810</v>
      </c>
      <c r="B529" t="s">
        <v>12602</v>
      </c>
      <c r="C529" t="s">
        <v>12603</v>
      </c>
      <c r="D529" t="s">
        <v>3208</v>
      </c>
      <c r="E529" t="s">
        <v>14444</v>
      </c>
      <c r="H529" t="s">
        <v>13718</v>
      </c>
      <c r="K529">
        <v>1650245810</v>
      </c>
      <c r="L529" t="s">
        <v>8282</v>
      </c>
      <c r="M529" t="s">
        <v>12604</v>
      </c>
      <c r="N529" t="s">
        <v>12605</v>
      </c>
      <c r="O529" t="s">
        <v>3213</v>
      </c>
      <c r="P529" t="s">
        <v>12606</v>
      </c>
      <c r="Q529" t="s">
        <v>74</v>
      </c>
      <c r="R529" t="s">
        <v>74</v>
      </c>
      <c r="S529" t="s">
        <v>74</v>
      </c>
    </row>
    <row r="530" spans="1:19">
      <c r="A530">
        <v>7811785088</v>
      </c>
      <c r="B530" t="s">
        <v>12607</v>
      </c>
      <c r="C530" t="s">
        <v>12608</v>
      </c>
      <c r="D530" t="s">
        <v>3215</v>
      </c>
      <c r="E530" t="s">
        <v>14445</v>
      </c>
      <c r="H530" t="s">
        <v>13719</v>
      </c>
      <c r="K530">
        <v>7811785088</v>
      </c>
      <c r="L530" t="s">
        <v>4117</v>
      </c>
      <c r="M530" t="s">
        <v>12609</v>
      </c>
      <c r="N530" t="s">
        <v>12610</v>
      </c>
      <c r="O530" t="s">
        <v>12611</v>
      </c>
      <c r="P530" t="s">
        <v>12612</v>
      </c>
      <c r="Q530" t="s">
        <v>74</v>
      </c>
      <c r="R530" t="s">
        <v>74</v>
      </c>
      <c r="S530" t="s">
        <v>74</v>
      </c>
    </row>
    <row r="531" spans="1:19">
      <c r="A531">
        <v>2100005567</v>
      </c>
      <c r="B531" t="s">
        <v>12613</v>
      </c>
      <c r="C531" t="s">
        <v>12614</v>
      </c>
      <c r="D531" t="s">
        <v>3221</v>
      </c>
      <c r="E531" t="s">
        <v>14446</v>
      </c>
      <c r="H531" t="s">
        <v>13720</v>
      </c>
      <c r="K531">
        <v>2100005567</v>
      </c>
      <c r="L531" t="s">
        <v>9075</v>
      </c>
      <c r="M531" t="s">
        <v>12615</v>
      </c>
      <c r="N531" t="s">
        <v>12616</v>
      </c>
      <c r="O531" t="s">
        <v>3226</v>
      </c>
      <c r="P531" t="s">
        <v>12617</v>
      </c>
      <c r="Q531" t="s">
        <v>74</v>
      </c>
      <c r="R531" t="s">
        <v>74</v>
      </c>
      <c r="S531" t="s">
        <v>74</v>
      </c>
    </row>
    <row r="532" spans="1:19">
      <c r="A532">
        <v>5902065220</v>
      </c>
      <c r="B532" t="s">
        <v>12618</v>
      </c>
      <c r="C532" t="s">
        <v>12619</v>
      </c>
      <c r="D532" t="s">
        <v>3228</v>
      </c>
      <c r="E532" t="s">
        <v>14447</v>
      </c>
      <c r="H532" t="s">
        <v>13721</v>
      </c>
      <c r="K532">
        <v>5902065220</v>
      </c>
      <c r="L532" t="s">
        <v>4044</v>
      </c>
      <c r="M532" t="s">
        <v>12620</v>
      </c>
      <c r="N532" t="s">
        <v>12621</v>
      </c>
      <c r="O532" t="s">
        <v>12622</v>
      </c>
      <c r="P532" t="s">
        <v>12623</v>
      </c>
      <c r="Q532" t="s">
        <v>74</v>
      </c>
      <c r="R532" t="s">
        <v>74</v>
      </c>
      <c r="S532" t="s">
        <v>74</v>
      </c>
    </row>
    <row r="533" spans="1:19">
      <c r="A533">
        <v>5032353255</v>
      </c>
      <c r="B533" t="s">
        <v>12624</v>
      </c>
      <c r="C533" t="s">
        <v>12625</v>
      </c>
      <c r="D533" t="s">
        <v>3235</v>
      </c>
      <c r="E533" t="s">
        <v>14448</v>
      </c>
      <c r="H533" t="s">
        <v>13722</v>
      </c>
      <c r="K533">
        <v>5032353255</v>
      </c>
      <c r="L533" t="s">
        <v>8302</v>
      </c>
      <c r="M533" t="s">
        <v>12626</v>
      </c>
      <c r="N533" t="s">
        <v>12627</v>
      </c>
      <c r="O533" t="s">
        <v>3240</v>
      </c>
      <c r="P533" t="s">
        <v>12628</v>
      </c>
      <c r="Q533" t="s">
        <v>74</v>
      </c>
      <c r="R533" t="s">
        <v>74</v>
      </c>
      <c r="S533" t="s">
        <v>74</v>
      </c>
    </row>
    <row r="534" spans="1:19">
      <c r="A534">
        <v>3444279198</v>
      </c>
      <c r="B534" t="s">
        <v>12629</v>
      </c>
      <c r="C534" t="s">
        <v>12630</v>
      </c>
      <c r="D534" t="s">
        <v>3242</v>
      </c>
      <c r="E534" t="s">
        <v>14449</v>
      </c>
      <c r="H534" t="s">
        <v>13723</v>
      </c>
      <c r="K534">
        <v>3444279198</v>
      </c>
      <c r="L534" t="s">
        <v>8885</v>
      </c>
      <c r="M534" t="s">
        <v>12631</v>
      </c>
      <c r="N534" t="s">
        <v>12632</v>
      </c>
      <c r="O534" t="s">
        <v>12633</v>
      </c>
      <c r="P534" t="s">
        <v>12634</v>
      </c>
      <c r="Q534" t="s">
        <v>74</v>
      </c>
      <c r="R534" t="s">
        <v>74</v>
      </c>
      <c r="S534" t="s">
        <v>74</v>
      </c>
    </row>
    <row r="535" spans="1:19">
      <c r="A535">
        <v>9709093097</v>
      </c>
      <c r="B535" t="s">
        <v>12635</v>
      </c>
      <c r="C535" t="s">
        <v>12636</v>
      </c>
      <c r="D535" t="s">
        <v>3249</v>
      </c>
      <c r="E535" t="s">
        <v>14450</v>
      </c>
      <c r="H535" t="s">
        <v>13724</v>
      </c>
      <c r="K535">
        <v>9709093097</v>
      </c>
      <c r="L535" t="s">
        <v>9059</v>
      </c>
      <c r="M535" t="s">
        <v>12637</v>
      </c>
      <c r="N535" t="s">
        <v>12638</v>
      </c>
      <c r="O535" t="s">
        <v>3254</v>
      </c>
      <c r="P535" t="s">
        <v>12639</v>
      </c>
      <c r="Q535" t="s">
        <v>74</v>
      </c>
      <c r="R535" t="s">
        <v>74</v>
      </c>
      <c r="S535" t="s">
        <v>74</v>
      </c>
    </row>
    <row r="536" spans="1:19">
      <c r="A536">
        <v>2902077051</v>
      </c>
      <c r="B536" t="s">
        <v>12640</v>
      </c>
      <c r="C536" t="s">
        <v>12641</v>
      </c>
      <c r="D536" t="s">
        <v>3256</v>
      </c>
      <c r="E536" t="s">
        <v>14451</v>
      </c>
      <c r="H536" t="s">
        <v>13725</v>
      </c>
      <c r="K536">
        <v>2902077051</v>
      </c>
      <c r="L536" t="s">
        <v>9088</v>
      </c>
      <c r="M536" t="s">
        <v>12642</v>
      </c>
      <c r="N536" t="s">
        <v>12643</v>
      </c>
      <c r="O536" t="s">
        <v>12644</v>
      </c>
      <c r="P536" t="s">
        <v>12645</v>
      </c>
      <c r="Q536" t="s">
        <v>74</v>
      </c>
      <c r="R536" t="s">
        <v>74</v>
      </c>
      <c r="S536" t="s">
        <v>74</v>
      </c>
    </row>
    <row r="537" spans="1:19">
      <c r="A537">
        <v>3906411936</v>
      </c>
      <c r="B537" t="s">
        <v>12646</v>
      </c>
      <c r="C537" t="s">
        <v>12647</v>
      </c>
      <c r="D537" t="s">
        <v>3263</v>
      </c>
      <c r="E537" t="s">
        <v>14452</v>
      </c>
      <c r="H537" t="s">
        <v>13726</v>
      </c>
      <c r="K537">
        <v>3906411936</v>
      </c>
      <c r="L537" t="s">
        <v>9075</v>
      </c>
      <c r="M537" t="s">
        <v>12648</v>
      </c>
      <c r="N537" t="s">
        <v>12649</v>
      </c>
      <c r="O537" t="s">
        <v>3268</v>
      </c>
      <c r="P537" t="s">
        <v>12650</v>
      </c>
      <c r="Q537" t="s">
        <v>74</v>
      </c>
      <c r="R537" t="s">
        <v>74</v>
      </c>
      <c r="S537" t="s">
        <v>74</v>
      </c>
    </row>
    <row r="538" spans="1:19">
      <c r="A538">
        <v>7404075364</v>
      </c>
      <c r="B538" t="s">
        <v>12651</v>
      </c>
      <c r="C538" t="s">
        <v>12652</v>
      </c>
      <c r="D538" t="s">
        <v>3270</v>
      </c>
      <c r="E538" t="s">
        <v>14453</v>
      </c>
      <c r="H538" t="s">
        <v>13727</v>
      </c>
      <c r="K538">
        <v>7404075364</v>
      </c>
      <c r="L538" t="s">
        <v>4151</v>
      </c>
      <c r="M538" t="s">
        <v>12653</v>
      </c>
      <c r="N538" t="s">
        <v>12654</v>
      </c>
      <c r="O538" t="s">
        <v>3275</v>
      </c>
      <c r="P538" t="s">
        <v>12655</v>
      </c>
      <c r="Q538" t="s">
        <v>74</v>
      </c>
      <c r="R538" t="s">
        <v>74</v>
      </c>
      <c r="S538" t="s">
        <v>74</v>
      </c>
    </row>
    <row r="539" spans="1:19">
      <c r="A539">
        <v>5837081290</v>
      </c>
      <c r="B539" t="s">
        <v>12656</v>
      </c>
      <c r="C539" t="s">
        <v>12657</v>
      </c>
      <c r="D539" t="s">
        <v>3277</v>
      </c>
      <c r="E539" t="s">
        <v>14454</v>
      </c>
      <c r="H539" t="s">
        <v>13728</v>
      </c>
      <c r="K539">
        <v>5837081290</v>
      </c>
      <c r="L539" t="s">
        <v>9012</v>
      </c>
      <c r="M539" t="s">
        <v>10701</v>
      </c>
      <c r="N539" t="s">
        <v>12658</v>
      </c>
      <c r="O539" t="s">
        <v>12659</v>
      </c>
      <c r="P539" t="s">
        <v>12660</v>
      </c>
      <c r="Q539" t="s">
        <v>74</v>
      </c>
      <c r="R539" t="s">
        <v>74</v>
      </c>
      <c r="S539" t="s">
        <v>74</v>
      </c>
    </row>
    <row r="540" spans="1:19">
      <c r="A540">
        <v>2635209961</v>
      </c>
      <c r="B540" t="s">
        <v>12661</v>
      </c>
      <c r="C540" t="s">
        <v>12662</v>
      </c>
      <c r="D540" t="s">
        <v>3284</v>
      </c>
      <c r="E540" t="s">
        <v>14455</v>
      </c>
      <c r="H540" t="s">
        <v>13729</v>
      </c>
      <c r="K540">
        <v>2635209961</v>
      </c>
      <c r="L540" t="s">
        <v>4176</v>
      </c>
      <c r="M540" t="s">
        <v>12663</v>
      </c>
      <c r="N540" t="s">
        <v>12664</v>
      </c>
      <c r="O540" t="s">
        <v>12665</v>
      </c>
      <c r="P540" t="s">
        <v>3289</v>
      </c>
      <c r="Q540" t="s">
        <v>74</v>
      </c>
      <c r="R540" t="s">
        <v>74</v>
      </c>
      <c r="S540" t="s">
        <v>74</v>
      </c>
    </row>
    <row r="541" spans="1:19">
      <c r="A541">
        <v>5904291793</v>
      </c>
      <c r="B541" t="s">
        <v>12666</v>
      </c>
      <c r="C541" t="s">
        <v>12667</v>
      </c>
      <c r="D541" t="s">
        <v>3290</v>
      </c>
      <c r="E541" t="s">
        <v>14456</v>
      </c>
      <c r="H541" t="s">
        <v>13730</v>
      </c>
      <c r="K541">
        <v>5904291793</v>
      </c>
      <c r="L541" t="s">
        <v>8068</v>
      </c>
      <c r="M541" t="s">
        <v>12668</v>
      </c>
      <c r="N541" t="s">
        <v>12669</v>
      </c>
      <c r="O541" t="s">
        <v>3295</v>
      </c>
      <c r="P541" t="s">
        <v>12670</v>
      </c>
      <c r="Q541" t="s">
        <v>74</v>
      </c>
      <c r="R541" t="s">
        <v>74</v>
      </c>
      <c r="S541" t="s">
        <v>74</v>
      </c>
    </row>
    <row r="542" spans="1:19">
      <c r="A542">
        <v>7726453892</v>
      </c>
      <c r="B542" t="s">
        <v>12671</v>
      </c>
      <c r="C542" t="s">
        <v>12672</v>
      </c>
      <c r="D542" t="s">
        <v>14457</v>
      </c>
      <c r="E542" t="s">
        <v>14458</v>
      </c>
      <c r="H542" t="s">
        <v>13731</v>
      </c>
      <c r="K542">
        <v>7726453892</v>
      </c>
      <c r="L542" t="s">
        <v>8309</v>
      </c>
      <c r="M542" t="s">
        <v>12673</v>
      </c>
      <c r="N542" t="s">
        <v>12674</v>
      </c>
      <c r="O542" t="s">
        <v>3302</v>
      </c>
      <c r="P542" t="s">
        <v>12675</v>
      </c>
      <c r="Q542" t="s">
        <v>74</v>
      </c>
      <c r="R542" t="s">
        <v>74</v>
      </c>
      <c r="S542" t="s">
        <v>74</v>
      </c>
    </row>
    <row r="543" spans="1:19">
      <c r="A543">
        <v>7716932938</v>
      </c>
      <c r="B543" t="s">
        <v>12676</v>
      </c>
      <c r="C543" t="s">
        <v>12677</v>
      </c>
      <c r="D543" t="s">
        <v>14459</v>
      </c>
      <c r="E543" t="s">
        <v>14460</v>
      </c>
      <c r="H543" t="s">
        <v>13732</v>
      </c>
      <c r="K543">
        <v>7716932938</v>
      </c>
      <c r="L543" t="s">
        <v>3935</v>
      </c>
      <c r="M543" t="s">
        <v>12678</v>
      </c>
      <c r="N543" t="s">
        <v>12679</v>
      </c>
      <c r="O543" t="s">
        <v>12680</v>
      </c>
      <c r="P543" t="s">
        <v>12681</v>
      </c>
      <c r="Q543" t="s">
        <v>74</v>
      </c>
      <c r="R543" t="s">
        <v>74</v>
      </c>
      <c r="S543" t="s">
        <v>74</v>
      </c>
    </row>
    <row r="544" spans="1:19">
      <c r="A544">
        <v>7627058108</v>
      </c>
      <c r="B544" t="s">
        <v>12682</v>
      </c>
      <c r="C544" t="s">
        <v>12683</v>
      </c>
      <c r="D544" t="s">
        <v>3311</v>
      </c>
      <c r="E544" t="s">
        <v>14461</v>
      </c>
      <c r="H544" t="s">
        <v>13733</v>
      </c>
      <c r="K544">
        <v>7627058108</v>
      </c>
      <c r="L544" t="s">
        <v>9100</v>
      </c>
      <c r="M544" t="s">
        <v>12684</v>
      </c>
      <c r="N544" t="s">
        <v>12685</v>
      </c>
      <c r="O544" t="s">
        <v>12686</v>
      </c>
      <c r="P544" t="s">
        <v>12687</v>
      </c>
      <c r="Q544" t="s">
        <v>74</v>
      </c>
      <c r="R544" t="s">
        <v>74</v>
      </c>
      <c r="S544" t="s">
        <v>74</v>
      </c>
    </row>
    <row r="545" spans="1:19">
      <c r="A545">
        <v>4706056997</v>
      </c>
      <c r="B545" t="s">
        <v>12688</v>
      </c>
      <c r="C545" t="s">
        <v>12689</v>
      </c>
      <c r="D545" t="s">
        <v>3317</v>
      </c>
      <c r="E545" t="s">
        <v>14462</v>
      </c>
      <c r="H545" t="s">
        <v>13734</v>
      </c>
      <c r="K545">
        <v>4706056997</v>
      </c>
      <c r="L545" t="s">
        <v>9104</v>
      </c>
      <c r="M545" t="s">
        <v>12690</v>
      </c>
      <c r="N545" t="s">
        <v>12691</v>
      </c>
      <c r="O545" t="s">
        <v>12692</v>
      </c>
      <c r="P545" t="s">
        <v>12693</v>
      </c>
      <c r="Q545" t="s">
        <v>74</v>
      </c>
      <c r="R545" t="s">
        <v>74</v>
      </c>
      <c r="S545" t="s">
        <v>74</v>
      </c>
    </row>
    <row r="546" spans="1:19">
      <c r="A546">
        <v>6449105426</v>
      </c>
      <c r="B546" t="s">
        <v>12694</v>
      </c>
      <c r="C546" t="s">
        <v>12695</v>
      </c>
      <c r="D546" t="s">
        <v>3324</v>
      </c>
      <c r="E546" t="s">
        <v>14463</v>
      </c>
      <c r="H546" t="s">
        <v>13735</v>
      </c>
      <c r="K546">
        <v>6449105426</v>
      </c>
      <c r="L546" t="s">
        <v>8202</v>
      </c>
      <c r="M546" t="s">
        <v>12696</v>
      </c>
      <c r="N546" t="s">
        <v>12697</v>
      </c>
      <c r="O546" t="s">
        <v>3329</v>
      </c>
      <c r="P546" t="s">
        <v>12698</v>
      </c>
      <c r="Q546" t="s">
        <v>74</v>
      </c>
      <c r="R546" t="s">
        <v>74</v>
      </c>
      <c r="S546" t="s">
        <v>74</v>
      </c>
    </row>
    <row r="547" spans="1:19">
      <c r="A547">
        <v>3444279776</v>
      </c>
      <c r="B547" t="s">
        <v>12699</v>
      </c>
      <c r="C547" t="s">
        <v>12700</v>
      </c>
      <c r="D547" t="s">
        <v>3331</v>
      </c>
      <c r="E547" t="s">
        <v>14464</v>
      </c>
      <c r="H547" t="s">
        <v>13736</v>
      </c>
      <c r="K547">
        <v>3444279776</v>
      </c>
      <c r="L547" t="s">
        <v>4056</v>
      </c>
      <c r="M547" t="s">
        <v>12701</v>
      </c>
      <c r="N547" t="s">
        <v>12702</v>
      </c>
      <c r="O547" t="s">
        <v>3336</v>
      </c>
      <c r="P547" t="s">
        <v>12703</v>
      </c>
      <c r="Q547" t="s">
        <v>74</v>
      </c>
      <c r="R547" t="s">
        <v>74</v>
      </c>
      <c r="S547" t="s">
        <v>74</v>
      </c>
    </row>
    <row r="548" spans="1:19">
      <c r="A548">
        <v>9714008058</v>
      </c>
      <c r="B548" t="s">
        <v>12704</v>
      </c>
      <c r="C548" t="s">
        <v>12705</v>
      </c>
      <c r="D548" t="s">
        <v>3338</v>
      </c>
      <c r="E548" t="s">
        <v>14465</v>
      </c>
      <c r="H548" t="s">
        <v>13737</v>
      </c>
      <c r="K548">
        <v>9714008058</v>
      </c>
      <c r="L548" t="s">
        <v>4005</v>
      </c>
      <c r="M548" t="s">
        <v>12706</v>
      </c>
      <c r="N548" t="s">
        <v>12707</v>
      </c>
      <c r="O548" t="s">
        <v>12708</v>
      </c>
      <c r="P548" t="s">
        <v>12709</v>
      </c>
      <c r="Q548" t="s">
        <v>74</v>
      </c>
      <c r="R548" t="s">
        <v>74</v>
      </c>
      <c r="S548" t="s">
        <v>74</v>
      </c>
    </row>
    <row r="549" spans="1:19">
      <c r="A549">
        <v>9726023244</v>
      </c>
      <c r="B549" t="s">
        <v>12710</v>
      </c>
      <c r="C549" t="s">
        <v>12711</v>
      </c>
      <c r="D549" t="s">
        <v>3345</v>
      </c>
      <c r="E549" t="s">
        <v>14466</v>
      </c>
      <c r="H549" t="s">
        <v>13738</v>
      </c>
      <c r="K549">
        <v>9726023244</v>
      </c>
      <c r="L549" t="s">
        <v>8309</v>
      </c>
      <c r="M549" t="s">
        <v>12712</v>
      </c>
      <c r="N549" t="s">
        <v>12713</v>
      </c>
      <c r="O549" t="s">
        <v>12714</v>
      </c>
      <c r="P549" t="s">
        <v>12715</v>
      </c>
      <c r="Q549" t="s">
        <v>74</v>
      </c>
      <c r="R549" t="s">
        <v>74</v>
      </c>
      <c r="S549" t="s">
        <v>74</v>
      </c>
    </row>
    <row r="550" spans="1:19">
      <c r="A550">
        <v>3444279945</v>
      </c>
      <c r="B550" t="s">
        <v>12716</v>
      </c>
      <c r="C550" t="s">
        <v>12717</v>
      </c>
      <c r="D550" t="s">
        <v>3351</v>
      </c>
      <c r="E550" t="s">
        <v>14467</v>
      </c>
      <c r="H550" t="s">
        <v>13739</v>
      </c>
      <c r="K550">
        <v>3444279945</v>
      </c>
      <c r="L550" t="s">
        <v>3958</v>
      </c>
      <c r="M550" t="s">
        <v>12718</v>
      </c>
      <c r="N550" t="s">
        <v>12719</v>
      </c>
      <c r="O550" t="s">
        <v>3356</v>
      </c>
      <c r="P550" t="s">
        <v>12720</v>
      </c>
      <c r="Q550" t="s">
        <v>74</v>
      </c>
      <c r="R550" t="s">
        <v>74</v>
      </c>
      <c r="S550" t="s">
        <v>74</v>
      </c>
    </row>
    <row r="551" spans="1:19">
      <c r="A551">
        <v>7734477671</v>
      </c>
      <c r="B551" t="s">
        <v>12721</v>
      </c>
      <c r="C551" t="s">
        <v>12722</v>
      </c>
      <c r="D551" t="s">
        <v>3358</v>
      </c>
      <c r="E551" t="s">
        <v>14468</v>
      </c>
      <c r="H551" t="s">
        <v>13740</v>
      </c>
      <c r="K551">
        <v>7734477671</v>
      </c>
      <c r="L551" t="s">
        <v>4005</v>
      </c>
      <c r="M551" t="s">
        <v>12723</v>
      </c>
      <c r="N551" t="s">
        <v>12589</v>
      </c>
      <c r="O551" t="s">
        <v>3362</v>
      </c>
      <c r="P551" t="s">
        <v>12724</v>
      </c>
      <c r="Q551" t="s">
        <v>74</v>
      </c>
      <c r="R551" t="s">
        <v>74</v>
      </c>
      <c r="S551" t="s">
        <v>74</v>
      </c>
    </row>
    <row r="552" spans="1:19">
      <c r="A552">
        <v>9731115437</v>
      </c>
      <c r="B552" t="s">
        <v>12725</v>
      </c>
      <c r="C552" t="s">
        <v>12726</v>
      </c>
      <c r="D552" t="s">
        <v>3363</v>
      </c>
      <c r="E552" t="s">
        <v>14469</v>
      </c>
      <c r="H552" t="s">
        <v>13741</v>
      </c>
      <c r="K552">
        <v>9731115437</v>
      </c>
      <c r="L552" t="s">
        <v>4066</v>
      </c>
      <c r="M552" t="s">
        <v>12727</v>
      </c>
      <c r="N552" t="s">
        <v>12728</v>
      </c>
      <c r="O552" t="s">
        <v>3368</v>
      </c>
      <c r="P552" t="s">
        <v>12729</v>
      </c>
      <c r="Q552" t="s">
        <v>74</v>
      </c>
      <c r="R552" t="s">
        <v>74</v>
      </c>
      <c r="S552" t="s">
        <v>74</v>
      </c>
    </row>
    <row r="553" spans="1:19">
      <c r="A553">
        <v>2130222826</v>
      </c>
      <c r="B553" t="s">
        <v>12730</v>
      </c>
      <c r="C553" t="s">
        <v>12731</v>
      </c>
      <c r="D553" t="s">
        <v>3369</v>
      </c>
      <c r="E553" t="s">
        <v>14470</v>
      </c>
      <c r="H553" t="s">
        <v>13742</v>
      </c>
      <c r="K553">
        <v>2130222826</v>
      </c>
      <c r="L553" t="s">
        <v>3999</v>
      </c>
      <c r="M553" t="s">
        <v>12732</v>
      </c>
      <c r="N553" t="s">
        <v>12733</v>
      </c>
      <c r="O553" t="s">
        <v>12734</v>
      </c>
      <c r="P553" t="s">
        <v>3374</v>
      </c>
      <c r="Q553" t="s">
        <v>74</v>
      </c>
      <c r="R553" t="s">
        <v>74</v>
      </c>
      <c r="S553" t="s">
        <v>74</v>
      </c>
    </row>
    <row r="554" spans="1:19">
      <c r="A554">
        <v>6671280460</v>
      </c>
      <c r="B554" t="s">
        <v>12735</v>
      </c>
      <c r="C554" t="s">
        <v>12736</v>
      </c>
      <c r="D554" t="s">
        <v>3375</v>
      </c>
      <c r="E554" t="s">
        <v>14471</v>
      </c>
      <c r="H554" t="s">
        <v>13743</v>
      </c>
      <c r="K554">
        <v>6671280460</v>
      </c>
      <c r="L554" t="s">
        <v>4077</v>
      </c>
      <c r="M554" t="s">
        <v>12737</v>
      </c>
      <c r="N554" t="s">
        <v>12738</v>
      </c>
      <c r="O554" t="s">
        <v>12739</v>
      </c>
      <c r="P554" t="s">
        <v>12740</v>
      </c>
      <c r="Q554" t="s">
        <v>74</v>
      </c>
      <c r="R554" t="s">
        <v>74</v>
      </c>
      <c r="S554" t="s">
        <v>74</v>
      </c>
    </row>
    <row r="555" spans="1:19">
      <c r="A555">
        <v>7715895257</v>
      </c>
      <c r="B555" t="s">
        <v>12741</v>
      </c>
      <c r="C555" t="s">
        <v>12742</v>
      </c>
      <c r="D555" t="s">
        <v>3382</v>
      </c>
      <c r="E555" t="s">
        <v>14472</v>
      </c>
      <c r="H555" t="s">
        <v>13744</v>
      </c>
      <c r="K555">
        <v>7715895257</v>
      </c>
      <c r="L555" t="s">
        <v>4033</v>
      </c>
      <c r="M555" t="s">
        <v>12743</v>
      </c>
      <c r="N555" t="s">
        <v>12744</v>
      </c>
      <c r="O555" t="s">
        <v>3387</v>
      </c>
      <c r="P555" t="s">
        <v>12745</v>
      </c>
      <c r="Q555" t="s">
        <v>74</v>
      </c>
      <c r="R555" t="s">
        <v>74</v>
      </c>
      <c r="S555" t="s">
        <v>74</v>
      </c>
    </row>
    <row r="556" spans="1:19">
      <c r="A556">
        <v>5402045635</v>
      </c>
      <c r="B556" t="s">
        <v>12746</v>
      </c>
      <c r="C556" t="s">
        <v>12747</v>
      </c>
      <c r="D556" t="s">
        <v>3388</v>
      </c>
      <c r="E556" t="s">
        <v>14473</v>
      </c>
      <c r="H556" t="s">
        <v>13745</v>
      </c>
      <c r="K556">
        <v>5402045635</v>
      </c>
      <c r="L556" t="s">
        <v>4154</v>
      </c>
      <c r="M556" t="s">
        <v>12748</v>
      </c>
      <c r="N556" t="s">
        <v>12749</v>
      </c>
      <c r="O556" t="s">
        <v>12750</v>
      </c>
      <c r="P556" t="s">
        <v>12751</v>
      </c>
      <c r="Q556" t="s">
        <v>74</v>
      </c>
      <c r="R556" t="s">
        <v>74</v>
      </c>
      <c r="S556" t="s">
        <v>74</v>
      </c>
    </row>
    <row r="557" spans="1:19">
      <c r="A557">
        <v>9726053295</v>
      </c>
      <c r="B557" t="s">
        <v>12752</v>
      </c>
      <c r="C557" t="s">
        <v>12753</v>
      </c>
      <c r="D557" t="s">
        <v>3395</v>
      </c>
      <c r="E557" t="s">
        <v>14474</v>
      </c>
      <c r="H557" t="s">
        <v>13746</v>
      </c>
      <c r="K557">
        <v>9726053295</v>
      </c>
      <c r="L557" t="s">
        <v>8487</v>
      </c>
      <c r="M557" t="s">
        <v>12754</v>
      </c>
      <c r="N557" t="s">
        <v>12755</v>
      </c>
      <c r="O557" t="s">
        <v>12756</v>
      </c>
      <c r="P557" t="s">
        <v>12757</v>
      </c>
      <c r="Q557" t="s">
        <v>74</v>
      </c>
      <c r="R557" t="s">
        <v>74</v>
      </c>
      <c r="S557" t="s">
        <v>74</v>
      </c>
    </row>
    <row r="558" spans="1:19">
      <c r="A558">
        <v>5611085180</v>
      </c>
      <c r="B558" t="s">
        <v>12758</v>
      </c>
      <c r="C558" t="s">
        <v>12759</v>
      </c>
      <c r="D558" t="s">
        <v>14475</v>
      </c>
      <c r="E558" t="s">
        <v>14476</v>
      </c>
      <c r="H558" t="s">
        <v>13747</v>
      </c>
      <c r="K558">
        <v>5611085180</v>
      </c>
      <c r="L558" t="s">
        <v>9119</v>
      </c>
      <c r="M558" t="s">
        <v>12760</v>
      </c>
      <c r="N558" t="s">
        <v>12761</v>
      </c>
      <c r="O558" t="s">
        <v>12762</v>
      </c>
      <c r="P558" t="s">
        <v>3407</v>
      </c>
      <c r="Q558" t="s">
        <v>74</v>
      </c>
      <c r="R558" t="s">
        <v>74</v>
      </c>
      <c r="S558" t="s">
        <v>74</v>
      </c>
    </row>
    <row r="559" spans="1:19">
      <c r="A559">
        <v>6316284222</v>
      </c>
      <c r="B559" t="s">
        <v>12763</v>
      </c>
      <c r="C559" t="s">
        <v>12764</v>
      </c>
      <c r="D559" t="s">
        <v>3408</v>
      </c>
      <c r="E559" t="s">
        <v>14477</v>
      </c>
      <c r="H559" t="s">
        <v>13748</v>
      </c>
      <c r="K559">
        <v>6316284222</v>
      </c>
      <c r="L559" t="s">
        <v>3966</v>
      </c>
      <c r="M559" t="s">
        <v>12765</v>
      </c>
      <c r="N559" t="s">
        <v>12766</v>
      </c>
      <c r="O559" t="s">
        <v>3413</v>
      </c>
      <c r="P559" t="s">
        <v>12767</v>
      </c>
      <c r="Q559" t="s">
        <v>74</v>
      </c>
      <c r="R559" t="s">
        <v>74</v>
      </c>
      <c r="S559" t="s">
        <v>74</v>
      </c>
    </row>
    <row r="560" spans="1:19">
      <c r="A560">
        <v>5190095134</v>
      </c>
      <c r="B560" t="s">
        <v>12768</v>
      </c>
      <c r="C560" t="s">
        <v>12769</v>
      </c>
      <c r="D560" t="s">
        <v>3415</v>
      </c>
      <c r="E560" t="s">
        <v>14478</v>
      </c>
      <c r="H560" t="s">
        <v>13749</v>
      </c>
      <c r="K560">
        <v>5190095134</v>
      </c>
      <c r="L560" t="s">
        <v>9124</v>
      </c>
      <c r="M560" t="s">
        <v>12770</v>
      </c>
      <c r="N560" t="s">
        <v>12771</v>
      </c>
      <c r="O560" t="s">
        <v>3420</v>
      </c>
      <c r="P560" t="s">
        <v>12772</v>
      </c>
      <c r="Q560" t="s">
        <v>74</v>
      </c>
      <c r="R560" t="s">
        <v>74</v>
      </c>
      <c r="S560" t="s">
        <v>74</v>
      </c>
    </row>
    <row r="561" spans="1:19">
      <c r="A561">
        <v>7100025192</v>
      </c>
      <c r="B561" t="s">
        <v>12773</v>
      </c>
      <c r="C561" t="s">
        <v>12774</v>
      </c>
      <c r="D561" t="s">
        <v>3421</v>
      </c>
      <c r="E561" t="s">
        <v>14479</v>
      </c>
      <c r="H561" t="s">
        <v>13750</v>
      </c>
      <c r="K561">
        <v>7100025192</v>
      </c>
      <c r="L561" t="s">
        <v>9127</v>
      </c>
      <c r="M561" t="s">
        <v>12775</v>
      </c>
      <c r="N561" t="s">
        <v>12776</v>
      </c>
      <c r="O561" t="s">
        <v>3426</v>
      </c>
      <c r="P561" t="s">
        <v>12777</v>
      </c>
      <c r="Q561" t="s">
        <v>74</v>
      </c>
      <c r="R561" t="s">
        <v>74</v>
      </c>
      <c r="S561" t="s">
        <v>74</v>
      </c>
    </row>
    <row r="562" spans="1:19">
      <c r="A562">
        <v>7300023241</v>
      </c>
      <c r="B562" t="s">
        <v>12778</v>
      </c>
      <c r="C562" t="s">
        <v>12779</v>
      </c>
      <c r="D562" t="s">
        <v>3428</v>
      </c>
      <c r="E562" t="s">
        <v>14480</v>
      </c>
      <c r="H562" t="s">
        <v>13751</v>
      </c>
      <c r="K562">
        <v>7300023241</v>
      </c>
      <c r="L562" t="s">
        <v>9131</v>
      </c>
      <c r="M562" t="s">
        <v>12780</v>
      </c>
      <c r="N562" t="s">
        <v>12781</v>
      </c>
      <c r="O562" t="s">
        <v>3433</v>
      </c>
      <c r="P562" t="s">
        <v>12782</v>
      </c>
      <c r="Q562" t="s">
        <v>74</v>
      </c>
      <c r="R562" t="s">
        <v>74</v>
      </c>
      <c r="S562" t="s">
        <v>74</v>
      </c>
    </row>
    <row r="563" spans="1:19">
      <c r="A563">
        <v>4800007806</v>
      </c>
      <c r="B563" t="s">
        <v>12783</v>
      </c>
      <c r="C563" t="s">
        <v>12784</v>
      </c>
      <c r="D563" t="s">
        <v>3435</v>
      </c>
      <c r="E563" t="s">
        <v>14481</v>
      </c>
      <c r="H563" t="s">
        <v>13752</v>
      </c>
      <c r="K563">
        <v>4800007806</v>
      </c>
      <c r="L563" t="s">
        <v>9135</v>
      </c>
      <c r="M563" t="s">
        <v>10605</v>
      </c>
      <c r="N563" t="s">
        <v>12785</v>
      </c>
      <c r="O563" t="s">
        <v>12786</v>
      </c>
      <c r="P563" t="s">
        <v>12787</v>
      </c>
      <c r="Q563" t="s">
        <v>74</v>
      </c>
      <c r="R563" t="s">
        <v>74</v>
      </c>
      <c r="S563" t="s">
        <v>74</v>
      </c>
    </row>
    <row r="564" spans="1:19">
      <c r="A564">
        <v>572032070</v>
      </c>
      <c r="B564" t="s">
        <v>12788</v>
      </c>
      <c r="C564" t="s">
        <v>12789</v>
      </c>
      <c r="D564" t="s">
        <v>3442</v>
      </c>
      <c r="E564" t="s">
        <v>14482</v>
      </c>
      <c r="H564" t="s">
        <v>13753</v>
      </c>
      <c r="K564">
        <v>572032070</v>
      </c>
      <c r="L564" t="s">
        <v>4212</v>
      </c>
      <c r="M564" t="s">
        <v>12790</v>
      </c>
      <c r="N564" t="s">
        <v>12791</v>
      </c>
      <c r="O564" t="s">
        <v>12792</v>
      </c>
      <c r="P564" t="s">
        <v>12793</v>
      </c>
      <c r="Q564" t="s">
        <v>74</v>
      </c>
      <c r="R564" t="s">
        <v>74</v>
      </c>
      <c r="S564" t="s">
        <v>74</v>
      </c>
    </row>
    <row r="565" spans="1:19">
      <c r="A565">
        <v>7743344357</v>
      </c>
      <c r="B565" t="s">
        <v>12794</v>
      </c>
      <c r="C565" t="s">
        <v>12795</v>
      </c>
      <c r="D565" t="s">
        <v>14596</v>
      </c>
      <c r="E565" t="s">
        <v>14597</v>
      </c>
      <c r="H565" t="s">
        <v>13754</v>
      </c>
      <c r="K565">
        <v>7743344357</v>
      </c>
      <c r="L565" t="s">
        <v>9021</v>
      </c>
      <c r="M565" t="s">
        <v>12796</v>
      </c>
      <c r="N565" t="s">
        <v>12797</v>
      </c>
      <c r="O565" t="s">
        <v>3450</v>
      </c>
      <c r="P565" t="s">
        <v>12798</v>
      </c>
      <c r="Q565" t="s">
        <v>74</v>
      </c>
      <c r="R565" t="s">
        <v>74</v>
      </c>
      <c r="S565" t="s">
        <v>74</v>
      </c>
    </row>
    <row r="566" spans="1:19">
      <c r="A566">
        <v>1800001206</v>
      </c>
      <c r="B566" t="s">
        <v>12799</v>
      </c>
      <c r="C566" t="s">
        <v>12800</v>
      </c>
      <c r="D566" t="s">
        <v>3452</v>
      </c>
      <c r="E566" t="s">
        <v>14483</v>
      </c>
      <c r="H566" t="s">
        <v>13755</v>
      </c>
      <c r="K566">
        <v>1800001206</v>
      </c>
      <c r="L566" t="s">
        <v>9100</v>
      </c>
      <c r="M566" t="s">
        <v>12801</v>
      </c>
      <c r="N566" t="s">
        <v>12802</v>
      </c>
      <c r="O566" t="s">
        <v>3457</v>
      </c>
      <c r="P566" t="s">
        <v>12803</v>
      </c>
      <c r="Q566" t="s">
        <v>74</v>
      </c>
      <c r="R566" t="s">
        <v>74</v>
      </c>
      <c r="S566" t="s">
        <v>74</v>
      </c>
    </row>
    <row r="567" spans="1:19">
      <c r="A567">
        <v>5903158566</v>
      </c>
      <c r="B567" t="s">
        <v>12804</v>
      </c>
      <c r="C567" t="s">
        <v>12805</v>
      </c>
      <c r="D567" t="s">
        <v>14484</v>
      </c>
      <c r="E567" t="s">
        <v>14485</v>
      </c>
      <c r="H567" t="s">
        <v>13756</v>
      </c>
      <c r="K567">
        <v>5903158566</v>
      </c>
      <c r="L567" t="s">
        <v>8260</v>
      </c>
      <c r="M567" t="s">
        <v>12806</v>
      </c>
      <c r="N567" t="s">
        <v>12807</v>
      </c>
      <c r="O567" t="s">
        <v>12808</v>
      </c>
      <c r="P567" t="s">
        <v>12809</v>
      </c>
      <c r="Q567" t="s">
        <v>74</v>
      </c>
      <c r="R567" t="s">
        <v>74</v>
      </c>
      <c r="S567" t="s">
        <v>74</v>
      </c>
    </row>
    <row r="568" spans="1:19">
      <c r="A568">
        <v>800010907</v>
      </c>
      <c r="B568" t="s">
        <v>12810</v>
      </c>
      <c r="C568" t="s">
        <v>12811</v>
      </c>
      <c r="D568" t="s">
        <v>3459</v>
      </c>
      <c r="E568" t="s">
        <v>14486</v>
      </c>
      <c r="H568" t="s">
        <v>13757</v>
      </c>
      <c r="K568">
        <v>800010907</v>
      </c>
      <c r="L568" t="s">
        <v>4056</v>
      </c>
      <c r="M568" t="s">
        <v>12812</v>
      </c>
      <c r="N568" t="s">
        <v>12813</v>
      </c>
      <c r="O568" t="s">
        <v>12814</v>
      </c>
      <c r="P568" t="s">
        <v>12815</v>
      </c>
      <c r="Q568" t="s">
        <v>74</v>
      </c>
      <c r="R568" t="s">
        <v>74</v>
      </c>
      <c r="S568" t="s">
        <v>74</v>
      </c>
    </row>
    <row r="569" spans="1:19">
      <c r="A569">
        <v>800010872</v>
      </c>
      <c r="B569" t="s">
        <v>12816</v>
      </c>
      <c r="C569" t="s">
        <v>12817</v>
      </c>
      <c r="D569" t="s">
        <v>3463</v>
      </c>
      <c r="E569" t="s">
        <v>14487</v>
      </c>
      <c r="H569" t="s">
        <v>13758</v>
      </c>
      <c r="K569">
        <v>800010872</v>
      </c>
      <c r="L569" t="s">
        <v>4056</v>
      </c>
      <c r="M569" t="s">
        <v>12812</v>
      </c>
      <c r="N569" t="s">
        <v>12818</v>
      </c>
      <c r="O569" t="s">
        <v>12819</v>
      </c>
      <c r="P569" t="s">
        <v>12820</v>
      </c>
      <c r="Q569" t="s">
        <v>74</v>
      </c>
      <c r="R569" t="s">
        <v>74</v>
      </c>
      <c r="S569" t="s">
        <v>74</v>
      </c>
    </row>
    <row r="570" spans="1:19">
      <c r="A570">
        <v>1838016040</v>
      </c>
      <c r="B570" t="s">
        <v>12821</v>
      </c>
      <c r="C570" t="s">
        <v>12822</v>
      </c>
      <c r="D570" t="s">
        <v>3468</v>
      </c>
      <c r="E570" t="s">
        <v>14488</v>
      </c>
      <c r="H570" t="s">
        <v>13759</v>
      </c>
      <c r="K570">
        <v>1838016040</v>
      </c>
      <c r="L570" t="s">
        <v>4158</v>
      </c>
      <c r="M570" t="s">
        <v>12823</v>
      </c>
      <c r="N570" t="s">
        <v>12824</v>
      </c>
      <c r="O570" t="s">
        <v>3473</v>
      </c>
      <c r="P570" t="s">
        <v>12825</v>
      </c>
      <c r="Q570" t="s">
        <v>74</v>
      </c>
      <c r="R570" t="s">
        <v>74</v>
      </c>
      <c r="S570" t="s">
        <v>74</v>
      </c>
    </row>
    <row r="571" spans="1:19">
      <c r="A571">
        <v>6311196251</v>
      </c>
      <c r="B571" t="s">
        <v>12826</v>
      </c>
      <c r="C571" t="s">
        <v>12827</v>
      </c>
      <c r="D571" t="s">
        <v>3475</v>
      </c>
      <c r="E571" t="s">
        <v>14489</v>
      </c>
      <c r="H571" t="s">
        <v>13760</v>
      </c>
      <c r="K571">
        <v>6311196251</v>
      </c>
      <c r="L571" t="s">
        <v>4103</v>
      </c>
      <c r="M571" t="s">
        <v>12828</v>
      </c>
      <c r="N571" t="s">
        <v>12829</v>
      </c>
      <c r="O571" t="s">
        <v>3480</v>
      </c>
      <c r="P571" t="s">
        <v>12830</v>
      </c>
      <c r="Q571" t="s">
        <v>74</v>
      </c>
      <c r="R571" t="s">
        <v>74</v>
      </c>
      <c r="S571" t="s">
        <v>74</v>
      </c>
    </row>
    <row r="572" spans="1:19">
      <c r="A572">
        <v>1435307582</v>
      </c>
      <c r="B572" t="s">
        <v>12831</v>
      </c>
      <c r="C572" t="s">
        <v>12832</v>
      </c>
      <c r="D572" t="s">
        <v>3482</v>
      </c>
      <c r="E572" t="s">
        <v>14490</v>
      </c>
      <c r="H572" t="s">
        <v>13761</v>
      </c>
      <c r="K572">
        <v>1435307582</v>
      </c>
      <c r="L572" t="s">
        <v>8370</v>
      </c>
      <c r="M572" t="s">
        <v>12833</v>
      </c>
      <c r="N572" t="s">
        <v>12834</v>
      </c>
      <c r="O572" t="s">
        <v>3487</v>
      </c>
      <c r="P572" t="s">
        <v>12835</v>
      </c>
      <c r="Q572" t="s">
        <v>74</v>
      </c>
      <c r="R572" t="s">
        <v>74</v>
      </c>
      <c r="S572" t="s">
        <v>74</v>
      </c>
    </row>
    <row r="573" spans="1:19">
      <c r="A573">
        <v>9710116140</v>
      </c>
      <c r="B573" t="s">
        <v>12836</v>
      </c>
      <c r="C573" t="s">
        <v>12837</v>
      </c>
      <c r="D573" t="s">
        <v>3489</v>
      </c>
      <c r="E573" t="s">
        <v>14491</v>
      </c>
      <c r="H573" t="s">
        <v>13762</v>
      </c>
      <c r="K573">
        <v>9710116140</v>
      </c>
      <c r="L573" t="s">
        <v>4048</v>
      </c>
      <c r="M573" t="s">
        <v>12838</v>
      </c>
      <c r="N573" t="s">
        <v>12839</v>
      </c>
      <c r="O573" t="s">
        <v>12840</v>
      </c>
      <c r="P573" t="s">
        <v>12841</v>
      </c>
      <c r="Q573" t="s">
        <v>74</v>
      </c>
      <c r="R573" t="s">
        <v>74</v>
      </c>
      <c r="S573" t="s">
        <v>74</v>
      </c>
    </row>
    <row r="574" spans="1:19">
      <c r="A574">
        <v>3444280242</v>
      </c>
      <c r="B574" t="s">
        <v>12842</v>
      </c>
      <c r="C574" t="s">
        <v>12843</v>
      </c>
      <c r="D574" t="s">
        <v>14492</v>
      </c>
      <c r="E574" t="s">
        <v>14493</v>
      </c>
      <c r="H574" t="s">
        <v>13763</v>
      </c>
      <c r="K574">
        <v>3444280242</v>
      </c>
      <c r="L574" t="s">
        <v>8379</v>
      </c>
      <c r="M574" t="s">
        <v>12844</v>
      </c>
      <c r="N574" t="s">
        <v>12845</v>
      </c>
      <c r="O574" t="s">
        <v>12846</v>
      </c>
      <c r="P574" t="s">
        <v>12847</v>
      </c>
      <c r="Q574" t="s">
        <v>74</v>
      </c>
      <c r="R574" t="s">
        <v>74</v>
      </c>
      <c r="S574" t="s">
        <v>74</v>
      </c>
    </row>
    <row r="575" spans="1:19">
      <c r="A575">
        <v>1840104688</v>
      </c>
      <c r="B575" t="s">
        <v>12848</v>
      </c>
      <c r="C575" t="s">
        <v>12849</v>
      </c>
      <c r="D575" t="s">
        <v>3496</v>
      </c>
      <c r="E575" t="s">
        <v>14494</v>
      </c>
      <c r="H575" t="s">
        <v>13764</v>
      </c>
      <c r="K575">
        <v>1840104688</v>
      </c>
      <c r="L575" t="s">
        <v>4158</v>
      </c>
      <c r="M575" t="s">
        <v>12850</v>
      </c>
      <c r="N575" t="s">
        <v>12851</v>
      </c>
      <c r="O575" t="s">
        <v>3501</v>
      </c>
      <c r="P575" t="s">
        <v>12852</v>
      </c>
      <c r="Q575" t="s">
        <v>74</v>
      </c>
      <c r="R575" t="s">
        <v>74</v>
      </c>
      <c r="S575" t="s">
        <v>74</v>
      </c>
    </row>
    <row r="576" spans="1:19">
      <c r="A576">
        <v>6500011347</v>
      </c>
      <c r="B576" t="s">
        <v>12853</v>
      </c>
      <c r="C576" t="s">
        <v>12854</v>
      </c>
      <c r="D576" t="s">
        <v>3503</v>
      </c>
      <c r="E576" t="s">
        <v>14495</v>
      </c>
      <c r="H576" t="s">
        <v>13765</v>
      </c>
      <c r="K576">
        <v>6500011347</v>
      </c>
      <c r="L576" t="s">
        <v>9158</v>
      </c>
      <c r="M576" t="s">
        <v>12855</v>
      </c>
      <c r="N576" t="s">
        <v>12856</v>
      </c>
      <c r="O576" t="s">
        <v>3508</v>
      </c>
      <c r="P576" t="s">
        <v>12857</v>
      </c>
      <c r="Q576" t="s">
        <v>74</v>
      </c>
      <c r="R576" t="s">
        <v>74</v>
      </c>
      <c r="S576" t="s">
        <v>74</v>
      </c>
    </row>
    <row r="577" spans="1:19">
      <c r="A577">
        <v>5410147743</v>
      </c>
      <c r="B577" t="s">
        <v>12858</v>
      </c>
      <c r="C577" t="s">
        <v>12859</v>
      </c>
      <c r="D577" t="s">
        <v>3510</v>
      </c>
      <c r="E577" t="s">
        <v>14496</v>
      </c>
      <c r="K577">
        <v>5410147743</v>
      </c>
      <c r="L577" t="s">
        <v>9161</v>
      </c>
      <c r="M577" t="s">
        <v>12860</v>
      </c>
      <c r="N577" t="s">
        <v>12861</v>
      </c>
      <c r="O577" t="s">
        <v>3515</v>
      </c>
      <c r="P577" t="s">
        <v>12862</v>
      </c>
      <c r="Q577" t="s">
        <v>74</v>
      </c>
      <c r="R577" t="s">
        <v>74</v>
      </c>
      <c r="S577" t="s">
        <v>74</v>
      </c>
    </row>
    <row r="578" spans="1:19">
      <c r="A578">
        <v>5473013580</v>
      </c>
      <c r="B578" t="s">
        <v>12863</v>
      </c>
      <c r="C578" t="s">
        <v>12864</v>
      </c>
      <c r="D578" t="s">
        <v>14497</v>
      </c>
      <c r="E578" t="s">
        <v>14498</v>
      </c>
      <c r="K578">
        <v>5473013580</v>
      </c>
      <c r="L578" t="s">
        <v>9165</v>
      </c>
      <c r="M578" t="s">
        <v>12865</v>
      </c>
      <c r="N578" t="s">
        <v>12866</v>
      </c>
      <c r="O578" t="s">
        <v>12867</v>
      </c>
      <c r="P578" t="s">
        <v>12868</v>
      </c>
      <c r="Q578" t="s">
        <v>74</v>
      </c>
      <c r="R578" t="s">
        <v>74</v>
      </c>
      <c r="S578" t="s">
        <v>74</v>
      </c>
    </row>
    <row r="579" spans="1:19">
      <c r="A579">
        <v>1650431310</v>
      </c>
      <c r="B579" t="s">
        <v>12869</v>
      </c>
      <c r="C579" t="s">
        <v>12870</v>
      </c>
      <c r="D579" t="s">
        <v>14499</v>
      </c>
      <c r="E579" t="s">
        <v>14500</v>
      </c>
      <c r="H579" t="s">
        <v>13766</v>
      </c>
      <c r="K579">
        <v>1650431310</v>
      </c>
      <c r="L579" t="s">
        <v>8282</v>
      </c>
      <c r="M579" t="s">
        <v>10805</v>
      </c>
      <c r="N579" t="s">
        <v>12871</v>
      </c>
      <c r="O579" t="s">
        <v>12872</v>
      </c>
      <c r="P579" t="s">
        <v>12873</v>
      </c>
      <c r="Q579" t="s">
        <v>74</v>
      </c>
      <c r="R579" t="s">
        <v>74</v>
      </c>
      <c r="S579" t="s">
        <v>74</v>
      </c>
    </row>
    <row r="580" spans="1:19">
      <c r="A580">
        <v>1660162659</v>
      </c>
      <c r="B580" t="s">
        <v>12874</v>
      </c>
      <c r="C580" t="s">
        <v>12875</v>
      </c>
      <c r="D580" t="s">
        <v>3517</v>
      </c>
      <c r="E580" t="s">
        <v>14501</v>
      </c>
      <c r="H580" t="s">
        <v>13767</v>
      </c>
      <c r="K580">
        <v>1660162659</v>
      </c>
      <c r="L580" t="s">
        <v>8644</v>
      </c>
      <c r="M580" t="s">
        <v>9793</v>
      </c>
      <c r="N580" t="s">
        <v>12876</v>
      </c>
      <c r="O580" t="s">
        <v>12877</v>
      </c>
      <c r="P580" t="s">
        <v>12878</v>
      </c>
      <c r="Q580" t="s">
        <v>74</v>
      </c>
      <c r="R580" t="s">
        <v>74</v>
      </c>
      <c r="S580" t="s">
        <v>74</v>
      </c>
    </row>
    <row r="581" spans="1:19">
      <c r="A581">
        <v>7751268808</v>
      </c>
      <c r="B581" t="s">
        <v>12879</v>
      </c>
      <c r="C581" t="s">
        <v>12880</v>
      </c>
      <c r="D581" t="s">
        <v>14598</v>
      </c>
      <c r="E581" t="s">
        <v>14599</v>
      </c>
      <c r="H581" t="s">
        <v>13768</v>
      </c>
      <c r="K581">
        <v>7751268808</v>
      </c>
      <c r="L581" t="s">
        <v>4090</v>
      </c>
      <c r="M581" t="s">
        <v>12881</v>
      </c>
      <c r="N581" t="s">
        <v>12882</v>
      </c>
      <c r="O581" t="s">
        <v>12883</v>
      </c>
      <c r="P581" t="s">
        <v>12884</v>
      </c>
      <c r="Q581" t="s">
        <v>74</v>
      </c>
      <c r="R581" t="s">
        <v>74</v>
      </c>
      <c r="S581" t="s">
        <v>74</v>
      </c>
    </row>
    <row r="582" spans="1:19">
      <c r="A582">
        <v>6670056296</v>
      </c>
      <c r="B582" t="s">
        <v>12885</v>
      </c>
      <c r="C582" t="s">
        <v>12886</v>
      </c>
      <c r="D582" t="s">
        <v>3531</v>
      </c>
      <c r="E582" t="s">
        <v>14502</v>
      </c>
      <c r="H582" t="s">
        <v>13769</v>
      </c>
      <c r="K582">
        <v>6670056296</v>
      </c>
      <c r="L582" t="s">
        <v>3958</v>
      </c>
      <c r="M582" t="s">
        <v>12887</v>
      </c>
      <c r="N582" t="s">
        <v>12888</v>
      </c>
      <c r="O582" t="s">
        <v>3536</v>
      </c>
      <c r="P582" t="s">
        <v>12889</v>
      </c>
      <c r="Q582" t="s">
        <v>74</v>
      </c>
      <c r="R582" t="s">
        <v>74</v>
      </c>
      <c r="S582" t="s">
        <v>74</v>
      </c>
    </row>
    <row r="583" spans="1:19">
      <c r="A583">
        <v>5402081270</v>
      </c>
      <c r="B583" t="s">
        <v>12890</v>
      </c>
      <c r="C583" t="s">
        <v>12891</v>
      </c>
      <c r="D583" t="s">
        <v>14503</v>
      </c>
      <c r="E583" t="s">
        <v>14504</v>
      </c>
      <c r="K583">
        <v>5402081270</v>
      </c>
      <c r="L583" t="s">
        <v>4154</v>
      </c>
      <c r="M583" t="s">
        <v>12892</v>
      </c>
      <c r="N583" t="s">
        <v>12893</v>
      </c>
      <c r="O583" t="s">
        <v>12894</v>
      </c>
      <c r="P583" t="s">
        <v>12895</v>
      </c>
      <c r="Q583" t="s">
        <v>74</v>
      </c>
      <c r="R583" t="s">
        <v>74</v>
      </c>
      <c r="S583" t="s">
        <v>74</v>
      </c>
    </row>
    <row r="584" spans="1:19">
      <c r="A584">
        <v>1103012673</v>
      </c>
      <c r="B584" t="s">
        <v>12896</v>
      </c>
      <c r="C584" t="s">
        <v>12897</v>
      </c>
      <c r="D584" t="s">
        <v>3538</v>
      </c>
      <c r="E584" t="s">
        <v>14505</v>
      </c>
      <c r="H584" t="s">
        <v>13770</v>
      </c>
      <c r="K584">
        <v>1103012673</v>
      </c>
      <c r="L584" t="s">
        <v>8719</v>
      </c>
      <c r="M584" t="s">
        <v>12898</v>
      </c>
      <c r="N584" t="s">
        <v>12899</v>
      </c>
      <c r="O584" t="s">
        <v>3543</v>
      </c>
      <c r="P584" t="s">
        <v>12900</v>
      </c>
      <c r="Q584" t="s">
        <v>74</v>
      </c>
      <c r="R584" t="s">
        <v>74</v>
      </c>
      <c r="S584" t="s">
        <v>74</v>
      </c>
    </row>
    <row r="585" spans="1:19">
      <c r="A585">
        <v>3327131529</v>
      </c>
      <c r="B585" t="s">
        <v>12901</v>
      </c>
      <c r="C585" t="s">
        <v>12902</v>
      </c>
      <c r="D585" t="s">
        <v>3545</v>
      </c>
      <c r="E585" t="s">
        <v>14506</v>
      </c>
      <c r="H585" t="s">
        <v>13771</v>
      </c>
      <c r="K585">
        <v>3327131529</v>
      </c>
      <c r="L585" t="s">
        <v>8611</v>
      </c>
      <c r="M585" t="s">
        <v>12903</v>
      </c>
      <c r="N585" t="s">
        <v>12904</v>
      </c>
      <c r="O585" t="s">
        <v>3548</v>
      </c>
      <c r="P585" t="s">
        <v>12905</v>
      </c>
      <c r="Q585" t="s">
        <v>74</v>
      </c>
      <c r="R585" t="s">
        <v>74</v>
      </c>
      <c r="S585" t="s">
        <v>74</v>
      </c>
    </row>
    <row r="586" spans="1:19">
      <c r="A586">
        <v>300015086</v>
      </c>
      <c r="B586" t="s">
        <v>12906</v>
      </c>
      <c r="C586" t="s">
        <v>12907</v>
      </c>
      <c r="D586" t="s">
        <v>12908</v>
      </c>
      <c r="E586" t="s">
        <v>14601</v>
      </c>
      <c r="H586" t="s">
        <v>13772</v>
      </c>
      <c r="K586">
        <v>300015086</v>
      </c>
      <c r="L586" t="s">
        <v>9185</v>
      </c>
      <c r="M586" t="s">
        <v>11268</v>
      </c>
      <c r="N586" t="s">
        <v>12909</v>
      </c>
      <c r="O586" t="s">
        <v>12910</v>
      </c>
      <c r="P586" t="s">
        <v>12911</v>
      </c>
      <c r="Q586" t="s">
        <v>74</v>
      </c>
      <c r="R586" t="s">
        <v>74</v>
      </c>
      <c r="S586" t="s">
        <v>74</v>
      </c>
    </row>
    <row r="587" spans="1:19">
      <c r="A587">
        <v>5260494128</v>
      </c>
      <c r="B587" t="s">
        <v>12912</v>
      </c>
      <c r="C587" t="s">
        <v>12913</v>
      </c>
      <c r="D587" t="s">
        <v>14507</v>
      </c>
      <c r="E587" t="s">
        <v>14508</v>
      </c>
      <c r="H587" t="s">
        <v>13773</v>
      </c>
      <c r="K587">
        <v>5260494128</v>
      </c>
      <c r="L587" t="s">
        <v>4002</v>
      </c>
      <c r="M587" t="s">
        <v>12914</v>
      </c>
      <c r="N587" t="s">
        <v>12915</v>
      </c>
      <c r="O587" t="s">
        <v>12916</v>
      </c>
      <c r="P587" t="s">
        <v>12917</v>
      </c>
      <c r="Q587" t="s">
        <v>74</v>
      </c>
      <c r="R587" t="s">
        <v>74</v>
      </c>
      <c r="S587" t="s">
        <v>74</v>
      </c>
    </row>
    <row r="588" spans="1:19">
      <c r="A588">
        <v>5406836892</v>
      </c>
      <c r="B588" t="s">
        <v>12918</v>
      </c>
      <c r="C588" t="s">
        <v>12919</v>
      </c>
      <c r="D588" t="s">
        <v>14509</v>
      </c>
      <c r="E588" t="s">
        <v>14510</v>
      </c>
      <c r="H588" t="s">
        <v>13774</v>
      </c>
      <c r="K588">
        <v>5406836892</v>
      </c>
      <c r="L588" t="s">
        <v>3985</v>
      </c>
      <c r="M588" t="s">
        <v>12920</v>
      </c>
      <c r="N588" t="s">
        <v>12921</v>
      </c>
      <c r="O588" t="s">
        <v>12922</v>
      </c>
      <c r="P588" t="s">
        <v>12923</v>
      </c>
      <c r="Q588" t="s">
        <v>74</v>
      </c>
      <c r="R588" t="s">
        <v>74</v>
      </c>
      <c r="S588" t="s">
        <v>74</v>
      </c>
    </row>
    <row r="589" spans="1:19">
      <c r="A589">
        <v>2635258239</v>
      </c>
      <c r="B589" t="s">
        <v>12924</v>
      </c>
      <c r="C589" t="s">
        <v>12925</v>
      </c>
      <c r="D589" t="s">
        <v>3564</v>
      </c>
      <c r="E589" t="s">
        <v>14511</v>
      </c>
      <c r="H589" t="s">
        <v>13775</v>
      </c>
      <c r="K589">
        <v>2635258239</v>
      </c>
      <c r="L589" t="s">
        <v>9195</v>
      </c>
      <c r="M589" t="s">
        <v>12926</v>
      </c>
      <c r="N589" t="s">
        <v>12927</v>
      </c>
      <c r="O589" t="s">
        <v>12928</v>
      </c>
      <c r="P589" t="s">
        <v>12929</v>
      </c>
      <c r="Q589" t="s">
        <v>74</v>
      </c>
      <c r="R589" t="s">
        <v>74</v>
      </c>
      <c r="S589" t="s">
        <v>74</v>
      </c>
    </row>
    <row r="590" spans="1:19">
      <c r="A590">
        <v>2635257732</v>
      </c>
      <c r="B590" t="s">
        <v>12930</v>
      </c>
      <c r="C590" t="s">
        <v>12931</v>
      </c>
      <c r="D590" t="s">
        <v>3571</v>
      </c>
      <c r="E590" t="s">
        <v>14512</v>
      </c>
      <c r="H590" t="s">
        <v>13776</v>
      </c>
      <c r="K590">
        <v>2635257732</v>
      </c>
      <c r="L590" t="s">
        <v>9195</v>
      </c>
      <c r="M590" t="s">
        <v>12932</v>
      </c>
      <c r="N590" t="s">
        <v>12933</v>
      </c>
      <c r="O590" t="s">
        <v>12934</v>
      </c>
      <c r="P590" t="s">
        <v>12935</v>
      </c>
      <c r="Q590" t="s">
        <v>74</v>
      </c>
      <c r="R590" t="s">
        <v>74</v>
      </c>
      <c r="S590" t="s">
        <v>74</v>
      </c>
    </row>
    <row r="591" spans="1:19">
      <c r="A591">
        <v>9704214076</v>
      </c>
      <c r="B591" t="s">
        <v>12936</v>
      </c>
      <c r="C591" t="s">
        <v>12937</v>
      </c>
      <c r="D591" t="s">
        <v>3577</v>
      </c>
      <c r="E591" t="s">
        <v>14513</v>
      </c>
      <c r="H591" t="s">
        <v>13777</v>
      </c>
      <c r="K591">
        <v>9704214076</v>
      </c>
      <c r="L591" t="s">
        <v>4081</v>
      </c>
      <c r="M591" t="s">
        <v>12938</v>
      </c>
      <c r="N591" t="s">
        <v>12939</v>
      </c>
      <c r="O591" t="s">
        <v>3582</v>
      </c>
      <c r="P591" t="s">
        <v>12940</v>
      </c>
      <c r="Q591" t="s">
        <v>74</v>
      </c>
      <c r="R591" t="s">
        <v>74</v>
      </c>
      <c r="S591" t="s">
        <v>74</v>
      </c>
    </row>
    <row r="592" spans="1:19">
      <c r="A592">
        <v>5919033548</v>
      </c>
      <c r="B592" t="s">
        <v>12941</v>
      </c>
      <c r="C592" t="s">
        <v>12942</v>
      </c>
      <c r="D592" t="s">
        <v>14514</v>
      </c>
      <c r="E592" t="s">
        <v>14515</v>
      </c>
      <c r="H592" t="s">
        <v>13778</v>
      </c>
      <c r="K592">
        <v>5919033548</v>
      </c>
      <c r="L592" t="s">
        <v>4022</v>
      </c>
      <c r="M592" t="s">
        <v>12943</v>
      </c>
      <c r="N592" t="s">
        <v>12944</v>
      </c>
      <c r="O592" t="s">
        <v>12945</v>
      </c>
      <c r="P592" t="s">
        <v>12946</v>
      </c>
      <c r="Q592" t="s">
        <v>74</v>
      </c>
      <c r="R592" t="s">
        <v>74</v>
      </c>
      <c r="S592" t="s">
        <v>74</v>
      </c>
    </row>
    <row r="593" spans="1:19">
      <c r="A593">
        <v>5258157478</v>
      </c>
      <c r="B593" t="s">
        <v>12947</v>
      </c>
      <c r="C593" t="s">
        <v>12948</v>
      </c>
      <c r="D593" t="s">
        <v>14516</v>
      </c>
      <c r="E593" t="s">
        <v>14517</v>
      </c>
      <c r="H593" t="s">
        <v>13779</v>
      </c>
      <c r="K593">
        <v>5258157478</v>
      </c>
      <c r="L593" t="s">
        <v>8865</v>
      </c>
      <c r="M593" t="s">
        <v>12949</v>
      </c>
      <c r="N593" t="s">
        <v>12950</v>
      </c>
      <c r="O593" t="s">
        <v>12951</v>
      </c>
      <c r="P593" t="s">
        <v>12952</v>
      </c>
      <c r="Q593" t="s">
        <v>74</v>
      </c>
      <c r="R593" t="s">
        <v>74</v>
      </c>
      <c r="S593" t="s">
        <v>74</v>
      </c>
    </row>
    <row r="594" spans="1:19">
      <c r="A594">
        <v>1659216290</v>
      </c>
      <c r="B594" t="s">
        <v>12953</v>
      </c>
      <c r="C594" t="s">
        <v>12954</v>
      </c>
      <c r="D594" t="s">
        <v>3584</v>
      </c>
      <c r="E594" t="s">
        <v>14518</v>
      </c>
      <c r="H594" t="s">
        <v>13780</v>
      </c>
      <c r="K594">
        <v>1659216290</v>
      </c>
      <c r="L594" t="s">
        <v>4011</v>
      </c>
      <c r="M594" t="s">
        <v>12955</v>
      </c>
      <c r="N594" t="s">
        <v>12956</v>
      </c>
      <c r="O594" t="s">
        <v>12957</v>
      </c>
      <c r="P594" t="s">
        <v>3589</v>
      </c>
      <c r="Q594" t="s">
        <v>74</v>
      </c>
      <c r="R594" t="s">
        <v>74</v>
      </c>
      <c r="S594" t="s">
        <v>74</v>
      </c>
    </row>
    <row r="595" spans="1:19">
      <c r="A595">
        <v>7842222335</v>
      </c>
      <c r="B595" t="s">
        <v>12958</v>
      </c>
      <c r="C595" t="s">
        <v>12959</v>
      </c>
      <c r="D595" t="s">
        <v>14519</v>
      </c>
      <c r="E595" t="s">
        <v>14520</v>
      </c>
      <c r="H595" t="s">
        <v>13781</v>
      </c>
      <c r="K595">
        <v>7842222335</v>
      </c>
      <c r="L595" t="s">
        <v>8483</v>
      </c>
      <c r="M595" t="s">
        <v>12250</v>
      </c>
      <c r="N595" t="s">
        <v>12960</v>
      </c>
      <c r="O595" t="s">
        <v>12961</v>
      </c>
      <c r="P595" t="s">
        <v>12962</v>
      </c>
      <c r="Q595" t="s">
        <v>74</v>
      </c>
      <c r="R595" t="s">
        <v>74</v>
      </c>
      <c r="S595" t="s">
        <v>74</v>
      </c>
    </row>
    <row r="596" spans="1:19">
      <c r="A596">
        <v>276137789</v>
      </c>
      <c r="B596" t="s">
        <v>12963</v>
      </c>
      <c r="C596" t="s">
        <v>12964</v>
      </c>
      <c r="D596" t="s">
        <v>3590</v>
      </c>
      <c r="E596" t="s">
        <v>14521</v>
      </c>
      <c r="H596" t="s">
        <v>13782</v>
      </c>
      <c r="K596">
        <v>276137789</v>
      </c>
      <c r="L596" t="s">
        <v>9211</v>
      </c>
      <c r="M596" t="s">
        <v>12965</v>
      </c>
      <c r="N596" t="s">
        <v>12966</v>
      </c>
      <c r="O596" t="s">
        <v>12967</v>
      </c>
      <c r="P596" t="s">
        <v>3595</v>
      </c>
      <c r="Q596" t="s">
        <v>74</v>
      </c>
      <c r="R596" t="s">
        <v>74</v>
      </c>
      <c r="S596" t="s">
        <v>74</v>
      </c>
    </row>
    <row r="597" spans="1:19">
      <c r="A597">
        <v>9710048701</v>
      </c>
      <c r="B597" t="s">
        <v>12968</v>
      </c>
      <c r="C597" t="s">
        <v>12969</v>
      </c>
      <c r="D597" t="s">
        <v>3596</v>
      </c>
      <c r="E597" t="s">
        <v>14522</v>
      </c>
      <c r="H597" t="s">
        <v>13783</v>
      </c>
      <c r="K597">
        <v>9710048701</v>
      </c>
      <c r="L597" t="s">
        <v>4048</v>
      </c>
      <c r="M597" t="s">
        <v>12442</v>
      </c>
      <c r="N597" t="s">
        <v>12970</v>
      </c>
      <c r="O597" t="s">
        <v>12971</v>
      </c>
      <c r="P597" t="s">
        <v>3601</v>
      </c>
      <c r="Q597" t="s">
        <v>74</v>
      </c>
      <c r="R597" t="s">
        <v>74</v>
      </c>
      <c r="S597" t="s">
        <v>74</v>
      </c>
    </row>
    <row r="598" spans="1:19">
      <c r="A598">
        <v>2635261351</v>
      </c>
      <c r="B598" t="s">
        <v>12972</v>
      </c>
      <c r="C598" t="s">
        <v>12973</v>
      </c>
      <c r="D598" t="s">
        <v>14523</v>
      </c>
      <c r="E598" t="s">
        <v>14524</v>
      </c>
      <c r="H598" t="s">
        <v>13784</v>
      </c>
      <c r="K598">
        <v>2635261351</v>
      </c>
      <c r="L598" t="s">
        <v>9195</v>
      </c>
      <c r="M598" t="s">
        <v>12974</v>
      </c>
      <c r="N598" t="s">
        <v>12975</v>
      </c>
      <c r="O598" t="s">
        <v>12976</v>
      </c>
      <c r="P598" t="s">
        <v>12977</v>
      </c>
      <c r="Q598" t="s">
        <v>74</v>
      </c>
      <c r="R598" t="s">
        <v>74</v>
      </c>
      <c r="S598" t="s">
        <v>74</v>
      </c>
    </row>
    <row r="599" spans="1:19">
      <c r="A599">
        <v>7801733771</v>
      </c>
      <c r="B599" t="s">
        <v>12978</v>
      </c>
      <c r="C599" t="s">
        <v>12979</v>
      </c>
      <c r="D599" t="s">
        <v>14525</v>
      </c>
      <c r="E599" t="s">
        <v>14526</v>
      </c>
      <c r="K599">
        <v>7801733771</v>
      </c>
      <c r="L599" t="s">
        <v>9068</v>
      </c>
      <c r="M599" t="s">
        <v>12980</v>
      </c>
      <c r="N599" t="s">
        <v>12981</v>
      </c>
      <c r="O599" t="s">
        <v>12982</v>
      </c>
      <c r="P599" t="s">
        <v>12983</v>
      </c>
      <c r="Q599" t="s">
        <v>74</v>
      </c>
      <c r="R599" t="s">
        <v>74</v>
      </c>
      <c r="S599" t="s">
        <v>74</v>
      </c>
    </row>
    <row r="600" spans="1:19">
      <c r="A600">
        <v>7709851710</v>
      </c>
      <c r="B600" t="s">
        <v>12984</v>
      </c>
      <c r="C600" t="s">
        <v>12985</v>
      </c>
      <c r="D600" t="s">
        <v>3602</v>
      </c>
      <c r="E600" t="s">
        <v>14527</v>
      </c>
      <c r="H600" t="s">
        <v>13785</v>
      </c>
      <c r="K600">
        <v>7709851710</v>
      </c>
      <c r="L600" t="s">
        <v>8338</v>
      </c>
      <c r="M600" t="s">
        <v>12986</v>
      </c>
      <c r="N600" t="s">
        <v>12987</v>
      </c>
      <c r="O600" t="s">
        <v>12988</v>
      </c>
      <c r="P600" t="s">
        <v>3607</v>
      </c>
      <c r="Q600" t="s">
        <v>74</v>
      </c>
      <c r="R600" t="s">
        <v>74</v>
      </c>
      <c r="S600" t="s">
        <v>74</v>
      </c>
    </row>
    <row r="601" spans="1:19">
      <c r="A601">
        <v>6161150583</v>
      </c>
      <c r="B601" t="s">
        <v>12989</v>
      </c>
      <c r="C601" t="s">
        <v>12990</v>
      </c>
      <c r="D601" t="s">
        <v>14528</v>
      </c>
      <c r="E601" t="s">
        <v>14529</v>
      </c>
      <c r="H601" t="s">
        <v>13786</v>
      </c>
      <c r="K601">
        <v>6161150583</v>
      </c>
      <c r="L601" t="s">
        <v>8845</v>
      </c>
      <c r="M601" t="s">
        <v>12991</v>
      </c>
      <c r="N601" t="s">
        <v>12992</v>
      </c>
      <c r="O601" t="s">
        <v>12993</v>
      </c>
      <c r="P601" t="s">
        <v>12994</v>
      </c>
      <c r="Q601" t="s">
        <v>74</v>
      </c>
      <c r="R601" t="s">
        <v>74</v>
      </c>
      <c r="S601" t="s">
        <v>74</v>
      </c>
    </row>
    <row r="602" spans="1:19">
      <c r="A602">
        <v>9724193314</v>
      </c>
      <c r="B602" t="s">
        <v>12995</v>
      </c>
      <c r="C602" t="s">
        <v>12996</v>
      </c>
      <c r="D602" t="s">
        <v>14530</v>
      </c>
      <c r="E602" t="s">
        <v>14531</v>
      </c>
      <c r="H602" t="s">
        <v>13787</v>
      </c>
      <c r="K602">
        <v>9724193314</v>
      </c>
      <c r="L602" t="s">
        <v>8722</v>
      </c>
      <c r="M602" t="s">
        <v>12997</v>
      </c>
      <c r="N602" t="s">
        <v>12998</v>
      </c>
      <c r="O602" t="s">
        <v>12999</v>
      </c>
      <c r="P602" t="s">
        <v>13000</v>
      </c>
      <c r="Q602" t="s">
        <v>74</v>
      </c>
      <c r="R602" t="s">
        <v>74</v>
      </c>
      <c r="S602" t="s">
        <v>74</v>
      </c>
    </row>
    <row r="603" spans="1:19">
      <c r="A603">
        <v>7725848489</v>
      </c>
      <c r="B603" t="s">
        <v>13001</v>
      </c>
      <c r="C603" t="s">
        <v>13002</v>
      </c>
      <c r="D603" t="s">
        <v>3608</v>
      </c>
      <c r="E603" t="s">
        <v>14532</v>
      </c>
      <c r="H603" t="s">
        <v>13788</v>
      </c>
      <c r="K603">
        <v>7725848489</v>
      </c>
      <c r="L603" t="s">
        <v>8338</v>
      </c>
      <c r="M603" t="s">
        <v>13003</v>
      </c>
      <c r="N603" t="s">
        <v>13004</v>
      </c>
      <c r="O603" t="s">
        <v>13005</v>
      </c>
      <c r="P603" t="s">
        <v>3613</v>
      </c>
      <c r="Q603" t="s">
        <v>74</v>
      </c>
      <c r="R603" t="s">
        <v>74</v>
      </c>
      <c r="S603" t="s">
        <v>74</v>
      </c>
    </row>
    <row r="604" spans="1:19">
      <c r="A604">
        <v>9719070211</v>
      </c>
      <c r="B604" t="s">
        <v>13006</v>
      </c>
      <c r="C604" t="s">
        <v>13007</v>
      </c>
      <c r="D604" t="s">
        <v>14533</v>
      </c>
      <c r="E604" t="s">
        <v>14534</v>
      </c>
      <c r="H604" t="s">
        <v>13789</v>
      </c>
      <c r="K604">
        <v>9719070211</v>
      </c>
      <c r="L604" t="s">
        <v>8274</v>
      </c>
      <c r="M604" t="s">
        <v>13008</v>
      </c>
      <c r="N604" t="s">
        <v>13009</v>
      </c>
      <c r="O604" t="s">
        <v>13010</v>
      </c>
      <c r="P604" t="s">
        <v>13011</v>
      </c>
      <c r="Q604" t="s">
        <v>74</v>
      </c>
      <c r="R604" t="s">
        <v>74</v>
      </c>
      <c r="S604" t="s">
        <v>74</v>
      </c>
    </row>
    <row r="605" spans="1:19">
      <c r="A605">
        <v>9718263193</v>
      </c>
      <c r="B605" t="s">
        <v>13012</v>
      </c>
      <c r="C605" t="s">
        <v>13013</v>
      </c>
      <c r="D605" t="s">
        <v>14535</v>
      </c>
      <c r="E605" t="s">
        <v>14536</v>
      </c>
      <c r="H605" t="s">
        <v>13790</v>
      </c>
      <c r="K605">
        <v>9718263193</v>
      </c>
      <c r="L605" t="s">
        <v>8050</v>
      </c>
      <c r="M605" t="s">
        <v>13014</v>
      </c>
      <c r="N605" t="s">
        <v>13015</v>
      </c>
      <c r="O605" t="s">
        <v>13016</v>
      </c>
      <c r="P605" t="s">
        <v>13017</v>
      </c>
      <c r="Q605" t="s">
        <v>74</v>
      </c>
      <c r="R605" t="s">
        <v>74</v>
      </c>
      <c r="S605" t="s">
        <v>74</v>
      </c>
    </row>
    <row r="606" spans="1:19">
      <c r="A606">
        <v>300021964</v>
      </c>
      <c r="B606" t="s">
        <v>13018</v>
      </c>
      <c r="C606" t="s">
        <v>13019</v>
      </c>
      <c r="D606" t="s">
        <v>13020</v>
      </c>
      <c r="E606" t="s">
        <v>14602</v>
      </c>
      <c r="H606" t="s">
        <v>13791</v>
      </c>
      <c r="K606">
        <v>300021964</v>
      </c>
      <c r="L606" t="s">
        <v>9185</v>
      </c>
      <c r="M606" t="s">
        <v>14600</v>
      </c>
      <c r="N606" t="s">
        <v>13021</v>
      </c>
      <c r="O606" t="s">
        <v>13022</v>
      </c>
      <c r="P606" t="s">
        <v>13023</v>
      </c>
      <c r="Q606" t="s">
        <v>74</v>
      </c>
      <c r="R606" t="s">
        <v>74</v>
      </c>
      <c r="S606" t="s">
        <v>74</v>
      </c>
    </row>
    <row r="607" spans="1:19">
      <c r="A607">
        <v>2635261859</v>
      </c>
      <c r="B607" t="s">
        <v>13024</v>
      </c>
      <c r="C607" t="s">
        <v>13025</v>
      </c>
      <c r="D607" t="s">
        <v>14537</v>
      </c>
      <c r="E607" t="s">
        <v>14538</v>
      </c>
      <c r="H607" t="s">
        <v>13792</v>
      </c>
      <c r="K607">
        <v>2635261859</v>
      </c>
      <c r="L607" t="s">
        <v>9195</v>
      </c>
      <c r="M607" t="s">
        <v>13026</v>
      </c>
      <c r="N607" t="s">
        <v>13027</v>
      </c>
      <c r="O607" t="s">
        <v>13028</v>
      </c>
      <c r="P607" t="s">
        <v>13029</v>
      </c>
      <c r="Q607" t="s">
        <v>74</v>
      </c>
      <c r="R607" t="s">
        <v>74</v>
      </c>
      <c r="S607" t="s">
        <v>74</v>
      </c>
    </row>
    <row r="608" spans="1:19">
      <c r="A608">
        <v>4205422890</v>
      </c>
      <c r="B608" t="s">
        <v>13030</v>
      </c>
      <c r="C608" t="s">
        <v>13031</v>
      </c>
      <c r="D608" t="s">
        <v>14539</v>
      </c>
      <c r="E608" t="s">
        <v>14540</v>
      </c>
      <c r="H608" t="s">
        <v>13793</v>
      </c>
      <c r="K608">
        <v>4205422890</v>
      </c>
      <c r="L608" t="s">
        <v>8598</v>
      </c>
      <c r="M608" t="s">
        <v>13032</v>
      </c>
      <c r="N608" t="s">
        <v>13033</v>
      </c>
      <c r="O608" t="s">
        <v>13034</v>
      </c>
      <c r="P608" t="s">
        <v>13035</v>
      </c>
      <c r="Q608" t="s">
        <v>74</v>
      </c>
      <c r="R608" t="s">
        <v>74</v>
      </c>
      <c r="S608" t="s">
        <v>74</v>
      </c>
    </row>
    <row r="609" spans="1:19">
      <c r="A609">
        <v>3459086819</v>
      </c>
      <c r="B609" t="s">
        <v>13036</v>
      </c>
      <c r="C609" t="s">
        <v>13037</v>
      </c>
      <c r="D609" t="s">
        <v>14541</v>
      </c>
      <c r="E609" t="s">
        <v>14542</v>
      </c>
      <c r="H609" t="s">
        <v>13794</v>
      </c>
      <c r="K609">
        <v>3459086819</v>
      </c>
      <c r="L609" t="s">
        <v>8639</v>
      </c>
      <c r="M609" t="s">
        <v>13038</v>
      </c>
      <c r="N609" t="s">
        <v>13039</v>
      </c>
      <c r="O609" t="s">
        <v>13040</v>
      </c>
      <c r="P609" t="s">
        <v>13041</v>
      </c>
      <c r="Q609" t="s">
        <v>74</v>
      </c>
      <c r="R609" t="s">
        <v>74</v>
      </c>
      <c r="S609" t="s">
        <v>74</v>
      </c>
    </row>
    <row r="610" spans="1:19">
      <c r="A610">
        <v>7460024758</v>
      </c>
      <c r="B610" t="s">
        <v>13042</v>
      </c>
      <c r="C610" t="s">
        <v>13043</v>
      </c>
      <c r="D610" t="s">
        <v>3614</v>
      </c>
      <c r="E610" t="s">
        <v>14543</v>
      </c>
      <c r="H610" t="s">
        <v>13795</v>
      </c>
      <c r="K610">
        <v>7460024758</v>
      </c>
      <c r="L610" t="s">
        <v>9246</v>
      </c>
      <c r="M610" t="s">
        <v>13044</v>
      </c>
      <c r="N610" t="s">
        <v>13045</v>
      </c>
      <c r="O610" t="s">
        <v>13046</v>
      </c>
      <c r="P610" t="s">
        <v>3619</v>
      </c>
      <c r="Q610" t="s">
        <v>74</v>
      </c>
      <c r="R610" t="s">
        <v>74</v>
      </c>
      <c r="S610" t="s">
        <v>74</v>
      </c>
    </row>
    <row r="611" spans="1:19">
      <c r="A611">
        <v>2225153627</v>
      </c>
      <c r="B611" t="s">
        <v>13047</v>
      </c>
      <c r="C611" t="s">
        <v>13048</v>
      </c>
      <c r="D611" t="s">
        <v>3620</v>
      </c>
      <c r="E611" t="s">
        <v>14544</v>
      </c>
      <c r="H611" t="s">
        <v>13796</v>
      </c>
      <c r="K611">
        <v>2225153627</v>
      </c>
      <c r="L611" t="s">
        <v>9249</v>
      </c>
      <c r="M611" t="s">
        <v>13049</v>
      </c>
      <c r="N611" t="s">
        <v>13050</v>
      </c>
      <c r="O611" t="s">
        <v>13051</v>
      </c>
      <c r="P611" t="s">
        <v>3625</v>
      </c>
      <c r="Q611" t="s">
        <v>74</v>
      </c>
      <c r="R611" t="s">
        <v>74</v>
      </c>
      <c r="S611" t="s">
        <v>74</v>
      </c>
    </row>
    <row r="612" spans="1:19">
      <c r="A612">
        <v>5406843025</v>
      </c>
      <c r="B612" t="s">
        <v>13052</v>
      </c>
      <c r="C612" t="s">
        <v>13053</v>
      </c>
      <c r="D612" t="s">
        <v>14545</v>
      </c>
      <c r="E612" t="s">
        <v>14546</v>
      </c>
      <c r="H612" t="s">
        <v>13797</v>
      </c>
      <c r="K612">
        <v>5406843025</v>
      </c>
      <c r="L612" t="s">
        <v>3985</v>
      </c>
      <c r="M612" t="s">
        <v>11460</v>
      </c>
      <c r="N612" t="s">
        <v>13054</v>
      </c>
      <c r="O612" t="s">
        <v>13055</v>
      </c>
      <c r="P612" t="s">
        <v>13056</v>
      </c>
      <c r="Q612" t="s">
        <v>74</v>
      </c>
      <c r="R612" t="s">
        <v>74</v>
      </c>
      <c r="S612" t="s">
        <v>74</v>
      </c>
    </row>
    <row r="613" spans="1:19">
      <c r="A613">
        <v>7840115899</v>
      </c>
      <c r="B613" t="s">
        <v>13057</v>
      </c>
      <c r="C613" t="s">
        <v>13058</v>
      </c>
      <c r="D613" t="s">
        <v>14547</v>
      </c>
      <c r="E613" t="s">
        <v>14548</v>
      </c>
      <c r="K613">
        <v>7840115899</v>
      </c>
      <c r="L613" t="e">
        <v>#N/A</v>
      </c>
      <c r="M613" t="s">
        <v>13059</v>
      </c>
      <c r="N613" t="s">
        <v>13060</v>
      </c>
      <c r="O613" t="s">
        <v>13061</v>
      </c>
      <c r="P613" t="s">
        <v>13062</v>
      </c>
      <c r="Q613" t="s">
        <v>74</v>
      </c>
      <c r="R613" t="s">
        <v>74</v>
      </c>
      <c r="S613" t="s">
        <v>74</v>
      </c>
    </row>
    <row r="614" spans="1:19">
      <c r="A614">
        <v>1841056860</v>
      </c>
      <c r="B614" t="s">
        <v>13063</v>
      </c>
      <c r="C614" t="s">
        <v>13064</v>
      </c>
      <c r="D614" t="s">
        <v>3626</v>
      </c>
      <c r="E614" t="s">
        <v>14549</v>
      </c>
      <c r="H614" t="s">
        <v>13798</v>
      </c>
      <c r="K614">
        <v>1841056860</v>
      </c>
      <c r="L614" t="s">
        <v>4182</v>
      </c>
      <c r="M614" t="s">
        <v>13065</v>
      </c>
      <c r="N614" t="s">
        <v>13066</v>
      </c>
      <c r="O614" t="s">
        <v>13067</v>
      </c>
      <c r="P614" t="s">
        <v>3631</v>
      </c>
      <c r="Q614" t="s">
        <v>74</v>
      </c>
      <c r="R614" t="s">
        <v>74</v>
      </c>
      <c r="S614" t="s">
        <v>74</v>
      </c>
    </row>
    <row r="615" spans="1:19">
      <c r="A615">
        <v>1656117090</v>
      </c>
      <c r="B615" t="s">
        <v>13068</v>
      </c>
      <c r="C615" t="s">
        <v>13069</v>
      </c>
      <c r="D615" t="s">
        <v>14550</v>
      </c>
      <c r="E615" t="s">
        <v>14551</v>
      </c>
      <c r="H615" t="s">
        <v>13799</v>
      </c>
      <c r="K615">
        <v>1656117090</v>
      </c>
      <c r="L615" t="e">
        <v>#N/A</v>
      </c>
      <c r="M615" t="s">
        <v>13070</v>
      </c>
      <c r="N615" t="s">
        <v>13071</v>
      </c>
      <c r="O615" t="s">
        <v>13072</v>
      </c>
      <c r="P615" t="s">
        <v>13073</v>
      </c>
      <c r="Q615" t="s">
        <v>74</v>
      </c>
      <c r="R615" t="s">
        <v>74</v>
      </c>
      <c r="S615" t="s">
        <v>74</v>
      </c>
    </row>
    <row r="616" spans="1:19">
      <c r="A616">
        <v>9704250356</v>
      </c>
      <c r="B616" t="s">
        <v>13074</v>
      </c>
      <c r="C616" t="s">
        <v>13075</v>
      </c>
      <c r="D616" t="s">
        <v>14552</v>
      </c>
      <c r="E616" t="s">
        <v>14553</v>
      </c>
      <c r="H616" t="s">
        <v>13800</v>
      </c>
      <c r="K616">
        <v>9704250356</v>
      </c>
      <c r="L616" t="s">
        <v>3947</v>
      </c>
      <c r="M616" t="s">
        <v>10653</v>
      </c>
      <c r="N616" t="s">
        <v>13076</v>
      </c>
      <c r="O616" t="s">
        <v>13077</v>
      </c>
      <c r="P616" t="s">
        <v>13078</v>
      </c>
      <c r="Q616" t="s">
        <v>74</v>
      </c>
      <c r="R616" t="s">
        <v>74</v>
      </c>
      <c r="S616" t="s">
        <v>74</v>
      </c>
    </row>
    <row r="617" spans="1:19">
      <c r="A617">
        <v>7708440146</v>
      </c>
      <c r="B617" t="s">
        <v>13079</v>
      </c>
      <c r="C617" t="s">
        <v>13080</v>
      </c>
      <c r="D617" t="s">
        <v>14554</v>
      </c>
      <c r="E617" t="s">
        <v>14555</v>
      </c>
      <c r="H617" t="s">
        <v>13801</v>
      </c>
      <c r="K617">
        <v>7708440146</v>
      </c>
      <c r="L617" t="s">
        <v>8556</v>
      </c>
      <c r="M617" t="s">
        <v>11983</v>
      </c>
      <c r="N617" t="s">
        <v>13081</v>
      </c>
      <c r="O617" t="s">
        <v>13082</v>
      </c>
      <c r="P617" t="s">
        <v>13083</v>
      </c>
      <c r="Q617" t="s">
        <v>74</v>
      </c>
      <c r="R617" t="s">
        <v>74</v>
      </c>
      <c r="S617" t="s">
        <v>74</v>
      </c>
    </row>
    <row r="618" spans="1:19">
      <c r="A618">
        <v>1800024700</v>
      </c>
      <c r="B618" t="s">
        <v>13084</v>
      </c>
      <c r="C618" t="s">
        <v>13085</v>
      </c>
      <c r="D618" t="s">
        <v>14556</v>
      </c>
      <c r="E618" t="s">
        <v>14557</v>
      </c>
      <c r="H618" t="s">
        <v>13802</v>
      </c>
      <c r="K618">
        <v>1800024700</v>
      </c>
      <c r="L618" t="s">
        <v>9100</v>
      </c>
      <c r="M618" t="s">
        <v>13086</v>
      </c>
      <c r="N618" t="s">
        <v>13087</v>
      </c>
      <c r="O618" t="s">
        <v>13088</v>
      </c>
      <c r="P618" t="s">
        <v>13089</v>
      </c>
      <c r="Q618" t="s">
        <v>74</v>
      </c>
      <c r="R618" t="s">
        <v>74</v>
      </c>
      <c r="S618" t="s">
        <v>74</v>
      </c>
    </row>
    <row r="619" spans="1:19">
      <c r="A619">
        <v>3459087354</v>
      </c>
      <c r="B619" t="s">
        <v>13090</v>
      </c>
      <c r="C619" t="s">
        <v>13091</v>
      </c>
      <c r="D619" t="s">
        <v>14558</v>
      </c>
      <c r="E619" t="s">
        <v>14559</v>
      </c>
      <c r="H619" t="s">
        <v>13803</v>
      </c>
      <c r="K619">
        <v>3459087354</v>
      </c>
      <c r="L619" t="e">
        <v>#N/A</v>
      </c>
      <c r="M619" t="s">
        <v>13092</v>
      </c>
      <c r="N619" t="s">
        <v>13093</v>
      </c>
      <c r="O619" t="s">
        <v>13094</v>
      </c>
      <c r="P619" t="s">
        <v>13095</v>
      </c>
      <c r="Q619" t="s">
        <v>74</v>
      </c>
      <c r="R619" t="s">
        <v>74</v>
      </c>
      <c r="S619" t="s">
        <v>74</v>
      </c>
    </row>
    <row r="620" spans="1:19">
      <c r="A620">
        <v>9724206796</v>
      </c>
      <c r="B620" t="s">
        <v>13096</v>
      </c>
      <c r="C620" t="s">
        <v>13097</v>
      </c>
      <c r="D620" t="s">
        <v>14560</v>
      </c>
      <c r="E620" t="s">
        <v>14561</v>
      </c>
      <c r="H620" t="s">
        <v>13804</v>
      </c>
      <c r="K620">
        <v>9724206796</v>
      </c>
      <c r="L620" t="e">
        <v>#N/A</v>
      </c>
      <c r="M620" t="s">
        <v>13098</v>
      </c>
      <c r="N620" t="s">
        <v>13099</v>
      </c>
      <c r="O620" t="s">
        <v>13100</v>
      </c>
      <c r="P620" t="s">
        <v>13101</v>
      </c>
      <c r="Q620" t="s">
        <v>74</v>
      </c>
      <c r="R620" t="s">
        <v>74</v>
      </c>
      <c r="S620" t="s">
        <v>74</v>
      </c>
    </row>
    <row r="621" spans="1:19">
      <c r="A621">
        <v>3665828745</v>
      </c>
      <c r="B621" t="s">
        <v>13102</v>
      </c>
      <c r="C621" t="s">
        <v>13103</v>
      </c>
      <c r="D621" t="s">
        <v>14562</v>
      </c>
      <c r="E621" t="s">
        <v>14563</v>
      </c>
      <c r="H621" t="s">
        <v>13805</v>
      </c>
      <c r="K621">
        <v>3665828745</v>
      </c>
      <c r="L621" t="s">
        <v>9264</v>
      </c>
      <c r="M621" t="s">
        <v>13104</v>
      </c>
      <c r="N621" t="s">
        <v>13105</v>
      </c>
      <c r="O621" t="s">
        <v>13106</v>
      </c>
      <c r="P621" t="s">
        <v>13107</v>
      </c>
      <c r="Q621" t="s">
        <v>74</v>
      </c>
      <c r="R621" t="s">
        <v>74</v>
      </c>
      <c r="S621" t="s">
        <v>74</v>
      </c>
    </row>
    <row r="622" spans="1:19">
      <c r="A622">
        <v>9714064623</v>
      </c>
      <c r="B622" t="s">
        <v>13108</v>
      </c>
      <c r="C622" t="s">
        <v>13109</v>
      </c>
      <c r="D622" t="s">
        <v>14564</v>
      </c>
      <c r="E622" t="s">
        <v>14565</v>
      </c>
      <c r="H622" t="s">
        <v>13806</v>
      </c>
      <c r="K622">
        <v>9714064623</v>
      </c>
      <c r="L622" t="e">
        <v>#N/A</v>
      </c>
      <c r="M622" t="s">
        <v>11487</v>
      </c>
      <c r="N622" t="s">
        <v>13110</v>
      </c>
      <c r="O622" t="s">
        <v>13111</v>
      </c>
      <c r="P622" t="s">
        <v>13112</v>
      </c>
      <c r="Q622" t="s">
        <v>74</v>
      </c>
      <c r="R622" t="s">
        <v>74</v>
      </c>
      <c r="S622" t="s">
        <v>74</v>
      </c>
    </row>
    <row r="623" spans="1:19">
      <c r="A623">
        <v>7708434569</v>
      </c>
      <c r="B623" t="s">
        <v>13113</v>
      </c>
      <c r="C623" t="s">
        <v>13114</v>
      </c>
      <c r="D623" t="s">
        <v>14566</v>
      </c>
      <c r="E623" t="s">
        <v>14567</v>
      </c>
      <c r="H623" t="s">
        <v>13807</v>
      </c>
      <c r="K623">
        <v>7708434569</v>
      </c>
      <c r="L623" t="s">
        <v>8556</v>
      </c>
      <c r="M623" t="s">
        <v>13115</v>
      </c>
      <c r="N623" t="s">
        <v>13116</v>
      </c>
      <c r="O623" t="s">
        <v>13117</v>
      </c>
      <c r="P623" t="s">
        <v>13118</v>
      </c>
      <c r="Q623" t="s">
        <v>74</v>
      </c>
      <c r="R623" t="s">
        <v>74</v>
      </c>
      <c r="S623" t="s">
        <v>74</v>
      </c>
    </row>
    <row r="624" spans="1:19">
      <c r="A624">
        <v>2100021544</v>
      </c>
      <c r="B624" t="s">
        <v>13119</v>
      </c>
      <c r="C624" t="s">
        <v>13120</v>
      </c>
      <c r="D624" t="s">
        <v>14568</v>
      </c>
      <c r="E624" t="s">
        <v>14569</v>
      </c>
      <c r="H624" t="s">
        <v>13808</v>
      </c>
      <c r="K624">
        <v>2100021544</v>
      </c>
      <c r="L624" t="s">
        <v>9075</v>
      </c>
      <c r="M624" t="s">
        <v>13121</v>
      </c>
      <c r="N624" t="s">
        <v>13122</v>
      </c>
      <c r="O624" t="s">
        <v>13123</v>
      </c>
      <c r="P624" t="s">
        <v>13124</v>
      </c>
      <c r="Q624" t="s">
        <v>74</v>
      </c>
      <c r="R624" t="s">
        <v>74</v>
      </c>
      <c r="S624" t="s">
        <v>74</v>
      </c>
    </row>
    <row r="625" spans="1:19">
      <c r="A625">
        <v>9722083732</v>
      </c>
      <c r="B625" t="s">
        <v>13125</v>
      </c>
      <c r="C625" t="s">
        <v>13126</v>
      </c>
      <c r="D625" t="s">
        <v>14570</v>
      </c>
      <c r="E625" t="s">
        <v>14571</v>
      </c>
      <c r="H625" t="s">
        <v>13809</v>
      </c>
      <c r="K625">
        <v>9722083732</v>
      </c>
      <c r="L625" t="s">
        <v>4107</v>
      </c>
      <c r="M625" t="s">
        <v>13127</v>
      </c>
      <c r="N625" t="s">
        <v>13128</v>
      </c>
      <c r="O625" t="s">
        <v>13129</v>
      </c>
      <c r="P625" t="s">
        <v>13130</v>
      </c>
      <c r="Q625" t="s">
        <v>74</v>
      </c>
      <c r="R625" t="s">
        <v>74</v>
      </c>
      <c r="S625" t="s">
        <v>74</v>
      </c>
    </row>
    <row r="626" spans="1:19">
      <c r="A626">
        <v>5402001331</v>
      </c>
      <c r="B626" t="s">
        <v>13131</v>
      </c>
      <c r="C626" t="s">
        <v>13132</v>
      </c>
      <c r="D626" t="s">
        <v>14572</v>
      </c>
      <c r="E626" t="s">
        <v>14573</v>
      </c>
      <c r="H626" t="s">
        <v>13810</v>
      </c>
      <c r="K626">
        <v>5402001331</v>
      </c>
      <c r="L626" t="e">
        <v>#N/A</v>
      </c>
      <c r="M626" t="s">
        <v>13133</v>
      </c>
      <c r="N626" t="s">
        <v>13134</v>
      </c>
      <c r="O626" t="s">
        <v>13135</v>
      </c>
      <c r="P626" t="s">
        <v>13136</v>
      </c>
      <c r="Q626" t="s">
        <v>74</v>
      </c>
      <c r="R626" t="s">
        <v>74</v>
      </c>
      <c r="S626" t="s">
        <v>74</v>
      </c>
    </row>
    <row r="627" spans="1:19">
      <c r="A627">
        <v>7627061196</v>
      </c>
      <c r="B627" t="s">
        <v>13137</v>
      </c>
      <c r="C627" t="s">
        <v>13138</v>
      </c>
      <c r="D627" t="s">
        <v>13139</v>
      </c>
      <c r="E627" t="s">
        <v>14603</v>
      </c>
      <c r="H627" t="s">
        <v>13811</v>
      </c>
      <c r="K627">
        <v>7627061196</v>
      </c>
      <c r="L627" t="e">
        <v>#N/A</v>
      </c>
      <c r="M627" t="s">
        <v>13140</v>
      </c>
      <c r="N627" t="s">
        <v>13141</v>
      </c>
      <c r="O627" t="s">
        <v>13142</v>
      </c>
      <c r="P627" t="s">
        <v>13143</v>
      </c>
      <c r="Q627" t="s">
        <v>74</v>
      </c>
      <c r="R627" t="s">
        <v>74</v>
      </c>
      <c r="S627" t="s">
        <v>74</v>
      </c>
    </row>
    <row r="628" spans="1:19">
      <c r="A628">
        <v>7743250388</v>
      </c>
      <c r="B628" t="s">
        <v>13144</v>
      </c>
      <c r="C628" t="s">
        <v>13145</v>
      </c>
      <c r="D628" t="s">
        <v>14574</v>
      </c>
      <c r="E628" t="s">
        <v>14575</v>
      </c>
      <c r="H628" t="s">
        <v>13812</v>
      </c>
      <c r="K628">
        <v>7743250388</v>
      </c>
      <c r="L628" t="s">
        <v>9021</v>
      </c>
      <c r="M628" t="s">
        <v>13146</v>
      </c>
      <c r="N628" t="s">
        <v>13147</v>
      </c>
      <c r="O628" t="s">
        <v>13148</v>
      </c>
      <c r="P628" t="s">
        <v>13149</v>
      </c>
      <c r="Q628" t="s">
        <v>74</v>
      </c>
      <c r="R628" t="s">
        <v>74</v>
      </c>
      <c r="S628" t="s">
        <v>74</v>
      </c>
    </row>
    <row r="629" spans="1:19">
      <c r="A629">
        <v>2100008039</v>
      </c>
      <c r="B629" t="s">
        <v>13150</v>
      </c>
      <c r="C629" t="s">
        <v>13151</v>
      </c>
      <c r="D629" t="s">
        <v>14576</v>
      </c>
      <c r="E629" t="s">
        <v>14577</v>
      </c>
      <c r="H629" t="s">
        <v>13813</v>
      </c>
      <c r="K629">
        <v>2100008039</v>
      </c>
      <c r="L629" t="s">
        <v>9059</v>
      </c>
      <c r="M629" t="s">
        <v>13152</v>
      </c>
      <c r="N629" t="s">
        <v>13153</v>
      </c>
      <c r="O629" t="s">
        <v>13154</v>
      </c>
      <c r="P629" t="s">
        <v>13155</v>
      </c>
      <c r="Q629" t="s">
        <v>74</v>
      </c>
      <c r="R629" t="s">
        <v>74</v>
      </c>
      <c r="S629" t="s">
        <v>74</v>
      </c>
    </row>
    <row r="630" spans="1:19">
      <c r="A630">
        <v>7000008612</v>
      </c>
      <c r="B630" t="s">
        <v>13156</v>
      </c>
      <c r="C630" t="s">
        <v>13157</v>
      </c>
      <c r="D630" t="s">
        <v>14578</v>
      </c>
      <c r="E630" t="s">
        <v>14579</v>
      </c>
      <c r="H630" t="s">
        <v>13814</v>
      </c>
      <c r="K630">
        <v>7000008612</v>
      </c>
      <c r="L630" t="s">
        <v>9286</v>
      </c>
      <c r="M630" t="s">
        <v>10269</v>
      </c>
      <c r="N630" t="s">
        <v>13158</v>
      </c>
      <c r="O630" t="s">
        <v>13159</v>
      </c>
      <c r="P630" t="s">
        <v>13160</v>
      </c>
      <c r="Q630" t="s">
        <v>74</v>
      </c>
      <c r="R630" t="s">
        <v>74</v>
      </c>
      <c r="S630" t="s">
        <v>74</v>
      </c>
    </row>
    <row r="631" spans="1:19">
      <c r="A631">
        <v>7842226280</v>
      </c>
      <c r="B631" t="s">
        <v>13161</v>
      </c>
      <c r="C631" t="s">
        <v>13162</v>
      </c>
      <c r="D631" t="s">
        <v>14580</v>
      </c>
      <c r="E631" t="s">
        <v>14581</v>
      </c>
      <c r="K631">
        <v>7842226280</v>
      </c>
      <c r="L631" t="s">
        <v>8483</v>
      </c>
      <c r="M631" t="s">
        <v>12304</v>
      </c>
      <c r="N631" t="s">
        <v>13163</v>
      </c>
      <c r="O631" t="s">
        <v>13164</v>
      </c>
      <c r="P631" t="s">
        <v>13165</v>
      </c>
      <c r="Q631" t="s">
        <v>74</v>
      </c>
      <c r="R631" t="s">
        <v>74</v>
      </c>
      <c r="S631" t="s">
        <v>74</v>
      </c>
    </row>
    <row r="632" spans="1:19">
      <c r="A632">
        <v>9704254664</v>
      </c>
      <c r="B632" t="s">
        <v>13166</v>
      </c>
      <c r="C632" t="s">
        <v>13167</v>
      </c>
      <c r="D632" t="s">
        <v>14582</v>
      </c>
      <c r="E632" t="s">
        <v>14583</v>
      </c>
      <c r="H632" t="s">
        <v>13815</v>
      </c>
      <c r="K632">
        <v>9704254664</v>
      </c>
      <c r="L632" t="e">
        <v>#N/A</v>
      </c>
      <c r="M632" t="s">
        <v>13168</v>
      </c>
      <c r="N632" t="s">
        <v>13169</v>
      </c>
      <c r="O632" t="s">
        <v>13170</v>
      </c>
      <c r="P632" t="s">
        <v>13171</v>
      </c>
      <c r="Q632" t="s">
        <v>74</v>
      </c>
      <c r="R632" t="s">
        <v>74</v>
      </c>
      <c r="S632" t="s">
        <v>74</v>
      </c>
    </row>
    <row r="633" spans="1:19">
      <c r="A633">
        <v>5402087120</v>
      </c>
      <c r="B633" t="s">
        <v>13172</v>
      </c>
      <c r="C633" t="s">
        <v>13173</v>
      </c>
      <c r="D633" t="s">
        <v>14584</v>
      </c>
      <c r="E633" t="s">
        <v>14585</v>
      </c>
      <c r="H633" t="s">
        <v>13816</v>
      </c>
      <c r="K633">
        <v>5402087120</v>
      </c>
      <c r="L633" t="e">
        <v>#N/A</v>
      </c>
      <c r="M633" t="s">
        <v>13174</v>
      </c>
      <c r="N633" t="s">
        <v>13175</v>
      </c>
      <c r="O633" t="s">
        <v>13176</v>
      </c>
      <c r="P633" t="s">
        <v>13177</v>
      </c>
      <c r="Q633" t="s">
        <v>74</v>
      </c>
      <c r="R633" t="s">
        <v>74</v>
      </c>
      <c r="S633" t="s">
        <v>74</v>
      </c>
    </row>
    <row r="634" spans="1:19">
      <c r="A634">
        <v>5263092667</v>
      </c>
      <c r="B634" t="s">
        <v>13178</v>
      </c>
      <c r="C634" t="s">
        <v>13179</v>
      </c>
      <c r="D634" t="s">
        <v>14586</v>
      </c>
      <c r="E634" t="s">
        <v>14587</v>
      </c>
      <c r="H634" t="s">
        <v>13817</v>
      </c>
      <c r="K634">
        <v>5263092667</v>
      </c>
      <c r="L634" t="s">
        <v>9292</v>
      </c>
      <c r="M634" t="s">
        <v>13180</v>
      </c>
      <c r="N634" t="s">
        <v>13181</v>
      </c>
      <c r="O634" t="s">
        <v>13182</v>
      </c>
      <c r="P634" t="s">
        <v>13183</v>
      </c>
      <c r="Q634" t="s">
        <v>74</v>
      </c>
      <c r="R634" t="s">
        <v>74</v>
      </c>
      <c r="S634" t="s">
        <v>74</v>
      </c>
    </row>
    <row r="635" spans="1:19">
      <c r="A635">
        <v>2801146767</v>
      </c>
      <c r="B635" t="s">
        <v>13184</v>
      </c>
      <c r="C635" t="s">
        <v>13185</v>
      </c>
      <c r="D635" t="s">
        <v>14588</v>
      </c>
      <c r="E635" t="s">
        <v>14589</v>
      </c>
      <c r="H635" t="s">
        <v>13346</v>
      </c>
      <c r="K635">
        <v>2801146767</v>
      </c>
      <c r="L635" t="s">
        <v>8302</v>
      </c>
      <c r="M635" t="s">
        <v>10205</v>
      </c>
      <c r="N635" t="s">
        <v>13186</v>
      </c>
      <c r="O635" t="s">
        <v>910</v>
      </c>
      <c r="P635" t="s">
        <v>10576</v>
      </c>
      <c r="Q635" t="s">
        <v>74</v>
      </c>
      <c r="R635" t="s">
        <v>74</v>
      </c>
      <c r="S635" t="s">
        <v>74</v>
      </c>
    </row>
    <row r="636" spans="1:19">
      <c r="A636">
        <v>5032335873</v>
      </c>
      <c r="B636" t="s">
        <v>13187</v>
      </c>
      <c r="C636" t="s">
        <v>13188</v>
      </c>
      <c r="D636" t="s">
        <v>14590</v>
      </c>
      <c r="E636" t="s">
        <v>14591</v>
      </c>
      <c r="H636" t="s">
        <v>13818</v>
      </c>
      <c r="K636">
        <v>5032335873</v>
      </c>
      <c r="L636" t="s">
        <v>8302</v>
      </c>
      <c r="M636" t="s">
        <v>13189</v>
      </c>
      <c r="N636" t="s">
        <v>13190</v>
      </c>
      <c r="O636" t="s">
        <v>13191</v>
      </c>
      <c r="P636" t="s">
        <v>13192</v>
      </c>
      <c r="Q636" t="s">
        <v>74</v>
      </c>
      <c r="R636" t="s">
        <v>74</v>
      </c>
      <c r="S636" t="s">
        <v>74</v>
      </c>
    </row>
    <row r="637" spans="1:19">
      <c r="A637">
        <v>1832159860</v>
      </c>
      <c r="D637" t="s">
        <v>20041</v>
      </c>
      <c r="E637" t="s">
        <v>20042</v>
      </c>
      <c r="H637" s="107">
        <v>12118000027</v>
      </c>
    </row>
    <row r="638" spans="1:19">
      <c r="A638">
        <v>5003166395</v>
      </c>
      <c r="D638" t="s">
        <v>20043</v>
      </c>
      <c r="E638" t="s">
        <v>20044</v>
      </c>
      <c r="H638" s="107">
        <v>1245000124346</v>
      </c>
    </row>
    <row r="639" spans="1:19">
      <c r="A639">
        <v>7449154545</v>
      </c>
      <c r="D639" t="s">
        <v>20045</v>
      </c>
      <c r="E639" t="s">
        <v>20046</v>
      </c>
      <c r="H639" s="107">
        <v>1247400021967</v>
      </c>
    </row>
    <row r="640" spans="1:19">
      <c r="A640">
        <v>6165241369</v>
      </c>
      <c r="D640" t="s">
        <v>20054</v>
      </c>
      <c r="E640" t="s">
        <v>20047</v>
      </c>
      <c r="H640" s="108">
        <v>1246100031143</v>
      </c>
    </row>
    <row r="641" spans="1:8">
      <c r="A641">
        <v>9724061540</v>
      </c>
      <c r="D641" t="s">
        <v>20048</v>
      </c>
      <c r="E641" t="s">
        <v>20049</v>
      </c>
      <c r="H641" s="107">
        <v>1217700524766</v>
      </c>
    </row>
    <row r="642" spans="1:8">
      <c r="A642">
        <v>6311197544</v>
      </c>
      <c r="D642" t="s">
        <v>20050</v>
      </c>
      <c r="E642" t="s">
        <v>20051</v>
      </c>
      <c r="H642" s="107">
        <v>1246300004301</v>
      </c>
    </row>
    <row r="643" spans="1:8">
      <c r="A643">
        <v>7801708180</v>
      </c>
      <c r="D643" t="s">
        <v>20052</v>
      </c>
      <c r="E643" t="s">
        <v>20053</v>
      </c>
      <c r="H643" s="108">
        <v>1227800001637</v>
      </c>
    </row>
    <row r="644" spans="1:8">
      <c r="A644">
        <v>6321295413</v>
      </c>
      <c r="D644" t="s">
        <v>22528</v>
      </c>
      <c r="E644" t="s">
        <v>22532</v>
      </c>
      <c r="H644" s="108">
        <v>1126320012830</v>
      </c>
    </row>
    <row r="645" spans="1:8">
      <c r="A645">
        <v>5257198055</v>
      </c>
      <c r="D645" t="s">
        <v>22529</v>
      </c>
      <c r="E645" t="s">
        <v>22533</v>
      </c>
      <c r="H645" s="108">
        <v>1205200028120</v>
      </c>
    </row>
    <row r="646" spans="1:8">
      <c r="A646">
        <v>6950227988</v>
      </c>
      <c r="D646" t="s">
        <v>22530</v>
      </c>
      <c r="E646" t="s">
        <v>22534</v>
      </c>
      <c r="H646" s="108">
        <v>1196952005040</v>
      </c>
    </row>
    <row r="647" spans="1:8">
      <c r="A647">
        <v>7707481573</v>
      </c>
      <c r="D647" t="s">
        <v>22531</v>
      </c>
      <c r="E647" t="s">
        <v>22535</v>
      </c>
      <c r="H647" s="108">
        <v>1237700009360</v>
      </c>
    </row>
  </sheetData>
  <autoFilter ref="A1:S636" xr:uid="{2D249906-9ADA-4820-B67A-1D97BBA52D6E}"/>
  <phoneticPr fontId="6"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8B146-FEEE-44D8-B18A-984BE57189FD}">
  <sheetPr codeName="Лист8"/>
  <dimension ref="A1:NY583"/>
  <sheetViews>
    <sheetView workbookViewId="0">
      <pane xSplit="1" ySplit="2" topLeftCell="BM3" activePane="bottomRight" state="frozen"/>
      <selection activeCell="AY510" sqref="AY2:AY510"/>
      <selection pane="topRight" activeCell="AY510" sqref="AY2:AY510"/>
      <selection pane="bottomLeft" activeCell="AY510" sqref="AY2:AY510"/>
      <selection pane="bottomRight" activeCell="AY510" sqref="AY2:AY510"/>
    </sheetView>
  </sheetViews>
  <sheetFormatPr defaultRowHeight="15"/>
  <cols>
    <col min="1" max="1" width="37" customWidth="1"/>
    <col min="2" max="3" width="20.28515625" customWidth="1"/>
  </cols>
  <sheetData>
    <row r="1" spans="1:389" ht="15.75" customHeight="1">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c r="AL1">
        <v>37</v>
      </c>
      <c r="AM1">
        <v>38</v>
      </c>
      <c r="AN1">
        <v>39</v>
      </c>
      <c r="AO1">
        <v>40</v>
      </c>
      <c r="AP1">
        <v>41</v>
      </c>
      <c r="AQ1">
        <v>42</v>
      </c>
      <c r="AR1">
        <v>43</v>
      </c>
      <c r="AS1">
        <v>44</v>
      </c>
      <c r="AT1">
        <v>45</v>
      </c>
      <c r="AU1">
        <v>46</v>
      </c>
      <c r="AV1">
        <v>47</v>
      </c>
      <c r="AW1">
        <v>48</v>
      </c>
      <c r="AX1">
        <v>49</v>
      </c>
      <c r="AY1">
        <v>50</v>
      </c>
      <c r="AZ1">
        <v>51</v>
      </c>
      <c r="BA1">
        <v>52</v>
      </c>
      <c r="BB1">
        <v>53</v>
      </c>
      <c r="BC1">
        <v>54</v>
      </c>
      <c r="BD1">
        <v>55</v>
      </c>
      <c r="BE1">
        <v>56</v>
      </c>
      <c r="BF1">
        <v>57</v>
      </c>
      <c r="BG1">
        <v>58</v>
      </c>
      <c r="BH1">
        <v>59</v>
      </c>
      <c r="BI1">
        <v>60</v>
      </c>
      <c r="BJ1">
        <v>61</v>
      </c>
      <c r="BK1">
        <v>62</v>
      </c>
      <c r="BL1">
        <v>63</v>
      </c>
      <c r="BM1">
        <v>64</v>
      </c>
      <c r="BN1">
        <v>65</v>
      </c>
      <c r="BO1">
        <v>66</v>
      </c>
      <c r="BP1">
        <v>67</v>
      </c>
      <c r="BQ1">
        <v>68</v>
      </c>
      <c r="BR1">
        <v>69</v>
      </c>
      <c r="BS1">
        <v>70</v>
      </c>
      <c r="BT1">
        <v>71</v>
      </c>
      <c r="BU1">
        <v>72</v>
      </c>
      <c r="BV1">
        <v>73</v>
      </c>
      <c r="BW1">
        <v>74</v>
      </c>
      <c r="BX1">
        <v>75</v>
      </c>
      <c r="BY1">
        <v>76</v>
      </c>
      <c r="BZ1">
        <v>77</v>
      </c>
      <c r="CA1">
        <v>78</v>
      </c>
      <c r="CB1">
        <v>79</v>
      </c>
      <c r="CC1">
        <v>80</v>
      </c>
      <c r="CD1">
        <v>81</v>
      </c>
      <c r="CE1">
        <v>82</v>
      </c>
      <c r="CF1">
        <v>83</v>
      </c>
      <c r="CG1">
        <v>84</v>
      </c>
      <c r="CH1">
        <v>85</v>
      </c>
      <c r="CI1">
        <v>86</v>
      </c>
      <c r="CJ1">
        <v>87</v>
      </c>
      <c r="CK1">
        <v>88</v>
      </c>
      <c r="CL1">
        <v>89</v>
      </c>
      <c r="CM1">
        <v>90</v>
      </c>
      <c r="CN1">
        <v>91</v>
      </c>
      <c r="CO1">
        <v>92</v>
      </c>
      <c r="CP1">
        <v>93</v>
      </c>
      <c r="CQ1">
        <v>94</v>
      </c>
      <c r="CR1">
        <v>95</v>
      </c>
      <c r="CS1">
        <v>96</v>
      </c>
      <c r="CT1">
        <v>97</v>
      </c>
      <c r="CU1">
        <v>98</v>
      </c>
      <c r="CV1">
        <v>99</v>
      </c>
      <c r="CW1">
        <v>100</v>
      </c>
      <c r="CX1">
        <v>101</v>
      </c>
      <c r="CY1">
        <v>102</v>
      </c>
      <c r="CZ1">
        <v>103</v>
      </c>
      <c r="DA1">
        <v>104</v>
      </c>
      <c r="DB1">
        <v>105</v>
      </c>
      <c r="DC1">
        <v>106</v>
      </c>
      <c r="DD1">
        <v>107</v>
      </c>
      <c r="DE1">
        <v>108</v>
      </c>
      <c r="DF1">
        <v>109</v>
      </c>
      <c r="DG1">
        <v>110</v>
      </c>
      <c r="DH1">
        <v>111</v>
      </c>
      <c r="DI1">
        <v>112</v>
      </c>
      <c r="DJ1">
        <v>113</v>
      </c>
      <c r="DK1">
        <v>114</v>
      </c>
      <c r="DL1">
        <v>115</v>
      </c>
      <c r="DM1">
        <v>116</v>
      </c>
      <c r="DN1">
        <v>117</v>
      </c>
      <c r="DO1">
        <v>118</v>
      </c>
      <c r="DP1">
        <v>119</v>
      </c>
      <c r="DQ1">
        <v>120</v>
      </c>
      <c r="DR1">
        <v>121</v>
      </c>
      <c r="DS1">
        <v>122</v>
      </c>
      <c r="DT1">
        <v>123</v>
      </c>
      <c r="DU1">
        <v>124</v>
      </c>
      <c r="DV1">
        <v>125</v>
      </c>
      <c r="DW1">
        <v>126</v>
      </c>
      <c r="DX1">
        <v>127</v>
      </c>
      <c r="DY1">
        <v>128</v>
      </c>
      <c r="DZ1">
        <v>129</v>
      </c>
      <c r="EA1">
        <v>130</v>
      </c>
      <c r="EB1">
        <v>131</v>
      </c>
      <c r="EC1">
        <v>132</v>
      </c>
      <c r="ED1">
        <v>133</v>
      </c>
      <c r="EE1">
        <v>134</v>
      </c>
      <c r="EF1">
        <v>135</v>
      </c>
      <c r="EG1">
        <v>136</v>
      </c>
      <c r="EH1">
        <v>137</v>
      </c>
      <c r="EI1">
        <v>138</v>
      </c>
      <c r="EJ1">
        <v>139</v>
      </c>
      <c r="EK1">
        <v>140</v>
      </c>
      <c r="EL1">
        <v>141</v>
      </c>
      <c r="EM1">
        <v>142</v>
      </c>
      <c r="EN1">
        <v>143</v>
      </c>
      <c r="EO1">
        <v>144</v>
      </c>
      <c r="EP1">
        <v>145</v>
      </c>
      <c r="EQ1">
        <v>146</v>
      </c>
      <c r="ER1">
        <v>147</v>
      </c>
      <c r="ES1">
        <v>148</v>
      </c>
      <c r="ET1">
        <v>149</v>
      </c>
      <c r="EU1">
        <v>150</v>
      </c>
      <c r="EV1">
        <v>151</v>
      </c>
      <c r="EW1">
        <v>152</v>
      </c>
      <c r="EX1">
        <v>153</v>
      </c>
      <c r="EY1">
        <v>154</v>
      </c>
      <c r="EZ1">
        <v>155</v>
      </c>
      <c r="FA1">
        <v>156</v>
      </c>
      <c r="FB1">
        <v>157</v>
      </c>
      <c r="FC1">
        <v>158</v>
      </c>
      <c r="FD1">
        <v>159</v>
      </c>
      <c r="FE1">
        <v>160</v>
      </c>
      <c r="FF1">
        <v>161</v>
      </c>
      <c r="FG1">
        <v>162</v>
      </c>
      <c r="FH1">
        <v>163</v>
      </c>
      <c r="FI1">
        <v>164</v>
      </c>
      <c r="FJ1">
        <v>165</v>
      </c>
      <c r="FK1">
        <v>166</v>
      </c>
      <c r="FL1">
        <v>167</v>
      </c>
      <c r="FM1">
        <v>168</v>
      </c>
      <c r="FN1">
        <v>169</v>
      </c>
      <c r="FO1">
        <v>170</v>
      </c>
      <c r="FP1">
        <v>171</v>
      </c>
      <c r="FQ1">
        <v>172</v>
      </c>
      <c r="FR1">
        <v>173</v>
      </c>
      <c r="FS1">
        <v>174</v>
      </c>
      <c r="FT1">
        <v>175</v>
      </c>
      <c r="FU1">
        <v>176</v>
      </c>
      <c r="FV1">
        <v>177</v>
      </c>
      <c r="FW1">
        <v>178</v>
      </c>
      <c r="FX1">
        <v>179</v>
      </c>
      <c r="FY1">
        <v>180</v>
      </c>
      <c r="FZ1">
        <v>181</v>
      </c>
      <c r="GA1">
        <v>182</v>
      </c>
      <c r="GB1">
        <v>183</v>
      </c>
      <c r="GC1">
        <v>184</v>
      </c>
      <c r="GD1">
        <v>185</v>
      </c>
      <c r="GE1">
        <v>186</v>
      </c>
      <c r="GF1">
        <v>187</v>
      </c>
      <c r="GG1">
        <v>188</v>
      </c>
      <c r="GH1">
        <v>189</v>
      </c>
      <c r="GI1">
        <v>190</v>
      </c>
      <c r="GJ1">
        <v>191</v>
      </c>
      <c r="GK1">
        <v>192</v>
      </c>
      <c r="GL1">
        <v>193</v>
      </c>
      <c r="GM1">
        <v>194</v>
      </c>
      <c r="GN1">
        <v>195</v>
      </c>
      <c r="GO1">
        <v>196</v>
      </c>
      <c r="GP1">
        <v>197</v>
      </c>
      <c r="GQ1">
        <v>198</v>
      </c>
      <c r="GR1">
        <v>199</v>
      </c>
      <c r="GS1">
        <v>200</v>
      </c>
      <c r="GT1">
        <v>201</v>
      </c>
      <c r="GU1">
        <v>202</v>
      </c>
      <c r="GV1">
        <v>203</v>
      </c>
      <c r="GW1">
        <v>204</v>
      </c>
      <c r="GX1">
        <v>205</v>
      </c>
      <c r="GY1">
        <v>206</v>
      </c>
      <c r="GZ1">
        <v>207</v>
      </c>
      <c r="HA1">
        <v>208</v>
      </c>
      <c r="HB1">
        <v>209</v>
      </c>
      <c r="HC1">
        <v>210</v>
      </c>
      <c r="HD1">
        <v>211</v>
      </c>
      <c r="HE1">
        <v>212</v>
      </c>
      <c r="HF1">
        <v>213</v>
      </c>
      <c r="HG1">
        <v>214</v>
      </c>
      <c r="HH1">
        <v>215</v>
      </c>
      <c r="HI1">
        <v>216</v>
      </c>
      <c r="HJ1">
        <v>217</v>
      </c>
      <c r="HK1">
        <v>218</v>
      </c>
      <c r="HL1">
        <v>219</v>
      </c>
      <c r="HM1">
        <v>220</v>
      </c>
      <c r="HN1">
        <v>221</v>
      </c>
      <c r="HO1">
        <v>222</v>
      </c>
      <c r="HP1">
        <v>223</v>
      </c>
      <c r="HQ1">
        <v>224</v>
      </c>
      <c r="HR1">
        <v>225</v>
      </c>
      <c r="HS1">
        <v>226</v>
      </c>
      <c r="HT1">
        <v>227</v>
      </c>
      <c r="HU1">
        <v>228</v>
      </c>
      <c r="HV1">
        <v>229</v>
      </c>
      <c r="HW1">
        <v>230</v>
      </c>
      <c r="HX1">
        <v>231</v>
      </c>
      <c r="HY1">
        <v>232</v>
      </c>
      <c r="HZ1">
        <v>233</v>
      </c>
      <c r="IA1">
        <v>234</v>
      </c>
      <c r="IB1">
        <v>235</v>
      </c>
      <c r="IC1">
        <v>236</v>
      </c>
      <c r="ID1">
        <v>237</v>
      </c>
      <c r="IE1">
        <v>238</v>
      </c>
      <c r="IF1">
        <v>239</v>
      </c>
      <c r="IG1">
        <v>240</v>
      </c>
      <c r="IH1">
        <v>241</v>
      </c>
      <c r="II1">
        <v>242</v>
      </c>
      <c r="IJ1">
        <v>243</v>
      </c>
      <c r="IK1">
        <v>244</v>
      </c>
      <c r="IL1">
        <v>245</v>
      </c>
      <c r="IM1">
        <v>246</v>
      </c>
      <c r="IN1">
        <v>247</v>
      </c>
      <c r="IO1">
        <v>248</v>
      </c>
      <c r="IP1">
        <v>249</v>
      </c>
      <c r="IQ1">
        <v>250</v>
      </c>
      <c r="IR1">
        <v>251</v>
      </c>
      <c r="IS1">
        <v>252</v>
      </c>
      <c r="IT1">
        <v>253</v>
      </c>
      <c r="IU1">
        <v>254</v>
      </c>
      <c r="IV1">
        <v>255</v>
      </c>
      <c r="IW1">
        <v>256</v>
      </c>
      <c r="IX1">
        <v>257</v>
      </c>
      <c r="IY1">
        <v>258</v>
      </c>
      <c r="IZ1">
        <v>259</v>
      </c>
      <c r="JA1">
        <v>260</v>
      </c>
      <c r="JB1">
        <v>261</v>
      </c>
      <c r="JC1">
        <v>262</v>
      </c>
      <c r="JD1">
        <v>263</v>
      </c>
      <c r="JE1">
        <v>264</v>
      </c>
      <c r="JF1">
        <v>265</v>
      </c>
      <c r="JG1">
        <v>266</v>
      </c>
      <c r="JH1">
        <v>267</v>
      </c>
      <c r="JI1">
        <v>268</v>
      </c>
      <c r="JJ1">
        <v>269</v>
      </c>
      <c r="JK1">
        <v>270</v>
      </c>
      <c r="JL1">
        <v>271</v>
      </c>
      <c r="JM1">
        <v>272</v>
      </c>
      <c r="JN1">
        <v>273</v>
      </c>
      <c r="JO1">
        <v>274</v>
      </c>
      <c r="JP1">
        <v>275</v>
      </c>
      <c r="JQ1">
        <v>276</v>
      </c>
      <c r="JR1">
        <v>277</v>
      </c>
      <c r="JS1">
        <v>278</v>
      </c>
      <c r="JT1">
        <v>279</v>
      </c>
      <c r="JU1">
        <v>280</v>
      </c>
      <c r="JV1">
        <v>281</v>
      </c>
      <c r="JW1">
        <v>282</v>
      </c>
      <c r="JX1">
        <v>283</v>
      </c>
      <c r="JY1">
        <v>284</v>
      </c>
      <c r="JZ1">
        <v>286</v>
      </c>
      <c r="KA1">
        <v>287</v>
      </c>
      <c r="KB1">
        <v>288</v>
      </c>
      <c r="KC1">
        <v>289</v>
      </c>
      <c r="KD1">
        <v>290</v>
      </c>
      <c r="KE1">
        <v>291</v>
      </c>
      <c r="KF1">
        <v>292</v>
      </c>
      <c r="KG1">
        <v>293</v>
      </c>
      <c r="KH1">
        <v>294</v>
      </c>
      <c r="KI1">
        <v>295</v>
      </c>
      <c r="KJ1">
        <v>296</v>
      </c>
      <c r="KK1">
        <v>297</v>
      </c>
      <c r="KL1">
        <v>298</v>
      </c>
      <c r="KM1">
        <v>299</v>
      </c>
      <c r="KN1">
        <v>300</v>
      </c>
      <c r="KO1">
        <v>301</v>
      </c>
      <c r="KP1">
        <v>302</v>
      </c>
      <c r="KQ1">
        <v>303</v>
      </c>
      <c r="KR1">
        <v>304</v>
      </c>
      <c r="KS1">
        <v>305</v>
      </c>
      <c r="KT1">
        <v>306</v>
      </c>
      <c r="KU1">
        <v>307</v>
      </c>
      <c r="KV1">
        <v>308</v>
      </c>
      <c r="KW1">
        <v>309</v>
      </c>
      <c r="KX1">
        <v>310</v>
      </c>
      <c r="KY1">
        <v>311</v>
      </c>
      <c r="KZ1">
        <v>312</v>
      </c>
      <c r="LA1">
        <v>313</v>
      </c>
      <c r="LB1">
        <v>314</v>
      </c>
      <c r="LC1">
        <v>315</v>
      </c>
      <c r="LD1">
        <v>316</v>
      </c>
      <c r="LE1">
        <v>317</v>
      </c>
      <c r="LF1">
        <v>318</v>
      </c>
      <c r="LG1">
        <v>319</v>
      </c>
      <c r="LH1">
        <v>320</v>
      </c>
      <c r="LI1">
        <v>321</v>
      </c>
      <c r="LJ1">
        <v>322</v>
      </c>
      <c r="LK1">
        <v>323</v>
      </c>
      <c r="LL1">
        <v>324</v>
      </c>
      <c r="LM1">
        <v>325</v>
      </c>
      <c r="LN1">
        <v>326</v>
      </c>
      <c r="LO1">
        <v>327</v>
      </c>
      <c r="LP1">
        <v>328</v>
      </c>
      <c r="LQ1">
        <v>329</v>
      </c>
      <c r="LR1">
        <v>330</v>
      </c>
      <c r="LS1">
        <v>331</v>
      </c>
      <c r="LT1">
        <v>332</v>
      </c>
      <c r="LU1">
        <v>333</v>
      </c>
      <c r="LV1">
        <v>334</v>
      </c>
      <c r="LW1">
        <v>335</v>
      </c>
      <c r="LX1">
        <v>336</v>
      </c>
      <c r="LY1">
        <v>337</v>
      </c>
      <c r="LZ1">
        <v>338</v>
      </c>
      <c r="MA1">
        <v>339</v>
      </c>
      <c r="MB1">
        <v>340</v>
      </c>
      <c r="MC1">
        <v>341</v>
      </c>
      <c r="MD1">
        <v>342</v>
      </c>
      <c r="ME1">
        <v>343</v>
      </c>
      <c r="MF1">
        <v>344</v>
      </c>
      <c r="MG1">
        <v>345</v>
      </c>
      <c r="MH1">
        <v>346</v>
      </c>
      <c r="MI1">
        <v>347</v>
      </c>
      <c r="MJ1">
        <v>348</v>
      </c>
      <c r="MK1">
        <v>349</v>
      </c>
      <c r="ML1">
        <v>350</v>
      </c>
      <c r="MM1">
        <v>351</v>
      </c>
      <c r="MN1">
        <v>352</v>
      </c>
      <c r="MO1">
        <v>353</v>
      </c>
      <c r="MP1">
        <v>354</v>
      </c>
      <c r="MQ1">
        <v>355</v>
      </c>
      <c r="MR1">
        <v>356</v>
      </c>
      <c r="MS1">
        <v>357</v>
      </c>
      <c r="MT1">
        <v>358</v>
      </c>
      <c r="MU1">
        <v>359</v>
      </c>
      <c r="MV1">
        <v>360</v>
      </c>
      <c r="MW1">
        <v>361</v>
      </c>
      <c r="MX1">
        <v>362</v>
      </c>
      <c r="MY1">
        <v>363</v>
      </c>
      <c r="MZ1">
        <v>364</v>
      </c>
      <c r="NA1">
        <v>365</v>
      </c>
      <c r="NB1">
        <v>366</v>
      </c>
      <c r="NC1">
        <v>367</v>
      </c>
      <c r="ND1">
        <v>368</v>
      </c>
      <c r="NE1">
        <v>369</v>
      </c>
      <c r="NF1">
        <v>370</v>
      </c>
      <c r="NG1">
        <v>371</v>
      </c>
      <c r="NH1">
        <v>372</v>
      </c>
      <c r="NI1">
        <v>373</v>
      </c>
      <c r="NJ1">
        <v>374</v>
      </c>
      <c r="NK1">
        <v>375</v>
      </c>
      <c r="NL1">
        <v>376</v>
      </c>
      <c r="NM1">
        <v>377</v>
      </c>
      <c r="NN1">
        <v>378</v>
      </c>
      <c r="NO1">
        <v>379</v>
      </c>
      <c r="NP1">
        <v>380</v>
      </c>
      <c r="NQ1">
        <v>381</v>
      </c>
      <c r="NR1">
        <v>382</v>
      </c>
      <c r="NS1">
        <v>383</v>
      </c>
      <c r="NT1">
        <v>384</v>
      </c>
      <c r="NU1">
        <v>385</v>
      </c>
      <c r="NV1">
        <v>386</v>
      </c>
      <c r="NW1">
        <v>387</v>
      </c>
      <c r="NX1">
        <v>388</v>
      </c>
    </row>
    <row r="2" spans="1:389">
      <c r="A2" s="11" t="s">
        <v>15190</v>
      </c>
      <c r="B2" s="11" t="s">
        <v>15191</v>
      </c>
      <c r="C2" s="11" t="s">
        <v>15192</v>
      </c>
      <c r="D2" s="11" t="s">
        <v>15193</v>
      </c>
      <c r="E2" s="11" t="s">
        <v>15194</v>
      </c>
      <c r="F2" s="11" t="s">
        <v>15195</v>
      </c>
      <c r="G2" s="11" t="s">
        <v>15196</v>
      </c>
      <c r="H2" s="11" t="s">
        <v>15197</v>
      </c>
      <c r="I2" s="11" t="s">
        <v>15198</v>
      </c>
      <c r="J2" s="11" t="s">
        <v>3646</v>
      </c>
      <c r="K2" s="11" t="s">
        <v>3647</v>
      </c>
      <c r="L2" s="11" t="s">
        <v>3648</v>
      </c>
      <c r="M2" s="11" t="s">
        <v>3649</v>
      </c>
      <c r="N2" s="11" t="s">
        <v>3650</v>
      </c>
      <c r="O2" s="11" t="s">
        <v>3651</v>
      </c>
      <c r="P2" s="11" t="s">
        <v>3652</v>
      </c>
      <c r="Q2" s="11" t="s">
        <v>3653</v>
      </c>
      <c r="R2" s="11" t="s">
        <v>3654</v>
      </c>
      <c r="S2" s="11" t="s">
        <v>3655</v>
      </c>
      <c r="T2" s="11" t="s">
        <v>3656</v>
      </c>
      <c r="U2" s="11" t="s">
        <v>3657</v>
      </c>
      <c r="V2" s="11" t="s">
        <v>3658</v>
      </c>
      <c r="W2" s="11" t="s">
        <v>3659</v>
      </c>
      <c r="X2" s="11" t="s">
        <v>3660</v>
      </c>
      <c r="Y2" s="11" t="s">
        <v>3661</v>
      </c>
      <c r="Z2" s="11" t="s">
        <v>3662</v>
      </c>
      <c r="AA2" s="11" t="s">
        <v>3663</v>
      </c>
      <c r="AB2" s="11" t="s">
        <v>3664</v>
      </c>
      <c r="AC2" s="11" t="s">
        <v>3665</v>
      </c>
      <c r="AD2" s="11" t="s">
        <v>3666</v>
      </c>
      <c r="AE2" s="11" t="s">
        <v>3667</v>
      </c>
      <c r="AF2" s="11" t="s">
        <v>3668</v>
      </c>
      <c r="AG2" s="11" t="s">
        <v>3669</v>
      </c>
      <c r="AH2" s="11" t="s">
        <v>3670</v>
      </c>
      <c r="AI2" s="11" t="s">
        <v>3671</v>
      </c>
      <c r="AJ2" s="11" t="s">
        <v>3672</v>
      </c>
      <c r="AK2" s="11" t="s">
        <v>3673</v>
      </c>
      <c r="AL2" s="11" t="s">
        <v>3674</v>
      </c>
      <c r="AM2" s="11" t="s">
        <v>3675</v>
      </c>
      <c r="AN2" s="11" t="s">
        <v>3676</v>
      </c>
      <c r="AO2" s="11" t="s">
        <v>3677</v>
      </c>
      <c r="AP2" s="11" t="s">
        <v>3678</v>
      </c>
      <c r="AQ2" s="11" t="s">
        <v>3679</v>
      </c>
      <c r="AR2" s="11" t="s">
        <v>3680</v>
      </c>
      <c r="AS2" s="11" t="s">
        <v>3681</v>
      </c>
      <c r="AT2" s="11" t="s">
        <v>3682</v>
      </c>
      <c r="AU2" s="11" t="s">
        <v>3683</v>
      </c>
      <c r="AV2" s="11" t="s">
        <v>3684</v>
      </c>
      <c r="AW2" s="11" t="s">
        <v>3685</v>
      </c>
      <c r="AX2" s="11" t="s">
        <v>3686</v>
      </c>
      <c r="AY2" s="11" t="s">
        <v>3687</v>
      </c>
      <c r="AZ2" s="11" t="s">
        <v>3688</v>
      </c>
      <c r="BA2" s="11" t="s">
        <v>3689</v>
      </c>
      <c r="BB2" s="11" t="s">
        <v>3690</v>
      </c>
      <c r="BC2" s="11" t="s">
        <v>3691</v>
      </c>
      <c r="BD2" s="11" t="s">
        <v>3692</v>
      </c>
      <c r="BE2" s="11" t="s">
        <v>3693</v>
      </c>
      <c r="BF2" s="11" t="s">
        <v>3694</v>
      </c>
      <c r="BG2" s="11" t="s">
        <v>3695</v>
      </c>
      <c r="BH2" s="11" t="s">
        <v>3696</v>
      </c>
      <c r="BI2" s="11" t="s">
        <v>3697</v>
      </c>
      <c r="BJ2" s="11" t="s">
        <v>3698</v>
      </c>
      <c r="BK2" s="11" t="s">
        <v>3699</v>
      </c>
      <c r="BL2" s="11" t="s">
        <v>3700</v>
      </c>
      <c r="BM2" s="11" t="s">
        <v>3701</v>
      </c>
      <c r="BN2" s="11" t="s">
        <v>3702</v>
      </c>
      <c r="BO2" s="11" t="s">
        <v>3703</v>
      </c>
      <c r="BP2" s="11" t="s">
        <v>3704</v>
      </c>
      <c r="BQ2" s="11" t="s">
        <v>3705</v>
      </c>
      <c r="BR2" s="11" t="s">
        <v>3706</v>
      </c>
      <c r="BS2" s="11" t="s">
        <v>3707</v>
      </c>
      <c r="BT2" s="11" t="s">
        <v>3708</v>
      </c>
      <c r="BU2" s="11" t="s">
        <v>3709</v>
      </c>
      <c r="BV2" s="11" t="s">
        <v>3710</v>
      </c>
      <c r="BW2" s="11" t="s">
        <v>3711</v>
      </c>
      <c r="BX2" s="11" t="s">
        <v>3712</v>
      </c>
      <c r="BY2" s="11" t="s">
        <v>3713</v>
      </c>
      <c r="BZ2" s="11" t="s">
        <v>3714</v>
      </c>
      <c r="CA2" s="11" t="s">
        <v>3715</v>
      </c>
      <c r="CB2" s="11" t="s">
        <v>3716</v>
      </c>
      <c r="CC2" s="11" t="s">
        <v>3717</v>
      </c>
      <c r="CD2" s="11" t="s">
        <v>3718</v>
      </c>
      <c r="CE2" s="11" t="s">
        <v>3719</v>
      </c>
      <c r="CF2" s="11" t="s">
        <v>3725</v>
      </c>
      <c r="CG2" s="11" t="s">
        <v>3726</v>
      </c>
      <c r="CH2" s="11" t="s">
        <v>3727</v>
      </c>
      <c r="CI2" s="11" t="s">
        <v>3728</v>
      </c>
      <c r="CJ2" s="11" t="s">
        <v>3729</v>
      </c>
      <c r="CK2" s="11" t="s">
        <v>3730</v>
      </c>
      <c r="CL2" s="11" t="s">
        <v>3731</v>
      </c>
      <c r="CM2" s="11" t="s">
        <v>3732</v>
      </c>
      <c r="CN2" s="11" t="s">
        <v>3733</v>
      </c>
      <c r="CO2" s="11" t="s">
        <v>3734</v>
      </c>
      <c r="CP2" s="11" t="s">
        <v>3735</v>
      </c>
      <c r="CQ2" s="11" t="s">
        <v>3736</v>
      </c>
      <c r="CR2" s="11" t="s">
        <v>3737</v>
      </c>
      <c r="CS2" s="11" t="s">
        <v>3738</v>
      </c>
      <c r="CT2" s="11" t="s">
        <v>3739</v>
      </c>
      <c r="CU2" s="11" t="s">
        <v>3740</v>
      </c>
      <c r="CV2" s="11" t="s">
        <v>3741</v>
      </c>
      <c r="CW2" s="11" t="s">
        <v>3742</v>
      </c>
      <c r="CX2" s="11" t="s">
        <v>3743</v>
      </c>
      <c r="CY2" s="11" t="s">
        <v>3744</v>
      </c>
      <c r="CZ2" s="11" t="s">
        <v>3852</v>
      </c>
      <c r="DA2" s="11" t="s">
        <v>3853</v>
      </c>
      <c r="DB2" s="11" t="s">
        <v>3745</v>
      </c>
      <c r="DC2" s="11" t="s">
        <v>3746</v>
      </c>
      <c r="DD2" s="11" t="s">
        <v>3747</v>
      </c>
      <c r="DE2" s="11" t="s">
        <v>3748</v>
      </c>
      <c r="DF2" s="11" t="s">
        <v>3749</v>
      </c>
      <c r="DG2" s="11" t="s">
        <v>3750</v>
      </c>
      <c r="DH2" s="11" t="s">
        <v>3751</v>
      </c>
      <c r="DI2" s="11" t="s">
        <v>3752</v>
      </c>
      <c r="DJ2" s="11" t="s">
        <v>3758</v>
      </c>
      <c r="DK2" s="11" t="s">
        <v>3760</v>
      </c>
      <c r="DL2" s="11" t="s">
        <v>3761</v>
      </c>
      <c r="DM2" s="11" t="s">
        <v>3762</v>
      </c>
      <c r="DN2" s="11" t="s">
        <v>3763</v>
      </c>
      <c r="DO2" s="11" t="s">
        <v>3764</v>
      </c>
      <c r="DP2" s="11" t="s">
        <v>3765</v>
      </c>
      <c r="DQ2" s="11" t="s">
        <v>3766</v>
      </c>
      <c r="DR2" s="11" t="s">
        <v>3767</v>
      </c>
      <c r="DS2" s="11" t="s">
        <v>3768</v>
      </c>
      <c r="DT2" s="11" t="s">
        <v>3769</v>
      </c>
      <c r="DU2" s="11" t="s">
        <v>3770</v>
      </c>
      <c r="DV2" s="11" t="s">
        <v>3771</v>
      </c>
      <c r="DW2" s="11" t="s">
        <v>3772</v>
      </c>
      <c r="DX2" s="11" t="s">
        <v>3774</v>
      </c>
      <c r="DY2" s="11" t="s">
        <v>3775</v>
      </c>
      <c r="DZ2" s="11" t="s">
        <v>3776</v>
      </c>
      <c r="EA2" s="11" t="s">
        <v>3777</v>
      </c>
      <c r="EB2" s="11" t="s">
        <v>3778</v>
      </c>
      <c r="EC2" s="11" t="s">
        <v>3779</v>
      </c>
      <c r="ED2" s="11" t="s">
        <v>3780</v>
      </c>
      <c r="EE2" s="11" t="s">
        <v>3781</v>
      </c>
      <c r="EF2" s="11" t="s">
        <v>3782</v>
      </c>
      <c r="EG2" s="11" t="s">
        <v>3783</v>
      </c>
      <c r="EH2" s="11" t="s">
        <v>3784</v>
      </c>
      <c r="EI2" s="11" t="s">
        <v>3786</v>
      </c>
      <c r="EJ2" s="11" t="s">
        <v>3787</v>
      </c>
      <c r="EK2" s="11" t="s">
        <v>3800</v>
      </c>
      <c r="EL2" s="11" t="s">
        <v>3801</v>
      </c>
      <c r="EM2" s="11" t="s">
        <v>3802</v>
      </c>
      <c r="EN2" s="11" t="s">
        <v>3803</v>
      </c>
      <c r="EO2" s="11" t="s">
        <v>3804</v>
      </c>
      <c r="EP2" s="11" t="s">
        <v>3805</v>
      </c>
      <c r="EQ2" s="11" t="s">
        <v>3806</v>
      </c>
      <c r="ER2" s="11" t="s">
        <v>3807</v>
      </c>
      <c r="ES2" s="11" t="s">
        <v>3808</v>
      </c>
      <c r="ET2" s="11" t="s">
        <v>3810</v>
      </c>
      <c r="EU2" s="11" t="s">
        <v>3811</v>
      </c>
      <c r="EV2" s="11" t="s">
        <v>3812</v>
      </c>
      <c r="EW2" s="11" t="s">
        <v>3813</v>
      </c>
      <c r="EX2" s="11" t="s">
        <v>3814</v>
      </c>
      <c r="EY2" s="11" t="s">
        <v>3815</v>
      </c>
      <c r="EZ2" s="11" t="s">
        <v>3816</v>
      </c>
      <c r="FA2" s="11" t="s">
        <v>3818</v>
      </c>
      <c r="FB2" s="11" t="s">
        <v>3819</v>
      </c>
      <c r="FC2" s="11" t="s">
        <v>3820</v>
      </c>
      <c r="FD2" s="11" t="s">
        <v>3851</v>
      </c>
      <c r="FE2" s="11" t="s">
        <v>3821</v>
      </c>
      <c r="FF2" s="11" t="s">
        <v>3822</v>
      </c>
      <c r="FG2" s="11" t="s">
        <v>3888</v>
      </c>
      <c r="FH2" s="11" t="s">
        <v>3913</v>
      </c>
      <c r="FI2" s="11" t="s">
        <v>3829</v>
      </c>
      <c r="FJ2" s="11" t="s">
        <v>3830</v>
      </c>
      <c r="FK2" s="11" t="s">
        <v>3831</v>
      </c>
      <c r="FL2" s="11" t="s">
        <v>3832</v>
      </c>
      <c r="FM2" s="11" t="s">
        <v>3833</v>
      </c>
      <c r="FN2" s="11" t="s">
        <v>3834</v>
      </c>
      <c r="FO2" s="11" t="s">
        <v>3835</v>
      </c>
      <c r="FP2" s="11" t="s">
        <v>3837</v>
      </c>
      <c r="FQ2" s="11" t="s">
        <v>3838</v>
      </c>
      <c r="FR2" s="11" t="s">
        <v>3839</v>
      </c>
      <c r="FS2" s="11" t="s">
        <v>3840</v>
      </c>
      <c r="FT2" s="11" t="s">
        <v>3841</v>
      </c>
      <c r="FU2" s="11" t="s">
        <v>3842</v>
      </c>
      <c r="FV2" s="11" t="s">
        <v>3843</v>
      </c>
      <c r="FW2" s="11" t="s">
        <v>3844</v>
      </c>
      <c r="FX2" s="11" t="s">
        <v>3847</v>
      </c>
      <c r="FY2" s="11" t="s">
        <v>3848</v>
      </c>
      <c r="FZ2" s="11" t="s">
        <v>3870</v>
      </c>
      <c r="GA2" s="11" t="s">
        <v>3919</v>
      </c>
      <c r="GB2" s="11" t="s">
        <v>3849</v>
      </c>
      <c r="GC2" s="11" t="s">
        <v>3850</v>
      </c>
      <c r="GD2" s="11" t="s">
        <v>3854</v>
      </c>
      <c r="GE2" s="11" t="s">
        <v>3855</v>
      </c>
      <c r="GF2" s="11" t="s">
        <v>3856</v>
      </c>
      <c r="GG2" s="11" t="s">
        <v>3809</v>
      </c>
      <c r="GH2" s="11" t="s">
        <v>3817</v>
      </c>
      <c r="GI2" s="11" t="s">
        <v>3823</v>
      </c>
      <c r="GJ2" s="11" t="s">
        <v>3824</v>
      </c>
      <c r="GK2" s="11" t="s">
        <v>3825</v>
      </c>
      <c r="GL2" s="11" t="s">
        <v>3826</v>
      </c>
      <c r="GM2" s="11" t="s">
        <v>3827</v>
      </c>
      <c r="GN2" s="11" t="s">
        <v>3828</v>
      </c>
      <c r="GO2" s="11" t="s">
        <v>3894</v>
      </c>
      <c r="GP2" s="11" t="s">
        <v>3916</v>
      </c>
      <c r="GQ2" s="11" t="s">
        <v>3836</v>
      </c>
      <c r="GR2" s="11" t="s">
        <v>3924</v>
      </c>
      <c r="GS2" s="11" t="s">
        <v>3925</v>
      </c>
      <c r="GT2" s="11" t="s">
        <v>3759</v>
      </c>
      <c r="GU2" s="11" t="s">
        <v>3773</v>
      </c>
      <c r="GV2" s="11" t="s">
        <v>3785</v>
      </c>
      <c r="GW2" s="11" t="s">
        <v>3788</v>
      </c>
      <c r="GX2" s="11" t="s">
        <v>3789</v>
      </c>
      <c r="GY2" s="11" t="s">
        <v>3790</v>
      </c>
      <c r="GZ2" s="11" t="s">
        <v>7912</v>
      </c>
      <c r="HA2" s="11" t="s">
        <v>7913</v>
      </c>
      <c r="HB2" s="11" t="s">
        <v>7914</v>
      </c>
      <c r="HC2" s="11" t="s">
        <v>3791</v>
      </c>
      <c r="HD2" s="11" t="s">
        <v>3792</v>
      </c>
      <c r="HE2" s="11" t="s">
        <v>3793</v>
      </c>
      <c r="HF2" s="11" t="s">
        <v>3794</v>
      </c>
      <c r="HG2" s="11" t="s">
        <v>3795</v>
      </c>
      <c r="HH2" s="11" t="s">
        <v>3796</v>
      </c>
      <c r="HI2" s="11" t="s">
        <v>7915</v>
      </c>
      <c r="HJ2" s="11" t="s">
        <v>7916</v>
      </c>
      <c r="HK2" s="11" t="s">
        <v>7917</v>
      </c>
      <c r="HL2" s="11" t="s">
        <v>3797</v>
      </c>
      <c r="HM2" s="11" t="s">
        <v>3798</v>
      </c>
      <c r="HN2" s="11" t="s">
        <v>3799</v>
      </c>
      <c r="HO2" s="11" t="s">
        <v>7918</v>
      </c>
      <c r="HP2" s="11" t="s">
        <v>7919</v>
      </c>
      <c r="HQ2" s="11" t="s">
        <v>7920</v>
      </c>
      <c r="HR2" s="11" t="s">
        <v>7921</v>
      </c>
      <c r="HS2" s="11" t="s">
        <v>7922</v>
      </c>
      <c r="HT2" s="11" t="s">
        <v>7923</v>
      </c>
      <c r="HU2" s="11" t="s">
        <v>3885</v>
      </c>
      <c r="HV2" s="11" t="s">
        <v>3886</v>
      </c>
      <c r="HW2" s="11" t="s">
        <v>3893</v>
      </c>
      <c r="HX2" s="11" t="s">
        <v>3845</v>
      </c>
      <c r="HY2" s="11" t="s">
        <v>3846</v>
      </c>
      <c r="HZ2" s="11" t="s">
        <v>3887</v>
      </c>
      <c r="IA2" s="11" t="s">
        <v>3920</v>
      </c>
      <c r="IB2" s="11" t="s">
        <v>3860</v>
      </c>
      <c r="IC2" s="11" t="s">
        <v>3861</v>
      </c>
      <c r="ID2" s="11" t="s">
        <v>7924</v>
      </c>
      <c r="IE2" s="11" t="s">
        <v>7925</v>
      </c>
      <c r="IF2" s="11" t="s">
        <v>7926</v>
      </c>
      <c r="IG2" s="11" t="s">
        <v>7927</v>
      </c>
      <c r="IH2" s="11" t="s">
        <v>3889</v>
      </c>
      <c r="II2" s="11" t="s">
        <v>3914</v>
      </c>
      <c r="IJ2" s="11" t="s">
        <v>3890</v>
      </c>
      <c r="IK2" s="11" t="s">
        <v>3915</v>
      </c>
      <c r="IL2" s="11" t="s">
        <v>7928</v>
      </c>
      <c r="IM2" s="11" t="s">
        <v>7929</v>
      </c>
      <c r="IN2" s="11" t="s">
        <v>3858</v>
      </c>
      <c r="IO2" s="11" t="s">
        <v>3859</v>
      </c>
      <c r="IP2" s="11" t="s">
        <v>7930</v>
      </c>
      <c r="IQ2" s="11" t="s">
        <v>7931</v>
      </c>
      <c r="IR2" s="11" t="s">
        <v>7932</v>
      </c>
      <c r="IS2" s="11" t="s">
        <v>7933</v>
      </c>
      <c r="IT2" s="11" t="s">
        <v>7934</v>
      </c>
      <c r="IU2" s="11" t="s">
        <v>3875</v>
      </c>
      <c r="IV2" s="11" t="s">
        <v>3876</v>
      </c>
      <c r="IW2" s="11" t="s">
        <v>3901</v>
      </c>
      <c r="IX2" s="11" t="s">
        <v>3902</v>
      </c>
      <c r="IY2" s="11" t="s">
        <v>3891</v>
      </c>
      <c r="IZ2" s="11" t="s">
        <v>7935</v>
      </c>
      <c r="JA2" s="11" t="s">
        <v>3864</v>
      </c>
      <c r="JB2" s="11" t="s">
        <v>3865</v>
      </c>
      <c r="JC2" s="11" t="s">
        <v>3921</v>
      </c>
      <c r="JD2" s="11" t="s">
        <v>3922</v>
      </c>
      <c r="JE2" s="11" t="s">
        <v>3923</v>
      </c>
      <c r="JF2" s="11" t="s">
        <v>3926</v>
      </c>
      <c r="JG2" s="11" t="s">
        <v>3927</v>
      </c>
      <c r="JH2" s="11" t="s">
        <v>7936</v>
      </c>
      <c r="JI2" s="11" t="s">
        <v>3866</v>
      </c>
      <c r="JJ2" s="11" t="s">
        <v>7937</v>
      </c>
      <c r="JK2" s="11" t="s">
        <v>3867</v>
      </c>
      <c r="JL2" s="11" t="s">
        <v>7938</v>
      </c>
      <c r="JM2" s="11" t="s">
        <v>3868</v>
      </c>
      <c r="JN2" s="11" t="s">
        <v>7939</v>
      </c>
      <c r="JO2" s="11" t="s">
        <v>7940</v>
      </c>
      <c r="JP2" s="11" t="s">
        <v>7941</v>
      </c>
      <c r="JQ2" s="11" t="s">
        <v>7942</v>
      </c>
      <c r="JR2" s="11" t="s">
        <v>7943</v>
      </c>
      <c r="JS2" s="11" t="s">
        <v>7944</v>
      </c>
      <c r="JT2" s="11" t="s">
        <v>7945</v>
      </c>
      <c r="JU2" s="11" t="s">
        <v>7946</v>
      </c>
      <c r="JV2" s="11" t="s">
        <v>7947</v>
      </c>
      <c r="JW2" s="11" t="s">
        <v>7948</v>
      </c>
      <c r="JX2" s="11" t="s">
        <v>7949</v>
      </c>
      <c r="JY2" s="11" t="s">
        <v>7950</v>
      </c>
      <c r="JZ2" s="11" t="s">
        <v>3895</v>
      </c>
      <c r="KA2" s="11" t="s">
        <v>3896</v>
      </c>
      <c r="KB2" s="11" t="s">
        <v>3862</v>
      </c>
      <c r="KC2" s="11" t="s">
        <v>3863</v>
      </c>
      <c r="KD2" s="11" t="s">
        <v>3897</v>
      </c>
      <c r="KE2" s="11" t="s">
        <v>3898</v>
      </c>
      <c r="KF2" s="11" t="s">
        <v>3899</v>
      </c>
      <c r="KG2" s="11" t="s">
        <v>3900</v>
      </c>
      <c r="KH2" s="11" t="s">
        <v>3903</v>
      </c>
      <c r="KI2" s="11" t="s">
        <v>7951</v>
      </c>
      <c r="KJ2" s="11" t="s">
        <v>7952</v>
      </c>
      <c r="KK2" s="11" t="s">
        <v>7953</v>
      </c>
      <c r="KL2" s="11" t="s">
        <v>3904</v>
      </c>
      <c r="KM2" s="11" t="s">
        <v>3905</v>
      </c>
      <c r="KN2" s="11" t="s">
        <v>7954</v>
      </c>
      <c r="KO2" s="11" t="s">
        <v>7955</v>
      </c>
      <c r="KP2" s="11" t="s">
        <v>7956</v>
      </c>
      <c r="KQ2" s="11" t="s">
        <v>3906</v>
      </c>
      <c r="KR2" s="11" t="s">
        <v>7957</v>
      </c>
      <c r="KS2" s="11" t="s">
        <v>7958</v>
      </c>
      <c r="KT2" s="11" t="s">
        <v>7959</v>
      </c>
      <c r="KU2" s="11" t="s">
        <v>7960</v>
      </c>
      <c r="KV2" s="11" t="s">
        <v>7961</v>
      </c>
      <c r="KW2" s="11" t="s">
        <v>7962</v>
      </c>
      <c r="KX2" s="11" t="s">
        <v>7963</v>
      </c>
      <c r="KY2" s="11" t="s">
        <v>3869</v>
      </c>
      <c r="KZ2" s="11" t="s">
        <v>7964</v>
      </c>
      <c r="LA2" s="11" t="s">
        <v>7965</v>
      </c>
      <c r="LB2" s="11" t="s">
        <v>7966</v>
      </c>
      <c r="LC2" s="11" t="s">
        <v>3871</v>
      </c>
      <c r="LD2" s="11" t="s">
        <v>3872</v>
      </c>
      <c r="LE2" s="11" t="s">
        <v>7967</v>
      </c>
      <c r="LF2" s="11" t="s">
        <v>7968</v>
      </c>
      <c r="LG2" s="11" t="s">
        <v>3873</v>
      </c>
      <c r="LH2" s="11" t="s">
        <v>3874</v>
      </c>
      <c r="LI2" s="11" t="s">
        <v>7969</v>
      </c>
      <c r="LJ2" s="11" t="s">
        <v>7970</v>
      </c>
      <c r="LK2" s="11" t="s">
        <v>7971</v>
      </c>
      <c r="LL2" s="11" t="s">
        <v>7972</v>
      </c>
      <c r="LM2" s="11" t="s">
        <v>7973</v>
      </c>
      <c r="LN2" s="11" t="s">
        <v>3907</v>
      </c>
      <c r="LO2" s="11" t="s">
        <v>3908</v>
      </c>
      <c r="LP2" s="11" t="s">
        <v>3909</v>
      </c>
      <c r="LQ2" s="11" t="s">
        <v>3910</v>
      </c>
      <c r="LR2" s="11" t="s">
        <v>3877</v>
      </c>
      <c r="LS2" s="11" t="s">
        <v>3911</v>
      </c>
      <c r="LT2" s="11" t="s">
        <v>3912</v>
      </c>
      <c r="LU2" s="11" t="s">
        <v>3878</v>
      </c>
      <c r="LV2" s="11" t="s">
        <v>3879</v>
      </c>
      <c r="LW2" s="11" t="s">
        <v>7974</v>
      </c>
      <c r="LX2" s="11" t="s">
        <v>7975</v>
      </c>
      <c r="LY2" s="11" t="s">
        <v>7976</v>
      </c>
      <c r="LZ2" s="11" t="s">
        <v>3880</v>
      </c>
      <c r="MA2" s="11" t="s">
        <v>3881</v>
      </c>
      <c r="MB2" s="11" t="s">
        <v>7977</v>
      </c>
      <c r="MC2" s="11" t="s">
        <v>7978</v>
      </c>
      <c r="MD2" s="11" t="s">
        <v>7979</v>
      </c>
      <c r="ME2" s="11" t="s">
        <v>3882</v>
      </c>
      <c r="MF2" s="11" t="s">
        <v>3883</v>
      </c>
      <c r="MG2" s="11" t="s">
        <v>7980</v>
      </c>
      <c r="MH2" s="11" t="s">
        <v>7981</v>
      </c>
      <c r="MI2" s="11" t="s">
        <v>7982</v>
      </c>
      <c r="MJ2" s="11" t="s">
        <v>7983</v>
      </c>
      <c r="MK2" s="11" t="s">
        <v>3884</v>
      </c>
      <c r="ML2" s="11" t="s">
        <v>7984</v>
      </c>
      <c r="MM2" s="11" t="s">
        <v>7985</v>
      </c>
      <c r="MN2" s="11" t="s">
        <v>7986</v>
      </c>
      <c r="MO2" s="11" t="s">
        <v>3857</v>
      </c>
      <c r="MP2" s="11" t="s">
        <v>7987</v>
      </c>
      <c r="MQ2" s="11" t="s">
        <v>3892</v>
      </c>
      <c r="MR2" s="11" t="s">
        <v>7988</v>
      </c>
      <c r="MS2" s="11" t="s">
        <v>7989</v>
      </c>
      <c r="MT2" s="11" t="s">
        <v>3917</v>
      </c>
      <c r="MU2" s="11" t="s">
        <v>7990</v>
      </c>
      <c r="MV2" s="11" t="s">
        <v>7991</v>
      </c>
      <c r="MW2" s="11" t="s">
        <v>7992</v>
      </c>
      <c r="MX2" s="11" t="s">
        <v>7993</v>
      </c>
      <c r="MY2" s="11" t="s">
        <v>7994</v>
      </c>
      <c r="MZ2" s="11" t="s">
        <v>7995</v>
      </c>
      <c r="NA2" s="11" t="s">
        <v>7996</v>
      </c>
      <c r="NB2" s="11" t="s">
        <v>7997</v>
      </c>
      <c r="NC2" s="11" t="s">
        <v>7998</v>
      </c>
      <c r="ND2" s="11" t="s">
        <v>7999</v>
      </c>
      <c r="NE2" s="11" t="s">
        <v>8000</v>
      </c>
      <c r="NF2" s="11" t="s">
        <v>8001</v>
      </c>
      <c r="NG2" s="11" t="s">
        <v>8002</v>
      </c>
      <c r="NH2" s="11" t="s">
        <v>8003</v>
      </c>
      <c r="NI2" s="11" t="s">
        <v>3918</v>
      </c>
      <c r="NJ2" s="11" t="s">
        <v>8004</v>
      </c>
      <c r="NK2" s="11" t="s">
        <v>8005</v>
      </c>
      <c r="NL2" s="11" t="s">
        <v>8006</v>
      </c>
      <c r="NM2" s="11" t="s">
        <v>8007</v>
      </c>
      <c r="NN2" s="11" t="s">
        <v>7997</v>
      </c>
      <c r="NO2" s="11" t="s">
        <v>7998</v>
      </c>
      <c r="NP2" s="11" t="s">
        <v>7999</v>
      </c>
      <c r="NQ2" s="11" t="s">
        <v>8000</v>
      </c>
      <c r="NR2" s="11" t="s">
        <v>8001</v>
      </c>
      <c r="NS2" s="11" t="s">
        <v>8002</v>
      </c>
      <c r="NT2" s="11" t="s">
        <v>8003</v>
      </c>
      <c r="NU2" s="11" t="s">
        <v>3918</v>
      </c>
      <c r="NV2" s="11" t="s">
        <v>8004</v>
      </c>
      <c r="NW2" s="11" t="s">
        <v>8005</v>
      </c>
      <c r="NX2" s="11" t="s">
        <v>8006</v>
      </c>
      <c r="NY2" s="11" t="s">
        <v>8007</v>
      </c>
    </row>
    <row r="3" spans="1:389">
      <c r="A3" t="s">
        <v>4190</v>
      </c>
      <c r="B3">
        <v>6315626402</v>
      </c>
      <c r="C3" t="s">
        <v>4191</v>
      </c>
      <c r="D3" t="s">
        <v>4192</v>
      </c>
      <c r="E3">
        <v>24643416</v>
      </c>
      <c r="F3" t="s">
        <v>4193</v>
      </c>
      <c r="G3" t="s">
        <v>3960</v>
      </c>
      <c r="H3" t="s">
        <v>3931</v>
      </c>
      <c r="I3" t="s">
        <v>3932</v>
      </c>
      <c r="L3">
        <v>3877</v>
      </c>
      <c r="M3">
        <v>190</v>
      </c>
      <c r="T3">
        <v>95398</v>
      </c>
      <c r="U3">
        <v>64841</v>
      </c>
      <c r="Z3">
        <v>46120</v>
      </c>
      <c r="AA3">
        <v>23842</v>
      </c>
      <c r="AB3">
        <v>164</v>
      </c>
      <c r="AC3">
        <v>5850</v>
      </c>
      <c r="AD3">
        <v>145559</v>
      </c>
      <c r="AE3">
        <v>94723</v>
      </c>
      <c r="AF3">
        <v>1836</v>
      </c>
      <c r="AG3">
        <v>15</v>
      </c>
      <c r="AJ3">
        <v>14</v>
      </c>
      <c r="AL3">
        <v>149199</v>
      </c>
      <c r="AM3">
        <v>176870</v>
      </c>
      <c r="AN3">
        <v>1175885</v>
      </c>
      <c r="AO3">
        <v>830364</v>
      </c>
      <c r="AP3">
        <v>36423</v>
      </c>
      <c r="AQ3">
        <v>35657</v>
      </c>
      <c r="AR3">
        <v>5125</v>
      </c>
      <c r="AS3">
        <v>68517</v>
      </c>
      <c r="AT3">
        <v>1368482</v>
      </c>
      <c r="AU3">
        <v>1111423</v>
      </c>
      <c r="AV3">
        <v>216547</v>
      </c>
      <c r="AW3">
        <v>216547</v>
      </c>
      <c r="BF3">
        <v>166530</v>
      </c>
      <c r="BG3">
        <v>547126</v>
      </c>
      <c r="BH3">
        <v>383077</v>
      </c>
      <c r="BI3">
        <v>763673</v>
      </c>
      <c r="BL3">
        <v>812000</v>
      </c>
      <c r="BM3">
        <v>75000</v>
      </c>
      <c r="BN3">
        <v>26153</v>
      </c>
      <c r="BO3">
        <v>6060</v>
      </c>
      <c r="BP3">
        <v>15126</v>
      </c>
      <c r="BQ3">
        <v>15638</v>
      </c>
      <c r="BR3">
        <v>16570</v>
      </c>
      <c r="BT3">
        <v>895053</v>
      </c>
      <c r="BU3">
        <v>99349</v>
      </c>
      <c r="BV3">
        <v>25000</v>
      </c>
      <c r="BW3">
        <v>25175</v>
      </c>
      <c r="BX3">
        <v>179215</v>
      </c>
      <c r="BY3">
        <v>302311</v>
      </c>
      <c r="CB3">
        <v>235911</v>
      </c>
      <c r="CC3">
        <v>343124</v>
      </c>
      <c r="CD3">
        <v>1514041</v>
      </c>
      <c r="CE3">
        <v>1206146</v>
      </c>
      <c r="CF3">
        <v>406275</v>
      </c>
      <c r="CG3">
        <v>811735</v>
      </c>
      <c r="CH3">
        <v>863861</v>
      </c>
      <c r="CI3">
        <v>1392739</v>
      </c>
      <c r="CJ3">
        <v>7732</v>
      </c>
      <c r="CK3">
        <v>41676</v>
      </c>
      <c r="CL3">
        <v>83421</v>
      </c>
      <c r="CM3">
        <v>2191</v>
      </c>
      <c r="CN3">
        <v>100906</v>
      </c>
      <c r="CO3">
        <v>129957</v>
      </c>
      <c r="CP3">
        <v>171180</v>
      </c>
      <c r="CQ3">
        <v>144242</v>
      </c>
      <c r="CR3">
        <v>717898</v>
      </c>
      <c r="CS3">
        <v>1417939</v>
      </c>
      <c r="CT3">
        <v>-148494</v>
      </c>
      <c r="CU3">
        <v>-287481</v>
      </c>
      <c r="CV3">
        <v>569404</v>
      </c>
      <c r="CW3">
        <v>1130458</v>
      </c>
      <c r="CX3">
        <v>150679</v>
      </c>
      <c r="CY3">
        <v>281334</v>
      </c>
      <c r="CZ3">
        <v>2185</v>
      </c>
      <c r="DA3">
        <v>-6146</v>
      </c>
      <c r="DB3">
        <v>569404</v>
      </c>
      <c r="DC3">
        <v>1130458</v>
      </c>
      <c r="DD3">
        <v>1510557</v>
      </c>
      <c r="DE3">
        <v>2566221</v>
      </c>
      <c r="DF3">
        <v>240421</v>
      </c>
      <c r="DG3">
        <v>361747</v>
      </c>
      <c r="DH3">
        <v>1270136</v>
      </c>
      <c r="DI3">
        <v>2204474</v>
      </c>
      <c r="DJ3">
        <v>216547</v>
      </c>
      <c r="DK3">
        <v>1923630</v>
      </c>
      <c r="DL3">
        <v>2140177</v>
      </c>
      <c r="DM3">
        <v>0</v>
      </c>
      <c r="DN3">
        <v>1130595</v>
      </c>
      <c r="DO3">
        <v>1130595</v>
      </c>
      <c r="DP3">
        <v>569404</v>
      </c>
      <c r="DQ3">
        <v>569404</v>
      </c>
      <c r="DR3">
        <v>0</v>
      </c>
      <c r="DS3">
        <v>2507100</v>
      </c>
      <c r="DT3">
        <v>2507100</v>
      </c>
      <c r="DU3">
        <v>2507100</v>
      </c>
      <c r="DV3">
        <v>2507100</v>
      </c>
      <c r="DW3">
        <v>216547</v>
      </c>
      <c r="DX3">
        <v>547126</v>
      </c>
      <c r="DY3">
        <v>763673</v>
      </c>
      <c r="DZ3">
        <v>0</v>
      </c>
      <c r="EA3">
        <v>569404</v>
      </c>
      <c r="EB3">
        <v>569404</v>
      </c>
      <c r="EC3">
        <v>0</v>
      </c>
      <c r="ED3">
        <v>950000</v>
      </c>
      <c r="EE3">
        <v>950000</v>
      </c>
      <c r="EF3">
        <v>950000</v>
      </c>
      <c r="EG3">
        <v>950000</v>
      </c>
      <c r="EH3">
        <v>216547</v>
      </c>
      <c r="EI3">
        <v>166530</v>
      </c>
      <c r="EJ3">
        <v>383077</v>
      </c>
      <c r="EK3">
        <v>383076</v>
      </c>
      <c r="EL3">
        <v>763673</v>
      </c>
      <c r="EM3">
        <v>1157000</v>
      </c>
      <c r="EN3">
        <v>100000</v>
      </c>
      <c r="EO3">
        <v>71453</v>
      </c>
      <c r="EP3">
        <v>274294</v>
      </c>
      <c r="EQ3">
        <v>0</v>
      </c>
      <c r="ER3">
        <v>578093</v>
      </c>
      <c r="ES3">
        <v>15745</v>
      </c>
      <c r="ET3">
        <v>1489187</v>
      </c>
      <c r="EU3">
        <v>2407100</v>
      </c>
      <c r="EV3">
        <v>116038</v>
      </c>
      <c r="EW3">
        <v>384470</v>
      </c>
      <c r="EX3">
        <v>323406</v>
      </c>
      <c r="EY3">
        <v>444143</v>
      </c>
      <c r="EZ3">
        <v>79171</v>
      </c>
      <c r="FA3">
        <v>185136</v>
      </c>
      <c r="FB3">
        <v>244073</v>
      </c>
      <c r="FC3">
        <v>19187</v>
      </c>
      <c r="FD3">
        <v>22896</v>
      </c>
      <c r="FE3">
        <v>335517</v>
      </c>
      <c r="FF3">
        <v>1430226</v>
      </c>
      <c r="FG3">
        <v>2564</v>
      </c>
      <c r="FH3">
        <v>97390</v>
      </c>
      <c r="FI3">
        <v>-2564</v>
      </c>
      <c r="FJ3">
        <v>-97390</v>
      </c>
      <c r="FK3">
        <v>1157000</v>
      </c>
      <c r="FL3">
        <v>100000</v>
      </c>
      <c r="FM3">
        <v>1050000</v>
      </c>
      <c r="FN3">
        <v>2407100</v>
      </c>
      <c r="FO3">
        <v>420000</v>
      </c>
      <c r="FP3">
        <v>-332187</v>
      </c>
      <c r="FQ3">
        <v>-2307100</v>
      </c>
      <c r="FR3">
        <v>766</v>
      </c>
      <c r="FS3">
        <v>-974264</v>
      </c>
      <c r="FT3">
        <v>35657</v>
      </c>
      <c r="FU3">
        <v>1009921</v>
      </c>
      <c r="FV3">
        <v>36423</v>
      </c>
      <c r="FW3">
        <v>35657</v>
      </c>
      <c r="FX3">
        <v>0</v>
      </c>
      <c r="FY3">
        <v>0</v>
      </c>
    </row>
    <row r="4" spans="1:389">
      <c r="A4" t="s">
        <v>8008</v>
      </c>
      <c r="B4">
        <v>7736659589</v>
      </c>
      <c r="C4" t="s">
        <v>4040</v>
      </c>
      <c r="D4" t="s">
        <v>8009</v>
      </c>
      <c r="E4">
        <v>24623400</v>
      </c>
      <c r="F4" t="s">
        <v>8010</v>
      </c>
      <c r="G4" t="s">
        <v>3936</v>
      </c>
      <c r="H4" t="s">
        <v>3931</v>
      </c>
      <c r="I4" t="s">
        <v>3932</v>
      </c>
      <c r="L4">
        <v>344705</v>
      </c>
      <c r="M4">
        <v>318077</v>
      </c>
      <c r="T4">
        <v>108783</v>
      </c>
      <c r="U4">
        <v>73583</v>
      </c>
      <c r="X4">
        <v>2146317</v>
      </c>
      <c r="Y4">
        <v>1840635</v>
      </c>
      <c r="AB4">
        <v>31796</v>
      </c>
      <c r="AC4">
        <v>713</v>
      </c>
      <c r="AD4">
        <v>2631601</v>
      </c>
      <c r="AE4">
        <v>2233008</v>
      </c>
      <c r="AF4">
        <v>19657</v>
      </c>
      <c r="AG4">
        <v>8975</v>
      </c>
      <c r="AJ4">
        <v>344</v>
      </c>
      <c r="AK4">
        <v>240</v>
      </c>
      <c r="AL4">
        <v>164532</v>
      </c>
      <c r="AM4">
        <v>123795</v>
      </c>
      <c r="AN4">
        <v>1025638</v>
      </c>
      <c r="AO4">
        <v>478885</v>
      </c>
      <c r="AP4">
        <v>247690</v>
      </c>
      <c r="AQ4">
        <v>71403</v>
      </c>
      <c r="AR4">
        <v>20566</v>
      </c>
      <c r="AS4">
        <v>13675</v>
      </c>
      <c r="AT4">
        <v>1478427</v>
      </c>
      <c r="AU4">
        <v>696973</v>
      </c>
      <c r="AV4">
        <v>16000</v>
      </c>
      <c r="AW4">
        <v>16000</v>
      </c>
      <c r="BD4">
        <v>2400</v>
      </c>
      <c r="BE4">
        <v>2400</v>
      </c>
      <c r="BF4">
        <v>1264566</v>
      </c>
      <c r="BG4">
        <v>1406079</v>
      </c>
      <c r="BH4">
        <v>1282966</v>
      </c>
      <c r="BI4">
        <v>1424479</v>
      </c>
      <c r="BL4">
        <v>898441</v>
      </c>
      <c r="BM4">
        <v>935332</v>
      </c>
      <c r="BN4">
        <v>121704</v>
      </c>
      <c r="BO4">
        <v>91437</v>
      </c>
      <c r="BP4">
        <v>52131</v>
      </c>
      <c r="BQ4">
        <v>51966</v>
      </c>
      <c r="BR4">
        <v>17112</v>
      </c>
      <c r="BS4">
        <v>17803</v>
      </c>
      <c r="BT4">
        <v>1104803</v>
      </c>
      <c r="BU4">
        <v>1026769</v>
      </c>
      <c r="BV4">
        <v>1452246</v>
      </c>
      <c r="BW4">
        <v>264320</v>
      </c>
      <c r="BX4">
        <v>200770</v>
      </c>
      <c r="BY4">
        <v>144644</v>
      </c>
      <c r="CB4">
        <v>1722259</v>
      </c>
      <c r="CC4">
        <v>478733</v>
      </c>
      <c r="CD4">
        <v>4110028</v>
      </c>
      <c r="CE4">
        <v>2929981</v>
      </c>
      <c r="CF4">
        <v>540010</v>
      </c>
      <c r="CG4">
        <v>498467</v>
      </c>
      <c r="CH4">
        <v>682395</v>
      </c>
      <c r="CI4">
        <v>777227</v>
      </c>
      <c r="CJ4">
        <v>52290</v>
      </c>
      <c r="CK4">
        <v>28611</v>
      </c>
      <c r="CL4">
        <v>253201</v>
      </c>
      <c r="CM4">
        <v>92023</v>
      </c>
      <c r="CN4">
        <v>170899</v>
      </c>
      <c r="CO4">
        <v>246210</v>
      </c>
      <c r="CP4">
        <v>46109</v>
      </c>
      <c r="CQ4">
        <v>24506</v>
      </c>
      <c r="CR4">
        <v>606274</v>
      </c>
      <c r="CS4">
        <v>1008038</v>
      </c>
      <c r="CT4">
        <v>-147783</v>
      </c>
      <c r="CU4">
        <v>-202791</v>
      </c>
      <c r="CV4">
        <v>458487</v>
      </c>
      <c r="CW4">
        <v>803768</v>
      </c>
      <c r="CX4">
        <v>117517</v>
      </c>
      <c r="CY4">
        <v>130761</v>
      </c>
      <c r="CZ4">
        <v>-30266</v>
      </c>
      <c r="DA4">
        <v>-72030</v>
      </c>
      <c r="DB4">
        <v>458487</v>
      </c>
      <c r="DC4">
        <v>803768</v>
      </c>
      <c r="DD4">
        <v>2145685</v>
      </c>
      <c r="DE4">
        <v>2106419</v>
      </c>
      <c r="DF4">
        <v>923280</v>
      </c>
      <c r="DG4">
        <v>830725</v>
      </c>
      <c r="DH4">
        <v>1222405</v>
      </c>
      <c r="DI4">
        <v>1275694</v>
      </c>
      <c r="DJ4">
        <v>16000</v>
      </c>
      <c r="DK4">
        <v>1132311</v>
      </c>
      <c r="DL4">
        <v>1150711</v>
      </c>
      <c r="DM4">
        <v>0</v>
      </c>
      <c r="DN4">
        <v>803768</v>
      </c>
      <c r="DO4">
        <v>803768</v>
      </c>
      <c r="DP4">
        <v>458487</v>
      </c>
      <c r="DQ4">
        <v>458487</v>
      </c>
      <c r="DR4">
        <v>0</v>
      </c>
      <c r="DS4">
        <v>530000</v>
      </c>
      <c r="DT4">
        <v>530000</v>
      </c>
      <c r="DU4">
        <v>530000</v>
      </c>
      <c r="DV4">
        <v>530000</v>
      </c>
      <c r="DW4">
        <v>16000</v>
      </c>
      <c r="DX4">
        <v>1406079</v>
      </c>
      <c r="DY4">
        <v>1424479</v>
      </c>
      <c r="DZ4">
        <v>0</v>
      </c>
      <c r="EA4">
        <v>458487</v>
      </c>
      <c r="EB4">
        <v>458487</v>
      </c>
      <c r="EC4">
        <v>0</v>
      </c>
      <c r="ED4">
        <v>600000</v>
      </c>
      <c r="EE4">
        <v>600000</v>
      </c>
      <c r="EF4">
        <v>600000</v>
      </c>
      <c r="EG4">
        <v>600000</v>
      </c>
      <c r="EH4">
        <v>16000</v>
      </c>
      <c r="EI4">
        <v>1264566</v>
      </c>
      <c r="EJ4">
        <v>1282966</v>
      </c>
      <c r="EK4">
        <v>1282966</v>
      </c>
      <c r="EL4">
        <v>1424479</v>
      </c>
      <c r="EM4">
        <v>1404863</v>
      </c>
      <c r="EN4">
        <v>953332</v>
      </c>
      <c r="EO4">
        <v>2337663</v>
      </c>
      <c r="EP4">
        <v>2220099</v>
      </c>
      <c r="ES4">
        <v>26150</v>
      </c>
      <c r="ET4">
        <v>888930</v>
      </c>
      <c r="EU4">
        <v>985390</v>
      </c>
      <c r="EV4">
        <v>1261066</v>
      </c>
      <c r="EW4">
        <v>785346</v>
      </c>
      <c r="EX4">
        <v>978989</v>
      </c>
      <c r="EY4">
        <v>1204624</v>
      </c>
      <c r="EZ4">
        <v>245478</v>
      </c>
      <c r="FA4">
        <v>64853</v>
      </c>
      <c r="FB4">
        <v>175086</v>
      </c>
      <c r="FC4">
        <v>3589</v>
      </c>
      <c r="FD4">
        <v>72537</v>
      </c>
      <c r="FE4">
        <v>-239203</v>
      </c>
      <c r="FF4">
        <v>-87884</v>
      </c>
      <c r="FG4">
        <v>34521</v>
      </c>
      <c r="FH4">
        <v>41273</v>
      </c>
      <c r="FI4">
        <v>-100442</v>
      </c>
      <c r="FJ4">
        <v>-172592</v>
      </c>
      <c r="FK4">
        <v>1404863</v>
      </c>
      <c r="FL4">
        <v>953332</v>
      </c>
      <c r="FM4">
        <v>600000</v>
      </c>
      <c r="FN4">
        <v>530000</v>
      </c>
      <c r="FO4">
        <v>288930</v>
      </c>
      <c r="FP4">
        <v>515933</v>
      </c>
      <c r="FQ4">
        <v>-32058</v>
      </c>
      <c r="FR4">
        <v>176288</v>
      </c>
      <c r="FS4">
        <v>-292534</v>
      </c>
      <c r="FT4">
        <v>71403</v>
      </c>
      <c r="FU4">
        <v>363937</v>
      </c>
      <c r="FV4">
        <v>247691</v>
      </c>
      <c r="FW4">
        <v>71403</v>
      </c>
      <c r="FX4">
        <v>0</v>
      </c>
      <c r="FY4">
        <v>0</v>
      </c>
      <c r="FZ4">
        <v>0</v>
      </c>
      <c r="GA4">
        <v>72519</v>
      </c>
      <c r="GB4">
        <v>-4</v>
      </c>
      <c r="GC4">
        <v>-1479</v>
      </c>
      <c r="GD4">
        <v>2400</v>
      </c>
      <c r="GE4">
        <v>2400</v>
      </c>
      <c r="GF4">
        <v>2400</v>
      </c>
      <c r="GG4">
        <v>19112</v>
      </c>
      <c r="GH4">
        <v>89502</v>
      </c>
      <c r="GI4">
        <v>215600</v>
      </c>
      <c r="GJ4">
        <v>43000</v>
      </c>
      <c r="GK4">
        <v>17068</v>
      </c>
      <c r="GL4">
        <v>3181</v>
      </c>
      <c r="GM4">
        <v>295000</v>
      </c>
      <c r="GN4">
        <v>177500</v>
      </c>
      <c r="GO4">
        <v>0</v>
      </c>
      <c r="GP4">
        <v>549</v>
      </c>
      <c r="GQ4">
        <v>454841</v>
      </c>
    </row>
    <row r="5" spans="1:389">
      <c r="A5" t="s">
        <v>8011</v>
      </c>
      <c r="B5">
        <v>2723115222</v>
      </c>
      <c r="C5" t="s">
        <v>4191</v>
      </c>
      <c r="D5" t="s">
        <v>8012</v>
      </c>
      <c r="E5">
        <v>24925401</v>
      </c>
      <c r="F5" t="s">
        <v>8014</v>
      </c>
      <c r="G5" t="s">
        <v>3936</v>
      </c>
      <c r="H5" t="s">
        <v>4019</v>
      </c>
      <c r="I5" t="s">
        <v>8013</v>
      </c>
      <c r="L5">
        <v>278928</v>
      </c>
      <c r="M5">
        <v>195472</v>
      </c>
      <c r="T5">
        <v>282072</v>
      </c>
      <c r="U5">
        <v>141393</v>
      </c>
      <c r="X5">
        <v>20073976</v>
      </c>
      <c r="Y5">
        <v>302</v>
      </c>
      <c r="Z5">
        <v>240877</v>
      </c>
      <c r="AA5">
        <v>236406</v>
      </c>
      <c r="AB5">
        <v>8077</v>
      </c>
      <c r="AC5">
        <v>6012</v>
      </c>
      <c r="AD5">
        <v>20883930</v>
      </c>
      <c r="AE5">
        <v>579585</v>
      </c>
      <c r="AF5">
        <v>9386</v>
      </c>
      <c r="AG5">
        <v>12961</v>
      </c>
      <c r="AJ5">
        <v>2</v>
      </c>
      <c r="AL5">
        <v>522393</v>
      </c>
      <c r="AM5">
        <v>589736</v>
      </c>
      <c r="AN5">
        <v>1069958</v>
      </c>
      <c r="AO5">
        <v>23483660</v>
      </c>
      <c r="AP5">
        <v>620662</v>
      </c>
      <c r="AQ5">
        <v>677406</v>
      </c>
      <c r="AR5">
        <v>17301</v>
      </c>
      <c r="AS5">
        <v>9894</v>
      </c>
      <c r="AT5">
        <v>2239702</v>
      </c>
      <c r="AU5">
        <v>24773657</v>
      </c>
      <c r="AV5">
        <v>194</v>
      </c>
      <c r="AW5">
        <v>194</v>
      </c>
      <c r="BB5">
        <v>639718</v>
      </c>
      <c r="BC5">
        <v>639718</v>
      </c>
      <c r="BD5">
        <v>2138938</v>
      </c>
      <c r="BE5">
        <v>2138938</v>
      </c>
      <c r="BF5">
        <v>6314674</v>
      </c>
      <c r="BG5">
        <v>14574538</v>
      </c>
      <c r="BH5">
        <v>9093524</v>
      </c>
      <c r="BI5">
        <v>17353388</v>
      </c>
      <c r="BL5">
        <v>11776691</v>
      </c>
      <c r="BM5">
        <v>5466091</v>
      </c>
      <c r="BP5">
        <v>144859</v>
      </c>
      <c r="BQ5">
        <v>329093</v>
      </c>
      <c r="BR5">
        <v>2107</v>
      </c>
      <c r="BS5">
        <v>18955</v>
      </c>
      <c r="BT5">
        <v>11939199</v>
      </c>
      <c r="BU5">
        <v>5553747</v>
      </c>
      <c r="BV5">
        <v>1142490</v>
      </c>
      <c r="BW5">
        <v>1386400</v>
      </c>
      <c r="BX5">
        <v>801453</v>
      </c>
      <c r="BY5">
        <v>711659</v>
      </c>
      <c r="CB5">
        <v>2090909</v>
      </c>
      <c r="CC5">
        <v>2446107</v>
      </c>
      <c r="CD5">
        <v>23123632</v>
      </c>
      <c r="CE5">
        <v>25353242</v>
      </c>
      <c r="CF5">
        <v>1404829</v>
      </c>
      <c r="CG5">
        <v>1869993</v>
      </c>
      <c r="CH5">
        <v>10872521</v>
      </c>
      <c r="CI5">
        <v>8115159</v>
      </c>
      <c r="CJ5">
        <v>1473804</v>
      </c>
      <c r="CK5">
        <v>635551</v>
      </c>
      <c r="CL5">
        <v>1464996</v>
      </c>
      <c r="CM5">
        <v>515898</v>
      </c>
      <c r="CN5">
        <v>1666784</v>
      </c>
      <c r="CO5">
        <v>869278</v>
      </c>
      <c r="CP5">
        <v>3812286</v>
      </c>
      <c r="CQ5">
        <v>1117875</v>
      </c>
      <c r="CR5">
        <v>8735827</v>
      </c>
      <c r="CS5">
        <v>8505695</v>
      </c>
      <c r="CT5">
        <v>-1718659</v>
      </c>
      <c r="CU5">
        <v>-1617274</v>
      </c>
      <c r="CV5">
        <v>7017168</v>
      </c>
      <c r="CW5">
        <v>6746377</v>
      </c>
      <c r="CX5">
        <v>1723131</v>
      </c>
      <c r="CY5">
        <v>1614300</v>
      </c>
      <c r="CZ5">
        <v>4472</v>
      </c>
      <c r="DA5">
        <v>-2974</v>
      </c>
      <c r="DB5">
        <v>7017168</v>
      </c>
      <c r="DC5">
        <v>6746377</v>
      </c>
      <c r="DD5">
        <v>15819586</v>
      </c>
      <c r="DE5">
        <v>11895775</v>
      </c>
      <c r="DF5">
        <v>3542236</v>
      </c>
      <c r="DG5">
        <v>1910623</v>
      </c>
      <c r="DH5">
        <v>12277350</v>
      </c>
      <c r="DI5">
        <v>9985152</v>
      </c>
      <c r="DJ5">
        <v>194</v>
      </c>
      <c r="DK5">
        <v>7858419</v>
      </c>
      <c r="DL5">
        <v>10637270</v>
      </c>
      <c r="DM5">
        <v>0</v>
      </c>
      <c r="DN5">
        <v>6746377</v>
      </c>
      <c r="DO5">
        <v>6746377</v>
      </c>
      <c r="DP5">
        <v>7017168</v>
      </c>
      <c r="DQ5">
        <v>7017168</v>
      </c>
      <c r="DR5">
        <v>0</v>
      </c>
      <c r="DS5">
        <v>30258</v>
      </c>
      <c r="DT5">
        <v>30258</v>
      </c>
      <c r="DU5">
        <v>29996</v>
      </c>
      <c r="DV5">
        <v>29996</v>
      </c>
      <c r="DW5">
        <v>194</v>
      </c>
      <c r="DX5">
        <v>14574538</v>
      </c>
      <c r="DY5">
        <v>17353388</v>
      </c>
      <c r="DZ5">
        <v>0</v>
      </c>
      <c r="EA5">
        <v>7017168</v>
      </c>
      <c r="EB5">
        <v>7017168</v>
      </c>
      <c r="EC5">
        <v>0</v>
      </c>
      <c r="ED5">
        <v>15277032</v>
      </c>
      <c r="EE5">
        <v>15277032</v>
      </c>
      <c r="EF5">
        <v>15277032</v>
      </c>
      <c r="EG5">
        <v>15277032</v>
      </c>
      <c r="EH5">
        <v>194</v>
      </c>
      <c r="EI5">
        <v>6314674</v>
      </c>
      <c r="EJ5">
        <v>9093524</v>
      </c>
      <c r="EK5">
        <v>9093525</v>
      </c>
      <c r="EL5">
        <v>17353388</v>
      </c>
      <c r="EM5">
        <v>13637044</v>
      </c>
      <c r="EN5">
        <v>6283396</v>
      </c>
      <c r="EO5">
        <v>16233171</v>
      </c>
      <c r="EP5">
        <v>12087967</v>
      </c>
      <c r="EQ5">
        <v>0</v>
      </c>
      <c r="ER5">
        <v>3174</v>
      </c>
      <c r="ES5">
        <v>301993</v>
      </c>
      <c r="ET5">
        <v>22994484</v>
      </c>
      <c r="EU5">
        <v>3104417</v>
      </c>
      <c r="EV5">
        <v>1411424</v>
      </c>
      <c r="EW5">
        <v>967341</v>
      </c>
      <c r="EX5">
        <v>2670798</v>
      </c>
      <c r="EY5">
        <v>2278378</v>
      </c>
      <c r="EZ5">
        <v>1366031</v>
      </c>
      <c r="FA5">
        <v>1835431</v>
      </c>
      <c r="FB5">
        <v>1539970</v>
      </c>
      <c r="FC5">
        <v>1655136</v>
      </c>
      <c r="FD5">
        <v>671579</v>
      </c>
      <c r="FE5">
        <v>7590479</v>
      </c>
      <c r="FF5">
        <v>6412984</v>
      </c>
      <c r="FG5">
        <v>0</v>
      </c>
      <c r="FH5">
        <v>6875</v>
      </c>
      <c r="FI5">
        <v>1710210</v>
      </c>
      <c r="FJ5">
        <v>-9961860</v>
      </c>
      <c r="FK5">
        <v>7638044</v>
      </c>
      <c r="FL5">
        <v>6283396</v>
      </c>
      <c r="FM5">
        <v>15210112</v>
      </c>
      <c r="FN5">
        <v>29996</v>
      </c>
      <c r="FO5">
        <v>7652701</v>
      </c>
      <c r="FP5">
        <v>-9357440</v>
      </c>
      <c r="FQ5">
        <v>3178979</v>
      </c>
      <c r="FR5">
        <v>-56751</v>
      </c>
      <c r="FS5">
        <v>-369897</v>
      </c>
      <c r="FT5">
        <v>677406</v>
      </c>
      <c r="FU5">
        <v>1047574</v>
      </c>
      <c r="FV5">
        <v>620662</v>
      </c>
      <c r="FW5">
        <v>677406</v>
      </c>
      <c r="FX5">
        <v>0</v>
      </c>
      <c r="FY5">
        <v>0</v>
      </c>
      <c r="FZ5">
        <v>0</v>
      </c>
      <c r="GA5">
        <v>519480</v>
      </c>
      <c r="GB5">
        <v>0</v>
      </c>
      <c r="GC5">
        <v>-142044</v>
      </c>
      <c r="GD5">
        <v>2138938</v>
      </c>
      <c r="GE5">
        <v>2138938</v>
      </c>
      <c r="GF5">
        <v>2138938</v>
      </c>
      <c r="GG5">
        <v>445457</v>
      </c>
      <c r="GH5">
        <v>513752</v>
      </c>
      <c r="GI5">
        <v>1936000</v>
      </c>
      <c r="GK5">
        <v>1490462</v>
      </c>
      <c r="GL5">
        <v>1140776</v>
      </c>
      <c r="GM5">
        <v>9216227</v>
      </c>
      <c r="GN5">
        <v>5659862</v>
      </c>
      <c r="GQ5">
        <v>2995782</v>
      </c>
      <c r="GR5">
        <v>36</v>
      </c>
      <c r="GS5">
        <v>35</v>
      </c>
      <c r="GT5">
        <v>639718</v>
      </c>
      <c r="GU5">
        <v>639718</v>
      </c>
      <c r="GV5">
        <v>639718</v>
      </c>
      <c r="GW5">
        <v>6746377</v>
      </c>
      <c r="GX5">
        <v>-29996</v>
      </c>
      <c r="GY5">
        <v>17353650</v>
      </c>
      <c r="GZ5">
        <v>-262</v>
      </c>
      <c r="HA5">
        <v>0</v>
      </c>
      <c r="HB5">
        <v>-262</v>
      </c>
      <c r="HC5">
        <v>6746115</v>
      </c>
      <c r="HD5">
        <v>-29996</v>
      </c>
      <c r="HE5">
        <v>17353388</v>
      </c>
      <c r="HF5">
        <v>6746377</v>
      </c>
      <c r="HG5">
        <v>-29996</v>
      </c>
      <c r="HH5">
        <v>14574800</v>
      </c>
      <c r="HI5">
        <v>-262</v>
      </c>
      <c r="HJ5">
        <v>0</v>
      </c>
      <c r="HK5">
        <v>-262</v>
      </c>
      <c r="HL5">
        <v>6746115</v>
      </c>
      <c r="HM5">
        <v>-29996</v>
      </c>
      <c r="HN5">
        <v>14574538</v>
      </c>
      <c r="HO5">
        <v>0</v>
      </c>
      <c r="HP5">
        <v>0</v>
      </c>
      <c r="HQ5">
        <v>2778850</v>
      </c>
      <c r="HR5">
        <v>0</v>
      </c>
      <c r="HS5">
        <v>0</v>
      </c>
      <c r="HT5">
        <v>2778850</v>
      </c>
      <c r="HU5">
        <v>526</v>
      </c>
      <c r="HV5">
        <v>393</v>
      </c>
      <c r="HW5">
        <v>5999000</v>
      </c>
      <c r="HX5">
        <v>7</v>
      </c>
      <c r="HY5">
        <v>-271</v>
      </c>
    </row>
    <row r="6" spans="1:389">
      <c r="A6" t="s">
        <v>8015</v>
      </c>
      <c r="B6">
        <v>7727551797</v>
      </c>
      <c r="C6" t="s">
        <v>4191</v>
      </c>
      <c r="D6" t="s">
        <v>8012</v>
      </c>
      <c r="E6">
        <v>24510323</v>
      </c>
      <c r="F6" t="s">
        <v>8016</v>
      </c>
      <c r="G6" t="s">
        <v>3936</v>
      </c>
      <c r="H6" t="s">
        <v>3931</v>
      </c>
      <c r="I6" t="s">
        <v>3932</v>
      </c>
      <c r="L6">
        <v>12242</v>
      </c>
      <c r="T6">
        <v>75297</v>
      </c>
      <c r="U6">
        <v>28057</v>
      </c>
      <c r="Z6">
        <v>1967</v>
      </c>
      <c r="AA6">
        <v>5179</v>
      </c>
      <c r="AB6">
        <v>141</v>
      </c>
      <c r="AC6">
        <v>129</v>
      </c>
      <c r="AD6">
        <v>89647</v>
      </c>
      <c r="AE6">
        <v>33365</v>
      </c>
      <c r="AF6">
        <v>2538</v>
      </c>
      <c r="AG6">
        <v>2879</v>
      </c>
      <c r="AL6">
        <v>88079</v>
      </c>
      <c r="AM6">
        <v>155738</v>
      </c>
      <c r="AN6">
        <v>12115</v>
      </c>
      <c r="AO6">
        <v>6380</v>
      </c>
      <c r="AP6">
        <v>118843</v>
      </c>
      <c r="AQ6">
        <v>53897</v>
      </c>
      <c r="AR6">
        <v>2093</v>
      </c>
      <c r="AS6">
        <v>887</v>
      </c>
      <c r="AT6">
        <v>223668</v>
      </c>
      <c r="AU6">
        <v>219781</v>
      </c>
      <c r="AV6">
        <v>67600</v>
      </c>
      <c r="AW6">
        <v>67600</v>
      </c>
      <c r="BF6">
        <v>101394</v>
      </c>
      <c r="BG6">
        <v>65701</v>
      </c>
      <c r="BH6">
        <v>168994</v>
      </c>
      <c r="BI6">
        <v>133301</v>
      </c>
      <c r="BN6">
        <v>0</v>
      </c>
      <c r="BO6">
        <v>5359</v>
      </c>
      <c r="BP6">
        <v>15170</v>
      </c>
      <c r="BQ6">
        <v>19513</v>
      </c>
      <c r="BR6">
        <v>0</v>
      </c>
      <c r="BS6">
        <v>10642</v>
      </c>
      <c r="BT6">
        <v>71109</v>
      </c>
      <c r="BU6">
        <v>17191</v>
      </c>
      <c r="BX6">
        <v>58042</v>
      </c>
      <c r="BY6">
        <v>72499</v>
      </c>
      <c r="CB6">
        <v>73212</v>
      </c>
      <c r="CC6">
        <v>102654</v>
      </c>
      <c r="CD6">
        <v>313315</v>
      </c>
      <c r="CE6">
        <v>253146</v>
      </c>
      <c r="CF6">
        <v>246644</v>
      </c>
      <c r="CG6">
        <v>297691</v>
      </c>
      <c r="CH6">
        <v>5859</v>
      </c>
      <c r="CI6">
        <v>37546</v>
      </c>
      <c r="CJ6">
        <v>11016</v>
      </c>
      <c r="CK6">
        <v>26560</v>
      </c>
      <c r="CL6">
        <v>8596</v>
      </c>
      <c r="CM6">
        <v>3400</v>
      </c>
      <c r="CN6">
        <v>93221</v>
      </c>
      <c r="CO6">
        <v>76280</v>
      </c>
      <c r="CP6">
        <v>59801</v>
      </c>
      <c r="CQ6">
        <v>85602</v>
      </c>
      <c r="CR6">
        <v>41699</v>
      </c>
      <c r="CS6">
        <v>51384</v>
      </c>
      <c r="CT6">
        <v>-6006</v>
      </c>
      <c r="CU6">
        <v>-17865</v>
      </c>
      <c r="CV6">
        <v>35693</v>
      </c>
      <c r="CW6">
        <v>33519</v>
      </c>
      <c r="CX6">
        <v>8153</v>
      </c>
      <c r="CY6">
        <v>18021</v>
      </c>
      <c r="CZ6">
        <v>2147</v>
      </c>
      <c r="DA6">
        <v>156</v>
      </c>
      <c r="DB6">
        <v>35693</v>
      </c>
      <c r="DC6">
        <v>33519</v>
      </c>
      <c r="DD6">
        <v>658607</v>
      </c>
      <c r="DE6">
        <v>676283</v>
      </c>
      <c r="DF6">
        <v>406104</v>
      </c>
      <c r="DG6">
        <v>341046</v>
      </c>
      <c r="DH6">
        <v>252503</v>
      </c>
      <c r="DI6">
        <v>335237</v>
      </c>
      <c r="DJ6">
        <v>67600</v>
      </c>
      <c r="DK6">
        <v>552236</v>
      </c>
      <c r="DL6">
        <v>619836</v>
      </c>
      <c r="DM6">
        <v>0</v>
      </c>
      <c r="DN6">
        <v>33519</v>
      </c>
      <c r="DO6">
        <v>33519</v>
      </c>
      <c r="DP6">
        <v>35693</v>
      </c>
      <c r="DQ6">
        <v>35693</v>
      </c>
      <c r="DR6">
        <v>0</v>
      </c>
      <c r="DS6">
        <v>520054</v>
      </c>
      <c r="DT6">
        <v>520054</v>
      </c>
      <c r="DU6">
        <v>520000</v>
      </c>
      <c r="DV6">
        <v>520000</v>
      </c>
      <c r="DW6">
        <v>67600</v>
      </c>
      <c r="DX6">
        <v>65701</v>
      </c>
      <c r="DY6">
        <v>133301</v>
      </c>
      <c r="DZ6">
        <v>0</v>
      </c>
      <c r="EA6">
        <v>35693</v>
      </c>
      <c r="EB6">
        <v>35693</v>
      </c>
      <c r="EH6">
        <v>67600</v>
      </c>
      <c r="EI6">
        <v>101394</v>
      </c>
      <c r="EJ6">
        <v>168994</v>
      </c>
      <c r="EK6">
        <v>168994</v>
      </c>
      <c r="EL6">
        <v>133301</v>
      </c>
      <c r="EM6">
        <v>129000</v>
      </c>
      <c r="EN6">
        <v>25892</v>
      </c>
      <c r="EO6">
        <v>852450</v>
      </c>
      <c r="EP6">
        <v>748113</v>
      </c>
      <c r="ES6">
        <v>114700</v>
      </c>
      <c r="ET6">
        <v>69040</v>
      </c>
      <c r="EU6">
        <v>520068</v>
      </c>
      <c r="EV6">
        <v>191339</v>
      </c>
      <c r="EW6">
        <v>262944</v>
      </c>
      <c r="EX6">
        <v>436458</v>
      </c>
      <c r="EY6">
        <v>424747</v>
      </c>
      <c r="FA6">
        <v>12593</v>
      </c>
      <c r="FB6">
        <v>21184</v>
      </c>
      <c r="FC6">
        <v>69040</v>
      </c>
      <c r="FD6">
        <v>76202</v>
      </c>
      <c r="FE6">
        <v>119233</v>
      </c>
      <c r="FF6">
        <v>375929</v>
      </c>
      <c r="FI6">
        <v>14300</v>
      </c>
      <c r="FJ6">
        <v>25892</v>
      </c>
      <c r="FM6">
        <v>0</v>
      </c>
      <c r="FN6">
        <v>520068</v>
      </c>
      <c r="FP6">
        <v>-69040</v>
      </c>
      <c r="FQ6">
        <v>-520068</v>
      </c>
      <c r="FR6">
        <v>64493</v>
      </c>
      <c r="FS6">
        <v>-118247</v>
      </c>
      <c r="FT6">
        <v>53897</v>
      </c>
      <c r="FU6">
        <v>171489</v>
      </c>
      <c r="FV6">
        <v>118843</v>
      </c>
      <c r="FW6">
        <v>53897</v>
      </c>
      <c r="FX6">
        <v>0</v>
      </c>
      <c r="FY6">
        <v>0</v>
      </c>
      <c r="GG6">
        <v>481161</v>
      </c>
      <c r="GK6">
        <v>10300</v>
      </c>
      <c r="GL6">
        <v>25892</v>
      </c>
      <c r="GW6">
        <v>33519</v>
      </c>
      <c r="GX6">
        <v>-520000</v>
      </c>
      <c r="GY6">
        <v>133355</v>
      </c>
      <c r="GZ6">
        <v>-54</v>
      </c>
      <c r="HA6">
        <v>0</v>
      </c>
      <c r="HB6">
        <v>-54</v>
      </c>
      <c r="HC6">
        <v>33465</v>
      </c>
      <c r="HD6">
        <v>-520000</v>
      </c>
      <c r="HE6">
        <v>133301</v>
      </c>
      <c r="HF6">
        <v>33519</v>
      </c>
      <c r="HG6">
        <v>-520000</v>
      </c>
      <c r="HH6">
        <v>65755</v>
      </c>
      <c r="HI6">
        <v>-54</v>
      </c>
      <c r="HJ6">
        <v>0</v>
      </c>
      <c r="HK6">
        <v>-54</v>
      </c>
      <c r="HL6">
        <v>33465</v>
      </c>
      <c r="HM6">
        <v>-520000</v>
      </c>
      <c r="HN6">
        <v>65701</v>
      </c>
      <c r="HO6">
        <v>0</v>
      </c>
      <c r="HP6">
        <v>0</v>
      </c>
      <c r="HQ6">
        <v>67600</v>
      </c>
      <c r="HR6">
        <v>0</v>
      </c>
      <c r="HS6">
        <v>0</v>
      </c>
      <c r="HT6">
        <v>67600</v>
      </c>
      <c r="HU6">
        <v>27478</v>
      </c>
      <c r="HV6">
        <v>24560</v>
      </c>
      <c r="HX6">
        <v>453</v>
      </c>
      <c r="HY6">
        <v>655</v>
      </c>
      <c r="HZ6">
        <v>4000</v>
      </c>
    </row>
    <row r="7" spans="1:389">
      <c r="A7" t="s">
        <v>8017</v>
      </c>
      <c r="B7">
        <v>7704527702</v>
      </c>
      <c r="C7" t="s">
        <v>4062</v>
      </c>
      <c r="D7" t="s">
        <v>8018</v>
      </c>
      <c r="E7">
        <v>24656589</v>
      </c>
      <c r="F7" t="s">
        <v>8019</v>
      </c>
      <c r="G7" t="s">
        <v>3936</v>
      </c>
      <c r="H7" t="s">
        <v>4019</v>
      </c>
      <c r="I7" t="s">
        <v>3932</v>
      </c>
      <c r="L7">
        <v>5491</v>
      </c>
      <c r="T7">
        <v>69752</v>
      </c>
      <c r="U7">
        <v>42851</v>
      </c>
      <c r="X7">
        <v>32474</v>
      </c>
      <c r="Y7">
        <v>10</v>
      </c>
      <c r="Z7">
        <v>22448</v>
      </c>
      <c r="AA7">
        <v>7404</v>
      </c>
      <c r="AB7">
        <v>2430</v>
      </c>
      <c r="AC7">
        <v>17967</v>
      </c>
      <c r="AD7">
        <v>132595</v>
      </c>
      <c r="AE7">
        <v>68232</v>
      </c>
      <c r="AF7">
        <v>10</v>
      </c>
      <c r="AG7">
        <v>1038</v>
      </c>
      <c r="AL7">
        <v>121055</v>
      </c>
      <c r="AM7">
        <v>62352</v>
      </c>
      <c r="AN7">
        <v>1208</v>
      </c>
      <c r="AO7">
        <v>529</v>
      </c>
      <c r="AP7">
        <v>19301</v>
      </c>
      <c r="AQ7">
        <v>10637</v>
      </c>
      <c r="AR7">
        <v>0</v>
      </c>
      <c r="AS7">
        <v>7584</v>
      </c>
      <c r="AT7">
        <v>141574</v>
      </c>
      <c r="AU7">
        <v>82140</v>
      </c>
      <c r="AV7">
        <v>774</v>
      </c>
      <c r="AW7">
        <v>774</v>
      </c>
      <c r="BB7">
        <v>18537</v>
      </c>
      <c r="BC7">
        <v>18537</v>
      </c>
      <c r="BD7">
        <v>39</v>
      </c>
      <c r="BE7">
        <v>39</v>
      </c>
      <c r="BF7">
        <v>100282</v>
      </c>
      <c r="BG7">
        <v>48294</v>
      </c>
      <c r="BH7">
        <v>119632</v>
      </c>
      <c r="BI7">
        <v>67644</v>
      </c>
      <c r="BL7">
        <v>0</v>
      </c>
      <c r="BN7">
        <v>21523</v>
      </c>
      <c r="BO7">
        <v>7381</v>
      </c>
      <c r="BP7">
        <v>6148</v>
      </c>
      <c r="BQ7">
        <v>10418</v>
      </c>
      <c r="BR7">
        <v>0</v>
      </c>
      <c r="BS7">
        <v>6090</v>
      </c>
      <c r="BT7">
        <v>85909</v>
      </c>
      <c r="BU7">
        <v>32834</v>
      </c>
      <c r="BV7">
        <v>0</v>
      </c>
      <c r="BX7">
        <v>62480</v>
      </c>
      <c r="BY7">
        <v>33386</v>
      </c>
      <c r="CB7">
        <v>68628</v>
      </c>
      <c r="CC7">
        <v>49894</v>
      </c>
      <c r="CD7">
        <v>274169</v>
      </c>
      <c r="CE7">
        <v>150372</v>
      </c>
      <c r="CF7">
        <v>65164</v>
      </c>
      <c r="CG7">
        <v>101572</v>
      </c>
      <c r="CH7">
        <v>103363</v>
      </c>
      <c r="CI7">
        <v>110939</v>
      </c>
      <c r="CJ7">
        <v>1310</v>
      </c>
      <c r="CK7">
        <v>786</v>
      </c>
      <c r="CL7">
        <v>8489</v>
      </c>
      <c r="CM7">
        <v>20198</v>
      </c>
      <c r="CN7">
        <v>50539</v>
      </c>
      <c r="CO7">
        <v>124949</v>
      </c>
      <c r="CP7">
        <v>9759</v>
      </c>
      <c r="CQ7">
        <v>176722</v>
      </c>
      <c r="CR7">
        <v>171756</v>
      </c>
      <c r="CS7">
        <v>39754</v>
      </c>
      <c r="CT7">
        <v>-32717</v>
      </c>
      <c r="CU7">
        <v>-9477</v>
      </c>
      <c r="CV7">
        <v>139039</v>
      </c>
      <c r="CW7">
        <v>30277</v>
      </c>
      <c r="CX7">
        <v>33618</v>
      </c>
      <c r="CY7">
        <v>9057</v>
      </c>
      <c r="CZ7">
        <v>901</v>
      </c>
      <c r="DA7">
        <v>-420</v>
      </c>
      <c r="DB7">
        <v>124454</v>
      </c>
      <c r="DC7">
        <v>30277</v>
      </c>
      <c r="DD7">
        <v>582985</v>
      </c>
      <c r="DE7">
        <v>561849</v>
      </c>
      <c r="DF7">
        <v>414458</v>
      </c>
      <c r="DG7">
        <v>349338</v>
      </c>
      <c r="DH7">
        <v>168527</v>
      </c>
      <c r="DI7">
        <v>212511</v>
      </c>
      <c r="DJ7">
        <v>774</v>
      </c>
      <c r="DK7">
        <v>68016</v>
      </c>
      <c r="DL7">
        <v>87366</v>
      </c>
      <c r="DM7">
        <v>0</v>
      </c>
      <c r="DN7">
        <v>30278</v>
      </c>
      <c r="DO7">
        <v>30278</v>
      </c>
      <c r="DP7">
        <v>139039</v>
      </c>
      <c r="DQ7">
        <v>139039</v>
      </c>
      <c r="DR7">
        <v>0</v>
      </c>
      <c r="DS7">
        <v>50000</v>
      </c>
      <c r="DT7">
        <v>50000</v>
      </c>
      <c r="DU7">
        <v>50000</v>
      </c>
      <c r="DV7">
        <v>50000</v>
      </c>
      <c r="DW7">
        <v>774</v>
      </c>
      <c r="DX7">
        <v>48294</v>
      </c>
      <c r="DY7">
        <v>67644</v>
      </c>
      <c r="DZ7">
        <v>0</v>
      </c>
      <c r="EA7">
        <v>139039</v>
      </c>
      <c r="EB7">
        <v>139039</v>
      </c>
      <c r="EC7">
        <v>0</v>
      </c>
      <c r="ED7">
        <v>87051</v>
      </c>
      <c r="EE7">
        <v>87051</v>
      </c>
      <c r="EF7">
        <v>72466</v>
      </c>
      <c r="EG7">
        <v>72466</v>
      </c>
      <c r="EH7">
        <v>774</v>
      </c>
      <c r="EI7">
        <v>100282</v>
      </c>
      <c r="EJ7">
        <v>119632</v>
      </c>
      <c r="EK7">
        <v>119632</v>
      </c>
      <c r="EL7">
        <v>67644</v>
      </c>
      <c r="EM7">
        <v>40000</v>
      </c>
      <c r="EN7">
        <v>122180</v>
      </c>
      <c r="EO7">
        <v>614665</v>
      </c>
      <c r="EP7">
        <v>628018</v>
      </c>
      <c r="EQ7">
        <v>3</v>
      </c>
      <c r="ER7">
        <v>102417</v>
      </c>
      <c r="ES7">
        <v>57553</v>
      </c>
      <c r="ET7">
        <v>139792</v>
      </c>
      <c r="EU7">
        <v>201920</v>
      </c>
      <c r="EV7">
        <v>253156</v>
      </c>
      <c r="EW7">
        <v>131858</v>
      </c>
      <c r="EX7">
        <v>155621</v>
      </c>
      <c r="EY7">
        <v>314161</v>
      </c>
      <c r="EZ7">
        <v>8489</v>
      </c>
      <c r="FA7">
        <v>8300</v>
      </c>
      <c r="FB7">
        <v>60524</v>
      </c>
      <c r="FC7">
        <v>27326</v>
      </c>
      <c r="FD7">
        <v>46764</v>
      </c>
      <c r="FE7">
        <v>88501</v>
      </c>
      <c r="FF7">
        <v>238392</v>
      </c>
      <c r="FG7">
        <v>1642</v>
      </c>
      <c r="FH7">
        <v>48210</v>
      </c>
      <c r="FI7">
        <v>19954</v>
      </c>
      <c r="FJ7">
        <v>-161415</v>
      </c>
      <c r="FK7">
        <v>40000</v>
      </c>
      <c r="FL7">
        <v>122180</v>
      </c>
      <c r="FM7">
        <v>72466</v>
      </c>
      <c r="FN7">
        <v>50000</v>
      </c>
      <c r="FO7">
        <v>40000</v>
      </c>
      <c r="FP7">
        <v>-99792</v>
      </c>
      <c r="FQ7">
        <v>-79740</v>
      </c>
      <c r="FR7">
        <v>8663</v>
      </c>
      <c r="FS7">
        <v>-2763</v>
      </c>
      <c r="FT7">
        <v>10638</v>
      </c>
      <c r="FU7">
        <v>13401</v>
      </c>
      <c r="FV7">
        <v>19301</v>
      </c>
      <c r="FW7">
        <v>10638</v>
      </c>
      <c r="FX7">
        <v>0</v>
      </c>
      <c r="FY7">
        <v>0</v>
      </c>
      <c r="FZ7">
        <v>34792</v>
      </c>
      <c r="GD7">
        <v>39</v>
      </c>
      <c r="GE7">
        <v>39</v>
      </c>
      <c r="GF7">
        <v>39</v>
      </c>
      <c r="GG7">
        <v>78749</v>
      </c>
      <c r="GH7">
        <v>17485</v>
      </c>
      <c r="GI7">
        <v>41500</v>
      </c>
      <c r="GK7">
        <v>38930</v>
      </c>
      <c r="GL7">
        <v>9740</v>
      </c>
      <c r="GM7">
        <v>58834</v>
      </c>
      <c r="GN7">
        <v>122945</v>
      </c>
      <c r="GQ7">
        <v>151920</v>
      </c>
      <c r="GR7">
        <v>115</v>
      </c>
      <c r="GT7">
        <v>18537</v>
      </c>
      <c r="GU7">
        <v>18537</v>
      </c>
      <c r="GV7">
        <v>18537</v>
      </c>
      <c r="GW7">
        <v>30278</v>
      </c>
      <c r="GX7">
        <v>-50001</v>
      </c>
      <c r="GY7">
        <v>67643</v>
      </c>
      <c r="HC7">
        <v>30278</v>
      </c>
      <c r="HD7">
        <v>-50001</v>
      </c>
      <c r="HE7">
        <v>67643</v>
      </c>
      <c r="HF7">
        <v>30278</v>
      </c>
      <c r="HG7">
        <v>-50000</v>
      </c>
      <c r="HH7">
        <v>48294</v>
      </c>
      <c r="HL7">
        <v>30278</v>
      </c>
      <c r="HM7">
        <v>-50000</v>
      </c>
      <c r="HN7">
        <v>48294</v>
      </c>
      <c r="IA7">
        <v>-14585</v>
      </c>
    </row>
    <row r="8" spans="1:389">
      <c r="A8" t="s">
        <v>8020</v>
      </c>
      <c r="B8">
        <v>7726626680</v>
      </c>
      <c r="C8" t="s">
        <v>4191</v>
      </c>
      <c r="D8" t="s">
        <v>87</v>
      </c>
      <c r="E8">
        <v>25130558</v>
      </c>
      <c r="F8" t="s">
        <v>8022</v>
      </c>
      <c r="G8" t="s">
        <v>3936</v>
      </c>
      <c r="H8" t="s">
        <v>3931</v>
      </c>
      <c r="I8" t="s">
        <v>8021</v>
      </c>
      <c r="T8">
        <v>39789</v>
      </c>
      <c r="U8">
        <v>35902</v>
      </c>
      <c r="X8">
        <v>6420</v>
      </c>
      <c r="Y8">
        <v>6420</v>
      </c>
      <c r="Z8">
        <v>34377</v>
      </c>
      <c r="AA8">
        <v>34377</v>
      </c>
      <c r="AD8">
        <v>80586</v>
      </c>
      <c r="AE8">
        <v>76699</v>
      </c>
      <c r="AF8">
        <v>38</v>
      </c>
      <c r="AG8">
        <v>22</v>
      </c>
      <c r="AJ8">
        <v>408</v>
      </c>
      <c r="AK8">
        <v>403</v>
      </c>
      <c r="AL8">
        <v>212366</v>
      </c>
      <c r="AM8">
        <v>176690</v>
      </c>
      <c r="AN8">
        <v>2490093</v>
      </c>
      <c r="AO8">
        <v>1808041</v>
      </c>
      <c r="AP8">
        <v>136241</v>
      </c>
      <c r="AQ8">
        <v>52192</v>
      </c>
      <c r="AR8">
        <v>5710</v>
      </c>
      <c r="AS8">
        <v>7117</v>
      </c>
      <c r="AT8">
        <v>2844856</v>
      </c>
      <c r="AU8">
        <v>2044465</v>
      </c>
      <c r="AV8">
        <v>200000</v>
      </c>
      <c r="AW8">
        <v>200000</v>
      </c>
      <c r="BB8">
        <v>246812</v>
      </c>
      <c r="BC8">
        <v>246812</v>
      </c>
      <c r="BF8">
        <v>1762546</v>
      </c>
      <c r="BG8">
        <v>1013287</v>
      </c>
      <c r="BH8">
        <v>2209358</v>
      </c>
      <c r="BI8">
        <v>1460099</v>
      </c>
      <c r="BL8">
        <v>352862</v>
      </c>
      <c r="BM8">
        <v>455560</v>
      </c>
      <c r="BP8">
        <v>76282</v>
      </c>
      <c r="BQ8">
        <v>41440</v>
      </c>
      <c r="BT8">
        <v>352862</v>
      </c>
      <c r="BU8">
        <v>455560</v>
      </c>
      <c r="BV8">
        <v>13011</v>
      </c>
      <c r="BW8">
        <v>22745</v>
      </c>
      <c r="BX8">
        <v>273929</v>
      </c>
      <c r="BY8">
        <v>141320</v>
      </c>
      <c r="CB8">
        <v>363222</v>
      </c>
      <c r="CC8">
        <v>205505</v>
      </c>
      <c r="CD8">
        <v>2925442</v>
      </c>
      <c r="CE8">
        <v>2121164</v>
      </c>
      <c r="CF8">
        <v>719882</v>
      </c>
      <c r="CG8">
        <v>584289</v>
      </c>
      <c r="CH8">
        <v>952748</v>
      </c>
      <c r="CI8">
        <v>845227</v>
      </c>
      <c r="CJ8">
        <v>27768</v>
      </c>
      <c r="CK8">
        <v>15678</v>
      </c>
      <c r="CL8">
        <v>55618</v>
      </c>
      <c r="CM8">
        <v>73591</v>
      </c>
      <c r="CN8">
        <v>55214</v>
      </c>
      <c r="CO8">
        <v>33734</v>
      </c>
      <c r="CP8">
        <v>43538</v>
      </c>
      <c r="CQ8">
        <v>215993</v>
      </c>
      <c r="CR8">
        <v>936574</v>
      </c>
      <c r="CS8">
        <v>605055</v>
      </c>
      <c r="CT8">
        <v>-187315</v>
      </c>
      <c r="CU8">
        <v>-121011</v>
      </c>
      <c r="CV8">
        <v>749259</v>
      </c>
      <c r="CW8">
        <v>484044</v>
      </c>
      <c r="CX8">
        <v>187315</v>
      </c>
      <c r="CY8">
        <v>121011</v>
      </c>
      <c r="DB8">
        <v>749259</v>
      </c>
      <c r="DC8">
        <v>484044</v>
      </c>
      <c r="DD8">
        <v>2921979</v>
      </c>
      <c r="DE8">
        <v>2267468</v>
      </c>
      <c r="DF8">
        <v>1249349</v>
      </c>
      <c r="DG8">
        <v>837952</v>
      </c>
      <c r="DH8">
        <v>1672630</v>
      </c>
      <c r="DI8">
        <v>1429516</v>
      </c>
      <c r="DJ8">
        <v>200000</v>
      </c>
      <c r="DK8">
        <v>529243</v>
      </c>
      <c r="DL8">
        <v>976055</v>
      </c>
      <c r="DM8">
        <v>0</v>
      </c>
      <c r="DN8">
        <v>484044</v>
      </c>
      <c r="DO8">
        <v>484044</v>
      </c>
      <c r="DP8">
        <v>749259</v>
      </c>
      <c r="DQ8">
        <v>749259</v>
      </c>
      <c r="DW8">
        <v>200000</v>
      </c>
      <c r="DX8">
        <v>1013287</v>
      </c>
      <c r="DY8">
        <v>1460099</v>
      </c>
      <c r="DZ8">
        <v>0</v>
      </c>
      <c r="EA8">
        <v>749259</v>
      </c>
      <c r="EB8">
        <v>749259</v>
      </c>
      <c r="EH8">
        <v>200000</v>
      </c>
      <c r="EI8">
        <v>1762546</v>
      </c>
      <c r="EJ8">
        <v>2209358</v>
      </c>
      <c r="EK8">
        <v>2209358</v>
      </c>
      <c r="EL8">
        <v>1460099</v>
      </c>
      <c r="EM8">
        <v>0</v>
      </c>
      <c r="EN8">
        <v>0</v>
      </c>
      <c r="EO8">
        <v>2844075</v>
      </c>
      <c r="EP8">
        <v>2193743</v>
      </c>
      <c r="EQ8">
        <v>0</v>
      </c>
      <c r="ER8">
        <v>0</v>
      </c>
      <c r="ES8">
        <v>0</v>
      </c>
      <c r="ET8">
        <v>241131</v>
      </c>
      <c r="EU8">
        <v>182162</v>
      </c>
      <c r="EV8">
        <v>650690</v>
      </c>
      <c r="EW8">
        <v>539169</v>
      </c>
      <c r="EX8">
        <v>800495</v>
      </c>
      <c r="EY8">
        <v>680668</v>
      </c>
      <c r="EZ8">
        <v>36648</v>
      </c>
      <c r="FA8">
        <v>186028</v>
      </c>
      <c r="FB8">
        <v>121011</v>
      </c>
      <c r="FC8">
        <v>0</v>
      </c>
      <c r="FD8">
        <v>0</v>
      </c>
      <c r="FE8">
        <v>1187379</v>
      </c>
      <c r="FF8">
        <v>828145</v>
      </c>
      <c r="FG8">
        <v>0</v>
      </c>
      <c r="FH8">
        <v>0</v>
      </c>
      <c r="FI8">
        <v>-862200</v>
      </c>
      <c r="FJ8">
        <v>-662855</v>
      </c>
      <c r="FK8">
        <v>0</v>
      </c>
      <c r="FL8">
        <v>0</v>
      </c>
      <c r="FM8">
        <v>0</v>
      </c>
      <c r="FN8">
        <v>0</v>
      </c>
      <c r="FO8">
        <v>241131</v>
      </c>
      <c r="FP8">
        <v>-241131</v>
      </c>
      <c r="FQ8">
        <v>-182162</v>
      </c>
      <c r="FR8">
        <v>84048</v>
      </c>
      <c r="FS8">
        <v>-16872</v>
      </c>
      <c r="FT8">
        <v>52192</v>
      </c>
      <c r="FU8">
        <v>68101</v>
      </c>
      <c r="FV8">
        <v>136241</v>
      </c>
      <c r="FW8">
        <v>52192</v>
      </c>
      <c r="GD8">
        <v>0</v>
      </c>
      <c r="GE8">
        <v>0</v>
      </c>
      <c r="GG8">
        <v>0</v>
      </c>
      <c r="GH8">
        <v>57427</v>
      </c>
      <c r="GI8">
        <v>92342</v>
      </c>
      <c r="GJ8">
        <v>14726</v>
      </c>
      <c r="GK8">
        <v>0</v>
      </c>
      <c r="GL8">
        <v>0</v>
      </c>
      <c r="GM8">
        <v>954542</v>
      </c>
      <c r="GN8">
        <v>677581</v>
      </c>
      <c r="GO8">
        <v>0</v>
      </c>
      <c r="GP8">
        <v>0</v>
      </c>
      <c r="GQ8">
        <v>182162</v>
      </c>
      <c r="GT8">
        <v>246812</v>
      </c>
      <c r="GU8">
        <v>246812</v>
      </c>
      <c r="GV8">
        <v>246812</v>
      </c>
      <c r="HU8">
        <v>0</v>
      </c>
      <c r="HV8">
        <v>0</v>
      </c>
      <c r="HX8">
        <v>1</v>
      </c>
      <c r="HY8">
        <v>963</v>
      </c>
      <c r="HZ8">
        <v>0</v>
      </c>
      <c r="IB8">
        <v>0</v>
      </c>
      <c r="IC8">
        <v>0</v>
      </c>
      <c r="ID8">
        <v>0</v>
      </c>
      <c r="IE8">
        <v>0</v>
      </c>
      <c r="IF8">
        <v>0</v>
      </c>
      <c r="IG8">
        <v>0</v>
      </c>
      <c r="IH8">
        <v>0</v>
      </c>
      <c r="II8">
        <v>0</v>
      </c>
      <c r="IJ8">
        <v>0</v>
      </c>
      <c r="IK8">
        <v>0</v>
      </c>
    </row>
    <row r="9" spans="1:389">
      <c r="A9" t="s">
        <v>8023</v>
      </c>
      <c r="B9">
        <v>7727237125</v>
      </c>
      <c r="C9" t="s">
        <v>4040</v>
      </c>
      <c r="D9" t="s">
        <v>94</v>
      </c>
      <c r="E9">
        <v>23017898</v>
      </c>
      <c r="F9" t="s">
        <v>8024</v>
      </c>
      <c r="G9" t="s">
        <v>3978</v>
      </c>
      <c r="H9" t="s">
        <v>3931</v>
      </c>
      <c r="I9" t="s">
        <v>3932</v>
      </c>
      <c r="T9">
        <v>0</v>
      </c>
      <c r="U9">
        <v>13</v>
      </c>
      <c r="X9">
        <v>130</v>
      </c>
      <c r="Y9">
        <v>130</v>
      </c>
      <c r="AD9">
        <v>130</v>
      </c>
      <c r="AE9">
        <v>143</v>
      </c>
      <c r="AF9">
        <v>0</v>
      </c>
      <c r="AL9">
        <v>106</v>
      </c>
      <c r="AM9">
        <v>631</v>
      </c>
      <c r="AN9">
        <v>10700</v>
      </c>
      <c r="AO9">
        <v>10500</v>
      </c>
      <c r="AP9">
        <v>131</v>
      </c>
      <c r="AQ9">
        <v>481</v>
      </c>
      <c r="AR9">
        <v>1</v>
      </c>
      <c r="AS9">
        <v>16</v>
      </c>
      <c r="AT9">
        <v>10939</v>
      </c>
      <c r="AU9">
        <v>11629</v>
      </c>
      <c r="AV9">
        <v>5250</v>
      </c>
      <c r="AW9">
        <v>5150</v>
      </c>
      <c r="BF9">
        <v>5700</v>
      </c>
      <c r="BG9">
        <v>6591</v>
      </c>
      <c r="BH9">
        <v>10950</v>
      </c>
      <c r="BI9">
        <v>11741</v>
      </c>
      <c r="BV9">
        <v>2</v>
      </c>
      <c r="BX9">
        <v>117</v>
      </c>
      <c r="BY9">
        <v>32</v>
      </c>
      <c r="CB9">
        <v>119</v>
      </c>
      <c r="CC9">
        <v>32</v>
      </c>
      <c r="CD9">
        <v>11069</v>
      </c>
      <c r="CE9">
        <v>11772</v>
      </c>
      <c r="CH9">
        <v>-2014</v>
      </c>
      <c r="CI9">
        <v>-1333</v>
      </c>
      <c r="CJ9">
        <v>4050</v>
      </c>
      <c r="CK9">
        <v>1364</v>
      </c>
      <c r="CN9">
        <v>5</v>
      </c>
      <c r="CO9">
        <v>8</v>
      </c>
      <c r="CP9">
        <v>574</v>
      </c>
      <c r="CQ9">
        <v>60</v>
      </c>
      <c r="CR9">
        <v>1467</v>
      </c>
      <c r="CS9">
        <v>-21</v>
      </c>
      <c r="CT9">
        <v>-153</v>
      </c>
      <c r="CU9">
        <v>-144</v>
      </c>
      <c r="CV9">
        <v>2316</v>
      </c>
      <c r="CW9">
        <v>-165</v>
      </c>
      <c r="DB9">
        <v>2316</v>
      </c>
      <c r="DC9">
        <v>-165</v>
      </c>
      <c r="DD9">
        <v>0</v>
      </c>
      <c r="DE9">
        <v>11993</v>
      </c>
      <c r="DF9">
        <v>2014</v>
      </c>
      <c r="DG9">
        <v>13326</v>
      </c>
      <c r="DH9">
        <v>-2014</v>
      </c>
      <c r="DI9">
        <v>-1333</v>
      </c>
      <c r="EK9">
        <v>10950</v>
      </c>
      <c r="EL9">
        <v>11741</v>
      </c>
      <c r="FR9">
        <v>0</v>
      </c>
      <c r="FT9">
        <v>0</v>
      </c>
      <c r="FV9">
        <v>0</v>
      </c>
      <c r="FX9">
        <v>0</v>
      </c>
      <c r="FY9">
        <v>0</v>
      </c>
      <c r="GB9">
        <v>1002</v>
      </c>
    </row>
    <row r="10" spans="1:389">
      <c r="A10" t="s">
        <v>8025</v>
      </c>
      <c r="B10">
        <v>7707778366</v>
      </c>
      <c r="C10" t="s">
        <v>4053</v>
      </c>
      <c r="D10" t="s">
        <v>100</v>
      </c>
      <c r="E10">
        <v>24342106</v>
      </c>
      <c r="F10" t="s">
        <v>8026</v>
      </c>
      <c r="G10" t="s">
        <v>3978</v>
      </c>
      <c r="H10" t="s">
        <v>3931</v>
      </c>
      <c r="I10" t="s">
        <v>3932</v>
      </c>
      <c r="T10">
        <v>105</v>
      </c>
      <c r="U10">
        <v>596</v>
      </c>
      <c r="X10">
        <v>276</v>
      </c>
      <c r="Y10">
        <v>144</v>
      </c>
      <c r="AF10">
        <v>111</v>
      </c>
      <c r="AG10">
        <v>89</v>
      </c>
      <c r="AL10">
        <v>119534</v>
      </c>
      <c r="AM10">
        <v>141966</v>
      </c>
      <c r="AP10">
        <v>6493</v>
      </c>
      <c r="AQ10">
        <v>16556</v>
      </c>
      <c r="BH10">
        <v>120415</v>
      </c>
      <c r="BI10">
        <v>146324</v>
      </c>
      <c r="BR10">
        <v>0</v>
      </c>
      <c r="BS10">
        <v>684</v>
      </c>
      <c r="BX10">
        <v>6105</v>
      </c>
      <c r="BY10">
        <v>12343</v>
      </c>
      <c r="CD10">
        <v>126520</v>
      </c>
      <c r="CE10">
        <v>159351</v>
      </c>
      <c r="CN10">
        <v>15768</v>
      </c>
      <c r="CO10">
        <v>4898</v>
      </c>
      <c r="CP10">
        <v>8967</v>
      </c>
      <c r="CQ10">
        <v>2001</v>
      </c>
      <c r="CT10">
        <v>2127</v>
      </c>
      <c r="CU10">
        <v>6889</v>
      </c>
      <c r="CV10">
        <v>4097</v>
      </c>
      <c r="CW10">
        <v>-6713</v>
      </c>
      <c r="DD10">
        <v>23199</v>
      </c>
      <c r="DE10">
        <v>30772</v>
      </c>
      <c r="DF10">
        <v>23776</v>
      </c>
      <c r="DG10">
        <v>33493</v>
      </c>
    </row>
    <row r="11" spans="1:389">
      <c r="A11" t="s">
        <v>8027</v>
      </c>
      <c r="B11">
        <v>3801084488</v>
      </c>
      <c r="C11" t="s">
        <v>4191</v>
      </c>
      <c r="D11" t="s">
        <v>8028</v>
      </c>
      <c r="E11">
        <v>25064424</v>
      </c>
      <c r="F11" t="s">
        <v>8029</v>
      </c>
      <c r="G11" t="s">
        <v>3978</v>
      </c>
      <c r="H11" t="s">
        <v>3931</v>
      </c>
      <c r="I11" t="s">
        <v>3932</v>
      </c>
      <c r="T11">
        <v>354601</v>
      </c>
      <c r="U11">
        <v>243999</v>
      </c>
      <c r="X11">
        <v>1001043</v>
      </c>
      <c r="Y11">
        <v>1063444</v>
      </c>
      <c r="Z11">
        <v>7884</v>
      </c>
      <c r="AB11">
        <v>340</v>
      </c>
      <c r="AD11">
        <v>1363868</v>
      </c>
      <c r="AE11">
        <v>1307443</v>
      </c>
      <c r="AF11">
        <v>29222</v>
      </c>
      <c r="AG11">
        <v>1038</v>
      </c>
      <c r="AL11">
        <v>177879</v>
      </c>
      <c r="AM11">
        <v>252788</v>
      </c>
      <c r="AN11">
        <v>4415838</v>
      </c>
      <c r="AO11">
        <v>3584972</v>
      </c>
      <c r="AP11">
        <v>162588</v>
      </c>
      <c r="AQ11">
        <v>114403</v>
      </c>
      <c r="AR11">
        <v>2560</v>
      </c>
      <c r="AS11">
        <v>2698</v>
      </c>
      <c r="AT11">
        <v>4788087</v>
      </c>
      <c r="AU11">
        <v>3955899</v>
      </c>
      <c r="AV11">
        <v>20</v>
      </c>
      <c r="AW11">
        <v>20</v>
      </c>
      <c r="BD11">
        <v>3</v>
      </c>
      <c r="BF11">
        <v>4947811</v>
      </c>
      <c r="BG11">
        <v>3941092</v>
      </c>
      <c r="BH11">
        <v>4947834</v>
      </c>
      <c r="BI11">
        <v>3941112</v>
      </c>
      <c r="BL11">
        <v>0</v>
      </c>
      <c r="BM11">
        <v>460000</v>
      </c>
      <c r="BN11">
        <v>267</v>
      </c>
      <c r="BP11">
        <v>10553</v>
      </c>
      <c r="BQ11">
        <v>85239</v>
      </c>
      <c r="BT11">
        <v>267</v>
      </c>
      <c r="BU11">
        <v>460000</v>
      </c>
      <c r="BV11">
        <v>463656</v>
      </c>
      <c r="BW11">
        <v>330</v>
      </c>
      <c r="BX11">
        <v>729645</v>
      </c>
      <c r="BY11">
        <v>776661</v>
      </c>
      <c r="CB11">
        <v>1203854</v>
      </c>
      <c r="CC11">
        <v>862230</v>
      </c>
      <c r="CD11">
        <v>6151955</v>
      </c>
      <c r="CE11">
        <v>5263342</v>
      </c>
      <c r="CF11">
        <v>366287</v>
      </c>
      <c r="CG11">
        <v>393017</v>
      </c>
      <c r="CH11">
        <v>2510046</v>
      </c>
      <c r="CI11">
        <v>-389641</v>
      </c>
      <c r="CJ11">
        <v>8865</v>
      </c>
      <c r="CK11">
        <v>17219</v>
      </c>
      <c r="CL11">
        <v>32403</v>
      </c>
      <c r="CM11">
        <v>330</v>
      </c>
      <c r="CN11">
        <v>30310</v>
      </c>
      <c r="CO11">
        <v>3235414</v>
      </c>
      <c r="CP11">
        <v>823567</v>
      </c>
      <c r="CQ11">
        <v>1196833</v>
      </c>
      <c r="CR11">
        <v>1693251</v>
      </c>
      <c r="CS11">
        <v>1665829</v>
      </c>
      <c r="CT11">
        <v>-395835</v>
      </c>
      <c r="CU11">
        <v>-471315</v>
      </c>
      <c r="CV11">
        <v>1296597</v>
      </c>
      <c r="CW11">
        <v>1194514</v>
      </c>
      <c r="CX11">
        <v>403452</v>
      </c>
      <c r="CY11">
        <v>471316</v>
      </c>
      <c r="CZ11">
        <v>7617</v>
      </c>
      <c r="DB11">
        <v>1296597</v>
      </c>
      <c r="DC11">
        <v>1194514</v>
      </c>
      <c r="DD11">
        <v>3635704</v>
      </c>
      <c r="DE11">
        <v>6138</v>
      </c>
      <c r="DF11">
        <v>759371</v>
      </c>
      <c r="DG11">
        <v>2762</v>
      </c>
      <c r="DH11">
        <v>2876333</v>
      </c>
      <c r="DI11">
        <v>3376</v>
      </c>
      <c r="DJ11">
        <v>20</v>
      </c>
      <c r="DK11">
        <v>3061555</v>
      </c>
      <c r="DL11">
        <v>3061575</v>
      </c>
      <c r="DM11">
        <v>0</v>
      </c>
      <c r="DN11">
        <v>1194514</v>
      </c>
      <c r="DO11">
        <v>1194514</v>
      </c>
      <c r="DP11">
        <v>1296597</v>
      </c>
      <c r="DQ11">
        <v>1296597</v>
      </c>
      <c r="DR11">
        <v>0</v>
      </c>
      <c r="DS11">
        <v>314977</v>
      </c>
      <c r="DT11">
        <v>314977</v>
      </c>
      <c r="DU11">
        <v>314977</v>
      </c>
      <c r="DV11">
        <v>314977</v>
      </c>
      <c r="DW11">
        <v>20</v>
      </c>
      <c r="DX11">
        <v>3941092</v>
      </c>
      <c r="DY11">
        <v>3941112</v>
      </c>
      <c r="DZ11">
        <v>0</v>
      </c>
      <c r="EA11">
        <v>1296597</v>
      </c>
      <c r="EB11">
        <v>1296597</v>
      </c>
      <c r="EC11">
        <v>0</v>
      </c>
      <c r="ED11">
        <v>289875</v>
      </c>
      <c r="EE11">
        <v>289875</v>
      </c>
      <c r="EF11">
        <v>289875</v>
      </c>
      <c r="EG11">
        <v>289875</v>
      </c>
      <c r="EH11">
        <v>20</v>
      </c>
      <c r="EI11">
        <v>4947811</v>
      </c>
      <c r="EJ11">
        <v>4947834</v>
      </c>
      <c r="EK11">
        <v>4947834</v>
      </c>
      <c r="EL11">
        <v>3941112</v>
      </c>
      <c r="EM11">
        <v>572151</v>
      </c>
      <c r="EN11">
        <v>460000</v>
      </c>
      <c r="EO11">
        <v>3717843</v>
      </c>
      <c r="EP11">
        <v>5820</v>
      </c>
      <c r="ES11">
        <v>122392</v>
      </c>
      <c r="ET11">
        <v>495959</v>
      </c>
      <c r="EU11">
        <v>314977</v>
      </c>
      <c r="EV11">
        <v>365709</v>
      </c>
      <c r="EW11">
        <v>335170</v>
      </c>
      <c r="EX11">
        <v>190495</v>
      </c>
      <c r="EY11">
        <v>194223</v>
      </c>
      <c r="EZ11">
        <v>28839</v>
      </c>
      <c r="FA11">
        <v>514338</v>
      </c>
      <c r="FB11">
        <v>538976</v>
      </c>
      <c r="FC11">
        <v>913069</v>
      </c>
      <c r="FD11">
        <v>1986806</v>
      </c>
      <c r="FE11">
        <v>1827785</v>
      </c>
      <c r="FF11">
        <v>711340</v>
      </c>
      <c r="FI11">
        <v>-1855792</v>
      </c>
      <c r="FJ11">
        <v>-1116967</v>
      </c>
      <c r="FK11">
        <v>572151</v>
      </c>
      <c r="FL11">
        <v>460000</v>
      </c>
      <c r="FM11">
        <v>289875</v>
      </c>
      <c r="FN11">
        <v>314977</v>
      </c>
      <c r="FO11">
        <v>206084</v>
      </c>
      <c r="FP11">
        <v>76192</v>
      </c>
      <c r="FQ11">
        <v>145023</v>
      </c>
      <c r="FR11">
        <v>48185</v>
      </c>
      <c r="FS11">
        <v>-260604</v>
      </c>
      <c r="FT11">
        <v>114403</v>
      </c>
      <c r="FU11">
        <v>375007</v>
      </c>
      <c r="FV11">
        <v>162588</v>
      </c>
      <c r="FW11">
        <v>114403</v>
      </c>
      <c r="FX11">
        <v>0</v>
      </c>
      <c r="FY11">
        <v>0</v>
      </c>
      <c r="GB11">
        <v>-819</v>
      </c>
      <c r="GF11">
        <v>3</v>
      </c>
      <c r="GG11">
        <v>3760695</v>
      </c>
      <c r="GI11">
        <v>28250</v>
      </c>
      <c r="GJ11">
        <v>83737</v>
      </c>
      <c r="GM11">
        <v>1584042</v>
      </c>
      <c r="GN11">
        <v>137260</v>
      </c>
      <c r="IH11">
        <v>300000</v>
      </c>
      <c r="II11">
        <v>1063444</v>
      </c>
      <c r="IL11">
        <v>3</v>
      </c>
      <c r="IM11">
        <v>-3</v>
      </c>
    </row>
    <row r="12" spans="1:389">
      <c r="A12" t="s">
        <v>8030</v>
      </c>
      <c r="B12">
        <v>3801128449</v>
      </c>
      <c r="C12" t="s">
        <v>8031</v>
      </c>
      <c r="D12" t="s">
        <v>113</v>
      </c>
      <c r="E12">
        <v>24807432</v>
      </c>
      <c r="F12" t="s">
        <v>8032</v>
      </c>
      <c r="G12" t="s">
        <v>3978</v>
      </c>
      <c r="H12" t="s">
        <v>3931</v>
      </c>
      <c r="I12" t="s">
        <v>3932</v>
      </c>
      <c r="T12">
        <v>7015</v>
      </c>
      <c r="U12">
        <v>6550</v>
      </c>
      <c r="AD12">
        <v>7015</v>
      </c>
      <c r="AE12">
        <v>6550</v>
      </c>
      <c r="AF12">
        <v>102</v>
      </c>
      <c r="AG12">
        <v>53</v>
      </c>
      <c r="AL12">
        <v>11363</v>
      </c>
      <c r="AM12">
        <v>6009</v>
      </c>
      <c r="AN12">
        <v>167414</v>
      </c>
      <c r="AO12">
        <v>150796</v>
      </c>
      <c r="AP12">
        <v>16665</v>
      </c>
      <c r="AQ12">
        <v>56314</v>
      </c>
      <c r="AR12">
        <v>668</v>
      </c>
      <c r="AS12">
        <v>768</v>
      </c>
      <c r="AT12">
        <v>196212</v>
      </c>
      <c r="AU12">
        <v>213940</v>
      </c>
      <c r="AV12">
        <v>20</v>
      </c>
      <c r="AW12">
        <v>20</v>
      </c>
      <c r="BD12">
        <v>3</v>
      </c>
      <c r="BF12">
        <v>191980</v>
      </c>
      <c r="BG12">
        <v>207044</v>
      </c>
      <c r="BH12">
        <v>192003</v>
      </c>
      <c r="BI12">
        <v>207064</v>
      </c>
      <c r="BP12">
        <v>3249</v>
      </c>
      <c r="BX12">
        <v>7975</v>
      </c>
      <c r="BY12">
        <v>13426</v>
      </c>
      <c r="CB12">
        <v>11224</v>
      </c>
      <c r="CC12">
        <v>13426</v>
      </c>
      <c r="CD12">
        <v>203227</v>
      </c>
      <c r="CE12">
        <v>220490</v>
      </c>
      <c r="CF12">
        <v>77743</v>
      </c>
      <c r="CG12">
        <v>73810</v>
      </c>
      <c r="CH12">
        <v>188073</v>
      </c>
      <c r="CI12">
        <v>294761</v>
      </c>
      <c r="CJ12">
        <v>2121</v>
      </c>
      <c r="CK12">
        <v>3243</v>
      </c>
      <c r="CN12">
        <v>886</v>
      </c>
      <c r="CO12">
        <v>1261</v>
      </c>
      <c r="CP12">
        <v>42247</v>
      </c>
      <c r="CQ12">
        <v>64745</v>
      </c>
      <c r="CR12">
        <v>148833</v>
      </c>
      <c r="CS12">
        <v>234520</v>
      </c>
      <c r="CT12">
        <v>-30549</v>
      </c>
      <c r="CU12">
        <v>-48313</v>
      </c>
      <c r="CV12">
        <v>118284</v>
      </c>
      <c r="CW12">
        <v>186207</v>
      </c>
      <c r="CX12">
        <v>30549</v>
      </c>
      <c r="CY12">
        <v>48313</v>
      </c>
      <c r="DB12">
        <v>118284</v>
      </c>
      <c r="DC12">
        <v>186207</v>
      </c>
      <c r="DD12">
        <v>268520</v>
      </c>
      <c r="DE12">
        <v>378242</v>
      </c>
      <c r="DF12">
        <v>2704</v>
      </c>
      <c r="DG12">
        <v>9671</v>
      </c>
      <c r="DH12">
        <v>265816</v>
      </c>
      <c r="DI12">
        <v>368571</v>
      </c>
    </row>
    <row r="13" spans="1:389">
      <c r="A13" t="s">
        <v>8033</v>
      </c>
      <c r="B13">
        <v>3801109213</v>
      </c>
      <c r="C13" t="s">
        <v>4191</v>
      </c>
      <c r="D13" t="s">
        <v>8034</v>
      </c>
      <c r="E13">
        <v>24827747</v>
      </c>
      <c r="F13" t="s">
        <v>8036</v>
      </c>
      <c r="G13" t="s">
        <v>8035</v>
      </c>
      <c r="H13" t="s">
        <v>3931</v>
      </c>
      <c r="I13" t="s">
        <v>3932</v>
      </c>
      <c r="T13">
        <v>3783</v>
      </c>
      <c r="U13">
        <v>3649</v>
      </c>
      <c r="V13">
        <v>127915</v>
      </c>
      <c r="W13">
        <v>132552</v>
      </c>
      <c r="X13">
        <v>365916</v>
      </c>
      <c r="AB13">
        <v>3214</v>
      </c>
      <c r="AD13">
        <v>500828</v>
      </c>
      <c r="AE13">
        <v>136201</v>
      </c>
      <c r="AF13">
        <v>9243</v>
      </c>
      <c r="AG13">
        <v>8967</v>
      </c>
      <c r="AL13">
        <v>44170</v>
      </c>
      <c r="AM13">
        <v>34209</v>
      </c>
      <c r="AN13">
        <v>1552475</v>
      </c>
      <c r="AO13">
        <v>1423161</v>
      </c>
      <c r="AP13">
        <v>47537</v>
      </c>
      <c r="AQ13">
        <v>114183</v>
      </c>
      <c r="AR13">
        <v>1017</v>
      </c>
      <c r="AS13">
        <v>1077</v>
      </c>
      <c r="AT13">
        <v>1654442</v>
      </c>
      <c r="AU13">
        <v>1581597</v>
      </c>
      <c r="AV13">
        <v>40</v>
      </c>
      <c r="AW13">
        <v>40</v>
      </c>
      <c r="BD13">
        <v>6</v>
      </c>
      <c r="BF13">
        <v>1975966</v>
      </c>
      <c r="BG13">
        <v>1587782</v>
      </c>
      <c r="BH13">
        <v>1976012</v>
      </c>
      <c r="BI13">
        <v>1587822</v>
      </c>
      <c r="BL13">
        <v>37000</v>
      </c>
      <c r="BP13">
        <v>2166</v>
      </c>
      <c r="BT13">
        <v>37000</v>
      </c>
      <c r="BU13">
        <v>0</v>
      </c>
      <c r="BV13">
        <v>31</v>
      </c>
      <c r="BX13">
        <v>140061</v>
      </c>
      <c r="BY13">
        <v>129976</v>
      </c>
      <c r="CB13">
        <v>142258</v>
      </c>
      <c r="CC13">
        <v>129976</v>
      </c>
      <c r="CD13">
        <v>2155270</v>
      </c>
      <c r="CE13">
        <v>1717798</v>
      </c>
      <c r="CF13">
        <v>100565</v>
      </c>
      <c r="CG13">
        <v>97486</v>
      </c>
      <c r="CH13">
        <v>963890</v>
      </c>
      <c r="CI13">
        <v>980064</v>
      </c>
      <c r="CJ13">
        <v>8726</v>
      </c>
      <c r="CK13">
        <v>14478</v>
      </c>
      <c r="CL13">
        <v>33</v>
      </c>
      <c r="CN13">
        <v>35446</v>
      </c>
      <c r="CO13">
        <v>16439</v>
      </c>
      <c r="CP13">
        <v>188440</v>
      </c>
      <c r="CQ13">
        <v>131349</v>
      </c>
      <c r="CR13">
        <v>819589</v>
      </c>
      <c r="CS13">
        <v>879632</v>
      </c>
      <c r="CT13">
        <v>-168935</v>
      </c>
      <c r="CU13">
        <v>-200422</v>
      </c>
      <c r="CV13">
        <v>649462</v>
      </c>
      <c r="CW13">
        <v>679210</v>
      </c>
      <c r="CX13">
        <v>168935</v>
      </c>
      <c r="CY13">
        <v>200422</v>
      </c>
      <c r="DB13">
        <v>649462</v>
      </c>
      <c r="DC13">
        <v>679210</v>
      </c>
      <c r="DD13">
        <v>1115566</v>
      </c>
      <c r="DE13">
        <v>1236068</v>
      </c>
      <c r="DF13">
        <v>51111</v>
      </c>
      <c r="DG13">
        <v>158518</v>
      </c>
      <c r="DH13">
        <v>1064455</v>
      </c>
      <c r="DI13">
        <v>1077550</v>
      </c>
      <c r="GB13">
        <v>-1192</v>
      </c>
    </row>
    <row r="14" spans="1:389">
      <c r="A14" t="s">
        <v>8037</v>
      </c>
      <c r="B14">
        <v>3801108273</v>
      </c>
      <c r="C14" t="s">
        <v>8031</v>
      </c>
      <c r="D14" t="s">
        <v>123</v>
      </c>
      <c r="E14">
        <v>24807870</v>
      </c>
      <c r="F14" t="s">
        <v>8038</v>
      </c>
      <c r="G14" t="s">
        <v>8035</v>
      </c>
      <c r="H14" t="s">
        <v>3931</v>
      </c>
      <c r="I14" t="s">
        <v>3932</v>
      </c>
      <c r="T14">
        <v>10162</v>
      </c>
      <c r="U14">
        <v>9906</v>
      </c>
      <c r="AD14">
        <v>10162</v>
      </c>
      <c r="AE14">
        <v>9906</v>
      </c>
      <c r="AF14">
        <v>486</v>
      </c>
      <c r="AG14">
        <v>567</v>
      </c>
      <c r="AL14">
        <v>10645</v>
      </c>
      <c r="AM14">
        <v>9114</v>
      </c>
      <c r="AN14">
        <v>261720</v>
      </c>
      <c r="AO14">
        <v>209760</v>
      </c>
      <c r="AP14">
        <v>12554</v>
      </c>
      <c r="AQ14">
        <v>70880</v>
      </c>
      <c r="AR14">
        <v>700</v>
      </c>
      <c r="AS14">
        <v>925</v>
      </c>
      <c r="AT14">
        <v>286105</v>
      </c>
      <c r="AU14">
        <v>291246</v>
      </c>
      <c r="AV14">
        <v>20</v>
      </c>
      <c r="AW14">
        <v>20</v>
      </c>
      <c r="BD14">
        <v>3</v>
      </c>
      <c r="BF14">
        <v>285592</v>
      </c>
      <c r="BG14">
        <v>289275</v>
      </c>
      <c r="BH14">
        <v>285615</v>
      </c>
      <c r="BI14">
        <v>289295</v>
      </c>
      <c r="BP14">
        <v>2812</v>
      </c>
      <c r="BX14">
        <v>7840</v>
      </c>
      <c r="BY14">
        <v>11857</v>
      </c>
      <c r="CB14">
        <v>10652</v>
      </c>
      <c r="CC14">
        <v>11857</v>
      </c>
      <c r="CD14">
        <v>296267</v>
      </c>
      <c r="CE14">
        <v>301152</v>
      </c>
      <c r="CF14">
        <v>95876</v>
      </c>
      <c r="CG14">
        <v>90582</v>
      </c>
      <c r="CH14">
        <v>-95876</v>
      </c>
      <c r="CI14">
        <v>-90582</v>
      </c>
      <c r="CJ14">
        <v>1201</v>
      </c>
      <c r="CK14">
        <v>1480</v>
      </c>
      <c r="CN14">
        <v>271800</v>
      </c>
      <c r="CO14">
        <v>352502</v>
      </c>
      <c r="CP14">
        <v>52249</v>
      </c>
      <c r="CQ14">
        <v>86861</v>
      </c>
      <c r="CR14">
        <v>124876</v>
      </c>
      <c r="CS14">
        <v>176539</v>
      </c>
      <c r="CT14">
        <v>-26973</v>
      </c>
      <c r="CU14">
        <v>-41202</v>
      </c>
      <c r="CV14">
        <v>97903</v>
      </c>
      <c r="CW14">
        <v>135337</v>
      </c>
      <c r="CX14">
        <v>26973</v>
      </c>
      <c r="CY14">
        <v>41202</v>
      </c>
      <c r="DB14">
        <v>97903</v>
      </c>
      <c r="DC14">
        <v>135337</v>
      </c>
      <c r="DD14">
        <v>22</v>
      </c>
      <c r="DF14">
        <v>22</v>
      </c>
    </row>
    <row r="15" spans="1:389">
      <c r="A15" t="s">
        <v>8039</v>
      </c>
      <c r="B15">
        <v>5042094666</v>
      </c>
      <c r="C15" t="s">
        <v>8040</v>
      </c>
      <c r="D15" t="s">
        <v>8041</v>
      </c>
      <c r="E15">
        <v>24768985</v>
      </c>
      <c r="F15" t="s">
        <v>8042</v>
      </c>
      <c r="G15" t="s">
        <v>3978</v>
      </c>
      <c r="H15" t="s">
        <v>3931</v>
      </c>
      <c r="I15" t="s">
        <v>3932</v>
      </c>
      <c r="AL15">
        <v>42022</v>
      </c>
      <c r="AM15">
        <v>28084</v>
      </c>
      <c r="AP15">
        <v>1936</v>
      </c>
      <c r="AQ15">
        <v>6516</v>
      </c>
      <c r="BH15">
        <v>43381</v>
      </c>
      <c r="BI15">
        <v>33585</v>
      </c>
      <c r="BX15">
        <v>577</v>
      </c>
      <c r="BY15">
        <v>1015</v>
      </c>
      <c r="CD15">
        <v>43958</v>
      </c>
      <c r="CE15">
        <v>34600</v>
      </c>
      <c r="CN15">
        <v>2773</v>
      </c>
      <c r="CO15">
        <v>414</v>
      </c>
      <c r="CP15">
        <v>1600</v>
      </c>
      <c r="CQ15">
        <v>546</v>
      </c>
      <c r="CT15">
        <v>765</v>
      </c>
      <c r="CU15">
        <v>1169</v>
      </c>
      <c r="CV15">
        <v>6185</v>
      </c>
      <c r="CW15">
        <v>6079</v>
      </c>
      <c r="DD15">
        <v>25505</v>
      </c>
      <c r="DE15">
        <v>41541</v>
      </c>
      <c r="DF15">
        <v>19728</v>
      </c>
      <c r="DG15">
        <v>34161</v>
      </c>
    </row>
    <row r="16" spans="1:389">
      <c r="A16" t="s">
        <v>8043</v>
      </c>
      <c r="B16">
        <v>7841430420</v>
      </c>
      <c r="C16" t="s">
        <v>8044</v>
      </c>
      <c r="D16" t="s">
        <v>136</v>
      </c>
      <c r="E16">
        <v>25118894</v>
      </c>
      <c r="F16" t="s">
        <v>8045</v>
      </c>
      <c r="G16" t="s">
        <v>3978</v>
      </c>
      <c r="H16" t="s">
        <v>3931</v>
      </c>
      <c r="I16" t="s">
        <v>3932</v>
      </c>
      <c r="L16">
        <v>9387</v>
      </c>
      <c r="T16">
        <v>28149</v>
      </c>
      <c r="U16">
        <v>32329</v>
      </c>
      <c r="X16">
        <v>13185</v>
      </c>
      <c r="Y16">
        <v>65176</v>
      </c>
      <c r="Z16">
        <v>7007</v>
      </c>
      <c r="AA16">
        <v>7817</v>
      </c>
      <c r="AD16">
        <v>57728</v>
      </c>
      <c r="AE16">
        <v>105322</v>
      </c>
      <c r="AF16">
        <v>30520</v>
      </c>
      <c r="AG16">
        <v>31461</v>
      </c>
      <c r="AL16">
        <v>69730</v>
      </c>
      <c r="AM16">
        <v>173771</v>
      </c>
      <c r="AN16">
        <v>9089041</v>
      </c>
      <c r="AO16">
        <v>7103485</v>
      </c>
      <c r="AP16">
        <v>26106</v>
      </c>
      <c r="AQ16">
        <v>31109</v>
      </c>
      <c r="AR16">
        <v>4512</v>
      </c>
      <c r="AS16">
        <v>14044</v>
      </c>
      <c r="AT16">
        <v>9219909</v>
      </c>
      <c r="AU16">
        <v>7353870</v>
      </c>
      <c r="AV16">
        <v>10</v>
      </c>
      <c r="AW16">
        <v>10</v>
      </c>
      <c r="BF16">
        <v>6570641</v>
      </c>
      <c r="BG16">
        <v>4990003</v>
      </c>
      <c r="BH16">
        <v>6570651</v>
      </c>
      <c r="BI16">
        <v>4990013</v>
      </c>
      <c r="BL16">
        <v>1251946</v>
      </c>
      <c r="BM16">
        <v>1053063</v>
      </c>
      <c r="BN16">
        <v>2338</v>
      </c>
      <c r="BO16">
        <v>4935</v>
      </c>
      <c r="BP16">
        <v>19155</v>
      </c>
      <c r="BQ16">
        <v>103520</v>
      </c>
      <c r="BR16">
        <v>8469</v>
      </c>
      <c r="BS16">
        <v>14923</v>
      </c>
      <c r="BT16">
        <v>1254284</v>
      </c>
      <c r="BU16">
        <v>1063517</v>
      </c>
      <c r="BV16">
        <v>1284248</v>
      </c>
      <c r="BW16">
        <v>992307</v>
      </c>
      <c r="BX16">
        <v>140830</v>
      </c>
      <c r="BY16">
        <v>294912</v>
      </c>
      <c r="CB16">
        <v>1452702</v>
      </c>
      <c r="CC16">
        <v>1405662</v>
      </c>
      <c r="CD16">
        <v>9277637</v>
      </c>
      <c r="CE16">
        <v>7459192</v>
      </c>
      <c r="CF16">
        <v>1066680</v>
      </c>
      <c r="CG16">
        <v>863575</v>
      </c>
      <c r="CH16">
        <v>4595937</v>
      </c>
      <c r="CI16">
        <v>3581063</v>
      </c>
      <c r="CJ16">
        <v>62826</v>
      </c>
      <c r="CK16">
        <v>41468</v>
      </c>
      <c r="CL16">
        <v>516642</v>
      </c>
      <c r="CM16">
        <v>201166</v>
      </c>
      <c r="CN16">
        <v>60922</v>
      </c>
      <c r="CO16">
        <v>53342</v>
      </c>
      <c r="CP16">
        <v>970182</v>
      </c>
      <c r="CQ16">
        <v>573743</v>
      </c>
      <c r="CR16">
        <v>3232861</v>
      </c>
      <c r="CS16">
        <v>2900964</v>
      </c>
      <c r="CT16">
        <v>-664223</v>
      </c>
      <c r="CU16">
        <v>-595059</v>
      </c>
      <c r="CV16">
        <v>2568638</v>
      </c>
      <c r="CW16">
        <v>2218456</v>
      </c>
      <c r="CX16">
        <v>666009</v>
      </c>
      <c r="CY16">
        <v>595729</v>
      </c>
      <c r="CZ16">
        <v>1786</v>
      </c>
      <c r="DA16">
        <v>670</v>
      </c>
      <c r="DB16">
        <v>2568638</v>
      </c>
      <c r="DC16">
        <v>2218456</v>
      </c>
      <c r="DD16">
        <v>6087396</v>
      </c>
      <c r="DE16">
        <v>4745692</v>
      </c>
      <c r="DF16">
        <v>424779</v>
      </c>
      <c r="DG16">
        <v>301054</v>
      </c>
      <c r="DH16">
        <v>5662617</v>
      </c>
      <c r="DI16">
        <v>4444638</v>
      </c>
      <c r="DJ16">
        <v>10</v>
      </c>
      <c r="DK16">
        <v>2951547</v>
      </c>
      <c r="DL16">
        <v>2951557</v>
      </c>
      <c r="DM16">
        <v>0</v>
      </c>
      <c r="DN16">
        <v>2218456</v>
      </c>
      <c r="DO16">
        <v>2218456</v>
      </c>
      <c r="DP16">
        <v>2568638</v>
      </c>
      <c r="DQ16">
        <v>2568638</v>
      </c>
      <c r="DR16">
        <v>0</v>
      </c>
      <c r="DS16">
        <v>180000</v>
      </c>
      <c r="DT16">
        <v>180000</v>
      </c>
      <c r="DU16">
        <v>180000</v>
      </c>
      <c r="DV16">
        <v>180000</v>
      </c>
      <c r="DW16">
        <v>10</v>
      </c>
      <c r="DX16">
        <v>4990003</v>
      </c>
      <c r="DY16">
        <v>4990013</v>
      </c>
      <c r="DZ16">
        <v>0</v>
      </c>
      <c r="EA16">
        <v>2568638</v>
      </c>
      <c r="EB16">
        <v>2568638</v>
      </c>
      <c r="EC16">
        <v>0</v>
      </c>
      <c r="ED16">
        <v>988000</v>
      </c>
      <c r="EE16">
        <v>988000</v>
      </c>
      <c r="EF16">
        <v>988000</v>
      </c>
      <c r="EG16">
        <v>988000</v>
      </c>
      <c r="EH16">
        <v>10</v>
      </c>
      <c r="EI16">
        <v>6570641</v>
      </c>
      <c r="EJ16">
        <v>6570651</v>
      </c>
      <c r="EK16">
        <v>6570651</v>
      </c>
      <c r="EL16">
        <v>4990013</v>
      </c>
      <c r="EM16">
        <v>1875601</v>
      </c>
      <c r="EN16">
        <v>1383000</v>
      </c>
      <c r="EO16">
        <v>9845</v>
      </c>
      <c r="EP16">
        <v>16245</v>
      </c>
      <c r="ES16">
        <v>5949410</v>
      </c>
      <c r="ET16">
        <v>2373778</v>
      </c>
      <c r="EU16">
        <v>1151860</v>
      </c>
      <c r="EV16">
        <v>357742</v>
      </c>
      <c r="EW16">
        <v>310570</v>
      </c>
      <c r="EX16">
        <v>691042</v>
      </c>
      <c r="EY16">
        <v>581648</v>
      </c>
      <c r="EZ16">
        <v>513367</v>
      </c>
      <c r="FA16">
        <v>647993</v>
      </c>
      <c r="FB16">
        <v>595979</v>
      </c>
      <c r="FC16">
        <v>3111923</v>
      </c>
      <c r="FD16">
        <v>2806892</v>
      </c>
      <c r="FE16">
        <v>-2466090</v>
      </c>
      <c r="FF16">
        <v>-1844978</v>
      </c>
      <c r="FI16">
        <v>2959264</v>
      </c>
      <c r="FJ16">
        <v>1627075</v>
      </c>
      <c r="FK16">
        <v>1875601</v>
      </c>
      <c r="FL16">
        <v>1383000</v>
      </c>
      <c r="FM16">
        <v>988000</v>
      </c>
      <c r="FN16">
        <v>180000</v>
      </c>
      <c r="FO16">
        <v>1385778</v>
      </c>
      <c r="FP16">
        <v>-498177</v>
      </c>
      <c r="FQ16">
        <v>231140</v>
      </c>
      <c r="FR16">
        <v>-5003</v>
      </c>
      <c r="FS16">
        <v>13237</v>
      </c>
      <c r="FT16">
        <v>31109</v>
      </c>
      <c r="FU16">
        <v>17872</v>
      </c>
      <c r="FV16">
        <v>26106</v>
      </c>
      <c r="FW16">
        <v>31109</v>
      </c>
      <c r="GB16">
        <v>0</v>
      </c>
      <c r="GC16">
        <v>-87449</v>
      </c>
      <c r="GG16">
        <v>4486223</v>
      </c>
      <c r="GH16">
        <v>231338</v>
      </c>
      <c r="GI16">
        <v>131449</v>
      </c>
      <c r="GJ16">
        <v>94889</v>
      </c>
      <c r="GK16">
        <v>64924</v>
      </c>
      <c r="GL16">
        <v>26975</v>
      </c>
      <c r="GM16">
        <v>74596</v>
      </c>
      <c r="GN16">
        <v>174120</v>
      </c>
      <c r="GQ16">
        <v>971860</v>
      </c>
      <c r="GW16">
        <v>2218456</v>
      </c>
      <c r="GX16">
        <v>-180000</v>
      </c>
      <c r="GY16">
        <v>4990013</v>
      </c>
      <c r="HC16">
        <v>2218456</v>
      </c>
      <c r="HD16">
        <v>-180000</v>
      </c>
      <c r="HE16">
        <v>4990013</v>
      </c>
      <c r="HF16">
        <v>2218456</v>
      </c>
      <c r="HG16">
        <v>-180000</v>
      </c>
      <c r="HH16">
        <v>4990003</v>
      </c>
      <c r="HL16">
        <v>2218456</v>
      </c>
      <c r="HM16">
        <v>-180000</v>
      </c>
      <c r="HN16">
        <v>4990003</v>
      </c>
    </row>
    <row r="17" spans="1:357">
      <c r="A17" t="s">
        <v>4061</v>
      </c>
      <c r="B17">
        <v>7714634848</v>
      </c>
      <c r="C17" t="s">
        <v>4062</v>
      </c>
      <c r="D17" t="s">
        <v>143</v>
      </c>
      <c r="E17">
        <v>24323923</v>
      </c>
      <c r="F17" t="s">
        <v>4063</v>
      </c>
      <c r="G17" t="s">
        <v>3978</v>
      </c>
      <c r="H17" t="s">
        <v>3931</v>
      </c>
      <c r="I17" t="s">
        <v>3932</v>
      </c>
      <c r="L17">
        <v>0</v>
      </c>
      <c r="T17">
        <v>45</v>
      </c>
      <c r="U17">
        <v>50</v>
      </c>
      <c r="X17">
        <v>0</v>
      </c>
      <c r="Z17">
        <v>0</v>
      </c>
      <c r="AD17">
        <v>45</v>
      </c>
      <c r="AE17">
        <v>50</v>
      </c>
      <c r="AJ17">
        <v>140</v>
      </c>
      <c r="AK17">
        <v>250</v>
      </c>
      <c r="AL17">
        <v>247244</v>
      </c>
      <c r="AM17">
        <v>213321</v>
      </c>
      <c r="AN17">
        <v>588511</v>
      </c>
      <c r="AO17">
        <v>582398</v>
      </c>
      <c r="AP17">
        <v>197</v>
      </c>
      <c r="AQ17">
        <v>224</v>
      </c>
      <c r="AR17">
        <v>2</v>
      </c>
      <c r="AS17">
        <v>2</v>
      </c>
      <c r="AT17">
        <v>836094</v>
      </c>
      <c r="AU17">
        <v>796194</v>
      </c>
      <c r="AV17">
        <v>9800</v>
      </c>
      <c r="AW17">
        <v>9800</v>
      </c>
      <c r="BF17">
        <v>6439</v>
      </c>
      <c r="BG17">
        <v>8216</v>
      </c>
      <c r="BH17">
        <v>16239</v>
      </c>
      <c r="BI17">
        <v>18016</v>
      </c>
      <c r="BL17">
        <v>-4922</v>
      </c>
      <c r="BT17">
        <v>-4922</v>
      </c>
      <c r="BU17">
        <v>0</v>
      </c>
      <c r="BV17">
        <v>3950</v>
      </c>
      <c r="BX17">
        <v>820872</v>
      </c>
      <c r="BY17">
        <v>778228</v>
      </c>
      <c r="CB17">
        <v>824822</v>
      </c>
      <c r="CC17">
        <v>778228</v>
      </c>
      <c r="CD17">
        <v>836139</v>
      </c>
      <c r="CE17">
        <v>796244</v>
      </c>
      <c r="CF17">
        <v>12195</v>
      </c>
      <c r="CG17">
        <v>10230</v>
      </c>
      <c r="CH17">
        <v>-3783</v>
      </c>
      <c r="CI17">
        <v>1478</v>
      </c>
      <c r="CN17">
        <v>2646</v>
      </c>
      <c r="CO17">
        <v>22546</v>
      </c>
      <c r="CP17">
        <v>637</v>
      </c>
      <c r="CQ17">
        <v>23839</v>
      </c>
      <c r="CR17">
        <v>-1774</v>
      </c>
      <c r="CS17">
        <v>185</v>
      </c>
      <c r="CT17">
        <v>0</v>
      </c>
      <c r="CU17">
        <v>-36</v>
      </c>
      <c r="CV17">
        <v>-1774</v>
      </c>
      <c r="CW17">
        <v>149</v>
      </c>
      <c r="CX17">
        <v>0</v>
      </c>
      <c r="CY17">
        <v>36</v>
      </c>
      <c r="DB17">
        <v>-1774</v>
      </c>
      <c r="DC17">
        <v>149</v>
      </c>
      <c r="DD17">
        <v>8412</v>
      </c>
      <c r="DE17">
        <v>11708</v>
      </c>
      <c r="DH17">
        <v>8412</v>
      </c>
      <c r="DI17">
        <v>11708</v>
      </c>
      <c r="DJ17">
        <v>9800</v>
      </c>
      <c r="DK17">
        <v>8066</v>
      </c>
      <c r="DL17">
        <v>17866</v>
      </c>
      <c r="DM17">
        <v>0</v>
      </c>
      <c r="DN17">
        <v>150</v>
      </c>
      <c r="DO17">
        <v>150</v>
      </c>
      <c r="DP17">
        <v>150</v>
      </c>
      <c r="DQ17">
        <v>150</v>
      </c>
      <c r="DW17">
        <v>9800</v>
      </c>
      <c r="DX17">
        <v>8216</v>
      </c>
      <c r="DY17">
        <v>18016</v>
      </c>
      <c r="EC17">
        <v>0</v>
      </c>
      <c r="ED17">
        <v>1777</v>
      </c>
      <c r="EE17">
        <v>1777</v>
      </c>
      <c r="EH17">
        <v>9800</v>
      </c>
      <c r="EI17">
        <v>6439</v>
      </c>
      <c r="EJ17">
        <v>16239</v>
      </c>
      <c r="EK17">
        <v>16239</v>
      </c>
      <c r="EL17">
        <v>18016</v>
      </c>
      <c r="EM17">
        <v>19124</v>
      </c>
      <c r="EN17">
        <v>97071</v>
      </c>
      <c r="EO17">
        <v>30448</v>
      </c>
      <c r="EP17">
        <v>843</v>
      </c>
      <c r="ES17">
        <v>5606</v>
      </c>
      <c r="ET17">
        <v>115318</v>
      </c>
      <c r="EU17">
        <v>1018352</v>
      </c>
      <c r="EV17">
        <v>9356</v>
      </c>
      <c r="EW17">
        <v>6476</v>
      </c>
      <c r="EX17">
        <v>1852</v>
      </c>
      <c r="EY17">
        <v>2825</v>
      </c>
      <c r="FA17">
        <v>0</v>
      </c>
      <c r="FB17">
        <v>83</v>
      </c>
      <c r="FC17">
        <v>89023</v>
      </c>
      <c r="FD17">
        <v>1018352</v>
      </c>
      <c r="FE17">
        <v>-887</v>
      </c>
      <c r="FF17">
        <v>81066</v>
      </c>
      <c r="FI17">
        <v>-2900</v>
      </c>
      <c r="FJ17">
        <v>-109050</v>
      </c>
      <c r="FK17">
        <v>19124</v>
      </c>
      <c r="FO17">
        <v>26295</v>
      </c>
      <c r="FP17">
        <v>-96194</v>
      </c>
      <c r="FQ17">
        <v>-1018352</v>
      </c>
      <c r="FR17">
        <v>-99981</v>
      </c>
      <c r="FS17">
        <v>-1046336</v>
      </c>
      <c r="FT17">
        <v>224</v>
      </c>
      <c r="FU17">
        <v>885</v>
      </c>
      <c r="FV17">
        <v>-99757</v>
      </c>
      <c r="FW17">
        <v>-1045451</v>
      </c>
      <c r="FX17">
        <v>0</v>
      </c>
      <c r="FY17">
        <v>0</v>
      </c>
      <c r="GG17">
        <v>96228</v>
      </c>
      <c r="GM17">
        <v>2900</v>
      </c>
      <c r="GN17">
        <v>109050</v>
      </c>
      <c r="GW17">
        <v>150</v>
      </c>
      <c r="GX17">
        <v>0</v>
      </c>
      <c r="GY17">
        <v>18016</v>
      </c>
      <c r="HC17">
        <v>150</v>
      </c>
      <c r="HD17">
        <v>0</v>
      </c>
      <c r="HE17">
        <v>18016</v>
      </c>
      <c r="HF17">
        <v>150</v>
      </c>
      <c r="HG17">
        <v>0</v>
      </c>
      <c r="HH17">
        <v>8216</v>
      </c>
      <c r="HL17">
        <v>150</v>
      </c>
      <c r="HM17">
        <v>0</v>
      </c>
      <c r="HN17">
        <v>8216</v>
      </c>
      <c r="IN17">
        <v>1777</v>
      </c>
      <c r="IO17">
        <v>1777</v>
      </c>
    </row>
    <row r="18" spans="1:357">
      <c r="A18" t="s">
        <v>8046</v>
      </c>
      <c r="B18">
        <v>7704724468</v>
      </c>
      <c r="C18" t="s">
        <v>4005</v>
      </c>
      <c r="D18" t="s">
        <v>8047</v>
      </c>
      <c r="E18">
        <v>23323608</v>
      </c>
      <c r="F18" t="s">
        <v>8048</v>
      </c>
      <c r="G18" t="s">
        <v>3936</v>
      </c>
      <c r="H18" t="s">
        <v>3931</v>
      </c>
      <c r="I18" t="s">
        <v>3932</v>
      </c>
      <c r="L18">
        <v>424</v>
      </c>
      <c r="M18">
        <v>572</v>
      </c>
      <c r="T18">
        <v>16719</v>
      </c>
      <c r="U18">
        <v>21320</v>
      </c>
      <c r="Z18">
        <v>1775</v>
      </c>
      <c r="AA18">
        <v>1278</v>
      </c>
      <c r="AD18">
        <v>18917</v>
      </c>
      <c r="AE18">
        <v>23170</v>
      </c>
      <c r="AF18">
        <v>142</v>
      </c>
      <c r="AG18">
        <v>229</v>
      </c>
      <c r="AJ18">
        <v>122</v>
      </c>
      <c r="AK18">
        <v>111</v>
      </c>
      <c r="AL18">
        <v>111320</v>
      </c>
      <c r="AM18">
        <v>106955</v>
      </c>
      <c r="AN18">
        <v>30000</v>
      </c>
      <c r="AP18">
        <v>237059</v>
      </c>
      <c r="AQ18">
        <v>161770</v>
      </c>
      <c r="AR18">
        <v>30</v>
      </c>
      <c r="AS18">
        <v>1160</v>
      </c>
      <c r="AT18">
        <v>378674</v>
      </c>
      <c r="AU18">
        <v>270225</v>
      </c>
      <c r="AV18">
        <v>1001</v>
      </c>
      <c r="AW18">
        <v>1001</v>
      </c>
      <c r="BB18">
        <v>22149</v>
      </c>
      <c r="BC18">
        <v>22149</v>
      </c>
      <c r="BF18">
        <v>291097</v>
      </c>
      <c r="BG18">
        <v>162075</v>
      </c>
      <c r="BH18">
        <v>314247</v>
      </c>
      <c r="BI18">
        <v>185225</v>
      </c>
      <c r="BL18">
        <v>6185</v>
      </c>
      <c r="BM18">
        <v>12195</v>
      </c>
      <c r="BP18">
        <v>33500</v>
      </c>
      <c r="BQ18">
        <v>51308</v>
      </c>
      <c r="BT18">
        <v>6185</v>
      </c>
      <c r="BU18">
        <v>12195</v>
      </c>
      <c r="BV18">
        <v>4165</v>
      </c>
      <c r="BW18">
        <v>6967</v>
      </c>
      <c r="BX18">
        <v>39495</v>
      </c>
      <c r="BY18">
        <v>37700</v>
      </c>
      <c r="CB18">
        <v>77160</v>
      </c>
      <c r="CC18">
        <v>95975</v>
      </c>
      <c r="CD18">
        <v>397591</v>
      </c>
      <c r="CE18">
        <v>293395</v>
      </c>
      <c r="CF18">
        <v>151742</v>
      </c>
      <c r="CG18">
        <v>173540</v>
      </c>
      <c r="CH18">
        <v>127086</v>
      </c>
      <c r="CI18">
        <v>140644</v>
      </c>
      <c r="CJ18">
        <v>31079</v>
      </c>
      <c r="CK18">
        <v>8304</v>
      </c>
      <c r="CL18">
        <v>980</v>
      </c>
      <c r="CN18">
        <v>19728</v>
      </c>
      <c r="CO18">
        <v>17814</v>
      </c>
      <c r="CP18">
        <v>15203</v>
      </c>
      <c r="CQ18">
        <v>28158</v>
      </c>
      <c r="CR18">
        <v>161710</v>
      </c>
      <c r="CS18">
        <v>138604</v>
      </c>
      <c r="CT18">
        <v>-33044</v>
      </c>
      <c r="CU18">
        <v>-28816</v>
      </c>
      <c r="CV18">
        <v>129021</v>
      </c>
      <c r="CW18">
        <v>109788</v>
      </c>
      <c r="CX18">
        <v>33186</v>
      </c>
      <c r="CY18">
        <v>30094</v>
      </c>
      <c r="CZ18">
        <v>142</v>
      </c>
      <c r="DA18">
        <v>1278</v>
      </c>
      <c r="DB18">
        <v>129021</v>
      </c>
      <c r="DC18">
        <v>109788</v>
      </c>
      <c r="DD18">
        <v>399952</v>
      </c>
      <c r="DE18">
        <v>410586</v>
      </c>
      <c r="DF18">
        <v>121124</v>
      </c>
      <c r="DG18">
        <v>96402</v>
      </c>
      <c r="DH18">
        <v>278828</v>
      </c>
      <c r="DI18">
        <v>314184</v>
      </c>
      <c r="DJ18">
        <v>1001</v>
      </c>
      <c r="DK18">
        <v>52455</v>
      </c>
      <c r="DL18">
        <v>75605</v>
      </c>
      <c r="DM18">
        <v>0</v>
      </c>
      <c r="DN18">
        <v>119020</v>
      </c>
      <c r="DO18">
        <v>119020</v>
      </c>
      <c r="DP18">
        <v>129021</v>
      </c>
      <c r="DQ18">
        <v>129021</v>
      </c>
      <c r="DR18">
        <v>0</v>
      </c>
      <c r="DS18">
        <v>9400</v>
      </c>
      <c r="DT18">
        <v>9400</v>
      </c>
      <c r="DU18">
        <v>9400</v>
      </c>
      <c r="DV18">
        <v>9400</v>
      </c>
      <c r="DW18">
        <v>1001</v>
      </c>
      <c r="DX18">
        <v>162075</v>
      </c>
      <c r="DY18">
        <v>185225</v>
      </c>
      <c r="DZ18">
        <v>0</v>
      </c>
      <c r="EA18">
        <v>129021</v>
      </c>
      <c r="EB18">
        <v>129021</v>
      </c>
      <c r="EH18">
        <v>1001</v>
      </c>
      <c r="EI18">
        <v>291097</v>
      </c>
      <c r="EJ18">
        <v>314247</v>
      </c>
      <c r="EK18">
        <v>314247</v>
      </c>
      <c r="EL18">
        <v>185225</v>
      </c>
      <c r="EM18">
        <v>28556</v>
      </c>
      <c r="EN18">
        <v>3615</v>
      </c>
      <c r="EO18">
        <v>396002</v>
      </c>
      <c r="EP18">
        <v>394411</v>
      </c>
      <c r="ES18">
        <v>86687</v>
      </c>
      <c r="ET18">
        <v>4940</v>
      </c>
      <c r="EU18">
        <v>15382</v>
      </c>
      <c r="EV18">
        <v>74907</v>
      </c>
      <c r="EW18">
        <v>72807</v>
      </c>
      <c r="EX18">
        <v>170562</v>
      </c>
      <c r="EY18">
        <v>146036</v>
      </c>
      <c r="FA18">
        <v>23096</v>
      </c>
      <c r="FB18">
        <v>49361</v>
      </c>
      <c r="FC18">
        <v>4940</v>
      </c>
      <c r="FD18">
        <v>5982</v>
      </c>
      <c r="FE18">
        <v>81673</v>
      </c>
      <c r="FF18">
        <v>130355</v>
      </c>
      <c r="FI18">
        <v>-1444</v>
      </c>
      <c r="FJ18">
        <v>3615</v>
      </c>
      <c r="FM18">
        <v>0</v>
      </c>
      <c r="FN18">
        <v>9400</v>
      </c>
      <c r="FP18">
        <v>-4940</v>
      </c>
      <c r="FQ18">
        <v>-15382</v>
      </c>
      <c r="FR18">
        <v>75289</v>
      </c>
      <c r="FS18">
        <v>118588</v>
      </c>
      <c r="FT18">
        <v>161770</v>
      </c>
      <c r="FU18">
        <v>43182</v>
      </c>
      <c r="FV18">
        <v>237059</v>
      </c>
      <c r="FW18">
        <v>161770</v>
      </c>
      <c r="FX18">
        <v>0</v>
      </c>
      <c r="FY18">
        <v>0</v>
      </c>
      <c r="GB18">
        <v>355</v>
      </c>
      <c r="GG18">
        <v>68052</v>
      </c>
      <c r="GK18">
        <v>28556</v>
      </c>
      <c r="GL18">
        <v>3615</v>
      </c>
      <c r="GM18">
        <v>30000</v>
      </c>
      <c r="GT18">
        <v>22149</v>
      </c>
      <c r="GU18">
        <v>22149</v>
      </c>
      <c r="GV18">
        <v>22149</v>
      </c>
      <c r="GW18">
        <v>109788</v>
      </c>
      <c r="GX18">
        <v>-25560</v>
      </c>
      <c r="GY18">
        <v>185225</v>
      </c>
      <c r="HC18">
        <v>109788</v>
      </c>
      <c r="HD18">
        <v>-25560</v>
      </c>
      <c r="HE18">
        <v>159833</v>
      </c>
      <c r="HF18">
        <v>109788</v>
      </c>
      <c r="HG18">
        <v>-25560</v>
      </c>
      <c r="HH18">
        <v>162075</v>
      </c>
      <c r="HL18">
        <v>109788</v>
      </c>
      <c r="HM18">
        <v>-25560</v>
      </c>
      <c r="HN18">
        <v>136683</v>
      </c>
      <c r="IP18">
        <v>0</v>
      </c>
      <c r="IQ18">
        <v>0</v>
      </c>
      <c r="IR18">
        <v>-25392</v>
      </c>
    </row>
    <row r="19" spans="1:357">
      <c r="A19" t="s">
        <v>8049</v>
      </c>
      <c r="B19">
        <v>7717528291</v>
      </c>
      <c r="C19" t="s">
        <v>8050</v>
      </c>
      <c r="D19" t="s">
        <v>157</v>
      </c>
      <c r="E19">
        <v>24565484</v>
      </c>
      <c r="F19" t="s">
        <v>8051</v>
      </c>
      <c r="G19" t="s">
        <v>3930</v>
      </c>
      <c r="H19" t="s">
        <v>3931</v>
      </c>
      <c r="I19" t="s">
        <v>3932</v>
      </c>
      <c r="L19">
        <v>5</v>
      </c>
      <c r="M19">
        <v>9</v>
      </c>
      <c r="T19">
        <v>2916</v>
      </c>
      <c r="U19">
        <v>8154</v>
      </c>
      <c r="Z19">
        <v>73256</v>
      </c>
      <c r="AA19">
        <v>76644</v>
      </c>
      <c r="AD19">
        <v>76177</v>
      </c>
      <c r="AE19">
        <v>84807</v>
      </c>
      <c r="AF19">
        <v>0</v>
      </c>
      <c r="AL19">
        <v>133820</v>
      </c>
      <c r="AM19">
        <v>496505</v>
      </c>
      <c r="AN19">
        <v>144030</v>
      </c>
      <c r="AO19">
        <v>141439</v>
      </c>
      <c r="AP19">
        <v>119448</v>
      </c>
      <c r="AQ19">
        <v>142563</v>
      </c>
      <c r="AR19">
        <v>82</v>
      </c>
      <c r="AS19">
        <v>53</v>
      </c>
      <c r="AT19">
        <v>397380</v>
      </c>
      <c r="AU19">
        <v>780560</v>
      </c>
      <c r="AV19">
        <v>269040</v>
      </c>
      <c r="AW19">
        <v>269040</v>
      </c>
      <c r="BF19">
        <v>-74127</v>
      </c>
      <c r="BG19">
        <v>-96180</v>
      </c>
      <c r="BH19">
        <v>194912</v>
      </c>
      <c r="BI19">
        <v>172859</v>
      </c>
      <c r="BL19">
        <v>0</v>
      </c>
      <c r="BM19">
        <v>57491</v>
      </c>
      <c r="BN19">
        <v>43</v>
      </c>
      <c r="BO19">
        <v>10</v>
      </c>
      <c r="BP19">
        <v>823</v>
      </c>
      <c r="BQ19">
        <v>600</v>
      </c>
      <c r="BT19">
        <v>43</v>
      </c>
      <c r="BU19">
        <v>57501</v>
      </c>
      <c r="BV19">
        <v>1607</v>
      </c>
      <c r="BW19">
        <v>6451</v>
      </c>
      <c r="BX19">
        <v>276173</v>
      </c>
      <c r="BY19">
        <v>627956</v>
      </c>
      <c r="CB19">
        <v>278602</v>
      </c>
      <c r="CC19">
        <v>635007</v>
      </c>
      <c r="CD19">
        <v>473557</v>
      </c>
      <c r="CE19">
        <v>865367</v>
      </c>
      <c r="CF19">
        <v>352277</v>
      </c>
      <c r="CG19">
        <v>314787</v>
      </c>
      <c r="CH19">
        <v>-892</v>
      </c>
      <c r="CI19">
        <v>-11619</v>
      </c>
      <c r="CN19">
        <v>192953</v>
      </c>
      <c r="CO19">
        <v>1787190</v>
      </c>
      <c r="CP19">
        <v>163046</v>
      </c>
      <c r="CQ19">
        <v>1747501</v>
      </c>
      <c r="CR19">
        <v>29015</v>
      </c>
      <c r="CS19">
        <v>28070</v>
      </c>
      <c r="CT19">
        <v>-7272</v>
      </c>
      <c r="CU19">
        <v>-6842</v>
      </c>
      <c r="CV19">
        <v>21353</v>
      </c>
      <c r="CW19">
        <v>21181</v>
      </c>
      <c r="CX19">
        <v>3850</v>
      </c>
      <c r="CY19">
        <v>3573</v>
      </c>
      <c r="CZ19">
        <v>-3422</v>
      </c>
      <c r="DA19">
        <v>-3292</v>
      </c>
      <c r="DB19">
        <v>21353</v>
      </c>
      <c r="DC19">
        <v>21181</v>
      </c>
      <c r="DD19">
        <v>351385</v>
      </c>
      <c r="DE19">
        <v>303168</v>
      </c>
      <c r="DH19">
        <v>351385</v>
      </c>
      <c r="DI19">
        <v>303168</v>
      </c>
      <c r="DJ19">
        <v>269040</v>
      </c>
      <c r="DK19">
        <v>-117396</v>
      </c>
      <c r="DL19">
        <v>151643</v>
      </c>
      <c r="DM19">
        <v>0</v>
      </c>
      <c r="DN19">
        <v>21216</v>
      </c>
      <c r="DO19">
        <v>21216</v>
      </c>
      <c r="DP19">
        <v>22053</v>
      </c>
      <c r="DQ19">
        <v>22053</v>
      </c>
      <c r="DW19">
        <v>269040</v>
      </c>
      <c r="DX19">
        <v>-96180</v>
      </c>
      <c r="DY19">
        <v>172859</v>
      </c>
      <c r="DZ19">
        <v>0</v>
      </c>
      <c r="EA19">
        <v>22053</v>
      </c>
      <c r="EB19">
        <v>22053</v>
      </c>
      <c r="EH19">
        <v>269040</v>
      </c>
      <c r="EI19">
        <v>-74127</v>
      </c>
      <c r="EJ19">
        <v>194912</v>
      </c>
      <c r="EK19">
        <v>194912</v>
      </c>
      <c r="EL19">
        <v>172859</v>
      </c>
      <c r="EM19">
        <v>144399</v>
      </c>
      <c r="EN19">
        <v>213503</v>
      </c>
      <c r="EO19">
        <v>388460</v>
      </c>
      <c r="EP19">
        <v>2513469</v>
      </c>
      <c r="ES19">
        <v>2513489</v>
      </c>
      <c r="ET19">
        <v>210129</v>
      </c>
      <c r="EU19">
        <v>60000</v>
      </c>
      <c r="EV19">
        <v>204051</v>
      </c>
      <c r="EW19">
        <v>1978988</v>
      </c>
      <c r="EX19">
        <v>149173</v>
      </c>
      <c r="EY19">
        <v>158542</v>
      </c>
      <c r="FA19">
        <v>5462</v>
      </c>
      <c r="FB19">
        <v>3929</v>
      </c>
      <c r="FC19">
        <v>2500648</v>
      </c>
      <c r="FD19">
        <v>6929040</v>
      </c>
      <c r="FE19">
        <v>42615</v>
      </c>
      <c r="FF19">
        <v>1921475</v>
      </c>
      <c r="FI19">
        <v>-65730</v>
      </c>
      <c r="FJ19">
        <v>153503</v>
      </c>
      <c r="FR19">
        <v>-23115</v>
      </c>
      <c r="FS19">
        <v>2074978</v>
      </c>
      <c r="FT19">
        <v>142563</v>
      </c>
      <c r="FU19">
        <v>208742</v>
      </c>
      <c r="FV19">
        <v>119448</v>
      </c>
      <c r="FW19">
        <v>2283720</v>
      </c>
      <c r="FX19">
        <v>0</v>
      </c>
      <c r="FY19">
        <v>0</v>
      </c>
      <c r="GB19">
        <v>-390</v>
      </c>
      <c r="GC19">
        <v>-47</v>
      </c>
      <c r="GG19">
        <v>8478505</v>
      </c>
      <c r="GI19">
        <v>144399</v>
      </c>
      <c r="GJ19">
        <v>213503</v>
      </c>
      <c r="GM19">
        <v>210129</v>
      </c>
      <c r="GN19">
        <v>60000</v>
      </c>
      <c r="GW19">
        <v>21216</v>
      </c>
      <c r="GX19">
        <v>0</v>
      </c>
      <c r="GY19">
        <v>172859</v>
      </c>
      <c r="HC19">
        <v>21216</v>
      </c>
      <c r="HD19">
        <v>0</v>
      </c>
      <c r="HE19">
        <v>172859</v>
      </c>
      <c r="HF19">
        <v>21216</v>
      </c>
      <c r="HG19">
        <v>0</v>
      </c>
      <c r="HH19">
        <v>-96180</v>
      </c>
      <c r="HL19">
        <v>21216</v>
      </c>
      <c r="HM19">
        <v>0</v>
      </c>
      <c r="HN19">
        <v>-96180</v>
      </c>
    </row>
    <row r="20" spans="1:357">
      <c r="A20" t="s">
        <v>8052</v>
      </c>
      <c r="B20">
        <v>5032094681</v>
      </c>
      <c r="C20" t="s">
        <v>8053</v>
      </c>
      <c r="D20" t="s">
        <v>164</v>
      </c>
      <c r="E20">
        <v>23007952</v>
      </c>
      <c r="F20" t="s">
        <v>8054</v>
      </c>
      <c r="G20" t="s">
        <v>3960</v>
      </c>
      <c r="H20" t="s">
        <v>3931</v>
      </c>
      <c r="I20" t="s">
        <v>3932</v>
      </c>
      <c r="T20">
        <v>192</v>
      </c>
      <c r="U20">
        <v>39</v>
      </c>
      <c r="X20">
        <v>80386</v>
      </c>
      <c r="Y20">
        <v>80386</v>
      </c>
      <c r="Z20">
        <v>7225</v>
      </c>
      <c r="AA20">
        <v>5765</v>
      </c>
      <c r="AB20">
        <v>3094</v>
      </c>
      <c r="AC20">
        <v>1095</v>
      </c>
      <c r="AD20">
        <v>90897</v>
      </c>
      <c r="AE20">
        <v>87285</v>
      </c>
      <c r="AL20">
        <v>31473</v>
      </c>
      <c r="AM20">
        <v>23957</v>
      </c>
      <c r="AN20">
        <v>706257</v>
      </c>
      <c r="AO20">
        <v>569347</v>
      </c>
      <c r="AP20">
        <v>4335</v>
      </c>
      <c r="AQ20">
        <v>3159</v>
      </c>
      <c r="AR20">
        <v>93</v>
      </c>
      <c r="AS20">
        <v>169</v>
      </c>
      <c r="AT20">
        <v>742158</v>
      </c>
      <c r="AU20">
        <v>596632</v>
      </c>
      <c r="AV20">
        <v>99376</v>
      </c>
      <c r="AW20">
        <v>99376</v>
      </c>
      <c r="BF20">
        <v>319435</v>
      </c>
      <c r="BG20">
        <v>354234</v>
      </c>
      <c r="BH20">
        <v>418811</v>
      </c>
      <c r="BI20">
        <v>453610</v>
      </c>
      <c r="BP20">
        <v>7753</v>
      </c>
      <c r="BQ20">
        <v>6086</v>
      </c>
      <c r="BX20">
        <v>406491</v>
      </c>
      <c r="BY20">
        <v>224221</v>
      </c>
      <c r="CB20">
        <v>414244</v>
      </c>
      <c r="CC20">
        <v>230307</v>
      </c>
      <c r="CD20">
        <v>833055</v>
      </c>
      <c r="CE20">
        <v>683917</v>
      </c>
      <c r="CF20">
        <v>23316</v>
      </c>
      <c r="CG20">
        <v>27031</v>
      </c>
      <c r="CH20">
        <v>145832</v>
      </c>
      <c r="CI20">
        <v>153644</v>
      </c>
      <c r="CJ20">
        <v>47420</v>
      </c>
      <c r="CK20">
        <v>17438</v>
      </c>
      <c r="CN20">
        <v>6236</v>
      </c>
      <c r="CO20">
        <v>19895</v>
      </c>
      <c r="CP20">
        <v>14270</v>
      </c>
      <c r="CQ20">
        <v>15979</v>
      </c>
      <c r="CR20">
        <v>185218</v>
      </c>
      <c r="CS20">
        <v>174998</v>
      </c>
      <c r="CT20">
        <v>-36046</v>
      </c>
      <c r="CU20">
        <v>-35578</v>
      </c>
      <c r="CV20">
        <v>149172</v>
      </c>
      <c r="CW20">
        <v>139104</v>
      </c>
      <c r="CX20">
        <v>37506</v>
      </c>
      <c r="CY20">
        <v>35441</v>
      </c>
      <c r="CZ20">
        <v>1460</v>
      </c>
      <c r="DA20">
        <v>-137</v>
      </c>
      <c r="DB20">
        <v>149172</v>
      </c>
      <c r="DC20">
        <v>139104</v>
      </c>
      <c r="DD20">
        <v>264860</v>
      </c>
      <c r="DE20">
        <v>287807</v>
      </c>
      <c r="DF20">
        <v>95712</v>
      </c>
      <c r="DG20">
        <v>107132</v>
      </c>
      <c r="DH20">
        <v>169148</v>
      </c>
      <c r="DI20">
        <v>180675</v>
      </c>
      <c r="DJ20">
        <v>78808</v>
      </c>
      <c r="DK20">
        <v>468724</v>
      </c>
      <c r="DL20">
        <v>547532</v>
      </c>
      <c r="DM20">
        <v>20568</v>
      </c>
      <c r="DN20">
        <v>262428</v>
      </c>
      <c r="DO20">
        <v>282996</v>
      </c>
      <c r="DP20">
        <v>149172</v>
      </c>
      <c r="DQ20">
        <v>149172</v>
      </c>
      <c r="DR20">
        <v>0</v>
      </c>
      <c r="DS20">
        <v>376918</v>
      </c>
      <c r="DT20">
        <v>376918</v>
      </c>
      <c r="DU20">
        <v>320977</v>
      </c>
      <c r="DV20">
        <v>320977</v>
      </c>
      <c r="DW20">
        <v>99376</v>
      </c>
      <c r="DX20">
        <v>354234</v>
      </c>
      <c r="DY20">
        <v>453610</v>
      </c>
      <c r="DZ20">
        <v>0</v>
      </c>
      <c r="EA20">
        <v>149172</v>
      </c>
      <c r="EB20">
        <v>149172</v>
      </c>
      <c r="EC20">
        <v>0</v>
      </c>
      <c r="ED20">
        <v>183971</v>
      </c>
      <c r="EE20">
        <v>183971</v>
      </c>
      <c r="EF20">
        <v>183971</v>
      </c>
      <c r="EG20">
        <v>183971</v>
      </c>
      <c r="EH20">
        <v>99376</v>
      </c>
      <c r="EI20">
        <v>319435</v>
      </c>
      <c r="EJ20">
        <v>418811</v>
      </c>
      <c r="EK20">
        <v>418811</v>
      </c>
      <c r="EL20">
        <v>453610</v>
      </c>
      <c r="EM20">
        <v>0</v>
      </c>
      <c r="EN20">
        <v>204</v>
      </c>
      <c r="EO20">
        <v>264927</v>
      </c>
      <c r="EP20">
        <v>302385</v>
      </c>
      <c r="ES20">
        <v>5475</v>
      </c>
      <c r="ET20">
        <v>1601</v>
      </c>
      <c r="EU20">
        <v>36200</v>
      </c>
      <c r="EV20">
        <v>55587</v>
      </c>
      <c r="EW20">
        <v>55710</v>
      </c>
      <c r="EX20">
        <v>64564</v>
      </c>
      <c r="EY20">
        <v>76269</v>
      </c>
      <c r="FA20">
        <v>31135</v>
      </c>
      <c r="FB20">
        <v>56594</v>
      </c>
      <c r="FC20">
        <v>161596</v>
      </c>
      <c r="FD20">
        <v>100481</v>
      </c>
      <c r="FE20">
        <v>-42480</v>
      </c>
      <c r="FF20">
        <v>21008</v>
      </c>
      <c r="FI20">
        <v>45257</v>
      </c>
      <c r="FJ20">
        <v>12793</v>
      </c>
      <c r="FM20">
        <v>1601</v>
      </c>
      <c r="FN20">
        <v>36200</v>
      </c>
      <c r="FP20">
        <v>-1601</v>
      </c>
      <c r="FQ20">
        <v>-35996</v>
      </c>
      <c r="FR20">
        <v>1176</v>
      </c>
      <c r="FS20">
        <v>-2195</v>
      </c>
      <c r="FT20">
        <v>3159</v>
      </c>
      <c r="FU20">
        <v>5354</v>
      </c>
      <c r="FV20">
        <v>4335</v>
      </c>
      <c r="FW20">
        <v>3159</v>
      </c>
      <c r="FX20">
        <v>0</v>
      </c>
      <c r="FY20">
        <v>0</v>
      </c>
      <c r="GB20">
        <v>0</v>
      </c>
      <c r="GC20">
        <v>-316</v>
      </c>
      <c r="GG20">
        <v>7677</v>
      </c>
      <c r="GK20">
        <v>45257</v>
      </c>
      <c r="GL20">
        <v>12793</v>
      </c>
      <c r="GW20">
        <v>0</v>
      </c>
      <c r="GX20">
        <v>453611</v>
      </c>
      <c r="GY20">
        <v>453611</v>
      </c>
      <c r="HC20">
        <v>0</v>
      </c>
      <c r="HD20">
        <v>453611</v>
      </c>
      <c r="HE20">
        <v>453611</v>
      </c>
      <c r="HF20">
        <v>0</v>
      </c>
      <c r="HG20">
        <v>354234</v>
      </c>
      <c r="HH20">
        <v>354234</v>
      </c>
      <c r="HL20">
        <v>0</v>
      </c>
      <c r="HM20">
        <v>354234</v>
      </c>
      <c r="HN20">
        <v>354234</v>
      </c>
      <c r="IS20">
        <v>123324</v>
      </c>
      <c r="IT20">
        <v>123324</v>
      </c>
      <c r="IU20">
        <v>20568</v>
      </c>
      <c r="IV20">
        <v>20568</v>
      </c>
      <c r="IW20">
        <v>55941</v>
      </c>
      <c r="IX20">
        <v>55941</v>
      </c>
      <c r="IY20">
        <v>0</v>
      </c>
      <c r="IZ20">
        <v>204</v>
      </c>
    </row>
    <row r="21" spans="1:357">
      <c r="A21" t="s">
        <v>8055</v>
      </c>
      <c r="B21">
        <v>7707790885</v>
      </c>
      <c r="C21" t="s">
        <v>4191</v>
      </c>
      <c r="D21" t="s">
        <v>172</v>
      </c>
      <c r="E21">
        <v>23922188</v>
      </c>
      <c r="F21" t="s">
        <v>8056</v>
      </c>
      <c r="G21" t="s">
        <v>3936</v>
      </c>
      <c r="H21" t="s">
        <v>3931</v>
      </c>
      <c r="I21" t="s">
        <v>3932</v>
      </c>
      <c r="L21">
        <v>823</v>
      </c>
      <c r="M21">
        <v>467</v>
      </c>
      <c r="T21">
        <v>33813</v>
      </c>
      <c r="U21">
        <v>30762</v>
      </c>
      <c r="Z21">
        <v>21083</v>
      </c>
      <c r="AA21">
        <v>14620</v>
      </c>
      <c r="AB21">
        <v>27</v>
      </c>
      <c r="AC21">
        <v>1125</v>
      </c>
      <c r="AD21">
        <v>55746</v>
      </c>
      <c r="AE21">
        <v>46974</v>
      </c>
      <c r="AF21">
        <v>289</v>
      </c>
      <c r="AG21">
        <v>2081</v>
      </c>
      <c r="AL21">
        <v>121904</v>
      </c>
      <c r="AM21">
        <v>94184</v>
      </c>
      <c r="AP21">
        <v>231296</v>
      </c>
      <c r="AQ21">
        <v>140699</v>
      </c>
      <c r="AR21">
        <v>6964</v>
      </c>
      <c r="AS21">
        <v>4966</v>
      </c>
      <c r="AT21">
        <v>360453</v>
      </c>
      <c r="AU21">
        <v>241930</v>
      </c>
      <c r="AV21">
        <v>10</v>
      </c>
      <c r="AW21">
        <v>10</v>
      </c>
      <c r="BF21">
        <v>260900</v>
      </c>
      <c r="BG21">
        <v>157180</v>
      </c>
      <c r="BH21">
        <v>260910</v>
      </c>
      <c r="BI21">
        <v>157190</v>
      </c>
      <c r="BN21">
        <v>9745</v>
      </c>
      <c r="BO21">
        <v>6688</v>
      </c>
      <c r="BP21">
        <v>41388</v>
      </c>
      <c r="BQ21">
        <v>35799</v>
      </c>
      <c r="BR21">
        <v>12570</v>
      </c>
      <c r="BS21">
        <v>9771</v>
      </c>
      <c r="BT21">
        <v>30159</v>
      </c>
      <c r="BU21">
        <v>28780</v>
      </c>
      <c r="BX21">
        <v>71172</v>
      </c>
      <c r="BY21">
        <v>57364</v>
      </c>
      <c r="CB21">
        <v>125130</v>
      </c>
      <c r="CC21">
        <v>102934</v>
      </c>
      <c r="CD21">
        <v>416199</v>
      </c>
      <c r="CE21">
        <v>288904</v>
      </c>
      <c r="CF21">
        <v>686267</v>
      </c>
      <c r="CG21">
        <v>562235</v>
      </c>
      <c r="CH21">
        <v>184399</v>
      </c>
      <c r="CI21">
        <v>126531</v>
      </c>
      <c r="CJ21">
        <v>24104</v>
      </c>
      <c r="CK21">
        <v>7434</v>
      </c>
      <c r="CL21">
        <v>2510</v>
      </c>
      <c r="CM21">
        <v>4173</v>
      </c>
      <c r="CN21">
        <v>17609</v>
      </c>
      <c r="CO21">
        <v>24913</v>
      </c>
      <c r="CP21">
        <v>12655</v>
      </c>
      <c r="CQ21">
        <v>20296</v>
      </c>
      <c r="CR21">
        <v>210947</v>
      </c>
      <c r="CS21">
        <v>134409</v>
      </c>
      <c r="CT21">
        <v>-43397</v>
      </c>
      <c r="CU21">
        <v>-28183</v>
      </c>
      <c r="CV21">
        <v>173720</v>
      </c>
      <c r="CW21">
        <v>106226</v>
      </c>
      <c r="CX21">
        <v>44535</v>
      </c>
      <c r="CY21">
        <v>30708</v>
      </c>
      <c r="CZ21">
        <v>1138</v>
      </c>
      <c r="DA21">
        <v>2525</v>
      </c>
      <c r="DB21">
        <v>173720</v>
      </c>
      <c r="DC21">
        <v>106226</v>
      </c>
      <c r="DD21">
        <v>870666</v>
      </c>
      <c r="DE21">
        <v>688766</v>
      </c>
      <c r="DH21">
        <v>870666</v>
      </c>
      <c r="DI21">
        <v>688766</v>
      </c>
      <c r="DJ21">
        <v>10</v>
      </c>
      <c r="DK21">
        <v>50955</v>
      </c>
      <c r="DL21">
        <v>50965</v>
      </c>
      <c r="DM21">
        <v>0</v>
      </c>
      <c r="DN21">
        <v>106226</v>
      </c>
      <c r="DO21">
        <v>106226</v>
      </c>
      <c r="DP21">
        <v>173720</v>
      </c>
      <c r="DQ21">
        <v>173720</v>
      </c>
      <c r="DW21">
        <v>10</v>
      </c>
      <c r="DX21">
        <v>157180</v>
      </c>
      <c r="DY21">
        <v>157190</v>
      </c>
      <c r="DZ21">
        <v>0</v>
      </c>
      <c r="EA21">
        <v>173720</v>
      </c>
      <c r="EB21">
        <v>173720</v>
      </c>
      <c r="EC21">
        <v>0</v>
      </c>
      <c r="ED21">
        <v>70000</v>
      </c>
      <c r="EE21">
        <v>70000</v>
      </c>
      <c r="EF21">
        <v>70000</v>
      </c>
      <c r="EG21">
        <v>70000</v>
      </c>
      <c r="EH21">
        <v>10</v>
      </c>
      <c r="EI21">
        <v>260900</v>
      </c>
      <c r="EJ21">
        <v>260910</v>
      </c>
      <c r="EK21">
        <v>260910</v>
      </c>
      <c r="EL21">
        <v>157190</v>
      </c>
      <c r="EM21">
        <v>884479</v>
      </c>
      <c r="EN21">
        <v>711416</v>
      </c>
      <c r="EO21">
        <v>850219</v>
      </c>
      <c r="EP21">
        <v>694194</v>
      </c>
      <c r="ES21">
        <v>26061</v>
      </c>
      <c r="ET21">
        <v>82452</v>
      </c>
      <c r="EU21">
        <v>17159</v>
      </c>
      <c r="EV21">
        <v>335860</v>
      </c>
      <c r="EW21">
        <v>265278</v>
      </c>
      <c r="EX21">
        <v>322491</v>
      </c>
      <c r="EY21">
        <v>282396</v>
      </c>
      <c r="FA21">
        <v>42319</v>
      </c>
      <c r="FB21">
        <v>229469</v>
      </c>
      <c r="FC21">
        <v>6885</v>
      </c>
      <c r="FD21">
        <v>8947</v>
      </c>
      <c r="FE21">
        <v>175735</v>
      </c>
      <c r="FF21">
        <v>-76521</v>
      </c>
      <c r="FG21">
        <v>3031</v>
      </c>
      <c r="FH21">
        <v>605</v>
      </c>
      <c r="FI21">
        <v>-3031</v>
      </c>
      <c r="FJ21">
        <v>-605</v>
      </c>
      <c r="FM21">
        <v>69930</v>
      </c>
      <c r="FP21">
        <v>-82452</v>
      </c>
      <c r="FQ21">
        <v>-17159</v>
      </c>
      <c r="FR21">
        <v>90252</v>
      </c>
      <c r="FS21">
        <v>-94285</v>
      </c>
      <c r="FT21">
        <v>140699</v>
      </c>
      <c r="FU21">
        <v>233684</v>
      </c>
      <c r="FV21">
        <v>231296</v>
      </c>
      <c r="FW21">
        <v>140699</v>
      </c>
      <c r="FX21">
        <v>0</v>
      </c>
      <c r="FY21">
        <v>0</v>
      </c>
      <c r="GB21">
        <v>6170</v>
      </c>
      <c r="GG21">
        <v>9599</v>
      </c>
      <c r="HU21">
        <v>8199</v>
      </c>
      <c r="HV21">
        <v>7623</v>
      </c>
      <c r="HX21">
        <v>345</v>
      </c>
      <c r="HY21">
        <v>1300</v>
      </c>
    </row>
    <row r="22" spans="1:357">
      <c r="A22" t="s">
        <v>8057</v>
      </c>
      <c r="B22">
        <v>7713793524</v>
      </c>
      <c r="C22" t="s">
        <v>4191</v>
      </c>
      <c r="D22" t="s">
        <v>8058</v>
      </c>
      <c r="E22">
        <v>23143693</v>
      </c>
      <c r="F22" t="s">
        <v>8059</v>
      </c>
      <c r="G22" t="s">
        <v>3936</v>
      </c>
      <c r="H22" t="s">
        <v>3931</v>
      </c>
      <c r="I22" t="s">
        <v>3932</v>
      </c>
      <c r="L22">
        <v>305</v>
      </c>
      <c r="M22">
        <v>320</v>
      </c>
      <c r="T22">
        <v>999</v>
      </c>
      <c r="Z22">
        <v>2922</v>
      </c>
      <c r="AA22">
        <v>558</v>
      </c>
      <c r="AD22">
        <v>4226</v>
      </c>
      <c r="AE22">
        <v>878</v>
      </c>
      <c r="AF22">
        <v>116</v>
      </c>
      <c r="AG22">
        <v>5</v>
      </c>
      <c r="AL22">
        <v>276242</v>
      </c>
      <c r="AM22">
        <v>61492</v>
      </c>
      <c r="AN22">
        <v>21154197</v>
      </c>
      <c r="AO22">
        <v>11562703</v>
      </c>
      <c r="AP22">
        <v>10034586</v>
      </c>
      <c r="AQ22">
        <v>10828242</v>
      </c>
      <c r="AR22">
        <v>164</v>
      </c>
      <c r="AT22">
        <v>31465305</v>
      </c>
      <c r="AU22">
        <v>22452442</v>
      </c>
      <c r="AV22">
        <v>33250</v>
      </c>
      <c r="AW22">
        <v>33250</v>
      </c>
      <c r="BF22">
        <v>28955615</v>
      </c>
      <c r="BG22">
        <v>20725644</v>
      </c>
      <c r="BH22">
        <v>28988865</v>
      </c>
      <c r="BI22">
        <v>20758894</v>
      </c>
      <c r="BL22">
        <v>2375729</v>
      </c>
      <c r="BM22">
        <v>1679792</v>
      </c>
      <c r="BN22">
        <v>257</v>
      </c>
      <c r="BO22">
        <v>1</v>
      </c>
      <c r="BP22">
        <v>10728</v>
      </c>
      <c r="BQ22">
        <v>2792</v>
      </c>
      <c r="BT22">
        <v>2376917</v>
      </c>
      <c r="BU22">
        <v>1679793</v>
      </c>
      <c r="BV22">
        <v>2815</v>
      </c>
      <c r="BW22">
        <v>2513</v>
      </c>
      <c r="BX22">
        <v>90206</v>
      </c>
      <c r="BY22">
        <v>9328</v>
      </c>
      <c r="CB22">
        <v>103749</v>
      </c>
      <c r="CC22">
        <v>14633</v>
      </c>
      <c r="CD22">
        <v>31469531</v>
      </c>
      <c r="CE22">
        <v>22453320</v>
      </c>
      <c r="CF22">
        <v>590122</v>
      </c>
      <c r="CG22">
        <v>417803</v>
      </c>
      <c r="CH22">
        <v>11570845</v>
      </c>
      <c r="CI22">
        <v>11167061</v>
      </c>
      <c r="CJ22">
        <v>172350</v>
      </c>
      <c r="CK22">
        <v>86976</v>
      </c>
      <c r="CL22">
        <v>204056</v>
      </c>
      <c r="CM22">
        <v>130421</v>
      </c>
      <c r="CN22">
        <v>10903</v>
      </c>
      <c r="CO22">
        <v>16079</v>
      </c>
      <c r="CP22">
        <v>1231517</v>
      </c>
      <c r="CQ22">
        <v>1725891</v>
      </c>
      <c r="CR22">
        <v>10318525</v>
      </c>
      <c r="CS22">
        <v>9413804</v>
      </c>
      <c r="CT22">
        <v>-2067780</v>
      </c>
      <c r="CU22">
        <v>-2022038</v>
      </c>
      <c r="CV22">
        <v>8229971</v>
      </c>
      <c r="CW22">
        <v>7366870</v>
      </c>
      <c r="CX22">
        <v>2069887</v>
      </c>
      <c r="CY22">
        <v>2022057</v>
      </c>
      <c r="CZ22">
        <v>2108</v>
      </c>
      <c r="DA22">
        <v>20</v>
      </c>
      <c r="DB22">
        <v>8229971</v>
      </c>
      <c r="DC22">
        <v>7366870</v>
      </c>
      <c r="DD22">
        <v>12825050</v>
      </c>
      <c r="DE22">
        <v>12274972</v>
      </c>
      <c r="DF22">
        <v>664083</v>
      </c>
      <c r="DG22">
        <v>690108</v>
      </c>
      <c r="DH22">
        <v>12160967</v>
      </c>
      <c r="DI22">
        <v>11584864</v>
      </c>
      <c r="DJ22">
        <v>33250</v>
      </c>
      <c r="DK22">
        <v>13358774</v>
      </c>
      <c r="DL22">
        <v>13392024</v>
      </c>
      <c r="DM22">
        <v>0</v>
      </c>
      <c r="DN22">
        <v>7366870</v>
      </c>
      <c r="DO22">
        <v>7366870</v>
      </c>
      <c r="DP22">
        <v>8229971</v>
      </c>
      <c r="DQ22">
        <v>8229971</v>
      </c>
      <c r="DW22">
        <v>33250</v>
      </c>
      <c r="DX22">
        <v>20725644</v>
      </c>
      <c r="DY22">
        <v>20758894</v>
      </c>
      <c r="DZ22">
        <v>0</v>
      </c>
      <c r="EA22">
        <v>8229971</v>
      </c>
      <c r="EB22">
        <v>8229971</v>
      </c>
      <c r="EH22">
        <v>33250</v>
      </c>
      <c r="EI22">
        <v>28955615</v>
      </c>
      <c r="EJ22">
        <v>28988865</v>
      </c>
      <c r="EK22">
        <v>28988865</v>
      </c>
      <c r="EL22">
        <v>20758894</v>
      </c>
      <c r="EM22">
        <v>5818013</v>
      </c>
      <c r="EN22">
        <v>217693</v>
      </c>
      <c r="EO22">
        <v>472</v>
      </c>
      <c r="EP22">
        <v>646</v>
      </c>
      <c r="ES22">
        <v>13095036</v>
      </c>
      <c r="ET22">
        <v>19707177</v>
      </c>
      <c r="EU22">
        <v>5538438</v>
      </c>
      <c r="EV22">
        <v>405632</v>
      </c>
      <c r="EW22">
        <v>332872</v>
      </c>
      <c r="EX22">
        <v>83537</v>
      </c>
      <c r="EY22">
        <v>80320</v>
      </c>
      <c r="EZ22">
        <v>13118807</v>
      </c>
      <c r="FC22">
        <v>6099201</v>
      </c>
      <c r="FD22">
        <v>4966143</v>
      </c>
      <c r="FE22">
        <v>-6611669</v>
      </c>
      <c r="FF22">
        <v>6905815</v>
      </c>
      <c r="FK22">
        <v>695937</v>
      </c>
      <c r="FL22">
        <v>217693</v>
      </c>
      <c r="FP22">
        <v>5818013</v>
      </c>
      <c r="FQ22">
        <v>217693</v>
      </c>
      <c r="FR22">
        <v>-793656</v>
      </c>
      <c r="FS22">
        <v>7123508</v>
      </c>
      <c r="FT22">
        <v>10828242</v>
      </c>
      <c r="FU22">
        <v>3704734</v>
      </c>
      <c r="FV22">
        <v>10034586</v>
      </c>
      <c r="FW22">
        <v>10828242</v>
      </c>
      <c r="FX22">
        <v>0</v>
      </c>
      <c r="FY22">
        <v>0</v>
      </c>
      <c r="GB22">
        <v>-20774</v>
      </c>
      <c r="GC22">
        <v>-24896</v>
      </c>
      <c r="GG22">
        <v>12443607</v>
      </c>
      <c r="GH22">
        <v>159103</v>
      </c>
      <c r="GW22">
        <v>7366870</v>
      </c>
      <c r="GX22">
        <v>0</v>
      </c>
      <c r="GY22">
        <v>20758894</v>
      </c>
      <c r="HC22">
        <v>7366870</v>
      </c>
      <c r="HD22">
        <v>0</v>
      </c>
      <c r="HE22">
        <v>20758894</v>
      </c>
      <c r="HF22">
        <v>7366870</v>
      </c>
      <c r="HG22">
        <v>0</v>
      </c>
      <c r="HH22">
        <v>20725644</v>
      </c>
      <c r="HL22">
        <v>7366870</v>
      </c>
      <c r="HM22">
        <v>0</v>
      </c>
      <c r="HN22">
        <v>20725644</v>
      </c>
    </row>
    <row r="23" spans="1:357">
      <c r="A23" t="s">
        <v>8060</v>
      </c>
      <c r="B23">
        <v>7716764909</v>
      </c>
      <c r="C23" t="s">
        <v>4090</v>
      </c>
      <c r="D23" t="s">
        <v>8061</v>
      </c>
      <c r="E23">
        <v>23648065</v>
      </c>
      <c r="F23" t="s">
        <v>8063</v>
      </c>
      <c r="G23" t="s">
        <v>8062</v>
      </c>
      <c r="I23" t="s">
        <v>3932</v>
      </c>
      <c r="L23">
        <v>0</v>
      </c>
      <c r="M23">
        <v>0</v>
      </c>
      <c r="N23">
        <v>0</v>
      </c>
      <c r="O23">
        <v>0</v>
      </c>
      <c r="P23">
        <v>0</v>
      </c>
      <c r="Q23">
        <v>0</v>
      </c>
      <c r="R23">
        <v>0</v>
      </c>
      <c r="S23">
        <v>0</v>
      </c>
      <c r="T23">
        <v>250</v>
      </c>
      <c r="U23">
        <v>717</v>
      </c>
      <c r="V23">
        <v>0</v>
      </c>
      <c r="W23">
        <v>0</v>
      </c>
      <c r="X23">
        <v>0</v>
      </c>
      <c r="Y23">
        <v>0</v>
      </c>
      <c r="Z23">
        <v>0</v>
      </c>
      <c r="AA23">
        <v>0</v>
      </c>
      <c r="AB23">
        <v>0</v>
      </c>
      <c r="AC23">
        <v>0</v>
      </c>
      <c r="AD23">
        <v>250</v>
      </c>
      <c r="AE23">
        <v>717</v>
      </c>
      <c r="AF23">
        <v>0</v>
      </c>
      <c r="AG23">
        <v>0</v>
      </c>
      <c r="AJ23">
        <v>0</v>
      </c>
      <c r="AK23">
        <v>22</v>
      </c>
      <c r="AL23">
        <v>21934</v>
      </c>
      <c r="AM23">
        <v>57975</v>
      </c>
      <c r="AN23">
        <v>0</v>
      </c>
      <c r="AO23">
        <v>0</v>
      </c>
      <c r="AP23">
        <v>12144</v>
      </c>
      <c r="AQ23">
        <v>409</v>
      </c>
      <c r="AR23">
        <v>67</v>
      </c>
      <c r="AS23">
        <v>65</v>
      </c>
      <c r="AT23">
        <v>34145</v>
      </c>
      <c r="AU23">
        <v>58471</v>
      </c>
      <c r="AV23">
        <v>10723</v>
      </c>
      <c r="AW23">
        <v>10723</v>
      </c>
      <c r="AX23">
        <v>0</v>
      </c>
      <c r="AY23">
        <v>0</v>
      </c>
      <c r="AZ23">
        <v>0</v>
      </c>
      <c r="BA23">
        <v>0</v>
      </c>
      <c r="BB23">
        <v>0</v>
      </c>
      <c r="BC23">
        <v>0</v>
      </c>
      <c r="BD23">
        <v>0</v>
      </c>
      <c r="BE23">
        <v>0</v>
      </c>
      <c r="BF23">
        <v>11007</v>
      </c>
      <c r="BG23">
        <v>18846</v>
      </c>
      <c r="BH23">
        <v>21730</v>
      </c>
      <c r="BI23">
        <v>29569</v>
      </c>
      <c r="BL23">
        <v>0</v>
      </c>
      <c r="BM23">
        <v>0</v>
      </c>
      <c r="BN23">
        <v>0</v>
      </c>
      <c r="BO23">
        <v>0</v>
      </c>
      <c r="BP23">
        <v>0</v>
      </c>
      <c r="BQ23">
        <v>0</v>
      </c>
      <c r="BR23">
        <v>0</v>
      </c>
      <c r="BS23">
        <v>0</v>
      </c>
      <c r="BT23">
        <v>0</v>
      </c>
      <c r="BU23">
        <v>0</v>
      </c>
      <c r="BV23">
        <v>0</v>
      </c>
      <c r="BW23">
        <v>0</v>
      </c>
      <c r="BX23">
        <v>12665</v>
      </c>
      <c r="BY23">
        <v>29619</v>
      </c>
      <c r="BZ23">
        <v>0</v>
      </c>
      <c r="CA23">
        <v>0</v>
      </c>
      <c r="CB23">
        <v>12665</v>
      </c>
      <c r="CC23">
        <v>29619</v>
      </c>
      <c r="CD23">
        <v>34395</v>
      </c>
      <c r="CE23">
        <v>59188</v>
      </c>
      <c r="CF23">
        <v>111462</v>
      </c>
      <c r="CG23">
        <v>100112</v>
      </c>
      <c r="CH23">
        <v>14207</v>
      </c>
      <c r="CI23">
        <v>26169</v>
      </c>
      <c r="CJ23">
        <v>0</v>
      </c>
      <c r="CK23">
        <v>0</v>
      </c>
      <c r="CL23">
        <v>0</v>
      </c>
      <c r="CM23">
        <v>0</v>
      </c>
      <c r="CN23">
        <v>294</v>
      </c>
      <c r="CO23">
        <v>405</v>
      </c>
      <c r="CP23">
        <v>742</v>
      </c>
      <c r="CQ23">
        <v>2546</v>
      </c>
      <c r="CR23">
        <v>13759</v>
      </c>
      <c r="CS23">
        <v>24028</v>
      </c>
      <c r="CT23">
        <v>-2752</v>
      </c>
      <c r="CU23">
        <v>-5182</v>
      </c>
      <c r="CV23">
        <v>11007</v>
      </c>
      <c r="CW23">
        <v>18846</v>
      </c>
      <c r="CX23">
        <v>-2752</v>
      </c>
      <c r="CY23">
        <v>-5182</v>
      </c>
      <c r="CZ23">
        <v>0</v>
      </c>
      <c r="DA23">
        <v>0</v>
      </c>
      <c r="DB23">
        <v>11007</v>
      </c>
      <c r="DC23">
        <v>18846</v>
      </c>
      <c r="DD23">
        <v>340293</v>
      </c>
      <c r="DE23">
        <v>371000</v>
      </c>
      <c r="DF23">
        <v>214624</v>
      </c>
      <c r="DG23">
        <v>244719</v>
      </c>
      <c r="DH23">
        <v>125669</v>
      </c>
      <c r="DI23">
        <v>126281</v>
      </c>
      <c r="DJ23">
        <v>10723</v>
      </c>
      <c r="DK23">
        <v>14963</v>
      </c>
      <c r="DL23">
        <v>25686</v>
      </c>
      <c r="DM23">
        <v>0</v>
      </c>
      <c r="DN23">
        <v>18846</v>
      </c>
      <c r="DO23">
        <v>18846</v>
      </c>
      <c r="DP23">
        <v>0</v>
      </c>
      <c r="DQ23">
        <v>0</v>
      </c>
      <c r="DR23">
        <v>0</v>
      </c>
      <c r="DS23">
        <v>14963</v>
      </c>
      <c r="DT23">
        <v>14963</v>
      </c>
      <c r="DU23">
        <v>14963</v>
      </c>
      <c r="DV23">
        <v>14963</v>
      </c>
      <c r="DW23">
        <v>10723</v>
      </c>
      <c r="DX23">
        <v>18846</v>
      </c>
      <c r="DY23">
        <v>29569</v>
      </c>
      <c r="DZ23">
        <v>0</v>
      </c>
      <c r="EA23">
        <v>0</v>
      </c>
      <c r="EB23">
        <v>0</v>
      </c>
      <c r="EC23">
        <v>0</v>
      </c>
      <c r="ED23">
        <v>7839</v>
      </c>
      <c r="EE23">
        <v>7839</v>
      </c>
      <c r="EF23">
        <v>7839</v>
      </c>
      <c r="EG23">
        <v>7839</v>
      </c>
      <c r="EH23">
        <v>10723</v>
      </c>
      <c r="EI23">
        <v>11007</v>
      </c>
      <c r="EJ23">
        <v>21730</v>
      </c>
      <c r="EK23">
        <v>21730</v>
      </c>
      <c r="EL23">
        <v>29569</v>
      </c>
      <c r="EM23">
        <v>0</v>
      </c>
      <c r="EN23">
        <v>0</v>
      </c>
      <c r="EO23">
        <v>436092</v>
      </c>
      <c r="EP23">
        <v>438785</v>
      </c>
      <c r="EQ23">
        <v>0</v>
      </c>
      <c r="ER23">
        <v>0</v>
      </c>
      <c r="ES23">
        <v>0</v>
      </c>
      <c r="ET23">
        <v>11613</v>
      </c>
      <c r="EU23">
        <v>14963</v>
      </c>
      <c r="EV23">
        <v>142411</v>
      </c>
      <c r="EW23">
        <v>124050</v>
      </c>
      <c r="EX23">
        <v>154738</v>
      </c>
      <c r="EY23">
        <v>172799</v>
      </c>
      <c r="EZ23">
        <v>0</v>
      </c>
      <c r="FA23">
        <v>2752</v>
      </c>
      <c r="FB23">
        <v>5182</v>
      </c>
      <c r="FC23">
        <v>0</v>
      </c>
      <c r="FD23">
        <v>0</v>
      </c>
      <c r="FE23">
        <v>23757</v>
      </c>
      <c r="FF23">
        <v>15372</v>
      </c>
      <c r="FG23">
        <v>0</v>
      </c>
      <c r="FH23">
        <v>0</v>
      </c>
      <c r="FI23">
        <v>0</v>
      </c>
      <c r="FJ23">
        <v>0</v>
      </c>
      <c r="FK23">
        <v>0</v>
      </c>
      <c r="FL23">
        <v>0</v>
      </c>
      <c r="FM23">
        <v>11613</v>
      </c>
      <c r="FN23">
        <v>14963</v>
      </c>
      <c r="FO23">
        <v>0</v>
      </c>
      <c r="FP23">
        <v>-11613</v>
      </c>
      <c r="FQ23">
        <v>-14963</v>
      </c>
      <c r="FR23">
        <v>12144</v>
      </c>
      <c r="FS23">
        <v>409</v>
      </c>
      <c r="FT23">
        <v>0</v>
      </c>
      <c r="FU23">
        <v>0</v>
      </c>
      <c r="FV23">
        <v>12144</v>
      </c>
      <c r="FW23">
        <v>409</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HU23">
        <v>0</v>
      </c>
      <c r="HV23">
        <v>0</v>
      </c>
      <c r="HW23">
        <v>0</v>
      </c>
      <c r="HZ23">
        <v>0</v>
      </c>
      <c r="IA23">
        <v>0</v>
      </c>
      <c r="IB23">
        <v>0</v>
      </c>
      <c r="IC23">
        <v>0</v>
      </c>
      <c r="ID23">
        <v>0</v>
      </c>
      <c r="IE23">
        <v>0</v>
      </c>
      <c r="IF23">
        <v>0</v>
      </c>
      <c r="IG23">
        <v>0</v>
      </c>
      <c r="IH23">
        <v>0</v>
      </c>
      <c r="II23">
        <v>0</v>
      </c>
      <c r="IJ23">
        <v>0</v>
      </c>
      <c r="IK23">
        <v>0</v>
      </c>
      <c r="IL23">
        <v>0</v>
      </c>
      <c r="IM23">
        <v>0</v>
      </c>
      <c r="IN23">
        <v>0</v>
      </c>
      <c r="IO23">
        <v>0</v>
      </c>
      <c r="IS23">
        <v>0</v>
      </c>
      <c r="IT23">
        <v>0</v>
      </c>
      <c r="IU23">
        <v>0</v>
      </c>
      <c r="IV23">
        <v>0</v>
      </c>
      <c r="IW23">
        <v>0</v>
      </c>
      <c r="IX23">
        <v>0</v>
      </c>
      <c r="IY23">
        <v>0</v>
      </c>
      <c r="IZ23">
        <v>0</v>
      </c>
      <c r="JA23">
        <v>0</v>
      </c>
      <c r="JB23">
        <v>0</v>
      </c>
      <c r="JC23">
        <v>0</v>
      </c>
      <c r="JD23">
        <v>0</v>
      </c>
      <c r="JE23">
        <v>0</v>
      </c>
      <c r="JF23">
        <v>0</v>
      </c>
      <c r="JG23">
        <v>0</v>
      </c>
      <c r="JH23">
        <v>0</v>
      </c>
      <c r="JI23">
        <v>0</v>
      </c>
      <c r="JJ23">
        <v>0</v>
      </c>
      <c r="JK23">
        <v>0</v>
      </c>
      <c r="JL23">
        <v>0</v>
      </c>
      <c r="JM23">
        <v>0</v>
      </c>
      <c r="JN23">
        <v>0</v>
      </c>
      <c r="JO23">
        <v>0</v>
      </c>
      <c r="JP23">
        <v>0</v>
      </c>
      <c r="JQ23">
        <v>0</v>
      </c>
      <c r="JR23">
        <v>0</v>
      </c>
      <c r="JS23">
        <v>0</v>
      </c>
      <c r="JT23">
        <v>0</v>
      </c>
      <c r="JU23">
        <v>0</v>
      </c>
      <c r="JV23">
        <v>0</v>
      </c>
      <c r="JW23">
        <v>0</v>
      </c>
      <c r="JX23">
        <v>0</v>
      </c>
      <c r="JY23">
        <v>0</v>
      </c>
      <c r="JZ23">
        <v>0</v>
      </c>
      <c r="KA23">
        <v>0</v>
      </c>
      <c r="KB23">
        <v>0</v>
      </c>
      <c r="KC23">
        <v>0</v>
      </c>
      <c r="KD23">
        <v>0</v>
      </c>
      <c r="KE23">
        <v>0</v>
      </c>
      <c r="KF23">
        <v>0</v>
      </c>
      <c r="KG23">
        <v>0</v>
      </c>
      <c r="KH23">
        <v>0</v>
      </c>
      <c r="KI23">
        <v>0</v>
      </c>
      <c r="KJ23">
        <v>0</v>
      </c>
      <c r="KK23">
        <v>0</v>
      </c>
      <c r="KL23">
        <v>0</v>
      </c>
      <c r="KM23">
        <v>0</v>
      </c>
      <c r="KN23">
        <v>0</v>
      </c>
      <c r="KO23">
        <v>0</v>
      </c>
      <c r="KP23">
        <v>0</v>
      </c>
      <c r="KQ23">
        <v>0</v>
      </c>
      <c r="KR23">
        <v>0</v>
      </c>
      <c r="KS23">
        <v>0</v>
      </c>
      <c r="KT23">
        <v>0</v>
      </c>
      <c r="KU23">
        <v>0</v>
      </c>
      <c r="KV23">
        <v>0</v>
      </c>
      <c r="KW23">
        <v>0</v>
      </c>
      <c r="KX23">
        <v>0</v>
      </c>
      <c r="KY23">
        <v>0</v>
      </c>
      <c r="KZ23">
        <v>0</v>
      </c>
      <c r="LA23">
        <v>0</v>
      </c>
      <c r="LB23">
        <v>0</v>
      </c>
      <c r="LC23">
        <v>0</v>
      </c>
      <c r="LD23">
        <v>0</v>
      </c>
      <c r="LE23">
        <v>0</v>
      </c>
      <c r="LF23">
        <v>0</v>
      </c>
      <c r="LG23">
        <v>0</v>
      </c>
      <c r="LH23">
        <v>0</v>
      </c>
      <c r="LI23">
        <v>0</v>
      </c>
      <c r="LJ23">
        <v>0</v>
      </c>
      <c r="LK23">
        <v>0</v>
      </c>
      <c r="LL23">
        <v>0</v>
      </c>
      <c r="LM23">
        <v>0</v>
      </c>
      <c r="LN23">
        <v>0</v>
      </c>
      <c r="LO23">
        <v>0</v>
      </c>
      <c r="LP23">
        <v>0</v>
      </c>
      <c r="LQ23">
        <v>0</v>
      </c>
      <c r="LR23">
        <v>0</v>
      </c>
      <c r="LS23">
        <v>0</v>
      </c>
      <c r="LT23">
        <v>0</v>
      </c>
      <c r="LU23">
        <v>0</v>
      </c>
      <c r="LV23">
        <v>0</v>
      </c>
      <c r="LW23">
        <v>0</v>
      </c>
      <c r="LX23">
        <v>0</v>
      </c>
      <c r="LY23">
        <v>0</v>
      </c>
      <c r="LZ23">
        <v>0</v>
      </c>
      <c r="MA23">
        <v>0</v>
      </c>
      <c r="MB23">
        <v>0</v>
      </c>
      <c r="MC23">
        <v>0</v>
      </c>
      <c r="MD23">
        <v>0</v>
      </c>
      <c r="ME23">
        <v>0</v>
      </c>
      <c r="MF23">
        <v>0</v>
      </c>
      <c r="MG23">
        <v>0</v>
      </c>
      <c r="MH23">
        <v>0</v>
      </c>
      <c r="MI23">
        <v>0</v>
      </c>
      <c r="MJ23">
        <v>0</v>
      </c>
      <c r="MK23">
        <v>0</v>
      </c>
      <c r="ML23">
        <v>0</v>
      </c>
      <c r="MM23">
        <v>0</v>
      </c>
      <c r="MN23">
        <v>0</v>
      </c>
      <c r="MO23">
        <v>0</v>
      </c>
      <c r="MP23">
        <v>0</v>
      </c>
      <c r="MQ23">
        <v>0</v>
      </c>
      <c r="MR23">
        <v>0</v>
      </c>
      <c r="MS23">
        <v>0</v>
      </c>
    </row>
    <row r="24" spans="1:357">
      <c r="A24" t="s">
        <v>8064</v>
      </c>
      <c r="B24">
        <v>5902160058</v>
      </c>
      <c r="C24" t="s">
        <v>4044</v>
      </c>
      <c r="D24" t="s">
        <v>8065</v>
      </c>
      <c r="E24">
        <v>23748650</v>
      </c>
      <c r="F24" t="s">
        <v>8066</v>
      </c>
      <c r="G24" t="s">
        <v>3936</v>
      </c>
      <c r="H24" t="s">
        <v>3931</v>
      </c>
      <c r="I24" t="s">
        <v>3932</v>
      </c>
      <c r="T24">
        <v>123</v>
      </c>
      <c r="AF24">
        <v>0</v>
      </c>
      <c r="AG24">
        <v>554</v>
      </c>
      <c r="AL24">
        <v>110351</v>
      </c>
      <c r="AM24">
        <v>1324970</v>
      </c>
      <c r="AP24">
        <v>523</v>
      </c>
      <c r="AQ24">
        <v>1499</v>
      </c>
      <c r="BH24">
        <v>99797</v>
      </c>
      <c r="BI24">
        <v>1312886</v>
      </c>
      <c r="BL24">
        <v>0</v>
      </c>
      <c r="BV24">
        <v>5659</v>
      </c>
      <c r="BW24">
        <v>1143</v>
      </c>
      <c r="BX24">
        <v>5541</v>
      </c>
      <c r="BY24">
        <v>12994</v>
      </c>
      <c r="CD24">
        <v>110997</v>
      </c>
      <c r="CE24">
        <v>1327023</v>
      </c>
      <c r="CL24">
        <v>1266</v>
      </c>
      <c r="CN24">
        <v>58549</v>
      </c>
      <c r="CO24">
        <v>218113</v>
      </c>
      <c r="CP24">
        <v>1317651</v>
      </c>
      <c r="CQ24">
        <v>20000</v>
      </c>
      <c r="CT24">
        <v>3228</v>
      </c>
      <c r="CU24">
        <v>2034</v>
      </c>
      <c r="CV24">
        <v>-1213089</v>
      </c>
      <c r="CW24">
        <v>232192</v>
      </c>
      <c r="DD24">
        <v>87076</v>
      </c>
      <c r="DE24">
        <v>65682</v>
      </c>
      <c r="DF24">
        <v>36569</v>
      </c>
      <c r="DG24">
        <v>29569</v>
      </c>
    </row>
    <row r="25" spans="1:357">
      <c r="A25" t="s">
        <v>8067</v>
      </c>
      <c r="B25">
        <v>5904144541</v>
      </c>
      <c r="C25" t="s">
        <v>8068</v>
      </c>
      <c r="D25" t="s">
        <v>200</v>
      </c>
      <c r="E25">
        <v>23939575</v>
      </c>
      <c r="F25" t="s">
        <v>8069</v>
      </c>
      <c r="G25" t="s">
        <v>3936</v>
      </c>
      <c r="H25" t="s">
        <v>3931</v>
      </c>
      <c r="I25" t="s">
        <v>3932</v>
      </c>
      <c r="L25">
        <v>939</v>
      </c>
      <c r="M25">
        <v>977</v>
      </c>
      <c r="T25">
        <v>9622</v>
      </c>
      <c r="U25">
        <v>9621</v>
      </c>
      <c r="AD25">
        <v>10561</v>
      </c>
      <c r="AE25">
        <v>10597</v>
      </c>
      <c r="AF25">
        <v>61</v>
      </c>
      <c r="AG25">
        <v>36</v>
      </c>
      <c r="AL25">
        <v>4273</v>
      </c>
      <c r="AM25">
        <v>1880</v>
      </c>
      <c r="AN25">
        <v>57309</v>
      </c>
      <c r="AO25">
        <v>42275</v>
      </c>
      <c r="AP25">
        <v>478</v>
      </c>
      <c r="AQ25">
        <v>168</v>
      </c>
      <c r="AT25">
        <v>62121</v>
      </c>
      <c r="AU25">
        <v>44359</v>
      </c>
      <c r="AV25">
        <v>18</v>
      </c>
      <c r="AW25">
        <v>18</v>
      </c>
      <c r="BF25">
        <v>66061</v>
      </c>
      <c r="BG25">
        <v>50126</v>
      </c>
      <c r="BH25">
        <v>66079</v>
      </c>
      <c r="BI25">
        <v>50144</v>
      </c>
      <c r="BX25">
        <v>6603</v>
      </c>
      <c r="BY25">
        <v>4812</v>
      </c>
      <c r="CB25">
        <v>6603</v>
      </c>
      <c r="CC25">
        <v>4812</v>
      </c>
      <c r="CD25">
        <v>72682</v>
      </c>
      <c r="CE25">
        <v>54956</v>
      </c>
      <c r="CF25">
        <v>40083</v>
      </c>
      <c r="CG25">
        <v>27790</v>
      </c>
      <c r="CH25">
        <v>38681</v>
      </c>
      <c r="CI25">
        <v>28523</v>
      </c>
      <c r="CN25">
        <v>23510</v>
      </c>
      <c r="CO25">
        <v>11738</v>
      </c>
      <c r="CP25">
        <v>10074</v>
      </c>
      <c r="CQ25">
        <v>8894</v>
      </c>
      <c r="CR25">
        <v>52117</v>
      </c>
      <c r="CS25">
        <v>31367</v>
      </c>
      <c r="CT25">
        <v>-4120</v>
      </c>
      <c r="CU25">
        <v>-2893</v>
      </c>
      <c r="CV25">
        <v>47997</v>
      </c>
      <c r="CW25">
        <v>28474</v>
      </c>
      <c r="CX25">
        <v>4120</v>
      </c>
      <c r="CY25">
        <v>2893</v>
      </c>
      <c r="DB25">
        <v>47997</v>
      </c>
      <c r="DC25">
        <v>28474</v>
      </c>
      <c r="DD25">
        <v>115544</v>
      </c>
      <c r="DE25">
        <v>84277</v>
      </c>
      <c r="DF25">
        <v>36780</v>
      </c>
      <c r="DG25">
        <v>27964</v>
      </c>
      <c r="DH25">
        <v>78764</v>
      </c>
      <c r="DI25">
        <v>56313</v>
      </c>
    </row>
    <row r="26" spans="1:357">
      <c r="A26" t="s">
        <v>8070</v>
      </c>
      <c r="B26">
        <v>6154560469</v>
      </c>
      <c r="C26" t="s">
        <v>8071</v>
      </c>
      <c r="D26" t="s">
        <v>207</v>
      </c>
      <c r="E26">
        <v>24051147</v>
      </c>
      <c r="F26" t="s">
        <v>8072</v>
      </c>
      <c r="G26" t="s">
        <v>3960</v>
      </c>
      <c r="H26" t="s">
        <v>3931</v>
      </c>
      <c r="I26" t="s">
        <v>3932</v>
      </c>
      <c r="T26">
        <v>220</v>
      </c>
      <c r="U26">
        <v>220</v>
      </c>
      <c r="X26">
        <v>0</v>
      </c>
      <c r="AF26">
        <v>2</v>
      </c>
      <c r="AG26">
        <v>2</v>
      </c>
      <c r="AL26">
        <v>22582</v>
      </c>
      <c r="AM26">
        <v>22602</v>
      </c>
      <c r="AP26">
        <v>26</v>
      </c>
      <c r="AQ26">
        <v>19</v>
      </c>
      <c r="BH26">
        <v>22364</v>
      </c>
      <c r="BI26">
        <v>22391</v>
      </c>
      <c r="BL26">
        <v>463</v>
      </c>
      <c r="BM26">
        <v>450</v>
      </c>
      <c r="BR26">
        <v>0</v>
      </c>
      <c r="BV26">
        <v>0</v>
      </c>
      <c r="BX26">
        <v>3</v>
      </c>
      <c r="BY26">
        <v>2</v>
      </c>
      <c r="CD26">
        <v>22830</v>
      </c>
      <c r="CE26">
        <v>22843</v>
      </c>
      <c r="CL26">
        <v>0</v>
      </c>
      <c r="CN26">
        <v>34</v>
      </c>
      <c r="CO26">
        <v>237</v>
      </c>
      <c r="CP26">
        <v>44</v>
      </c>
      <c r="CQ26">
        <v>160</v>
      </c>
      <c r="CT26">
        <v>2</v>
      </c>
      <c r="CU26">
        <v>14</v>
      </c>
      <c r="CV26">
        <v>-27</v>
      </c>
      <c r="CW26">
        <v>-239</v>
      </c>
      <c r="DD26">
        <v>0</v>
      </c>
      <c r="DF26">
        <v>15</v>
      </c>
      <c r="DG26">
        <v>302</v>
      </c>
    </row>
    <row r="27" spans="1:357">
      <c r="A27" t="s">
        <v>8073</v>
      </c>
      <c r="B27">
        <v>7714938194</v>
      </c>
      <c r="C27" t="s">
        <v>8074</v>
      </c>
      <c r="D27" t="s">
        <v>8075</v>
      </c>
      <c r="E27">
        <v>24530824</v>
      </c>
      <c r="F27" t="s">
        <v>8076</v>
      </c>
      <c r="G27" t="s">
        <v>3936</v>
      </c>
      <c r="I27" t="s">
        <v>8021</v>
      </c>
      <c r="X27">
        <v>4833</v>
      </c>
      <c r="Y27">
        <v>4833</v>
      </c>
      <c r="AL27">
        <v>88811</v>
      </c>
      <c r="AM27">
        <v>89200</v>
      </c>
      <c r="AP27">
        <v>465</v>
      </c>
      <c r="AQ27">
        <v>161</v>
      </c>
      <c r="BH27">
        <v>94012</v>
      </c>
      <c r="BI27">
        <v>93970</v>
      </c>
      <c r="BX27">
        <v>97</v>
      </c>
      <c r="BY27">
        <v>225</v>
      </c>
      <c r="CD27">
        <v>94109</v>
      </c>
      <c r="CE27">
        <v>94195</v>
      </c>
      <c r="CN27">
        <v>950</v>
      </c>
      <c r="CO27">
        <v>1199</v>
      </c>
      <c r="CP27">
        <v>74</v>
      </c>
      <c r="CQ27">
        <v>201</v>
      </c>
      <c r="CT27">
        <v>28</v>
      </c>
      <c r="CU27">
        <v>112</v>
      </c>
      <c r="CV27">
        <v>43</v>
      </c>
      <c r="CW27">
        <v>546</v>
      </c>
      <c r="DD27">
        <v>0</v>
      </c>
      <c r="DE27">
        <v>842</v>
      </c>
      <c r="DF27">
        <v>805</v>
      </c>
      <c r="DG27">
        <v>1182</v>
      </c>
    </row>
    <row r="28" spans="1:357">
      <c r="A28" t="s">
        <v>8077</v>
      </c>
      <c r="B28">
        <v>7802560095</v>
      </c>
      <c r="C28" t="s">
        <v>8078</v>
      </c>
      <c r="D28" t="s">
        <v>220</v>
      </c>
      <c r="E28">
        <v>25055215</v>
      </c>
      <c r="G28" t="s">
        <v>3936</v>
      </c>
      <c r="H28" t="s">
        <v>3931</v>
      </c>
      <c r="I28" t="s">
        <v>3932</v>
      </c>
      <c r="AL28">
        <v>86527</v>
      </c>
      <c r="AM28">
        <v>86901</v>
      </c>
      <c r="AP28">
        <v>1104</v>
      </c>
      <c r="AQ28">
        <v>1277</v>
      </c>
      <c r="BH28">
        <v>68194</v>
      </c>
      <c r="BI28">
        <v>68501</v>
      </c>
      <c r="BL28">
        <v>12712</v>
      </c>
      <c r="BM28">
        <v>12712</v>
      </c>
      <c r="BR28">
        <v>76</v>
      </c>
      <c r="BS28">
        <v>673</v>
      </c>
      <c r="BV28">
        <v>29</v>
      </c>
      <c r="BW28">
        <v>29</v>
      </c>
      <c r="BX28">
        <v>6621</v>
      </c>
      <c r="BY28">
        <v>6263</v>
      </c>
      <c r="CD28">
        <v>87631</v>
      </c>
      <c r="CE28">
        <v>88178</v>
      </c>
      <c r="CN28">
        <v>3523</v>
      </c>
      <c r="CO28">
        <v>1652</v>
      </c>
      <c r="CP28">
        <v>806</v>
      </c>
      <c r="CQ28">
        <v>346</v>
      </c>
      <c r="CT28">
        <v>170</v>
      </c>
      <c r="CU28">
        <v>637</v>
      </c>
      <c r="CV28">
        <v>-307</v>
      </c>
      <c r="CW28">
        <v>7326</v>
      </c>
      <c r="DD28">
        <v>13267</v>
      </c>
      <c r="DE28">
        <v>19717</v>
      </c>
      <c r="DF28">
        <v>16121</v>
      </c>
      <c r="DG28">
        <v>13060</v>
      </c>
    </row>
    <row r="29" spans="1:357">
      <c r="A29" t="s">
        <v>8079</v>
      </c>
      <c r="B29">
        <v>7715936506</v>
      </c>
      <c r="C29" t="s">
        <v>4098</v>
      </c>
      <c r="D29" t="s">
        <v>8080</v>
      </c>
      <c r="E29">
        <v>24493120</v>
      </c>
      <c r="F29" t="s">
        <v>8081</v>
      </c>
      <c r="G29" t="s">
        <v>3936</v>
      </c>
      <c r="H29" t="s">
        <v>3931</v>
      </c>
      <c r="I29" t="s">
        <v>3932</v>
      </c>
      <c r="T29">
        <v>163</v>
      </c>
      <c r="U29">
        <v>315</v>
      </c>
      <c r="AB29">
        <v>74</v>
      </c>
      <c r="AC29">
        <v>103</v>
      </c>
      <c r="AD29">
        <v>237</v>
      </c>
      <c r="AE29">
        <v>417</v>
      </c>
      <c r="AL29">
        <v>16281</v>
      </c>
      <c r="AM29">
        <v>17896</v>
      </c>
      <c r="AN29">
        <v>27889</v>
      </c>
      <c r="AO29">
        <v>33017</v>
      </c>
      <c r="AP29">
        <v>7840</v>
      </c>
      <c r="AQ29">
        <v>939</v>
      </c>
      <c r="AR29">
        <v>2</v>
      </c>
      <c r="AS29">
        <v>295</v>
      </c>
      <c r="AT29">
        <v>52012</v>
      </c>
      <c r="AU29">
        <v>52148</v>
      </c>
      <c r="AV29">
        <v>4135</v>
      </c>
      <c r="AW29">
        <v>4135</v>
      </c>
      <c r="BF29">
        <v>42066</v>
      </c>
      <c r="BG29">
        <v>40654</v>
      </c>
      <c r="BH29">
        <v>46201</v>
      </c>
      <c r="BI29">
        <v>44788</v>
      </c>
      <c r="BN29">
        <v>1</v>
      </c>
      <c r="BO29">
        <v>1</v>
      </c>
      <c r="BR29">
        <v>0</v>
      </c>
      <c r="BS29">
        <v>295</v>
      </c>
      <c r="BT29">
        <v>1</v>
      </c>
      <c r="BU29">
        <v>1</v>
      </c>
      <c r="BX29">
        <v>6048</v>
      </c>
      <c r="BY29">
        <v>7481</v>
      </c>
      <c r="CB29">
        <v>6048</v>
      </c>
      <c r="CC29">
        <v>7777</v>
      </c>
      <c r="CD29">
        <v>52250</v>
      </c>
      <c r="CE29">
        <v>52566</v>
      </c>
      <c r="CF29">
        <v>8382</v>
      </c>
      <c r="CG29">
        <v>8839</v>
      </c>
      <c r="CH29">
        <v>2022</v>
      </c>
      <c r="CI29">
        <v>264</v>
      </c>
      <c r="CJ29">
        <v>0</v>
      </c>
      <c r="CK29">
        <v>34</v>
      </c>
      <c r="CN29">
        <v>120</v>
      </c>
      <c r="CO29">
        <v>332</v>
      </c>
      <c r="CP29">
        <v>376</v>
      </c>
      <c r="CQ29">
        <v>478</v>
      </c>
      <c r="CR29">
        <v>1766</v>
      </c>
      <c r="CS29">
        <v>152</v>
      </c>
      <c r="CT29">
        <v>-353</v>
      </c>
      <c r="CU29">
        <v>-30</v>
      </c>
      <c r="CV29">
        <v>1413</v>
      </c>
      <c r="CW29">
        <v>122</v>
      </c>
      <c r="CX29">
        <v>353</v>
      </c>
      <c r="CY29">
        <v>30</v>
      </c>
      <c r="DB29">
        <v>1413</v>
      </c>
      <c r="DC29">
        <v>122</v>
      </c>
      <c r="DD29">
        <v>11622</v>
      </c>
      <c r="DE29">
        <v>10285</v>
      </c>
      <c r="DF29">
        <v>1218</v>
      </c>
      <c r="DG29">
        <v>1182</v>
      </c>
      <c r="DH29">
        <v>10404</v>
      </c>
      <c r="DI29">
        <v>9103</v>
      </c>
      <c r="DJ29">
        <v>4135</v>
      </c>
      <c r="DK29">
        <v>48534</v>
      </c>
      <c r="DL29">
        <v>52669</v>
      </c>
      <c r="DM29">
        <v>0</v>
      </c>
      <c r="DN29">
        <v>120</v>
      </c>
      <c r="DO29">
        <v>120</v>
      </c>
      <c r="DP29">
        <v>1413</v>
      </c>
      <c r="DQ29">
        <v>1413</v>
      </c>
      <c r="DR29">
        <v>0</v>
      </c>
      <c r="DS29">
        <v>8000</v>
      </c>
      <c r="DT29">
        <v>8000</v>
      </c>
      <c r="DU29">
        <v>8000</v>
      </c>
      <c r="DV29">
        <v>8000</v>
      </c>
      <c r="DW29">
        <v>4135</v>
      </c>
      <c r="DX29">
        <v>40654</v>
      </c>
      <c r="DY29">
        <v>44789</v>
      </c>
      <c r="DZ29">
        <v>0</v>
      </c>
      <c r="EA29">
        <v>1413</v>
      </c>
      <c r="EB29">
        <v>1413</v>
      </c>
      <c r="EH29">
        <v>4135</v>
      </c>
      <c r="EI29">
        <v>42066</v>
      </c>
      <c r="EJ29">
        <v>46201</v>
      </c>
      <c r="EK29">
        <v>46201</v>
      </c>
      <c r="EL29">
        <v>44788</v>
      </c>
      <c r="EM29">
        <v>8000</v>
      </c>
      <c r="EN29">
        <v>54000</v>
      </c>
      <c r="EO29">
        <v>7</v>
      </c>
      <c r="ES29">
        <v>8000</v>
      </c>
      <c r="ET29">
        <v>3000</v>
      </c>
      <c r="EU29">
        <v>56900</v>
      </c>
      <c r="EV29">
        <v>2274</v>
      </c>
      <c r="EW29">
        <v>2329</v>
      </c>
      <c r="EX29">
        <v>4330</v>
      </c>
      <c r="EY29">
        <v>4752</v>
      </c>
      <c r="FA29">
        <v>175</v>
      </c>
      <c r="FB29">
        <v>55</v>
      </c>
      <c r="FC29">
        <v>3000</v>
      </c>
      <c r="FD29">
        <v>50100</v>
      </c>
      <c r="FE29">
        <v>1901</v>
      </c>
      <c r="FF29">
        <v>206</v>
      </c>
      <c r="FM29">
        <v>0</v>
      </c>
      <c r="FN29">
        <v>6800</v>
      </c>
      <c r="FP29">
        <v>5000</v>
      </c>
      <c r="FQ29">
        <v>-2900</v>
      </c>
      <c r="FR29">
        <v>6901</v>
      </c>
      <c r="FS29">
        <v>-2694</v>
      </c>
      <c r="FT29">
        <v>939</v>
      </c>
      <c r="FU29">
        <v>3633</v>
      </c>
      <c r="FV29">
        <v>7840</v>
      </c>
      <c r="FW29">
        <v>939</v>
      </c>
      <c r="FX29">
        <v>0</v>
      </c>
      <c r="FY29">
        <v>0</v>
      </c>
      <c r="GG29">
        <v>54000</v>
      </c>
      <c r="GW29">
        <v>120</v>
      </c>
      <c r="GX29">
        <v>-8001</v>
      </c>
      <c r="GY29">
        <v>44788</v>
      </c>
      <c r="HC29">
        <v>120</v>
      </c>
      <c r="HD29">
        <v>-8001</v>
      </c>
      <c r="HE29">
        <v>44788</v>
      </c>
      <c r="HF29">
        <v>120</v>
      </c>
      <c r="HG29">
        <v>-8000</v>
      </c>
      <c r="HH29">
        <v>40654</v>
      </c>
      <c r="HL29">
        <v>120</v>
      </c>
      <c r="HM29">
        <v>-8000</v>
      </c>
      <c r="HN29">
        <v>40654</v>
      </c>
    </row>
    <row r="30" spans="1:357">
      <c r="A30" t="s">
        <v>8082</v>
      </c>
      <c r="B30">
        <v>7840502513</v>
      </c>
      <c r="C30" t="s">
        <v>4197</v>
      </c>
      <c r="D30" t="s">
        <v>234</v>
      </c>
      <c r="E30">
        <v>25083805</v>
      </c>
      <c r="F30" t="s">
        <v>8083</v>
      </c>
      <c r="G30" t="s">
        <v>3936</v>
      </c>
      <c r="H30" t="s">
        <v>3931</v>
      </c>
      <c r="I30" t="s">
        <v>3932</v>
      </c>
      <c r="T30">
        <v>186</v>
      </c>
      <c r="U30">
        <v>252</v>
      </c>
      <c r="X30">
        <v>10614</v>
      </c>
      <c r="Y30">
        <v>10571</v>
      </c>
      <c r="AL30">
        <v>1451331</v>
      </c>
      <c r="AM30">
        <v>1401226</v>
      </c>
      <c r="AP30">
        <v>3850</v>
      </c>
      <c r="AQ30">
        <v>1386</v>
      </c>
      <c r="BH30">
        <v>-104424</v>
      </c>
      <c r="BI30">
        <v>-105785</v>
      </c>
      <c r="BX30">
        <v>1569787</v>
      </c>
      <c r="BY30">
        <v>1518567</v>
      </c>
      <c r="CD30">
        <v>1465981</v>
      </c>
      <c r="CE30">
        <v>1413435</v>
      </c>
      <c r="CN30">
        <v>155280</v>
      </c>
      <c r="CO30">
        <v>271692</v>
      </c>
      <c r="CP30">
        <v>125076</v>
      </c>
      <c r="CQ30">
        <v>231789</v>
      </c>
      <c r="CT30">
        <v>413</v>
      </c>
      <c r="CU30">
        <v>355</v>
      </c>
      <c r="CV30">
        <v>1361</v>
      </c>
      <c r="CW30">
        <v>1255</v>
      </c>
      <c r="DF30">
        <v>28430</v>
      </c>
      <c r="DG30">
        <v>38293</v>
      </c>
    </row>
    <row r="31" spans="1:357">
      <c r="A31" t="s">
        <v>8084</v>
      </c>
      <c r="B31">
        <v>6164244208</v>
      </c>
      <c r="C31" t="s">
        <v>8074</v>
      </c>
      <c r="D31" t="s">
        <v>240</v>
      </c>
      <c r="E31">
        <v>24548674</v>
      </c>
      <c r="F31" t="s">
        <v>8085</v>
      </c>
      <c r="G31" t="s">
        <v>3960</v>
      </c>
      <c r="H31" t="s">
        <v>3931</v>
      </c>
      <c r="I31" t="s">
        <v>3932</v>
      </c>
      <c r="T31">
        <v>56</v>
      </c>
      <c r="U31">
        <v>139</v>
      </c>
      <c r="AF31">
        <v>0</v>
      </c>
      <c r="AG31">
        <v>0</v>
      </c>
      <c r="AL31">
        <v>75396</v>
      </c>
      <c r="AM31">
        <v>26883</v>
      </c>
      <c r="AP31">
        <v>2045</v>
      </c>
      <c r="AQ31">
        <v>2168</v>
      </c>
      <c r="BH31">
        <v>63159</v>
      </c>
      <c r="BI31">
        <v>17430</v>
      </c>
      <c r="BL31">
        <v>8454</v>
      </c>
      <c r="BM31">
        <v>7908</v>
      </c>
      <c r="BX31">
        <v>5884</v>
      </c>
      <c r="BY31">
        <v>3852</v>
      </c>
      <c r="CD31">
        <v>77497</v>
      </c>
      <c r="CE31">
        <v>29190</v>
      </c>
      <c r="CL31">
        <v>546</v>
      </c>
      <c r="CM31">
        <v>546</v>
      </c>
      <c r="CN31">
        <v>3685</v>
      </c>
      <c r="CO31">
        <v>3811</v>
      </c>
      <c r="CP31">
        <v>59745</v>
      </c>
      <c r="CQ31">
        <v>38642</v>
      </c>
      <c r="CV31">
        <v>141729</v>
      </c>
      <c r="CW31">
        <v>161048</v>
      </c>
      <c r="DD31">
        <v>235858</v>
      </c>
      <c r="DE31">
        <v>232345</v>
      </c>
      <c r="DF31">
        <v>37523</v>
      </c>
      <c r="DG31">
        <v>35920</v>
      </c>
    </row>
    <row r="32" spans="1:357">
      <c r="A32" t="s">
        <v>8086</v>
      </c>
      <c r="B32">
        <v>5260181171</v>
      </c>
      <c r="C32" t="s">
        <v>4002</v>
      </c>
      <c r="D32" t="s">
        <v>8087</v>
      </c>
      <c r="E32">
        <v>23727643</v>
      </c>
      <c r="G32" t="s">
        <v>3978</v>
      </c>
      <c r="H32" t="s">
        <v>3931</v>
      </c>
      <c r="I32" t="s">
        <v>3932</v>
      </c>
      <c r="T32">
        <v>1001</v>
      </c>
      <c r="U32">
        <v>2404</v>
      </c>
      <c r="AF32">
        <v>59</v>
      </c>
      <c r="AL32">
        <v>168836</v>
      </c>
      <c r="AM32">
        <v>202015</v>
      </c>
      <c r="AP32">
        <v>32602</v>
      </c>
      <c r="AQ32">
        <v>10074</v>
      </c>
      <c r="BH32">
        <v>37905</v>
      </c>
      <c r="BI32">
        <v>214138</v>
      </c>
      <c r="BL32">
        <v>3</v>
      </c>
      <c r="BM32">
        <v>3</v>
      </c>
      <c r="BX32">
        <v>164591</v>
      </c>
      <c r="BY32">
        <v>352</v>
      </c>
      <c r="CD32">
        <v>202498</v>
      </c>
      <c r="CE32">
        <v>214493</v>
      </c>
      <c r="CN32">
        <v>631</v>
      </c>
      <c r="CO32">
        <v>40356</v>
      </c>
      <c r="CP32">
        <v>3076</v>
      </c>
      <c r="CQ32">
        <v>23599</v>
      </c>
      <c r="CT32">
        <v>2715</v>
      </c>
      <c r="CU32">
        <v>3055</v>
      </c>
      <c r="CV32">
        <v>6725</v>
      </c>
      <c r="CW32">
        <v>5595</v>
      </c>
      <c r="DD32">
        <v>31746</v>
      </c>
      <c r="DE32">
        <v>2925</v>
      </c>
      <c r="DF32">
        <v>19861</v>
      </c>
      <c r="DG32">
        <v>11032</v>
      </c>
    </row>
    <row r="33" spans="1:343">
      <c r="A33" t="s">
        <v>8088</v>
      </c>
      <c r="B33">
        <v>2536275392</v>
      </c>
      <c r="C33" t="s">
        <v>8089</v>
      </c>
      <c r="D33" t="s">
        <v>8090</v>
      </c>
      <c r="E33">
        <v>24833615</v>
      </c>
      <c r="F33" t="s">
        <v>8091</v>
      </c>
      <c r="G33" t="s">
        <v>3936</v>
      </c>
      <c r="H33" t="s">
        <v>3931</v>
      </c>
      <c r="I33" t="s">
        <v>3932</v>
      </c>
      <c r="T33">
        <v>0</v>
      </c>
      <c r="U33">
        <v>1222</v>
      </c>
      <c r="AL33">
        <v>309613</v>
      </c>
      <c r="AM33">
        <v>32727</v>
      </c>
      <c r="AP33">
        <v>76710</v>
      </c>
      <c r="AQ33">
        <v>104983</v>
      </c>
      <c r="BH33">
        <v>179706</v>
      </c>
      <c r="BI33">
        <v>32568</v>
      </c>
      <c r="BV33">
        <v>0</v>
      </c>
      <c r="BX33">
        <v>206617</v>
      </c>
      <c r="BY33">
        <v>106364</v>
      </c>
      <c r="CD33">
        <v>386323</v>
      </c>
      <c r="CE33">
        <v>138932</v>
      </c>
      <c r="CN33">
        <v>2976</v>
      </c>
      <c r="CO33">
        <v>119975</v>
      </c>
      <c r="CP33">
        <v>475</v>
      </c>
      <c r="CQ33">
        <v>96064</v>
      </c>
      <c r="CT33">
        <v>7105</v>
      </c>
      <c r="CU33">
        <v>5722</v>
      </c>
      <c r="CV33">
        <v>103920</v>
      </c>
      <c r="CW33">
        <v>3143</v>
      </c>
      <c r="DD33">
        <v>138605</v>
      </c>
      <c r="DF33">
        <v>30081</v>
      </c>
      <c r="DG33">
        <v>15046</v>
      </c>
    </row>
    <row r="34" spans="1:343">
      <c r="A34" t="s">
        <v>8092</v>
      </c>
      <c r="B34">
        <v>7842355430</v>
      </c>
      <c r="C34" t="s">
        <v>8093</v>
      </c>
      <c r="D34" t="s">
        <v>261</v>
      </c>
      <c r="E34">
        <v>23694727</v>
      </c>
      <c r="F34" t="s">
        <v>8094</v>
      </c>
      <c r="G34" t="s">
        <v>3936</v>
      </c>
      <c r="H34" t="s">
        <v>3931</v>
      </c>
      <c r="I34" t="s">
        <v>3932</v>
      </c>
      <c r="T34">
        <v>950</v>
      </c>
      <c r="U34">
        <v>950</v>
      </c>
      <c r="X34">
        <v>46</v>
      </c>
      <c r="Y34">
        <v>46</v>
      </c>
      <c r="AF34">
        <v>723</v>
      </c>
      <c r="AG34">
        <v>723</v>
      </c>
      <c r="AL34">
        <v>20285</v>
      </c>
      <c r="AM34">
        <v>19657</v>
      </c>
      <c r="AP34">
        <v>518</v>
      </c>
      <c r="AQ34">
        <v>125</v>
      </c>
      <c r="BH34">
        <v>16634</v>
      </c>
      <c r="BI34">
        <v>16791</v>
      </c>
      <c r="BL34">
        <v>860</v>
      </c>
      <c r="BM34">
        <v>860</v>
      </c>
      <c r="BV34">
        <v>561</v>
      </c>
      <c r="BW34">
        <v>419</v>
      </c>
      <c r="BX34">
        <v>4466</v>
      </c>
      <c r="BY34">
        <v>3431</v>
      </c>
      <c r="CD34">
        <v>22522</v>
      </c>
      <c r="CE34">
        <v>21501</v>
      </c>
      <c r="CL34">
        <v>142</v>
      </c>
      <c r="CM34">
        <v>751</v>
      </c>
      <c r="CN34">
        <v>20871</v>
      </c>
      <c r="CO34">
        <v>18744</v>
      </c>
      <c r="CP34">
        <v>3210</v>
      </c>
      <c r="CQ34">
        <v>5397</v>
      </c>
      <c r="CT34">
        <v>1398</v>
      </c>
      <c r="CU34">
        <v>792</v>
      </c>
      <c r="CV34">
        <v>15134</v>
      </c>
      <c r="CW34">
        <v>5563</v>
      </c>
      <c r="DD34">
        <v>134</v>
      </c>
      <c r="DE34">
        <v>612</v>
      </c>
      <c r="DF34">
        <v>1121</v>
      </c>
      <c r="DG34">
        <v>6853</v>
      </c>
    </row>
    <row r="35" spans="1:343">
      <c r="A35" t="s">
        <v>8095</v>
      </c>
      <c r="B35">
        <v>5836652784</v>
      </c>
      <c r="C35" t="s">
        <v>8096</v>
      </c>
      <c r="D35" t="s">
        <v>268</v>
      </c>
      <c r="E35">
        <v>23464658</v>
      </c>
      <c r="F35" t="s">
        <v>8097</v>
      </c>
      <c r="G35" t="s">
        <v>3960</v>
      </c>
      <c r="H35" t="s">
        <v>3931</v>
      </c>
      <c r="I35" t="s">
        <v>3932</v>
      </c>
      <c r="AL35">
        <v>38664</v>
      </c>
      <c r="AM35">
        <v>38630</v>
      </c>
      <c r="AN35">
        <v>60192</v>
      </c>
      <c r="AO35">
        <v>61100</v>
      </c>
      <c r="AP35">
        <v>835</v>
      </c>
      <c r="AQ35">
        <v>185</v>
      </c>
      <c r="AR35">
        <v>95</v>
      </c>
      <c r="AS35">
        <v>94</v>
      </c>
      <c r="AT35">
        <v>99786</v>
      </c>
      <c r="AU35">
        <v>100009</v>
      </c>
      <c r="AV35">
        <v>10</v>
      </c>
      <c r="AW35">
        <v>10</v>
      </c>
      <c r="BD35">
        <v>2</v>
      </c>
      <c r="BE35">
        <v>2</v>
      </c>
      <c r="BF35">
        <v>89801</v>
      </c>
      <c r="BG35">
        <v>89250</v>
      </c>
      <c r="BH35">
        <v>89813</v>
      </c>
      <c r="BI35">
        <v>89262</v>
      </c>
      <c r="BX35">
        <v>9973</v>
      </c>
      <c r="BY35">
        <v>10747</v>
      </c>
      <c r="CB35">
        <v>9973</v>
      </c>
      <c r="CC35">
        <v>10747</v>
      </c>
      <c r="CD35">
        <v>99786</v>
      </c>
      <c r="CE35">
        <v>100009</v>
      </c>
      <c r="CF35">
        <v>779</v>
      </c>
      <c r="CG35">
        <v>738</v>
      </c>
      <c r="CH35">
        <v>1343</v>
      </c>
      <c r="CI35">
        <v>1359</v>
      </c>
      <c r="CJ35">
        <v>0</v>
      </c>
      <c r="CK35">
        <v>461</v>
      </c>
      <c r="CN35">
        <v>11</v>
      </c>
      <c r="CO35">
        <v>1770</v>
      </c>
      <c r="CP35">
        <v>329</v>
      </c>
      <c r="CQ35">
        <v>275</v>
      </c>
      <c r="CR35">
        <v>1025</v>
      </c>
      <c r="CS35">
        <v>3315</v>
      </c>
      <c r="CT35">
        <v>-191</v>
      </c>
      <c r="CU35">
        <v>-432</v>
      </c>
      <c r="CV35">
        <v>834</v>
      </c>
      <c r="CW35">
        <v>2883</v>
      </c>
      <c r="DB35">
        <v>834</v>
      </c>
      <c r="DC35">
        <v>2883</v>
      </c>
      <c r="DD35">
        <v>5855</v>
      </c>
      <c r="DE35">
        <v>11091</v>
      </c>
      <c r="DF35">
        <v>212</v>
      </c>
      <c r="DG35">
        <v>338</v>
      </c>
      <c r="DH35">
        <v>5643</v>
      </c>
      <c r="DI35">
        <v>10753</v>
      </c>
      <c r="IB35">
        <v>3521</v>
      </c>
      <c r="IC35">
        <v>8656</v>
      </c>
    </row>
    <row r="36" spans="1:343">
      <c r="A36" t="s">
        <v>8098</v>
      </c>
      <c r="B36">
        <v>5042122070</v>
      </c>
      <c r="C36" t="s">
        <v>8040</v>
      </c>
      <c r="D36" t="s">
        <v>8099</v>
      </c>
      <c r="E36">
        <v>23179544</v>
      </c>
      <c r="F36" t="s">
        <v>8100</v>
      </c>
      <c r="G36" t="s">
        <v>3978</v>
      </c>
      <c r="H36" t="s">
        <v>3931</v>
      </c>
      <c r="I36" t="s">
        <v>3932</v>
      </c>
      <c r="AF36">
        <v>3</v>
      </c>
      <c r="AG36">
        <v>3</v>
      </c>
      <c r="AL36">
        <v>51223</v>
      </c>
      <c r="AM36">
        <v>52406</v>
      </c>
      <c r="AP36">
        <v>131</v>
      </c>
      <c r="AQ36">
        <v>1937</v>
      </c>
      <c r="BH36">
        <v>51142</v>
      </c>
      <c r="BI36">
        <v>53797</v>
      </c>
      <c r="BX36">
        <v>215</v>
      </c>
      <c r="BY36">
        <v>549</v>
      </c>
      <c r="CD36">
        <v>51357</v>
      </c>
      <c r="CE36">
        <v>54346</v>
      </c>
      <c r="CN36">
        <v>240</v>
      </c>
      <c r="CO36">
        <v>1101</v>
      </c>
      <c r="CP36">
        <v>1184</v>
      </c>
      <c r="CQ36">
        <v>3173</v>
      </c>
      <c r="CT36">
        <v>37</v>
      </c>
      <c r="CU36">
        <v>316</v>
      </c>
      <c r="CV36">
        <v>-640</v>
      </c>
      <c r="CW36">
        <v>4468</v>
      </c>
      <c r="DD36">
        <v>575</v>
      </c>
      <c r="DE36">
        <v>9201</v>
      </c>
      <c r="DF36">
        <v>234</v>
      </c>
      <c r="DG36">
        <v>2345</v>
      </c>
    </row>
    <row r="37" spans="1:343">
      <c r="A37" t="s">
        <v>8101</v>
      </c>
      <c r="B37">
        <v>1901104600</v>
      </c>
      <c r="C37" t="s">
        <v>8102</v>
      </c>
      <c r="D37" t="s">
        <v>8103</v>
      </c>
      <c r="E37">
        <v>24081136</v>
      </c>
      <c r="F37" t="s">
        <v>8104</v>
      </c>
      <c r="G37" t="s">
        <v>3936</v>
      </c>
      <c r="H37" t="s">
        <v>3931</v>
      </c>
      <c r="I37" t="s">
        <v>3932</v>
      </c>
      <c r="T37">
        <v>107</v>
      </c>
      <c r="U37">
        <v>429</v>
      </c>
      <c r="AD37">
        <v>107</v>
      </c>
      <c r="AE37">
        <v>429</v>
      </c>
      <c r="AF37">
        <v>0</v>
      </c>
      <c r="AL37">
        <v>404</v>
      </c>
      <c r="AM37">
        <v>7886</v>
      </c>
      <c r="AN37">
        <v>10939</v>
      </c>
      <c r="AO37">
        <v>48612</v>
      </c>
      <c r="AP37">
        <v>1630</v>
      </c>
      <c r="AQ37">
        <v>3739</v>
      </c>
      <c r="AT37">
        <v>12973</v>
      </c>
      <c r="AU37">
        <v>60237</v>
      </c>
      <c r="AV37">
        <v>120</v>
      </c>
      <c r="AW37">
        <v>120</v>
      </c>
      <c r="BF37">
        <v>4897</v>
      </c>
      <c r="BG37">
        <v>40077</v>
      </c>
      <c r="BH37">
        <v>5017</v>
      </c>
      <c r="BI37">
        <v>40197</v>
      </c>
      <c r="BL37">
        <v>7668</v>
      </c>
      <c r="BM37">
        <v>11847</v>
      </c>
      <c r="BT37">
        <v>7668</v>
      </c>
      <c r="BU37">
        <v>11847</v>
      </c>
      <c r="BV37">
        <v>0</v>
      </c>
      <c r="BW37">
        <v>782</v>
      </c>
      <c r="BX37">
        <v>395</v>
      </c>
      <c r="BY37">
        <v>7840</v>
      </c>
      <c r="CB37">
        <v>395</v>
      </c>
      <c r="CC37">
        <v>8622</v>
      </c>
      <c r="CD37">
        <v>13080</v>
      </c>
      <c r="CE37">
        <v>60666</v>
      </c>
      <c r="CF37">
        <v>7</v>
      </c>
      <c r="CG37">
        <v>154</v>
      </c>
      <c r="CH37">
        <v>3275</v>
      </c>
      <c r="CI37">
        <v>3615</v>
      </c>
      <c r="CJ37">
        <v>11</v>
      </c>
      <c r="CL37">
        <v>630</v>
      </c>
      <c r="CN37">
        <v>21008</v>
      </c>
      <c r="CO37">
        <v>30127</v>
      </c>
      <c r="CP37">
        <v>18990</v>
      </c>
      <c r="CQ37">
        <v>19804</v>
      </c>
      <c r="CR37">
        <v>4674</v>
      </c>
      <c r="CS37">
        <v>13938</v>
      </c>
      <c r="CT37">
        <v>-968</v>
      </c>
      <c r="CU37">
        <v>-1356</v>
      </c>
      <c r="CV37">
        <v>3706</v>
      </c>
      <c r="CW37">
        <v>12582</v>
      </c>
      <c r="DB37">
        <v>3706</v>
      </c>
      <c r="DC37">
        <v>12582</v>
      </c>
      <c r="DD37">
        <v>3282</v>
      </c>
      <c r="DE37">
        <v>3769</v>
      </c>
      <c r="DH37">
        <v>3282</v>
      </c>
      <c r="DI37">
        <v>3769</v>
      </c>
    </row>
    <row r="38" spans="1:343">
      <c r="A38" t="s">
        <v>8105</v>
      </c>
      <c r="B38">
        <v>7325135420</v>
      </c>
      <c r="C38" t="s">
        <v>8106</v>
      </c>
      <c r="D38" t="s">
        <v>8107</v>
      </c>
      <c r="E38">
        <v>24327219</v>
      </c>
      <c r="F38" t="s">
        <v>8109</v>
      </c>
      <c r="G38" t="s">
        <v>8108</v>
      </c>
      <c r="H38" t="s">
        <v>3931</v>
      </c>
      <c r="I38" t="s">
        <v>3932</v>
      </c>
      <c r="L38">
        <v>29</v>
      </c>
      <c r="M38">
        <v>6</v>
      </c>
      <c r="T38">
        <v>1102</v>
      </c>
      <c r="U38">
        <v>3831</v>
      </c>
      <c r="X38">
        <v>738433</v>
      </c>
      <c r="Y38">
        <v>692857</v>
      </c>
      <c r="Z38">
        <v>3161</v>
      </c>
      <c r="AD38">
        <v>742725</v>
      </c>
      <c r="AE38">
        <v>696694</v>
      </c>
      <c r="AF38">
        <v>0</v>
      </c>
      <c r="AG38">
        <v>4</v>
      </c>
      <c r="AJ38">
        <v>0</v>
      </c>
      <c r="AK38">
        <v>1</v>
      </c>
      <c r="AL38">
        <v>44386</v>
      </c>
      <c r="AM38">
        <v>37484</v>
      </c>
      <c r="AN38">
        <v>157000</v>
      </c>
      <c r="AO38">
        <v>373010</v>
      </c>
      <c r="AP38">
        <v>777</v>
      </c>
      <c r="AQ38">
        <v>1600</v>
      </c>
      <c r="AR38">
        <v>360</v>
      </c>
      <c r="AS38">
        <v>492</v>
      </c>
      <c r="AT38">
        <v>202523</v>
      </c>
      <c r="AU38">
        <v>412591</v>
      </c>
      <c r="AV38">
        <v>20000</v>
      </c>
      <c r="AW38">
        <v>20000</v>
      </c>
      <c r="BB38">
        <v>441000</v>
      </c>
      <c r="BC38">
        <v>441000</v>
      </c>
      <c r="BF38">
        <v>400159</v>
      </c>
      <c r="BG38">
        <v>160528</v>
      </c>
      <c r="BH38">
        <v>861159</v>
      </c>
      <c r="BI38">
        <v>621528</v>
      </c>
      <c r="BN38">
        <v>3110</v>
      </c>
      <c r="BP38">
        <v>791</v>
      </c>
      <c r="BQ38">
        <v>2856</v>
      </c>
      <c r="BT38">
        <v>3110</v>
      </c>
      <c r="BU38">
        <v>0</v>
      </c>
      <c r="BV38">
        <v>75111</v>
      </c>
      <c r="BW38">
        <v>481331</v>
      </c>
      <c r="BX38">
        <v>5077</v>
      </c>
      <c r="BY38">
        <v>3570</v>
      </c>
      <c r="CB38">
        <v>80979</v>
      </c>
      <c r="CC38">
        <v>487757</v>
      </c>
      <c r="CD38">
        <v>945248</v>
      </c>
      <c r="CE38">
        <v>1109285</v>
      </c>
      <c r="CF38">
        <v>12590</v>
      </c>
      <c r="CG38">
        <v>12895</v>
      </c>
      <c r="CH38">
        <v>-3330</v>
      </c>
      <c r="CI38">
        <v>5421</v>
      </c>
      <c r="CJ38">
        <v>43833</v>
      </c>
      <c r="CK38">
        <v>33730</v>
      </c>
      <c r="CL38">
        <v>54095</v>
      </c>
      <c r="CM38">
        <v>28525</v>
      </c>
      <c r="CN38">
        <v>30731</v>
      </c>
      <c r="CO38">
        <v>161249</v>
      </c>
      <c r="CP38">
        <v>20882</v>
      </c>
      <c r="CQ38">
        <v>68996</v>
      </c>
      <c r="CR38">
        <v>246257</v>
      </c>
      <c r="CS38">
        <v>102879</v>
      </c>
      <c r="CT38">
        <v>51</v>
      </c>
      <c r="CU38">
        <v>-512</v>
      </c>
      <c r="CV38">
        <v>246308</v>
      </c>
      <c r="CW38">
        <v>102367</v>
      </c>
      <c r="CZ38">
        <v>51</v>
      </c>
      <c r="DB38">
        <v>239631</v>
      </c>
      <c r="DC38">
        <v>102367</v>
      </c>
      <c r="DD38">
        <v>32469</v>
      </c>
      <c r="DE38">
        <v>38722</v>
      </c>
      <c r="DF38">
        <v>23209</v>
      </c>
      <c r="DG38">
        <v>20406</v>
      </c>
      <c r="DH38">
        <v>9260</v>
      </c>
      <c r="DI38">
        <v>18316</v>
      </c>
      <c r="DJ38">
        <v>20000</v>
      </c>
      <c r="DK38">
        <v>58161</v>
      </c>
      <c r="DL38">
        <v>519161</v>
      </c>
      <c r="DM38">
        <v>0</v>
      </c>
      <c r="DN38">
        <v>102367</v>
      </c>
      <c r="DO38">
        <v>102367</v>
      </c>
      <c r="DP38">
        <v>246308</v>
      </c>
      <c r="DQ38">
        <v>246308</v>
      </c>
      <c r="DR38">
        <v>0</v>
      </c>
      <c r="DT38">
        <v>0</v>
      </c>
      <c r="DW38">
        <v>20000</v>
      </c>
      <c r="DX38">
        <v>160528</v>
      </c>
      <c r="DY38">
        <v>621528</v>
      </c>
      <c r="DZ38">
        <v>0</v>
      </c>
      <c r="EA38">
        <v>246831</v>
      </c>
      <c r="EB38">
        <v>246831</v>
      </c>
      <c r="EC38">
        <v>0</v>
      </c>
      <c r="ED38">
        <v>7200</v>
      </c>
      <c r="EE38">
        <v>7200</v>
      </c>
      <c r="EH38">
        <v>20000</v>
      </c>
      <c r="EI38">
        <v>400159</v>
      </c>
      <c r="EJ38">
        <v>861159</v>
      </c>
      <c r="EK38">
        <v>861159</v>
      </c>
      <c r="EL38">
        <v>621528</v>
      </c>
      <c r="EM38">
        <v>109000</v>
      </c>
      <c r="EN38">
        <v>815000</v>
      </c>
      <c r="EO38">
        <v>39299</v>
      </c>
      <c r="EP38">
        <v>39607</v>
      </c>
      <c r="ES38">
        <v>0</v>
      </c>
      <c r="ET38">
        <v>512000</v>
      </c>
      <c r="EU38">
        <v>499738</v>
      </c>
      <c r="EV38">
        <v>5209</v>
      </c>
      <c r="EW38">
        <v>4705</v>
      </c>
      <c r="EX38">
        <v>21193</v>
      </c>
      <c r="EY38">
        <v>19466</v>
      </c>
      <c r="EZ38">
        <v>57315</v>
      </c>
      <c r="FA38">
        <v>23628</v>
      </c>
      <c r="FC38">
        <v>0</v>
      </c>
      <c r="FD38">
        <v>2794</v>
      </c>
      <c r="FE38">
        <v>-66599</v>
      </c>
      <c r="FF38">
        <v>-20631</v>
      </c>
      <c r="FI38">
        <v>468776</v>
      </c>
      <c r="FJ38">
        <v>-303063</v>
      </c>
      <c r="FK38">
        <v>109000</v>
      </c>
      <c r="FL38">
        <v>815000</v>
      </c>
      <c r="FM38">
        <v>0</v>
      </c>
      <c r="FN38">
        <v>3944</v>
      </c>
      <c r="FO38">
        <v>512000</v>
      </c>
      <c r="FP38">
        <v>-403000</v>
      </c>
      <c r="FQ38">
        <v>315262</v>
      </c>
      <c r="FR38">
        <v>-823</v>
      </c>
      <c r="FS38">
        <v>-8432</v>
      </c>
      <c r="FT38">
        <v>1600</v>
      </c>
      <c r="FU38">
        <v>10032</v>
      </c>
      <c r="FV38">
        <v>777</v>
      </c>
      <c r="FW38">
        <v>1600</v>
      </c>
      <c r="FZ38">
        <v>250000</v>
      </c>
      <c r="GG38">
        <v>320</v>
      </c>
      <c r="GH38">
        <v>26205</v>
      </c>
      <c r="GI38">
        <v>375010</v>
      </c>
      <c r="GJ38">
        <v>190115</v>
      </c>
      <c r="GK38">
        <v>291776</v>
      </c>
      <c r="GL38">
        <v>11274</v>
      </c>
      <c r="GM38">
        <v>159010</v>
      </c>
      <c r="GN38">
        <v>493952</v>
      </c>
      <c r="GQ38">
        <v>493000</v>
      </c>
      <c r="GT38">
        <v>441000</v>
      </c>
      <c r="GU38">
        <v>441000</v>
      </c>
      <c r="GV38">
        <v>441000</v>
      </c>
      <c r="GW38">
        <v>0</v>
      </c>
      <c r="GX38">
        <v>0</v>
      </c>
      <c r="GY38">
        <v>0</v>
      </c>
      <c r="HC38">
        <v>0</v>
      </c>
      <c r="HD38">
        <v>0</v>
      </c>
      <c r="HE38">
        <v>0</v>
      </c>
      <c r="HF38">
        <v>0</v>
      </c>
      <c r="HG38">
        <v>0</v>
      </c>
      <c r="HH38">
        <v>0</v>
      </c>
      <c r="HL38">
        <v>0</v>
      </c>
      <c r="HM38">
        <v>0</v>
      </c>
      <c r="HN38">
        <v>0</v>
      </c>
      <c r="IA38">
        <v>-3083</v>
      </c>
      <c r="IH38">
        <v>39000</v>
      </c>
      <c r="II38">
        <v>10500</v>
      </c>
      <c r="IT38">
        <v>0</v>
      </c>
      <c r="JA38">
        <v>-40</v>
      </c>
      <c r="JD38">
        <v>-3554</v>
      </c>
      <c r="JL38">
        <v>201</v>
      </c>
      <c r="JM38">
        <v>201</v>
      </c>
      <c r="JO38">
        <v>0</v>
      </c>
      <c r="JQ38">
        <v>0</v>
      </c>
      <c r="JR38">
        <v>0</v>
      </c>
      <c r="LB38">
        <v>322</v>
      </c>
      <c r="LC38">
        <v>322</v>
      </c>
      <c r="LD38">
        <v>0</v>
      </c>
      <c r="LG38">
        <v>0</v>
      </c>
      <c r="LH38">
        <v>0</v>
      </c>
      <c r="LQ38">
        <v>332</v>
      </c>
      <c r="LR38">
        <v>332</v>
      </c>
      <c r="LT38">
        <v>6868</v>
      </c>
      <c r="LU38">
        <v>6868</v>
      </c>
      <c r="MA38">
        <v>0</v>
      </c>
      <c r="ME38">
        <v>0</v>
      </c>
    </row>
    <row r="39" spans="1:343">
      <c r="A39" t="s">
        <v>8110</v>
      </c>
      <c r="B39">
        <v>7709824836</v>
      </c>
      <c r="C39" t="s">
        <v>4033</v>
      </c>
      <c r="D39" t="s">
        <v>300</v>
      </c>
      <c r="E39">
        <v>23554292</v>
      </c>
      <c r="F39" t="s">
        <v>8111</v>
      </c>
      <c r="G39" t="s">
        <v>3936</v>
      </c>
      <c r="H39" t="s">
        <v>3931</v>
      </c>
      <c r="I39" t="s">
        <v>3932</v>
      </c>
      <c r="T39">
        <v>0</v>
      </c>
      <c r="U39">
        <v>0</v>
      </c>
      <c r="AL39">
        <v>124919</v>
      </c>
      <c r="AM39">
        <v>129789</v>
      </c>
      <c r="AP39">
        <v>17597</v>
      </c>
      <c r="AQ39">
        <v>51039</v>
      </c>
      <c r="BH39">
        <v>142516</v>
      </c>
      <c r="BI39">
        <v>180828</v>
      </c>
      <c r="BX39">
        <v>0</v>
      </c>
      <c r="BY39">
        <v>0</v>
      </c>
      <c r="CD39">
        <v>142516</v>
      </c>
      <c r="CE39">
        <v>180828</v>
      </c>
      <c r="CT39">
        <v>4547</v>
      </c>
      <c r="CU39">
        <v>4727</v>
      </c>
      <c r="CV39">
        <v>98309</v>
      </c>
      <c r="CW39">
        <v>107420</v>
      </c>
      <c r="DD39">
        <v>142580</v>
      </c>
      <c r="DE39">
        <v>148542</v>
      </c>
      <c r="DF39">
        <v>39724</v>
      </c>
      <c r="DG39">
        <v>36395</v>
      </c>
    </row>
    <row r="40" spans="1:343">
      <c r="A40" t="s">
        <v>8112</v>
      </c>
      <c r="B40">
        <v>7714704125</v>
      </c>
      <c r="C40" t="s">
        <v>4191</v>
      </c>
      <c r="D40" t="s">
        <v>307</v>
      </c>
      <c r="E40">
        <v>24586349</v>
      </c>
      <c r="F40" t="s">
        <v>8113</v>
      </c>
      <c r="G40" t="s">
        <v>3978</v>
      </c>
      <c r="H40" t="s">
        <v>3931</v>
      </c>
      <c r="I40" t="s">
        <v>8021</v>
      </c>
      <c r="L40">
        <v>578</v>
      </c>
      <c r="M40">
        <v>589</v>
      </c>
      <c r="T40">
        <v>147243</v>
      </c>
      <c r="U40">
        <v>126155</v>
      </c>
      <c r="X40">
        <v>10078126</v>
      </c>
      <c r="Y40">
        <v>10842119</v>
      </c>
      <c r="Z40">
        <v>552691</v>
      </c>
      <c r="AA40">
        <v>254970</v>
      </c>
      <c r="AB40">
        <v>5191</v>
      </c>
      <c r="AC40">
        <v>5101</v>
      </c>
      <c r="AD40">
        <v>10783829</v>
      </c>
      <c r="AE40">
        <v>11228934</v>
      </c>
      <c r="AF40">
        <v>35199</v>
      </c>
      <c r="AG40">
        <v>23468</v>
      </c>
      <c r="AJ40">
        <v>2</v>
      </c>
      <c r="AK40">
        <v>24</v>
      </c>
      <c r="AL40">
        <v>169474</v>
      </c>
      <c r="AM40">
        <v>335476</v>
      </c>
      <c r="AN40">
        <v>1056062</v>
      </c>
      <c r="AO40">
        <v>1387696</v>
      </c>
      <c r="AP40">
        <v>10273099</v>
      </c>
      <c r="AQ40">
        <v>4140217</v>
      </c>
      <c r="AR40">
        <v>10279</v>
      </c>
      <c r="AS40">
        <v>10882</v>
      </c>
      <c r="AT40">
        <v>11544115</v>
      </c>
      <c r="AU40">
        <v>5897763</v>
      </c>
      <c r="AV40">
        <v>6450</v>
      </c>
      <c r="AW40">
        <v>6450</v>
      </c>
      <c r="BB40">
        <v>290000</v>
      </c>
      <c r="BC40">
        <v>290000</v>
      </c>
      <c r="BF40">
        <v>16225550</v>
      </c>
      <c r="BG40">
        <v>11462672</v>
      </c>
      <c r="BH40">
        <v>16522000</v>
      </c>
      <c r="BI40">
        <v>11759122</v>
      </c>
      <c r="BL40">
        <v>4025000</v>
      </c>
      <c r="BM40">
        <v>4060234</v>
      </c>
      <c r="BN40">
        <v>44159</v>
      </c>
      <c r="BO40">
        <v>36372</v>
      </c>
      <c r="BP40">
        <v>78775</v>
      </c>
      <c r="BQ40">
        <v>75623</v>
      </c>
      <c r="BR40">
        <v>58795</v>
      </c>
      <c r="BS40">
        <v>60901</v>
      </c>
      <c r="BT40">
        <v>4122488</v>
      </c>
      <c r="BU40">
        <v>4119760</v>
      </c>
      <c r="BV40">
        <v>1056951</v>
      </c>
      <c r="BW40">
        <v>777442</v>
      </c>
      <c r="BX40">
        <v>488935</v>
      </c>
      <c r="BY40">
        <v>333849</v>
      </c>
      <c r="CB40">
        <v>1683456</v>
      </c>
      <c r="CC40">
        <v>1247815</v>
      </c>
      <c r="CD40">
        <v>22327944</v>
      </c>
      <c r="CE40">
        <v>17126697</v>
      </c>
      <c r="CF40">
        <v>1416770</v>
      </c>
      <c r="CG40">
        <v>1121337</v>
      </c>
      <c r="CH40">
        <v>5266231</v>
      </c>
      <c r="CI40">
        <v>6843818</v>
      </c>
      <c r="CJ40">
        <v>841735</v>
      </c>
      <c r="CK40">
        <v>123847</v>
      </c>
      <c r="CL40">
        <v>341934</v>
      </c>
      <c r="CM40">
        <v>350694</v>
      </c>
      <c r="CN40">
        <v>209117</v>
      </c>
      <c r="CO40">
        <v>199669</v>
      </c>
      <c r="CP40">
        <v>128091</v>
      </c>
      <c r="CQ40">
        <v>149471</v>
      </c>
      <c r="CR40">
        <v>5847058</v>
      </c>
      <c r="CS40">
        <v>6667169</v>
      </c>
      <c r="CT40">
        <v>-1084180</v>
      </c>
      <c r="CU40">
        <v>-1333434</v>
      </c>
      <c r="CV40">
        <v>4762878</v>
      </c>
      <c r="CW40">
        <v>5120363</v>
      </c>
      <c r="CX40">
        <v>1374114</v>
      </c>
      <c r="CY40">
        <v>1495840</v>
      </c>
      <c r="CZ40">
        <v>289933</v>
      </c>
      <c r="DA40">
        <v>197955</v>
      </c>
      <c r="DB40">
        <v>4762878</v>
      </c>
      <c r="DC40">
        <v>5120363</v>
      </c>
      <c r="DD40">
        <v>9575128</v>
      </c>
      <c r="DE40">
        <v>10843356</v>
      </c>
      <c r="DF40">
        <v>2892127</v>
      </c>
      <c r="DG40">
        <v>2878201</v>
      </c>
      <c r="DH40">
        <v>6683001</v>
      </c>
      <c r="DI40">
        <v>7965155</v>
      </c>
      <c r="DJ40">
        <v>6450</v>
      </c>
      <c r="DK40">
        <v>6342309</v>
      </c>
      <c r="DL40">
        <v>6638759</v>
      </c>
      <c r="DM40">
        <v>0</v>
      </c>
      <c r="DN40">
        <v>5120363</v>
      </c>
      <c r="DO40">
        <v>5120363</v>
      </c>
      <c r="DP40">
        <v>4762878</v>
      </c>
      <c r="DQ40">
        <v>4762878</v>
      </c>
      <c r="DW40">
        <v>6450</v>
      </c>
      <c r="DX40">
        <v>11462672</v>
      </c>
      <c r="DY40">
        <v>11759122</v>
      </c>
      <c r="DZ40">
        <v>0</v>
      </c>
      <c r="EA40">
        <v>4762878</v>
      </c>
      <c r="EB40">
        <v>4762878</v>
      </c>
      <c r="EH40">
        <v>6450</v>
      </c>
      <c r="EI40">
        <v>16225550</v>
      </c>
      <c r="EJ40">
        <v>16522000</v>
      </c>
      <c r="EK40">
        <v>16522000</v>
      </c>
      <c r="EL40">
        <v>11759122</v>
      </c>
      <c r="EM40">
        <v>10594114</v>
      </c>
      <c r="EN40">
        <v>11260671</v>
      </c>
      <c r="EO40">
        <v>9666244</v>
      </c>
      <c r="EP40">
        <v>10976898</v>
      </c>
      <c r="ES40">
        <v>927870</v>
      </c>
      <c r="ET40">
        <v>166662</v>
      </c>
      <c r="EU40">
        <v>180310</v>
      </c>
      <c r="EV40">
        <v>787905</v>
      </c>
      <c r="EW40">
        <v>762702</v>
      </c>
      <c r="EX40">
        <v>1324670</v>
      </c>
      <c r="EY40">
        <v>1217516</v>
      </c>
      <c r="EZ40">
        <v>6926</v>
      </c>
      <c r="FA40">
        <v>1095433</v>
      </c>
      <c r="FB40">
        <v>1635186</v>
      </c>
      <c r="FC40">
        <v>157232</v>
      </c>
      <c r="FD40">
        <v>184451</v>
      </c>
      <c r="FE40">
        <v>6597327</v>
      </c>
      <c r="FF40">
        <v>6739496</v>
      </c>
      <c r="FI40">
        <v>-297783</v>
      </c>
      <c r="FJ40">
        <v>-2633031</v>
      </c>
      <c r="FP40">
        <v>-166662</v>
      </c>
      <c r="FQ40">
        <v>-180310</v>
      </c>
      <c r="FR40">
        <v>6132882</v>
      </c>
      <c r="FS40">
        <v>3926155</v>
      </c>
      <c r="FT40">
        <v>4140217</v>
      </c>
      <c r="FU40">
        <v>214062</v>
      </c>
      <c r="FV40">
        <v>10273099</v>
      </c>
      <c r="FW40">
        <v>4140217</v>
      </c>
      <c r="FX40">
        <v>0</v>
      </c>
      <c r="FY40">
        <v>0</v>
      </c>
      <c r="GB40">
        <v>0</v>
      </c>
      <c r="GC40">
        <v>-213372</v>
      </c>
      <c r="GG40">
        <v>283715</v>
      </c>
      <c r="GH40">
        <v>21997</v>
      </c>
      <c r="GT40">
        <v>290000</v>
      </c>
      <c r="GU40">
        <v>290000</v>
      </c>
      <c r="GV40">
        <v>290000</v>
      </c>
      <c r="HU40">
        <v>0</v>
      </c>
      <c r="HV40">
        <v>58</v>
      </c>
      <c r="IH40">
        <v>297783</v>
      </c>
      <c r="II40">
        <v>2633031</v>
      </c>
    </row>
    <row r="41" spans="1:343">
      <c r="A41" t="s">
        <v>4102</v>
      </c>
      <c r="B41">
        <v>9715202234</v>
      </c>
      <c r="C41" t="s">
        <v>4103</v>
      </c>
      <c r="D41" t="s">
        <v>4104</v>
      </c>
      <c r="E41">
        <v>25295209</v>
      </c>
      <c r="F41" t="s">
        <v>4105</v>
      </c>
      <c r="G41" t="s">
        <v>3978</v>
      </c>
      <c r="H41" t="s">
        <v>3931</v>
      </c>
      <c r="I41" t="s">
        <v>3932</v>
      </c>
      <c r="T41">
        <v>10</v>
      </c>
      <c r="U41">
        <v>10</v>
      </c>
      <c r="BH41">
        <v>10</v>
      </c>
      <c r="BI41">
        <v>10</v>
      </c>
      <c r="CD41">
        <v>10</v>
      </c>
      <c r="CE41">
        <v>10</v>
      </c>
    </row>
    <row r="42" spans="1:343">
      <c r="A42" t="s">
        <v>3946</v>
      </c>
      <c r="B42">
        <v>7718846561</v>
      </c>
      <c r="C42" t="s">
        <v>3947</v>
      </c>
      <c r="D42" t="s">
        <v>3948</v>
      </c>
      <c r="E42">
        <v>25271007</v>
      </c>
      <c r="F42" t="s">
        <v>3949</v>
      </c>
      <c r="G42" t="s">
        <v>3936</v>
      </c>
      <c r="H42" t="s">
        <v>3931</v>
      </c>
      <c r="I42" t="s">
        <v>3932</v>
      </c>
      <c r="AL42">
        <v>111042</v>
      </c>
      <c r="AM42">
        <v>132308</v>
      </c>
      <c r="AP42">
        <v>3767</v>
      </c>
      <c r="AQ42">
        <v>1688</v>
      </c>
      <c r="BH42">
        <v>112927</v>
      </c>
      <c r="BI42">
        <v>104082</v>
      </c>
      <c r="BV42">
        <v>0</v>
      </c>
      <c r="BW42">
        <v>28418</v>
      </c>
      <c r="BX42">
        <v>1882</v>
      </c>
      <c r="BY42">
        <v>1496</v>
      </c>
      <c r="CD42">
        <v>114809</v>
      </c>
      <c r="CE42">
        <v>133996</v>
      </c>
      <c r="CL42">
        <v>833</v>
      </c>
      <c r="CM42">
        <v>689</v>
      </c>
      <c r="CN42">
        <v>173</v>
      </c>
      <c r="CO42">
        <v>632</v>
      </c>
      <c r="CP42">
        <v>1949</v>
      </c>
      <c r="CQ42">
        <v>2409</v>
      </c>
      <c r="CT42">
        <v>4031</v>
      </c>
      <c r="CU42">
        <v>4422</v>
      </c>
      <c r="CV42">
        <v>58755</v>
      </c>
      <c r="CW42">
        <v>82883</v>
      </c>
      <c r="DD42">
        <v>134183</v>
      </c>
      <c r="DE42">
        <v>146569</v>
      </c>
      <c r="DF42">
        <v>68788</v>
      </c>
      <c r="DG42">
        <v>56798</v>
      </c>
    </row>
    <row r="43" spans="1:343">
      <c r="A43" t="s">
        <v>8114</v>
      </c>
      <c r="B43">
        <v>7731563442</v>
      </c>
      <c r="C43" t="s">
        <v>4033</v>
      </c>
      <c r="D43" t="s">
        <v>328</v>
      </c>
      <c r="E43">
        <v>23272358</v>
      </c>
      <c r="F43" t="s">
        <v>8115</v>
      </c>
      <c r="G43" t="s">
        <v>3936</v>
      </c>
      <c r="H43" t="s">
        <v>3931</v>
      </c>
      <c r="I43" t="s">
        <v>3932</v>
      </c>
      <c r="T43">
        <v>17</v>
      </c>
      <c r="U43">
        <v>25</v>
      </c>
      <c r="AF43">
        <v>36</v>
      </c>
      <c r="AG43">
        <v>36</v>
      </c>
      <c r="AL43">
        <v>36101</v>
      </c>
      <c r="AM43">
        <v>58610</v>
      </c>
      <c r="AP43">
        <v>211</v>
      </c>
      <c r="AQ43">
        <v>1493</v>
      </c>
      <c r="BH43">
        <v>36254</v>
      </c>
      <c r="BI43">
        <v>59972</v>
      </c>
      <c r="BX43">
        <v>111</v>
      </c>
      <c r="BY43">
        <v>192</v>
      </c>
      <c r="CD43">
        <v>36365</v>
      </c>
      <c r="CE43">
        <v>60164</v>
      </c>
      <c r="CN43">
        <v>5677</v>
      </c>
      <c r="CO43">
        <v>1656</v>
      </c>
      <c r="CP43">
        <v>35</v>
      </c>
      <c r="CQ43">
        <v>244</v>
      </c>
      <c r="CT43">
        <v>305</v>
      </c>
      <c r="CU43">
        <v>1369</v>
      </c>
      <c r="CV43">
        <v>-476</v>
      </c>
      <c r="CW43">
        <v>27672</v>
      </c>
      <c r="DD43">
        <v>4121</v>
      </c>
      <c r="DE43">
        <v>41617</v>
      </c>
      <c r="DF43">
        <v>9934</v>
      </c>
      <c r="DG43">
        <v>13988</v>
      </c>
    </row>
    <row r="44" spans="1:343">
      <c r="A44" t="s">
        <v>8116</v>
      </c>
      <c r="B44">
        <v>5907998189</v>
      </c>
      <c r="C44" t="s">
        <v>8117</v>
      </c>
      <c r="D44" t="s">
        <v>335</v>
      </c>
      <c r="E44">
        <v>24329427</v>
      </c>
      <c r="G44" t="s">
        <v>3936</v>
      </c>
      <c r="H44" t="s">
        <v>3931</v>
      </c>
      <c r="I44" t="s">
        <v>3932</v>
      </c>
      <c r="AL44">
        <v>61482</v>
      </c>
      <c r="AM44">
        <v>67480</v>
      </c>
      <c r="AP44">
        <v>1802</v>
      </c>
      <c r="AQ44">
        <v>633</v>
      </c>
      <c r="BH44">
        <v>53894</v>
      </c>
      <c r="BI44">
        <v>53664</v>
      </c>
      <c r="BL44">
        <v>9115</v>
      </c>
      <c r="BM44">
        <v>13878</v>
      </c>
      <c r="BX44">
        <v>275</v>
      </c>
      <c r="BY44">
        <v>571</v>
      </c>
      <c r="CD44">
        <v>63284</v>
      </c>
      <c r="CE44">
        <v>68113</v>
      </c>
      <c r="CL44">
        <v>702</v>
      </c>
      <c r="CM44">
        <v>368</v>
      </c>
      <c r="CP44">
        <v>1501</v>
      </c>
      <c r="CQ44">
        <v>229</v>
      </c>
      <c r="CT44">
        <v>492</v>
      </c>
      <c r="CU44">
        <v>654</v>
      </c>
      <c r="CV44">
        <v>230</v>
      </c>
      <c r="CW44">
        <v>459</v>
      </c>
      <c r="DD44">
        <v>22756</v>
      </c>
      <c r="DE44">
        <v>19986</v>
      </c>
      <c r="DF44">
        <v>19831</v>
      </c>
      <c r="DG44">
        <v>18276</v>
      </c>
    </row>
    <row r="45" spans="1:343">
      <c r="A45" t="s">
        <v>8118</v>
      </c>
      <c r="B45">
        <v>7820326919</v>
      </c>
      <c r="C45" t="s">
        <v>4197</v>
      </c>
      <c r="D45" t="s">
        <v>341</v>
      </c>
      <c r="E45">
        <v>24961437</v>
      </c>
      <c r="F45" t="s">
        <v>8119</v>
      </c>
      <c r="G45" t="s">
        <v>3978</v>
      </c>
      <c r="H45" t="s">
        <v>3931</v>
      </c>
      <c r="I45" t="s">
        <v>3932</v>
      </c>
      <c r="T45">
        <v>6098</v>
      </c>
      <c r="AF45">
        <v>7</v>
      </c>
      <c r="AG45">
        <v>1</v>
      </c>
      <c r="AL45">
        <v>48892</v>
      </c>
      <c r="AM45">
        <v>53205</v>
      </c>
      <c r="AP45">
        <v>460</v>
      </c>
      <c r="AQ45">
        <v>74</v>
      </c>
      <c r="BH45">
        <v>48146</v>
      </c>
      <c r="BI45">
        <v>46751</v>
      </c>
      <c r="BV45">
        <v>0</v>
      </c>
      <c r="BX45">
        <v>7311</v>
      </c>
      <c r="BY45">
        <v>6530</v>
      </c>
      <c r="CD45">
        <v>55457</v>
      </c>
      <c r="CE45">
        <v>53281</v>
      </c>
      <c r="CN45">
        <v>10145</v>
      </c>
      <c r="CO45">
        <v>1162</v>
      </c>
      <c r="CP45">
        <v>597</v>
      </c>
      <c r="CQ45">
        <v>584</v>
      </c>
      <c r="CT45">
        <v>3832</v>
      </c>
      <c r="CU45">
        <v>3730</v>
      </c>
      <c r="CV45">
        <v>51241</v>
      </c>
      <c r="CW45">
        <v>33200</v>
      </c>
      <c r="DD45">
        <v>78643</v>
      </c>
      <c r="DE45">
        <v>68579</v>
      </c>
      <c r="DF45">
        <v>33118</v>
      </c>
      <c r="DG45">
        <v>32227</v>
      </c>
    </row>
    <row r="46" spans="1:343">
      <c r="A46" t="s">
        <v>8120</v>
      </c>
      <c r="B46">
        <v>5609065998</v>
      </c>
      <c r="C46" t="s">
        <v>8121</v>
      </c>
      <c r="D46" t="s">
        <v>348</v>
      </c>
      <c r="E46">
        <v>24097000</v>
      </c>
      <c r="F46" t="s">
        <v>8122</v>
      </c>
      <c r="G46" t="s">
        <v>3936</v>
      </c>
      <c r="H46" t="s">
        <v>3931</v>
      </c>
      <c r="I46" t="s">
        <v>3932</v>
      </c>
      <c r="T46">
        <v>20936</v>
      </c>
      <c r="U46">
        <v>23195</v>
      </c>
      <c r="AD46">
        <v>20936</v>
      </c>
      <c r="AE46">
        <v>23195</v>
      </c>
      <c r="AF46">
        <v>8280</v>
      </c>
      <c r="AG46">
        <v>8387</v>
      </c>
      <c r="AL46">
        <v>25282</v>
      </c>
      <c r="AM46">
        <v>20242</v>
      </c>
      <c r="AN46">
        <v>124839</v>
      </c>
      <c r="AO46">
        <v>87670</v>
      </c>
      <c r="AP46">
        <v>4657</v>
      </c>
      <c r="AQ46">
        <v>731</v>
      </c>
      <c r="AR46">
        <v>232</v>
      </c>
      <c r="AT46">
        <v>163290</v>
      </c>
      <c r="AU46">
        <v>117030</v>
      </c>
      <c r="AV46">
        <v>300</v>
      </c>
      <c r="AW46">
        <v>300</v>
      </c>
      <c r="BF46">
        <v>162012</v>
      </c>
      <c r="BG46">
        <v>114043</v>
      </c>
      <c r="BH46">
        <v>162312</v>
      </c>
      <c r="BI46">
        <v>114343</v>
      </c>
      <c r="BL46">
        <v>17409</v>
      </c>
      <c r="BM46">
        <v>20711</v>
      </c>
      <c r="BT46">
        <v>17409</v>
      </c>
      <c r="BU46">
        <v>20711</v>
      </c>
      <c r="BV46">
        <v>2008</v>
      </c>
      <c r="BW46">
        <v>2442</v>
      </c>
      <c r="BX46">
        <v>2497</v>
      </c>
      <c r="BY46">
        <v>2729</v>
      </c>
      <c r="CB46">
        <v>4505</v>
      </c>
      <c r="CC46">
        <v>5171</v>
      </c>
      <c r="CD46">
        <v>184226</v>
      </c>
      <c r="CE46">
        <v>140225</v>
      </c>
      <c r="CF46">
        <v>76101</v>
      </c>
      <c r="CG46">
        <v>68211</v>
      </c>
      <c r="CH46">
        <v>-46493</v>
      </c>
      <c r="CI46">
        <v>-52630</v>
      </c>
      <c r="CJ46">
        <v>622</v>
      </c>
      <c r="CK46">
        <v>31</v>
      </c>
      <c r="CL46">
        <v>3584</v>
      </c>
      <c r="CM46">
        <v>726</v>
      </c>
      <c r="CN46">
        <v>128754</v>
      </c>
      <c r="CO46">
        <v>108049</v>
      </c>
      <c r="CP46">
        <v>24210</v>
      </c>
      <c r="CQ46">
        <v>9218</v>
      </c>
      <c r="CR46">
        <v>55089</v>
      </c>
      <c r="CS46">
        <v>45506</v>
      </c>
      <c r="CT46">
        <v>-4320</v>
      </c>
      <c r="CU46">
        <v>-3700</v>
      </c>
      <c r="CV46">
        <v>50769</v>
      </c>
      <c r="CW46">
        <v>41806</v>
      </c>
      <c r="DB46">
        <v>50769</v>
      </c>
      <c r="DC46">
        <v>41806</v>
      </c>
      <c r="DD46">
        <v>29608</v>
      </c>
      <c r="DE46">
        <v>21298</v>
      </c>
      <c r="DF46">
        <v>0</v>
      </c>
      <c r="DG46">
        <v>5717</v>
      </c>
      <c r="DH46">
        <v>29608</v>
      </c>
      <c r="DI46">
        <v>15581</v>
      </c>
    </row>
    <row r="47" spans="1:343">
      <c r="A47" t="s">
        <v>8123</v>
      </c>
      <c r="B47">
        <v>6168064037</v>
      </c>
      <c r="C47" t="s">
        <v>4056</v>
      </c>
      <c r="D47" t="s">
        <v>8124</v>
      </c>
      <c r="E47">
        <v>23199723</v>
      </c>
      <c r="F47" t="s">
        <v>8126</v>
      </c>
      <c r="G47" t="s">
        <v>8125</v>
      </c>
      <c r="H47" t="s">
        <v>3931</v>
      </c>
      <c r="I47" t="s">
        <v>3932</v>
      </c>
      <c r="AL47">
        <v>32206</v>
      </c>
      <c r="AM47">
        <v>20067</v>
      </c>
      <c r="AN47">
        <v>58721</v>
      </c>
      <c r="AO47">
        <v>76902</v>
      </c>
      <c r="AP47">
        <v>15531</v>
      </c>
      <c r="AQ47">
        <v>107</v>
      </c>
      <c r="AR47">
        <v>0</v>
      </c>
      <c r="AS47">
        <v>3</v>
      </c>
      <c r="AT47">
        <v>106458</v>
      </c>
      <c r="AU47">
        <v>97079</v>
      </c>
      <c r="AV47">
        <v>10</v>
      </c>
      <c r="AW47">
        <v>10</v>
      </c>
      <c r="BF47">
        <v>12688</v>
      </c>
      <c r="BG47">
        <v>3313</v>
      </c>
      <c r="BH47">
        <v>12698</v>
      </c>
      <c r="BI47">
        <v>3323</v>
      </c>
      <c r="BL47">
        <v>93730</v>
      </c>
      <c r="BM47">
        <v>93730</v>
      </c>
      <c r="BT47">
        <v>93730</v>
      </c>
      <c r="BU47">
        <v>93730</v>
      </c>
      <c r="BX47">
        <v>30</v>
      </c>
      <c r="BY47">
        <v>26</v>
      </c>
      <c r="CB47">
        <v>30</v>
      </c>
      <c r="CC47">
        <v>26</v>
      </c>
      <c r="CD47">
        <v>106458</v>
      </c>
      <c r="CE47">
        <v>97079</v>
      </c>
      <c r="CF47">
        <v>2789</v>
      </c>
      <c r="CG47">
        <v>15945</v>
      </c>
      <c r="CH47">
        <v>-2111</v>
      </c>
      <c r="CI47">
        <v>-7157</v>
      </c>
      <c r="CJ47">
        <v>11475</v>
      </c>
      <c r="CK47">
        <v>9684</v>
      </c>
      <c r="CL47">
        <v>0</v>
      </c>
      <c r="CM47">
        <v>943</v>
      </c>
      <c r="CN47">
        <v>5</v>
      </c>
      <c r="CO47">
        <v>132</v>
      </c>
      <c r="CP47">
        <v>25</v>
      </c>
      <c r="CQ47">
        <v>899</v>
      </c>
      <c r="CR47">
        <v>9344</v>
      </c>
      <c r="CS47">
        <v>817</v>
      </c>
      <c r="CV47">
        <v>9375</v>
      </c>
      <c r="CW47">
        <v>712</v>
      </c>
      <c r="DB47">
        <v>9375</v>
      </c>
      <c r="DC47">
        <v>712</v>
      </c>
      <c r="DD47">
        <v>678</v>
      </c>
      <c r="DE47">
        <v>8788</v>
      </c>
      <c r="DH47">
        <v>678</v>
      </c>
      <c r="DI47">
        <v>8788</v>
      </c>
      <c r="GB47">
        <v>31</v>
      </c>
      <c r="GC47">
        <v>-105</v>
      </c>
    </row>
    <row r="48" spans="1:343">
      <c r="A48" t="s">
        <v>8127</v>
      </c>
      <c r="B48">
        <v>6672274395</v>
      </c>
      <c r="C48" t="s">
        <v>8128</v>
      </c>
      <c r="D48" t="s">
        <v>360</v>
      </c>
      <c r="E48">
        <v>25083685</v>
      </c>
      <c r="F48" t="s">
        <v>8129</v>
      </c>
      <c r="G48" t="s">
        <v>3930</v>
      </c>
      <c r="H48" t="s">
        <v>3931</v>
      </c>
      <c r="I48" t="s">
        <v>3932</v>
      </c>
      <c r="T48">
        <v>9556</v>
      </c>
      <c r="U48">
        <v>10617</v>
      </c>
      <c r="X48">
        <v>2070</v>
      </c>
      <c r="Y48">
        <v>2070</v>
      </c>
      <c r="AD48">
        <v>11626</v>
      </c>
      <c r="AE48">
        <v>12687</v>
      </c>
      <c r="AF48">
        <v>12904</v>
      </c>
      <c r="AG48">
        <v>12904</v>
      </c>
      <c r="AL48">
        <v>14021</v>
      </c>
      <c r="AM48">
        <v>8891</v>
      </c>
      <c r="AN48">
        <v>501574</v>
      </c>
      <c r="AO48">
        <v>389783</v>
      </c>
      <c r="AP48">
        <v>1558</v>
      </c>
      <c r="AQ48">
        <v>1691</v>
      </c>
      <c r="AR48">
        <v>149</v>
      </c>
      <c r="AS48">
        <v>234</v>
      </c>
      <c r="AT48">
        <v>530206</v>
      </c>
      <c r="AU48">
        <v>413503</v>
      </c>
      <c r="AV48">
        <v>20</v>
      </c>
      <c r="AW48">
        <v>20</v>
      </c>
      <c r="BF48">
        <v>121798</v>
      </c>
      <c r="BG48">
        <v>68745</v>
      </c>
      <c r="BH48">
        <v>121818</v>
      </c>
      <c r="BI48">
        <v>68765</v>
      </c>
      <c r="BL48">
        <v>45094</v>
      </c>
      <c r="BT48">
        <v>45094</v>
      </c>
      <c r="BU48">
        <v>0</v>
      </c>
      <c r="BV48">
        <v>213216</v>
      </c>
      <c r="BW48">
        <v>331216</v>
      </c>
      <c r="BX48">
        <v>161704</v>
      </c>
      <c r="BY48">
        <v>26209</v>
      </c>
      <c r="CB48">
        <v>374920</v>
      </c>
      <c r="CC48">
        <v>357425</v>
      </c>
      <c r="CD48">
        <v>541832</v>
      </c>
      <c r="CE48">
        <v>426190</v>
      </c>
      <c r="CF48">
        <v>74900</v>
      </c>
      <c r="CG48">
        <v>65679</v>
      </c>
      <c r="CH48">
        <v>-74356</v>
      </c>
      <c r="CI48">
        <v>-56814</v>
      </c>
      <c r="CJ48">
        <v>6104</v>
      </c>
      <c r="CK48">
        <v>6336</v>
      </c>
      <c r="CL48">
        <v>1953</v>
      </c>
      <c r="CM48">
        <v>10017</v>
      </c>
      <c r="CN48">
        <v>170257</v>
      </c>
      <c r="CO48">
        <v>119367</v>
      </c>
      <c r="CP48">
        <v>18317</v>
      </c>
      <c r="CQ48">
        <v>8675</v>
      </c>
      <c r="CR48">
        <v>81735</v>
      </c>
      <c r="CS48">
        <v>50197</v>
      </c>
      <c r="CT48">
        <v>-16382</v>
      </c>
      <c r="CU48">
        <v>-10229</v>
      </c>
      <c r="CV48">
        <v>65353</v>
      </c>
      <c r="CW48">
        <v>39968</v>
      </c>
      <c r="CX48">
        <v>16382</v>
      </c>
      <c r="CY48">
        <v>10229</v>
      </c>
      <c r="DB48">
        <v>65353</v>
      </c>
      <c r="DC48">
        <v>39968</v>
      </c>
      <c r="DD48">
        <v>801</v>
      </c>
      <c r="DE48">
        <v>9135</v>
      </c>
      <c r="DF48">
        <v>257</v>
      </c>
      <c r="DG48">
        <v>270</v>
      </c>
      <c r="DH48">
        <v>544</v>
      </c>
      <c r="DI48">
        <v>8865</v>
      </c>
      <c r="DJ48">
        <v>20</v>
      </c>
      <c r="DK48">
        <v>28777</v>
      </c>
      <c r="DL48">
        <v>28797</v>
      </c>
      <c r="DM48">
        <v>0</v>
      </c>
      <c r="DN48">
        <v>39968</v>
      </c>
      <c r="DO48">
        <v>39968</v>
      </c>
      <c r="DP48">
        <v>65353</v>
      </c>
      <c r="DQ48">
        <v>65353</v>
      </c>
      <c r="DW48">
        <v>20</v>
      </c>
      <c r="DX48">
        <v>68745</v>
      </c>
      <c r="DY48">
        <v>68765</v>
      </c>
      <c r="DZ48">
        <v>0</v>
      </c>
      <c r="EA48">
        <v>65353</v>
      </c>
      <c r="EB48">
        <v>65353</v>
      </c>
      <c r="EC48">
        <v>0</v>
      </c>
      <c r="ED48">
        <v>12300</v>
      </c>
      <c r="EE48">
        <v>12300</v>
      </c>
      <c r="EF48">
        <v>12300</v>
      </c>
      <c r="EG48">
        <v>12300</v>
      </c>
      <c r="EH48">
        <v>20</v>
      </c>
      <c r="EI48">
        <v>121798</v>
      </c>
      <c r="EJ48">
        <v>121818</v>
      </c>
      <c r="EK48">
        <v>121818</v>
      </c>
      <c r="EL48">
        <v>68765</v>
      </c>
      <c r="EM48">
        <v>221950</v>
      </c>
      <c r="EN48">
        <v>655</v>
      </c>
      <c r="EO48">
        <v>822</v>
      </c>
      <c r="EQ48">
        <v>29600</v>
      </c>
      <c r="ER48">
        <v>4640</v>
      </c>
      <c r="ES48">
        <v>0</v>
      </c>
      <c r="ET48">
        <v>152250</v>
      </c>
      <c r="EU48">
        <v>157595</v>
      </c>
      <c r="EV48">
        <v>5992</v>
      </c>
      <c r="EW48">
        <v>10670</v>
      </c>
      <c r="EX48">
        <v>66135</v>
      </c>
      <c r="EY48">
        <v>60985</v>
      </c>
      <c r="EZ48">
        <v>1953</v>
      </c>
      <c r="FA48">
        <v>24726</v>
      </c>
      <c r="FB48">
        <v>10337</v>
      </c>
      <c r="FC48">
        <v>125844</v>
      </c>
      <c r="FD48">
        <v>75603</v>
      </c>
      <c r="FE48">
        <v>-186539</v>
      </c>
      <c r="FF48">
        <v>-12304</v>
      </c>
      <c r="FI48">
        <v>87666</v>
      </c>
      <c r="FJ48">
        <v>655</v>
      </c>
      <c r="FK48">
        <v>221950</v>
      </c>
      <c r="FM48">
        <v>12300</v>
      </c>
      <c r="FO48">
        <v>139950</v>
      </c>
      <c r="FP48">
        <v>69700</v>
      </c>
      <c r="FR48">
        <v>-29173</v>
      </c>
      <c r="FS48">
        <v>-11649</v>
      </c>
      <c r="FT48">
        <v>60691</v>
      </c>
      <c r="FU48">
        <v>72340</v>
      </c>
      <c r="FV48">
        <v>31518</v>
      </c>
      <c r="FW48">
        <v>60691</v>
      </c>
      <c r="FX48">
        <v>0</v>
      </c>
      <c r="FY48">
        <v>0</v>
      </c>
      <c r="GG48">
        <v>655</v>
      </c>
      <c r="GI48">
        <v>137313</v>
      </c>
      <c r="GM48">
        <v>49647</v>
      </c>
      <c r="GW48">
        <v>39968</v>
      </c>
      <c r="GX48">
        <v>0</v>
      </c>
      <c r="GY48">
        <v>68765</v>
      </c>
      <c r="HC48">
        <v>39968</v>
      </c>
      <c r="HD48">
        <v>0</v>
      </c>
      <c r="HE48">
        <v>68765</v>
      </c>
      <c r="HF48">
        <v>39968</v>
      </c>
      <c r="HG48">
        <v>0</v>
      </c>
      <c r="HH48">
        <v>68745</v>
      </c>
      <c r="HL48">
        <v>39968</v>
      </c>
      <c r="HM48">
        <v>0</v>
      </c>
      <c r="HN48">
        <v>68745</v>
      </c>
      <c r="HU48">
        <v>487</v>
      </c>
      <c r="HV48">
        <v>125</v>
      </c>
    </row>
    <row r="49" spans="1:258">
      <c r="A49" t="s">
        <v>8130</v>
      </c>
      <c r="B49">
        <v>7840417963</v>
      </c>
      <c r="C49" t="s">
        <v>3929</v>
      </c>
      <c r="D49" t="s">
        <v>8131</v>
      </c>
      <c r="E49">
        <v>25301078</v>
      </c>
      <c r="F49" t="s">
        <v>8133</v>
      </c>
      <c r="G49" t="s">
        <v>8132</v>
      </c>
      <c r="H49" t="s">
        <v>3931</v>
      </c>
      <c r="I49" t="s">
        <v>3932</v>
      </c>
      <c r="L49">
        <v>0</v>
      </c>
      <c r="M49">
        <v>1</v>
      </c>
      <c r="X49">
        <v>100904</v>
      </c>
      <c r="Y49">
        <v>100904</v>
      </c>
      <c r="Z49">
        <v>4763654</v>
      </c>
      <c r="AA49">
        <v>3810734</v>
      </c>
      <c r="AD49">
        <v>4864558</v>
      </c>
      <c r="AE49">
        <v>3911639</v>
      </c>
      <c r="AF49">
        <v>4662</v>
      </c>
      <c r="AG49">
        <v>4662</v>
      </c>
      <c r="AL49">
        <v>64324</v>
      </c>
      <c r="AM49">
        <v>58621</v>
      </c>
      <c r="AP49">
        <v>8483</v>
      </c>
      <c r="AQ49">
        <v>4629</v>
      </c>
      <c r="AR49">
        <v>16663</v>
      </c>
      <c r="AS49">
        <v>16663</v>
      </c>
      <c r="AT49">
        <v>94132</v>
      </c>
      <c r="AU49">
        <v>84575</v>
      </c>
      <c r="AV49">
        <v>10000</v>
      </c>
      <c r="AW49">
        <v>10000</v>
      </c>
      <c r="BB49">
        <v>300000</v>
      </c>
      <c r="BC49">
        <v>300000</v>
      </c>
      <c r="BF49">
        <v>-3178676</v>
      </c>
      <c r="BG49">
        <v>-4136007</v>
      </c>
      <c r="BH49">
        <v>-2868676</v>
      </c>
      <c r="BI49">
        <v>-3826007</v>
      </c>
      <c r="BT49">
        <v>6180680</v>
      </c>
      <c r="BU49">
        <v>6180680</v>
      </c>
      <c r="BX49">
        <v>1646686</v>
      </c>
      <c r="BY49">
        <v>1641541</v>
      </c>
      <c r="CB49">
        <v>1646686</v>
      </c>
      <c r="CC49">
        <v>1641541</v>
      </c>
      <c r="CD49">
        <v>4958690</v>
      </c>
      <c r="CE49">
        <v>3996214</v>
      </c>
      <c r="CF49">
        <v>1634</v>
      </c>
      <c r="CG49">
        <v>1833</v>
      </c>
      <c r="CH49">
        <v>-1634</v>
      </c>
      <c r="CI49">
        <v>4306</v>
      </c>
      <c r="CJ49">
        <v>105</v>
      </c>
      <c r="CK49">
        <v>2074</v>
      </c>
      <c r="CN49">
        <v>13200</v>
      </c>
      <c r="CO49">
        <v>41864</v>
      </c>
      <c r="CP49">
        <v>7263</v>
      </c>
      <c r="CQ49">
        <v>4713</v>
      </c>
      <c r="CR49">
        <v>4408</v>
      </c>
      <c r="CS49">
        <v>43531</v>
      </c>
      <c r="CT49">
        <v>952923</v>
      </c>
      <c r="CU49">
        <v>-3242</v>
      </c>
      <c r="CV49">
        <v>957331</v>
      </c>
      <c r="CW49">
        <v>40289</v>
      </c>
      <c r="CX49">
        <v>0</v>
      </c>
      <c r="CY49">
        <v>3242</v>
      </c>
      <c r="CZ49">
        <v>952923</v>
      </c>
      <c r="DB49">
        <v>957331</v>
      </c>
      <c r="DC49">
        <v>40289</v>
      </c>
      <c r="DD49">
        <v>0</v>
      </c>
      <c r="DE49">
        <v>12651</v>
      </c>
      <c r="DF49">
        <v>0</v>
      </c>
      <c r="DG49">
        <v>6512</v>
      </c>
      <c r="DH49">
        <v>0</v>
      </c>
      <c r="DI49">
        <v>6139</v>
      </c>
      <c r="DJ49">
        <v>10000</v>
      </c>
      <c r="DK49">
        <v>-4176297</v>
      </c>
      <c r="DL49">
        <v>-3866297</v>
      </c>
      <c r="DM49">
        <v>0</v>
      </c>
      <c r="DN49">
        <v>40290</v>
      </c>
      <c r="DO49">
        <v>40290</v>
      </c>
      <c r="DP49">
        <v>957331</v>
      </c>
      <c r="DQ49">
        <v>957331</v>
      </c>
      <c r="DW49">
        <v>10000</v>
      </c>
      <c r="DX49">
        <v>-4136007</v>
      </c>
      <c r="DY49">
        <v>-3826007</v>
      </c>
      <c r="DZ49">
        <v>0</v>
      </c>
      <c r="EA49">
        <v>957331</v>
      </c>
      <c r="EB49">
        <v>957331</v>
      </c>
      <c r="EH49">
        <v>10000</v>
      </c>
      <c r="EI49">
        <v>-3178676</v>
      </c>
      <c r="EJ49">
        <v>-2868676</v>
      </c>
      <c r="EK49">
        <v>-2868676</v>
      </c>
      <c r="EL49">
        <v>-3826006</v>
      </c>
      <c r="EM49">
        <v>0</v>
      </c>
      <c r="EN49">
        <v>27745</v>
      </c>
      <c r="EO49">
        <v>0</v>
      </c>
      <c r="EP49">
        <v>12550</v>
      </c>
      <c r="ES49">
        <v>5763</v>
      </c>
      <c r="ET49">
        <v>1909</v>
      </c>
      <c r="EU49">
        <v>129980</v>
      </c>
      <c r="EV49">
        <v>764</v>
      </c>
      <c r="EW49">
        <v>1045</v>
      </c>
      <c r="EX49">
        <v>522</v>
      </c>
      <c r="EY49">
        <v>566</v>
      </c>
      <c r="FC49">
        <v>623</v>
      </c>
      <c r="FD49">
        <v>128369</v>
      </c>
      <c r="FE49">
        <v>3854</v>
      </c>
      <c r="FF49">
        <v>-62026</v>
      </c>
      <c r="FI49">
        <v>0</v>
      </c>
      <c r="FJ49">
        <v>27745</v>
      </c>
      <c r="FR49">
        <v>3854</v>
      </c>
      <c r="FS49">
        <v>-34281</v>
      </c>
      <c r="FT49">
        <v>4629</v>
      </c>
      <c r="FU49">
        <v>38910</v>
      </c>
      <c r="FV49">
        <v>8483</v>
      </c>
      <c r="FW49">
        <v>4629</v>
      </c>
      <c r="FX49">
        <v>0</v>
      </c>
      <c r="FY49">
        <v>0</v>
      </c>
      <c r="GG49">
        <v>55404</v>
      </c>
      <c r="GI49">
        <v>0</v>
      </c>
      <c r="GJ49">
        <v>27745</v>
      </c>
      <c r="GT49">
        <v>300000</v>
      </c>
      <c r="GU49">
        <v>300000</v>
      </c>
      <c r="GV49">
        <v>300000</v>
      </c>
    </row>
    <row r="50" spans="1:258">
      <c r="A50" t="s">
        <v>8134</v>
      </c>
      <c r="B50">
        <v>6950094350</v>
      </c>
      <c r="C50" t="s">
        <v>4145</v>
      </c>
      <c r="D50" t="s">
        <v>367</v>
      </c>
      <c r="E50">
        <v>24659123</v>
      </c>
      <c r="F50" t="s">
        <v>8135</v>
      </c>
      <c r="G50" t="s">
        <v>3936</v>
      </c>
      <c r="H50" t="s">
        <v>3931</v>
      </c>
      <c r="I50" t="s">
        <v>3932</v>
      </c>
      <c r="T50">
        <v>759</v>
      </c>
      <c r="U50">
        <v>1895</v>
      </c>
      <c r="AF50">
        <v>112</v>
      </c>
      <c r="AG50">
        <v>154</v>
      </c>
      <c r="AL50">
        <v>40105</v>
      </c>
      <c r="AM50">
        <v>38206</v>
      </c>
      <c r="AP50">
        <v>876</v>
      </c>
      <c r="AQ50">
        <v>4813</v>
      </c>
      <c r="BH50">
        <v>38400</v>
      </c>
      <c r="BI50">
        <v>40811</v>
      </c>
      <c r="BX50">
        <v>3452</v>
      </c>
      <c r="BY50">
        <v>4257</v>
      </c>
      <c r="CD50">
        <v>41852</v>
      </c>
      <c r="CE50">
        <v>45068</v>
      </c>
      <c r="CN50">
        <v>13608</v>
      </c>
      <c r="CO50">
        <v>18985</v>
      </c>
      <c r="CT50">
        <v>817</v>
      </c>
      <c r="CU50">
        <v>934</v>
      </c>
      <c r="CV50">
        <v>3806</v>
      </c>
      <c r="CW50">
        <v>4813</v>
      </c>
      <c r="DF50">
        <v>8985</v>
      </c>
      <c r="DG50">
        <v>13238</v>
      </c>
    </row>
    <row r="51" spans="1:258">
      <c r="A51" t="s">
        <v>8136</v>
      </c>
      <c r="B51">
        <v>276118240</v>
      </c>
      <c r="C51" t="s">
        <v>8137</v>
      </c>
      <c r="D51" t="s">
        <v>372</v>
      </c>
      <c r="E51">
        <v>24042233</v>
      </c>
      <c r="F51" t="s">
        <v>8138</v>
      </c>
      <c r="G51" t="s">
        <v>3936</v>
      </c>
      <c r="H51" t="s">
        <v>3931</v>
      </c>
      <c r="I51" t="s">
        <v>3932</v>
      </c>
      <c r="T51">
        <v>9450</v>
      </c>
      <c r="U51">
        <v>9450</v>
      </c>
      <c r="AL51">
        <v>4402</v>
      </c>
      <c r="AM51">
        <v>4402</v>
      </c>
      <c r="AP51">
        <v>0</v>
      </c>
      <c r="BH51">
        <v>13824</v>
      </c>
      <c r="BI51">
        <v>13842</v>
      </c>
      <c r="BX51">
        <v>28</v>
      </c>
      <c r="BY51">
        <v>10</v>
      </c>
      <c r="CD51">
        <v>13852</v>
      </c>
      <c r="CE51">
        <v>13852</v>
      </c>
      <c r="CN51">
        <v>0</v>
      </c>
      <c r="CO51">
        <v>115</v>
      </c>
      <c r="CP51">
        <v>64</v>
      </c>
      <c r="CQ51">
        <v>47</v>
      </c>
      <c r="CT51">
        <v>32</v>
      </c>
      <c r="CU51">
        <v>23</v>
      </c>
      <c r="CV51">
        <v>-18</v>
      </c>
      <c r="CW51">
        <v>-1477</v>
      </c>
      <c r="DD51">
        <v>533</v>
      </c>
      <c r="DE51">
        <v>337</v>
      </c>
      <c r="DF51">
        <v>455</v>
      </c>
      <c r="DG51">
        <v>1859</v>
      </c>
    </row>
    <row r="52" spans="1:258">
      <c r="A52" t="s">
        <v>8139</v>
      </c>
      <c r="B52">
        <v>1001219735</v>
      </c>
      <c r="C52" t="s">
        <v>8140</v>
      </c>
      <c r="D52" t="s">
        <v>377</v>
      </c>
      <c r="E52">
        <v>23409889</v>
      </c>
      <c r="F52" t="s">
        <v>8141</v>
      </c>
      <c r="G52" t="s">
        <v>3936</v>
      </c>
      <c r="H52" t="s">
        <v>3931</v>
      </c>
      <c r="I52" t="s">
        <v>3932</v>
      </c>
      <c r="L52">
        <v>0</v>
      </c>
      <c r="M52">
        <v>1230</v>
      </c>
      <c r="T52">
        <v>62</v>
      </c>
      <c r="U52">
        <v>405</v>
      </c>
      <c r="AD52">
        <v>62</v>
      </c>
      <c r="AE52">
        <v>1635</v>
      </c>
      <c r="AL52">
        <v>17877</v>
      </c>
      <c r="AM52">
        <v>33595</v>
      </c>
      <c r="AN52">
        <v>195197</v>
      </c>
      <c r="AO52">
        <v>85343</v>
      </c>
      <c r="AP52">
        <v>913</v>
      </c>
      <c r="AQ52">
        <v>577</v>
      </c>
      <c r="AT52">
        <v>213987</v>
      </c>
      <c r="AU52">
        <v>119515</v>
      </c>
      <c r="AV52">
        <v>10</v>
      </c>
      <c r="AW52">
        <v>10</v>
      </c>
      <c r="BF52">
        <v>166014</v>
      </c>
      <c r="BG52">
        <v>115514</v>
      </c>
      <c r="BH52">
        <v>166024</v>
      </c>
      <c r="BI52">
        <v>115524</v>
      </c>
      <c r="BT52">
        <v>0</v>
      </c>
      <c r="BU52">
        <v>0</v>
      </c>
      <c r="BV52">
        <v>27486</v>
      </c>
      <c r="BW52">
        <v>2600</v>
      </c>
      <c r="BX52">
        <v>20539</v>
      </c>
      <c r="BY52">
        <v>3026</v>
      </c>
      <c r="CB52">
        <v>48025</v>
      </c>
      <c r="CC52">
        <v>5626</v>
      </c>
      <c r="CD52">
        <v>214049</v>
      </c>
      <c r="CE52">
        <v>121150</v>
      </c>
      <c r="CH52">
        <v>13978</v>
      </c>
      <c r="CI52">
        <v>23853</v>
      </c>
      <c r="CJ52">
        <v>5478</v>
      </c>
      <c r="CK52">
        <v>4377</v>
      </c>
      <c r="CL52">
        <v>3146</v>
      </c>
      <c r="CN52">
        <v>46142</v>
      </c>
      <c r="CO52">
        <v>37373</v>
      </c>
      <c r="CP52">
        <v>7700</v>
      </c>
      <c r="CQ52">
        <v>6739</v>
      </c>
      <c r="CR52">
        <v>54752</v>
      </c>
      <c r="CS52">
        <v>58864</v>
      </c>
      <c r="CT52">
        <v>-4247</v>
      </c>
      <c r="CU52">
        <v>-5079</v>
      </c>
      <c r="CV52">
        <v>50505</v>
      </c>
      <c r="CW52">
        <v>53785</v>
      </c>
      <c r="CX52">
        <v>4247</v>
      </c>
      <c r="CY52">
        <v>5079</v>
      </c>
      <c r="DB52">
        <v>50505</v>
      </c>
      <c r="DC52">
        <v>53785</v>
      </c>
      <c r="DD52">
        <v>63796</v>
      </c>
      <c r="DE52">
        <v>66563</v>
      </c>
      <c r="DF52">
        <v>49818</v>
      </c>
      <c r="DG52">
        <v>42710</v>
      </c>
      <c r="DH52">
        <v>13978</v>
      </c>
      <c r="DI52">
        <v>23853</v>
      </c>
    </row>
    <row r="53" spans="1:258">
      <c r="A53" t="s">
        <v>8142</v>
      </c>
      <c r="B53">
        <v>9102201986</v>
      </c>
      <c r="C53" t="s">
        <v>8143</v>
      </c>
      <c r="D53" t="s">
        <v>8144</v>
      </c>
      <c r="E53">
        <v>23019697</v>
      </c>
      <c r="F53" t="s">
        <v>8145</v>
      </c>
      <c r="G53" t="s">
        <v>3936</v>
      </c>
      <c r="H53" t="s">
        <v>3931</v>
      </c>
      <c r="I53" t="s">
        <v>3932</v>
      </c>
      <c r="AL53">
        <v>130296</v>
      </c>
      <c r="AM53">
        <v>120791</v>
      </c>
      <c r="AN53">
        <v>980512</v>
      </c>
      <c r="AO53">
        <v>889814</v>
      </c>
      <c r="AP53">
        <v>1172</v>
      </c>
      <c r="AQ53">
        <v>2236</v>
      </c>
      <c r="AR53">
        <v>1</v>
      </c>
      <c r="AS53">
        <v>1</v>
      </c>
      <c r="AT53">
        <v>1111982</v>
      </c>
      <c r="AU53">
        <v>1012842</v>
      </c>
      <c r="AV53">
        <v>10</v>
      </c>
      <c r="AW53">
        <v>10</v>
      </c>
      <c r="BF53">
        <v>179485</v>
      </c>
      <c r="BG53">
        <v>125225</v>
      </c>
      <c r="BH53">
        <v>179495</v>
      </c>
      <c r="BI53">
        <v>125235</v>
      </c>
      <c r="BV53">
        <v>45</v>
      </c>
      <c r="BW53">
        <v>38</v>
      </c>
      <c r="BX53">
        <v>932442</v>
      </c>
      <c r="BY53">
        <v>887569</v>
      </c>
      <c r="BZ53">
        <v>0</v>
      </c>
      <c r="CB53">
        <v>932487</v>
      </c>
      <c r="CC53">
        <v>887607</v>
      </c>
      <c r="CD53">
        <v>1111982</v>
      </c>
      <c r="CE53">
        <v>1012842</v>
      </c>
      <c r="CF53">
        <v>6467</v>
      </c>
      <c r="CG53">
        <v>12927</v>
      </c>
      <c r="CH53">
        <v>-7472</v>
      </c>
      <c r="CI53">
        <v>-13464</v>
      </c>
      <c r="CJ53">
        <v>132411</v>
      </c>
      <c r="CK53">
        <v>74657</v>
      </c>
      <c r="CL53">
        <v>7</v>
      </c>
      <c r="CM53">
        <v>1</v>
      </c>
      <c r="CN53">
        <v>0</v>
      </c>
      <c r="CO53">
        <v>66711</v>
      </c>
      <c r="CP53">
        <v>65742</v>
      </c>
      <c r="CQ53">
        <v>27366</v>
      </c>
      <c r="CR53">
        <v>59190</v>
      </c>
      <c r="CS53">
        <v>100537</v>
      </c>
      <c r="CT53">
        <v>-4930</v>
      </c>
      <c r="CU53">
        <v>-3750</v>
      </c>
      <c r="CV53">
        <v>54260</v>
      </c>
      <c r="CW53">
        <v>96787</v>
      </c>
      <c r="DB53">
        <v>54260</v>
      </c>
      <c r="DC53">
        <v>96787</v>
      </c>
      <c r="DD53">
        <v>1524</v>
      </c>
      <c r="DF53">
        <v>2529</v>
      </c>
      <c r="DG53">
        <v>537</v>
      </c>
      <c r="DH53">
        <v>-1005</v>
      </c>
      <c r="DI53">
        <v>-537</v>
      </c>
    </row>
    <row r="54" spans="1:258">
      <c r="A54" t="s">
        <v>8146</v>
      </c>
      <c r="B54">
        <v>9102201601</v>
      </c>
      <c r="C54" t="s">
        <v>8147</v>
      </c>
      <c r="D54" t="s">
        <v>8148</v>
      </c>
      <c r="E54">
        <v>23018402</v>
      </c>
      <c r="F54" t="s">
        <v>8149</v>
      </c>
      <c r="G54" t="s">
        <v>3936</v>
      </c>
      <c r="H54" t="s">
        <v>3931</v>
      </c>
      <c r="I54" t="s">
        <v>3932</v>
      </c>
      <c r="AL54">
        <v>45191</v>
      </c>
      <c r="AM54">
        <v>39427</v>
      </c>
      <c r="AN54">
        <v>1996</v>
      </c>
      <c r="AO54">
        <v>2177</v>
      </c>
      <c r="AP54">
        <v>22</v>
      </c>
      <c r="AQ54">
        <v>64</v>
      </c>
      <c r="AR54">
        <v>6</v>
      </c>
      <c r="AS54">
        <v>1</v>
      </c>
      <c r="AT54">
        <v>47215</v>
      </c>
      <c r="AU54">
        <v>41669</v>
      </c>
      <c r="AV54">
        <v>10</v>
      </c>
      <c r="AW54">
        <v>10</v>
      </c>
      <c r="BF54">
        <v>15492</v>
      </c>
      <c r="BG54">
        <v>15186</v>
      </c>
      <c r="BH54">
        <v>15502</v>
      </c>
      <c r="BI54">
        <v>15196</v>
      </c>
      <c r="BV54">
        <v>31667</v>
      </c>
      <c r="BW54">
        <v>26421</v>
      </c>
      <c r="BX54">
        <v>46</v>
      </c>
      <c r="BY54">
        <v>52</v>
      </c>
      <c r="CB54">
        <v>31713</v>
      </c>
      <c r="CC54">
        <v>26473</v>
      </c>
      <c r="CD54">
        <v>47215</v>
      </c>
      <c r="CE54">
        <v>41669</v>
      </c>
      <c r="CF54">
        <v>1060</v>
      </c>
      <c r="CG54">
        <v>3032</v>
      </c>
      <c r="CH54">
        <v>-1060</v>
      </c>
      <c r="CI54">
        <v>-3032</v>
      </c>
      <c r="CL54">
        <v>4236</v>
      </c>
      <c r="CM54">
        <v>2544</v>
      </c>
      <c r="CN54">
        <v>5803</v>
      </c>
      <c r="CO54">
        <v>13475</v>
      </c>
      <c r="CP54">
        <v>200</v>
      </c>
      <c r="CQ54">
        <v>3355</v>
      </c>
      <c r="CR54">
        <v>307</v>
      </c>
      <c r="CS54">
        <v>4544</v>
      </c>
      <c r="CT54">
        <v>0</v>
      </c>
      <c r="CU54">
        <v>-24</v>
      </c>
      <c r="CV54">
        <v>307</v>
      </c>
      <c r="CW54">
        <v>4520</v>
      </c>
      <c r="DB54">
        <v>307</v>
      </c>
      <c r="DC54">
        <v>4520</v>
      </c>
    </row>
    <row r="55" spans="1:258">
      <c r="A55" t="s">
        <v>8146</v>
      </c>
      <c r="B55">
        <v>9102201601</v>
      </c>
      <c r="C55" t="s">
        <v>8147</v>
      </c>
      <c r="D55" t="s">
        <v>8148</v>
      </c>
      <c r="E55">
        <v>23018402</v>
      </c>
      <c r="F55" t="s">
        <v>8149</v>
      </c>
      <c r="G55" t="s">
        <v>3936</v>
      </c>
      <c r="H55" t="s">
        <v>3931</v>
      </c>
      <c r="I55" t="s">
        <v>3932</v>
      </c>
      <c r="AL55">
        <v>45191</v>
      </c>
      <c r="AM55">
        <v>39427</v>
      </c>
      <c r="AN55">
        <v>1996</v>
      </c>
      <c r="AO55">
        <v>2177</v>
      </c>
      <c r="AP55">
        <v>22</v>
      </c>
      <c r="AQ55">
        <v>64</v>
      </c>
      <c r="AR55">
        <v>6</v>
      </c>
      <c r="AS55">
        <v>1</v>
      </c>
      <c r="AT55">
        <v>47215</v>
      </c>
      <c r="AU55">
        <v>41669</v>
      </c>
      <c r="AV55">
        <v>10</v>
      </c>
      <c r="AW55">
        <v>10</v>
      </c>
      <c r="BF55">
        <v>15492</v>
      </c>
      <c r="BG55">
        <v>15186</v>
      </c>
      <c r="BH55">
        <v>15502</v>
      </c>
      <c r="BI55">
        <v>15196</v>
      </c>
      <c r="BV55">
        <v>31667</v>
      </c>
      <c r="BW55">
        <v>26421</v>
      </c>
      <c r="BX55">
        <v>46</v>
      </c>
      <c r="BY55">
        <v>52</v>
      </c>
      <c r="CB55">
        <v>31713</v>
      </c>
      <c r="CC55">
        <v>26473</v>
      </c>
      <c r="CD55">
        <v>47215</v>
      </c>
      <c r="CE55">
        <v>41669</v>
      </c>
      <c r="CF55">
        <v>1060</v>
      </c>
      <c r="CG55">
        <v>3032</v>
      </c>
      <c r="CH55">
        <v>-1060</v>
      </c>
      <c r="CI55">
        <v>-3032</v>
      </c>
      <c r="CL55">
        <v>4236</v>
      </c>
      <c r="CM55">
        <v>2544</v>
      </c>
      <c r="CN55">
        <v>5803</v>
      </c>
      <c r="CO55">
        <v>13475</v>
      </c>
      <c r="CP55">
        <v>200</v>
      </c>
      <c r="CQ55">
        <v>3355</v>
      </c>
      <c r="CR55">
        <v>307</v>
      </c>
      <c r="CS55">
        <v>4544</v>
      </c>
      <c r="CT55">
        <v>0</v>
      </c>
      <c r="CU55">
        <v>-24</v>
      </c>
      <c r="CV55">
        <v>307</v>
      </c>
      <c r="CW55">
        <v>4520</v>
      </c>
      <c r="DB55">
        <v>307</v>
      </c>
      <c r="DC55">
        <v>4520</v>
      </c>
    </row>
    <row r="56" spans="1:258">
      <c r="A56" t="s">
        <v>8150</v>
      </c>
      <c r="B56">
        <v>9102200252</v>
      </c>
      <c r="C56" t="s">
        <v>8143</v>
      </c>
      <c r="D56" t="s">
        <v>8151</v>
      </c>
      <c r="E56">
        <v>23018299</v>
      </c>
      <c r="F56" t="s">
        <v>8152</v>
      </c>
      <c r="G56" t="s">
        <v>3936</v>
      </c>
      <c r="H56" t="s">
        <v>3931</v>
      </c>
      <c r="I56" t="s">
        <v>3932</v>
      </c>
      <c r="T56">
        <v>0</v>
      </c>
      <c r="AD56">
        <v>0</v>
      </c>
      <c r="AE56">
        <v>0</v>
      </c>
      <c r="AL56">
        <v>39445</v>
      </c>
      <c r="AM56">
        <v>11675</v>
      </c>
      <c r="AN56">
        <v>262261</v>
      </c>
      <c r="AO56">
        <v>163630</v>
      </c>
      <c r="AP56">
        <v>10510</v>
      </c>
      <c r="AQ56">
        <v>5962</v>
      </c>
      <c r="AR56">
        <v>0</v>
      </c>
      <c r="AT56">
        <v>312216</v>
      </c>
      <c r="AU56">
        <v>181267</v>
      </c>
      <c r="AV56">
        <v>10</v>
      </c>
      <c r="AW56">
        <v>10</v>
      </c>
      <c r="BF56">
        <v>310203</v>
      </c>
      <c r="BG56">
        <v>178428</v>
      </c>
      <c r="BH56">
        <v>310213</v>
      </c>
      <c r="BI56">
        <v>178438</v>
      </c>
      <c r="BV56">
        <v>0</v>
      </c>
      <c r="BX56">
        <v>2003</v>
      </c>
      <c r="BY56">
        <v>2829</v>
      </c>
      <c r="CB56">
        <v>2003</v>
      </c>
      <c r="CC56">
        <v>2829</v>
      </c>
      <c r="CD56">
        <v>312216</v>
      </c>
      <c r="CE56">
        <v>181267</v>
      </c>
      <c r="CF56">
        <v>3813</v>
      </c>
      <c r="CG56">
        <v>22829</v>
      </c>
      <c r="CH56">
        <v>109684</v>
      </c>
      <c r="CI56">
        <v>119649</v>
      </c>
      <c r="CJ56">
        <v>30026</v>
      </c>
      <c r="CK56">
        <v>6498</v>
      </c>
      <c r="CL56">
        <v>0</v>
      </c>
      <c r="CM56">
        <v>96</v>
      </c>
      <c r="CN56">
        <v>237</v>
      </c>
      <c r="CO56">
        <v>3</v>
      </c>
      <c r="CP56">
        <v>1020</v>
      </c>
      <c r="CQ56">
        <v>122</v>
      </c>
      <c r="CR56">
        <v>138927</v>
      </c>
      <c r="CS56">
        <v>125932</v>
      </c>
      <c r="CT56">
        <v>-7152</v>
      </c>
      <c r="CU56">
        <v>-10145</v>
      </c>
      <c r="CV56">
        <v>131775</v>
      </c>
      <c r="CW56">
        <v>115787</v>
      </c>
      <c r="DB56">
        <v>131775</v>
      </c>
      <c r="DC56">
        <v>115787</v>
      </c>
      <c r="DD56">
        <v>125831</v>
      </c>
      <c r="DE56">
        <v>168949</v>
      </c>
      <c r="DF56">
        <v>12334</v>
      </c>
      <c r="DG56">
        <v>26471</v>
      </c>
      <c r="DH56">
        <v>113497</v>
      </c>
      <c r="DI56">
        <v>142478</v>
      </c>
    </row>
    <row r="57" spans="1:258">
      <c r="A57" t="s">
        <v>4138</v>
      </c>
      <c r="B57">
        <v>9102202041</v>
      </c>
      <c r="C57" t="s">
        <v>4056</v>
      </c>
      <c r="D57" t="s">
        <v>401</v>
      </c>
      <c r="E57">
        <v>23199351</v>
      </c>
      <c r="F57" t="s">
        <v>4140</v>
      </c>
      <c r="G57" t="s">
        <v>4139</v>
      </c>
      <c r="H57" t="s">
        <v>3931</v>
      </c>
      <c r="I57" t="s">
        <v>3932</v>
      </c>
      <c r="AL57">
        <v>32668</v>
      </c>
      <c r="AM57">
        <v>27167</v>
      </c>
      <c r="AN57">
        <v>31009</v>
      </c>
      <c r="AO57">
        <v>31229</v>
      </c>
      <c r="AP57">
        <v>12776</v>
      </c>
      <c r="AQ57">
        <v>13776</v>
      </c>
      <c r="AR57">
        <v>0</v>
      </c>
      <c r="AS57">
        <v>5</v>
      </c>
      <c r="AT57">
        <v>76453</v>
      </c>
      <c r="AU57">
        <v>72177</v>
      </c>
      <c r="AV57">
        <v>10</v>
      </c>
      <c r="AW57">
        <v>10</v>
      </c>
      <c r="BF57">
        <v>74822</v>
      </c>
      <c r="BG57">
        <v>70500</v>
      </c>
      <c r="BH57">
        <v>74832</v>
      </c>
      <c r="BI57">
        <v>70510</v>
      </c>
      <c r="BV57">
        <v>1598</v>
      </c>
      <c r="BW57">
        <v>1598</v>
      </c>
      <c r="BX57">
        <v>23</v>
      </c>
      <c r="BY57">
        <v>69</v>
      </c>
      <c r="CB57">
        <v>1621</v>
      </c>
      <c r="CC57">
        <v>1667</v>
      </c>
      <c r="CD57">
        <v>76453</v>
      </c>
      <c r="CE57">
        <v>72177</v>
      </c>
      <c r="CF57">
        <v>1220</v>
      </c>
      <c r="CG57">
        <v>3631</v>
      </c>
      <c r="CH57">
        <v>-1220</v>
      </c>
      <c r="CI57">
        <v>17369</v>
      </c>
      <c r="CJ57">
        <v>5567</v>
      </c>
      <c r="CK57">
        <v>1365</v>
      </c>
      <c r="CN57">
        <v>0</v>
      </c>
      <c r="CO57">
        <v>10</v>
      </c>
      <c r="CP57">
        <v>25</v>
      </c>
      <c r="CQ57">
        <v>46</v>
      </c>
      <c r="CR57">
        <v>4322</v>
      </c>
      <c r="CS57">
        <v>18698</v>
      </c>
      <c r="CV57">
        <v>4322</v>
      </c>
      <c r="CW57">
        <v>18593</v>
      </c>
      <c r="DB57">
        <v>4322</v>
      </c>
      <c r="DC57">
        <v>18593</v>
      </c>
      <c r="DD57">
        <v>0</v>
      </c>
      <c r="DE57">
        <v>21000</v>
      </c>
      <c r="DH57">
        <v>0</v>
      </c>
      <c r="DI57">
        <v>21000</v>
      </c>
      <c r="GB57">
        <v>0</v>
      </c>
      <c r="GC57">
        <v>-105</v>
      </c>
    </row>
    <row r="58" spans="1:258">
      <c r="A58" t="s">
        <v>8153</v>
      </c>
      <c r="B58">
        <v>9102201009</v>
      </c>
      <c r="C58" t="s">
        <v>4056</v>
      </c>
      <c r="D58" t="s">
        <v>407</v>
      </c>
      <c r="E58">
        <v>23209673</v>
      </c>
      <c r="F58" t="s">
        <v>8154</v>
      </c>
      <c r="G58" t="s">
        <v>3936</v>
      </c>
      <c r="H58" t="s">
        <v>3931</v>
      </c>
      <c r="I58" t="s">
        <v>3932</v>
      </c>
      <c r="AL58">
        <v>40548</v>
      </c>
      <c r="AM58">
        <v>28275</v>
      </c>
      <c r="AN58">
        <v>136225</v>
      </c>
      <c r="AO58">
        <v>30003</v>
      </c>
      <c r="AP58">
        <v>723</v>
      </c>
      <c r="AQ58">
        <v>18334</v>
      </c>
      <c r="AR58">
        <v>0</v>
      </c>
      <c r="AS58">
        <v>36</v>
      </c>
      <c r="AT58">
        <v>177496</v>
      </c>
      <c r="AU58">
        <v>76648</v>
      </c>
      <c r="AV58">
        <v>150</v>
      </c>
      <c r="AW58">
        <v>150</v>
      </c>
      <c r="BF58">
        <v>173216</v>
      </c>
      <c r="BG58">
        <v>68934</v>
      </c>
      <c r="BH58">
        <v>173366</v>
      </c>
      <c r="BI58">
        <v>69084</v>
      </c>
      <c r="BV58">
        <v>0</v>
      </c>
      <c r="BX58">
        <v>4130</v>
      </c>
      <c r="BY58">
        <v>7564</v>
      </c>
      <c r="CB58">
        <v>4130</v>
      </c>
      <c r="CC58">
        <v>7564</v>
      </c>
      <c r="CD58">
        <v>177496</v>
      </c>
      <c r="CE58">
        <v>76648</v>
      </c>
      <c r="CF58">
        <v>113216</v>
      </c>
      <c r="CG58">
        <v>6247</v>
      </c>
      <c r="CH58">
        <v>72500</v>
      </c>
      <c r="CI58">
        <v>33614</v>
      </c>
      <c r="CJ58">
        <v>12829</v>
      </c>
      <c r="CK58">
        <v>1329</v>
      </c>
      <c r="CL58">
        <v>662</v>
      </c>
      <c r="CM58">
        <v>74</v>
      </c>
      <c r="CN58">
        <v>4731</v>
      </c>
      <c r="CO58">
        <v>13741</v>
      </c>
      <c r="CP58">
        <v>728</v>
      </c>
      <c r="CQ58">
        <v>5190</v>
      </c>
      <c r="CR58">
        <v>88670</v>
      </c>
      <c r="CS58">
        <v>43420</v>
      </c>
      <c r="CV58">
        <v>87716</v>
      </c>
      <c r="CW58">
        <v>42737</v>
      </c>
      <c r="DB58">
        <v>87716</v>
      </c>
      <c r="DC58">
        <v>42737</v>
      </c>
      <c r="DD58">
        <v>185993</v>
      </c>
      <c r="DE58">
        <v>126300</v>
      </c>
      <c r="DF58">
        <v>277</v>
      </c>
      <c r="DG58">
        <v>86439</v>
      </c>
      <c r="DH58">
        <v>185716</v>
      </c>
      <c r="DI58">
        <v>39861</v>
      </c>
      <c r="GB58">
        <v>-954</v>
      </c>
      <c r="GC58">
        <v>-683</v>
      </c>
    </row>
    <row r="59" spans="1:258">
      <c r="A59" t="s">
        <v>8155</v>
      </c>
      <c r="B59">
        <v>7727834940</v>
      </c>
      <c r="C59" t="s">
        <v>8156</v>
      </c>
      <c r="D59" t="s">
        <v>8157</v>
      </c>
      <c r="E59">
        <v>24600844</v>
      </c>
      <c r="F59" t="s">
        <v>8158</v>
      </c>
      <c r="G59" t="s">
        <v>3936</v>
      </c>
      <c r="H59" t="s">
        <v>3931</v>
      </c>
      <c r="I59" t="s">
        <v>3932</v>
      </c>
      <c r="T59">
        <v>1682</v>
      </c>
      <c r="U59">
        <v>2194</v>
      </c>
      <c r="AL59">
        <v>21984</v>
      </c>
      <c r="AM59">
        <v>13505</v>
      </c>
      <c r="AP59">
        <v>15866</v>
      </c>
      <c r="AQ59">
        <v>14063</v>
      </c>
      <c r="BH59">
        <v>35824</v>
      </c>
      <c r="BI59">
        <v>22633</v>
      </c>
      <c r="BL59">
        <v>2129</v>
      </c>
      <c r="BM59">
        <v>4090</v>
      </c>
      <c r="BV59">
        <v>0</v>
      </c>
      <c r="BW59">
        <v>78</v>
      </c>
      <c r="BX59">
        <v>1580</v>
      </c>
      <c r="BY59">
        <v>2961</v>
      </c>
      <c r="CD59">
        <v>39532</v>
      </c>
      <c r="CE59">
        <v>29762</v>
      </c>
      <c r="CN59">
        <v>11795</v>
      </c>
      <c r="CO59">
        <v>9443</v>
      </c>
      <c r="CP59">
        <v>3276</v>
      </c>
      <c r="CQ59">
        <v>1626</v>
      </c>
      <c r="CT59">
        <v>1992</v>
      </c>
      <c r="CU59">
        <v>1032</v>
      </c>
      <c r="CV59">
        <v>23869</v>
      </c>
      <c r="CW59">
        <v>12104</v>
      </c>
      <c r="DD59">
        <v>42027</v>
      </c>
      <c r="DE59">
        <v>25456</v>
      </c>
      <c r="DF59">
        <v>24685</v>
      </c>
      <c r="DG59">
        <v>20137</v>
      </c>
    </row>
    <row r="60" spans="1:258">
      <c r="A60" t="s">
        <v>8159</v>
      </c>
      <c r="B60">
        <v>7723706312</v>
      </c>
      <c r="C60" t="s">
        <v>4107</v>
      </c>
      <c r="D60" t="s">
        <v>421</v>
      </c>
      <c r="E60">
        <v>24624693</v>
      </c>
      <c r="F60" t="s">
        <v>8160</v>
      </c>
      <c r="G60" t="s">
        <v>3936</v>
      </c>
      <c r="H60" t="s">
        <v>3931</v>
      </c>
      <c r="I60" t="s">
        <v>3932</v>
      </c>
      <c r="T60">
        <v>359</v>
      </c>
      <c r="U60">
        <v>742</v>
      </c>
      <c r="AL60">
        <v>67653</v>
      </c>
      <c r="AM60">
        <v>71790</v>
      </c>
      <c r="AP60">
        <v>4911</v>
      </c>
      <c r="AQ60">
        <v>4121</v>
      </c>
      <c r="BH60">
        <v>70898</v>
      </c>
      <c r="BI60">
        <v>69956</v>
      </c>
      <c r="BX60">
        <v>2025</v>
      </c>
      <c r="BY60">
        <v>6697</v>
      </c>
      <c r="CD60">
        <v>72923</v>
      </c>
      <c r="CE60">
        <v>76653</v>
      </c>
      <c r="CP60">
        <v>3223</v>
      </c>
      <c r="CQ60">
        <v>3422</v>
      </c>
      <c r="CT60">
        <v>963</v>
      </c>
      <c r="CU60">
        <v>1609</v>
      </c>
      <c r="CV60">
        <v>942</v>
      </c>
      <c r="CW60">
        <v>1010</v>
      </c>
      <c r="DD60">
        <v>83877</v>
      </c>
      <c r="DE60">
        <v>164935</v>
      </c>
      <c r="DF60">
        <v>78749</v>
      </c>
      <c r="DG60">
        <v>158894</v>
      </c>
    </row>
    <row r="61" spans="1:258">
      <c r="A61" t="s">
        <v>8161</v>
      </c>
      <c r="B61">
        <v>916009139</v>
      </c>
      <c r="C61" t="s">
        <v>8162</v>
      </c>
      <c r="D61" t="s">
        <v>8163</v>
      </c>
      <c r="E61">
        <v>24596134</v>
      </c>
      <c r="F61" t="s">
        <v>8164</v>
      </c>
      <c r="G61" t="s">
        <v>3960</v>
      </c>
      <c r="H61" t="s">
        <v>3931</v>
      </c>
      <c r="I61" t="s">
        <v>3932</v>
      </c>
      <c r="T61">
        <v>3265</v>
      </c>
      <c r="U61">
        <v>4029</v>
      </c>
      <c r="X61">
        <v>1054467</v>
      </c>
      <c r="Y61">
        <v>1700806</v>
      </c>
      <c r="AL61">
        <v>0</v>
      </c>
      <c r="AM61">
        <v>0</v>
      </c>
      <c r="AP61">
        <v>407</v>
      </c>
      <c r="AQ61">
        <v>2</v>
      </c>
      <c r="BH61">
        <v>32936</v>
      </c>
      <c r="BI61">
        <v>29202</v>
      </c>
      <c r="BL61">
        <v>0</v>
      </c>
      <c r="BM61">
        <v>0</v>
      </c>
      <c r="BR61">
        <v>1021699</v>
      </c>
      <c r="BS61">
        <v>1668832</v>
      </c>
      <c r="BV61">
        <v>0</v>
      </c>
      <c r="BW61">
        <v>0</v>
      </c>
      <c r="BX61">
        <v>3504</v>
      </c>
      <c r="BY61">
        <v>6803</v>
      </c>
      <c r="CD61">
        <v>1058139</v>
      </c>
      <c r="CE61">
        <v>1704837</v>
      </c>
      <c r="CP61">
        <v>96</v>
      </c>
      <c r="CQ61">
        <v>158</v>
      </c>
      <c r="CT61">
        <v>230</v>
      </c>
      <c r="CU61">
        <v>290</v>
      </c>
      <c r="CV61">
        <v>3734</v>
      </c>
      <c r="CW61">
        <v>7093</v>
      </c>
      <c r="DD61">
        <v>7666</v>
      </c>
      <c r="DE61">
        <v>12482</v>
      </c>
      <c r="DF61">
        <v>3606</v>
      </c>
      <c r="DG61">
        <v>4941</v>
      </c>
    </row>
    <row r="62" spans="1:258">
      <c r="A62" t="s">
        <v>3975</v>
      </c>
      <c r="B62">
        <v>7716228295</v>
      </c>
      <c r="C62" t="s">
        <v>3976</v>
      </c>
      <c r="D62" t="s">
        <v>3977</v>
      </c>
      <c r="E62">
        <v>25227336</v>
      </c>
      <c r="F62" t="s">
        <v>3979</v>
      </c>
      <c r="G62" t="s">
        <v>3978</v>
      </c>
      <c r="H62" t="s">
        <v>3931</v>
      </c>
      <c r="I62" t="s">
        <v>3932</v>
      </c>
      <c r="AF62">
        <v>0</v>
      </c>
      <c r="AG62">
        <v>8</v>
      </c>
      <c r="AL62">
        <v>21853</v>
      </c>
      <c r="AM62">
        <v>44078</v>
      </c>
      <c r="AP62">
        <v>30077</v>
      </c>
      <c r="AQ62">
        <v>46316</v>
      </c>
      <c r="BH62">
        <v>50852</v>
      </c>
      <c r="BI62">
        <v>65654</v>
      </c>
      <c r="BX62">
        <v>1078</v>
      </c>
      <c r="BY62">
        <v>24748</v>
      </c>
      <c r="CD62">
        <v>51930</v>
      </c>
      <c r="CE62">
        <v>90402</v>
      </c>
      <c r="CN62">
        <v>27114</v>
      </c>
      <c r="CO62">
        <v>26395</v>
      </c>
      <c r="CP62">
        <v>305</v>
      </c>
      <c r="CQ62">
        <v>3640</v>
      </c>
      <c r="CT62">
        <v>1094</v>
      </c>
      <c r="CU62">
        <v>1451</v>
      </c>
      <c r="CV62">
        <v>10980</v>
      </c>
      <c r="CW62">
        <v>23768</v>
      </c>
      <c r="DD62">
        <v>12276</v>
      </c>
      <c r="DE62">
        <v>32394</v>
      </c>
      <c r="DF62">
        <v>27011</v>
      </c>
      <c r="DG62">
        <v>29930</v>
      </c>
    </row>
    <row r="63" spans="1:258">
      <c r="A63" t="s">
        <v>8165</v>
      </c>
      <c r="B63">
        <v>7702686930</v>
      </c>
      <c r="C63" t="s">
        <v>3943</v>
      </c>
      <c r="D63" t="s">
        <v>8166</v>
      </c>
      <c r="E63">
        <v>24642685</v>
      </c>
      <c r="F63" t="s">
        <v>8167</v>
      </c>
      <c r="G63" t="s">
        <v>3936</v>
      </c>
      <c r="H63" t="s">
        <v>3931</v>
      </c>
      <c r="I63" t="s">
        <v>3932</v>
      </c>
      <c r="X63">
        <v>29660</v>
      </c>
      <c r="Y63">
        <v>57657</v>
      </c>
      <c r="AF63">
        <v>3131</v>
      </c>
      <c r="AG63">
        <v>18813</v>
      </c>
      <c r="AL63">
        <v>110804</v>
      </c>
      <c r="AM63">
        <v>84330</v>
      </c>
      <c r="AP63">
        <v>5975</v>
      </c>
      <c r="AQ63">
        <v>4258</v>
      </c>
      <c r="BH63">
        <v>118831</v>
      </c>
      <c r="BI63">
        <v>117738</v>
      </c>
      <c r="BL63">
        <v>20721</v>
      </c>
      <c r="BM63">
        <v>20726</v>
      </c>
      <c r="BX63">
        <v>10018</v>
      </c>
      <c r="BY63">
        <v>26594</v>
      </c>
      <c r="CD63">
        <v>149570</v>
      </c>
      <c r="CE63">
        <v>165058</v>
      </c>
      <c r="CL63">
        <v>2470</v>
      </c>
      <c r="CM63">
        <v>2470</v>
      </c>
      <c r="CN63">
        <v>22668</v>
      </c>
      <c r="CO63">
        <v>22318</v>
      </c>
      <c r="CP63">
        <v>25489</v>
      </c>
      <c r="CQ63">
        <v>347</v>
      </c>
      <c r="CT63">
        <v>0</v>
      </c>
      <c r="CV63">
        <v>3702</v>
      </c>
      <c r="CW63">
        <v>36368</v>
      </c>
      <c r="DD63">
        <v>77925</v>
      </c>
      <c r="DE63">
        <v>76491</v>
      </c>
      <c r="DF63">
        <v>68932</v>
      </c>
      <c r="DG63">
        <v>59624</v>
      </c>
    </row>
    <row r="64" spans="1:258">
      <c r="A64" t="s">
        <v>8168</v>
      </c>
      <c r="B64">
        <v>5406796664</v>
      </c>
      <c r="C64" t="s">
        <v>8169</v>
      </c>
      <c r="D64" t="s">
        <v>444</v>
      </c>
      <c r="E64">
        <v>24433900</v>
      </c>
      <c r="F64" t="s">
        <v>8170</v>
      </c>
      <c r="G64" t="s">
        <v>3936</v>
      </c>
      <c r="H64" t="s">
        <v>3931</v>
      </c>
      <c r="I64" t="s">
        <v>3932</v>
      </c>
      <c r="L64">
        <v>3579</v>
      </c>
      <c r="M64">
        <v>3589</v>
      </c>
      <c r="T64">
        <v>1103</v>
      </c>
      <c r="U64">
        <v>1499</v>
      </c>
      <c r="Z64">
        <v>1045</v>
      </c>
      <c r="AA64">
        <v>2817</v>
      </c>
      <c r="AB64">
        <v>0</v>
      </c>
      <c r="AD64">
        <v>5727</v>
      </c>
      <c r="AE64">
        <v>7905</v>
      </c>
      <c r="AJ64">
        <v>121</v>
      </c>
      <c r="AK64">
        <v>140</v>
      </c>
      <c r="AL64">
        <v>10171</v>
      </c>
      <c r="AM64">
        <v>8615</v>
      </c>
      <c r="AN64">
        <v>84889</v>
      </c>
      <c r="AO64">
        <v>50239</v>
      </c>
      <c r="AP64">
        <v>6391</v>
      </c>
      <c r="AQ64">
        <v>14516</v>
      </c>
      <c r="AR64">
        <v>0</v>
      </c>
      <c r="AT64">
        <v>101572</v>
      </c>
      <c r="AU64">
        <v>73510</v>
      </c>
      <c r="AV64">
        <v>22</v>
      </c>
      <c r="AW64">
        <v>22</v>
      </c>
      <c r="BB64">
        <v>7547</v>
      </c>
      <c r="BC64">
        <v>7547</v>
      </c>
      <c r="BF64">
        <v>71669</v>
      </c>
      <c r="BG64">
        <v>51425</v>
      </c>
      <c r="BH64">
        <v>79238</v>
      </c>
      <c r="BI64">
        <v>58994</v>
      </c>
      <c r="BL64">
        <v>11000</v>
      </c>
      <c r="BN64">
        <v>934</v>
      </c>
      <c r="BO64">
        <v>766</v>
      </c>
      <c r="BP64">
        <v>3161</v>
      </c>
      <c r="BQ64">
        <v>1956</v>
      </c>
      <c r="BT64">
        <v>11934</v>
      </c>
      <c r="BU64">
        <v>766</v>
      </c>
      <c r="BV64">
        <v>0</v>
      </c>
      <c r="BW64">
        <v>7265</v>
      </c>
      <c r="BX64">
        <v>12966</v>
      </c>
      <c r="BY64">
        <v>12434</v>
      </c>
      <c r="CB64">
        <v>16127</v>
      </c>
      <c r="CC64">
        <v>21655</v>
      </c>
      <c r="CD64">
        <v>107299</v>
      </c>
      <c r="CE64">
        <v>81415</v>
      </c>
      <c r="CF64">
        <v>44073</v>
      </c>
      <c r="CG64">
        <v>32553</v>
      </c>
      <c r="CH64">
        <v>35737</v>
      </c>
      <c r="CI64">
        <v>27494</v>
      </c>
      <c r="CJ64">
        <v>728</v>
      </c>
      <c r="CK64">
        <v>2247</v>
      </c>
      <c r="CL64">
        <v>4211</v>
      </c>
      <c r="CM64">
        <v>3224</v>
      </c>
      <c r="CN64">
        <v>6178</v>
      </c>
      <c r="CO64">
        <v>5202</v>
      </c>
      <c r="CP64">
        <v>12419</v>
      </c>
      <c r="CQ64">
        <v>4429</v>
      </c>
      <c r="CR64">
        <v>26013</v>
      </c>
      <c r="CS64">
        <v>27354</v>
      </c>
      <c r="CT64">
        <v>-5769</v>
      </c>
      <c r="CU64">
        <v>-5833</v>
      </c>
      <c r="CV64">
        <v>20244</v>
      </c>
      <c r="CW64">
        <v>21521</v>
      </c>
      <c r="CX64">
        <v>3830</v>
      </c>
      <c r="CY64">
        <v>2917</v>
      </c>
      <c r="CZ64">
        <v>-1939</v>
      </c>
      <c r="DA64">
        <v>-2917</v>
      </c>
      <c r="DB64">
        <v>20244</v>
      </c>
      <c r="DC64">
        <v>21521</v>
      </c>
      <c r="DD64">
        <v>128869</v>
      </c>
      <c r="DE64">
        <v>89019</v>
      </c>
      <c r="DF64">
        <v>49059</v>
      </c>
      <c r="DG64">
        <v>28972</v>
      </c>
      <c r="DH64">
        <v>79810</v>
      </c>
      <c r="DI64">
        <v>60047</v>
      </c>
      <c r="DJ64">
        <v>22</v>
      </c>
      <c r="DK64">
        <v>29944</v>
      </c>
      <c r="DL64">
        <v>37513</v>
      </c>
      <c r="DM64">
        <v>0</v>
      </c>
      <c r="DN64">
        <v>22116</v>
      </c>
      <c r="DO64">
        <v>22116</v>
      </c>
      <c r="DP64">
        <v>20244</v>
      </c>
      <c r="DQ64">
        <v>20244</v>
      </c>
      <c r="DR64">
        <v>0</v>
      </c>
      <c r="DS64">
        <v>635</v>
      </c>
      <c r="DT64">
        <v>635</v>
      </c>
      <c r="DW64">
        <v>22</v>
      </c>
      <c r="DX64">
        <v>51425</v>
      </c>
      <c r="DY64">
        <v>58994</v>
      </c>
      <c r="DZ64">
        <v>0</v>
      </c>
      <c r="EA64">
        <v>20244</v>
      </c>
      <c r="EB64">
        <v>20244</v>
      </c>
      <c r="EH64">
        <v>22</v>
      </c>
      <c r="EI64">
        <v>71669</v>
      </c>
      <c r="EJ64">
        <v>79238</v>
      </c>
      <c r="EK64">
        <v>79238</v>
      </c>
      <c r="EL64">
        <v>58993</v>
      </c>
      <c r="EM64">
        <v>26500</v>
      </c>
      <c r="EN64">
        <v>27200</v>
      </c>
      <c r="EO64">
        <v>3735</v>
      </c>
      <c r="EP64">
        <v>10269</v>
      </c>
      <c r="EQ64">
        <v>1104</v>
      </c>
      <c r="ES64">
        <v>585</v>
      </c>
      <c r="ET64">
        <v>22500</v>
      </c>
      <c r="EU64">
        <v>34200</v>
      </c>
      <c r="EV64">
        <v>35470</v>
      </c>
      <c r="EW64">
        <v>23456</v>
      </c>
      <c r="EX64">
        <v>43827</v>
      </c>
      <c r="EY64">
        <v>31802</v>
      </c>
      <c r="EZ64">
        <v>3894</v>
      </c>
      <c r="FA64">
        <v>3019</v>
      </c>
      <c r="FB64">
        <v>1756</v>
      </c>
      <c r="FC64">
        <v>7017</v>
      </c>
      <c r="FD64">
        <v>10660</v>
      </c>
      <c r="FE64">
        <v>39063</v>
      </c>
      <c r="FF64">
        <v>42345</v>
      </c>
      <c r="FI64">
        <v>-51188</v>
      </c>
      <c r="FJ64">
        <v>-30590</v>
      </c>
      <c r="FK64">
        <v>26500</v>
      </c>
      <c r="FL64">
        <v>27200</v>
      </c>
      <c r="FO64">
        <v>22500</v>
      </c>
      <c r="FP64">
        <v>4000</v>
      </c>
      <c r="FQ64">
        <v>-7000</v>
      </c>
      <c r="FR64">
        <v>-8125</v>
      </c>
      <c r="FS64">
        <v>4755</v>
      </c>
      <c r="FT64">
        <v>14516</v>
      </c>
      <c r="FU64">
        <v>9761</v>
      </c>
      <c r="FV64">
        <v>6391</v>
      </c>
      <c r="FW64">
        <v>14516</v>
      </c>
      <c r="FZ64">
        <v>0</v>
      </c>
      <c r="GA64">
        <v>64</v>
      </c>
      <c r="GG64">
        <v>357</v>
      </c>
      <c r="GH64">
        <v>2811</v>
      </c>
      <c r="GK64">
        <v>728</v>
      </c>
      <c r="GL64">
        <v>2310</v>
      </c>
      <c r="GM64">
        <v>52501</v>
      </c>
      <c r="GN64">
        <v>32900</v>
      </c>
      <c r="GQ64">
        <v>34200</v>
      </c>
      <c r="GT64">
        <v>7547</v>
      </c>
      <c r="GU64">
        <v>7547</v>
      </c>
      <c r="GV64">
        <v>7547</v>
      </c>
      <c r="GW64">
        <v>21521</v>
      </c>
      <c r="GX64">
        <v>596</v>
      </c>
      <c r="GY64">
        <v>59629</v>
      </c>
      <c r="GZ64">
        <v>-635</v>
      </c>
      <c r="HA64">
        <v>0</v>
      </c>
      <c r="HB64">
        <v>-635</v>
      </c>
      <c r="HC64">
        <v>20886</v>
      </c>
      <c r="HD64">
        <v>596</v>
      </c>
      <c r="HE64">
        <v>58994</v>
      </c>
      <c r="HF64">
        <v>21521</v>
      </c>
      <c r="HG64">
        <v>595</v>
      </c>
      <c r="HH64">
        <v>52060</v>
      </c>
      <c r="HI64">
        <v>-635</v>
      </c>
      <c r="HJ64">
        <v>0</v>
      </c>
      <c r="HK64">
        <v>-635</v>
      </c>
      <c r="HL64">
        <v>20886</v>
      </c>
      <c r="HM64">
        <v>595</v>
      </c>
      <c r="HN64">
        <v>51425</v>
      </c>
      <c r="IS64">
        <v>595</v>
      </c>
      <c r="IT64">
        <v>595</v>
      </c>
      <c r="IW64">
        <v>635</v>
      </c>
      <c r="IX64">
        <v>635</v>
      </c>
    </row>
    <row r="65" spans="1:385">
      <c r="A65" t="s">
        <v>8171</v>
      </c>
      <c r="B65">
        <v>6455047081</v>
      </c>
      <c r="C65" t="s">
        <v>8172</v>
      </c>
      <c r="D65" t="s">
        <v>451</v>
      </c>
      <c r="E65">
        <v>24911925</v>
      </c>
      <c r="F65" t="s">
        <v>8173</v>
      </c>
      <c r="G65" t="s">
        <v>3936</v>
      </c>
      <c r="H65" t="s">
        <v>3931</v>
      </c>
      <c r="I65" t="s">
        <v>3932</v>
      </c>
      <c r="L65">
        <v>0</v>
      </c>
      <c r="N65">
        <v>0</v>
      </c>
      <c r="P65">
        <v>0</v>
      </c>
      <c r="R65">
        <v>0</v>
      </c>
      <c r="T65">
        <v>0</v>
      </c>
      <c r="V65">
        <v>0</v>
      </c>
      <c r="X65">
        <v>0</v>
      </c>
      <c r="Z65">
        <v>0</v>
      </c>
      <c r="AB65">
        <v>0</v>
      </c>
      <c r="AD65">
        <v>0</v>
      </c>
      <c r="AE65">
        <v>0</v>
      </c>
      <c r="AF65">
        <v>0</v>
      </c>
      <c r="AJ65">
        <v>0</v>
      </c>
      <c r="AL65">
        <v>3075</v>
      </c>
      <c r="AM65">
        <v>3134</v>
      </c>
      <c r="AN65">
        <v>37467</v>
      </c>
      <c r="AO65">
        <v>19577</v>
      </c>
      <c r="AP65">
        <v>1977</v>
      </c>
      <c r="AQ65">
        <v>11738</v>
      </c>
      <c r="AR65">
        <v>0</v>
      </c>
      <c r="AT65">
        <v>42519</v>
      </c>
      <c r="AU65">
        <v>34449</v>
      </c>
      <c r="AV65">
        <v>756</v>
      </c>
      <c r="AW65">
        <v>756</v>
      </c>
      <c r="AX65">
        <v>0</v>
      </c>
      <c r="AZ65">
        <v>0</v>
      </c>
      <c r="BB65">
        <v>0</v>
      </c>
      <c r="BD65">
        <v>0</v>
      </c>
      <c r="BF65">
        <v>34227</v>
      </c>
      <c r="BG65">
        <v>30044</v>
      </c>
      <c r="BH65">
        <v>34983</v>
      </c>
      <c r="BI65">
        <v>30800</v>
      </c>
      <c r="BL65">
        <v>0</v>
      </c>
      <c r="BN65">
        <v>0</v>
      </c>
      <c r="BP65">
        <v>0</v>
      </c>
      <c r="BR65">
        <v>5968</v>
      </c>
      <c r="BS65">
        <v>3233</v>
      </c>
      <c r="BT65">
        <v>0</v>
      </c>
      <c r="BU65">
        <v>0</v>
      </c>
      <c r="BV65">
        <v>0</v>
      </c>
      <c r="BX65">
        <v>1568</v>
      </c>
      <c r="BY65">
        <v>416</v>
      </c>
      <c r="BZ65">
        <v>0</v>
      </c>
      <c r="CB65">
        <v>7536</v>
      </c>
      <c r="CC65">
        <v>3649</v>
      </c>
      <c r="CD65">
        <v>42519</v>
      </c>
      <c r="CE65">
        <v>34449</v>
      </c>
      <c r="CF65">
        <v>0</v>
      </c>
      <c r="CH65">
        <v>4666</v>
      </c>
      <c r="CI65">
        <v>2761</v>
      </c>
      <c r="CJ65">
        <v>271</v>
      </c>
      <c r="CK65">
        <v>60</v>
      </c>
      <c r="CL65">
        <v>0</v>
      </c>
      <c r="CN65">
        <v>0</v>
      </c>
      <c r="CP65">
        <v>0</v>
      </c>
      <c r="CR65">
        <v>4937</v>
      </c>
      <c r="CS65">
        <v>2821</v>
      </c>
      <c r="CT65">
        <v>-754</v>
      </c>
      <c r="CU65">
        <v>-830</v>
      </c>
      <c r="CV65">
        <v>4183</v>
      </c>
      <c r="CW65">
        <v>1991</v>
      </c>
      <c r="CX65">
        <v>754</v>
      </c>
      <c r="CY65">
        <v>830</v>
      </c>
      <c r="CZ65">
        <v>0</v>
      </c>
      <c r="DB65">
        <v>4183</v>
      </c>
      <c r="DC65">
        <v>1991</v>
      </c>
      <c r="DD65">
        <v>19838</v>
      </c>
      <c r="DE65">
        <v>20011</v>
      </c>
      <c r="DF65">
        <v>0</v>
      </c>
      <c r="DH65">
        <v>19838</v>
      </c>
      <c r="DI65">
        <v>20011</v>
      </c>
      <c r="FZ65">
        <v>0</v>
      </c>
      <c r="GB65">
        <v>0</v>
      </c>
      <c r="IB65">
        <v>15172</v>
      </c>
      <c r="IC65">
        <v>17250</v>
      </c>
      <c r="JA65">
        <v>0</v>
      </c>
    </row>
    <row r="66" spans="1:385">
      <c r="A66" t="s">
        <v>8174</v>
      </c>
      <c r="B66">
        <v>6316220412</v>
      </c>
      <c r="C66" t="s">
        <v>3966</v>
      </c>
      <c r="D66" t="s">
        <v>8175</v>
      </c>
      <c r="E66">
        <v>24435578</v>
      </c>
      <c r="F66" t="s">
        <v>8176</v>
      </c>
      <c r="G66" t="s">
        <v>3978</v>
      </c>
      <c r="H66" t="s">
        <v>3931</v>
      </c>
      <c r="I66" t="s">
        <v>3932</v>
      </c>
      <c r="T66">
        <v>10734</v>
      </c>
      <c r="U66">
        <v>3034</v>
      </c>
      <c r="X66">
        <v>8</v>
      </c>
      <c r="Y66">
        <v>8</v>
      </c>
      <c r="AD66">
        <v>10742</v>
      </c>
      <c r="AE66">
        <v>3042</v>
      </c>
      <c r="AF66">
        <v>105</v>
      </c>
      <c r="AG66">
        <v>105</v>
      </c>
      <c r="AL66">
        <v>182156</v>
      </c>
      <c r="AM66">
        <v>1423088</v>
      </c>
      <c r="AN66">
        <v>119158</v>
      </c>
      <c r="AO66">
        <v>109298</v>
      </c>
      <c r="AP66">
        <v>3034</v>
      </c>
      <c r="AQ66">
        <v>5789</v>
      </c>
      <c r="AR66">
        <v>0</v>
      </c>
      <c r="AT66">
        <v>304453</v>
      </c>
      <c r="AU66">
        <v>1538280</v>
      </c>
      <c r="AV66">
        <v>1950</v>
      </c>
      <c r="AW66">
        <v>1950</v>
      </c>
      <c r="BD66">
        <v>6272</v>
      </c>
      <c r="BF66">
        <v>8962</v>
      </c>
      <c r="BG66">
        <v>8772</v>
      </c>
      <c r="BH66">
        <v>17184</v>
      </c>
      <c r="BI66">
        <v>10722</v>
      </c>
      <c r="BL66">
        <v>0</v>
      </c>
      <c r="BM66">
        <v>15000</v>
      </c>
      <c r="BT66">
        <v>77</v>
      </c>
      <c r="BU66">
        <v>15000</v>
      </c>
      <c r="BV66">
        <v>105</v>
      </c>
      <c r="BW66">
        <v>105</v>
      </c>
      <c r="BX66">
        <v>44775</v>
      </c>
      <c r="BY66">
        <v>28866</v>
      </c>
      <c r="BZ66">
        <v>253054</v>
      </c>
      <c r="CA66">
        <v>1486629</v>
      </c>
      <c r="CB66">
        <v>297934</v>
      </c>
      <c r="CC66">
        <v>1515600</v>
      </c>
      <c r="CD66">
        <v>315195</v>
      </c>
      <c r="CE66">
        <v>1541322</v>
      </c>
      <c r="CF66">
        <v>25239</v>
      </c>
      <c r="CG66">
        <v>33317</v>
      </c>
      <c r="CH66">
        <v>32815</v>
      </c>
      <c r="CI66">
        <v>7109</v>
      </c>
      <c r="CJ66">
        <v>1124</v>
      </c>
      <c r="CK66">
        <v>63</v>
      </c>
      <c r="CN66">
        <v>5760</v>
      </c>
      <c r="CO66">
        <v>2951</v>
      </c>
      <c r="CP66">
        <v>30737</v>
      </c>
      <c r="CQ66">
        <v>1726</v>
      </c>
      <c r="CR66">
        <v>8962</v>
      </c>
      <c r="CS66">
        <v>8397</v>
      </c>
      <c r="CV66">
        <v>8962</v>
      </c>
      <c r="CW66">
        <v>8397</v>
      </c>
      <c r="DB66">
        <v>8962</v>
      </c>
      <c r="DC66">
        <v>8397</v>
      </c>
      <c r="DD66">
        <v>98038</v>
      </c>
      <c r="DE66">
        <v>54815</v>
      </c>
      <c r="DF66">
        <v>39984</v>
      </c>
      <c r="DG66">
        <v>14389</v>
      </c>
      <c r="DH66">
        <v>58054</v>
      </c>
      <c r="DI66">
        <v>40426</v>
      </c>
    </row>
    <row r="67" spans="1:385">
      <c r="A67" t="s">
        <v>8177</v>
      </c>
      <c r="B67">
        <v>5257119624</v>
      </c>
      <c r="C67" t="s">
        <v>4002</v>
      </c>
      <c r="D67" t="s">
        <v>465</v>
      </c>
      <c r="E67">
        <v>24847864</v>
      </c>
      <c r="F67" t="s">
        <v>8178</v>
      </c>
      <c r="G67" t="s">
        <v>3936</v>
      </c>
      <c r="H67" t="s">
        <v>3931</v>
      </c>
      <c r="I67" t="s">
        <v>3932</v>
      </c>
      <c r="AF67">
        <v>1</v>
      </c>
      <c r="AG67">
        <v>1</v>
      </c>
      <c r="AL67">
        <v>59726</v>
      </c>
      <c r="AM67">
        <v>55527</v>
      </c>
      <c r="AP67">
        <v>3969</v>
      </c>
      <c r="AQ67">
        <v>4543</v>
      </c>
      <c r="BH67">
        <v>55171</v>
      </c>
      <c r="BI67">
        <v>52419</v>
      </c>
      <c r="BL67">
        <v>7869</v>
      </c>
      <c r="BM67">
        <v>6019</v>
      </c>
      <c r="BV67">
        <v>75</v>
      </c>
      <c r="BW67">
        <v>75</v>
      </c>
      <c r="BX67">
        <v>581</v>
      </c>
      <c r="BY67">
        <v>1557</v>
      </c>
      <c r="CD67">
        <v>63696</v>
      </c>
      <c r="CE67">
        <v>60070</v>
      </c>
      <c r="CN67">
        <v>202</v>
      </c>
      <c r="CO67">
        <v>8524</v>
      </c>
      <c r="CP67">
        <v>12266</v>
      </c>
      <c r="CQ67">
        <v>14104</v>
      </c>
      <c r="CT67">
        <v>758</v>
      </c>
      <c r="CU67">
        <v>1648</v>
      </c>
      <c r="CV67">
        <v>2755</v>
      </c>
      <c r="CW67">
        <v>4579</v>
      </c>
      <c r="DD67">
        <v>27214</v>
      </c>
      <c r="DE67">
        <v>31459</v>
      </c>
      <c r="DF67">
        <v>11637</v>
      </c>
      <c r="DG67">
        <v>19652</v>
      </c>
      <c r="DJ67">
        <v>10</v>
      </c>
      <c r="DK67">
        <v>47830</v>
      </c>
      <c r="DL67">
        <v>47840</v>
      </c>
      <c r="DM67">
        <v>0</v>
      </c>
      <c r="DN67">
        <v>4579</v>
      </c>
      <c r="DO67">
        <v>4579</v>
      </c>
      <c r="DP67">
        <v>2752</v>
      </c>
      <c r="DQ67">
        <v>2752</v>
      </c>
      <c r="DW67">
        <v>10</v>
      </c>
      <c r="DX67">
        <v>52409</v>
      </c>
      <c r="DY67">
        <v>52419</v>
      </c>
      <c r="DZ67">
        <v>0</v>
      </c>
      <c r="EA67">
        <v>2752</v>
      </c>
      <c r="EB67">
        <v>2752</v>
      </c>
      <c r="EH67">
        <v>10</v>
      </c>
      <c r="EI67">
        <v>55161</v>
      </c>
      <c r="EJ67">
        <v>55171</v>
      </c>
      <c r="EM67">
        <v>0</v>
      </c>
      <c r="EN67">
        <v>6880</v>
      </c>
      <c r="EO67">
        <v>22747</v>
      </c>
      <c r="EP67">
        <v>37822</v>
      </c>
      <c r="ES67">
        <v>129</v>
      </c>
      <c r="ET67">
        <v>0</v>
      </c>
      <c r="EU67">
        <v>1850</v>
      </c>
      <c r="EV67">
        <v>16041</v>
      </c>
      <c r="EW67">
        <v>31204</v>
      </c>
      <c r="EX67">
        <v>2575</v>
      </c>
      <c r="EY67">
        <v>3070</v>
      </c>
      <c r="FA67">
        <v>1136</v>
      </c>
      <c r="FB67">
        <v>1908</v>
      </c>
      <c r="FC67">
        <v>5762</v>
      </c>
      <c r="FD67">
        <v>9255</v>
      </c>
      <c r="FE67">
        <v>-2638</v>
      </c>
      <c r="FF67">
        <v>-5672</v>
      </c>
      <c r="FI67">
        <v>2063</v>
      </c>
      <c r="FJ67">
        <v>-1356</v>
      </c>
      <c r="FK67">
        <v>0</v>
      </c>
      <c r="FL67">
        <v>6880</v>
      </c>
      <c r="FO67">
        <v>0</v>
      </c>
      <c r="FP67">
        <v>0</v>
      </c>
      <c r="FQ67">
        <v>5030</v>
      </c>
      <c r="FR67">
        <v>-575</v>
      </c>
      <c r="FS67">
        <v>-1998</v>
      </c>
      <c r="FT67">
        <v>4543</v>
      </c>
      <c r="FU67">
        <v>6541</v>
      </c>
      <c r="FV67">
        <v>3968</v>
      </c>
      <c r="FW67">
        <v>4543</v>
      </c>
      <c r="GG67">
        <v>1943</v>
      </c>
      <c r="GI67">
        <v>3250</v>
      </c>
      <c r="GJ67">
        <v>50</v>
      </c>
      <c r="GM67">
        <v>1187</v>
      </c>
      <c r="GN67">
        <v>1406</v>
      </c>
      <c r="GQ67">
        <v>1850</v>
      </c>
      <c r="GW67">
        <v>4605</v>
      </c>
      <c r="GX67">
        <v>0</v>
      </c>
      <c r="GY67">
        <v>52445</v>
      </c>
      <c r="HC67">
        <v>4579</v>
      </c>
      <c r="HD67">
        <v>0</v>
      </c>
      <c r="HE67">
        <v>52419</v>
      </c>
      <c r="HF67">
        <v>4605</v>
      </c>
      <c r="HG67">
        <v>0</v>
      </c>
      <c r="HH67">
        <v>52435</v>
      </c>
      <c r="HL67">
        <v>4579</v>
      </c>
      <c r="HM67">
        <v>0</v>
      </c>
      <c r="HN67">
        <v>52409</v>
      </c>
      <c r="IP67">
        <v>-26</v>
      </c>
      <c r="IQ67">
        <v>0</v>
      </c>
      <c r="IR67">
        <v>-26</v>
      </c>
    </row>
    <row r="68" spans="1:385">
      <c r="A68" t="s">
        <v>8179</v>
      </c>
      <c r="B68">
        <v>6501281184</v>
      </c>
      <c r="C68" t="s">
        <v>8180</v>
      </c>
      <c r="D68" t="s">
        <v>8181</v>
      </c>
      <c r="E68">
        <v>23694801</v>
      </c>
      <c r="F68" t="s">
        <v>8182</v>
      </c>
      <c r="G68" t="s">
        <v>3936</v>
      </c>
      <c r="H68" t="s">
        <v>3931</v>
      </c>
      <c r="I68" t="s">
        <v>3932</v>
      </c>
      <c r="T68">
        <v>101117</v>
      </c>
      <c r="U68">
        <v>35994</v>
      </c>
      <c r="X68">
        <v>18017</v>
      </c>
      <c r="Y68">
        <v>1269075</v>
      </c>
      <c r="AF68">
        <v>10000</v>
      </c>
      <c r="AG68">
        <v>10000</v>
      </c>
      <c r="AL68">
        <v>1408007</v>
      </c>
      <c r="AP68">
        <v>2475</v>
      </c>
      <c r="AQ68">
        <v>10280</v>
      </c>
      <c r="BH68">
        <v>1539616</v>
      </c>
      <c r="BI68">
        <v>1325249</v>
      </c>
      <c r="BL68">
        <v>0</v>
      </c>
      <c r="BM68">
        <v>100</v>
      </c>
      <c r="CD68">
        <v>1539616</v>
      </c>
      <c r="CE68">
        <v>1325349</v>
      </c>
      <c r="CL68">
        <v>4</v>
      </c>
      <c r="CM68">
        <v>1295</v>
      </c>
      <c r="CN68">
        <v>7806</v>
      </c>
      <c r="CO68">
        <v>5280</v>
      </c>
      <c r="CP68">
        <v>9150</v>
      </c>
      <c r="CQ68">
        <v>6075</v>
      </c>
      <c r="CT68">
        <v>3732</v>
      </c>
      <c r="CU68">
        <v>3696</v>
      </c>
      <c r="CV68">
        <v>24528</v>
      </c>
      <c r="CW68">
        <v>34550</v>
      </c>
      <c r="DD68">
        <v>116595</v>
      </c>
      <c r="DE68">
        <v>113991</v>
      </c>
      <c r="DF68">
        <v>86987</v>
      </c>
      <c r="DG68">
        <v>73655</v>
      </c>
      <c r="FX68">
        <v>10280</v>
      </c>
      <c r="FY68">
        <v>2475</v>
      </c>
      <c r="MT68">
        <v>5081</v>
      </c>
      <c r="MU68">
        <v>116595</v>
      </c>
      <c r="MV68">
        <v>113991</v>
      </c>
      <c r="MW68">
        <v>2000</v>
      </c>
      <c r="MX68">
        <v>11343</v>
      </c>
      <c r="MY68">
        <v>124401</v>
      </c>
      <c r="MZ68">
        <v>119271</v>
      </c>
      <c r="NA68">
        <v>13850</v>
      </c>
      <c r="NB68">
        <v>1420</v>
      </c>
      <c r="NC68">
        <v>86329</v>
      </c>
      <c r="ND68">
        <v>75931</v>
      </c>
      <c r="NE68">
        <v>30027</v>
      </c>
      <c r="NF68">
        <v>25378</v>
      </c>
      <c r="NG68">
        <v>132206</v>
      </c>
      <c r="NH68">
        <v>114072</v>
      </c>
      <c r="NI68">
        <v>10280</v>
      </c>
      <c r="NN68">
        <v>1420</v>
      </c>
      <c r="NO68">
        <v>86329</v>
      </c>
      <c r="NP68">
        <v>75931</v>
      </c>
      <c r="NQ68">
        <v>30027</v>
      </c>
      <c r="NR68">
        <v>25378</v>
      </c>
      <c r="NS68">
        <v>132206</v>
      </c>
      <c r="NT68">
        <v>114072</v>
      </c>
      <c r="NU68">
        <v>10280</v>
      </c>
    </row>
    <row r="69" spans="1:385">
      <c r="A69" t="s">
        <v>4068</v>
      </c>
      <c r="B69">
        <v>3702593710</v>
      </c>
      <c r="C69" t="s">
        <v>4028</v>
      </c>
      <c r="D69" t="s">
        <v>4069</v>
      </c>
      <c r="E69">
        <v>25275097</v>
      </c>
      <c r="F69" t="s">
        <v>4070</v>
      </c>
      <c r="G69" t="s">
        <v>3936</v>
      </c>
      <c r="H69" t="s">
        <v>3931</v>
      </c>
      <c r="I69" t="s">
        <v>3932</v>
      </c>
      <c r="AL69">
        <v>16833</v>
      </c>
      <c r="AM69">
        <v>20073</v>
      </c>
      <c r="AP69">
        <v>5</v>
      </c>
      <c r="AQ69">
        <v>249</v>
      </c>
      <c r="BH69">
        <v>13623</v>
      </c>
      <c r="BI69">
        <v>13493</v>
      </c>
      <c r="BV69">
        <v>2072</v>
      </c>
      <c r="BW69">
        <v>2242</v>
      </c>
      <c r="BX69">
        <v>1143</v>
      </c>
      <c r="BY69">
        <v>4587</v>
      </c>
      <c r="CD69">
        <v>16838</v>
      </c>
      <c r="CE69">
        <v>20322</v>
      </c>
      <c r="CN69">
        <v>81</v>
      </c>
      <c r="CP69">
        <v>47</v>
      </c>
      <c r="CQ69">
        <v>152</v>
      </c>
      <c r="CT69">
        <v>210</v>
      </c>
      <c r="CU69">
        <v>59</v>
      </c>
      <c r="CV69">
        <v>130</v>
      </c>
      <c r="CW69">
        <v>151</v>
      </c>
      <c r="DD69">
        <v>8429</v>
      </c>
      <c r="DE69">
        <v>9798</v>
      </c>
      <c r="DF69">
        <v>8123</v>
      </c>
      <c r="DG69">
        <v>9436</v>
      </c>
    </row>
    <row r="70" spans="1:385">
      <c r="A70" t="s">
        <v>8183</v>
      </c>
      <c r="B70">
        <v>5260410400</v>
      </c>
      <c r="C70" t="s">
        <v>4002</v>
      </c>
      <c r="D70" t="s">
        <v>486</v>
      </c>
      <c r="E70">
        <v>23148867</v>
      </c>
      <c r="F70" t="s">
        <v>8185</v>
      </c>
      <c r="G70" t="s">
        <v>3978</v>
      </c>
      <c r="H70" t="s">
        <v>8184</v>
      </c>
      <c r="I70" t="s">
        <v>3932</v>
      </c>
      <c r="T70">
        <v>174</v>
      </c>
      <c r="U70">
        <v>362</v>
      </c>
      <c r="AB70">
        <v>0</v>
      </c>
      <c r="AD70">
        <v>174</v>
      </c>
      <c r="AE70">
        <v>362</v>
      </c>
      <c r="AL70">
        <v>17746</v>
      </c>
      <c r="AM70">
        <v>11422</v>
      </c>
      <c r="AN70">
        <v>73510</v>
      </c>
      <c r="AO70">
        <v>193164</v>
      </c>
      <c r="AP70">
        <v>67046</v>
      </c>
      <c r="AQ70">
        <v>32229</v>
      </c>
      <c r="AR70">
        <v>18</v>
      </c>
      <c r="AS70">
        <v>15</v>
      </c>
      <c r="AT70">
        <v>158320</v>
      </c>
      <c r="AU70">
        <v>236829</v>
      </c>
      <c r="AV70">
        <v>10000</v>
      </c>
      <c r="AW70">
        <v>10000</v>
      </c>
      <c r="BD70">
        <v>75</v>
      </c>
      <c r="BE70">
        <v>75</v>
      </c>
      <c r="BF70">
        <v>145895</v>
      </c>
      <c r="BG70">
        <v>141521</v>
      </c>
      <c r="BH70">
        <v>155970</v>
      </c>
      <c r="BI70">
        <v>151596</v>
      </c>
      <c r="BV70">
        <v>0</v>
      </c>
      <c r="BX70">
        <v>2524</v>
      </c>
      <c r="BY70">
        <v>85595</v>
      </c>
      <c r="CB70">
        <v>2524</v>
      </c>
      <c r="CC70">
        <v>85595</v>
      </c>
      <c r="CD70">
        <v>158494</v>
      </c>
      <c r="CE70">
        <v>237191</v>
      </c>
      <c r="CJ70">
        <v>5547</v>
      </c>
      <c r="CK70">
        <v>325</v>
      </c>
      <c r="CN70">
        <v>501099</v>
      </c>
      <c r="CO70">
        <v>401434</v>
      </c>
      <c r="CP70">
        <v>188415</v>
      </c>
      <c r="CQ70">
        <v>119225</v>
      </c>
      <c r="CR70">
        <v>318231</v>
      </c>
      <c r="CS70">
        <v>282534</v>
      </c>
      <c r="CT70">
        <v>-63786</v>
      </c>
      <c r="CU70">
        <v>-56653</v>
      </c>
      <c r="CV70">
        <v>254445</v>
      </c>
      <c r="CW70">
        <v>225881</v>
      </c>
      <c r="CX70">
        <v>63786</v>
      </c>
      <c r="CY70">
        <v>56653</v>
      </c>
      <c r="DB70">
        <v>254445</v>
      </c>
      <c r="DC70">
        <v>225881</v>
      </c>
    </row>
    <row r="71" spans="1:385">
      <c r="A71" t="s">
        <v>8186</v>
      </c>
      <c r="B71">
        <v>7702814010</v>
      </c>
      <c r="C71" t="s">
        <v>4002</v>
      </c>
      <c r="D71" t="s">
        <v>486</v>
      </c>
      <c r="E71">
        <v>23148925</v>
      </c>
      <c r="F71" t="s">
        <v>8187</v>
      </c>
      <c r="G71" t="s">
        <v>3978</v>
      </c>
      <c r="H71" t="s">
        <v>3931</v>
      </c>
      <c r="I71" t="s">
        <v>3932</v>
      </c>
      <c r="T71">
        <v>1494</v>
      </c>
      <c r="U71">
        <v>2161</v>
      </c>
      <c r="AB71">
        <v>6</v>
      </c>
      <c r="AD71">
        <v>1500</v>
      </c>
      <c r="AE71">
        <v>2161</v>
      </c>
      <c r="AF71">
        <v>0</v>
      </c>
      <c r="AG71">
        <v>7</v>
      </c>
      <c r="AL71">
        <v>3844</v>
      </c>
      <c r="AM71">
        <v>1022</v>
      </c>
      <c r="AN71">
        <v>9747</v>
      </c>
      <c r="AO71">
        <v>180502</v>
      </c>
      <c r="AP71">
        <v>190273</v>
      </c>
      <c r="AQ71">
        <v>27507</v>
      </c>
      <c r="AR71">
        <v>74</v>
      </c>
      <c r="AS71">
        <v>63</v>
      </c>
      <c r="AT71">
        <v>203938</v>
      </c>
      <c r="AU71">
        <v>209101</v>
      </c>
      <c r="AV71">
        <v>10000</v>
      </c>
      <c r="AW71">
        <v>10000</v>
      </c>
      <c r="BF71">
        <v>193236</v>
      </c>
      <c r="BG71">
        <v>200719</v>
      </c>
      <c r="BH71">
        <v>203236</v>
      </c>
      <c r="BI71">
        <v>210719</v>
      </c>
      <c r="BX71">
        <v>2202</v>
      </c>
      <c r="BY71">
        <v>543</v>
      </c>
      <c r="CB71">
        <v>2202</v>
      </c>
      <c r="CC71">
        <v>543</v>
      </c>
      <c r="CD71">
        <v>205438</v>
      </c>
      <c r="CE71">
        <v>211262</v>
      </c>
      <c r="CJ71">
        <v>21768</v>
      </c>
      <c r="CK71">
        <v>9808</v>
      </c>
      <c r="CN71">
        <v>540031</v>
      </c>
      <c r="CO71">
        <v>562623</v>
      </c>
      <c r="CP71">
        <v>121793</v>
      </c>
      <c r="CQ71">
        <v>112966</v>
      </c>
      <c r="CR71">
        <v>440006</v>
      </c>
      <c r="CS71">
        <v>459465</v>
      </c>
      <c r="CT71">
        <v>-88152</v>
      </c>
      <c r="CU71">
        <v>-92033</v>
      </c>
      <c r="CV71">
        <v>351854</v>
      </c>
      <c r="CW71">
        <v>367432</v>
      </c>
      <c r="CX71">
        <v>88152</v>
      </c>
      <c r="CY71">
        <v>92033</v>
      </c>
      <c r="DB71">
        <v>351854</v>
      </c>
      <c r="DC71">
        <v>367432</v>
      </c>
    </row>
    <row r="72" spans="1:385">
      <c r="A72" t="s">
        <v>4004</v>
      </c>
      <c r="B72">
        <v>7728718713</v>
      </c>
      <c r="C72" t="s">
        <v>4005</v>
      </c>
      <c r="D72" t="s">
        <v>498</v>
      </c>
      <c r="E72">
        <v>25182592</v>
      </c>
      <c r="F72" t="s">
        <v>4006</v>
      </c>
      <c r="G72" t="s">
        <v>3960</v>
      </c>
      <c r="H72" t="s">
        <v>3931</v>
      </c>
      <c r="I72" t="s">
        <v>3932</v>
      </c>
      <c r="T72">
        <v>153</v>
      </c>
      <c r="U72">
        <v>200</v>
      </c>
      <c r="X72">
        <v>87256</v>
      </c>
      <c r="Y72">
        <v>72591</v>
      </c>
      <c r="AF72">
        <v>0</v>
      </c>
      <c r="AL72">
        <v>93</v>
      </c>
      <c r="AM72">
        <v>93</v>
      </c>
      <c r="AP72">
        <v>88</v>
      </c>
      <c r="AQ72">
        <v>8148</v>
      </c>
      <c r="BH72">
        <v>81307</v>
      </c>
      <c r="BI72">
        <v>81024</v>
      </c>
      <c r="BL72">
        <v>0</v>
      </c>
      <c r="BR72">
        <v>0</v>
      </c>
      <c r="BX72">
        <v>6283</v>
      </c>
      <c r="BY72">
        <v>8</v>
      </c>
      <c r="CD72">
        <v>87590</v>
      </c>
      <c r="CE72">
        <v>81032</v>
      </c>
      <c r="CL72">
        <v>0</v>
      </c>
      <c r="CN72">
        <v>17407</v>
      </c>
      <c r="CO72">
        <v>11142</v>
      </c>
      <c r="CP72">
        <v>6993</v>
      </c>
      <c r="CQ72">
        <v>10808</v>
      </c>
      <c r="CT72">
        <v>0</v>
      </c>
      <c r="CU72">
        <v>742</v>
      </c>
      <c r="CV72">
        <v>283</v>
      </c>
      <c r="CW72">
        <v>855</v>
      </c>
      <c r="DD72">
        <v>1101</v>
      </c>
      <c r="DE72">
        <v>18354</v>
      </c>
      <c r="DF72">
        <v>11232</v>
      </c>
      <c r="DG72">
        <v>17091</v>
      </c>
    </row>
    <row r="73" spans="1:385">
      <c r="A73" t="s">
        <v>4132</v>
      </c>
      <c r="B73">
        <v>9102220668</v>
      </c>
      <c r="C73" t="s">
        <v>4133</v>
      </c>
      <c r="D73" t="s">
        <v>504</v>
      </c>
      <c r="E73">
        <v>23256725</v>
      </c>
      <c r="F73" t="s">
        <v>4134</v>
      </c>
      <c r="G73" t="s">
        <v>3936</v>
      </c>
      <c r="H73" t="s">
        <v>3931</v>
      </c>
      <c r="I73" t="s">
        <v>3932</v>
      </c>
      <c r="T73">
        <v>493</v>
      </c>
      <c r="U73">
        <v>850</v>
      </c>
      <c r="AD73">
        <v>493</v>
      </c>
      <c r="AE73">
        <v>850</v>
      </c>
      <c r="AL73">
        <v>14672</v>
      </c>
      <c r="AM73">
        <v>10205</v>
      </c>
      <c r="AN73">
        <v>46132</v>
      </c>
      <c r="AO73">
        <v>46292</v>
      </c>
      <c r="AP73">
        <v>210</v>
      </c>
      <c r="AQ73">
        <v>98</v>
      </c>
      <c r="AR73">
        <v>0</v>
      </c>
      <c r="AS73">
        <v>11</v>
      </c>
      <c r="AT73">
        <v>61014</v>
      </c>
      <c r="AU73">
        <v>56606</v>
      </c>
      <c r="AV73">
        <v>10</v>
      </c>
      <c r="AW73">
        <v>10</v>
      </c>
      <c r="BF73">
        <v>61465</v>
      </c>
      <c r="BG73">
        <v>57281</v>
      </c>
      <c r="BH73">
        <v>61475</v>
      </c>
      <c r="BI73">
        <v>57291</v>
      </c>
      <c r="BX73">
        <v>32</v>
      </c>
      <c r="BY73">
        <v>165</v>
      </c>
      <c r="CB73">
        <v>32</v>
      </c>
      <c r="CC73">
        <v>165</v>
      </c>
      <c r="CD73">
        <v>61507</v>
      </c>
      <c r="CE73">
        <v>57456</v>
      </c>
      <c r="CF73">
        <v>1788</v>
      </c>
      <c r="CG73">
        <v>8548</v>
      </c>
      <c r="CH73">
        <v>-2215</v>
      </c>
      <c r="CI73">
        <v>-11011</v>
      </c>
      <c r="CJ73">
        <v>8324</v>
      </c>
      <c r="CK73">
        <v>4132</v>
      </c>
      <c r="CP73">
        <v>1861</v>
      </c>
      <c r="CQ73">
        <v>521</v>
      </c>
      <c r="CR73">
        <v>4248</v>
      </c>
      <c r="CS73">
        <v>-7400</v>
      </c>
      <c r="CT73">
        <v>-64</v>
      </c>
      <c r="CU73">
        <v>-1287</v>
      </c>
      <c r="CV73">
        <v>4184</v>
      </c>
      <c r="CW73">
        <v>-8687</v>
      </c>
      <c r="DB73">
        <v>4184</v>
      </c>
      <c r="DC73">
        <v>-8687</v>
      </c>
      <c r="DF73">
        <v>427</v>
      </c>
      <c r="DG73">
        <v>2463</v>
      </c>
      <c r="DH73">
        <v>-427</v>
      </c>
      <c r="DI73">
        <v>-2463</v>
      </c>
    </row>
    <row r="74" spans="1:385">
      <c r="A74" t="s">
        <v>4039</v>
      </c>
      <c r="B74">
        <v>7736551151</v>
      </c>
      <c r="C74" t="s">
        <v>4040</v>
      </c>
      <c r="D74" t="s">
        <v>4041</v>
      </c>
      <c r="E74">
        <v>25020328</v>
      </c>
      <c r="F74" t="s">
        <v>4042</v>
      </c>
      <c r="G74" t="s">
        <v>3936</v>
      </c>
      <c r="H74" t="s">
        <v>3931</v>
      </c>
      <c r="I74" t="s">
        <v>3932</v>
      </c>
      <c r="AL74">
        <v>39986</v>
      </c>
      <c r="AM74">
        <v>40361</v>
      </c>
      <c r="AP74">
        <v>25277</v>
      </c>
      <c r="AQ74">
        <v>3537</v>
      </c>
      <c r="BH74">
        <v>15799</v>
      </c>
      <c r="BI74">
        <v>16400</v>
      </c>
      <c r="BL74">
        <v>-2142</v>
      </c>
      <c r="BM74">
        <v>-2142</v>
      </c>
      <c r="BV74">
        <v>-8</v>
      </c>
      <c r="BW74">
        <v>-8</v>
      </c>
      <c r="BX74">
        <v>51614</v>
      </c>
      <c r="BY74">
        <v>29648</v>
      </c>
      <c r="CD74">
        <v>65263</v>
      </c>
      <c r="CE74">
        <v>43898</v>
      </c>
      <c r="CN74">
        <v>4047</v>
      </c>
      <c r="CO74">
        <v>5757</v>
      </c>
      <c r="CP74">
        <v>3389</v>
      </c>
      <c r="CQ74">
        <v>3325</v>
      </c>
      <c r="CT74">
        <v>976</v>
      </c>
      <c r="CU74">
        <v>875</v>
      </c>
      <c r="CV74">
        <v>81</v>
      </c>
      <c r="CW74">
        <v>2662</v>
      </c>
      <c r="DD74">
        <v>97601</v>
      </c>
      <c r="DE74">
        <v>98253</v>
      </c>
      <c r="DF74">
        <v>97202</v>
      </c>
      <c r="DG74">
        <v>97148</v>
      </c>
    </row>
    <row r="75" spans="1:385">
      <c r="A75" t="s">
        <v>8188</v>
      </c>
      <c r="B75">
        <v>8601038645</v>
      </c>
      <c r="C75" t="s">
        <v>4077</v>
      </c>
      <c r="D75" t="s">
        <v>518</v>
      </c>
      <c r="E75">
        <v>24662826</v>
      </c>
      <c r="F75" t="s">
        <v>8189</v>
      </c>
      <c r="G75" t="s">
        <v>3936</v>
      </c>
      <c r="H75" t="s">
        <v>3931</v>
      </c>
      <c r="I75" t="s">
        <v>3932</v>
      </c>
      <c r="T75">
        <v>0</v>
      </c>
      <c r="U75">
        <v>3</v>
      </c>
      <c r="AF75">
        <v>751</v>
      </c>
      <c r="AG75">
        <v>914</v>
      </c>
      <c r="AL75">
        <v>40753</v>
      </c>
      <c r="AM75">
        <v>67992</v>
      </c>
      <c r="AP75">
        <v>9080</v>
      </c>
      <c r="AQ75">
        <v>8459</v>
      </c>
      <c r="BH75">
        <v>11963</v>
      </c>
      <c r="BI75">
        <v>29092</v>
      </c>
      <c r="BX75">
        <v>38621</v>
      </c>
      <c r="BY75">
        <v>48276</v>
      </c>
      <c r="CD75">
        <v>50584</v>
      </c>
      <c r="CE75">
        <v>77368</v>
      </c>
      <c r="CN75">
        <v>71570</v>
      </c>
      <c r="CO75">
        <v>74049</v>
      </c>
      <c r="CP75">
        <v>1399</v>
      </c>
      <c r="CQ75">
        <v>7786</v>
      </c>
      <c r="CT75">
        <v>5285</v>
      </c>
      <c r="CU75">
        <v>9868</v>
      </c>
      <c r="CV75">
        <v>55530</v>
      </c>
      <c r="CW75">
        <v>109116</v>
      </c>
      <c r="DD75">
        <v>44265</v>
      </c>
      <c r="DE75">
        <v>96922</v>
      </c>
      <c r="DF75">
        <v>53621</v>
      </c>
      <c r="DG75">
        <v>44201</v>
      </c>
    </row>
    <row r="76" spans="1:385">
      <c r="A76" t="s">
        <v>8190</v>
      </c>
      <c r="B76">
        <v>6685099905</v>
      </c>
      <c r="C76" t="s">
        <v>4077</v>
      </c>
      <c r="D76" t="s">
        <v>8191</v>
      </c>
      <c r="E76">
        <v>25057836</v>
      </c>
      <c r="F76" t="s">
        <v>8192</v>
      </c>
      <c r="G76" t="s">
        <v>3936</v>
      </c>
      <c r="H76" t="s">
        <v>3931</v>
      </c>
      <c r="I76" t="s">
        <v>3932</v>
      </c>
      <c r="T76">
        <v>948</v>
      </c>
      <c r="U76">
        <v>1282</v>
      </c>
      <c r="AL76">
        <v>107269</v>
      </c>
      <c r="AM76">
        <v>191477</v>
      </c>
      <c r="AP76">
        <v>38568</v>
      </c>
      <c r="AQ76">
        <v>3513</v>
      </c>
      <c r="BH76">
        <v>113107</v>
      </c>
      <c r="BI76">
        <v>167625</v>
      </c>
      <c r="BX76">
        <v>33678</v>
      </c>
      <c r="BY76">
        <v>28647</v>
      </c>
      <c r="CD76">
        <v>146785</v>
      </c>
      <c r="CE76">
        <v>196272</v>
      </c>
      <c r="CN76">
        <v>12292</v>
      </c>
      <c r="CO76">
        <v>14907</v>
      </c>
      <c r="CP76">
        <v>2373</v>
      </c>
      <c r="CQ76">
        <v>33609</v>
      </c>
      <c r="CT76">
        <v>6556</v>
      </c>
      <c r="CU76">
        <v>9426</v>
      </c>
      <c r="CV76">
        <v>50804</v>
      </c>
      <c r="CW76">
        <v>30436</v>
      </c>
      <c r="DD76">
        <v>153294</v>
      </c>
      <c r="DE76">
        <v>166788</v>
      </c>
      <c r="DF76">
        <v>105853</v>
      </c>
      <c r="DG76">
        <v>108224</v>
      </c>
    </row>
    <row r="77" spans="1:385">
      <c r="A77" t="s">
        <v>8193</v>
      </c>
      <c r="B77">
        <v>8602219436</v>
      </c>
      <c r="C77" t="s">
        <v>8194</v>
      </c>
      <c r="D77" t="s">
        <v>532</v>
      </c>
      <c r="E77">
        <v>23894420</v>
      </c>
      <c r="F77" t="s">
        <v>8195</v>
      </c>
      <c r="G77" t="s">
        <v>3936</v>
      </c>
      <c r="H77" t="s">
        <v>3931</v>
      </c>
      <c r="I77" t="s">
        <v>3932</v>
      </c>
      <c r="T77">
        <v>466</v>
      </c>
      <c r="U77">
        <v>601</v>
      </c>
      <c r="AF77">
        <v>2680</v>
      </c>
      <c r="AG77">
        <v>2412</v>
      </c>
      <c r="AL77">
        <v>21595</v>
      </c>
      <c r="AM77">
        <v>23828</v>
      </c>
      <c r="AP77">
        <v>7836</v>
      </c>
      <c r="AQ77">
        <v>4690</v>
      </c>
      <c r="BH77">
        <v>23422</v>
      </c>
      <c r="BI77">
        <v>23982</v>
      </c>
      <c r="BL77">
        <v>657</v>
      </c>
      <c r="BM77">
        <v>939</v>
      </c>
      <c r="BX77">
        <v>8498</v>
      </c>
      <c r="BY77">
        <v>6610</v>
      </c>
      <c r="CD77">
        <v>32577</v>
      </c>
      <c r="CE77">
        <v>31531</v>
      </c>
      <c r="CN77">
        <v>302</v>
      </c>
      <c r="CP77">
        <v>9818</v>
      </c>
      <c r="CQ77">
        <v>6188</v>
      </c>
      <c r="CT77">
        <v>5369</v>
      </c>
      <c r="CU77">
        <v>3401</v>
      </c>
      <c r="CV77">
        <v>-748</v>
      </c>
      <c r="CW77">
        <v>3139</v>
      </c>
      <c r="DD77">
        <v>135470</v>
      </c>
      <c r="DE77">
        <v>88984</v>
      </c>
      <c r="DF77">
        <v>121333</v>
      </c>
      <c r="DG77">
        <v>76256</v>
      </c>
    </row>
    <row r="78" spans="1:385">
      <c r="A78" t="s">
        <v>8196</v>
      </c>
      <c r="B78">
        <v>6230085345</v>
      </c>
      <c r="C78" t="s">
        <v>8197</v>
      </c>
      <c r="D78" t="s">
        <v>8198</v>
      </c>
      <c r="E78">
        <v>24990014</v>
      </c>
      <c r="F78" t="s">
        <v>8200</v>
      </c>
      <c r="G78" t="s">
        <v>3936</v>
      </c>
      <c r="H78" t="s">
        <v>8199</v>
      </c>
      <c r="I78" t="s">
        <v>3932</v>
      </c>
      <c r="T78">
        <v>147259</v>
      </c>
      <c r="U78">
        <v>126893</v>
      </c>
      <c r="V78">
        <v>0</v>
      </c>
      <c r="Z78">
        <v>0</v>
      </c>
      <c r="AA78">
        <v>83</v>
      </c>
      <c r="AD78">
        <v>147259</v>
      </c>
      <c r="AE78">
        <v>126976</v>
      </c>
      <c r="AF78">
        <v>23395</v>
      </c>
      <c r="AG78">
        <v>86367</v>
      </c>
      <c r="AJ78">
        <v>609</v>
      </c>
      <c r="AK78">
        <v>2501</v>
      </c>
      <c r="AL78">
        <v>110614</v>
      </c>
      <c r="AM78">
        <v>218540</v>
      </c>
      <c r="AN78">
        <v>277540</v>
      </c>
      <c r="AO78">
        <v>286869</v>
      </c>
      <c r="AP78">
        <v>37984</v>
      </c>
      <c r="AQ78">
        <v>10047</v>
      </c>
      <c r="AR78">
        <v>512</v>
      </c>
      <c r="AS78">
        <v>211</v>
      </c>
      <c r="AT78">
        <v>450654</v>
      </c>
      <c r="AU78">
        <v>604536</v>
      </c>
      <c r="AV78">
        <v>30020</v>
      </c>
      <c r="AW78">
        <v>30020</v>
      </c>
      <c r="BF78">
        <v>323902</v>
      </c>
      <c r="BG78">
        <v>200932</v>
      </c>
      <c r="BH78">
        <v>353922</v>
      </c>
      <c r="BI78">
        <v>230952</v>
      </c>
      <c r="BL78">
        <v>220728</v>
      </c>
      <c r="BM78">
        <v>472465</v>
      </c>
      <c r="BN78">
        <v>0</v>
      </c>
      <c r="BO78">
        <v>7781</v>
      </c>
      <c r="BT78">
        <v>220728</v>
      </c>
      <c r="BU78">
        <v>480246</v>
      </c>
      <c r="BV78">
        <v>0</v>
      </c>
      <c r="BX78">
        <v>23264</v>
      </c>
      <c r="BY78">
        <v>20315</v>
      </c>
      <c r="CB78">
        <v>23264</v>
      </c>
      <c r="CC78">
        <v>20315</v>
      </c>
      <c r="CD78">
        <v>597914</v>
      </c>
      <c r="CE78">
        <v>731513</v>
      </c>
      <c r="CF78">
        <v>166791</v>
      </c>
      <c r="CG78">
        <v>156328</v>
      </c>
      <c r="CH78">
        <v>166297</v>
      </c>
      <c r="CI78">
        <v>188894</v>
      </c>
      <c r="CJ78">
        <v>14781</v>
      </c>
      <c r="CK78">
        <v>18721</v>
      </c>
      <c r="CL78">
        <v>39606</v>
      </c>
      <c r="CM78">
        <v>53323</v>
      </c>
      <c r="CN78">
        <v>12745</v>
      </c>
      <c r="CO78">
        <v>34564</v>
      </c>
      <c r="CP78">
        <v>14437</v>
      </c>
      <c r="CQ78">
        <v>40426</v>
      </c>
      <c r="CR78">
        <v>139780</v>
      </c>
      <c r="CS78">
        <v>179023</v>
      </c>
      <c r="CT78">
        <v>-30362</v>
      </c>
      <c r="CU78">
        <v>-35174</v>
      </c>
      <c r="CV78">
        <v>112229</v>
      </c>
      <c r="CW78">
        <v>147361</v>
      </c>
      <c r="CX78">
        <v>27319</v>
      </c>
      <c r="CY78">
        <v>27410</v>
      </c>
      <c r="CZ78">
        <v>-3043</v>
      </c>
      <c r="DA78">
        <v>-7764</v>
      </c>
      <c r="DB78">
        <v>112229</v>
      </c>
      <c r="DC78">
        <v>147361</v>
      </c>
      <c r="DD78">
        <v>476345</v>
      </c>
      <c r="DE78">
        <v>516383</v>
      </c>
      <c r="DF78">
        <v>143257</v>
      </c>
      <c r="DG78">
        <v>171161</v>
      </c>
      <c r="DH78">
        <v>333088</v>
      </c>
      <c r="DI78">
        <v>345222</v>
      </c>
      <c r="DJ78">
        <v>30020</v>
      </c>
      <c r="DK78">
        <v>53572</v>
      </c>
      <c r="DL78">
        <v>83592</v>
      </c>
      <c r="DM78">
        <v>0</v>
      </c>
      <c r="DN78">
        <v>147360</v>
      </c>
      <c r="DO78">
        <v>147360</v>
      </c>
      <c r="DP78">
        <v>112229</v>
      </c>
      <c r="DQ78">
        <v>112229</v>
      </c>
      <c r="DW78">
        <v>30020</v>
      </c>
      <c r="DX78">
        <v>200932</v>
      </c>
      <c r="DY78">
        <v>230952</v>
      </c>
      <c r="DZ78">
        <v>0</v>
      </c>
      <c r="EA78">
        <v>122969</v>
      </c>
      <c r="EB78">
        <v>122969</v>
      </c>
      <c r="EH78">
        <v>30020</v>
      </c>
      <c r="EI78">
        <v>323902</v>
      </c>
      <c r="EJ78">
        <v>353922</v>
      </c>
      <c r="EK78">
        <v>353922</v>
      </c>
      <c r="EL78">
        <v>230952</v>
      </c>
      <c r="EM78">
        <v>25000</v>
      </c>
      <c r="EN78">
        <v>267432</v>
      </c>
      <c r="EO78">
        <v>510176</v>
      </c>
      <c r="EP78">
        <v>535837</v>
      </c>
      <c r="ES78">
        <v>0</v>
      </c>
      <c r="ET78">
        <v>276737</v>
      </c>
      <c r="EU78">
        <v>304879</v>
      </c>
      <c r="EV78">
        <v>169086</v>
      </c>
      <c r="EW78">
        <v>394208</v>
      </c>
      <c r="EX78">
        <v>47676</v>
      </c>
      <c r="EY78">
        <v>46849</v>
      </c>
      <c r="EZ78">
        <v>39606</v>
      </c>
      <c r="FA78">
        <v>27029</v>
      </c>
      <c r="FB78">
        <v>29525</v>
      </c>
      <c r="FC78">
        <v>40977</v>
      </c>
      <c r="FD78">
        <v>76250</v>
      </c>
      <c r="FE78">
        <v>295286</v>
      </c>
      <c r="FF78">
        <v>-64283</v>
      </c>
      <c r="FI78">
        <v>-15647</v>
      </c>
      <c r="FJ78">
        <v>108218</v>
      </c>
      <c r="FK78">
        <v>25000</v>
      </c>
      <c r="FL78">
        <v>267432</v>
      </c>
      <c r="FO78">
        <v>276737</v>
      </c>
      <c r="FP78">
        <v>-251737</v>
      </c>
      <c r="FQ78">
        <v>-37447</v>
      </c>
      <c r="FR78">
        <v>27902</v>
      </c>
      <c r="FS78">
        <v>6488</v>
      </c>
      <c r="FT78">
        <v>10047</v>
      </c>
      <c r="FU78">
        <v>3559</v>
      </c>
      <c r="FV78">
        <v>37949</v>
      </c>
      <c r="FW78">
        <v>10047</v>
      </c>
      <c r="FZ78">
        <v>0</v>
      </c>
      <c r="GA78">
        <v>30593</v>
      </c>
      <c r="GB78">
        <v>2811</v>
      </c>
      <c r="GC78">
        <v>3512</v>
      </c>
      <c r="GG78">
        <v>949</v>
      </c>
      <c r="GH78">
        <v>53323</v>
      </c>
      <c r="GI78">
        <v>58920</v>
      </c>
      <c r="GJ78">
        <v>172804</v>
      </c>
      <c r="GK78">
        <v>10935</v>
      </c>
      <c r="GL78">
        <v>1035</v>
      </c>
      <c r="GM78">
        <v>85502</v>
      </c>
      <c r="GN78">
        <v>97163</v>
      </c>
      <c r="GQ78">
        <v>304879</v>
      </c>
      <c r="GW78">
        <v>147360</v>
      </c>
      <c r="GX78">
        <v>0</v>
      </c>
      <c r="GY78">
        <v>230952</v>
      </c>
      <c r="HC78">
        <v>147360</v>
      </c>
      <c r="HD78">
        <v>0</v>
      </c>
      <c r="HE78">
        <v>230952</v>
      </c>
      <c r="HF78">
        <v>147360</v>
      </c>
      <c r="HG78">
        <v>0</v>
      </c>
      <c r="HH78">
        <v>200932</v>
      </c>
      <c r="HL78">
        <v>147360</v>
      </c>
      <c r="HM78">
        <v>0</v>
      </c>
      <c r="HN78">
        <v>200932</v>
      </c>
      <c r="MO78">
        <v>0</v>
      </c>
      <c r="MP78">
        <v>30593</v>
      </c>
    </row>
    <row r="79" spans="1:385">
      <c r="A79" t="s">
        <v>8201</v>
      </c>
      <c r="B79">
        <v>6449066167</v>
      </c>
      <c r="C79" t="s">
        <v>8202</v>
      </c>
      <c r="D79" t="s">
        <v>546</v>
      </c>
      <c r="E79">
        <v>24697953</v>
      </c>
      <c r="F79" t="s">
        <v>8203</v>
      </c>
      <c r="G79" t="s">
        <v>3936</v>
      </c>
      <c r="H79" t="s">
        <v>3931</v>
      </c>
      <c r="I79" t="s">
        <v>3932</v>
      </c>
      <c r="T79">
        <v>29206</v>
      </c>
      <c r="U79">
        <v>31431</v>
      </c>
      <c r="AD79">
        <v>29206</v>
      </c>
      <c r="AE79">
        <v>31431</v>
      </c>
      <c r="AF79">
        <v>3605</v>
      </c>
      <c r="AG79">
        <v>2094</v>
      </c>
      <c r="AL79">
        <v>2429</v>
      </c>
      <c r="AM79">
        <v>2577</v>
      </c>
      <c r="AN79">
        <v>204093</v>
      </c>
      <c r="AO79">
        <v>179795</v>
      </c>
      <c r="AP79">
        <v>13034</v>
      </c>
      <c r="AQ79">
        <v>13418</v>
      </c>
      <c r="AT79">
        <v>223161</v>
      </c>
      <c r="AU79">
        <v>197884</v>
      </c>
      <c r="AV79">
        <v>20</v>
      </c>
      <c r="AW79">
        <v>20</v>
      </c>
      <c r="BF79">
        <v>249695</v>
      </c>
      <c r="BG79">
        <v>224895</v>
      </c>
      <c r="BH79">
        <v>249715</v>
      </c>
      <c r="BI79">
        <v>224915</v>
      </c>
      <c r="BX79">
        <v>2652</v>
      </c>
      <c r="BY79">
        <v>4401</v>
      </c>
      <c r="CB79">
        <v>2652</v>
      </c>
      <c r="CC79">
        <v>4401</v>
      </c>
      <c r="CD79">
        <v>252367</v>
      </c>
      <c r="CE79">
        <v>229316</v>
      </c>
      <c r="CH79">
        <v>121154</v>
      </c>
      <c r="CI79">
        <v>167573</v>
      </c>
      <c r="CJ79">
        <v>2164</v>
      </c>
      <c r="CN79">
        <v>0</v>
      </c>
      <c r="CO79">
        <v>1067</v>
      </c>
      <c r="CP79">
        <v>2812</v>
      </c>
      <c r="CQ79">
        <v>2641</v>
      </c>
      <c r="CR79">
        <v>120506</v>
      </c>
      <c r="CS79">
        <v>165999</v>
      </c>
      <c r="CV79">
        <v>112847</v>
      </c>
      <c r="CW79">
        <v>154621</v>
      </c>
      <c r="DB79">
        <v>112847</v>
      </c>
      <c r="DC79">
        <v>154621</v>
      </c>
      <c r="DD79">
        <v>164434</v>
      </c>
      <c r="DE79">
        <v>198479</v>
      </c>
      <c r="DF79">
        <v>43280</v>
      </c>
      <c r="DG79">
        <v>30906</v>
      </c>
      <c r="DH79">
        <v>121154</v>
      </c>
      <c r="DI79">
        <v>167573</v>
      </c>
      <c r="DJ79">
        <v>20</v>
      </c>
      <c r="DK79">
        <v>200406</v>
      </c>
      <c r="DL79">
        <v>200426</v>
      </c>
      <c r="DM79">
        <v>0</v>
      </c>
      <c r="DN79">
        <v>154589</v>
      </c>
      <c r="DO79">
        <v>154589</v>
      </c>
      <c r="DP79">
        <v>113026</v>
      </c>
      <c r="DQ79">
        <v>113026</v>
      </c>
      <c r="DR79">
        <v>0</v>
      </c>
      <c r="DS79">
        <v>130100</v>
      </c>
      <c r="DT79">
        <v>130100</v>
      </c>
      <c r="DU79">
        <v>130100</v>
      </c>
      <c r="DV79">
        <v>130100</v>
      </c>
      <c r="DW79">
        <v>20</v>
      </c>
      <c r="DX79">
        <v>224895</v>
      </c>
      <c r="DY79">
        <v>224915</v>
      </c>
      <c r="DZ79">
        <v>0</v>
      </c>
      <c r="EA79">
        <v>113026</v>
      </c>
      <c r="EB79">
        <v>113026</v>
      </c>
      <c r="EC79">
        <v>0</v>
      </c>
      <c r="ED79">
        <v>88226</v>
      </c>
      <c r="EE79">
        <v>88226</v>
      </c>
      <c r="EF79">
        <v>88226</v>
      </c>
      <c r="EG79">
        <v>88226</v>
      </c>
      <c r="EH79">
        <v>20</v>
      </c>
      <c r="EI79">
        <v>249695</v>
      </c>
      <c r="EJ79">
        <v>249715</v>
      </c>
      <c r="EK79">
        <v>249715</v>
      </c>
      <c r="EL79">
        <v>224915</v>
      </c>
      <c r="EM79">
        <v>167751</v>
      </c>
      <c r="EN79">
        <v>199546</v>
      </c>
      <c r="ES79">
        <v>167751</v>
      </c>
      <c r="ET79">
        <v>88226</v>
      </c>
      <c r="EU79">
        <v>130100</v>
      </c>
      <c r="EV79">
        <v>27577</v>
      </c>
      <c r="EW79">
        <v>39430</v>
      </c>
      <c r="EX79">
        <v>13561</v>
      </c>
      <c r="EY79">
        <v>10329</v>
      </c>
      <c r="FA79">
        <v>7659</v>
      </c>
      <c r="FB79">
        <v>11131</v>
      </c>
      <c r="FC79">
        <v>6112</v>
      </c>
      <c r="FD79">
        <v>16377</v>
      </c>
      <c r="FE79">
        <v>112842</v>
      </c>
      <c r="FF79">
        <v>122279</v>
      </c>
      <c r="FM79">
        <v>88226</v>
      </c>
      <c r="FN79">
        <v>130100</v>
      </c>
      <c r="FP79">
        <v>-88226</v>
      </c>
      <c r="FQ79">
        <v>-130100</v>
      </c>
      <c r="FR79">
        <v>24616</v>
      </c>
      <c r="FS79">
        <v>-7821</v>
      </c>
      <c r="FT79">
        <v>38418</v>
      </c>
      <c r="FU79">
        <v>46239</v>
      </c>
      <c r="FV79">
        <v>63034</v>
      </c>
      <c r="FW79">
        <v>38418</v>
      </c>
      <c r="FX79">
        <v>0</v>
      </c>
      <c r="FY79">
        <v>0</v>
      </c>
      <c r="GB79">
        <v>-7659</v>
      </c>
      <c r="GC79">
        <v>-11378</v>
      </c>
      <c r="GG79">
        <v>199546</v>
      </c>
    </row>
    <row r="80" spans="1:385">
      <c r="A80" t="s">
        <v>8204</v>
      </c>
      <c r="B80">
        <v>7707782563</v>
      </c>
      <c r="C80" t="s">
        <v>4191</v>
      </c>
      <c r="D80" t="s">
        <v>553</v>
      </c>
      <c r="E80">
        <v>24008804</v>
      </c>
      <c r="F80" t="s">
        <v>8205</v>
      </c>
      <c r="G80" t="s">
        <v>3936</v>
      </c>
      <c r="H80" t="s">
        <v>3931</v>
      </c>
      <c r="I80" t="s">
        <v>3932</v>
      </c>
      <c r="L80">
        <v>3091</v>
      </c>
      <c r="M80">
        <v>1345</v>
      </c>
      <c r="T80">
        <v>91820</v>
      </c>
      <c r="U80">
        <v>66359</v>
      </c>
      <c r="X80">
        <v>4794166</v>
      </c>
      <c r="Y80">
        <v>4530378</v>
      </c>
      <c r="Z80">
        <v>705433</v>
      </c>
      <c r="AA80">
        <v>426464</v>
      </c>
      <c r="AB80">
        <v>392</v>
      </c>
      <c r="AC80">
        <v>6743</v>
      </c>
      <c r="AD80">
        <v>5594902</v>
      </c>
      <c r="AE80">
        <v>5031289</v>
      </c>
      <c r="AF80">
        <v>10085</v>
      </c>
      <c r="AG80">
        <v>3157</v>
      </c>
      <c r="AJ80">
        <v>0</v>
      </c>
      <c r="AK80">
        <v>1</v>
      </c>
      <c r="AL80">
        <v>770038</v>
      </c>
      <c r="AM80">
        <v>569379</v>
      </c>
      <c r="AP80">
        <v>6718676</v>
      </c>
      <c r="AQ80">
        <v>4343373</v>
      </c>
      <c r="AR80">
        <v>5488</v>
      </c>
      <c r="AS80">
        <v>4255</v>
      </c>
      <c r="AT80">
        <v>7504287</v>
      </c>
      <c r="AU80">
        <v>4920165</v>
      </c>
      <c r="AV80">
        <v>10</v>
      </c>
      <c r="AW80">
        <v>10</v>
      </c>
      <c r="BF80">
        <v>9218066</v>
      </c>
      <c r="BG80">
        <v>6132294</v>
      </c>
      <c r="BH80">
        <v>9218076</v>
      </c>
      <c r="BI80">
        <v>6132304</v>
      </c>
      <c r="BL80">
        <v>0</v>
      </c>
      <c r="BN80">
        <v>531717</v>
      </c>
      <c r="BO80">
        <v>326459</v>
      </c>
      <c r="BP80">
        <v>42533</v>
      </c>
      <c r="BQ80">
        <v>403871</v>
      </c>
      <c r="BR80">
        <v>20764</v>
      </c>
      <c r="BS80">
        <v>16967</v>
      </c>
      <c r="BT80">
        <v>585342</v>
      </c>
      <c r="BU80">
        <v>368049</v>
      </c>
      <c r="BV80">
        <v>3181681</v>
      </c>
      <c r="BW80">
        <v>2968876</v>
      </c>
      <c r="BX80">
        <v>50793</v>
      </c>
      <c r="BY80">
        <v>61387</v>
      </c>
      <c r="CB80">
        <v>3295771</v>
      </c>
      <c r="CC80">
        <v>3451101</v>
      </c>
      <c r="CD80">
        <v>13099189</v>
      </c>
      <c r="CE80">
        <v>9951454</v>
      </c>
      <c r="CF80">
        <v>72378</v>
      </c>
      <c r="CG80">
        <v>54347</v>
      </c>
      <c r="CH80">
        <v>3442084</v>
      </c>
      <c r="CI80">
        <v>3692255</v>
      </c>
      <c r="CJ80">
        <v>873271</v>
      </c>
      <c r="CK80">
        <v>264411</v>
      </c>
      <c r="CL80">
        <v>134707</v>
      </c>
      <c r="CM80">
        <v>123911</v>
      </c>
      <c r="CN80">
        <v>1180562</v>
      </c>
      <c r="CO80">
        <v>530545</v>
      </c>
      <c r="CP80">
        <v>1304698</v>
      </c>
      <c r="CQ80">
        <v>1266107</v>
      </c>
      <c r="CR80">
        <v>4056512</v>
      </c>
      <c r="CS80">
        <v>3097193</v>
      </c>
      <c r="CT80">
        <v>-747934</v>
      </c>
      <c r="CU80">
        <v>-614264</v>
      </c>
      <c r="CV80">
        <v>3204091</v>
      </c>
      <c r="CW80">
        <v>2145981</v>
      </c>
      <c r="CX80">
        <v>856369</v>
      </c>
      <c r="CY80">
        <v>755172</v>
      </c>
      <c r="CZ80">
        <v>108435</v>
      </c>
      <c r="DA80">
        <v>140908</v>
      </c>
      <c r="DB80">
        <v>3204091</v>
      </c>
      <c r="DC80">
        <v>2145981</v>
      </c>
      <c r="DD80">
        <v>4683543</v>
      </c>
      <c r="DE80">
        <v>4745576</v>
      </c>
      <c r="DF80">
        <v>1169081</v>
      </c>
      <c r="DG80">
        <v>998974</v>
      </c>
      <c r="DH80">
        <v>3514462</v>
      </c>
      <c r="DI80">
        <v>3746602</v>
      </c>
      <c r="DJ80">
        <v>10</v>
      </c>
      <c r="DK80">
        <v>4080313</v>
      </c>
      <c r="DL80">
        <v>4080323</v>
      </c>
      <c r="DM80">
        <v>0</v>
      </c>
      <c r="DN80">
        <v>2145981</v>
      </c>
      <c r="DO80">
        <v>2145981</v>
      </c>
      <c r="DP80">
        <v>3204091</v>
      </c>
      <c r="DQ80">
        <v>3204091</v>
      </c>
      <c r="DR80">
        <v>0</v>
      </c>
      <c r="DS80">
        <v>94000</v>
      </c>
      <c r="DT80">
        <v>94000</v>
      </c>
      <c r="DU80">
        <v>94000</v>
      </c>
      <c r="DV80">
        <v>94000</v>
      </c>
      <c r="DW80">
        <v>10</v>
      </c>
      <c r="DX80">
        <v>6132294</v>
      </c>
      <c r="DY80">
        <v>6132304</v>
      </c>
      <c r="DZ80">
        <v>0</v>
      </c>
      <c r="EA80">
        <v>3204091</v>
      </c>
      <c r="EB80">
        <v>3204091</v>
      </c>
      <c r="EC80">
        <v>0</v>
      </c>
      <c r="ED80">
        <v>118319</v>
      </c>
      <c r="EE80">
        <v>118319</v>
      </c>
      <c r="EF80">
        <v>118247</v>
      </c>
      <c r="EG80">
        <v>118247</v>
      </c>
      <c r="EH80">
        <v>10</v>
      </c>
      <c r="EI80">
        <v>9218066</v>
      </c>
      <c r="EJ80">
        <v>9218076</v>
      </c>
      <c r="EK80">
        <v>9218076</v>
      </c>
      <c r="EL80">
        <v>6132304</v>
      </c>
      <c r="EM80">
        <v>5685795</v>
      </c>
      <c r="EN80">
        <v>5090212</v>
      </c>
      <c r="EO80">
        <v>4485062</v>
      </c>
      <c r="EP80">
        <v>4580852</v>
      </c>
      <c r="ES80">
        <v>1193113</v>
      </c>
      <c r="ET80">
        <v>199581</v>
      </c>
      <c r="EU80">
        <v>199333</v>
      </c>
      <c r="EV80">
        <v>662212</v>
      </c>
      <c r="EW80">
        <v>650104</v>
      </c>
      <c r="EX80">
        <v>362138</v>
      </c>
      <c r="EY80">
        <v>282709</v>
      </c>
      <c r="EZ80">
        <v>54794</v>
      </c>
      <c r="FA80">
        <v>1295993</v>
      </c>
      <c r="FB80">
        <v>1278656</v>
      </c>
      <c r="FC80">
        <v>9439</v>
      </c>
      <c r="FD80">
        <v>18703</v>
      </c>
      <c r="FE80">
        <v>3263562</v>
      </c>
      <c r="FF80">
        <v>2744213</v>
      </c>
      <c r="FG80">
        <v>15796</v>
      </c>
      <c r="FH80">
        <v>2913</v>
      </c>
      <c r="FI80">
        <v>-689597</v>
      </c>
      <c r="FJ80">
        <v>-288166</v>
      </c>
      <c r="FM80">
        <v>116460</v>
      </c>
      <c r="FN80">
        <v>94006</v>
      </c>
      <c r="FO80">
        <v>65181</v>
      </c>
      <c r="FP80">
        <v>-199581</v>
      </c>
      <c r="FQ80">
        <v>-199333</v>
      </c>
      <c r="FR80">
        <v>2374384</v>
      </c>
      <c r="FS80">
        <v>2256714</v>
      </c>
      <c r="FT80">
        <v>4343373</v>
      </c>
      <c r="FU80">
        <v>2086641</v>
      </c>
      <c r="FV80">
        <v>6718676</v>
      </c>
      <c r="FW80">
        <v>4343373</v>
      </c>
      <c r="FX80">
        <v>0</v>
      </c>
      <c r="FY80">
        <v>0</v>
      </c>
      <c r="GB80">
        <v>-104487</v>
      </c>
      <c r="GC80">
        <v>-336948</v>
      </c>
      <c r="GG80">
        <v>496773</v>
      </c>
      <c r="GH80">
        <v>8521</v>
      </c>
      <c r="GM80">
        <v>673801</v>
      </c>
      <c r="GN80">
        <v>285253</v>
      </c>
      <c r="GQ80">
        <v>92154</v>
      </c>
      <c r="HU80">
        <v>7037</v>
      </c>
      <c r="HV80">
        <v>12183</v>
      </c>
      <c r="HX80">
        <v>919</v>
      </c>
      <c r="HY80">
        <v>18</v>
      </c>
      <c r="LT80">
        <v>72</v>
      </c>
      <c r="LU80">
        <v>72</v>
      </c>
    </row>
    <row r="81" spans="1:338">
      <c r="A81" t="s">
        <v>8206</v>
      </c>
      <c r="B81">
        <v>276114446</v>
      </c>
      <c r="C81" t="s">
        <v>8207</v>
      </c>
      <c r="D81" t="s">
        <v>8208</v>
      </c>
      <c r="E81">
        <v>24846571</v>
      </c>
      <c r="F81" t="s">
        <v>8209</v>
      </c>
      <c r="G81" t="s">
        <v>3936</v>
      </c>
      <c r="H81" t="s">
        <v>3931</v>
      </c>
      <c r="I81" t="s">
        <v>3932</v>
      </c>
      <c r="T81">
        <v>27799</v>
      </c>
      <c r="U81">
        <v>32716</v>
      </c>
      <c r="AF81">
        <v>35</v>
      </c>
      <c r="AG81">
        <v>35</v>
      </c>
      <c r="AL81">
        <v>44814</v>
      </c>
      <c r="AM81">
        <v>262066</v>
      </c>
      <c r="AP81">
        <v>33</v>
      </c>
      <c r="AQ81">
        <v>155</v>
      </c>
      <c r="BH81">
        <v>27339</v>
      </c>
      <c r="BI81">
        <v>12166</v>
      </c>
      <c r="BL81">
        <v>10918</v>
      </c>
      <c r="BM81">
        <v>16118</v>
      </c>
      <c r="BV81">
        <v>1</v>
      </c>
      <c r="BW81">
        <v>1</v>
      </c>
      <c r="BX81">
        <v>32872</v>
      </c>
      <c r="BY81">
        <v>262141</v>
      </c>
      <c r="CD81">
        <v>72681</v>
      </c>
      <c r="CE81">
        <v>294972</v>
      </c>
      <c r="CP81">
        <v>383</v>
      </c>
      <c r="CQ81">
        <v>464</v>
      </c>
      <c r="CT81">
        <v>2752</v>
      </c>
      <c r="CU81">
        <v>5777</v>
      </c>
      <c r="CV81">
        <v>13871</v>
      </c>
      <c r="CW81">
        <v>4041</v>
      </c>
      <c r="DD81">
        <v>32872</v>
      </c>
      <c r="DE81">
        <v>35855</v>
      </c>
      <c r="DF81">
        <v>15866</v>
      </c>
      <c r="DG81">
        <v>25573</v>
      </c>
    </row>
    <row r="82" spans="1:338">
      <c r="A82" t="s">
        <v>8210</v>
      </c>
      <c r="B82">
        <v>2462226285</v>
      </c>
      <c r="C82" t="s">
        <v>8211</v>
      </c>
      <c r="D82" t="s">
        <v>563</v>
      </c>
      <c r="E82">
        <v>24090188</v>
      </c>
      <c r="F82" t="s">
        <v>8212</v>
      </c>
      <c r="G82" t="s">
        <v>3960</v>
      </c>
      <c r="H82" t="s">
        <v>3931</v>
      </c>
      <c r="I82" t="s">
        <v>3932</v>
      </c>
      <c r="T82">
        <v>0</v>
      </c>
      <c r="X82">
        <v>0</v>
      </c>
      <c r="AF82">
        <v>9731</v>
      </c>
      <c r="AG82">
        <v>9731</v>
      </c>
      <c r="AL82">
        <v>37823</v>
      </c>
      <c r="AM82">
        <v>39414</v>
      </c>
      <c r="AP82">
        <v>5357</v>
      </c>
      <c r="AQ82">
        <v>3985</v>
      </c>
      <c r="BH82">
        <v>34388</v>
      </c>
      <c r="BI82">
        <v>34428</v>
      </c>
      <c r="BL82">
        <v>15080</v>
      </c>
      <c r="BM82">
        <v>15080</v>
      </c>
      <c r="BR82">
        <v>0</v>
      </c>
      <c r="BV82">
        <v>3066</v>
      </c>
      <c r="BW82">
        <v>3066</v>
      </c>
      <c r="BX82">
        <v>377</v>
      </c>
      <c r="BY82">
        <v>556</v>
      </c>
      <c r="CD82">
        <v>52911</v>
      </c>
      <c r="CE82">
        <v>53130</v>
      </c>
      <c r="CL82">
        <v>0</v>
      </c>
      <c r="CN82">
        <v>2103</v>
      </c>
      <c r="CO82">
        <v>6166</v>
      </c>
      <c r="CP82">
        <v>371</v>
      </c>
      <c r="CQ82">
        <v>340</v>
      </c>
      <c r="CT82">
        <v>93</v>
      </c>
      <c r="CU82">
        <v>269</v>
      </c>
      <c r="CV82">
        <v>-40</v>
      </c>
      <c r="CW82">
        <v>2460</v>
      </c>
      <c r="DD82">
        <v>0</v>
      </c>
      <c r="DE82">
        <v>100</v>
      </c>
      <c r="DF82">
        <v>1679</v>
      </c>
      <c r="DG82">
        <v>3197</v>
      </c>
    </row>
    <row r="83" spans="1:338">
      <c r="A83" t="s">
        <v>8213</v>
      </c>
      <c r="B83">
        <v>2312143512</v>
      </c>
      <c r="C83" t="s">
        <v>8214</v>
      </c>
      <c r="D83" t="s">
        <v>570</v>
      </c>
      <c r="E83">
        <v>23358346</v>
      </c>
      <c r="F83" t="s">
        <v>8215</v>
      </c>
      <c r="G83" t="s">
        <v>3978</v>
      </c>
      <c r="H83" t="s">
        <v>3931</v>
      </c>
      <c r="I83" t="s">
        <v>3932</v>
      </c>
      <c r="T83">
        <v>94</v>
      </c>
      <c r="U83">
        <v>120</v>
      </c>
      <c r="AF83">
        <v>8</v>
      </c>
      <c r="AG83">
        <v>1</v>
      </c>
      <c r="AL83">
        <v>23396</v>
      </c>
      <c r="AM83">
        <v>22408</v>
      </c>
      <c r="AP83">
        <v>0</v>
      </c>
      <c r="AQ83">
        <v>34</v>
      </c>
      <c r="BH83">
        <v>23033</v>
      </c>
      <c r="BI83">
        <v>19796</v>
      </c>
      <c r="BL83">
        <v>0</v>
      </c>
      <c r="BM83">
        <v>2657</v>
      </c>
      <c r="BV83">
        <v>162</v>
      </c>
      <c r="BX83">
        <v>303</v>
      </c>
      <c r="BY83">
        <v>110</v>
      </c>
      <c r="CD83">
        <v>23498</v>
      </c>
      <c r="CE83">
        <v>22563</v>
      </c>
      <c r="CL83">
        <v>546</v>
      </c>
      <c r="CN83">
        <v>436</v>
      </c>
      <c r="CO83">
        <v>10281</v>
      </c>
      <c r="CP83">
        <v>910</v>
      </c>
      <c r="CQ83">
        <v>3257</v>
      </c>
      <c r="CT83">
        <v>664</v>
      </c>
      <c r="CU83">
        <v>502</v>
      </c>
      <c r="CV83">
        <v>3236</v>
      </c>
      <c r="CW83">
        <v>4038</v>
      </c>
      <c r="DD83">
        <v>15583</v>
      </c>
      <c r="DE83">
        <v>3449</v>
      </c>
      <c r="DF83">
        <v>10663</v>
      </c>
      <c r="DG83">
        <v>5933</v>
      </c>
    </row>
    <row r="84" spans="1:338">
      <c r="A84" t="s">
        <v>3938</v>
      </c>
      <c r="B84">
        <v>8602183821</v>
      </c>
      <c r="C84" t="s">
        <v>3939</v>
      </c>
      <c r="D84" t="s">
        <v>8216</v>
      </c>
      <c r="E84">
        <v>25038362</v>
      </c>
      <c r="F84" t="s">
        <v>3941</v>
      </c>
      <c r="G84" t="s">
        <v>3936</v>
      </c>
      <c r="H84" t="s">
        <v>3931</v>
      </c>
      <c r="I84" t="s">
        <v>3932</v>
      </c>
      <c r="T84">
        <v>737</v>
      </c>
      <c r="U84">
        <v>1066</v>
      </c>
      <c r="X84">
        <v>57</v>
      </c>
      <c r="Y84">
        <v>30</v>
      </c>
      <c r="AF84">
        <v>0</v>
      </c>
      <c r="AL84">
        <v>26227</v>
      </c>
      <c r="AM84">
        <v>60238</v>
      </c>
      <c r="AP84">
        <v>97954</v>
      </c>
      <c r="AQ84">
        <v>92331</v>
      </c>
      <c r="BH84">
        <v>41947</v>
      </c>
      <c r="BI84">
        <v>70326</v>
      </c>
      <c r="BX84">
        <v>83028</v>
      </c>
      <c r="BY84">
        <v>83339</v>
      </c>
      <c r="CD84">
        <v>124975</v>
      </c>
      <c r="CE84">
        <v>153665</v>
      </c>
      <c r="CN84">
        <v>114993</v>
      </c>
      <c r="CO84">
        <v>126540</v>
      </c>
      <c r="CP84">
        <v>6344</v>
      </c>
      <c r="CQ84">
        <v>30925</v>
      </c>
      <c r="CT84">
        <v>15205</v>
      </c>
      <c r="CU84">
        <v>22259</v>
      </c>
      <c r="CV84">
        <v>101729</v>
      </c>
      <c r="CW84">
        <v>162979</v>
      </c>
      <c r="DD84">
        <v>101056</v>
      </c>
      <c r="DE84">
        <v>120074</v>
      </c>
      <c r="DF84">
        <v>92771</v>
      </c>
      <c r="DG84">
        <v>30451</v>
      </c>
    </row>
    <row r="85" spans="1:338">
      <c r="A85" t="s">
        <v>8217</v>
      </c>
      <c r="B85">
        <v>6658459228</v>
      </c>
      <c r="C85" t="s">
        <v>3988</v>
      </c>
      <c r="D85" t="s">
        <v>584</v>
      </c>
      <c r="E85">
        <v>24714636</v>
      </c>
      <c r="F85" t="s">
        <v>8218</v>
      </c>
      <c r="G85" t="s">
        <v>3936</v>
      </c>
      <c r="H85" t="s">
        <v>3931</v>
      </c>
      <c r="I85" t="s">
        <v>3932</v>
      </c>
      <c r="AF85">
        <v>11201</v>
      </c>
      <c r="AG85">
        <v>10615</v>
      </c>
      <c r="AL85">
        <v>12262</v>
      </c>
      <c r="AM85">
        <v>6630</v>
      </c>
      <c r="AP85">
        <v>13025</v>
      </c>
      <c r="AQ85">
        <v>14709</v>
      </c>
      <c r="BH85">
        <v>34901</v>
      </c>
      <c r="BI85">
        <v>31784</v>
      </c>
      <c r="BX85">
        <v>1587</v>
      </c>
      <c r="BY85">
        <v>170</v>
      </c>
      <c r="CD85">
        <v>36488</v>
      </c>
      <c r="CE85">
        <v>31954</v>
      </c>
      <c r="CP85">
        <v>32</v>
      </c>
      <c r="CQ85">
        <v>46</v>
      </c>
      <c r="CT85">
        <v>485</v>
      </c>
      <c r="CU85">
        <v>789</v>
      </c>
      <c r="CV85">
        <v>5415</v>
      </c>
      <c r="CW85">
        <v>5239</v>
      </c>
      <c r="DD85">
        <v>13550</v>
      </c>
      <c r="DE85">
        <v>13148</v>
      </c>
      <c r="DF85">
        <v>7618</v>
      </c>
      <c r="DG85">
        <v>7074</v>
      </c>
    </row>
    <row r="86" spans="1:338">
      <c r="A86" t="s">
        <v>3965</v>
      </c>
      <c r="B86">
        <v>6316201956</v>
      </c>
      <c r="C86" t="s">
        <v>3966</v>
      </c>
      <c r="D86" t="s">
        <v>591</v>
      </c>
      <c r="E86">
        <v>25095234</v>
      </c>
      <c r="F86" t="s">
        <v>3967</v>
      </c>
      <c r="G86" t="s">
        <v>3960</v>
      </c>
      <c r="H86" t="s">
        <v>3931</v>
      </c>
      <c r="I86" t="s">
        <v>3932</v>
      </c>
      <c r="T86">
        <v>29435</v>
      </c>
      <c r="U86">
        <v>33524</v>
      </c>
      <c r="X86">
        <v>55</v>
      </c>
      <c r="Y86">
        <v>80</v>
      </c>
      <c r="AL86">
        <v>137657</v>
      </c>
      <c r="AM86">
        <v>94222</v>
      </c>
      <c r="AP86">
        <v>11017</v>
      </c>
      <c r="AQ86">
        <v>6897</v>
      </c>
      <c r="BH86">
        <v>151107</v>
      </c>
      <c r="BI86">
        <v>98973</v>
      </c>
      <c r="BL86">
        <v>0</v>
      </c>
      <c r="BM86">
        <v>4807</v>
      </c>
      <c r="BV86">
        <v>0</v>
      </c>
      <c r="BX86">
        <v>11861</v>
      </c>
      <c r="BY86">
        <v>1509</v>
      </c>
      <c r="CD86">
        <v>178164</v>
      </c>
      <c r="CE86">
        <v>134723</v>
      </c>
      <c r="CL86">
        <v>989</v>
      </c>
      <c r="CM86">
        <v>521</v>
      </c>
      <c r="CN86">
        <v>191285</v>
      </c>
      <c r="CO86">
        <v>66523</v>
      </c>
      <c r="CP86">
        <v>24511</v>
      </c>
      <c r="CQ86">
        <v>5626</v>
      </c>
      <c r="CT86">
        <v>13771</v>
      </c>
      <c r="CU86">
        <v>2670</v>
      </c>
      <c r="CV86">
        <v>111897</v>
      </c>
      <c r="CW86">
        <v>34253</v>
      </c>
      <c r="DD86">
        <v>16565</v>
      </c>
      <c r="DE86">
        <v>11678</v>
      </c>
      <c r="DF86">
        <v>56682</v>
      </c>
      <c r="DG86">
        <v>35131</v>
      </c>
    </row>
    <row r="87" spans="1:338">
      <c r="A87" t="s">
        <v>8219</v>
      </c>
      <c r="B87">
        <v>7805646537</v>
      </c>
      <c r="C87" t="s">
        <v>8220</v>
      </c>
      <c r="D87" t="s">
        <v>598</v>
      </c>
      <c r="E87">
        <v>23576007</v>
      </c>
      <c r="F87" t="s">
        <v>8221</v>
      </c>
      <c r="G87" t="s">
        <v>3936</v>
      </c>
      <c r="H87" t="s">
        <v>3931</v>
      </c>
      <c r="I87" t="s">
        <v>3932</v>
      </c>
      <c r="L87">
        <v>5032</v>
      </c>
      <c r="M87">
        <v>6378</v>
      </c>
      <c r="T87">
        <v>24759</v>
      </c>
      <c r="U87">
        <v>10637</v>
      </c>
      <c r="Z87">
        <v>4491</v>
      </c>
      <c r="AA87">
        <v>1196</v>
      </c>
      <c r="AD87">
        <v>34282</v>
      </c>
      <c r="AE87">
        <v>18210</v>
      </c>
      <c r="AF87">
        <v>277</v>
      </c>
      <c r="AL87">
        <v>85223</v>
      </c>
      <c r="AM87">
        <v>56903</v>
      </c>
      <c r="AN87">
        <v>1713500</v>
      </c>
      <c r="AO87">
        <v>1578595</v>
      </c>
      <c r="AP87">
        <v>16936</v>
      </c>
      <c r="AQ87">
        <v>40392</v>
      </c>
      <c r="AR87">
        <v>0</v>
      </c>
      <c r="AS87">
        <v>11</v>
      </c>
      <c r="AT87">
        <v>1815936</v>
      </c>
      <c r="AU87">
        <v>1675901</v>
      </c>
      <c r="AV87">
        <v>10</v>
      </c>
      <c r="AW87">
        <v>10</v>
      </c>
      <c r="BF87">
        <v>147523</v>
      </c>
      <c r="BG87">
        <v>13814</v>
      </c>
      <c r="BH87">
        <v>147533</v>
      </c>
      <c r="BI87">
        <v>13824</v>
      </c>
      <c r="BL87">
        <v>134773</v>
      </c>
      <c r="BM87">
        <v>1500</v>
      </c>
      <c r="BN87">
        <v>3967</v>
      </c>
      <c r="BO87">
        <v>980</v>
      </c>
      <c r="BP87">
        <v>2627</v>
      </c>
      <c r="BQ87">
        <v>2684</v>
      </c>
      <c r="BT87">
        <v>151850</v>
      </c>
      <c r="BU87">
        <v>6994</v>
      </c>
      <c r="BV87">
        <v>2804</v>
      </c>
      <c r="BW87">
        <v>418</v>
      </c>
      <c r="BX87">
        <v>1545404</v>
      </c>
      <c r="BY87">
        <v>1670191</v>
      </c>
      <c r="CB87">
        <v>1550835</v>
      </c>
      <c r="CC87">
        <v>1673293</v>
      </c>
      <c r="CD87">
        <v>1850218</v>
      </c>
      <c r="CE87">
        <v>1694111</v>
      </c>
      <c r="CF87">
        <v>821369</v>
      </c>
      <c r="CG87">
        <v>659907</v>
      </c>
      <c r="CH87">
        <v>1691471</v>
      </c>
      <c r="CI87">
        <v>1114573</v>
      </c>
      <c r="CJ87">
        <v>93567</v>
      </c>
      <c r="CK87">
        <v>46932</v>
      </c>
      <c r="CL87">
        <v>2750</v>
      </c>
      <c r="CM87">
        <v>210</v>
      </c>
      <c r="CN87">
        <v>29450</v>
      </c>
      <c r="CO87">
        <v>173999</v>
      </c>
      <c r="CP87">
        <v>760830</v>
      </c>
      <c r="CQ87">
        <v>684590</v>
      </c>
      <c r="CR87">
        <v>1050908</v>
      </c>
      <c r="CS87">
        <v>650704</v>
      </c>
      <c r="CT87">
        <v>-215082</v>
      </c>
      <c r="CU87">
        <v>-130147</v>
      </c>
      <c r="CV87">
        <v>835826</v>
      </c>
      <c r="CW87">
        <v>520556</v>
      </c>
      <c r="CX87">
        <v>215391</v>
      </c>
      <c r="CY87">
        <v>130354</v>
      </c>
      <c r="CZ87">
        <v>309</v>
      </c>
      <c r="DA87">
        <v>208</v>
      </c>
      <c r="DB87">
        <v>835826</v>
      </c>
      <c r="DC87">
        <v>520556</v>
      </c>
      <c r="DD87">
        <v>3019599</v>
      </c>
      <c r="DE87">
        <v>1930308</v>
      </c>
      <c r="DF87">
        <v>506759</v>
      </c>
      <c r="DG87">
        <v>155828</v>
      </c>
      <c r="DH87">
        <v>2512840</v>
      </c>
      <c r="DI87">
        <v>1774480</v>
      </c>
      <c r="DJ87">
        <v>10</v>
      </c>
      <c r="DK87">
        <v>101846</v>
      </c>
      <c r="DL87">
        <v>101856</v>
      </c>
      <c r="DM87">
        <v>0</v>
      </c>
      <c r="DN87">
        <v>520556</v>
      </c>
      <c r="DO87">
        <v>520556</v>
      </c>
      <c r="DP87">
        <v>835826</v>
      </c>
      <c r="DQ87">
        <v>835826</v>
      </c>
      <c r="DR87">
        <v>0</v>
      </c>
      <c r="DS87">
        <v>608588</v>
      </c>
      <c r="DT87">
        <v>608588</v>
      </c>
      <c r="DU87">
        <v>608588</v>
      </c>
      <c r="DV87">
        <v>608588</v>
      </c>
      <c r="DW87">
        <v>10</v>
      </c>
      <c r="DX87">
        <v>13814</v>
      </c>
      <c r="DY87">
        <v>13824</v>
      </c>
      <c r="DZ87">
        <v>0</v>
      </c>
      <c r="EA87">
        <v>835826</v>
      </c>
      <c r="EB87">
        <v>835826</v>
      </c>
      <c r="EC87">
        <v>0</v>
      </c>
      <c r="ED87">
        <v>702117</v>
      </c>
      <c r="EE87">
        <v>702117</v>
      </c>
      <c r="EF87">
        <v>702117</v>
      </c>
      <c r="EG87">
        <v>702117</v>
      </c>
      <c r="EH87">
        <v>10</v>
      </c>
      <c r="EI87">
        <v>147523</v>
      </c>
      <c r="EJ87">
        <v>147533</v>
      </c>
      <c r="EK87">
        <v>147533</v>
      </c>
      <c r="EL87">
        <v>13824</v>
      </c>
      <c r="EM87">
        <v>134273</v>
      </c>
      <c r="EN87">
        <v>9687</v>
      </c>
      <c r="ES87">
        <v>2836305</v>
      </c>
      <c r="ET87">
        <v>693117</v>
      </c>
      <c r="EU87">
        <v>618588</v>
      </c>
      <c r="EV87">
        <v>916220</v>
      </c>
      <c r="EW87">
        <v>369208</v>
      </c>
      <c r="EX87">
        <v>88460</v>
      </c>
      <c r="EY87">
        <v>81455</v>
      </c>
      <c r="EZ87">
        <v>364</v>
      </c>
      <c r="FA87">
        <v>251732</v>
      </c>
      <c r="FB87">
        <v>87198</v>
      </c>
      <c r="FC87">
        <v>400762</v>
      </c>
      <c r="FD87">
        <v>139046</v>
      </c>
      <c r="FE87">
        <v>1178767</v>
      </c>
      <c r="FF87">
        <v>943714</v>
      </c>
      <c r="FI87">
        <v>-643378</v>
      </c>
      <c r="FJ87">
        <v>-304245</v>
      </c>
      <c r="FK87">
        <v>134273</v>
      </c>
      <c r="FM87">
        <v>692117</v>
      </c>
      <c r="FN87">
        <v>618588</v>
      </c>
      <c r="FO87">
        <v>1000</v>
      </c>
      <c r="FP87">
        <v>-558844</v>
      </c>
      <c r="FQ87">
        <v>-618588</v>
      </c>
      <c r="FR87">
        <v>-23455</v>
      </c>
      <c r="FS87">
        <v>20881</v>
      </c>
      <c r="FT87">
        <v>40391</v>
      </c>
      <c r="FU87">
        <v>19510</v>
      </c>
      <c r="FV87">
        <v>16936</v>
      </c>
      <c r="FW87">
        <v>40391</v>
      </c>
      <c r="FX87">
        <v>0</v>
      </c>
      <c r="FY87">
        <v>0</v>
      </c>
      <c r="GB87">
        <v>0</v>
      </c>
      <c r="GC87">
        <v>-1</v>
      </c>
      <c r="GG87">
        <v>1620621</v>
      </c>
      <c r="GI87">
        <v>194727</v>
      </c>
      <c r="GJ87">
        <v>7500</v>
      </c>
      <c r="GK87">
        <v>17601</v>
      </c>
      <c r="GL87">
        <v>2187</v>
      </c>
      <c r="GM87">
        <v>855706</v>
      </c>
      <c r="GN87">
        <v>313932</v>
      </c>
      <c r="GW87">
        <v>520556</v>
      </c>
      <c r="GX87">
        <v>-608588</v>
      </c>
      <c r="GY87">
        <v>13824</v>
      </c>
      <c r="HC87">
        <v>520556</v>
      </c>
      <c r="HD87">
        <v>-608588</v>
      </c>
      <c r="HE87">
        <v>13824</v>
      </c>
      <c r="HF87">
        <v>520556</v>
      </c>
      <c r="HG87">
        <v>-608588</v>
      </c>
      <c r="HH87">
        <v>13814</v>
      </c>
      <c r="HL87">
        <v>520556</v>
      </c>
      <c r="HM87">
        <v>-608588</v>
      </c>
      <c r="HN87">
        <v>13814</v>
      </c>
    </row>
    <row r="88" spans="1:338">
      <c r="A88" t="s">
        <v>8222</v>
      </c>
      <c r="B88">
        <v>7709653027</v>
      </c>
      <c r="C88" t="s">
        <v>8223</v>
      </c>
      <c r="D88" t="s">
        <v>605</v>
      </c>
      <c r="E88">
        <v>25118505</v>
      </c>
      <c r="F88" t="s">
        <v>8224</v>
      </c>
      <c r="G88" t="s">
        <v>3936</v>
      </c>
      <c r="H88" t="s">
        <v>3931</v>
      </c>
      <c r="I88" t="s">
        <v>3932</v>
      </c>
      <c r="L88">
        <v>86</v>
      </c>
      <c r="M88">
        <v>396</v>
      </c>
      <c r="T88">
        <v>64</v>
      </c>
      <c r="U88">
        <v>634</v>
      </c>
      <c r="AD88">
        <v>150</v>
      </c>
      <c r="AE88">
        <v>1029</v>
      </c>
      <c r="AF88">
        <v>76</v>
      </c>
      <c r="AG88">
        <v>67</v>
      </c>
      <c r="AL88">
        <v>20161</v>
      </c>
      <c r="AM88">
        <v>9564</v>
      </c>
      <c r="AN88">
        <v>51062</v>
      </c>
      <c r="AO88">
        <v>29644</v>
      </c>
      <c r="AP88">
        <v>565</v>
      </c>
      <c r="AQ88">
        <v>2991</v>
      </c>
      <c r="AR88">
        <v>221</v>
      </c>
      <c r="AS88">
        <v>220</v>
      </c>
      <c r="AT88">
        <v>72085</v>
      </c>
      <c r="AU88">
        <v>42487</v>
      </c>
      <c r="AV88">
        <v>1000</v>
      </c>
      <c r="AW88">
        <v>1000</v>
      </c>
      <c r="BF88">
        <v>33615</v>
      </c>
      <c r="BG88">
        <v>25583</v>
      </c>
      <c r="BH88">
        <v>34615</v>
      </c>
      <c r="BI88">
        <v>26583</v>
      </c>
      <c r="BV88">
        <v>28615</v>
      </c>
      <c r="BW88">
        <v>11095</v>
      </c>
      <c r="BX88">
        <v>9005</v>
      </c>
      <c r="BY88">
        <v>5839</v>
      </c>
      <c r="CB88">
        <v>37620</v>
      </c>
      <c r="CC88">
        <v>16934</v>
      </c>
      <c r="CD88">
        <v>72235</v>
      </c>
      <c r="CE88">
        <v>43517</v>
      </c>
      <c r="CF88">
        <v>62939</v>
      </c>
      <c r="CG88">
        <v>74392</v>
      </c>
      <c r="CH88">
        <v>-11582</v>
      </c>
      <c r="CI88">
        <v>-18855</v>
      </c>
      <c r="CL88">
        <v>5533</v>
      </c>
      <c r="CM88">
        <v>3973</v>
      </c>
      <c r="CN88">
        <v>35198</v>
      </c>
      <c r="CO88">
        <v>43576</v>
      </c>
      <c r="CP88">
        <v>7028</v>
      </c>
      <c r="CQ88">
        <v>6977</v>
      </c>
      <c r="CR88">
        <v>11055</v>
      </c>
      <c r="CS88">
        <v>13771</v>
      </c>
      <c r="CT88">
        <v>-877</v>
      </c>
      <c r="CU88">
        <v>-1276</v>
      </c>
      <c r="CV88">
        <v>10178</v>
      </c>
      <c r="CW88">
        <v>12495</v>
      </c>
      <c r="DB88">
        <v>10178</v>
      </c>
      <c r="DC88">
        <v>12495</v>
      </c>
      <c r="DD88">
        <v>58088</v>
      </c>
      <c r="DE88">
        <v>64334</v>
      </c>
      <c r="DF88">
        <v>6731</v>
      </c>
      <c r="DG88">
        <v>8797</v>
      </c>
      <c r="DH88">
        <v>51357</v>
      </c>
      <c r="DI88">
        <v>55537</v>
      </c>
    </row>
    <row r="89" spans="1:338">
      <c r="A89" t="s">
        <v>8225</v>
      </c>
      <c r="B89">
        <v>7451274751</v>
      </c>
      <c r="C89" t="s">
        <v>8226</v>
      </c>
      <c r="D89" t="s">
        <v>8227</v>
      </c>
      <c r="E89">
        <v>25110965</v>
      </c>
      <c r="F89" t="s">
        <v>8228</v>
      </c>
      <c r="G89" t="s">
        <v>3936</v>
      </c>
      <c r="I89" t="s">
        <v>3932</v>
      </c>
      <c r="AF89">
        <v>0</v>
      </c>
      <c r="AG89">
        <v>210</v>
      </c>
      <c r="AL89">
        <v>22163</v>
      </c>
      <c r="AM89">
        <v>24627</v>
      </c>
      <c r="AP89">
        <v>535</v>
      </c>
      <c r="AQ89">
        <v>953</v>
      </c>
      <c r="BH89">
        <v>22698</v>
      </c>
      <c r="BI89">
        <v>25580</v>
      </c>
      <c r="BL89">
        <v>0</v>
      </c>
      <c r="BM89">
        <v>210</v>
      </c>
      <c r="BV89">
        <v>0</v>
      </c>
      <c r="BW89">
        <v>0</v>
      </c>
      <c r="BX89">
        <v>0</v>
      </c>
      <c r="BY89">
        <v>0</v>
      </c>
      <c r="CD89">
        <v>22698</v>
      </c>
      <c r="CE89">
        <v>25790</v>
      </c>
      <c r="CL89">
        <v>0</v>
      </c>
      <c r="CM89">
        <v>399</v>
      </c>
      <c r="CN89">
        <v>4914</v>
      </c>
      <c r="CO89">
        <v>6715</v>
      </c>
      <c r="CP89">
        <v>4</v>
      </c>
      <c r="CQ89">
        <v>1113</v>
      </c>
      <c r="CT89">
        <v>297</v>
      </c>
      <c r="CU89">
        <v>206</v>
      </c>
      <c r="CV89">
        <v>-109</v>
      </c>
      <c r="CW89">
        <v>1193</v>
      </c>
      <c r="DD89">
        <v>43</v>
      </c>
      <c r="DE89">
        <v>156</v>
      </c>
      <c r="DF89">
        <v>4765</v>
      </c>
      <c r="DG89">
        <v>3960</v>
      </c>
      <c r="DJ89">
        <v>100</v>
      </c>
      <c r="DK89">
        <v>3211</v>
      </c>
      <c r="DL89">
        <v>24387</v>
      </c>
      <c r="DM89">
        <v>0</v>
      </c>
      <c r="DN89">
        <v>1193</v>
      </c>
      <c r="DO89">
        <v>1193</v>
      </c>
      <c r="DP89">
        <v>192</v>
      </c>
      <c r="DQ89">
        <v>192</v>
      </c>
      <c r="DW89">
        <v>100</v>
      </c>
      <c r="DX89">
        <v>4404</v>
      </c>
      <c r="DY89">
        <v>25580</v>
      </c>
      <c r="DZ89">
        <v>0</v>
      </c>
      <c r="EA89">
        <v>192</v>
      </c>
      <c r="EB89">
        <v>192</v>
      </c>
      <c r="EC89">
        <v>0</v>
      </c>
      <c r="EE89">
        <v>3074</v>
      </c>
      <c r="EH89">
        <v>100</v>
      </c>
      <c r="EI89">
        <v>4596</v>
      </c>
      <c r="EJ89">
        <v>22698</v>
      </c>
      <c r="EK89">
        <v>22698</v>
      </c>
      <c r="EL89">
        <v>25580</v>
      </c>
      <c r="GD89">
        <v>0</v>
      </c>
      <c r="GE89">
        <v>0</v>
      </c>
      <c r="GF89">
        <v>0</v>
      </c>
      <c r="GT89">
        <v>21076</v>
      </c>
      <c r="GU89">
        <v>21076</v>
      </c>
      <c r="GV89">
        <v>18002</v>
      </c>
      <c r="ID89">
        <v>0</v>
      </c>
      <c r="IE89">
        <v>0</v>
      </c>
      <c r="IF89">
        <v>0</v>
      </c>
      <c r="JO89">
        <v>0</v>
      </c>
      <c r="JQ89">
        <v>0</v>
      </c>
      <c r="LD89">
        <v>0</v>
      </c>
      <c r="LG89">
        <v>0</v>
      </c>
      <c r="LN89">
        <v>3074</v>
      </c>
      <c r="LS89">
        <v>3074</v>
      </c>
      <c r="LU89">
        <v>3074</v>
      </c>
      <c r="LV89">
        <v>0</v>
      </c>
      <c r="LZ89">
        <v>0</v>
      </c>
    </row>
    <row r="90" spans="1:338">
      <c r="A90" t="s">
        <v>8229</v>
      </c>
      <c r="B90">
        <v>3443130766</v>
      </c>
      <c r="C90" t="s">
        <v>8230</v>
      </c>
      <c r="D90" t="s">
        <v>619</v>
      </c>
      <c r="E90">
        <v>25049781</v>
      </c>
      <c r="F90" t="s">
        <v>8231</v>
      </c>
      <c r="G90" t="s">
        <v>3936</v>
      </c>
      <c r="H90" t="s">
        <v>3931</v>
      </c>
      <c r="I90" t="s">
        <v>3932</v>
      </c>
      <c r="T90">
        <v>3812</v>
      </c>
      <c r="U90">
        <v>3969</v>
      </c>
      <c r="AF90">
        <v>896</v>
      </c>
      <c r="AG90">
        <v>1740</v>
      </c>
      <c r="AL90">
        <v>670570</v>
      </c>
      <c r="AM90">
        <v>303965</v>
      </c>
      <c r="AP90">
        <v>553</v>
      </c>
      <c r="AQ90">
        <v>1066</v>
      </c>
      <c r="BH90">
        <v>11748</v>
      </c>
      <c r="BI90">
        <v>20538</v>
      </c>
      <c r="BL90">
        <v>10110</v>
      </c>
      <c r="BM90">
        <v>13877</v>
      </c>
      <c r="BR90">
        <v>636850</v>
      </c>
      <c r="BS90">
        <v>269033</v>
      </c>
      <c r="BV90">
        <v>1304</v>
      </c>
      <c r="BW90">
        <v>1309</v>
      </c>
      <c r="BX90">
        <v>15818</v>
      </c>
      <c r="BY90">
        <v>5983</v>
      </c>
      <c r="CD90">
        <v>675830</v>
      </c>
      <c r="CE90">
        <v>310740</v>
      </c>
      <c r="CL90">
        <v>146</v>
      </c>
      <c r="CM90">
        <v>150</v>
      </c>
      <c r="CN90">
        <v>10281</v>
      </c>
      <c r="CO90">
        <v>12184</v>
      </c>
      <c r="CP90">
        <v>674</v>
      </c>
      <c r="CQ90">
        <v>478</v>
      </c>
      <c r="CT90">
        <v>852</v>
      </c>
      <c r="CU90">
        <v>502</v>
      </c>
      <c r="CV90">
        <v>1284</v>
      </c>
      <c r="CW90">
        <v>1744</v>
      </c>
      <c r="DD90">
        <v>1280</v>
      </c>
      <c r="DE90">
        <v>1345</v>
      </c>
      <c r="DF90">
        <v>8605</v>
      </c>
      <c r="DG90">
        <v>10655</v>
      </c>
    </row>
    <row r="91" spans="1:338">
      <c r="A91" t="s">
        <v>8232</v>
      </c>
      <c r="B91">
        <v>3702118432</v>
      </c>
      <c r="C91" t="s">
        <v>8233</v>
      </c>
      <c r="D91" t="s">
        <v>626</v>
      </c>
      <c r="E91">
        <v>24407275</v>
      </c>
      <c r="F91" t="s">
        <v>8234</v>
      </c>
      <c r="G91" t="s">
        <v>3978</v>
      </c>
      <c r="H91" t="s">
        <v>3931</v>
      </c>
      <c r="I91" t="s">
        <v>3932</v>
      </c>
      <c r="T91">
        <v>527</v>
      </c>
      <c r="U91">
        <v>196</v>
      </c>
      <c r="AD91">
        <v>527</v>
      </c>
      <c r="AE91">
        <v>196</v>
      </c>
      <c r="AF91">
        <v>756</v>
      </c>
      <c r="AG91">
        <v>756</v>
      </c>
      <c r="AL91">
        <v>3525</v>
      </c>
      <c r="AM91">
        <v>1136</v>
      </c>
      <c r="AN91">
        <v>64388</v>
      </c>
      <c r="AO91">
        <v>56543</v>
      </c>
      <c r="AP91">
        <v>388</v>
      </c>
      <c r="AQ91">
        <v>1173</v>
      </c>
      <c r="AT91">
        <v>69057</v>
      </c>
      <c r="AU91">
        <v>59608</v>
      </c>
      <c r="AV91">
        <v>20</v>
      </c>
      <c r="AW91">
        <v>20</v>
      </c>
      <c r="BF91">
        <v>33095</v>
      </c>
      <c r="BG91">
        <v>27187</v>
      </c>
      <c r="BH91">
        <v>33115</v>
      </c>
      <c r="BI91">
        <v>27207</v>
      </c>
      <c r="BV91">
        <v>32918</v>
      </c>
      <c r="BW91">
        <v>30086</v>
      </c>
      <c r="BX91">
        <v>3551</v>
      </c>
      <c r="BY91">
        <v>2511</v>
      </c>
      <c r="CB91">
        <v>36469</v>
      </c>
      <c r="CC91">
        <v>32597</v>
      </c>
      <c r="CD91">
        <v>69584</v>
      </c>
      <c r="CE91">
        <v>59804</v>
      </c>
      <c r="CH91">
        <v>-960</v>
      </c>
      <c r="CI91">
        <v>-3495</v>
      </c>
      <c r="CL91">
        <v>5318</v>
      </c>
      <c r="CM91">
        <v>5332</v>
      </c>
      <c r="CN91">
        <v>44134</v>
      </c>
      <c r="CO91">
        <v>87387</v>
      </c>
      <c r="CP91">
        <v>27781</v>
      </c>
      <c r="CQ91">
        <v>490621</v>
      </c>
      <c r="CR91">
        <v>10075</v>
      </c>
      <c r="CS91">
        <v>-412061</v>
      </c>
      <c r="CT91">
        <v>-1731</v>
      </c>
      <c r="CU91">
        <v>-1899</v>
      </c>
      <c r="CV91">
        <v>8344</v>
      </c>
      <c r="CW91">
        <v>-413960</v>
      </c>
      <c r="DB91">
        <v>8344</v>
      </c>
      <c r="DC91">
        <v>-413960</v>
      </c>
      <c r="DD91">
        <v>1420</v>
      </c>
      <c r="DE91">
        <v>778</v>
      </c>
      <c r="DF91">
        <v>2380</v>
      </c>
      <c r="DG91">
        <v>4273</v>
      </c>
      <c r="DH91">
        <v>-960</v>
      </c>
      <c r="DI91">
        <v>-3495</v>
      </c>
      <c r="DJ91">
        <v>20</v>
      </c>
      <c r="DK91">
        <v>443940</v>
      </c>
      <c r="DL91">
        <v>443960</v>
      </c>
      <c r="DP91">
        <v>8344</v>
      </c>
      <c r="DQ91">
        <v>8344</v>
      </c>
      <c r="DR91">
        <v>0</v>
      </c>
      <c r="DS91">
        <v>416753</v>
      </c>
      <c r="DT91">
        <v>416753</v>
      </c>
      <c r="DU91">
        <v>2793</v>
      </c>
      <c r="DV91">
        <v>2793</v>
      </c>
      <c r="DW91">
        <v>20</v>
      </c>
      <c r="DX91">
        <v>27187</v>
      </c>
      <c r="DY91">
        <v>27207</v>
      </c>
      <c r="DZ91">
        <v>0</v>
      </c>
      <c r="EA91">
        <v>8344</v>
      </c>
      <c r="EB91">
        <v>8344</v>
      </c>
      <c r="EC91">
        <v>0</v>
      </c>
      <c r="ED91">
        <v>2436</v>
      </c>
      <c r="EE91">
        <v>2436</v>
      </c>
      <c r="EF91">
        <v>2436</v>
      </c>
      <c r="EG91">
        <v>2436</v>
      </c>
      <c r="EH91">
        <v>20</v>
      </c>
      <c r="EI91">
        <v>33095</v>
      </c>
      <c r="EJ91">
        <v>33115</v>
      </c>
      <c r="EK91">
        <v>33115</v>
      </c>
      <c r="EL91">
        <v>27207</v>
      </c>
      <c r="EM91">
        <v>15000</v>
      </c>
      <c r="EN91">
        <v>10539</v>
      </c>
      <c r="EO91">
        <v>1477</v>
      </c>
      <c r="EP91">
        <v>778</v>
      </c>
      <c r="ES91">
        <v>44185</v>
      </c>
      <c r="ET91">
        <v>16478</v>
      </c>
      <c r="EU91">
        <v>11581</v>
      </c>
      <c r="EV91">
        <v>11895</v>
      </c>
      <c r="EW91">
        <v>10801</v>
      </c>
      <c r="EX91">
        <v>8898</v>
      </c>
      <c r="EY91">
        <v>4925</v>
      </c>
      <c r="EZ91">
        <v>7138</v>
      </c>
      <c r="FC91">
        <v>17038</v>
      </c>
      <c r="FD91">
        <v>16444</v>
      </c>
      <c r="FE91">
        <v>693</v>
      </c>
      <c r="FF91">
        <v>1133</v>
      </c>
      <c r="FK91">
        <v>15000</v>
      </c>
      <c r="FL91">
        <v>10539</v>
      </c>
      <c r="FM91">
        <v>2119</v>
      </c>
      <c r="FN91">
        <v>2430</v>
      </c>
      <c r="FO91">
        <v>14359</v>
      </c>
      <c r="FP91">
        <v>-1478</v>
      </c>
      <c r="FQ91">
        <v>-1042</v>
      </c>
      <c r="FR91">
        <v>-785</v>
      </c>
      <c r="FS91">
        <v>91</v>
      </c>
      <c r="FT91">
        <v>1173</v>
      </c>
      <c r="FU91">
        <v>1082</v>
      </c>
      <c r="FV91">
        <v>388</v>
      </c>
      <c r="FW91">
        <v>1173</v>
      </c>
      <c r="FX91">
        <v>0</v>
      </c>
      <c r="FY91">
        <v>0</v>
      </c>
      <c r="GG91">
        <v>39877</v>
      </c>
      <c r="GH91">
        <v>7352</v>
      </c>
      <c r="GQ91">
        <v>9151</v>
      </c>
      <c r="GW91">
        <v>-413960</v>
      </c>
      <c r="GX91">
        <v>-2793</v>
      </c>
      <c r="GY91">
        <v>27207</v>
      </c>
      <c r="HC91">
        <v>-413960</v>
      </c>
      <c r="HD91">
        <v>-2793</v>
      </c>
      <c r="HE91">
        <v>27207</v>
      </c>
      <c r="HF91">
        <v>-413960</v>
      </c>
      <c r="HG91">
        <v>-2793</v>
      </c>
      <c r="HH91">
        <v>27187</v>
      </c>
      <c r="HL91">
        <v>-413960</v>
      </c>
      <c r="HM91">
        <v>-2793</v>
      </c>
      <c r="HN91">
        <v>27187</v>
      </c>
      <c r="KB91">
        <v>413960</v>
      </c>
      <c r="KC91">
        <v>413960</v>
      </c>
    </row>
    <row r="92" spans="1:338">
      <c r="A92" t="s">
        <v>8235</v>
      </c>
      <c r="B92">
        <v>7735145855</v>
      </c>
      <c r="C92" t="s">
        <v>8236</v>
      </c>
      <c r="D92" t="s">
        <v>633</v>
      </c>
      <c r="E92">
        <v>23933898</v>
      </c>
      <c r="F92" t="s">
        <v>8237</v>
      </c>
      <c r="G92" t="s">
        <v>3936</v>
      </c>
      <c r="H92" t="s">
        <v>3931</v>
      </c>
      <c r="I92" t="s">
        <v>3932</v>
      </c>
      <c r="T92">
        <v>91</v>
      </c>
      <c r="AD92">
        <v>91</v>
      </c>
      <c r="AE92">
        <v>0</v>
      </c>
      <c r="AL92">
        <v>6646</v>
      </c>
      <c r="AM92">
        <v>4201</v>
      </c>
      <c r="AN92">
        <v>61692</v>
      </c>
      <c r="AO92">
        <v>45929</v>
      </c>
      <c r="AP92">
        <v>721</v>
      </c>
      <c r="AQ92">
        <v>767</v>
      </c>
      <c r="AR92">
        <v>0</v>
      </c>
      <c r="AS92">
        <v>34</v>
      </c>
      <c r="AT92">
        <v>69060</v>
      </c>
      <c r="AU92">
        <v>50931</v>
      </c>
      <c r="AV92">
        <v>10</v>
      </c>
      <c r="AW92">
        <v>10</v>
      </c>
      <c r="BF92">
        <v>24467</v>
      </c>
      <c r="BG92">
        <v>22369</v>
      </c>
      <c r="BH92">
        <v>24477</v>
      </c>
      <c r="BI92">
        <v>22379</v>
      </c>
      <c r="BL92">
        <v>3430</v>
      </c>
      <c r="BM92">
        <v>3150</v>
      </c>
      <c r="BT92">
        <v>3430</v>
      </c>
      <c r="BU92">
        <v>3150</v>
      </c>
      <c r="BV92">
        <v>880</v>
      </c>
      <c r="BX92">
        <v>40365</v>
      </c>
      <c r="BY92">
        <v>25401</v>
      </c>
      <c r="CB92">
        <v>41245</v>
      </c>
      <c r="CC92">
        <v>25401</v>
      </c>
      <c r="CD92">
        <v>69152</v>
      </c>
      <c r="CE92">
        <v>50931</v>
      </c>
      <c r="CH92">
        <v>238296</v>
      </c>
      <c r="CI92">
        <v>-19406</v>
      </c>
      <c r="CJ92">
        <v>90</v>
      </c>
      <c r="CK92">
        <v>8</v>
      </c>
      <c r="CN92">
        <v>123784</v>
      </c>
      <c r="CO92">
        <v>1148409</v>
      </c>
      <c r="CP92">
        <v>350295</v>
      </c>
      <c r="CQ92">
        <v>1125588</v>
      </c>
      <c r="CR92">
        <v>11875</v>
      </c>
      <c r="CS92">
        <v>3423</v>
      </c>
      <c r="CT92">
        <v>-2375</v>
      </c>
      <c r="CU92">
        <v>-948</v>
      </c>
      <c r="CV92">
        <v>2097</v>
      </c>
      <c r="CW92">
        <v>2468</v>
      </c>
      <c r="CX92">
        <v>2375</v>
      </c>
      <c r="CY92">
        <v>948</v>
      </c>
      <c r="DB92">
        <v>2097</v>
      </c>
      <c r="DC92">
        <v>2468</v>
      </c>
      <c r="DD92">
        <v>286388</v>
      </c>
      <c r="DF92">
        <v>48092</v>
      </c>
      <c r="DG92">
        <v>19406</v>
      </c>
      <c r="DH92">
        <v>238296</v>
      </c>
      <c r="DI92">
        <v>-19406</v>
      </c>
      <c r="DJ92">
        <v>10</v>
      </c>
      <c r="DK92">
        <v>19901</v>
      </c>
      <c r="DL92">
        <v>19911</v>
      </c>
      <c r="DM92">
        <v>0</v>
      </c>
      <c r="DN92">
        <v>2469</v>
      </c>
      <c r="DO92">
        <v>2469</v>
      </c>
      <c r="DP92">
        <v>2097</v>
      </c>
      <c r="DQ92">
        <v>2097</v>
      </c>
      <c r="DW92">
        <v>10</v>
      </c>
      <c r="DX92">
        <v>22369</v>
      </c>
      <c r="DY92">
        <v>22379</v>
      </c>
      <c r="DZ92">
        <v>0</v>
      </c>
      <c r="EA92">
        <v>2097</v>
      </c>
      <c r="EB92">
        <v>2097</v>
      </c>
      <c r="EH92">
        <v>10</v>
      </c>
      <c r="EI92">
        <v>24467</v>
      </c>
      <c r="EJ92">
        <v>24477</v>
      </c>
      <c r="EK92">
        <v>24477</v>
      </c>
      <c r="EL92">
        <v>22379</v>
      </c>
      <c r="EM92">
        <v>2060</v>
      </c>
      <c r="EN92">
        <v>2940</v>
      </c>
      <c r="EO92">
        <v>9331</v>
      </c>
      <c r="ES92">
        <v>266164</v>
      </c>
      <c r="ET92">
        <v>900</v>
      </c>
      <c r="EU92">
        <v>9000</v>
      </c>
      <c r="EV92">
        <v>21589</v>
      </c>
      <c r="EW92">
        <v>8400</v>
      </c>
      <c r="EX92">
        <v>17365</v>
      </c>
      <c r="EY92">
        <v>13220</v>
      </c>
      <c r="FA92">
        <v>0</v>
      </c>
      <c r="FB92">
        <v>4743</v>
      </c>
      <c r="FC92">
        <v>237748</v>
      </c>
      <c r="FD92">
        <v>1151713</v>
      </c>
      <c r="FE92">
        <v>-1207</v>
      </c>
      <c r="FF92">
        <v>6768</v>
      </c>
      <c r="FK92">
        <v>2060</v>
      </c>
      <c r="FL92">
        <v>2940</v>
      </c>
      <c r="FO92">
        <v>900</v>
      </c>
      <c r="FP92">
        <v>1160</v>
      </c>
      <c r="FQ92">
        <v>-6060</v>
      </c>
      <c r="FR92">
        <v>-47</v>
      </c>
      <c r="FS92">
        <v>708</v>
      </c>
      <c r="FT92">
        <v>767</v>
      </c>
      <c r="FU92">
        <v>61</v>
      </c>
      <c r="FV92">
        <v>720</v>
      </c>
      <c r="FW92">
        <v>769</v>
      </c>
      <c r="FX92">
        <v>0</v>
      </c>
      <c r="FY92">
        <v>0</v>
      </c>
      <c r="GB92">
        <v>-7403</v>
      </c>
      <c r="GC92">
        <v>-7</v>
      </c>
      <c r="GG92">
        <v>1184844</v>
      </c>
      <c r="GQ92">
        <v>9000</v>
      </c>
      <c r="GW92">
        <v>2469</v>
      </c>
      <c r="GX92">
        <v>-1</v>
      </c>
      <c r="GY92">
        <v>22379</v>
      </c>
      <c r="HC92">
        <v>2469</v>
      </c>
      <c r="HD92">
        <v>-1</v>
      </c>
      <c r="HE92">
        <v>22379</v>
      </c>
      <c r="HF92">
        <v>2469</v>
      </c>
      <c r="HG92">
        <v>-1</v>
      </c>
      <c r="HH92">
        <v>22369</v>
      </c>
      <c r="HL92">
        <v>2469</v>
      </c>
      <c r="HM92">
        <v>-1</v>
      </c>
      <c r="HN92">
        <v>22369</v>
      </c>
    </row>
    <row r="93" spans="1:338">
      <c r="A93" t="s">
        <v>4113</v>
      </c>
      <c r="B93">
        <v>5261080970</v>
      </c>
      <c r="C93" t="s">
        <v>4114</v>
      </c>
      <c r="D93" t="s">
        <v>646</v>
      </c>
      <c r="E93">
        <v>25001840</v>
      </c>
      <c r="F93" t="s">
        <v>4115</v>
      </c>
      <c r="G93" t="s">
        <v>3960</v>
      </c>
      <c r="H93" t="s">
        <v>3931</v>
      </c>
      <c r="I93" t="s">
        <v>3932</v>
      </c>
      <c r="AL93">
        <v>129390</v>
      </c>
      <c r="AM93">
        <v>129394</v>
      </c>
      <c r="AP93">
        <v>7</v>
      </c>
      <c r="AQ93">
        <v>3</v>
      </c>
      <c r="BH93">
        <v>120000</v>
      </c>
      <c r="BI93">
        <v>120000</v>
      </c>
      <c r="BX93">
        <v>9397</v>
      </c>
      <c r="BY93">
        <v>9397</v>
      </c>
      <c r="CD93">
        <v>129397</v>
      </c>
      <c r="CE93">
        <v>129397</v>
      </c>
      <c r="CP93">
        <v>27</v>
      </c>
      <c r="CQ93">
        <v>25</v>
      </c>
      <c r="CT93">
        <v>0</v>
      </c>
      <c r="CU93">
        <v>6</v>
      </c>
      <c r="CV93">
        <v>-27</v>
      </c>
      <c r="CW93">
        <v>-309</v>
      </c>
      <c r="DD93">
        <v>0</v>
      </c>
      <c r="DE93">
        <v>63</v>
      </c>
      <c r="DF93">
        <v>0</v>
      </c>
      <c r="DG93">
        <v>341</v>
      </c>
    </row>
    <row r="94" spans="1:338">
      <c r="A94" t="s">
        <v>8238</v>
      </c>
      <c r="B94">
        <v>6658408512</v>
      </c>
      <c r="C94" t="s">
        <v>8128</v>
      </c>
      <c r="D94" t="s">
        <v>653</v>
      </c>
      <c r="E94">
        <v>24839522</v>
      </c>
      <c r="F94" t="s">
        <v>8239</v>
      </c>
      <c r="G94" t="s">
        <v>3936</v>
      </c>
      <c r="H94" t="s">
        <v>3931</v>
      </c>
      <c r="I94" t="s">
        <v>3932</v>
      </c>
      <c r="T94">
        <v>8308</v>
      </c>
      <c r="U94">
        <v>84</v>
      </c>
      <c r="AF94">
        <v>0</v>
      </c>
      <c r="AL94">
        <v>8456</v>
      </c>
      <c r="AM94">
        <v>3444</v>
      </c>
      <c r="AP94">
        <v>455</v>
      </c>
      <c r="AQ94">
        <v>2877</v>
      </c>
      <c r="BH94">
        <v>5044</v>
      </c>
      <c r="BI94">
        <v>-15268</v>
      </c>
      <c r="BL94">
        <v>10037</v>
      </c>
      <c r="BM94">
        <v>20428</v>
      </c>
      <c r="BV94">
        <v>326</v>
      </c>
      <c r="BW94">
        <v>496</v>
      </c>
      <c r="BX94">
        <v>1811</v>
      </c>
      <c r="BY94">
        <v>750</v>
      </c>
      <c r="CD94">
        <v>17219</v>
      </c>
      <c r="CE94">
        <v>6405</v>
      </c>
      <c r="CL94">
        <v>3486</v>
      </c>
      <c r="CM94">
        <v>2728</v>
      </c>
      <c r="CN94">
        <v>372</v>
      </c>
      <c r="CO94">
        <v>141</v>
      </c>
      <c r="CP94">
        <v>6056</v>
      </c>
      <c r="CQ94">
        <v>44777</v>
      </c>
      <c r="CT94">
        <v>2544</v>
      </c>
      <c r="CU94">
        <v>885</v>
      </c>
      <c r="CV94">
        <v>20316</v>
      </c>
      <c r="CW94">
        <v>-3324</v>
      </c>
      <c r="DD94">
        <v>67815</v>
      </c>
      <c r="DE94">
        <v>82220</v>
      </c>
      <c r="DF94">
        <v>35785</v>
      </c>
      <c r="DG94">
        <v>37295</v>
      </c>
    </row>
    <row r="95" spans="1:338">
      <c r="A95" t="s">
        <v>3950</v>
      </c>
      <c r="B95">
        <v>7606066933</v>
      </c>
      <c r="C95" t="s">
        <v>3943</v>
      </c>
      <c r="D95" t="s">
        <v>3951</v>
      </c>
      <c r="E95">
        <v>25163996</v>
      </c>
      <c r="F95" t="s">
        <v>3952</v>
      </c>
      <c r="G95" t="s">
        <v>3936</v>
      </c>
      <c r="H95" t="s">
        <v>3931</v>
      </c>
      <c r="I95" t="s">
        <v>3932</v>
      </c>
      <c r="X95">
        <v>13</v>
      </c>
      <c r="Y95">
        <v>13</v>
      </c>
      <c r="AL95">
        <v>507391</v>
      </c>
      <c r="AM95">
        <v>690625</v>
      </c>
      <c r="AP95">
        <v>183</v>
      </c>
      <c r="AQ95">
        <v>744</v>
      </c>
      <c r="BH95">
        <v>305312</v>
      </c>
      <c r="BI95">
        <v>223788</v>
      </c>
      <c r="BL95">
        <v>72364</v>
      </c>
      <c r="BM95">
        <v>65388</v>
      </c>
      <c r="BR95">
        <v>67083</v>
      </c>
      <c r="BS95">
        <v>346017</v>
      </c>
      <c r="BV95">
        <v>16002</v>
      </c>
      <c r="BW95">
        <v>9464</v>
      </c>
      <c r="BX95">
        <v>46826</v>
      </c>
      <c r="BY95">
        <v>46725</v>
      </c>
      <c r="CD95">
        <v>507587</v>
      </c>
      <c r="CE95">
        <v>691382</v>
      </c>
      <c r="CL95">
        <v>7128</v>
      </c>
      <c r="CM95">
        <v>3164</v>
      </c>
      <c r="CN95">
        <v>130659</v>
      </c>
      <c r="CO95">
        <v>173508</v>
      </c>
      <c r="CP95">
        <v>34541</v>
      </c>
      <c r="CQ95">
        <v>20846</v>
      </c>
      <c r="CT95">
        <v>4138</v>
      </c>
      <c r="CU95">
        <v>5180</v>
      </c>
      <c r="CV95">
        <v>81523</v>
      </c>
      <c r="CW95">
        <v>121466</v>
      </c>
      <c r="DF95">
        <v>3329</v>
      </c>
      <c r="DG95">
        <v>22852</v>
      </c>
    </row>
    <row r="96" spans="1:338">
      <c r="A96" t="s">
        <v>8240</v>
      </c>
      <c r="B96">
        <v>7743908123</v>
      </c>
      <c r="C96" t="s">
        <v>8241</v>
      </c>
      <c r="D96" t="s">
        <v>8242</v>
      </c>
      <c r="E96">
        <v>24177804</v>
      </c>
      <c r="G96" t="s">
        <v>3936</v>
      </c>
      <c r="H96" t="s">
        <v>3931</v>
      </c>
      <c r="I96" t="s">
        <v>3932</v>
      </c>
      <c r="AL96">
        <v>101483</v>
      </c>
      <c r="AM96">
        <v>107628</v>
      </c>
      <c r="AP96">
        <v>8212</v>
      </c>
      <c r="AQ96">
        <v>305</v>
      </c>
      <c r="BH96">
        <v>106400</v>
      </c>
      <c r="BI96">
        <v>104801</v>
      </c>
      <c r="BL96">
        <v>25</v>
      </c>
      <c r="BV96">
        <v>2230</v>
      </c>
      <c r="BW96">
        <v>2230</v>
      </c>
      <c r="BX96">
        <v>1040</v>
      </c>
      <c r="BY96">
        <v>902</v>
      </c>
      <c r="CD96">
        <v>109695</v>
      </c>
      <c r="CE96">
        <v>107933</v>
      </c>
      <c r="CN96">
        <v>3187</v>
      </c>
      <c r="CO96">
        <v>1162</v>
      </c>
      <c r="CP96">
        <v>1166</v>
      </c>
      <c r="CQ96">
        <v>23945</v>
      </c>
      <c r="CT96">
        <v>424</v>
      </c>
      <c r="CU96">
        <v>2686</v>
      </c>
      <c r="CV96">
        <v>2347</v>
      </c>
      <c r="CW96">
        <v>20718</v>
      </c>
      <c r="DD96">
        <v>4665</v>
      </c>
      <c r="DE96">
        <v>197231</v>
      </c>
      <c r="DF96">
        <v>3915</v>
      </c>
      <c r="DG96">
        <v>151044</v>
      </c>
    </row>
    <row r="97" spans="1:357">
      <c r="A97" t="s">
        <v>8243</v>
      </c>
      <c r="B97">
        <v>6166087617</v>
      </c>
      <c r="C97" t="s">
        <v>4172</v>
      </c>
      <c r="D97" t="s">
        <v>4173</v>
      </c>
      <c r="E97">
        <v>23879119</v>
      </c>
      <c r="F97" t="s">
        <v>8244</v>
      </c>
      <c r="G97" t="s">
        <v>3936</v>
      </c>
      <c r="H97" t="s">
        <v>3931</v>
      </c>
      <c r="I97" t="s">
        <v>3932</v>
      </c>
      <c r="T97">
        <v>61786</v>
      </c>
      <c r="U97">
        <v>36737</v>
      </c>
      <c r="X97">
        <v>13</v>
      </c>
      <c r="Y97">
        <v>19</v>
      </c>
      <c r="AF97">
        <v>511</v>
      </c>
      <c r="AG97">
        <v>436</v>
      </c>
      <c r="AL97">
        <v>365697</v>
      </c>
      <c r="AM97">
        <v>322973</v>
      </c>
      <c r="AP97">
        <v>6643</v>
      </c>
      <c r="AQ97">
        <v>1235</v>
      </c>
      <c r="BH97">
        <v>335942</v>
      </c>
      <c r="BI97">
        <v>322804</v>
      </c>
      <c r="BL97">
        <v>36885</v>
      </c>
      <c r="BM97">
        <v>10652</v>
      </c>
      <c r="BX97">
        <v>21552</v>
      </c>
      <c r="BY97">
        <v>16751</v>
      </c>
      <c r="CD97">
        <v>434650</v>
      </c>
      <c r="CE97">
        <v>361400</v>
      </c>
      <c r="CL97">
        <v>5689</v>
      </c>
      <c r="CN97">
        <v>123359</v>
      </c>
      <c r="CO97">
        <v>1791</v>
      </c>
      <c r="CP97">
        <v>19477</v>
      </c>
      <c r="CQ97">
        <v>10071</v>
      </c>
      <c r="CT97">
        <v>1446</v>
      </c>
      <c r="CU97">
        <v>1697</v>
      </c>
      <c r="CV97">
        <v>13118</v>
      </c>
      <c r="CW97">
        <v>31048</v>
      </c>
      <c r="DD97">
        <v>4277</v>
      </c>
      <c r="DE97">
        <v>145785</v>
      </c>
      <c r="DF97">
        <v>87906</v>
      </c>
      <c r="DG97">
        <v>104760</v>
      </c>
    </row>
    <row r="98" spans="1:357">
      <c r="A98" t="s">
        <v>8245</v>
      </c>
      <c r="B98">
        <v>5036150841</v>
      </c>
      <c r="C98" t="s">
        <v>8246</v>
      </c>
      <c r="D98" t="s">
        <v>681</v>
      </c>
      <c r="E98">
        <v>23904202</v>
      </c>
      <c r="F98" t="s">
        <v>8247</v>
      </c>
      <c r="G98" t="s">
        <v>3936</v>
      </c>
      <c r="H98" t="s">
        <v>3931</v>
      </c>
      <c r="I98" t="s">
        <v>3932</v>
      </c>
      <c r="T98">
        <v>3349</v>
      </c>
      <c r="U98">
        <v>140</v>
      </c>
      <c r="AD98">
        <v>3349</v>
      </c>
      <c r="AE98">
        <v>140</v>
      </c>
      <c r="AL98">
        <v>20325</v>
      </c>
      <c r="AM98">
        <v>26136</v>
      </c>
      <c r="AN98">
        <v>1915</v>
      </c>
      <c r="AO98">
        <v>1915</v>
      </c>
      <c r="AP98">
        <v>2132</v>
      </c>
      <c r="AQ98">
        <v>2578</v>
      </c>
      <c r="AT98">
        <v>24372</v>
      </c>
      <c r="AU98">
        <v>30630</v>
      </c>
      <c r="AV98">
        <v>10</v>
      </c>
      <c r="AW98">
        <v>10</v>
      </c>
      <c r="BF98">
        <v>19180</v>
      </c>
      <c r="BG98">
        <v>18151</v>
      </c>
      <c r="BH98">
        <v>19190</v>
      </c>
      <c r="BI98">
        <v>18161</v>
      </c>
      <c r="BL98">
        <v>350</v>
      </c>
      <c r="BM98">
        <v>3645</v>
      </c>
      <c r="BT98">
        <v>350</v>
      </c>
      <c r="BU98">
        <v>3645</v>
      </c>
      <c r="BX98">
        <v>8181</v>
      </c>
      <c r="BY98">
        <v>8964</v>
      </c>
      <c r="CB98">
        <v>8181</v>
      </c>
      <c r="CC98">
        <v>8964</v>
      </c>
      <c r="CD98">
        <v>27721</v>
      </c>
      <c r="CE98">
        <v>30770</v>
      </c>
      <c r="CH98">
        <v>6879</v>
      </c>
      <c r="CI98">
        <v>5611</v>
      </c>
      <c r="CN98">
        <v>452</v>
      </c>
      <c r="CP98">
        <v>5341</v>
      </c>
      <c r="CQ98">
        <v>183</v>
      </c>
      <c r="CR98">
        <v>1990</v>
      </c>
      <c r="CS98">
        <v>5428</v>
      </c>
      <c r="CT98">
        <v>-1036</v>
      </c>
      <c r="CU98">
        <v>-916</v>
      </c>
      <c r="CV98">
        <v>954</v>
      </c>
      <c r="CW98">
        <v>4512</v>
      </c>
      <c r="CX98">
        <v>1036</v>
      </c>
      <c r="CY98">
        <v>916</v>
      </c>
      <c r="DB98">
        <v>954</v>
      </c>
      <c r="DC98">
        <v>4512</v>
      </c>
      <c r="DD98">
        <v>29717</v>
      </c>
      <c r="DE98">
        <v>36471</v>
      </c>
      <c r="DF98">
        <v>22838</v>
      </c>
      <c r="DG98">
        <v>30860</v>
      </c>
      <c r="DH98">
        <v>6879</v>
      </c>
      <c r="DI98">
        <v>5611</v>
      </c>
    </row>
    <row r="99" spans="1:357">
      <c r="A99" t="s">
        <v>8248</v>
      </c>
      <c r="B99">
        <v>6671357634</v>
      </c>
      <c r="C99" t="s">
        <v>4077</v>
      </c>
      <c r="D99" t="s">
        <v>8249</v>
      </c>
      <c r="E99">
        <v>23271220</v>
      </c>
      <c r="F99" t="s">
        <v>8250</v>
      </c>
      <c r="G99" t="s">
        <v>3936</v>
      </c>
      <c r="H99" t="s">
        <v>3931</v>
      </c>
      <c r="I99" t="s">
        <v>3932</v>
      </c>
      <c r="T99">
        <v>0</v>
      </c>
      <c r="U99">
        <v>10</v>
      </c>
      <c r="AF99">
        <v>10</v>
      </c>
      <c r="AG99">
        <v>10</v>
      </c>
      <c r="AL99">
        <v>5590</v>
      </c>
      <c r="AM99">
        <v>6106</v>
      </c>
      <c r="AP99">
        <v>517</v>
      </c>
      <c r="AQ99">
        <v>517</v>
      </c>
      <c r="BH99">
        <v>1031</v>
      </c>
      <c r="BI99">
        <v>1689</v>
      </c>
      <c r="BX99">
        <v>5085</v>
      </c>
      <c r="BY99">
        <v>4953</v>
      </c>
      <c r="CD99">
        <v>6117</v>
      </c>
      <c r="CE99">
        <v>6642</v>
      </c>
      <c r="CN99">
        <v>14</v>
      </c>
      <c r="CP99">
        <v>28</v>
      </c>
      <c r="CQ99">
        <v>107</v>
      </c>
      <c r="CV99">
        <v>-658</v>
      </c>
      <c r="CW99">
        <v>-779</v>
      </c>
      <c r="DF99">
        <v>644</v>
      </c>
      <c r="DG99">
        <v>672</v>
      </c>
    </row>
    <row r="100" spans="1:357">
      <c r="A100" t="s">
        <v>8251</v>
      </c>
      <c r="B100">
        <v>1659180290</v>
      </c>
      <c r="C100" t="s">
        <v>4011</v>
      </c>
      <c r="D100" t="s">
        <v>694</v>
      </c>
      <c r="E100">
        <v>25001053</v>
      </c>
      <c r="F100" t="s">
        <v>8252</v>
      </c>
      <c r="G100" t="s">
        <v>3978</v>
      </c>
      <c r="H100" t="s">
        <v>3931</v>
      </c>
      <c r="I100" t="s">
        <v>3932</v>
      </c>
      <c r="L100">
        <v>29</v>
      </c>
      <c r="M100">
        <v>147</v>
      </c>
      <c r="T100">
        <v>56063</v>
      </c>
      <c r="U100">
        <v>38960</v>
      </c>
      <c r="V100">
        <v>27205</v>
      </c>
      <c r="X100">
        <v>21847</v>
      </c>
      <c r="Y100">
        <v>1835</v>
      </c>
      <c r="Z100">
        <v>407948</v>
      </c>
      <c r="AA100">
        <v>343847</v>
      </c>
      <c r="AD100">
        <v>513092</v>
      </c>
      <c r="AE100">
        <v>384789</v>
      </c>
      <c r="AF100">
        <v>2</v>
      </c>
      <c r="AG100">
        <v>32</v>
      </c>
      <c r="AJ100">
        <v>0</v>
      </c>
      <c r="AK100">
        <v>6</v>
      </c>
      <c r="AL100">
        <v>16702</v>
      </c>
      <c r="AM100">
        <v>3801</v>
      </c>
      <c r="AN100">
        <v>24952</v>
      </c>
      <c r="AO100">
        <v>9100</v>
      </c>
      <c r="AP100">
        <v>9956</v>
      </c>
      <c r="AQ100">
        <v>386</v>
      </c>
      <c r="AR100">
        <v>284</v>
      </c>
      <c r="AS100">
        <v>52</v>
      </c>
      <c r="AT100">
        <v>51896</v>
      </c>
      <c r="AU100">
        <v>13377</v>
      </c>
      <c r="AV100">
        <v>10501</v>
      </c>
      <c r="AW100">
        <v>10501</v>
      </c>
      <c r="AX100">
        <v>1</v>
      </c>
      <c r="BF100">
        <v>135701</v>
      </c>
      <c r="BG100">
        <v>27071</v>
      </c>
      <c r="BH100">
        <v>146201</v>
      </c>
      <c r="BI100">
        <v>37572</v>
      </c>
      <c r="BN100">
        <v>0</v>
      </c>
      <c r="BO100">
        <v>209</v>
      </c>
      <c r="BP100">
        <v>347497</v>
      </c>
      <c r="BQ100">
        <v>333083</v>
      </c>
      <c r="BT100">
        <v>52145</v>
      </c>
      <c r="BU100">
        <v>209</v>
      </c>
      <c r="BV100">
        <v>7456</v>
      </c>
      <c r="BW100">
        <v>11758</v>
      </c>
      <c r="BX100">
        <v>11689</v>
      </c>
      <c r="BY100">
        <v>15544</v>
      </c>
      <c r="CB100">
        <v>366642</v>
      </c>
      <c r="CC100">
        <v>360385</v>
      </c>
      <c r="CD100">
        <v>564988</v>
      </c>
      <c r="CE100">
        <v>398166</v>
      </c>
      <c r="CF100">
        <v>335263</v>
      </c>
      <c r="CG100">
        <v>249606</v>
      </c>
      <c r="CH100">
        <v>231611</v>
      </c>
      <c r="CI100">
        <v>328796</v>
      </c>
      <c r="CJ100">
        <v>151983</v>
      </c>
      <c r="CK100">
        <v>86608</v>
      </c>
      <c r="CL100">
        <v>12461</v>
      </c>
      <c r="CM100">
        <v>1178</v>
      </c>
      <c r="CN100">
        <v>594918</v>
      </c>
      <c r="CO100">
        <v>17345</v>
      </c>
      <c r="CP100">
        <v>814840</v>
      </c>
      <c r="CQ100">
        <v>410242</v>
      </c>
      <c r="CR100">
        <v>151211</v>
      </c>
      <c r="CS100">
        <v>21329</v>
      </c>
      <c r="CT100">
        <v>-42582</v>
      </c>
      <c r="CU100">
        <v>-275</v>
      </c>
      <c r="CV100">
        <v>108629</v>
      </c>
      <c r="CW100">
        <v>21054</v>
      </c>
      <c r="CX100">
        <v>106892</v>
      </c>
      <c r="CY100">
        <v>90678</v>
      </c>
      <c r="CZ100">
        <v>64310</v>
      </c>
      <c r="DA100">
        <v>90403</v>
      </c>
      <c r="DB100">
        <v>108629</v>
      </c>
      <c r="DC100">
        <v>21054</v>
      </c>
      <c r="DD100">
        <v>666247</v>
      </c>
      <c r="DE100">
        <v>616927</v>
      </c>
      <c r="DF100">
        <v>99373</v>
      </c>
      <c r="DG100">
        <v>38525</v>
      </c>
      <c r="DH100">
        <v>566874</v>
      </c>
      <c r="DI100">
        <v>578402</v>
      </c>
      <c r="DJ100">
        <v>10501</v>
      </c>
      <c r="DK100">
        <v>11785</v>
      </c>
      <c r="DL100">
        <v>22286</v>
      </c>
      <c r="DM100">
        <v>0</v>
      </c>
      <c r="DN100">
        <v>21054</v>
      </c>
      <c r="DO100">
        <v>21054</v>
      </c>
      <c r="DP100">
        <v>108629</v>
      </c>
      <c r="DQ100">
        <v>108629</v>
      </c>
      <c r="DR100">
        <v>0</v>
      </c>
      <c r="DS100">
        <v>5768</v>
      </c>
      <c r="DT100">
        <v>5768</v>
      </c>
      <c r="DW100">
        <v>10501</v>
      </c>
      <c r="DX100">
        <v>27071</v>
      </c>
      <c r="DY100">
        <v>37572</v>
      </c>
      <c r="DZ100">
        <v>0</v>
      </c>
      <c r="EA100">
        <v>108630</v>
      </c>
      <c r="EB100">
        <v>108629</v>
      </c>
      <c r="EH100">
        <v>10501</v>
      </c>
      <c r="EI100">
        <v>135701</v>
      </c>
      <c r="EJ100">
        <v>146201</v>
      </c>
      <c r="EK100">
        <v>146201</v>
      </c>
      <c r="EL100">
        <v>37572</v>
      </c>
      <c r="EM100">
        <v>52270</v>
      </c>
      <c r="EN100">
        <v>51501</v>
      </c>
      <c r="EQ100">
        <v>3789</v>
      </c>
      <c r="ER100">
        <v>3807</v>
      </c>
      <c r="ES100">
        <v>2490</v>
      </c>
      <c r="ET100">
        <v>17050</v>
      </c>
      <c r="EU100">
        <v>20590</v>
      </c>
      <c r="EV100">
        <v>67315</v>
      </c>
      <c r="EW100">
        <v>61351</v>
      </c>
      <c r="EX100">
        <v>209641</v>
      </c>
      <c r="EY100">
        <v>162347</v>
      </c>
      <c r="EZ100">
        <v>4901</v>
      </c>
      <c r="FA100">
        <v>118165</v>
      </c>
      <c r="FB100">
        <v>93610</v>
      </c>
      <c r="FC100">
        <v>15730</v>
      </c>
      <c r="FD100">
        <v>12405</v>
      </c>
      <c r="FE100">
        <v>292152</v>
      </c>
      <c r="FF100">
        <v>311739</v>
      </c>
      <c r="FG100">
        <v>30543</v>
      </c>
      <c r="FI100">
        <v>-317802</v>
      </c>
      <c r="FJ100">
        <v>-290964</v>
      </c>
      <c r="FK100">
        <v>52270</v>
      </c>
      <c r="FO100">
        <v>1320</v>
      </c>
      <c r="FP100">
        <v>35220</v>
      </c>
      <c r="FQ100">
        <v>-20590</v>
      </c>
      <c r="FR100">
        <v>9570</v>
      </c>
      <c r="FS100">
        <v>185</v>
      </c>
      <c r="FT100">
        <v>386</v>
      </c>
      <c r="FU100">
        <v>201</v>
      </c>
      <c r="FV100">
        <v>9956</v>
      </c>
      <c r="FW100">
        <v>386</v>
      </c>
      <c r="FX100">
        <v>0</v>
      </c>
      <c r="FY100">
        <v>0</v>
      </c>
      <c r="GG100">
        <v>6073</v>
      </c>
      <c r="GH100">
        <v>1144</v>
      </c>
      <c r="GI100">
        <v>192150</v>
      </c>
      <c r="GJ100">
        <v>30000</v>
      </c>
      <c r="GK100">
        <v>39432</v>
      </c>
      <c r="GL100">
        <v>21501</v>
      </c>
      <c r="GM100">
        <v>540843</v>
      </c>
      <c r="GN100">
        <v>342465</v>
      </c>
      <c r="GQ100">
        <v>8185</v>
      </c>
      <c r="GW100">
        <v>21054</v>
      </c>
      <c r="GX100">
        <v>0</v>
      </c>
      <c r="GY100">
        <v>43340</v>
      </c>
      <c r="GZ100">
        <v>-5768</v>
      </c>
      <c r="HA100">
        <v>0</v>
      </c>
      <c r="HB100">
        <v>-5768</v>
      </c>
      <c r="HC100">
        <v>15286</v>
      </c>
      <c r="HD100">
        <v>0</v>
      </c>
      <c r="HE100">
        <v>37572</v>
      </c>
      <c r="HF100">
        <v>21054</v>
      </c>
      <c r="HG100">
        <v>0</v>
      </c>
      <c r="HH100">
        <v>32839</v>
      </c>
      <c r="HI100">
        <v>-5768</v>
      </c>
      <c r="HJ100">
        <v>0</v>
      </c>
      <c r="HK100">
        <v>-5768</v>
      </c>
      <c r="HL100">
        <v>15286</v>
      </c>
      <c r="HM100">
        <v>0</v>
      </c>
      <c r="HN100">
        <v>27071</v>
      </c>
      <c r="IF100">
        <v>1</v>
      </c>
      <c r="KX100">
        <v>-1</v>
      </c>
      <c r="MO100">
        <v>22002</v>
      </c>
    </row>
    <row r="101" spans="1:357">
      <c r="A101" t="s">
        <v>8253</v>
      </c>
      <c r="B101">
        <v>7804581580</v>
      </c>
      <c r="C101" t="s">
        <v>8093</v>
      </c>
      <c r="D101" t="s">
        <v>701</v>
      </c>
      <c r="E101">
        <v>24185264</v>
      </c>
      <c r="F101" t="s">
        <v>8254</v>
      </c>
      <c r="G101" t="s">
        <v>3936</v>
      </c>
      <c r="H101" t="s">
        <v>3931</v>
      </c>
      <c r="I101" t="s">
        <v>3932</v>
      </c>
      <c r="X101">
        <v>3960</v>
      </c>
      <c r="Y101">
        <v>3960</v>
      </c>
      <c r="AF101">
        <v>127</v>
      </c>
      <c r="AG101">
        <v>116</v>
      </c>
      <c r="AL101">
        <v>12200</v>
      </c>
      <c r="AM101">
        <v>21704</v>
      </c>
      <c r="AP101">
        <v>650</v>
      </c>
      <c r="AQ101">
        <v>1154</v>
      </c>
      <c r="BH101">
        <v>14405</v>
      </c>
      <c r="BI101">
        <v>23845</v>
      </c>
      <c r="BX101">
        <v>2531</v>
      </c>
      <c r="BY101">
        <v>3089</v>
      </c>
      <c r="CD101">
        <v>16936</v>
      </c>
      <c r="CE101">
        <v>26934</v>
      </c>
      <c r="CN101">
        <v>22894</v>
      </c>
      <c r="CO101">
        <v>34566</v>
      </c>
      <c r="CP101">
        <v>4063</v>
      </c>
      <c r="CQ101">
        <v>97</v>
      </c>
      <c r="CT101">
        <v>1966</v>
      </c>
      <c r="CU101">
        <v>2401</v>
      </c>
      <c r="CV101">
        <v>16155</v>
      </c>
      <c r="CW101">
        <v>30887</v>
      </c>
      <c r="DF101">
        <v>710</v>
      </c>
      <c r="DG101">
        <v>1181</v>
      </c>
    </row>
    <row r="102" spans="1:357">
      <c r="A102" t="s">
        <v>8255</v>
      </c>
      <c r="B102">
        <v>7606096399</v>
      </c>
      <c r="C102" t="s">
        <v>8256</v>
      </c>
      <c r="D102" t="s">
        <v>8257</v>
      </c>
      <c r="E102">
        <v>23455538</v>
      </c>
      <c r="F102" t="s">
        <v>8258</v>
      </c>
      <c r="G102" t="s">
        <v>3936</v>
      </c>
      <c r="H102" t="s">
        <v>3931</v>
      </c>
      <c r="I102" t="s">
        <v>3932</v>
      </c>
      <c r="L102">
        <v>51</v>
      </c>
      <c r="M102">
        <v>51</v>
      </c>
      <c r="T102">
        <v>3239</v>
      </c>
      <c r="U102">
        <v>5556</v>
      </c>
      <c r="AD102">
        <v>3290</v>
      </c>
      <c r="AE102">
        <v>5607</v>
      </c>
      <c r="AJ102">
        <v>0</v>
      </c>
      <c r="AL102">
        <v>115884</v>
      </c>
      <c r="AM102">
        <v>126212</v>
      </c>
      <c r="AN102">
        <v>11840</v>
      </c>
      <c r="AO102">
        <v>16546</v>
      </c>
      <c r="AP102">
        <v>387</v>
      </c>
      <c r="AQ102">
        <v>241</v>
      </c>
      <c r="AT102">
        <v>128111</v>
      </c>
      <c r="AU102">
        <v>143000</v>
      </c>
      <c r="AV102">
        <v>1000</v>
      </c>
      <c r="AW102">
        <v>1000</v>
      </c>
      <c r="BF102">
        <v>-58395</v>
      </c>
      <c r="BG102">
        <v>-54766</v>
      </c>
      <c r="BH102">
        <v>-57395</v>
      </c>
      <c r="BI102">
        <v>-53766</v>
      </c>
      <c r="BL102">
        <v>32068</v>
      </c>
      <c r="BM102">
        <v>35112</v>
      </c>
      <c r="BT102">
        <v>46132</v>
      </c>
      <c r="BU102">
        <v>50178</v>
      </c>
      <c r="BV102">
        <v>28396</v>
      </c>
      <c r="BW102">
        <v>28254</v>
      </c>
      <c r="BX102">
        <v>792</v>
      </c>
      <c r="BY102">
        <v>675</v>
      </c>
      <c r="BZ102">
        <v>113476</v>
      </c>
      <c r="CA102">
        <v>123266</v>
      </c>
      <c r="CB102">
        <v>142664</v>
      </c>
      <c r="CC102">
        <v>152195</v>
      </c>
      <c r="CD102">
        <v>131401</v>
      </c>
      <c r="CE102">
        <v>148607</v>
      </c>
      <c r="CF102">
        <v>4709</v>
      </c>
      <c r="CG102">
        <v>3994</v>
      </c>
      <c r="CH102">
        <v>-4709</v>
      </c>
      <c r="CI102">
        <v>-3994</v>
      </c>
      <c r="CJ102">
        <v>982</v>
      </c>
      <c r="CK102">
        <v>993</v>
      </c>
      <c r="CL102">
        <v>807</v>
      </c>
      <c r="CM102">
        <v>696</v>
      </c>
      <c r="CN102">
        <v>31649</v>
      </c>
      <c r="CO102">
        <v>38638</v>
      </c>
      <c r="CP102">
        <v>29266</v>
      </c>
      <c r="CQ102">
        <v>29585</v>
      </c>
      <c r="CR102">
        <v>-2151</v>
      </c>
      <c r="CS102">
        <v>5356</v>
      </c>
      <c r="CT102">
        <v>-1523</v>
      </c>
      <c r="CU102">
        <v>-2057</v>
      </c>
      <c r="CV102">
        <v>-3628</v>
      </c>
      <c r="CW102">
        <v>3299</v>
      </c>
      <c r="DB102">
        <v>-3628</v>
      </c>
      <c r="DC102">
        <v>3299</v>
      </c>
      <c r="DJ102">
        <v>1000</v>
      </c>
      <c r="DK102">
        <v>-58065</v>
      </c>
      <c r="DL102">
        <v>-57065</v>
      </c>
      <c r="DM102">
        <v>0</v>
      </c>
      <c r="DN102">
        <v>3299</v>
      </c>
      <c r="DO102">
        <v>3299</v>
      </c>
      <c r="DP102">
        <v>3299</v>
      </c>
      <c r="DQ102">
        <v>3299</v>
      </c>
      <c r="DW102">
        <v>1000</v>
      </c>
      <c r="DX102">
        <v>-54766</v>
      </c>
      <c r="DY102">
        <v>-53766</v>
      </c>
      <c r="EC102">
        <v>0</v>
      </c>
      <c r="ED102">
        <v>3629</v>
      </c>
      <c r="EE102">
        <v>3629</v>
      </c>
      <c r="EH102">
        <v>1000</v>
      </c>
      <c r="EI102">
        <v>-58395</v>
      </c>
      <c r="EJ102">
        <v>-57395</v>
      </c>
      <c r="EK102">
        <v>55921</v>
      </c>
      <c r="EL102">
        <v>69340</v>
      </c>
      <c r="EM102">
        <v>0</v>
      </c>
      <c r="EN102">
        <v>7500</v>
      </c>
      <c r="EO102">
        <v>32398</v>
      </c>
      <c r="EP102">
        <v>35256</v>
      </c>
      <c r="ES102">
        <v>98</v>
      </c>
      <c r="ET102">
        <v>3044</v>
      </c>
      <c r="EU102">
        <v>1390</v>
      </c>
      <c r="EV102">
        <v>19605</v>
      </c>
      <c r="EW102">
        <v>33257</v>
      </c>
      <c r="EX102">
        <v>522</v>
      </c>
      <c r="EY102">
        <v>762</v>
      </c>
      <c r="EZ102">
        <v>665</v>
      </c>
      <c r="FC102">
        <v>7112</v>
      </c>
      <c r="FD102">
        <v>8356</v>
      </c>
      <c r="FE102">
        <v>4592</v>
      </c>
      <c r="FF102">
        <v>-7317</v>
      </c>
      <c r="FI102">
        <v>-1402</v>
      </c>
      <c r="FJ102">
        <v>-7638</v>
      </c>
      <c r="FK102">
        <v>0</v>
      </c>
      <c r="FL102">
        <v>7500</v>
      </c>
      <c r="FO102">
        <v>3044</v>
      </c>
      <c r="FP102">
        <v>-3044</v>
      </c>
      <c r="FQ102">
        <v>6110</v>
      </c>
      <c r="FR102">
        <v>146</v>
      </c>
      <c r="FS102">
        <v>-8845</v>
      </c>
      <c r="FT102">
        <v>241</v>
      </c>
      <c r="FU102">
        <v>9086</v>
      </c>
      <c r="FV102">
        <v>387</v>
      </c>
      <c r="FW102">
        <v>241</v>
      </c>
      <c r="GB102">
        <v>46</v>
      </c>
      <c r="GG102">
        <v>400</v>
      </c>
      <c r="GH102">
        <v>598</v>
      </c>
      <c r="GI102">
        <v>1213</v>
      </c>
      <c r="GJ102">
        <v>993</v>
      </c>
      <c r="GK102">
        <v>60</v>
      </c>
      <c r="GL102">
        <v>86</v>
      </c>
      <c r="GM102">
        <v>2675</v>
      </c>
      <c r="GN102">
        <v>8717</v>
      </c>
      <c r="GQ102">
        <v>1390</v>
      </c>
      <c r="GW102">
        <v>3299</v>
      </c>
      <c r="GX102">
        <v>0</v>
      </c>
      <c r="GY102">
        <v>-53766</v>
      </c>
      <c r="HC102">
        <v>3299</v>
      </c>
      <c r="HD102">
        <v>0</v>
      </c>
      <c r="HE102">
        <v>-53766</v>
      </c>
      <c r="HF102">
        <v>3299</v>
      </c>
      <c r="HG102">
        <v>0</v>
      </c>
      <c r="HH102">
        <v>-54766</v>
      </c>
      <c r="HL102">
        <v>3299</v>
      </c>
      <c r="HM102">
        <v>0</v>
      </c>
      <c r="HN102">
        <v>-54766</v>
      </c>
      <c r="IN102">
        <v>3629</v>
      </c>
      <c r="IO102">
        <v>3629</v>
      </c>
    </row>
    <row r="103" spans="1:357">
      <c r="A103" t="s">
        <v>8259</v>
      </c>
      <c r="B103">
        <v>5903116703</v>
      </c>
      <c r="C103" t="s">
        <v>8260</v>
      </c>
      <c r="D103" t="s">
        <v>8261</v>
      </c>
      <c r="E103">
        <v>24026291</v>
      </c>
      <c r="F103" t="s">
        <v>8262</v>
      </c>
      <c r="G103" t="s">
        <v>3936</v>
      </c>
      <c r="H103" t="s">
        <v>3931</v>
      </c>
      <c r="I103" t="s">
        <v>3932</v>
      </c>
      <c r="T103">
        <v>128</v>
      </c>
      <c r="U103">
        <v>33</v>
      </c>
      <c r="X103">
        <v>8564</v>
      </c>
      <c r="Y103">
        <v>5646</v>
      </c>
      <c r="AL103">
        <v>21440</v>
      </c>
      <c r="AM103">
        <v>23596</v>
      </c>
      <c r="AP103">
        <v>1454</v>
      </c>
      <c r="AQ103">
        <v>1153</v>
      </c>
      <c r="BH103">
        <v>29681</v>
      </c>
      <c r="BI103">
        <v>26633</v>
      </c>
      <c r="BL103">
        <v>890</v>
      </c>
      <c r="BM103">
        <v>2708</v>
      </c>
      <c r="BR103">
        <v>479</v>
      </c>
      <c r="BS103">
        <v>480</v>
      </c>
      <c r="BV103">
        <v>0</v>
      </c>
      <c r="BX103">
        <v>536</v>
      </c>
      <c r="BY103">
        <v>607</v>
      </c>
      <c r="CD103">
        <v>31586</v>
      </c>
      <c r="CE103">
        <v>30428</v>
      </c>
      <c r="CL103">
        <v>231</v>
      </c>
      <c r="CM103">
        <v>357</v>
      </c>
      <c r="CN103">
        <v>255</v>
      </c>
      <c r="CO103">
        <v>4</v>
      </c>
      <c r="CP103">
        <v>103</v>
      </c>
      <c r="CQ103">
        <v>76</v>
      </c>
      <c r="CT103">
        <v>697</v>
      </c>
      <c r="CU103">
        <v>770</v>
      </c>
      <c r="CV103">
        <v>3319</v>
      </c>
      <c r="CW103">
        <v>4019</v>
      </c>
      <c r="DD103">
        <v>22967</v>
      </c>
      <c r="DE103">
        <v>25564</v>
      </c>
      <c r="DF103">
        <v>18872</v>
      </c>
      <c r="DG103">
        <v>20346</v>
      </c>
    </row>
    <row r="104" spans="1:357">
      <c r="A104" t="s">
        <v>8263</v>
      </c>
      <c r="B104">
        <v>2130008501</v>
      </c>
      <c r="C104" t="s">
        <v>3999</v>
      </c>
      <c r="D104" t="s">
        <v>720</v>
      </c>
      <c r="E104">
        <v>24887836</v>
      </c>
      <c r="F104" t="s">
        <v>8264</v>
      </c>
      <c r="G104" t="s">
        <v>3978</v>
      </c>
      <c r="H104" t="s">
        <v>3931</v>
      </c>
      <c r="I104" t="s">
        <v>3932</v>
      </c>
      <c r="AL104">
        <v>11332</v>
      </c>
      <c r="AM104">
        <v>7123</v>
      </c>
      <c r="AP104">
        <v>17769</v>
      </c>
      <c r="AQ104">
        <v>17401</v>
      </c>
      <c r="BH104">
        <v>22926</v>
      </c>
      <c r="BI104">
        <v>18514</v>
      </c>
      <c r="BX104">
        <v>6175</v>
      </c>
      <c r="BY104">
        <v>6010</v>
      </c>
      <c r="CD104">
        <v>29101</v>
      </c>
      <c r="CE104">
        <v>24524</v>
      </c>
      <c r="CN104">
        <v>114961</v>
      </c>
      <c r="CO104">
        <v>91240</v>
      </c>
      <c r="CP104">
        <v>50339</v>
      </c>
      <c r="CQ104">
        <v>16825</v>
      </c>
      <c r="CT104">
        <v>3372</v>
      </c>
      <c r="CU104">
        <v>3903</v>
      </c>
      <c r="CV104">
        <v>60339</v>
      </c>
      <c r="CW104">
        <v>66268</v>
      </c>
      <c r="DD104">
        <v>6157</v>
      </c>
      <c r="DE104">
        <v>3330</v>
      </c>
      <c r="DF104">
        <v>7068</v>
      </c>
      <c r="DG104">
        <v>7574</v>
      </c>
    </row>
    <row r="105" spans="1:357">
      <c r="A105" t="s">
        <v>8265</v>
      </c>
      <c r="B105">
        <v>1841013546</v>
      </c>
      <c r="C105" t="s">
        <v>8147</v>
      </c>
      <c r="D105" t="s">
        <v>727</v>
      </c>
      <c r="E105">
        <v>24930141</v>
      </c>
      <c r="F105" t="s">
        <v>8266</v>
      </c>
      <c r="G105" t="s">
        <v>3936</v>
      </c>
      <c r="H105" t="s">
        <v>3931</v>
      </c>
      <c r="I105" t="s">
        <v>3932</v>
      </c>
      <c r="T105">
        <v>350</v>
      </c>
      <c r="U105">
        <v>197</v>
      </c>
      <c r="AD105">
        <v>350</v>
      </c>
      <c r="AE105">
        <v>197</v>
      </c>
      <c r="AL105">
        <v>260462</v>
      </c>
      <c r="AM105">
        <v>193180</v>
      </c>
      <c r="AN105">
        <v>2217</v>
      </c>
      <c r="AO105">
        <v>8917</v>
      </c>
      <c r="AP105">
        <v>19361</v>
      </c>
      <c r="AQ105">
        <v>8599</v>
      </c>
      <c r="AR105">
        <v>170</v>
      </c>
      <c r="AS105">
        <v>155</v>
      </c>
      <c r="AT105">
        <v>282210</v>
      </c>
      <c r="AU105">
        <v>210851</v>
      </c>
      <c r="AV105">
        <v>7079</v>
      </c>
      <c r="AW105">
        <v>7079</v>
      </c>
      <c r="BF105">
        <v>162240</v>
      </c>
      <c r="BG105">
        <v>152988</v>
      </c>
      <c r="BH105">
        <v>169319</v>
      </c>
      <c r="BI105">
        <v>160067</v>
      </c>
      <c r="BL105">
        <v>67046</v>
      </c>
      <c r="BM105">
        <v>22000</v>
      </c>
      <c r="BP105">
        <v>421</v>
      </c>
      <c r="BQ105">
        <v>358</v>
      </c>
      <c r="BT105">
        <v>67046</v>
      </c>
      <c r="BU105">
        <v>22000</v>
      </c>
      <c r="BV105">
        <v>13300</v>
      </c>
      <c r="BW105">
        <v>20046</v>
      </c>
      <c r="BX105">
        <v>32474</v>
      </c>
      <c r="BY105">
        <v>8577</v>
      </c>
      <c r="CB105">
        <v>46195</v>
      </c>
      <c r="CC105">
        <v>28981</v>
      </c>
      <c r="CD105">
        <v>282560</v>
      </c>
      <c r="CE105">
        <v>211048</v>
      </c>
      <c r="CF105">
        <v>45721</v>
      </c>
      <c r="CG105">
        <v>38139</v>
      </c>
      <c r="CH105">
        <v>77889</v>
      </c>
      <c r="CI105">
        <v>81680</v>
      </c>
      <c r="CJ105">
        <v>2635</v>
      </c>
      <c r="CK105">
        <v>1108</v>
      </c>
      <c r="CL105">
        <v>12480</v>
      </c>
      <c r="CM105">
        <v>7050</v>
      </c>
      <c r="CN105">
        <v>2562</v>
      </c>
      <c r="CO105">
        <v>820</v>
      </c>
      <c r="CP105">
        <v>14210</v>
      </c>
      <c r="CQ105">
        <v>6958</v>
      </c>
      <c r="CR105">
        <v>56396</v>
      </c>
      <c r="CS105">
        <v>69600</v>
      </c>
      <c r="CT105">
        <v>-7144</v>
      </c>
      <c r="CU105">
        <v>-6807</v>
      </c>
      <c r="CV105">
        <v>49252</v>
      </c>
      <c r="CW105">
        <v>62793</v>
      </c>
      <c r="CX105">
        <v>7144</v>
      </c>
      <c r="CY105">
        <v>6807</v>
      </c>
      <c r="DB105">
        <v>49252</v>
      </c>
      <c r="DC105">
        <v>62793</v>
      </c>
      <c r="DD105">
        <v>151462</v>
      </c>
      <c r="DE105">
        <v>141119</v>
      </c>
      <c r="DF105">
        <v>27852</v>
      </c>
      <c r="DG105">
        <v>21300</v>
      </c>
      <c r="DH105">
        <v>123610</v>
      </c>
      <c r="DI105">
        <v>119819</v>
      </c>
    </row>
    <row r="106" spans="1:357">
      <c r="A106" t="s">
        <v>3971</v>
      </c>
      <c r="B106">
        <v>7721851353</v>
      </c>
      <c r="C106" t="s">
        <v>3943</v>
      </c>
      <c r="D106" t="s">
        <v>3972</v>
      </c>
      <c r="E106">
        <v>25053194</v>
      </c>
      <c r="F106" t="s">
        <v>3974</v>
      </c>
      <c r="G106" t="s">
        <v>3936</v>
      </c>
      <c r="H106" t="s">
        <v>3973</v>
      </c>
      <c r="I106" t="s">
        <v>3932</v>
      </c>
      <c r="L106">
        <v>0</v>
      </c>
      <c r="T106">
        <v>0</v>
      </c>
      <c r="U106">
        <v>104</v>
      </c>
      <c r="X106">
        <v>49773</v>
      </c>
      <c r="Y106">
        <v>50575</v>
      </c>
      <c r="Z106">
        <v>170</v>
      </c>
      <c r="AA106">
        <v>273</v>
      </c>
      <c r="AB106">
        <v>0</v>
      </c>
      <c r="AD106">
        <v>49943</v>
      </c>
      <c r="AE106">
        <v>50952</v>
      </c>
      <c r="AF106">
        <v>0</v>
      </c>
      <c r="AL106">
        <v>7324</v>
      </c>
      <c r="AM106">
        <v>8817</v>
      </c>
      <c r="AN106">
        <v>181993</v>
      </c>
      <c r="AO106">
        <v>185464</v>
      </c>
      <c r="AP106">
        <v>159</v>
      </c>
      <c r="AQ106">
        <v>1928</v>
      </c>
      <c r="AR106">
        <v>13</v>
      </c>
      <c r="AS106">
        <v>13</v>
      </c>
      <c r="AT106">
        <v>189489</v>
      </c>
      <c r="AU106">
        <v>196222</v>
      </c>
      <c r="AV106">
        <v>596</v>
      </c>
      <c r="AW106">
        <v>596</v>
      </c>
      <c r="BB106">
        <v>57366</v>
      </c>
      <c r="BC106">
        <v>57366</v>
      </c>
      <c r="BD106">
        <v>30</v>
      </c>
      <c r="BE106">
        <v>30</v>
      </c>
      <c r="BF106">
        <v>10284</v>
      </c>
      <c r="BG106">
        <v>9950</v>
      </c>
      <c r="BH106">
        <v>68276</v>
      </c>
      <c r="BI106">
        <v>67942</v>
      </c>
      <c r="BL106">
        <v>136917</v>
      </c>
      <c r="BM106">
        <v>136917</v>
      </c>
      <c r="BN106">
        <v>0</v>
      </c>
      <c r="BO106">
        <v>21</v>
      </c>
      <c r="BP106">
        <v>499</v>
      </c>
      <c r="BQ106">
        <v>568</v>
      </c>
      <c r="BT106">
        <v>136920</v>
      </c>
      <c r="BU106">
        <v>137162</v>
      </c>
      <c r="BV106">
        <v>29136</v>
      </c>
      <c r="BW106">
        <v>15523</v>
      </c>
      <c r="BX106">
        <v>4601</v>
      </c>
      <c r="BY106">
        <v>25979</v>
      </c>
      <c r="CB106">
        <v>34236</v>
      </c>
      <c r="CC106">
        <v>42070</v>
      </c>
      <c r="CD106">
        <v>239432</v>
      </c>
      <c r="CE106">
        <v>247174</v>
      </c>
      <c r="CF106">
        <v>15031</v>
      </c>
      <c r="CG106">
        <v>34791</v>
      </c>
      <c r="CH106">
        <v>-8453</v>
      </c>
      <c r="CI106">
        <v>-15556</v>
      </c>
      <c r="CJ106">
        <v>2399</v>
      </c>
      <c r="CK106">
        <v>3515</v>
      </c>
      <c r="CL106">
        <v>1323</v>
      </c>
      <c r="CM106">
        <v>264</v>
      </c>
      <c r="CN106">
        <v>16620</v>
      </c>
      <c r="CO106">
        <v>40065</v>
      </c>
      <c r="CP106">
        <v>8821</v>
      </c>
      <c r="CQ106">
        <v>27579</v>
      </c>
      <c r="CR106">
        <v>422</v>
      </c>
      <c r="CS106">
        <v>181</v>
      </c>
      <c r="CT106">
        <v>-88</v>
      </c>
      <c r="CU106">
        <v>91</v>
      </c>
      <c r="CV106">
        <v>334</v>
      </c>
      <c r="CW106">
        <v>272</v>
      </c>
      <c r="CX106">
        <v>6</v>
      </c>
      <c r="CZ106">
        <v>-83</v>
      </c>
      <c r="DA106">
        <v>91</v>
      </c>
      <c r="DB106">
        <v>334</v>
      </c>
      <c r="DC106">
        <v>272</v>
      </c>
      <c r="DD106">
        <v>6578</v>
      </c>
      <c r="DE106">
        <v>20946</v>
      </c>
      <c r="DF106">
        <v>0</v>
      </c>
      <c r="DG106">
        <v>1711</v>
      </c>
      <c r="DH106">
        <v>6578</v>
      </c>
      <c r="DI106">
        <v>19235</v>
      </c>
      <c r="DJ106">
        <v>596</v>
      </c>
      <c r="DK106">
        <v>9678</v>
      </c>
      <c r="DL106">
        <v>67670</v>
      </c>
      <c r="DM106">
        <v>0</v>
      </c>
      <c r="DN106">
        <v>272</v>
      </c>
      <c r="DO106">
        <v>272</v>
      </c>
      <c r="DP106">
        <v>334</v>
      </c>
      <c r="DQ106">
        <v>334</v>
      </c>
      <c r="DW106">
        <v>596</v>
      </c>
      <c r="DX106">
        <v>9950</v>
      </c>
      <c r="DY106">
        <v>67942</v>
      </c>
      <c r="DZ106">
        <v>0</v>
      </c>
      <c r="EA106">
        <v>334</v>
      </c>
      <c r="EB106">
        <v>334</v>
      </c>
      <c r="EH106">
        <v>596</v>
      </c>
      <c r="EI106">
        <v>10284</v>
      </c>
      <c r="EJ106">
        <v>68276</v>
      </c>
      <c r="EK106">
        <v>68276</v>
      </c>
      <c r="EL106">
        <v>67942</v>
      </c>
      <c r="EM106">
        <v>1068</v>
      </c>
      <c r="EN106">
        <v>8700</v>
      </c>
      <c r="EO106">
        <v>6062</v>
      </c>
      <c r="EP106">
        <v>8181</v>
      </c>
      <c r="ES106">
        <v>0</v>
      </c>
      <c r="ET106">
        <v>8823</v>
      </c>
      <c r="EU106">
        <v>8786</v>
      </c>
      <c r="EV106">
        <v>2729</v>
      </c>
      <c r="EW106">
        <v>8924</v>
      </c>
      <c r="EX106">
        <v>11610</v>
      </c>
      <c r="EY106">
        <v>26273</v>
      </c>
      <c r="EZ106">
        <v>7</v>
      </c>
      <c r="FA106">
        <v>0</v>
      </c>
      <c r="FB106">
        <v>881</v>
      </c>
      <c r="FC106">
        <v>552</v>
      </c>
      <c r="FD106">
        <v>4647</v>
      </c>
      <c r="FE106">
        <v>7733</v>
      </c>
      <c r="FF106">
        <v>9398</v>
      </c>
      <c r="FI106">
        <v>-1747</v>
      </c>
      <c r="FJ106">
        <v>140</v>
      </c>
      <c r="FK106">
        <v>1068</v>
      </c>
      <c r="FO106">
        <v>8823</v>
      </c>
      <c r="FP106">
        <v>-7755</v>
      </c>
      <c r="FQ106">
        <v>-8786</v>
      </c>
      <c r="FR106">
        <v>-1769</v>
      </c>
      <c r="FS106">
        <v>752</v>
      </c>
      <c r="FT106">
        <v>1928</v>
      </c>
      <c r="FU106">
        <v>1176</v>
      </c>
      <c r="FV106">
        <v>159</v>
      </c>
      <c r="FW106">
        <v>1928</v>
      </c>
      <c r="FX106">
        <v>0</v>
      </c>
      <c r="FY106">
        <v>0</v>
      </c>
      <c r="GD106">
        <v>30</v>
      </c>
      <c r="GE106">
        <v>30</v>
      </c>
      <c r="GF106">
        <v>30</v>
      </c>
      <c r="GG106">
        <v>85</v>
      </c>
      <c r="GI106">
        <v>2650</v>
      </c>
      <c r="GJ106">
        <v>8700</v>
      </c>
      <c r="GM106">
        <v>4845</v>
      </c>
      <c r="GN106">
        <v>8560</v>
      </c>
      <c r="GQ106">
        <v>8786</v>
      </c>
      <c r="GT106">
        <v>57366</v>
      </c>
      <c r="GU106">
        <v>57366</v>
      </c>
      <c r="GV106">
        <v>57366</v>
      </c>
      <c r="MO106">
        <v>1000</v>
      </c>
    </row>
    <row r="107" spans="1:357">
      <c r="A107" t="s">
        <v>8267</v>
      </c>
      <c r="B107">
        <v>5921031594</v>
      </c>
      <c r="C107" t="s">
        <v>8268</v>
      </c>
      <c r="D107" t="s">
        <v>8269</v>
      </c>
      <c r="E107">
        <v>23600609</v>
      </c>
      <c r="F107" t="s">
        <v>8270</v>
      </c>
      <c r="G107" t="s">
        <v>3936</v>
      </c>
      <c r="H107" t="s">
        <v>3931</v>
      </c>
      <c r="I107" t="s">
        <v>3932</v>
      </c>
      <c r="T107">
        <v>3814</v>
      </c>
      <c r="U107">
        <v>3891</v>
      </c>
      <c r="AD107">
        <v>3814</v>
      </c>
      <c r="AE107">
        <v>3891</v>
      </c>
      <c r="AL107">
        <v>958</v>
      </c>
      <c r="AM107">
        <v>6322</v>
      </c>
      <c r="AN107">
        <v>24334</v>
      </c>
      <c r="AO107">
        <v>21504</v>
      </c>
      <c r="AP107">
        <v>903</v>
      </c>
      <c r="AQ107">
        <v>1728</v>
      </c>
      <c r="AT107">
        <v>26195</v>
      </c>
      <c r="AU107">
        <v>29554</v>
      </c>
      <c r="AV107">
        <v>10</v>
      </c>
      <c r="AW107">
        <v>10</v>
      </c>
      <c r="BF107">
        <v>27688</v>
      </c>
      <c r="BG107">
        <v>25891</v>
      </c>
      <c r="BH107">
        <v>27698</v>
      </c>
      <c r="BI107">
        <v>25901</v>
      </c>
      <c r="BP107">
        <v>468</v>
      </c>
      <c r="BQ107">
        <v>561</v>
      </c>
      <c r="BX107">
        <v>1843</v>
      </c>
      <c r="BY107">
        <v>1646</v>
      </c>
      <c r="BZ107">
        <v>0</v>
      </c>
      <c r="CA107">
        <v>5337</v>
      </c>
      <c r="CB107">
        <v>2311</v>
      </c>
      <c r="CC107">
        <v>7544</v>
      </c>
      <c r="CD107">
        <v>30009</v>
      </c>
      <c r="CE107">
        <v>33445</v>
      </c>
      <c r="CH107">
        <v>-16708</v>
      </c>
      <c r="CI107">
        <v>-13530</v>
      </c>
      <c r="CJ107">
        <v>75</v>
      </c>
      <c r="CN107">
        <v>34867</v>
      </c>
      <c r="CO107">
        <v>32030</v>
      </c>
      <c r="CP107">
        <v>2432</v>
      </c>
      <c r="CQ107">
        <v>1604</v>
      </c>
      <c r="CR107">
        <v>15802</v>
      </c>
      <c r="CS107">
        <v>16896</v>
      </c>
      <c r="CT107">
        <v>-1110</v>
      </c>
      <c r="CU107">
        <v>-1113</v>
      </c>
      <c r="CV107">
        <v>14692</v>
      </c>
      <c r="CW107">
        <v>15783</v>
      </c>
      <c r="DB107">
        <v>14692</v>
      </c>
      <c r="DC107">
        <v>15783</v>
      </c>
      <c r="DD107">
        <v>2673</v>
      </c>
      <c r="DE107">
        <v>3272</v>
      </c>
      <c r="DF107">
        <v>19381</v>
      </c>
      <c r="DG107">
        <v>16802</v>
      </c>
      <c r="DH107">
        <v>-16708</v>
      </c>
      <c r="DI107">
        <v>-13530</v>
      </c>
    </row>
    <row r="108" spans="1:357">
      <c r="A108" t="s">
        <v>8271</v>
      </c>
      <c r="B108">
        <v>7841019595</v>
      </c>
      <c r="C108" t="s">
        <v>8078</v>
      </c>
      <c r="D108" t="s">
        <v>747</v>
      </c>
      <c r="E108">
        <v>24967950</v>
      </c>
      <c r="F108" t="s">
        <v>8272</v>
      </c>
      <c r="G108" t="s">
        <v>3978</v>
      </c>
      <c r="H108" t="s">
        <v>3931</v>
      </c>
      <c r="I108" t="s">
        <v>3932</v>
      </c>
      <c r="L108">
        <v>53937</v>
      </c>
      <c r="M108">
        <v>43373</v>
      </c>
      <c r="T108">
        <v>66324</v>
      </c>
      <c r="U108">
        <v>25517</v>
      </c>
      <c r="X108">
        <v>1496632</v>
      </c>
      <c r="Y108">
        <v>1251382</v>
      </c>
      <c r="Z108">
        <v>9155</v>
      </c>
      <c r="AA108">
        <v>9825</v>
      </c>
      <c r="AB108">
        <v>317410</v>
      </c>
      <c r="AC108">
        <v>173637</v>
      </c>
      <c r="AD108">
        <v>1943459</v>
      </c>
      <c r="AE108">
        <v>1503734</v>
      </c>
      <c r="AF108">
        <v>728</v>
      </c>
      <c r="AJ108">
        <v>116</v>
      </c>
      <c r="AK108">
        <v>257</v>
      </c>
      <c r="AL108">
        <v>231762</v>
      </c>
      <c r="AM108">
        <v>113400</v>
      </c>
      <c r="AN108">
        <v>361354</v>
      </c>
      <c r="AO108">
        <v>224188</v>
      </c>
      <c r="AP108">
        <v>290271</v>
      </c>
      <c r="AQ108">
        <v>138714</v>
      </c>
      <c r="AR108">
        <v>16845</v>
      </c>
      <c r="AS108">
        <v>29774</v>
      </c>
      <c r="AT108">
        <v>901077</v>
      </c>
      <c r="AU108">
        <v>506333</v>
      </c>
      <c r="AV108">
        <v>116</v>
      </c>
      <c r="AW108">
        <v>116</v>
      </c>
      <c r="BF108">
        <v>428528</v>
      </c>
      <c r="BG108">
        <v>217694</v>
      </c>
      <c r="BH108">
        <v>428644</v>
      </c>
      <c r="BI108">
        <v>217810</v>
      </c>
      <c r="BL108">
        <v>1247840</v>
      </c>
      <c r="BM108">
        <v>1376474</v>
      </c>
      <c r="BN108">
        <v>82960</v>
      </c>
      <c r="BO108">
        <v>41768</v>
      </c>
      <c r="BP108">
        <v>20151</v>
      </c>
      <c r="BQ108">
        <v>20863</v>
      </c>
      <c r="BR108">
        <v>16377</v>
      </c>
      <c r="BS108">
        <v>4228</v>
      </c>
      <c r="BT108">
        <v>1366956</v>
      </c>
      <c r="BU108">
        <v>1442277</v>
      </c>
      <c r="BV108">
        <v>969332</v>
      </c>
      <c r="BW108">
        <v>305107</v>
      </c>
      <c r="BX108">
        <v>43076</v>
      </c>
      <c r="BY108">
        <v>19783</v>
      </c>
      <c r="CB108">
        <v>1048936</v>
      </c>
      <c r="CC108">
        <v>349980</v>
      </c>
      <c r="CD108">
        <v>2844536</v>
      </c>
      <c r="CE108">
        <v>2010067</v>
      </c>
      <c r="CF108">
        <v>794884</v>
      </c>
      <c r="CG108">
        <v>653285</v>
      </c>
      <c r="CH108">
        <v>761133</v>
      </c>
      <c r="CI108">
        <v>321619</v>
      </c>
      <c r="CJ108">
        <v>12237</v>
      </c>
      <c r="CK108">
        <v>8557</v>
      </c>
      <c r="CL108">
        <v>432283</v>
      </c>
      <c r="CM108">
        <v>209758</v>
      </c>
      <c r="CN108">
        <v>6422</v>
      </c>
      <c r="CO108">
        <v>386</v>
      </c>
      <c r="CP108">
        <v>66389</v>
      </c>
      <c r="CQ108">
        <v>34027</v>
      </c>
      <c r="CR108">
        <v>281120</v>
      </c>
      <c r="CS108">
        <v>86777</v>
      </c>
      <c r="CT108">
        <v>-70275</v>
      </c>
      <c r="CU108">
        <v>-17548</v>
      </c>
      <c r="CV108">
        <v>210834</v>
      </c>
      <c r="CW108">
        <v>65942</v>
      </c>
      <c r="CX108">
        <v>28424</v>
      </c>
      <c r="CY108">
        <v>682</v>
      </c>
      <c r="CZ108">
        <v>-41862</v>
      </c>
      <c r="DA108">
        <v>-16866</v>
      </c>
      <c r="DB108">
        <v>210834</v>
      </c>
      <c r="DC108">
        <v>65942</v>
      </c>
      <c r="DD108">
        <v>2323579</v>
      </c>
      <c r="DE108">
        <v>1468629</v>
      </c>
      <c r="DF108">
        <v>767562</v>
      </c>
      <c r="DG108">
        <v>493725</v>
      </c>
      <c r="DH108">
        <v>1556017</v>
      </c>
      <c r="DI108">
        <v>974904</v>
      </c>
      <c r="DJ108">
        <v>116</v>
      </c>
      <c r="DK108">
        <v>151752</v>
      </c>
      <c r="DL108">
        <v>151868</v>
      </c>
      <c r="DM108">
        <v>0</v>
      </c>
      <c r="DN108">
        <v>65942</v>
      </c>
      <c r="DO108">
        <v>65942</v>
      </c>
      <c r="DP108">
        <v>210834</v>
      </c>
      <c r="DQ108">
        <v>210834</v>
      </c>
      <c r="DW108">
        <v>116</v>
      </c>
      <c r="DX108">
        <v>217694</v>
      </c>
      <c r="DY108">
        <v>217810</v>
      </c>
      <c r="DZ108">
        <v>0</v>
      </c>
      <c r="EA108">
        <v>210834</v>
      </c>
      <c r="EB108">
        <v>210834</v>
      </c>
      <c r="EH108">
        <v>116</v>
      </c>
      <c r="EI108">
        <v>428528</v>
      </c>
      <c r="EJ108">
        <v>428644</v>
      </c>
      <c r="EK108">
        <v>428643</v>
      </c>
      <c r="EL108">
        <v>217810</v>
      </c>
      <c r="EM108">
        <v>1090601</v>
      </c>
      <c r="EN108">
        <v>1189369</v>
      </c>
      <c r="EO108">
        <v>109101</v>
      </c>
      <c r="EP108">
        <v>141787</v>
      </c>
      <c r="ES108">
        <v>2365</v>
      </c>
      <c r="ET108">
        <v>597759</v>
      </c>
      <c r="EU108">
        <v>166132</v>
      </c>
      <c r="EV108">
        <v>446723</v>
      </c>
      <c r="EW108">
        <v>298821</v>
      </c>
      <c r="EX108">
        <v>257300</v>
      </c>
      <c r="EY108">
        <v>334915</v>
      </c>
      <c r="EZ108">
        <v>410771</v>
      </c>
      <c r="FA108">
        <v>6648</v>
      </c>
      <c r="FB108">
        <v>27383</v>
      </c>
      <c r="FC108">
        <v>23374</v>
      </c>
      <c r="FD108">
        <v>15435</v>
      </c>
      <c r="FE108">
        <v>-253187</v>
      </c>
      <c r="FF108">
        <v>-947139</v>
      </c>
      <c r="FG108">
        <v>47638</v>
      </c>
      <c r="FH108">
        <v>45992</v>
      </c>
      <c r="FI108">
        <v>-88098</v>
      </c>
      <c r="FJ108">
        <v>-94998</v>
      </c>
      <c r="FK108">
        <v>727396</v>
      </c>
      <c r="FL108">
        <v>994796</v>
      </c>
      <c r="FO108">
        <v>574385</v>
      </c>
      <c r="FP108">
        <v>492842</v>
      </c>
      <c r="FQ108">
        <v>1023237</v>
      </c>
      <c r="FR108">
        <v>151557</v>
      </c>
      <c r="FS108">
        <v>-18900</v>
      </c>
      <c r="FT108">
        <v>138714</v>
      </c>
      <c r="FU108">
        <v>157661</v>
      </c>
      <c r="FV108">
        <v>290271</v>
      </c>
      <c r="FW108">
        <v>138714</v>
      </c>
      <c r="GB108">
        <v>-11</v>
      </c>
      <c r="GC108">
        <v>-3287</v>
      </c>
      <c r="GH108">
        <v>194261</v>
      </c>
      <c r="GI108">
        <v>19500</v>
      </c>
      <c r="GM108">
        <v>59500</v>
      </c>
      <c r="GN108">
        <v>49006</v>
      </c>
      <c r="GQ108">
        <v>150697</v>
      </c>
      <c r="HW108">
        <v>363205</v>
      </c>
      <c r="HX108">
        <v>0</v>
      </c>
      <c r="HY108">
        <v>-47</v>
      </c>
      <c r="IH108">
        <v>460</v>
      </c>
      <c r="MS108">
        <v>194573</v>
      </c>
    </row>
    <row r="109" spans="1:357">
      <c r="A109" t="s">
        <v>8273</v>
      </c>
      <c r="B109">
        <v>7719420624</v>
      </c>
      <c r="C109" t="s">
        <v>8274</v>
      </c>
      <c r="D109" t="s">
        <v>754</v>
      </c>
      <c r="E109">
        <v>23951170</v>
      </c>
      <c r="F109" t="s">
        <v>8275</v>
      </c>
      <c r="G109" t="s">
        <v>3978</v>
      </c>
      <c r="H109" t="s">
        <v>3931</v>
      </c>
      <c r="I109" t="s">
        <v>3932</v>
      </c>
      <c r="AL109">
        <v>20020</v>
      </c>
      <c r="AM109">
        <v>18903</v>
      </c>
      <c r="AP109">
        <v>119</v>
      </c>
      <c r="AQ109">
        <v>17</v>
      </c>
      <c r="BH109">
        <v>12986</v>
      </c>
      <c r="BI109">
        <v>12923</v>
      </c>
      <c r="BV109">
        <v>20</v>
      </c>
      <c r="BW109">
        <v>20</v>
      </c>
      <c r="BX109">
        <v>7133</v>
      </c>
      <c r="BY109">
        <v>5977</v>
      </c>
      <c r="CD109">
        <v>20139</v>
      </c>
      <c r="CE109">
        <v>18920</v>
      </c>
      <c r="CN109">
        <v>1</v>
      </c>
      <c r="CO109">
        <v>1</v>
      </c>
      <c r="CP109">
        <v>49</v>
      </c>
      <c r="CQ109">
        <v>51</v>
      </c>
      <c r="CT109">
        <v>16</v>
      </c>
      <c r="CU109">
        <v>12</v>
      </c>
      <c r="CV109">
        <v>62</v>
      </c>
      <c r="CW109">
        <v>49</v>
      </c>
      <c r="DD109">
        <v>5009</v>
      </c>
      <c r="DE109">
        <v>5917</v>
      </c>
      <c r="DF109">
        <v>4883</v>
      </c>
      <c r="DG109">
        <v>5806</v>
      </c>
    </row>
    <row r="110" spans="1:357">
      <c r="A110" t="s">
        <v>4141</v>
      </c>
      <c r="B110">
        <v>6164300903</v>
      </c>
      <c r="C110" t="s">
        <v>4142</v>
      </c>
      <c r="D110" t="s">
        <v>761</v>
      </c>
      <c r="E110">
        <v>25105852</v>
      </c>
      <c r="F110" t="s">
        <v>4143</v>
      </c>
      <c r="G110" t="s">
        <v>3978</v>
      </c>
      <c r="H110" t="s">
        <v>3931</v>
      </c>
      <c r="I110" t="s">
        <v>3932</v>
      </c>
      <c r="CD110">
        <v>0</v>
      </c>
      <c r="CE110">
        <v>0</v>
      </c>
    </row>
    <row r="111" spans="1:357">
      <c r="A111" t="s">
        <v>4043</v>
      </c>
      <c r="B111">
        <v>5948053468</v>
      </c>
      <c r="C111" t="s">
        <v>4044</v>
      </c>
      <c r="D111" t="s">
        <v>4045</v>
      </c>
      <c r="E111">
        <v>25236046</v>
      </c>
      <c r="F111" t="s">
        <v>4046</v>
      </c>
      <c r="G111" t="s">
        <v>3936</v>
      </c>
      <c r="H111" t="s">
        <v>3931</v>
      </c>
      <c r="I111" t="s">
        <v>3932</v>
      </c>
      <c r="T111">
        <v>48</v>
      </c>
      <c r="U111">
        <v>80</v>
      </c>
      <c r="AL111">
        <v>16339</v>
      </c>
      <c r="AM111">
        <v>17466</v>
      </c>
      <c r="AP111">
        <v>637</v>
      </c>
      <c r="AQ111">
        <v>632</v>
      </c>
      <c r="BH111">
        <v>13664</v>
      </c>
      <c r="BI111">
        <v>13737</v>
      </c>
      <c r="BL111">
        <v>2785</v>
      </c>
      <c r="BM111">
        <v>3869</v>
      </c>
      <c r="BV111">
        <v>0</v>
      </c>
      <c r="BW111">
        <v>0</v>
      </c>
      <c r="BX111">
        <v>575</v>
      </c>
      <c r="BY111">
        <v>572</v>
      </c>
      <c r="CD111">
        <v>17024</v>
      </c>
      <c r="CE111">
        <v>18178</v>
      </c>
      <c r="CL111">
        <v>0</v>
      </c>
      <c r="CM111">
        <v>0</v>
      </c>
      <c r="CN111">
        <v>139</v>
      </c>
      <c r="CO111">
        <v>0</v>
      </c>
      <c r="CP111">
        <v>5160</v>
      </c>
      <c r="CQ111">
        <v>9242</v>
      </c>
      <c r="CT111">
        <v>330</v>
      </c>
      <c r="CU111">
        <v>397</v>
      </c>
      <c r="CV111">
        <v>-73</v>
      </c>
      <c r="CW111">
        <v>-927</v>
      </c>
      <c r="DD111">
        <v>9439</v>
      </c>
      <c r="DE111">
        <v>14562</v>
      </c>
      <c r="DF111">
        <v>4161</v>
      </c>
      <c r="DG111">
        <v>5850</v>
      </c>
    </row>
    <row r="112" spans="1:357">
      <c r="A112" t="s">
        <v>8276</v>
      </c>
      <c r="B112">
        <v>7723908284</v>
      </c>
      <c r="C112" t="s">
        <v>4107</v>
      </c>
      <c r="D112" t="s">
        <v>8277</v>
      </c>
      <c r="E112">
        <v>24350688</v>
      </c>
      <c r="F112" t="s">
        <v>8278</v>
      </c>
      <c r="G112" t="s">
        <v>3936</v>
      </c>
      <c r="H112" t="s">
        <v>3931</v>
      </c>
      <c r="I112" t="s">
        <v>3932</v>
      </c>
      <c r="AL112">
        <v>391440</v>
      </c>
      <c r="AM112">
        <v>390509</v>
      </c>
      <c r="AP112">
        <v>629</v>
      </c>
      <c r="AQ112">
        <v>1555</v>
      </c>
      <c r="BH112">
        <v>200135</v>
      </c>
      <c r="BI112">
        <v>200135</v>
      </c>
      <c r="BX112">
        <v>191934</v>
      </c>
      <c r="BY112">
        <v>191930</v>
      </c>
      <c r="CD112">
        <v>392069</v>
      </c>
      <c r="CE112">
        <v>392065</v>
      </c>
      <c r="CN112">
        <v>2731</v>
      </c>
      <c r="CO112">
        <v>4387</v>
      </c>
      <c r="CP112">
        <v>70</v>
      </c>
      <c r="CQ112">
        <v>100</v>
      </c>
      <c r="CV112">
        <v>0</v>
      </c>
      <c r="CW112">
        <v>-3</v>
      </c>
      <c r="DF112">
        <v>2661</v>
      </c>
      <c r="DG112">
        <v>4290</v>
      </c>
    </row>
    <row r="113" spans="1:349">
      <c r="A113" t="s">
        <v>4119</v>
      </c>
      <c r="B113">
        <v>6324029025</v>
      </c>
      <c r="C113" t="s">
        <v>3966</v>
      </c>
      <c r="D113" t="s">
        <v>781</v>
      </c>
      <c r="E113">
        <v>22950005</v>
      </c>
      <c r="F113" t="s">
        <v>4120</v>
      </c>
      <c r="G113" t="s">
        <v>3936</v>
      </c>
      <c r="H113" t="s">
        <v>3931</v>
      </c>
      <c r="I113" t="s">
        <v>3932</v>
      </c>
      <c r="AL113">
        <v>29791</v>
      </c>
      <c r="AM113">
        <v>32065</v>
      </c>
      <c r="AP113">
        <v>3</v>
      </c>
      <c r="AQ113">
        <v>20</v>
      </c>
      <c r="BH113">
        <v>29794</v>
      </c>
      <c r="BI113">
        <v>32085</v>
      </c>
      <c r="BR113">
        <v>0</v>
      </c>
      <c r="BX113">
        <v>0</v>
      </c>
      <c r="CD113">
        <v>29794</v>
      </c>
      <c r="CE113">
        <v>32085</v>
      </c>
      <c r="CP113">
        <v>2291</v>
      </c>
      <c r="CQ113">
        <v>3826</v>
      </c>
      <c r="CV113">
        <v>-2291</v>
      </c>
      <c r="CW113">
        <v>-6166</v>
      </c>
      <c r="DD113">
        <v>0</v>
      </c>
      <c r="DE113">
        <v>8</v>
      </c>
      <c r="DF113">
        <v>0</v>
      </c>
      <c r="DG113">
        <v>2348</v>
      </c>
    </row>
    <row r="114" spans="1:349">
      <c r="A114" t="s">
        <v>4106</v>
      </c>
      <c r="B114">
        <v>7722378570</v>
      </c>
      <c r="C114" t="s">
        <v>4107</v>
      </c>
      <c r="D114" t="s">
        <v>793</v>
      </c>
      <c r="E114">
        <v>24097675</v>
      </c>
      <c r="F114" t="s">
        <v>4108</v>
      </c>
      <c r="G114" t="s">
        <v>3936</v>
      </c>
      <c r="H114" t="s">
        <v>3931</v>
      </c>
      <c r="I114" t="s">
        <v>3932</v>
      </c>
      <c r="T114">
        <v>41264</v>
      </c>
      <c r="U114">
        <v>41264</v>
      </c>
      <c r="AD114">
        <v>41264</v>
      </c>
      <c r="AE114">
        <v>41264</v>
      </c>
      <c r="AJ114">
        <v>1079</v>
      </c>
      <c r="AK114">
        <v>1079</v>
      </c>
      <c r="AL114">
        <v>177428</v>
      </c>
      <c r="AM114">
        <v>177428</v>
      </c>
      <c r="AN114">
        <v>525404</v>
      </c>
      <c r="AO114">
        <v>525404</v>
      </c>
      <c r="AP114">
        <v>17</v>
      </c>
      <c r="AQ114">
        <v>17</v>
      </c>
      <c r="AT114">
        <v>703928</v>
      </c>
      <c r="AU114">
        <v>703928</v>
      </c>
      <c r="AV114">
        <v>630</v>
      </c>
      <c r="AW114">
        <v>630</v>
      </c>
      <c r="BB114">
        <v>15000</v>
      </c>
      <c r="BC114">
        <v>15000</v>
      </c>
      <c r="BF114">
        <v>10301</v>
      </c>
      <c r="BG114">
        <v>10301</v>
      </c>
      <c r="BH114">
        <v>25931</v>
      </c>
      <c r="BI114">
        <v>25931</v>
      </c>
      <c r="BL114">
        <v>141194</v>
      </c>
      <c r="BM114">
        <v>141194</v>
      </c>
      <c r="BT114">
        <v>141194</v>
      </c>
      <c r="BU114">
        <v>141194</v>
      </c>
      <c r="BV114">
        <v>66091</v>
      </c>
      <c r="BW114">
        <v>66091</v>
      </c>
      <c r="BX114">
        <v>511976</v>
      </c>
      <c r="BY114">
        <v>511976</v>
      </c>
      <c r="CB114">
        <v>578067</v>
      </c>
      <c r="CC114">
        <v>578067</v>
      </c>
      <c r="CD114">
        <v>745192</v>
      </c>
      <c r="CE114">
        <v>745192</v>
      </c>
      <c r="CH114">
        <v>0</v>
      </c>
      <c r="CI114">
        <v>-822</v>
      </c>
      <c r="CJ114">
        <v>14153</v>
      </c>
      <c r="CK114">
        <v>14076</v>
      </c>
      <c r="CL114">
        <v>14153</v>
      </c>
      <c r="CM114">
        <v>13254</v>
      </c>
      <c r="CN114">
        <v>0</v>
      </c>
      <c r="CO114">
        <v>196</v>
      </c>
      <c r="CP114">
        <v>0</v>
      </c>
      <c r="CQ114">
        <v>196</v>
      </c>
      <c r="DF114">
        <v>0</v>
      </c>
      <c r="DG114">
        <v>822</v>
      </c>
      <c r="DH114">
        <v>0</v>
      </c>
      <c r="DI114">
        <v>-822</v>
      </c>
    </row>
    <row r="115" spans="1:349">
      <c r="A115" t="s">
        <v>8279</v>
      </c>
      <c r="B115">
        <v>5836658948</v>
      </c>
      <c r="C115" t="s">
        <v>8096</v>
      </c>
      <c r="D115" t="s">
        <v>799</v>
      </c>
      <c r="E115">
        <v>24003136</v>
      </c>
      <c r="F115" t="s">
        <v>8280</v>
      </c>
      <c r="G115" t="s">
        <v>3936</v>
      </c>
      <c r="H115" t="s">
        <v>3931</v>
      </c>
      <c r="I115" t="s">
        <v>3932</v>
      </c>
      <c r="T115">
        <v>119482</v>
      </c>
      <c r="U115">
        <v>122392</v>
      </c>
      <c r="AB115">
        <v>0</v>
      </c>
      <c r="AD115">
        <v>119482</v>
      </c>
      <c r="AE115">
        <v>122392</v>
      </c>
      <c r="AF115">
        <v>0</v>
      </c>
      <c r="AG115">
        <v>3</v>
      </c>
      <c r="AL115">
        <v>1683</v>
      </c>
      <c r="AM115">
        <v>1634</v>
      </c>
      <c r="AN115">
        <v>150</v>
      </c>
      <c r="AO115">
        <v>150</v>
      </c>
      <c r="AP115">
        <v>3831</v>
      </c>
      <c r="AQ115">
        <v>7669</v>
      </c>
      <c r="AR115">
        <v>79</v>
      </c>
      <c r="AT115">
        <v>5743</v>
      </c>
      <c r="AU115">
        <v>9456</v>
      </c>
      <c r="AV115">
        <v>50</v>
      </c>
      <c r="AW115">
        <v>50</v>
      </c>
      <c r="BF115">
        <v>79646</v>
      </c>
      <c r="BG115">
        <v>77922</v>
      </c>
      <c r="BH115">
        <v>79696</v>
      </c>
      <c r="BI115">
        <v>77972</v>
      </c>
      <c r="BV115">
        <v>7078</v>
      </c>
      <c r="BX115">
        <v>38451</v>
      </c>
      <c r="BY115">
        <v>53876</v>
      </c>
      <c r="CB115">
        <v>45529</v>
      </c>
      <c r="CC115">
        <v>53876</v>
      </c>
      <c r="CD115">
        <v>125225</v>
      </c>
      <c r="CE115">
        <v>131848</v>
      </c>
      <c r="CL115">
        <v>402</v>
      </c>
      <c r="CN115">
        <v>104237</v>
      </c>
      <c r="CO115">
        <v>148431</v>
      </c>
      <c r="CP115">
        <v>98125</v>
      </c>
      <c r="CQ115">
        <v>85838</v>
      </c>
      <c r="CR115">
        <v>5710</v>
      </c>
      <c r="CS115">
        <v>62593</v>
      </c>
      <c r="CT115">
        <v>-3986</v>
      </c>
      <c r="CU115">
        <v>-7073</v>
      </c>
      <c r="CV115">
        <v>1724</v>
      </c>
      <c r="CW115">
        <v>55520</v>
      </c>
      <c r="DB115">
        <v>1724</v>
      </c>
      <c r="DC115">
        <v>55520</v>
      </c>
    </row>
    <row r="116" spans="1:349">
      <c r="A116" t="s">
        <v>8281</v>
      </c>
      <c r="B116">
        <v>1650308002</v>
      </c>
      <c r="C116" t="s">
        <v>8282</v>
      </c>
      <c r="D116" t="s">
        <v>8283</v>
      </c>
      <c r="E116">
        <v>24452974</v>
      </c>
      <c r="F116" t="s">
        <v>8284</v>
      </c>
      <c r="G116" t="s">
        <v>3936</v>
      </c>
      <c r="H116" t="s">
        <v>3931</v>
      </c>
      <c r="I116" t="s">
        <v>3932</v>
      </c>
      <c r="T116">
        <v>42</v>
      </c>
      <c r="U116">
        <v>60</v>
      </c>
      <c r="AD116">
        <v>42</v>
      </c>
      <c r="AE116">
        <v>60</v>
      </c>
      <c r="AL116">
        <v>628</v>
      </c>
      <c r="AM116">
        <v>960730</v>
      </c>
      <c r="AN116">
        <v>522995</v>
      </c>
      <c r="AO116">
        <v>40636</v>
      </c>
      <c r="AP116">
        <v>74543</v>
      </c>
      <c r="AQ116">
        <v>75483</v>
      </c>
      <c r="AR116">
        <v>269</v>
      </c>
      <c r="AS116">
        <v>358</v>
      </c>
      <c r="AT116">
        <v>598435</v>
      </c>
      <c r="AU116">
        <v>1077207</v>
      </c>
      <c r="AV116">
        <v>10000</v>
      </c>
      <c r="AW116">
        <v>10000</v>
      </c>
      <c r="AX116">
        <v>2158</v>
      </c>
      <c r="BF116">
        <v>8961</v>
      </c>
      <c r="BG116">
        <v>33165</v>
      </c>
      <c r="BH116">
        <v>16803</v>
      </c>
      <c r="BI116">
        <v>43165</v>
      </c>
      <c r="BL116">
        <v>539143</v>
      </c>
      <c r="BM116">
        <v>981103</v>
      </c>
      <c r="BT116">
        <v>539143</v>
      </c>
      <c r="BU116">
        <v>981103</v>
      </c>
      <c r="BV116">
        <v>41462</v>
      </c>
      <c r="BW116">
        <v>49214</v>
      </c>
      <c r="BX116">
        <v>1069</v>
      </c>
      <c r="BY116">
        <v>3785</v>
      </c>
      <c r="CB116">
        <v>42532</v>
      </c>
      <c r="CC116">
        <v>52999</v>
      </c>
      <c r="CD116">
        <v>598477</v>
      </c>
      <c r="CE116">
        <v>1077267</v>
      </c>
      <c r="CH116">
        <v>137776</v>
      </c>
      <c r="CI116">
        <v>267673</v>
      </c>
      <c r="CJ116">
        <v>528</v>
      </c>
      <c r="CN116">
        <v>1516</v>
      </c>
      <c r="CO116">
        <v>158</v>
      </c>
      <c r="CP116">
        <v>119103</v>
      </c>
      <c r="CQ116">
        <v>213347</v>
      </c>
      <c r="CR116">
        <v>20717</v>
      </c>
      <c r="CS116">
        <v>54484</v>
      </c>
      <c r="CT116">
        <v>-4215</v>
      </c>
      <c r="CU116">
        <v>-11000</v>
      </c>
      <c r="CV116">
        <v>16502</v>
      </c>
      <c r="CW116">
        <v>43484</v>
      </c>
      <c r="CX116">
        <v>4215</v>
      </c>
      <c r="CY116">
        <v>11000</v>
      </c>
      <c r="DB116">
        <v>16502</v>
      </c>
      <c r="DC116">
        <v>43484</v>
      </c>
      <c r="DD116">
        <v>202256</v>
      </c>
      <c r="DE116">
        <v>582931</v>
      </c>
      <c r="DF116">
        <v>64480</v>
      </c>
      <c r="DG116">
        <v>315258</v>
      </c>
      <c r="DH116">
        <v>137776</v>
      </c>
      <c r="DI116">
        <v>267673</v>
      </c>
      <c r="DJ116">
        <v>10000</v>
      </c>
      <c r="DK116">
        <v>14394</v>
      </c>
      <c r="DL116">
        <v>24394</v>
      </c>
      <c r="DM116">
        <v>0</v>
      </c>
      <c r="DN116">
        <v>43484</v>
      </c>
      <c r="DO116">
        <v>43484</v>
      </c>
      <c r="DP116">
        <v>16502</v>
      </c>
      <c r="DQ116">
        <v>16502</v>
      </c>
      <c r="DR116">
        <v>0</v>
      </c>
      <c r="DS116">
        <v>24712</v>
      </c>
      <c r="DT116">
        <v>24712</v>
      </c>
      <c r="DU116">
        <v>24712</v>
      </c>
      <c r="DV116">
        <v>24712</v>
      </c>
      <c r="DW116">
        <v>10000</v>
      </c>
      <c r="DX116">
        <v>33165</v>
      </c>
      <c r="DY116">
        <v>43165</v>
      </c>
      <c r="DZ116">
        <v>0</v>
      </c>
      <c r="EA116">
        <v>16502</v>
      </c>
      <c r="EB116">
        <v>16502</v>
      </c>
      <c r="EC116">
        <v>0</v>
      </c>
      <c r="ED116">
        <v>40706</v>
      </c>
      <c r="EE116">
        <v>42864</v>
      </c>
      <c r="EF116">
        <v>9452</v>
      </c>
      <c r="EG116">
        <v>9452</v>
      </c>
      <c r="EH116">
        <v>10000</v>
      </c>
      <c r="EI116">
        <v>8961</v>
      </c>
      <c r="EJ116">
        <v>16803</v>
      </c>
      <c r="EK116">
        <v>16803</v>
      </c>
      <c r="EL116">
        <v>43165</v>
      </c>
      <c r="EM116">
        <v>19854</v>
      </c>
      <c r="EN116">
        <v>31794</v>
      </c>
      <c r="EO116">
        <v>198252</v>
      </c>
      <c r="EP116">
        <v>367399</v>
      </c>
      <c r="ES116">
        <v>578446</v>
      </c>
      <c r="ET116">
        <v>22160</v>
      </c>
      <c r="EU116">
        <v>91858</v>
      </c>
      <c r="EV116">
        <v>9659</v>
      </c>
      <c r="EW116">
        <v>13053</v>
      </c>
      <c r="EX116">
        <v>21379</v>
      </c>
      <c r="EY116">
        <v>37129</v>
      </c>
      <c r="EZ116">
        <v>104817</v>
      </c>
      <c r="FA116">
        <v>0</v>
      </c>
      <c r="FB116">
        <v>10873</v>
      </c>
      <c r="FC116">
        <v>608115</v>
      </c>
      <c r="FD116">
        <v>278272</v>
      </c>
      <c r="FE116">
        <v>32728</v>
      </c>
      <c r="FF116">
        <v>141018</v>
      </c>
      <c r="FI116">
        <v>4754</v>
      </c>
      <c r="FJ116">
        <v>621</v>
      </c>
      <c r="FM116">
        <v>0</v>
      </c>
      <c r="FN116">
        <v>2536</v>
      </c>
      <c r="FO116">
        <v>22160</v>
      </c>
      <c r="FP116">
        <v>-22160</v>
      </c>
      <c r="FQ116">
        <v>-91858</v>
      </c>
      <c r="FR116">
        <v>15322</v>
      </c>
      <c r="FS116">
        <v>49781</v>
      </c>
      <c r="FT116">
        <v>75483</v>
      </c>
      <c r="FU116">
        <v>28572</v>
      </c>
      <c r="FV116">
        <v>90805</v>
      </c>
      <c r="FW116">
        <v>78353</v>
      </c>
      <c r="FX116">
        <v>0</v>
      </c>
      <c r="FY116">
        <v>0</v>
      </c>
      <c r="GG116">
        <v>217752</v>
      </c>
      <c r="GH116">
        <v>104806</v>
      </c>
      <c r="GI116">
        <v>19854</v>
      </c>
      <c r="GJ116">
        <v>31794</v>
      </c>
      <c r="GM116">
        <v>15100</v>
      </c>
      <c r="GN116">
        <v>31173</v>
      </c>
      <c r="GQ116">
        <v>89322</v>
      </c>
      <c r="GW116">
        <v>43484</v>
      </c>
      <c r="GX116">
        <v>-24713</v>
      </c>
      <c r="GY116">
        <v>43165</v>
      </c>
      <c r="HC116">
        <v>43484</v>
      </c>
      <c r="HD116">
        <v>-24713</v>
      </c>
      <c r="HE116">
        <v>43165</v>
      </c>
      <c r="HF116">
        <v>43484</v>
      </c>
      <c r="HG116">
        <v>-24713</v>
      </c>
      <c r="HH116">
        <v>33165</v>
      </c>
      <c r="HL116">
        <v>43484</v>
      </c>
      <c r="HM116">
        <v>-24713</v>
      </c>
      <c r="HN116">
        <v>33165</v>
      </c>
      <c r="IF116">
        <v>2158</v>
      </c>
      <c r="LM116">
        <v>-2158</v>
      </c>
      <c r="MF116">
        <v>0</v>
      </c>
      <c r="MJ116">
        <v>-31254</v>
      </c>
      <c r="MK116">
        <v>31254</v>
      </c>
    </row>
    <row r="117" spans="1:349">
      <c r="A117" t="s">
        <v>8285</v>
      </c>
      <c r="B117">
        <v>7715831246</v>
      </c>
      <c r="C117" t="s">
        <v>8053</v>
      </c>
      <c r="D117" t="s">
        <v>813</v>
      </c>
      <c r="E117">
        <v>24316698</v>
      </c>
      <c r="F117" t="s">
        <v>8286</v>
      </c>
      <c r="G117" t="s">
        <v>3978</v>
      </c>
      <c r="H117" t="s">
        <v>3931</v>
      </c>
      <c r="I117" t="s">
        <v>3932</v>
      </c>
      <c r="L117">
        <v>30</v>
      </c>
      <c r="M117">
        <v>30</v>
      </c>
      <c r="T117">
        <v>1278</v>
      </c>
      <c r="U117">
        <v>1630</v>
      </c>
      <c r="Z117">
        <v>4679</v>
      </c>
      <c r="AA117">
        <v>4608</v>
      </c>
      <c r="AD117">
        <v>5987</v>
      </c>
      <c r="AE117">
        <v>6268</v>
      </c>
      <c r="AF117">
        <v>280</v>
      </c>
      <c r="AG117">
        <v>256</v>
      </c>
      <c r="AJ117">
        <v>199</v>
      </c>
      <c r="AK117">
        <v>113</v>
      </c>
      <c r="AL117">
        <v>153438</v>
      </c>
      <c r="AM117">
        <v>88475</v>
      </c>
      <c r="AN117">
        <v>188689</v>
      </c>
      <c r="AO117">
        <v>161427</v>
      </c>
      <c r="AP117">
        <v>827</v>
      </c>
      <c r="AQ117">
        <v>712</v>
      </c>
      <c r="AT117">
        <v>343433</v>
      </c>
      <c r="AU117">
        <v>250983</v>
      </c>
      <c r="AV117">
        <v>1010</v>
      </c>
      <c r="AW117">
        <v>1010</v>
      </c>
      <c r="BF117">
        <v>230478</v>
      </c>
      <c r="BG117">
        <v>193737</v>
      </c>
      <c r="BH117">
        <v>231488</v>
      </c>
      <c r="BI117">
        <v>194747</v>
      </c>
      <c r="BN117">
        <v>133</v>
      </c>
      <c r="BO117">
        <v>124</v>
      </c>
      <c r="BT117">
        <v>133</v>
      </c>
      <c r="BU117">
        <v>124</v>
      </c>
      <c r="BX117">
        <v>117799</v>
      </c>
      <c r="BY117">
        <v>62380</v>
      </c>
      <c r="CB117">
        <v>117799</v>
      </c>
      <c r="CC117">
        <v>62380</v>
      </c>
      <c r="CD117">
        <v>349420</v>
      </c>
      <c r="CE117">
        <v>257251</v>
      </c>
      <c r="CF117">
        <v>87963</v>
      </c>
      <c r="CG117">
        <v>82646</v>
      </c>
      <c r="CH117">
        <v>37565</v>
      </c>
      <c r="CI117">
        <v>48137</v>
      </c>
      <c r="CJ117">
        <v>2551</v>
      </c>
      <c r="CK117">
        <v>258</v>
      </c>
      <c r="CN117">
        <v>7009</v>
      </c>
      <c r="CO117">
        <v>8600</v>
      </c>
      <c r="CP117">
        <v>1044</v>
      </c>
      <c r="CQ117">
        <v>961</v>
      </c>
      <c r="CR117">
        <v>46081</v>
      </c>
      <c r="CS117">
        <v>56034</v>
      </c>
      <c r="CT117">
        <v>-9321</v>
      </c>
      <c r="CU117">
        <v>-11321</v>
      </c>
      <c r="CV117">
        <v>36741</v>
      </c>
      <c r="CW117">
        <v>44713</v>
      </c>
      <c r="CX117">
        <v>9403</v>
      </c>
      <c r="CY117">
        <v>11637</v>
      </c>
      <c r="CZ117">
        <v>63</v>
      </c>
      <c r="DA117">
        <v>316</v>
      </c>
      <c r="DB117">
        <v>36741</v>
      </c>
      <c r="DC117">
        <v>44713</v>
      </c>
      <c r="DD117">
        <v>134252</v>
      </c>
      <c r="DE117">
        <v>139864</v>
      </c>
      <c r="DF117">
        <v>8724</v>
      </c>
      <c r="DG117">
        <v>9081</v>
      </c>
      <c r="DH117">
        <v>125528</v>
      </c>
      <c r="DI117">
        <v>130783</v>
      </c>
      <c r="DJ117">
        <v>1010</v>
      </c>
      <c r="DK117">
        <v>149024</v>
      </c>
      <c r="DL117">
        <v>150034</v>
      </c>
      <c r="DM117">
        <v>0</v>
      </c>
      <c r="DN117">
        <v>44713</v>
      </c>
      <c r="DO117">
        <v>44713</v>
      </c>
      <c r="DP117">
        <v>36741</v>
      </c>
      <c r="DQ117">
        <v>36741</v>
      </c>
      <c r="DW117">
        <v>1010</v>
      </c>
      <c r="DX117">
        <v>193737</v>
      </c>
      <c r="DY117">
        <v>194747</v>
      </c>
      <c r="DZ117">
        <v>0</v>
      </c>
      <c r="EA117">
        <v>36741</v>
      </c>
      <c r="EB117">
        <v>36741</v>
      </c>
      <c r="EH117">
        <v>1010</v>
      </c>
      <c r="EI117">
        <v>230478</v>
      </c>
      <c r="EJ117">
        <v>231488</v>
      </c>
      <c r="EK117">
        <v>231488</v>
      </c>
      <c r="EL117">
        <v>194747</v>
      </c>
      <c r="EM117">
        <v>171228</v>
      </c>
      <c r="EN117">
        <v>147241</v>
      </c>
      <c r="ES117">
        <v>171228</v>
      </c>
      <c r="ET117">
        <v>0</v>
      </c>
      <c r="EU117">
        <v>55000</v>
      </c>
      <c r="EV117">
        <v>16514</v>
      </c>
      <c r="EW117">
        <v>16570</v>
      </c>
      <c r="EX117">
        <v>45389</v>
      </c>
      <c r="EY117">
        <v>45088</v>
      </c>
      <c r="FA117">
        <v>9639</v>
      </c>
      <c r="FB117">
        <v>13507</v>
      </c>
      <c r="FC117">
        <v>0</v>
      </c>
      <c r="FD117">
        <v>55000</v>
      </c>
      <c r="FE117">
        <v>115</v>
      </c>
      <c r="FF117">
        <v>25197</v>
      </c>
      <c r="FP117">
        <v>0</v>
      </c>
      <c r="FQ117">
        <v>-55000</v>
      </c>
      <c r="FR117">
        <v>115</v>
      </c>
      <c r="FS117">
        <v>-29803</v>
      </c>
      <c r="FT117">
        <v>712</v>
      </c>
      <c r="FU117">
        <v>30515</v>
      </c>
      <c r="FV117">
        <v>827</v>
      </c>
      <c r="FW117">
        <v>712</v>
      </c>
      <c r="FX117">
        <v>0</v>
      </c>
      <c r="FY117">
        <v>0</v>
      </c>
      <c r="GB117">
        <v>-19</v>
      </c>
      <c r="GG117">
        <v>147241</v>
      </c>
      <c r="GW117">
        <v>44713</v>
      </c>
      <c r="GX117">
        <v>0</v>
      </c>
      <c r="GY117">
        <v>194747</v>
      </c>
      <c r="HC117">
        <v>44713</v>
      </c>
      <c r="HD117">
        <v>0</v>
      </c>
      <c r="HE117">
        <v>194747</v>
      </c>
      <c r="HF117">
        <v>44713</v>
      </c>
      <c r="HG117">
        <v>-368</v>
      </c>
      <c r="HH117">
        <v>193369</v>
      </c>
      <c r="HL117">
        <v>44713</v>
      </c>
      <c r="HM117">
        <v>-368</v>
      </c>
      <c r="HN117">
        <v>193369</v>
      </c>
    </row>
    <row r="118" spans="1:349">
      <c r="A118" t="s">
        <v>8287</v>
      </c>
      <c r="B118">
        <v>7714365867</v>
      </c>
      <c r="C118" t="s">
        <v>4005</v>
      </c>
      <c r="D118" t="s">
        <v>820</v>
      </c>
      <c r="E118">
        <v>24684439</v>
      </c>
      <c r="F118" t="s">
        <v>8288</v>
      </c>
      <c r="G118" t="s">
        <v>3936</v>
      </c>
      <c r="H118" t="s">
        <v>3931</v>
      </c>
      <c r="I118" t="s">
        <v>3932</v>
      </c>
      <c r="T118">
        <v>889</v>
      </c>
      <c r="U118">
        <v>1014</v>
      </c>
      <c r="AF118">
        <v>4</v>
      </c>
      <c r="AG118">
        <v>4</v>
      </c>
      <c r="AL118">
        <v>389531</v>
      </c>
      <c r="AM118">
        <v>178774</v>
      </c>
      <c r="AP118">
        <v>14215</v>
      </c>
      <c r="AQ118">
        <v>1785</v>
      </c>
      <c r="BH118">
        <v>32304</v>
      </c>
      <c r="BI118">
        <v>168219</v>
      </c>
      <c r="BX118">
        <v>372335</v>
      </c>
      <c r="BY118">
        <v>13358</v>
      </c>
      <c r="CD118">
        <v>404639</v>
      </c>
      <c r="CE118">
        <v>181577</v>
      </c>
      <c r="CL118">
        <v>3709</v>
      </c>
      <c r="CM118">
        <v>104</v>
      </c>
      <c r="CN118">
        <v>18460</v>
      </c>
      <c r="CO118">
        <v>69371</v>
      </c>
      <c r="CP118">
        <v>9425</v>
      </c>
      <c r="CQ118">
        <v>8069</v>
      </c>
      <c r="CT118">
        <v>2439</v>
      </c>
      <c r="CU118">
        <v>1473</v>
      </c>
      <c r="CV118">
        <v>-35915</v>
      </c>
      <c r="CW118">
        <v>73477</v>
      </c>
      <c r="DD118">
        <v>234999</v>
      </c>
      <c r="DE118">
        <v>77012</v>
      </c>
      <c r="DF118">
        <v>273801</v>
      </c>
      <c r="DG118">
        <v>63260</v>
      </c>
    </row>
    <row r="119" spans="1:349">
      <c r="A119" t="s">
        <v>8289</v>
      </c>
      <c r="B119">
        <v>7724866608</v>
      </c>
      <c r="C119" t="s">
        <v>4017</v>
      </c>
      <c r="D119" t="s">
        <v>8290</v>
      </c>
      <c r="E119">
        <v>23356039</v>
      </c>
      <c r="F119" t="s">
        <v>8291</v>
      </c>
      <c r="G119" t="s">
        <v>3978</v>
      </c>
      <c r="H119" t="s">
        <v>3931</v>
      </c>
      <c r="I119" t="s">
        <v>3932</v>
      </c>
      <c r="L119">
        <v>0</v>
      </c>
      <c r="M119">
        <v>3527</v>
      </c>
      <c r="Z119">
        <v>0</v>
      </c>
      <c r="AA119">
        <v>334</v>
      </c>
      <c r="AD119">
        <v>0</v>
      </c>
      <c r="AE119">
        <v>3861</v>
      </c>
      <c r="AL119">
        <v>1796</v>
      </c>
      <c r="AM119">
        <v>3065</v>
      </c>
      <c r="AP119">
        <v>457</v>
      </c>
      <c r="AQ119">
        <v>410</v>
      </c>
      <c r="AR119">
        <v>0</v>
      </c>
      <c r="AS119">
        <v>29</v>
      </c>
      <c r="AT119">
        <v>2253</v>
      </c>
      <c r="AU119">
        <v>3504</v>
      </c>
      <c r="AV119">
        <v>20</v>
      </c>
      <c r="AW119">
        <v>20</v>
      </c>
      <c r="BF119">
        <v>1631</v>
      </c>
      <c r="BG119">
        <v>1140</v>
      </c>
      <c r="BH119">
        <v>1651</v>
      </c>
      <c r="BI119">
        <v>1160</v>
      </c>
      <c r="BP119">
        <v>0</v>
      </c>
      <c r="BX119">
        <v>602</v>
      </c>
      <c r="BY119">
        <v>6205</v>
      </c>
      <c r="CB119">
        <v>602</v>
      </c>
      <c r="CC119">
        <v>6205</v>
      </c>
      <c r="CD119">
        <v>2253</v>
      </c>
      <c r="CE119">
        <v>7365</v>
      </c>
      <c r="CF119">
        <v>870</v>
      </c>
      <c r="CG119">
        <v>1884</v>
      </c>
      <c r="CH119">
        <v>-870</v>
      </c>
      <c r="CI119">
        <v>-1884</v>
      </c>
      <c r="CN119">
        <v>6053</v>
      </c>
      <c r="CO119">
        <v>334</v>
      </c>
      <c r="CP119">
        <v>3308</v>
      </c>
      <c r="CQ119">
        <v>11905</v>
      </c>
      <c r="CR119">
        <v>1875</v>
      </c>
      <c r="CS119">
        <v>-13455</v>
      </c>
      <c r="CT119">
        <v>-1384</v>
      </c>
      <c r="CU119">
        <v>304</v>
      </c>
      <c r="CV119">
        <v>491</v>
      </c>
      <c r="CW119">
        <v>-13151</v>
      </c>
      <c r="CX119">
        <v>1170</v>
      </c>
      <c r="CY119">
        <v>22</v>
      </c>
      <c r="CZ119">
        <v>-214</v>
      </c>
      <c r="DA119">
        <v>326</v>
      </c>
      <c r="DB119">
        <v>491</v>
      </c>
      <c r="DC119">
        <v>-13151</v>
      </c>
      <c r="DJ119">
        <v>20</v>
      </c>
      <c r="DK119">
        <v>14291</v>
      </c>
      <c r="DL119">
        <v>14311</v>
      </c>
      <c r="DP119">
        <v>491</v>
      </c>
      <c r="DQ119">
        <v>491</v>
      </c>
      <c r="DR119">
        <v>0</v>
      </c>
      <c r="DS119">
        <v>13151</v>
      </c>
      <c r="DT119">
        <v>13151</v>
      </c>
      <c r="DW119">
        <v>20</v>
      </c>
      <c r="DX119">
        <v>1140</v>
      </c>
      <c r="DY119">
        <v>1160</v>
      </c>
      <c r="DZ119">
        <v>0</v>
      </c>
      <c r="EA119">
        <v>491</v>
      </c>
      <c r="EB119">
        <v>491</v>
      </c>
      <c r="EH119">
        <v>20</v>
      </c>
      <c r="EI119">
        <v>1631</v>
      </c>
      <c r="EJ119">
        <v>1651</v>
      </c>
      <c r="EK119">
        <v>1651</v>
      </c>
      <c r="EL119">
        <v>1160</v>
      </c>
      <c r="EM119">
        <v>3603</v>
      </c>
      <c r="EN119">
        <v>6701</v>
      </c>
      <c r="ES119">
        <v>3603</v>
      </c>
      <c r="ET119">
        <v>3556</v>
      </c>
      <c r="EU119">
        <v>6937</v>
      </c>
      <c r="EV119">
        <v>287</v>
      </c>
      <c r="EW119">
        <v>344</v>
      </c>
      <c r="EX119">
        <v>0</v>
      </c>
      <c r="EY119">
        <v>395</v>
      </c>
      <c r="FC119">
        <v>3269</v>
      </c>
      <c r="FD119">
        <v>6198</v>
      </c>
      <c r="FE119">
        <v>47</v>
      </c>
      <c r="FF119">
        <v>-236</v>
      </c>
      <c r="FR119">
        <v>47</v>
      </c>
      <c r="FS119">
        <v>-236</v>
      </c>
      <c r="FT119">
        <v>410</v>
      </c>
      <c r="FU119">
        <v>646</v>
      </c>
      <c r="FV119">
        <v>457</v>
      </c>
      <c r="FW119">
        <v>410</v>
      </c>
      <c r="FX119">
        <v>0</v>
      </c>
      <c r="FY119">
        <v>0</v>
      </c>
      <c r="GG119">
        <v>6701</v>
      </c>
      <c r="GW119">
        <v>-13151</v>
      </c>
      <c r="GX119">
        <v>0</v>
      </c>
      <c r="GY119">
        <v>1160</v>
      </c>
      <c r="HC119">
        <v>-13151</v>
      </c>
      <c r="HD119">
        <v>0</v>
      </c>
      <c r="HE119">
        <v>1160</v>
      </c>
      <c r="HF119">
        <v>-13151</v>
      </c>
      <c r="HG119">
        <v>0</v>
      </c>
      <c r="HH119">
        <v>1140</v>
      </c>
      <c r="HL119">
        <v>-13151</v>
      </c>
      <c r="HM119">
        <v>0</v>
      </c>
      <c r="HN119">
        <v>1140</v>
      </c>
      <c r="KB119">
        <v>13151</v>
      </c>
      <c r="KC119">
        <v>13151</v>
      </c>
    </row>
    <row r="120" spans="1:349">
      <c r="A120" t="s">
        <v>8292</v>
      </c>
      <c r="B120">
        <v>1660288940</v>
      </c>
      <c r="C120" t="s">
        <v>8293</v>
      </c>
      <c r="D120" t="s">
        <v>834</v>
      </c>
      <c r="E120">
        <v>24626581</v>
      </c>
      <c r="F120" t="s">
        <v>8294</v>
      </c>
      <c r="G120" t="s">
        <v>3936</v>
      </c>
      <c r="H120" t="s">
        <v>3931</v>
      </c>
      <c r="I120" t="s">
        <v>3932</v>
      </c>
      <c r="AL120">
        <v>4722</v>
      </c>
      <c r="AM120">
        <v>4531</v>
      </c>
      <c r="AN120">
        <v>19610</v>
      </c>
      <c r="AO120">
        <v>19610</v>
      </c>
      <c r="AP120">
        <v>25</v>
      </c>
      <c r="AQ120">
        <v>9</v>
      </c>
      <c r="AT120">
        <v>24357</v>
      </c>
      <c r="AU120">
        <v>24150</v>
      </c>
      <c r="AV120">
        <v>19620</v>
      </c>
      <c r="AW120">
        <v>19620</v>
      </c>
      <c r="BF120">
        <v>4737</v>
      </c>
      <c r="BG120">
        <v>4530</v>
      </c>
      <c r="BH120">
        <v>24357</v>
      </c>
      <c r="BI120">
        <v>24150</v>
      </c>
      <c r="BX120">
        <v>0</v>
      </c>
      <c r="CB120">
        <v>0</v>
      </c>
      <c r="CC120">
        <v>0</v>
      </c>
      <c r="CD120">
        <v>24357</v>
      </c>
      <c r="CE120">
        <v>24150</v>
      </c>
      <c r="CH120">
        <v>293</v>
      </c>
      <c r="CI120">
        <v>590</v>
      </c>
      <c r="CN120">
        <v>2</v>
      </c>
      <c r="CO120">
        <v>3</v>
      </c>
      <c r="CP120">
        <v>28</v>
      </c>
      <c r="CQ120">
        <v>26</v>
      </c>
      <c r="CR120">
        <v>267</v>
      </c>
      <c r="CS120">
        <v>567</v>
      </c>
      <c r="CT120">
        <v>-60</v>
      </c>
      <c r="CU120">
        <v>-93</v>
      </c>
      <c r="CV120">
        <v>207</v>
      </c>
      <c r="CW120">
        <v>474</v>
      </c>
      <c r="DB120">
        <v>207</v>
      </c>
      <c r="DC120">
        <v>474</v>
      </c>
      <c r="DD120">
        <v>2007</v>
      </c>
      <c r="DE120">
        <v>3107</v>
      </c>
      <c r="DF120">
        <v>1714</v>
      </c>
      <c r="DG120">
        <v>2517</v>
      </c>
      <c r="DH120">
        <v>293</v>
      </c>
      <c r="DI120">
        <v>590</v>
      </c>
    </row>
    <row r="121" spans="1:349">
      <c r="A121" t="s">
        <v>8295</v>
      </c>
      <c r="B121">
        <v>4345197098</v>
      </c>
      <c r="C121" t="s">
        <v>4053</v>
      </c>
      <c r="D121" t="s">
        <v>840</v>
      </c>
      <c r="E121">
        <v>23655536</v>
      </c>
      <c r="F121" t="s">
        <v>8296</v>
      </c>
      <c r="G121" t="s">
        <v>3936</v>
      </c>
      <c r="H121" t="s">
        <v>3931</v>
      </c>
      <c r="I121" t="s">
        <v>3932</v>
      </c>
      <c r="T121">
        <v>103591</v>
      </c>
      <c r="U121">
        <v>109607</v>
      </c>
      <c r="X121">
        <v>1004</v>
      </c>
      <c r="Y121">
        <v>1004</v>
      </c>
      <c r="AF121">
        <v>0</v>
      </c>
      <c r="AG121">
        <v>257</v>
      </c>
      <c r="AL121">
        <v>282519</v>
      </c>
      <c r="AM121">
        <v>280021</v>
      </c>
      <c r="AP121">
        <v>8646</v>
      </c>
      <c r="AQ121">
        <v>7076</v>
      </c>
      <c r="BH121">
        <v>143158</v>
      </c>
      <c r="BI121">
        <v>112316</v>
      </c>
      <c r="BL121">
        <v>244347</v>
      </c>
      <c r="BM121">
        <v>30114</v>
      </c>
      <c r="BV121">
        <v>0</v>
      </c>
      <c r="BX121">
        <v>8255</v>
      </c>
      <c r="BY121">
        <v>255535</v>
      </c>
      <c r="CD121">
        <v>395760</v>
      </c>
      <c r="CE121">
        <v>397965</v>
      </c>
      <c r="CL121">
        <v>45866</v>
      </c>
      <c r="CM121">
        <v>198</v>
      </c>
      <c r="CN121">
        <v>173840</v>
      </c>
      <c r="CO121">
        <v>11573</v>
      </c>
      <c r="CP121">
        <v>11509</v>
      </c>
      <c r="CQ121">
        <v>11538</v>
      </c>
      <c r="CT121">
        <v>2533</v>
      </c>
      <c r="CU121">
        <v>2424</v>
      </c>
      <c r="CV121">
        <v>30842</v>
      </c>
      <c r="CW121">
        <v>18396</v>
      </c>
      <c r="DD121">
        <v>237901</v>
      </c>
      <c r="DE121">
        <v>234196</v>
      </c>
      <c r="DF121">
        <v>320991</v>
      </c>
      <c r="DG121">
        <v>213213</v>
      </c>
    </row>
    <row r="122" spans="1:349">
      <c r="A122" t="s">
        <v>8297</v>
      </c>
      <c r="B122">
        <v>6659101869</v>
      </c>
      <c r="C122" t="s">
        <v>4207</v>
      </c>
      <c r="D122" t="s">
        <v>847</v>
      </c>
      <c r="E122">
        <v>24500120</v>
      </c>
      <c r="F122" t="s">
        <v>8298</v>
      </c>
      <c r="G122" t="s">
        <v>3936</v>
      </c>
      <c r="H122" t="s">
        <v>3931</v>
      </c>
      <c r="I122" t="s">
        <v>3932</v>
      </c>
      <c r="T122">
        <v>3925</v>
      </c>
      <c r="U122">
        <v>4059</v>
      </c>
      <c r="AF122">
        <v>451</v>
      </c>
      <c r="AG122">
        <v>285</v>
      </c>
      <c r="AL122">
        <v>167117</v>
      </c>
      <c r="AM122">
        <v>127537</v>
      </c>
      <c r="AP122">
        <v>4104</v>
      </c>
      <c r="AQ122">
        <v>335</v>
      </c>
      <c r="BH122">
        <v>134719</v>
      </c>
      <c r="BI122">
        <v>107637</v>
      </c>
      <c r="BL122">
        <v>35811</v>
      </c>
      <c r="BM122">
        <v>20208</v>
      </c>
      <c r="BV122">
        <v>5</v>
      </c>
      <c r="BW122">
        <v>11</v>
      </c>
      <c r="BX122">
        <v>5062</v>
      </c>
      <c r="BY122">
        <v>4360</v>
      </c>
      <c r="CD122">
        <v>175598</v>
      </c>
      <c r="CE122">
        <v>132216</v>
      </c>
      <c r="CL122">
        <v>2189</v>
      </c>
      <c r="CM122">
        <v>1121</v>
      </c>
      <c r="CN122">
        <v>189</v>
      </c>
      <c r="CO122">
        <v>184</v>
      </c>
      <c r="CP122">
        <v>7421</v>
      </c>
      <c r="CQ122">
        <v>4517</v>
      </c>
      <c r="CT122">
        <v>2360</v>
      </c>
      <c r="CU122">
        <v>2257</v>
      </c>
      <c r="CV122">
        <v>27082</v>
      </c>
      <c r="CW122">
        <v>28306</v>
      </c>
      <c r="DD122">
        <v>49802</v>
      </c>
      <c r="DE122">
        <v>48760</v>
      </c>
      <c r="DF122">
        <v>10939</v>
      </c>
      <c r="DG122">
        <v>12743</v>
      </c>
    </row>
    <row r="123" spans="1:349">
      <c r="A123" t="s">
        <v>8299</v>
      </c>
      <c r="B123">
        <v>2635227255</v>
      </c>
      <c r="C123" t="s">
        <v>4176</v>
      </c>
      <c r="D123" t="s">
        <v>4177</v>
      </c>
      <c r="E123">
        <v>25103429</v>
      </c>
      <c r="F123" t="s">
        <v>8300</v>
      </c>
      <c r="G123" t="s">
        <v>3936</v>
      </c>
      <c r="H123" t="s">
        <v>3931</v>
      </c>
      <c r="I123" t="s">
        <v>3932</v>
      </c>
      <c r="T123">
        <v>28640</v>
      </c>
      <c r="U123">
        <v>31842</v>
      </c>
      <c r="AD123">
        <v>28640</v>
      </c>
      <c r="AE123">
        <v>31842</v>
      </c>
      <c r="AF123">
        <v>0</v>
      </c>
      <c r="AG123">
        <v>0</v>
      </c>
      <c r="AL123">
        <v>0</v>
      </c>
      <c r="AM123">
        <v>0</v>
      </c>
      <c r="AN123">
        <v>302649</v>
      </c>
      <c r="AO123">
        <v>238025</v>
      </c>
      <c r="AP123">
        <v>3184</v>
      </c>
      <c r="AQ123">
        <v>976</v>
      </c>
      <c r="AT123">
        <v>305833</v>
      </c>
      <c r="AU123">
        <v>239001</v>
      </c>
      <c r="AV123">
        <v>10160</v>
      </c>
      <c r="AW123">
        <v>10160</v>
      </c>
      <c r="BF123">
        <v>219608</v>
      </c>
      <c r="BG123">
        <v>108376</v>
      </c>
      <c r="BH123">
        <v>229768</v>
      </c>
      <c r="BI123">
        <v>118536</v>
      </c>
      <c r="BL123">
        <v>98506</v>
      </c>
      <c r="BM123">
        <v>140877</v>
      </c>
      <c r="BN123">
        <v>0</v>
      </c>
      <c r="BO123">
        <v>0</v>
      </c>
      <c r="BT123">
        <v>98506</v>
      </c>
      <c r="BU123">
        <v>140877</v>
      </c>
      <c r="BV123">
        <v>0</v>
      </c>
      <c r="BW123">
        <v>0</v>
      </c>
      <c r="BX123">
        <v>6199</v>
      </c>
      <c r="BY123">
        <v>11430</v>
      </c>
      <c r="CB123">
        <v>6199</v>
      </c>
      <c r="CC123">
        <v>11430</v>
      </c>
      <c r="CD123">
        <v>334473</v>
      </c>
      <c r="CE123">
        <v>270843</v>
      </c>
      <c r="CF123">
        <v>0</v>
      </c>
      <c r="CG123">
        <v>0</v>
      </c>
      <c r="CH123">
        <v>124864</v>
      </c>
      <c r="CI123">
        <v>112876</v>
      </c>
      <c r="CL123">
        <v>0</v>
      </c>
      <c r="CM123">
        <v>0</v>
      </c>
      <c r="CN123">
        <v>0</v>
      </c>
      <c r="CO123">
        <v>0</v>
      </c>
      <c r="CP123">
        <v>0</v>
      </c>
      <c r="CQ123">
        <v>0</v>
      </c>
      <c r="CR123">
        <v>124864</v>
      </c>
      <c r="CS123">
        <v>112876</v>
      </c>
      <c r="CT123">
        <v>-13631</v>
      </c>
      <c r="CU123">
        <v>-4500</v>
      </c>
      <c r="CV123">
        <v>111233</v>
      </c>
      <c r="CW123">
        <v>108376</v>
      </c>
      <c r="CX123">
        <v>13631</v>
      </c>
      <c r="CY123">
        <v>4500</v>
      </c>
      <c r="DB123">
        <v>111233</v>
      </c>
      <c r="DC123">
        <v>108376</v>
      </c>
      <c r="DD123">
        <v>289940</v>
      </c>
      <c r="DE123">
        <v>167581</v>
      </c>
      <c r="DF123">
        <v>0</v>
      </c>
      <c r="DG123">
        <v>0</v>
      </c>
      <c r="DH123">
        <v>289940</v>
      </c>
      <c r="DI123">
        <v>167581</v>
      </c>
      <c r="GB123">
        <v>0</v>
      </c>
      <c r="GC123">
        <v>0</v>
      </c>
      <c r="IB123">
        <v>165076</v>
      </c>
      <c r="IC123">
        <v>54705</v>
      </c>
    </row>
    <row r="124" spans="1:349">
      <c r="A124" t="s">
        <v>3980</v>
      </c>
      <c r="B124">
        <v>6829117690</v>
      </c>
      <c r="C124" t="s">
        <v>3981</v>
      </c>
      <c r="D124" t="s">
        <v>3982</v>
      </c>
      <c r="E124">
        <v>25150167</v>
      </c>
      <c r="F124" t="s">
        <v>3983</v>
      </c>
      <c r="G124" t="s">
        <v>3936</v>
      </c>
      <c r="H124" t="s">
        <v>3931</v>
      </c>
      <c r="I124" t="s">
        <v>3932</v>
      </c>
      <c r="AF124">
        <v>2598</v>
      </c>
      <c r="AG124">
        <v>3088</v>
      </c>
      <c r="AL124">
        <v>100863</v>
      </c>
      <c r="AM124">
        <v>73981</v>
      </c>
      <c r="AP124">
        <v>1590</v>
      </c>
      <c r="AQ124">
        <v>5277</v>
      </c>
      <c r="BH124">
        <v>74224</v>
      </c>
      <c r="BI124">
        <v>51848</v>
      </c>
      <c r="BL124">
        <v>1867</v>
      </c>
      <c r="BM124">
        <v>2716</v>
      </c>
      <c r="BV124">
        <v>4</v>
      </c>
      <c r="BW124">
        <v>4</v>
      </c>
      <c r="BX124">
        <v>28956</v>
      </c>
      <c r="BY124">
        <v>27778</v>
      </c>
      <c r="CD124">
        <v>105051</v>
      </c>
      <c r="CE124">
        <v>82346</v>
      </c>
      <c r="CN124">
        <v>0</v>
      </c>
      <c r="CO124">
        <v>62</v>
      </c>
      <c r="CP124">
        <v>16777</v>
      </c>
      <c r="CQ124">
        <v>17898</v>
      </c>
      <c r="CT124">
        <v>1809</v>
      </c>
      <c r="CU124">
        <v>1198</v>
      </c>
      <c r="CV124">
        <v>18458</v>
      </c>
      <c r="CW124">
        <v>3642</v>
      </c>
      <c r="DD124">
        <v>55902</v>
      </c>
      <c r="DE124">
        <v>44351</v>
      </c>
      <c r="DF124">
        <v>18858</v>
      </c>
      <c r="DG124">
        <v>21675</v>
      </c>
    </row>
    <row r="125" spans="1:349">
      <c r="A125" t="s">
        <v>8301</v>
      </c>
      <c r="B125">
        <v>7728312015</v>
      </c>
      <c r="C125" t="s">
        <v>8302</v>
      </c>
      <c r="D125" t="s">
        <v>868</v>
      </c>
      <c r="E125">
        <v>24572461</v>
      </c>
      <c r="F125" t="s">
        <v>8303</v>
      </c>
      <c r="G125" t="s">
        <v>3978</v>
      </c>
      <c r="H125" t="s">
        <v>3931</v>
      </c>
      <c r="I125" t="s">
        <v>3932</v>
      </c>
      <c r="T125">
        <v>2850</v>
      </c>
      <c r="U125">
        <v>4020</v>
      </c>
      <c r="AF125">
        <v>707</v>
      </c>
      <c r="AG125">
        <v>49</v>
      </c>
      <c r="AL125">
        <v>57076</v>
      </c>
      <c r="AM125">
        <v>52622</v>
      </c>
      <c r="AP125">
        <v>12</v>
      </c>
      <c r="AQ125">
        <v>933</v>
      </c>
      <c r="BH125">
        <v>58124</v>
      </c>
      <c r="BI125">
        <v>53599</v>
      </c>
      <c r="BL125">
        <v>152</v>
      </c>
      <c r="BV125">
        <v>116</v>
      </c>
      <c r="BW125">
        <v>2879</v>
      </c>
      <c r="BX125">
        <v>465</v>
      </c>
      <c r="BY125">
        <v>1146</v>
      </c>
      <c r="CD125">
        <v>60644</v>
      </c>
      <c r="CE125">
        <v>57624</v>
      </c>
      <c r="CL125">
        <v>363</v>
      </c>
      <c r="CM125">
        <v>343</v>
      </c>
      <c r="CN125">
        <v>8446</v>
      </c>
      <c r="CO125">
        <v>8168</v>
      </c>
      <c r="CP125">
        <v>99</v>
      </c>
      <c r="CQ125">
        <v>126</v>
      </c>
      <c r="CT125">
        <v>-414</v>
      </c>
      <c r="CU125">
        <v>386</v>
      </c>
      <c r="CV125">
        <v>4525</v>
      </c>
      <c r="CW125">
        <v>6142</v>
      </c>
      <c r="DD125">
        <v>0</v>
      </c>
      <c r="DE125">
        <v>330</v>
      </c>
      <c r="DF125">
        <v>3873</v>
      </c>
      <c r="DG125">
        <v>1501</v>
      </c>
    </row>
    <row r="126" spans="1:349">
      <c r="A126" t="s">
        <v>8304</v>
      </c>
      <c r="B126">
        <v>7811653557</v>
      </c>
      <c r="C126" t="s">
        <v>8220</v>
      </c>
      <c r="D126" t="s">
        <v>875</v>
      </c>
      <c r="E126">
        <v>24847698</v>
      </c>
      <c r="F126" t="s">
        <v>8305</v>
      </c>
      <c r="G126" t="s">
        <v>3936</v>
      </c>
      <c r="H126" t="s">
        <v>3931</v>
      </c>
      <c r="I126" t="s">
        <v>3932</v>
      </c>
      <c r="AB126">
        <v>0</v>
      </c>
      <c r="AD126">
        <v>0</v>
      </c>
      <c r="AE126">
        <v>0</v>
      </c>
      <c r="AF126">
        <v>2</v>
      </c>
      <c r="AG126">
        <v>2</v>
      </c>
      <c r="AJ126">
        <v>0</v>
      </c>
      <c r="AL126">
        <v>73730</v>
      </c>
      <c r="AM126">
        <v>59075</v>
      </c>
      <c r="AN126">
        <v>270741</v>
      </c>
      <c r="AO126">
        <v>321666</v>
      </c>
      <c r="AP126">
        <v>688</v>
      </c>
      <c r="AQ126">
        <v>2547</v>
      </c>
      <c r="AR126">
        <v>167</v>
      </c>
      <c r="AT126">
        <v>345328</v>
      </c>
      <c r="AU126">
        <v>383290</v>
      </c>
      <c r="AV126">
        <v>11000</v>
      </c>
      <c r="AW126">
        <v>11000</v>
      </c>
      <c r="BF126">
        <v>1266</v>
      </c>
      <c r="BG126">
        <v>706</v>
      </c>
      <c r="BH126">
        <v>12266</v>
      </c>
      <c r="BI126">
        <v>11706</v>
      </c>
      <c r="BR126">
        <v>5257</v>
      </c>
      <c r="BT126">
        <v>0</v>
      </c>
      <c r="BU126">
        <v>0</v>
      </c>
      <c r="BX126">
        <v>327805</v>
      </c>
      <c r="BY126">
        <v>371584</v>
      </c>
      <c r="CB126">
        <v>333062</v>
      </c>
      <c r="CC126">
        <v>371584</v>
      </c>
      <c r="CD126">
        <v>345328</v>
      </c>
      <c r="CE126">
        <v>383290</v>
      </c>
      <c r="CF126">
        <v>8495</v>
      </c>
      <c r="CH126">
        <v>-18714</v>
      </c>
      <c r="CI126">
        <v>6466</v>
      </c>
      <c r="CJ126">
        <v>30574</v>
      </c>
      <c r="CP126">
        <v>11473</v>
      </c>
      <c r="CQ126">
        <v>5967</v>
      </c>
      <c r="CR126">
        <v>387</v>
      </c>
      <c r="CS126">
        <v>499</v>
      </c>
      <c r="CT126">
        <v>-77</v>
      </c>
      <c r="CU126">
        <v>-100</v>
      </c>
      <c r="CV126">
        <v>310</v>
      </c>
      <c r="CW126">
        <v>399</v>
      </c>
      <c r="CX126">
        <v>77</v>
      </c>
      <c r="CY126">
        <v>100</v>
      </c>
      <c r="DB126">
        <v>310</v>
      </c>
      <c r="DC126">
        <v>399</v>
      </c>
      <c r="DD126">
        <v>46707</v>
      </c>
      <c r="DE126">
        <v>53814</v>
      </c>
      <c r="DF126">
        <v>56926</v>
      </c>
      <c r="DG126">
        <v>47348</v>
      </c>
      <c r="DH126">
        <v>-10219</v>
      </c>
      <c r="DI126">
        <v>6466</v>
      </c>
    </row>
    <row r="127" spans="1:349">
      <c r="A127" t="s">
        <v>8306</v>
      </c>
      <c r="B127">
        <v>7731324349</v>
      </c>
      <c r="C127" t="s">
        <v>8274</v>
      </c>
      <c r="D127" t="s">
        <v>882</v>
      </c>
      <c r="E127">
        <v>23051148</v>
      </c>
      <c r="F127" t="s">
        <v>8307</v>
      </c>
      <c r="G127" t="s">
        <v>3936</v>
      </c>
      <c r="H127" t="s">
        <v>3931</v>
      </c>
      <c r="I127" t="s">
        <v>3932</v>
      </c>
      <c r="L127">
        <v>0</v>
      </c>
      <c r="T127">
        <v>0</v>
      </c>
      <c r="V127">
        <v>0</v>
      </c>
      <c r="X127">
        <v>0</v>
      </c>
      <c r="AB127">
        <v>0</v>
      </c>
      <c r="AD127">
        <v>0</v>
      </c>
      <c r="AE127">
        <v>0</v>
      </c>
      <c r="AF127">
        <v>0</v>
      </c>
      <c r="AJ127">
        <v>0</v>
      </c>
      <c r="AL127">
        <v>43427</v>
      </c>
      <c r="AM127">
        <v>22492</v>
      </c>
      <c r="AN127">
        <v>8296063</v>
      </c>
      <c r="AP127">
        <v>111</v>
      </c>
      <c r="AQ127">
        <v>946</v>
      </c>
      <c r="AR127">
        <v>0</v>
      </c>
      <c r="AS127">
        <v>44</v>
      </c>
      <c r="AT127">
        <v>8339601</v>
      </c>
      <c r="AU127">
        <v>23482</v>
      </c>
      <c r="AV127">
        <v>10</v>
      </c>
      <c r="AW127">
        <v>10</v>
      </c>
      <c r="AZ127">
        <v>0</v>
      </c>
      <c r="BD127">
        <v>0</v>
      </c>
      <c r="BF127">
        <v>-559216</v>
      </c>
      <c r="BG127">
        <v>13199</v>
      </c>
      <c r="BH127">
        <v>-559206</v>
      </c>
      <c r="BI127">
        <v>13209</v>
      </c>
      <c r="BL127">
        <v>8888779</v>
      </c>
      <c r="BP127">
        <v>1386</v>
      </c>
      <c r="BQ127">
        <v>1001</v>
      </c>
      <c r="BT127">
        <v>8888779</v>
      </c>
      <c r="BU127">
        <v>0</v>
      </c>
      <c r="BV127">
        <v>3450</v>
      </c>
      <c r="BX127">
        <v>5191</v>
      </c>
      <c r="BY127">
        <v>9272</v>
      </c>
      <c r="BZ127">
        <v>0</v>
      </c>
      <c r="CB127">
        <v>10028</v>
      </c>
      <c r="CC127">
        <v>10273</v>
      </c>
      <c r="CD127">
        <v>8339601</v>
      </c>
      <c r="CE127">
        <v>23482</v>
      </c>
      <c r="CF127">
        <v>51491</v>
      </c>
      <c r="CG127">
        <v>43731</v>
      </c>
      <c r="CH127">
        <v>49028</v>
      </c>
      <c r="CI127">
        <v>18946</v>
      </c>
      <c r="CJ127">
        <v>22550</v>
      </c>
      <c r="CL127">
        <v>625707</v>
      </c>
      <c r="CN127">
        <v>2</v>
      </c>
      <c r="CO127">
        <v>20</v>
      </c>
      <c r="CP127">
        <v>1938</v>
      </c>
      <c r="CQ127">
        <v>422</v>
      </c>
      <c r="CR127">
        <v>-556065</v>
      </c>
      <c r="CS127">
        <v>18544</v>
      </c>
      <c r="CV127">
        <v>-559216</v>
      </c>
      <c r="CW127">
        <v>16530</v>
      </c>
      <c r="DB127">
        <v>-559216</v>
      </c>
      <c r="DC127">
        <v>16530</v>
      </c>
      <c r="DD127">
        <v>100519</v>
      </c>
      <c r="DE127">
        <v>62677</v>
      </c>
      <c r="DH127">
        <v>100519</v>
      </c>
      <c r="DI127">
        <v>62677</v>
      </c>
      <c r="FZ127">
        <v>0</v>
      </c>
      <c r="GB127">
        <v>-3151</v>
      </c>
      <c r="GC127">
        <v>-2014</v>
      </c>
      <c r="JA127">
        <v>0</v>
      </c>
    </row>
    <row r="128" spans="1:349">
      <c r="A128" t="s">
        <v>8308</v>
      </c>
      <c r="B128">
        <v>7701410819</v>
      </c>
      <c r="C128" t="s">
        <v>8309</v>
      </c>
      <c r="D128" t="s">
        <v>8310</v>
      </c>
      <c r="E128">
        <v>23519058</v>
      </c>
      <c r="F128" t="s">
        <v>8311</v>
      </c>
      <c r="G128" t="s">
        <v>3936</v>
      </c>
      <c r="H128" t="s">
        <v>3931</v>
      </c>
      <c r="I128" t="s">
        <v>3932</v>
      </c>
      <c r="T128">
        <v>105</v>
      </c>
      <c r="U128">
        <v>210</v>
      </c>
      <c r="AL128">
        <v>62062</v>
      </c>
      <c r="AM128">
        <v>57169</v>
      </c>
      <c r="AP128">
        <v>1075</v>
      </c>
      <c r="AQ128">
        <v>1315</v>
      </c>
      <c r="BH128">
        <v>59490</v>
      </c>
      <c r="BI128">
        <v>55750</v>
      </c>
      <c r="BV128">
        <v>1075</v>
      </c>
      <c r="BX128">
        <v>2676</v>
      </c>
      <c r="BY128">
        <v>2944</v>
      </c>
      <c r="CD128">
        <v>63241</v>
      </c>
      <c r="CE128">
        <v>58694</v>
      </c>
      <c r="CN128">
        <v>25613</v>
      </c>
      <c r="CO128">
        <v>27489</v>
      </c>
      <c r="CP128">
        <v>565</v>
      </c>
      <c r="CQ128">
        <v>498</v>
      </c>
      <c r="CT128">
        <v>893</v>
      </c>
      <c r="CU128">
        <v>1218</v>
      </c>
      <c r="CV128">
        <v>5257</v>
      </c>
      <c r="CW128">
        <v>13592</v>
      </c>
      <c r="DD128">
        <v>4089</v>
      </c>
      <c r="DE128">
        <v>5888</v>
      </c>
      <c r="DF128">
        <v>22987</v>
      </c>
      <c r="DG128">
        <v>18069</v>
      </c>
    </row>
    <row r="129" spans="1:357">
      <c r="A129" t="s">
        <v>4144</v>
      </c>
      <c r="B129">
        <v>6950085733</v>
      </c>
      <c r="C129" t="s">
        <v>4145</v>
      </c>
      <c r="D129" t="s">
        <v>896</v>
      </c>
      <c r="E129">
        <v>23421054</v>
      </c>
      <c r="F129" t="s">
        <v>4146</v>
      </c>
      <c r="G129" t="s">
        <v>3936</v>
      </c>
      <c r="H129" t="s">
        <v>3931</v>
      </c>
      <c r="I129" t="s">
        <v>3932</v>
      </c>
      <c r="AL129">
        <v>24243</v>
      </c>
      <c r="AM129">
        <v>24536</v>
      </c>
      <c r="AP129">
        <v>0</v>
      </c>
      <c r="AQ129">
        <v>15</v>
      </c>
      <c r="BH129">
        <v>23583</v>
      </c>
      <c r="BI129">
        <v>23891</v>
      </c>
      <c r="BX129">
        <v>660</v>
      </c>
      <c r="BY129">
        <v>660</v>
      </c>
      <c r="CD129">
        <v>24243</v>
      </c>
      <c r="CE129">
        <v>24551</v>
      </c>
      <c r="CP129">
        <v>11</v>
      </c>
      <c r="CQ129">
        <v>11</v>
      </c>
      <c r="CT129">
        <v>0</v>
      </c>
      <c r="CU129">
        <v>1</v>
      </c>
      <c r="CV129">
        <v>-308</v>
      </c>
      <c r="CW129">
        <v>-440</v>
      </c>
      <c r="DF129">
        <v>297</v>
      </c>
      <c r="DG129">
        <v>428</v>
      </c>
    </row>
    <row r="130" spans="1:357">
      <c r="A130" t="s">
        <v>8312</v>
      </c>
      <c r="B130">
        <v>1657199916</v>
      </c>
      <c r="C130" t="s">
        <v>8313</v>
      </c>
      <c r="D130" t="s">
        <v>902</v>
      </c>
      <c r="E130">
        <v>24641052</v>
      </c>
      <c r="F130" t="s">
        <v>8314</v>
      </c>
      <c r="G130" t="s">
        <v>3936</v>
      </c>
      <c r="H130" t="s">
        <v>3931</v>
      </c>
      <c r="I130" t="s">
        <v>3932</v>
      </c>
      <c r="L130">
        <v>502</v>
      </c>
      <c r="M130">
        <v>494</v>
      </c>
      <c r="T130">
        <v>21632</v>
      </c>
      <c r="U130">
        <v>17774</v>
      </c>
      <c r="Z130">
        <v>3828</v>
      </c>
      <c r="AA130">
        <v>3868</v>
      </c>
      <c r="AB130">
        <v>0</v>
      </c>
      <c r="AD130">
        <v>25962</v>
      </c>
      <c r="AE130">
        <v>22136</v>
      </c>
      <c r="AF130">
        <v>96</v>
      </c>
      <c r="AG130">
        <v>4</v>
      </c>
      <c r="AL130">
        <v>191378</v>
      </c>
      <c r="AM130">
        <v>207466</v>
      </c>
      <c r="AN130">
        <v>1473368</v>
      </c>
      <c r="AO130">
        <v>1031369</v>
      </c>
      <c r="AP130">
        <v>4323</v>
      </c>
      <c r="AQ130">
        <v>38237</v>
      </c>
      <c r="AR130">
        <v>29</v>
      </c>
      <c r="AS130">
        <v>120</v>
      </c>
      <c r="AT130">
        <v>1669194</v>
      </c>
      <c r="AU130">
        <v>1277196</v>
      </c>
      <c r="AV130">
        <v>15000</v>
      </c>
      <c r="AW130">
        <v>15000</v>
      </c>
      <c r="BF130">
        <v>1526825</v>
      </c>
      <c r="BG130">
        <v>1154749</v>
      </c>
      <c r="BH130">
        <v>1541825</v>
      </c>
      <c r="BI130">
        <v>1169749</v>
      </c>
      <c r="BN130">
        <v>1370</v>
      </c>
      <c r="BO130">
        <v>2627</v>
      </c>
      <c r="BP130">
        <v>8759</v>
      </c>
      <c r="BQ130">
        <v>6414</v>
      </c>
      <c r="BT130">
        <v>1370</v>
      </c>
      <c r="BU130">
        <v>4271</v>
      </c>
      <c r="BX130">
        <v>143202</v>
      </c>
      <c r="BY130">
        <v>118899</v>
      </c>
      <c r="CB130">
        <v>151961</v>
      </c>
      <c r="CC130">
        <v>125313</v>
      </c>
      <c r="CD130">
        <v>1695156</v>
      </c>
      <c r="CE130">
        <v>1299333</v>
      </c>
      <c r="CF130">
        <v>222451</v>
      </c>
      <c r="CG130">
        <v>201467</v>
      </c>
      <c r="CH130">
        <v>-222451</v>
      </c>
      <c r="CI130">
        <v>-201467</v>
      </c>
      <c r="CJ130">
        <v>36344</v>
      </c>
      <c r="CK130">
        <v>16084</v>
      </c>
      <c r="CL130">
        <v>771</v>
      </c>
      <c r="CM130">
        <v>844</v>
      </c>
      <c r="CN130">
        <v>1584330</v>
      </c>
      <c r="CO130">
        <v>1373573</v>
      </c>
      <c r="CP130">
        <v>676507</v>
      </c>
      <c r="CQ130">
        <v>562133</v>
      </c>
      <c r="CR130">
        <v>720945</v>
      </c>
      <c r="CS130">
        <v>625213</v>
      </c>
      <c r="CT130">
        <v>-143869</v>
      </c>
      <c r="CU130">
        <v>-125089</v>
      </c>
      <c r="CV130">
        <v>577076</v>
      </c>
      <c r="CW130">
        <v>500124</v>
      </c>
      <c r="CX130">
        <v>145087</v>
      </c>
      <c r="CY130">
        <v>125857</v>
      </c>
      <c r="CZ130">
        <v>1218</v>
      </c>
      <c r="DA130">
        <v>768</v>
      </c>
      <c r="DB130">
        <v>577076</v>
      </c>
      <c r="DC130">
        <v>500124</v>
      </c>
      <c r="DJ130">
        <v>15000</v>
      </c>
      <c r="DK130">
        <v>806625</v>
      </c>
      <c r="DL130">
        <v>821625</v>
      </c>
      <c r="DM130">
        <v>0</v>
      </c>
      <c r="DN130">
        <v>500124</v>
      </c>
      <c r="DO130">
        <v>500124</v>
      </c>
      <c r="DP130">
        <v>577076</v>
      </c>
      <c r="DQ130">
        <v>577076</v>
      </c>
      <c r="DR130">
        <v>0</v>
      </c>
      <c r="DS130">
        <v>152000</v>
      </c>
      <c r="DT130">
        <v>152000</v>
      </c>
      <c r="DU130">
        <v>152000</v>
      </c>
      <c r="DV130">
        <v>152000</v>
      </c>
      <c r="DW130">
        <v>15000</v>
      </c>
      <c r="DX130">
        <v>1154749</v>
      </c>
      <c r="DY130">
        <v>1169749</v>
      </c>
      <c r="DZ130">
        <v>0</v>
      </c>
      <c r="EA130">
        <v>577076</v>
      </c>
      <c r="EB130">
        <v>577076</v>
      </c>
      <c r="EC130">
        <v>0</v>
      </c>
      <c r="ED130">
        <v>205000</v>
      </c>
      <c r="EE130">
        <v>205000</v>
      </c>
      <c r="EF130">
        <v>205000</v>
      </c>
      <c r="EG130">
        <v>205000</v>
      </c>
      <c r="EH130">
        <v>15000</v>
      </c>
      <c r="EI130">
        <v>1526825</v>
      </c>
      <c r="EJ130">
        <v>1541825</v>
      </c>
      <c r="EK130">
        <v>1541825</v>
      </c>
      <c r="EL130">
        <v>1169748</v>
      </c>
      <c r="EM130">
        <v>0</v>
      </c>
      <c r="EN130">
        <v>5000</v>
      </c>
      <c r="EO130">
        <v>15</v>
      </c>
      <c r="EP130">
        <v>28</v>
      </c>
      <c r="ES130">
        <v>4431</v>
      </c>
      <c r="ET130">
        <v>205000</v>
      </c>
      <c r="EU130">
        <v>157000</v>
      </c>
      <c r="EV130">
        <v>107682</v>
      </c>
      <c r="EW130">
        <v>88065</v>
      </c>
      <c r="EX130">
        <v>107756</v>
      </c>
      <c r="EY130">
        <v>99065</v>
      </c>
      <c r="EZ130">
        <v>0</v>
      </c>
      <c r="FA130">
        <v>138317</v>
      </c>
      <c r="FB130">
        <v>114830</v>
      </c>
      <c r="FC130">
        <v>3559</v>
      </c>
      <c r="FD130">
        <v>9446</v>
      </c>
      <c r="FE130">
        <v>-404300</v>
      </c>
      <c r="FF130">
        <v>-382496</v>
      </c>
      <c r="FG130">
        <v>2304</v>
      </c>
      <c r="FH130">
        <v>3045</v>
      </c>
      <c r="FI130">
        <v>575386</v>
      </c>
      <c r="FJ130">
        <v>547208</v>
      </c>
      <c r="FK130">
        <v>0</v>
      </c>
      <c r="FL130">
        <v>5000</v>
      </c>
      <c r="FM130">
        <v>205000</v>
      </c>
      <c r="FN130">
        <v>152000</v>
      </c>
      <c r="FO130">
        <v>0</v>
      </c>
      <c r="FP130">
        <v>-205000</v>
      </c>
      <c r="FQ130">
        <v>-152000</v>
      </c>
      <c r="FR130">
        <v>-33914</v>
      </c>
      <c r="FS130">
        <v>12712</v>
      </c>
      <c r="FT130">
        <v>38237</v>
      </c>
      <c r="FU130">
        <v>25525</v>
      </c>
      <c r="FV130">
        <v>4323</v>
      </c>
      <c r="FW130">
        <v>38237</v>
      </c>
      <c r="FX130">
        <v>0</v>
      </c>
      <c r="FY130">
        <v>0</v>
      </c>
      <c r="GG130">
        <v>14208</v>
      </c>
      <c r="GH130">
        <v>8</v>
      </c>
      <c r="GI130">
        <v>1575372</v>
      </c>
      <c r="GJ130">
        <v>1420055</v>
      </c>
      <c r="GM130">
        <v>1002113</v>
      </c>
      <c r="GN130">
        <v>884010</v>
      </c>
      <c r="GQ130">
        <v>5000</v>
      </c>
      <c r="GW130">
        <v>498600</v>
      </c>
      <c r="GX130">
        <v>-152000</v>
      </c>
      <c r="GY130">
        <v>1167342</v>
      </c>
      <c r="HC130">
        <v>500124</v>
      </c>
      <c r="HD130">
        <v>-152000</v>
      </c>
      <c r="HE130">
        <v>1169749</v>
      </c>
      <c r="HF130">
        <v>498600</v>
      </c>
      <c r="HG130">
        <v>-152000</v>
      </c>
      <c r="HH130">
        <v>1152342</v>
      </c>
      <c r="HL130">
        <v>500124</v>
      </c>
      <c r="HM130">
        <v>-152000</v>
      </c>
      <c r="HN130">
        <v>1154749</v>
      </c>
      <c r="IP130">
        <v>1524</v>
      </c>
      <c r="IQ130">
        <v>0</v>
      </c>
      <c r="IR130">
        <v>2407</v>
      </c>
    </row>
    <row r="131" spans="1:357">
      <c r="A131" t="s">
        <v>8315</v>
      </c>
      <c r="B131">
        <v>2801146767</v>
      </c>
      <c r="C131" t="s">
        <v>8302</v>
      </c>
      <c r="D131" t="s">
        <v>8316</v>
      </c>
      <c r="E131">
        <v>23330362</v>
      </c>
      <c r="F131" t="s">
        <v>8317</v>
      </c>
      <c r="G131" t="s">
        <v>3936</v>
      </c>
      <c r="H131" t="s">
        <v>3931</v>
      </c>
      <c r="I131" t="s">
        <v>3932</v>
      </c>
      <c r="L131">
        <v>0</v>
      </c>
      <c r="M131">
        <v>12403</v>
      </c>
      <c r="T131">
        <v>106</v>
      </c>
      <c r="U131">
        <v>273</v>
      </c>
      <c r="X131">
        <v>10</v>
      </c>
      <c r="AB131">
        <v>24189</v>
      </c>
      <c r="AC131">
        <v>43706</v>
      </c>
      <c r="AD131">
        <v>24305</v>
      </c>
      <c r="AE131">
        <v>56382</v>
      </c>
      <c r="AL131">
        <v>12726</v>
      </c>
      <c r="AM131">
        <v>21501</v>
      </c>
      <c r="AN131">
        <v>39980</v>
      </c>
      <c r="AO131">
        <v>51045</v>
      </c>
      <c r="AP131">
        <v>3143</v>
      </c>
      <c r="AQ131">
        <v>136096</v>
      </c>
      <c r="AR131">
        <v>0</v>
      </c>
      <c r="AT131">
        <v>55849</v>
      </c>
      <c r="AU131">
        <v>208642</v>
      </c>
      <c r="AV131">
        <v>37010</v>
      </c>
      <c r="AW131">
        <v>37010</v>
      </c>
      <c r="BF131">
        <v>14854</v>
      </c>
      <c r="BG131">
        <v>209341</v>
      </c>
      <c r="BH131">
        <v>51864</v>
      </c>
      <c r="BI131">
        <v>246351</v>
      </c>
      <c r="BL131">
        <v>289</v>
      </c>
      <c r="BP131">
        <v>475</v>
      </c>
      <c r="BQ131">
        <v>919</v>
      </c>
      <c r="BT131">
        <v>289</v>
      </c>
      <c r="BU131">
        <v>0</v>
      </c>
      <c r="BX131">
        <v>27526</v>
      </c>
      <c r="BY131">
        <v>17754</v>
      </c>
      <c r="CB131">
        <v>28001</v>
      </c>
      <c r="CC131">
        <v>18673</v>
      </c>
      <c r="CD131">
        <v>80154</v>
      </c>
      <c r="CE131">
        <v>265024</v>
      </c>
      <c r="CF131">
        <v>31128</v>
      </c>
      <c r="CG131">
        <v>42532</v>
      </c>
      <c r="CH131">
        <v>-29894</v>
      </c>
      <c r="CI131">
        <v>-20504</v>
      </c>
      <c r="CJ131">
        <v>7668</v>
      </c>
      <c r="CK131">
        <v>8930</v>
      </c>
      <c r="CN131">
        <v>18503</v>
      </c>
      <c r="CO131">
        <v>13719</v>
      </c>
      <c r="CP131">
        <v>69958</v>
      </c>
      <c r="CQ131">
        <v>40210</v>
      </c>
      <c r="CR131">
        <v>-73681</v>
      </c>
      <c r="CS131">
        <v>-38065</v>
      </c>
      <c r="CT131">
        <v>-502</v>
      </c>
      <c r="CU131">
        <v>-1348</v>
      </c>
      <c r="CV131">
        <v>-74183</v>
      </c>
      <c r="CW131">
        <v>-39413</v>
      </c>
      <c r="CX131">
        <v>-502</v>
      </c>
      <c r="CY131">
        <v>-1348</v>
      </c>
      <c r="DB131">
        <v>-74183</v>
      </c>
      <c r="DC131">
        <v>-39413</v>
      </c>
      <c r="DD131">
        <v>10930</v>
      </c>
      <c r="DE131">
        <v>22082</v>
      </c>
      <c r="DF131">
        <v>9696</v>
      </c>
      <c r="DG131">
        <v>54</v>
      </c>
      <c r="DH131">
        <v>1234</v>
      </c>
      <c r="DI131">
        <v>22028</v>
      </c>
    </row>
    <row r="132" spans="1:357">
      <c r="A132" t="s">
        <v>8315</v>
      </c>
      <c r="B132">
        <v>2801146767</v>
      </c>
      <c r="C132" t="s">
        <v>8302</v>
      </c>
      <c r="D132" t="s">
        <v>8316</v>
      </c>
      <c r="E132">
        <v>23330362</v>
      </c>
      <c r="F132" t="s">
        <v>8317</v>
      </c>
      <c r="G132" t="s">
        <v>3936</v>
      </c>
      <c r="H132" t="s">
        <v>3931</v>
      </c>
      <c r="I132" t="s">
        <v>3932</v>
      </c>
      <c r="L132">
        <v>0</v>
      </c>
      <c r="M132">
        <v>12403</v>
      </c>
      <c r="T132">
        <v>106</v>
      </c>
      <c r="U132">
        <v>273</v>
      </c>
      <c r="X132">
        <v>10</v>
      </c>
      <c r="AB132">
        <v>24189</v>
      </c>
      <c r="AC132">
        <v>43706</v>
      </c>
      <c r="AD132">
        <v>24305</v>
      </c>
      <c r="AE132">
        <v>56382</v>
      </c>
      <c r="AL132">
        <v>12726</v>
      </c>
      <c r="AM132">
        <v>21501</v>
      </c>
      <c r="AN132">
        <v>39980</v>
      </c>
      <c r="AO132">
        <v>51045</v>
      </c>
      <c r="AP132">
        <v>3143</v>
      </c>
      <c r="AQ132">
        <v>136096</v>
      </c>
      <c r="AR132">
        <v>0</v>
      </c>
      <c r="AT132">
        <v>55849</v>
      </c>
      <c r="AU132">
        <v>208642</v>
      </c>
      <c r="AV132">
        <v>37010</v>
      </c>
      <c r="AW132">
        <v>37010</v>
      </c>
      <c r="BF132">
        <v>14854</v>
      </c>
      <c r="BG132">
        <v>209341</v>
      </c>
      <c r="BH132">
        <v>51864</v>
      </c>
      <c r="BI132">
        <v>246351</v>
      </c>
      <c r="BL132">
        <v>289</v>
      </c>
      <c r="BP132">
        <v>475</v>
      </c>
      <c r="BQ132">
        <v>919</v>
      </c>
      <c r="BT132">
        <v>289</v>
      </c>
      <c r="BU132">
        <v>0</v>
      </c>
      <c r="BX132">
        <v>27526</v>
      </c>
      <c r="BY132">
        <v>17754</v>
      </c>
      <c r="CB132">
        <v>28001</v>
      </c>
      <c r="CC132">
        <v>18673</v>
      </c>
      <c r="CD132">
        <v>80154</v>
      </c>
      <c r="CE132">
        <v>265024</v>
      </c>
      <c r="CF132">
        <v>31128</v>
      </c>
      <c r="CG132">
        <v>42532</v>
      </c>
      <c r="CH132">
        <v>-29894</v>
      </c>
      <c r="CI132">
        <v>-20504</v>
      </c>
      <c r="CJ132">
        <v>7668</v>
      </c>
      <c r="CK132">
        <v>8930</v>
      </c>
      <c r="CN132">
        <v>18503</v>
      </c>
      <c r="CO132">
        <v>13719</v>
      </c>
      <c r="CP132">
        <v>69958</v>
      </c>
      <c r="CQ132">
        <v>40210</v>
      </c>
      <c r="CR132">
        <v>-73681</v>
      </c>
      <c r="CS132">
        <v>-38065</v>
      </c>
      <c r="CT132">
        <v>-502</v>
      </c>
      <c r="CU132">
        <v>-1348</v>
      </c>
      <c r="CV132">
        <v>-74183</v>
      </c>
      <c r="CW132">
        <v>-39413</v>
      </c>
      <c r="CX132">
        <v>-502</v>
      </c>
      <c r="CY132">
        <v>-1348</v>
      </c>
      <c r="DB132">
        <v>-74183</v>
      </c>
      <c r="DC132">
        <v>-39413</v>
      </c>
      <c r="DD132">
        <v>10930</v>
      </c>
      <c r="DE132">
        <v>22082</v>
      </c>
      <c r="DF132">
        <v>9696</v>
      </c>
      <c r="DG132">
        <v>54</v>
      </c>
      <c r="DH132">
        <v>1234</v>
      </c>
      <c r="DI132">
        <v>22028</v>
      </c>
    </row>
    <row r="133" spans="1:357">
      <c r="A133" t="s">
        <v>8318</v>
      </c>
      <c r="B133">
        <v>5904335578</v>
      </c>
      <c r="C133" t="s">
        <v>4044</v>
      </c>
      <c r="D133" t="s">
        <v>916</v>
      </c>
      <c r="E133">
        <v>24946631</v>
      </c>
      <c r="F133" t="s">
        <v>8319</v>
      </c>
      <c r="G133" t="s">
        <v>3936</v>
      </c>
      <c r="H133" t="s">
        <v>3931</v>
      </c>
      <c r="I133" t="s">
        <v>3932</v>
      </c>
      <c r="AL133">
        <v>355</v>
      </c>
      <c r="AM133">
        <v>457</v>
      </c>
      <c r="AP133">
        <v>396</v>
      </c>
      <c r="AQ133">
        <v>198</v>
      </c>
      <c r="AR133">
        <v>58623</v>
      </c>
      <c r="AS133">
        <v>57611</v>
      </c>
      <c r="AT133">
        <v>59374</v>
      </c>
      <c r="AU133">
        <v>58266</v>
      </c>
      <c r="AV133">
        <v>11566</v>
      </c>
      <c r="AW133">
        <v>11566</v>
      </c>
      <c r="BF133">
        <v>43169</v>
      </c>
      <c r="BG133">
        <v>32877</v>
      </c>
      <c r="BH133">
        <v>54735</v>
      </c>
      <c r="BI133">
        <v>44443</v>
      </c>
      <c r="BL133">
        <v>3200</v>
      </c>
      <c r="BM133">
        <v>11300</v>
      </c>
      <c r="BT133">
        <v>3200</v>
      </c>
      <c r="BU133">
        <v>11300</v>
      </c>
      <c r="BV133">
        <v>463</v>
      </c>
      <c r="BW133">
        <v>1270</v>
      </c>
      <c r="BX133">
        <v>976</v>
      </c>
      <c r="BY133">
        <v>1253</v>
      </c>
      <c r="CB133">
        <v>1439</v>
      </c>
      <c r="CC133">
        <v>2523</v>
      </c>
      <c r="CD133">
        <v>59374</v>
      </c>
      <c r="CE133">
        <v>58266</v>
      </c>
      <c r="CF133">
        <v>25516</v>
      </c>
      <c r="CG133">
        <v>21074</v>
      </c>
      <c r="CH133">
        <v>70192</v>
      </c>
      <c r="CI133">
        <v>64790</v>
      </c>
      <c r="CL133">
        <v>1628</v>
      </c>
      <c r="CM133">
        <v>2388</v>
      </c>
      <c r="CN133">
        <v>14</v>
      </c>
      <c r="CP133">
        <v>1678</v>
      </c>
      <c r="CQ133">
        <v>1442</v>
      </c>
      <c r="CR133">
        <v>66900</v>
      </c>
      <c r="CS133">
        <v>60960</v>
      </c>
      <c r="CV133">
        <v>63431</v>
      </c>
      <c r="CW133">
        <v>57302</v>
      </c>
      <c r="CX133">
        <v>0</v>
      </c>
      <c r="CY133">
        <v>0</v>
      </c>
      <c r="DB133">
        <v>63431</v>
      </c>
      <c r="DC133">
        <v>57302</v>
      </c>
      <c r="DD133">
        <v>95708</v>
      </c>
      <c r="DE133">
        <v>85864</v>
      </c>
      <c r="DF133">
        <v>0</v>
      </c>
      <c r="DG133">
        <v>0</v>
      </c>
      <c r="DH133">
        <v>95708</v>
      </c>
      <c r="DI133">
        <v>85864</v>
      </c>
      <c r="GB133">
        <v>-3469</v>
      </c>
      <c r="GC133">
        <v>-3658</v>
      </c>
      <c r="IB133">
        <v>0</v>
      </c>
      <c r="IC133">
        <v>0</v>
      </c>
    </row>
    <row r="134" spans="1:357">
      <c r="A134" t="s">
        <v>8320</v>
      </c>
      <c r="B134">
        <v>2130168738</v>
      </c>
      <c r="C134" t="s">
        <v>3999</v>
      </c>
      <c r="D134" t="s">
        <v>8321</v>
      </c>
      <c r="E134">
        <v>24606560</v>
      </c>
      <c r="F134" t="s">
        <v>8322</v>
      </c>
      <c r="G134" t="s">
        <v>3936</v>
      </c>
      <c r="H134" t="s">
        <v>3931</v>
      </c>
      <c r="I134" t="s">
        <v>3932</v>
      </c>
      <c r="T134">
        <v>135</v>
      </c>
      <c r="U134">
        <v>189</v>
      </c>
      <c r="AB134">
        <v>0</v>
      </c>
      <c r="AC134">
        <v>2</v>
      </c>
      <c r="AD134">
        <v>135</v>
      </c>
      <c r="AE134">
        <v>191</v>
      </c>
      <c r="AF134">
        <v>1276</v>
      </c>
      <c r="AG134">
        <v>1093</v>
      </c>
      <c r="AL134">
        <v>25327</v>
      </c>
      <c r="AM134">
        <v>27068</v>
      </c>
      <c r="AN134">
        <v>15830</v>
      </c>
      <c r="AO134">
        <v>14496</v>
      </c>
      <c r="AP134">
        <v>1924</v>
      </c>
      <c r="AQ134">
        <v>2313</v>
      </c>
      <c r="AR134">
        <v>227</v>
      </c>
      <c r="AS134">
        <v>498</v>
      </c>
      <c r="AT134">
        <v>44584</v>
      </c>
      <c r="AU134">
        <v>45468</v>
      </c>
      <c r="AV134">
        <v>10</v>
      </c>
      <c r="AW134">
        <v>10</v>
      </c>
      <c r="BF134">
        <v>26256</v>
      </c>
      <c r="BG134">
        <v>23486</v>
      </c>
      <c r="BH134">
        <v>26266</v>
      </c>
      <c r="BI134">
        <v>23496</v>
      </c>
      <c r="BL134">
        <v>2939</v>
      </c>
      <c r="BM134">
        <v>5344</v>
      </c>
      <c r="BT134">
        <v>2939</v>
      </c>
      <c r="BU134">
        <v>5344</v>
      </c>
      <c r="BV134">
        <v>468</v>
      </c>
      <c r="BW134">
        <v>194</v>
      </c>
      <c r="BX134">
        <v>15046</v>
      </c>
      <c r="BY134">
        <v>16625</v>
      </c>
      <c r="CB134">
        <v>15514</v>
      </c>
      <c r="CC134">
        <v>16819</v>
      </c>
      <c r="CD134">
        <v>44719</v>
      </c>
      <c r="CE134">
        <v>45659</v>
      </c>
      <c r="CF134">
        <v>48911</v>
      </c>
      <c r="CG134">
        <v>83782</v>
      </c>
      <c r="CH134">
        <v>-38945</v>
      </c>
      <c r="CI134">
        <v>-77212</v>
      </c>
      <c r="CJ134">
        <v>2546</v>
      </c>
      <c r="CK134">
        <v>1045</v>
      </c>
      <c r="CL134">
        <v>2672</v>
      </c>
      <c r="CM134">
        <v>2695</v>
      </c>
      <c r="CN134">
        <v>47656</v>
      </c>
      <c r="CO134">
        <v>101060</v>
      </c>
      <c r="CP134">
        <v>5217</v>
      </c>
      <c r="CQ134">
        <v>15584</v>
      </c>
      <c r="CR134">
        <v>3368</v>
      </c>
      <c r="CS134">
        <v>6614</v>
      </c>
      <c r="CT134">
        <v>-598</v>
      </c>
      <c r="CU134">
        <v>-1281</v>
      </c>
      <c r="CV134">
        <v>2770</v>
      </c>
      <c r="CW134">
        <v>5333</v>
      </c>
      <c r="CX134">
        <v>-598</v>
      </c>
      <c r="DB134">
        <v>2770</v>
      </c>
      <c r="DC134">
        <v>5333</v>
      </c>
      <c r="DD134">
        <v>9966</v>
      </c>
      <c r="DE134">
        <v>6570</v>
      </c>
      <c r="DH134">
        <v>9966</v>
      </c>
      <c r="DI134">
        <v>6570</v>
      </c>
    </row>
    <row r="135" spans="1:357">
      <c r="A135" t="s">
        <v>8323</v>
      </c>
      <c r="B135">
        <v>7705680245</v>
      </c>
      <c r="C135" t="s">
        <v>4066</v>
      </c>
      <c r="D135" t="s">
        <v>8324</v>
      </c>
      <c r="E135">
        <v>23054479</v>
      </c>
      <c r="F135" t="s">
        <v>8325</v>
      </c>
      <c r="G135" t="s">
        <v>3936</v>
      </c>
      <c r="H135" t="s">
        <v>3931</v>
      </c>
      <c r="I135" t="s">
        <v>8013</v>
      </c>
      <c r="L135">
        <v>0</v>
      </c>
      <c r="M135">
        <v>0</v>
      </c>
      <c r="N135">
        <v>0</v>
      </c>
      <c r="O135">
        <v>0</v>
      </c>
      <c r="P135">
        <v>0</v>
      </c>
      <c r="Q135">
        <v>0</v>
      </c>
      <c r="R135">
        <v>0</v>
      </c>
      <c r="S135">
        <v>0</v>
      </c>
      <c r="T135">
        <v>5232</v>
      </c>
      <c r="U135">
        <v>6113</v>
      </c>
      <c r="V135">
        <v>0</v>
      </c>
      <c r="W135">
        <v>0</v>
      </c>
      <c r="X135">
        <v>38</v>
      </c>
      <c r="Y135">
        <v>38</v>
      </c>
      <c r="Z135">
        <v>39521</v>
      </c>
      <c r="AA135">
        <v>23830</v>
      </c>
      <c r="AB135">
        <v>35</v>
      </c>
      <c r="AC135">
        <v>66</v>
      </c>
      <c r="AD135">
        <v>44826</v>
      </c>
      <c r="AE135">
        <v>30046</v>
      </c>
      <c r="AF135">
        <v>682</v>
      </c>
      <c r="AG135">
        <v>198</v>
      </c>
      <c r="AJ135">
        <v>0</v>
      </c>
      <c r="AK135">
        <v>0</v>
      </c>
      <c r="AL135">
        <v>59874</v>
      </c>
      <c r="AM135">
        <v>81722</v>
      </c>
      <c r="AN135">
        <v>1186662</v>
      </c>
      <c r="AO135">
        <v>1255460</v>
      </c>
      <c r="AP135">
        <v>1063289</v>
      </c>
      <c r="AQ135">
        <v>818998</v>
      </c>
      <c r="AR135">
        <v>0</v>
      </c>
      <c r="AS135">
        <v>29</v>
      </c>
      <c r="AT135">
        <v>2310507</v>
      </c>
      <c r="AU135">
        <v>2156408</v>
      </c>
      <c r="AV135">
        <v>140943</v>
      </c>
      <c r="AW135">
        <v>140943</v>
      </c>
      <c r="AX135">
        <v>0</v>
      </c>
      <c r="AY135">
        <v>0</v>
      </c>
      <c r="AZ135">
        <v>0</v>
      </c>
      <c r="BA135">
        <v>0</v>
      </c>
      <c r="BB135">
        <v>0</v>
      </c>
      <c r="BC135">
        <v>0</v>
      </c>
      <c r="BD135">
        <v>0</v>
      </c>
      <c r="BE135">
        <v>0</v>
      </c>
      <c r="BF135">
        <v>1262669</v>
      </c>
      <c r="BG135">
        <v>795605</v>
      </c>
      <c r="BH135">
        <v>1403612</v>
      </c>
      <c r="BI135">
        <v>936548</v>
      </c>
      <c r="BL135">
        <v>801048</v>
      </c>
      <c r="BM135">
        <v>836486</v>
      </c>
      <c r="BN135">
        <v>1421</v>
      </c>
      <c r="BO135">
        <v>0</v>
      </c>
      <c r="BP135">
        <v>1320</v>
      </c>
      <c r="BQ135">
        <v>2207</v>
      </c>
      <c r="BR135">
        <v>644</v>
      </c>
      <c r="BS135">
        <v>0</v>
      </c>
      <c r="BT135">
        <v>805956</v>
      </c>
      <c r="BU135">
        <v>836486</v>
      </c>
      <c r="BV135">
        <v>0</v>
      </c>
      <c r="BW135">
        <v>0</v>
      </c>
      <c r="BX135">
        <v>143803</v>
      </c>
      <c r="BY135">
        <v>411214</v>
      </c>
      <c r="BZ135">
        <v>0</v>
      </c>
      <c r="CA135">
        <v>0</v>
      </c>
      <c r="CB135">
        <v>145766</v>
      </c>
      <c r="CC135">
        <v>413421</v>
      </c>
      <c r="CD135">
        <v>2355334</v>
      </c>
      <c r="CE135">
        <v>2186454</v>
      </c>
      <c r="CF135">
        <v>-44783</v>
      </c>
      <c r="CG135">
        <v>-45715</v>
      </c>
      <c r="CH135">
        <v>415681</v>
      </c>
      <c r="CI135">
        <v>546135</v>
      </c>
      <c r="CJ135">
        <v>115948</v>
      </c>
      <c r="CK135">
        <v>40408</v>
      </c>
      <c r="CL135">
        <v>-35202</v>
      </c>
      <c r="CM135">
        <v>-37050</v>
      </c>
      <c r="CN135">
        <v>2676</v>
      </c>
      <c r="CO135">
        <v>19651</v>
      </c>
      <c r="CP135">
        <v>-124231</v>
      </c>
      <c r="CQ135">
        <v>-265204</v>
      </c>
      <c r="CR135">
        <v>374974</v>
      </c>
      <c r="CS135">
        <v>304022</v>
      </c>
      <c r="CT135">
        <v>-72788</v>
      </c>
      <c r="CU135">
        <v>-66967</v>
      </c>
      <c r="CV135">
        <v>297977</v>
      </c>
      <c r="CW135">
        <v>237055</v>
      </c>
      <c r="CX135">
        <v>-87058</v>
      </c>
      <c r="CY135">
        <v>-107632</v>
      </c>
      <c r="CZ135">
        <v>14270</v>
      </c>
      <c r="DA135">
        <v>40665</v>
      </c>
      <c r="DB135">
        <v>297977</v>
      </c>
      <c r="DC135">
        <v>237055</v>
      </c>
      <c r="DD135">
        <v>567748</v>
      </c>
      <c r="DE135">
        <v>725482</v>
      </c>
      <c r="DF135">
        <v>-107284</v>
      </c>
      <c r="DG135">
        <v>-133632</v>
      </c>
      <c r="DH135">
        <v>460464</v>
      </c>
      <c r="DI135">
        <v>591850</v>
      </c>
      <c r="DJ135">
        <v>140943</v>
      </c>
      <c r="DK135">
        <v>727637</v>
      </c>
      <c r="DL135">
        <v>868580</v>
      </c>
      <c r="DM135">
        <v>0</v>
      </c>
      <c r="DN135">
        <v>237055</v>
      </c>
      <c r="DO135">
        <v>237055</v>
      </c>
      <c r="DP135">
        <v>297977</v>
      </c>
      <c r="DQ135">
        <v>297977</v>
      </c>
      <c r="DR135">
        <v>0</v>
      </c>
      <c r="DS135">
        <v>169087</v>
      </c>
      <c r="DT135">
        <v>169087</v>
      </c>
      <c r="DU135">
        <v>169087</v>
      </c>
      <c r="DV135">
        <v>169087</v>
      </c>
      <c r="DW135">
        <v>140943</v>
      </c>
      <c r="DX135">
        <v>795605</v>
      </c>
      <c r="DY135">
        <v>936548</v>
      </c>
      <c r="DZ135">
        <v>0</v>
      </c>
      <c r="EA135">
        <v>467064</v>
      </c>
      <c r="EB135">
        <v>467064</v>
      </c>
      <c r="EH135">
        <v>140943</v>
      </c>
      <c r="EI135">
        <v>1262669</v>
      </c>
      <c r="EJ135">
        <v>1403612</v>
      </c>
      <c r="EK135">
        <v>1403611</v>
      </c>
      <c r="EL135">
        <v>936547</v>
      </c>
      <c r="EM135">
        <v>103</v>
      </c>
      <c r="EN135">
        <v>82</v>
      </c>
      <c r="EO135">
        <v>142</v>
      </c>
      <c r="EP135">
        <v>162</v>
      </c>
      <c r="ES135">
        <v>25</v>
      </c>
      <c r="ET135">
        <v>-110945</v>
      </c>
      <c r="EU135">
        <v>-111697</v>
      </c>
      <c r="EV135">
        <v>-50109</v>
      </c>
      <c r="EW135">
        <v>-23253</v>
      </c>
      <c r="EX135">
        <v>-63234</v>
      </c>
      <c r="EY135">
        <v>-58710</v>
      </c>
      <c r="FA135">
        <v>-112539</v>
      </c>
      <c r="FB135">
        <v>-143433</v>
      </c>
      <c r="FC135">
        <v>-46639</v>
      </c>
      <c r="FD135">
        <v>-33334</v>
      </c>
      <c r="FE135">
        <v>355629</v>
      </c>
      <c r="FF135">
        <v>532656</v>
      </c>
      <c r="FI135">
        <v>103</v>
      </c>
      <c r="FJ135">
        <v>82</v>
      </c>
      <c r="FP135">
        <v>-110945</v>
      </c>
      <c r="FQ135">
        <v>-111697</v>
      </c>
      <c r="FR135">
        <v>244788</v>
      </c>
      <c r="FS135">
        <v>421040</v>
      </c>
      <c r="FT135">
        <v>818998</v>
      </c>
      <c r="FU135">
        <v>397967</v>
      </c>
      <c r="FV135">
        <v>1063289</v>
      </c>
      <c r="FW135">
        <v>818999</v>
      </c>
      <c r="FZ135">
        <v>103</v>
      </c>
      <c r="GA135">
        <v>82</v>
      </c>
      <c r="GB135">
        <v>-4209</v>
      </c>
      <c r="GC135">
        <v>0</v>
      </c>
      <c r="GG135">
        <v>23</v>
      </c>
      <c r="GW135">
        <v>244595</v>
      </c>
      <c r="GX135">
        <v>-169087</v>
      </c>
      <c r="GY135">
        <v>985331</v>
      </c>
      <c r="HC135">
        <v>237055</v>
      </c>
      <c r="HD135">
        <v>-169087</v>
      </c>
      <c r="HE135">
        <v>936547</v>
      </c>
      <c r="HF135">
        <v>244595</v>
      </c>
      <c r="HG135">
        <v>-169087</v>
      </c>
      <c r="HH135">
        <v>844388</v>
      </c>
      <c r="HL135">
        <v>237055</v>
      </c>
      <c r="HM135">
        <v>-169087</v>
      </c>
      <c r="HN135">
        <v>795604</v>
      </c>
      <c r="HX135">
        <v>-497</v>
      </c>
      <c r="HY135">
        <v>-8</v>
      </c>
      <c r="IB135">
        <v>0</v>
      </c>
      <c r="IC135">
        <v>0</v>
      </c>
      <c r="IP135">
        <v>-7540</v>
      </c>
      <c r="IQ135">
        <v>0</v>
      </c>
      <c r="IR135">
        <v>-48784</v>
      </c>
      <c r="LB135">
        <v>169087</v>
      </c>
      <c r="LC135">
        <v>169087</v>
      </c>
    </row>
    <row r="136" spans="1:357">
      <c r="A136" t="s">
        <v>8326</v>
      </c>
      <c r="B136">
        <v>7730233723</v>
      </c>
      <c r="C136" t="s">
        <v>4191</v>
      </c>
      <c r="D136" t="s">
        <v>937</v>
      </c>
      <c r="E136">
        <v>24563140</v>
      </c>
      <c r="F136" t="s">
        <v>8327</v>
      </c>
      <c r="G136" t="s">
        <v>3936</v>
      </c>
      <c r="H136" t="s">
        <v>3931</v>
      </c>
      <c r="I136" t="s">
        <v>3932</v>
      </c>
      <c r="L136">
        <v>265939</v>
      </c>
      <c r="M136">
        <v>110891</v>
      </c>
      <c r="T136">
        <v>108777</v>
      </c>
      <c r="U136">
        <v>32856</v>
      </c>
      <c r="X136">
        <v>55</v>
      </c>
      <c r="Y136">
        <v>55</v>
      </c>
      <c r="Z136">
        <v>84429</v>
      </c>
      <c r="AA136">
        <v>158115</v>
      </c>
      <c r="AB136">
        <v>1872436</v>
      </c>
      <c r="AC136">
        <v>1276513</v>
      </c>
      <c r="AD136">
        <v>2331636</v>
      </c>
      <c r="AE136">
        <v>1578430</v>
      </c>
      <c r="AF136">
        <v>376189</v>
      </c>
      <c r="AG136">
        <v>16440</v>
      </c>
      <c r="AJ136">
        <v>19</v>
      </c>
      <c r="AL136">
        <v>114237</v>
      </c>
      <c r="AM136">
        <v>289827</v>
      </c>
      <c r="AN136">
        <v>16179627</v>
      </c>
      <c r="AO136">
        <v>13042786</v>
      </c>
      <c r="AP136">
        <v>1287859</v>
      </c>
      <c r="AQ136">
        <v>817947</v>
      </c>
      <c r="AR136">
        <v>554255</v>
      </c>
      <c r="AS136">
        <v>339702</v>
      </c>
      <c r="AT136">
        <v>18512185</v>
      </c>
      <c r="AU136">
        <v>14506702</v>
      </c>
      <c r="AV136">
        <v>101266</v>
      </c>
      <c r="AW136">
        <v>101010</v>
      </c>
      <c r="BF136">
        <v>5966170</v>
      </c>
      <c r="BG136">
        <v>2840801</v>
      </c>
      <c r="BH136">
        <v>6067436</v>
      </c>
      <c r="BI136">
        <v>2941811</v>
      </c>
      <c r="BL136">
        <v>8791034</v>
      </c>
      <c r="BM136">
        <v>7709176</v>
      </c>
      <c r="BN136">
        <v>641856</v>
      </c>
      <c r="BO136">
        <v>293357</v>
      </c>
      <c r="BP136">
        <v>60962</v>
      </c>
      <c r="BQ136">
        <v>37128</v>
      </c>
      <c r="BR136">
        <v>0</v>
      </c>
      <c r="BS136">
        <v>2862</v>
      </c>
      <c r="BT136">
        <v>9473411</v>
      </c>
      <c r="BU136">
        <v>8010087</v>
      </c>
      <c r="BV136">
        <v>4855890</v>
      </c>
      <c r="BW136">
        <v>4482114</v>
      </c>
      <c r="BX136">
        <v>386122</v>
      </c>
      <c r="BY136">
        <v>611131</v>
      </c>
      <c r="CB136">
        <v>5302974</v>
      </c>
      <c r="CC136">
        <v>5133234</v>
      </c>
      <c r="CD136">
        <v>20843821</v>
      </c>
      <c r="CE136">
        <v>16085132</v>
      </c>
      <c r="CF136">
        <v>763987</v>
      </c>
      <c r="CG136">
        <v>470986</v>
      </c>
      <c r="CH136">
        <v>8211822</v>
      </c>
      <c r="CI136">
        <v>5410701</v>
      </c>
      <c r="CJ136">
        <v>111699</v>
      </c>
      <c r="CK136">
        <v>199437</v>
      </c>
      <c r="CL136">
        <v>2649292</v>
      </c>
      <c r="CM136">
        <v>1607200</v>
      </c>
      <c r="CN136">
        <v>133730</v>
      </c>
      <c r="CO136">
        <v>821197</v>
      </c>
      <c r="CP136">
        <v>824906</v>
      </c>
      <c r="CQ136">
        <v>1490668</v>
      </c>
      <c r="CR136">
        <v>4983053</v>
      </c>
      <c r="CS136">
        <v>3333467</v>
      </c>
      <c r="CT136">
        <v>-1173637</v>
      </c>
      <c r="CU136">
        <v>-675217</v>
      </c>
      <c r="CV136">
        <v>3863869</v>
      </c>
      <c r="CW136">
        <v>2598189</v>
      </c>
      <c r="CX136">
        <v>751452</v>
      </c>
      <c r="CY136">
        <v>660307</v>
      </c>
      <c r="CZ136">
        <v>-422185</v>
      </c>
      <c r="DA136">
        <v>-14911</v>
      </c>
      <c r="DB136">
        <v>3863869</v>
      </c>
      <c r="DC136">
        <v>2598189</v>
      </c>
      <c r="DD136">
        <v>12228725</v>
      </c>
      <c r="DE136">
        <v>7508849</v>
      </c>
      <c r="DF136">
        <v>3248825</v>
      </c>
      <c r="DG136">
        <v>1627162</v>
      </c>
      <c r="DH136">
        <v>8979900</v>
      </c>
      <c r="DI136">
        <v>5881687</v>
      </c>
      <c r="DJ136">
        <v>100000</v>
      </c>
      <c r="DK136">
        <v>2048043</v>
      </c>
      <c r="DL136">
        <v>2148043</v>
      </c>
      <c r="DM136">
        <v>1010</v>
      </c>
      <c r="DN136">
        <v>2600201</v>
      </c>
      <c r="DO136">
        <v>2601211</v>
      </c>
      <c r="DP136">
        <v>3863869</v>
      </c>
      <c r="DQ136">
        <v>3863869</v>
      </c>
      <c r="DR136">
        <v>0</v>
      </c>
      <c r="DS136">
        <v>1807443</v>
      </c>
      <c r="DT136">
        <v>1807443</v>
      </c>
      <c r="DU136">
        <v>1806934</v>
      </c>
      <c r="DV136">
        <v>1806934</v>
      </c>
      <c r="DW136">
        <v>101010</v>
      </c>
      <c r="DX136">
        <v>2840801</v>
      </c>
      <c r="DY136">
        <v>2941811</v>
      </c>
      <c r="DZ136">
        <v>256</v>
      </c>
      <c r="EA136">
        <v>3863869</v>
      </c>
      <c r="EB136">
        <v>3864125</v>
      </c>
      <c r="EC136">
        <v>0</v>
      </c>
      <c r="ED136">
        <v>738500</v>
      </c>
      <c r="EE136">
        <v>738500</v>
      </c>
      <c r="EF136">
        <v>738500</v>
      </c>
      <c r="EG136">
        <v>738500</v>
      </c>
      <c r="EH136">
        <v>101266</v>
      </c>
      <c r="EI136">
        <v>5966170</v>
      </c>
      <c r="EJ136">
        <v>6067436</v>
      </c>
      <c r="EK136">
        <v>6067436</v>
      </c>
      <c r="EL136">
        <v>2941811</v>
      </c>
      <c r="EM136">
        <v>6915920</v>
      </c>
      <c r="EN136">
        <v>10247731</v>
      </c>
      <c r="EO136">
        <v>27583</v>
      </c>
      <c r="EP136">
        <v>17270</v>
      </c>
      <c r="EQ136">
        <v>90028</v>
      </c>
      <c r="ER136">
        <v>36159</v>
      </c>
      <c r="ES136">
        <v>13141</v>
      </c>
      <c r="ET136">
        <v>6126092</v>
      </c>
      <c r="EU136">
        <v>6202033</v>
      </c>
      <c r="EV136">
        <v>959565</v>
      </c>
      <c r="EW136">
        <v>876026</v>
      </c>
      <c r="EX136">
        <v>623306</v>
      </c>
      <c r="EY136">
        <v>382010</v>
      </c>
      <c r="EZ136">
        <v>3052206</v>
      </c>
      <c r="FA136">
        <v>694482</v>
      </c>
      <c r="FB136">
        <v>847160</v>
      </c>
      <c r="FC136">
        <v>157512</v>
      </c>
      <c r="FD136">
        <v>144630</v>
      </c>
      <c r="FE136">
        <v>-798972</v>
      </c>
      <c r="FF136">
        <v>-3984089</v>
      </c>
      <c r="FG136">
        <v>190976</v>
      </c>
      <c r="FI136">
        <v>479056</v>
      </c>
      <c r="FJ136">
        <v>586521</v>
      </c>
      <c r="FK136">
        <v>4940993</v>
      </c>
      <c r="FL136">
        <v>6604046</v>
      </c>
      <c r="FM136">
        <v>1012747</v>
      </c>
      <c r="FN136">
        <v>1278718</v>
      </c>
      <c r="FO136">
        <v>4955833</v>
      </c>
      <c r="FP136">
        <v>789828</v>
      </c>
      <c r="FQ136">
        <v>4045698</v>
      </c>
      <c r="FR136">
        <v>469912</v>
      </c>
      <c r="FS136">
        <v>648130</v>
      </c>
      <c r="FT136">
        <v>817945</v>
      </c>
      <c r="FU136">
        <v>169811</v>
      </c>
      <c r="FV136">
        <v>1287859</v>
      </c>
      <c r="FW136">
        <v>817945</v>
      </c>
      <c r="FX136">
        <v>0</v>
      </c>
      <c r="FY136">
        <v>0</v>
      </c>
      <c r="GB136">
        <v>54453</v>
      </c>
      <c r="GC136">
        <v>-60061</v>
      </c>
      <c r="GG136">
        <v>4695</v>
      </c>
      <c r="GH136">
        <v>1469245</v>
      </c>
      <c r="GI136">
        <v>597467</v>
      </c>
      <c r="GJ136">
        <v>2356097</v>
      </c>
      <c r="GK136">
        <v>132303</v>
      </c>
      <c r="GL136">
        <v>102003</v>
      </c>
      <c r="GM136">
        <v>59466</v>
      </c>
      <c r="GN136">
        <v>1871573</v>
      </c>
      <c r="GQ136">
        <v>4778685</v>
      </c>
      <c r="GW136">
        <v>2975359</v>
      </c>
      <c r="GX136">
        <v>-1803912</v>
      </c>
      <c r="GY136">
        <v>3534260</v>
      </c>
      <c r="GZ136">
        <v>0</v>
      </c>
      <c r="HA136">
        <v>-509</v>
      </c>
      <c r="HB136">
        <v>-509</v>
      </c>
      <c r="HC136">
        <v>2598189</v>
      </c>
      <c r="HD136">
        <v>-1804421</v>
      </c>
      <c r="HE136">
        <v>2941811</v>
      </c>
      <c r="HF136">
        <v>2975359</v>
      </c>
      <c r="HG136">
        <v>-1804922</v>
      </c>
      <c r="HH136">
        <v>3433250</v>
      </c>
      <c r="HI136">
        <v>0</v>
      </c>
      <c r="HJ136">
        <v>-509</v>
      </c>
      <c r="HK136">
        <v>-509</v>
      </c>
      <c r="HL136">
        <v>2598189</v>
      </c>
      <c r="HM136">
        <v>-1805431</v>
      </c>
      <c r="HN136">
        <v>2840801</v>
      </c>
      <c r="HU136">
        <v>3868</v>
      </c>
      <c r="HV136">
        <v>17060</v>
      </c>
      <c r="HW136">
        <v>1961530</v>
      </c>
      <c r="HX136">
        <v>2</v>
      </c>
      <c r="HY136">
        <v>4</v>
      </c>
      <c r="HZ136">
        <v>167</v>
      </c>
      <c r="IB136">
        <v>4091</v>
      </c>
      <c r="IH136">
        <v>3</v>
      </c>
      <c r="II136">
        <v>6</v>
      </c>
      <c r="IP136">
        <v>-377170</v>
      </c>
      <c r="IQ136">
        <v>0</v>
      </c>
      <c r="IR136">
        <v>-591940</v>
      </c>
      <c r="IS136">
        <v>2012</v>
      </c>
      <c r="IT136">
        <v>2012</v>
      </c>
      <c r="IW136">
        <v>509</v>
      </c>
      <c r="IX136">
        <v>509</v>
      </c>
      <c r="JO136">
        <v>1010</v>
      </c>
      <c r="JQ136">
        <v>1010</v>
      </c>
      <c r="LD136">
        <v>256</v>
      </c>
      <c r="LG136">
        <v>256</v>
      </c>
      <c r="MQ136">
        <v>256</v>
      </c>
      <c r="MR136">
        <v>1010</v>
      </c>
      <c r="MS136">
        <v>3637980</v>
      </c>
    </row>
    <row r="137" spans="1:357">
      <c r="A137" t="s">
        <v>8328</v>
      </c>
      <c r="B137">
        <v>5404048840</v>
      </c>
      <c r="C137" t="s">
        <v>8329</v>
      </c>
      <c r="D137" t="s">
        <v>944</v>
      </c>
      <c r="E137">
        <v>24538273</v>
      </c>
      <c r="F137" t="s">
        <v>8330</v>
      </c>
      <c r="G137" t="s">
        <v>3978</v>
      </c>
      <c r="H137" t="s">
        <v>3931</v>
      </c>
      <c r="I137" t="s">
        <v>3932</v>
      </c>
      <c r="AF137">
        <v>681</v>
      </c>
      <c r="AG137">
        <v>316</v>
      </c>
      <c r="AL137">
        <v>61097</v>
      </c>
      <c r="AM137">
        <v>32074</v>
      </c>
      <c r="AP137">
        <v>4543</v>
      </c>
      <c r="AQ137">
        <v>1718</v>
      </c>
      <c r="BH137">
        <v>16472</v>
      </c>
      <c r="BI137">
        <v>13520</v>
      </c>
      <c r="BL137">
        <v>35834</v>
      </c>
      <c r="BM137">
        <v>8133</v>
      </c>
      <c r="BR137">
        <v>0</v>
      </c>
      <c r="BV137">
        <v>342</v>
      </c>
      <c r="BW137">
        <v>1414</v>
      </c>
      <c r="BX137">
        <v>13673</v>
      </c>
      <c r="BY137">
        <v>11041</v>
      </c>
      <c r="CD137">
        <v>66321</v>
      </c>
      <c r="CE137">
        <v>34108</v>
      </c>
      <c r="CL137">
        <v>7984</v>
      </c>
      <c r="CM137">
        <v>1912</v>
      </c>
      <c r="CN137">
        <v>31757</v>
      </c>
      <c r="CO137">
        <v>23791</v>
      </c>
      <c r="CP137">
        <v>8856</v>
      </c>
      <c r="CQ137">
        <v>7860</v>
      </c>
      <c r="CT137">
        <v>1471</v>
      </c>
      <c r="CU137">
        <v>513</v>
      </c>
      <c r="CV137">
        <v>2952</v>
      </c>
      <c r="CW137">
        <v>4046</v>
      </c>
      <c r="DD137">
        <v>64734</v>
      </c>
      <c r="DE137">
        <v>38792</v>
      </c>
      <c r="DF137">
        <v>75228</v>
      </c>
      <c r="DG137">
        <v>48252</v>
      </c>
    </row>
    <row r="138" spans="1:357">
      <c r="A138" t="s">
        <v>8331</v>
      </c>
      <c r="B138">
        <v>3664227526</v>
      </c>
      <c r="C138" t="s">
        <v>8332</v>
      </c>
      <c r="D138" t="s">
        <v>951</v>
      </c>
      <c r="E138">
        <v>24115602</v>
      </c>
      <c r="F138" t="s">
        <v>8333</v>
      </c>
      <c r="G138" t="s">
        <v>3936</v>
      </c>
      <c r="H138" t="s">
        <v>3931</v>
      </c>
      <c r="I138" t="s">
        <v>3932</v>
      </c>
      <c r="X138">
        <v>176</v>
      </c>
      <c r="Y138">
        <v>176</v>
      </c>
      <c r="AF138">
        <v>1073</v>
      </c>
      <c r="AG138">
        <v>1069</v>
      </c>
      <c r="AL138">
        <v>360311</v>
      </c>
      <c r="AM138">
        <v>362919</v>
      </c>
      <c r="AP138">
        <v>3035</v>
      </c>
      <c r="AQ138">
        <v>1379</v>
      </c>
      <c r="BH138">
        <v>13081</v>
      </c>
      <c r="BI138">
        <v>12431</v>
      </c>
      <c r="BV138">
        <v>22872</v>
      </c>
      <c r="BW138">
        <v>590</v>
      </c>
      <c r="BX138">
        <v>328642</v>
      </c>
      <c r="BY138">
        <v>352523</v>
      </c>
      <c r="CD138">
        <v>364594</v>
      </c>
      <c r="CE138">
        <v>365543</v>
      </c>
      <c r="CN138">
        <v>10993</v>
      </c>
      <c r="CO138">
        <v>19803</v>
      </c>
      <c r="CP138">
        <v>9112</v>
      </c>
      <c r="CQ138">
        <v>4610</v>
      </c>
      <c r="CT138">
        <v>6769</v>
      </c>
      <c r="CU138">
        <v>7642</v>
      </c>
      <c r="CV138">
        <v>650</v>
      </c>
      <c r="CW138">
        <v>605</v>
      </c>
      <c r="DD138">
        <v>170641</v>
      </c>
      <c r="DE138">
        <v>160877</v>
      </c>
      <c r="DF138">
        <v>165103</v>
      </c>
      <c r="DG138">
        <v>167823</v>
      </c>
    </row>
    <row r="139" spans="1:357">
      <c r="A139" t="s">
        <v>8334</v>
      </c>
      <c r="B139">
        <v>7813280879</v>
      </c>
      <c r="C139" t="s">
        <v>4107</v>
      </c>
      <c r="D139" t="s">
        <v>8335</v>
      </c>
      <c r="E139">
        <v>24339097</v>
      </c>
      <c r="F139" t="s">
        <v>8336</v>
      </c>
      <c r="G139" t="s">
        <v>3936</v>
      </c>
      <c r="H139" t="s">
        <v>3931</v>
      </c>
      <c r="I139" t="s">
        <v>3932</v>
      </c>
      <c r="AF139">
        <v>646</v>
      </c>
      <c r="AG139">
        <v>474</v>
      </c>
      <c r="AJ139">
        <v>456</v>
      </c>
      <c r="AK139">
        <v>368</v>
      </c>
      <c r="AL139">
        <v>10083</v>
      </c>
      <c r="AM139">
        <v>309</v>
      </c>
      <c r="AN139">
        <v>72627</v>
      </c>
      <c r="AO139">
        <v>76333</v>
      </c>
      <c r="AP139">
        <v>760</v>
      </c>
      <c r="AQ139">
        <v>597</v>
      </c>
      <c r="AR139">
        <v>2984</v>
      </c>
      <c r="AS139">
        <v>2984</v>
      </c>
      <c r="AT139">
        <v>87556</v>
      </c>
      <c r="AU139">
        <v>81066</v>
      </c>
      <c r="AV139">
        <v>100</v>
      </c>
      <c r="AW139">
        <v>100</v>
      </c>
      <c r="BB139">
        <v>15041</v>
      </c>
      <c r="BC139">
        <v>15041</v>
      </c>
      <c r="BF139">
        <v>2797</v>
      </c>
      <c r="BG139">
        <v>2626</v>
      </c>
      <c r="BH139">
        <v>17938</v>
      </c>
      <c r="BI139">
        <v>17767</v>
      </c>
      <c r="BX139">
        <v>69618</v>
      </c>
      <c r="BY139">
        <v>63299</v>
      </c>
      <c r="CB139">
        <v>69618</v>
      </c>
      <c r="CC139">
        <v>63299</v>
      </c>
      <c r="CD139">
        <v>87556</v>
      </c>
      <c r="CE139">
        <v>81066</v>
      </c>
      <c r="CH139">
        <v>350</v>
      </c>
      <c r="CI139">
        <v>852</v>
      </c>
      <c r="CP139">
        <v>133</v>
      </c>
      <c r="CQ139">
        <v>257</v>
      </c>
      <c r="CR139">
        <v>217</v>
      </c>
      <c r="CS139">
        <v>595</v>
      </c>
      <c r="CT139">
        <v>-46</v>
      </c>
      <c r="CU139">
        <v>-148</v>
      </c>
      <c r="CV139">
        <v>171</v>
      </c>
      <c r="CW139">
        <v>447</v>
      </c>
      <c r="CX139">
        <v>46</v>
      </c>
      <c r="CY139">
        <v>148</v>
      </c>
      <c r="DB139">
        <v>171</v>
      </c>
      <c r="DC139">
        <v>447</v>
      </c>
      <c r="DD139">
        <v>10784</v>
      </c>
      <c r="DE139">
        <v>21737</v>
      </c>
      <c r="DF139">
        <v>10434</v>
      </c>
      <c r="DG139">
        <v>20885</v>
      </c>
      <c r="DH139">
        <v>350</v>
      </c>
      <c r="DI139">
        <v>852</v>
      </c>
    </row>
    <row r="140" spans="1:357">
      <c r="A140" t="s">
        <v>8337</v>
      </c>
      <c r="B140">
        <v>7728665652</v>
      </c>
      <c r="C140" t="s">
        <v>8338</v>
      </c>
      <c r="D140" t="s">
        <v>969</v>
      </c>
      <c r="E140">
        <v>23006936</v>
      </c>
      <c r="F140" t="s">
        <v>8339</v>
      </c>
      <c r="G140" t="s">
        <v>3936</v>
      </c>
      <c r="H140" t="s">
        <v>3931</v>
      </c>
      <c r="I140" t="s">
        <v>3932</v>
      </c>
      <c r="AL140">
        <v>34305</v>
      </c>
      <c r="AM140">
        <v>19637</v>
      </c>
      <c r="AP140">
        <v>5138</v>
      </c>
      <c r="AQ140">
        <v>3157</v>
      </c>
      <c r="BH140">
        <v>19706</v>
      </c>
      <c r="BI140">
        <v>18175</v>
      </c>
      <c r="BL140">
        <v>19388</v>
      </c>
      <c r="BM140">
        <v>4182</v>
      </c>
      <c r="BV140">
        <v>0</v>
      </c>
      <c r="BX140">
        <v>349</v>
      </c>
      <c r="BY140">
        <v>436</v>
      </c>
      <c r="CD140">
        <v>39443</v>
      </c>
      <c r="CE140">
        <v>22794</v>
      </c>
      <c r="CN140">
        <v>2310</v>
      </c>
      <c r="CO140">
        <v>464</v>
      </c>
      <c r="CP140">
        <v>1805</v>
      </c>
      <c r="CQ140">
        <v>1858</v>
      </c>
      <c r="CT140">
        <v>1541</v>
      </c>
      <c r="CU140">
        <v>1365</v>
      </c>
      <c r="CV140">
        <v>1532</v>
      </c>
      <c r="CW140">
        <v>8106</v>
      </c>
      <c r="DD140">
        <v>29058</v>
      </c>
      <c r="DE140">
        <v>24740</v>
      </c>
      <c r="DF140">
        <v>26490</v>
      </c>
      <c r="DG140">
        <v>13875</v>
      </c>
    </row>
    <row r="141" spans="1:357">
      <c r="A141" t="s">
        <v>8340</v>
      </c>
      <c r="B141">
        <v>7716859501</v>
      </c>
      <c r="C141" t="s">
        <v>3976</v>
      </c>
      <c r="D141" t="s">
        <v>976</v>
      </c>
      <c r="E141">
        <v>24153839</v>
      </c>
      <c r="F141" t="s">
        <v>8341</v>
      </c>
      <c r="G141" t="s">
        <v>3936</v>
      </c>
      <c r="H141" t="s">
        <v>3931</v>
      </c>
      <c r="I141" t="s">
        <v>3932</v>
      </c>
      <c r="T141">
        <v>1657</v>
      </c>
      <c r="U141">
        <v>3466</v>
      </c>
      <c r="X141">
        <v>22</v>
      </c>
      <c r="AF141">
        <v>4093</v>
      </c>
      <c r="AG141">
        <v>678</v>
      </c>
      <c r="AL141">
        <v>108682</v>
      </c>
      <c r="AM141">
        <v>56497</v>
      </c>
      <c r="AP141">
        <v>3045</v>
      </c>
      <c r="AQ141">
        <v>11300</v>
      </c>
      <c r="BH141">
        <v>52161</v>
      </c>
      <c r="BI141">
        <v>47374</v>
      </c>
      <c r="BL141">
        <v>37534</v>
      </c>
      <c r="BM141">
        <v>3333</v>
      </c>
      <c r="BR141">
        <v>1638</v>
      </c>
      <c r="BS141">
        <v>1638</v>
      </c>
      <c r="BV141">
        <v>0</v>
      </c>
      <c r="BX141">
        <v>25668</v>
      </c>
      <c r="BY141">
        <v>18197</v>
      </c>
      <c r="CD141">
        <v>117500</v>
      </c>
      <c r="CE141">
        <v>71940</v>
      </c>
      <c r="CL141">
        <v>8623</v>
      </c>
      <c r="CM141">
        <v>882</v>
      </c>
      <c r="CN141">
        <v>38411</v>
      </c>
      <c r="CO141">
        <v>22460</v>
      </c>
      <c r="CP141">
        <v>46042</v>
      </c>
      <c r="CQ141">
        <v>30214</v>
      </c>
      <c r="CT141">
        <v>14343</v>
      </c>
      <c r="CU141">
        <v>11936</v>
      </c>
      <c r="CV141">
        <v>42668</v>
      </c>
      <c r="CW141">
        <v>50617</v>
      </c>
      <c r="DD141">
        <v>281992</v>
      </c>
      <c r="DE141">
        <v>195193</v>
      </c>
      <c r="DF141">
        <v>208727</v>
      </c>
      <c r="DG141">
        <v>124004</v>
      </c>
    </row>
    <row r="142" spans="1:357">
      <c r="A142" t="s">
        <v>8342</v>
      </c>
      <c r="B142">
        <v>6671077740</v>
      </c>
      <c r="C142" t="s">
        <v>4077</v>
      </c>
      <c r="D142" t="s">
        <v>8343</v>
      </c>
      <c r="E142">
        <v>24287017</v>
      </c>
      <c r="F142" t="s">
        <v>8344</v>
      </c>
      <c r="G142" t="s">
        <v>3936</v>
      </c>
      <c r="H142" t="s">
        <v>3931</v>
      </c>
      <c r="I142" t="s">
        <v>3932</v>
      </c>
      <c r="T142">
        <v>7725</v>
      </c>
      <c r="U142">
        <v>8379</v>
      </c>
      <c r="X142">
        <v>0</v>
      </c>
      <c r="AF142">
        <v>334</v>
      </c>
      <c r="AG142">
        <v>1208</v>
      </c>
      <c r="AL142">
        <v>113267</v>
      </c>
      <c r="AM142">
        <v>56499</v>
      </c>
      <c r="AP142">
        <v>1992</v>
      </c>
      <c r="AQ142">
        <v>87</v>
      </c>
      <c r="BH142">
        <v>119711</v>
      </c>
      <c r="BI142">
        <v>65312</v>
      </c>
      <c r="BX142">
        <v>3607</v>
      </c>
      <c r="BY142">
        <v>860</v>
      </c>
      <c r="CD142">
        <v>123318</v>
      </c>
      <c r="CE142">
        <v>66172</v>
      </c>
      <c r="CL142">
        <v>0</v>
      </c>
      <c r="CM142">
        <v>77</v>
      </c>
      <c r="CN142">
        <v>1008</v>
      </c>
      <c r="CO142">
        <v>1443</v>
      </c>
      <c r="CP142">
        <v>19123</v>
      </c>
      <c r="CQ142">
        <v>9003</v>
      </c>
      <c r="CT142">
        <v>3141</v>
      </c>
      <c r="CU142">
        <v>1425</v>
      </c>
      <c r="CV142">
        <v>79445</v>
      </c>
      <c r="CW142">
        <v>44948</v>
      </c>
      <c r="DD142">
        <v>136415</v>
      </c>
      <c r="DE142">
        <v>74050</v>
      </c>
      <c r="DF142">
        <v>35714</v>
      </c>
      <c r="DG142">
        <v>20040</v>
      </c>
    </row>
    <row r="143" spans="1:357">
      <c r="A143" t="s">
        <v>8345</v>
      </c>
      <c r="B143">
        <v>5407950809</v>
      </c>
      <c r="C143" t="s">
        <v>8346</v>
      </c>
      <c r="D143" t="s">
        <v>8347</v>
      </c>
      <c r="E143">
        <v>24121324</v>
      </c>
      <c r="F143" t="s">
        <v>8348</v>
      </c>
      <c r="G143" t="s">
        <v>3936</v>
      </c>
      <c r="H143" t="s">
        <v>3931</v>
      </c>
      <c r="I143" t="s">
        <v>3932</v>
      </c>
      <c r="T143">
        <v>222</v>
      </c>
      <c r="U143">
        <v>17</v>
      </c>
      <c r="AL143">
        <v>44719</v>
      </c>
      <c r="AM143">
        <v>46056</v>
      </c>
      <c r="AP143">
        <v>139</v>
      </c>
      <c r="AQ143">
        <v>299</v>
      </c>
      <c r="BH143">
        <v>42580</v>
      </c>
      <c r="BI143">
        <v>37666</v>
      </c>
      <c r="BL143">
        <v>0</v>
      </c>
      <c r="BM143">
        <v>7245</v>
      </c>
      <c r="BR143">
        <v>120</v>
      </c>
      <c r="BV143">
        <v>2011</v>
      </c>
      <c r="BW143">
        <v>1237</v>
      </c>
      <c r="BX143">
        <v>148</v>
      </c>
      <c r="BY143">
        <v>224</v>
      </c>
      <c r="CD143">
        <v>45080</v>
      </c>
      <c r="CE143">
        <v>46372</v>
      </c>
      <c r="CL143">
        <v>859</v>
      </c>
      <c r="CM143">
        <v>1738</v>
      </c>
      <c r="CN143">
        <v>22</v>
      </c>
      <c r="CO143">
        <v>230</v>
      </c>
      <c r="CP143">
        <v>235</v>
      </c>
      <c r="CQ143">
        <v>3706</v>
      </c>
      <c r="CT143">
        <v>402</v>
      </c>
      <c r="CU143">
        <v>1024</v>
      </c>
      <c r="CV143">
        <v>4914</v>
      </c>
      <c r="CW143">
        <v>9000</v>
      </c>
      <c r="DD143">
        <v>9424</v>
      </c>
      <c r="DE143">
        <v>16727</v>
      </c>
      <c r="DF143">
        <v>3036</v>
      </c>
      <c r="DG143">
        <v>1489</v>
      </c>
    </row>
    <row r="144" spans="1:357">
      <c r="A144" t="s">
        <v>8349</v>
      </c>
      <c r="B144">
        <v>326554597</v>
      </c>
      <c r="C144" t="s">
        <v>8350</v>
      </c>
      <c r="D144" t="s">
        <v>8351</v>
      </c>
      <c r="E144">
        <v>23704113</v>
      </c>
      <c r="F144" t="s">
        <v>8352</v>
      </c>
      <c r="G144" t="s">
        <v>3936</v>
      </c>
      <c r="H144" t="s">
        <v>3931</v>
      </c>
      <c r="I144" t="s">
        <v>3932</v>
      </c>
      <c r="AL144">
        <v>0</v>
      </c>
      <c r="AP144">
        <v>9990</v>
      </c>
      <c r="AQ144">
        <v>1250</v>
      </c>
      <c r="AR144">
        <v>10</v>
      </c>
      <c r="AT144">
        <v>10000</v>
      </c>
      <c r="AU144">
        <v>1250</v>
      </c>
      <c r="AV144">
        <v>10</v>
      </c>
      <c r="AW144">
        <v>10</v>
      </c>
      <c r="BF144">
        <v>2695</v>
      </c>
      <c r="BH144">
        <v>2705</v>
      </c>
      <c r="BI144">
        <v>10</v>
      </c>
      <c r="BR144">
        <v>0</v>
      </c>
      <c r="BS144">
        <v>980</v>
      </c>
      <c r="BV144">
        <v>0</v>
      </c>
      <c r="BX144">
        <v>0</v>
      </c>
      <c r="BY144">
        <v>260</v>
      </c>
      <c r="BZ144">
        <v>7295</v>
      </c>
      <c r="CB144">
        <v>7295</v>
      </c>
      <c r="CC144">
        <v>1240</v>
      </c>
      <c r="CD144">
        <v>10000</v>
      </c>
      <c r="CE144">
        <v>1250</v>
      </c>
      <c r="CH144">
        <v>2685</v>
      </c>
      <c r="CI144">
        <v>6054</v>
      </c>
      <c r="CR144">
        <v>2685</v>
      </c>
      <c r="CS144">
        <v>6054</v>
      </c>
      <c r="CV144">
        <v>2685</v>
      </c>
      <c r="CW144">
        <v>6054</v>
      </c>
      <c r="DB144">
        <v>2685</v>
      </c>
      <c r="DC144">
        <v>6054</v>
      </c>
      <c r="DD144">
        <v>6915</v>
      </c>
      <c r="DE144">
        <v>10614</v>
      </c>
      <c r="DF144">
        <v>4230</v>
      </c>
      <c r="DG144">
        <v>4560</v>
      </c>
      <c r="DH144">
        <v>2685</v>
      </c>
      <c r="DI144">
        <v>6054</v>
      </c>
      <c r="DJ144">
        <v>10</v>
      </c>
      <c r="DL144">
        <v>10</v>
      </c>
      <c r="DM144">
        <v>0</v>
      </c>
      <c r="DN144">
        <v>6054</v>
      </c>
      <c r="DO144">
        <v>6054</v>
      </c>
      <c r="DP144">
        <v>2685</v>
      </c>
      <c r="DQ144">
        <v>2685</v>
      </c>
      <c r="DW144">
        <v>10</v>
      </c>
      <c r="DX144">
        <v>6054</v>
      </c>
      <c r="DY144">
        <v>6064</v>
      </c>
      <c r="DZ144">
        <v>0</v>
      </c>
      <c r="EA144">
        <v>2685</v>
      </c>
      <c r="EB144">
        <v>2685</v>
      </c>
      <c r="EH144">
        <v>10</v>
      </c>
      <c r="EI144">
        <v>2695</v>
      </c>
      <c r="EJ144">
        <v>2705</v>
      </c>
      <c r="EK144">
        <v>10000</v>
      </c>
      <c r="EL144">
        <v>0</v>
      </c>
    </row>
    <row r="145" spans="1:355">
      <c r="A145" t="s">
        <v>8353</v>
      </c>
      <c r="B145">
        <v>6449088107</v>
      </c>
      <c r="C145" t="s">
        <v>8202</v>
      </c>
      <c r="D145" t="s">
        <v>1000</v>
      </c>
      <c r="E145">
        <v>23715274</v>
      </c>
      <c r="G145" t="s">
        <v>3936</v>
      </c>
      <c r="H145" t="s">
        <v>3931</v>
      </c>
      <c r="I145" t="s">
        <v>3932</v>
      </c>
      <c r="T145">
        <v>0</v>
      </c>
      <c r="AD145">
        <v>0</v>
      </c>
      <c r="AE145">
        <v>0</v>
      </c>
      <c r="AF145">
        <v>31</v>
      </c>
      <c r="AG145">
        <v>32</v>
      </c>
      <c r="AL145">
        <v>2560</v>
      </c>
      <c r="AM145">
        <v>2754</v>
      </c>
      <c r="AN145">
        <v>15062</v>
      </c>
      <c r="AO145">
        <v>11748</v>
      </c>
      <c r="AP145">
        <v>13451</v>
      </c>
      <c r="AQ145">
        <v>10880</v>
      </c>
      <c r="AT145">
        <v>31104</v>
      </c>
      <c r="AU145">
        <v>25414</v>
      </c>
      <c r="AV145">
        <v>10</v>
      </c>
      <c r="AW145">
        <v>10</v>
      </c>
      <c r="BF145">
        <v>25763</v>
      </c>
      <c r="BG145">
        <v>20020</v>
      </c>
      <c r="BH145">
        <v>25773</v>
      </c>
      <c r="BI145">
        <v>20030</v>
      </c>
      <c r="BL145">
        <v>4754</v>
      </c>
      <c r="BT145">
        <v>4754</v>
      </c>
      <c r="BU145">
        <v>0</v>
      </c>
      <c r="BV145">
        <v>0</v>
      </c>
      <c r="BW145">
        <v>4754</v>
      </c>
      <c r="BX145">
        <v>577</v>
      </c>
      <c r="BY145">
        <v>630</v>
      </c>
      <c r="CB145">
        <v>577</v>
      </c>
      <c r="CC145">
        <v>5384</v>
      </c>
      <c r="CD145">
        <v>31104</v>
      </c>
      <c r="CE145">
        <v>25414</v>
      </c>
      <c r="CH145">
        <v>26398</v>
      </c>
      <c r="CI145">
        <v>21971</v>
      </c>
      <c r="CJ145">
        <v>803</v>
      </c>
      <c r="CP145">
        <v>141</v>
      </c>
      <c r="CQ145">
        <v>747</v>
      </c>
      <c r="CR145">
        <v>27060</v>
      </c>
      <c r="CS145">
        <v>21224</v>
      </c>
      <c r="CT145">
        <v>-1297</v>
      </c>
      <c r="CU145">
        <v>-1204</v>
      </c>
      <c r="CV145">
        <v>25763</v>
      </c>
      <c r="CW145">
        <v>20020</v>
      </c>
      <c r="DB145">
        <v>25763</v>
      </c>
      <c r="DC145">
        <v>20020</v>
      </c>
      <c r="DD145">
        <v>43222</v>
      </c>
      <c r="DE145">
        <v>40140</v>
      </c>
      <c r="DF145">
        <v>16824</v>
      </c>
      <c r="DG145">
        <v>18169</v>
      </c>
      <c r="DH145">
        <v>26398</v>
      </c>
      <c r="DI145">
        <v>21971</v>
      </c>
    </row>
    <row r="146" spans="1:355">
      <c r="A146" t="s">
        <v>8354</v>
      </c>
      <c r="B146">
        <v>7536127121</v>
      </c>
      <c r="C146" t="s">
        <v>8355</v>
      </c>
      <c r="D146" t="s">
        <v>1007</v>
      </c>
      <c r="E146">
        <v>23040434</v>
      </c>
      <c r="F146" t="s">
        <v>8356</v>
      </c>
      <c r="G146" t="s">
        <v>3936</v>
      </c>
      <c r="H146" t="s">
        <v>3931</v>
      </c>
      <c r="I146" t="s">
        <v>3932</v>
      </c>
      <c r="AF146">
        <v>41</v>
      </c>
      <c r="AG146">
        <v>20</v>
      </c>
      <c r="AL146">
        <v>1900</v>
      </c>
      <c r="AM146">
        <v>1515</v>
      </c>
      <c r="AN146">
        <v>55188</v>
      </c>
      <c r="AO146">
        <v>48134</v>
      </c>
      <c r="AP146">
        <v>4634</v>
      </c>
      <c r="AQ146">
        <v>5615</v>
      </c>
      <c r="AR146">
        <v>45</v>
      </c>
      <c r="AS146">
        <v>44</v>
      </c>
      <c r="AT146">
        <v>61808</v>
      </c>
      <c r="AU146">
        <v>55328</v>
      </c>
      <c r="AV146">
        <v>10</v>
      </c>
      <c r="AW146">
        <v>10</v>
      </c>
      <c r="BF146">
        <v>56130</v>
      </c>
      <c r="BG146">
        <v>47121</v>
      </c>
      <c r="BH146">
        <v>56140</v>
      </c>
      <c r="BI146">
        <v>47131</v>
      </c>
      <c r="BL146">
        <v>4000</v>
      </c>
      <c r="BM146">
        <v>6700</v>
      </c>
      <c r="BT146">
        <v>4000</v>
      </c>
      <c r="BU146">
        <v>6700</v>
      </c>
      <c r="BX146">
        <v>1668</v>
      </c>
      <c r="BY146">
        <v>1497</v>
      </c>
      <c r="CB146">
        <v>1668</v>
      </c>
      <c r="CC146">
        <v>1497</v>
      </c>
      <c r="CD146">
        <v>61808</v>
      </c>
      <c r="CE146">
        <v>55328</v>
      </c>
      <c r="CF146">
        <v>0</v>
      </c>
      <c r="CG146">
        <v>8186</v>
      </c>
      <c r="CH146">
        <v>20916</v>
      </c>
      <c r="CI146">
        <v>18603</v>
      </c>
      <c r="CN146">
        <v>941</v>
      </c>
      <c r="CO146">
        <v>332</v>
      </c>
      <c r="CP146">
        <v>5414</v>
      </c>
      <c r="CQ146">
        <v>1413</v>
      </c>
      <c r="CR146">
        <v>16443</v>
      </c>
      <c r="CS146">
        <v>17522</v>
      </c>
      <c r="CT146">
        <v>-1127</v>
      </c>
      <c r="CU146">
        <v>-916</v>
      </c>
      <c r="CV146">
        <v>15316</v>
      </c>
      <c r="CW146">
        <v>16606</v>
      </c>
      <c r="DB146">
        <v>15316</v>
      </c>
      <c r="DC146">
        <v>16606</v>
      </c>
      <c r="DD146">
        <v>32007</v>
      </c>
      <c r="DE146">
        <v>26789</v>
      </c>
      <c r="DF146">
        <v>11091</v>
      </c>
      <c r="DH146">
        <v>20916</v>
      </c>
      <c r="DI146">
        <v>26789</v>
      </c>
    </row>
    <row r="147" spans="1:355">
      <c r="A147" t="s">
        <v>8357</v>
      </c>
      <c r="B147">
        <v>7449007276</v>
      </c>
      <c r="C147" t="s">
        <v>8358</v>
      </c>
      <c r="D147" t="s">
        <v>8359</v>
      </c>
      <c r="E147">
        <v>23833247</v>
      </c>
      <c r="F147" t="s">
        <v>8360</v>
      </c>
      <c r="G147" t="s">
        <v>3936</v>
      </c>
      <c r="H147" t="s">
        <v>3931</v>
      </c>
      <c r="I147" t="s">
        <v>3932</v>
      </c>
      <c r="L147">
        <v>450</v>
      </c>
      <c r="M147">
        <v>450</v>
      </c>
      <c r="T147">
        <v>760</v>
      </c>
      <c r="U147">
        <v>830</v>
      </c>
      <c r="AD147">
        <v>1210</v>
      </c>
      <c r="AE147">
        <v>1280</v>
      </c>
      <c r="AF147">
        <v>1934</v>
      </c>
      <c r="AL147">
        <v>10091</v>
      </c>
      <c r="AM147">
        <v>10506</v>
      </c>
      <c r="AN147">
        <v>1675</v>
      </c>
      <c r="AO147">
        <v>3866</v>
      </c>
      <c r="AP147">
        <v>81</v>
      </c>
      <c r="AQ147">
        <v>406</v>
      </c>
      <c r="AR147">
        <v>8</v>
      </c>
      <c r="AT147">
        <v>13789</v>
      </c>
      <c r="AU147">
        <v>14778</v>
      </c>
      <c r="AV147">
        <v>11860</v>
      </c>
      <c r="AW147">
        <v>11860</v>
      </c>
      <c r="BF147">
        <v>2609</v>
      </c>
      <c r="BG147">
        <v>2443</v>
      </c>
      <c r="BH147">
        <v>14469</v>
      </c>
      <c r="BI147">
        <v>14303</v>
      </c>
      <c r="BX147">
        <v>530</v>
      </c>
      <c r="BY147">
        <v>1755</v>
      </c>
      <c r="CB147">
        <v>530</v>
      </c>
      <c r="CC147">
        <v>1755</v>
      </c>
      <c r="CD147">
        <v>14999</v>
      </c>
      <c r="CE147">
        <v>16058</v>
      </c>
      <c r="CF147">
        <v>4254</v>
      </c>
      <c r="CG147">
        <v>2993</v>
      </c>
      <c r="CH147">
        <v>988</v>
      </c>
      <c r="CI147">
        <v>4491</v>
      </c>
      <c r="CJ147">
        <v>7</v>
      </c>
      <c r="CN147">
        <v>2420</v>
      </c>
      <c r="CO147">
        <v>6</v>
      </c>
      <c r="CP147">
        <v>3039</v>
      </c>
      <c r="CQ147">
        <v>237</v>
      </c>
      <c r="CR147">
        <v>376</v>
      </c>
      <c r="CS147">
        <v>4260</v>
      </c>
      <c r="CT147">
        <v>-210</v>
      </c>
      <c r="CU147">
        <v>-152</v>
      </c>
      <c r="CV147">
        <v>166</v>
      </c>
      <c r="CW147">
        <v>4108</v>
      </c>
      <c r="CX147">
        <v>210</v>
      </c>
      <c r="CY147">
        <v>152</v>
      </c>
      <c r="DB147">
        <v>166</v>
      </c>
      <c r="DC147">
        <v>4108</v>
      </c>
      <c r="DD147">
        <v>5242</v>
      </c>
      <c r="DE147">
        <v>7484</v>
      </c>
      <c r="DH147">
        <v>5242</v>
      </c>
      <c r="DI147">
        <v>7484</v>
      </c>
      <c r="DJ147">
        <v>11860</v>
      </c>
      <c r="DK147">
        <v>-1091</v>
      </c>
      <c r="DL147">
        <v>10769</v>
      </c>
      <c r="DM147">
        <v>0</v>
      </c>
      <c r="DN147">
        <v>3534</v>
      </c>
      <c r="DO147">
        <v>3534</v>
      </c>
      <c r="DP147">
        <v>166</v>
      </c>
      <c r="DQ147">
        <v>166</v>
      </c>
      <c r="DW147">
        <v>11860</v>
      </c>
      <c r="DX147">
        <v>2443</v>
      </c>
      <c r="DY147">
        <v>14303</v>
      </c>
      <c r="DZ147">
        <v>0</v>
      </c>
      <c r="EA147">
        <v>166</v>
      </c>
      <c r="EB147">
        <v>166</v>
      </c>
      <c r="EH147">
        <v>11860</v>
      </c>
      <c r="EI147">
        <v>2609</v>
      </c>
      <c r="EJ147">
        <v>14469</v>
      </c>
      <c r="EK147">
        <v>14469</v>
      </c>
      <c r="EL147">
        <v>14303</v>
      </c>
    </row>
    <row r="148" spans="1:355">
      <c r="A148" t="s">
        <v>8361</v>
      </c>
      <c r="B148">
        <v>2456001967</v>
      </c>
      <c r="C148" t="s">
        <v>8362</v>
      </c>
      <c r="D148" t="s">
        <v>8363</v>
      </c>
      <c r="E148">
        <v>23752467</v>
      </c>
      <c r="F148" t="s">
        <v>8364</v>
      </c>
      <c r="G148" t="s">
        <v>3930</v>
      </c>
      <c r="H148" t="s">
        <v>3931</v>
      </c>
      <c r="I148" t="s">
        <v>3932</v>
      </c>
      <c r="T148">
        <v>31</v>
      </c>
      <c r="U148">
        <v>7839</v>
      </c>
      <c r="X148">
        <v>0</v>
      </c>
      <c r="Y148">
        <v>122</v>
      </c>
      <c r="AL148">
        <v>4973</v>
      </c>
      <c r="AM148">
        <v>1237</v>
      </c>
      <c r="AP148">
        <v>5250</v>
      </c>
      <c r="AQ148">
        <v>10613</v>
      </c>
      <c r="BH148">
        <v>6812</v>
      </c>
      <c r="BI148">
        <v>15578</v>
      </c>
      <c r="BX148">
        <v>3442</v>
      </c>
      <c r="BY148">
        <v>4233</v>
      </c>
      <c r="CD148">
        <v>10254</v>
      </c>
      <c r="CE148">
        <v>19811</v>
      </c>
      <c r="CN148">
        <v>2447</v>
      </c>
      <c r="CO148">
        <v>151</v>
      </c>
      <c r="CP148">
        <v>6393</v>
      </c>
      <c r="CQ148">
        <v>417</v>
      </c>
      <c r="CT148">
        <v>755</v>
      </c>
      <c r="CU148">
        <v>697</v>
      </c>
      <c r="CV148">
        <v>-5019</v>
      </c>
      <c r="CW148">
        <v>349</v>
      </c>
      <c r="DD148">
        <v>22512</v>
      </c>
      <c r="DE148">
        <v>22856</v>
      </c>
      <c r="DF148">
        <v>22830</v>
      </c>
      <c r="DG148">
        <v>21544</v>
      </c>
      <c r="DJ148">
        <v>20</v>
      </c>
      <c r="DK148">
        <v>8377</v>
      </c>
      <c r="DL148">
        <v>16154</v>
      </c>
      <c r="DM148">
        <v>0</v>
      </c>
      <c r="DN148">
        <v>349</v>
      </c>
      <c r="DO148">
        <v>349</v>
      </c>
      <c r="DP148">
        <v>1841</v>
      </c>
      <c r="DQ148">
        <v>1841</v>
      </c>
      <c r="DR148">
        <v>0</v>
      </c>
      <c r="DS148">
        <v>925</v>
      </c>
      <c r="DT148">
        <v>925</v>
      </c>
      <c r="DW148">
        <v>20</v>
      </c>
      <c r="DX148">
        <v>7801</v>
      </c>
      <c r="DY148">
        <v>15578</v>
      </c>
      <c r="DZ148">
        <v>0</v>
      </c>
      <c r="EA148">
        <v>1841</v>
      </c>
      <c r="EB148">
        <v>1841</v>
      </c>
      <c r="EC148">
        <v>0</v>
      </c>
      <c r="ED148">
        <v>2850</v>
      </c>
      <c r="EE148">
        <v>10607</v>
      </c>
      <c r="EF148">
        <v>2850</v>
      </c>
      <c r="EG148">
        <v>2850</v>
      </c>
      <c r="EH148">
        <v>20</v>
      </c>
      <c r="EI148">
        <v>6792</v>
      </c>
      <c r="EJ148">
        <v>6812</v>
      </c>
      <c r="EK148">
        <v>6812</v>
      </c>
      <c r="EL148">
        <v>15578</v>
      </c>
      <c r="EM148">
        <v>513860</v>
      </c>
      <c r="EN148">
        <v>711460</v>
      </c>
      <c r="EO148">
        <v>20280</v>
      </c>
      <c r="EP148">
        <v>16881</v>
      </c>
      <c r="ES148">
        <v>513860</v>
      </c>
      <c r="ET148">
        <v>517982</v>
      </c>
      <c r="EU148">
        <v>714894</v>
      </c>
      <c r="EV148">
        <v>9573</v>
      </c>
      <c r="EW148">
        <v>9447</v>
      </c>
      <c r="EX148">
        <v>12710</v>
      </c>
      <c r="EY148">
        <v>11282</v>
      </c>
      <c r="FA148">
        <v>755</v>
      </c>
      <c r="FB148">
        <v>628</v>
      </c>
      <c r="FC148">
        <v>515132</v>
      </c>
      <c r="FD148">
        <v>713969</v>
      </c>
      <c r="FE148">
        <v>-1241</v>
      </c>
      <c r="FF148">
        <v>-885</v>
      </c>
      <c r="FM148">
        <v>2850</v>
      </c>
      <c r="FN148">
        <v>925</v>
      </c>
      <c r="FP148">
        <v>-4122</v>
      </c>
      <c r="FQ148">
        <v>-3434</v>
      </c>
      <c r="FR148">
        <v>-5363</v>
      </c>
      <c r="FS148">
        <v>-4319</v>
      </c>
      <c r="FT148">
        <v>10613</v>
      </c>
      <c r="FU148">
        <v>14932</v>
      </c>
      <c r="FV148">
        <v>5250</v>
      </c>
      <c r="FW148">
        <v>10613</v>
      </c>
      <c r="FX148">
        <v>0</v>
      </c>
      <c r="FY148">
        <v>0</v>
      </c>
      <c r="GG148">
        <v>711460</v>
      </c>
      <c r="GT148">
        <v>7757</v>
      </c>
      <c r="GU148">
        <v>7757</v>
      </c>
      <c r="GW148">
        <v>349</v>
      </c>
      <c r="GX148">
        <v>-925</v>
      </c>
      <c r="GY148">
        <v>15578</v>
      </c>
      <c r="HC148">
        <v>349</v>
      </c>
      <c r="HD148">
        <v>-925</v>
      </c>
      <c r="HE148">
        <v>15578</v>
      </c>
      <c r="HF148">
        <v>349</v>
      </c>
      <c r="HG148">
        <v>-925</v>
      </c>
      <c r="HH148">
        <v>7801</v>
      </c>
      <c r="HL148">
        <v>349</v>
      </c>
      <c r="HM148">
        <v>-925</v>
      </c>
      <c r="HN148">
        <v>7801</v>
      </c>
      <c r="JM148">
        <v>0</v>
      </c>
      <c r="KR148">
        <v>0</v>
      </c>
      <c r="KV148">
        <v>925</v>
      </c>
      <c r="KW148">
        <v>925</v>
      </c>
      <c r="LN148">
        <v>7757</v>
      </c>
      <c r="LP148">
        <v>7757</v>
      </c>
      <c r="LR148">
        <v>7757</v>
      </c>
      <c r="MF148">
        <v>0</v>
      </c>
      <c r="MK148">
        <v>0</v>
      </c>
    </row>
    <row r="149" spans="1:355">
      <c r="A149" t="s">
        <v>8365</v>
      </c>
      <c r="B149">
        <v>2632814015</v>
      </c>
      <c r="C149" t="s">
        <v>4176</v>
      </c>
      <c r="D149" t="s">
        <v>1027</v>
      </c>
      <c r="E149">
        <v>23159895</v>
      </c>
      <c r="F149" t="s">
        <v>8366</v>
      </c>
      <c r="G149" t="s">
        <v>3936</v>
      </c>
      <c r="H149" t="s">
        <v>3931</v>
      </c>
      <c r="I149" t="s">
        <v>3932</v>
      </c>
      <c r="T149">
        <v>0</v>
      </c>
      <c r="U149">
        <v>0</v>
      </c>
      <c r="AF149">
        <v>53</v>
      </c>
      <c r="AG149">
        <v>0</v>
      </c>
      <c r="AL149">
        <v>10534</v>
      </c>
      <c r="AM149">
        <v>156585</v>
      </c>
      <c r="AP149">
        <v>136</v>
      </c>
      <c r="AQ149">
        <v>268</v>
      </c>
      <c r="BH149">
        <v>10235</v>
      </c>
      <c r="BI149">
        <v>156135</v>
      </c>
      <c r="BR149">
        <v>0</v>
      </c>
      <c r="BS149">
        <v>0</v>
      </c>
      <c r="BV149">
        <v>0</v>
      </c>
      <c r="BW149">
        <v>0</v>
      </c>
      <c r="BX149">
        <v>488</v>
      </c>
      <c r="BY149">
        <v>718</v>
      </c>
      <c r="CD149">
        <v>10723</v>
      </c>
      <c r="CE149">
        <v>156853</v>
      </c>
      <c r="CN149">
        <v>5639</v>
      </c>
      <c r="CO149">
        <v>7834</v>
      </c>
      <c r="CP149">
        <v>260</v>
      </c>
      <c r="CQ149">
        <v>727</v>
      </c>
      <c r="CT149">
        <v>169</v>
      </c>
      <c r="CU149">
        <v>298</v>
      </c>
      <c r="CV149">
        <v>1103</v>
      </c>
      <c r="CW149">
        <v>1024</v>
      </c>
      <c r="DD149">
        <v>1500</v>
      </c>
      <c r="DF149">
        <v>5607</v>
      </c>
      <c r="DG149">
        <v>5785</v>
      </c>
      <c r="EK149">
        <v>10723</v>
      </c>
      <c r="EL149">
        <v>156853</v>
      </c>
    </row>
    <row r="150" spans="1:355">
      <c r="A150" t="s">
        <v>8367</v>
      </c>
      <c r="B150">
        <v>3662252862</v>
      </c>
      <c r="C150" t="s">
        <v>4036</v>
      </c>
      <c r="D150" t="s">
        <v>1034</v>
      </c>
      <c r="E150">
        <v>24938878</v>
      </c>
      <c r="F150" t="s">
        <v>8368</v>
      </c>
      <c r="G150" t="s">
        <v>3936</v>
      </c>
      <c r="H150" t="s">
        <v>3931</v>
      </c>
      <c r="I150" t="s">
        <v>3932</v>
      </c>
      <c r="T150">
        <v>19629</v>
      </c>
      <c r="U150">
        <v>25448</v>
      </c>
      <c r="AF150">
        <v>13051</v>
      </c>
      <c r="AG150">
        <v>13261</v>
      </c>
      <c r="AL150">
        <v>67125</v>
      </c>
      <c r="AM150">
        <v>74489</v>
      </c>
      <c r="AP150">
        <v>1</v>
      </c>
      <c r="AQ150">
        <v>310</v>
      </c>
      <c r="BH150">
        <v>13964</v>
      </c>
      <c r="BI150">
        <v>13357</v>
      </c>
      <c r="BL150">
        <v>1399</v>
      </c>
      <c r="BM150">
        <v>2655</v>
      </c>
      <c r="BV150">
        <v>19476</v>
      </c>
      <c r="BW150">
        <v>23466</v>
      </c>
      <c r="BX150">
        <v>40505</v>
      </c>
      <c r="BY150">
        <v>46794</v>
      </c>
      <c r="CD150">
        <v>99806</v>
      </c>
      <c r="CE150">
        <v>113508</v>
      </c>
      <c r="CN150">
        <v>15997</v>
      </c>
      <c r="CO150">
        <v>45642</v>
      </c>
      <c r="CP150">
        <v>3073</v>
      </c>
      <c r="CQ150">
        <v>33915</v>
      </c>
      <c r="CT150">
        <v>306</v>
      </c>
      <c r="CU150">
        <v>420</v>
      </c>
      <c r="CV150">
        <v>608</v>
      </c>
      <c r="CW150">
        <v>312</v>
      </c>
      <c r="DD150">
        <v>6745</v>
      </c>
      <c r="DE150">
        <v>5117</v>
      </c>
      <c r="DF150">
        <v>18755</v>
      </c>
      <c r="DG150">
        <v>16112</v>
      </c>
    </row>
    <row r="151" spans="1:355">
      <c r="A151" t="s">
        <v>8369</v>
      </c>
      <c r="B151">
        <v>1435312504</v>
      </c>
      <c r="C151" t="s">
        <v>8370</v>
      </c>
      <c r="D151" t="s">
        <v>1041</v>
      </c>
      <c r="E151">
        <v>23353748</v>
      </c>
      <c r="F151" t="s">
        <v>8371</v>
      </c>
      <c r="G151" t="s">
        <v>3978</v>
      </c>
      <c r="H151" t="s">
        <v>3931</v>
      </c>
      <c r="I151" t="s">
        <v>3932</v>
      </c>
      <c r="T151">
        <v>10615</v>
      </c>
      <c r="U151">
        <v>10730</v>
      </c>
      <c r="AD151">
        <v>10615</v>
      </c>
      <c r="AE151">
        <v>10730</v>
      </c>
      <c r="AF151">
        <v>392</v>
      </c>
      <c r="AG151">
        <v>387</v>
      </c>
      <c r="AL151">
        <v>2087</v>
      </c>
      <c r="AM151">
        <v>953</v>
      </c>
      <c r="AN151">
        <v>1436</v>
      </c>
      <c r="AO151">
        <v>5968</v>
      </c>
      <c r="AP151">
        <v>1893</v>
      </c>
      <c r="AQ151">
        <v>1372</v>
      </c>
      <c r="AT151">
        <v>5808</v>
      </c>
      <c r="AU151">
        <v>8680</v>
      </c>
      <c r="AV151">
        <v>11455</v>
      </c>
      <c r="AW151">
        <v>11455</v>
      </c>
      <c r="BF151">
        <v>346</v>
      </c>
      <c r="BG151">
        <v>1588</v>
      </c>
      <c r="BH151">
        <v>11801</v>
      </c>
      <c r="BI151">
        <v>13043</v>
      </c>
      <c r="BL151">
        <v>3118</v>
      </c>
      <c r="BM151">
        <v>4815</v>
      </c>
      <c r="BT151">
        <v>3118</v>
      </c>
      <c r="BU151">
        <v>4815</v>
      </c>
      <c r="BX151">
        <v>1504</v>
      </c>
      <c r="BY151">
        <v>1552</v>
      </c>
      <c r="CB151">
        <v>1504</v>
      </c>
      <c r="CC151">
        <v>1552</v>
      </c>
      <c r="CD151">
        <v>16423</v>
      </c>
      <c r="CE151">
        <v>19410</v>
      </c>
      <c r="CF151">
        <v>1272</v>
      </c>
      <c r="CG151">
        <v>1774</v>
      </c>
      <c r="CH151">
        <v>-7007</v>
      </c>
      <c r="CI151">
        <v>-6313</v>
      </c>
      <c r="CN151">
        <v>14509</v>
      </c>
      <c r="CO151">
        <v>15582</v>
      </c>
      <c r="CP151">
        <v>8300</v>
      </c>
      <c r="CQ151">
        <v>4794</v>
      </c>
      <c r="CR151">
        <v>-798</v>
      </c>
      <c r="CS151">
        <v>4475</v>
      </c>
      <c r="CT151">
        <v>-444</v>
      </c>
      <c r="CU151">
        <v>-531</v>
      </c>
      <c r="CV151">
        <v>-1242</v>
      </c>
      <c r="CW151">
        <v>3944</v>
      </c>
      <c r="DB151">
        <v>-1242</v>
      </c>
      <c r="DC151">
        <v>3944</v>
      </c>
      <c r="DD151">
        <v>751</v>
      </c>
      <c r="DE151">
        <v>1558</v>
      </c>
      <c r="DF151">
        <v>29</v>
      </c>
      <c r="DG151">
        <v>146</v>
      </c>
      <c r="DH151">
        <v>722</v>
      </c>
      <c r="DI151">
        <v>1412</v>
      </c>
      <c r="IB151">
        <v>6457</v>
      </c>
      <c r="IC151">
        <v>5951</v>
      </c>
    </row>
    <row r="152" spans="1:355">
      <c r="A152" t="s">
        <v>3968</v>
      </c>
      <c r="B152">
        <v>7704860164</v>
      </c>
      <c r="C152" t="s">
        <v>3935</v>
      </c>
      <c r="D152" t="s">
        <v>3969</v>
      </c>
      <c r="E152">
        <v>24877289</v>
      </c>
      <c r="F152" t="s">
        <v>3970</v>
      </c>
      <c r="G152" t="s">
        <v>3936</v>
      </c>
      <c r="H152" t="s">
        <v>3931</v>
      </c>
      <c r="I152" t="s">
        <v>3932</v>
      </c>
      <c r="T152">
        <v>15151</v>
      </c>
      <c r="U152">
        <v>22026</v>
      </c>
      <c r="AF152">
        <v>0</v>
      </c>
      <c r="AL152">
        <v>380818</v>
      </c>
      <c r="AM152">
        <v>192729</v>
      </c>
      <c r="AP152">
        <v>2099</v>
      </c>
      <c r="AQ152">
        <v>3867</v>
      </c>
      <c r="BH152">
        <v>187307</v>
      </c>
      <c r="BI152">
        <v>84735</v>
      </c>
      <c r="BL152">
        <v>120088</v>
      </c>
      <c r="BM152">
        <v>17000</v>
      </c>
      <c r="BV152">
        <v>2687</v>
      </c>
      <c r="BW152">
        <v>2392</v>
      </c>
      <c r="BX152">
        <v>87987</v>
      </c>
      <c r="BY152">
        <v>114495</v>
      </c>
      <c r="CD152">
        <v>398069</v>
      </c>
      <c r="CE152">
        <v>218622</v>
      </c>
      <c r="CL152">
        <v>305</v>
      </c>
      <c r="CN152">
        <v>8381</v>
      </c>
      <c r="CO152">
        <v>54961</v>
      </c>
      <c r="CP152">
        <v>2522</v>
      </c>
      <c r="CQ152">
        <v>30935</v>
      </c>
      <c r="CT152">
        <v>1974</v>
      </c>
      <c r="CU152">
        <v>861</v>
      </c>
      <c r="CV152">
        <v>102572</v>
      </c>
      <c r="CW152">
        <v>11054</v>
      </c>
      <c r="DD152">
        <v>121619</v>
      </c>
      <c r="DE152">
        <v>16344</v>
      </c>
      <c r="DF152">
        <v>22627</v>
      </c>
      <c r="DG152">
        <v>28455</v>
      </c>
    </row>
    <row r="153" spans="1:355">
      <c r="A153" t="s">
        <v>8372</v>
      </c>
      <c r="B153">
        <v>7707707982</v>
      </c>
      <c r="C153" t="s">
        <v>8373</v>
      </c>
      <c r="D153" t="s">
        <v>1055</v>
      </c>
      <c r="E153">
        <v>24199543</v>
      </c>
      <c r="F153" t="s">
        <v>8374</v>
      </c>
      <c r="G153" t="s">
        <v>3936</v>
      </c>
      <c r="H153" t="s">
        <v>3931</v>
      </c>
      <c r="I153" t="s">
        <v>3932</v>
      </c>
      <c r="T153">
        <v>0</v>
      </c>
      <c r="U153">
        <v>20</v>
      </c>
      <c r="AF153">
        <v>190</v>
      </c>
      <c r="AG153">
        <v>211</v>
      </c>
      <c r="AL153">
        <v>60435</v>
      </c>
      <c r="AM153">
        <v>53489</v>
      </c>
      <c r="AP153">
        <v>6199</v>
      </c>
      <c r="AQ153">
        <v>13558</v>
      </c>
      <c r="BH153">
        <v>56779</v>
      </c>
      <c r="BI153">
        <v>51884</v>
      </c>
      <c r="BV153">
        <v>2830</v>
      </c>
      <c r="BW153">
        <v>9700</v>
      </c>
      <c r="BX153">
        <v>7215</v>
      </c>
      <c r="BY153">
        <v>5694</v>
      </c>
      <c r="CD153">
        <v>66823</v>
      </c>
      <c r="CE153">
        <v>67277</v>
      </c>
      <c r="CL153">
        <v>0</v>
      </c>
      <c r="CM153">
        <v>806</v>
      </c>
      <c r="CP153">
        <v>2033</v>
      </c>
      <c r="CQ153">
        <v>3329</v>
      </c>
      <c r="CT153">
        <v>839</v>
      </c>
      <c r="CU153">
        <v>884</v>
      </c>
      <c r="CV153">
        <v>4739</v>
      </c>
      <c r="CW153">
        <v>5020</v>
      </c>
      <c r="DD153">
        <v>27965</v>
      </c>
      <c r="DE153">
        <v>29459</v>
      </c>
      <c r="DF153">
        <v>20354</v>
      </c>
      <c r="DG153">
        <v>19420</v>
      </c>
    </row>
    <row r="154" spans="1:355">
      <c r="A154" t="s">
        <v>8375</v>
      </c>
      <c r="B154">
        <v>7724737722</v>
      </c>
      <c r="C154" t="s">
        <v>3935</v>
      </c>
      <c r="D154" t="s">
        <v>8376</v>
      </c>
      <c r="E154">
        <v>24303167</v>
      </c>
      <c r="F154" t="s">
        <v>8377</v>
      </c>
      <c r="G154" t="s">
        <v>3960</v>
      </c>
      <c r="H154" t="s">
        <v>3931</v>
      </c>
      <c r="I154" t="s">
        <v>3932</v>
      </c>
      <c r="L154">
        <v>82</v>
      </c>
      <c r="M154">
        <v>103</v>
      </c>
      <c r="T154">
        <v>1980</v>
      </c>
      <c r="U154">
        <v>3009</v>
      </c>
      <c r="V154">
        <v>49810</v>
      </c>
      <c r="W154">
        <v>52577</v>
      </c>
      <c r="X154">
        <v>30289</v>
      </c>
      <c r="Y154">
        <v>16500</v>
      </c>
      <c r="Z154">
        <v>1772</v>
      </c>
      <c r="AA154">
        <v>1500</v>
      </c>
      <c r="AD154">
        <v>83933</v>
      </c>
      <c r="AE154">
        <v>73689</v>
      </c>
      <c r="AF154">
        <v>0</v>
      </c>
      <c r="AL154">
        <v>10083</v>
      </c>
      <c r="AM154">
        <v>19460</v>
      </c>
      <c r="AN154">
        <v>41097</v>
      </c>
      <c r="AO154">
        <v>50371</v>
      </c>
      <c r="AP154">
        <v>798</v>
      </c>
      <c r="AQ154">
        <v>131</v>
      </c>
      <c r="AT154">
        <v>51978</v>
      </c>
      <c r="AU154">
        <v>69962</v>
      </c>
      <c r="AV154">
        <v>100</v>
      </c>
      <c r="AW154">
        <v>100</v>
      </c>
      <c r="BF154">
        <v>131754</v>
      </c>
      <c r="BG154">
        <v>139293</v>
      </c>
      <c r="BH154">
        <v>131854</v>
      </c>
      <c r="BI154">
        <v>139393</v>
      </c>
      <c r="BL154">
        <v>0</v>
      </c>
      <c r="BN154">
        <v>0</v>
      </c>
      <c r="BP154">
        <v>2241</v>
      </c>
      <c r="BQ154">
        <v>2456</v>
      </c>
      <c r="BT154">
        <v>0</v>
      </c>
      <c r="BU154">
        <v>0</v>
      </c>
      <c r="BV154">
        <v>0</v>
      </c>
      <c r="BX154">
        <v>1816</v>
      </c>
      <c r="BY154">
        <v>1803</v>
      </c>
      <c r="CB154">
        <v>4057</v>
      </c>
      <c r="CC154">
        <v>4259</v>
      </c>
      <c r="CD154">
        <v>135911</v>
      </c>
      <c r="CE154">
        <v>143652</v>
      </c>
      <c r="CF154">
        <v>27678</v>
      </c>
      <c r="CG154">
        <v>26572</v>
      </c>
      <c r="CH154">
        <v>-15260</v>
      </c>
      <c r="CI154">
        <v>-14740</v>
      </c>
      <c r="CJ154">
        <v>3620</v>
      </c>
      <c r="CK154">
        <v>3510</v>
      </c>
      <c r="CL154">
        <v>3</v>
      </c>
      <c r="CM154">
        <v>268</v>
      </c>
      <c r="CN154">
        <v>17961</v>
      </c>
      <c r="CO154">
        <v>21731</v>
      </c>
      <c r="CP154">
        <v>14041</v>
      </c>
      <c r="CQ154">
        <v>5649</v>
      </c>
      <c r="CR154">
        <v>-7723</v>
      </c>
      <c r="CS154">
        <v>18150</v>
      </c>
      <c r="CT154">
        <v>184</v>
      </c>
      <c r="CU154">
        <v>-617</v>
      </c>
      <c r="CV154">
        <v>-7539</v>
      </c>
      <c r="CW154">
        <v>17533</v>
      </c>
      <c r="CX154">
        <v>88</v>
      </c>
      <c r="CY154">
        <v>313</v>
      </c>
      <c r="CZ154">
        <v>272</v>
      </c>
      <c r="DA154">
        <v>-304</v>
      </c>
      <c r="DB154">
        <v>-7539</v>
      </c>
      <c r="DC154">
        <v>17533</v>
      </c>
      <c r="DD154">
        <v>19410</v>
      </c>
      <c r="DE154">
        <v>19128</v>
      </c>
      <c r="DF154">
        <v>6992</v>
      </c>
      <c r="DG154">
        <v>7296</v>
      </c>
      <c r="DH154">
        <v>12418</v>
      </c>
      <c r="DI154">
        <v>11832</v>
      </c>
      <c r="DJ154">
        <v>100</v>
      </c>
      <c r="DK154">
        <v>121761</v>
      </c>
      <c r="DL154">
        <v>121861</v>
      </c>
      <c r="DM154">
        <v>0</v>
      </c>
      <c r="DN154">
        <v>17532</v>
      </c>
      <c r="DO154">
        <v>17532</v>
      </c>
      <c r="DP154">
        <v>17532</v>
      </c>
      <c r="DQ154">
        <v>17532</v>
      </c>
      <c r="DW154">
        <v>100</v>
      </c>
      <c r="DX154">
        <v>139293</v>
      </c>
      <c r="DY154">
        <v>139393</v>
      </c>
      <c r="EC154">
        <v>0</v>
      </c>
      <c r="ED154">
        <v>7538</v>
      </c>
      <c r="EE154">
        <v>7538</v>
      </c>
      <c r="EH154">
        <v>100</v>
      </c>
      <c r="EI154">
        <v>131754</v>
      </c>
      <c r="EJ154">
        <v>131854</v>
      </c>
      <c r="EK154">
        <v>131854</v>
      </c>
      <c r="EL154">
        <v>139393</v>
      </c>
      <c r="EM154">
        <v>900</v>
      </c>
      <c r="EN154">
        <v>1600</v>
      </c>
      <c r="EO154">
        <v>19252</v>
      </c>
      <c r="EP154">
        <v>19175</v>
      </c>
      <c r="ES154">
        <v>19061</v>
      </c>
      <c r="ET154">
        <v>900</v>
      </c>
      <c r="EU154">
        <v>22000</v>
      </c>
      <c r="EV154">
        <v>18607</v>
      </c>
      <c r="EW154">
        <v>15980</v>
      </c>
      <c r="EX154">
        <v>10967</v>
      </c>
      <c r="EY154">
        <v>12721</v>
      </c>
      <c r="EZ154">
        <v>3</v>
      </c>
      <c r="FC154">
        <v>22034</v>
      </c>
      <c r="FD154">
        <v>31969</v>
      </c>
      <c r="FE154">
        <v>-17087</v>
      </c>
      <c r="FF154">
        <v>-12242</v>
      </c>
      <c r="FG154">
        <v>81</v>
      </c>
      <c r="FI154">
        <v>17754</v>
      </c>
      <c r="FJ154">
        <v>32684</v>
      </c>
      <c r="FK154">
        <v>900</v>
      </c>
      <c r="FL154">
        <v>1600</v>
      </c>
      <c r="FO154">
        <v>900</v>
      </c>
      <c r="FP154">
        <v>0</v>
      </c>
      <c r="FQ154">
        <v>-20400</v>
      </c>
      <c r="FR154">
        <v>667</v>
      </c>
      <c r="FS154">
        <v>42</v>
      </c>
      <c r="FT154">
        <v>131</v>
      </c>
      <c r="FU154">
        <v>88</v>
      </c>
      <c r="FV154">
        <v>798</v>
      </c>
      <c r="FW154">
        <v>130</v>
      </c>
      <c r="FZ154">
        <v>0</v>
      </c>
      <c r="GA154">
        <v>13566</v>
      </c>
      <c r="GG154">
        <v>91482</v>
      </c>
      <c r="GH154">
        <v>3013</v>
      </c>
      <c r="GI154">
        <v>27565</v>
      </c>
      <c r="GJ154">
        <v>16242</v>
      </c>
      <c r="GK154">
        <v>2616</v>
      </c>
      <c r="GL154">
        <v>1477</v>
      </c>
      <c r="GM154">
        <v>9373</v>
      </c>
      <c r="GN154">
        <v>44548</v>
      </c>
      <c r="GQ154">
        <v>22000</v>
      </c>
      <c r="GW154">
        <v>17532</v>
      </c>
      <c r="GX154">
        <v>0</v>
      </c>
      <c r="GY154">
        <v>139393</v>
      </c>
      <c r="HC154">
        <v>17532</v>
      </c>
      <c r="HD154">
        <v>0</v>
      </c>
      <c r="HE154">
        <v>139393</v>
      </c>
      <c r="HF154">
        <v>17532</v>
      </c>
      <c r="HG154">
        <v>0</v>
      </c>
      <c r="HH154">
        <v>139293</v>
      </c>
      <c r="HL154">
        <v>17532</v>
      </c>
      <c r="HM154">
        <v>0</v>
      </c>
      <c r="HN154">
        <v>139293</v>
      </c>
      <c r="IN154">
        <v>7538</v>
      </c>
      <c r="IO154">
        <v>7538</v>
      </c>
    </row>
    <row r="155" spans="1:355">
      <c r="A155" t="s">
        <v>4035</v>
      </c>
      <c r="B155">
        <v>3664214573</v>
      </c>
      <c r="C155" t="s">
        <v>4036</v>
      </c>
      <c r="D155" t="s">
        <v>4037</v>
      </c>
      <c r="E155">
        <v>25251488</v>
      </c>
      <c r="F155" t="s">
        <v>4038</v>
      </c>
      <c r="G155" t="s">
        <v>3936</v>
      </c>
      <c r="H155" t="s">
        <v>3931</v>
      </c>
      <c r="I155" t="s">
        <v>3932</v>
      </c>
      <c r="L155">
        <v>0</v>
      </c>
      <c r="N155">
        <v>0</v>
      </c>
      <c r="P155">
        <v>0</v>
      </c>
      <c r="R155">
        <v>0</v>
      </c>
      <c r="T155">
        <v>2991</v>
      </c>
      <c r="U155">
        <v>4273</v>
      </c>
      <c r="V155">
        <v>0</v>
      </c>
      <c r="X155">
        <v>0</v>
      </c>
      <c r="Z155">
        <v>0</v>
      </c>
      <c r="AB155">
        <v>0</v>
      </c>
      <c r="AD155">
        <v>2991</v>
      </c>
      <c r="AE155">
        <v>4273</v>
      </c>
      <c r="AF155">
        <v>2368</v>
      </c>
      <c r="AG155">
        <v>5026</v>
      </c>
      <c r="AJ155">
        <v>0</v>
      </c>
      <c r="AK155">
        <v>586</v>
      </c>
      <c r="AL155">
        <v>3604</v>
      </c>
      <c r="AM155">
        <v>2874</v>
      </c>
      <c r="AN155">
        <v>11345</v>
      </c>
      <c r="AO155">
        <v>9600</v>
      </c>
      <c r="AP155">
        <v>509</v>
      </c>
      <c r="AQ155">
        <v>421</v>
      </c>
      <c r="AR155">
        <v>0</v>
      </c>
      <c r="AT155">
        <v>17826</v>
      </c>
      <c r="AU155">
        <v>18507</v>
      </c>
      <c r="AV155">
        <v>250</v>
      </c>
      <c r="AW155">
        <v>250</v>
      </c>
      <c r="AX155">
        <v>0</v>
      </c>
      <c r="AZ155">
        <v>0</v>
      </c>
      <c r="BB155">
        <v>0</v>
      </c>
      <c r="BD155">
        <v>0</v>
      </c>
      <c r="BF155">
        <v>630</v>
      </c>
      <c r="BG155">
        <v>577</v>
      </c>
      <c r="BH155">
        <v>880</v>
      </c>
      <c r="BI155">
        <v>827</v>
      </c>
      <c r="BL155">
        <v>0</v>
      </c>
      <c r="BN155">
        <v>0</v>
      </c>
      <c r="BP155">
        <v>0</v>
      </c>
      <c r="BR155">
        <v>0</v>
      </c>
      <c r="BT155">
        <v>0</v>
      </c>
      <c r="BU155">
        <v>0</v>
      </c>
      <c r="BV155">
        <v>500</v>
      </c>
      <c r="BW155">
        <v>200</v>
      </c>
      <c r="BX155">
        <v>19437</v>
      </c>
      <c r="BY155">
        <v>21753</v>
      </c>
      <c r="BZ155">
        <v>0</v>
      </c>
      <c r="CB155">
        <v>19937</v>
      </c>
      <c r="CC155">
        <v>21953</v>
      </c>
      <c r="CD155">
        <v>20817</v>
      </c>
      <c r="CE155">
        <v>22780</v>
      </c>
      <c r="CF155">
        <v>306</v>
      </c>
      <c r="CG155">
        <v>2165</v>
      </c>
      <c r="CH155">
        <v>66</v>
      </c>
      <c r="CI155">
        <v>3153</v>
      </c>
      <c r="CJ155">
        <v>0</v>
      </c>
      <c r="CL155">
        <v>0</v>
      </c>
      <c r="CN155">
        <v>0</v>
      </c>
      <c r="CP155">
        <v>0</v>
      </c>
      <c r="CQ155">
        <v>3038</v>
      </c>
      <c r="CR155">
        <v>66</v>
      </c>
      <c r="CS155">
        <v>115</v>
      </c>
      <c r="CT155">
        <v>-13</v>
      </c>
      <c r="CU155">
        <v>-23</v>
      </c>
      <c r="CV155">
        <v>53</v>
      </c>
      <c r="CW155">
        <v>92</v>
      </c>
      <c r="CX155">
        <v>0</v>
      </c>
      <c r="CY155">
        <v>23</v>
      </c>
      <c r="CZ155">
        <v>0</v>
      </c>
      <c r="DB155">
        <v>53</v>
      </c>
      <c r="DC155">
        <v>92</v>
      </c>
      <c r="DD155">
        <v>5243</v>
      </c>
      <c r="DE155">
        <v>8312</v>
      </c>
      <c r="DF155">
        <v>0</v>
      </c>
      <c r="DH155">
        <v>5243</v>
      </c>
      <c r="DI155">
        <v>8312</v>
      </c>
      <c r="DJ155">
        <v>250</v>
      </c>
      <c r="DK155">
        <v>462</v>
      </c>
      <c r="DL155">
        <v>712</v>
      </c>
      <c r="DM155">
        <v>0</v>
      </c>
      <c r="DN155">
        <v>115</v>
      </c>
      <c r="DO155">
        <v>115</v>
      </c>
      <c r="DP155">
        <v>53</v>
      </c>
      <c r="DQ155">
        <v>53</v>
      </c>
      <c r="DW155">
        <v>250</v>
      </c>
      <c r="DX155">
        <v>577</v>
      </c>
      <c r="DY155">
        <v>827</v>
      </c>
      <c r="DZ155">
        <v>0</v>
      </c>
      <c r="EA155">
        <v>53</v>
      </c>
      <c r="EB155">
        <v>53</v>
      </c>
      <c r="EC155">
        <v>0</v>
      </c>
      <c r="EE155">
        <v>0</v>
      </c>
      <c r="EG155">
        <v>0</v>
      </c>
      <c r="EH155">
        <v>250</v>
      </c>
      <c r="EI155">
        <v>630</v>
      </c>
      <c r="EJ155">
        <v>880</v>
      </c>
      <c r="EK155">
        <v>0</v>
      </c>
      <c r="EL155">
        <v>827</v>
      </c>
      <c r="EM155">
        <v>0</v>
      </c>
      <c r="EN155">
        <v>70203</v>
      </c>
      <c r="EO155">
        <v>0</v>
      </c>
      <c r="EP155">
        <v>69953</v>
      </c>
      <c r="EQ155">
        <v>0</v>
      </c>
      <c r="ES155">
        <v>0</v>
      </c>
      <c r="ET155">
        <v>0</v>
      </c>
      <c r="EU155">
        <v>71473</v>
      </c>
      <c r="EV155">
        <v>0</v>
      </c>
      <c r="EW155">
        <v>13401</v>
      </c>
      <c r="EX155">
        <v>0</v>
      </c>
      <c r="EY155">
        <v>2165</v>
      </c>
      <c r="EZ155">
        <v>0</v>
      </c>
      <c r="FA155">
        <v>0</v>
      </c>
      <c r="FB155">
        <v>23</v>
      </c>
      <c r="FC155">
        <v>0</v>
      </c>
      <c r="FD155">
        <v>55884</v>
      </c>
      <c r="FE155">
        <v>0</v>
      </c>
      <c r="FF155">
        <v>-1270</v>
      </c>
      <c r="FG155">
        <v>0</v>
      </c>
      <c r="FI155">
        <v>0</v>
      </c>
      <c r="FK155">
        <v>0</v>
      </c>
      <c r="FM155">
        <v>0</v>
      </c>
      <c r="FO155">
        <v>0</v>
      </c>
      <c r="FP155">
        <v>0</v>
      </c>
      <c r="FR155">
        <v>0</v>
      </c>
      <c r="FS155">
        <v>-1270</v>
      </c>
      <c r="FT155">
        <v>0</v>
      </c>
      <c r="FU155">
        <v>1691</v>
      </c>
      <c r="FV155">
        <v>0</v>
      </c>
      <c r="FW155">
        <v>421</v>
      </c>
      <c r="FZ155">
        <v>0</v>
      </c>
      <c r="GB155">
        <v>0</v>
      </c>
      <c r="GI155">
        <v>0</v>
      </c>
      <c r="GK155">
        <v>0</v>
      </c>
      <c r="GM155">
        <v>0</v>
      </c>
      <c r="GO155">
        <v>0</v>
      </c>
      <c r="HU155">
        <v>0</v>
      </c>
      <c r="HV155">
        <v>250</v>
      </c>
      <c r="HW155">
        <v>0</v>
      </c>
      <c r="HZ155">
        <v>0</v>
      </c>
      <c r="IB155">
        <v>4871</v>
      </c>
      <c r="IC155">
        <v>2994</v>
      </c>
      <c r="IH155">
        <v>0</v>
      </c>
      <c r="IJ155">
        <v>0</v>
      </c>
      <c r="IO155">
        <v>0</v>
      </c>
      <c r="IU155">
        <v>0</v>
      </c>
      <c r="IV155">
        <v>0</v>
      </c>
      <c r="IY155">
        <v>0</v>
      </c>
      <c r="JA155">
        <v>0</v>
      </c>
      <c r="JM155">
        <v>0</v>
      </c>
      <c r="LC155">
        <v>0</v>
      </c>
      <c r="LD155">
        <v>0</v>
      </c>
      <c r="LG155">
        <v>0</v>
      </c>
      <c r="LH155">
        <v>0</v>
      </c>
      <c r="LR155">
        <v>0</v>
      </c>
      <c r="LU155">
        <v>0</v>
      </c>
      <c r="LV155">
        <v>0</v>
      </c>
      <c r="LZ155">
        <v>0</v>
      </c>
      <c r="MA155">
        <v>0</v>
      </c>
      <c r="ME155">
        <v>0</v>
      </c>
      <c r="MF155">
        <v>0</v>
      </c>
      <c r="MK155">
        <v>0</v>
      </c>
      <c r="MO155">
        <v>0</v>
      </c>
      <c r="MQ155">
        <v>0</v>
      </c>
    </row>
    <row r="156" spans="1:355">
      <c r="A156" t="s">
        <v>8378</v>
      </c>
      <c r="B156">
        <v>3448045000</v>
      </c>
      <c r="C156" t="s">
        <v>8379</v>
      </c>
      <c r="D156" t="s">
        <v>1076</v>
      </c>
      <c r="E156">
        <v>23947193</v>
      </c>
      <c r="F156" t="s">
        <v>8380</v>
      </c>
      <c r="G156" t="s">
        <v>3936</v>
      </c>
      <c r="H156" t="s">
        <v>3931</v>
      </c>
      <c r="I156" t="s">
        <v>3932</v>
      </c>
      <c r="T156">
        <v>20746</v>
      </c>
      <c r="U156">
        <v>16264</v>
      </c>
      <c r="AF156">
        <v>1290</v>
      </c>
      <c r="AL156">
        <v>56366</v>
      </c>
      <c r="AM156">
        <v>48976</v>
      </c>
      <c r="AP156">
        <v>1574</v>
      </c>
      <c r="AQ156">
        <v>1188</v>
      </c>
      <c r="BH156">
        <v>60490</v>
      </c>
      <c r="BI156">
        <v>55291</v>
      </c>
      <c r="BL156">
        <v>8439</v>
      </c>
      <c r="BM156">
        <v>10838</v>
      </c>
      <c r="BV156">
        <v>903</v>
      </c>
      <c r="BX156">
        <v>10144</v>
      </c>
      <c r="BY156">
        <v>299</v>
      </c>
      <c r="CD156">
        <v>79976</v>
      </c>
      <c r="CE156">
        <v>66428</v>
      </c>
      <c r="CL156">
        <v>765</v>
      </c>
      <c r="CN156">
        <v>53663</v>
      </c>
      <c r="CO156">
        <v>45498</v>
      </c>
      <c r="CP156">
        <v>4837</v>
      </c>
      <c r="CQ156">
        <v>2648</v>
      </c>
      <c r="CT156">
        <v>2293</v>
      </c>
      <c r="CU156">
        <v>2148</v>
      </c>
      <c r="CV156">
        <v>23484</v>
      </c>
      <c r="CW156">
        <v>22941</v>
      </c>
      <c r="DD156">
        <v>3487</v>
      </c>
      <c r="DE156">
        <v>3103</v>
      </c>
      <c r="DF156">
        <v>25771</v>
      </c>
      <c r="DG156">
        <v>20864</v>
      </c>
    </row>
    <row r="157" spans="1:355">
      <c r="A157" t="s">
        <v>8381</v>
      </c>
      <c r="B157">
        <v>5908998590</v>
      </c>
      <c r="C157" t="s">
        <v>8260</v>
      </c>
      <c r="D157" t="s">
        <v>1082</v>
      </c>
      <c r="E157">
        <v>23897374</v>
      </c>
      <c r="F157" t="s">
        <v>8382</v>
      </c>
      <c r="G157" t="s">
        <v>3936</v>
      </c>
      <c r="H157" t="s">
        <v>3931</v>
      </c>
      <c r="I157" t="s">
        <v>3932</v>
      </c>
      <c r="L157">
        <v>0</v>
      </c>
      <c r="M157">
        <v>71</v>
      </c>
      <c r="N157">
        <v>0</v>
      </c>
      <c r="P157">
        <v>0</v>
      </c>
      <c r="R157">
        <v>0</v>
      </c>
      <c r="T157">
        <v>3588</v>
      </c>
      <c r="U157">
        <v>2089</v>
      </c>
      <c r="V157">
        <v>0</v>
      </c>
      <c r="X157">
        <v>0</v>
      </c>
      <c r="Z157">
        <v>0</v>
      </c>
      <c r="AB157">
        <v>0</v>
      </c>
      <c r="AD157">
        <v>3588</v>
      </c>
      <c r="AE157">
        <v>2160</v>
      </c>
      <c r="AF157">
        <v>0</v>
      </c>
      <c r="AJ157">
        <v>0</v>
      </c>
      <c r="AL157">
        <v>0</v>
      </c>
      <c r="AN157">
        <v>15367</v>
      </c>
      <c r="AO157">
        <v>19757</v>
      </c>
      <c r="AP157">
        <v>39112</v>
      </c>
      <c r="AQ157">
        <v>11197</v>
      </c>
      <c r="AR157">
        <v>0</v>
      </c>
      <c r="AT157">
        <v>54479</v>
      </c>
      <c r="AU157">
        <v>30954</v>
      </c>
      <c r="AV157">
        <v>10491</v>
      </c>
      <c r="AW157">
        <v>10491</v>
      </c>
      <c r="AX157">
        <v>0</v>
      </c>
      <c r="AZ157">
        <v>0</v>
      </c>
      <c r="BB157">
        <v>0</v>
      </c>
      <c r="BD157">
        <v>0</v>
      </c>
      <c r="BF157">
        <v>10292</v>
      </c>
      <c r="BG157">
        <v>5744</v>
      </c>
      <c r="BH157">
        <v>20783</v>
      </c>
      <c r="BI157">
        <v>16235</v>
      </c>
      <c r="BL157">
        <v>0</v>
      </c>
      <c r="BN157">
        <v>0</v>
      </c>
      <c r="BP157">
        <v>0</v>
      </c>
      <c r="BR157">
        <v>35406</v>
      </c>
      <c r="BS157">
        <v>16235</v>
      </c>
      <c r="BT157">
        <v>0</v>
      </c>
      <c r="BU157">
        <v>0</v>
      </c>
      <c r="BV157">
        <v>0</v>
      </c>
      <c r="BX157">
        <v>1878</v>
      </c>
      <c r="BY157">
        <v>644</v>
      </c>
      <c r="BZ157">
        <v>0</v>
      </c>
      <c r="CB157">
        <v>37284</v>
      </c>
      <c r="CC157">
        <v>16879</v>
      </c>
      <c r="CD157">
        <v>58067</v>
      </c>
      <c r="CE157">
        <v>33114</v>
      </c>
      <c r="CF157">
        <v>17531</v>
      </c>
      <c r="CG157">
        <v>15503</v>
      </c>
      <c r="CH157">
        <v>-17531</v>
      </c>
      <c r="CI157">
        <v>-15503</v>
      </c>
      <c r="CJ157">
        <v>0</v>
      </c>
      <c r="CL157">
        <v>0</v>
      </c>
      <c r="CN157">
        <v>72859</v>
      </c>
      <c r="CO157">
        <v>64444</v>
      </c>
      <c r="CP157">
        <v>48963</v>
      </c>
      <c r="CQ157">
        <v>45583</v>
      </c>
      <c r="CR157">
        <v>6365</v>
      </c>
      <c r="CS157">
        <v>3358</v>
      </c>
      <c r="CT157">
        <v>-955</v>
      </c>
      <c r="CU157">
        <v>-644</v>
      </c>
      <c r="CV157">
        <v>5410</v>
      </c>
      <c r="CW157">
        <v>2714</v>
      </c>
      <c r="CX157">
        <v>-955</v>
      </c>
      <c r="CY157">
        <v>-644</v>
      </c>
      <c r="CZ157">
        <v>0</v>
      </c>
      <c r="DB157">
        <v>5410</v>
      </c>
      <c r="DC157">
        <v>2714</v>
      </c>
      <c r="DD157">
        <v>0</v>
      </c>
      <c r="DF157">
        <v>0</v>
      </c>
      <c r="DH157">
        <v>0</v>
      </c>
      <c r="FZ157">
        <v>0</v>
      </c>
      <c r="GB157">
        <v>0</v>
      </c>
      <c r="IB157">
        <v>0</v>
      </c>
      <c r="JA157">
        <v>0</v>
      </c>
    </row>
    <row r="158" spans="1:355">
      <c r="A158" t="s">
        <v>8383</v>
      </c>
      <c r="B158">
        <v>3666223446</v>
      </c>
      <c r="C158" t="s">
        <v>4165</v>
      </c>
      <c r="D158" t="s">
        <v>1089</v>
      </c>
      <c r="E158">
        <v>25041195</v>
      </c>
      <c r="F158" t="s">
        <v>8384</v>
      </c>
      <c r="G158" t="s">
        <v>3978</v>
      </c>
      <c r="H158" t="s">
        <v>3931</v>
      </c>
      <c r="I158" t="s">
        <v>3932</v>
      </c>
      <c r="T158">
        <v>7823</v>
      </c>
      <c r="U158">
        <v>8162</v>
      </c>
      <c r="AF158">
        <v>0</v>
      </c>
      <c r="AL158">
        <v>6111</v>
      </c>
      <c r="AM158">
        <v>13270</v>
      </c>
      <c r="AP158">
        <v>203</v>
      </c>
      <c r="AQ158">
        <v>1576</v>
      </c>
      <c r="BH158">
        <v>14091</v>
      </c>
      <c r="BI158">
        <v>22945</v>
      </c>
      <c r="BL158">
        <v>0</v>
      </c>
      <c r="BV158">
        <v>0</v>
      </c>
      <c r="BX158">
        <v>46</v>
      </c>
      <c r="BY158">
        <v>63</v>
      </c>
      <c r="CD158">
        <v>14137</v>
      </c>
      <c r="CE158">
        <v>23008</v>
      </c>
      <c r="CN158">
        <v>4340</v>
      </c>
      <c r="CO158">
        <v>7115</v>
      </c>
      <c r="CP158">
        <v>638</v>
      </c>
      <c r="CQ158">
        <v>721</v>
      </c>
      <c r="CT158">
        <v>120</v>
      </c>
      <c r="CU158">
        <v>128</v>
      </c>
      <c r="CV158">
        <v>1206</v>
      </c>
      <c r="CW158">
        <v>4167</v>
      </c>
      <c r="DD158">
        <v>20</v>
      </c>
      <c r="DE158">
        <v>185</v>
      </c>
      <c r="DF158">
        <v>2396</v>
      </c>
      <c r="DG158">
        <v>2284</v>
      </c>
    </row>
    <row r="159" spans="1:355">
      <c r="A159" t="s">
        <v>8385</v>
      </c>
      <c r="B159">
        <v>1831181333</v>
      </c>
      <c r="C159" t="s">
        <v>4014</v>
      </c>
      <c r="D159" t="s">
        <v>1095</v>
      </c>
      <c r="E159">
        <v>25108734</v>
      </c>
      <c r="F159" t="s">
        <v>8386</v>
      </c>
      <c r="G159" t="s">
        <v>3936</v>
      </c>
      <c r="H159" t="s">
        <v>3931</v>
      </c>
      <c r="I159" t="s">
        <v>3932</v>
      </c>
      <c r="AF159">
        <v>0</v>
      </c>
      <c r="AG159">
        <v>72</v>
      </c>
      <c r="AL159">
        <v>54492</v>
      </c>
      <c r="AM159">
        <v>54767</v>
      </c>
      <c r="AP159">
        <v>540</v>
      </c>
      <c r="AQ159">
        <v>197</v>
      </c>
      <c r="BH159">
        <v>24933</v>
      </c>
      <c r="BI159">
        <v>24987</v>
      </c>
      <c r="BL159">
        <v>3085</v>
      </c>
      <c r="BM159">
        <v>4215</v>
      </c>
      <c r="BR159">
        <v>0</v>
      </c>
      <c r="BV159">
        <v>14880</v>
      </c>
      <c r="BW159">
        <v>14528</v>
      </c>
      <c r="BX159">
        <v>12134</v>
      </c>
      <c r="BY159">
        <v>11306</v>
      </c>
      <c r="CD159">
        <v>55032</v>
      </c>
      <c r="CE159">
        <v>55036</v>
      </c>
      <c r="CL159">
        <v>7</v>
      </c>
      <c r="CN159">
        <v>11577</v>
      </c>
      <c r="CO159">
        <v>12193</v>
      </c>
      <c r="CP159">
        <v>1608</v>
      </c>
      <c r="CQ159">
        <v>4113</v>
      </c>
      <c r="CT159">
        <v>418</v>
      </c>
      <c r="CU159">
        <v>430</v>
      </c>
      <c r="CV159">
        <v>19</v>
      </c>
      <c r="CW159">
        <v>1947</v>
      </c>
      <c r="DD159">
        <v>2283</v>
      </c>
      <c r="DE159">
        <v>2436</v>
      </c>
      <c r="DF159">
        <v>11808</v>
      </c>
      <c r="DG159">
        <v>8139</v>
      </c>
    </row>
    <row r="160" spans="1:355">
      <c r="A160" t="s">
        <v>8387</v>
      </c>
      <c r="B160">
        <v>6168074571</v>
      </c>
      <c r="C160" t="s">
        <v>4185</v>
      </c>
      <c r="D160" t="s">
        <v>1100</v>
      </c>
      <c r="E160">
        <v>23524353</v>
      </c>
      <c r="F160" t="s">
        <v>8388</v>
      </c>
      <c r="G160" t="s">
        <v>3936</v>
      </c>
      <c r="H160" t="s">
        <v>3931</v>
      </c>
      <c r="I160" t="s">
        <v>3932</v>
      </c>
      <c r="T160">
        <v>0</v>
      </c>
      <c r="U160">
        <v>93</v>
      </c>
      <c r="AF160">
        <v>211</v>
      </c>
      <c r="AG160">
        <v>253</v>
      </c>
      <c r="AL160">
        <v>77986</v>
      </c>
      <c r="AM160">
        <v>53018</v>
      </c>
      <c r="AP160">
        <v>1117</v>
      </c>
      <c r="AQ160">
        <v>2400</v>
      </c>
      <c r="BH160">
        <v>77382</v>
      </c>
      <c r="BI160">
        <v>54398</v>
      </c>
      <c r="BR160">
        <v>17</v>
      </c>
      <c r="BS160">
        <v>17</v>
      </c>
      <c r="BX160">
        <v>1915</v>
      </c>
      <c r="BY160">
        <v>1349</v>
      </c>
      <c r="CD160">
        <v>79314</v>
      </c>
      <c r="CE160">
        <v>55764</v>
      </c>
      <c r="CN160">
        <v>667</v>
      </c>
      <c r="CO160">
        <v>693</v>
      </c>
      <c r="CP160">
        <v>317</v>
      </c>
      <c r="CQ160">
        <v>730</v>
      </c>
      <c r="CT160">
        <v>4892</v>
      </c>
      <c r="CU160">
        <v>3654</v>
      </c>
      <c r="CV160">
        <v>78631</v>
      </c>
      <c r="CW160">
        <v>58324</v>
      </c>
      <c r="DD160">
        <v>108283</v>
      </c>
      <c r="DE160">
        <v>77859</v>
      </c>
      <c r="DF160">
        <v>25110</v>
      </c>
      <c r="DG160">
        <v>15844</v>
      </c>
    </row>
    <row r="161" spans="1:267">
      <c r="A161" t="s">
        <v>4082</v>
      </c>
      <c r="B161">
        <v>8602214460</v>
      </c>
      <c r="C161" t="s">
        <v>3939</v>
      </c>
      <c r="D161" t="s">
        <v>1107</v>
      </c>
      <c r="E161">
        <v>24540626</v>
      </c>
      <c r="F161" t="s">
        <v>4083</v>
      </c>
      <c r="G161" t="s">
        <v>3936</v>
      </c>
      <c r="H161" t="s">
        <v>3931</v>
      </c>
      <c r="I161" t="s">
        <v>3932</v>
      </c>
      <c r="T161">
        <v>0</v>
      </c>
      <c r="AL161">
        <v>13124</v>
      </c>
      <c r="AM161">
        <v>13039</v>
      </c>
      <c r="AP161">
        <v>3507</v>
      </c>
      <c r="AQ161">
        <v>3639</v>
      </c>
      <c r="BH161">
        <v>14930</v>
      </c>
      <c r="BI161">
        <v>15053</v>
      </c>
      <c r="BL161">
        <v>110</v>
      </c>
      <c r="BM161">
        <v>110</v>
      </c>
      <c r="BX161">
        <v>1591</v>
      </c>
      <c r="BY161">
        <v>1515</v>
      </c>
      <c r="CD161">
        <v>16631</v>
      </c>
      <c r="CE161">
        <v>16678</v>
      </c>
      <c r="CN161">
        <v>0</v>
      </c>
      <c r="CO161">
        <v>1</v>
      </c>
      <c r="CP161">
        <v>32</v>
      </c>
      <c r="CQ161">
        <v>71</v>
      </c>
      <c r="CT161">
        <v>91</v>
      </c>
      <c r="CU161">
        <v>462</v>
      </c>
      <c r="CV161">
        <v>-123</v>
      </c>
      <c r="CW161">
        <v>4782</v>
      </c>
      <c r="DD161">
        <v>0</v>
      </c>
      <c r="DE161">
        <v>6797</v>
      </c>
      <c r="DF161">
        <v>0</v>
      </c>
      <c r="DG161">
        <v>1483</v>
      </c>
    </row>
    <row r="162" spans="1:267">
      <c r="A162" t="s">
        <v>8389</v>
      </c>
      <c r="B162">
        <v>4632195224</v>
      </c>
      <c r="C162" t="s">
        <v>8390</v>
      </c>
      <c r="D162" t="s">
        <v>1113</v>
      </c>
      <c r="E162">
        <v>22944069</v>
      </c>
      <c r="F162" t="s">
        <v>8391</v>
      </c>
      <c r="G162" t="s">
        <v>3936</v>
      </c>
      <c r="H162" t="s">
        <v>3931</v>
      </c>
      <c r="I162" t="s">
        <v>3932</v>
      </c>
      <c r="T162">
        <v>19107</v>
      </c>
      <c r="U162">
        <v>20947</v>
      </c>
      <c r="AF162">
        <v>0</v>
      </c>
      <c r="AG162">
        <v>360</v>
      </c>
      <c r="AL162">
        <v>402552</v>
      </c>
      <c r="AM162">
        <v>179234</v>
      </c>
      <c r="AP162">
        <v>12708</v>
      </c>
      <c r="AQ162">
        <v>2880</v>
      </c>
      <c r="BH162">
        <v>231288</v>
      </c>
      <c r="BI162">
        <v>200723</v>
      </c>
      <c r="BL162">
        <v>188000</v>
      </c>
      <c r="BV162">
        <v>3309</v>
      </c>
      <c r="BX162">
        <v>11769</v>
      </c>
      <c r="BY162">
        <v>2698</v>
      </c>
      <c r="CD162">
        <v>434367</v>
      </c>
      <c r="CE162">
        <v>203420</v>
      </c>
      <c r="CL162">
        <v>21362</v>
      </c>
      <c r="CN162">
        <v>145</v>
      </c>
      <c r="CP162">
        <v>2654</v>
      </c>
      <c r="CQ162">
        <v>1281</v>
      </c>
      <c r="CT162">
        <v>14257</v>
      </c>
      <c r="CU162">
        <v>9323</v>
      </c>
      <c r="CV162">
        <v>100423</v>
      </c>
      <c r="CW162">
        <v>121843</v>
      </c>
      <c r="DD162">
        <v>241678</v>
      </c>
      <c r="DE162">
        <v>185710</v>
      </c>
      <c r="DF162">
        <v>103127</v>
      </c>
      <c r="DG162">
        <v>53263</v>
      </c>
    </row>
    <row r="163" spans="1:267">
      <c r="A163" t="s">
        <v>8392</v>
      </c>
      <c r="B163">
        <v>2536276999</v>
      </c>
      <c r="C163" t="s">
        <v>8089</v>
      </c>
      <c r="D163" t="s">
        <v>1120</v>
      </c>
      <c r="E163">
        <v>24592987</v>
      </c>
      <c r="F163" t="s">
        <v>8393</v>
      </c>
      <c r="G163" t="s">
        <v>3936</v>
      </c>
      <c r="H163" t="s">
        <v>3931</v>
      </c>
      <c r="I163" t="s">
        <v>3932</v>
      </c>
      <c r="T163">
        <v>0</v>
      </c>
      <c r="AD163">
        <v>0</v>
      </c>
      <c r="AE163">
        <v>0</v>
      </c>
      <c r="AL163">
        <v>6250</v>
      </c>
      <c r="AM163">
        <v>6601</v>
      </c>
      <c r="AN163">
        <v>12210</v>
      </c>
      <c r="AO163">
        <v>12110</v>
      </c>
      <c r="AP163">
        <v>899</v>
      </c>
      <c r="AQ163">
        <v>627</v>
      </c>
      <c r="AT163">
        <v>19359</v>
      </c>
      <c r="AU163">
        <v>19338</v>
      </c>
      <c r="AV163">
        <v>10</v>
      </c>
      <c r="AW163">
        <v>10</v>
      </c>
      <c r="BF163">
        <v>1621</v>
      </c>
      <c r="BG163">
        <v>1614</v>
      </c>
      <c r="BH163">
        <v>1631</v>
      </c>
      <c r="BI163">
        <v>1624</v>
      </c>
      <c r="BL163">
        <v>5700</v>
      </c>
      <c r="BM163">
        <v>5700</v>
      </c>
      <c r="BT163">
        <v>5700</v>
      </c>
      <c r="BU163">
        <v>5700</v>
      </c>
      <c r="BX163">
        <v>28</v>
      </c>
      <c r="BY163">
        <v>14</v>
      </c>
      <c r="BZ163">
        <v>12000</v>
      </c>
      <c r="CA163">
        <v>12000</v>
      </c>
      <c r="CB163">
        <v>12028</v>
      </c>
      <c r="CC163">
        <v>12014</v>
      </c>
      <c r="CD163">
        <v>19359</v>
      </c>
      <c r="CE163">
        <v>19338</v>
      </c>
      <c r="CH163">
        <v>359</v>
      </c>
      <c r="CI163">
        <v>173</v>
      </c>
      <c r="CP163">
        <v>91</v>
      </c>
      <c r="CQ163">
        <v>32</v>
      </c>
      <c r="CR163">
        <v>268</v>
      </c>
      <c r="CS163">
        <v>141</v>
      </c>
      <c r="CT163">
        <v>-261</v>
      </c>
      <c r="CU163">
        <v>-110</v>
      </c>
      <c r="CV163">
        <v>7</v>
      </c>
      <c r="CW163">
        <v>31</v>
      </c>
      <c r="CX163">
        <v>-261</v>
      </c>
      <c r="CY163">
        <v>-110</v>
      </c>
      <c r="DB163">
        <v>7</v>
      </c>
      <c r="DC163">
        <v>31</v>
      </c>
      <c r="DD163">
        <v>5850</v>
      </c>
      <c r="DE163">
        <v>4005</v>
      </c>
      <c r="DF163">
        <v>5491</v>
      </c>
      <c r="DG163">
        <v>3832</v>
      </c>
      <c r="DH163">
        <v>359</v>
      </c>
      <c r="DI163">
        <v>173</v>
      </c>
    </row>
    <row r="164" spans="1:267">
      <c r="A164" t="s">
        <v>8394</v>
      </c>
      <c r="B164">
        <v>2465128720</v>
      </c>
      <c r="C164" t="s">
        <v>8211</v>
      </c>
      <c r="D164" t="s">
        <v>8395</v>
      </c>
      <c r="E164">
        <v>24080492</v>
      </c>
      <c r="F164" t="s">
        <v>8396</v>
      </c>
      <c r="G164" t="s">
        <v>3936</v>
      </c>
      <c r="H164" t="s">
        <v>3931</v>
      </c>
      <c r="I164" t="s">
        <v>3932</v>
      </c>
      <c r="T164">
        <v>414</v>
      </c>
      <c r="U164">
        <v>324</v>
      </c>
      <c r="AL164">
        <v>54284</v>
      </c>
      <c r="AM164">
        <v>43096</v>
      </c>
      <c r="AP164">
        <v>657</v>
      </c>
      <c r="AQ164">
        <v>1368</v>
      </c>
      <c r="BH164">
        <v>54435</v>
      </c>
      <c r="BI164">
        <v>43203</v>
      </c>
      <c r="BL164">
        <v>0</v>
      </c>
      <c r="BM164">
        <v>1333</v>
      </c>
      <c r="BX164">
        <v>920</v>
      </c>
      <c r="BY164">
        <v>252</v>
      </c>
      <c r="CD164">
        <v>55355</v>
      </c>
      <c r="CE164">
        <v>44788</v>
      </c>
      <c r="CN164">
        <v>40513</v>
      </c>
      <c r="CO164">
        <v>46478</v>
      </c>
      <c r="CP164">
        <v>2302</v>
      </c>
      <c r="CQ164">
        <v>12087</v>
      </c>
      <c r="CT164">
        <v>1090</v>
      </c>
      <c r="CU164">
        <v>1265</v>
      </c>
      <c r="CV164">
        <v>11232</v>
      </c>
      <c r="CW164">
        <v>11421</v>
      </c>
      <c r="DD164">
        <v>90</v>
      </c>
      <c r="DF164">
        <v>25979</v>
      </c>
      <c r="DG164">
        <v>21705</v>
      </c>
    </row>
    <row r="165" spans="1:267">
      <c r="A165" t="s">
        <v>8397</v>
      </c>
      <c r="B165">
        <v>5259100410</v>
      </c>
      <c r="C165" t="s">
        <v>8398</v>
      </c>
      <c r="D165" t="s">
        <v>1134</v>
      </c>
      <c r="E165">
        <v>23136375</v>
      </c>
      <c r="F165" t="s">
        <v>8399</v>
      </c>
      <c r="G165" t="s">
        <v>3936</v>
      </c>
      <c r="I165" t="s">
        <v>3932</v>
      </c>
      <c r="T165">
        <v>0</v>
      </c>
      <c r="U165">
        <v>1040</v>
      </c>
      <c r="AD165">
        <v>0</v>
      </c>
      <c r="AE165">
        <v>1040</v>
      </c>
      <c r="AF165">
        <v>0</v>
      </c>
      <c r="AG165">
        <v>0</v>
      </c>
      <c r="AL165">
        <v>1960</v>
      </c>
      <c r="AM165">
        <v>1993</v>
      </c>
      <c r="AP165">
        <v>816</v>
      </c>
      <c r="AQ165">
        <v>744</v>
      </c>
      <c r="AR165">
        <v>107964</v>
      </c>
      <c r="AS165">
        <v>112923</v>
      </c>
      <c r="AT165">
        <v>110740</v>
      </c>
      <c r="AU165">
        <v>115660</v>
      </c>
      <c r="AV165">
        <v>10</v>
      </c>
      <c r="AW165">
        <v>10</v>
      </c>
      <c r="BF165">
        <v>22089</v>
      </c>
      <c r="BG165">
        <v>21527</v>
      </c>
      <c r="BH165">
        <v>22099</v>
      </c>
      <c r="BI165">
        <v>21537</v>
      </c>
      <c r="BR165">
        <v>87478</v>
      </c>
      <c r="BS165">
        <v>91781</v>
      </c>
      <c r="BV165">
        <v>920</v>
      </c>
      <c r="BW165">
        <v>3319</v>
      </c>
      <c r="BX165">
        <v>243</v>
      </c>
      <c r="BY165">
        <v>63</v>
      </c>
      <c r="CB165">
        <v>88641</v>
      </c>
      <c r="CC165">
        <v>95163</v>
      </c>
      <c r="CD165">
        <v>110740</v>
      </c>
      <c r="CE165">
        <v>116700</v>
      </c>
      <c r="CH165">
        <v>2950</v>
      </c>
      <c r="CI165">
        <v>-437</v>
      </c>
      <c r="CN165">
        <v>5564</v>
      </c>
      <c r="CO165">
        <v>5806</v>
      </c>
      <c r="CP165">
        <v>7952</v>
      </c>
      <c r="CQ165">
        <v>1999</v>
      </c>
      <c r="CR165">
        <v>562</v>
      </c>
      <c r="CS165">
        <v>3370</v>
      </c>
      <c r="CV165">
        <v>562</v>
      </c>
      <c r="CW165">
        <v>3370</v>
      </c>
      <c r="DB165">
        <v>562</v>
      </c>
      <c r="DC165">
        <v>3370</v>
      </c>
      <c r="DD165">
        <v>6739</v>
      </c>
      <c r="DE165">
        <v>3815</v>
      </c>
      <c r="DF165">
        <v>0</v>
      </c>
      <c r="DG165">
        <v>0</v>
      </c>
      <c r="DH165">
        <v>6739</v>
      </c>
      <c r="DI165">
        <v>3815</v>
      </c>
      <c r="IB165">
        <v>3789</v>
      </c>
      <c r="IC165">
        <v>4252</v>
      </c>
    </row>
    <row r="166" spans="1:267">
      <c r="A166" t="s">
        <v>8400</v>
      </c>
      <c r="B166">
        <v>7733298863</v>
      </c>
      <c r="C166" t="s">
        <v>8401</v>
      </c>
      <c r="D166" t="s">
        <v>1141</v>
      </c>
      <c r="E166">
        <v>24813200</v>
      </c>
      <c r="F166" t="s">
        <v>8402</v>
      </c>
      <c r="G166" t="s">
        <v>3936</v>
      </c>
      <c r="H166" t="s">
        <v>3931</v>
      </c>
      <c r="I166" t="s">
        <v>3932</v>
      </c>
      <c r="T166">
        <v>40</v>
      </c>
      <c r="U166">
        <v>0</v>
      </c>
      <c r="X166">
        <v>0</v>
      </c>
      <c r="Y166">
        <v>0</v>
      </c>
      <c r="AF166">
        <v>806</v>
      </c>
      <c r="AG166">
        <v>806</v>
      </c>
      <c r="AL166">
        <v>37582</v>
      </c>
      <c r="AM166">
        <v>38886</v>
      </c>
      <c r="AP166">
        <v>5479</v>
      </c>
      <c r="AQ166">
        <v>6463</v>
      </c>
      <c r="BH166">
        <v>40471</v>
      </c>
      <c r="BI166">
        <v>39721</v>
      </c>
      <c r="BL166">
        <v>1867</v>
      </c>
      <c r="BM166">
        <v>4858</v>
      </c>
      <c r="BV166">
        <v>10</v>
      </c>
      <c r="BW166">
        <v>41</v>
      </c>
      <c r="BX166">
        <v>1559</v>
      </c>
      <c r="BY166">
        <v>1535</v>
      </c>
      <c r="CD166">
        <v>43907</v>
      </c>
      <c r="CE166">
        <v>46155</v>
      </c>
      <c r="CN166">
        <v>413</v>
      </c>
      <c r="CO166">
        <v>339</v>
      </c>
      <c r="CP166">
        <v>3047</v>
      </c>
      <c r="CQ166">
        <v>3631</v>
      </c>
      <c r="CT166">
        <v>1712</v>
      </c>
      <c r="CU166">
        <v>1351</v>
      </c>
      <c r="CV166">
        <v>4730</v>
      </c>
      <c r="CW166">
        <v>245</v>
      </c>
      <c r="DD166">
        <v>54857</v>
      </c>
      <c r="DE166">
        <v>42910</v>
      </c>
      <c r="DF166">
        <v>45781</v>
      </c>
      <c r="DG166">
        <v>38022</v>
      </c>
    </row>
    <row r="167" spans="1:267">
      <c r="A167" t="s">
        <v>4160</v>
      </c>
      <c r="B167">
        <v>5406610327</v>
      </c>
      <c r="C167" t="s">
        <v>4161</v>
      </c>
      <c r="D167" t="s">
        <v>4162</v>
      </c>
      <c r="E167">
        <v>24931674</v>
      </c>
      <c r="F167" t="s">
        <v>4163</v>
      </c>
      <c r="G167" t="s">
        <v>3936</v>
      </c>
      <c r="H167" t="s">
        <v>3931</v>
      </c>
      <c r="I167" t="s">
        <v>3932</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J167">
        <v>0</v>
      </c>
      <c r="AK167">
        <v>0</v>
      </c>
      <c r="AL167">
        <v>332100</v>
      </c>
      <c r="AM167">
        <v>332100</v>
      </c>
      <c r="AN167">
        <v>0</v>
      </c>
      <c r="AO167">
        <v>0</v>
      </c>
      <c r="AP167">
        <v>0</v>
      </c>
      <c r="AQ167">
        <v>0</v>
      </c>
      <c r="AR167">
        <v>0</v>
      </c>
      <c r="AS167">
        <v>0</v>
      </c>
      <c r="AT167">
        <v>332100</v>
      </c>
      <c r="AU167">
        <v>332100</v>
      </c>
      <c r="AV167">
        <v>332100</v>
      </c>
      <c r="AW167">
        <v>332100</v>
      </c>
      <c r="AX167">
        <v>0</v>
      </c>
      <c r="AY167">
        <v>0</v>
      </c>
      <c r="AZ167">
        <v>0</v>
      </c>
      <c r="BA167">
        <v>0</v>
      </c>
      <c r="BB167">
        <v>0</v>
      </c>
      <c r="BC167">
        <v>0</v>
      </c>
      <c r="BD167">
        <v>0</v>
      </c>
      <c r="BE167">
        <v>0</v>
      </c>
      <c r="BF167">
        <v>0</v>
      </c>
      <c r="BG167">
        <v>0</v>
      </c>
      <c r="BH167">
        <v>332100</v>
      </c>
      <c r="BI167">
        <v>332100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332100</v>
      </c>
      <c r="CE167">
        <v>332100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FZ167">
        <v>0</v>
      </c>
      <c r="GA167">
        <v>0</v>
      </c>
      <c r="GB167">
        <v>0</v>
      </c>
      <c r="GC167">
        <v>0</v>
      </c>
      <c r="GR167">
        <v>0</v>
      </c>
      <c r="GS167">
        <v>0</v>
      </c>
      <c r="IA167">
        <v>0</v>
      </c>
      <c r="IB167">
        <v>0</v>
      </c>
      <c r="IC167">
        <v>0</v>
      </c>
      <c r="JA167">
        <v>0</v>
      </c>
      <c r="JB167">
        <v>0</v>
      </c>
      <c r="JC167">
        <v>0</v>
      </c>
      <c r="JD167">
        <v>0</v>
      </c>
      <c r="JE167">
        <v>0</v>
      </c>
      <c r="JF167">
        <v>0</v>
      </c>
      <c r="JG167">
        <v>0</v>
      </c>
    </row>
    <row r="168" spans="1:267">
      <c r="A168" t="s">
        <v>8403</v>
      </c>
      <c r="B168">
        <v>3666100821</v>
      </c>
      <c r="C168" t="s">
        <v>4165</v>
      </c>
      <c r="D168" t="s">
        <v>1154</v>
      </c>
      <c r="E168">
        <v>24611464</v>
      </c>
      <c r="F168" t="s">
        <v>8404</v>
      </c>
      <c r="G168" t="s">
        <v>3936</v>
      </c>
      <c r="H168" t="s">
        <v>3931</v>
      </c>
      <c r="I168" t="s">
        <v>3932</v>
      </c>
      <c r="AB168">
        <v>3895</v>
      </c>
      <c r="AC168">
        <v>8923</v>
      </c>
      <c r="AD168">
        <v>3895</v>
      </c>
      <c r="AE168">
        <v>8923</v>
      </c>
      <c r="AL168">
        <v>46853</v>
      </c>
      <c r="AM168">
        <v>35119</v>
      </c>
      <c r="AP168">
        <v>35242</v>
      </c>
      <c r="AQ168">
        <v>11107</v>
      </c>
      <c r="AT168">
        <v>82095</v>
      </c>
      <c r="AU168">
        <v>46226</v>
      </c>
      <c r="AV168">
        <v>10010</v>
      </c>
      <c r="AW168">
        <v>10010</v>
      </c>
      <c r="BF168">
        <v>73068</v>
      </c>
      <c r="BH168">
        <v>83078</v>
      </c>
      <c r="BI168">
        <v>10010</v>
      </c>
      <c r="BV168">
        <v>0</v>
      </c>
      <c r="BW168">
        <v>44500</v>
      </c>
      <c r="BX168">
        <v>2912</v>
      </c>
      <c r="BY168">
        <v>639</v>
      </c>
      <c r="BZ168">
        <v>0</v>
      </c>
      <c r="CB168">
        <v>2912</v>
      </c>
      <c r="CC168">
        <v>45139</v>
      </c>
      <c r="CD168">
        <v>85990</v>
      </c>
      <c r="CE168">
        <v>55149</v>
      </c>
      <c r="CF168">
        <v>2151</v>
      </c>
      <c r="CG168">
        <v>2012</v>
      </c>
      <c r="CH168">
        <v>64489</v>
      </c>
      <c r="CI168">
        <v>1862</v>
      </c>
      <c r="CN168">
        <v>0</v>
      </c>
      <c r="CO168">
        <v>470</v>
      </c>
      <c r="CP168">
        <v>52</v>
      </c>
      <c r="CQ168">
        <v>51</v>
      </c>
      <c r="CR168">
        <v>64437</v>
      </c>
      <c r="CS168">
        <v>2281</v>
      </c>
      <c r="CT168">
        <v>-5091</v>
      </c>
      <c r="CU168">
        <v>-2281</v>
      </c>
      <c r="CV168">
        <v>59346</v>
      </c>
      <c r="CW168">
        <v>0</v>
      </c>
      <c r="CX168">
        <v>5091</v>
      </c>
      <c r="CY168">
        <v>2281</v>
      </c>
      <c r="DB168">
        <v>59346</v>
      </c>
      <c r="DD168">
        <v>84852</v>
      </c>
      <c r="DE168">
        <v>37551</v>
      </c>
      <c r="DF168">
        <v>16211</v>
      </c>
      <c r="DG168">
        <v>33677</v>
      </c>
      <c r="DH168">
        <v>68641</v>
      </c>
      <c r="DI168">
        <v>3874</v>
      </c>
      <c r="IB168">
        <v>2001</v>
      </c>
    </row>
    <row r="169" spans="1:267">
      <c r="A169" t="s">
        <v>8405</v>
      </c>
      <c r="B169">
        <v>4632200234</v>
      </c>
      <c r="C169" t="s">
        <v>8390</v>
      </c>
      <c r="D169" t="s">
        <v>1162</v>
      </c>
      <c r="E169">
        <v>25105728</v>
      </c>
      <c r="F169" t="s">
        <v>8406</v>
      </c>
      <c r="G169" t="s">
        <v>3936</v>
      </c>
      <c r="H169" t="s">
        <v>3931</v>
      </c>
      <c r="I169" t="s">
        <v>3932</v>
      </c>
      <c r="AF169">
        <v>1</v>
      </c>
      <c r="AL169">
        <v>731</v>
      </c>
      <c r="AM169">
        <v>717</v>
      </c>
      <c r="AN169">
        <v>13221</v>
      </c>
      <c r="AO169">
        <v>13174</v>
      </c>
      <c r="AP169">
        <v>201</v>
      </c>
      <c r="AQ169">
        <v>224</v>
      </c>
      <c r="AR169">
        <v>0</v>
      </c>
      <c r="AT169">
        <v>14153</v>
      </c>
      <c r="AU169">
        <v>14116</v>
      </c>
      <c r="AV169">
        <v>10</v>
      </c>
      <c r="AW169">
        <v>10</v>
      </c>
      <c r="BF169">
        <v>13613</v>
      </c>
      <c r="BG169">
        <v>13683</v>
      </c>
      <c r="BH169">
        <v>13623</v>
      </c>
      <c r="BI169">
        <v>13693</v>
      </c>
      <c r="BL169">
        <v>0</v>
      </c>
      <c r="BT169">
        <v>0</v>
      </c>
      <c r="BU169">
        <v>0</v>
      </c>
      <c r="BX169">
        <v>530</v>
      </c>
      <c r="BY169">
        <v>423</v>
      </c>
      <c r="CB169">
        <v>530</v>
      </c>
      <c r="CC169">
        <v>423</v>
      </c>
      <c r="CD169">
        <v>14153</v>
      </c>
      <c r="CE169">
        <v>14116</v>
      </c>
      <c r="CH169">
        <v>-1473</v>
      </c>
      <c r="CI169">
        <v>-1756</v>
      </c>
      <c r="CN169">
        <v>1490</v>
      </c>
      <c r="CO169">
        <v>2527</v>
      </c>
      <c r="CP169">
        <v>98</v>
      </c>
      <c r="CQ169">
        <v>378</v>
      </c>
      <c r="CR169">
        <v>-81</v>
      </c>
      <c r="CS169">
        <v>393</v>
      </c>
      <c r="CV169">
        <v>-118</v>
      </c>
      <c r="CW169">
        <v>312</v>
      </c>
      <c r="CX169">
        <v>37</v>
      </c>
      <c r="CY169">
        <v>81</v>
      </c>
      <c r="DB169">
        <v>-118</v>
      </c>
      <c r="DC169">
        <v>312</v>
      </c>
      <c r="DD169">
        <v>0</v>
      </c>
      <c r="DE169">
        <v>415</v>
      </c>
      <c r="DF169">
        <v>1473</v>
      </c>
      <c r="DG169">
        <v>2171</v>
      </c>
      <c r="DH169">
        <v>-1473</v>
      </c>
      <c r="DI169">
        <v>-1756</v>
      </c>
    </row>
    <row r="170" spans="1:267">
      <c r="A170" t="s">
        <v>4164</v>
      </c>
      <c r="B170">
        <v>3625013023</v>
      </c>
      <c r="C170" t="s">
        <v>4165</v>
      </c>
      <c r="D170" t="s">
        <v>4166</v>
      </c>
      <c r="E170">
        <v>25029962</v>
      </c>
      <c r="F170" t="s">
        <v>4167</v>
      </c>
      <c r="G170" t="s">
        <v>3936</v>
      </c>
      <c r="H170" t="s">
        <v>3931</v>
      </c>
      <c r="I170" t="s">
        <v>3932</v>
      </c>
      <c r="T170">
        <v>11579</v>
      </c>
      <c r="U170">
        <v>1648</v>
      </c>
      <c r="X170">
        <v>4</v>
      </c>
      <c r="AF170">
        <v>0</v>
      </c>
      <c r="AG170">
        <v>10566</v>
      </c>
      <c r="AL170">
        <v>17209</v>
      </c>
      <c r="AM170">
        <v>20269</v>
      </c>
      <c r="AP170">
        <v>241</v>
      </c>
      <c r="AQ170">
        <v>433</v>
      </c>
      <c r="BH170">
        <v>10083</v>
      </c>
      <c r="BI170">
        <v>10709</v>
      </c>
      <c r="BL170">
        <v>2954</v>
      </c>
      <c r="BV170">
        <v>8185</v>
      </c>
      <c r="BW170">
        <v>8185</v>
      </c>
      <c r="BX170">
        <v>7811</v>
      </c>
      <c r="BY170">
        <v>13550</v>
      </c>
      <c r="CD170">
        <v>29033</v>
      </c>
      <c r="CE170">
        <v>32915</v>
      </c>
      <c r="CL170">
        <v>0</v>
      </c>
      <c r="CM170">
        <v>203</v>
      </c>
      <c r="CN170">
        <v>3904</v>
      </c>
      <c r="CO170">
        <v>11473</v>
      </c>
      <c r="CP170">
        <v>3960</v>
      </c>
      <c r="CQ170">
        <v>20480</v>
      </c>
      <c r="CT170">
        <v>500</v>
      </c>
      <c r="CU170">
        <v>620</v>
      </c>
      <c r="CV170">
        <v>-1640</v>
      </c>
      <c r="CW170">
        <v>-12803</v>
      </c>
      <c r="DD170">
        <v>550</v>
      </c>
      <c r="DE170">
        <v>4141</v>
      </c>
      <c r="DF170">
        <v>1634</v>
      </c>
      <c r="DG170">
        <v>7114</v>
      </c>
    </row>
    <row r="171" spans="1:267">
      <c r="A171" t="s">
        <v>8407</v>
      </c>
      <c r="B171">
        <v>1831167427</v>
      </c>
      <c r="C171" t="s">
        <v>8408</v>
      </c>
      <c r="D171" t="s">
        <v>1175</v>
      </c>
      <c r="E171">
        <v>24448590</v>
      </c>
      <c r="F171" t="s">
        <v>8409</v>
      </c>
      <c r="G171" t="s">
        <v>3936</v>
      </c>
      <c r="H171" t="s">
        <v>3931</v>
      </c>
      <c r="I171" t="s">
        <v>3932</v>
      </c>
      <c r="L171">
        <v>3850</v>
      </c>
      <c r="M171">
        <v>3850</v>
      </c>
      <c r="T171">
        <v>6849</v>
      </c>
      <c r="U171">
        <v>6579</v>
      </c>
      <c r="X171">
        <v>0</v>
      </c>
      <c r="AD171">
        <v>10699</v>
      </c>
      <c r="AE171">
        <v>10429</v>
      </c>
      <c r="AL171">
        <v>11962</v>
      </c>
      <c r="AM171">
        <v>10959</v>
      </c>
      <c r="AN171">
        <v>323603</v>
      </c>
      <c r="AO171">
        <v>245024</v>
      </c>
      <c r="AP171">
        <v>5190</v>
      </c>
      <c r="AQ171">
        <v>24876</v>
      </c>
      <c r="AR171">
        <v>168</v>
      </c>
      <c r="AS171">
        <v>91</v>
      </c>
      <c r="AT171">
        <v>340923</v>
      </c>
      <c r="AU171">
        <v>280950</v>
      </c>
      <c r="AV171">
        <v>10000</v>
      </c>
      <c r="AW171">
        <v>10000</v>
      </c>
      <c r="BF171">
        <v>317526</v>
      </c>
      <c r="BG171">
        <v>262526</v>
      </c>
      <c r="BH171">
        <v>327526</v>
      </c>
      <c r="BI171">
        <v>272526</v>
      </c>
      <c r="BL171">
        <v>0</v>
      </c>
      <c r="BM171">
        <v>6900</v>
      </c>
      <c r="BT171">
        <v>0</v>
      </c>
      <c r="BU171">
        <v>6900</v>
      </c>
      <c r="BV171">
        <v>0</v>
      </c>
      <c r="BW171">
        <v>1091</v>
      </c>
      <c r="BX171">
        <v>24096</v>
      </c>
      <c r="BY171">
        <v>10862</v>
      </c>
      <c r="CB171">
        <v>24096</v>
      </c>
      <c r="CC171">
        <v>11953</v>
      </c>
      <c r="CD171">
        <v>351622</v>
      </c>
      <c r="CE171">
        <v>291379</v>
      </c>
      <c r="CH171">
        <v>174873</v>
      </c>
      <c r="CI171">
        <v>90582</v>
      </c>
      <c r="CJ171">
        <v>3386</v>
      </c>
      <c r="CK171">
        <v>1812</v>
      </c>
      <c r="CL171">
        <v>671</v>
      </c>
      <c r="CM171">
        <v>494</v>
      </c>
      <c r="CN171">
        <v>923</v>
      </c>
      <c r="CO171">
        <v>833</v>
      </c>
      <c r="CP171">
        <v>15696</v>
      </c>
      <c r="CQ171">
        <v>11119</v>
      </c>
      <c r="CR171">
        <v>162815</v>
      </c>
      <c r="CS171">
        <v>81614</v>
      </c>
      <c r="CT171">
        <v>-22033</v>
      </c>
      <c r="CU171">
        <v>-9800</v>
      </c>
      <c r="CV171">
        <v>140768</v>
      </c>
      <c r="CW171">
        <v>71814</v>
      </c>
      <c r="CX171">
        <v>12085</v>
      </c>
      <c r="DB171">
        <v>140768</v>
      </c>
      <c r="DC171">
        <v>71814</v>
      </c>
      <c r="DD171">
        <v>305812</v>
      </c>
      <c r="DE171">
        <v>209267</v>
      </c>
      <c r="DF171">
        <v>130939</v>
      </c>
      <c r="DG171">
        <v>118685</v>
      </c>
      <c r="DH171">
        <v>174873</v>
      </c>
      <c r="DI171">
        <v>90582</v>
      </c>
      <c r="GB171">
        <v>-14</v>
      </c>
    </row>
    <row r="172" spans="1:267">
      <c r="A172" t="s">
        <v>8410</v>
      </c>
      <c r="B172">
        <v>5260402511</v>
      </c>
      <c r="C172" t="s">
        <v>4002</v>
      </c>
      <c r="D172" t="s">
        <v>1181</v>
      </c>
      <c r="E172">
        <v>24741588</v>
      </c>
      <c r="F172" t="s">
        <v>8411</v>
      </c>
      <c r="G172" t="s">
        <v>3936</v>
      </c>
      <c r="H172" t="s">
        <v>3931</v>
      </c>
      <c r="I172" t="s">
        <v>3932</v>
      </c>
      <c r="T172">
        <v>19116</v>
      </c>
      <c r="U172">
        <v>8395</v>
      </c>
      <c r="AF172">
        <v>14267</v>
      </c>
      <c r="AG172">
        <v>15531</v>
      </c>
      <c r="AL172">
        <v>562892</v>
      </c>
      <c r="AM172">
        <v>587373</v>
      </c>
      <c r="AP172">
        <v>39038</v>
      </c>
      <c r="AQ172">
        <v>91714</v>
      </c>
      <c r="BH172">
        <v>263567</v>
      </c>
      <c r="BI172">
        <v>205622</v>
      </c>
      <c r="BL172">
        <v>46299</v>
      </c>
      <c r="BM172">
        <v>48699</v>
      </c>
      <c r="BR172">
        <v>7667</v>
      </c>
      <c r="BS172">
        <v>21473</v>
      </c>
      <c r="BX172">
        <v>317780</v>
      </c>
      <c r="BY172">
        <v>427219</v>
      </c>
      <c r="CD172">
        <v>635313</v>
      </c>
      <c r="CE172">
        <v>703013</v>
      </c>
      <c r="CP172">
        <v>2802</v>
      </c>
      <c r="CT172">
        <v>4363</v>
      </c>
      <c r="CU172">
        <v>3986</v>
      </c>
      <c r="CV172">
        <v>8527</v>
      </c>
      <c r="CW172">
        <v>8004</v>
      </c>
      <c r="DD172">
        <v>90181</v>
      </c>
      <c r="DE172">
        <v>61121</v>
      </c>
      <c r="DF172">
        <v>74489</v>
      </c>
      <c r="DG172">
        <v>49131</v>
      </c>
    </row>
    <row r="173" spans="1:267">
      <c r="A173" t="s">
        <v>8412</v>
      </c>
      <c r="B173">
        <v>5406972623</v>
      </c>
      <c r="C173" t="s">
        <v>3985</v>
      </c>
      <c r="D173" t="s">
        <v>1188</v>
      </c>
      <c r="E173">
        <v>23030804</v>
      </c>
      <c r="F173" t="s">
        <v>8414</v>
      </c>
      <c r="G173" t="s">
        <v>8413</v>
      </c>
      <c r="H173" t="s">
        <v>3931</v>
      </c>
      <c r="I173" t="s">
        <v>3932</v>
      </c>
      <c r="T173">
        <v>89</v>
      </c>
      <c r="U173">
        <v>206</v>
      </c>
      <c r="AF173">
        <v>0</v>
      </c>
      <c r="AL173">
        <v>34318</v>
      </c>
      <c r="AM173">
        <v>46079</v>
      </c>
      <c r="AP173">
        <v>39212</v>
      </c>
      <c r="AQ173">
        <v>23507</v>
      </c>
      <c r="BH173">
        <v>64519</v>
      </c>
      <c r="BI173">
        <v>54591</v>
      </c>
      <c r="BL173">
        <v>294</v>
      </c>
      <c r="BM173">
        <v>5467</v>
      </c>
      <c r="BX173">
        <v>8806</v>
      </c>
      <c r="BY173">
        <v>9734</v>
      </c>
      <c r="CD173">
        <v>73619</v>
      </c>
      <c r="CE173">
        <v>69792</v>
      </c>
      <c r="CL173">
        <v>689</v>
      </c>
      <c r="CM173">
        <v>1837</v>
      </c>
      <c r="CN173">
        <v>235531</v>
      </c>
      <c r="CO173">
        <v>109480</v>
      </c>
      <c r="CP173">
        <v>192014</v>
      </c>
      <c r="CQ173">
        <v>74730</v>
      </c>
      <c r="CT173">
        <v>11946</v>
      </c>
      <c r="CU173">
        <v>6600</v>
      </c>
      <c r="CV173">
        <v>31128</v>
      </c>
      <c r="CW173">
        <v>26401</v>
      </c>
      <c r="DD173">
        <v>246</v>
      </c>
      <c r="DE173">
        <v>88</v>
      </c>
    </row>
    <row r="174" spans="1:267">
      <c r="A174" t="s">
        <v>3991</v>
      </c>
      <c r="B174">
        <v>1831177672</v>
      </c>
      <c r="C174" t="s">
        <v>3992</v>
      </c>
      <c r="D174" t="s">
        <v>1195</v>
      </c>
      <c r="E174">
        <v>25227700</v>
      </c>
      <c r="F174" t="s">
        <v>3993</v>
      </c>
      <c r="G174" t="s">
        <v>3936</v>
      </c>
      <c r="H174" t="s">
        <v>3931</v>
      </c>
      <c r="I174" t="s">
        <v>3932</v>
      </c>
      <c r="AF174">
        <v>0</v>
      </c>
      <c r="AL174">
        <v>41257</v>
      </c>
      <c r="AM174">
        <v>48989</v>
      </c>
      <c r="AP174">
        <v>272</v>
      </c>
      <c r="AQ174">
        <v>75</v>
      </c>
      <c r="BH174">
        <v>33909</v>
      </c>
      <c r="BI174">
        <v>28588</v>
      </c>
      <c r="BL174">
        <v>1531</v>
      </c>
      <c r="BM174">
        <v>18363</v>
      </c>
      <c r="BR174">
        <v>5592</v>
      </c>
      <c r="BV174">
        <v>248</v>
      </c>
      <c r="BW174">
        <v>1956</v>
      </c>
      <c r="BX174">
        <v>249</v>
      </c>
      <c r="BY174">
        <v>157</v>
      </c>
      <c r="CD174">
        <v>41529</v>
      </c>
      <c r="CE174">
        <v>49064</v>
      </c>
      <c r="CP174">
        <v>2154</v>
      </c>
      <c r="CQ174">
        <v>143</v>
      </c>
      <c r="CT174">
        <v>1791</v>
      </c>
      <c r="CU174">
        <v>1588</v>
      </c>
      <c r="CV174">
        <v>5321</v>
      </c>
      <c r="CW174">
        <v>6550</v>
      </c>
      <c r="DD174">
        <v>44829</v>
      </c>
      <c r="DE174">
        <v>37822</v>
      </c>
      <c r="DF174">
        <v>35563</v>
      </c>
      <c r="DG174">
        <v>29541</v>
      </c>
    </row>
    <row r="175" spans="1:267">
      <c r="A175" t="s">
        <v>8415</v>
      </c>
      <c r="B175">
        <v>2311252460</v>
      </c>
      <c r="C175" t="s">
        <v>8416</v>
      </c>
      <c r="D175" t="s">
        <v>1202</v>
      </c>
      <c r="E175">
        <v>23830500</v>
      </c>
      <c r="F175" t="s">
        <v>8417</v>
      </c>
      <c r="G175" t="s">
        <v>3936</v>
      </c>
      <c r="H175" t="s">
        <v>3931</v>
      </c>
      <c r="I175" t="s">
        <v>3932</v>
      </c>
      <c r="X175">
        <v>28</v>
      </c>
      <c r="Y175">
        <v>92</v>
      </c>
      <c r="AL175">
        <v>5776</v>
      </c>
      <c r="AM175">
        <v>9721</v>
      </c>
      <c r="AP175">
        <v>13413</v>
      </c>
      <c r="AQ175">
        <v>3873</v>
      </c>
      <c r="BH175">
        <v>18748</v>
      </c>
      <c r="BI175">
        <v>13273</v>
      </c>
      <c r="BV175">
        <v>56</v>
      </c>
      <c r="BW175">
        <v>56</v>
      </c>
      <c r="BX175">
        <v>413</v>
      </c>
      <c r="BY175">
        <v>357</v>
      </c>
      <c r="CD175">
        <v>19217</v>
      </c>
      <c r="CE175">
        <v>13686</v>
      </c>
      <c r="CP175">
        <v>603</v>
      </c>
      <c r="CQ175">
        <v>555</v>
      </c>
      <c r="CT175">
        <v>1130</v>
      </c>
      <c r="CU175">
        <v>1219</v>
      </c>
      <c r="CV175">
        <v>15400</v>
      </c>
      <c r="CW175">
        <v>12555</v>
      </c>
      <c r="DD175">
        <v>25368</v>
      </c>
      <c r="DE175">
        <v>27929</v>
      </c>
      <c r="DF175">
        <v>8235</v>
      </c>
      <c r="DG175">
        <v>13600</v>
      </c>
    </row>
    <row r="176" spans="1:267">
      <c r="A176" t="s">
        <v>8418</v>
      </c>
      <c r="B176">
        <v>2465304196</v>
      </c>
      <c r="C176" t="s">
        <v>4008</v>
      </c>
      <c r="D176" t="s">
        <v>1209</v>
      </c>
      <c r="E176">
        <v>24816326</v>
      </c>
      <c r="F176" t="s">
        <v>8419</v>
      </c>
      <c r="G176" t="s">
        <v>3936</v>
      </c>
      <c r="H176" t="s">
        <v>3931</v>
      </c>
      <c r="I176" t="s">
        <v>3932</v>
      </c>
      <c r="L176">
        <v>101054</v>
      </c>
      <c r="M176">
        <v>69853</v>
      </c>
      <c r="T176">
        <v>2899</v>
      </c>
      <c r="U176">
        <v>4612</v>
      </c>
      <c r="AD176">
        <v>103953</v>
      </c>
      <c r="AE176">
        <v>74466</v>
      </c>
      <c r="AL176">
        <v>64337</v>
      </c>
      <c r="AM176">
        <v>2124</v>
      </c>
      <c r="AN176">
        <v>206249</v>
      </c>
      <c r="AO176">
        <v>235618</v>
      </c>
      <c r="AP176">
        <v>22288</v>
      </c>
      <c r="AQ176">
        <v>490</v>
      </c>
      <c r="AR176">
        <v>0</v>
      </c>
      <c r="AT176">
        <v>292874</v>
      </c>
      <c r="AU176">
        <v>238231</v>
      </c>
      <c r="AV176">
        <v>2620</v>
      </c>
      <c r="AW176">
        <v>2620</v>
      </c>
      <c r="BF176">
        <v>176242</v>
      </c>
      <c r="BG176">
        <v>115373</v>
      </c>
      <c r="BH176">
        <v>178862</v>
      </c>
      <c r="BI176">
        <v>117993</v>
      </c>
      <c r="BX176">
        <v>217965</v>
      </c>
      <c r="BY176">
        <v>194704</v>
      </c>
      <c r="CB176">
        <v>217965</v>
      </c>
      <c r="CC176">
        <v>194704</v>
      </c>
      <c r="CD176">
        <v>396827</v>
      </c>
      <c r="CE176">
        <v>312697</v>
      </c>
      <c r="CF176">
        <v>167231</v>
      </c>
      <c r="CG176">
        <v>170764</v>
      </c>
      <c r="CH176">
        <v>163578</v>
      </c>
      <c r="CI176">
        <v>148247</v>
      </c>
      <c r="CJ176">
        <v>3178</v>
      </c>
      <c r="CK176">
        <v>1313</v>
      </c>
      <c r="CN176">
        <v>4727</v>
      </c>
      <c r="CO176">
        <v>14714</v>
      </c>
      <c r="CP176">
        <v>2065</v>
      </c>
      <c r="CQ176">
        <v>3248</v>
      </c>
      <c r="CR176">
        <v>169418</v>
      </c>
      <c r="CS176">
        <v>161026</v>
      </c>
      <c r="CT176">
        <v>-34036</v>
      </c>
      <c r="CU176">
        <v>-29790</v>
      </c>
      <c r="CV176">
        <v>135382</v>
      </c>
      <c r="CW176">
        <v>131236</v>
      </c>
      <c r="CX176">
        <v>34036</v>
      </c>
      <c r="CY176">
        <v>29790</v>
      </c>
      <c r="DB176">
        <v>135382</v>
      </c>
      <c r="DC176">
        <v>131236</v>
      </c>
      <c r="DD176">
        <v>420074</v>
      </c>
      <c r="DE176">
        <v>335468</v>
      </c>
      <c r="DF176">
        <v>89265</v>
      </c>
      <c r="DG176">
        <v>16457</v>
      </c>
      <c r="DH176">
        <v>330809</v>
      </c>
      <c r="DI176">
        <v>319011</v>
      </c>
    </row>
    <row r="177" spans="1:289">
      <c r="A177" t="s">
        <v>8420</v>
      </c>
      <c r="B177">
        <v>7810716571</v>
      </c>
      <c r="C177" t="s">
        <v>3995</v>
      </c>
      <c r="D177" t="s">
        <v>8421</v>
      </c>
      <c r="E177">
        <v>23483699</v>
      </c>
      <c r="G177" t="s">
        <v>3936</v>
      </c>
      <c r="H177" t="s">
        <v>3931</v>
      </c>
      <c r="I177" t="s">
        <v>3932</v>
      </c>
      <c r="X177">
        <v>148588</v>
      </c>
      <c r="Y177">
        <v>8094</v>
      </c>
      <c r="AD177">
        <v>148588</v>
      </c>
      <c r="AE177">
        <v>8094</v>
      </c>
      <c r="AL177">
        <v>3703953</v>
      </c>
      <c r="AM177">
        <v>3823450</v>
      </c>
      <c r="AN177">
        <v>255176</v>
      </c>
      <c r="AO177">
        <v>355746</v>
      </c>
      <c r="AP177">
        <v>49239</v>
      </c>
      <c r="AQ177">
        <v>2678</v>
      </c>
      <c r="AR177">
        <v>0</v>
      </c>
      <c r="AS177">
        <v>1</v>
      </c>
      <c r="AT177">
        <v>4008368</v>
      </c>
      <c r="AU177">
        <v>4181875</v>
      </c>
      <c r="AV177">
        <v>10000</v>
      </c>
      <c r="AW177">
        <v>10000</v>
      </c>
      <c r="BB177">
        <v>17100</v>
      </c>
      <c r="BC177">
        <v>17100</v>
      </c>
      <c r="BF177">
        <v>429938</v>
      </c>
      <c r="BG177">
        <v>332210</v>
      </c>
      <c r="BH177">
        <v>457038</v>
      </c>
      <c r="BI177">
        <v>359310</v>
      </c>
      <c r="BX177">
        <v>27484</v>
      </c>
      <c r="BY177">
        <v>53341</v>
      </c>
      <c r="BZ177">
        <v>3672434</v>
      </c>
      <c r="CA177">
        <v>3777318</v>
      </c>
      <c r="CB177">
        <v>3699918</v>
      </c>
      <c r="CC177">
        <v>3830659</v>
      </c>
      <c r="CD177">
        <v>4156956</v>
      </c>
      <c r="CE177">
        <v>4189969</v>
      </c>
      <c r="CF177">
        <v>31014</v>
      </c>
      <c r="CG177">
        <v>35756</v>
      </c>
      <c r="CH177">
        <v>-31014</v>
      </c>
      <c r="CI177">
        <v>-35756</v>
      </c>
      <c r="CJ177">
        <v>4888</v>
      </c>
      <c r="CK177">
        <v>9248</v>
      </c>
      <c r="CN177">
        <v>166602</v>
      </c>
      <c r="CO177">
        <v>187854</v>
      </c>
      <c r="CP177">
        <v>32300</v>
      </c>
      <c r="CQ177">
        <v>24247</v>
      </c>
      <c r="CR177">
        <v>108176</v>
      </c>
      <c r="CS177">
        <v>137099</v>
      </c>
      <c r="CT177">
        <v>-10525</v>
      </c>
      <c r="CV177">
        <v>97651</v>
      </c>
      <c r="CW177">
        <v>117347</v>
      </c>
      <c r="DB177">
        <v>97651</v>
      </c>
      <c r="DC177">
        <v>117347</v>
      </c>
      <c r="DJ177">
        <v>10000</v>
      </c>
      <c r="DK177">
        <v>214864</v>
      </c>
      <c r="DL177">
        <v>241964</v>
      </c>
      <c r="DM177">
        <v>0</v>
      </c>
      <c r="DN177">
        <v>117347</v>
      </c>
      <c r="DO177">
        <v>117347</v>
      </c>
      <c r="DP177">
        <v>97651</v>
      </c>
      <c r="DQ177">
        <v>97651</v>
      </c>
      <c r="DR177">
        <v>0</v>
      </c>
      <c r="DS177">
        <v>1</v>
      </c>
      <c r="DT177">
        <v>1</v>
      </c>
      <c r="DW177">
        <v>10000</v>
      </c>
      <c r="DX177">
        <v>332210</v>
      </c>
      <c r="DY177">
        <v>359310</v>
      </c>
      <c r="DZ177">
        <v>0</v>
      </c>
      <c r="EA177">
        <v>97728</v>
      </c>
      <c r="EB177">
        <v>97728</v>
      </c>
      <c r="EH177">
        <v>10000</v>
      </c>
      <c r="EI177">
        <v>429938</v>
      </c>
      <c r="EJ177">
        <v>457038</v>
      </c>
      <c r="EK177">
        <v>457038</v>
      </c>
      <c r="EL177">
        <v>4136628</v>
      </c>
      <c r="FR177">
        <v>0</v>
      </c>
      <c r="FT177">
        <v>0</v>
      </c>
      <c r="FV177">
        <v>0</v>
      </c>
      <c r="FX177">
        <v>0</v>
      </c>
      <c r="FY177">
        <v>0</v>
      </c>
      <c r="GB177">
        <v>0</v>
      </c>
      <c r="GC177">
        <v>-19752</v>
      </c>
      <c r="GT177">
        <v>17100</v>
      </c>
      <c r="GU177">
        <v>17100</v>
      </c>
      <c r="GV177">
        <v>17100</v>
      </c>
    </row>
    <row r="178" spans="1:289">
      <c r="A178" t="s">
        <v>8422</v>
      </c>
      <c r="B178">
        <v>7708750910</v>
      </c>
      <c r="C178" t="s">
        <v>8373</v>
      </c>
      <c r="D178" t="s">
        <v>1230</v>
      </c>
      <c r="E178">
        <v>24947827</v>
      </c>
      <c r="F178" t="s">
        <v>8423</v>
      </c>
      <c r="G178" t="s">
        <v>3936</v>
      </c>
      <c r="H178" t="s">
        <v>3931</v>
      </c>
      <c r="I178" t="s">
        <v>3932</v>
      </c>
      <c r="T178">
        <v>6675</v>
      </c>
      <c r="U178">
        <v>13708</v>
      </c>
      <c r="AL178">
        <v>244252</v>
      </c>
      <c r="AM178">
        <v>297307</v>
      </c>
      <c r="AP178">
        <v>1185</v>
      </c>
      <c r="AQ178">
        <v>1287</v>
      </c>
      <c r="BH178">
        <v>237127</v>
      </c>
      <c r="BI178">
        <v>264110</v>
      </c>
      <c r="BL178">
        <v>13888</v>
      </c>
      <c r="BM178">
        <v>47238</v>
      </c>
      <c r="BX178">
        <v>1098</v>
      </c>
      <c r="BY178">
        <v>954</v>
      </c>
      <c r="CD178">
        <v>252112</v>
      </c>
      <c r="CE178">
        <v>312302</v>
      </c>
      <c r="CL178">
        <v>522</v>
      </c>
      <c r="CM178">
        <v>376</v>
      </c>
      <c r="CN178">
        <v>0</v>
      </c>
      <c r="CO178">
        <v>2230</v>
      </c>
      <c r="CP178">
        <v>613</v>
      </c>
      <c r="CQ178">
        <v>5737</v>
      </c>
      <c r="CT178">
        <v>1265</v>
      </c>
      <c r="CU178">
        <v>3972</v>
      </c>
      <c r="CV178">
        <v>20279</v>
      </c>
      <c r="CW178">
        <v>21170</v>
      </c>
      <c r="DD178">
        <v>42179</v>
      </c>
      <c r="DE178">
        <v>63970</v>
      </c>
      <c r="DF178">
        <v>19500</v>
      </c>
      <c r="DG178">
        <v>34945</v>
      </c>
    </row>
    <row r="179" spans="1:289">
      <c r="A179" t="s">
        <v>4196</v>
      </c>
      <c r="B179">
        <v>7806253521</v>
      </c>
      <c r="C179" t="s">
        <v>4197</v>
      </c>
      <c r="D179" t="s">
        <v>4198</v>
      </c>
      <c r="E179">
        <v>25316361</v>
      </c>
      <c r="F179" t="s">
        <v>4199</v>
      </c>
      <c r="G179" t="s">
        <v>3936</v>
      </c>
      <c r="H179" t="s">
        <v>3931</v>
      </c>
      <c r="I179" t="s">
        <v>3932</v>
      </c>
      <c r="T179">
        <v>1463</v>
      </c>
      <c r="U179">
        <v>1576</v>
      </c>
      <c r="Z179">
        <v>1478</v>
      </c>
      <c r="AA179">
        <v>13</v>
      </c>
      <c r="AD179">
        <v>2941</v>
      </c>
      <c r="AE179">
        <v>1589</v>
      </c>
      <c r="AF179">
        <v>399</v>
      </c>
      <c r="AG179">
        <v>462</v>
      </c>
      <c r="AJ179">
        <v>24</v>
      </c>
      <c r="AK179">
        <v>24</v>
      </c>
      <c r="AL179">
        <v>1252719</v>
      </c>
      <c r="AM179">
        <v>1190465</v>
      </c>
      <c r="AN179">
        <v>2152864</v>
      </c>
      <c r="AO179">
        <v>1877581</v>
      </c>
      <c r="AP179">
        <v>24522</v>
      </c>
      <c r="AQ179">
        <v>2171</v>
      </c>
      <c r="AT179">
        <v>3430528</v>
      </c>
      <c r="AU179">
        <v>3070703</v>
      </c>
      <c r="AV179">
        <v>10</v>
      </c>
      <c r="AW179">
        <v>10</v>
      </c>
      <c r="BB179">
        <v>11000</v>
      </c>
      <c r="BC179">
        <v>11000</v>
      </c>
      <c r="BF179">
        <v>12215</v>
      </c>
      <c r="BG179">
        <v>9725</v>
      </c>
      <c r="BH179">
        <v>23225</v>
      </c>
      <c r="BI179">
        <v>20735</v>
      </c>
      <c r="BL179">
        <v>62206</v>
      </c>
      <c r="BM179">
        <v>3280</v>
      </c>
      <c r="BN179">
        <v>1724</v>
      </c>
      <c r="BO179">
        <v>50</v>
      </c>
      <c r="BT179">
        <v>63930</v>
      </c>
      <c r="BU179">
        <v>3330</v>
      </c>
      <c r="BV179">
        <v>17442</v>
      </c>
      <c r="BW179">
        <v>25675</v>
      </c>
      <c r="BX179">
        <v>3328872</v>
      </c>
      <c r="BY179">
        <v>3022552</v>
      </c>
      <c r="CB179">
        <v>3346314</v>
      </c>
      <c r="CC179">
        <v>3048227</v>
      </c>
      <c r="CD179">
        <v>3433469</v>
      </c>
      <c r="CE179">
        <v>3072292</v>
      </c>
      <c r="CH179">
        <v>-96939</v>
      </c>
      <c r="CI179">
        <v>-80314</v>
      </c>
      <c r="CL179">
        <v>8113</v>
      </c>
      <c r="CM179">
        <v>5295</v>
      </c>
      <c r="CN179">
        <v>1370900</v>
      </c>
      <c r="CO179">
        <v>1501180</v>
      </c>
      <c r="CP179">
        <v>1262313</v>
      </c>
      <c r="CQ179">
        <v>1410906</v>
      </c>
      <c r="CR179">
        <v>3535</v>
      </c>
      <c r="CS179">
        <v>4665</v>
      </c>
      <c r="CT179">
        <v>-1045</v>
      </c>
      <c r="CU179">
        <v>-956</v>
      </c>
      <c r="CV179">
        <v>2490</v>
      </c>
      <c r="CW179">
        <v>3709</v>
      </c>
      <c r="CX179">
        <v>837</v>
      </c>
      <c r="CY179">
        <v>979</v>
      </c>
      <c r="CZ179">
        <v>-208</v>
      </c>
      <c r="DA179">
        <v>23</v>
      </c>
      <c r="DB179">
        <v>2490</v>
      </c>
      <c r="DC179">
        <v>3709</v>
      </c>
      <c r="DD179">
        <v>4</v>
      </c>
      <c r="DF179">
        <v>96943</v>
      </c>
      <c r="DG179">
        <v>80314</v>
      </c>
      <c r="DH179">
        <v>-96939</v>
      </c>
      <c r="DI179">
        <v>-80314</v>
      </c>
      <c r="DJ179">
        <v>10</v>
      </c>
      <c r="DK179">
        <v>6016</v>
      </c>
      <c r="DL179">
        <v>17026</v>
      </c>
      <c r="DM179">
        <v>0</v>
      </c>
      <c r="DN179">
        <v>3709</v>
      </c>
      <c r="DO179">
        <v>3709</v>
      </c>
      <c r="DP179">
        <v>2490</v>
      </c>
      <c r="DQ179">
        <v>2490</v>
      </c>
      <c r="DW179">
        <v>10</v>
      </c>
      <c r="DX179">
        <v>9725</v>
      </c>
      <c r="DY179">
        <v>20735</v>
      </c>
      <c r="DZ179">
        <v>0</v>
      </c>
      <c r="EA179">
        <v>2490</v>
      </c>
      <c r="EB179">
        <v>2490</v>
      </c>
      <c r="EH179">
        <v>10</v>
      </c>
      <c r="EI179">
        <v>12215</v>
      </c>
      <c r="EJ179">
        <v>23225</v>
      </c>
      <c r="EK179">
        <v>23225</v>
      </c>
      <c r="EL179">
        <v>20735</v>
      </c>
      <c r="EM179">
        <v>2272693</v>
      </c>
      <c r="EN179">
        <v>1211535</v>
      </c>
      <c r="ET179">
        <v>2250342</v>
      </c>
      <c r="EU179">
        <v>1215328</v>
      </c>
      <c r="EV179">
        <v>62654</v>
      </c>
      <c r="EW179">
        <v>60032</v>
      </c>
      <c r="EX179">
        <v>32100</v>
      </c>
      <c r="EY179">
        <v>24801</v>
      </c>
      <c r="FA179">
        <v>423</v>
      </c>
      <c r="FB179">
        <v>669</v>
      </c>
      <c r="FC179">
        <v>2155165</v>
      </c>
      <c r="FD179">
        <v>1129826</v>
      </c>
      <c r="FE179">
        <v>22351</v>
      </c>
      <c r="FF179">
        <v>-3793</v>
      </c>
      <c r="FR179">
        <v>22351</v>
      </c>
      <c r="FS179">
        <v>-3793</v>
      </c>
      <c r="FT179">
        <v>2171</v>
      </c>
      <c r="FU179">
        <v>5964</v>
      </c>
      <c r="FV179">
        <v>24522</v>
      </c>
      <c r="FW179">
        <v>2171</v>
      </c>
      <c r="FX179">
        <v>0</v>
      </c>
      <c r="FY179">
        <v>0</v>
      </c>
      <c r="GT179">
        <v>11000</v>
      </c>
      <c r="GU179">
        <v>11000</v>
      </c>
      <c r="GV179">
        <v>11000</v>
      </c>
      <c r="GW179">
        <v>3709</v>
      </c>
      <c r="GX179">
        <v>0</v>
      </c>
      <c r="GY179">
        <v>20735</v>
      </c>
      <c r="HC179">
        <v>3709</v>
      </c>
      <c r="HD179">
        <v>0</v>
      </c>
      <c r="HE179">
        <v>20735</v>
      </c>
      <c r="HF179">
        <v>3709</v>
      </c>
      <c r="HG179">
        <v>0</v>
      </c>
      <c r="HH179">
        <v>9725</v>
      </c>
      <c r="HL179">
        <v>3709</v>
      </c>
      <c r="HM179">
        <v>0</v>
      </c>
      <c r="HN179">
        <v>9725</v>
      </c>
    </row>
    <row r="180" spans="1:289">
      <c r="A180" t="s">
        <v>4168</v>
      </c>
      <c r="B180">
        <v>3025031831</v>
      </c>
      <c r="C180" t="s">
        <v>4169</v>
      </c>
      <c r="D180" t="s">
        <v>1241</v>
      </c>
      <c r="E180">
        <v>24746594</v>
      </c>
      <c r="F180" t="s">
        <v>4170</v>
      </c>
      <c r="G180" t="s">
        <v>3936</v>
      </c>
      <c r="H180" t="s">
        <v>3931</v>
      </c>
      <c r="I180" t="s">
        <v>3932</v>
      </c>
      <c r="AB180">
        <v>29064</v>
      </c>
      <c r="AC180">
        <v>29064</v>
      </c>
      <c r="AD180">
        <v>29064</v>
      </c>
      <c r="AE180">
        <v>29064</v>
      </c>
      <c r="AV180">
        <v>10</v>
      </c>
      <c r="AW180">
        <v>10</v>
      </c>
      <c r="BF180">
        <v>-1246</v>
      </c>
      <c r="BG180">
        <v>-1246</v>
      </c>
      <c r="BH180">
        <v>-1236</v>
      </c>
      <c r="BI180">
        <v>-1236</v>
      </c>
      <c r="BL180">
        <v>3893</v>
      </c>
      <c r="BM180">
        <v>3893</v>
      </c>
      <c r="BT180">
        <v>3893</v>
      </c>
      <c r="BU180">
        <v>3893</v>
      </c>
      <c r="BV180">
        <v>93</v>
      </c>
      <c r="BW180">
        <v>93</v>
      </c>
      <c r="BX180">
        <v>26314</v>
      </c>
      <c r="BY180">
        <v>26314</v>
      </c>
      <c r="CB180">
        <v>26407</v>
      </c>
      <c r="CC180">
        <v>26407</v>
      </c>
      <c r="CD180">
        <v>29064</v>
      </c>
      <c r="CE180">
        <v>29064</v>
      </c>
      <c r="DB180">
        <v>0</v>
      </c>
    </row>
    <row r="181" spans="1:289">
      <c r="A181" t="s">
        <v>3984</v>
      </c>
      <c r="B181">
        <v>5407969670</v>
      </c>
      <c r="C181" t="s">
        <v>3985</v>
      </c>
      <c r="D181" t="s">
        <v>1247</v>
      </c>
      <c r="E181">
        <v>24880445</v>
      </c>
      <c r="F181" t="s">
        <v>3986</v>
      </c>
      <c r="G181" t="s">
        <v>3936</v>
      </c>
      <c r="H181" t="s">
        <v>3931</v>
      </c>
      <c r="I181" t="s">
        <v>3932</v>
      </c>
      <c r="T181">
        <v>0</v>
      </c>
      <c r="AB181">
        <v>0</v>
      </c>
      <c r="AD181">
        <v>0</v>
      </c>
      <c r="AE181">
        <v>0</v>
      </c>
      <c r="AL181">
        <v>71351</v>
      </c>
      <c r="AM181">
        <v>64928</v>
      </c>
      <c r="AN181">
        <v>38845</v>
      </c>
      <c r="AO181">
        <v>36385</v>
      </c>
      <c r="AP181">
        <v>5428</v>
      </c>
      <c r="AQ181">
        <v>1504</v>
      </c>
      <c r="AR181">
        <v>0</v>
      </c>
      <c r="AS181">
        <v>2318</v>
      </c>
      <c r="AT181">
        <v>115624</v>
      </c>
      <c r="AU181">
        <v>105135</v>
      </c>
      <c r="AV181">
        <v>10000</v>
      </c>
      <c r="AW181">
        <v>10000</v>
      </c>
      <c r="BF181">
        <v>-8664</v>
      </c>
      <c r="BG181">
        <v>-791</v>
      </c>
      <c r="BH181">
        <v>1336</v>
      </c>
      <c r="BI181">
        <v>9209</v>
      </c>
      <c r="BL181">
        <v>37530</v>
      </c>
      <c r="BM181">
        <v>48198</v>
      </c>
      <c r="BT181">
        <v>37530</v>
      </c>
      <c r="BU181">
        <v>48198</v>
      </c>
      <c r="BV181">
        <v>0</v>
      </c>
      <c r="BW181">
        <v>256</v>
      </c>
      <c r="BX181">
        <v>32738</v>
      </c>
      <c r="BY181">
        <v>1945</v>
      </c>
      <c r="BZ181">
        <v>44020</v>
      </c>
      <c r="CA181">
        <v>45527</v>
      </c>
      <c r="CB181">
        <v>76758</v>
      </c>
      <c r="CC181">
        <v>47728</v>
      </c>
      <c r="CD181">
        <v>115624</v>
      </c>
      <c r="CE181">
        <v>105135</v>
      </c>
      <c r="CH181">
        <v>-917</v>
      </c>
      <c r="CI181">
        <v>-4140</v>
      </c>
      <c r="CL181">
        <v>8031</v>
      </c>
      <c r="CN181">
        <v>1732</v>
      </c>
      <c r="CO181">
        <v>24406</v>
      </c>
      <c r="CP181">
        <v>522</v>
      </c>
      <c r="CQ181">
        <v>4002</v>
      </c>
      <c r="CR181">
        <v>-7738</v>
      </c>
      <c r="CS181">
        <v>16264</v>
      </c>
      <c r="CT181">
        <v>-135</v>
      </c>
      <c r="CU181">
        <v>-769</v>
      </c>
      <c r="CV181">
        <v>-7873</v>
      </c>
      <c r="CW181">
        <v>15495</v>
      </c>
      <c r="CX181">
        <v>135</v>
      </c>
      <c r="CY181">
        <v>769</v>
      </c>
      <c r="DB181">
        <v>-7873</v>
      </c>
      <c r="DC181">
        <v>15495</v>
      </c>
      <c r="DD181">
        <v>13486</v>
      </c>
      <c r="DE181">
        <v>18602</v>
      </c>
      <c r="DF181">
        <v>14403</v>
      </c>
      <c r="DG181">
        <v>22742</v>
      </c>
      <c r="DH181">
        <v>-917</v>
      </c>
      <c r="DI181">
        <v>-4140</v>
      </c>
      <c r="DJ181">
        <v>10000</v>
      </c>
      <c r="DK181">
        <v>-16286</v>
      </c>
      <c r="DL181">
        <v>-6286</v>
      </c>
      <c r="DM181">
        <v>0</v>
      </c>
      <c r="DN181">
        <v>15495</v>
      </c>
      <c r="DO181">
        <v>15495</v>
      </c>
      <c r="DP181">
        <v>15495</v>
      </c>
      <c r="DQ181">
        <v>15495</v>
      </c>
      <c r="DW181">
        <v>10000</v>
      </c>
      <c r="DX181">
        <v>-791</v>
      </c>
      <c r="DY181">
        <v>9209</v>
      </c>
      <c r="EC181">
        <v>0</v>
      </c>
      <c r="ED181">
        <v>7873</v>
      </c>
      <c r="EE181">
        <v>7873</v>
      </c>
      <c r="EH181">
        <v>10000</v>
      </c>
      <c r="EI181">
        <v>-8664</v>
      </c>
      <c r="EJ181">
        <v>1336</v>
      </c>
      <c r="EK181">
        <v>1337</v>
      </c>
      <c r="EL181">
        <v>9209</v>
      </c>
      <c r="EM181">
        <v>0</v>
      </c>
      <c r="EN181">
        <v>200</v>
      </c>
      <c r="ES181">
        <v>65762</v>
      </c>
      <c r="ET181">
        <v>10668</v>
      </c>
      <c r="EU181">
        <v>7150</v>
      </c>
      <c r="EV181">
        <v>8094</v>
      </c>
      <c r="EW181">
        <v>17398</v>
      </c>
      <c r="EX181">
        <v>6189</v>
      </c>
      <c r="EY181">
        <v>5938</v>
      </c>
      <c r="EZ181">
        <v>7102</v>
      </c>
      <c r="FA181">
        <v>104</v>
      </c>
      <c r="FB181">
        <v>841</v>
      </c>
      <c r="FC181">
        <v>29681</v>
      </c>
      <c r="FD181">
        <v>91139</v>
      </c>
      <c r="FE181">
        <v>14592</v>
      </c>
      <c r="FF181">
        <v>7050</v>
      </c>
      <c r="FK181">
        <v>0</v>
      </c>
      <c r="FL181">
        <v>200</v>
      </c>
      <c r="FO181">
        <v>10668</v>
      </c>
      <c r="FP181">
        <v>-10668</v>
      </c>
      <c r="FQ181">
        <v>-6950</v>
      </c>
      <c r="FR181">
        <v>3924</v>
      </c>
      <c r="FS181">
        <v>100</v>
      </c>
      <c r="FT181">
        <v>1504</v>
      </c>
      <c r="FU181">
        <v>1404</v>
      </c>
      <c r="FV181">
        <v>5428</v>
      </c>
      <c r="FW181">
        <v>1504</v>
      </c>
      <c r="FX181">
        <v>0</v>
      </c>
      <c r="FY181">
        <v>0</v>
      </c>
      <c r="GG181">
        <v>125418</v>
      </c>
      <c r="GH181">
        <v>3052</v>
      </c>
      <c r="GQ181">
        <v>7150</v>
      </c>
      <c r="GW181">
        <v>15495</v>
      </c>
      <c r="GX181">
        <v>0</v>
      </c>
      <c r="GY181">
        <v>9209</v>
      </c>
      <c r="HC181">
        <v>15495</v>
      </c>
      <c r="HD181">
        <v>0</v>
      </c>
      <c r="HE181">
        <v>9209</v>
      </c>
      <c r="HF181">
        <v>15495</v>
      </c>
      <c r="HG181">
        <v>0</v>
      </c>
      <c r="HH181">
        <v>-791</v>
      </c>
      <c r="HL181">
        <v>15495</v>
      </c>
      <c r="HM181">
        <v>0</v>
      </c>
      <c r="HN181">
        <v>-791</v>
      </c>
      <c r="IN181">
        <v>7873</v>
      </c>
      <c r="IO181">
        <v>7873</v>
      </c>
    </row>
    <row r="182" spans="1:289">
      <c r="A182" t="s">
        <v>8424</v>
      </c>
      <c r="B182">
        <v>5402038765</v>
      </c>
      <c r="C182" t="s">
        <v>3985</v>
      </c>
      <c r="D182" t="s">
        <v>1252</v>
      </c>
      <c r="E182">
        <v>25075369</v>
      </c>
      <c r="F182" t="s">
        <v>8425</v>
      </c>
      <c r="G182" t="s">
        <v>3936</v>
      </c>
      <c r="H182" t="s">
        <v>3931</v>
      </c>
      <c r="I182" t="s">
        <v>3932</v>
      </c>
      <c r="T182">
        <v>40</v>
      </c>
      <c r="U182">
        <v>62</v>
      </c>
      <c r="AL182">
        <v>126289</v>
      </c>
      <c r="AM182">
        <v>132626</v>
      </c>
      <c r="AP182">
        <v>3092</v>
      </c>
      <c r="AQ182">
        <v>2409</v>
      </c>
      <c r="BH182">
        <v>126027</v>
      </c>
      <c r="BI182">
        <v>131164</v>
      </c>
      <c r="BX182">
        <v>3394</v>
      </c>
      <c r="BY182">
        <v>3933</v>
      </c>
      <c r="CD182">
        <v>129420</v>
      </c>
      <c r="CE182">
        <v>135097</v>
      </c>
      <c r="CN182">
        <v>173039</v>
      </c>
      <c r="CO182">
        <v>202182</v>
      </c>
      <c r="CP182">
        <v>19458</v>
      </c>
      <c r="CQ182">
        <v>22970</v>
      </c>
      <c r="CT182">
        <v>5186</v>
      </c>
      <c r="CU182">
        <v>6568</v>
      </c>
      <c r="CV182">
        <v>75943</v>
      </c>
      <c r="CW182">
        <v>84685</v>
      </c>
      <c r="DF182">
        <v>72452</v>
      </c>
      <c r="DG182">
        <v>87959</v>
      </c>
    </row>
    <row r="183" spans="1:289">
      <c r="A183" t="s">
        <v>8426</v>
      </c>
      <c r="B183">
        <v>7734389898</v>
      </c>
      <c r="C183" t="s">
        <v>4107</v>
      </c>
      <c r="D183" t="s">
        <v>8427</v>
      </c>
      <c r="E183">
        <v>25088200</v>
      </c>
      <c r="F183" t="s">
        <v>8428</v>
      </c>
      <c r="G183" t="s">
        <v>3960</v>
      </c>
      <c r="H183" t="s">
        <v>3931</v>
      </c>
      <c r="I183" t="s">
        <v>3932</v>
      </c>
      <c r="AL183">
        <v>20462</v>
      </c>
      <c r="AM183">
        <v>9963</v>
      </c>
      <c r="AN183">
        <v>27458</v>
      </c>
      <c r="AO183">
        <v>22038</v>
      </c>
      <c r="AP183">
        <v>157</v>
      </c>
      <c r="AQ183">
        <v>3</v>
      </c>
      <c r="AR183">
        <v>6</v>
      </c>
      <c r="AT183">
        <v>48083</v>
      </c>
      <c r="AU183">
        <v>32004</v>
      </c>
      <c r="AV183">
        <v>50</v>
      </c>
      <c r="AW183">
        <v>50</v>
      </c>
      <c r="BF183">
        <v>35758</v>
      </c>
      <c r="BG183">
        <v>15251</v>
      </c>
      <c r="BH183">
        <v>35808</v>
      </c>
      <c r="BI183">
        <v>15301</v>
      </c>
      <c r="BV183">
        <v>1</v>
      </c>
      <c r="BW183">
        <v>3556</v>
      </c>
      <c r="BX183">
        <v>12274</v>
      </c>
      <c r="BY183">
        <v>13147</v>
      </c>
      <c r="CB183">
        <v>12275</v>
      </c>
      <c r="CC183">
        <v>16703</v>
      </c>
      <c r="CD183">
        <v>48083</v>
      </c>
      <c r="CE183">
        <v>32004</v>
      </c>
      <c r="CF183">
        <v>1639</v>
      </c>
      <c r="CG183">
        <v>56</v>
      </c>
      <c r="CH183">
        <v>30684</v>
      </c>
      <c r="CI183">
        <v>4504</v>
      </c>
      <c r="CJ183">
        <v>122</v>
      </c>
      <c r="CK183">
        <v>2005</v>
      </c>
      <c r="CL183">
        <v>0</v>
      </c>
      <c r="CM183">
        <v>1</v>
      </c>
      <c r="CN183">
        <v>18</v>
      </c>
      <c r="CO183">
        <v>20</v>
      </c>
      <c r="CP183">
        <v>682</v>
      </c>
      <c r="CQ183">
        <v>102</v>
      </c>
      <c r="CR183">
        <v>30142</v>
      </c>
      <c r="CS183">
        <v>6426</v>
      </c>
      <c r="CT183">
        <v>-3385</v>
      </c>
      <c r="CU183">
        <v>-515</v>
      </c>
      <c r="CV183">
        <v>26757</v>
      </c>
      <c r="CW183">
        <v>3441</v>
      </c>
      <c r="DB183">
        <v>26757</v>
      </c>
      <c r="DC183">
        <v>3441</v>
      </c>
      <c r="DD183">
        <v>65665</v>
      </c>
      <c r="DE183">
        <v>14520</v>
      </c>
      <c r="DF183">
        <v>19820</v>
      </c>
      <c r="DG183">
        <v>3815</v>
      </c>
      <c r="DH183">
        <v>45845</v>
      </c>
      <c r="DI183">
        <v>10705</v>
      </c>
      <c r="GB183">
        <v>0</v>
      </c>
      <c r="GC183">
        <v>-2470</v>
      </c>
      <c r="IB183">
        <v>13522</v>
      </c>
      <c r="IC183">
        <v>6145</v>
      </c>
    </row>
    <row r="184" spans="1:289">
      <c r="A184" t="s">
        <v>8429</v>
      </c>
      <c r="B184">
        <v>6658506936</v>
      </c>
      <c r="C184" t="s">
        <v>8430</v>
      </c>
      <c r="D184" t="s">
        <v>1265</v>
      </c>
      <c r="E184">
        <v>23831433</v>
      </c>
      <c r="F184" t="s">
        <v>8431</v>
      </c>
      <c r="G184" t="s">
        <v>3936</v>
      </c>
      <c r="H184" t="s">
        <v>3931</v>
      </c>
      <c r="I184" t="s">
        <v>3932</v>
      </c>
      <c r="L184">
        <v>90</v>
      </c>
      <c r="T184">
        <v>32804</v>
      </c>
      <c r="U184">
        <v>32476</v>
      </c>
      <c r="Z184">
        <v>12473</v>
      </c>
      <c r="AB184">
        <v>48</v>
      </c>
      <c r="AC184">
        <v>135</v>
      </c>
      <c r="AD184">
        <v>45415</v>
      </c>
      <c r="AE184">
        <v>32611</v>
      </c>
      <c r="AJ184">
        <v>15</v>
      </c>
      <c r="AL184">
        <v>22138</v>
      </c>
      <c r="AM184">
        <v>11384</v>
      </c>
      <c r="AN184">
        <v>179786</v>
      </c>
      <c r="AO184">
        <v>146448</v>
      </c>
      <c r="AP184">
        <v>13180</v>
      </c>
      <c r="AQ184">
        <v>26243</v>
      </c>
      <c r="AR184">
        <v>91</v>
      </c>
      <c r="AS184">
        <v>78</v>
      </c>
      <c r="AT184">
        <v>215209</v>
      </c>
      <c r="AU184">
        <v>184153</v>
      </c>
      <c r="AV184">
        <v>200</v>
      </c>
      <c r="AW184">
        <v>200</v>
      </c>
      <c r="BB184">
        <v>10550</v>
      </c>
      <c r="BC184">
        <v>10550</v>
      </c>
      <c r="BF184">
        <v>124914</v>
      </c>
      <c r="BG184">
        <v>96021</v>
      </c>
      <c r="BH184">
        <v>135664</v>
      </c>
      <c r="BI184">
        <v>106771</v>
      </c>
      <c r="BL184">
        <v>44836</v>
      </c>
      <c r="BM184">
        <v>72490</v>
      </c>
      <c r="BN184">
        <v>51658</v>
      </c>
      <c r="BT184">
        <v>96494</v>
      </c>
      <c r="BU184">
        <v>72490</v>
      </c>
      <c r="BV184">
        <v>279</v>
      </c>
      <c r="BW184">
        <v>468</v>
      </c>
      <c r="BX184">
        <v>28187</v>
      </c>
      <c r="BY184">
        <v>37036</v>
      </c>
      <c r="CB184">
        <v>28467</v>
      </c>
      <c r="CC184">
        <v>37504</v>
      </c>
      <c r="CD184">
        <v>260625</v>
      </c>
      <c r="CE184">
        <v>216764</v>
      </c>
      <c r="CH184">
        <v>137855</v>
      </c>
      <c r="CI184">
        <v>51756</v>
      </c>
      <c r="CJ184">
        <v>1031</v>
      </c>
      <c r="CK184">
        <v>141</v>
      </c>
      <c r="CL184">
        <v>10737</v>
      </c>
      <c r="CM184">
        <v>9161</v>
      </c>
      <c r="CN184">
        <v>29715</v>
      </c>
      <c r="CO184">
        <v>39842</v>
      </c>
      <c r="CP184">
        <v>67035</v>
      </c>
      <c r="CQ184">
        <v>681</v>
      </c>
      <c r="CR184">
        <v>90829</v>
      </c>
      <c r="CS184">
        <v>81897</v>
      </c>
      <c r="CT184">
        <v>-39185</v>
      </c>
      <c r="CU184">
        <v>-4838</v>
      </c>
      <c r="CV184">
        <v>44894</v>
      </c>
      <c r="CW184">
        <v>77058</v>
      </c>
      <c r="CZ184">
        <v>-39185</v>
      </c>
      <c r="DB184">
        <v>44894</v>
      </c>
      <c r="DC184">
        <v>77058</v>
      </c>
      <c r="DD184">
        <v>266852</v>
      </c>
      <c r="DE184">
        <v>164741</v>
      </c>
      <c r="DF184">
        <v>128997</v>
      </c>
      <c r="DG184">
        <v>112985</v>
      </c>
      <c r="DH184">
        <v>137855</v>
      </c>
      <c r="DI184">
        <v>51756</v>
      </c>
      <c r="GB184">
        <v>-6750</v>
      </c>
      <c r="GC184">
        <v>-1</v>
      </c>
    </row>
    <row r="185" spans="1:289">
      <c r="A185" t="s">
        <v>8432</v>
      </c>
      <c r="B185">
        <v>7710496844</v>
      </c>
      <c r="C185" t="s">
        <v>8106</v>
      </c>
      <c r="D185" t="s">
        <v>8433</v>
      </c>
      <c r="E185">
        <v>23747758</v>
      </c>
      <c r="F185" t="s">
        <v>8434</v>
      </c>
      <c r="G185" t="s">
        <v>3960</v>
      </c>
      <c r="H185" t="s">
        <v>3931</v>
      </c>
      <c r="I185" t="s">
        <v>3932</v>
      </c>
      <c r="T185">
        <v>0</v>
      </c>
      <c r="AD185">
        <v>0</v>
      </c>
      <c r="AE185">
        <v>0</v>
      </c>
      <c r="AL185">
        <v>7275</v>
      </c>
      <c r="AM185">
        <v>1541</v>
      </c>
      <c r="AN185">
        <v>31168</v>
      </c>
      <c r="AO185">
        <v>30967</v>
      </c>
      <c r="AP185">
        <v>413</v>
      </c>
      <c r="AQ185">
        <v>375</v>
      </c>
      <c r="AT185">
        <v>38856</v>
      </c>
      <c r="AU185">
        <v>32883</v>
      </c>
      <c r="AV185">
        <v>13</v>
      </c>
      <c r="AW185">
        <v>13</v>
      </c>
      <c r="BF185">
        <v>17930</v>
      </c>
      <c r="BG185">
        <v>21187</v>
      </c>
      <c r="BH185">
        <v>17943</v>
      </c>
      <c r="BI185">
        <v>21200</v>
      </c>
      <c r="BL185">
        <v>1019</v>
      </c>
      <c r="BM185">
        <v>1019</v>
      </c>
      <c r="BT185">
        <v>1019</v>
      </c>
      <c r="BU185">
        <v>1019</v>
      </c>
      <c r="BX185">
        <v>19894</v>
      </c>
      <c r="BY185">
        <v>10664</v>
      </c>
      <c r="CB185">
        <v>19894</v>
      </c>
      <c r="CC185">
        <v>10664</v>
      </c>
      <c r="CD185">
        <v>38856</v>
      </c>
      <c r="CE185">
        <v>32883</v>
      </c>
      <c r="CF185">
        <v>5340</v>
      </c>
      <c r="CG185">
        <v>19287</v>
      </c>
      <c r="CH185">
        <v>16102</v>
      </c>
      <c r="CI185">
        <v>9569</v>
      </c>
      <c r="CJ185">
        <v>5727</v>
      </c>
      <c r="CK185">
        <v>1941</v>
      </c>
      <c r="CN185">
        <v>1877</v>
      </c>
      <c r="CO185">
        <v>51890</v>
      </c>
      <c r="CP185">
        <v>1984</v>
      </c>
      <c r="CQ185">
        <v>25548</v>
      </c>
      <c r="CR185">
        <v>21722</v>
      </c>
      <c r="CS185">
        <v>37852</v>
      </c>
      <c r="CT185">
        <v>-2978</v>
      </c>
      <c r="CU185">
        <v>-4094</v>
      </c>
      <c r="CV185">
        <v>18744</v>
      </c>
      <c r="CW185">
        <v>33758</v>
      </c>
      <c r="CX185">
        <v>2978</v>
      </c>
      <c r="CY185">
        <v>4094</v>
      </c>
      <c r="DB185">
        <v>18744</v>
      </c>
      <c r="DC185">
        <v>33758</v>
      </c>
      <c r="DD185">
        <v>54904</v>
      </c>
      <c r="DE185">
        <v>45757</v>
      </c>
      <c r="DF185">
        <v>33462</v>
      </c>
      <c r="DG185">
        <v>16901</v>
      </c>
      <c r="DH185">
        <v>21442</v>
      </c>
      <c r="DI185">
        <v>28856</v>
      </c>
    </row>
    <row r="186" spans="1:289">
      <c r="A186" t="s">
        <v>8435</v>
      </c>
      <c r="B186">
        <v>8602285887</v>
      </c>
      <c r="C186" t="s">
        <v>3939</v>
      </c>
      <c r="D186" t="s">
        <v>1283</v>
      </c>
      <c r="E186">
        <v>25131954</v>
      </c>
      <c r="F186" t="s">
        <v>8437</v>
      </c>
      <c r="G186" t="s">
        <v>8436</v>
      </c>
      <c r="H186" t="s">
        <v>3931</v>
      </c>
      <c r="I186" t="s">
        <v>3932</v>
      </c>
      <c r="T186">
        <v>0</v>
      </c>
      <c r="AF186">
        <v>0</v>
      </c>
      <c r="AL186">
        <v>7154</v>
      </c>
      <c r="AM186">
        <v>8056</v>
      </c>
      <c r="AP186">
        <v>0</v>
      </c>
      <c r="AQ186">
        <v>688</v>
      </c>
      <c r="BH186">
        <v>1083</v>
      </c>
      <c r="BI186">
        <v>8442</v>
      </c>
      <c r="BL186">
        <v>108</v>
      </c>
      <c r="BV186">
        <v>32</v>
      </c>
      <c r="BW186">
        <v>32</v>
      </c>
      <c r="BX186">
        <v>5931</v>
      </c>
      <c r="BY186">
        <v>270</v>
      </c>
      <c r="CD186">
        <v>7154</v>
      </c>
      <c r="CE186">
        <v>8744</v>
      </c>
      <c r="CN186">
        <v>96</v>
      </c>
      <c r="CP186">
        <v>34</v>
      </c>
      <c r="CQ186">
        <v>103</v>
      </c>
      <c r="CT186">
        <v>74</v>
      </c>
      <c r="CU186">
        <v>237</v>
      </c>
      <c r="CV186">
        <v>-7360</v>
      </c>
      <c r="CW186">
        <v>325</v>
      </c>
      <c r="DD186">
        <v>904</v>
      </c>
      <c r="DE186">
        <v>6082</v>
      </c>
      <c r="DF186">
        <v>8252</v>
      </c>
      <c r="DG186">
        <v>5417</v>
      </c>
    </row>
    <row r="187" spans="1:289">
      <c r="A187" t="s">
        <v>8438</v>
      </c>
      <c r="B187">
        <v>7841071972</v>
      </c>
      <c r="C187" t="s">
        <v>8439</v>
      </c>
      <c r="D187" t="s">
        <v>1289</v>
      </c>
      <c r="E187">
        <v>24664721</v>
      </c>
      <c r="F187" t="s">
        <v>8440</v>
      </c>
      <c r="G187" t="s">
        <v>3936</v>
      </c>
      <c r="H187" t="s">
        <v>3931</v>
      </c>
      <c r="I187" t="s">
        <v>3932</v>
      </c>
      <c r="AL187">
        <v>9294</v>
      </c>
      <c r="AM187">
        <v>9080</v>
      </c>
      <c r="AP187">
        <v>775</v>
      </c>
      <c r="AQ187">
        <v>3106</v>
      </c>
      <c r="BH187">
        <v>10055</v>
      </c>
      <c r="BI187">
        <v>12176</v>
      </c>
      <c r="BX187">
        <v>14</v>
      </c>
      <c r="BY187">
        <v>11</v>
      </c>
      <c r="CD187">
        <v>10069</v>
      </c>
      <c r="CE187">
        <v>12186</v>
      </c>
      <c r="CN187">
        <v>735</v>
      </c>
      <c r="CO187">
        <v>1160</v>
      </c>
      <c r="CP187">
        <v>56</v>
      </c>
      <c r="CT187">
        <v>7</v>
      </c>
      <c r="CU187">
        <v>11</v>
      </c>
      <c r="CV187">
        <v>-2120</v>
      </c>
      <c r="CW187">
        <v>-731</v>
      </c>
      <c r="DF187">
        <v>2792</v>
      </c>
      <c r="DG187">
        <v>1880</v>
      </c>
    </row>
    <row r="188" spans="1:289">
      <c r="A188" t="s">
        <v>8441</v>
      </c>
      <c r="B188">
        <v>7708716965</v>
      </c>
      <c r="C188" t="s">
        <v>4005</v>
      </c>
      <c r="D188" t="s">
        <v>8442</v>
      </c>
      <c r="E188">
        <v>25072840</v>
      </c>
      <c r="F188" t="s">
        <v>8443</v>
      </c>
      <c r="G188" t="s">
        <v>3936</v>
      </c>
      <c r="H188" t="s">
        <v>3931</v>
      </c>
      <c r="I188" t="s">
        <v>3932</v>
      </c>
      <c r="T188">
        <v>3221</v>
      </c>
      <c r="U188">
        <v>4486</v>
      </c>
      <c r="AF188">
        <v>0</v>
      </c>
      <c r="AG188">
        <v>0</v>
      </c>
      <c r="AL188">
        <v>16388</v>
      </c>
      <c r="AM188">
        <v>21510</v>
      </c>
      <c r="AP188">
        <v>107</v>
      </c>
      <c r="AQ188">
        <v>29</v>
      </c>
      <c r="BH188">
        <v>2290</v>
      </c>
      <c r="BI188">
        <v>2363</v>
      </c>
      <c r="BL188">
        <v>10314</v>
      </c>
      <c r="BM188">
        <v>2355</v>
      </c>
      <c r="BV188">
        <v>0</v>
      </c>
      <c r="BW188">
        <v>6203</v>
      </c>
      <c r="BX188">
        <v>7112</v>
      </c>
      <c r="BY188">
        <v>15104</v>
      </c>
      <c r="CD188">
        <v>19716</v>
      </c>
      <c r="CE188">
        <v>26025</v>
      </c>
      <c r="CL188">
        <v>331</v>
      </c>
      <c r="CM188">
        <v>151</v>
      </c>
      <c r="CN188">
        <v>3646</v>
      </c>
      <c r="CO188">
        <v>11087</v>
      </c>
      <c r="CP188">
        <v>3440</v>
      </c>
      <c r="CQ188">
        <v>11686</v>
      </c>
      <c r="CT188">
        <v>108</v>
      </c>
      <c r="CU188">
        <v>555</v>
      </c>
      <c r="CV188">
        <v>19</v>
      </c>
      <c r="CW188">
        <v>-562</v>
      </c>
      <c r="DD188">
        <v>252</v>
      </c>
      <c r="DE188">
        <v>743</v>
      </c>
      <c r="DF188">
        <v>0</v>
      </c>
      <c r="DG188">
        <v>0</v>
      </c>
    </row>
    <row r="189" spans="1:289">
      <c r="A189" t="s">
        <v>8444</v>
      </c>
      <c r="B189">
        <v>7734387354</v>
      </c>
      <c r="C189" t="s">
        <v>3943</v>
      </c>
      <c r="D189" t="s">
        <v>8445</v>
      </c>
      <c r="E189">
        <v>24636451</v>
      </c>
      <c r="F189" t="s">
        <v>8446</v>
      </c>
      <c r="G189" t="s">
        <v>3936</v>
      </c>
      <c r="H189" t="s">
        <v>3931</v>
      </c>
      <c r="I189" t="s">
        <v>3932</v>
      </c>
      <c r="X189">
        <v>254106</v>
      </c>
      <c r="Y189">
        <v>111811</v>
      </c>
      <c r="AF189">
        <v>3835</v>
      </c>
      <c r="AG189">
        <v>3835</v>
      </c>
      <c r="AL189">
        <v>579876</v>
      </c>
      <c r="AM189">
        <v>610304</v>
      </c>
      <c r="AP189">
        <v>87616</v>
      </c>
      <c r="AQ189">
        <v>80830</v>
      </c>
      <c r="BH189">
        <v>116090</v>
      </c>
      <c r="BI189">
        <v>221815</v>
      </c>
      <c r="BV189">
        <v>15917</v>
      </c>
      <c r="BW189">
        <v>15882</v>
      </c>
      <c r="BX189">
        <v>793426</v>
      </c>
      <c r="BY189">
        <v>569083</v>
      </c>
      <c r="CD189">
        <v>925433</v>
      </c>
      <c r="CE189">
        <v>806780</v>
      </c>
      <c r="CL189">
        <v>1950</v>
      </c>
      <c r="CM189">
        <v>1950</v>
      </c>
      <c r="CN189">
        <v>120591</v>
      </c>
      <c r="CO189">
        <v>83521</v>
      </c>
      <c r="CP189">
        <v>2885</v>
      </c>
      <c r="CQ189">
        <v>1018</v>
      </c>
      <c r="CT189">
        <v>7513</v>
      </c>
      <c r="CU189">
        <v>6996</v>
      </c>
      <c r="CV189">
        <v>136419</v>
      </c>
      <c r="CW189">
        <v>75878</v>
      </c>
      <c r="DD189">
        <v>223109</v>
      </c>
      <c r="DE189">
        <v>170602</v>
      </c>
      <c r="DF189">
        <v>194933</v>
      </c>
      <c r="DG189">
        <v>168281</v>
      </c>
    </row>
    <row r="190" spans="1:289">
      <c r="A190" t="s">
        <v>8447</v>
      </c>
      <c r="B190">
        <v>7730592401</v>
      </c>
      <c r="C190" t="s">
        <v>3943</v>
      </c>
      <c r="D190" t="s">
        <v>8448</v>
      </c>
      <c r="E190">
        <v>24956131</v>
      </c>
      <c r="F190" t="s">
        <v>8449</v>
      </c>
      <c r="G190" t="s">
        <v>3978</v>
      </c>
      <c r="H190" t="s">
        <v>4019</v>
      </c>
      <c r="I190" t="s">
        <v>3932</v>
      </c>
      <c r="T190">
        <v>54509</v>
      </c>
      <c r="U190">
        <v>51233</v>
      </c>
      <c r="X190">
        <v>2170</v>
      </c>
      <c r="Y190">
        <v>2170</v>
      </c>
      <c r="Z190">
        <v>7865</v>
      </c>
      <c r="AA190">
        <v>6541</v>
      </c>
      <c r="AD190">
        <v>64543</v>
      </c>
      <c r="AE190">
        <v>59944</v>
      </c>
      <c r="AF190">
        <v>6615</v>
      </c>
      <c r="AG190">
        <v>14746</v>
      </c>
      <c r="AJ190">
        <v>0</v>
      </c>
      <c r="AL190">
        <v>60950</v>
      </c>
      <c r="AM190">
        <v>65826</v>
      </c>
      <c r="AN190">
        <v>3309663</v>
      </c>
      <c r="AO190">
        <v>2484385</v>
      </c>
      <c r="AP190">
        <v>83399</v>
      </c>
      <c r="AQ190">
        <v>88223</v>
      </c>
      <c r="AR190">
        <v>5625</v>
      </c>
      <c r="AS190">
        <v>2816</v>
      </c>
      <c r="AT190">
        <v>3466251</v>
      </c>
      <c r="AU190">
        <v>2655997</v>
      </c>
      <c r="AV190">
        <v>3000</v>
      </c>
      <c r="AW190">
        <v>3000</v>
      </c>
      <c r="BD190">
        <v>450</v>
      </c>
      <c r="BE190">
        <v>450</v>
      </c>
      <c r="BF190">
        <v>3388784</v>
      </c>
      <c r="BG190">
        <v>2513104</v>
      </c>
      <c r="BH190">
        <v>3392234</v>
      </c>
      <c r="BI190">
        <v>2516554</v>
      </c>
      <c r="BN190">
        <v>5162</v>
      </c>
      <c r="BO190">
        <v>5319</v>
      </c>
      <c r="BP190">
        <v>9858</v>
      </c>
      <c r="BQ190">
        <v>6538</v>
      </c>
      <c r="BT190">
        <v>25136</v>
      </c>
      <c r="BU190">
        <v>27734</v>
      </c>
      <c r="BX190">
        <v>103566</v>
      </c>
      <c r="BY190">
        <v>165115</v>
      </c>
      <c r="CB190">
        <v>113423</v>
      </c>
      <c r="CC190">
        <v>171653</v>
      </c>
      <c r="CD190">
        <v>3530794</v>
      </c>
      <c r="CE190">
        <v>2715941</v>
      </c>
      <c r="CH190">
        <v>2032708</v>
      </c>
      <c r="CI190">
        <v>-849580</v>
      </c>
      <c r="CJ190">
        <v>48611</v>
      </c>
      <c r="CK190">
        <v>14310</v>
      </c>
      <c r="CL190">
        <v>1959</v>
      </c>
      <c r="CM190">
        <v>995</v>
      </c>
      <c r="CN190">
        <v>41552</v>
      </c>
      <c r="CO190">
        <v>3728248</v>
      </c>
      <c r="CP190">
        <v>382429</v>
      </c>
      <c r="CQ190">
        <v>1065499</v>
      </c>
      <c r="CR190">
        <v>1738483</v>
      </c>
      <c r="CS190">
        <v>1826484</v>
      </c>
      <c r="CT190">
        <v>-353704</v>
      </c>
      <c r="CU190">
        <v>-373418</v>
      </c>
      <c r="CV190">
        <v>1384779</v>
      </c>
      <c r="CW190">
        <v>1453064</v>
      </c>
      <c r="CX190">
        <v>355186</v>
      </c>
      <c r="CY190">
        <v>374497</v>
      </c>
      <c r="CZ190">
        <v>1482</v>
      </c>
      <c r="DA190">
        <v>1080</v>
      </c>
      <c r="DB190">
        <v>1384779</v>
      </c>
      <c r="DC190">
        <v>1453064</v>
      </c>
      <c r="DD190">
        <v>4664854</v>
      </c>
      <c r="DE190">
        <v>40724</v>
      </c>
      <c r="DF190">
        <v>2632146</v>
      </c>
      <c r="DG190">
        <v>890304</v>
      </c>
      <c r="DH190">
        <v>2032708</v>
      </c>
      <c r="DI190">
        <v>-849580</v>
      </c>
      <c r="DJ190">
        <v>3000</v>
      </c>
      <c r="DK190">
        <v>1558189</v>
      </c>
      <c r="DL190">
        <v>1561639</v>
      </c>
      <c r="DM190">
        <v>0</v>
      </c>
      <c r="DN190">
        <v>1453065</v>
      </c>
      <c r="DO190">
        <v>1453065</v>
      </c>
      <c r="DP190">
        <v>1384780</v>
      </c>
      <c r="DQ190">
        <v>1384780</v>
      </c>
      <c r="DR190">
        <v>0</v>
      </c>
      <c r="DS190">
        <v>498150</v>
      </c>
      <c r="DT190">
        <v>498150</v>
      </c>
      <c r="DU190">
        <v>498150</v>
      </c>
      <c r="DV190">
        <v>498150</v>
      </c>
      <c r="DW190">
        <v>3000</v>
      </c>
      <c r="DX190">
        <v>2513104</v>
      </c>
      <c r="DY190">
        <v>2516554</v>
      </c>
      <c r="DZ190">
        <v>0</v>
      </c>
      <c r="EA190">
        <v>1384780</v>
      </c>
      <c r="EB190">
        <v>1384780</v>
      </c>
      <c r="EC190">
        <v>0</v>
      </c>
      <c r="ED190">
        <v>509100</v>
      </c>
      <c r="EE190">
        <v>509100</v>
      </c>
      <c r="EF190">
        <v>509100</v>
      </c>
      <c r="EG190">
        <v>509100</v>
      </c>
      <c r="EH190">
        <v>3000</v>
      </c>
      <c r="EI190">
        <v>3388784</v>
      </c>
      <c r="EJ190">
        <v>3392234</v>
      </c>
      <c r="EK190">
        <v>3392234</v>
      </c>
      <c r="EL190">
        <v>2516554</v>
      </c>
      <c r="EM190">
        <v>0</v>
      </c>
      <c r="EN190">
        <v>10319</v>
      </c>
      <c r="EO190">
        <v>25646</v>
      </c>
      <c r="EP190">
        <v>38679</v>
      </c>
      <c r="ES190">
        <v>0</v>
      </c>
      <c r="ET190">
        <v>536310</v>
      </c>
      <c r="EU190">
        <v>372536</v>
      </c>
      <c r="EV190">
        <v>862704</v>
      </c>
      <c r="EW190">
        <v>733502</v>
      </c>
      <c r="EX190">
        <v>117613</v>
      </c>
      <c r="EY190">
        <v>104392</v>
      </c>
      <c r="FA190">
        <v>0</v>
      </c>
      <c r="FB190">
        <v>435453</v>
      </c>
      <c r="FC190">
        <v>13125</v>
      </c>
      <c r="FD190">
        <v>17212</v>
      </c>
      <c r="FE190">
        <v>-1973807</v>
      </c>
      <c r="FF190">
        <v>-1494082</v>
      </c>
      <c r="FI190">
        <v>2505293</v>
      </c>
      <c r="FJ190">
        <v>1742472</v>
      </c>
      <c r="FM190">
        <v>536310</v>
      </c>
      <c r="FN190">
        <v>372536</v>
      </c>
      <c r="FP190">
        <v>-536310</v>
      </c>
      <c r="FQ190">
        <v>-362217</v>
      </c>
      <c r="FR190">
        <v>-4824</v>
      </c>
      <c r="FS190">
        <v>-113827</v>
      </c>
      <c r="FT190">
        <v>88223</v>
      </c>
      <c r="FU190">
        <v>202049</v>
      </c>
      <c r="FV190">
        <v>83399</v>
      </c>
      <c r="FW190">
        <v>88222</v>
      </c>
      <c r="FX190">
        <v>0</v>
      </c>
      <c r="FY190">
        <v>0</v>
      </c>
      <c r="GB190">
        <v>0</v>
      </c>
      <c r="GC190">
        <v>-2</v>
      </c>
      <c r="GD190">
        <v>450</v>
      </c>
      <c r="GE190">
        <v>450</v>
      </c>
      <c r="GF190">
        <v>450</v>
      </c>
      <c r="GG190">
        <v>10319</v>
      </c>
      <c r="GI190">
        <v>4842942</v>
      </c>
      <c r="GJ190">
        <v>3794756</v>
      </c>
      <c r="GK190">
        <v>36588</v>
      </c>
      <c r="GM190">
        <v>2361112</v>
      </c>
      <c r="GN190">
        <v>2035072</v>
      </c>
      <c r="GW190">
        <v>1453065</v>
      </c>
      <c r="GX190">
        <v>-498150</v>
      </c>
      <c r="GY190">
        <v>2516554</v>
      </c>
      <c r="HC190">
        <v>1453065</v>
      </c>
      <c r="HD190">
        <v>-498150</v>
      </c>
      <c r="HE190">
        <v>2516554</v>
      </c>
      <c r="HF190">
        <v>1453065</v>
      </c>
      <c r="HG190">
        <v>-498150</v>
      </c>
      <c r="HH190">
        <v>2513104</v>
      </c>
      <c r="HL190">
        <v>1453065</v>
      </c>
      <c r="HM190">
        <v>-498150</v>
      </c>
      <c r="HN190">
        <v>2513104</v>
      </c>
    </row>
    <row r="191" spans="1:289">
      <c r="A191" t="s">
        <v>8450</v>
      </c>
      <c r="B191">
        <v>2632109422</v>
      </c>
      <c r="C191" t="s">
        <v>8451</v>
      </c>
      <c r="D191" t="s">
        <v>8452</v>
      </c>
      <c r="E191">
        <v>22948409</v>
      </c>
      <c r="F191" t="s">
        <v>8453</v>
      </c>
      <c r="G191" t="s">
        <v>3936</v>
      </c>
      <c r="H191" t="s">
        <v>3931</v>
      </c>
      <c r="I191" t="s">
        <v>3932</v>
      </c>
      <c r="T191">
        <v>407</v>
      </c>
      <c r="U191">
        <v>227</v>
      </c>
      <c r="X191">
        <v>0</v>
      </c>
      <c r="AF191">
        <v>29</v>
      </c>
      <c r="AL191">
        <v>64563</v>
      </c>
      <c r="AM191">
        <v>58485</v>
      </c>
      <c r="AP191">
        <v>1828</v>
      </c>
      <c r="AQ191">
        <v>3167</v>
      </c>
      <c r="BH191">
        <v>65215</v>
      </c>
      <c r="BI191">
        <v>55269</v>
      </c>
      <c r="BL191">
        <v>0</v>
      </c>
      <c r="BM191">
        <v>5001</v>
      </c>
      <c r="BX191">
        <v>1612</v>
      </c>
      <c r="BY191">
        <v>1609</v>
      </c>
      <c r="CD191">
        <v>66827</v>
      </c>
      <c r="CE191">
        <v>61879</v>
      </c>
      <c r="CN191">
        <v>9763</v>
      </c>
      <c r="CO191">
        <v>6647</v>
      </c>
      <c r="CP191">
        <v>3081</v>
      </c>
      <c r="CQ191">
        <v>2618</v>
      </c>
      <c r="CT191">
        <v>274</v>
      </c>
      <c r="CU191">
        <v>199</v>
      </c>
      <c r="CV191">
        <v>1056</v>
      </c>
      <c r="CW191">
        <v>633</v>
      </c>
      <c r="DF191">
        <v>5352</v>
      </c>
      <c r="DG191">
        <v>3197</v>
      </c>
      <c r="DJ191">
        <v>10</v>
      </c>
      <c r="DL191">
        <v>0</v>
      </c>
      <c r="DW191">
        <v>10</v>
      </c>
      <c r="DY191">
        <v>0</v>
      </c>
      <c r="EH191">
        <v>10</v>
      </c>
      <c r="EJ191">
        <v>0</v>
      </c>
      <c r="EK191">
        <v>65215</v>
      </c>
      <c r="EL191">
        <v>55269</v>
      </c>
    </row>
    <row r="192" spans="1:289">
      <c r="A192" t="s">
        <v>8454</v>
      </c>
      <c r="B192">
        <v>1831191109</v>
      </c>
      <c r="C192" t="s">
        <v>4014</v>
      </c>
      <c r="D192" t="s">
        <v>1323</v>
      </c>
      <c r="E192">
        <v>24100260</v>
      </c>
      <c r="F192" t="s">
        <v>8455</v>
      </c>
      <c r="G192" t="s">
        <v>3936</v>
      </c>
      <c r="H192" t="s">
        <v>3931</v>
      </c>
      <c r="I192" t="s">
        <v>3932</v>
      </c>
      <c r="L192">
        <v>447</v>
      </c>
      <c r="T192">
        <v>8572</v>
      </c>
      <c r="U192">
        <v>189900</v>
      </c>
      <c r="X192">
        <v>7500</v>
      </c>
      <c r="Y192">
        <v>7500</v>
      </c>
      <c r="Z192">
        <v>1768</v>
      </c>
      <c r="AA192">
        <v>595</v>
      </c>
      <c r="AD192">
        <v>18287</v>
      </c>
      <c r="AE192">
        <v>197995</v>
      </c>
      <c r="AF192">
        <v>2987</v>
      </c>
      <c r="AG192">
        <v>295</v>
      </c>
      <c r="AJ192">
        <v>0</v>
      </c>
      <c r="AL192">
        <v>164107</v>
      </c>
      <c r="AM192">
        <v>114211</v>
      </c>
      <c r="AN192">
        <v>116921</v>
      </c>
      <c r="AO192">
        <v>243782</v>
      </c>
      <c r="AP192">
        <v>12133</v>
      </c>
      <c r="AQ192">
        <v>2747</v>
      </c>
      <c r="AR192">
        <v>50</v>
      </c>
      <c r="AS192">
        <v>5</v>
      </c>
      <c r="AT192">
        <v>296198</v>
      </c>
      <c r="AU192">
        <v>361040</v>
      </c>
      <c r="AV192">
        <v>10500</v>
      </c>
      <c r="AW192">
        <v>10500</v>
      </c>
      <c r="BF192">
        <v>170379</v>
      </c>
      <c r="BG192">
        <v>350277</v>
      </c>
      <c r="BH192">
        <v>180879</v>
      </c>
      <c r="BI192">
        <v>360777</v>
      </c>
      <c r="BL192">
        <v>20900</v>
      </c>
      <c r="BM192">
        <v>100900</v>
      </c>
      <c r="BP192">
        <v>7059</v>
      </c>
      <c r="BQ192">
        <v>2974</v>
      </c>
      <c r="BT192">
        <v>20900</v>
      </c>
      <c r="BU192">
        <v>100900</v>
      </c>
      <c r="BV192">
        <v>101358</v>
      </c>
      <c r="BW192">
        <v>86612</v>
      </c>
      <c r="BX192">
        <v>4289</v>
      </c>
      <c r="BY192">
        <v>7772</v>
      </c>
      <c r="CB192">
        <v>112706</v>
      </c>
      <c r="CC192">
        <v>97358</v>
      </c>
      <c r="CD192">
        <v>314485</v>
      </c>
      <c r="CE192">
        <v>559035</v>
      </c>
      <c r="CF192">
        <v>77815</v>
      </c>
      <c r="CG192">
        <v>42734</v>
      </c>
      <c r="CH192">
        <v>139463</v>
      </c>
      <c r="CI192">
        <v>85910</v>
      </c>
      <c r="CJ192">
        <v>115679</v>
      </c>
      <c r="CK192">
        <v>58670</v>
      </c>
      <c r="CL192">
        <v>13216</v>
      </c>
      <c r="CM192">
        <v>20130</v>
      </c>
      <c r="CN192">
        <v>127529</v>
      </c>
      <c r="CO192">
        <v>1074</v>
      </c>
      <c r="CP192">
        <v>342054</v>
      </c>
      <c r="CQ192">
        <v>306885</v>
      </c>
      <c r="CR192">
        <v>27401</v>
      </c>
      <c r="CS192">
        <v>-181361</v>
      </c>
      <c r="CT192">
        <v>-57299</v>
      </c>
      <c r="CU192">
        <v>-24719</v>
      </c>
      <c r="CV192">
        <v>-29898</v>
      </c>
      <c r="CW192">
        <v>-206080</v>
      </c>
      <c r="CX192">
        <v>58472</v>
      </c>
      <c r="CY192">
        <v>25310</v>
      </c>
      <c r="CZ192">
        <v>1173</v>
      </c>
      <c r="DA192">
        <v>591</v>
      </c>
      <c r="DB192">
        <v>-29898</v>
      </c>
      <c r="DC192">
        <v>-206080</v>
      </c>
      <c r="DD192">
        <v>315855</v>
      </c>
      <c r="DE192">
        <v>174476</v>
      </c>
      <c r="DF192">
        <v>98577</v>
      </c>
      <c r="DG192">
        <v>45832</v>
      </c>
      <c r="DH192">
        <v>217278</v>
      </c>
      <c r="DI192">
        <v>128644</v>
      </c>
      <c r="DJ192">
        <v>10500</v>
      </c>
      <c r="DK192">
        <v>601357</v>
      </c>
      <c r="DL192">
        <v>611857</v>
      </c>
      <c r="DR192">
        <v>0</v>
      </c>
      <c r="DS192">
        <v>251080</v>
      </c>
      <c r="DT192">
        <v>251080</v>
      </c>
      <c r="DU192">
        <v>45000</v>
      </c>
      <c r="DV192">
        <v>45000</v>
      </c>
      <c r="DW192">
        <v>10500</v>
      </c>
      <c r="DX192">
        <v>350277</v>
      </c>
      <c r="DY192">
        <v>360777</v>
      </c>
      <c r="EC192">
        <v>0</v>
      </c>
      <c r="ED192">
        <v>179898</v>
      </c>
      <c r="EE192">
        <v>179898</v>
      </c>
      <c r="EF192">
        <v>150000</v>
      </c>
      <c r="EG192">
        <v>150000</v>
      </c>
      <c r="EH192">
        <v>10500</v>
      </c>
      <c r="EI192">
        <v>170379</v>
      </c>
      <c r="EJ192">
        <v>180879</v>
      </c>
      <c r="EK192">
        <v>180879</v>
      </c>
      <c r="EL192">
        <v>360777</v>
      </c>
      <c r="EM192">
        <v>38834</v>
      </c>
      <c r="EN192">
        <v>399993</v>
      </c>
      <c r="EO192">
        <v>13084</v>
      </c>
      <c r="EQ192">
        <v>115997</v>
      </c>
      <c r="ES192">
        <v>280070</v>
      </c>
      <c r="ET192">
        <v>250600</v>
      </c>
      <c r="EU192">
        <v>139000</v>
      </c>
      <c r="EV192">
        <v>98184</v>
      </c>
      <c r="EW192">
        <v>193384</v>
      </c>
      <c r="EX192">
        <v>87667</v>
      </c>
      <c r="EY192">
        <v>37909</v>
      </c>
      <c r="EZ192">
        <v>14728</v>
      </c>
      <c r="FA192">
        <v>64943</v>
      </c>
      <c r="FB192">
        <v>22225</v>
      </c>
      <c r="FC192">
        <v>32904</v>
      </c>
      <c r="FD192">
        <v>85123</v>
      </c>
      <c r="FE192">
        <v>110725</v>
      </c>
      <c r="FF192">
        <v>-168680</v>
      </c>
      <c r="FG192">
        <v>6430</v>
      </c>
      <c r="FI192">
        <v>110427</v>
      </c>
      <c r="FJ192">
        <v>257493</v>
      </c>
      <c r="FK192">
        <v>38834</v>
      </c>
      <c r="FM192">
        <v>150000</v>
      </c>
      <c r="FN192">
        <v>45000</v>
      </c>
      <c r="FO192">
        <v>100600</v>
      </c>
      <c r="FP192">
        <v>-211766</v>
      </c>
      <c r="FQ192">
        <v>-139000</v>
      </c>
      <c r="FR192">
        <v>9386</v>
      </c>
      <c r="FS192">
        <v>-50187</v>
      </c>
      <c r="FT192">
        <v>2747</v>
      </c>
      <c r="FU192">
        <v>52934</v>
      </c>
      <c r="FV192">
        <v>12133</v>
      </c>
      <c r="FW192">
        <v>2747</v>
      </c>
      <c r="GG192">
        <v>181395</v>
      </c>
      <c r="GH192">
        <v>11434</v>
      </c>
      <c r="GI192">
        <v>89383</v>
      </c>
      <c r="GJ192">
        <v>349602</v>
      </c>
      <c r="GK192">
        <v>47974</v>
      </c>
      <c r="GL192">
        <v>50391</v>
      </c>
      <c r="GM192">
        <v>20500</v>
      </c>
      <c r="GN192">
        <v>135000</v>
      </c>
      <c r="GQ192">
        <v>94000</v>
      </c>
      <c r="IH192">
        <v>0</v>
      </c>
      <c r="II192">
        <v>7500</v>
      </c>
      <c r="IN192">
        <v>29898</v>
      </c>
      <c r="IO192">
        <v>29898</v>
      </c>
      <c r="KB192">
        <v>206080</v>
      </c>
      <c r="KC192">
        <v>206080</v>
      </c>
    </row>
    <row r="193" spans="1:338">
      <c r="A193" t="s">
        <v>8456</v>
      </c>
      <c r="B193">
        <v>5503096629</v>
      </c>
      <c r="C193" t="s">
        <v>8457</v>
      </c>
      <c r="D193" t="s">
        <v>8458</v>
      </c>
      <c r="E193">
        <v>24058105</v>
      </c>
      <c r="F193" t="s">
        <v>8459</v>
      </c>
      <c r="G193" t="s">
        <v>3978</v>
      </c>
      <c r="H193" t="s">
        <v>3931</v>
      </c>
      <c r="I193" t="s">
        <v>3932</v>
      </c>
      <c r="P193">
        <v>99</v>
      </c>
      <c r="Q193">
        <v>142</v>
      </c>
      <c r="T193">
        <v>8952</v>
      </c>
      <c r="U193">
        <v>9631</v>
      </c>
      <c r="X193">
        <v>9298</v>
      </c>
      <c r="Y193">
        <v>9408</v>
      </c>
      <c r="AD193">
        <v>18349</v>
      </c>
      <c r="AE193">
        <v>19181</v>
      </c>
      <c r="AF193">
        <v>0</v>
      </c>
      <c r="AG193">
        <v>0</v>
      </c>
      <c r="AL193">
        <v>11562</v>
      </c>
      <c r="AM193">
        <v>9295</v>
      </c>
      <c r="AN193">
        <v>96144</v>
      </c>
      <c r="AO193">
        <v>80613</v>
      </c>
      <c r="AP193">
        <v>1147</v>
      </c>
      <c r="AQ193">
        <v>1530</v>
      </c>
      <c r="AR193">
        <v>0</v>
      </c>
      <c r="AS193">
        <v>49</v>
      </c>
      <c r="AT193">
        <v>108853</v>
      </c>
      <c r="AU193">
        <v>91487</v>
      </c>
      <c r="AV193">
        <v>60</v>
      </c>
      <c r="AW193">
        <v>50</v>
      </c>
      <c r="BF193">
        <v>107862</v>
      </c>
      <c r="BG193">
        <v>97608</v>
      </c>
      <c r="BH193">
        <v>107922</v>
      </c>
      <c r="BI193">
        <v>97658</v>
      </c>
      <c r="BL193">
        <v>15190</v>
      </c>
      <c r="BM193">
        <v>8770</v>
      </c>
      <c r="BT193">
        <v>15190</v>
      </c>
      <c r="BU193">
        <v>8770</v>
      </c>
      <c r="BV193">
        <v>784</v>
      </c>
      <c r="BW193">
        <v>209</v>
      </c>
      <c r="BX193">
        <v>3306</v>
      </c>
      <c r="BY193">
        <v>4031</v>
      </c>
      <c r="CB193">
        <v>4090</v>
      </c>
      <c r="CC193">
        <v>4240</v>
      </c>
      <c r="CD193">
        <v>127202</v>
      </c>
      <c r="CE193">
        <v>110668</v>
      </c>
      <c r="CF193">
        <v>18841</v>
      </c>
      <c r="CG193">
        <v>16749</v>
      </c>
      <c r="CH193">
        <v>12328</v>
      </c>
      <c r="CI193">
        <v>19451</v>
      </c>
      <c r="CJ193">
        <v>1854</v>
      </c>
      <c r="CK193">
        <v>1428</v>
      </c>
      <c r="CL193">
        <v>1373</v>
      </c>
      <c r="CM193">
        <v>1711</v>
      </c>
      <c r="CN193">
        <v>19</v>
      </c>
      <c r="CO193">
        <v>18</v>
      </c>
      <c r="CP193">
        <v>1467</v>
      </c>
      <c r="CQ193">
        <v>1296</v>
      </c>
      <c r="CR193">
        <v>11361</v>
      </c>
      <c r="CS193">
        <v>17890</v>
      </c>
      <c r="CV193">
        <v>10264</v>
      </c>
      <c r="CW193">
        <v>16350</v>
      </c>
      <c r="DB193">
        <v>10264</v>
      </c>
      <c r="DC193">
        <v>16350</v>
      </c>
      <c r="DD193">
        <v>31169</v>
      </c>
      <c r="DE193">
        <v>36200</v>
      </c>
      <c r="DF193">
        <v>0</v>
      </c>
      <c r="DG193">
        <v>0</v>
      </c>
      <c r="DH193">
        <v>31169</v>
      </c>
      <c r="DI193">
        <v>36200</v>
      </c>
      <c r="GB193">
        <v>-1097</v>
      </c>
      <c r="GC193">
        <v>-1540</v>
      </c>
    </row>
    <row r="194" spans="1:338">
      <c r="A194" t="s">
        <v>8460</v>
      </c>
      <c r="B194">
        <v>1660244037</v>
      </c>
      <c r="C194" t="s">
        <v>4191</v>
      </c>
      <c r="D194" t="s">
        <v>8461</v>
      </c>
      <c r="E194">
        <v>24572569</v>
      </c>
      <c r="F194" t="s">
        <v>8462</v>
      </c>
      <c r="G194" t="s">
        <v>3936</v>
      </c>
      <c r="H194" t="s">
        <v>3931</v>
      </c>
      <c r="I194" t="s">
        <v>3932</v>
      </c>
      <c r="X194">
        <v>240890</v>
      </c>
      <c r="Y194">
        <v>282719</v>
      </c>
      <c r="AD194">
        <v>240890</v>
      </c>
      <c r="AE194">
        <v>282719</v>
      </c>
      <c r="AL194">
        <v>14784</v>
      </c>
      <c r="AM194">
        <v>36552</v>
      </c>
      <c r="AN194">
        <v>0</v>
      </c>
      <c r="AP194">
        <v>324</v>
      </c>
      <c r="AQ194">
        <v>559</v>
      </c>
      <c r="AR194">
        <v>35</v>
      </c>
      <c r="AT194">
        <v>15143</v>
      </c>
      <c r="AU194">
        <v>37111</v>
      </c>
      <c r="AV194">
        <v>330011</v>
      </c>
      <c r="AW194">
        <v>330011</v>
      </c>
      <c r="BF194">
        <v>-411772</v>
      </c>
      <c r="BG194">
        <v>-337445</v>
      </c>
      <c r="BH194">
        <v>-81761</v>
      </c>
      <c r="BI194">
        <v>-7434</v>
      </c>
      <c r="BL194">
        <v>185194</v>
      </c>
      <c r="BM194">
        <v>185194</v>
      </c>
      <c r="BT194">
        <v>185194</v>
      </c>
      <c r="BU194">
        <v>185194</v>
      </c>
      <c r="BV194">
        <v>149577</v>
      </c>
      <c r="BW194">
        <v>142047</v>
      </c>
      <c r="BX194">
        <v>3023</v>
      </c>
      <c r="BY194">
        <v>23</v>
      </c>
      <c r="CB194">
        <v>152600</v>
      </c>
      <c r="CC194">
        <v>142070</v>
      </c>
      <c r="CD194">
        <v>256033</v>
      </c>
      <c r="CE194">
        <v>319830</v>
      </c>
      <c r="CF194">
        <v>667</v>
      </c>
      <c r="CG194">
        <v>391</v>
      </c>
      <c r="CH194">
        <v>-667</v>
      </c>
      <c r="CI194">
        <v>-391</v>
      </c>
      <c r="CJ194">
        <v>105</v>
      </c>
      <c r="CK194">
        <v>252</v>
      </c>
      <c r="CL194">
        <v>7502</v>
      </c>
      <c r="CM194">
        <v>7502</v>
      </c>
      <c r="CN194">
        <v>486</v>
      </c>
      <c r="CO194">
        <v>3587</v>
      </c>
      <c r="CP194">
        <v>66749</v>
      </c>
      <c r="CQ194">
        <v>2544</v>
      </c>
      <c r="CR194">
        <v>-74327</v>
      </c>
      <c r="CS194">
        <v>-6598</v>
      </c>
      <c r="CV194">
        <v>-74327</v>
      </c>
      <c r="CW194">
        <v>-6598</v>
      </c>
      <c r="DB194">
        <v>-74327</v>
      </c>
      <c r="DC194">
        <v>-6598</v>
      </c>
      <c r="DJ194">
        <v>330011</v>
      </c>
      <c r="DK194">
        <v>-330847</v>
      </c>
      <c r="DL194">
        <v>-836</v>
      </c>
      <c r="DQ194">
        <v>0</v>
      </c>
      <c r="DR194">
        <v>0</v>
      </c>
      <c r="DS194">
        <v>6598</v>
      </c>
      <c r="DT194">
        <v>6598</v>
      </c>
      <c r="DW194">
        <v>330011</v>
      </c>
      <c r="DX194">
        <v>-337445</v>
      </c>
      <c r="DY194">
        <v>-7434</v>
      </c>
      <c r="DZ194">
        <v>0</v>
      </c>
      <c r="EB194">
        <v>0</v>
      </c>
      <c r="EC194">
        <v>0</v>
      </c>
      <c r="ED194">
        <v>74327</v>
      </c>
      <c r="EE194">
        <v>74327</v>
      </c>
      <c r="EH194">
        <v>330011</v>
      </c>
      <c r="EI194">
        <v>-411772</v>
      </c>
      <c r="EJ194">
        <v>-81761</v>
      </c>
      <c r="EK194">
        <v>0</v>
      </c>
      <c r="EL194">
        <v>0</v>
      </c>
      <c r="EM194">
        <v>0</v>
      </c>
      <c r="ET194">
        <v>0</v>
      </c>
      <c r="FE194">
        <v>0</v>
      </c>
      <c r="FI194">
        <v>0</v>
      </c>
      <c r="FP194">
        <v>0</v>
      </c>
      <c r="FR194">
        <v>0</v>
      </c>
      <c r="FT194">
        <v>0</v>
      </c>
      <c r="FV194">
        <v>0</v>
      </c>
      <c r="FX194">
        <v>0</v>
      </c>
      <c r="FY194">
        <v>0</v>
      </c>
      <c r="IN194">
        <v>74327</v>
      </c>
      <c r="IO194">
        <v>74327</v>
      </c>
      <c r="KB194">
        <v>6598</v>
      </c>
      <c r="KC194">
        <v>6598</v>
      </c>
    </row>
    <row r="195" spans="1:338">
      <c r="A195" t="s">
        <v>8463</v>
      </c>
      <c r="B195">
        <v>1831161312</v>
      </c>
      <c r="C195" t="s">
        <v>4014</v>
      </c>
      <c r="D195" t="s">
        <v>1344</v>
      </c>
      <c r="E195">
        <v>23782116</v>
      </c>
      <c r="F195" t="s">
        <v>8464</v>
      </c>
      <c r="G195" t="s">
        <v>3936</v>
      </c>
      <c r="H195" t="s">
        <v>3931</v>
      </c>
      <c r="I195" t="s">
        <v>3932</v>
      </c>
      <c r="AF195">
        <v>234</v>
      </c>
      <c r="AG195">
        <v>234</v>
      </c>
      <c r="AL195">
        <v>327875</v>
      </c>
      <c r="AM195">
        <v>215453</v>
      </c>
      <c r="AP195">
        <v>25240</v>
      </c>
      <c r="AQ195">
        <v>27544</v>
      </c>
      <c r="BH195">
        <v>322718</v>
      </c>
      <c r="BI195">
        <v>219149</v>
      </c>
      <c r="BL195">
        <v>21</v>
      </c>
      <c r="BM195">
        <v>21</v>
      </c>
      <c r="BX195">
        <v>30610</v>
      </c>
      <c r="BY195">
        <v>24061</v>
      </c>
      <c r="CD195">
        <v>353349</v>
      </c>
      <c r="CE195">
        <v>243231</v>
      </c>
      <c r="CN195">
        <v>8504</v>
      </c>
      <c r="CO195">
        <v>4438</v>
      </c>
      <c r="CP195">
        <v>33</v>
      </c>
      <c r="CQ195">
        <v>3441</v>
      </c>
      <c r="CT195">
        <v>4417</v>
      </c>
      <c r="CU195">
        <v>3647</v>
      </c>
      <c r="CV195">
        <v>103556</v>
      </c>
      <c r="CW195">
        <v>82384</v>
      </c>
      <c r="DD195">
        <v>111376</v>
      </c>
      <c r="DE195">
        <v>99290</v>
      </c>
      <c r="DF195">
        <v>11874</v>
      </c>
      <c r="DG195">
        <v>14256</v>
      </c>
    </row>
    <row r="196" spans="1:338">
      <c r="A196" t="s">
        <v>8465</v>
      </c>
      <c r="B196">
        <v>7727806036</v>
      </c>
      <c r="C196" t="s">
        <v>4066</v>
      </c>
      <c r="D196" t="s">
        <v>1351</v>
      </c>
      <c r="E196">
        <v>23322300</v>
      </c>
      <c r="F196" t="s">
        <v>8466</v>
      </c>
      <c r="G196" t="s">
        <v>3936</v>
      </c>
      <c r="H196" t="s">
        <v>3931</v>
      </c>
      <c r="I196" t="s">
        <v>3932</v>
      </c>
      <c r="T196">
        <v>6535</v>
      </c>
      <c r="U196">
        <v>3040</v>
      </c>
      <c r="X196">
        <v>100</v>
      </c>
      <c r="Y196">
        <v>103</v>
      </c>
      <c r="AL196">
        <v>140921</v>
      </c>
      <c r="AM196">
        <v>147349</v>
      </c>
      <c r="AP196">
        <v>6505</v>
      </c>
      <c r="AQ196">
        <v>2926</v>
      </c>
      <c r="BH196">
        <v>152725</v>
      </c>
      <c r="BI196">
        <v>152666</v>
      </c>
      <c r="BX196">
        <v>1336</v>
      </c>
      <c r="BY196">
        <v>753</v>
      </c>
      <c r="CD196">
        <v>154061</v>
      </c>
      <c r="CE196">
        <v>153419</v>
      </c>
      <c r="CN196">
        <v>5912</v>
      </c>
      <c r="CO196">
        <v>25577</v>
      </c>
      <c r="CP196">
        <v>14597</v>
      </c>
      <c r="CQ196">
        <v>7199</v>
      </c>
      <c r="CT196">
        <v>1465</v>
      </c>
      <c r="CU196">
        <v>1092</v>
      </c>
      <c r="CV196">
        <v>628</v>
      </c>
      <c r="CW196">
        <v>16226</v>
      </c>
      <c r="DD196">
        <v>86776</v>
      </c>
      <c r="DE196">
        <v>46583</v>
      </c>
      <c r="DF196">
        <v>75998</v>
      </c>
      <c r="DG196">
        <v>47643</v>
      </c>
    </row>
    <row r="197" spans="1:338">
      <c r="A197" t="s">
        <v>8467</v>
      </c>
      <c r="B197">
        <v>7806547391</v>
      </c>
      <c r="C197" t="s">
        <v>4117</v>
      </c>
      <c r="D197" t="s">
        <v>8468</v>
      </c>
      <c r="E197">
        <v>24133631</v>
      </c>
      <c r="F197" t="s">
        <v>8469</v>
      </c>
      <c r="G197" t="s">
        <v>3936</v>
      </c>
      <c r="H197" t="s">
        <v>3931</v>
      </c>
      <c r="I197" t="s">
        <v>3932</v>
      </c>
      <c r="T197">
        <v>10888</v>
      </c>
      <c r="U197">
        <v>13357</v>
      </c>
      <c r="X197">
        <v>356128</v>
      </c>
      <c r="Y197">
        <v>276982</v>
      </c>
      <c r="Z197">
        <v>1333</v>
      </c>
      <c r="AA197">
        <v>1413</v>
      </c>
      <c r="AD197">
        <v>368349</v>
      </c>
      <c r="AE197">
        <v>291752</v>
      </c>
      <c r="AF197">
        <v>33129</v>
      </c>
      <c r="AG197">
        <v>37538</v>
      </c>
      <c r="AL197">
        <v>263718</v>
      </c>
      <c r="AM197">
        <v>113477</v>
      </c>
      <c r="AN197">
        <v>20850</v>
      </c>
      <c r="AO197">
        <v>14552</v>
      </c>
      <c r="AP197">
        <v>6401</v>
      </c>
      <c r="AQ197">
        <v>397</v>
      </c>
      <c r="AR197">
        <v>0</v>
      </c>
      <c r="AS197">
        <v>25</v>
      </c>
      <c r="AT197">
        <v>324098</v>
      </c>
      <c r="AU197">
        <v>165989</v>
      </c>
      <c r="AV197">
        <v>1000</v>
      </c>
      <c r="AW197">
        <v>1000</v>
      </c>
      <c r="BB197">
        <v>12000</v>
      </c>
      <c r="BC197">
        <v>12000</v>
      </c>
      <c r="BF197">
        <v>361417</v>
      </c>
      <c r="BG197">
        <v>336247</v>
      </c>
      <c r="BH197">
        <v>374417</v>
      </c>
      <c r="BI197">
        <v>349247</v>
      </c>
      <c r="BL197">
        <v>277000</v>
      </c>
      <c r="BM197">
        <v>77000</v>
      </c>
      <c r="BN197">
        <v>3067</v>
      </c>
      <c r="BP197">
        <v>3073</v>
      </c>
      <c r="BQ197">
        <v>1944</v>
      </c>
      <c r="BR197">
        <v>3874</v>
      </c>
      <c r="BS197">
        <v>5217</v>
      </c>
      <c r="BT197">
        <v>303378</v>
      </c>
      <c r="BU197">
        <v>89980</v>
      </c>
      <c r="BX197">
        <v>7705</v>
      </c>
      <c r="BY197">
        <v>11353</v>
      </c>
      <c r="CB197">
        <v>14652</v>
      </c>
      <c r="CC197">
        <v>18514</v>
      </c>
      <c r="CD197">
        <v>692447</v>
      </c>
      <c r="CE197">
        <v>457741</v>
      </c>
      <c r="CF197">
        <v>48388</v>
      </c>
      <c r="CG197">
        <v>39568</v>
      </c>
      <c r="CH197">
        <v>81180</v>
      </c>
      <c r="CI197">
        <v>112671</v>
      </c>
      <c r="CJ197">
        <v>67125</v>
      </c>
      <c r="CK197">
        <v>75268</v>
      </c>
      <c r="CL197">
        <v>69780</v>
      </c>
      <c r="CM197">
        <v>71393</v>
      </c>
      <c r="CN197">
        <v>68793</v>
      </c>
      <c r="CO197">
        <v>77224</v>
      </c>
      <c r="CP197">
        <v>103149</v>
      </c>
      <c r="CQ197">
        <v>61601</v>
      </c>
      <c r="CR197">
        <v>44169</v>
      </c>
      <c r="CS197">
        <v>132169</v>
      </c>
      <c r="CT197">
        <v>-19052</v>
      </c>
      <c r="CU197">
        <v>-29147</v>
      </c>
      <c r="CV197">
        <v>25170</v>
      </c>
      <c r="CW197">
        <v>103022</v>
      </c>
      <c r="CX197">
        <v>623</v>
      </c>
      <c r="CY197">
        <v>1702</v>
      </c>
      <c r="DB197">
        <v>25170</v>
      </c>
      <c r="DC197">
        <v>103022</v>
      </c>
      <c r="DD197">
        <v>233074</v>
      </c>
      <c r="DE197">
        <v>251183</v>
      </c>
      <c r="DF197">
        <v>103506</v>
      </c>
      <c r="DG197">
        <v>98944</v>
      </c>
      <c r="DH197">
        <v>129568</v>
      </c>
      <c r="DI197">
        <v>152239</v>
      </c>
      <c r="DJ197">
        <v>1000</v>
      </c>
      <c r="DK197">
        <v>233067</v>
      </c>
      <c r="DL197">
        <v>246067</v>
      </c>
      <c r="DM197">
        <v>0</v>
      </c>
      <c r="DN197">
        <v>103180</v>
      </c>
      <c r="DO197">
        <v>103180</v>
      </c>
      <c r="DP197">
        <v>25170</v>
      </c>
      <c r="DQ197">
        <v>25170</v>
      </c>
      <c r="DW197">
        <v>1000</v>
      </c>
      <c r="DX197">
        <v>336247</v>
      </c>
      <c r="DY197">
        <v>349247</v>
      </c>
      <c r="DZ197">
        <v>0</v>
      </c>
      <c r="EA197">
        <v>25170</v>
      </c>
      <c r="EB197">
        <v>25170</v>
      </c>
      <c r="EH197">
        <v>1000</v>
      </c>
      <c r="EI197">
        <v>361417</v>
      </c>
      <c r="EJ197">
        <v>374417</v>
      </c>
      <c r="EK197">
        <v>374417</v>
      </c>
      <c r="EL197">
        <v>349247</v>
      </c>
      <c r="EM197">
        <v>204300</v>
      </c>
      <c r="EN197">
        <v>16700</v>
      </c>
      <c r="EO197">
        <v>34888</v>
      </c>
      <c r="EP197">
        <v>20801</v>
      </c>
      <c r="ES197">
        <v>3007</v>
      </c>
      <c r="ET197">
        <v>7804</v>
      </c>
      <c r="EU197">
        <v>100200</v>
      </c>
      <c r="EV197">
        <v>12603</v>
      </c>
      <c r="EW197">
        <v>16917</v>
      </c>
      <c r="EX197">
        <v>37460</v>
      </c>
      <c r="EY197">
        <v>29146</v>
      </c>
      <c r="EZ197">
        <v>12051</v>
      </c>
      <c r="FA197">
        <v>19644</v>
      </c>
      <c r="FB197">
        <v>28212</v>
      </c>
      <c r="FC197">
        <v>3504</v>
      </c>
      <c r="FD197">
        <v>2456</v>
      </c>
      <c r="FE197">
        <v>-201575</v>
      </c>
      <c r="FF197">
        <v>68941</v>
      </c>
      <c r="FI197">
        <v>11083</v>
      </c>
      <c r="FJ197">
        <v>13605</v>
      </c>
      <c r="FK197">
        <v>204300</v>
      </c>
      <c r="FL197">
        <v>16700</v>
      </c>
      <c r="FO197">
        <v>4300</v>
      </c>
      <c r="FP197">
        <v>196496</v>
      </c>
      <c r="FQ197">
        <v>-83500</v>
      </c>
      <c r="FR197">
        <v>6004</v>
      </c>
      <c r="FS197">
        <v>-954</v>
      </c>
      <c r="FT197">
        <v>397</v>
      </c>
      <c r="FU197">
        <v>1351</v>
      </c>
      <c r="FV197">
        <v>6401</v>
      </c>
      <c r="FW197">
        <v>397</v>
      </c>
      <c r="GB197">
        <v>53</v>
      </c>
      <c r="GG197">
        <v>5817</v>
      </c>
      <c r="GH197">
        <v>68134</v>
      </c>
      <c r="GI197">
        <v>14000</v>
      </c>
      <c r="GJ197">
        <v>17195</v>
      </c>
      <c r="GK197">
        <v>7083</v>
      </c>
      <c r="GL197">
        <v>5010</v>
      </c>
      <c r="GM197">
        <v>10000</v>
      </c>
      <c r="GN197">
        <v>8600</v>
      </c>
      <c r="GQ197">
        <v>100200</v>
      </c>
      <c r="GT197">
        <v>12000</v>
      </c>
      <c r="GU197">
        <v>12000</v>
      </c>
      <c r="GV197">
        <v>12000</v>
      </c>
      <c r="HU197">
        <v>840</v>
      </c>
      <c r="HV197">
        <v>1080</v>
      </c>
      <c r="JL197">
        <v>158</v>
      </c>
      <c r="JM197">
        <v>0</v>
      </c>
    </row>
    <row r="198" spans="1:338">
      <c r="A198" t="s">
        <v>8470</v>
      </c>
      <c r="B198">
        <v>5024184814</v>
      </c>
      <c r="C198" t="s">
        <v>8471</v>
      </c>
      <c r="D198" t="s">
        <v>1365</v>
      </c>
      <c r="E198">
        <v>23373171</v>
      </c>
      <c r="F198" t="s">
        <v>8472</v>
      </c>
      <c r="G198" t="s">
        <v>3936</v>
      </c>
      <c r="H198" t="s">
        <v>3931</v>
      </c>
      <c r="I198" t="s">
        <v>3932</v>
      </c>
      <c r="T198">
        <v>85</v>
      </c>
      <c r="U198">
        <v>134</v>
      </c>
      <c r="AF198">
        <v>93</v>
      </c>
      <c r="AG198">
        <v>93</v>
      </c>
      <c r="AL198">
        <v>28956</v>
      </c>
      <c r="AM198">
        <v>733412</v>
      </c>
      <c r="AP198">
        <v>123</v>
      </c>
      <c r="AQ198">
        <v>1545</v>
      </c>
      <c r="BH198">
        <v>19261</v>
      </c>
      <c r="BI198">
        <v>722513</v>
      </c>
      <c r="BL198">
        <v>9767</v>
      </c>
      <c r="BM198">
        <v>12356</v>
      </c>
      <c r="BX198">
        <v>229</v>
      </c>
      <c r="BY198">
        <v>315</v>
      </c>
      <c r="CD198">
        <v>29257</v>
      </c>
      <c r="CE198">
        <v>735184</v>
      </c>
      <c r="CL198">
        <v>261</v>
      </c>
      <c r="CM198">
        <v>408</v>
      </c>
      <c r="CN198">
        <v>28</v>
      </c>
      <c r="CO198">
        <v>148</v>
      </c>
      <c r="CP198">
        <v>920</v>
      </c>
      <c r="CQ198">
        <v>6708</v>
      </c>
      <c r="CT198">
        <v>634</v>
      </c>
      <c r="CU198">
        <v>556</v>
      </c>
      <c r="CV198">
        <v>12832</v>
      </c>
      <c r="CW198">
        <v>47198</v>
      </c>
      <c r="DD198">
        <v>21234</v>
      </c>
      <c r="DE198">
        <v>73180</v>
      </c>
      <c r="DF198">
        <v>6615</v>
      </c>
      <c r="DG198">
        <v>18458</v>
      </c>
    </row>
    <row r="199" spans="1:338">
      <c r="A199" t="s">
        <v>8473</v>
      </c>
      <c r="B199">
        <v>5906015326</v>
      </c>
      <c r="C199" t="s">
        <v>4044</v>
      </c>
      <c r="D199" t="s">
        <v>1372</v>
      </c>
      <c r="E199">
        <v>24030774</v>
      </c>
      <c r="F199" t="s">
        <v>8474</v>
      </c>
      <c r="G199" t="s">
        <v>3936</v>
      </c>
      <c r="H199" t="s">
        <v>3931</v>
      </c>
      <c r="I199" t="s">
        <v>3932</v>
      </c>
      <c r="AL199">
        <v>121</v>
      </c>
      <c r="AM199">
        <v>76</v>
      </c>
      <c r="AN199">
        <v>30828</v>
      </c>
      <c r="AO199">
        <v>31915</v>
      </c>
      <c r="AP199">
        <v>378</v>
      </c>
      <c r="AQ199">
        <v>273</v>
      </c>
      <c r="AT199">
        <v>31327</v>
      </c>
      <c r="AU199">
        <v>32264</v>
      </c>
      <c r="AV199">
        <v>10</v>
      </c>
      <c r="AW199">
        <v>10</v>
      </c>
      <c r="BB199">
        <v>4499</v>
      </c>
      <c r="BC199">
        <v>4499</v>
      </c>
      <c r="BF199">
        <v>18728</v>
      </c>
      <c r="BG199">
        <v>18744</v>
      </c>
      <c r="BH199">
        <v>23237</v>
      </c>
      <c r="BI199">
        <v>23253</v>
      </c>
      <c r="BV199">
        <v>915</v>
      </c>
      <c r="BW199">
        <v>2526</v>
      </c>
      <c r="BX199">
        <v>7175</v>
      </c>
      <c r="BY199">
        <v>6485</v>
      </c>
      <c r="CB199">
        <v>8090</v>
      </c>
      <c r="CC199">
        <v>9011</v>
      </c>
      <c r="CD199">
        <v>31327</v>
      </c>
      <c r="CE199">
        <v>32264</v>
      </c>
      <c r="CF199">
        <v>-3006</v>
      </c>
      <c r="CG199">
        <v>-2475</v>
      </c>
      <c r="CH199">
        <v>-2910</v>
      </c>
      <c r="CI199">
        <v>-2475</v>
      </c>
      <c r="CJ199">
        <v>0</v>
      </c>
      <c r="CK199">
        <v>43</v>
      </c>
      <c r="CL199">
        <v>-396</v>
      </c>
      <c r="CM199">
        <v>0</v>
      </c>
      <c r="CN199">
        <v>17502</v>
      </c>
      <c r="CO199">
        <v>14567</v>
      </c>
      <c r="CP199">
        <v>-1842</v>
      </c>
      <c r="CQ199">
        <v>-1338</v>
      </c>
      <c r="CR199">
        <v>12354</v>
      </c>
      <c r="CS199">
        <v>10797</v>
      </c>
      <c r="CV199">
        <v>11639</v>
      </c>
      <c r="CW199">
        <v>10102</v>
      </c>
      <c r="DB199">
        <v>11639</v>
      </c>
      <c r="DC199">
        <v>10102</v>
      </c>
      <c r="DD199">
        <v>96</v>
      </c>
      <c r="DH199">
        <v>96</v>
      </c>
      <c r="DJ199">
        <v>10</v>
      </c>
      <c r="DK199">
        <v>18473</v>
      </c>
      <c r="DL199">
        <v>22982</v>
      </c>
      <c r="DM199">
        <v>0</v>
      </c>
      <c r="DN199">
        <v>10102</v>
      </c>
      <c r="DO199">
        <v>10102</v>
      </c>
      <c r="DP199">
        <v>11639</v>
      </c>
      <c r="DQ199">
        <v>11639</v>
      </c>
      <c r="DR199">
        <v>0</v>
      </c>
      <c r="DS199">
        <v>9831</v>
      </c>
      <c r="DT199">
        <v>9831</v>
      </c>
      <c r="DU199">
        <v>9831</v>
      </c>
      <c r="DV199">
        <v>9831</v>
      </c>
      <c r="DW199">
        <v>10</v>
      </c>
      <c r="DX199">
        <v>18744</v>
      </c>
      <c r="DY199">
        <v>23253</v>
      </c>
      <c r="DZ199">
        <v>0</v>
      </c>
      <c r="EA199">
        <v>11639</v>
      </c>
      <c r="EB199">
        <v>11639</v>
      </c>
      <c r="EC199">
        <v>0</v>
      </c>
      <c r="ED199">
        <v>11655</v>
      </c>
      <c r="EE199">
        <v>11655</v>
      </c>
      <c r="EF199">
        <v>11655</v>
      </c>
      <c r="EG199">
        <v>11655</v>
      </c>
      <c r="EH199">
        <v>10</v>
      </c>
      <c r="EI199">
        <v>18728</v>
      </c>
      <c r="EJ199">
        <v>23237</v>
      </c>
      <c r="EK199">
        <v>23237</v>
      </c>
      <c r="EL199">
        <v>29609</v>
      </c>
      <c r="GB199">
        <v>-715</v>
      </c>
      <c r="GC199">
        <v>-695</v>
      </c>
      <c r="GT199">
        <v>4499</v>
      </c>
      <c r="GU199">
        <v>4499</v>
      </c>
      <c r="GV199">
        <v>4499</v>
      </c>
    </row>
    <row r="200" spans="1:338">
      <c r="A200" t="s">
        <v>4087</v>
      </c>
      <c r="B200">
        <v>4345383175</v>
      </c>
      <c r="C200" t="s">
        <v>4053</v>
      </c>
      <c r="D200" t="s">
        <v>1379</v>
      </c>
      <c r="E200">
        <v>25217154</v>
      </c>
      <c r="F200" t="s">
        <v>4088</v>
      </c>
      <c r="G200" t="s">
        <v>3936</v>
      </c>
      <c r="H200" t="s">
        <v>3931</v>
      </c>
      <c r="I200" t="s">
        <v>3932</v>
      </c>
      <c r="T200">
        <v>5320</v>
      </c>
      <c r="U200">
        <v>7232</v>
      </c>
      <c r="X200">
        <v>0</v>
      </c>
      <c r="Y200">
        <v>29482</v>
      </c>
      <c r="AF200">
        <v>0</v>
      </c>
      <c r="AG200">
        <v>52</v>
      </c>
      <c r="AL200">
        <v>187810</v>
      </c>
      <c r="AM200">
        <v>218225</v>
      </c>
      <c r="AP200">
        <v>59437</v>
      </c>
      <c r="AQ200">
        <v>36106</v>
      </c>
      <c r="BH200">
        <v>236722</v>
      </c>
      <c r="BI200">
        <v>273047</v>
      </c>
      <c r="BL200">
        <v>11150</v>
      </c>
      <c r="BM200">
        <v>11150</v>
      </c>
      <c r="BR200">
        <v>0</v>
      </c>
      <c r="BV200">
        <v>0</v>
      </c>
      <c r="BX200">
        <v>1205</v>
      </c>
      <c r="BY200">
        <v>1106</v>
      </c>
      <c r="CD200">
        <v>252567</v>
      </c>
      <c r="CE200">
        <v>291097</v>
      </c>
      <c r="CL200">
        <v>0</v>
      </c>
      <c r="CM200">
        <v>188</v>
      </c>
      <c r="CN200">
        <v>4479</v>
      </c>
      <c r="CO200">
        <v>4987</v>
      </c>
      <c r="CP200">
        <v>37224</v>
      </c>
      <c r="CQ200">
        <v>8993</v>
      </c>
      <c r="CT200">
        <v>278</v>
      </c>
      <c r="CU200">
        <v>658</v>
      </c>
      <c r="CV200">
        <v>-36325</v>
      </c>
      <c r="CW200">
        <v>-10171</v>
      </c>
      <c r="DF200">
        <v>3302</v>
      </c>
      <c r="DG200">
        <v>5319</v>
      </c>
    </row>
    <row r="201" spans="1:338">
      <c r="A201" t="s">
        <v>8475</v>
      </c>
      <c r="B201">
        <v>2222787939</v>
      </c>
      <c r="C201" t="s">
        <v>8476</v>
      </c>
      <c r="D201" t="s">
        <v>1386</v>
      </c>
      <c r="E201">
        <v>25168289</v>
      </c>
      <c r="F201" t="s">
        <v>8477</v>
      </c>
      <c r="G201" t="s">
        <v>3936</v>
      </c>
      <c r="H201" t="s">
        <v>3931</v>
      </c>
      <c r="I201" t="s">
        <v>3932</v>
      </c>
      <c r="T201">
        <v>3956</v>
      </c>
      <c r="U201">
        <v>5878</v>
      </c>
      <c r="AF201">
        <v>0</v>
      </c>
      <c r="AL201">
        <v>106528</v>
      </c>
      <c r="AM201">
        <v>115232</v>
      </c>
      <c r="AP201">
        <v>538</v>
      </c>
      <c r="AQ201">
        <v>171</v>
      </c>
      <c r="BH201">
        <v>103991</v>
      </c>
      <c r="BI201">
        <v>103146</v>
      </c>
      <c r="BL201">
        <v>2300</v>
      </c>
      <c r="BM201">
        <v>700</v>
      </c>
      <c r="BX201">
        <v>565</v>
      </c>
      <c r="BY201">
        <v>12297</v>
      </c>
      <c r="CD201">
        <v>111022</v>
      </c>
      <c r="CE201">
        <v>121281</v>
      </c>
      <c r="CL201">
        <v>102</v>
      </c>
      <c r="CM201">
        <v>105</v>
      </c>
      <c r="CN201">
        <v>5081</v>
      </c>
      <c r="CO201">
        <v>9110</v>
      </c>
      <c r="CP201">
        <v>82</v>
      </c>
      <c r="CQ201">
        <v>227</v>
      </c>
      <c r="CT201">
        <v>355</v>
      </c>
      <c r="CU201">
        <v>406</v>
      </c>
      <c r="CV201">
        <v>845</v>
      </c>
      <c r="CW201">
        <v>3474</v>
      </c>
      <c r="DD201">
        <v>0</v>
      </c>
      <c r="DF201">
        <v>3697</v>
      </c>
      <c r="DG201">
        <v>4898</v>
      </c>
    </row>
    <row r="202" spans="1:338">
      <c r="A202" t="s">
        <v>8478</v>
      </c>
      <c r="B202">
        <v>7719446380</v>
      </c>
      <c r="C202" t="s">
        <v>8053</v>
      </c>
      <c r="D202" t="s">
        <v>1393</v>
      </c>
      <c r="E202">
        <v>23896127</v>
      </c>
      <c r="F202" t="s">
        <v>8479</v>
      </c>
      <c r="G202" t="s">
        <v>3936</v>
      </c>
      <c r="H202" t="s">
        <v>3931</v>
      </c>
      <c r="I202" t="s">
        <v>3932</v>
      </c>
      <c r="T202">
        <v>396</v>
      </c>
      <c r="U202">
        <v>570</v>
      </c>
      <c r="AF202">
        <v>0</v>
      </c>
      <c r="AG202">
        <v>154</v>
      </c>
      <c r="AL202">
        <v>84700</v>
      </c>
      <c r="AM202">
        <v>37668</v>
      </c>
      <c r="AP202">
        <v>18326</v>
      </c>
      <c r="AQ202">
        <v>34818</v>
      </c>
      <c r="BH202">
        <v>100825</v>
      </c>
      <c r="BI202">
        <v>72054</v>
      </c>
      <c r="BX202">
        <v>2597</v>
      </c>
      <c r="BY202">
        <v>1157</v>
      </c>
      <c r="CD202">
        <v>103422</v>
      </c>
      <c r="CE202">
        <v>73211</v>
      </c>
      <c r="CN202">
        <v>44661</v>
      </c>
      <c r="CO202">
        <v>60939</v>
      </c>
      <c r="CP202">
        <v>9714</v>
      </c>
      <c r="CQ202">
        <v>8477</v>
      </c>
      <c r="CT202">
        <v>4252</v>
      </c>
      <c r="CU202">
        <v>4092</v>
      </c>
      <c r="CV202">
        <v>36753</v>
      </c>
      <c r="CW202">
        <v>60212</v>
      </c>
      <c r="DD202">
        <v>94466</v>
      </c>
      <c r="DE202">
        <v>74788</v>
      </c>
      <c r="DF202">
        <v>88408</v>
      </c>
      <c r="DG202">
        <v>62946</v>
      </c>
    </row>
    <row r="203" spans="1:338">
      <c r="A203" t="s">
        <v>8480</v>
      </c>
      <c r="B203">
        <v>7718931947</v>
      </c>
      <c r="C203" t="s">
        <v>3943</v>
      </c>
      <c r="D203" t="s">
        <v>1400</v>
      </c>
      <c r="E203">
        <v>23071377</v>
      </c>
      <c r="F203" t="s">
        <v>8481</v>
      </c>
      <c r="G203" t="s">
        <v>3978</v>
      </c>
      <c r="H203" t="s">
        <v>3931</v>
      </c>
      <c r="I203" t="s">
        <v>3932</v>
      </c>
      <c r="X203">
        <v>0</v>
      </c>
      <c r="Y203">
        <v>0</v>
      </c>
      <c r="Z203">
        <v>17018</v>
      </c>
      <c r="AA203">
        <v>16902</v>
      </c>
      <c r="AD203">
        <v>17018</v>
      </c>
      <c r="AE203">
        <v>16902</v>
      </c>
      <c r="AF203">
        <v>9</v>
      </c>
      <c r="AG203">
        <v>9</v>
      </c>
      <c r="AL203">
        <v>292815</v>
      </c>
      <c r="AM203">
        <v>290848</v>
      </c>
      <c r="AN203">
        <v>37300</v>
      </c>
      <c r="AO203">
        <v>68930</v>
      </c>
      <c r="AP203">
        <v>0</v>
      </c>
      <c r="AQ203">
        <v>0</v>
      </c>
      <c r="AR203">
        <v>0</v>
      </c>
      <c r="AS203">
        <v>0</v>
      </c>
      <c r="AT203">
        <v>330125</v>
      </c>
      <c r="AU203">
        <v>359787</v>
      </c>
      <c r="AV203">
        <v>15080</v>
      </c>
      <c r="AW203">
        <v>15080</v>
      </c>
      <c r="AX203">
        <v>0</v>
      </c>
      <c r="AY203">
        <v>-354746</v>
      </c>
      <c r="BD203">
        <v>10000</v>
      </c>
      <c r="BE203">
        <v>10000</v>
      </c>
      <c r="BF203">
        <v>-82223</v>
      </c>
      <c r="BG203">
        <v>305389</v>
      </c>
      <c r="BH203">
        <v>-57143</v>
      </c>
      <c r="BI203">
        <v>-24277</v>
      </c>
      <c r="BL203">
        <v>48592</v>
      </c>
      <c r="BM203">
        <v>45448</v>
      </c>
      <c r="BT203">
        <v>48592</v>
      </c>
      <c r="BU203">
        <v>45448</v>
      </c>
      <c r="BV203">
        <v>460</v>
      </c>
      <c r="BW203">
        <v>422</v>
      </c>
      <c r="BX203">
        <v>355066</v>
      </c>
      <c r="BY203">
        <v>354928</v>
      </c>
      <c r="BZ203">
        <v>168</v>
      </c>
      <c r="CA203">
        <v>168</v>
      </c>
      <c r="CB203">
        <v>355694</v>
      </c>
      <c r="CC203">
        <v>355518</v>
      </c>
      <c r="CD203">
        <v>347143</v>
      </c>
      <c r="CE203">
        <v>376689</v>
      </c>
      <c r="CF203">
        <v>289</v>
      </c>
      <c r="CG203">
        <v>501</v>
      </c>
      <c r="CH203">
        <v>-289</v>
      </c>
      <c r="CI203">
        <v>169</v>
      </c>
      <c r="CJ203">
        <v>2145</v>
      </c>
      <c r="CK203">
        <v>0</v>
      </c>
      <c r="CL203">
        <v>3183</v>
      </c>
      <c r="CM203">
        <v>3119</v>
      </c>
      <c r="CN203">
        <v>92000</v>
      </c>
      <c r="CO203">
        <v>368765</v>
      </c>
      <c r="CP203">
        <v>189</v>
      </c>
      <c r="CQ203">
        <v>369073</v>
      </c>
      <c r="CR203">
        <v>90484</v>
      </c>
      <c r="CS203">
        <v>-3258</v>
      </c>
      <c r="CT203">
        <v>116</v>
      </c>
      <c r="CU203">
        <v>-37991</v>
      </c>
      <c r="CV203">
        <v>-32866</v>
      </c>
      <c r="CW203">
        <v>-41249</v>
      </c>
      <c r="CZ203">
        <v>116</v>
      </c>
      <c r="DA203">
        <v>-37991</v>
      </c>
      <c r="DB203">
        <v>-32866</v>
      </c>
      <c r="DC203">
        <v>-41249</v>
      </c>
      <c r="DD203">
        <v>0</v>
      </c>
      <c r="DE203">
        <v>670</v>
      </c>
      <c r="DH203">
        <v>0</v>
      </c>
      <c r="DI203">
        <v>670</v>
      </c>
      <c r="DJ203">
        <v>15080</v>
      </c>
      <c r="DK203">
        <v>346638</v>
      </c>
      <c r="DL203">
        <v>371718</v>
      </c>
      <c r="DR203">
        <v>0</v>
      </c>
      <c r="DS203">
        <v>41249</v>
      </c>
      <c r="DT203">
        <v>395995</v>
      </c>
      <c r="DW203">
        <v>15080</v>
      </c>
      <c r="DX203">
        <v>305389</v>
      </c>
      <c r="DY203">
        <v>-24277</v>
      </c>
      <c r="EC203">
        <v>0</v>
      </c>
      <c r="ED203">
        <v>387612</v>
      </c>
      <c r="EE203">
        <v>32866</v>
      </c>
      <c r="EH203">
        <v>15080</v>
      </c>
      <c r="EI203">
        <v>-82223</v>
      </c>
      <c r="EJ203">
        <v>-57143</v>
      </c>
      <c r="EK203">
        <v>-57143</v>
      </c>
      <c r="EL203">
        <v>-24247</v>
      </c>
      <c r="EM203">
        <v>0</v>
      </c>
      <c r="EN203">
        <v>425</v>
      </c>
      <c r="EO203">
        <v>0</v>
      </c>
      <c r="EP203">
        <v>2</v>
      </c>
      <c r="EQ203">
        <v>0</v>
      </c>
      <c r="ER203">
        <v>200</v>
      </c>
      <c r="ES203">
        <v>1000</v>
      </c>
      <c r="ET203">
        <v>41380</v>
      </c>
      <c r="EU203">
        <v>6819</v>
      </c>
      <c r="EV203">
        <v>0</v>
      </c>
      <c r="EW203">
        <v>550</v>
      </c>
      <c r="EX203">
        <v>100</v>
      </c>
      <c r="EY203">
        <v>75</v>
      </c>
      <c r="FA203">
        <v>41280</v>
      </c>
      <c r="FB203">
        <v>161</v>
      </c>
      <c r="FC203">
        <v>0</v>
      </c>
      <c r="FD203">
        <v>83</v>
      </c>
      <c r="FE203">
        <v>-9700</v>
      </c>
      <c r="FF203">
        <v>-430</v>
      </c>
      <c r="FI203">
        <v>9700</v>
      </c>
      <c r="FK203">
        <v>0</v>
      </c>
      <c r="FL203">
        <v>425</v>
      </c>
      <c r="FP203">
        <v>0</v>
      </c>
      <c r="FQ203">
        <v>425</v>
      </c>
      <c r="FR203">
        <v>0</v>
      </c>
      <c r="FS203">
        <v>-5</v>
      </c>
      <c r="FT203">
        <v>0</v>
      </c>
      <c r="FU203">
        <v>5</v>
      </c>
      <c r="FV203">
        <v>0</v>
      </c>
      <c r="FX203">
        <v>0</v>
      </c>
      <c r="FY203">
        <v>0</v>
      </c>
      <c r="GB203">
        <v>-123466</v>
      </c>
      <c r="GD203">
        <v>10000</v>
      </c>
      <c r="GE203">
        <v>10000</v>
      </c>
      <c r="GF203">
        <v>10000</v>
      </c>
      <c r="GG203">
        <v>21</v>
      </c>
      <c r="IE203">
        <v>354746</v>
      </c>
      <c r="IF203">
        <v>0</v>
      </c>
      <c r="IN203">
        <v>32866</v>
      </c>
      <c r="IO203">
        <v>32866</v>
      </c>
      <c r="JY203">
        <v>-354746</v>
      </c>
      <c r="KB203">
        <v>41249</v>
      </c>
      <c r="KC203">
        <v>41249</v>
      </c>
      <c r="KM203">
        <v>0</v>
      </c>
      <c r="KN203">
        <v>-354746</v>
      </c>
      <c r="KQ203">
        <v>354746</v>
      </c>
      <c r="LM203">
        <v>354746</v>
      </c>
      <c r="LV203">
        <v>0</v>
      </c>
      <c r="LW203">
        <v>354746</v>
      </c>
      <c r="LY203">
        <v>-354746</v>
      </c>
      <c r="LZ203">
        <v>0</v>
      </c>
    </row>
    <row r="204" spans="1:338">
      <c r="A204" t="s">
        <v>8482</v>
      </c>
      <c r="B204">
        <v>7801289355</v>
      </c>
      <c r="C204" t="s">
        <v>8483</v>
      </c>
      <c r="D204" t="s">
        <v>1407</v>
      </c>
      <c r="E204">
        <v>25126258</v>
      </c>
      <c r="F204" t="s">
        <v>8485</v>
      </c>
      <c r="G204" t="s">
        <v>8484</v>
      </c>
      <c r="H204" t="s">
        <v>3931</v>
      </c>
      <c r="I204" t="s">
        <v>3932</v>
      </c>
      <c r="T204">
        <v>0</v>
      </c>
      <c r="X204">
        <v>1867</v>
      </c>
      <c r="Y204">
        <v>1867</v>
      </c>
      <c r="AF204">
        <v>4608</v>
      </c>
      <c r="AG204">
        <v>3585</v>
      </c>
      <c r="AL204">
        <v>46122</v>
      </c>
      <c r="AM204">
        <v>32895</v>
      </c>
      <c r="AP204">
        <v>374</v>
      </c>
      <c r="AQ204">
        <v>1488</v>
      </c>
      <c r="BH204">
        <v>30423</v>
      </c>
      <c r="BI204">
        <v>19736</v>
      </c>
      <c r="BL204">
        <v>600</v>
      </c>
      <c r="BM204">
        <v>600</v>
      </c>
      <c r="BR204">
        <v>0</v>
      </c>
      <c r="BV204">
        <v>0</v>
      </c>
      <c r="BX204">
        <v>21948</v>
      </c>
      <c r="BY204">
        <v>19499</v>
      </c>
      <c r="CD204">
        <v>52971</v>
      </c>
      <c r="CE204">
        <v>39835</v>
      </c>
      <c r="CL204">
        <v>0</v>
      </c>
      <c r="CN204">
        <v>3701</v>
      </c>
      <c r="CO204">
        <v>620</v>
      </c>
      <c r="CP204">
        <v>1507</v>
      </c>
      <c r="CQ204">
        <v>954</v>
      </c>
      <c r="CT204">
        <v>769</v>
      </c>
      <c r="CU204">
        <v>542</v>
      </c>
      <c r="CV204">
        <v>10690</v>
      </c>
      <c r="CW204">
        <v>5618</v>
      </c>
      <c r="DD204">
        <v>76995</v>
      </c>
      <c r="DE204">
        <v>54249</v>
      </c>
      <c r="DF204">
        <v>67730</v>
      </c>
      <c r="DG204">
        <v>47755</v>
      </c>
    </row>
    <row r="205" spans="1:338">
      <c r="A205" t="s">
        <v>8486</v>
      </c>
      <c r="B205">
        <v>5050123462</v>
      </c>
      <c r="C205" t="s">
        <v>8487</v>
      </c>
      <c r="D205" t="s">
        <v>1413</v>
      </c>
      <c r="E205">
        <v>24375645</v>
      </c>
      <c r="F205" t="s">
        <v>8488</v>
      </c>
      <c r="G205" t="s">
        <v>3978</v>
      </c>
      <c r="H205" t="s">
        <v>3931</v>
      </c>
      <c r="I205" t="s">
        <v>3932</v>
      </c>
      <c r="T205">
        <v>5221</v>
      </c>
      <c r="U205">
        <v>88</v>
      </c>
      <c r="AL205">
        <v>301676</v>
      </c>
      <c r="AM205">
        <v>243620</v>
      </c>
      <c r="AP205">
        <v>1215</v>
      </c>
      <c r="AQ205">
        <v>57</v>
      </c>
      <c r="BH205">
        <v>295178</v>
      </c>
      <c r="BI205">
        <v>228154</v>
      </c>
      <c r="BR205">
        <v>3247</v>
      </c>
      <c r="BS205">
        <v>3426</v>
      </c>
      <c r="BX205">
        <v>9687</v>
      </c>
      <c r="BY205">
        <v>12185</v>
      </c>
      <c r="CD205">
        <v>308112</v>
      </c>
      <c r="CE205">
        <v>243765</v>
      </c>
      <c r="CN205">
        <v>2287</v>
      </c>
      <c r="CO205">
        <v>2474</v>
      </c>
      <c r="CP205">
        <v>1589</v>
      </c>
      <c r="CQ205">
        <v>1271</v>
      </c>
      <c r="CT205">
        <v>4979</v>
      </c>
      <c r="CU205">
        <v>1711</v>
      </c>
      <c r="CV205">
        <v>126907</v>
      </c>
      <c r="CW205">
        <v>131321</v>
      </c>
      <c r="DD205">
        <v>206235</v>
      </c>
      <c r="DE205">
        <v>191979</v>
      </c>
      <c r="DF205">
        <v>75047</v>
      </c>
      <c r="DG205">
        <v>60150</v>
      </c>
    </row>
    <row r="206" spans="1:338">
      <c r="A206" t="s">
        <v>8489</v>
      </c>
      <c r="B206">
        <v>7704849509</v>
      </c>
      <c r="C206" t="s">
        <v>3947</v>
      </c>
      <c r="D206" t="s">
        <v>8490</v>
      </c>
      <c r="E206">
        <v>23853976</v>
      </c>
      <c r="F206" t="s">
        <v>8492</v>
      </c>
      <c r="G206" t="s">
        <v>8491</v>
      </c>
      <c r="H206" t="s">
        <v>3931</v>
      </c>
      <c r="I206" t="s">
        <v>3932</v>
      </c>
      <c r="AF206">
        <v>2463</v>
      </c>
      <c r="AG206">
        <v>2463</v>
      </c>
      <c r="AL206">
        <v>1654</v>
      </c>
      <c r="AM206">
        <v>2185</v>
      </c>
      <c r="AP206">
        <v>788</v>
      </c>
      <c r="AQ206">
        <v>540</v>
      </c>
      <c r="BH206">
        <v>-122105</v>
      </c>
      <c r="BI206">
        <v>-117179</v>
      </c>
      <c r="BL206">
        <v>16941</v>
      </c>
      <c r="BM206">
        <v>33882</v>
      </c>
      <c r="BV206">
        <v>12769</v>
      </c>
      <c r="BW206">
        <v>17651</v>
      </c>
      <c r="BX206">
        <v>97300</v>
      </c>
      <c r="BY206">
        <v>70834</v>
      </c>
      <c r="CD206">
        <v>4905</v>
      </c>
      <c r="CE206">
        <v>5188</v>
      </c>
      <c r="CN206">
        <v>29225</v>
      </c>
      <c r="CO206">
        <v>10002</v>
      </c>
      <c r="CP206">
        <v>0</v>
      </c>
      <c r="CQ206">
        <v>1967</v>
      </c>
      <c r="CT206">
        <v>272</v>
      </c>
      <c r="CU206">
        <v>172</v>
      </c>
      <c r="CV206">
        <v>-4922</v>
      </c>
      <c r="CW206">
        <v>-50311</v>
      </c>
      <c r="DD206">
        <v>1712</v>
      </c>
      <c r="DE206">
        <v>6850</v>
      </c>
      <c r="DF206">
        <v>35587</v>
      </c>
      <c r="DG206">
        <v>65024</v>
      </c>
    </row>
    <row r="207" spans="1:338">
      <c r="A207" t="s">
        <v>8493</v>
      </c>
      <c r="B207">
        <v>7203326272</v>
      </c>
      <c r="C207" t="s">
        <v>8194</v>
      </c>
      <c r="D207" t="s">
        <v>8494</v>
      </c>
      <c r="E207">
        <v>24264905</v>
      </c>
      <c r="F207" t="s">
        <v>8495</v>
      </c>
      <c r="G207" t="s">
        <v>3936</v>
      </c>
      <c r="H207" t="s">
        <v>3931</v>
      </c>
      <c r="I207" t="s">
        <v>3932</v>
      </c>
      <c r="AL207">
        <v>152238</v>
      </c>
      <c r="AM207">
        <v>140919</v>
      </c>
      <c r="AP207">
        <v>1236</v>
      </c>
      <c r="AQ207">
        <v>812</v>
      </c>
      <c r="BH207">
        <v>151011</v>
      </c>
      <c r="BI207">
        <v>137278</v>
      </c>
      <c r="BL207">
        <v>0</v>
      </c>
      <c r="BM207">
        <v>150</v>
      </c>
      <c r="BX207">
        <v>2463</v>
      </c>
      <c r="BY207">
        <v>4303</v>
      </c>
      <c r="CD207">
        <v>153474</v>
      </c>
      <c r="CE207">
        <v>141731</v>
      </c>
      <c r="CN207">
        <v>104882</v>
      </c>
      <c r="CO207">
        <v>96027</v>
      </c>
      <c r="CP207">
        <v>1784</v>
      </c>
      <c r="CQ207">
        <v>829</v>
      </c>
      <c r="CT207">
        <v>3559</v>
      </c>
      <c r="CU207">
        <v>3333</v>
      </c>
      <c r="CV207">
        <v>13695</v>
      </c>
      <c r="CW207">
        <v>24306</v>
      </c>
      <c r="DF207">
        <v>85844</v>
      </c>
      <c r="DG207">
        <v>67559</v>
      </c>
    </row>
    <row r="208" spans="1:338">
      <c r="A208" t="s">
        <v>4121</v>
      </c>
      <c r="B208">
        <v>7706462338</v>
      </c>
      <c r="C208" t="s">
        <v>4098</v>
      </c>
      <c r="D208" t="s">
        <v>4122</v>
      </c>
      <c r="E208">
        <v>24312299</v>
      </c>
      <c r="F208" t="s">
        <v>4123</v>
      </c>
      <c r="G208" t="s">
        <v>3936</v>
      </c>
      <c r="H208" t="s">
        <v>3931</v>
      </c>
      <c r="I208" t="s">
        <v>3932</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J208">
        <v>0</v>
      </c>
      <c r="AK208">
        <v>0</v>
      </c>
      <c r="AL208">
        <v>104</v>
      </c>
      <c r="AM208">
        <v>166</v>
      </c>
      <c r="AN208">
        <v>31144</v>
      </c>
      <c r="AO208">
        <v>27038</v>
      </c>
      <c r="AP208">
        <v>5</v>
      </c>
      <c r="AQ208">
        <v>15</v>
      </c>
      <c r="AR208">
        <v>1621</v>
      </c>
      <c r="AS208">
        <v>909</v>
      </c>
      <c r="AT208">
        <v>32874</v>
      </c>
      <c r="AU208">
        <v>28128</v>
      </c>
      <c r="AV208">
        <v>25000</v>
      </c>
      <c r="AW208">
        <v>25000</v>
      </c>
      <c r="AX208">
        <v>0</v>
      </c>
      <c r="AY208">
        <v>0</v>
      </c>
      <c r="AZ208">
        <v>0</v>
      </c>
      <c r="BA208">
        <v>0</v>
      </c>
      <c r="BB208">
        <v>0</v>
      </c>
      <c r="BC208">
        <v>0</v>
      </c>
      <c r="BD208">
        <v>0</v>
      </c>
      <c r="BE208">
        <v>0</v>
      </c>
      <c r="BF208">
        <v>-929</v>
      </c>
      <c r="BG208">
        <v>-929</v>
      </c>
      <c r="BH208">
        <v>24071</v>
      </c>
      <c r="BI208">
        <v>24071</v>
      </c>
      <c r="BL208">
        <v>7325</v>
      </c>
      <c r="BM208">
        <v>2580</v>
      </c>
      <c r="BN208">
        <v>0</v>
      </c>
      <c r="BO208">
        <v>0</v>
      </c>
      <c r="BP208">
        <v>0</v>
      </c>
      <c r="BQ208">
        <v>0</v>
      </c>
      <c r="BR208">
        <v>0</v>
      </c>
      <c r="BS208">
        <v>0</v>
      </c>
      <c r="BT208">
        <v>7325</v>
      </c>
      <c r="BU208">
        <v>2580</v>
      </c>
      <c r="BV208">
        <v>0</v>
      </c>
      <c r="BW208">
        <v>0</v>
      </c>
      <c r="BX208">
        <v>1478</v>
      </c>
      <c r="BY208">
        <v>1477</v>
      </c>
      <c r="BZ208">
        <v>0</v>
      </c>
      <c r="CA208">
        <v>0</v>
      </c>
      <c r="CB208">
        <v>1478</v>
      </c>
      <c r="CC208">
        <v>1477</v>
      </c>
      <c r="CD208">
        <v>32874</v>
      </c>
      <c r="CE208">
        <v>28128</v>
      </c>
      <c r="CF208">
        <v>0</v>
      </c>
      <c r="CG208">
        <v>0</v>
      </c>
      <c r="CH208">
        <v>0</v>
      </c>
      <c r="CI208">
        <v>0</v>
      </c>
      <c r="CJ208">
        <v>0</v>
      </c>
      <c r="CK208">
        <v>0</v>
      </c>
      <c r="CL208">
        <v>0</v>
      </c>
      <c r="CM208">
        <v>0</v>
      </c>
      <c r="CN208">
        <v>0</v>
      </c>
      <c r="CO208">
        <v>0</v>
      </c>
      <c r="CP208">
        <v>0</v>
      </c>
      <c r="CQ208">
        <v>-7</v>
      </c>
      <c r="CR208">
        <v>0</v>
      </c>
      <c r="CS208">
        <v>-7</v>
      </c>
      <c r="CT208">
        <v>0</v>
      </c>
      <c r="CU208">
        <v>0</v>
      </c>
      <c r="CV208">
        <v>0</v>
      </c>
      <c r="CW208">
        <v>-7</v>
      </c>
      <c r="CX208">
        <v>0</v>
      </c>
      <c r="CY208">
        <v>0</v>
      </c>
      <c r="CZ208">
        <v>0</v>
      </c>
      <c r="DA208">
        <v>0</v>
      </c>
      <c r="DB208">
        <v>0</v>
      </c>
      <c r="DC208">
        <v>-7</v>
      </c>
      <c r="DD208">
        <v>0</v>
      </c>
      <c r="DE208">
        <v>0</v>
      </c>
      <c r="DF208">
        <v>0</v>
      </c>
      <c r="DG208">
        <v>0</v>
      </c>
      <c r="DH208">
        <v>0</v>
      </c>
      <c r="DI208">
        <v>0</v>
      </c>
      <c r="FZ208">
        <v>0</v>
      </c>
      <c r="GA208">
        <v>0</v>
      </c>
      <c r="GB208">
        <v>0</v>
      </c>
      <c r="GC208">
        <v>0</v>
      </c>
      <c r="IB208">
        <v>0</v>
      </c>
      <c r="IC208">
        <v>0</v>
      </c>
    </row>
    <row r="209" spans="1:249">
      <c r="A209" t="s">
        <v>8496</v>
      </c>
      <c r="B209">
        <v>7811001255</v>
      </c>
      <c r="C209" t="s">
        <v>4117</v>
      </c>
      <c r="D209" t="s">
        <v>8497</v>
      </c>
      <c r="E209">
        <v>23629951</v>
      </c>
      <c r="F209" t="s">
        <v>8498</v>
      </c>
      <c r="G209" t="s">
        <v>3936</v>
      </c>
      <c r="H209" t="s">
        <v>3931</v>
      </c>
      <c r="I209" t="s">
        <v>3932</v>
      </c>
      <c r="X209">
        <v>483</v>
      </c>
      <c r="Y209">
        <v>443</v>
      </c>
      <c r="AL209">
        <v>68298</v>
      </c>
      <c r="AM209">
        <v>46095</v>
      </c>
      <c r="AP209">
        <v>599</v>
      </c>
      <c r="AQ209">
        <v>39</v>
      </c>
      <c r="BH209">
        <v>10199</v>
      </c>
      <c r="BI209">
        <v>9995</v>
      </c>
      <c r="BX209">
        <v>23617</v>
      </c>
      <c r="BY209">
        <v>688</v>
      </c>
      <c r="CD209">
        <v>69380</v>
      </c>
      <c r="CE209">
        <v>46578</v>
      </c>
      <c r="CP209">
        <v>246</v>
      </c>
      <c r="CQ209">
        <v>331</v>
      </c>
      <c r="CT209">
        <v>34</v>
      </c>
      <c r="CU209">
        <v>29</v>
      </c>
      <c r="CV209">
        <v>204</v>
      </c>
      <c r="CW209">
        <v>107</v>
      </c>
      <c r="DD209">
        <v>2854</v>
      </c>
      <c r="DE209">
        <v>2908</v>
      </c>
      <c r="DF209">
        <v>2370</v>
      </c>
      <c r="DG209">
        <v>2441</v>
      </c>
    </row>
    <row r="210" spans="1:249">
      <c r="A210" t="s">
        <v>8499</v>
      </c>
      <c r="B210">
        <v>1841062617</v>
      </c>
      <c r="C210" t="s">
        <v>4014</v>
      </c>
      <c r="D210" t="s">
        <v>8500</v>
      </c>
      <c r="E210">
        <v>24735245</v>
      </c>
      <c r="F210" t="s">
        <v>8501</v>
      </c>
      <c r="G210" t="s">
        <v>3936</v>
      </c>
      <c r="H210" t="s">
        <v>3931</v>
      </c>
      <c r="I210" t="s">
        <v>3932</v>
      </c>
      <c r="T210">
        <v>10358</v>
      </c>
      <c r="U210">
        <v>12092</v>
      </c>
      <c r="X210">
        <v>0</v>
      </c>
      <c r="AF210">
        <v>0</v>
      </c>
      <c r="AL210">
        <v>21840</v>
      </c>
      <c r="AM210">
        <v>15824</v>
      </c>
      <c r="AP210">
        <v>7733</v>
      </c>
      <c r="AQ210">
        <v>8399</v>
      </c>
      <c r="BH210">
        <v>37423</v>
      </c>
      <c r="BI210">
        <v>33949</v>
      </c>
      <c r="BL210">
        <v>0</v>
      </c>
      <c r="BR210">
        <v>0</v>
      </c>
      <c r="BV210">
        <v>250</v>
      </c>
      <c r="BW210">
        <v>250</v>
      </c>
      <c r="BX210">
        <v>2258</v>
      </c>
      <c r="BY210">
        <v>2116</v>
      </c>
      <c r="CD210">
        <v>39931</v>
      </c>
      <c r="CE210">
        <v>36315</v>
      </c>
      <c r="CL210">
        <v>0</v>
      </c>
      <c r="CN210">
        <v>3554</v>
      </c>
      <c r="CO210">
        <v>5968</v>
      </c>
      <c r="CP210">
        <v>237</v>
      </c>
      <c r="CQ210">
        <v>291</v>
      </c>
      <c r="CT210">
        <v>390</v>
      </c>
      <c r="CU210">
        <v>495</v>
      </c>
      <c r="CV210">
        <v>3473</v>
      </c>
      <c r="CW210">
        <v>297</v>
      </c>
      <c r="DD210">
        <v>7997</v>
      </c>
      <c r="DE210">
        <v>5312</v>
      </c>
      <c r="DF210">
        <v>7451</v>
      </c>
      <c r="DG210">
        <v>10197</v>
      </c>
    </row>
    <row r="211" spans="1:249">
      <c r="A211" t="s">
        <v>8502</v>
      </c>
      <c r="B211">
        <v>5650011464</v>
      </c>
      <c r="C211" t="s">
        <v>8503</v>
      </c>
      <c r="D211" t="s">
        <v>1458</v>
      </c>
      <c r="E211">
        <v>23709897</v>
      </c>
      <c r="F211" t="s">
        <v>8504</v>
      </c>
      <c r="G211" t="s">
        <v>3936</v>
      </c>
      <c r="H211" t="s">
        <v>3931</v>
      </c>
      <c r="I211" t="s">
        <v>3932</v>
      </c>
      <c r="T211">
        <v>12065</v>
      </c>
      <c r="U211">
        <v>162</v>
      </c>
      <c r="X211">
        <v>220845</v>
      </c>
      <c r="Y211">
        <v>155272</v>
      </c>
      <c r="AB211">
        <v>0</v>
      </c>
      <c r="AC211">
        <v>83</v>
      </c>
      <c r="AD211">
        <v>232910</v>
      </c>
      <c r="AE211">
        <v>155517</v>
      </c>
      <c r="AL211">
        <v>1252</v>
      </c>
      <c r="AM211">
        <v>1203</v>
      </c>
      <c r="AN211">
        <v>0</v>
      </c>
      <c r="AP211">
        <v>4674</v>
      </c>
      <c r="AQ211">
        <v>27993</v>
      </c>
      <c r="AT211">
        <v>5926</v>
      </c>
      <c r="AU211">
        <v>29196</v>
      </c>
      <c r="AV211">
        <v>205</v>
      </c>
      <c r="AW211">
        <v>85</v>
      </c>
      <c r="AZ211">
        <v>129414</v>
      </c>
      <c r="BA211">
        <v>73472</v>
      </c>
      <c r="BF211">
        <v>80484</v>
      </c>
      <c r="BG211">
        <v>59970</v>
      </c>
      <c r="BH211">
        <v>210103</v>
      </c>
      <c r="BI211">
        <v>133527</v>
      </c>
      <c r="BL211">
        <v>19814</v>
      </c>
      <c r="BM211">
        <v>45660</v>
      </c>
      <c r="BT211">
        <v>19814</v>
      </c>
      <c r="BU211">
        <v>45660</v>
      </c>
      <c r="BV211">
        <v>1500</v>
      </c>
      <c r="BW211">
        <v>4800</v>
      </c>
      <c r="BX211">
        <v>7419</v>
      </c>
      <c r="BY211">
        <v>726</v>
      </c>
      <c r="CB211">
        <v>8919</v>
      </c>
      <c r="CC211">
        <v>5526</v>
      </c>
      <c r="CD211">
        <v>238836</v>
      </c>
      <c r="CE211">
        <v>184713</v>
      </c>
      <c r="CF211">
        <v>10218</v>
      </c>
      <c r="CG211">
        <v>9690</v>
      </c>
      <c r="CH211">
        <v>-10366</v>
      </c>
      <c r="CI211">
        <v>-9690</v>
      </c>
      <c r="CN211">
        <v>156312</v>
      </c>
      <c r="CO211">
        <v>160749</v>
      </c>
      <c r="CP211">
        <v>120303</v>
      </c>
      <c r="CQ211">
        <v>131587</v>
      </c>
      <c r="CR211">
        <v>25643</v>
      </c>
      <c r="CS211">
        <v>19472</v>
      </c>
      <c r="CT211">
        <v>-5129</v>
      </c>
      <c r="CU211">
        <v>-3894</v>
      </c>
      <c r="CV211">
        <v>20514</v>
      </c>
      <c r="CW211">
        <v>15578</v>
      </c>
      <c r="CX211">
        <v>5129</v>
      </c>
      <c r="CY211">
        <v>3894</v>
      </c>
      <c r="DB211">
        <v>20514</v>
      </c>
      <c r="DC211">
        <v>15578</v>
      </c>
      <c r="DD211">
        <v>6950</v>
      </c>
      <c r="DF211">
        <v>7098</v>
      </c>
      <c r="DH211">
        <v>-148</v>
      </c>
    </row>
    <row r="212" spans="1:249">
      <c r="A212" t="s">
        <v>8502</v>
      </c>
      <c r="B212">
        <v>5650011464</v>
      </c>
      <c r="C212" t="s">
        <v>8503</v>
      </c>
      <c r="D212" t="s">
        <v>1458</v>
      </c>
      <c r="E212">
        <v>23709897</v>
      </c>
      <c r="F212" t="s">
        <v>8504</v>
      </c>
      <c r="G212" t="s">
        <v>3936</v>
      </c>
      <c r="H212" t="s">
        <v>3931</v>
      </c>
      <c r="I212" t="s">
        <v>3932</v>
      </c>
      <c r="T212">
        <v>12065</v>
      </c>
      <c r="U212">
        <v>162</v>
      </c>
      <c r="X212">
        <v>220845</v>
      </c>
      <c r="Y212">
        <v>155272</v>
      </c>
      <c r="AB212">
        <v>0</v>
      </c>
      <c r="AC212">
        <v>83</v>
      </c>
      <c r="AD212">
        <v>232910</v>
      </c>
      <c r="AE212">
        <v>155517</v>
      </c>
      <c r="AL212">
        <v>1252</v>
      </c>
      <c r="AM212">
        <v>1203</v>
      </c>
      <c r="AN212">
        <v>0</v>
      </c>
      <c r="AP212">
        <v>4674</v>
      </c>
      <c r="AQ212">
        <v>27993</v>
      </c>
      <c r="AT212">
        <v>5926</v>
      </c>
      <c r="AU212">
        <v>29196</v>
      </c>
      <c r="AV212">
        <v>205</v>
      </c>
      <c r="AW212">
        <v>85</v>
      </c>
      <c r="AZ212">
        <v>129414</v>
      </c>
      <c r="BA212">
        <v>73472</v>
      </c>
      <c r="BF212">
        <v>80484</v>
      </c>
      <c r="BG212">
        <v>59970</v>
      </c>
      <c r="BH212">
        <v>210103</v>
      </c>
      <c r="BI212">
        <v>133527</v>
      </c>
      <c r="BL212">
        <v>19814</v>
      </c>
      <c r="BM212">
        <v>45660</v>
      </c>
      <c r="BT212">
        <v>19814</v>
      </c>
      <c r="BU212">
        <v>45660</v>
      </c>
      <c r="BV212">
        <v>1500</v>
      </c>
      <c r="BW212">
        <v>4800</v>
      </c>
      <c r="BX212">
        <v>7419</v>
      </c>
      <c r="BY212">
        <v>726</v>
      </c>
      <c r="CB212">
        <v>8919</v>
      </c>
      <c r="CC212">
        <v>5526</v>
      </c>
      <c r="CD212">
        <v>238836</v>
      </c>
      <c r="CE212">
        <v>184713</v>
      </c>
      <c r="CF212">
        <v>10218</v>
      </c>
      <c r="CG212">
        <v>9690</v>
      </c>
      <c r="CH212">
        <v>-10366</v>
      </c>
      <c r="CI212">
        <v>-9690</v>
      </c>
      <c r="CN212">
        <v>156312</v>
      </c>
      <c r="CO212">
        <v>160749</v>
      </c>
      <c r="CP212">
        <v>120303</v>
      </c>
      <c r="CQ212">
        <v>131587</v>
      </c>
      <c r="CR212">
        <v>25643</v>
      </c>
      <c r="CS212">
        <v>19472</v>
      </c>
      <c r="CT212">
        <v>-5129</v>
      </c>
      <c r="CU212">
        <v>-3894</v>
      </c>
      <c r="CV212">
        <v>20514</v>
      </c>
      <c r="CW212">
        <v>15578</v>
      </c>
      <c r="CX212">
        <v>5129</v>
      </c>
      <c r="CY212">
        <v>3894</v>
      </c>
      <c r="DB212">
        <v>20514</v>
      </c>
      <c r="DC212">
        <v>15578</v>
      </c>
      <c r="DD212">
        <v>6950</v>
      </c>
      <c r="DF212">
        <v>7098</v>
      </c>
      <c r="DH212">
        <v>-148</v>
      </c>
    </row>
    <row r="213" spans="1:249">
      <c r="A213" t="s">
        <v>4010</v>
      </c>
      <c r="B213">
        <v>1657079792</v>
      </c>
      <c r="C213" t="s">
        <v>4011</v>
      </c>
      <c r="D213" t="s">
        <v>1465</v>
      </c>
      <c r="E213">
        <v>24165501</v>
      </c>
      <c r="F213" t="s">
        <v>4012</v>
      </c>
      <c r="G213" t="s">
        <v>3936</v>
      </c>
      <c r="H213" t="s">
        <v>3931</v>
      </c>
      <c r="I213" t="s">
        <v>3932</v>
      </c>
      <c r="T213">
        <v>0</v>
      </c>
      <c r="AD213">
        <v>0</v>
      </c>
      <c r="AE213">
        <v>0</v>
      </c>
      <c r="AF213">
        <v>2380</v>
      </c>
      <c r="AG213">
        <v>1721</v>
      </c>
      <c r="AL213">
        <v>1003</v>
      </c>
      <c r="AM213">
        <v>14882</v>
      </c>
      <c r="AN213">
        <v>31285</v>
      </c>
      <c r="AO213">
        <v>26660</v>
      </c>
      <c r="AP213">
        <v>2431</v>
      </c>
      <c r="AQ213">
        <v>3376</v>
      </c>
      <c r="AR213">
        <v>350</v>
      </c>
      <c r="AS213">
        <v>128</v>
      </c>
      <c r="AT213">
        <v>37450</v>
      </c>
      <c r="AU213">
        <v>46767</v>
      </c>
      <c r="AV213">
        <v>15</v>
      </c>
      <c r="AW213">
        <v>15</v>
      </c>
      <c r="BF213">
        <v>4300</v>
      </c>
      <c r="BG213">
        <v>23825</v>
      </c>
      <c r="BH213">
        <v>4315</v>
      </c>
      <c r="BI213">
        <v>23840</v>
      </c>
      <c r="BL213">
        <v>417</v>
      </c>
      <c r="BM213">
        <v>1341</v>
      </c>
      <c r="BT213">
        <v>417</v>
      </c>
      <c r="BU213">
        <v>1341</v>
      </c>
      <c r="BV213">
        <v>-283</v>
      </c>
      <c r="BW213">
        <v>162</v>
      </c>
      <c r="BX213">
        <v>33002</v>
      </c>
      <c r="BY213">
        <v>21424</v>
      </c>
      <c r="CB213">
        <v>32718</v>
      </c>
      <c r="CC213">
        <v>21586</v>
      </c>
      <c r="CD213">
        <v>37450</v>
      </c>
      <c r="CE213">
        <v>46767</v>
      </c>
      <c r="CF213">
        <v>0</v>
      </c>
      <c r="CG213">
        <v>8206</v>
      </c>
      <c r="CH213">
        <v>-14842</v>
      </c>
      <c r="CI213">
        <v>-15658</v>
      </c>
      <c r="CJ213">
        <v>7</v>
      </c>
      <c r="CN213">
        <v>0</v>
      </c>
      <c r="CO213">
        <v>27259</v>
      </c>
      <c r="CP213">
        <v>2827</v>
      </c>
      <c r="CQ213">
        <v>407</v>
      </c>
      <c r="CR213">
        <v>-17662</v>
      </c>
      <c r="CS213">
        <v>11194</v>
      </c>
      <c r="CT213">
        <v>-1359</v>
      </c>
      <c r="CU213">
        <v>-1464</v>
      </c>
      <c r="CV213">
        <v>-19021</v>
      </c>
      <c r="CW213">
        <v>9730</v>
      </c>
      <c r="DB213">
        <v>-19021</v>
      </c>
      <c r="DC213">
        <v>9730</v>
      </c>
      <c r="DF213">
        <v>14842</v>
      </c>
      <c r="DG213">
        <v>7452</v>
      </c>
      <c r="DH213">
        <v>-14842</v>
      </c>
      <c r="DI213">
        <v>-7452</v>
      </c>
    </row>
    <row r="214" spans="1:249">
      <c r="A214" t="s">
        <v>8505</v>
      </c>
      <c r="B214">
        <v>7725399508</v>
      </c>
      <c r="C214" t="s">
        <v>4033</v>
      </c>
      <c r="D214" t="s">
        <v>1472</v>
      </c>
      <c r="E214">
        <v>23999264</v>
      </c>
      <c r="G214" t="s">
        <v>3936</v>
      </c>
      <c r="H214" t="s">
        <v>3931</v>
      </c>
      <c r="I214" t="s">
        <v>3932</v>
      </c>
      <c r="T214">
        <v>0</v>
      </c>
      <c r="X214">
        <v>3651</v>
      </c>
      <c r="Y214">
        <v>3655</v>
      </c>
      <c r="AF214">
        <v>690</v>
      </c>
      <c r="AG214">
        <v>674</v>
      </c>
      <c r="AL214">
        <v>1683794</v>
      </c>
      <c r="AM214">
        <v>1715800</v>
      </c>
      <c r="AP214">
        <v>1847</v>
      </c>
      <c r="AQ214">
        <v>4225</v>
      </c>
      <c r="BH214">
        <v>1689740</v>
      </c>
      <c r="BI214">
        <v>1724131</v>
      </c>
      <c r="BX214">
        <v>242</v>
      </c>
      <c r="BY214">
        <v>223</v>
      </c>
      <c r="CD214">
        <v>1689982</v>
      </c>
      <c r="CE214">
        <v>1724354</v>
      </c>
      <c r="CN214">
        <v>0</v>
      </c>
      <c r="CO214">
        <v>250</v>
      </c>
      <c r="CP214">
        <v>2454</v>
      </c>
      <c r="CQ214">
        <v>8244</v>
      </c>
      <c r="CT214">
        <v>378</v>
      </c>
      <c r="CU214">
        <v>573</v>
      </c>
      <c r="CV214">
        <v>2142</v>
      </c>
      <c r="CW214">
        <v>-3151</v>
      </c>
      <c r="DD214">
        <v>32221</v>
      </c>
      <c r="DE214">
        <v>55228</v>
      </c>
      <c r="DF214">
        <v>27247</v>
      </c>
      <c r="DG214">
        <v>49812</v>
      </c>
    </row>
    <row r="215" spans="1:249">
      <c r="A215" t="s">
        <v>8506</v>
      </c>
      <c r="B215">
        <v>1655335916</v>
      </c>
      <c r="C215" t="s">
        <v>4011</v>
      </c>
      <c r="D215" t="s">
        <v>8507</v>
      </c>
      <c r="E215">
        <v>24932677</v>
      </c>
      <c r="F215" t="s">
        <v>8508</v>
      </c>
      <c r="G215" t="s">
        <v>3936</v>
      </c>
      <c r="H215" t="s">
        <v>3931</v>
      </c>
      <c r="I215" t="s">
        <v>3932</v>
      </c>
      <c r="X215">
        <v>51337</v>
      </c>
      <c r="Y215">
        <v>51337</v>
      </c>
      <c r="AL215">
        <v>8175</v>
      </c>
      <c r="AM215">
        <v>21030</v>
      </c>
      <c r="AP215">
        <v>1551</v>
      </c>
      <c r="AQ215">
        <v>1302</v>
      </c>
      <c r="BH215">
        <v>44036</v>
      </c>
      <c r="BI215">
        <v>49970</v>
      </c>
      <c r="BL215">
        <v>8153</v>
      </c>
      <c r="BM215">
        <v>10713</v>
      </c>
      <c r="BV215">
        <v>57</v>
      </c>
      <c r="BW215">
        <v>11</v>
      </c>
      <c r="BX215">
        <v>8818</v>
      </c>
      <c r="BY215">
        <v>12974</v>
      </c>
      <c r="CD215">
        <v>61063</v>
      </c>
      <c r="CE215">
        <v>73669</v>
      </c>
      <c r="CN215">
        <v>0</v>
      </c>
      <c r="CO215">
        <v>62</v>
      </c>
      <c r="CT215">
        <v>349</v>
      </c>
      <c r="CU215">
        <v>110</v>
      </c>
      <c r="CV215">
        <v>3141</v>
      </c>
      <c r="CW215">
        <v>-1431</v>
      </c>
      <c r="DD215">
        <v>11170</v>
      </c>
      <c r="DE215">
        <v>10969</v>
      </c>
      <c r="DF215">
        <v>7680</v>
      </c>
      <c r="DG215">
        <v>12352</v>
      </c>
    </row>
    <row r="216" spans="1:249">
      <c r="A216" t="s">
        <v>4052</v>
      </c>
      <c r="B216">
        <v>4345384394</v>
      </c>
      <c r="C216" t="s">
        <v>4053</v>
      </c>
      <c r="D216" t="s">
        <v>1486</v>
      </c>
      <c r="E216">
        <v>25078413</v>
      </c>
      <c r="F216" t="s">
        <v>4054</v>
      </c>
      <c r="G216" t="s">
        <v>3936</v>
      </c>
      <c r="H216" t="s">
        <v>3931</v>
      </c>
      <c r="I216" t="s">
        <v>3932</v>
      </c>
      <c r="T216">
        <v>2732</v>
      </c>
      <c r="U216">
        <v>2575</v>
      </c>
      <c r="AD216">
        <v>2732</v>
      </c>
      <c r="AE216">
        <v>2575</v>
      </c>
      <c r="AL216">
        <v>1211</v>
      </c>
      <c r="AM216">
        <v>21547</v>
      </c>
      <c r="AN216">
        <v>37411</v>
      </c>
      <c r="AO216">
        <v>11587</v>
      </c>
      <c r="AP216">
        <v>1223</v>
      </c>
      <c r="AQ216">
        <v>1241</v>
      </c>
      <c r="AT216">
        <v>39845</v>
      </c>
      <c r="AU216">
        <v>34375</v>
      </c>
      <c r="AV216">
        <v>10</v>
      </c>
      <c r="AW216">
        <v>10</v>
      </c>
      <c r="BF216">
        <v>38375</v>
      </c>
      <c r="BG216">
        <v>36940</v>
      </c>
      <c r="BH216">
        <v>38385</v>
      </c>
      <c r="BI216">
        <v>36950</v>
      </c>
      <c r="BL216">
        <v>0</v>
      </c>
      <c r="BT216">
        <v>0</v>
      </c>
      <c r="BU216">
        <v>0</v>
      </c>
      <c r="BX216">
        <v>4192</v>
      </c>
      <c r="CB216">
        <v>4192</v>
      </c>
      <c r="CC216">
        <v>0</v>
      </c>
      <c r="CD216">
        <v>42577</v>
      </c>
      <c r="CE216">
        <v>36950</v>
      </c>
      <c r="CH216">
        <v>6306</v>
      </c>
      <c r="CI216">
        <v>12761</v>
      </c>
      <c r="CP216">
        <v>4871</v>
      </c>
      <c r="CQ216">
        <v>3664</v>
      </c>
      <c r="CR216">
        <v>1435</v>
      </c>
      <c r="CS216">
        <v>9097</v>
      </c>
      <c r="CV216">
        <v>1435</v>
      </c>
      <c r="CW216">
        <v>9097</v>
      </c>
      <c r="DB216">
        <v>1435</v>
      </c>
      <c r="DC216">
        <v>9097</v>
      </c>
      <c r="DD216">
        <v>6306</v>
      </c>
      <c r="DE216">
        <v>12761</v>
      </c>
      <c r="DH216">
        <v>6306</v>
      </c>
      <c r="DI216">
        <v>12761</v>
      </c>
    </row>
    <row r="217" spans="1:249">
      <c r="A217" t="s">
        <v>1489</v>
      </c>
      <c r="B217">
        <v>3123447980</v>
      </c>
      <c r="C217" t="s">
        <v>4124</v>
      </c>
      <c r="D217" t="s">
        <v>1493</v>
      </c>
      <c r="E217">
        <v>25017575</v>
      </c>
      <c r="F217" t="s">
        <v>4125</v>
      </c>
      <c r="G217" t="s">
        <v>3936</v>
      </c>
      <c r="H217" t="s">
        <v>3931</v>
      </c>
      <c r="I217" t="s">
        <v>3932</v>
      </c>
      <c r="AL217">
        <v>317986</v>
      </c>
      <c r="AM217">
        <v>315996</v>
      </c>
      <c r="AP217">
        <v>9116</v>
      </c>
      <c r="AQ217">
        <v>4134</v>
      </c>
      <c r="AT217">
        <v>327102</v>
      </c>
      <c r="AU217">
        <v>320130</v>
      </c>
      <c r="AV217">
        <v>10</v>
      </c>
      <c r="AW217">
        <v>10</v>
      </c>
      <c r="BB217">
        <v>0</v>
      </c>
      <c r="BF217">
        <v>297948</v>
      </c>
      <c r="BG217">
        <v>305818</v>
      </c>
      <c r="BH217">
        <v>297958</v>
      </c>
      <c r="BI217">
        <v>305828</v>
      </c>
      <c r="BL217">
        <v>0</v>
      </c>
      <c r="BT217">
        <v>0</v>
      </c>
      <c r="BU217">
        <v>0</v>
      </c>
      <c r="BX217">
        <v>29144</v>
      </c>
      <c r="BY217">
        <v>14302</v>
      </c>
      <c r="CB217">
        <v>29144</v>
      </c>
      <c r="CC217">
        <v>14302</v>
      </c>
      <c r="CD217">
        <v>327102</v>
      </c>
      <c r="CE217">
        <v>320130</v>
      </c>
      <c r="CH217">
        <v>-7870</v>
      </c>
      <c r="CI217">
        <v>39152</v>
      </c>
      <c r="CR217">
        <v>-7870</v>
      </c>
      <c r="CS217">
        <v>39152</v>
      </c>
      <c r="CV217">
        <v>-7870</v>
      </c>
      <c r="CW217">
        <v>36901</v>
      </c>
      <c r="CX217">
        <v>2998</v>
      </c>
      <c r="CY217">
        <v>2251</v>
      </c>
      <c r="DB217">
        <v>-7870</v>
      </c>
      <c r="DC217">
        <v>36901</v>
      </c>
      <c r="DD217">
        <v>49967</v>
      </c>
      <c r="DE217">
        <v>39152</v>
      </c>
      <c r="DH217">
        <v>49967</v>
      </c>
      <c r="DI217">
        <v>39152</v>
      </c>
      <c r="DJ217">
        <v>10</v>
      </c>
      <c r="DK217">
        <v>268917</v>
      </c>
      <c r="DL217">
        <v>268927</v>
      </c>
      <c r="DM217">
        <v>0</v>
      </c>
      <c r="DN217">
        <v>36901</v>
      </c>
      <c r="DO217">
        <v>36901</v>
      </c>
      <c r="DP217">
        <v>36901</v>
      </c>
      <c r="DQ217">
        <v>36901</v>
      </c>
      <c r="DW217">
        <v>10</v>
      </c>
      <c r="DX217">
        <v>305818</v>
      </c>
      <c r="DY217">
        <v>305828</v>
      </c>
      <c r="EC217">
        <v>0</v>
      </c>
      <c r="ED217">
        <v>7870</v>
      </c>
      <c r="EE217">
        <v>7870</v>
      </c>
      <c r="EH217">
        <v>10</v>
      </c>
      <c r="EI217">
        <v>297948</v>
      </c>
      <c r="EJ217">
        <v>297958</v>
      </c>
      <c r="EK217">
        <v>297958</v>
      </c>
      <c r="EL217">
        <v>305828</v>
      </c>
      <c r="GB217">
        <v>0</v>
      </c>
      <c r="GC217">
        <v>-2251</v>
      </c>
      <c r="IB217">
        <v>57837</v>
      </c>
      <c r="IN217">
        <v>7870</v>
      </c>
      <c r="IO217">
        <v>7870</v>
      </c>
    </row>
    <row r="218" spans="1:249">
      <c r="A218" t="s">
        <v>8509</v>
      </c>
      <c r="B218">
        <v>5904369714</v>
      </c>
      <c r="C218" t="s">
        <v>8068</v>
      </c>
      <c r="D218" t="s">
        <v>1500</v>
      </c>
      <c r="E218">
        <v>24745176</v>
      </c>
      <c r="F218" t="s">
        <v>8510</v>
      </c>
      <c r="G218" t="s">
        <v>3936</v>
      </c>
      <c r="H218" t="s">
        <v>3931</v>
      </c>
      <c r="I218" t="s">
        <v>3932</v>
      </c>
      <c r="T218">
        <v>39</v>
      </c>
      <c r="U218">
        <v>39</v>
      </c>
      <c r="AL218">
        <v>27449</v>
      </c>
      <c r="AM218">
        <v>28350</v>
      </c>
      <c r="AP218">
        <v>81373</v>
      </c>
      <c r="AQ218">
        <v>91344</v>
      </c>
      <c r="BH218">
        <v>102438</v>
      </c>
      <c r="BI218">
        <v>113180</v>
      </c>
      <c r="BX218">
        <v>6423</v>
      </c>
      <c r="BY218">
        <v>6553</v>
      </c>
      <c r="CD218">
        <v>108861</v>
      </c>
      <c r="CE218">
        <v>119733</v>
      </c>
      <c r="CN218">
        <v>22980</v>
      </c>
      <c r="CO218">
        <v>22728</v>
      </c>
      <c r="CT218">
        <v>1378</v>
      </c>
      <c r="CU218">
        <v>966</v>
      </c>
      <c r="CV218">
        <v>21449</v>
      </c>
      <c r="CW218">
        <v>21619</v>
      </c>
      <c r="DF218">
        <v>153</v>
      </c>
      <c r="DG218">
        <v>143</v>
      </c>
    </row>
    <row r="219" spans="1:249">
      <c r="A219" t="s">
        <v>8511</v>
      </c>
      <c r="B219">
        <v>6821000354</v>
      </c>
      <c r="C219" t="s">
        <v>3981</v>
      </c>
      <c r="D219" t="s">
        <v>8512</v>
      </c>
      <c r="E219">
        <v>23877166</v>
      </c>
      <c r="F219" t="s">
        <v>8513</v>
      </c>
      <c r="G219" t="s">
        <v>3936</v>
      </c>
      <c r="H219" t="s">
        <v>3931</v>
      </c>
      <c r="I219" t="s">
        <v>3932</v>
      </c>
      <c r="T219">
        <v>83</v>
      </c>
      <c r="U219">
        <v>108</v>
      </c>
      <c r="X219">
        <v>1288</v>
      </c>
      <c r="Y219">
        <v>1750</v>
      </c>
      <c r="AL219">
        <v>305941</v>
      </c>
      <c r="AM219">
        <v>313966</v>
      </c>
      <c r="AP219">
        <v>3726</v>
      </c>
      <c r="AQ219">
        <v>1536</v>
      </c>
      <c r="BH219">
        <v>7598</v>
      </c>
      <c r="BI219">
        <v>4226</v>
      </c>
      <c r="BL219">
        <v>795</v>
      </c>
      <c r="BM219">
        <v>1216</v>
      </c>
      <c r="BX219">
        <v>302646</v>
      </c>
      <c r="BY219">
        <v>311918</v>
      </c>
      <c r="CD219">
        <v>311039</v>
      </c>
      <c r="CE219">
        <v>317360</v>
      </c>
      <c r="CN219">
        <v>241</v>
      </c>
      <c r="CO219">
        <v>9402</v>
      </c>
      <c r="CP219">
        <v>395</v>
      </c>
      <c r="CQ219">
        <v>3987</v>
      </c>
      <c r="CT219">
        <v>658</v>
      </c>
      <c r="CU219">
        <v>709</v>
      </c>
      <c r="CV219">
        <v>6481</v>
      </c>
      <c r="CW219">
        <v>4202</v>
      </c>
      <c r="DD219">
        <v>22706</v>
      </c>
      <c r="DE219">
        <v>13449</v>
      </c>
      <c r="DF219">
        <v>15413</v>
      </c>
      <c r="DG219">
        <v>13953</v>
      </c>
    </row>
    <row r="220" spans="1:249">
      <c r="A220" t="s">
        <v>8514</v>
      </c>
      <c r="B220">
        <v>2207010288</v>
      </c>
      <c r="C220" t="s">
        <v>8476</v>
      </c>
      <c r="D220" t="s">
        <v>8515</v>
      </c>
      <c r="E220">
        <v>23017641</v>
      </c>
      <c r="F220" t="s">
        <v>8516</v>
      </c>
      <c r="G220" t="s">
        <v>3936</v>
      </c>
      <c r="H220" t="s">
        <v>3931</v>
      </c>
      <c r="I220" t="s">
        <v>3932</v>
      </c>
      <c r="T220">
        <v>9844</v>
      </c>
      <c r="U220">
        <v>10081</v>
      </c>
      <c r="AD220">
        <v>9844</v>
      </c>
      <c r="AE220">
        <v>10081</v>
      </c>
      <c r="AF220">
        <v>157</v>
      </c>
      <c r="AG220">
        <v>157</v>
      </c>
      <c r="AL220">
        <v>3504</v>
      </c>
      <c r="AM220">
        <v>3504</v>
      </c>
      <c r="AN220">
        <v>5209</v>
      </c>
      <c r="AO220">
        <v>3701</v>
      </c>
      <c r="AP220">
        <v>148</v>
      </c>
      <c r="AQ220">
        <v>131</v>
      </c>
      <c r="AR220">
        <v>71</v>
      </c>
      <c r="AS220">
        <v>69</v>
      </c>
      <c r="AT220">
        <v>9089</v>
      </c>
      <c r="AU220">
        <v>7562</v>
      </c>
      <c r="AV220">
        <v>10010</v>
      </c>
      <c r="AW220">
        <v>10010</v>
      </c>
      <c r="BF220">
        <v>8303</v>
      </c>
      <c r="BG220">
        <v>6916</v>
      </c>
      <c r="BH220">
        <v>18313</v>
      </c>
      <c r="BI220">
        <v>16926</v>
      </c>
      <c r="BV220">
        <v>439</v>
      </c>
      <c r="BW220">
        <v>439</v>
      </c>
      <c r="BX220">
        <v>181</v>
      </c>
      <c r="BY220">
        <v>278</v>
      </c>
      <c r="BZ220">
        <v>0</v>
      </c>
      <c r="CB220">
        <v>620</v>
      </c>
      <c r="CC220">
        <v>717</v>
      </c>
      <c r="CD220">
        <v>18933</v>
      </c>
      <c r="CE220">
        <v>17643</v>
      </c>
      <c r="CF220">
        <v>369</v>
      </c>
      <c r="CG220">
        <v>314</v>
      </c>
      <c r="CH220">
        <v>1688</v>
      </c>
      <c r="CI220">
        <v>2053</v>
      </c>
      <c r="CJ220">
        <v>0</v>
      </c>
      <c r="CK220">
        <v>21</v>
      </c>
      <c r="CN220">
        <v>0</v>
      </c>
      <c r="CP220">
        <v>301</v>
      </c>
      <c r="CQ220">
        <v>592</v>
      </c>
      <c r="CR220">
        <v>1387</v>
      </c>
      <c r="CS220">
        <v>1482</v>
      </c>
      <c r="CV220">
        <v>1387</v>
      </c>
      <c r="CW220">
        <v>1482</v>
      </c>
      <c r="DB220">
        <v>1387</v>
      </c>
      <c r="DC220">
        <v>1482</v>
      </c>
      <c r="DD220">
        <v>3847</v>
      </c>
      <c r="DE220">
        <v>5191</v>
      </c>
      <c r="DF220">
        <v>1790</v>
      </c>
      <c r="DG220">
        <v>2824</v>
      </c>
      <c r="DH220">
        <v>2057</v>
      </c>
      <c r="DI220">
        <v>2367</v>
      </c>
    </row>
    <row r="221" spans="1:249">
      <c r="A221" t="s">
        <v>8517</v>
      </c>
      <c r="B221">
        <v>278124947</v>
      </c>
      <c r="C221" t="s">
        <v>8137</v>
      </c>
      <c r="D221" t="s">
        <v>1519</v>
      </c>
      <c r="E221">
        <v>25127533</v>
      </c>
      <c r="F221" t="s">
        <v>8518</v>
      </c>
      <c r="G221" t="s">
        <v>3936</v>
      </c>
      <c r="H221" t="s">
        <v>3931</v>
      </c>
      <c r="I221" t="s">
        <v>3932</v>
      </c>
      <c r="AL221">
        <v>95534</v>
      </c>
      <c r="AM221">
        <v>80056</v>
      </c>
      <c r="AP221">
        <v>6053</v>
      </c>
      <c r="AQ221">
        <v>20973</v>
      </c>
      <c r="AT221">
        <v>101587</v>
      </c>
      <c r="AU221">
        <v>101029</v>
      </c>
      <c r="AV221">
        <v>10</v>
      </c>
      <c r="AW221">
        <v>10</v>
      </c>
      <c r="BF221">
        <v>101280</v>
      </c>
      <c r="BG221">
        <v>100068</v>
      </c>
      <c r="BH221">
        <v>101290</v>
      </c>
      <c r="BI221">
        <v>100078</v>
      </c>
      <c r="BX221">
        <v>297</v>
      </c>
      <c r="BY221">
        <v>951</v>
      </c>
      <c r="CB221">
        <v>297</v>
      </c>
      <c r="CC221">
        <v>951</v>
      </c>
      <c r="CD221">
        <v>101587</v>
      </c>
      <c r="CE221">
        <v>101029</v>
      </c>
      <c r="CH221">
        <v>1872</v>
      </c>
      <c r="CI221">
        <v>7284</v>
      </c>
      <c r="CR221">
        <v>1872</v>
      </c>
      <c r="CS221">
        <v>7284</v>
      </c>
      <c r="CT221">
        <v>-660</v>
      </c>
      <c r="CU221">
        <v>-886</v>
      </c>
      <c r="CV221">
        <v>1212</v>
      </c>
      <c r="CW221">
        <v>6398</v>
      </c>
      <c r="CX221">
        <v>660</v>
      </c>
      <c r="CY221">
        <v>886</v>
      </c>
      <c r="DB221">
        <v>1212</v>
      </c>
      <c r="DC221">
        <v>6398</v>
      </c>
      <c r="DD221">
        <v>11004</v>
      </c>
      <c r="DE221">
        <v>29526</v>
      </c>
      <c r="DF221">
        <v>8340</v>
      </c>
      <c r="DG221">
        <v>21356</v>
      </c>
      <c r="DH221">
        <v>2664</v>
      </c>
      <c r="DI221">
        <v>8170</v>
      </c>
      <c r="IB221">
        <v>792</v>
      </c>
      <c r="IC221">
        <v>886</v>
      </c>
    </row>
    <row r="222" spans="1:249">
      <c r="A222" t="s">
        <v>8519</v>
      </c>
      <c r="B222">
        <v>7606119487</v>
      </c>
      <c r="C222" t="s">
        <v>8256</v>
      </c>
      <c r="D222" t="s">
        <v>8520</v>
      </c>
      <c r="E222">
        <v>23532532</v>
      </c>
      <c r="G222" t="s">
        <v>3936</v>
      </c>
      <c r="H222" t="s">
        <v>3931</v>
      </c>
      <c r="I222" t="s">
        <v>3932</v>
      </c>
      <c r="T222">
        <v>122</v>
      </c>
      <c r="U222">
        <v>321</v>
      </c>
      <c r="AD222">
        <v>122</v>
      </c>
      <c r="AE222">
        <v>321</v>
      </c>
      <c r="AF222">
        <v>3251</v>
      </c>
      <c r="AG222">
        <v>2105</v>
      </c>
      <c r="AL222">
        <v>1722</v>
      </c>
      <c r="AM222">
        <v>5625</v>
      </c>
      <c r="AN222">
        <v>15333</v>
      </c>
      <c r="AO222">
        <v>14823</v>
      </c>
      <c r="AP222">
        <v>2709</v>
      </c>
      <c r="AQ222">
        <v>2281</v>
      </c>
      <c r="AR222">
        <v>525</v>
      </c>
      <c r="AS222">
        <v>525</v>
      </c>
      <c r="AT222">
        <v>23539</v>
      </c>
      <c r="AU222">
        <v>25359</v>
      </c>
      <c r="AV222">
        <v>20</v>
      </c>
      <c r="AW222">
        <v>20</v>
      </c>
      <c r="BF222">
        <v>17139</v>
      </c>
      <c r="BG222">
        <v>17105</v>
      </c>
      <c r="BH222">
        <v>17159</v>
      </c>
      <c r="BI222">
        <v>17125</v>
      </c>
      <c r="BL222">
        <v>5167</v>
      </c>
      <c r="BM222">
        <v>7167</v>
      </c>
      <c r="BT222">
        <v>5167</v>
      </c>
      <c r="BU222">
        <v>7167</v>
      </c>
      <c r="BX222">
        <v>1335</v>
      </c>
      <c r="BY222">
        <v>1387</v>
      </c>
      <c r="CB222">
        <v>1335</v>
      </c>
      <c r="CC222">
        <v>1387</v>
      </c>
      <c r="CD222">
        <v>23661</v>
      </c>
      <c r="CE222">
        <v>25680</v>
      </c>
      <c r="CF222">
        <v>25475</v>
      </c>
      <c r="CG222">
        <v>22808</v>
      </c>
      <c r="CH222">
        <v>26045</v>
      </c>
      <c r="CI222">
        <v>15857</v>
      </c>
      <c r="CP222">
        <v>6030</v>
      </c>
      <c r="CQ222">
        <v>6925</v>
      </c>
      <c r="CR222">
        <v>20015</v>
      </c>
      <c r="CS222">
        <v>8932</v>
      </c>
      <c r="CT222">
        <v>-1981</v>
      </c>
      <c r="CU222">
        <v>-1857</v>
      </c>
      <c r="CV222">
        <v>18034</v>
      </c>
      <c r="CW222">
        <v>7075</v>
      </c>
      <c r="CX222">
        <v>1981</v>
      </c>
      <c r="CY222">
        <v>1857</v>
      </c>
      <c r="DB222">
        <v>18034</v>
      </c>
      <c r="DC222">
        <v>7075</v>
      </c>
      <c r="DD222">
        <v>66387</v>
      </c>
      <c r="DE222">
        <v>62161</v>
      </c>
      <c r="DF222">
        <v>14867</v>
      </c>
      <c r="DG222">
        <v>23496</v>
      </c>
      <c r="DH222">
        <v>51520</v>
      </c>
      <c r="DI222">
        <v>38665</v>
      </c>
    </row>
    <row r="223" spans="1:249">
      <c r="A223" t="s">
        <v>8521</v>
      </c>
      <c r="B223">
        <v>6316228122</v>
      </c>
      <c r="C223" t="s">
        <v>4103</v>
      </c>
      <c r="D223" t="s">
        <v>1529</v>
      </c>
      <c r="E223">
        <v>23061625</v>
      </c>
      <c r="F223" t="s">
        <v>8522</v>
      </c>
      <c r="G223" t="s">
        <v>3936</v>
      </c>
      <c r="H223" t="s">
        <v>3931</v>
      </c>
      <c r="I223" t="s">
        <v>3932</v>
      </c>
      <c r="AD223">
        <v>0</v>
      </c>
      <c r="AE223">
        <v>0</v>
      </c>
      <c r="AL223">
        <v>1984</v>
      </c>
      <c r="AM223">
        <v>2895</v>
      </c>
      <c r="AN223">
        <v>30426</v>
      </c>
      <c r="AO223">
        <v>124675</v>
      </c>
      <c r="AP223">
        <v>1253</v>
      </c>
      <c r="AQ223">
        <v>224</v>
      </c>
      <c r="AT223">
        <v>33663</v>
      </c>
      <c r="AU223">
        <v>127794</v>
      </c>
      <c r="AV223">
        <v>10</v>
      </c>
      <c r="AW223">
        <v>10</v>
      </c>
      <c r="BF223">
        <v>33652</v>
      </c>
      <c r="BG223">
        <v>127335</v>
      </c>
      <c r="BH223">
        <v>33662</v>
      </c>
      <c r="BI223">
        <v>127345</v>
      </c>
      <c r="BX223">
        <v>1</v>
      </c>
      <c r="BY223">
        <v>449</v>
      </c>
      <c r="CB223">
        <v>1</v>
      </c>
      <c r="CC223">
        <v>449</v>
      </c>
      <c r="CD223">
        <v>33663</v>
      </c>
      <c r="CE223">
        <v>127794</v>
      </c>
      <c r="CF223">
        <v>667</v>
      </c>
      <c r="CG223">
        <v>894</v>
      </c>
      <c r="CH223">
        <v>11393</v>
      </c>
      <c r="CI223">
        <v>23691</v>
      </c>
      <c r="CN223">
        <v>1631</v>
      </c>
      <c r="CO223">
        <v>1336</v>
      </c>
      <c r="CP223">
        <v>106049</v>
      </c>
      <c r="CQ223">
        <v>10643</v>
      </c>
      <c r="CR223">
        <v>-93025</v>
      </c>
      <c r="CS223">
        <v>14384</v>
      </c>
      <c r="CV223">
        <v>-93683</v>
      </c>
      <c r="CW223">
        <v>12877</v>
      </c>
      <c r="DB223">
        <v>-93683</v>
      </c>
      <c r="DC223">
        <v>12877</v>
      </c>
      <c r="DD223">
        <v>12060</v>
      </c>
      <c r="DE223">
        <v>24585</v>
      </c>
      <c r="DH223">
        <v>12060</v>
      </c>
      <c r="DI223">
        <v>24585</v>
      </c>
      <c r="GB223">
        <v>-658</v>
      </c>
      <c r="GC223">
        <v>-1507</v>
      </c>
    </row>
    <row r="224" spans="1:249">
      <c r="A224" t="s">
        <v>8523</v>
      </c>
      <c r="B224">
        <v>2312143061</v>
      </c>
      <c r="C224" t="s">
        <v>8524</v>
      </c>
      <c r="D224" t="s">
        <v>1535</v>
      </c>
      <c r="E224">
        <v>24060773</v>
      </c>
      <c r="F224" t="s">
        <v>8525</v>
      </c>
      <c r="G224" t="s">
        <v>3936</v>
      </c>
      <c r="H224" t="s">
        <v>3931</v>
      </c>
      <c r="I224" t="s">
        <v>3932</v>
      </c>
      <c r="AL224">
        <v>49244</v>
      </c>
      <c r="AM224">
        <v>49401</v>
      </c>
      <c r="AP224">
        <v>1</v>
      </c>
      <c r="AQ224">
        <v>323</v>
      </c>
      <c r="BH224">
        <v>-7210</v>
      </c>
      <c r="BI224">
        <v>-5908</v>
      </c>
      <c r="BV224">
        <v>3770</v>
      </c>
      <c r="BW224">
        <v>2942</v>
      </c>
      <c r="BX224">
        <v>52685</v>
      </c>
      <c r="BY224">
        <v>52690</v>
      </c>
      <c r="CD224">
        <v>49245</v>
      </c>
      <c r="CE224">
        <v>49724</v>
      </c>
      <c r="CP224">
        <v>17</v>
      </c>
      <c r="CQ224">
        <v>27</v>
      </c>
      <c r="CT224">
        <v>5</v>
      </c>
      <c r="CU224">
        <v>54</v>
      </c>
      <c r="CV224">
        <v>-1302</v>
      </c>
      <c r="CW224">
        <v>-1704</v>
      </c>
      <c r="DD224">
        <v>287</v>
      </c>
      <c r="DE224">
        <v>838</v>
      </c>
      <c r="DF224">
        <v>1567</v>
      </c>
      <c r="DG224">
        <v>2461</v>
      </c>
    </row>
    <row r="225" spans="1:289">
      <c r="A225" t="s">
        <v>4080</v>
      </c>
      <c r="B225">
        <v>9729013879</v>
      </c>
      <c r="C225" t="s">
        <v>4081</v>
      </c>
      <c r="D225" t="s">
        <v>1542</v>
      </c>
      <c r="E225">
        <v>25092373</v>
      </c>
      <c r="G225" t="s">
        <v>3936</v>
      </c>
      <c r="H225" t="s">
        <v>3931</v>
      </c>
      <c r="I225" t="s">
        <v>3932</v>
      </c>
      <c r="T225">
        <v>0</v>
      </c>
      <c r="AL225">
        <v>38828</v>
      </c>
      <c r="AM225">
        <v>31856</v>
      </c>
      <c r="AP225">
        <v>1472</v>
      </c>
      <c r="AQ225">
        <v>221</v>
      </c>
      <c r="BH225">
        <v>18220</v>
      </c>
      <c r="BI225">
        <v>21410</v>
      </c>
      <c r="BL225">
        <v>18618</v>
      </c>
      <c r="BM225">
        <v>10248</v>
      </c>
      <c r="BX225">
        <v>3462</v>
      </c>
      <c r="BY225">
        <v>420</v>
      </c>
      <c r="CD225">
        <v>40300</v>
      </c>
      <c r="CE225">
        <v>32077</v>
      </c>
      <c r="CN225">
        <v>74</v>
      </c>
      <c r="CO225">
        <v>184</v>
      </c>
      <c r="CP225">
        <v>6290</v>
      </c>
      <c r="CQ225">
        <v>391</v>
      </c>
      <c r="CT225">
        <v>493</v>
      </c>
      <c r="CU225">
        <v>252</v>
      </c>
      <c r="CV225">
        <v>1560</v>
      </c>
      <c r="CW225">
        <v>4042</v>
      </c>
      <c r="DD225">
        <v>10500</v>
      </c>
      <c r="DE225">
        <v>6709</v>
      </c>
      <c r="DF225">
        <v>2231</v>
      </c>
      <c r="DG225">
        <v>2208</v>
      </c>
    </row>
    <row r="226" spans="1:289">
      <c r="A226" t="s">
        <v>8526</v>
      </c>
      <c r="B226">
        <v>6671071890</v>
      </c>
      <c r="C226" t="s">
        <v>8430</v>
      </c>
      <c r="D226" t="s">
        <v>8527</v>
      </c>
      <c r="E226">
        <v>24547897</v>
      </c>
      <c r="F226" t="s">
        <v>8528</v>
      </c>
      <c r="G226" t="s">
        <v>3936</v>
      </c>
      <c r="H226" t="s">
        <v>3931</v>
      </c>
      <c r="I226" t="s">
        <v>3932</v>
      </c>
      <c r="T226">
        <v>10000</v>
      </c>
      <c r="U226">
        <v>10000</v>
      </c>
      <c r="AD226">
        <v>10000</v>
      </c>
      <c r="AE226">
        <v>10000</v>
      </c>
      <c r="AL226">
        <v>25</v>
      </c>
      <c r="AM226">
        <v>3222</v>
      </c>
      <c r="AN226">
        <v>9560</v>
      </c>
      <c r="AO226">
        <v>7155</v>
      </c>
      <c r="AP226">
        <v>158</v>
      </c>
      <c r="AQ226">
        <v>5</v>
      </c>
      <c r="AR226">
        <v>0</v>
      </c>
      <c r="AT226">
        <v>9744</v>
      </c>
      <c r="AU226">
        <v>10383</v>
      </c>
      <c r="AV226">
        <v>100</v>
      </c>
      <c r="AW226">
        <v>100</v>
      </c>
      <c r="BF226">
        <v>12397</v>
      </c>
      <c r="BG226">
        <v>14933</v>
      </c>
      <c r="BH226">
        <v>12497</v>
      </c>
      <c r="BI226">
        <v>15033</v>
      </c>
      <c r="BL226">
        <v>6780</v>
      </c>
      <c r="BM226">
        <v>4542</v>
      </c>
      <c r="BT226">
        <v>6780</v>
      </c>
      <c r="BU226">
        <v>4542</v>
      </c>
      <c r="BX226">
        <v>467</v>
      </c>
      <c r="BY226">
        <v>809</v>
      </c>
      <c r="CB226">
        <v>467</v>
      </c>
      <c r="CC226">
        <v>809</v>
      </c>
      <c r="CD226">
        <v>19744</v>
      </c>
      <c r="CE226">
        <v>20383</v>
      </c>
      <c r="CF226">
        <v>0</v>
      </c>
      <c r="CG226">
        <v>970</v>
      </c>
      <c r="CH226">
        <v>1489</v>
      </c>
      <c r="CI226">
        <v>145</v>
      </c>
      <c r="CL226">
        <v>607</v>
      </c>
      <c r="CM226">
        <v>473</v>
      </c>
      <c r="CN226">
        <v>65</v>
      </c>
      <c r="CO226">
        <v>2322</v>
      </c>
      <c r="CP226">
        <v>3410</v>
      </c>
      <c r="CQ226">
        <v>69</v>
      </c>
      <c r="CR226">
        <v>-2463</v>
      </c>
      <c r="CS226">
        <v>1925</v>
      </c>
      <c r="CT226">
        <v>-74</v>
      </c>
      <c r="CU226">
        <v>-30</v>
      </c>
      <c r="CV226">
        <v>-2537</v>
      </c>
      <c r="CW226">
        <v>1895</v>
      </c>
      <c r="DB226">
        <v>-2537</v>
      </c>
      <c r="DC226">
        <v>1895</v>
      </c>
      <c r="DD226">
        <v>2576</v>
      </c>
      <c r="DE226">
        <v>1127</v>
      </c>
      <c r="DF226">
        <v>1087</v>
      </c>
      <c r="DG226">
        <v>12</v>
      </c>
      <c r="DH226">
        <v>1489</v>
      </c>
      <c r="DI226">
        <v>1115</v>
      </c>
    </row>
    <row r="227" spans="1:289">
      <c r="A227" t="s">
        <v>8529</v>
      </c>
      <c r="B227">
        <v>5446015412</v>
      </c>
      <c r="C227" t="s">
        <v>8530</v>
      </c>
      <c r="D227" t="s">
        <v>8531</v>
      </c>
      <c r="E227">
        <v>24370724</v>
      </c>
      <c r="F227" t="s">
        <v>8532</v>
      </c>
      <c r="G227" t="s">
        <v>3936</v>
      </c>
      <c r="H227" t="s">
        <v>3931</v>
      </c>
      <c r="I227" t="s">
        <v>3932</v>
      </c>
      <c r="T227">
        <v>8050</v>
      </c>
      <c r="U227">
        <v>902</v>
      </c>
      <c r="AF227">
        <v>10</v>
      </c>
      <c r="AG227">
        <v>10</v>
      </c>
      <c r="AL227">
        <v>50415</v>
      </c>
      <c r="AM227">
        <v>38982</v>
      </c>
      <c r="AP227">
        <v>8257</v>
      </c>
      <c r="AQ227">
        <v>8985</v>
      </c>
      <c r="BH227">
        <v>56484</v>
      </c>
      <c r="BI227">
        <v>42479</v>
      </c>
      <c r="BX227">
        <v>10248</v>
      </c>
      <c r="BY227">
        <v>6400</v>
      </c>
      <c r="CD227">
        <v>66732</v>
      </c>
      <c r="CE227">
        <v>48879</v>
      </c>
      <c r="CN227">
        <v>13354</v>
      </c>
      <c r="CO227">
        <v>8451</v>
      </c>
      <c r="CP227">
        <v>3055</v>
      </c>
      <c r="CQ227">
        <v>2356</v>
      </c>
      <c r="CT227">
        <v>6992</v>
      </c>
      <c r="CU227">
        <v>4993</v>
      </c>
      <c r="CV227">
        <v>31204</v>
      </c>
      <c r="CW227">
        <v>16657</v>
      </c>
      <c r="DD227">
        <v>204023</v>
      </c>
      <c r="DE227">
        <v>161675</v>
      </c>
      <c r="DF227">
        <v>176126</v>
      </c>
      <c r="DG227">
        <v>146120</v>
      </c>
    </row>
    <row r="228" spans="1:289">
      <c r="A228" t="s">
        <v>8533</v>
      </c>
      <c r="B228">
        <v>2130208814</v>
      </c>
      <c r="C228" t="s">
        <v>3999</v>
      </c>
      <c r="D228" t="s">
        <v>1560</v>
      </c>
      <c r="E228">
        <v>24324715</v>
      </c>
      <c r="F228" t="s">
        <v>8534</v>
      </c>
      <c r="G228" t="s">
        <v>3936</v>
      </c>
      <c r="H228" t="s">
        <v>3931</v>
      </c>
      <c r="I228" t="s">
        <v>3932</v>
      </c>
      <c r="AL228">
        <v>13600</v>
      </c>
      <c r="AM228">
        <v>257</v>
      </c>
      <c r="AP228">
        <v>460</v>
      </c>
      <c r="AQ228">
        <v>3608</v>
      </c>
      <c r="BH228">
        <v>-11038</v>
      </c>
      <c r="BI228">
        <v>-12024</v>
      </c>
      <c r="BL228">
        <v>9003</v>
      </c>
      <c r="BR228">
        <v>0</v>
      </c>
      <c r="BV228">
        <v>15175</v>
      </c>
      <c r="BW228">
        <v>15175</v>
      </c>
      <c r="BX228">
        <v>920</v>
      </c>
      <c r="BY228">
        <v>714</v>
      </c>
      <c r="CD228">
        <v>14060</v>
      </c>
      <c r="CE228">
        <v>3865</v>
      </c>
      <c r="CN228">
        <v>590</v>
      </c>
      <c r="CP228">
        <v>2089</v>
      </c>
      <c r="CQ228">
        <v>272</v>
      </c>
      <c r="CT228">
        <v>1319</v>
      </c>
      <c r="CU228">
        <v>987</v>
      </c>
      <c r="CV228">
        <v>986</v>
      </c>
      <c r="CW228">
        <v>-28836</v>
      </c>
      <c r="DD228">
        <v>21483</v>
      </c>
      <c r="DE228">
        <v>21350</v>
      </c>
      <c r="DF228">
        <v>17679</v>
      </c>
      <c r="DG228">
        <v>48927</v>
      </c>
    </row>
    <row r="229" spans="1:289">
      <c r="A229" t="s">
        <v>8535</v>
      </c>
      <c r="B229">
        <v>6168073264</v>
      </c>
      <c r="C229" t="s">
        <v>8147</v>
      </c>
      <c r="D229" t="s">
        <v>1567</v>
      </c>
      <c r="E229">
        <v>23260920</v>
      </c>
      <c r="F229" t="s">
        <v>8536</v>
      </c>
      <c r="G229" t="s">
        <v>3936</v>
      </c>
      <c r="I229" t="s">
        <v>3932</v>
      </c>
      <c r="AL229">
        <v>82258</v>
      </c>
      <c r="AM229">
        <v>83473</v>
      </c>
      <c r="AN229">
        <v>173708</v>
      </c>
      <c r="AO229">
        <v>171329</v>
      </c>
      <c r="AP229">
        <v>155</v>
      </c>
      <c r="AQ229">
        <v>510</v>
      </c>
      <c r="AR229">
        <v>2</v>
      </c>
      <c r="AS229">
        <v>1</v>
      </c>
      <c r="AT229">
        <v>256123</v>
      </c>
      <c r="AU229">
        <v>255313</v>
      </c>
      <c r="AV229">
        <v>10</v>
      </c>
      <c r="AW229">
        <v>10</v>
      </c>
      <c r="BF229">
        <v>7063</v>
      </c>
      <c r="BG229">
        <v>24871</v>
      </c>
      <c r="BH229">
        <v>7073</v>
      </c>
      <c r="BI229">
        <v>24881</v>
      </c>
      <c r="BV229">
        <v>249038</v>
      </c>
      <c r="BW229">
        <v>230376</v>
      </c>
      <c r="BX229">
        <v>12</v>
      </c>
      <c r="BY229">
        <v>56</v>
      </c>
      <c r="CB229">
        <v>249050</v>
      </c>
      <c r="CC229">
        <v>230432</v>
      </c>
      <c r="CD229">
        <v>256123</v>
      </c>
      <c r="CE229">
        <v>255313</v>
      </c>
      <c r="CF229">
        <v>529</v>
      </c>
      <c r="CG229">
        <v>1503</v>
      </c>
      <c r="CH229">
        <v>-581</v>
      </c>
      <c r="CI229">
        <v>-1503</v>
      </c>
      <c r="CJ229">
        <v>14551</v>
      </c>
      <c r="CK229">
        <v>11692</v>
      </c>
      <c r="CL229">
        <v>33983</v>
      </c>
      <c r="CM229">
        <v>21993</v>
      </c>
      <c r="CN229">
        <v>11258</v>
      </c>
      <c r="CO229">
        <v>20607</v>
      </c>
      <c r="CP229">
        <v>8135</v>
      </c>
      <c r="CQ229">
        <v>153</v>
      </c>
      <c r="CR229">
        <v>-16890</v>
      </c>
      <c r="CS229">
        <v>8650</v>
      </c>
      <c r="CT229">
        <v>-918</v>
      </c>
      <c r="CU229">
        <v>-4681</v>
      </c>
      <c r="CV229">
        <v>-17808</v>
      </c>
      <c r="CW229">
        <v>3969</v>
      </c>
      <c r="DB229">
        <v>-17808</v>
      </c>
      <c r="DC229">
        <v>3969</v>
      </c>
      <c r="DF229">
        <v>52</v>
      </c>
      <c r="DH229">
        <v>-52</v>
      </c>
    </row>
    <row r="230" spans="1:289">
      <c r="A230" t="s">
        <v>8537</v>
      </c>
      <c r="B230">
        <v>6166094406</v>
      </c>
      <c r="C230" t="s">
        <v>4142</v>
      </c>
      <c r="D230" t="s">
        <v>1572</v>
      </c>
      <c r="E230">
        <v>24521456</v>
      </c>
      <c r="F230" t="s">
        <v>8538</v>
      </c>
      <c r="G230" t="s">
        <v>3936</v>
      </c>
      <c r="H230" t="s">
        <v>3931</v>
      </c>
      <c r="I230" t="s">
        <v>3932</v>
      </c>
      <c r="T230">
        <v>210</v>
      </c>
      <c r="U230">
        <v>270</v>
      </c>
      <c r="AL230">
        <v>9743</v>
      </c>
      <c r="AM230">
        <v>18889</v>
      </c>
      <c r="AP230">
        <v>155</v>
      </c>
      <c r="AQ230">
        <v>127</v>
      </c>
      <c r="BH230">
        <v>4567</v>
      </c>
      <c r="BI230">
        <v>11045</v>
      </c>
      <c r="BL230">
        <v>5541</v>
      </c>
      <c r="BM230">
        <v>8241</v>
      </c>
      <c r="CD230">
        <v>10108</v>
      </c>
      <c r="CE230">
        <v>19286</v>
      </c>
      <c r="CP230">
        <v>49</v>
      </c>
      <c r="CQ230">
        <v>44</v>
      </c>
      <c r="CT230">
        <v>23</v>
      </c>
      <c r="CU230">
        <v>32</v>
      </c>
      <c r="CV230">
        <v>154</v>
      </c>
      <c r="CW230">
        <v>283</v>
      </c>
      <c r="DD230">
        <v>755</v>
      </c>
      <c r="DE230">
        <v>1282</v>
      </c>
      <c r="DF230">
        <v>529</v>
      </c>
      <c r="DG230">
        <v>923</v>
      </c>
    </row>
    <row r="231" spans="1:289">
      <c r="A231" t="s">
        <v>4001</v>
      </c>
      <c r="B231">
        <v>5260456250</v>
      </c>
      <c r="C231" t="s">
        <v>4002</v>
      </c>
      <c r="D231" t="s">
        <v>1579</v>
      </c>
      <c r="E231">
        <v>25308979</v>
      </c>
      <c r="F231" t="s">
        <v>4003</v>
      </c>
      <c r="G231" t="s">
        <v>3936</v>
      </c>
      <c r="H231" t="s">
        <v>3931</v>
      </c>
      <c r="I231" t="s">
        <v>3932</v>
      </c>
      <c r="T231">
        <v>13381</v>
      </c>
      <c r="U231">
        <v>7733</v>
      </c>
      <c r="AD231">
        <v>13381</v>
      </c>
      <c r="AE231">
        <v>7733</v>
      </c>
      <c r="AL231">
        <v>17151</v>
      </c>
      <c r="AM231">
        <v>20851</v>
      </c>
      <c r="AN231">
        <v>36800</v>
      </c>
      <c r="AO231">
        <v>24505</v>
      </c>
      <c r="AP231">
        <v>557</v>
      </c>
      <c r="AQ231">
        <v>546</v>
      </c>
      <c r="AT231">
        <v>54508</v>
      </c>
      <c r="AU231">
        <v>45902</v>
      </c>
      <c r="AV231">
        <v>10</v>
      </c>
      <c r="AW231">
        <v>10</v>
      </c>
      <c r="BF231">
        <v>37571</v>
      </c>
      <c r="BG231">
        <v>33897</v>
      </c>
      <c r="BH231">
        <v>37581</v>
      </c>
      <c r="BI231">
        <v>33907</v>
      </c>
      <c r="BV231">
        <v>42</v>
      </c>
      <c r="BW231">
        <v>42</v>
      </c>
      <c r="BX231">
        <v>30267</v>
      </c>
      <c r="BY231">
        <v>19686</v>
      </c>
      <c r="CB231">
        <v>30309</v>
      </c>
      <c r="CC231">
        <v>19728</v>
      </c>
      <c r="CD231">
        <v>67890</v>
      </c>
      <c r="CE231">
        <v>53635</v>
      </c>
      <c r="CH231">
        <v>1508</v>
      </c>
      <c r="CI231">
        <v>25077</v>
      </c>
      <c r="CJ231">
        <v>0</v>
      </c>
      <c r="CK231">
        <v>276</v>
      </c>
      <c r="CN231">
        <v>289</v>
      </c>
      <c r="CO231">
        <v>31</v>
      </c>
      <c r="CP231">
        <v>576</v>
      </c>
      <c r="CQ231">
        <v>597</v>
      </c>
      <c r="CR231">
        <v>1221</v>
      </c>
      <c r="CS231">
        <v>24787</v>
      </c>
      <c r="CT231">
        <v>-1289</v>
      </c>
      <c r="CU231">
        <v>-1033</v>
      </c>
      <c r="CV231">
        <v>-68</v>
      </c>
      <c r="CW231">
        <v>23754</v>
      </c>
      <c r="CX231">
        <v>1289</v>
      </c>
      <c r="CY231">
        <v>1033</v>
      </c>
      <c r="DB231">
        <v>-68</v>
      </c>
      <c r="DC231">
        <v>23754</v>
      </c>
      <c r="DD231">
        <v>41400</v>
      </c>
      <c r="DE231">
        <v>34370</v>
      </c>
      <c r="DF231">
        <v>39871</v>
      </c>
      <c r="DG231">
        <v>9278</v>
      </c>
      <c r="DH231">
        <v>1529</v>
      </c>
      <c r="DI231">
        <v>25092</v>
      </c>
      <c r="DJ231">
        <v>10</v>
      </c>
      <c r="DK231">
        <v>28803</v>
      </c>
      <c r="DL231">
        <v>28813</v>
      </c>
      <c r="DR231">
        <v>0</v>
      </c>
      <c r="DS231">
        <v>5094</v>
      </c>
      <c r="DT231">
        <v>5094</v>
      </c>
      <c r="DW231">
        <v>10</v>
      </c>
      <c r="DX231">
        <v>33897</v>
      </c>
      <c r="DY231">
        <v>33907</v>
      </c>
      <c r="EC231">
        <v>0</v>
      </c>
      <c r="ED231">
        <v>3674</v>
      </c>
      <c r="EE231">
        <v>3674</v>
      </c>
      <c r="EH231">
        <v>10</v>
      </c>
      <c r="EI231">
        <v>37571</v>
      </c>
      <c r="EJ231">
        <v>37581</v>
      </c>
      <c r="EK231">
        <v>37581</v>
      </c>
      <c r="EL231">
        <v>33907</v>
      </c>
      <c r="EM231">
        <v>0</v>
      </c>
      <c r="EN231">
        <v>44969</v>
      </c>
      <c r="EO231">
        <v>0</v>
      </c>
      <c r="EP231">
        <v>31445</v>
      </c>
      <c r="ES231">
        <v>0</v>
      </c>
      <c r="ET231">
        <v>39812</v>
      </c>
      <c r="EU231">
        <v>42414</v>
      </c>
      <c r="EV231">
        <v>15989</v>
      </c>
      <c r="EW231">
        <v>25159</v>
      </c>
      <c r="EX231">
        <v>8512</v>
      </c>
      <c r="EY231">
        <v>14084</v>
      </c>
      <c r="FC231">
        <v>15311</v>
      </c>
      <c r="FD231">
        <v>3171</v>
      </c>
      <c r="FE231">
        <v>-39812</v>
      </c>
      <c r="FF231">
        <v>-10540</v>
      </c>
      <c r="FI231">
        <v>0</v>
      </c>
      <c r="FJ231">
        <v>44969</v>
      </c>
      <c r="FR231">
        <v>-39812</v>
      </c>
      <c r="FS231">
        <v>34429</v>
      </c>
      <c r="FT231">
        <v>1072</v>
      </c>
      <c r="FU231">
        <v>3519</v>
      </c>
      <c r="FV231">
        <v>-38740</v>
      </c>
      <c r="FW231">
        <v>37948</v>
      </c>
      <c r="FX231">
        <v>0</v>
      </c>
      <c r="FY231">
        <v>0</v>
      </c>
      <c r="GG231">
        <v>429</v>
      </c>
      <c r="GI231">
        <v>0</v>
      </c>
      <c r="GJ231">
        <v>44969</v>
      </c>
      <c r="GW231">
        <v>-950</v>
      </c>
      <c r="GX231">
        <v>0</v>
      </c>
      <c r="GY231">
        <v>19454</v>
      </c>
      <c r="HC231">
        <v>-950</v>
      </c>
      <c r="HD231">
        <v>0</v>
      </c>
      <c r="HE231">
        <v>19454</v>
      </c>
      <c r="HF231">
        <v>-950</v>
      </c>
      <c r="HG231">
        <v>0</v>
      </c>
      <c r="HH231">
        <v>19444</v>
      </c>
      <c r="HL231">
        <v>-950</v>
      </c>
      <c r="HM231">
        <v>0</v>
      </c>
      <c r="HN231">
        <v>19444</v>
      </c>
      <c r="IB231">
        <v>21</v>
      </c>
      <c r="IC231">
        <v>15</v>
      </c>
      <c r="IN231">
        <v>3674</v>
      </c>
      <c r="IO231">
        <v>3674</v>
      </c>
      <c r="KB231">
        <v>5094</v>
      </c>
      <c r="KC231">
        <v>5094</v>
      </c>
    </row>
    <row r="232" spans="1:289">
      <c r="A232" t="s">
        <v>8539</v>
      </c>
      <c r="B232">
        <v>5257185200</v>
      </c>
      <c r="C232" t="s">
        <v>3999</v>
      </c>
      <c r="D232" t="s">
        <v>1586</v>
      </c>
      <c r="E232">
        <v>23137815</v>
      </c>
      <c r="F232" t="s">
        <v>8540</v>
      </c>
      <c r="G232" t="s">
        <v>3936</v>
      </c>
      <c r="H232" t="s">
        <v>3931</v>
      </c>
      <c r="I232" t="s">
        <v>3932</v>
      </c>
      <c r="T232">
        <v>16096</v>
      </c>
      <c r="U232">
        <v>16775</v>
      </c>
      <c r="AF232">
        <v>0</v>
      </c>
      <c r="AL232">
        <v>77705</v>
      </c>
      <c r="AM232">
        <v>79732</v>
      </c>
      <c r="AP232">
        <v>1364</v>
      </c>
      <c r="AQ232">
        <v>2670</v>
      </c>
      <c r="BH232">
        <v>82484</v>
      </c>
      <c r="BI232">
        <v>76207</v>
      </c>
      <c r="BL232">
        <v>9416</v>
      </c>
      <c r="BM232">
        <v>20591</v>
      </c>
      <c r="BX232">
        <v>2948</v>
      </c>
      <c r="BY232">
        <v>1264</v>
      </c>
      <c r="CD232">
        <v>95165</v>
      </c>
      <c r="CE232">
        <v>99177</v>
      </c>
      <c r="CL232">
        <v>186</v>
      </c>
      <c r="CM232">
        <v>98</v>
      </c>
      <c r="CN232">
        <v>943</v>
      </c>
      <c r="CO232">
        <v>1360</v>
      </c>
      <c r="CP232">
        <v>13703</v>
      </c>
      <c r="CQ232">
        <v>9196</v>
      </c>
      <c r="CT232">
        <v>1974</v>
      </c>
      <c r="CU232">
        <v>1436</v>
      </c>
      <c r="CV232">
        <v>6300</v>
      </c>
      <c r="CW232">
        <v>16591</v>
      </c>
      <c r="DD232">
        <v>59006</v>
      </c>
      <c r="DE232">
        <v>45092</v>
      </c>
      <c r="DF232">
        <v>37786</v>
      </c>
      <c r="DG232">
        <v>19131</v>
      </c>
    </row>
    <row r="233" spans="1:289">
      <c r="A233" t="s">
        <v>4021</v>
      </c>
      <c r="B233">
        <v>7733894231</v>
      </c>
      <c r="C233" t="s">
        <v>4022</v>
      </c>
      <c r="D233" t="s">
        <v>4023</v>
      </c>
      <c r="E233">
        <v>24592467</v>
      </c>
      <c r="F233" t="s">
        <v>4024</v>
      </c>
      <c r="G233" t="s">
        <v>3936</v>
      </c>
      <c r="H233" t="s">
        <v>3931</v>
      </c>
      <c r="I233" t="s">
        <v>3932</v>
      </c>
      <c r="CD233">
        <v>0</v>
      </c>
      <c r="CE233">
        <v>0</v>
      </c>
    </row>
    <row r="234" spans="1:289">
      <c r="A234" t="s">
        <v>4128</v>
      </c>
      <c r="B234">
        <v>3801148029</v>
      </c>
      <c r="C234" t="s">
        <v>4129</v>
      </c>
      <c r="D234" t="s">
        <v>4130</v>
      </c>
      <c r="E234">
        <v>23589577</v>
      </c>
      <c r="F234" t="s">
        <v>4131</v>
      </c>
      <c r="G234" t="s">
        <v>3936</v>
      </c>
      <c r="H234" t="s">
        <v>3931</v>
      </c>
      <c r="I234" t="s">
        <v>3932</v>
      </c>
      <c r="AL234">
        <v>26992</v>
      </c>
      <c r="AM234">
        <v>28370</v>
      </c>
      <c r="AN234">
        <v>6922</v>
      </c>
      <c r="AO234">
        <v>7043</v>
      </c>
      <c r="AP234">
        <v>146</v>
      </c>
      <c r="AQ234">
        <v>226</v>
      </c>
      <c r="AT234">
        <v>34060</v>
      </c>
      <c r="AU234">
        <v>35639</v>
      </c>
      <c r="AV234">
        <v>14980</v>
      </c>
      <c r="AW234">
        <v>14980</v>
      </c>
      <c r="BF234">
        <v>18871</v>
      </c>
      <c r="BG234">
        <v>20521</v>
      </c>
      <c r="BH234">
        <v>33851</v>
      </c>
      <c r="BI234">
        <v>35501</v>
      </c>
      <c r="BX234">
        <v>209</v>
      </c>
      <c r="BY234">
        <v>138</v>
      </c>
      <c r="CB234">
        <v>209</v>
      </c>
      <c r="CC234">
        <v>138</v>
      </c>
      <c r="CD234">
        <v>34060</v>
      </c>
      <c r="CE234">
        <v>35639</v>
      </c>
      <c r="CH234">
        <v>-1569</v>
      </c>
      <c r="CI234">
        <v>-389</v>
      </c>
      <c r="CP234">
        <v>38</v>
      </c>
      <c r="CQ234">
        <v>12</v>
      </c>
      <c r="CR234">
        <v>-1607</v>
      </c>
      <c r="CS234">
        <v>-401</v>
      </c>
      <c r="CT234">
        <v>-43</v>
      </c>
      <c r="CU234">
        <v>-43</v>
      </c>
      <c r="CV234">
        <v>-1650</v>
      </c>
      <c r="CW234">
        <v>-444</v>
      </c>
      <c r="DB234">
        <v>-1650</v>
      </c>
      <c r="DC234">
        <v>-444</v>
      </c>
      <c r="DF234">
        <v>1569</v>
      </c>
      <c r="DG234">
        <v>389</v>
      </c>
      <c r="DH234">
        <v>-1569</v>
      </c>
      <c r="DI234">
        <v>-389</v>
      </c>
      <c r="DJ234">
        <v>14980</v>
      </c>
      <c r="DK234">
        <v>21665</v>
      </c>
      <c r="DL234">
        <v>36645</v>
      </c>
      <c r="DR234">
        <v>0</v>
      </c>
      <c r="DS234">
        <v>1144</v>
      </c>
      <c r="DT234">
        <v>1144</v>
      </c>
      <c r="DU234">
        <v>700</v>
      </c>
      <c r="DV234">
        <v>700</v>
      </c>
      <c r="DW234">
        <v>14980</v>
      </c>
      <c r="DX234">
        <v>20521</v>
      </c>
      <c r="DY234">
        <v>35501</v>
      </c>
      <c r="EC234">
        <v>0</v>
      </c>
      <c r="ED234">
        <v>1650</v>
      </c>
      <c r="EE234">
        <v>1650</v>
      </c>
      <c r="EH234">
        <v>14980</v>
      </c>
      <c r="EI234">
        <v>18871</v>
      </c>
      <c r="EJ234">
        <v>33851</v>
      </c>
      <c r="EK234">
        <v>33851</v>
      </c>
      <c r="EL234">
        <v>35501</v>
      </c>
      <c r="EM234">
        <v>1435</v>
      </c>
      <c r="EN234">
        <v>1258</v>
      </c>
      <c r="EO234">
        <v>1435</v>
      </c>
      <c r="EP234">
        <v>1257</v>
      </c>
      <c r="ES234">
        <v>0</v>
      </c>
      <c r="ET234">
        <v>0</v>
      </c>
      <c r="EU234">
        <v>91</v>
      </c>
      <c r="EV234">
        <v>193</v>
      </c>
      <c r="EW234">
        <v>168</v>
      </c>
      <c r="EX234">
        <v>840</v>
      </c>
      <c r="EY234">
        <v>791</v>
      </c>
      <c r="FC234">
        <v>482</v>
      </c>
      <c r="FD234">
        <v>77</v>
      </c>
      <c r="FE234">
        <v>-80</v>
      </c>
      <c r="FF234">
        <v>222</v>
      </c>
      <c r="FM234">
        <v>0</v>
      </c>
      <c r="FN234">
        <v>91</v>
      </c>
      <c r="FP234">
        <v>0</v>
      </c>
      <c r="FQ234">
        <v>-91</v>
      </c>
      <c r="FR234">
        <v>-80</v>
      </c>
      <c r="FS234">
        <v>131</v>
      </c>
      <c r="FT234">
        <v>226</v>
      </c>
      <c r="FU234">
        <v>95</v>
      </c>
      <c r="FV234">
        <v>146</v>
      </c>
      <c r="FW234">
        <v>226</v>
      </c>
      <c r="FX234">
        <v>0</v>
      </c>
      <c r="FY234">
        <v>0</v>
      </c>
      <c r="GG234">
        <v>1</v>
      </c>
      <c r="GW234">
        <v>-444</v>
      </c>
      <c r="GX234">
        <v>-700</v>
      </c>
      <c r="GY234">
        <v>35501</v>
      </c>
      <c r="HC234">
        <v>-444</v>
      </c>
      <c r="HD234">
        <v>-700</v>
      </c>
      <c r="HE234">
        <v>35501</v>
      </c>
      <c r="HF234">
        <v>-444</v>
      </c>
      <c r="HG234">
        <v>-700</v>
      </c>
      <c r="HH234">
        <v>20521</v>
      </c>
      <c r="HL234">
        <v>-444</v>
      </c>
      <c r="HM234">
        <v>-700</v>
      </c>
      <c r="HN234">
        <v>20521</v>
      </c>
      <c r="IN234">
        <v>1650</v>
      </c>
      <c r="IO234">
        <v>1650</v>
      </c>
      <c r="KB234">
        <v>444</v>
      </c>
      <c r="KC234">
        <v>444</v>
      </c>
    </row>
    <row r="235" spans="1:289">
      <c r="A235" t="s">
        <v>8541</v>
      </c>
      <c r="B235">
        <v>3443124314</v>
      </c>
      <c r="C235" t="s">
        <v>8230</v>
      </c>
      <c r="D235" t="s">
        <v>1607</v>
      </c>
      <c r="E235">
        <v>24624356</v>
      </c>
      <c r="F235" t="s">
        <v>8542</v>
      </c>
      <c r="G235" t="s">
        <v>3936</v>
      </c>
      <c r="H235" t="s">
        <v>3931</v>
      </c>
      <c r="I235" t="s">
        <v>3932</v>
      </c>
      <c r="AF235">
        <v>4741</v>
      </c>
      <c r="AG235">
        <v>4741</v>
      </c>
      <c r="AL235">
        <v>22537</v>
      </c>
      <c r="AM235">
        <v>18777</v>
      </c>
      <c r="AP235">
        <v>8962</v>
      </c>
      <c r="AQ235">
        <v>8906</v>
      </c>
      <c r="AT235">
        <v>36240</v>
      </c>
      <c r="AU235">
        <v>32424</v>
      </c>
      <c r="AV235">
        <v>10</v>
      </c>
      <c r="AW235">
        <v>10</v>
      </c>
      <c r="BF235">
        <v>32007</v>
      </c>
      <c r="BG235">
        <v>31979</v>
      </c>
      <c r="BH235">
        <v>32017</v>
      </c>
      <c r="BI235">
        <v>31989</v>
      </c>
      <c r="BX235">
        <v>4223</v>
      </c>
      <c r="BY235">
        <v>435</v>
      </c>
      <c r="CB235">
        <v>4223</v>
      </c>
      <c r="CC235">
        <v>435</v>
      </c>
      <c r="CD235">
        <v>36240</v>
      </c>
      <c r="CE235">
        <v>32424</v>
      </c>
      <c r="CH235">
        <v>1304</v>
      </c>
      <c r="CI235">
        <v>18474</v>
      </c>
      <c r="CP235">
        <v>43</v>
      </c>
      <c r="CQ235">
        <v>21</v>
      </c>
      <c r="CR235">
        <v>1261</v>
      </c>
      <c r="CS235">
        <v>18453</v>
      </c>
      <c r="CV235">
        <v>1261</v>
      </c>
      <c r="CW235">
        <v>18453</v>
      </c>
      <c r="DB235">
        <v>1261</v>
      </c>
      <c r="DC235">
        <v>18453</v>
      </c>
      <c r="DD235">
        <v>20884</v>
      </c>
      <c r="DE235">
        <v>25801</v>
      </c>
      <c r="DH235">
        <v>20884</v>
      </c>
      <c r="DI235">
        <v>25801</v>
      </c>
      <c r="IB235">
        <v>19580</v>
      </c>
      <c r="IC235">
        <v>7327</v>
      </c>
    </row>
    <row r="236" spans="1:289">
      <c r="A236" t="s">
        <v>8543</v>
      </c>
      <c r="B236">
        <v>9705047854</v>
      </c>
      <c r="C236" t="s">
        <v>3935</v>
      </c>
      <c r="D236" t="s">
        <v>1620</v>
      </c>
      <c r="E236">
        <v>24258663</v>
      </c>
      <c r="F236" t="s">
        <v>8544</v>
      </c>
      <c r="G236" t="s">
        <v>3936</v>
      </c>
      <c r="H236" t="s">
        <v>3931</v>
      </c>
      <c r="I236" t="s">
        <v>3932</v>
      </c>
      <c r="T236">
        <v>43</v>
      </c>
      <c r="U236">
        <v>67</v>
      </c>
      <c r="AD236">
        <v>43</v>
      </c>
      <c r="AE236">
        <v>67</v>
      </c>
      <c r="AF236">
        <v>124</v>
      </c>
      <c r="AG236">
        <v>124</v>
      </c>
      <c r="AJ236">
        <v>1811</v>
      </c>
      <c r="AK236">
        <v>1921</v>
      </c>
      <c r="AL236">
        <v>2439</v>
      </c>
      <c r="AM236">
        <v>2568</v>
      </c>
      <c r="AN236">
        <v>43780</v>
      </c>
      <c r="AO236">
        <v>16130</v>
      </c>
      <c r="AP236">
        <v>11</v>
      </c>
      <c r="AQ236">
        <v>925</v>
      </c>
      <c r="AR236">
        <v>2000</v>
      </c>
      <c r="AS236">
        <v>5840</v>
      </c>
      <c r="AT236">
        <v>50165</v>
      </c>
      <c r="AU236">
        <v>27509</v>
      </c>
      <c r="AV236">
        <v>10000</v>
      </c>
      <c r="AW236">
        <v>10000</v>
      </c>
      <c r="BF236">
        <v>3470</v>
      </c>
      <c r="BG236">
        <v>2954</v>
      </c>
      <c r="BH236">
        <v>13470</v>
      </c>
      <c r="BI236">
        <v>12954</v>
      </c>
      <c r="BL236">
        <v>3262</v>
      </c>
      <c r="BT236">
        <v>3262</v>
      </c>
      <c r="BU236">
        <v>0</v>
      </c>
      <c r="BX236">
        <v>33476</v>
      </c>
      <c r="BY236">
        <v>14622</v>
      </c>
      <c r="CB236">
        <v>33476</v>
      </c>
      <c r="CC236">
        <v>14622</v>
      </c>
      <c r="CD236">
        <v>50208</v>
      </c>
      <c r="CE236">
        <v>27576</v>
      </c>
      <c r="CF236">
        <v>3661</v>
      </c>
      <c r="CG236">
        <v>2346</v>
      </c>
      <c r="CH236">
        <v>-2184</v>
      </c>
      <c r="CI236">
        <v>-1106</v>
      </c>
      <c r="CJ236">
        <v>75</v>
      </c>
      <c r="CK236">
        <v>522</v>
      </c>
      <c r="CN236">
        <v>5304</v>
      </c>
      <c r="CO236">
        <v>1439</v>
      </c>
      <c r="CP236">
        <v>2666</v>
      </c>
      <c r="CQ236">
        <v>780</v>
      </c>
      <c r="CR236">
        <v>529</v>
      </c>
      <c r="CS236">
        <v>75</v>
      </c>
      <c r="CT236">
        <v>-13</v>
      </c>
      <c r="CU236">
        <v>-13</v>
      </c>
      <c r="CV236">
        <v>516</v>
      </c>
      <c r="CW236">
        <v>62</v>
      </c>
      <c r="CX236">
        <v>13</v>
      </c>
      <c r="CY236">
        <v>13</v>
      </c>
      <c r="DB236">
        <v>516</v>
      </c>
      <c r="DC236">
        <v>62</v>
      </c>
      <c r="DD236">
        <v>30049</v>
      </c>
      <c r="DE236">
        <v>1345</v>
      </c>
      <c r="DF236">
        <v>28572</v>
      </c>
      <c r="DG236">
        <v>105</v>
      </c>
      <c r="DH236">
        <v>1477</v>
      </c>
      <c r="DI236">
        <v>1240</v>
      </c>
    </row>
    <row r="237" spans="1:289">
      <c r="A237" t="s">
        <v>8545</v>
      </c>
      <c r="B237">
        <v>7730611414</v>
      </c>
      <c r="C237" t="s">
        <v>3943</v>
      </c>
      <c r="D237" t="s">
        <v>1626</v>
      </c>
      <c r="E237">
        <v>24624227</v>
      </c>
      <c r="F237" t="s">
        <v>8546</v>
      </c>
      <c r="G237" t="s">
        <v>3978</v>
      </c>
      <c r="H237" t="s">
        <v>3931</v>
      </c>
      <c r="I237" t="s">
        <v>3932</v>
      </c>
      <c r="AL237">
        <v>62557</v>
      </c>
      <c r="AM237">
        <v>51019</v>
      </c>
      <c r="AN237">
        <v>129544</v>
      </c>
      <c r="AO237">
        <v>69376</v>
      </c>
      <c r="AP237">
        <v>14891</v>
      </c>
      <c r="AQ237">
        <v>15619</v>
      </c>
      <c r="AR237">
        <v>380</v>
      </c>
      <c r="AS237">
        <v>94</v>
      </c>
      <c r="AT237">
        <v>207373</v>
      </c>
      <c r="AU237">
        <v>136109</v>
      </c>
      <c r="AV237">
        <v>10</v>
      </c>
      <c r="AW237">
        <v>10</v>
      </c>
      <c r="BF237">
        <v>193837</v>
      </c>
      <c r="BG237">
        <v>126315</v>
      </c>
      <c r="BH237">
        <v>193847</v>
      </c>
      <c r="BI237">
        <v>126325</v>
      </c>
      <c r="BP237">
        <v>4252</v>
      </c>
      <c r="BQ237">
        <v>3732</v>
      </c>
      <c r="BX237">
        <v>9273</v>
      </c>
      <c r="BY237">
        <v>6051</v>
      </c>
      <c r="CB237">
        <v>13526</v>
      </c>
      <c r="CC237">
        <v>9784</v>
      </c>
      <c r="CD237">
        <v>207373</v>
      </c>
      <c r="CE237">
        <v>136109</v>
      </c>
      <c r="CH237">
        <v>111333</v>
      </c>
      <c r="CI237">
        <v>32317</v>
      </c>
      <c r="CJ237">
        <v>1042</v>
      </c>
      <c r="CK237">
        <v>362</v>
      </c>
      <c r="CN237">
        <v>1192</v>
      </c>
      <c r="CO237">
        <v>47005</v>
      </c>
      <c r="CP237">
        <v>35020</v>
      </c>
      <c r="CQ237">
        <v>19568</v>
      </c>
      <c r="CR237">
        <v>78547</v>
      </c>
      <c r="CS237">
        <v>60116</v>
      </c>
      <c r="CT237">
        <v>-11026</v>
      </c>
      <c r="CU237">
        <v>-5114</v>
      </c>
      <c r="CV237">
        <v>67521</v>
      </c>
      <c r="CW237">
        <v>55002</v>
      </c>
      <c r="DB237">
        <v>67521</v>
      </c>
      <c r="DC237">
        <v>55002</v>
      </c>
      <c r="DD237">
        <v>235732</v>
      </c>
      <c r="DE237">
        <v>95401</v>
      </c>
      <c r="DF237">
        <v>124399</v>
      </c>
      <c r="DG237">
        <v>63084</v>
      </c>
      <c r="DH237">
        <v>111333</v>
      </c>
      <c r="DI237">
        <v>32317</v>
      </c>
      <c r="DJ237">
        <v>10</v>
      </c>
      <c r="DK237">
        <v>71313</v>
      </c>
      <c r="DL237">
        <v>71323</v>
      </c>
      <c r="DM237">
        <v>0</v>
      </c>
      <c r="DN237">
        <v>55002</v>
      </c>
      <c r="DO237">
        <v>55002</v>
      </c>
      <c r="DP237">
        <v>67522</v>
      </c>
      <c r="DQ237">
        <v>67522</v>
      </c>
      <c r="DW237">
        <v>10</v>
      </c>
      <c r="DX237">
        <v>126315</v>
      </c>
      <c r="DY237">
        <v>126325</v>
      </c>
      <c r="DZ237">
        <v>0</v>
      </c>
      <c r="EA237">
        <v>67522</v>
      </c>
      <c r="EB237">
        <v>67522</v>
      </c>
      <c r="EH237">
        <v>10</v>
      </c>
      <c r="EI237">
        <v>193837</v>
      </c>
      <c r="EJ237">
        <v>193847</v>
      </c>
      <c r="EK237">
        <v>193847</v>
      </c>
      <c r="EL237">
        <v>126325</v>
      </c>
      <c r="EM237">
        <v>1042</v>
      </c>
      <c r="EN237">
        <v>354</v>
      </c>
      <c r="EO237">
        <v>90679</v>
      </c>
      <c r="EP237">
        <v>90928</v>
      </c>
      <c r="ES237">
        <v>1042</v>
      </c>
      <c r="ET237">
        <v>130832</v>
      </c>
      <c r="EU237">
        <v>52823</v>
      </c>
      <c r="EV237">
        <v>43885</v>
      </c>
      <c r="EW237">
        <v>43264</v>
      </c>
      <c r="EX237">
        <v>21085</v>
      </c>
      <c r="EY237">
        <v>17487</v>
      </c>
      <c r="FC237">
        <v>387</v>
      </c>
      <c r="FD237">
        <v>44</v>
      </c>
      <c r="FE237">
        <v>-8368</v>
      </c>
      <c r="FF237">
        <v>16743</v>
      </c>
      <c r="FI237">
        <v>6599</v>
      </c>
      <c r="FJ237">
        <v>-8873</v>
      </c>
      <c r="FP237">
        <v>1042</v>
      </c>
      <c r="FQ237">
        <v>354</v>
      </c>
      <c r="FR237">
        <v>-727</v>
      </c>
      <c r="FS237">
        <v>8224</v>
      </c>
      <c r="FT237">
        <v>15619</v>
      </c>
      <c r="FU237">
        <v>7396</v>
      </c>
      <c r="FV237">
        <v>14892</v>
      </c>
      <c r="FW237">
        <v>15620</v>
      </c>
      <c r="FX237">
        <v>0</v>
      </c>
      <c r="FY237">
        <v>0</v>
      </c>
      <c r="GG237">
        <v>354</v>
      </c>
      <c r="GI237">
        <v>137431</v>
      </c>
      <c r="GJ237">
        <v>43950</v>
      </c>
      <c r="GM237">
        <v>130445</v>
      </c>
      <c r="GN237">
        <v>52779</v>
      </c>
      <c r="GW237">
        <v>55002</v>
      </c>
      <c r="GX237">
        <v>0</v>
      </c>
      <c r="GY237">
        <v>126325</v>
      </c>
      <c r="HC237">
        <v>55002</v>
      </c>
      <c r="HD237">
        <v>0</v>
      </c>
      <c r="HE237">
        <v>126325</v>
      </c>
      <c r="HF237">
        <v>55002</v>
      </c>
      <c r="HG237">
        <v>0</v>
      </c>
      <c r="HH237">
        <v>126315</v>
      </c>
      <c r="HL237">
        <v>55002</v>
      </c>
      <c r="HM237">
        <v>0</v>
      </c>
      <c r="HN237">
        <v>126315</v>
      </c>
    </row>
    <row r="238" spans="1:289">
      <c r="A238" t="s">
        <v>8547</v>
      </c>
      <c r="B238">
        <v>2130134993</v>
      </c>
      <c r="C238" t="s">
        <v>3999</v>
      </c>
      <c r="D238" t="s">
        <v>1633</v>
      </c>
      <c r="E238">
        <v>23361795</v>
      </c>
      <c r="F238" t="s">
        <v>8548</v>
      </c>
      <c r="G238" t="s">
        <v>3936</v>
      </c>
      <c r="H238" t="s">
        <v>3931</v>
      </c>
      <c r="I238" t="s">
        <v>3932</v>
      </c>
      <c r="T238">
        <v>0</v>
      </c>
      <c r="U238">
        <v>8</v>
      </c>
      <c r="AD238">
        <v>0</v>
      </c>
      <c r="AE238">
        <v>8</v>
      </c>
      <c r="AF238">
        <v>290</v>
      </c>
      <c r="AL238">
        <v>120572</v>
      </c>
      <c r="AM238">
        <v>140448</v>
      </c>
      <c r="AP238">
        <v>16078</v>
      </c>
      <c r="AQ238">
        <v>2760</v>
      </c>
      <c r="AR238">
        <v>67</v>
      </c>
      <c r="AS238">
        <v>113</v>
      </c>
      <c r="AT238">
        <v>137007</v>
      </c>
      <c r="AU238">
        <v>143321</v>
      </c>
      <c r="AV238">
        <v>1000</v>
      </c>
      <c r="AW238">
        <v>1000</v>
      </c>
      <c r="BF238">
        <v>135556</v>
      </c>
      <c r="BG238">
        <v>141544</v>
      </c>
      <c r="BH238">
        <v>136556</v>
      </c>
      <c r="BI238">
        <v>142544</v>
      </c>
      <c r="BX238">
        <v>451</v>
      </c>
      <c r="BY238">
        <v>785</v>
      </c>
      <c r="CB238">
        <v>451</v>
      </c>
      <c r="CC238">
        <v>785</v>
      </c>
      <c r="CD238">
        <v>137007</v>
      </c>
      <c r="CE238">
        <v>143329</v>
      </c>
      <c r="CH238">
        <v>23842</v>
      </c>
      <c r="CI238">
        <v>43670</v>
      </c>
      <c r="CP238">
        <v>7054</v>
      </c>
      <c r="CQ238">
        <v>4902</v>
      </c>
      <c r="CR238">
        <v>16788</v>
      </c>
      <c r="CS238">
        <v>38768</v>
      </c>
      <c r="CV238">
        <v>14782</v>
      </c>
      <c r="CW238">
        <v>36246</v>
      </c>
      <c r="DB238">
        <v>14782</v>
      </c>
      <c r="DC238">
        <v>36246</v>
      </c>
      <c r="DD238">
        <v>27028</v>
      </c>
      <c r="DE238">
        <v>45845</v>
      </c>
      <c r="DF238">
        <v>227</v>
      </c>
      <c r="DH238">
        <v>26801</v>
      </c>
      <c r="DI238">
        <v>45845</v>
      </c>
      <c r="GB238">
        <v>-2006</v>
      </c>
      <c r="GC238">
        <v>-2522</v>
      </c>
      <c r="IB238">
        <v>2959</v>
      </c>
      <c r="IC238">
        <v>2175</v>
      </c>
    </row>
    <row r="239" spans="1:289">
      <c r="A239" t="s">
        <v>8549</v>
      </c>
      <c r="B239">
        <v>7715695240</v>
      </c>
      <c r="C239" t="s">
        <v>4090</v>
      </c>
      <c r="D239" t="s">
        <v>8550</v>
      </c>
      <c r="E239">
        <v>24310116</v>
      </c>
      <c r="F239" t="s">
        <v>8551</v>
      </c>
      <c r="G239" t="s">
        <v>3936</v>
      </c>
      <c r="H239" t="s">
        <v>3931</v>
      </c>
      <c r="I239" t="s">
        <v>3932</v>
      </c>
      <c r="AL239">
        <v>82420</v>
      </c>
      <c r="AM239">
        <v>83144</v>
      </c>
      <c r="AP239">
        <v>12640</v>
      </c>
      <c r="AQ239">
        <v>15387</v>
      </c>
      <c r="BH239">
        <v>51031</v>
      </c>
      <c r="BI239">
        <v>39150</v>
      </c>
      <c r="BL239">
        <v>42000</v>
      </c>
      <c r="BM239">
        <v>42000</v>
      </c>
      <c r="BX239">
        <v>2029</v>
      </c>
      <c r="BY239">
        <v>17382</v>
      </c>
      <c r="CD239">
        <v>95060</v>
      </c>
      <c r="CE239">
        <v>98532</v>
      </c>
      <c r="CN239">
        <v>80906</v>
      </c>
      <c r="CO239">
        <v>51418</v>
      </c>
      <c r="CP239">
        <v>48010</v>
      </c>
      <c r="CQ239">
        <v>45124</v>
      </c>
      <c r="CT239">
        <v>1617</v>
      </c>
      <c r="CU239">
        <v>1982</v>
      </c>
      <c r="CV239">
        <v>41940</v>
      </c>
      <c r="CW239">
        <v>12907</v>
      </c>
      <c r="DD239">
        <v>37419</v>
      </c>
      <c r="DE239">
        <v>39017</v>
      </c>
      <c r="DF239">
        <v>26758</v>
      </c>
      <c r="DG239">
        <v>30422</v>
      </c>
    </row>
    <row r="240" spans="1:289">
      <c r="A240" t="s">
        <v>4135</v>
      </c>
      <c r="B240">
        <v>7724017756</v>
      </c>
      <c r="C240" t="s">
        <v>4136</v>
      </c>
      <c r="D240" t="s">
        <v>1647</v>
      </c>
      <c r="E240">
        <v>22802340</v>
      </c>
      <c r="F240" t="s">
        <v>4137</v>
      </c>
      <c r="G240" t="s">
        <v>3936</v>
      </c>
      <c r="H240" t="s">
        <v>3931</v>
      </c>
      <c r="I240" t="s">
        <v>3932</v>
      </c>
      <c r="BH240">
        <v>0</v>
      </c>
      <c r="BI240">
        <v>0</v>
      </c>
      <c r="CD240">
        <v>0</v>
      </c>
      <c r="CE240">
        <v>0</v>
      </c>
      <c r="CV240">
        <v>0</v>
      </c>
      <c r="CW240">
        <v>0</v>
      </c>
      <c r="DB240">
        <v>0</v>
      </c>
      <c r="FR240">
        <v>0</v>
      </c>
      <c r="FT240">
        <v>0</v>
      </c>
      <c r="FV240">
        <v>0</v>
      </c>
    </row>
    <row r="241" spans="1:289">
      <c r="A241" t="s">
        <v>8552</v>
      </c>
      <c r="B241">
        <v>2225130330</v>
      </c>
      <c r="C241" t="s">
        <v>8346</v>
      </c>
      <c r="D241" t="s">
        <v>8553</v>
      </c>
      <c r="E241">
        <v>23691243</v>
      </c>
      <c r="F241" t="s">
        <v>8554</v>
      </c>
      <c r="G241" t="s">
        <v>3936</v>
      </c>
      <c r="H241" t="s">
        <v>3931</v>
      </c>
      <c r="I241" t="s">
        <v>3932</v>
      </c>
      <c r="L241">
        <v>0</v>
      </c>
      <c r="T241">
        <v>2140</v>
      </c>
      <c r="U241">
        <v>1622</v>
      </c>
      <c r="Z241">
        <v>84</v>
      </c>
      <c r="AB241">
        <v>0</v>
      </c>
      <c r="AC241">
        <v>52336</v>
      </c>
      <c r="AD241">
        <v>2224</v>
      </c>
      <c r="AE241">
        <v>53958</v>
      </c>
      <c r="AL241">
        <v>74119</v>
      </c>
      <c r="AM241">
        <v>49726</v>
      </c>
      <c r="AN241">
        <v>125535</v>
      </c>
      <c r="AO241">
        <v>113541</v>
      </c>
      <c r="AP241">
        <v>4042</v>
      </c>
      <c r="AQ241">
        <v>22761</v>
      </c>
      <c r="AR241">
        <v>83321</v>
      </c>
      <c r="AS241">
        <v>474</v>
      </c>
      <c r="AT241">
        <v>287017</v>
      </c>
      <c r="AU241">
        <v>186502</v>
      </c>
      <c r="AV241">
        <v>20</v>
      </c>
      <c r="AW241">
        <v>20</v>
      </c>
      <c r="BF241">
        <v>155644</v>
      </c>
      <c r="BG241">
        <v>170905</v>
      </c>
      <c r="BH241">
        <v>155664</v>
      </c>
      <c r="BI241">
        <v>170925</v>
      </c>
      <c r="BP241">
        <v>6119</v>
      </c>
      <c r="BQ241">
        <v>5081</v>
      </c>
      <c r="BV241">
        <v>76417</v>
      </c>
      <c r="BW241">
        <v>10000</v>
      </c>
      <c r="BX241">
        <v>51041</v>
      </c>
      <c r="BY241">
        <v>54454</v>
      </c>
      <c r="CB241">
        <v>133577</v>
      </c>
      <c r="CC241">
        <v>69535</v>
      </c>
      <c r="CD241">
        <v>289241</v>
      </c>
      <c r="CE241">
        <v>240460</v>
      </c>
      <c r="CF241">
        <v>268328</v>
      </c>
      <c r="CG241">
        <v>279922</v>
      </c>
      <c r="CH241">
        <v>19592</v>
      </c>
      <c r="CI241">
        <v>-23425</v>
      </c>
      <c r="CJ241">
        <v>3260</v>
      </c>
      <c r="CK241">
        <v>1752</v>
      </c>
      <c r="CL241">
        <v>4070</v>
      </c>
      <c r="CM241">
        <v>1527</v>
      </c>
      <c r="CN241">
        <v>1619</v>
      </c>
      <c r="CO241">
        <v>2</v>
      </c>
      <c r="CP241">
        <v>32027</v>
      </c>
      <c r="CQ241">
        <v>40393</v>
      </c>
      <c r="CR241">
        <v>-11626</v>
      </c>
      <c r="CS241">
        <v>-63591</v>
      </c>
      <c r="CT241">
        <v>-84</v>
      </c>
      <c r="CU241">
        <v>-4678</v>
      </c>
      <c r="CV241">
        <v>-11710</v>
      </c>
      <c r="CW241">
        <v>-68269</v>
      </c>
      <c r="CX241">
        <v>84</v>
      </c>
      <c r="CY241">
        <v>4678</v>
      </c>
      <c r="CZ241">
        <v>2427</v>
      </c>
      <c r="DB241">
        <v>-11710</v>
      </c>
      <c r="DC241">
        <v>-68269</v>
      </c>
      <c r="DD241">
        <v>641059</v>
      </c>
      <c r="DE241">
        <v>558675</v>
      </c>
      <c r="DF241">
        <v>353139</v>
      </c>
      <c r="DG241">
        <v>302178</v>
      </c>
      <c r="DH241">
        <v>287920</v>
      </c>
      <c r="DI241">
        <v>256497</v>
      </c>
      <c r="DJ241">
        <v>20</v>
      </c>
      <c r="DK241">
        <v>239174</v>
      </c>
      <c r="DL241">
        <v>239194</v>
      </c>
      <c r="DR241">
        <v>0</v>
      </c>
      <c r="DS241">
        <v>68269</v>
      </c>
      <c r="DT241">
        <v>68269</v>
      </c>
      <c r="DW241">
        <v>20</v>
      </c>
      <c r="DX241">
        <v>170905</v>
      </c>
      <c r="DY241">
        <v>170925</v>
      </c>
      <c r="DZ241">
        <v>0</v>
      </c>
      <c r="EA241">
        <v>4574</v>
      </c>
      <c r="EB241">
        <v>4574</v>
      </c>
      <c r="EC241">
        <v>0</v>
      </c>
      <c r="ED241">
        <v>19835</v>
      </c>
      <c r="EE241">
        <v>19835</v>
      </c>
      <c r="EF241">
        <v>8125</v>
      </c>
      <c r="EG241">
        <v>8125</v>
      </c>
      <c r="EH241">
        <v>20</v>
      </c>
      <c r="EI241">
        <v>155644</v>
      </c>
      <c r="EJ241">
        <v>155664</v>
      </c>
      <c r="EK241">
        <v>155664</v>
      </c>
      <c r="EL241">
        <v>170925</v>
      </c>
      <c r="EM241">
        <v>98000</v>
      </c>
      <c r="EN241">
        <v>176332</v>
      </c>
      <c r="EO241">
        <v>481159</v>
      </c>
      <c r="EP241">
        <v>223127</v>
      </c>
      <c r="ES241">
        <v>3473</v>
      </c>
      <c r="ET241">
        <v>43125</v>
      </c>
      <c r="EU241">
        <v>58222</v>
      </c>
      <c r="EV241">
        <v>200068</v>
      </c>
      <c r="EW241">
        <v>258704</v>
      </c>
      <c r="EX241">
        <v>336409</v>
      </c>
      <c r="EY241">
        <v>120217</v>
      </c>
      <c r="EZ241">
        <v>888</v>
      </c>
      <c r="FA241">
        <v>13870</v>
      </c>
      <c r="FC241">
        <v>5591</v>
      </c>
      <c r="FD241">
        <v>5883</v>
      </c>
      <c r="FE241">
        <v>-72194</v>
      </c>
      <c r="FF241">
        <v>-161677</v>
      </c>
      <c r="FG241">
        <v>1400</v>
      </c>
      <c r="FI241">
        <v>-1400</v>
      </c>
      <c r="FJ241">
        <v>176332</v>
      </c>
      <c r="FK241">
        <v>98000</v>
      </c>
      <c r="FM241">
        <v>8125</v>
      </c>
      <c r="FO241">
        <v>35000</v>
      </c>
      <c r="FP241">
        <v>54875</v>
      </c>
      <c r="FQ241">
        <v>-58222</v>
      </c>
      <c r="FR241">
        <v>-18719</v>
      </c>
      <c r="FS241">
        <v>-43567</v>
      </c>
      <c r="FT241">
        <v>22761</v>
      </c>
      <c r="FU241">
        <v>66328</v>
      </c>
      <c r="FV241">
        <v>4042</v>
      </c>
      <c r="FW241">
        <v>22761</v>
      </c>
      <c r="FX241">
        <v>0</v>
      </c>
      <c r="FY241">
        <v>0</v>
      </c>
      <c r="GI241">
        <v>0</v>
      </c>
      <c r="GJ241">
        <v>174581</v>
      </c>
      <c r="GK241">
        <v>0</v>
      </c>
      <c r="GL241">
        <v>1751</v>
      </c>
      <c r="GQ241">
        <v>58222</v>
      </c>
      <c r="GW241">
        <v>-42073</v>
      </c>
      <c r="GX241">
        <v>-21621</v>
      </c>
      <c r="GY241">
        <v>170905</v>
      </c>
      <c r="HC241">
        <v>-42073</v>
      </c>
      <c r="HD241">
        <v>-21621</v>
      </c>
      <c r="HE241">
        <v>170905</v>
      </c>
      <c r="HF241">
        <v>-42073</v>
      </c>
      <c r="HG241">
        <v>1</v>
      </c>
      <c r="HH241">
        <v>170905</v>
      </c>
      <c r="HL241">
        <v>-42073</v>
      </c>
      <c r="HM241">
        <v>1</v>
      </c>
      <c r="HN241">
        <v>170905</v>
      </c>
      <c r="IN241">
        <v>11710</v>
      </c>
      <c r="IO241">
        <v>11710</v>
      </c>
      <c r="IU241">
        <v>0</v>
      </c>
      <c r="IV241">
        <v>4574</v>
      </c>
      <c r="JX241">
        <v>4574</v>
      </c>
      <c r="KB241">
        <v>68269</v>
      </c>
      <c r="KC241">
        <v>68269</v>
      </c>
    </row>
    <row r="242" spans="1:289">
      <c r="A242" t="s">
        <v>8555</v>
      </c>
      <c r="B242">
        <v>7706450420</v>
      </c>
      <c r="C242" t="s">
        <v>8556</v>
      </c>
      <c r="D242" t="s">
        <v>1660</v>
      </c>
      <c r="E242">
        <v>24478496</v>
      </c>
      <c r="F242" t="s">
        <v>8557</v>
      </c>
      <c r="G242" t="s">
        <v>3936</v>
      </c>
      <c r="H242" t="s">
        <v>3931</v>
      </c>
      <c r="I242" t="s">
        <v>3932</v>
      </c>
      <c r="L242">
        <v>35229</v>
      </c>
      <c r="M242">
        <v>32905</v>
      </c>
      <c r="T242">
        <v>64474</v>
      </c>
      <c r="U242">
        <v>64636</v>
      </c>
      <c r="Z242">
        <v>286211</v>
      </c>
      <c r="AA242">
        <v>20441</v>
      </c>
      <c r="AB242">
        <v>0</v>
      </c>
      <c r="AD242">
        <v>385914</v>
      </c>
      <c r="AE242">
        <v>117982</v>
      </c>
      <c r="AF242">
        <v>460914</v>
      </c>
      <c r="AG242">
        <v>165628</v>
      </c>
      <c r="AL242">
        <v>563914</v>
      </c>
      <c r="AM242">
        <v>439587</v>
      </c>
      <c r="AN242">
        <v>13806928</v>
      </c>
      <c r="AO242">
        <v>12684814</v>
      </c>
      <c r="AP242">
        <v>193063</v>
      </c>
      <c r="AQ242">
        <v>200037</v>
      </c>
      <c r="AR242">
        <v>19102</v>
      </c>
      <c r="AS242">
        <v>33468</v>
      </c>
      <c r="AT242">
        <v>15043921</v>
      </c>
      <c r="AU242">
        <v>13523534</v>
      </c>
      <c r="AV242">
        <v>315000</v>
      </c>
      <c r="AW242">
        <v>315000</v>
      </c>
      <c r="BF242">
        <v>39847</v>
      </c>
      <c r="BG242">
        <v>816023</v>
      </c>
      <c r="BH242">
        <v>354847</v>
      </c>
      <c r="BI242">
        <v>1131023</v>
      </c>
      <c r="BL242">
        <v>14848000</v>
      </c>
      <c r="BM242">
        <v>12206000</v>
      </c>
      <c r="BN242">
        <v>21196</v>
      </c>
      <c r="BO242">
        <v>14226</v>
      </c>
      <c r="BP242">
        <v>25595</v>
      </c>
      <c r="BQ242">
        <v>23239</v>
      </c>
      <c r="BT242">
        <v>14929252</v>
      </c>
      <c r="BU242">
        <v>12274365</v>
      </c>
      <c r="BV242">
        <v>94793</v>
      </c>
      <c r="BW242">
        <v>188857</v>
      </c>
      <c r="BX242">
        <v>25348</v>
      </c>
      <c r="BY242">
        <v>24032</v>
      </c>
      <c r="CB242">
        <v>145736</v>
      </c>
      <c r="CC242">
        <v>236128</v>
      </c>
      <c r="CD242">
        <v>15429835</v>
      </c>
      <c r="CE242">
        <v>13641516</v>
      </c>
      <c r="CF242">
        <v>534338</v>
      </c>
      <c r="CG242">
        <v>527897</v>
      </c>
      <c r="CH242">
        <v>1791463</v>
      </c>
      <c r="CI242">
        <v>1499689</v>
      </c>
      <c r="CJ242">
        <v>31611</v>
      </c>
      <c r="CK242">
        <v>19903</v>
      </c>
      <c r="CL242">
        <v>2809575</v>
      </c>
      <c r="CM242">
        <v>1338814</v>
      </c>
      <c r="CN242">
        <v>192767</v>
      </c>
      <c r="CO242">
        <v>150968</v>
      </c>
      <c r="CP242">
        <v>241242</v>
      </c>
      <c r="CQ242">
        <v>158864</v>
      </c>
      <c r="CR242">
        <v>-1034976</v>
      </c>
      <c r="CS242">
        <v>172882</v>
      </c>
      <c r="CT242">
        <v>258800</v>
      </c>
      <c r="CU242">
        <v>-35575</v>
      </c>
      <c r="CV242">
        <v>-776176</v>
      </c>
      <c r="CW242">
        <v>137313</v>
      </c>
      <c r="CX242">
        <v>0</v>
      </c>
      <c r="CY242">
        <v>36938</v>
      </c>
      <c r="CZ242">
        <v>258800</v>
      </c>
      <c r="DA242">
        <v>1363</v>
      </c>
      <c r="DB242">
        <v>-776176</v>
      </c>
      <c r="DC242">
        <v>137313</v>
      </c>
      <c r="DD242">
        <v>8561086</v>
      </c>
      <c r="DE242">
        <v>8385730</v>
      </c>
      <c r="DF242">
        <v>6235285</v>
      </c>
      <c r="DG242">
        <v>6358144</v>
      </c>
      <c r="DH242">
        <v>2325801</v>
      </c>
      <c r="DI242">
        <v>2027586</v>
      </c>
      <c r="DJ242">
        <v>315000</v>
      </c>
      <c r="DK242">
        <v>828975</v>
      </c>
      <c r="DL242">
        <v>1143975</v>
      </c>
      <c r="DM242">
        <v>0</v>
      </c>
      <c r="DN242">
        <v>137313</v>
      </c>
      <c r="DO242">
        <v>137313</v>
      </c>
      <c r="DP242">
        <v>137313</v>
      </c>
      <c r="DQ242">
        <v>137313</v>
      </c>
      <c r="DR242">
        <v>0</v>
      </c>
      <c r="DS242">
        <v>150265</v>
      </c>
      <c r="DT242">
        <v>150265</v>
      </c>
      <c r="DU242">
        <v>150000</v>
      </c>
      <c r="DV242">
        <v>150000</v>
      </c>
      <c r="DW242">
        <v>315000</v>
      </c>
      <c r="DX242">
        <v>816023</v>
      </c>
      <c r="DY242">
        <v>1131023</v>
      </c>
      <c r="EC242">
        <v>0</v>
      </c>
      <c r="ED242">
        <v>776176</v>
      </c>
      <c r="EE242">
        <v>776176</v>
      </c>
      <c r="EH242">
        <v>315000</v>
      </c>
      <c r="EI242">
        <v>39847</v>
      </c>
      <c r="EJ242">
        <v>354847</v>
      </c>
      <c r="EK242">
        <v>354847</v>
      </c>
      <c r="EL242">
        <v>1131023</v>
      </c>
      <c r="EM242">
        <v>20692000</v>
      </c>
      <c r="EN242">
        <v>12615000</v>
      </c>
      <c r="EO242">
        <v>101789</v>
      </c>
      <c r="EP242">
        <v>83663</v>
      </c>
      <c r="ES242">
        <v>72995</v>
      </c>
      <c r="ET242">
        <v>18050000</v>
      </c>
      <c r="EU242">
        <v>9885000</v>
      </c>
      <c r="EV242">
        <v>183162</v>
      </c>
      <c r="EW242">
        <v>157350</v>
      </c>
      <c r="EX242">
        <v>373345</v>
      </c>
      <c r="EY242">
        <v>372865</v>
      </c>
      <c r="EZ242">
        <v>2893989</v>
      </c>
      <c r="FA242">
        <v>0</v>
      </c>
      <c r="FB242">
        <v>83576</v>
      </c>
      <c r="FC242">
        <v>0</v>
      </c>
      <c r="FD242">
        <v>16010</v>
      </c>
      <c r="FE242">
        <v>-2750412</v>
      </c>
      <c r="FF242">
        <v>-2740792</v>
      </c>
      <c r="FG242">
        <v>167</v>
      </c>
      <c r="FH242">
        <v>3308</v>
      </c>
      <c r="FI242">
        <v>101438</v>
      </c>
      <c r="FJ242">
        <v>61850</v>
      </c>
      <c r="FK242">
        <v>20692000</v>
      </c>
      <c r="FL242">
        <v>12615000</v>
      </c>
      <c r="FM242">
        <v>0</v>
      </c>
      <c r="FN242">
        <v>150000</v>
      </c>
      <c r="FO242">
        <v>18050000</v>
      </c>
      <c r="FP242">
        <v>2642000</v>
      </c>
      <c r="FQ242">
        <v>2730000</v>
      </c>
      <c r="FR242">
        <v>-6974</v>
      </c>
      <c r="FS242">
        <v>51058</v>
      </c>
      <c r="FT242">
        <v>200037</v>
      </c>
      <c r="FU242">
        <v>148979</v>
      </c>
      <c r="FV242">
        <v>193063</v>
      </c>
      <c r="FW242">
        <v>200037</v>
      </c>
      <c r="FX242">
        <v>0</v>
      </c>
      <c r="FY242">
        <v>0</v>
      </c>
      <c r="GB242">
        <v>0</v>
      </c>
      <c r="GC242">
        <v>6</v>
      </c>
      <c r="GG242">
        <v>63046</v>
      </c>
      <c r="GH242">
        <v>1213422</v>
      </c>
      <c r="GK242">
        <v>28610</v>
      </c>
      <c r="GL242">
        <v>18122</v>
      </c>
      <c r="GQ242">
        <v>9735000</v>
      </c>
      <c r="GW242">
        <v>137313</v>
      </c>
      <c r="GX242">
        <v>-150000</v>
      </c>
      <c r="GY242">
        <v>1131288</v>
      </c>
      <c r="GZ242">
        <v>-265</v>
      </c>
      <c r="HA242">
        <v>0</v>
      </c>
      <c r="HB242">
        <v>-265</v>
      </c>
      <c r="HC242">
        <v>137048</v>
      </c>
      <c r="HD242">
        <v>-150000</v>
      </c>
      <c r="HE242">
        <v>1131023</v>
      </c>
      <c r="HF242">
        <v>137313</v>
      </c>
      <c r="HG242">
        <v>-150000</v>
      </c>
      <c r="HH242">
        <v>816288</v>
      </c>
      <c r="HI242">
        <v>-265</v>
      </c>
      <c r="HJ242">
        <v>0</v>
      </c>
      <c r="HK242">
        <v>-265</v>
      </c>
      <c r="HL242">
        <v>137048</v>
      </c>
      <c r="HM242">
        <v>-150000</v>
      </c>
      <c r="HN242">
        <v>816023</v>
      </c>
      <c r="IN242">
        <v>776176</v>
      </c>
      <c r="IO242">
        <v>776176</v>
      </c>
    </row>
    <row r="243" spans="1:289">
      <c r="A243" t="s">
        <v>8558</v>
      </c>
      <c r="B243">
        <v>1841021272</v>
      </c>
      <c r="C243" t="s">
        <v>4182</v>
      </c>
      <c r="D243" t="s">
        <v>1667</v>
      </c>
      <c r="E243">
        <v>23984999</v>
      </c>
      <c r="F243" t="s">
        <v>8559</v>
      </c>
      <c r="G243" t="s">
        <v>3936</v>
      </c>
      <c r="H243" t="s">
        <v>3931</v>
      </c>
      <c r="I243" t="s">
        <v>3932</v>
      </c>
      <c r="T243">
        <v>21888</v>
      </c>
      <c r="U243">
        <v>27152</v>
      </c>
      <c r="AL243">
        <v>1763</v>
      </c>
      <c r="AM243">
        <v>1316</v>
      </c>
      <c r="AP243">
        <v>1697</v>
      </c>
      <c r="AQ243">
        <v>45</v>
      </c>
      <c r="BH243">
        <v>20298</v>
      </c>
      <c r="BI243">
        <v>21740</v>
      </c>
      <c r="BL243">
        <v>815</v>
      </c>
      <c r="BM243">
        <v>2250</v>
      </c>
      <c r="BX243">
        <v>4235</v>
      </c>
      <c r="BY243">
        <v>4523</v>
      </c>
      <c r="CD243">
        <v>25348</v>
      </c>
      <c r="CE243">
        <v>28513</v>
      </c>
      <c r="CP243">
        <v>375</v>
      </c>
      <c r="CQ243">
        <v>180</v>
      </c>
      <c r="CT243">
        <v>316</v>
      </c>
      <c r="CU243">
        <v>132</v>
      </c>
      <c r="CV243">
        <v>3353</v>
      </c>
      <c r="CW243">
        <v>1347</v>
      </c>
      <c r="DD243">
        <v>5264</v>
      </c>
      <c r="DE243">
        <v>2209</v>
      </c>
      <c r="DF243">
        <v>1220</v>
      </c>
      <c r="DG243">
        <v>550</v>
      </c>
    </row>
    <row r="244" spans="1:289">
      <c r="A244" t="s">
        <v>8560</v>
      </c>
      <c r="B244">
        <v>5405034430</v>
      </c>
      <c r="C244" t="s">
        <v>8346</v>
      </c>
      <c r="D244" t="s">
        <v>1674</v>
      </c>
      <c r="E244">
        <v>23692181</v>
      </c>
      <c r="F244" t="s">
        <v>8561</v>
      </c>
      <c r="G244" t="s">
        <v>3936</v>
      </c>
      <c r="H244" t="s">
        <v>3931</v>
      </c>
      <c r="I244" t="s">
        <v>3932</v>
      </c>
      <c r="AF244">
        <v>5544</v>
      </c>
      <c r="AG244">
        <v>23132</v>
      </c>
      <c r="AL244">
        <v>35836</v>
      </c>
      <c r="AM244">
        <v>10004</v>
      </c>
      <c r="AP244">
        <v>3288</v>
      </c>
      <c r="AQ244">
        <v>2928</v>
      </c>
      <c r="AR244">
        <v>218762</v>
      </c>
      <c r="AS244">
        <v>220079</v>
      </c>
      <c r="AT244">
        <v>263430</v>
      </c>
      <c r="AU244">
        <v>256143</v>
      </c>
      <c r="AV244">
        <v>10005</v>
      </c>
      <c r="AW244">
        <v>10005</v>
      </c>
      <c r="BF244">
        <v>34162</v>
      </c>
      <c r="BG244">
        <v>21948</v>
      </c>
      <c r="BH244">
        <v>44167</v>
      </c>
      <c r="BI244">
        <v>31953</v>
      </c>
      <c r="BL244">
        <v>0</v>
      </c>
      <c r="BM244">
        <v>3900</v>
      </c>
      <c r="BT244">
        <v>218762</v>
      </c>
      <c r="BU244">
        <v>223979</v>
      </c>
      <c r="BX244">
        <v>501</v>
      </c>
      <c r="BY244">
        <v>211</v>
      </c>
      <c r="CB244">
        <v>501</v>
      </c>
      <c r="CC244">
        <v>211</v>
      </c>
      <c r="CD244">
        <v>263430</v>
      </c>
      <c r="CE244">
        <v>256143</v>
      </c>
      <c r="CF244">
        <v>1900</v>
      </c>
      <c r="CG244">
        <v>1700</v>
      </c>
      <c r="CH244">
        <v>25762</v>
      </c>
      <c r="CI244">
        <v>16176</v>
      </c>
      <c r="CP244">
        <v>190</v>
      </c>
      <c r="CQ244">
        <v>231</v>
      </c>
      <c r="CR244">
        <v>25572</v>
      </c>
      <c r="CS244">
        <v>15945</v>
      </c>
      <c r="CV244">
        <v>23164</v>
      </c>
      <c r="CW244">
        <v>13959</v>
      </c>
      <c r="DB244">
        <v>23164</v>
      </c>
      <c r="DC244">
        <v>13959</v>
      </c>
      <c r="DD244">
        <v>80258</v>
      </c>
      <c r="DE244">
        <v>66190</v>
      </c>
      <c r="DF244">
        <v>52596</v>
      </c>
      <c r="DG244">
        <v>48314</v>
      </c>
      <c r="DH244">
        <v>27662</v>
      </c>
      <c r="DI244">
        <v>17876</v>
      </c>
      <c r="DJ244">
        <v>10005</v>
      </c>
      <c r="DK244">
        <v>12839</v>
      </c>
      <c r="DL244">
        <v>22844</v>
      </c>
      <c r="DM244">
        <v>0</v>
      </c>
      <c r="DN244">
        <v>13959</v>
      </c>
      <c r="DO244">
        <v>13959</v>
      </c>
      <c r="DP244">
        <v>23164</v>
      </c>
      <c r="DQ244">
        <v>23164</v>
      </c>
      <c r="DR244">
        <v>0</v>
      </c>
      <c r="DS244">
        <v>4850</v>
      </c>
      <c r="DT244">
        <v>4850</v>
      </c>
      <c r="DU244">
        <v>4850</v>
      </c>
      <c r="DV244">
        <v>4850</v>
      </c>
      <c r="DW244">
        <v>10005</v>
      </c>
      <c r="DX244">
        <v>21948</v>
      </c>
      <c r="DY244">
        <v>31953</v>
      </c>
      <c r="DZ244">
        <v>0</v>
      </c>
      <c r="EA244">
        <v>23164</v>
      </c>
      <c r="EB244">
        <v>23164</v>
      </c>
      <c r="EC244">
        <v>0</v>
      </c>
      <c r="ED244">
        <v>10950</v>
      </c>
      <c r="EE244">
        <v>10950</v>
      </c>
      <c r="EF244">
        <v>10950</v>
      </c>
      <c r="EG244">
        <v>10950</v>
      </c>
      <c r="EH244">
        <v>10005</v>
      </c>
      <c r="EI244">
        <v>34162</v>
      </c>
      <c r="EJ244">
        <v>44167</v>
      </c>
      <c r="EK244">
        <v>44167</v>
      </c>
      <c r="EL244">
        <v>31953</v>
      </c>
      <c r="EM244">
        <v>10500</v>
      </c>
      <c r="EN244">
        <v>1800</v>
      </c>
      <c r="EO244">
        <v>80258</v>
      </c>
      <c r="EP244">
        <v>66190</v>
      </c>
      <c r="ET244">
        <v>53529</v>
      </c>
      <c r="EU244">
        <v>14816</v>
      </c>
      <c r="EV244">
        <v>26238</v>
      </c>
      <c r="EW244">
        <v>43893</v>
      </c>
      <c r="EX244">
        <v>10441</v>
      </c>
      <c r="EY244">
        <v>8917</v>
      </c>
      <c r="FC244">
        <v>38679</v>
      </c>
      <c r="FD244">
        <v>1866</v>
      </c>
      <c r="FE244">
        <v>43389</v>
      </c>
      <c r="FF244">
        <v>13149</v>
      </c>
      <c r="FK244">
        <v>10500</v>
      </c>
      <c r="FL244">
        <v>1800</v>
      </c>
      <c r="FM244">
        <v>10950</v>
      </c>
      <c r="FN244">
        <v>4850</v>
      </c>
      <c r="FO244">
        <v>3900</v>
      </c>
      <c r="FP244">
        <v>-43029</v>
      </c>
      <c r="FQ244">
        <v>-13016</v>
      </c>
      <c r="FR244">
        <v>360</v>
      </c>
      <c r="FS244">
        <v>133</v>
      </c>
      <c r="FT244">
        <v>2928</v>
      </c>
      <c r="FU244">
        <v>2795</v>
      </c>
      <c r="FV244">
        <v>3288</v>
      </c>
      <c r="FW244">
        <v>2928</v>
      </c>
      <c r="FX244">
        <v>0</v>
      </c>
      <c r="FY244">
        <v>0</v>
      </c>
      <c r="GB244">
        <v>-2408</v>
      </c>
      <c r="GC244">
        <v>-1986</v>
      </c>
      <c r="GQ244">
        <v>8100</v>
      </c>
    </row>
    <row r="245" spans="1:289">
      <c r="A245" t="s">
        <v>8562</v>
      </c>
      <c r="B245">
        <v>2312280830</v>
      </c>
      <c r="C245" t="s">
        <v>8214</v>
      </c>
      <c r="D245" t="s">
        <v>1681</v>
      </c>
      <c r="E245">
        <v>23154911</v>
      </c>
      <c r="F245" t="s">
        <v>8563</v>
      </c>
      <c r="G245" t="s">
        <v>3936</v>
      </c>
      <c r="H245" t="s">
        <v>3931</v>
      </c>
      <c r="I245" t="s">
        <v>3932</v>
      </c>
      <c r="T245">
        <v>0</v>
      </c>
      <c r="U245">
        <v>34</v>
      </c>
      <c r="AD245">
        <v>0</v>
      </c>
      <c r="AE245">
        <v>34</v>
      </c>
      <c r="AF245">
        <v>0</v>
      </c>
      <c r="AL245">
        <v>7339</v>
      </c>
      <c r="AM245">
        <v>3930</v>
      </c>
      <c r="AN245">
        <v>26060</v>
      </c>
      <c r="AO245">
        <v>29108</v>
      </c>
      <c r="AP245">
        <v>523</v>
      </c>
      <c r="AQ245">
        <v>797</v>
      </c>
      <c r="AR245">
        <v>0</v>
      </c>
      <c r="AT245">
        <v>33922</v>
      </c>
      <c r="AU245">
        <v>33835</v>
      </c>
      <c r="AV245">
        <v>10</v>
      </c>
      <c r="AW245">
        <v>10</v>
      </c>
      <c r="BF245">
        <v>16879</v>
      </c>
      <c r="BG245">
        <v>16257</v>
      </c>
      <c r="BH245">
        <v>16889</v>
      </c>
      <c r="BI245">
        <v>16267</v>
      </c>
      <c r="BV245">
        <v>526</v>
      </c>
      <c r="BW245">
        <v>1068</v>
      </c>
      <c r="BX245">
        <v>420</v>
      </c>
      <c r="BY245">
        <v>447</v>
      </c>
      <c r="BZ245">
        <v>16087</v>
      </c>
      <c r="CA245">
        <v>16087</v>
      </c>
      <c r="CB245">
        <v>17033</v>
      </c>
      <c r="CC245">
        <v>17602</v>
      </c>
      <c r="CD245">
        <v>33922</v>
      </c>
      <c r="CE245">
        <v>33869</v>
      </c>
      <c r="CF245">
        <v>18737</v>
      </c>
      <c r="CG245">
        <v>19567</v>
      </c>
      <c r="CH245">
        <v>-18545</v>
      </c>
      <c r="CI245">
        <v>-18659</v>
      </c>
      <c r="CJ245">
        <v>14</v>
      </c>
      <c r="CK245">
        <v>1</v>
      </c>
      <c r="CN245">
        <v>27995</v>
      </c>
      <c r="CO245">
        <v>23590</v>
      </c>
      <c r="CP245">
        <v>7892</v>
      </c>
      <c r="CQ245">
        <v>3289</v>
      </c>
      <c r="CR245">
        <v>1572</v>
      </c>
      <c r="CS245">
        <v>1643</v>
      </c>
      <c r="CV245">
        <v>622</v>
      </c>
      <c r="CW245">
        <v>523</v>
      </c>
      <c r="DB245">
        <v>622</v>
      </c>
      <c r="DC245">
        <v>523</v>
      </c>
      <c r="DD245">
        <v>192</v>
      </c>
      <c r="DE245">
        <v>908</v>
      </c>
      <c r="DH245">
        <v>192</v>
      </c>
      <c r="DI245">
        <v>908</v>
      </c>
      <c r="DJ245">
        <v>10</v>
      </c>
      <c r="DK245">
        <v>15734</v>
      </c>
      <c r="DL245">
        <v>15744</v>
      </c>
      <c r="DM245">
        <v>0</v>
      </c>
      <c r="DN245">
        <v>523</v>
      </c>
      <c r="DO245">
        <v>523</v>
      </c>
      <c r="DP245">
        <v>622</v>
      </c>
      <c r="DQ245">
        <v>622</v>
      </c>
      <c r="DR245">
        <v>0</v>
      </c>
      <c r="DT245">
        <v>0</v>
      </c>
      <c r="DW245">
        <v>10</v>
      </c>
      <c r="DX245">
        <v>16257</v>
      </c>
      <c r="DY245">
        <v>16267</v>
      </c>
      <c r="DZ245">
        <v>0</v>
      </c>
      <c r="EA245">
        <v>622</v>
      </c>
      <c r="EB245">
        <v>622</v>
      </c>
      <c r="EH245">
        <v>10</v>
      </c>
      <c r="EI245">
        <v>16879</v>
      </c>
      <c r="EJ245">
        <v>16889</v>
      </c>
      <c r="EK245">
        <v>32976</v>
      </c>
      <c r="EL245">
        <v>32354</v>
      </c>
      <c r="EM245">
        <v>800</v>
      </c>
      <c r="EN245">
        <v>1036</v>
      </c>
      <c r="EO245">
        <v>52</v>
      </c>
      <c r="EP245">
        <v>908</v>
      </c>
      <c r="ES245">
        <v>25922</v>
      </c>
      <c r="ET245">
        <v>2200</v>
      </c>
      <c r="EU245">
        <v>190</v>
      </c>
      <c r="EV245">
        <v>17980</v>
      </c>
      <c r="EW245">
        <v>21749</v>
      </c>
      <c r="EX245">
        <v>910</v>
      </c>
      <c r="EY245">
        <v>1542</v>
      </c>
      <c r="FC245">
        <v>5958</v>
      </c>
      <c r="FD245">
        <v>2090</v>
      </c>
      <c r="FE245">
        <v>1126</v>
      </c>
      <c r="FF245">
        <v>-886</v>
      </c>
      <c r="FI245">
        <v>0</v>
      </c>
      <c r="FK245">
        <v>800</v>
      </c>
      <c r="FL245">
        <v>1036</v>
      </c>
      <c r="FO245">
        <v>2200</v>
      </c>
      <c r="FP245">
        <v>-1400</v>
      </c>
      <c r="FQ245">
        <v>846</v>
      </c>
      <c r="FR245">
        <v>-274</v>
      </c>
      <c r="FS245">
        <v>-40</v>
      </c>
      <c r="FT245">
        <v>797</v>
      </c>
      <c r="FU245">
        <v>837</v>
      </c>
      <c r="FV245">
        <v>523</v>
      </c>
      <c r="FW245">
        <v>797</v>
      </c>
      <c r="GB245">
        <v>-950</v>
      </c>
      <c r="GC245">
        <v>-1120</v>
      </c>
      <c r="GG245">
        <v>23587</v>
      </c>
      <c r="GQ245">
        <v>190</v>
      </c>
      <c r="GW245">
        <v>523</v>
      </c>
      <c r="GX245">
        <v>0</v>
      </c>
      <c r="GY245">
        <v>16267</v>
      </c>
      <c r="HC245">
        <v>523</v>
      </c>
      <c r="HD245">
        <v>0</v>
      </c>
      <c r="HE245">
        <v>16267</v>
      </c>
      <c r="HF245">
        <v>0</v>
      </c>
      <c r="HG245">
        <v>0</v>
      </c>
      <c r="HH245">
        <v>15734</v>
      </c>
      <c r="HL245">
        <v>0</v>
      </c>
      <c r="HM245">
        <v>0</v>
      </c>
      <c r="HN245">
        <v>15734</v>
      </c>
    </row>
    <row r="246" spans="1:289">
      <c r="A246" t="s">
        <v>3987</v>
      </c>
      <c r="B246">
        <v>6659210466</v>
      </c>
      <c r="C246" t="s">
        <v>3988</v>
      </c>
      <c r="D246" t="s">
        <v>3989</v>
      </c>
      <c r="E246">
        <v>25233290</v>
      </c>
      <c r="F246" t="s">
        <v>3990</v>
      </c>
      <c r="G246" t="s">
        <v>3936</v>
      </c>
      <c r="H246" t="s">
        <v>3931</v>
      </c>
      <c r="I246" t="s">
        <v>3932</v>
      </c>
      <c r="X246">
        <v>27916</v>
      </c>
      <c r="Y246">
        <v>24602</v>
      </c>
      <c r="AL246">
        <v>14155</v>
      </c>
      <c r="AM246">
        <v>17010</v>
      </c>
      <c r="AP246">
        <v>54</v>
      </c>
      <c r="AQ246">
        <v>33</v>
      </c>
      <c r="BH246">
        <v>41765</v>
      </c>
      <c r="BI246">
        <v>41240</v>
      </c>
      <c r="BV246">
        <v>0</v>
      </c>
      <c r="BX246">
        <v>360</v>
      </c>
      <c r="BY246">
        <v>405</v>
      </c>
      <c r="CD246">
        <v>42125</v>
      </c>
      <c r="CE246">
        <v>41645</v>
      </c>
      <c r="CP246">
        <v>0</v>
      </c>
      <c r="CQ246">
        <v>2283</v>
      </c>
      <c r="CT246">
        <v>265</v>
      </c>
      <c r="CU246">
        <v>405</v>
      </c>
      <c r="CV246">
        <v>1260</v>
      </c>
      <c r="CW246">
        <v>5380</v>
      </c>
      <c r="DD246">
        <v>26469</v>
      </c>
      <c r="DE246">
        <v>39931</v>
      </c>
      <c r="DF246">
        <v>24944</v>
      </c>
      <c r="DG246">
        <v>31863</v>
      </c>
    </row>
    <row r="247" spans="1:289">
      <c r="A247" t="s">
        <v>8564</v>
      </c>
      <c r="B247">
        <v>3123387280</v>
      </c>
      <c r="C247" t="s">
        <v>4124</v>
      </c>
      <c r="D247" t="s">
        <v>1694</v>
      </c>
      <c r="E247">
        <v>23987172</v>
      </c>
      <c r="F247" t="s">
        <v>8565</v>
      </c>
      <c r="G247" t="s">
        <v>3936</v>
      </c>
      <c r="H247" t="s">
        <v>3931</v>
      </c>
      <c r="I247" t="s">
        <v>3932</v>
      </c>
      <c r="AF247">
        <v>1</v>
      </c>
      <c r="AG247">
        <v>35</v>
      </c>
      <c r="AL247">
        <v>403877</v>
      </c>
      <c r="AM247">
        <v>332168</v>
      </c>
      <c r="AP247">
        <v>594</v>
      </c>
      <c r="AQ247">
        <v>456</v>
      </c>
      <c r="BH247">
        <v>318467</v>
      </c>
      <c r="BI247">
        <v>270593</v>
      </c>
      <c r="BL247">
        <v>2258</v>
      </c>
      <c r="BM247">
        <v>2000</v>
      </c>
      <c r="BX247">
        <v>83746</v>
      </c>
      <c r="BY247">
        <v>60066</v>
      </c>
      <c r="CD247">
        <v>404471</v>
      </c>
      <c r="CE247">
        <v>332660</v>
      </c>
      <c r="CN247">
        <v>2746</v>
      </c>
      <c r="CO247">
        <v>208</v>
      </c>
      <c r="CP247">
        <v>220</v>
      </c>
      <c r="CQ247">
        <v>248</v>
      </c>
      <c r="CT247">
        <v>4952</v>
      </c>
      <c r="CU247">
        <v>4921</v>
      </c>
      <c r="CV247">
        <v>47856</v>
      </c>
      <c r="CW247">
        <v>134533</v>
      </c>
      <c r="DD247">
        <v>132864</v>
      </c>
      <c r="DE247">
        <v>219417</v>
      </c>
      <c r="DF247">
        <v>82582</v>
      </c>
      <c r="DG247">
        <v>79923</v>
      </c>
    </row>
    <row r="248" spans="1:289">
      <c r="A248" t="s">
        <v>8566</v>
      </c>
      <c r="B248">
        <v>5027185213</v>
      </c>
      <c r="C248" t="s">
        <v>8338</v>
      </c>
      <c r="D248" t="s">
        <v>1701</v>
      </c>
      <c r="E248">
        <v>23266670</v>
      </c>
      <c r="F248" t="s">
        <v>8567</v>
      </c>
      <c r="G248" t="s">
        <v>3936</v>
      </c>
      <c r="H248" t="s">
        <v>3931</v>
      </c>
      <c r="I248" t="s">
        <v>3932</v>
      </c>
      <c r="T248">
        <v>3755</v>
      </c>
      <c r="U248">
        <v>8878</v>
      </c>
      <c r="AL248">
        <v>30913</v>
      </c>
      <c r="AM248">
        <v>14133</v>
      </c>
      <c r="AP248">
        <v>255</v>
      </c>
      <c r="AQ248">
        <v>2092</v>
      </c>
      <c r="BH248">
        <v>31363</v>
      </c>
      <c r="BI248">
        <v>22801</v>
      </c>
      <c r="BL248">
        <v>1640</v>
      </c>
      <c r="BM248">
        <v>940</v>
      </c>
      <c r="BX248">
        <v>1921</v>
      </c>
      <c r="BY248">
        <v>1363</v>
      </c>
      <c r="CD248">
        <v>34923</v>
      </c>
      <c r="CE248">
        <v>25104</v>
      </c>
      <c r="CN248">
        <v>5892</v>
      </c>
      <c r="CO248">
        <v>2488</v>
      </c>
      <c r="CP248">
        <v>5132</v>
      </c>
      <c r="CQ248">
        <v>1778</v>
      </c>
      <c r="CT248">
        <v>2112</v>
      </c>
      <c r="CU248">
        <v>1675</v>
      </c>
      <c r="CV248">
        <v>16679</v>
      </c>
      <c r="CW248">
        <v>11890</v>
      </c>
      <c r="DD248">
        <v>36286</v>
      </c>
      <c r="DE248">
        <v>30032</v>
      </c>
      <c r="DF248">
        <v>18255</v>
      </c>
      <c r="DG248">
        <v>17177</v>
      </c>
    </row>
    <row r="249" spans="1:289">
      <c r="A249" t="s">
        <v>8568</v>
      </c>
      <c r="B249">
        <v>7107129634</v>
      </c>
      <c r="C249" t="s">
        <v>8569</v>
      </c>
      <c r="D249" t="s">
        <v>8570</v>
      </c>
      <c r="E249">
        <v>24581526</v>
      </c>
      <c r="F249" t="s">
        <v>8571</v>
      </c>
      <c r="G249" t="s">
        <v>3936</v>
      </c>
      <c r="H249" t="s">
        <v>3931</v>
      </c>
      <c r="I249" t="s">
        <v>3932</v>
      </c>
      <c r="AL249">
        <v>9600</v>
      </c>
      <c r="AM249">
        <v>69841</v>
      </c>
      <c r="AP249">
        <v>10787</v>
      </c>
      <c r="AQ249">
        <v>3955</v>
      </c>
      <c r="BH249">
        <v>-8953</v>
      </c>
      <c r="BI249">
        <v>-9124</v>
      </c>
      <c r="BL249">
        <v>28256</v>
      </c>
      <c r="BM249">
        <v>31127</v>
      </c>
      <c r="BV249">
        <v>0</v>
      </c>
      <c r="BX249">
        <v>1084</v>
      </c>
      <c r="BY249">
        <v>51793</v>
      </c>
      <c r="CD249">
        <v>20387</v>
      </c>
      <c r="CE249">
        <v>73796</v>
      </c>
      <c r="CL249">
        <v>1867</v>
      </c>
      <c r="CM249">
        <v>926</v>
      </c>
      <c r="CN249">
        <v>1269</v>
      </c>
      <c r="CO249">
        <v>647</v>
      </c>
      <c r="CP249">
        <v>623</v>
      </c>
      <c r="CQ249">
        <v>287</v>
      </c>
      <c r="CT249">
        <v>1124</v>
      </c>
      <c r="CU249">
        <v>991</v>
      </c>
      <c r="CV249">
        <v>172</v>
      </c>
      <c r="CW249">
        <v>10579</v>
      </c>
      <c r="DD249">
        <v>36627</v>
      </c>
      <c r="DE249">
        <v>32507</v>
      </c>
      <c r="DF249">
        <v>34110</v>
      </c>
      <c r="DG249">
        <v>20371</v>
      </c>
    </row>
    <row r="250" spans="1:289">
      <c r="A250" t="s">
        <v>8572</v>
      </c>
      <c r="B250">
        <v>3702742986</v>
      </c>
      <c r="C250" t="s">
        <v>4028</v>
      </c>
      <c r="D250" t="s">
        <v>8573</v>
      </c>
      <c r="E250">
        <v>23712553</v>
      </c>
      <c r="F250" t="s">
        <v>8574</v>
      </c>
      <c r="G250" t="s">
        <v>3936</v>
      </c>
      <c r="H250" t="s">
        <v>3931</v>
      </c>
      <c r="I250" t="s">
        <v>3932</v>
      </c>
      <c r="T250">
        <v>34</v>
      </c>
      <c r="AD250">
        <v>34</v>
      </c>
      <c r="AE250">
        <v>0</v>
      </c>
      <c r="AF250">
        <v>2</v>
      </c>
      <c r="AG250">
        <v>2</v>
      </c>
      <c r="AL250">
        <v>5744</v>
      </c>
      <c r="AM250">
        <v>6888</v>
      </c>
      <c r="AN250">
        <v>6525</v>
      </c>
      <c r="AO250">
        <v>7327</v>
      </c>
      <c r="AP250">
        <v>484</v>
      </c>
      <c r="AQ250">
        <v>826</v>
      </c>
      <c r="AT250">
        <v>12755</v>
      </c>
      <c r="AU250">
        <v>15043</v>
      </c>
      <c r="AV250">
        <v>20</v>
      </c>
      <c r="AW250">
        <v>20</v>
      </c>
      <c r="BB250">
        <v>2650</v>
      </c>
      <c r="BC250">
        <v>2650</v>
      </c>
      <c r="BF250">
        <v>8961</v>
      </c>
      <c r="BG250">
        <v>10511</v>
      </c>
      <c r="BH250">
        <v>11631</v>
      </c>
      <c r="BI250">
        <v>13181</v>
      </c>
      <c r="BL250">
        <v>258</v>
      </c>
      <c r="BM250">
        <v>573</v>
      </c>
      <c r="BT250">
        <v>258</v>
      </c>
      <c r="BU250">
        <v>573</v>
      </c>
      <c r="BV250">
        <v>2</v>
      </c>
      <c r="BX250">
        <v>898</v>
      </c>
      <c r="BY250">
        <v>1289</v>
      </c>
      <c r="CB250">
        <v>900</v>
      </c>
      <c r="CC250">
        <v>1289</v>
      </c>
      <c r="CD250">
        <v>12789</v>
      </c>
      <c r="CE250">
        <v>15043</v>
      </c>
      <c r="CF250">
        <v>1762</v>
      </c>
      <c r="CG250">
        <v>1191</v>
      </c>
      <c r="CH250">
        <v>-553</v>
      </c>
      <c r="CI250">
        <v>3096</v>
      </c>
      <c r="CL250">
        <v>54</v>
      </c>
      <c r="CM250">
        <v>95</v>
      </c>
      <c r="CN250">
        <v>0</v>
      </c>
      <c r="CO250">
        <v>231</v>
      </c>
      <c r="CP250">
        <v>826</v>
      </c>
      <c r="CQ250">
        <v>44</v>
      </c>
      <c r="CR250">
        <v>-1433</v>
      </c>
      <c r="CS250">
        <v>3188</v>
      </c>
      <c r="CT250">
        <v>-117</v>
      </c>
      <c r="CU250">
        <v>-565</v>
      </c>
      <c r="CV250">
        <v>-1550</v>
      </c>
      <c r="CW250">
        <v>2623</v>
      </c>
      <c r="DB250">
        <v>-1550</v>
      </c>
      <c r="DC250">
        <v>2623</v>
      </c>
      <c r="DD250">
        <v>8909</v>
      </c>
      <c r="DE250">
        <v>8907</v>
      </c>
      <c r="DF250">
        <v>7700</v>
      </c>
      <c r="DG250">
        <v>4620</v>
      </c>
      <c r="DH250">
        <v>1209</v>
      </c>
      <c r="DI250">
        <v>4287</v>
      </c>
    </row>
    <row r="251" spans="1:289">
      <c r="A251" t="s">
        <v>8575</v>
      </c>
      <c r="B251">
        <v>2721204357</v>
      </c>
      <c r="C251" t="s">
        <v>8576</v>
      </c>
      <c r="D251" t="s">
        <v>1720</v>
      </c>
      <c r="E251">
        <v>25088856</v>
      </c>
      <c r="F251" t="s">
        <v>8577</v>
      </c>
      <c r="G251" t="s">
        <v>3936</v>
      </c>
      <c r="H251" t="s">
        <v>3931</v>
      </c>
      <c r="I251" t="s">
        <v>3932</v>
      </c>
      <c r="X251">
        <v>11523</v>
      </c>
      <c r="Y251">
        <v>11523</v>
      </c>
      <c r="AF251">
        <v>67</v>
      </c>
      <c r="AG251">
        <v>67</v>
      </c>
      <c r="AL251">
        <v>1230</v>
      </c>
      <c r="AM251">
        <v>2180</v>
      </c>
      <c r="AP251">
        <v>2692</v>
      </c>
      <c r="AQ251">
        <v>2196</v>
      </c>
      <c r="BH251">
        <v>12839</v>
      </c>
      <c r="BI251">
        <v>12946</v>
      </c>
      <c r="BR251">
        <v>0</v>
      </c>
      <c r="BS251">
        <v>0</v>
      </c>
      <c r="BV251">
        <v>0</v>
      </c>
      <c r="BW251">
        <v>0</v>
      </c>
      <c r="BX251">
        <v>2673</v>
      </c>
      <c r="BY251">
        <v>3020</v>
      </c>
      <c r="CD251">
        <v>15512</v>
      </c>
      <c r="CE251">
        <v>15966</v>
      </c>
      <c r="CP251">
        <v>70</v>
      </c>
      <c r="CQ251">
        <v>50</v>
      </c>
      <c r="CT251">
        <v>197</v>
      </c>
      <c r="CU251">
        <v>350</v>
      </c>
      <c r="CV251">
        <v>2064</v>
      </c>
      <c r="CW251">
        <v>3573</v>
      </c>
      <c r="DD251">
        <v>3284</v>
      </c>
      <c r="DE251">
        <v>5833</v>
      </c>
      <c r="DF251">
        <v>953</v>
      </c>
      <c r="DG251">
        <v>1860</v>
      </c>
    </row>
    <row r="252" spans="1:289">
      <c r="A252" t="s">
        <v>4013</v>
      </c>
      <c r="B252">
        <v>1832032790</v>
      </c>
      <c r="C252" t="s">
        <v>4014</v>
      </c>
      <c r="D252" t="s">
        <v>1727</v>
      </c>
      <c r="E252">
        <v>25015786</v>
      </c>
      <c r="F252" t="s">
        <v>4015</v>
      </c>
      <c r="G252" t="s">
        <v>3936</v>
      </c>
      <c r="H252" t="s">
        <v>3931</v>
      </c>
      <c r="I252" t="s">
        <v>3932</v>
      </c>
      <c r="T252">
        <v>1223</v>
      </c>
      <c r="U252">
        <v>2445</v>
      </c>
      <c r="AD252">
        <v>1223</v>
      </c>
      <c r="AE252">
        <v>2445</v>
      </c>
      <c r="AF252">
        <v>617</v>
      </c>
      <c r="AG252">
        <v>796</v>
      </c>
      <c r="AL252">
        <v>267696</v>
      </c>
      <c r="AM252">
        <v>272720</v>
      </c>
      <c r="AN252">
        <v>9705</v>
      </c>
      <c r="AO252">
        <v>9708</v>
      </c>
      <c r="AP252">
        <v>268</v>
      </c>
      <c r="AQ252">
        <v>891</v>
      </c>
      <c r="AR252">
        <v>4</v>
      </c>
      <c r="AT252">
        <v>278290</v>
      </c>
      <c r="AU252">
        <v>284115</v>
      </c>
      <c r="AV252">
        <v>10</v>
      </c>
      <c r="AW252">
        <v>10</v>
      </c>
      <c r="BF252">
        <v>278632</v>
      </c>
      <c r="BG252">
        <v>285703</v>
      </c>
      <c r="BH252">
        <v>278642</v>
      </c>
      <c r="BI252">
        <v>285713</v>
      </c>
      <c r="BV252">
        <v>0</v>
      </c>
      <c r="BX252">
        <v>871</v>
      </c>
      <c r="BY252">
        <v>847</v>
      </c>
      <c r="CB252">
        <v>871</v>
      </c>
      <c r="CC252">
        <v>847</v>
      </c>
      <c r="CD252">
        <v>279513</v>
      </c>
      <c r="CE252">
        <v>286560</v>
      </c>
      <c r="CF252">
        <v>8378</v>
      </c>
      <c r="CG252">
        <v>7937</v>
      </c>
      <c r="CH252">
        <v>-6574</v>
      </c>
      <c r="CI252">
        <v>15175</v>
      </c>
      <c r="CJ252">
        <v>0</v>
      </c>
      <c r="CK252">
        <v>2402</v>
      </c>
      <c r="CL252">
        <v>0</v>
      </c>
      <c r="CM252">
        <v>9</v>
      </c>
      <c r="CN252">
        <v>20901</v>
      </c>
      <c r="CO252">
        <v>2840</v>
      </c>
      <c r="CP252">
        <v>20717</v>
      </c>
      <c r="CQ252">
        <v>23282</v>
      </c>
      <c r="CR252">
        <v>-6390</v>
      </c>
      <c r="CS252">
        <v>-2874</v>
      </c>
      <c r="CT252">
        <v>-681</v>
      </c>
      <c r="CU252">
        <v>-695</v>
      </c>
      <c r="CV252">
        <v>-7071</v>
      </c>
      <c r="CW252">
        <v>-3569</v>
      </c>
      <c r="DB252">
        <v>-7071</v>
      </c>
      <c r="DC252">
        <v>-3569</v>
      </c>
      <c r="DD252">
        <v>1804</v>
      </c>
      <c r="DE252">
        <v>23136</v>
      </c>
      <c r="DF252">
        <v>0</v>
      </c>
      <c r="DG252">
        <v>24</v>
      </c>
      <c r="DH252">
        <v>1804</v>
      </c>
      <c r="DI252">
        <v>23112</v>
      </c>
    </row>
    <row r="253" spans="1:289">
      <c r="A253" t="s">
        <v>8578</v>
      </c>
      <c r="B253">
        <v>4027113714</v>
      </c>
      <c r="C253" t="s">
        <v>8579</v>
      </c>
      <c r="D253" t="s">
        <v>1734</v>
      </c>
      <c r="E253">
        <v>24225409</v>
      </c>
      <c r="F253" t="s">
        <v>8580</v>
      </c>
      <c r="G253" t="s">
        <v>3936</v>
      </c>
      <c r="H253" t="s">
        <v>3931</v>
      </c>
      <c r="I253" t="s">
        <v>3932</v>
      </c>
      <c r="AL253">
        <v>83633</v>
      </c>
      <c r="AM253">
        <v>89506</v>
      </c>
      <c r="AP253">
        <v>233</v>
      </c>
      <c r="AQ253">
        <v>151</v>
      </c>
      <c r="BH253">
        <v>81835</v>
      </c>
      <c r="BI253">
        <v>87648</v>
      </c>
      <c r="BL253">
        <v>0</v>
      </c>
      <c r="BV253">
        <v>1986</v>
      </c>
      <c r="BW253">
        <v>1986</v>
      </c>
      <c r="BX253">
        <v>45</v>
      </c>
      <c r="BY253">
        <v>23</v>
      </c>
      <c r="CD253">
        <v>83866</v>
      </c>
      <c r="CE253">
        <v>89657</v>
      </c>
      <c r="CP253">
        <v>239</v>
      </c>
      <c r="CQ253">
        <v>270</v>
      </c>
      <c r="CT253">
        <v>266</v>
      </c>
      <c r="CU253">
        <v>148</v>
      </c>
      <c r="CV253">
        <v>233</v>
      </c>
      <c r="CW253">
        <v>113</v>
      </c>
      <c r="DD253">
        <v>5813</v>
      </c>
      <c r="DE253">
        <v>4880</v>
      </c>
      <c r="DF253">
        <v>5075</v>
      </c>
      <c r="DG253">
        <v>4349</v>
      </c>
    </row>
    <row r="254" spans="1:289">
      <c r="A254" t="s">
        <v>8581</v>
      </c>
      <c r="B254">
        <v>7701720659</v>
      </c>
      <c r="C254" t="s">
        <v>8106</v>
      </c>
      <c r="D254" t="s">
        <v>8582</v>
      </c>
      <c r="E254">
        <v>23619655</v>
      </c>
      <c r="F254" t="s">
        <v>8583</v>
      </c>
      <c r="G254" t="s">
        <v>3936</v>
      </c>
      <c r="H254" t="s">
        <v>3931</v>
      </c>
      <c r="I254" t="s">
        <v>3932</v>
      </c>
      <c r="L254">
        <v>1764</v>
      </c>
      <c r="M254">
        <v>1931</v>
      </c>
      <c r="T254">
        <v>2221</v>
      </c>
      <c r="U254">
        <v>1986</v>
      </c>
      <c r="V254">
        <v>0</v>
      </c>
      <c r="X254">
        <v>348</v>
      </c>
      <c r="Y254">
        <v>549</v>
      </c>
      <c r="Z254">
        <v>9033</v>
      </c>
      <c r="AA254">
        <v>7075</v>
      </c>
      <c r="AD254">
        <v>13366</v>
      </c>
      <c r="AE254">
        <v>11541</v>
      </c>
      <c r="AL254">
        <v>56966</v>
      </c>
      <c r="AM254">
        <v>56155</v>
      </c>
      <c r="AN254">
        <v>96779</v>
      </c>
      <c r="AO254">
        <v>95726</v>
      </c>
      <c r="AP254">
        <v>700</v>
      </c>
      <c r="AQ254">
        <v>594</v>
      </c>
      <c r="AR254">
        <v>60</v>
      </c>
      <c r="AS254">
        <v>70</v>
      </c>
      <c r="AT254">
        <v>154505</v>
      </c>
      <c r="AU254">
        <v>152545</v>
      </c>
      <c r="AV254">
        <v>2553</v>
      </c>
      <c r="AW254">
        <v>2553</v>
      </c>
      <c r="BB254">
        <v>4880</v>
      </c>
      <c r="BC254">
        <v>4880</v>
      </c>
      <c r="BF254">
        <v>8754</v>
      </c>
      <c r="BG254">
        <v>3059</v>
      </c>
      <c r="BH254">
        <v>16187</v>
      </c>
      <c r="BI254">
        <v>10492</v>
      </c>
      <c r="BL254">
        <v>0</v>
      </c>
      <c r="BM254">
        <v>10030</v>
      </c>
      <c r="BN254">
        <v>99</v>
      </c>
      <c r="BO254">
        <v>32</v>
      </c>
      <c r="BP254">
        <v>1241</v>
      </c>
      <c r="BQ254">
        <v>728</v>
      </c>
      <c r="BR254">
        <v>242</v>
      </c>
      <c r="BT254">
        <v>99</v>
      </c>
      <c r="BU254">
        <v>10062</v>
      </c>
      <c r="BV254">
        <v>130966</v>
      </c>
      <c r="BW254">
        <v>123293</v>
      </c>
      <c r="BX254">
        <v>19136</v>
      </c>
      <c r="BY254">
        <v>19511</v>
      </c>
      <c r="CB254">
        <v>151585</v>
      </c>
      <c r="CC254">
        <v>143532</v>
      </c>
      <c r="CD254">
        <v>167871</v>
      </c>
      <c r="CE254">
        <v>164086</v>
      </c>
      <c r="CF254">
        <v>9748</v>
      </c>
      <c r="CG254">
        <v>7630</v>
      </c>
      <c r="CH254">
        <v>15138</v>
      </c>
      <c r="CI254">
        <v>12046</v>
      </c>
      <c r="CL254">
        <v>7018</v>
      </c>
      <c r="CM254">
        <v>12299</v>
      </c>
      <c r="CN254">
        <v>1940</v>
      </c>
      <c r="CO254">
        <v>1433</v>
      </c>
      <c r="CP254">
        <v>4631</v>
      </c>
      <c r="CQ254">
        <v>2163</v>
      </c>
      <c r="CR254">
        <v>5429</v>
      </c>
      <c r="CS254">
        <v>-983</v>
      </c>
      <c r="CT254">
        <v>270</v>
      </c>
      <c r="CU254">
        <v>31</v>
      </c>
      <c r="CV254">
        <v>5695</v>
      </c>
      <c r="CW254">
        <v>-956</v>
      </c>
      <c r="CX254">
        <v>1622</v>
      </c>
      <c r="CY254">
        <v>16</v>
      </c>
      <c r="CZ254">
        <v>1892</v>
      </c>
      <c r="DA254">
        <v>47</v>
      </c>
      <c r="DB254">
        <v>5695</v>
      </c>
      <c r="DC254">
        <v>-956</v>
      </c>
      <c r="DD254">
        <v>32258</v>
      </c>
      <c r="DE254">
        <v>25836</v>
      </c>
      <c r="DF254">
        <v>7372</v>
      </c>
      <c r="DG254">
        <v>6160</v>
      </c>
      <c r="DH254">
        <v>24886</v>
      </c>
      <c r="DI254">
        <v>19676</v>
      </c>
      <c r="DJ254">
        <v>2553</v>
      </c>
      <c r="DK254">
        <v>4015</v>
      </c>
      <c r="DL254">
        <v>11448</v>
      </c>
      <c r="DP254">
        <v>5695</v>
      </c>
      <c r="DQ254">
        <v>5695</v>
      </c>
      <c r="DR254">
        <v>0</v>
      </c>
      <c r="DS254">
        <v>956</v>
      </c>
      <c r="DT254">
        <v>956</v>
      </c>
      <c r="DW254">
        <v>2553</v>
      </c>
      <c r="DX254">
        <v>3059</v>
      </c>
      <c r="DY254">
        <v>10492</v>
      </c>
      <c r="DZ254">
        <v>0</v>
      </c>
      <c r="EA254">
        <v>5695</v>
      </c>
      <c r="EB254">
        <v>5695</v>
      </c>
      <c r="EH254">
        <v>2553</v>
      </c>
      <c r="EI254">
        <v>8754</v>
      </c>
      <c r="EJ254">
        <v>16187</v>
      </c>
      <c r="EK254">
        <v>16187</v>
      </c>
      <c r="EL254">
        <v>10492</v>
      </c>
      <c r="EM254">
        <v>8959</v>
      </c>
      <c r="EN254">
        <v>20566</v>
      </c>
      <c r="EO254">
        <v>484</v>
      </c>
      <c r="EP254">
        <v>1158</v>
      </c>
      <c r="ES254">
        <v>29106</v>
      </c>
      <c r="ET254">
        <v>14085</v>
      </c>
      <c r="EU254">
        <v>21216</v>
      </c>
      <c r="EV254">
        <v>4457</v>
      </c>
      <c r="EW254">
        <v>5545</v>
      </c>
      <c r="EX254">
        <v>7738</v>
      </c>
      <c r="EY254">
        <v>4004</v>
      </c>
      <c r="EZ254">
        <v>4117</v>
      </c>
      <c r="FA254">
        <v>1215</v>
      </c>
      <c r="FC254">
        <v>3248</v>
      </c>
      <c r="FD254">
        <v>2034</v>
      </c>
      <c r="FE254">
        <v>8758</v>
      </c>
      <c r="FF254">
        <v>4868</v>
      </c>
      <c r="FI254">
        <v>-3526</v>
      </c>
      <c r="FJ254">
        <v>-3976</v>
      </c>
      <c r="FK254">
        <v>8959</v>
      </c>
      <c r="FL254">
        <v>20566</v>
      </c>
      <c r="FO254">
        <v>14085</v>
      </c>
      <c r="FP254">
        <v>-5126</v>
      </c>
      <c r="FQ254">
        <v>-650</v>
      </c>
      <c r="FR254">
        <v>106</v>
      </c>
      <c r="FS254">
        <v>242</v>
      </c>
      <c r="FT254">
        <v>594</v>
      </c>
      <c r="FU254">
        <v>352</v>
      </c>
      <c r="FV254">
        <v>700</v>
      </c>
      <c r="FW254">
        <v>594</v>
      </c>
      <c r="FX254">
        <v>0</v>
      </c>
      <c r="FY254">
        <v>0</v>
      </c>
      <c r="GB254">
        <v>-4</v>
      </c>
      <c r="GC254">
        <v>-4</v>
      </c>
      <c r="GG254">
        <v>19201</v>
      </c>
      <c r="GH254">
        <v>3908</v>
      </c>
      <c r="GI254">
        <v>177</v>
      </c>
      <c r="GJ254">
        <v>290</v>
      </c>
      <c r="GK254">
        <v>2388</v>
      </c>
      <c r="GL254">
        <v>2346</v>
      </c>
      <c r="GM254">
        <v>6091</v>
      </c>
      <c r="GN254">
        <v>6612</v>
      </c>
      <c r="GQ254">
        <v>21216</v>
      </c>
      <c r="GT254">
        <v>4880</v>
      </c>
      <c r="GU254">
        <v>4880</v>
      </c>
      <c r="GV254">
        <v>4880</v>
      </c>
      <c r="KB254">
        <v>956</v>
      </c>
      <c r="KC254">
        <v>956</v>
      </c>
    </row>
    <row r="255" spans="1:289">
      <c r="A255" t="s">
        <v>8584</v>
      </c>
      <c r="B255">
        <v>2014015480</v>
      </c>
      <c r="C255" t="s">
        <v>8585</v>
      </c>
      <c r="D255" t="s">
        <v>1746</v>
      </c>
      <c r="E255">
        <v>24372446</v>
      </c>
      <c r="G255" t="s">
        <v>3936</v>
      </c>
      <c r="H255" t="s">
        <v>3931</v>
      </c>
      <c r="I255" t="s">
        <v>3932</v>
      </c>
      <c r="T255">
        <v>0</v>
      </c>
      <c r="AD255">
        <v>0</v>
      </c>
      <c r="AE255">
        <v>0</v>
      </c>
      <c r="AF255">
        <v>3</v>
      </c>
      <c r="AL255">
        <v>36965</v>
      </c>
      <c r="AM255">
        <v>39621</v>
      </c>
      <c r="AN255">
        <v>12208</v>
      </c>
      <c r="AO255">
        <v>2208</v>
      </c>
      <c r="AP255">
        <v>6567</v>
      </c>
      <c r="AQ255">
        <v>8554</v>
      </c>
      <c r="AT255">
        <v>55743</v>
      </c>
      <c r="AU255">
        <v>50383</v>
      </c>
      <c r="AV255">
        <v>10</v>
      </c>
      <c r="AW255">
        <v>10</v>
      </c>
      <c r="BF255">
        <v>55683</v>
      </c>
      <c r="BG255">
        <v>50285</v>
      </c>
      <c r="BH255">
        <v>55693</v>
      </c>
      <c r="BI255">
        <v>50295</v>
      </c>
      <c r="BX255">
        <v>50</v>
      </c>
      <c r="BY255">
        <v>88</v>
      </c>
      <c r="CB255">
        <v>50</v>
      </c>
      <c r="CC255">
        <v>88</v>
      </c>
      <c r="CD255">
        <v>55743</v>
      </c>
      <c r="CE255">
        <v>50383</v>
      </c>
      <c r="CF255">
        <v>3818</v>
      </c>
      <c r="CG255">
        <v>3287</v>
      </c>
      <c r="CH255">
        <v>-3818</v>
      </c>
      <c r="CI255">
        <v>-3287</v>
      </c>
      <c r="CJ255">
        <v>193</v>
      </c>
      <c r="CN255">
        <v>16291</v>
      </c>
      <c r="CO255">
        <v>16056</v>
      </c>
      <c r="CP255">
        <v>4760</v>
      </c>
      <c r="CQ255">
        <v>9322</v>
      </c>
      <c r="CR255">
        <v>7906</v>
      </c>
      <c r="CS255">
        <v>3447</v>
      </c>
      <c r="CT255">
        <v>-162</v>
      </c>
      <c r="CU255">
        <v>-80</v>
      </c>
      <c r="CV255">
        <v>5398</v>
      </c>
      <c r="CW255">
        <v>2691</v>
      </c>
      <c r="DB255">
        <v>5398</v>
      </c>
      <c r="DC255">
        <v>2691</v>
      </c>
      <c r="DJ255">
        <v>10</v>
      </c>
      <c r="DK255">
        <v>47594</v>
      </c>
      <c r="DL255">
        <v>47604</v>
      </c>
      <c r="DM255">
        <v>0</v>
      </c>
      <c r="DN255">
        <v>2691</v>
      </c>
      <c r="DO255">
        <v>2691</v>
      </c>
      <c r="DP255">
        <v>5398</v>
      </c>
      <c r="DQ255">
        <v>5398</v>
      </c>
      <c r="DR255">
        <v>0</v>
      </c>
      <c r="DT255">
        <v>0</v>
      </c>
      <c r="DW255">
        <v>10</v>
      </c>
      <c r="DX255">
        <v>50285</v>
      </c>
      <c r="DY255">
        <v>50295</v>
      </c>
      <c r="DZ255">
        <v>0</v>
      </c>
      <c r="EA255">
        <v>5398</v>
      </c>
      <c r="EB255">
        <v>5398</v>
      </c>
      <c r="EC255">
        <v>0</v>
      </c>
      <c r="EE255">
        <v>0</v>
      </c>
      <c r="EH255">
        <v>10</v>
      </c>
      <c r="EI255">
        <v>55683</v>
      </c>
      <c r="EJ255">
        <v>55693</v>
      </c>
      <c r="EK255">
        <v>55693</v>
      </c>
      <c r="EL255">
        <v>50294</v>
      </c>
      <c r="EM255">
        <v>0</v>
      </c>
      <c r="EN255">
        <v>400</v>
      </c>
      <c r="EO255">
        <v>250</v>
      </c>
      <c r="ES255">
        <v>16457</v>
      </c>
      <c r="ET255">
        <v>0</v>
      </c>
      <c r="EU255">
        <v>400</v>
      </c>
      <c r="EV255">
        <v>1632</v>
      </c>
      <c r="EW255">
        <v>1168</v>
      </c>
      <c r="EX255">
        <v>1820</v>
      </c>
      <c r="EY255">
        <v>2113</v>
      </c>
      <c r="FC255">
        <v>15242</v>
      </c>
      <c r="FD255">
        <v>7648</v>
      </c>
      <c r="FE255">
        <v>-1987</v>
      </c>
      <c r="FF255">
        <v>5154</v>
      </c>
      <c r="FK255">
        <v>0</v>
      </c>
      <c r="FL255">
        <v>400</v>
      </c>
      <c r="FO255">
        <v>0</v>
      </c>
      <c r="FP255">
        <v>0</v>
      </c>
      <c r="FR255">
        <v>-1987</v>
      </c>
      <c r="FS255">
        <v>5154</v>
      </c>
      <c r="FT255">
        <v>8554</v>
      </c>
      <c r="FU255">
        <v>3400</v>
      </c>
      <c r="FV255">
        <v>6567</v>
      </c>
      <c r="FW255">
        <v>8554</v>
      </c>
      <c r="FX255">
        <v>0</v>
      </c>
      <c r="FY255">
        <v>0</v>
      </c>
      <c r="GB255">
        <v>-2346</v>
      </c>
      <c r="GC255">
        <v>-676</v>
      </c>
      <c r="GG255">
        <v>16083</v>
      </c>
      <c r="GQ255">
        <v>400</v>
      </c>
      <c r="GW255">
        <v>3274</v>
      </c>
      <c r="GX255">
        <v>-583</v>
      </c>
      <c r="GY255">
        <v>50295</v>
      </c>
      <c r="HC255">
        <v>3274</v>
      </c>
      <c r="HD255">
        <v>-583</v>
      </c>
      <c r="HE255">
        <v>50295</v>
      </c>
      <c r="HF255">
        <v>3274</v>
      </c>
      <c r="HG255">
        <v>-583</v>
      </c>
      <c r="HH255">
        <v>50285</v>
      </c>
      <c r="HL255">
        <v>3274</v>
      </c>
      <c r="HM255">
        <v>-583</v>
      </c>
      <c r="HN255">
        <v>50285</v>
      </c>
    </row>
    <row r="256" spans="1:289">
      <c r="A256" t="s">
        <v>8586</v>
      </c>
      <c r="B256">
        <v>1831193931</v>
      </c>
      <c r="C256" t="s">
        <v>4014</v>
      </c>
      <c r="D256" t="s">
        <v>1753</v>
      </c>
      <c r="E256">
        <v>24175127</v>
      </c>
      <c r="F256" t="s">
        <v>8587</v>
      </c>
      <c r="G256" t="s">
        <v>3936</v>
      </c>
      <c r="H256" t="s">
        <v>3931</v>
      </c>
      <c r="I256" t="s">
        <v>3932</v>
      </c>
      <c r="X256">
        <v>151</v>
      </c>
      <c r="Y256">
        <v>1</v>
      </c>
      <c r="Z256">
        <v>29534</v>
      </c>
      <c r="AA256">
        <v>22549</v>
      </c>
      <c r="AD256">
        <v>29685</v>
      </c>
      <c r="AE256">
        <v>22550</v>
      </c>
      <c r="AF256">
        <v>0</v>
      </c>
      <c r="AG256">
        <v>525</v>
      </c>
      <c r="AL256">
        <v>24543</v>
      </c>
      <c r="AM256">
        <v>69852</v>
      </c>
      <c r="AN256">
        <v>26994</v>
      </c>
      <c r="AO256">
        <v>16274</v>
      </c>
      <c r="AP256">
        <v>1073</v>
      </c>
      <c r="AQ256">
        <v>950</v>
      </c>
      <c r="AR256">
        <v>23</v>
      </c>
      <c r="AS256">
        <v>19</v>
      </c>
      <c r="AT256">
        <v>52633</v>
      </c>
      <c r="AU256">
        <v>87620</v>
      </c>
      <c r="AV256">
        <v>12000</v>
      </c>
      <c r="AW256">
        <v>12000</v>
      </c>
      <c r="BF256">
        <v>-288483</v>
      </c>
      <c r="BG256">
        <v>-263331</v>
      </c>
      <c r="BH256">
        <v>-276483</v>
      </c>
      <c r="BI256">
        <v>-251331</v>
      </c>
      <c r="BL256">
        <v>323194</v>
      </c>
      <c r="BM256">
        <v>325812</v>
      </c>
      <c r="BN256">
        <v>66</v>
      </c>
      <c r="BP256">
        <v>15</v>
      </c>
      <c r="BQ256">
        <v>47</v>
      </c>
      <c r="BT256">
        <v>323260</v>
      </c>
      <c r="BU256">
        <v>325812</v>
      </c>
      <c r="BX256">
        <v>35526</v>
      </c>
      <c r="BY256">
        <v>35642</v>
      </c>
      <c r="CB256">
        <v>35541</v>
      </c>
      <c r="CC256">
        <v>35689</v>
      </c>
      <c r="CD256">
        <v>82318</v>
      </c>
      <c r="CE256">
        <v>110170</v>
      </c>
      <c r="CF256">
        <v>1771</v>
      </c>
      <c r="CG256">
        <v>2002</v>
      </c>
      <c r="CH256">
        <v>-1819</v>
      </c>
      <c r="CI256">
        <v>-216</v>
      </c>
      <c r="CJ256">
        <v>1117</v>
      </c>
      <c r="CK256">
        <v>28314</v>
      </c>
      <c r="CL256">
        <v>4482</v>
      </c>
      <c r="CM256">
        <v>26353</v>
      </c>
      <c r="CN256">
        <v>800</v>
      </c>
      <c r="CO256">
        <v>36202</v>
      </c>
      <c r="CP256">
        <v>27687</v>
      </c>
      <c r="CQ256">
        <v>372966</v>
      </c>
      <c r="CR256">
        <v>-32071</v>
      </c>
      <c r="CS256">
        <v>-335019</v>
      </c>
      <c r="CT256">
        <v>6912</v>
      </c>
      <c r="CU256">
        <v>22515</v>
      </c>
      <c r="CV256">
        <v>-25153</v>
      </c>
      <c r="CW256">
        <v>-312504</v>
      </c>
      <c r="CZ256">
        <v>6918</v>
      </c>
      <c r="DA256">
        <v>22515</v>
      </c>
      <c r="DB256">
        <v>-25153</v>
      </c>
      <c r="DC256">
        <v>-312504</v>
      </c>
      <c r="DD256">
        <v>155</v>
      </c>
      <c r="DE256">
        <v>129622</v>
      </c>
      <c r="DF256">
        <v>203</v>
      </c>
      <c r="DG256">
        <v>127836</v>
      </c>
      <c r="DH256">
        <v>-48</v>
      </c>
      <c r="DI256">
        <v>1786</v>
      </c>
      <c r="DJ256">
        <v>12000</v>
      </c>
      <c r="DK256">
        <v>49173</v>
      </c>
      <c r="DL256">
        <v>61173</v>
      </c>
      <c r="DR256">
        <v>0</v>
      </c>
      <c r="DS256">
        <v>312504</v>
      </c>
      <c r="DT256">
        <v>312504</v>
      </c>
      <c r="DW256">
        <v>12000</v>
      </c>
      <c r="DX256">
        <v>-263331</v>
      </c>
      <c r="DY256">
        <v>-251331</v>
      </c>
      <c r="EC256">
        <v>0</v>
      </c>
      <c r="ED256">
        <v>25152</v>
      </c>
      <c r="EE256">
        <v>25152</v>
      </c>
      <c r="EH256">
        <v>12000</v>
      </c>
      <c r="EI256">
        <v>-288483</v>
      </c>
      <c r="EJ256">
        <v>-276483</v>
      </c>
      <c r="EK256">
        <v>-276483</v>
      </c>
      <c r="EL256">
        <v>-251331</v>
      </c>
      <c r="EM256">
        <v>0</v>
      </c>
      <c r="EN256">
        <v>12000</v>
      </c>
      <c r="EO256">
        <v>0</v>
      </c>
      <c r="EP256">
        <v>35861</v>
      </c>
      <c r="EQ256">
        <v>11757</v>
      </c>
      <c r="ER256">
        <v>23941</v>
      </c>
      <c r="ES256">
        <v>12895</v>
      </c>
      <c r="ET256">
        <v>7100</v>
      </c>
      <c r="EU256">
        <v>68500</v>
      </c>
      <c r="EV256">
        <v>2305</v>
      </c>
      <c r="EW256">
        <v>82695</v>
      </c>
      <c r="EX256">
        <v>869</v>
      </c>
      <c r="EY256">
        <v>2068</v>
      </c>
      <c r="EZ256">
        <v>0</v>
      </c>
      <c r="FC256">
        <v>14105</v>
      </c>
      <c r="FD256">
        <v>27713</v>
      </c>
      <c r="FE256">
        <v>7373</v>
      </c>
      <c r="FF256">
        <v>53024</v>
      </c>
      <c r="FI256">
        <v>-150</v>
      </c>
      <c r="FK256">
        <v>0</v>
      </c>
      <c r="FL256">
        <v>12000</v>
      </c>
      <c r="FO256">
        <v>7100</v>
      </c>
      <c r="FP256">
        <v>-7100</v>
      </c>
      <c r="FQ256">
        <v>-56500</v>
      </c>
      <c r="FR256">
        <v>123</v>
      </c>
      <c r="FS256">
        <v>-3476</v>
      </c>
      <c r="FT256">
        <v>950</v>
      </c>
      <c r="FU256">
        <v>4426</v>
      </c>
      <c r="FV256">
        <v>1073</v>
      </c>
      <c r="FW256">
        <v>950</v>
      </c>
      <c r="FX256">
        <v>0</v>
      </c>
      <c r="FY256">
        <v>0</v>
      </c>
      <c r="GB256">
        <v>6</v>
      </c>
      <c r="GG256">
        <v>124169</v>
      </c>
      <c r="GH256">
        <v>18471</v>
      </c>
      <c r="GQ256">
        <v>68500</v>
      </c>
      <c r="IH256">
        <v>150</v>
      </c>
      <c r="IN256">
        <v>25152</v>
      </c>
      <c r="IO256">
        <v>25152</v>
      </c>
      <c r="KB256">
        <v>312504</v>
      </c>
      <c r="KC256">
        <v>312504</v>
      </c>
    </row>
    <row r="257" spans="1:237">
      <c r="A257" t="s">
        <v>8588</v>
      </c>
      <c r="B257">
        <v>326510261</v>
      </c>
      <c r="C257" t="s">
        <v>8589</v>
      </c>
      <c r="D257" t="s">
        <v>8590</v>
      </c>
      <c r="E257">
        <v>24735857</v>
      </c>
      <c r="F257" t="s">
        <v>8591</v>
      </c>
      <c r="G257" t="s">
        <v>3936</v>
      </c>
      <c r="H257" t="s">
        <v>3931</v>
      </c>
      <c r="I257" t="s">
        <v>3932</v>
      </c>
      <c r="AB257">
        <v>10</v>
      </c>
      <c r="AC257">
        <v>10</v>
      </c>
      <c r="AD257">
        <v>10</v>
      </c>
      <c r="AE257">
        <v>10</v>
      </c>
      <c r="AL257">
        <v>25333</v>
      </c>
      <c r="AM257">
        <v>25333</v>
      </c>
      <c r="AP257">
        <v>185</v>
      </c>
      <c r="AQ257">
        <v>185</v>
      </c>
      <c r="AT257">
        <v>25518</v>
      </c>
      <c r="AU257">
        <v>25518</v>
      </c>
      <c r="AV257">
        <v>10</v>
      </c>
      <c r="AW257">
        <v>10</v>
      </c>
      <c r="BF257">
        <v>0</v>
      </c>
      <c r="BG257">
        <v>0</v>
      </c>
      <c r="BH257">
        <v>10</v>
      </c>
      <c r="BI257">
        <v>10</v>
      </c>
      <c r="BV257">
        <v>581</v>
      </c>
      <c r="BW257">
        <v>581</v>
      </c>
      <c r="BX257">
        <v>729</v>
      </c>
      <c r="BY257">
        <v>729</v>
      </c>
      <c r="BZ257">
        <v>24208</v>
      </c>
      <c r="CA257">
        <v>24208</v>
      </c>
      <c r="CB257">
        <v>25518</v>
      </c>
      <c r="CC257">
        <v>25518</v>
      </c>
      <c r="CD257">
        <v>25528</v>
      </c>
      <c r="CE257">
        <v>25528</v>
      </c>
      <c r="CF257">
        <v>4409</v>
      </c>
      <c r="CG257">
        <v>4409</v>
      </c>
      <c r="CH257">
        <v>-1633</v>
      </c>
      <c r="CI257">
        <v>-1633</v>
      </c>
      <c r="CN257">
        <v>0</v>
      </c>
      <c r="CO257">
        <v>0</v>
      </c>
      <c r="CP257">
        <v>835</v>
      </c>
      <c r="CQ257">
        <v>835</v>
      </c>
      <c r="CR257">
        <v>-2468</v>
      </c>
      <c r="CS257">
        <v>-2468</v>
      </c>
      <c r="CT257">
        <v>113</v>
      </c>
      <c r="CU257">
        <v>113</v>
      </c>
      <c r="CV257">
        <v>-2355</v>
      </c>
      <c r="CW257">
        <v>-2355</v>
      </c>
      <c r="CX257">
        <v>113</v>
      </c>
      <c r="CY257">
        <v>113</v>
      </c>
      <c r="DB257">
        <v>-2355</v>
      </c>
      <c r="DC257">
        <v>-2355</v>
      </c>
      <c r="DD257">
        <v>8936</v>
      </c>
      <c r="DE257">
        <v>8936</v>
      </c>
      <c r="DH257">
        <v>8936</v>
      </c>
      <c r="DI257">
        <v>8936</v>
      </c>
      <c r="IB257">
        <v>6160</v>
      </c>
      <c r="IC257">
        <v>6160</v>
      </c>
    </row>
    <row r="258" spans="1:237">
      <c r="A258" t="s">
        <v>8592</v>
      </c>
      <c r="B258">
        <v>1656107334</v>
      </c>
      <c r="C258" t="s">
        <v>8593</v>
      </c>
      <c r="D258" t="s">
        <v>1763</v>
      </c>
      <c r="E258">
        <v>23298781</v>
      </c>
      <c r="F258" t="s">
        <v>8594</v>
      </c>
      <c r="G258" t="s">
        <v>3936</v>
      </c>
      <c r="H258" t="s">
        <v>3931</v>
      </c>
      <c r="I258" t="s">
        <v>3932</v>
      </c>
      <c r="AL258">
        <v>2800</v>
      </c>
      <c r="AM258">
        <v>2566</v>
      </c>
      <c r="AN258">
        <v>27754</v>
      </c>
      <c r="AO258">
        <v>27754</v>
      </c>
      <c r="AP258">
        <v>68</v>
      </c>
      <c r="AQ258">
        <v>12</v>
      </c>
      <c r="AR258">
        <v>35</v>
      </c>
      <c r="AS258">
        <v>31</v>
      </c>
      <c r="AT258">
        <v>30657</v>
      </c>
      <c r="AU258">
        <v>30363</v>
      </c>
      <c r="AV258">
        <v>10441</v>
      </c>
      <c r="AW258">
        <v>10441</v>
      </c>
      <c r="BF258">
        <v>20088</v>
      </c>
      <c r="BG258">
        <v>19808</v>
      </c>
      <c r="BH258">
        <v>30529</v>
      </c>
      <c r="BI258">
        <v>30249</v>
      </c>
      <c r="BV258">
        <v>15</v>
      </c>
      <c r="BW258">
        <v>15</v>
      </c>
      <c r="BX258">
        <v>113</v>
      </c>
      <c r="BY258">
        <v>99</v>
      </c>
      <c r="CB258">
        <v>128</v>
      </c>
      <c r="CC258">
        <v>114</v>
      </c>
      <c r="CD258">
        <v>30657</v>
      </c>
      <c r="CE258">
        <v>30363</v>
      </c>
      <c r="CF258">
        <v>5320</v>
      </c>
      <c r="CG258">
        <v>3986</v>
      </c>
      <c r="CH258">
        <v>-5320</v>
      </c>
      <c r="CI258">
        <v>-3986</v>
      </c>
      <c r="CN258">
        <v>6515</v>
      </c>
      <c r="CO258">
        <v>6821</v>
      </c>
      <c r="CP258">
        <v>564</v>
      </c>
      <c r="CQ258">
        <v>607</v>
      </c>
      <c r="CR258">
        <v>631</v>
      </c>
      <c r="CS258">
        <v>2228</v>
      </c>
      <c r="CT258">
        <v>-351</v>
      </c>
      <c r="CU258">
        <v>-362</v>
      </c>
      <c r="CV258">
        <v>280</v>
      </c>
      <c r="CW258">
        <v>1866</v>
      </c>
      <c r="CX258">
        <v>351</v>
      </c>
      <c r="CY258">
        <v>362</v>
      </c>
      <c r="DB258">
        <v>280</v>
      </c>
      <c r="DC258">
        <v>1866</v>
      </c>
    </row>
    <row r="259" spans="1:237">
      <c r="A259" t="s">
        <v>4074</v>
      </c>
      <c r="B259">
        <v>7719492957</v>
      </c>
      <c r="C259" t="s">
        <v>4005</v>
      </c>
      <c r="D259" t="s">
        <v>1770</v>
      </c>
      <c r="E259">
        <v>25243381</v>
      </c>
      <c r="F259" t="s">
        <v>4075</v>
      </c>
      <c r="G259" t="s">
        <v>3936</v>
      </c>
      <c r="H259" t="s">
        <v>3931</v>
      </c>
      <c r="I259" t="s">
        <v>3932</v>
      </c>
      <c r="T259">
        <v>0</v>
      </c>
      <c r="Z259">
        <v>1662</v>
      </c>
      <c r="AD259">
        <v>1662</v>
      </c>
      <c r="AE259">
        <v>0</v>
      </c>
      <c r="AF259">
        <v>386</v>
      </c>
      <c r="AG259">
        <v>29</v>
      </c>
      <c r="AJ259">
        <v>239</v>
      </c>
      <c r="AK259">
        <v>93</v>
      </c>
      <c r="AL259">
        <v>5786</v>
      </c>
      <c r="AM259">
        <v>5679</v>
      </c>
      <c r="AN259">
        <v>18901</v>
      </c>
      <c r="AO259">
        <v>21711</v>
      </c>
      <c r="AP259">
        <v>118</v>
      </c>
      <c r="AQ259">
        <v>2109</v>
      </c>
      <c r="AT259">
        <v>25430</v>
      </c>
      <c r="AU259">
        <v>29621</v>
      </c>
      <c r="AV259">
        <v>10</v>
      </c>
      <c r="AW259">
        <v>10</v>
      </c>
      <c r="BB259">
        <v>10246</v>
      </c>
      <c r="BC259">
        <v>10246</v>
      </c>
      <c r="BF259">
        <v>2527</v>
      </c>
      <c r="BG259">
        <v>9287</v>
      </c>
      <c r="BH259">
        <v>12783</v>
      </c>
      <c r="BI259">
        <v>19543</v>
      </c>
      <c r="BN259">
        <v>1</v>
      </c>
      <c r="BO259">
        <v>2</v>
      </c>
      <c r="BP259">
        <v>18</v>
      </c>
      <c r="BQ259">
        <v>66</v>
      </c>
      <c r="BT259">
        <v>1</v>
      </c>
      <c r="BU259">
        <v>2</v>
      </c>
      <c r="BX259">
        <v>14290</v>
      </c>
      <c r="BY259">
        <v>10010</v>
      </c>
      <c r="CB259">
        <v>14308</v>
      </c>
      <c r="CC259">
        <v>10076</v>
      </c>
      <c r="CD259">
        <v>27092</v>
      </c>
      <c r="CE259">
        <v>29621</v>
      </c>
      <c r="CF259">
        <v>0</v>
      </c>
      <c r="CG259">
        <v>577</v>
      </c>
      <c r="CH259">
        <v>-9349</v>
      </c>
      <c r="CI259">
        <v>-3326</v>
      </c>
      <c r="CJ259">
        <v>1338</v>
      </c>
      <c r="CK259">
        <v>7120</v>
      </c>
      <c r="CL259">
        <v>0</v>
      </c>
      <c r="CM259">
        <v>659</v>
      </c>
      <c r="CN259">
        <v>84</v>
      </c>
      <c r="CO259">
        <v>7728</v>
      </c>
      <c r="CP259">
        <v>498</v>
      </c>
      <c r="CQ259">
        <v>7670</v>
      </c>
      <c r="CR259">
        <v>-8425</v>
      </c>
      <c r="CS259">
        <v>3193</v>
      </c>
      <c r="CT259">
        <v>1663</v>
      </c>
      <c r="CU259">
        <v>-639</v>
      </c>
      <c r="CV259">
        <v>-6762</v>
      </c>
      <c r="CW259">
        <v>2554</v>
      </c>
      <c r="CX259">
        <v>0</v>
      </c>
      <c r="CY259">
        <v>640</v>
      </c>
      <c r="CZ259">
        <v>1663</v>
      </c>
      <c r="DA259">
        <v>1</v>
      </c>
      <c r="DB259">
        <v>-6762</v>
      </c>
      <c r="DC259">
        <v>2554</v>
      </c>
      <c r="DD259">
        <v>3292</v>
      </c>
      <c r="DE259">
        <v>1410</v>
      </c>
      <c r="DF259">
        <v>12641</v>
      </c>
      <c r="DG259">
        <v>4159</v>
      </c>
      <c r="DH259">
        <v>-9349</v>
      </c>
      <c r="DI259">
        <v>-2749</v>
      </c>
    </row>
    <row r="260" spans="1:237">
      <c r="A260" t="s">
        <v>8595</v>
      </c>
      <c r="B260">
        <v>7842168078</v>
      </c>
      <c r="C260" t="s">
        <v>8483</v>
      </c>
      <c r="D260" t="s">
        <v>1777</v>
      </c>
      <c r="E260">
        <v>23446904</v>
      </c>
      <c r="F260" t="s">
        <v>8596</v>
      </c>
      <c r="G260" t="s">
        <v>3936</v>
      </c>
      <c r="H260" t="s">
        <v>3931</v>
      </c>
      <c r="I260" t="s">
        <v>3932</v>
      </c>
      <c r="AF260">
        <v>0</v>
      </c>
      <c r="AG260">
        <v>896</v>
      </c>
      <c r="AL260">
        <v>59469</v>
      </c>
      <c r="AM260">
        <v>41893</v>
      </c>
      <c r="AP260">
        <v>384</v>
      </c>
      <c r="AQ260">
        <v>29</v>
      </c>
      <c r="BH260">
        <v>31481</v>
      </c>
      <c r="BI260">
        <v>14924</v>
      </c>
      <c r="BL260">
        <v>17000</v>
      </c>
      <c r="BM260">
        <v>18000</v>
      </c>
      <c r="BV260">
        <v>0</v>
      </c>
      <c r="BX260">
        <v>11372</v>
      </c>
      <c r="BY260">
        <v>9894</v>
      </c>
      <c r="CD260">
        <v>59853</v>
      </c>
      <c r="CE260">
        <v>42818</v>
      </c>
      <c r="CN260">
        <v>292</v>
      </c>
      <c r="CO260">
        <v>7294</v>
      </c>
      <c r="CP260">
        <v>31</v>
      </c>
      <c r="CQ260">
        <v>726</v>
      </c>
      <c r="CT260">
        <v>777</v>
      </c>
      <c r="CU260">
        <v>1534</v>
      </c>
      <c r="CV260">
        <v>16558</v>
      </c>
      <c r="CW260">
        <v>70</v>
      </c>
      <c r="DD260">
        <v>96235</v>
      </c>
      <c r="DE260">
        <v>111640</v>
      </c>
      <c r="DF260">
        <v>79161</v>
      </c>
      <c r="DG260">
        <v>116604</v>
      </c>
    </row>
    <row r="261" spans="1:237">
      <c r="A261" t="s">
        <v>8597</v>
      </c>
      <c r="B261">
        <v>5611067262</v>
      </c>
      <c r="C261" t="s">
        <v>8598</v>
      </c>
      <c r="D261" t="s">
        <v>1784</v>
      </c>
      <c r="E261">
        <v>24342018</v>
      </c>
      <c r="F261" t="s">
        <v>8599</v>
      </c>
      <c r="G261" t="s">
        <v>3936</v>
      </c>
      <c r="H261" t="s">
        <v>3931</v>
      </c>
      <c r="I261" t="s">
        <v>3932</v>
      </c>
      <c r="L261">
        <v>14712</v>
      </c>
      <c r="M261">
        <v>12008</v>
      </c>
      <c r="T261">
        <v>14558</v>
      </c>
      <c r="U261">
        <v>15033</v>
      </c>
      <c r="X261">
        <v>1324574</v>
      </c>
      <c r="Y261">
        <v>1104834</v>
      </c>
      <c r="Z261">
        <v>6676</v>
      </c>
      <c r="AA261">
        <v>5166</v>
      </c>
      <c r="AB261">
        <v>0</v>
      </c>
      <c r="AC261">
        <v>2274</v>
      </c>
      <c r="AD261">
        <v>1360520</v>
      </c>
      <c r="AE261">
        <v>1139316</v>
      </c>
      <c r="AF261">
        <v>0</v>
      </c>
      <c r="AG261">
        <v>309</v>
      </c>
      <c r="AJ261">
        <v>0</v>
      </c>
      <c r="AK261">
        <v>3</v>
      </c>
      <c r="AL261">
        <v>372691</v>
      </c>
      <c r="AM261">
        <v>320772</v>
      </c>
      <c r="AN261">
        <v>0</v>
      </c>
      <c r="AO261">
        <v>161006</v>
      </c>
      <c r="AP261">
        <v>101628</v>
      </c>
      <c r="AQ261">
        <v>27893</v>
      </c>
      <c r="AR261">
        <v>3479</v>
      </c>
      <c r="AS261">
        <v>3085</v>
      </c>
      <c r="AT261">
        <v>477798</v>
      </c>
      <c r="AU261">
        <v>513068</v>
      </c>
      <c r="AV261">
        <v>30</v>
      </c>
      <c r="AW261">
        <v>30</v>
      </c>
      <c r="BF261">
        <v>135330</v>
      </c>
      <c r="BG261">
        <v>60281</v>
      </c>
      <c r="BH261">
        <v>135360</v>
      </c>
      <c r="BI261">
        <v>60311</v>
      </c>
      <c r="BL261">
        <v>505814</v>
      </c>
      <c r="BM261">
        <v>725784</v>
      </c>
      <c r="BN261">
        <v>6629</v>
      </c>
      <c r="BO261">
        <v>3645</v>
      </c>
      <c r="BP261">
        <v>5206</v>
      </c>
      <c r="BQ261">
        <v>5641</v>
      </c>
      <c r="BR261">
        <v>0</v>
      </c>
      <c r="BT261">
        <v>579179</v>
      </c>
      <c r="BU261">
        <v>778358</v>
      </c>
      <c r="BV261">
        <v>1080766</v>
      </c>
      <c r="BW261">
        <v>764315</v>
      </c>
      <c r="BX261">
        <v>37807</v>
      </c>
      <c r="BY261">
        <v>43760</v>
      </c>
      <c r="CB261">
        <v>1123779</v>
      </c>
      <c r="CC261">
        <v>813716</v>
      </c>
      <c r="CD261">
        <v>1838317</v>
      </c>
      <c r="CE261">
        <v>1652384</v>
      </c>
      <c r="CF261">
        <v>430914</v>
      </c>
      <c r="CG261">
        <v>441593</v>
      </c>
      <c r="CH261">
        <v>532339</v>
      </c>
      <c r="CI261">
        <v>388890</v>
      </c>
      <c r="CJ261">
        <v>11160</v>
      </c>
      <c r="CK261">
        <v>70479</v>
      </c>
      <c r="CL261">
        <v>324832</v>
      </c>
      <c r="CM261">
        <v>287635</v>
      </c>
      <c r="CN261">
        <v>90830</v>
      </c>
      <c r="CO261">
        <v>80672</v>
      </c>
      <c r="CP261">
        <v>212070</v>
      </c>
      <c r="CQ261">
        <v>192414</v>
      </c>
      <c r="CR261">
        <v>97427</v>
      </c>
      <c r="CS261">
        <v>59992</v>
      </c>
      <c r="CT261">
        <v>-22377</v>
      </c>
      <c r="CU261">
        <v>-15425</v>
      </c>
      <c r="CV261">
        <v>75050</v>
      </c>
      <c r="CW261">
        <v>44568</v>
      </c>
      <c r="CX261">
        <v>20904</v>
      </c>
      <c r="CY261">
        <v>15403</v>
      </c>
      <c r="CZ261">
        <v>-1474</v>
      </c>
      <c r="DA261">
        <v>-21</v>
      </c>
      <c r="DB261">
        <v>75050</v>
      </c>
      <c r="DC261">
        <v>44568</v>
      </c>
      <c r="DD261">
        <v>1246004</v>
      </c>
      <c r="DE261">
        <v>1016996</v>
      </c>
      <c r="DF261">
        <v>282751</v>
      </c>
      <c r="DG261">
        <v>186513</v>
      </c>
      <c r="DH261">
        <v>963253</v>
      </c>
      <c r="DI261">
        <v>830483</v>
      </c>
      <c r="DJ261">
        <v>30</v>
      </c>
      <c r="DK261">
        <v>42712</v>
      </c>
      <c r="DL261">
        <v>42742</v>
      </c>
      <c r="DM261">
        <v>0</v>
      </c>
      <c r="DN261">
        <v>44569</v>
      </c>
      <c r="DO261">
        <v>44569</v>
      </c>
      <c r="DP261">
        <v>75049</v>
      </c>
      <c r="DQ261">
        <v>75049</v>
      </c>
      <c r="DR261">
        <v>0</v>
      </c>
      <c r="DS261">
        <v>27000</v>
      </c>
      <c r="DT261">
        <v>27000</v>
      </c>
      <c r="DU261">
        <v>27000</v>
      </c>
      <c r="DV261">
        <v>27000</v>
      </c>
      <c r="DW261">
        <v>30</v>
      </c>
      <c r="DX261">
        <v>60281</v>
      </c>
      <c r="DY261">
        <v>60311</v>
      </c>
      <c r="DZ261">
        <v>0</v>
      </c>
      <c r="EA261">
        <v>75049</v>
      </c>
      <c r="EB261">
        <v>75049</v>
      </c>
      <c r="EH261">
        <v>30</v>
      </c>
      <c r="EI261">
        <v>135330</v>
      </c>
      <c r="EJ261">
        <v>135360</v>
      </c>
      <c r="EK261">
        <v>135360</v>
      </c>
      <c r="EL261">
        <v>60311</v>
      </c>
      <c r="EM261">
        <v>645167</v>
      </c>
      <c r="EN261">
        <v>647159</v>
      </c>
      <c r="EO261">
        <v>1647</v>
      </c>
      <c r="EP261">
        <v>35</v>
      </c>
      <c r="ES261">
        <v>7046</v>
      </c>
      <c r="ET261">
        <v>547237</v>
      </c>
      <c r="EU261">
        <v>397416</v>
      </c>
      <c r="EV261">
        <v>278619</v>
      </c>
      <c r="EW261">
        <v>287534</v>
      </c>
      <c r="EX261">
        <v>183278</v>
      </c>
      <c r="EY261">
        <v>168385</v>
      </c>
      <c r="EZ261">
        <v>321587</v>
      </c>
      <c r="FA261">
        <v>16761</v>
      </c>
      <c r="FB261">
        <v>20322</v>
      </c>
      <c r="FC261">
        <v>95512</v>
      </c>
      <c r="FD261">
        <v>74002</v>
      </c>
      <c r="FE261">
        <v>-23550</v>
      </c>
      <c r="FF261">
        <v>-251100</v>
      </c>
      <c r="FG261">
        <v>646</v>
      </c>
      <c r="FH261">
        <v>813</v>
      </c>
      <c r="FI261">
        <v>-646</v>
      </c>
      <c r="FJ261">
        <v>-813</v>
      </c>
      <c r="FK261">
        <v>645167</v>
      </c>
      <c r="FL261">
        <v>647159</v>
      </c>
      <c r="FM261">
        <v>0</v>
      </c>
      <c r="FN261">
        <v>27000</v>
      </c>
      <c r="FO261">
        <v>547237</v>
      </c>
      <c r="FP261">
        <v>97930</v>
      </c>
      <c r="FQ261">
        <v>249743</v>
      </c>
      <c r="FR261">
        <v>73734</v>
      </c>
      <c r="FS261">
        <v>-2170</v>
      </c>
      <c r="FT261">
        <v>27893</v>
      </c>
      <c r="FU261">
        <v>30063</v>
      </c>
      <c r="FV261">
        <v>101627</v>
      </c>
      <c r="FW261">
        <v>27893</v>
      </c>
      <c r="FX261">
        <v>0</v>
      </c>
      <c r="FY261">
        <v>0</v>
      </c>
      <c r="GB261">
        <v>0</v>
      </c>
      <c r="GC261">
        <v>1</v>
      </c>
      <c r="GG261">
        <v>7667</v>
      </c>
      <c r="GH261">
        <v>286510</v>
      </c>
      <c r="GQ261">
        <v>370416</v>
      </c>
      <c r="HU261">
        <v>0</v>
      </c>
      <c r="HV261">
        <v>334</v>
      </c>
    </row>
    <row r="262" spans="1:237">
      <c r="A262" t="s">
        <v>8600</v>
      </c>
      <c r="B262">
        <v>2543091389</v>
      </c>
      <c r="C262" t="s">
        <v>8601</v>
      </c>
      <c r="D262" t="s">
        <v>8602</v>
      </c>
      <c r="E262">
        <v>24883372</v>
      </c>
      <c r="F262" t="s">
        <v>8603</v>
      </c>
      <c r="G262" t="s">
        <v>3936</v>
      </c>
      <c r="H262" t="s">
        <v>3931</v>
      </c>
      <c r="I262" t="s">
        <v>3932</v>
      </c>
      <c r="T262">
        <v>0</v>
      </c>
      <c r="X262">
        <v>1510</v>
      </c>
      <c r="Y262">
        <v>947</v>
      </c>
      <c r="AF262">
        <v>0</v>
      </c>
      <c r="AL262">
        <v>13856</v>
      </c>
      <c r="AM262">
        <v>12040</v>
      </c>
      <c r="AP262">
        <v>482</v>
      </c>
      <c r="AQ262">
        <v>305</v>
      </c>
      <c r="BH262">
        <v>4651</v>
      </c>
      <c r="BI262">
        <v>1946</v>
      </c>
      <c r="BL262">
        <v>10999</v>
      </c>
      <c r="BM262">
        <v>10999</v>
      </c>
      <c r="BR262">
        <v>0</v>
      </c>
      <c r="BV262">
        <v>0</v>
      </c>
      <c r="BX262">
        <v>198</v>
      </c>
      <c r="BY262">
        <v>347</v>
      </c>
      <c r="CD262">
        <v>15848</v>
      </c>
      <c r="CE262">
        <v>13292</v>
      </c>
      <c r="CL262">
        <v>0</v>
      </c>
      <c r="CN262">
        <v>6177</v>
      </c>
      <c r="CO262">
        <v>9118</v>
      </c>
      <c r="CP262">
        <v>89</v>
      </c>
      <c r="CQ262">
        <v>325</v>
      </c>
      <c r="CT262">
        <v>107</v>
      </c>
      <c r="CU262">
        <v>98</v>
      </c>
      <c r="CV262">
        <v>607</v>
      </c>
      <c r="CW262">
        <v>78</v>
      </c>
      <c r="DD262">
        <v>3158</v>
      </c>
      <c r="DE262">
        <v>656</v>
      </c>
      <c r="DF262">
        <v>8532</v>
      </c>
      <c r="DG262">
        <v>9273</v>
      </c>
    </row>
    <row r="263" spans="1:237">
      <c r="A263" t="s">
        <v>8604</v>
      </c>
      <c r="B263">
        <v>3702193020</v>
      </c>
      <c r="C263" t="s">
        <v>4028</v>
      </c>
      <c r="D263" t="s">
        <v>8605</v>
      </c>
      <c r="E263">
        <v>24410304</v>
      </c>
      <c r="F263" t="s">
        <v>8606</v>
      </c>
      <c r="G263" t="s">
        <v>3978</v>
      </c>
      <c r="H263" t="s">
        <v>3931</v>
      </c>
      <c r="I263" t="s">
        <v>3932</v>
      </c>
      <c r="T263">
        <v>6401</v>
      </c>
      <c r="U263">
        <v>5444</v>
      </c>
      <c r="AF263">
        <v>1236</v>
      </c>
      <c r="AG263">
        <v>1189</v>
      </c>
      <c r="AL263">
        <v>69273</v>
      </c>
      <c r="AM263">
        <v>68327</v>
      </c>
      <c r="AP263">
        <v>185</v>
      </c>
      <c r="AQ263">
        <v>51</v>
      </c>
      <c r="BH263">
        <v>1695</v>
      </c>
      <c r="BI263">
        <v>1403</v>
      </c>
      <c r="BL263">
        <v>0</v>
      </c>
      <c r="BM263">
        <v>372</v>
      </c>
      <c r="BR263">
        <v>59897</v>
      </c>
      <c r="BS263">
        <v>59097</v>
      </c>
      <c r="BV263">
        <v>75</v>
      </c>
      <c r="BW263">
        <v>75</v>
      </c>
      <c r="BX263">
        <v>15428</v>
      </c>
      <c r="BY263">
        <v>14064</v>
      </c>
      <c r="CD263">
        <v>77095</v>
      </c>
      <c r="CE263">
        <v>75011</v>
      </c>
      <c r="CN263">
        <v>45</v>
      </c>
      <c r="CP263">
        <v>16</v>
      </c>
      <c r="CQ263">
        <v>17</v>
      </c>
      <c r="CT263">
        <v>48</v>
      </c>
      <c r="CU263">
        <v>35</v>
      </c>
      <c r="CV263">
        <v>300</v>
      </c>
      <c r="CW263">
        <v>225</v>
      </c>
      <c r="DD263">
        <v>4644</v>
      </c>
      <c r="DE263">
        <v>3492</v>
      </c>
      <c r="DF263">
        <v>4325</v>
      </c>
      <c r="DG263">
        <v>3215</v>
      </c>
    </row>
    <row r="264" spans="1:237">
      <c r="A264" t="s">
        <v>8607</v>
      </c>
      <c r="B264">
        <v>6671021289</v>
      </c>
      <c r="C264" t="s">
        <v>8128</v>
      </c>
      <c r="D264" t="s">
        <v>8608</v>
      </c>
      <c r="E264">
        <v>23903753</v>
      </c>
      <c r="F264" t="s">
        <v>8609</v>
      </c>
      <c r="G264" t="s">
        <v>3936</v>
      </c>
      <c r="H264" t="s">
        <v>3931</v>
      </c>
      <c r="I264" t="s">
        <v>3932</v>
      </c>
      <c r="X264">
        <v>0</v>
      </c>
      <c r="AL264">
        <v>51560</v>
      </c>
      <c r="AM264">
        <v>42323</v>
      </c>
      <c r="AP264">
        <v>1554</v>
      </c>
      <c r="AQ264">
        <v>1841</v>
      </c>
      <c r="BH264">
        <v>36043</v>
      </c>
      <c r="BI264">
        <v>31054</v>
      </c>
      <c r="BL264">
        <v>16472</v>
      </c>
      <c r="BM264">
        <v>12782</v>
      </c>
      <c r="BV264">
        <v>0</v>
      </c>
      <c r="BX264">
        <v>599</v>
      </c>
      <c r="BY264">
        <v>328</v>
      </c>
      <c r="CD264">
        <v>53114</v>
      </c>
      <c r="CE264">
        <v>44164</v>
      </c>
      <c r="CN264">
        <v>185</v>
      </c>
      <c r="CO264">
        <v>47</v>
      </c>
      <c r="CP264">
        <v>6739</v>
      </c>
      <c r="CQ264">
        <v>4085</v>
      </c>
      <c r="CT264">
        <v>1828</v>
      </c>
      <c r="CU264">
        <v>1632</v>
      </c>
      <c r="CV264">
        <v>4989</v>
      </c>
      <c r="CW264">
        <v>9408</v>
      </c>
      <c r="DD264">
        <v>36777</v>
      </c>
      <c r="DE264">
        <v>33534</v>
      </c>
      <c r="DF264">
        <v>23406</v>
      </c>
      <c r="DG264">
        <v>18456</v>
      </c>
    </row>
    <row r="265" spans="1:237">
      <c r="A265" t="s">
        <v>8610</v>
      </c>
      <c r="B265">
        <v>3327104074</v>
      </c>
      <c r="C265" t="s">
        <v>8611</v>
      </c>
      <c r="D265" t="s">
        <v>1812</v>
      </c>
      <c r="E265">
        <v>24843636</v>
      </c>
      <c r="F265" t="s">
        <v>8612</v>
      </c>
      <c r="G265" t="s">
        <v>3936</v>
      </c>
      <c r="H265" t="s">
        <v>3931</v>
      </c>
      <c r="I265" t="s">
        <v>3932</v>
      </c>
      <c r="AF265">
        <v>0</v>
      </c>
      <c r="AG265">
        <v>571</v>
      </c>
      <c r="AL265">
        <v>27742</v>
      </c>
      <c r="AM265">
        <v>19224</v>
      </c>
      <c r="AN265">
        <v>53808</v>
      </c>
      <c r="AO265">
        <v>62346</v>
      </c>
      <c r="AP265">
        <v>68</v>
      </c>
      <c r="AQ265">
        <v>540</v>
      </c>
      <c r="AT265">
        <v>81618</v>
      </c>
      <c r="AU265">
        <v>82681</v>
      </c>
      <c r="AV265">
        <v>10</v>
      </c>
      <c r="AW265">
        <v>10</v>
      </c>
      <c r="BF265">
        <v>77559</v>
      </c>
      <c r="BG265">
        <v>66356</v>
      </c>
      <c r="BH265">
        <v>77569</v>
      </c>
      <c r="BI265">
        <v>66366</v>
      </c>
      <c r="BX265">
        <v>4049</v>
      </c>
      <c r="BY265">
        <v>16315</v>
      </c>
      <c r="CB265">
        <v>4049</v>
      </c>
      <c r="CC265">
        <v>16315</v>
      </c>
      <c r="CD265">
        <v>81618</v>
      </c>
      <c r="CE265">
        <v>82681</v>
      </c>
      <c r="CF265">
        <v>19904</v>
      </c>
      <c r="CG265">
        <v>15330</v>
      </c>
      <c r="CH265">
        <v>23214</v>
      </c>
      <c r="CI265">
        <v>18378</v>
      </c>
      <c r="CJ265">
        <v>1298</v>
      </c>
      <c r="CK265">
        <v>580</v>
      </c>
      <c r="CN265">
        <v>20141</v>
      </c>
      <c r="CO265">
        <v>20654</v>
      </c>
      <c r="CP265">
        <v>4254</v>
      </c>
      <c r="CQ265">
        <v>4881</v>
      </c>
      <c r="CR265">
        <v>40399</v>
      </c>
      <c r="CS265">
        <v>34731</v>
      </c>
      <c r="CT265">
        <v>-3196</v>
      </c>
      <c r="CU265">
        <v>-3047</v>
      </c>
      <c r="CV265">
        <v>37203</v>
      </c>
      <c r="CW265">
        <v>31684</v>
      </c>
      <c r="DB265">
        <v>37203</v>
      </c>
      <c r="DC265">
        <v>31684</v>
      </c>
      <c r="DD265">
        <v>44177</v>
      </c>
      <c r="DE265">
        <v>34595</v>
      </c>
      <c r="DF265">
        <v>1059</v>
      </c>
      <c r="DG265">
        <v>887</v>
      </c>
      <c r="DH265">
        <v>43118</v>
      </c>
      <c r="DI265">
        <v>33708</v>
      </c>
      <c r="DJ265">
        <v>10</v>
      </c>
      <c r="DK265">
        <v>49672</v>
      </c>
      <c r="DL265">
        <v>49682</v>
      </c>
      <c r="DM265">
        <v>0</v>
      </c>
      <c r="DN265">
        <v>31684</v>
      </c>
      <c r="DO265">
        <v>31684</v>
      </c>
      <c r="DP265">
        <v>37203</v>
      </c>
      <c r="DQ265">
        <v>37203</v>
      </c>
      <c r="DR265">
        <v>0</v>
      </c>
      <c r="DS265">
        <v>15000</v>
      </c>
      <c r="DT265">
        <v>15000</v>
      </c>
      <c r="DU265">
        <v>15000</v>
      </c>
      <c r="DV265">
        <v>15000</v>
      </c>
      <c r="DW265">
        <v>10</v>
      </c>
      <c r="DX265">
        <v>66356</v>
      </c>
      <c r="DY265">
        <v>66366</v>
      </c>
      <c r="DZ265">
        <v>0</v>
      </c>
      <c r="EA265">
        <v>37203</v>
      </c>
      <c r="EB265">
        <v>37203</v>
      </c>
      <c r="EC265">
        <v>0</v>
      </c>
      <c r="ED265">
        <v>26000</v>
      </c>
      <c r="EE265">
        <v>26000</v>
      </c>
      <c r="EF265">
        <v>26000</v>
      </c>
      <c r="EG265">
        <v>26000</v>
      </c>
      <c r="EH265">
        <v>10</v>
      </c>
      <c r="EI265">
        <v>77559</v>
      </c>
      <c r="EJ265">
        <v>77569</v>
      </c>
      <c r="EK265">
        <v>77569</v>
      </c>
      <c r="EL265">
        <v>66366</v>
      </c>
      <c r="EM265">
        <v>1265</v>
      </c>
      <c r="EN265">
        <v>947</v>
      </c>
      <c r="EO265">
        <v>484893</v>
      </c>
      <c r="EP265">
        <v>641578</v>
      </c>
      <c r="ES265">
        <v>1265</v>
      </c>
      <c r="ET265">
        <v>22414</v>
      </c>
      <c r="EU265">
        <v>13012</v>
      </c>
      <c r="EV265">
        <v>13876</v>
      </c>
      <c r="EW265">
        <v>17574</v>
      </c>
      <c r="EX265">
        <v>4086</v>
      </c>
      <c r="EY265">
        <v>350</v>
      </c>
      <c r="FA265">
        <v>3329</v>
      </c>
      <c r="FB265">
        <v>3047</v>
      </c>
      <c r="FC265">
        <v>114</v>
      </c>
      <c r="FD265">
        <v>62</v>
      </c>
      <c r="FE265">
        <v>20677</v>
      </c>
      <c r="FF265">
        <v>12530</v>
      </c>
      <c r="FM265">
        <v>22300</v>
      </c>
      <c r="FN265">
        <v>12950</v>
      </c>
      <c r="FP265">
        <v>-21149</v>
      </c>
      <c r="FQ265">
        <v>-12065</v>
      </c>
      <c r="FR265">
        <v>-472</v>
      </c>
      <c r="FS265">
        <v>465</v>
      </c>
      <c r="FT265">
        <v>540</v>
      </c>
      <c r="FU265">
        <v>75</v>
      </c>
      <c r="FV265">
        <v>68</v>
      </c>
      <c r="FW265">
        <v>540</v>
      </c>
      <c r="FX265">
        <v>0</v>
      </c>
      <c r="FY265">
        <v>0</v>
      </c>
      <c r="GG265">
        <v>947</v>
      </c>
      <c r="GW265">
        <v>31684</v>
      </c>
      <c r="GX265">
        <v>-14999</v>
      </c>
      <c r="GY265">
        <v>66366</v>
      </c>
      <c r="HC265">
        <v>31684</v>
      </c>
      <c r="HD265">
        <v>-14999</v>
      </c>
      <c r="HE265">
        <v>66366</v>
      </c>
      <c r="HF265">
        <v>31684</v>
      </c>
      <c r="HG265">
        <v>-14999</v>
      </c>
      <c r="HH265">
        <v>66356</v>
      </c>
      <c r="HL265">
        <v>31684</v>
      </c>
      <c r="HM265">
        <v>-14999</v>
      </c>
      <c r="HN265">
        <v>66356</v>
      </c>
    </row>
    <row r="266" spans="1:237">
      <c r="A266" t="s">
        <v>8613</v>
      </c>
      <c r="B266">
        <v>5406606578</v>
      </c>
      <c r="C266" t="s">
        <v>4014</v>
      </c>
      <c r="D266" t="s">
        <v>8614</v>
      </c>
      <c r="E266">
        <v>23915421</v>
      </c>
      <c r="F266" t="s">
        <v>8615</v>
      </c>
      <c r="G266" t="s">
        <v>3936</v>
      </c>
      <c r="H266" t="s">
        <v>3931</v>
      </c>
      <c r="I266" t="s">
        <v>3932</v>
      </c>
      <c r="T266">
        <v>2584</v>
      </c>
      <c r="U266">
        <v>7755</v>
      </c>
      <c r="AF266">
        <v>10</v>
      </c>
      <c r="AG266">
        <v>10</v>
      </c>
      <c r="AL266">
        <v>63456</v>
      </c>
      <c r="AM266">
        <v>106679</v>
      </c>
      <c r="AP266">
        <v>74384</v>
      </c>
      <c r="AQ266">
        <v>28965</v>
      </c>
      <c r="BH266">
        <v>137001</v>
      </c>
      <c r="BI266">
        <v>137751</v>
      </c>
      <c r="BX266">
        <v>3433</v>
      </c>
      <c r="BY266">
        <v>5658</v>
      </c>
      <c r="CD266">
        <v>140434</v>
      </c>
      <c r="CE266">
        <v>143409</v>
      </c>
      <c r="CL266">
        <v>145</v>
      </c>
      <c r="CN266">
        <v>10213</v>
      </c>
      <c r="CO266">
        <v>11439</v>
      </c>
      <c r="CP266">
        <v>3005</v>
      </c>
      <c r="CQ266">
        <v>7578</v>
      </c>
      <c r="CT266">
        <v>4616</v>
      </c>
      <c r="CU266">
        <v>6308</v>
      </c>
      <c r="CV266">
        <v>88155</v>
      </c>
      <c r="CW266">
        <v>85788</v>
      </c>
      <c r="DD266">
        <v>146791</v>
      </c>
      <c r="DE266">
        <v>153756</v>
      </c>
      <c r="DF266">
        <v>61083</v>
      </c>
      <c r="DG266">
        <v>65521</v>
      </c>
    </row>
    <row r="267" spans="1:237">
      <c r="A267" t="s">
        <v>8616</v>
      </c>
      <c r="B267">
        <v>4345493869</v>
      </c>
      <c r="C267" t="s">
        <v>4053</v>
      </c>
      <c r="D267" t="s">
        <v>1826</v>
      </c>
      <c r="E267">
        <v>24639616</v>
      </c>
      <c r="F267" t="s">
        <v>8617</v>
      </c>
      <c r="G267" t="s">
        <v>3936</v>
      </c>
      <c r="H267" t="s">
        <v>3931</v>
      </c>
      <c r="I267" t="s">
        <v>3932</v>
      </c>
      <c r="AL267">
        <v>50412</v>
      </c>
      <c r="AM267">
        <v>36668</v>
      </c>
      <c r="AP267">
        <v>513</v>
      </c>
      <c r="AQ267">
        <v>234</v>
      </c>
      <c r="BH267">
        <v>35213</v>
      </c>
      <c r="BI267">
        <v>31320</v>
      </c>
      <c r="BL267">
        <v>15305</v>
      </c>
      <c r="BM267">
        <v>2336</v>
      </c>
      <c r="BV267">
        <v>95</v>
      </c>
      <c r="BW267">
        <v>3062</v>
      </c>
      <c r="BX267">
        <v>312</v>
      </c>
      <c r="BY267">
        <v>184</v>
      </c>
      <c r="CD267">
        <v>50925</v>
      </c>
      <c r="CE267">
        <v>36902</v>
      </c>
      <c r="CL267">
        <v>2888</v>
      </c>
      <c r="CM267">
        <v>258</v>
      </c>
      <c r="CN267">
        <v>317</v>
      </c>
      <c r="CO267">
        <v>271</v>
      </c>
      <c r="CP267">
        <v>447</v>
      </c>
      <c r="CQ267">
        <v>558</v>
      </c>
      <c r="CT267">
        <v>1081</v>
      </c>
      <c r="CU267">
        <v>989</v>
      </c>
      <c r="CV267">
        <v>3894</v>
      </c>
      <c r="CW267">
        <v>13699</v>
      </c>
      <c r="DD267">
        <v>32278</v>
      </c>
      <c r="DE267">
        <v>22763</v>
      </c>
      <c r="DF267">
        <v>24285</v>
      </c>
      <c r="DG267">
        <v>7530</v>
      </c>
    </row>
    <row r="268" spans="1:237">
      <c r="A268" t="s">
        <v>8618</v>
      </c>
      <c r="B268">
        <v>4826108534</v>
      </c>
      <c r="C268" t="s">
        <v>8619</v>
      </c>
      <c r="D268" t="s">
        <v>1833</v>
      </c>
      <c r="E268">
        <v>23827214</v>
      </c>
      <c r="F268" t="s">
        <v>8620</v>
      </c>
      <c r="G268" t="s">
        <v>3936</v>
      </c>
      <c r="H268" t="s">
        <v>3931</v>
      </c>
      <c r="I268" t="s">
        <v>3932</v>
      </c>
      <c r="AL268">
        <v>1022</v>
      </c>
      <c r="AM268">
        <v>395</v>
      </c>
      <c r="AP268">
        <v>472</v>
      </c>
      <c r="AQ268">
        <v>1338</v>
      </c>
      <c r="BH268">
        <v>1468</v>
      </c>
      <c r="BI268">
        <v>1716</v>
      </c>
      <c r="BX268">
        <v>26</v>
      </c>
      <c r="BY268">
        <v>16</v>
      </c>
      <c r="CD268">
        <v>1494</v>
      </c>
      <c r="CE268">
        <v>1733</v>
      </c>
      <c r="CN268">
        <v>3044</v>
      </c>
      <c r="CO268">
        <v>4287</v>
      </c>
      <c r="CP268">
        <v>1749</v>
      </c>
      <c r="CQ268">
        <v>2284</v>
      </c>
      <c r="CT268">
        <v>38</v>
      </c>
      <c r="CU268">
        <v>55</v>
      </c>
      <c r="CV268">
        <v>-248</v>
      </c>
      <c r="CW268">
        <v>413</v>
      </c>
      <c r="DF268">
        <v>1505</v>
      </c>
      <c r="DG268">
        <v>1535</v>
      </c>
    </row>
    <row r="269" spans="1:237">
      <c r="A269" t="s">
        <v>8621</v>
      </c>
      <c r="B269">
        <v>5507257404</v>
      </c>
      <c r="C269" t="s">
        <v>8457</v>
      </c>
      <c r="D269" t="s">
        <v>8622</v>
      </c>
      <c r="E269">
        <v>24081324</v>
      </c>
      <c r="F269" t="s">
        <v>8623</v>
      </c>
      <c r="G269" t="s">
        <v>3936</v>
      </c>
      <c r="H269" t="s">
        <v>3931</v>
      </c>
      <c r="I269" t="s">
        <v>3932</v>
      </c>
      <c r="AF269">
        <v>0</v>
      </c>
      <c r="AG269">
        <v>31</v>
      </c>
      <c r="AL269">
        <v>1130</v>
      </c>
      <c r="AM269">
        <v>333</v>
      </c>
      <c r="AN269">
        <v>18170</v>
      </c>
      <c r="AO269">
        <v>43014</v>
      </c>
      <c r="AP269">
        <v>2056</v>
      </c>
      <c r="AQ269">
        <v>190</v>
      </c>
      <c r="AR269">
        <v>0</v>
      </c>
      <c r="AS269">
        <v>64</v>
      </c>
      <c r="AT269">
        <v>21356</v>
      </c>
      <c r="AU269">
        <v>43632</v>
      </c>
      <c r="AV269">
        <v>11</v>
      </c>
      <c r="AW269">
        <v>11</v>
      </c>
      <c r="BF269">
        <v>4384</v>
      </c>
      <c r="BG269">
        <v>37282</v>
      </c>
      <c r="BH269">
        <v>4395</v>
      </c>
      <c r="BI269">
        <v>37293</v>
      </c>
      <c r="BV269">
        <v>6736</v>
      </c>
      <c r="BW269">
        <v>6339</v>
      </c>
      <c r="BX269">
        <v>10225</v>
      </c>
      <c r="CB269">
        <v>16961</v>
      </c>
      <c r="CC269">
        <v>6339</v>
      </c>
      <c r="CD269">
        <v>21356</v>
      </c>
      <c r="CE269">
        <v>43632</v>
      </c>
      <c r="CH269">
        <v>-7759</v>
      </c>
      <c r="CI269">
        <v>-3687</v>
      </c>
      <c r="CJ269">
        <v>0</v>
      </c>
      <c r="CK269">
        <v>3</v>
      </c>
      <c r="CL269">
        <v>1168</v>
      </c>
      <c r="CM269">
        <v>119</v>
      </c>
      <c r="CN269">
        <v>19356</v>
      </c>
      <c r="CO269">
        <v>9853</v>
      </c>
      <c r="CP269">
        <v>31341</v>
      </c>
      <c r="CQ269">
        <v>7143</v>
      </c>
      <c r="CR269">
        <v>-20912</v>
      </c>
      <c r="CS269">
        <v>-1093</v>
      </c>
      <c r="CV269">
        <v>-20912</v>
      </c>
      <c r="CW269">
        <v>-1093</v>
      </c>
      <c r="DB269">
        <v>-20912</v>
      </c>
      <c r="DC269">
        <v>-1093</v>
      </c>
      <c r="DF269">
        <v>7759</v>
      </c>
      <c r="DG269">
        <v>3687</v>
      </c>
      <c r="DH269">
        <v>-7759</v>
      </c>
      <c r="DI269">
        <v>-3687</v>
      </c>
    </row>
    <row r="270" spans="1:237">
      <c r="A270" t="s">
        <v>8624</v>
      </c>
      <c r="B270">
        <v>7728833297</v>
      </c>
      <c r="C270" t="s">
        <v>4188</v>
      </c>
      <c r="D270" t="s">
        <v>65</v>
      </c>
      <c r="E270">
        <v>24475841</v>
      </c>
      <c r="F270" t="s">
        <v>8625</v>
      </c>
      <c r="G270" t="s">
        <v>3936</v>
      </c>
      <c r="H270" t="s">
        <v>3931</v>
      </c>
      <c r="I270" t="s">
        <v>3932</v>
      </c>
      <c r="T270">
        <v>290</v>
      </c>
      <c r="U270">
        <v>86</v>
      </c>
      <c r="Z270">
        <v>886</v>
      </c>
      <c r="AA270">
        <v>939</v>
      </c>
      <c r="AB270">
        <v>0</v>
      </c>
      <c r="AD270">
        <v>1176</v>
      </c>
      <c r="AE270">
        <v>1025</v>
      </c>
      <c r="AF270">
        <v>29</v>
      </c>
      <c r="AG270">
        <v>29</v>
      </c>
      <c r="AL270">
        <v>346</v>
      </c>
      <c r="AM270">
        <v>689</v>
      </c>
      <c r="AN270">
        <v>17501</v>
      </c>
      <c r="AO270">
        <v>15500</v>
      </c>
      <c r="AP270">
        <v>386</v>
      </c>
      <c r="AQ270">
        <v>102</v>
      </c>
      <c r="AR270">
        <v>44</v>
      </c>
      <c r="AS270">
        <v>47</v>
      </c>
      <c r="AT270">
        <v>18306</v>
      </c>
      <c r="AU270">
        <v>16367</v>
      </c>
      <c r="AV270">
        <v>11000</v>
      </c>
      <c r="AW270">
        <v>11000</v>
      </c>
      <c r="BF270">
        <v>8061</v>
      </c>
      <c r="BG270">
        <v>6176</v>
      </c>
      <c r="BH270">
        <v>19061</v>
      </c>
      <c r="BI270">
        <v>17176</v>
      </c>
      <c r="BN270">
        <v>0</v>
      </c>
      <c r="BO270">
        <v>18</v>
      </c>
      <c r="BP270">
        <v>52</v>
      </c>
      <c r="BQ270">
        <v>54</v>
      </c>
      <c r="BT270">
        <v>288</v>
      </c>
      <c r="BU270">
        <v>89</v>
      </c>
      <c r="BX270">
        <v>81</v>
      </c>
      <c r="BY270">
        <v>73</v>
      </c>
      <c r="CB270">
        <v>133</v>
      </c>
      <c r="CC270">
        <v>127</v>
      </c>
      <c r="CD270">
        <v>19482</v>
      </c>
      <c r="CE270">
        <v>17392</v>
      </c>
      <c r="CF270">
        <v>749</v>
      </c>
      <c r="CG270">
        <v>665</v>
      </c>
      <c r="CH270">
        <v>459</v>
      </c>
      <c r="CI270">
        <v>447</v>
      </c>
      <c r="CJ270">
        <v>1687</v>
      </c>
      <c r="CK270">
        <v>864</v>
      </c>
      <c r="CL270">
        <v>25</v>
      </c>
      <c r="CM270">
        <v>9</v>
      </c>
      <c r="CN270">
        <v>42</v>
      </c>
      <c r="CO270">
        <v>38</v>
      </c>
      <c r="CP270">
        <v>27</v>
      </c>
      <c r="CQ270">
        <v>1357</v>
      </c>
      <c r="CR270">
        <v>2136</v>
      </c>
      <c r="CS270">
        <v>-17</v>
      </c>
      <c r="CT270">
        <v>-250</v>
      </c>
      <c r="CU270">
        <v>-260</v>
      </c>
      <c r="CV270">
        <v>1886</v>
      </c>
      <c r="CW270">
        <v>-277</v>
      </c>
      <c r="CX270">
        <v>215</v>
      </c>
      <c r="CY270">
        <v>130</v>
      </c>
      <c r="CZ270">
        <v>-35</v>
      </c>
      <c r="DA270">
        <v>-130</v>
      </c>
      <c r="DB270">
        <v>1886</v>
      </c>
      <c r="DC270">
        <v>-277</v>
      </c>
      <c r="DD270">
        <v>1240</v>
      </c>
      <c r="DE270">
        <v>1112</v>
      </c>
      <c r="DF270">
        <v>32</v>
      </c>
      <c r="DH270">
        <v>1208</v>
      </c>
      <c r="DI270">
        <v>1112</v>
      </c>
    </row>
    <row r="271" spans="1:237">
      <c r="A271" t="s">
        <v>8626</v>
      </c>
      <c r="B271">
        <v>7203323338</v>
      </c>
      <c r="C271" t="s">
        <v>8194</v>
      </c>
      <c r="D271" t="s">
        <v>1852</v>
      </c>
      <c r="E271">
        <v>24123523</v>
      </c>
      <c r="G271" t="s">
        <v>3936</v>
      </c>
      <c r="H271" t="s">
        <v>3931</v>
      </c>
      <c r="I271" t="s">
        <v>3932</v>
      </c>
      <c r="AF271">
        <v>13</v>
      </c>
      <c r="AG271">
        <v>11</v>
      </c>
      <c r="AL271">
        <v>15</v>
      </c>
      <c r="AM271">
        <v>32</v>
      </c>
      <c r="AN271">
        <v>58813</v>
      </c>
      <c r="AO271">
        <v>47772</v>
      </c>
      <c r="AP271">
        <v>4200</v>
      </c>
      <c r="AQ271">
        <v>2322</v>
      </c>
      <c r="AT271">
        <v>63041</v>
      </c>
      <c r="AU271">
        <v>50137</v>
      </c>
      <c r="AV271">
        <v>3100</v>
      </c>
      <c r="AW271">
        <v>3100</v>
      </c>
      <c r="BF271">
        <v>31196</v>
      </c>
      <c r="BG271">
        <v>26795</v>
      </c>
      <c r="BH271">
        <v>34296</v>
      </c>
      <c r="BI271">
        <v>29895</v>
      </c>
      <c r="BL271">
        <v>11490</v>
      </c>
      <c r="BM271">
        <v>11570</v>
      </c>
      <c r="BT271">
        <v>11490</v>
      </c>
      <c r="BU271">
        <v>11570</v>
      </c>
      <c r="BX271">
        <v>17255</v>
      </c>
      <c r="BY271">
        <v>8672</v>
      </c>
      <c r="CB271">
        <v>17255</v>
      </c>
      <c r="CC271">
        <v>8672</v>
      </c>
      <c r="CD271">
        <v>63041</v>
      </c>
      <c r="CE271">
        <v>50137</v>
      </c>
      <c r="CH271">
        <v>5615</v>
      </c>
      <c r="CI271">
        <v>8419</v>
      </c>
      <c r="CJ271">
        <v>651</v>
      </c>
      <c r="CK271">
        <v>197</v>
      </c>
      <c r="CN271">
        <v>86</v>
      </c>
      <c r="CO271">
        <v>109</v>
      </c>
      <c r="CP271">
        <v>1804</v>
      </c>
      <c r="CQ271">
        <v>1225</v>
      </c>
      <c r="CR271">
        <v>4548</v>
      </c>
      <c r="CS271">
        <v>7500</v>
      </c>
      <c r="CT271">
        <v>-147</v>
      </c>
      <c r="CU271">
        <v>-395</v>
      </c>
      <c r="CV271">
        <v>4401</v>
      </c>
      <c r="CW271">
        <v>7105</v>
      </c>
      <c r="DB271">
        <v>4401</v>
      </c>
      <c r="DC271">
        <v>7105</v>
      </c>
      <c r="DD271">
        <v>11623</v>
      </c>
      <c r="DE271">
        <v>14115</v>
      </c>
      <c r="DF271">
        <v>6008</v>
      </c>
      <c r="DG271">
        <v>5696</v>
      </c>
      <c r="DH271">
        <v>5615</v>
      </c>
      <c r="DI271">
        <v>8419</v>
      </c>
    </row>
    <row r="272" spans="1:237">
      <c r="A272" t="s">
        <v>8627</v>
      </c>
      <c r="B272">
        <v>3015115352</v>
      </c>
      <c r="C272" t="s">
        <v>8628</v>
      </c>
      <c r="D272" t="s">
        <v>1859</v>
      </c>
      <c r="E272">
        <v>24001816</v>
      </c>
      <c r="F272" t="s">
        <v>8629</v>
      </c>
      <c r="G272" t="s">
        <v>3936</v>
      </c>
      <c r="H272" t="s">
        <v>3931</v>
      </c>
      <c r="I272" t="s">
        <v>3932</v>
      </c>
      <c r="AF272">
        <v>29</v>
      </c>
      <c r="AG272">
        <v>29</v>
      </c>
      <c r="AL272">
        <v>79722</v>
      </c>
      <c r="AM272">
        <v>70254</v>
      </c>
      <c r="AP272">
        <v>3544</v>
      </c>
      <c r="AQ272">
        <v>8106</v>
      </c>
      <c r="BH272">
        <v>83295</v>
      </c>
      <c r="BI272">
        <v>78342</v>
      </c>
      <c r="BL272">
        <v>0</v>
      </c>
      <c r="BM272">
        <v>47</v>
      </c>
      <c r="BX272">
        <v>0</v>
      </c>
      <c r="CD272">
        <v>83295</v>
      </c>
      <c r="CE272">
        <v>78389</v>
      </c>
      <c r="CP272">
        <v>79</v>
      </c>
      <c r="CQ272">
        <v>82</v>
      </c>
      <c r="CT272">
        <v>273</v>
      </c>
      <c r="CU272">
        <v>389</v>
      </c>
      <c r="CV272">
        <v>2266</v>
      </c>
      <c r="CW272">
        <v>2702</v>
      </c>
      <c r="DD272">
        <v>9084</v>
      </c>
      <c r="DE272">
        <v>10348</v>
      </c>
      <c r="DF272">
        <v>6466</v>
      </c>
      <c r="DG272">
        <v>7175</v>
      </c>
    </row>
    <row r="273" spans="1:333">
      <c r="A273" t="s">
        <v>8630</v>
      </c>
      <c r="B273">
        <v>6168004398</v>
      </c>
      <c r="C273" t="s">
        <v>8143</v>
      </c>
      <c r="D273" t="s">
        <v>8631</v>
      </c>
      <c r="E273">
        <v>24963275</v>
      </c>
      <c r="F273" t="s">
        <v>8632</v>
      </c>
      <c r="G273" t="s">
        <v>3936</v>
      </c>
      <c r="H273" t="s">
        <v>3931</v>
      </c>
      <c r="I273" t="s">
        <v>3932</v>
      </c>
      <c r="AL273">
        <v>16296</v>
      </c>
      <c r="AM273">
        <v>36288</v>
      </c>
      <c r="AN273">
        <v>0</v>
      </c>
      <c r="AO273">
        <v>8192</v>
      </c>
      <c r="AP273">
        <v>13549</v>
      </c>
      <c r="AQ273">
        <v>17064</v>
      </c>
      <c r="AT273">
        <v>29845</v>
      </c>
      <c r="AU273">
        <v>61544</v>
      </c>
      <c r="AV273">
        <v>10</v>
      </c>
      <c r="AW273">
        <v>10</v>
      </c>
      <c r="BF273">
        <v>19612</v>
      </c>
      <c r="BG273">
        <v>53178</v>
      </c>
      <c r="BH273">
        <v>19622</v>
      </c>
      <c r="BI273">
        <v>53188</v>
      </c>
      <c r="BV273">
        <v>0</v>
      </c>
      <c r="BW273">
        <v>3</v>
      </c>
      <c r="BX273">
        <v>10223</v>
      </c>
      <c r="BY273">
        <v>8353</v>
      </c>
      <c r="CB273">
        <v>10223</v>
      </c>
      <c r="CC273">
        <v>8356</v>
      </c>
      <c r="CD273">
        <v>29845</v>
      </c>
      <c r="CE273">
        <v>61544</v>
      </c>
      <c r="CF273">
        <v>42985</v>
      </c>
      <c r="CG273">
        <v>10966</v>
      </c>
      <c r="CH273">
        <v>-18001</v>
      </c>
      <c r="CI273">
        <v>12706</v>
      </c>
      <c r="CP273">
        <v>15</v>
      </c>
      <c r="CQ273">
        <v>147</v>
      </c>
      <c r="CR273">
        <v>-18016</v>
      </c>
      <c r="CS273">
        <v>12559</v>
      </c>
      <c r="CT273">
        <v>-768</v>
      </c>
      <c r="CU273">
        <v>-1025</v>
      </c>
      <c r="CV273">
        <v>-33566</v>
      </c>
      <c r="CW273">
        <v>11534</v>
      </c>
      <c r="DB273">
        <v>-33566</v>
      </c>
      <c r="DC273">
        <v>11534</v>
      </c>
      <c r="DD273">
        <v>24984</v>
      </c>
      <c r="DE273">
        <v>23672</v>
      </c>
      <c r="DH273">
        <v>24984</v>
      </c>
      <c r="DI273">
        <v>23672</v>
      </c>
      <c r="GB273">
        <v>-14782</v>
      </c>
    </row>
    <row r="274" spans="1:333">
      <c r="A274" t="s">
        <v>8633</v>
      </c>
      <c r="B274">
        <v>2130067786</v>
      </c>
      <c r="C274" t="s">
        <v>3999</v>
      </c>
      <c r="D274" t="s">
        <v>1871</v>
      </c>
      <c r="E274">
        <v>24152129</v>
      </c>
      <c r="F274" t="s">
        <v>8634</v>
      </c>
      <c r="G274" t="s">
        <v>3936</v>
      </c>
      <c r="H274" t="s">
        <v>3931</v>
      </c>
      <c r="I274" t="s">
        <v>3932</v>
      </c>
      <c r="T274">
        <v>0</v>
      </c>
      <c r="X274">
        <v>27531</v>
      </c>
      <c r="Y274">
        <v>19713</v>
      </c>
      <c r="AF274">
        <v>0</v>
      </c>
      <c r="AL274">
        <v>0</v>
      </c>
      <c r="AM274">
        <v>120</v>
      </c>
      <c r="AP274">
        <v>608</v>
      </c>
      <c r="AQ274">
        <v>4507</v>
      </c>
      <c r="BH274">
        <v>28139</v>
      </c>
      <c r="BI274">
        <v>24340</v>
      </c>
      <c r="BL274">
        <v>0</v>
      </c>
      <c r="BR274">
        <v>0</v>
      </c>
      <c r="BV274">
        <v>0</v>
      </c>
      <c r="BX274">
        <v>0</v>
      </c>
      <c r="CD274">
        <v>28139</v>
      </c>
      <c r="CE274">
        <v>24340</v>
      </c>
      <c r="CL274">
        <v>0</v>
      </c>
      <c r="CN274">
        <v>0</v>
      </c>
      <c r="CP274">
        <v>0</v>
      </c>
      <c r="CT274">
        <v>1374</v>
      </c>
      <c r="CU274">
        <v>1915</v>
      </c>
      <c r="CV274">
        <v>3799</v>
      </c>
      <c r="CW274">
        <v>4507</v>
      </c>
      <c r="DD274">
        <v>30518</v>
      </c>
      <c r="DE274">
        <v>31920</v>
      </c>
      <c r="DF274">
        <v>25345</v>
      </c>
      <c r="DG274">
        <v>25498</v>
      </c>
    </row>
    <row r="275" spans="1:333">
      <c r="A275" t="s">
        <v>8635</v>
      </c>
      <c r="B275">
        <v>7536168865</v>
      </c>
      <c r="C275" t="s">
        <v>8355</v>
      </c>
      <c r="D275" t="s">
        <v>8636</v>
      </c>
      <c r="E275">
        <v>23741237</v>
      </c>
      <c r="F275" t="s">
        <v>8637</v>
      </c>
      <c r="G275" t="s">
        <v>3936</v>
      </c>
      <c r="H275" t="s">
        <v>3931</v>
      </c>
      <c r="I275" t="s">
        <v>3932</v>
      </c>
      <c r="T275">
        <v>1492</v>
      </c>
      <c r="U275">
        <v>1880</v>
      </c>
      <c r="AF275">
        <v>888</v>
      </c>
      <c r="AG275">
        <v>888</v>
      </c>
      <c r="AL275">
        <v>148385</v>
      </c>
      <c r="AM275">
        <v>161718</v>
      </c>
      <c r="AP275">
        <v>4031</v>
      </c>
      <c r="AQ275">
        <v>3029</v>
      </c>
      <c r="BH275">
        <v>130988</v>
      </c>
      <c r="BI275">
        <v>138417</v>
      </c>
      <c r="BL275">
        <v>20699</v>
      </c>
      <c r="BM275">
        <v>28195</v>
      </c>
      <c r="BV275">
        <v>0</v>
      </c>
      <c r="BX275">
        <v>3108</v>
      </c>
      <c r="BY275">
        <v>903</v>
      </c>
      <c r="CD275">
        <v>154796</v>
      </c>
      <c r="CE275">
        <v>167514</v>
      </c>
      <c r="CL275">
        <v>0</v>
      </c>
      <c r="CM275">
        <v>236</v>
      </c>
      <c r="CN275">
        <v>4356</v>
      </c>
      <c r="CO275">
        <v>43817</v>
      </c>
      <c r="CP275">
        <v>2261</v>
      </c>
      <c r="CQ275">
        <v>7656</v>
      </c>
      <c r="CT275">
        <v>441</v>
      </c>
      <c r="CU275">
        <v>850</v>
      </c>
      <c r="CV275">
        <v>-8221</v>
      </c>
      <c r="CW275">
        <v>26186</v>
      </c>
      <c r="DD275">
        <v>141</v>
      </c>
      <c r="DF275">
        <v>10016</v>
      </c>
      <c r="DG275">
        <v>8889</v>
      </c>
    </row>
    <row r="276" spans="1:333">
      <c r="A276" t="s">
        <v>8638</v>
      </c>
      <c r="B276">
        <v>3459079025</v>
      </c>
      <c r="C276" t="s">
        <v>8639</v>
      </c>
      <c r="D276" t="s">
        <v>1885</v>
      </c>
      <c r="E276">
        <v>23402967</v>
      </c>
      <c r="G276" t="s">
        <v>3936</v>
      </c>
      <c r="H276" t="s">
        <v>3931</v>
      </c>
      <c r="I276" t="s">
        <v>3932</v>
      </c>
      <c r="AF276">
        <v>40</v>
      </c>
      <c r="AG276">
        <v>40</v>
      </c>
      <c r="AL276">
        <v>30348</v>
      </c>
      <c r="AM276">
        <v>28331</v>
      </c>
      <c r="AP276">
        <v>23</v>
      </c>
      <c r="AQ276">
        <v>409</v>
      </c>
      <c r="BH276">
        <v>29734</v>
      </c>
      <c r="BI276">
        <v>26816</v>
      </c>
      <c r="BV276">
        <v>544</v>
      </c>
      <c r="BW276">
        <v>681</v>
      </c>
      <c r="BX276">
        <v>133</v>
      </c>
      <c r="BY276">
        <v>1283</v>
      </c>
      <c r="CD276">
        <v>30411</v>
      </c>
      <c r="CE276">
        <v>28780</v>
      </c>
      <c r="CP276">
        <v>48</v>
      </c>
      <c r="CQ276">
        <v>21</v>
      </c>
      <c r="CT276">
        <v>223</v>
      </c>
      <c r="CU276">
        <v>968</v>
      </c>
      <c r="CV276">
        <v>2918</v>
      </c>
      <c r="CW276">
        <v>15950</v>
      </c>
      <c r="DD276">
        <v>7432</v>
      </c>
      <c r="DE276">
        <v>18646</v>
      </c>
      <c r="DF276">
        <v>4243</v>
      </c>
      <c r="DG276">
        <v>1707</v>
      </c>
    </row>
    <row r="277" spans="1:333">
      <c r="A277" t="s">
        <v>8640</v>
      </c>
      <c r="B277">
        <v>6451008162</v>
      </c>
      <c r="C277" t="s">
        <v>8641</v>
      </c>
      <c r="D277" t="s">
        <v>1891</v>
      </c>
      <c r="E277">
        <v>23281867</v>
      </c>
      <c r="F277" t="s">
        <v>8642</v>
      </c>
      <c r="G277" t="s">
        <v>3936</v>
      </c>
      <c r="H277" t="s">
        <v>3931</v>
      </c>
      <c r="I277" t="s">
        <v>3932</v>
      </c>
      <c r="T277">
        <v>412</v>
      </c>
      <c r="U277">
        <v>532</v>
      </c>
      <c r="AD277">
        <v>412</v>
      </c>
      <c r="AE277">
        <v>532</v>
      </c>
      <c r="AF277">
        <v>5115</v>
      </c>
      <c r="AG277">
        <v>2696</v>
      </c>
      <c r="AL277">
        <v>3646</v>
      </c>
      <c r="AM277">
        <v>5454</v>
      </c>
      <c r="AN277">
        <v>422286</v>
      </c>
      <c r="AO277">
        <v>446726</v>
      </c>
      <c r="AP277">
        <v>399</v>
      </c>
      <c r="AQ277">
        <v>3583</v>
      </c>
      <c r="AR277">
        <v>118</v>
      </c>
      <c r="AS277">
        <v>149</v>
      </c>
      <c r="AT277">
        <v>431564</v>
      </c>
      <c r="AU277">
        <v>458608</v>
      </c>
      <c r="AV277">
        <v>10</v>
      </c>
      <c r="AW277">
        <v>10</v>
      </c>
      <c r="BB277">
        <v>13000</v>
      </c>
      <c r="BC277">
        <v>13000</v>
      </c>
      <c r="BF277">
        <v>12659</v>
      </c>
      <c r="BG277">
        <v>2026</v>
      </c>
      <c r="BH277">
        <v>25669</v>
      </c>
      <c r="BI277">
        <v>15036</v>
      </c>
      <c r="BL277">
        <v>0</v>
      </c>
      <c r="BM277">
        <v>4100</v>
      </c>
      <c r="BP277">
        <v>178</v>
      </c>
      <c r="BQ277">
        <v>195</v>
      </c>
      <c r="BT277">
        <v>0</v>
      </c>
      <c r="BU277">
        <v>4100</v>
      </c>
      <c r="BX277">
        <v>701</v>
      </c>
      <c r="BY277">
        <v>841</v>
      </c>
      <c r="BZ277">
        <v>405428</v>
      </c>
      <c r="CA277">
        <v>438968</v>
      </c>
      <c r="CB277">
        <v>406307</v>
      </c>
      <c r="CC277">
        <v>440004</v>
      </c>
      <c r="CD277">
        <v>431976</v>
      </c>
      <c r="CE277">
        <v>459140</v>
      </c>
      <c r="CF277">
        <v>22331</v>
      </c>
      <c r="CG277">
        <v>5773</v>
      </c>
      <c r="CH277">
        <v>11680</v>
      </c>
      <c r="CI277">
        <v>7315</v>
      </c>
      <c r="CJ277">
        <v>456</v>
      </c>
      <c r="CN277">
        <v>2195</v>
      </c>
      <c r="CO277">
        <v>3555</v>
      </c>
      <c r="CP277">
        <v>591</v>
      </c>
      <c r="CQ277">
        <v>334</v>
      </c>
      <c r="CR277">
        <v>13740</v>
      </c>
      <c r="CS277">
        <v>10536</v>
      </c>
      <c r="CT277">
        <v>-1100</v>
      </c>
      <c r="CU277">
        <v>-975</v>
      </c>
      <c r="CV277">
        <v>12640</v>
      </c>
      <c r="CW277">
        <v>9561</v>
      </c>
      <c r="DB277">
        <v>12640</v>
      </c>
      <c r="DC277">
        <v>9561</v>
      </c>
      <c r="DD277">
        <v>34040</v>
      </c>
      <c r="DE277">
        <v>28953</v>
      </c>
      <c r="DF277">
        <v>29</v>
      </c>
      <c r="DG277">
        <v>15865</v>
      </c>
      <c r="DH277">
        <v>34011</v>
      </c>
      <c r="DI277">
        <v>13088</v>
      </c>
    </row>
    <row r="278" spans="1:333">
      <c r="A278" t="s">
        <v>8643</v>
      </c>
      <c r="B278">
        <v>1655390040</v>
      </c>
      <c r="C278" t="s">
        <v>8644</v>
      </c>
      <c r="D278" t="s">
        <v>1898</v>
      </c>
      <c r="E278">
        <v>23466144</v>
      </c>
      <c r="F278" t="s">
        <v>8645</v>
      </c>
      <c r="G278" t="s">
        <v>3936</v>
      </c>
      <c r="H278" t="s">
        <v>3931</v>
      </c>
      <c r="I278" t="s">
        <v>3932</v>
      </c>
      <c r="T278">
        <v>123</v>
      </c>
      <c r="U278">
        <v>4</v>
      </c>
      <c r="X278">
        <v>140</v>
      </c>
      <c r="Y278">
        <v>252</v>
      </c>
      <c r="AL278">
        <v>50028</v>
      </c>
      <c r="AM278">
        <v>22901</v>
      </c>
      <c r="AP278">
        <v>2070</v>
      </c>
      <c r="AQ278">
        <v>7584</v>
      </c>
      <c r="BH278">
        <v>46929</v>
      </c>
      <c r="BI278">
        <v>27424</v>
      </c>
      <c r="BL278">
        <v>3751</v>
      </c>
      <c r="BM278">
        <v>2245</v>
      </c>
      <c r="BX278">
        <v>1681</v>
      </c>
      <c r="BY278">
        <v>1072</v>
      </c>
      <c r="CD278">
        <v>52361</v>
      </c>
      <c r="CE278">
        <v>30741</v>
      </c>
      <c r="CL278">
        <v>20449</v>
      </c>
      <c r="CN278">
        <v>969</v>
      </c>
      <c r="CO278">
        <v>3</v>
      </c>
      <c r="CP278">
        <v>9470</v>
      </c>
      <c r="CQ278">
        <v>2461</v>
      </c>
      <c r="CT278">
        <v>4303</v>
      </c>
      <c r="CU278">
        <v>1303</v>
      </c>
      <c r="CV278">
        <v>33617</v>
      </c>
      <c r="CW278">
        <v>14545</v>
      </c>
      <c r="DD278">
        <v>75684</v>
      </c>
      <c r="DE278">
        <v>23097</v>
      </c>
      <c r="DF278">
        <v>8814</v>
      </c>
      <c r="DG278">
        <v>4791</v>
      </c>
    </row>
    <row r="279" spans="1:333">
      <c r="A279" t="s">
        <v>8646</v>
      </c>
      <c r="B279">
        <v>5407973997</v>
      </c>
      <c r="C279" t="s">
        <v>3985</v>
      </c>
      <c r="D279" t="s">
        <v>1905</v>
      </c>
      <c r="E279">
        <v>24897815</v>
      </c>
      <c r="F279" t="s">
        <v>8647</v>
      </c>
      <c r="G279" t="s">
        <v>3936</v>
      </c>
      <c r="H279" t="s">
        <v>3931</v>
      </c>
      <c r="I279" t="s">
        <v>3932</v>
      </c>
      <c r="L279">
        <v>936</v>
      </c>
      <c r="M279">
        <v>15</v>
      </c>
      <c r="T279">
        <v>31790</v>
      </c>
      <c r="U279">
        <v>23198</v>
      </c>
      <c r="AD279">
        <v>32726</v>
      </c>
      <c r="AE279">
        <v>23213</v>
      </c>
      <c r="AL279">
        <v>104605</v>
      </c>
      <c r="AM279">
        <v>273368</v>
      </c>
      <c r="AN279">
        <v>5850603</v>
      </c>
      <c r="AO279">
        <v>3547923</v>
      </c>
      <c r="AP279">
        <v>132397</v>
      </c>
      <c r="AQ279">
        <v>99716</v>
      </c>
      <c r="AR279">
        <v>6654</v>
      </c>
      <c r="AS279">
        <v>2804</v>
      </c>
      <c r="AT279">
        <v>6094259</v>
      </c>
      <c r="AU279">
        <v>3923811</v>
      </c>
      <c r="AV279">
        <v>62</v>
      </c>
      <c r="AW279">
        <v>62</v>
      </c>
      <c r="BF279">
        <v>1067178</v>
      </c>
      <c r="BG279">
        <v>10279</v>
      </c>
      <c r="BH279">
        <v>1067240</v>
      </c>
      <c r="BI279">
        <v>10341</v>
      </c>
      <c r="BL279">
        <v>3982000</v>
      </c>
      <c r="BM279">
        <v>2130000</v>
      </c>
      <c r="BP279">
        <v>18975</v>
      </c>
      <c r="BQ279">
        <v>16002</v>
      </c>
      <c r="BT279">
        <v>3985035</v>
      </c>
      <c r="BU279">
        <v>2146132</v>
      </c>
      <c r="BV279">
        <v>26607</v>
      </c>
      <c r="BW279">
        <v>58689</v>
      </c>
      <c r="BX279">
        <v>1029128</v>
      </c>
      <c r="BY279">
        <v>1715860</v>
      </c>
      <c r="CB279">
        <v>1074710</v>
      </c>
      <c r="CC279">
        <v>1790551</v>
      </c>
      <c r="CD279">
        <v>6126985</v>
      </c>
      <c r="CE279">
        <v>3947024</v>
      </c>
      <c r="CH279">
        <v>5196723</v>
      </c>
      <c r="CI279">
        <v>2242211</v>
      </c>
      <c r="CJ279">
        <v>25650</v>
      </c>
      <c r="CK279">
        <v>16371</v>
      </c>
      <c r="CL279">
        <v>581757</v>
      </c>
      <c r="CM279">
        <v>408336</v>
      </c>
      <c r="CN279">
        <v>200500</v>
      </c>
      <c r="CO279">
        <v>147812</v>
      </c>
      <c r="CP279">
        <v>2482163</v>
      </c>
      <c r="CQ279">
        <v>403585</v>
      </c>
      <c r="CR279">
        <v>2358953</v>
      </c>
      <c r="CS279">
        <v>1594473</v>
      </c>
      <c r="CT279">
        <v>-479388</v>
      </c>
      <c r="CU279">
        <v>-321071</v>
      </c>
      <c r="CV279">
        <v>1879565</v>
      </c>
      <c r="CW279">
        <v>1273402</v>
      </c>
      <c r="CX279">
        <v>479388</v>
      </c>
      <c r="CY279">
        <v>321071</v>
      </c>
      <c r="DB279">
        <v>1879565</v>
      </c>
      <c r="DC279">
        <v>1273402</v>
      </c>
      <c r="DD279">
        <v>6929255</v>
      </c>
      <c r="DE279">
        <v>4479335</v>
      </c>
      <c r="DF279">
        <v>1732532</v>
      </c>
      <c r="DG279">
        <v>2237124</v>
      </c>
      <c r="DH279">
        <v>5196723</v>
      </c>
      <c r="DI279">
        <v>2242211</v>
      </c>
      <c r="DJ279">
        <v>62</v>
      </c>
      <c r="DK279">
        <v>170290</v>
      </c>
      <c r="DL279">
        <v>170352</v>
      </c>
      <c r="DM279">
        <v>0</v>
      </c>
      <c r="DN279">
        <v>1273402</v>
      </c>
      <c r="DO279">
        <v>1273402</v>
      </c>
      <c r="DP279">
        <v>1879565</v>
      </c>
      <c r="DQ279">
        <v>1879565</v>
      </c>
      <c r="DR279">
        <v>0</v>
      </c>
      <c r="DS279">
        <v>1433413</v>
      </c>
      <c r="DT279">
        <v>1433413</v>
      </c>
      <c r="DU279">
        <v>1433413</v>
      </c>
      <c r="DV279">
        <v>1433413</v>
      </c>
      <c r="DW279">
        <v>62</v>
      </c>
      <c r="DX279">
        <v>10279</v>
      </c>
      <c r="DY279">
        <v>10341</v>
      </c>
      <c r="DZ279">
        <v>0</v>
      </c>
      <c r="EA279">
        <v>1879565</v>
      </c>
      <c r="EB279">
        <v>1879565</v>
      </c>
      <c r="EC279">
        <v>0</v>
      </c>
      <c r="ED279">
        <v>822666</v>
      </c>
      <c r="EE279">
        <v>822666</v>
      </c>
      <c r="EF279">
        <v>822666</v>
      </c>
      <c r="EG279">
        <v>822666</v>
      </c>
      <c r="EH279">
        <v>62</v>
      </c>
      <c r="EI279">
        <v>1067178</v>
      </c>
      <c r="EJ279">
        <v>1067240</v>
      </c>
      <c r="EK279">
        <v>1067241</v>
      </c>
      <c r="EL279">
        <v>10342</v>
      </c>
      <c r="EM279">
        <v>1853027</v>
      </c>
      <c r="EN279">
        <v>2172000</v>
      </c>
      <c r="EO279">
        <v>206225</v>
      </c>
      <c r="EP279">
        <v>768236</v>
      </c>
      <c r="ES279">
        <v>21726810</v>
      </c>
      <c r="ET279">
        <v>1275733</v>
      </c>
      <c r="EU279">
        <v>3195609</v>
      </c>
      <c r="EV279">
        <v>1910445</v>
      </c>
      <c r="EW279">
        <v>875766</v>
      </c>
      <c r="EX279">
        <v>264041</v>
      </c>
      <c r="EY279">
        <v>558889</v>
      </c>
      <c r="EZ279">
        <v>34749</v>
      </c>
      <c r="FA279">
        <v>0</v>
      </c>
      <c r="FB279">
        <v>523032</v>
      </c>
      <c r="FC279">
        <v>668659</v>
      </c>
      <c r="FD279">
        <v>665463</v>
      </c>
      <c r="FE279">
        <v>-706872</v>
      </c>
      <c r="FF279">
        <v>2973698</v>
      </c>
      <c r="FI279">
        <v>162259</v>
      </c>
      <c r="FJ279">
        <v>-245462</v>
      </c>
      <c r="FK279">
        <v>1853027</v>
      </c>
      <c r="FL279">
        <v>2172000</v>
      </c>
      <c r="FM279">
        <v>699766</v>
      </c>
      <c r="FN279">
        <v>1218901</v>
      </c>
      <c r="FO279">
        <v>575967</v>
      </c>
      <c r="FP279">
        <v>577294</v>
      </c>
      <c r="FQ279">
        <v>-1023609</v>
      </c>
      <c r="FR279">
        <v>32681</v>
      </c>
      <c r="FS279">
        <v>1704627</v>
      </c>
      <c r="FT279">
        <v>99716</v>
      </c>
      <c r="FU279">
        <v>188857</v>
      </c>
      <c r="FV279">
        <v>132397</v>
      </c>
      <c r="FW279">
        <v>1893484</v>
      </c>
      <c r="FX279">
        <v>0</v>
      </c>
      <c r="FY279">
        <v>0</v>
      </c>
      <c r="GG279">
        <v>4842123</v>
      </c>
      <c r="GH279">
        <v>13511</v>
      </c>
      <c r="GI279">
        <v>6128067</v>
      </c>
      <c r="GJ279">
        <v>1538</v>
      </c>
      <c r="GM279">
        <v>5297149</v>
      </c>
      <c r="GN279">
        <v>247000</v>
      </c>
      <c r="GQ279">
        <v>1976708</v>
      </c>
      <c r="HU279">
        <v>9593</v>
      </c>
    </row>
    <row r="280" spans="1:333">
      <c r="A280" t="s">
        <v>8648</v>
      </c>
      <c r="B280">
        <v>2221220819</v>
      </c>
      <c r="C280" t="s">
        <v>8649</v>
      </c>
      <c r="D280" t="s">
        <v>1912</v>
      </c>
      <c r="E280">
        <v>23831496</v>
      </c>
      <c r="F280" t="s">
        <v>8650</v>
      </c>
      <c r="G280" t="s">
        <v>3936</v>
      </c>
      <c r="H280" t="s">
        <v>3931</v>
      </c>
      <c r="I280" t="s">
        <v>3932</v>
      </c>
      <c r="T280">
        <v>9875</v>
      </c>
      <c r="U280">
        <v>9875</v>
      </c>
      <c r="AD280">
        <v>9875</v>
      </c>
      <c r="AE280">
        <v>9875</v>
      </c>
      <c r="AF280">
        <v>9</v>
      </c>
      <c r="AG280">
        <v>9</v>
      </c>
      <c r="AL280">
        <v>296</v>
      </c>
      <c r="AM280">
        <v>295</v>
      </c>
      <c r="AN280">
        <v>15992</v>
      </c>
      <c r="AO280">
        <v>13512</v>
      </c>
      <c r="AP280">
        <v>201</v>
      </c>
      <c r="AQ280">
        <v>1101</v>
      </c>
      <c r="AT280">
        <v>16498</v>
      </c>
      <c r="AU280">
        <v>14917</v>
      </c>
      <c r="AV280">
        <v>10000</v>
      </c>
      <c r="AW280">
        <v>10000</v>
      </c>
      <c r="BF280">
        <v>13244</v>
      </c>
      <c r="BG280">
        <v>12118</v>
      </c>
      <c r="BH280">
        <v>23244</v>
      </c>
      <c r="BI280">
        <v>22118</v>
      </c>
      <c r="BL280">
        <v>2974</v>
      </c>
      <c r="BT280">
        <v>2974</v>
      </c>
      <c r="BU280">
        <v>0</v>
      </c>
      <c r="BV280">
        <v>0</v>
      </c>
      <c r="BW280">
        <v>2591</v>
      </c>
      <c r="BX280">
        <v>156</v>
      </c>
      <c r="BY280">
        <v>83</v>
      </c>
      <c r="CB280">
        <v>156</v>
      </c>
      <c r="CC280">
        <v>2674</v>
      </c>
      <c r="CD280">
        <v>26373</v>
      </c>
      <c r="CE280">
        <v>24792</v>
      </c>
      <c r="CH280">
        <v>1817</v>
      </c>
      <c r="CI280">
        <v>5364</v>
      </c>
      <c r="CJ280">
        <v>4</v>
      </c>
      <c r="CL280">
        <v>0</v>
      </c>
      <c r="CM280">
        <v>898</v>
      </c>
      <c r="CN280">
        <v>0</v>
      </c>
      <c r="CO280">
        <v>1</v>
      </c>
      <c r="CP280">
        <v>394</v>
      </c>
      <c r="CQ280">
        <v>257</v>
      </c>
      <c r="CR280">
        <v>1427</v>
      </c>
      <c r="CS280">
        <v>4210</v>
      </c>
      <c r="CT280">
        <v>-301</v>
      </c>
      <c r="CU280">
        <v>-275</v>
      </c>
      <c r="CV280">
        <v>1125</v>
      </c>
      <c r="CW280">
        <v>3935</v>
      </c>
      <c r="DB280">
        <v>1125</v>
      </c>
      <c r="DC280">
        <v>3935</v>
      </c>
      <c r="DD280">
        <v>7557</v>
      </c>
      <c r="DE280">
        <v>6306</v>
      </c>
      <c r="DF280">
        <v>5740</v>
      </c>
      <c r="DG280">
        <v>942</v>
      </c>
      <c r="DH280">
        <v>1817</v>
      </c>
      <c r="DI280">
        <v>5364</v>
      </c>
      <c r="GB280">
        <v>-1</v>
      </c>
    </row>
    <row r="281" spans="1:333">
      <c r="A281" t="s">
        <v>8651</v>
      </c>
      <c r="B281">
        <v>7627051864</v>
      </c>
      <c r="C281" t="s">
        <v>8241</v>
      </c>
      <c r="D281" t="s">
        <v>8652</v>
      </c>
      <c r="E281">
        <v>23081090</v>
      </c>
      <c r="F281" t="s">
        <v>8653</v>
      </c>
      <c r="G281" t="s">
        <v>3936</v>
      </c>
      <c r="H281" t="s">
        <v>3931</v>
      </c>
      <c r="I281" t="s">
        <v>3932</v>
      </c>
      <c r="L281">
        <v>0</v>
      </c>
      <c r="M281">
        <v>17</v>
      </c>
      <c r="T281">
        <v>50</v>
      </c>
      <c r="U281">
        <v>198</v>
      </c>
      <c r="AB281">
        <v>1515</v>
      </c>
      <c r="AC281">
        <v>2025</v>
      </c>
      <c r="AD281">
        <v>1565</v>
      </c>
      <c r="AE281">
        <v>2240</v>
      </c>
      <c r="AL281">
        <v>42679</v>
      </c>
      <c r="AM281">
        <v>100541</v>
      </c>
      <c r="AN281">
        <v>6161</v>
      </c>
      <c r="AO281">
        <v>8264</v>
      </c>
      <c r="AP281">
        <v>242</v>
      </c>
      <c r="AQ281">
        <v>1222</v>
      </c>
      <c r="AT281">
        <v>49082</v>
      </c>
      <c r="AU281">
        <v>110027</v>
      </c>
      <c r="AV281">
        <v>10</v>
      </c>
      <c r="AW281">
        <v>10</v>
      </c>
      <c r="BB281">
        <v>19849</v>
      </c>
      <c r="BF281">
        <v>14825</v>
      </c>
      <c r="BG281">
        <v>8687</v>
      </c>
      <c r="BH281">
        <v>34684</v>
      </c>
      <c r="BI281">
        <v>8697</v>
      </c>
      <c r="BL281">
        <v>9349</v>
      </c>
      <c r="BM281">
        <v>13937</v>
      </c>
      <c r="BT281">
        <v>9349</v>
      </c>
      <c r="BU281">
        <v>13937</v>
      </c>
      <c r="BV281">
        <v>0</v>
      </c>
      <c r="BW281">
        <v>746</v>
      </c>
      <c r="BX281">
        <v>2298</v>
      </c>
      <c r="BY281">
        <v>2894</v>
      </c>
      <c r="BZ281">
        <v>4316</v>
      </c>
      <c r="CA281">
        <v>85994</v>
      </c>
      <c r="CB281">
        <v>6613</v>
      </c>
      <c r="CC281">
        <v>89633</v>
      </c>
      <c r="CD281">
        <v>50646</v>
      </c>
      <c r="CE281">
        <v>112267</v>
      </c>
      <c r="CF281">
        <v>41862</v>
      </c>
      <c r="CG281">
        <v>48321</v>
      </c>
      <c r="CH281">
        <v>20388</v>
      </c>
      <c r="CI281">
        <v>11781</v>
      </c>
      <c r="CJ281">
        <v>477</v>
      </c>
      <c r="CK281">
        <v>376</v>
      </c>
      <c r="CL281">
        <v>2015</v>
      </c>
      <c r="CM281">
        <v>2987</v>
      </c>
      <c r="CN281">
        <v>4757</v>
      </c>
      <c r="CO281">
        <v>16056</v>
      </c>
      <c r="CP281">
        <v>15910</v>
      </c>
      <c r="CQ281">
        <v>21186</v>
      </c>
      <c r="CR281">
        <v>7697</v>
      </c>
      <c r="CS281">
        <v>4040</v>
      </c>
      <c r="CV281">
        <v>6138</v>
      </c>
      <c r="CW281">
        <v>2486</v>
      </c>
      <c r="DB281">
        <v>6138</v>
      </c>
      <c r="DC281">
        <v>2486</v>
      </c>
      <c r="DD281">
        <v>62250</v>
      </c>
      <c r="DE281">
        <v>60102</v>
      </c>
      <c r="DH281">
        <v>62250</v>
      </c>
      <c r="DI281">
        <v>60102</v>
      </c>
      <c r="DJ281">
        <v>10</v>
      </c>
      <c r="DK281">
        <v>6201</v>
      </c>
      <c r="DL281">
        <v>6211</v>
      </c>
      <c r="DM281">
        <v>0</v>
      </c>
      <c r="DN281">
        <v>2486</v>
      </c>
      <c r="DO281">
        <v>2486</v>
      </c>
      <c r="DP281">
        <v>6138</v>
      </c>
      <c r="DQ281">
        <v>6138</v>
      </c>
      <c r="DW281">
        <v>10</v>
      </c>
      <c r="DX281">
        <v>8687</v>
      </c>
      <c r="DY281">
        <v>8697</v>
      </c>
      <c r="DZ281">
        <v>0</v>
      </c>
      <c r="EA281">
        <v>6138</v>
      </c>
      <c r="EB281">
        <v>25987</v>
      </c>
      <c r="EH281">
        <v>10</v>
      </c>
      <c r="EI281">
        <v>14825</v>
      </c>
      <c r="EJ281">
        <v>34684</v>
      </c>
      <c r="EK281">
        <v>38999</v>
      </c>
      <c r="EL281">
        <v>94691</v>
      </c>
      <c r="EM281">
        <v>4500</v>
      </c>
      <c r="EN281">
        <v>12250</v>
      </c>
      <c r="EO281">
        <v>71605</v>
      </c>
      <c r="EP281">
        <v>74914</v>
      </c>
      <c r="ES281">
        <v>438</v>
      </c>
      <c r="ET281">
        <v>9088</v>
      </c>
      <c r="EU281">
        <v>10886</v>
      </c>
      <c r="EV281">
        <v>34624</v>
      </c>
      <c r="EW281">
        <v>44058</v>
      </c>
      <c r="EX281">
        <v>12080</v>
      </c>
      <c r="EY281">
        <v>16745</v>
      </c>
      <c r="EZ281">
        <v>2761</v>
      </c>
      <c r="FC281">
        <v>19200</v>
      </c>
      <c r="FD281">
        <v>12497</v>
      </c>
      <c r="FE281">
        <v>3378</v>
      </c>
      <c r="FF281">
        <v>1556</v>
      </c>
      <c r="FI281">
        <v>230</v>
      </c>
      <c r="FJ281">
        <v>-2433</v>
      </c>
      <c r="FK281">
        <v>4500</v>
      </c>
      <c r="FL281">
        <v>12250</v>
      </c>
      <c r="FO281">
        <v>9088</v>
      </c>
      <c r="FP281">
        <v>-4588</v>
      </c>
      <c r="FQ281">
        <v>1364</v>
      </c>
      <c r="FR281">
        <v>-980</v>
      </c>
      <c r="FS281">
        <v>487</v>
      </c>
      <c r="FT281">
        <v>1222</v>
      </c>
      <c r="FU281">
        <v>735</v>
      </c>
      <c r="FV281">
        <v>242</v>
      </c>
      <c r="FW281">
        <v>1222</v>
      </c>
      <c r="GB281">
        <v>-1559</v>
      </c>
      <c r="GC281">
        <v>-1554</v>
      </c>
      <c r="GG281">
        <v>2813</v>
      </c>
      <c r="GH281">
        <v>2871</v>
      </c>
      <c r="GI281">
        <v>1500</v>
      </c>
      <c r="GK281">
        <v>40</v>
      </c>
      <c r="GL281">
        <v>67</v>
      </c>
      <c r="GM281">
        <v>1310</v>
      </c>
      <c r="GN281">
        <v>2500</v>
      </c>
      <c r="GQ281">
        <v>10886</v>
      </c>
      <c r="GV281">
        <v>19849</v>
      </c>
      <c r="GW281">
        <v>2486</v>
      </c>
      <c r="GX281">
        <v>0</v>
      </c>
      <c r="GY281">
        <v>8697</v>
      </c>
      <c r="HC281">
        <v>2486</v>
      </c>
      <c r="HD281">
        <v>0</v>
      </c>
      <c r="HE281">
        <v>8697</v>
      </c>
      <c r="HF281">
        <v>2486</v>
      </c>
      <c r="HG281">
        <v>0</v>
      </c>
      <c r="HH281">
        <v>8687</v>
      </c>
      <c r="HL281">
        <v>2486</v>
      </c>
      <c r="HM281">
        <v>0</v>
      </c>
      <c r="HN281">
        <v>8687</v>
      </c>
      <c r="KY281">
        <v>19849</v>
      </c>
    </row>
    <row r="282" spans="1:333">
      <c r="A282" t="s">
        <v>3953</v>
      </c>
      <c r="B282">
        <v>274941112</v>
      </c>
      <c r="C282" t="s">
        <v>3954</v>
      </c>
      <c r="D282" t="s">
        <v>1924</v>
      </c>
      <c r="E282">
        <v>25265767</v>
      </c>
      <c r="F282" t="s">
        <v>3956</v>
      </c>
      <c r="G282" t="s">
        <v>3955</v>
      </c>
      <c r="H282" t="s">
        <v>3931</v>
      </c>
      <c r="I282" t="s">
        <v>3932</v>
      </c>
      <c r="CD282">
        <v>0</v>
      </c>
      <c r="CE282">
        <v>0</v>
      </c>
    </row>
    <row r="283" spans="1:333">
      <c r="A283" t="s">
        <v>8654</v>
      </c>
      <c r="B283">
        <v>2014010500</v>
      </c>
      <c r="C283" t="s">
        <v>8585</v>
      </c>
      <c r="D283" t="s">
        <v>1929</v>
      </c>
      <c r="E283">
        <v>23798666</v>
      </c>
      <c r="F283" t="s">
        <v>8655</v>
      </c>
      <c r="G283" t="s">
        <v>3936</v>
      </c>
      <c r="H283" t="s">
        <v>3931</v>
      </c>
      <c r="I283" t="s">
        <v>3932</v>
      </c>
      <c r="AL283">
        <v>31409</v>
      </c>
      <c r="AM283">
        <v>31452</v>
      </c>
      <c r="AP283">
        <v>21894</v>
      </c>
      <c r="AQ283">
        <v>18999</v>
      </c>
      <c r="BH283">
        <v>25535</v>
      </c>
      <c r="BI283">
        <v>22679</v>
      </c>
      <c r="BL283">
        <v>27269</v>
      </c>
      <c r="BM283">
        <v>27269</v>
      </c>
      <c r="BX283">
        <v>499</v>
      </c>
      <c r="BY283">
        <v>503</v>
      </c>
      <c r="CD283">
        <v>53303</v>
      </c>
      <c r="CE283">
        <v>50451</v>
      </c>
      <c r="CP283">
        <v>97</v>
      </c>
      <c r="CQ283">
        <v>126</v>
      </c>
      <c r="CT283">
        <v>19</v>
      </c>
      <c r="CU283">
        <v>22</v>
      </c>
      <c r="CV283">
        <v>2857</v>
      </c>
      <c r="CW283">
        <v>2118</v>
      </c>
      <c r="DD283">
        <v>3854</v>
      </c>
      <c r="DE283">
        <v>4331</v>
      </c>
      <c r="DF283">
        <v>881</v>
      </c>
      <c r="DG283">
        <v>2065</v>
      </c>
    </row>
    <row r="284" spans="1:333">
      <c r="A284" t="s">
        <v>8656</v>
      </c>
      <c r="B284">
        <v>7728488121</v>
      </c>
      <c r="C284" t="s">
        <v>3943</v>
      </c>
      <c r="D284" t="s">
        <v>1935</v>
      </c>
      <c r="E284">
        <v>24786541</v>
      </c>
      <c r="G284" t="s">
        <v>8657</v>
      </c>
      <c r="H284" t="s">
        <v>3931</v>
      </c>
      <c r="I284" t="s">
        <v>3932</v>
      </c>
      <c r="T284">
        <v>0</v>
      </c>
      <c r="AL284">
        <v>28677</v>
      </c>
      <c r="AM284">
        <v>28695</v>
      </c>
      <c r="AP284">
        <v>170</v>
      </c>
      <c r="AQ284">
        <v>6692</v>
      </c>
      <c r="BH284">
        <v>-864</v>
      </c>
      <c r="BI284">
        <v>-1110</v>
      </c>
      <c r="BL284">
        <v>15795</v>
      </c>
      <c r="BM284">
        <v>18805</v>
      </c>
      <c r="BV284">
        <v>1966</v>
      </c>
      <c r="BW284">
        <v>909</v>
      </c>
      <c r="BX284">
        <v>11950</v>
      </c>
      <c r="BY284">
        <v>16783</v>
      </c>
      <c r="CD284">
        <v>28847</v>
      </c>
      <c r="CE284">
        <v>35387</v>
      </c>
      <c r="CL284">
        <v>1320</v>
      </c>
      <c r="CM284">
        <v>2682</v>
      </c>
      <c r="CN284">
        <v>5115</v>
      </c>
      <c r="CO284">
        <v>8957</v>
      </c>
      <c r="CP284">
        <v>335</v>
      </c>
      <c r="CQ284">
        <v>2341</v>
      </c>
      <c r="CT284">
        <v>163</v>
      </c>
      <c r="CU284">
        <v>191</v>
      </c>
      <c r="CV284">
        <v>246</v>
      </c>
      <c r="CW284">
        <v>-5165</v>
      </c>
      <c r="DD284">
        <v>11305</v>
      </c>
      <c r="DE284">
        <v>8310</v>
      </c>
      <c r="DF284">
        <v>14356</v>
      </c>
      <c r="DG284">
        <v>17218</v>
      </c>
    </row>
    <row r="285" spans="1:333">
      <c r="A285" t="s">
        <v>8658</v>
      </c>
      <c r="B285">
        <v>3444214786</v>
      </c>
      <c r="C285" t="s">
        <v>8379</v>
      </c>
      <c r="D285" t="s">
        <v>1941</v>
      </c>
      <c r="E285">
        <v>24397754</v>
      </c>
      <c r="F285" t="s">
        <v>8659</v>
      </c>
      <c r="G285" t="s">
        <v>3936</v>
      </c>
      <c r="H285" t="s">
        <v>3931</v>
      </c>
      <c r="I285" t="s">
        <v>3932</v>
      </c>
      <c r="T285">
        <v>912</v>
      </c>
      <c r="U285">
        <v>1172</v>
      </c>
      <c r="AF285">
        <v>332</v>
      </c>
      <c r="AG285">
        <v>125</v>
      </c>
      <c r="AL285">
        <v>324736</v>
      </c>
      <c r="AM285">
        <v>951188</v>
      </c>
      <c r="AP285">
        <v>2485</v>
      </c>
      <c r="AQ285">
        <v>4248</v>
      </c>
      <c r="BH285">
        <v>21043</v>
      </c>
      <c r="BI285">
        <v>23555</v>
      </c>
      <c r="BR285">
        <v>305968</v>
      </c>
      <c r="BS285">
        <v>931470</v>
      </c>
      <c r="BX285">
        <v>1455</v>
      </c>
      <c r="BY285">
        <v>1706</v>
      </c>
      <c r="CD285">
        <v>328466</v>
      </c>
      <c r="CE285">
        <v>956732</v>
      </c>
      <c r="CN285">
        <v>7</v>
      </c>
      <c r="CO285">
        <v>5</v>
      </c>
      <c r="CP285">
        <v>3079</v>
      </c>
      <c r="CQ285">
        <v>537</v>
      </c>
      <c r="CT285">
        <v>1630</v>
      </c>
      <c r="CU285">
        <v>1579</v>
      </c>
      <c r="CV285">
        <v>19834</v>
      </c>
      <c r="CW285">
        <v>23540</v>
      </c>
      <c r="DD285">
        <v>36390</v>
      </c>
      <c r="DE285">
        <v>35971</v>
      </c>
      <c r="DF285">
        <v>11854</v>
      </c>
      <c r="DG285">
        <v>10320</v>
      </c>
    </row>
    <row r="286" spans="1:333">
      <c r="A286" t="s">
        <v>8660</v>
      </c>
      <c r="B286">
        <v>1701061236</v>
      </c>
      <c r="C286" t="s">
        <v>8661</v>
      </c>
      <c r="D286" t="s">
        <v>8662</v>
      </c>
      <c r="E286">
        <v>24147426</v>
      </c>
      <c r="F286" t="s">
        <v>8663</v>
      </c>
      <c r="G286" t="s">
        <v>3936</v>
      </c>
      <c r="H286" t="s">
        <v>3931</v>
      </c>
      <c r="I286" t="s">
        <v>3932</v>
      </c>
      <c r="T286">
        <v>0</v>
      </c>
      <c r="X286">
        <v>0</v>
      </c>
      <c r="AF286">
        <v>0</v>
      </c>
      <c r="AL286">
        <v>233449</v>
      </c>
      <c r="AM286">
        <v>232558</v>
      </c>
      <c r="AP286">
        <v>210</v>
      </c>
      <c r="AQ286">
        <v>260</v>
      </c>
      <c r="BH286">
        <v>228964</v>
      </c>
      <c r="BI286">
        <v>209254</v>
      </c>
      <c r="BL286">
        <v>4634</v>
      </c>
      <c r="BM286">
        <v>10518</v>
      </c>
      <c r="BR286">
        <v>0</v>
      </c>
      <c r="BX286">
        <v>61</v>
      </c>
      <c r="BY286">
        <v>13046</v>
      </c>
      <c r="CD286">
        <v>233659</v>
      </c>
      <c r="CE286">
        <v>232818</v>
      </c>
      <c r="CL286">
        <v>0</v>
      </c>
      <c r="CP286">
        <v>132</v>
      </c>
      <c r="CQ286">
        <v>201</v>
      </c>
      <c r="CT286">
        <v>165</v>
      </c>
      <c r="CU286">
        <v>379</v>
      </c>
      <c r="CV286">
        <v>4973</v>
      </c>
      <c r="CW286">
        <v>8388</v>
      </c>
      <c r="DD286">
        <v>6588</v>
      </c>
      <c r="DE286">
        <v>10963</v>
      </c>
      <c r="DF286">
        <v>1318</v>
      </c>
      <c r="DG286">
        <v>1995</v>
      </c>
    </row>
    <row r="287" spans="1:333">
      <c r="A287" t="s">
        <v>8664</v>
      </c>
      <c r="B287">
        <v>5257193554</v>
      </c>
      <c r="C287" t="s">
        <v>4148</v>
      </c>
      <c r="D287" t="s">
        <v>1955</v>
      </c>
      <c r="E287">
        <v>23334375</v>
      </c>
      <c r="F287" t="s">
        <v>8665</v>
      </c>
      <c r="G287" t="s">
        <v>3936</v>
      </c>
      <c r="H287" t="s">
        <v>3931</v>
      </c>
      <c r="I287" t="s">
        <v>3932</v>
      </c>
      <c r="T287">
        <v>0</v>
      </c>
      <c r="U287">
        <v>41</v>
      </c>
      <c r="AD287">
        <v>0</v>
      </c>
      <c r="AE287">
        <v>41</v>
      </c>
      <c r="AL287">
        <v>11105</v>
      </c>
      <c r="AM287">
        <v>10891</v>
      </c>
      <c r="AN287">
        <v>2333</v>
      </c>
      <c r="AO287">
        <v>2863</v>
      </c>
      <c r="AP287">
        <v>400</v>
      </c>
      <c r="AQ287">
        <v>23</v>
      </c>
      <c r="AR287">
        <v>24</v>
      </c>
      <c r="AT287">
        <v>13862</v>
      </c>
      <c r="AU287">
        <v>13777</v>
      </c>
      <c r="AV287">
        <v>3010</v>
      </c>
      <c r="AW287">
        <v>3010</v>
      </c>
      <c r="BF287">
        <v>10575</v>
      </c>
      <c r="BG287">
        <v>10128</v>
      </c>
      <c r="BH287">
        <v>13585</v>
      </c>
      <c r="BI287">
        <v>13138</v>
      </c>
      <c r="BL287">
        <v>0</v>
      </c>
      <c r="BT287">
        <v>0</v>
      </c>
      <c r="BU287">
        <v>0</v>
      </c>
      <c r="BV287">
        <v>64</v>
      </c>
      <c r="BW287">
        <v>64</v>
      </c>
      <c r="BX287">
        <v>213</v>
      </c>
      <c r="BY287">
        <v>616</v>
      </c>
      <c r="CB287">
        <v>277</v>
      </c>
      <c r="CC287">
        <v>680</v>
      </c>
      <c r="CD287">
        <v>13862</v>
      </c>
      <c r="CE287">
        <v>13818</v>
      </c>
      <c r="CH287">
        <v>4135</v>
      </c>
      <c r="CI287">
        <v>5719</v>
      </c>
      <c r="CN287">
        <v>0</v>
      </c>
      <c r="CO287">
        <v>20</v>
      </c>
      <c r="CP287">
        <v>3143</v>
      </c>
      <c r="CQ287">
        <v>4061</v>
      </c>
      <c r="CR287">
        <v>992</v>
      </c>
      <c r="CS287">
        <v>1678</v>
      </c>
      <c r="CT287">
        <v>-546</v>
      </c>
      <c r="CU287">
        <v>-590</v>
      </c>
      <c r="CV287">
        <v>446</v>
      </c>
      <c r="CW287">
        <v>1088</v>
      </c>
      <c r="DB287">
        <v>446</v>
      </c>
      <c r="DC287">
        <v>1088</v>
      </c>
      <c r="DD287">
        <v>11159</v>
      </c>
      <c r="DE287">
        <v>12201</v>
      </c>
      <c r="DF287">
        <v>7024</v>
      </c>
      <c r="DG287">
        <v>6482</v>
      </c>
      <c r="DH287">
        <v>4135</v>
      </c>
      <c r="DI287">
        <v>5719</v>
      </c>
    </row>
    <row r="288" spans="1:333">
      <c r="A288" t="s">
        <v>8666</v>
      </c>
      <c r="B288">
        <v>9705138572</v>
      </c>
      <c r="C288" t="s">
        <v>8050</v>
      </c>
      <c r="D288" t="s">
        <v>1962</v>
      </c>
      <c r="E288">
        <v>23711403</v>
      </c>
      <c r="F288" t="s">
        <v>8667</v>
      </c>
      <c r="G288" t="s">
        <v>3936</v>
      </c>
      <c r="H288" t="s">
        <v>3931</v>
      </c>
      <c r="I288" t="s">
        <v>3932</v>
      </c>
      <c r="L288">
        <v>6454</v>
      </c>
      <c r="T288">
        <v>15880</v>
      </c>
      <c r="U288">
        <v>6294</v>
      </c>
      <c r="Z288">
        <v>4650</v>
      </c>
      <c r="AA288">
        <v>1677</v>
      </c>
      <c r="AD288">
        <v>26984</v>
      </c>
      <c r="AE288">
        <v>7971</v>
      </c>
      <c r="AF288">
        <v>4</v>
      </c>
      <c r="AG288">
        <v>5</v>
      </c>
      <c r="AL288">
        <v>52387</v>
      </c>
      <c r="AM288">
        <v>31205</v>
      </c>
      <c r="AN288">
        <v>88503</v>
      </c>
      <c r="AO288">
        <v>83720</v>
      </c>
      <c r="AP288">
        <v>47734</v>
      </c>
      <c r="AQ288">
        <v>6974</v>
      </c>
      <c r="AR288">
        <v>665</v>
      </c>
      <c r="AS288">
        <v>2594</v>
      </c>
      <c r="AT288">
        <v>189293</v>
      </c>
      <c r="AU288">
        <v>124498</v>
      </c>
      <c r="AV288">
        <v>10</v>
      </c>
      <c r="AW288">
        <v>10</v>
      </c>
      <c r="BB288">
        <v>9965</v>
      </c>
      <c r="BC288">
        <v>9965</v>
      </c>
      <c r="BF288">
        <v>73920</v>
      </c>
      <c r="BG288">
        <v>46695</v>
      </c>
      <c r="BH288">
        <v>83895</v>
      </c>
      <c r="BI288">
        <v>56670</v>
      </c>
      <c r="BL288">
        <v>56640</v>
      </c>
      <c r="BM288">
        <v>10935</v>
      </c>
      <c r="BN288">
        <v>4363</v>
      </c>
      <c r="BO288">
        <v>1085</v>
      </c>
      <c r="BP288">
        <v>10969</v>
      </c>
      <c r="BQ288">
        <v>8931</v>
      </c>
      <c r="BR288">
        <v>5906</v>
      </c>
      <c r="BT288">
        <v>70366</v>
      </c>
      <c r="BU288">
        <v>17225</v>
      </c>
      <c r="BV288">
        <v>7545</v>
      </c>
      <c r="BW288">
        <v>25936</v>
      </c>
      <c r="BX288">
        <v>37596</v>
      </c>
      <c r="BY288">
        <v>23707</v>
      </c>
      <c r="CB288">
        <v>62016</v>
      </c>
      <c r="CC288">
        <v>58574</v>
      </c>
      <c r="CD288">
        <v>216277</v>
      </c>
      <c r="CE288">
        <v>132469</v>
      </c>
      <c r="CF288">
        <v>349417</v>
      </c>
      <c r="CG288">
        <v>253539</v>
      </c>
      <c r="CH288">
        <v>49795</v>
      </c>
      <c r="CI288">
        <v>45633</v>
      </c>
      <c r="CL288">
        <v>8491</v>
      </c>
      <c r="CM288">
        <v>5238</v>
      </c>
      <c r="CN288">
        <v>7331</v>
      </c>
      <c r="CO288">
        <v>9771</v>
      </c>
      <c r="CP288">
        <v>9359</v>
      </c>
      <c r="CQ288">
        <v>8012</v>
      </c>
      <c r="CR288">
        <v>39276</v>
      </c>
      <c r="CS288">
        <v>42154</v>
      </c>
      <c r="CT288">
        <v>-8993</v>
      </c>
      <c r="CU288">
        <v>-8798</v>
      </c>
      <c r="CV288">
        <v>31050</v>
      </c>
      <c r="CW288">
        <v>33356</v>
      </c>
      <c r="CX288">
        <v>7921</v>
      </c>
      <c r="CY288">
        <v>9381</v>
      </c>
      <c r="CZ288">
        <v>-305</v>
      </c>
      <c r="DA288">
        <v>583</v>
      </c>
      <c r="DB288">
        <v>31050</v>
      </c>
      <c r="DC288">
        <v>33356</v>
      </c>
      <c r="DD288">
        <v>399212</v>
      </c>
      <c r="DE288">
        <v>299172</v>
      </c>
      <c r="DH288">
        <v>399212</v>
      </c>
      <c r="DI288">
        <v>299172</v>
      </c>
      <c r="DJ288">
        <v>10</v>
      </c>
      <c r="DK288">
        <v>13339</v>
      </c>
      <c r="DL288">
        <v>23314</v>
      </c>
      <c r="DM288">
        <v>0</v>
      </c>
      <c r="DN288">
        <v>33356</v>
      </c>
      <c r="DO288">
        <v>33356</v>
      </c>
      <c r="DP288">
        <v>31050</v>
      </c>
      <c r="DQ288">
        <v>31050</v>
      </c>
      <c r="DW288">
        <v>10</v>
      </c>
      <c r="DX288">
        <v>46695</v>
      </c>
      <c r="DY288">
        <v>56670</v>
      </c>
      <c r="DZ288">
        <v>0</v>
      </c>
      <c r="EA288">
        <v>31050</v>
      </c>
      <c r="EB288">
        <v>31050</v>
      </c>
      <c r="EC288">
        <v>0</v>
      </c>
      <c r="ED288">
        <v>3825</v>
      </c>
      <c r="EE288">
        <v>3825</v>
      </c>
      <c r="EH288">
        <v>10</v>
      </c>
      <c r="EI288">
        <v>73920</v>
      </c>
      <c r="EJ288">
        <v>83895</v>
      </c>
      <c r="EK288">
        <v>83895</v>
      </c>
      <c r="EL288">
        <v>56670</v>
      </c>
      <c r="EM288">
        <v>55526</v>
      </c>
      <c r="EN288">
        <v>40745</v>
      </c>
      <c r="EO288">
        <v>385793</v>
      </c>
      <c r="EP288">
        <v>290810</v>
      </c>
      <c r="ES288">
        <v>1526</v>
      </c>
      <c r="ET288">
        <v>35250</v>
      </c>
      <c r="EU288">
        <v>27414</v>
      </c>
      <c r="EV288">
        <v>61613</v>
      </c>
      <c r="EW288">
        <v>43461</v>
      </c>
      <c r="EX288">
        <v>266089</v>
      </c>
      <c r="EY288">
        <v>190083</v>
      </c>
      <c r="EZ288">
        <v>6640</v>
      </c>
      <c r="FA288">
        <v>11633</v>
      </c>
      <c r="FB288">
        <v>7380</v>
      </c>
      <c r="FC288">
        <v>7075</v>
      </c>
      <c r="FD288">
        <v>4537</v>
      </c>
      <c r="FE288">
        <v>20462</v>
      </c>
      <c r="FF288">
        <v>-17063</v>
      </c>
      <c r="FK288">
        <v>54000</v>
      </c>
      <c r="FL288">
        <v>40700</v>
      </c>
      <c r="FO288">
        <v>28175</v>
      </c>
      <c r="FP288">
        <v>20276</v>
      </c>
      <c r="FQ288">
        <v>13331</v>
      </c>
      <c r="FR288">
        <v>40738</v>
      </c>
      <c r="FS288">
        <v>-3732</v>
      </c>
      <c r="FT288">
        <v>6974</v>
      </c>
      <c r="FU288">
        <v>10706</v>
      </c>
      <c r="FV288">
        <v>47734</v>
      </c>
      <c r="FW288">
        <v>6974</v>
      </c>
      <c r="FX288">
        <v>0</v>
      </c>
      <c r="FY288">
        <v>0</v>
      </c>
      <c r="GB288">
        <v>767</v>
      </c>
      <c r="GG288">
        <v>45</v>
      </c>
      <c r="GH288">
        <v>7083</v>
      </c>
      <c r="GQ288">
        <v>22877</v>
      </c>
      <c r="GT288">
        <v>9965</v>
      </c>
      <c r="GU288">
        <v>9965</v>
      </c>
      <c r="GV288">
        <v>9965</v>
      </c>
      <c r="GW288">
        <v>33356</v>
      </c>
      <c r="GX288">
        <v>0</v>
      </c>
      <c r="GY288">
        <v>56670</v>
      </c>
      <c r="HC288">
        <v>33356</v>
      </c>
      <c r="HD288">
        <v>0</v>
      </c>
      <c r="HE288">
        <v>56670</v>
      </c>
      <c r="HF288">
        <v>33356</v>
      </c>
      <c r="HG288">
        <v>0</v>
      </c>
      <c r="HH288">
        <v>46695</v>
      </c>
      <c r="HL288">
        <v>33356</v>
      </c>
      <c r="HM288">
        <v>0</v>
      </c>
      <c r="HN288">
        <v>46695</v>
      </c>
      <c r="HX288">
        <v>22</v>
      </c>
      <c r="LT288">
        <v>3825</v>
      </c>
      <c r="LU288">
        <v>3825</v>
      </c>
    </row>
    <row r="289" spans="1:249">
      <c r="A289" t="s">
        <v>8668</v>
      </c>
      <c r="B289">
        <v>2308269294</v>
      </c>
      <c r="C289" t="s">
        <v>8669</v>
      </c>
      <c r="D289" t="s">
        <v>1969</v>
      </c>
      <c r="E289">
        <v>23955120</v>
      </c>
      <c r="F289" t="s">
        <v>8670</v>
      </c>
      <c r="G289" t="s">
        <v>3936</v>
      </c>
      <c r="H289" t="s">
        <v>3931</v>
      </c>
      <c r="I289" t="s">
        <v>3932</v>
      </c>
      <c r="L289">
        <v>17</v>
      </c>
      <c r="M289">
        <v>20</v>
      </c>
      <c r="T289">
        <v>7676</v>
      </c>
      <c r="U289">
        <v>8601</v>
      </c>
      <c r="AD289">
        <v>7693</v>
      </c>
      <c r="AE289">
        <v>8621</v>
      </c>
      <c r="AF289">
        <v>132</v>
      </c>
      <c r="AG289">
        <v>90</v>
      </c>
      <c r="AL289">
        <v>8098</v>
      </c>
      <c r="AM289">
        <v>2269</v>
      </c>
      <c r="AN289">
        <v>48458</v>
      </c>
      <c r="AO289">
        <v>45772</v>
      </c>
      <c r="AP289">
        <v>122</v>
      </c>
      <c r="AQ289">
        <v>1848</v>
      </c>
      <c r="AR289">
        <v>0</v>
      </c>
      <c r="AS289">
        <v>43</v>
      </c>
      <c r="AT289">
        <v>56810</v>
      </c>
      <c r="AU289">
        <v>50021</v>
      </c>
      <c r="AV289">
        <v>10500</v>
      </c>
      <c r="AW289">
        <v>10500</v>
      </c>
      <c r="BF289">
        <v>44418</v>
      </c>
      <c r="BG289">
        <v>19363</v>
      </c>
      <c r="BH289">
        <v>54918</v>
      </c>
      <c r="BI289">
        <v>29863</v>
      </c>
      <c r="BL289">
        <v>7600</v>
      </c>
      <c r="BM289">
        <v>28540</v>
      </c>
      <c r="BT289">
        <v>7600</v>
      </c>
      <c r="BU289">
        <v>28540</v>
      </c>
      <c r="BX289">
        <v>1985</v>
      </c>
      <c r="BY289">
        <v>239</v>
      </c>
      <c r="CB289">
        <v>1985</v>
      </c>
      <c r="CC289">
        <v>239</v>
      </c>
      <c r="CD289">
        <v>64503</v>
      </c>
      <c r="CE289">
        <v>58642</v>
      </c>
      <c r="CH289">
        <v>-13942</v>
      </c>
      <c r="CI289">
        <v>-21530</v>
      </c>
      <c r="CN289">
        <v>42675</v>
      </c>
      <c r="CO289">
        <v>44034</v>
      </c>
      <c r="CP289">
        <v>1127</v>
      </c>
      <c r="CQ289">
        <v>2287</v>
      </c>
      <c r="CR289">
        <v>27606</v>
      </c>
      <c r="CS289">
        <v>20217</v>
      </c>
      <c r="CT289">
        <v>-2549</v>
      </c>
      <c r="CU289">
        <v>-1797</v>
      </c>
      <c r="CV289">
        <v>25057</v>
      </c>
      <c r="CW289">
        <v>18420</v>
      </c>
      <c r="CX289">
        <v>2549</v>
      </c>
      <c r="CY289">
        <v>1797</v>
      </c>
      <c r="DB289">
        <v>25057</v>
      </c>
      <c r="DC289">
        <v>18420</v>
      </c>
      <c r="DD289">
        <v>22</v>
      </c>
      <c r="DF289">
        <v>13964</v>
      </c>
      <c r="DG289">
        <v>21530</v>
      </c>
      <c r="DH289">
        <v>-13942</v>
      </c>
      <c r="DI289">
        <v>-21530</v>
      </c>
      <c r="DJ289">
        <v>10500</v>
      </c>
      <c r="DK289">
        <v>8680</v>
      </c>
      <c r="DL289">
        <v>19180</v>
      </c>
      <c r="DM289">
        <v>0</v>
      </c>
      <c r="DN289">
        <v>18383</v>
      </c>
      <c r="DO289">
        <v>18383</v>
      </c>
      <c r="DP289">
        <v>25056</v>
      </c>
      <c r="DQ289">
        <v>25056</v>
      </c>
      <c r="DR289">
        <v>0</v>
      </c>
      <c r="DS289">
        <v>7700</v>
      </c>
      <c r="DT289">
        <v>7700</v>
      </c>
      <c r="DU289">
        <v>7700</v>
      </c>
      <c r="DV289">
        <v>7700</v>
      </c>
      <c r="DW289">
        <v>10500</v>
      </c>
      <c r="DX289">
        <v>19363</v>
      </c>
      <c r="DY289">
        <v>29863</v>
      </c>
      <c r="DZ289">
        <v>0</v>
      </c>
      <c r="EA289">
        <v>25056</v>
      </c>
      <c r="EB289">
        <v>25056</v>
      </c>
      <c r="EH289">
        <v>10500</v>
      </c>
      <c r="EI289">
        <v>44418</v>
      </c>
      <c r="EJ289">
        <v>54918</v>
      </c>
      <c r="EK289">
        <v>54918</v>
      </c>
      <c r="EL289">
        <v>29863</v>
      </c>
      <c r="EM289">
        <v>54218</v>
      </c>
      <c r="EN289">
        <v>51843</v>
      </c>
      <c r="EO289">
        <v>933</v>
      </c>
      <c r="ES289">
        <v>48718</v>
      </c>
      <c r="ET289">
        <v>32922</v>
      </c>
      <c r="EU289">
        <v>11088</v>
      </c>
      <c r="EV289">
        <v>17588</v>
      </c>
      <c r="EW289">
        <v>24626</v>
      </c>
      <c r="EX289">
        <v>1876</v>
      </c>
      <c r="EY289">
        <v>12554</v>
      </c>
      <c r="FA289">
        <v>2549</v>
      </c>
      <c r="FC289">
        <v>6482</v>
      </c>
      <c r="FD289">
        <v>10683</v>
      </c>
      <c r="FE289">
        <v>-23022</v>
      </c>
      <c r="FF289">
        <v>-40589</v>
      </c>
      <c r="FK289">
        <v>5500</v>
      </c>
      <c r="FL289">
        <v>2500</v>
      </c>
      <c r="FM289">
        <v>0</v>
      </c>
      <c r="FN289">
        <v>405</v>
      </c>
      <c r="FO289">
        <v>26440</v>
      </c>
      <c r="FP289">
        <v>21296</v>
      </c>
      <c r="FQ289">
        <v>40755</v>
      </c>
      <c r="FR289">
        <v>-1726</v>
      </c>
      <c r="FS289">
        <v>166</v>
      </c>
      <c r="FT289">
        <v>1848</v>
      </c>
      <c r="FU289">
        <v>1682</v>
      </c>
      <c r="FV289">
        <v>122</v>
      </c>
      <c r="FW289">
        <v>1848</v>
      </c>
      <c r="FX289">
        <v>0</v>
      </c>
      <c r="FY289">
        <v>0</v>
      </c>
      <c r="GG289">
        <v>49343</v>
      </c>
      <c r="GW289">
        <v>18383</v>
      </c>
      <c r="GX289">
        <v>-7700</v>
      </c>
      <c r="GY289">
        <v>29863</v>
      </c>
      <c r="HC289">
        <v>18383</v>
      </c>
      <c r="HD289">
        <v>-7700</v>
      </c>
      <c r="HE289">
        <v>29863</v>
      </c>
      <c r="HF289">
        <v>18383</v>
      </c>
      <c r="HG289">
        <v>-7700</v>
      </c>
      <c r="HH289">
        <v>19363</v>
      </c>
      <c r="HL289">
        <v>18383</v>
      </c>
      <c r="HM289">
        <v>-7700</v>
      </c>
      <c r="HN289">
        <v>19363</v>
      </c>
    </row>
    <row r="290" spans="1:249">
      <c r="A290" t="s">
        <v>8671</v>
      </c>
      <c r="B290">
        <v>7203382407</v>
      </c>
      <c r="C290" t="s">
        <v>8194</v>
      </c>
      <c r="D290" t="s">
        <v>8672</v>
      </c>
      <c r="E290">
        <v>24854785</v>
      </c>
      <c r="F290" t="s">
        <v>8673</v>
      </c>
      <c r="G290" t="s">
        <v>3936</v>
      </c>
      <c r="H290" t="s">
        <v>3931</v>
      </c>
      <c r="I290" t="s">
        <v>3932</v>
      </c>
      <c r="X290">
        <v>9394</v>
      </c>
      <c r="Y290">
        <v>14259</v>
      </c>
      <c r="AD290">
        <v>9394</v>
      </c>
      <c r="AE290">
        <v>14259</v>
      </c>
      <c r="AF290">
        <v>117</v>
      </c>
      <c r="AG290">
        <v>959</v>
      </c>
      <c r="AL290">
        <v>16772</v>
      </c>
      <c r="AM290">
        <v>41102</v>
      </c>
      <c r="AN290">
        <v>0</v>
      </c>
      <c r="AO290">
        <v>7335</v>
      </c>
      <c r="AP290">
        <v>363</v>
      </c>
      <c r="AQ290">
        <v>4431</v>
      </c>
      <c r="AT290">
        <v>17252</v>
      </c>
      <c r="AU290">
        <v>53827</v>
      </c>
      <c r="AV290">
        <v>10</v>
      </c>
      <c r="AW290">
        <v>10</v>
      </c>
      <c r="BF290">
        <v>-471</v>
      </c>
      <c r="BG290">
        <v>16265</v>
      </c>
      <c r="BH290">
        <v>-461</v>
      </c>
      <c r="BI290">
        <v>16275</v>
      </c>
      <c r="BT290">
        <v>0</v>
      </c>
      <c r="BU290">
        <v>0</v>
      </c>
      <c r="BX290">
        <v>400</v>
      </c>
      <c r="BY290">
        <v>13364</v>
      </c>
      <c r="BZ290">
        <v>26707</v>
      </c>
      <c r="CA290">
        <v>38447</v>
      </c>
      <c r="CB290">
        <v>27107</v>
      </c>
      <c r="CC290">
        <v>51811</v>
      </c>
      <c r="CD290">
        <v>26646</v>
      </c>
      <c r="CE290">
        <v>68086</v>
      </c>
      <c r="CF290">
        <v>10224</v>
      </c>
      <c r="CG290">
        <v>15445</v>
      </c>
      <c r="CH290">
        <v>-9831</v>
      </c>
      <c r="CI290">
        <v>-14046</v>
      </c>
      <c r="CJ290">
        <v>432</v>
      </c>
      <c r="CK290">
        <v>12665</v>
      </c>
      <c r="CN290">
        <v>2112</v>
      </c>
      <c r="CO290">
        <v>450</v>
      </c>
      <c r="CP290">
        <v>9271</v>
      </c>
      <c r="CQ290">
        <v>941</v>
      </c>
      <c r="CR290">
        <v>-16558</v>
      </c>
      <c r="CS290">
        <v>-1872</v>
      </c>
      <c r="CT290">
        <v>-178</v>
      </c>
      <c r="CU290">
        <v>-309</v>
      </c>
      <c r="CV290">
        <v>-16736</v>
      </c>
      <c r="CW290">
        <v>-2181</v>
      </c>
      <c r="CX290">
        <v>178</v>
      </c>
      <c r="CY290">
        <v>309</v>
      </c>
      <c r="DB290">
        <v>-16736</v>
      </c>
      <c r="DC290">
        <v>-2181</v>
      </c>
      <c r="DD290">
        <v>1276</v>
      </c>
      <c r="DE290">
        <v>11375</v>
      </c>
      <c r="DF290">
        <v>883</v>
      </c>
      <c r="DG290">
        <v>9976</v>
      </c>
      <c r="DH290">
        <v>393</v>
      </c>
      <c r="DI290">
        <v>1399</v>
      </c>
    </row>
    <row r="291" spans="1:249">
      <c r="A291" t="s">
        <v>8674</v>
      </c>
      <c r="B291">
        <v>2634105423</v>
      </c>
      <c r="C291" t="s">
        <v>4176</v>
      </c>
      <c r="D291" t="s">
        <v>1983</v>
      </c>
      <c r="E291">
        <v>24704969</v>
      </c>
      <c r="F291" t="s">
        <v>8675</v>
      </c>
      <c r="G291" t="s">
        <v>3936</v>
      </c>
      <c r="H291" t="s">
        <v>3931</v>
      </c>
      <c r="I291" t="s">
        <v>3932</v>
      </c>
      <c r="AL291">
        <v>11402</v>
      </c>
      <c r="AM291">
        <v>308</v>
      </c>
      <c r="AN291">
        <v>12801</v>
      </c>
      <c r="AO291">
        <v>15516</v>
      </c>
      <c r="AP291">
        <v>1599</v>
      </c>
      <c r="AQ291">
        <v>1310</v>
      </c>
      <c r="AR291">
        <v>5</v>
      </c>
      <c r="AS291">
        <v>41</v>
      </c>
      <c r="AT291">
        <v>25807</v>
      </c>
      <c r="AU291">
        <v>17175</v>
      </c>
      <c r="AV291">
        <v>10010</v>
      </c>
      <c r="AW291">
        <v>10010</v>
      </c>
      <c r="BF291">
        <v>9787</v>
      </c>
      <c r="BG291">
        <v>7002</v>
      </c>
      <c r="BH291">
        <v>19797</v>
      </c>
      <c r="BI291">
        <v>17012</v>
      </c>
      <c r="BL291">
        <v>0</v>
      </c>
      <c r="BT291">
        <v>0</v>
      </c>
      <c r="BU291">
        <v>0</v>
      </c>
      <c r="BX291">
        <v>6010</v>
      </c>
      <c r="BY291">
        <v>163</v>
      </c>
      <c r="CB291">
        <v>6010</v>
      </c>
      <c r="CC291">
        <v>163</v>
      </c>
      <c r="CD291">
        <v>25807</v>
      </c>
      <c r="CE291">
        <v>17175</v>
      </c>
      <c r="CF291">
        <v>3222</v>
      </c>
      <c r="CG291">
        <v>1622</v>
      </c>
      <c r="CH291">
        <v>-3222</v>
      </c>
      <c r="CI291">
        <v>-1622</v>
      </c>
      <c r="CN291">
        <v>9244</v>
      </c>
      <c r="CO291">
        <v>6340</v>
      </c>
      <c r="CP291">
        <v>2879</v>
      </c>
      <c r="CQ291">
        <v>658</v>
      </c>
      <c r="CR291">
        <v>3143</v>
      </c>
      <c r="CS291">
        <v>4060</v>
      </c>
      <c r="CT291">
        <v>-359</v>
      </c>
      <c r="CU291">
        <v>-218</v>
      </c>
      <c r="CV291">
        <v>2784</v>
      </c>
      <c r="CW291">
        <v>3842</v>
      </c>
      <c r="CX291">
        <v>359</v>
      </c>
      <c r="CY291">
        <v>218</v>
      </c>
      <c r="DB291">
        <v>2784</v>
      </c>
      <c r="DC291">
        <v>3842</v>
      </c>
    </row>
    <row r="292" spans="1:249">
      <c r="A292" t="s">
        <v>8676</v>
      </c>
      <c r="B292">
        <v>7327093648</v>
      </c>
      <c r="C292" t="s">
        <v>8677</v>
      </c>
      <c r="D292" t="s">
        <v>8678</v>
      </c>
      <c r="E292">
        <v>24726660</v>
      </c>
      <c r="F292" t="s">
        <v>8679</v>
      </c>
      <c r="G292" t="s">
        <v>3936</v>
      </c>
      <c r="H292" t="s">
        <v>3931</v>
      </c>
      <c r="I292" t="s">
        <v>3932</v>
      </c>
      <c r="AL292">
        <v>327241</v>
      </c>
      <c r="AM292">
        <v>305574</v>
      </c>
      <c r="AP292">
        <v>9206</v>
      </c>
      <c r="AQ292">
        <v>1745</v>
      </c>
      <c r="BH292">
        <v>167248</v>
      </c>
      <c r="BI292">
        <v>103164</v>
      </c>
      <c r="BL292">
        <v>163188</v>
      </c>
      <c r="BM292">
        <v>192595</v>
      </c>
      <c r="BV292">
        <v>368</v>
      </c>
      <c r="BW292">
        <v>471</v>
      </c>
      <c r="BX292">
        <v>5643</v>
      </c>
      <c r="BY292">
        <v>11089</v>
      </c>
      <c r="CD292">
        <v>336447</v>
      </c>
      <c r="CE292">
        <v>307319</v>
      </c>
      <c r="CN292">
        <v>267042</v>
      </c>
      <c r="CO292">
        <v>249725</v>
      </c>
      <c r="CP292">
        <v>52110</v>
      </c>
      <c r="CQ292">
        <v>75880</v>
      </c>
      <c r="CT292">
        <v>16906</v>
      </c>
      <c r="CU292">
        <v>17075</v>
      </c>
      <c r="CV292">
        <v>56553</v>
      </c>
      <c r="CW292">
        <v>23245</v>
      </c>
      <c r="DF292">
        <v>141473</v>
      </c>
      <c r="DG292">
        <v>133525</v>
      </c>
    </row>
    <row r="293" spans="1:249">
      <c r="A293" t="s">
        <v>8680</v>
      </c>
      <c r="B293">
        <v>2311284630</v>
      </c>
      <c r="C293" t="s">
        <v>8416</v>
      </c>
      <c r="D293" t="s">
        <v>2000</v>
      </c>
      <c r="E293">
        <v>23930024</v>
      </c>
      <c r="F293" t="s">
        <v>8681</v>
      </c>
      <c r="G293" t="s">
        <v>3936</v>
      </c>
      <c r="H293" t="s">
        <v>3931</v>
      </c>
      <c r="I293" t="s">
        <v>3932</v>
      </c>
      <c r="T293">
        <v>133</v>
      </c>
      <c r="U293">
        <v>1747</v>
      </c>
      <c r="AF293">
        <v>607</v>
      </c>
      <c r="AG293">
        <v>607</v>
      </c>
      <c r="AL293">
        <v>12420</v>
      </c>
      <c r="AM293">
        <v>11773</v>
      </c>
      <c r="AP293">
        <v>1714</v>
      </c>
      <c r="AQ293">
        <v>1872</v>
      </c>
      <c r="BH293">
        <v>10532</v>
      </c>
      <c r="BI293">
        <v>12545</v>
      </c>
      <c r="BV293">
        <v>420</v>
      </c>
      <c r="BW293">
        <v>420</v>
      </c>
      <c r="BX293">
        <v>3922</v>
      </c>
      <c r="BY293">
        <v>3034</v>
      </c>
      <c r="CD293">
        <v>14874</v>
      </c>
      <c r="CE293">
        <v>15999</v>
      </c>
      <c r="CN293">
        <v>7533</v>
      </c>
      <c r="CO293">
        <v>8240</v>
      </c>
      <c r="CP293">
        <v>77</v>
      </c>
      <c r="CQ293">
        <v>129</v>
      </c>
      <c r="CT293">
        <v>78</v>
      </c>
      <c r="CU293">
        <v>227</v>
      </c>
      <c r="CV293">
        <v>-2013</v>
      </c>
      <c r="CW293">
        <v>-2844</v>
      </c>
      <c r="DF293">
        <v>9391</v>
      </c>
      <c r="DG293">
        <v>10728</v>
      </c>
    </row>
    <row r="294" spans="1:249">
      <c r="A294" t="s">
        <v>3998</v>
      </c>
      <c r="B294">
        <v>2130213500</v>
      </c>
      <c r="C294" t="s">
        <v>3999</v>
      </c>
      <c r="D294" t="s">
        <v>2007</v>
      </c>
      <c r="E294">
        <v>25180217</v>
      </c>
      <c r="F294" t="s">
        <v>4000</v>
      </c>
      <c r="G294" t="s">
        <v>3936</v>
      </c>
      <c r="H294" t="s">
        <v>3931</v>
      </c>
      <c r="I294" t="s">
        <v>3932</v>
      </c>
      <c r="AL294">
        <v>16379</v>
      </c>
      <c r="AM294">
        <v>13747</v>
      </c>
      <c r="AP294">
        <v>32</v>
      </c>
      <c r="AQ294">
        <v>340</v>
      </c>
      <c r="BH294">
        <v>15522</v>
      </c>
      <c r="BI294">
        <v>11676</v>
      </c>
      <c r="BL294">
        <v>0</v>
      </c>
      <c r="BM294">
        <v>1000</v>
      </c>
      <c r="BV294">
        <v>34</v>
      </c>
      <c r="BW294">
        <v>34</v>
      </c>
      <c r="BX294">
        <v>855</v>
      </c>
      <c r="BY294">
        <v>1377</v>
      </c>
      <c r="CD294">
        <v>16411</v>
      </c>
      <c r="CE294">
        <v>14087</v>
      </c>
      <c r="CN294">
        <v>4680</v>
      </c>
      <c r="CO294">
        <v>5657</v>
      </c>
      <c r="CP294">
        <v>24943</v>
      </c>
      <c r="CQ294">
        <v>28904</v>
      </c>
      <c r="CT294">
        <v>1319</v>
      </c>
      <c r="CU294">
        <v>2205</v>
      </c>
      <c r="CV294">
        <v>2927</v>
      </c>
      <c r="CW294">
        <v>-2704</v>
      </c>
      <c r="DD294">
        <v>39436</v>
      </c>
      <c r="DE294">
        <v>31637</v>
      </c>
      <c r="DF294">
        <v>14927</v>
      </c>
      <c r="DG294">
        <v>8889</v>
      </c>
    </row>
    <row r="295" spans="1:249">
      <c r="A295" t="s">
        <v>8682</v>
      </c>
      <c r="B295">
        <v>4205384683</v>
      </c>
      <c r="C295" t="s">
        <v>8598</v>
      </c>
      <c r="D295" t="s">
        <v>2014</v>
      </c>
      <c r="E295">
        <v>24221554</v>
      </c>
      <c r="F295" t="s">
        <v>8683</v>
      </c>
      <c r="G295" t="s">
        <v>3936</v>
      </c>
      <c r="H295" t="s">
        <v>3931</v>
      </c>
      <c r="I295" t="s">
        <v>3932</v>
      </c>
      <c r="T295">
        <v>1512</v>
      </c>
      <c r="X295">
        <v>0</v>
      </c>
      <c r="AD295">
        <v>1512</v>
      </c>
      <c r="AE295">
        <v>0</v>
      </c>
      <c r="AP295">
        <v>18638</v>
      </c>
      <c r="AQ295">
        <v>10382</v>
      </c>
      <c r="AT295">
        <v>18638</v>
      </c>
      <c r="AU295">
        <v>10382</v>
      </c>
      <c r="AV295">
        <v>10</v>
      </c>
      <c r="AW295">
        <v>10</v>
      </c>
      <c r="BB295">
        <v>0</v>
      </c>
      <c r="BF295">
        <v>19657</v>
      </c>
      <c r="BG295">
        <v>10372</v>
      </c>
      <c r="BH295">
        <v>19667</v>
      </c>
      <c r="BI295">
        <v>10382</v>
      </c>
      <c r="BX295">
        <v>483</v>
      </c>
      <c r="CB295">
        <v>483</v>
      </c>
      <c r="CC295">
        <v>0</v>
      </c>
      <c r="CD295">
        <v>20150</v>
      </c>
      <c r="CE295">
        <v>10382</v>
      </c>
      <c r="CH295">
        <v>8255</v>
      </c>
      <c r="CI295">
        <v>9203</v>
      </c>
      <c r="CR295">
        <v>8255</v>
      </c>
      <c r="CS295">
        <v>9203</v>
      </c>
      <c r="CT295">
        <v>-730</v>
      </c>
      <c r="CU295">
        <v>-588</v>
      </c>
      <c r="CV295">
        <v>7525</v>
      </c>
      <c r="CW295">
        <v>8615</v>
      </c>
      <c r="DB295">
        <v>7525</v>
      </c>
      <c r="DC295">
        <v>8615</v>
      </c>
      <c r="DD295">
        <v>12169</v>
      </c>
      <c r="DE295">
        <v>9801</v>
      </c>
      <c r="DH295">
        <v>12169</v>
      </c>
      <c r="DI295">
        <v>9801</v>
      </c>
      <c r="EK295">
        <v>19667</v>
      </c>
      <c r="EL295">
        <v>10382</v>
      </c>
      <c r="FR295">
        <v>0</v>
      </c>
      <c r="FT295">
        <v>0</v>
      </c>
      <c r="FV295">
        <v>0</v>
      </c>
      <c r="FX295">
        <v>0</v>
      </c>
      <c r="FY295">
        <v>0</v>
      </c>
      <c r="IB295">
        <v>3914</v>
      </c>
      <c r="IC295">
        <v>598</v>
      </c>
    </row>
    <row r="296" spans="1:249">
      <c r="A296" t="s">
        <v>8684</v>
      </c>
      <c r="B296">
        <v>1215217189</v>
      </c>
      <c r="C296" t="s">
        <v>8685</v>
      </c>
      <c r="D296" t="s">
        <v>2021</v>
      </c>
      <c r="E296">
        <v>24160131</v>
      </c>
      <c r="F296" t="s">
        <v>8686</v>
      </c>
      <c r="G296" t="s">
        <v>3936</v>
      </c>
      <c r="H296" t="s">
        <v>3931</v>
      </c>
      <c r="I296" t="s">
        <v>3932</v>
      </c>
      <c r="T296">
        <v>0</v>
      </c>
      <c r="X296">
        <v>132</v>
      </c>
      <c r="Y296">
        <v>157</v>
      </c>
      <c r="AL296">
        <v>114172</v>
      </c>
      <c r="AM296">
        <v>150236</v>
      </c>
      <c r="AP296">
        <v>1734</v>
      </c>
      <c r="AQ296">
        <v>3608</v>
      </c>
      <c r="BH296">
        <v>115903</v>
      </c>
      <c r="BI296">
        <v>153650</v>
      </c>
      <c r="BX296">
        <v>135</v>
      </c>
      <c r="BY296">
        <v>351</v>
      </c>
      <c r="CD296">
        <v>116038</v>
      </c>
      <c r="CE296">
        <v>154001</v>
      </c>
      <c r="CP296">
        <v>43869</v>
      </c>
      <c r="CQ296">
        <v>1026</v>
      </c>
      <c r="CT296">
        <v>928</v>
      </c>
      <c r="CU296">
        <v>1525</v>
      </c>
      <c r="CV296">
        <v>-34078</v>
      </c>
      <c r="CW296">
        <v>41710</v>
      </c>
      <c r="DD296">
        <v>12954</v>
      </c>
      <c r="DE296">
        <v>45986</v>
      </c>
      <c r="DF296">
        <v>2235</v>
      </c>
      <c r="DG296">
        <v>1725</v>
      </c>
    </row>
    <row r="297" spans="1:249">
      <c r="A297" t="s">
        <v>8687</v>
      </c>
      <c r="B297">
        <v>7717795970</v>
      </c>
      <c r="C297" t="s">
        <v>4017</v>
      </c>
      <c r="D297" t="s">
        <v>2028</v>
      </c>
      <c r="E297">
        <v>24112618</v>
      </c>
      <c r="F297" t="s">
        <v>8688</v>
      </c>
      <c r="G297" t="s">
        <v>3936</v>
      </c>
      <c r="H297" t="s">
        <v>3931</v>
      </c>
      <c r="I297" t="s">
        <v>3932</v>
      </c>
      <c r="L297">
        <v>7748</v>
      </c>
      <c r="M297">
        <v>8065</v>
      </c>
      <c r="X297">
        <v>0</v>
      </c>
      <c r="Y297">
        <v>135000</v>
      </c>
      <c r="AB297">
        <v>61</v>
      </c>
      <c r="AC297">
        <v>751</v>
      </c>
      <c r="AD297">
        <v>7809</v>
      </c>
      <c r="AE297">
        <v>143816</v>
      </c>
      <c r="AF297">
        <v>0</v>
      </c>
      <c r="AG297">
        <v>3</v>
      </c>
      <c r="AL297">
        <v>124506</v>
      </c>
      <c r="AM297">
        <v>58812</v>
      </c>
      <c r="AN297">
        <v>145779</v>
      </c>
      <c r="AO297">
        <v>174835</v>
      </c>
      <c r="AP297">
        <v>932</v>
      </c>
      <c r="AQ297">
        <v>1156</v>
      </c>
      <c r="AR297">
        <v>0</v>
      </c>
      <c r="AS297">
        <v>20</v>
      </c>
      <c r="AT297">
        <v>271217</v>
      </c>
      <c r="AU297">
        <v>234826</v>
      </c>
      <c r="AV297">
        <v>4000</v>
      </c>
      <c r="AW297">
        <v>4000</v>
      </c>
      <c r="BF297">
        <v>207919</v>
      </c>
      <c r="BG297">
        <v>302615</v>
      </c>
      <c r="BH297">
        <v>211919</v>
      </c>
      <c r="BI297">
        <v>306615</v>
      </c>
      <c r="BL297">
        <v>33417</v>
      </c>
      <c r="BM297">
        <v>42221</v>
      </c>
      <c r="BP297">
        <v>1169</v>
      </c>
      <c r="BQ297">
        <v>726</v>
      </c>
      <c r="BT297">
        <v>33417</v>
      </c>
      <c r="BU297">
        <v>42221</v>
      </c>
      <c r="BV297">
        <v>20912</v>
      </c>
      <c r="BW297">
        <v>27541</v>
      </c>
      <c r="BX297">
        <v>11609</v>
      </c>
      <c r="BY297">
        <v>1539</v>
      </c>
      <c r="CB297">
        <v>33690</v>
      </c>
      <c r="CC297">
        <v>29806</v>
      </c>
      <c r="CD297">
        <v>279026</v>
      </c>
      <c r="CE297">
        <v>378642</v>
      </c>
      <c r="CH297">
        <v>21943</v>
      </c>
      <c r="CI297">
        <v>30426</v>
      </c>
      <c r="CJ297">
        <v>15230</v>
      </c>
      <c r="CK297">
        <v>9404</v>
      </c>
      <c r="CL297">
        <v>13231</v>
      </c>
      <c r="CM297">
        <v>10037</v>
      </c>
      <c r="CN297">
        <v>61013</v>
      </c>
      <c r="CO297">
        <v>64370</v>
      </c>
      <c r="CP297">
        <v>173845</v>
      </c>
      <c r="CQ297">
        <v>37424</v>
      </c>
      <c r="CR297">
        <v>-88890</v>
      </c>
      <c r="CS297">
        <v>56739</v>
      </c>
      <c r="CT297">
        <v>-5806</v>
      </c>
      <c r="CU297">
        <v>-5512</v>
      </c>
      <c r="CV297">
        <v>-94696</v>
      </c>
      <c r="CW297">
        <v>51227</v>
      </c>
      <c r="CX297">
        <v>5806</v>
      </c>
      <c r="CY297">
        <v>5512</v>
      </c>
      <c r="DB297">
        <v>-94696</v>
      </c>
      <c r="DC297">
        <v>51227</v>
      </c>
      <c r="DD297">
        <v>187082</v>
      </c>
      <c r="DE297">
        <v>132106</v>
      </c>
      <c r="DF297">
        <v>165139</v>
      </c>
      <c r="DG297">
        <v>101680</v>
      </c>
      <c r="DH297">
        <v>21943</v>
      </c>
      <c r="DI297">
        <v>30426</v>
      </c>
      <c r="DJ297">
        <v>4000</v>
      </c>
      <c r="DK297">
        <v>251388</v>
      </c>
      <c r="DL297">
        <v>255388</v>
      </c>
      <c r="DM297">
        <v>0</v>
      </c>
      <c r="DN297">
        <v>51227</v>
      </c>
      <c r="DO297">
        <v>51227</v>
      </c>
      <c r="DP297">
        <v>51227</v>
      </c>
      <c r="DQ297">
        <v>51227</v>
      </c>
      <c r="DW297">
        <v>4000</v>
      </c>
      <c r="DX297">
        <v>302615</v>
      </c>
      <c r="DY297">
        <v>306615</v>
      </c>
      <c r="EC297">
        <v>0</v>
      </c>
      <c r="ED297">
        <v>94696</v>
      </c>
      <c r="EE297">
        <v>94696</v>
      </c>
      <c r="EH297">
        <v>4000</v>
      </c>
      <c r="EI297">
        <v>207919</v>
      </c>
      <c r="EJ297">
        <v>211919</v>
      </c>
      <c r="EK297">
        <v>211919</v>
      </c>
      <c r="EL297">
        <v>306616</v>
      </c>
      <c r="EM297">
        <v>42416</v>
      </c>
      <c r="EN297">
        <v>48873</v>
      </c>
      <c r="EO297">
        <v>119767</v>
      </c>
      <c r="EP297">
        <v>111981</v>
      </c>
      <c r="ES297">
        <v>0</v>
      </c>
      <c r="ET297">
        <v>58326</v>
      </c>
      <c r="EU297">
        <v>24210</v>
      </c>
      <c r="EV297">
        <v>80163</v>
      </c>
      <c r="EW297">
        <v>51654</v>
      </c>
      <c r="EX297">
        <v>70863</v>
      </c>
      <c r="EY297">
        <v>49934</v>
      </c>
      <c r="EZ297">
        <v>11191</v>
      </c>
      <c r="FA297">
        <v>5724</v>
      </c>
      <c r="FB297">
        <v>5758</v>
      </c>
      <c r="FC297">
        <v>8711</v>
      </c>
      <c r="FD297">
        <v>8667</v>
      </c>
      <c r="FE297">
        <v>6132</v>
      </c>
      <c r="FF297">
        <v>18288</v>
      </c>
      <c r="FI297">
        <v>9554</v>
      </c>
      <c r="FJ297">
        <v>-44391</v>
      </c>
      <c r="FK297">
        <v>42416</v>
      </c>
      <c r="FL297">
        <v>48873</v>
      </c>
      <c r="FO297">
        <v>58326</v>
      </c>
      <c r="FP297">
        <v>-15910</v>
      </c>
      <c r="FQ297">
        <v>24663</v>
      </c>
      <c r="FR297">
        <v>-224</v>
      </c>
      <c r="FS297">
        <v>-1440</v>
      </c>
      <c r="FT297">
        <v>1156</v>
      </c>
      <c r="FU297">
        <v>2596</v>
      </c>
      <c r="FV297">
        <v>932</v>
      </c>
      <c r="FW297">
        <v>1156</v>
      </c>
      <c r="FX297">
        <v>0</v>
      </c>
      <c r="FY297">
        <v>0</v>
      </c>
      <c r="GG297">
        <v>76</v>
      </c>
      <c r="GH297">
        <v>8276</v>
      </c>
      <c r="GI297">
        <v>134589</v>
      </c>
      <c r="GJ297">
        <v>78165</v>
      </c>
      <c r="GK297">
        <v>11565</v>
      </c>
      <c r="GL297">
        <v>5190</v>
      </c>
      <c r="GM297">
        <v>136600</v>
      </c>
      <c r="GN297">
        <v>127822</v>
      </c>
      <c r="GQ297">
        <v>24210</v>
      </c>
      <c r="GW297">
        <v>51227</v>
      </c>
      <c r="GX297">
        <v>0</v>
      </c>
      <c r="GY297">
        <v>306615</v>
      </c>
      <c r="HC297">
        <v>51227</v>
      </c>
      <c r="HD297">
        <v>0</v>
      </c>
      <c r="HE297">
        <v>306615</v>
      </c>
      <c r="HF297">
        <v>51227</v>
      </c>
      <c r="HG297">
        <v>0</v>
      </c>
      <c r="HH297">
        <v>302615</v>
      </c>
      <c r="HL297">
        <v>51227</v>
      </c>
      <c r="HM297">
        <v>0</v>
      </c>
      <c r="HN297">
        <v>302615</v>
      </c>
      <c r="IN297">
        <v>94696</v>
      </c>
      <c r="IO297">
        <v>94696</v>
      </c>
    </row>
    <row r="298" spans="1:249">
      <c r="A298" t="s">
        <v>8689</v>
      </c>
      <c r="B298">
        <v>3620014866</v>
      </c>
      <c r="C298" t="s">
        <v>8690</v>
      </c>
      <c r="D298" t="s">
        <v>2035</v>
      </c>
      <c r="E298">
        <v>24644814</v>
      </c>
      <c r="F298" t="s">
        <v>8691</v>
      </c>
      <c r="G298" t="s">
        <v>3936</v>
      </c>
      <c r="H298" t="s">
        <v>4030</v>
      </c>
      <c r="I298" t="s">
        <v>3932</v>
      </c>
      <c r="AL298">
        <v>207639</v>
      </c>
      <c r="AM298">
        <v>221273</v>
      </c>
      <c r="AP298">
        <v>7411</v>
      </c>
      <c r="AQ298">
        <v>13009</v>
      </c>
      <c r="AT298">
        <v>215050</v>
      </c>
      <c r="AU298">
        <v>234282</v>
      </c>
      <c r="AV298">
        <v>10</v>
      </c>
      <c r="AW298">
        <v>10</v>
      </c>
      <c r="BF298">
        <v>213271</v>
      </c>
      <c r="BG298">
        <v>232789</v>
      </c>
      <c r="BH298">
        <v>213281</v>
      </c>
      <c r="BI298">
        <v>232799</v>
      </c>
      <c r="BT298">
        <v>0</v>
      </c>
      <c r="BU298">
        <v>0</v>
      </c>
      <c r="BX298">
        <v>1769</v>
      </c>
      <c r="BY298">
        <v>1483</v>
      </c>
      <c r="CB298">
        <v>1769</v>
      </c>
      <c r="CC298">
        <v>1483</v>
      </c>
      <c r="CD298">
        <v>215050</v>
      </c>
      <c r="CE298">
        <v>234282</v>
      </c>
      <c r="CF298">
        <v>0</v>
      </c>
      <c r="CH298">
        <v>33562</v>
      </c>
      <c r="CI298">
        <v>36675</v>
      </c>
      <c r="CP298">
        <v>53080</v>
      </c>
      <c r="CR298">
        <v>-19518</v>
      </c>
      <c r="CS298">
        <v>36675</v>
      </c>
      <c r="CV298">
        <v>-19518</v>
      </c>
      <c r="CW298">
        <v>36675</v>
      </c>
      <c r="CX298">
        <v>13804</v>
      </c>
      <c r="DB298">
        <v>-19518</v>
      </c>
      <c r="DC298">
        <v>36675</v>
      </c>
      <c r="DD298">
        <v>33562</v>
      </c>
      <c r="DE298">
        <v>36675</v>
      </c>
      <c r="DH298">
        <v>33562</v>
      </c>
      <c r="DI298">
        <v>36675</v>
      </c>
      <c r="DJ298">
        <v>10</v>
      </c>
      <c r="DK298">
        <v>196114</v>
      </c>
      <c r="DL298">
        <v>196124</v>
      </c>
      <c r="DM298">
        <v>0</v>
      </c>
      <c r="DN298">
        <v>36675</v>
      </c>
      <c r="DO298">
        <v>36675</v>
      </c>
      <c r="DP298">
        <v>36675</v>
      </c>
      <c r="DQ298">
        <v>36675</v>
      </c>
      <c r="DW298">
        <v>10</v>
      </c>
      <c r="DX298">
        <v>232789</v>
      </c>
      <c r="DY298">
        <v>232799</v>
      </c>
      <c r="DZ298">
        <v>0</v>
      </c>
      <c r="EA298">
        <v>33562</v>
      </c>
      <c r="EB298">
        <v>33562</v>
      </c>
      <c r="EC298">
        <v>0</v>
      </c>
      <c r="ED298">
        <v>53080</v>
      </c>
      <c r="EE298">
        <v>53080</v>
      </c>
      <c r="EH298">
        <v>10</v>
      </c>
      <c r="EI298">
        <v>213271</v>
      </c>
      <c r="EJ298">
        <v>213281</v>
      </c>
      <c r="EK298">
        <v>213281</v>
      </c>
      <c r="EL298">
        <v>232799</v>
      </c>
      <c r="IN298">
        <v>19518</v>
      </c>
      <c r="IO298">
        <v>19518</v>
      </c>
    </row>
    <row r="299" spans="1:249">
      <c r="A299" t="s">
        <v>4109</v>
      </c>
      <c r="B299">
        <v>3906380188</v>
      </c>
      <c r="C299" t="s">
        <v>4110</v>
      </c>
      <c r="D299" t="s">
        <v>4111</v>
      </c>
      <c r="E299">
        <v>23857394</v>
      </c>
      <c r="F299" t="s">
        <v>4112</v>
      </c>
      <c r="G299" t="s">
        <v>3936</v>
      </c>
      <c r="H299" t="s">
        <v>3931</v>
      </c>
      <c r="I299" t="s">
        <v>3932</v>
      </c>
      <c r="AL299">
        <v>10000</v>
      </c>
      <c r="AM299">
        <v>10018</v>
      </c>
      <c r="AP299">
        <v>0</v>
      </c>
      <c r="AQ299">
        <v>0</v>
      </c>
      <c r="BH299">
        <v>9837</v>
      </c>
      <c r="BI299">
        <v>9855</v>
      </c>
      <c r="BL299">
        <v>0</v>
      </c>
      <c r="BM299">
        <v>0</v>
      </c>
      <c r="BX299">
        <v>163</v>
      </c>
      <c r="BY299">
        <v>163</v>
      </c>
      <c r="CD299">
        <v>10000</v>
      </c>
      <c r="CE299">
        <v>10018</v>
      </c>
      <c r="CN299">
        <v>0</v>
      </c>
      <c r="CO299">
        <v>75</v>
      </c>
      <c r="CP299">
        <v>0</v>
      </c>
      <c r="CQ299">
        <v>5</v>
      </c>
      <c r="CV299">
        <v>-18</v>
      </c>
      <c r="CW299">
        <v>-10</v>
      </c>
      <c r="DF299">
        <v>18</v>
      </c>
      <c r="DG299">
        <v>80</v>
      </c>
    </row>
    <row r="300" spans="1:249">
      <c r="A300" t="s">
        <v>2044</v>
      </c>
      <c r="B300">
        <v>6449096161</v>
      </c>
      <c r="C300" t="s">
        <v>8202</v>
      </c>
      <c r="D300" t="s">
        <v>2048</v>
      </c>
      <c r="E300">
        <v>24243031</v>
      </c>
      <c r="F300" t="s">
        <v>8692</v>
      </c>
      <c r="G300" t="s">
        <v>3936</v>
      </c>
      <c r="H300" t="s">
        <v>3931</v>
      </c>
      <c r="I300" t="s">
        <v>3932</v>
      </c>
      <c r="AF300">
        <v>132</v>
      </c>
      <c r="AL300">
        <v>60862</v>
      </c>
      <c r="AM300">
        <v>48336</v>
      </c>
      <c r="AP300">
        <v>3242</v>
      </c>
      <c r="AQ300">
        <v>18624</v>
      </c>
      <c r="BH300">
        <v>63683</v>
      </c>
      <c r="BI300">
        <v>66284</v>
      </c>
      <c r="BX300">
        <v>554</v>
      </c>
      <c r="BY300">
        <v>676</v>
      </c>
      <c r="CD300">
        <v>64237</v>
      </c>
      <c r="CE300">
        <v>66960</v>
      </c>
      <c r="CN300">
        <v>1060</v>
      </c>
      <c r="CO300">
        <v>1</v>
      </c>
      <c r="CP300">
        <v>607</v>
      </c>
      <c r="CQ300">
        <v>2369</v>
      </c>
      <c r="CT300">
        <v>2362</v>
      </c>
      <c r="CU300">
        <v>2363</v>
      </c>
      <c r="CV300">
        <v>49389</v>
      </c>
      <c r="CW300">
        <v>43404</v>
      </c>
      <c r="DD300">
        <v>64672</v>
      </c>
      <c r="DE300">
        <v>56575</v>
      </c>
      <c r="DF300">
        <v>13374</v>
      </c>
      <c r="DG300">
        <v>8440</v>
      </c>
    </row>
    <row r="301" spans="1:249">
      <c r="A301" t="s">
        <v>8693</v>
      </c>
      <c r="B301">
        <v>3250532162</v>
      </c>
      <c r="C301" t="s">
        <v>3985</v>
      </c>
      <c r="D301" t="s">
        <v>2054</v>
      </c>
      <c r="E301">
        <v>23073333</v>
      </c>
      <c r="F301" t="s">
        <v>8694</v>
      </c>
      <c r="G301" t="s">
        <v>3936</v>
      </c>
      <c r="H301" t="s">
        <v>3931</v>
      </c>
      <c r="I301" t="s">
        <v>3932</v>
      </c>
      <c r="T301">
        <v>0</v>
      </c>
      <c r="X301">
        <v>0</v>
      </c>
      <c r="Y301">
        <v>51</v>
      </c>
      <c r="AL301">
        <v>211</v>
      </c>
      <c r="AM301">
        <v>10418</v>
      </c>
      <c r="AP301">
        <v>1794</v>
      </c>
      <c r="AQ301">
        <v>11478</v>
      </c>
      <c r="BH301">
        <v>1208</v>
      </c>
      <c r="BI301">
        <v>20631</v>
      </c>
      <c r="BL301">
        <v>0</v>
      </c>
      <c r="BV301">
        <v>0</v>
      </c>
      <c r="BX301">
        <v>797</v>
      </c>
      <c r="BY301">
        <v>1316</v>
      </c>
      <c r="CD301">
        <v>2005</v>
      </c>
      <c r="CE301">
        <v>21947</v>
      </c>
      <c r="CL301">
        <v>0</v>
      </c>
      <c r="CM301">
        <v>95</v>
      </c>
      <c r="CN301">
        <v>765</v>
      </c>
      <c r="CO301">
        <v>29259</v>
      </c>
      <c r="CP301">
        <v>3261</v>
      </c>
      <c r="CQ301">
        <v>15799</v>
      </c>
      <c r="CT301">
        <v>805</v>
      </c>
      <c r="CU301">
        <v>1952</v>
      </c>
      <c r="CV301">
        <v>-5423</v>
      </c>
      <c r="CW301">
        <v>1879</v>
      </c>
      <c r="DF301">
        <v>2122</v>
      </c>
      <c r="DG301">
        <v>9534</v>
      </c>
    </row>
    <row r="302" spans="1:249">
      <c r="A302" t="s">
        <v>8695</v>
      </c>
      <c r="B302">
        <v>5904379790</v>
      </c>
      <c r="C302" t="s">
        <v>8068</v>
      </c>
      <c r="D302" t="s">
        <v>8696</v>
      </c>
      <c r="E302">
        <v>24719162</v>
      </c>
      <c r="F302" t="s">
        <v>8697</v>
      </c>
      <c r="G302" t="s">
        <v>3936</v>
      </c>
      <c r="H302" t="s">
        <v>3931</v>
      </c>
      <c r="I302" t="s">
        <v>3932</v>
      </c>
      <c r="AL302">
        <v>24393</v>
      </c>
      <c r="AM302">
        <v>22483</v>
      </c>
      <c r="AP302">
        <v>220</v>
      </c>
      <c r="AQ302">
        <v>597</v>
      </c>
      <c r="BH302">
        <v>23737</v>
      </c>
      <c r="BI302">
        <v>21113</v>
      </c>
      <c r="BL302">
        <v>348</v>
      </c>
      <c r="BM302">
        <v>1785</v>
      </c>
      <c r="BV302">
        <v>100</v>
      </c>
      <c r="BX302">
        <v>428</v>
      </c>
      <c r="BY302">
        <v>182</v>
      </c>
      <c r="CD302">
        <v>24613</v>
      </c>
      <c r="CE302">
        <v>23080</v>
      </c>
      <c r="CL302">
        <v>25</v>
      </c>
      <c r="CM302">
        <v>577</v>
      </c>
      <c r="CN302">
        <v>5029</v>
      </c>
      <c r="CO302">
        <v>6751</v>
      </c>
      <c r="CP302">
        <v>1958</v>
      </c>
      <c r="CQ302">
        <v>1237</v>
      </c>
      <c r="CT302">
        <v>281</v>
      </c>
      <c r="CU302">
        <v>376</v>
      </c>
      <c r="CV302">
        <v>2624</v>
      </c>
      <c r="CW302">
        <v>4397</v>
      </c>
      <c r="DF302">
        <v>141</v>
      </c>
      <c r="DG302">
        <v>164</v>
      </c>
    </row>
    <row r="303" spans="1:249">
      <c r="A303" t="s">
        <v>8698</v>
      </c>
      <c r="B303">
        <v>3444273894</v>
      </c>
      <c r="C303" t="s">
        <v>3958</v>
      </c>
      <c r="D303" t="s">
        <v>8699</v>
      </c>
      <c r="E303">
        <v>24728052</v>
      </c>
      <c r="F303" t="s">
        <v>8700</v>
      </c>
      <c r="G303" t="s">
        <v>3936</v>
      </c>
      <c r="H303" t="s">
        <v>3931</v>
      </c>
      <c r="I303" t="s">
        <v>3932</v>
      </c>
      <c r="L303">
        <v>2617</v>
      </c>
      <c r="M303">
        <v>1107</v>
      </c>
      <c r="T303">
        <v>715</v>
      </c>
      <c r="U303">
        <v>99</v>
      </c>
      <c r="AD303">
        <v>3332</v>
      </c>
      <c r="AE303">
        <v>1206</v>
      </c>
      <c r="AF303">
        <v>398</v>
      </c>
      <c r="AG303">
        <v>398</v>
      </c>
      <c r="AL303">
        <v>43769</v>
      </c>
      <c r="AM303">
        <v>27533</v>
      </c>
      <c r="AN303">
        <v>4597</v>
      </c>
      <c r="AO303">
        <v>4144</v>
      </c>
      <c r="AP303">
        <v>2987</v>
      </c>
      <c r="AQ303">
        <v>6872</v>
      </c>
      <c r="AT303">
        <v>51751</v>
      </c>
      <c r="AU303">
        <v>38947</v>
      </c>
      <c r="AV303">
        <v>10</v>
      </c>
      <c r="AW303">
        <v>10</v>
      </c>
      <c r="BF303">
        <v>29804</v>
      </c>
      <c r="BG303">
        <v>31758</v>
      </c>
      <c r="BH303">
        <v>29814</v>
      </c>
      <c r="BI303">
        <v>31768</v>
      </c>
      <c r="BL303">
        <v>21611</v>
      </c>
      <c r="BM303">
        <v>6883</v>
      </c>
      <c r="BT303">
        <v>21611</v>
      </c>
      <c r="BU303">
        <v>6883</v>
      </c>
      <c r="BV303">
        <v>2357</v>
      </c>
      <c r="BX303">
        <v>1301</v>
      </c>
      <c r="BY303">
        <v>1502</v>
      </c>
      <c r="CB303">
        <v>3658</v>
      </c>
      <c r="CC303">
        <v>1502</v>
      </c>
      <c r="CD303">
        <v>55083</v>
      </c>
      <c r="CE303">
        <v>40153</v>
      </c>
      <c r="CH303">
        <v>5123</v>
      </c>
      <c r="CI303">
        <v>27950</v>
      </c>
      <c r="CL303">
        <v>1630</v>
      </c>
      <c r="CM303">
        <v>1359</v>
      </c>
      <c r="CN303">
        <v>1300</v>
      </c>
      <c r="CO303">
        <v>1105</v>
      </c>
      <c r="CP303">
        <v>2165</v>
      </c>
      <c r="CQ303">
        <v>6490</v>
      </c>
      <c r="CR303">
        <v>2628</v>
      </c>
      <c r="CS303">
        <v>21206</v>
      </c>
      <c r="CV303">
        <v>862</v>
      </c>
      <c r="CW303">
        <v>18577</v>
      </c>
      <c r="DB303">
        <v>862</v>
      </c>
      <c r="DC303">
        <v>18577</v>
      </c>
      <c r="DD303">
        <v>58349</v>
      </c>
      <c r="DE303">
        <v>84687</v>
      </c>
      <c r="DF303">
        <v>53226</v>
      </c>
      <c r="DG303">
        <v>56737</v>
      </c>
      <c r="DH303">
        <v>5123</v>
      </c>
      <c r="DI303">
        <v>27950</v>
      </c>
      <c r="GB303">
        <v>-1766</v>
      </c>
      <c r="GC303">
        <v>-2629</v>
      </c>
    </row>
    <row r="304" spans="1:249">
      <c r="A304" t="s">
        <v>4071</v>
      </c>
      <c r="B304">
        <v>1327029000</v>
      </c>
      <c r="C304" t="s">
        <v>4072</v>
      </c>
      <c r="D304" t="s">
        <v>2074</v>
      </c>
      <c r="E304">
        <v>25068271</v>
      </c>
      <c r="F304" t="s">
        <v>4073</v>
      </c>
      <c r="G304" t="s">
        <v>3936</v>
      </c>
      <c r="H304" t="s">
        <v>3931</v>
      </c>
      <c r="I304" t="s">
        <v>3932</v>
      </c>
      <c r="T304">
        <v>883</v>
      </c>
      <c r="U304">
        <v>913</v>
      </c>
      <c r="AD304">
        <v>883</v>
      </c>
      <c r="AE304">
        <v>913</v>
      </c>
      <c r="AL304">
        <v>2524</v>
      </c>
      <c r="AM304">
        <v>2850</v>
      </c>
      <c r="AN304">
        <v>1999</v>
      </c>
      <c r="AO304">
        <v>8441</v>
      </c>
      <c r="AP304">
        <v>10765</v>
      </c>
      <c r="AQ304">
        <v>11993</v>
      </c>
      <c r="AT304">
        <v>15288</v>
      </c>
      <c r="AU304">
        <v>23284</v>
      </c>
      <c r="AV304">
        <v>10</v>
      </c>
      <c r="AW304">
        <v>10</v>
      </c>
      <c r="BD304">
        <v>10121</v>
      </c>
      <c r="BE304">
        <v>10121</v>
      </c>
      <c r="BF304">
        <v>1694</v>
      </c>
      <c r="BG304">
        <v>1239</v>
      </c>
      <c r="BH304">
        <v>11825</v>
      </c>
      <c r="BI304">
        <v>11370</v>
      </c>
      <c r="BV304">
        <v>3870</v>
      </c>
      <c r="BW304">
        <v>12786</v>
      </c>
      <c r="BX304">
        <v>476</v>
      </c>
      <c r="BY304">
        <v>41</v>
      </c>
      <c r="CB304">
        <v>4346</v>
      </c>
      <c r="CC304">
        <v>12827</v>
      </c>
      <c r="CD304">
        <v>16171</v>
      </c>
      <c r="CE304">
        <v>24197</v>
      </c>
      <c r="CF304">
        <v>0</v>
      </c>
      <c r="CG304">
        <v>3189</v>
      </c>
      <c r="CH304">
        <v>1195</v>
      </c>
      <c r="CI304">
        <v>6458</v>
      </c>
      <c r="CJ304">
        <v>0</v>
      </c>
      <c r="CK304">
        <v>15</v>
      </c>
      <c r="CL304">
        <v>72</v>
      </c>
      <c r="CM304">
        <v>29</v>
      </c>
      <c r="CN304">
        <v>90</v>
      </c>
      <c r="CP304">
        <v>98</v>
      </c>
      <c r="CQ304">
        <v>5621</v>
      </c>
      <c r="CR304">
        <v>1115</v>
      </c>
      <c r="CS304">
        <v>823</v>
      </c>
      <c r="CT304">
        <v>-660</v>
      </c>
      <c r="CU304">
        <v>-192</v>
      </c>
      <c r="CV304">
        <v>455</v>
      </c>
      <c r="CW304">
        <v>631</v>
      </c>
      <c r="CX304">
        <v>660</v>
      </c>
      <c r="CY304">
        <v>192</v>
      </c>
      <c r="DB304">
        <v>455</v>
      </c>
      <c r="DC304">
        <v>631</v>
      </c>
      <c r="DD304">
        <v>13874</v>
      </c>
      <c r="DE304">
        <v>9647</v>
      </c>
      <c r="DF304">
        <v>12679</v>
      </c>
      <c r="DH304">
        <v>1195</v>
      </c>
      <c r="DI304">
        <v>9647</v>
      </c>
      <c r="DJ304">
        <v>10</v>
      </c>
      <c r="DK304">
        <v>608</v>
      </c>
      <c r="DL304">
        <v>10739</v>
      </c>
      <c r="DM304">
        <v>0</v>
      </c>
      <c r="DN304">
        <v>631</v>
      </c>
      <c r="DO304">
        <v>631</v>
      </c>
      <c r="DP304">
        <v>455</v>
      </c>
      <c r="DQ304">
        <v>455</v>
      </c>
      <c r="DW304">
        <v>10</v>
      </c>
      <c r="DX304">
        <v>1239</v>
      </c>
      <c r="DY304">
        <v>11370</v>
      </c>
      <c r="DZ304">
        <v>0</v>
      </c>
      <c r="EA304">
        <v>455</v>
      </c>
      <c r="EB304">
        <v>455</v>
      </c>
      <c r="EH304">
        <v>10</v>
      </c>
      <c r="EI304">
        <v>1694</v>
      </c>
      <c r="EJ304">
        <v>11825</v>
      </c>
      <c r="EK304">
        <v>11825</v>
      </c>
      <c r="EL304">
        <v>11370</v>
      </c>
      <c r="EM304">
        <v>3305</v>
      </c>
      <c r="EN304">
        <v>13604</v>
      </c>
      <c r="EO304">
        <v>4984</v>
      </c>
      <c r="EP304">
        <v>4338</v>
      </c>
      <c r="ES304">
        <v>6636</v>
      </c>
      <c r="ET304">
        <v>6825</v>
      </c>
      <c r="EU304">
        <v>2824</v>
      </c>
      <c r="EV304">
        <v>3281</v>
      </c>
      <c r="EW304">
        <v>16064</v>
      </c>
      <c r="EX304">
        <v>352</v>
      </c>
      <c r="EY304">
        <v>335</v>
      </c>
      <c r="EZ304">
        <v>72</v>
      </c>
      <c r="FC304">
        <v>2004</v>
      </c>
      <c r="FD304">
        <v>130</v>
      </c>
      <c r="FE304">
        <v>2292</v>
      </c>
      <c r="FF304">
        <v>-10508</v>
      </c>
      <c r="FI304">
        <v>0</v>
      </c>
      <c r="FJ304">
        <v>780</v>
      </c>
      <c r="FK304">
        <v>3305</v>
      </c>
      <c r="FL304">
        <v>13604</v>
      </c>
      <c r="FO304">
        <v>4821</v>
      </c>
      <c r="FP304">
        <v>-3520</v>
      </c>
      <c r="FQ304">
        <v>10780</v>
      </c>
      <c r="FR304">
        <v>-1228</v>
      </c>
      <c r="FS304">
        <v>1052</v>
      </c>
      <c r="FT304">
        <v>11993</v>
      </c>
      <c r="FU304">
        <v>10941</v>
      </c>
      <c r="FV304">
        <v>10765</v>
      </c>
      <c r="FW304">
        <v>11993</v>
      </c>
      <c r="GD304">
        <v>10121</v>
      </c>
      <c r="GE304">
        <v>10121</v>
      </c>
      <c r="GF304">
        <v>10121</v>
      </c>
      <c r="GG304">
        <v>2440</v>
      </c>
      <c r="GH304">
        <v>29</v>
      </c>
      <c r="GI304">
        <v>0</v>
      </c>
      <c r="GJ304">
        <v>765</v>
      </c>
      <c r="GK304">
        <v>0</v>
      </c>
      <c r="GL304">
        <v>15</v>
      </c>
      <c r="GQ304">
        <v>2694</v>
      </c>
      <c r="GW304">
        <v>631</v>
      </c>
      <c r="GX304">
        <v>0</v>
      </c>
      <c r="GY304">
        <v>11370</v>
      </c>
      <c r="HC304">
        <v>631</v>
      </c>
      <c r="HD304">
        <v>0</v>
      </c>
      <c r="HE304">
        <v>11370</v>
      </c>
      <c r="HF304">
        <v>631</v>
      </c>
      <c r="HG304">
        <v>0</v>
      </c>
      <c r="HH304">
        <v>1239</v>
      </c>
      <c r="HL304">
        <v>631</v>
      </c>
      <c r="HM304">
        <v>0</v>
      </c>
      <c r="HN304">
        <v>1239</v>
      </c>
    </row>
    <row r="305" spans="1:243">
      <c r="A305" t="s">
        <v>8701</v>
      </c>
      <c r="B305">
        <v>7328084572</v>
      </c>
      <c r="C305" t="s">
        <v>8702</v>
      </c>
      <c r="D305" t="s">
        <v>8703</v>
      </c>
      <c r="E305">
        <v>23708395</v>
      </c>
      <c r="F305" t="s">
        <v>8704</v>
      </c>
      <c r="G305" t="s">
        <v>3936</v>
      </c>
      <c r="H305" t="s">
        <v>3931</v>
      </c>
      <c r="I305" t="s">
        <v>3932</v>
      </c>
      <c r="T305">
        <v>93</v>
      </c>
      <c r="U305">
        <v>133</v>
      </c>
      <c r="AF305">
        <v>3080</v>
      </c>
      <c r="AG305">
        <v>2993</v>
      </c>
      <c r="AL305">
        <v>161200</v>
      </c>
      <c r="AM305">
        <v>73770</v>
      </c>
      <c r="AP305">
        <v>3047</v>
      </c>
      <c r="AQ305">
        <v>3976</v>
      </c>
      <c r="BH305">
        <v>163281</v>
      </c>
      <c r="BI305">
        <v>79470</v>
      </c>
      <c r="BL305">
        <v>0</v>
      </c>
      <c r="BM305">
        <v>1000</v>
      </c>
      <c r="BR305">
        <v>63</v>
      </c>
      <c r="BS305">
        <v>169</v>
      </c>
      <c r="BX305">
        <v>4076</v>
      </c>
      <c r="BY305">
        <v>233</v>
      </c>
      <c r="CD305">
        <v>167420</v>
      </c>
      <c r="CE305">
        <v>80872</v>
      </c>
      <c r="CT305">
        <v>375</v>
      </c>
      <c r="CU305">
        <v>588</v>
      </c>
      <c r="CV305">
        <v>5881</v>
      </c>
      <c r="CW305">
        <v>16582</v>
      </c>
      <c r="DD305">
        <v>6256</v>
      </c>
      <c r="DE305">
        <v>17170</v>
      </c>
    </row>
    <row r="306" spans="1:243">
      <c r="A306" t="s">
        <v>8705</v>
      </c>
      <c r="B306">
        <v>2124046971</v>
      </c>
      <c r="C306" t="s">
        <v>8706</v>
      </c>
      <c r="D306" t="s">
        <v>2088</v>
      </c>
      <c r="E306">
        <v>23352479</v>
      </c>
      <c r="F306" t="s">
        <v>8707</v>
      </c>
      <c r="G306" t="s">
        <v>3936</v>
      </c>
      <c r="H306" t="s">
        <v>3931</v>
      </c>
      <c r="I306" t="s">
        <v>3932</v>
      </c>
      <c r="T306">
        <v>7567</v>
      </c>
      <c r="U306">
        <v>10006</v>
      </c>
      <c r="AD306">
        <v>7567</v>
      </c>
      <c r="AE306">
        <v>10006</v>
      </c>
      <c r="AF306">
        <v>0</v>
      </c>
      <c r="AL306">
        <v>111684</v>
      </c>
      <c r="AM306">
        <v>107933</v>
      </c>
      <c r="AP306">
        <v>966</v>
      </c>
      <c r="AQ306">
        <v>1541</v>
      </c>
      <c r="AT306">
        <v>112650</v>
      </c>
      <c r="AU306">
        <v>109474</v>
      </c>
      <c r="AV306">
        <v>10</v>
      </c>
      <c r="AW306">
        <v>10</v>
      </c>
      <c r="BF306">
        <v>105145</v>
      </c>
      <c r="BG306">
        <v>101808</v>
      </c>
      <c r="BH306">
        <v>105155</v>
      </c>
      <c r="BI306">
        <v>101818</v>
      </c>
      <c r="BL306">
        <v>5448</v>
      </c>
      <c r="BM306">
        <v>7397</v>
      </c>
      <c r="BT306">
        <v>12899</v>
      </c>
      <c r="BU306">
        <v>17403</v>
      </c>
      <c r="BV306">
        <v>1433</v>
      </c>
      <c r="BX306">
        <v>730</v>
      </c>
      <c r="BY306">
        <v>259</v>
      </c>
      <c r="BZ306">
        <v>0</v>
      </c>
      <c r="CB306">
        <v>2163</v>
      </c>
      <c r="CC306">
        <v>259</v>
      </c>
      <c r="CD306">
        <v>120217</v>
      </c>
      <c r="CE306">
        <v>119480</v>
      </c>
      <c r="CF306">
        <v>15326</v>
      </c>
      <c r="CG306">
        <v>6346</v>
      </c>
      <c r="CH306">
        <v>5102</v>
      </c>
      <c r="CI306">
        <v>27293</v>
      </c>
      <c r="CJ306">
        <v>18587</v>
      </c>
      <c r="CK306">
        <v>27143</v>
      </c>
      <c r="CL306">
        <v>3291</v>
      </c>
      <c r="CM306">
        <v>1784</v>
      </c>
      <c r="CN306">
        <v>0</v>
      </c>
      <c r="CO306">
        <v>844</v>
      </c>
      <c r="CP306">
        <v>16692</v>
      </c>
      <c r="CQ306">
        <v>41463</v>
      </c>
      <c r="CR306">
        <v>3706</v>
      </c>
      <c r="CS306">
        <v>12033</v>
      </c>
      <c r="CT306">
        <v>-308</v>
      </c>
      <c r="CU306">
        <v>-272</v>
      </c>
      <c r="CV306">
        <v>3398</v>
      </c>
      <c r="CW306">
        <v>11761</v>
      </c>
      <c r="CX306">
        <v>308</v>
      </c>
      <c r="CY306">
        <v>272</v>
      </c>
      <c r="DB306">
        <v>3398</v>
      </c>
      <c r="DC306">
        <v>11761</v>
      </c>
      <c r="DD306">
        <v>20428</v>
      </c>
      <c r="DE306">
        <v>33639</v>
      </c>
      <c r="DF306">
        <v>0</v>
      </c>
      <c r="DH306">
        <v>20428</v>
      </c>
      <c r="DI306">
        <v>33639</v>
      </c>
    </row>
    <row r="307" spans="1:243">
      <c r="A307" t="s">
        <v>2090</v>
      </c>
      <c r="B307">
        <v>6952009752</v>
      </c>
      <c r="C307" t="s">
        <v>4145</v>
      </c>
      <c r="D307" t="s">
        <v>2094</v>
      </c>
      <c r="E307">
        <v>24470308</v>
      </c>
      <c r="F307" t="s">
        <v>8708</v>
      </c>
      <c r="G307" t="s">
        <v>3978</v>
      </c>
      <c r="H307" t="s">
        <v>3931</v>
      </c>
      <c r="I307" t="s">
        <v>3932</v>
      </c>
      <c r="T307">
        <v>10680</v>
      </c>
      <c r="U307">
        <v>10680</v>
      </c>
      <c r="AD307">
        <v>10680</v>
      </c>
      <c r="AE307">
        <v>10680</v>
      </c>
      <c r="AL307">
        <v>415</v>
      </c>
      <c r="AM307">
        <v>375</v>
      </c>
      <c r="AN307">
        <v>0</v>
      </c>
      <c r="AP307">
        <v>757</v>
      </c>
      <c r="AQ307">
        <v>659</v>
      </c>
      <c r="AR307">
        <v>14</v>
      </c>
      <c r="AS307">
        <v>16</v>
      </c>
      <c r="AT307">
        <v>1186</v>
      </c>
      <c r="AU307">
        <v>1050</v>
      </c>
      <c r="AV307">
        <v>10602</v>
      </c>
      <c r="AW307">
        <v>10602</v>
      </c>
      <c r="BF307">
        <v>709</v>
      </c>
      <c r="BG307">
        <v>668</v>
      </c>
      <c r="BH307">
        <v>11311</v>
      </c>
      <c r="BI307">
        <v>11270</v>
      </c>
      <c r="BL307">
        <v>0</v>
      </c>
      <c r="BT307">
        <v>0</v>
      </c>
      <c r="BU307">
        <v>0</v>
      </c>
      <c r="BV307">
        <v>509</v>
      </c>
      <c r="BW307">
        <v>338</v>
      </c>
      <c r="BX307">
        <v>46</v>
      </c>
      <c r="BY307">
        <v>122</v>
      </c>
      <c r="CB307">
        <v>555</v>
      </c>
      <c r="CC307">
        <v>460</v>
      </c>
      <c r="CD307">
        <v>11866</v>
      </c>
      <c r="CE307">
        <v>11730</v>
      </c>
      <c r="CH307">
        <v>-410</v>
      </c>
      <c r="CI307">
        <v>-951</v>
      </c>
      <c r="CL307">
        <v>41</v>
      </c>
      <c r="CM307">
        <v>48</v>
      </c>
      <c r="CN307">
        <v>1062</v>
      </c>
      <c r="CO307">
        <v>2012</v>
      </c>
      <c r="CP307">
        <v>533</v>
      </c>
      <c r="CQ307">
        <v>1011</v>
      </c>
      <c r="CR307">
        <v>78</v>
      </c>
      <c r="CS307">
        <v>2</v>
      </c>
      <c r="CV307">
        <v>41</v>
      </c>
      <c r="CW307">
        <v>1</v>
      </c>
      <c r="DB307">
        <v>41</v>
      </c>
      <c r="DC307">
        <v>1</v>
      </c>
      <c r="DD307">
        <v>721</v>
      </c>
      <c r="DF307">
        <v>1131</v>
      </c>
      <c r="DG307">
        <v>951</v>
      </c>
      <c r="DH307">
        <v>-410</v>
      </c>
      <c r="DI307">
        <v>-951</v>
      </c>
      <c r="GB307">
        <v>-37</v>
      </c>
      <c r="GC307">
        <v>-1</v>
      </c>
    </row>
    <row r="308" spans="1:243">
      <c r="A308" t="s">
        <v>8709</v>
      </c>
      <c r="B308">
        <v>2629012893</v>
      </c>
      <c r="C308" t="s">
        <v>8710</v>
      </c>
      <c r="D308" t="s">
        <v>2100</v>
      </c>
      <c r="E308">
        <v>24320636</v>
      </c>
      <c r="F308" t="s">
        <v>8711</v>
      </c>
      <c r="G308" t="s">
        <v>3936</v>
      </c>
      <c r="H308" t="s">
        <v>3931</v>
      </c>
      <c r="I308" t="s">
        <v>3932</v>
      </c>
      <c r="T308">
        <v>4351</v>
      </c>
      <c r="U308">
        <v>4351</v>
      </c>
      <c r="AD308">
        <v>4351</v>
      </c>
      <c r="AE308">
        <v>4351</v>
      </c>
      <c r="AL308">
        <v>46961</v>
      </c>
      <c r="AM308">
        <v>46984</v>
      </c>
      <c r="AP308">
        <v>4473</v>
      </c>
      <c r="AQ308">
        <v>3352</v>
      </c>
      <c r="AR308">
        <v>129</v>
      </c>
      <c r="AS308">
        <v>198</v>
      </c>
      <c r="AT308">
        <v>51563</v>
      </c>
      <c r="AU308">
        <v>50534</v>
      </c>
      <c r="AV308">
        <v>14</v>
      </c>
      <c r="AW308">
        <v>14</v>
      </c>
      <c r="AZ308">
        <v>3531</v>
      </c>
      <c r="BA308">
        <v>3531</v>
      </c>
      <c r="BB308">
        <v>24700</v>
      </c>
      <c r="BC308">
        <v>39715</v>
      </c>
      <c r="BF308">
        <v>10725</v>
      </c>
      <c r="BG308">
        <v>-1788</v>
      </c>
      <c r="BH308">
        <v>38970</v>
      </c>
      <c r="BI308">
        <v>41471</v>
      </c>
      <c r="BL308">
        <v>16014</v>
      </c>
      <c r="BM308">
        <v>11790</v>
      </c>
      <c r="BT308">
        <v>16014</v>
      </c>
      <c r="BU308">
        <v>11790</v>
      </c>
      <c r="BV308">
        <v>0</v>
      </c>
      <c r="BW308">
        <v>349</v>
      </c>
      <c r="BX308">
        <v>930</v>
      </c>
      <c r="BY308">
        <v>1275</v>
      </c>
      <c r="CB308">
        <v>930</v>
      </c>
      <c r="CC308">
        <v>1624</v>
      </c>
      <c r="CD308">
        <v>55914</v>
      </c>
      <c r="CE308">
        <v>54886</v>
      </c>
      <c r="CH308">
        <v>25314</v>
      </c>
      <c r="CI308">
        <v>1064</v>
      </c>
      <c r="CL308">
        <v>5608</v>
      </c>
      <c r="CM308">
        <v>1818</v>
      </c>
      <c r="CN308">
        <v>324</v>
      </c>
      <c r="CO308">
        <v>155</v>
      </c>
      <c r="CP308">
        <v>5394</v>
      </c>
      <c r="CQ308">
        <v>243</v>
      </c>
      <c r="CR308">
        <v>14636</v>
      </c>
      <c r="CS308">
        <v>-842</v>
      </c>
      <c r="CT308">
        <v>-2126</v>
      </c>
      <c r="CU308">
        <v>-871</v>
      </c>
      <c r="CV308">
        <v>12510</v>
      </c>
      <c r="CW308">
        <v>-1713</v>
      </c>
      <c r="DB308">
        <v>12510</v>
      </c>
      <c r="DC308">
        <v>-1713</v>
      </c>
      <c r="DD308">
        <v>51242</v>
      </c>
      <c r="DE308">
        <v>18588</v>
      </c>
      <c r="DF308">
        <v>25928</v>
      </c>
      <c r="DG308">
        <v>17524</v>
      </c>
      <c r="DH308">
        <v>25314</v>
      </c>
      <c r="DI308">
        <v>1064</v>
      </c>
      <c r="EK308">
        <v>38970</v>
      </c>
      <c r="EL308">
        <v>41471</v>
      </c>
      <c r="FR308">
        <v>0</v>
      </c>
      <c r="FT308">
        <v>0</v>
      </c>
      <c r="FV308">
        <v>0</v>
      </c>
      <c r="FX308">
        <v>0</v>
      </c>
      <c r="FY308">
        <v>0</v>
      </c>
    </row>
    <row r="309" spans="1:243">
      <c r="A309" t="s">
        <v>8712</v>
      </c>
      <c r="B309">
        <v>1650286567</v>
      </c>
      <c r="C309" t="s">
        <v>8282</v>
      </c>
      <c r="D309" t="s">
        <v>2107</v>
      </c>
      <c r="E309">
        <v>24275224</v>
      </c>
      <c r="F309" t="s">
        <v>8713</v>
      </c>
      <c r="G309" t="s">
        <v>3936</v>
      </c>
      <c r="H309" t="s">
        <v>3931</v>
      </c>
      <c r="I309" t="s">
        <v>3932</v>
      </c>
      <c r="AL309">
        <v>17245</v>
      </c>
      <c r="AM309">
        <v>12914</v>
      </c>
      <c r="AP309">
        <v>391</v>
      </c>
      <c r="AQ309">
        <v>314</v>
      </c>
      <c r="AR309">
        <v>13</v>
      </c>
      <c r="AS309">
        <v>33</v>
      </c>
      <c r="AT309">
        <v>17649</v>
      </c>
      <c r="AU309">
        <v>13261</v>
      </c>
      <c r="AV309">
        <v>10</v>
      </c>
      <c r="AW309">
        <v>10</v>
      </c>
      <c r="BF309">
        <v>16872</v>
      </c>
      <c r="BG309">
        <v>12951</v>
      </c>
      <c r="BH309">
        <v>16882</v>
      </c>
      <c r="BI309">
        <v>12961</v>
      </c>
      <c r="BX309">
        <v>767</v>
      </c>
      <c r="BY309">
        <v>301</v>
      </c>
      <c r="CB309">
        <v>767</v>
      </c>
      <c r="CC309">
        <v>301</v>
      </c>
      <c r="CD309">
        <v>17649</v>
      </c>
      <c r="CE309">
        <v>13261</v>
      </c>
      <c r="CF309">
        <v>3544</v>
      </c>
      <c r="CG309">
        <v>3310</v>
      </c>
      <c r="CH309">
        <v>-3544</v>
      </c>
      <c r="CI309">
        <v>-3310</v>
      </c>
      <c r="CN309">
        <v>28366</v>
      </c>
      <c r="CO309">
        <v>33644</v>
      </c>
      <c r="CP309">
        <v>1237</v>
      </c>
      <c r="CQ309">
        <v>1855</v>
      </c>
      <c r="CR309">
        <v>23585</v>
      </c>
      <c r="CS309">
        <v>28479</v>
      </c>
      <c r="CT309">
        <v>-715</v>
      </c>
      <c r="CU309">
        <v>-1032</v>
      </c>
      <c r="CV309">
        <v>22870</v>
      </c>
      <c r="CW309">
        <v>27447</v>
      </c>
      <c r="CX309">
        <v>715</v>
      </c>
      <c r="CY309">
        <v>1032</v>
      </c>
      <c r="DB309">
        <v>22870</v>
      </c>
      <c r="DC309">
        <v>27447</v>
      </c>
    </row>
    <row r="310" spans="1:243">
      <c r="A310" t="s">
        <v>8714</v>
      </c>
      <c r="B310">
        <v>5407973637</v>
      </c>
      <c r="C310" t="s">
        <v>3985</v>
      </c>
      <c r="D310" t="s">
        <v>2114</v>
      </c>
      <c r="E310">
        <v>25163509</v>
      </c>
      <c r="F310" t="s">
        <v>8715</v>
      </c>
      <c r="G310" t="s">
        <v>3936</v>
      </c>
      <c r="H310" t="s">
        <v>3931</v>
      </c>
      <c r="I310" t="s">
        <v>3932</v>
      </c>
      <c r="L310">
        <v>1204</v>
      </c>
      <c r="AD310">
        <v>1204</v>
      </c>
      <c r="AE310">
        <v>0</v>
      </c>
      <c r="AL310">
        <v>50562</v>
      </c>
      <c r="AM310">
        <v>23530</v>
      </c>
      <c r="AN310">
        <v>2387910</v>
      </c>
      <c r="AO310">
        <v>1305806</v>
      </c>
      <c r="AP310">
        <v>128187</v>
      </c>
      <c r="AQ310">
        <v>28902</v>
      </c>
      <c r="AR310">
        <v>173</v>
      </c>
      <c r="AS310">
        <v>75</v>
      </c>
      <c r="AT310">
        <v>2566832</v>
      </c>
      <c r="AU310">
        <v>1358313</v>
      </c>
      <c r="AV310">
        <v>150</v>
      </c>
      <c r="AW310">
        <v>126</v>
      </c>
      <c r="BF310">
        <v>662322</v>
      </c>
      <c r="BG310">
        <v>161868</v>
      </c>
      <c r="BH310">
        <v>662472</v>
      </c>
      <c r="BI310">
        <v>161994</v>
      </c>
      <c r="BL310">
        <v>1631500</v>
      </c>
      <c r="BM310">
        <v>1054000</v>
      </c>
      <c r="BT310">
        <v>1631500</v>
      </c>
      <c r="BU310">
        <v>1054000</v>
      </c>
      <c r="BV310">
        <v>46258</v>
      </c>
      <c r="BW310">
        <v>6923</v>
      </c>
      <c r="BX310">
        <v>227806</v>
      </c>
      <c r="BY310">
        <v>135396</v>
      </c>
      <c r="CB310">
        <v>274064</v>
      </c>
      <c r="CC310">
        <v>142319</v>
      </c>
      <c r="CD310">
        <v>2568036</v>
      </c>
      <c r="CE310">
        <v>1358313</v>
      </c>
      <c r="CH310">
        <v>1196699</v>
      </c>
      <c r="CI310">
        <v>319691</v>
      </c>
      <c r="CJ310">
        <v>20241</v>
      </c>
      <c r="CK310">
        <v>3133</v>
      </c>
      <c r="CL310">
        <v>226331</v>
      </c>
      <c r="CM310">
        <v>82153</v>
      </c>
      <c r="CN310">
        <v>223</v>
      </c>
      <c r="CO310">
        <v>18460</v>
      </c>
      <c r="CP310">
        <v>364768</v>
      </c>
      <c r="CQ310">
        <v>110119</v>
      </c>
      <c r="CR310">
        <v>626064</v>
      </c>
      <c r="CS310">
        <v>149012</v>
      </c>
      <c r="CT310">
        <v>-125611</v>
      </c>
      <c r="CU310">
        <v>-24630</v>
      </c>
      <c r="CV310">
        <v>500453</v>
      </c>
      <c r="CW310">
        <v>117762</v>
      </c>
      <c r="CX310">
        <v>125611</v>
      </c>
      <c r="CY310">
        <v>24630</v>
      </c>
      <c r="DB310">
        <v>500453</v>
      </c>
      <c r="DC310">
        <v>117762</v>
      </c>
      <c r="DD310">
        <v>1885603</v>
      </c>
      <c r="DE310">
        <v>503612</v>
      </c>
      <c r="DF310">
        <v>688904</v>
      </c>
      <c r="DG310">
        <v>183921</v>
      </c>
      <c r="DH310">
        <v>1196699</v>
      </c>
      <c r="DI310">
        <v>319691</v>
      </c>
      <c r="GB310">
        <v>0</v>
      </c>
      <c r="GC310">
        <v>-6620</v>
      </c>
    </row>
    <row r="311" spans="1:243">
      <c r="A311" t="s">
        <v>8716</v>
      </c>
      <c r="B311">
        <v>3461065100</v>
      </c>
      <c r="C311" t="s">
        <v>3943</v>
      </c>
      <c r="D311" t="s">
        <v>2121</v>
      </c>
      <c r="E311">
        <v>23397007</v>
      </c>
      <c r="F311" t="s">
        <v>8717</v>
      </c>
      <c r="G311" t="s">
        <v>3936</v>
      </c>
      <c r="H311" t="s">
        <v>3931</v>
      </c>
      <c r="I311" t="s">
        <v>3932</v>
      </c>
      <c r="T311">
        <v>1597</v>
      </c>
      <c r="U311">
        <v>1558</v>
      </c>
      <c r="X311">
        <v>232</v>
      </c>
      <c r="AF311">
        <v>2</v>
      </c>
      <c r="AL311">
        <v>18133</v>
      </c>
      <c r="AM311">
        <v>20698</v>
      </c>
      <c r="AP311">
        <v>4454</v>
      </c>
      <c r="AQ311">
        <v>18126</v>
      </c>
      <c r="BH311">
        <v>12879</v>
      </c>
      <c r="BI311">
        <v>30366</v>
      </c>
      <c r="BL311">
        <v>4715</v>
      </c>
      <c r="BM311">
        <v>4022</v>
      </c>
      <c r="BR311">
        <v>1412</v>
      </c>
      <c r="BV311">
        <v>547</v>
      </c>
      <c r="BW311">
        <v>704</v>
      </c>
      <c r="BX311">
        <v>4865</v>
      </c>
      <c r="BY311">
        <v>4123</v>
      </c>
      <c r="CD311">
        <v>24417</v>
      </c>
      <c r="CE311">
        <v>40382</v>
      </c>
      <c r="CL311">
        <v>580</v>
      </c>
      <c r="CM311">
        <v>704</v>
      </c>
      <c r="CN311">
        <v>1601</v>
      </c>
      <c r="CO311">
        <v>93</v>
      </c>
      <c r="CP311">
        <v>2327</v>
      </c>
      <c r="CQ311">
        <v>638</v>
      </c>
      <c r="CT311">
        <v>5045</v>
      </c>
      <c r="CU311">
        <v>3768</v>
      </c>
      <c r="CV311">
        <v>82772</v>
      </c>
      <c r="CW311">
        <v>30959</v>
      </c>
      <c r="DD311">
        <v>130551</v>
      </c>
      <c r="DE311">
        <v>43620</v>
      </c>
      <c r="DF311">
        <v>41428</v>
      </c>
      <c r="DG311">
        <v>7644</v>
      </c>
    </row>
    <row r="312" spans="1:243">
      <c r="A312" t="s">
        <v>8718</v>
      </c>
      <c r="B312">
        <v>1101150188</v>
      </c>
      <c r="C312" t="s">
        <v>8719</v>
      </c>
      <c r="D312" t="s">
        <v>2128</v>
      </c>
      <c r="E312">
        <v>23781327</v>
      </c>
      <c r="F312" t="s">
        <v>8720</v>
      </c>
      <c r="G312" t="s">
        <v>3936</v>
      </c>
      <c r="H312" t="s">
        <v>3931</v>
      </c>
      <c r="I312" t="s">
        <v>3932</v>
      </c>
      <c r="AL312">
        <v>75923</v>
      </c>
      <c r="AM312">
        <v>72632</v>
      </c>
      <c r="AP312">
        <v>63</v>
      </c>
      <c r="AQ312">
        <v>394</v>
      </c>
      <c r="BH312">
        <v>38294</v>
      </c>
      <c r="BI312">
        <v>35448</v>
      </c>
      <c r="BX312">
        <v>37692</v>
      </c>
      <c r="BY312">
        <v>37578</v>
      </c>
      <c r="CD312">
        <v>75986</v>
      </c>
      <c r="CE312">
        <v>73026</v>
      </c>
      <c r="CN312">
        <v>8428</v>
      </c>
      <c r="CO312">
        <v>8245</v>
      </c>
      <c r="CP312">
        <v>5602</v>
      </c>
      <c r="CQ312">
        <v>3284</v>
      </c>
      <c r="CT312">
        <v>116</v>
      </c>
      <c r="CU312">
        <v>82</v>
      </c>
      <c r="CV312">
        <v>2574</v>
      </c>
      <c r="CW312">
        <v>4693</v>
      </c>
      <c r="DF312">
        <v>136</v>
      </c>
      <c r="DG312">
        <v>186</v>
      </c>
    </row>
    <row r="313" spans="1:243">
      <c r="A313" t="s">
        <v>8721</v>
      </c>
      <c r="B313">
        <v>2130212835</v>
      </c>
      <c r="C313" t="s">
        <v>8722</v>
      </c>
      <c r="D313" t="s">
        <v>8723</v>
      </c>
      <c r="E313">
        <v>24411242</v>
      </c>
      <c r="F313" t="s">
        <v>8724</v>
      </c>
      <c r="G313" t="s">
        <v>3936</v>
      </c>
      <c r="H313" t="s">
        <v>3931</v>
      </c>
      <c r="I313" t="s">
        <v>3932</v>
      </c>
      <c r="AL313">
        <v>173575</v>
      </c>
      <c r="AM313">
        <v>80048</v>
      </c>
      <c r="AN313">
        <v>0</v>
      </c>
      <c r="AO313">
        <v>166</v>
      </c>
      <c r="AP313">
        <v>10094</v>
      </c>
      <c r="AQ313">
        <v>10011</v>
      </c>
      <c r="AT313">
        <v>183669</v>
      </c>
      <c r="AU313">
        <v>90225</v>
      </c>
      <c r="AV313">
        <v>10</v>
      </c>
      <c r="AW313">
        <v>10</v>
      </c>
      <c r="BB313">
        <v>9990</v>
      </c>
      <c r="BC313">
        <v>9990</v>
      </c>
      <c r="BD313">
        <v>1802</v>
      </c>
      <c r="BE313">
        <v>1802</v>
      </c>
      <c r="BF313">
        <v>165007</v>
      </c>
      <c r="BG313">
        <v>70350</v>
      </c>
      <c r="BH313">
        <v>176809</v>
      </c>
      <c r="BI313">
        <v>82152</v>
      </c>
      <c r="BT313">
        <v>0</v>
      </c>
      <c r="BU313">
        <v>0</v>
      </c>
      <c r="BV313">
        <v>5945</v>
      </c>
      <c r="BW313">
        <v>7336</v>
      </c>
      <c r="BX313">
        <v>915</v>
      </c>
      <c r="BY313">
        <v>737</v>
      </c>
      <c r="CB313">
        <v>6860</v>
      </c>
      <c r="CC313">
        <v>8073</v>
      </c>
      <c r="CD313">
        <v>183669</v>
      </c>
      <c r="CE313">
        <v>90225</v>
      </c>
      <c r="CF313">
        <v>18606</v>
      </c>
      <c r="CG313">
        <v>8692</v>
      </c>
      <c r="CH313">
        <v>1568</v>
      </c>
      <c r="CI313">
        <v>23</v>
      </c>
      <c r="CL313">
        <v>425</v>
      </c>
      <c r="CM313">
        <v>1259</v>
      </c>
      <c r="CN313">
        <v>111561</v>
      </c>
      <c r="CO313">
        <v>65200</v>
      </c>
      <c r="CP313">
        <v>17175</v>
      </c>
      <c r="CQ313">
        <v>27636</v>
      </c>
      <c r="CR313">
        <v>95529</v>
      </c>
      <c r="CS313">
        <v>36328</v>
      </c>
      <c r="CT313">
        <v>-745</v>
      </c>
      <c r="CU313">
        <v>-442</v>
      </c>
      <c r="CV313">
        <v>94784</v>
      </c>
      <c r="CW313">
        <v>35886</v>
      </c>
      <c r="DB313">
        <v>94784</v>
      </c>
      <c r="DC313">
        <v>35886</v>
      </c>
      <c r="DD313">
        <v>20174</v>
      </c>
      <c r="DE313">
        <v>8715</v>
      </c>
      <c r="DH313">
        <v>20174</v>
      </c>
      <c r="DI313">
        <v>8715</v>
      </c>
    </row>
    <row r="314" spans="1:243">
      <c r="A314" t="s">
        <v>8725</v>
      </c>
      <c r="B314">
        <v>7805761120</v>
      </c>
      <c r="C314" t="s">
        <v>4197</v>
      </c>
      <c r="D314" t="s">
        <v>2140</v>
      </c>
      <c r="E314">
        <v>24817239</v>
      </c>
      <c r="F314" t="s">
        <v>8726</v>
      </c>
      <c r="G314" t="s">
        <v>3936</v>
      </c>
      <c r="H314" t="s">
        <v>3931</v>
      </c>
      <c r="I314" t="s">
        <v>3932</v>
      </c>
      <c r="X314">
        <v>2</v>
      </c>
      <c r="Y314">
        <v>33</v>
      </c>
      <c r="AF314">
        <v>0</v>
      </c>
      <c r="AG314">
        <v>238</v>
      </c>
      <c r="AL314">
        <v>30468</v>
      </c>
      <c r="AM314">
        <v>25529</v>
      </c>
      <c r="AP314">
        <v>15</v>
      </c>
      <c r="AQ314">
        <v>28</v>
      </c>
      <c r="BH314">
        <v>11539</v>
      </c>
      <c r="BI314">
        <v>10682</v>
      </c>
      <c r="BL314">
        <v>1005</v>
      </c>
      <c r="BM314">
        <v>100</v>
      </c>
      <c r="BX314">
        <v>17942</v>
      </c>
      <c r="BY314">
        <v>15044</v>
      </c>
      <c r="CD314">
        <v>30486</v>
      </c>
      <c r="CE314">
        <v>25827</v>
      </c>
      <c r="CN314">
        <v>2606</v>
      </c>
      <c r="CO314">
        <v>5999</v>
      </c>
      <c r="CP314">
        <v>1259</v>
      </c>
      <c r="CQ314">
        <v>97</v>
      </c>
      <c r="CT314">
        <v>55</v>
      </c>
      <c r="CU314">
        <v>156</v>
      </c>
      <c r="CV314">
        <v>856</v>
      </c>
      <c r="CW314">
        <v>-5397</v>
      </c>
      <c r="DD314">
        <v>8441</v>
      </c>
      <c r="DE314">
        <v>1040</v>
      </c>
      <c r="DF314">
        <v>8877</v>
      </c>
      <c r="DG314">
        <v>12183</v>
      </c>
    </row>
    <row r="315" spans="1:243">
      <c r="A315" t="s">
        <v>4194</v>
      </c>
      <c r="B315">
        <v>7727844641</v>
      </c>
      <c r="C315" t="s">
        <v>3943</v>
      </c>
      <c r="D315" t="s">
        <v>2147</v>
      </c>
      <c r="E315">
        <v>24923976</v>
      </c>
      <c r="F315" t="s">
        <v>4195</v>
      </c>
      <c r="G315" t="s">
        <v>3978</v>
      </c>
      <c r="H315" t="s">
        <v>3931</v>
      </c>
      <c r="I315" t="s">
        <v>3932</v>
      </c>
      <c r="T315">
        <v>328614</v>
      </c>
      <c r="U315">
        <v>54540</v>
      </c>
      <c r="X315">
        <v>16625</v>
      </c>
      <c r="Y315">
        <v>225</v>
      </c>
      <c r="Z315">
        <v>4184</v>
      </c>
      <c r="AA315">
        <v>199</v>
      </c>
      <c r="AD315">
        <v>349423</v>
      </c>
      <c r="AE315">
        <v>54964</v>
      </c>
      <c r="AJ315">
        <v>51865</v>
      </c>
      <c r="AL315">
        <v>143816</v>
      </c>
      <c r="AM315">
        <v>26529</v>
      </c>
      <c r="AN315">
        <v>1746047</v>
      </c>
      <c r="AO315">
        <v>1193033</v>
      </c>
      <c r="AP315">
        <v>39166</v>
      </c>
      <c r="AQ315">
        <v>91008</v>
      </c>
      <c r="AR315">
        <v>329</v>
      </c>
      <c r="AS315">
        <v>12</v>
      </c>
      <c r="AT315">
        <v>1981223</v>
      </c>
      <c r="AU315">
        <v>1310582</v>
      </c>
      <c r="AV315">
        <v>3000</v>
      </c>
      <c r="AW315">
        <v>3000</v>
      </c>
      <c r="BB315">
        <v>54000</v>
      </c>
      <c r="BC315">
        <v>54000</v>
      </c>
      <c r="BD315">
        <v>450</v>
      </c>
      <c r="BE315">
        <v>450</v>
      </c>
      <c r="BF315">
        <v>1985150</v>
      </c>
      <c r="BG315">
        <v>1216723</v>
      </c>
      <c r="BH315">
        <v>2042600</v>
      </c>
      <c r="BI315">
        <v>1274173</v>
      </c>
      <c r="BL315">
        <v>200000</v>
      </c>
      <c r="BM315">
        <v>34000</v>
      </c>
      <c r="BN315">
        <v>3760</v>
      </c>
      <c r="BO315">
        <v>160</v>
      </c>
      <c r="BP315">
        <v>2336</v>
      </c>
      <c r="BQ315">
        <v>994</v>
      </c>
      <c r="BT315">
        <v>218160</v>
      </c>
      <c r="BU315">
        <v>34160</v>
      </c>
      <c r="BV315">
        <v>34000</v>
      </c>
      <c r="BW315">
        <v>35000</v>
      </c>
      <c r="BX315">
        <v>33549</v>
      </c>
      <c r="BY315">
        <v>21219</v>
      </c>
      <c r="CB315">
        <v>69885</v>
      </c>
      <c r="CC315">
        <v>57213</v>
      </c>
      <c r="CD315">
        <v>2330645</v>
      </c>
      <c r="CE315">
        <v>1365546</v>
      </c>
      <c r="CH315">
        <v>1178152</v>
      </c>
      <c r="CI315">
        <v>-140655</v>
      </c>
      <c r="CJ315">
        <v>9218</v>
      </c>
      <c r="CL315">
        <v>34850</v>
      </c>
      <c r="CM315">
        <v>24889</v>
      </c>
      <c r="CN315">
        <v>23991</v>
      </c>
      <c r="CO315">
        <v>1541251</v>
      </c>
      <c r="CP315">
        <v>215556</v>
      </c>
      <c r="CQ315">
        <v>492165</v>
      </c>
      <c r="CR315">
        <v>960955</v>
      </c>
      <c r="CS315">
        <v>883542</v>
      </c>
      <c r="CT315">
        <v>-192527</v>
      </c>
      <c r="CU315">
        <v>-176320</v>
      </c>
      <c r="CV315">
        <v>768428</v>
      </c>
      <c r="CW315">
        <v>707222</v>
      </c>
      <c r="CX315">
        <v>192912</v>
      </c>
      <c r="CY315">
        <v>176296</v>
      </c>
      <c r="CZ315">
        <v>385</v>
      </c>
      <c r="DA315">
        <v>-24</v>
      </c>
      <c r="DB315">
        <v>768428</v>
      </c>
      <c r="DC315">
        <v>707222</v>
      </c>
      <c r="DD315">
        <v>2389741</v>
      </c>
      <c r="DF315">
        <v>1211589</v>
      </c>
      <c r="DG315">
        <v>140655</v>
      </c>
      <c r="DH315">
        <v>1178152</v>
      </c>
      <c r="DI315">
        <v>-140655</v>
      </c>
      <c r="DJ315">
        <v>3000</v>
      </c>
      <c r="DK315">
        <v>511430</v>
      </c>
      <c r="DL315">
        <v>568880</v>
      </c>
      <c r="DM315">
        <v>0</v>
      </c>
      <c r="DN315">
        <v>705293</v>
      </c>
      <c r="DO315">
        <v>705293</v>
      </c>
      <c r="DP315">
        <v>768427</v>
      </c>
      <c r="DQ315">
        <v>768427</v>
      </c>
      <c r="DW315">
        <v>3000</v>
      </c>
      <c r="DX315">
        <v>1216723</v>
      </c>
      <c r="DY315">
        <v>1274173</v>
      </c>
      <c r="DZ315">
        <v>0</v>
      </c>
      <c r="EA315">
        <v>768427</v>
      </c>
      <c r="EB315">
        <v>768427</v>
      </c>
      <c r="EH315">
        <v>3000</v>
      </c>
      <c r="EI315">
        <v>1985150</v>
      </c>
      <c r="EJ315">
        <v>2042600</v>
      </c>
      <c r="EK315">
        <v>2042600</v>
      </c>
      <c r="EL315">
        <v>1274173</v>
      </c>
      <c r="EM315">
        <v>254000</v>
      </c>
      <c r="EN315">
        <v>35523</v>
      </c>
      <c r="EO315">
        <v>40</v>
      </c>
      <c r="EP315">
        <v>1</v>
      </c>
      <c r="EQ315">
        <v>6</v>
      </c>
      <c r="ES315">
        <v>0</v>
      </c>
      <c r="ET315">
        <v>89000</v>
      </c>
      <c r="EU315">
        <v>142689</v>
      </c>
      <c r="EV315">
        <v>599379</v>
      </c>
      <c r="EW315">
        <v>103071</v>
      </c>
      <c r="EX315">
        <v>27814</v>
      </c>
      <c r="EY315">
        <v>15368</v>
      </c>
      <c r="EZ315">
        <v>34850</v>
      </c>
      <c r="FA315">
        <v>0</v>
      </c>
      <c r="FB315">
        <v>181508</v>
      </c>
      <c r="FC315">
        <v>7144</v>
      </c>
      <c r="FD315">
        <v>4790</v>
      </c>
      <c r="FE315">
        <v>-1201849</v>
      </c>
      <c r="FF315">
        <v>-488350</v>
      </c>
      <c r="FI315">
        <v>985007</v>
      </c>
      <c r="FJ315">
        <v>604828</v>
      </c>
      <c r="FK315">
        <v>254000</v>
      </c>
      <c r="FL315">
        <v>35000</v>
      </c>
      <c r="FO315">
        <v>89000</v>
      </c>
      <c r="FP315">
        <v>165000</v>
      </c>
      <c r="FQ315">
        <v>-107166</v>
      </c>
      <c r="FR315">
        <v>-51842</v>
      </c>
      <c r="FS315">
        <v>9312</v>
      </c>
      <c r="FT315">
        <v>91008</v>
      </c>
      <c r="FU315">
        <v>81695</v>
      </c>
      <c r="FV315">
        <v>39166</v>
      </c>
      <c r="FW315">
        <v>91007</v>
      </c>
      <c r="FX315">
        <v>0</v>
      </c>
      <c r="FY315">
        <v>0</v>
      </c>
      <c r="GD315">
        <v>450</v>
      </c>
      <c r="GE315">
        <v>450</v>
      </c>
      <c r="GF315">
        <v>450</v>
      </c>
      <c r="GG315">
        <v>523</v>
      </c>
      <c r="GI315">
        <v>2464119</v>
      </c>
      <c r="GJ315">
        <v>1563120</v>
      </c>
      <c r="GK315">
        <v>13742</v>
      </c>
      <c r="GM315">
        <v>1485710</v>
      </c>
      <c r="GN315">
        <v>953277</v>
      </c>
      <c r="GQ315">
        <v>142689</v>
      </c>
      <c r="GT315">
        <v>54000</v>
      </c>
      <c r="GU315">
        <v>54000</v>
      </c>
      <c r="GV315">
        <v>54000</v>
      </c>
      <c r="GW315">
        <v>705293</v>
      </c>
      <c r="GX315">
        <v>0</v>
      </c>
      <c r="GY315">
        <v>1274173</v>
      </c>
      <c r="HC315">
        <v>705293</v>
      </c>
      <c r="HD315">
        <v>0</v>
      </c>
      <c r="HE315">
        <v>1274173</v>
      </c>
      <c r="HF315">
        <v>705293</v>
      </c>
      <c r="HG315">
        <v>0</v>
      </c>
      <c r="HH315">
        <v>1216723</v>
      </c>
      <c r="HL315">
        <v>705293</v>
      </c>
      <c r="HM315">
        <v>0</v>
      </c>
      <c r="HN315">
        <v>1216723</v>
      </c>
      <c r="IH315">
        <v>0</v>
      </c>
      <c r="II315">
        <v>225</v>
      </c>
    </row>
    <row r="316" spans="1:243">
      <c r="A316" t="s">
        <v>4126</v>
      </c>
      <c r="B316">
        <v>7727439837</v>
      </c>
      <c r="C316" t="s">
        <v>3943</v>
      </c>
      <c r="D316" t="s">
        <v>2154</v>
      </c>
      <c r="E316">
        <v>24213418</v>
      </c>
      <c r="F316" t="s">
        <v>4127</v>
      </c>
      <c r="G316" t="s">
        <v>3936</v>
      </c>
      <c r="H316" t="s">
        <v>3931</v>
      </c>
      <c r="I316" t="s">
        <v>3932</v>
      </c>
      <c r="AF316">
        <v>65</v>
      </c>
      <c r="AG316">
        <v>65</v>
      </c>
      <c r="AL316">
        <v>11262</v>
      </c>
      <c r="AM316">
        <v>11262</v>
      </c>
      <c r="AP316">
        <v>18</v>
      </c>
      <c r="AQ316">
        <v>18</v>
      </c>
      <c r="BL316">
        <v>623</v>
      </c>
      <c r="BM316">
        <v>623</v>
      </c>
      <c r="BR316">
        <v>8233</v>
      </c>
      <c r="BS316">
        <v>8233</v>
      </c>
      <c r="BX316">
        <v>2489</v>
      </c>
      <c r="BY316">
        <v>2489</v>
      </c>
      <c r="CD316">
        <v>11345</v>
      </c>
      <c r="CE316">
        <v>11345</v>
      </c>
    </row>
    <row r="317" spans="1:243">
      <c r="A317" t="s">
        <v>3928</v>
      </c>
      <c r="B317">
        <v>7720498833</v>
      </c>
      <c r="C317" t="s">
        <v>3929</v>
      </c>
      <c r="D317" t="s">
        <v>2160</v>
      </c>
      <c r="E317">
        <v>25181373</v>
      </c>
      <c r="F317" t="s">
        <v>3933</v>
      </c>
      <c r="G317" t="s">
        <v>3930</v>
      </c>
      <c r="H317" t="s">
        <v>3931</v>
      </c>
      <c r="I317" t="s">
        <v>3932</v>
      </c>
      <c r="T317">
        <v>1947</v>
      </c>
      <c r="U317">
        <v>3492</v>
      </c>
      <c r="AD317">
        <v>1947</v>
      </c>
      <c r="AE317">
        <v>3492</v>
      </c>
      <c r="AF317">
        <v>26582</v>
      </c>
      <c r="AG317">
        <v>3579</v>
      </c>
      <c r="AJ317">
        <v>0</v>
      </c>
      <c r="AK317">
        <v>437</v>
      </c>
      <c r="AL317">
        <v>175406</v>
      </c>
      <c r="AM317">
        <v>184509</v>
      </c>
      <c r="AN317">
        <v>887718</v>
      </c>
      <c r="AO317">
        <v>926352</v>
      </c>
      <c r="AP317">
        <v>9919</v>
      </c>
      <c r="AQ317">
        <v>23999</v>
      </c>
      <c r="AR317">
        <v>348</v>
      </c>
      <c r="AS317">
        <v>227</v>
      </c>
      <c r="AT317">
        <v>1099973</v>
      </c>
      <c r="AU317">
        <v>1139103</v>
      </c>
      <c r="AV317">
        <v>10</v>
      </c>
      <c r="AW317">
        <v>10</v>
      </c>
      <c r="BB317">
        <v>13245</v>
      </c>
      <c r="BC317">
        <v>13245</v>
      </c>
      <c r="BF317">
        <v>83382</v>
      </c>
      <c r="BG317">
        <v>198085</v>
      </c>
      <c r="BH317">
        <v>96637</v>
      </c>
      <c r="BI317">
        <v>211340</v>
      </c>
      <c r="BL317">
        <v>124800</v>
      </c>
      <c r="BM317">
        <v>124800</v>
      </c>
      <c r="BT317">
        <v>124800</v>
      </c>
      <c r="BU317">
        <v>124800</v>
      </c>
      <c r="BV317">
        <v>860757</v>
      </c>
      <c r="BW317">
        <v>783402</v>
      </c>
      <c r="BX317">
        <v>19726</v>
      </c>
      <c r="BY317">
        <v>23054</v>
      </c>
      <c r="CB317">
        <v>880483</v>
      </c>
      <c r="CC317">
        <v>806456</v>
      </c>
      <c r="CD317">
        <v>1101920</v>
      </c>
      <c r="CE317">
        <v>1142595</v>
      </c>
      <c r="CF317">
        <v>111597</v>
      </c>
      <c r="CG317">
        <v>131641</v>
      </c>
      <c r="CH317">
        <v>5073</v>
      </c>
      <c r="CI317">
        <v>83904</v>
      </c>
      <c r="CJ317">
        <v>2198</v>
      </c>
      <c r="CK317">
        <v>2382</v>
      </c>
      <c r="CL317">
        <v>60917</v>
      </c>
      <c r="CM317">
        <v>44061</v>
      </c>
      <c r="CN317">
        <v>371392</v>
      </c>
      <c r="CO317">
        <v>376936</v>
      </c>
      <c r="CP317">
        <v>279270</v>
      </c>
      <c r="CQ317">
        <v>357060</v>
      </c>
      <c r="CR317">
        <v>38476</v>
      </c>
      <c r="CS317">
        <v>62101</v>
      </c>
      <c r="CT317">
        <v>-8077</v>
      </c>
      <c r="CU317">
        <v>-33636</v>
      </c>
      <c r="CV317">
        <v>30399</v>
      </c>
      <c r="CW317">
        <v>28465</v>
      </c>
      <c r="CX317">
        <v>8077</v>
      </c>
      <c r="CY317">
        <v>33636</v>
      </c>
      <c r="DB317">
        <v>30399</v>
      </c>
      <c r="DC317">
        <v>28465</v>
      </c>
      <c r="DD317">
        <v>261672</v>
      </c>
      <c r="DE317">
        <v>264362</v>
      </c>
      <c r="DF317">
        <v>145002</v>
      </c>
      <c r="DG317">
        <v>48817</v>
      </c>
      <c r="DH317">
        <v>116670</v>
      </c>
      <c r="DI317">
        <v>215545</v>
      </c>
      <c r="DJ317">
        <v>10</v>
      </c>
      <c r="DK317">
        <v>179718</v>
      </c>
      <c r="DL317">
        <v>192973</v>
      </c>
      <c r="DM317">
        <v>0</v>
      </c>
      <c r="DN317">
        <v>28724</v>
      </c>
      <c r="DO317">
        <v>28724</v>
      </c>
      <c r="DP317">
        <v>30400</v>
      </c>
      <c r="DQ317">
        <v>30400</v>
      </c>
      <c r="DR317">
        <v>0</v>
      </c>
      <c r="DS317">
        <v>10358</v>
      </c>
      <c r="DT317">
        <v>10358</v>
      </c>
      <c r="DU317">
        <v>10358</v>
      </c>
      <c r="DV317">
        <v>10358</v>
      </c>
      <c r="DW317">
        <v>10</v>
      </c>
      <c r="DX317">
        <v>198085</v>
      </c>
      <c r="DY317">
        <v>211340</v>
      </c>
      <c r="DZ317">
        <v>0</v>
      </c>
      <c r="EA317">
        <v>30400</v>
      </c>
      <c r="EB317">
        <v>30400</v>
      </c>
      <c r="EC317">
        <v>0</v>
      </c>
      <c r="ED317">
        <v>145103</v>
      </c>
      <c r="EE317">
        <v>145103</v>
      </c>
      <c r="EF317">
        <v>145103</v>
      </c>
      <c r="EG317">
        <v>145103</v>
      </c>
      <c r="EH317">
        <v>10</v>
      </c>
      <c r="EI317">
        <v>83382</v>
      </c>
      <c r="EJ317">
        <v>96637</v>
      </c>
      <c r="EK317">
        <v>96637</v>
      </c>
      <c r="EL317">
        <v>211340</v>
      </c>
      <c r="EM317">
        <v>1574398</v>
      </c>
      <c r="EN317">
        <v>2279159</v>
      </c>
      <c r="EO317">
        <v>267931</v>
      </c>
      <c r="EP317">
        <v>294806</v>
      </c>
      <c r="EQ317">
        <v>0</v>
      </c>
      <c r="ER317">
        <v>166984</v>
      </c>
      <c r="ES317">
        <v>17923998</v>
      </c>
      <c r="ET317">
        <v>1636644</v>
      </c>
      <c r="EU317">
        <v>1583510</v>
      </c>
      <c r="EV317">
        <v>93441</v>
      </c>
      <c r="EW317">
        <v>80034</v>
      </c>
      <c r="EX317">
        <v>94567</v>
      </c>
      <c r="EY317">
        <v>115823</v>
      </c>
      <c r="EZ317">
        <v>98991</v>
      </c>
      <c r="FA317">
        <v>0</v>
      </c>
      <c r="FB317">
        <v>35986</v>
      </c>
      <c r="FC317">
        <v>18246197</v>
      </c>
      <c r="FE317">
        <v>-341267</v>
      </c>
      <c r="FF317">
        <v>13572348</v>
      </c>
      <c r="FI317">
        <v>331923</v>
      </c>
      <c r="FJ317">
        <v>-14265080</v>
      </c>
      <c r="FK317">
        <v>1574398</v>
      </c>
      <c r="FL317">
        <v>2279159</v>
      </c>
      <c r="FM317">
        <v>123438</v>
      </c>
      <c r="FN317">
        <v>10358</v>
      </c>
      <c r="FO317">
        <v>1513206</v>
      </c>
      <c r="FP317">
        <v>-62246</v>
      </c>
      <c r="FQ317">
        <v>695649</v>
      </c>
      <c r="FR317">
        <v>-71590</v>
      </c>
      <c r="FS317">
        <v>2917</v>
      </c>
      <c r="FT317">
        <v>23999</v>
      </c>
      <c r="FU317">
        <v>20426</v>
      </c>
      <c r="FV317">
        <v>-47554</v>
      </c>
      <c r="FW317">
        <v>23469</v>
      </c>
      <c r="FX317">
        <v>0</v>
      </c>
      <c r="FY317">
        <v>0</v>
      </c>
      <c r="GG317">
        <v>11893</v>
      </c>
      <c r="GH317">
        <v>56161</v>
      </c>
      <c r="GI317">
        <v>331257</v>
      </c>
      <c r="GJ317">
        <v>181146</v>
      </c>
      <c r="GK317">
        <v>666</v>
      </c>
      <c r="GL317">
        <v>8469</v>
      </c>
      <c r="GM317">
        <v>0</v>
      </c>
      <c r="GN317">
        <v>14454695</v>
      </c>
      <c r="GQ317">
        <v>1573152</v>
      </c>
      <c r="GT317">
        <v>13245</v>
      </c>
      <c r="GU317">
        <v>13245</v>
      </c>
      <c r="GV317">
        <v>13245</v>
      </c>
      <c r="GW317">
        <v>28725</v>
      </c>
      <c r="GX317">
        <v>-10358</v>
      </c>
      <c r="GY317">
        <v>211340</v>
      </c>
      <c r="HC317">
        <v>28725</v>
      </c>
      <c r="HD317">
        <v>-10358</v>
      </c>
      <c r="HE317">
        <v>211340</v>
      </c>
      <c r="HF317">
        <v>28725</v>
      </c>
      <c r="HG317">
        <v>-10358</v>
      </c>
      <c r="HH317">
        <v>198085</v>
      </c>
      <c r="HL317">
        <v>28725</v>
      </c>
      <c r="HM317">
        <v>-10358</v>
      </c>
      <c r="HN317">
        <v>198085</v>
      </c>
      <c r="HX317">
        <v>37</v>
      </c>
      <c r="HY317">
        <v>126</v>
      </c>
    </row>
    <row r="318" spans="1:243">
      <c r="A318" t="s">
        <v>8727</v>
      </c>
      <c r="B318">
        <v>5919030473</v>
      </c>
      <c r="C318" t="s">
        <v>4022</v>
      </c>
      <c r="D318" t="s">
        <v>2167</v>
      </c>
      <c r="E318">
        <v>25041064</v>
      </c>
      <c r="F318" t="s">
        <v>8728</v>
      </c>
      <c r="G318" t="s">
        <v>3936</v>
      </c>
      <c r="H318" t="s">
        <v>3931</v>
      </c>
      <c r="I318" t="s">
        <v>3932</v>
      </c>
      <c r="AL318">
        <v>20713</v>
      </c>
      <c r="AM318">
        <v>21274</v>
      </c>
      <c r="AP318">
        <v>110</v>
      </c>
      <c r="AQ318">
        <v>251</v>
      </c>
      <c r="BH318">
        <v>16043</v>
      </c>
      <c r="BI318">
        <v>15993</v>
      </c>
      <c r="BL318">
        <v>3250</v>
      </c>
      <c r="BM318">
        <v>4000</v>
      </c>
      <c r="BV318">
        <v>1505</v>
      </c>
      <c r="BW318">
        <v>1505</v>
      </c>
      <c r="BX318">
        <v>24</v>
      </c>
      <c r="BY318">
        <v>26</v>
      </c>
      <c r="CD318">
        <v>20822</v>
      </c>
      <c r="CE318">
        <v>21525</v>
      </c>
      <c r="CP318">
        <v>44</v>
      </c>
      <c r="CQ318">
        <v>1534</v>
      </c>
      <c r="CT318">
        <v>50</v>
      </c>
      <c r="CU318">
        <v>109</v>
      </c>
      <c r="CV318">
        <v>49</v>
      </c>
      <c r="CW318">
        <v>219</v>
      </c>
      <c r="DD318">
        <v>1681</v>
      </c>
      <c r="DE318">
        <v>3499</v>
      </c>
      <c r="DF318">
        <v>1538</v>
      </c>
      <c r="DG318">
        <v>1637</v>
      </c>
    </row>
    <row r="319" spans="1:243">
      <c r="A319" t="s">
        <v>8729</v>
      </c>
      <c r="B319">
        <v>2224163527</v>
      </c>
      <c r="C319" t="s">
        <v>8730</v>
      </c>
      <c r="D319" t="s">
        <v>8731</v>
      </c>
      <c r="E319">
        <v>24716640</v>
      </c>
      <c r="F319" t="s">
        <v>8732</v>
      </c>
      <c r="G319" t="s">
        <v>3936</v>
      </c>
      <c r="H319" t="s">
        <v>3931</v>
      </c>
      <c r="I319" t="s">
        <v>3932</v>
      </c>
      <c r="T319">
        <v>0</v>
      </c>
      <c r="AF319">
        <v>193</v>
      </c>
      <c r="AG319">
        <v>0</v>
      </c>
      <c r="AL319">
        <v>20221</v>
      </c>
      <c r="AM319">
        <v>22756</v>
      </c>
      <c r="AP319">
        <v>1698</v>
      </c>
      <c r="AQ319">
        <v>1904</v>
      </c>
      <c r="BH319">
        <v>11599</v>
      </c>
      <c r="BI319">
        <v>11124</v>
      </c>
      <c r="BL319">
        <v>0</v>
      </c>
      <c r="BM319">
        <v>0</v>
      </c>
      <c r="BV319">
        <v>0</v>
      </c>
      <c r="BX319">
        <v>10513</v>
      </c>
      <c r="BY319">
        <v>13536</v>
      </c>
      <c r="CD319">
        <v>22112</v>
      </c>
      <c r="CE319">
        <v>24660</v>
      </c>
      <c r="CN319">
        <v>11900</v>
      </c>
      <c r="CO319">
        <v>7877</v>
      </c>
      <c r="CP319">
        <v>36</v>
      </c>
      <c r="CQ319">
        <v>154</v>
      </c>
      <c r="CT319">
        <v>714</v>
      </c>
      <c r="CU319">
        <v>710</v>
      </c>
      <c r="CV319">
        <v>8176</v>
      </c>
      <c r="CW319">
        <v>4844</v>
      </c>
      <c r="DD319">
        <v>0</v>
      </c>
      <c r="DE319">
        <v>190</v>
      </c>
      <c r="DF319">
        <v>2974</v>
      </c>
      <c r="DG319">
        <v>2359</v>
      </c>
    </row>
    <row r="320" spans="1:243">
      <c r="A320" t="s">
        <v>8733</v>
      </c>
      <c r="B320">
        <v>9706004571</v>
      </c>
      <c r="C320" t="s">
        <v>4017</v>
      </c>
      <c r="D320" t="s">
        <v>2181</v>
      </c>
      <c r="E320">
        <v>23274781</v>
      </c>
      <c r="F320" t="s">
        <v>8734</v>
      </c>
      <c r="G320" t="s">
        <v>3936</v>
      </c>
      <c r="H320" t="s">
        <v>3931</v>
      </c>
      <c r="I320" t="s">
        <v>3932</v>
      </c>
      <c r="T320">
        <v>0</v>
      </c>
      <c r="U320">
        <v>16</v>
      </c>
      <c r="AL320">
        <v>10567</v>
      </c>
      <c r="AM320">
        <v>18168</v>
      </c>
      <c r="AP320">
        <v>719</v>
      </c>
      <c r="AQ320">
        <v>1149</v>
      </c>
      <c r="BH320">
        <v>11148</v>
      </c>
      <c r="BI320">
        <v>19277</v>
      </c>
      <c r="BL320">
        <v>0</v>
      </c>
      <c r="BX320">
        <v>138</v>
      </c>
      <c r="BY320">
        <v>56</v>
      </c>
      <c r="CD320">
        <v>11286</v>
      </c>
      <c r="CE320">
        <v>19333</v>
      </c>
      <c r="CN320">
        <v>1183</v>
      </c>
      <c r="CO320">
        <v>390</v>
      </c>
      <c r="CP320">
        <v>49</v>
      </c>
      <c r="CQ320">
        <v>15</v>
      </c>
      <c r="CT320">
        <v>140</v>
      </c>
      <c r="CU320">
        <v>215</v>
      </c>
      <c r="CV320">
        <v>918</v>
      </c>
      <c r="CW320">
        <v>3376</v>
      </c>
      <c r="DD320">
        <v>4137</v>
      </c>
      <c r="DE320">
        <v>7749</v>
      </c>
      <c r="DF320">
        <v>4213</v>
      </c>
      <c r="DG320">
        <v>4533</v>
      </c>
    </row>
    <row r="321" spans="1:389">
      <c r="A321" t="s">
        <v>8735</v>
      </c>
      <c r="B321">
        <v>1701060338</v>
      </c>
      <c r="C321" t="s">
        <v>8661</v>
      </c>
      <c r="D321" t="s">
        <v>8736</v>
      </c>
      <c r="E321">
        <v>23668061</v>
      </c>
      <c r="F321" t="s">
        <v>8737</v>
      </c>
      <c r="G321" t="s">
        <v>3936</v>
      </c>
      <c r="H321" t="s">
        <v>3931</v>
      </c>
      <c r="I321" t="s">
        <v>3932</v>
      </c>
      <c r="T321">
        <v>2082</v>
      </c>
      <c r="U321">
        <v>320</v>
      </c>
      <c r="X321">
        <v>8138</v>
      </c>
      <c r="Y321">
        <v>8138</v>
      </c>
      <c r="AF321">
        <v>0</v>
      </c>
      <c r="AP321">
        <v>410</v>
      </c>
      <c r="AQ321">
        <v>2052</v>
      </c>
      <c r="BH321">
        <v>10630</v>
      </c>
      <c r="BI321">
        <v>10510</v>
      </c>
      <c r="CD321">
        <v>10630</v>
      </c>
      <c r="CE321">
        <v>10510</v>
      </c>
      <c r="CT321">
        <v>29</v>
      </c>
      <c r="CU321">
        <v>41</v>
      </c>
      <c r="CV321">
        <v>132</v>
      </c>
      <c r="CW321">
        <v>535</v>
      </c>
      <c r="DD321">
        <v>580</v>
      </c>
      <c r="DE321">
        <v>857</v>
      </c>
      <c r="DF321">
        <v>419</v>
      </c>
      <c r="DG321">
        <v>281</v>
      </c>
    </row>
    <row r="322" spans="1:389">
      <c r="A322" t="s">
        <v>8738</v>
      </c>
      <c r="B322">
        <v>2536317839</v>
      </c>
      <c r="C322" t="s">
        <v>8089</v>
      </c>
      <c r="D322" t="s">
        <v>2195</v>
      </c>
      <c r="E322">
        <v>24871083</v>
      </c>
      <c r="F322" t="s">
        <v>8739</v>
      </c>
      <c r="G322" t="s">
        <v>3936</v>
      </c>
      <c r="H322" t="s">
        <v>3931</v>
      </c>
      <c r="I322" t="s">
        <v>3932</v>
      </c>
      <c r="AL322">
        <v>12626</v>
      </c>
      <c r="AM322">
        <v>12320</v>
      </c>
      <c r="AP322">
        <v>339</v>
      </c>
      <c r="AQ322">
        <v>205</v>
      </c>
      <c r="BH322">
        <v>11346</v>
      </c>
      <c r="BI322">
        <v>10931</v>
      </c>
      <c r="BL322">
        <v>1560</v>
      </c>
      <c r="BM322">
        <v>1429</v>
      </c>
      <c r="BX322">
        <v>60</v>
      </c>
      <c r="BY322">
        <v>165</v>
      </c>
      <c r="CD322">
        <v>12965</v>
      </c>
      <c r="CE322">
        <v>12525</v>
      </c>
      <c r="CN322">
        <v>1645</v>
      </c>
      <c r="CO322">
        <v>2504</v>
      </c>
      <c r="CP322">
        <v>49</v>
      </c>
      <c r="CQ322">
        <v>117</v>
      </c>
      <c r="CT322">
        <v>99</v>
      </c>
      <c r="CU322">
        <v>108</v>
      </c>
      <c r="CV322">
        <v>413</v>
      </c>
      <c r="CW322">
        <v>327</v>
      </c>
      <c r="DF322">
        <v>1084</v>
      </c>
      <c r="DG322">
        <v>1952</v>
      </c>
    </row>
    <row r="323" spans="1:389">
      <c r="A323" t="s">
        <v>3994</v>
      </c>
      <c r="B323">
        <v>7804630189</v>
      </c>
      <c r="C323" t="s">
        <v>3995</v>
      </c>
      <c r="D323" t="s">
        <v>3996</v>
      </c>
      <c r="E323">
        <v>25285419</v>
      </c>
      <c r="F323" t="s">
        <v>3997</v>
      </c>
      <c r="G323" t="s">
        <v>3936</v>
      </c>
      <c r="H323" t="s">
        <v>3931</v>
      </c>
      <c r="I323" t="s">
        <v>3932</v>
      </c>
      <c r="T323">
        <v>93103</v>
      </c>
      <c r="U323">
        <v>140</v>
      </c>
      <c r="X323">
        <v>0</v>
      </c>
      <c r="Y323">
        <v>4355</v>
      </c>
      <c r="AF323">
        <v>651</v>
      </c>
      <c r="AG323">
        <v>651</v>
      </c>
      <c r="AL323">
        <v>8142</v>
      </c>
      <c r="AM323">
        <v>30389</v>
      </c>
      <c r="AP323">
        <v>8315</v>
      </c>
      <c r="AQ323">
        <v>4897</v>
      </c>
      <c r="BH323">
        <v>81081</v>
      </c>
      <c r="BI323">
        <v>26201</v>
      </c>
      <c r="BL323">
        <v>10350</v>
      </c>
      <c r="BM323">
        <v>10864</v>
      </c>
      <c r="BX323">
        <v>18780</v>
      </c>
      <c r="BY323">
        <v>3367</v>
      </c>
      <c r="CD323">
        <v>110211</v>
      </c>
      <c r="CE323">
        <v>40432</v>
      </c>
      <c r="CN323">
        <v>0</v>
      </c>
      <c r="CO323">
        <v>8</v>
      </c>
      <c r="CP323">
        <v>568</v>
      </c>
      <c r="CQ323">
        <v>370</v>
      </c>
      <c r="CT323">
        <v>20</v>
      </c>
      <c r="CU323">
        <v>18</v>
      </c>
      <c r="CV323">
        <v>76201</v>
      </c>
      <c r="CW323">
        <v>7071</v>
      </c>
      <c r="DD323">
        <v>102065</v>
      </c>
      <c r="DE323">
        <v>37385</v>
      </c>
      <c r="DF323">
        <v>25276</v>
      </c>
      <c r="DG323">
        <v>29934</v>
      </c>
    </row>
    <row r="324" spans="1:389">
      <c r="A324" t="s">
        <v>8740</v>
      </c>
      <c r="B324">
        <v>2117003208</v>
      </c>
      <c r="C324" t="s">
        <v>8741</v>
      </c>
      <c r="D324" t="s">
        <v>8742</v>
      </c>
      <c r="E324">
        <v>23671009</v>
      </c>
      <c r="G324" t="s">
        <v>3936</v>
      </c>
      <c r="H324" t="s">
        <v>3931</v>
      </c>
      <c r="I324" t="s">
        <v>3932</v>
      </c>
      <c r="AL324">
        <v>0</v>
      </c>
      <c r="AM324">
        <v>3</v>
      </c>
      <c r="AN324">
        <v>18496</v>
      </c>
      <c r="AO324">
        <v>17769</v>
      </c>
      <c r="AP324">
        <v>18</v>
      </c>
      <c r="AQ324">
        <v>1</v>
      </c>
      <c r="AR324">
        <v>0</v>
      </c>
      <c r="AT324">
        <v>18514</v>
      </c>
      <c r="AU324">
        <v>17773</v>
      </c>
      <c r="AV324">
        <v>10</v>
      </c>
      <c r="AW324">
        <v>10</v>
      </c>
      <c r="BF324">
        <v>2890</v>
      </c>
      <c r="BG324">
        <v>1662</v>
      </c>
      <c r="BH324">
        <v>2900</v>
      </c>
      <c r="BI324">
        <v>1672</v>
      </c>
      <c r="BL324">
        <v>5591</v>
      </c>
      <c r="BM324">
        <v>5991</v>
      </c>
      <c r="BT324">
        <v>5591</v>
      </c>
      <c r="BU324">
        <v>5991</v>
      </c>
      <c r="BX324">
        <v>23</v>
      </c>
      <c r="BY324">
        <v>110</v>
      </c>
      <c r="BZ324">
        <v>10000</v>
      </c>
      <c r="CA324">
        <v>10000</v>
      </c>
      <c r="CB324">
        <v>10023</v>
      </c>
      <c r="CC324">
        <v>10110</v>
      </c>
      <c r="CD324">
        <v>18514</v>
      </c>
      <c r="CE324">
        <v>17773</v>
      </c>
      <c r="CF324">
        <v>113</v>
      </c>
      <c r="CG324">
        <v>54</v>
      </c>
      <c r="CH324">
        <v>46</v>
      </c>
      <c r="CI324">
        <v>3</v>
      </c>
      <c r="CJ324">
        <v>319</v>
      </c>
      <c r="CN324">
        <v>1012</v>
      </c>
      <c r="CO324">
        <v>1584</v>
      </c>
      <c r="CP324">
        <v>60</v>
      </c>
      <c r="CQ324">
        <v>3</v>
      </c>
      <c r="CR324">
        <v>1317</v>
      </c>
      <c r="CS324">
        <v>1584</v>
      </c>
      <c r="CT324">
        <v>-89</v>
      </c>
      <c r="CU324">
        <v>-98</v>
      </c>
      <c r="CV324">
        <v>1228</v>
      </c>
      <c r="CW324">
        <v>1486</v>
      </c>
      <c r="DB324">
        <v>1228</v>
      </c>
      <c r="DC324">
        <v>1486</v>
      </c>
      <c r="DD324">
        <v>159</v>
      </c>
      <c r="DE324">
        <v>57</v>
      </c>
      <c r="DH324">
        <v>159</v>
      </c>
      <c r="DI324">
        <v>57</v>
      </c>
      <c r="DJ324">
        <v>10</v>
      </c>
      <c r="DK324">
        <v>176</v>
      </c>
      <c r="DL324">
        <v>186</v>
      </c>
      <c r="DM324">
        <v>0</v>
      </c>
      <c r="DN324">
        <v>1486</v>
      </c>
      <c r="DO324">
        <v>1486</v>
      </c>
      <c r="DP324">
        <v>1228</v>
      </c>
      <c r="DQ324">
        <v>1228</v>
      </c>
      <c r="DW324">
        <v>10</v>
      </c>
      <c r="DX324">
        <v>1662</v>
      </c>
      <c r="DY324">
        <v>1672</v>
      </c>
      <c r="DZ324">
        <v>0</v>
      </c>
      <c r="EA324">
        <v>1228</v>
      </c>
      <c r="EB324">
        <v>1228</v>
      </c>
      <c r="EH324">
        <v>10</v>
      </c>
      <c r="EI324">
        <v>2890</v>
      </c>
      <c r="EJ324">
        <v>2900</v>
      </c>
      <c r="EK324">
        <v>12900</v>
      </c>
      <c r="EL324">
        <v>11672</v>
      </c>
      <c r="GW324">
        <v>1486</v>
      </c>
      <c r="GX324">
        <v>0</v>
      </c>
      <c r="GY324">
        <v>1672</v>
      </c>
      <c r="HC324">
        <v>1486</v>
      </c>
      <c r="HD324">
        <v>0</v>
      </c>
      <c r="HE324">
        <v>1672</v>
      </c>
      <c r="HF324">
        <v>1486</v>
      </c>
      <c r="HG324">
        <v>0</v>
      </c>
      <c r="HH324">
        <v>1662</v>
      </c>
      <c r="HL324">
        <v>1486</v>
      </c>
      <c r="HM324">
        <v>0</v>
      </c>
      <c r="HN324">
        <v>1662</v>
      </c>
    </row>
    <row r="325" spans="1:389">
      <c r="A325" t="s">
        <v>8743</v>
      </c>
      <c r="B325">
        <v>5024204901</v>
      </c>
      <c r="C325" t="s">
        <v>8471</v>
      </c>
      <c r="D325" t="s">
        <v>8744</v>
      </c>
      <c r="E325">
        <v>24158906</v>
      </c>
      <c r="F325" t="s">
        <v>8745</v>
      </c>
      <c r="G325" t="s">
        <v>3936</v>
      </c>
      <c r="H325" t="s">
        <v>3931</v>
      </c>
      <c r="I325" t="s">
        <v>3932</v>
      </c>
      <c r="L325">
        <v>0</v>
      </c>
      <c r="M325">
        <v>46</v>
      </c>
      <c r="N325">
        <v>0</v>
      </c>
      <c r="O325">
        <v>0</v>
      </c>
      <c r="P325">
        <v>0</v>
      </c>
      <c r="Q325">
        <v>0</v>
      </c>
      <c r="R325">
        <v>0</v>
      </c>
      <c r="S325">
        <v>0</v>
      </c>
      <c r="T325">
        <v>0</v>
      </c>
      <c r="U325">
        <v>0</v>
      </c>
      <c r="V325">
        <v>0</v>
      </c>
      <c r="W325">
        <v>0</v>
      </c>
      <c r="X325">
        <v>0</v>
      </c>
      <c r="Y325">
        <v>0</v>
      </c>
      <c r="Z325">
        <v>0</v>
      </c>
      <c r="AA325">
        <v>0</v>
      </c>
      <c r="AB325">
        <v>0</v>
      </c>
      <c r="AC325">
        <v>0</v>
      </c>
      <c r="AD325">
        <v>0</v>
      </c>
      <c r="AE325">
        <v>46</v>
      </c>
      <c r="AF325">
        <v>0</v>
      </c>
      <c r="AG325">
        <v>0</v>
      </c>
      <c r="AJ325">
        <v>0</v>
      </c>
      <c r="AL325">
        <v>86</v>
      </c>
      <c r="AM325">
        <v>177</v>
      </c>
      <c r="AN325">
        <v>13309</v>
      </c>
      <c r="AO325">
        <v>13327</v>
      </c>
      <c r="AP325">
        <v>348</v>
      </c>
      <c r="AQ325">
        <v>389</v>
      </c>
      <c r="AT325">
        <v>13743</v>
      </c>
      <c r="AU325">
        <v>13893</v>
      </c>
      <c r="AV325">
        <v>300</v>
      </c>
      <c r="AW325">
        <v>300</v>
      </c>
      <c r="AX325">
        <v>0</v>
      </c>
      <c r="AY325">
        <v>0</v>
      </c>
      <c r="AZ325">
        <v>0</v>
      </c>
      <c r="BA325">
        <v>0</v>
      </c>
      <c r="BB325">
        <v>0</v>
      </c>
      <c r="BC325">
        <v>0</v>
      </c>
      <c r="BD325">
        <v>0</v>
      </c>
      <c r="BE325">
        <v>0</v>
      </c>
      <c r="BF325">
        <v>13347</v>
      </c>
      <c r="BG325">
        <v>13396</v>
      </c>
      <c r="BH325">
        <v>13647</v>
      </c>
      <c r="BI325">
        <v>13696</v>
      </c>
      <c r="BL325">
        <v>70</v>
      </c>
      <c r="BM325">
        <v>70</v>
      </c>
      <c r="BP325">
        <v>0</v>
      </c>
      <c r="BQ325">
        <v>0</v>
      </c>
      <c r="BR325">
        <v>0</v>
      </c>
      <c r="BS325">
        <v>0</v>
      </c>
      <c r="BT325">
        <v>70</v>
      </c>
      <c r="BU325">
        <v>70</v>
      </c>
      <c r="BV325">
        <v>0</v>
      </c>
      <c r="BW325">
        <v>0</v>
      </c>
      <c r="BX325">
        <v>26</v>
      </c>
      <c r="BY325">
        <v>173</v>
      </c>
      <c r="BZ325">
        <v>0</v>
      </c>
      <c r="CA325">
        <v>0</v>
      </c>
      <c r="CB325">
        <v>26</v>
      </c>
      <c r="CC325">
        <v>173</v>
      </c>
      <c r="CD325">
        <v>13743</v>
      </c>
      <c r="CE325">
        <v>13939</v>
      </c>
      <c r="CF325">
        <v>1320</v>
      </c>
      <c r="CG325">
        <v>893</v>
      </c>
      <c r="CH325">
        <v>-451</v>
      </c>
      <c r="CI325">
        <v>-38</v>
      </c>
      <c r="CL325">
        <v>0</v>
      </c>
      <c r="CM325">
        <v>0</v>
      </c>
      <c r="CN325">
        <v>525</v>
      </c>
      <c r="CO325">
        <v>546</v>
      </c>
      <c r="CP325">
        <v>93</v>
      </c>
      <c r="CQ325">
        <v>61</v>
      </c>
      <c r="CR325">
        <v>-19</v>
      </c>
      <c r="CS325">
        <v>447</v>
      </c>
      <c r="CT325">
        <v>-30</v>
      </c>
      <c r="CU325">
        <v>-67</v>
      </c>
      <c r="CV325">
        <v>-49</v>
      </c>
      <c r="CW325">
        <v>380</v>
      </c>
      <c r="CX325">
        <v>30</v>
      </c>
      <c r="CY325">
        <v>67</v>
      </c>
      <c r="DB325">
        <v>-49</v>
      </c>
      <c r="DC325">
        <v>380</v>
      </c>
      <c r="DD325">
        <v>869</v>
      </c>
      <c r="DE325">
        <v>855</v>
      </c>
      <c r="DF325">
        <v>0</v>
      </c>
      <c r="DG325">
        <v>0</v>
      </c>
      <c r="DH325">
        <v>869</v>
      </c>
      <c r="DI325">
        <v>855</v>
      </c>
      <c r="DJ325">
        <v>300</v>
      </c>
      <c r="DK325">
        <v>14761</v>
      </c>
      <c r="DL325">
        <v>15061</v>
      </c>
      <c r="DM325">
        <v>0</v>
      </c>
      <c r="DN325">
        <v>380</v>
      </c>
      <c r="DO325">
        <v>380</v>
      </c>
      <c r="DP325">
        <v>0</v>
      </c>
      <c r="DQ325">
        <v>0</v>
      </c>
      <c r="DR325">
        <v>0</v>
      </c>
      <c r="DS325">
        <v>1745</v>
      </c>
      <c r="DT325">
        <v>1745</v>
      </c>
      <c r="DU325">
        <v>1735</v>
      </c>
      <c r="DV325">
        <v>1735</v>
      </c>
      <c r="DW325">
        <v>300</v>
      </c>
      <c r="DX325">
        <v>13396</v>
      </c>
      <c r="DY325">
        <v>13696</v>
      </c>
      <c r="DZ325">
        <v>0</v>
      </c>
      <c r="EA325">
        <v>0</v>
      </c>
      <c r="EB325">
        <v>0</v>
      </c>
      <c r="EC325">
        <v>0</v>
      </c>
      <c r="ED325">
        <v>49</v>
      </c>
      <c r="EE325">
        <v>49</v>
      </c>
      <c r="EF325">
        <v>0</v>
      </c>
      <c r="EG325">
        <v>0</v>
      </c>
      <c r="EH325">
        <v>300</v>
      </c>
      <c r="EI325">
        <v>13347</v>
      </c>
      <c r="EJ325">
        <v>13647</v>
      </c>
      <c r="EK325">
        <v>13647</v>
      </c>
      <c r="EL325">
        <v>13696</v>
      </c>
      <c r="EM325">
        <v>0</v>
      </c>
      <c r="EN325">
        <v>0</v>
      </c>
      <c r="EO325">
        <v>1206</v>
      </c>
      <c r="EP325">
        <v>2257</v>
      </c>
      <c r="EQ325">
        <v>0</v>
      </c>
      <c r="ER325">
        <v>0</v>
      </c>
      <c r="ES325">
        <v>0</v>
      </c>
      <c r="ET325">
        <v>0</v>
      </c>
      <c r="EU325">
        <v>939</v>
      </c>
      <c r="EV325">
        <v>744</v>
      </c>
      <c r="EW325">
        <v>216</v>
      </c>
      <c r="EX325">
        <v>323</v>
      </c>
      <c r="EY325">
        <v>577</v>
      </c>
      <c r="EZ325">
        <v>0</v>
      </c>
      <c r="FA325">
        <v>169</v>
      </c>
      <c r="FB325">
        <v>112</v>
      </c>
      <c r="FC325">
        <v>0</v>
      </c>
      <c r="FD325">
        <v>0</v>
      </c>
      <c r="FE325">
        <v>-30</v>
      </c>
      <c r="FF325">
        <v>1131</v>
      </c>
      <c r="FG325">
        <v>0</v>
      </c>
      <c r="FH325">
        <v>0</v>
      </c>
      <c r="FI325">
        <v>0</v>
      </c>
      <c r="FJ325">
        <v>-30</v>
      </c>
      <c r="FK325">
        <v>0</v>
      </c>
      <c r="FL325">
        <v>0</v>
      </c>
      <c r="FM325">
        <v>0</v>
      </c>
      <c r="FN325">
        <v>939</v>
      </c>
      <c r="FO325">
        <v>0</v>
      </c>
      <c r="FP325">
        <v>0</v>
      </c>
      <c r="FQ325">
        <v>-939</v>
      </c>
      <c r="FR325">
        <v>-30</v>
      </c>
      <c r="FS325">
        <v>162</v>
      </c>
      <c r="FT325">
        <v>389</v>
      </c>
      <c r="FU325">
        <v>227</v>
      </c>
      <c r="FV325">
        <v>359</v>
      </c>
      <c r="FW325">
        <v>389</v>
      </c>
      <c r="GD325">
        <v>0</v>
      </c>
      <c r="GE325">
        <v>0</v>
      </c>
      <c r="GF325">
        <v>0</v>
      </c>
      <c r="GG325">
        <v>0</v>
      </c>
      <c r="GH325">
        <v>0</v>
      </c>
      <c r="GI325">
        <v>0</v>
      </c>
      <c r="GJ325">
        <v>0</v>
      </c>
      <c r="GK325">
        <v>0</v>
      </c>
      <c r="GL325">
        <v>0</v>
      </c>
      <c r="GM325">
        <v>0</v>
      </c>
      <c r="GN325">
        <v>30</v>
      </c>
      <c r="GO325">
        <v>0</v>
      </c>
      <c r="GP325">
        <v>0</v>
      </c>
      <c r="GQ325">
        <v>0</v>
      </c>
      <c r="GT325">
        <v>0</v>
      </c>
      <c r="GU325">
        <v>0</v>
      </c>
      <c r="GV325">
        <v>0</v>
      </c>
      <c r="HU325">
        <v>0</v>
      </c>
      <c r="HV325">
        <v>0</v>
      </c>
      <c r="HW325">
        <v>0</v>
      </c>
      <c r="HX325">
        <v>0</v>
      </c>
      <c r="HY325">
        <v>0</v>
      </c>
      <c r="HZ325">
        <v>0</v>
      </c>
      <c r="IB325">
        <v>0</v>
      </c>
      <c r="IC325">
        <v>0</v>
      </c>
      <c r="ID325">
        <v>0</v>
      </c>
      <c r="IE325">
        <v>0</v>
      </c>
      <c r="IF325">
        <v>0</v>
      </c>
      <c r="IG325">
        <v>0</v>
      </c>
      <c r="IH325">
        <v>0</v>
      </c>
      <c r="II325">
        <v>0</v>
      </c>
      <c r="IJ325">
        <v>0</v>
      </c>
      <c r="IK325">
        <v>0</v>
      </c>
      <c r="IL325">
        <v>0</v>
      </c>
      <c r="IM325">
        <v>0</v>
      </c>
      <c r="IN325">
        <v>49</v>
      </c>
      <c r="IO325">
        <v>49</v>
      </c>
      <c r="IS325">
        <v>0</v>
      </c>
      <c r="IT325">
        <v>0</v>
      </c>
      <c r="IU325">
        <v>0</v>
      </c>
      <c r="IV325">
        <v>0</v>
      </c>
      <c r="IW325">
        <v>10</v>
      </c>
      <c r="IX325">
        <v>10</v>
      </c>
      <c r="IY325">
        <v>0</v>
      </c>
      <c r="IZ325">
        <v>0</v>
      </c>
      <c r="JH325">
        <v>0</v>
      </c>
      <c r="JI325">
        <v>0</v>
      </c>
      <c r="JJ325">
        <v>0</v>
      </c>
      <c r="JK325">
        <v>0</v>
      </c>
      <c r="JL325">
        <v>0</v>
      </c>
      <c r="JM325">
        <v>0</v>
      </c>
      <c r="JN325">
        <v>0</v>
      </c>
      <c r="JO325">
        <v>0</v>
      </c>
      <c r="JP325">
        <v>0</v>
      </c>
      <c r="JQ325">
        <v>0</v>
      </c>
      <c r="JR325">
        <v>0</v>
      </c>
      <c r="JS325">
        <v>0</v>
      </c>
      <c r="JT325">
        <v>0</v>
      </c>
      <c r="JU325">
        <v>0</v>
      </c>
      <c r="JV325">
        <v>0</v>
      </c>
      <c r="JW325">
        <v>0</v>
      </c>
      <c r="JY325">
        <v>0</v>
      </c>
      <c r="JZ325">
        <v>0</v>
      </c>
      <c r="KA325">
        <v>0</v>
      </c>
      <c r="KB325">
        <v>0</v>
      </c>
      <c r="KC325">
        <v>0</v>
      </c>
      <c r="KD325">
        <v>0</v>
      </c>
      <c r="KE325">
        <v>0</v>
      </c>
      <c r="KF325">
        <v>0</v>
      </c>
      <c r="KG325">
        <v>0</v>
      </c>
      <c r="KH325">
        <v>0</v>
      </c>
      <c r="KI325">
        <v>0</v>
      </c>
      <c r="KJ325">
        <v>0</v>
      </c>
      <c r="KK325">
        <v>0</v>
      </c>
      <c r="KL325">
        <v>0</v>
      </c>
      <c r="KM325">
        <v>0</v>
      </c>
      <c r="KN325">
        <v>0</v>
      </c>
      <c r="KO325">
        <v>0</v>
      </c>
      <c r="KP325">
        <v>0</v>
      </c>
      <c r="KQ325">
        <v>0</v>
      </c>
      <c r="KR325">
        <v>0</v>
      </c>
      <c r="KS325">
        <v>0</v>
      </c>
      <c r="KT325">
        <v>0</v>
      </c>
      <c r="KU325">
        <v>0</v>
      </c>
      <c r="KV325">
        <v>0</v>
      </c>
      <c r="KW325">
        <v>0</v>
      </c>
      <c r="LL325">
        <v>0</v>
      </c>
      <c r="LN325">
        <v>0</v>
      </c>
      <c r="LO325">
        <v>0</v>
      </c>
      <c r="LP325">
        <v>0</v>
      </c>
      <c r="LQ325">
        <v>0</v>
      </c>
      <c r="LR325">
        <v>0</v>
      </c>
      <c r="LS325">
        <v>0</v>
      </c>
      <c r="LT325">
        <v>0</v>
      </c>
      <c r="LU325">
        <v>0</v>
      </c>
      <c r="LV325">
        <v>0</v>
      </c>
      <c r="LZ325">
        <v>0</v>
      </c>
      <c r="MA325">
        <v>0</v>
      </c>
      <c r="ME325">
        <v>0</v>
      </c>
      <c r="ML325">
        <v>0</v>
      </c>
      <c r="MM325">
        <v>0</v>
      </c>
      <c r="MN325">
        <v>0</v>
      </c>
      <c r="MO325">
        <v>0</v>
      </c>
      <c r="MP325">
        <v>0</v>
      </c>
      <c r="MQ325">
        <v>0</v>
      </c>
      <c r="MR325">
        <v>0</v>
      </c>
      <c r="MS325">
        <v>0</v>
      </c>
      <c r="NJ325">
        <v>0</v>
      </c>
      <c r="NK325">
        <v>0</v>
      </c>
      <c r="NL325">
        <v>0</v>
      </c>
      <c r="NM325">
        <v>0</v>
      </c>
      <c r="NV325">
        <v>0</v>
      </c>
      <c r="NW325">
        <v>0</v>
      </c>
      <c r="NX325">
        <v>0</v>
      </c>
      <c r="NY325">
        <v>0</v>
      </c>
    </row>
    <row r="326" spans="1:389">
      <c r="A326" t="s">
        <v>8746</v>
      </c>
      <c r="B326">
        <v>3255049294</v>
      </c>
      <c r="C326" t="s">
        <v>8747</v>
      </c>
      <c r="D326" t="s">
        <v>2222</v>
      </c>
      <c r="E326">
        <v>23041816</v>
      </c>
      <c r="F326" t="s">
        <v>8748</v>
      </c>
      <c r="G326" t="s">
        <v>3936</v>
      </c>
      <c r="H326" t="s">
        <v>3931</v>
      </c>
      <c r="I326" t="s">
        <v>3932</v>
      </c>
      <c r="T326">
        <v>10425</v>
      </c>
      <c r="U326">
        <v>10425</v>
      </c>
      <c r="AD326">
        <v>10425</v>
      </c>
      <c r="AE326">
        <v>10425</v>
      </c>
      <c r="AL326">
        <v>404</v>
      </c>
      <c r="AM326">
        <v>404</v>
      </c>
      <c r="AN326">
        <v>0</v>
      </c>
      <c r="AO326">
        <v>0</v>
      </c>
      <c r="AP326">
        <v>6422</v>
      </c>
      <c r="AQ326">
        <v>5763</v>
      </c>
      <c r="AT326">
        <v>6826</v>
      </c>
      <c r="AU326">
        <v>6167</v>
      </c>
      <c r="AV326">
        <v>10437</v>
      </c>
      <c r="AW326">
        <v>10437</v>
      </c>
      <c r="BF326">
        <v>6636</v>
      </c>
      <c r="BG326">
        <v>6038</v>
      </c>
      <c r="BH326">
        <v>17073</v>
      </c>
      <c r="BI326">
        <v>16475</v>
      </c>
      <c r="BT326">
        <v>0</v>
      </c>
      <c r="BU326">
        <v>0</v>
      </c>
      <c r="BV326">
        <v>0</v>
      </c>
      <c r="BW326">
        <v>0</v>
      </c>
      <c r="BX326">
        <v>178</v>
      </c>
      <c r="BY326">
        <v>117</v>
      </c>
      <c r="CB326">
        <v>178</v>
      </c>
      <c r="CC326">
        <v>117</v>
      </c>
      <c r="CD326">
        <v>17251</v>
      </c>
      <c r="CE326">
        <v>16592</v>
      </c>
      <c r="CF326">
        <v>844</v>
      </c>
      <c r="CG326">
        <v>797</v>
      </c>
      <c r="CH326">
        <v>1525</v>
      </c>
      <c r="CI326">
        <v>3212</v>
      </c>
      <c r="CN326">
        <v>0</v>
      </c>
      <c r="CO326">
        <v>0</v>
      </c>
      <c r="CP326">
        <v>47</v>
      </c>
      <c r="CQ326">
        <v>54</v>
      </c>
      <c r="CR326">
        <v>1478</v>
      </c>
      <c r="CS326">
        <v>3158</v>
      </c>
      <c r="CT326">
        <v>0</v>
      </c>
      <c r="CU326">
        <v>0</v>
      </c>
      <c r="CV326">
        <v>1478</v>
      </c>
      <c r="CW326">
        <v>3158</v>
      </c>
      <c r="CX326">
        <v>0</v>
      </c>
      <c r="CY326">
        <v>0</v>
      </c>
      <c r="DB326">
        <v>1478</v>
      </c>
      <c r="DC326">
        <v>3158</v>
      </c>
      <c r="DD326">
        <v>12633</v>
      </c>
      <c r="DE326">
        <v>13690</v>
      </c>
      <c r="DF326">
        <v>10264</v>
      </c>
      <c r="DG326">
        <v>9681</v>
      </c>
      <c r="DH326">
        <v>2369</v>
      </c>
      <c r="DI326">
        <v>4009</v>
      </c>
    </row>
    <row r="327" spans="1:389">
      <c r="A327" t="s">
        <v>8749</v>
      </c>
      <c r="B327">
        <v>5612165093</v>
      </c>
      <c r="C327" t="s">
        <v>8750</v>
      </c>
      <c r="D327" t="s">
        <v>8751</v>
      </c>
      <c r="E327">
        <v>24954615</v>
      </c>
      <c r="F327" t="s">
        <v>8752</v>
      </c>
      <c r="G327" t="s">
        <v>3936</v>
      </c>
      <c r="H327" t="s">
        <v>3931</v>
      </c>
      <c r="I327" t="s">
        <v>3932</v>
      </c>
      <c r="AF327">
        <v>61</v>
      </c>
      <c r="AG327">
        <v>61</v>
      </c>
      <c r="AL327">
        <v>1128697</v>
      </c>
      <c r="AM327">
        <v>1193723</v>
      </c>
      <c r="AP327">
        <v>2241</v>
      </c>
      <c r="AQ327">
        <v>192</v>
      </c>
      <c r="BH327">
        <v>-2580</v>
      </c>
      <c r="BI327">
        <v>-4133</v>
      </c>
      <c r="BL327">
        <v>0</v>
      </c>
      <c r="BR327">
        <v>1132379</v>
      </c>
      <c r="BS327">
        <v>1197031</v>
      </c>
      <c r="BV327">
        <v>1200</v>
      </c>
      <c r="BW327">
        <v>1078</v>
      </c>
      <c r="BX327">
        <v>0</v>
      </c>
      <c r="CD327">
        <v>1130999</v>
      </c>
      <c r="CE327">
        <v>1193976</v>
      </c>
      <c r="CP327">
        <v>2389</v>
      </c>
      <c r="CQ327">
        <v>3660</v>
      </c>
      <c r="CT327">
        <v>377</v>
      </c>
      <c r="CU327">
        <v>577</v>
      </c>
      <c r="CV327">
        <v>1553</v>
      </c>
      <c r="CW327">
        <v>4521</v>
      </c>
      <c r="DD327">
        <v>6289</v>
      </c>
      <c r="DE327">
        <v>9620</v>
      </c>
      <c r="DF327">
        <v>1970</v>
      </c>
      <c r="DG327">
        <v>862</v>
      </c>
    </row>
    <row r="328" spans="1:389">
      <c r="A328" t="s">
        <v>8753</v>
      </c>
      <c r="B328">
        <v>7709957219</v>
      </c>
      <c r="C328" t="s">
        <v>4098</v>
      </c>
      <c r="D328" t="s">
        <v>8754</v>
      </c>
      <c r="E328">
        <v>24769795</v>
      </c>
      <c r="F328" t="s">
        <v>8755</v>
      </c>
      <c r="G328" t="s">
        <v>3936</v>
      </c>
      <c r="H328" t="s">
        <v>3931</v>
      </c>
      <c r="I328" t="s">
        <v>3932</v>
      </c>
      <c r="AL328">
        <v>117851</v>
      </c>
      <c r="AM328">
        <v>110756</v>
      </c>
      <c r="AP328">
        <v>91119</v>
      </c>
      <c r="AQ328">
        <v>63909</v>
      </c>
      <c r="BH328">
        <v>177721</v>
      </c>
      <c r="BI328">
        <v>154585</v>
      </c>
      <c r="BL328">
        <v>35</v>
      </c>
      <c r="BM328">
        <v>35</v>
      </c>
      <c r="BX328">
        <v>31214</v>
      </c>
      <c r="BY328">
        <v>20045</v>
      </c>
      <c r="CD328">
        <v>208970</v>
      </c>
      <c r="CE328">
        <v>174665</v>
      </c>
      <c r="CN328">
        <v>170203</v>
      </c>
      <c r="CO328">
        <v>149004</v>
      </c>
      <c r="CP328">
        <v>65826</v>
      </c>
      <c r="CQ328">
        <v>34908</v>
      </c>
      <c r="CT328">
        <v>8054</v>
      </c>
      <c r="CU328">
        <v>6087</v>
      </c>
      <c r="CV328">
        <v>64125</v>
      </c>
      <c r="CW328">
        <v>69061</v>
      </c>
      <c r="DD328">
        <v>6920</v>
      </c>
      <c r="DE328">
        <v>8136</v>
      </c>
      <c r="DF328">
        <v>39118</v>
      </c>
      <c r="DG328">
        <v>47084</v>
      </c>
    </row>
    <row r="329" spans="1:389">
      <c r="A329" t="s">
        <v>8756</v>
      </c>
      <c r="B329">
        <v>7807277797</v>
      </c>
      <c r="C329" t="s">
        <v>8757</v>
      </c>
      <c r="D329" t="s">
        <v>8758</v>
      </c>
      <c r="E329">
        <v>24929155</v>
      </c>
      <c r="F329" t="s">
        <v>8759</v>
      </c>
      <c r="G329" t="s">
        <v>3936</v>
      </c>
      <c r="H329" t="s">
        <v>4019</v>
      </c>
      <c r="I329" t="s">
        <v>3932</v>
      </c>
      <c r="X329">
        <v>9000</v>
      </c>
      <c r="Y329">
        <v>9000</v>
      </c>
      <c r="AD329">
        <v>9000</v>
      </c>
      <c r="AE329">
        <v>9000</v>
      </c>
      <c r="AF329">
        <v>469</v>
      </c>
      <c r="AG329">
        <v>469</v>
      </c>
      <c r="AL329">
        <v>314093</v>
      </c>
      <c r="AM329">
        <v>1442</v>
      </c>
      <c r="AN329">
        <v>10428472</v>
      </c>
      <c r="AO329">
        <v>1979</v>
      </c>
      <c r="AP329">
        <v>1607</v>
      </c>
      <c r="AQ329">
        <v>1156</v>
      </c>
      <c r="AR329">
        <v>687616</v>
      </c>
      <c r="AT329">
        <v>11432256</v>
      </c>
      <c r="AU329">
        <v>5046</v>
      </c>
      <c r="AV329">
        <v>10</v>
      </c>
      <c r="AW329">
        <v>10</v>
      </c>
      <c r="BB329">
        <v>12731</v>
      </c>
      <c r="BC329">
        <v>12731</v>
      </c>
      <c r="BF329">
        <v>-14</v>
      </c>
      <c r="BG329">
        <v>-117</v>
      </c>
      <c r="BH329">
        <v>12727</v>
      </c>
      <c r="BI329">
        <v>12624</v>
      </c>
      <c r="BL329">
        <v>10429300</v>
      </c>
      <c r="BT329">
        <v>10429300</v>
      </c>
      <c r="BU329">
        <v>0</v>
      </c>
      <c r="BV329">
        <v>997448</v>
      </c>
      <c r="BX329">
        <v>1782</v>
      </c>
      <c r="BY329">
        <v>1422</v>
      </c>
      <c r="CB329">
        <v>999230</v>
      </c>
      <c r="CC329">
        <v>1422</v>
      </c>
      <c r="CD329">
        <v>11441256</v>
      </c>
      <c r="CE329">
        <v>14046</v>
      </c>
      <c r="CF329">
        <v>985</v>
      </c>
      <c r="CH329">
        <v>-1494</v>
      </c>
      <c r="CI329">
        <v>-38</v>
      </c>
      <c r="CJ329">
        <v>311319</v>
      </c>
      <c r="CL329">
        <v>309586</v>
      </c>
      <c r="CM329">
        <v>2</v>
      </c>
      <c r="CN329">
        <v>4000335</v>
      </c>
      <c r="CP329">
        <v>4000379</v>
      </c>
      <c r="CQ329">
        <v>33</v>
      </c>
      <c r="CR329">
        <v>195</v>
      </c>
      <c r="CS329">
        <v>-73</v>
      </c>
      <c r="CT329">
        <v>-92</v>
      </c>
      <c r="CV329">
        <v>102</v>
      </c>
      <c r="CW329">
        <v>-73</v>
      </c>
      <c r="CX329">
        <v>92</v>
      </c>
      <c r="DB329">
        <v>102</v>
      </c>
      <c r="DC329">
        <v>-73</v>
      </c>
      <c r="DF329">
        <v>509</v>
      </c>
      <c r="DG329">
        <v>38</v>
      </c>
      <c r="DH329">
        <v>-509</v>
      </c>
      <c r="DI329">
        <v>-38</v>
      </c>
      <c r="DJ329">
        <v>10</v>
      </c>
      <c r="DK329">
        <v>-44</v>
      </c>
      <c r="DL329">
        <v>10066</v>
      </c>
      <c r="DM329">
        <v>0</v>
      </c>
      <c r="DO329">
        <v>2631</v>
      </c>
      <c r="DP329">
        <v>102</v>
      </c>
      <c r="DQ329">
        <v>102</v>
      </c>
      <c r="DR329">
        <v>0</v>
      </c>
      <c r="DS329">
        <v>72</v>
      </c>
      <c r="DT329">
        <v>72</v>
      </c>
      <c r="DW329">
        <v>10</v>
      </c>
      <c r="DX329">
        <v>-117</v>
      </c>
      <c r="DY329">
        <v>12624</v>
      </c>
      <c r="DZ329">
        <v>0</v>
      </c>
      <c r="EA329">
        <v>102</v>
      </c>
      <c r="EB329">
        <v>102</v>
      </c>
      <c r="EH329">
        <v>10</v>
      </c>
      <c r="EI329">
        <v>-14</v>
      </c>
      <c r="EJ329">
        <v>12727</v>
      </c>
      <c r="EK329">
        <v>12727</v>
      </c>
      <c r="EL329">
        <v>12624</v>
      </c>
      <c r="EM329">
        <v>10427918</v>
      </c>
      <c r="EN329">
        <v>5231</v>
      </c>
      <c r="ES329">
        <v>4005102</v>
      </c>
      <c r="ET329">
        <v>1414</v>
      </c>
      <c r="EU329">
        <v>2600</v>
      </c>
      <c r="EV329">
        <v>7725556</v>
      </c>
      <c r="EW329">
        <v>3514</v>
      </c>
      <c r="EX329">
        <v>634</v>
      </c>
      <c r="EZ329">
        <v>10</v>
      </c>
      <c r="FC329">
        <v>6704968</v>
      </c>
      <c r="FD329">
        <v>33</v>
      </c>
      <c r="FE329">
        <v>-10426066</v>
      </c>
      <c r="FF329">
        <v>-2707</v>
      </c>
      <c r="FK329">
        <v>10427918</v>
      </c>
      <c r="FL329">
        <v>5231</v>
      </c>
      <c r="FO329">
        <v>1414</v>
      </c>
      <c r="FP329">
        <v>10426504</v>
      </c>
      <c r="FQ329">
        <v>2631</v>
      </c>
      <c r="FR329">
        <v>438</v>
      </c>
      <c r="FS329">
        <v>-76</v>
      </c>
      <c r="FT329">
        <v>1156</v>
      </c>
      <c r="FU329">
        <v>1233</v>
      </c>
      <c r="FV329">
        <v>1594</v>
      </c>
      <c r="FW329">
        <v>1157</v>
      </c>
      <c r="FX329">
        <v>0</v>
      </c>
      <c r="FY329">
        <v>0</v>
      </c>
      <c r="GB329">
        <v>-1</v>
      </c>
      <c r="GG329">
        <v>842</v>
      </c>
      <c r="GH329">
        <v>2</v>
      </c>
      <c r="GQ329">
        <v>2600</v>
      </c>
      <c r="GT329">
        <v>10100</v>
      </c>
      <c r="GU329">
        <v>12731</v>
      </c>
      <c r="GV329">
        <v>12731</v>
      </c>
      <c r="GW329">
        <v>-72</v>
      </c>
      <c r="GX329">
        <v>2630</v>
      </c>
      <c r="GY329">
        <v>12624</v>
      </c>
      <c r="HC329">
        <v>-72</v>
      </c>
      <c r="HD329">
        <v>2630</v>
      </c>
      <c r="HE329">
        <v>12624</v>
      </c>
      <c r="HF329">
        <v>-72</v>
      </c>
      <c r="HG329">
        <v>-1</v>
      </c>
      <c r="HH329">
        <v>-117</v>
      </c>
      <c r="HL329">
        <v>-72</v>
      </c>
      <c r="HM329">
        <v>-1</v>
      </c>
      <c r="HN329">
        <v>-117</v>
      </c>
      <c r="JI329">
        <v>2631</v>
      </c>
      <c r="KB329">
        <v>72</v>
      </c>
      <c r="KC329">
        <v>72</v>
      </c>
    </row>
    <row r="330" spans="1:389">
      <c r="A330" t="s">
        <v>8760</v>
      </c>
      <c r="B330">
        <v>7203492939</v>
      </c>
      <c r="C330" t="s">
        <v>3939</v>
      </c>
      <c r="D330" t="s">
        <v>2247</v>
      </c>
      <c r="E330">
        <v>24141054</v>
      </c>
      <c r="F330" t="s">
        <v>8761</v>
      </c>
      <c r="G330" t="s">
        <v>3936</v>
      </c>
      <c r="H330" t="s">
        <v>3931</v>
      </c>
      <c r="I330" t="s">
        <v>3932</v>
      </c>
      <c r="T330">
        <v>0</v>
      </c>
      <c r="U330">
        <v>8914</v>
      </c>
      <c r="X330">
        <v>300</v>
      </c>
      <c r="Y330">
        <v>300</v>
      </c>
      <c r="AL330">
        <v>598217</v>
      </c>
      <c r="AM330">
        <v>280455</v>
      </c>
      <c r="AP330">
        <v>334</v>
      </c>
      <c r="AQ330">
        <v>331</v>
      </c>
      <c r="BH330">
        <v>20807</v>
      </c>
      <c r="BI330">
        <v>14008</v>
      </c>
      <c r="BL330">
        <v>385443</v>
      </c>
      <c r="BM330">
        <v>125129</v>
      </c>
      <c r="BV330">
        <v>190841</v>
      </c>
      <c r="BW330">
        <v>150703</v>
      </c>
      <c r="BX330">
        <v>1760</v>
      </c>
      <c r="BY330">
        <v>160</v>
      </c>
      <c r="CD330">
        <v>598851</v>
      </c>
      <c r="CE330">
        <v>290000</v>
      </c>
      <c r="CL330">
        <v>90560</v>
      </c>
      <c r="CM330">
        <v>10031</v>
      </c>
      <c r="CN330">
        <v>111211</v>
      </c>
      <c r="CO330">
        <v>16641</v>
      </c>
      <c r="CP330">
        <v>10228</v>
      </c>
      <c r="CQ330">
        <v>16715</v>
      </c>
      <c r="CT330">
        <v>1706</v>
      </c>
      <c r="CU330">
        <v>263</v>
      </c>
      <c r="CV330">
        <v>6799</v>
      </c>
      <c r="CW330">
        <v>-14228</v>
      </c>
      <c r="DD330">
        <v>759919</v>
      </c>
      <c r="DE330">
        <v>146416</v>
      </c>
      <c r="DF330">
        <v>761837</v>
      </c>
      <c r="DG330">
        <v>150276</v>
      </c>
    </row>
    <row r="331" spans="1:389">
      <c r="A331" t="s">
        <v>8762</v>
      </c>
      <c r="B331">
        <v>1901132653</v>
      </c>
      <c r="C331" t="s">
        <v>8102</v>
      </c>
      <c r="D331" t="s">
        <v>2254</v>
      </c>
      <c r="E331">
        <v>22661607</v>
      </c>
      <c r="F331" t="s">
        <v>8763</v>
      </c>
      <c r="G331" t="s">
        <v>3936</v>
      </c>
      <c r="H331" t="s">
        <v>3931</v>
      </c>
      <c r="I331" t="s">
        <v>3932</v>
      </c>
      <c r="AF331">
        <v>67</v>
      </c>
      <c r="AG331">
        <v>124</v>
      </c>
      <c r="AL331">
        <v>1049</v>
      </c>
      <c r="AM331">
        <v>1</v>
      </c>
      <c r="AN331">
        <v>21402</v>
      </c>
      <c r="AO331">
        <v>20065</v>
      </c>
      <c r="AP331">
        <v>527</v>
      </c>
      <c r="AQ331">
        <v>292</v>
      </c>
      <c r="AT331">
        <v>23045</v>
      </c>
      <c r="AU331">
        <v>20482</v>
      </c>
      <c r="AV331">
        <v>10165</v>
      </c>
      <c r="AW331">
        <v>10165</v>
      </c>
      <c r="BF331">
        <v>11928</v>
      </c>
      <c r="BG331">
        <v>7925</v>
      </c>
      <c r="BH331">
        <v>22093</v>
      </c>
      <c r="BI331">
        <v>18090</v>
      </c>
      <c r="BV331">
        <v>921</v>
      </c>
      <c r="BW331">
        <v>2306</v>
      </c>
      <c r="BX331">
        <v>31</v>
      </c>
      <c r="BY331">
        <v>86</v>
      </c>
      <c r="CB331">
        <v>952</v>
      </c>
      <c r="CC331">
        <v>2392</v>
      </c>
      <c r="CD331">
        <v>23045</v>
      </c>
      <c r="CE331">
        <v>20482</v>
      </c>
      <c r="CF331">
        <v>6273</v>
      </c>
      <c r="CG331">
        <v>5103</v>
      </c>
      <c r="CH331">
        <v>-6273</v>
      </c>
      <c r="CI331">
        <v>-5103</v>
      </c>
      <c r="CL331">
        <v>115</v>
      </c>
      <c r="CM331">
        <v>151</v>
      </c>
      <c r="CN331">
        <v>11376</v>
      </c>
      <c r="CO331">
        <v>10713</v>
      </c>
      <c r="CP331">
        <v>985</v>
      </c>
      <c r="CQ331">
        <v>675</v>
      </c>
      <c r="CR331">
        <v>4003</v>
      </c>
      <c r="CS331">
        <v>4784</v>
      </c>
      <c r="CT331">
        <v>0</v>
      </c>
      <c r="CV331">
        <v>4003</v>
      </c>
      <c r="CW331">
        <v>4784</v>
      </c>
      <c r="DB331">
        <v>4003</v>
      </c>
      <c r="DC331">
        <v>4784</v>
      </c>
      <c r="DJ331">
        <v>10165</v>
      </c>
      <c r="DK331">
        <v>3141</v>
      </c>
      <c r="DL331">
        <v>13306</v>
      </c>
      <c r="DM331">
        <v>0</v>
      </c>
      <c r="DN331">
        <v>4784</v>
      </c>
      <c r="DO331">
        <v>4784</v>
      </c>
      <c r="DP331">
        <v>4003</v>
      </c>
      <c r="DQ331">
        <v>4003</v>
      </c>
      <c r="DW331">
        <v>10165</v>
      </c>
      <c r="DX331">
        <v>7925</v>
      </c>
      <c r="DY331">
        <v>18090</v>
      </c>
      <c r="DZ331">
        <v>0</v>
      </c>
      <c r="EA331">
        <v>4003</v>
      </c>
      <c r="EB331">
        <v>4003</v>
      </c>
      <c r="EH331">
        <v>10165</v>
      </c>
      <c r="EI331">
        <v>11928</v>
      </c>
      <c r="EJ331">
        <v>22093</v>
      </c>
      <c r="EK331">
        <v>22093</v>
      </c>
      <c r="EL331">
        <v>18090</v>
      </c>
      <c r="EM331">
        <v>9578</v>
      </c>
      <c r="EN331">
        <v>5738</v>
      </c>
      <c r="ES331">
        <v>9578</v>
      </c>
      <c r="ET331">
        <v>1500</v>
      </c>
      <c r="EU331">
        <v>1087</v>
      </c>
      <c r="EV331">
        <v>7143</v>
      </c>
      <c r="EW331">
        <v>5153</v>
      </c>
      <c r="FC331">
        <v>1500</v>
      </c>
      <c r="FD331">
        <v>1087</v>
      </c>
      <c r="FE331">
        <v>-7843</v>
      </c>
      <c r="FF331">
        <v>-5749</v>
      </c>
      <c r="FO331">
        <v>0</v>
      </c>
      <c r="FP331">
        <v>8078</v>
      </c>
      <c r="FQ331">
        <v>4651</v>
      </c>
      <c r="FR331">
        <v>235</v>
      </c>
      <c r="FS331">
        <v>-1098</v>
      </c>
      <c r="FT331">
        <v>292</v>
      </c>
      <c r="FU331">
        <v>1390</v>
      </c>
      <c r="FV331">
        <v>527</v>
      </c>
      <c r="FW331">
        <v>292</v>
      </c>
      <c r="GG331">
        <v>5738</v>
      </c>
      <c r="GW331">
        <v>4784</v>
      </c>
      <c r="GX331">
        <v>0</v>
      </c>
      <c r="GY331">
        <v>18090</v>
      </c>
      <c r="HC331">
        <v>4784</v>
      </c>
      <c r="HD331">
        <v>0</v>
      </c>
      <c r="HE331">
        <v>18090</v>
      </c>
      <c r="HF331">
        <v>4784</v>
      </c>
      <c r="HG331">
        <v>0</v>
      </c>
      <c r="HH331">
        <v>7925</v>
      </c>
      <c r="HL331">
        <v>0</v>
      </c>
      <c r="HM331">
        <v>0</v>
      </c>
      <c r="HN331">
        <v>7925</v>
      </c>
      <c r="IB331">
        <v>0</v>
      </c>
    </row>
    <row r="332" spans="1:389">
      <c r="A332" t="s">
        <v>8764</v>
      </c>
      <c r="B332">
        <v>5406805083</v>
      </c>
      <c r="C332" t="s">
        <v>3985</v>
      </c>
      <c r="D332" t="s">
        <v>2260</v>
      </c>
      <c r="E332">
        <v>24864337</v>
      </c>
      <c r="F332" t="s">
        <v>8765</v>
      </c>
      <c r="G332" t="s">
        <v>3936</v>
      </c>
      <c r="H332" t="s">
        <v>3931</v>
      </c>
      <c r="I332" t="s">
        <v>3932</v>
      </c>
      <c r="T332">
        <v>1033</v>
      </c>
      <c r="AB332">
        <v>6</v>
      </c>
      <c r="AC332">
        <v>10</v>
      </c>
      <c r="AD332">
        <v>1039</v>
      </c>
      <c r="AE332">
        <v>10</v>
      </c>
      <c r="AL332">
        <v>163</v>
      </c>
      <c r="AM332">
        <v>41730</v>
      </c>
      <c r="AN332">
        <v>304962</v>
      </c>
      <c r="AO332">
        <v>37826</v>
      </c>
      <c r="AP332">
        <v>11781</v>
      </c>
      <c r="AQ332">
        <v>7708</v>
      </c>
      <c r="AR332">
        <v>29</v>
      </c>
      <c r="AS332">
        <v>14</v>
      </c>
      <c r="AT332">
        <v>316935</v>
      </c>
      <c r="AU332">
        <v>87278</v>
      </c>
      <c r="AV332">
        <v>10000</v>
      </c>
      <c r="AW332">
        <v>10000</v>
      </c>
      <c r="BF332">
        <v>99438</v>
      </c>
      <c r="BG332">
        <v>20753</v>
      </c>
      <c r="BH332">
        <v>109438</v>
      </c>
      <c r="BI332">
        <v>30753</v>
      </c>
      <c r="BL332">
        <v>110963</v>
      </c>
      <c r="BM332">
        <v>30000</v>
      </c>
      <c r="BT332">
        <v>110963</v>
      </c>
      <c r="BU332">
        <v>30000</v>
      </c>
      <c r="BV332">
        <v>89077</v>
      </c>
      <c r="BW332">
        <v>25235</v>
      </c>
      <c r="BX332">
        <v>8496</v>
      </c>
      <c r="BY332">
        <v>1300</v>
      </c>
      <c r="CB332">
        <v>97573</v>
      </c>
      <c r="CC332">
        <v>26535</v>
      </c>
      <c r="CD332">
        <v>317974</v>
      </c>
      <c r="CE332">
        <v>87288</v>
      </c>
      <c r="CH332">
        <v>47595</v>
      </c>
      <c r="CI332">
        <v>7418</v>
      </c>
      <c r="CL332">
        <v>28952</v>
      </c>
      <c r="CN332">
        <v>80546</v>
      </c>
      <c r="CO332">
        <v>2727</v>
      </c>
      <c r="CP332">
        <v>9826</v>
      </c>
      <c r="CQ332">
        <v>7189</v>
      </c>
      <c r="CR332">
        <v>89363</v>
      </c>
      <c r="CS332">
        <v>2956</v>
      </c>
      <c r="CT332">
        <v>-10225</v>
      </c>
      <c r="CU332">
        <v>-1905</v>
      </c>
      <c r="CV332">
        <v>78685</v>
      </c>
      <c r="CW332">
        <v>1051</v>
      </c>
      <c r="CX332">
        <v>10225</v>
      </c>
      <c r="CY332">
        <v>1905</v>
      </c>
      <c r="DB332">
        <v>78685</v>
      </c>
      <c r="DC332">
        <v>1051</v>
      </c>
      <c r="DD332">
        <v>178300</v>
      </c>
      <c r="DE332">
        <v>212521</v>
      </c>
      <c r="DF332">
        <v>130705</v>
      </c>
      <c r="DG332">
        <v>205103</v>
      </c>
      <c r="DH332">
        <v>47595</v>
      </c>
      <c r="DI332">
        <v>7418</v>
      </c>
      <c r="DJ332">
        <v>10000</v>
      </c>
      <c r="DK332">
        <v>19702</v>
      </c>
      <c r="DL332">
        <v>29702</v>
      </c>
      <c r="DM332">
        <v>0</v>
      </c>
      <c r="DN332">
        <v>1051</v>
      </c>
      <c r="DO332">
        <v>1051</v>
      </c>
      <c r="DP332">
        <v>78685</v>
      </c>
      <c r="DQ332">
        <v>78685</v>
      </c>
      <c r="DW332">
        <v>10000</v>
      </c>
      <c r="DX332">
        <v>20753</v>
      </c>
      <c r="DY332">
        <v>30753</v>
      </c>
      <c r="DZ332">
        <v>0</v>
      </c>
      <c r="EA332">
        <v>78685</v>
      </c>
      <c r="EB332">
        <v>78685</v>
      </c>
      <c r="EH332">
        <v>10000</v>
      </c>
      <c r="EI332">
        <v>99438</v>
      </c>
      <c r="EJ332">
        <v>109438</v>
      </c>
      <c r="EK332">
        <v>109438</v>
      </c>
      <c r="EL332">
        <v>30753</v>
      </c>
      <c r="EM332">
        <v>271569</v>
      </c>
      <c r="EN332">
        <v>57473</v>
      </c>
      <c r="ES332">
        <v>16759</v>
      </c>
      <c r="ET332">
        <v>53766</v>
      </c>
      <c r="EU332">
        <v>2239</v>
      </c>
      <c r="EV332">
        <v>25378</v>
      </c>
      <c r="EW332">
        <v>24302</v>
      </c>
      <c r="EX332">
        <v>31988</v>
      </c>
      <c r="EY332">
        <v>9262</v>
      </c>
      <c r="EZ332">
        <v>29423</v>
      </c>
      <c r="FA332">
        <v>2800</v>
      </c>
      <c r="FB332">
        <v>2617</v>
      </c>
      <c r="FC332">
        <v>8141</v>
      </c>
      <c r="FD332">
        <v>180964</v>
      </c>
      <c r="FE332">
        <v>-124311</v>
      </c>
      <c r="FF332">
        <v>-31003</v>
      </c>
      <c r="FI332">
        <v>-89419</v>
      </c>
      <c r="FJ332">
        <v>-16990</v>
      </c>
      <c r="FK332">
        <v>192569</v>
      </c>
      <c r="FL332">
        <v>57473</v>
      </c>
      <c r="FO332">
        <v>53766</v>
      </c>
      <c r="FP332">
        <v>217803</v>
      </c>
      <c r="FQ332">
        <v>55234</v>
      </c>
      <c r="FR332">
        <v>4073</v>
      </c>
      <c r="FS332">
        <v>7241</v>
      </c>
      <c r="FT332">
        <v>7708</v>
      </c>
      <c r="FU332">
        <v>467</v>
      </c>
      <c r="FV332">
        <v>11781</v>
      </c>
      <c r="FW332">
        <v>7708</v>
      </c>
      <c r="FX332">
        <v>0</v>
      </c>
      <c r="FY332">
        <v>0</v>
      </c>
      <c r="GB332">
        <v>-453</v>
      </c>
      <c r="GG332">
        <v>189703</v>
      </c>
      <c r="GH332">
        <v>713</v>
      </c>
      <c r="GI332">
        <v>150805</v>
      </c>
      <c r="GJ332">
        <v>11000</v>
      </c>
      <c r="GM332">
        <v>240224</v>
      </c>
      <c r="GN332">
        <v>27990</v>
      </c>
      <c r="GQ332">
        <v>2239</v>
      </c>
      <c r="GW332">
        <v>1051</v>
      </c>
      <c r="GX332">
        <v>0</v>
      </c>
      <c r="GY332">
        <v>30753</v>
      </c>
      <c r="HC332">
        <v>1051</v>
      </c>
      <c r="HD332">
        <v>0</v>
      </c>
      <c r="HE332">
        <v>30753</v>
      </c>
      <c r="HF332">
        <v>1051</v>
      </c>
      <c r="HG332">
        <v>0</v>
      </c>
      <c r="HH332">
        <v>20753</v>
      </c>
      <c r="HL332">
        <v>1051</v>
      </c>
      <c r="HM332">
        <v>0</v>
      </c>
      <c r="HN332">
        <v>20753</v>
      </c>
      <c r="IY332">
        <v>79000</v>
      </c>
    </row>
    <row r="333" spans="1:389">
      <c r="A333" t="s">
        <v>8766</v>
      </c>
      <c r="B333">
        <v>6629013284</v>
      </c>
      <c r="C333" t="s">
        <v>8767</v>
      </c>
      <c r="D333" t="s">
        <v>2266</v>
      </c>
      <c r="E333">
        <v>24032447</v>
      </c>
      <c r="F333" t="s">
        <v>8769</v>
      </c>
      <c r="G333" t="s">
        <v>8768</v>
      </c>
      <c r="H333" t="s">
        <v>3931</v>
      </c>
      <c r="I333" t="s">
        <v>3932</v>
      </c>
      <c r="T333">
        <v>7230</v>
      </c>
      <c r="U333">
        <v>7423</v>
      </c>
      <c r="AL333">
        <v>3094</v>
      </c>
      <c r="AM333">
        <v>3243</v>
      </c>
      <c r="AP333">
        <v>7702</v>
      </c>
      <c r="AQ333">
        <v>7476</v>
      </c>
      <c r="BH333">
        <v>16711</v>
      </c>
      <c r="BI333">
        <v>15148</v>
      </c>
      <c r="BL333">
        <v>1010</v>
      </c>
      <c r="BM333">
        <v>1010</v>
      </c>
      <c r="BX333">
        <v>305</v>
      </c>
      <c r="BY333">
        <v>1984</v>
      </c>
      <c r="CD333">
        <v>18026</v>
      </c>
      <c r="CE333">
        <v>18142</v>
      </c>
      <c r="CN333">
        <v>5660</v>
      </c>
      <c r="CO333">
        <v>6240</v>
      </c>
      <c r="CP333">
        <v>1571</v>
      </c>
      <c r="CQ333">
        <v>4289</v>
      </c>
      <c r="CT333">
        <v>240</v>
      </c>
      <c r="CU333">
        <v>386</v>
      </c>
      <c r="CV333">
        <v>558</v>
      </c>
      <c r="CW333">
        <v>862</v>
      </c>
      <c r="DD333">
        <v>1080</v>
      </c>
      <c r="DE333">
        <v>2257</v>
      </c>
      <c r="DF333">
        <v>4371</v>
      </c>
      <c r="DG333">
        <v>2960</v>
      </c>
    </row>
    <row r="334" spans="1:389">
      <c r="A334" t="s">
        <v>8770</v>
      </c>
      <c r="B334">
        <v>5407977286</v>
      </c>
      <c r="C334" t="s">
        <v>3985</v>
      </c>
      <c r="D334" t="s">
        <v>8771</v>
      </c>
      <c r="E334">
        <v>24488080</v>
      </c>
      <c r="F334" t="s">
        <v>8772</v>
      </c>
      <c r="G334" t="s">
        <v>3936</v>
      </c>
      <c r="H334" t="s">
        <v>3931</v>
      </c>
      <c r="I334" t="s">
        <v>3932</v>
      </c>
      <c r="L334">
        <v>5915</v>
      </c>
      <c r="T334">
        <v>21254</v>
      </c>
      <c r="U334">
        <v>114</v>
      </c>
      <c r="Z334">
        <v>10036</v>
      </c>
      <c r="AD334">
        <v>37205</v>
      </c>
      <c r="AE334">
        <v>114</v>
      </c>
      <c r="AF334">
        <v>0</v>
      </c>
      <c r="AL334">
        <v>15567</v>
      </c>
      <c r="AM334">
        <v>16876</v>
      </c>
      <c r="AN334">
        <v>1156303</v>
      </c>
      <c r="AO334">
        <v>656988</v>
      </c>
      <c r="AP334">
        <v>11695</v>
      </c>
      <c r="AQ334">
        <v>18218</v>
      </c>
      <c r="AR334">
        <v>3609</v>
      </c>
      <c r="AS334">
        <v>3276</v>
      </c>
      <c r="AT334">
        <v>1187174</v>
      </c>
      <c r="AU334">
        <v>695358</v>
      </c>
      <c r="AV334">
        <v>11</v>
      </c>
      <c r="AW334">
        <v>11</v>
      </c>
      <c r="BB334">
        <v>110000</v>
      </c>
      <c r="BC334">
        <v>110000</v>
      </c>
      <c r="BF334">
        <v>479443</v>
      </c>
      <c r="BG334">
        <v>262294</v>
      </c>
      <c r="BH334">
        <v>589454</v>
      </c>
      <c r="BI334">
        <v>372305</v>
      </c>
      <c r="BL334">
        <v>385000</v>
      </c>
      <c r="BM334">
        <v>176154</v>
      </c>
      <c r="BN334">
        <v>5443</v>
      </c>
      <c r="BP334">
        <v>9691</v>
      </c>
      <c r="BQ334">
        <v>1646</v>
      </c>
      <c r="BT334">
        <v>410022</v>
      </c>
      <c r="BU334">
        <v>176154</v>
      </c>
      <c r="BV334">
        <v>29784</v>
      </c>
      <c r="BX334">
        <v>185428</v>
      </c>
      <c r="BY334">
        <v>145367</v>
      </c>
      <c r="CB334">
        <v>224903</v>
      </c>
      <c r="CC334">
        <v>147013</v>
      </c>
      <c r="CD334">
        <v>1224379</v>
      </c>
      <c r="CE334">
        <v>695472</v>
      </c>
      <c r="CF334">
        <v>249905</v>
      </c>
      <c r="CG334">
        <v>94059</v>
      </c>
      <c r="CH334">
        <v>396888</v>
      </c>
      <c r="CI334">
        <v>199778</v>
      </c>
      <c r="CJ334">
        <v>2545</v>
      </c>
      <c r="CL334">
        <v>63342</v>
      </c>
      <c r="CM334">
        <v>8758</v>
      </c>
      <c r="CN334">
        <v>14246</v>
      </c>
      <c r="CO334">
        <v>21670</v>
      </c>
      <c r="CP334">
        <v>42350</v>
      </c>
      <c r="CQ334">
        <v>44103</v>
      </c>
      <c r="CR334">
        <v>307987</v>
      </c>
      <c r="CS334">
        <v>168587</v>
      </c>
      <c r="CT334">
        <v>-60838</v>
      </c>
      <c r="CU334">
        <v>-29331</v>
      </c>
      <c r="CV334">
        <v>247149</v>
      </c>
      <c r="CW334">
        <v>139256</v>
      </c>
      <c r="CX334">
        <v>65431</v>
      </c>
      <c r="CY334">
        <v>29331</v>
      </c>
      <c r="CZ334">
        <v>4593</v>
      </c>
      <c r="DB334">
        <v>247149</v>
      </c>
      <c r="DC334">
        <v>139256</v>
      </c>
      <c r="DD334">
        <v>1018079</v>
      </c>
      <c r="DE334">
        <v>383177</v>
      </c>
      <c r="DF334">
        <v>371286</v>
      </c>
      <c r="DG334">
        <v>89340</v>
      </c>
      <c r="DH334">
        <v>646793</v>
      </c>
      <c r="DI334">
        <v>293837</v>
      </c>
      <c r="DJ334">
        <v>10</v>
      </c>
      <c r="DK334">
        <v>123038</v>
      </c>
      <c r="DL334">
        <v>133048</v>
      </c>
      <c r="DM334">
        <v>1</v>
      </c>
      <c r="DN334">
        <v>139256</v>
      </c>
      <c r="DO334">
        <v>239257</v>
      </c>
      <c r="DP334">
        <v>247149</v>
      </c>
      <c r="DQ334">
        <v>247149</v>
      </c>
      <c r="DW334">
        <v>11</v>
      </c>
      <c r="DX334">
        <v>262294</v>
      </c>
      <c r="DY334">
        <v>372305</v>
      </c>
      <c r="DZ334">
        <v>0</v>
      </c>
      <c r="EA334">
        <v>247149</v>
      </c>
      <c r="EB334">
        <v>247149</v>
      </c>
      <c r="EC334">
        <v>0</v>
      </c>
      <c r="ED334">
        <v>30000</v>
      </c>
      <c r="EE334">
        <v>30000</v>
      </c>
      <c r="EF334">
        <v>30000</v>
      </c>
      <c r="EG334">
        <v>30000</v>
      </c>
      <c r="EH334">
        <v>11</v>
      </c>
      <c r="EI334">
        <v>479443</v>
      </c>
      <c r="EJ334">
        <v>589454</v>
      </c>
      <c r="EK334">
        <v>589454</v>
      </c>
      <c r="EL334">
        <v>372305</v>
      </c>
      <c r="EM334">
        <v>303396</v>
      </c>
      <c r="EN334">
        <v>300165</v>
      </c>
      <c r="EO334">
        <v>1022813</v>
      </c>
      <c r="EP334">
        <v>418221</v>
      </c>
      <c r="ES334">
        <v>52</v>
      </c>
      <c r="ET334">
        <v>808475</v>
      </c>
      <c r="EU334">
        <v>511599</v>
      </c>
      <c r="EV334">
        <v>74906</v>
      </c>
      <c r="EW334">
        <v>67071</v>
      </c>
      <c r="EX334">
        <v>212881</v>
      </c>
      <c r="EY334">
        <v>52641</v>
      </c>
      <c r="EZ334">
        <v>64892</v>
      </c>
      <c r="FA334">
        <v>49327</v>
      </c>
      <c r="FB334">
        <v>42590</v>
      </c>
      <c r="FC334">
        <v>11851</v>
      </c>
      <c r="FD334">
        <v>3310</v>
      </c>
      <c r="FE334">
        <v>513287</v>
      </c>
      <c r="FF334">
        <v>203442</v>
      </c>
      <c r="FG334">
        <v>7251</v>
      </c>
      <c r="FI334">
        <v>-14731</v>
      </c>
      <c r="FK334">
        <v>294660</v>
      </c>
      <c r="FL334">
        <v>200000</v>
      </c>
      <c r="FM334">
        <v>30000</v>
      </c>
      <c r="FO334">
        <v>57654</v>
      </c>
      <c r="FP334">
        <v>-505079</v>
      </c>
      <c r="FQ334">
        <v>-211434</v>
      </c>
      <c r="FR334">
        <v>-6523</v>
      </c>
      <c r="FS334">
        <v>-7992</v>
      </c>
      <c r="FT334">
        <v>18218</v>
      </c>
      <c r="FU334">
        <v>26210</v>
      </c>
      <c r="FV334">
        <v>11695</v>
      </c>
      <c r="FW334">
        <v>18218</v>
      </c>
      <c r="GG334">
        <v>164</v>
      </c>
      <c r="GH334">
        <v>9197</v>
      </c>
      <c r="GK334">
        <v>2520</v>
      </c>
      <c r="GM334">
        <v>10000</v>
      </c>
      <c r="GQ334">
        <v>25846</v>
      </c>
      <c r="GT334">
        <v>10000</v>
      </c>
      <c r="GU334">
        <v>110000</v>
      </c>
      <c r="GV334">
        <v>110000</v>
      </c>
      <c r="GW334">
        <v>140116</v>
      </c>
      <c r="GX334">
        <v>100001</v>
      </c>
      <c r="GY334">
        <v>373951</v>
      </c>
      <c r="GZ334">
        <v>-860</v>
      </c>
      <c r="HA334">
        <v>0</v>
      </c>
      <c r="HB334">
        <v>-1646</v>
      </c>
      <c r="HC334">
        <v>139256</v>
      </c>
      <c r="HD334">
        <v>100001</v>
      </c>
      <c r="HE334">
        <v>372305</v>
      </c>
      <c r="HF334">
        <v>140116</v>
      </c>
      <c r="HG334">
        <v>0</v>
      </c>
      <c r="HH334">
        <v>263940</v>
      </c>
      <c r="HI334">
        <v>-860</v>
      </c>
      <c r="HJ334">
        <v>0</v>
      </c>
      <c r="HK334">
        <v>-1646</v>
      </c>
      <c r="HL334">
        <v>139256</v>
      </c>
      <c r="HM334">
        <v>0</v>
      </c>
      <c r="HN334">
        <v>262294</v>
      </c>
      <c r="IY334">
        <v>0</v>
      </c>
      <c r="IZ334">
        <v>100001</v>
      </c>
      <c r="JI334">
        <v>100000</v>
      </c>
    </row>
    <row r="335" spans="1:389">
      <c r="A335" t="s">
        <v>8773</v>
      </c>
      <c r="B335">
        <v>3702239395</v>
      </c>
      <c r="C335" t="s">
        <v>4028</v>
      </c>
      <c r="D335" t="s">
        <v>8774</v>
      </c>
      <c r="E335">
        <v>24106343</v>
      </c>
      <c r="F335" t="s">
        <v>8775</v>
      </c>
      <c r="G335" t="s">
        <v>3936</v>
      </c>
      <c r="H335" t="s">
        <v>3931</v>
      </c>
      <c r="I335" t="s">
        <v>3932</v>
      </c>
      <c r="T335">
        <v>24629</v>
      </c>
      <c r="U335">
        <v>42306</v>
      </c>
      <c r="AD335">
        <v>24629</v>
      </c>
      <c r="AE335">
        <v>42306</v>
      </c>
      <c r="AF335">
        <v>2</v>
      </c>
      <c r="AG335">
        <v>2</v>
      </c>
      <c r="AL335">
        <v>7173</v>
      </c>
      <c r="AM335">
        <v>2915</v>
      </c>
      <c r="AN335">
        <v>854703</v>
      </c>
      <c r="AO335">
        <v>707496</v>
      </c>
      <c r="AP335">
        <v>8163</v>
      </c>
      <c r="AQ335">
        <v>4370</v>
      </c>
      <c r="AR335">
        <v>0</v>
      </c>
      <c r="AS335">
        <v>492</v>
      </c>
      <c r="AT335">
        <v>870041</v>
      </c>
      <c r="AU335">
        <v>715275</v>
      </c>
      <c r="AV335">
        <v>10500</v>
      </c>
      <c r="AW335">
        <v>10500</v>
      </c>
      <c r="BF335">
        <v>607633</v>
      </c>
      <c r="BG335">
        <v>540569</v>
      </c>
      <c r="BH335">
        <v>618133</v>
      </c>
      <c r="BI335">
        <v>551069</v>
      </c>
      <c r="BL335">
        <v>0</v>
      </c>
      <c r="BM335">
        <v>100645</v>
      </c>
      <c r="BP335">
        <v>941</v>
      </c>
      <c r="BQ335">
        <v>730</v>
      </c>
      <c r="BT335">
        <v>18287</v>
      </c>
      <c r="BU335">
        <v>134640</v>
      </c>
      <c r="BV335">
        <v>205768</v>
      </c>
      <c r="BW335">
        <v>46480</v>
      </c>
      <c r="BX335">
        <v>51541</v>
      </c>
      <c r="BY335">
        <v>24662</v>
      </c>
      <c r="CB335">
        <v>258250</v>
      </c>
      <c r="CC335">
        <v>71872</v>
      </c>
      <c r="CD335">
        <v>894670</v>
      </c>
      <c r="CE335">
        <v>757581</v>
      </c>
      <c r="CF335">
        <v>16513</v>
      </c>
      <c r="CG335">
        <v>19631</v>
      </c>
      <c r="CH335">
        <v>536365</v>
      </c>
      <c r="CI335">
        <v>560530</v>
      </c>
      <c r="CJ335">
        <v>6398</v>
      </c>
      <c r="CK335">
        <v>8144</v>
      </c>
      <c r="CL335">
        <v>51860</v>
      </c>
      <c r="CM335">
        <v>17157</v>
      </c>
      <c r="CN335">
        <v>257214</v>
      </c>
      <c r="CO335">
        <v>42455</v>
      </c>
      <c r="CP335">
        <v>235549</v>
      </c>
      <c r="CQ335">
        <v>132694</v>
      </c>
      <c r="CR335">
        <v>512568</v>
      </c>
      <c r="CS335">
        <v>461278</v>
      </c>
      <c r="CT335">
        <v>-105504</v>
      </c>
      <c r="CU335">
        <v>-92584</v>
      </c>
      <c r="CV335">
        <v>407064</v>
      </c>
      <c r="CW335">
        <v>368694</v>
      </c>
      <c r="CX335">
        <v>105504</v>
      </c>
      <c r="CY335">
        <v>92584</v>
      </c>
      <c r="DB335">
        <v>407064</v>
      </c>
      <c r="DC335">
        <v>368694</v>
      </c>
      <c r="DD335">
        <v>992747</v>
      </c>
      <c r="DE335">
        <v>736963</v>
      </c>
      <c r="DF335">
        <v>439869</v>
      </c>
      <c r="DG335">
        <v>154556</v>
      </c>
      <c r="DH335">
        <v>552878</v>
      </c>
      <c r="DI335">
        <v>582407</v>
      </c>
      <c r="DJ335">
        <v>10500</v>
      </c>
      <c r="DK335">
        <v>258875</v>
      </c>
      <c r="DL335">
        <v>269375</v>
      </c>
      <c r="DM335">
        <v>0</v>
      </c>
      <c r="DN335">
        <v>368694</v>
      </c>
      <c r="DO335">
        <v>368694</v>
      </c>
      <c r="DP335">
        <v>407064</v>
      </c>
      <c r="DQ335">
        <v>407064</v>
      </c>
      <c r="DR335">
        <v>0</v>
      </c>
      <c r="DS335">
        <v>87000</v>
      </c>
      <c r="DT335">
        <v>87000</v>
      </c>
      <c r="DU335">
        <v>87000</v>
      </c>
      <c r="DV335">
        <v>87000</v>
      </c>
      <c r="DW335">
        <v>10500</v>
      </c>
      <c r="DX335">
        <v>540569</v>
      </c>
      <c r="DY335">
        <v>551069</v>
      </c>
      <c r="DZ335">
        <v>0</v>
      </c>
      <c r="EA335">
        <v>407064</v>
      </c>
      <c r="EB335">
        <v>407064</v>
      </c>
      <c r="EC335">
        <v>0</v>
      </c>
      <c r="ED335">
        <v>340000</v>
      </c>
      <c r="EE335">
        <v>340000</v>
      </c>
      <c r="EF335">
        <v>340000</v>
      </c>
      <c r="EG335">
        <v>340000</v>
      </c>
      <c r="EH335">
        <v>10500</v>
      </c>
      <c r="EI335">
        <v>607633</v>
      </c>
      <c r="EJ335">
        <v>618133</v>
      </c>
      <c r="EK335">
        <v>618133</v>
      </c>
      <c r="EL335">
        <v>551069</v>
      </c>
      <c r="EM335">
        <v>374057</v>
      </c>
      <c r="EN335">
        <v>149684</v>
      </c>
      <c r="EO335">
        <v>1002179</v>
      </c>
      <c r="EP335">
        <v>740801</v>
      </c>
      <c r="EQ335">
        <v>246987</v>
      </c>
      <c r="ER335">
        <v>17986</v>
      </c>
      <c r="ES335">
        <v>13254</v>
      </c>
      <c r="ET335">
        <v>604434</v>
      </c>
      <c r="EU335">
        <v>225785</v>
      </c>
      <c r="EV335">
        <v>131070</v>
      </c>
      <c r="EW335">
        <v>93270</v>
      </c>
      <c r="EX335">
        <v>111801</v>
      </c>
      <c r="EY335">
        <v>55955</v>
      </c>
      <c r="EZ335">
        <v>46598</v>
      </c>
      <c r="FA335">
        <v>106721</v>
      </c>
      <c r="FB335">
        <v>99783</v>
      </c>
      <c r="FC335">
        <v>0</v>
      </c>
      <c r="FD335">
        <v>15750</v>
      </c>
      <c r="FE335">
        <v>766000</v>
      </c>
      <c r="FF335">
        <v>449559</v>
      </c>
      <c r="FG335">
        <v>3190</v>
      </c>
      <c r="FH335">
        <v>24426</v>
      </c>
      <c r="FI335">
        <v>-531831</v>
      </c>
      <c r="FJ335">
        <v>-373090</v>
      </c>
      <c r="FK335">
        <v>374057</v>
      </c>
      <c r="FL335">
        <v>149684</v>
      </c>
      <c r="FM335">
        <v>289300</v>
      </c>
      <c r="FN335">
        <v>74304</v>
      </c>
      <c r="FO335">
        <v>315134</v>
      </c>
      <c r="FP335">
        <v>-230377</v>
      </c>
      <c r="FQ335">
        <v>-76101</v>
      </c>
      <c r="FR335">
        <v>3792</v>
      </c>
      <c r="FS335">
        <v>368</v>
      </c>
      <c r="FT335">
        <v>4371</v>
      </c>
      <c r="FU335">
        <v>4003</v>
      </c>
      <c r="FV335">
        <v>8163</v>
      </c>
      <c r="FW335">
        <v>4371</v>
      </c>
      <c r="GG335">
        <v>11584</v>
      </c>
      <c r="GH335">
        <v>21349</v>
      </c>
      <c r="GI335">
        <v>54609</v>
      </c>
      <c r="GJ335">
        <v>26220</v>
      </c>
      <c r="GK335">
        <v>6569</v>
      </c>
      <c r="GL335">
        <v>8401</v>
      </c>
      <c r="GM335">
        <v>590964</v>
      </c>
      <c r="GN335">
        <v>392035</v>
      </c>
      <c r="GQ335">
        <v>151481</v>
      </c>
      <c r="GW335">
        <v>368693</v>
      </c>
      <c r="GX335">
        <v>-86999</v>
      </c>
      <c r="GY335">
        <v>551069</v>
      </c>
      <c r="HC335">
        <v>368693</v>
      </c>
      <c r="HD335">
        <v>-86999</v>
      </c>
      <c r="HE335">
        <v>551069</v>
      </c>
      <c r="HF335">
        <v>368693</v>
      </c>
      <c r="HG335">
        <v>-86999</v>
      </c>
      <c r="HH335">
        <v>540569</v>
      </c>
      <c r="HL335">
        <v>368693</v>
      </c>
      <c r="HM335">
        <v>-86999</v>
      </c>
      <c r="HN335">
        <v>540569</v>
      </c>
      <c r="HU335">
        <v>84</v>
      </c>
      <c r="HV335">
        <v>1328</v>
      </c>
      <c r="HZ335">
        <v>1145</v>
      </c>
      <c r="IB335">
        <v>0</v>
      </c>
      <c r="IC335">
        <v>2246</v>
      </c>
      <c r="IG335">
        <v>24500</v>
      </c>
    </row>
    <row r="336" spans="1:389">
      <c r="A336" t="s">
        <v>3942</v>
      </c>
      <c r="B336">
        <v>7704464202</v>
      </c>
      <c r="C336" t="s">
        <v>3943</v>
      </c>
      <c r="D336" t="s">
        <v>3944</v>
      </c>
      <c r="E336">
        <v>25239892</v>
      </c>
      <c r="F336" t="s">
        <v>3945</v>
      </c>
      <c r="G336" t="s">
        <v>3936</v>
      </c>
      <c r="H336" t="s">
        <v>3931</v>
      </c>
      <c r="I336" t="s">
        <v>3932</v>
      </c>
      <c r="X336">
        <v>0</v>
      </c>
      <c r="AF336">
        <v>202771</v>
      </c>
      <c r="AG336">
        <v>187500</v>
      </c>
      <c r="AL336">
        <v>576623</v>
      </c>
      <c r="AM336">
        <v>515201</v>
      </c>
      <c r="AP336">
        <v>3220</v>
      </c>
      <c r="AQ336">
        <v>3015</v>
      </c>
      <c r="BH336">
        <v>-41874</v>
      </c>
      <c r="BI336">
        <v>-12457</v>
      </c>
      <c r="BL336">
        <v>445485</v>
      </c>
      <c r="BM336">
        <v>362417</v>
      </c>
      <c r="BV336">
        <v>124405</v>
      </c>
      <c r="BW336">
        <v>78349</v>
      </c>
      <c r="BX336">
        <v>254598</v>
      </c>
      <c r="BY336">
        <v>277407</v>
      </c>
      <c r="CD336">
        <v>782614</v>
      </c>
      <c r="CE336">
        <v>705716</v>
      </c>
      <c r="CN336">
        <v>23291</v>
      </c>
      <c r="CO336">
        <v>55202</v>
      </c>
      <c r="CP336">
        <v>65319</v>
      </c>
      <c r="CQ336">
        <v>61336</v>
      </c>
      <c r="CT336">
        <v>1453</v>
      </c>
      <c r="CU336">
        <v>1666</v>
      </c>
      <c r="CV336">
        <v>-29417</v>
      </c>
      <c r="CW336">
        <v>307</v>
      </c>
      <c r="DD336">
        <v>65625</v>
      </c>
      <c r="DE336">
        <v>111781</v>
      </c>
      <c r="DF336">
        <v>51561</v>
      </c>
      <c r="DG336">
        <v>103674</v>
      </c>
    </row>
    <row r="337" spans="1:385">
      <c r="A337" t="s">
        <v>8776</v>
      </c>
      <c r="B337">
        <v>7722862647</v>
      </c>
      <c r="C337" t="s">
        <v>8156</v>
      </c>
      <c r="D337" t="s">
        <v>8777</v>
      </c>
      <c r="E337">
        <v>23430449</v>
      </c>
      <c r="F337" t="s">
        <v>8778</v>
      </c>
      <c r="G337" t="s">
        <v>3978</v>
      </c>
      <c r="H337" t="s">
        <v>3931</v>
      </c>
      <c r="I337" t="s">
        <v>3932</v>
      </c>
      <c r="T337">
        <v>3006</v>
      </c>
      <c r="U337">
        <v>4666</v>
      </c>
      <c r="AL337">
        <v>14251</v>
      </c>
      <c r="AM337">
        <v>10835</v>
      </c>
      <c r="AP337">
        <v>6995</v>
      </c>
      <c r="AQ337">
        <v>2448</v>
      </c>
      <c r="BH337">
        <v>13051</v>
      </c>
      <c r="BI337">
        <v>6028</v>
      </c>
      <c r="BL337">
        <v>8327</v>
      </c>
      <c r="BM337">
        <v>8327</v>
      </c>
      <c r="BV337">
        <v>38</v>
      </c>
      <c r="BW337">
        <v>38</v>
      </c>
      <c r="BX337">
        <v>1287</v>
      </c>
      <c r="BY337">
        <v>941</v>
      </c>
      <c r="CD337">
        <v>24252</v>
      </c>
      <c r="CE337">
        <v>17949</v>
      </c>
      <c r="CN337">
        <v>438</v>
      </c>
      <c r="CO337">
        <v>7579</v>
      </c>
      <c r="CP337">
        <v>1134</v>
      </c>
      <c r="CQ337">
        <v>8745</v>
      </c>
      <c r="CT337">
        <v>3277</v>
      </c>
      <c r="CU337">
        <v>2964</v>
      </c>
      <c r="CV337">
        <v>7479</v>
      </c>
      <c r="CW337">
        <v>2740</v>
      </c>
      <c r="DD337">
        <v>57011</v>
      </c>
      <c r="DE337">
        <v>45565</v>
      </c>
      <c r="DF337">
        <v>45559</v>
      </c>
      <c r="DG337">
        <v>38695</v>
      </c>
    </row>
    <row r="338" spans="1:385">
      <c r="A338" t="s">
        <v>4147</v>
      </c>
      <c r="B338">
        <v>5257198753</v>
      </c>
      <c r="C338" t="s">
        <v>4148</v>
      </c>
      <c r="D338" t="s">
        <v>2294</v>
      </c>
      <c r="E338">
        <v>23635816</v>
      </c>
      <c r="F338" t="s">
        <v>4149</v>
      </c>
      <c r="G338" t="s">
        <v>3936</v>
      </c>
      <c r="H338" t="s">
        <v>3931</v>
      </c>
      <c r="I338" t="s">
        <v>3932</v>
      </c>
      <c r="T338">
        <v>15338</v>
      </c>
      <c r="U338">
        <v>16043</v>
      </c>
      <c r="AD338">
        <v>15338</v>
      </c>
      <c r="AE338">
        <v>16043</v>
      </c>
      <c r="AL338">
        <v>13</v>
      </c>
      <c r="AM338">
        <v>14</v>
      </c>
      <c r="AP338">
        <v>7</v>
      </c>
      <c r="AQ338">
        <v>8</v>
      </c>
      <c r="AR338">
        <v>5</v>
      </c>
      <c r="AT338">
        <v>25</v>
      </c>
      <c r="AU338">
        <v>22</v>
      </c>
      <c r="AV338">
        <v>18345</v>
      </c>
      <c r="AW338">
        <v>18345</v>
      </c>
      <c r="BF338">
        <v>-4986</v>
      </c>
      <c r="BG338">
        <v>-4015</v>
      </c>
      <c r="BH338">
        <v>13359</v>
      </c>
      <c r="BI338">
        <v>14330</v>
      </c>
      <c r="BL338">
        <v>1695</v>
      </c>
      <c r="BM338">
        <v>1499</v>
      </c>
      <c r="BT338">
        <v>1695</v>
      </c>
      <c r="BU338">
        <v>1499</v>
      </c>
      <c r="BV338">
        <v>309</v>
      </c>
      <c r="BW338">
        <v>196</v>
      </c>
      <c r="BX338">
        <v>0</v>
      </c>
      <c r="BY338">
        <v>40</v>
      </c>
      <c r="CB338">
        <v>309</v>
      </c>
      <c r="CC338">
        <v>236</v>
      </c>
      <c r="CD338">
        <v>15363</v>
      </c>
      <c r="CE338">
        <v>16065</v>
      </c>
      <c r="CH338">
        <v>-960</v>
      </c>
      <c r="CI338">
        <v>-944</v>
      </c>
      <c r="CP338">
        <v>11</v>
      </c>
      <c r="CQ338">
        <v>12</v>
      </c>
      <c r="CR338">
        <v>-971</v>
      </c>
      <c r="CS338">
        <v>-956</v>
      </c>
      <c r="CV338">
        <v>-971</v>
      </c>
      <c r="CW338">
        <v>-956</v>
      </c>
      <c r="DB338">
        <v>-971</v>
      </c>
      <c r="DC338">
        <v>-956</v>
      </c>
      <c r="DF338">
        <v>960</v>
      </c>
      <c r="DG338">
        <v>944</v>
      </c>
      <c r="DH338">
        <v>-960</v>
      </c>
      <c r="DI338">
        <v>-944</v>
      </c>
      <c r="DJ338">
        <v>18345</v>
      </c>
      <c r="DK338">
        <v>-3059</v>
      </c>
      <c r="DL338">
        <v>15286</v>
      </c>
      <c r="DR338">
        <v>0</v>
      </c>
      <c r="DS338">
        <v>956</v>
      </c>
      <c r="DT338">
        <v>956</v>
      </c>
      <c r="DW338">
        <v>18345</v>
      </c>
      <c r="DX338">
        <v>-4015</v>
      </c>
      <c r="DY338">
        <v>14330</v>
      </c>
      <c r="EC338">
        <v>0</v>
      </c>
      <c r="ED338">
        <v>971</v>
      </c>
      <c r="EE338">
        <v>971</v>
      </c>
      <c r="EH338">
        <v>18345</v>
      </c>
      <c r="EI338">
        <v>-4986</v>
      </c>
      <c r="EJ338">
        <v>13359</v>
      </c>
      <c r="EK338">
        <v>13359</v>
      </c>
      <c r="EL338">
        <v>14330</v>
      </c>
      <c r="EM338">
        <v>309</v>
      </c>
      <c r="EN338">
        <v>196</v>
      </c>
      <c r="ET338">
        <v>310</v>
      </c>
      <c r="EU338">
        <v>251</v>
      </c>
      <c r="EV338">
        <v>295</v>
      </c>
      <c r="EW338">
        <v>239</v>
      </c>
      <c r="FC338">
        <v>15</v>
      </c>
      <c r="FD338">
        <v>12</v>
      </c>
      <c r="FE338">
        <v>-310</v>
      </c>
      <c r="FF338">
        <v>-251</v>
      </c>
      <c r="FK338">
        <v>309</v>
      </c>
      <c r="FL338">
        <v>196</v>
      </c>
      <c r="FP338">
        <v>309</v>
      </c>
      <c r="FQ338">
        <v>196</v>
      </c>
      <c r="FR338">
        <v>-1</v>
      </c>
      <c r="FS338">
        <v>-55</v>
      </c>
      <c r="FT338">
        <v>8</v>
      </c>
      <c r="FU338">
        <v>63</v>
      </c>
      <c r="FV338">
        <v>7</v>
      </c>
      <c r="FW338">
        <v>8</v>
      </c>
      <c r="FX338">
        <v>0</v>
      </c>
      <c r="FY338">
        <v>0</v>
      </c>
      <c r="GW338">
        <v>-956</v>
      </c>
      <c r="GX338">
        <v>1</v>
      </c>
      <c r="GY338">
        <v>14331</v>
      </c>
      <c r="HC338">
        <v>-956</v>
      </c>
      <c r="HD338">
        <v>1</v>
      </c>
      <c r="HE338">
        <v>14331</v>
      </c>
      <c r="HF338">
        <v>-956</v>
      </c>
      <c r="HG338">
        <v>1</v>
      </c>
      <c r="HH338">
        <v>-4014</v>
      </c>
      <c r="HL338">
        <v>-956</v>
      </c>
      <c r="HM338">
        <v>1</v>
      </c>
      <c r="HN338">
        <v>-4014</v>
      </c>
      <c r="IN338">
        <v>971</v>
      </c>
      <c r="IO338">
        <v>971</v>
      </c>
      <c r="KB338">
        <v>956</v>
      </c>
      <c r="KC338">
        <v>956</v>
      </c>
    </row>
    <row r="339" spans="1:385">
      <c r="A339" t="s">
        <v>8779</v>
      </c>
      <c r="B339">
        <v>7701903564</v>
      </c>
      <c r="C339" t="s">
        <v>4090</v>
      </c>
      <c r="D339" t="s">
        <v>8780</v>
      </c>
      <c r="E339">
        <v>24178651</v>
      </c>
      <c r="F339" t="s">
        <v>8781</v>
      </c>
      <c r="G339" t="s">
        <v>3936</v>
      </c>
      <c r="H339" t="s">
        <v>3931</v>
      </c>
      <c r="I339" t="s">
        <v>3932</v>
      </c>
      <c r="AL339">
        <v>16083</v>
      </c>
      <c r="AM339">
        <v>24874</v>
      </c>
      <c r="AP339">
        <v>2140</v>
      </c>
      <c r="AQ339">
        <v>1266</v>
      </c>
      <c r="BH339">
        <v>17453</v>
      </c>
      <c r="BI339">
        <v>25462</v>
      </c>
      <c r="BR339">
        <v>0</v>
      </c>
      <c r="BX339">
        <v>770</v>
      </c>
      <c r="BY339">
        <v>678</v>
      </c>
      <c r="CD339">
        <v>18223</v>
      </c>
      <c r="CE339">
        <v>26140</v>
      </c>
      <c r="CN339">
        <v>1621</v>
      </c>
      <c r="CO339">
        <v>431</v>
      </c>
      <c r="CP339">
        <v>610</v>
      </c>
      <c r="CQ339">
        <v>658</v>
      </c>
      <c r="CT339">
        <v>782</v>
      </c>
      <c r="CU339">
        <v>952</v>
      </c>
      <c r="CV339">
        <v>3867</v>
      </c>
      <c r="CW339">
        <v>9089</v>
      </c>
      <c r="DD339">
        <v>17973</v>
      </c>
      <c r="DE339">
        <v>31452</v>
      </c>
      <c r="DF339">
        <v>14335</v>
      </c>
      <c r="DG339">
        <v>21184</v>
      </c>
    </row>
    <row r="340" spans="1:385">
      <c r="A340" t="s">
        <v>8782</v>
      </c>
      <c r="B340">
        <v>1840014201</v>
      </c>
      <c r="C340" t="s">
        <v>4182</v>
      </c>
      <c r="D340" t="s">
        <v>2303</v>
      </c>
      <c r="E340">
        <v>23851727</v>
      </c>
      <c r="F340" t="s">
        <v>8783</v>
      </c>
      <c r="G340" t="s">
        <v>3936</v>
      </c>
      <c r="H340" t="s">
        <v>3931</v>
      </c>
      <c r="I340" t="s">
        <v>3932</v>
      </c>
      <c r="L340">
        <v>81</v>
      </c>
      <c r="M340">
        <v>81</v>
      </c>
      <c r="T340">
        <v>9384</v>
      </c>
      <c r="U340">
        <v>7734</v>
      </c>
      <c r="AD340">
        <v>9465</v>
      </c>
      <c r="AE340">
        <v>7815</v>
      </c>
      <c r="AF340">
        <v>0</v>
      </c>
      <c r="AL340">
        <v>4110</v>
      </c>
      <c r="AM340">
        <v>609</v>
      </c>
      <c r="AN340">
        <v>3354</v>
      </c>
      <c r="AO340">
        <v>3706</v>
      </c>
      <c r="AP340">
        <v>9868</v>
      </c>
      <c r="AQ340">
        <v>8220</v>
      </c>
      <c r="AT340">
        <v>17332</v>
      </c>
      <c r="AU340">
        <v>12535</v>
      </c>
      <c r="AV340">
        <v>15</v>
      </c>
      <c r="AW340">
        <v>15</v>
      </c>
      <c r="AZ340">
        <v>5160</v>
      </c>
      <c r="BA340">
        <v>4108</v>
      </c>
      <c r="BF340">
        <v>20210</v>
      </c>
      <c r="BG340">
        <v>14835</v>
      </c>
      <c r="BH340">
        <v>25385</v>
      </c>
      <c r="BI340">
        <v>18958</v>
      </c>
      <c r="BV340">
        <v>1203</v>
      </c>
      <c r="BW340">
        <v>1203</v>
      </c>
      <c r="BX340">
        <v>209</v>
      </c>
      <c r="BY340">
        <v>189</v>
      </c>
      <c r="CB340">
        <v>1412</v>
      </c>
      <c r="CC340">
        <v>1392</v>
      </c>
      <c r="CD340">
        <v>26797</v>
      </c>
      <c r="CE340">
        <v>20350</v>
      </c>
      <c r="CF340">
        <v>973</v>
      </c>
      <c r="CG340">
        <v>858</v>
      </c>
      <c r="CH340">
        <v>3979</v>
      </c>
      <c r="CI340">
        <v>5315</v>
      </c>
      <c r="CJ340">
        <v>1123</v>
      </c>
      <c r="CK340">
        <v>228</v>
      </c>
      <c r="CN340">
        <v>11</v>
      </c>
      <c r="CO340">
        <v>974</v>
      </c>
      <c r="CP340">
        <v>239</v>
      </c>
      <c r="CQ340">
        <v>4509</v>
      </c>
      <c r="CR340">
        <v>4874</v>
      </c>
      <c r="CS340">
        <v>2008</v>
      </c>
      <c r="CT340">
        <v>-395</v>
      </c>
      <c r="CU340">
        <v>-480</v>
      </c>
      <c r="CV340">
        <v>4479</v>
      </c>
      <c r="CW340">
        <v>1528</v>
      </c>
      <c r="DB340">
        <v>5375</v>
      </c>
      <c r="DC340">
        <v>1528</v>
      </c>
      <c r="DD340">
        <v>5609</v>
      </c>
      <c r="DE340">
        <v>6950</v>
      </c>
      <c r="DF340">
        <v>657</v>
      </c>
      <c r="DG340">
        <v>777</v>
      </c>
      <c r="DH340">
        <v>4952</v>
      </c>
      <c r="DI340">
        <v>6173</v>
      </c>
      <c r="JA340">
        <v>896</v>
      </c>
    </row>
    <row r="341" spans="1:385">
      <c r="A341" t="s">
        <v>8784</v>
      </c>
      <c r="B341">
        <v>7456045628</v>
      </c>
      <c r="C341" t="s">
        <v>8785</v>
      </c>
      <c r="D341" t="s">
        <v>8786</v>
      </c>
      <c r="E341">
        <v>24682882</v>
      </c>
      <c r="F341" t="s">
        <v>8787</v>
      </c>
      <c r="G341" t="s">
        <v>3936</v>
      </c>
      <c r="H341" t="s">
        <v>3931</v>
      </c>
      <c r="I341" t="s">
        <v>3932</v>
      </c>
      <c r="T341">
        <v>9352</v>
      </c>
      <c r="U341">
        <v>9352</v>
      </c>
      <c r="X341">
        <v>1500</v>
      </c>
      <c r="AF341">
        <v>0</v>
      </c>
      <c r="AG341">
        <v>0</v>
      </c>
      <c r="AL341">
        <v>145</v>
      </c>
      <c r="AM341">
        <v>8100</v>
      </c>
      <c r="AP341">
        <v>2634</v>
      </c>
      <c r="AQ341">
        <v>1955</v>
      </c>
      <c r="BH341">
        <v>8485</v>
      </c>
      <c r="BI341">
        <v>12476</v>
      </c>
      <c r="BL341">
        <v>4930</v>
      </c>
      <c r="BM341">
        <v>6647</v>
      </c>
      <c r="BR341">
        <v>0</v>
      </c>
      <c r="BS341">
        <v>210</v>
      </c>
      <c r="BV341">
        <v>0</v>
      </c>
      <c r="BW341">
        <v>0</v>
      </c>
      <c r="BX341">
        <v>216</v>
      </c>
      <c r="BY341">
        <v>74</v>
      </c>
      <c r="CD341">
        <v>13631</v>
      </c>
      <c r="CE341">
        <v>19407</v>
      </c>
      <c r="CN341">
        <v>15089</v>
      </c>
      <c r="CO341">
        <v>15697</v>
      </c>
      <c r="CP341">
        <v>2506</v>
      </c>
      <c r="CQ341">
        <v>3287</v>
      </c>
      <c r="CT341">
        <v>453</v>
      </c>
      <c r="CU341">
        <v>471</v>
      </c>
      <c r="CV341">
        <v>-3991</v>
      </c>
      <c r="CW341">
        <v>6180</v>
      </c>
      <c r="DF341">
        <v>16121</v>
      </c>
      <c r="DG341">
        <v>5759</v>
      </c>
      <c r="DJ341">
        <v>0</v>
      </c>
      <c r="DL341">
        <v>0</v>
      </c>
      <c r="DW341">
        <v>0</v>
      </c>
      <c r="DY341">
        <v>0</v>
      </c>
      <c r="EH341">
        <v>0</v>
      </c>
      <c r="EJ341">
        <v>0</v>
      </c>
      <c r="EK341">
        <v>8485</v>
      </c>
      <c r="EL341">
        <v>12476</v>
      </c>
      <c r="EM341">
        <v>0</v>
      </c>
      <c r="EN341">
        <v>5900</v>
      </c>
      <c r="ES341">
        <v>0</v>
      </c>
      <c r="ET341">
        <v>1718</v>
      </c>
      <c r="EU341">
        <v>0</v>
      </c>
      <c r="EV341">
        <v>6385</v>
      </c>
      <c r="EW341">
        <v>2059</v>
      </c>
      <c r="EX341">
        <v>3464</v>
      </c>
      <c r="EY341">
        <v>2812</v>
      </c>
      <c r="EZ341">
        <v>583</v>
      </c>
      <c r="FA341">
        <v>453</v>
      </c>
      <c r="FB341">
        <v>435</v>
      </c>
      <c r="FC341">
        <v>0</v>
      </c>
      <c r="FD341">
        <v>0</v>
      </c>
      <c r="FE341">
        <v>-11047</v>
      </c>
      <c r="FF341">
        <v>-8787</v>
      </c>
      <c r="FI341">
        <v>13587</v>
      </c>
      <c r="FJ341">
        <v>4699</v>
      </c>
      <c r="FK341">
        <v>0</v>
      </c>
      <c r="FL341">
        <v>5900</v>
      </c>
      <c r="FO341">
        <v>1718</v>
      </c>
      <c r="FP341">
        <v>-1718</v>
      </c>
      <c r="FQ341">
        <v>5900</v>
      </c>
      <c r="FR341">
        <v>822</v>
      </c>
      <c r="FS341">
        <v>1812</v>
      </c>
      <c r="FT341">
        <v>1812</v>
      </c>
      <c r="FU341">
        <v>0</v>
      </c>
      <c r="FV341">
        <v>2634</v>
      </c>
      <c r="FW341">
        <v>1812</v>
      </c>
      <c r="FX341">
        <v>0</v>
      </c>
      <c r="FY341">
        <v>0</v>
      </c>
      <c r="GG341">
        <v>0</v>
      </c>
      <c r="GH341">
        <v>194</v>
      </c>
      <c r="GI341">
        <v>15822</v>
      </c>
      <c r="GJ341">
        <v>16281</v>
      </c>
      <c r="GM341">
        <v>2235</v>
      </c>
      <c r="GN341">
        <v>0</v>
      </c>
      <c r="GQ341">
        <v>0</v>
      </c>
      <c r="GW341">
        <v>0</v>
      </c>
      <c r="GX341">
        <v>0</v>
      </c>
      <c r="GY341">
        <v>0</v>
      </c>
      <c r="HC341">
        <v>0</v>
      </c>
      <c r="HD341">
        <v>0</v>
      </c>
      <c r="HE341">
        <v>0</v>
      </c>
      <c r="IY341">
        <v>0</v>
      </c>
      <c r="IZ341">
        <v>0</v>
      </c>
      <c r="MT341">
        <v>0</v>
      </c>
      <c r="MY341">
        <v>0</v>
      </c>
      <c r="MZ341">
        <v>0</v>
      </c>
      <c r="NG341">
        <v>0</v>
      </c>
      <c r="NH341">
        <v>0</v>
      </c>
      <c r="NI341">
        <v>0</v>
      </c>
      <c r="NS341">
        <v>0</v>
      </c>
      <c r="NT341">
        <v>0</v>
      </c>
      <c r="NU341">
        <v>0</v>
      </c>
    </row>
    <row r="342" spans="1:385">
      <c r="A342" t="s">
        <v>8788</v>
      </c>
      <c r="B342">
        <v>3459011764</v>
      </c>
      <c r="C342" t="s">
        <v>8230</v>
      </c>
      <c r="D342" t="s">
        <v>2317</v>
      </c>
      <c r="E342">
        <v>23473018</v>
      </c>
      <c r="F342" t="s">
        <v>8789</v>
      </c>
      <c r="G342" t="s">
        <v>3936</v>
      </c>
      <c r="H342" t="s">
        <v>3931</v>
      </c>
      <c r="I342" t="s">
        <v>3932</v>
      </c>
      <c r="T342">
        <v>10480</v>
      </c>
      <c r="U342">
        <v>13290</v>
      </c>
      <c r="X342">
        <v>0</v>
      </c>
      <c r="AL342">
        <v>3309</v>
      </c>
      <c r="AM342">
        <v>3063</v>
      </c>
      <c r="AP342">
        <v>2048</v>
      </c>
      <c r="AQ342">
        <v>1467</v>
      </c>
      <c r="BH342">
        <v>-15665</v>
      </c>
      <c r="BI342">
        <v>-12838</v>
      </c>
      <c r="BL342">
        <v>27700</v>
      </c>
      <c r="BM342">
        <v>30200</v>
      </c>
      <c r="BV342">
        <v>0</v>
      </c>
      <c r="BX342">
        <v>3802</v>
      </c>
      <c r="BY342">
        <v>458</v>
      </c>
      <c r="CD342">
        <v>15837</v>
      </c>
      <c r="CE342">
        <v>17820</v>
      </c>
      <c r="CN342">
        <v>0</v>
      </c>
      <c r="CO342">
        <v>18</v>
      </c>
      <c r="CP342">
        <v>1977</v>
      </c>
      <c r="CQ342">
        <v>3113</v>
      </c>
      <c r="CT342">
        <v>249</v>
      </c>
      <c r="CU342">
        <v>41</v>
      </c>
      <c r="CV342">
        <v>-2590</v>
      </c>
      <c r="CW342">
        <v>-2895</v>
      </c>
      <c r="DD342">
        <v>3534</v>
      </c>
      <c r="DE342">
        <v>4141</v>
      </c>
      <c r="DF342">
        <v>3898</v>
      </c>
      <c r="DG342">
        <v>3900</v>
      </c>
    </row>
    <row r="343" spans="1:385">
      <c r="A343" t="s">
        <v>8790</v>
      </c>
      <c r="B343">
        <v>3461064925</v>
      </c>
      <c r="C343" t="s">
        <v>8791</v>
      </c>
      <c r="D343" t="s">
        <v>2324</v>
      </c>
      <c r="E343">
        <v>24048162</v>
      </c>
      <c r="F343" t="s">
        <v>8792</v>
      </c>
      <c r="G343" t="s">
        <v>3936</v>
      </c>
      <c r="H343" t="s">
        <v>3931</v>
      </c>
      <c r="I343" t="s">
        <v>3932</v>
      </c>
      <c r="AL343">
        <v>1107</v>
      </c>
      <c r="AM343">
        <v>1034</v>
      </c>
      <c r="AN343">
        <v>14659</v>
      </c>
      <c r="AO343">
        <v>12629</v>
      </c>
      <c r="AP343">
        <v>7</v>
      </c>
      <c r="AQ343">
        <v>1474</v>
      </c>
      <c r="AR343">
        <v>2</v>
      </c>
      <c r="AS343">
        <v>23</v>
      </c>
      <c r="AT343">
        <v>15775</v>
      </c>
      <c r="AU343">
        <v>15160</v>
      </c>
      <c r="AV343">
        <v>15</v>
      </c>
      <c r="AW343">
        <v>15</v>
      </c>
      <c r="AZ343">
        <v>10500</v>
      </c>
      <c r="BA343">
        <v>10500</v>
      </c>
      <c r="BF343">
        <v>320</v>
      </c>
      <c r="BG343">
        <v>320</v>
      </c>
      <c r="BH343">
        <v>10835</v>
      </c>
      <c r="BI343">
        <v>10835</v>
      </c>
      <c r="BV343">
        <v>870</v>
      </c>
      <c r="BW343">
        <v>3400</v>
      </c>
      <c r="BX343">
        <v>4069</v>
      </c>
      <c r="BY343">
        <v>925</v>
      </c>
      <c r="CB343">
        <v>4939</v>
      </c>
      <c r="CC343">
        <v>4325</v>
      </c>
      <c r="CD343">
        <v>15775</v>
      </c>
      <c r="CE343">
        <v>15160</v>
      </c>
      <c r="CH343">
        <v>127475</v>
      </c>
      <c r="CI343">
        <v>-1642</v>
      </c>
      <c r="CJ343">
        <v>34</v>
      </c>
      <c r="CN343">
        <v>5750</v>
      </c>
      <c r="CO343">
        <v>157892</v>
      </c>
      <c r="CP343">
        <v>132906</v>
      </c>
      <c r="CQ343">
        <v>155294</v>
      </c>
      <c r="CR343">
        <v>353</v>
      </c>
      <c r="CS343">
        <v>956</v>
      </c>
      <c r="CT343">
        <v>-71</v>
      </c>
      <c r="CU343">
        <v>-196</v>
      </c>
      <c r="CV343">
        <v>0</v>
      </c>
      <c r="CW343">
        <v>760</v>
      </c>
      <c r="CX343">
        <v>71</v>
      </c>
      <c r="CY343">
        <v>196</v>
      </c>
      <c r="DB343">
        <v>0</v>
      </c>
      <c r="DC343">
        <v>760</v>
      </c>
      <c r="DD343">
        <v>142579</v>
      </c>
      <c r="DF343">
        <v>15104</v>
      </c>
      <c r="DG343">
        <v>1642</v>
      </c>
      <c r="DH343">
        <v>127475</v>
      </c>
      <c r="DI343">
        <v>-1642</v>
      </c>
      <c r="DJ343">
        <v>15</v>
      </c>
      <c r="DK343">
        <v>2</v>
      </c>
      <c r="DL343">
        <v>10517</v>
      </c>
      <c r="DM343">
        <v>0</v>
      </c>
      <c r="DN343">
        <v>318</v>
      </c>
      <c r="DO343">
        <v>318</v>
      </c>
      <c r="DP343">
        <v>318</v>
      </c>
      <c r="DQ343">
        <v>318</v>
      </c>
      <c r="DW343">
        <v>15</v>
      </c>
      <c r="DX343">
        <v>320</v>
      </c>
      <c r="DY343">
        <v>10835</v>
      </c>
      <c r="EH343">
        <v>15</v>
      </c>
      <c r="EI343">
        <v>320</v>
      </c>
      <c r="EJ343">
        <v>10835</v>
      </c>
      <c r="EK343">
        <v>10835</v>
      </c>
      <c r="EL343">
        <v>10835</v>
      </c>
      <c r="EM343">
        <v>6303</v>
      </c>
      <c r="EN343">
        <v>165640</v>
      </c>
      <c r="EO343">
        <v>44</v>
      </c>
      <c r="ES343">
        <v>144091</v>
      </c>
      <c r="ET343">
        <v>3483</v>
      </c>
      <c r="EU343">
        <v>164791</v>
      </c>
      <c r="EV343">
        <v>2287</v>
      </c>
      <c r="EW343">
        <v>409</v>
      </c>
      <c r="EX343">
        <v>7667</v>
      </c>
      <c r="EY343">
        <v>1111</v>
      </c>
      <c r="FA343">
        <v>0</v>
      </c>
      <c r="FB343">
        <v>759</v>
      </c>
      <c r="FC343">
        <v>138468</v>
      </c>
      <c r="FD343">
        <v>162512</v>
      </c>
      <c r="FE343">
        <v>-4287</v>
      </c>
      <c r="FF343">
        <v>849</v>
      </c>
      <c r="FK343">
        <v>5713</v>
      </c>
      <c r="FO343">
        <v>3483</v>
      </c>
      <c r="FP343">
        <v>2820</v>
      </c>
      <c r="FR343">
        <v>-1467</v>
      </c>
      <c r="FS343">
        <v>849</v>
      </c>
      <c r="FT343">
        <v>1474</v>
      </c>
      <c r="FU343">
        <v>646</v>
      </c>
      <c r="FV343">
        <v>7</v>
      </c>
      <c r="FW343">
        <v>1495</v>
      </c>
      <c r="FX343">
        <v>0</v>
      </c>
      <c r="FY343">
        <v>0</v>
      </c>
      <c r="GB343">
        <v>-282</v>
      </c>
      <c r="GG343">
        <v>165640</v>
      </c>
      <c r="GT343">
        <v>10500</v>
      </c>
      <c r="GU343">
        <v>10500</v>
      </c>
      <c r="GV343">
        <v>10500</v>
      </c>
      <c r="GW343">
        <v>318</v>
      </c>
      <c r="GX343">
        <v>0</v>
      </c>
      <c r="GY343">
        <v>10835</v>
      </c>
      <c r="HC343">
        <v>318</v>
      </c>
      <c r="HD343">
        <v>0</v>
      </c>
      <c r="HE343">
        <v>10835</v>
      </c>
      <c r="HF343">
        <v>318</v>
      </c>
      <c r="HG343">
        <v>0</v>
      </c>
      <c r="HH343">
        <v>320</v>
      </c>
      <c r="HL343">
        <v>318</v>
      </c>
      <c r="HM343">
        <v>0</v>
      </c>
      <c r="HN343">
        <v>320</v>
      </c>
      <c r="IY343">
        <v>590</v>
      </c>
    </row>
    <row r="344" spans="1:385">
      <c r="A344" t="s">
        <v>8793</v>
      </c>
      <c r="B344">
        <v>9709065653</v>
      </c>
      <c r="C344" t="s">
        <v>8794</v>
      </c>
      <c r="D344" t="s">
        <v>2331</v>
      </c>
      <c r="E344">
        <v>24887262</v>
      </c>
      <c r="F344" t="s">
        <v>8795</v>
      </c>
      <c r="G344" t="s">
        <v>3936</v>
      </c>
      <c r="H344" t="s">
        <v>3931</v>
      </c>
      <c r="I344" t="s">
        <v>3932</v>
      </c>
      <c r="AL344">
        <v>205</v>
      </c>
      <c r="AM344">
        <v>655</v>
      </c>
      <c r="AN344">
        <v>79517</v>
      </c>
      <c r="AO344">
        <v>64300</v>
      </c>
      <c r="AP344">
        <v>2357</v>
      </c>
      <c r="AQ344">
        <v>11396</v>
      </c>
      <c r="AR344">
        <v>12</v>
      </c>
      <c r="AS344">
        <v>8</v>
      </c>
      <c r="AT344">
        <v>82091</v>
      </c>
      <c r="AU344">
        <v>76359</v>
      </c>
      <c r="AV344">
        <v>10500</v>
      </c>
      <c r="AW344">
        <v>10500</v>
      </c>
      <c r="BF344">
        <v>71199</v>
      </c>
      <c r="BG344">
        <v>63542</v>
      </c>
      <c r="BH344">
        <v>81699</v>
      </c>
      <c r="BI344">
        <v>74042</v>
      </c>
      <c r="BV344">
        <v>78</v>
      </c>
      <c r="BW344">
        <v>2164</v>
      </c>
      <c r="BX344">
        <v>314</v>
      </c>
      <c r="BY344">
        <v>153</v>
      </c>
      <c r="CB344">
        <v>392</v>
      </c>
      <c r="CC344">
        <v>2317</v>
      </c>
      <c r="CD344">
        <v>82091</v>
      </c>
      <c r="CE344">
        <v>76359</v>
      </c>
      <c r="CF344">
        <v>8195</v>
      </c>
      <c r="CG344">
        <v>12302</v>
      </c>
      <c r="CH344">
        <v>9430</v>
      </c>
      <c r="CI344">
        <v>32657</v>
      </c>
      <c r="CL344">
        <v>6</v>
      </c>
      <c r="CN344">
        <v>34</v>
      </c>
      <c r="CO344">
        <v>2</v>
      </c>
      <c r="CP344">
        <v>1688</v>
      </c>
      <c r="CQ344">
        <v>558</v>
      </c>
      <c r="CR344">
        <v>7770</v>
      </c>
      <c r="CS344">
        <v>32101</v>
      </c>
      <c r="CT344">
        <v>-104</v>
      </c>
      <c r="CU344">
        <v>-233</v>
      </c>
      <c r="CV344">
        <v>7666</v>
      </c>
      <c r="CW344">
        <v>31868</v>
      </c>
      <c r="CX344">
        <v>104</v>
      </c>
      <c r="CY344">
        <v>233</v>
      </c>
      <c r="DB344">
        <v>7666</v>
      </c>
      <c r="DC344">
        <v>31868</v>
      </c>
      <c r="DD344">
        <v>17625</v>
      </c>
      <c r="DE344">
        <v>44959</v>
      </c>
      <c r="DH344">
        <v>17625</v>
      </c>
      <c r="DI344">
        <v>44959</v>
      </c>
    </row>
    <row r="345" spans="1:385">
      <c r="A345" t="s">
        <v>4097</v>
      </c>
      <c r="B345">
        <v>9728016108</v>
      </c>
      <c r="C345" t="s">
        <v>4098</v>
      </c>
      <c r="D345" t="s">
        <v>2338</v>
      </c>
      <c r="E345">
        <v>25111790</v>
      </c>
      <c r="F345" t="s">
        <v>4099</v>
      </c>
      <c r="G345" t="s">
        <v>3936</v>
      </c>
      <c r="H345" t="s">
        <v>3931</v>
      </c>
      <c r="I345" t="s">
        <v>3932</v>
      </c>
      <c r="T345">
        <v>0</v>
      </c>
      <c r="AL345">
        <v>13942</v>
      </c>
      <c r="AM345">
        <v>13513</v>
      </c>
      <c r="AP345">
        <v>327</v>
      </c>
      <c r="AQ345">
        <v>188</v>
      </c>
      <c r="BH345">
        <v>14152</v>
      </c>
      <c r="BI345">
        <v>13598</v>
      </c>
      <c r="BL345">
        <v>0</v>
      </c>
      <c r="BX345">
        <v>117</v>
      </c>
      <c r="BY345">
        <v>103</v>
      </c>
      <c r="CD345">
        <v>14269</v>
      </c>
      <c r="CE345">
        <v>13701</v>
      </c>
      <c r="CP345">
        <v>67</v>
      </c>
      <c r="CQ345">
        <v>75</v>
      </c>
      <c r="CT345">
        <v>37</v>
      </c>
      <c r="CU345">
        <v>136</v>
      </c>
      <c r="CV345">
        <v>554</v>
      </c>
      <c r="CW345">
        <v>2465</v>
      </c>
      <c r="DD345">
        <v>1237</v>
      </c>
      <c r="DE345">
        <v>3492</v>
      </c>
      <c r="DF345">
        <v>579</v>
      </c>
      <c r="DG345">
        <v>816</v>
      </c>
    </row>
    <row r="346" spans="1:385">
      <c r="A346" t="s">
        <v>8796</v>
      </c>
      <c r="B346">
        <v>7627053269</v>
      </c>
      <c r="C346" t="s">
        <v>8797</v>
      </c>
      <c r="D346" t="s">
        <v>2345</v>
      </c>
      <c r="E346">
        <v>23158226</v>
      </c>
      <c r="F346" t="s">
        <v>8798</v>
      </c>
      <c r="G346" t="s">
        <v>3936</v>
      </c>
      <c r="H346" t="s">
        <v>3931</v>
      </c>
      <c r="I346" t="s">
        <v>3932</v>
      </c>
      <c r="T346">
        <v>8693</v>
      </c>
      <c r="U346">
        <v>9920</v>
      </c>
      <c r="AD346">
        <v>8693</v>
      </c>
      <c r="AE346">
        <v>9920</v>
      </c>
      <c r="AF346">
        <v>19</v>
      </c>
      <c r="AL346">
        <v>139410</v>
      </c>
      <c r="AM346">
        <v>105873</v>
      </c>
      <c r="AN346">
        <v>58560</v>
      </c>
      <c r="AO346">
        <v>34474</v>
      </c>
      <c r="AP346">
        <v>22438</v>
      </c>
      <c r="AQ346">
        <v>3714</v>
      </c>
      <c r="AR346">
        <v>3</v>
      </c>
      <c r="AS346">
        <v>8</v>
      </c>
      <c r="AT346">
        <v>220430</v>
      </c>
      <c r="AU346">
        <v>144068</v>
      </c>
      <c r="AV346">
        <v>10</v>
      </c>
      <c r="AW346">
        <v>10</v>
      </c>
      <c r="BB346">
        <v>9416</v>
      </c>
      <c r="BC346">
        <v>11223</v>
      </c>
      <c r="BF346">
        <v>27577</v>
      </c>
      <c r="BG346">
        <v>27577</v>
      </c>
      <c r="BH346">
        <v>37003</v>
      </c>
      <c r="BI346">
        <v>38810</v>
      </c>
      <c r="BL346">
        <v>28102</v>
      </c>
      <c r="BM346">
        <v>9012</v>
      </c>
      <c r="BT346">
        <v>28102</v>
      </c>
      <c r="BU346">
        <v>9012</v>
      </c>
      <c r="BV346">
        <v>3626</v>
      </c>
      <c r="BW346">
        <v>713</v>
      </c>
      <c r="BX346">
        <v>13749</v>
      </c>
      <c r="BY346">
        <v>6526</v>
      </c>
      <c r="BZ346">
        <v>146644</v>
      </c>
      <c r="CA346">
        <v>98926</v>
      </c>
      <c r="CB346">
        <v>164019</v>
      </c>
      <c r="CC346">
        <v>106165</v>
      </c>
      <c r="CD346">
        <v>229123</v>
      </c>
      <c r="CE346">
        <v>153988</v>
      </c>
      <c r="CF346">
        <v>15504</v>
      </c>
      <c r="CG346">
        <v>25769</v>
      </c>
      <c r="CH346">
        <v>-15088</v>
      </c>
      <c r="CI346">
        <v>-25763</v>
      </c>
      <c r="CJ346">
        <v>3117</v>
      </c>
      <c r="CK346">
        <v>930</v>
      </c>
      <c r="CL346">
        <v>11561</v>
      </c>
      <c r="CM346">
        <v>1719</v>
      </c>
      <c r="CN346">
        <v>176939</v>
      </c>
      <c r="CO346">
        <v>92116</v>
      </c>
      <c r="CP346">
        <v>149472</v>
      </c>
      <c r="CQ346">
        <v>43145</v>
      </c>
      <c r="CR346">
        <v>3935</v>
      </c>
      <c r="CS346">
        <v>22419</v>
      </c>
      <c r="CV346">
        <v>-1807</v>
      </c>
      <c r="CW346">
        <v>19288</v>
      </c>
      <c r="DB346">
        <v>-1807</v>
      </c>
      <c r="DC346">
        <v>19288</v>
      </c>
      <c r="DD346">
        <v>448</v>
      </c>
      <c r="DE346">
        <v>188</v>
      </c>
      <c r="DF346">
        <v>32</v>
      </c>
      <c r="DG346">
        <v>182</v>
      </c>
      <c r="DH346">
        <v>416</v>
      </c>
      <c r="DI346">
        <v>6</v>
      </c>
      <c r="DJ346">
        <v>10</v>
      </c>
      <c r="DK346">
        <v>11736</v>
      </c>
      <c r="DL346">
        <v>22969</v>
      </c>
      <c r="DM346">
        <v>0</v>
      </c>
      <c r="DN346">
        <v>19291</v>
      </c>
      <c r="DO346">
        <v>19291</v>
      </c>
      <c r="DP346">
        <v>19291</v>
      </c>
      <c r="DQ346">
        <v>19291</v>
      </c>
      <c r="DR346">
        <v>0</v>
      </c>
      <c r="DS346">
        <v>3449</v>
      </c>
      <c r="DT346">
        <v>3449</v>
      </c>
      <c r="DU346">
        <v>3449</v>
      </c>
      <c r="DV346">
        <v>3449</v>
      </c>
      <c r="DW346">
        <v>10</v>
      </c>
      <c r="DX346">
        <v>27577</v>
      </c>
      <c r="DY346">
        <v>38810</v>
      </c>
      <c r="EC346">
        <v>0</v>
      </c>
      <c r="ED346">
        <v>1807</v>
      </c>
      <c r="EE346">
        <v>1807</v>
      </c>
      <c r="EH346">
        <v>10</v>
      </c>
      <c r="EI346">
        <v>27577</v>
      </c>
      <c r="EJ346">
        <v>37003</v>
      </c>
      <c r="EK346">
        <v>183647</v>
      </c>
      <c r="EL346">
        <v>136839</v>
      </c>
      <c r="EM346">
        <v>76500</v>
      </c>
      <c r="EN346">
        <v>5000</v>
      </c>
      <c r="EO346">
        <v>30136</v>
      </c>
      <c r="EP346">
        <v>7228</v>
      </c>
      <c r="ES346">
        <v>18</v>
      </c>
      <c r="ET346">
        <v>42103</v>
      </c>
      <c r="EU346">
        <v>7882</v>
      </c>
      <c r="EV346">
        <v>144758</v>
      </c>
      <c r="EW346">
        <v>72114</v>
      </c>
      <c r="EX346">
        <v>2584</v>
      </c>
      <c r="EY346">
        <v>2182</v>
      </c>
      <c r="EZ346">
        <v>8473</v>
      </c>
      <c r="FC346">
        <v>0</v>
      </c>
      <c r="FD346">
        <v>13793</v>
      </c>
      <c r="FE346">
        <v>1667</v>
      </c>
      <c r="FF346">
        <v>11947</v>
      </c>
      <c r="FI346">
        <v>-17340</v>
      </c>
      <c r="FJ346">
        <v>-14106</v>
      </c>
      <c r="FK346">
        <v>76500</v>
      </c>
      <c r="FL346">
        <v>5000</v>
      </c>
      <c r="FM346">
        <v>0</v>
      </c>
      <c r="FN346">
        <v>3449</v>
      </c>
      <c r="FO346">
        <v>42103</v>
      </c>
      <c r="FP346">
        <v>34397</v>
      </c>
      <c r="FQ346">
        <v>-2882</v>
      </c>
      <c r="FR346">
        <v>18724</v>
      </c>
      <c r="FS346">
        <v>-5041</v>
      </c>
      <c r="FT346">
        <v>3714</v>
      </c>
      <c r="FU346">
        <v>8755</v>
      </c>
      <c r="FV346">
        <v>22438</v>
      </c>
      <c r="FW346">
        <v>3714</v>
      </c>
      <c r="GB346">
        <v>-5742</v>
      </c>
      <c r="GC346">
        <v>-3131</v>
      </c>
      <c r="GG346">
        <v>5000</v>
      </c>
      <c r="GH346">
        <v>1253</v>
      </c>
      <c r="GI346">
        <v>6373</v>
      </c>
      <c r="GJ346">
        <v>3849</v>
      </c>
      <c r="GK346">
        <v>1403</v>
      </c>
      <c r="GM346">
        <v>25134</v>
      </c>
      <c r="GN346">
        <v>9162</v>
      </c>
      <c r="GQ346">
        <v>4433</v>
      </c>
      <c r="GT346">
        <v>11223</v>
      </c>
      <c r="GU346">
        <v>11223</v>
      </c>
      <c r="GV346">
        <v>9416</v>
      </c>
      <c r="GW346">
        <v>19291</v>
      </c>
      <c r="GX346">
        <v>-3450</v>
      </c>
      <c r="GY346">
        <v>38810</v>
      </c>
      <c r="HC346">
        <v>19291</v>
      </c>
      <c r="HD346">
        <v>-3450</v>
      </c>
      <c r="HE346">
        <v>38810</v>
      </c>
      <c r="HF346">
        <v>19291</v>
      </c>
      <c r="HG346">
        <v>-3450</v>
      </c>
      <c r="HH346">
        <v>27577</v>
      </c>
      <c r="HL346">
        <v>19291</v>
      </c>
      <c r="HM346">
        <v>-3450</v>
      </c>
      <c r="HN346">
        <v>27577</v>
      </c>
      <c r="IN346">
        <v>1807</v>
      </c>
      <c r="IO346">
        <v>1807</v>
      </c>
      <c r="ML346">
        <v>-1807</v>
      </c>
      <c r="MN346">
        <v>1807</v>
      </c>
    </row>
    <row r="347" spans="1:385">
      <c r="A347" t="s">
        <v>8799</v>
      </c>
      <c r="B347">
        <v>1655422277</v>
      </c>
      <c r="C347" t="s">
        <v>8644</v>
      </c>
      <c r="D347" t="s">
        <v>2352</v>
      </c>
      <c r="E347">
        <v>25042090</v>
      </c>
      <c r="F347" t="s">
        <v>8800</v>
      </c>
      <c r="G347" t="s">
        <v>3936</v>
      </c>
      <c r="H347" t="s">
        <v>3931</v>
      </c>
      <c r="I347" t="s">
        <v>3932</v>
      </c>
      <c r="AF347">
        <v>27</v>
      </c>
      <c r="AG347">
        <v>117</v>
      </c>
      <c r="AL347">
        <v>16711</v>
      </c>
      <c r="AM347">
        <v>15921</v>
      </c>
      <c r="AP347">
        <v>8975</v>
      </c>
      <c r="AQ347">
        <v>10003</v>
      </c>
      <c r="BH347">
        <v>9906</v>
      </c>
      <c r="BI347">
        <v>10072</v>
      </c>
      <c r="BX347">
        <v>15807</v>
      </c>
      <c r="BY347">
        <v>15968</v>
      </c>
      <c r="CD347">
        <v>25712</v>
      </c>
      <c r="CE347">
        <v>26041</v>
      </c>
      <c r="CN347">
        <v>1417</v>
      </c>
      <c r="CP347">
        <v>33</v>
      </c>
      <c r="CQ347">
        <v>7</v>
      </c>
      <c r="CV347">
        <v>1060</v>
      </c>
      <c r="CW347">
        <v>22</v>
      </c>
      <c r="DD347">
        <v>61</v>
      </c>
      <c r="DE347">
        <v>4028</v>
      </c>
      <c r="DF347">
        <v>385</v>
      </c>
      <c r="DG347">
        <v>3999</v>
      </c>
    </row>
    <row r="348" spans="1:385">
      <c r="A348" t="s">
        <v>3962</v>
      </c>
      <c r="B348">
        <v>5403358084</v>
      </c>
      <c r="C348" t="s">
        <v>3963</v>
      </c>
      <c r="D348" t="s">
        <v>2366</v>
      </c>
      <c r="E348">
        <v>24981083</v>
      </c>
      <c r="F348" t="s">
        <v>3964</v>
      </c>
      <c r="G348" t="s">
        <v>3936</v>
      </c>
      <c r="H348" t="s">
        <v>3931</v>
      </c>
      <c r="I348" t="s">
        <v>3932</v>
      </c>
      <c r="T348">
        <v>130</v>
      </c>
      <c r="U348">
        <v>817</v>
      </c>
      <c r="AL348">
        <v>546274</v>
      </c>
      <c r="AM348">
        <v>491829</v>
      </c>
      <c r="AP348">
        <v>6547</v>
      </c>
      <c r="AQ348">
        <v>2145</v>
      </c>
      <c r="BH348">
        <v>39152</v>
      </c>
      <c r="BI348">
        <v>28310</v>
      </c>
      <c r="BR348">
        <v>506231</v>
      </c>
      <c r="BS348">
        <v>458115</v>
      </c>
      <c r="BX348">
        <v>7568</v>
      </c>
      <c r="BY348">
        <v>8366</v>
      </c>
      <c r="CD348">
        <v>552951</v>
      </c>
      <c r="CE348">
        <v>494791</v>
      </c>
      <c r="CN348">
        <v>315</v>
      </c>
      <c r="CO348">
        <v>59</v>
      </c>
      <c r="CP348">
        <v>5637</v>
      </c>
      <c r="CQ348">
        <v>4272</v>
      </c>
      <c r="CT348">
        <v>4094</v>
      </c>
      <c r="CU348">
        <v>4419</v>
      </c>
      <c r="CV348">
        <v>48815</v>
      </c>
      <c r="CW348">
        <v>66337</v>
      </c>
      <c r="DD348">
        <v>78653</v>
      </c>
      <c r="DE348">
        <v>82751</v>
      </c>
      <c r="DF348">
        <v>20422</v>
      </c>
      <c r="DG348">
        <v>7782</v>
      </c>
    </row>
    <row r="349" spans="1:385">
      <c r="A349" t="s">
        <v>8801</v>
      </c>
      <c r="B349">
        <v>5433198695</v>
      </c>
      <c r="C349" t="s">
        <v>8802</v>
      </c>
      <c r="D349" t="s">
        <v>8803</v>
      </c>
      <c r="E349">
        <v>24859618</v>
      </c>
      <c r="F349" t="s">
        <v>8804</v>
      </c>
      <c r="G349" t="s">
        <v>3936</v>
      </c>
      <c r="H349" t="s">
        <v>3931</v>
      </c>
      <c r="I349" t="s">
        <v>3932</v>
      </c>
      <c r="AL349">
        <v>305273</v>
      </c>
      <c r="AM349">
        <v>240931</v>
      </c>
      <c r="AP349">
        <v>411</v>
      </c>
      <c r="AQ349">
        <v>92</v>
      </c>
      <c r="BH349">
        <v>79930</v>
      </c>
      <c r="BI349">
        <v>80339</v>
      </c>
      <c r="BL349">
        <v>0</v>
      </c>
      <c r="BM349">
        <v>0</v>
      </c>
      <c r="BX349">
        <v>225754</v>
      </c>
      <c r="BY349">
        <v>160684</v>
      </c>
      <c r="CD349">
        <v>305684</v>
      </c>
      <c r="CE349">
        <v>241023</v>
      </c>
      <c r="CP349">
        <v>20853</v>
      </c>
      <c r="CQ349">
        <v>26970</v>
      </c>
      <c r="CT349">
        <v>1765</v>
      </c>
      <c r="CU349">
        <v>2080</v>
      </c>
      <c r="CV349">
        <v>291</v>
      </c>
      <c r="CW349">
        <v>92</v>
      </c>
      <c r="DD349">
        <v>34264</v>
      </c>
      <c r="DE349">
        <v>36888</v>
      </c>
      <c r="DF349">
        <v>11355</v>
      </c>
      <c r="DG349">
        <v>7746</v>
      </c>
    </row>
    <row r="350" spans="1:385">
      <c r="A350" t="s">
        <v>4187</v>
      </c>
      <c r="B350">
        <v>6455031846</v>
      </c>
      <c r="C350" t="s">
        <v>4188</v>
      </c>
      <c r="D350" t="s">
        <v>2380</v>
      </c>
      <c r="E350">
        <v>25003820</v>
      </c>
      <c r="F350" t="s">
        <v>4189</v>
      </c>
      <c r="G350" t="s">
        <v>3936</v>
      </c>
      <c r="H350" t="s">
        <v>3931</v>
      </c>
      <c r="I350" t="s">
        <v>3932</v>
      </c>
      <c r="T350">
        <v>204</v>
      </c>
      <c r="AL350">
        <v>66898</v>
      </c>
      <c r="AM350">
        <v>83333</v>
      </c>
      <c r="AP350">
        <v>58</v>
      </c>
      <c r="AQ350">
        <v>82</v>
      </c>
      <c r="BH350">
        <v>69353</v>
      </c>
      <c r="BI350">
        <v>84267</v>
      </c>
      <c r="BV350">
        <v>-3441</v>
      </c>
      <c r="BW350">
        <v>-2484</v>
      </c>
      <c r="BX350">
        <v>1248</v>
      </c>
      <c r="BY350">
        <v>1632</v>
      </c>
      <c r="CD350">
        <v>67160</v>
      </c>
      <c r="CE350">
        <v>83415</v>
      </c>
      <c r="CN350">
        <v>-11804</v>
      </c>
      <c r="CO350">
        <v>257</v>
      </c>
      <c r="CP350">
        <v>48</v>
      </c>
      <c r="CQ350">
        <v>150</v>
      </c>
      <c r="CT350">
        <v>117</v>
      </c>
      <c r="CU350">
        <v>164</v>
      </c>
      <c r="CV350">
        <v>-14927</v>
      </c>
      <c r="CW350">
        <v>-1152</v>
      </c>
      <c r="DF350">
        <v>2958</v>
      </c>
      <c r="DG350">
        <v>1095</v>
      </c>
    </row>
    <row r="351" spans="1:385">
      <c r="A351" t="s">
        <v>8805</v>
      </c>
      <c r="B351">
        <v>5017123578</v>
      </c>
      <c r="C351" t="s">
        <v>8806</v>
      </c>
      <c r="D351" t="s">
        <v>2387</v>
      </c>
      <c r="E351">
        <v>23265447</v>
      </c>
      <c r="F351" t="s">
        <v>8807</v>
      </c>
      <c r="G351" t="s">
        <v>3936</v>
      </c>
      <c r="H351" t="s">
        <v>3931</v>
      </c>
      <c r="I351" t="s">
        <v>3932</v>
      </c>
      <c r="T351">
        <v>9974</v>
      </c>
      <c r="U351">
        <v>9974</v>
      </c>
      <c r="X351">
        <v>13</v>
      </c>
      <c r="Y351">
        <v>535</v>
      </c>
      <c r="AF351">
        <v>0</v>
      </c>
      <c r="AG351">
        <v>10</v>
      </c>
      <c r="AL351">
        <v>331418</v>
      </c>
      <c r="AM351">
        <v>331418</v>
      </c>
      <c r="AP351">
        <v>3136</v>
      </c>
      <c r="AQ351">
        <v>2677</v>
      </c>
      <c r="BH351">
        <v>10425</v>
      </c>
      <c r="BI351">
        <v>10394</v>
      </c>
      <c r="BL351">
        <v>0</v>
      </c>
      <c r="BX351">
        <v>334116</v>
      </c>
      <c r="BY351">
        <v>334220</v>
      </c>
      <c r="CD351">
        <v>344541</v>
      </c>
      <c r="CE351">
        <v>344614</v>
      </c>
      <c r="CP351">
        <v>2254</v>
      </c>
      <c r="CQ351">
        <v>1726</v>
      </c>
      <c r="CT351">
        <v>448</v>
      </c>
      <c r="CU351">
        <v>113</v>
      </c>
      <c r="CV351">
        <v>4058</v>
      </c>
      <c r="CW351">
        <v>509</v>
      </c>
      <c r="DD351">
        <v>9014</v>
      </c>
      <c r="DE351">
        <v>3127</v>
      </c>
      <c r="DF351">
        <v>2254</v>
      </c>
      <c r="DG351">
        <v>779</v>
      </c>
    </row>
    <row r="352" spans="1:385">
      <c r="A352" t="s">
        <v>8808</v>
      </c>
      <c r="B352">
        <v>4632245370</v>
      </c>
      <c r="C352" t="s">
        <v>8408</v>
      </c>
      <c r="D352" t="s">
        <v>8809</v>
      </c>
      <c r="E352">
        <v>24581058</v>
      </c>
      <c r="F352" t="s">
        <v>8810</v>
      </c>
      <c r="G352" t="s">
        <v>3936</v>
      </c>
      <c r="H352" t="s">
        <v>3931</v>
      </c>
      <c r="I352" t="s">
        <v>3932</v>
      </c>
      <c r="L352">
        <v>5239</v>
      </c>
      <c r="M352">
        <v>5239</v>
      </c>
      <c r="V352">
        <v>13546</v>
      </c>
      <c r="W352">
        <v>15656</v>
      </c>
      <c r="AD352">
        <v>18785</v>
      </c>
      <c r="AE352">
        <v>20895</v>
      </c>
      <c r="AF352">
        <v>54952</v>
      </c>
      <c r="AG352">
        <v>42358</v>
      </c>
      <c r="AL352">
        <v>66067</v>
      </c>
      <c r="AM352">
        <v>24177</v>
      </c>
      <c r="AN352">
        <v>134550</v>
      </c>
      <c r="AO352">
        <v>89667</v>
      </c>
      <c r="AP352">
        <v>1523</v>
      </c>
      <c r="AQ352">
        <v>401</v>
      </c>
      <c r="AT352">
        <v>257092</v>
      </c>
      <c r="AU352">
        <v>156603</v>
      </c>
      <c r="AV352">
        <v>8855</v>
      </c>
      <c r="AW352">
        <v>8855</v>
      </c>
      <c r="BB352">
        <v>24165</v>
      </c>
      <c r="BC352">
        <v>24165</v>
      </c>
      <c r="BF352">
        <v>215621</v>
      </c>
      <c r="BG352">
        <v>104456</v>
      </c>
      <c r="BH352">
        <v>248641</v>
      </c>
      <c r="BI352">
        <v>137476</v>
      </c>
      <c r="BL352">
        <v>21612</v>
      </c>
      <c r="BM352">
        <v>38261</v>
      </c>
      <c r="BT352">
        <v>21612</v>
      </c>
      <c r="BU352">
        <v>38261</v>
      </c>
      <c r="BV352">
        <v>2481</v>
      </c>
      <c r="BX352">
        <v>3143</v>
      </c>
      <c r="BY352">
        <v>1761</v>
      </c>
      <c r="CB352">
        <v>5624</v>
      </c>
      <c r="CC352">
        <v>1761</v>
      </c>
      <c r="CD352">
        <v>275877</v>
      </c>
      <c r="CE352">
        <v>177498</v>
      </c>
      <c r="CH352">
        <v>128782</v>
      </c>
      <c r="CI352">
        <v>76960</v>
      </c>
      <c r="CJ352">
        <v>820</v>
      </c>
      <c r="CK352">
        <v>388</v>
      </c>
      <c r="CN352">
        <v>549</v>
      </c>
      <c r="CO352">
        <v>548</v>
      </c>
      <c r="CP352">
        <v>18112</v>
      </c>
      <c r="CQ352">
        <v>7324</v>
      </c>
      <c r="CR352">
        <v>112039</v>
      </c>
      <c r="CS352">
        <v>70572</v>
      </c>
      <c r="CT352">
        <v>-874</v>
      </c>
      <c r="CU352">
        <v>-466</v>
      </c>
      <c r="CV352">
        <v>111165</v>
      </c>
      <c r="CW352">
        <v>70106</v>
      </c>
      <c r="DB352">
        <v>111165</v>
      </c>
      <c r="DC352">
        <v>70106</v>
      </c>
      <c r="DD352">
        <v>155949</v>
      </c>
      <c r="DE352">
        <v>92006</v>
      </c>
      <c r="DF352">
        <v>27167</v>
      </c>
      <c r="DG352">
        <v>15046</v>
      </c>
      <c r="DH352">
        <v>128782</v>
      </c>
      <c r="DI352">
        <v>76960</v>
      </c>
      <c r="DJ352">
        <v>8855</v>
      </c>
      <c r="DK352">
        <v>34350</v>
      </c>
      <c r="DL352">
        <v>67370</v>
      </c>
      <c r="DM352">
        <v>0</v>
      </c>
      <c r="DN352">
        <v>70106</v>
      </c>
      <c r="DO352">
        <v>70106</v>
      </c>
      <c r="DP352">
        <v>111165</v>
      </c>
      <c r="DQ352">
        <v>111165</v>
      </c>
      <c r="DW352">
        <v>8855</v>
      </c>
      <c r="DX352">
        <v>104456</v>
      </c>
      <c r="DY352">
        <v>137476</v>
      </c>
      <c r="DZ352">
        <v>0</v>
      </c>
      <c r="EA352">
        <v>111165</v>
      </c>
      <c r="EB352">
        <v>111165</v>
      </c>
      <c r="EH352">
        <v>8855</v>
      </c>
      <c r="EI352">
        <v>215621</v>
      </c>
      <c r="EJ352">
        <v>248641</v>
      </c>
      <c r="EK352">
        <v>248641</v>
      </c>
      <c r="EL352">
        <v>137477</v>
      </c>
      <c r="EM352">
        <v>2972</v>
      </c>
      <c r="EN352">
        <v>33930</v>
      </c>
      <c r="EO352">
        <v>155871</v>
      </c>
      <c r="EP352">
        <v>92746</v>
      </c>
      <c r="ES352">
        <v>1143885</v>
      </c>
      <c r="ET352">
        <v>17730</v>
      </c>
      <c r="EU352">
        <v>9079</v>
      </c>
      <c r="EV352">
        <v>110128</v>
      </c>
      <c r="EW352">
        <v>108734</v>
      </c>
      <c r="EX352">
        <v>4482</v>
      </c>
      <c r="EY352">
        <v>2540</v>
      </c>
      <c r="EZ352">
        <v>3657</v>
      </c>
      <c r="FC352">
        <v>1165609</v>
      </c>
      <c r="FD352">
        <v>163531</v>
      </c>
      <c r="FE352">
        <v>15880</v>
      </c>
      <c r="FF352">
        <v>-25453</v>
      </c>
      <c r="FI352">
        <v>0</v>
      </c>
      <c r="FK352">
        <v>2972</v>
      </c>
      <c r="FL352">
        <v>33930</v>
      </c>
      <c r="FO352">
        <v>17730</v>
      </c>
      <c r="FP352">
        <v>-14758</v>
      </c>
      <c r="FQ352">
        <v>24851</v>
      </c>
      <c r="FR352">
        <v>1122</v>
      </c>
      <c r="FS352">
        <v>-602</v>
      </c>
      <c r="FT352">
        <v>401</v>
      </c>
      <c r="FU352">
        <v>1003</v>
      </c>
      <c r="FV352">
        <v>1523</v>
      </c>
      <c r="FW352">
        <v>401</v>
      </c>
      <c r="FX352">
        <v>0</v>
      </c>
      <c r="FY352">
        <v>0</v>
      </c>
      <c r="GG352">
        <v>157700</v>
      </c>
      <c r="GH352">
        <v>1094</v>
      </c>
      <c r="GI352">
        <v>5000</v>
      </c>
      <c r="GM352">
        <v>5000</v>
      </c>
      <c r="GQ352">
        <v>9079</v>
      </c>
      <c r="GT352">
        <v>24165</v>
      </c>
      <c r="GU352">
        <v>24165</v>
      </c>
      <c r="GV352">
        <v>24165</v>
      </c>
      <c r="GW352">
        <v>70107</v>
      </c>
      <c r="GX352">
        <v>-1</v>
      </c>
      <c r="GY352">
        <v>137476</v>
      </c>
      <c r="HC352">
        <v>70107</v>
      </c>
      <c r="HD352">
        <v>-1</v>
      </c>
      <c r="HE352">
        <v>137476</v>
      </c>
      <c r="HF352">
        <v>70107</v>
      </c>
      <c r="HG352">
        <v>0</v>
      </c>
      <c r="HH352">
        <v>104456</v>
      </c>
      <c r="HL352">
        <v>70107</v>
      </c>
      <c r="HM352">
        <v>0</v>
      </c>
      <c r="HN352">
        <v>104456</v>
      </c>
    </row>
    <row r="353" spans="1:385">
      <c r="A353" t="s">
        <v>8811</v>
      </c>
      <c r="B353">
        <v>1831191162</v>
      </c>
      <c r="C353" t="s">
        <v>4014</v>
      </c>
      <c r="D353" t="s">
        <v>8812</v>
      </c>
      <c r="E353">
        <v>23871986</v>
      </c>
      <c r="F353" t="s">
        <v>8813</v>
      </c>
      <c r="G353" t="s">
        <v>3936</v>
      </c>
      <c r="H353" t="s">
        <v>3931</v>
      </c>
      <c r="I353" t="s">
        <v>3932</v>
      </c>
      <c r="L353">
        <v>122</v>
      </c>
      <c r="M353">
        <v>122</v>
      </c>
      <c r="AD353">
        <v>122</v>
      </c>
      <c r="AE353">
        <v>122</v>
      </c>
      <c r="AL353">
        <v>5892</v>
      </c>
      <c r="AM353">
        <v>6653</v>
      </c>
      <c r="AN353">
        <v>39479</v>
      </c>
      <c r="AO353">
        <v>46573</v>
      </c>
      <c r="AP353">
        <v>4370</v>
      </c>
      <c r="AQ353">
        <v>3470</v>
      </c>
      <c r="AR353">
        <v>39</v>
      </c>
      <c r="AS353">
        <v>36</v>
      </c>
      <c r="AT353">
        <v>49780</v>
      </c>
      <c r="AU353">
        <v>56732</v>
      </c>
      <c r="AV353">
        <v>10</v>
      </c>
      <c r="AW353">
        <v>10</v>
      </c>
      <c r="BF353">
        <v>49330</v>
      </c>
      <c r="BG353">
        <v>56384</v>
      </c>
      <c r="BH353">
        <v>49340</v>
      </c>
      <c r="BI353">
        <v>56394</v>
      </c>
      <c r="BX353">
        <v>562</v>
      </c>
      <c r="BY353">
        <v>460</v>
      </c>
      <c r="CB353">
        <v>562</v>
      </c>
      <c r="CC353">
        <v>460</v>
      </c>
      <c r="CD353">
        <v>49902</v>
      </c>
      <c r="CE353">
        <v>56854</v>
      </c>
      <c r="CF353">
        <v>11962</v>
      </c>
      <c r="CG353">
        <v>5014</v>
      </c>
      <c r="CH353">
        <v>12589</v>
      </c>
      <c r="CI353">
        <v>18498</v>
      </c>
      <c r="CJ353">
        <v>704</v>
      </c>
      <c r="CK353">
        <v>2219</v>
      </c>
      <c r="CN353">
        <v>8</v>
      </c>
      <c r="CO353">
        <v>5</v>
      </c>
      <c r="CP353">
        <v>11673</v>
      </c>
      <c r="CQ353">
        <v>4059</v>
      </c>
      <c r="CR353">
        <v>1628</v>
      </c>
      <c r="CS353">
        <v>16663</v>
      </c>
      <c r="CT353">
        <v>-782</v>
      </c>
      <c r="CU353">
        <v>-824</v>
      </c>
      <c r="CV353">
        <v>846</v>
      </c>
      <c r="CW353">
        <v>15839</v>
      </c>
      <c r="DB353">
        <v>846</v>
      </c>
      <c r="DC353">
        <v>15839</v>
      </c>
      <c r="DD353">
        <v>24779</v>
      </c>
      <c r="DE353">
        <v>24287</v>
      </c>
      <c r="DF353">
        <v>228</v>
      </c>
      <c r="DG353">
        <v>775</v>
      </c>
      <c r="DH353">
        <v>24551</v>
      </c>
      <c r="DI353">
        <v>23512</v>
      </c>
    </row>
    <row r="354" spans="1:385">
      <c r="A354" t="s">
        <v>8814</v>
      </c>
      <c r="B354">
        <v>1101169887</v>
      </c>
      <c r="C354" t="s">
        <v>8719</v>
      </c>
      <c r="D354" t="s">
        <v>2408</v>
      </c>
      <c r="E354">
        <v>24247791</v>
      </c>
      <c r="F354" t="s">
        <v>8815</v>
      </c>
      <c r="G354" t="s">
        <v>3978</v>
      </c>
      <c r="H354" t="s">
        <v>3931</v>
      </c>
      <c r="I354" t="s">
        <v>3932</v>
      </c>
      <c r="AF354">
        <v>60</v>
      </c>
      <c r="AL354">
        <v>145182</v>
      </c>
      <c r="AM354">
        <v>130282</v>
      </c>
      <c r="AP354">
        <v>448</v>
      </c>
      <c r="AQ354">
        <v>5127</v>
      </c>
      <c r="BH354">
        <v>12664</v>
      </c>
      <c r="BI354">
        <v>5779</v>
      </c>
      <c r="BL354">
        <v>2590</v>
      </c>
      <c r="BM354">
        <v>3000</v>
      </c>
      <c r="BR354">
        <v>125307</v>
      </c>
      <c r="BS354">
        <v>115717</v>
      </c>
      <c r="BV354">
        <v>5003</v>
      </c>
      <c r="BW354">
        <v>10503</v>
      </c>
      <c r="BX354">
        <v>127</v>
      </c>
      <c r="BY354">
        <v>410</v>
      </c>
      <c r="CD354">
        <v>145690</v>
      </c>
      <c r="CE354">
        <v>135409</v>
      </c>
      <c r="CL354">
        <v>0</v>
      </c>
      <c r="CM354">
        <v>503</v>
      </c>
      <c r="CN354">
        <v>13846</v>
      </c>
      <c r="CO354">
        <v>10780</v>
      </c>
      <c r="CP354">
        <v>4704</v>
      </c>
      <c r="CQ354">
        <v>6824</v>
      </c>
      <c r="CT354">
        <v>205</v>
      </c>
      <c r="CU354">
        <v>160</v>
      </c>
      <c r="CV354">
        <v>6886</v>
      </c>
      <c r="CW354">
        <v>2381</v>
      </c>
      <c r="DD354">
        <v>0</v>
      </c>
      <c r="DE354">
        <v>4</v>
      </c>
      <c r="DF354">
        <v>2051</v>
      </c>
      <c r="DG354">
        <v>916</v>
      </c>
    </row>
    <row r="355" spans="1:385">
      <c r="A355" t="s">
        <v>8816</v>
      </c>
      <c r="B355">
        <v>3443117300</v>
      </c>
      <c r="C355" t="s">
        <v>8639</v>
      </c>
      <c r="D355" t="s">
        <v>2414</v>
      </c>
      <c r="E355">
        <v>23480097</v>
      </c>
      <c r="F355" t="s">
        <v>8817</v>
      </c>
      <c r="G355" t="s">
        <v>3936</v>
      </c>
      <c r="H355" t="s">
        <v>3931</v>
      </c>
      <c r="I355" t="s">
        <v>3932</v>
      </c>
      <c r="T355">
        <v>868</v>
      </c>
      <c r="AD355">
        <v>868</v>
      </c>
      <c r="AE355">
        <v>0</v>
      </c>
      <c r="AL355">
        <v>369160</v>
      </c>
      <c r="AM355">
        <v>287914</v>
      </c>
      <c r="AN355">
        <v>14921</v>
      </c>
      <c r="AO355">
        <v>8958</v>
      </c>
      <c r="AP355">
        <v>1753</v>
      </c>
      <c r="AQ355">
        <v>842</v>
      </c>
      <c r="AR355">
        <v>0</v>
      </c>
      <c r="AS355">
        <v>89</v>
      </c>
      <c r="AT355">
        <v>385833</v>
      </c>
      <c r="AU355">
        <v>297803</v>
      </c>
      <c r="AV355">
        <v>50</v>
      </c>
      <c r="AW355">
        <v>50</v>
      </c>
      <c r="BF355">
        <v>9441</v>
      </c>
      <c r="BG355">
        <v>4296</v>
      </c>
      <c r="BH355">
        <v>9491</v>
      </c>
      <c r="BI355">
        <v>4346</v>
      </c>
      <c r="BL355">
        <v>5215</v>
      </c>
      <c r="BM355">
        <v>5200</v>
      </c>
      <c r="BT355">
        <v>5215</v>
      </c>
      <c r="BU355">
        <v>5200</v>
      </c>
      <c r="BX355">
        <v>3475</v>
      </c>
      <c r="BY355">
        <v>1035</v>
      </c>
      <c r="BZ355">
        <v>368519</v>
      </c>
      <c r="CA355">
        <v>287222</v>
      </c>
      <c r="CB355">
        <v>371995</v>
      </c>
      <c r="CC355">
        <v>288257</v>
      </c>
      <c r="CD355">
        <v>386701</v>
      </c>
      <c r="CE355">
        <v>297803</v>
      </c>
      <c r="CH355">
        <v>-21387</v>
      </c>
      <c r="CI355">
        <v>-15275</v>
      </c>
      <c r="CN355">
        <v>31917</v>
      </c>
      <c r="CO355">
        <v>24321</v>
      </c>
      <c r="CP355">
        <v>4188</v>
      </c>
      <c r="CQ355">
        <v>2754</v>
      </c>
      <c r="CR355">
        <v>6342</v>
      </c>
      <c r="CS355">
        <v>6292</v>
      </c>
      <c r="CV355">
        <v>5359</v>
      </c>
      <c r="CW355">
        <v>4994</v>
      </c>
      <c r="DB355">
        <v>5359</v>
      </c>
      <c r="DC355">
        <v>4994</v>
      </c>
      <c r="DD355">
        <v>273</v>
      </c>
      <c r="DE355">
        <v>312</v>
      </c>
      <c r="DF355">
        <v>21660</v>
      </c>
      <c r="DG355">
        <v>15587</v>
      </c>
      <c r="DH355">
        <v>-21387</v>
      </c>
      <c r="DI355">
        <v>-15275</v>
      </c>
      <c r="GB355">
        <v>-983</v>
      </c>
      <c r="GC355">
        <v>-1298</v>
      </c>
    </row>
    <row r="356" spans="1:385">
      <c r="A356" t="s">
        <v>8818</v>
      </c>
      <c r="B356">
        <v>6685168732</v>
      </c>
      <c r="C356" t="s">
        <v>4207</v>
      </c>
      <c r="D356" t="s">
        <v>8819</v>
      </c>
      <c r="E356">
        <v>24315215</v>
      </c>
      <c r="F356" t="s">
        <v>8820</v>
      </c>
      <c r="G356" t="s">
        <v>3936</v>
      </c>
      <c r="H356" t="s">
        <v>3931</v>
      </c>
      <c r="I356" t="s">
        <v>3932</v>
      </c>
      <c r="Z356">
        <v>65744</v>
      </c>
      <c r="AA356">
        <v>56244</v>
      </c>
      <c r="AD356">
        <v>65744</v>
      </c>
      <c r="AE356">
        <v>56244</v>
      </c>
      <c r="AL356">
        <v>74132</v>
      </c>
      <c r="AM356">
        <v>41063</v>
      </c>
      <c r="AN356">
        <v>36840</v>
      </c>
      <c r="AO356">
        <v>7808</v>
      </c>
      <c r="AP356">
        <v>5979</v>
      </c>
      <c r="AQ356">
        <v>60674</v>
      </c>
      <c r="AR356">
        <v>138</v>
      </c>
      <c r="AS356">
        <v>41</v>
      </c>
      <c r="AT356">
        <v>117089</v>
      </c>
      <c r="AU356">
        <v>109586</v>
      </c>
      <c r="AV356">
        <v>319000</v>
      </c>
      <c r="AW356">
        <v>319000</v>
      </c>
      <c r="BF356">
        <v>-154253</v>
      </c>
      <c r="BG356">
        <v>-187197</v>
      </c>
      <c r="BH356">
        <v>164747</v>
      </c>
      <c r="BI356">
        <v>131803</v>
      </c>
      <c r="BN356">
        <v>34</v>
      </c>
      <c r="BO356">
        <v>27</v>
      </c>
      <c r="BP356">
        <v>11322</v>
      </c>
      <c r="BQ356">
        <v>22490</v>
      </c>
      <c r="BT356">
        <v>34</v>
      </c>
      <c r="BU356">
        <v>27</v>
      </c>
      <c r="BX356">
        <v>6730</v>
      </c>
      <c r="BY356">
        <v>11510</v>
      </c>
      <c r="CB356">
        <v>18052</v>
      </c>
      <c r="CC356">
        <v>34000</v>
      </c>
      <c r="CD356">
        <v>182833</v>
      </c>
      <c r="CE356">
        <v>165830</v>
      </c>
      <c r="CF356">
        <v>236702</v>
      </c>
      <c r="CG356">
        <v>337797</v>
      </c>
      <c r="CH356">
        <v>-233301</v>
      </c>
      <c r="CI356">
        <v>-319737</v>
      </c>
      <c r="CJ356">
        <v>2674</v>
      </c>
      <c r="CK356">
        <v>2938</v>
      </c>
      <c r="CN356">
        <v>334178</v>
      </c>
      <c r="CO356">
        <v>407702</v>
      </c>
      <c r="CP356">
        <v>78624</v>
      </c>
      <c r="CQ356">
        <v>40904</v>
      </c>
      <c r="CR356">
        <v>24927</v>
      </c>
      <c r="CS356">
        <v>49999</v>
      </c>
      <c r="CT356">
        <v>8058</v>
      </c>
      <c r="CU356">
        <v>50824</v>
      </c>
      <c r="CV356">
        <v>32985</v>
      </c>
      <c r="CW356">
        <v>100818</v>
      </c>
      <c r="CX356">
        <v>1435</v>
      </c>
      <c r="CY356">
        <v>5393</v>
      </c>
      <c r="CZ356">
        <v>9493</v>
      </c>
      <c r="DA356">
        <v>56217</v>
      </c>
      <c r="DB356">
        <v>32985</v>
      </c>
      <c r="DC356">
        <v>100818</v>
      </c>
      <c r="DD356">
        <v>3401</v>
      </c>
      <c r="DE356">
        <v>18060</v>
      </c>
      <c r="DH356">
        <v>3401</v>
      </c>
      <c r="DI356">
        <v>18060</v>
      </c>
      <c r="DJ356">
        <v>319000</v>
      </c>
      <c r="DK356">
        <v>-288014</v>
      </c>
      <c r="DL356">
        <v>30986</v>
      </c>
      <c r="DM356">
        <v>0</v>
      </c>
      <c r="DN356">
        <v>100817</v>
      </c>
      <c r="DO356">
        <v>100817</v>
      </c>
      <c r="DP356">
        <v>32985</v>
      </c>
      <c r="DQ356">
        <v>32985</v>
      </c>
      <c r="DW356">
        <v>319000</v>
      </c>
      <c r="DX356">
        <v>-187197</v>
      </c>
      <c r="DY356">
        <v>131803</v>
      </c>
      <c r="DZ356">
        <v>0</v>
      </c>
      <c r="EA356">
        <v>32985</v>
      </c>
      <c r="EB356">
        <v>32985</v>
      </c>
      <c r="EC356">
        <v>0</v>
      </c>
      <c r="ED356">
        <v>41</v>
      </c>
      <c r="EE356">
        <v>41</v>
      </c>
      <c r="EH356">
        <v>319000</v>
      </c>
      <c r="EI356">
        <v>-154253</v>
      </c>
      <c r="EJ356">
        <v>164747</v>
      </c>
      <c r="EK356">
        <v>164747</v>
      </c>
      <c r="EL356">
        <v>131803</v>
      </c>
      <c r="EM356">
        <v>281520</v>
      </c>
      <c r="EN356">
        <v>2638</v>
      </c>
      <c r="EO356">
        <v>4097</v>
      </c>
      <c r="EP356">
        <v>123620</v>
      </c>
      <c r="ES356">
        <v>311954</v>
      </c>
      <c r="ET356">
        <v>262000</v>
      </c>
      <c r="EU356">
        <v>1057695</v>
      </c>
      <c r="EV356">
        <v>2672</v>
      </c>
      <c r="EW356">
        <v>40004</v>
      </c>
      <c r="EX356">
        <v>251477</v>
      </c>
      <c r="EY356">
        <v>343595</v>
      </c>
      <c r="FA356">
        <v>3529</v>
      </c>
      <c r="FB356">
        <v>6073</v>
      </c>
      <c r="FC356">
        <v>82590</v>
      </c>
      <c r="FD356">
        <v>668023</v>
      </c>
      <c r="FE356">
        <v>-24217</v>
      </c>
      <c r="FF356">
        <v>-57992</v>
      </c>
      <c r="FI356">
        <v>19520</v>
      </c>
      <c r="FJ356">
        <v>2638</v>
      </c>
      <c r="FR356">
        <v>-4697</v>
      </c>
      <c r="FS356">
        <v>-55354</v>
      </c>
      <c r="FT356">
        <v>10676</v>
      </c>
      <c r="FU356">
        <v>66030</v>
      </c>
      <c r="FV356">
        <v>5979</v>
      </c>
      <c r="FW356">
        <v>10676</v>
      </c>
      <c r="FX356">
        <v>0</v>
      </c>
      <c r="FY356">
        <v>0</v>
      </c>
      <c r="GB356">
        <v>0</v>
      </c>
      <c r="GC356">
        <v>-5</v>
      </c>
      <c r="GG356">
        <v>876083</v>
      </c>
      <c r="GI356">
        <v>279000</v>
      </c>
      <c r="GK356">
        <v>2520</v>
      </c>
      <c r="GL356">
        <v>2638</v>
      </c>
      <c r="GM356">
        <v>262000</v>
      </c>
      <c r="GW356">
        <v>100817</v>
      </c>
      <c r="GX356">
        <v>0</v>
      </c>
      <c r="GY356">
        <v>131803</v>
      </c>
      <c r="HC356">
        <v>100817</v>
      </c>
      <c r="HD356">
        <v>0</v>
      </c>
      <c r="HE356">
        <v>131803</v>
      </c>
      <c r="HF356">
        <v>100817</v>
      </c>
      <c r="HG356">
        <v>0</v>
      </c>
      <c r="HH356">
        <v>-187197</v>
      </c>
      <c r="HL356">
        <v>100817</v>
      </c>
      <c r="HM356">
        <v>0</v>
      </c>
      <c r="HN356">
        <v>-187197</v>
      </c>
    </row>
    <row r="357" spans="1:385">
      <c r="A357" t="s">
        <v>8821</v>
      </c>
      <c r="B357">
        <v>9705144752</v>
      </c>
      <c r="C357" t="s">
        <v>3935</v>
      </c>
      <c r="D357" t="s">
        <v>8822</v>
      </c>
      <c r="E357">
        <v>24687502</v>
      </c>
      <c r="F357" t="s">
        <v>8823</v>
      </c>
      <c r="G357" t="s">
        <v>3936</v>
      </c>
      <c r="H357" t="s">
        <v>3931</v>
      </c>
      <c r="I357" t="s">
        <v>3932</v>
      </c>
      <c r="L357">
        <v>52</v>
      </c>
      <c r="M357">
        <v>9</v>
      </c>
      <c r="T357">
        <v>11</v>
      </c>
      <c r="U357">
        <v>37</v>
      </c>
      <c r="Z357">
        <v>238</v>
      </c>
      <c r="AA357">
        <v>80</v>
      </c>
      <c r="AD357">
        <v>301</v>
      </c>
      <c r="AE357">
        <v>126</v>
      </c>
      <c r="AF357">
        <v>25</v>
      </c>
      <c r="AG357">
        <v>7</v>
      </c>
      <c r="AJ357">
        <v>109</v>
      </c>
      <c r="AK357">
        <v>88</v>
      </c>
      <c r="AL357">
        <v>8979</v>
      </c>
      <c r="AM357">
        <v>4233</v>
      </c>
      <c r="AP357">
        <v>38626</v>
      </c>
      <c r="AQ357">
        <v>20554</v>
      </c>
      <c r="AR357">
        <v>0</v>
      </c>
      <c r="AT357">
        <v>47739</v>
      </c>
      <c r="AU357">
        <v>24882</v>
      </c>
      <c r="AV357">
        <v>10600</v>
      </c>
      <c r="AW357">
        <v>10600</v>
      </c>
      <c r="BF357">
        <v>32995</v>
      </c>
      <c r="BG357">
        <v>12466</v>
      </c>
      <c r="BH357">
        <v>43595</v>
      </c>
      <c r="BI357">
        <v>23066</v>
      </c>
      <c r="BP357">
        <v>275</v>
      </c>
      <c r="BQ357">
        <v>14</v>
      </c>
      <c r="BX357">
        <v>4170</v>
      </c>
      <c r="BY357">
        <v>1928</v>
      </c>
      <c r="CB357">
        <v>4445</v>
      </c>
      <c r="CC357">
        <v>1942</v>
      </c>
      <c r="CD357">
        <v>48040</v>
      </c>
      <c r="CE357">
        <v>25008</v>
      </c>
      <c r="CF357">
        <v>3166</v>
      </c>
      <c r="CG357">
        <v>3814</v>
      </c>
      <c r="CH357">
        <v>22504</v>
      </c>
      <c r="CI357">
        <v>9091</v>
      </c>
      <c r="CJ357">
        <v>3092</v>
      </c>
      <c r="CK357">
        <v>1450</v>
      </c>
      <c r="CN357">
        <v>262</v>
      </c>
      <c r="CO357">
        <v>1252</v>
      </c>
      <c r="CP357">
        <v>240</v>
      </c>
      <c r="CQ357">
        <v>587</v>
      </c>
      <c r="CR357">
        <v>25618</v>
      </c>
      <c r="CS357">
        <v>11206</v>
      </c>
      <c r="CT357">
        <v>-5136</v>
      </c>
      <c r="CU357">
        <v>-2255</v>
      </c>
      <c r="CV357">
        <v>20530</v>
      </c>
      <c r="CW357">
        <v>8951</v>
      </c>
      <c r="CX357">
        <v>5246</v>
      </c>
      <c r="CY357">
        <v>2156</v>
      </c>
      <c r="CZ357">
        <v>110</v>
      </c>
      <c r="DA357">
        <v>-98</v>
      </c>
      <c r="DB357">
        <v>20530</v>
      </c>
      <c r="DC357">
        <v>8951</v>
      </c>
      <c r="DD357">
        <v>36047</v>
      </c>
      <c r="DE357">
        <v>18264</v>
      </c>
      <c r="DF357">
        <v>10377</v>
      </c>
      <c r="DG357">
        <v>5359</v>
      </c>
      <c r="DH357">
        <v>25670</v>
      </c>
      <c r="DI357">
        <v>12905</v>
      </c>
      <c r="DJ357">
        <v>10600</v>
      </c>
      <c r="DK357">
        <v>3514</v>
      </c>
      <c r="DL357">
        <v>14114</v>
      </c>
      <c r="DM357">
        <v>0</v>
      </c>
      <c r="DN357">
        <v>8952</v>
      </c>
      <c r="DO357">
        <v>8952</v>
      </c>
      <c r="DP357">
        <v>20529</v>
      </c>
      <c r="DQ357">
        <v>20529</v>
      </c>
      <c r="DW357">
        <v>10600</v>
      </c>
      <c r="DX357">
        <v>12466</v>
      </c>
      <c r="DY357">
        <v>23066</v>
      </c>
      <c r="DZ357">
        <v>0</v>
      </c>
      <c r="EA357">
        <v>20529</v>
      </c>
      <c r="EB357">
        <v>20529</v>
      </c>
      <c r="EH357">
        <v>10600</v>
      </c>
      <c r="EI357">
        <v>32995</v>
      </c>
      <c r="EJ357">
        <v>43595</v>
      </c>
      <c r="EK357">
        <v>43595</v>
      </c>
      <c r="EL357">
        <v>23066</v>
      </c>
      <c r="EM357">
        <v>36499</v>
      </c>
      <c r="EN357">
        <v>18356</v>
      </c>
      <c r="EO357">
        <v>32384</v>
      </c>
      <c r="EP357">
        <v>17496</v>
      </c>
      <c r="ES357">
        <v>388</v>
      </c>
      <c r="ET357">
        <v>18427</v>
      </c>
      <c r="EU357">
        <v>12797</v>
      </c>
      <c r="EV357">
        <v>9013</v>
      </c>
      <c r="EW357">
        <v>10433</v>
      </c>
      <c r="EX357">
        <v>4063</v>
      </c>
      <c r="EY357">
        <v>684</v>
      </c>
      <c r="FA357">
        <v>5312</v>
      </c>
      <c r="FB357">
        <v>1680</v>
      </c>
      <c r="FC357">
        <v>39</v>
      </c>
      <c r="FE357">
        <v>18072</v>
      </c>
      <c r="FF357">
        <v>5559</v>
      </c>
      <c r="FR357">
        <v>18072</v>
      </c>
      <c r="FS357">
        <v>5559</v>
      </c>
      <c r="FT357">
        <v>20554</v>
      </c>
      <c r="FU357">
        <v>14995</v>
      </c>
      <c r="FV357">
        <v>38626</v>
      </c>
      <c r="FW357">
        <v>20554</v>
      </c>
      <c r="FX357">
        <v>0</v>
      </c>
      <c r="FY357">
        <v>0</v>
      </c>
      <c r="GB357">
        <v>48</v>
      </c>
      <c r="GG357">
        <v>860</v>
      </c>
    </row>
    <row r="358" spans="1:385">
      <c r="A358" t="s">
        <v>8824</v>
      </c>
      <c r="B358">
        <v>1841045690</v>
      </c>
      <c r="C358" t="s">
        <v>8147</v>
      </c>
      <c r="D358" t="s">
        <v>8825</v>
      </c>
      <c r="E358">
        <v>24213719</v>
      </c>
      <c r="F358" t="s">
        <v>8826</v>
      </c>
      <c r="G358" t="s">
        <v>3936</v>
      </c>
      <c r="H358" t="s">
        <v>3931</v>
      </c>
      <c r="I358" t="s">
        <v>3932</v>
      </c>
      <c r="AF358">
        <v>75</v>
      </c>
      <c r="AG358">
        <v>89</v>
      </c>
      <c r="AL358">
        <v>13156</v>
      </c>
      <c r="AM358">
        <v>14326</v>
      </c>
      <c r="AP358">
        <v>1597</v>
      </c>
      <c r="AQ358">
        <v>2286</v>
      </c>
      <c r="BH358">
        <v>14387</v>
      </c>
      <c r="BI358">
        <v>13639</v>
      </c>
      <c r="BL358">
        <v>0</v>
      </c>
      <c r="BM358">
        <v>42</v>
      </c>
      <c r="BV358">
        <v>332</v>
      </c>
      <c r="BW358">
        <v>3020</v>
      </c>
      <c r="BX358">
        <v>109</v>
      </c>
      <c r="CD358">
        <v>14828</v>
      </c>
      <c r="CE358">
        <v>16701</v>
      </c>
      <c r="CN358">
        <v>0</v>
      </c>
      <c r="CP358">
        <v>62</v>
      </c>
      <c r="CT358">
        <v>801</v>
      </c>
      <c r="CU358">
        <v>444</v>
      </c>
      <c r="CV358">
        <v>748</v>
      </c>
      <c r="CW358">
        <v>918</v>
      </c>
      <c r="DD358">
        <v>13363</v>
      </c>
      <c r="DE358">
        <v>11185</v>
      </c>
      <c r="DF358">
        <v>11752</v>
      </c>
      <c r="DG358">
        <v>9823</v>
      </c>
    </row>
    <row r="359" spans="1:385">
      <c r="A359" t="s">
        <v>8827</v>
      </c>
      <c r="B359">
        <v>6686116656</v>
      </c>
      <c r="C359" t="s">
        <v>8828</v>
      </c>
      <c r="D359" t="s">
        <v>8829</v>
      </c>
      <c r="E359">
        <v>25391467</v>
      </c>
      <c r="F359" t="s">
        <v>8830</v>
      </c>
      <c r="G359" t="s">
        <v>3936</v>
      </c>
      <c r="H359" t="s">
        <v>3931</v>
      </c>
      <c r="I359" t="s">
        <v>3932</v>
      </c>
      <c r="AL359">
        <v>79464</v>
      </c>
      <c r="AM359">
        <v>83054</v>
      </c>
      <c r="AP359">
        <v>0</v>
      </c>
      <c r="AQ359">
        <v>866</v>
      </c>
      <c r="BH359">
        <v>76264</v>
      </c>
      <c r="BI359">
        <v>75884</v>
      </c>
      <c r="BV359">
        <v>230</v>
      </c>
      <c r="BW359">
        <v>3766</v>
      </c>
      <c r="BX359">
        <v>2970</v>
      </c>
      <c r="BY359">
        <v>4270</v>
      </c>
      <c r="CD359">
        <v>79464</v>
      </c>
      <c r="CE359">
        <v>83920</v>
      </c>
      <c r="CN359">
        <v>650</v>
      </c>
      <c r="CO359">
        <v>557</v>
      </c>
      <c r="CP359">
        <v>598</v>
      </c>
      <c r="CQ359">
        <v>496</v>
      </c>
      <c r="CT359">
        <v>21</v>
      </c>
      <c r="CU359">
        <v>28</v>
      </c>
      <c r="CV359">
        <v>380</v>
      </c>
      <c r="CW359">
        <v>341</v>
      </c>
      <c r="DD359">
        <v>2250</v>
      </c>
      <c r="DE359">
        <v>2253</v>
      </c>
      <c r="DF359">
        <v>1901</v>
      </c>
      <c r="DG359">
        <v>1945</v>
      </c>
    </row>
    <row r="360" spans="1:385">
      <c r="A360" t="s">
        <v>8831</v>
      </c>
      <c r="B360">
        <v>2130221558</v>
      </c>
      <c r="C360" t="s">
        <v>3999</v>
      </c>
      <c r="D360" t="s">
        <v>8832</v>
      </c>
      <c r="E360">
        <v>24271531</v>
      </c>
      <c r="F360" t="s">
        <v>8833</v>
      </c>
      <c r="G360" t="s">
        <v>3936</v>
      </c>
      <c r="H360" t="s">
        <v>3931</v>
      </c>
      <c r="I360" t="s">
        <v>3932</v>
      </c>
      <c r="AL360">
        <v>35</v>
      </c>
      <c r="AM360">
        <v>7</v>
      </c>
      <c r="AN360">
        <v>103544</v>
      </c>
      <c r="AO360">
        <v>134741</v>
      </c>
      <c r="AP360">
        <v>406</v>
      </c>
      <c r="AQ360">
        <v>511</v>
      </c>
      <c r="AR360">
        <v>1190</v>
      </c>
      <c r="AS360">
        <v>0</v>
      </c>
      <c r="AT360">
        <v>105175</v>
      </c>
      <c r="AU360">
        <v>135259</v>
      </c>
      <c r="AV360">
        <v>10</v>
      </c>
      <c r="AW360">
        <v>10</v>
      </c>
      <c r="BF360">
        <v>4393</v>
      </c>
      <c r="BG360">
        <v>4659</v>
      </c>
      <c r="BH360">
        <v>4403</v>
      </c>
      <c r="BI360">
        <v>4669</v>
      </c>
      <c r="BV360">
        <v>186</v>
      </c>
      <c r="BW360">
        <v>4010</v>
      </c>
      <c r="BX360">
        <v>8561</v>
      </c>
      <c r="BY360">
        <v>5623</v>
      </c>
      <c r="BZ360">
        <v>92025</v>
      </c>
      <c r="CA360">
        <v>120957</v>
      </c>
      <c r="CB360">
        <v>100772</v>
      </c>
      <c r="CC360">
        <v>130590</v>
      </c>
      <c r="CD360">
        <v>105175</v>
      </c>
      <c r="CE360">
        <v>135259</v>
      </c>
      <c r="CF360">
        <v>12084</v>
      </c>
      <c r="CG360">
        <v>7080</v>
      </c>
      <c r="CH360">
        <v>735</v>
      </c>
      <c r="CI360">
        <v>5136</v>
      </c>
      <c r="CJ360">
        <v>0</v>
      </c>
      <c r="CK360">
        <v>0</v>
      </c>
      <c r="CL360">
        <v>0</v>
      </c>
      <c r="CM360">
        <v>0</v>
      </c>
      <c r="CN360">
        <v>0</v>
      </c>
      <c r="CO360">
        <v>0</v>
      </c>
      <c r="CP360">
        <v>48</v>
      </c>
      <c r="CQ360">
        <v>-58</v>
      </c>
      <c r="CR360">
        <v>687</v>
      </c>
      <c r="CS360">
        <v>5078</v>
      </c>
      <c r="CT360">
        <v>-953</v>
      </c>
      <c r="CU360">
        <v>-936</v>
      </c>
      <c r="CV360">
        <v>-266</v>
      </c>
      <c r="CW360">
        <v>4142</v>
      </c>
      <c r="CX360">
        <v>0</v>
      </c>
      <c r="CY360">
        <v>0</v>
      </c>
      <c r="CZ360">
        <v>0</v>
      </c>
      <c r="DA360">
        <v>0</v>
      </c>
      <c r="DB360">
        <v>-266</v>
      </c>
      <c r="DC360">
        <v>4142</v>
      </c>
      <c r="DD360">
        <v>12819</v>
      </c>
      <c r="DE360">
        <v>12216</v>
      </c>
      <c r="DF360">
        <v>0</v>
      </c>
      <c r="DG360">
        <v>0</v>
      </c>
      <c r="DH360">
        <v>12819</v>
      </c>
      <c r="DI360">
        <v>12216</v>
      </c>
      <c r="DJ360">
        <v>10</v>
      </c>
      <c r="DK360">
        <v>517</v>
      </c>
      <c r="DL360">
        <v>527</v>
      </c>
      <c r="DM360">
        <v>0</v>
      </c>
      <c r="DN360">
        <v>4142</v>
      </c>
      <c r="DO360">
        <v>4142</v>
      </c>
      <c r="DP360">
        <v>4142</v>
      </c>
      <c r="DQ360">
        <v>4142</v>
      </c>
      <c r="DW360">
        <v>10</v>
      </c>
      <c r="DX360">
        <v>4659</v>
      </c>
      <c r="DY360">
        <v>4669</v>
      </c>
      <c r="EC360">
        <v>0</v>
      </c>
      <c r="ED360">
        <v>266</v>
      </c>
      <c r="EE360">
        <v>266</v>
      </c>
      <c r="EH360">
        <v>10</v>
      </c>
      <c r="EI360">
        <v>4393</v>
      </c>
      <c r="EJ360">
        <v>4403</v>
      </c>
      <c r="EK360">
        <v>98428</v>
      </c>
      <c r="EL360">
        <v>125626</v>
      </c>
      <c r="EM360">
        <v>290</v>
      </c>
      <c r="EN360">
        <v>5810</v>
      </c>
      <c r="EO360">
        <v>0</v>
      </c>
      <c r="EP360">
        <v>0</v>
      </c>
      <c r="ES360">
        <v>18707</v>
      </c>
      <c r="ET360">
        <v>5296</v>
      </c>
      <c r="EU360">
        <v>6728</v>
      </c>
      <c r="EV360">
        <v>11586</v>
      </c>
      <c r="EW360">
        <v>16407</v>
      </c>
      <c r="EZ360">
        <v>7</v>
      </c>
      <c r="FC360">
        <v>2213</v>
      </c>
      <c r="FD360">
        <v>1961</v>
      </c>
      <c r="FE360">
        <v>4901</v>
      </c>
      <c r="FF360">
        <v>-590</v>
      </c>
      <c r="FK360">
        <v>290</v>
      </c>
      <c r="FL360">
        <v>5810</v>
      </c>
      <c r="FO360">
        <v>5296</v>
      </c>
      <c r="FP360">
        <v>-5006</v>
      </c>
      <c r="FQ360">
        <v>-918</v>
      </c>
      <c r="FR360">
        <v>-105</v>
      </c>
      <c r="FS360">
        <v>-1508</v>
      </c>
      <c r="FT360">
        <v>511</v>
      </c>
      <c r="FU360">
        <v>2019</v>
      </c>
      <c r="FV360">
        <v>406</v>
      </c>
      <c r="FW360">
        <v>511</v>
      </c>
      <c r="FX360">
        <v>0</v>
      </c>
      <c r="FY360">
        <v>0</v>
      </c>
      <c r="FZ360">
        <v>0</v>
      </c>
      <c r="GA360">
        <v>0</v>
      </c>
      <c r="GB360">
        <v>0</v>
      </c>
      <c r="GC360">
        <v>0</v>
      </c>
      <c r="GG360">
        <v>17778</v>
      </c>
      <c r="GQ360">
        <v>6728</v>
      </c>
      <c r="IA360">
        <v>0</v>
      </c>
      <c r="IB360">
        <v>0</v>
      </c>
      <c r="IC360">
        <v>0</v>
      </c>
      <c r="IN360">
        <v>266</v>
      </c>
      <c r="IO360">
        <v>266</v>
      </c>
      <c r="JA360">
        <v>0</v>
      </c>
      <c r="JB360">
        <v>0</v>
      </c>
      <c r="JC360">
        <v>0</v>
      </c>
      <c r="JD360">
        <v>0</v>
      </c>
      <c r="JE360">
        <v>0</v>
      </c>
      <c r="MT360">
        <v>0</v>
      </c>
      <c r="NI360">
        <v>0</v>
      </c>
      <c r="NU360">
        <v>0</v>
      </c>
    </row>
    <row r="361" spans="1:385">
      <c r="A361" t="s">
        <v>8834</v>
      </c>
      <c r="B361">
        <v>5260474996</v>
      </c>
      <c r="C361" t="s">
        <v>4002</v>
      </c>
      <c r="D361" t="s">
        <v>2455</v>
      </c>
      <c r="E361">
        <v>24540748</v>
      </c>
      <c r="F361" t="s">
        <v>8835</v>
      </c>
      <c r="G361" t="s">
        <v>3936</v>
      </c>
      <c r="H361" t="s">
        <v>3931</v>
      </c>
      <c r="I361" t="s">
        <v>3932</v>
      </c>
      <c r="T361">
        <v>113</v>
      </c>
      <c r="U361">
        <v>183</v>
      </c>
      <c r="Z361">
        <v>0</v>
      </c>
      <c r="AA361">
        <v>2044</v>
      </c>
      <c r="AB361">
        <v>11</v>
      </c>
      <c r="AC361">
        <v>25</v>
      </c>
      <c r="AD361">
        <v>124</v>
      </c>
      <c r="AE361">
        <v>2252</v>
      </c>
      <c r="AL361">
        <v>246</v>
      </c>
      <c r="AM361">
        <v>464</v>
      </c>
      <c r="AN361">
        <v>34458</v>
      </c>
      <c r="AO361">
        <v>26607</v>
      </c>
      <c r="AP361">
        <v>1570</v>
      </c>
      <c r="AQ361">
        <v>630</v>
      </c>
      <c r="AR361">
        <v>16</v>
      </c>
      <c r="AS361">
        <v>20</v>
      </c>
      <c r="AT361">
        <v>36290</v>
      </c>
      <c r="AU361">
        <v>27721</v>
      </c>
      <c r="AV361">
        <v>10000</v>
      </c>
      <c r="AW361">
        <v>10000</v>
      </c>
      <c r="BB361">
        <v>600</v>
      </c>
      <c r="BC361">
        <v>600</v>
      </c>
      <c r="BF361">
        <v>-4508</v>
      </c>
      <c r="BG361">
        <v>-7662</v>
      </c>
      <c r="BH361">
        <v>6092</v>
      </c>
      <c r="BI361">
        <v>2938</v>
      </c>
      <c r="BL361">
        <v>24979</v>
      </c>
      <c r="BM361">
        <v>22133</v>
      </c>
      <c r="BN361">
        <v>0</v>
      </c>
      <c r="BO361">
        <v>4</v>
      </c>
      <c r="BP361">
        <v>733</v>
      </c>
      <c r="BQ361">
        <v>733</v>
      </c>
      <c r="BT361">
        <v>24979</v>
      </c>
      <c r="BU361">
        <v>22137</v>
      </c>
      <c r="BX361">
        <v>4610</v>
      </c>
      <c r="BY361">
        <v>4166</v>
      </c>
      <c r="CB361">
        <v>5343</v>
      </c>
      <c r="CC361">
        <v>4899</v>
      </c>
      <c r="CD361">
        <v>36414</v>
      </c>
      <c r="CE361">
        <v>29973</v>
      </c>
      <c r="CF361">
        <v>17692</v>
      </c>
      <c r="CG361">
        <v>20221</v>
      </c>
      <c r="CH361">
        <v>-17692</v>
      </c>
      <c r="CI361">
        <v>-20221</v>
      </c>
      <c r="CN361">
        <v>31581</v>
      </c>
      <c r="CO361">
        <v>25637</v>
      </c>
      <c r="CP361">
        <v>8029</v>
      </c>
      <c r="CQ361">
        <v>3632</v>
      </c>
      <c r="CR361">
        <v>5860</v>
      </c>
      <c r="CS361">
        <v>1784</v>
      </c>
      <c r="CT361">
        <v>-634</v>
      </c>
      <c r="CU361">
        <v>-542</v>
      </c>
      <c r="CV361">
        <v>5226</v>
      </c>
      <c r="CW361">
        <v>1242</v>
      </c>
      <c r="CX361">
        <v>634</v>
      </c>
      <c r="CY361">
        <v>417</v>
      </c>
      <c r="CZ361">
        <v>0</v>
      </c>
      <c r="DA361">
        <v>-125</v>
      </c>
      <c r="DB361">
        <v>5226</v>
      </c>
      <c r="DC361">
        <v>1242</v>
      </c>
    </row>
    <row r="362" spans="1:385">
      <c r="A362" t="s">
        <v>8836</v>
      </c>
      <c r="B362">
        <v>9715385482</v>
      </c>
      <c r="C362" t="s">
        <v>8053</v>
      </c>
      <c r="D362" t="s">
        <v>2462</v>
      </c>
      <c r="E362">
        <v>24483219</v>
      </c>
      <c r="F362" t="s">
        <v>8837</v>
      </c>
      <c r="G362" t="s">
        <v>3936</v>
      </c>
      <c r="H362" t="s">
        <v>3931</v>
      </c>
      <c r="I362" t="s">
        <v>3932</v>
      </c>
      <c r="T362">
        <v>3628</v>
      </c>
      <c r="U362">
        <v>6976</v>
      </c>
      <c r="AD362">
        <v>3628</v>
      </c>
      <c r="AE362">
        <v>6976</v>
      </c>
      <c r="AF362">
        <v>155888</v>
      </c>
      <c r="AG362">
        <v>1128</v>
      </c>
      <c r="AJ362">
        <v>2008</v>
      </c>
      <c r="AL362">
        <v>13079</v>
      </c>
      <c r="AM362">
        <v>11104</v>
      </c>
      <c r="AN362">
        <v>24343</v>
      </c>
      <c r="AO362">
        <v>9569</v>
      </c>
      <c r="AP362">
        <v>10</v>
      </c>
      <c r="AQ362">
        <v>9955</v>
      </c>
      <c r="AR362">
        <v>77</v>
      </c>
      <c r="AT362">
        <v>195404</v>
      </c>
      <c r="AU362">
        <v>31757</v>
      </c>
      <c r="AV362">
        <v>10000</v>
      </c>
      <c r="AW362">
        <v>10000</v>
      </c>
      <c r="BB362">
        <v>1528</v>
      </c>
      <c r="BC362">
        <v>1528</v>
      </c>
      <c r="BF362">
        <v>34666</v>
      </c>
      <c r="BG362">
        <v>15919</v>
      </c>
      <c r="BH362">
        <v>46194</v>
      </c>
      <c r="BI362">
        <v>27447</v>
      </c>
      <c r="BL362">
        <v>113523</v>
      </c>
      <c r="BT362">
        <v>113523</v>
      </c>
      <c r="BU362">
        <v>0</v>
      </c>
      <c r="BX362">
        <v>39316</v>
      </c>
      <c r="BY362">
        <v>11286</v>
      </c>
      <c r="CB362">
        <v>39316</v>
      </c>
      <c r="CC362">
        <v>11286</v>
      </c>
      <c r="CD362">
        <v>199032</v>
      </c>
      <c r="CE362">
        <v>38733</v>
      </c>
      <c r="CF362">
        <v>9183</v>
      </c>
      <c r="CG362">
        <v>5626</v>
      </c>
      <c r="CH362">
        <v>36180</v>
      </c>
      <c r="CI362">
        <v>7881</v>
      </c>
      <c r="CJ362">
        <v>807</v>
      </c>
      <c r="CK362">
        <v>2</v>
      </c>
      <c r="CL362">
        <v>8691</v>
      </c>
      <c r="CM362">
        <v>633</v>
      </c>
      <c r="CN362">
        <v>66</v>
      </c>
      <c r="CO362">
        <v>5</v>
      </c>
      <c r="CP362">
        <v>9524</v>
      </c>
      <c r="CQ362">
        <v>308</v>
      </c>
      <c r="CR362">
        <v>18838</v>
      </c>
      <c r="CS362">
        <v>6947</v>
      </c>
      <c r="CT362">
        <v>-91</v>
      </c>
      <c r="CU362">
        <v>-145</v>
      </c>
      <c r="CV362">
        <v>18747</v>
      </c>
      <c r="CW362">
        <v>6802</v>
      </c>
      <c r="CX362">
        <v>91</v>
      </c>
      <c r="CY362">
        <v>145</v>
      </c>
      <c r="DB362">
        <v>18747</v>
      </c>
      <c r="DC362">
        <v>6802</v>
      </c>
      <c r="DD362">
        <v>120360</v>
      </c>
      <c r="DE362">
        <v>55285</v>
      </c>
      <c r="DF362">
        <v>74997</v>
      </c>
      <c r="DG362">
        <v>41778</v>
      </c>
      <c r="DH362">
        <v>45363</v>
      </c>
      <c r="DI362">
        <v>13507</v>
      </c>
    </row>
    <row r="363" spans="1:385">
      <c r="A363" t="s">
        <v>8838</v>
      </c>
      <c r="B363">
        <v>1435346165</v>
      </c>
      <c r="C363" t="s">
        <v>8370</v>
      </c>
      <c r="D363" t="s">
        <v>2469</v>
      </c>
      <c r="E363">
        <v>23906986</v>
      </c>
      <c r="F363" t="s">
        <v>8839</v>
      </c>
      <c r="G363" t="s">
        <v>3936</v>
      </c>
      <c r="H363" t="s">
        <v>3931</v>
      </c>
      <c r="I363" t="s">
        <v>3932</v>
      </c>
      <c r="T363">
        <v>700</v>
      </c>
      <c r="U363">
        <v>700</v>
      </c>
      <c r="AF363">
        <v>0</v>
      </c>
      <c r="AL363">
        <v>24008</v>
      </c>
      <c r="AM363">
        <v>22980</v>
      </c>
      <c r="AP363">
        <v>448</v>
      </c>
      <c r="AQ363">
        <v>363</v>
      </c>
      <c r="BH363">
        <v>13725</v>
      </c>
      <c r="BI363">
        <v>13640</v>
      </c>
      <c r="BV363">
        <v>11395</v>
      </c>
      <c r="BW363">
        <v>10310</v>
      </c>
      <c r="BX363">
        <v>35</v>
      </c>
      <c r="BY363">
        <v>93</v>
      </c>
      <c r="CD363">
        <v>25156</v>
      </c>
      <c r="CE363">
        <v>24043</v>
      </c>
      <c r="CL363">
        <v>485</v>
      </c>
      <c r="CM363">
        <v>557</v>
      </c>
      <c r="CN363">
        <v>800</v>
      </c>
      <c r="CO363">
        <v>5170</v>
      </c>
      <c r="CP363">
        <v>30</v>
      </c>
      <c r="CQ363">
        <v>365</v>
      </c>
      <c r="CT363">
        <v>19</v>
      </c>
      <c r="CU363">
        <v>17</v>
      </c>
      <c r="CV363">
        <v>86</v>
      </c>
      <c r="CW363">
        <v>3327</v>
      </c>
      <c r="DD363">
        <v>1907</v>
      </c>
      <c r="DE363">
        <v>1665</v>
      </c>
      <c r="DF363">
        <v>2087</v>
      </c>
      <c r="DG363">
        <v>2569</v>
      </c>
    </row>
    <row r="364" spans="1:385">
      <c r="A364" t="s">
        <v>4084</v>
      </c>
      <c r="B364">
        <v>7453284280</v>
      </c>
      <c r="C364" t="s">
        <v>4085</v>
      </c>
      <c r="D364" t="s">
        <v>4086</v>
      </c>
      <c r="E364">
        <v>25300559</v>
      </c>
      <c r="G364" t="s">
        <v>3936</v>
      </c>
      <c r="H364" t="s">
        <v>3931</v>
      </c>
      <c r="I364" t="s">
        <v>3932</v>
      </c>
      <c r="AF364">
        <v>0</v>
      </c>
      <c r="AL364">
        <v>2200</v>
      </c>
      <c r="AM364">
        <v>2228</v>
      </c>
      <c r="AP364">
        <v>76</v>
      </c>
      <c r="AQ364">
        <v>76</v>
      </c>
      <c r="AT364">
        <v>2276</v>
      </c>
      <c r="AU364">
        <v>2304</v>
      </c>
      <c r="AV364">
        <v>2200</v>
      </c>
      <c r="AW364">
        <v>2200</v>
      </c>
      <c r="BF364">
        <v>76</v>
      </c>
      <c r="BG364">
        <v>104</v>
      </c>
      <c r="BH364">
        <v>2276</v>
      </c>
      <c r="BI364">
        <v>2304</v>
      </c>
      <c r="BR364">
        <v>0</v>
      </c>
      <c r="CB364">
        <v>0</v>
      </c>
      <c r="CC364">
        <v>0</v>
      </c>
      <c r="CD364">
        <v>2276</v>
      </c>
      <c r="CE364">
        <v>2304</v>
      </c>
      <c r="CF364">
        <v>2282</v>
      </c>
      <c r="CG364">
        <v>6133</v>
      </c>
      <c r="CH364">
        <v>3535</v>
      </c>
      <c r="CI364">
        <v>297</v>
      </c>
      <c r="CN364">
        <v>171</v>
      </c>
      <c r="CP364">
        <v>3295</v>
      </c>
      <c r="CR364">
        <v>411</v>
      </c>
      <c r="CS364">
        <v>297</v>
      </c>
      <c r="CT364">
        <v>-335</v>
      </c>
      <c r="CU364">
        <v>-193</v>
      </c>
      <c r="CV364">
        <v>76</v>
      </c>
      <c r="CW364">
        <v>104</v>
      </c>
      <c r="DB364">
        <v>76</v>
      </c>
      <c r="DC364">
        <v>104</v>
      </c>
      <c r="DD364">
        <v>5817</v>
      </c>
      <c r="DE364">
        <v>6430</v>
      </c>
      <c r="DH364">
        <v>5817</v>
      </c>
      <c r="DI364">
        <v>6430</v>
      </c>
    </row>
    <row r="365" spans="1:385">
      <c r="A365" t="s">
        <v>8840</v>
      </c>
      <c r="B365">
        <v>2465265116</v>
      </c>
      <c r="C365" t="s">
        <v>4008</v>
      </c>
      <c r="D365" t="s">
        <v>2489</v>
      </c>
      <c r="E365">
        <v>24931426</v>
      </c>
      <c r="F365" t="s">
        <v>8841</v>
      </c>
      <c r="G365" t="s">
        <v>3936</v>
      </c>
      <c r="H365" t="s">
        <v>3931</v>
      </c>
      <c r="I365" t="s">
        <v>3932</v>
      </c>
      <c r="T365">
        <v>8341</v>
      </c>
      <c r="U365">
        <v>8341</v>
      </c>
      <c r="AL365">
        <v>15621</v>
      </c>
      <c r="AM365">
        <v>484</v>
      </c>
      <c r="AP365">
        <v>1098</v>
      </c>
      <c r="AQ365">
        <v>2042</v>
      </c>
      <c r="BH365">
        <v>11173</v>
      </c>
      <c r="BI365">
        <v>10793</v>
      </c>
      <c r="BX365">
        <v>13886</v>
      </c>
      <c r="BY365">
        <v>75</v>
      </c>
      <c r="CD365">
        <v>25060</v>
      </c>
      <c r="CE365">
        <v>10867</v>
      </c>
      <c r="CN365">
        <v>42</v>
      </c>
      <c r="CO365">
        <v>141</v>
      </c>
      <c r="CP365">
        <v>423</v>
      </c>
      <c r="CQ365">
        <v>624</v>
      </c>
      <c r="CT365">
        <v>689</v>
      </c>
      <c r="CU365">
        <v>174</v>
      </c>
      <c r="CV365">
        <v>381</v>
      </c>
      <c r="CW365">
        <v>1544</v>
      </c>
      <c r="DD365">
        <v>12846</v>
      </c>
      <c r="DE365">
        <v>6357</v>
      </c>
      <c r="DF365">
        <v>11395</v>
      </c>
      <c r="DG365">
        <v>4156</v>
      </c>
    </row>
    <row r="366" spans="1:385">
      <c r="A366" t="s">
        <v>8842</v>
      </c>
      <c r="B366">
        <v>326563288</v>
      </c>
      <c r="C366" t="s">
        <v>8589</v>
      </c>
      <c r="D366" t="s">
        <v>2494</v>
      </c>
      <c r="E366">
        <v>23820361</v>
      </c>
      <c r="F366" t="s">
        <v>8843</v>
      </c>
      <c r="G366" t="s">
        <v>3936</v>
      </c>
      <c r="H366" t="s">
        <v>3931</v>
      </c>
      <c r="I366" t="s">
        <v>3932</v>
      </c>
      <c r="AB366">
        <v>10</v>
      </c>
      <c r="AC366">
        <v>10</v>
      </c>
      <c r="AD366">
        <v>10</v>
      </c>
      <c r="AE366">
        <v>10</v>
      </c>
      <c r="AF366">
        <v>2</v>
      </c>
      <c r="AG366">
        <v>12</v>
      </c>
      <c r="AL366">
        <v>18361</v>
      </c>
      <c r="AM366">
        <v>16742</v>
      </c>
      <c r="AP366">
        <v>411</v>
      </c>
      <c r="AQ366">
        <v>267</v>
      </c>
      <c r="AT366">
        <v>18774</v>
      </c>
      <c r="AU366">
        <v>17021</v>
      </c>
      <c r="AV366">
        <v>10</v>
      </c>
      <c r="AW366">
        <v>10</v>
      </c>
      <c r="BF366">
        <v>540</v>
      </c>
      <c r="BG366">
        <v>93</v>
      </c>
      <c r="BH366">
        <v>550</v>
      </c>
      <c r="BI366">
        <v>103</v>
      </c>
      <c r="BT366">
        <v>0</v>
      </c>
      <c r="BU366">
        <v>87</v>
      </c>
      <c r="BV366">
        <v>0</v>
      </c>
      <c r="BW366">
        <v>120</v>
      </c>
      <c r="BX366">
        <v>191</v>
      </c>
      <c r="BY366">
        <v>176</v>
      </c>
      <c r="BZ366">
        <v>18043</v>
      </c>
      <c r="CA366">
        <v>16545</v>
      </c>
      <c r="CB366">
        <v>18234</v>
      </c>
      <c r="CC366">
        <v>16841</v>
      </c>
      <c r="CD366">
        <v>18784</v>
      </c>
      <c r="CE366">
        <v>17031</v>
      </c>
      <c r="CF366">
        <v>122</v>
      </c>
      <c r="CG366">
        <v>1027</v>
      </c>
      <c r="CH366">
        <v>495</v>
      </c>
      <c r="CI366">
        <v>93</v>
      </c>
      <c r="CN366">
        <v>0</v>
      </c>
      <c r="CO366">
        <v>0</v>
      </c>
      <c r="CP366">
        <v>0</v>
      </c>
      <c r="CQ366">
        <v>0</v>
      </c>
      <c r="CR366">
        <v>495</v>
      </c>
      <c r="CS366">
        <v>93</v>
      </c>
      <c r="CT366">
        <v>0</v>
      </c>
      <c r="CU366">
        <v>0</v>
      </c>
      <c r="CV366">
        <v>540</v>
      </c>
      <c r="CW366">
        <v>133</v>
      </c>
      <c r="CX366">
        <v>0</v>
      </c>
      <c r="CY366">
        <v>0</v>
      </c>
      <c r="DB366">
        <v>540</v>
      </c>
      <c r="DC366">
        <v>133</v>
      </c>
      <c r="DD366">
        <v>1514</v>
      </c>
      <c r="DE366">
        <v>1120</v>
      </c>
      <c r="DF366">
        <v>897</v>
      </c>
      <c r="DG366">
        <v>0</v>
      </c>
      <c r="DH366">
        <v>617</v>
      </c>
      <c r="DI366">
        <v>1120</v>
      </c>
      <c r="EK366">
        <v>0</v>
      </c>
      <c r="EL366">
        <v>17021</v>
      </c>
      <c r="GB366">
        <v>45</v>
      </c>
      <c r="GC366">
        <v>40</v>
      </c>
      <c r="IB366">
        <v>0</v>
      </c>
      <c r="IC366">
        <v>0</v>
      </c>
    </row>
    <row r="367" spans="1:385">
      <c r="A367" t="s">
        <v>8844</v>
      </c>
      <c r="B367">
        <v>6161090133</v>
      </c>
      <c r="C367" t="s">
        <v>8845</v>
      </c>
      <c r="D367" t="s">
        <v>2499</v>
      </c>
      <c r="E367">
        <v>23189001</v>
      </c>
      <c r="F367" t="s">
        <v>8846</v>
      </c>
      <c r="G367" t="s">
        <v>3936</v>
      </c>
      <c r="H367" t="s">
        <v>3931</v>
      </c>
      <c r="I367" t="s">
        <v>3932</v>
      </c>
      <c r="T367">
        <v>198</v>
      </c>
      <c r="AD367">
        <v>198</v>
      </c>
      <c r="AE367">
        <v>0</v>
      </c>
      <c r="AL367">
        <v>2201</v>
      </c>
      <c r="AM367">
        <v>967</v>
      </c>
      <c r="AN367">
        <v>133546</v>
      </c>
      <c r="AO367">
        <v>209248</v>
      </c>
      <c r="AP367">
        <v>2697</v>
      </c>
      <c r="AQ367">
        <v>1397</v>
      </c>
      <c r="AT367">
        <v>138444</v>
      </c>
      <c r="AU367">
        <v>211612</v>
      </c>
      <c r="AV367">
        <v>10</v>
      </c>
      <c r="AW367">
        <v>10</v>
      </c>
      <c r="BB367">
        <v>300</v>
      </c>
      <c r="BC367">
        <v>300</v>
      </c>
      <c r="BF367">
        <v>134993</v>
      </c>
      <c r="BG367">
        <v>205607</v>
      </c>
      <c r="BH367">
        <v>135303</v>
      </c>
      <c r="BI367">
        <v>205917</v>
      </c>
      <c r="BL367">
        <v>1084</v>
      </c>
      <c r="BM367">
        <v>1084</v>
      </c>
      <c r="BT367">
        <v>1084</v>
      </c>
      <c r="BU367">
        <v>1084</v>
      </c>
      <c r="BX367">
        <v>2255</v>
      </c>
      <c r="BY367">
        <v>4611</v>
      </c>
      <c r="CB367">
        <v>2255</v>
      </c>
      <c r="CC367">
        <v>4611</v>
      </c>
      <c r="CD367">
        <v>138642</v>
      </c>
      <c r="CE367">
        <v>211612</v>
      </c>
      <c r="CF367">
        <v>55628</v>
      </c>
      <c r="CG367">
        <v>29473</v>
      </c>
      <c r="CH367">
        <v>159813</v>
      </c>
      <c r="CI367">
        <v>170542</v>
      </c>
      <c r="CN367">
        <v>56</v>
      </c>
      <c r="CO367">
        <v>469</v>
      </c>
      <c r="CP367">
        <v>218777</v>
      </c>
      <c r="CQ367">
        <v>2199</v>
      </c>
      <c r="CR367">
        <v>-58908</v>
      </c>
      <c r="CS367">
        <v>168812</v>
      </c>
      <c r="CT367">
        <v>-11706</v>
      </c>
      <c r="CU367">
        <v>-12830</v>
      </c>
      <c r="CV367">
        <v>-70614</v>
      </c>
      <c r="CW367">
        <v>155982</v>
      </c>
      <c r="DB367">
        <v>-70614</v>
      </c>
      <c r="DC367">
        <v>155982</v>
      </c>
      <c r="DD367">
        <v>215441</v>
      </c>
      <c r="DE367">
        <v>200015</v>
      </c>
      <c r="DH367">
        <v>215441</v>
      </c>
      <c r="DI367">
        <v>200015</v>
      </c>
      <c r="EK367">
        <v>135303</v>
      </c>
      <c r="EL367">
        <v>205918</v>
      </c>
      <c r="FR367">
        <v>0</v>
      </c>
      <c r="FT367">
        <v>0</v>
      </c>
      <c r="FV367">
        <v>0</v>
      </c>
      <c r="FX367">
        <v>0</v>
      </c>
      <c r="FY367">
        <v>0</v>
      </c>
    </row>
    <row r="368" spans="1:385">
      <c r="A368" t="s">
        <v>4171</v>
      </c>
      <c r="B368">
        <v>7841447135</v>
      </c>
      <c r="C368" t="s">
        <v>4172</v>
      </c>
      <c r="D368" t="s">
        <v>4173</v>
      </c>
      <c r="E368">
        <v>24020057</v>
      </c>
      <c r="F368" t="s">
        <v>4174</v>
      </c>
      <c r="G368" t="s">
        <v>3936</v>
      </c>
      <c r="H368" t="s">
        <v>3931</v>
      </c>
      <c r="I368" t="s">
        <v>3932</v>
      </c>
      <c r="T368">
        <v>27288</v>
      </c>
      <c r="U368">
        <v>27288</v>
      </c>
      <c r="AF368">
        <v>2524</v>
      </c>
      <c r="AL368">
        <v>9740</v>
      </c>
      <c r="AM368">
        <v>7265</v>
      </c>
      <c r="AP368">
        <v>182</v>
      </c>
      <c r="AQ368">
        <v>3</v>
      </c>
      <c r="BH368">
        <v>10775</v>
      </c>
      <c r="BI368">
        <v>11433</v>
      </c>
      <c r="BL368">
        <v>28804</v>
      </c>
      <c r="BM368">
        <v>22975</v>
      </c>
      <c r="BX368">
        <v>155</v>
      </c>
      <c r="BY368">
        <v>148</v>
      </c>
      <c r="CD368">
        <v>39734</v>
      </c>
      <c r="CE368">
        <v>34556</v>
      </c>
      <c r="CL368">
        <v>242</v>
      </c>
      <c r="CP368">
        <v>178</v>
      </c>
      <c r="CV368">
        <v>-658</v>
      </c>
      <c r="CW368">
        <v>-168</v>
      </c>
      <c r="DF368">
        <v>238</v>
      </c>
      <c r="DG368">
        <v>168</v>
      </c>
    </row>
    <row r="369" spans="1:385">
      <c r="A369" t="s">
        <v>8847</v>
      </c>
      <c r="B369">
        <v>7709864388</v>
      </c>
      <c r="C369" t="s">
        <v>8848</v>
      </c>
      <c r="D369" t="s">
        <v>8849</v>
      </c>
      <c r="E369">
        <v>23734530</v>
      </c>
      <c r="F369" t="s">
        <v>8850</v>
      </c>
      <c r="G369" t="s">
        <v>3936</v>
      </c>
      <c r="H369" t="s">
        <v>3931</v>
      </c>
      <c r="I369" t="s">
        <v>3932</v>
      </c>
      <c r="T369">
        <v>750</v>
      </c>
      <c r="U369">
        <v>8274</v>
      </c>
      <c r="AF369">
        <v>0</v>
      </c>
      <c r="AL369">
        <v>87968</v>
      </c>
      <c r="AM369">
        <v>73409</v>
      </c>
      <c r="AP369">
        <v>279</v>
      </c>
      <c r="AQ369">
        <v>320</v>
      </c>
      <c r="BH369">
        <v>-13805</v>
      </c>
      <c r="BI369">
        <v>4457</v>
      </c>
      <c r="BL369">
        <v>60628</v>
      </c>
      <c r="BM369">
        <v>57985</v>
      </c>
      <c r="BV369">
        <v>4485</v>
      </c>
      <c r="BW369">
        <v>2222</v>
      </c>
      <c r="BX369">
        <v>37689</v>
      </c>
      <c r="BY369">
        <v>17340</v>
      </c>
      <c r="CD369">
        <v>88997</v>
      </c>
      <c r="CE369">
        <v>82003</v>
      </c>
      <c r="CN369">
        <v>15519</v>
      </c>
      <c r="CO369">
        <v>171</v>
      </c>
      <c r="CP369">
        <v>9983</v>
      </c>
      <c r="CQ369">
        <v>703</v>
      </c>
      <c r="CT369">
        <v>1615</v>
      </c>
      <c r="CU369">
        <v>1784</v>
      </c>
      <c r="CV369">
        <v>-13410</v>
      </c>
      <c r="CW369">
        <v>-17525</v>
      </c>
      <c r="DD369">
        <v>99653</v>
      </c>
      <c r="DE369">
        <v>58699</v>
      </c>
      <c r="DF369">
        <v>116984</v>
      </c>
      <c r="DG369">
        <v>73908</v>
      </c>
    </row>
    <row r="370" spans="1:385">
      <c r="A370" t="s">
        <v>8851</v>
      </c>
      <c r="B370">
        <v>5017123610</v>
      </c>
      <c r="C370" t="s">
        <v>8806</v>
      </c>
      <c r="D370" t="s">
        <v>2516</v>
      </c>
      <c r="E370">
        <v>24425519</v>
      </c>
      <c r="F370" t="s">
        <v>8852</v>
      </c>
      <c r="G370" t="s">
        <v>3936</v>
      </c>
      <c r="H370" t="s">
        <v>3931</v>
      </c>
      <c r="I370" t="s">
        <v>3932</v>
      </c>
      <c r="AL370">
        <v>12446</v>
      </c>
      <c r="AM370">
        <v>12347</v>
      </c>
      <c r="AP370">
        <v>8</v>
      </c>
      <c r="AQ370">
        <v>164</v>
      </c>
      <c r="BH370">
        <v>12115</v>
      </c>
      <c r="BI370">
        <v>12180</v>
      </c>
      <c r="BX370">
        <v>339</v>
      </c>
      <c r="BY370">
        <v>331</v>
      </c>
      <c r="CD370">
        <v>12454</v>
      </c>
      <c r="CE370">
        <v>12511</v>
      </c>
      <c r="CN370">
        <v>646</v>
      </c>
      <c r="CO370">
        <v>370</v>
      </c>
      <c r="CP370">
        <v>28</v>
      </c>
      <c r="CQ370">
        <v>503</v>
      </c>
      <c r="CT370">
        <v>4</v>
      </c>
      <c r="CU370">
        <v>2</v>
      </c>
      <c r="CV370">
        <v>-64</v>
      </c>
      <c r="CW370">
        <v>-135</v>
      </c>
      <c r="DD370">
        <v>8</v>
      </c>
      <c r="DE370">
        <v>0</v>
      </c>
      <c r="DF370">
        <v>686</v>
      </c>
      <c r="DG370">
        <v>0</v>
      </c>
    </row>
    <row r="371" spans="1:385">
      <c r="A371" t="s">
        <v>4076</v>
      </c>
      <c r="B371">
        <v>6678094769</v>
      </c>
      <c r="C371" t="s">
        <v>4077</v>
      </c>
      <c r="D371" t="s">
        <v>4078</v>
      </c>
      <c r="E371">
        <v>25220257</v>
      </c>
      <c r="F371" t="s">
        <v>4079</v>
      </c>
      <c r="G371" t="s">
        <v>3936</v>
      </c>
      <c r="H371" t="s">
        <v>3931</v>
      </c>
      <c r="I371" t="s">
        <v>3932</v>
      </c>
      <c r="T371">
        <v>0</v>
      </c>
      <c r="U371">
        <v>38</v>
      </c>
      <c r="AD371">
        <v>0</v>
      </c>
      <c r="AE371">
        <v>38</v>
      </c>
      <c r="AF371">
        <v>1835</v>
      </c>
      <c r="AL371">
        <v>4179</v>
      </c>
      <c r="AM371">
        <v>5626</v>
      </c>
      <c r="AN371">
        <v>6254</v>
      </c>
      <c r="AO371">
        <v>6254</v>
      </c>
      <c r="AP371">
        <v>673</v>
      </c>
      <c r="AQ371">
        <v>222</v>
      </c>
      <c r="AR371">
        <v>56</v>
      </c>
      <c r="AS371">
        <v>103</v>
      </c>
      <c r="AT371">
        <v>12997</v>
      </c>
      <c r="AU371">
        <v>12205</v>
      </c>
      <c r="AV371">
        <v>10000</v>
      </c>
      <c r="AW371">
        <v>10000</v>
      </c>
      <c r="BF371">
        <v>2431</v>
      </c>
      <c r="BG371">
        <v>1479</v>
      </c>
      <c r="BH371">
        <v>12431</v>
      </c>
      <c r="BI371">
        <v>11479</v>
      </c>
      <c r="BV371">
        <v>265</v>
      </c>
      <c r="BW371">
        <v>205</v>
      </c>
      <c r="BX371">
        <v>301</v>
      </c>
      <c r="BY371">
        <v>559</v>
      </c>
      <c r="CB371">
        <v>566</v>
      </c>
      <c r="CC371">
        <v>764</v>
      </c>
      <c r="CD371">
        <v>12997</v>
      </c>
      <c r="CE371">
        <v>12243</v>
      </c>
      <c r="CF371">
        <v>0</v>
      </c>
      <c r="CG371">
        <v>0</v>
      </c>
      <c r="CH371">
        <v>1661</v>
      </c>
      <c r="CI371">
        <v>936</v>
      </c>
      <c r="CL371">
        <v>0</v>
      </c>
      <c r="CM371">
        <v>0</v>
      </c>
      <c r="CP371">
        <v>127</v>
      </c>
      <c r="CQ371">
        <v>94</v>
      </c>
      <c r="CR371">
        <v>1534</v>
      </c>
      <c r="CS371">
        <v>842</v>
      </c>
      <c r="CV371">
        <v>1412</v>
      </c>
      <c r="CW371">
        <v>763</v>
      </c>
      <c r="CX371">
        <v>0</v>
      </c>
      <c r="CY371">
        <v>0</v>
      </c>
      <c r="DB371">
        <v>1412</v>
      </c>
      <c r="DC371">
        <v>763</v>
      </c>
      <c r="DD371">
        <v>9488</v>
      </c>
      <c r="DE371">
        <v>7652</v>
      </c>
      <c r="DF371">
        <v>7827</v>
      </c>
      <c r="DG371">
        <v>6716</v>
      </c>
      <c r="DH371">
        <v>1661</v>
      </c>
      <c r="DI371">
        <v>936</v>
      </c>
      <c r="DJ371">
        <v>10000</v>
      </c>
      <c r="DK371">
        <v>716</v>
      </c>
      <c r="DL371">
        <v>10716</v>
      </c>
      <c r="DM371">
        <v>0</v>
      </c>
      <c r="DN371">
        <v>763</v>
      </c>
      <c r="DO371">
        <v>763</v>
      </c>
      <c r="DP371">
        <v>1412</v>
      </c>
      <c r="DQ371">
        <v>1412</v>
      </c>
      <c r="DR371">
        <v>0</v>
      </c>
      <c r="DT371">
        <v>0</v>
      </c>
      <c r="DW371">
        <v>10000</v>
      </c>
      <c r="DX371">
        <v>1479</v>
      </c>
      <c r="DY371">
        <v>11479</v>
      </c>
      <c r="DZ371">
        <v>0</v>
      </c>
      <c r="EA371">
        <v>1412</v>
      </c>
      <c r="EB371">
        <v>1412</v>
      </c>
      <c r="EC371">
        <v>0</v>
      </c>
      <c r="ED371">
        <v>460</v>
      </c>
      <c r="EE371">
        <v>460</v>
      </c>
      <c r="EF371">
        <v>460</v>
      </c>
      <c r="EG371">
        <v>460</v>
      </c>
      <c r="EH371">
        <v>10000</v>
      </c>
      <c r="EI371">
        <v>2431</v>
      </c>
      <c r="EJ371">
        <v>12431</v>
      </c>
      <c r="EK371">
        <v>12431</v>
      </c>
      <c r="EL371">
        <v>11479</v>
      </c>
      <c r="EM371">
        <v>0</v>
      </c>
      <c r="EN371">
        <v>0</v>
      </c>
      <c r="EO371">
        <v>7628</v>
      </c>
      <c r="EP371">
        <v>6844</v>
      </c>
      <c r="ES371">
        <v>3112</v>
      </c>
      <c r="ET371">
        <v>0</v>
      </c>
      <c r="EU371">
        <v>1000</v>
      </c>
      <c r="EV371">
        <v>4898</v>
      </c>
      <c r="EW371">
        <v>1844</v>
      </c>
      <c r="EX371">
        <v>2213</v>
      </c>
      <c r="EY371">
        <v>1728</v>
      </c>
      <c r="EZ371">
        <v>0</v>
      </c>
      <c r="FA371">
        <v>0</v>
      </c>
      <c r="FB371">
        <v>0</v>
      </c>
      <c r="FC371">
        <v>0</v>
      </c>
      <c r="FD371">
        <v>0</v>
      </c>
      <c r="FE371">
        <v>451</v>
      </c>
      <c r="FF371">
        <v>-9</v>
      </c>
      <c r="FG371">
        <v>0</v>
      </c>
      <c r="FH371">
        <v>0</v>
      </c>
      <c r="FI371">
        <v>0</v>
      </c>
      <c r="FJ371">
        <v>0</v>
      </c>
      <c r="FK371">
        <v>0</v>
      </c>
      <c r="FL371">
        <v>0</v>
      </c>
      <c r="FM371">
        <v>0</v>
      </c>
      <c r="FN371">
        <v>0</v>
      </c>
      <c r="FO371">
        <v>0</v>
      </c>
      <c r="FP371">
        <v>0</v>
      </c>
      <c r="FQ371">
        <v>-1000</v>
      </c>
      <c r="FR371">
        <v>451</v>
      </c>
      <c r="FS371">
        <v>-1009</v>
      </c>
      <c r="FT371">
        <v>222</v>
      </c>
      <c r="FU371">
        <v>1231</v>
      </c>
      <c r="FV371">
        <v>673</v>
      </c>
      <c r="FW371">
        <v>222</v>
      </c>
      <c r="FX371">
        <v>0</v>
      </c>
      <c r="FY371">
        <v>0</v>
      </c>
      <c r="GB371">
        <v>-122</v>
      </c>
      <c r="GC371">
        <v>-79</v>
      </c>
      <c r="GE371">
        <v>0</v>
      </c>
      <c r="GF371">
        <v>0</v>
      </c>
      <c r="GG371">
        <v>1018</v>
      </c>
      <c r="GH371">
        <v>0</v>
      </c>
      <c r="GM371">
        <v>0</v>
      </c>
      <c r="GN371">
        <v>0</v>
      </c>
      <c r="GO371">
        <v>0</v>
      </c>
      <c r="GP371">
        <v>0</v>
      </c>
      <c r="GQ371">
        <v>1000</v>
      </c>
      <c r="GU371">
        <v>0</v>
      </c>
      <c r="GV371">
        <v>0</v>
      </c>
      <c r="IB371">
        <v>0</v>
      </c>
      <c r="IC371">
        <v>0</v>
      </c>
      <c r="IH371">
        <v>0</v>
      </c>
      <c r="II371">
        <v>0</v>
      </c>
      <c r="IJ371">
        <v>0</v>
      </c>
      <c r="IK371">
        <v>0</v>
      </c>
      <c r="IN371">
        <v>0</v>
      </c>
      <c r="IO371">
        <v>0</v>
      </c>
      <c r="IW371">
        <v>0</v>
      </c>
      <c r="IX371">
        <v>0</v>
      </c>
      <c r="JZ371">
        <v>0</v>
      </c>
      <c r="KA371">
        <v>0</v>
      </c>
      <c r="KB371">
        <v>0</v>
      </c>
      <c r="KC371">
        <v>0</v>
      </c>
      <c r="KD371">
        <v>0</v>
      </c>
      <c r="KE371">
        <v>0</v>
      </c>
      <c r="KF371">
        <v>0</v>
      </c>
      <c r="KG371">
        <v>0</v>
      </c>
      <c r="KH371">
        <v>0</v>
      </c>
      <c r="KL371">
        <v>0</v>
      </c>
      <c r="KM371">
        <v>0</v>
      </c>
      <c r="KQ371">
        <v>0</v>
      </c>
      <c r="LN371">
        <v>0</v>
      </c>
      <c r="LO371">
        <v>0</v>
      </c>
      <c r="LP371">
        <v>0</v>
      </c>
      <c r="LQ371">
        <v>0</v>
      </c>
      <c r="LR371">
        <v>0</v>
      </c>
      <c r="LS371">
        <v>0</v>
      </c>
      <c r="LT371">
        <v>0</v>
      </c>
      <c r="LU371">
        <v>0</v>
      </c>
      <c r="LV371">
        <v>0</v>
      </c>
      <c r="LZ371">
        <v>0</v>
      </c>
      <c r="MA371">
        <v>0</v>
      </c>
      <c r="ME371">
        <v>0</v>
      </c>
      <c r="MT371">
        <v>0</v>
      </c>
      <c r="NI371">
        <v>0</v>
      </c>
      <c r="NU371">
        <v>0</v>
      </c>
    </row>
    <row r="372" spans="1:385">
      <c r="A372" t="s">
        <v>4049</v>
      </c>
      <c r="B372">
        <v>2105005264</v>
      </c>
      <c r="C372" t="s">
        <v>3999</v>
      </c>
      <c r="D372" t="s">
        <v>4050</v>
      </c>
      <c r="E372">
        <v>25183764</v>
      </c>
      <c r="F372" t="s">
        <v>4051</v>
      </c>
      <c r="G372" t="s">
        <v>3936</v>
      </c>
      <c r="H372" t="s">
        <v>3931</v>
      </c>
      <c r="I372" t="s">
        <v>3932</v>
      </c>
      <c r="T372">
        <v>1009</v>
      </c>
      <c r="U372">
        <v>199</v>
      </c>
      <c r="AF372">
        <v>453</v>
      </c>
      <c r="AG372">
        <v>10</v>
      </c>
      <c r="AL372">
        <v>33055</v>
      </c>
      <c r="AM372">
        <v>41999</v>
      </c>
      <c r="AP372">
        <v>1343</v>
      </c>
      <c r="AQ372">
        <v>499</v>
      </c>
      <c r="BH372">
        <v>35849</v>
      </c>
      <c r="BI372">
        <v>38592</v>
      </c>
      <c r="BL372">
        <v>0</v>
      </c>
      <c r="BM372">
        <v>3947</v>
      </c>
      <c r="BX372">
        <v>11</v>
      </c>
      <c r="BY372">
        <v>168</v>
      </c>
      <c r="CD372">
        <v>35860</v>
      </c>
      <c r="CE372">
        <v>42707</v>
      </c>
      <c r="CN372">
        <v>0</v>
      </c>
      <c r="CO372">
        <v>4942</v>
      </c>
      <c r="CP372">
        <v>90</v>
      </c>
      <c r="CQ372">
        <v>1433</v>
      </c>
      <c r="CT372">
        <v>537</v>
      </c>
      <c r="CU372">
        <v>354</v>
      </c>
      <c r="CV372">
        <v>6805</v>
      </c>
      <c r="CW372">
        <v>11127</v>
      </c>
      <c r="DD372">
        <v>8948</v>
      </c>
      <c r="DE372">
        <v>9534</v>
      </c>
      <c r="DF372">
        <v>1516</v>
      </c>
      <c r="DG372">
        <v>1562</v>
      </c>
    </row>
    <row r="373" spans="1:385">
      <c r="A373" t="s">
        <v>8853</v>
      </c>
      <c r="B373">
        <v>2311308754</v>
      </c>
      <c r="C373" t="s">
        <v>8416</v>
      </c>
      <c r="D373" t="s">
        <v>2536</v>
      </c>
      <c r="E373">
        <v>23156109</v>
      </c>
      <c r="F373" t="s">
        <v>8854</v>
      </c>
      <c r="G373" t="s">
        <v>3936</v>
      </c>
      <c r="H373" t="s">
        <v>3931</v>
      </c>
      <c r="I373" t="s">
        <v>3932</v>
      </c>
      <c r="X373">
        <v>63</v>
      </c>
      <c r="Y373">
        <v>63</v>
      </c>
      <c r="AF373">
        <v>15</v>
      </c>
      <c r="AG373">
        <v>15</v>
      </c>
      <c r="AL373">
        <v>13779</v>
      </c>
      <c r="AM373">
        <v>14005</v>
      </c>
      <c r="AP373">
        <v>318</v>
      </c>
      <c r="AQ373">
        <v>91</v>
      </c>
      <c r="BH373">
        <v>6118</v>
      </c>
      <c r="BI373">
        <v>6043</v>
      </c>
      <c r="BL373">
        <v>7811</v>
      </c>
      <c r="BM373">
        <v>7811</v>
      </c>
      <c r="BX373">
        <v>246</v>
      </c>
      <c r="BY373">
        <v>320</v>
      </c>
      <c r="CD373">
        <v>14175</v>
      </c>
      <c r="CE373">
        <v>14174</v>
      </c>
      <c r="CP373">
        <v>18</v>
      </c>
      <c r="CQ373">
        <v>8</v>
      </c>
      <c r="CT373">
        <v>41</v>
      </c>
      <c r="CV373">
        <v>223</v>
      </c>
      <c r="CW373">
        <v>-8</v>
      </c>
      <c r="DD373">
        <v>1254</v>
      </c>
      <c r="DE373">
        <v>0</v>
      </c>
      <c r="DF373">
        <v>972</v>
      </c>
    </row>
    <row r="374" spans="1:385">
      <c r="A374" t="s">
        <v>4206</v>
      </c>
      <c r="B374">
        <v>6672302726</v>
      </c>
      <c r="C374" t="s">
        <v>4207</v>
      </c>
      <c r="D374" t="s">
        <v>2542</v>
      </c>
      <c r="E374">
        <v>24881360</v>
      </c>
      <c r="F374" t="s">
        <v>4208</v>
      </c>
      <c r="G374" t="s">
        <v>3936</v>
      </c>
      <c r="H374" t="s">
        <v>3931</v>
      </c>
      <c r="I374" t="s">
        <v>3932</v>
      </c>
      <c r="X374">
        <v>7815493</v>
      </c>
      <c r="Y374">
        <v>8010651</v>
      </c>
      <c r="Z374">
        <v>212</v>
      </c>
      <c r="AA374">
        <v>10</v>
      </c>
      <c r="AD374">
        <v>7815705</v>
      </c>
      <c r="AE374">
        <v>8010661</v>
      </c>
      <c r="AF374">
        <v>1368</v>
      </c>
      <c r="AG374">
        <v>4</v>
      </c>
      <c r="AL374">
        <v>1483189</v>
      </c>
      <c r="AM374">
        <v>1415320</v>
      </c>
      <c r="AN374">
        <v>768088</v>
      </c>
      <c r="AO374">
        <v>506612</v>
      </c>
      <c r="AP374">
        <v>30596</v>
      </c>
      <c r="AQ374">
        <v>26171</v>
      </c>
      <c r="AR374">
        <v>99</v>
      </c>
      <c r="AS374">
        <v>10</v>
      </c>
      <c r="AT374">
        <v>2283340</v>
      </c>
      <c r="AU374">
        <v>1948117</v>
      </c>
      <c r="AV374">
        <v>10</v>
      </c>
      <c r="AW374">
        <v>10</v>
      </c>
      <c r="BD374">
        <v>2</v>
      </c>
      <c r="BE374">
        <v>2</v>
      </c>
      <c r="BF374">
        <v>-684</v>
      </c>
      <c r="BG374">
        <v>85479</v>
      </c>
      <c r="BH374">
        <v>-672</v>
      </c>
      <c r="BI374">
        <v>85491</v>
      </c>
      <c r="BL374">
        <v>10012498</v>
      </c>
      <c r="BM374">
        <v>7290969</v>
      </c>
      <c r="BP374">
        <v>847</v>
      </c>
      <c r="BQ374">
        <v>1673</v>
      </c>
      <c r="BT374">
        <v>10012498</v>
      </c>
      <c r="BU374">
        <v>8798838</v>
      </c>
      <c r="BV374">
        <v>0</v>
      </c>
      <c r="BW374">
        <v>1054535</v>
      </c>
      <c r="BX374">
        <v>86372</v>
      </c>
      <c r="BY374">
        <v>18241</v>
      </c>
      <c r="CB374">
        <v>87219</v>
      </c>
      <c r="CC374">
        <v>1074449</v>
      </c>
      <c r="CD374">
        <v>10099045</v>
      </c>
      <c r="CE374">
        <v>9958778</v>
      </c>
      <c r="CF374">
        <v>55355</v>
      </c>
      <c r="CG374">
        <v>35553</v>
      </c>
      <c r="CH374">
        <v>969475</v>
      </c>
      <c r="CI374">
        <v>890532</v>
      </c>
      <c r="CJ374">
        <v>79285</v>
      </c>
      <c r="CK374">
        <v>27123</v>
      </c>
      <c r="CL374">
        <v>1010987</v>
      </c>
      <c r="CM374">
        <v>809634</v>
      </c>
      <c r="CN374">
        <v>112003</v>
      </c>
      <c r="CO374">
        <v>5044125</v>
      </c>
      <c r="CP374">
        <v>236140</v>
      </c>
      <c r="CQ374">
        <v>5130332</v>
      </c>
      <c r="CR374">
        <v>-86364</v>
      </c>
      <c r="CS374">
        <v>21814</v>
      </c>
      <c r="CT374">
        <v>202</v>
      </c>
      <c r="CU374">
        <v>-4407</v>
      </c>
      <c r="CV374">
        <v>-86162</v>
      </c>
      <c r="CW374">
        <v>17407</v>
      </c>
      <c r="CX374">
        <v>0</v>
      </c>
      <c r="CY374">
        <v>4232</v>
      </c>
      <c r="CZ374">
        <v>202</v>
      </c>
      <c r="DA374">
        <v>-175</v>
      </c>
      <c r="DB374">
        <v>-86162</v>
      </c>
      <c r="DC374">
        <v>17407</v>
      </c>
      <c r="DD374">
        <v>1282239</v>
      </c>
      <c r="DE374">
        <v>1199351</v>
      </c>
      <c r="DF374">
        <v>257409</v>
      </c>
      <c r="DG374">
        <v>273266</v>
      </c>
      <c r="DH374">
        <v>1024830</v>
      </c>
      <c r="DI374">
        <v>926085</v>
      </c>
      <c r="DJ374">
        <v>10</v>
      </c>
      <c r="DK374">
        <v>68071</v>
      </c>
      <c r="DL374">
        <v>68083</v>
      </c>
      <c r="DM374">
        <v>0</v>
      </c>
      <c r="DN374">
        <v>17407</v>
      </c>
      <c r="DO374">
        <v>17407</v>
      </c>
      <c r="DP374">
        <v>17407</v>
      </c>
      <c r="DQ374">
        <v>17407</v>
      </c>
      <c r="DW374">
        <v>10</v>
      </c>
      <c r="DX374">
        <v>85479</v>
      </c>
      <c r="DY374">
        <v>85491</v>
      </c>
      <c r="EC374">
        <v>0</v>
      </c>
      <c r="ED374">
        <v>86163</v>
      </c>
      <c r="EE374">
        <v>86163</v>
      </c>
      <c r="EH374">
        <v>10</v>
      </c>
      <c r="EI374">
        <v>-684</v>
      </c>
      <c r="EJ374">
        <v>-672</v>
      </c>
      <c r="EK374">
        <v>-672</v>
      </c>
      <c r="EL374">
        <v>85491</v>
      </c>
      <c r="EM374">
        <v>0</v>
      </c>
      <c r="EN374">
        <v>206000</v>
      </c>
      <c r="EO374">
        <v>6533</v>
      </c>
      <c r="EP374">
        <v>0</v>
      </c>
      <c r="EQ374">
        <v>0</v>
      </c>
      <c r="ER374">
        <v>435210</v>
      </c>
      <c r="ES374">
        <v>3461</v>
      </c>
      <c r="ET374">
        <v>438893</v>
      </c>
      <c r="EU374">
        <v>537174</v>
      </c>
      <c r="EV374">
        <v>51223</v>
      </c>
      <c r="EW374">
        <v>35666</v>
      </c>
      <c r="EX374">
        <v>47390</v>
      </c>
      <c r="EY374">
        <v>49500</v>
      </c>
      <c r="EZ374">
        <v>412968</v>
      </c>
      <c r="FA374">
        <v>0</v>
      </c>
      <c r="FB374">
        <v>5492</v>
      </c>
      <c r="FC374">
        <v>0</v>
      </c>
      <c r="FD374">
        <v>88465</v>
      </c>
      <c r="FE374">
        <v>-606053</v>
      </c>
      <c r="FF374">
        <v>-200326</v>
      </c>
      <c r="FI374">
        <v>1049371</v>
      </c>
      <c r="FJ374">
        <v>530424</v>
      </c>
      <c r="FK374">
        <v>0</v>
      </c>
      <c r="FL374">
        <v>206000</v>
      </c>
      <c r="FO374">
        <v>438893</v>
      </c>
      <c r="FP374">
        <v>-438893</v>
      </c>
      <c r="FQ374">
        <v>-331174</v>
      </c>
      <c r="FR374">
        <v>4425</v>
      </c>
      <c r="FS374">
        <v>-1076</v>
      </c>
      <c r="FT374">
        <v>26171</v>
      </c>
      <c r="FU374">
        <v>27247</v>
      </c>
      <c r="FV374">
        <v>30596</v>
      </c>
      <c r="FW374">
        <v>26171</v>
      </c>
      <c r="FX374">
        <v>0</v>
      </c>
      <c r="FY374">
        <v>0</v>
      </c>
      <c r="GD374">
        <v>2</v>
      </c>
      <c r="GE374">
        <v>2</v>
      </c>
      <c r="GF374">
        <v>2</v>
      </c>
      <c r="GG374">
        <v>353</v>
      </c>
      <c r="GH374">
        <v>433738</v>
      </c>
      <c r="GI374">
        <v>1450565</v>
      </c>
      <c r="GJ374">
        <v>1749946</v>
      </c>
      <c r="GK374">
        <v>4398</v>
      </c>
      <c r="GL374">
        <v>9024</v>
      </c>
      <c r="GM374">
        <v>405592</v>
      </c>
      <c r="GN374">
        <v>1228546</v>
      </c>
      <c r="GQ374">
        <v>448709</v>
      </c>
      <c r="GW374">
        <v>17407</v>
      </c>
      <c r="GX374">
        <v>0</v>
      </c>
      <c r="GY374">
        <v>85491</v>
      </c>
      <c r="HC374">
        <v>17407</v>
      </c>
      <c r="HD374">
        <v>0</v>
      </c>
      <c r="HE374">
        <v>85491</v>
      </c>
      <c r="HF374">
        <v>17407</v>
      </c>
      <c r="HG374">
        <v>0</v>
      </c>
      <c r="HH374">
        <v>85479</v>
      </c>
      <c r="HL374">
        <v>17407</v>
      </c>
      <c r="HM374">
        <v>0</v>
      </c>
      <c r="HN374">
        <v>85479</v>
      </c>
      <c r="IB374">
        <v>0</v>
      </c>
      <c r="IC374">
        <v>0</v>
      </c>
      <c r="IN374">
        <v>86163</v>
      </c>
      <c r="IO374">
        <v>86163</v>
      </c>
      <c r="MT374">
        <v>0</v>
      </c>
      <c r="NI374">
        <v>0</v>
      </c>
      <c r="NU374">
        <v>0</v>
      </c>
    </row>
    <row r="375" spans="1:385">
      <c r="A375" t="s">
        <v>8855</v>
      </c>
      <c r="B375">
        <v>9725038110</v>
      </c>
      <c r="C375" t="s">
        <v>4107</v>
      </c>
      <c r="D375" t="s">
        <v>2548</v>
      </c>
      <c r="E375">
        <v>24927730</v>
      </c>
      <c r="F375" t="s">
        <v>8856</v>
      </c>
      <c r="G375" t="s">
        <v>3936</v>
      </c>
      <c r="H375" t="s">
        <v>4019</v>
      </c>
      <c r="I375" t="s">
        <v>3932</v>
      </c>
      <c r="X375">
        <v>10</v>
      </c>
      <c r="Y375">
        <v>9</v>
      </c>
      <c r="AL375">
        <v>29780</v>
      </c>
      <c r="AM375">
        <v>29701</v>
      </c>
      <c r="AP375">
        <v>94</v>
      </c>
      <c r="AQ375">
        <v>281</v>
      </c>
      <c r="BH375">
        <v>29862</v>
      </c>
      <c r="BI375">
        <v>29968</v>
      </c>
      <c r="BX375">
        <v>21</v>
      </c>
      <c r="BY375">
        <v>23</v>
      </c>
      <c r="CD375">
        <v>29884</v>
      </c>
      <c r="CE375">
        <v>29991</v>
      </c>
      <c r="CN375">
        <v>70</v>
      </c>
      <c r="CO375">
        <v>151</v>
      </c>
      <c r="CP375">
        <v>534</v>
      </c>
      <c r="CQ375">
        <v>360</v>
      </c>
      <c r="CT375">
        <v>62</v>
      </c>
      <c r="CU375">
        <v>192</v>
      </c>
      <c r="CV375">
        <v>-106</v>
      </c>
      <c r="CW375">
        <v>826</v>
      </c>
      <c r="DD375">
        <v>1926</v>
      </c>
      <c r="DE375">
        <v>3989</v>
      </c>
      <c r="DF375">
        <v>1506</v>
      </c>
      <c r="DG375">
        <v>2762</v>
      </c>
    </row>
    <row r="376" spans="1:385">
      <c r="A376" t="s">
        <v>4089</v>
      </c>
      <c r="B376">
        <v>9703030100</v>
      </c>
      <c r="C376" t="s">
        <v>4090</v>
      </c>
      <c r="D376" t="s">
        <v>4091</v>
      </c>
      <c r="E376">
        <v>25328403</v>
      </c>
      <c r="F376" t="s">
        <v>4092</v>
      </c>
      <c r="G376" t="s">
        <v>3936</v>
      </c>
      <c r="H376" t="s">
        <v>3931</v>
      </c>
      <c r="I376" t="s">
        <v>3932</v>
      </c>
      <c r="T376">
        <v>32000</v>
      </c>
      <c r="U376">
        <v>30147</v>
      </c>
      <c r="AF376">
        <v>5</v>
      </c>
      <c r="AG376">
        <v>5</v>
      </c>
      <c r="AL376">
        <v>44204</v>
      </c>
      <c r="AM376">
        <v>46281</v>
      </c>
      <c r="AP376">
        <v>7</v>
      </c>
      <c r="AQ376">
        <v>9</v>
      </c>
      <c r="BH376">
        <v>12863</v>
      </c>
      <c r="BI376">
        <v>12069</v>
      </c>
      <c r="BL376">
        <v>32782</v>
      </c>
      <c r="BM376">
        <v>32364</v>
      </c>
      <c r="BX376">
        <v>30572</v>
      </c>
      <c r="BY376">
        <v>32009</v>
      </c>
      <c r="CD376">
        <v>76216</v>
      </c>
      <c r="CE376">
        <v>76442</v>
      </c>
      <c r="CN376">
        <v>1853</v>
      </c>
      <c r="CP376">
        <v>1138</v>
      </c>
      <c r="CQ376">
        <v>176</v>
      </c>
      <c r="CT376">
        <v>9</v>
      </c>
      <c r="CU376">
        <v>9</v>
      </c>
      <c r="CV376">
        <v>777</v>
      </c>
      <c r="CW376">
        <v>-1001</v>
      </c>
      <c r="DD376">
        <v>614</v>
      </c>
      <c r="DE376">
        <v>949</v>
      </c>
      <c r="DF376">
        <v>543</v>
      </c>
      <c r="DG376">
        <v>1765</v>
      </c>
    </row>
    <row r="377" spans="1:385">
      <c r="A377" t="s">
        <v>8857</v>
      </c>
      <c r="B377">
        <v>7733244339</v>
      </c>
      <c r="C377" t="s">
        <v>4188</v>
      </c>
      <c r="D377" t="s">
        <v>8858</v>
      </c>
      <c r="E377">
        <v>24043485</v>
      </c>
      <c r="F377" t="s">
        <v>8859</v>
      </c>
      <c r="G377" t="s">
        <v>3978</v>
      </c>
      <c r="H377" t="s">
        <v>3931</v>
      </c>
      <c r="I377" t="s">
        <v>3932</v>
      </c>
      <c r="T377">
        <v>24</v>
      </c>
      <c r="U377">
        <v>356</v>
      </c>
      <c r="AD377">
        <v>24</v>
      </c>
      <c r="AE377">
        <v>356</v>
      </c>
      <c r="AL377">
        <v>10902</v>
      </c>
      <c r="AM377">
        <v>6281</v>
      </c>
      <c r="AN377">
        <v>1649</v>
      </c>
      <c r="AO377">
        <v>1527</v>
      </c>
      <c r="AP377">
        <v>8</v>
      </c>
      <c r="AQ377">
        <v>95</v>
      </c>
      <c r="AR377">
        <v>46</v>
      </c>
      <c r="AS377">
        <v>92</v>
      </c>
      <c r="AT377">
        <v>12605</v>
      </c>
      <c r="AU377">
        <v>7995</v>
      </c>
      <c r="AV377">
        <v>10000</v>
      </c>
      <c r="AW377">
        <v>10000</v>
      </c>
      <c r="BF377">
        <v>-8654</v>
      </c>
      <c r="BG377">
        <v>-2119</v>
      </c>
      <c r="BH377">
        <v>1346</v>
      </c>
      <c r="BI377">
        <v>7881</v>
      </c>
      <c r="BL377">
        <v>0</v>
      </c>
      <c r="BT377">
        <v>0</v>
      </c>
      <c r="BU377">
        <v>0</v>
      </c>
      <c r="BV377">
        <v>0</v>
      </c>
      <c r="BX377">
        <v>11282</v>
      </c>
      <c r="BY377">
        <v>469</v>
      </c>
      <c r="CB377">
        <v>11282</v>
      </c>
      <c r="CC377">
        <v>469</v>
      </c>
      <c r="CD377">
        <v>12629</v>
      </c>
      <c r="CE377">
        <v>8351</v>
      </c>
      <c r="CF377">
        <v>5910</v>
      </c>
      <c r="CG377">
        <v>6261</v>
      </c>
      <c r="CH377">
        <v>8886</v>
      </c>
      <c r="CI377">
        <v>12311</v>
      </c>
      <c r="CJ377">
        <v>19</v>
      </c>
      <c r="CN377">
        <v>323</v>
      </c>
      <c r="CO377">
        <v>37</v>
      </c>
      <c r="CP377">
        <v>14901</v>
      </c>
      <c r="CQ377">
        <v>206</v>
      </c>
      <c r="CR377">
        <v>-5673</v>
      </c>
      <c r="CS377">
        <v>12142</v>
      </c>
      <c r="CT377">
        <v>-872</v>
      </c>
      <c r="CU377">
        <v>-822</v>
      </c>
      <c r="CV377">
        <v>-6545</v>
      </c>
      <c r="CW377">
        <v>11320</v>
      </c>
      <c r="DB377">
        <v>-6545</v>
      </c>
      <c r="DC377">
        <v>11320</v>
      </c>
      <c r="DD377">
        <v>14796</v>
      </c>
      <c r="DE377">
        <v>18572</v>
      </c>
      <c r="DH377">
        <v>14796</v>
      </c>
      <c r="DI377">
        <v>18572</v>
      </c>
      <c r="DJ377">
        <v>10000</v>
      </c>
      <c r="DK377">
        <v>-13394</v>
      </c>
      <c r="DL377">
        <v>-3394</v>
      </c>
      <c r="DM377">
        <v>0</v>
      </c>
      <c r="DN377">
        <v>11275</v>
      </c>
      <c r="DO377">
        <v>11275</v>
      </c>
      <c r="DP377">
        <v>11275</v>
      </c>
      <c r="DQ377">
        <v>11275</v>
      </c>
      <c r="DW377">
        <v>10000</v>
      </c>
      <c r="DX377">
        <v>-2119</v>
      </c>
      <c r="DY377">
        <v>7881</v>
      </c>
      <c r="EC377">
        <v>0</v>
      </c>
      <c r="ED377">
        <v>6535</v>
      </c>
      <c r="EE377">
        <v>6535</v>
      </c>
      <c r="EH377">
        <v>10000</v>
      </c>
      <c r="EI377">
        <v>-8654</v>
      </c>
      <c r="EJ377">
        <v>1346</v>
      </c>
      <c r="EK377">
        <v>1346</v>
      </c>
      <c r="EL377">
        <v>7881</v>
      </c>
      <c r="EM377">
        <v>10</v>
      </c>
      <c r="EN377">
        <v>22206</v>
      </c>
      <c r="ES377">
        <v>24326</v>
      </c>
      <c r="ET377">
        <v>25199</v>
      </c>
      <c r="EU377">
        <v>23146</v>
      </c>
      <c r="EV377">
        <v>5490</v>
      </c>
      <c r="EW377">
        <v>4438</v>
      </c>
      <c r="EX377">
        <v>1251</v>
      </c>
      <c r="EY377">
        <v>1642</v>
      </c>
      <c r="FC377">
        <v>18458</v>
      </c>
      <c r="FD377">
        <v>17066</v>
      </c>
      <c r="FE377">
        <v>-873</v>
      </c>
      <c r="FF377">
        <v>-940</v>
      </c>
      <c r="FK377">
        <v>10</v>
      </c>
      <c r="FP377">
        <v>10</v>
      </c>
      <c r="FR377">
        <v>-863</v>
      </c>
      <c r="FS377">
        <v>-940</v>
      </c>
      <c r="FT377">
        <v>95</v>
      </c>
      <c r="FU377">
        <v>3</v>
      </c>
      <c r="FV377">
        <v>-768</v>
      </c>
      <c r="FW377">
        <v>-937</v>
      </c>
      <c r="FX377">
        <v>0</v>
      </c>
      <c r="FY377">
        <v>0</v>
      </c>
      <c r="GG377">
        <v>22206</v>
      </c>
      <c r="GW377">
        <v>11275</v>
      </c>
      <c r="GX377">
        <v>0</v>
      </c>
      <c r="GY377">
        <v>7881</v>
      </c>
      <c r="HC377">
        <v>11275</v>
      </c>
      <c r="HD377">
        <v>0</v>
      </c>
      <c r="HE377">
        <v>7881</v>
      </c>
      <c r="HF377">
        <v>11275</v>
      </c>
      <c r="HG377">
        <v>0</v>
      </c>
      <c r="HH377">
        <v>-2119</v>
      </c>
      <c r="HL377">
        <v>11275</v>
      </c>
      <c r="HM377">
        <v>0</v>
      </c>
      <c r="HN377">
        <v>-2119</v>
      </c>
      <c r="IN377">
        <v>6535</v>
      </c>
      <c r="IO377">
        <v>6535</v>
      </c>
    </row>
    <row r="378" spans="1:385">
      <c r="A378" t="s">
        <v>4184</v>
      </c>
      <c r="B378">
        <v>6165226716</v>
      </c>
      <c r="C378" t="s">
        <v>4185</v>
      </c>
      <c r="D378" t="s">
        <v>2569</v>
      </c>
      <c r="E378">
        <v>22791949</v>
      </c>
      <c r="F378" t="s">
        <v>4186</v>
      </c>
      <c r="G378" t="s">
        <v>3936</v>
      </c>
      <c r="H378" t="s">
        <v>3931</v>
      </c>
      <c r="I378" t="s">
        <v>3932</v>
      </c>
      <c r="T378">
        <v>10473</v>
      </c>
      <c r="U378">
        <v>10487</v>
      </c>
      <c r="AD378">
        <v>10473</v>
      </c>
      <c r="AE378">
        <v>10487</v>
      </c>
      <c r="AF378">
        <v>329</v>
      </c>
      <c r="AG378">
        <v>389</v>
      </c>
      <c r="AL378">
        <v>43568</v>
      </c>
      <c r="AM378">
        <v>51359</v>
      </c>
      <c r="AN378">
        <v>283</v>
      </c>
      <c r="AO378">
        <v>60</v>
      </c>
      <c r="AP378">
        <v>0</v>
      </c>
      <c r="AQ378">
        <v>7</v>
      </c>
      <c r="AT378">
        <v>44180</v>
      </c>
      <c r="AU378">
        <v>51815</v>
      </c>
      <c r="AV378">
        <v>10483</v>
      </c>
      <c r="AW378">
        <v>10483</v>
      </c>
      <c r="BF378">
        <v>39800</v>
      </c>
      <c r="BG378">
        <v>44119</v>
      </c>
      <c r="BH378">
        <v>50283</v>
      </c>
      <c r="BI378">
        <v>54602</v>
      </c>
      <c r="BL378">
        <v>4090</v>
      </c>
      <c r="BM378">
        <v>7595</v>
      </c>
      <c r="BT378">
        <v>4090</v>
      </c>
      <c r="BU378">
        <v>7595</v>
      </c>
      <c r="BX378">
        <v>280</v>
      </c>
      <c r="BY378">
        <v>105</v>
      </c>
      <c r="CB378">
        <v>280</v>
      </c>
      <c r="CC378">
        <v>105</v>
      </c>
      <c r="CD378">
        <v>54653</v>
      </c>
      <c r="CE378">
        <v>62302</v>
      </c>
      <c r="CF378">
        <v>17</v>
      </c>
      <c r="CG378">
        <v>17</v>
      </c>
      <c r="CH378">
        <v>-4137</v>
      </c>
      <c r="CI378">
        <v>19982</v>
      </c>
      <c r="CN378">
        <v>39</v>
      </c>
      <c r="CO378">
        <v>17</v>
      </c>
      <c r="CP378">
        <v>61</v>
      </c>
      <c r="CQ378">
        <v>51</v>
      </c>
      <c r="CR378">
        <v>-4159</v>
      </c>
      <c r="CS378">
        <v>19948</v>
      </c>
      <c r="CT378">
        <v>-165</v>
      </c>
      <c r="CU378">
        <v>-128</v>
      </c>
      <c r="CV378">
        <v>-4324</v>
      </c>
      <c r="CW378">
        <v>19820</v>
      </c>
      <c r="DB378">
        <v>-4324</v>
      </c>
      <c r="DC378">
        <v>19820</v>
      </c>
      <c r="DD378">
        <v>-2460</v>
      </c>
      <c r="DE378">
        <v>26713</v>
      </c>
      <c r="DF378">
        <v>1660</v>
      </c>
      <c r="DG378">
        <v>6714</v>
      </c>
      <c r="DH378">
        <v>-4120</v>
      </c>
      <c r="DI378">
        <v>19999</v>
      </c>
      <c r="DJ378">
        <v>10483</v>
      </c>
      <c r="DK378">
        <v>24280</v>
      </c>
      <c r="DL378">
        <v>34763</v>
      </c>
      <c r="DM378">
        <v>0</v>
      </c>
      <c r="DN378">
        <v>19839</v>
      </c>
      <c r="DO378">
        <v>19839</v>
      </c>
      <c r="DP378">
        <v>19839</v>
      </c>
      <c r="DQ378">
        <v>19839</v>
      </c>
      <c r="DR378">
        <v>0</v>
      </c>
      <c r="DS378">
        <v>0</v>
      </c>
      <c r="DT378">
        <v>0</v>
      </c>
      <c r="DW378">
        <v>10483</v>
      </c>
      <c r="DX378">
        <v>44119</v>
      </c>
      <c r="DY378">
        <v>54602</v>
      </c>
      <c r="EC378">
        <v>0</v>
      </c>
      <c r="ED378">
        <v>4319</v>
      </c>
      <c r="EE378">
        <v>4319</v>
      </c>
      <c r="EH378">
        <v>10483</v>
      </c>
      <c r="EI378">
        <v>39800</v>
      </c>
      <c r="EJ378">
        <v>50283</v>
      </c>
      <c r="EK378">
        <v>50283</v>
      </c>
      <c r="EL378">
        <v>54602</v>
      </c>
      <c r="EM378">
        <v>10</v>
      </c>
      <c r="EN378">
        <v>5196</v>
      </c>
      <c r="EO378">
        <v>5533</v>
      </c>
      <c r="EP378">
        <v>4275</v>
      </c>
      <c r="ET378">
        <v>4424</v>
      </c>
      <c r="EU378">
        <v>2419</v>
      </c>
      <c r="EV378">
        <v>356</v>
      </c>
      <c r="EW378">
        <v>753</v>
      </c>
      <c r="EX378">
        <v>916</v>
      </c>
      <c r="EY378">
        <v>645</v>
      </c>
      <c r="FC378">
        <v>5</v>
      </c>
      <c r="FD378">
        <v>273</v>
      </c>
      <c r="FE378">
        <v>4256</v>
      </c>
      <c r="FF378">
        <v>2604</v>
      </c>
      <c r="FK378">
        <v>10</v>
      </c>
      <c r="FL378">
        <v>5196</v>
      </c>
      <c r="FO378">
        <v>4424</v>
      </c>
      <c r="FP378">
        <v>-4414</v>
      </c>
      <c r="FQ378">
        <v>2777</v>
      </c>
      <c r="FR378">
        <v>-158</v>
      </c>
      <c r="FS378">
        <v>5381</v>
      </c>
      <c r="FT378">
        <v>7</v>
      </c>
      <c r="FU378">
        <v>37</v>
      </c>
      <c r="FV378">
        <v>-151</v>
      </c>
      <c r="FW378">
        <v>5418</v>
      </c>
      <c r="FX378">
        <v>0</v>
      </c>
      <c r="FY378">
        <v>0</v>
      </c>
      <c r="GQ378">
        <v>2419</v>
      </c>
      <c r="GW378">
        <v>19817</v>
      </c>
      <c r="GX378">
        <v>23</v>
      </c>
      <c r="GY378">
        <v>54602</v>
      </c>
      <c r="HC378">
        <v>19817</v>
      </c>
      <c r="HD378">
        <v>23</v>
      </c>
      <c r="HE378">
        <v>54602</v>
      </c>
      <c r="HF378">
        <v>19817</v>
      </c>
      <c r="HG378">
        <v>23</v>
      </c>
      <c r="HH378">
        <v>44119</v>
      </c>
      <c r="HL378">
        <v>19817</v>
      </c>
      <c r="HM378">
        <v>23</v>
      </c>
      <c r="HN378">
        <v>44119</v>
      </c>
      <c r="IN378">
        <v>4319</v>
      </c>
      <c r="IO378">
        <v>4319</v>
      </c>
      <c r="KB378">
        <v>0</v>
      </c>
      <c r="KC378">
        <v>0</v>
      </c>
    </row>
    <row r="379" spans="1:385">
      <c r="A379" t="s">
        <v>8860</v>
      </c>
      <c r="B379">
        <v>1101170931</v>
      </c>
      <c r="C379" t="s">
        <v>8719</v>
      </c>
      <c r="D379" t="s">
        <v>8861</v>
      </c>
      <c r="E379">
        <v>24235003</v>
      </c>
      <c r="G379" t="s">
        <v>3978</v>
      </c>
      <c r="H379" t="s">
        <v>3931</v>
      </c>
      <c r="I379" t="s">
        <v>3932</v>
      </c>
      <c r="X379">
        <v>0</v>
      </c>
      <c r="AF379">
        <v>0</v>
      </c>
      <c r="AG379">
        <v>181</v>
      </c>
      <c r="AL379">
        <v>508822</v>
      </c>
      <c r="AM379">
        <v>349762</v>
      </c>
      <c r="AP379">
        <v>1657</v>
      </c>
      <c r="AQ379">
        <v>3685</v>
      </c>
      <c r="BH379">
        <v>504994</v>
      </c>
      <c r="BI379">
        <v>343143</v>
      </c>
      <c r="BL379">
        <v>5485</v>
      </c>
      <c r="BM379">
        <v>10485</v>
      </c>
      <c r="CD379">
        <v>510479</v>
      </c>
      <c r="CE379">
        <v>353628</v>
      </c>
      <c r="CN379">
        <v>9435</v>
      </c>
      <c r="CO379">
        <v>5937</v>
      </c>
      <c r="CP379">
        <v>2508</v>
      </c>
      <c r="CQ379">
        <v>9930</v>
      </c>
      <c r="CT379">
        <v>277</v>
      </c>
      <c r="CU379">
        <v>188</v>
      </c>
      <c r="CV379">
        <v>5455</v>
      </c>
      <c r="CW379">
        <v>-4926</v>
      </c>
      <c r="DF379">
        <v>1195</v>
      </c>
      <c r="DG379">
        <v>745</v>
      </c>
    </row>
    <row r="380" spans="1:385">
      <c r="A380" t="s">
        <v>4016</v>
      </c>
      <c r="B380">
        <v>9725041272</v>
      </c>
      <c r="C380" t="s">
        <v>4017</v>
      </c>
      <c r="D380" t="s">
        <v>4209</v>
      </c>
      <c r="E380">
        <v>25287867</v>
      </c>
      <c r="F380" t="s">
        <v>4020</v>
      </c>
      <c r="G380" t="s">
        <v>3936</v>
      </c>
      <c r="H380" t="s">
        <v>4019</v>
      </c>
      <c r="I380" t="s">
        <v>3932</v>
      </c>
      <c r="T380">
        <v>0</v>
      </c>
      <c r="X380">
        <v>0</v>
      </c>
      <c r="Y380">
        <v>78</v>
      </c>
      <c r="AF380">
        <v>5700</v>
      </c>
      <c r="AG380">
        <v>33037</v>
      </c>
      <c r="AL380">
        <v>65702</v>
      </c>
      <c r="AM380">
        <v>28786</v>
      </c>
      <c r="AP380">
        <v>522</v>
      </c>
      <c r="AQ380">
        <v>217</v>
      </c>
      <c r="BH380">
        <v>10418</v>
      </c>
      <c r="BI380">
        <v>17840</v>
      </c>
      <c r="BL380">
        <v>0</v>
      </c>
      <c r="BR380">
        <v>0</v>
      </c>
      <c r="BV380">
        <v>58634</v>
      </c>
      <c r="BW380">
        <v>41761</v>
      </c>
      <c r="BX380">
        <v>2872</v>
      </c>
      <c r="BY380">
        <v>2517</v>
      </c>
      <c r="CD380">
        <v>71924</v>
      </c>
      <c r="CE380">
        <v>62118</v>
      </c>
      <c r="CL380">
        <v>17562</v>
      </c>
      <c r="CM380">
        <v>14841</v>
      </c>
      <c r="CN380">
        <v>33251</v>
      </c>
      <c r="CO380">
        <v>110</v>
      </c>
      <c r="CP380">
        <v>1710</v>
      </c>
      <c r="CQ380">
        <v>643</v>
      </c>
      <c r="CT380">
        <v>537</v>
      </c>
      <c r="CU380">
        <v>792</v>
      </c>
      <c r="CV380">
        <v>100</v>
      </c>
      <c r="CW380">
        <v>8</v>
      </c>
      <c r="DD380">
        <v>17038</v>
      </c>
      <c r="DE380">
        <v>25636</v>
      </c>
      <c r="DF380">
        <v>30380</v>
      </c>
      <c r="DG380">
        <v>9462</v>
      </c>
    </row>
    <row r="381" spans="1:385">
      <c r="A381" t="s">
        <v>8862</v>
      </c>
      <c r="B381">
        <v>7724810411</v>
      </c>
      <c r="C381" t="s">
        <v>4033</v>
      </c>
      <c r="D381" t="s">
        <v>2588</v>
      </c>
      <c r="E381">
        <v>24391109</v>
      </c>
      <c r="F381" t="s">
        <v>8863</v>
      </c>
      <c r="G381" t="s">
        <v>3936</v>
      </c>
      <c r="H381" t="s">
        <v>3931</v>
      </c>
      <c r="I381" t="s">
        <v>3932</v>
      </c>
      <c r="AF381">
        <v>463</v>
      </c>
      <c r="AG381">
        <v>463</v>
      </c>
      <c r="AL381">
        <v>27411</v>
      </c>
      <c r="AM381">
        <v>23976</v>
      </c>
      <c r="AN381">
        <v>34789</v>
      </c>
      <c r="AO381">
        <v>35842</v>
      </c>
      <c r="AP381">
        <v>206</v>
      </c>
      <c r="AQ381">
        <v>327</v>
      </c>
      <c r="AT381">
        <v>62869</v>
      </c>
      <c r="AU381">
        <v>60609</v>
      </c>
      <c r="AV381">
        <v>25</v>
      </c>
      <c r="AW381">
        <v>25</v>
      </c>
      <c r="BF381">
        <v>60476</v>
      </c>
      <c r="BG381">
        <v>60254</v>
      </c>
      <c r="BH381">
        <v>60501</v>
      </c>
      <c r="BI381">
        <v>60279</v>
      </c>
      <c r="BL381">
        <v>2196</v>
      </c>
      <c r="BT381">
        <v>2196</v>
      </c>
      <c r="BU381">
        <v>0</v>
      </c>
      <c r="BX381">
        <v>172</v>
      </c>
      <c r="BY381">
        <v>330</v>
      </c>
      <c r="CB381">
        <v>172</v>
      </c>
      <c r="CC381">
        <v>330</v>
      </c>
      <c r="CD381">
        <v>62869</v>
      </c>
      <c r="CE381">
        <v>60609</v>
      </c>
      <c r="CF381">
        <v>9672</v>
      </c>
      <c r="CG381">
        <v>8758</v>
      </c>
      <c r="CH381">
        <v>1281</v>
      </c>
      <c r="CI381">
        <v>1585</v>
      </c>
      <c r="CJ381">
        <v>9</v>
      </c>
      <c r="CK381">
        <v>1</v>
      </c>
      <c r="CL381">
        <v>119</v>
      </c>
      <c r="CN381">
        <v>40</v>
      </c>
      <c r="CO381">
        <v>100</v>
      </c>
      <c r="CP381">
        <v>281</v>
      </c>
      <c r="CQ381">
        <v>679</v>
      </c>
      <c r="CR381">
        <v>930</v>
      </c>
      <c r="CS381">
        <v>1007</v>
      </c>
      <c r="CT381">
        <v>-708</v>
      </c>
      <c r="CU381">
        <v>-587</v>
      </c>
      <c r="CV381">
        <v>222</v>
      </c>
      <c r="CW381">
        <v>420</v>
      </c>
      <c r="CX381">
        <v>708</v>
      </c>
      <c r="CY381">
        <v>587</v>
      </c>
      <c r="DB381">
        <v>222</v>
      </c>
      <c r="DC381">
        <v>420</v>
      </c>
      <c r="DD381">
        <v>10953</v>
      </c>
      <c r="DE381">
        <v>10343</v>
      </c>
      <c r="DH381">
        <v>10953</v>
      </c>
      <c r="DI381">
        <v>10343</v>
      </c>
    </row>
    <row r="382" spans="1:385">
      <c r="A382" t="s">
        <v>8864</v>
      </c>
      <c r="B382">
        <v>5258150585</v>
      </c>
      <c r="C382" t="s">
        <v>8865</v>
      </c>
      <c r="D382" t="s">
        <v>8866</v>
      </c>
      <c r="E382">
        <v>23376352</v>
      </c>
      <c r="F382" t="s">
        <v>8867</v>
      </c>
      <c r="G382" t="s">
        <v>3936</v>
      </c>
      <c r="H382" t="s">
        <v>3931</v>
      </c>
      <c r="I382" t="s">
        <v>3932</v>
      </c>
      <c r="T382">
        <v>0</v>
      </c>
      <c r="X382">
        <v>0</v>
      </c>
      <c r="AL382">
        <v>16984</v>
      </c>
      <c r="AM382">
        <v>18748</v>
      </c>
      <c r="AP382">
        <v>533</v>
      </c>
      <c r="AQ382">
        <v>74</v>
      </c>
      <c r="BH382">
        <v>17336</v>
      </c>
      <c r="BI382">
        <v>15053</v>
      </c>
      <c r="BL382">
        <v>0</v>
      </c>
      <c r="BM382">
        <v>3652</v>
      </c>
      <c r="BX382">
        <v>181</v>
      </c>
      <c r="BY382">
        <v>117</v>
      </c>
      <c r="CD382">
        <v>17517</v>
      </c>
      <c r="CE382">
        <v>18822</v>
      </c>
      <c r="CN382">
        <v>218</v>
      </c>
      <c r="CP382">
        <v>132</v>
      </c>
      <c r="CQ382">
        <v>20</v>
      </c>
      <c r="CT382">
        <v>288</v>
      </c>
      <c r="CU382">
        <v>250</v>
      </c>
      <c r="CV382">
        <v>4026</v>
      </c>
      <c r="CW382">
        <v>3040</v>
      </c>
      <c r="DD382">
        <v>7863</v>
      </c>
      <c r="DE382">
        <v>6565</v>
      </c>
      <c r="DF382">
        <v>3635</v>
      </c>
      <c r="DG382">
        <v>3255</v>
      </c>
    </row>
    <row r="383" spans="1:385">
      <c r="A383" t="s">
        <v>8868</v>
      </c>
      <c r="B383">
        <v>4205205863</v>
      </c>
      <c r="C383" t="s">
        <v>8598</v>
      </c>
      <c r="D383" t="s">
        <v>2602</v>
      </c>
      <c r="E383">
        <v>23398620</v>
      </c>
      <c r="F383" t="s">
        <v>8869</v>
      </c>
      <c r="G383" t="s">
        <v>3936</v>
      </c>
      <c r="H383" t="s">
        <v>3931</v>
      </c>
      <c r="I383" t="s">
        <v>3932</v>
      </c>
      <c r="L383">
        <v>45</v>
      </c>
      <c r="M383">
        <v>45</v>
      </c>
      <c r="AD383">
        <v>45</v>
      </c>
      <c r="AE383">
        <v>45</v>
      </c>
      <c r="AL383">
        <v>1</v>
      </c>
      <c r="AM383">
        <v>780</v>
      </c>
      <c r="AN383">
        <v>108900</v>
      </c>
      <c r="AO383">
        <v>64400</v>
      </c>
      <c r="AP383">
        <v>1315</v>
      </c>
      <c r="AQ383">
        <v>282</v>
      </c>
      <c r="AR383">
        <v>0</v>
      </c>
      <c r="AT383">
        <v>110215</v>
      </c>
      <c r="AU383">
        <v>65463</v>
      </c>
      <c r="AV383">
        <v>1000</v>
      </c>
      <c r="AW383">
        <v>1000</v>
      </c>
      <c r="BF383">
        <v>13779</v>
      </c>
      <c r="BG383">
        <v>11702</v>
      </c>
      <c r="BH383">
        <v>14779</v>
      </c>
      <c r="BI383">
        <v>12702</v>
      </c>
      <c r="BL383">
        <v>0</v>
      </c>
      <c r="BM383">
        <v>689</v>
      </c>
      <c r="BT383">
        <v>0</v>
      </c>
      <c r="BU383">
        <v>689</v>
      </c>
      <c r="BV383">
        <v>95356</v>
      </c>
      <c r="BW383">
        <v>52045</v>
      </c>
      <c r="BX383">
        <v>125</v>
      </c>
      <c r="BY383">
        <v>71</v>
      </c>
      <c r="CB383">
        <v>95481</v>
      </c>
      <c r="CC383">
        <v>52116</v>
      </c>
      <c r="CD383">
        <v>110260</v>
      </c>
      <c r="CE383">
        <v>65508</v>
      </c>
      <c r="CF383">
        <v>410</v>
      </c>
      <c r="CG383">
        <v>488</v>
      </c>
      <c r="CH383">
        <v>-410</v>
      </c>
      <c r="CI383">
        <v>-488</v>
      </c>
      <c r="CJ383">
        <v>20907</v>
      </c>
      <c r="CK383">
        <v>4834</v>
      </c>
      <c r="CL383">
        <v>17943</v>
      </c>
      <c r="CM383">
        <v>2918</v>
      </c>
      <c r="CN383">
        <v>2</v>
      </c>
      <c r="CP383">
        <v>73</v>
      </c>
      <c r="CQ383">
        <v>106</v>
      </c>
      <c r="CR383">
        <v>2483</v>
      </c>
      <c r="CS383">
        <v>1322</v>
      </c>
      <c r="CT383">
        <v>-406</v>
      </c>
      <c r="CU383">
        <v>-268</v>
      </c>
      <c r="CV383">
        <v>2077</v>
      </c>
      <c r="CW383">
        <v>1054</v>
      </c>
      <c r="DB383">
        <v>2077</v>
      </c>
      <c r="DC383">
        <v>1054</v>
      </c>
      <c r="DJ383">
        <v>1000</v>
      </c>
      <c r="DK383">
        <v>10648</v>
      </c>
      <c r="DL383">
        <v>11648</v>
      </c>
      <c r="DM383">
        <v>0</v>
      </c>
      <c r="DN383">
        <v>1054</v>
      </c>
      <c r="DO383">
        <v>1054</v>
      </c>
      <c r="DP383">
        <v>2077</v>
      </c>
      <c r="DQ383">
        <v>2077</v>
      </c>
      <c r="DW383">
        <v>1000</v>
      </c>
      <c r="DX383">
        <v>11702</v>
      </c>
      <c r="DY383">
        <v>12702</v>
      </c>
      <c r="DZ383">
        <v>0</v>
      </c>
      <c r="EA383">
        <v>2077</v>
      </c>
      <c r="EB383">
        <v>2077</v>
      </c>
      <c r="EH383">
        <v>1000</v>
      </c>
      <c r="EI383">
        <v>13779</v>
      </c>
      <c r="EJ383">
        <v>14779</v>
      </c>
      <c r="EK383">
        <v>14779</v>
      </c>
      <c r="EL383">
        <v>12702</v>
      </c>
      <c r="EM383">
        <v>60000</v>
      </c>
      <c r="EN383">
        <v>51500</v>
      </c>
      <c r="EO383">
        <v>0</v>
      </c>
      <c r="EP383">
        <v>672</v>
      </c>
      <c r="ES383">
        <v>6</v>
      </c>
      <c r="ET383">
        <v>16833</v>
      </c>
      <c r="EU383">
        <v>288</v>
      </c>
      <c r="EV383">
        <v>129</v>
      </c>
      <c r="EW383">
        <v>214</v>
      </c>
      <c r="EX383">
        <v>50</v>
      </c>
      <c r="EY383">
        <v>51</v>
      </c>
      <c r="EZ383">
        <v>18488</v>
      </c>
      <c r="FA383">
        <v>361</v>
      </c>
      <c r="FB383">
        <v>218</v>
      </c>
      <c r="FC383">
        <v>102</v>
      </c>
      <c r="FD383">
        <v>156</v>
      </c>
      <c r="FE383">
        <v>2365</v>
      </c>
      <c r="FF383">
        <v>1567</v>
      </c>
      <c r="FI383">
        <v>-44500</v>
      </c>
      <c r="FJ383">
        <v>-53100</v>
      </c>
      <c r="FK383">
        <v>60000</v>
      </c>
      <c r="FL383">
        <v>51500</v>
      </c>
      <c r="FO383">
        <v>16833</v>
      </c>
      <c r="FP383">
        <v>43167</v>
      </c>
      <c r="FQ383">
        <v>51212</v>
      </c>
      <c r="FR383">
        <v>1032</v>
      </c>
      <c r="FS383">
        <v>-321</v>
      </c>
      <c r="FT383">
        <v>283</v>
      </c>
      <c r="FU383">
        <v>604</v>
      </c>
      <c r="FV383">
        <v>1315</v>
      </c>
      <c r="FW383">
        <v>283</v>
      </c>
      <c r="FX383">
        <v>0</v>
      </c>
      <c r="FY383">
        <v>0</v>
      </c>
      <c r="GH383">
        <v>2373</v>
      </c>
      <c r="GI383">
        <v>80500</v>
      </c>
      <c r="GM383">
        <v>125000</v>
      </c>
      <c r="GN383">
        <v>53100</v>
      </c>
      <c r="GQ383">
        <v>288</v>
      </c>
    </row>
    <row r="384" spans="1:385">
      <c r="A384" t="s">
        <v>4007</v>
      </c>
      <c r="B384">
        <v>2465340050</v>
      </c>
      <c r="C384" t="s">
        <v>4008</v>
      </c>
      <c r="D384" t="s">
        <v>2615</v>
      </c>
      <c r="E384">
        <v>25212216</v>
      </c>
      <c r="F384" t="s">
        <v>4009</v>
      </c>
      <c r="G384" t="s">
        <v>3936</v>
      </c>
      <c r="H384" t="s">
        <v>3931</v>
      </c>
      <c r="I384" t="s">
        <v>3932</v>
      </c>
      <c r="T384">
        <v>190</v>
      </c>
      <c r="AF384">
        <v>208</v>
      </c>
      <c r="AG384">
        <v>106</v>
      </c>
      <c r="AL384">
        <v>58004</v>
      </c>
      <c r="AM384">
        <v>50698</v>
      </c>
      <c r="AP384">
        <v>283</v>
      </c>
      <c r="AQ384">
        <v>4576</v>
      </c>
      <c r="BH384">
        <v>28607</v>
      </c>
      <c r="BI384">
        <v>32371</v>
      </c>
      <c r="BL384">
        <v>20000</v>
      </c>
      <c r="BM384">
        <v>14746</v>
      </c>
      <c r="BV384">
        <v>0</v>
      </c>
      <c r="BW384">
        <v>63</v>
      </c>
      <c r="BX384">
        <v>10078</v>
      </c>
      <c r="BY384">
        <v>8201</v>
      </c>
      <c r="CD384">
        <v>58685</v>
      </c>
      <c r="CE384">
        <v>55381</v>
      </c>
      <c r="CL384">
        <v>3256</v>
      </c>
      <c r="CM384">
        <v>71</v>
      </c>
      <c r="CN384">
        <v>299</v>
      </c>
      <c r="CO384">
        <v>7967</v>
      </c>
      <c r="CP384">
        <v>31830</v>
      </c>
      <c r="CQ384">
        <v>26400</v>
      </c>
      <c r="CT384">
        <v>2671</v>
      </c>
      <c r="CU384">
        <v>2100</v>
      </c>
      <c r="CV384">
        <v>3237</v>
      </c>
      <c r="CW384">
        <v>3463</v>
      </c>
      <c r="DD384">
        <v>47621</v>
      </c>
      <c r="DE384">
        <v>26264</v>
      </c>
      <c r="DF384">
        <v>6926</v>
      </c>
      <c r="DG384">
        <v>2197</v>
      </c>
    </row>
    <row r="385" spans="1:389">
      <c r="A385" t="s">
        <v>8870</v>
      </c>
      <c r="B385">
        <v>6449099613</v>
      </c>
      <c r="C385" t="s">
        <v>8202</v>
      </c>
      <c r="D385" t="s">
        <v>2622</v>
      </c>
      <c r="E385">
        <v>24260095</v>
      </c>
      <c r="F385" t="s">
        <v>8871</v>
      </c>
      <c r="G385" t="s">
        <v>3936</v>
      </c>
      <c r="H385" t="s">
        <v>3931</v>
      </c>
      <c r="I385" t="s">
        <v>3932</v>
      </c>
      <c r="AF385">
        <v>123</v>
      </c>
      <c r="AG385">
        <v>43</v>
      </c>
      <c r="AL385">
        <v>76057</v>
      </c>
      <c r="AM385">
        <v>47082</v>
      </c>
      <c r="AP385">
        <v>1864</v>
      </c>
      <c r="AQ385">
        <v>3836</v>
      </c>
      <c r="BH385">
        <v>77354</v>
      </c>
      <c r="BI385">
        <v>48239</v>
      </c>
      <c r="BX385">
        <v>689</v>
      </c>
      <c r="BY385">
        <v>2721</v>
      </c>
      <c r="CD385">
        <v>78044</v>
      </c>
      <c r="CE385">
        <v>50960</v>
      </c>
      <c r="CN385">
        <v>971</v>
      </c>
      <c r="CP385">
        <v>393</v>
      </c>
      <c r="CQ385">
        <v>2265</v>
      </c>
      <c r="CT385">
        <v>1949</v>
      </c>
      <c r="CU385">
        <v>1926</v>
      </c>
      <c r="CV385">
        <v>29063</v>
      </c>
      <c r="CW385">
        <v>29868</v>
      </c>
      <c r="DD385">
        <v>35804</v>
      </c>
      <c r="DE385">
        <v>35963</v>
      </c>
      <c r="DF385">
        <v>5370</v>
      </c>
      <c r="DG385">
        <v>1904</v>
      </c>
    </row>
    <row r="386" spans="1:389">
      <c r="A386" t="s">
        <v>8872</v>
      </c>
      <c r="B386">
        <v>2310214574</v>
      </c>
      <c r="C386" t="s">
        <v>8524</v>
      </c>
      <c r="D386" t="s">
        <v>2628</v>
      </c>
      <c r="E386">
        <v>23733285</v>
      </c>
      <c r="F386" t="s">
        <v>8873</v>
      </c>
      <c r="G386" t="s">
        <v>3936</v>
      </c>
      <c r="H386" t="s">
        <v>3931</v>
      </c>
      <c r="I386" t="s">
        <v>3932</v>
      </c>
      <c r="T386">
        <v>137</v>
      </c>
      <c r="U386">
        <v>240</v>
      </c>
      <c r="AL386">
        <v>56094</v>
      </c>
      <c r="AM386">
        <v>43196</v>
      </c>
      <c r="AP386">
        <v>969</v>
      </c>
      <c r="AQ386">
        <v>5464</v>
      </c>
      <c r="BH386">
        <v>45489</v>
      </c>
      <c r="BI386">
        <v>48373</v>
      </c>
      <c r="BV386">
        <v>8068</v>
      </c>
      <c r="BX386">
        <v>3643</v>
      </c>
      <c r="BY386">
        <v>527</v>
      </c>
      <c r="CD386">
        <v>57200</v>
      </c>
      <c r="CE386">
        <v>48900</v>
      </c>
      <c r="CN386">
        <v>58494</v>
      </c>
      <c r="CO386">
        <v>69459</v>
      </c>
      <c r="CP386">
        <v>14591</v>
      </c>
      <c r="CQ386">
        <v>19662</v>
      </c>
      <c r="CT386">
        <v>1877</v>
      </c>
      <c r="CU386">
        <v>2811</v>
      </c>
      <c r="CV386">
        <v>21932</v>
      </c>
      <c r="CW386">
        <v>39139</v>
      </c>
      <c r="DD386">
        <v>2844</v>
      </c>
      <c r="DE386">
        <v>11989</v>
      </c>
      <c r="DF386">
        <v>22938</v>
      </c>
      <c r="DG386">
        <v>19836</v>
      </c>
    </row>
    <row r="387" spans="1:389">
      <c r="A387" t="s">
        <v>8874</v>
      </c>
      <c r="B387">
        <v>1655364579</v>
      </c>
      <c r="C387" t="s">
        <v>8644</v>
      </c>
      <c r="D387" t="s">
        <v>2635</v>
      </c>
      <c r="E387">
        <v>24377328</v>
      </c>
      <c r="F387" t="s">
        <v>8875</v>
      </c>
      <c r="G387" t="s">
        <v>3936</v>
      </c>
      <c r="H387" t="s">
        <v>3931</v>
      </c>
      <c r="I387" t="s">
        <v>3932</v>
      </c>
      <c r="L387">
        <v>543</v>
      </c>
      <c r="M387">
        <v>17</v>
      </c>
      <c r="T387">
        <v>25482</v>
      </c>
      <c r="U387">
        <v>14293</v>
      </c>
      <c r="Z387">
        <v>6693</v>
      </c>
      <c r="AA387">
        <v>3114</v>
      </c>
      <c r="AD387">
        <v>32718</v>
      </c>
      <c r="AE387">
        <v>17424</v>
      </c>
      <c r="AF387">
        <v>0</v>
      </c>
      <c r="AG387">
        <v>2</v>
      </c>
      <c r="AJ387">
        <v>106</v>
      </c>
      <c r="AL387">
        <v>252095</v>
      </c>
      <c r="AM387">
        <v>461271</v>
      </c>
      <c r="AN387">
        <v>1619251</v>
      </c>
      <c r="AO387">
        <v>840710</v>
      </c>
      <c r="AP387">
        <v>20197</v>
      </c>
      <c r="AQ387">
        <v>4573</v>
      </c>
      <c r="AR387">
        <v>125</v>
      </c>
      <c r="AS387">
        <v>353</v>
      </c>
      <c r="AT387">
        <v>1891774</v>
      </c>
      <c r="AU387">
        <v>1306909</v>
      </c>
      <c r="AV387">
        <v>28232</v>
      </c>
      <c r="AW387">
        <v>77010</v>
      </c>
      <c r="BF387">
        <v>113084</v>
      </c>
      <c r="BG387">
        <v>54771</v>
      </c>
      <c r="BH387">
        <v>141316</v>
      </c>
      <c r="BI387">
        <v>131781</v>
      </c>
      <c r="BL387">
        <v>1360204</v>
      </c>
      <c r="BM387">
        <v>574290</v>
      </c>
      <c r="BN387">
        <v>6498</v>
      </c>
      <c r="BO387">
        <v>3174</v>
      </c>
      <c r="BP387">
        <v>3337</v>
      </c>
      <c r="BQ387">
        <v>6751</v>
      </c>
      <c r="BT387">
        <v>1389648</v>
      </c>
      <c r="BU387">
        <v>590674</v>
      </c>
      <c r="BV387">
        <v>344183</v>
      </c>
      <c r="BW387">
        <v>148678</v>
      </c>
      <c r="BX387">
        <v>46008</v>
      </c>
      <c r="BY387">
        <v>446449</v>
      </c>
      <c r="CB387">
        <v>393528</v>
      </c>
      <c r="CC387">
        <v>601878</v>
      </c>
      <c r="CD387">
        <v>1924492</v>
      </c>
      <c r="CE387">
        <v>1324333</v>
      </c>
      <c r="CF387">
        <v>467531</v>
      </c>
      <c r="CG387">
        <v>349902</v>
      </c>
      <c r="CH387">
        <v>-466890</v>
      </c>
      <c r="CI387">
        <v>-346361</v>
      </c>
      <c r="CJ387">
        <v>6116</v>
      </c>
      <c r="CK387">
        <v>443396</v>
      </c>
      <c r="CL387">
        <v>287584</v>
      </c>
      <c r="CM387">
        <v>147952</v>
      </c>
      <c r="CN387">
        <v>1031635</v>
      </c>
      <c r="CO387">
        <v>337992</v>
      </c>
      <c r="CP387">
        <v>270763</v>
      </c>
      <c r="CQ387">
        <v>129032</v>
      </c>
      <c r="CR387">
        <v>12514</v>
      </c>
      <c r="CS387">
        <v>158043</v>
      </c>
      <c r="CT387">
        <v>-2979</v>
      </c>
      <c r="CU387">
        <v>-26319</v>
      </c>
      <c r="CV387">
        <v>9535</v>
      </c>
      <c r="CW387">
        <v>131724</v>
      </c>
      <c r="CX387">
        <v>3434</v>
      </c>
      <c r="CY387">
        <v>26258</v>
      </c>
      <c r="CZ387">
        <v>455</v>
      </c>
      <c r="DA387">
        <v>-61</v>
      </c>
      <c r="DB387">
        <v>9535</v>
      </c>
      <c r="DC387">
        <v>131724</v>
      </c>
      <c r="DD387">
        <v>641</v>
      </c>
      <c r="DE387">
        <v>3541</v>
      </c>
      <c r="DH387">
        <v>641</v>
      </c>
      <c r="DI387">
        <v>3541</v>
      </c>
      <c r="DJ387">
        <v>77010</v>
      </c>
      <c r="DK387">
        <v>-28232</v>
      </c>
      <c r="DL387">
        <v>48778</v>
      </c>
      <c r="DM387">
        <v>0</v>
      </c>
      <c r="DN387">
        <v>131781</v>
      </c>
      <c r="DO387">
        <v>131781</v>
      </c>
      <c r="DP387">
        <v>9535</v>
      </c>
      <c r="DQ387">
        <v>9535</v>
      </c>
      <c r="DR387">
        <v>0</v>
      </c>
      <c r="DS387">
        <v>48778</v>
      </c>
      <c r="DT387">
        <v>48778</v>
      </c>
      <c r="DW387">
        <v>77010</v>
      </c>
      <c r="DX387">
        <v>54771</v>
      </c>
      <c r="DY387">
        <v>131781</v>
      </c>
      <c r="DZ387">
        <v>0</v>
      </c>
      <c r="EA387">
        <v>9535</v>
      </c>
      <c r="EB387">
        <v>9535</v>
      </c>
      <c r="EC387">
        <v>48778</v>
      </c>
      <c r="EE387">
        <v>48778</v>
      </c>
      <c r="EH387">
        <v>28232</v>
      </c>
      <c r="EI387">
        <v>113084</v>
      </c>
      <c r="EJ387">
        <v>141316</v>
      </c>
      <c r="EK387">
        <v>141316</v>
      </c>
      <c r="EL387">
        <v>131781</v>
      </c>
      <c r="EM387">
        <v>842005</v>
      </c>
      <c r="EN387">
        <v>167599</v>
      </c>
      <c r="EO387">
        <v>13183</v>
      </c>
      <c r="EP387">
        <v>623</v>
      </c>
      <c r="ES387">
        <v>844663</v>
      </c>
      <c r="ET387">
        <v>148941</v>
      </c>
      <c r="EU387">
        <v>61851</v>
      </c>
      <c r="EV387">
        <v>301876</v>
      </c>
      <c r="EW387">
        <v>153223</v>
      </c>
      <c r="EX387">
        <v>200800</v>
      </c>
      <c r="EY387">
        <v>106790</v>
      </c>
      <c r="EZ387">
        <v>261903</v>
      </c>
      <c r="FA387">
        <v>6358</v>
      </c>
      <c r="FB387">
        <v>33390</v>
      </c>
      <c r="FC387">
        <v>798469</v>
      </c>
      <c r="FD387">
        <v>98846</v>
      </c>
      <c r="FE387">
        <v>-711121</v>
      </c>
      <c r="FF387">
        <v>-103706</v>
      </c>
      <c r="FI387">
        <v>33681</v>
      </c>
      <c r="FK387">
        <v>842005</v>
      </c>
      <c r="FL387">
        <v>167599</v>
      </c>
      <c r="FO387">
        <v>148941</v>
      </c>
      <c r="FP387">
        <v>693064</v>
      </c>
      <c r="FQ387">
        <v>105748</v>
      </c>
      <c r="FR387">
        <v>15624</v>
      </c>
      <c r="FS387">
        <v>2042</v>
      </c>
      <c r="FT387">
        <v>4573</v>
      </c>
      <c r="FU387">
        <v>2531</v>
      </c>
      <c r="FV387">
        <v>20197</v>
      </c>
      <c r="FW387">
        <v>4573</v>
      </c>
      <c r="FX387">
        <v>0</v>
      </c>
      <c r="FY387">
        <v>0</v>
      </c>
      <c r="GG387">
        <v>429365</v>
      </c>
      <c r="GH387">
        <v>141485</v>
      </c>
      <c r="GI387">
        <v>33681</v>
      </c>
      <c r="GQ387">
        <v>61851</v>
      </c>
      <c r="GW387">
        <v>131723</v>
      </c>
      <c r="GX387">
        <v>-48779</v>
      </c>
      <c r="GY387">
        <v>131781</v>
      </c>
      <c r="HC387">
        <v>131723</v>
      </c>
      <c r="HD387">
        <v>-48779</v>
      </c>
      <c r="HE387">
        <v>131781</v>
      </c>
      <c r="HF387">
        <v>131723</v>
      </c>
      <c r="HG387">
        <v>-48779</v>
      </c>
      <c r="HH387">
        <v>54771</v>
      </c>
      <c r="HL387">
        <v>131723</v>
      </c>
      <c r="HM387">
        <v>-48779</v>
      </c>
      <c r="HN387">
        <v>54771</v>
      </c>
      <c r="HU387">
        <v>439</v>
      </c>
      <c r="HV387">
        <v>40</v>
      </c>
      <c r="KM387">
        <v>0</v>
      </c>
      <c r="KP387">
        <v>-48778</v>
      </c>
      <c r="KQ387">
        <v>48778</v>
      </c>
      <c r="MA387">
        <v>48778</v>
      </c>
      <c r="ME387">
        <v>48778</v>
      </c>
      <c r="MN387">
        <v>48778</v>
      </c>
    </row>
    <row r="388" spans="1:389">
      <c r="A388" t="s">
        <v>8876</v>
      </c>
      <c r="B388">
        <v>2130225249</v>
      </c>
      <c r="C388" t="s">
        <v>3999</v>
      </c>
      <c r="D388" t="s">
        <v>8877</v>
      </c>
      <c r="E388">
        <v>22964666</v>
      </c>
      <c r="F388" t="s">
        <v>8878</v>
      </c>
      <c r="G388" t="s">
        <v>3936</v>
      </c>
      <c r="H388" t="s">
        <v>3931</v>
      </c>
      <c r="I388" t="s">
        <v>3932</v>
      </c>
      <c r="AF388">
        <v>0</v>
      </c>
      <c r="AG388">
        <v>427</v>
      </c>
      <c r="AL388">
        <v>12250</v>
      </c>
      <c r="AM388">
        <v>9963</v>
      </c>
      <c r="BH388">
        <v>10005</v>
      </c>
      <c r="BI388">
        <v>10188</v>
      </c>
      <c r="BV388">
        <v>2236</v>
      </c>
      <c r="BX388">
        <v>9</v>
      </c>
      <c r="BY388">
        <v>202</v>
      </c>
      <c r="CD388">
        <v>12250</v>
      </c>
      <c r="CE388">
        <v>10390</v>
      </c>
      <c r="CV388">
        <v>0</v>
      </c>
      <c r="CW388">
        <v>0</v>
      </c>
      <c r="DD388">
        <v>1244</v>
      </c>
      <c r="DE388">
        <v>1662</v>
      </c>
      <c r="DF388">
        <v>1244</v>
      </c>
      <c r="DG388">
        <v>1662</v>
      </c>
    </row>
    <row r="389" spans="1:389">
      <c r="A389" t="s">
        <v>8879</v>
      </c>
      <c r="B389">
        <v>5407980426</v>
      </c>
      <c r="C389" t="s">
        <v>8346</v>
      </c>
      <c r="D389" t="s">
        <v>8880</v>
      </c>
      <c r="E389">
        <v>25362890</v>
      </c>
      <c r="F389" t="s">
        <v>8881</v>
      </c>
      <c r="G389" t="s">
        <v>3936</v>
      </c>
      <c r="H389" t="s">
        <v>3931</v>
      </c>
      <c r="I389" t="s">
        <v>3932</v>
      </c>
      <c r="T389">
        <v>0</v>
      </c>
      <c r="X389">
        <v>2033</v>
      </c>
      <c r="Y389">
        <v>4080</v>
      </c>
      <c r="AL389">
        <v>0</v>
      </c>
      <c r="AM389">
        <v>1076</v>
      </c>
      <c r="AP389">
        <v>8061</v>
      </c>
      <c r="AQ389">
        <v>216</v>
      </c>
      <c r="BH389">
        <v>10052</v>
      </c>
      <c r="BI389">
        <v>-18528</v>
      </c>
      <c r="BL389">
        <v>0</v>
      </c>
      <c r="BV389">
        <v>42</v>
      </c>
      <c r="BW389">
        <v>3498</v>
      </c>
      <c r="BX389">
        <v>0</v>
      </c>
      <c r="BY389">
        <v>20402</v>
      </c>
      <c r="CD389">
        <v>10094</v>
      </c>
      <c r="CE389">
        <v>5372</v>
      </c>
      <c r="CL389">
        <v>0</v>
      </c>
      <c r="CM389">
        <v>2807</v>
      </c>
      <c r="CP389">
        <v>132</v>
      </c>
      <c r="CQ389">
        <v>162</v>
      </c>
      <c r="CT389">
        <v>0</v>
      </c>
      <c r="CU389">
        <v>132</v>
      </c>
      <c r="CV389">
        <v>678</v>
      </c>
      <c r="CW389">
        <v>-32934</v>
      </c>
      <c r="DD389">
        <v>1468</v>
      </c>
      <c r="DE389">
        <v>4384</v>
      </c>
      <c r="DF389">
        <v>658</v>
      </c>
      <c r="DG389">
        <v>34217</v>
      </c>
    </row>
    <row r="390" spans="1:389">
      <c r="A390" t="s">
        <v>8882</v>
      </c>
      <c r="B390">
        <v>7604326142</v>
      </c>
      <c r="C390" t="s">
        <v>8241</v>
      </c>
      <c r="D390" t="s">
        <v>2658</v>
      </c>
      <c r="E390">
        <v>24577713</v>
      </c>
      <c r="F390" t="s">
        <v>8883</v>
      </c>
      <c r="G390" t="s">
        <v>3936</v>
      </c>
      <c r="H390" t="s">
        <v>3931</v>
      </c>
      <c r="I390" t="s">
        <v>3932</v>
      </c>
      <c r="T390">
        <v>13382</v>
      </c>
      <c r="U390">
        <v>6205</v>
      </c>
      <c r="X390">
        <v>0</v>
      </c>
      <c r="AL390">
        <v>58398</v>
      </c>
      <c r="AM390">
        <v>46952</v>
      </c>
      <c r="AP390">
        <v>623</v>
      </c>
      <c r="AQ390">
        <v>674</v>
      </c>
      <c r="BH390">
        <v>66186</v>
      </c>
      <c r="BI390">
        <v>43162</v>
      </c>
      <c r="BV390">
        <v>0</v>
      </c>
      <c r="BW390">
        <v>50</v>
      </c>
      <c r="BX390">
        <v>6217</v>
      </c>
      <c r="BY390">
        <v>10619</v>
      </c>
      <c r="CD390">
        <v>72403</v>
      </c>
      <c r="CE390">
        <v>53831</v>
      </c>
      <c r="CL390">
        <v>33509</v>
      </c>
      <c r="CM390">
        <v>4234</v>
      </c>
      <c r="CN390">
        <v>3990</v>
      </c>
      <c r="CO390">
        <v>1028</v>
      </c>
      <c r="CP390">
        <v>2047</v>
      </c>
      <c r="CQ390">
        <v>37459</v>
      </c>
      <c r="CT390">
        <v>2149</v>
      </c>
      <c r="CU390">
        <v>3381</v>
      </c>
      <c r="CV390">
        <v>28024</v>
      </c>
      <c r="CW390">
        <v>9490</v>
      </c>
      <c r="DD390">
        <v>89294</v>
      </c>
      <c r="DE390">
        <v>97043</v>
      </c>
      <c r="DF390">
        <v>27555</v>
      </c>
      <c r="DG390">
        <v>43507</v>
      </c>
    </row>
    <row r="391" spans="1:389">
      <c r="A391" t="s">
        <v>8884</v>
      </c>
      <c r="B391">
        <v>9703031707</v>
      </c>
      <c r="C391" t="s">
        <v>8885</v>
      </c>
      <c r="D391" t="s">
        <v>2665</v>
      </c>
      <c r="E391">
        <v>23894336</v>
      </c>
      <c r="F391" t="s">
        <v>8886</v>
      </c>
      <c r="G391" t="s">
        <v>3936</v>
      </c>
      <c r="H391" t="s">
        <v>3931</v>
      </c>
      <c r="I391" t="s">
        <v>3932</v>
      </c>
      <c r="AL391">
        <v>27821</v>
      </c>
      <c r="AM391">
        <v>26234</v>
      </c>
      <c r="AP391">
        <v>61</v>
      </c>
      <c r="AQ391">
        <v>57</v>
      </c>
      <c r="BH391">
        <v>14606</v>
      </c>
      <c r="BI391">
        <v>10850</v>
      </c>
      <c r="BV391">
        <v>3085</v>
      </c>
      <c r="BW391">
        <v>2871</v>
      </c>
      <c r="BX391">
        <v>10191</v>
      </c>
      <c r="BY391">
        <v>12570</v>
      </c>
      <c r="CD391">
        <v>27882</v>
      </c>
      <c r="CE391">
        <v>26291</v>
      </c>
      <c r="CL391">
        <v>2</v>
      </c>
      <c r="CM391">
        <v>555</v>
      </c>
      <c r="CN391">
        <v>0</v>
      </c>
      <c r="CO391">
        <v>860</v>
      </c>
      <c r="CP391">
        <v>76</v>
      </c>
      <c r="CQ391">
        <v>81</v>
      </c>
      <c r="CT391">
        <v>65</v>
      </c>
      <c r="CU391">
        <v>539</v>
      </c>
      <c r="CV391">
        <v>3756</v>
      </c>
      <c r="CW391">
        <v>-348</v>
      </c>
      <c r="DD391">
        <v>3901</v>
      </c>
      <c r="DE391">
        <v>702</v>
      </c>
      <c r="DF391">
        <v>2</v>
      </c>
      <c r="DG391">
        <v>735</v>
      </c>
    </row>
    <row r="392" spans="1:389">
      <c r="A392" t="s">
        <v>8887</v>
      </c>
      <c r="B392">
        <v>9702030161</v>
      </c>
      <c r="C392" t="s">
        <v>8848</v>
      </c>
      <c r="D392" t="s">
        <v>8888</v>
      </c>
      <c r="E392">
        <v>24996236</v>
      </c>
      <c r="F392" t="s">
        <v>8889</v>
      </c>
      <c r="G392" t="s">
        <v>3936</v>
      </c>
      <c r="H392" t="s">
        <v>3931</v>
      </c>
      <c r="I392" t="s">
        <v>3932</v>
      </c>
      <c r="L392">
        <v>3354</v>
      </c>
      <c r="M392">
        <v>8080</v>
      </c>
      <c r="N392">
        <v>0</v>
      </c>
      <c r="O392">
        <v>0</v>
      </c>
      <c r="P392">
        <v>0</v>
      </c>
      <c r="Q392">
        <v>0</v>
      </c>
      <c r="R392">
        <v>0</v>
      </c>
      <c r="S392">
        <v>0</v>
      </c>
      <c r="T392">
        <v>207</v>
      </c>
      <c r="U392">
        <v>310</v>
      </c>
      <c r="V392">
        <v>0</v>
      </c>
      <c r="W392">
        <v>0</v>
      </c>
      <c r="X392">
        <v>4735</v>
      </c>
      <c r="Y392">
        <v>0</v>
      </c>
      <c r="Z392">
        <v>766</v>
      </c>
      <c r="AA392">
        <v>352</v>
      </c>
      <c r="AB392">
        <v>0</v>
      </c>
      <c r="AC392">
        <v>0</v>
      </c>
      <c r="AD392">
        <v>9062</v>
      </c>
      <c r="AE392">
        <v>8742</v>
      </c>
      <c r="AF392">
        <v>0</v>
      </c>
      <c r="AG392">
        <v>0</v>
      </c>
      <c r="AJ392">
        <v>10</v>
      </c>
      <c r="AK392">
        <v>0</v>
      </c>
      <c r="AL392">
        <v>6247</v>
      </c>
      <c r="AM392">
        <v>37432</v>
      </c>
      <c r="AN392">
        <v>71676</v>
      </c>
      <c r="AO392">
        <v>96423</v>
      </c>
      <c r="AP392">
        <v>16535</v>
      </c>
      <c r="AQ392">
        <v>452</v>
      </c>
      <c r="AR392">
        <v>0</v>
      </c>
      <c r="AS392">
        <v>232</v>
      </c>
      <c r="AT392">
        <v>94468</v>
      </c>
      <c r="AU392">
        <v>134539</v>
      </c>
      <c r="AV392">
        <v>100</v>
      </c>
      <c r="AW392">
        <v>100</v>
      </c>
      <c r="AX392">
        <v>0</v>
      </c>
      <c r="AY392">
        <v>0</v>
      </c>
      <c r="AZ392">
        <v>0</v>
      </c>
      <c r="BA392">
        <v>0</v>
      </c>
      <c r="BB392">
        <v>10270</v>
      </c>
      <c r="BC392">
        <v>10270</v>
      </c>
      <c r="BD392">
        <v>0</v>
      </c>
      <c r="BE392">
        <v>0</v>
      </c>
      <c r="BF392">
        <v>27228</v>
      </c>
      <c r="BG392">
        <v>38779</v>
      </c>
      <c r="BH392">
        <v>37598</v>
      </c>
      <c r="BI392">
        <v>49149</v>
      </c>
      <c r="BL392">
        <v>0</v>
      </c>
      <c r="BM392">
        <v>0</v>
      </c>
      <c r="BN392">
        <v>0</v>
      </c>
      <c r="BO392">
        <v>0</v>
      </c>
      <c r="BP392">
        <v>1822</v>
      </c>
      <c r="BQ392">
        <v>1761</v>
      </c>
      <c r="BR392">
        <v>0</v>
      </c>
      <c r="BS392">
        <v>0</v>
      </c>
      <c r="BT392">
        <v>0</v>
      </c>
      <c r="BU392">
        <v>0</v>
      </c>
      <c r="BV392">
        <v>53183</v>
      </c>
      <c r="BW392">
        <v>82962</v>
      </c>
      <c r="BX392">
        <v>10927</v>
      </c>
      <c r="BY392">
        <v>9409</v>
      </c>
      <c r="BZ392">
        <v>0</v>
      </c>
      <c r="CA392">
        <v>0</v>
      </c>
      <c r="CB392">
        <v>65932</v>
      </c>
      <c r="CC392">
        <v>94132</v>
      </c>
      <c r="CD392">
        <v>103530</v>
      </c>
      <c r="CE392">
        <v>143281</v>
      </c>
      <c r="CF392">
        <v>45163</v>
      </c>
      <c r="CG392">
        <v>36784</v>
      </c>
      <c r="CH392">
        <v>-18095</v>
      </c>
      <c r="CI392">
        <v>-28035</v>
      </c>
      <c r="CJ392">
        <v>59085</v>
      </c>
      <c r="CK392">
        <v>5202</v>
      </c>
      <c r="CL392">
        <v>51400</v>
      </c>
      <c r="CM392">
        <v>14548</v>
      </c>
      <c r="CN392">
        <v>399990</v>
      </c>
      <c r="CO392">
        <v>916419</v>
      </c>
      <c r="CP392">
        <v>302608</v>
      </c>
      <c r="CQ392">
        <v>876761</v>
      </c>
      <c r="CR392">
        <v>86972</v>
      </c>
      <c r="CS392">
        <v>2277</v>
      </c>
      <c r="CT392">
        <v>-17713</v>
      </c>
      <c r="CU392">
        <v>-1047</v>
      </c>
      <c r="CV392">
        <v>69259</v>
      </c>
      <c r="CW392">
        <v>1230</v>
      </c>
      <c r="CX392">
        <v>18127</v>
      </c>
      <c r="CY392">
        <v>1252</v>
      </c>
      <c r="CZ392">
        <v>414</v>
      </c>
      <c r="DA392">
        <v>205</v>
      </c>
      <c r="DB392">
        <v>69259</v>
      </c>
      <c r="DC392">
        <v>1230</v>
      </c>
      <c r="DD392">
        <v>55351</v>
      </c>
      <c r="DE392">
        <v>28455</v>
      </c>
      <c r="DF392">
        <v>28283</v>
      </c>
      <c r="DG392">
        <v>19706</v>
      </c>
      <c r="DH392">
        <v>27068</v>
      </c>
      <c r="DI392">
        <v>8749</v>
      </c>
      <c r="DJ392">
        <v>100</v>
      </c>
      <c r="DK392">
        <v>37549</v>
      </c>
      <c r="DL392">
        <v>47919</v>
      </c>
      <c r="DM392">
        <v>0</v>
      </c>
      <c r="DN392">
        <v>1230</v>
      </c>
      <c r="DO392">
        <v>1230</v>
      </c>
      <c r="DP392">
        <v>69259</v>
      </c>
      <c r="DQ392">
        <v>69259</v>
      </c>
      <c r="DR392">
        <v>0</v>
      </c>
      <c r="DS392">
        <v>0</v>
      </c>
      <c r="DT392">
        <v>0</v>
      </c>
      <c r="DU392">
        <v>0</v>
      </c>
      <c r="DV392">
        <v>0</v>
      </c>
      <c r="DW392">
        <v>100</v>
      </c>
      <c r="DX392">
        <v>38779</v>
      </c>
      <c r="DY392">
        <v>49149</v>
      </c>
      <c r="DZ392">
        <v>0</v>
      </c>
      <c r="EA392">
        <v>69259</v>
      </c>
      <c r="EB392">
        <v>69259</v>
      </c>
      <c r="EC392">
        <v>0</v>
      </c>
      <c r="ED392">
        <v>80810</v>
      </c>
      <c r="EE392">
        <v>80810</v>
      </c>
      <c r="EF392">
        <v>80810</v>
      </c>
      <c r="EG392">
        <v>80810</v>
      </c>
      <c r="EH392">
        <v>100</v>
      </c>
      <c r="EI392">
        <v>27228</v>
      </c>
      <c r="EJ392">
        <v>37598</v>
      </c>
      <c r="EK392">
        <v>37598</v>
      </c>
      <c r="EL392">
        <v>49149</v>
      </c>
      <c r="EM392">
        <v>626500</v>
      </c>
      <c r="EN392">
        <v>327850</v>
      </c>
      <c r="EO392">
        <v>52443</v>
      </c>
      <c r="EP392">
        <v>27866</v>
      </c>
      <c r="EQ392">
        <v>271776</v>
      </c>
      <c r="ER392">
        <v>895727</v>
      </c>
      <c r="ES392">
        <v>0</v>
      </c>
      <c r="ET392">
        <v>730810</v>
      </c>
      <c r="EU392">
        <v>251350</v>
      </c>
      <c r="EV392">
        <v>65870</v>
      </c>
      <c r="EW392">
        <v>1073275</v>
      </c>
      <c r="EX392">
        <v>48180</v>
      </c>
      <c r="EY392">
        <v>44599</v>
      </c>
      <c r="EZ392">
        <v>57680</v>
      </c>
      <c r="FA392">
        <v>20982</v>
      </c>
      <c r="FB392">
        <v>3180</v>
      </c>
      <c r="FC392">
        <v>0</v>
      </c>
      <c r="FD392">
        <v>0</v>
      </c>
      <c r="FE392">
        <v>141665</v>
      </c>
      <c r="FF392">
        <v>-207834</v>
      </c>
      <c r="FG392">
        <v>0</v>
      </c>
      <c r="FH392">
        <v>925</v>
      </c>
      <c r="FI392">
        <v>-21272</v>
      </c>
      <c r="FJ392">
        <v>55795</v>
      </c>
      <c r="FK392">
        <v>626500</v>
      </c>
      <c r="FL392">
        <v>327850</v>
      </c>
      <c r="FM392">
        <v>80810</v>
      </c>
      <c r="FN392">
        <v>0</v>
      </c>
      <c r="FO392">
        <v>650000</v>
      </c>
      <c r="FP392">
        <v>-104310</v>
      </c>
      <c r="FQ392">
        <v>76500</v>
      </c>
      <c r="FR392">
        <v>16083</v>
      </c>
      <c r="FS392">
        <v>-75539</v>
      </c>
      <c r="FT392">
        <v>452</v>
      </c>
      <c r="FU392">
        <v>75991</v>
      </c>
      <c r="FV392">
        <v>16535</v>
      </c>
      <c r="FW392">
        <v>452</v>
      </c>
      <c r="FZ392">
        <v>0</v>
      </c>
      <c r="GA392">
        <v>0</v>
      </c>
      <c r="GB392">
        <v>0</v>
      </c>
      <c r="GC392">
        <v>0</v>
      </c>
      <c r="GD392">
        <v>0</v>
      </c>
      <c r="GE392">
        <v>0</v>
      </c>
      <c r="GF392">
        <v>0</v>
      </c>
      <c r="GG392">
        <v>0</v>
      </c>
      <c r="GH392">
        <v>8086</v>
      </c>
      <c r="GI392">
        <v>662700</v>
      </c>
      <c r="GJ392">
        <v>146630</v>
      </c>
      <c r="GK392">
        <v>51758</v>
      </c>
      <c r="GL392">
        <v>3640</v>
      </c>
      <c r="GM392">
        <v>735730</v>
      </c>
      <c r="GN392">
        <v>93550</v>
      </c>
      <c r="GO392">
        <v>0</v>
      </c>
      <c r="GP392">
        <v>0</v>
      </c>
      <c r="GQ392">
        <v>251350</v>
      </c>
      <c r="GR392">
        <v>0</v>
      </c>
      <c r="GS392">
        <v>0</v>
      </c>
      <c r="GT392">
        <v>10270</v>
      </c>
      <c r="GU392">
        <v>10270</v>
      </c>
      <c r="GV392">
        <v>10270</v>
      </c>
      <c r="HU392">
        <v>0</v>
      </c>
      <c r="HV392">
        <v>0</v>
      </c>
      <c r="HW392">
        <v>0</v>
      </c>
      <c r="HX392">
        <v>0</v>
      </c>
      <c r="HY392">
        <v>0</v>
      </c>
      <c r="HZ392">
        <v>0</v>
      </c>
      <c r="IA392">
        <v>0</v>
      </c>
      <c r="IB392">
        <v>0</v>
      </c>
      <c r="IC392">
        <v>0</v>
      </c>
      <c r="ID392">
        <v>0</v>
      </c>
      <c r="IE392">
        <v>0</v>
      </c>
      <c r="IF392">
        <v>0</v>
      </c>
      <c r="IG392">
        <v>0</v>
      </c>
      <c r="IH392">
        <v>0</v>
      </c>
      <c r="II392">
        <v>0</v>
      </c>
      <c r="IJ392">
        <v>0</v>
      </c>
      <c r="IK392">
        <v>0</v>
      </c>
      <c r="IL392">
        <v>0</v>
      </c>
      <c r="IM392">
        <v>0</v>
      </c>
      <c r="IN392">
        <v>0</v>
      </c>
      <c r="IO392">
        <v>0</v>
      </c>
      <c r="IS392">
        <v>0</v>
      </c>
      <c r="IT392">
        <v>0</v>
      </c>
      <c r="IU392">
        <v>0</v>
      </c>
      <c r="IV392">
        <v>0</v>
      </c>
      <c r="IW392">
        <v>0</v>
      </c>
      <c r="IX392">
        <v>0</v>
      </c>
      <c r="IY392">
        <v>0</v>
      </c>
      <c r="IZ392">
        <v>0</v>
      </c>
      <c r="JA392">
        <v>0</v>
      </c>
      <c r="JB392">
        <v>0</v>
      </c>
      <c r="JC392">
        <v>0</v>
      </c>
      <c r="JF392">
        <v>0</v>
      </c>
      <c r="JG392">
        <v>0</v>
      </c>
      <c r="JH392">
        <v>0</v>
      </c>
      <c r="JI392">
        <v>0</v>
      </c>
      <c r="JJ392">
        <v>0</v>
      </c>
      <c r="JK392">
        <v>0</v>
      </c>
      <c r="JL392">
        <v>0</v>
      </c>
      <c r="JM392">
        <v>0</v>
      </c>
      <c r="JN392">
        <v>0</v>
      </c>
      <c r="JO392">
        <v>0</v>
      </c>
      <c r="JP392">
        <v>0</v>
      </c>
      <c r="JQ392">
        <v>0</v>
      </c>
      <c r="JR392">
        <v>0</v>
      </c>
      <c r="JS392">
        <v>0</v>
      </c>
      <c r="JT392">
        <v>0</v>
      </c>
      <c r="JU392">
        <v>0</v>
      </c>
      <c r="JV392">
        <v>0</v>
      </c>
      <c r="JW392">
        <v>0</v>
      </c>
      <c r="JX392">
        <v>0</v>
      </c>
      <c r="JY392">
        <v>0</v>
      </c>
      <c r="JZ392">
        <v>0</v>
      </c>
      <c r="KA392">
        <v>0</v>
      </c>
      <c r="KB392">
        <v>0</v>
      </c>
      <c r="KC392">
        <v>0</v>
      </c>
      <c r="KD392">
        <v>0</v>
      </c>
      <c r="KE392">
        <v>0</v>
      </c>
      <c r="KF392">
        <v>0</v>
      </c>
      <c r="KG392">
        <v>0</v>
      </c>
      <c r="KH392">
        <v>0</v>
      </c>
      <c r="KI392">
        <v>0</v>
      </c>
      <c r="KJ392">
        <v>0</v>
      </c>
      <c r="KK392">
        <v>0</v>
      </c>
      <c r="KL392">
        <v>0</v>
      </c>
      <c r="KM392">
        <v>0</v>
      </c>
      <c r="KN392">
        <v>0</v>
      </c>
      <c r="KO392">
        <v>0</v>
      </c>
      <c r="KP392">
        <v>0</v>
      </c>
      <c r="KQ392">
        <v>0</v>
      </c>
      <c r="KR392">
        <v>0</v>
      </c>
      <c r="KS392">
        <v>0</v>
      </c>
      <c r="KT392">
        <v>0</v>
      </c>
      <c r="KU392">
        <v>0</v>
      </c>
      <c r="KV392">
        <v>0</v>
      </c>
      <c r="KW392">
        <v>0</v>
      </c>
      <c r="KX392">
        <v>0</v>
      </c>
      <c r="KY392">
        <v>0</v>
      </c>
      <c r="KZ392">
        <v>0</v>
      </c>
      <c r="LA392">
        <v>0</v>
      </c>
      <c r="LB392">
        <v>0</v>
      </c>
      <c r="LC392">
        <v>0</v>
      </c>
      <c r="LD392">
        <v>0</v>
      </c>
      <c r="LE392">
        <v>0</v>
      </c>
      <c r="LF392">
        <v>0</v>
      </c>
      <c r="LG392">
        <v>0</v>
      </c>
      <c r="LH392">
        <v>0</v>
      </c>
      <c r="LI392">
        <v>0</v>
      </c>
      <c r="LJ392">
        <v>0</v>
      </c>
      <c r="LK392">
        <v>0</v>
      </c>
      <c r="LL392">
        <v>0</v>
      </c>
      <c r="LM392">
        <v>0</v>
      </c>
      <c r="LN392">
        <v>0</v>
      </c>
      <c r="LO392">
        <v>0</v>
      </c>
      <c r="LP392">
        <v>0</v>
      </c>
      <c r="LQ392">
        <v>0</v>
      </c>
      <c r="LR392">
        <v>0</v>
      </c>
      <c r="LS392">
        <v>0</v>
      </c>
      <c r="LT392">
        <v>0</v>
      </c>
      <c r="LU392">
        <v>0</v>
      </c>
      <c r="LV392">
        <v>0</v>
      </c>
      <c r="LW392">
        <v>0</v>
      </c>
      <c r="LX392">
        <v>0</v>
      </c>
      <c r="LY392">
        <v>0</v>
      </c>
      <c r="LZ392">
        <v>0</v>
      </c>
      <c r="MA392">
        <v>0</v>
      </c>
      <c r="MB392">
        <v>0</v>
      </c>
      <c r="MC392">
        <v>0</v>
      </c>
      <c r="MD392">
        <v>0</v>
      </c>
      <c r="ME392">
        <v>0</v>
      </c>
      <c r="MF392">
        <v>0</v>
      </c>
      <c r="MG392">
        <v>0</v>
      </c>
      <c r="MH392">
        <v>0</v>
      </c>
      <c r="MI392">
        <v>0</v>
      </c>
      <c r="MJ392">
        <v>0</v>
      </c>
      <c r="MK392">
        <v>0</v>
      </c>
      <c r="ML392">
        <v>0</v>
      </c>
      <c r="MM392">
        <v>0</v>
      </c>
      <c r="MN392">
        <v>0</v>
      </c>
      <c r="MO392">
        <v>0</v>
      </c>
      <c r="MP392">
        <v>0</v>
      </c>
      <c r="MQ392">
        <v>0</v>
      </c>
      <c r="MR392">
        <v>0</v>
      </c>
      <c r="MS392">
        <v>0</v>
      </c>
      <c r="NJ392">
        <v>0</v>
      </c>
      <c r="NK392">
        <v>0</v>
      </c>
      <c r="NL392">
        <v>0</v>
      </c>
      <c r="NM392">
        <v>0</v>
      </c>
      <c r="NV392">
        <v>0</v>
      </c>
      <c r="NW392">
        <v>0</v>
      </c>
      <c r="NX392">
        <v>0</v>
      </c>
      <c r="NY392">
        <v>0</v>
      </c>
    </row>
    <row r="393" spans="1:389">
      <c r="A393" t="s">
        <v>8890</v>
      </c>
      <c r="B393">
        <v>1901107255</v>
      </c>
      <c r="C393" t="s">
        <v>8346</v>
      </c>
      <c r="D393" t="s">
        <v>8891</v>
      </c>
      <c r="E393">
        <v>23357170</v>
      </c>
      <c r="F393" t="s">
        <v>8892</v>
      </c>
      <c r="G393" t="s">
        <v>3936</v>
      </c>
      <c r="H393" t="s">
        <v>3931</v>
      </c>
      <c r="I393" t="s">
        <v>3932</v>
      </c>
      <c r="AL393">
        <v>24960</v>
      </c>
      <c r="AM393">
        <v>47162</v>
      </c>
      <c r="AP393">
        <v>610</v>
      </c>
      <c r="AQ393">
        <v>1122</v>
      </c>
      <c r="BH393">
        <v>17671</v>
      </c>
      <c r="BI393">
        <v>23618</v>
      </c>
      <c r="BR393">
        <v>2417</v>
      </c>
      <c r="BS393">
        <v>2315</v>
      </c>
      <c r="BX393">
        <v>5482</v>
      </c>
      <c r="BY393">
        <v>22351</v>
      </c>
      <c r="CD393">
        <v>25570</v>
      </c>
      <c r="CE393">
        <v>48284</v>
      </c>
      <c r="CN393">
        <v>1770</v>
      </c>
      <c r="CO393">
        <v>454</v>
      </c>
      <c r="CP393">
        <v>7396</v>
      </c>
      <c r="CQ393">
        <v>4696</v>
      </c>
      <c r="CT393">
        <v>3173</v>
      </c>
      <c r="CU393">
        <v>1236</v>
      </c>
      <c r="CV393">
        <v>2227</v>
      </c>
      <c r="CW393">
        <v>5473</v>
      </c>
      <c r="DD393">
        <v>109550</v>
      </c>
      <c r="DE393">
        <v>123281</v>
      </c>
      <c r="DF393">
        <v>98524</v>
      </c>
      <c r="DG393">
        <v>112330</v>
      </c>
    </row>
    <row r="394" spans="1:389">
      <c r="A394" t="s">
        <v>8893</v>
      </c>
      <c r="B394">
        <v>5903139443</v>
      </c>
      <c r="C394" t="s">
        <v>8260</v>
      </c>
      <c r="D394" t="s">
        <v>8894</v>
      </c>
      <c r="E394">
        <v>24510758</v>
      </c>
      <c r="F394" t="s">
        <v>8895</v>
      </c>
      <c r="G394" t="s">
        <v>3936</v>
      </c>
      <c r="H394" t="s">
        <v>3931</v>
      </c>
      <c r="I394" t="s">
        <v>3932</v>
      </c>
      <c r="T394">
        <v>2411</v>
      </c>
      <c r="U394">
        <v>3089</v>
      </c>
      <c r="AD394">
        <v>2411</v>
      </c>
      <c r="AE394">
        <v>3089</v>
      </c>
      <c r="AL394">
        <v>27491</v>
      </c>
      <c r="AM394">
        <v>17104</v>
      </c>
      <c r="AN394">
        <v>20187</v>
      </c>
      <c r="AP394">
        <v>29</v>
      </c>
      <c r="AQ394">
        <v>119</v>
      </c>
      <c r="AT394">
        <v>47707</v>
      </c>
      <c r="AU394">
        <v>17223</v>
      </c>
      <c r="AV394">
        <v>10</v>
      </c>
      <c r="AW394">
        <v>10</v>
      </c>
      <c r="BF394">
        <v>19640</v>
      </c>
      <c r="BG394">
        <v>18714</v>
      </c>
      <c r="BH394">
        <v>19650</v>
      </c>
      <c r="BI394">
        <v>18724</v>
      </c>
      <c r="BV394">
        <v>15000</v>
      </c>
      <c r="BX394">
        <v>470</v>
      </c>
      <c r="BY394">
        <v>1588</v>
      </c>
      <c r="BZ394">
        <v>14998</v>
      </c>
      <c r="CB394">
        <v>30468</v>
      </c>
      <c r="CC394">
        <v>1588</v>
      </c>
      <c r="CD394">
        <v>50118</v>
      </c>
      <c r="CE394">
        <v>20312</v>
      </c>
      <c r="CF394">
        <v>0</v>
      </c>
      <c r="CG394">
        <v>0</v>
      </c>
      <c r="CH394">
        <v>28836</v>
      </c>
      <c r="CI394">
        <v>3042</v>
      </c>
      <c r="CL394">
        <v>0</v>
      </c>
      <c r="CM394">
        <v>0</v>
      </c>
      <c r="CP394">
        <v>27851</v>
      </c>
      <c r="CQ394">
        <v>0</v>
      </c>
      <c r="CR394">
        <v>985</v>
      </c>
      <c r="CS394">
        <v>3042</v>
      </c>
      <c r="CT394">
        <v>-59</v>
      </c>
      <c r="CU394">
        <v>-183</v>
      </c>
      <c r="CV394">
        <v>926</v>
      </c>
      <c r="CW394">
        <v>2859</v>
      </c>
      <c r="CX394">
        <v>59</v>
      </c>
      <c r="CY394">
        <v>183</v>
      </c>
      <c r="DB394">
        <v>926</v>
      </c>
      <c r="DC394">
        <v>2859</v>
      </c>
      <c r="DD394">
        <v>57678</v>
      </c>
      <c r="DE394">
        <v>13411</v>
      </c>
      <c r="DF394">
        <v>10710</v>
      </c>
      <c r="DG394">
        <v>10080</v>
      </c>
      <c r="DH394">
        <v>46968</v>
      </c>
      <c r="DI394">
        <v>3331</v>
      </c>
      <c r="IB394">
        <v>18132</v>
      </c>
      <c r="IC394">
        <v>289</v>
      </c>
    </row>
    <row r="395" spans="1:389">
      <c r="A395" t="s">
        <v>8896</v>
      </c>
      <c r="B395">
        <v>6685140617</v>
      </c>
      <c r="C395" t="s">
        <v>3988</v>
      </c>
      <c r="D395" t="s">
        <v>8897</v>
      </c>
      <c r="E395">
        <v>23711315</v>
      </c>
      <c r="F395" t="s">
        <v>8898</v>
      </c>
      <c r="G395" t="s">
        <v>3978</v>
      </c>
      <c r="H395" t="s">
        <v>3931</v>
      </c>
      <c r="I395" t="s">
        <v>3932</v>
      </c>
      <c r="T395">
        <v>236</v>
      </c>
      <c r="U395">
        <v>268</v>
      </c>
      <c r="AL395">
        <v>611129</v>
      </c>
      <c r="AM395">
        <v>628024</v>
      </c>
      <c r="AP395">
        <v>346</v>
      </c>
      <c r="AQ395">
        <v>826</v>
      </c>
      <c r="BH395">
        <v>27574</v>
      </c>
      <c r="BI395">
        <v>21720</v>
      </c>
      <c r="BR395">
        <v>583580</v>
      </c>
      <c r="BS395">
        <v>607398</v>
      </c>
      <c r="BX395">
        <v>557</v>
      </c>
      <c r="CD395">
        <v>611711</v>
      </c>
      <c r="CE395">
        <v>629118</v>
      </c>
      <c r="CN395">
        <v>22665</v>
      </c>
      <c r="CO395">
        <v>22504</v>
      </c>
      <c r="CP395">
        <v>115</v>
      </c>
      <c r="CQ395">
        <v>97</v>
      </c>
      <c r="CT395">
        <v>1703</v>
      </c>
      <c r="CU395">
        <v>1622</v>
      </c>
      <c r="CV395">
        <v>5854</v>
      </c>
      <c r="CW395">
        <v>6488</v>
      </c>
      <c r="DF395">
        <v>14993</v>
      </c>
      <c r="DG395">
        <v>14297</v>
      </c>
    </row>
    <row r="396" spans="1:389">
      <c r="A396" t="s">
        <v>8899</v>
      </c>
      <c r="B396">
        <v>4029062021</v>
      </c>
      <c r="C396" t="s">
        <v>8579</v>
      </c>
      <c r="D396" t="s">
        <v>2699</v>
      </c>
      <c r="E396">
        <v>23453430</v>
      </c>
      <c r="F396" t="s">
        <v>8900</v>
      </c>
      <c r="G396" t="s">
        <v>3936</v>
      </c>
      <c r="H396" t="s">
        <v>3931</v>
      </c>
      <c r="I396" t="s">
        <v>3932</v>
      </c>
      <c r="T396">
        <v>9609</v>
      </c>
      <c r="U396">
        <v>9875</v>
      </c>
      <c r="AF396">
        <v>0</v>
      </c>
      <c r="AL396">
        <v>10438</v>
      </c>
      <c r="AM396">
        <v>10995</v>
      </c>
      <c r="AP396">
        <v>70</v>
      </c>
      <c r="AQ396">
        <v>44</v>
      </c>
      <c r="BH396">
        <v>20005</v>
      </c>
      <c r="BI396">
        <v>20591</v>
      </c>
      <c r="BL396">
        <v>0</v>
      </c>
      <c r="BX396">
        <v>112</v>
      </c>
      <c r="BY396">
        <v>323</v>
      </c>
      <c r="CD396">
        <v>20117</v>
      </c>
      <c r="CE396">
        <v>20914</v>
      </c>
      <c r="CN396">
        <v>0</v>
      </c>
      <c r="CO396">
        <v>17104</v>
      </c>
      <c r="CP396">
        <v>38</v>
      </c>
      <c r="CQ396">
        <v>2896</v>
      </c>
      <c r="CT396">
        <v>17</v>
      </c>
      <c r="CU396">
        <v>321</v>
      </c>
      <c r="CV396">
        <v>-586</v>
      </c>
      <c r="CW396">
        <v>11427</v>
      </c>
      <c r="DD396">
        <v>125</v>
      </c>
      <c r="DE396">
        <v>575</v>
      </c>
      <c r="DF396">
        <v>656</v>
      </c>
      <c r="DG396">
        <v>3035</v>
      </c>
    </row>
    <row r="397" spans="1:389">
      <c r="A397" t="s">
        <v>8901</v>
      </c>
      <c r="B397">
        <v>7536126992</v>
      </c>
      <c r="C397" t="s">
        <v>8346</v>
      </c>
      <c r="D397" t="s">
        <v>2705</v>
      </c>
      <c r="E397">
        <v>23514367</v>
      </c>
      <c r="F397" t="s">
        <v>8902</v>
      </c>
      <c r="G397" t="s">
        <v>3936</v>
      </c>
      <c r="H397" t="s">
        <v>3931</v>
      </c>
      <c r="I397" t="s">
        <v>3932</v>
      </c>
      <c r="AL397">
        <v>23323</v>
      </c>
      <c r="AM397">
        <v>45494</v>
      </c>
      <c r="AP397">
        <v>252</v>
      </c>
      <c r="AQ397">
        <v>987</v>
      </c>
      <c r="BH397">
        <v>16806</v>
      </c>
      <c r="BI397">
        <v>40277</v>
      </c>
      <c r="BX397">
        <v>6769</v>
      </c>
      <c r="BY397">
        <v>6204</v>
      </c>
      <c r="CD397">
        <v>23575</v>
      </c>
      <c r="CE397">
        <v>46481</v>
      </c>
      <c r="CN397">
        <v>2788</v>
      </c>
      <c r="CO397">
        <v>1457</v>
      </c>
      <c r="CP397">
        <v>1254</v>
      </c>
      <c r="CQ397">
        <v>433</v>
      </c>
      <c r="CT397">
        <v>944</v>
      </c>
      <c r="CU397">
        <v>8686</v>
      </c>
      <c r="CV397">
        <v>-23471</v>
      </c>
      <c r="CW397">
        <v>18351</v>
      </c>
      <c r="DD397">
        <v>77755</v>
      </c>
      <c r="DE397">
        <v>146015</v>
      </c>
      <c r="DF397">
        <v>101816</v>
      </c>
      <c r="DG397">
        <v>120002</v>
      </c>
    </row>
    <row r="398" spans="1:389">
      <c r="A398" t="s">
        <v>8903</v>
      </c>
      <c r="B398">
        <v>7727465322</v>
      </c>
      <c r="C398" t="s">
        <v>3943</v>
      </c>
      <c r="D398" t="s">
        <v>8904</v>
      </c>
      <c r="E398">
        <v>24597442</v>
      </c>
      <c r="F398" t="s">
        <v>8905</v>
      </c>
      <c r="G398" t="s">
        <v>3936</v>
      </c>
      <c r="H398" t="s">
        <v>3931</v>
      </c>
      <c r="I398" t="s">
        <v>3932</v>
      </c>
      <c r="L398">
        <v>233</v>
      </c>
      <c r="X398">
        <v>0</v>
      </c>
      <c r="Y398">
        <v>13821</v>
      </c>
      <c r="Z398">
        <v>219</v>
      </c>
      <c r="AA398">
        <v>181</v>
      </c>
      <c r="AD398">
        <v>452</v>
      </c>
      <c r="AE398">
        <v>14002</v>
      </c>
      <c r="AL398">
        <v>97869</v>
      </c>
      <c r="AM398">
        <v>79801</v>
      </c>
      <c r="AN398">
        <v>865281</v>
      </c>
      <c r="AO398">
        <v>346700</v>
      </c>
      <c r="AP398">
        <v>8603</v>
      </c>
      <c r="AQ398">
        <v>111277</v>
      </c>
      <c r="AR398">
        <v>0</v>
      </c>
      <c r="AT398">
        <v>971752</v>
      </c>
      <c r="AU398">
        <v>537778</v>
      </c>
      <c r="AV398">
        <v>15000</v>
      </c>
      <c r="AW398">
        <v>15000</v>
      </c>
      <c r="BB398">
        <v>500</v>
      </c>
      <c r="BC398">
        <v>500</v>
      </c>
      <c r="BF398">
        <v>147445</v>
      </c>
      <c r="BG398">
        <v>36192</v>
      </c>
      <c r="BH398">
        <v>162945</v>
      </c>
      <c r="BI398">
        <v>51692</v>
      </c>
      <c r="BL398">
        <v>532250</v>
      </c>
      <c r="BM398">
        <v>269050</v>
      </c>
      <c r="BN398">
        <v>58</v>
      </c>
      <c r="BP398">
        <v>368</v>
      </c>
      <c r="BQ398">
        <v>807</v>
      </c>
      <c r="BT398">
        <v>532308</v>
      </c>
      <c r="BU398">
        <v>269050</v>
      </c>
      <c r="BV398">
        <v>255400</v>
      </c>
      <c r="BW398">
        <v>185270</v>
      </c>
      <c r="BX398">
        <v>21183</v>
      </c>
      <c r="BY398">
        <v>44962</v>
      </c>
      <c r="CB398">
        <v>276951</v>
      </c>
      <c r="CC398">
        <v>231039</v>
      </c>
      <c r="CD398">
        <v>972204</v>
      </c>
      <c r="CE398">
        <v>551780</v>
      </c>
      <c r="CF398">
        <v>16936</v>
      </c>
      <c r="CG398">
        <v>8298</v>
      </c>
      <c r="CH398">
        <v>447305</v>
      </c>
      <c r="CI398">
        <v>79580</v>
      </c>
      <c r="CJ398">
        <v>42697</v>
      </c>
      <c r="CK398">
        <v>7175</v>
      </c>
      <c r="CL398">
        <v>199967</v>
      </c>
      <c r="CM398">
        <v>59064</v>
      </c>
      <c r="CN398">
        <v>16953</v>
      </c>
      <c r="CO398">
        <v>33804</v>
      </c>
      <c r="CP398">
        <v>167952</v>
      </c>
      <c r="CQ398">
        <v>48755</v>
      </c>
      <c r="CR398">
        <v>139036</v>
      </c>
      <c r="CS398">
        <v>12740</v>
      </c>
      <c r="CT398">
        <v>-27782</v>
      </c>
      <c r="CU398">
        <v>-2564</v>
      </c>
      <c r="CV398">
        <v>111254</v>
      </c>
      <c r="CW398">
        <v>10170</v>
      </c>
      <c r="CX398">
        <v>27762</v>
      </c>
      <c r="CY398">
        <v>2725</v>
      </c>
      <c r="CZ398">
        <v>-20</v>
      </c>
      <c r="DA398">
        <v>161</v>
      </c>
      <c r="DB398">
        <v>111254</v>
      </c>
      <c r="DC398">
        <v>10170</v>
      </c>
      <c r="DD398">
        <v>598926</v>
      </c>
      <c r="DE398">
        <v>113480</v>
      </c>
      <c r="DF398">
        <v>134685</v>
      </c>
      <c r="DG398">
        <v>25602</v>
      </c>
      <c r="DH398">
        <v>464241</v>
      </c>
      <c r="DI398">
        <v>87878</v>
      </c>
      <c r="DJ398">
        <v>15000</v>
      </c>
      <c r="DK398">
        <v>56100</v>
      </c>
      <c r="DL398">
        <v>71600</v>
      </c>
      <c r="DM398">
        <v>0</v>
      </c>
      <c r="DN398">
        <v>10169</v>
      </c>
      <c r="DO398">
        <v>10169</v>
      </c>
      <c r="DP398">
        <v>111253</v>
      </c>
      <c r="DQ398">
        <v>111253</v>
      </c>
      <c r="DR398">
        <v>0</v>
      </c>
      <c r="DS398">
        <v>30077</v>
      </c>
      <c r="DT398">
        <v>30077</v>
      </c>
      <c r="DU398">
        <v>30000</v>
      </c>
      <c r="DV398">
        <v>30000</v>
      </c>
      <c r="DW398">
        <v>15000</v>
      </c>
      <c r="DX398">
        <v>36192</v>
      </c>
      <c r="DY398">
        <v>51692</v>
      </c>
      <c r="DZ398">
        <v>0</v>
      </c>
      <c r="EA398">
        <v>111253</v>
      </c>
      <c r="EB398">
        <v>111253</v>
      </c>
      <c r="EH398">
        <v>15000</v>
      </c>
      <c r="EI398">
        <v>147445</v>
      </c>
      <c r="EJ398">
        <v>162945</v>
      </c>
      <c r="EK398">
        <v>162945</v>
      </c>
      <c r="EL398">
        <v>51691</v>
      </c>
      <c r="EM398">
        <v>652435</v>
      </c>
      <c r="EN398">
        <v>621400</v>
      </c>
      <c r="EQ398">
        <v>0</v>
      </c>
      <c r="ER398">
        <v>5297</v>
      </c>
      <c r="ES398">
        <v>7059</v>
      </c>
      <c r="ET398">
        <v>341848</v>
      </c>
      <c r="EU398">
        <v>244759</v>
      </c>
      <c r="EV398">
        <v>9871</v>
      </c>
      <c r="EW398">
        <v>4720</v>
      </c>
      <c r="EX398">
        <v>11483</v>
      </c>
      <c r="EY398">
        <v>7708</v>
      </c>
      <c r="EZ398">
        <v>191071</v>
      </c>
      <c r="FA398">
        <v>42050</v>
      </c>
      <c r="FB398">
        <v>9782</v>
      </c>
      <c r="FC398">
        <v>35926</v>
      </c>
      <c r="FD398">
        <v>39820</v>
      </c>
      <c r="FE398">
        <v>-243295</v>
      </c>
      <c r="FF398">
        <v>-254350</v>
      </c>
      <c r="FI398">
        <v>-169966</v>
      </c>
      <c r="FJ398">
        <v>-13765</v>
      </c>
      <c r="FK398">
        <v>652435</v>
      </c>
      <c r="FL398">
        <v>621400</v>
      </c>
      <c r="FM398">
        <v>0</v>
      </c>
      <c r="FN398">
        <v>25768</v>
      </c>
      <c r="FO398">
        <v>341848</v>
      </c>
      <c r="FP398">
        <v>310587</v>
      </c>
      <c r="FQ398">
        <v>376641</v>
      </c>
      <c r="FR398">
        <v>-102674</v>
      </c>
      <c r="FS398">
        <v>108526</v>
      </c>
      <c r="FT398">
        <v>111277</v>
      </c>
      <c r="FU398">
        <v>2751</v>
      </c>
      <c r="FV398">
        <v>8603</v>
      </c>
      <c r="FW398">
        <v>111277</v>
      </c>
      <c r="FX398">
        <v>0</v>
      </c>
      <c r="FY398">
        <v>0</v>
      </c>
      <c r="GB398">
        <v>0</v>
      </c>
      <c r="GC398">
        <v>-6</v>
      </c>
      <c r="GG398">
        <v>1999</v>
      </c>
      <c r="GH398">
        <v>50085</v>
      </c>
      <c r="GI398">
        <v>13004</v>
      </c>
      <c r="GJ398">
        <v>117525</v>
      </c>
      <c r="GK398">
        <v>30</v>
      </c>
      <c r="GL398">
        <v>60</v>
      </c>
      <c r="GM398">
        <v>183000</v>
      </c>
      <c r="GN398">
        <v>131350</v>
      </c>
      <c r="GQ398">
        <v>218991</v>
      </c>
      <c r="GT398">
        <v>500</v>
      </c>
      <c r="GU398">
        <v>500</v>
      </c>
      <c r="GV398">
        <v>500</v>
      </c>
      <c r="GW398">
        <v>10169</v>
      </c>
      <c r="GX398">
        <v>-30000</v>
      </c>
      <c r="GY398">
        <v>51769</v>
      </c>
      <c r="GZ398">
        <v>0</v>
      </c>
      <c r="HA398">
        <v>-77</v>
      </c>
      <c r="HB398">
        <v>-77</v>
      </c>
      <c r="HC398">
        <v>10169</v>
      </c>
      <c r="HD398">
        <v>-30077</v>
      </c>
      <c r="HE398">
        <v>51692</v>
      </c>
      <c r="HF398">
        <v>10169</v>
      </c>
      <c r="HG398">
        <v>-30000</v>
      </c>
      <c r="HH398">
        <v>36269</v>
      </c>
      <c r="HI398">
        <v>0</v>
      </c>
      <c r="HJ398">
        <v>-77</v>
      </c>
      <c r="HK398">
        <v>-77</v>
      </c>
      <c r="HL398">
        <v>10169</v>
      </c>
      <c r="HM398">
        <v>-30077</v>
      </c>
      <c r="HN398">
        <v>36192</v>
      </c>
    </row>
    <row r="399" spans="1:389">
      <c r="A399" t="s">
        <v>8906</v>
      </c>
      <c r="B399">
        <v>1655459196</v>
      </c>
      <c r="C399" t="s">
        <v>4056</v>
      </c>
      <c r="D399" t="s">
        <v>2719</v>
      </c>
      <c r="E399">
        <v>23019740</v>
      </c>
      <c r="F399" t="s">
        <v>8907</v>
      </c>
      <c r="G399" t="s">
        <v>3936</v>
      </c>
      <c r="H399" t="s">
        <v>3931</v>
      </c>
      <c r="I399" t="s">
        <v>3932</v>
      </c>
      <c r="T399">
        <v>425</v>
      </c>
      <c r="U399">
        <v>629</v>
      </c>
      <c r="AB399">
        <v>19</v>
      </c>
      <c r="AC399">
        <v>32</v>
      </c>
      <c r="AD399">
        <v>445</v>
      </c>
      <c r="AE399">
        <v>661</v>
      </c>
      <c r="AL399">
        <v>9049</v>
      </c>
      <c r="AM399">
        <v>36354</v>
      </c>
      <c r="AN399">
        <v>0</v>
      </c>
      <c r="AO399">
        <v>123650</v>
      </c>
      <c r="AP399">
        <v>10265</v>
      </c>
      <c r="AQ399">
        <v>11564</v>
      </c>
      <c r="AR399">
        <v>1</v>
      </c>
      <c r="AS399">
        <v>19</v>
      </c>
      <c r="AT399">
        <v>19314</v>
      </c>
      <c r="AU399">
        <v>171587</v>
      </c>
      <c r="AV399">
        <v>10000</v>
      </c>
      <c r="AW399">
        <v>10000</v>
      </c>
      <c r="BF399">
        <v>-130054</v>
      </c>
      <c r="BG399">
        <v>153283</v>
      </c>
      <c r="BH399">
        <v>-120054</v>
      </c>
      <c r="BI399">
        <v>163283</v>
      </c>
      <c r="BV399">
        <v>135450</v>
      </c>
      <c r="BW399">
        <v>5206</v>
      </c>
      <c r="BX399">
        <v>4363</v>
      </c>
      <c r="BY399">
        <v>3759</v>
      </c>
      <c r="CB399">
        <v>139813</v>
      </c>
      <c r="CC399">
        <v>8965</v>
      </c>
      <c r="CD399">
        <v>19759</v>
      </c>
      <c r="CE399">
        <v>172248</v>
      </c>
      <c r="CF399">
        <v>20383</v>
      </c>
      <c r="CG399">
        <v>29912</v>
      </c>
      <c r="CH399">
        <v>-286004</v>
      </c>
      <c r="CI399">
        <v>101126</v>
      </c>
      <c r="CJ399">
        <v>10437</v>
      </c>
      <c r="CK399">
        <v>11488</v>
      </c>
      <c r="CL399">
        <v>6871</v>
      </c>
      <c r="CM399">
        <v>96</v>
      </c>
      <c r="CN399">
        <v>20</v>
      </c>
      <c r="CO399">
        <v>61324</v>
      </c>
      <c r="CP399">
        <v>233</v>
      </c>
      <c r="CQ399">
        <v>123946</v>
      </c>
      <c r="CR399">
        <v>-282651</v>
      </c>
      <c r="CS399">
        <v>49896</v>
      </c>
      <c r="CT399">
        <v>-685</v>
      </c>
      <c r="CU399">
        <v>-907</v>
      </c>
      <c r="CV399">
        <v>-283336</v>
      </c>
      <c r="CW399">
        <v>48989</v>
      </c>
      <c r="DB399">
        <v>-283336</v>
      </c>
      <c r="DC399">
        <v>48989</v>
      </c>
      <c r="DD399">
        <v>105708</v>
      </c>
      <c r="DE399">
        <v>208918</v>
      </c>
      <c r="DF399">
        <v>371329</v>
      </c>
      <c r="DG399">
        <v>77880</v>
      </c>
      <c r="DH399">
        <v>-265621</v>
      </c>
      <c r="DI399">
        <v>131038</v>
      </c>
    </row>
    <row r="400" spans="1:389">
      <c r="A400" t="s">
        <v>8908</v>
      </c>
      <c r="B400">
        <v>7841467565</v>
      </c>
      <c r="C400" t="s">
        <v>8439</v>
      </c>
      <c r="D400" t="s">
        <v>8909</v>
      </c>
      <c r="E400">
        <v>24118864</v>
      </c>
      <c r="F400" t="s">
        <v>8910</v>
      </c>
      <c r="G400" t="s">
        <v>3936</v>
      </c>
      <c r="H400" t="s">
        <v>3931</v>
      </c>
      <c r="I400" t="s">
        <v>3932</v>
      </c>
      <c r="T400">
        <v>21000</v>
      </c>
      <c r="U400">
        <v>21012</v>
      </c>
      <c r="AF400">
        <v>1800</v>
      </c>
      <c r="AL400">
        <v>209876</v>
      </c>
      <c r="AM400">
        <v>208842</v>
      </c>
      <c r="AP400">
        <v>4982</v>
      </c>
      <c r="AQ400">
        <v>3185</v>
      </c>
      <c r="BH400">
        <v>49877</v>
      </c>
      <c r="BI400">
        <v>48891</v>
      </c>
      <c r="BX400">
        <v>187781</v>
      </c>
      <c r="BY400">
        <v>184148</v>
      </c>
      <c r="CD400">
        <v>237658</v>
      </c>
      <c r="CE400">
        <v>233039</v>
      </c>
      <c r="CN400">
        <v>0</v>
      </c>
      <c r="CO400">
        <v>1033</v>
      </c>
      <c r="CP400">
        <v>2931</v>
      </c>
      <c r="CQ400">
        <v>2416</v>
      </c>
      <c r="CT400">
        <v>345</v>
      </c>
      <c r="CU400">
        <v>206</v>
      </c>
      <c r="CV400">
        <v>-596</v>
      </c>
      <c r="CW400">
        <v>-5982</v>
      </c>
      <c r="DD400">
        <v>10135</v>
      </c>
      <c r="DE400">
        <v>5461</v>
      </c>
      <c r="DF400">
        <v>7455</v>
      </c>
      <c r="DG400">
        <v>9854</v>
      </c>
    </row>
    <row r="401" spans="1:289">
      <c r="A401" t="s">
        <v>8911</v>
      </c>
      <c r="B401">
        <v>5609184233</v>
      </c>
      <c r="C401" t="s">
        <v>8503</v>
      </c>
      <c r="D401" t="s">
        <v>2733</v>
      </c>
      <c r="E401">
        <v>23909254</v>
      </c>
      <c r="F401" t="s">
        <v>8912</v>
      </c>
      <c r="G401" t="s">
        <v>3936</v>
      </c>
      <c r="H401" t="s">
        <v>3931</v>
      </c>
      <c r="I401" t="s">
        <v>3932</v>
      </c>
      <c r="AL401">
        <v>19083</v>
      </c>
      <c r="AM401">
        <v>18702</v>
      </c>
      <c r="AP401">
        <v>101</v>
      </c>
      <c r="AQ401">
        <v>19</v>
      </c>
      <c r="BH401">
        <v>18691</v>
      </c>
      <c r="BI401">
        <v>16845</v>
      </c>
      <c r="BL401">
        <v>169</v>
      </c>
      <c r="BM401">
        <v>17</v>
      </c>
      <c r="BV401">
        <v>284</v>
      </c>
      <c r="BW401">
        <v>284</v>
      </c>
      <c r="BX401">
        <v>40</v>
      </c>
      <c r="BY401">
        <v>1575</v>
      </c>
      <c r="CD401">
        <v>19184</v>
      </c>
      <c r="CE401">
        <v>18721</v>
      </c>
      <c r="CP401">
        <v>0</v>
      </c>
      <c r="CQ401">
        <v>54</v>
      </c>
      <c r="CT401">
        <v>151</v>
      </c>
      <c r="CV401">
        <v>1846</v>
      </c>
      <c r="CW401">
        <v>653</v>
      </c>
      <c r="DD401">
        <v>3855</v>
      </c>
      <c r="DE401">
        <v>2989</v>
      </c>
      <c r="DF401">
        <v>1858</v>
      </c>
      <c r="DG401">
        <v>2282</v>
      </c>
    </row>
    <row r="402" spans="1:289">
      <c r="A402" t="s">
        <v>8913</v>
      </c>
      <c r="B402">
        <v>7603071727</v>
      </c>
      <c r="C402" t="s">
        <v>8914</v>
      </c>
      <c r="D402" t="s">
        <v>2739</v>
      </c>
      <c r="E402">
        <v>23179615</v>
      </c>
      <c r="F402" t="s">
        <v>8915</v>
      </c>
      <c r="G402" t="s">
        <v>3936</v>
      </c>
      <c r="H402" t="s">
        <v>3931</v>
      </c>
      <c r="I402" t="s">
        <v>3932</v>
      </c>
      <c r="T402">
        <v>12871</v>
      </c>
      <c r="U402">
        <v>17674</v>
      </c>
      <c r="AD402">
        <v>12871</v>
      </c>
      <c r="AE402">
        <v>17674</v>
      </c>
      <c r="AF402">
        <v>0</v>
      </c>
      <c r="AL402">
        <v>74000</v>
      </c>
      <c r="AM402">
        <v>85192</v>
      </c>
      <c r="AN402">
        <v>1850</v>
      </c>
      <c r="AO402">
        <v>4614</v>
      </c>
      <c r="AP402">
        <v>143</v>
      </c>
      <c r="AQ402">
        <v>291</v>
      </c>
      <c r="AT402">
        <v>75993</v>
      </c>
      <c r="AU402">
        <v>90097</v>
      </c>
      <c r="AV402">
        <v>10</v>
      </c>
      <c r="AW402">
        <v>10</v>
      </c>
      <c r="BF402">
        <v>-8634</v>
      </c>
      <c r="BG402">
        <v>-3948</v>
      </c>
      <c r="BH402">
        <v>-8624</v>
      </c>
      <c r="BI402">
        <v>-3938</v>
      </c>
      <c r="BL402">
        <v>7509</v>
      </c>
      <c r="BM402">
        <v>9840</v>
      </c>
      <c r="BT402">
        <v>19220</v>
      </c>
      <c r="BU402">
        <v>26076</v>
      </c>
      <c r="BV402">
        <v>3330</v>
      </c>
      <c r="BW402">
        <v>515</v>
      </c>
      <c r="BX402">
        <v>1555</v>
      </c>
      <c r="BY402">
        <v>930</v>
      </c>
      <c r="BZ402">
        <v>73382</v>
      </c>
      <c r="CA402">
        <v>84189</v>
      </c>
      <c r="CB402">
        <v>78267</v>
      </c>
      <c r="CC402">
        <v>85634</v>
      </c>
      <c r="CD402">
        <v>88864</v>
      </c>
      <c r="CE402">
        <v>107772</v>
      </c>
      <c r="CF402">
        <v>6095</v>
      </c>
      <c r="CG402">
        <v>12717</v>
      </c>
      <c r="CH402">
        <v>-6095</v>
      </c>
      <c r="CI402">
        <v>-12717</v>
      </c>
      <c r="CJ402">
        <v>82</v>
      </c>
      <c r="CK402">
        <v>5</v>
      </c>
      <c r="CL402">
        <v>4401</v>
      </c>
      <c r="CM402">
        <v>1304</v>
      </c>
      <c r="CN402">
        <v>21441</v>
      </c>
      <c r="CO402">
        <v>19222</v>
      </c>
      <c r="CP402">
        <v>14867</v>
      </c>
      <c r="CQ402">
        <v>9518</v>
      </c>
      <c r="CR402">
        <v>-3840</v>
      </c>
      <c r="CS402">
        <v>-4312</v>
      </c>
      <c r="CV402">
        <v>-4687</v>
      </c>
      <c r="CW402">
        <v>-5014</v>
      </c>
      <c r="DB402">
        <v>-4687</v>
      </c>
      <c r="DC402">
        <v>-5014</v>
      </c>
      <c r="DJ402">
        <v>10</v>
      </c>
      <c r="DK402">
        <v>782</v>
      </c>
      <c r="DL402">
        <v>792</v>
      </c>
      <c r="DR402">
        <v>0</v>
      </c>
      <c r="DS402">
        <v>4731</v>
      </c>
      <c r="DT402">
        <v>4731</v>
      </c>
      <c r="DU402">
        <v>672</v>
      </c>
      <c r="DV402">
        <v>672</v>
      </c>
      <c r="DW402">
        <v>10</v>
      </c>
      <c r="DX402">
        <v>-3948</v>
      </c>
      <c r="DY402">
        <v>-3938</v>
      </c>
      <c r="EC402">
        <v>0</v>
      </c>
      <c r="ED402">
        <v>4686</v>
      </c>
      <c r="EE402">
        <v>4686</v>
      </c>
      <c r="EH402">
        <v>10</v>
      </c>
      <c r="EI402">
        <v>-8634</v>
      </c>
      <c r="EJ402">
        <v>-8624</v>
      </c>
      <c r="EK402">
        <v>64758</v>
      </c>
      <c r="EL402">
        <v>80250</v>
      </c>
      <c r="EM402">
        <v>257</v>
      </c>
      <c r="EN402">
        <v>11670</v>
      </c>
      <c r="EO402">
        <v>21564</v>
      </c>
      <c r="EP402">
        <v>19180</v>
      </c>
      <c r="ES402">
        <v>7</v>
      </c>
      <c r="ET402">
        <v>2580</v>
      </c>
      <c r="EU402">
        <v>2916</v>
      </c>
      <c r="EV402">
        <v>14368</v>
      </c>
      <c r="EW402">
        <v>23298</v>
      </c>
      <c r="EX402">
        <v>695</v>
      </c>
      <c r="EY402">
        <v>500</v>
      </c>
      <c r="EZ402">
        <v>1585</v>
      </c>
      <c r="FC402">
        <v>0</v>
      </c>
      <c r="FD402">
        <v>659</v>
      </c>
      <c r="FE402">
        <v>3718</v>
      </c>
      <c r="FF402">
        <v>-7611</v>
      </c>
      <c r="FI402">
        <v>-1543</v>
      </c>
      <c r="FJ402">
        <v>-959</v>
      </c>
      <c r="FK402">
        <v>250</v>
      </c>
      <c r="FL402">
        <v>11670</v>
      </c>
      <c r="FM402">
        <v>0</v>
      </c>
      <c r="FN402">
        <v>672</v>
      </c>
      <c r="FO402">
        <v>2580</v>
      </c>
      <c r="FP402">
        <v>-2323</v>
      </c>
      <c r="FQ402">
        <v>8754</v>
      </c>
      <c r="FR402">
        <v>-148</v>
      </c>
      <c r="FS402">
        <v>184</v>
      </c>
      <c r="FT402">
        <v>291</v>
      </c>
      <c r="FU402">
        <v>107</v>
      </c>
      <c r="FV402">
        <v>143</v>
      </c>
      <c r="FW402">
        <v>291</v>
      </c>
      <c r="GB402">
        <v>-847</v>
      </c>
      <c r="GC402">
        <v>-702</v>
      </c>
      <c r="GG402">
        <v>234</v>
      </c>
      <c r="GH402">
        <v>790</v>
      </c>
      <c r="GM402">
        <v>1550</v>
      </c>
      <c r="GN402">
        <v>300</v>
      </c>
      <c r="GQ402">
        <v>2244</v>
      </c>
      <c r="GW402">
        <v>-4059</v>
      </c>
      <c r="GX402">
        <v>-671</v>
      </c>
      <c r="GY402">
        <v>-3938</v>
      </c>
      <c r="HC402">
        <v>-4059</v>
      </c>
      <c r="HD402">
        <v>-671</v>
      </c>
      <c r="HE402">
        <v>-3938</v>
      </c>
      <c r="HF402">
        <v>-4059</v>
      </c>
      <c r="HG402">
        <v>-671</v>
      </c>
      <c r="HH402">
        <v>-3948</v>
      </c>
      <c r="HL402">
        <v>-4059</v>
      </c>
      <c r="HM402">
        <v>-671</v>
      </c>
      <c r="HN402">
        <v>-3948</v>
      </c>
      <c r="IN402">
        <v>4686</v>
      </c>
      <c r="IO402">
        <v>4686</v>
      </c>
      <c r="KB402">
        <v>4059</v>
      </c>
      <c r="KC402">
        <v>4059</v>
      </c>
    </row>
    <row r="403" spans="1:289">
      <c r="A403" t="s">
        <v>8916</v>
      </c>
      <c r="B403">
        <v>5401994091</v>
      </c>
      <c r="C403" t="s">
        <v>3963</v>
      </c>
      <c r="D403" t="s">
        <v>8917</v>
      </c>
      <c r="E403">
        <v>24798629</v>
      </c>
      <c r="F403" t="s">
        <v>8918</v>
      </c>
      <c r="G403" t="s">
        <v>3936</v>
      </c>
      <c r="H403" t="s">
        <v>3931</v>
      </c>
      <c r="I403" t="s">
        <v>3932</v>
      </c>
      <c r="AL403">
        <v>139291</v>
      </c>
      <c r="AM403">
        <v>113017</v>
      </c>
      <c r="AP403">
        <v>10203</v>
      </c>
      <c r="AQ403">
        <v>10215</v>
      </c>
      <c r="BH403">
        <v>15517</v>
      </c>
      <c r="BI403">
        <v>16457</v>
      </c>
      <c r="BR403">
        <v>132057</v>
      </c>
      <c r="BS403">
        <v>106433</v>
      </c>
      <c r="BX403">
        <v>1920</v>
      </c>
      <c r="BY403">
        <v>342</v>
      </c>
      <c r="CD403">
        <v>149494</v>
      </c>
      <c r="CE403">
        <v>123232</v>
      </c>
      <c r="CN403">
        <v>75</v>
      </c>
      <c r="CO403">
        <v>80</v>
      </c>
      <c r="CP403">
        <v>571</v>
      </c>
      <c r="CQ403">
        <v>99</v>
      </c>
      <c r="CT403">
        <v>211</v>
      </c>
      <c r="CU403">
        <v>622</v>
      </c>
      <c r="CV403">
        <v>2209</v>
      </c>
      <c r="CW403">
        <v>9467</v>
      </c>
      <c r="DD403">
        <v>5507</v>
      </c>
      <c r="DE403">
        <v>11574</v>
      </c>
      <c r="DF403">
        <v>2591</v>
      </c>
      <c r="DG403">
        <v>1466</v>
      </c>
    </row>
    <row r="404" spans="1:289">
      <c r="A404" t="s">
        <v>8919</v>
      </c>
      <c r="B404">
        <v>5406973190</v>
      </c>
      <c r="C404" t="s">
        <v>8346</v>
      </c>
      <c r="D404" t="s">
        <v>8920</v>
      </c>
      <c r="E404">
        <v>23151497</v>
      </c>
      <c r="F404" t="s">
        <v>8921</v>
      </c>
      <c r="G404" t="s">
        <v>3936</v>
      </c>
      <c r="H404" t="s">
        <v>3931</v>
      </c>
      <c r="I404" t="s">
        <v>3932</v>
      </c>
      <c r="T404">
        <v>0</v>
      </c>
      <c r="U404">
        <v>18</v>
      </c>
      <c r="AL404">
        <v>129402</v>
      </c>
      <c r="AM404">
        <v>15944</v>
      </c>
      <c r="AP404">
        <v>2397</v>
      </c>
      <c r="AQ404">
        <v>4377</v>
      </c>
      <c r="BH404">
        <v>115320</v>
      </c>
      <c r="BI404">
        <v>10823</v>
      </c>
      <c r="BL404">
        <v>0</v>
      </c>
      <c r="BM404">
        <v>391</v>
      </c>
      <c r="BR404">
        <v>506</v>
      </c>
      <c r="BS404">
        <v>517</v>
      </c>
      <c r="BV404">
        <v>0</v>
      </c>
      <c r="BW404">
        <v>7117</v>
      </c>
      <c r="BX404">
        <v>15973</v>
      </c>
      <c r="BY404">
        <v>1491</v>
      </c>
      <c r="CD404">
        <v>131799</v>
      </c>
      <c r="CE404">
        <v>20339</v>
      </c>
      <c r="CL404">
        <v>2417</v>
      </c>
      <c r="CM404">
        <v>117</v>
      </c>
      <c r="CN404">
        <v>22609</v>
      </c>
      <c r="CO404">
        <v>1715</v>
      </c>
      <c r="CP404">
        <v>110988</v>
      </c>
      <c r="CQ404">
        <v>6246</v>
      </c>
      <c r="CT404">
        <v>15574</v>
      </c>
      <c r="CU404">
        <v>262</v>
      </c>
      <c r="CV404">
        <v>71781</v>
      </c>
      <c r="CW404">
        <v>-4015</v>
      </c>
      <c r="DD404">
        <v>227116</v>
      </c>
      <c r="DE404">
        <v>28308</v>
      </c>
      <c r="DF404">
        <v>48965</v>
      </c>
      <c r="DG404">
        <v>27413</v>
      </c>
    </row>
    <row r="405" spans="1:289">
      <c r="A405" t="s">
        <v>8922</v>
      </c>
      <c r="B405">
        <v>6168114626</v>
      </c>
      <c r="C405" t="s">
        <v>8143</v>
      </c>
      <c r="D405" t="s">
        <v>8923</v>
      </c>
      <c r="E405">
        <v>24418225</v>
      </c>
      <c r="F405" t="s">
        <v>8924</v>
      </c>
      <c r="G405" t="s">
        <v>3936</v>
      </c>
      <c r="H405" t="s">
        <v>3931</v>
      </c>
      <c r="I405" t="s">
        <v>3932</v>
      </c>
      <c r="L405">
        <v>325</v>
      </c>
      <c r="M405">
        <v>650</v>
      </c>
      <c r="T405">
        <v>6974</v>
      </c>
      <c r="U405">
        <v>10667</v>
      </c>
      <c r="AB405">
        <v>20</v>
      </c>
      <c r="AC405">
        <v>33</v>
      </c>
      <c r="AD405">
        <v>7319</v>
      </c>
      <c r="AE405">
        <v>11350</v>
      </c>
      <c r="AJ405">
        <v>0</v>
      </c>
      <c r="AK405">
        <v>1675</v>
      </c>
      <c r="AL405">
        <v>15739</v>
      </c>
      <c r="AM405">
        <v>18713</v>
      </c>
      <c r="AN405">
        <v>1376077</v>
      </c>
      <c r="AO405">
        <v>515934</v>
      </c>
      <c r="AP405">
        <v>13708</v>
      </c>
      <c r="AQ405">
        <v>18234</v>
      </c>
      <c r="AR405">
        <v>26</v>
      </c>
      <c r="AS405">
        <v>286</v>
      </c>
      <c r="AT405">
        <v>1405549</v>
      </c>
      <c r="AU405">
        <v>554842</v>
      </c>
      <c r="AV405">
        <v>10000</v>
      </c>
      <c r="AW405">
        <v>10000</v>
      </c>
      <c r="BF405">
        <v>63980</v>
      </c>
      <c r="BG405">
        <v>37607</v>
      </c>
      <c r="BH405">
        <v>73980</v>
      </c>
      <c r="BI405">
        <v>47607</v>
      </c>
      <c r="BL405">
        <v>304015</v>
      </c>
      <c r="BM405">
        <v>258700</v>
      </c>
      <c r="BP405">
        <v>2466</v>
      </c>
      <c r="BQ405">
        <v>256</v>
      </c>
      <c r="BT405">
        <v>304453</v>
      </c>
      <c r="BU405">
        <v>263604</v>
      </c>
      <c r="BV405">
        <v>636387</v>
      </c>
      <c r="BW405">
        <v>169691</v>
      </c>
      <c r="BX405">
        <v>395583</v>
      </c>
      <c r="BY405">
        <v>85034</v>
      </c>
      <c r="CB405">
        <v>1034436</v>
      </c>
      <c r="CC405">
        <v>254981</v>
      </c>
      <c r="CD405">
        <v>1412868</v>
      </c>
      <c r="CE405">
        <v>566192</v>
      </c>
      <c r="CF405">
        <v>46584</v>
      </c>
      <c r="CG405">
        <v>10202</v>
      </c>
      <c r="CH405">
        <v>217643</v>
      </c>
      <c r="CI405">
        <v>49119</v>
      </c>
      <c r="CJ405">
        <v>7513</v>
      </c>
      <c r="CL405">
        <v>185792</v>
      </c>
      <c r="CM405">
        <v>17782</v>
      </c>
      <c r="CN405">
        <v>1070</v>
      </c>
      <c r="CO405">
        <v>10</v>
      </c>
      <c r="CP405">
        <v>8652</v>
      </c>
      <c r="CQ405">
        <v>7596</v>
      </c>
      <c r="CR405">
        <v>31782</v>
      </c>
      <c r="CS405">
        <v>23751</v>
      </c>
      <c r="CT405">
        <v>-6646</v>
      </c>
      <c r="CU405">
        <v>-4319</v>
      </c>
      <c r="CV405">
        <v>25136</v>
      </c>
      <c r="CW405">
        <v>19432</v>
      </c>
      <c r="CX405">
        <v>6646</v>
      </c>
      <c r="CY405">
        <v>4319</v>
      </c>
      <c r="DB405">
        <v>25136</v>
      </c>
      <c r="DC405">
        <v>19432</v>
      </c>
      <c r="DD405">
        <v>624815</v>
      </c>
      <c r="DE405">
        <v>141683</v>
      </c>
      <c r="DF405">
        <v>360588</v>
      </c>
      <c r="DG405">
        <v>82362</v>
      </c>
      <c r="DH405">
        <v>264227</v>
      </c>
      <c r="DI405">
        <v>59321</v>
      </c>
      <c r="DJ405">
        <v>10000</v>
      </c>
      <c r="DK405">
        <v>18175</v>
      </c>
      <c r="DL405">
        <v>28175</v>
      </c>
      <c r="DM405">
        <v>0</v>
      </c>
      <c r="DN405">
        <v>19432</v>
      </c>
      <c r="DO405">
        <v>19432</v>
      </c>
      <c r="DP405">
        <v>26373</v>
      </c>
      <c r="DQ405">
        <v>26373</v>
      </c>
      <c r="DW405">
        <v>10000</v>
      </c>
      <c r="DX405">
        <v>37607</v>
      </c>
      <c r="DY405">
        <v>47607</v>
      </c>
      <c r="DZ405">
        <v>0</v>
      </c>
      <c r="EA405">
        <v>26373</v>
      </c>
      <c r="EB405">
        <v>26373</v>
      </c>
      <c r="EH405">
        <v>10000</v>
      </c>
      <c r="EI405">
        <v>63980</v>
      </c>
      <c r="EJ405">
        <v>73980</v>
      </c>
      <c r="EK405">
        <v>73980</v>
      </c>
      <c r="EL405">
        <v>47607</v>
      </c>
      <c r="EM405">
        <v>1957226</v>
      </c>
      <c r="EN405">
        <v>361850</v>
      </c>
      <c r="EO405">
        <v>516071</v>
      </c>
      <c r="EP405">
        <v>127810</v>
      </c>
      <c r="EQ405">
        <v>52961</v>
      </c>
      <c r="ES405">
        <v>10000</v>
      </c>
      <c r="ET405">
        <v>1437229</v>
      </c>
      <c r="EU405">
        <v>39530</v>
      </c>
      <c r="EV405">
        <v>88359</v>
      </c>
      <c r="EW405">
        <v>71969</v>
      </c>
      <c r="EX405">
        <v>45651</v>
      </c>
      <c r="EY405">
        <v>3731</v>
      </c>
      <c r="EZ405">
        <v>190847</v>
      </c>
      <c r="FA405">
        <v>10793</v>
      </c>
      <c r="FB405">
        <v>8231</v>
      </c>
      <c r="FC405">
        <v>735096</v>
      </c>
      <c r="FD405">
        <v>28210</v>
      </c>
      <c r="FE405">
        <v>-465479</v>
      </c>
      <c r="FF405">
        <v>9215</v>
      </c>
      <c r="FI405">
        <v>-59044</v>
      </c>
      <c r="FJ405">
        <v>-327188</v>
      </c>
      <c r="FK405">
        <v>1947226</v>
      </c>
      <c r="FL405">
        <v>361850</v>
      </c>
      <c r="FO405">
        <v>1437229</v>
      </c>
      <c r="FP405">
        <v>519997</v>
      </c>
      <c r="FQ405">
        <v>322320</v>
      </c>
      <c r="FR405">
        <v>-4526</v>
      </c>
      <c r="FS405">
        <v>4347</v>
      </c>
      <c r="FT405">
        <v>18234</v>
      </c>
      <c r="FU405">
        <v>13887</v>
      </c>
      <c r="FV405">
        <v>13708</v>
      </c>
      <c r="FW405">
        <v>18234</v>
      </c>
      <c r="FX405">
        <v>0</v>
      </c>
      <c r="FY405">
        <v>0</v>
      </c>
      <c r="GG405">
        <v>3011</v>
      </c>
      <c r="GH405">
        <v>9465</v>
      </c>
      <c r="GI405">
        <v>4223</v>
      </c>
      <c r="GM405">
        <v>63267</v>
      </c>
      <c r="GN405">
        <v>327188</v>
      </c>
      <c r="GQ405">
        <v>39530</v>
      </c>
      <c r="GW405">
        <v>19432</v>
      </c>
      <c r="GX405">
        <v>0</v>
      </c>
      <c r="GY405">
        <v>47607</v>
      </c>
      <c r="HC405">
        <v>19432</v>
      </c>
      <c r="HD405">
        <v>0</v>
      </c>
      <c r="HE405">
        <v>47607</v>
      </c>
      <c r="HF405">
        <v>19432</v>
      </c>
      <c r="HG405">
        <v>0</v>
      </c>
      <c r="HH405">
        <v>37607</v>
      </c>
      <c r="HL405">
        <v>19432</v>
      </c>
      <c r="HM405">
        <v>0</v>
      </c>
      <c r="HN405">
        <v>37607</v>
      </c>
    </row>
    <row r="406" spans="1:289">
      <c r="A406" t="s">
        <v>8925</v>
      </c>
      <c r="B406">
        <v>3128149962</v>
      </c>
      <c r="C406" t="s">
        <v>8926</v>
      </c>
      <c r="D406" t="s">
        <v>8927</v>
      </c>
      <c r="E406">
        <v>23019528</v>
      </c>
      <c r="F406" t="s">
        <v>8928</v>
      </c>
      <c r="G406" t="s">
        <v>3936</v>
      </c>
      <c r="H406" t="s">
        <v>3931</v>
      </c>
      <c r="I406" t="s">
        <v>3932</v>
      </c>
      <c r="T406">
        <v>52</v>
      </c>
      <c r="U406">
        <v>79</v>
      </c>
      <c r="AB406">
        <v>29</v>
      </c>
      <c r="AC406">
        <v>40</v>
      </c>
      <c r="AD406">
        <v>81</v>
      </c>
      <c r="AE406">
        <v>119</v>
      </c>
      <c r="AL406">
        <v>153735</v>
      </c>
      <c r="AM406">
        <v>141236</v>
      </c>
      <c r="AN406">
        <v>107543</v>
      </c>
      <c r="AO406">
        <v>161643</v>
      </c>
      <c r="AP406">
        <v>9836</v>
      </c>
      <c r="AQ406">
        <v>9811</v>
      </c>
      <c r="AR406">
        <v>4</v>
      </c>
      <c r="AS406">
        <v>20</v>
      </c>
      <c r="AT406">
        <v>271117</v>
      </c>
      <c r="AU406">
        <v>312710</v>
      </c>
      <c r="AV406">
        <v>10000</v>
      </c>
      <c r="AW406">
        <v>10000</v>
      </c>
      <c r="BF406">
        <v>261140</v>
      </c>
      <c r="BG406">
        <v>299147</v>
      </c>
      <c r="BH406">
        <v>271140</v>
      </c>
      <c r="BI406">
        <v>309147</v>
      </c>
      <c r="BX406">
        <v>58</v>
      </c>
      <c r="BY406">
        <v>3682</v>
      </c>
      <c r="CB406">
        <v>58</v>
      </c>
      <c r="CC406">
        <v>3682</v>
      </c>
      <c r="CD406">
        <v>271198</v>
      </c>
      <c r="CE406">
        <v>312829</v>
      </c>
      <c r="CF406">
        <v>25041</v>
      </c>
      <c r="CG406">
        <v>28885</v>
      </c>
      <c r="CH406">
        <v>-59326</v>
      </c>
      <c r="CI406">
        <v>257793</v>
      </c>
      <c r="CJ406">
        <v>21492</v>
      </c>
      <c r="CK406">
        <v>10048</v>
      </c>
      <c r="CL406">
        <v>0</v>
      </c>
      <c r="CM406">
        <v>170</v>
      </c>
      <c r="CN406">
        <v>3</v>
      </c>
      <c r="CO406">
        <v>168773</v>
      </c>
      <c r="CP406">
        <v>169</v>
      </c>
      <c r="CQ406">
        <v>150679</v>
      </c>
      <c r="CR406">
        <v>-38000</v>
      </c>
      <c r="CS406">
        <v>285765</v>
      </c>
      <c r="CT406">
        <v>-7</v>
      </c>
      <c r="CU406">
        <v>-5510</v>
      </c>
      <c r="CV406">
        <v>-38007</v>
      </c>
      <c r="CW406">
        <v>280255</v>
      </c>
      <c r="DB406">
        <v>-38007</v>
      </c>
      <c r="DC406">
        <v>280255</v>
      </c>
      <c r="DD406">
        <v>0</v>
      </c>
      <c r="DE406">
        <v>327500</v>
      </c>
      <c r="DF406">
        <v>34285</v>
      </c>
      <c r="DG406">
        <v>40822</v>
      </c>
      <c r="DH406">
        <v>-34285</v>
      </c>
      <c r="DI406">
        <v>286678</v>
      </c>
    </row>
    <row r="407" spans="1:289">
      <c r="A407" t="s">
        <v>8929</v>
      </c>
      <c r="B407">
        <v>6685187140</v>
      </c>
      <c r="C407" t="s">
        <v>3988</v>
      </c>
      <c r="D407" t="s">
        <v>8930</v>
      </c>
      <c r="E407">
        <v>23017699</v>
      </c>
      <c r="F407" t="s">
        <v>8931</v>
      </c>
      <c r="G407" t="s">
        <v>3936</v>
      </c>
      <c r="H407" t="s">
        <v>3931</v>
      </c>
      <c r="I407" t="s">
        <v>3932</v>
      </c>
      <c r="T407">
        <v>55</v>
      </c>
      <c r="U407">
        <v>84</v>
      </c>
      <c r="AB407">
        <v>24</v>
      </c>
      <c r="AC407">
        <v>36</v>
      </c>
      <c r="AD407">
        <v>79</v>
      </c>
      <c r="AE407">
        <v>120</v>
      </c>
      <c r="AL407">
        <v>158847</v>
      </c>
      <c r="AM407">
        <v>155817</v>
      </c>
      <c r="AN407">
        <v>70410</v>
      </c>
      <c r="AO407">
        <v>32555</v>
      </c>
      <c r="AP407">
        <v>11054</v>
      </c>
      <c r="AQ407">
        <v>24438</v>
      </c>
      <c r="AR407">
        <v>1</v>
      </c>
      <c r="AS407">
        <v>15</v>
      </c>
      <c r="AT407">
        <v>240312</v>
      </c>
      <c r="AU407">
        <v>212826</v>
      </c>
      <c r="AV407">
        <v>10000</v>
      </c>
      <c r="AW407">
        <v>10000</v>
      </c>
      <c r="BF407">
        <v>191660</v>
      </c>
      <c r="BG407">
        <v>148860</v>
      </c>
      <c r="BH407">
        <v>201660</v>
      </c>
      <c r="BI407">
        <v>158860</v>
      </c>
      <c r="BV407">
        <v>9938</v>
      </c>
      <c r="BW407">
        <v>26128</v>
      </c>
      <c r="BX407">
        <v>28792</v>
      </c>
      <c r="BY407">
        <v>27958</v>
      </c>
      <c r="CB407">
        <v>38731</v>
      </c>
      <c r="CC407">
        <v>54086</v>
      </c>
      <c r="CD407">
        <v>240391</v>
      </c>
      <c r="CE407">
        <v>212946</v>
      </c>
      <c r="CF407">
        <v>26914</v>
      </c>
      <c r="CG407">
        <v>45149</v>
      </c>
      <c r="CH407">
        <v>45941</v>
      </c>
      <c r="CI407">
        <v>126530</v>
      </c>
      <c r="CJ407">
        <v>4613</v>
      </c>
      <c r="CK407">
        <v>918</v>
      </c>
      <c r="CL407">
        <v>2851</v>
      </c>
      <c r="CM407">
        <v>804</v>
      </c>
      <c r="CN407">
        <v>40</v>
      </c>
      <c r="CO407">
        <v>211763</v>
      </c>
      <c r="CP407">
        <v>790</v>
      </c>
      <c r="CQ407">
        <v>273525</v>
      </c>
      <c r="CR407">
        <v>46953</v>
      </c>
      <c r="CS407">
        <v>64882</v>
      </c>
      <c r="CT407">
        <v>-4154</v>
      </c>
      <c r="CU407">
        <v>-2788</v>
      </c>
      <c r="CV407">
        <v>42799</v>
      </c>
      <c r="CW407">
        <v>62094</v>
      </c>
      <c r="DB407">
        <v>42799</v>
      </c>
      <c r="DC407">
        <v>62094</v>
      </c>
      <c r="DD407">
        <v>137259</v>
      </c>
      <c r="DE407">
        <v>220045</v>
      </c>
      <c r="DF407">
        <v>64404</v>
      </c>
      <c r="DG407">
        <v>48366</v>
      </c>
      <c r="DH407">
        <v>72855</v>
      </c>
      <c r="DI407">
        <v>171679</v>
      </c>
    </row>
    <row r="408" spans="1:289">
      <c r="A408" t="s">
        <v>8932</v>
      </c>
      <c r="B408">
        <v>2124048263</v>
      </c>
      <c r="C408" t="s">
        <v>3999</v>
      </c>
      <c r="D408" t="s">
        <v>2784</v>
      </c>
      <c r="E408">
        <v>25053437</v>
      </c>
      <c r="F408" t="s">
        <v>8933</v>
      </c>
      <c r="G408" t="s">
        <v>3936</v>
      </c>
      <c r="H408" t="s">
        <v>3931</v>
      </c>
      <c r="I408" t="s">
        <v>3932</v>
      </c>
      <c r="AF408">
        <v>0</v>
      </c>
      <c r="AL408">
        <v>10604</v>
      </c>
      <c r="AM408">
        <v>10595</v>
      </c>
      <c r="AN408">
        <v>2372</v>
      </c>
      <c r="AO408">
        <v>2672</v>
      </c>
      <c r="AP408">
        <v>762</v>
      </c>
      <c r="AQ408">
        <v>55</v>
      </c>
      <c r="AT408">
        <v>13738</v>
      </c>
      <c r="AU408">
        <v>13322</v>
      </c>
      <c r="AV408">
        <v>10</v>
      </c>
      <c r="AW408">
        <v>10</v>
      </c>
      <c r="BF408">
        <v>11958</v>
      </c>
      <c r="BG408">
        <v>10113</v>
      </c>
      <c r="BH408">
        <v>11968</v>
      </c>
      <c r="BI408">
        <v>10123</v>
      </c>
      <c r="BV408">
        <v>1759</v>
      </c>
      <c r="BW408">
        <v>3178</v>
      </c>
      <c r="BX408">
        <v>11</v>
      </c>
      <c r="BY408">
        <v>21</v>
      </c>
      <c r="CB408">
        <v>1770</v>
      </c>
      <c r="CC408">
        <v>3199</v>
      </c>
      <c r="CD408">
        <v>13738</v>
      </c>
      <c r="CE408">
        <v>13322</v>
      </c>
      <c r="CH408">
        <v>55</v>
      </c>
      <c r="CI408">
        <v>3</v>
      </c>
      <c r="CN408">
        <v>3499</v>
      </c>
      <c r="CO408">
        <v>722</v>
      </c>
      <c r="CP408">
        <v>1534</v>
      </c>
      <c r="CQ408">
        <v>605</v>
      </c>
      <c r="CR408">
        <v>2020</v>
      </c>
      <c r="CS408">
        <v>120</v>
      </c>
      <c r="CT408">
        <v>-175</v>
      </c>
      <c r="CV408">
        <v>1845</v>
      </c>
      <c r="CW408">
        <v>120</v>
      </c>
      <c r="CX408">
        <v>175</v>
      </c>
      <c r="DB408">
        <v>1845</v>
      </c>
      <c r="DC408">
        <v>120</v>
      </c>
      <c r="DD408">
        <v>55</v>
      </c>
      <c r="DE408">
        <v>3</v>
      </c>
      <c r="DH408">
        <v>55</v>
      </c>
      <c r="DI408">
        <v>3</v>
      </c>
    </row>
    <row r="409" spans="1:289">
      <c r="A409" t="s">
        <v>8934</v>
      </c>
      <c r="B409">
        <v>6685165403</v>
      </c>
      <c r="C409" t="s">
        <v>4077</v>
      </c>
      <c r="D409" t="s">
        <v>2791</v>
      </c>
      <c r="E409">
        <v>23405114</v>
      </c>
      <c r="F409" t="s">
        <v>8935</v>
      </c>
      <c r="G409" t="s">
        <v>3936</v>
      </c>
      <c r="H409" t="s">
        <v>3931</v>
      </c>
      <c r="I409" t="s">
        <v>3932</v>
      </c>
      <c r="T409">
        <v>294</v>
      </c>
      <c r="U409">
        <v>186</v>
      </c>
      <c r="AL409">
        <v>41100</v>
      </c>
      <c r="AM409">
        <v>30470</v>
      </c>
      <c r="AP409">
        <v>725</v>
      </c>
      <c r="AQ409">
        <v>704</v>
      </c>
      <c r="BH409">
        <v>38681</v>
      </c>
      <c r="BI409">
        <v>23442</v>
      </c>
      <c r="BL409">
        <v>2300</v>
      </c>
      <c r="BM409">
        <v>6700</v>
      </c>
      <c r="BV409">
        <v>0</v>
      </c>
      <c r="BX409">
        <v>1139</v>
      </c>
      <c r="BY409">
        <v>1217</v>
      </c>
      <c r="CD409">
        <v>42119</v>
      </c>
      <c r="CE409">
        <v>31359</v>
      </c>
      <c r="CL409">
        <v>881</v>
      </c>
      <c r="CM409">
        <v>1286</v>
      </c>
      <c r="CN409">
        <v>43345</v>
      </c>
      <c r="CO409">
        <v>25699</v>
      </c>
      <c r="CP409">
        <v>8824</v>
      </c>
      <c r="CQ409">
        <v>4613</v>
      </c>
      <c r="CT409">
        <v>1662</v>
      </c>
      <c r="CU409">
        <v>935</v>
      </c>
      <c r="CV409">
        <v>15239</v>
      </c>
      <c r="CW409">
        <v>10198</v>
      </c>
      <c r="DF409">
        <v>16739</v>
      </c>
      <c r="DG409">
        <v>8667</v>
      </c>
    </row>
    <row r="410" spans="1:289">
      <c r="A410" t="s">
        <v>8936</v>
      </c>
      <c r="B410">
        <v>6450113735</v>
      </c>
      <c r="C410" t="s">
        <v>8937</v>
      </c>
      <c r="D410" t="s">
        <v>2798</v>
      </c>
      <c r="E410">
        <v>23370199</v>
      </c>
      <c r="G410" t="s">
        <v>3936</v>
      </c>
      <c r="H410" t="s">
        <v>3931</v>
      </c>
      <c r="I410" t="s">
        <v>3932</v>
      </c>
      <c r="T410">
        <v>2750</v>
      </c>
      <c r="AF410">
        <v>205</v>
      </c>
      <c r="AL410">
        <v>27714</v>
      </c>
      <c r="AM410">
        <v>15211</v>
      </c>
      <c r="AP410">
        <v>2030</v>
      </c>
      <c r="AQ410">
        <v>335</v>
      </c>
      <c r="BH410">
        <v>15158</v>
      </c>
      <c r="BI410">
        <v>957</v>
      </c>
      <c r="BL410">
        <v>8424</v>
      </c>
      <c r="BM410">
        <v>2294</v>
      </c>
      <c r="BV410">
        <v>6565</v>
      </c>
      <c r="BW410">
        <v>10558</v>
      </c>
      <c r="BX410">
        <v>2552</v>
      </c>
      <c r="BY410">
        <v>1737</v>
      </c>
      <c r="CD410">
        <v>32699</v>
      </c>
      <c r="CE410">
        <v>15546</v>
      </c>
      <c r="CL410">
        <v>2233</v>
      </c>
      <c r="CM410">
        <v>128</v>
      </c>
      <c r="CN410">
        <v>1187</v>
      </c>
      <c r="CO410">
        <v>223</v>
      </c>
      <c r="CP410">
        <v>1156</v>
      </c>
      <c r="CQ410">
        <v>530</v>
      </c>
      <c r="CT410">
        <v>1819</v>
      </c>
      <c r="CU410">
        <v>216</v>
      </c>
      <c r="CV410">
        <v>13327</v>
      </c>
      <c r="CW410">
        <v>1394</v>
      </c>
      <c r="DD410">
        <v>24232</v>
      </c>
      <c r="DE410">
        <v>5913</v>
      </c>
      <c r="DF410">
        <v>6884</v>
      </c>
      <c r="DG410">
        <v>3868</v>
      </c>
    </row>
    <row r="411" spans="1:289">
      <c r="A411" t="s">
        <v>8938</v>
      </c>
      <c r="B411">
        <v>6102064540</v>
      </c>
      <c r="C411" t="s">
        <v>4172</v>
      </c>
      <c r="D411" t="s">
        <v>8939</v>
      </c>
      <c r="E411">
        <v>24425027</v>
      </c>
      <c r="F411" t="s">
        <v>8940</v>
      </c>
      <c r="G411" t="s">
        <v>3936</v>
      </c>
      <c r="H411" t="s">
        <v>3931</v>
      </c>
      <c r="I411" t="s">
        <v>3932</v>
      </c>
      <c r="AF411">
        <v>0</v>
      </c>
      <c r="AG411">
        <v>2900</v>
      </c>
      <c r="AL411">
        <v>114422</v>
      </c>
      <c r="AM411">
        <v>117850</v>
      </c>
      <c r="AP411">
        <v>720</v>
      </c>
      <c r="AQ411">
        <v>237</v>
      </c>
      <c r="BH411">
        <v>27254</v>
      </c>
      <c r="BI411">
        <v>26755</v>
      </c>
      <c r="BL411">
        <v>81605</v>
      </c>
      <c r="BV411">
        <v>2957</v>
      </c>
      <c r="BW411">
        <v>61767</v>
      </c>
      <c r="BX411">
        <v>3326</v>
      </c>
      <c r="BY411">
        <v>32465</v>
      </c>
      <c r="CD411">
        <v>115142</v>
      </c>
      <c r="CE411">
        <v>120987</v>
      </c>
      <c r="CL411">
        <v>5535</v>
      </c>
      <c r="CM411">
        <v>76</v>
      </c>
      <c r="CN411">
        <v>25499</v>
      </c>
      <c r="CP411">
        <v>16521</v>
      </c>
      <c r="CQ411">
        <v>132</v>
      </c>
      <c r="CT411">
        <v>415</v>
      </c>
      <c r="CU411">
        <v>83</v>
      </c>
      <c r="CV411">
        <v>1536</v>
      </c>
      <c r="CW411">
        <v>2943</v>
      </c>
      <c r="DD411">
        <v>2420</v>
      </c>
      <c r="DE411">
        <v>3314</v>
      </c>
      <c r="DF411">
        <v>3912</v>
      </c>
      <c r="DG411">
        <v>80</v>
      </c>
    </row>
    <row r="412" spans="1:289">
      <c r="A412" t="s">
        <v>8941</v>
      </c>
      <c r="B412">
        <v>3443147600</v>
      </c>
      <c r="C412" t="s">
        <v>8230</v>
      </c>
      <c r="D412" t="s">
        <v>8942</v>
      </c>
      <c r="E412">
        <v>25356414</v>
      </c>
      <c r="F412" t="s">
        <v>8943</v>
      </c>
      <c r="G412" t="s">
        <v>3936</v>
      </c>
      <c r="H412" t="s">
        <v>3931</v>
      </c>
      <c r="I412" t="s">
        <v>3932</v>
      </c>
      <c r="AF412">
        <v>22</v>
      </c>
      <c r="AL412">
        <v>35742</v>
      </c>
      <c r="AM412">
        <v>14822</v>
      </c>
      <c r="AP412">
        <v>290</v>
      </c>
      <c r="AQ412">
        <v>231</v>
      </c>
      <c r="BH412">
        <v>70</v>
      </c>
      <c r="BI412">
        <v>935</v>
      </c>
      <c r="BR412">
        <v>29873</v>
      </c>
      <c r="BV412">
        <v>4490</v>
      </c>
      <c r="BW412">
        <v>4490</v>
      </c>
      <c r="BX412">
        <v>1621</v>
      </c>
      <c r="BY412">
        <v>9628</v>
      </c>
      <c r="CD412">
        <v>36054</v>
      </c>
      <c r="CE412">
        <v>15053</v>
      </c>
      <c r="CP412">
        <v>38</v>
      </c>
      <c r="CQ412">
        <v>35</v>
      </c>
      <c r="CT412">
        <v>49</v>
      </c>
      <c r="CU412">
        <v>16</v>
      </c>
      <c r="CV412">
        <v>-87</v>
      </c>
      <c r="CW412">
        <v>174</v>
      </c>
      <c r="DD412">
        <v>0</v>
      </c>
      <c r="DE412">
        <v>269</v>
      </c>
      <c r="DF412">
        <v>0</v>
      </c>
      <c r="DG412">
        <v>44</v>
      </c>
    </row>
    <row r="413" spans="1:289">
      <c r="A413" t="s">
        <v>8944</v>
      </c>
      <c r="B413">
        <v>2130228345</v>
      </c>
      <c r="C413" t="s">
        <v>3999</v>
      </c>
      <c r="D413" t="s">
        <v>8945</v>
      </c>
      <c r="E413">
        <v>23884643</v>
      </c>
      <c r="F413" t="s">
        <v>8946</v>
      </c>
      <c r="G413" t="s">
        <v>3936</v>
      </c>
      <c r="H413" t="s">
        <v>3931</v>
      </c>
      <c r="I413" t="s">
        <v>3932</v>
      </c>
      <c r="AF413">
        <v>0</v>
      </c>
      <c r="AL413">
        <v>21663</v>
      </c>
      <c r="AM413">
        <v>23501</v>
      </c>
      <c r="AP413">
        <v>136</v>
      </c>
      <c r="AQ413">
        <v>408</v>
      </c>
      <c r="AT413">
        <v>21799</v>
      </c>
      <c r="AU413">
        <v>23909</v>
      </c>
      <c r="AV413">
        <v>15</v>
      </c>
      <c r="AW413">
        <v>15</v>
      </c>
      <c r="BF413">
        <v>745</v>
      </c>
      <c r="BG413">
        <v>243</v>
      </c>
      <c r="BH413">
        <v>760</v>
      </c>
      <c r="BI413">
        <v>258</v>
      </c>
      <c r="BL413">
        <v>0</v>
      </c>
      <c r="BT413">
        <v>0</v>
      </c>
      <c r="BU413">
        <v>0</v>
      </c>
      <c r="BV413">
        <v>372</v>
      </c>
      <c r="BW413">
        <v>1500</v>
      </c>
      <c r="BX413">
        <v>278</v>
      </c>
      <c r="BY413">
        <v>1083</v>
      </c>
      <c r="BZ413">
        <v>20389</v>
      </c>
      <c r="CA413">
        <v>21068</v>
      </c>
      <c r="CB413">
        <v>21039</v>
      </c>
      <c r="CC413">
        <v>23651</v>
      </c>
      <c r="CD413">
        <v>21799</v>
      </c>
      <c r="CE413">
        <v>23909</v>
      </c>
      <c r="CH413">
        <v>714</v>
      </c>
      <c r="CI413">
        <v>389</v>
      </c>
      <c r="CR413">
        <v>714</v>
      </c>
      <c r="CS413">
        <v>389</v>
      </c>
      <c r="CT413">
        <v>-212</v>
      </c>
      <c r="CU413">
        <v>-170</v>
      </c>
      <c r="CV413">
        <v>502</v>
      </c>
      <c r="CW413">
        <v>219</v>
      </c>
      <c r="CX413">
        <v>212</v>
      </c>
      <c r="CY413">
        <v>170</v>
      </c>
      <c r="DB413">
        <v>502</v>
      </c>
      <c r="DC413">
        <v>219</v>
      </c>
      <c r="DD413">
        <v>6083</v>
      </c>
      <c r="DE413">
        <v>2837</v>
      </c>
      <c r="DF413">
        <v>5369</v>
      </c>
      <c r="DG413">
        <v>2448</v>
      </c>
      <c r="DH413">
        <v>714</v>
      </c>
      <c r="DI413">
        <v>389</v>
      </c>
    </row>
    <row r="414" spans="1:289">
      <c r="A414" t="s">
        <v>8947</v>
      </c>
      <c r="B414">
        <v>4632281610</v>
      </c>
      <c r="C414" t="s">
        <v>8390</v>
      </c>
      <c r="D414" t="s">
        <v>8948</v>
      </c>
      <c r="E414">
        <v>23018061</v>
      </c>
      <c r="F414" t="s">
        <v>8949</v>
      </c>
      <c r="G414" t="s">
        <v>3936</v>
      </c>
      <c r="H414" t="s">
        <v>3931</v>
      </c>
      <c r="I414" t="s">
        <v>3932</v>
      </c>
      <c r="T414">
        <v>101</v>
      </c>
      <c r="U414">
        <v>154</v>
      </c>
      <c r="AB414">
        <v>24</v>
      </c>
      <c r="AC414">
        <v>36</v>
      </c>
      <c r="AD414">
        <v>124</v>
      </c>
      <c r="AE414">
        <v>190</v>
      </c>
      <c r="AL414">
        <v>46142</v>
      </c>
      <c r="AM414">
        <v>28832</v>
      </c>
      <c r="AN414">
        <v>165115</v>
      </c>
      <c r="AO414">
        <v>158392</v>
      </c>
      <c r="AP414">
        <v>10560</v>
      </c>
      <c r="AQ414">
        <v>22544</v>
      </c>
      <c r="AR414">
        <v>1</v>
      </c>
      <c r="AS414">
        <v>17</v>
      </c>
      <c r="AT414">
        <v>221818</v>
      </c>
      <c r="AU414">
        <v>209785</v>
      </c>
      <c r="AV414">
        <v>10000</v>
      </c>
      <c r="AW414">
        <v>10000</v>
      </c>
      <c r="BF414">
        <v>209334</v>
      </c>
      <c r="BG414">
        <v>193498</v>
      </c>
      <c r="BH414">
        <v>219334</v>
      </c>
      <c r="BI414">
        <v>203498</v>
      </c>
      <c r="BX414">
        <v>2608</v>
      </c>
      <c r="BY414">
        <v>6477</v>
      </c>
      <c r="CB414">
        <v>2608</v>
      </c>
      <c r="CC414">
        <v>6477</v>
      </c>
      <c r="CD414">
        <v>221942</v>
      </c>
      <c r="CE414">
        <v>209975</v>
      </c>
      <c r="CF414">
        <v>18690</v>
      </c>
      <c r="CG414">
        <v>46394</v>
      </c>
      <c r="CH414">
        <v>-8904</v>
      </c>
      <c r="CI414">
        <v>218211</v>
      </c>
      <c r="CJ414">
        <v>26642</v>
      </c>
      <c r="CK414">
        <v>18246</v>
      </c>
      <c r="CN414">
        <v>12</v>
      </c>
      <c r="CO414">
        <v>193981</v>
      </c>
      <c r="CP414">
        <v>188</v>
      </c>
      <c r="CQ414">
        <v>393176</v>
      </c>
      <c r="CR414">
        <v>17562</v>
      </c>
      <c r="CS414">
        <v>37262</v>
      </c>
      <c r="CT414">
        <v>-1726</v>
      </c>
      <c r="CU414">
        <v>-6456</v>
      </c>
      <c r="CV414">
        <v>15836</v>
      </c>
      <c r="CW414">
        <v>30806</v>
      </c>
      <c r="DB414">
        <v>15836</v>
      </c>
      <c r="DC414">
        <v>30806</v>
      </c>
      <c r="DD414">
        <v>51173</v>
      </c>
      <c r="DE414">
        <v>302123</v>
      </c>
      <c r="DF414">
        <v>41387</v>
      </c>
      <c r="DG414">
        <v>37518</v>
      </c>
      <c r="DH414">
        <v>9786</v>
      </c>
      <c r="DI414">
        <v>264605</v>
      </c>
    </row>
    <row r="415" spans="1:289">
      <c r="A415" t="s">
        <v>4058</v>
      </c>
      <c r="B415">
        <v>7716956819</v>
      </c>
      <c r="C415" t="s">
        <v>3976</v>
      </c>
      <c r="D415" t="s">
        <v>4059</v>
      </c>
      <c r="E415">
        <v>25328835</v>
      </c>
      <c r="F415" t="s">
        <v>4060</v>
      </c>
      <c r="G415" t="s">
        <v>3936</v>
      </c>
      <c r="H415" t="s">
        <v>3931</v>
      </c>
      <c r="I415" t="s">
        <v>3932</v>
      </c>
      <c r="L415">
        <v>3823</v>
      </c>
      <c r="M415">
        <v>5134</v>
      </c>
      <c r="T415">
        <v>10096</v>
      </c>
      <c r="U415">
        <v>10096</v>
      </c>
      <c r="AD415">
        <v>13919</v>
      </c>
      <c r="AE415">
        <v>15230</v>
      </c>
      <c r="AL415">
        <v>1107</v>
      </c>
      <c r="AM415">
        <v>238</v>
      </c>
      <c r="AP415">
        <v>24</v>
      </c>
      <c r="AQ415">
        <v>1</v>
      </c>
      <c r="AR415">
        <v>0</v>
      </c>
      <c r="AS415">
        <v>29</v>
      </c>
      <c r="AT415">
        <v>1131</v>
      </c>
      <c r="AU415">
        <v>268</v>
      </c>
      <c r="AV415">
        <v>10106</v>
      </c>
      <c r="AW415">
        <v>10106</v>
      </c>
      <c r="BF415">
        <v>4125</v>
      </c>
      <c r="BG415">
        <v>3732</v>
      </c>
      <c r="BH415">
        <v>14231</v>
      </c>
      <c r="BI415">
        <v>13838</v>
      </c>
      <c r="BV415">
        <v>615</v>
      </c>
      <c r="BW415">
        <v>1223</v>
      </c>
      <c r="BX415">
        <v>204</v>
      </c>
      <c r="BY415">
        <v>438</v>
      </c>
      <c r="CB415">
        <v>819</v>
      </c>
      <c r="CC415">
        <v>1661</v>
      </c>
      <c r="CD415">
        <v>15050</v>
      </c>
      <c r="CE415">
        <v>15498</v>
      </c>
      <c r="CH415">
        <v>520</v>
      </c>
      <c r="CI415">
        <v>4290</v>
      </c>
      <c r="CP415">
        <v>36</v>
      </c>
      <c r="CQ415">
        <v>190</v>
      </c>
      <c r="CR415">
        <v>484</v>
      </c>
      <c r="CS415">
        <v>4100</v>
      </c>
      <c r="CT415">
        <v>-90</v>
      </c>
      <c r="CU415">
        <v>-349</v>
      </c>
      <c r="CV415">
        <v>394</v>
      </c>
      <c r="CW415">
        <v>3751</v>
      </c>
      <c r="DB415">
        <v>394</v>
      </c>
      <c r="DC415">
        <v>3751</v>
      </c>
      <c r="DD415">
        <v>2704</v>
      </c>
      <c r="DE415">
        <v>11841</v>
      </c>
      <c r="DF415">
        <v>2184</v>
      </c>
      <c r="DG415">
        <v>7551</v>
      </c>
      <c r="DH415">
        <v>520</v>
      </c>
      <c r="DI415">
        <v>4290</v>
      </c>
      <c r="DJ415">
        <v>10106</v>
      </c>
      <c r="DK415">
        <v>-19</v>
      </c>
      <c r="DL415">
        <v>10087</v>
      </c>
      <c r="DM415">
        <v>0</v>
      </c>
      <c r="DN415">
        <v>3751</v>
      </c>
      <c r="DO415">
        <v>3751</v>
      </c>
      <c r="DP415">
        <v>393</v>
      </c>
      <c r="DQ415">
        <v>393</v>
      </c>
      <c r="DW415">
        <v>10106</v>
      </c>
      <c r="DX415">
        <v>3732</v>
      </c>
      <c r="DY415">
        <v>13838</v>
      </c>
      <c r="DZ415">
        <v>0</v>
      </c>
      <c r="EA415">
        <v>393</v>
      </c>
      <c r="EB415">
        <v>393</v>
      </c>
      <c r="EH415">
        <v>10106</v>
      </c>
      <c r="EI415">
        <v>4125</v>
      </c>
      <c r="EJ415">
        <v>14231</v>
      </c>
      <c r="EK415">
        <v>14231</v>
      </c>
      <c r="EL415">
        <v>13838</v>
      </c>
      <c r="EM415">
        <v>3342</v>
      </c>
      <c r="EN415">
        <v>11729</v>
      </c>
      <c r="EO415">
        <v>3040</v>
      </c>
      <c r="EP415">
        <v>11729</v>
      </c>
      <c r="ES415">
        <v>302</v>
      </c>
      <c r="ET415">
        <v>707</v>
      </c>
      <c r="EU415">
        <v>5279</v>
      </c>
      <c r="EV415">
        <v>905</v>
      </c>
      <c r="EW415">
        <v>2553</v>
      </c>
      <c r="EX415">
        <v>603</v>
      </c>
      <c r="EY415">
        <v>3350</v>
      </c>
      <c r="FC415">
        <v>1214</v>
      </c>
      <c r="FD415">
        <v>551</v>
      </c>
      <c r="FE415">
        <v>620</v>
      </c>
      <c r="FF415">
        <v>5275</v>
      </c>
      <c r="FO415">
        <v>707</v>
      </c>
      <c r="FP415">
        <v>-707</v>
      </c>
      <c r="FQ415">
        <v>-5279</v>
      </c>
      <c r="FR415">
        <v>-87</v>
      </c>
      <c r="FS415">
        <v>-4</v>
      </c>
      <c r="FT415">
        <v>1</v>
      </c>
      <c r="FU415">
        <v>4</v>
      </c>
      <c r="FV415">
        <v>-86</v>
      </c>
      <c r="FW415">
        <v>0</v>
      </c>
      <c r="FX415">
        <v>0</v>
      </c>
      <c r="FY415">
        <v>0</v>
      </c>
      <c r="GQ415">
        <v>5279</v>
      </c>
      <c r="GW415">
        <v>3751</v>
      </c>
      <c r="GX415">
        <v>0</v>
      </c>
      <c r="GY415">
        <v>13838</v>
      </c>
      <c r="HC415">
        <v>3751</v>
      </c>
      <c r="HD415">
        <v>0</v>
      </c>
      <c r="HE415">
        <v>13838</v>
      </c>
      <c r="HF415">
        <v>3751</v>
      </c>
      <c r="HG415">
        <v>0</v>
      </c>
      <c r="HH415">
        <v>3732</v>
      </c>
      <c r="HL415">
        <v>3751</v>
      </c>
      <c r="HM415">
        <v>0</v>
      </c>
      <c r="HN415">
        <v>3732</v>
      </c>
    </row>
    <row r="416" spans="1:289">
      <c r="A416" t="s">
        <v>8950</v>
      </c>
      <c r="B416">
        <v>5260478969</v>
      </c>
      <c r="C416" t="s">
        <v>4002</v>
      </c>
      <c r="D416" t="s">
        <v>2839</v>
      </c>
      <c r="E416">
        <v>24868315</v>
      </c>
      <c r="G416" t="s">
        <v>3936</v>
      </c>
      <c r="H416" t="s">
        <v>3931</v>
      </c>
      <c r="I416" t="s">
        <v>3932</v>
      </c>
      <c r="L416">
        <v>12</v>
      </c>
      <c r="M416">
        <v>31</v>
      </c>
      <c r="T416">
        <v>19794</v>
      </c>
      <c r="U416">
        <v>17563</v>
      </c>
      <c r="AD416">
        <v>19806</v>
      </c>
      <c r="AE416">
        <v>17594</v>
      </c>
      <c r="AF416">
        <v>1520</v>
      </c>
      <c r="AG416">
        <v>281</v>
      </c>
      <c r="AJ416">
        <v>0</v>
      </c>
      <c r="AL416">
        <v>2900</v>
      </c>
      <c r="AM416">
        <v>4317</v>
      </c>
      <c r="AN416">
        <v>38581</v>
      </c>
      <c r="AO416">
        <v>90702</v>
      </c>
      <c r="AP416">
        <v>17283</v>
      </c>
      <c r="AQ416">
        <v>1471</v>
      </c>
      <c r="AR416">
        <v>103</v>
      </c>
      <c r="AS416">
        <v>64</v>
      </c>
      <c r="AT416">
        <v>60388</v>
      </c>
      <c r="AU416">
        <v>96836</v>
      </c>
      <c r="AV416">
        <v>10100</v>
      </c>
      <c r="AW416">
        <v>10100</v>
      </c>
      <c r="BF416">
        <v>33406</v>
      </c>
      <c r="BG416">
        <v>6962</v>
      </c>
      <c r="BH416">
        <v>43506</v>
      </c>
      <c r="BI416">
        <v>17062</v>
      </c>
      <c r="BL416">
        <v>32235</v>
      </c>
      <c r="BM416">
        <v>79235</v>
      </c>
      <c r="BN416">
        <v>66</v>
      </c>
      <c r="BO416">
        <v>66</v>
      </c>
      <c r="BT416">
        <v>32301</v>
      </c>
      <c r="BU416">
        <v>79301</v>
      </c>
      <c r="BV416">
        <v>1943</v>
      </c>
      <c r="BW416">
        <v>3829</v>
      </c>
      <c r="BX416">
        <v>2443</v>
      </c>
      <c r="BY416">
        <v>14237</v>
      </c>
      <c r="CB416">
        <v>4387</v>
      </c>
      <c r="CC416">
        <v>18067</v>
      </c>
      <c r="CD416">
        <v>80194</v>
      </c>
      <c r="CE416">
        <v>114430</v>
      </c>
      <c r="CF416">
        <v>21768</v>
      </c>
      <c r="CG416">
        <v>18213</v>
      </c>
      <c r="CH416">
        <v>43763</v>
      </c>
      <c r="CI416">
        <v>27980</v>
      </c>
      <c r="CJ416">
        <v>0</v>
      </c>
      <c r="CK416">
        <v>6</v>
      </c>
      <c r="CL416">
        <v>7014</v>
      </c>
      <c r="CM416">
        <v>16356</v>
      </c>
      <c r="CN416">
        <v>863</v>
      </c>
      <c r="CO416">
        <v>126</v>
      </c>
      <c r="CP416">
        <v>5698</v>
      </c>
      <c r="CQ416">
        <v>3761</v>
      </c>
      <c r="CR416">
        <v>31914</v>
      </c>
      <c r="CS416">
        <v>7995</v>
      </c>
      <c r="CT416">
        <v>-5469</v>
      </c>
      <c r="CU416">
        <v>-1774</v>
      </c>
      <c r="CV416">
        <v>26445</v>
      </c>
      <c r="CW416">
        <v>6221</v>
      </c>
      <c r="CX416">
        <v>0</v>
      </c>
      <c r="CY416">
        <v>1726</v>
      </c>
      <c r="CZ416">
        <v>0</v>
      </c>
      <c r="DA416">
        <v>-48</v>
      </c>
      <c r="DB416">
        <v>26445</v>
      </c>
      <c r="DC416">
        <v>6221</v>
      </c>
      <c r="DD416">
        <v>122481</v>
      </c>
      <c r="DE416">
        <v>180285</v>
      </c>
      <c r="DF416">
        <v>56950</v>
      </c>
      <c r="DG416">
        <v>134092</v>
      </c>
      <c r="DH416">
        <v>65531</v>
      </c>
      <c r="DI416">
        <v>46193</v>
      </c>
    </row>
    <row r="417" spans="1:222">
      <c r="A417" t="s">
        <v>8951</v>
      </c>
      <c r="B417">
        <v>9703045548</v>
      </c>
      <c r="C417" t="s">
        <v>8885</v>
      </c>
      <c r="D417" t="s">
        <v>2846</v>
      </c>
      <c r="E417">
        <v>25173962</v>
      </c>
      <c r="F417" t="s">
        <v>8952</v>
      </c>
      <c r="G417" t="s">
        <v>3936</v>
      </c>
      <c r="H417" t="s">
        <v>3931</v>
      </c>
      <c r="I417" t="s">
        <v>3932</v>
      </c>
      <c r="T417">
        <v>0</v>
      </c>
      <c r="U417">
        <v>12</v>
      </c>
      <c r="AD417">
        <v>0</v>
      </c>
      <c r="AE417">
        <v>12</v>
      </c>
      <c r="AF417">
        <v>350</v>
      </c>
      <c r="AL417">
        <v>73060</v>
      </c>
      <c r="AM417">
        <v>814</v>
      </c>
      <c r="AN417">
        <v>9778</v>
      </c>
      <c r="AO417">
        <v>6051</v>
      </c>
      <c r="AP417">
        <v>103</v>
      </c>
      <c r="AQ417">
        <v>10578</v>
      </c>
      <c r="AR417">
        <v>22</v>
      </c>
      <c r="AS417">
        <v>34</v>
      </c>
      <c r="AT417">
        <v>83312</v>
      </c>
      <c r="AU417">
        <v>17477</v>
      </c>
      <c r="AV417">
        <v>10</v>
      </c>
      <c r="AW417">
        <v>10</v>
      </c>
      <c r="BB417">
        <v>10667</v>
      </c>
      <c r="BC417">
        <v>10667</v>
      </c>
      <c r="BF417">
        <v>8257</v>
      </c>
      <c r="BG417">
        <v>6194</v>
      </c>
      <c r="BH417">
        <v>18934</v>
      </c>
      <c r="BI417">
        <v>16871</v>
      </c>
      <c r="BL417">
        <v>14000</v>
      </c>
      <c r="BT417">
        <v>14000</v>
      </c>
      <c r="BU417">
        <v>0</v>
      </c>
      <c r="BV417">
        <v>50030</v>
      </c>
      <c r="BW417">
        <v>163</v>
      </c>
      <c r="BX417">
        <v>348</v>
      </c>
      <c r="BY417">
        <v>455</v>
      </c>
      <c r="CB417">
        <v>50378</v>
      </c>
      <c r="CC417">
        <v>618</v>
      </c>
      <c r="CD417">
        <v>83312</v>
      </c>
      <c r="CE417">
        <v>17489</v>
      </c>
      <c r="CF417">
        <v>362</v>
      </c>
      <c r="CG417">
        <v>476</v>
      </c>
      <c r="CH417">
        <v>-362</v>
      </c>
      <c r="CI417">
        <v>-476</v>
      </c>
      <c r="CJ417">
        <v>1581</v>
      </c>
      <c r="CK417">
        <v>2003</v>
      </c>
      <c r="CN417">
        <v>1481</v>
      </c>
      <c r="CO417">
        <v>3259</v>
      </c>
      <c r="CP417">
        <v>254</v>
      </c>
      <c r="CQ417">
        <v>498</v>
      </c>
      <c r="CR417">
        <v>2446</v>
      </c>
      <c r="CS417">
        <v>4288</v>
      </c>
      <c r="CT417">
        <v>-383</v>
      </c>
      <c r="CU417">
        <v>-688</v>
      </c>
      <c r="CV417">
        <v>2063</v>
      </c>
      <c r="CW417">
        <v>3600</v>
      </c>
      <c r="DB417">
        <v>2063</v>
      </c>
      <c r="DC417">
        <v>3600</v>
      </c>
      <c r="DJ417">
        <v>10</v>
      </c>
      <c r="DK417">
        <v>2594</v>
      </c>
      <c r="DL417">
        <v>13271</v>
      </c>
      <c r="DM417">
        <v>0</v>
      </c>
      <c r="DN417">
        <v>3599</v>
      </c>
      <c r="DO417">
        <v>3599</v>
      </c>
      <c r="DP417">
        <v>2064</v>
      </c>
      <c r="DQ417">
        <v>2064</v>
      </c>
      <c r="DW417">
        <v>10</v>
      </c>
      <c r="DX417">
        <v>6194</v>
      </c>
      <c r="DY417">
        <v>16871</v>
      </c>
      <c r="DZ417">
        <v>0</v>
      </c>
      <c r="EA417">
        <v>2064</v>
      </c>
      <c r="EB417">
        <v>2064</v>
      </c>
      <c r="EH417">
        <v>10</v>
      </c>
      <c r="EI417">
        <v>8257</v>
      </c>
      <c r="EJ417">
        <v>18934</v>
      </c>
      <c r="EK417">
        <v>18934</v>
      </c>
      <c r="EL417">
        <v>16871</v>
      </c>
      <c r="EM417">
        <v>64087</v>
      </c>
      <c r="EN417">
        <v>44313</v>
      </c>
      <c r="ES417">
        <v>139907</v>
      </c>
      <c r="ET417">
        <v>220</v>
      </c>
      <c r="EU417">
        <v>3060</v>
      </c>
      <c r="EV417">
        <v>467</v>
      </c>
      <c r="EW417">
        <v>102</v>
      </c>
      <c r="EX417">
        <v>157</v>
      </c>
      <c r="EY417">
        <v>231</v>
      </c>
      <c r="FC417">
        <v>149015</v>
      </c>
      <c r="FD417">
        <v>40175</v>
      </c>
      <c r="FE417">
        <v>-9732</v>
      </c>
      <c r="FF417">
        <v>3805</v>
      </c>
      <c r="FI417">
        <v>-64610</v>
      </c>
      <c r="FK417">
        <v>64087</v>
      </c>
      <c r="FO417">
        <v>220</v>
      </c>
      <c r="FP417">
        <v>63867</v>
      </c>
      <c r="FQ417">
        <v>-3060</v>
      </c>
      <c r="FR417">
        <v>-10475</v>
      </c>
      <c r="FS417">
        <v>745</v>
      </c>
      <c r="FT417">
        <v>10578</v>
      </c>
      <c r="FU417">
        <v>9833</v>
      </c>
      <c r="FV417">
        <v>103</v>
      </c>
      <c r="FW417">
        <v>10578</v>
      </c>
      <c r="FX417">
        <v>0</v>
      </c>
      <c r="FY417">
        <v>0</v>
      </c>
      <c r="GG417">
        <v>44313</v>
      </c>
      <c r="GM417">
        <v>64610</v>
      </c>
      <c r="GQ417">
        <v>3060</v>
      </c>
      <c r="GT417">
        <v>10667</v>
      </c>
      <c r="GU417">
        <v>10667</v>
      </c>
      <c r="GV417">
        <v>10667</v>
      </c>
      <c r="GW417">
        <v>3599</v>
      </c>
      <c r="GX417">
        <v>1</v>
      </c>
      <c r="GY417">
        <v>16871</v>
      </c>
      <c r="HC417">
        <v>3599</v>
      </c>
      <c r="HD417">
        <v>1</v>
      </c>
      <c r="HE417">
        <v>16871</v>
      </c>
      <c r="HF417">
        <v>3599</v>
      </c>
      <c r="HG417">
        <v>1</v>
      </c>
      <c r="HH417">
        <v>6194</v>
      </c>
      <c r="HL417">
        <v>3599</v>
      </c>
      <c r="HM417">
        <v>1</v>
      </c>
      <c r="HN417">
        <v>6194</v>
      </c>
    </row>
    <row r="418" spans="1:222">
      <c r="A418" t="s">
        <v>8953</v>
      </c>
      <c r="B418">
        <v>6501314383</v>
      </c>
      <c r="C418" t="s">
        <v>4133</v>
      </c>
      <c r="D418" t="s">
        <v>8954</v>
      </c>
      <c r="E418">
        <v>23884378</v>
      </c>
      <c r="G418" t="s">
        <v>3936</v>
      </c>
      <c r="H418" t="s">
        <v>3931</v>
      </c>
      <c r="I418" t="s">
        <v>3932</v>
      </c>
      <c r="T418">
        <v>7029</v>
      </c>
      <c r="U418">
        <v>8118</v>
      </c>
      <c r="AL418">
        <v>35305</v>
      </c>
      <c r="AM418">
        <v>11520</v>
      </c>
      <c r="AP418">
        <v>2648</v>
      </c>
      <c r="AQ418">
        <v>806</v>
      </c>
      <c r="BH418">
        <v>20084</v>
      </c>
      <c r="BI418">
        <v>11331</v>
      </c>
      <c r="BL418">
        <v>1460</v>
      </c>
      <c r="BM418">
        <v>1460</v>
      </c>
      <c r="BV418">
        <v>6186</v>
      </c>
      <c r="BW418">
        <v>7653</v>
      </c>
      <c r="BX418">
        <v>17252</v>
      </c>
      <c r="CD418">
        <v>44982</v>
      </c>
      <c r="CE418">
        <v>20444</v>
      </c>
      <c r="CN418">
        <v>105</v>
      </c>
      <c r="CP418">
        <v>2716</v>
      </c>
      <c r="CQ418">
        <v>500</v>
      </c>
      <c r="CT418">
        <v>615</v>
      </c>
      <c r="CU418">
        <v>414</v>
      </c>
      <c r="CV418">
        <v>8802</v>
      </c>
      <c r="CW418">
        <v>972</v>
      </c>
      <c r="DD418">
        <v>15380</v>
      </c>
      <c r="DE418">
        <v>7268</v>
      </c>
      <c r="DF418">
        <v>3352</v>
      </c>
      <c r="DG418">
        <v>5382</v>
      </c>
    </row>
    <row r="419" spans="1:222">
      <c r="A419" t="s">
        <v>8955</v>
      </c>
      <c r="B419">
        <v>2312287049</v>
      </c>
      <c r="C419" t="s">
        <v>8416</v>
      </c>
      <c r="D419" t="s">
        <v>8956</v>
      </c>
      <c r="E419">
        <v>23810681</v>
      </c>
      <c r="G419" t="s">
        <v>3936</v>
      </c>
      <c r="H419" t="s">
        <v>3931</v>
      </c>
      <c r="I419" t="s">
        <v>3932</v>
      </c>
      <c r="T419">
        <v>10035</v>
      </c>
      <c r="U419">
        <v>10035</v>
      </c>
      <c r="AD419">
        <v>10035</v>
      </c>
      <c r="AE419">
        <v>10035</v>
      </c>
      <c r="AL419">
        <v>236</v>
      </c>
      <c r="AM419">
        <v>283</v>
      </c>
      <c r="AN419">
        <v>3658</v>
      </c>
      <c r="AO419">
        <v>1486</v>
      </c>
      <c r="AP419">
        <v>481</v>
      </c>
      <c r="AQ419">
        <v>771</v>
      </c>
      <c r="AR419">
        <v>4</v>
      </c>
      <c r="AS419">
        <v>150</v>
      </c>
      <c r="AT419">
        <v>4378</v>
      </c>
      <c r="AU419">
        <v>2690</v>
      </c>
      <c r="AV419">
        <v>10</v>
      </c>
      <c r="AW419">
        <v>10</v>
      </c>
      <c r="BB419">
        <v>10164</v>
      </c>
      <c r="BC419">
        <v>10164</v>
      </c>
      <c r="BF419">
        <v>-104</v>
      </c>
      <c r="BG419">
        <v>-163</v>
      </c>
      <c r="BH419">
        <v>10070</v>
      </c>
      <c r="BI419">
        <v>10011</v>
      </c>
      <c r="BL419">
        <v>3986</v>
      </c>
      <c r="BM419">
        <v>2687</v>
      </c>
      <c r="BT419">
        <v>3986</v>
      </c>
      <c r="BU419">
        <v>2687</v>
      </c>
      <c r="BV419">
        <v>214</v>
      </c>
      <c r="BX419">
        <v>143</v>
      </c>
      <c r="BY419">
        <v>27</v>
      </c>
      <c r="CB419">
        <v>357</v>
      </c>
      <c r="CC419">
        <v>27</v>
      </c>
      <c r="CD419">
        <v>14413</v>
      </c>
      <c r="CE419">
        <v>12725</v>
      </c>
      <c r="CH419">
        <v>1039</v>
      </c>
      <c r="CI419">
        <v>76</v>
      </c>
      <c r="CL419">
        <v>214</v>
      </c>
      <c r="CP419">
        <v>698</v>
      </c>
      <c r="CQ419">
        <v>3</v>
      </c>
      <c r="CR419">
        <v>127</v>
      </c>
      <c r="CS419">
        <v>73</v>
      </c>
      <c r="CT419">
        <v>-68</v>
      </c>
      <c r="CU419">
        <v>-68</v>
      </c>
      <c r="CV419">
        <v>59</v>
      </c>
      <c r="CW419">
        <v>4</v>
      </c>
      <c r="CX419">
        <v>68</v>
      </c>
      <c r="CY419">
        <v>68</v>
      </c>
      <c r="DB419">
        <v>59</v>
      </c>
      <c r="DC419">
        <v>4</v>
      </c>
      <c r="DD419">
        <v>2018</v>
      </c>
      <c r="DE419">
        <v>1116</v>
      </c>
      <c r="DF419">
        <v>979</v>
      </c>
      <c r="DG419">
        <v>1040</v>
      </c>
      <c r="DH419">
        <v>1039</v>
      </c>
      <c r="DI419">
        <v>76</v>
      </c>
      <c r="GB419">
        <v>0</v>
      </c>
      <c r="GC419">
        <v>-1</v>
      </c>
    </row>
    <row r="420" spans="1:222">
      <c r="A420" t="s">
        <v>8957</v>
      </c>
      <c r="B420">
        <v>6161095357</v>
      </c>
      <c r="C420" t="s">
        <v>3966</v>
      </c>
      <c r="D420" t="s">
        <v>8958</v>
      </c>
      <c r="E420">
        <v>23126191</v>
      </c>
      <c r="F420" t="s">
        <v>8959</v>
      </c>
      <c r="G420" t="s">
        <v>3936</v>
      </c>
      <c r="H420" t="s">
        <v>3931</v>
      </c>
      <c r="I420" t="s">
        <v>3932</v>
      </c>
      <c r="AL420">
        <v>4508</v>
      </c>
      <c r="AM420">
        <v>65243</v>
      </c>
      <c r="AN420">
        <v>17322</v>
      </c>
      <c r="AO420">
        <v>106123</v>
      </c>
      <c r="AP420">
        <v>376</v>
      </c>
      <c r="AQ420">
        <v>131</v>
      </c>
      <c r="AR420">
        <v>0</v>
      </c>
      <c r="AT420">
        <v>22206</v>
      </c>
      <c r="AU420">
        <v>171497</v>
      </c>
      <c r="AV420">
        <v>10</v>
      </c>
      <c r="AW420">
        <v>10</v>
      </c>
      <c r="BB420">
        <v>10282</v>
      </c>
      <c r="BC420">
        <v>10282</v>
      </c>
      <c r="BF420">
        <v>11729</v>
      </c>
      <c r="BG420">
        <v>3180</v>
      </c>
      <c r="BH420">
        <v>22021</v>
      </c>
      <c r="BI420">
        <v>13472</v>
      </c>
      <c r="BL420">
        <v>0</v>
      </c>
      <c r="BM420">
        <v>152589</v>
      </c>
      <c r="BT420">
        <v>0</v>
      </c>
      <c r="BU420">
        <v>152589</v>
      </c>
      <c r="BX420">
        <v>185</v>
      </c>
      <c r="BY420">
        <v>5436</v>
      </c>
      <c r="CB420">
        <v>185</v>
      </c>
      <c r="CC420">
        <v>5436</v>
      </c>
      <c r="CD420">
        <v>22206</v>
      </c>
      <c r="CE420">
        <v>171497</v>
      </c>
      <c r="CF420">
        <v>12363</v>
      </c>
      <c r="CG420">
        <v>42090</v>
      </c>
      <c r="CH420">
        <v>20864</v>
      </c>
      <c r="CI420">
        <v>171502</v>
      </c>
      <c r="CN420">
        <v>4504</v>
      </c>
      <c r="CO420">
        <v>36646</v>
      </c>
      <c r="CP420">
        <v>15234</v>
      </c>
      <c r="CQ420">
        <v>234976</v>
      </c>
      <c r="CR420">
        <v>10134</v>
      </c>
      <c r="CS420">
        <v>-26828</v>
      </c>
      <c r="CT420">
        <v>-1585</v>
      </c>
      <c r="CU420">
        <v>-16354</v>
      </c>
      <c r="CV420">
        <v>8549</v>
      </c>
      <c r="CW420">
        <v>-43182</v>
      </c>
      <c r="DB420">
        <v>8549</v>
      </c>
      <c r="DC420">
        <v>-43182</v>
      </c>
      <c r="DD420">
        <v>33227</v>
      </c>
      <c r="DE420">
        <v>213592</v>
      </c>
      <c r="DH420">
        <v>33227</v>
      </c>
      <c r="DI420">
        <v>213592</v>
      </c>
      <c r="EK420">
        <v>22021</v>
      </c>
      <c r="EL420">
        <v>13472</v>
      </c>
      <c r="FR420">
        <v>0</v>
      </c>
      <c r="FT420">
        <v>0</v>
      </c>
      <c r="FV420">
        <v>0</v>
      </c>
      <c r="FX420">
        <v>0</v>
      </c>
      <c r="FY420">
        <v>0</v>
      </c>
    </row>
    <row r="421" spans="1:222">
      <c r="A421" t="s">
        <v>4027</v>
      </c>
      <c r="B421">
        <v>3702258398</v>
      </c>
      <c r="C421" t="s">
        <v>4028</v>
      </c>
      <c r="D421" t="s">
        <v>4029</v>
      </c>
      <c r="E421">
        <v>25208892</v>
      </c>
      <c r="F421" t="s">
        <v>4031</v>
      </c>
      <c r="G421" t="s">
        <v>3936</v>
      </c>
      <c r="H421" t="s">
        <v>4030</v>
      </c>
      <c r="I421" t="s">
        <v>3932</v>
      </c>
      <c r="T421">
        <v>736</v>
      </c>
      <c r="U421">
        <v>814</v>
      </c>
      <c r="AF421">
        <v>576</v>
      </c>
      <c r="AG421">
        <v>402</v>
      </c>
      <c r="AL421">
        <v>14783</v>
      </c>
      <c r="AM421">
        <v>14971</v>
      </c>
      <c r="AP421">
        <v>215</v>
      </c>
      <c r="AQ421">
        <v>191</v>
      </c>
      <c r="BH421">
        <v>14526</v>
      </c>
      <c r="BI421">
        <v>14161</v>
      </c>
      <c r="BX421">
        <v>1784</v>
      </c>
      <c r="BY421">
        <v>2217</v>
      </c>
      <c r="CD421">
        <v>16310</v>
      </c>
      <c r="CE421">
        <v>16378</v>
      </c>
      <c r="CT421">
        <v>84</v>
      </c>
      <c r="CU421">
        <v>107</v>
      </c>
      <c r="CV421">
        <v>1515</v>
      </c>
      <c r="CW421">
        <v>1931</v>
      </c>
      <c r="DD421">
        <v>17398</v>
      </c>
      <c r="DE421">
        <v>18746</v>
      </c>
      <c r="DF421">
        <v>15799</v>
      </c>
      <c r="DG421">
        <v>16708</v>
      </c>
    </row>
    <row r="422" spans="1:222">
      <c r="A422" t="s">
        <v>8960</v>
      </c>
      <c r="B422">
        <v>2901305805</v>
      </c>
      <c r="C422" t="s">
        <v>8961</v>
      </c>
      <c r="D422" t="s">
        <v>8962</v>
      </c>
      <c r="E422">
        <v>25152782</v>
      </c>
      <c r="F422" t="s">
        <v>8963</v>
      </c>
      <c r="G422" t="s">
        <v>3936</v>
      </c>
      <c r="H422" t="s">
        <v>3931</v>
      </c>
      <c r="I422" t="s">
        <v>3932</v>
      </c>
      <c r="T422">
        <v>103</v>
      </c>
      <c r="AL422">
        <v>195468</v>
      </c>
      <c r="AM422">
        <v>106696</v>
      </c>
      <c r="AP422">
        <v>1210</v>
      </c>
      <c r="AQ422">
        <v>3250</v>
      </c>
      <c r="BH422">
        <v>179839</v>
      </c>
      <c r="BI422">
        <v>99886</v>
      </c>
      <c r="BL422">
        <v>10531</v>
      </c>
      <c r="BM422">
        <v>8086</v>
      </c>
      <c r="BX422">
        <v>6411</v>
      </c>
      <c r="BY422">
        <v>1974</v>
      </c>
      <c r="CD422">
        <v>196781</v>
      </c>
      <c r="CE422">
        <v>109946</v>
      </c>
      <c r="CL422">
        <v>1492</v>
      </c>
      <c r="CN422">
        <v>103422</v>
      </c>
      <c r="CO422">
        <v>11806</v>
      </c>
      <c r="CP422">
        <v>12308</v>
      </c>
      <c r="CQ422">
        <v>2745</v>
      </c>
      <c r="CT422">
        <v>713</v>
      </c>
      <c r="CU422">
        <v>226</v>
      </c>
      <c r="CV422">
        <v>79953</v>
      </c>
      <c r="CW422">
        <v>4127</v>
      </c>
      <c r="DD422">
        <v>3</v>
      </c>
      <c r="DF422">
        <v>8959</v>
      </c>
      <c r="DG422">
        <v>4708</v>
      </c>
    </row>
    <row r="423" spans="1:222">
      <c r="A423" t="s">
        <v>8964</v>
      </c>
      <c r="B423">
        <v>7606125346</v>
      </c>
      <c r="C423" t="s">
        <v>8256</v>
      </c>
      <c r="D423" t="s">
        <v>2887</v>
      </c>
      <c r="E423">
        <v>24784268</v>
      </c>
      <c r="G423" t="s">
        <v>3936</v>
      </c>
      <c r="H423" t="s">
        <v>3931</v>
      </c>
      <c r="I423" t="s">
        <v>3932</v>
      </c>
      <c r="AF423">
        <v>18</v>
      </c>
      <c r="AG423">
        <v>18</v>
      </c>
      <c r="AL423">
        <v>1508</v>
      </c>
      <c r="AM423">
        <v>15596</v>
      </c>
      <c r="AN423">
        <v>45062</v>
      </c>
      <c r="AO423">
        <v>13294</v>
      </c>
      <c r="AP423">
        <v>454</v>
      </c>
      <c r="AQ423">
        <v>1567</v>
      </c>
      <c r="AT423">
        <v>47042</v>
      </c>
      <c r="AU423">
        <v>30475</v>
      </c>
      <c r="AV423">
        <v>250</v>
      </c>
      <c r="AW423">
        <v>10</v>
      </c>
      <c r="BB423">
        <v>14275</v>
      </c>
      <c r="BC423">
        <v>14275</v>
      </c>
      <c r="BF423">
        <v>17649</v>
      </c>
      <c r="BG423">
        <v>9668</v>
      </c>
      <c r="BH423">
        <v>32174</v>
      </c>
      <c r="BI423">
        <v>23953</v>
      </c>
      <c r="BL423">
        <v>2642</v>
      </c>
      <c r="BM423">
        <v>4321</v>
      </c>
      <c r="BT423">
        <v>2642</v>
      </c>
      <c r="BU423">
        <v>4321</v>
      </c>
      <c r="BV423">
        <v>0</v>
      </c>
      <c r="BW423">
        <v>259</v>
      </c>
      <c r="BX423">
        <v>12226</v>
      </c>
      <c r="BY423">
        <v>1942</v>
      </c>
      <c r="CB423">
        <v>12226</v>
      </c>
      <c r="CC423">
        <v>2201</v>
      </c>
      <c r="CD423">
        <v>47042</v>
      </c>
      <c r="CE423">
        <v>30475</v>
      </c>
      <c r="CH423">
        <v>19608</v>
      </c>
      <c r="CI423">
        <v>11757</v>
      </c>
      <c r="CJ423">
        <v>123</v>
      </c>
      <c r="CL423">
        <v>647</v>
      </c>
      <c r="CM423">
        <v>546</v>
      </c>
      <c r="CN423">
        <v>19</v>
      </c>
      <c r="CP423">
        <v>4588</v>
      </c>
      <c r="CQ423">
        <v>2089</v>
      </c>
      <c r="CR423">
        <v>14515</v>
      </c>
      <c r="CS423">
        <v>9122</v>
      </c>
      <c r="CT423">
        <v>-1681</v>
      </c>
      <c r="CU423">
        <v>-1060</v>
      </c>
      <c r="CV423">
        <v>12834</v>
      </c>
      <c r="CW423">
        <v>8062</v>
      </c>
      <c r="DB423">
        <v>12834</v>
      </c>
      <c r="DC423">
        <v>8062</v>
      </c>
      <c r="DD423">
        <v>36163</v>
      </c>
      <c r="DE423">
        <v>21096</v>
      </c>
      <c r="DF423">
        <v>16555</v>
      </c>
      <c r="DG423">
        <v>9339</v>
      </c>
      <c r="DH423">
        <v>19608</v>
      </c>
      <c r="DI423">
        <v>11757</v>
      </c>
    </row>
    <row r="424" spans="1:222">
      <c r="A424" t="s">
        <v>8965</v>
      </c>
      <c r="B424">
        <v>5074070442</v>
      </c>
      <c r="C424" t="s">
        <v>8302</v>
      </c>
      <c r="D424" t="s">
        <v>2894</v>
      </c>
      <c r="E424">
        <v>23847915</v>
      </c>
      <c r="G424" t="s">
        <v>3936</v>
      </c>
      <c r="H424" t="s">
        <v>3931</v>
      </c>
      <c r="I424" t="s">
        <v>3932</v>
      </c>
      <c r="AL424">
        <v>111534</v>
      </c>
      <c r="AM424">
        <v>106690</v>
      </c>
      <c r="AP424">
        <v>483</v>
      </c>
      <c r="AQ424">
        <v>27</v>
      </c>
      <c r="BH424">
        <v>47418</v>
      </c>
      <c r="BI424">
        <v>47151</v>
      </c>
      <c r="BL424">
        <v>2048</v>
      </c>
      <c r="BM424">
        <v>1816</v>
      </c>
      <c r="BX424">
        <v>62551</v>
      </c>
      <c r="BY424">
        <v>57751</v>
      </c>
      <c r="CD424">
        <v>112017</v>
      </c>
      <c r="CE424">
        <v>106718</v>
      </c>
      <c r="CN424">
        <v>1635</v>
      </c>
      <c r="CO424">
        <v>1055</v>
      </c>
      <c r="CP424">
        <v>18</v>
      </c>
      <c r="CQ424">
        <v>17</v>
      </c>
      <c r="CT424">
        <v>56</v>
      </c>
      <c r="CU424">
        <v>4</v>
      </c>
      <c r="CV424">
        <v>265</v>
      </c>
      <c r="CW424">
        <v>86</v>
      </c>
      <c r="DF424">
        <v>1296</v>
      </c>
      <c r="DG424">
        <v>948</v>
      </c>
    </row>
    <row r="425" spans="1:222">
      <c r="A425" t="s">
        <v>8966</v>
      </c>
      <c r="B425">
        <v>2311322999</v>
      </c>
      <c r="C425" t="s">
        <v>8524</v>
      </c>
      <c r="D425" t="s">
        <v>8967</v>
      </c>
      <c r="E425">
        <v>24951816</v>
      </c>
      <c r="G425" t="s">
        <v>3936</v>
      </c>
      <c r="H425" t="s">
        <v>3931</v>
      </c>
      <c r="I425" t="s">
        <v>3932</v>
      </c>
      <c r="T425">
        <v>10000</v>
      </c>
      <c r="U425">
        <v>10000</v>
      </c>
      <c r="AL425">
        <v>245</v>
      </c>
      <c r="AP425">
        <v>408</v>
      </c>
      <c r="AQ425">
        <v>64</v>
      </c>
      <c r="BH425">
        <v>9752</v>
      </c>
      <c r="BI425">
        <v>9242</v>
      </c>
      <c r="BL425">
        <v>808</v>
      </c>
      <c r="BM425">
        <v>808</v>
      </c>
      <c r="BX425">
        <v>93</v>
      </c>
      <c r="BY425">
        <v>14</v>
      </c>
      <c r="CD425">
        <v>10653</v>
      </c>
      <c r="CE425">
        <v>10064</v>
      </c>
      <c r="CP425">
        <v>0</v>
      </c>
      <c r="CQ425">
        <v>29</v>
      </c>
      <c r="CT425">
        <v>39</v>
      </c>
      <c r="CU425">
        <v>87</v>
      </c>
      <c r="CV425">
        <v>509</v>
      </c>
      <c r="CW425">
        <v>978</v>
      </c>
      <c r="DD425">
        <v>651</v>
      </c>
      <c r="DE425">
        <v>1454</v>
      </c>
      <c r="DF425">
        <v>103</v>
      </c>
      <c r="DG425">
        <v>360</v>
      </c>
    </row>
    <row r="426" spans="1:222">
      <c r="A426" t="s">
        <v>8968</v>
      </c>
      <c r="B426">
        <v>7604381915</v>
      </c>
      <c r="C426" t="s">
        <v>3966</v>
      </c>
      <c r="D426" t="s">
        <v>8969</v>
      </c>
      <c r="E426">
        <v>24560313</v>
      </c>
      <c r="F426" t="s">
        <v>8970</v>
      </c>
      <c r="G426" t="s">
        <v>3936</v>
      </c>
      <c r="H426" t="s">
        <v>3931</v>
      </c>
      <c r="I426" t="s">
        <v>3932</v>
      </c>
      <c r="T426">
        <v>3906</v>
      </c>
      <c r="U426">
        <v>5984</v>
      </c>
      <c r="AL426">
        <v>23378</v>
      </c>
      <c r="AM426">
        <v>14860</v>
      </c>
      <c r="AP426">
        <v>851</v>
      </c>
      <c r="AQ426">
        <v>1019</v>
      </c>
      <c r="BH426">
        <v>20708</v>
      </c>
      <c r="BI426">
        <v>15069</v>
      </c>
      <c r="BX426">
        <v>3808</v>
      </c>
      <c r="BY426">
        <v>1286</v>
      </c>
      <c r="CD426">
        <v>28136</v>
      </c>
      <c r="CE426">
        <v>21862</v>
      </c>
      <c r="CN426">
        <v>10</v>
      </c>
      <c r="CO426">
        <v>2933</v>
      </c>
      <c r="CP426">
        <v>74</v>
      </c>
      <c r="CQ426">
        <v>1804</v>
      </c>
      <c r="CT426">
        <v>1970</v>
      </c>
      <c r="CU426">
        <v>857</v>
      </c>
      <c r="CV426">
        <v>5640</v>
      </c>
      <c r="CW426">
        <v>7761</v>
      </c>
      <c r="DD426">
        <v>70919</v>
      </c>
      <c r="DE426">
        <v>27950</v>
      </c>
      <c r="DF426">
        <v>63245</v>
      </c>
      <c r="DG426">
        <v>20461</v>
      </c>
    </row>
    <row r="427" spans="1:222">
      <c r="A427" t="s">
        <v>8971</v>
      </c>
      <c r="B427">
        <v>2463123589</v>
      </c>
      <c r="C427" t="s">
        <v>8211</v>
      </c>
      <c r="D427" t="s">
        <v>8972</v>
      </c>
      <c r="E427">
        <v>22983343</v>
      </c>
      <c r="G427" t="s">
        <v>8973</v>
      </c>
      <c r="H427" t="s">
        <v>3931</v>
      </c>
      <c r="I427" t="s">
        <v>3932</v>
      </c>
      <c r="AF427">
        <v>2</v>
      </c>
      <c r="AL427">
        <v>23</v>
      </c>
      <c r="AM427">
        <v>5584</v>
      </c>
      <c r="AP427">
        <v>72</v>
      </c>
      <c r="BH427">
        <v>75</v>
      </c>
      <c r="BI427">
        <v>1672</v>
      </c>
      <c r="BL427">
        <v>16</v>
      </c>
      <c r="BV427">
        <v>0</v>
      </c>
      <c r="BW427">
        <v>1778</v>
      </c>
      <c r="BX427">
        <v>6</v>
      </c>
      <c r="BY427">
        <v>2134</v>
      </c>
      <c r="CD427">
        <v>97</v>
      </c>
      <c r="CE427">
        <v>5584</v>
      </c>
      <c r="CN427">
        <v>0</v>
      </c>
      <c r="CO427">
        <v>1</v>
      </c>
      <c r="CP427">
        <v>251</v>
      </c>
      <c r="CQ427">
        <v>152</v>
      </c>
      <c r="CT427">
        <v>67</v>
      </c>
      <c r="CV427">
        <v>-237</v>
      </c>
      <c r="CW427">
        <v>-318</v>
      </c>
      <c r="DD427">
        <v>1709</v>
      </c>
      <c r="DF427">
        <v>1628</v>
      </c>
      <c r="DG427">
        <v>167</v>
      </c>
    </row>
    <row r="428" spans="1:222">
      <c r="A428" t="s">
        <v>4093</v>
      </c>
      <c r="B428">
        <v>3328459231</v>
      </c>
      <c r="C428" t="s">
        <v>4094</v>
      </c>
      <c r="D428" t="s">
        <v>4095</v>
      </c>
      <c r="E428">
        <v>24614412</v>
      </c>
      <c r="F428" t="s">
        <v>4096</v>
      </c>
      <c r="G428" t="s">
        <v>3936</v>
      </c>
      <c r="H428" t="s">
        <v>3931</v>
      </c>
      <c r="I428" t="s">
        <v>3932</v>
      </c>
      <c r="AF428">
        <v>1825</v>
      </c>
      <c r="AG428">
        <v>310</v>
      </c>
      <c r="AL428">
        <v>7131</v>
      </c>
      <c r="AM428">
        <v>8369</v>
      </c>
      <c r="AN428">
        <v>12082</v>
      </c>
      <c r="AO428">
        <v>9705</v>
      </c>
      <c r="AP428">
        <v>114</v>
      </c>
      <c r="AQ428">
        <v>742</v>
      </c>
      <c r="AT428">
        <v>21152</v>
      </c>
      <c r="AU428">
        <v>19126</v>
      </c>
      <c r="AV428">
        <v>5040</v>
      </c>
      <c r="AW428">
        <v>5040</v>
      </c>
      <c r="BF428">
        <v>15882</v>
      </c>
      <c r="BG428">
        <v>13174</v>
      </c>
      <c r="BH428">
        <v>20922</v>
      </c>
      <c r="BI428">
        <v>18214</v>
      </c>
      <c r="BX428">
        <v>230</v>
      </c>
      <c r="BY428">
        <v>912</v>
      </c>
      <c r="CB428">
        <v>230</v>
      </c>
      <c r="CC428">
        <v>912</v>
      </c>
      <c r="CD428">
        <v>21152</v>
      </c>
      <c r="CE428">
        <v>19126</v>
      </c>
    </row>
    <row r="429" spans="1:222">
      <c r="A429" t="s">
        <v>4025</v>
      </c>
      <c r="B429">
        <v>6658536641</v>
      </c>
      <c r="C429" t="s">
        <v>3988</v>
      </c>
      <c r="D429" t="s">
        <v>2927</v>
      </c>
      <c r="E429">
        <v>25214221</v>
      </c>
      <c r="F429" t="s">
        <v>4026</v>
      </c>
      <c r="G429" t="s">
        <v>3936</v>
      </c>
      <c r="H429" t="s">
        <v>3931</v>
      </c>
      <c r="I429" t="s">
        <v>3932</v>
      </c>
      <c r="X429">
        <v>32443</v>
      </c>
      <c r="Y429">
        <v>20218</v>
      </c>
      <c r="AL429">
        <v>1300</v>
      </c>
      <c r="AM429">
        <v>1094</v>
      </c>
      <c r="AP429">
        <v>5371</v>
      </c>
      <c r="AQ429">
        <v>6163</v>
      </c>
      <c r="BH429">
        <v>25239</v>
      </c>
      <c r="BI429">
        <v>18138</v>
      </c>
      <c r="BL429">
        <v>3875</v>
      </c>
      <c r="BX429">
        <v>10000</v>
      </c>
      <c r="BY429">
        <v>9337</v>
      </c>
      <c r="CD429">
        <v>39114</v>
      </c>
      <c r="CE429">
        <v>27475</v>
      </c>
      <c r="CN429">
        <v>323</v>
      </c>
      <c r="CP429">
        <v>0</v>
      </c>
      <c r="CQ429">
        <v>458</v>
      </c>
      <c r="CT429">
        <v>151</v>
      </c>
      <c r="CU429">
        <v>248</v>
      </c>
      <c r="CV429">
        <v>-6756</v>
      </c>
      <c r="CW429">
        <v>2843</v>
      </c>
      <c r="DD429">
        <v>14826</v>
      </c>
      <c r="DE429">
        <v>14816</v>
      </c>
      <c r="DF429">
        <v>21754</v>
      </c>
      <c r="DG429">
        <v>11267</v>
      </c>
    </row>
    <row r="430" spans="1:222">
      <c r="A430" t="s">
        <v>8974</v>
      </c>
      <c r="B430">
        <v>7734449219</v>
      </c>
      <c r="C430" t="s">
        <v>8053</v>
      </c>
      <c r="D430" t="s">
        <v>2934</v>
      </c>
      <c r="E430">
        <v>23973690</v>
      </c>
      <c r="F430" t="s">
        <v>8975</v>
      </c>
      <c r="G430" t="s">
        <v>3936</v>
      </c>
      <c r="H430" t="s">
        <v>3931</v>
      </c>
      <c r="I430" t="s">
        <v>3932</v>
      </c>
      <c r="T430">
        <v>233</v>
      </c>
      <c r="U430">
        <v>13</v>
      </c>
      <c r="AL430">
        <v>233179</v>
      </c>
      <c r="AM430">
        <v>241832</v>
      </c>
      <c r="AP430">
        <v>2222</v>
      </c>
      <c r="AQ430">
        <v>5117</v>
      </c>
      <c r="BH430">
        <v>35300</v>
      </c>
      <c r="BI430">
        <v>25572</v>
      </c>
      <c r="BL430">
        <v>197740</v>
      </c>
      <c r="BM430">
        <v>219440</v>
      </c>
      <c r="BV430">
        <v>37</v>
      </c>
      <c r="BW430">
        <v>37</v>
      </c>
      <c r="BX430">
        <v>2558</v>
      </c>
      <c r="BY430">
        <v>1914</v>
      </c>
      <c r="CD430">
        <v>235634</v>
      </c>
      <c r="CE430">
        <v>246962</v>
      </c>
      <c r="CL430">
        <v>0</v>
      </c>
      <c r="CM430">
        <v>22</v>
      </c>
      <c r="CN430">
        <v>569</v>
      </c>
      <c r="CP430">
        <v>5556</v>
      </c>
      <c r="CQ430">
        <v>648</v>
      </c>
      <c r="CT430">
        <v>2690</v>
      </c>
      <c r="CU430">
        <v>2006</v>
      </c>
      <c r="CV430">
        <v>9728</v>
      </c>
      <c r="CW430">
        <v>11280</v>
      </c>
      <c r="DD430">
        <v>89887</v>
      </c>
      <c r="DE430">
        <v>66851</v>
      </c>
      <c r="DF430">
        <v>72482</v>
      </c>
      <c r="DG430">
        <v>52895</v>
      </c>
    </row>
    <row r="431" spans="1:222">
      <c r="A431" t="s">
        <v>8976</v>
      </c>
      <c r="B431">
        <v>6670505449</v>
      </c>
      <c r="C431" t="s">
        <v>4207</v>
      </c>
      <c r="D431" t="s">
        <v>8977</v>
      </c>
      <c r="E431">
        <v>23269487</v>
      </c>
      <c r="F431" t="s">
        <v>8978</v>
      </c>
      <c r="G431" t="s">
        <v>3936</v>
      </c>
      <c r="H431" t="s">
        <v>3931</v>
      </c>
      <c r="I431" t="s">
        <v>3932</v>
      </c>
      <c r="X431">
        <v>59</v>
      </c>
      <c r="Y431">
        <v>67</v>
      </c>
      <c r="AL431">
        <v>34263</v>
      </c>
      <c r="AM431">
        <v>15167</v>
      </c>
      <c r="AP431">
        <v>6109</v>
      </c>
      <c r="AQ431">
        <v>6994</v>
      </c>
      <c r="BH431">
        <v>37781</v>
      </c>
      <c r="BI431">
        <v>21631</v>
      </c>
      <c r="BV431">
        <v>0</v>
      </c>
      <c r="BX431">
        <v>2650</v>
      </c>
      <c r="BY431">
        <v>597</v>
      </c>
      <c r="CD431">
        <v>40431</v>
      </c>
      <c r="CE431">
        <v>22228</v>
      </c>
      <c r="CL431">
        <v>558</v>
      </c>
      <c r="CN431">
        <v>13905</v>
      </c>
      <c r="CO431">
        <v>159</v>
      </c>
      <c r="CP431">
        <v>4776</v>
      </c>
      <c r="CQ431">
        <v>1084</v>
      </c>
      <c r="CT431">
        <v>1962</v>
      </c>
      <c r="CU431">
        <v>887</v>
      </c>
      <c r="CV431">
        <v>24220</v>
      </c>
      <c r="CW431">
        <v>11434</v>
      </c>
      <c r="DD431">
        <v>33583</v>
      </c>
      <c r="DE431">
        <v>17372</v>
      </c>
      <c r="DF431">
        <v>15972</v>
      </c>
      <c r="DG431">
        <v>4126</v>
      </c>
    </row>
    <row r="432" spans="1:222">
      <c r="A432" t="s">
        <v>8979</v>
      </c>
      <c r="B432">
        <v>7104085442</v>
      </c>
      <c r="C432" t="s">
        <v>8980</v>
      </c>
      <c r="D432" t="s">
        <v>2948</v>
      </c>
      <c r="E432">
        <v>23547770</v>
      </c>
      <c r="F432" t="s">
        <v>8981</v>
      </c>
      <c r="G432" t="s">
        <v>3936</v>
      </c>
      <c r="H432" t="s">
        <v>3931</v>
      </c>
      <c r="I432" t="s">
        <v>3932</v>
      </c>
      <c r="T432">
        <v>26</v>
      </c>
      <c r="U432">
        <v>39</v>
      </c>
      <c r="X432">
        <v>121</v>
      </c>
      <c r="Y432">
        <v>153</v>
      </c>
      <c r="AF432">
        <v>0</v>
      </c>
      <c r="AG432">
        <v>113</v>
      </c>
      <c r="AL432">
        <v>71405</v>
      </c>
      <c r="AM432">
        <v>19385</v>
      </c>
      <c r="AP432">
        <v>592</v>
      </c>
      <c r="AQ432">
        <v>1133</v>
      </c>
      <c r="BH432">
        <v>14420</v>
      </c>
      <c r="BI432">
        <v>10276</v>
      </c>
      <c r="BL432">
        <v>57100</v>
      </c>
      <c r="BM432">
        <v>10400</v>
      </c>
      <c r="BX432">
        <v>624</v>
      </c>
      <c r="BY432">
        <v>148</v>
      </c>
      <c r="CD432">
        <v>72144</v>
      </c>
      <c r="CE432">
        <v>20824</v>
      </c>
      <c r="CN432">
        <v>0</v>
      </c>
      <c r="CO432">
        <v>88</v>
      </c>
      <c r="CP432">
        <v>185</v>
      </c>
      <c r="CQ432">
        <v>137</v>
      </c>
      <c r="CT432">
        <v>775</v>
      </c>
      <c r="CU432">
        <v>116</v>
      </c>
      <c r="CV432">
        <v>4143</v>
      </c>
      <c r="CW432">
        <v>101</v>
      </c>
      <c r="DD432">
        <v>21345</v>
      </c>
      <c r="DE432">
        <v>3791</v>
      </c>
      <c r="DF432">
        <v>16242</v>
      </c>
      <c r="DG432">
        <v>3525</v>
      </c>
    </row>
    <row r="433" spans="1:311">
      <c r="A433" t="s">
        <v>8982</v>
      </c>
      <c r="B433">
        <v>3123478956</v>
      </c>
      <c r="C433" t="s">
        <v>4124</v>
      </c>
      <c r="D433" t="s">
        <v>8983</v>
      </c>
      <c r="E433">
        <v>23827536</v>
      </c>
      <c r="F433" t="s">
        <v>8984</v>
      </c>
      <c r="G433" t="s">
        <v>3936</v>
      </c>
      <c r="H433" t="s">
        <v>3931</v>
      </c>
      <c r="I433" t="s">
        <v>3932</v>
      </c>
      <c r="T433">
        <v>1368</v>
      </c>
      <c r="U433">
        <v>1808</v>
      </c>
      <c r="AB433">
        <v>149</v>
      </c>
      <c r="AC433">
        <v>231</v>
      </c>
      <c r="AD433">
        <v>1517</v>
      </c>
      <c r="AE433">
        <v>2039</v>
      </c>
      <c r="AF433">
        <v>38</v>
      </c>
      <c r="AG433">
        <v>114</v>
      </c>
      <c r="AL433">
        <v>17561</v>
      </c>
      <c r="AM433">
        <v>2455</v>
      </c>
      <c r="AN433">
        <v>126688</v>
      </c>
      <c r="AO433">
        <v>131911</v>
      </c>
      <c r="AP433">
        <v>6682</v>
      </c>
      <c r="AQ433">
        <v>8446</v>
      </c>
      <c r="AR433">
        <v>90</v>
      </c>
      <c r="AS433">
        <v>10</v>
      </c>
      <c r="AT433">
        <v>151059</v>
      </c>
      <c r="AU433">
        <v>142936</v>
      </c>
      <c r="AV433">
        <v>10000</v>
      </c>
      <c r="AW433">
        <v>10000</v>
      </c>
      <c r="BB433">
        <v>100</v>
      </c>
      <c r="BC433">
        <v>100</v>
      </c>
      <c r="BF433">
        <v>60384</v>
      </c>
      <c r="BG433">
        <v>49257</v>
      </c>
      <c r="BH433">
        <v>70484</v>
      </c>
      <c r="BI433">
        <v>59357</v>
      </c>
      <c r="BL433">
        <v>44475</v>
      </c>
      <c r="BT433">
        <v>44475</v>
      </c>
      <c r="BU433">
        <v>0</v>
      </c>
      <c r="BV433">
        <v>0</v>
      </c>
      <c r="BW433">
        <v>15839</v>
      </c>
      <c r="BX433">
        <v>37617</v>
      </c>
      <c r="BY433">
        <v>69779</v>
      </c>
      <c r="CB433">
        <v>37617</v>
      </c>
      <c r="CC433">
        <v>85618</v>
      </c>
      <c r="CD433">
        <v>152576</v>
      </c>
      <c r="CE433">
        <v>144975</v>
      </c>
      <c r="CF433">
        <v>103288</v>
      </c>
      <c r="CG433">
        <v>12833</v>
      </c>
      <c r="CH433">
        <v>91165</v>
      </c>
      <c r="CI433">
        <v>56224</v>
      </c>
      <c r="CJ433">
        <v>1002</v>
      </c>
      <c r="CK433">
        <v>510</v>
      </c>
      <c r="CL433">
        <v>69</v>
      </c>
      <c r="CM433">
        <v>931</v>
      </c>
      <c r="CN433">
        <v>7687</v>
      </c>
      <c r="CO433">
        <v>2101</v>
      </c>
      <c r="CP433">
        <v>80420</v>
      </c>
      <c r="CQ433">
        <v>4786</v>
      </c>
      <c r="CR433">
        <v>19365</v>
      </c>
      <c r="CS433">
        <v>53118</v>
      </c>
      <c r="CV433">
        <v>11127</v>
      </c>
      <c r="CW433">
        <v>49191</v>
      </c>
      <c r="DB433">
        <v>11127</v>
      </c>
      <c r="DC433">
        <v>49191</v>
      </c>
      <c r="DD433">
        <v>351199</v>
      </c>
      <c r="DE433">
        <v>85728</v>
      </c>
      <c r="DF433">
        <v>156746</v>
      </c>
      <c r="DG433">
        <v>16671</v>
      </c>
      <c r="DH433">
        <v>194453</v>
      </c>
      <c r="DI433">
        <v>69057</v>
      </c>
      <c r="DJ433">
        <v>10000</v>
      </c>
      <c r="DK433">
        <v>66</v>
      </c>
      <c r="DL433">
        <v>10166</v>
      </c>
      <c r="DM433">
        <v>0</v>
      </c>
      <c r="DN433">
        <v>49191</v>
      </c>
      <c r="DO433">
        <v>49191</v>
      </c>
      <c r="DP433">
        <v>11127</v>
      </c>
      <c r="DQ433">
        <v>11127</v>
      </c>
      <c r="DW433">
        <v>10000</v>
      </c>
      <c r="DX433">
        <v>49257</v>
      </c>
      <c r="DY433">
        <v>59357</v>
      </c>
      <c r="DZ433">
        <v>0</v>
      </c>
      <c r="EA433">
        <v>11127</v>
      </c>
      <c r="EB433">
        <v>11127</v>
      </c>
      <c r="EH433">
        <v>10000</v>
      </c>
      <c r="EI433">
        <v>60384</v>
      </c>
      <c r="EJ433">
        <v>70484</v>
      </c>
      <c r="EK433">
        <v>70484</v>
      </c>
      <c r="EL433">
        <v>59357</v>
      </c>
      <c r="EM433">
        <v>44475</v>
      </c>
      <c r="EN433">
        <v>38900</v>
      </c>
      <c r="EO433">
        <v>4</v>
      </c>
      <c r="EQ433">
        <v>20154</v>
      </c>
      <c r="ES433">
        <v>14969</v>
      </c>
      <c r="ET433">
        <v>14973</v>
      </c>
      <c r="EU433">
        <v>23927</v>
      </c>
      <c r="EV433">
        <v>26957</v>
      </c>
      <c r="EW433">
        <v>7497</v>
      </c>
      <c r="EX433">
        <v>73529</v>
      </c>
      <c r="EY433">
        <v>4474</v>
      </c>
      <c r="EZ433">
        <v>936</v>
      </c>
      <c r="FC433">
        <v>12801</v>
      </c>
      <c r="FD433">
        <v>6258</v>
      </c>
      <c r="FE433">
        <v>-44627</v>
      </c>
      <c r="FF433">
        <v>-1178</v>
      </c>
      <c r="FG433">
        <v>1744</v>
      </c>
      <c r="FH433">
        <v>86</v>
      </c>
      <c r="FI433">
        <v>13361</v>
      </c>
      <c r="FJ433">
        <v>-15086</v>
      </c>
      <c r="FK433">
        <v>44475</v>
      </c>
      <c r="FL433">
        <v>38900</v>
      </c>
      <c r="FO433">
        <v>14973</v>
      </c>
      <c r="FP433">
        <v>29502</v>
      </c>
      <c r="FQ433">
        <v>14973</v>
      </c>
      <c r="FR433">
        <v>-1764</v>
      </c>
      <c r="FS433">
        <v>-1291</v>
      </c>
      <c r="FT433">
        <v>8446</v>
      </c>
      <c r="FU433">
        <v>9737</v>
      </c>
      <c r="FV433">
        <v>6682</v>
      </c>
      <c r="FW433">
        <v>8446</v>
      </c>
      <c r="GB433">
        <v>-8238</v>
      </c>
      <c r="GC433">
        <v>-3927</v>
      </c>
      <c r="GG433">
        <v>4180</v>
      </c>
      <c r="GH433">
        <v>64</v>
      </c>
      <c r="GI433">
        <v>15000</v>
      </c>
      <c r="GK433">
        <v>105</v>
      </c>
      <c r="GM433">
        <v>0</v>
      </c>
      <c r="GN433">
        <v>15000</v>
      </c>
      <c r="GQ433">
        <v>23927</v>
      </c>
      <c r="GT433">
        <v>100</v>
      </c>
      <c r="GU433">
        <v>100</v>
      </c>
      <c r="GV433">
        <v>100</v>
      </c>
    </row>
    <row r="434" spans="1:311">
      <c r="A434" t="s">
        <v>8985</v>
      </c>
      <c r="B434">
        <v>7726461766</v>
      </c>
      <c r="C434" t="s">
        <v>8309</v>
      </c>
      <c r="D434" t="s">
        <v>2962</v>
      </c>
      <c r="E434">
        <v>24995845</v>
      </c>
      <c r="F434" t="s">
        <v>8986</v>
      </c>
      <c r="G434" t="s">
        <v>3978</v>
      </c>
      <c r="H434" t="s">
        <v>3931</v>
      </c>
      <c r="I434" t="s">
        <v>3932</v>
      </c>
      <c r="T434">
        <v>19</v>
      </c>
      <c r="U434">
        <v>75</v>
      </c>
      <c r="AD434">
        <v>19</v>
      </c>
      <c r="AE434">
        <v>75</v>
      </c>
      <c r="AL434">
        <v>6605</v>
      </c>
      <c r="AM434">
        <v>4815</v>
      </c>
      <c r="AN434">
        <v>9946</v>
      </c>
      <c r="AO434">
        <v>13870</v>
      </c>
      <c r="AP434">
        <v>725</v>
      </c>
      <c r="AQ434">
        <v>423</v>
      </c>
      <c r="AT434">
        <v>17276</v>
      </c>
      <c r="AU434">
        <v>19108</v>
      </c>
      <c r="AV434">
        <v>50</v>
      </c>
      <c r="AW434">
        <v>50</v>
      </c>
      <c r="BB434">
        <v>2682</v>
      </c>
      <c r="BC434">
        <v>2682</v>
      </c>
      <c r="BF434">
        <v>10417</v>
      </c>
      <c r="BG434">
        <v>11782</v>
      </c>
      <c r="BH434">
        <v>13149</v>
      </c>
      <c r="BI434">
        <v>14514</v>
      </c>
      <c r="BL434">
        <v>1386</v>
      </c>
      <c r="BM434">
        <v>2267</v>
      </c>
      <c r="BN434">
        <v>4</v>
      </c>
      <c r="BR434">
        <v>2001</v>
      </c>
      <c r="BS434">
        <v>1599</v>
      </c>
      <c r="BT434">
        <v>1390</v>
      </c>
      <c r="BU434">
        <v>2267</v>
      </c>
      <c r="BV434">
        <v>0</v>
      </c>
      <c r="BX434">
        <v>755</v>
      </c>
      <c r="BY434">
        <v>803</v>
      </c>
      <c r="CB434">
        <v>2756</v>
      </c>
      <c r="CC434">
        <v>2402</v>
      </c>
      <c r="CD434">
        <v>17295</v>
      </c>
      <c r="CE434">
        <v>19183</v>
      </c>
      <c r="CF434">
        <v>5292</v>
      </c>
      <c r="CH434">
        <v>-5292</v>
      </c>
      <c r="CJ434">
        <v>458</v>
      </c>
      <c r="CK434">
        <v>414</v>
      </c>
      <c r="CL434">
        <v>359</v>
      </c>
      <c r="CM434">
        <v>216</v>
      </c>
      <c r="CN434">
        <v>6744</v>
      </c>
      <c r="CO434">
        <v>10016</v>
      </c>
      <c r="CP434">
        <v>211</v>
      </c>
      <c r="CQ434">
        <v>6054</v>
      </c>
      <c r="CR434">
        <v>1340</v>
      </c>
      <c r="CS434">
        <v>4160</v>
      </c>
      <c r="CT434">
        <v>-315</v>
      </c>
      <c r="CU434">
        <v>-337</v>
      </c>
      <c r="CV434">
        <v>1025</v>
      </c>
      <c r="CW434">
        <v>3823</v>
      </c>
      <c r="DB434">
        <v>1025</v>
      </c>
      <c r="DC434">
        <v>3823</v>
      </c>
      <c r="DJ434">
        <v>50</v>
      </c>
      <c r="DK434">
        <v>10454</v>
      </c>
      <c r="DL434">
        <v>13186</v>
      </c>
      <c r="DM434">
        <v>0</v>
      </c>
      <c r="DN434">
        <v>3823</v>
      </c>
      <c r="DO434">
        <v>3823</v>
      </c>
      <c r="DP434">
        <v>1026</v>
      </c>
      <c r="DQ434">
        <v>1026</v>
      </c>
      <c r="DR434">
        <v>0</v>
      </c>
      <c r="DS434">
        <v>2495</v>
      </c>
      <c r="DT434">
        <v>2495</v>
      </c>
      <c r="DU434">
        <v>2495</v>
      </c>
      <c r="DV434">
        <v>2495</v>
      </c>
      <c r="DW434">
        <v>50</v>
      </c>
      <c r="DX434">
        <v>11782</v>
      </c>
      <c r="DY434">
        <v>14514</v>
      </c>
      <c r="DZ434">
        <v>0</v>
      </c>
      <c r="EA434">
        <v>1026</v>
      </c>
      <c r="EB434">
        <v>1026</v>
      </c>
      <c r="EC434">
        <v>0</v>
      </c>
      <c r="ED434">
        <v>2391</v>
      </c>
      <c r="EE434">
        <v>2391</v>
      </c>
      <c r="EF434">
        <v>2391</v>
      </c>
      <c r="EG434">
        <v>2391</v>
      </c>
      <c r="EH434">
        <v>50</v>
      </c>
      <c r="EI434">
        <v>10417</v>
      </c>
      <c r="EJ434">
        <v>13149</v>
      </c>
      <c r="EM434">
        <v>8359</v>
      </c>
      <c r="EN434">
        <v>13605</v>
      </c>
      <c r="EO434">
        <v>0</v>
      </c>
      <c r="EP434">
        <v>45</v>
      </c>
      <c r="ES434">
        <v>8359</v>
      </c>
      <c r="ET434">
        <v>2875</v>
      </c>
      <c r="EU434">
        <v>3150</v>
      </c>
      <c r="EV434">
        <v>1322</v>
      </c>
      <c r="EW434">
        <v>6104</v>
      </c>
      <c r="EX434">
        <v>3177</v>
      </c>
      <c r="EY434">
        <v>3169</v>
      </c>
      <c r="EZ434">
        <v>341</v>
      </c>
      <c r="FA434">
        <v>281</v>
      </c>
      <c r="FB434">
        <v>300</v>
      </c>
      <c r="FC434">
        <v>0</v>
      </c>
      <c r="FD434">
        <v>9</v>
      </c>
      <c r="FE434">
        <v>-5184</v>
      </c>
      <c r="FF434">
        <v>-10296</v>
      </c>
      <c r="FI434">
        <v>2</v>
      </c>
      <c r="FJ434">
        <v>11</v>
      </c>
      <c r="FK434">
        <v>0</v>
      </c>
      <c r="FL434">
        <v>2200</v>
      </c>
      <c r="FM434">
        <v>1960</v>
      </c>
      <c r="FN434">
        <v>2170</v>
      </c>
      <c r="FO434">
        <v>915</v>
      </c>
      <c r="FP434">
        <v>5484</v>
      </c>
      <c r="FQ434">
        <v>10455</v>
      </c>
      <c r="FR434">
        <v>302</v>
      </c>
      <c r="FS434">
        <v>170</v>
      </c>
      <c r="FT434">
        <v>423</v>
      </c>
      <c r="FU434">
        <v>253</v>
      </c>
      <c r="FV434">
        <v>725</v>
      </c>
      <c r="FW434">
        <v>423</v>
      </c>
      <c r="GG434">
        <v>11405</v>
      </c>
      <c r="GH434">
        <v>540</v>
      </c>
      <c r="GI434">
        <v>500</v>
      </c>
      <c r="GJ434">
        <v>3000</v>
      </c>
      <c r="GK434">
        <v>2</v>
      </c>
      <c r="GL434">
        <v>11</v>
      </c>
      <c r="GM434">
        <v>500</v>
      </c>
      <c r="GN434">
        <v>3000</v>
      </c>
      <c r="GQ434">
        <v>971</v>
      </c>
      <c r="GT434">
        <v>2682</v>
      </c>
      <c r="GU434">
        <v>2682</v>
      </c>
      <c r="GV434">
        <v>2682</v>
      </c>
    </row>
    <row r="435" spans="1:311">
      <c r="A435" t="s">
        <v>8987</v>
      </c>
      <c r="B435">
        <v>7713743435</v>
      </c>
      <c r="C435" t="s">
        <v>4005</v>
      </c>
      <c r="D435" t="s">
        <v>2968</v>
      </c>
      <c r="E435">
        <v>23561194</v>
      </c>
      <c r="F435" t="s">
        <v>8988</v>
      </c>
      <c r="G435" t="s">
        <v>3936</v>
      </c>
      <c r="H435" t="s">
        <v>3931</v>
      </c>
      <c r="I435" t="s">
        <v>3932</v>
      </c>
      <c r="AL435">
        <v>452718</v>
      </c>
      <c r="AM435">
        <v>89293</v>
      </c>
      <c r="AP435">
        <v>12194</v>
      </c>
      <c r="AQ435">
        <v>10278</v>
      </c>
      <c r="BH435">
        <v>17777</v>
      </c>
      <c r="BI435">
        <v>17689</v>
      </c>
      <c r="BL435">
        <v>128199</v>
      </c>
      <c r="BV435">
        <v>613</v>
      </c>
      <c r="BX435">
        <v>318324</v>
      </c>
      <c r="BY435">
        <v>81882</v>
      </c>
      <c r="CD435">
        <v>464913</v>
      </c>
      <c r="CE435">
        <v>99570</v>
      </c>
      <c r="CL435">
        <v>613</v>
      </c>
      <c r="CN435">
        <v>12623</v>
      </c>
      <c r="CO435">
        <v>16998</v>
      </c>
      <c r="CP435">
        <v>1394</v>
      </c>
      <c r="CQ435">
        <v>2152</v>
      </c>
      <c r="CT435">
        <v>22</v>
      </c>
      <c r="CU435">
        <v>42</v>
      </c>
      <c r="CV435">
        <v>88</v>
      </c>
      <c r="CW435">
        <v>171</v>
      </c>
      <c r="DD435">
        <v>9364</v>
      </c>
      <c r="DE435">
        <v>5164</v>
      </c>
      <c r="DF435">
        <v>19870</v>
      </c>
      <c r="DG435">
        <v>19797</v>
      </c>
    </row>
    <row r="436" spans="1:311">
      <c r="A436" t="s">
        <v>4032</v>
      </c>
      <c r="B436">
        <v>9725071502</v>
      </c>
      <c r="C436" t="s">
        <v>4033</v>
      </c>
      <c r="D436" t="s">
        <v>2975</v>
      </c>
      <c r="E436">
        <v>24969059</v>
      </c>
      <c r="F436" t="s">
        <v>4034</v>
      </c>
      <c r="G436" t="s">
        <v>3936</v>
      </c>
      <c r="H436" t="s">
        <v>3931</v>
      </c>
      <c r="I436" t="s">
        <v>3932</v>
      </c>
      <c r="AF436">
        <v>0</v>
      </c>
      <c r="AG436">
        <v>74</v>
      </c>
      <c r="AL436">
        <v>51731</v>
      </c>
      <c r="AM436">
        <v>16436</v>
      </c>
      <c r="AN436">
        <v>61815</v>
      </c>
      <c r="AO436">
        <v>64189</v>
      </c>
      <c r="AP436">
        <v>699</v>
      </c>
      <c r="AQ436">
        <v>50</v>
      </c>
      <c r="AR436">
        <v>208</v>
      </c>
      <c r="AS436">
        <v>208</v>
      </c>
      <c r="AT436">
        <v>114453</v>
      </c>
      <c r="AU436">
        <v>80957</v>
      </c>
      <c r="AV436">
        <v>3500</v>
      </c>
      <c r="AW436">
        <v>3500</v>
      </c>
      <c r="AZ436">
        <v>23506</v>
      </c>
      <c r="BA436">
        <v>16707</v>
      </c>
      <c r="BF436">
        <v>9594</v>
      </c>
      <c r="BG436">
        <v>-1513</v>
      </c>
      <c r="BH436">
        <v>36600</v>
      </c>
      <c r="BI436">
        <v>18694</v>
      </c>
      <c r="BL436">
        <v>5967</v>
      </c>
      <c r="BM436">
        <v>20895</v>
      </c>
      <c r="BT436">
        <v>5967</v>
      </c>
      <c r="BU436">
        <v>20895</v>
      </c>
      <c r="BX436">
        <v>71886</v>
      </c>
      <c r="BY436">
        <v>41368</v>
      </c>
      <c r="CB436">
        <v>71886</v>
      </c>
      <c r="CC436">
        <v>41368</v>
      </c>
      <c r="CD436">
        <v>114453</v>
      </c>
      <c r="CE436">
        <v>80957</v>
      </c>
      <c r="CH436">
        <v>381</v>
      </c>
      <c r="CI436">
        <v>-1075</v>
      </c>
      <c r="CN436">
        <v>0</v>
      </c>
      <c r="CO436">
        <v>1929</v>
      </c>
      <c r="CP436">
        <v>345</v>
      </c>
      <c r="CQ436">
        <v>1916</v>
      </c>
      <c r="CR436">
        <v>36</v>
      </c>
      <c r="CS436">
        <v>-1062</v>
      </c>
      <c r="CT436">
        <v>-2</v>
      </c>
      <c r="CU436">
        <v>-557</v>
      </c>
      <c r="CV436">
        <v>34</v>
      </c>
      <c r="CW436">
        <v>-1619</v>
      </c>
      <c r="DB436">
        <v>6834</v>
      </c>
      <c r="DC436">
        <v>-1328</v>
      </c>
      <c r="DD436">
        <v>758</v>
      </c>
      <c r="DE436">
        <v>16700</v>
      </c>
      <c r="DF436">
        <v>377</v>
      </c>
      <c r="DG436">
        <v>17775</v>
      </c>
      <c r="DH436">
        <v>381</v>
      </c>
      <c r="DI436">
        <v>-1075</v>
      </c>
      <c r="DJ436">
        <v>3500</v>
      </c>
      <c r="DK436">
        <v>106</v>
      </c>
      <c r="DL436">
        <v>20021</v>
      </c>
      <c r="DM436">
        <v>0</v>
      </c>
      <c r="DO436">
        <v>292</v>
      </c>
      <c r="DP436">
        <v>34</v>
      </c>
      <c r="DQ436">
        <v>34</v>
      </c>
      <c r="DR436">
        <v>0</v>
      </c>
      <c r="DS436">
        <v>1619</v>
      </c>
      <c r="DT436">
        <v>1619</v>
      </c>
      <c r="DW436">
        <v>3500</v>
      </c>
      <c r="DX436">
        <v>-1513</v>
      </c>
      <c r="DY436">
        <v>18694</v>
      </c>
      <c r="DZ436">
        <v>0</v>
      </c>
      <c r="EA436">
        <v>11107</v>
      </c>
      <c r="EB436">
        <v>17906</v>
      </c>
      <c r="EH436">
        <v>3500</v>
      </c>
      <c r="EI436">
        <v>9594</v>
      </c>
      <c r="EJ436">
        <v>36600</v>
      </c>
      <c r="EK436">
        <v>36600</v>
      </c>
      <c r="EL436">
        <v>18693</v>
      </c>
      <c r="FR436">
        <v>0</v>
      </c>
      <c r="FT436">
        <v>50</v>
      </c>
      <c r="FU436">
        <v>1</v>
      </c>
      <c r="FV436">
        <v>50</v>
      </c>
      <c r="FW436">
        <v>1</v>
      </c>
      <c r="FX436">
        <v>0</v>
      </c>
      <c r="FY436">
        <v>0</v>
      </c>
      <c r="GT436">
        <v>16415</v>
      </c>
      <c r="GU436">
        <v>16707</v>
      </c>
      <c r="GV436">
        <v>23506</v>
      </c>
      <c r="GW436">
        <v>-1618</v>
      </c>
      <c r="GX436">
        <v>290</v>
      </c>
      <c r="GY436">
        <v>18693</v>
      </c>
      <c r="HC436">
        <v>-1618</v>
      </c>
      <c r="HD436">
        <v>290</v>
      </c>
      <c r="HE436">
        <v>18693</v>
      </c>
      <c r="HF436">
        <v>-1618</v>
      </c>
      <c r="HG436">
        <v>-1</v>
      </c>
      <c r="HH436">
        <v>-1513</v>
      </c>
      <c r="HL436">
        <v>-1618</v>
      </c>
      <c r="HM436">
        <v>-1</v>
      </c>
      <c r="HN436">
        <v>-1513</v>
      </c>
      <c r="IO436">
        <v>0</v>
      </c>
      <c r="JA436">
        <v>6800</v>
      </c>
      <c r="JB436">
        <v>291</v>
      </c>
      <c r="JI436">
        <v>292</v>
      </c>
      <c r="JK436">
        <v>6766</v>
      </c>
      <c r="JM436">
        <v>6766</v>
      </c>
      <c r="KB436">
        <v>1619</v>
      </c>
      <c r="KC436">
        <v>1619</v>
      </c>
      <c r="KY436">
        <v>6799</v>
      </c>
    </row>
    <row r="437" spans="1:311">
      <c r="A437" t="s">
        <v>8989</v>
      </c>
      <c r="B437">
        <v>9102196550</v>
      </c>
      <c r="C437" t="s">
        <v>8147</v>
      </c>
      <c r="D437" t="s">
        <v>1567</v>
      </c>
      <c r="E437">
        <v>23234805</v>
      </c>
      <c r="F437" t="s">
        <v>8990</v>
      </c>
      <c r="G437" t="s">
        <v>3936</v>
      </c>
      <c r="H437" t="s">
        <v>3931</v>
      </c>
      <c r="I437" t="s">
        <v>3932</v>
      </c>
      <c r="T437">
        <v>0</v>
      </c>
      <c r="AD437">
        <v>0</v>
      </c>
      <c r="AE437">
        <v>0</v>
      </c>
      <c r="AL437">
        <v>64870</v>
      </c>
      <c r="AM437">
        <v>13310</v>
      </c>
      <c r="AN437">
        <v>11550</v>
      </c>
      <c r="AO437">
        <v>17200</v>
      </c>
      <c r="AP437">
        <v>209</v>
      </c>
      <c r="AQ437">
        <v>146</v>
      </c>
      <c r="AR437">
        <v>0</v>
      </c>
      <c r="AS437">
        <v>17</v>
      </c>
      <c r="AT437">
        <v>76629</v>
      </c>
      <c r="AU437">
        <v>30673</v>
      </c>
      <c r="AV437">
        <v>10010</v>
      </c>
      <c r="AW437">
        <v>10010</v>
      </c>
      <c r="BF437">
        <v>66115</v>
      </c>
      <c r="BG437">
        <v>20475</v>
      </c>
      <c r="BH437">
        <v>76125</v>
      </c>
      <c r="BI437">
        <v>30485</v>
      </c>
      <c r="BV437">
        <v>170</v>
      </c>
      <c r="BW437">
        <v>154</v>
      </c>
      <c r="BX437">
        <v>334</v>
      </c>
      <c r="BY437">
        <v>34</v>
      </c>
      <c r="CB437">
        <v>504</v>
      </c>
      <c r="CC437">
        <v>188</v>
      </c>
      <c r="CD437">
        <v>76629</v>
      </c>
      <c r="CE437">
        <v>30673</v>
      </c>
      <c r="CF437">
        <v>9696</v>
      </c>
      <c r="CG437">
        <v>643</v>
      </c>
      <c r="CH437">
        <v>43412</v>
      </c>
      <c r="CI437">
        <v>-601</v>
      </c>
      <c r="CJ437">
        <v>2457</v>
      </c>
      <c r="CK437">
        <v>2026</v>
      </c>
      <c r="CL437">
        <v>16</v>
      </c>
      <c r="CM437">
        <v>12</v>
      </c>
      <c r="CP437">
        <v>87</v>
      </c>
      <c r="CQ437">
        <v>31</v>
      </c>
      <c r="CR437">
        <v>45766</v>
      </c>
      <c r="CS437">
        <v>1382</v>
      </c>
      <c r="CV437">
        <v>45640</v>
      </c>
      <c r="CW437">
        <v>1381</v>
      </c>
      <c r="DB437">
        <v>45640</v>
      </c>
      <c r="DC437">
        <v>1381</v>
      </c>
      <c r="DD437">
        <v>53108</v>
      </c>
      <c r="DE437">
        <v>42</v>
      </c>
      <c r="DH437">
        <v>53108</v>
      </c>
      <c r="DI437">
        <v>42</v>
      </c>
      <c r="GB437">
        <v>-126</v>
      </c>
      <c r="GC437">
        <v>-1</v>
      </c>
    </row>
    <row r="438" spans="1:311">
      <c r="A438" t="s">
        <v>8991</v>
      </c>
      <c r="B438">
        <v>7430028307</v>
      </c>
      <c r="C438" t="s">
        <v>8992</v>
      </c>
      <c r="D438" t="s">
        <v>2987</v>
      </c>
      <c r="E438">
        <v>25046189</v>
      </c>
      <c r="F438" t="s">
        <v>8993</v>
      </c>
      <c r="G438" t="s">
        <v>3936</v>
      </c>
      <c r="H438" t="s">
        <v>3931</v>
      </c>
      <c r="I438" t="s">
        <v>3932</v>
      </c>
      <c r="T438">
        <v>1436</v>
      </c>
      <c r="U438">
        <v>5068</v>
      </c>
      <c r="AD438">
        <v>1436</v>
      </c>
      <c r="AE438">
        <v>5068</v>
      </c>
      <c r="AL438">
        <v>9002</v>
      </c>
      <c r="AM438">
        <v>6238</v>
      </c>
      <c r="AN438">
        <v>38368</v>
      </c>
      <c r="AO438">
        <v>32902</v>
      </c>
      <c r="AP438">
        <v>479</v>
      </c>
      <c r="AQ438">
        <v>398</v>
      </c>
      <c r="AT438">
        <v>47849</v>
      </c>
      <c r="AU438">
        <v>39538</v>
      </c>
      <c r="AV438">
        <v>16913</v>
      </c>
      <c r="AW438">
        <v>16913</v>
      </c>
      <c r="BF438">
        <v>32372</v>
      </c>
      <c r="BG438">
        <v>27693</v>
      </c>
      <c r="BH438">
        <v>49285</v>
      </c>
      <c r="BI438">
        <v>44606</v>
      </c>
      <c r="BT438">
        <v>0</v>
      </c>
      <c r="BU438">
        <v>0</v>
      </c>
      <c r="BV438">
        <v>0</v>
      </c>
      <c r="BX438">
        <v>0</v>
      </c>
      <c r="CB438">
        <v>0</v>
      </c>
      <c r="CC438">
        <v>0</v>
      </c>
      <c r="CD438">
        <v>49285</v>
      </c>
      <c r="CE438">
        <v>44606</v>
      </c>
      <c r="CF438">
        <v>20999</v>
      </c>
      <c r="CG438">
        <v>22687</v>
      </c>
      <c r="CH438">
        <v>-20999</v>
      </c>
      <c r="CI438">
        <v>-22687</v>
      </c>
      <c r="CN438">
        <v>33742</v>
      </c>
      <c r="CO438">
        <v>31432</v>
      </c>
      <c r="CP438">
        <v>2025</v>
      </c>
      <c r="CQ438">
        <v>1561</v>
      </c>
      <c r="CR438">
        <v>10718</v>
      </c>
      <c r="CS438">
        <v>7184</v>
      </c>
      <c r="CV438">
        <v>10718</v>
      </c>
      <c r="CW438">
        <v>7184</v>
      </c>
      <c r="DB438">
        <v>10718</v>
      </c>
      <c r="DC438">
        <v>7184</v>
      </c>
    </row>
    <row r="439" spans="1:311">
      <c r="A439" t="s">
        <v>8994</v>
      </c>
      <c r="B439">
        <v>7726478287</v>
      </c>
      <c r="C439" t="s">
        <v>8309</v>
      </c>
      <c r="D439" t="s">
        <v>8995</v>
      </c>
      <c r="E439">
        <v>23211682</v>
      </c>
      <c r="F439" t="s">
        <v>8996</v>
      </c>
      <c r="G439" t="s">
        <v>3936</v>
      </c>
      <c r="H439" t="s">
        <v>3931</v>
      </c>
      <c r="I439" t="s">
        <v>3932</v>
      </c>
      <c r="AF439">
        <v>40</v>
      </c>
      <c r="AG439">
        <v>40</v>
      </c>
      <c r="AL439">
        <v>25085</v>
      </c>
      <c r="AM439">
        <v>17426</v>
      </c>
      <c r="AN439">
        <v>26206</v>
      </c>
      <c r="AO439">
        <v>26601</v>
      </c>
      <c r="AP439">
        <v>1426</v>
      </c>
      <c r="AQ439">
        <v>5302</v>
      </c>
      <c r="AR439">
        <v>16</v>
      </c>
      <c r="AS439">
        <v>16</v>
      </c>
      <c r="AT439">
        <v>52773</v>
      </c>
      <c r="AU439">
        <v>49385</v>
      </c>
      <c r="AV439">
        <v>10</v>
      </c>
      <c r="AW439">
        <v>10</v>
      </c>
      <c r="BB439">
        <v>14442</v>
      </c>
      <c r="BC439">
        <v>14442</v>
      </c>
      <c r="BF439">
        <v>22465</v>
      </c>
      <c r="BG439">
        <v>14479</v>
      </c>
      <c r="BH439">
        <v>36917</v>
      </c>
      <c r="BI439">
        <v>28931</v>
      </c>
      <c r="BX439">
        <v>15856</v>
      </c>
      <c r="BY439">
        <v>20454</v>
      </c>
      <c r="CB439">
        <v>15856</v>
      </c>
      <c r="CC439">
        <v>20454</v>
      </c>
      <c r="CD439">
        <v>52773</v>
      </c>
      <c r="CE439">
        <v>49385</v>
      </c>
      <c r="CH439">
        <v>8385</v>
      </c>
      <c r="CI439">
        <v>23999</v>
      </c>
      <c r="CN439">
        <v>4915</v>
      </c>
      <c r="CO439">
        <v>23483</v>
      </c>
      <c r="CP439">
        <v>4778</v>
      </c>
      <c r="CQ439">
        <v>33528</v>
      </c>
      <c r="CR439">
        <v>8522</v>
      </c>
      <c r="CS439">
        <v>13954</v>
      </c>
      <c r="CT439">
        <v>-1261</v>
      </c>
      <c r="CU439">
        <v>-1436</v>
      </c>
      <c r="CV439">
        <v>7986</v>
      </c>
      <c r="CW439">
        <v>12518</v>
      </c>
      <c r="DB439">
        <v>7986</v>
      </c>
      <c r="DC439">
        <v>12518</v>
      </c>
      <c r="DD439">
        <v>8897</v>
      </c>
      <c r="DE439">
        <v>24040</v>
      </c>
      <c r="DF439">
        <v>512</v>
      </c>
      <c r="DG439">
        <v>41</v>
      </c>
      <c r="DH439">
        <v>8385</v>
      </c>
      <c r="DI439">
        <v>23999</v>
      </c>
      <c r="DJ439">
        <v>10</v>
      </c>
      <c r="DK439">
        <v>1961</v>
      </c>
      <c r="DL439">
        <v>16413</v>
      </c>
      <c r="DM439">
        <v>0</v>
      </c>
      <c r="DN439">
        <v>12518</v>
      </c>
      <c r="DO439">
        <v>12518</v>
      </c>
      <c r="DP439">
        <v>7986</v>
      </c>
      <c r="DQ439">
        <v>7986</v>
      </c>
      <c r="DW439">
        <v>10</v>
      </c>
      <c r="DX439">
        <v>14479</v>
      </c>
      <c r="DY439">
        <v>28931</v>
      </c>
      <c r="DZ439">
        <v>0</v>
      </c>
      <c r="EA439">
        <v>7986</v>
      </c>
      <c r="EB439">
        <v>7986</v>
      </c>
      <c r="EH439">
        <v>10</v>
      </c>
      <c r="EI439">
        <v>22465</v>
      </c>
      <c r="EJ439">
        <v>36917</v>
      </c>
      <c r="EK439">
        <v>36917</v>
      </c>
      <c r="EL439">
        <v>28931</v>
      </c>
      <c r="EM439">
        <v>1196</v>
      </c>
      <c r="EN439">
        <v>581</v>
      </c>
      <c r="EO439">
        <v>9150</v>
      </c>
      <c r="EP439">
        <v>20082</v>
      </c>
      <c r="ES439">
        <v>4662</v>
      </c>
      <c r="ET439">
        <v>8855</v>
      </c>
      <c r="EU439">
        <v>3078</v>
      </c>
      <c r="EX439">
        <v>56</v>
      </c>
      <c r="EY439">
        <v>41</v>
      </c>
      <c r="FC439">
        <v>9973</v>
      </c>
      <c r="FD439">
        <v>33068</v>
      </c>
      <c r="FE439">
        <v>3783</v>
      </c>
      <c r="FF439">
        <v>7777</v>
      </c>
      <c r="FI439">
        <v>-8855</v>
      </c>
      <c r="FJ439">
        <v>-2497</v>
      </c>
      <c r="FK439">
        <v>1196</v>
      </c>
      <c r="FP439">
        <v>1196</v>
      </c>
      <c r="FR439">
        <v>-3876</v>
      </c>
      <c r="FS439">
        <v>5280</v>
      </c>
      <c r="FT439">
        <v>5302</v>
      </c>
      <c r="FU439">
        <v>22</v>
      </c>
      <c r="FV439">
        <v>1426</v>
      </c>
      <c r="FW439">
        <v>5302</v>
      </c>
      <c r="FX439">
        <v>0</v>
      </c>
      <c r="FY439">
        <v>0</v>
      </c>
      <c r="GB439">
        <v>725</v>
      </c>
      <c r="GG439">
        <v>20804</v>
      </c>
      <c r="GI439">
        <v>0</v>
      </c>
      <c r="GJ439">
        <v>581</v>
      </c>
      <c r="GM439">
        <v>8855</v>
      </c>
      <c r="GN439">
        <v>3078</v>
      </c>
      <c r="GT439">
        <v>14442</v>
      </c>
      <c r="GU439">
        <v>14442</v>
      </c>
      <c r="GV439">
        <v>14442</v>
      </c>
      <c r="GW439">
        <v>12518</v>
      </c>
      <c r="GX439">
        <v>0</v>
      </c>
      <c r="GY439">
        <v>28931</v>
      </c>
      <c r="HC439">
        <v>12518</v>
      </c>
      <c r="HD439">
        <v>0</v>
      </c>
      <c r="HE439">
        <v>28931</v>
      </c>
      <c r="HF439">
        <v>12518</v>
      </c>
      <c r="HG439">
        <v>0</v>
      </c>
      <c r="HH439">
        <v>14479</v>
      </c>
      <c r="HL439">
        <v>12518</v>
      </c>
      <c r="HM439">
        <v>0</v>
      </c>
      <c r="HN439">
        <v>14479</v>
      </c>
    </row>
    <row r="440" spans="1:311">
      <c r="A440" t="s">
        <v>8997</v>
      </c>
      <c r="B440">
        <v>6678089423</v>
      </c>
      <c r="C440" t="s">
        <v>4207</v>
      </c>
      <c r="D440" t="s">
        <v>3001</v>
      </c>
      <c r="E440">
        <v>24705103</v>
      </c>
      <c r="F440" t="s">
        <v>8998</v>
      </c>
      <c r="G440" t="s">
        <v>3936</v>
      </c>
      <c r="H440" t="s">
        <v>3931</v>
      </c>
      <c r="I440" t="s">
        <v>3932</v>
      </c>
      <c r="AF440">
        <v>0</v>
      </c>
      <c r="AG440">
        <v>2162</v>
      </c>
      <c r="AL440">
        <v>41417</v>
      </c>
      <c r="AM440">
        <v>4333</v>
      </c>
      <c r="AN440">
        <v>198664</v>
      </c>
      <c r="AO440">
        <v>47308</v>
      </c>
      <c r="AP440">
        <v>4782</v>
      </c>
      <c r="AQ440">
        <v>538</v>
      </c>
      <c r="AR440">
        <v>9</v>
      </c>
      <c r="AS440">
        <v>18</v>
      </c>
      <c r="AT440">
        <v>244872</v>
      </c>
      <c r="AU440">
        <v>54359</v>
      </c>
      <c r="AV440">
        <v>10</v>
      </c>
      <c r="AW440">
        <v>10</v>
      </c>
      <c r="BF440">
        <v>12112</v>
      </c>
      <c r="BG440">
        <v>11712</v>
      </c>
      <c r="BH440">
        <v>12122</v>
      </c>
      <c r="BI440">
        <v>11722</v>
      </c>
      <c r="BL440">
        <v>31000</v>
      </c>
      <c r="BM440">
        <v>41500</v>
      </c>
      <c r="BT440">
        <v>31000</v>
      </c>
      <c r="BU440">
        <v>41500</v>
      </c>
      <c r="BV440">
        <v>27563</v>
      </c>
      <c r="BX440">
        <v>174187</v>
      </c>
      <c r="BY440">
        <v>1137</v>
      </c>
      <c r="CB440">
        <v>201750</v>
      </c>
      <c r="CC440">
        <v>1137</v>
      </c>
      <c r="CD440">
        <v>244872</v>
      </c>
      <c r="CE440">
        <v>54359</v>
      </c>
      <c r="CH440">
        <v>66</v>
      </c>
      <c r="CI440">
        <v>-2732</v>
      </c>
      <c r="CJ440">
        <v>10594</v>
      </c>
      <c r="CK440">
        <v>9381</v>
      </c>
      <c r="CL440">
        <v>7259</v>
      </c>
      <c r="CM440">
        <v>5926</v>
      </c>
      <c r="CN440">
        <v>9066</v>
      </c>
      <c r="CO440">
        <v>6549</v>
      </c>
      <c r="CP440">
        <v>11904</v>
      </c>
      <c r="CQ440">
        <v>11405</v>
      </c>
      <c r="CR440">
        <v>563</v>
      </c>
      <c r="CS440">
        <v>-4133</v>
      </c>
      <c r="CT440">
        <v>-163</v>
      </c>
      <c r="CU440">
        <v>-87</v>
      </c>
      <c r="CV440">
        <v>400</v>
      </c>
      <c r="CW440">
        <v>-4220</v>
      </c>
      <c r="DB440">
        <v>400</v>
      </c>
      <c r="DC440">
        <v>-4220</v>
      </c>
      <c r="DD440">
        <v>7628</v>
      </c>
      <c r="DE440">
        <v>2081</v>
      </c>
      <c r="DF440">
        <v>7562</v>
      </c>
      <c r="DG440">
        <v>4813</v>
      </c>
      <c r="DH440">
        <v>66</v>
      </c>
      <c r="DI440">
        <v>-2732</v>
      </c>
    </row>
    <row r="441" spans="1:311">
      <c r="A441" t="s">
        <v>8999</v>
      </c>
      <c r="B441">
        <v>573013480</v>
      </c>
      <c r="C441" t="s">
        <v>9000</v>
      </c>
      <c r="D441" t="s">
        <v>3006</v>
      </c>
      <c r="E441">
        <v>24406777</v>
      </c>
      <c r="F441" t="s">
        <v>9001</v>
      </c>
      <c r="G441" t="s">
        <v>3936</v>
      </c>
      <c r="H441" t="s">
        <v>3931</v>
      </c>
      <c r="I441" t="s">
        <v>3932</v>
      </c>
      <c r="T441">
        <v>10856</v>
      </c>
      <c r="U441">
        <v>10856</v>
      </c>
      <c r="AF441">
        <v>60</v>
      </c>
      <c r="AG441">
        <v>60</v>
      </c>
      <c r="AL441">
        <v>7914</v>
      </c>
      <c r="AM441">
        <v>6685</v>
      </c>
      <c r="AP441">
        <v>305</v>
      </c>
      <c r="AQ441">
        <v>487</v>
      </c>
      <c r="BH441">
        <v>8707</v>
      </c>
      <c r="BI441">
        <v>9884</v>
      </c>
      <c r="BL441">
        <v>6604</v>
      </c>
      <c r="BM441">
        <v>6624</v>
      </c>
      <c r="BX441">
        <v>3824</v>
      </c>
      <c r="BY441">
        <v>1580</v>
      </c>
      <c r="CD441">
        <v>19135</v>
      </c>
      <c r="CE441">
        <v>18088</v>
      </c>
      <c r="CP441">
        <v>44</v>
      </c>
      <c r="CQ441">
        <v>40</v>
      </c>
      <c r="CT441">
        <v>21</v>
      </c>
      <c r="CU441">
        <v>7</v>
      </c>
      <c r="CV441">
        <v>-1277</v>
      </c>
      <c r="CW441">
        <v>-1173</v>
      </c>
      <c r="DD441">
        <v>26</v>
      </c>
      <c r="DE441">
        <v>61</v>
      </c>
      <c r="DF441">
        <v>1238</v>
      </c>
      <c r="DG441">
        <v>1187</v>
      </c>
    </row>
    <row r="442" spans="1:311">
      <c r="A442" t="s">
        <v>9002</v>
      </c>
      <c r="B442">
        <v>9709079818</v>
      </c>
      <c r="C442" t="s">
        <v>4090</v>
      </c>
      <c r="D442" t="s">
        <v>9003</v>
      </c>
      <c r="E442">
        <v>24257335</v>
      </c>
      <c r="F442" t="s">
        <v>9004</v>
      </c>
      <c r="G442" t="s">
        <v>3936</v>
      </c>
      <c r="H442" t="s">
        <v>3931</v>
      </c>
      <c r="I442" t="s">
        <v>3932</v>
      </c>
      <c r="AF442">
        <v>10</v>
      </c>
      <c r="AG442">
        <v>6</v>
      </c>
      <c r="AL442">
        <v>823925</v>
      </c>
      <c r="AM442">
        <v>130343</v>
      </c>
      <c r="AP442">
        <v>34892</v>
      </c>
      <c r="AQ442">
        <v>227104</v>
      </c>
      <c r="BH442">
        <v>464664</v>
      </c>
      <c r="BI442">
        <v>-7725</v>
      </c>
      <c r="BL442">
        <v>219000</v>
      </c>
      <c r="BM442">
        <v>313700</v>
      </c>
      <c r="BR442">
        <v>304</v>
      </c>
      <c r="BS442">
        <v>304</v>
      </c>
      <c r="BV442">
        <v>15068</v>
      </c>
      <c r="BW442">
        <v>4707</v>
      </c>
      <c r="BX442">
        <v>159791</v>
      </c>
      <c r="BY442">
        <v>46467</v>
      </c>
      <c r="CD442">
        <v>858827</v>
      </c>
      <c r="CE442">
        <v>357453</v>
      </c>
      <c r="CL442">
        <v>71128</v>
      </c>
      <c r="CM442">
        <v>79640</v>
      </c>
      <c r="CN442">
        <v>547709</v>
      </c>
      <c r="CO442">
        <v>39426</v>
      </c>
      <c r="CP442">
        <v>15940</v>
      </c>
      <c r="CQ442">
        <v>708</v>
      </c>
      <c r="CT442">
        <v>1299</v>
      </c>
      <c r="CU442">
        <v>970</v>
      </c>
      <c r="CV442">
        <v>472389</v>
      </c>
      <c r="CW442">
        <v>5614</v>
      </c>
      <c r="DD442">
        <v>58320</v>
      </c>
      <c r="DE442">
        <v>72449</v>
      </c>
      <c r="DF442">
        <v>45273</v>
      </c>
      <c r="DG442">
        <v>24943</v>
      </c>
    </row>
    <row r="443" spans="1:311">
      <c r="A443" t="s">
        <v>9005</v>
      </c>
      <c r="B443">
        <v>4205405157</v>
      </c>
      <c r="C443" t="s">
        <v>8598</v>
      </c>
      <c r="D443" t="s">
        <v>3020</v>
      </c>
      <c r="E443">
        <v>24719941</v>
      </c>
      <c r="F443" t="s">
        <v>9006</v>
      </c>
      <c r="G443" t="s">
        <v>3936</v>
      </c>
      <c r="H443" t="s">
        <v>3931</v>
      </c>
      <c r="I443" t="s">
        <v>3932</v>
      </c>
      <c r="T443">
        <v>500</v>
      </c>
      <c r="AL443">
        <v>8677</v>
      </c>
      <c r="AM443">
        <v>15353</v>
      </c>
      <c r="AP443">
        <v>4589</v>
      </c>
      <c r="AQ443">
        <v>2605</v>
      </c>
      <c r="BH443">
        <v>10085</v>
      </c>
      <c r="BI443">
        <v>12103</v>
      </c>
      <c r="BL443">
        <v>4180</v>
      </c>
      <c r="BM443">
        <v>3851</v>
      </c>
      <c r="BR443">
        <v>-1250</v>
      </c>
      <c r="BV443">
        <v>-288</v>
      </c>
      <c r="BX443">
        <v>1099</v>
      </c>
      <c r="BY443">
        <v>2004</v>
      </c>
      <c r="CD443">
        <v>13766</v>
      </c>
      <c r="CE443">
        <v>17958</v>
      </c>
      <c r="CL443">
        <v>1136</v>
      </c>
      <c r="CM443">
        <v>499</v>
      </c>
      <c r="CN443">
        <v>1686</v>
      </c>
      <c r="CO443">
        <v>2430</v>
      </c>
      <c r="CP443">
        <v>142</v>
      </c>
      <c r="CQ443">
        <v>138</v>
      </c>
      <c r="CT443">
        <v>545</v>
      </c>
      <c r="CU443">
        <v>417</v>
      </c>
      <c r="CV443">
        <v>2174</v>
      </c>
      <c r="CW443">
        <v>10047</v>
      </c>
      <c r="DD443">
        <v>9094</v>
      </c>
      <c r="DE443">
        <v>11477</v>
      </c>
      <c r="DF443">
        <v>6783</v>
      </c>
      <c r="DG443">
        <v>2806</v>
      </c>
    </row>
    <row r="444" spans="1:311">
      <c r="A444" t="s">
        <v>4100</v>
      </c>
      <c r="B444">
        <v>5837082086</v>
      </c>
      <c r="C444" t="s">
        <v>4101</v>
      </c>
      <c r="D444" t="s">
        <v>3027</v>
      </c>
      <c r="E444">
        <v>25009805</v>
      </c>
      <c r="G444" t="s">
        <v>3936</v>
      </c>
      <c r="H444" t="s">
        <v>3931</v>
      </c>
      <c r="I444" t="s">
        <v>3932</v>
      </c>
      <c r="AF444">
        <v>925</v>
      </c>
      <c r="AL444">
        <v>71786</v>
      </c>
      <c r="AM444">
        <v>34911</v>
      </c>
      <c r="AP444">
        <v>3383</v>
      </c>
      <c r="AQ444">
        <v>158</v>
      </c>
      <c r="BH444">
        <v>25809</v>
      </c>
      <c r="BI444">
        <v>-647</v>
      </c>
      <c r="BL444">
        <v>28617</v>
      </c>
      <c r="BM444">
        <v>29358</v>
      </c>
      <c r="BR444">
        <v>636</v>
      </c>
      <c r="BV444">
        <v>11493</v>
      </c>
      <c r="BW444">
        <v>4119</v>
      </c>
      <c r="BX444">
        <v>9539</v>
      </c>
      <c r="BY444">
        <v>2239</v>
      </c>
      <c r="CD444">
        <v>76094</v>
      </c>
      <c r="CE444">
        <v>35069</v>
      </c>
      <c r="CL444">
        <v>358</v>
      </c>
      <c r="CM444">
        <v>171</v>
      </c>
      <c r="CP444">
        <v>36</v>
      </c>
      <c r="CQ444">
        <v>4</v>
      </c>
      <c r="CT444">
        <v>1814</v>
      </c>
      <c r="CU444">
        <v>141</v>
      </c>
      <c r="CV444">
        <v>16066</v>
      </c>
      <c r="CW444">
        <v>-1020</v>
      </c>
      <c r="DD444">
        <v>27948</v>
      </c>
      <c r="DE444">
        <v>2024</v>
      </c>
      <c r="DF444">
        <v>9674</v>
      </c>
      <c r="DG444">
        <v>2728</v>
      </c>
    </row>
    <row r="445" spans="1:311">
      <c r="A445" t="s">
        <v>9007</v>
      </c>
      <c r="B445">
        <v>274970586</v>
      </c>
      <c r="C445" t="s">
        <v>3954</v>
      </c>
      <c r="D445" t="s">
        <v>3032</v>
      </c>
      <c r="E445">
        <v>24684568</v>
      </c>
      <c r="G445" t="s">
        <v>3936</v>
      </c>
      <c r="H445" t="s">
        <v>3931</v>
      </c>
      <c r="I445" t="s">
        <v>3932</v>
      </c>
      <c r="AF445">
        <v>0</v>
      </c>
      <c r="AG445">
        <v>78</v>
      </c>
      <c r="AL445">
        <v>637850</v>
      </c>
      <c r="AM445">
        <v>274668</v>
      </c>
      <c r="AP445">
        <v>559</v>
      </c>
      <c r="AQ445">
        <v>178</v>
      </c>
      <c r="BH445">
        <v>257318</v>
      </c>
      <c r="BI445">
        <v>170533</v>
      </c>
      <c r="BL445">
        <v>0</v>
      </c>
      <c r="BM445">
        <v>531</v>
      </c>
      <c r="BR445">
        <v>873</v>
      </c>
      <c r="BS445">
        <v>605</v>
      </c>
      <c r="BX445">
        <v>380218</v>
      </c>
      <c r="BY445">
        <v>103255</v>
      </c>
      <c r="CD445">
        <v>638409</v>
      </c>
      <c r="CE445">
        <v>274924</v>
      </c>
      <c r="CL445">
        <v>5325</v>
      </c>
      <c r="CN445">
        <v>1379</v>
      </c>
      <c r="CO445">
        <v>425</v>
      </c>
      <c r="CP445">
        <v>9022</v>
      </c>
      <c r="CQ445">
        <v>6369</v>
      </c>
      <c r="CT445">
        <v>8988</v>
      </c>
      <c r="CU445">
        <v>472</v>
      </c>
      <c r="CV445">
        <v>86785</v>
      </c>
      <c r="CW445">
        <v>116271</v>
      </c>
      <c r="DD445">
        <v>140966</v>
      </c>
      <c r="DE445">
        <v>138886</v>
      </c>
      <c r="DF445">
        <v>32225</v>
      </c>
      <c r="DG445">
        <v>16199</v>
      </c>
    </row>
    <row r="446" spans="1:311">
      <c r="A446" t="s">
        <v>9008</v>
      </c>
      <c r="B446">
        <v>7810944190</v>
      </c>
      <c r="C446" t="s">
        <v>9009</v>
      </c>
      <c r="D446" t="s">
        <v>3037</v>
      </c>
      <c r="E446">
        <v>23990550</v>
      </c>
      <c r="F446" t="s">
        <v>9010</v>
      </c>
      <c r="G446" t="s">
        <v>3936</v>
      </c>
      <c r="H446" t="s">
        <v>3931</v>
      </c>
      <c r="I446" t="s">
        <v>3932</v>
      </c>
      <c r="T446">
        <v>2222</v>
      </c>
      <c r="U446">
        <v>99</v>
      </c>
      <c r="AD446">
        <v>2222</v>
      </c>
      <c r="AE446">
        <v>99</v>
      </c>
      <c r="AL446">
        <v>15344</v>
      </c>
      <c r="AM446">
        <v>11370</v>
      </c>
      <c r="AN446">
        <v>27209</v>
      </c>
      <c r="AO446">
        <v>100</v>
      </c>
      <c r="AP446">
        <v>13979</v>
      </c>
      <c r="AQ446">
        <v>4036</v>
      </c>
      <c r="AR446">
        <v>344</v>
      </c>
      <c r="AS446">
        <v>75</v>
      </c>
      <c r="AT446">
        <v>56875</v>
      </c>
      <c r="AU446">
        <v>15581</v>
      </c>
      <c r="AV446">
        <v>10000</v>
      </c>
      <c r="AW446">
        <v>10000</v>
      </c>
      <c r="BF446">
        <v>-3887</v>
      </c>
      <c r="BG446">
        <v>5404</v>
      </c>
      <c r="BH446">
        <v>6113</v>
      </c>
      <c r="BI446">
        <v>15404</v>
      </c>
      <c r="BL446">
        <v>50700</v>
      </c>
      <c r="BT446">
        <v>50700</v>
      </c>
      <c r="BU446">
        <v>0</v>
      </c>
      <c r="BV446">
        <v>1955</v>
      </c>
      <c r="BX446">
        <v>329</v>
      </c>
      <c r="BY446">
        <v>276</v>
      </c>
      <c r="CB446">
        <v>2284</v>
      </c>
      <c r="CC446">
        <v>276</v>
      </c>
      <c r="CD446">
        <v>59097</v>
      </c>
      <c r="CE446">
        <v>15680</v>
      </c>
      <c r="CH446">
        <v>-11168</v>
      </c>
      <c r="CI446">
        <v>-4280</v>
      </c>
      <c r="CJ446">
        <v>177</v>
      </c>
      <c r="CN446">
        <v>7030</v>
      </c>
      <c r="CO446">
        <v>13698</v>
      </c>
      <c r="CP446">
        <v>4807</v>
      </c>
      <c r="CQ446">
        <v>2147</v>
      </c>
      <c r="CR446">
        <v>-8768</v>
      </c>
      <c r="CS446">
        <v>7271</v>
      </c>
      <c r="CT446">
        <v>-522</v>
      </c>
      <c r="CU446">
        <v>-66</v>
      </c>
      <c r="CV446">
        <v>-9290</v>
      </c>
      <c r="CW446">
        <v>7205</v>
      </c>
      <c r="CX446">
        <v>522</v>
      </c>
      <c r="CY446">
        <v>66</v>
      </c>
      <c r="DB446">
        <v>-9290</v>
      </c>
      <c r="DC446">
        <v>7205</v>
      </c>
      <c r="DD446">
        <v>18849</v>
      </c>
      <c r="DE446">
        <v>4046</v>
      </c>
      <c r="DF446">
        <v>30017</v>
      </c>
      <c r="DG446">
        <v>8326</v>
      </c>
      <c r="DH446">
        <v>-11168</v>
      </c>
      <c r="DI446">
        <v>-4280</v>
      </c>
    </row>
    <row r="447" spans="1:311">
      <c r="A447" t="s">
        <v>9011</v>
      </c>
      <c r="B447">
        <v>5837081420</v>
      </c>
      <c r="C447" t="s">
        <v>9012</v>
      </c>
      <c r="D447" t="s">
        <v>3044</v>
      </c>
      <c r="E447">
        <v>24255772</v>
      </c>
      <c r="F447" t="s">
        <v>9013</v>
      </c>
      <c r="G447" t="s">
        <v>3936</v>
      </c>
      <c r="H447" t="s">
        <v>3931</v>
      </c>
      <c r="I447" t="s">
        <v>3932</v>
      </c>
      <c r="T447">
        <v>2728</v>
      </c>
      <c r="AD447">
        <v>2728</v>
      </c>
      <c r="AE447">
        <v>0</v>
      </c>
      <c r="AL447">
        <v>141745</v>
      </c>
      <c r="AM447">
        <v>121371</v>
      </c>
      <c r="AN447">
        <v>1900</v>
      </c>
      <c r="AP447">
        <v>375</v>
      </c>
      <c r="AQ447">
        <v>4390</v>
      </c>
      <c r="AT447">
        <v>144020</v>
      </c>
      <c r="AU447">
        <v>125761</v>
      </c>
      <c r="AV447">
        <v>15</v>
      </c>
      <c r="AW447">
        <v>15</v>
      </c>
      <c r="BF447">
        <v>136107</v>
      </c>
      <c r="BG447">
        <v>120871</v>
      </c>
      <c r="BH447">
        <v>136122</v>
      </c>
      <c r="BI447">
        <v>120886</v>
      </c>
      <c r="BL447">
        <v>2756</v>
      </c>
      <c r="BM447">
        <v>3625</v>
      </c>
      <c r="BT447">
        <v>2756</v>
      </c>
      <c r="BU447">
        <v>3625</v>
      </c>
      <c r="BX447">
        <v>7870</v>
      </c>
      <c r="BY447">
        <v>1250</v>
      </c>
      <c r="CB447">
        <v>7870</v>
      </c>
      <c r="CC447">
        <v>1250</v>
      </c>
      <c r="CD447">
        <v>146748</v>
      </c>
      <c r="CE447">
        <v>125761</v>
      </c>
      <c r="CH447">
        <v>-6597</v>
      </c>
      <c r="CI447">
        <v>-1723</v>
      </c>
      <c r="CN447">
        <v>20298</v>
      </c>
      <c r="CO447">
        <v>20393</v>
      </c>
      <c r="CP447">
        <v>835</v>
      </c>
      <c r="CQ447">
        <v>27</v>
      </c>
      <c r="CR447">
        <v>12866</v>
      </c>
      <c r="CS447">
        <v>18643</v>
      </c>
      <c r="CT447">
        <v>-554</v>
      </c>
      <c r="CU447">
        <v>-340</v>
      </c>
      <c r="CV447">
        <v>12312</v>
      </c>
      <c r="CW447">
        <v>18303</v>
      </c>
      <c r="DB447">
        <v>12312</v>
      </c>
      <c r="DC447">
        <v>18303</v>
      </c>
      <c r="IB447">
        <v>6597</v>
      </c>
      <c r="IC447">
        <v>1723</v>
      </c>
    </row>
    <row r="448" spans="1:311">
      <c r="A448" t="s">
        <v>9014</v>
      </c>
      <c r="B448">
        <v>2310197022</v>
      </c>
      <c r="C448" t="s">
        <v>8524</v>
      </c>
      <c r="D448" t="s">
        <v>9015</v>
      </c>
      <c r="E448">
        <v>24204413</v>
      </c>
      <c r="F448" t="s">
        <v>9016</v>
      </c>
      <c r="G448" t="s">
        <v>3936</v>
      </c>
      <c r="H448" t="s">
        <v>3931</v>
      </c>
      <c r="I448" t="s">
        <v>3932</v>
      </c>
      <c r="L448">
        <v>2999</v>
      </c>
      <c r="M448">
        <v>122</v>
      </c>
      <c r="T448">
        <v>882</v>
      </c>
      <c r="U448">
        <v>825</v>
      </c>
      <c r="AB448">
        <v>303</v>
      </c>
      <c r="AC448">
        <v>365</v>
      </c>
      <c r="AD448">
        <v>4184</v>
      </c>
      <c r="AE448">
        <v>1313</v>
      </c>
      <c r="AL448">
        <v>60072</v>
      </c>
      <c r="AM448">
        <v>18668</v>
      </c>
      <c r="AN448">
        <v>245812</v>
      </c>
      <c r="AO448">
        <v>97541</v>
      </c>
      <c r="AP448">
        <v>72667</v>
      </c>
      <c r="AQ448">
        <v>14063</v>
      </c>
      <c r="AR448">
        <v>18</v>
      </c>
      <c r="AS448">
        <v>90</v>
      </c>
      <c r="AT448">
        <v>378569</v>
      </c>
      <c r="AU448">
        <v>130362</v>
      </c>
      <c r="AV448">
        <v>10538</v>
      </c>
      <c r="AW448">
        <v>10538</v>
      </c>
      <c r="BF448">
        <v>205174</v>
      </c>
      <c r="BG448">
        <v>118241</v>
      </c>
      <c r="BH448">
        <v>215712</v>
      </c>
      <c r="BI448">
        <v>128779</v>
      </c>
      <c r="BL448">
        <v>155641</v>
      </c>
      <c r="BT448">
        <v>155641</v>
      </c>
      <c r="BU448">
        <v>0</v>
      </c>
      <c r="BX448">
        <v>11400</v>
      </c>
      <c r="BY448">
        <v>2895</v>
      </c>
      <c r="CB448">
        <v>11400</v>
      </c>
      <c r="CC448">
        <v>2895</v>
      </c>
      <c r="CD448">
        <v>382753</v>
      </c>
      <c r="CE448">
        <v>131674</v>
      </c>
      <c r="CF448">
        <v>47790</v>
      </c>
      <c r="CH448">
        <v>133008</v>
      </c>
      <c r="CI448">
        <v>106180</v>
      </c>
      <c r="CJ448">
        <v>4663</v>
      </c>
      <c r="CK448">
        <v>8259</v>
      </c>
      <c r="CL448">
        <v>10897</v>
      </c>
      <c r="CN448">
        <v>0</v>
      </c>
      <c r="CO448">
        <v>63</v>
      </c>
      <c r="CP448">
        <v>5928</v>
      </c>
      <c r="CQ448">
        <v>2536</v>
      </c>
      <c r="CR448">
        <v>120846</v>
      </c>
      <c r="CS448">
        <v>111966</v>
      </c>
      <c r="CT448">
        <v>-10013</v>
      </c>
      <c r="CU448">
        <v>-6766</v>
      </c>
      <c r="CV448">
        <v>110833</v>
      </c>
      <c r="CW448">
        <v>105200</v>
      </c>
      <c r="DB448">
        <v>110833</v>
      </c>
      <c r="DC448">
        <v>105200</v>
      </c>
      <c r="DD448">
        <v>217387</v>
      </c>
      <c r="DE448">
        <v>143908</v>
      </c>
      <c r="DF448">
        <v>36589</v>
      </c>
      <c r="DG448">
        <v>37728</v>
      </c>
      <c r="DH448">
        <v>180798</v>
      </c>
      <c r="DI448">
        <v>106180</v>
      </c>
      <c r="DJ448">
        <v>10538</v>
      </c>
      <c r="DK448">
        <v>13040</v>
      </c>
      <c r="DL448">
        <v>23578</v>
      </c>
      <c r="DM448">
        <v>0</v>
      </c>
      <c r="DN448">
        <v>105200</v>
      </c>
      <c r="DO448">
        <v>105200</v>
      </c>
      <c r="DP448">
        <v>110833</v>
      </c>
      <c r="DQ448">
        <v>110833</v>
      </c>
      <c r="DW448">
        <v>10538</v>
      </c>
      <c r="DX448">
        <v>118241</v>
      </c>
      <c r="DY448">
        <v>128779</v>
      </c>
      <c r="DZ448">
        <v>0</v>
      </c>
      <c r="EA448">
        <v>110833</v>
      </c>
      <c r="EB448">
        <v>110833</v>
      </c>
      <c r="EC448">
        <v>0</v>
      </c>
      <c r="ED448">
        <v>23900</v>
      </c>
      <c r="EE448">
        <v>23900</v>
      </c>
      <c r="EF448">
        <v>23900</v>
      </c>
      <c r="EG448">
        <v>23900</v>
      </c>
      <c r="EH448">
        <v>10538</v>
      </c>
      <c r="EI448">
        <v>205174</v>
      </c>
      <c r="EJ448">
        <v>215712</v>
      </c>
      <c r="EK448">
        <v>215712</v>
      </c>
      <c r="EL448">
        <v>128779</v>
      </c>
      <c r="EM448">
        <v>114550</v>
      </c>
      <c r="EN448">
        <v>15315</v>
      </c>
      <c r="EO448">
        <v>304196</v>
      </c>
      <c r="EP448">
        <v>147884</v>
      </c>
      <c r="ES448">
        <v>408</v>
      </c>
      <c r="ET448">
        <v>38010</v>
      </c>
      <c r="EU448">
        <v>149923</v>
      </c>
      <c r="EV448">
        <v>252469</v>
      </c>
      <c r="EW448">
        <v>117719</v>
      </c>
      <c r="EX448">
        <v>33743</v>
      </c>
      <c r="EY448">
        <v>10588</v>
      </c>
      <c r="EZ448">
        <v>10177</v>
      </c>
      <c r="FA448">
        <v>6435</v>
      </c>
      <c r="FB448">
        <v>8127</v>
      </c>
      <c r="FC448">
        <v>23640</v>
      </c>
      <c r="FD448">
        <v>13489</v>
      </c>
      <c r="FE448">
        <v>-21860</v>
      </c>
      <c r="FF448">
        <v>-1539</v>
      </c>
      <c r="FI448">
        <v>3924</v>
      </c>
      <c r="FJ448">
        <v>15315</v>
      </c>
      <c r="FK448">
        <v>114550</v>
      </c>
      <c r="FM448">
        <v>18460</v>
      </c>
      <c r="FO448">
        <v>19550</v>
      </c>
      <c r="FP448">
        <v>76540</v>
      </c>
      <c r="FR448">
        <v>58604</v>
      </c>
      <c r="FS448">
        <v>13776</v>
      </c>
      <c r="FT448">
        <v>14063</v>
      </c>
      <c r="FU448">
        <v>287</v>
      </c>
      <c r="FV448">
        <v>72667</v>
      </c>
      <c r="FW448">
        <v>14063</v>
      </c>
      <c r="FX448">
        <v>0</v>
      </c>
      <c r="FY448">
        <v>0</v>
      </c>
      <c r="GG448">
        <v>500</v>
      </c>
      <c r="GI448">
        <v>168800</v>
      </c>
      <c r="GJ448">
        <v>13100</v>
      </c>
      <c r="GK448">
        <v>3924</v>
      </c>
      <c r="GL448">
        <v>2215</v>
      </c>
      <c r="GM448">
        <v>168800</v>
      </c>
      <c r="GW448">
        <v>105200</v>
      </c>
      <c r="GX448">
        <v>1</v>
      </c>
      <c r="GY448">
        <v>128779</v>
      </c>
      <c r="HC448">
        <v>105200</v>
      </c>
      <c r="HD448">
        <v>1</v>
      </c>
      <c r="HE448">
        <v>128779</v>
      </c>
      <c r="HF448">
        <v>105200</v>
      </c>
      <c r="HG448">
        <v>1</v>
      </c>
      <c r="HH448">
        <v>118241</v>
      </c>
      <c r="HL448">
        <v>105200</v>
      </c>
      <c r="HM448">
        <v>1</v>
      </c>
      <c r="HN448">
        <v>118241</v>
      </c>
    </row>
    <row r="449" spans="1:237">
      <c r="A449" t="s">
        <v>9017</v>
      </c>
      <c r="B449">
        <v>7751201553</v>
      </c>
      <c r="C449" t="s">
        <v>4188</v>
      </c>
      <c r="D449" t="s">
        <v>9018</v>
      </c>
      <c r="E449">
        <v>23988783</v>
      </c>
      <c r="F449" t="s">
        <v>9019</v>
      </c>
      <c r="G449" t="s">
        <v>3936</v>
      </c>
      <c r="H449" t="s">
        <v>3931</v>
      </c>
      <c r="I449" t="s">
        <v>3932</v>
      </c>
      <c r="AF449">
        <v>0</v>
      </c>
      <c r="AL449">
        <v>117</v>
      </c>
      <c r="AM449">
        <v>9</v>
      </c>
      <c r="AN449">
        <v>3652</v>
      </c>
      <c r="AO449">
        <v>10052</v>
      </c>
      <c r="AP449">
        <v>137</v>
      </c>
      <c r="AQ449">
        <v>243</v>
      </c>
      <c r="AR449">
        <v>6570</v>
      </c>
      <c r="AS449">
        <v>22</v>
      </c>
      <c r="AT449">
        <v>10477</v>
      </c>
      <c r="AU449">
        <v>10327</v>
      </c>
      <c r="AV449">
        <v>1000</v>
      </c>
      <c r="AW449">
        <v>1000</v>
      </c>
      <c r="BB449">
        <v>9000</v>
      </c>
      <c r="BC449">
        <v>9500</v>
      </c>
      <c r="BF449">
        <v>385</v>
      </c>
      <c r="BG449">
        <v>-187</v>
      </c>
      <c r="BH449">
        <v>10385</v>
      </c>
      <c r="BI449">
        <v>10313</v>
      </c>
      <c r="BX449">
        <v>92</v>
      </c>
      <c r="BY449">
        <v>14</v>
      </c>
      <c r="CB449">
        <v>92</v>
      </c>
      <c r="CC449">
        <v>14</v>
      </c>
      <c r="CD449">
        <v>10477</v>
      </c>
      <c r="CE449">
        <v>10327</v>
      </c>
      <c r="CH449">
        <v>170</v>
      </c>
      <c r="CI449">
        <v>-344</v>
      </c>
      <c r="CJ449">
        <v>479</v>
      </c>
      <c r="CN449">
        <v>58</v>
      </c>
      <c r="CO449">
        <v>343</v>
      </c>
      <c r="CP449">
        <v>32</v>
      </c>
      <c r="CQ449">
        <v>131</v>
      </c>
      <c r="CR449">
        <v>675</v>
      </c>
      <c r="CS449">
        <v>-132</v>
      </c>
      <c r="CT449">
        <v>-104</v>
      </c>
      <c r="CU449">
        <v>-13</v>
      </c>
      <c r="CV449">
        <v>571</v>
      </c>
      <c r="CW449">
        <v>-145</v>
      </c>
      <c r="DB449">
        <v>571</v>
      </c>
      <c r="DC449">
        <v>-145</v>
      </c>
      <c r="DD449">
        <v>1788</v>
      </c>
      <c r="DE449">
        <v>470</v>
      </c>
      <c r="DF449">
        <v>1618</v>
      </c>
      <c r="DG449">
        <v>814</v>
      </c>
      <c r="DH449">
        <v>170</v>
      </c>
      <c r="DI449">
        <v>-344</v>
      </c>
    </row>
    <row r="450" spans="1:237">
      <c r="A450" t="s">
        <v>9020</v>
      </c>
      <c r="B450">
        <v>7743165125</v>
      </c>
      <c r="C450" t="s">
        <v>9021</v>
      </c>
      <c r="D450" t="s">
        <v>3063</v>
      </c>
      <c r="E450">
        <v>24602787</v>
      </c>
      <c r="F450" t="s">
        <v>9022</v>
      </c>
      <c r="G450" t="s">
        <v>3936</v>
      </c>
      <c r="H450" t="s">
        <v>4019</v>
      </c>
      <c r="I450" t="s">
        <v>3932</v>
      </c>
      <c r="AL450">
        <v>88865</v>
      </c>
      <c r="AM450">
        <v>88091</v>
      </c>
      <c r="AP450">
        <v>694</v>
      </c>
      <c r="AQ450">
        <v>3426</v>
      </c>
      <c r="BH450">
        <v>28948</v>
      </c>
      <c r="BI450">
        <v>22695</v>
      </c>
      <c r="BR450">
        <v>0</v>
      </c>
      <c r="BV450">
        <v>48570</v>
      </c>
      <c r="BW450">
        <v>56268</v>
      </c>
      <c r="BX450">
        <v>12040</v>
      </c>
      <c r="BY450">
        <v>12555</v>
      </c>
      <c r="CD450">
        <v>89558</v>
      </c>
      <c r="CE450">
        <v>91517</v>
      </c>
      <c r="CL450">
        <v>4684</v>
      </c>
      <c r="CM450">
        <v>3678</v>
      </c>
      <c r="CN450">
        <v>51824</v>
      </c>
      <c r="CO450">
        <v>44958</v>
      </c>
      <c r="CP450">
        <v>7456</v>
      </c>
      <c r="CQ450">
        <v>25639</v>
      </c>
      <c r="CT450">
        <v>2193</v>
      </c>
      <c r="CU450">
        <v>3642</v>
      </c>
      <c r="CV450">
        <v>6253</v>
      </c>
      <c r="CW450">
        <v>6400</v>
      </c>
      <c r="DD450">
        <v>58447</v>
      </c>
      <c r="DE450">
        <v>73748</v>
      </c>
      <c r="DF450">
        <v>89685</v>
      </c>
      <c r="DG450">
        <v>79347</v>
      </c>
    </row>
    <row r="451" spans="1:237">
      <c r="A451" t="s">
        <v>9023</v>
      </c>
      <c r="B451">
        <v>9727003956</v>
      </c>
      <c r="C451" t="s">
        <v>3943</v>
      </c>
      <c r="D451" t="s">
        <v>3070</v>
      </c>
      <c r="E451">
        <v>23646797</v>
      </c>
      <c r="F451" t="s">
        <v>9024</v>
      </c>
      <c r="G451" t="s">
        <v>3936</v>
      </c>
      <c r="H451" t="s">
        <v>3931</v>
      </c>
      <c r="I451" t="s">
        <v>3932</v>
      </c>
      <c r="T451">
        <v>245</v>
      </c>
      <c r="AL451">
        <v>19235</v>
      </c>
      <c r="AM451">
        <v>15739</v>
      </c>
      <c r="AP451">
        <v>92</v>
      </c>
      <c r="AQ451">
        <v>287</v>
      </c>
      <c r="BH451">
        <v>11048</v>
      </c>
      <c r="BI451">
        <v>5751</v>
      </c>
      <c r="BL451">
        <v>2900</v>
      </c>
      <c r="BM451">
        <v>5000</v>
      </c>
      <c r="BR451">
        <v>5000</v>
      </c>
      <c r="BS451">
        <v>5000</v>
      </c>
      <c r="BX451">
        <v>623</v>
      </c>
      <c r="BY451">
        <v>275</v>
      </c>
      <c r="CD451">
        <v>19572</v>
      </c>
      <c r="CE451">
        <v>16026</v>
      </c>
      <c r="CN451">
        <v>2595</v>
      </c>
      <c r="CO451">
        <v>258</v>
      </c>
      <c r="CP451">
        <v>215</v>
      </c>
      <c r="CQ451">
        <v>7619</v>
      </c>
      <c r="CT451">
        <v>741</v>
      </c>
      <c r="CU451">
        <v>855</v>
      </c>
      <c r="CV451">
        <v>5297</v>
      </c>
      <c r="CW451">
        <v>-879</v>
      </c>
      <c r="DD451">
        <v>12552</v>
      </c>
      <c r="DE451">
        <v>16102</v>
      </c>
      <c r="DF451">
        <v>8894</v>
      </c>
      <c r="DG451">
        <v>8765</v>
      </c>
    </row>
    <row r="452" spans="1:237">
      <c r="A452" t="s">
        <v>9025</v>
      </c>
      <c r="B452">
        <v>2130233698</v>
      </c>
      <c r="C452" t="s">
        <v>3999</v>
      </c>
      <c r="D452" t="s">
        <v>3077</v>
      </c>
      <c r="E452">
        <v>23953361</v>
      </c>
      <c r="F452" t="s">
        <v>9026</v>
      </c>
      <c r="G452" t="s">
        <v>3936</v>
      </c>
      <c r="H452" t="s">
        <v>3931</v>
      </c>
      <c r="I452" t="s">
        <v>3932</v>
      </c>
      <c r="T452">
        <v>64</v>
      </c>
      <c r="U452">
        <v>64</v>
      </c>
      <c r="AD452">
        <v>64</v>
      </c>
      <c r="AE452">
        <v>64</v>
      </c>
      <c r="AF452">
        <v>64</v>
      </c>
      <c r="AG452">
        <v>7</v>
      </c>
      <c r="AL452">
        <v>27030</v>
      </c>
      <c r="AM452">
        <v>26194</v>
      </c>
      <c r="AN452">
        <v>11004</v>
      </c>
      <c r="AO452">
        <v>10379</v>
      </c>
      <c r="AP452">
        <v>587</v>
      </c>
      <c r="AQ452">
        <v>316</v>
      </c>
      <c r="AR452">
        <v>225</v>
      </c>
      <c r="AS452">
        <v>225</v>
      </c>
      <c r="AT452">
        <v>38910</v>
      </c>
      <c r="AU452">
        <v>37121</v>
      </c>
      <c r="AV452">
        <v>10</v>
      </c>
      <c r="AW452">
        <v>10</v>
      </c>
      <c r="BF452">
        <v>36165</v>
      </c>
      <c r="BG452">
        <v>29018</v>
      </c>
      <c r="BH452">
        <v>36175</v>
      </c>
      <c r="BI452">
        <v>29028</v>
      </c>
      <c r="BV452">
        <v>1839</v>
      </c>
      <c r="BW452">
        <v>8016</v>
      </c>
      <c r="BX452">
        <v>960</v>
      </c>
      <c r="BY452">
        <v>141</v>
      </c>
      <c r="CB452">
        <v>2799</v>
      </c>
      <c r="CC452">
        <v>8157</v>
      </c>
      <c r="CD452">
        <v>38974</v>
      </c>
      <c r="CE452">
        <v>37185</v>
      </c>
      <c r="CH452">
        <v>3304</v>
      </c>
      <c r="CI452">
        <v>3920</v>
      </c>
      <c r="CN452">
        <v>0</v>
      </c>
      <c r="CO452">
        <v>2</v>
      </c>
      <c r="CP452">
        <v>130</v>
      </c>
      <c r="CQ452">
        <v>19</v>
      </c>
      <c r="CR452">
        <v>3174</v>
      </c>
      <c r="CS452">
        <v>3903</v>
      </c>
      <c r="CT452">
        <v>-296</v>
      </c>
      <c r="CU452">
        <v>-132</v>
      </c>
      <c r="CV452">
        <v>2878</v>
      </c>
      <c r="CW452">
        <v>3771</v>
      </c>
      <c r="DB452">
        <v>2878</v>
      </c>
      <c r="DC452">
        <v>3771</v>
      </c>
      <c r="DD452">
        <v>9870</v>
      </c>
      <c r="DE452">
        <v>5044</v>
      </c>
      <c r="DF452">
        <v>6566</v>
      </c>
      <c r="DG452">
        <v>1124</v>
      </c>
      <c r="DH452">
        <v>3304</v>
      </c>
      <c r="DI452">
        <v>3920</v>
      </c>
    </row>
    <row r="453" spans="1:237">
      <c r="A453" t="s">
        <v>9027</v>
      </c>
      <c r="B453">
        <v>9725016460</v>
      </c>
      <c r="C453" t="s">
        <v>8274</v>
      </c>
      <c r="D453" t="s">
        <v>3084</v>
      </c>
      <c r="E453">
        <v>23092506</v>
      </c>
      <c r="F453" t="s">
        <v>9028</v>
      </c>
      <c r="G453" t="s">
        <v>3936</v>
      </c>
      <c r="H453" t="s">
        <v>3931</v>
      </c>
      <c r="I453" t="s">
        <v>3932</v>
      </c>
      <c r="AF453">
        <v>0</v>
      </c>
      <c r="AG453">
        <v>7588</v>
      </c>
      <c r="AL453">
        <v>2382</v>
      </c>
      <c r="AM453">
        <v>9707</v>
      </c>
      <c r="AP453">
        <v>44817</v>
      </c>
      <c r="AQ453">
        <v>4010</v>
      </c>
      <c r="BH453">
        <v>39000</v>
      </c>
      <c r="BI453">
        <v>18016</v>
      </c>
      <c r="BX453">
        <v>8199</v>
      </c>
      <c r="BY453">
        <v>3288</v>
      </c>
      <c r="CD453">
        <v>47199</v>
      </c>
      <c r="CE453">
        <v>21304</v>
      </c>
      <c r="CL453">
        <v>193</v>
      </c>
      <c r="CM453">
        <v>38</v>
      </c>
      <c r="CN453">
        <v>8</v>
      </c>
      <c r="CO453">
        <v>100</v>
      </c>
      <c r="CP453">
        <v>982</v>
      </c>
      <c r="CQ453">
        <v>826</v>
      </c>
      <c r="CT453">
        <v>13259</v>
      </c>
      <c r="CU453">
        <v>1689</v>
      </c>
      <c r="CV453">
        <v>94039</v>
      </c>
      <c r="CW453">
        <v>26452</v>
      </c>
      <c r="DD453">
        <v>241557</v>
      </c>
      <c r="DE453">
        <v>56479</v>
      </c>
      <c r="DF453">
        <v>133092</v>
      </c>
      <c r="DG453">
        <v>27574</v>
      </c>
    </row>
    <row r="454" spans="1:237">
      <c r="A454" t="s">
        <v>9029</v>
      </c>
      <c r="B454">
        <v>9715208490</v>
      </c>
      <c r="C454" t="s">
        <v>4098</v>
      </c>
      <c r="D454" t="s">
        <v>3091</v>
      </c>
      <c r="E454">
        <v>23206996</v>
      </c>
      <c r="F454" t="s">
        <v>9030</v>
      </c>
      <c r="G454" t="s">
        <v>3936</v>
      </c>
      <c r="H454" t="s">
        <v>3931</v>
      </c>
      <c r="I454" t="s">
        <v>3932</v>
      </c>
      <c r="X454">
        <v>4807</v>
      </c>
      <c r="Y454">
        <v>4807</v>
      </c>
      <c r="AF454">
        <v>678</v>
      </c>
      <c r="AG454">
        <v>673</v>
      </c>
      <c r="AL454">
        <v>655004</v>
      </c>
      <c r="AM454">
        <v>665209</v>
      </c>
      <c r="AP454">
        <v>19305</v>
      </c>
      <c r="AQ454">
        <v>15303</v>
      </c>
      <c r="BH454">
        <v>-5069</v>
      </c>
      <c r="BI454">
        <v>602</v>
      </c>
      <c r="BX454">
        <v>684863</v>
      </c>
      <c r="BY454">
        <v>685390</v>
      </c>
      <c r="CD454">
        <v>679794</v>
      </c>
      <c r="CE454">
        <v>685992</v>
      </c>
      <c r="CN454">
        <v>9495</v>
      </c>
      <c r="CO454">
        <v>27818</v>
      </c>
      <c r="CP454">
        <v>1353</v>
      </c>
      <c r="CQ454">
        <v>1499</v>
      </c>
      <c r="CT454">
        <v>556</v>
      </c>
      <c r="CU454">
        <v>20</v>
      </c>
      <c r="CV454">
        <v>-5728</v>
      </c>
      <c r="CW454">
        <v>62</v>
      </c>
      <c r="DF454">
        <v>13314</v>
      </c>
      <c r="DG454">
        <v>26237</v>
      </c>
    </row>
    <row r="455" spans="1:237">
      <c r="A455" t="s">
        <v>9031</v>
      </c>
      <c r="B455">
        <v>6316276246</v>
      </c>
      <c r="C455" t="s">
        <v>3966</v>
      </c>
      <c r="D455" t="s">
        <v>3097</v>
      </c>
      <c r="E455">
        <v>23337597</v>
      </c>
      <c r="F455" t="s">
        <v>9032</v>
      </c>
      <c r="G455" t="s">
        <v>3936</v>
      </c>
      <c r="H455" t="s">
        <v>3931</v>
      </c>
      <c r="I455" t="s">
        <v>3932</v>
      </c>
      <c r="AL455">
        <v>23982</v>
      </c>
      <c r="AM455">
        <v>4683</v>
      </c>
      <c r="AN455">
        <v>12473</v>
      </c>
      <c r="AO455">
        <v>403308</v>
      </c>
      <c r="AP455">
        <v>965</v>
      </c>
      <c r="AQ455">
        <v>764</v>
      </c>
      <c r="AT455">
        <v>37420</v>
      </c>
      <c r="AU455">
        <v>408755</v>
      </c>
      <c r="AV455">
        <v>10</v>
      </c>
      <c r="AW455">
        <v>10</v>
      </c>
      <c r="BB455">
        <v>10304</v>
      </c>
      <c r="BC455">
        <v>10304</v>
      </c>
      <c r="BF455">
        <v>22324</v>
      </c>
      <c r="BG455">
        <v>98717</v>
      </c>
      <c r="BH455">
        <v>32637</v>
      </c>
      <c r="BI455">
        <v>109031</v>
      </c>
      <c r="BL455">
        <v>0</v>
      </c>
      <c r="BM455">
        <v>58018</v>
      </c>
      <c r="BT455">
        <v>0</v>
      </c>
      <c r="BU455">
        <v>58018</v>
      </c>
      <c r="BX455">
        <v>4783</v>
      </c>
      <c r="BY455">
        <v>241706</v>
      </c>
      <c r="CB455">
        <v>4783</v>
      </c>
      <c r="CC455">
        <v>241706</v>
      </c>
      <c r="CD455">
        <v>37420</v>
      </c>
      <c r="CE455">
        <v>408755</v>
      </c>
      <c r="CF455">
        <v>42237</v>
      </c>
      <c r="CG455">
        <v>32675</v>
      </c>
      <c r="CH455">
        <v>132550</v>
      </c>
      <c r="CI455">
        <v>118483</v>
      </c>
      <c r="CN455">
        <v>28590</v>
      </c>
      <c r="CO455">
        <v>10862</v>
      </c>
      <c r="CP455">
        <v>228047</v>
      </c>
      <c r="CQ455">
        <v>21104</v>
      </c>
      <c r="CR455">
        <v>-66907</v>
      </c>
      <c r="CS455">
        <v>108241</v>
      </c>
      <c r="CT455">
        <v>-9486</v>
      </c>
      <c r="CU455">
        <v>-9212</v>
      </c>
      <c r="CV455">
        <v>-76393</v>
      </c>
      <c r="CW455">
        <v>99029</v>
      </c>
      <c r="DB455">
        <v>-76393</v>
      </c>
      <c r="DC455">
        <v>99029</v>
      </c>
      <c r="DD455">
        <v>174787</v>
      </c>
      <c r="DE455">
        <v>151158</v>
      </c>
      <c r="DH455">
        <v>174787</v>
      </c>
      <c r="DI455">
        <v>151158</v>
      </c>
      <c r="EK455">
        <v>32637</v>
      </c>
      <c r="EL455">
        <v>109031</v>
      </c>
      <c r="FR455">
        <v>0</v>
      </c>
      <c r="FT455">
        <v>0</v>
      </c>
      <c r="FV455">
        <v>0</v>
      </c>
      <c r="FX455">
        <v>0</v>
      </c>
      <c r="FY455">
        <v>0</v>
      </c>
    </row>
    <row r="456" spans="1:237">
      <c r="A456" t="s">
        <v>9033</v>
      </c>
      <c r="B456">
        <v>1656113306</v>
      </c>
      <c r="C456" t="s">
        <v>3985</v>
      </c>
      <c r="D456" t="s">
        <v>9034</v>
      </c>
      <c r="E456">
        <v>24560072</v>
      </c>
      <c r="F456" t="s">
        <v>9035</v>
      </c>
      <c r="G456" t="s">
        <v>3936</v>
      </c>
      <c r="H456" t="s">
        <v>3931</v>
      </c>
      <c r="I456" t="s">
        <v>3932</v>
      </c>
      <c r="AF456">
        <v>75</v>
      </c>
      <c r="AL456">
        <v>23174</v>
      </c>
      <c r="AM456">
        <v>21476</v>
      </c>
      <c r="AN456">
        <v>478</v>
      </c>
      <c r="AP456">
        <v>3436</v>
      </c>
      <c r="AQ456">
        <v>638</v>
      </c>
      <c r="AT456">
        <v>27163</v>
      </c>
      <c r="AU456">
        <v>22114</v>
      </c>
      <c r="AV456">
        <v>10</v>
      </c>
      <c r="AW456">
        <v>10</v>
      </c>
      <c r="BF456">
        <v>22015</v>
      </c>
      <c r="BG456">
        <v>20168</v>
      </c>
      <c r="BH456">
        <v>22025</v>
      </c>
      <c r="BI456">
        <v>20178</v>
      </c>
      <c r="BX456">
        <v>5138</v>
      </c>
      <c r="BY456">
        <v>1936</v>
      </c>
      <c r="CB456">
        <v>5138</v>
      </c>
      <c r="CC456">
        <v>1936</v>
      </c>
      <c r="CD456">
        <v>27163</v>
      </c>
      <c r="CE456">
        <v>22114</v>
      </c>
      <c r="CF456">
        <v>0</v>
      </c>
      <c r="CG456">
        <v>0</v>
      </c>
      <c r="CH456">
        <v>3667</v>
      </c>
      <c r="CI456">
        <v>11552</v>
      </c>
      <c r="CJ456">
        <v>42</v>
      </c>
      <c r="CL456">
        <v>0</v>
      </c>
      <c r="CM456">
        <v>0</v>
      </c>
      <c r="CN456">
        <v>1173</v>
      </c>
      <c r="CP456">
        <v>1300</v>
      </c>
      <c r="CQ456">
        <v>80</v>
      </c>
      <c r="CR456">
        <v>3582</v>
      </c>
      <c r="CS456">
        <v>11472</v>
      </c>
      <c r="CT456">
        <v>-1729</v>
      </c>
      <c r="CU456">
        <v>-1302</v>
      </c>
      <c r="CV456">
        <v>1853</v>
      </c>
      <c r="CW456">
        <v>10170</v>
      </c>
      <c r="CX456">
        <v>0</v>
      </c>
      <c r="CY456">
        <v>0</v>
      </c>
      <c r="DB456">
        <v>1853</v>
      </c>
      <c r="DC456">
        <v>10170</v>
      </c>
      <c r="DD456">
        <v>49075</v>
      </c>
      <c r="DE456">
        <v>51826</v>
      </c>
      <c r="DF456">
        <v>38712</v>
      </c>
      <c r="DG456">
        <v>30884</v>
      </c>
      <c r="DH456">
        <v>10363</v>
      </c>
      <c r="DI456">
        <v>20942</v>
      </c>
      <c r="IB456">
        <v>6696</v>
      </c>
      <c r="IC456">
        <v>9390</v>
      </c>
    </row>
    <row r="457" spans="1:237">
      <c r="A457" t="s">
        <v>9036</v>
      </c>
      <c r="B457">
        <v>5405074715</v>
      </c>
      <c r="C457" t="s">
        <v>4081</v>
      </c>
      <c r="D457" t="s">
        <v>3111</v>
      </c>
      <c r="E457">
        <v>24127739</v>
      </c>
      <c r="F457" t="s">
        <v>9037</v>
      </c>
      <c r="G457" t="s">
        <v>3936</v>
      </c>
      <c r="H457" t="s">
        <v>3931</v>
      </c>
      <c r="I457" t="s">
        <v>3932</v>
      </c>
      <c r="AF457">
        <v>2273</v>
      </c>
      <c r="AG457">
        <v>2273</v>
      </c>
      <c r="AL457">
        <v>11387</v>
      </c>
      <c r="AM457">
        <v>23161</v>
      </c>
      <c r="AP457">
        <v>207</v>
      </c>
      <c r="AQ457">
        <v>212</v>
      </c>
      <c r="BH457">
        <v>12424</v>
      </c>
      <c r="BI457">
        <v>17362</v>
      </c>
      <c r="BL457">
        <v>0</v>
      </c>
      <c r="BM457">
        <v>7800</v>
      </c>
      <c r="BV457">
        <v>0</v>
      </c>
      <c r="BW457">
        <v>69</v>
      </c>
      <c r="BX457">
        <v>1443</v>
      </c>
      <c r="BY457">
        <v>415</v>
      </c>
      <c r="CD457">
        <v>13867</v>
      </c>
      <c r="CE457">
        <v>25646</v>
      </c>
      <c r="CL457">
        <v>370</v>
      </c>
      <c r="CM457">
        <v>69</v>
      </c>
      <c r="CN457">
        <v>19</v>
      </c>
      <c r="CO457">
        <v>7900</v>
      </c>
      <c r="CP457">
        <v>4715</v>
      </c>
      <c r="CQ457">
        <v>3960</v>
      </c>
      <c r="CT457">
        <v>1421</v>
      </c>
      <c r="CU457">
        <v>22</v>
      </c>
      <c r="CV457">
        <v>-4938</v>
      </c>
      <c r="CW457">
        <v>3860</v>
      </c>
      <c r="DD457">
        <v>81770</v>
      </c>
      <c r="DE457">
        <v>2333</v>
      </c>
      <c r="DF457">
        <v>80221</v>
      </c>
      <c r="DG457">
        <v>2322</v>
      </c>
    </row>
    <row r="458" spans="1:237">
      <c r="A458" t="s">
        <v>9038</v>
      </c>
      <c r="B458">
        <v>6670510671</v>
      </c>
      <c r="C458" t="s">
        <v>8430</v>
      </c>
      <c r="D458" t="s">
        <v>3117</v>
      </c>
      <c r="E458">
        <v>23598672</v>
      </c>
      <c r="F458" t="s">
        <v>9039</v>
      </c>
      <c r="G458" t="s">
        <v>3936</v>
      </c>
      <c r="H458" t="s">
        <v>3931</v>
      </c>
      <c r="I458" t="s">
        <v>3932</v>
      </c>
      <c r="T458">
        <v>876</v>
      </c>
      <c r="U458">
        <v>885</v>
      </c>
      <c r="AL458">
        <v>2329</v>
      </c>
      <c r="AM458">
        <v>13495</v>
      </c>
      <c r="AP458">
        <v>8</v>
      </c>
      <c r="AQ458">
        <v>70</v>
      </c>
      <c r="BH458">
        <v>830</v>
      </c>
      <c r="BI458">
        <v>10807</v>
      </c>
      <c r="BL458">
        <v>1901</v>
      </c>
      <c r="BM458">
        <v>3500</v>
      </c>
      <c r="BV458">
        <v>185</v>
      </c>
      <c r="BX458">
        <v>297</v>
      </c>
      <c r="BY458">
        <v>143</v>
      </c>
      <c r="CD458">
        <v>3213</v>
      </c>
      <c r="CE458">
        <v>14450</v>
      </c>
      <c r="CL458">
        <v>185</v>
      </c>
      <c r="CN458">
        <v>6348</v>
      </c>
      <c r="CO458">
        <v>4616</v>
      </c>
      <c r="CP458">
        <v>3443</v>
      </c>
      <c r="CQ458">
        <v>4914</v>
      </c>
      <c r="CT458">
        <v>227</v>
      </c>
      <c r="CU458">
        <v>199</v>
      </c>
      <c r="CV458">
        <v>1023</v>
      </c>
      <c r="CW458">
        <v>-2272</v>
      </c>
      <c r="DD458">
        <v>22</v>
      </c>
      <c r="DE458">
        <v>175</v>
      </c>
      <c r="DF458">
        <v>1492</v>
      </c>
      <c r="DG458">
        <v>1950</v>
      </c>
    </row>
    <row r="459" spans="1:237">
      <c r="A459" t="s">
        <v>9040</v>
      </c>
      <c r="B459">
        <v>7725321396</v>
      </c>
      <c r="C459" t="s">
        <v>4033</v>
      </c>
      <c r="D459" t="s">
        <v>3124</v>
      </c>
      <c r="E459">
        <v>24370720</v>
      </c>
      <c r="F459" t="s">
        <v>9041</v>
      </c>
      <c r="G459" t="s">
        <v>3936</v>
      </c>
      <c r="H459" t="s">
        <v>3931</v>
      </c>
      <c r="I459" t="s">
        <v>3932</v>
      </c>
      <c r="L459">
        <v>2</v>
      </c>
      <c r="M459">
        <v>9</v>
      </c>
      <c r="X459">
        <v>29656</v>
      </c>
      <c r="Y459">
        <v>30157</v>
      </c>
      <c r="Z459">
        <v>101</v>
      </c>
      <c r="AA459">
        <v>52</v>
      </c>
      <c r="AB459">
        <v>57</v>
      </c>
      <c r="AC459">
        <v>110</v>
      </c>
      <c r="AD459">
        <v>29816</v>
      </c>
      <c r="AE459">
        <v>30328</v>
      </c>
      <c r="AL459">
        <v>18538</v>
      </c>
      <c r="AM459">
        <v>18378</v>
      </c>
      <c r="AP459">
        <v>36606</v>
      </c>
      <c r="AQ459">
        <v>30855</v>
      </c>
      <c r="AR459">
        <v>86</v>
      </c>
      <c r="AS459">
        <v>42</v>
      </c>
      <c r="AT459">
        <v>55230</v>
      </c>
      <c r="AU459">
        <v>49275</v>
      </c>
      <c r="AV459">
        <v>100</v>
      </c>
      <c r="AW459">
        <v>100</v>
      </c>
      <c r="BF459">
        <v>80306</v>
      </c>
      <c r="BG459">
        <v>77809</v>
      </c>
      <c r="BH459">
        <v>80406</v>
      </c>
      <c r="BI459">
        <v>77909</v>
      </c>
      <c r="BP459">
        <v>403</v>
      </c>
      <c r="BQ459">
        <v>261</v>
      </c>
      <c r="BX459">
        <v>4237</v>
      </c>
      <c r="BY459">
        <v>1434</v>
      </c>
      <c r="CB459">
        <v>4640</v>
      </c>
      <c r="CC459">
        <v>1695</v>
      </c>
      <c r="CD459">
        <v>85045</v>
      </c>
      <c r="CE459">
        <v>79604</v>
      </c>
      <c r="CF459">
        <v>13020</v>
      </c>
      <c r="CG459">
        <v>17955</v>
      </c>
      <c r="CH459">
        <v>45381</v>
      </c>
      <c r="CI459">
        <v>67207</v>
      </c>
      <c r="CJ459">
        <v>3017</v>
      </c>
      <c r="CK459">
        <v>1457</v>
      </c>
      <c r="CN459">
        <v>3201</v>
      </c>
      <c r="CO459">
        <v>3497</v>
      </c>
      <c r="CP459">
        <v>4971</v>
      </c>
      <c r="CQ459">
        <v>10397</v>
      </c>
      <c r="CR459">
        <v>89628</v>
      </c>
      <c r="CS459">
        <v>81378</v>
      </c>
      <c r="CT459">
        <v>-9322</v>
      </c>
      <c r="CU459">
        <v>-13570</v>
      </c>
      <c r="CV459">
        <v>80306</v>
      </c>
      <c r="CW459">
        <v>67808</v>
      </c>
      <c r="CX459">
        <v>9370</v>
      </c>
      <c r="CY459">
        <v>13592</v>
      </c>
      <c r="CZ459">
        <v>48</v>
      </c>
      <c r="DA459">
        <v>21</v>
      </c>
      <c r="DB459">
        <v>80306</v>
      </c>
      <c r="DC459">
        <v>67808</v>
      </c>
      <c r="DD459">
        <v>58903</v>
      </c>
      <c r="DE459">
        <v>85942</v>
      </c>
      <c r="DF459">
        <v>502</v>
      </c>
      <c r="DG459">
        <v>780</v>
      </c>
      <c r="DH459">
        <v>58401</v>
      </c>
      <c r="DI459">
        <v>85162</v>
      </c>
      <c r="DJ459">
        <v>100</v>
      </c>
      <c r="DK459">
        <v>95648</v>
      </c>
      <c r="DL459">
        <v>95748</v>
      </c>
      <c r="DM459">
        <v>0</v>
      </c>
      <c r="DN459">
        <v>67809</v>
      </c>
      <c r="DO459">
        <v>67809</v>
      </c>
      <c r="DP459">
        <v>80306</v>
      </c>
      <c r="DQ459">
        <v>80306</v>
      </c>
      <c r="DR459">
        <v>0</v>
      </c>
      <c r="DS459">
        <v>85648</v>
      </c>
      <c r="DT459">
        <v>85648</v>
      </c>
      <c r="DU459">
        <v>85648</v>
      </c>
      <c r="DV459">
        <v>85648</v>
      </c>
      <c r="DW459">
        <v>100</v>
      </c>
      <c r="DX459">
        <v>77809</v>
      </c>
      <c r="DY459">
        <v>77909</v>
      </c>
      <c r="DZ459">
        <v>0</v>
      </c>
      <c r="EA459">
        <v>80306</v>
      </c>
      <c r="EB459">
        <v>80306</v>
      </c>
      <c r="EC459">
        <v>0</v>
      </c>
      <c r="ED459">
        <v>77809</v>
      </c>
      <c r="EE459">
        <v>77809</v>
      </c>
      <c r="EF459">
        <v>77809</v>
      </c>
      <c r="EG459">
        <v>77809</v>
      </c>
      <c r="EH459">
        <v>100</v>
      </c>
      <c r="EI459">
        <v>80306</v>
      </c>
      <c r="EJ459">
        <v>80406</v>
      </c>
      <c r="EK459">
        <v>80406</v>
      </c>
      <c r="EL459">
        <v>77909</v>
      </c>
      <c r="EM459">
        <v>43000</v>
      </c>
      <c r="EN459">
        <v>19614</v>
      </c>
      <c r="EO459">
        <v>60041</v>
      </c>
      <c r="EP459">
        <v>120</v>
      </c>
      <c r="ES459">
        <v>3606</v>
      </c>
      <c r="ET459">
        <v>77252</v>
      </c>
      <c r="EU459">
        <v>87740</v>
      </c>
      <c r="EV459">
        <v>11966</v>
      </c>
      <c r="EW459">
        <v>15875</v>
      </c>
      <c r="EX459">
        <v>1525</v>
      </c>
      <c r="EY459">
        <v>1772</v>
      </c>
      <c r="FA459">
        <v>6503</v>
      </c>
      <c r="FB459">
        <v>18978</v>
      </c>
      <c r="FC459">
        <v>3637</v>
      </c>
      <c r="FD459">
        <v>6455</v>
      </c>
      <c r="FE459">
        <v>40016</v>
      </c>
      <c r="FF459">
        <v>47464</v>
      </c>
      <c r="FI459">
        <v>43000</v>
      </c>
      <c r="FJ459">
        <v>19614</v>
      </c>
      <c r="FM459">
        <v>77252</v>
      </c>
      <c r="FN459">
        <v>87740</v>
      </c>
      <c r="FP459">
        <v>-77252</v>
      </c>
      <c r="FQ459">
        <v>-87740</v>
      </c>
      <c r="FR459">
        <v>5764</v>
      </c>
      <c r="FS459">
        <v>-20662</v>
      </c>
      <c r="FT459">
        <v>30855</v>
      </c>
      <c r="FU459">
        <v>50787</v>
      </c>
      <c r="FV459">
        <v>36607</v>
      </c>
      <c r="FW459">
        <v>30856</v>
      </c>
      <c r="FX459">
        <v>0</v>
      </c>
      <c r="FY459">
        <v>0</v>
      </c>
      <c r="FZ459">
        <v>43000</v>
      </c>
      <c r="GA459">
        <v>19614</v>
      </c>
      <c r="GG459">
        <v>2846</v>
      </c>
      <c r="GK459">
        <v>43000</v>
      </c>
      <c r="GL459">
        <v>19614</v>
      </c>
      <c r="HX459">
        <v>-12</v>
      </c>
      <c r="HY459">
        <v>731</v>
      </c>
    </row>
    <row r="460" spans="1:237">
      <c r="A460" t="s">
        <v>9042</v>
      </c>
      <c r="B460">
        <v>5024189682</v>
      </c>
      <c r="C460" t="s">
        <v>9043</v>
      </c>
      <c r="D460" t="s">
        <v>9044</v>
      </c>
      <c r="E460">
        <v>25097980</v>
      </c>
      <c r="F460" t="s">
        <v>9045</v>
      </c>
      <c r="G460" t="s">
        <v>3936</v>
      </c>
      <c r="H460" t="s">
        <v>3931</v>
      </c>
      <c r="I460" t="s">
        <v>3932</v>
      </c>
      <c r="L460">
        <v>42</v>
      </c>
      <c r="T460">
        <v>28858</v>
      </c>
      <c r="U460">
        <v>29623</v>
      </c>
      <c r="AD460">
        <v>28900</v>
      </c>
      <c r="AE460">
        <v>29623</v>
      </c>
      <c r="AF460">
        <v>241</v>
      </c>
      <c r="AG460">
        <v>4426</v>
      </c>
      <c r="AL460">
        <v>19644</v>
      </c>
      <c r="AM460">
        <v>12031</v>
      </c>
      <c r="AN460">
        <v>157781</v>
      </c>
      <c r="AO460">
        <v>79511</v>
      </c>
      <c r="AP460">
        <v>2033</v>
      </c>
      <c r="AT460">
        <v>179700</v>
      </c>
      <c r="AU460">
        <v>95968</v>
      </c>
      <c r="AV460">
        <v>26245</v>
      </c>
      <c r="AW460">
        <v>26245</v>
      </c>
      <c r="BF460">
        <v>101669</v>
      </c>
      <c r="BG460">
        <v>23115</v>
      </c>
      <c r="BH460">
        <v>127914</v>
      </c>
      <c r="BI460">
        <v>49360</v>
      </c>
      <c r="BL460">
        <v>32012</v>
      </c>
      <c r="BM460">
        <v>23915</v>
      </c>
      <c r="BR460">
        <v>22</v>
      </c>
      <c r="BS460">
        <v>13</v>
      </c>
      <c r="BT460">
        <v>32153</v>
      </c>
      <c r="BU460">
        <v>25979</v>
      </c>
      <c r="BV460">
        <v>521</v>
      </c>
      <c r="BW460">
        <v>2010</v>
      </c>
      <c r="BX460">
        <v>47990</v>
      </c>
      <c r="BY460">
        <v>48229</v>
      </c>
      <c r="CB460">
        <v>48533</v>
      </c>
      <c r="CC460">
        <v>50252</v>
      </c>
      <c r="CD460">
        <v>208600</v>
      </c>
      <c r="CE460">
        <v>125591</v>
      </c>
      <c r="CH460">
        <v>-880</v>
      </c>
      <c r="CI460">
        <v>3619</v>
      </c>
      <c r="CJ460">
        <v>1</v>
      </c>
      <c r="CK460">
        <v>50</v>
      </c>
      <c r="CL460">
        <v>850</v>
      </c>
      <c r="CM460">
        <v>172</v>
      </c>
      <c r="CN460">
        <v>14552</v>
      </c>
      <c r="CO460">
        <v>29152</v>
      </c>
      <c r="CP460">
        <v>5998</v>
      </c>
      <c r="CQ460">
        <v>11930</v>
      </c>
      <c r="CR460">
        <v>6825</v>
      </c>
      <c r="CS460">
        <v>20719</v>
      </c>
      <c r="CT460">
        <v>-2897</v>
      </c>
      <c r="CU460">
        <v>-298</v>
      </c>
      <c r="CV460">
        <v>3928</v>
      </c>
      <c r="CW460">
        <v>20421</v>
      </c>
      <c r="DB460">
        <v>3928</v>
      </c>
      <c r="DC460">
        <v>20421</v>
      </c>
      <c r="DD460">
        <v>10807</v>
      </c>
      <c r="DE460">
        <v>26864</v>
      </c>
      <c r="DF460">
        <v>10000</v>
      </c>
      <c r="DG460">
        <v>22184</v>
      </c>
      <c r="DH460">
        <v>807</v>
      </c>
      <c r="DI460">
        <v>4680</v>
      </c>
      <c r="IB460">
        <v>1687</v>
      </c>
      <c r="IC460">
        <v>1061</v>
      </c>
    </row>
    <row r="461" spans="1:237">
      <c r="A461" t="s">
        <v>9046</v>
      </c>
      <c r="B461">
        <v>9725088961</v>
      </c>
      <c r="C461" t="s">
        <v>4033</v>
      </c>
      <c r="D461" t="s">
        <v>9047</v>
      </c>
      <c r="E461">
        <v>25180173</v>
      </c>
      <c r="F461" t="s">
        <v>9049</v>
      </c>
      <c r="G461" t="s">
        <v>9048</v>
      </c>
      <c r="H461" t="s">
        <v>3931</v>
      </c>
      <c r="I461" t="s">
        <v>3932</v>
      </c>
      <c r="T461">
        <v>125</v>
      </c>
      <c r="U461">
        <v>240</v>
      </c>
      <c r="AD461">
        <v>125</v>
      </c>
      <c r="AE461">
        <v>240</v>
      </c>
      <c r="AF461">
        <v>2</v>
      </c>
      <c r="AG461">
        <v>83662</v>
      </c>
      <c r="AL461">
        <v>10131</v>
      </c>
      <c r="AM461">
        <v>7224</v>
      </c>
      <c r="AN461">
        <v>3500</v>
      </c>
      <c r="AP461">
        <v>389</v>
      </c>
      <c r="AQ461">
        <v>295</v>
      </c>
      <c r="AT461">
        <v>14022</v>
      </c>
      <c r="AU461">
        <v>91181</v>
      </c>
      <c r="AV461">
        <v>10</v>
      </c>
      <c r="AW461">
        <v>10</v>
      </c>
      <c r="BB461">
        <v>13990</v>
      </c>
      <c r="BC461">
        <v>13990</v>
      </c>
      <c r="BF461">
        <v>-2300</v>
      </c>
      <c r="BG461">
        <v>-3523</v>
      </c>
      <c r="BH461">
        <v>11700</v>
      </c>
      <c r="BI461">
        <v>10477</v>
      </c>
      <c r="BV461">
        <v>0</v>
      </c>
      <c r="BW461">
        <v>53003</v>
      </c>
      <c r="BX461">
        <v>2447</v>
      </c>
      <c r="BY461">
        <v>27941</v>
      </c>
      <c r="CB461">
        <v>2447</v>
      </c>
      <c r="CC461">
        <v>80944</v>
      </c>
      <c r="CD461">
        <v>14147</v>
      </c>
      <c r="CE461">
        <v>91421</v>
      </c>
      <c r="CH461">
        <v>1485</v>
      </c>
      <c r="CI461">
        <v>2628</v>
      </c>
      <c r="CJ461">
        <v>1</v>
      </c>
      <c r="CN461">
        <v>4580</v>
      </c>
      <c r="CO461">
        <v>1514</v>
      </c>
      <c r="CP461">
        <v>2929</v>
      </c>
      <c r="CQ461">
        <v>2208</v>
      </c>
      <c r="CR461">
        <v>3137</v>
      </c>
      <c r="CS461">
        <v>1934</v>
      </c>
      <c r="CT461">
        <v>-1914</v>
      </c>
      <c r="CU461">
        <v>-2498</v>
      </c>
      <c r="CV461">
        <v>1223</v>
      </c>
      <c r="CW461">
        <v>-564</v>
      </c>
      <c r="DB461">
        <v>1223</v>
      </c>
      <c r="DC461">
        <v>-564</v>
      </c>
      <c r="DD461">
        <v>183036</v>
      </c>
      <c r="DE461">
        <v>248637</v>
      </c>
      <c r="DF461">
        <v>181551</v>
      </c>
      <c r="DG461">
        <v>246009</v>
      </c>
      <c r="DH461">
        <v>1485</v>
      </c>
      <c r="DI461">
        <v>2628</v>
      </c>
      <c r="EK461">
        <v>11700</v>
      </c>
      <c r="EL461">
        <v>10477</v>
      </c>
      <c r="GW461">
        <v>-563</v>
      </c>
      <c r="GX461">
        <v>-1</v>
      </c>
      <c r="GY461">
        <v>10477</v>
      </c>
      <c r="HC461">
        <v>-563</v>
      </c>
      <c r="HD461">
        <v>-1</v>
      </c>
      <c r="HE461">
        <v>10477</v>
      </c>
      <c r="HF461">
        <v>-563</v>
      </c>
      <c r="HG461">
        <v>-1</v>
      </c>
      <c r="HH461">
        <v>-3523</v>
      </c>
      <c r="HL461">
        <v>-563</v>
      </c>
      <c r="HM461">
        <v>-1</v>
      </c>
      <c r="HN461">
        <v>-3523</v>
      </c>
    </row>
    <row r="462" spans="1:237">
      <c r="A462" t="s">
        <v>9050</v>
      </c>
      <c r="B462">
        <v>6316272629</v>
      </c>
      <c r="C462" t="s">
        <v>3966</v>
      </c>
      <c r="D462" t="s">
        <v>3144</v>
      </c>
      <c r="E462">
        <v>23187822</v>
      </c>
      <c r="F462" t="s">
        <v>9051</v>
      </c>
      <c r="G462" t="s">
        <v>3936</v>
      </c>
      <c r="H462" t="s">
        <v>3931</v>
      </c>
      <c r="I462" t="s">
        <v>3932</v>
      </c>
      <c r="AF462">
        <v>23</v>
      </c>
      <c r="AL462">
        <v>8200</v>
      </c>
      <c r="AM462">
        <v>18122</v>
      </c>
      <c r="AP462">
        <v>82</v>
      </c>
      <c r="AQ462">
        <v>206</v>
      </c>
      <c r="BH462">
        <v>184</v>
      </c>
      <c r="BI462">
        <v>106</v>
      </c>
      <c r="BL462">
        <v>1</v>
      </c>
      <c r="BM462">
        <v>1</v>
      </c>
      <c r="BX462">
        <v>8120</v>
      </c>
      <c r="BY462">
        <v>18221</v>
      </c>
      <c r="CD462">
        <v>8305</v>
      </c>
      <c r="CE462">
        <v>18328</v>
      </c>
      <c r="CN462">
        <v>41</v>
      </c>
      <c r="CP462">
        <v>408</v>
      </c>
      <c r="CQ462">
        <v>113</v>
      </c>
      <c r="CT462">
        <v>20</v>
      </c>
      <c r="CU462">
        <v>20</v>
      </c>
      <c r="CV462">
        <v>78</v>
      </c>
      <c r="CW462">
        <v>82</v>
      </c>
      <c r="DD462">
        <v>5742</v>
      </c>
      <c r="DE462">
        <v>6586</v>
      </c>
      <c r="DF462">
        <v>5277</v>
      </c>
      <c r="DG462">
        <v>6371</v>
      </c>
    </row>
    <row r="463" spans="1:237">
      <c r="A463" t="s">
        <v>9052</v>
      </c>
      <c r="B463">
        <v>7604376792</v>
      </c>
      <c r="C463" t="s">
        <v>8241</v>
      </c>
      <c r="D463" t="s">
        <v>9053</v>
      </c>
      <c r="E463">
        <v>24762864</v>
      </c>
      <c r="F463" t="s">
        <v>9054</v>
      </c>
      <c r="G463" t="s">
        <v>3936</v>
      </c>
      <c r="H463" t="s">
        <v>3931</v>
      </c>
      <c r="I463" t="s">
        <v>3932</v>
      </c>
      <c r="AF463">
        <v>0</v>
      </c>
      <c r="AG463">
        <v>189</v>
      </c>
      <c r="AL463">
        <v>16424</v>
      </c>
      <c r="AM463">
        <v>22145</v>
      </c>
      <c r="AN463">
        <v>22000</v>
      </c>
      <c r="AP463">
        <v>16</v>
      </c>
      <c r="AQ463">
        <v>3</v>
      </c>
      <c r="AT463">
        <v>38440</v>
      </c>
      <c r="AU463">
        <v>22337</v>
      </c>
      <c r="AV463">
        <v>10</v>
      </c>
      <c r="AW463">
        <v>10</v>
      </c>
      <c r="BB463">
        <v>12194</v>
      </c>
      <c r="BC463">
        <v>12194</v>
      </c>
      <c r="BF463">
        <v>1829</v>
      </c>
      <c r="BG463">
        <v>-196</v>
      </c>
      <c r="BH463">
        <v>14033</v>
      </c>
      <c r="BI463">
        <v>12008</v>
      </c>
      <c r="BV463">
        <v>24338</v>
      </c>
      <c r="BW463">
        <v>10329</v>
      </c>
      <c r="BX463">
        <v>69</v>
      </c>
      <c r="CB463">
        <v>24407</v>
      </c>
      <c r="CC463">
        <v>10329</v>
      </c>
      <c r="CD463">
        <v>38440</v>
      </c>
      <c r="CE463">
        <v>22337</v>
      </c>
      <c r="CF463">
        <v>2335</v>
      </c>
      <c r="CH463">
        <v>2286</v>
      </c>
      <c r="CI463">
        <v>-193</v>
      </c>
      <c r="CP463">
        <v>14</v>
      </c>
      <c r="CQ463">
        <v>3</v>
      </c>
      <c r="CR463">
        <v>2272</v>
      </c>
      <c r="CS463">
        <v>-196</v>
      </c>
      <c r="CT463">
        <v>-247</v>
      </c>
      <c r="CV463">
        <v>2025</v>
      </c>
      <c r="CW463">
        <v>-196</v>
      </c>
      <c r="CX463">
        <v>247</v>
      </c>
      <c r="DB463">
        <v>2025</v>
      </c>
      <c r="DC463">
        <v>-196</v>
      </c>
      <c r="DD463">
        <v>7980</v>
      </c>
      <c r="DF463">
        <v>3359</v>
      </c>
      <c r="DG463">
        <v>193</v>
      </c>
      <c r="DH463">
        <v>4621</v>
      </c>
      <c r="DI463">
        <v>-193</v>
      </c>
    </row>
    <row r="464" spans="1:237">
      <c r="A464" t="s">
        <v>9055</v>
      </c>
      <c r="B464">
        <v>9728074741</v>
      </c>
      <c r="C464" t="s">
        <v>4098</v>
      </c>
      <c r="D464" t="s">
        <v>3157</v>
      </c>
      <c r="E464">
        <v>24739706</v>
      </c>
      <c r="F464" t="s">
        <v>9056</v>
      </c>
      <c r="G464" t="s">
        <v>3936</v>
      </c>
      <c r="H464" t="s">
        <v>3931</v>
      </c>
      <c r="I464" t="s">
        <v>3932</v>
      </c>
      <c r="AF464">
        <v>106</v>
      </c>
      <c r="AG464">
        <v>106</v>
      </c>
      <c r="AL464">
        <v>107095</v>
      </c>
      <c r="AM464">
        <v>99763</v>
      </c>
      <c r="AP464">
        <v>96</v>
      </c>
      <c r="AQ464">
        <v>762</v>
      </c>
      <c r="BH464">
        <v>28638</v>
      </c>
      <c r="BI464">
        <v>22710</v>
      </c>
      <c r="BL464">
        <v>71600</v>
      </c>
      <c r="BM464">
        <v>67300</v>
      </c>
      <c r="BV464">
        <v>254</v>
      </c>
      <c r="BW464">
        <v>254</v>
      </c>
      <c r="BX464">
        <v>6805</v>
      </c>
      <c r="BY464">
        <v>10366</v>
      </c>
      <c r="CD464">
        <v>107298</v>
      </c>
      <c r="CE464">
        <v>100631</v>
      </c>
      <c r="CP464">
        <v>44</v>
      </c>
      <c r="CQ464">
        <v>91</v>
      </c>
      <c r="CT464">
        <v>0</v>
      </c>
      <c r="CU464">
        <v>126</v>
      </c>
      <c r="CV464">
        <v>5928</v>
      </c>
      <c r="CW464">
        <v>22800</v>
      </c>
      <c r="DD464">
        <v>6405</v>
      </c>
      <c r="DE464">
        <v>23772</v>
      </c>
      <c r="DF464">
        <v>433</v>
      </c>
      <c r="DG464">
        <v>755</v>
      </c>
    </row>
    <row r="465" spans="1:349">
      <c r="A465" t="s">
        <v>9057</v>
      </c>
      <c r="B465">
        <v>9706025860</v>
      </c>
      <c r="C465" t="s">
        <v>4017</v>
      </c>
      <c r="D465" t="s">
        <v>3163</v>
      </c>
      <c r="E465">
        <v>24406632</v>
      </c>
      <c r="G465" t="s">
        <v>3930</v>
      </c>
      <c r="H465" t="s">
        <v>3931</v>
      </c>
      <c r="I465" t="s">
        <v>3932</v>
      </c>
      <c r="X465">
        <v>5599</v>
      </c>
      <c r="Y465">
        <v>3046</v>
      </c>
      <c r="AL465">
        <v>53362</v>
      </c>
      <c r="AM465">
        <v>11877</v>
      </c>
      <c r="AP465">
        <v>27</v>
      </c>
      <c r="AQ465">
        <v>87</v>
      </c>
      <c r="BH465">
        <v>54024</v>
      </c>
      <c r="BI465">
        <v>10730</v>
      </c>
      <c r="BX465">
        <v>4965</v>
      </c>
      <c r="BY465">
        <v>4280</v>
      </c>
      <c r="CD465">
        <v>58989</v>
      </c>
      <c r="CE465">
        <v>15010</v>
      </c>
      <c r="CN465">
        <v>2516</v>
      </c>
      <c r="CO465">
        <v>934</v>
      </c>
      <c r="CP465">
        <v>200</v>
      </c>
      <c r="CQ465">
        <v>133</v>
      </c>
      <c r="CT465">
        <v>2121</v>
      </c>
      <c r="CU465">
        <v>1315</v>
      </c>
      <c r="CV465">
        <v>43293</v>
      </c>
      <c r="CW465">
        <v>-139</v>
      </c>
      <c r="DD465">
        <v>89836</v>
      </c>
      <c r="DE465">
        <v>39997</v>
      </c>
      <c r="DF465">
        <v>46738</v>
      </c>
      <c r="DG465">
        <v>39622</v>
      </c>
    </row>
    <row r="466" spans="1:349">
      <c r="A466" t="s">
        <v>9058</v>
      </c>
      <c r="B466">
        <v>5262389030</v>
      </c>
      <c r="C466" t="s">
        <v>9059</v>
      </c>
      <c r="D466" t="s">
        <v>9060</v>
      </c>
      <c r="E466">
        <v>23436550</v>
      </c>
      <c r="G466" t="s">
        <v>3936</v>
      </c>
      <c r="H466" t="s">
        <v>3931</v>
      </c>
      <c r="I466" t="s">
        <v>3932</v>
      </c>
      <c r="T466">
        <v>21</v>
      </c>
      <c r="U466">
        <v>42</v>
      </c>
      <c r="AD466">
        <v>21</v>
      </c>
      <c r="AE466">
        <v>42</v>
      </c>
      <c r="AL466">
        <v>11129</v>
      </c>
      <c r="AM466">
        <v>11194</v>
      </c>
      <c r="AN466">
        <v>2150</v>
      </c>
      <c r="AO466">
        <v>692</v>
      </c>
      <c r="AP466">
        <v>2287</v>
      </c>
      <c r="AQ466">
        <v>58</v>
      </c>
      <c r="AR466">
        <v>0</v>
      </c>
      <c r="AT466">
        <v>15566</v>
      </c>
      <c r="AU466">
        <v>11944</v>
      </c>
      <c r="AV466">
        <v>10</v>
      </c>
      <c r="AW466">
        <v>10</v>
      </c>
      <c r="BB466">
        <v>11102</v>
      </c>
      <c r="BC466">
        <v>11102</v>
      </c>
      <c r="BF466">
        <v>4313</v>
      </c>
      <c r="BG466">
        <v>137</v>
      </c>
      <c r="BH466">
        <v>15425</v>
      </c>
      <c r="BI466">
        <v>11249</v>
      </c>
      <c r="BV466">
        <v>0</v>
      </c>
      <c r="BW466">
        <v>722</v>
      </c>
      <c r="BX466">
        <v>162</v>
      </c>
      <c r="BY466">
        <v>15</v>
      </c>
      <c r="CB466">
        <v>162</v>
      </c>
      <c r="CC466">
        <v>737</v>
      </c>
      <c r="CD466">
        <v>15587</v>
      </c>
      <c r="CE466">
        <v>11986</v>
      </c>
      <c r="CH466">
        <v>5522</v>
      </c>
      <c r="CI466">
        <v>270</v>
      </c>
      <c r="CJ466">
        <v>234</v>
      </c>
      <c r="CP466">
        <v>193</v>
      </c>
      <c r="CQ466">
        <v>21</v>
      </c>
      <c r="CR466">
        <v>5563</v>
      </c>
      <c r="CS466">
        <v>249</v>
      </c>
      <c r="CT466">
        <v>-467</v>
      </c>
      <c r="CU466">
        <v>-37</v>
      </c>
      <c r="CV466">
        <v>5096</v>
      </c>
      <c r="CW466">
        <v>212</v>
      </c>
      <c r="DB466">
        <v>5096</v>
      </c>
      <c r="DC466">
        <v>212</v>
      </c>
      <c r="DD466">
        <v>7967</v>
      </c>
      <c r="DE466">
        <v>860</v>
      </c>
      <c r="DF466">
        <v>2445</v>
      </c>
      <c r="DG466">
        <v>590</v>
      </c>
      <c r="DH466">
        <v>5522</v>
      </c>
      <c r="DI466">
        <v>270</v>
      </c>
    </row>
    <row r="467" spans="1:349">
      <c r="A467" t="s">
        <v>9061</v>
      </c>
      <c r="B467">
        <v>6164139228</v>
      </c>
      <c r="C467" t="s">
        <v>8074</v>
      </c>
      <c r="D467" t="s">
        <v>3177</v>
      </c>
      <c r="E467">
        <v>24092528</v>
      </c>
      <c r="F467" t="s">
        <v>9062</v>
      </c>
      <c r="G467" t="s">
        <v>3936</v>
      </c>
      <c r="H467" t="s">
        <v>3931</v>
      </c>
      <c r="I467" t="s">
        <v>3932</v>
      </c>
      <c r="T467">
        <v>222</v>
      </c>
      <c r="U467">
        <v>288</v>
      </c>
      <c r="AB467">
        <v>37</v>
      </c>
      <c r="AC467">
        <v>50</v>
      </c>
      <c r="AD467">
        <v>259</v>
      </c>
      <c r="AE467">
        <v>338</v>
      </c>
      <c r="AF467">
        <v>0</v>
      </c>
      <c r="AG467">
        <v>4</v>
      </c>
      <c r="AJ467">
        <v>0</v>
      </c>
      <c r="AK467">
        <v>21</v>
      </c>
      <c r="AL467">
        <v>280200</v>
      </c>
      <c r="AM467">
        <v>118905</v>
      </c>
      <c r="AN467">
        <v>387009</v>
      </c>
      <c r="AO467">
        <v>127879</v>
      </c>
      <c r="AP467">
        <v>13284</v>
      </c>
      <c r="AQ467">
        <v>80570</v>
      </c>
      <c r="AR467">
        <v>14</v>
      </c>
      <c r="AS467">
        <v>32</v>
      </c>
      <c r="AT467">
        <v>680507</v>
      </c>
      <c r="AU467">
        <v>327411</v>
      </c>
      <c r="AV467">
        <v>10000</v>
      </c>
      <c r="AW467">
        <v>10000</v>
      </c>
      <c r="BF467">
        <v>8748</v>
      </c>
      <c r="BG467">
        <v>14348</v>
      </c>
      <c r="BH467">
        <v>18748</v>
      </c>
      <c r="BI467">
        <v>24348</v>
      </c>
      <c r="BV467">
        <v>181610</v>
      </c>
      <c r="BW467">
        <v>196490</v>
      </c>
      <c r="BX467">
        <v>480408</v>
      </c>
      <c r="BY467">
        <v>106911</v>
      </c>
      <c r="CB467">
        <v>662018</v>
      </c>
      <c r="CC467">
        <v>303401</v>
      </c>
      <c r="CD467">
        <v>680766</v>
      </c>
      <c r="CE467">
        <v>327749</v>
      </c>
      <c r="CF467">
        <v>82386</v>
      </c>
      <c r="CG467">
        <v>83382</v>
      </c>
      <c r="CH467">
        <v>2764</v>
      </c>
      <c r="CI467">
        <v>35616</v>
      </c>
      <c r="CJ467">
        <v>14241</v>
      </c>
      <c r="CK467">
        <v>1033</v>
      </c>
      <c r="CL467">
        <v>33873</v>
      </c>
      <c r="CM467">
        <v>16850</v>
      </c>
      <c r="CN467">
        <v>424227</v>
      </c>
      <c r="CO467">
        <v>59</v>
      </c>
      <c r="CP467">
        <v>412863</v>
      </c>
      <c r="CQ467">
        <v>1517</v>
      </c>
      <c r="CR467">
        <v>-5504</v>
      </c>
      <c r="CS467">
        <v>18341</v>
      </c>
      <c r="CT467">
        <v>-86</v>
      </c>
      <c r="CU467">
        <v>-2742</v>
      </c>
      <c r="CV467">
        <v>-5590</v>
      </c>
      <c r="CW467">
        <v>11298</v>
      </c>
      <c r="CX467">
        <v>86</v>
      </c>
      <c r="CY467">
        <v>2742</v>
      </c>
      <c r="DB467">
        <v>-5590</v>
      </c>
      <c r="DC467">
        <v>11298</v>
      </c>
      <c r="DD467">
        <v>834340</v>
      </c>
      <c r="DE467">
        <v>471401</v>
      </c>
      <c r="DF467">
        <v>749190</v>
      </c>
      <c r="DG467">
        <v>352403</v>
      </c>
      <c r="DH467">
        <v>85150</v>
      </c>
      <c r="DI467">
        <v>118998</v>
      </c>
      <c r="GB467">
        <v>0</v>
      </c>
      <c r="GC467">
        <v>-4301</v>
      </c>
    </row>
    <row r="468" spans="1:349">
      <c r="A468" t="s">
        <v>9063</v>
      </c>
      <c r="B468">
        <v>6908019416</v>
      </c>
      <c r="C468" t="s">
        <v>4145</v>
      </c>
      <c r="D468" t="s">
        <v>3184</v>
      </c>
      <c r="E468">
        <v>24870772</v>
      </c>
      <c r="F468" t="s">
        <v>9064</v>
      </c>
      <c r="G468" t="s">
        <v>3936</v>
      </c>
      <c r="H468" t="s">
        <v>3931</v>
      </c>
      <c r="I468" t="s">
        <v>3932</v>
      </c>
      <c r="L468">
        <v>0</v>
      </c>
      <c r="T468">
        <v>79</v>
      </c>
      <c r="U468">
        <v>133</v>
      </c>
      <c r="AD468">
        <v>79</v>
      </c>
      <c r="AE468">
        <v>133</v>
      </c>
      <c r="AF468">
        <v>0</v>
      </c>
      <c r="AL468">
        <v>12886</v>
      </c>
      <c r="AM468">
        <v>9175</v>
      </c>
      <c r="AN468">
        <v>92943</v>
      </c>
      <c r="AO468">
        <v>28941</v>
      </c>
      <c r="AP468">
        <v>3796</v>
      </c>
      <c r="AQ468">
        <v>8205</v>
      </c>
      <c r="AT468">
        <v>109625</v>
      </c>
      <c r="AU468">
        <v>46321</v>
      </c>
      <c r="AV468">
        <v>10</v>
      </c>
      <c r="AW468">
        <v>10</v>
      </c>
      <c r="BF468">
        <v>70439</v>
      </c>
      <c r="BG468">
        <v>45500</v>
      </c>
      <c r="BH468">
        <v>70449</v>
      </c>
      <c r="BI468">
        <v>45510</v>
      </c>
      <c r="BL468">
        <v>0</v>
      </c>
      <c r="BT468">
        <v>0</v>
      </c>
      <c r="BU468">
        <v>0</v>
      </c>
      <c r="BV468">
        <v>14447</v>
      </c>
      <c r="BX468">
        <v>24808</v>
      </c>
      <c r="BY468">
        <v>944</v>
      </c>
      <c r="CB468">
        <v>39255</v>
      </c>
      <c r="CC468">
        <v>944</v>
      </c>
      <c r="CD468">
        <v>109704</v>
      </c>
      <c r="CE468">
        <v>46454</v>
      </c>
      <c r="CH468">
        <v>-13357</v>
      </c>
      <c r="CI468">
        <v>24373</v>
      </c>
      <c r="CJ468">
        <v>2421</v>
      </c>
      <c r="CK468">
        <v>1400</v>
      </c>
      <c r="CL468">
        <v>1634</v>
      </c>
      <c r="CN468">
        <v>58359</v>
      </c>
      <c r="CO468">
        <v>4857</v>
      </c>
      <c r="CP468">
        <v>17305</v>
      </c>
      <c r="CQ468">
        <v>1696</v>
      </c>
      <c r="CR468">
        <v>28484</v>
      </c>
      <c r="CS468">
        <v>28934</v>
      </c>
      <c r="CT468">
        <v>-3545</v>
      </c>
      <c r="CU468">
        <v>-1600</v>
      </c>
      <c r="CV468">
        <v>24939</v>
      </c>
      <c r="CW468">
        <v>27334</v>
      </c>
      <c r="CX468">
        <v>3545</v>
      </c>
      <c r="CY468">
        <v>1600</v>
      </c>
      <c r="DB468">
        <v>24939</v>
      </c>
      <c r="DC468">
        <v>27334</v>
      </c>
      <c r="DD468">
        <v>36490</v>
      </c>
      <c r="DE468">
        <v>30579</v>
      </c>
      <c r="DF468">
        <v>49847</v>
      </c>
      <c r="DG468">
        <v>6206</v>
      </c>
      <c r="DH468">
        <v>-13357</v>
      </c>
      <c r="DI468">
        <v>24373</v>
      </c>
    </row>
    <row r="469" spans="1:349">
      <c r="A469" t="s">
        <v>9065</v>
      </c>
      <c r="B469">
        <v>7734455653</v>
      </c>
      <c r="C469" t="s">
        <v>4005</v>
      </c>
      <c r="D469" t="s">
        <v>3191</v>
      </c>
      <c r="E469">
        <v>24605673</v>
      </c>
      <c r="F469" t="s">
        <v>9066</v>
      </c>
      <c r="G469" t="s">
        <v>3936</v>
      </c>
      <c r="H469" t="s">
        <v>3931</v>
      </c>
      <c r="I469" t="s">
        <v>3932</v>
      </c>
      <c r="T469">
        <v>460</v>
      </c>
      <c r="U469">
        <v>127</v>
      </c>
      <c r="X469">
        <v>0</v>
      </c>
      <c r="Y469">
        <v>408</v>
      </c>
      <c r="AL469">
        <v>1105187</v>
      </c>
      <c r="AM469">
        <v>1072574</v>
      </c>
      <c r="AP469">
        <v>1148</v>
      </c>
      <c r="AQ469">
        <v>174</v>
      </c>
      <c r="BH469">
        <v>929194</v>
      </c>
      <c r="BI469">
        <v>900311</v>
      </c>
      <c r="BV469">
        <v>142356</v>
      </c>
      <c r="BW469">
        <v>137404</v>
      </c>
      <c r="BX469">
        <v>35245</v>
      </c>
      <c r="BY469">
        <v>35567</v>
      </c>
      <c r="CD469">
        <v>1106795</v>
      </c>
      <c r="CE469">
        <v>1073283</v>
      </c>
      <c r="CL469">
        <v>0</v>
      </c>
      <c r="CM469">
        <v>337</v>
      </c>
      <c r="CN469">
        <v>18</v>
      </c>
      <c r="CO469">
        <v>11</v>
      </c>
      <c r="CP469">
        <v>375</v>
      </c>
      <c r="CQ469">
        <v>197</v>
      </c>
      <c r="CT469">
        <v>1366</v>
      </c>
      <c r="CU469">
        <v>106</v>
      </c>
      <c r="CV469">
        <v>11257</v>
      </c>
      <c r="CW469">
        <v>-144678</v>
      </c>
      <c r="DD469">
        <v>49748</v>
      </c>
      <c r="DE469">
        <v>10478</v>
      </c>
      <c r="DF469">
        <v>36768</v>
      </c>
      <c r="DG469">
        <v>154527</v>
      </c>
    </row>
    <row r="470" spans="1:349">
      <c r="A470" t="s">
        <v>9067</v>
      </c>
      <c r="B470">
        <v>7801720701</v>
      </c>
      <c r="C470" t="s">
        <v>9068</v>
      </c>
      <c r="D470" t="s">
        <v>3198</v>
      </c>
      <c r="E470">
        <v>23995491</v>
      </c>
      <c r="G470" t="s">
        <v>3936</v>
      </c>
      <c r="H470" t="s">
        <v>3931</v>
      </c>
      <c r="I470" t="s">
        <v>3932</v>
      </c>
      <c r="X470">
        <v>24</v>
      </c>
      <c r="Y470">
        <v>24</v>
      </c>
      <c r="AF470">
        <v>288</v>
      </c>
      <c r="AG470">
        <v>223</v>
      </c>
      <c r="AL470">
        <v>172296</v>
      </c>
      <c r="AM470">
        <v>44972</v>
      </c>
      <c r="AP470">
        <v>53</v>
      </c>
      <c r="AQ470">
        <v>7</v>
      </c>
      <c r="BH470">
        <v>11091</v>
      </c>
      <c r="BI470">
        <v>10570</v>
      </c>
      <c r="BL470">
        <v>30</v>
      </c>
      <c r="BM470">
        <v>940</v>
      </c>
      <c r="BX470">
        <v>161537</v>
      </c>
      <c r="BY470">
        <v>33716</v>
      </c>
      <c r="CD470">
        <v>172660</v>
      </c>
      <c r="CE470">
        <v>45226</v>
      </c>
      <c r="CN470">
        <v>129216</v>
      </c>
      <c r="CO470">
        <v>37679</v>
      </c>
      <c r="CP470">
        <v>127490</v>
      </c>
      <c r="CQ470">
        <v>37787</v>
      </c>
      <c r="CT470">
        <v>17</v>
      </c>
      <c r="CU470">
        <v>62</v>
      </c>
      <c r="CV470">
        <v>482</v>
      </c>
      <c r="CW470">
        <v>-430</v>
      </c>
      <c r="DD470">
        <v>42</v>
      </c>
      <c r="DE470">
        <v>136</v>
      </c>
      <c r="DF470">
        <v>1269</v>
      </c>
      <c r="DG470">
        <v>396</v>
      </c>
    </row>
    <row r="471" spans="1:349">
      <c r="A471" t="s">
        <v>9069</v>
      </c>
      <c r="B471">
        <v>6450085277</v>
      </c>
      <c r="C471" t="s">
        <v>8641</v>
      </c>
      <c r="D471" t="s">
        <v>3205</v>
      </c>
      <c r="E471">
        <v>23313245</v>
      </c>
      <c r="F471" t="s">
        <v>9070</v>
      </c>
      <c r="G471" t="s">
        <v>3936</v>
      </c>
      <c r="H471" t="s">
        <v>3931</v>
      </c>
      <c r="I471" t="s">
        <v>3932</v>
      </c>
      <c r="T471">
        <v>0</v>
      </c>
      <c r="U471">
        <v>9000</v>
      </c>
      <c r="AF471">
        <v>5</v>
      </c>
      <c r="AG471">
        <v>5</v>
      </c>
      <c r="AL471">
        <v>8483</v>
      </c>
      <c r="AM471">
        <v>8513</v>
      </c>
      <c r="AP471">
        <v>13</v>
      </c>
      <c r="AQ471">
        <v>82</v>
      </c>
      <c r="BH471">
        <v>4217</v>
      </c>
      <c r="BI471">
        <v>4268</v>
      </c>
      <c r="BL471">
        <v>4237</v>
      </c>
      <c r="BM471">
        <v>4237</v>
      </c>
      <c r="BV471">
        <v>0</v>
      </c>
      <c r="BX471">
        <v>47</v>
      </c>
      <c r="BY471">
        <v>9095</v>
      </c>
      <c r="CD471">
        <v>8501</v>
      </c>
      <c r="CE471">
        <v>17600</v>
      </c>
      <c r="CN471">
        <v>33</v>
      </c>
      <c r="CO471">
        <v>542</v>
      </c>
      <c r="CP471">
        <v>81</v>
      </c>
      <c r="CQ471">
        <v>6617</v>
      </c>
      <c r="CT471">
        <v>2</v>
      </c>
      <c r="CU471">
        <v>15</v>
      </c>
      <c r="CV471">
        <v>-51</v>
      </c>
      <c r="CW471">
        <v>-6291</v>
      </c>
      <c r="DD471">
        <v>0</v>
      </c>
      <c r="DE471">
        <v>85</v>
      </c>
      <c r="DF471">
        <v>1</v>
      </c>
      <c r="DG471">
        <v>286</v>
      </c>
    </row>
    <row r="472" spans="1:349">
      <c r="A472" t="s">
        <v>9071</v>
      </c>
      <c r="B472">
        <v>1650245810</v>
      </c>
      <c r="C472" t="s">
        <v>8282</v>
      </c>
      <c r="D472" t="s">
        <v>9072</v>
      </c>
      <c r="E472">
        <v>24700916</v>
      </c>
      <c r="F472" t="s">
        <v>9073</v>
      </c>
      <c r="G472" t="s">
        <v>3936</v>
      </c>
      <c r="H472" t="s">
        <v>3931</v>
      </c>
      <c r="I472" t="s">
        <v>3932</v>
      </c>
      <c r="X472">
        <v>9436</v>
      </c>
      <c r="Y472">
        <v>9762</v>
      </c>
      <c r="AL472">
        <v>1715</v>
      </c>
      <c r="AM472">
        <v>388</v>
      </c>
      <c r="AP472">
        <v>294</v>
      </c>
      <c r="AQ472">
        <v>233</v>
      </c>
      <c r="BH472">
        <v>10364</v>
      </c>
      <c r="BI472">
        <v>10091</v>
      </c>
      <c r="BL472">
        <v>0</v>
      </c>
      <c r="BM472">
        <v>0</v>
      </c>
      <c r="BV472">
        <v>401</v>
      </c>
      <c r="BW472">
        <v>0</v>
      </c>
      <c r="BX472">
        <v>680</v>
      </c>
      <c r="BY472">
        <v>292</v>
      </c>
      <c r="CD472">
        <v>11445</v>
      </c>
      <c r="CE472">
        <v>10383</v>
      </c>
      <c r="CN472">
        <v>3033</v>
      </c>
      <c r="CO472">
        <v>3828</v>
      </c>
      <c r="CP472">
        <v>296</v>
      </c>
      <c r="CQ472">
        <v>3851</v>
      </c>
      <c r="CT472">
        <v>43</v>
      </c>
      <c r="CU472">
        <v>37</v>
      </c>
      <c r="CV472">
        <v>273</v>
      </c>
      <c r="CW472">
        <v>-60</v>
      </c>
      <c r="DD472">
        <v>2000</v>
      </c>
      <c r="DF472">
        <v>4421</v>
      </c>
      <c r="DG472">
        <v>0</v>
      </c>
      <c r="DJ472">
        <v>10</v>
      </c>
      <c r="DK472">
        <v>11441</v>
      </c>
      <c r="DL472">
        <v>11451</v>
      </c>
      <c r="DP472">
        <v>273</v>
      </c>
      <c r="DQ472">
        <v>273</v>
      </c>
      <c r="DR472">
        <v>0</v>
      </c>
      <c r="DS472">
        <v>1360</v>
      </c>
      <c r="DT472">
        <v>1360</v>
      </c>
      <c r="DU472">
        <v>1300</v>
      </c>
      <c r="DV472">
        <v>1300</v>
      </c>
      <c r="DW472">
        <v>10</v>
      </c>
      <c r="DX472">
        <v>10081</v>
      </c>
      <c r="DY472">
        <v>10091</v>
      </c>
      <c r="DZ472">
        <v>0</v>
      </c>
      <c r="EA472">
        <v>273</v>
      </c>
      <c r="EB472">
        <v>273</v>
      </c>
      <c r="EC472">
        <v>0</v>
      </c>
      <c r="ED472">
        <v>0</v>
      </c>
      <c r="EE472">
        <v>0</v>
      </c>
      <c r="EH472">
        <v>10</v>
      </c>
      <c r="EI472">
        <v>10354</v>
      </c>
      <c r="EJ472">
        <v>10364</v>
      </c>
      <c r="KB472">
        <v>60</v>
      </c>
      <c r="KC472">
        <v>60</v>
      </c>
      <c r="KR472">
        <v>0</v>
      </c>
      <c r="KW472">
        <v>0</v>
      </c>
      <c r="MF472">
        <v>0</v>
      </c>
      <c r="MK472">
        <v>0</v>
      </c>
    </row>
    <row r="473" spans="1:349">
      <c r="A473" t="s">
        <v>4116</v>
      </c>
      <c r="B473">
        <v>7811785088</v>
      </c>
      <c r="C473" t="s">
        <v>4117</v>
      </c>
      <c r="D473" t="s">
        <v>3219</v>
      </c>
      <c r="E473">
        <v>24412786</v>
      </c>
      <c r="F473" t="s">
        <v>4118</v>
      </c>
      <c r="G473" t="s">
        <v>3936</v>
      </c>
      <c r="H473" t="s">
        <v>3931</v>
      </c>
      <c r="I473" t="s">
        <v>3932</v>
      </c>
      <c r="AF473">
        <v>0</v>
      </c>
      <c r="AG473">
        <v>166</v>
      </c>
      <c r="AL473">
        <v>4130</v>
      </c>
      <c r="AM473">
        <v>4139</v>
      </c>
      <c r="AP473">
        <v>19</v>
      </c>
      <c r="AQ473">
        <v>116</v>
      </c>
      <c r="BH473">
        <v>-1773</v>
      </c>
      <c r="BI473">
        <v>-919</v>
      </c>
      <c r="BL473">
        <v>1758</v>
      </c>
      <c r="BM473">
        <v>2650</v>
      </c>
      <c r="BX473">
        <v>4164</v>
      </c>
      <c r="BY473">
        <v>2690</v>
      </c>
      <c r="CD473">
        <v>4149</v>
      </c>
      <c r="CE473">
        <v>4421</v>
      </c>
      <c r="CP473">
        <v>71</v>
      </c>
      <c r="CQ473">
        <v>108</v>
      </c>
      <c r="CT473">
        <v>49</v>
      </c>
      <c r="CU473">
        <v>43</v>
      </c>
      <c r="CV473">
        <v>-854</v>
      </c>
      <c r="CW473">
        <v>-919</v>
      </c>
      <c r="DD473">
        <v>0</v>
      </c>
      <c r="DE473">
        <v>60</v>
      </c>
      <c r="DF473">
        <v>734</v>
      </c>
      <c r="DG473">
        <v>828</v>
      </c>
    </row>
    <row r="474" spans="1:349">
      <c r="A474" t="s">
        <v>9074</v>
      </c>
      <c r="B474">
        <v>2100005567</v>
      </c>
      <c r="C474" t="s">
        <v>9075</v>
      </c>
      <c r="D474" t="s">
        <v>9076</v>
      </c>
      <c r="E474">
        <v>24308827</v>
      </c>
      <c r="F474" t="s">
        <v>9077</v>
      </c>
      <c r="G474" t="s">
        <v>3936</v>
      </c>
      <c r="H474" t="s">
        <v>3931</v>
      </c>
      <c r="I474" t="s">
        <v>3932</v>
      </c>
      <c r="AL474">
        <v>90177</v>
      </c>
      <c r="AM474">
        <v>43842</v>
      </c>
      <c r="AP474">
        <v>109</v>
      </c>
      <c r="AQ474">
        <v>199</v>
      </c>
      <c r="BH474">
        <v>80910</v>
      </c>
      <c r="BI474">
        <v>23982</v>
      </c>
      <c r="BL474">
        <v>3982</v>
      </c>
      <c r="BM474">
        <v>10000</v>
      </c>
      <c r="BV474">
        <v>4540</v>
      </c>
      <c r="BW474">
        <v>9885</v>
      </c>
      <c r="BX474">
        <v>854</v>
      </c>
      <c r="BY474">
        <v>174</v>
      </c>
      <c r="CD474">
        <v>90286</v>
      </c>
      <c r="CE474">
        <v>44041</v>
      </c>
      <c r="CN474">
        <v>81782</v>
      </c>
      <c r="CO474">
        <v>31068</v>
      </c>
      <c r="CP474">
        <v>18403</v>
      </c>
      <c r="CQ474">
        <v>6196</v>
      </c>
      <c r="CT474">
        <v>1439</v>
      </c>
      <c r="CU474">
        <v>199</v>
      </c>
      <c r="CV474">
        <v>56982</v>
      </c>
      <c r="CW474">
        <v>23962</v>
      </c>
      <c r="DF474">
        <v>4958</v>
      </c>
      <c r="DG474">
        <v>711</v>
      </c>
    </row>
    <row r="475" spans="1:349">
      <c r="A475" t="s">
        <v>9078</v>
      </c>
      <c r="B475">
        <v>5902065220</v>
      </c>
      <c r="C475" t="s">
        <v>4044</v>
      </c>
      <c r="D475" t="s">
        <v>3232</v>
      </c>
      <c r="E475">
        <v>24009161</v>
      </c>
      <c r="F475" t="s">
        <v>9079</v>
      </c>
      <c r="G475" t="s">
        <v>3936</v>
      </c>
      <c r="H475" t="s">
        <v>3931</v>
      </c>
      <c r="I475" t="s">
        <v>3932</v>
      </c>
      <c r="X475">
        <v>182350</v>
      </c>
      <c r="AD475">
        <v>182350</v>
      </c>
      <c r="AE475">
        <v>0</v>
      </c>
      <c r="AL475">
        <v>1154</v>
      </c>
      <c r="AM475">
        <v>375</v>
      </c>
      <c r="AN475">
        <v>83700</v>
      </c>
      <c r="AO475">
        <v>112949</v>
      </c>
      <c r="AP475">
        <v>658</v>
      </c>
      <c r="AQ475">
        <v>922</v>
      </c>
      <c r="AR475">
        <v>91</v>
      </c>
      <c r="AS475">
        <v>118</v>
      </c>
      <c r="AT475">
        <v>85603</v>
      </c>
      <c r="AU475">
        <v>114364</v>
      </c>
      <c r="AV475">
        <v>10000</v>
      </c>
      <c r="AW475">
        <v>10000</v>
      </c>
      <c r="BF475">
        <v>66216</v>
      </c>
      <c r="BG475">
        <v>5463</v>
      </c>
      <c r="BH475">
        <v>76216</v>
      </c>
      <c r="BI475">
        <v>15463</v>
      </c>
      <c r="BL475">
        <v>74275</v>
      </c>
      <c r="BM475">
        <v>4575</v>
      </c>
      <c r="BT475">
        <v>74275</v>
      </c>
      <c r="BU475">
        <v>4575</v>
      </c>
      <c r="BV475">
        <v>9030</v>
      </c>
      <c r="BW475">
        <v>1076</v>
      </c>
      <c r="BX475">
        <v>108432</v>
      </c>
      <c r="BY475">
        <v>93250</v>
      </c>
      <c r="CB475">
        <v>117462</v>
      </c>
      <c r="CC475">
        <v>94326</v>
      </c>
      <c r="CD475">
        <v>267953</v>
      </c>
      <c r="CE475">
        <v>114364</v>
      </c>
      <c r="CF475">
        <v>3997</v>
      </c>
      <c r="CG475">
        <v>1937</v>
      </c>
      <c r="CH475">
        <v>28330</v>
      </c>
      <c r="CI475">
        <v>2407</v>
      </c>
      <c r="CJ475">
        <v>43844</v>
      </c>
      <c r="CK475">
        <v>8762</v>
      </c>
      <c r="CL475">
        <v>11352</v>
      </c>
      <c r="CM475">
        <v>2376</v>
      </c>
      <c r="CN475">
        <v>6873</v>
      </c>
      <c r="CO475">
        <v>6402</v>
      </c>
      <c r="CP475">
        <v>5021</v>
      </c>
      <c r="CQ475">
        <v>9013</v>
      </c>
      <c r="CR475">
        <v>62674</v>
      </c>
      <c r="CS475">
        <v>6182</v>
      </c>
      <c r="CT475">
        <v>-1921</v>
      </c>
      <c r="CU475">
        <v>-719</v>
      </c>
      <c r="CV475">
        <v>60753</v>
      </c>
      <c r="CW475">
        <v>5463</v>
      </c>
      <c r="CX475">
        <v>-1921</v>
      </c>
      <c r="CY475">
        <v>-719</v>
      </c>
      <c r="DB475">
        <v>60753</v>
      </c>
      <c r="DC475">
        <v>5463</v>
      </c>
      <c r="DD475">
        <v>42327</v>
      </c>
      <c r="DE475">
        <v>35394</v>
      </c>
      <c r="DF475">
        <v>10000</v>
      </c>
      <c r="DG475">
        <v>31050</v>
      </c>
      <c r="DH475">
        <v>32327</v>
      </c>
      <c r="DI475">
        <v>4344</v>
      </c>
    </row>
    <row r="476" spans="1:349">
      <c r="A476" t="s">
        <v>9080</v>
      </c>
      <c r="B476">
        <v>5032353255</v>
      </c>
      <c r="C476" t="s">
        <v>8302</v>
      </c>
      <c r="D476" t="s">
        <v>3239</v>
      </c>
      <c r="E476">
        <v>24305834</v>
      </c>
      <c r="F476" t="s">
        <v>9081</v>
      </c>
      <c r="G476" t="s">
        <v>3936</v>
      </c>
      <c r="H476" t="s">
        <v>3931</v>
      </c>
      <c r="I476" t="s">
        <v>3932</v>
      </c>
      <c r="AL476">
        <v>10107</v>
      </c>
      <c r="AM476">
        <v>11530</v>
      </c>
      <c r="AP476">
        <v>66</v>
      </c>
      <c r="AQ476">
        <v>3</v>
      </c>
      <c r="BH476">
        <v>10172</v>
      </c>
      <c r="BI476">
        <v>11471</v>
      </c>
      <c r="BX476">
        <v>2</v>
      </c>
      <c r="BY476">
        <v>62</v>
      </c>
      <c r="CD476">
        <v>10173</v>
      </c>
      <c r="CE476">
        <v>11533</v>
      </c>
      <c r="CN476">
        <v>2291</v>
      </c>
      <c r="CO476">
        <v>665</v>
      </c>
      <c r="CP476">
        <v>2468</v>
      </c>
      <c r="CQ476">
        <v>126</v>
      </c>
      <c r="CV476">
        <v>-1299</v>
      </c>
      <c r="CW476">
        <v>-529</v>
      </c>
      <c r="DF476">
        <v>1122</v>
      </c>
      <c r="DG476">
        <v>1068</v>
      </c>
    </row>
    <row r="477" spans="1:349">
      <c r="A477" t="s">
        <v>9082</v>
      </c>
      <c r="B477">
        <v>3444279198</v>
      </c>
      <c r="C477" t="s">
        <v>8885</v>
      </c>
      <c r="D477" t="s">
        <v>9083</v>
      </c>
      <c r="E477">
        <v>24864650</v>
      </c>
      <c r="F477" t="s">
        <v>9084</v>
      </c>
      <c r="G477" t="s">
        <v>3936</v>
      </c>
      <c r="H477" t="s">
        <v>3931</v>
      </c>
      <c r="I477" t="s">
        <v>3932</v>
      </c>
      <c r="AL477">
        <v>101497</v>
      </c>
      <c r="AM477">
        <v>223374</v>
      </c>
      <c r="AP477">
        <v>283</v>
      </c>
      <c r="AQ477">
        <v>855</v>
      </c>
      <c r="BH477">
        <v>48403</v>
      </c>
      <c r="BI477">
        <v>10501</v>
      </c>
      <c r="BL477">
        <v>34996</v>
      </c>
      <c r="BM477">
        <v>165000</v>
      </c>
      <c r="BV477">
        <v>4504</v>
      </c>
      <c r="BW477">
        <v>41803</v>
      </c>
      <c r="BX477">
        <v>13878</v>
      </c>
      <c r="BY477">
        <v>6926</v>
      </c>
      <c r="CD477">
        <v>101780</v>
      </c>
      <c r="CE477">
        <v>224230</v>
      </c>
      <c r="CL477">
        <v>58038</v>
      </c>
      <c r="CM477">
        <v>3007</v>
      </c>
      <c r="CN477">
        <v>40082</v>
      </c>
      <c r="CO477">
        <v>12</v>
      </c>
      <c r="CP477">
        <v>2592</v>
      </c>
      <c r="CQ477">
        <v>160</v>
      </c>
      <c r="CT477">
        <v>11240</v>
      </c>
      <c r="CU477">
        <v>1182</v>
      </c>
      <c r="CV477">
        <v>37902</v>
      </c>
      <c r="CW477">
        <v>10310</v>
      </c>
      <c r="DD477">
        <v>145253</v>
      </c>
      <c r="DE477">
        <v>23501</v>
      </c>
      <c r="DF477">
        <v>75563</v>
      </c>
      <c r="DG477">
        <v>8854</v>
      </c>
    </row>
    <row r="478" spans="1:349">
      <c r="A478" t="s">
        <v>9085</v>
      </c>
      <c r="B478">
        <v>9709093097</v>
      </c>
      <c r="C478" t="s">
        <v>9059</v>
      </c>
      <c r="D478" t="s">
        <v>3253</v>
      </c>
      <c r="E478">
        <v>24471713</v>
      </c>
      <c r="F478" t="s">
        <v>9086</v>
      </c>
      <c r="G478" t="s">
        <v>3936</v>
      </c>
      <c r="H478" t="s">
        <v>3931</v>
      </c>
      <c r="I478" t="s">
        <v>3932</v>
      </c>
      <c r="Z478">
        <v>0</v>
      </c>
      <c r="AA478">
        <v>1261</v>
      </c>
      <c r="AD478">
        <v>0</v>
      </c>
      <c r="AE478">
        <v>1261</v>
      </c>
      <c r="AJ478">
        <v>3997</v>
      </c>
      <c r="AK478">
        <v>50</v>
      </c>
      <c r="AL478">
        <v>37097</v>
      </c>
      <c r="AM478">
        <v>14063</v>
      </c>
      <c r="AN478">
        <v>336759</v>
      </c>
      <c r="AO478">
        <v>35564</v>
      </c>
      <c r="AP478">
        <v>63546</v>
      </c>
      <c r="AQ478">
        <v>43988</v>
      </c>
      <c r="AR478">
        <v>57</v>
      </c>
      <c r="AS478">
        <v>72</v>
      </c>
      <c r="AT478">
        <v>441457</v>
      </c>
      <c r="AU478">
        <v>93737</v>
      </c>
      <c r="AV478">
        <v>400000</v>
      </c>
      <c r="AW478">
        <v>100000</v>
      </c>
      <c r="BF478">
        <v>6376</v>
      </c>
      <c r="BG478">
        <v>-5045</v>
      </c>
      <c r="BH478">
        <v>406376</v>
      </c>
      <c r="BI478">
        <v>94955</v>
      </c>
      <c r="BX478">
        <v>35080</v>
      </c>
      <c r="BY478">
        <v>43</v>
      </c>
      <c r="CB478">
        <v>35080</v>
      </c>
      <c r="CC478">
        <v>43</v>
      </c>
      <c r="CD478">
        <v>441457</v>
      </c>
      <c r="CE478">
        <v>94998</v>
      </c>
      <c r="CF478">
        <v>761</v>
      </c>
      <c r="CG478">
        <v>517</v>
      </c>
      <c r="CH478">
        <v>-26507</v>
      </c>
      <c r="CI478">
        <v>-6425</v>
      </c>
      <c r="CJ478">
        <v>4125</v>
      </c>
      <c r="CK478">
        <v>227</v>
      </c>
      <c r="CL478">
        <v>412</v>
      </c>
      <c r="CN478">
        <v>37110</v>
      </c>
      <c r="CP478">
        <v>40</v>
      </c>
      <c r="CQ478">
        <v>109</v>
      </c>
      <c r="CR478">
        <v>14276</v>
      </c>
      <c r="CS478">
        <v>-6307</v>
      </c>
      <c r="CT478">
        <v>-2855</v>
      </c>
      <c r="CU478">
        <v>1261</v>
      </c>
      <c r="CV478">
        <v>11421</v>
      </c>
      <c r="CW478">
        <v>-5046</v>
      </c>
      <c r="CX478">
        <v>1594</v>
      </c>
      <c r="CZ478">
        <v>-1261</v>
      </c>
      <c r="DA478">
        <v>1261</v>
      </c>
      <c r="DB478">
        <v>11421</v>
      </c>
      <c r="DC478">
        <v>-5046</v>
      </c>
      <c r="DD478">
        <v>155843</v>
      </c>
      <c r="DE478">
        <v>303</v>
      </c>
      <c r="DF478">
        <v>181589</v>
      </c>
      <c r="DG478">
        <v>6211</v>
      </c>
      <c r="DH478">
        <v>-25746</v>
      </c>
      <c r="DI478">
        <v>-5908</v>
      </c>
      <c r="DJ478">
        <v>0</v>
      </c>
      <c r="DL478">
        <v>0</v>
      </c>
      <c r="DM478">
        <v>100000</v>
      </c>
      <c r="DO478">
        <v>100000</v>
      </c>
      <c r="DP478">
        <v>11421</v>
      </c>
      <c r="DQ478">
        <v>11421</v>
      </c>
      <c r="DR478">
        <v>0</v>
      </c>
      <c r="DS478">
        <v>5045</v>
      </c>
      <c r="DT478">
        <v>5045</v>
      </c>
      <c r="DW478">
        <v>100000</v>
      </c>
      <c r="DX478">
        <v>-5045</v>
      </c>
      <c r="DY478">
        <v>94955</v>
      </c>
      <c r="DZ478">
        <v>300000</v>
      </c>
      <c r="EA478">
        <v>11421</v>
      </c>
      <c r="EB478">
        <v>311421</v>
      </c>
      <c r="EH478">
        <v>400000</v>
      </c>
      <c r="EI478">
        <v>6376</v>
      </c>
      <c r="EJ478">
        <v>406376</v>
      </c>
      <c r="EK478">
        <v>406376</v>
      </c>
      <c r="EL478">
        <v>81619</v>
      </c>
      <c r="EM478">
        <v>348236</v>
      </c>
      <c r="EN478">
        <v>86684</v>
      </c>
      <c r="ES478">
        <v>11328</v>
      </c>
      <c r="ET478">
        <v>34900</v>
      </c>
      <c r="EU478">
        <v>20</v>
      </c>
      <c r="EV478">
        <v>34375</v>
      </c>
      <c r="EW478">
        <v>3794</v>
      </c>
      <c r="EX478">
        <v>1516</v>
      </c>
      <c r="EY478">
        <v>188</v>
      </c>
      <c r="EZ478">
        <v>412</v>
      </c>
      <c r="FC478">
        <v>1061</v>
      </c>
      <c r="FD478">
        <v>98</v>
      </c>
      <c r="FE478">
        <v>-293778</v>
      </c>
      <c r="FF478">
        <v>-42676</v>
      </c>
      <c r="FK478">
        <v>64900</v>
      </c>
      <c r="FL478">
        <v>20</v>
      </c>
      <c r="FO478">
        <v>34900</v>
      </c>
      <c r="FP478">
        <v>313336</v>
      </c>
      <c r="FQ478">
        <v>86664</v>
      </c>
      <c r="FR478">
        <v>19558</v>
      </c>
      <c r="FS478">
        <v>43988</v>
      </c>
      <c r="FT478">
        <v>43988</v>
      </c>
      <c r="FV478">
        <v>63546</v>
      </c>
      <c r="FW478">
        <v>43988</v>
      </c>
      <c r="FX478">
        <v>0</v>
      </c>
      <c r="FY478">
        <v>0</v>
      </c>
      <c r="GG478">
        <v>259</v>
      </c>
      <c r="GQ478">
        <v>20</v>
      </c>
      <c r="GW478">
        <v>-5045</v>
      </c>
      <c r="GX478">
        <v>100000</v>
      </c>
      <c r="GY478">
        <v>94955</v>
      </c>
      <c r="HC478">
        <v>-5045</v>
      </c>
      <c r="HD478">
        <v>100000</v>
      </c>
      <c r="HE478">
        <v>94955</v>
      </c>
      <c r="HF478">
        <v>-5045</v>
      </c>
      <c r="HG478">
        <v>0</v>
      </c>
      <c r="HH478">
        <v>-5045</v>
      </c>
      <c r="HL478">
        <v>-5045</v>
      </c>
      <c r="HM478">
        <v>0</v>
      </c>
      <c r="HN478">
        <v>-5045</v>
      </c>
      <c r="IY478">
        <v>283336</v>
      </c>
      <c r="IZ478">
        <v>86664</v>
      </c>
      <c r="JO478">
        <v>100000</v>
      </c>
      <c r="JQ478">
        <v>100000</v>
      </c>
      <c r="KB478">
        <v>5045</v>
      </c>
      <c r="KC478">
        <v>5045</v>
      </c>
      <c r="LD478">
        <v>300000</v>
      </c>
      <c r="LG478">
        <v>300000</v>
      </c>
    </row>
    <row r="479" spans="1:349">
      <c r="A479" t="s">
        <v>9087</v>
      </c>
      <c r="B479">
        <v>2902077051</v>
      </c>
      <c r="C479" t="s">
        <v>9088</v>
      </c>
      <c r="D479" t="s">
        <v>3260</v>
      </c>
      <c r="E479">
        <v>24613537</v>
      </c>
      <c r="F479" t="s">
        <v>9089</v>
      </c>
      <c r="G479" t="s">
        <v>3936</v>
      </c>
      <c r="H479" t="s">
        <v>3931</v>
      </c>
      <c r="I479" t="s">
        <v>3932</v>
      </c>
      <c r="Z479">
        <v>38</v>
      </c>
      <c r="AB479">
        <v>89</v>
      </c>
      <c r="AC479">
        <v>57</v>
      </c>
      <c r="AD479">
        <v>127</v>
      </c>
      <c r="AE479">
        <v>57</v>
      </c>
      <c r="AL479">
        <v>284</v>
      </c>
      <c r="AM479">
        <v>594</v>
      </c>
      <c r="AN479">
        <v>11000</v>
      </c>
      <c r="AO479">
        <v>10300</v>
      </c>
      <c r="AP479">
        <v>30</v>
      </c>
      <c r="AQ479">
        <v>29</v>
      </c>
      <c r="AR479">
        <v>0</v>
      </c>
      <c r="AT479">
        <v>11314</v>
      </c>
      <c r="AU479">
        <v>10923</v>
      </c>
      <c r="AV479">
        <v>12</v>
      </c>
      <c r="AW479">
        <v>12</v>
      </c>
      <c r="BB479">
        <v>10000</v>
      </c>
      <c r="BC479">
        <v>10000</v>
      </c>
      <c r="BF479">
        <v>1075</v>
      </c>
      <c r="BG479">
        <v>793</v>
      </c>
      <c r="BH479">
        <v>11087</v>
      </c>
      <c r="BI479">
        <v>10805</v>
      </c>
      <c r="BN479">
        <v>5</v>
      </c>
      <c r="BP479">
        <v>132</v>
      </c>
      <c r="BT479">
        <v>5</v>
      </c>
      <c r="BU479">
        <v>0</v>
      </c>
      <c r="BX479">
        <v>217</v>
      </c>
      <c r="BY479">
        <v>175</v>
      </c>
      <c r="CB479">
        <v>349</v>
      </c>
      <c r="CC479">
        <v>175</v>
      </c>
      <c r="CD479">
        <v>11441</v>
      </c>
      <c r="CE479">
        <v>10980</v>
      </c>
      <c r="CF479">
        <v>3861</v>
      </c>
      <c r="CG479">
        <v>3228</v>
      </c>
      <c r="CH479">
        <v>61</v>
      </c>
      <c r="CI479">
        <v>109</v>
      </c>
      <c r="CJ479">
        <v>307</v>
      </c>
      <c r="CK479">
        <v>733</v>
      </c>
      <c r="CP479">
        <v>23</v>
      </c>
      <c r="CQ479">
        <v>127</v>
      </c>
      <c r="CR479">
        <v>345</v>
      </c>
      <c r="CS479">
        <v>715</v>
      </c>
      <c r="CT479">
        <v>-63</v>
      </c>
      <c r="CU479">
        <v>-144</v>
      </c>
      <c r="CV479">
        <v>281</v>
      </c>
      <c r="CW479">
        <v>571</v>
      </c>
      <c r="CX479">
        <v>97</v>
      </c>
      <c r="CY479">
        <v>144</v>
      </c>
      <c r="CZ479">
        <v>33</v>
      </c>
      <c r="DB479">
        <v>281</v>
      </c>
      <c r="DC479">
        <v>571</v>
      </c>
      <c r="DD479">
        <v>3922</v>
      </c>
      <c r="DE479">
        <v>3337</v>
      </c>
      <c r="DH479">
        <v>3922</v>
      </c>
      <c r="DI479">
        <v>3337</v>
      </c>
      <c r="DJ479">
        <v>12</v>
      </c>
      <c r="DK479">
        <v>223</v>
      </c>
      <c r="DL479">
        <v>10235</v>
      </c>
      <c r="DM479">
        <v>0</v>
      </c>
      <c r="DN479">
        <v>570</v>
      </c>
      <c r="DO479">
        <v>570</v>
      </c>
      <c r="DP479">
        <v>282</v>
      </c>
      <c r="DQ479">
        <v>282</v>
      </c>
      <c r="DW479">
        <v>12</v>
      </c>
      <c r="DX479">
        <v>793</v>
      </c>
      <c r="DY479">
        <v>10805</v>
      </c>
      <c r="DZ479">
        <v>0</v>
      </c>
      <c r="EA479">
        <v>282</v>
      </c>
      <c r="EB479">
        <v>282</v>
      </c>
      <c r="EH479">
        <v>12</v>
      </c>
      <c r="EI479">
        <v>1075</v>
      </c>
      <c r="EJ479">
        <v>11087</v>
      </c>
      <c r="EK479">
        <v>11087</v>
      </c>
      <c r="EL479">
        <v>10805</v>
      </c>
      <c r="EM479">
        <v>12414</v>
      </c>
      <c r="EN479">
        <v>16111</v>
      </c>
      <c r="EO479">
        <v>3976</v>
      </c>
      <c r="EP479">
        <v>3106</v>
      </c>
      <c r="ES479">
        <v>0</v>
      </c>
      <c r="ET479">
        <v>12800</v>
      </c>
      <c r="EU479">
        <v>25700</v>
      </c>
      <c r="EV479">
        <v>341</v>
      </c>
      <c r="EW479">
        <v>278</v>
      </c>
      <c r="EX479">
        <v>2272</v>
      </c>
      <c r="EY479">
        <v>2039</v>
      </c>
      <c r="FC479">
        <v>1207</v>
      </c>
      <c r="FD479">
        <v>1440</v>
      </c>
      <c r="FE479">
        <v>156</v>
      </c>
      <c r="FF479">
        <v>97</v>
      </c>
      <c r="FI479">
        <v>-386</v>
      </c>
      <c r="FJ479">
        <v>-9589</v>
      </c>
      <c r="FR479">
        <v>-230</v>
      </c>
      <c r="FS479">
        <v>-9492</v>
      </c>
      <c r="FT479">
        <v>29</v>
      </c>
      <c r="FU479">
        <v>200</v>
      </c>
      <c r="FV479">
        <v>-201</v>
      </c>
      <c r="FW479">
        <v>-9292</v>
      </c>
      <c r="FX479">
        <v>0</v>
      </c>
      <c r="FY479">
        <v>0</v>
      </c>
      <c r="GB479">
        <v>-1</v>
      </c>
      <c r="GG479">
        <v>748</v>
      </c>
      <c r="GI479">
        <v>11870</v>
      </c>
      <c r="GJ479">
        <v>15630</v>
      </c>
      <c r="GK479">
        <v>544</v>
      </c>
      <c r="GL479">
        <v>481</v>
      </c>
      <c r="GM479">
        <v>12800</v>
      </c>
      <c r="GN479">
        <v>25700</v>
      </c>
      <c r="GT479">
        <v>10000</v>
      </c>
      <c r="GU479">
        <v>10000</v>
      </c>
      <c r="GV479">
        <v>10000</v>
      </c>
      <c r="GW479">
        <v>570</v>
      </c>
      <c r="GX479">
        <v>0</v>
      </c>
      <c r="GY479">
        <v>10805</v>
      </c>
      <c r="HC479">
        <v>570</v>
      </c>
      <c r="HD479">
        <v>0</v>
      </c>
      <c r="HE479">
        <v>10805</v>
      </c>
      <c r="HF479">
        <v>570</v>
      </c>
      <c r="HG479">
        <v>0</v>
      </c>
      <c r="HH479">
        <v>793</v>
      </c>
      <c r="HL479">
        <v>570</v>
      </c>
      <c r="HM479">
        <v>0</v>
      </c>
      <c r="HN479">
        <v>793</v>
      </c>
    </row>
    <row r="480" spans="1:349">
      <c r="A480" t="s">
        <v>9090</v>
      </c>
      <c r="B480">
        <v>3906411936</v>
      </c>
      <c r="C480" t="s">
        <v>9075</v>
      </c>
      <c r="D480" t="s">
        <v>3267</v>
      </c>
      <c r="E480">
        <v>25117362</v>
      </c>
      <c r="F480" t="s">
        <v>9091</v>
      </c>
      <c r="G480" t="s">
        <v>3936</v>
      </c>
      <c r="H480" t="s">
        <v>3931</v>
      </c>
      <c r="I480" t="s">
        <v>3932</v>
      </c>
      <c r="L480">
        <v>0</v>
      </c>
      <c r="N480">
        <v>0</v>
      </c>
      <c r="P480">
        <v>0</v>
      </c>
      <c r="R480">
        <v>0</v>
      </c>
      <c r="T480">
        <v>153</v>
      </c>
      <c r="U480">
        <v>42</v>
      </c>
      <c r="V480">
        <v>0</v>
      </c>
      <c r="X480">
        <v>0</v>
      </c>
      <c r="Z480">
        <v>0</v>
      </c>
      <c r="AB480">
        <v>0</v>
      </c>
      <c r="AD480">
        <v>153</v>
      </c>
      <c r="AE480">
        <v>42</v>
      </c>
      <c r="AF480">
        <v>11</v>
      </c>
      <c r="AG480">
        <v>24</v>
      </c>
      <c r="AJ480">
        <v>0</v>
      </c>
      <c r="AL480">
        <v>66262</v>
      </c>
      <c r="AM480">
        <v>26828</v>
      </c>
      <c r="AN480">
        <v>0</v>
      </c>
      <c r="AP480">
        <v>828</v>
      </c>
      <c r="AQ480">
        <v>359</v>
      </c>
      <c r="AR480">
        <v>0</v>
      </c>
      <c r="AT480">
        <v>67101</v>
      </c>
      <c r="AU480">
        <v>27211</v>
      </c>
      <c r="AV480">
        <v>10</v>
      </c>
      <c r="AW480">
        <v>10</v>
      </c>
      <c r="AX480">
        <v>0</v>
      </c>
      <c r="AZ480">
        <v>0</v>
      </c>
      <c r="BB480">
        <v>0</v>
      </c>
      <c r="BD480">
        <v>0</v>
      </c>
      <c r="BF480">
        <v>58114</v>
      </c>
      <c r="BG480">
        <v>23579</v>
      </c>
      <c r="BH480">
        <v>58124</v>
      </c>
      <c r="BI480">
        <v>23589</v>
      </c>
      <c r="BL480">
        <v>9085</v>
      </c>
      <c r="BM480">
        <v>3657</v>
      </c>
      <c r="BN480">
        <v>0</v>
      </c>
      <c r="BP480">
        <v>0</v>
      </c>
      <c r="BR480">
        <v>0</v>
      </c>
      <c r="BT480">
        <v>9085</v>
      </c>
      <c r="BU480">
        <v>3657</v>
      </c>
      <c r="BV480">
        <v>0</v>
      </c>
      <c r="BX480">
        <v>45</v>
      </c>
      <c r="BY480">
        <v>7</v>
      </c>
      <c r="BZ480">
        <v>0</v>
      </c>
      <c r="CB480">
        <v>45</v>
      </c>
      <c r="CC480">
        <v>7</v>
      </c>
      <c r="CD480">
        <v>67254</v>
      </c>
      <c r="CE480">
        <v>27253</v>
      </c>
      <c r="CF480">
        <v>155</v>
      </c>
      <c r="CG480">
        <v>220</v>
      </c>
      <c r="CH480">
        <v>5481</v>
      </c>
      <c r="CI480">
        <v>-209</v>
      </c>
      <c r="CJ480">
        <v>0</v>
      </c>
      <c r="CL480">
        <v>0</v>
      </c>
      <c r="CN480">
        <v>33816</v>
      </c>
      <c r="CO480">
        <v>14608</v>
      </c>
      <c r="CP480">
        <v>18870</v>
      </c>
      <c r="CQ480">
        <v>2627</v>
      </c>
      <c r="CR480">
        <v>20427</v>
      </c>
      <c r="CS480">
        <v>11772</v>
      </c>
      <c r="CT480">
        <v>0</v>
      </c>
      <c r="CV480">
        <v>20427</v>
      </c>
      <c r="CW480">
        <v>11772</v>
      </c>
      <c r="CX480">
        <v>0</v>
      </c>
      <c r="CZ480">
        <v>0</v>
      </c>
      <c r="DB480">
        <v>20427</v>
      </c>
      <c r="DC480">
        <v>11772</v>
      </c>
      <c r="DD480">
        <v>5636</v>
      </c>
      <c r="DE480">
        <v>11</v>
      </c>
      <c r="DF480">
        <v>0</v>
      </c>
      <c r="DH480">
        <v>5636</v>
      </c>
      <c r="DI480">
        <v>11</v>
      </c>
      <c r="FZ480">
        <v>0</v>
      </c>
      <c r="GB480">
        <v>0</v>
      </c>
      <c r="IB480">
        <v>0</v>
      </c>
      <c r="JA480">
        <v>0</v>
      </c>
    </row>
    <row r="481" spans="1:262">
      <c r="A481" t="s">
        <v>4150</v>
      </c>
      <c r="B481">
        <v>7404075364</v>
      </c>
      <c r="C481" t="s">
        <v>4151</v>
      </c>
      <c r="D481" t="s">
        <v>3274</v>
      </c>
      <c r="E481">
        <v>24989658</v>
      </c>
      <c r="F481" t="s">
        <v>4152</v>
      </c>
      <c r="G481" t="s">
        <v>3936</v>
      </c>
      <c r="H481" t="s">
        <v>3931</v>
      </c>
      <c r="I481" t="s">
        <v>3932</v>
      </c>
      <c r="AF481">
        <v>107</v>
      </c>
      <c r="AG481">
        <v>88</v>
      </c>
      <c r="AL481">
        <v>13842</v>
      </c>
      <c r="AM481">
        <v>13367</v>
      </c>
      <c r="AP481">
        <v>3</v>
      </c>
      <c r="AQ481">
        <v>2</v>
      </c>
      <c r="BH481">
        <v>12315</v>
      </c>
      <c r="BI481">
        <v>12835</v>
      </c>
      <c r="BL481">
        <v>1636</v>
      </c>
      <c r="BM481">
        <v>620</v>
      </c>
      <c r="BX481">
        <v>0</v>
      </c>
      <c r="BY481">
        <v>1</v>
      </c>
      <c r="CD481">
        <v>13951</v>
      </c>
      <c r="CE481">
        <v>13456</v>
      </c>
      <c r="CP481">
        <v>0</v>
      </c>
      <c r="CQ481">
        <v>10</v>
      </c>
      <c r="CV481">
        <v>0</v>
      </c>
      <c r="CW481">
        <v>-176</v>
      </c>
      <c r="DF481">
        <v>0</v>
      </c>
      <c r="DG481">
        <v>166</v>
      </c>
    </row>
    <row r="482" spans="1:262">
      <c r="A482" t="s">
        <v>9092</v>
      </c>
      <c r="B482">
        <v>5837081290</v>
      </c>
      <c r="C482" t="s">
        <v>9012</v>
      </c>
      <c r="D482" t="s">
        <v>9093</v>
      </c>
      <c r="E482">
        <v>22794744</v>
      </c>
      <c r="F482" t="s">
        <v>9094</v>
      </c>
      <c r="G482" t="s">
        <v>3936</v>
      </c>
      <c r="H482" t="s">
        <v>3931</v>
      </c>
      <c r="I482" t="s">
        <v>3932</v>
      </c>
      <c r="AL482">
        <v>31546</v>
      </c>
      <c r="AM482">
        <v>30912</v>
      </c>
      <c r="AP482">
        <v>139</v>
      </c>
      <c r="AQ482">
        <v>93</v>
      </c>
      <c r="BH482">
        <v>12293</v>
      </c>
      <c r="BI482">
        <v>11894</v>
      </c>
      <c r="BV482">
        <v>901</v>
      </c>
      <c r="BW482">
        <v>892</v>
      </c>
      <c r="BX482">
        <v>18491</v>
      </c>
      <c r="BY482">
        <v>18219</v>
      </c>
      <c r="CD482">
        <v>31685</v>
      </c>
      <c r="CE482">
        <v>31005</v>
      </c>
      <c r="CN482">
        <v>1733</v>
      </c>
      <c r="CP482">
        <v>737</v>
      </c>
      <c r="CQ482">
        <v>149</v>
      </c>
      <c r="CT482">
        <v>85</v>
      </c>
      <c r="CV482">
        <v>355</v>
      </c>
      <c r="CW482">
        <v>-195</v>
      </c>
      <c r="DD482">
        <v>40</v>
      </c>
      <c r="DF482">
        <v>596</v>
      </c>
      <c r="DG482">
        <v>46</v>
      </c>
    </row>
    <row r="483" spans="1:262">
      <c r="A483" t="s">
        <v>4175</v>
      </c>
      <c r="B483">
        <v>2635209961</v>
      </c>
      <c r="C483" t="s">
        <v>4176</v>
      </c>
      <c r="D483" t="s">
        <v>4177</v>
      </c>
      <c r="E483">
        <v>25210049</v>
      </c>
      <c r="F483" t="s">
        <v>4178</v>
      </c>
      <c r="G483" t="s">
        <v>3978</v>
      </c>
      <c r="H483" t="s">
        <v>3931</v>
      </c>
      <c r="I483" t="s">
        <v>3932</v>
      </c>
      <c r="T483">
        <v>32000</v>
      </c>
      <c r="U483">
        <v>32000</v>
      </c>
      <c r="AF483">
        <v>0</v>
      </c>
      <c r="AG483">
        <v>0</v>
      </c>
      <c r="AL483">
        <v>35786</v>
      </c>
      <c r="AM483">
        <v>27178</v>
      </c>
      <c r="AP483">
        <v>2047</v>
      </c>
      <c r="AQ483">
        <v>264</v>
      </c>
      <c r="BH483">
        <v>69833</v>
      </c>
      <c r="BI483">
        <v>59442</v>
      </c>
      <c r="CD483">
        <v>69833</v>
      </c>
      <c r="CE483">
        <v>59442</v>
      </c>
      <c r="CT483">
        <v>3010</v>
      </c>
      <c r="CU483">
        <v>556</v>
      </c>
      <c r="CV483">
        <v>10391</v>
      </c>
      <c r="CW483">
        <v>14978</v>
      </c>
      <c r="DD483">
        <v>50172</v>
      </c>
      <c r="DE483">
        <v>55608</v>
      </c>
      <c r="DF483">
        <v>36771</v>
      </c>
      <c r="DG483">
        <v>40074</v>
      </c>
    </row>
    <row r="484" spans="1:262">
      <c r="A484" t="s">
        <v>9095</v>
      </c>
      <c r="B484">
        <v>5904291793</v>
      </c>
      <c r="C484" t="s">
        <v>8068</v>
      </c>
      <c r="D484" t="s">
        <v>3294</v>
      </c>
      <c r="E484">
        <v>25131652</v>
      </c>
      <c r="F484" t="s">
        <v>9096</v>
      </c>
      <c r="G484" t="s">
        <v>3936</v>
      </c>
      <c r="H484" t="s">
        <v>3931</v>
      </c>
      <c r="I484" t="s">
        <v>3932</v>
      </c>
      <c r="AF484">
        <v>40</v>
      </c>
      <c r="AL484">
        <v>21580</v>
      </c>
      <c r="AM484">
        <v>14841</v>
      </c>
      <c r="AP484">
        <v>26</v>
      </c>
      <c r="AQ484">
        <v>66</v>
      </c>
      <c r="BH484">
        <v>20574</v>
      </c>
      <c r="BI484">
        <v>12030</v>
      </c>
      <c r="BX484">
        <v>1072</v>
      </c>
      <c r="BY484">
        <v>2877</v>
      </c>
      <c r="CD484">
        <v>21646</v>
      </c>
      <c r="CE484">
        <v>14907</v>
      </c>
      <c r="CN484">
        <v>8488</v>
      </c>
      <c r="CO484">
        <v>2034</v>
      </c>
      <c r="CP484">
        <v>9</v>
      </c>
      <c r="CQ484">
        <v>125</v>
      </c>
      <c r="CT484">
        <v>0</v>
      </c>
      <c r="CU484">
        <v>20</v>
      </c>
      <c r="CV484">
        <v>8414</v>
      </c>
      <c r="CW484">
        <v>1713</v>
      </c>
      <c r="DD484">
        <v>0</v>
      </c>
      <c r="DE484">
        <v>140</v>
      </c>
      <c r="DF484">
        <v>65</v>
      </c>
      <c r="DG484">
        <v>316</v>
      </c>
    </row>
    <row r="485" spans="1:262">
      <c r="A485" t="s">
        <v>9097</v>
      </c>
      <c r="B485">
        <v>7726453892</v>
      </c>
      <c r="C485" t="s">
        <v>8309</v>
      </c>
      <c r="D485" t="s">
        <v>3301</v>
      </c>
      <c r="E485">
        <v>24037654</v>
      </c>
      <c r="F485" t="s">
        <v>9098</v>
      </c>
      <c r="G485" t="s">
        <v>3936</v>
      </c>
      <c r="H485" t="s">
        <v>3931</v>
      </c>
      <c r="I485" t="s">
        <v>3932</v>
      </c>
      <c r="X485">
        <v>12450</v>
      </c>
      <c r="AL485">
        <v>79512</v>
      </c>
      <c r="AM485">
        <v>64399</v>
      </c>
      <c r="AP485">
        <v>179</v>
      </c>
      <c r="AQ485">
        <v>835</v>
      </c>
      <c r="BH485">
        <v>86322</v>
      </c>
      <c r="BI485">
        <v>53134</v>
      </c>
      <c r="BL485">
        <v>0</v>
      </c>
      <c r="BM485">
        <v>12100</v>
      </c>
      <c r="BX485">
        <v>5819</v>
      </c>
      <c r="CD485">
        <v>92141</v>
      </c>
      <c r="CE485">
        <v>65234</v>
      </c>
      <c r="CP485">
        <v>51</v>
      </c>
      <c r="CQ485">
        <v>49</v>
      </c>
      <c r="CT485">
        <v>3199</v>
      </c>
      <c r="CU485">
        <v>2670</v>
      </c>
      <c r="CV485">
        <v>41327</v>
      </c>
      <c r="CW485">
        <v>41754</v>
      </c>
      <c r="DD485">
        <v>56277</v>
      </c>
      <c r="DE485">
        <v>46176</v>
      </c>
      <c r="DF485">
        <v>11700</v>
      </c>
      <c r="DG485">
        <v>1703</v>
      </c>
    </row>
    <row r="486" spans="1:262">
      <c r="A486" t="s">
        <v>3934</v>
      </c>
      <c r="B486">
        <v>7716932938</v>
      </c>
      <c r="C486" t="s">
        <v>3935</v>
      </c>
      <c r="D486" t="s">
        <v>3308</v>
      </c>
      <c r="E486">
        <v>25025248</v>
      </c>
      <c r="F486" t="s">
        <v>3937</v>
      </c>
      <c r="G486" t="s">
        <v>3936</v>
      </c>
      <c r="H486" t="s">
        <v>3931</v>
      </c>
      <c r="I486" t="s">
        <v>3932</v>
      </c>
      <c r="N486">
        <v>5345</v>
      </c>
      <c r="T486">
        <v>0</v>
      </c>
      <c r="U486">
        <v>177</v>
      </c>
      <c r="X486">
        <v>0</v>
      </c>
      <c r="AD486">
        <v>5345</v>
      </c>
      <c r="AE486">
        <v>177</v>
      </c>
      <c r="AL486">
        <v>70874</v>
      </c>
      <c r="AM486">
        <v>12214</v>
      </c>
      <c r="AN486">
        <v>1006527</v>
      </c>
      <c r="AO486">
        <v>190190</v>
      </c>
      <c r="AP486">
        <v>124996</v>
      </c>
      <c r="AQ486">
        <v>15334</v>
      </c>
      <c r="AR486">
        <v>43</v>
      </c>
      <c r="AT486">
        <v>1202440</v>
      </c>
      <c r="AU486">
        <v>217738</v>
      </c>
      <c r="AV486">
        <v>500000</v>
      </c>
      <c r="AW486">
        <v>30000</v>
      </c>
      <c r="BF486">
        <v>58382</v>
      </c>
      <c r="BG486">
        <v>31233</v>
      </c>
      <c r="BH486">
        <v>558382</v>
      </c>
      <c r="BI486">
        <v>61233</v>
      </c>
      <c r="BL486">
        <v>114120</v>
      </c>
      <c r="BM486">
        <v>7645</v>
      </c>
      <c r="BP486">
        <v>451</v>
      </c>
      <c r="BQ486">
        <v>502</v>
      </c>
      <c r="BT486">
        <v>114120</v>
      </c>
      <c r="BU486">
        <v>7645</v>
      </c>
      <c r="BV486">
        <v>228645</v>
      </c>
      <c r="BW486">
        <v>139060</v>
      </c>
      <c r="BX486">
        <v>306187</v>
      </c>
      <c r="BY486">
        <v>9475</v>
      </c>
      <c r="CB486">
        <v>535283</v>
      </c>
      <c r="CC486">
        <v>149037</v>
      </c>
      <c r="CD486">
        <v>1207785</v>
      </c>
      <c r="CE486">
        <v>217915</v>
      </c>
      <c r="CF486">
        <v>68049</v>
      </c>
      <c r="CG486">
        <v>42003</v>
      </c>
      <c r="CH486">
        <v>-64380</v>
      </c>
      <c r="CI486">
        <v>-40632</v>
      </c>
      <c r="CJ486">
        <v>145989</v>
      </c>
      <c r="CK486">
        <v>29803</v>
      </c>
      <c r="CL486">
        <v>94140</v>
      </c>
      <c r="CM486">
        <v>5929</v>
      </c>
      <c r="CN486">
        <v>48738</v>
      </c>
      <c r="CO486">
        <v>39742</v>
      </c>
      <c r="CP486">
        <v>7079</v>
      </c>
      <c r="CQ486">
        <v>5010</v>
      </c>
      <c r="CR486">
        <v>29128</v>
      </c>
      <c r="CS486">
        <v>17974</v>
      </c>
      <c r="CT486">
        <v>-1979</v>
      </c>
      <c r="CU486">
        <v>-1131</v>
      </c>
      <c r="CV486">
        <v>27149</v>
      </c>
      <c r="CW486">
        <v>12011</v>
      </c>
      <c r="CX486">
        <v>1979</v>
      </c>
      <c r="CY486">
        <v>1131</v>
      </c>
      <c r="DB486">
        <v>27149</v>
      </c>
      <c r="DC486">
        <v>12011</v>
      </c>
      <c r="DD486">
        <v>405359</v>
      </c>
      <c r="DE486">
        <v>251660</v>
      </c>
      <c r="DF486">
        <v>401690</v>
      </c>
      <c r="DG486">
        <v>250289</v>
      </c>
      <c r="DH486">
        <v>3669</v>
      </c>
      <c r="DI486">
        <v>1371</v>
      </c>
      <c r="DJ486">
        <v>100</v>
      </c>
      <c r="DK486">
        <v>19222</v>
      </c>
      <c r="DL486">
        <v>19322</v>
      </c>
      <c r="DM486">
        <v>29900</v>
      </c>
      <c r="DN486">
        <v>12011</v>
      </c>
      <c r="DO486">
        <v>41911</v>
      </c>
      <c r="DP486">
        <v>27149</v>
      </c>
      <c r="DQ486">
        <v>27149</v>
      </c>
      <c r="DW486">
        <v>30000</v>
      </c>
      <c r="DX486">
        <v>31233</v>
      </c>
      <c r="DY486">
        <v>61233</v>
      </c>
      <c r="DZ486">
        <v>470000</v>
      </c>
      <c r="EA486">
        <v>27149</v>
      </c>
      <c r="EB486">
        <v>497149</v>
      </c>
      <c r="EH486">
        <v>500000</v>
      </c>
      <c r="EI486">
        <v>58382</v>
      </c>
      <c r="EJ486">
        <v>558382</v>
      </c>
      <c r="EK486">
        <v>558382</v>
      </c>
      <c r="EL486">
        <v>61233</v>
      </c>
      <c r="EM486">
        <v>1185815</v>
      </c>
      <c r="EN486">
        <v>224446</v>
      </c>
      <c r="EO486">
        <v>2958</v>
      </c>
      <c r="EP486">
        <v>28786</v>
      </c>
      <c r="EQ486">
        <v>215507</v>
      </c>
      <c r="ER486">
        <v>183428</v>
      </c>
      <c r="ES486">
        <v>145548</v>
      </c>
      <c r="ET486">
        <v>215179</v>
      </c>
      <c r="EU486">
        <v>41432</v>
      </c>
      <c r="EV486">
        <v>61250</v>
      </c>
      <c r="EW486">
        <v>34976</v>
      </c>
      <c r="EX486">
        <v>12732</v>
      </c>
      <c r="EY486">
        <v>5607</v>
      </c>
      <c r="EZ486">
        <v>86660</v>
      </c>
      <c r="FA486">
        <v>6037</v>
      </c>
      <c r="FC486">
        <v>276216</v>
      </c>
      <c r="FD486">
        <v>8498</v>
      </c>
      <c r="FE486">
        <v>-860975</v>
      </c>
      <c r="FF486">
        <v>-175736</v>
      </c>
      <c r="FK486">
        <v>1185815</v>
      </c>
      <c r="FL486">
        <v>224446</v>
      </c>
      <c r="FO486">
        <v>214163</v>
      </c>
      <c r="FP486">
        <v>970636</v>
      </c>
      <c r="FQ486">
        <v>183014</v>
      </c>
      <c r="FR486">
        <v>109661</v>
      </c>
      <c r="FS486">
        <v>7278</v>
      </c>
      <c r="FT486">
        <v>15334</v>
      </c>
      <c r="FU486">
        <v>8056</v>
      </c>
      <c r="FV486">
        <v>124995</v>
      </c>
      <c r="FW486">
        <v>15334</v>
      </c>
      <c r="GB486">
        <v>0</v>
      </c>
      <c r="GC486">
        <v>-4832</v>
      </c>
      <c r="GG486">
        <v>9521</v>
      </c>
      <c r="GH486">
        <v>3034</v>
      </c>
      <c r="GQ486">
        <v>41432</v>
      </c>
    </row>
    <row r="487" spans="1:262">
      <c r="A487" t="s">
        <v>9099</v>
      </c>
      <c r="B487">
        <v>7627058108</v>
      </c>
      <c r="C487" t="s">
        <v>9100</v>
      </c>
      <c r="D487" t="s">
        <v>9101</v>
      </c>
      <c r="E487">
        <v>24439589</v>
      </c>
      <c r="F487" t="s">
        <v>9102</v>
      </c>
      <c r="G487" t="s">
        <v>3936</v>
      </c>
      <c r="H487" t="s">
        <v>3931</v>
      </c>
      <c r="I487" t="s">
        <v>3932</v>
      </c>
      <c r="AL487">
        <v>28482</v>
      </c>
      <c r="AM487">
        <v>12539</v>
      </c>
      <c r="AP487">
        <v>1092</v>
      </c>
      <c r="BH487">
        <v>12434</v>
      </c>
      <c r="BI487">
        <v>12539</v>
      </c>
      <c r="BV487">
        <v>8496</v>
      </c>
      <c r="BX487">
        <v>8644</v>
      </c>
      <c r="CD487">
        <v>29574</v>
      </c>
      <c r="CE487">
        <v>12539</v>
      </c>
      <c r="CP487">
        <v>174</v>
      </c>
      <c r="CT487">
        <v>272</v>
      </c>
      <c r="CV487">
        <v>167</v>
      </c>
      <c r="CW487">
        <v>0</v>
      </c>
      <c r="DD487">
        <v>8151</v>
      </c>
      <c r="DF487">
        <v>7538</v>
      </c>
    </row>
    <row r="488" spans="1:262">
      <c r="A488" t="s">
        <v>9103</v>
      </c>
      <c r="B488">
        <v>4706056997</v>
      </c>
      <c r="C488" t="s">
        <v>9104</v>
      </c>
      <c r="D488" t="s">
        <v>3321</v>
      </c>
      <c r="E488">
        <v>24572477</v>
      </c>
      <c r="F488" t="s">
        <v>9105</v>
      </c>
      <c r="G488" t="s">
        <v>3978</v>
      </c>
      <c r="H488" t="s">
        <v>3931</v>
      </c>
      <c r="I488" t="s">
        <v>3932</v>
      </c>
      <c r="AB488">
        <v>28414</v>
      </c>
      <c r="AD488">
        <v>28414</v>
      </c>
      <c r="AE488">
        <v>0</v>
      </c>
      <c r="AL488">
        <v>65117</v>
      </c>
      <c r="AM488">
        <v>12628</v>
      </c>
      <c r="AP488">
        <v>20112</v>
      </c>
      <c r="AQ488">
        <v>475</v>
      </c>
      <c r="AR488">
        <v>195</v>
      </c>
      <c r="AT488">
        <v>85424</v>
      </c>
      <c r="AU488">
        <v>13103</v>
      </c>
      <c r="AV488">
        <v>100</v>
      </c>
      <c r="AW488">
        <v>100</v>
      </c>
      <c r="AZ488">
        <v>2500</v>
      </c>
      <c r="BA488">
        <v>2500</v>
      </c>
      <c r="BF488">
        <v>58840</v>
      </c>
      <c r="BG488">
        <v>9280</v>
      </c>
      <c r="BH488">
        <v>61440</v>
      </c>
      <c r="BI488">
        <v>11880</v>
      </c>
      <c r="BL488">
        <v>41000</v>
      </c>
      <c r="BT488">
        <v>41000</v>
      </c>
      <c r="BU488">
        <v>0</v>
      </c>
      <c r="BX488">
        <v>11398</v>
      </c>
      <c r="BY488">
        <v>1223</v>
      </c>
      <c r="CB488">
        <v>11398</v>
      </c>
      <c r="CC488">
        <v>1223</v>
      </c>
      <c r="CD488">
        <v>113838</v>
      </c>
      <c r="CE488">
        <v>13103</v>
      </c>
      <c r="CF488">
        <v>95835</v>
      </c>
      <c r="CH488">
        <v>52495</v>
      </c>
      <c r="CI488">
        <v>9777</v>
      </c>
      <c r="CJ488">
        <v>89</v>
      </c>
      <c r="CN488">
        <v>2</v>
      </c>
      <c r="CO488">
        <v>1</v>
      </c>
      <c r="CP488">
        <v>1262</v>
      </c>
      <c r="CQ488">
        <v>363</v>
      </c>
      <c r="CR488">
        <v>51324</v>
      </c>
      <c r="CS488">
        <v>9415</v>
      </c>
      <c r="CT488">
        <v>-1765</v>
      </c>
      <c r="CU488">
        <v>-134</v>
      </c>
      <c r="CV488">
        <v>49560</v>
      </c>
      <c r="CW488">
        <v>9281</v>
      </c>
      <c r="DB488">
        <v>49560</v>
      </c>
      <c r="DC488">
        <v>11781</v>
      </c>
      <c r="DD488">
        <v>182446</v>
      </c>
      <c r="DE488">
        <v>25364</v>
      </c>
      <c r="DF488">
        <v>34116</v>
      </c>
      <c r="DG488">
        <v>15587</v>
      </c>
      <c r="DH488">
        <v>148330</v>
      </c>
      <c r="DI488">
        <v>9777</v>
      </c>
      <c r="GB488">
        <v>1</v>
      </c>
      <c r="JA488">
        <v>0</v>
      </c>
      <c r="JB488">
        <v>2500</v>
      </c>
    </row>
    <row r="489" spans="1:262">
      <c r="A489" t="s">
        <v>9106</v>
      </c>
      <c r="B489">
        <v>6449105426</v>
      </c>
      <c r="C489" t="s">
        <v>8202</v>
      </c>
      <c r="D489" t="s">
        <v>3328</v>
      </c>
      <c r="E489">
        <v>23550026</v>
      </c>
      <c r="G489" t="s">
        <v>3936</v>
      </c>
      <c r="H489" t="s">
        <v>3931</v>
      </c>
      <c r="I489" t="s">
        <v>3932</v>
      </c>
      <c r="L489">
        <v>0</v>
      </c>
      <c r="T489">
        <v>1427</v>
      </c>
      <c r="U489">
        <v>1427</v>
      </c>
      <c r="V489">
        <v>0</v>
      </c>
      <c r="X489">
        <v>0</v>
      </c>
      <c r="AB489">
        <v>0</v>
      </c>
      <c r="AD489">
        <v>1427</v>
      </c>
      <c r="AE489">
        <v>1427</v>
      </c>
      <c r="AF489">
        <v>173</v>
      </c>
      <c r="AG489">
        <v>173</v>
      </c>
      <c r="AJ489">
        <v>0</v>
      </c>
      <c r="AL489">
        <v>8381</v>
      </c>
      <c r="AM489">
        <v>8483</v>
      </c>
      <c r="AN489">
        <v>2451</v>
      </c>
      <c r="AO489">
        <v>2451</v>
      </c>
      <c r="AP489">
        <v>2555</v>
      </c>
      <c r="AQ489">
        <v>1760</v>
      </c>
      <c r="AR489">
        <v>0</v>
      </c>
      <c r="AS489">
        <v>29</v>
      </c>
      <c r="AT489">
        <v>13561</v>
      </c>
      <c r="AU489">
        <v>12896</v>
      </c>
      <c r="AZ489">
        <v>0</v>
      </c>
      <c r="BD489">
        <v>0</v>
      </c>
      <c r="BH489">
        <v>0</v>
      </c>
      <c r="BI489">
        <v>0</v>
      </c>
      <c r="BL489">
        <v>0</v>
      </c>
      <c r="BP489">
        <v>0</v>
      </c>
      <c r="BT489">
        <v>0</v>
      </c>
      <c r="BU489">
        <v>0</v>
      </c>
      <c r="BV489">
        <v>350</v>
      </c>
      <c r="BW489">
        <v>350</v>
      </c>
      <c r="BX489">
        <v>127</v>
      </c>
      <c r="BY489">
        <v>15</v>
      </c>
      <c r="BZ489">
        <v>14511</v>
      </c>
      <c r="CA489">
        <v>13958</v>
      </c>
      <c r="CB489">
        <v>14987</v>
      </c>
      <c r="CC489">
        <v>14323</v>
      </c>
      <c r="CD489">
        <v>14987</v>
      </c>
      <c r="CE489">
        <v>14323</v>
      </c>
      <c r="CH489">
        <v>779</v>
      </c>
      <c r="CI489">
        <v>-725</v>
      </c>
      <c r="CN489">
        <v>-20</v>
      </c>
      <c r="CO489">
        <v>861</v>
      </c>
      <c r="CP489">
        <v>33</v>
      </c>
      <c r="CQ489">
        <v>136</v>
      </c>
      <c r="CR489">
        <v>726</v>
      </c>
      <c r="CS489">
        <v>0</v>
      </c>
      <c r="CT489">
        <v>-77</v>
      </c>
      <c r="CV489">
        <v>649</v>
      </c>
      <c r="CW489">
        <v>0</v>
      </c>
      <c r="DB489">
        <v>649</v>
      </c>
      <c r="DD489">
        <v>2581</v>
      </c>
      <c r="DE489">
        <v>9</v>
      </c>
      <c r="DF489">
        <v>1802</v>
      </c>
      <c r="DG489">
        <v>734</v>
      </c>
      <c r="DH489">
        <v>779</v>
      </c>
      <c r="DI489">
        <v>-725</v>
      </c>
    </row>
    <row r="490" spans="1:262">
      <c r="A490" t="s">
        <v>4210</v>
      </c>
      <c r="B490">
        <v>3444279776</v>
      </c>
      <c r="C490" t="s">
        <v>4056</v>
      </c>
      <c r="D490" t="s">
        <v>3335</v>
      </c>
      <c r="E490">
        <v>25336888</v>
      </c>
      <c r="G490" t="s">
        <v>3936</v>
      </c>
      <c r="H490" t="s">
        <v>3931</v>
      </c>
      <c r="I490" t="s">
        <v>3932</v>
      </c>
      <c r="X490">
        <v>110</v>
      </c>
      <c r="Y490">
        <v>6</v>
      </c>
      <c r="AL490">
        <v>13760</v>
      </c>
      <c r="AM490">
        <v>10549</v>
      </c>
      <c r="AP490">
        <v>137</v>
      </c>
      <c r="AQ490">
        <v>4232</v>
      </c>
      <c r="BH490">
        <v>13121</v>
      </c>
      <c r="BI490">
        <v>14351</v>
      </c>
      <c r="BX490">
        <v>886</v>
      </c>
      <c r="BY490">
        <v>436</v>
      </c>
      <c r="CD490">
        <v>14007</v>
      </c>
      <c r="CE490">
        <v>14787</v>
      </c>
      <c r="CN490">
        <v>47</v>
      </c>
      <c r="CO490">
        <v>17186</v>
      </c>
      <c r="CP490">
        <v>43</v>
      </c>
      <c r="CQ490">
        <v>1548</v>
      </c>
      <c r="CT490">
        <v>0</v>
      </c>
      <c r="CU490">
        <v>435</v>
      </c>
      <c r="CV490">
        <v>-1231</v>
      </c>
      <c r="CW490">
        <v>14341</v>
      </c>
      <c r="DF490">
        <v>1235</v>
      </c>
      <c r="DG490">
        <v>862</v>
      </c>
    </row>
    <row r="491" spans="1:262">
      <c r="A491" t="s">
        <v>9107</v>
      </c>
      <c r="B491">
        <v>9714008058</v>
      </c>
      <c r="C491" t="s">
        <v>4005</v>
      </c>
      <c r="D491" t="s">
        <v>3342</v>
      </c>
      <c r="E491">
        <v>23298772</v>
      </c>
      <c r="F491" t="s">
        <v>9108</v>
      </c>
      <c r="G491" t="s">
        <v>3936</v>
      </c>
      <c r="H491" t="s">
        <v>3931</v>
      </c>
      <c r="I491" t="s">
        <v>3932</v>
      </c>
      <c r="T491">
        <v>63</v>
      </c>
      <c r="U491">
        <v>188</v>
      </c>
      <c r="AD491">
        <v>63</v>
      </c>
      <c r="AE491">
        <v>188</v>
      </c>
      <c r="AF491">
        <v>0</v>
      </c>
      <c r="AG491">
        <v>41</v>
      </c>
      <c r="AJ491">
        <v>5</v>
      </c>
      <c r="AK491">
        <v>146</v>
      </c>
      <c r="AL491">
        <v>1145</v>
      </c>
      <c r="AM491">
        <v>747</v>
      </c>
      <c r="AN491">
        <v>5435</v>
      </c>
      <c r="AO491">
        <v>1361</v>
      </c>
      <c r="AP491">
        <v>4983</v>
      </c>
      <c r="AQ491">
        <v>4713</v>
      </c>
      <c r="AR491">
        <v>23</v>
      </c>
      <c r="AS491">
        <v>41</v>
      </c>
      <c r="AT491">
        <v>11591</v>
      </c>
      <c r="AU491">
        <v>7048</v>
      </c>
      <c r="AV491">
        <v>1000</v>
      </c>
      <c r="AW491">
        <v>1000</v>
      </c>
      <c r="BB491">
        <v>10000</v>
      </c>
      <c r="BC491">
        <v>10000</v>
      </c>
      <c r="BF491">
        <v>309</v>
      </c>
      <c r="BG491">
        <v>-3786</v>
      </c>
      <c r="BH491">
        <v>11309</v>
      </c>
      <c r="BI491">
        <v>7214</v>
      </c>
      <c r="BV491">
        <v>21</v>
      </c>
      <c r="BW491">
        <v>21</v>
      </c>
      <c r="BX491">
        <v>324</v>
      </c>
      <c r="BY491">
        <v>1</v>
      </c>
      <c r="CB491">
        <v>345</v>
      </c>
      <c r="CC491">
        <v>22</v>
      </c>
      <c r="CD491">
        <v>11653</v>
      </c>
      <c r="CE491">
        <v>7237</v>
      </c>
      <c r="CH491">
        <v>4156</v>
      </c>
      <c r="CI491">
        <v>-3524</v>
      </c>
      <c r="CJ491">
        <v>651</v>
      </c>
      <c r="CL491">
        <v>0</v>
      </c>
      <c r="CM491">
        <v>21</v>
      </c>
      <c r="CN491">
        <v>503</v>
      </c>
      <c r="CO491">
        <v>496</v>
      </c>
      <c r="CP491">
        <v>119</v>
      </c>
      <c r="CQ491">
        <v>737</v>
      </c>
      <c r="CR491">
        <v>5191</v>
      </c>
      <c r="CS491">
        <v>-3786</v>
      </c>
      <c r="CT491">
        <v>-522</v>
      </c>
      <c r="CV491">
        <v>4669</v>
      </c>
      <c r="CW491">
        <v>-3786</v>
      </c>
      <c r="CX491">
        <v>522</v>
      </c>
      <c r="DB491">
        <v>4669</v>
      </c>
      <c r="DC491">
        <v>-3786</v>
      </c>
      <c r="DD491">
        <v>10417</v>
      </c>
      <c r="DF491">
        <v>6261</v>
      </c>
      <c r="DG491">
        <v>3524</v>
      </c>
      <c r="DH491">
        <v>4156</v>
      </c>
      <c r="DI491">
        <v>-3524</v>
      </c>
    </row>
    <row r="492" spans="1:262">
      <c r="A492" t="s">
        <v>9109</v>
      </c>
      <c r="B492">
        <v>9726023244</v>
      </c>
      <c r="C492" t="s">
        <v>8309</v>
      </c>
      <c r="D492" t="s">
        <v>3348</v>
      </c>
      <c r="E492">
        <v>24415807</v>
      </c>
      <c r="F492" t="s">
        <v>9110</v>
      </c>
      <c r="G492" t="s">
        <v>3978</v>
      </c>
      <c r="H492" t="s">
        <v>4019</v>
      </c>
      <c r="I492" t="s">
        <v>3932</v>
      </c>
      <c r="AL492">
        <v>10486</v>
      </c>
      <c r="AM492">
        <v>10896</v>
      </c>
      <c r="AP492">
        <v>2245</v>
      </c>
      <c r="AQ492">
        <v>1961</v>
      </c>
      <c r="BH492">
        <v>10012</v>
      </c>
      <c r="BI492">
        <v>10003</v>
      </c>
      <c r="BL492">
        <v>1207</v>
      </c>
      <c r="BM492">
        <v>1207</v>
      </c>
      <c r="BV492">
        <v>183</v>
      </c>
      <c r="BW492">
        <v>93</v>
      </c>
      <c r="BX492">
        <v>1329</v>
      </c>
      <c r="BY492">
        <v>1554</v>
      </c>
      <c r="CD492">
        <v>12731</v>
      </c>
      <c r="CE492">
        <v>12857</v>
      </c>
      <c r="CL492">
        <v>68</v>
      </c>
      <c r="CM492">
        <v>92</v>
      </c>
      <c r="CN492">
        <v>168</v>
      </c>
      <c r="CO492">
        <v>16531</v>
      </c>
      <c r="CP492">
        <v>31</v>
      </c>
      <c r="CQ492">
        <v>2157</v>
      </c>
      <c r="CT492">
        <v>2</v>
      </c>
      <c r="CU492">
        <v>45</v>
      </c>
      <c r="CV492">
        <v>9</v>
      </c>
      <c r="CW492">
        <v>149</v>
      </c>
      <c r="DD492">
        <v>1865</v>
      </c>
      <c r="DF492">
        <v>1923</v>
      </c>
      <c r="DG492">
        <v>14088</v>
      </c>
    </row>
    <row r="493" spans="1:262">
      <c r="A493" t="s">
        <v>3957</v>
      </c>
      <c r="B493">
        <v>3444279945</v>
      </c>
      <c r="C493" t="s">
        <v>3958</v>
      </c>
      <c r="D493" t="s">
        <v>3959</v>
      </c>
      <c r="E493">
        <v>23682398</v>
      </c>
      <c r="F493" t="s">
        <v>3961</v>
      </c>
      <c r="G493" t="s">
        <v>3960</v>
      </c>
      <c r="H493" t="s">
        <v>3931</v>
      </c>
      <c r="I493" t="s">
        <v>3932</v>
      </c>
      <c r="AD493">
        <v>0</v>
      </c>
      <c r="AE493">
        <v>0</v>
      </c>
      <c r="AL493">
        <v>117552</v>
      </c>
      <c r="AM493">
        <v>118439</v>
      </c>
      <c r="AP493">
        <v>327</v>
      </c>
      <c r="AQ493">
        <v>374</v>
      </c>
      <c r="AT493">
        <v>117879</v>
      </c>
      <c r="AU493">
        <v>118813</v>
      </c>
      <c r="AV493">
        <v>10</v>
      </c>
      <c r="AW493">
        <v>10</v>
      </c>
      <c r="BF493">
        <v>108760</v>
      </c>
      <c r="BG493">
        <v>109677</v>
      </c>
      <c r="BH493">
        <v>108770</v>
      </c>
      <c r="BI493">
        <v>109687</v>
      </c>
      <c r="BV493">
        <v>9091</v>
      </c>
      <c r="BW493">
        <v>9125</v>
      </c>
      <c r="BX493">
        <v>18</v>
      </c>
      <c r="BY493">
        <v>1</v>
      </c>
      <c r="CB493">
        <v>9109</v>
      </c>
      <c r="CC493">
        <v>9126</v>
      </c>
      <c r="CD493">
        <v>117879</v>
      </c>
      <c r="CE493">
        <v>118813</v>
      </c>
      <c r="CF493">
        <v>844</v>
      </c>
      <c r="CG493">
        <v>26</v>
      </c>
      <c r="CH493">
        <v>-844</v>
      </c>
      <c r="CI493">
        <v>109683</v>
      </c>
      <c r="CP493">
        <v>28</v>
      </c>
      <c r="CQ493">
        <v>5</v>
      </c>
      <c r="CR493">
        <v>-872</v>
      </c>
      <c r="CS493">
        <v>109678</v>
      </c>
      <c r="CV493">
        <v>-917</v>
      </c>
      <c r="CW493">
        <v>109677</v>
      </c>
      <c r="DB493">
        <v>-917</v>
      </c>
      <c r="DC493">
        <v>109677</v>
      </c>
      <c r="DD493">
        <v>0</v>
      </c>
      <c r="DE493">
        <v>118314</v>
      </c>
      <c r="DF493">
        <v>0</v>
      </c>
      <c r="DG493">
        <v>8605</v>
      </c>
      <c r="DH493">
        <v>0</v>
      </c>
      <c r="DI493">
        <v>109709</v>
      </c>
      <c r="GB493">
        <v>-45</v>
      </c>
      <c r="GC493">
        <v>-1</v>
      </c>
    </row>
    <row r="494" spans="1:262">
      <c r="A494" t="s">
        <v>4064</v>
      </c>
      <c r="B494">
        <v>7734477671</v>
      </c>
      <c r="C494" t="s">
        <v>4005</v>
      </c>
      <c r="D494" t="s">
        <v>3191</v>
      </c>
      <c r="E494">
        <v>23426347</v>
      </c>
      <c r="G494" t="s">
        <v>3936</v>
      </c>
      <c r="H494" t="s">
        <v>3931</v>
      </c>
      <c r="I494" t="s">
        <v>3932</v>
      </c>
      <c r="AL494">
        <v>12409</v>
      </c>
      <c r="AM494">
        <v>12376</v>
      </c>
      <c r="BH494">
        <v>12074</v>
      </c>
      <c r="BI494">
        <v>12077</v>
      </c>
      <c r="BV494">
        <v>335</v>
      </c>
      <c r="BW494">
        <v>299</v>
      </c>
      <c r="CD494">
        <v>12409</v>
      </c>
      <c r="CE494">
        <v>12377</v>
      </c>
      <c r="CP494">
        <v>3</v>
      </c>
      <c r="CQ494">
        <v>4</v>
      </c>
      <c r="CV494">
        <v>-3</v>
      </c>
      <c r="CW494">
        <v>11677</v>
      </c>
      <c r="DD494">
        <v>0</v>
      </c>
      <c r="DE494">
        <v>11681</v>
      </c>
    </row>
    <row r="495" spans="1:262">
      <c r="A495" t="s">
        <v>4065</v>
      </c>
      <c r="B495">
        <v>9731115437</v>
      </c>
      <c r="C495" t="s">
        <v>4066</v>
      </c>
      <c r="D495" t="s">
        <v>4067</v>
      </c>
      <c r="E495">
        <v>23424953</v>
      </c>
      <c r="G495" t="s">
        <v>3936</v>
      </c>
      <c r="H495" t="s">
        <v>3931</v>
      </c>
      <c r="I495" t="s">
        <v>3932</v>
      </c>
      <c r="AL495">
        <v>12667</v>
      </c>
      <c r="AM495">
        <v>12089</v>
      </c>
      <c r="AP495">
        <v>0</v>
      </c>
      <c r="AQ495">
        <v>2</v>
      </c>
      <c r="BH495">
        <v>11782</v>
      </c>
      <c r="BI495">
        <v>11799</v>
      </c>
      <c r="BL495">
        <v>230</v>
      </c>
      <c r="BV495">
        <v>647</v>
      </c>
      <c r="BW495">
        <v>292</v>
      </c>
      <c r="BX495">
        <v>8</v>
      </c>
      <c r="CD495">
        <v>12667</v>
      </c>
      <c r="CE495">
        <v>12091</v>
      </c>
      <c r="CP495">
        <v>17</v>
      </c>
      <c r="CQ495">
        <v>1</v>
      </c>
      <c r="CV495">
        <v>-17</v>
      </c>
      <c r="CW495">
        <v>11499</v>
      </c>
      <c r="DD495">
        <v>0</v>
      </c>
      <c r="DE495">
        <v>11500</v>
      </c>
    </row>
    <row r="496" spans="1:262">
      <c r="A496" t="s">
        <v>4179</v>
      </c>
      <c r="B496">
        <v>2130222826</v>
      </c>
      <c r="C496" t="s">
        <v>3999</v>
      </c>
      <c r="D496" t="s">
        <v>3373</v>
      </c>
      <c r="E496">
        <v>25252502</v>
      </c>
      <c r="F496" t="s">
        <v>4180</v>
      </c>
      <c r="G496" t="s">
        <v>3936</v>
      </c>
      <c r="H496" t="s">
        <v>3931</v>
      </c>
      <c r="I496" t="s">
        <v>3932</v>
      </c>
      <c r="AD496">
        <v>0</v>
      </c>
      <c r="AE496">
        <v>0</v>
      </c>
      <c r="AL496">
        <v>10000</v>
      </c>
      <c r="AM496">
        <v>10000</v>
      </c>
      <c r="AR496">
        <v>10</v>
      </c>
      <c r="AS496">
        <v>10</v>
      </c>
      <c r="AT496">
        <v>10010</v>
      </c>
      <c r="AU496">
        <v>10010</v>
      </c>
      <c r="AV496">
        <v>10010</v>
      </c>
      <c r="AW496">
        <v>10010</v>
      </c>
      <c r="BH496">
        <v>10010</v>
      </c>
      <c r="BI496">
        <v>10010</v>
      </c>
      <c r="CD496">
        <v>10010</v>
      </c>
      <c r="CE496">
        <v>10010</v>
      </c>
      <c r="DB496">
        <v>0</v>
      </c>
    </row>
    <row r="497" spans="1:311">
      <c r="A497" t="s">
        <v>9111</v>
      </c>
      <c r="B497">
        <v>6671280460</v>
      </c>
      <c r="C497" t="s">
        <v>4077</v>
      </c>
      <c r="D497" t="s">
        <v>9112</v>
      </c>
      <c r="E497">
        <v>25178430</v>
      </c>
      <c r="F497" t="s">
        <v>9113</v>
      </c>
      <c r="G497" t="s">
        <v>3936</v>
      </c>
      <c r="H497" t="s">
        <v>3931</v>
      </c>
      <c r="I497" t="s">
        <v>3932</v>
      </c>
      <c r="X497">
        <v>231</v>
      </c>
      <c r="Y497">
        <v>129</v>
      </c>
      <c r="AL497">
        <v>307730</v>
      </c>
      <c r="AM497">
        <v>294115</v>
      </c>
      <c r="AP497">
        <v>762</v>
      </c>
      <c r="AQ497">
        <v>135</v>
      </c>
      <c r="BH497">
        <v>286310</v>
      </c>
      <c r="BI497">
        <v>284364</v>
      </c>
      <c r="BL497">
        <v>22058</v>
      </c>
      <c r="BM497">
        <v>9660</v>
      </c>
      <c r="BV497">
        <v>0</v>
      </c>
      <c r="BW497">
        <v>26</v>
      </c>
      <c r="BX497">
        <v>355</v>
      </c>
      <c r="BY497">
        <v>329</v>
      </c>
      <c r="CD497">
        <v>308723</v>
      </c>
      <c r="CE497">
        <v>294379</v>
      </c>
      <c r="CL497">
        <v>2364</v>
      </c>
      <c r="CN497">
        <v>335</v>
      </c>
      <c r="CP497">
        <v>169</v>
      </c>
      <c r="CQ497">
        <v>734</v>
      </c>
      <c r="CT497">
        <v>435</v>
      </c>
      <c r="CU497">
        <v>15</v>
      </c>
      <c r="CV497">
        <v>1946</v>
      </c>
      <c r="CW497">
        <v>284355</v>
      </c>
      <c r="DD497">
        <v>171547</v>
      </c>
      <c r="DE497">
        <v>285812</v>
      </c>
      <c r="DF497">
        <v>166968</v>
      </c>
      <c r="DG497">
        <v>708</v>
      </c>
    </row>
    <row r="498" spans="1:311">
      <c r="A498" t="s">
        <v>9114</v>
      </c>
      <c r="B498">
        <v>7715895257</v>
      </c>
      <c r="C498" t="s">
        <v>4033</v>
      </c>
      <c r="D498" t="s">
        <v>3386</v>
      </c>
      <c r="E498">
        <v>23899433</v>
      </c>
      <c r="G498" t="s">
        <v>3936</v>
      </c>
      <c r="H498" t="s">
        <v>3931</v>
      </c>
      <c r="I498" t="s">
        <v>3932</v>
      </c>
      <c r="AF498">
        <v>4831</v>
      </c>
      <c r="AG498">
        <v>8194</v>
      </c>
      <c r="AL498">
        <v>0</v>
      </c>
      <c r="AM498">
        <v>983</v>
      </c>
      <c r="AN498">
        <v>5863</v>
      </c>
      <c r="AP498">
        <v>30</v>
      </c>
      <c r="AQ498">
        <v>1941</v>
      </c>
      <c r="AR498">
        <v>60</v>
      </c>
      <c r="AS498">
        <v>67</v>
      </c>
      <c r="AT498">
        <v>10784</v>
      </c>
      <c r="AU498">
        <v>11185</v>
      </c>
      <c r="AV498">
        <v>20</v>
      </c>
      <c r="AW498">
        <v>20</v>
      </c>
      <c r="BF498">
        <v>10709</v>
      </c>
      <c r="BG498">
        <v>11037</v>
      </c>
      <c r="BH498">
        <v>10729</v>
      </c>
      <c r="BI498">
        <v>11057</v>
      </c>
      <c r="BX498">
        <v>55</v>
      </c>
      <c r="BY498">
        <v>128</v>
      </c>
      <c r="CB498">
        <v>55</v>
      </c>
      <c r="CC498">
        <v>128</v>
      </c>
      <c r="CD498">
        <v>10784</v>
      </c>
      <c r="CE498">
        <v>11185</v>
      </c>
      <c r="CH498">
        <v>164</v>
      </c>
      <c r="CI498">
        <v>-163</v>
      </c>
      <c r="CN498">
        <v>1603</v>
      </c>
      <c r="CO498">
        <v>11904</v>
      </c>
      <c r="CP498">
        <v>2027</v>
      </c>
      <c r="CQ498">
        <v>704</v>
      </c>
      <c r="CR498">
        <v>-260</v>
      </c>
      <c r="CS498">
        <v>11037</v>
      </c>
      <c r="CV498">
        <v>-328</v>
      </c>
      <c r="CW498">
        <v>11037</v>
      </c>
      <c r="DB498">
        <v>-328</v>
      </c>
      <c r="DC498">
        <v>11037</v>
      </c>
      <c r="DD498">
        <v>6787</v>
      </c>
      <c r="DE498">
        <v>5964</v>
      </c>
      <c r="DF498">
        <v>6057</v>
      </c>
      <c r="DG498">
        <v>5511</v>
      </c>
      <c r="DH498">
        <v>730</v>
      </c>
      <c r="DI498">
        <v>453</v>
      </c>
      <c r="GB498">
        <v>-68</v>
      </c>
      <c r="IB498">
        <v>566</v>
      </c>
      <c r="IC498">
        <v>616</v>
      </c>
    </row>
    <row r="499" spans="1:311">
      <c r="A499" t="s">
        <v>4153</v>
      </c>
      <c r="B499">
        <v>5402045635</v>
      </c>
      <c r="C499" t="s">
        <v>4154</v>
      </c>
      <c r="D499" t="s">
        <v>4155</v>
      </c>
      <c r="E499">
        <v>24944465</v>
      </c>
      <c r="F499" t="s">
        <v>4156</v>
      </c>
      <c r="G499" t="s">
        <v>3936</v>
      </c>
      <c r="H499" t="s">
        <v>3931</v>
      </c>
      <c r="I499" t="s">
        <v>3932</v>
      </c>
      <c r="AF499">
        <v>75</v>
      </c>
      <c r="AG499">
        <v>75</v>
      </c>
      <c r="AL499">
        <v>165</v>
      </c>
      <c r="AM499">
        <v>574</v>
      </c>
      <c r="AN499">
        <v>13708</v>
      </c>
      <c r="AO499">
        <v>1535</v>
      </c>
      <c r="AP499">
        <v>146</v>
      </c>
      <c r="AQ499">
        <v>9308</v>
      </c>
      <c r="AR499">
        <v>0</v>
      </c>
      <c r="AS499">
        <v>210</v>
      </c>
      <c r="AT499">
        <v>14094</v>
      </c>
      <c r="AU499">
        <v>11702</v>
      </c>
      <c r="AV499">
        <v>10</v>
      </c>
      <c r="AW499">
        <v>10</v>
      </c>
      <c r="BB499">
        <v>10200</v>
      </c>
      <c r="BC499">
        <v>10200</v>
      </c>
      <c r="BF499">
        <v>1378</v>
      </c>
      <c r="BG499">
        <v>1492</v>
      </c>
      <c r="BH499">
        <v>11588</v>
      </c>
      <c r="BI499">
        <v>11702</v>
      </c>
      <c r="BL499">
        <v>0</v>
      </c>
      <c r="BT499">
        <v>0</v>
      </c>
      <c r="BU499">
        <v>0</v>
      </c>
      <c r="BV499">
        <v>2494</v>
      </c>
      <c r="BX499">
        <v>12</v>
      </c>
      <c r="CB499">
        <v>2506</v>
      </c>
      <c r="CC499">
        <v>0</v>
      </c>
      <c r="CD499">
        <v>14094</v>
      </c>
      <c r="CE499">
        <v>11702</v>
      </c>
      <c r="CF499">
        <v>228</v>
      </c>
      <c r="CG499">
        <v>2</v>
      </c>
      <c r="CH499">
        <v>-228</v>
      </c>
      <c r="CI499">
        <v>-2</v>
      </c>
      <c r="CN499">
        <v>566</v>
      </c>
      <c r="CP499">
        <v>76</v>
      </c>
      <c r="CQ499">
        <v>7</v>
      </c>
      <c r="CR499">
        <v>262</v>
      </c>
      <c r="CS499">
        <v>-9</v>
      </c>
      <c r="CT499">
        <v>-376</v>
      </c>
      <c r="CV499">
        <v>-114</v>
      </c>
      <c r="CW499">
        <v>-9</v>
      </c>
      <c r="CX499">
        <v>376</v>
      </c>
      <c r="DB499">
        <v>-114</v>
      </c>
      <c r="DC499">
        <v>-9</v>
      </c>
      <c r="DD499">
        <v>5702</v>
      </c>
      <c r="DF499">
        <v>5702</v>
      </c>
      <c r="DH499">
        <v>0</v>
      </c>
    </row>
    <row r="500" spans="1:311">
      <c r="A500" t="s">
        <v>9115</v>
      </c>
      <c r="B500">
        <v>9726053295</v>
      </c>
      <c r="C500" t="s">
        <v>8487</v>
      </c>
      <c r="D500" t="s">
        <v>9116</v>
      </c>
      <c r="E500">
        <v>24227229</v>
      </c>
      <c r="F500" t="s">
        <v>9117</v>
      </c>
      <c r="G500" t="s">
        <v>3936</v>
      </c>
      <c r="H500" t="s">
        <v>3931</v>
      </c>
      <c r="I500" t="s">
        <v>3932</v>
      </c>
      <c r="T500">
        <v>315</v>
      </c>
      <c r="U500">
        <v>95</v>
      </c>
      <c r="X500">
        <v>12</v>
      </c>
      <c r="Y500">
        <v>15</v>
      </c>
      <c r="AL500">
        <v>28712</v>
      </c>
      <c r="AM500">
        <v>17789</v>
      </c>
      <c r="AP500">
        <v>20086</v>
      </c>
      <c r="AQ500">
        <v>7439</v>
      </c>
      <c r="BH500">
        <v>15475</v>
      </c>
      <c r="BI500">
        <v>10316</v>
      </c>
      <c r="BX500">
        <v>33649</v>
      </c>
      <c r="BY500">
        <v>15022</v>
      </c>
      <c r="CD500">
        <v>49124</v>
      </c>
      <c r="CE500">
        <v>25337</v>
      </c>
      <c r="CN500">
        <v>211</v>
      </c>
      <c r="CO500">
        <v>98</v>
      </c>
      <c r="CP500">
        <v>298</v>
      </c>
      <c r="CQ500">
        <v>120</v>
      </c>
      <c r="CT500">
        <v>3969</v>
      </c>
      <c r="CU500">
        <v>1</v>
      </c>
      <c r="CV500">
        <v>5159</v>
      </c>
      <c r="CW500">
        <v>316</v>
      </c>
      <c r="DD500">
        <v>272002</v>
      </c>
      <c r="DE500">
        <v>17567</v>
      </c>
      <c r="DF500">
        <v>262787</v>
      </c>
      <c r="DG500">
        <v>17228</v>
      </c>
    </row>
    <row r="501" spans="1:311">
      <c r="A501" t="s">
        <v>9118</v>
      </c>
      <c r="B501">
        <v>5611085180</v>
      </c>
      <c r="C501" t="s">
        <v>9119</v>
      </c>
      <c r="D501" t="s">
        <v>3406</v>
      </c>
      <c r="E501">
        <v>24531123</v>
      </c>
      <c r="F501" t="s">
        <v>9120</v>
      </c>
      <c r="G501" t="s">
        <v>3936</v>
      </c>
      <c r="H501" t="s">
        <v>3931</v>
      </c>
      <c r="I501" t="s">
        <v>3932</v>
      </c>
      <c r="L501">
        <v>0</v>
      </c>
      <c r="X501">
        <v>0</v>
      </c>
      <c r="AD501">
        <v>0</v>
      </c>
      <c r="AE501">
        <v>0</v>
      </c>
      <c r="AF501">
        <v>256</v>
      </c>
      <c r="AL501">
        <v>10473</v>
      </c>
      <c r="AM501">
        <v>10353</v>
      </c>
      <c r="AN501">
        <v>0</v>
      </c>
      <c r="AP501">
        <v>150</v>
      </c>
      <c r="AT501">
        <v>10879</v>
      </c>
      <c r="AU501">
        <v>10353</v>
      </c>
      <c r="AV501">
        <v>10</v>
      </c>
      <c r="BF501">
        <v>326</v>
      </c>
      <c r="BG501">
        <v>-106</v>
      </c>
      <c r="BH501">
        <v>336</v>
      </c>
      <c r="BI501">
        <v>-106</v>
      </c>
      <c r="BV501">
        <v>12</v>
      </c>
      <c r="BW501">
        <v>149</v>
      </c>
      <c r="BX501">
        <v>221</v>
      </c>
      <c r="BZ501">
        <v>10310</v>
      </c>
      <c r="CA501">
        <v>10310</v>
      </c>
      <c r="CB501">
        <v>10543</v>
      </c>
      <c r="CC501">
        <v>10459</v>
      </c>
      <c r="CD501">
        <v>10879</v>
      </c>
      <c r="CE501">
        <v>10353</v>
      </c>
      <c r="CH501">
        <v>756</v>
      </c>
      <c r="CP501">
        <v>87</v>
      </c>
      <c r="CR501">
        <v>669</v>
      </c>
      <c r="CS501">
        <v>0</v>
      </c>
      <c r="CT501">
        <v>-66</v>
      </c>
      <c r="CV501">
        <v>603</v>
      </c>
      <c r="CW501">
        <v>0</v>
      </c>
      <c r="DB501">
        <v>603</v>
      </c>
      <c r="DD501">
        <v>3794</v>
      </c>
      <c r="DF501">
        <v>3038</v>
      </c>
      <c r="DH501">
        <v>756</v>
      </c>
    </row>
    <row r="502" spans="1:311">
      <c r="A502" t="s">
        <v>9121</v>
      </c>
      <c r="B502">
        <v>6316284222</v>
      </c>
      <c r="C502" t="s">
        <v>3966</v>
      </c>
      <c r="D502" t="s">
        <v>3412</v>
      </c>
      <c r="E502">
        <v>23475963</v>
      </c>
      <c r="F502" t="s">
        <v>9122</v>
      </c>
      <c r="G502" t="s">
        <v>3936</v>
      </c>
      <c r="H502" t="s">
        <v>3931</v>
      </c>
      <c r="I502" t="s">
        <v>3932</v>
      </c>
      <c r="AL502">
        <v>38866</v>
      </c>
      <c r="AM502">
        <v>96</v>
      </c>
      <c r="AN502">
        <v>2342</v>
      </c>
      <c r="AP502">
        <v>126</v>
      </c>
      <c r="AQ502">
        <v>11014</v>
      </c>
      <c r="AT502">
        <v>41334</v>
      </c>
      <c r="AU502">
        <v>11110</v>
      </c>
      <c r="AV502">
        <v>10</v>
      </c>
      <c r="AW502">
        <v>10</v>
      </c>
      <c r="BB502">
        <v>1480</v>
      </c>
      <c r="BC502">
        <v>11000</v>
      </c>
      <c r="BF502">
        <v>20116</v>
      </c>
      <c r="BG502">
        <v>-913</v>
      </c>
      <c r="BH502">
        <v>21606</v>
      </c>
      <c r="BI502">
        <v>10097</v>
      </c>
      <c r="BL502">
        <v>0</v>
      </c>
      <c r="BM502">
        <v>917</v>
      </c>
      <c r="BT502">
        <v>0</v>
      </c>
      <c r="BU502">
        <v>917</v>
      </c>
      <c r="BX502">
        <v>19728</v>
      </c>
      <c r="BY502">
        <v>96</v>
      </c>
      <c r="CB502">
        <v>19728</v>
      </c>
      <c r="CC502">
        <v>96</v>
      </c>
      <c r="CD502">
        <v>41334</v>
      </c>
      <c r="CE502">
        <v>11110</v>
      </c>
      <c r="CF502">
        <v>48080</v>
      </c>
      <c r="CH502">
        <v>174229</v>
      </c>
      <c r="CI502">
        <v>-813</v>
      </c>
      <c r="CN502">
        <v>80524</v>
      </c>
      <c r="CP502">
        <v>214182</v>
      </c>
      <c r="CQ502">
        <v>100</v>
      </c>
      <c r="CR502">
        <v>40571</v>
      </c>
      <c r="CS502">
        <v>-913</v>
      </c>
      <c r="CT502">
        <v>-19542</v>
      </c>
      <c r="CV502">
        <v>21029</v>
      </c>
      <c r="CW502">
        <v>-913</v>
      </c>
      <c r="DB502">
        <v>21029</v>
      </c>
      <c r="DC502">
        <v>-913</v>
      </c>
      <c r="DD502">
        <v>222309</v>
      </c>
      <c r="DF502">
        <v>0</v>
      </c>
      <c r="DG502">
        <v>813</v>
      </c>
      <c r="DH502">
        <v>222309</v>
      </c>
      <c r="DI502">
        <v>-813</v>
      </c>
      <c r="EK502">
        <v>21605</v>
      </c>
      <c r="EL502">
        <v>10097</v>
      </c>
      <c r="FR502">
        <v>0</v>
      </c>
      <c r="FT502">
        <v>0</v>
      </c>
      <c r="FV502">
        <v>0</v>
      </c>
      <c r="FX502">
        <v>0</v>
      </c>
      <c r="FY502">
        <v>0</v>
      </c>
    </row>
    <row r="503" spans="1:311">
      <c r="A503" t="s">
        <v>9123</v>
      </c>
      <c r="B503">
        <v>5190095134</v>
      </c>
      <c r="C503" t="s">
        <v>9124</v>
      </c>
      <c r="D503" t="s">
        <v>3419</v>
      </c>
      <c r="E503">
        <v>23101350</v>
      </c>
      <c r="F503" t="s">
        <v>9125</v>
      </c>
      <c r="G503" t="s">
        <v>3936</v>
      </c>
      <c r="H503" t="s">
        <v>3931</v>
      </c>
      <c r="I503" t="s">
        <v>3932</v>
      </c>
      <c r="AL503">
        <v>330043</v>
      </c>
      <c r="AM503">
        <v>44740</v>
      </c>
      <c r="AP503">
        <v>15594</v>
      </c>
      <c r="AQ503">
        <v>421</v>
      </c>
      <c r="BH503">
        <v>13019</v>
      </c>
      <c r="BI503">
        <v>10460</v>
      </c>
      <c r="BL503">
        <v>331283</v>
      </c>
      <c r="BM503">
        <v>34600</v>
      </c>
      <c r="BV503">
        <v>0</v>
      </c>
      <c r="BX503">
        <v>1335</v>
      </c>
      <c r="BY503">
        <v>101</v>
      </c>
      <c r="CD503">
        <v>345637</v>
      </c>
      <c r="CE503">
        <v>45161</v>
      </c>
      <c r="CL503">
        <v>34680</v>
      </c>
      <c r="CM503">
        <v>1079</v>
      </c>
      <c r="CN503">
        <v>47622</v>
      </c>
      <c r="CO503">
        <v>2140</v>
      </c>
      <c r="CP503">
        <v>43999</v>
      </c>
      <c r="CQ503">
        <v>104</v>
      </c>
      <c r="CT503">
        <v>237</v>
      </c>
      <c r="CU503">
        <v>4</v>
      </c>
      <c r="CV503">
        <v>-45730</v>
      </c>
      <c r="CW503">
        <v>461</v>
      </c>
      <c r="DF503">
        <v>14436</v>
      </c>
      <c r="DG503">
        <v>492</v>
      </c>
    </row>
    <row r="504" spans="1:311">
      <c r="A504" t="s">
        <v>9126</v>
      </c>
      <c r="B504">
        <v>7100025192</v>
      </c>
      <c r="C504" t="s">
        <v>9127</v>
      </c>
      <c r="D504" t="s">
        <v>9128</v>
      </c>
      <c r="E504">
        <v>24093521</v>
      </c>
      <c r="F504" t="s">
        <v>9129</v>
      </c>
      <c r="G504" t="s">
        <v>3936</v>
      </c>
      <c r="H504" t="s">
        <v>3931</v>
      </c>
      <c r="I504" t="s">
        <v>3932</v>
      </c>
      <c r="AF504">
        <v>10</v>
      </c>
      <c r="AL504">
        <v>275</v>
      </c>
      <c r="AM504">
        <v>91</v>
      </c>
      <c r="AN504">
        <v>13495</v>
      </c>
      <c r="AO504">
        <v>14845</v>
      </c>
      <c r="AP504">
        <v>1029</v>
      </c>
      <c r="AT504">
        <v>14809</v>
      </c>
      <c r="AU504">
        <v>14936</v>
      </c>
      <c r="AV504">
        <v>10</v>
      </c>
      <c r="AW504">
        <v>10</v>
      </c>
      <c r="BF504">
        <v>-677</v>
      </c>
      <c r="BG504">
        <v>-500</v>
      </c>
      <c r="BH504">
        <v>-667</v>
      </c>
      <c r="BI504">
        <v>-490</v>
      </c>
      <c r="BL504">
        <v>4908</v>
      </c>
      <c r="BM504">
        <v>4908</v>
      </c>
      <c r="BT504">
        <v>4908</v>
      </c>
      <c r="BU504">
        <v>4908</v>
      </c>
      <c r="BX504">
        <v>69</v>
      </c>
      <c r="BY504">
        <v>18</v>
      </c>
      <c r="BZ504">
        <v>10500</v>
      </c>
      <c r="CA504">
        <v>10500</v>
      </c>
      <c r="CB504">
        <v>10569</v>
      </c>
      <c r="CC504">
        <v>10518</v>
      </c>
      <c r="CD504">
        <v>14809</v>
      </c>
      <c r="CE504">
        <v>14936</v>
      </c>
      <c r="CH504">
        <v>167</v>
      </c>
      <c r="CI504">
        <v>-532</v>
      </c>
      <c r="CJ504">
        <v>1</v>
      </c>
      <c r="CL504">
        <v>190</v>
      </c>
      <c r="CN504">
        <v>0</v>
      </c>
      <c r="CO504">
        <v>8</v>
      </c>
      <c r="CP504">
        <v>19</v>
      </c>
      <c r="CQ504">
        <v>107</v>
      </c>
      <c r="CR504">
        <v>-41</v>
      </c>
      <c r="CS504">
        <v>-631</v>
      </c>
      <c r="CT504">
        <v>-137</v>
      </c>
      <c r="CU504">
        <v>-18</v>
      </c>
      <c r="CV504">
        <v>-178</v>
      </c>
      <c r="CW504">
        <v>-649</v>
      </c>
      <c r="DB504">
        <v>-178</v>
      </c>
      <c r="DC504">
        <v>-649</v>
      </c>
      <c r="DD504">
        <v>1124</v>
      </c>
      <c r="DF504">
        <v>648</v>
      </c>
      <c r="DG504">
        <v>260</v>
      </c>
      <c r="DH504">
        <v>476</v>
      </c>
      <c r="DI504">
        <v>-260</v>
      </c>
      <c r="IB504">
        <v>309</v>
      </c>
      <c r="IC504">
        <v>272</v>
      </c>
    </row>
    <row r="505" spans="1:311">
      <c r="A505" t="s">
        <v>9130</v>
      </c>
      <c r="B505">
        <v>7300023241</v>
      </c>
      <c r="C505" t="s">
        <v>9131</v>
      </c>
      <c r="D505" t="s">
        <v>9132</v>
      </c>
      <c r="E505">
        <v>23950713</v>
      </c>
      <c r="F505" t="s">
        <v>9133</v>
      </c>
      <c r="G505" t="s">
        <v>3936</v>
      </c>
      <c r="H505" t="s">
        <v>3931</v>
      </c>
      <c r="I505" t="s">
        <v>3932</v>
      </c>
      <c r="L505">
        <v>1026</v>
      </c>
      <c r="M505">
        <v>1289</v>
      </c>
      <c r="T505">
        <v>0</v>
      </c>
      <c r="X505">
        <v>0</v>
      </c>
      <c r="Z505">
        <v>21273</v>
      </c>
      <c r="AA505">
        <v>29</v>
      </c>
      <c r="AD505">
        <v>22299</v>
      </c>
      <c r="AE505">
        <v>1318</v>
      </c>
      <c r="AF505">
        <v>0</v>
      </c>
      <c r="AJ505">
        <v>0</v>
      </c>
      <c r="AK505">
        <v>24</v>
      </c>
      <c r="AL505">
        <v>111008</v>
      </c>
      <c r="AM505">
        <v>145</v>
      </c>
      <c r="AN505">
        <v>372466</v>
      </c>
      <c r="AO505">
        <v>8800</v>
      </c>
      <c r="AP505">
        <v>10057</v>
      </c>
      <c r="AQ505">
        <v>68</v>
      </c>
      <c r="AR505">
        <v>69973</v>
      </c>
      <c r="AS505">
        <v>33</v>
      </c>
      <c r="AT505">
        <v>563504</v>
      </c>
      <c r="AU505">
        <v>9070</v>
      </c>
      <c r="AV505">
        <v>10000</v>
      </c>
      <c r="AW505">
        <v>10000</v>
      </c>
      <c r="BB505">
        <v>1000</v>
      </c>
      <c r="BC505">
        <v>500</v>
      </c>
      <c r="BF505">
        <v>26889</v>
      </c>
      <c r="BG505">
        <v>-114</v>
      </c>
      <c r="BH505">
        <v>37889</v>
      </c>
      <c r="BI505">
        <v>10386</v>
      </c>
      <c r="BN505">
        <v>17486</v>
      </c>
      <c r="BP505">
        <v>81</v>
      </c>
      <c r="BQ505">
        <v>1</v>
      </c>
      <c r="BT505">
        <v>17486</v>
      </c>
      <c r="BU505">
        <v>0</v>
      </c>
      <c r="BV505">
        <v>521021</v>
      </c>
      <c r="BX505">
        <v>9326</v>
      </c>
      <c r="BY505">
        <v>1</v>
      </c>
      <c r="CB505">
        <v>530428</v>
      </c>
      <c r="CC505">
        <v>2</v>
      </c>
      <c r="CD505">
        <v>585803</v>
      </c>
      <c r="CE505">
        <v>10388</v>
      </c>
      <c r="CF505">
        <v>8687</v>
      </c>
      <c r="CG505">
        <v>272</v>
      </c>
      <c r="CH505">
        <v>28179</v>
      </c>
      <c r="CI505">
        <v>-272</v>
      </c>
      <c r="CJ505">
        <v>119863</v>
      </c>
      <c r="CK505">
        <v>232</v>
      </c>
      <c r="CL505">
        <v>31614</v>
      </c>
      <c r="CN505">
        <v>3043</v>
      </c>
      <c r="CP505">
        <v>86572</v>
      </c>
      <c r="CQ505">
        <v>103</v>
      </c>
      <c r="CR505">
        <v>32899</v>
      </c>
      <c r="CS505">
        <v>-143</v>
      </c>
      <c r="CT505">
        <v>-5896</v>
      </c>
      <c r="CU505">
        <v>29</v>
      </c>
      <c r="CV505">
        <v>27003</v>
      </c>
      <c r="CW505">
        <v>-114</v>
      </c>
      <c r="CX505">
        <v>9653</v>
      </c>
      <c r="CZ505">
        <v>3757</v>
      </c>
      <c r="DA505">
        <v>29</v>
      </c>
      <c r="DB505">
        <v>27003</v>
      </c>
      <c r="DC505">
        <v>-114</v>
      </c>
      <c r="DD505">
        <v>44016</v>
      </c>
      <c r="DF505">
        <v>7150</v>
      </c>
      <c r="DH505">
        <v>36866</v>
      </c>
      <c r="DJ505">
        <v>0</v>
      </c>
      <c r="DL505">
        <v>0</v>
      </c>
      <c r="DM505">
        <v>10000</v>
      </c>
      <c r="DO505">
        <v>10500</v>
      </c>
      <c r="DP505">
        <v>27003</v>
      </c>
      <c r="DQ505">
        <v>27003</v>
      </c>
      <c r="DR505">
        <v>0</v>
      </c>
      <c r="DS505">
        <v>114</v>
      </c>
      <c r="DT505">
        <v>114</v>
      </c>
      <c r="DW505">
        <v>10000</v>
      </c>
      <c r="DX505">
        <v>-114</v>
      </c>
      <c r="DY505">
        <v>10386</v>
      </c>
      <c r="DZ505">
        <v>0</v>
      </c>
      <c r="EA505">
        <v>27003</v>
      </c>
      <c r="EB505">
        <v>27503</v>
      </c>
      <c r="EC505">
        <v>0</v>
      </c>
      <c r="EE505">
        <v>0</v>
      </c>
      <c r="EH505">
        <v>10000</v>
      </c>
      <c r="EI505">
        <v>26889</v>
      </c>
      <c r="EJ505">
        <v>37889</v>
      </c>
      <c r="EK505">
        <v>37889</v>
      </c>
      <c r="EL505">
        <v>10386</v>
      </c>
      <c r="EM505">
        <v>691337</v>
      </c>
      <c r="EN505">
        <v>10500</v>
      </c>
      <c r="ES505">
        <v>40429</v>
      </c>
      <c r="ET505">
        <v>170837</v>
      </c>
      <c r="EU505">
        <v>10000</v>
      </c>
      <c r="EV505">
        <v>5722</v>
      </c>
      <c r="EW505">
        <v>1609</v>
      </c>
      <c r="EX505">
        <v>761</v>
      </c>
      <c r="EY505">
        <v>12</v>
      </c>
      <c r="EZ505">
        <v>36296</v>
      </c>
      <c r="FA505">
        <v>9041</v>
      </c>
      <c r="FC505">
        <v>312023</v>
      </c>
      <c r="FD505">
        <v>110</v>
      </c>
      <c r="FE505">
        <v>-323414</v>
      </c>
      <c r="FF505">
        <v>-1731</v>
      </c>
      <c r="FI505">
        <v>-187097</v>
      </c>
      <c r="FJ505">
        <v>-8701</v>
      </c>
      <c r="FK505">
        <v>690837</v>
      </c>
      <c r="FO505">
        <v>170837</v>
      </c>
      <c r="FP505">
        <v>520500</v>
      </c>
      <c r="FQ505">
        <v>10500</v>
      </c>
      <c r="FR505">
        <v>9989</v>
      </c>
      <c r="FS505">
        <v>68</v>
      </c>
      <c r="FT505">
        <v>68</v>
      </c>
      <c r="FV505">
        <v>10057</v>
      </c>
      <c r="FW505">
        <v>68</v>
      </c>
      <c r="FX505">
        <v>0</v>
      </c>
      <c r="FY505">
        <v>0</v>
      </c>
      <c r="GI505">
        <v>342700</v>
      </c>
      <c r="GJ505">
        <v>1200</v>
      </c>
      <c r="GK505">
        <v>20306</v>
      </c>
      <c r="GL505">
        <v>99</v>
      </c>
      <c r="GM505">
        <v>550103</v>
      </c>
      <c r="GN505">
        <v>10000</v>
      </c>
      <c r="GU505">
        <v>500</v>
      </c>
      <c r="GV505">
        <v>1000</v>
      </c>
      <c r="IU505">
        <v>0</v>
      </c>
      <c r="IV505">
        <v>0</v>
      </c>
      <c r="IY505">
        <v>500</v>
      </c>
      <c r="IZ505">
        <v>10500</v>
      </c>
      <c r="JI505">
        <v>500</v>
      </c>
      <c r="KB505">
        <v>114</v>
      </c>
      <c r="KC505">
        <v>114</v>
      </c>
      <c r="KY505">
        <v>500</v>
      </c>
    </row>
    <row r="506" spans="1:311">
      <c r="A506" t="s">
        <v>9134</v>
      </c>
      <c r="B506">
        <v>4800007806</v>
      </c>
      <c r="C506" t="s">
        <v>9135</v>
      </c>
      <c r="D506" t="s">
        <v>9136</v>
      </c>
      <c r="E506">
        <v>23857549</v>
      </c>
      <c r="F506" t="s">
        <v>9137</v>
      </c>
      <c r="G506" t="s">
        <v>3936</v>
      </c>
      <c r="H506" t="s">
        <v>3931</v>
      </c>
      <c r="I506" t="s">
        <v>3932</v>
      </c>
      <c r="AL506">
        <v>10132</v>
      </c>
      <c r="AM506">
        <v>10064</v>
      </c>
      <c r="AP506">
        <v>672</v>
      </c>
      <c r="AQ506">
        <v>337</v>
      </c>
      <c r="BH506">
        <v>10805</v>
      </c>
      <c r="BI506">
        <v>10320</v>
      </c>
      <c r="BX506">
        <v>0</v>
      </c>
      <c r="BY506">
        <v>81</v>
      </c>
      <c r="CD506">
        <v>10805</v>
      </c>
      <c r="CE506">
        <v>10401</v>
      </c>
      <c r="CP506">
        <v>0</v>
      </c>
      <c r="CQ506">
        <v>1</v>
      </c>
      <c r="CT506">
        <v>-86</v>
      </c>
      <c r="CU506">
        <v>60</v>
      </c>
      <c r="CV506">
        <v>489</v>
      </c>
      <c r="CW506">
        <v>321</v>
      </c>
      <c r="DD506">
        <v>8564</v>
      </c>
      <c r="DE506">
        <v>515</v>
      </c>
      <c r="DF506">
        <v>8161</v>
      </c>
      <c r="DG506">
        <v>133</v>
      </c>
    </row>
    <row r="507" spans="1:311">
      <c r="A507" t="s">
        <v>4211</v>
      </c>
      <c r="B507">
        <v>572032070</v>
      </c>
      <c r="C507" t="s">
        <v>4212</v>
      </c>
      <c r="D507" t="s">
        <v>4213</v>
      </c>
      <c r="E507">
        <v>25337031</v>
      </c>
      <c r="G507" t="s">
        <v>3936</v>
      </c>
      <c r="H507" t="s">
        <v>3931</v>
      </c>
      <c r="I507" t="s">
        <v>3932</v>
      </c>
      <c r="T507">
        <v>51</v>
      </c>
      <c r="U507">
        <v>81</v>
      </c>
      <c r="X507">
        <v>181</v>
      </c>
      <c r="Y507">
        <v>181</v>
      </c>
      <c r="AF507">
        <v>1</v>
      </c>
      <c r="AG507">
        <v>1</v>
      </c>
      <c r="AL507">
        <v>59434</v>
      </c>
      <c r="AM507">
        <v>34906</v>
      </c>
      <c r="AP507">
        <v>2190</v>
      </c>
      <c r="AQ507">
        <v>2288</v>
      </c>
      <c r="BH507">
        <v>58767</v>
      </c>
      <c r="BI507">
        <v>12143</v>
      </c>
      <c r="BL507">
        <v>116</v>
      </c>
      <c r="BV507">
        <v>0</v>
      </c>
      <c r="BW507">
        <v>23096</v>
      </c>
      <c r="BX507">
        <v>2974</v>
      </c>
      <c r="BY507">
        <v>2218</v>
      </c>
      <c r="CD507">
        <v>61857</v>
      </c>
      <c r="CE507">
        <v>37457</v>
      </c>
      <c r="CN507">
        <v>157217</v>
      </c>
      <c r="CO507">
        <v>16543</v>
      </c>
      <c r="CP507">
        <v>106773</v>
      </c>
      <c r="CQ507">
        <v>940</v>
      </c>
      <c r="CT507">
        <v>1588</v>
      </c>
      <c r="CU507">
        <v>100</v>
      </c>
      <c r="CV507">
        <v>46624</v>
      </c>
      <c r="CW507">
        <v>12134</v>
      </c>
      <c r="DF507">
        <v>2232</v>
      </c>
      <c r="DG507">
        <v>3369</v>
      </c>
    </row>
    <row r="508" spans="1:311">
      <c r="A508" t="s">
        <v>9138</v>
      </c>
      <c r="B508">
        <v>7743344357</v>
      </c>
      <c r="C508" t="s">
        <v>9021</v>
      </c>
      <c r="D508" t="s">
        <v>9139</v>
      </c>
      <c r="E508">
        <v>24555385</v>
      </c>
      <c r="F508" t="s">
        <v>9140</v>
      </c>
      <c r="G508" t="s">
        <v>3936</v>
      </c>
      <c r="H508" t="s">
        <v>3931</v>
      </c>
      <c r="I508" t="s">
        <v>3932</v>
      </c>
      <c r="T508">
        <v>0</v>
      </c>
      <c r="AD508">
        <v>0</v>
      </c>
      <c r="AE508">
        <v>0</v>
      </c>
      <c r="AJ508">
        <v>0</v>
      </c>
      <c r="AK508">
        <v>98</v>
      </c>
      <c r="AL508">
        <v>18740</v>
      </c>
      <c r="AM508">
        <v>6938</v>
      </c>
      <c r="AN508">
        <v>360000</v>
      </c>
      <c r="AO508">
        <v>273100</v>
      </c>
      <c r="AP508">
        <v>24296</v>
      </c>
      <c r="AQ508">
        <v>4350</v>
      </c>
      <c r="AR508">
        <v>68</v>
      </c>
      <c r="AS508">
        <v>20</v>
      </c>
      <c r="AT508">
        <v>403104</v>
      </c>
      <c r="AU508">
        <v>284506</v>
      </c>
      <c r="AV508">
        <v>28</v>
      </c>
      <c r="AW508">
        <v>28</v>
      </c>
      <c r="BB508">
        <v>264315</v>
      </c>
      <c r="BC508">
        <v>264315</v>
      </c>
      <c r="BD508">
        <v>1</v>
      </c>
      <c r="BE508">
        <v>1</v>
      </c>
      <c r="BF508">
        <v>119930</v>
      </c>
      <c r="BG508">
        <v>19740</v>
      </c>
      <c r="BH508">
        <v>384274</v>
      </c>
      <c r="BI508">
        <v>284084</v>
      </c>
      <c r="BP508">
        <v>1347</v>
      </c>
      <c r="BQ508">
        <v>17</v>
      </c>
      <c r="BX508">
        <v>17483</v>
      </c>
      <c r="BY508">
        <v>405</v>
      </c>
      <c r="CB508">
        <v>18830</v>
      </c>
      <c r="CC508">
        <v>422</v>
      </c>
      <c r="CD508">
        <v>403104</v>
      </c>
      <c r="CE508">
        <v>284506</v>
      </c>
      <c r="CF508">
        <v>410</v>
      </c>
      <c r="CG508">
        <v>237</v>
      </c>
      <c r="CH508">
        <v>82072</v>
      </c>
      <c r="CI508">
        <v>6078</v>
      </c>
      <c r="CJ508">
        <v>43538</v>
      </c>
      <c r="CK508">
        <v>16477</v>
      </c>
      <c r="CN508">
        <v>76</v>
      </c>
      <c r="CO508">
        <v>28631</v>
      </c>
      <c r="CP508">
        <v>376</v>
      </c>
      <c r="CQ508">
        <v>26359</v>
      </c>
      <c r="CR508">
        <v>125310</v>
      </c>
      <c r="CS508">
        <v>24827</v>
      </c>
      <c r="CT508">
        <v>-25120</v>
      </c>
      <c r="CU508">
        <v>-5087</v>
      </c>
      <c r="CV508">
        <v>100190</v>
      </c>
      <c r="CW508">
        <v>19740</v>
      </c>
      <c r="CX508">
        <v>25120</v>
      </c>
      <c r="CY508">
        <v>5087</v>
      </c>
      <c r="DB508">
        <v>100190</v>
      </c>
      <c r="DC508">
        <v>19740</v>
      </c>
      <c r="DD508">
        <v>176348</v>
      </c>
      <c r="DE508">
        <v>29841</v>
      </c>
      <c r="DF508">
        <v>93866</v>
      </c>
      <c r="DG508">
        <v>23526</v>
      </c>
      <c r="DH508">
        <v>82482</v>
      </c>
      <c r="DI508">
        <v>6315</v>
      </c>
      <c r="DJ508">
        <v>28</v>
      </c>
      <c r="DK508">
        <v>160866</v>
      </c>
      <c r="DL508">
        <v>425210</v>
      </c>
      <c r="DM508">
        <v>0</v>
      </c>
      <c r="DN508">
        <v>19740</v>
      </c>
      <c r="DO508">
        <v>19740</v>
      </c>
      <c r="DP508">
        <v>100190</v>
      </c>
      <c r="DQ508">
        <v>100190</v>
      </c>
      <c r="DR508">
        <v>0</v>
      </c>
      <c r="DS508">
        <v>160866</v>
      </c>
      <c r="DT508">
        <v>160866</v>
      </c>
      <c r="DU508">
        <v>160866</v>
      </c>
      <c r="DV508">
        <v>160866</v>
      </c>
      <c r="DW508">
        <v>28</v>
      </c>
      <c r="DX508">
        <v>19740</v>
      </c>
      <c r="DY508">
        <v>284084</v>
      </c>
      <c r="DZ508">
        <v>0</v>
      </c>
      <c r="EA508">
        <v>100190</v>
      </c>
      <c r="EB508">
        <v>100190</v>
      </c>
      <c r="EH508">
        <v>28</v>
      </c>
      <c r="EI508">
        <v>119930</v>
      </c>
      <c r="EJ508">
        <v>384274</v>
      </c>
      <c r="EK508">
        <v>384274</v>
      </c>
      <c r="EL508">
        <v>284084</v>
      </c>
      <c r="EM508">
        <v>0</v>
      </c>
      <c r="EN508">
        <v>2416048</v>
      </c>
      <c r="EO508">
        <v>175782</v>
      </c>
      <c r="EP508">
        <v>34105</v>
      </c>
      <c r="ES508">
        <v>0</v>
      </c>
      <c r="ET508">
        <v>0</v>
      </c>
      <c r="EU508">
        <v>2498866</v>
      </c>
      <c r="EV508">
        <v>57580</v>
      </c>
      <c r="EW508">
        <v>2190</v>
      </c>
      <c r="EX508">
        <v>43741</v>
      </c>
      <c r="EY508">
        <v>4751</v>
      </c>
      <c r="FA508">
        <v>24638</v>
      </c>
      <c r="FB508">
        <v>5138</v>
      </c>
      <c r="FC508">
        <v>0</v>
      </c>
      <c r="FD508">
        <v>2338000</v>
      </c>
      <c r="FE508">
        <v>62092</v>
      </c>
      <c r="FF508">
        <v>35657</v>
      </c>
      <c r="FI508">
        <v>-42146</v>
      </c>
      <c r="FJ508">
        <v>27443</v>
      </c>
      <c r="FM508">
        <v>0</v>
      </c>
      <c r="FN508">
        <v>160866</v>
      </c>
      <c r="FP508">
        <v>0</v>
      </c>
      <c r="FQ508">
        <v>-82818</v>
      </c>
      <c r="FR508">
        <v>19946</v>
      </c>
      <c r="FS508">
        <v>-19718</v>
      </c>
      <c r="FT508">
        <v>4350</v>
      </c>
      <c r="FU508">
        <v>24056</v>
      </c>
      <c r="FV508">
        <v>24296</v>
      </c>
      <c r="FW508">
        <v>4350</v>
      </c>
      <c r="FX508">
        <v>0</v>
      </c>
      <c r="FY508">
        <v>0</v>
      </c>
      <c r="GD508">
        <v>1</v>
      </c>
      <c r="GE508">
        <v>1</v>
      </c>
      <c r="GF508">
        <v>1</v>
      </c>
      <c r="GG508">
        <v>2416048</v>
      </c>
      <c r="GI508">
        <v>1300</v>
      </c>
      <c r="GM508">
        <v>200</v>
      </c>
      <c r="GN508">
        <v>1100</v>
      </c>
      <c r="GT508">
        <v>264315</v>
      </c>
      <c r="GU508">
        <v>264315</v>
      </c>
      <c r="GV508">
        <v>264315</v>
      </c>
      <c r="HX508">
        <v>0</v>
      </c>
      <c r="HY508">
        <v>12</v>
      </c>
      <c r="HZ508">
        <v>0</v>
      </c>
      <c r="IG508">
        <v>28543</v>
      </c>
    </row>
    <row r="509" spans="1:311">
      <c r="A509" t="s">
        <v>9141</v>
      </c>
      <c r="B509">
        <v>1800001206</v>
      </c>
      <c r="C509" t="s">
        <v>9100</v>
      </c>
      <c r="D509" t="s">
        <v>3456</v>
      </c>
      <c r="E509">
        <v>24737777</v>
      </c>
      <c r="F509" t="s">
        <v>9142</v>
      </c>
      <c r="G509" t="s">
        <v>3936</v>
      </c>
      <c r="H509" t="s">
        <v>3931</v>
      </c>
      <c r="I509" t="s">
        <v>3932</v>
      </c>
      <c r="T509">
        <v>76</v>
      </c>
      <c r="U509">
        <v>114</v>
      </c>
      <c r="AF509">
        <v>490</v>
      </c>
      <c r="AG509">
        <v>388</v>
      </c>
      <c r="AL509">
        <v>64734</v>
      </c>
      <c r="AM509">
        <v>31063</v>
      </c>
      <c r="AP509">
        <v>2342</v>
      </c>
      <c r="AQ509">
        <v>10294</v>
      </c>
      <c r="BH509">
        <v>10972</v>
      </c>
      <c r="BI509">
        <v>15</v>
      </c>
      <c r="BL509">
        <v>35110</v>
      </c>
      <c r="BM509">
        <v>960</v>
      </c>
      <c r="BR509">
        <v>0</v>
      </c>
      <c r="BS509">
        <v>10000</v>
      </c>
      <c r="BV509">
        <v>949</v>
      </c>
      <c r="BX509">
        <v>20611</v>
      </c>
      <c r="BY509">
        <v>30884</v>
      </c>
      <c r="CD509">
        <v>67642</v>
      </c>
      <c r="CE509">
        <v>41859</v>
      </c>
      <c r="CL509">
        <v>949</v>
      </c>
      <c r="CN509">
        <v>22465</v>
      </c>
      <c r="CP509">
        <v>32</v>
      </c>
      <c r="CQ509">
        <v>13</v>
      </c>
      <c r="CT509">
        <v>88</v>
      </c>
      <c r="CV509">
        <v>956</v>
      </c>
      <c r="CW509">
        <v>-374</v>
      </c>
      <c r="DF509">
        <v>20440</v>
      </c>
      <c r="DG509">
        <v>361</v>
      </c>
    </row>
    <row r="510" spans="1:311">
      <c r="A510" t="s">
        <v>9143</v>
      </c>
      <c r="B510">
        <v>5903158566</v>
      </c>
      <c r="C510" t="s">
        <v>8260</v>
      </c>
      <c r="D510" t="s">
        <v>9144</v>
      </c>
      <c r="E510">
        <v>24384967</v>
      </c>
      <c r="G510" t="s">
        <v>3936</v>
      </c>
      <c r="H510" t="s">
        <v>3931</v>
      </c>
      <c r="I510" t="s">
        <v>3932</v>
      </c>
      <c r="AL510">
        <v>14357</v>
      </c>
      <c r="AP510">
        <v>1191</v>
      </c>
      <c r="BH510">
        <v>10430</v>
      </c>
      <c r="BL510">
        <v>5020</v>
      </c>
      <c r="BX510">
        <v>98</v>
      </c>
      <c r="CD510">
        <v>15548</v>
      </c>
      <c r="CE510">
        <v>0</v>
      </c>
      <c r="CN510">
        <v>23</v>
      </c>
      <c r="CP510">
        <v>658</v>
      </c>
      <c r="CT510">
        <v>218</v>
      </c>
      <c r="CV510">
        <v>10420</v>
      </c>
      <c r="CW510">
        <v>0</v>
      </c>
      <c r="DD510">
        <v>13753</v>
      </c>
      <c r="DF510">
        <v>2480</v>
      </c>
    </row>
    <row r="511" spans="1:311">
      <c r="A511" t="s">
        <v>4055</v>
      </c>
      <c r="B511">
        <v>800010907</v>
      </c>
      <c r="C511" t="s">
        <v>4056</v>
      </c>
      <c r="D511" t="s">
        <v>4057</v>
      </c>
      <c r="E511">
        <v>24118903</v>
      </c>
      <c r="G511" t="s">
        <v>3978</v>
      </c>
      <c r="H511" t="s">
        <v>3931</v>
      </c>
      <c r="I511" t="s">
        <v>3932</v>
      </c>
      <c r="AL511">
        <v>12212</v>
      </c>
      <c r="AM511">
        <v>12146</v>
      </c>
      <c r="AP511">
        <v>15</v>
      </c>
      <c r="BH511">
        <v>11836</v>
      </c>
      <c r="BI511">
        <v>11875</v>
      </c>
      <c r="BL511">
        <v>391</v>
      </c>
      <c r="BM511">
        <v>271</v>
      </c>
      <c r="CD511">
        <v>12227</v>
      </c>
      <c r="CE511">
        <v>12146</v>
      </c>
      <c r="CP511">
        <v>12</v>
      </c>
      <c r="CQ511">
        <v>3</v>
      </c>
      <c r="CV511">
        <v>-39</v>
      </c>
      <c r="CW511">
        <v>11865</v>
      </c>
      <c r="DD511">
        <v>0</v>
      </c>
      <c r="DE511">
        <v>12146</v>
      </c>
      <c r="DF511">
        <v>27</v>
      </c>
      <c r="DG511">
        <v>278</v>
      </c>
    </row>
    <row r="512" spans="1:311">
      <c r="A512" t="s">
        <v>9145</v>
      </c>
      <c r="B512">
        <v>800010872</v>
      </c>
      <c r="C512" t="s">
        <v>4056</v>
      </c>
      <c r="D512" t="s">
        <v>9146</v>
      </c>
      <c r="E512">
        <v>24160430</v>
      </c>
      <c r="F512" t="s">
        <v>9147</v>
      </c>
      <c r="G512" t="s">
        <v>3960</v>
      </c>
      <c r="H512" t="s">
        <v>3931</v>
      </c>
      <c r="I512" t="s">
        <v>3932</v>
      </c>
      <c r="AL512">
        <v>14461</v>
      </c>
      <c r="AM512">
        <v>12140</v>
      </c>
      <c r="AP512">
        <v>453</v>
      </c>
      <c r="BH512">
        <v>10159</v>
      </c>
      <c r="BI512">
        <v>11869</v>
      </c>
      <c r="BL512">
        <v>0</v>
      </c>
      <c r="BM512">
        <v>271</v>
      </c>
      <c r="BX512">
        <v>4755</v>
      </c>
      <c r="CD512">
        <v>14914</v>
      </c>
      <c r="CE512">
        <v>12140</v>
      </c>
      <c r="CP512">
        <v>24</v>
      </c>
      <c r="CQ512">
        <v>203</v>
      </c>
      <c r="CT512">
        <v>76</v>
      </c>
      <c r="CV512">
        <v>-1710</v>
      </c>
      <c r="CW512">
        <v>11859</v>
      </c>
      <c r="DD512">
        <v>11900</v>
      </c>
      <c r="DE512">
        <v>12140</v>
      </c>
      <c r="DF512">
        <v>13510</v>
      </c>
      <c r="DG512">
        <v>78</v>
      </c>
    </row>
    <row r="513" spans="1:320">
      <c r="A513" t="s">
        <v>9148</v>
      </c>
      <c r="B513">
        <v>1838016040</v>
      </c>
      <c r="C513" t="s">
        <v>4158</v>
      </c>
      <c r="D513" t="s">
        <v>3472</v>
      </c>
      <c r="E513">
        <v>23776579</v>
      </c>
      <c r="F513" t="s">
        <v>9149</v>
      </c>
      <c r="G513" t="s">
        <v>3936</v>
      </c>
      <c r="H513" t="s">
        <v>3931</v>
      </c>
      <c r="I513" t="s">
        <v>3932</v>
      </c>
      <c r="T513">
        <v>0</v>
      </c>
      <c r="U513">
        <v>90</v>
      </c>
      <c r="AF513">
        <v>0</v>
      </c>
      <c r="AG513">
        <v>17</v>
      </c>
      <c r="AL513">
        <v>102932</v>
      </c>
      <c r="AM513">
        <v>45</v>
      </c>
      <c r="AP513">
        <v>4762</v>
      </c>
      <c r="AQ513">
        <v>10003</v>
      </c>
      <c r="BH513">
        <v>106340</v>
      </c>
      <c r="BI513">
        <v>10155</v>
      </c>
      <c r="BL513">
        <v>1083</v>
      </c>
      <c r="BX513">
        <v>271</v>
      </c>
      <c r="CD513">
        <v>107694</v>
      </c>
      <c r="CE513">
        <v>10155</v>
      </c>
      <c r="CN513">
        <v>105385</v>
      </c>
      <c r="CP513">
        <v>18041</v>
      </c>
      <c r="CQ513">
        <v>218</v>
      </c>
      <c r="CT513">
        <v>253</v>
      </c>
      <c r="CV513">
        <v>86195</v>
      </c>
      <c r="CW513">
        <v>-218</v>
      </c>
      <c r="DD513">
        <v>20</v>
      </c>
      <c r="DF513">
        <v>916</v>
      </c>
    </row>
    <row r="514" spans="1:320">
      <c r="A514" t="s">
        <v>9150</v>
      </c>
      <c r="B514">
        <v>6311196251</v>
      </c>
      <c r="C514" t="s">
        <v>4103</v>
      </c>
      <c r="D514" t="s">
        <v>3479</v>
      </c>
      <c r="E514">
        <v>24048195</v>
      </c>
      <c r="F514" t="s">
        <v>9151</v>
      </c>
      <c r="G514" t="s">
        <v>3936</v>
      </c>
      <c r="H514" t="s">
        <v>3931</v>
      </c>
      <c r="I514" t="s">
        <v>3932</v>
      </c>
      <c r="AL514">
        <v>48643</v>
      </c>
      <c r="AM514">
        <v>131</v>
      </c>
      <c r="AN514">
        <v>279427</v>
      </c>
      <c r="AO514">
        <v>4134</v>
      </c>
      <c r="AP514">
        <v>7310</v>
      </c>
      <c r="AQ514">
        <v>10530</v>
      </c>
      <c r="AT514">
        <v>335380</v>
      </c>
      <c r="AU514">
        <v>14795</v>
      </c>
      <c r="AV514">
        <v>10</v>
      </c>
      <c r="AW514">
        <v>10</v>
      </c>
      <c r="BB514">
        <v>1600</v>
      </c>
      <c r="BC514">
        <v>10500</v>
      </c>
      <c r="BF514">
        <v>244474</v>
      </c>
      <c r="BG514">
        <v>-486</v>
      </c>
      <c r="BH514">
        <v>246084</v>
      </c>
      <c r="BI514">
        <v>10024</v>
      </c>
      <c r="BL514">
        <v>35220</v>
      </c>
      <c r="BM514">
        <v>2455</v>
      </c>
      <c r="BT514">
        <v>35220</v>
      </c>
      <c r="BU514">
        <v>2455</v>
      </c>
      <c r="BX514">
        <v>54076</v>
      </c>
      <c r="BY514">
        <v>2316</v>
      </c>
      <c r="CB514">
        <v>54076</v>
      </c>
      <c r="CC514">
        <v>2316</v>
      </c>
      <c r="CD514">
        <v>335380</v>
      </c>
      <c r="CE514">
        <v>14795</v>
      </c>
      <c r="CF514">
        <v>56937</v>
      </c>
      <c r="CG514">
        <v>381</v>
      </c>
      <c r="CH514">
        <v>204155</v>
      </c>
      <c r="CI514">
        <v>-380</v>
      </c>
      <c r="CN514">
        <v>56358</v>
      </c>
      <c r="CP514">
        <v>2081</v>
      </c>
      <c r="CQ514">
        <v>106</v>
      </c>
      <c r="CR514">
        <v>258432</v>
      </c>
      <c r="CS514">
        <v>-486</v>
      </c>
      <c r="CT514">
        <v>-13472</v>
      </c>
      <c r="CV514">
        <v>244960</v>
      </c>
      <c r="CW514">
        <v>-486</v>
      </c>
      <c r="DB514">
        <v>244960</v>
      </c>
      <c r="DC514">
        <v>-486</v>
      </c>
      <c r="DD514">
        <v>261092</v>
      </c>
      <c r="DE514">
        <v>1</v>
      </c>
      <c r="DH514">
        <v>261092</v>
      </c>
      <c r="DI514">
        <v>1</v>
      </c>
      <c r="EK514">
        <v>246084</v>
      </c>
      <c r="EL514">
        <v>10024</v>
      </c>
      <c r="FR514">
        <v>0</v>
      </c>
      <c r="FT514">
        <v>0</v>
      </c>
      <c r="FV514">
        <v>0</v>
      </c>
      <c r="FX514">
        <v>0</v>
      </c>
      <c r="FY514">
        <v>0</v>
      </c>
    </row>
    <row r="515" spans="1:320">
      <c r="A515" t="s">
        <v>9152</v>
      </c>
      <c r="B515">
        <v>1435307582</v>
      </c>
      <c r="C515" t="s">
        <v>8370</v>
      </c>
      <c r="D515" t="s">
        <v>3486</v>
      </c>
      <c r="E515">
        <v>24797325</v>
      </c>
      <c r="F515" t="s">
        <v>9153</v>
      </c>
      <c r="G515" t="s">
        <v>3936</v>
      </c>
      <c r="H515" t="s">
        <v>3931</v>
      </c>
      <c r="I515" t="s">
        <v>3932</v>
      </c>
      <c r="T515">
        <v>934</v>
      </c>
      <c r="X515">
        <v>0</v>
      </c>
      <c r="AF515">
        <v>0</v>
      </c>
      <c r="AL515">
        <v>54365</v>
      </c>
      <c r="AM515">
        <v>62169</v>
      </c>
      <c r="AP515">
        <v>2417</v>
      </c>
      <c r="AQ515">
        <v>167</v>
      </c>
      <c r="BH515">
        <v>57182</v>
      </c>
      <c r="BI515">
        <v>61467</v>
      </c>
      <c r="BL515">
        <v>0</v>
      </c>
      <c r="BR515">
        <v>0</v>
      </c>
      <c r="BV515">
        <v>0</v>
      </c>
      <c r="BX515">
        <v>534</v>
      </c>
      <c r="BY515">
        <v>869</v>
      </c>
      <c r="CD515">
        <v>57716</v>
      </c>
      <c r="CE515">
        <v>62336</v>
      </c>
      <c r="CL515">
        <v>0</v>
      </c>
      <c r="CN515">
        <v>0</v>
      </c>
      <c r="CP515">
        <v>44</v>
      </c>
      <c r="CQ515">
        <v>29</v>
      </c>
      <c r="CT515">
        <v>261</v>
      </c>
      <c r="CU515">
        <v>109</v>
      </c>
      <c r="CV515">
        <v>2805</v>
      </c>
      <c r="CW515">
        <v>1522</v>
      </c>
      <c r="DD515">
        <v>12972</v>
      </c>
      <c r="DE515">
        <v>7650</v>
      </c>
      <c r="DF515">
        <v>9862</v>
      </c>
      <c r="DG515">
        <v>5990</v>
      </c>
    </row>
    <row r="516" spans="1:320">
      <c r="A516" t="s">
        <v>4047</v>
      </c>
      <c r="B516">
        <v>9710116140</v>
      </c>
      <c r="C516" t="s">
        <v>4048</v>
      </c>
      <c r="D516" t="s">
        <v>3493</v>
      </c>
      <c r="E516">
        <v>25262115</v>
      </c>
      <c r="G516" t="s">
        <v>3936</v>
      </c>
      <c r="H516" t="s">
        <v>3931</v>
      </c>
      <c r="I516" t="s">
        <v>3932</v>
      </c>
      <c r="T516">
        <v>140</v>
      </c>
      <c r="U516">
        <v>140</v>
      </c>
      <c r="AD516">
        <v>140</v>
      </c>
      <c r="AE516">
        <v>140</v>
      </c>
      <c r="AF516">
        <v>231</v>
      </c>
      <c r="AG516">
        <v>93</v>
      </c>
      <c r="AL516">
        <v>30516</v>
      </c>
      <c r="AM516">
        <v>14781</v>
      </c>
      <c r="AN516">
        <v>3369</v>
      </c>
      <c r="AO516">
        <v>3011</v>
      </c>
      <c r="AP516">
        <v>22</v>
      </c>
      <c r="AQ516">
        <v>787</v>
      </c>
      <c r="AT516">
        <v>34138</v>
      </c>
      <c r="AU516">
        <v>18672</v>
      </c>
      <c r="AV516">
        <v>1000</v>
      </c>
      <c r="AW516">
        <v>1000</v>
      </c>
      <c r="BB516">
        <v>5522</v>
      </c>
      <c r="BC516">
        <v>5394</v>
      </c>
      <c r="BF516">
        <v>27581</v>
      </c>
      <c r="BG516">
        <v>12348</v>
      </c>
      <c r="BH516">
        <v>34103</v>
      </c>
      <c r="BI516">
        <v>18742</v>
      </c>
      <c r="BX516">
        <v>175</v>
      </c>
      <c r="BY516">
        <v>70</v>
      </c>
      <c r="CB516">
        <v>175</v>
      </c>
      <c r="CC516">
        <v>70</v>
      </c>
      <c r="CD516">
        <v>34278</v>
      </c>
      <c r="CE516">
        <v>18812</v>
      </c>
      <c r="CH516">
        <v>13774</v>
      </c>
      <c r="CI516">
        <v>12944</v>
      </c>
      <c r="CJ516">
        <v>1466</v>
      </c>
      <c r="CK516">
        <v>164</v>
      </c>
      <c r="CN516">
        <v>9</v>
      </c>
      <c r="CO516">
        <v>12</v>
      </c>
      <c r="CP516">
        <v>4</v>
      </c>
      <c r="CQ516">
        <v>702</v>
      </c>
      <c r="CR516">
        <v>15245</v>
      </c>
      <c r="CS516">
        <v>12418</v>
      </c>
      <c r="CT516">
        <v>-12</v>
      </c>
      <c r="CU516">
        <v>-70</v>
      </c>
      <c r="CV516">
        <v>15233</v>
      </c>
      <c r="CW516">
        <v>12348</v>
      </c>
      <c r="DB516">
        <v>15233</v>
      </c>
      <c r="DC516">
        <v>12348</v>
      </c>
      <c r="DD516">
        <v>14827</v>
      </c>
      <c r="DE516">
        <v>13196</v>
      </c>
      <c r="DF516">
        <v>1053</v>
      </c>
      <c r="DG516">
        <v>219</v>
      </c>
      <c r="DH516">
        <v>13774</v>
      </c>
      <c r="DI516">
        <v>12977</v>
      </c>
      <c r="DJ516">
        <v>0</v>
      </c>
      <c r="DL516">
        <v>0</v>
      </c>
      <c r="DM516">
        <v>1000</v>
      </c>
      <c r="DN516">
        <v>12348</v>
      </c>
      <c r="DO516">
        <v>12348</v>
      </c>
      <c r="DP516">
        <v>15233</v>
      </c>
      <c r="DQ516">
        <v>15233</v>
      </c>
      <c r="DW516">
        <v>1000</v>
      </c>
      <c r="DX516">
        <v>12348</v>
      </c>
      <c r="DY516">
        <v>18742</v>
      </c>
      <c r="DZ516">
        <v>0</v>
      </c>
      <c r="EA516">
        <v>15233</v>
      </c>
      <c r="EB516">
        <v>15361</v>
      </c>
      <c r="EH516">
        <v>1000</v>
      </c>
      <c r="EI516">
        <v>27581</v>
      </c>
      <c r="EJ516">
        <v>34103</v>
      </c>
      <c r="EK516">
        <v>34103</v>
      </c>
      <c r="EL516">
        <v>18742</v>
      </c>
      <c r="FX516">
        <v>0</v>
      </c>
      <c r="FY516">
        <v>0</v>
      </c>
      <c r="GU516">
        <v>5394</v>
      </c>
      <c r="GV516">
        <v>5522</v>
      </c>
      <c r="GW516">
        <v>0</v>
      </c>
      <c r="GX516">
        <v>0</v>
      </c>
      <c r="GY516">
        <v>0</v>
      </c>
      <c r="HC516">
        <v>0</v>
      </c>
      <c r="HD516">
        <v>0</v>
      </c>
      <c r="HE516">
        <v>0</v>
      </c>
      <c r="HF516">
        <v>0</v>
      </c>
      <c r="HG516">
        <v>0</v>
      </c>
      <c r="HH516">
        <v>0</v>
      </c>
      <c r="HL516">
        <v>0</v>
      </c>
      <c r="HM516">
        <v>0</v>
      </c>
      <c r="HN516">
        <v>0</v>
      </c>
      <c r="IB516">
        <v>0</v>
      </c>
      <c r="IC516">
        <v>33</v>
      </c>
      <c r="JI516">
        <v>5394</v>
      </c>
      <c r="KY516">
        <v>128</v>
      </c>
    </row>
    <row r="517" spans="1:320">
      <c r="A517" t="s">
        <v>9154</v>
      </c>
      <c r="B517">
        <v>3444280242</v>
      </c>
      <c r="C517" t="s">
        <v>8379</v>
      </c>
      <c r="D517" t="s">
        <v>9155</v>
      </c>
      <c r="E517">
        <v>23911329</v>
      </c>
      <c r="F517" t="s">
        <v>9156</v>
      </c>
      <c r="G517" t="s">
        <v>3936</v>
      </c>
      <c r="H517" t="s">
        <v>3931</v>
      </c>
      <c r="I517" t="s">
        <v>3932</v>
      </c>
      <c r="L517">
        <v>751</v>
      </c>
      <c r="X517">
        <v>1</v>
      </c>
      <c r="Z517">
        <v>62</v>
      </c>
      <c r="AB517">
        <v>74</v>
      </c>
      <c r="AD517">
        <v>888</v>
      </c>
      <c r="AE517">
        <v>0</v>
      </c>
      <c r="AL517">
        <v>5372</v>
      </c>
      <c r="AP517">
        <v>15273</v>
      </c>
      <c r="AR517">
        <v>50</v>
      </c>
      <c r="AT517">
        <v>20695</v>
      </c>
      <c r="AU517">
        <v>0</v>
      </c>
      <c r="AV517">
        <v>15000</v>
      </c>
      <c r="BF517">
        <v>1101</v>
      </c>
      <c r="BH517">
        <v>16101</v>
      </c>
      <c r="BI517">
        <v>0</v>
      </c>
      <c r="BL517">
        <v>2956</v>
      </c>
      <c r="BN517">
        <v>63</v>
      </c>
      <c r="BT517">
        <v>3019</v>
      </c>
      <c r="BU517">
        <v>0</v>
      </c>
      <c r="BX517">
        <v>2463</v>
      </c>
      <c r="CB517">
        <v>2463</v>
      </c>
      <c r="CC517">
        <v>0</v>
      </c>
      <c r="CD517">
        <v>21583</v>
      </c>
      <c r="CE517">
        <v>0</v>
      </c>
      <c r="CF517">
        <v>6974</v>
      </c>
      <c r="CH517">
        <v>1290</v>
      </c>
      <c r="CJ517">
        <v>315</v>
      </c>
      <c r="CL517">
        <v>56</v>
      </c>
      <c r="CP517">
        <v>139</v>
      </c>
      <c r="CR517">
        <v>1410</v>
      </c>
      <c r="CS517">
        <v>0</v>
      </c>
      <c r="CT517">
        <v>-309</v>
      </c>
      <c r="CV517">
        <v>1101</v>
      </c>
      <c r="CW517">
        <v>0</v>
      </c>
      <c r="CX517">
        <v>308</v>
      </c>
      <c r="CZ517">
        <v>-1</v>
      </c>
      <c r="DB517">
        <v>1101</v>
      </c>
      <c r="DD517">
        <v>8264</v>
      </c>
      <c r="DH517">
        <v>8264</v>
      </c>
      <c r="DJ517">
        <v>0</v>
      </c>
      <c r="DL517">
        <v>0</v>
      </c>
      <c r="DP517">
        <v>1101</v>
      </c>
      <c r="DQ517">
        <v>1101</v>
      </c>
      <c r="DW517">
        <v>0</v>
      </c>
      <c r="DY517">
        <v>0</v>
      </c>
      <c r="DZ517">
        <v>15000</v>
      </c>
      <c r="EA517">
        <v>1101</v>
      </c>
      <c r="EB517">
        <v>16101</v>
      </c>
      <c r="EH517">
        <v>15000</v>
      </c>
      <c r="EI517">
        <v>1101</v>
      </c>
      <c r="EJ517">
        <v>16101</v>
      </c>
      <c r="EK517">
        <v>16101</v>
      </c>
      <c r="EL517">
        <v>0</v>
      </c>
      <c r="EM517">
        <v>18237</v>
      </c>
      <c r="EO517">
        <v>3967</v>
      </c>
      <c r="ES517">
        <v>737</v>
      </c>
      <c r="ET517">
        <v>337</v>
      </c>
      <c r="EV517">
        <v>3000</v>
      </c>
      <c r="EX517">
        <v>3458</v>
      </c>
      <c r="FC517">
        <v>93</v>
      </c>
      <c r="FE517">
        <v>-1847</v>
      </c>
      <c r="FG517">
        <v>780</v>
      </c>
      <c r="FI517">
        <v>-780</v>
      </c>
      <c r="FK517">
        <v>3237</v>
      </c>
      <c r="FO517">
        <v>337</v>
      </c>
      <c r="FP517">
        <v>17900</v>
      </c>
      <c r="FR517">
        <v>15273</v>
      </c>
      <c r="FT517">
        <v>0</v>
      </c>
      <c r="FV517">
        <v>15273</v>
      </c>
      <c r="IY517">
        <v>15000</v>
      </c>
      <c r="LH517">
        <v>15000</v>
      </c>
    </row>
    <row r="518" spans="1:320">
      <c r="A518" t="s">
        <v>4157</v>
      </c>
      <c r="B518">
        <v>1840104688</v>
      </c>
      <c r="C518" t="s">
        <v>4158</v>
      </c>
      <c r="D518" t="s">
        <v>3500</v>
      </c>
      <c r="E518">
        <v>23601474</v>
      </c>
      <c r="F518" t="s">
        <v>4159</v>
      </c>
      <c r="G518" t="s">
        <v>3936</v>
      </c>
      <c r="H518" t="s">
        <v>3931</v>
      </c>
      <c r="I518" t="s">
        <v>3932</v>
      </c>
      <c r="AF518">
        <v>68</v>
      </c>
      <c r="AL518">
        <v>551</v>
      </c>
      <c r="AM518">
        <v>79</v>
      </c>
      <c r="AN518">
        <v>17290</v>
      </c>
      <c r="AO518">
        <v>17290</v>
      </c>
      <c r="AP518">
        <v>526</v>
      </c>
      <c r="AQ518">
        <v>286</v>
      </c>
      <c r="AR518">
        <v>14930</v>
      </c>
      <c r="AS518">
        <v>2706</v>
      </c>
      <c r="AT518">
        <v>33365</v>
      </c>
      <c r="AU518">
        <v>20361</v>
      </c>
      <c r="AV518">
        <v>10404</v>
      </c>
      <c r="AW518">
        <v>10404</v>
      </c>
      <c r="AZ518">
        <v>5839</v>
      </c>
      <c r="BA518">
        <v>5839</v>
      </c>
      <c r="BF518">
        <v>0</v>
      </c>
      <c r="BH518">
        <v>16243</v>
      </c>
      <c r="BI518">
        <v>16243</v>
      </c>
      <c r="BL518">
        <v>13756</v>
      </c>
      <c r="BM518">
        <v>3364</v>
      </c>
      <c r="BT518">
        <v>13756</v>
      </c>
      <c r="BU518">
        <v>3364</v>
      </c>
      <c r="BX518">
        <v>3366</v>
      </c>
      <c r="BY518">
        <v>754</v>
      </c>
      <c r="CB518">
        <v>3366</v>
      </c>
      <c r="CC518">
        <v>754</v>
      </c>
      <c r="CD518">
        <v>33365</v>
      </c>
      <c r="CE518">
        <v>20361</v>
      </c>
      <c r="CH518">
        <v>-11268</v>
      </c>
      <c r="CI518">
        <v>-987</v>
      </c>
      <c r="CP518">
        <v>1632</v>
      </c>
      <c r="CQ518">
        <v>12</v>
      </c>
      <c r="CR518">
        <v>-12900</v>
      </c>
      <c r="CS518">
        <v>-999</v>
      </c>
      <c r="CT518">
        <v>-33</v>
      </c>
      <c r="CV518">
        <v>-122</v>
      </c>
      <c r="CW518">
        <v>0</v>
      </c>
      <c r="DB518">
        <v>-122</v>
      </c>
      <c r="DC518">
        <v>5839</v>
      </c>
      <c r="DF518">
        <v>11268</v>
      </c>
      <c r="DG518">
        <v>987</v>
      </c>
      <c r="DH518">
        <v>-11268</v>
      </c>
      <c r="DI518">
        <v>-987</v>
      </c>
      <c r="GB518">
        <v>12811</v>
      </c>
      <c r="GC518">
        <v>999</v>
      </c>
      <c r="JA518">
        <v>0</v>
      </c>
      <c r="JB518">
        <v>5839</v>
      </c>
    </row>
    <row r="519" spans="1:320">
      <c r="A519" t="s">
        <v>9157</v>
      </c>
      <c r="B519">
        <v>6500011347</v>
      </c>
      <c r="C519" t="s">
        <v>9158</v>
      </c>
      <c r="D519" t="s">
        <v>9159</v>
      </c>
      <c r="E519">
        <v>23688494</v>
      </c>
      <c r="G519" t="s">
        <v>3936</v>
      </c>
      <c r="H519" t="s">
        <v>3931</v>
      </c>
      <c r="I519" t="s">
        <v>3932</v>
      </c>
      <c r="T519">
        <v>9958</v>
      </c>
      <c r="X519">
        <v>120</v>
      </c>
      <c r="AL519">
        <v>713</v>
      </c>
      <c r="AM519">
        <v>11500</v>
      </c>
      <c r="AP519">
        <v>24</v>
      </c>
      <c r="BH519">
        <v>-5565</v>
      </c>
      <c r="BI519">
        <v>11500</v>
      </c>
      <c r="BL519">
        <v>2409</v>
      </c>
      <c r="BX519">
        <v>13971</v>
      </c>
      <c r="CD519">
        <v>10815</v>
      </c>
      <c r="CE519">
        <v>11500</v>
      </c>
      <c r="CN519">
        <v>2</v>
      </c>
      <c r="CP519">
        <v>158</v>
      </c>
      <c r="CT519">
        <v>2</v>
      </c>
      <c r="CV519">
        <v>-16490</v>
      </c>
      <c r="CW519">
        <v>0</v>
      </c>
      <c r="DF519">
        <v>16332</v>
      </c>
    </row>
    <row r="520" spans="1:320">
      <c r="A520" t="s">
        <v>9160</v>
      </c>
      <c r="B520">
        <v>5410147743</v>
      </c>
      <c r="C520" t="s">
        <v>9161</v>
      </c>
      <c r="D520" t="s">
        <v>9162</v>
      </c>
      <c r="E520">
        <v>24714835</v>
      </c>
      <c r="F520" t="s">
        <v>9163</v>
      </c>
      <c r="G520" t="s">
        <v>3978</v>
      </c>
      <c r="H520" t="s">
        <v>3931</v>
      </c>
      <c r="I520" t="s">
        <v>3932</v>
      </c>
      <c r="T520">
        <v>7997</v>
      </c>
      <c r="AD520">
        <v>7997</v>
      </c>
      <c r="AE520">
        <v>0</v>
      </c>
      <c r="AL520">
        <v>3030</v>
      </c>
      <c r="AM520">
        <v>11050</v>
      </c>
      <c r="AP520">
        <v>8</v>
      </c>
      <c r="AQ520">
        <v>13</v>
      </c>
      <c r="AR520">
        <v>98</v>
      </c>
      <c r="AS520">
        <v>38</v>
      </c>
      <c r="AT520">
        <v>3136</v>
      </c>
      <c r="AU520">
        <v>11101</v>
      </c>
      <c r="AV520">
        <v>100</v>
      </c>
      <c r="AW520">
        <v>100</v>
      </c>
      <c r="BB520">
        <v>11000</v>
      </c>
      <c r="BC520">
        <v>11000</v>
      </c>
      <c r="BF520">
        <v>3</v>
      </c>
      <c r="BG520">
        <v>1</v>
      </c>
      <c r="BH520">
        <v>11103</v>
      </c>
      <c r="BI520">
        <v>11101</v>
      </c>
      <c r="BL520">
        <v>30</v>
      </c>
      <c r="BT520">
        <v>30</v>
      </c>
      <c r="BU520">
        <v>0</v>
      </c>
      <c r="CD520">
        <v>11133</v>
      </c>
      <c r="CE520">
        <v>11101</v>
      </c>
      <c r="CH520">
        <v>-45</v>
      </c>
      <c r="CI520">
        <v>-2</v>
      </c>
      <c r="CN520">
        <v>47</v>
      </c>
      <c r="CO520">
        <v>3</v>
      </c>
      <c r="CR520">
        <v>2</v>
      </c>
      <c r="CS520">
        <v>1</v>
      </c>
      <c r="CV520">
        <v>2</v>
      </c>
      <c r="CW520">
        <v>1</v>
      </c>
      <c r="DB520">
        <v>2</v>
      </c>
      <c r="DC520">
        <v>1</v>
      </c>
      <c r="DF520">
        <v>45</v>
      </c>
      <c r="DG520">
        <v>2</v>
      </c>
      <c r="DH520">
        <v>-45</v>
      </c>
      <c r="DI520">
        <v>-2</v>
      </c>
      <c r="DJ520">
        <v>0</v>
      </c>
      <c r="DL520">
        <v>0</v>
      </c>
      <c r="DM520">
        <v>100</v>
      </c>
      <c r="DN520">
        <v>1</v>
      </c>
      <c r="DO520">
        <v>11101</v>
      </c>
      <c r="DP520">
        <v>2</v>
      </c>
      <c r="DQ520">
        <v>2</v>
      </c>
      <c r="DW520">
        <v>100</v>
      </c>
      <c r="DX520">
        <v>1</v>
      </c>
      <c r="DY520">
        <v>11101</v>
      </c>
      <c r="DZ520">
        <v>0</v>
      </c>
      <c r="EA520">
        <v>2</v>
      </c>
      <c r="EB520">
        <v>2</v>
      </c>
      <c r="EH520">
        <v>100</v>
      </c>
      <c r="EI520">
        <v>3</v>
      </c>
      <c r="EJ520">
        <v>11103</v>
      </c>
      <c r="EK520">
        <v>11103</v>
      </c>
      <c r="EL520">
        <v>11051</v>
      </c>
      <c r="EM520">
        <v>130</v>
      </c>
      <c r="EN520">
        <v>50</v>
      </c>
      <c r="ES520">
        <v>0</v>
      </c>
      <c r="ET520">
        <v>135</v>
      </c>
      <c r="EU520">
        <v>40</v>
      </c>
      <c r="EV520">
        <v>34</v>
      </c>
      <c r="EW520">
        <v>40</v>
      </c>
      <c r="FC520">
        <v>101</v>
      </c>
      <c r="FE520">
        <v>-135</v>
      </c>
      <c r="FF520">
        <v>-37</v>
      </c>
      <c r="FK520">
        <v>30</v>
      </c>
      <c r="FP520">
        <v>130</v>
      </c>
      <c r="FQ520">
        <v>50</v>
      </c>
      <c r="FR520">
        <v>-5</v>
      </c>
      <c r="FS520">
        <v>13</v>
      </c>
      <c r="FT520">
        <v>13</v>
      </c>
      <c r="FV520">
        <v>8</v>
      </c>
      <c r="FW520">
        <v>13</v>
      </c>
      <c r="FX520">
        <v>0</v>
      </c>
      <c r="FY520">
        <v>0</v>
      </c>
      <c r="GG520">
        <v>3</v>
      </c>
      <c r="GU520">
        <v>11000</v>
      </c>
      <c r="GV520">
        <v>11000</v>
      </c>
      <c r="GW520">
        <v>1</v>
      </c>
      <c r="GX520">
        <v>11100</v>
      </c>
      <c r="GY520">
        <v>11101</v>
      </c>
      <c r="HC520">
        <v>1</v>
      </c>
      <c r="HD520">
        <v>11100</v>
      </c>
      <c r="HE520">
        <v>11101</v>
      </c>
      <c r="HF520">
        <v>1</v>
      </c>
      <c r="HG520">
        <v>0</v>
      </c>
      <c r="HH520">
        <v>1</v>
      </c>
      <c r="HL520">
        <v>1</v>
      </c>
      <c r="HM520">
        <v>0</v>
      </c>
      <c r="HN520">
        <v>1</v>
      </c>
      <c r="IY520">
        <v>100</v>
      </c>
      <c r="IZ520">
        <v>50</v>
      </c>
      <c r="JI520">
        <v>11000</v>
      </c>
    </row>
    <row r="521" spans="1:320">
      <c r="A521" t="s">
        <v>9164</v>
      </c>
      <c r="B521">
        <v>5473013580</v>
      </c>
      <c r="C521" t="s">
        <v>9165</v>
      </c>
      <c r="D521" t="s">
        <v>9166</v>
      </c>
      <c r="E521">
        <v>23443158</v>
      </c>
      <c r="F521" t="s">
        <v>9167</v>
      </c>
      <c r="G521" t="s">
        <v>3936</v>
      </c>
      <c r="H521" t="s">
        <v>3931</v>
      </c>
      <c r="I521" t="s">
        <v>3932</v>
      </c>
      <c r="L521">
        <v>193</v>
      </c>
      <c r="Z521">
        <v>7684</v>
      </c>
      <c r="AD521">
        <v>7877</v>
      </c>
      <c r="AE521">
        <v>0</v>
      </c>
      <c r="AL521">
        <v>2035</v>
      </c>
      <c r="AN521">
        <v>190582</v>
      </c>
      <c r="AP521">
        <v>1623</v>
      </c>
      <c r="AT521">
        <v>194240</v>
      </c>
      <c r="AU521">
        <v>0</v>
      </c>
      <c r="AV521">
        <v>20000</v>
      </c>
      <c r="BB521">
        <v>50000</v>
      </c>
      <c r="BF521">
        <v>-23052</v>
      </c>
      <c r="BH521">
        <v>46948</v>
      </c>
      <c r="BI521">
        <v>0</v>
      </c>
      <c r="BV521">
        <v>154357</v>
      </c>
      <c r="BX521">
        <v>812</v>
      </c>
      <c r="CB521">
        <v>155169</v>
      </c>
      <c r="CC521">
        <v>0</v>
      </c>
      <c r="CD521">
        <v>202117</v>
      </c>
      <c r="CE521">
        <v>0</v>
      </c>
      <c r="CH521">
        <v>-1387</v>
      </c>
      <c r="CJ521">
        <v>383</v>
      </c>
      <c r="CN521">
        <v>9</v>
      </c>
      <c r="CP521">
        <v>29742</v>
      </c>
      <c r="CR521">
        <v>-30737</v>
      </c>
      <c r="CS521">
        <v>0</v>
      </c>
      <c r="CT521">
        <v>7684</v>
      </c>
      <c r="CV521">
        <v>-23053</v>
      </c>
      <c r="CW521">
        <v>0</v>
      </c>
      <c r="CZ521">
        <v>7684</v>
      </c>
      <c r="DB521">
        <v>-23053</v>
      </c>
      <c r="DD521">
        <v>17513</v>
      </c>
      <c r="DF521">
        <v>18900</v>
      </c>
      <c r="DH521">
        <v>-1387</v>
      </c>
      <c r="DJ521">
        <v>0</v>
      </c>
      <c r="DL521">
        <v>0</v>
      </c>
      <c r="DW521">
        <v>0</v>
      </c>
      <c r="DY521">
        <v>0</v>
      </c>
      <c r="DZ521">
        <v>20000</v>
      </c>
      <c r="EB521">
        <v>70000</v>
      </c>
      <c r="EC521">
        <v>0</v>
      </c>
      <c r="ED521">
        <v>23052</v>
      </c>
      <c r="EE521">
        <v>23052</v>
      </c>
      <c r="EH521">
        <v>20000</v>
      </c>
      <c r="EI521">
        <v>-23052</v>
      </c>
      <c r="EJ521">
        <v>46948</v>
      </c>
      <c r="EK521">
        <v>46949</v>
      </c>
      <c r="EL521">
        <v>0</v>
      </c>
      <c r="EM521">
        <v>209000</v>
      </c>
      <c r="ES521">
        <v>7103</v>
      </c>
      <c r="ET521">
        <v>667</v>
      </c>
      <c r="EV521">
        <v>149209</v>
      </c>
      <c r="EX521">
        <v>6003</v>
      </c>
      <c r="FC521">
        <v>25717</v>
      </c>
      <c r="FE521">
        <v>-173826</v>
      </c>
      <c r="FI521">
        <v>17534</v>
      </c>
      <c r="FK521">
        <v>149000</v>
      </c>
      <c r="FO521">
        <v>667</v>
      </c>
      <c r="FP521">
        <v>208333</v>
      </c>
      <c r="FR521">
        <v>52041</v>
      </c>
      <c r="FT521">
        <v>0</v>
      </c>
      <c r="FV521">
        <v>52041</v>
      </c>
      <c r="FX521">
        <v>0</v>
      </c>
      <c r="FY521">
        <v>0</v>
      </c>
      <c r="GI521">
        <v>17534</v>
      </c>
      <c r="GV521">
        <v>50000</v>
      </c>
      <c r="IN521">
        <v>23052</v>
      </c>
      <c r="IO521">
        <v>23052</v>
      </c>
      <c r="IY521">
        <v>60000</v>
      </c>
      <c r="KY521">
        <v>50000</v>
      </c>
    </row>
    <row r="522" spans="1:320">
      <c r="A522" t="s">
        <v>9168</v>
      </c>
      <c r="B522">
        <v>1650431310</v>
      </c>
      <c r="C522" t="s">
        <v>8282</v>
      </c>
      <c r="D522" t="s">
        <v>9169</v>
      </c>
      <c r="E522">
        <v>23411813</v>
      </c>
      <c r="F522" t="s">
        <v>9170</v>
      </c>
      <c r="G522" t="s">
        <v>3936</v>
      </c>
      <c r="H522" t="s">
        <v>3931</v>
      </c>
      <c r="I522" t="s">
        <v>3932</v>
      </c>
      <c r="AL522">
        <v>411655</v>
      </c>
      <c r="AP522">
        <v>14</v>
      </c>
      <c r="BH522">
        <v>11578</v>
      </c>
      <c r="BL522">
        <v>393100</v>
      </c>
      <c r="BV522">
        <v>6326</v>
      </c>
      <c r="BX522">
        <v>665</v>
      </c>
      <c r="CD522">
        <v>411669</v>
      </c>
      <c r="CE522">
        <v>0</v>
      </c>
      <c r="CL522">
        <v>61531</v>
      </c>
      <c r="CN522">
        <v>782</v>
      </c>
      <c r="CP522">
        <v>6292</v>
      </c>
      <c r="CT522">
        <v>1089</v>
      </c>
      <c r="CV522">
        <v>2664</v>
      </c>
      <c r="CW522">
        <v>0</v>
      </c>
      <c r="DD522">
        <v>108162</v>
      </c>
      <c r="DF522">
        <v>37368</v>
      </c>
    </row>
    <row r="523" spans="1:320">
      <c r="A523" t="s">
        <v>9171</v>
      </c>
      <c r="B523">
        <v>1660162659</v>
      </c>
      <c r="C523" t="s">
        <v>8644</v>
      </c>
      <c r="D523" t="s">
        <v>3521</v>
      </c>
      <c r="E523">
        <v>24170676</v>
      </c>
      <c r="G523" t="s">
        <v>3936</v>
      </c>
      <c r="H523" t="s">
        <v>3931</v>
      </c>
      <c r="I523" t="s">
        <v>3932</v>
      </c>
      <c r="T523">
        <v>26587</v>
      </c>
      <c r="U523">
        <v>29904</v>
      </c>
      <c r="AF523">
        <v>192</v>
      </c>
      <c r="AL523">
        <v>2386</v>
      </c>
      <c r="AM523">
        <v>3358</v>
      </c>
      <c r="AP523">
        <v>192</v>
      </c>
      <c r="AQ523">
        <v>51</v>
      </c>
      <c r="BH523">
        <v>12360</v>
      </c>
      <c r="BI523">
        <v>10102</v>
      </c>
      <c r="BL523">
        <v>16491</v>
      </c>
      <c r="BM523">
        <v>22081</v>
      </c>
      <c r="BV523">
        <v>0</v>
      </c>
      <c r="BW523">
        <v>64</v>
      </c>
      <c r="BX523">
        <v>506</v>
      </c>
      <c r="BY523">
        <v>704</v>
      </c>
      <c r="CD523">
        <v>29357</v>
      </c>
      <c r="CE523">
        <v>33313</v>
      </c>
      <c r="CL523">
        <v>0</v>
      </c>
      <c r="CM523">
        <v>64</v>
      </c>
      <c r="CN523">
        <v>4464</v>
      </c>
      <c r="CO523">
        <v>21637</v>
      </c>
      <c r="CP523">
        <v>3787</v>
      </c>
      <c r="CQ523">
        <v>10623</v>
      </c>
      <c r="CT523">
        <v>423</v>
      </c>
      <c r="CU523">
        <v>256</v>
      </c>
      <c r="CV523">
        <v>-2734</v>
      </c>
      <c r="CW523">
        <v>4381</v>
      </c>
      <c r="DD523">
        <v>2458</v>
      </c>
      <c r="DE523">
        <v>2442</v>
      </c>
      <c r="DF523">
        <v>5446</v>
      </c>
      <c r="DG523">
        <v>8755</v>
      </c>
    </row>
    <row r="524" spans="1:320">
      <c r="A524" t="s">
        <v>9172</v>
      </c>
      <c r="B524">
        <v>7751268808</v>
      </c>
      <c r="C524" t="s">
        <v>4090</v>
      </c>
      <c r="D524" t="s">
        <v>9173</v>
      </c>
      <c r="E524">
        <v>24610980</v>
      </c>
      <c r="G524" t="s">
        <v>3936</v>
      </c>
      <c r="H524" t="s">
        <v>3931</v>
      </c>
      <c r="I524" t="s">
        <v>3932</v>
      </c>
      <c r="AL524">
        <v>105402</v>
      </c>
      <c r="AM524">
        <v>84666</v>
      </c>
      <c r="AP524">
        <v>49</v>
      </c>
      <c r="AQ524">
        <v>2117</v>
      </c>
      <c r="BH524">
        <v>97602</v>
      </c>
      <c r="BI524">
        <v>84942</v>
      </c>
      <c r="BV524">
        <v>6046</v>
      </c>
      <c r="BW524">
        <v>1836</v>
      </c>
      <c r="BX524">
        <v>1803</v>
      </c>
      <c r="BY524">
        <v>5</v>
      </c>
      <c r="CD524">
        <v>105451</v>
      </c>
      <c r="CE524">
        <v>86783</v>
      </c>
      <c r="CL524">
        <v>227</v>
      </c>
      <c r="CM524">
        <v>36</v>
      </c>
      <c r="CN524">
        <v>2139</v>
      </c>
      <c r="CP524">
        <v>4132</v>
      </c>
      <c r="CQ524">
        <v>6</v>
      </c>
      <c r="CT524">
        <v>74</v>
      </c>
      <c r="CV524">
        <v>-5308</v>
      </c>
      <c r="CW524">
        <v>-60</v>
      </c>
      <c r="DF524">
        <v>3014</v>
      </c>
      <c r="DG524">
        <v>18</v>
      </c>
    </row>
    <row r="525" spans="1:320">
      <c r="A525" t="s">
        <v>9174</v>
      </c>
      <c r="B525">
        <v>6670056296</v>
      </c>
      <c r="C525" t="s">
        <v>3958</v>
      </c>
      <c r="D525" t="s">
        <v>9175</v>
      </c>
      <c r="E525">
        <v>24167739</v>
      </c>
      <c r="F525" t="s">
        <v>9176</v>
      </c>
      <c r="G525" t="s">
        <v>3936</v>
      </c>
      <c r="H525" t="s">
        <v>3931</v>
      </c>
      <c r="I525" t="s">
        <v>3932</v>
      </c>
      <c r="L525">
        <v>34540</v>
      </c>
      <c r="T525">
        <v>27893</v>
      </c>
      <c r="X525">
        <v>530471</v>
      </c>
      <c r="Y525">
        <v>16203</v>
      </c>
      <c r="Z525">
        <v>58794</v>
      </c>
      <c r="AB525">
        <v>1949</v>
      </c>
      <c r="AD525">
        <v>653647</v>
      </c>
      <c r="AE525">
        <v>16203</v>
      </c>
      <c r="AF525">
        <v>52</v>
      </c>
      <c r="AL525">
        <v>12143</v>
      </c>
      <c r="AM525">
        <v>157</v>
      </c>
      <c r="AP525">
        <v>16521</v>
      </c>
      <c r="AQ525">
        <v>176</v>
      </c>
      <c r="AR525">
        <v>296</v>
      </c>
      <c r="AS525">
        <v>20</v>
      </c>
      <c r="AT525">
        <v>29012</v>
      </c>
      <c r="AU525">
        <v>353</v>
      </c>
      <c r="AV525">
        <v>10</v>
      </c>
      <c r="AW525">
        <v>10</v>
      </c>
      <c r="BF525">
        <v>-144894</v>
      </c>
      <c r="BG525">
        <v>10738</v>
      </c>
      <c r="BH525">
        <v>-144884</v>
      </c>
      <c r="BI525">
        <v>10748</v>
      </c>
      <c r="BL525">
        <v>745906</v>
      </c>
      <c r="BM525">
        <v>5803</v>
      </c>
      <c r="BN525">
        <v>8030</v>
      </c>
      <c r="BP525">
        <v>8839</v>
      </c>
      <c r="BT525">
        <v>777586</v>
      </c>
      <c r="BU525">
        <v>5803</v>
      </c>
      <c r="BX525">
        <v>41118</v>
      </c>
      <c r="BY525">
        <v>5</v>
      </c>
      <c r="CB525">
        <v>49957</v>
      </c>
      <c r="CC525">
        <v>5</v>
      </c>
      <c r="CD525">
        <v>682659</v>
      </c>
      <c r="CE525">
        <v>16556</v>
      </c>
      <c r="CF525">
        <v>104208</v>
      </c>
      <c r="CH525">
        <v>-95047</v>
      </c>
      <c r="CI525">
        <v>4031</v>
      </c>
      <c r="CJ525">
        <v>2102</v>
      </c>
      <c r="CL525">
        <v>24761</v>
      </c>
      <c r="CM525">
        <v>312</v>
      </c>
      <c r="CN525">
        <v>3417</v>
      </c>
      <c r="CP525">
        <v>92106</v>
      </c>
      <c r="CQ525">
        <v>23028</v>
      </c>
      <c r="CR525">
        <v>-206395</v>
      </c>
      <c r="CS525">
        <v>-19309</v>
      </c>
      <c r="CT525">
        <v>50763</v>
      </c>
      <c r="CU525">
        <v>-739</v>
      </c>
      <c r="CV525">
        <v>-155632</v>
      </c>
      <c r="CW525">
        <v>-20048</v>
      </c>
      <c r="CX525">
        <v>0</v>
      </c>
      <c r="CY525">
        <v>739</v>
      </c>
      <c r="CZ525">
        <v>50763</v>
      </c>
      <c r="DB525">
        <v>-155632</v>
      </c>
      <c r="DC525">
        <v>-20048</v>
      </c>
      <c r="DD525">
        <v>91415</v>
      </c>
      <c r="DE525">
        <v>4347</v>
      </c>
      <c r="DF525">
        <v>82254</v>
      </c>
      <c r="DG525">
        <v>316</v>
      </c>
      <c r="DH525">
        <v>9161</v>
      </c>
      <c r="DI525">
        <v>4031</v>
      </c>
      <c r="DJ525">
        <v>10</v>
      </c>
      <c r="DK525">
        <v>101401</v>
      </c>
      <c r="DL525">
        <v>101411</v>
      </c>
      <c r="DR525">
        <v>0</v>
      </c>
      <c r="DS525">
        <v>90663</v>
      </c>
      <c r="DT525">
        <v>90663</v>
      </c>
      <c r="DU525">
        <v>70615</v>
      </c>
      <c r="DV525">
        <v>70615</v>
      </c>
      <c r="DW525">
        <v>10</v>
      </c>
      <c r="DX525">
        <v>10738</v>
      </c>
      <c r="DY525">
        <v>10748</v>
      </c>
      <c r="EC525">
        <v>0</v>
      </c>
      <c r="ED525">
        <v>155632</v>
      </c>
      <c r="EE525">
        <v>155632</v>
      </c>
      <c r="EH525">
        <v>10</v>
      </c>
      <c r="EI525">
        <v>-144894</v>
      </c>
      <c r="EJ525">
        <v>-144884</v>
      </c>
      <c r="EK525">
        <v>-144884</v>
      </c>
      <c r="EL525">
        <v>10749</v>
      </c>
      <c r="EM525">
        <v>964426</v>
      </c>
      <c r="EN525">
        <v>1400</v>
      </c>
      <c r="ES525">
        <v>9206</v>
      </c>
      <c r="ET525">
        <v>780611</v>
      </c>
      <c r="EU525">
        <v>1326</v>
      </c>
      <c r="EV525">
        <v>57852</v>
      </c>
      <c r="EW525">
        <v>134</v>
      </c>
      <c r="EX525">
        <v>105853</v>
      </c>
      <c r="EY525">
        <v>120</v>
      </c>
      <c r="EZ525">
        <v>308</v>
      </c>
      <c r="FA525">
        <v>0</v>
      </c>
      <c r="FB525">
        <v>815</v>
      </c>
      <c r="FC525">
        <v>1341</v>
      </c>
      <c r="FD525">
        <v>257</v>
      </c>
      <c r="FE525">
        <v>-258337</v>
      </c>
      <c r="FF525">
        <v>-1275</v>
      </c>
      <c r="FG525">
        <v>3490</v>
      </c>
      <c r="FI525">
        <v>90867</v>
      </c>
      <c r="FK525">
        <v>955220</v>
      </c>
      <c r="FL525">
        <v>1400</v>
      </c>
      <c r="FO525">
        <v>237200</v>
      </c>
      <c r="FP525">
        <v>183815</v>
      </c>
      <c r="FQ525">
        <v>1400</v>
      </c>
      <c r="FR525">
        <v>16345</v>
      </c>
      <c r="FS525">
        <v>125</v>
      </c>
      <c r="FT525">
        <v>176</v>
      </c>
      <c r="FU525">
        <v>51</v>
      </c>
      <c r="FV525">
        <v>16521</v>
      </c>
      <c r="FW525">
        <v>176</v>
      </c>
      <c r="FX525">
        <v>0</v>
      </c>
      <c r="FY525">
        <v>0</v>
      </c>
      <c r="GG525">
        <v>51</v>
      </c>
      <c r="GI525">
        <v>94357</v>
      </c>
      <c r="IN525">
        <v>155632</v>
      </c>
      <c r="IO525">
        <v>155632</v>
      </c>
      <c r="KB525">
        <v>20048</v>
      </c>
      <c r="KC525">
        <v>20048</v>
      </c>
    </row>
    <row r="526" spans="1:320">
      <c r="A526" t="s">
        <v>9177</v>
      </c>
      <c r="B526">
        <v>5402081270</v>
      </c>
      <c r="C526" t="s">
        <v>4154</v>
      </c>
      <c r="D526" t="s">
        <v>9178</v>
      </c>
      <c r="E526">
        <v>24922331</v>
      </c>
      <c r="F526" t="s">
        <v>9179</v>
      </c>
      <c r="G526" t="s">
        <v>3936</v>
      </c>
      <c r="H526" t="s">
        <v>3931</v>
      </c>
      <c r="I526" t="s">
        <v>3932</v>
      </c>
      <c r="L526">
        <v>0</v>
      </c>
      <c r="N526">
        <v>0</v>
      </c>
      <c r="P526">
        <v>0</v>
      </c>
      <c r="R526">
        <v>0</v>
      </c>
      <c r="T526">
        <v>0</v>
      </c>
      <c r="V526">
        <v>0</v>
      </c>
      <c r="X526">
        <v>0</v>
      </c>
      <c r="Z526">
        <v>0</v>
      </c>
      <c r="AB526">
        <v>0</v>
      </c>
      <c r="AD526">
        <v>0</v>
      </c>
      <c r="AE526">
        <v>0</v>
      </c>
      <c r="AF526">
        <v>0</v>
      </c>
      <c r="AJ526">
        <v>0</v>
      </c>
      <c r="AL526">
        <v>2361</v>
      </c>
      <c r="AN526">
        <v>25532</v>
      </c>
      <c r="AP526">
        <v>8085</v>
      </c>
      <c r="AR526">
        <v>0</v>
      </c>
      <c r="AT526">
        <v>35978</v>
      </c>
      <c r="AU526">
        <v>0</v>
      </c>
      <c r="AV526">
        <v>12</v>
      </c>
      <c r="AX526">
        <v>0</v>
      </c>
      <c r="AZ526">
        <v>0</v>
      </c>
      <c r="BB526">
        <v>13325</v>
      </c>
      <c r="BD526">
        <v>0</v>
      </c>
      <c r="BF526">
        <v>-3307</v>
      </c>
      <c r="BH526">
        <v>10030</v>
      </c>
      <c r="BI526">
        <v>0</v>
      </c>
      <c r="BL526">
        <v>0</v>
      </c>
      <c r="BN526">
        <v>0</v>
      </c>
      <c r="BP526">
        <v>0</v>
      </c>
      <c r="BR526">
        <v>0</v>
      </c>
      <c r="BT526">
        <v>0</v>
      </c>
      <c r="BU526">
        <v>0</v>
      </c>
      <c r="BV526">
        <v>25903</v>
      </c>
      <c r="BX526">
        <v>45</v>
      </c>
      <c r="BZ526">
        <v>0</v>
      </c>
      <c r="CB526">
        <v>25948</v>
      </c>
      <c r="CC526">
        <v>0</v>
      </c>
      <c r="CD526">
        <v>35978</v>
      </c>
      <c r="CE526">
        <v>0</v>
      </c>
      <c r="CF526">
        <v>3299</v>
      </c>
      <c r="CH526">
        <v>-3299</v>
      </c>
      <c r="CJ526">
        <v>1634</v>
      </c>
      <c r="CL526">
        <v>865</v>
      </c>
      <c r="CN526">
        <v>0</v>
      </c>
      <c r="CP526">
        <v>724</v>
      </c>
      <c r="CR526">
        <v>-3254</v>
      </c>
      <c r="CS526">
        <v>0</v>
      </c>
      <c r="CT526">
        <v>0</v>
      </c>
      <c r="CV526">
        <v>-3307</v>
      </c>
      <c r="CW526">
        <v>0</v>
      </c>
      <c r="CX526">
        <v>0</v>
      </c>
      <c r="CZ526">
        <v>0</v>
      </c>
      <c r="DB526">
        <v>-3307</v>
      </c>
      <c r="DD526">
        <v>0</v>
      </c>
      <c r="DF526">
        <v>0</v>
      </c>
      <c r="DH526">
        <v>0</v>
      </c>
      <c r="FZ526">
        <v>0</v>
      </c>
      <c r="GB526">
        <v>-53</v>
      </c>
      <c r="IB526">
        <v>0</v>
      </c>
      <c r="JA526">
        <v>0</v>
      </c>
    </row>
    <row r="527" spans="1:320">
      <c r="A527" t="s">
        <v>9180</v>
      </c>
      <c r="B527">
        <v>1103012673</v>
      </c>
      <c r="C527" t="s">
        <v>8719</v>
      </c>
      <c r="D527" t="s">
        <v>3542</v>
      </c>
      <c r="E527">
        <v>24411423</v>
      </c>
      <c r="F527" t="s">
        <v>9181</v>
      </c>
      <c r="G527" t="s">
        <v>3936</v>
      </c>
      <c r="H527" t="s">
        <v>3931</v>
      </c>
      <c r="I527" t="s">
        <v>3932</v>
      </c>
      <c r="T527">
        <v>275</v>
      </c>
      <c r="U527">
        <v>248</v>
      </c>
      <c r="X527">
        <v>0</v>
      </c>
      <c r="AF527">
        <v>106</v>
      </c>
      <c r="AG527">
        <v>89</v>
      </c>
      <c r="AL527">
        <v>41933</v>
      </c>
      <c r="AM527">
        <v>32798</v>
      </c>
      <c r="AP527">
        <v>286</v>
      </c>
      <c r="AQ527">
        <v>5682</v>
      </c>
      <c r="BH527">
        <v>42588</v>
      </c>
      <c r="BI527">
        <v>37771</v>
      </c>
      <c r="BX527">
        <v>12</v>
      </c>
      <c r="BY527">
        <v>1046</v>
      </c>
      <c r="CD527">
        <v>42600</v>
      </c>
      <c r="CE527">
        <v>38817</v>
      </c>
      <c r="CN527">
        <v>309</v>
      </c>
      <c r="CO527">
        <v>474</v>
      </c>
      <c r="CP527">
        <v>4686</v>
      </c>
      <c r="CQ527">
        <v>2603</v>
      </c>
      <c r="CT527">
        <v>0</v>
      </c>
      <c r="CU527">
        <v>30</v>
      </c>
      <c r="CV527">
        <v>-6048</v>
      </c>
      <c r="CW527">
        <v>-4414</v>
      </c>
      <c r="DD527">
        <v>196</v>
      </c>
      <c r="DE527">
        <v>179</v>
      </c>
      <c r="DF527">
        <v>1867</v>
      </c>
      <c r="DG527">
        <v>2434</v>
      </c>
    </row>
    <row r="528" spans="1:320">
      <c r="A528" t="s">
        <v>9182</v>
      </c>
      <c r="B528">
        <v>3327131529</v>
      </c>
      <c r="C528" t="s">
        <v>8611</v>
      </c>
      <c r="D528" t="s">
        <v>3547</v>
      </c>
      <c r="E528">
        <v>24405163</v>
      </c>
      <c r="F528" t="s">
        <v>9183</v>
      </c>
      <c r="G528" t="s">
        <v>3936</v>
      </c>
      <c r="H528" t="s">
        <v>3931</v>
      </c>
      <c r="I528" t="s">
        <v>3932</v>
      </c>
      <c r="L528">
        <v>462</v>
      </c>
      <c r="M528">
        <v>314</v>
      </c>
      <c r="AD528">
        <v>462</v>
      </c>
      <c r="AE528">
        <v>314</v>
      </c>
      <c r="AL528">
        <v>2247</v>
      </c>
      <c r="AM528">
        <v>2176</v>
      </c>
      <c r="AN528">
        <v>39908</v>
      </c>
      <c r="AO528">
        <v>13510</v>
      </c>
      <c r="AP528">
        <v>12</v>
      </c>
      <c r="AQ528">
        <v>375</v>
      </c>
      <c r="AT528">
        <v>42167</v>
      </c>
      <c r="AU528">
        <v>16061</v>
      </c>
      <c r="AV528">
        <v>10</v>
      </c>
      <c r="AW528">
        <v>10</v>
      </c>
      <c r="BF528">
        <v>19274</v>
      </c>
      <c r="BG528">
        <v>13758</v>
      </c>
      <c r="BH528">
        <v>19284</v>
      </c>
      <c r="BI528">
        <v>13768</v>
      </c>
      <c r="BL528">
        <v>22890</v>
      </c>
      <c r="BM528">
        <v>2400</v>
      </c>
      <c r="BT528">
        <v>22890</v>
      </c>
      <c r="BU528">
        <v>2400</v>
      </c>
      <c r="BX528">
        <v>455</v>
      </c>
      <c r="BY528">
        <v>207</v>
      </c>
      <c r="CB528">
        <v>455</v>
      </c>
      <c r="CC528">
        <v>207</v>
      </c>
      <c r="CD528">
        <v>42629</v>
      </c>
      <c r="CE528">
        <v>16375</v>
      </c>
      <c r="CH528">
        <v>8134</v>
      </c>
      <c r="CI528">
        <v>2584</v>
      </c>
      <c r="CJ528">
        <v>411</v>
      </c>
      <c r="CK528">
        <v>78</v>
      </c>
      <c r="CN528">
        <v>3532</v>
      </c>
      <c r="CO528">
        <v>1015</v>
      </c>
      <c r="CP528">
        <v>5058</v>
      </c>
      <c r="CQ528">
        <v>407</v>
      </c>
      <c r="CR528">
        <v>7019</v>
      </c>
      <c r="CS528">
        <v>3270</v>
      </c>
      <c r="CT528">
        <v>-653</v>
      </c>
      <c r="CU528">
        <v>-256</v>
      </c>
      <c r="CV528">
        <v>6366</v>
      </c>
      <c r="CW528">
        <v>3014</v>
      </c>
      <c r="DB528">
        <v>6366</v>
      </c>
      <c r="DC528">
        <v>3014</v>
      </c>
      <c r="DD528">
        <v>8887</v>
      </c>
      <c r="DE528">
        <v>2976</v>
      </c>
      <c r="DF528">
        <v>753</v>
      </c>
      <c r="DG528">
        <v>392</v>
      </c>
      <c r="DH528">
        <v>8134</v>
      </c>
      <c r="DI528">
        <v>2584</v>
      </c>
      <c r="DJ528">
        <v>10</v>
      </c>
      <c r="DK528">
        <v>10744</v>
      </c>
      <c r="DL528">
        <v>10754</v>
      </c>
      <c r="DM528">
        <v>0</v>
      </c>
      <c r="DN528">
        <v>3014</v>
      </c>
      <c r="DO528">
        <v>3014</v>
      </c>
      <c r="DP528">
        <v>6366</v>
      </c>
      <c r="DQ528">
        <v>6366</v>
      </c>
      <c r="DR528">
        <v>0</v>
      </c>
      <c r="DT528">
        <v>0</v>
      </c>
      <c r="DW528">
        <v>10</v>
      </c>
      <c r="DX528">
        <v>13758</v>
      </c>
      <c r="DY528">
        <v>13768</v>
      </c>
      <c r="DZ528">
        <v>0</v>
      </c>
      <c r="EA528">
        <v>6366</v>
      </c>
      <c r="EB528">
        <v>6366</v>
      </c>
      <c r="EC528">
        <v>0</v>
      </c>
      <c r="ED528">
        <v>850</v>
      </c>
      <c r="EE528">
        <v>850</v>
      </c>
      <c r="EF528">
        <v>850</v>
      </c>
      <c r="EG528">
        <v>850</v>
      </c>
      <c r="EH528">
        <v>10</v>
      </c>
      <c r="EI528">
        <v>19274</v>
      </c>
      <c r="EJ528">
        <v>19284</v>
      </c>
      <c r="EK528">
        <v>19284</v>
      </c>
      <c r="EL528">
        <v>13768</v>
      </c>
      <c r="FR528">
        <v>0</v>
      </c>
      <c r="FT528">
        <v>12</v>
      </c>
      <c r="FU528">
        <v>375</v>
      </c>
      <c r="FV528">
        <v>12</v>
      </c>
      <c r="FW528">
        <v>375</v>
      </c>
      <c r="FX528">
        <v>0</v>
      </c>
      <c r="FY528">
        <v>0</v>
      </c>
      <c r="GW528">
        <v>3014</v>
      </c>
      <c r="GX528">
        <v>0</v>
      </c>
      <c r="GY528">
        <v>13768</v>
      </c>
      <c r="HC528">
        <v>3014</v>
      </c>
      <c r="HD528">
        <v>0</v>
      </c>
      <c r="HE528">
        <v>13768</v>
      </c>
      <c r="HF528">
        <v>3014</v>
      </c>
      <c r="HG528">
        <v>0</v>
      </c>
      <c r="HH528">
        <v>13758</v>
      </c>
      <c r="HL528">
        <v>3014</v>
      </c>
      <c r="HM528">
        <v>0</v>
      </c>
      <c r="HN528">
        <v>13758</v>
      </c>
    </row>
    <row r="529" spans="1:260">
      <c r="A529" t="s">
        <v>9184</v>
      </c>
      <c r="B529">
        <v>300015086</v>
      </c>
      <c r="C529" t="s">
        <v>9185</v>
      </c>
      <c r="D529" t="s">
        <v>9186</v>
      </c>
      <c r="E529">
        <v>22916479</v>
      </c>
      <c r="F529" t="s">
        <v>9187</v>
      </c>
      <c r="G529" t="s">
        <v>3936</v>
      </c>
      <c r="H529" t="s">
        <v>3931</v>
      </c>
      <c r="I529" t="s">
        <v>3932</v>
      </c>
      <c r="L529">
        <v>182</v>
      </c>
      <c r="T529">
        <v>4999</v>
      </c>
      <c r="U529">
        <v>9057</v>
      </c>
      <c r="AD529">
        <v>5182</v>
      </c>
      <c r="AE529">
        <v>9057</v>
      </c>
      <c r="AF529">
        <v>438</v>
      </c>
      <c r="AL529">
        <v>335</v>
      </c>
      <c r="AN529">
        <v>47174</v>
      </c>
      <c r="AP529">
        <v>3381</v>
      </c>
      <c r="AQ529">
        <v>2594</v>
      </c>
      <c r="AT529">
        <v>51329</v>
      </c>
      <c r="AU529">
        <v>2594</v>
      </c>
      <c r="AV529">
        <v>10</v>
      </c>
      <c r="AW529">
        <v>10</v>
      </c>
      <c r="BF529">
        <v>12756</v>
      </c>
      <c r="BH529">
        <v>12766</v>
      </c>
      <c r="BI529">
        <v>10</v>
      </c>
      <c r="BL529">
        <v>12090</v>
      </c>
      <c r="BM529">
        <v>2584</v>
      </c>
      <c r="BT529">
        <v>12090</v>
      </c>
      <c r="BU529">
        <v>2584</v>
      </c>
      <c r="BX529">
        <v>31655</v>
      </c>
      <c r="BY529">
        <v>9057</v>
      </c>
      <c r="CB529">
        <v>31655</v>
      </c>
      <c r="CC529">
        <v>9057</v>
      </c>
      <c r="CD529">
        <v>56511</v>
      </c>
      <c r="CE529">
        <v>11651</v>
      </c>
      <c r="CH529">
        <v>1013</v>
      </c>
      <c r="CI529">
        <v>-1391</v>
      </c>
      <c r="CJ529">
        <v>114</v>
      </c>
      <c r="CN529">
        <v>17065</v>
      </c>
      <c r="CP529">
        <v>5500</v>
      </c>
      <c r="CQ529">
        <v>27</v>
      </c>
      <c r="CR529">
        <v>12692</v>
      </c>
      <c r="CS529">
        <v>-1418</v>
      </c>
      <c r="CT529">
        <v>58</v>
      </c>
      <c r="CV529">
        <v>12756</v>
      </c>
      <c r="CW529">
        <v>-1418</v>
      </c>
      <c r="CX529">
        <v>14</v>
      </c>
      <c r="CZ529">
        <v>44</v>
      </c>
      <c r="DB529">
        <v>12756</v>
      </c>
      <c r="DC529">
        <v>-1418</v>
      </c>
      <c r="DD529">
        <v>1013</v>
      </c>
      <c r="DF529">
        <v>0</v>
      </c>
      <c r="DG529">
        <v>1391</v>
      </c>
      <c r="DH529">
        <v>1013</v>
      </c>
      <c r="DI529">
        <v>-1391</v>
      </c>
      <c r="DJ529">
        <v>0</v>
      </c>
      <c r="DL529">
        <v>0</v>
      </c>
      <c r="DM529">
        <v>10</v>
      </c>
      <c r="DO529">
        <v>10</v>
      </c>
      <c r="DP529">
        <v>12756</v>
      </c>
      <c r="DQ529">
        <v>12756</v>
      </c>
      <c r="DW529">
        <v>10</v>
      </c>
      <c r="DY529">
        <v>10</v>
      </c>
      <c r="DZ529">
        <v>0</v>
      </c>
      <c r="EA529">
        <v>12756</v>
      </c>
      <c r="EB529">
        <v>12756</v>
      </c>
      <c r="EH529">
        <v>10</v>
      </c>
      <c r="EI529">
        <v>12756</v>
      </c>
      <c r="EJ529">
        <v>12766</v>
      </c>
      <c r="EK529">
        <v>12776</v>
      </c>
      <c r="EL529">
        <v>10</v>
      </c>
      <c r="FR529">
        <v>0</v>
      </c>
      <c r="FT529">
        <v>0</v>
      </c>
      <c r="FV529">
        <v>0</v>
      </c>
      <c r="FX529">
        <v>0</v>
      </c>
      <c r="FY529">
        <v>0</v>
      </c>
      <c r="GB529">
        <v>6</v>
      </c>
      <c r="GW529">
        <v>0</v>
      </c>
      <c r="GX529">
        <v>10</v>
      </c>
      <c r="GY529">
        <v>10</v>
      </c>
      <c r="HC529">
        <v>0</v>
      </c>
      <c r="HD529">
        <v>10</v>
      </c>
      <c r="HE529">
        <v>10</v>
      </c>
    </row>
    <row r="530" spans="1:260">
      <c r="A530" t="s">
        <v>9188</v>
      </c>
      <c r="B530">
        <v>5260494128</v>
      </c>
      <c r="C530" t="s">
        <v>4002</v>
      </c>
      <c r="D530" t="s">
        <v>9189</v>
      </c>
      <c r="E530">
        <v>23384421</v>
      </c>
      <c r="F530" t="s">
        <v>9190</v>
      </c>
      <c r="G530" t="s">
        <v>3936</v>
      </c>
      <c r="H530" t="s">
        <v>3931</v>
      </c>
      <c r="I530" t="s">
        <v>3932</v>
      </c>
      <c r="T530">
        <v>975</v>
      </c>
      <c r="X530">
        <v>3400</v>
      </c>
      <c r="AL530">
        <v>132901</v>
      </c>
      <c r="AP530">
        <v>24</v>
      </c>
      <c r="BH530">
        <v>9041</v>
      </c>
      <c r="BL530">
        <v>4000</v>
      </c>
      <c r="BV530">
        <v>123200</v>
      </c>
      <c r="BX530">
        <v>1059</v>
      </c>
      <c r="CD530">
        <v>137300</v>
      </c>
      <c r="CE530">
        <v>0</v>
      </c>
      <c r="CL530">
        <v>10359</v>
      </c>
      <c r="CN530">
        <v>11239</v>
      </c>
      <c r="CP530">
        <v>382</v>
      </c>
      <c r="CT530">
        <v>296</v>
      </c>
      <c r="CV530">
        <v>-2282</v>
      </c>
      <c r="CW530">
        <v>0</v>
      </c>
      <c r="DD530">
        <v>24845</v>
      </c>
      <c r="DF530">
        <v>27329</v>
      </c>
    </row>
    <row r="531" spans="1:260">
      <c r="A531" t="s">
        <v>9191</v>
      </c>
      <c r="B531">
        <v>5406836892</v>
      </c>
      <c r="C531" t="s">
        <v>3985</v>
      </c>
      <c r="D531" t="s">
        <v>9192</v>
      </c>
      <c r="E531">
        <v>24548361</v>
      </c>
      <c r="F531" t="s">
        <v>9193</v>
      </c>
      <c r="G531" t="s">
        <v>3936</v>
      </c>
      <c r="H531" t="s">
        <v>3931</v>
      </c>
      <c r="I531" t="s">
        <v>3932</v>
      </c>
      <c r="T531">
        <v>375</v>
      </c>
      <c r="AL531">
        <v>3543</v>
      </c>
      <c r="AP531">
        <v>945</v>
      </c>
      <c r="BL531">
        <v>4728</v>
      </c>
      <c r="BX531">
        <v>135</v>
      </c>
      <c r="CD531">
        <v>4863</v>
      </c>
      <c r="CE531">
        <v>0</v>
      </c>
      <c r="CN531">
        <v>466</v>
      </c>
      <c r="CP531">
        <v>973</v>
      </c>
      <c r="CT531">
        <v>29</v>
      </c>
      <c r="CV531">
        <v>-1766</v>
      </c>
      <c r="CW531">
        <v>0</v>
      </c>
      <c r="DF531">
        <v>1230</v>
      </c>
    </row>
    <row r="532" spans="1:260">
      <c r="A532" t="s">
        <v>9194</v>
      </c>
      <c r="B532">
        <v>2635258239</v>
      </c>
      <c r="C532" t="s">
        <v>9195</v>
      </c>
      <c r="D532" t="s">
        <v>3568</v>
      </c>
      <c r="E532">
        <v>23150771</v>
      </c>
      <c r="F532" t="s">
        <v>9196</v>
      </c>
      <c r="G532" t="s">
        <v>3936</v>
      </c>
      <c r="H532" t="s">
        <v>3931</v>
      </c>
      <c r="I532" t="s">
        <v>3932</v>
      </c>
      <c r="L532">
        <v>65976</v>
      </c>
      <c r="T532">
        <v>3949</v>
      </c>
      <c r="AD532">
        <v>69925</v>
      </c>
      <c r="AE532">
        <v>0</v>
      </c>
      <c r="AL532">
        <v>1529</v>
      </c>
      <c r="AN532">
        <v>5137</v>
      </c>
      <c r="AO532">
        <v>2526</v>
      </c>
      <c r="AP532">
        <v>625</v>
      </c>
      <c r="AQ532">
        <v>640</v>
      </c>
      <c r="AT532">
        <v>7291</v>
      </c>
      <c r="AU532">
        <v>3166</v>
      </c>
      <c r="AV532">
        <v>20</v>
      </c>
      <c r="AW532">
        <v>20</v>
      </c>
      <c r="BB532">
        <v>65976</v>
      </c>
      <c r="BF532">
        <v>1335</v>
      </c>
      <c r="BG532">
        <v>3110</v>
      </c>
      <c r="BH532">
        <v>67331</v>
      </c>
      <c r="BI532">
        <v>3130</v>
      </c>
      <c r="BL532">
        <v>79</v>
      </c>
      <c r="BT532">
        <v>3037</v>
      </c>
      <c r="BU532">
        <v>0</v>
      </c>
      <c r="BX532">
        <v>6848</v>
      </c>
      <c r="BY532">
        <v>36</v>
      </c>
      <c r="CB532">
        <v>6848</v>
      </c>
      <c r="CC532">
        <v>36</v>
      </c>
      <c r="CD532">
        <v>77216</v>
      </c>
      <c r="CE532">
        <v>3166</v>
      </c>
      <c r="CH532">
        <v>-627</v>
      </c>
      <c r="CI532">
        <v>-703</v>
      </c>
      <c r="CN532">
        <v>3980</v>
      </c>
      <c r="CO532">
        <v>4375</v>
      </c>
      <c r="CP532">
        <v>2161</v>
      </c>
      <c r="CQ532">
        <v>30</v>
      </c>
      <c r="CR532">
        <v>1192</v>
      </c>
      <c r="CS532">
        <v>3642</v>
      </c>
      <c r="CT532">
        <v>-430</v>
      </c>
      <c r="CU532">
        <v>-36</v>
      </c>
      <c r="CV532">
        <v>762</v>
      </c>
      <c r="CW532">
        <v>3606</v>
      </c>
      <c r="DB532">
        <v>762</v>
      </c>
      <c r="DC532">
        <v>3606</v>
      </c>
      <c r="DD532">
        <v>7174</v>
      </c>
      <c r="DE532">
        <v>121</v>
      </c>
      <c r="DF532">
        <v>0</v>
      </c>
      <c r="DG532">
        <v>824</v>
      </c>
      <c r="DH532">
        <v>7174</v>
      </c>
      <c r="DI532">
        <v>-703</v>
      </c>
      <c r="IB532">
        <v>7801</v>
      </c>
    </row>
    <row r="533" spans="1:260">
      <c r="A533" t="s">
        <v>9197</v>
      </c>
      <c r="B533">
        <v>2635257732</v>
      </c>
      <c r="C533" t="s">
        <v>9195</v>
      </c>
      <c r="D533" t="s">
        <v>9198</v>
      </c>
      <c r="E533">
        <v>24735021</v>
      </c>
      <c r="G533" t="s">
        <v>3936</v>
      </c>
      <c r="H533" t="s">
        <v>3931</v>
      </c>
      <c r="I533" t="s">
        <v>3932</v>
      </c>
      <c r="AL533">
        <v>259</v>
      </c>
      <c r="AM533">
        <v>12</v>
      </c>
      <c r="AN533">
        <v>21763</v>
      </c>
      <c r="AO533">
        <v>1021</v>
      </c>
      <c r="AP533">
        <v>2556</v>
      </c>
      <c r="AQ533">
        <v>1098</v>
      </c>
      <c r="AT533">
        <v>24578</v>
      </c>
      <c r="AU533">
        <v>2131</v>
      </c>
      <c r="AV533">
        <v>10</v>
      </c>
      <c r="AW533">
        <v>10</v>
      </c>
      <c r="BB533">
        <v>10416</v>
      </c>
      <c r="BF533">
        <v>13553</v>
      </c>
      <c r="BG533">
        <v>-61</v>
      </c>
      <c r="BH533">
        <v>23979</v>
      </c>
      <c r="BI533">
        <v>-51</v>
      </c>
      <c r="BL533">
        <v>0</v>
      </c>
      <c r="BM533">
        <v>1796</v>
      </c>
      <c r="BT533">
        <v>0</v>
      </c>
      <c r="BU533">
        <v>1796</v>
      </c>
      <c r="BX533">
        <v>599</v>
      </c>
      <c r="BY533">
        <v>386</v>
      </c>
      <c r="CB533">
        <v>599</v>
      </c>
      <c r="CC533">
        <v>386</v>
      </c>
      <c r="CD533">
        <v>24578</v>
      </c>
      <c r="CE533">
        <v>2131</v>
      </c>
      <c r="CH533">
        <v>17607</v>
      </c>
      <c r="CI533">
        <v>1017</v>
      </c>
      <c r="CN533">
        <v>59</v>
      </c>
      <c r="CP533">
        <v>2356</v>
      </c>
      <c r="CQ533">
        <v>1007</v>
      </c>
      <c r="CR533">
        <v>15310</v>
      </c>
      <c r="CS533">
        <v>10</v>
      </c>
      <c r="CT533">
        <v>-1350</v>
      </c>
      <c r="CU533">
        <v>-71</v>
      </c>
      <c r="CV533">
        <v>13960</v>
      </c>
      <c r="CW533">
        <v>-61</v>
      </c>
      <c r="DB533">
        <v>13960</v>
      </c>
      <c r="DC533">
        <v>-61</v>
      </c>
      <c r="DD533">
        <v>24489</v>
      </c>
      <c r="DE533">
        <v>1128</v>
      </c>
      <c r="DF533">
        <v>6882</v>
      </c>
      <c r="DG533">
        <v>111</v>
      </c>
      <c r="DH533">
        <v>17607</v>
      </c>
      <c r="DI533">
        <v>1017</v>
      </c>
    </row>
    <row r="534" spans="1:260">
      <c r="A534" t="s">
        <v>9199</v>
      </c>
      <c r="B534">
        <v>9704214076</v>
      </c>
      <c r="C534" t="s">
        <v>4081</v>
      </c>
      <c r="D534" t="s">
        <v>9200</v>
      </c>
      <c r="E534">
        <v>24291071</v>
      </c>
      <c r="G534" t="s">
        <v>3936</v>
      </c>
      <c r="H534" t="s">
        <v>3931</v>
      </c>
      <c r="I534" t="s">
        <v>3932</v>
      </c>
      <c r="L534">
        <v>103</v>
      </c>
      <c r="T534">
        <v>138</v>
      </c>
      <c r="AD534">
        <v>241</v>
      </c>
      <c r="AE534">
        <v>0</v>
      </c>
      <c r="AF534">
        <v>89</v>
      </c>
      <c r="AJ534">
        <v>1</v>
      </c>
      <c r="AL534">
        <v>7764</v>
      </c>
      <c r="AM534">
        <v>6595</v>
      </c>
      <c r="AN534">
        <v>6450</v>
      </c>
      <c r="AO534">
        <v>3600</v>
      </c>
      <c r="AP534">
        <v>425</v>
      </c>
      <c r="AQ534">
        <v>114</v>
      </c>
      <c r="AT534">
        <v>14729</v>
      </c>
      <c r="AU534">
        <v>10309</v>
      </c>
      <c r="AV534">
        <v>10000</v>
      </c>
      <c r="AW534">
        <v>10000</v>
      </c>
      <c r="BF534">
        <v>3644</v>
      </c>
      <c r="BG534">
        <v>7</v>
      </c>
      <c r="BH534">
        <v>13644</v>
      </c>
      <c r="BI534">
        <v>10007</v>
      </c>
      <c r="BV534">
        <v>0</v>
      </c>
      <c r="BW534">
        <v>300</v>
      </c>
      <c r="BX534">
        <v>1325</v>
      </c>
      <c r="BY534">
        <v>3</v>
      </c>
      <c r="CB534">
        <v>1325</v>
      </c>
      <c r="CC534">
        <v>303</v>
      </c>
      <c r="CD534">
        <v>14969</v>
      </c>
      <c r="CE534">
        <v>10309</v>
      </c>
      <c r="CH534">
        <v>5407</v>
      </c>
      <c r="CI534">
        <v>-89</v>
      </c>
      <c r="CJ534">
        <v>1444</v>
      </c>
      <c r="CK534">
        <v>69</v>
      </c>
      <c r="CN534">
        <v>12944</v>
      </c>
      <c r="CO534">
        <v>5666</v>
      </c>
      <c r="CP534">
        <v>13482</v>
      </c>
      <c r="CQ534">
        <v>5636</v>
      </c>
      <c r="CR534">
        <v>6313</v>
      </c>
      <c r="CS534">
        <v>10</v>
      </c>
      <c r="CT534">
        <v>-2675</v>
      </c>
      <c r="CU534">
        <v>-3</v>
      </c>
      <c r="CV534">
        <v>3638</v>
      </c>
      <c r="CW534">
        <v>7</v>
      </c>
      <c r="DB534">
        <v>3638</v>
      </c>
      <c r="DC534">
        <v>7</v>
      </c>
      <c r="DD534">
        <v>114723</v>
      </c>
      <c r="DF534">
        <v>62166</v>
      </c>
      <c r="DG534">
        <v>89</v>
      </c>
      <c r="DH534">
        <v>52557</v>
      </c>
      <c r="DI534">
        <v>-89</v>
      </c>
      <c r="DJ534">
        <v>0</v>
      </c>
      <c r="DL534">
        <v>0</v>
      </c>
      <c r="DP534">
        <v>3638</v>
      </c>
      <c r="DQ534">
        <v>3638</v>
      </c>
      <c r="DW534">
        <v>10000</v>
      </c>
      <c r="DX534">
        <v>7</v>
      </c>
      <c r="DY534">
        <v>10007</v>
      </c>
      <c r="DZ534">
        <v>0</v>
      </c>
      <c r="EA534">
        <v>3638</v>
      </c>
      <c r="EB534">
        <v>3638</v>
      </c>
      <c r="EH534">
        <v>10000</v>
      </c>
      <c r="EI534">
        <v>3644</v>
      </c>
      <c r="EJ534">
        <v>13644</v>
      </c>
      <c r="EK534">
        <v>13644</v>
      </c>
      <c r="EL534">
        <v>10007</v>
      </c>
      <c r="EM534">
        <v>0</v>
      </c>
      <c r="EN534">
        <v>10300</v>
      </c>
      <c r="EO534">
        <v>115069</v>
      </c>
      <c r="EQ534">
        <v>18221</v>
      </c>
      <c r="ES534">
        <v>119</v>
      </c>
      <c r="ET534">
        <v>300</v>
      </c>
      <c r="EU534">
        <v>6630</v>
      </c>
      <c r="EV534">
        <v>73036</v>
      </c>
      <c r="EW534">
        <v>1015</v>
      </c>
      <c r="EX534">
        <v>42976</v>
      </c>
      <c r="FA534">
        <v>2556</v>
      </c>
      <c r="FC534">
        <v>14231</v>
      </c>
      <c r="FD534">
        <v>5615</v>
      </c>
      <c r="FE534">
        <v>610</v>
      </c>
      <c r="FF534">
        <v>-6630</v>
      </c>
      <c r="FK534">
        <v>0</v>
      </c>
      <c r="FL534">
        <v>300</v>
      </c>
      <c r="FO534">
        <v>300</v>
      </c>
      <c r="FP534">
        <v>-300</v>
      </c>
      <c r="FQ534">
        <v>10300</v>
      </c>
      <c r="FR534">
        <v>310</v>
      </c>
      <c r="FS534">
        <v>3670</v>
      </c>
      <c r="FT534">
        <v>114</v>
      </c>
      <c r="FV534">
        <v>424</v>
      </c>
      <c r="FW534">
        <v>3670</v>
      </c>
      <c r="FX534">
        <v>0</v>
      </c>
      <c r="FY534">
        <v>0</v>
      </c>
      <c r="GW534">
        <v>7</v>
      </c>
      <c r="GX534">
        <v>10000</v>
      </c>
      <c r="GY534">
        <v>10007</v>
      </c>
      <c r="HC534">
        <v>7</v>
      </c>
      <c r="HD534">
        <v>10000</v>
      </c>
      <c r="HE534">
        <v>10007</v>
      </c>
      <c r="HF534">
        <v>7</v>
      </c>
      <c r="HG534">
        <v>0</v>
      </c>
      <c r="HH534">
        <v>7</v>
      </c>
      <c r="HL534">
        <v>7</v>
      </c>
      <c r="HM534">
        <v>0</v>
      </c>
      <c r="HN534">
        <v>7</v>
      </c>
      <c r="IB534">
        <v>47150</v>
      </c>
      <c r="IY534">
        <v>0</v>
      </c>
      <c r="IZ534">
        <v>10000</v>
      </c>
    </row>
    <row r="535" spans="1:260">
      <c r="A535" t="s">
        <v>9201</v>
      </c>
      <c r="B535">
        <v>5919033548</v>
      </c>
      <c r="C535" t="s">
        <v>4022</v>
      </c>
      <c r="D535" t="s">
        <v>9202</v>
      </c>
      <c r="E535">
        <v>25043217</v>
      </c>
      <c r="F535" t="s">
        <v>9203</v>
      </c>
      <c r="G535" t="s">
        <v>3936</v>
      </c>
      <c r="H535" t="s">
        <v>3931</v>
      </c>
      <c r="I535" t="s">
        <v>3932</v>
      </c>
      <c r="AF535">
        <v>2</v>
      </c>
      <c r="AL535">
        <v>189</v>
      </c>
      <c r="AR535">
        <v>34</v>
      </c>
      <c r="AT535">
        <v>225</v>
      </c>
      <c r="AU535">
        <v>0</v>
      </c>
      <c r="AV535">
        <v>30</v>
      </c>
      <c r="BF535">
        <v>-170</v>
      </c>
      <c r="BH535">
        <v>-140</v>
      </c>
      <c r="BI535">
        <v>0</v>
      </c>
      <c r="BV535">
        <v>350</v>
      </c>
      <c r="BX535">
        <v>15</v>
      </c>
      <c r="CB535">
        <v>365</v>
      </c>
      <c r="CC535">
        <v>0</v>
      </c>
      <c r="CD535">
        <v>225</v>
      </c>
      <c r="CE535">
        <v>0</v>
      </c>
      <c r="CH535">
        <v>-60</v>
      </c>
      <c r="CP535">
        <v>110</v>
      </c>
      <c r="CR535">
        <v>-170</v>
      </c>
      <c r="CS535">
        <v>0</v>
      </c>
      <c r="CV535">
        <v>-170</v>
      </c>
      <c r="CW535">
        <v>0</v>
      </c>
      <c r="DB535">
        <v>-170</v>
      </c>
      <c r="DF535">
        <v>60</v>
      </c>
      <c r="DH535">
        <v>-60</v>
      </c>
      <c r="DJ535">
        <v>0</v>
      </c>
      <c r="DL535">
        <v>0</v>
      </c>
      <c r="DW535">
        <v>0</v>
      </c>
      <c r="DY535">
        <v>0</v>
      </c>
      <c r="DZ535">
        <v>30</v>
      </c>
      <c r="EB535">
        <v>30</v>
      </c>
      <c r="EC535">
        <v>0</v>
      </c>
      <c r="ED535">
        <v>170</v>
      </c>
      <c r="EE535">
        <v>170</v>
      </c>
      <c r="EH535">
        <v>30</v>
      </c>
      <c r="EI535">
        <v>-170</v>
      </c>
      <c r="EJ535">
        <v>-140</v>
      </c>
      <c r="EK535">
        <v>-140</v>
      </c>
      <c r="EL535">
        <v>0</v>
      </c>
      <c r="FR535">
        <v>0</v>
      </c>
      <c r="FT535">
        <v>0</v>
      </c>
      <c r="FV535">
        <v>0</v>
      </c>
      <c r="FX535">
        <v>0</v>
      </c>
      <c r="FY535">
        <v>0</v>
      </c>
      <c r="IN535">
        <v>170</v>
      </c>
      <c r="IO535">
        <v>170</v>
      </c>
    </row>
    <row r="536" spans="1:260">
      <c r="A536" t="s">
        <v>9204</v>
      </c>
      <c r="B536">
        <v>5258157478</v>
      </c>
      <c r="C536" t="s">
        <v>8865</v>
      </c>
      <c r="D536" t="s">
        <v>9205</v>
      </c>
      <c r="E536">
        <v>23019791</v>
      </c>
      <c r="G536" t="s">
        <v>8491</v>
      </c>
      <c r="H536" t="s">
        <v>3931</v>
      </c>
      <c r="I536" t="s">
        <v>3932</v>
      </c>
      <c r="T536">
        <v>94</v>
      </c>
      <c r="AD536">
        <v>94</v>
      </c>
      <c r="AE536">
        <v>0</v>
      </c>
      <c r="AL536">
        <v>3529</v>
      </c>
      <c r="AN536">
        <v>306271</v>
      </c>
      <c r="AP536">
        <v>9882</v>
      </c>
      <c r="AR536">
        <v>10</v>
      </c>
      <c r="AT536">
        <v>319691</v>
      </c>
      <c r="AU536">
        <v>0</v>
      </c>
      <c r="AV536">
        <v>10000</v>
      </c>
      <c r="BB536">
        <v>5</v>
      </c>
      <c r="BF536">
        <v>3463</v>
      </c>
      <c r="BH536">
        <v>13468</v>
      </c>
      <c r="BI536">
        <v>0</v>
      </c>
      <c r="BX536">
        <v>306317</v>
      </c>
      <c r="CB536">
        <v>306317</v>
      </c>
      <c r="CC536">
        <v>0</v>
      </c>
      <c r="CD536">
        <v>319785</v>
      </c>
      <c r="CE536">
        <v>0</v>
      </c>
      <c r="CH536">
        <v>-1157</v>
      </c>
      <c r="CJ536">
        <v>3515</v>
      </c>
      <c r="CL536">
        <v>27</v>
      </c>
      <c r="CN536">
        <v>254344</v>
      </c>
      <c r="CP536">
        <v>252346</v>
      </c>
      <c r="CR536">
        <v>4329</v>
      </c>
      <c r="CS536">
        <v>0</v>
      </c>
      <c r="CT536">
        <v>-866</v>
      </c>
      <c r="CV536">
        <v>3463</v>
      </c>
      <c r="CW536">
        <v>0</v>
      </c>
      <c r="CX536">
        <v>866</v>
      </c>
      <c r="DB536">
        <v>3463</v>
      </c>
      <c r="DF536">
        <v>1157</v>
      </c>
      <c r="DH536">
        <v>-1157</v>
      </c>
    </row>
    <row r="537" spans="1:260">
      <c r="A537" t="s">
        <v>9206</v>
      </c>
      <c r="B537">
        <v>1659216290</v>
      </c>
      <c r="C537" t="s">
        <v>4011</v>
      </c>
      <c r="D537" t="s">
        <v>3588</v>
      </c>
      <c r="E537">
        <v>24742121</v>
      </c>
      <c r="F537" t="s">
        <v>9207</v>
      </c>
      <c r="G537" t="s">
        <v>3936</v>
      </c>
      <c r="H537" t="s">
        <v>3931</v>
      </c>
      <c r="I537" t="s">
        <v>3932</v>
      </c>
      <c r="T537">
        <v>17093</v>
      </c>
      <c r="AD537">
        <v>17093</v>
      </c>
      <c r="AE537">
        <v>0</v>
      </c>
      <c r="AL537">
        <v>27750</v>
      </c>
      <c r="AM537">
        <v>20650</v>
      </c>
      <c r="AN537">
        <v>797</v>
      </c>
      <c r="AO537">
        <v>755</v>
      </c>
      <c r="AP537">
        <v>287</v>
      </c>
      <c r="AQ537">
        <v>754</v>
      </c>
      <c r="AT537">
        <v>28834</v>
      </c>
      <c r="AU537">
        <v>22159</v>
      </c>
      <c r="AV537">
        <v>28611</v>
      </c>
      <c r="AW537">
        <v>11278</v>
      </c>
      <c r="BF537">
        <v>15085</v>
      </c>
      <c r="BG537">
        <v>8871</v>
      </c>
      <c r="BH537">
        <v>43696</v>
      </c>
      <c r="BI537">
        <v>20149</v>
      </c>
      <c r="BL537">
        <v>0</v>
      </c>
      <c r="BT537">
        <v>0</v>
      </c>
      <c r="BU537">
        <v>0</v>
      </c>
      <c r="BV537">
        <v>1691</v>
      </c>
      <c r="BW537">
        <v>1230</v>
      </c>
      <c r="BX537">
        <v>540</v>
      </c>
      <c r="BY537">
        <v>780</v>
      </c>
      <c r="CB537">
        <v>2231</v>
      </c>
      <c r="CC537">
        <v>2010</v>
      </c>
      <c r="CD537">
        <v>45927</v>
      </c>
      <c r="CE537">
        <v>22159</v>
      </c>
      <c r="CF537">
        <v>450</v>
      </c>
      <c r="CG537">
        <v>330</v>
      </c>
      <c r="CH537">
        <v>-263</v>
      </c>
      <c r="CI537">
        <v>89</v>
      </c>
      <c r="CR537">
        <v>-263</v>
      </c>
      <c r="CS537">
        <v>89</v>
      </c>
      <c r="CT537">
        <v>125</v>
      </c>
      <c r="CV537">
        <v>-138</v>
      </c>
      <c r="CW537">
        <v>89</v>
      </c>
      <c r="DB537">
        <v>-138</v>
      </c>
      <c r="DC537">
        <v>89</v>
      </c>
      <c r="DD537">
        <v>2077</v>
      </c>
      <c r="DE537">
        <v>3659</v>
      </c>
      <c r="DF537">
        <v>1890</v>
      </c>
      <c r="DG537">
        <v>3240</v>
      </c>
      <c r="DH537">
        <v>187</v>
      </c>
      <c r="DI537">
        <v>419</v>
      </c>
    </row>
    <row r="538" spans="1:260">
      <c r="A538" t="s">
        <v>9208</v>
      </c>
      <c r="B538">
        <v>7842222335</v>
      </c>
      <c r="C538" t="s">
        <v>8483</v>
      </c>
      <c r="D538" t="s">
        <v>9209</v>
      </c>
      <c r="E538">
        <v>24074390</v>
      </c>
      <c r="G538" t="s">
        <v>3936</v>
      </c>
      <c r="H538" t="s">
        <v>3931</v>
      </c>
      <c r="I538" t="s">
        <v>3932</v>
      </c>
      <c r="X538">
        <v>29</v>
      </c>
      <c r="AL538">
        <v>32228</v>
      </c>
      <c r="AP538">
        <v>216</v>
      </c>
      <c r="BH538">
        <v>14443</v>
      </c>
      <c r="BX538">
        <v>18030</v>
      </c>
      <c r="CD538">
        <v>32473</v>
      </c>
      <c r="CE538">
        <v>0</v>
      </c>
      <c r="CN538">
        <v>7329</v>
      </c>
      <c r="CP538">
        <v>218</v>
      </c>
      <c r="CT538">
        <v>954</v>
      </c>
      <c r="CV538">
        <v>3743</v>
      </c>
      <c r="CW538">
        <v>0</v>
      </c>
      <c r="DF538">
        <v>2414</v>
      </c>
    </row>
    <row r="539" spans="1:260">
      <c r="A539" t="s">
        <v>9210</v>
      </c>
      <c r="B539">
        <v>276137789</v>
      </c>
      <c r="C539" t="s">
        <v>9211</v>
      </c>
      <c r="D539" t="s">
        <v>3594</v>
      </c>
      <c r="E539">
        <v>23138907</v>
      </c>
      <c r="F539" t="s">
        <v>9212</v>
      </c>
      <c r="G539" t="s">
        <v>3936</v>
      </c>
      <c r="H539" t="s">
        <v>3931</v>
      </c>
      <c r="I539" t="s">
        <v>3932</v>
      </c>
      <c r="L539">
        <v>208</v>
      </c>
      <c r="M539">
        <v>32</v>
      </c>
      <c r="T539">
        <v>4273</v>
      </c>
      <c r="U539">
        <v>4924</v>
      </c>
      <c r="Z539">
        <v>0</v>
      </c>
      <c r="AA539">
        <v>668</v>
      </c>
      <c r="AD539">
        <v>4481</v>
      </c>
      <c r="AE539">
        <v>5624</v>
      </c>
      <c r="AF539">
        <v>2988</v>
      </c>
      <c r="AG539">
        <v>2987</v>
      </c>
      <c r="AJ539">
        <v>0</v>
      </c>
      <c r="AK539">
        <v>4</v>
      </c>
      <c r="AL539">
        <v>532</v>
      </c>
      <c r="AM539">
        <v>2365</v>
      </c>
      <c r="AN539">
        <v>12000</v>
      </c>
      <c r="AO539">
        <v>2000</v>
      </c>
      <c r="AP539">
        <v>630</v>
      </c>
      <c r="AQ539">
        <v>970</v>
      </c>
      <c r="AR539">
        <v>0</v>
      </c>
      <c r="AT539">
        <v>16150</v>
      </c>
      <c r="AU539">
        <v>8326</v>
      </c>
      <c r="AV539">
        <v>10</v>
      </c>
      <c r="AW539">
        <v>10</v>
      </c>
      <c r="BF539">
        <v>14723</v>
      </c>
      <c r="BG539">
        <v>10117</v>
      </c>
      <c r="BH539">
        <v>14733</v>
      </c>
      <c r="BI539">
        <v>10127</v>
      </c>
      <c r="BL539">
        <v>0</v>
      </c>
      <c r="BN539">
        <v>497</v>
      </c>
      <c r="BO539">
        <v>233</v>
      </c>
      <c r="BP539">
        <v>1520</v>
      </c>
      <c r="BQ539">
        <v>453</v>
      </c>
      <c r="BT539">
        <v>497</v>
      </c>
      <c r="BU539">
        <v>233</v>
      </c>
      <c r="BX539">
        <v>3881</v>
      </c>
      <c r="BY539">
        <v>3137</v>
      </c>
      <c r="CB539">
        <v>5401</v>
      </c>
      <c r="CC539">
        <v>3590</v>
      </c>
      <c r="CD539">
        <v>20631</v>
      </c>
      <c r="CE539">
        <v>13950</v>
      </c>
      <c r="CF539">
        <v>17195</v>
      </c>
      <c r="CG539">
        <v>27845</v>
      </c>
      <c r="CH539">
        <v>-17206</v>
      </c>
      <c r="CI539">
        <v>-35419</v>
      </c>
      <c r="CN539">
        <v>30015</v>
      </c>
      <c r="CO539">
        <v>34768</v>
      </c>
      <c r="CP539">
        <v>2727</v>
      </c>
      <c r="CQ539">
        <v>3194</v>
      </c>
      <c r="CR539">
        <v>10082</v>
      </c>
      <c r="CS539">
        <v>-3845</v>
      </c>
      <c r="CT539">
        <v>-1544</v>
      </c>
      <c r="CU539">
        <v>-435</v>
      </c>
      <c r="CV539">
        <v>7606</v>
      </c>
      <c r="CW539">
        <v>-4280</v>
      </c>
      <c r="CX539">
        <v>1544</v>
      </c>
      <c r="CZ539">
        <v>932</v>
      </c>
      <c r="DA539">
        <v>435</v>
      </c>
      <c r="DB539">
        <v>7606</v>
      </c>
      <c r="DC539">
        <v>-4280</v>
      </c>
      <c r="DD539">
        <v>19</v>
      </c>
      <c r="DE539">
        <v>16779</v>
      </c>
      <c r="DF539">
        <v>30</v>
      </c>
      <c r="DG539">
        <v>23941</v>
      </c>
      <c r="DH539">
        <v>-11</v>
      </c>
      <c r="DI539">
        <v>-7162</v>
      </c>
      <c r="GB539">
        <v>-932</v>
      </c>
      <c r="IB539">
        <v>0</v>
      </c>
      <c r="IC539">
        <v>412</v>
      </c>
    </row>
    <row r="540" spans="1:260">
      <c r="A540" t="s">
        <v>9213</v>
      </c>
      <c r="B540">
        <v>9710048701</v>
      </c>
      <c r="C540" t="s">
        <v>4048</v>
      </c>
      <c r="D540" t="s">
        <v>3600</v>
      </c>
      <c r="E540">
        <v>24461740</v>
      </c>
      <c r="G540" t="s">
        <v>3936</v>
      </c>
      <c r="H540" t="s">
        <v>3931</v>
      </c>
      <c r="I540" t="s">
        <v>3932</v>
      </c>
      <c r="T540">
        <v>450</v>
      </c>
      <c r="U540">
        <v>148</v>
      </c>
      <c r="AF540">
        <v>0</v>
      </c>
      <c r="AG540">
        <v>274</v>
      </c>
      <c r="AL540">
        <v>26297</v>
      </c>
      <c r="AM540">
        <v>24334</v>
      </c>
      <c r="AP540">
        <v>39</v>
      </c>
      <c r="AQ540">
        <v>2557</v>
      </c>
      <c r="BH540">
        <v>26438</v>
      </c>
      <c r="BI540">
        <v>26799</v>
      </c>
      <c r="BL540">
        <v>75</v>
      </c>
      <c r="BX540">
        <v>273</v>
      </c>
      <c r="BY540">
        <v>513</v>
      </c>
      <c r="CD540">
        <v>26787</v>
      </c>
      <c r="CE540">
        <v>27313</v>
      </c>
      <c r="CN540">
        <v>12208</v>
      </c>
      <c r="CO540">
        <v>16</v>
      </c>
      <c r="CP540">
        <v>3139</v>
      </c>
      <c r="CQ540">
        <v>1919</v>
      </c>
      <c r="CT540">
        <v>550</v>
      </c>
      <c r="CU540">
        <v>513</v>
      </c>
      <c r="CV540">
        <v>-745</v>
      </c>
      <c r="CW540">
        <v>-14203</v>
      </c>
      <c r="DD540">
        <v>6117</v>
      </c>
      <c r="DF540">
        <v>15381</v>
      </c>
      <c r="DG540">
        <v>11787</v>
      </c>
    </row>
    <row r="541" spans="1:260">
      <c r="A541" t="s">
        <v>9214</v>
      </c>
      <c r="B541">
        <v>2635261351</v>
      </c>
      <c r="C541" t="s">
        <v>9195</v>
      </c>
      <c r="D541" t="s">
        <v>9215</v>
      </c>
      <c r="E541">
        <v>23969541</v>
      </c>
      <c r="H541" t="s">
        <v>3931</v>
      </c>
      <c r="I541" t="s">
        <v>3932</v>
      </c>
      <c r="AL541">
        <v>188490</v>
      </c>
      <c r="AP541">
        <v>439</v>
      </c>
      <c r="BH541">
        <v>182886</v>
      </c>
      <c r="BL541">
        <v>5398</v>
      </c>
      <c r="BX541">
        <v>646</v>
      </c>
      <c r="CD541">
        <v>188929</v>
      </c>
      <c r="CE541">
        <v>0</v>
      </c>
      <c r="CN541">
        <v>10</v>
      </c>
      <c r="CP541">
        <v>6081</v>
      </c>
      <c r="CT541">
        <v>169</v>
      </c>
      <c r="CV541">
        <v>182886</v>
      </c>
      <c r="CW541">
        <v>0</v>
      </c>
      <c r="DD541">
        <v>189788</v>
      </c>
      <c r="DF541">
        <v>662</v>
      </c>
    </row>
    <row r="542" spans="1:260">
      <c r="A542" t="s">
        <v>9216</v>
      </c>
      <c r="B542">
        <v>7801733771</v>
      </c>
      <c r="C542" t="s">
        <v>9068</v>
      </c>
      <c r="D542" t="s">
        <v>9217</v>
      </c>
      <c r="E542">
        <v>24817061</v>
      </c>
      <c r="G542" t="s">
        <v>3936</v>
      </c>
      <c r="H542" t="s">
        <v>3931</v>
      </c>
      <c r="I542" t="s">
        <v>3932</v>
      </c>
      <c r="AL542">
        <v>242220</v>
      </c>
      <c r="AP542">
        <v>428</v>
      </c>
      <c r="BH542">
        <v>58309</v>
      </c>
      <c r="BL542">
        <v>182910</v>
      </c>
      <c r="BV542">
        <v>559</v>
      </c>
      <c r="BX542">
        <v>870</v>
      </c>
      <c r="CD542">
        <v>242648</v>
      </c>
      <c r="CE542">
        <v>0</v>
      </c>
      <c r="CL542">
        <v>575</v>
      </c>
      <c r="CN542">
        <v>1470</v>
      </c>
      <c r="CP542">
        <v>582</v>
      </c>
      <c r="CT542">
        <v>3722</v>
      </c>
      <c r="CV542">
        <v>48309</v>
      </c>
      <c r="CW542">
        <v>0</v>
      </c>
      <c r="DD542">
        <v>54288</v>
      </c>
      <c r="DF542">
        <v>2570</v>
      </c>
    </row>
    <row r="543" spans="1:260">
      <c r="A543" t="s">
        <v>9218</v>
      </c>
      <c r="B543">
        <v>7709851710</v>
      </c>
      <c r="C543" t="s">
        <v>8338</v>
      </c>
      <c r="D543" t="s">
        <v>9219</v>
      </c>
      <c r="E543">
        <v>24708132</v>
      </c>
      <c r="F543" t="s">
        <v>9220</v>
      </c>
      <c r="G543" t="s">
        <v>3936</v>
      </c>
      <c r="H543" t="s">
        <v>3931</v>
      </c>
      <c r="I543" t="s">
        <v>3932</v>
      </c>
      <c r="T543">
        <v>4067</v>
      </c>
      <c r="U543">
        <v>6486</v>
      </c>
      <c r="AL543">
        <v>21986</v>
      </c>
      <c r="AM543">
        <v>15105</v>
      </c>
      <c r="AP543">
        <v>179</v>
      </c>
      <c r="AQ543">
        <v>2282</v>
      </c>
      <c r="BH543">
        <v>23766</v>
      </c>
      <c r="BI543">
        <v>23784</v>
      </c>
      <c r="BL543">
        <v>2400</v>
      </c>
      <c r="BM543">
        <v>0</v>
      </c>
      <c r="BX543">
        <v>65</v>
      </c>
      <c r="BY543">
        <v>90</v>
      </c>
      <c r="CD543">
        <v>26231</v>
      </c>
      <c r="CE543">
        <v>23873</v>
      </c>
      <c r="CL543">
        <v>0</v>
      </c>
      <c r="CM543">
        <v>0</v>
      </c>
      <c r="CN543">
        <v>6212</v>
      </c>
      <c r="CO543">
        <v>6917</v>
      </c>
      <c r="CP543">
        <v>212</v>
      </c>
      <c r="CQ543">
        <v>384</v>
      </c>
      <c r="CT543">
        <v>213</v>
      </c>
      <c r="CU543">
        <v>246</v>
      </c>
      <c r="CV543">
        <v>-17</v>
      </c>
      <c r="CW543">
        <v>675</v>
      </c>
      <c r="DF543">
        <v>5804</v>
      </c>
      <c r="DG543">
        <v>5612</v>
      </c>
    </row>
    <row r="544" spans="1:260">
      <c r="A544" t="s">
        <v>9221</v>
      </c>
      <c r="B544">
        <v>6161150583</v>
      </c>
      <c r="C544" t="s">
        <v>8845</v>
      </c>
      <c r="D544" t="s">
        <v>9222</v>
      </c>
      <c r="E544">
        <v>22439869</v>
      </c>
      <c r="F544" t="s">
        <v>9223</v>
      </c>
      <c r="G544" t="s">
        <v>3936</v>
      </c>
      <c r="H544" t="s">
        <v>3931</v>
      </c>
      <c r="I544" t="s">
        <v>3932</v>
      </c>
      <c r="AL544">
        <v>20593</v>
      </c>
      <c r="AN544">
        <v>590341</v>
      </c>
      <c r="AP544">
        <v>7782</v>
      </c>
      <c r="AT544">
        <v>618716</v>
      </c>
      <c r="AU544">
        <v>0</v>
      </c>
      <c r="AV544">
        <v>10</v>
      </c>
      <c r="BB544">
        <v>750</v>
      </c>
      <c r="BF544">
        <v>227664</v>
      </c>
      <c r="BH544">
        <v>228424</v>
      </c>
      <c r="BI544">
        <v>0</v>
      </c>
      <c r="BL544">
        <v>18400</v>
      </c>
      <c r="BT544">
        <v>18400</v>
      </c>
      <c r="BU544">
        <v>0</v>
      </c>
      <c r="BX544">
        <v>371892</v>
      </c>
      <c r="CB544">
        <v>371892</v>
      </c>
      <c r="CC544">
        <v>0</v>
      </c>
      <c r="CD544">
        <v>618716</v>
      </c>
      <c r="CE544">
        <v>0</v>
      </c>
      <c r="CF544">
        <v>20803</v>
      </c>
      <c r="CH544">
        <v>238989</v>
      </c>
      <c r="CN544">
        <v>8440</v>
      </c>
      <c r="CP544">
        <v>437</v>
      </c>
      <c r="CR544">
        <v>246992</v>
      </c>
      <c r="CS544">
        <v>0</v>
      </c>
      <c r="CT544">
        <v>-19328</v>
      </c>
      <c r="CV544">
        <v>227664</v>
      </c>
      <c r="CW544">
        <v>0</v>
      </c>
      <c r="DB544">
        <v>227664</v>
      </c>
      <c r="DD544">
        <v>259792</v>
      </c>
      <c r="DH544">
        <v>259792</v>
      </c>
      <c r="EK544">
        <v>228424</v>
      </c>
      <c r="EL544">
        <v>0</v>
      </c>
      <c r="FR544">
        <v>0</v>
      </c>
      <c r="FT544">
        <v>0</v>
      </c>
      <c r="FV544">
        <v>0</v>
      </c>
      <c r="FX544">
        <v>0</v>
      </c>
      <c r="FY544">
        <v>0</v>
      </c>
    </row>
    <row r="545" spans="1:349">
      <c r="A545" t="s">
        <v>9224</v>
      </c>
      <c r="B545">
        <v>9724193314</v>
      </c>
      <c r="C545" t="s">
        <v>8722</v>
      </c>
      <c r="D545" t="s">
        <v>9225</v>
      </c>
      <c r="E545">
        <v>23999804</v>
      </c>
      <c r="G545" t="s">
        <v>3936</v>
      </c>
      <c r="H545" t="s">
        <v>3931</v>
      </c>
      <c r="I545" t="s">
        <v>3932</v>
      </c>
      <c r="AF545">
        <v>104</v>
      </c>
      <c r="AL545">
        <v>26133</v>
      </c>
      <c r="AP545">
        <v>1</v>
      </c>
      <c r="BH545">
        <v>-229</v>
      </c>
      <c r="BL545">
        <v>500</v>
      </c>
      <c r="BX545">
        <v>25968</v>
      </c>
      <c r="CD545">
        <v>26238</v>
      </c>
      <c r="CE545">
        <v>0</v>
      </c>
      <c r="CP545">
        <v>106</v>
      </c>
      <c r="CT545">
        <v>2</v>
      </c>
      <c r="CV545">
        <v>-240</v>
      </c>
      <c r="CW545">
        <v>0</v>
      </c>
      <c r="DF545">
        <v>132</v>
      </c>
    </row>
    <row r="546" spans="1:349">
      <c r="A546" t="s">
        <v>9226</v>
      </c>
      <c r="B546">
        <v>7725848489</v>
      </c>
      <c r="C546" t="s">
        <v>8338</v>
      </c>
      <c r="D546" t="s">
        <v>3612</v>
      </c>
      <c r="E546">
        <v>23374612</v>
      </c>
      <c r="F546" t="s">
        <v>9228</v>
      </c>
      <c r="G546" t="s">
        <v>9227</v>
      </c>
      <c r="H546" t="s">
        <v>3931</v>
      </c>
      <c r="I546" t="s">
        <v>3932</v>
      </c>
      <c r="T546">
        <v>64</v>
      </c>
      <c r="AF546">
        <v>0</v>
      </c>
      <c r="AG546">
        <v>14</v>
      </c>
      <c r="AL546">
        <v>21179</v>
      </c>
      <c r="AM546">
        <v>22237</v>
      </c>
      <c r="AP546">
        <v>97</v>
      </c>
      <c r="AQ546">
        <v>432</v>
      </c>
      <c r="BH546">
        <v>21191</v>
      </c>
      <c r="BI546">
        <v>22642</v>
      </c>
      <c r="BV546">
        <v>11</v>
      </c>
      <c r="BW546">
        <v>11</v>
      </c>
      <c r="BX546">
        <v>138</v>
      </c>
      <c r="BY546">
        <v>30</v>
      </c>
      <c r="CD546">
        <v>21339</v>
      </c>
      <c r="CE546">
        <v>22683</v>
      </c>
      <c r="CN546">
        <v>408</v>
      </c>
      <c r="CO546">
        <v>23178</v>
      </c>
      <c r="CP546">
        <v>603</v>
      </c>
      <c r="CQ546">
        <v>1</v>
      </c>
      <c r="CT546">
        <v>96</v>
      </c>
      <c r="CU546">
        <v>81</v>
      </c>
      <c r="CV546">
        <v>-1451</v>
      </c>
      <c r="CW546">
        <v>22057</v>
      </c>
      <c r="DF546">
        <v>1160</v>
      </c>
      <c r="DG546">
        <v>1039</v>
      </c>
    </row>
    <row r="547" spans="1:349">
      <c r="A547" t="s">
        <v>9229</v>
      </c>
      <c r="B547">
        <v>9719070211</v>
      </c>
      <c r="C547" t="s">
        <v>8274</v>
      </c>
      <c r="D547" t="s">
        <v>9230</v>
      </c>
      <c r="E547">
        <v>25140046</v>
      </c>
      <c r="F547" t="s">
        <v>9231</v>
      </c>
      <c r="G547" t="s">
        <v>3936</v>
      </c>
      <c r="H547" t="s">
        <v>3931</v>
      </c>
      <c r="I547" t="s">
        <v>3932</v>
      </c>
      <c r="T547">
        <v>1196</v>
      </c>
      <c r="AL547">
        <v>455857</v>
      </c>
      <c r="AP547">
        <v>12199</v>
      </c>
      <c r="BH547">
        <v>-8717</v>
      </c>
      <c r="BL547">
        <v>465400</v>
      </c>
      <c r="BV547">
        <v>9342</v>
      </c>
      <c r="BX547">
        <v>3225</v>
      </c>
      <c r="CD547">
        <v>469251</v>
      </c>
      <c r="CE547">
        <v>0</v>
      </c>
      <c r="CL547">
        <v>12472</v>
      </c>
      <c r="CN547">
        <v>17170</v>
      </c>
      <c r="CP547">
        <v>56</v>
      </c>
      <c r="CT547">
        <v>357</v>
      </c>
      <c r="CV547">
        <v>-17224</v>
      </c>
      <c r="CW547">
        <v>0</v>
      </c>
      <c r="DF547">
        <v>21509</v>
      </c>
    </row>
    <row r="548" spans="1:349">
      <c r="A548" t="s">
        <v>9232</v>
      </c>
      <c r="B548">
        <v>9718263193</v>
      </c>
      <c r="C548" t="s">
        <v>8050</v>
      </c>
      <c r="D548" t="s">
        <v>9233</v>
      </c>
      <c r="E548">
        <v>25083427</v>
      </c>
      <c r="F548" t="s">
        <v>9234</v>
      </c>
      <c r="G548" t="s">
        <v>3936</v>
      </c>
      <c r="H548" t="s">
        <v>3931</v>
      </c>
      <c r="I548" t="s">
        <v>3932</v>
      </c>
      <c r="Z548">
        <v>778</v>
      </c>
      <c r="AD548">
        <v>778</v>
      </c>
      <c r="AE548">
        <v>0</v>
      </c>
      <c r="AJ548">
        <v>54</v>
      </c>
      <c r="AL548">
        <v>293</v>
      </c>
      <c r="AN548">
        <v>775</v>
      </c>
      <c r="AP548">
        <v>6032</v>
      </c>
      <c r="AR548">
        <v>232</v>
      </c>
      <c r="AT548">
        <v>7386</v>
      </c>
      <c r="AU548">
        <v>0</v>
      </c>
      <c r="AV548">
        <v>10</v>
      </c>
      <c r="BF548">
        <v>7665</v>
      </c>
      <c r="BH548">
        <v>7675</v>
      </c>
      <c r="BI548">
        <v>0</v>
      </c>
      <c r="BP548">
        <v>186</v>
      </c>
      <c r="BX548">
        <v>303</v>
      </c>
      <c r="CB548">
        <v>489</v>
      </c>
      <c r="CC548">
        <v>0</v>
      </c>
      <c r="CD548">
        <v>8164</v>
      </c>
      <c r="CE548">
        <v>0</v>
      </c>
      <c r="CF548">
        <v>2901</v>
      </c>
      <c r="CH548">
        <v>-2901</v>
      </c>
      <c r="CN548">
        <v>10000</v>
      </c>
      <c r="CP548">
        <v>212</v>
      </c>
      <c r="CR548">
        <v>6887</v>
      </c>
      <c r="CS548">
        <v>0</v>
      </c>
      <c r="CT548">
        <v>778</v>
      </c>
      <c r="CV548">
        <v>7665</v>
      </c>
      <c r="CW548">
        <v>0</v>
      </c>
      <c r="CZ548">
        <v>778</v>
      </c>
      <c r="DB548">
        <v>7665</v>
      </c>
      <c r="DJ548">
        <v>0</v>
      </c>
      <c r="DL548">
        <v>0</v>
      </c>
      <c r="DP548">
        <v>7665</v>
      </c>
      <c r="DQ548">
        <v>7665</v>
      </c>
      <c r="DW548">
        <v>0</v>
      </c>
      <c r="DY548">
        <v>0</v>
      </c>
      <c r="DZ548">
        <v>10</v>
      </c>
      <c r="EA548">
        <v>7665</v>
      </c>
      <c r="EB548">
        <v>7675</v>
      </c>
      <c r="EH548">
        <v>10</v>
      </c>
      <c r="EI548">
        <v>7665</v>
      </c>
      <c r="EJ548">
        <v>7675</v>
      </c>
      <c r="EK548">
        <v>7675</v>
      </c>
      <c r="EL548">
        <v>0</v>
      </c>
      <c r="EM548">
        <v>10</v>
      </c>
      <c r="ES548">
        <v>10000</v>
      </c>
      <c r="ET548">
        <v>3978</v>
      </c>
      <c r="EV548">
        <v>550</v>
      </c>
      <c r="EX548">
        <v>2050</v>
      </c>
      <c r="FC548">
        <v>1378</v>
      </c>
      <c r="FE548">
        <v>6022</v>
      </c>
      <c r="FP548">
        <v>10</v>
      </c>
      <c r="FR548">
        <v>6032</v>
      </c>
      <c r="FT548">
        <v>0</v>
      </c>
      <c r="FV548">
        <v>6032</v>
      </c>
      <c r="FX548">
        <v>0</v>
      </c>
      <c r="FY548">
        <v>0</v>
      </c>
      <c r="IY548">
        <v>10</v>
      </c>
    </row>
    <row r="549" spans="1:349">
      <c r="A549" t="s">
        <v>9235</v>
      </c>
      <c r="B549">
        <v>300021964</v>
      </c>
      <c r="C549" t="s">
        <v>9185</v>
      </c>
      <c r="D549" t="s">
        <v>9236</v>
      </c>
      <c r="E549">
        <v>23145361</v>
      </c>
      <c r="F549" t="s">
        <v>9237</v>
      </c>
      <c r="G549" t="s">
        <v>3936</v>
      </c>
      <c r="H549" t="s">
        <v>3931</v>
      </c>
      <c r="I549" t="s">
        <v>3932</v>
      </c>
      <c r="AP549">
        <v>11010</v>
      </c>
      <c r="AT549">
        <v>11010</v>
      </c>
      <c r="AU549">
        <v>0</v>
      </c>
      <c r="AV549">
        <v>11010</v>
      </c>
      <c r="BH549">
        <v>11010</v>
      </c>
      <c r="BI549">
        <v>0</v>
      </c>
      <c r="CD549">
        <v>11010</v>
      </c>
      <c r="CE549">
        <v>0</v>
      </c>
      <c r="DB549">
        <v>0</v>
      </c>
    </row>
    <row r="550" spans="1:349">
      <c r="A550" t="s">
        <v>9238</v>
      </c>
      <c r="B550">
        <v>2635261859</v>
      </c>
      <c r="C550" t="s">
        <v>9195</v>
      </c>
      <c r="D550" t="s">
        <v>9239</v>
      </c>
      <c r="E550">
        <v>22638967</v>
      </c>
      <c r="G550" t="s">
        <v>3936</v>
      </c>
      <c r="H550" t="s">
        <v>3931</v>
      </c>
      <c r="I550" t="s">
        <v>3932</v>
      </c>
      <c r="AL550">
        <v>48</v>
      </c>
      <c r="AP550">
        <v>10035</v>
      </c>
      <c r="AT550">
        <v>10083</v>
      </c>
      <c r="AU550">
        <v>0</v>
      </c>
      <c r="AV550">
        <v>10</v>
      </c>
      <c r="BB550">
        <v>10350</v>
      </c>
      <c r="BF550">
        <v>-284</v>
      </c>
      <c r="BH550">
        <v>10076</v>
      </c>
      <c r="BI550">
        <v>0</v>
      </c>
      <c r="BX550">
        <v>7</v>
      </c>
      <c r="CB550">
        <v>7</v>
      </c>
      <c r="CC550">
        <v>0</v>
      </c>
      <c r="CD550">
        <v>10083</v>
      </c>
      <c r="CE550">
        <v>0</v>
      </c>
      <c r="CF550">
        <v>183</v>
      </c>
      <c r="CH550">
        <v>-183</v>
      </c>
      <c r="CP550">
        <v>101</v>
      </c>
      <c r="CR550">
        <v>-284</v>
      </c>
      <c r="CS550">
        <v>0</v>
      </c>
      <c r="CV550">
        <v>-284</v>
      </c>
      <c r="CW550">
        <v>0</v>
      </c>
      <c r="DB550">
        <v>-284</v>
      </c>
      <c r="EK550">
        <v>10076</v>
      </c>
      <c r="EL550">
        <v>0</v>
      </c>
      <c r="FR550">
        <v>0</v>
      </c>
      <c r="FT550">
        <v>0</v>
      </c>
      <c r="FV550">
        <v>0</v>
      </c>
      <c r="FX550">
        <v>0</v>
      </c>
      <c r="FY550">
        <v>0</v>
      </c>
    </row>
    <row r="551" spans="1:349">
      <c r="A551" t="s">
        <v>9240</v>
      </c>
      <c r="B551">
        <v>4205422890</v>
      </c>
      <c r="C551" t="s">
        <v>8598</v>
      </c>
      <c r="D551" t="s">
        <v>9241</v>
      </c>
      <c r="E551">
        <v>23109177</v>
      </c>
      <c r="F551" t="s">
        <v>9242</v>
      </c>
      <c r="G551" t="s">
        <v>3936</v>
      </c>
      <c r="H551" t="s">
        <v>3931</v>
      </c>
      <c r="I551" t="s">
        <v>3932</v>
      </c>
      <c r="AL551">
        <v>1082</v>
      </c>
      <c r="AN551">
        <v>8747</v>
      </c>
      <c r="AP551">
        <v>601</v>
      </c>
      <c r="AR551">
        <v>60</v>
      </c>
      <c r="AT551">
        <v>10490</v>
      </c>
      <c r="AU551">
        <v>0</v>
      </c>
      <c r="AV551">
        <v>10000</v>
      </c>
      <c r="BF551">
        <v>75</v>
      </c>
      <c r="BH551">
        <v>10075</v>
      </c>
      <c r="BI551">
        <v>0</v>
      </c>
      <c r="BX551">
        <v>415</v>
      </c>
      <c r="CB551">
        <v>415</v>
      </c>
      <c r="CC551">
        <v>0</v>
      </c>
      <c r="CD551">
        <v>10490</v>
      </c>
      <c r="CE551">
        <v>0</v>
      </c>
      <c r="CH551">
        <v>-80</v>
      </c>
      <c r="CJ551">
        <v>179</v>
      </c>
      <c r="CP551">
        <v>5</v>
      </c>
      <c r="CR551">
        <v>94</v>
      </c>
      <c r="CS551">
        <v>0</v>
      </c>
      <c r="CT551">
        <v>-19</v>
      </c>
      <c r="CV551">
        <v>75</v>
      </c>
      <c r="CW551">
        <v>0</v>
      </c>
      <c r="CX551">
        <v>19</v>
      </c>
      <c r="DB551">
        <v>75</v>
      </c>
      <c r="DD551">
        <v>1341</v>
      </c>
      <c r="DF551">
        <v>1421</v>
      </c>
      <c r="DH551">
        <v>-80</v>
      </c>
      <c r="DJ551">
        <v>0</v>
      </c>
      <c r="DL551">
        <v>0</v>
      </c>
      <c r="DP551">
        <v>75</v>
      </c>
      <c r="DQ551">
        <v>75</v>
      </c>
      <c r="DW551">
        <v>0</v>
      </c>
      <c r="DY551">
        <v>0</v>
      </c>
      <c r="DZ551">
        <v>10000</v>
      </c>
      <c r="EA551">
        <v>75</v>
      </c>
      <c r="EB551">
        <v>10075</v>
      </c>
      <c r="EH551">
        <v>10000</v>
      </c>
      <c r="EI551">
        <v>75</v>
      </c>
      <c r="EJ551">
        <v>10075</v>
      </c>
      <c r="EK551">
        <v>10075</v>
      </c>
      <c r="EL551">
        <v>0</v>
      </c>
      <c r="EM551">
        <v>10000</v>
      </c>
      <c r="EO551">
        <v>620</v>
      </c>
      <c r="ES551">
        <v>179</v>
      </c>
      <c r="ET551">
        <v>1400</v>
      </c>
      <c r="EV551">
        <v>831</v>
      </c>
      <c r="EX551">
        <v>293</v>
      </c>
      <c r="FC551">
        <v>276</v>
      </c>
      <c r="FE551">
        <v>-601</v>
      </c>
      <c r="FP551">
        <v>10000</v>
      </c>
      <c r="FR551">
        <v>9399</v>
      </c>
      <c r="FT551">
        <v>0</v>
      </c>
      <c r="FV551">
        <v>9399</v>
      </c>
      <c r="FX551">
        <v>0</v>
      </c>
      <c r="FY551">
        <v>0</v>
      </c>
      <c r="IY551">
        <v>10000</v>
      </c>
    </row>
    <row r="552" spans="1:349">
      <c r="A552" t="s">
        <v>9243</v>
      </c>
      <c r="B552">
        <v>3459086819</v>
      </c>
      <c r="C552" t="s">
        <v>8639</v>
      </c>
      <c r="D552" t="s">
        <v>9244</v>
      </c>
      <c r="E552">
        <v>22638962</v>
      </c>
      <c r="G552" t="s">
        <v>3936</v>
      </c>
      <c r="H552" t="s">
        <v>3931</v>
      </c>
      <c r="I552" t="s">
        <v>3932</v>
      </c>
      <c r="AL552">
        <v>48</v>
      </c>
      <c r="AP552">
        <v>10015</v>
      </c>
      <c r="AT552">
        <v>10063</v>
      </c>
      <c r="AU552">
        <v>0</v>
      </c>
      <c r="AV552">
        <v>10</v>
      </c>
      <c r="BB552">
        <v>10330</v>
      </c>
      <c r="BF552">
        <v>-277</v>
      </c>
      <c r="BH552">
        <v>10063</v>
      </c>
      <c r="BI552">
        <v>0</v>
      </c>
      <c r="CD552">
        <v>10063</v>
      </c>
      <c r="CE552">
        <v>0</v>
      </c>
      <c r="CF552">
        <v>176</v>
      </c>
      <c r="CH552">
        <v>-176</v>
      </c>
      <c r="CP552">
        <v>101</v>
      </c>
      <c r="CR552">
        <v>-277</v>
      </c>
      <c r="CS552">
        <v>0</v>
      </c>
      <c r="CV552">
        <v>-277</v>
      </c>
      <c r="CW552">
        <v>0</v>
      </c>
      <c r="DB552">
        <v>-277</v>
      </c>
      <c r="EK552">
        <v>10063</v>
      </c>
      <c r="EL552">
        <v>0</v>
      </c>
      <c r="FR552">
        <v>0</v>
      </c>
      <c r="FT552">
        <v>0</v>
      </c>
      <c r="FV552">
        <v>0</v>
      </c>
      <c r="FX552">
        <v>0</v>
      </c>
      <c r="FY552">
        <v>0</v>
      </c>
    </row>
    <row r="553" spans="1:349">
      <c r="A553" t="s">
        <v>9245</v>
      </c>
      <c r="B553">
        <v>7460024758</v>
      </c>
      <c r="C553" t="s">
        <v>9246</v>
      </c>
      <c r="D553" t="s">
        <v>9247</v>
      </c>
      <c r="E553">
        <v>24861947</v>
      </c>
      <c r="G553" t="s">
        <v>3936</v>
      </c>
      <c r="H553" t="s">
        <v>3931</v>
      </c>
      <c r="I553" t="s">
        <v>3932</v>
      </c>
      <c r="X553">
        <v>40</v>
      </c>
      <c r="AF553">
        <v>337</v>
      </c>
      <c r="AG553">
        <v>238</v>
      </c>
      <c r="AL553">
        <v>9388</v>
      </c>
      <c r="AM553">
        <v>52</v>
      </c>
      <c r="AP553">
        <v>746</v>
      </c>
      <c r="AQ553">
        <v>136</v>
      </c>
      <c r="BH553">
        <v>10371</v>
      </c>
      <c r="BI553">
        <v>426</v>
      </c>
      <c r="BL553">
        <v>140</v>
      </c>
      <c r="CD553">
        <v>10511</v>
      </c>
      <c r="CE553">
        <v>426</v>
      </c>
      <c r="CN553">
        <v>10023</v>
      </c>
      <c r="CO553">
        <v>84</v>
      </c>
      <c r="CP553">
        <v>62</v>
      </c>
      <c r="CQ553">
        <v>2</v>
      </c>
      <c r="CV553">
        <v>9945</v>
      </c>
      <c r="CW553">
        <v>2</v>
      </c>
      <c r="DF553">
        <v>16</v>
      </c>
      <c r="DG553">
        <v>80</v>
      </c>
    </row>
    <row r="554" spans="1:349">
      <c r="A554" t="s">
        <v>9248</v>
      </c>
      <c r="B554">
        <v>2225153627</v>
      </c>
      <c r="C554" t="s">
        <v>9249</v>
      </c>
      <c r="D554" t="s">
        <v>9250</v>
      </c>
      <c r="E554">
        <v>23199145</v>
      </c>
      <c r="F554" t="s">
        <v>9251</v>
      </c>
      <c r="G554" t="s">
        <v>3936</v>
      </c>
      <c r="H554" t="s">
        <v>3931</v>
      </c>
      <c r="I554" t="s">
        <v>3932</v>
      </c>
      <c r="T554">
        <v>239</v>
      </c>
      <c r="U554">
        <v>19201</v>
      </c>
      <c r="AD554">
        <v>239</v>
      </c>
      <c r="AE554">
        <v>19201</v>
      </c>
      <c r="AF554">
        <v>63</v>
      </c>
      <c r="AL554">
        <v>985</v>
      </c>
      <c r="AM554">
        <v>139</v>
      </c>
      <c r="AN554">
        <v>9563</v>
      </c>
      <c r="AO554">
        <v>794</v>
      </c>
      <c r="AP554">
        <v>2</v>
      </c>
      <c r="AQ554">
        <v>14</v>
      </c>
      <c r="AR554">
        <v>36</v>
      </c>
      <c r="AT554">
        <v>10649</v>
      </c>
      <c r="AU554">
        <v>947</v>
      </c>
      <c r="AV554">
        <v>10000</v>
      </c>
      <c r="AW554">
        <v>10</v>
      </c>
      <c r="AZ554">
        <v>0</v>
      </c>
      <c r="BA554">
        <v>9936</v>
      </c>
      <c r="BF554">
        <v>138</v>
      </c>
      <c r="BG554">
        <v>4708</v>
      </c>
      <c r="BH554">
        <v>10138</v>
      </c>
      <c r="BI554">
        <v>14654</v>
      </c>
      <c r="BV554">
        <v>750</v>
      </c>
      <c r="BW554">
        <v>5350</v>
      </c>
      <c r="BX554">
        <v>0</v>
      </c>
      <c r="BY554">
        <v>144</v>
      </c>
      <c r="CB554">
        <v>750</v>
      </c>
      <c r="CC554">
        <v>5494</v>
      </c>
      <c r="CD554">
        <v>10888</v>
      </c>
      <c r="CE554">
        <v>20148</v>
      </c>
      <c r="CF554">
        <v>737</v>
      </c>
      <c r="CG554">
        <v>1220</v>
      </c>
      <c r="CH554">
        <v>-2126</v>
      </c>
      <c r="CI554">
        <v>-2179</v>
      </c>
      <c r="CN554">
        <v>16525</v>
      </c>
      <c r="CP554">
        <v>18915</v>
      </c>
      <c r="CQ554">
        <v>252</v>
      </c>
      <c r="CR554">
        <v>-4516</v>
      </c>
      <c r="CS554">
        <v>-2431</v>
      </c>
      <c r="CV554">
        <v>-4516</v>
      </c>
      <c r="CW554">
        <v>-2431</v>
      </c>
      <c r="DB554">
        <v>-4516</v>
      </c>
      <c r="DC554">
        <v>-2431</v>
      </c>
      <c r="DD554">
        <v>735</v>
      </c>
      <c r="DE554">
        <v>1422</v>
      </c>
      <c r="DF554">
        <v>0</v>
      </c>
      <c r="DG554">
        <v>2</v>
      </c>
      <c r="DH554">
        <v>735</v>
      </c>
      <c r="DI554">
        <v>1420</v>
      </c>
      <c r="IB554">
        <v>2124</v>
      </c>
      <c r="IC554">
        <v>2379</v>
      </c>
    </row>
    <row r="555" spans="1:349">
      <c r="A555" t="s">
        <v>9252</v>
      </c>
      <c r="B555">
        <v>5406843025</v>
      </c>
      <c r="C555" t="s">
        <v>3985</v>
      </c>
      <c r="D555" t="s">
        <v>9253</v>
      </c>
      <c r="E555">
        <v>22946550</v>
      </c>
      <c r="F555" t="s">
        <v>9254</v>
      </c>
      <c r="G555" t="s">
        <v>3936</v>
      </c>
      <c r="H555" t="s">
        <v>3931</v>
      </c>
      <c r="I555" t="s">
        <v>3932</v>
      </c>
      <c r="AL555">
        <v>10024</v>
      </c>
      <c r="AP555">
        <v>125</v>
      </c>
      <c r="BH555">
        <v>10062</v>
      </c>
      <c r="BX555">
        <v>87</v>
      </c>
      <c r="CD555">
        <v>10149</v>
      </c>
      <c r="CE555">
        <v>0</v>
      </c>
      <c r="CN555">
        <v>283</v>
      </c>
      <c r="CP555">
        <v>204</v>
      </c>
      <c r="CT555">
        <v>17</v>
      </c>
      <c r="CV555">
        <v>62</v>
      </c>
      <c r="CW555">
        <v>0</v>
      </c>
    </row>
    <row r="556" spans="1:349">
      <c r="A556" t="s">
        <v>4181</v>
      </c>
      <c r="B556">
        <v>1841056860</v>
      </c>
      <c r="C556" t="s">
        <v>4182</v>
      </c>
      <c r="D556" t="s">
        <v>4183</v>
      </c>
      <c r="E556">
        <v>25084037</v>
      </c>
      <c r="G556" t="s">
        <v>3936</v>
      </c>
      <c r="H556" t="s">
        <v>3931</v>
      </c>
      <c r="I556" t="s">
        <v>3932</v>
      </c>
      <c r="AB556">
        <v>25</v>
      </c>
      <c r="AD556">
        <v>25</v>
      </c>
      <c r="AE556">
        <v>0</v>
      </c>
      <c r="AF556">
        <v>2</v>
      </c>
      <c r="AL556">
        <v>9739</v>
      </c>
      <c r="AP556">
        <v>551</v>
      </c>
      <c r="AQ556">
        <v>25</v>
      </c>
      <c r="AT556">
        <v>10292</v>
      </c>
      <c r="AU556">
        <v>25</v>
      </c>
      <c r="AV556">
        <v>9715</v>
      </c>
      <c r="AW556">
        <v>25</v>
      </c>
      <c r="BF556">
        <v>602</v>
      </c>
      <c r="BH556">
        <v>10317</v>
      </c>
      <c r="BI556">
        <v>25</v>
      </c>
      <c r="CD556">
        <v>10317</v>
      </c>
      <c r="CE556">
        <v>25</v>
      </c>
      <c r="CF556">
        <v>25</v>
      </c>
      <c r="CH556">
        <v>845</v>
      </c>
      <c r="CP556">
        <v>2</v>
      </c>
      <c r="CR556">
        <v>843</v>
      </c>
      <c r="CS556">
        <v>0</v>
      </c>
      <c r="CV556">
        <v>843</v>
      </c>
      <c r="CW556">
        <v>0</v>
      </c>
      <c r="DB556">
        <v>843</v>
      </c>
      <c r="DD556">
        <v>870</v>
      </c>
      <c r="DH556">
        <v>870</v>
      </c>
    </row>
    <row r="557" spans="1:349">
      <c r="A557" t="s">
        <v>9255</v>
      </c>
      <c r="B557">
        <v>9704250356</v>
      </c>
      <c r="C557" t="s">
        <v>3947</v>
      </c>
      <c r="D557" t="s">
        <v>9256</v>
      </c>
      <c r="E557">
        <v>22850273</v>
      </c>
      <c r="F557" t="s">
        <v>9257</v>
      </c>
      <c r="G557" t="s">
        <v>3936</v>
      </c>
      <c r="H557" t="s">
        <v>3931</v>
      </c>
      <c r="I557" t="s">
        <v>3932</v>
      </c>
      <c r="L557">
        <v>62</v>
      </c>
      <c r="T557">
        <v>80</v>
      </c>
      <c r="AD557">
        <v>142</v>
      </c>
      <c r="AE557">
        <v>0</v>
      </c>
      <c r="AL557">
        <v>10041</v>
      </c>
      <c r="AN557">
        <v>9990</v>
      </c>
      <c r="AP557">
        <v>176</v>
      </c>
      <c r="AT557">
        <v>20207</v>
      </c>
      <c r="AU557">
        <v>0</v>
      </c>
      <c r="AV557">
        <v>10</v>
      </c>
      <c r="BB557">
        <v>10305</v>
      </c>
      <c r="BF557">
        <v>17</v>
      </c>
      <c r="BH557">
        <v>10332</v>
      </c>
      <c r="BI557">
        <v>0</v>
      </c>
      <c r="BL557">
        <v>10000</v>
      </c>
      <c r="BT557">
        <v>10000</v>
      </c>
      <c r="BU557">
        <v>0</v>
      </c>
      <c r="BX557">
        <v>17</v>
      </c>
      <c r="CB557">
        <v>17</v>
      </c>
      <c r="CC557">
        <v>0</v>
      </c>
      <c r="CD557">
        <v>20349</v>
      </c>
      <c r="CE557">
        <v>0</v>
      </c>
      <c r="CH557">
        <v>-35</v>
      </c>
      <c r="CJ557">
        <v>168</v>
      </c>
      <c r="CP557">
        <v>115</v>
      </c>
      <c r="CR557">
        <v>18</v>
      </c>
      <c r="CS557">
        <v>0</v>
      </c>
      <c r="CT557">
        <v>-2</v>
      </c>
      <c r="CV557">
        <v>16</v>
      </c>
      <c r="CW557">
        <v>0</v>
      </c>
      <c r="DB557">
        <v>16</v>
      </c>
      <c r="DF557">
        <v>35</v>
      </c>
      <c r="DH557">
        <v>-35</v>
      </c>
    </row>
    <row r="558" spans="1:349">
      <c r="A558" t="s">
        <v>9258</v>
      </c>
      <c r="B558">
        <v>7708440146</v>
      </c>
      <c r="C558" t="s">
        <v>8556</v>
      </c>
      <c r="D558" t="s">
        <v>9259</v>
      </c>
      <c r="E558">
        <v>23612579</v>
      </c>
      <c r="G558" t="s">
        <v>3936</v>
      </c>
      <c r="H558" t="s">
        <v>3931</v>
      </c>
      <c r="I558" t="s">
        <v>3932</v>
      </c>
      <c r="T558">
        <v>213</v>
      </c>
      <c r="Z558">
        <v>118</v>
      </c>
      <c r="AD558">
        <v>331</v>
      </c>
      <c r="AE558">
        <v>0</v>
      </c>
      <c r="AL558">
        <v>38</v>
      </c>
      <c r="AN558">
        <v>10000</v>
      </c>
      <c r="AP558">
        <v>324</v>
      </c>
      <c r="AR558">
        <v>176</v>
      </c>
      <c r="AT558">
        <v>10538</v>
      </c>
      <c r="AU558">
        <v>0</v>
      </c>
      <c r="AV558">
        <v>10000</v>
      </c>
      <c r="BF558">
        <v>702</v>
      </c>
      <c r="BH558">
        <v>10702</v>
      </c>
      <c r="BI558">
        <v>0</v>
      </c>
      <c r="BN558">
        <v>19</v>
      </c>
      <c r="BT558">
        <v>19</v>
      </c>
      <c r="BU558">
        <v>0</v>
      </c>
      <c r="BX558">
        <v>148</v>
      </c>
      <c r="CB558">
        <v>148</v>
      </c>
      <c r="CC558">
        <v>0</v>
      </c>
      <c r="CD558">
        <v>10869</v>
      </c>
      <c r="CE558">
        <v>0</v>
      </c>
      <c r="CF558">
        <v>194</v>
      </c>
      <c r="CH558">
        <v>-194</v>
      </c>
      <c r="CN558">
        <v>1000</v>
      </c>
      <c r="CP558">
        <v>203</v>
      </c>
      <c r="CR558">
        <v>603</v>
      </c>
      <c r="CS558">
        <v>0</v>
      </c>
      <c r="CT558">
        <v>99</v>
      </c>
      <c r="CV558">
        <v>702</v>
      </c>
      <c r="CW558">
        <v>0</v>
      </c>
      <c r="CZ558">
        <v>99</v>
      </c>
      <c r="DB558">
        <v>702</v>
      </c>
      <c r="DJ558">
        <v>0</v>
      </c>
      <c r="DL558">
        <v>0</v>
      </c>
      <c r="DP558">
        <v>702</v>
      </c>
      <c r="DQ558">
        <v>702</v>
      </c>
      <c r="DW558">
        <v>0</v>
      </c>
      <c r="DY558">
        <v>0</v>
      </c>
      <c r="DZ558">
        <v>10000</v>
      </c>
      <c r="EA558">
        <v>702</v>
      </c>
      <c r="EB558">
        <v>10702</v>
      </c>
      <c r="EH558">
        <v>10000</v>
      </c>
      <c r="EI558">
        <v>702</v>
      </c>
      <c r="EJ558">
        <v>10702</v>
      </c>
      <c r="EK558">
        <v>10702</v>
      </c>
      <c r="EL558">
        <v>0</v>
      </c>
      <c r="EM558">
        <v>11000</v>
      </c>
      <c r="ES558">
        <v>11000</v>
      </c>
      <c r="ET558">
        <v>10000</v>
      </c>
      <c r="EV558">
        <v>432</v>
      </c>
      <c r="FC558">
        <v>244</v>
      </c>
      <c r="FE558">
        <v>10324</v>
      </c>
      <c r="FI558">
        <v>-10000</v>
      </c>
      <c r="FR558">
        <v>324</v>
      </c>
      <c r="FT558">
        <v>0</v>
      </c>
      <c r="FV558">
        <v>324</v>
      </c>
      <c r="FX558">
        <v>0</v>
      </c>
      <c r="FY558">
        <v>0</v>
      </c>
      <c r="GM558">
        <v>10000</v>
      </c>
    </row>
    <row r="559" spans="1:349">
      <c r="A559" t="s">
        <v>9260</v>
      </c>
      <c r="B559">
        <v>1800024700</v>
      </c>
      <c r="C559" t="s">
        <v>9100</v>
      </c>
      <c r="D559" t="s">
        <v>9261</v>
      </c>
      <c r="E559">
        <v>24819782</v>
      </c>
      <c r="F559" t="s">
        <v>9262</v>
      </c>
      <c r="G559" t="s">
        <v>3936</v>
      </c>
      <c r="H559" t="s">
        <v>3931</v>
      </c>
      <c r="I559" t="s">
        <v>3932</v>
      </c>
      <c r="AL559">
        <v>8</v>
      </c>
      <c r="AP559">
        <v>10160</v>
      </c>
      <c r="AQ559">
        <v>0</v>
      </c>
      <c r="AT559">
        <v>10168</v>
      </c>
      <c r="AU559">
        <v>0</v>
      </c>
      <c r="AV559">
        <v>10000</v>
      </c>
      <c r="BB559">
        <v>316</v>
      </c>
      <c r="BF559">
        <v>-180</v>
      </c>
      <c r="BH559">
        <v>10136</v>
      </c>
      <c r="BI559">
        <v>0</v>
      </c>
      <c r="BX559">
        <v>32</v>
      </c>
      <c r="CB559">
        <v>32</v>
      </c>
      <c r="CC559">
        <v>0</v>
      </c>
      <c r="CD559">
        <v>10168</v>
      </c>
      <c r="CE559">
        <v>0</v>
      </c>
      <c r="CF559">
        <v>414</v>
      </c>
      <c r="CG559">
        <v>0</v>
      </c>
      <c r="CH559">
        <v>-414</v>
      </c>
      <c r="CI559">
        <v>0</v>
      </c>
      <c r="CJ559">
        <v>245</v>
      </c>
      <c r="CL559">
        <v>0</v>
      </c>
      <c r="CM559">
        <v>0</v>
      </c>
      <c r="CP559">
        <v>4</v>
      </c>
      <c r="CQ559">
        <v>0</v>
      </c>
      <c r="CR559">
        <v>-173</v>
      </c>
      <c r="CS559">
        <v>0</v>
      </c>
      <c r="CV559">
        <v>-180</v>
      </c>
      <c r="CW559">
        <v>0</v>
      </c>
      <c r="CX559">
        <v>0</v>
      </c>
      <c r="CY559">
        <v>0</v>
      </c>
      <c r="DB559">
        <v>-180</v>
      </c>
      <c r="DC559">
        <v>0</v>
      </c>
      <c r="DF559">
        <v>0</v>
      </c>
      <c r="DG559">
        <v>0</v>
      </c>
      <c r="DH559">
        <v>0</v>
      </c>
      <c r="DI559">
        <v>0</v>
      </c>
      <c r="DJ559">
        <v>0</v>
      </c>
      <c r="DL559">
        <v>0</v>
      </c>
      <c r="DR559">
        <v>0</v>
      </c>
      <c r="DS559">
        <v>0</v>
      </c>
      <c r="DT559">
        <v>0</v>
      </c>
      <c r="DU559">
        <v>0</v>
      </c>
      <c r="DV559">
        <v>0</v>
      </c>
      <c r="DW559">
        <v>0</v>
      </c>
      <c r="DX559">
        <v>0</v>
      </c>
      <c r="DY559">
        <v>0</v>
      </c>
      <c r="DZ559">
        <v>10000</v>
      </c>
      <c r="EB559">
        <v>10316</v>
      </c>
      <c r="EC559">
        <v>0</v>
      </c>
      <c r="ED559">
        <v>180</v>
      </c>
      <c r="EE559">
        <v>180</v>
      </c>
      <c r="EF559">
        <v>0</v>
      </c>
      <c r="EG559">
        <v>0</v>
      </c>
      <c r="EH559">
        <v>10000</v>
      </c>
      <c r="EI559">
        <v>-180</v>
      </c>
      <c r="EJ559">
        <v>10136</v>
      </c>
      <c r="EM559">
        <v>10316</v>
      </c>
      <c r="ET559">
        <v>0</v>
      </c>
      <c r="EU559">
        <v>0</v>
      </c>
      <c r="EV559">
        <v>354</v>
      </c>
      <c r="EW559">
        <v>0</v>
      </c>
      <c r="EX559">
        <v>43</v>
      </c>
      <c r="EY559">
        <v>0</v>
      </c>
      <c r="EZ559">
        <v>0</v>
      </c>
      <c r="FA559">
        <v>0</v>
      </c>
      <c r="FB559">
        <v>0</v>
      </c>
      <c r="FC559">
        <v>0</v>
      </c>
      <c r="FD559">
        <v>0</v>
      </c>
      <c r="FE559">
        <v>-156</v>
      </c>
      <c r="FF559">
        <v>0</v>
      </c>
      <c r="FG559">
        <v>0</v>
      </c>
      <c r="FH559">
        <v>0</v>
      </c>
      <c r="FI559">
        <v>0</v>
      </c>
      <c r="FJ559">
        <v>0</v>
      </c>
      <c r="FM559">
        <v>0</v>
      </c>
      <c r="FN559">
        <v>0</v>
      </c>
      <c r="FO559">
        <v>0</v>
      </c>
      <c r="FP559">
        <v>10316</v>
      </c>
      <c r="FQ559">
        <v>0</v>
      </c>
      <c r="FR559">
        <v>10160</v>
      </c>
      <c r="FS559">
        <v>0</v>
      </c>
      <c r="FT559">
        <v>0</v>
      </c>
      <c r="FV559">
        <v>10160</v>
      </c>
      <c r="FW559">
        <v>0</v>
      </c>
      <c r="GB559">
        <v>-7</v>
      </c>
      <c r="GE559">
        <v>0</v>
      </c>
      <c r="GF559">
        <v>0</v>
      </c>
      <c r="GH559">
        <v>0</v>
      </c>
      <c r="GM559">
        <v>0</v>
      </c>
      <c r="GN559">
        <v>0</v>
      </c>
      <c r="GO559">
        <v>0</v>
      </c>
      <c r="GP559">
        <v>0</v>
      </c>
      <c r="GQ559">
        <v>0</v>
      </c>
      <c r="GU559">
        <v>0</v>
      </c>
      <c r="GV559">
        <v>316</v>
      </c>
      <c r="HU559">
        <v>245</v>
      </c>
      <c r="IB559">
        <v>0</v>
      </c>
      <c r="IC559">
        <v>0</v>
      </c>
      <c r="ID559">
        <v>0</v>
      </c>
      <c r="IE559">
        <v>0</v>
      </c>
      <c r="IF559">
        <v>0</v>
      </c>
      <c r="IH559">
        <v>0</v>
      </c>
      <c r="II559">
        <v>0</v>
      </c>
      <c r="IJ559">
        <v>0</v>
      </c>
      <c r="IK559">
        <v>0</v>
      </c>
      <c r="IN559">
        <v>180</v>
      </c>
      <c r="IO559">
        <v>180</v>
      </c>
      <c r="IW559">
        <v>0</v>
      </c>
      <c r="IX559">
        <v>0</v>
      </c>
      <c r="IY559">
        <v>10316</v>
      </c>
      <c r="JZ559">
        <v>0</v>
      </c>
      <c r="KA559">
        <v>0</v>
      </c>
      <c r="KB559">
        <v>0</v>
      </c>
      <c r="KC559">
        <v>0</v>
      </c>
      <c r="KD559">
        <v>0</v>
      </c>
      <c r="KE559">
        <v>0</v>
      </c>
      <c r="KF559">
        <v>0</v>
      </c>
      <c r="KG559">
        <v>0</v>
      </c>
      <c r="KH559">
        <v>0</v>
      </c>
      <c r="KL559">
        <v>0</v>
      </c>
      <c r="KM559">
        <v>0</v>
      </c>
      <c r="KQ559">
        <v>0</v>
      </c>
      <c r="KR559">
        <v>0</v>
      </c>
      <c r="KW559">
        <v>0</v>
      </c>
      <c r="KY559">
        <v>316</v>
      </c>
      <c r="LM559">
        <v>0</v>
      </c>
      <c r="LN559">
        <v>0</v>
      </c>
      <c r="LO559">
        <v>0</v>
      </c>
      <c r="LP559">
        <v>0</v>
      </c>
      <c r="LQ559">
        <v>0</v>
      </c>
      <c r="LR559">
        <v>0</v>
      </c>
      <c r="LS559">
        <v>0</v>
      </c>
      <c r="LT559">
        <v>0</v>
      </c>
      <c r="LU559">
        <v>0</v>
      </c>
      <c r="LV559">
        <v>0</v>
      </c>
      <c r="LZ559">
        <v>0</v>
      </c>
      <c r="MA559">
        <v>0</v>
      </c>
      <c r="ME559">
        <v>0</v>
      </c>
      <c r="MF559">
        <v>0</v>
      </c>
      <c r="MK559">
        <v>0</v>
      </c>
    </row>
    <row r="560" spans="1:349">
      <c r="A560" t="s">
        <v>9263</v>
      </c>
      <c r="B560">
        <v>3665828745</v>
      </c>
      <c r="C560" t="s">
        <v>9264</v>
      </c>
      <c r="D560" t="s">
        <v>9265</v>
      </c>
      <c r="E560">
        <v>22806777</v>
      </c>
      <c r="F560" t="s">
        <v>9266</v>
      </c>
      <c r="G560" t="s">
        <v>3936</v>
      </c>
      <c r="H560" t="s">
        <v>3931</v>
      </c>
      <c r="I560" t="s">
        <v>3932</v>
      </c>
      <c r="X560">
        <v>87</v>
      </c>
      <c r="AF560">
        <v>1876</v>
      </c>
      <c r="AL560">
        <v>8804</v>
      </c>
      <c r="AP560">
        <v>226</v>
      </c>
      <c r="BH560">
        <v>10993</v>
      </c>
      <c r="CD560">
        <v>10993</v>
      </c>
      <c r="CE560">
        <v>0</v>
      </c>
      <c r="CV560">
        <v>-7</v>
      </c>
      <c r="CW560">
        <v>0</v>
      </c>
      <c r="DF560">
        <v>7</v>
      </c>
    </row>
    <row r="561" spans="1:375">
      <c r="A561" t="s">
        <v>9267</v>
      </c>
      <c r="B561">
        <v>7708434569</v>
      </c>
      <c r="C561" t="s">
        <v>8556</v>
      </c>
      <c r="D561" t="s">
        <v>9268</v>
      </c>
      <c r="E561">
        <v>24069173</v>
      </c>
      <c r="G561" t="s">
        <v>3936</v>
      </c>
      <c r="H561" t="s">
        <v>3931</v>
      </c>
      <c r="I561" t="s">
        <v>3932</v>
      </c>
      <c r="AL561">
        <v>141</v>
      </c>
      <c r="AP561">
        <v>9859</v>
      </c>
      <c r="AT561">
        <v>10000</v>
      </c>
      <c r="AU561">
        <v>0</v>
      </c>
      <c r="AV561">
        <v>10000</v>
      </c>
      <c r="BH561">
        <v>10000</v>
      </c>
      <c r="BI561">
        <v>0</v>
      </c>
      <c r="CD561">
        <v>10000</v>
      </c>
      <c r="CE561">
        <v>0</v>
      </c>
      <c r="DJ561">
        <v>0</v>
      </c>
      <c r="DL561">
        <v>0</v>
      </c>
      <c r="DW561">
        <v>0</v>
      </c>
      <c r="DY561">
        <v>0</v>
      </c>
      <c r="DZ561">
        <v>10000</v>
      </c>
      <c r="EB561">
        <v>10000</v>
      </c>
      <c r="EH561">
        <v>10000</v>
      </c>
      <c r="EJ561">
        <v>10000</v>
      </c>
      <c r="EK561">
        <v>10000</v>
      </c>
      <c r="EL561">
        <v>0</v>
      </c>
      <c r="EM561">
        <v>10000</v>
      </c>
      <c r="ET561">
        <v>141</v>
      </c>
      <c r="EV561">
        <v>141</v>
      </c>
      <c r="FE561">
        <v>-141</v>
      </c>
      <c r="FP561">
        <v>10000</v>
      </c>
      <c r="FR561">
        <v>9859</v>
      </c>
      <c r="FT561">
        <v>0</v>
      </c>
      <c r="FV561">
        <v>9859</v>
      </c>
      <c r="FX561">
        <v>0</v>
      </c>
      <c r="FY561">
        <v>0</v>
      </c>
      <c r="IY561">
        <v>10000</v>
      </c>
    </row>
    <row r="562" spans="1:375">
      <c r="A562" t="s">
        <v>9269</v>
      </c>
      <c r="B562">
        <v>2100021544</v>
      </c>
      <c r="C562" t="s">
        <v>9075</v>
      </c>
      <c r="D562" t="s">
        <v>9270</v>
      </c>
      <c r="E562">
        <v>23156142</v>
      </c>
      <c r="F562" t="s">
        <v>9271</v>
      </c>
      <c r="G562" t="s">
        <v>3978</v>
      </c>
      <c r="H562" t="s">
        <v>3931</v>
      </c>
      <c r="I562" t="s">
        <v>3932</v>
      </c>
      <c r="AF562">
        <v>15</v>
      </c>
      <c r="AP562">
        <v>10000</v>
      </c>
      <c r="AT562">
        <v>10015</v>
      </c>
      <c r="AU562">
        <v>0</v>
      </c>
      <c r="AV562">
        <v>15</v>
      </c>
      <c r="AX562">
        <v>0</v>
      </c>
      <c r="AY562">
        <v>0</v>
      </c>
      <c r="BH562">
        <v>15</v>
      </c>
      <c r="BI562">
        <v>0</v>
      </c>
      <c r="BV562">
        <v>10000</v>
      </c>
      <c r="CB562">
        <v>10000</v>
      </c>
      <c r="CC562">
        <v>0</v>
      </c>
      <c r="CD562">
        <v>10015</v>
      </c>
      <c r="CE562">
        <v>0</v>
      </c>
    </row>
    <row r="563" spans="1:375">
      <c r="A563" t="s">
        <v>9272</v>
      </c>
      <c r="B563">
        <v>9722083732</v>
      </c>
      <c r="C563" t="s">
        <v>4107</v>
      </c>
      <c r="D563" t="s">
        <v>9273</v>
      </c>
      <c r="E563">
        <v>23904223</v>
      </c>
      <c r="F563" t="s">
        <v>9274</v>
      </c>
      <c r="G563" t="s">
        <v>3936</v>
      </c>
      <c r="H563" t="s">
        <v>3931</v>
      </c>
      <c r="I563" t="s">
        <v>3932</v>
      </c>
      <c r="T563">
        <v>179</v>
      </c>
      <c r="X563">
        <v>118</v>
      </c>
      <c r="AF563">
        <v>29</v>
      </c>
      <c r="AL563">
        <v>123</v>
      </c>
      <c r="AP563">
        <v>10580</v>
      </c>
      <c r="BH563">
        <v>10067</v>
      </c>
      <c r="BL563">
        <v>931</v>
      </c>
      <c r="BX563">
        <v>31</v>
      </c>
      <c r="CD563">
        <v>11029</v>
      </c>
      <c r="CE563">
        <v>0</v>
      </c>
      <c r="CP563">
        <v>107</v>
      </c>
      <c r="CV563">
        <v>-443</v>
      </c>
      <c r="CW563">
        <v>0</v>
      </c>
      <c r="DF563">
        <v>336</v>
      </c>
    </row>
    <row r="564" spans="1:375">
      <c r="A564" t="s">
        <v>9275</v>
      </c>
      <c r="B564">
        <v>5402507657</v>
      </c>
      <c r="C564" t="s">
        <v>4154</v>
      </c>
      <c r="D564" t="s">
        <v>9276</v>
      </c>
      <c r="E564">
        <v>24541468</v>
      </c>
      <c r="F564" t="s">
        <v>9278</v>
      </c>
      <c r="G564" t="s">
        <v>9277</v>
      </c>
      <c r="H564" t="s">
        <v>3931</v>
      </c>
      <c r="I564" t="s">
        <v>3932</v>
      </c>
      <c r="T564">
        <v>45856</v>
      </c>
      <c r="U564">
        <v>48762</v>
      </c>
      <c r="AD564">
        <v>45856</v>
      </c>
      <c r="AE564">
        <v>48762</v>
      </c>
      <c r="AJ564">
        <v>0</v>
      </c>
      <c r="AK564">
        <v>893</v>
      </c>
      <c r="AL564">
        <v>8653</v>
      </c>
      <c r="AM564">
        <v>4414</v>
      </c>
      <c r="AN564">
        <v>2515</v>
      </c>
      <c r="AP564">
        <v>139</v>
      </c>
      <c r="AQ564">
        <v>3306</v>
      </c>
      <c r="AR564">
        <v>0</v>
      </c>
      <c r="AS564">
        <v>33</v>
      </c>
      <c r="AT564">
        <v>11307</v>
      </c>
      <c r="AU564">
        <v>8646</v>
      </c>
      <c r="AV564">
        <v>10</v>
      </c>
      <c r="AW564">
        <v>10</v>
      </c>
      <c r="BF564">
        <v>35393</v>
      </c>
      <c r="BG564">
        <v>35341</v>
      </c>
      <c r="BH564">
        <v>35403</v>
      </c>
      <c r="BI564">
        <v>35351</v>
      </c>
      <c r="BL564">
        <v>18000</v>
      </c>
      <c r="BM564">
        <v>18400</v>
      </c>
      <c r="BT564">
        <v>18000</v>
      </c>
      <c r="BU564">
        <v>18400</v>
      </c>
      <c r="BX564">
        <v>3760</v>
      </c>
      <c r="BY564">
        <v>3657</v>
      </c>
      <c r="CB564">
        <v>3760</v>
      </c>
      <c r="CC564">
        <v>3657</v>
      </c>
      <c r="CD564">
        <v>57163</v>
      </c>
      <c r="CE564">
        <v>57408</v>
      </c>
      <c r="CF564">
        <v>16968</v>
      </c>
      <c r="CG564">
        <v>13200</v>
      </c>
      <c r="CH564">
        <v>26</v>
      </c>
      <c r="CI564">
        <v>-1696</v>
      </c>
      <c r="CJ564">
        <v>105</v>
      </c>
      <c r="CN564">
        <v>1111</v>
      </c>
      <c r="CO564">
        <v>49225</v>
      </c>
      <c r="CP564">
        <v>1176</v>
      </c>
      <c r="CQ564">
        <v>46809</v>
      </c>
      <c r="CR564">
        <v>66</v>
      </c>
      <c r="CS564">
        <v>720</v>
      </c>
      <c r="CT564">
        <v>-13</v>
      </c>
      <c r="CU564">
        <v>-144</v>
      </c>
      <c r="CV564">
        <v>52</v>
      </c>
      <c r="CW564">
        <v>495</v>
      </c>
      <c r="CX564">
        <v>13</v>
      </c>
      <c r="CY564">
        <v>144</v>
      </c>
      <c r="DB564">
        <v>52</v>
      </c>
      <c r="DC564">
        <v>495</v>
      </c>
      <c r="DD564">
        <v>16994</v>
      </c>
      <c r="DE564">
        <v>11504</v>
      </c>
      <c r="DH564">
        <v>16994</v>
      </c>
      <c r="DI564">
        <v>11504</v>
      </c>
      <c r="DJ564">
        <v>10</v>
      </c>
      <c r="DK564">
        <v>34846</v>
      </c>
      <c r="DL564">
        <v>34856</v>
      </c>
      <c r="DM564">
        <v>0</v>
      </c>
      <c r="DN564">
        <v>495</v>
      </c>
      <c r="DO564">
        <v>495</v>
      </c>
      <c r="DP564">
        <v>52</v>
      </c>
      <c r="DQ564">
        <v>52</v>
      </c>
      <c r="DW564">
        <v>10</v>
      </c>
      <c r="DX564">
        <v>35341</v>
      </c>
      <c r="DY564">
        <v>35351</v>
      </c>
      <c r="DZ564">
        <v>0</v>
      </c>
      <c r="EA564">
        <v>52</v>
      </c>
      <c r="EB564">
        <v>52</v>
      </c>
      <c r="EH564">
        <v>10</v>
      </c>
      <c r="EI564">
        <v>35393</v>
      </c>
      <c r="EJ564">
        <v>35403</v>
      </c>
      <c r="EK564">
        <v>35403</v>
      </c>
      <c r="EL564">
        <v>35351</v>
      </c>
      <c r="EM564">
        <v>15829</v>
      </c>
      <c r="EN564">
        <v>83075</v>
      </c>
      <c r="ES564">
        <v>105</v>
      </c>
      <c r="ET564">
        <v>18996</v>
      </c>
      <c r="EU564">
        <v>81024</v>
      </c>
      <c r="EV564">
        <v>9851</v>
      </c>
      <c r="EW564">
        <v>74791</v>
      </c>
      <c r="EX564">
        <v>3727</v>
      </c>
      <c r="EY564">
        <v>2532</v>
      </c>
      <c r="FA564">
        <v>13</v>
      </c>
      <c r="FB564">
        <v>422</v>
      </c>
      <c r="FC564">
        <v>5405</v>
      </c>
      <c r="FD564">
        <v>3279</v>
      </c>
      <c r="FE564">
        <v>-3167</v>
      </c>
      <c r="FF564">
        <v>2051</v>
      </c>
      <c r="FR564">
        <v>-3167</v>
      </c>
      <c r="FS564">
        <v>2051</v>
      </c>
      <c r="FT564">
        <v>3306</v>
      </c>
      <c r="FU564">
        <v>1255</v>
      </c>
      <c r="FV564">
        <v>139</v>
      </c>
      <c r="FW564">
        <v>3306</v>
      </c>
      <c r="FX564">
        <v>0</v>
      </c>
      <c r="FY564">
        <v>0</v>
      </c>
      <c r="GB564">
        <v>-1</v>
      </c>
      <c r="GC564">
        <v>-81</v>
      </c>
      <c r="GG564">
        <v>68208</v>
      </c>
      <c r="HU564">
        <v>15724</v>
      </c>
      <c r="HV564">
        <v>14867</v>
      </c>
    </row>
    <row r="565" spans="1:375">
      <c r="A565" t="s">
        <v>9279</v>
      </c>
      <c r="B565">
        <v>7743250388</v>
      </c>
      <c r="C565" t="s">
        <v>9021</v>
      </c>
      <c r="D565" t="s">
        <v>9280</v>
      </c>
      <c r="E565">
        <v>25238973</v>
      </c>
      <c r="F565" t="s">
        <v>9281</v>
      </c>
      <c r="G565" t="s">
        <v>3978</v>
      </c>
      <c r="H565" t="s">
        <v>3931</v>
      </c>
      <c r="I565" t="s">
        <v>3932</v>
      </c>
      <c r="T565">
        <v>40</v>
      </c>
      <c r="U565">
        <v>143</v>
      </c>
      <c r="AF565">
        <v>124</v>
      </c>
      <c r="AL565">
        <v>7295</v>
      </c>
      <c r="AM565">
        <v>5298</v>
      </c>
      <c r="AP565">
        <v>9015</v>
      </c>
      <c r="AQ565">
        <v>1359</v>
      </c>
      <c r="BH565">
        <v>13872</v>
      </c>
      <c r="BI565">
        <v>3720</v>
      </c>
      <c r="BX565">
        <v>2602</v>
      </c>
      <c r="BY565">
        <v>3080</v>
      </c>
      <c r="CD565">
        <v>16474</v>
      </c>
      <c r="CE565">
        <v>6800</v>
      </c>
      <c r="CN565">
        <v>626</v>
      </c>
      <c r="CO565">
        <v>91</v>
      </c>
      <c r="CP565">
        <v>1151</v>
      </c>
      <c r="CQ565">
        <v>1818</v>
      </c>
      <c r="CT565">
        <v>302</v>
      </c>
      <c r="CU565">
        <v>450</v>
      </c>
      <c r="CV565">
        <v>-2213</v>
      </c>
      <c r="CW565">
        <v>4650</v>
      </c>
      <c r="DD565">
        <v>28186</v>
      </c>
      <c r="DE565">
        <v>44244</v>
      </c>
      <c r="DF565">
        <v>29572</v>
      </c>
      <c r="DG565">
        <v>37417</v>
      </c>
    </row>
    <row r="566" spans="1:375">
      <c r="A566" t="s">
        <v>9282</v>
      </c>
      <c r="B566">
        <v>2100008039</v>
      </c>
      <c r="C566" t="s">
        <v>9059</v>
      </c>
      <c r="D566" t="s">
        <v>9283</v>
      </c>
      <c r="E566">
        <v>24150139</v>
      </c>
      <c r="F566" t="s">
        <v>9284</v>
      </c>
      <c r="G566" t="s">
        <v>3978</v>
      </c>
      <c r="H566" t="s">
        <v>3931</v>
      </c>
      <c r="I566" t="s">
        <v>3932</v>
      </c>
      <c r="T566">
        <v>62</v>
      </c>
      <c r="AF566">
        <v>101</v>
      </c>
      <c r="AL566">
        <v>516</v>
      </c>
      <c r="AM566">
        <v>1828</v>
      </c>
      <c r="AP566">
        <v>9440</v>
      </c>
      <c r="AQ566">
        <v>17035</v>
      </c>
      <c r="BH566">
        <v>10010</v>
      </c>
      <c r="BI566">
        <v>8179</v>
      </c>
      <c r="BL566">
        <v>0</v>
      </c>
      <c r="BM566">
        <v>10000</v>
      </c>
      <c r="BV566">
        <v>0</v>
      </c>
      <c r="BW566">
        <v>449</v>
      </c>
      <c r="BX566">
        <v>109</v>
      </c>
      <c r="BY566">
        <v>235</v>
      </c>
      <c r="CD566">
        <v>10119</v>
      </c>
      <c r="CE566">
        <v>18863</v>
      </c>
      <c r="CL566">
        <v>919</v>
      </c>
      <c r="CM566">
        <v>449</v>
      </c>
      <c r="CN566">
        <v>898</v>
      </c>
      <c r="CO566">
        <v>187</v>
      </c>
      <c r="CP566">
        <v>9</v>
      </c>
      <c r="CQ566">
        <v>5</v>
      </c>
      <c r="CT566">
        <v>394</v>
      </c>
      <c r="CU566">
        <v>314</v>
      </c>
      <c r="CV566">
        <v>1831</v>
      </c>
      <c r="CW566">
        <v>8168</v>
      </c>
      <c r="DD566">
        <v>10477</v>
      </c>
      <c r="DE566">
        <v>12028</v>
      </c>
      <c r="DF566">
        <v>8222</v>
      </c>
      <c r="DG566">
        <v>3279</v>
      </c>
    </row>
    <row r="567" spans="1:375">
      <c r="A567" t="s">
        <v>9285</v>
      </c>
      <c r="B567">
        <v>7000008612</v>
      </c>
      <c r="C567" t="s">
        <v>9286</v>
      </c>
      <c r="D567" t="s">
        <v>9287</v>
      </c>
      <c r="E567">
        <v>23174116</v>
      </c>
      <c r="F567" t="s">
        <v>9288</v>
      </c>
      <c r="G567" t="s">
        <v>3936</v>
      </c>
      <c r="H567" t="s">
        <v>3931</v>
      </c>
      <c r="I567" t="s">
        <v>3932</v>
      </c>
      <c r="AF567">
        <v>103</v>
      </c>
      <c r="AL567">
        <v>931</v>
      </c>
      <c r="AM567">
        <v>1024</v>
      </c>
      <c r="AN567">
        <v>11476</v>
      </c>
      <c r="AP567">
        <v>3136</v>
      </c>
      <c r="AQ567">
        <v>1532</v>
      </c>
      <c r="AT567">
        <v>15646</v>
      </c>
      <c r="AU567">
        <v>2556</v>
      </c>
      <c r="AV567">
        <v>10000</v>
      </c>
      <c r="AW567">
        <v>1000</v>
      </c>
      <c r="BB567">
        <v>2072</v>
      </c>
      <c r="BF567">
        <v>-1973</v>
      </c>
      <c r="BG567">
        <v>-49</v>
      </c>
      <c r="BH567">
        <v>10099</v>
      </c>
      <c r="BI567">
        <v>951</v>
      </c>
      <c r="BL567">
        <v>5015</v>
      </c>
      <c r="BM567">
        <v>1605</v>
      </c>
      <c r="BT567">
        <v>5015</v>
      </c>
      <c r="BU567">
        <v>1605</v>
      </c>
      <c r="BX567">
        <v>532</v>
      </c>
      <c r="CB567">
        <v>532</v>
      </c>
      <c r="CC567">
        <v>0</v>
      </c>
      <c r="CD567">
        <v>15646</v>
      </c>
      <c r="CE567">
        <v>2556</v>
      </c>
      <c r="CH567">
        <v>1246</v>
      </c>
      <c r="CN567">
        <v>8</v>
      </c>
      <c r="CP567">
        <v>3056</v>
      </c>
      <c r="CQ567">
        <v>49</v>
      </c>
      <c r="CR567">
        <v>-1802</v>
      </c>
      <c r="CS567">
        <v>-49</v>
      </c>
      <c r="CT567">
        <v>-122</v>
      </c>
      <c r="CV567">
        <v>-1924</v>
      </c>
      <c r="CW567">
        <v>-49</v>
      </c>
      <c r="DB567">
        <v>-1924</v>
      </c>
      <c r="DC567">
        <v>-49</v>
      </c>
      <c r="DD567">
        <v>1966</v>
      </c>
      <c r="DF567">
        <v>720</v>
      </c>
      <c r="DH567">
        <v>1246</v>
      </c>
    </row>
    <row r="568" spans="1:375">
      <c r="A568" t="s">
        <v>9289</v>
      </c>
      <c r="B568">
        <v>7842226280</v>
      </c>
      <c r="C568" t="s">
        <v>8483</v>
      </c>
      <c r="D568" t="s">
        <v>9290</v>
      </c>
      <c r="E568">
        <v>22853962</v>
      </c>
      <c r="G568" t="s">
        <v>3936</v>
      </c>
      <c r="H568" t="s">
        <v>3931</v>
      </c>
      <c r="I568" t="s">
        <v>3932</v>
      </c>
      <c r="AL568">
        <v>216</v>
      </c>
      <c r="AP568">
        <v>10114</v>
      </c>
      <c r="AT568">
        <v>10330</v>
      </c>
      <c r="AU568">
        <v>0</v>
      </c>
      <c r="AV568">
        <v>10000</v>
      </c>
      <c r="BH568">
        <v>10000</v>
      </c>
      <c r="BI568">
        <v>0</v>
      </c>
      <c r="BV568">
        <v>330</v>
      </c>
      <c r="CB568">
        <v>330</v>
      </c>
      <c r="CC568">
        <v>0</v>
      </c>
      <c r="CD568">
        <v>10330</v>
      </c>
      <c r="CE568">
        <v>0</v>
      </c>
      <c r="DJ568">
        <v>0</v>
      </c>
      <c r="DL568">
        <v>0</v>
      </c>
      <c r="DW568">
        <v>0</v>
      </c>
      <c r="DY568">
        <v>0</v>
      </c>
      <c r="DZ568">
        <v>10000</v>
      </c>
      <c r="EB568">
        <v>10000</v>
      </c>
      <c r="EH568">
        <v>10000</v>
      </c>
      <c r="EJ568">
        <v>10000</v>
      </c>
      <c r="EK568">
        <v>10000</v>
      </c>
      <c r="EL568">
        <v>0</v>
      </c>
      <c r="EM568">
        <v>10330</v>
      </c>
      <c r="ET568">
        <v>216</v>
      </c>
      <c r="EV568">
        <v>171</v>
      </c>
      <c r="FC568">
        <v>45</v>
      </c>
      <c r="FE568">
        <v>-216</v>
      </c>
      <c r="FK568">
        <v>330</v>
      </c>
      <c r="FP568">
        <v>10330</v>
      </c>
      <c r="FR568">
        <v>10114</v>
      </c>
      <c r="FT568">
        <v>0</v>
      </c>
      <c r="FV568">
        <v>10114</v>
      </c>
      <c r="FX568">
        <v>0</v>
      </c>
      <c r="FY568">
        <v>0</v>
      </c>
      <c r="IY568">
        <v>10000</v>
      </c>
    </row>
    <row r="569" spans="1:375">
      <c r="A569" t="s">
        <v>9291</v>
      </c>
      <c r="B569">
        <v>5263092667</v>
      </c>
      <c r="C569" t="s">
        <v>9292</v>
      </c>
      <c r="D569" t="s">
        <v>9293</v>
      </c>
      <c r="E569">
        <v>23974353</v>
      </c>
      <c r="F569" t="s">
        <v>9294</v>
      </c>
      <c r="G569" t="s">
        <v>3936</v>
      </c>
      <c r="H569" t="s">
        <v>3931</v>
      </c>
      <c r="I569" t="s">
        <v>3932</v>
      </c>
      <c r="T569">
        <v>0</v>
      </c>
      <c r="U569">
        <v>2567</v>
      </c>
      <c r="AF569">
        <v>10598</v>
      </c>
      <c r="AG569">
        <v>36</v>
      </c>
      <c r="AL569">
        <v>1282</v>
      </c>
      <c r="AM569">
        <v>4690</v>
      </c>
      <c r="AP569">
        <v>181</v>
      </c>
      <c r="AQ569">
        <v>566</v>
      </c>
      <c r="BH569">
        <v>2619</v>
      </c>
      <c r="BI569">
        <v>-4770</v>
      </c>
      <c r="BV569">
        <v>8131</v>
      </c>
      <c r="BW569">
        <v>3575</v>
      </c>
      <c r="BX569">
        <v>1311</v>
      </c>
      <c r="BY569">
        <v>9054</v>
      </c>
      <c r="CD569">
        <v>12061</v>
      </c>
      <c r="CE569">
        <v>7859</v>
      </c>
      <c r="CN569">
        <v>3604</v>
      </c>
      <c r="CO569">
        <v>578</v>
      </c>
      <c r="CP569">
        <v>2397</v>
      </c>
      <c r="CQ569">
        <v>865</v>
      </c>
      <c r="CT569">
        <v>454</v>
      </c>
      <c r="CU569">
        <v>526</v>
      </c>
      <c r="CV569">
        <v>7349</v>
      </c>
      <c r="CW569">
        <v>-3966</v>
      </c>
      <c r="DD569">
        <v>23876</v>
      </c>
      <c r="DE569">
        <v>26993</v>
      </c>
      <c r="DF569">
        <v>17280</v>
      </c>
      <c r="DG569">
        <v>30146</v>
      </c>
    </row>
    <row r="570" spans="1:375">
      <c r="A570" t="s">
        <v>9295</v>
      </c>
      <c r="B570">
        <v>5032335873</v>
      </c>
      <c r="C570" t="s">
        <v>8302</v>
      </c>
      <c r="D570" t="s">
        <v>9296</v>
      </c>
      <c r="E570">
        <v>23030413</v>
      </c>
      <c r="F570" t="s">
        <v>9297</v>
      </c>
      <c r="G570" t="s">
        <v>3978</v>
      </c>
      <c r="H570" t="s">
        <v>3931</v>
      </c>
      <c r="I570" t="s">
        <v>3932</v>
      </c>
      <c r="AL570">
        <v>25031</v>
      </c>
      <c r="AM570">
        <v>17474</v>
      </c>
      <c r="AP570">
        <v>1732</v>
      </c>
      <c r="AQ570">
        <v>824</v>
      </c>
      <c r="BH570">
        <v>24820</v>
      </c>
      <c r="BI570">
        <v>10837</v>
      </c>
      <c r="BL570">
        <v>1510</v>
      </c>
      <c r="BM570">
        <v>6690</v>
      </c>
      <c r="BX570">
        <v>434</v>
      </c>
      <c r="BY570">
        <v>770</v>
      </c>
      <c r="CD570">
        <v>26763</v>
      </c>
      <c r="CE570">
        <v>18298</v>
      </c>
      <c r="CN570">
        <v>28190</v>
      </c>
      <c r="CO570">
        <v>17445</v>
      </c>
      <c r="CP570">
        <v>4834</v>
      </c>
      <c r="CQ570">
        <v>2302</v>
      </c>
      <c r="CT570">
        <v>1070</v>
      </c>
      <c r="CU570">
        <v>613</v>
      </c>
      <c r="CV570">
        <v>13982</v>
      </c>
      <c r="CW570">
        <v>9550</v>
      </c>
      <c r="DF570">
        <v>8304</v>
      </c>
      <c r="DG570">
        <v>4980</v>
      </c>
    </row>
    <row r="571" spans="1:375">
      <c r="A571" t="s">
        <v>20017</v>
      </c>
      <c r="B571">
        <v>7735174895</v>
      </c>
      <c r="C571" t="s">
        <v>4048</v>
      </c>
      <c r="D571" t="s">
        <v>20018</v>
      </c>
      <c r="E571">
        <v>25477640</v>
      </c>
      <c r="F571" t="s">
        <v>16123</v>
      </c>
      <c r="G571" t="s">
        <v>3936</v>
      </c>
      <c r="H571" t="s">
        <v>3931</v>
      </c>
      <c r="I571" t="s">
        <v>3932</v>
      </c>
      <c r="T571">
        <v>25</v>
      </c>
      <c r="U571">
        <v>691</v>
      </c>
      <c r="X571">
        <v>97144</v>
      </c>
      <c r="Y571">
        <v>416339</v>
      </c>
      <c r="AD571">
        <v>97169</v>
      </c>
      <c r="AE571">
        <v>417030</v>
      </c>
      <c r="AF571">
        <v>28307</v>
      </c>
      <c r="AG571">
        <v>26299</v>
      </c>
      <c r="AL571">
        <v>48490</v>
      </c>
      <c r="AM571">
        <v>76206</v>
      </c>
      <c r="AP571">
        <v>5143</v>
      </c>
      <c r="AQ571">
        <v>6163</v>
      </c>
      <c r="AR571">
        <v>474</v>
      </c>
      <c r="AS571">
        <v>1771</v>
      </c>
      <c r="AT571">
        <v>82414</v>
      </c>
      <c r="AU571">
        <v>110438</v>
      </c>
      <c r="AV571">
        <v>10010</v>
      </c>
      <c r="AW571">
        <v>10010</v>
      </c>
      <c r="BF571">
        <v>-62028</v>
      </c>
      <c r="BG571">
        <v>1377</v>
      </c>
      <c r="BH571">
        <v>-52018</v>
      </c>
      <c r="BI571">
        <v>11387</v>
      </c>
      <c r="BL571">
        <v>118818</v>
      </c>
      <c r="BM571">
        <v>196293</v>
      </c>
      <c r="BP571">
        <v>1303</v>
      </c>
      <c r="BQ571">
        <v>2207</v>
      </c>
      <c r="BT571">
        <v>118818</v>
      </c>
      <c r="BU571">
        <v>196293</v>
      </c>
      <c r="BV571">
        <v>101979</v>
      </c>
      <c r="BW571">
        <v>303701</v>
      </c>
      <c r="BX571">
        <v>9501</v>
      </c>
      <c r="BY571">
        <v>13880</v>
      </c>
      <c r="CB571">
        <v>112783</v>
      </c>
      <c r="CC571">
        <v>319788</v>
      </c>
      <c r="CD571">
        <v>179583</v>
      </c>
      <c r="CE571">
        <v>527468</v>
      </c>
      <c r="CF571">
        <v>36141</v>
      </c>
      <c r="CG571">
        <v>72391</v>
      </c>
      <c r="CH571">
        <v>15282</v>
      </c>
      <c r="CI571">
        <v>68040</v>
      </c>
      <c r="CJ571">
        <v>41</v>
      </c>
      <c r="CK571">
        <v>2</v>
      </c>
      <c r="CL571">
        <v>58800</v>
      </c>
      <c r="CM571">
        <v>85821</v>
      </c>
      <c r="CN571">
        <v>407362</v>
      </c>
      <c r="CO571">
        <v>678628</v>
      </c>
      <c r="CP571">
        <v>420324</v>
      </c>
      <c r="CQ571">
        <v>689518</v>
      </c>
      <c r="CR571">
        <v>-56439</v>
      </c>
      <c r="CS571">
        <v>-28669</v>
      </c>
      <c r="CT571">
        <v>-6966</v>
      </c>
      <c r="CU571">
        <v>-12136</v>
      </c>
      <c r="CV571">
        <v>-63405</v>
      </c>
      <c r="CW571">
        <v>-40805</v>
      </c>
      <c r="DB571">
        <v>-63405</v>
      </c>
      <c r="DC571">
        <v>-40805</v>
      </c>
      <c r="DD571">
        <v>55794</v>
      </c>
      <c r="DE571">
        <v>150781</v>
      </c>
      <c r="DF571">
        <v>4371</v>
      </c>
      <c r="DG571">
        <v>10350</v>
      </c>
      <c r="DH571">
        <v>51423</v>
      </c>
      <c r="DI571">
        <v>140431</v>
      </c>
      <c r="DJ571">
        <v>10010</v>
      </c>
      <c r="DK571">
        <v>42182</v>
      </c>
      <c r="DL571">
        <v>52192</v>
      </c>
      <c r="DR571">
        <v>0</v>
      </c>
      <c r="DS571">
        <v>40806</v>
      </c>
      <c r="DT571">
        <v>40806</v>
      </c>
      <c r="DW571">
        <v>10010</v>
      </c>
      <c r="DX571">
        <v>1377</v>
      </c>
      <c r="DY571">
        <v>11387</v>
      </c>
      <c r="EC571">
        <v>0</v>
      </c>
      <c r="ED571">
        <v>63405</v>
      </c>
      <c r="EE571">
        <v>63405</v>
      </c>
      <c r="EH571">
        <v>10010</v>
      </c>
      <c r="EI571">
        <v>-62028</v>
      </c>
      <c r="EJ571">
        <v>-52018</v>
      </c>
      <c r="EK571">
        <v>-52018</v>
      </c>
      <c r="EL571">
        <v>11387</v>
      </c>
      <c r="EM571">
        <v>9500</v>
      </c>
      <c r="EN571">
        <v>595490</v>
      </c>
      <c r="EO571">
        <v>66944</v>
      </c>
      <c r="EP571">
        <v>30008</v>
      </c>
      <c r="ES571">
        <v>627</v>
      </c>
      <c r="ET571">
        <v>319785</v>
      </c>
      <c r="EU571">
        <v>642618</v>
      </c>
      <c r="EV571">
        <v>23067</v>
      </c>
      <c r="EW571">
        <v>61453</v>
      </c>
      <c r="EX571">
        <v>13810</v>
      </c>
      <c r="EY571">
        <v>38066</v>
      </c>
      <c r="EZ571">
        <v>38917</v>
      </c>
      <c r="FA571">
        <v>6966</v>
      </c>
      <c r="FB571">
        <v>5761</v>
      </c>
      <c r="FC571">
        <v>4221</v>
      </c>
      <c r="FD571">
        <v>280297</v>
      </c>
      <c r="FE571">
        <v>223189</v>
      </c>
      <c r="FF571">
        <v>-148876</v>
      </c>
      <c r="FG571">
        <v>0</v>
      </c>
      <c r="FH571">
        <v>230</v>
      </c>
      <c r="FI571">
        <v>86076</v>
      </c>
      <c r="FJ571">
        <v>199935</v>
      </c>
      <c r="FK571">
        <v>9500</v>
      </c>
      <c r="FL571">
        <v>595490</v>
      </c>
      <c r="FO571">
        <v>319785</v>
      </c>
      <c r="FP571">
        <v>-310285</v>
      </c>
      <c r="FQ571">
        <v>-47128</v>
      </c>
      <c r="FR571">
        <v>-1020</v>
      </c>
      <c r="FS571">
        <v>3931</v>
      </c>
      <c r="FT571">
        <v>6163</v>
      </c>
      <c r="FU571">
        <v>2232</v>
      </c>
      <c r="FV571">
        <v>5143</v>
      </c>
      <c r="FW571">
        <v>6163</v>
      </c>
      <c r="GG571">
        <v>16573</v>
      </c>
      <c r="GH571">
        <v>78300</v>
      </c>
      <c r="GI571">
        <v>86066</v>
      </c>
      <c r="GJ571">
        <v>392918</v>
      </c>
      <c r="GM571">
        <v>0</v>
      </c>
      <c r="GN571">
        <v>192743</v>
      </c>
      <c r="GQ571">
        <v>642618</v>
      </c>
      <c r="IH571">
        <v>0</v>
      </c>
      <c r="II571">
        <v>10</v>
      </c>
      <c r="IN571">
        <v>63405</v>
      </c>
      <c r="IO571">
        <v>63405</v>
      </c>
      <c r="KB571">
        <v>40806</v>
      </c>
      <c r="KC571">
        <v>40806</v>
      </c>
      <c r="MO571">
        <v>10</v>
      </c>
    </row>
    <row r="572" spans="1:375">
      <c r="A572" t="s">
        <v>20019</v>
      </c>
      <c r="B572">
        <v>1832159860</v>
      </c>
      <c r="C572" t="s">
        <v>8408</v>
      </c>
      <c r="D572" t="s">
        <v>20020</v>
      </c>
      <c r="E572">
        <v>23820699</v>
      </c>
      <c r="F572" t="s">
        <v>20021</v>
      </c>
      <c r="G572" t="s">
        <v>3936</v>
      </c>
      <c r="H572" t="s">
        <v>3931</v>
      </c>
      <c r="I572" t="s">
        <v>3932</v>
      </c>
      <c r="T572">
        <v>15745</v>
      </c>
      <c r="U572">
        <v>15745</v>
      </c>
      <c r="AF572">
        <v>117</v>
      </c>
      <c r="AG572">
        <v>55</v>
      </c>
      <c r="AL572">
        <v>14016</v>
      </c>
      <c r="AM572">
        <v>6924</v>
      </c>
      <c r="AP572">
        <v>22</v>
      </c>
      <c r="AQ572">
        <v>9</v>
      </c>
      <c r="BH572">
        <v>21430</v>
      </c>
      <c r="BI572">
        <v>22363</v>
      </c>
      <c r="BL572">
        <v>7862</v>
      </c>
      <c r="BM572">
        <v>250</v>
      </c>
      <c r="BX572">
        <v>608</v>
      </c>
      <c r="BY572">
        <v>120</v>
      </c>
      <c r="CD572">
        <v>29900</v>
      </c>
      <c r="CE572">
        <v>22732</v>
      </c>
      <c r="CL572">
        <v>0</v>
      </c>
      <c r="CM572">
        <v>6</v>
      </c>
      <c r="CP572">
        <v>23</v>
      </c>
      <c r="CQ572">
        <v>5</v>
      </c>
      <c r="CT572">
        <v>2</v>
      </c>
      <c r="CU572">
        <v>10</v>
      </c>
      <c r="CV572">
        <v>-933</v>
      </c>
      <c r="CW572">
        <v>0</v>
      </c>
      <c r="DD572">
        <v>33</v>
      </c>
      <c r="DE572">
        <v>323</v>
      </c>
      <c r="DF572">
        <v>941</v>
      </c>
      <c r="DG572">
        <v>302</v>
      </c>
    </row>
    <row r="573" spans="1:375">
      <c r="A573" t="s">
        <v>20022</v>
      </c>
      <c r="B573">
        <v>5003166395</v>
      </c>
      <c r="C573" t="s">
        <v>20023</v>
      </c>
      <c r="D573" t="s">
        <v>20024</v>
      </c>
      <c r="E573">
        <v>24288355</v>
      </c>
      <c r="F573" t="s">
        <v>20025</v>
      </c>
      <c r="G573" t="s">
        <v>3936</v>
      </c>
      <c r="H573" t="s">
        <v>3931</v>
      </c>
      <c r="I573" t="s">
        <v>3932</v>
      </c>
      <c r="AP573">
        <v>10</v>
      </c>
      <c r="BH573">
        <v>10</v>
      </c>
      <c r="CD573">
        <v>10</v>
      </c>
      <c r="CE573">
        <v>0</v>
      </c>
    </row>
    <row r="574" spans="1:375">
      <c r="A574" t="s">
        <v>20026</v>
      </c>
      <c r="B574">
        <v>7449154545</v>
      </c>
      <c r="C574" t="s">
        <v>20027</v>
      </c>
      <c r="D574" t="s">
        <v>20028</v>
      </c>
      <c r="E574">
        <v>25015875</v>
      </c>
      <c r="F574" t="s">
        <v>20029</v>
      </c>
      <c r="G574" t="s">
        <v>3936</v>
      </c>
      <c r="H574" t="s">
        <v>3931</v>
      </c>
      <c r="I574" t="s">
        <v>3932</v>
      </c>
      <c r="AL574">
        <v>3559</v>
      </c>
      <c r="AP574">
        <v>128</v>
      </c>
      <c r="BH574">
        <v>3630</v>
      </c>
      <c r="BX574">
        <v>57</v>
      </c>
      <c r="CD574">
        <v>3687</v>
      </c>
      <c r="CE574">
        <v>0</v>
      </c>
      <c r="CP574">
        <v>23</v>
      </c>
      <c r="CT574">
        <v>50</v>
      </c>
      <c r="CV574">
        <v>1340</v>
      </c>
      <c r="CW574">
        <v>0</v>
      </c>
      <c r="DD574">
        <v>1670</v>
      </c>
      <c r="DF574">
        <v>257</v>
      </c>
    </row>
    <row r="575" spans="1:375">
      <c r="A575" t="s">
        <v>20030</v>
      </c>
      <c r="B575">
        <v>6165241369</v>
      </c>
      <c r="C575" t="s">
        <v>4185</v>
      </c>
      <c r="D575" t="s">
        <v>20031</v>
      </c>
      <c r="E575">
        <v>24942218</v>
      </c>
      <c r="F575" t="s">
        <v>20032</v>
      </c>
      <c r="G575" t="s">
        <v>3936</v>
      </c>
      <c r="H575" t="s">
        <v>3931</v>
      </c>
      <c r="I575" t="s">
        <v>3932</v>
      </c>
      <c r="AP575">
        <v>10011</v>
      </c>
      <c r="AT575">
        <v>10011</v>
      </c>
      <c r="AU575">
        <v>0</v>
      </c>
      <c r="AV575">
        <v>10</v>
      </c>
      <c r="AX575">
        <v>0</v>
      </c>
      <c r="AY575">
        <v>0</v>
      </c>
      <c r="BB575">
        <v>10001</v>
      </c>
      <c r="BH575">
        <v>10011</v>
      </c>
      <c r="BI575">
        <v>0</v>
      </c>
      <c r="CD575">
        <v>10011</v>
      </c>
      <c r="CE575">
        <v>0</v>
      </c>
      <c r="CF575">
        <v>5</v>
      </c>
      <c r="CG575">
        <v>0</v>
      </c>
      <c r="CH575">
        <v>-5</v>
      </c>
      <c r="CI575">
        <v>0</v>
      </c>
      <c r="CL575">
        <v>0</v>
      </c>
      <c r="CM575">
        <v>0</v>
      </c>
      <c r="CP575">
        <v>0</v>
      </c>
      <c r="CQ575">
        <v>0</v>
      </c>
      <c r="CR575">
        <v>-5</v>
      </c>
      <c r="CS575">
        <v>0</v>
      </c>
      <c r="CV575">
        <v>-5</v>
      </c>
      <c r="CW575">
        <v>0</v>
      </c>
      <c r="CX575">
        <v>0</v>
      </c>
      <c r="CY575">
        <v>0</v>
      </c>
      <c r="DB575">
        <v>-5</v>
      </c>
      <c r="DC575">
        <v>0</v>
      </c>
      <c r="DF575">
        <v>0</v>
      </c>
      <c r="DG575">
        <v>0</v>
      </c>
      <c r="DH575">
        <v>0</v>
      </c>
      <c r="DI575">
        <v>0</v>
      </c>
      <c r="DJ575">
        <v>0</v>
      </c>
      <c r="DL575">
        <v>0</v>
      </c>
      <c r="DM575">
        <v>0</v>
      </c>
      <c r="DO575">
        <v>0</v>
      </c>
      <c r="DR575">
        <v>0</v>
      </c>
      <c r="DS575">
        <v>0</v>
      </c>
      <c r="DT575">
        <v>0</v>
      </c>
      <c r="DU575">
        <v>0</v>
      </c>
      <c r="DV575">
        <v>0</v>
      </c>
      <c r="DW575">
        <v>0</v>
      </c>
      <c r="DX575">
        <v>0</v>
      </c>
      <c r="DY575">
        <v>0</v>
      </c>
      <c r="DZ575">
        <v>10</v>
      </c>
      <c r="EB575">
        <v>10016</v>
      </c>
      <c r="EC575">
        <v>0</v>
      </c>
      <c r="ED575">
        <v>0</v>
      </c>
      <c r="EE575">
        <v>0</v>
      </c>
      <c r="EF575">
        <v>0</v>
      </c>
      <c r="EG575">
        <v>0</v>
      </c>
      <c r="EH575">
        <v>10</v>
      </c>
      <c r="EI575">
        <v>0</v>
      </c>
      <c r="EJ575">
        <v>10011</v>
      </c>
      <c r="EM575">
        <v>10016</v>
      </c>
      <c r="ET575">
        <v>0</v>
      </c>
      <c r="EU575">
        <v>0</v>
      </c>
      <c r="EV575">
        <v>5</v>
      </c>
      <c r="EW575">
        <v>0</v>
      </c>
      <c r="EX575">
        <v>0</v>
      </c>
      <c r="EY575">
        <v>0</v>
      </c>
      <c r="EZ575">
        <v>0</v>
      </c>
      <c r="FA575">
        <v>0</v>
      </c>
      <c r="FB575">
        <v>0</v>
      </c>
      <c r="FC575">
        <v>0</v>
      </c>
      <c r="FD575">
        <v>0</v>
      </c>
      <c r="FE575">
        <v>-5</v>
      </c>
      <c r="FF575">
        <v>0</v>
      </c>
      <c r="FG575">
        <v>0</v>
      </c>
      <c r="FH575">
        <v>0</v>
      </c>
      <c r="FI575">
        <v>0</v>
      </c>
      <c r="FJ575">
        <v>0</v>
      </c>
      <c r="FM575">
        <v>0</v>
      </c>
      <c r="FN575">
        <v>0</v>
      </c>
      <c r="FO575">
        <v>0</v>
      </c>
      <c r="FP575">
        <v>10016</v>
      </c>
      <c r="FQ575">
        <v>0</v>
      </c>
      <c r="FR575">
        <v>10011</v>
      </c>
      <c r="FS575">
        <v>0</v>
      </c>
      <c r="FT575">
        <v>0</v>
      </c>
      <c r="FV575">
        <v>10011</v>
      </c>
      <c r="FW575">
        <v>0</v>
      </c>
      <c r="GE575">
        <v>0</v>
      </c>
      <c r="GF575">
        <v>0</v>
      </c>
      <c r="GH575">
        <v>0</v>
      </c>
      <c r="GM575">
        <v>0</v>
      </c>
      <c r="GN575">
        <v>0</v>
      </c>
      <c r="GO575">
        <v>0</v>
      </c>
      <c r="GP575">
        <v>0</v>
      </c>
      <c r="GQ575">
        <v>0</v>
      </c>
      <c r="GU575">
        <v>0</v>
      </c>
      <c r="GV575">
        <v>10001</v>
      </c>
      <c r="IB575">
        <v>0</v>
      </c>
      <c r="IC575">
        <v>0</v>
      </c>
      <c r="ID575">
        <v>0</v>
      </c>
      <c r="IE575">
        <v>0</v>
      </c>
      <c r="IF575">
        <v>0</v>
      </c>
      <c r="IH575">
        <v>0</v>
      </c>
      <c r="II575">
        <v>0</v>
      </c>
      <c r="IJ575">
        <v>0</v>
      </c>
      <c r="IK575">
        <v>0</v>
      </c>
      <c r="IN575">
        <v>0</v>
      </c>
      <c r="IO575">
        <v>0</v>
      </c>
      <c r="IW575">
        <v>0</v>
      </c>
      <c r="IX575">
        <v>0</v>
      </c>
      <c r="IY575">
        <v>10016</v>
      </c>
      <c r="JI575">
        <v>0</v>
      </c>
      <c r="JO575">
        <v>0</v>
      </c>
      <c r="JQ575">
        <v>0</v>
      </c>
      <c r="JY575">
        <v>0</v>
      </c>
      <c r="JZ575">
        <v>0</v>
      </c>
      <c r="KA575">
        <v>0</v>
      </c>
      <c r="KB575">
        <v>0</v>
      </c>
      <c r="KC575">
        <v>0</v>
      </c>
      <c r="KD575">
        <v>0</v>
      </c>
      <c r="KE575">
        <v>0</v>
      </c>
      <c r="KF575">
        <v>0</v>
      </c>
      <c r="KG575">
        <v>0</v>
      </c>
      <c r="KH575">
        <v>0</v>
      </c>
      <c r="KL575">
        <v>0</v>
      </c>
      <c r="KM575">
        <v>0</v>
      </c>
      <c r="KQ575">
        <v>0</v>
      </c>
      <c r="KR575">
        <v>0</v>
      </c>
      <c r="KS575">
        <v>0</v>
      </c>
      <c r="KT575">
        <v>0</v>
      </c>
      <c r="KU575">
        <v>0</v>
      </c>
      <c r="KW575">
        <v>0</v>
      </c>
      <c r="KY575">
        <v>10006</v>
      </c>
      <c r="KZ575">
        <v>0</v>
      </c>
      <c r="LD575">
        <v>0</v>
      </c>
      <c r="LF575">
        <v>10006</v>
      </c>
      <c r="LG575">
        <v>10006</v>
      </c>
      <c r="LH575">
        <v>10</v>
      </c>
      <c r="LN575">
        <v>0</v>
      </c>
      <c r="LO575">
        <v>0</v>
      </c>
      <c r="LP575">
        <v>0</v>
      </c>
      <c r="LQ575">
        <v>0</v>
      </c>
      <c r="LR575">
        <v>0</v>
      </c>
      <c r="LS575">
        <v>0</v>
      </c>
      <c r="LT575">
        <v>0</v>
      </c>
      <c r="LU575">
        <v>0</v>
      </c>
      <c r="LV575">
        <v>0</v>
      </c>
      <c r="LZ575">
        <v>0</v>
      </c>
      <c r="MA575">
        <v>0</v>
      </c>
      <c r="ME575">
        <v>0</v>
      </c>
      <c r="MF575">
        <v>0</v>
      </c>
      <c r="MK575">
        <v>0</v>
      </c>
      <c r="ML575">
        <v>-5</v>
      </c>
      <c r="NJ575">
        <v>0</v>
      </c>
      <c r="NK575">
        <v>0</v>
      </c>
    </row>
    <row r="576" spans="1:375">
      <c r="A576" t="s">
        <v>20033</v>
      </c>
      <c r="B576">
        <v>9724061540</v>
      </c>
      <c r="C576" t="s">
        <v>8722</v>
      </c>
      <c r="D576" t="s">
        <v>20034</v>
      </c>
      <c r="E576">
        <v>23756407</v>
      </c>
      <c r="F576" t="s">
        <v>20035</v>
      </c>
      <c r="G576" t="s">
        <v>3936</v>
      </c>
      <c r="H576" t="s">
        <v>3931</v>
      </c>
      <c r="I576" t="s">
        <v>3932</v>
      </c>
      <c r="L576">
        <v>727</v>
      </c>
      <c r="T576">
        <v>121</v>
      </c>
      <c r="AD576">
        <v>847</v>
      </c>
      <c r="AE576">
        <v>0</v>
      </c>
      <c r="AL576">
        <v>18</v>
      </c>
      <c r="AM576">
        <v>2</v>
      </c>
      <c r="AN576">
        <v>9784</v>
      </c>
      <c r="AP576">
        <v>14</v>
      </c>
      <c r="AQ576">
        <v>1</v>
      </c>
      <c r="AT576">
        <v>9816</v>
      </c>
      <c r="AU576">
        <v>3</v>
      </c>
      <c r="AV576">
        <v>10</v>
      </c>
      <c r="AW576">
        <v>10</v>
      </c>
      <c r="BB576">
        <v>11000</v>
      </c>
      <c r="BF576">
        <v>-354</v>
      </c>
      <c r="BG576">
        <v>-59</v>
      </c>
      <c r="BH576">
        <v>10656</v>
      </c>
      <c r="BI576">
        <v>-49</v>
      </c>
      <c r="BL576">
        <v>0</v>
      </c>
      <c r="BM576">
        <v>52</v>
      </c>
      <c r="BT576">
        <v>0</v>
      </c>
      <c r="BU576">
        <v>52</v>
      </c>
      <c r="BX576">
        <v>7</v>
      </c>
      <c r="CB576">
        <v>7</v>
      </c>
      <c r="CC576">
        <v>0</v>
      </c>
      <c r="CD576">
        <v>10663</v>
      </c>
      <c r="CE576">
        <v>3</v>
      </c>
      <c r="CH576">
        <v>75</v>
      </c>
      <c r="CP576">
        <v>351</v>
      </c>
      <c r="CQ576">
        <v>4</v>
      </c>
      <c r="CR576">
        <v>-276</v>
      </c>
      <c r="CS576">
        <v>-4</v>
      </c>
      <c r="CT576">
        <v>-19</v>
      </c>
      <c r="CV576">
        <v>-295</v>
      </c>
      <c r="CW576">
        <v>-4</v>
      </c>
      <c r="CX576">
        <v>19</v>
      </c>
      <c r="DB576">
        <v>-295</v>
      </c>
      <c r="DC576">
        <v>-4</v>
      </c>
      <c r="DD576">
        <v>320</v>
      </c>
      <c r="DF576">
        <v>245</v>
      </c>
      <c r="DH576">
        <v>75</v>
      </c>
      <c r="DJ576">
        <v>10</v>
      </c>
      <c r="DK576">
        <v>-55</v>
      </c>
      <c r="DL576">
        <v>-45</v>
      </c>
      <c r="DR576">
        <v>0</v>
      </c>
      <c r="DS576">
        <v>4</v>
      </c>
      <c r="DT576">
        <v>4</v>
      </c>
      <c r="DW576">
        <v>10</v>
      </c>
      <c r="DX576">
        <v>-59</v>
      </c>
      <c r="DY576">
        <v>-49</v>
      </c>
      <c r="EC576">
        <v>0</v>
      </c>
      <c r="ED576">
        <v>295</v>
      </c>
      <c r="EE576">
        <v>295</v>
      </c>
      <c r="EH576">
        <v>10</v>
      </c>
      <c r="EI576">
        <v>-354</v>
      </c>
      <c r="EJ576">
        <v>10656</v>
      </c>
      <c r="EK576">
        <v>10656</v>
      </c>
      <c r="EL576">
        <v>-49</v>
      </c>
      <c r="EM576">
        <v>11005</v>
      </c>
      <c r="EN576">
        <v>7</v>
      </c>
      <c r="EO576">
        <v>320</v>
      </c>
      <c r="ET576">
        <v>57</v>
      </c>
      <c r="EU576">
        <v>6</v>
      </c>
      <c r="EV576">
        <v>1110</v>
      </c>
      <c r="FC576">
        <v>361</v>
      </c>
      <c r="FD576">
        <v>6</v>
      </c>
      <c r="FE576">
        <v>-1151</v>
      </c>
      <c r="FF576">
        <v>-6</v>
      </c>
      <c r="FI576">
        <v>-9784</v>
      </c>
      <c r="FK576">
        <v>5</v>
      </c>
      <c r="FL576">
        <v>7</v>
      </c>
      <c r="FO576">
        <v>57</v>
      </c>
      <c r="FP576">
        <v>10948</v>
      </c>
      <c r="FQ576">
        <v>7</v>
      </c>
      <c r="FR576">
        <v>13</v>
      </c>
      <c r="FS576">
        <v>1</v>
      </c>
      <c r="FT576">
        <v>1</v>
      </c>
      <c r="FV576">
        <v>14</v>
      </c>
      <c r="FW576">
        <v>1</v>
      </c>
      <c r="FX576">
        <v>0</v>
      </c>
      <c r="FY576">
        <v>0</v>
      </c>
      <c r="GI576">
        <v>75</v>
      </c>
      <c r="GM576">
        <v>9859</v>
      </c>
      <c r="GV576">
        <v>11000</v>
      </c>
      <c r="GW576">
        <v>-4</v>
      </c>
      <c r="GX576">
        <v>0</v>
      </c>
      <c r="GY576">
        <v>-49</v>
      </c>
      <c r="HC576">
        <v>-4</v>
      </c>
      <c r="HD576">
        <v>0</v>
      </c>
      <c r="HE576">
        <v>-49</v>
      </c>
      <c r="HF576">
        <v>-4</v>
      </c>
      <c r="HG576">
        <v>0</v>
      </c>
      <c r="HH576">
        <v>-59</v>
      </c>
      <c r="HL576">
        <v>-4</v>
      </c>
      <c r="HM576">
        <v>0</v>
      </c>
      <c r="HN576">
        <v>-59</v>
      </c>
      <c r="IN576">
        <v>295</v>
      </c>
      <c r="IO576">
        <v>295</v>
      </c>
      <c r="IY576">
        <v>11000</v>
      </c>
      <c r="KB576">
        <v>4</v>
      </c>
      <c r="KC576">
        <v>4</v>
      </c>
      <c r="ML576">
        <v>11000</v>
      </c>
    </row>
    <row r="577" spans="1:181">
      <c r="A577" t="s">
        <v>20036</v>
      </c>
      <c r="B577">
        <v>6311197544</v>
      </c>
      <c r="C577" t="s">
        <v>4103</v>
      </c>
      <c r="D577" t="s">
        <v>20037</v>
      </c>
      <c r="E577">
        <v>21757478</v>
      </c>
      <c r="F577" t="s">
        <v>20038</v>
      </c>
      <c r="G577" t="s">
        <v>3936</v>
      </c>
      <c r="H577" t="s">
        <v>3931</v>
      </c>
      <c r="I577" t="s">
        <v>3932</v>
      </c>
      <c r="AL577">
        <v>17</v>
      </c>
      <c r="AP577">
        <v>10024</v>
      </c>
      <c r="AT577">
        <v>10041</v>
      </c>
      <c r="AU577">
        <v>0</v>
      </c>
      <c r="AV577">
        <v>10</v>
      </c>
      <c r="BB577">
        <v>10646</v>
      </c>
      <c r="BF577">
        <v>-624</v>
      </c>
      <c r="BH577">
        <v>10032</v>
      </c>
      <c r="BI577">
        <v>0</v>
      </c>
      <c r="BX577">
        <v>9</v>
      </c>
      <c r="CB577">
        <v>9</v>
      </c>
      <c r="CC577">
        <v>0</v>
      </c>
      <c r="CD577">
        <v>10041</v>
      </c>
      <c r="CE577">
        <v>0</v>
      </c>
      <c r="CF577">
        <v>522</v>
      </c>
      <c r="CH577">
        <v>-522</v>
      </c>
      <c r="CP577">
        <v>102</v>
      </c>
      <c r="CR577">
        <v>-624</v>
      </c>
      <c r="CS577">
        <v>0</v>
      </c>
      <c r="CV577">
        <v>-624</v>
      </c>
      <c r="CW577">
        <v>0</v>
      </c>
      <c r="DB577">
        <v>-624</v>
      </c>
      <c r="EK577">
        <v>10033</v>
      </c>
      <c r="EL577">
        <v>0</v>
      </c>
      <c r="FR577">
        <v>0</v>
      </c>
      <c r="FT577">
        <v>0</v>
      </c>
      <c r="FV577">
        <v>0</v>
      </c>
      <c r="FX577">
        <v>0</v>
      </c>
      <c r="FY577">
        <v>0</v>
      </c>
    </row>
    <row r="578" spans="1:181">
      <c r="A578" t="s">
        <v>20039</v>
      </c>
      <c r="B578">
        <v>7801708180</v>
      </c>
      <c r="C578" t="s">
        <v>4197</v>
      </c>
      <c r="D578" t="s">
        <v>20040</v>
      </c>
      <c r="E578">
        <v>25435355</v>
      </c>
      <c r="G578" t="s">
        <v>3978</v>
      </c>
      <c r="H578" t="s">
        <v>3931</v>
      </c>
      <c r="I578" t="s">
        <v>3932</v>
      </c>
      <c r="AN578">
        <v>70089</v>
      </c>
      <c r="AT578">
        <v>70089</v>
      </c>
      <c r="AU578">
        <v>0</v>
      </c>
      <c r="BH578">
        <v>0</v>
      </c>
      <c r="BI578">
        <v>0</v>
      </c>
      <c r="BX578">
        <v>70089</v>
      </c>
      <c r="CB578">
        <v>70089</v>
      </c>
      <c r="CC578">
        <v>0</v>
      </c>
      <c r="CD578">
        <v>70089</v>
      </c>
      <c r="CE578">
        <v>0</v>
      </c>
      <c r="FR578">
        <v>0</v>
      </c>
      <c r="FT578">
        <v>0</v>
      </c>
      <c r="FV578">
        <v>0</v>
      </c>
      <c r="FX578">
        <v>0</v>
      </c>
      <c r="FY578">
        <v>0</v>
      </c>
    </row>
    <row r="579" spans="1:181">
      <c r="A579" t="s">
        <v>22511</v>
      </c>
      <c r="B579">
        <v>6321295413</v>
      </c>
      <c r="C579" t="s">
        <v>22536</v>
      </c>
      <c r="D579" t="s">
        <v>22512</v>
      </c>
      <c r="E579">
        <v>23544933</v>
      </c>
      <c r="F579" t="s">
        <v>22513</v>
      </c>
      <c r="G579" t="s">
        <v>3978</v>
      </c>
      <c r="H579" t="s">
        <v>3932</v>
      </c>
      <c r="T579">
        <v>0</v>
      </c>
      <c r="U579">
        <v>33</v>
      </c>
      <c r="X579">
        <v>0</v>
      </c>
      <c r="Y579">
        <v>13</v>
      </c>
      <c r="AF579">
        <v>321</v>
      </c>
      <c r="AG579">
        <v>321</v>
      </c>
      <c r="AL579">
        <v>4272</v>
      </c>
      <c r="AM579">
        <v>4665</v>
      </c>
      <c r="AP579">
        <v>9084</v>
      </c>
      <c r="AQ579">
        <v>8444</v>
      </c>
      <c r="BH579">
        <v>10929</v>
      </c>
      <c r="BI579">
        <v>10268</v>
      </c>
      <c r="BX579">
        <v>2748</v>
      </c>
      <c r="BY579">
        <v>3208</v>
      </c>
      <c r="CD579">
        <v>13677</v>
      </c>
      <c r="CE579">
        <v>13475</v>
      </c>
      <c r="CF579">
        <v>375</v>
      </c>
      <c r="CG579">
        <v>137</v>
      </c>
      <c r="CH579">
        <v>647</v>
      </c>
      <c r="CI579">
        <v>806</v>
      </c>
      <c r="CJ579">
        <v>2272</v>
      </c>
      <c r="CK579">
        <v>3133</v>
      </c>
      <c r="CL579">
        <v>34361</v>
      </c>
      <c r="CM579">
        <v>39549</v>
      </c>
      <c r="CP579">
        <v>375</v>
      </c>
      <c r="CQ579">
        <v>137</v>
      </c>
      <c r="CV579">
        <v>2272</v>
      </c>
      <c r="CW579">
        <v>3133</v>
      </c>
      <c r="DD579">
        <v>34361</v>
      </c>
      <c r="DE579">
        <v>39549</v>
      </c>
      <c r="DF579">
        <v>31067</v>
      </c>
      <c r="DG579">
        <v>35473</v>
      </c>
    </row>
    <row r="580" spans="1:181">
      <c r="A580" t="s">
        <v>22514</v>
      </c>
      <c r="B580">
        <v>5257198055</v>
      </c>
      <c r="C580" t="s">
        <v>4148</v>
      </c>
      <c r="D580" t="s">
        <v>22515</v>
      </c>
      <c r="E580">
        <v>23677652</v>
      </c>
      <c r="F580" t="s">
        <v>22516</v>
      </c>
      <c r="G580" t="s">
        <v>3978</v>
      </c>
      <c r="H580" t="s">
        <v>3932</v>
      </c>
      <c r="I580" t="s">
        <v>3931</v>
      </c>
      <c r="L580">
        <v>0</v>
      </c>
      <c r="N580">
        <v>0</v>
      </c>
      <c r="P580">
        <v>0</v>
      </c>
      <c r="R580">
        <v>0</v>
      </c>
      <c r="T580">
        <v>0</v>
      </c>
      <c r="V580">
        <v>0</v>
      </c>
      <c r="X580">
        <v>0</v>
      </c>
      <c r="Z580">
        <v>0</v>
      </c>
      <c r="AB580">
        <v>0</v>
      </c>
      <c r="AD580">
        <v>0</v>
      </c>
      <c r="AE580">
        <v>0</v>
      </c>
      <c r="AF580">
        <v>0</v>
      </c>
      <c r="AJ580">
        <v>0</v>
      </c>
      <c r="AL580">
        <v>100</v>
      </c>
      <c r="AM580">
        <v>100</v>
      </c>
      <c r="AN580">
        <v>0</v>
      </c>
      <c r="AP580">
        <v>12000</v>
      </c>
      <c r="AR580">
        <v>0</v>
      </c>
      <c r="AT580">
        <v>12100</v>
      </c>
      <c r="AU580">
        <v>100</v>
      </c>
      <c r="AV580">
        <v>100</v>
      </c>
      <c r="AW580">
        <v>100</v>
      </c>
      <c r="AX580">
        <v>0</v>
      </c>
      <c r="AZ580">
        <v>0</v>
      </c>
      <c r="BB580">
        <v>0</v>
      </c>
      <c r="BD580">
        <v>0</v>
      </c>
      <c r="BF580">
        <v>0</v>
      </c>
      <c r="BH580">
        <v>100</v>
      </c>
      <c r="BI580">
        <v>100</v>
      </c>
      <c r="BL580">
        <v>0</v>
      </c>
      <c r="BN580">
        <v>0</v>
      </c>
      <c r="BP580">
        <v>0</v>
      </c>
      <c r="BR580">
        <v>0</v>
      </c>
      <c r="BT580">
        <v>0</v>
      </c>
      <c r="BU580">
        <v>0</v>
      </c>
      <c r="BV580">
        <v>0</v>
      </c>
      <c r="BX580">
        <v>0</v>
      </c>
      <c r="BZ580">
        <v>12000</v>
      </c>
      <c r="CB580">
        <v>12000</v>
      </c>
      <c r="CC580">
        <v>0</v>
      </c>
      <c r="CD580">
        <v>12100</v>
      </c>
      <c r="CE580">
        <v>100</v>
      </c>
      <c r="CF580">
        <v>0</v>
      </c>
      <c r="CH580">
        <v>0</v>
      </c>
      <c r="CJ580">
        <v>0</v>
      </c>
      <c r="CK580">
        <v>0</v>
      </c>
      <c r="CL580">
        <v>0</v>
      </c>
      <c r="CN580">
        <v>0</v>
      </c>
      <c r="CO580">
        <v>0</v>
      </c>
      <c r="CP580">
        <v>0</v>
      </c>
      <c r="CR580">
        <v>0</v>
      </c>
      <c r="CS580">
        <v>0</v>
      </c>
      <c r="CT580">
        <v>0</v>
      </c>
      <c r="CU580">
        <v>0</v>
      </c>
      <c r="CV580">
        <v>0</v>
      </c>
      <c r="CW580">
        <v>0</v>
      </c>
      <c r="CX580">
        <v>0</v>
      </c>
      <c r="CY580">
        <v>0</v>
      </c>
      <c r="CZ580">
        <v>0</v>
      </c>
      <c r="DA580">
        <v>0</v>
      </c>
      <c r="DB580">
        <v>0</v>
      </c>
      <c r="DC580">
        <v>0</v>
      </c>
      <c r="DD580">
        <v>0</v>
      </c>
      <c r="DF580">
        <v>0</v>
      </c>
    </row>
    <row r="581" spans="1:181">
      <c r="A581" t="s">
        <v>22517</v>
      </c>
      <c r="B581">
        <v>6950227988</v>
      </c>
      <c r="C581" t="s">
        <v>4145</v>
      </c>
      <c r="D581" t="s">
        <v>22518</v>
      </c>
      <c r="E581">
        <v>22879531</v>
      </c>
      <c r="F581" t="s">
        <v>22519</v>
      </c>
      <c r="G581" t="s">
        <v>22520</v>
      </c>
      <c r="H581" t="s">
        <v>3932</v>
      </c>
      <c r="I581" t="s">
        <v>3931</v>
      </c>
      <c r="AL581">
        <v>15603</v>
      </c>
      <c r="AM581">
        <v>9</v>
      </c>
      <c r="AP581">
        <v>402</v>
      </c>
      <c r="AQ581">
        <v>83</v>
      </c>
      <c r="BH581">
        <v>15634</v>
      </c>
      <c r="BI581">
        <v>10</v>
      </c>
      <c r="BV581">
        <v>4</v>
      </c>
      <c r="BX581">
        <v>366</v>
      </c>
      <c r="BY581">
        <v>83</v>
      </c>
      <c r="CD581">
        <v>16004</v>
      </c>
      <c r="CE581">
        <v>92</v>
      </c>
      <c r="CF581">
        <v>17</v>
      </c>
      <c r="CG581">
        <v>10</v>
      </c>
      <c r="CH581">
        <v>12</v>
      </c>
      <c r="CI581">
        <v>5</v>
      </c>
      <c r="CJ581">
        <v>-275</v>
      </c>
      <c r="CK581">
        <v>-45</v>
      </c>
      <c r="CL581">
        <v>211</v>
      </c>
      <c r="CM581">
        <v>89</v>
      </c>
      <c r="CP581">
        <v>17</v>
      </c>
      <c r="CQ581">
        <v>10</v>
      </c>
      <c r="CV581">
        <v>-275</v>
      </c>
      <c r="CW581">
        <v>-45</v>
      </c>
      <c r="DD581">
        <v>211</v>
      </c>
      <c r="DE581">
        <v>89</v>
      </c>
      <c r="DF581">
        <v>457</v>
      </c>
      <c r="DG581">
        <v>119</v>
      </c>
    </row>
    <row r="582" spans="1:181">
      <c r="A582" t="s">
        <v>22521</v>
      </c>
      <c r="B582">
        <v>7707481573</v>
      </c>
      <c r="C582" t="s">
        <v>8373</v>
      </c>
      <c r="D582" t="s">
        <v>22522</v>
      </c>
      <c r="E582">
        <v>24240525</v>
      </c>
      <c r="F582" t="s">
        <v>22523</v>
      </c>
      <c r="G582" t="s">
        <v>8491</v>
      </c>
      <c r="H582" t="s">
        <v>3932</v>
      </c>
      <c r="I582" t="s">
        <v>3931</v>
      </c>
      <c r="AL582">
        <v>35</v>
      </c>
      <c r="AM582">
        <v>35</v>
      </c>
      <c r="AP582">
        <v>3</v>
      </c>
      <c r="AQ582">
        <v>3</v>
      </c>
      <c r="AT582">
        <v>38</v>
      </c>
      <c r="AU582">
        <v>38</v>
      </c>
      <c r="AV582">
        <v>10</v>
      </c>
      <c r="AW582">
        <v>10</v>
      </c>
      <c r="BF582">
        <v>-2</v>
      </c>
      <c r="BG582">
        <v>-2</v>
      </c>
      <c r="BH582">
        <v>8</v>
      </c>
      <c r="BI582">
        <v>8</v>
      </c>
      <c r="BL582">
        <v>30</v>
      </c>
      <c r="BM582">
        <v>30</v>
      </c>
      <c r="BT582">
        <v>30</v>
      </c>
      <c r="BU582">
        <v>30</v>
      </c>
      <c r="CD582">
        <v>38</v>
      </c>
      <c r="CE582">
        <v>38</v>
      </c>
      <c r="CJ582">
        <v>0</v>
      </c>
      <c r="CK582">
        <v>-2</v>
      </c>
      <c r="CO582">
        <v>0</v>
      </c>
      <c r="CR582">
        <v>0</v>
      </c>
      <c r="CV582">
        <v>0</v>
      </c>
      <c r="CW582">
        <v>-2</v>
      </c>
      <c r="CX582">
        <v>-2</v>
      </c>
      <c r="DC582">
        <v>0</v>
      </c>
      <c r="DF582">
        <v>0</v>
      </c>
      <c r="DG582">
        <v>2</v>
      </c>
    </row>
    <row r="583" spans="1:181">
      <c r="A583" t="s">
        <v>22907</v>
      </c>
      <c r="B583">
        <v>3444209313</v>
      </c>
      <c r="C583" t="s">
        <v>8639</v>
      </c>
      <c r="D583" t="s">
        <v>22910</v>
      </c>
      <c r="E583">
        <v>23726733</v>
      </c>
      <c r="F583" t="s">
        <v>22911</v>
      </c>
      <c r="G583" t="s">
        <v>3936</v>
      </c>
      <c r="H583" t="s">
        <v>3931</v>
      </c>
      <c r="I583" t="s">
        <v>3932</v>
      </c>
      <c r="AL583">
        <v>84420</v>
      </c>
      <c r="AM583">
        <v>31395</v>
      </c>
      <c r="AP583">
        <v>254</v>
      </c>
      <c r="AQ583">
        <v>41</v>
      </c>
      <c r="BH583">
        <v>7092</v>
      </c>
      <c r="BI583">
        <v>1590</v>
      </c>
      <c r="BL583">
        <v>1000</v>
      </c>
      <c r="BM583">
        <v>215</v>
      </c>
      <c r="BR583">
        <v>72918</v>
      </c>
      <c r="BS583">
        <v>23685</v>
      </c>
      <c r="BV583">
        <v>0</v>
      </c>
      <c r="BX583">
        <v>3664</v>
      </c>
      <c r="BY583">
        <v>5946</v>
      </c>
      <c r="CD583">
        <v>84674</v>
      </c>
      <c r="CE583">
        <v>31436</v>
      </c>
      <c r="CN583">
        <v>370</v>
      </c>
      <c r="CP583">
        <v>11</v>
      </c>
      <c r="CQ583">
        <v>5</v>
      </c>
      <c r="CT583">
        <v>461</v>
      </c>
      <c r="CU583">
        <v>379</v>
      </c>
      <c r="CV583">
        <v>5502</v>
      </c>
      <c r="CW583">
        <v>1592</v>
      </c>
      <c r="DD583">
        <v>7437</v>
      </c>
      <c r="DE583">
        <v>5997</v>
      </c>
      <c r="DF583">
        <v>1833</v>
      </c>
      <c r="DG583">
        <v>4021</v>
      </c>
    </row>
  </sheetData>
  <autoFilter ref="A2:NY569" xr:uid="{F238B146-FEEE-44D8-B18A-984BE57189FD}"/>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3B23A-C51A-4D28-93BE-A49BDCAD857E}">
  <dimension ref="A1:F522"/>
  <sheetViews>
    <sheetView topLeftCell="A52" workbookViewId="0">
      <selection activeCell="AY510" sqref="AY2:AY510"/>
    </sheetView>
  </sheetViews>
  <sheetFormatPr defaultRowHeight="15"/>
  <cols>
    <col min="1" max="1" width="12.42578125" customWidth="1"/>
  </cols>
  <sheetData>
    <row r="1" spans="1:6">
      <c r="A1" s="132" t="s">
        <v>5591</v>
      </c>
      <c r="B1" s="132" t="s">
        <v>6117</v>
      </c>
      <c r="C1" s="132" t="s">
        <v>6118</v>
      </c>
      <c r="D1" s="132" t="s">
        <v>20055</v>
      </c>
      <c r="E1" s="132" t="s">
        <v>4797</v>
      </c>
      <c r="F1" s="132" t="s">
        <v>4798</v>
      </c>
    </row>
    <row r="2" spans="1:6">
      <c r="A2">
        <v>6315626402</v>
      </c>
      <c r="B2" t="s">
        <v>22985</v>
      </c>
      <c r="C2" t="s">
        <v>6582</v>
      </c>
      <c r="E2" t="s">
        <v>4826</v>
      </c>
    </row>
    <row r="3" spans="1:6">
      <c r="A3">
        <v>7736659589</v>
      </c>
      <c r="B3" t="s">
        <v>22986</v>
      </c>
      <c r="C3" t="s">
        <v>6584</v>
      </c>
      <c r="E3" t="s">
        <v>4823</v>
      </c>
    </row>
    <row r="4" spans="1:6">
      <c r="A4">
        <v>2723115222</v>
      </c>
      <c r="B4" t="s">
        <v>22987</v>
      </c>
      <c r="C4" t="s">
        <v>6586</v>
      </c>
      <c r="E4" t="s">
        <v>4799</v>
      </c>
    </row>
    <row r="5" spans="1:6">
      <c r="A5">
        <v>7727551797</v>
      </c>
      <c r="B5" t="s">
        <v>22988</v>
      </c>
      <c r="C5" t="s">
        <v>6588</v>
      </c>
      <c r="E5" t="s">
        <v>4848</v>
      </c>
      <c r="F5" t="s">
        <v>4849</v>
      </c>
    </row>
    <row r="6" spans="1:6">
      <c r="A6">
        <v>7704527702</v>
      </c>
      <c r="B6" t="s">
        <v>22989</v>
      </c>
      <c r="C6" t="s">
        <v>22990</v>
      </c>
      <c r="D6" t="s">
        <v>20062</v>
      </c>
      <c r="E6" t="s">
        <v>4852</v>
      </c>
    </row>
    <row r="7" spans="1:6">
      <c r="A7">
        <v>7726626680</v>
      </c>
      <c r="B7" t="s">
        <v>22991</v>
      </c>
      <c r="C7" t="s">
        <v>6592</v>
      </c>
      <c r="E7" t="s">
        <v>4817</v>
      </c>
      <c r="F7" t="s">
        <v>4818</v>
      </c>
    </row>
    <row r="8" spans="1:6">
      <c r="A8">
        <v>7707778366</v>
      </c>
      <c r="B8" t="s">
        <v>22992</v>
      </c>
      <c r="C8" t="s">
        <v>6596</v>
      </c>
      <c r="D8" t="s">
        <v>20069</v>
      </c>
      <c r="E8" t="s">
        <v>5140</v>
      </c>
      <c r="F8" t="s">
        <v>5141</v>
      </c>
    </row>
    <row r="9" spans="1:6">
      <c r="A9">
        <v>3801084488</v>
      </c>
      <c r="B9" t="s">
        <v>22993</v>
      </c>
      <c r="C9" t="s">
        <v>20071</v>
      </c>
      <c r="E9" t="s">
        <v>106</v>
      </c>
      <c r="F9" t="s">
        <v>4814</v>
      </c>
    </row>
    <row r="10" spans="1:6">
      <c r="A10">
        <v>3801128449</v>
      </c>
      <c r="B10" t="s">
        <v>22994</v>
      </c>
      <c r="C10" t="s">
        <v>20073</v>
      </c>
      <c r="D10" t="s">
        <v>20074</v>
      </c>
      <c r="E10" t="s">
        <v>106</v>
      </c>
      <c r="F10" t="s">
        <v>4814</v>
      </c>
    </row>
    <row r="11" spans="1:6">
      <c r="A11">
        <v>3801109213</v>
      </c>
      <c r="B11" t="s">
        <v>22995</v>
      </c>
      <c r="C11" t="s">
        <v>20071</v>
      </c>
      <c r="E11" t="s">
        <v>106</v>
      </c>
      <c r="F11" t="s">
        <v>4814</v>
      </c>
    </row>
    <row r="12" spans="1:6">
      <c r="A12">
        <v>3801108273</v>
      </c>
      <c r="B12" t="s">
        <v>22996</v>
      </c>
      <c r="C12" t="s">
        <v>20073</v>
      </c>
      <c r="D12" t="s">
        <v>20077</v>
      </c>
      <c r="E12" t="s">
        <v>106</v>
      </c>
      <c r="F12" t="s">
        <v>4814</v>
      </c>
    </row>
    <row r="13" spans="1:6">
      <c r="A13">
        <v>5042094666</v>
      </c>
      <c r="B13" t="s">
        <v>22997</v>
      </c>
      <c r="C13" t="s">
        <v>6604</v>
      </c>
      <c r="D13" t="s">
        <v>20079</v>
      </c>
      <c r="E13" t="s">
        <v>5186</v>
      </c>
      <c r="F13" t="s">
        <v>5186</v>
      </c>
    </row>
    <row r="14" spans="1:6">
      <c r="A14">
        <v>7841430420</v>
      </c>
      <c r="B14" t="s">
        <v>22998</v>
      </c>
      <c r="C14" t="s">
        <v>6606</v>
      </c>
      <c r="E14" t="s">
        <v>4810</v>
      </c>
    </row>
    <row r="15" spans="1:6">
      <c r="A15">
        <v>7714634848</v>
      </c>
      <c r="B15" t="s">
        <v>22999</v>
      </c>
      <c r="C15" t="s">
        <v>6608</v>
      </c>
      <c r="D15" t="s">
        <v>20082</v>
      </c>
      <c r="E15" t="s">
        <v>6609</v>
      </c>
      <c r="F15" t="s">
        <v>5319</v>
      </c>
    </row>
    <row r="16" spans="1:6">
      <c r="A16">
        <v>7717528291</v>
      </c>
      <c r="B16" t="s">
        <v>23000</v>
      </c>
      <c r="C16" t="s">
        <v>20086</v>
      </c>
      <c r="E16" t="s">
        <v>4862</v>
      </c>
      <c r="F16" t="s">
        <v>6614</v>
      </c>
    </row>
    <row r="17" spans="1:6">
      <c r="A17">
        <v>5032094681</v>
      </c>
      <c r="B17" t="s">
        <v>23001</v>
      </c>
      <c r="C17" t="s">
        <v>6616</v>
      </c>
      <c r="E17" t="s">
        <v>6617</v>
      </c>
      <c r="F17" t="s">
        <v>6618</v>
      </c>
    </row>
    <row r="18" spans="1:6">
      <c r="A18">
        <v>7707790885</v>
      </c>
      <c r="B18" t="s">
        <v>23002</v>
      </c>
      <c r="C18" t="s">
        <v>20089</v>
      </c>
      <c r="E18" t="s">
        <v>4845</v>
      </c>
      <c r="F18" t="s">
        <v>4846</v>
      </c>
    </row>
    <row r="19" spans="1:6">
      <c r="A19">
        <v>7713793524</v>
      </c>
      <c r="B19" t="s">
        <v>23003</v>
      </c>
      <c r="C19" t="s">
        <v>23004</v>
      </c>
      <c r="E19" t="s">
        <v>4800</v>
      </c>
      <c r="F19" t="s">
        <v>4801</v>
      </c>
    </row>
    <row r="20" spans="1:6">
      <c r="A20">
        <v>7716764909</v>
      </c>
      <c r="B20" t="s">
        <v>23005</v>
      </c>
      <c r="C20" t="s">
        <v>23006</v>
      </c>
      <c r="D20" t="s">
        <v>20094</v>
      </c>
      <c r="E20" t="s">
        <v>23007</v>
      </c>
      <c r="F20" t="s">
        <v>20095</v>
      </c>
    </row>
    <row r="21" spans="1:6">
      <c r="A21">
        <v>5902160058</v>
      </c>
      <c r="B21" t="s">
        <v>23008</v>
      </c>
      <c r="C21" t="s">
        <v>6630</v>
      </c>
      <c r="D21" t="s">
        <v>20098</v>
      </c>
      <c r="E21" t="s">
        <v>4839</v>
      </c>
      <c r="F21" t="s">
        <v>4840</v>
      </c>
    </row>
    <row r="22" spans="1:6">
      <c r="A22">
        <v>5904144541</v>
      </c>
      <c r="B22" t="s">
        <v>23009</v>
      </c>
      <c r="C22" t="s">
        <v>6632</v>
      </c>
      <c r="D22" t="s">
        <v>20100</v>
      </c>
      <c r="E22" t="s">
        <v>4976</v>
      </c>
      <c r="F22" t="s">
        <v>4977</v>
      </c>
    </row>
    <row r="23" spans="1:6">
      <c r="A23">
        <v>7802560095</v>
      </c>
      <c r="B23" t="s">
        <v>23010</v>
      </c>
      <c r="C23" t="s">
        <v>6638</v>
      </c>
      <c r="D23" t="s">
        <v>20105</v>
      </c>
      <c r="E23" t="s">
        <v>5258</v>
      </c>
      <c r="F23" t="s">
        <v>5259</v>
      </c>
    </row>
    <row r="24" spans="1:6">
      <c r="A24">
        <v>7715936506</v>
      </c>
      <c r="B24" t="s">
        <v>23011</v>
      </c>
      <c r="C24" t="s">
        <v>6640</v>
      </c>
      <c r="D24" t="s">
        <v>20069</v>
      </c>
      <c r="E24" t="s">
        <v>5302</v>
      </c>
      <c r="F24" t="s">
        <v>5303</v>
      </c>
    </row>
    <row r="25" spans="1:6">
      <c r="A25">
        <v>6164244208</v>
      </c>
      <c r="B25" t="s">
        <v>23012</v>
      </c>
      <c r="C25" t="s">
        <v>6644</v>
      </c>
      <c r="D25" t="s">
        <v>20113</v>
      </c>
      <c r="E25" t="s">
        <v>239</v>
      </c>
      <c r="F25" t="s">
        <v>4916</v>
      </c>
    </row>
    <row r="26" spans="1:6">
      <c r="A26">
        <v>5260181171</v>
      </c>
      <c r="B26" t="s">
        <v>23013</v>
      </c>
      <c r="C26" t="s">
        <v>6646</v>
      </c>
      <c r="D26" t="s">
        <v>20115</v>
      </c>
      <c r="E26" t="s">
        <v>5168</v>
      </c>
      <c r="F26" t="s">
        <v>5168</v>
      </c>
    </row>
    <row r="27" spans="1:6">
      <c r="A27">
        <v>2536275392</v>
      </c>
      <c r="B27" t="s">
        <v>23014</v>
      </c>
      <c r="C27" t="s">
        <v>6648</v>
      </c>
      <c r="D27" t="s">
        <v>20098</v>
      </c>
      <c r="E27" t="s">
        <v>4972</v>
      </c>
      <c r="F27" t="s">
        <v>4972</v>
      </c>
    </row>
    <row r="28" spans="1:6">
      <c r="A28">
        <v>7842355430</v>
      </c>
      <c r="B28" t="s">
        <v>23015</v>
      </c>
      <c r="C28" t="s">
        <v>23016</v>
      </c>
      <c r="D28" t="s">
        <v>20119</v>
      </c>
      <c r="E28" t="s">
        <v>20120</v>
      </c>
      <c r="F28" t="s">
        <v>23017</v>
      </c>
    </row>
    <row r="29" spans="1:6">
      <c r="A29">
        <v>5836652784</v>
      </c>
      <c r="B29" t="s">
        <v>23018</v>
      </c>
      <c r="C29" t="s">
        <v>6652</v>
      </c>
      <c r="D29" t="s">
        <v>20122</v>
      </c>
      <c r="E29" t="s">
        <v>5401</v>
      </c>
      <c r="F29" t="s">
        <v>5402</v>
      </c>
    </row>
    <row r="30" spans="1:6">
      <c r="A30">
        <v>1901104600</v>
      </c>
      <c r="B30" t="s">
        <v>23019</v>
      </c>
      <c r="C30" t="s">
        <v>23020</v>
      </c>
      <c r="D30" t="s">
        <v>20128</v>
      </c>
      <c r="E30" t="s">
        <v>5213</v>
      </c>
      <c r="F30" t="s">
        <v>5213</v>
      </c>
    </row>
    <row r="31" spans="1:6">
      <c r="A31">
        <v>7709824836</v>
      </c>
      <c r="B31" t="s">
        <v>23021</v>
      </c>
      <c r="C31" t="s">
        <v>6660</v>
      </c>
      <c r="D31" t="s">
        <v>20133</v>
      </c>
      <c r="E31" t="s">
        <v>4970</v>
      </c>
      <c r="F31" t="s">
        <v>4971</v>
      </c>
    </row>
    <row r="32" spans="1:6">
      <c r="A32">
        <v>7714704125</v>
      </c>
      <c r="B32" t="s">
        <v>23022</v>
      </c>
      <c r="C32" t="s">
        <v>6662</v>
      </c>
      <c r="E32" t="s">
        <v>4804</v>
      </c>
      <c r="F32" t="s">
        <v>4805</v>
      </c>
    </row>
    <row r="33" spans="1:6">
      <c r="A33">
        <v>7718846561</v>
      </c>
      <c r="B33" t="s">
        <v>23023</v>
      </c>
      <c r="C33" t="s">
        <v>6666</v>
      </c>
      <c r="D33" t="s">
        <v>20105</v>
      </c>
      <c r="E33" t="s">
        <v>4985</v>
      </c>
      <c r="F33" t="s">
        <v>4986</v>
      </c>
    </row>
    <row r="34" spans="1:6">
      <c r="A34">
        <v>5907998189</v>
      </c>
      <c r="B34" t="s">
        <v>23024</v>
      </c>
      <c r="C34" t="s">
        <v>23025</v>
      </c>
      <c r="D34" t="s">
        <v>20141</v>
      </c>
      <c r="E34" t="s">
        <v>5220</v>
      </c>
      <c r="F34" t="s">
        <v>5221</v>
      </c>
    </row>
    <row r="35" spans="1:6">
      <c r="A35">
        <v>5609065998</v>
      </c>
      <c r="B35" t="s">
        <v>23026</v>
      </c>
      <c r="C35" t="s">
        <v>6678</v>
      </c>
      <c r="D35" t="s">
        <v>20145</v>
      </c>
      <c r="E35" t="s">
        <v>4961</v>
      </c>
      <c r="F35" t="s">
        <v>4962</v>
      </c>
    </row>
    <row r="36" spans="1:6">
      <c r="A36">
        <v>6672274395</v>
      </c>
      <c r="B36" t="s">
        <v>23027</v>
      </c>
      <c r="C36" t="s">
        <v>6682</v>
      </c>
      <c r="E36" t="s">
        <v>359</v>
      </c>
      <c r="F36" t="s">
        <v>359</v>
      </c>
    </row>
    <row r="37" spans="1:6">
      <c r="A37">
        <v>6950094350</v>
      </c>
      <c r="B37" t="s">
        <v>23028</v>
      </c>
      <c r="C37" t="s">
        <v>6691</v>
      </c>
      <c r="D37" t="s">
        <v>20069</v>
      </c>
      <c r="E37" t="s">
        <v>5286</v>
      </c>
      <c r="F37" t="s">
        <v>5286</v>
      </c>
    </row>
    <row r="38" spans="1:6">
      <c r="A38">
        <v>276118240</v>
      </c>
      <c r="B38" t="s">
        <v>23028</v>
      </c>
      <c r="C38" t="s">
        <v>6691</v>
      </c>
      <c r="D38" t="s">
        <v>20069</v>
      </c>
      <c r="E38" t="s">
        <v>5286</v>
      </c>
      <c r="F38" t="s">
        <v>5286</v>
      </c>
    </row>
    <row r="39" spans="1:6">
      <c r="A39">
        <v>1001219735</v>
      </c>
      <c r="B39" t="s">
        <v>23029</v>
      </c>
      <c r="C39" t="s">
        <v>23030</v>
      </c>
      <c r="D39" t="s">
        <v>20153</v>
      </c>
      <c r="E39" t="s">
        <v>21243</v>
      </c>
      <c r="F39" t="s">
        <v>21242</v>
      </c>
    </row>
    <row r="40" spans="1:6">
      <c r="A40">
        <v>9102201009</v>
      </c>
      <c r="B40" t="s">
        <v>23031</v>
      </c>
      <c r="C40" t="s">
        <v>6703</v>
      </c>
      <c r="D40" t="s">
        <v>20159</v>
      </c>
      <c r="E40" t="s">
        <v>4937</v>
      </c>
      <c r="F40" t="s">
        <v>4937</v>
      </c>
    </row>
    <row r="41" spans="1:6">
      <c r="A41">
        <v>7727834940</v>
      </c>
      <c r="B41" t="s">
        <v>23032</v>
      </c>
      <c r="C41" t="s">
        <v>6705</v>
      </c>
      <c r="D41" t="s">
        <v>20141</v>
      </c>
      <c r="E41" t="s">
        <v>413</v>
      </c>
      <c r="F41" t="s">
        <v>413</v>
      </c>
    </row>
    <row r="42" spans="1:6">
      <c r="A42">
        <v>7723706312</v>
      </c>
      <c r="B42" t="s">
        <v>23033</v>
      </c>
      <c r="C42" t="s">
        <v>6707</v>
      </c>
      <c r="D42" t="s">
        <v>20162</v>
      </c>
      <c r="E42" t="s">
        <v>5053</v>
      </c>
      <c r="F42" t="s">
        <v>5054</v>
      </c>
    </row>
    <row r="43" spans="1:6">
      <c r="A43">
        <v>916009139</v>
      </c>
      <c r="B43" t="s">
        <v>23033</v>
      </c>
      <c r="C43" t="s">
        <v>6707</v>
      </c>
      <c r="D43" t="s">
        <v>20162</v>
      </c>
      <c r="E43" t="s">
        <v>5053</v>
      </c>
      <c r="F43" t="s">
        <v>5054</v>
      </c>
    </row>
    <row r="44" spans="1:6">
      <c r="A44">
        <v>7716228295</v>
      </c>
      <c r="B44" t="s">
        <v>23034</v>
      </c>
      <c r="C44" t="s">
        <v>6709</v>
      </c>
      <c r="D44" t="s">
        <v>20165</v>
      </c>
      <c r="E44" t="s">
        <v>5139</v>
      </c>
      <c r="F44" t="s">
        <v>5139</v>
      </c>
    </row>
    <row r="45" spans="1:6">
      <c r="A45">
        <v>7702686930</v>
      </c>
      <c r="B45" t="s">
        <v>23035</v>
      </c>
      <c r="C45" t="s">
        <v>23036</v>
      </c>
      <c r="D45" t="s">
        <v>20098</v>
      </c>
      <c r="E45" t="s">
        <v>23037</v>
      </c>
      <c r="F45" t="s">
        <v>5027</v>
      </c>
    </row>
    <row r="46" spans="1:6">
      <c r="A46">
        <v>5406796664</v>
      </c>
      <c r="B46" t="s">
        <v>23038</v>
      </c>
      <c r="C46" t="s">
        <v>23039</v>
      </c>
      <c r="D46" t="s">
        <v>20169</v>
      </c>
      <c r="E46" t="s">
        <v>4983</v>
      </c>
      <c r="F46" t="s">
        <v>4984</v>
      </c>
    </row>
    <row r="47" spans="1:6">
      <c r="A47">
        <v>6455047081</v>
      </c>
      <c r="B47" t="s">
        <v>23040</v>
      </c>
      <c r="C47" t="s">
        <v>6715</v>
      </c>
      <c r="D47" t="s">
        <v>20119</v>
      </c>
      <c r="E47" t="s">
        <v>5241</v>
      </c>
      <c r="F47" t="s">
        <v>5241</v>
      </c>
    </row>
    <row r="48" spans="1:6">
      <c r="A48">
        <v>6316220412</v>
      </c>
      <c r="B48" t="s">
        <v>23041</v>
      </c>
      <c r="C48" t="s">
        <v>23042</v>
      </c>
      <c r="D48" t="s">
        <v>20172</v>
      </c>
      <c r="E48" t="s">
        <v>5019</v>
      </c>
      <c r="F48" t="s">
        <v>23043</v>
      </c>
    </row>
    <row r="49" spans="1:6">
      <c r="A49">
        <v>5257119624</v>
      </c>
      <c r="B49" t="s">
        <v>23044</v>
      </c>
      <c r="C49" t="s">
        <v>6719</v>
      </c>
      <c r="D49" t="s">
        <v>20174</v>
      </c>
      <c r="E49" t="s">
        <v>5193</v>
      </c>
      <c r="F49" t="s">
        <v>5194</v>
      </c>
    </row>
    <row r="50" spans="1:6">
      <c r="A50">
        <v>6501281184</v>
      </c>
      <c r="B50" t="s">
        <v>23045</v>
      </c>
      <c r="C50" t="s">
        <v>23046</v>
      </c>
      <c r="D50" t="s">
        <v>20177</v>
      </c>
      <c r="E50" t="s">
        <v>4997</v>
      </c>
      <c r="F50" t="s">
        <v>23047</v>
      </c>
    </row>
    <row r="51" spans="1:6">
      <c r="A51">
        <v>3702593710</v>
      </c>
      <c r="B51" t="s">
        <v>23048</v>
      </c>
      <c r="C51" t="s">
        <v>6723</v>
      </c>
      <c r="D51" t="s">
        <v>20119</v>
      </c>
      <c r="E51" t="s">
        <v>5357</v>
      </c>
      <c r="F51" t="s">
        <v>5357</v>
      </c>
    </row>
    <row r="52" spans="1:6">
      <c r="A52">
        <v>5260410400</v>
      </c>
      <c r="B52" t="s">
        <v>23049</v>
      </c>
      <c r="C52" t="s">
        <v>6725</v>
      </c>
      <c r="D52" t="s">
        <v>20181</v>
      </c>
      <c r="E52" t="s">
        <v>4864</v>
      </c>
      <c r="F52" t="s">
        <v>4866</v>
      </c>
    </row>
    <row r="53" spans="1:6">
      <c r="A53">
        <v>7702814010</v>
      </c>
      <c r="B53" t="s">
        <v>23050</v>
      </c>
      <c r="C53" t="s">
        <v>6727</v>
      </c>
      <c r="E53" t="s">
        <v>4864</v>
      </c>
      <c r="F53" t="s">
        <v>4865</v>
      </c>
    </row>
    <row r="54" spans="1:6">
      <c r="A54">
        <v>7728718713</v>
      </c>
      <c r="B54" t="s">
        <v>23051</v>
      </c>
      <c r="C54" t="s">
        <v>23052</v>
      </c>
      <c r="D54" t="s">
        <v>20079</v>
      </c>
      <c r="E54" t="s">
        <v>5248</v>
      </c>
      <c r="F54" t="s">
        <v>5248</v>
      </c>
    </row>
    <row r="55" spans="1:6">
      <c r="A55">
        <v>7736551151</v>
      </c>
      <c r="B55" t="s">
        <v>23053</v>
      </c>
      <c r="C55" t="s">
        <v>6737</v>
      </c>
      <c r="D55" t="s">
        <v>20165</v>
      </c>
      <c r="E55" t="s">
        <v>5024</v>
      </c>
      <c r="F55" t="s">
        <v>5025</v>
      </c>
    </row>
    <row r="56" spans="1:6">
      <c r="A56">
        <v>8601038645</v>
      </c>
      <c r="B56" t="s">
        <v>23054</v>
      </c>
      <c r="C56" t="s">
        <v>6739</v>
      </c>
      <c r="D56" t="s">
        <v>20181</v>
      </c>
      <c r="E56" t="s">
        <v>5005</v>
      </c>
      <c r="F56" t="s">
        <v>5005</v>
      </c>
    </row>
    <row r="57" spans="1:6">
      <c r="A57">
        <v>6685099905</v>
      </c>
      <c r="B57" t="s">
        <v>23055</v>
      </c>
      <c r="C57" t="s">
        <v>20192</v>
      </c>
      <c r="D57" t="s">
        <v>20193</v>
      </c>
      <c r="E57" t="s">
        <v>4955</v>
      </c>
      <c r="F57" t="s">
        <v>4956</v>
      </c>
    </row>
    <row r="58" spans="1:6">
      <c r="A58">
        <v>8602219436</v>
      </c>
      <c r="B58" t="s">
        <v>23056</v>
      </c>
      <c r="C58" t="s">
        <v>6743</v>
      </c>
      <c r="D58" t="s">
        <v>20128</v>
      </c>
      <c r="E58" t="s">
        <v>4981</v>
      </c>
      <c r="F58" t="s">
        <v>4981</v>
      </c>
    </row>
    <row r="59" spans="1:6">
      <c r="A59">
        <v>6230085345</v>
      </c>
      <c r="B59" t="s">
        <v>23057</v>
      </c>
      <c r="C59" t="s">
        <v>6745</v>
      </c>
      <c r="D59" t="s">
        <v>20196</v>
      </c>
      <c r="E59" t="s">
        <v>4867</v>
      </c>
      <c r="F59" t="s">
        <v>4867</v>
      </c>
    </row>
    <row r="60" spans="1:6">
      <c r="A60">
        <v>6449066167</v>
      </c>
      <c r="B60" t="s">
        <v>23058</v>
      </c>
      <c r="C60" t="s">
        <v>6747</v>
      </c>
      <c r="D60" t="s">
        <v>20174</v>
      </c>
      <c r="E60" t="s">
        <v>4957</v>
      </c>
      <c r="F60" t="s">
        <v>4958</v>
      </c>
    </row>
    <row r="61" spans="1:6">
      <c r="A61">
        <v>7707782563</v>
      </c>
      <c r="B61" t="s">
        <v>23059</v>
      </c>
      <c r="C61" t="s">
        <v>23060</v>
      </c>
      <c r="E61" t="s">
        <v>23061</v>
      </c>
      <c r="F61" t="s">
        <v>23062</v>
      </c>
    </row>
    <row r="62" spans="1:6">
      <c r="A62">
        <v>276114446</v>
      </c>
      <c r="B62" t="s">
        <v>23059</v>
      </c>
      <c r="C62" t="s">
        <v>23060</v>
      </c>
      <c r="E62" t="s">
        <v>23061</v>
      </c>
      <c r="F62" t="s">
        <v>23062</v>
      </c>
    </row>
    <row r="63" spans="1:6">
      <c r="A63">
        <v>2462226285</v>
      </c>
      <c r="B63" t="s">
        <v>23063</v>
      </c>
      <c r="C63" t="s">
        <v>6751</v>
      </c>
      <c r="D63" t="s">
        <v>20103</v>
      </c>
      <c r="E63" t="s">
        <v>5463</v>
      </c>
      <c r="F63" t="s">
        <v>5464</v>
      </c>
    </row>
    <row r="64" spans="1:6">
      <c r="A64">
        <v>2312143512</v>
      </c>
      <c r="B64" t="s">
        <v>23064</v>
      </c>
      <c r="C64" t="s">
        <v>6753</v>
      </c>
      <c r="D64" t="s">
        <v>20122</v>
      </c>
      <c r="E64" t="s">
        <v>5264</v>
      </c>
      <c r="F64" t="s">
        <v>5265</v>
      </c>
    </row>
    <row r="65" spans="1:6">
      <c r="A65">
        <v>8602183821</v>
      </c>
      <c r="B65" t="s">
        <v>23065</v>
      </c>
      <c r="C65" t="s">
        <v>6759</v>
      </c>
      <c r="D65" t="s">
        <v>20203</v>
      </c>
      <c r="E65" t="s">
        <v>4925</v>
      </c>
      <c r="F65" t="s">
        <v>6760</v>
      </c>
    </row>
    <row r="66" spans="1:6">
      <c r="A66">
        <v>6658459228</v>
      </c>
      <c r="B66" t="s">
        <v>23066</v>
      </c>
      <c r="C66" t="s">
        <v>6762</v>
      </c>
      <c r="D66" t="s">
        <v>20082</v>
      </c>
      <c r="E66" t="s">
        <v>5287</v>
      </c>
      <c r="F66" t="s">
        <v>5288</v>
      </c>
    </row>
    <row r="67" spans="1:6">
      <c r="A67">
        <v>6316201956</v>
      </c>
      <c r="B67" t="s">
        <v>23067</v>
      </c>
      <c r="C67" t="s">
        <v>23068</v>
      </c>
      <c r="D67" t="s">
        <v>20206</v>
      </c>
      <c r="E67" t="s">
        <v>4929</v>
      </c>
      <c r="F67" t="s">
        <v>23069</v>
      </c>
    </row>
    <row r="68" spans="1:6">
      <c r="A68">
        <v>7805646537</v>
      </c>
      <c r="B68" t="s">
        <v>23070</v>
      </c>
      <c r="C68" t="s">
        <v>6766</v>
      </c>
      <c r="D68" t="s">
        <v>20210</v>
      </c>
      <c r="E68" t="s">
        <v>4815</v>
      </c>
      <c r="F68" t="s">
        <v>4816</v>
      </c>
    </row>
    <row r="69" spans="1:6">
      <c r="A69">
        <v>7709653027</v>
      </c>
      <c r="B69" t="s">
        <v>23071</v>
      </c>
      <c r="C69" t="s">
        <v>23072</v>
      </c>
      <c r="D69" t="s">
        <v>20177</v>
      </c>
      <c r="E69" t="s">
        <v>5039</v>
      </c>
      <c r="F69" t="s">
        <v>23073</v>
      </c>
    </row>
    <row r="70" spans="1:6">
      <c r="A70">
        <v>7451274751</v>
      </c>
      <c r="B70" t="s">
        <v>23074</v>
      </c>
      <c r="C70" t="s">
        <v>6770</v>
      </c>
      <c r="D70" t="s">
        <v>20122</v>
      </c>
      <c r="E70" t="s">
        <v>5421</v>
      </c>
      <c r="F70" t="s">
        <v>5422</v>
      </c>
    </row>
    <row r="71" spans="1:6">
      <c r="A71">
        <v>3443130766</v>
      </c>
      <c r="B71" t="s">
        <v>23075</v>
      </c>
      <c r="C71" t="s">
        <v>6772</v>
      </c>
      <c r="D71" t="s">
        <v>20069</v>
      </c>
      <c r="E71" t="s">
        <v>5306</v>
      </c>
      <c r="F71" t="s">
        <v>5307</v>
      </c>
    </row>
    <row r="72" spans="1:6">
      <c r="A72">
        <v>3702118432</v>
      </c>
      <c r="B72" t="s">
        <v>23076</v>
      </c>
      <c r="C72" t="s">
        <v>6774</v>
      </c>
      <c r="D72" t="s">
        <v>20105</v>
      </c>
      <c r="E72" t="s">
        <v>5124</v>
      </c>
      <c r="F72" t="s">
        <v>5125</v>
      </c>
    </row>
    <row r="73" spans="1:6">
      <c r="A73">
        <v>7735145855</v>
      </c>
      <c r="B73" t="s">
        <v>23077</v>
      </c>
      <c r="C73" t="s">
        <v>6855</v>
      </c>
      <c r="D73" t="s">
        <v>20169</v>
      </c>
      <c r="E73" t="s">
        <v>4879</v>
      </c>
      <c r="F73" t="s">
        <v>4880</v>
      </c>
    </row>
    <row r="74" spans="1:6">
      <c r="A74">
        <v>5261080970</v>
      </c>
      <c r="B74" t="s">
        <v>23078</v>
      </c>
      <c r="C74" t="s">
        <v>6859</v>
      </c>
      <c r="D74" t="s">
        <v>20103</v>
      </c>
      <c r="E74" t="s">
        <v>5571</v>
      </c>
      <c r="F74" t="s">
        <v>5571</v>
      </c>
    </row>
    <row r="75" spans="1:6">
      <c r="A75">
        <v>6658408512</v>
      </c>
      <c r="B75" t="s">
        <v>23079</v>
      </c>
      <c r="C75" t="s">
        <v>6861</v>
      </c>
      <c r="D75" t="s">
        <v>20141</v>
      </c>
      <c r="E75" t="s">
        <v>5067</v>
      </c>
      <c r="F75" t="s">
        <v>5067</v>
      </c>
    </row>
    <row r="76" spans="1:6">
      <c r="A76">
        <v>7606066933</v>
      </c>
      <c r="B76" t="s">
        <v>23080</v>
      </c>
      <c r="C76" t="s">
        <v>7370</v>
      </c>
      <c r="D76" t="s">
        <v>20103</v>
      </c>
      <c r="E76" t="s">
        <v>4991</v>
      </c>
      <c r="F76" t="s">
        <v>4991</v>
      </c>
    </row>
    <row r="77" spans="1:6">
      <c r="A77">
        <v>7743908123</v>
      </c>
      <c r="B77" t="s">
        <v>23081</v>
      </c>
      <c r="C77" t="s">
        <v>6865</v>
      </c>
      <c r="D77" t="s">
        <v>20122</v>
      </c>
      <c r="E77" t="s">
        <v>5371</v>
      </c>
      <c r="F77" t="s">
        <v>5372</v>
      </c>
    </row>
    <row r="78" spans="1:6">
      <c r="A78">
        <v>6166087617</v>
      </c>
      <c r="B78" t="s">
        <v>23082</v>
      </c>
      <c r="C78" t="s">
        <v>23083</v>
      </c>
      <c r="D78" t="s">
        <v>20229</v>
      </c>
      <c r="E78" t="s">
        <v>673</v>
      </c>
      <c r="F78" t="s">
        <v>4995</v>
      </c>
    </row>
    <row r="79" spans="1:6">
      <c r="A79">
        <v>5036150841</v>
      </c>
      <c r="B79" t="s">
        <v>23084</v>
      </c>
      <c r="C79" t="s">
        <v>6872</v>
      </c>
      <c r="D79" t="s">
        <v>20128</v>
      </c>
      <c r="E79" t="s">
        <v>5178</v>
      </c>
      <c r="F79" t="s">
        <v>5179</v>
      </c>
    </row>
    <row r="80" spans="1:6">
      <c r="A80">
        <v>1659180290</v>
      </c>
      <c r="B80" t="s">
        <v>23085</v>
      </c>
      <c r="C80" t="s">
        <v>23086</v>
      </c>
      <c r="D80" t="s">
        <v>20233</v>
      </c>
      <c r="E80" t="s">
        <v>4834</v>
      </c>
      <c r="F80" t="s">
        <v>23087</v>
      </c>
    </row>
    <row r="81" spans="1:6">
      <c r="A81">
        <v>7804581580</v>
      </c>
      <c r="B81" t="s">
        <v>23088</v>
      </c>
      <c r="C81" t="s">
        <v>6878</v>
      </c>
      <c r="D81" t="s">
        <v>20235</v>
      </c>
      <c r="E81" t="s">
        <v>5218</v>
      </c>
      <c r="F81" t="s">
        <v>5219</v>
      </c>
    </row>
    <row r="82" spans="1:6">
      <c r="A82">
        <v>7606096399</v>
      </c>
      <c r="B82" t="s">
        <v>23089</v>
      </c>
      <c r="C82" t="s">
        <v>6880</v>
      </c>
      <c r="D82" t="s">
        <v>20122</v>
      </c>
      <c r="E82" t="s">
        <v>5172</v>
      </c>
      <c r="F82" t="s">
        <v>5172</v>
      </c>
    </row>
    <row r="83" spans="1:6">
      <c r="A83">
        <v>5903116703</v>
      </c>
      <c r="B83" t="s">
        <v>23090</v>
      </c>
      <c r="C83" t="s">
        <v>6882</v>
      </c>
      <c r="D83" t="s">
        <v>20119</v>
      </c>
      <c r="E83" t="s">
        <v>5214</v>
      </c>
      <c r="F83" t="s">
        <v>5214</v>
      </c>
    </row>
    <row r="84" spans="1:6">
      <c r="A84">
        <v>2130008501</v>
      </c>
      <c r="B84" t="s">
        <v>23091</v>
      </c>
      <c r="C84" t="s">
        <v>6884</v>
      </c>
      <c r="D84" t="s">
        <v>20174</v>
      </c>
      <c r="E84" t="s">
        <v>5000</v>
      </c>
      <c r="F84" t="s">
        <v>5001</v>
      </c>
    </row>
    <row r="85" spans="1:6">
      <c r="A85">
        <v>1841013546</v>
      </c>
      <c r="B85" t="s">
        <v>23092</v>
      </c>
      <c r="C85" t="s">
        <v>23093</v>
      </c>
      <c r="D85" t="s">
        <v>20241</v>
      </c>
      <c r="E85" t="s">
        <v>4966</v>
      </c>
      <c r="F85" t="s">
        <v>4967</v>
      </c>
    </row>
    <row r="86" spans="1:6">
      <c r="A86">
        <v>7721851353</v>
      </c>
      <c r="B86" t="s">
        <v>23094</v>
      </c>
      <c r="C86" t="s">
        <v>20243</v>
      </c>
      <c r="D86" t="s">
        <v>20079</v>
      </c>
      <c r="E86" t="s">
        <v>20244</v>
      </c>
    </row>
    <row r="87" spans="1:6">
      <c r="A87">
        <v>5921031594</v>
      </c>
      <c r="B87" t="s">
        <v>23095</v>
      </c>
      <c r="C87" t="s">
        <v>6890</v>
      </c>
      <c r="D87" t="s">
        <v>20174</v>
      </c>
      <c r="E87" t="s">
        <v>5145</v>
      </c>
      <c r="F87" t="s">
        <v>5145</v>
      </c>
    </row>
    <row r="88" spans="1:6">
      <c r="A88">
        <v>7841019595</v>
      </c>
      <c r="B88" t="s">
        <v>23096</v>
      </c>
      <c r="C88" t="s">
        <v>6892</v>
      </c>
      <c r="D88" t="s">
        <v>20248</v>
      </c>
      <c r="E88" t="s">
        <v>4821</v>
      </c>
      <c r="F88" t="s">
        <v>4822</v>
      </c>
    </row>
    <row r="89" spans="1:6">
      <c r="A89">
        <v>7719420624</v>
      </c>
      <c r="B89" t="s">
        <v>23097</v>
      </c>
      <c r="C89" t="s">
        <v>23098</v>
      </c>
      <c r="D89" t="s">
        <v>20128</v>
      </c>
      <c r="E89" t="s">
        <v>5420</v>
      </c>
      <c r="F89" t="s">
        <v>5420</v>
      </c>
    </row>
    <row r="90" spans="1:6">
      <c r="A90">
        <v>5948053468</v>
      </c>
      <c r="B90" t="s">
        <v>23099</v>
      </c>
      <c r="C90" t="s">
        <v>6898</v>
      </c>
      <c r="D90" t="s">
        <v>20103</v>
      </c>
      <c r="E90" t="s">
        <v>5338</v>
      </c>
      <c r="F90" t="s">
        <v>5338</v>
      </c>
    </row>
    <row r="91" spans="1:6">
      <c r="A91">
        <v>7723908284</v>
      </c>
      <c r="B91" t="s">
        <v>23100</v>
      </c>
      <c r="C91" t="s">
        <v>20254</v>
      </c>
      <c r="D91" t="s">
        <v>20103</v>
      </c>
      <c r="E91" t="s">
        <v>20255</v>
      </c>
      <c r="F91" t="s">
        <v>5454</v>
      </c>
    </row>
    <row r="92" spans="1:6">
      <c r="A92">
        <v>5836658948</v>
      </c>
      <c r="B92" t="s">
        <v>23101</v>
      </c>
      <c r="C92" t="s">
        <v>6908</v>
      </c>
      <c r="D92" t="s">
        <v>20131</v>
      </c>
      <c r="E92" t="s">
        <v>5017</v>
      </c>
      <c r="F92" t="s">
        <v>5018</v>
      </c>
    </row>
    <row r="93" spans="1:6">
      <c r="A93">
        <v>1650308002</v>
      </c>
      <c r="B93" t="s">
        <v>23102</v>
      </c>
      <c r="C93" t="s">
        <v>6910</v>
      </c>
      <c r="D93" t="s">
        <v>20177</v>
      </c>
      <c r="E93" t="s">
        <v>4931</v>
      </c>
      <c r="F93" t="s">
        <v>4932</v>
      </c>
    </row>
    <row r="94" spans="1:6">
      <c r="A94">
        <v>7715831246</v>
      </c>
      <c r="B94" t="s">
        <v>23103</v>
      </c>
      <c r="C94" t="s">
        <v>6912</v>
      </c>
      <c r="D94" t="s">
        <v>20263</v>
      </c>
      <c r="E94" t="s">
        <v>4973</v>
      </c>
      <c r="F94" t="s">
        <v>4973</v>
      </c>
    </row>
    <row r="95" spans="1:6">
      <c r="A95">
        <v>7714365867</v>
      </c>
      <c r="B95" t="s">
        <v>23104</v>
      </c>
      <c r="C95" t="s">
        <v>20265</v>
      </c>
      <c r="D95" t="s">
        <v>20174</v>
      </c>
      <c r="E95" t="s">
        <v>4907</v>
      </c>
      <c r="F95" t="s">
        <v>4908</v>
      </c>
    </row>
    <row r="96" spans="1:6">
      <c r="A96">
        <v>4345197098</v>
      </c>
      <c r="B96" t="s">
        <v>23105</v>
      </c>
      <c r="C96" t="s">
        <v>23106</v>
      </c>
      <c r="D96" t="s">
        <v>20145</v>
      </c>
      <c r="E96" t="s">
        <v>4877</v>
      </c>
      <c r="F96" t="s">
        <v>4878</v>
      </c>
    </row>
    <row r="97" spans="1:6">
      <c r="A97">
        <v>6659101869</v>
      </c>
      <c r="B97" t="s">
        <v>23107</v>
      </c>
      <c r="C97" t="s">
        <v>23108</v>
      </c>
      <c r="D97" t="s">
        <v>20079</v>
      </c>
      <c r="E97" t="s">
        <v>5108</v>
      </c>
      <c r="F97" t="s">
        <v>5109</v>
      </c>
    </row>
    <row r="98" spans="1:6">
      <c r="A98">
        <v>2635227255</v>
      </c>
      <c r="B98" t="s">
        <v>23109</v>
      </c>
      <c r="C98" t="s">
        <v>6928</v>
      </c>
      <c r="D98" t="s">
        <v>20274</v>
      </c>
      <c r="E98" t="s">
        <v>4901</v>
      </c>
      <c r="F98" t="s">
        <v>4901</v>
      </c>
    </row>
    <row r="99" spans="1:6">
      <c r="A99">
        <v>6829117690</v>
      </c>
      <c r="B99" t="s">
        <v>23110</v>
      </c>
      <c r="C99" t="s">
        <v>6930</v>
      </c>
      <c r="D99" t="s">
        <v>20098</v>
      </c>
      <c r="E99" t="s">
        <v>5096</v>
      </c>
      <c r="F99" t="s">
        <v>5097</v>
      </c>
    </row>
    <row r="100" spans="1:6">
      <c r="A100">
        <v>7728312015</v>
      </c>
      <c r="B100" t="s">
        <v>23111</v>
      </c>
      <c r="C100" t="s">
        <v>6932</v>
      </c>
      <c r="D100" t="s">
        <v>20082</v>
      </c>
      <c r="E100" t="s">
        <v>5360</v>
      </c>
      <c r="F100" t="s">
        <v>5361</v>
      </c>
    </row>
    <row r="101" spans="1:6">
      <c r="A101">
        <v>7811653557</v>
      </c>
      <c r="B101" t="s">
        <v>23112</v>
      </c>
      <c r="C101" t="s">
        <v>23113</v>
      </c>
      <c r="D101" t="s">
        <v>20119</v>
      </c>
      <c r="E101" t="s">
        <v>5122</v>
      </c>
      <c r="F101" t="s">
        <v>20279</v>
      </c>
    </row>
    <row r="102" spans="1:6">
      <c r="A102">
        <v>7701410819</v>
      </c>
      <c r="B102" t="s">
        <v>23114</v>
      </c>
      <c r="C102" t="s">
        <v>6938</v>
      </c>
      <c r="D102" t="s">
        <v>20174</v>
      </c>
      <c r="E102" t="s">
        <v>5180</v>
      </c>
      <c r="F102" t="s">
        <v>5181</v>
      </c>
    </row>
    <row r="103" spans="1:6">
      <c r="A103">
        <v>1657199916</v>
      </c>
      <c r="B103" t="s">
        <v>23115</v>
      </c>
      <c r="C103" t="s">
        <v>23116</v>
      </c>
      <c r="D103" t="s">
        <v>20287</v>
      </c>
      <c r="E103" t="s">
        <v>4827</v>
      </c>
      <c r="F103" t="s">
        <v>20288</v>
      </c>
    </row>
    <row r="104" spans="1:6">
      <c r="A104">
        <v>5904335578</v>
      </c>
      <c r="B104" t="s">
        <v>23117</v>
      </c>
      <c r="C104" t="s">
        <v>6945</v>
      </c>
      <c r="D104" t="s">
        <v>20293</v>
      </c>
      <c r="E104" t="s">
        <v>5034</v>
      </c>
      <c r="F104" t="s">
        <v>5034</v>
      </c>
    </row>
    <row r="105" spans="1:6">
      <c r="A105">
        <v>2130168738</v>
      </c>
      <c r="B105" t="s">
        <v>23118</v>
      </c>
      <c r="C105" t="s">
        <v>20295</v>
      </c>
      <c r="D105" t="s">
        <v>20165</v>
      </c>
      <c r="E105" t="s">
        <v>5088</v>
      </c>
      <c r="F105" t="s">
        <v>5089</v>
      </c>
    </row>
    <row r="106" spans="1:6">
      <c r="A106">
        <v>7705680245</v>
      </c>
      <c r="B106" t="s">
        <v>23119</v>
      </c>
      <c r="C106" t="s">
        <v>6949</v>
      </c>
      <c r="E106" t="s">
        <v>4860</v>
      </c>
      <c r="F106" t="s">
        <v>4861</v>
      </c>
    </row>
    <row r="107" spans="1:6">
      <c r="A107">
        <v>7730233723</v>
      </c>
      <c r="B107" t="s">
        <v>23120</v>
      </c>
      <c r="C107" t="s">
        <v>20298</v>
      </c>
      <c r="E107" t="s">
        <v>4802</v>
      </c>
      <c r="F107" t="s">
        <v>4803</v>
      </c>
    </row>
    <row r="108" spans="1:6">
      <c r="A108">
        <v>5404048840</v>
      </c>
      <c r="B108" t="s">
        <v>23121</v>
      </c>
      <c r="C108" t="s">
        <v>20300</v>
      </c>
      <c r="D108" t="s">
        <v>20301</v>
      </c>
      <c r="E108" t="s">
        <v>5032</v>
      </c>
      <c r="F108" t="s">
        <v>5033</v>
      </c>
    </row>
    <row r="109" spans="1:6">
      <c r="A109">
        <v>3664227526</v>
      </c>
      <c r="B109" t="s">
        <v>23122</v>
      </c>
      <c r="C109" t="s">
        <v>23123</v>
      </c>
      <c r="D109" t="s">
        <v>20303</v>
      </c>
      <c r="E109" t="s">
        <v>4943</v>
      </c>
      <c r="F109" t="s">
        <v>23124</v>
      </c>
    </row>
    <row r="110" spans="1:6">
      <c r="A110">
        <v>7813280879</v>
      </c>
      <c r="B110" t="s">
        <v>23125</v>
      </c>
      <c r="C110" t="s">
        <v>6957</v>
      </c>
      <c r="D110" t="s">
        <v>20069</v>
      </c>
      <c r="E110" t="s">
        <v>5325</v>
      </c>
      <c r="F110" t="s">
        <v>5326</v>
      </c>
    </row>
    <row r="111" spans="1:6">
      <c r="A111">
        <v>7728665652</v>
      </c>
      <c r="B111" t="s">
        <v>23126</v>
      </c>
      <c r="C111" t="s">
        <v>6959</v>
      </c>
      <c r="D111" t="s">
        <v>20103</v>
      </c>
      <c r="E111" t="s">
        <v>5175</v>
      </c>
      <c r="F111" t="s">
        <v>5175</v>
      </c>
    </row>
    <row r="112" spans="1:6">
      <c r="A112">
        <v>7716859501</v>
      </c>
      <c r="B112" t="s">
        <v>23127</v>
      </c>
      <c r="C112" t="s">
        <v>23128</v>
      </c>
      <c r="D112" t="s">
        <v>20111</v>
      </c>
      <c r="E112" t="s">
        <v>4891</v>
      </c>
      <c r="F112" t="s">
        <v>23129</v>
      </c>
    </row>
    <row r="113" spans="1:6">
      <c r="A113">
        <v>6671077740</v>
      </c>
      <c r="B113" t="s">
        <v>23130</v>
      </c>
      <c r="C113" t="s">
        <v>6963</v>
      </c>
      <c r="D113" t="s">
        <v>20309</v>
      </c>
      <c r="E113" t="s">
        <v>4978</v>
      </c>
      <c r="F113" t="s">
        <v>4979</v>
      </c>
    </row>
    <row r="114" spans="1:6">
      <c r="A114">
        <v>326554597</v>
      </c>
      <c r="B114" t="s">
        <v>23130</v>
      </c>
      <c r="C114" t="s">
        <v>6963</v>
      </c>
      <c r="D114" t="s">
        <v>20309</v>
      </c>
      <c r="E114" t="s">
        <v>4978</v>
      </c>
      <c r="F114" t="s">
        <v>4979</v>
      </c>
    </row>
    <row r="115" spans="1:6">
      <c r="A115">
        <v>6449088107</v>
      </c>
      <c r="B115" t="s">
        <v>23131</v>
      </c>
      <c r="C115" t="s">
        <v>6967</v>
      </c>
      <c r="D115" t="s">
        <v>20235</v>
      </c>
      <c r="E115" t="s">
        <v>5131</v>
      </c>
      <c r="F115" t="s">
        <v>5131</v>
      </c>
    </row>
    <row r="116" spans="1:6">
      <c r="A116">
        <v>7536127121</v>
      </c>
      <c r="B116" t="s">
        <v>23132</v>
      </c>
      <c r="C116" t="s">
        <v>6969</v>
      </c>
      <c r="D116" t="s">
        <v>20174</v>
      </c>
      <c r="E116" t="s">
        <v>5166</v>
      </c>
      <c r="F116" t="s">
        <v>5166</v>
      </c>
    </row>
    <row r="117" spans="1:6">
      <c r="A117">
        <v>7449007276</v>
      </c>
      <c r="B117" t="s">
        <v>23133</v>
      </c>
      <c r="C117" t="s">
        <v>6974</v>
      </c>
      <c r="D117" t="s">
        <v>20082</v>
      </c>
      <c r="E117" t="s">
        <v>5373</v>
      </c>
      <c r="F117" t="s">
        <v>5373</v>
      </c>
    </row>
    <row r="118" spans="1:6">
      <c r="A118">
        <v>2632814015</v>
      </c>
      <c r="B118" t="s">
        <v>23134</v>
      </c>
      <c r="C118" t="s">
        <v>20319</v>
      </c>
      <c r="D118" t="s">
        <v>20122</v>
      </c>
      <c r="E118" t="s">
        <v>20320</v>
      </c>
      <c r="F118" t="s">
        <v>5379</v>
      </c>
    </row>
    <row r="119" spans="1:6">
      <c r="A119">
        <v>3662252862</v>
      </c>
      <c r="B119" t="s">
        <v>23135</v>
      </c>
      <c r="C119" t="s">
        <v>6980</v>
      </c>
      <c r="D119" t="s">
        <v>20069</v>
      </c>
      <c r="E119" t="s">
        <v>5222</v>
      </c>
      <c r="F119" t="s">
        <v>5222</v>
      </c>
    </row>
    <row r="120" spans="1:6">
      <c r="A120">
        <v>1435312504</v>
      </c>
      <c r="B120" t="s">
        <v>23136</v>
      </c>
      <c r="C120" t="s">
        <v>6982</v>
      </c>
      <c r="D120" t="s">
        <v>20082</v>
      </c>
      <c r="E120" t="s">
        <v>5267</v>
      </c>
      <c r="F120" t="s">
        <v>5267</v>
      </c>
    </row>
    <row r="121" spans="1:6">
      <c r="A121">
        <v>7704860164</v>
      </c>
      <c r="B121" t="s">
        <v>23137</v>
      </c>
      <c r="C121" t="s">
        <v>23138</v>
      </c>
      <c r="D121" t="s">
        <v>20122</v>
      </c>
      <c r="E121" t="s">
        <v>4992</v>
      </c>
      <c r="F121" t="s">
        <v>4992</v>
      </c>
    </row>
    <row r="122" spans="1:6">
      <c r="A122">
        <v>7707707982</v>
      </c>
      <c r="B122" t="s">
        <v>23139</v>
      </c>
      <c r="C122" t="s">
        <v>6986</v>
      </c>
      <c r="D122" t="s">
        <v>20079</v>
      </c>
      <c r="E122" t="s">
        <v>5189</v>
      </c>
      <c r="F122" t="s">
        <v>5190</v>
      </c>
    </row>
    <row r="123" spans="1:6">
      <c r="A123">
        <v>7724737722</v>
      </c>
      <c r="B123" t="s">
        <v>23140</v>
      </c>
      <c r="C123" t="s">
        <v>6988</v>
      </c>
      <c r="D123" t="s">
        <v>20174</v>
      </c>
      <c r="E123" t="s">
        <v>5146</v>
      </c>
      <c r="F123" t="s">
        <v>5147</v>
      </c>
    </row>
    <row r="124" spans="1:6">
      <c r="A124">
        <v>3664214573</v>
      </c>
      <c r="B124" t="s">
        <v>23141</v>
      </c>
      <c r="C124" t="s">
        <v>23142</v>
      </c>
      <c r="D124" t="s">
        <v>20119</v>
      </c>
      <c r="E124" t="s">
        <v>5413</v>
      </c>
      <c r="F124" t="s">
        <v>20329</v>
      </c>
    </row>
    <row r="125" spans="1:6">
      <c r="A125">
        <v>3448045000</v>
      </c>
      <c r="B125" t="s">
        <v>23143</v>
      </c>
      <c r="C125" t="s">
        <v>6992</v>
      </c>
      <c r="D125" t="s">
        <v>20141</v>
      </c>
      <c r="E125" t="s">
        <v>5091</v>
      </c>
      <c r="F125" t="s">
        <v>5092</v>
      </c>
    </row>
    <row r="126" spans="1:6">
      <c r="A126">
        <v>5908998590</v>
      </c>
      <c r="B126" t="s">
        <v>23144</v>
      </c>
      <c r="C126" t="s">
        <v>6994</v>
      </c>
      <c r="D126" t="s">
        <v>20165</v>
      </c>
      <c r="E126" t="s">
        <v>5064</v>
      </c>
      <c r="F126" t="s">
        <v>5065</v>
      </c>
    </row>
    <row r="127" spans="1:6">
      <c r="A127">
        <v>1831181333</v>
      </c>
      <c r="B127" t="s">
        <v>23145</v>
      </c>
      <c r="C127" t="s">
        <v>6998</v>
      </c>
      <c r="D127" t="s">
        <v>20079</v>
      </c>
      <c r="E127" t="s">
        <v>5281</v>
      </c>
      <c r="F127" t="s">
        <v>5281</v>
      </c>
    </row>
    <row r="128" spans="1:6">
      <c r="A128">
        <v>6168074571</v>
      </c>
      <c r="B128" t="s">
        <v>23146</v>
      </c>
      <c r="C128" t="s">
        <v>7000</v>
      </c>
      <c r="D128" t="s">
        <v>20293</v>
      </c>
      <c r="E128" t="s">
        <v>5012</v>
      </c>
      <c r="F128" t="s">
        <v>5013</v>
      </c>
    </row>
    <row r="129" spans="1:6">
      <c r="A129">
        <v>4632195224</v>
      </c>
      <c r="B129" t="s">
        <v>23147</v>
      </c>
      <c r="C129" t="s">
        <v>23148</v>
      </c>
      <c r="D129" t="s">
        <v>20105</v>
      </c>
      <c r="E129" t="s">
        <v>20338</v>
      </c>
      <c r="F129" t="s">
        <v>4913</v>
      </c>
    </row>
    <row r="130" spans="1:6">
      <c r="A130">
        <v>2536276999</v>
      </c>
      <c r="B130" t="s">
        <v>23149</v>
      </c>
      <c r="C130" t="s">
        <v>23150</v>
      </c>
      <c r="D130" t="s">
        <v>20103</v>
      </c>
      <c r="E130" t="s">
        <v>23151</v>
      </c>
      <c r="F130" t="s">
        <v>5403</v>
      </c>
    </row>
    <row r="131" spans="1:6">
      <c r="A131">
        <v>2465128720</v>
      </c>
      <c r="B131" t="s">
        <v>23152</v>
      </c>
      <c r="C131" t="s">
        <v>7008</v>
      </c>
      <c r="D131" t="s">
        <v>20235</v>
      </c>
      <c r="E131" t="s">
        <v>5136</v>
      </c>
      <c r="F131" t="s">
        <v>5137</v>
      </c>
    </row>
    <row r="132" spans="1:6">
      <c r="A132">
        <v>5259100410</v>
      </c>
      <c r="B132" t="s">
        <v>23153</v>
      </c>
      <c r="C132" t="s">
        <v>7010</v>
      </c>
      <c r="D132" t="s">
        <v>20079</v>
      </c>
      <c r="E132" t="s">
        <v>5299</v>
      </c>
      <c r="F132" t="s">
        <v>5299</v>
      </c>
    </row>
    <row r="133" spans="1:6">
      <c r="A133">
        <v>7733298863</v>
      </c>
      <c r="B133" t="s">
        <v>23154</v>
      </c>
      <c r="C133" t="s">
        <v>7012</v>
      </c>
      <c r="D133" t="s">
        <v>20105</v>
      </c>
      <c r="E133" t="s">
        <v>5098</v>
      </c>
      <c r="F133" t="s">
        <v>5098</v>
      </c>
    </row>
    <row r="134" spans="1:6">
      <c r="A134">
        <v>3666100821</v>
      </c>
      <c r="B134" t="s">
        <v>23155</v>
      </c>
      <c r="C134" t="s">
        <v>7017</v>
      </c>
      <c r="D134" t="s">
        <v>20069</v>
      </c>
      <c r="E134" t="s">
        <v>5051</v>
      </c>
      <c r="F134" t="s">
        <v>5052</v>
      </c>
    </row>
    <row r="135" spans="1:6">
      <c r="A135">
        <v>4632200234</v>
      </c>
      <c r="B135" t="s">
        <v>23156</v>
      </c>
      <c r="C135" t="s">
        <v>7019</v>
      </c>
      <c r="D135" t="s">
        <v>20122</v>
      </c>
      <c r="E135" t="s">
        <v>5481</v>
      </c>
      <c r="F135" t="s">
        <v>5481</v>
      </c>
    </row>
    <row r="136" spans="1:6">
      <c r="A136">
        <v>3625013023</v>
      </c>
      <c r="B136" t="s">
        <v>23157</v>
      </c>
      <c r="C136" t="s">
        <v>23158</v>
      </c>
      <c r="D136" t="s">
        <v>20122</v>
      </c>
      <c r="E136" t="s">
        <v>5429</v>
      </c>
      <c r="F136" t="s">
        <v>5429</v>
      </c>
    </row>
    <row r="137" spans="1:6">
      <c r="A137">
        <v>1831167427</v>
      </c>
      <c r="B137" t="s">
        <v>23159</v>
      </c>
      <c r="C137" t="s">
        <v>23160</v>
      </c>
      <c r="D137" t="s">
        <v>20229</v>
      </c>
      <c r="E137" t="s">
        <v>4894</v>
      </c>
      <c r="F137" t="s">
        <v>4895</v>
      </c>
    </row>
    <row r="138" spans="1:6">
      <c r="A138">
        <v>5260402511</v>
      </c>
      <c r="B138" t="s">
        <v>23161</v>
      </c>
      <c r="C138" t="s">
        <v>23162</v>
      </c>
      <c r="D138" t="s">
        <v>20309</v>
      </c>
      <c r="E138" t="s">
        <v>5049</v>
      </c>
      <c r="F138" t="s">
        <v>5049</v>
      </c>
    </row>
    <row r="139" spans="1:6">
      <c r="A139">
        <v>5406972623</v>
      </c>
      <c r="B139" t="s">
        <v>23163</v>
      </c>
      <c r="C139" t="s">
        <v>23164</v>
      </c>
      <c r="D139" t="s">
        <v>20115</v>
      </c>
      <c r="E139" t="s">
        <v>4918</v>
      </c>
      <c r="F139" t="s">
        <v>4918</v>
      </c>
    </row>
    <row r="140" spans="1:6">
      <c r="A140">
        <v>1831177672</v>
      </c>
      <c r="B140" t="s">
        <v>23165</v>
      </c>
      <c r="C140" t="s">
        <v>23166</v>
      </c>
      <c r="D140" t="s">
        <v>20079</v>
      </c>
      <c r="E140" t="s">
        <v>5126</v>
      </c>
      <c r="F140" t="s">
        <v>5127</v>
      </c>
    </row>
    <row r="141" spans="1:6">
      <c r="A141">
        <v>2311252460</v>
      </c>
      <c r="B141" t="s">
        <v>23167</v>
      </c>
      <c r="C141" t="s">
        <v>7031</v>
      </c>
      <c r="D141" t="s">
        <v>20069</v>
      </c>
      <c r="E141" t="s">
        <v>5203</v>
      </c>
      <c r="F141" t="s">
        <v>5204</v>
      </c>
    </row>
    <row r="142" spans="1:6">
      <c r="A142">
        <v>2465304196</v>
      </c>
      <c r="B142" t="s">
        <v>23168</v>
      </c>
      <c r="C142" t="s">
        <v>7033</v>
      </c>
      <c r="D142" t="s">
        <v>20082</v>
      </c>
      <c r="E142" t="s">
        <v>4873</v>
      </c>
      <c r="F142" t="s">
        <v>4874</v>
      </c>
    </row>
    <row r="143" spans="1:6">
      <c r="A143">
        <v>7810716571</v>
      </c>
      <c r="B143" t="s">
        <v>23169</v>
      </c>
      <c r="C143" t="s">
        <v>7038</v>
      </c>
      <c r="D143" t="s">
        <v>20119</v>
      </c>
      <c r="E143" t="s">
        <v>4953</v>
      </c>
      <c r="F143" t="s">
        <v>4954</v>
      </c>
    </row>
    <row r="144" spans="1:6">
      <c r="A144">
        <v>7708750910</v>
      </c>
      <c r="B144" t="s">
        <v>23170</v>
      </c>
      <c r="C144" t="s">
        <v>7040</v>
      </c>
      <c r="D144" t="s">
        <v>20105</v>
      </c>
      <c r="E144" t="s">
        <v>5133</v>
      </c>
      <c r="F144" t="s">
        <v>5133</v>
      </c>
    </row>
    <row r="145" spans="1:6">
      <c r="A145">
        <v>7806253521</v>
      </c>
      <c r="B145" t="s">
        <v>23171</v>
      </c>
      <c r="C145" t="s">
        <v>23172</v>
      </c>
      <c r="D145" t="s">
        <v>20364</v>
      </c>
      <c r="E145" t="s">
        <v>4830</v>
      </c>
      <c r="F145" t="s">
        <v>4831</v>
      </c>
    </row>
    <row r="146" spans="1:6">
      <c r="A146">
        <v>5407969670</v>
      </c>
      <c r="B146" t="s">
        <v>23173</v>
      </c>
      <c r="C146" t="s">
        <v>7045</v>
      </c>
      <c r="D146" t="s">
        <v>20069</v>
      </c>
      <c r="E146" t="s">
        <v>5268</v>
      </c>
      <c r="F146" t="s">
        <v>4906</v>
      </c>
    </row>
    <row r="147" spans="1:6">
      <c r="A147">
        <v>5402038765</v>
      </c>
      <c r="B147" t="s">
        <v>23174</v>
      </c>
      <c r="C147" t="s">
        <v>23175</v>
      </c>
      <c r="D147" t="s">
        <v>20113</v>
      </c>
      <c r="E147" t="s">
        <v>4950</v>
      </c>
      <c r="F147" t="s">
        <v>4951</v>
      </c>
    </row>
    <row r="148" spans="1:6">
      <c r="A148">
        <v>6658506936</v>
      </c>
      <c r="B148" t="s">
        <v>23176</v>
      </c>
      <c r="C148" t="s">
        <v>23177</v>
      </c>
      <c r="D148" t="s">
        <v>20371</v>
      </c>
      <c r="E148" t="s">
        <v>4899</v>
      </c>
      <c r="F148" t="s">
        <v>4900</v>
      </c>
    </row>
    <row r="149" spans="1:6">
      <c r="A149">
        <v>7710496844</v>
      </c>
      <c r="B149" t="s">
        <v>23178</v>
      </c>
      <c r="C149" t="s">
        <v>7053</v>
      </c>
      <c r="D149" t="s">
        <v>20103</v>
      </c>
      <c r="E149" t="s">
        <v>7054</v>
      </c>
      <c r="F149" t="s">
        <v>5094</v>
      </c>
    </row>
    <row r="150" spans="1:6">
      <c r="A150">
        <v>7841071972</v>
      </c>
      <c r="B150" t="s">
        <v>23179</v>
      </c>
      <c r="C150" t="s">
        <v>20130</v>
      </c>
      <c r="D150" t="s">
        <v>20103</v>
      </c>
    </row>
    <row r="151" spans="1:6">
      <c r="A151">
        <v>7734387354</v>
      </c>
      <c r="B151" t="s">
        <v>23180</v>
      </c>
      <c r="C151" t="s">
        <v>23181</v>
      </c>
      <c r="D151" t="s">
        <v>20382</v>
      </c>
      <c r="E151" t="s">
        <v>4885</v>
      </c>
      <c r="F151" t="s">
        <v>23182</v>
      </c>
    </row>
    <row r="152" spans="1:6">
      <c r="A152">
        <v>7730592401</v>
      </c>
      <c r="B152" t="s">
        <v>23183</v>
      </c>
      <c r="C152" t="s">
        <v>20385</v>
      </c>
      <c r="E152" t="s">
        <v>20386</v>
      </c>
    </row>
    <row r="153" spans="1:6">
      <c r="A153">
        <v>2632109422</v>
      </c>
      <c r="B153" t="s">
        <v>23184</v>
      </c>
      <c r="C153" t="s">
        <v>7069</v>
      </c>
      <c r="D153" t="s">
        <v>20141</v>
      </c>
      <c r="E153" t="s">
        <v>5336</v>
      </c>
      <c r="F153" t="s">
        <v>5337</v>
      </c>
    </row>
    <row r="154" spans="1:6">
      <c r="A154">
        <v>1831191109</v>
      </c>
      <c r="B154" t="s">
        <v>23185</v>
      </c>
      <c r="C154" t="s">
        <v>23186</v>
      </c>
      <c r="D154" t="s">
        <v>20105</v>
      </c>
      <c r="E154" t="s">
        <v>4871</v>
      </c>
      <c r="F154" t="s">
        <v>23187</v>
      </c>
    </row>
    <row r="155" spans="1:6">
      <c r="A155">
        <v>5503096629</v>
      </c>
      <c r="B155" t="s">
        <v>23188</v>
      </c>
      <c r="C155" t="s">
        <v>7073</v>
      </c>
      <c r="D155" t="s">
        <v>20206</v>
      </c>
      <c r="E155" t="s">
        <v>5176</v>
      </c>
      <c r="F155" t="s">
        <v>5176</v>
      </c>
    </row>
    <row r="156" spans="1:6">
      <c r="A156">
        <v>1660244037</v>
      </c>
      <c r="B156" t="s">
        <v>23189</v>
      </c>
      <c r="C156" t="s">
        <v>7075</v>
      </c>
      <c r="E156" t="s">
        <v>5513</v>
      </c>
      <c r="F156" t="s">
        <v>5514</v>
      </c>
    </row>
    <row r="157" spans="1:6">
      <c r="A157">
        <v>1831161312</v>
      </c>
      <c r="B157" t="s">
        <v>23190</v>
      </c>
      <c r="C157" t="s">
        <v>7077</v>
      </c>
      <c r="D157" t="s">
        <v>20235</v>
      </c>
      <c r="E157" t="s">
        <v>5003</v>
      </c>
      <c r="F157" t="s">
        <v>5003</v>
      </c>
    </row>
    <row r="158" spans="1:6">
      <c r="A158">
        <v>7727806036</v>
      </c>
      <c r="B158" t="s">
        <v>23191</v>
      </c>
      <c r="C158" t="s">
        <v>7079</v>
      </c>
      <c r="D158" t="s">
        <v>20309</v>
      </c>
      <c r="E158" t="s">
        <v>5043</v>
      </c>
      <c r="F158" t="s">
        <v>5043</v>
      </c>
    </row>
    <row r="159" spans="1:6">
      <c r="A159">
        <v>7806547391</v>
      </c>
      <c r="B159" t="s">
        <v>23192</v>
      </c>
      <c r="C159" t="s">
        <v>7081</v>
      </c>
      <c r="D159" t="s">
        <v>20098</v>
      </c>
      <c r="E159" t="s">
        <v>4897</v>
      </c>
      <c r="F159" t="s">
        <v>4898</v>
      </c>
    </row>
    <row r="160" spans="1:6">
      <c r="A160">
        <v>5024184814</v>
      </c>
      <c r="B160" t="s">
        <v>23193</v>
      </c>
      <c r="C160" t="s">
        <v>20401</v>
      </c>
      <c r="D160" t="s">
        <v>20079</v>
      </c>
      <c r="E160" t="s">
        <v>5232</v>
      </c>
      <c r="F160" t="s">
        <v>5233</v>
      </c>
    </row>
    <row r="161" spans="1:6">
      <c r="A161">
        <v>5906015326</v>
      </c>
      <c r="B161" t="s">
        <v>23194</v>
      </c>
      <c r="C161" t="s">
        <v>7085</v>
      </c>
      <c r="D161" t="s">
        <v>20069</v>
      </c>
      <c r="E161" t="s">
        <v>5253</v>
      </c>
      <c r="F161" t="s">
        <v>5254</v>
      </c>
    </row>
    <row r="162" spans="1:6">
      <c r="A162">
        <v>4345383175</v>
      </c>
      <c r="B162" t="s">
        <v>23195</v>
      </c>
      <c r="C162" t="s">
        <v>7087</v>
      </c>
      <c r="D162" t="s">
        <v>20069</v>
      </c>
      <c r="E162" t="s">
        <v>5426</v>
      </c>
      <c r="F162" t="s">
        <v>5427</v>
      </c>
    </row>
    <row r="163" spans="1:6">
      <c r="A163">
        <v>2222787939</v>
      </c>
      <c r="B163" t="s">
        <v>23196</v>
      </c>
      <c r="C163" t="s">
        <v>7089</v>
      </c>
      <c r="D163" t="s">
        <v>20103</v>
      </c>
      <c r="E163" t="s">
        <v>5415</v>
      </c>
      <c r="F163" t="s">
        <v>5416</v>
      </c>
    </row>
    <row r="164" spans="1:6">
      <c r="A164">
        <v>7719446380</v>
      </c>
      <c r="B164" t="s">
        <v>23197</v>
      </c>
      <c r="C164" t="s">
        <v>7091</v>
      </c>
      <c r="D164" t="s">
        <v>20406</v>
      </c>
      <c r="E164" t="s">
        <v>4974</v>
      </c>
      <c r="F164" t="s">
        <v>4975</v>
      </c>
    </row>
    <row r="165" spans="1:6">
      <c r="A165">
        <v>7704849509</v>
      </c>
      <c r="B165" t="s">
        <v>23198</v>
      </c>
      <c r="C165" t="s">
        <v>7102</v>
      </c>
      <c r="D165" t="s">
        <v>20128</v>
      </c>
      <c r="E165" t="s">
        <v>5197</v>
      </c>
      <c r="F165" t="s">
        <v>5197</v>
      </c>
    </row>
    <row r="166" spans="1:6">
      <c r="A166">
        <v>7203326272</v>
      </c>
      <c r="B166" t="s">
        <v>23199</v>
      </c>
      <c r="C166" t="s">
        <v>7104</v>
      </c>
      <c r="D166" t="s">
        <v>20119</v>
      </c>
      <c r="E166" t="s">
        <v>5016</v>
      </c>
      <c r="F166" t="s">
        <v>5016</v>
      </c>
    </row>
    <row r="167" spans="1:6">
      <c r="A167">
        <v>7706462338</v>
      </c>
      <c r="B167" t="s">
        <v>23200</v>
      </c>
      <c r="C167" t="s">
        <v>7106</v>
      </c>
      <c r="D167" t="s">
        <v>20103</v>
      </c>
      <c r="E167" t="s">
        <v>5574</v>
      </c>
      <c r="F167" t="s">
        <v>5574</v>
      </c>
    </row>
    <row r="168" spans="1:6">
      <c r="A168">
        <v>7811001255</v>
      </c>
      <c r="B168" t="s">
        <v>23201</v>
      </c>
      <c r="C168" t="s">
        <v>7108</v>
      </c>
      <c r="D168" t="s">
        <v>20122</v>
      </c>
      <c r="E168" t="s">
        <v>5451</v>
      </c>
      <c r="F168" t="s">
        <v>5452</v>
      </c>
    </row>
    <row r="169" spans="1:6">
      <c r="A169">
        <v>1657079792</v>
      </c>
      <c r="B169" t="s">
        <v>23202</v>
      </c>
      <c r="C169" t="s">
        <v>7114</v>
      </c>
      <c r="D169" t="s">
        <v>20128</v>
      </c>
      <c r="E169" t="s">
        <v>5558</v>
      </c>
      <c r="F169" t="s">
        <v>5558</v>
      </c>
    </row>
    <row r="170" spans="1:6">
      <c r="A170">
        <v>7725399508</v>
      </c>
      <c r="B170" t="s">
        <v>23203</v>
      </c>
      <c r="C170" t="s">
        <v>7116</v>
      </c>
      <c r="D170" t="s">
        <v>20122</v>
      </c>
      <c r="E170" t="s">
        <v>5169</v>
      </c>
      <c r="F170" t="s">
        <v>5170</v>
      </c>
    </row>
    <row r="171" spans="1:6">
      <c r="A171">
        <v>1655335916</v>
      </c>
      <c r="B171" t="s">
        <v>23204</v>
      </c>
      <c r="C171" t="s">
        <v>7118</v>
      </c>
      <c r="D171" t="s">
        <v>20069</v>
      </c>
      <c r="E171" t="s">
        <v>5312</v>
      </c>
      <c r="F171" t="s">
        <v>5313</v>
      </c>
    </row>
    <row r="172" spans="1:6">
      <c r="A172">
        <v>4345384394</v>
      </c>
      <c r="B172" t="s">
        <v>23205</v>
      </c>
      <c r="C172" t="s">
        <v>23206</v>
      </c>
      <c r="D172" t="s">
        <v>20069</v>
      </c>
      <c r="E172" t="s">
        <v>5391</v>
      </c>
      <c r="F172" t="s">
        <v>5391</v>
      </c>
    </row>
    <row r="173" spans="1:6">
      <c r="A173">
        <v>3123447980</v>
      </c>
      <c r="B173" t="s">
        <v>23207</v>
      </c>
      <c r="C173" t="s">
        <v>7122</v>
      </c>
      <c r="D173" t="s">
        <v>20119</v>
      </c>
      <c r="E173" t="s">
        <v>7123</v>
      </c>
      <c r="F173" t="s">
        <v>5110</v>
      </c>
    </row>
    <row r="174" spans="1:6">
      <c r="A174">
        <v>5904369714</v>
      </c>
      <c r="B174" t="s">
        <v>23208</v>
      </c>
      <c r="C174" t="s">
        <v>7125</v>
      </c>
      <c r="D174" t="s">
        <v>20067</v>
      </c>
      <c r="E174" t="s">
        <v>5216</v>
      </c>
      <c r="F174" t="s">
        <v>5216</v>
      </c>
    </row>
    <row r="175" spans="1:6">
      <c r="A175">
        <v>6821000354</v>
      </c>
      <c r="B175" t="s">
        <v>23209</v>
      </c>
      <c r="C175" t="s">
        <v>7127</v>
      </c>
      <c r="D175" t="s">
        <v>20174</v>
      </c>
      <c r="E175" t="s">
        <v>5217</v>
      </c>
      <c r="F175" t="s">
        <v>5217</v>
      </c>
    </row>
    <row r="176" spans="1:6">
      <c r="A176">
        <v>2207010288</v>
      </c>
      <c r="B176" t="s">
        <v>23210</v>
      </c>
      <c r="C176" t="s">
        <v>20428</v>
      </c>
      <c r="D176" t="s">
        <v>20103</v>
      </c>
      <c r="E176" t="s">
        <v>5438</v>
      </c>
      <c r="F176" t="s">
        <v>5439</v>
      </c>
    </row>
    <row r="177" spans="1:6">
      <c r="A177">
        <v>278124947</v>
      </c>
      <c r="B177" t="s">
        <v>23210</v>
      </c>
      <c r="C177" t="s">
        <v>20428</v>
      </c>
      <c r="D177" t="s">
        <v>20103</v>
      </c>
      <c r="E177" t="s">
        <v>5438</v>
      </c>
      <c r="F177" t="s">
        <v>5439</v>
      </c>
    </row>
    <row r="178" spans="1:6">
      <c r="A178">
        <v>7606119487</v>
      </c>
      <c r="B178" t="s">
        <v>23211</v>
      </c>
      <c r="C178" t="s">
        <v>23212</v>
      </c>
      <c r="D178" t="s">
        <v>20111</v>
      </c>
      <c r="E178" t="s">
        <v>20431</v>
      </c>
      <c r="F178" t="s">
        <v>23213</v>
      </c>
    </row>
    <row r="179" spans="1:6">
      <c r="A179">
        <v>9729013879</v>
      </c>
      <c r="B179" t="s">
        <v>23214</v>
      </c>
      <c r="C179" t="s">
        <v>7137</v>
      </c>
      <c r="D179" t="s">
        <v>20103</v>
      </c>
      <c r="E179" t="s">
        <v>1541</v>
      </c>
      <c r="F179" t="s">
        <v>5328</v>
      </c>
    </row>
    <row r="180" spans="1:6">
      <c r="A180">
        <v>6671071890</v>
      </c>
      <c r="B180" t="s">
        <v>23215</v>
      </c>
      <c r="C180" t="s">
        <v>23216</v>
      </c>
      <c r="D180" t="s">
        <v>20067</v>
      </c>
      <c r="E180" t="s">
        <v>5458</v>
      </c>
      <c r="F180" t="s">
        <v>5458</v>
      </c>
    </row>
    <row r="181" spans="1:6">
      <c r="A181">
        <v>5446015412</v>
      </c>
      <c r="B181" t="s">
        <v>23217</v>
      </c>
      <c r="C181" t="s">
        <v>20438</v>
      </c>
      <c r="D181" t="s">
        <v>20439</v>
      </c>
      <c r="E181" t="s">
        <v>20440</v>
      </c>
      <c r="F181" t="s">
        <v>4922</v>
      </c>
    </row>
    <row r="182" spans="1:6">
      <c r="A182">
        <v>2130208814</v>
      </c>
      <c r="B182" t="s">
        <v>23218</v>
      </c>
      <c r="C182" t="s">
        <v>7143</v>
      </c>
      <c r="D182" t="s">
        <v>20122</v>
      </c>
      <c r="E182" t="s">
        <v>5226</v>
      </c>
      <c r="F182" t="s">
        <v>5226</v>
      </c>
    </row>
    <row r="183" spans="1:6">
      <c r="A183">
        <v>5260456250</v>
      </c>
      <c r="B183" t="s">
        <v>23219</v>
      </c>
      <c r="C183" t="s">
        <v>7148</v>
      </c>
      <c r="D183" t="s">
        <v>20174</v>
      </c>
      <c r="E183" t="s">
        <v>5135</v>
      </c>
      <c r="F183" t="s">
        <v>5135</v>
      </c>
    </row>
    <row r="184" spans="1:6">
      <c r="A184">
        <v>5257185200</v>
      </c>
      <c r="B184" t="s">
        <v>23220</v>
      </c>
      <c r="C184" t="s">
        <v>7150</v>
      </c>
      <c r="D184" t="s">
        <v>20174</v>
      </c>
      <c r="E184" t="s">
        <v>5084</v>
      </c>
      <c r="F184" t="s">
        <v>5085</v>
      </c>
    </row>
    <row r="185" spans="1:6">
      <c r="A185">
        <v>7733894231</v>
      </c>
      <c r="B185" t="s">
        <v>23221</v>
      </c>
      <c r="C185" t="s">
        <v>7152</v>
      </c>
      <c r="D185" t="s">
        <v>20111</v>
      </c>
      <c r="E185" t="s">
        <v>5559</v>
      </c>
      <c r="F185" t="s">
        <v>5560</v>
      </c>
    </row>
    <row r="186" spans="1:6">
      <c r="A186">
        <v>3801148029</v>
      </c>
      <c r="B186" t="s">
        <v>23222</v>
      </c>
      <c r="C186" t="s">
        <v>7154</v>
      </c>
      <c r="D186" t="s">
        <v>20103</v>
      </c>
      <c r="E186" t="s">
        <v>5577</v>
      </c>
      <c r="F186" t="s">
        <v>5577</v>
      </c>
    </row>
    <row r="187" spans="1:6">
      <c r="A187">
        <v>3443124314</v>
      </c>
      <c r="B187" t="s">
        <v>23223</v>
      </c>
      <c r="C187" t="s">
        <v>7156</v>
      </c>
      <c r="D187" t="s">
        <v>20103</v>
      </c>
      <c r="E187" t="s">
        <v>5236</v>
      </c>
      <c r="F187" t="s">
        <v>5237</v>
      </c>
    </row>
    <row r="188" spans="1:6">
      <c r="A188">
        <v>9705047854</v>
      </c>
      <c r="B188" t="s">
        <v>23224</v>
      </c>
      <c r="C188" t="s">
        <v>7160</v>
      </c>
      <c r="D188" t="s">
        <v>20122</v>
      </c>
      <c r="E188" t="s">
        <v>5158</v>
      </c>
      <c r="F188" t="s">
        <v>5159</v>
      </c>
    </row>
    <row r="189" spans="1:6">
      <c r="A189">
        <v>7730611414</v>
      </c>
      <c r="B189" t="s">
        <v>23225</v>
      </c>
      <c r="C189" t="s">
        <v>23226</v>
      </c>
      <c r="D189" t="s">
        <v>20181</v>
      </c>
      <c r="E189" t="s">
        <v>4917</v>
      </c>
      <c r="F189" t="s">
        <v>4819</v>
      </c>
    </row>
    <row r="190" spans="1:6">
      <c r="A190">
        <v>2130134993</v>
      </c>
      <c r="B190" t="s">
        <v>23227</v>
      </c>
      <c r="C190" t="s">
        <v>23228</v>
      </c>
      <c r="D190" t="s">
        <v>20119</v>
      </c>
      <c r="E190" t="s">
        <v>5195</v>
      </c>
      <c r="F190" t="s">
        <v>5196</v>
      </c>
    </row>
    <row r="191" spans="1:6">
      <c r="A191">
        <v>7715695240</v>
      </c>
      <c r="B191" t="s">
        <v>23229</v>
      </c>
      <c r="C191" t="s">
        <v>7166</v>
      </c>
      <c r="D191" t="s">
        <v>20206</v>
      </c>
      <c r="E191" t="s">
        <v>5004</v>
      </c>
      <c r="F191" t="s">
        <v>5004</v>
      </c>
    </row>
    <row r="192" spans="1:6">
      <c r="A192">
        <v>2225130330</v>
      </c>
      <c r="B192" t="s">
        <v>23230</v>
      </c>
      <c r="C192" t="s">
        <v>23231</v>
      </c>
      <c r="D192" t="s">
        <v>20460</v>
      </c>
      <c r="E192" t="s">
        <v>4850</v>
      </c>
      <c r="F192" t="s">
        <v>4851</v>
      </c>
    </row>
    <row r="193" spans="1:6">
      <c r="A193">
        <v>7706450420</v>
      </c>
      <c r="B193" t="s">
        <v>23232</v>
      </c>
      <c r="C193" t="s">
        <v>7172</v>
      </c>
      <c r="E193" t="s">
        <v>4806</v>
      </c>
      <c r="F193" t="s">
        <v>4807</v>
      </c>
    </row>
    <row r="194" spans="1:6">
      <c r="A194">
        <v>1841021272</v>
      </c>
      <c r="B194" t="s">
        <v>23233</v>
      </c>
      <c r="C194" t="s">
        <v>7174</v>
      </c>
      <c r="D194" t="s">
        <v>20103</v>
      </c>
      <c r="E194" t="s">
        <v>5411</v>
      </c>
      <c r="F194" t="s">
        <v>5412</v>
      </c>
    </row>
    <row r="195" spans="1:6">
      <c r="A195">
        <v>5405034430</v>
      </c>
      <c r="B195" t="s">
        <v>23234</v>
      </c>
      <c r="C195" t="s">
        <v>7176</v>
      </c>
      <c r="D195" t="s">
        <v>20128</v>
      </c>
      <c r="E195" t="s">
        <v>5059</v>
      </c>
      <c r="F195" t="s">
        <v>5060</v>
      </c>
    </row>
    <row r="196" spans="1:6">
      <c r="A196">
        <v>2312280830</v>
      </c>
      <c r="B196" t="s">
        <v>23235</v>
      </c>
      <c r="C196" t="s">
        <v>7178</v>
      </c>
      <c r="D196" t="s">
        <v>20082</v>
      </c>
      <c r="E196" t="s">
        <v>5187</v>
      </c>
      <c r="F196" t="s">
        <v>5188</v>
      </c>
    </row>
    <row r="197" spans="1:6">
      <c r="A197">
        <v>6659210466</v>
      </c>
      <c r="B197" t="s">
        <v>23236</v>
      </c>
      <c r="C197" t="s">
        <v>7180</v>
      </c>
      <c r="D197" t="s">
        <v>20079</v>
      </c>
      <c r="E197" t="s">
        <v>5198</v>
      </c>
      <c r="F197" t="s">
        <v>5198</v>
      </c>
    </row>
    <row r="198" spans="1:6">
      <c r="A198">
        <v>3123387280</v>
      </c>
      <c r="B198" t="s">
        <v>23237</v>
      </c>
      <c r="C198" t="s">
        <v>7182</v>
      </c>
      <c r="D198" t="s">
        <v>20165</v>
      </c>
      <c r="E198" t="s">
        <v>4982</v>
      </c>
      <c r="F198" t="s">
        <v>4982</v>
      </c>
    </row>
    <row r="199" spans="1:6">
      <c r="A199">
        <v>5027185213</v>
      </c>
      <c r="B199" t="s">
        <v>23238</v>
      </c>
      <c r="C199" t="s">
        <v>7184</v>
      </c>
      <c r="D199" t="s">
        <v>20103</v>
      </c>
      <c r="E199" t="s">
        <v>5134</v>
      </c>
      <c r="F199" t="s">
        <v>5134</v>
      </c>
    </row>
    <row r="200" spans="1:6">
      <c r="A200">
        <v>7107129634</v>
      </c>
      <c r="B200" t="s">
        <v>23239</v>
      </c>
      <c r="C200" t="s">
        <v>7186</v>
      </c>
      <c r="D200" t="s">
        <v>20098</v>
      </c>
      <c r="E200" t="s">
        <v>5142</v>
      </c>
      <c r="F200" t="s">
        <v>5143</v>
      </c>
    </row>
    <row r="201" spans="1:6">
      <c r="A201">
        <v>3702742986</v>
      </c>
      <c r="B201" t="s">
        <v>23240</v>
      </c>
      <c r="C201" t="s">
        <v>7188</v>
      </c>
      <c r="D201" t="s">
        <v>20082</v>
      </c>
      <c r="E201" t="s">
        <v>5354</v>
      </c>
      <c r="F201" t="s">
        <v>5355</v>
      </c>
    </row>
    <row r="202" spans="1:6">
      <c r="A202">
        <v>1832032790</v>
      </c>
      <c r="B202" t="s">
        <v>23241</v>
      </c>
      <c r="C202" t="s">
        <v>7192</v>
      </c>
      <c r="D202" t="s">
        <v>20105</v>
      </c>
      <c r="E202" t="s">
        <v>5223</v>
      </c>
      <c r="F202" t="s">
        <v>5223</v>
      </c>
    </row>
    <row r="203" spans="1:6">
      <c r="A203">
        <v>4027113714</v>
      </c>
      <c r="B203" t="s">
        <v>23242</v>
      </c>
      <c r="C203" t="s">
        <v>23243</v>
      </c>
      <c r="D203" t="s">
        <v>20122</v>
      </c>
      <c r="E203" t="s">
        <v>5404</v>
      </c>
      <c r="F203" t="s">
        <v>5404</v>
      </c>
    </row>
    <row r="204" spans="1:6">
      <c r="A204">
        <v>7701720659</v>
      </c>
      <c r="B204" t="s">
        <v>23244</v>
      </c>
      <c r="C204" t="s">
        <v>20476</v>
      </c>
      <c r="D204" t="s">
        <v>20119</v>
      </c>
      <c r="E204" t="s">
        <v>5161</v>
      </c>
      <c r="F204" t="s">
        <v>20477</v>
      </c>
    </row>
    <row r="205" spans="1:6">
      <c r="A205">
        <v>2014015480</v>
      </c>
      <c r="B205" t="s">
        <v>23245</v>
      </c>
      <c r="C205" t="s">
        <v>7198</v>
      </c>
      <c r="D205" t="s">
        <v>20069</v>
      </c>
      <c r="E205" t="s">
        <v>5263</v>
      </c>
      <c r="F205" t="s">
        <v>5263</v>
      </c>
    </row>
    <row r="206" spans="1:6">
      <c r="A206">
        <v>326510261</v>
      </c>
      <c r="B206" t="s">
        <v>23245</v>
      </c>
      <c r="C206" t="s">
        <v>7198</v>
      </c>
      <c r="D206" t="s">
        <v>20069</v>
      </c>
      <c r="E206" t="s">
        <v>5263</v>
      </c>
      <c r="F206" t="s">
        <v>5263</v>
      </c>
    </row>
    <row r="207" spans="1:6">
      <c r="A207">
        <v>7719492957</v>
      </c>
      <c r="B207" t="s">
        <v>23246</v>
      </c>
      <c r="C207" t="s">
        <v>20484</v>
      </c>
      <c r="D207" t="s">
        <v>20103</v>
      </c>
      <c r="E207" t="s">
        <v>5448</v>
      </c>
      <c r="F207" t="s">
        <v>5448</v>
      </c>
    </row>
    <row r="208" spans="1:6">
      <c r="A208">
        <v>7842168078</v>
      </c>
      <c r="B208" t="s">
        <v>23247</v>
      </c>
      <c r="C208" t="s">
        <v>7211</v>
      </c>
      <c r="D208" t="s">
        <v>20241</v>
      </c>
      <c r="E208" t="s">
        <v>5030</v>
      </c>
      <c r="F208" t="s">
        <v>5031</v>
      </c>
    </row>
    <row r="209" spans="1:6">
      <c r="A209">
        <v>5611067262</v>
      </c>
      <c r="B209" t="s">
        <v>23248</v>
      </c>
      <c r="C209" t="s">
        <v>23249</v>
      </c>
      <c r="D209" t="s">
        <v>20487</v>
      </c>
      <c r="E209" t="s">
        <v>4832</v>
      </c>
      <c r="F209" t="s">
        <v>4833</v>
      </c>
    </row>
    <row r="210" spans="1:6">
      <c r="A210">
        <v>2543091389</v>
      </c>
      <c r="B210" t="s">
        <v>23250</v>
      </c>
      <c r="C210" t="s">
        <v>7215</v>
      </c>
      <c r="D210" t="s">
        <v>20082</v>
      </c>
      <c r="E210" t="s">
        <v>5345</v>
      </c>
      <c r="F210" t="s">
        <v>5346</v>
      </c>
    </row>
    <row r="211" spans="1:6">
      <c r="A211">
        <v>3702193020</v>
      </c>
      <c r="B211" t="s">
        <v>23251</v>
      </c>
      <c r="C211" t="s">
        <v>7217</v>
      </c>
      <c r="D211" t="s">
        <v>20122</v>
      </c>
      <c r="E211" t="s">
        <v>5423</v>
      </c>
      <c r="F211" t="s">
        <v>5423</v>
      </c>
    </row>
    <row r="212" spans="1:6">
      <c r="A212">
        <v>6671021289</v>
      </c>
      <c r="B212" t="s">
        <v>23252</v>
      </c>
      <c r="C212" t="s">
        <v>7219</v>
      </c>
      <c r="D212" t="s">
        <v>20119</v>
      </c>
      <c r="E212" t="s">
        <v>5148</v>
      </c>
      <c r="F212" t="s">
        <v>5149</v>
      </c>
    </row>
    <row r="213" spans="1:6">
      <c r="A213">
        <v>3327104074</v>
      </c>
      <c r="B213" t="s">
        <v>23253</v>
      </c>
      <c r="C213" t="s">
        <v>7221</v>
      </c>
      <c r="D213" t="s">
        <v>20174</v>
      </c>
      <c r="E213" t="s">
        <v>5076</v>
      </c>
      <c r="F213" t="s">
        <v>5077</v>
      </c>
    </row>
    <row r="214" spans="1:6">
      <c r="A214">
        <v>5406606578</v>
      </c>
      <c r="B214" t="s">
        <v>23254</v>
      </c>
      <c r="C214" t="s">
        <v>7223</v>
      </c>
      <c r="D214" t="s">
        <v>20177</v>
      </c>
      <c r="E214" t="s">
        <v>4963</v>
      </c>
      <c r="F214" t="s">
        <v>4964</v>
      </c>
    </row>
    <row r="215" spans="1:6">
      <c r="A215">
        <v>4345493869</v>
      </c>
      <c r="B215" t="s">
        <v>23255</v>
      </c>
      <c r="C215" t="s">
        <v>7225</v>
      </c>
      <c r="D215" t="s">
        <v>20103</v>
      </c>
      <c r="E215" t="s">
        <v>5167</v>
      </c>
      <c r="F215" t="s">
        <v>5167</v>
      </c>
    </row>
    <row r="216" spans="1:6">
      <c r="A216">
        <v>5507257404</v>
      </c>
      <c r="B216" t="s">
        <v>23256</v>
      </c>
      <c r="C216" t="s">
        <v>7229</v>
      </c>
      <c r="D216" t="s">
        <v>20141</v>
      </c>
      <c r="E216" t="s">
        <v>5246</v>
      </c>
      <c r="F216" t="s">
        <v>5247</v>
      </c>
    </row>
    <row r="217" spans="1:6">
      <c r="A217">
        <v>7728833297</v>
      </c>
      <c r="B217" t="s">
        <v>23257</v>
      </c>
      <c r="C217" t="s">
        <v>7231</v>
      </c>
      <c r="D217" t="s">
        <v>20067</v>
      </c>
      <c r="E217" t="s">
        <v>5487</v>
      </c>
      <c r="F217" t="s">
        <v>5487</v>
      </c>
    </row>
    <row r="218" spans="1:6">
      <c r="A218">
        <v>7203323338</v>
      </c>
      <c r="B218" t="s">
        <v>23258</v>
      </c>
      <c r="C218" t="s">
        <v>7233</v>
      </c>
      <c r="D218" t="s">
        <v>20103</v>
      </c>
      <c r="E218" t="s">
        <v>5304</v>
      </c>
      <c r="F218" t="s">
        <v>5305</v>
      </c>
    </row>
    <row r="219" spans="1:6">
      <c r="A219">
        <v>3015115352</v>
      </c>
      <c r="B219" t="s">
        <v>23259</v>
      </c>
      <c r="C219" t="s">
        <v>20499</v>
      </c>
      <c r="D219" t="s">
        <v>20082</v>
      </c>
      <c r="E219" t="s">
        <v>5349</v>
      </c>
      <c r="F219" t="s">
        <v>20500</v>
      </c>
    </row>
    <row r="220" spans="1:6">
      <c r="A220">
        <v>6168004398</v>
      </c>
      <c r="B220" t="s">
        <v>23260</v>
      </c>
      <c r="C220" t="s">
        <v>7237</v>
      </c>
      <c r="D220" t="s">
        <v>20069</v>
      </c>
      <c r="E220" t="s">
        <v>5206</v>
      </c>
      <c r="F220" t="s">
        <v>5206</v>
      </c>
    </row>
    <row r="221" spans="1:6">
      <c r="A221">
        <v>2130067786</v>
      </c>
      <c r="B221" t="s">
        <v>23261</v>
      </c>
      <c r="C221" t="s">
        <v>7239</v>
      </c>
      <c r="D221" t="s">
        <v>20174</v>
      </c>
      <c r="E221" t="s">
        <v>5177</v>
      </c>
      <c r="F221" t="s">
        <v>5177</v>
      </c>
    </row>
    <row r="222" spans="1:6">
      <c r="A222">
        <v>7536168865</v>
      </c>
      <c r="B222" t="s">
        <v>23262</v>
      </c>
      <c r="C222" t="s">
        <v>20504</v>
      </c>
      <c r="D222" t="s">
        <v>20174</v>
      </c>
      <c r="E222" t="s">
        <v>20505</v>
      </c>
      <c r="F222" t="s">
        <v>5425</v>
      </c>
    </row>
    <row r="223" spans="1:6">
      <c r="A223">
        <v>3459079025</v>
      </c>
      <c r="B223" t="s">
        <v>23263</v>
      </c>
      <c r="C223" t="s">
        <v>7243</v>
      </c>
      <c r="D223" t="s">
        <v>20069</v>
      </c>
      <c r="E223" t="s">
        <v>5376</v>
      </c>
      <c r="F223" t="s">
        <v>5377</v>
      </c>
    </row>
    <row r="224" spans="1:6">
      <c r="A224">
        <v>6451008162</v>
      </c>
      <c r="B224" t="s">
        <v>23264</v>
      </c>
      <c r="C224" t="s">
        <v>7245</v>
      </c>
      <c r="D224" t="s">
        <v>20174</v>
      </c>
      <c r="E224" t="s">
        <v>5156</v>
      </c>
      <c r="F224" t="s">
        <v>5156</v>
      </c>
    </row>
    <row r="225" spans="1:6">
      <c r="A225">
        <v>1655390040</v>
      </c>
      <c r="B225" t="s">
        <v>23265</v>
      </c>
      <c r="C225" t="s">
        <v>7247</v>
      </c>
      <c r="D225" t="s">
        <v>20122</v>
      </c>
      <c r="E225" t="s">
        <v>5062</v>
      </c>
      <c r="F225" t="s">
        <v>5063</v>
      </c>
    </row>
    <row r="226" spans="1:6">
      <c r="A226">
        <v>5407973997</v>
      </c>
      <c r="B226" t="s">
        <v>23266</v>
      </c>
      <c r="C226" t="s">
        <v>23267</v>
      </c>
      <c r="D226" t="s">
        <v>20511</v>
      </c>
      <c r="E226" t="s">
        <v>4808</v>
      </c>
      <c r="F226" t="s">
        <v>23268</v>
      </c>
    </row>
    <row r="227" spans="1:6">
      <c r="A227">
        <v>2221220819</v>
      </c>
      <c r="B227" t="s">
        <v>23269</v>
      </c>
      <c r="C227" t="s">
        <v>7251</v>
      </c>
      <c r="D227" t="s">
        <v>20103</v>
      </c>
      <c r="E227" t="s">
        <v>5374</v>
      </c>
      <c r="F227" t="s">
        <v>5374</v>
      </c>
    </row>
    <row r="228" spans="1:6">
      <c r="A228">
        <v>7627051864</v>
      </c>
      <c r="B228" t="s">
        <v>23270</v>
      </c>
      <c r="C228" t="s">
        <v>7253</v>
      </c>
      <c r="D228" t="s">
        <v>20515</v>
      </c>
      <c r="E228" t="s">
        <v>5068</v>
      </c>
      <c r="F228" t="s">
        <v>5069</v>
      </c>
    </row>
    <row r="229" spans="1:6">
      <c r="A229">
        <v>2014010500</v>
      </c>
      <c r="B229" t="s">
        <v>23271</v>
      </c>
      <c r="C229" t="s">
        <v>23272</v>
      </c>
      <c r="D229" t="s">
        <v>20103</v>
      </c>
      <c r="E229" t="s">
        <v>23273</v>
      </c>
      <c r="F229" t="s">
        <v>23273</v>
      </c>
    </row>
    <row r="230" spans="1:6">
      <c r="A230">
        <v>3444214786</v>
      </c>
      <c r="B230" t="s">
        <v>23274</v>
      </c>
      <c r="C230" t="s">
        <v>7259</v>
      </c>
      <c r="D230" t="s">
        <v>20069</v>
      </c>
      <c r="E230" t="s">
        <v>5152</v>
      </c>
      <c r="F230" t="s">
        <v>5153</v>
      </c>
    </row>
    <row r="231" spans="1:6">
      <c r="A231">
        <v>1701061236</v>
      </c>
      <c r="B231" t="s">
        <v>23275</v>
      </c>
      <c r="C231" t="s">
        <v>20522</v>
      </c>
      <c r="D231" t="s">
        <v>20082</v>
      </c>
      <c r="E231" t="s">
        <v>5385</v>
      </c>
      <c r="F231" t="s">
        <v>5386</v>
      </c>
    </row>
    <row r="232" spans="1:6">
      <c r="A232">
        <v>5257193554</v>
      </c>
      <c r="B232" t="s">
        <v>23276</v>
      </c>
      <c r="C232" t="s">
        <v>7263</v>
      </c>
      <c r="D232" t="s">
        <v>20122</v>
      </c>
      <c r="E232" t="s">
        <v>5314</v>
      </c>
      <c r="F232" t="s">
        <v>5315</v>
      </c>
    </row>
    <row r="233" spans="1:6">
      <c r="A233">
        <v>9705138572</v>
      </c>
      <c r="B233" t="s">
        <v>23277</v>
      </c>
      <c r="C233" t="s">
        <v>20526</v>
      </c>
      <c r="D233" t="s">
        <v>20527</v>
      </c>
      <c r="E233" t="s">
        <v>4881</v>
      </c>
      <c r="F233" t="s">
        <v>4882</v>
      </c>
    </row>
    <row r="234" spans="1:6">
      <c r="A234">
        <v>2308269294</v>
      </c>
      <c r="B234" t="s">
        <v>23278</v>
      </c>
      <c r="C234" t="s">
        <v>7267</v>
      </c>
      <c r="D234" t="s">
        <v>20079</v>
      </c>
      <c r="E234" t="s">
        <v>5132</v>
      </c>
      <c r="F234" t="s">
        <v>5132</v>
      </c>
    </row>
    <row r="235" spans="1:6">
      <c r="A235">
        <v>2634105423</v>
      </c>
      <c r="B235" t="s">
        <v>23279</v>
      </c>
      <c r="C235" t="s">
        <v>7271</v>
      </c>
      <c r="D235" t="s">
        <v>20103</v>
      </c>
      <c r="E235" t="s">
        <v>5347</v>
      </c>
      <c r="F235" t="s">
        <v>5348</v>
      </c>
    </row>
    <row r="236" spans="1:6">
      <c r="A236">
        <v>7327093648</v>
      </c>
      <c r="B236" t="s">
        <v>23280</v>
      </c>
      <c r="C236" t="s">
        <v>23281</v>
      </c>
      <c r="D236" t="s">
        <v>20069</v>
      </c>
      <c r="E236" t="s">
        <v>4903</v>
      </c>
      <c r="F236" t="s">
        <v>4903</v>
      </c>
    </row>
    <row r="237" spans="1:6">
      <c r="A237">
        <v>2130213500</v>
      </c>
      <c r="B237" t="s">
        <v>23282</v>
      </c>
      <c r="C237" t="s">
        <v>7281</v>
      </c>
      <c r="D237" t="s">
        <v>20235</v>
      </c>
      <c r="E237" t="s">
        <v>5128</v>
      </c>
      <c r="F237" t="s">
        <v>5129</v>
      </c>
    </row>
    <row r="238" spans="1:6">
      <c r="A238">
        <v>4205384683</v>
      </c>
      <c r="B238" t="s">
        <v>23283</v>
      </c>
      <c r="C238" t="s">
        <v>7283</v>
      </c>
      <c r="D238" t="s">
        <v>20103</v>
      </c>
      <c r="E238" t="s">
        <v>5300</v>
      </c>
      <c r="F238" t="s">
        <v>5300</v>
      </c>
    </row>
    <row r="239" spans="1:6">
      <c r="A239">
        <v>1215217189</v>
      </c>
      <c r="B239" t="s">
        <v>23284</v>
      </c>
      <c r="C239" t="s">
        <v>7285</v>
      </c>
      <c r="D239" t="s">
        <v>20119</v>
      </c>
      <c r="E239" t="s">
        <v>5292</v>
      </c>
      <c r="F239" t="s">
        <v>5293</v>
      </c>
    </row>
    <row r="240" spans="1:6">
      <c r="A240">
        <v>7717795970</v>
      </c>
      <c r="B240" t="s">
        <v>23285</v>
      </c>
      <c r="C240" t="s">
        <v>23286</v>
      </c>
      <c r="D240" t="s">
        <v>20515</v>
      </c>
      <c r="E240" t="s">
        <v>20543</v>
      </c>
      <c r="F240" t="s">
        <v>23287</v>
      </c>
    </row>
    <row r="241" spans="1:6">
      <c r="A241">
        <v>3620014866</v>
      </c>
      <c r="B241" t="s">
        <v>23288</v>
      </c>
      <c r="C241" t="s">
        <v>7289</v>
      </c>
      <c r="D241" t="s">
        <v>20128</v>
      </c>
      <c r="E241" t="s">
        <v>5165</v>
      </c>
      <c r="F241" t="s">
        <v>5165</v>
      </c>
    </row>
    <row r="242" spans="1:6">
      <c r="A242">
        <v>6449096161</v>
      </c>
      <c r="B242" t="s">
        <v>23289</v>
      </c>
      <c r="C242" t="s">
        <v>7293</v>
      </c>
      <c r="D242" t="s">
        <v>20082</v>
      </c>
      <c r="E242" t="s">
        <v>5072</v>
      </c>
      <c r="F242" t="s">
        <v>5073</v>
      </c>
    </row>
    <row r="243" spans="1:6">
      <c r="A243">
        <v>5904379790</v>
      </c>
      <c r="B243" t="s">
        <v>23290</v>
      </c>
      <c r="C243" t="s">
        <v>7297</v>
      </c>
      <c r="D243" t="s">
        <v>20103</v>
      </c>
      <c r="E243" t="s">
        <v>5419</v>
      </c>
      <c r="F243" t="s">
        <v>5419</v>
      </c>
    </row>
    <row r="244" spans="1:6">
      <c r="A244">
        <v>3444273894</v>
      </c>
      <c r="B244" t="s">
        <v>23291</v>
      </c>
      <c r="C244" t="s">
        <v>7299</v>
      </c>
      <c r="D244" t="s">
        <v>20293</v>
      </c>
      <c r="E244" t="s">
        <v>5086</v>
      </c>
      <c r="F244" t="s">
        <v>5087</v>
      </c>
    </row>
    <row r="245" spans="1:6">
      <c r="A245">
        <v>1327029000</v>
      </c>
      <c r="B245" t="s">
        <v>23292</v>
      </c>
      <c r="C245" t="s">
        <v>20552</v>
      </c>
      <c r="D245" t="s">
        <v>20103</v>
      </c>
      <c r="E245" t="s">
        <v>5279</v>
      </c>
      <c r="F245" t="s">
        <v>5280</v>
      </c>
    </row>
    <row r="246" spans="1:6">
      <c r="A246">
        <v>7328084572</v>
      </c>
      <c r="B246" t="s">
        <v>23293</v>
      </c>
      <c r="C246" t="s">
        <v>7303</v>
      </c>
      <c r="D246" t="s">
        <v>20069</v>
      </c>
      <c r="E246" t="s">
        <v>5394</v>
      </c>
      <c r="F246" t="s">
        <v>5394</v>
      </c>
    </row>
    <row r="247" spans="1:6">
      <c r="A247">
        <v>2124046971</v>
      </c>
      <c r="B247" t="s">
        <v>23294</v>
      </c>
      <c r="C247" t="s">
        <v>7305</v>
      </c>
      <c r="D247" t="s">
        <v>20128</v>
      </c>
      <c r="E247" t="s">
        <v>5238</v>
      </c>
      <c r="F247" t="s">
        <v>5239</v>
      </c>
    </row>
    <row r="248" spans="1:6">
      <c r="A248">
        <v>6952009752</v>
      </c>
      <c r="B248" t="s">
        <v>23295</v>
      </c>
      <c r="C248" t="s">
        <v>7307</v>
      </c>
      <c r="D248" t="s">
        <v>20103</v>
      </c>
      <c r="E248" t="s">
        <v>7308</v>
      </c>
      <c r="F248" t="s">
        <v>7308</v>
      </c>
    </row>
    <row r="249" spans="1:6">
      <c r="A249">
        <v>2629012893</v>
      </c>
      <c r="B249" t="s">
        <v>23296</v>
      </c>
      <c r="C249" t="s">
        <v>23297</v>
      </c>
      <c r="D249" t="s">
        <v>20128</v>
      </c>
      <c r="E249" t="s">
        <v>23298</v>
      </c>
      <c r="F249" t="s">
        <v>5102</v>
      </c>
    </row>
    <row r="250" spans="1:6">
      <c r="A250">
        <v>1650286567</v>
      </c>
      <c r="B250" t="s">
        <v>23299</v>
      </c>
      <c r="C250" t="s">
        <v>7312</v>
      </c>
      <c r="D250" t="s">
        <v>20122</v>
      </c>
      <c r="E250" t="s">
        <v>5184</v>
      </c>
      <c r="F250" t="s">
        <v>5185</v>
      </c>
    </row>
    <row r="251" spans="1:6">
      <c r="A251">
        <v>5407973637</v>
      </c>
      <c r="B251" t="s">
        <v>23300</v>
      </c>
      <c r="C251" t="s">
        <v>23301</v>
      </c>
      <c r="D251" t="s">
        <v>20133</v>
      </c>
      <c r="E251" t="s">
        <v>4824</v>
      </c>
      <c r="F251" t="s">
        <v>23302</v>
      </c>
    </row>
    <row r="252" spans="1:6">
      <c r="A252">
        <v>3461065100</v>
      </c>
      <c r="B252" t="s">
        <v>23303</v>
      </c>
      <c r="C252" t="s">
        <v>23304</v>
      </c>
      <c r="D252" t="s">
        <v>20293</v>
      </c>
      <c r="E252" t="s">
        <v>21249</v>
      </c>
      <c r="F252" t="s">
        <v>4988</v>
      </c>
    </row>
    <row r="253" spans="1:6">
      <c r="A253">
        <v>1101150188</v>
      </c>
      <c r="B253" t="s">
        <v>23305</v>
      </c>
      <c r="C253" t="s">
        <v>23306</v>
      </c>
      <c r="D253" t="s">
        <v>20103</v>
      </c>
      <c r="E253" t="s">
        <v>5362</v>
      </c>
      <c r="F253" t="s">
        <v>5362</v>
      </c>
    </row>
    <row r="254" spans="1:6">
      <c r="A254">
        <v>2130212835</v>
      </c>
      <c r="B254" t="s">
        <v>23307</v>
      </c>
      <c r="C254" t="s">
        <v>7322</v>
      </c>
      <c r="D254" t="s">
        <v>20079</v>
      </c>
      <c r="E254" t="s">
        <v>4989</v>
      </c>
      <c r="F254" t="s">
        <v>4990</v>
      </c>
    </row>
    <row r="255" spans="1:6">
      <c r="A255">
        <v>7805761120</v>
      </c>
      <c r="B255" t="s">
        <v>23308</v>
      </c>
      <c r="C255" t="s">
        <v>23309</v>
      </c>
      <c r="D255" t="s">
        <v>20103</v>
      </c>
      <c r="E255" t="s">
        <v>5320</v>
      </c>
      <c r="F255" t="s">
        <v>23310</v>
      </c>
    </row>
    <row r="256" spans="1:6">
      <c r="A256">
        <v>7727844641</v>
      </c>
      <c r="B256" t="s">
        <v>23311</v>
      </c>
      <c r="C256" t="s">
        <v>23312</v>
      </c>
      <c r="D256" t="s">
        <v>20572</v>
      </c>
      <c r="E256" t="s">
        <v>7327</v>
      </c>
      <c r="F256" t="s">
        <v>4820</v>
      </c>
    </row>
    <row r="257" spans="1:6">
      <c r="A257">
        <v>7727439837</v>
      </c>
      <c r="B257" t="s">
        <v>23313</v>
      </c>
      <c r="C257" t="s">
        <v>7329</v>
      </c>
      <c r="D257" t="s">
        <v>20067</v>
      </c>
      <c r="E257" t="s">
        <v>5575</v>
      </c>
      <c r="F257" t="s">
        <v>5575</v>
      </c>
    </row>
    <row r="258" spans="1:6">
      <c r="A258">
        <v>7720498833</v>
      </c>
      <c r="B258" t="s">
        <v>23314</v>
      </c>
      <c r="C258" t="s">
        <v>7331</v>
      </c>
      <c r="D258" t="s">
        <v>20576</v>
      </c>
      <c r="E258" t="s">
        <v>4853</v>
      </c>
      <c r="F258" t="s">
        <v>4853</v>
      </c>
    </row>
    <row r="259" spans="1:6">
      <c r="A259">
        <v>5919030473</v>
      </c>
      <c r="B259" t="s">
        <v>23315</v>
      </c>
      <c r="C259" t="s">
        <v>7333</v>
      </c>
      <c r="D259" t="s">
        <v>20122</v>
      </c>
      <c r="E259" t="s">
        <v>5476</v>
      </c>
      <c r="F259" t="s">
        <v>5477</v>
      </c>
    </row>
    <row r="260" spans="1:6">
      <c r="A260">
        <v>2224163527</v>
      </c>
      <c r="B260" t="s">
        <v>23316</v>
      </c>
      <c r="C260" t="s">
        <v>7335</v>
      </c>
      <c r="D260" t="s">
        <v>20122</v>
      </c>
      <c r="E260" t="s">
        <v>5301</v>
      </c>
      <c r="F260" t="s">
        <v>5301</v>
      </c>
    </row>
    <row r="261" spans="1:6">
      <c r="A261">
        <v>9706004571</v>
      </c>
      <c r="B261" t="s">
        <v>23317</v>
      </c>
      <c r="C261" t="s">
        <v>7337</v>
      </c>
      <c r="D261" t="s">
        <v>20103</v>
      </c>
      <c r="E261" t="s">
        <v>5410</v>
      </c>
      <c r="F261" t="s">
        <v>5410</v>
      </c>
    </row>
    <row r="262" spans="1:6">
      <c r="A262">
        <v>2536317839</v>
      </c>
      <c r="B262" t="s">
        <v>23318</v>
      </c>
      <c r="C262" t="s">
        <v>7341</v>
      </c>
      <c r="D262" t="s">
        <v>20103</v>
      </c>
      <c r="E262" t="s">
        <v>7342</v>
      </c>
      <c r="F262" t="s">
        <v>5479</v>
      </c>
    </row>
    <row r="263" spans="1:6">
      <c r="A263">
        <v>7804630189</v>
      </c>
      <c r="B263" t="s">
        <v>23319</v>
      </c>
      <c r="C263" t="s">
        <v>7345</v>
      </c>
      <c r="D263" t="s">
        <v>20174</v>
      </c>
      <c r="E263" t="s">
        <v>5023</v>
      </c>
      <c r="F263" t="s">
        <v>5023</v>
      </c>
    </row>
    <row r="264" spans="1:6">
      <c r="A264">
        <v>2117003208</v>
      </c>
      <c r="B264" t="s">
        <v>23320</v>
      </c>
      <c r="C264" t="s">
        <v>7347</v>
      </c>
      <c r="D264" t="s">
        <v>20103</v>
      </c>
      <c r="E264" t="s">
        <v>5491</v>
      </c>
      <c r="F264" t="s">
        <v>5491</v>
      </c>
    </row>
    <row r="265" spans="1:6">
      <c r="A265">
        <v>5024204901</v>
      </c>
      <c r="B265" t="s">
        <v>23321</v>
      </c>
      <c r="C265" t="s">
        <v>20588</v>
      </c>
      <c r="D265" t="s">
        <v>20122</v>
      </c>
      <c r="E265" t="s">
        <v>5486</v>
      </c>
      <c r="F265" t="s">
        <v>5486</v>
      </c>
    </row>
    <row r="266" spans="1:6">
      <c r="A266">
        <v>3255049294</v>
      </c>
      <c r="B266" t="s">
        <v>23322</v>
      </c>
      <c r="C266" t="s">
        <v>7351</v>
      </c>
      <c r="D266" t="s">
        <v>20082</v>
      </c>
      <c r="E266" t="s">
        <v>5296</v>
      </c>
      <c r="F266" t="s">
        <v>5296</v>
      </c>
    </row>
    <row r="267" spans="1:6">
      <c r="A267">
        <v>5612165093</v>
      </c>
      <c r="B267" t="s">
        <v>23323</v>
      </c>
      <c r="C267" t="s">
        <v>7353</v>
      </c>
      <c r="D267" t="s">
        <v>20122</v>
      </c>
      <c r="E267" t="s">
        <v>5392</v>
      </c>
      <c r="F267" t="s">
        <v>5392</v>
      </c>
    </row>
    <row r="268" spans="1:6">
      <c r="A268">
        <v>7709957219</v>
      </c>
      <c r="B268" t="s">
        <v>23324</v>
      </c>
      <c r="C268" t="s">
        <v>23325</v>
      </c>
      <c r="D268" t="s">
        <v>20241</v>
      </c>
      <c r="E268" t="s">
        <v>4946</v>
      </c>
      <c r="F268" t="s">
        <v>4947</v>
      </c>
    </row>
    <row r="269" spans="1:6">
      <c r="A269">
        <v>7807277797</v>
      </c>
      <c r="B269" t="s">
        <v>23326</v>
      </c>
      <c r="C269" t="s">
        <v>23327</v>
      </c>
      <c r="D269" t="s">
        <v>20067</v>
      </c>
      <c r="E269" t="s">
        <v>7358</v>
      </c>
      <c r="F269" t="s">
        <v>7358</v>
      </c>
    </row>
    <row r="270" spans="1:6">
      <c r="A270">
        <v>7203492939</v>
      </c>
      <c r="B270" t="s">
        <v>23328</v>
      </c>
      <c r="C270" t="s">
        <v>7360</v>
      </c>
      <c r="D270" t="s">
        <v>20067</v>
      </c>
      <c r="E270" t="s">
        <v>4847</v>
      </c>
      <c r="F270" t="s">
        <v>4847</v>
      </c>
    </row>
    <row r="271" spans="1:6">
      <c r="A271">
        <v>1901132653</v>
      </c>
      <c r="B271" t="s">
        <v>23329</v>
      </c>
      <c r="C271" t="s">
        <v>23330</v>
      </c>
      <c r="D271" t="s">
        <v>20103</v>
      </c>
      <c r="E271" t="s">
        <v>5310</v>
      </c>
      <c r="F271" t="s">
        <v>5311</v>
      </c>
    </row>
    <row r="272" spans="1:6">
      <c r="A272">
        <v>5406805083</v>
      </c>
      <c r="B272" t="s">
        <v>23331</v>
      </c>
      <c r="C272" t="s">
        <v>7364</v>
      </c>
      <c r="D272" t="s">
        <v>20172</v>
      </c>
      <c r="E272" t="s">
        <v>4905</v>
      </c>
      <c r="F272" t="s">
        <v>4906</v>
      </c>
    </row>
    <row r="273" spans="1:6">
      <c r="A273">
        <v>6629013284</v>
      </c>
      <c r="B273" t="s">
        <v>23332</v>
      </c>
      <c r="C273" t="s">
        <v>7366</v>
      </c>
      <c r="D273" t="s">
        <v>20067</v>
      </c>
      <c r="E273" t="s">
        <v>5383</v>
      </c>
      <c r="F273" t="s">
        <v>5384</v>
      </c>
    </row>
    <row r="274" spans="1:6">
      <c r="A274">
        <v>5407977286</v>
      </c>
      <c r="B274" t="s">
        <v>23333</v>
      </c>
      <c r="C274" t="s">
        <v>23334</v>
      </c>
      <c r="D274" t="s">
        <v>20600</v>
      </c>
      <c r="E274" t="s">
        <v>23335</v>
      </c>
      <c r="F274" t="s">
        <v>4842</v>
      </c>
    </row>
    <row r="275" spans="1:6">
      <c r="A275">
        <v>3702239395</v>
      </c>
      <c r="B275" t="s">
        <v>23336</v>
      </c>
      <c r="C275" t="s">
        <v>20602</v>
      </c>
      <c r="D275" t="s">
        <v>20241</v>
      </c>
      <c r="E275" t="s">
        <v>4837</v>
      </c>
      <c r="F275" t="s">
        <v>20603</v>
      </c>
    </row>
    <row r="276" spans="1:6">
      <c r="A276">
        <v>7704464202</v>
      </c>
      <c r="B276" t="s">
        <v>23337</v>
      </c>
      <c r="C276" t="s">
        <v>7370</v>
      </c>
      <c r="D276" t="s">
        <v>20122</v>
      </c>
      <c r="E276" t="s">
        <v>4991</v>
      </c>
      <c r="F276" t="s">
        <v>4991</v>
      </c>
    </row>
    <row r="277" spans="1:6">
      <c r="A277">
        <v>7722862647</v>
      </c>
      <c r="B277" t="s">
        <v>23338</v>
      </c>
      <c r="C277" t="s">
        <v>7372</v>
      </c>
      <c r="D277" t="s">
        <v>20122</v>
      </c>
      <c r="E277" t="s">
        <v>5090</v>
      </c>
      <c r="F277" t="s">
        <v>5090</v>
      </c>
    </row>
    <row r="278" spans="1:6">
      <c r="A278">
        <v>5257198753</v>
      </c>
      <c r="B278" t="s">
        <v>23339</v>
      </c>
      <c r="C278" t="s">
        <v>7374</v>
      </c>
      <c r="D278" t="s">
        <v>20067</v>
      </c>
      <c r="E278" t="s">
        <v>5583</v>
      </c>
      <c r="F278" t="s">
        <v>5583</v>
      </c>
    </row>
    <row r="279" spans="1:6">
      <c r="A279">
        <v>7701903564</v>
      </c>
      <c r="B279" t="s">
        <v>23340</v>
      </c>
      <c r="C279" t="s">
        <v>20608</v>
      </c>
      <c r="D279" t="s">
        <v>20119</v>
      </c>
      <c r="E279" t="s">
        <v>5242</v>
      </c>
      <c r="F279" t="s">
        <v>20609</v>
      </c>
    </row>
    <row r="280" spans="1:6">
      <c r="A280">
        <v>1840014201</v>
      </c>
      <c r="B280" t="s">
        <v>23341</v>
      </c>
      <c r="C280" t="s">
        <v>20611</v>
      </c>
      <c r="D280" t="s">
        <v>20103</v>
      </c>
      <c r="E280" t="s">
        <v>20612</v>
      </c>
      <c r="F280" t="s">
        <v>20612</v>
      </c>
    </row>
    <row r="281" spans="1:6">
      <c r="A281">
        <v>7456045628</v>
      </c>
      <c r="B281" t="s">
        <v>23342</v>
      </c>
      <c r="C281" t="s">
        <v>7380</v>
      </c>
      <c r="D281" t="s">
        <v>20069</v>
      </c>
      <c r="E281" t="s">
        <v>5274</v>
      </c>
      <c r="F281" t="s">
        <v>5274</v>
      </c>
    </row>
    <row r="282" spans="1:6">
      <c r="A282">
        <v>3459011764</v>
      </c>
      <c r="B282" t="s">
        <v>23343</v>
      </c>
      <c r="C282" t="s">
        <v>7382</v>
      </c>
      <c r="D282" t="s">
        <v>20082</v>
      </c>
      <c r="E282" t="s">
        <v>5444</v>
      </c>
      <c r="F282" t="s">
        <v>5445</v>
      </c>
    </row>
    <row r="283" spans="1:6">
      <c r="A283">
        <v>3461064925</v>
      </c>
      <c r="B283" t="s">
        <v>23344</v>
      </c>
      <c r="C283" t="s">
        <v>7384</v>
      </c>
      <c r="D283" t="s">
        <v>20128</v>
      </c>
      <c r="E283" t="s">
        <v>4968</v>
      </c>
      <c r="F283" t="s">
        <v>4969</v>
      </c>
    </row>
    <row r="284" spans="1:6">
      <c r="A284">
        <v>9709065653</v>
      </c>
      <c r="B284" t="s">
        <v>23345</v>
      </c>
      <c r="C284" t="s">
        <v>6120</v>
      </c>
      <c r="D284" t="s">
        <v>20119</v>
      </c>
      <c r="E284" t="s">
        <v>5251</v>
      </c>
      <c r="F284" t="s">
        <v>5252</v>
      </c>
    </row>
    <row r="285" spans="1:6">
      <c r="A285">
        <v>9728016108</v>
      </c>
      <c r="B285" t="s">
        <v>23346</v>
      </c>
      <c r="C285" t="s">
        <v>6122</v>
      </c>
      <c r="D285" t="s">
        <v>20103</v>
      </c>
      <c r="E285" t="s">
        <v>5490</v>
      </c>
      <c r="F285" t="s">
        <v>5490</v>
      </c>
    </row>
    <row r="286" spans="1:6">
      <c r="A286">
        <v>7627053269</v>
      </c>
      <c r="B286" t="s">
        <v>23347</v>
      </c>
      <c r="C286" t="s">
        <v>6124</v>
      </c>
      <c r="D286" t="s">
        <v>20069</v>
      </c>
      <c r="E286" t="s">
        <v>4945</v>
      </c>
      <c r="F286" t="s">
        <v>4945</v>
      </c>
    </row>
    <row r="287" spans="1:6">
      <c r="A287">
        <v>1655422277</v>
      </c>
      <c r="B287" t="s">
        <v>23348</v>
      </c>
      <c r="C287" t="s">
        <v>23349</v>
      </c>
      <c r="D287" t="s">
        <v>20103</v>
      </c>
      <c r="E287" t="s">
        <v>5484</v>
      </c>
      <c r="F287" t="s">
        <v>5485</v>
      </c>
    </row>
    <row r="288" spans="1:6">
      <c r="A288">
        <v>5403358084</v>
      </c>
      <c r="B288" t="s">
        <v>23350</v>
      </c>
      <c r="C288" t="s">
        <v>23351</v>
      </c>
      <c r="D288" t="s">
        <v>20174</v>
      </c>
      <c r="E288" t="s">
        <v>5061</v>
      </c>
      <c r="F288" t="s">
        <v>5061</v>
      </c>
    </row>
    <row r="289" spans="1:6">
      <c r="A289">
        <v>5433198695</v>
      </c>
      <c r="B289" t="s">
        <v>23352</v>
      </c>
      <c r="C289" t="s">
        <v>6132</v>
      </c>
      <c r="D289" t="s">
        <v>20069</v>
      </c>
      <c r="E289" t="s">
        <v>5160</v>
      </c>
      <c r="F289" t="s">
        <v>5160</v>
      </c>
    </row>
    <row r="290" spans="1:6">
      <c r="A290">
        <v>6455031846</v>
      </c>
      <c r="B290" t="s">
        <v>23353</v>
      </c>
      <c r="C290" t="s">
        <v>23354</v>
      </c>
      <c r="D290" t="s">
        <v>20122</v>
      </c>
      <c r="E290" t="s">
        <v>5556</v>
      </c>
      <c r="F290" t="s">
        <v>5556</v>
      </c>
    </row>
    <row r="291" spans="1:6">
      <c r="A291">
        <v>5017123578</v>
      </c>
      <c r="B291" t="s">
        <v>23355</v>
      </c>
      <c r="C291" t="s">
        <v>6136</v>
      </c>
      <c r="D291" t="s">
        <v>20122</v>
      </c>
      <c r="E291" t="s">
        <v>5351</v>
      </c>
      <c r="F291" t="s">
        <v>5352</v>
      </c>
    </row>
    <row r="292" spans="1:6">
      <c r="A292">
        <v>4632245370</v>
      </c>
      <c r="B292" t="s">
        <v>23356</v>
      </c>
      <c r="C292" t="s">
        <v>6138</v>
      </c>
      <c r="D292" t="s">
        <v>20098</v>
      </c>
      <c r="E292" t="s">
        <v>4965</v>
      </c>
      <c r="F292" t="s">
        <v>4965</v>
      </c>
    </row>
    <row r="293" spans="1:6">
      <c r="A293">
        <v>1831191162</v>
      </c>
      <c r="B293" t="s">
        <v>23357</v>
      </c>
      <c r="C293" t="s">
        <v>6140</v>
      </c>
      <c r="D293" t="s">
        <v>20079</v>
      </c>
      <c r="E293" t="s">
        <v>5209</v>
      </c>
      <c r="F293" t="s">
        <v>5210</v>
      </c>
    </row>
    <row r="294" spans="1:6">
      <c r="A294">
        <v>1101169887</v>
      </c>
      <c r="B294" t="s">
        <v>23358</v>
      </c>
      <c r="C294" t="s">
        <v>6142</v>
      </c>
      <c r="D294" t="s">
        <v>20119</v>
      </c>
      <c r="E294" t="s">
        <v>5282</v>
      </c>
      <c r="F294" t="s">
        <v>5282</v>
      </c>
    </row>
    <row r="295" spans="1:6">
      <c r="A295">
        <v>3443117300</v>
      </c>
      <c r="B295" t="s">
        <v>23359</v>
      </c>
      <c r="C295" t="s">
        <v>20632</v>
      </c>
      <c r="D295" t="s">
        <v>20235</v>
      </c>
      <c r="E295" t="s">
        <v>5171</v>
      </c>
      <c r="F295" t="s">
        <v>5171</v>
      </c>
    </row>
    <row r="296" spans="1:6">
      <c r="A296">
        <v>6685168732</v>
      </c>
      <c r="B296" t="s">
        <v>23360</v>
      </c>
      <c r="C296" t="s">
        <v>20634</v>
      </c>
      <c r="D296" t="s">
        <v>20635</v>
      </c>
      <c r="E296" t="s">
        <v>4889</v>
      </c>
      <c r="F296" t="s">
        <v>4890</v>
      </c>
    </row>
    <row r="297" spans="1:6">
      <c r="A297">
        <v>9705144752</v>
      </c>
      <c r="B297" t="s">
        <v>23361</v>
      </c>
      <c r="C297" t="s">
        <v>6148</v>
      </c>
      <c r="D297" t="s">
        <v>20103</v>
      </c>
      <c r="E297" t="s">
        <v>5154</v>
      </c>
      <c r="F297" t="s">
        <v>5155</v>
      </c>
    </row>
    <row r="298" spans="1:6">
      <c r="A298">
        <v>1841045690</v>
      </c>
      <c r="B298" t="s">
        <v>23362</v>
      </c>
      <c r="C298" t="s">
        <v>23363</v>
      </c>
      <c r="D298" t="s">
        <v>20119</v>
      </c>
      <c r="E298" t="s">
        <v>5289</v>
      </c>
      <c r="F298" t="s">
        <v>5289</v>
      </c>
    </row>
    <row r="299" spans="1:6">
      <c r="A299">
        <v>2130221558</v>
      </c>
      <c r="B299" t="s">
        <v>23364</v>
      </c>
      <c r="C299" t="s">
        <v>6154</v>
      </c>
      <c r="D299" t="s">
        <v>20103</v>
      </c>
      <c r="E299" t="s">
        <v>5295</v>
      </c>
      <c r="F299" t="s">
        <v>5295</v>
      </c>
    </row>
    <row r="300" spans="1:6">
      <c r="A300">
        <v>5260474996</v>
      </c>
      <c r="B300" t="s">
        <v>23365</v>
      </c>
      <c r="C300" t="s">
        <v>6156</v>
      </c>
      <c r="D300" t="s">
        <v>20105</v>
      </c>
      <c r="E300" t="s">
        <v>5173</v>
      </c>
      <c r="F300" t="s">
        <v>5174</v>
      </c>
    </row>
    <row r="301" spans="1:6">
      <c r="A301">
        <v>9715385482</v>
      </c>
      <c r="B301" t="s">
        <v>23366</v>
      </c>
      <c r="C301" t="s">
        <v>6158</v>
      </c>
      <c r="D301" t="s">
        <v>20103</v>
      </c>
      <c r="E301" t="s">
        <v>5002</v>
      </c>
      <c r="F301" t="s">
        <v>5002</v>
      </c>
    </row>
    <row r="302" spans="1:6">
      <c r="A302">
        <v>1435346165</v>
      </c>
      <c r="B302" t="s">
        <v>23367</v>
      </c>
      <c r="C302" t="s">
        <v>6160</v>
      </c>
      <c r="D302" t="s">
        <v>20103</v>
      </c>
      <c r="E302" t="s">
        <v>5455</v>
      </c>
      <c r="F302" t="s">
        <v>5456</v>
      </c>
    </row>
    <row r="303" spans="1:6">
      <c r="A303">
        <v>2465265116</v>
      </c>
      <c r="B303" t="s">
        <v>23368</v>
      </c>
      <c r="C303" t="s">
        <v>6166</v>
      </c>
      <c r="D303" t="s">
        <v>20235</v>
      </c>
      <c r="E303" t="s">
        <v>5294</v>
      </c>
      <c r="F303" t="s">
        <v>5294</v>
      </c>
    </row>
    <row r="304" spans="1:6">
      <c r="A304">
        <v>6161090133</v>
      </c>
      <c r="B304" t="s">
        <v>23369</v>
      </c>
      <c r="C304" t="s">
        <v>23370</v>
      </c>
      <c r="D304" t="s">
        <v>20206</v>
      </c>
      <c r="E304" t="s">
        <v>4923</v>
      </c>
      <c r="F304" t="s">
        <v>4924</v>
      </c>
    </row>
    <row r="305" spans="1:6">
      <c r="A305">
        <v>7841447135</v>
      </c>
      <c r="B305" t="s">
        <v>23371</v>
      </c>
      <c r="C305" t="s">
        <v>23372</v>
      </c>
      <c r="D305" t="s">
        <v>20103</v>
      </c>
      <c r="E305" t="s">
        <v>673</v>
      </c>
      <c r="F305" t="s">
        <v>673</v>
      </c>
    </row>
    <row r="306" spans="1:6">
      <c r="A306">
        <v>7709864388</v>
      </c>
      <c r="B306" t="s">
        <v>23373</v>
      </c>
      <c r="C306" t="s">
        <v>23374</v>
      </c>
      <c r="D306" t="s">
        <v>20263</v>
      </c>
      <c r="E306" t="s">
        <v>5006</v>
      </c>
      <c r="F306" t="s">
        <v>23375</v>
      </c>
    </row>
    <row r="307" spans="1:6">
      <c r="A307">
        <v>5017123610</v>
      </c>
      <c r="B307" t="s">
        <v>23376</v>
      </c>
      <c r="C307" t="s">
        <v>23377</v>
      </c>
      <c r="D307" t="s">
        <v>20103</v>
      </c>
      <c r="E307" t="s">
        <v>5504</v>
      </c>
      <c r="F307" t="s">
        <v>21250</v>
      </c>
    </row>
    <row r="308" spans="1:6">
      <c r="A308">
        <v>6678094769</v>
      </c>
      <c r="B308" t="s">
        <v>23378</v>
      </c>
      <c r="C308" t="s">
        <v>6176</v>
      </c>
      <c r="D308" t="s">
        <v>20119</v>
      </c>
      <c r="E308" t="s">
        <v>5341</v>
      </c>
      <c r="F308" t="s">
        <v>5342</v>
      </c>
    </row>
    <row r="309" spans="1:6">
      <c r="A309">
        <v>2105005264</v>
      </c>
      <c r="B309" t="s">
        <v>23379</v>
      </c>
      <c r="C309" t="s">
        <v>6178</v>
      </c>
      <c r="D309" t="s">
        <v>20122</v>
      </c>
      <c r="E309" t="s">
        <v>5353</v>
      </c>
      <c r="F309" t="s">
        <v>5353</v>
      </c>
    </row>
    <row r="310" spans="1:6">
      <c r="A310">
        <v>6672302726</v>
      </c>
      <c r="B310" t="s">
        <v>23380</v>
      </c>
      <c r="C310" t="s">
        <v>20661</v>
      </c>
      <c r="D310" t="s">
        <v>20662</v>
      </c>
      <c r="E310" t="s">
        <v>20663</v>
      </c>
      <c r="F310" t="s">
        <v>20664</v>
      </c>
    </row>
    <row r="311" spans="1:6">
      <c r="A311">
        <v>9725038110</v>
      </c>
      <c r="B311" t="s">
        <v>23381</v>
      </c>
      <c r="C311" t="s">
        <v>6184</v>
      </c>
      <c r="D311" t="s">
        <v>20067</v>
      </c>
      <c r="E311" t="s">
        <v>5471</v>
      </c>
    </row>
    <row r="312" spans="1:6">
      <c r="A312">
        <v>9703030100</v>
      </c>
      <c r="B312" t="s">
        <v>23382</v>
      </c>
      <c r="C312" t="s">
        <v>20667</v>
      </c>
      <c r="D312" t="s">
        <v>20103</v>
      </c>
      <c r="E312" t="s">
        <v>5507</v>
      </c>
      <c r="F312" t="s">
        <v>5508</v>
      </c>
    </row>
    <row r="313" spans="1:6">
      <c r="A313">
        <v>7733244339</v>
      </c>
      <c r="B313" t="s">
        <v>23383</v>
      </c>
      <c r="C313" t="s">
        <v>23384</v>
      </c>
      <c r="D313" t="s">
        <v>20082</v>
      </c>
      <c r="E313" t="s">
        <v>5272</v>
      </c>
      <c r="F313" t="s">
        <v>5273</v>
      </c>
    </row>
    <row r="314" spans="1:6">
      <c r="A314">
        <v>6165226716</v>
      </c>
      <c r="B314" t="s">
        <v>23385</v>
      </c>
      <c r="C314" t="s">
        <v>6190</v>
      </c>
      <c r="D314" t="s">
        <v>20122</v>
      </c>
      <c r="E314" t="s">
        <v>5554</v>
      </c>
      <c r="F314" t="s">
        <v>5555</v>
      </c>
    </row>
    <row r="315" spans="1:6">
      <c r="A315">
        <v>1101170931</v>
      </c>
      <c r="B315" t="s">
        <v>23386</v>
      </c>
      <c r="C315" t="s">
        <v>6192</v>
      </c>
      <c r="D315" t="s">
        <v>20103</v>
      </c>
      <c r="E315" t="s">
        <v>5344</v>
      </c>
      <c r="F315" t="s">
        <v>5344</v>
      </c>
    </row>
    <row r="316" spans="1:6">
      <c r="A316">
        <v>9725041272</v>
      </c>
      <c r="B316" t="s">
        <v>23387</v>
      </c>
      <c r="C316" t="s">
        <v>6198</v>
      </c>
      <c r="D316" t="s">
        <v>20079</v>
      </c>
      <c r="E316" t="s">
        <v>5200</v>
      </c>
    </row>
    <row r="317" spans="1:6">
      <c r="A317">
        <v>7724810411</v>
      </c>
      <c r="B317" t="s">
        <v>23388</v>
      </c>
      <c r="C317" t="s">
        <v>20674</v>
      </c>
      <c r="D317" t="s">
        <v>20067</v>
      </c>
      <c r="E317" t="s">
        <v>5322</v>
      </c>
      <c r="F317" t="s">
        <v>5322</v>
      </c>
    </row>
    <row r="318" spans="1:6">
      <c r="A318">
        <v>5258150585</v>
      </c>
      <c r="B318" t="s">
        <v>23389</v>
      </c>
      <c r="C318" t="s">
        <v>20676</v>
      </c>
      <c r="D318" t="s">
        <v>20069</v>
      </c>
      <c r="E318" t="s">
        <v>5366</v>
      </c>
      <c r="F318" t="s">
        <v>5367</v>
      </c>
    </row>
    <row r="319" spans="1:6">
      <c r="A319">
        <v>4205205863</v>
      </c>
      <c r="B319" t="s">
        <v>23390</v>
      </c>
      <c r="C319" t="s">
        <v>23391</v>
      </c>
      <c r="D319" t="s">
        <v>20067</v>
      </c>
      <c r="E319" t="s">
        <v>5529</v>
      </c>
      <c r="F319" t="s">
        <v>5530</v>
      </c>
    </row>
    <row r="320" spans="1:6">
      <c r="A320">
        <v>2465340050</v>
      </c>
      <c r="B320" t="s">
        <v>23392</v>
      </c>
      <c r="C320" t="s">
        <v>6208</v>
      </c>
      <c r="D320" t="s">
        <v>20174</v>
      </c>
      <c r="E320" t="s">
        <v>5115</v>
      </c>
      <c r="F320" t="s">
        <v>5116</v>
      </c>
    </row>
    <row r="321" spans="1:6">
      <c r="A321">
        <v>6449099613</v>
      </c>
      <c r="B321" t="s">
        <v>23393</v>
      </c>
      <c r="C321" t="s">
        <v>6210</v>
      </c>
      <c r="D321" t="s">
        <v>20103</v>
      </c>
      <c r="E321" t="s">
        <v>5150</v>
      </c>
      <c r="F321" t="s">
        <v>5151</v>
      </c>
    </row>
    <row r="322" spans="1:6">
      <c r="A322">
        <v>2310214574</v>
      </c>
      <c r="B322" t="s">
        <v>23394</v>
      </c>
      <c r="C322" t="s">
        <v>6212</v>
      </c>
      <c r="D322" t="s">
        <v>20241</v>
      </c>
      <c r="E322" t="s">
        <v>5082</v>
      </c>
      <c r="F322" t="s">
        <v>5083</v>
      </c>
    </row>
    <row r="323" spans="1:6">
      <c r="A323">
        <v>1655364579</v>
      </c>
      <c r="B323" t="s">
        <v>23395</v>
      </c>
      <c r="C323" t="s">
        <v>23396</v>
      </c>
      <c r="D323" t="s">
        <v>20684</v>
      </c>
      <c r="E323" t="s">
        <v>20685</v>
      </c>
      <c r="F323" t="s">
        <v>23397</v>
      </c>
    </row>
    <row r="324" spans="1:6">
      <c r="A324">
        <v>2130225249</v>
      </c>
      <c r="B324" t="s">
        <v>23398</v>
      </c>
      <c r="C324" t="s">
        <v>23399</v>
      </c>
      <c r="D324" t="s">
        <v>20067</v>
      </c>
      <c r="E324" t="s">
        <v>5489</v>
      </c>
      <c r="F324" t="s">
        <v>5489</v>
      </c>
    </row>
    <row r="325" spans="1:6">
      <c r="A325">
        <v>7604326142</v>
      </c>
      <c r="B325" t="s">
        <v>23400</v>
      </c>
      <c r="C325" t="s">
        <v>20692</v>
      </c>
      <c r="D325" t="s">
        <v>20079</v>
      </c>
      <c r="E325" t="s">
        <v>5041</v>
      </c>
      <c r="F325" t="s">
        <v>20693</v>
      </c>
    </row>
    <row r="326" spans="1:6">
      <c r="A326">
        <v>9703031707</v>
      </c>
      <c r="B326" t="s">
        <v>23401</v>
      </c>
      <c r="C326" t="s">
        <v>6222</v>
      </c>
      <c r="D326" t="s">
        <v>20103</v>
      </c>
      <c r="E326" t="s">
        <v>5434</v>
      </c>
      <c r="F326" t="s">
        <v>5434</v>
      </c>
    </row>
    <row r="327" spans="1:6">
      <c r="A327">
        <v>9702030161</v>
      </c>
      <c r="B327" t="s">
        <v>23402</v>
      </c>
      <c r="C327" t="s">
        <v>6224</v>
      </c>
      <c r="D327" t="s">
        <v>20293</v>
      </c>
      <c r="E327" t="s">
        <v>4868</v>
      </c>
      <c r="F327" t="s">
        <v>4869</v>
      </c>
    </row>
    <row r="328" spans="1:6">
      <c r="A328">
        <v>1901107255</v>
      </c>
      <c r="B328" t="s">
        <v>23403</v>
      </c>
      <c r="C328" t="s">
        <v>23404</v>
      </c>
      <c r="D328" t="s">
        <v>20196</v>
      </c>
      <c r="E328" t="s">
        <v>5008</v>
      </c>
      <c r="F328" t="s">
        <v>4851</v>
      </c>
    </row>
    <row r="329" spans="1:6">
      <c r="A329">
        <v>5903139443</v>
      </c>
      <c r="B329" t="s">
        <v>23405</v>
      </c>
      <c r="C329" t="s">
        <v>23406</v>
      </c>
      <c r="D329" t="s">
        <v>20103</v>
      </c>
      <c r="E329" t="s">
        <v>23407</v>
      </c>
      <c r="F329" t="s">
        <v>23407</v>
      </c>
    </row>
    <row r="330" spans="1:6">
      <c r="A330">
        <v>6685140617</v>
      </c>
      <c r="B330" t="s">
        <v>23408</v>
      </c>
      <c r="C330" t="s">
        <v>23409</v>
      </c>
      <c r="D330" t="s">
        <v>20067</v>
      </c>
      <c r="E330" t="s">
        <v>5224</v>
      </c>
      <c r="F330" t="s">
        <v>5225</v>
      </c>
    </row>
    <row r="331" spans="1:6">
      <c r="A331">
        <v>7536126992</v>
      </c>
      <c r="B331" t="s">
        <v>23410</v>
      </c>
      <c r="C331" t="s">
        <v>23404</v>
      </c>
      <c r="D331" t="s">
        <v>20263</v>
      </c>
      <c r="E331" t="s">
        <v>5008</v>
      </c>
      <c r="F331" t="s">
        <v>4851</v>
      </c>
    </row>
    <row r="332" spans="1:6">
      <c r="A332">
        <v>7727465322</v>
      </c>
      <c r="B332" t="s">
        <v>23411</v>
      </c>
      <c r="C332" t="s">
        <v>23412</v>
      </c>
      <c r="D332" t="s">
        <v>20235</v>
      </c>
      <c r="E332" t="s">
        <v>4856</v>
      </c>
      <c r="F332" t="s">
        <v>4857</v>
      </c>
    </row>
    <row r="333" spans="1:6">
      <c r="A333">
        <v>7841467565</v>
      </c>
      <c r="B333" t="s">
        <v>23413</v>
      </c>
      <c r="C333" t="s">
        <v>6239</v>
      </c>
      <c r="D333" t="s">
        <v>20082</v>
      </c>
      <c r="E333" t="s">
        <v>5329</v>
      </c>
      <c r="F333" t="s">
        <v>5330</v>
      </c>
    </row>
    <row r="334" spans="1:6">
      <c r="A334">
        <v>5609184233</v>
      </c>
      <c r="B334" t="s">
        <v>23414</v>
      </c>
      <c r="C334" t="s">
        <v>23415</v>
      </c>
      <c r="D334" t="s">
        <v>20103</v>
      </c>
      <c r="E334" t="s">
        <v>5436</v>
      </c>
      <c r="F334" t="s">
        <v>5437</v>
      </c>
    </row>
    <row r="335" spans="1:6">
      <c r="A335">
        <v>7603071727</v>
      </c>
      <c r="B335" t="s">
        <v>23416</v>
      </c>
      <c r="C335" t="s">
        <v>6243</v>
      </c>
      <c r="D335" t="s">
        <v>20103</v>
      </c>
      <c r="E335" t="s">
        <v>5172</v>
      </c>
      <c r="F335" t="s">
        <v>5229</v>
      </c>
    </row>
    <row r="336" spans="1:6">
      <c r="A336">
        <v>5401994091</v>
      </c>
      <c r="B336" t="s">
        <v>23417</v>
      </c>
      <c r="C336" t="s">
        <v>20710</v>
      </c>
      <c r="D336" t="s">
        <v>20122</v>
      </c>
      <c r="E336" t="s">
        <v>5409</v>
      </c>
      <c r="F336" t="s">
        <v>5409</v>
      </c>
    </row>
    <row r="337" spans="1:6">
      <c r="A337">
        <v>5406973190</v>
      </c>
      <c r="B337" t="s">
        <v>23418</v>
      </c>
      <c r="C337" t="s">
        <v>6247</v>
      </c>
      <c r="D337" t="s">
        <v>20174</v>
      </c>
      <c r="E337" t="s">
        <v>4909</v>
      </c>
      <c r="F337" t="s">
        <v>4910</v>
      </c>
    </row>
    <row r="338" spans="1:6">
      <c r="A338">
        <v>6168114626</v>
      </c>
      <c r="B338" t="s">
        <v>23419</v>
      </c>
      <c r="C338" t="s">
        <v>20714</v>
      </c>
      <c r="D338" t="s">
        <v>20406</v>
      </c>
      <c r="E338" t="s">
        <v>20715</v>
      </c>
      <c r="F338" t="s">
        <v>4855</v>
      </c>
    </row>
    <row r="339" spans="1:6">
      <c r="A339">
        <v>6685187140</v>
      </c>
      <c r="B339" t="s">
        <v>23420</v>
      </c>
      <c r="C339" t="s">
        <v>6258</v>
      </c>
      <c r="D339" t="s">
        <v>20196</v>
      </c>
      <c r="E339" t="s">
        <v>4980</v>
      </c>
      <c r="F339" t="s">
        <v>4980</v>
      </c>
    </row>
    <row r="340" spans="1:6">
      <c r="A340">
        <v>2124048263</v>
      </c>
      <c r="B340" t="s">
        <v>23421</v>
      </c>
      <c r="C340" t="s">
        <v>23422</v>
      </c>
      <c r="D340" t="s">
        <v>20103</v>
      </c>
      <c r="E340" t="s">
        <v>5442</v>
      </c>
      <c r="F340" t="s">
        <v>5443</v>
      </c>
    </row>
    <row r="341" spans="1:6">
      <c r="A341">
        <v>6685165403</v>
      </c>
      <c r="B341" t="s">
        <v>23423</v>
      </c>
      <c r="C341" t="s">
        <v>20722</v>
      </c>
      <c r="D341" t="s">
        <v>20235</v>
      </c>
      <c r="E341" t="s">
        <v>5130</v>
      </c>
      <c r="F341" t="s">
        <v>5130</v>
      </c>
    </row>
    <row r="342" spans="1:6">
      <c r="A342">
        <v>6450113735</v>
      </c>
      <c r="B342" t="s">
        <v>23424</v>
      </c>
      <c r="C342" t="s">
        <v>6264</v>
      </c>
      <c r="D342" t="s">
        <v>20069</v>
      </c>
      <c r="E342" t="s">
        <v>5201</v>
      </c>
      <c r="F342" t="s">
        <v>5202</v>
      </c>
    </row>
    <row r="343" spans="1:6">
      <c r="A343">
        <v>6102064540</v>
      </c>
      <c r="B343" t="s">
        <v>23425</v>
      </c>
      <c r="C343" t="s">
        <v>23426</v>
      </c>
      <c r="D343" t="s">
        <v>20103</v>
      </c>
      <c r="E343" t="s">
        <v>5192</v>
      </c>
      <c r="F343" t="s">
        <v>20726</v>
      </c>
    </row>
    <row r="344" spans="1:6">
      <c r="A344">
        <v>3443147600</v>
      </c>
      <c r="B344" t="s">
        <v>23427</v>
      </c>
      <c r="C344" t="s">
        <v>20728</v>
      </c>
      <c r="D344" t="s">
        <v>20067</v>
      </c>
      <c r="E344" t="s">
        <v>6269</v>
      </c>
      <c r="F344" t="s">
        <v>6270</v>
      </c>
    </row>
    <row r="345" spans="1:6">
      <c r="A345">
        <v>2130228345</v>
      </c>
      <c r="B345" t="s">
        <v>23428</v>
      </c>
      <c r="C345" t="s">
        <v>23429</v>
      </c>
      <c r="D345" t="s">
        <v>20067</v>
      </c>
      <c r="E345" t="s">
        <v>5396</v>
      </c>
      <c r="F345" t="s">
        <v>23430</v>
      </c>
    </row>
    <row r="346" spans="1:6">
      <c r="A346">
        <v>4632281610</v>
      </c>
      <c r="B346" t="s">
        <v>23431</v>
      </c>
      <c r="C346" t="s">
        <v>23432</v>
      </c>
      <c r="D346" t="s">
        <v>20662</v>
      </c>
      <c r="E346" t="s">
        <v>21251</v>
      </c>
      <c r="F346" t="s">
        <v>21251</v>
      </c>
    </row>
    <row r="347" spans="1:6">
      <c r="A347">
        <v>7716956819</v>
      </c>
      <c r="B347" t="s">
        <v>23433</v>
      </c>
      <c r="C347" t="s">
        <v>23434</v>
      </c>
      <c r="D347" t="s">
        <v>20122</v>
      </c>
      <c r="E347" t="s">
        <v>5457</v>
      </c>
      <c r="F347" t="s">
        <v>5457</v>
      </c>
    </row>
    <row r="348" spans="1:6">
      <c r="A348">
        <v>5260478969</v>
      </c>
      <c r="B348" t="s">
        <v>23435</v>
      </c>
      <c r="C348" t="s">
        <v>6278</v>
      </c>
      <c r="D348" t="s">
        <v>20105</v>
      </c>
      <c r="E348" t="s">
        <v>4998</v>
      </c>
      <c r="F348" t="s">
        <v>4999</v>
      </c>
    </row>
    <row r="349" spans="1:6">
      <c r="A349">
        <v>9703045548</v>
      </c>
      <c r="B349" t="s">
        <v>23436</v>
      </c>
      <c r="C349" t="s">
        <v>23437</v>
      </c>
      <c r="D349" t="s">
        <v>20103</v>
      </c>
      <c r="E349" t="s">
        <v>5482</v>
      </c>
      <c r="F349" t="s">
        <v>5483</v>
      </c>
    </row>
    <row r="350" spans="1:6">
      <c r="A350">
        <v>6501314383</v>
      </c>
      <c r="B350" t="s">
        <v>23438</v>
      </c>
      <c r="C350" t="s">
        <v>6282</v>
      </c>
      <c r="D350" t="s">
        <v>20103</v>
      </c>
      <c r="E350" t="s">
        <v>5266</v>
      </c>
      <c r="F350" t="s">
        <v>5266</v>
      </c>
    </row>
    <row r="351" spans="1:6">
      <c r="A351">
        <v>2312287049</v>
      </c>
      <c r="B351" t="s">
        <v>23439</v>
      </c>
      <c r="C351" t="s">
        <v>6284</v>
      </c>
      <c r="D351" t="s">
        <v>20103</v>
      </c>
      <c r="E351" t="s">
        <v>5467</v>
      </c>
      <c r="F351" t="s">
        <v>5468</v>
      </c>
    </row>
    <row r="352" spans="1:6">
      <c r="A352">
        <v>3702258398</v>
      </c>
      <c r="B352" t="s">
        <v>23440</v>
      </c>
      <c r="C352" t="s">
        <v>6288</v>
      </c>
      <c r="D352" t="s">
        <v>20103</v>
      </c>
      <c r="E352" t="s">
        <v>5255</v>
      </c>
      <c r="F352" t="s">
        <v>5256</v>
      </c>
    </row>
    <row r="353" spans="1:6">
      <c r="A353">
        <v>2901305805</v>
      </c>
      <c r="B353" t="s">
        <v>23441</v>
      </c>
      <c r="C353" t="s">
        <v>23442</v>
      </c>
      <c r="D353" t="s">
        <v>20122</v>
      </c>
      <c r="E353" t="s">
        <v>5021</v>
      </c>
      <c r="F353" t="s">
        <v>23443</v>
      </c>
    </row>
    <row r="354" spans="1:6">
      <c r="A354">
        <v>7606125346</v>
      </c>
      <c r="B354" t="s">
        <v>23444</v>
      </c>
      <c r="C354" t="s">
        <v>6292</v>
      </c>
      <c r="D354" t="s">
        <v>20128</v>
      </c>
      <c r="E354" t="s">
        <v>5157</v>
      </c>
      <c r="F354" t="s">
        <v>5157</v>
      </c>
    </row>
    <row r="355" spans="1:6">
      <c r="A355">
        <v>5074070442</v>
      </c>
      <c r="B355" t="s">
        <v>23445</v>
      </c>
      <c r="C355" t="s">
        <v>23446</v>
      </c>
      <c r="D355" t="s">
        <v>20103</v>
      </c>
      <c r="E355" t="s">
        <v>20747</v>
      </c>
      <c r="F355" t="s">
        <v>20747</v>
      </c>
    </row>
    <row r="356" spans="1:6">
      <c r="A356">
        <v>7604381915</v>
      </c>
      <c r="B356" t="s">
        <v>23447</v>
      </c>
      <c r="C356" t="s">
        <v>6299</v>
      </c>
      <c r="D356" t="s">
        <v>20111</v>
      </c>
      <c r="E356" t="s">
        <v>5066</v>
      </c>
      <c r="F356" t="s">
        <v>5066</v>
      </c>
    </row>
    <row r="357" spans="1:6">
      <c r="A357">
        <v>3328459231</v>
      </c>
      <c r="B357" t="s">
        <v>23448</v>
      </c>
      <c r="C357" t="s">
        <v>6305</v>
      </c>
      <c r="D357" t="s">
        <v>20122</v>
      </c>
      <c r="E357" t="s">
        <v>5565</v>
      </c>
      <c r="F357" t="s">
        <v>5566</v>
      </c>
    </row>
    <row r="358" spans="1:6">
      <c r="A358">
        <v>6658536641</v>
      </c>
      <c r="B358" t="s">
        <v>23449</v>
      </c>
      <c r="C358" t="s">
        <v>6307</v>
      </c>
      <c r="D358" t="s">
        <v>20122</v>
      </c>
      <c r="E358" t="s">
        <v>5269</v>
      </c>
      <c r="F358" t="s">
        <v>5270</v>
      </c>
    </row>
    <row r="359" spans="1:6">
      <c r="A359">
        <v>7734449219</v>
      </c>
      <c r="B359" t="s">
        <v>23450</v>
      </c>
      <c r="C359" t="s">
        <v>20755</v>
      </c>
      <c r="D359" t="s">
        <v>20293</v>
      </c>
      <c r="E359" t="s">
        <v>5047</v>
      </c>
      <c r="F359" t="s">
        <v>20756</v>
      </c>
    </row>
    <row r="360" spans="1:6">
      <c r="A360">
        <v>6670505449</v>
      </c>
      <c r="B360" t="s">
        <v>23451</v>
      </c>
      <c r="C360" t="s">
        <v>6311</v>
      </c>
      <c r="D360" t="s">
        <v>20128</v>
      </c>
      <c r="E360" t="s">
        <v>5119</v>
      </c>
      <c r="F360" t="s">
        <v>5119</v>
      </c>
    </row>
    <row r="361" spans="1:6">
      <c r="A361">
        <v>7104085442</v>
      </c>
      <c r="B361" t="s">
        <v>23452</v>
      </c>
      <c r="C361" t="s">
        <v>23453</v>
      </c>
      <c r="D361" t="s">
        <v>20122</v>
      </c>
      <c r="E361" t="s">
        <v>20760</v>
      </c>
      <c r="F361" t="s">
        <v>5231</v>
      </c>
    </row>
    <row r="362" spans="1:6">
      <c r="A362">
        <v>3123478956</v>
      </c>
      <c r="B362" t="s">
        <v>23454</v>
      </c>
      <c r="C362" t="s">
        <v>23455</v>
      </c>
      <c r="D362" t="s">
        <v>20193</v>
      </c>
      <c r="E362" t="s">
        <v>4883</v>
      </c>
      <c r="F362" t="s">
        <v>4884</v>
      </c>
    </row>
    <row r="363" spans="1:6">
      <c r="A363">
        <v>7726461766</v>
      </c>
      <c r="B363" t="s">
        <v>23456</v>
      </c>
      <c r="C363" t="s">
        <v>6317</v>
      </c>
      <c r="D363" t="s">
        <v>20082</v>
      </c>
      <c r="E363" t="s">
        <v>5381</v>
      </c>
      <c r="F363" t="s">
        <v>5382</v>
      </c>
    </row>
    <row r="364" spans="1:6">
      <c r="A364">
        <v>7713743435</v>
      </c>
      <c r="B364" t="s">
        <v>23457</v>
      </c>
      <c r="C364" t="s">
        <v>23458</v>
      </c>
      <c r="D364" t="s">
        <v>20235</v>
      </c>
      <c r="E364" t="s">
        <v>5227</v>
      </c>
      <c r="F364" t="s">
        <v>5228</v>
      </c>
    </row>
    <row r="365" spans="1:6">
      <c r="A365">
        <v>9725071502</v>
      </c>
      <c r="B365" t="s">
        <v>23459</v>
      </c>
      <c r="C365" t="s">
        <v>6321</v>
      </c>
      <c r="D365" t="s">
        <v>20103</v>
      </c>
      <c r="E365" t="s">
        <v>5501</v>
      </c>
      <c r="F365" t="s">
        <v>5501</v>
      </c>
    </row>
    <row r="366" spans="1:6">
      <c r="A366">
        <v>9102196550</v>
      </c>
      <c r="B366" t="s">
        <v>23460</v>
      </c>
      <c r="C366" t="s">
        <v>20767</v>
      </c>
      <c r="D366" t="s">
        <v>20174</v>
      </c>
      <c r="E366" t="s">
        <v>5099</v>
      </c>
      <c r="F366" t="s">
        <v>5100</v>
      </c>
    </row>
    <row r="367" spans="1:6">
      <c r="A367">
        <v>7430028307</v>
      </c>
      <c r="B367" t="s">
        <v>23461</v>
      </c>
      <c r="C367" t="s">
        <v>6324</v>
      </c>
      <c r="D367" t="s">
        <v>20069</v>
      </c>
      <c r="E367" t="s">
        <v>5163</v>
      </c>
      <c r="F367" t="s">
        <v>5164</v>
      </c>
    </row>
    <row r="368" spans="1:6">
      <c r="A368">
        <v>7726478287</v>
      </c>
      <c r="B368" t="s">
        <v>23462</v>
      </c>
      <c r="C368" t="s">
        <v>6326</v>
      </c>
      <c r="D368" t="s">
        <v>20122</v>
      </c>
      <c r="E368" t="s">
        <v>5283</v>
      </c>
      <c r="F368" t="s">
        <v>5284</v>
      </c>
    </row>
    <row r="369" spans="1:6">
      <c r="A369">
        <v>6678089423</v>
      </c>
      <c r="B369" t="s">
        <v>23463</v>
      </c>
      <c r="C369" t="s">
        <v>6328</v>
      </c>
      <c r="D369" t="s">
        <v>20067</v>
      </c>
      <c r="E369" t="s">
        <v>5260</v>
      </c>
      <c r="F369" t="s">
        <v>5261</v>
      </c>
    </row>
    <row r="370" spans="1:6">
      <c r="A370">
        <v>573013480</v>
      </c>
      <c r="B370" t="s">
        <v>23463</v>
      </c>
      <c r="C370" t="s">
        <v>6328</v>
      </c>
      <c r="D370" t="s">
        <v>20067</v>
      </c>
      <c r="E370" t="s">
        <v>5260</v>
      </c>
      <c r="F370" t="s">
        <v>5261</v>
      </c>
    </row>
    <row r="371" spans="1:6">
      <c r="A371">
        <v>9709079818</v>
      </c>
      <c r="B371" t="s">
        <v>23464</v>
      </c>
      <c r="C371" t="s">
        <v>6330</v>
      </c>
      <c r="D371" t="s">
        <v>20174</v>
      </c>
      <c r="E371" t="s">
        <v>4858</v>
      </c>
      <c r="F371" t="s">
        <v>4859</v>
      </c>
    </row>
    <row r="372" spans="1:6">
      <c r="A372">
        <v>4205405157</v>
      </c>
      <c r="B372" t="s">
        <v>23465</v>
      </c>
      <c r="C372" t="s">
        <v>6332</v>
      </c>
      <c r="D372" t="s">
        <v>20103</v>
      </c>
      <c r="E372" t="s">
        <v>6333</v>
      </c>
      <c r="F372" t="s">
        <v>6334</v>
      </c>
    </row>
    <row r="373" spans="1:6">
      <c r="A373">
        <v>5837082086</v>
      </c>
      <c r="B373" t="s">
        <v>23466</v>
      </c>
      <c r="C373" t="s">
        <v>6336</v>
      </c>
      <c r="D373" t="s">
        <v>20119</v>
      </c>
      <c r="E373" t="s">
        <v>5191</v>
      </c>
      <c r="F373" t="s">
        <v>5191</v>
      </c>
    </row>
    <row r="374" spans="1:6">
      <c r="A374">
        <v>274970586</v>
      </c>
      <c r="B374" t="s">
        <v>23466</v>
      </c>
      <c r="C374" t="s">
        <v>6336</v>
      </c>
      <c r="D374" t="s">
        <v>20119</v>
      </c>
      <c r="E374" t="s">
        <v>5191</v>
      </c>
      <c r="F374" t="s">
        <v>5191</v>
      </c>
    </row>
    <row r="375" spans="1:6">
      <c r="A375">
        <v>7810944190</v>
      </c>
      <c r="B375" t="s">
        <v>23467</v>
      </c>
      <c r="C375" t="s">
        <v>23468</v>
      </c>
      <c r="D375" t="s">
        <v>20128</v>
      </c>
      <c r="E375" t="s">
        <v>5199</v>
      </c>
      <c r="F375" t="s">
        <v>23469</v>
      </c>
    </row>
    <row r="376" spans="1:6">
      <c r="A376">
        <v>5837081420</v>
      </c>
      <c r="B376" t="s">
        <v>23470</v>
      </c>
      <c r="C376" t="s">
        <v>6340</v>
      </c>
      <c r="D376" t="s">
        <v>20067</v>
      </c>
      <c r="E376" t="s">
        <v>5240</v>
      </c>
      <c r="F376" t="s">
        <v>5240</v>
      </c>
    </row>
    <row r="377" spans="1:6">
      <c r="A377">
        <v>2310197022</v>
      </c>
      <c r="B377" t="s">
        <v>23471</v>
      </c>
      <c r="C377" t="s">
        <v>6342</v>
      </c>
      <c r="D377" t="s">
        <v>20406</v>
      </c>
      <c r="E377" t="s">
        <v>4919</v>
      </c>
      <c r="F377" t="s">
        <v>4920</v>
      </c>
    </row>
    <row r="378" spans="1:6">
      <c r="A378">
        <v>7751201553</v>
      </c>
      <c r="B378" t="s">
        <v>23472</v>
      </c>
      <c r="C378" t="s">
        <v>6344</v>
      </c>
      <c r="D378" t="s">
        <v>20122</v>
      </c>
      <c r="E378" t="s">
        <v>5472</v>
      </c>
      <c r="F378" t="s">
        <v>5473</v>
      </c>
    </row>
    <row r="379" spans="1:6">
      <c r="A379">
        <v>7743165125</v>
      </c>
      <c r="B379" t="s">
        <v>23473</v>
      </c>
      <c r="C379" t="s">
        <v>6346</v>
      </c>
      <c r="D379" t="s">
        <v>20235</v>
      </c>
      <c r="E379" t="s">
        <v>5009</v>
      </c>
    </row>
    <row r="380" spans="1:6">
      <c r="A380">
        <v>9727003956</v>
      </c>
      <c r="B380" t="s">
        <v>23474</v>
      </c>
      <c r="C380" t="s">
        <v>6348</v>
      </c>
      <c r="D380" t="s">
        <v>20122</v>
      </c>
      <c r="E380" t="s">
        <v>5271</v>
      </c>
      <c r="F380" t="s">
        <v>5271</v>
      </c>
    </row>
    <row r="381" spans="1:6">
      <c r="A381">
        <v>2130233698</v>
      </c>
      <c r="B381" t="s">
        <v>23475</v>
      </c>
      <c r="C381" t="s">
        <v>6350</v>
      </c>
      <c r="D381" t="s">
        <v>20119</v>
      </c>
      <c r="E381" t="s">
        <v>5333</v>
      </c>
      <c r="F381" t="s">
        <v>5333</v>
      </c>
    </row>
    <row r="382" spans="1:6">
      <c r="A382">
        <v>9725016460</v>
      </c>
      <c r="B382" t="s">
        <v>23476</v>
      </c>
      <c r="C382" t="s">
        <v>6352</v>
      </c>
      <c r="D382" t="s">
        <v>20105</v>
      </c>
      <c r="E382" t="s">
        <v>4914</v>
      </c>
      <c r="F382" t="s">
        <v>4915</v>
      </c>
    </row>
    <row r="383" spans="1:6">
      <c r="A383">
        <v>9715208490</v>
      </c>
      <c r="B383" t="s">
        <v>23477</v>
      </c>
      <c r="C383" t="s">
        <v>6354</v>
      </c>
      <c r="D383" t="s">
        <v>20082</v>
      </c>
      <c r="E383" t="s">
        <v>5339</v>
      </c>
      <c r="F383" t="s">
        <v>5340</v>
      </c>
    </row>
    <row r="384" spans="1:6">
      <c r="A384">
        <v>6316276246</v>
      </c>
      <c r="B384" t="s">
        <v>23478</v>
      </c>
      <c r="C384" t="s">
        <v>23479</v>
      </c>
      <c r="D384" t="s">
        <v>20165</v>
      </c>
      <c r="E384" t="s">
        <v>4933</v>
      </c>
      <c r="F384" t="s">
        <v>4934</v>
      </c>
    </row>
    <row r="385" spans="1:6">
      <c r="A385">
        <v>1656113306</v>
      </c>
      <c r="B385" t="s">
        <v>23480</v>
      </c>
      <c r="C385" t="s">
        <v>6358</v>
      </c>
      <c r="D385" t="s">
        <v>20177</v>
      </c>
      <c r="E385" t="s">
        <v>5104</v>
      </c>
      <c r="F385" t="s">
        <v>5105</v>
      </c>
    </row>
    <row r="386" spans="1:6">
      <c r="A386">
        <v>5405074715</v>
      </c>
      <c r="B386" t="s">
        <v>23481</v>
      </c>
      <c r="C386" t="s">
        <v>6360</v>
      </c>
      <c r="D386" t="s">
        <v>20303</v>
      </c>
      <c r="E386" t="s">
        <v>5055</v>
      </c>
      <c r="F386" t="s">
        <v>5055</v>
      </c>
    </row>
    <row r="387" spans="1:6">
      <c r="A387">
        <v>6670510671</v>
      </c>
      <c r="B387" t="s">
        <v>23482</v>
      </c>
      <c r="C387" t="s">
        <v>23483</v>
      </c>
      <c r="D387" t="s">
        <v>20103</v>
      </c>
      <c r="E387" t="s">
        <v>20338</v>
      </c>
      <c r="F387" t="s">
        <v>23484</v>
      </c>
    </row>
    <row r="388" spans="1:6">
      <c r="A388">
        <v>7725321396</v>
      </c>
      <c r="B388" t="s">
        <v>23485</v>
      </c>
      <c r="C388" t="s">
        <v>6364</v>
      </c>
      <c r="D388" t="s">
        <v>20067</v>
      </c>
      <c r="E388" t="s">
        <v>6365</v>
      </c>
      <c r="F388" t="s">
        <v>5081</v>
      </c>
    </row>
    <row r="389" spans="1:6">
      <c r="A389">
        <v>5024189682</v>
      </c>
      <c r="B389" t="s">
        <v>23486</v>
      </c>
      <c r="C389" t="s">
        <v>6367</v>
      </c>
      <c r="D389" t="s">
        <v>20122</v>
      </c>
      <c r="E389" t="s">
        <v>5205</v>
      </c>
      <c r="F389" t="s">
        <v>5205</v>
      </c>
    </row>
    <row r="390" spans="1:6">
      <c r="A390">
        <v>9725088961</v>
      </c>
      <c r="B390" t="s">
        <v>23487</v>
      </c>
      <c r="C390" t="s">
        <v>23488</v>
      </c>
      <c r="D390" t="s">
        <v>20082</v>
      </c>
      <c r="E390" t="s">
        <v>4938</v>
      </c>
      <c r="F390" t="s">
        <v>23489</v>
      </c>
    </row>
    <row r="391" spans="1:6">
      <c r="A391">
        <v>6316272629</v>
      </c>
      <c r="B391" t="s">
        <v>23490</v>
      </c>
      <c r="C391" t="s">
        <v>23491</v>
      </c>
      <c r="D391" t="s">
        <v>20103</v>
      </c>
      <c r="E391" t="s">
        <v>20793</v>
      </c>
      <c r="F391" t="s">
        <v>20793</v>
      </c>
    </row>
    <row r="392" spans="1:6">
      <c r="A392">
        <v>7604376792</v>
      </c>
      <c r="B392" t="s">
        <v>23492</v>
      </c>
      <c r="C392" t="s">
        <v>23493</v>
      </c>
      <c r="D392" t="s">
        <v>20082</v>
      </c>
      <c r="E392" t="s">
        <v>5368</v>
      </c>
      <c r="F392" t="s">
        <v>5368</v>
      </c>
    </row>
    <row r="393" spans="1:6">
      <c r="A393">
        <v>9728074741</v>
      </c>
      <c r="B393" t="s">
        <v>23494</v>
      </c>
      <c r="C393" t="s">
        <v>6375</v>
      </c>
      <c r="D393" t="s">
        <v>20067</v>
      </c>
      <c r="E393" t="s">
        <v>5389</v>
      </c>
      <c r="F393" t="s">
        <v>5389</v>
      </c>
    </row>
    <row r="394" spans="1:6">
      <c r="A394">
        <v>9706025860</v>
      </c>
      <c r="B394" t="s">
        <v>23495</v>
      </c>
      <c r="C394" t="s">
        <v>23496</v>
      </c>
      <c r="D394" t="s">
        <v>20293</v>
      </c>
      <c r="E394" t="s">
        <v>5044</v>
      </c>
      <c r="F394" t="s">
        <v>23287</v>
      </c>
    </row>
    <row r="395" spans="1:6">
      <c r="A395">
        <v>5262389030</v>
      </c>
      <c r="B395" t="s">
        <v>23497</v>
      </c>
      <c r="C395" t="s">
        <v>6382</v>
      </c>
      <c r="D395" t="s">
        <v>20103</v>
      </c>
      <c r="E395" t="s">
        <v>5369</v>
      </c>
      <c r="F395" t="s">
        <v>5370</v>
      </c>
    </row>
    <row r="396" spans="1:6">
      <c r="A396">
        <v>6164139228</v>
      </c>
      <c r="B396" t="s">
        <v>23498</v>
      </c>
      <c r="C396" t="s">
        <v>6384</v>
      </c>
      <c r="D396" t="s">
        <v>20801</v>
      </c>
      <c r="E396" t="s">
        <v>4836</v>
      </c>
      <c r="F396" t="s">
        <v>4836</v>
      </c>
    </row>
    <row r="397" spans="1:6">
      <c r="A397">
        <v>6908019416</v>
      </c>
      <c r="B397" t="s">
        <v>23499</v>
      </c>
      <c r="C397" t="s">
        <v>6386</v>
      </c>
      <c r="D397" t="s">
        <v>20111</v>
      </c>
      <c r="E397" t="s">
        <v>5035</v>
      </c>
      <c r="F397" t="s">
        <v>5036</v>
      </c>
    </row>
    <row r="398" spans="1:6">
      <c r="A398">
        <v>7734455653</v>
      </c>
      <c r="B398" t="s">
        <v>23500</v>
      </c>
      <c r="C398" t="s">
        <v>6388</v>
      </c>
      <c r="D398" t="s">
        <v>20128</v>
      </c>
      <c r="E398" t="s">
        <v>5111</v>
      </c>
      <c r="F398" t="s">
        <v>5112</v>
      </c>
    </row>
    <row r="399" spans="1:6">
      <c r="A399">
        <v>7801720701</v>
      </c>
      <c r="B399" t="s">
        <v>23501</v>
      </c>
      <c r="C399" t="s">
        <v>23502</v>
      </c>
      <c r="D399" t="s">
        <v>20103</v>
      </c>
      <c r="E399" t="s">
        <v>6391</v>
      </c>
      <c r="F399" t="s">
        <v>6391</v>
      </c>
    </row>
    <row r="400" spans="1:6">
      <c r="A400">
        <v>6450085277</v>
      </c>
      <c r="B400" t="s">
        <v>23503</v>
      </c>
      <c r="C400" t="s">
        <v>23504</v>
      </c>
      <c r="D400" t="s">
        <v>20103</v>
      </c>
      <c r="E400" t="s">
        <v>5524</v>
      </c>
      <c r="F400" t="s">
        <v>5525</v>
      </c>
    </row>
    <row r="401" spans="1:6">
      <c r="A401">
        <v>1650245810</v>
      </c>
      <c r="B401" t="s">
        <v>23505</v>
      </c>
      <c r="C401" t="s">
        <v>6395</v>
      </c>
      <c r="D401" t="s">
        <v>20103</v>
      </c>
      <c r="E401" t="s">
        <v>5417</v>
      </c>
      <c r="F401" t="s">
        <v>5418</v>
      </c>
    </row>
    <row r="402" spans="1:6">
      <c r="A402">
        <v>7811785088</v>
      </c>
      <c r="B402" t="s">
        <v>23506</v>
      </c>
      <c r="C402" t="s">
        <v>6397</v>
      </c>
      <c r="D402" t="s">
        <v>20122</v>
      </c>
      <c r="E402" t="s">
        <v>5572</v>
      </c>
      <c r="F402" t="s">
        <v>5572</v>
      </c>
    </row>
    <row r="403" spans="1:6">
      <c r="A403">
        <v>2100005567</v>
      </c>
      <c r="B403" t="s">
        <v>23507</v>
      </c>
      <c r="C403" t="s">
        <v>6399</v>
      </c>
      <c r="D403" t="s">
        <v>20082</v>
      </c>
      <c r="E403" t="s">
        <v>5056</v>
      </c>
      <c r="F403" t="s">
        <v>5057</v>
      </c>
    </row>
    <row r="404" spans="1:6">
      <c r="A404">
        <v>5902065220</v>
      </c>
      <c r="B404" t="s">
        <v>23508</v>
      </c>
      <c r="C404" t="s">
        <v>23509</v>
      </c>
      <c r="D404" t="s">
        <v>20082</v>
      </c>
      <c r="E404" t="s">
        <v>5113</v>
      </c>
      <c r="F404" t="s">
        <v>5114</v>
      </c>
    </row>
    <row r="405" spans="1:6">
      <c r="A405">
        <v>5032353255</v>
      </c>
      <c r="B405" t="s">
        <v>23510</v>
      </c>
      <c r="C405" t="s">
        <v>6403</v>
      </c>
      <c r="D405" t="s">
        <v>20067</v>
      </c>
      <c r="E405" t="s">
        <v>5461</v>
      </c>
      <c r="F405" t="s">
        <v>5461</v>
      </c>
    </row>
    <row r="406" spans="1:6">
      <c r="A406">
        <v>3444279198</v>
      </c>
      <c r="B406" t="s">
        <v>23511</v>
      </c>
      <c r="C406" t="s">
        <v>20815</v>
      </c>
      <c r="D406" t="s">
        <v>20103</v>
      </c>
      <c r="E406" t="s">
        <v>4939</v>
      </c>
      <c r="F406" t="s">
        <v>4940</v>
      </c>
    </row>
    <row r="407" spans="1:6">
      <c r="A407">
        <v>9709093097</v>
      </c>
      <c r="B407" t="s">
        <v>23512</v>
      </c>
      <c r="C407" t="s">
        <v>23513</v>
      </c>
      <c r="D407" t="s">
        <v>20082</v>
      </c>
      <c r="E407" t="s">
        <v>4935</v>
      </c>
      <c r="F407" t="s">
        <v>23514</v>
      </c>
    </row>
    <row r="408" spans="1:6">
      <c r="A408">
        <v>2902077051</v>
      </c>
      <c r="B408" t="s">
        <v>23515</v>
      </c>
      <c r="C408" t="s">
        <v>6409</v>
      </c>
      <c r="D408" t="s">
        <v>20122</v>
      </c>
      <c r="E408" t="s">
        <v>5432</v>
      </c>
      <c r="F408" t="s">
        <v>5433</v>
      </c>
    </row>
    <row r="409" spans="1:6">
      <c r="A409">
        <v>3906411936</v>
      </c>
      <c r="B409" t="s">
        <v>23516</v>
      </c>
      <c r="C409" t="s">
        <v>23517</v>
      </c>
      <c r="D409" t="s">
        <v>20122</v>
      </c>
      <c r="E409" t="s">
        <v>23518</v>
      </c>
      <c r="F409" t="s">
        <v>5138</v>
      </c>
    </row>
    <row r="410" spans="1:6">
      <c r="A410">
        <v>7404075364</v>
      </c>
      <c r="B410" t="s">
        <v>23519</v>
      </c>
      <c r="C410" t="s">
        <v>6413</v>
      </c>
      <c r="D410" t="s">
        <v>20103</v>
      </c>
      <c r="E410" t="s">
        <v>5584</v>
      </c>
      <c r="F410" t="s">
        <v>5584</v>
      </c>
    </row>
    <row r="411" spans="1:6">
      <c r="A411">
        <v>5837081290</v>
      </c>
      <c r="B411" t="s">
        <v>23520</v>
      </c>
      <c r="C411" t="s">
        <v>23521</v>
      </c>
      <c r="D411" t="s">
        <v>20122</v>
      </c>
      <c r="E411" t="s">
        <v>21254</v>
      </c>
      <c r="F411" t="s">
        <v>5475</v>
      </c>
    </row>
    <row r="412" spans="1:6">
      <c r="A412">
        <v>2635209961</v>
      </c>
      <c r="B412" t="s">
        <v>23522</v>
      </c>
      <c r="C412" t="s">
        <v>23523</v>
      </c>
      <c r="D412" t="s">
        <v>20069</v>
      </c>
      <c r="E412" t="s">
        <v>5107</v>
      </c>
      <c r="F412" t="s">
        <v>5107</v>
      </c>
    </row>
    <row r="413" spans="1:6">
      <c r="A413">
        <v>5904291793</v>
      </c>
      <c r="B413" t="s">
        <v>23524</v>
      </c>
      <c r="C413" t="s">
        <v>6419</v>
      </c>
      <c r="D413" t="s">
        <v>20103</v>
      </c>
      <c r="E413" t="s">
        <v>5358</v>
      </c>
      <c r="F413" t="s">
        <v>5359</v>
      </c>
    </row>
    <row r="414" spans="1:6">
      <c r="A414">
        <v>7726453892</v>
      </c>
      <c r="B414" t="s">
        <v>23525</v>
      </c>
      <c r="C414" t="s">
        <v>6421</v>
      </c>
      <c r="D414" t="s">
        <v>20082</v>
      </c>
      <c r="E414" t="s">
        <v>5095</v>
      </c>
      <c r="F414" t="s">
        <v>5095</v>
      </c>
    </row>
    <row r="415" spans="1:6">
      <c r="A415">
        <v>7716932938</v>
      </c>
      <c r="B415" t="s">
        <v>23526</v>
      </c>
      <c r="C415" t="s">
        <v>20828</v>
      </c>
      <c r="D415" t="s">
        <v>20079</v>
      </c>
      <c r="E415" t="s">
        <v>4870</v>
      </c>
      <c r="F415" t="s">
        <v>4870</v>
      </c>
    </row>
    <row r="416" spans="1:6">
      <c r="A416">
        <v>7627058108</v>
      </c>
      <c r="B416" t="s">
        <v>23527</v>
      </c>
      <c r="C416" t="s">
        <v>6425</v>
      </c>
      <c r="D416" t="s">
        <v>20082</v>
      </c>
      <c r="E416" t="s">
        <v>5364</v>
      </c>
      <c r="F416" t="s">
        <v>5365</v>
      </c>
    </row>
    <row r="417" spans="1:6">
      <c r="A417">
        <v>4706056997</v>
      </c>
      <c r="B417" t="s">
        <v>23528</v>
      </c>
      <c r="C417" t="s">
        <v>6427</v>
      </c>
      <c r="D417" t="s">
        <v>20832</v>
      </c>
      <c r="E417" t="s">
        <v>4941</v>
      </c>
      <c r="F417" t="s">
        <v>4942</v>
      </c>
    </row>
    <row r="418" spans="1:6">
      <c r="A418">
        <v>6449105426</v>
      </c>
      <c r="B418" t="s">
        <v>23529</v>
      </c>
      <c r="C418" t="s">
        <v>6429</v>
      </c>
      <c r="D418" t="s">
        <v>20082</v>
      </c>
      <c r="E418" t="s">
        <v>5459</v>
      </c>
      <c r="F418" t="s">
        <v>5460</v>
      </c>
    </row>
    <row r="419" spans="1:6">
      <c r="A419">
        <v>3444279776</v>
      </c>
      <c r="B419" t="s">
        <v>23530</v>
      </c>
      <c r="C419" t="s">
        <v>6431</v>
      </c>
      <c r="D419" t="s">
        <v>20067</v>
      </c>
      <c r="E419" t="s">
        <v>5549</v>
      </c>
      <c r="F419" t="s">
        <v>5549</v>
      </c>
    </row>
    <row r="420" spans="1:6">
      <c r="A420">
        <v>9714008058</v>
      </c>
      <c r="B420" t="s">
        <v>23531</v>
      </c>
      <c r="C420" t="s">
        <v>23532</v>
      </c>
      <c r="D420" t="s">
        <v>20122</v>
      </c>
      <c r="E420" t="s">
        <v>5323</v>
      </c>
      <c r="F420" t="s">
        <v>5324</v>
      </c>
    </row>
    <row r="421" spans="1:6">
      <c r="A421">
        <v>9726023244</v>
      </c>
      <c r="B421" t="s">
        <v>23533</v>
      </c>
      <c r="C421" t="s">
        <v>20838</v>
      </c>
      <c r="D421" t="s">
        <v>20103</v>
      </c>
      <c r="E421" t="s">
        <v>20839</v>
      </c>
    </row>
    <row r="422" spans="1:6">
      <c r="A422">
        <v>3444279945</v>
      </c>
      <c r="B422" t="s">
        <v>23534</v>
      </c>
      <c r="C422" t="s">
        <v>23535</v>
      </c>
      <c r="D422" t="s">
        <v>20067</v>
      </c>
      <c r="E422" t="s">
        <v>23536</v>
      </c>
      <c r="F422" t="s">
        <v>5557</v>
      </c>
    </row>
    <row r="423" spans="1:6">
      <c r="A423">
        <v>7734477671</v>
      </c>
      <c r="B423" t="s">
        <v>23537</v>
      </c>
      <c r="C423" t="s">
        <v>6439</v>
      </c>
      <c r="D423" t="s">
        <v>20103</v>
      </c>
      <c r="E423" t="s">
        <v>6440</v>
      </c>
      <c r="F423" t="s">
        <v>6440</v>
      </c>
    </row>
    <row r="424" spans="1:6">
      <c r="A424">
        <v>9731115437</v>
      </c>
      <c r="B424" t="s">
        <v>23538</v>
      </c>
      <c r="C424" t="s">
        <v>20843</v>
      </c>
      <c r="D424" t="s">
        <v>20103</v>
      </c>
      <c r="E424" t="s">
        <v>20844</v>
      </c>
      <c r="F424" t="s">
        <v>20844</v>
      </c>
    </row>
    <row r="425" spans="1:6">
      <c r="A425">
        <v>2130222826</v>
      </c>
      <c r="B425" t="s">
        <v>23539</v>
      </c>
      <c r="C425" t="s">
        <v>6778</v>
      </c>
      <c r="D425" t="s">
        <v>20103</v>
      </c>
      <c r="E425" t="s">
        <v>5552</v>
      </c>
      <c r="F425" t="s">
        <v>5552</v>
      </c>
    </row>
    <row r="426" spans="1:6">
      <c r="A426">
        <v>6671280460</v>
      </c>
      <c r="B426" t="s">
        <v>23540</v>
      </c>
      <c r="C426" t="s">
        <v>20847</v>
      </c>
      <c r="D426" t="s">
        <v>20069</v>
      </c>
      <c r="E426" t="s">
        <v>5277</v>
      </c>
      <c r="F426" t="s">
        <v>5278</v>
      </c>
    </row>
    <row r="427" spans="1:6">
      <c r="A427">
        <v>7715895257</v>
      </c>
      <c r="B427" t="s">
        <v>23541</v>
      </c>
      <c r="C427" t="s">
        <v>6782</v>
      </c>
      <c r="D427" t="s">
        <v>20103</v>
      </c>
      <c r="E427" t="s">
        <v>5363</v>
      </c>
      <c r="F427" t="s">
        <v>5363</v>
      </c>
    </row>
    <row r="428" spans="1:6">
      <c r="A428">
        <v>5402045635</v>
      </c>
      <c r="B428" t="s">
        <v>23542</v>
      </c>
      <c r="C428" t="s">
        <v>6784</v>
      </c>
      <c r="D428" t="s">
        <v>20103</v>
      </c>
      <c r="E428" t="s">
        <v>5393</v>
      </c>
      <c r="F428" t="s">
        <v>5393</v>
      </c>
    </row>
    <row r="429" spans="1:6">
      <c r="A429">
        <v>9726053295</v>
      </c>
      <c r="B429" t="s">
        <v>23543</v>
      </c>
      <c r="C429" t="s">
        <v>6786</v>
      </c>
      <c r="D429" t="s">
        <v>20851</v>
      </c>
      <c r="E429" t="s">
        <v>4902</v>
      </c>
      <c r="F429" t="s">
        <v>4902</v>
      </c>
    </row>
    <row r="430" spans="1:6">
      <c r="A430">
        <v>5611085180</v>
      </c>
      <c r="B430" t="s">
        <v>23544</v>
      </c>
      <c r="C430" t="s">
        <v>23545</v>
      </c>
      <c r="D430" t="s">
        <v>20103</v>
      </c>
      <c r="E430" t="s">
        <v>5440</v>
      </c>
      <c r="F430" t="s">
        <v>5440</v>
      </c>
    </row>
    <row r="431" spans="1:6">
      <c r="A431">
        <v>6316284222</v>
      </c>
      <c r="B431" t="s">
        <v>23546</v>
      </c>
      <c r="C431" t="s">
        <v>23547</v>
      </c>
      <c r="D431" t="s">
        <v>20174</v>
      </c>
      <c r="E431" t="s">
        <v>23548</v>
      </c>
      <c r="F431" t="s">
        <v>23548</v>
      </c>
    </row>
    <row r="432" spans="1:6">
      <c r="A432">
        <v>5190095134</v>
      </c>
      <c r="B432" t="s">
        <v>23549</v>
      </c>
      <c r="C432" t="s">
        <v>6792</v>
      </c>
      <c r="D432" t="s">
        <v>20122</v>
      </c>
      <c r="E432" t="s">
        <v>5117</v>
      </c>
      <c r="F432" t="s">
        <v>5118</v>
      </c>
    </row>
    <row r="433" spans="1:6">
      <c r="A433">
        <v>7100025192</v>
      </c>
      <c r="B433" t="s">
        <v>23550</v>
      </c>
      <c r="C433" t="s">
        <v>6794</v>
      </c>
      <c r="D433" t="s">
        <v>20067</v>
      </c>
      <c r="E433" t="s">
        <v>5492</v>
      </c>
      <c r="F433" t="s">
        <v>5493</v>
      </c>
    </row>
    <row r="434" spans="1:6">
      <c r="A434">
        <v>7300023241</v>
      </c>
      <c r="B434" t="s">
        <v>23551</v>
      </c>
      <c r="C434" t="s">
        <v>23552</v>
      </c>
      <c r="D434" t="s">
        <v>20067</v>
      </c>
      <c r="E434" t="s">
        <v>20859</v>
      </c>
      <c r="F434" t="s">
        <v>20860</v>
      </c>
    </row>
    <row r="435" spans="1:6">
      <c r="A435">
        <v>4800007806</v>
      </c>
      <c r="B435" t="s">
        <v>23553</v>
      </c>
      <c r="C435" t="s">
        <v>20862</v>
      </c>
      <c r="D435" t="s">
        <v>20103</v>
      </c>
      <c r="E435" t="s">
        <v>5356</v>
      </c>
      <c r="F435" t="s">
        <v>5356</v>
      </c>
    </row>
    <row r="436" spans="1:6">
      <c r="A436">
        <v>572032070</v>
      </c>
      <c r="B436" t="s">
        <v>23553</v>
      </c>
      <c r="C436" t="s">
        <v>20862</v>
      </c>
      <c r="D436" t="s">
        <v>20103</v>
      </c>
      <c r="E436" t="s">
        <v>5356</v>
      </c>
      <c r="F436" t="s">
        <v>5356</v>
      </c>
    </row>
    <row r="437" spans="1:6">
      <c r="A437">
        <v>7743344357</v>
      </c>
      <c r="B437" t="s">
        <v>23554</v>
      </c>
      <c r="C437" t="s">
        <v>23555</v>
      </c>
      <c r="D437" t="s">
        <v>20235</v>
      </c>
      <c r="E437" t="s">
        <v>4948</v>
      </c>
      <c r="F437" t="s">
        <v>4949</v>
      </c>
    </row>
    <row r="438" spans="1:6">
      <c r="A438">
        <v>1800001206</v>
      </c>
      <c r="B438" t="s">
        <v>23556</v>
      </c>
      <c r="C438" t="s">
        <v>6802</v>
      </c>
      <c r="D438" t="s">
        <v>20103</v>
      </c>
      <c r="E438" t="s">
        <v>5244</v>
      </c>
      <c r="F438" t="s">
        <v>5245</v>
      </c>
    </row>
    <row r="439" spans="1:6">
      <c r="A439">
        <v>5903158566</v>
      </c>
      <c r="B439" t="s">
        <v>23557</v>
      </c>
      <c r="C439" t="s">
        <v>23558</v>
      </c>
      <c r="D439" t="s">
        <v>20067</v>
      </c>
      <c r="E439" t="s">
        <v>5220</v>
      </c>
      <c r="F439" t="s">
        <v>5220</v>
      </c>
    </row>
    <row r="440" spans="1:6">
      <c r="A440">
        <v>800010907</v>
      </c>
      <c r="B440" t="s">
        <v>23557</v>
      </c>
      <c r="C440" t="s">
        <v>23558</v>
      </c>
      <c r="D440" t="s">
        <v>20067</v>
      </c>
      <c r="E440" t="s">
        <v>5220</v>
      </c>
      <c r="F440" t="s">
        <v>5220</v>
      </c>
    </row>
    <row r="441" spans="1:6">
      <c r="A441">
        <v>800010872</v>
      </c>
      <c r="B441" t="s">
        <v>23557</v>
      </c>
      <c r="C441" t="s">
        <v>23558</v>
      </c>
      <c r="D441" t="s">
        <v>20067</v>
      </c>
      <c r="E441" t="s">
        <v>5220</v>
      </c>
      <c r="F441" t="s">
        <v>5220</v>
      </c>
    </row>
    <row r="442" spans="1:6">
      <c r="A442">
        <v>1838016040</v>
      </c>
      <c r="B442" t="s">
        <v>23559</v>
      </c>
      <c r="C442" t="s">
        <v>6806</v>
      </c>
      <c r="D442" t="s">
        <v>20122</v>
      </c>
      <c r="E442" t="s">
        <v>5015</v>
      </c>
      <c r="F442" t="s">
        <v>5015</v>
      </c>
    </row>
    <row r="443" spans="1:6">
      <c r="A443">
        <v>6311196251</v>
      </c>
      <c r="B443" t="s">
        <v>23560</v>
      </c>
      <c r="C443" t="s">
        <v>6808</v>
      </c>
      <c r="D443" t="s">
        <v>20309</v>
      </c>
      <c r="E443" t="s">
        <v>4893</v>
      </c>
      <c r="F443" t="s">
        <v>4893</v>
      </c>
    </row>
    <row r="444" spans="1:6">
      <c r="A444">
        <v>1435307582</v>
      </c>
      <c r="B444" t="s">
        <v>23561</v>
      </c>
      <c r="C444" t="s">
        <v>20870</v>
      </c>
      <c r="D444" t="s">
        <v>20069</v>
      </c>
      <c r="E444" t="s">
        <v>20871</v>
      </c>
      <c r="F444" t="s">
        <v>5291</v>
      </c>
    </row>
    <row r="445" spans="1:6">
      <c r="A445">
        <v>9710116140</v>
      </c>
      <c r="B445" t="s">
        <v>23562</v>
      </c>
      <c r="C445" t="s">
        <v>6812</v>
      </c>
      <c r="D445" t="s">
        <v>20122</v>
      </c>
      <c r="E445" t="s">
        <v>5275</v>
      </c>
      <c r="F445" t="s">
        <v>5276</v>
      </c>
    </row>
    <row r="446" spans="1:6">
      <c r="A446">
        <v>3444280242</v>
      </c>
      <c r="B446" t="s">
        <v>23563</v>
      </c>
      <c r="C446" t="s">
        <v>23564</v>
      </c>
      <c r="D446" t="s">
        <v>20069</v>
      </c>
      <c r="E446" t="s">
        <v>23565</v>
      </c>
      <c r="F446" t="s">
        <v>23566</v>
      </c>
    </row>
    <row r="447" spans="1:6">
      <c r="A447">
        <v>1840104688</v>
      </c>
      <c r="B447" t="s">
        <v>23567</v>
      </c>
      <c r="C447" t="s">
        <v>23568</v>
      </c>
      <c r="D447" t="s">
        <v>20119</v>
      </c>
      <c r="E447" t="s">
        <v>5585</v>
      </c>
      <c r="F447" t="s">
        <v>23569</v>
      </c>
    </row>
    <row r="448" spans="1:6">
      <c r="A448">
        <v>6500011347</v>
      </c>
      <c r="B448" t="s">
        <v>23570</v>
      </c>
      <c r="C448" t="s">
        <v>23571</v>
      </c>
      <c r="D448" t="s">
        <v>20103</v>
      </c>
      <c r="E448" t="s">
        <v>5532</v>
      </c>
      <c r="F448" t="s">
        <v>5532</v>
      </c>
    </row>
    <row r="449" spans="1:6">
      <c r="A449">
        <v>5410147743</v>
      </c>
      <c r="B449" t="s">
        <v>23572</v>
      </c>
      <c r="C449" t="s">
        <v>20880</v>
      </c>
      <c r="D449" t="s">
        <v>20067</v>
      </c>
      <c r="E449" t="s">
        <v>5521</v>
      </c>
      <c r="F449" t="s">
        <v>5522</v>
      </c>
    </row>
    <row r="450" spans="1:6">
      <c r="A450">
        <v>5473013580</v>
      </c>
      <c r="B450" t="s">
        <v>23573</v>
      </c>
      <c r="C450" t="s">
        <v>20882</v>
      </c>
      <c r="D450" t="s">
        <v>20122</v>
      </c>
      <c r="E450" t="s">
        <v>6825</v>
      </c>
      <c r="F450" t="s">
        <v>6826</v>
      </c>
    </row>
    <row r="451" spans="1:6">
      <c r="A451">
        <v>1650431310</v>
      </c>
      <c r="B451" t="s">
        <v>23574</v>
      </c>
      <c r="C451" t="s">
        <v>6910</v>
      </c>
      <c r="D451" t="s">
        <v>20122</v>
      </c>
      <c r="E451" t="s">
        <v>4931</v>
      </c>
      <c r="F451" t="s">
        <v>4932</v>
      </c>
    </row>
    <row r="452" spans="1:6">
      <c r="A452">
        <v>1660162659</v>
      </c>
      <c r="B452" t="s">
        <v>23575</v>
      </c>
      <c r="C452" t="s">
        <v>6830</v>
      </c>
      <c r="D452" t="s">
        <v>20103</v>
      </c>
      <c r="E452" t="s">
        <v>5380</v>
      </c>
      <c r="F452" t="s">
        <v>5380</v>
      </c>
    </row>
    <row r="453" spans="1:6">
      <c r="A453">
        <v>7751268808</v>
      </c>
      <c r="B453" t="s">
        <v>23576</v>
      </c>
      <c r="C453" t="s">
        <v>6832</v>
      </c>
      <c r="D453" t="s">
        <v>20082</v>
      </c>
      <c r="E453" t="s">
        <v>5462</v>
      </c>
      <c r="F453" t="s">
        <v>5462</v>
      </c>
    </row>
    <row r="454" spans="1:6">
      <c r="A454">
        <v>6670056296</v>
      </c>
      <c r="B454" t="s">
        <v>23577</v>
      </c>
      <c r="C454" t="s">
        <v>23578</v>
      </c>
      <c r="D454" t="s">
        <v>20181</v>
      </c>
      <c r="E454" t="s">
        <v>5037</v>
      </c>
      <c r="F454" t="s">
        <v>23579</v>
      </c>
    </row>
    <row r="455" spans="1:6">
      <c r="A455">
        <v>5402081270</v>
      </c>
      <c r="B455" t="s">
        <v>23580</v>
      </c>
      <c r="C455" t="s">
        <v>20889</v>
      </c>
      <c r="D455" t="s">
        <v>20103</v>
      </c>
      <c r="E455" t="s">
        <v>6837</v>
      </c>
      <c r="F455" t="s">
        <v>6837</v>
      </c>
    </row>
    <row r="456" spans="1:6">
      <c r="A456">
        <v>1103012673</v>
      </c>
      <c r="B456" t="s">
        <v>23581</v>
      </c>
      <c r="C456" t="s">
        <v>20891</v>
      </c>
      <c r="D456" t="s">
        <v>20122</v>
      </c>
      <c r="E456" t="s">
        <v>5511</v>
      </c>
      <c r="F456" t="s">
        <v>5512</v>
      </c>
    </row>
    <row r="457" spans="1:6">
      <c r="A457">
        <v>3327131529</v>
      </c>
      <c r="B457" t="s">
        <v>23582</v>
      </c>
      <c r="C457" t="s">
        <v>6841</v>
      </c>
      <c r="D457" t="s">
        <v>20067</v>
      </c>
      <c r="E457" t="s">
        <v>5297</v>
      </c>
      <c r="F457" t="s">
        <v>5298</v>
      </c>
    </row>
    <row r="458" spans="1:6">
      <c r="A458">
        <v>300015086</v>
      </c>
      <c r="B458" t="s">
        <v>23582</v>
      </c>
      <c r="C458" t="s">
        <v>6841</v>
      </c>
      <c r="D458" t="s">
        <v>20067</v>
      </c>
      <c r="E458" t="s">
        <v>5297</v>
      </c>
      <c r="F458" t="s">
        <v>5298</v>
      </c>
    </row>
    <row r="459" spans="1:6">
      <c r="A459">
        <v>5260494128</v>
      </c>
      <c r="B459" t="s">
        <v>23583</v>
      </c>
      <c r="C459" t="s">
        <v>23584</v>
      </c>
      <c r="D459" t="s">
        <v>20079</v>
      </c>
      <c r="E459" t="s">
        <v>6844</v>
      </c>
      <c r="F459" t="s">
        <v>6845</v>
      </c>
    </row>
    <row r="460" spans="1:6">
      <c r="A460">
        <v>5406836892</v>
      </c>
      <c r="B460" t="s">
        <v>23585</v>
      </c>
      <c r="C460" t="s">
        <v>20896</v>
      </c>
      <c r="D460" t="s">
        <v>20103</v>
      </c>
      <c r="E460" t="s">
        <v>5515</v>
      </c>
      <c r="F460" t="s">
        <v>5515</v>
      </c>
    </row>
    <row r="461" spans="1:6">
      <c r="A461">
        <v>2635258239</v>
      </c>
      <c r="B461" t="s">
        <v>23586</v>
      </c>
      <c r="C461" t="s">
        <v>6849</v>
      </c>
      <c r="D461" t="s">
        <v>20122</v>
      </c>
      <c r="E461" t="s">
        <v>5316</v>
      </c>
      <c r="F461" t="s">
        <v>5317</v>
      </c>
    </row>
    <row r="462" spans="1:6">
      <c r="A462">
        <v>2635257732</v>
      </c>
      <c r="B462" t="s">
        <v>23587</v>
      </c>
      <c r="C462" t="s">
        <v>6851</v>
      </c>
      <c r="D462" t="s">
        <v>20122</v>
      </c>
      <c r="E462" t="s">
        <v>5211</v>
      </c>
      <c r="F462" t="s">
        <v>5211</v>
      </c>
    </row>
    <row r="463" spans="1:6">
      <c r="A463">
        <v>9704214076</v>
      </c>
      <c r="B463" t="s">
        <v>23588</v>
      </c>
      <c r="C463" t="s">
        <v>23589</v>
      </c>
      <c r="D463" t="s">
        <v>20181</v>
      </c>
      <c r="E463" t="s">
        <v>4994</v>
      </c>
      <c r="F463" t="s">
        <v>4994</v>
      </c>
    </row>
    <row r="464" spans="1:6">
      <c r="A464">
        <v>5919033548</v>
      </c>
      <c r="B464" t="s">
        <v>23590</v>
      </c>
      <c r="C464" t="s">
        <v>20902</v>
      </c>
      <c r="D464" t="s">
        <v>20103</v>
      </c>
      <c r="E464" t="s">
        <v>6443</v>
      </c>
      <c r="F464" t="s">
        <v>6444</v>
      </c>
    </row>
    <row r="465" spans="1:6">
      <c r="A465">
        <v>5258157478</v>
      </c>
      <c r="B465" t="s">
        <v>23591</v>
      </c>
      <c r="C465" t="s">
        <v>20904</v>
      </c>
      <c r="D465" t="s">
        <v>20103</v>
      </c>
      <c r="E465" t="s">
        <v>6447</v>
      </c>
      <c r="F465" t="s">
        <v>6447</v>
      </c>
    </row>
    <row r="466" spans="1:6">
      <c r="A466">
        <v>1659216290</v>
      </c>
      <c r="B466" t="s">
        <v>23592</v>
      </c>
      <c r="C466" t="s">
        <v>20906</v>
      </c>
      <c r="D466" t="s">
        <v>20103</v>
      </c>
      <c r="E466" t="s">
        <v>5465</v>
      </c>
      <c r="F466" t="s">
        <v>5465</v>
      </c>
    </row>
    <row r="467" spans="1:6">
      <c r="A467">
        <v>7842222335</v>
      </c>
      <c r="B467" t="s">
        <v>23593</v>
      </c>
      <c r="C467" t="s">
        <v>20908</v>
      </c>
      <c r="D467" t="s">
        <v>20103</v>
      </c>
      <c r="E467" t="s">
        <v>6452</v>
      </c>
      <c r="F467" t="s">
        <v>6453</v>
      </c>
    </row>
    <row r="468" spans="1:6">
      <c r="A468">
        <v>276137789</v>
      </c>
      <c r="B468" t="s">
        <v>23593</v>
      </c>
      <c r="C468" t="s">
        <v>20908</v>
      </c>
      <c r="D468" t="s">
        <v>20103</v>
      </c>
      <c r="E468" t="s">
        <v>6452</v>
      </c>
      <c r="F468" t="s">
        <v>6453</v>
      </c>
    </row>
    <row r="469" spans="1:6">
      <c r="A469">
        <v>9710048701</v>
      </c>
      <c r="B469" t="s">
        <v>23594</v>
      </c>
      <c r="C469" t="s">
        <v>6455</v>
      </c>
      <c r="D469" t="s">
        <v>20128</v>
      </c>
      <c r="E469" t="s">
        <v>5249</v>
      </c>
      <c r="F469" t="s">
        <v>5250</v>
      </c>
    </row>
    <row r="470" spans="1:6">
      <c r="A470">
        <v>2635261351</v>
      </c>
      <c r="B470" t="s">
        <v>23595</v>
      </c>
      <c r="C470" t="s">
        <v>23596</v>
      </c>
      <c r="D470" t="s">
        <v>20067</v>
      </c>
      <c r="E470" t="s">
        <v>6458</v>
      </c>
      <c r="F470" t="s">
        <v>6458</v>
      </c>
    </row>
    <row r="471" spans="1:6">
      <c r="A471">
        <v>7801733771</v>
      </c>
      <c r="B471" t="s">
        <v>23597</v>
      </c>
      <c r="C471" t="s">
        <v>20913</v>
      </c>
      <c r="D471" t="s">
        <v>20103</v>
      </c>
      <c r="E471" t="s">
        <v>6461</v>
      </c>
      <c r="F471" t="s">
        <v>6462</v>
      </c>
    </row>
    <row r="472" spans="1:6">
      <c r="A472">
        <v>7709851710</v>
      </c>
      <c r="B472" t="s">
        <v>23598</v>
      </c>
      <c r="C472" t="s">
        <v>6464</v>
      </c>
      <c r="D472" t="s">
        <v>20122</v>
      </c>
      <c r="E472" t="s">
        <v>5395</v>
      </c>
      <c r="F472" t="s">
        <v>5395</v>
      </c>
    </row>
    <row r="473" spans="1:6">
      <c r="A473">
        <v>6161150583</v>
      </c>
      <c r="B473" t="s">
        <v>23599</v>
      </c>
      <c r="C473" t="s">
        <v>20916</v>
      </c>
      <c r="D473" t="s">
        <v>20079</v>
      </c>
      <c r="E473" t="s">
        <v>6467</v>
      </c>
      <c r="F473" t="s">
        <v>6468</v>
      </c>
    </row>
    <row r="474" spans="1:6">
      <c r="A474">
        <v>9724193314</v>
      </c>
      <c r="B474" t="s">
        <v>23600</v>
      </c>
      <c r="C474" t="s">
        <v>20918</v>
      </c>
      <c r="D474" t="s">
        <v>20103</v>
      </c>
      <c r="E474" t="s">
        <v>6471</v>
      </c>
      <c r="F474" t="s">
        <v>6471</v>
      </c>
    </row>
    <row r="475" spans="1:6">
      <c r="A475">
        <v>7725848489</v>
      </c>
      <c r="B475" t="s">
        <v>23601</v>
      </c>
      <c r="C475" t="s">
        <v>6473</v>
      </c>
      <c r="D475" t="s">
        <v>20103</v>
      </c>
      <c r="E475" t="s">
        <v>5516</v>
      </c>
      <c r="F475" t="s">
        <v>5516</v>
      </c>
    </row>
    <row r="476" spans="1:6">
      <c r="A476">
        <v>9719070211</v>
      </c>
      <c r="B476" t="s">
        <v>23602</v>
      </c>
      <c r="C476" t="s">
        <v>20921</v>
      </c>
      <c r="D476" t="s">
        <v>20069</v>
      </c>
      <c r="E476" t="s">
        <v>6476</v>
      </c>
      <c r="F476" t="s">
        <v>6477</v>
      </c>
    </row>
    <row r="477" spans="1:6">
      <c r="A477">
        <v>9718263193</v>
      </c>
      <c r="B477" t="s">
        <v>23603</v>
      </c>
      <c r="C477" t="s">
        <v>23604</v>
      </c>
      <c r="D477" t="s">
        <v>20122</v>
      </c>
      <c r="E477" t="s">
        <v>6480</v>
      </c>
      <c r="F477" t="s">
        <v>6481</v>
      </c>
    </row>
    <row r="478" spans="1:6">
      <c r="A478">
        <v>300021964</v>
      </c>
      <c r="B478" t="s">
        <v>23603</v>
      </c>
      <c r="C478" t="s">
        <v>23604</v>
      </c>
      <c r="D478" t="s">
        <v>20122</v>
      </c>
      <c r="E478" t="s">
        <v>6480</v>
      </c>
      <c r="F478" t="s">
        <v>6481</v>
      </c>
    </row>
    <row r="479" spans="1:6">
      <c r="A479">
        <v>2635261859</v>
      </c>
      <c r="B479" t="s">
        <v>23605</v>
      </c>
      <c r="C479" t="s">
        <v>20925</v>
      </c>
      <c r="D479" t="s">
        <v>20067</v>
      </c>
      <c r="E479" t="s">
        <v>6484</v>
      </c>
      <c r="F479" t="s">
        <v>6484</v>
      </c>
    </row>
    <row r="480" spans="1:6">
      <c r="A480">
        <v>4205422890</v>
      </c>
      <c r="B480" t="s">
        <v>23606</v>
      </c>
      <c r="C480" t="s">
        <v>23607</v>
      </c>
      <c r="D480" t="s">
        <v>20067</v>
      </c>
      <c r="E480" t="s">
        <v>6487</v>
      </c>
      <c r="F480" t="s">
        <v>23608</v>
      </c>
    </row>
    <row r="481" spans="1:6">
      <c r="A481">
        <v>3459086819</v>
      </c>
      <c r="B481" t="s">
        <v>23609</v>
      </c>
      <c r="C481" t="s">
        <v>20929</v>
      </c>
      <c r="D481" t="s">
        <v>20067</v>
      </c>
      <c r="E481" t="s">
        <v>6491</v>
      </c>
      <c r="F481" t="s">
        <v>6491</v>
      </c>
    </row>
    <row r="482" spans="1:6">
      <c r="A482">
        <v>7460024758</v>
      </c>
      <c r="B482" t="s">
        <v>23610</v>
      </c>
      <c r="C482" t="s">
        <v>6493</v>
      </c>
      <c r="D482" t="s">
        <v>20067</v>
      </c>
      <c r="E482" t="s">
        <v>5331</v>
      </c>
      <c r="F482" t="s">
        <v>5332</v>
      </c>
    </row>
    <row r="483" spans="1:6">
      <c r="A483">
        <v>2225153627</v>
      </c>
      <c r="B483" t="s">
        <v>23611</v>
      </c>
      <c r="C483" t="s">
        <v>6495</v>
      </c>
      <c r="D483" t="s">
        <v>20122</v>
      </c>
      <c r="E483" t="s">
        <v>5257</v>
      </c>
      <c r="F483" t="s">
        <v>5257</v>
      </c>
    </row>
    <row r="484" spans="1:6">
      <c r="A484">
        <v>5406843025</v>
      </c>
      <c r="B484" t="s">
        <v>23612</v>
      </c>
      <c r="C484" t="s">
        <v>20933</v>
      </c>
      <c r="D484" t="s">
        <v>20067</v>
      </c>
      <c r="E484" t="s">
        <v>20934</v>
      </c>
      <c r="F484" t="s">
        <v>20935</v>
      </c>
    </row>
    <row r="485" spans="1:6">
      <c r="A485">
        <v>1841056860</v>
      </c>
      <c r="B485" t="s">
        <v>23613</v>
      </c>
      <c r="C485" t="s">
        <v>6505</v>
      </c>
      <c r="D485" t="s">
        <v>20067</v>
      </c>
      <c r="E485" t="s">
        <v>5553</v>
      </c>
      <c r="F485" t="s">
        <v>5553</v>
      </c>
    </row>
    <row r="486" spans="1:6">
      <c r="A486">
        <v>9704250356</v>
      </c>
      <c r="B486" t="s">
        <v>23614</v>
      </c>
      <c r="C486" t="s">
        <v>20941</v>
      </c>
      <c r="D486" t="s">
        <v>20067</v>
      </c>
      <c r="E486" t="s">
        <v>6512</v>
      </c>
      <c r="F486" t="s">
        <v>6513</v>
      </c>
    </row>
    <row r="487" spans="1:6">
      <c r="A487">
        <v>7708440146</v>
      </c>
      <c r="B487" t="s">
        <v>23615</v>
      </c>
      <c r="C487" t="s">
        <v>20943</v>
      </c>
      <c r="D487" t="s">
        <v>20067</v>
      </c>
      <c r="E487" t="s">
        <v>6515</v>
      </c>
      <c r="F487" t="s">
        <v>6515</v>
      </c>
    </row>
    <row r="488" spans="1:6">
      <c r="A488">
        <v>1800024700</v>
      </c>
      <c r="B488" t="s">
        <v>23616</v>
      </c>
      <c r="C488" t="s">
        <v>20945</v>
      </c>
      <c r="D488" t="s">
        <v>20103</v>
      </c>
      <c r="E488" t="s">
        <v>6518</v>
      </c>
      <c r="F488" t="s">
        <v>6519</v>
      </c>
    </row>
    <row r="489" spans="1:6">
      <c r="A489">
        <v>3665828745</v>
      </c>
      <c r="B489" t="s">
        <v>23617</v>
      </c>
      <c r="C489" t="s">
        <v>6527</v>
      </c>
      <c r="D489" t="s">
        <v>20067</v>
      </c>
      <c r="E489" t="s">
        <v>4943</v>
      </c>
      <c r="F489" t="s">
        <v>4943</v>
      </c>
    </row>
    <row r="490" spans="1:6">
      <c r="A490">
        <v>7708434569</v>
      </c>
      <c r="B490" t="s">
        <v>23618</v>
      </c>
      <c r="C490" t="s">
        <v>23619</v>
      </c>
      <c r="D490" t="s">
        <v>20067</v>
      </c>
      <c r="E490" t="s">
        <v>6533</v>
      </c>
      <c r="F490" t="s">
        <v>6534</v>
      </c>
    </row>
    <row r="491" spans="1:6">
      <c r="A491">
        <v>2100021544</v>
      </c>
      <c r="B491" t="s">
        <v>23620</v>
      </c>
      <c r="C491" t="s">
        <v>6536</v>
      </c>
      <c r="D491" t="s">
        <v>20067</v>
      </c>
      <c r="E491" t="s">
        <v>6537</v>
      </c>
      <c r="F491" t="s">
        <v>6538</v>
      </c>
    </row>
    <row r="492" spans="1:6">
      <c r="A492">
        <v>9722083732</v>
      </c>
      <c r="B492" t="s">
        <v>23621</v>
      </c>
      <c r="C492" t="s">
        <v>23622</v>
      </c>
      <c r="D492" t="s">
        <v>20067</v>
      </c>
      <c r="E492" t="s">
        <v>6541</v>
      </c>
      <c r="F492" t="s">
        <v>6542</v>
      </c>
    </row>
    <row r="493" spans="1:6">
      <c r="A493">
        <v>7743250388</v>
      </c>
      <c r="B493" t="s">
        <v>23623</v>
      </c>
      <c r="C493" t="s">
        <v>23624</v>
      </c>
      <c r="D493" t="s">
        <v>20162</v>
      </c>
      <c r="E493" t="s">
        <v>6552</v>
      </c>
      <c r="F493" t="s">
        <v>23625</v>
      </c>
    </row>
    <row r="494" spans="1:6">
      <c r="A494">
        <v>2100008039</v>
      </c>
      <c r="B494" t="s">
        <v>23626</v>
      </c>
      <c r="C494" t="s">
        <v>6555</v>
      </c>
      <c r="D494" t="s">
        <v>20082</v>
      </c>
      <c r="E494" t="s">
        <v>6556</v>
      </c>
      <c r="F494" t="s">
        <v>6556</v>
      </c>
    </row>
    <row r="495" spans="1:6">
      <c r="A495">
        <v>7000008612</v>
      </c>
      <c r="B495" t="s">
        <v>23627</v>
      </c>
      <c r="C495" t="s">
        <v>6558</v>
      </c>
      <c r="D495" t="s">
        <v>20082</v>
      </c>
      <c r="E495" t="s">
        <v>6559</v>
      </c>
      <c r="F495" t="s">
        <v>6560</v>
      </c>
    </row>
    <row r="496" spans="1:6">
      <c r="A496">
        <v>7842226280</v>
      </c>
      <c r="B496" t="s">
        <v>23628</v>
      </c>
      <c r="C496" t="s">
        <v>20962</v>
      </c>
      <c r="D496" t="s">
        <v>20067</v>
      </c>
      <c r="E496" t="s">
        <v>6563</v>
      </c>
      <c r="F496" t="s">
        <v>6564</v>
      </c>
    </row>
    <row r="497" spans="1:6">
      <c r="A497">
        <v>5263092667</v>
      </c>
      <c r="B497" t="s">
        <v>23629</v>
      </c>
      <c r="C497" t="s">
        <v>23630</v>
      </c>
      <c r="D497" t="s">
        <v>20165</v>
      </c>
      <c r="E497" t="s">
        <v>6574</v>
      </c>
      <c r="F497" t="s">
        <v>6574</v>
      </c>
    </row>
    <row r="498" spans="1:6">
      <c r="A498">
        <v>5032335873</v>
      </c>
      <c r="B498" t="s">
        <v>23631</v>
      </c>
      <c r="C498" t="s">
        <v>6578</v>
      </c>
      <c r="D498" t="s">
        <v>20082</v>
      </c>
      <c r="E498" t="s">
        <v>6579</v>
      </c>
      <c r="F498" t="s">
        <v>6580</v>
      </c>
    </row>
    <row r="499" spans="1:6">
      <c r="A499">
        <v>7735174895</v>
      </c>
      <c r="B499" t="s">
        <v>23632</v>
      </c>
      <c r="C499" t="s">
        <v>23633</v>
      </c>
      <c r="D499" t="s">
        <v>20119</v>
      </c>
      <c r="E499" t="s">
        <v>20649</v>
      </c>
      <c r="F499" t="s">
        <v>5534</v>
      </c>
    </row>
    <row r="500" spans="1:6">
      <c r="A500">
        <v>1832159860</v>
      </c>
      <c r="B500" t="s">
        <v>23634</v>
      </c>
      <c r="C500" t="s">
        <v>20985</v>
      </c>
      <c r="D500" t="s">
        <v>20103</v>
      </c>
      <c r="E500" t="s">
        <v>20986</v>
      </c>
      <c r="F500" t="s">
        <v>20986</v>
      </c>
    </row>
    <row r="501" spans="1:6">
      <c r="A501">
        <v>5003166395</v>
      </c>
      <c r="B501" t="s">
        <v>23635</v>
      </c>
      <c r="C501" t="s">
        <v>23636</v>
      </c>
      <c r="D501" t="s">
        <v>20103</v>
      </c>
      <c r="E501" t="s">
        <v>21255</v>
      </c>
      <c r="F501" t="s">
        <v>21255</v>
      </c>
    </row>
    <row r="502" spans="1:6">
      <c r="A502">
        <v>7449154545</v>
      </c>
      <c r="B502" t="s">
        <v>23637</v>
      </c>
      <c r="C502" t="s">
        <v>20994</v>
      </c>
      <c r="D502" t="s">
        <v>20067</v>
      </c>
      <c r="E502" t="s">
        <v>20995</v>
      </c>
      <c r="F502" t="s">
        <v>20995</v>
      </c>
    </row>
    <row r="503" spans="1:6">
      <c r="A503">
        <v>6165241369</v>
      </c>
      <c r="B503" t="s">
        <v>23638</v>
      </c>
      <c r="C503" t="s">
        <v>23639</v>
      </c>
      <c r="D503" t="s">
        <v>20067</v>
      </c>
      <c r="E503" t="s">
        <v>20998</v>
      </c>
      <c r="F503" t="s">
        <v>23640</v>
      </c>
    </row>
    <row r="504" spans="1:6">
      <c r="A504">
        <v>9724061540</v>
      </c>
      <c r="B504" t="s">
        <v>23641</v>
      </c>
      <c r="C504" t="s">
        <v>21000</v>
      </c>
      <c r="D504" t="s">
        <v>20067</v>
      </c>
      <c r="E504" t="s">
        <v>21001</v>
      </c>
      <c r="F504" t="s">
        <v>21001</v>
      </c>
    </row>
    <row r="505" spans="1:6">
      <c r="A505">
        <v>6311197544</v>
      </c>
      <c r="B505" t="s">
        <v>23642</v>
      </c>
      <c r="C505" t="s">
        <v>21003</v>
      </c>
      <c r="D505" t="s">
        <v>20067</v>
      </c>
      <c r="E505" t="s">
        <v>5144</v>
      </c>
      <c r="F505" t="s">
        <v>5144</v>
      </c>
    </row>
    <row r="506" spans="1:6">
      <c r="A506">
        <v>7801708180</v>
      </c>
      <c r="B506" t="s">
        <v>23643</v>
      </c>
      <c r="C506" t="s">
        <v>21009</v>
      </c>
      <c r="D506" t="s">
        <v>20103</v>
      </c>
      <c r="E506" t="s">
        <v>21010</v>
      </c>
      <c r="F506" t="s">
        <v>21011</v>
      </c>
    </row>
    <row r="507" spans="1:6">
      <c r="A507">
        <v>6321295413</v>
      </c>
      <c r="B507" t="s">
        <v>23644</v>
      </c>
      <c r="C507" t="s">
        <v>23645</v>
      </c>
      <c r="D507" t="s">
        <v>20079</v>
      </c>
      <c r="E507" t="s">
        <v>23646</v>
      </c>
      <c r="F507" t="s">
        <v>23646</v>
      </c>
    </row>
    <row r="508" spans="1:6">
      <c r="A508">
        <v>5257198055</v>
      </c>
      <c r="B508" t="s">
        <v>23647</v>
      </c>
      <c r="C508" t="s">
        <v>23648</v>
      </c>
      <c r="D508" t="s">
        <v>20067</v>
      </c>
      <c r="E508" t="s">
        <v>23649</v>
      </c>
      <c r="F508" t="s">
        <v>23649</v>
      </c>
    </row>
    <row r="509" spans="1:6">
      <c r="A509">
        <v>6950227988</v>
      </c>
      <c r="B509" t="s">
        <v>23650</v>
      </c>
      <c r="C509" t="s">
        <v>23651</v>
      </c>
      <c r="D509" t="s">
        <v>20103</v>
      </c>
      <c r="E509" t="s">
        <v>23652</v>
      </c>
      <c r="F509" t="s">
        <v>23653</v>
      </c>
    </row>
    <row r="510" spans="1:6">
      <c r="A510">
        <v>7707481573</v>
      </c>
      <c r="B510" t="s">
        <v>23654</v>
      </c>
      <c r="C510" t="s">
        <v>23655</v>
      </c>
      <c r="D510" t="s">
        <v>20103</v>
      </c>
      <c r="E510" t="s">
        <v>23656</v>
      </c>
      <c r="F510" t="s">
        <v>23656</v>
      </c>
    </row>
    <row r="511" spans="1:6">
      <c r="A511">
        <v>1800039961</v>
      </c>
      <c r="B511" t="s">
        <v>23657</v>
      </c>
      <c r="C511" t="s">
        <v>23658</v>
      </c>
      <c r="E511" t="s">
        <v>23659</v>
      </c>
      <c r="F511" t="s">
        <v>23659</v>
      </c>
    </row>
    <row r="512" spans="1:6">
      <c r="A512">
        <v>6321295413</v>
      </c>
      <c r="B512" t="s">
        <v>23660</v>
      </c>
      <c r="C512" t="s">
        <v>23645</v>
      </c>
      <c r="D512" t="s">
        <v>20079</v>
      </c>
      <c r="E512" t="s">
        <v>23646</v>
      </c>
      <c r="F512" t="s">
        <v>23646</v>
      </c>
    </row>
    <row r="513" spans="1:6">
      <c r="A513">
        <v>5406849429</v>
      </c>
      <c r="B513" t="s">
        <v>23661</v>
      </c>
      <c r="C513" t="s">
        <v>23662</v>
      </c>
      <c r="E513" t="s">
        <v>4921</v>
      </c>
      <c r="F513" t="s">
        <v>23663</v>
      </c>
    </row>
    <row r="514" spans="1:6">
      <c r="A514">
        <v>9727113660</v>
      </c>
      <c r="B514" t="s">
        <v>23664</v>
      </c>
      <c r="C514" t="s">
        <v>23665</v>
      </c>
      <c r="E514" t="s">
        <v>23666</v>
      </c>
      <c r="F514" t="s">
        <v>23666</v>
      </c>
    </row>
    <row r="515" spans="1:6">
      <c r="A515">
        <v>9715516424</v>
      </c>
      <c r="B515" t="s">
        <v>23667</v>
      </c>
      <c r="C515" t="s">
        <v>23668</v>
      </c>
      <c r="E515" t="s">
        <v>23669</v>
      </c>
      <c r="F515" t="s">
        <v>23670</v>
      </c>
    </row>
    <row r="516" spans="1:6">
      <c r="A516">
        <v>1655356722</v>
      </c>
      <c r="B516" t="s">
        <v>23671</v>
      </c>
      <c r="C516" t="s">
        <v>23672</v>
      </c>
      <c r="E516" t="s">
        <v>23673</v>
      </c>
      <c r="F516" t="s">
        <v>23674</v>
      </c>
    </row>
    <row r="517" spans="1:6">
      <c r="A517">
        <v>3849110062</v>
      </c>
      <c r="B517" t="s">
        <v>23675</v>
      </c>
      <c r="C517" t="s">
        <v>23676</v>
      </c>
      <c r="E517" t="s">
        <v>23677</v>
      </c>
      <c r="F517" t="s">
        <v>23677</v>
      </c>
    </row>
    <row r="518" spans="1:6">
      <c r="A518">
        <v>6319267987</v>
      </c>
      <c r="B518" t="s">
        <v>23678</v>
      </c>
      <c r="C518" t="s">
        <v>23679</v>
      </c>
      <c r="E518" t="s">
        <v>23680</v>
      </c>
      <c r="F518" t="s">
        <v>23681</v>
      </c>
    </row>
    <row r="519" spans="1:6">
      <c r="A519">
        <v>3444209313</v>
      </c>
      <c r="B519" t="s">
        <v>23682</v>
      </c>
      <c r="C519" t="s">
        <v>23683</v>
      </c>
      <c r="D519" t="s">
        <v>20103</v>
      </c>
      <c r="E519" t="s">
        <v>23684</v>
      </c>
      <c r="F519" t="s">
        <v>23684</v>
      </c>
    </row>
    <row r="520" spans="1:6">
      <c r="A520">
        <v>5609209760</v>
      </c>
      <c r="B520" t="s">
        <v>23685</v>
      </c>
      <c r="C520" t="s">
        <v>23686</v>
      </c>
      <c r="E520" t="s">
        <v>23687</v>
      </c>
      <c r="F520" t="s">
        <v>23687</v>
      </c>
    </row>
    <row r="521" spans="1:6">
      <c r="A521">
        <v>7840121765</v>
      </c>
      <c r="B521" t="s">
        <v>23688</v>
      </c>
      <c r="C521" t="s">
        <v>23689</v>
      </c>
      <c r="E521" t="s">
        <v>23690</v>
      </c>
      <c r="F521" t="s">
        <v>23691</v>
      </c>
    </row>
    <row r="522" spans="1:6">
      <c r="A522">
        <v>9726105916</v>
      </c>
      <c r="B522" t="s">
        <v>23692</v>
      </c>
      <c r="C522" t="s">
        <v>23693</v>
      </c>
      <c r="E522" t="s">
        <v>5262</v>
      </c>
      <c r="F522" t="s">
        <v>5262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7D71C-0C9E-44B4-9EFA-54CAF78F501F}">
  <sheetPr codeName="Лист9"/>
  <dimension ref="A1:B599"/>
  <sheetViews>
    <sheetView workbookViewId="0">
      <selection activeCell="E7" sqref="E7"/>
    </sheetView>
  </sheetViews>
  <sheetFormatPr defaultRowHeight="15"/>
  <cols>
    <col min="1" max="1" width="14" customWidth="1"/>
  </cols>
  <sheetData>
    <row r="1" spans="1:2">
      <c r="A1">
        <v>9709065653</v>
      </c>
      <c r="B1" t="s">
        <v>14606</v>
      </c>
    </row>
    <row r="2" spans="1:2">
      <c r="A2">
        <v>9728016108</v>
      </c>
      <c r="B2" t="s">
        <v>14607</v>
      </c>
    </row>
    <row r="3" spans="1:2">
      <c r="A3">
        <v>7627053269</v>
      </c>
      <c r="B3" t="s">
        <v>14608</v>
      </c>
    </row>
    <row r="4" spans="1:2">
      <c r="A4">
        <v>1655422277</v>
      </c>
      <c r="B4" t="s">
        <v>14609</v>
      </c>
    </row>
    <row r="5" spans="1:2">
      <c r="A5">
        <v>4027143645</v>
      </c>
      <c r="B5" t="s">
        <v>14610</v>
      </c>
    </row>
    <row r="6" spans="1:2">
      <c r="A6">
        <v>5403358084</v>
      </c>
      <c r="B6" t="s">
        <v>14611</v>
      </c>
    </row>
    <row r="7" spans="1:2">
      <c r="A7">
        <v>5433198695</v>
      </c>
      <c r="B7" t="s">
        <v>14612</v>
      </c>
    </row>
    <row r="8" spans="1:2">
      <c r="A8">
        <v>6455031846</v>
      </c>
      <c r="B8" t="s">
        <v>14613</v>
      </c>
    </row>
    <row r="9" spans="1:2">
      <c r="A9">
        <v>5017123578</v>
      </c>
      <c r="B9" t="s">
        <v>14614</v>
      </c>
    </row>
    <row r="10" spans="1:2">
      <c r="A10">
        <v>4632245370</v>
      </c>
      <c r="B10" t="s">
        <v>14615</v>
      </c>
    </row>
    <row r="11" spans="1:2">
      <c r="A11">
        <v>1831191162</v>
      </c>
      <c r="B11" t="s">
        <v>14616</v>
      </c>
    </row>
    <row r="12" spans="1:2">
      <c r="A12">
        <v>1101169887</v>
      </c>
      <c r="B12" t="s">
        <v>14617</v>
      </c>
    </row>
    <row r="13" spans="1:2">
      <c r="A13">
        <v>3443117300</v>
      </c>
      <c r="B13" t="s">
        <v>14618</v>
      </c>
    </row>
    <row r="14" spans="1:2">
      <c r="A14">
        <v>6685168732</v>
      </c>
      <c r="B14" t="s">
        <v>14619</v>
      </c>
    </row>
    <row r="15" spans="1:2">
      <c r="A15">
        <v>9705144752</v>
      </c>
      <c r="B15" t="s">
        <v>14620</v>
      </c>
    </row>
    <row r="16" spans="1:2">
      <c r="A16">
        <v>1841045690</v>
      </c>
      <c r="B16" t="s">
        <v>14621</v>
      </c>
    </row>
    <row r="17" spans="1:2">
      <c r="A17">
        <v>6686116656</v>
      </c>
      <c r="B17" t="s">
        <v>14622</v>
      </c>
    </row>
    <row r="18" spans="1:2">
      <c r="A18">
        <v>2130221558</v>
      </c>
      <c r="B18" t="s">
        <v>14623</v>
      </c>
    </row>
    <row r="19" spans="1:2">
      <c r="A19">
        <v>5260474996</v>
      </c>
      <c r="B19" t="s">
        <v>14624</v>
      </c>
    </row>
    <row r="20" spans="1:2">
      <c r="A20">
        <v>9715385482</v>
      </c>
      <c r="B20" t="s">
        <v>14625</v>
      </c>
    </row>
    <row r="21" spans="1:2">
      <c r="A21">
        <v>1435346165</v>
      </c>
      <c r="B21" t="s">
        <v>14626</v>
      </c>
    </row>
    <row r="22" spans="1:2">
      <c r="A22">
        <v>7453284280</v>
      </c>
      <c r="B22" t="s">
        <v>14627</v>
      </c>
    </row>
    <row r="23" spans="1:2">
      <c r="A23">
        <v>7735174895</v>
      </c>
      <c r="B23" t="s">
        <v>14628</v>
      </c>
    </row>
    <row r="24" spans="1:2">
      <c r="A24">
        <v>2465265116</v>
      </c>
      <c r="B24" t="s">
        <v>14629</v>
      </c>
    </row>
    <row r="25" spans="1:2">
      <c r="A25">
        <v>326563288</v>
      </c>
      <c r="B25" t="s">
        <v>14630</v>
      </c>
    </row>
    <row r="26" spans="1:2">
      <c r="A26">
        <v>6161090133</v>
      </c>
      <c r="B26" t="s">
        <v>14631</v>
      </c>
    </row>
    <row r="27" spans="1:2">
      <c r="A27">
        <v>7841447135</v>
      </c>
      <c r="B27" t="s">
        <v>14632</v>
      </c>
    </row>
    <row r="28" spans="1:2">
      <c r="A28">
        <v>7709864388</v>
      </c>
      <c r="B28" t="s">
        <v>14633</v>
      </c>
    </row>
    <row r="29" spans="1:2">
      <c r="A29">
        <v>5017123610</v>
      </c>
      <c r="B29" t="s">
        <v>14634</v>
      </c>
    </row>
    <row r="30" spans="1:2">
      <c r="A30">
        <v>6678094769</v>
      </c>
      <c r="B30" t="s">
        <v>14635</v>
      </c>
    </row>
    <row r="31" spans="1:2">
      <c r="A31">
        <v>2105005264</v>
      </c>
      <c r="B31" t="s">
        <v>14636</v>
      </c>
    </row>
    <row r="32" spans="1:2">
      <c r="A32">
        <v>2311308754</v>
      </c>
      <c r="B32" t="s">
        <v>14637</v>
      </c>
    </row>
    <row r="33" spans="1:2">
      <c r="A33">
        <v>6672302726</v>
      </c>
      <c r="B33" t="s">
        <v>14638</v>
      </c>
    </row>
    <row r="34" spans="1:2">
      <c r="A34">
        <v>9725038110</v>
      </c>
      <c r="B34" t="s">
        <v>14639</v>
      </c>
    </row>
    <row r="35" spans="1:2">
      <c r="A35">
        <v>9703030100</v>
      </c>
      <c r="B35" t="s">
        <v>14640</v>
      </c>
    </row>
    <row r="36" spans="1:2">
      <c r="A36">
        <v>7733244339</v>
      </c>
      <c r="B36" t="s">
        <v>14641</v>
      </c>
    </row>
    <row r="37" spans="1:2">
      <c r="A37">
        <v>6165226716</v>
      </c>
      <c r="B37" t="s">
        <v>14642</v>
      </c>
    </row>
    <row r="38" spans="1:2">
      <c r="A38">
        <v>1101170931</v>
      </c>
      <c r="B38" t="s">
        <v>14643</v>
      </c>
    </row>
    <row r="39" spans="1:2">
      <c r="A39">
        <v>2808001506</v>
      </c>
      <c r="B39" t="s">
        <v>7422</v>
      </c>
    </row>
    <row r="40" spans="1:2">
      <c r="A40">
        <v>9725041272</v>
      </c>
      <c r="B40" t="s">
        <v>14644</v>
      </c>
    </row>
    <row r="41" spans="1:2">
      <c r="A41">
        <v>7724810411</v>
      </c>
      <c r="B41" t="s">
        <v>14645</v>
      </c>
    </row>
    <row r="42" spans="1:2">
      <c r="A42">
        <v>5258150585</v>
      </c>
      <c r="B42" t="s">
        <v>14646</v>
      </c>
    </row>
    <row r="43" spans="1:2">
      <c r="A43">
        <v>4205205863</v>
      </c>
      <c r="B43" t="s">
        <v>14647</v>
      </c>
    </row>
    <row r="44" spans="1:2">
      <c r="A44">
        <v>4101167155</v>
      </c>
      <c r="B44" t="s">
        <v>14648</v>
      </c>
    </row>
    <row r="45" spans="1:2">
      <c r="A45">
        <v>2465340050</v>
      </c>
      <c r="B45" t="s">
        <v>14649</v>
      </c>
    </row>
    <row r="46" spans="1:2">
      <c r="A46">
        <v>6449099613</v>
      </c>
      <c r="B46" t="s">
        <v>14650</v>
      </c>
    </row>
    <row r="47" spans="1:2">
      <c r="A47">
        <v>2310214574</v>
      </c>
      <c r="B47" t="s">
        <v>14651</v>
      </c>
    </row>
    <row r="48" spans="1:2">
      <c r="A48">
        <v>1655364579</v>
      </c>
      <c r="B48" t="s">
        <v>14652</v>
      </c>
    </row>
    <row r="49" spans="1:2">
      <c r="A49">
        <v>2130225249</v>
      </c>
      <c r="B49" t="s">
        <v>14653</v>
      </c>
    </row>
    <row r="50" spans="1:2">
      <c r="A50">
        <v>5407980426</v>
      </c>
      <c r="B50" t="s">
        <v>14654</v>
      </c>
    </row>
    <row r="51" spans="1:2">
      <c r="A51">
        <v>7604326142</v>
      </c>
      <c r="B51" t="s">
        <v>14655</v>
      </c>
    </row>
    <row r="52" spans="1:2">
      <c r="A52">
        <v>9703031707</v>
      </c>
      <c r="B52" t="s">
        <v>14656</v>
      </c>
    </row>
    <row r="53" spans="1:2">
      <c r="A53">
        <v>9702030161</v>
      </c>
      <c r="B53" t="s">
        <v>14657</v>
      </c>
    </row>
    <row r="54" spans="1:2">
      <c r="A54">
        <v>1901107255</v>
      </c>
      <c r="B54" t="s">
        <v>14658</v>
      </c>
    </row>
    <row r="55" spans="1:2">
      <c r="A55">
        <v>5903139443</v>
      </c>
      <c r="B55" t="s">
        <v>14659</v>
      </c>
    </row>
    <row r="56" spans="1:2">
      <c r="A56">
        <v>6685140617</v>
      </c>
      <c r="B56" t="s">
        <v>14660</v>
      </c>
    </row>
    <row r="57" spans="1:2">
      <c r="A57">
        <v>4029062021</v>
      </c>
      <c r="B57" t="s">
        <v>14661</v>
      </c>
    </row>
    <row r="58" spans="1:2">
      <c r="A58">
        <v>7536126992</v>
      </c>
      <c r="B58" t="s">
        <v>14662</v>
      </c>
    </row>
    <row r="59" spans="1:2">
      <c r="A59">
        <v>7727465322</v>
      </c>
      <c r="B59" t="s">
        <v>14663</v>
      </c>
    </row>
    <row r="60" spans="1:2">
      <c r="A60">
        <v>1655459196</v>
      </c>
      <c r="B60" t="s">
        <v>14664</v>
      </c>
    </row>
    <row r="61" spans="1:2">
      <c r="A61">
        <v>7841467565</v>
      </c>
      <c r="B61" t="s">
        <v>14665</v>
      </c>
    </row>
    <row r="62" spans="1:2">
      <c r="A62">
        <v>5609184233</v>
      </c>
      <c r="B62" t="s">
        <v>14666</v>
      </c>
    </row>
    <row r="63" spans="1:2">
      <c r="A63">
        <v>7603071727</v>
      </c>
      <c r="B63" t="s">
        <v>14667</v>
      </c>
    </row>
    <row r="64" spans="1:2">
      <c r="A64">
        <v>5401994091</v>
      </c>
      <c r="B64" t="s">
        <v>14668</v>
      </c>
    </row>
    <row r="65" spans="1:2">
      <c r="A65">
        <v>5406973190</v>
      </c>
      <c r="B65" t="s">
        <v>14669</v>
      </c>
    </row>
    <row r="66" spans="1:2">
      <c r="A66">
        <v>9723118667</v>
      </c>
      <c r="B66" t="s">
        <v>14670</v>
      </c>
    </row>
    <row r="67" spans="1:2">
      <c r="A67">
        <v>6168114626</v>
      </c>
      <c r="B67" t="s">
        <v>14671</v>
      </c>
    </row>
    <row r="68" spans="1:2">
      <c r="A68">
        <v>7728757215</v>
      </c>
      <c r="B68" t="s">
        <v>7422</v>
      </c>
    </row>
    <row r="69" spans="1:2">
      <c r="A69">
        <v>3128149962</v>
      </c>
      <c r="B69" t="s">
        <v>14672</v>
      </c>
    </row>
    <row r="70" spans="1:2">
      <c r="A70">
        <v>6685187140</v>
      </c>
      <c r="B70" t="s">
        <v>14673</v>
      </c>
    </row>
    <row r="71" spans="1:2">
      <c r="A71">
        <v>2124048263</v>
      </c>
      <c r="B71" t="s">
        <v>14674</v>
      </c>
    </row>
    <row r="72" spans="1:2">
      <c r="A72">
        <v>6685165403</v>
      </c>
      <c r="B72" t="s">
        <v>14675</v>
      </c>
    </row>
    <row r="73" spans="1:2">
      <c r="A73">
        <v>6450113735</v>
      </c>
      <c r="B73" t="s">
        <v>14676</v>
      </c>
    </row>
    <row r="74" spans="1:2">
      <c r="A74">
        <v>6102064540</v>
      </c>
      <c r="B74" t="s">
        <v>14677</v>
      </c>
    </row>
    <row r="75" spans="1:2">
      <c r="A75">
        <v>3443147600</v>
      </c>
      <c r="B75" t="s">
        <v>14678</v>
      </c>
    </row>
    <row r="76" spans="1:2">
      <c r="A76">
        <v>2130228345</v>
      </c>
      <c r="B76" t="s">
        <v>14679</v>
      </c>
    </row>
    <row r="77" spans="1:2">
      <c r="A77">
        <v>4632281610</v>
      </c>
      <c r="B77" t="s">
        <v>14680</v>
      </c>
    </row>
    <row r="78" spans="1:2">
      <c r="A78">
        <v>7716956819</v>
      </c>
      <c r="B78" t="s">
        <v>14681</v>
      </c>
    </row>
    <row r="79" spans="1:2">
      <c r="A79">
        <v>5260478969</v>
      </c>
      <c r="B79" t="s">
        <v>14682</v>
      </c>
    </row>
    <row r="80" spans="1:2">
      <c r="A80">
        <v>9703045548</v>
      </c>
      <c r="B80" t="s">
        <v>14683</v>
      </c>
    </row>
    <row r="81" spans="1:2">
      <c r="A81">
        <v>6501314383</v>
      </c>
      <c r="B81" t="s">
        <v>14684</v>
      </c>
    </row>
    <row r="82" spans="1:2">
      <c r="A82">
        <v>2312287049</v>
      </c>
      <c r="B82" t="s">
        <v>14685</v>
      </c>
    </row>
    <row r="83" spans="1:2">
      <c r="A83">
        <v>6161095357</v>
      </c>
      <c r="B83" t="s">
        <v>14686</v>
      </c>
    </row>
    <row r="84" spans="1:2">
      <c r="A84">
        <v>3702258398</v>
      </c>
      <c r="B84" t="s">
        <v>14687</v>
      </c>
    </row>
    <row r="85" spans="1:2">
      <c r="A85">
        <v>2901305805</v>
      </c>
      <c r="B85" t="s">
        <v>14688</v>
      </c>
    </row>
    <row r="86" spans="1:2">
      <c r="A86">
        <v>7606125346</v>
      </c>
      <c r="B86" t="s">
        <v>14689</v>
      </c>
    </row>
    <row r="87" spans="1:2">
      <c r="A87">
        <v>5074070442</v>
      </c>
      <c r="B87" t="s">
        <v>14690</v>
      </c>
    </row>
    <row r="88" spans="1:2">
      <c r="A88">
        <v>2311322999</v>
      </c>
      <c r="B88" t="s">
        <v>14691</v>
      </c>
    </row>
    <row r="89" spans="1:2">
      <c r="A89">
        <v>7604381915</v>
      </c>
      <c r="B89" t="s">
        <v>14692</v>
      </c>
    </row>
    <row r="90" spans="1:2">
      <c r="A90">
        <v>2463123589</v>
      </c>
      <c r="B90" t="s">
        <v>14693</v>
      </c>
    </row>
    <row r="91" spans="1:2">
      <c r="A91">
        <v>3328459231</v>
      </c>
      <c r="B91" t="s">
        <v>14694</v>
      </c>
    </row>
    <row r="92" spans="1:2">
      <c r="A92">
        <v>6658536641</v>
      </c>
      <c r="B92" t="s">
        <v>14695</v>
      </c>
    </row>
    <row r="93" spans="1:2">
      <c r="A93">
        <v>7734449219</v>
      </c>
      <c r="B93" t="s">
        <v>14696</v>
      </c>
    </row>
    <row r="94" spans="1:2">
      <c r="A94">
        <v>6670505449</v>
      </c>
      <c r="B94" t="s">
        <v>14697</v>
      </c>
    </row>
    <row r="95" spans="1:2">
      <c r="A95">
        <v>7104085442</v>
      </c>
      <c r="B95" t="s">
        <v>14698</v>
      </c>
    </row>
    <row r="96" spans="1:2">
      <c r="A96">
        <v>3123478956</v>
      </c>
      <c r="B96" t="s">
        <v>14699</v>
      </c>
    </row>
    <row r="97" spans="1:2">
      <c r="A97">
        <v>7726461766</v>
      </c>
      <c r="B97" t="s">
        <v>14700</v>
      </c>
    </row>
    <row r="98" spans="1:2">
      <c r="A98">
        <v>7713743435</v>
      </c>
      <c r="B98" t="s">
        <v>14701</v>
      </c>
    </row>
    <row r="99" spans="1:2">
      <c r="A99">
        <v>9725071502</v>
      </c>
      <c r="B99" t="s">
        <v>14702</v>
      </c>
    </row>
    <row r="100" spans="1:2">
      <c r="A100">
        <v>9102196550</v>
      </c>
      <c r="B100" t="s">
        <v>14703</v>
      </c>
    </row>
    <row r="101" spans="1:2">
      <c r="A101">
        <v>7430028307</v>
      </c>
      <c r="B101" t="s">
        <v>14704</v>
      </c>
    </row>
    <row r="102" spans="1:2">
      <c r="A102">
        <v>7726478287</v>
      </c>
      <c r="B102" t="s">
        <v>14705</v>
      </c>
    </row>
    <row r="103" spans="1:2">
      <c r="A103">
        <v>6678089423</v>
      </c>
      <c r="B103" t="s">
        <v>14706</v>
      </c>
    </row>
    <row r="104" spans="1:2">
      <c r="A104">
        <v>573013480</v>
      </c>
      <c r="B104" t="s">
        <v>14707</v>
      </c>
    </row>
    <row r="105" spans="1:2">
      <c r="A105">
        <v>9709079818</v>
      </c>
      <c r="B105" t="s">
        <v>14708</v>
      </c>
    </row>
    <row r="106" spans="1:2">
      <c r="A106">
        <v>4205405157</v>
      </c>
      <c r="B106" t="s">
        <v>14709</v>
      </c>
    </row>
    <row r="107" spans="1:2">
      <c r="A107">
        <v>5837082086</v>
      </c>
      <c r="B107" t="s">
        <v>14710</v>
      </c>
    </row>
    <row r="108" spans="1:2">
      <c r="A108">
        <v>274970586</v>
      </c>
      <c r="B108" t="s">
        <v>14711</v>
      </c>
    </row>
    <row r="109" spans="1:2">
      <c r="A109">
        <v>7810944190</v>
      </c>
      <c r="B109" t="s">
        <v>14712</v>
      </c>
    </row>
    <row r="110" spans="1:2">
      <c r="A110">
        <v>5837081420</v>
      </c>
      <c r="B110" t="s">
        <v>14713</v>
      </c>
    </row>
    <row r="111" spans="1:2">
      <c r="A111">
        <v>2310197022</v>
      </c>
      <c r="B111" t="s">
        <v>14714</v>
      </c>
    </row>
    <row r="112" spans="1:2">
      <c r="A112">
        <v>7751201553</v>
      </c>
      <c r="B112" t="s">
        <v>14715</v>
      </c>
    </row>
    <row r="113" spans="1:2">
      <c r="A113">
        <v>7743165125</v>
      </c>
      <c r="B113" t="s">
        <v>14716</v>
      </c>
    </row>
    <row r="114" spans="1:2">
      <c r="A114">
        <v>9727003956</v>
      </c>
      <c r="B114" t="s">
        <v>14717</v>
      </c>
    </row>
    <row r="115" spans="1:2">
      <c r="A115">
        <v>2130233698</v>
      </c>
      <c r="B115" t="s">
        <v>14718</v>
      </c>
    </row>
    <row r="116" spans="1:2">
      <c r="A116">
        <v>9725016460</v>
      </c>
      <c r="B116" t="s">
        <v>14719</v>
      </c>
    </row>
    <row r="117" spans="1:2">
      <c r="A117">
        <v>9715208490</v>
      </c>
      <c r="B117" t="s">
        <v>14720</v>
      </c>
    </row>
    <row r="118" spans="1:2">
      <c r="A118">
        <v>6316276246</v>
      </c>
      <c r="B118" t="s">
        <v>14721</v>
      </c>
    </row>
    <row r="119" spans="1:2">
      <c r="A119">
        <v>1656113306</v>
      </c>
      <c r="B119" t="s">
        <v>14722</v>
      </c>
    </row>
    <row r="120" spans="1:2">
      <c r="A120">
        <v>5405074715</v>
      </c>
      <c r="B120" t="s">
        <v>14723</v>
      </c>
    </row>
    <row r="121" spans="1:2">
      <c r="A121">
        <v>6670510671</v>
      </c>
      <c r="B121" t="s">
        <v>14724</v>
      </c>
    </row>
    <row r="122" spans="1:2">
      <c r="A122">
        <v>7725321396</v>
      </c>
      <c r="B122" t="s">
        <v>14725</v>
      </c>
    </row>
    <row r="123" spans="1:2">
      <c r="A123">
        <v>5024189682</v>
      </c>
      <c r="B123" t="s">
        <v>14726</v>
      </c>
    </row>
    <row r="124" spans="1:2">
      <c r="A124">
        <v>9725088961</v>
      </c>
      <c r="B124" t="s">
        <v>14727</v>
      </c>
    </row>
    <row r="125" spans="1:2">
      <c r="A125">
        <v>6316272629</v>
      </c>
      <c r="B125" t="s">
        <v>14728</v>
      </c>
    </row>
    <row r="126" spans="1:2">
      <c r="A126">
        <v>7604376792</v>
      </c>
      <c r="B126" t="s">
        <v>14729</v>
      </c>
    </row>
    <row r="127" spans="1:2">
      <c r="A127">
        <v>9728074741</v>
      </c>
      <c r="B127" t="s">
        <v>14730</v>
      </c>
    </row>
    <row r="128" spans="1:2">
      <c r="A128">
        <v>9706025860</v>
      </c>
      <c r="B128" t="s">
        <v>14731</v>
      </c>
    </row>
    <row r="129" spans="1:2">
      <c r="A129">
        <v>9731021073</v>
      </c>
      <c r="B129" t="s">
        <v>7422</v>
      </c>
    </row>
    <row r="130" spans="1:2">
      <c r="A130">
        <v>5262389030</v>
      </c>
      <c r="B130" t="s">
        <v>14732</v>
      </c>
    </row>
    <row r="131" spans="1:2">
      <c r="A131">
        <v>6164139228</v>
      </c>
      <c r="B131" t="s">
        <v>14733</v>
      </c>
    </row>
    <row r="132" spans="1:2">
      <c r="A132">
        <v>6908019416</v>
      </c>
      <c r="B132" t="s">
        <v>14734</v>
      </c>
    </row>
    <row r="133" spans="1:2">
      <c r="A133">
        <v>7734455653</v>
      </c>
      <c r="B133" t="s">
        <v>14735</v>
      </c>
    </row>
    <row r="134" spans="1:2">
      <c r="A134">
        <v>7801720701</v>
      </c>
      <c r="B134" t="s">
        <v>14736</v>
      </c>
    </row>
    <row r="135" spans="1:2">
      <c r="A135">
        <v>6450085277</v>
      </c>
      <c r="B135" t="s">
        <v>14737</v>
      </c>
    </row>
    <row r="136" spans="1:2">
      <c r="A136">
        <v>1650245810</v>
      </c>
      <c r="B136" t="s">
        <v>14738</v>
      </c>
    </row>
    <row r="137" spans="1:2">
      <c r="A137">
        <v>7811785088</v>
      </c>
      <c r="B137" t="s">
        <v>14739</v>
      </c>
    </row>
    <row r="138" spans="1:2">
      <c r="A138">
        <v>2100005567</v>
      </c>
      <c r="B138" t="s">
        <v>14740</v>
      </c>
    </row>
    <row r="139" spans="1:2">
      <c r="A139">
        <v>5902065220</v>
      </c>
      <c r="B139" t="s">
        <v>14741</v>
      </c>
    </row>
    <row r="140" spans="1:2">
      <c r="A140">
        <v>5032353255</v>
      </c>
      <c r="B140" t="s">
        <v>14742</v>
      </c>
    </row>
    <row r="141" spans="1:2">
      <c r="A141">
        <v>3444279198</v>
      </c>
      <c r="B141" t="s">
        <v>14743</v>
      </c>
    </row>
    <row r="142" spans="1:2">
      <c r="A142">
        <v>9709093097</v>
      </c>
      <c r="B142" t="s">
        <v>14744</v>
      </c>
    </row>
    <row r="143" spans="1:2">
      <c r="A143">
        <v>2902077051</v>
      </c>
      <c r="B143" t="s">
        <v>14745</v>
      </c>
    </row>
    <row r="144" spans="1:2">
      <c r="A144">
        <v>3906411936</v>
      </c>
      <c r="B144" t="s">
        <v>14746</v>
      </c>
    </row>
    <row r="145" spans="1:2">
      <c r="A145">
        <v>7404075364</v>
      </c>
      <c r="B145" t="s">
        <v>14747</v>
      </c>
    </row>
    <row r="146" spans="1:2">
      <c r="A146">
        <v>5837081290</v>
      </c>
      <c r="B146" t="s">
        <v>14748</v>
      </c>
    </row>
    <row r="147" spans="1:2">
      <c r="A147">
        <v>2635209961</v>
      </c>
      <c r="B147" t="s">
        <v>14749</v>
      </c>
    </row>
    <row r="148" spans="1:2">
      <c r="A148">
        <v>5904291793</v>
      </c>
      <c r="B148" t="s">
        <v>14750</v>
      </c>
    </row>
    <row r="149" spans="1:2">
      <c r="A149">
        <v>7726453892</v>
      </c>
      <c r="B149" t="s">
        <v>14751</v>
      </c>
    </row>
    <row r="150" spans="1:2">
      <c r="A150">
        <v>7716932938</v>
      </c>
      <c r="B150" t="s">
        <v>14752</v>
      </c>
    </row>
    <row r="151" spans="1:2">
      <c r="A151">
        <v>7627058108</v>
      </c>
      <c r="B151" t="s">
        <v>14753</v>
      </c>
    </row>
    <row r="152" spans="1:2">
      <c r="A152">
        <v>4706056997</v>
      </c>
      <c r="B152" t="s">
        <v>14754</v>
      </c>
    </row>
    <row r="153" spans="1:2">
      <c r="A153">
        <v>6449105426</v>
      </c>
      <c r="B153" t="s">
        <v>14755</v>
      </c>
    </row>
    <row r="154" spans="1:2">
      <c r="A154">
        <v>3444279776</v>
      </c>
      <c r="B154" t="s">
        <v>14756</v>
      </c>
    </row>
    <row r="155" spans="1:2">
      <c r="A155">
        <v>9714008058</v>
      </c>
      <c r="B155" t="s">
        <v>14757</v>
      </c>
    </row>
    <row r="156" spans="1:2">
      <c r="A156">
        <v>9726023244</v>
      </c>
      <c r="B156" t="s">
        <v>14758</v>
      </c>
    </row>
    <row r="157" spans="1:2">
      <c r="A157">
        <v>3444279945</v>
      </c>
      <c r="B157" t="s">
        <v>14759</v>
      </c>
    </row>
    <row r="158" spans="1:2">
      <c r="A158">
        <v>7734477671</v>
      </c>
      <c r="B158" t="s">
        <v>14760</v>
      </c>
    </row>
    <row r="159" spans="1:2">
      <c r="A159">
        <v>5919033548</v>
      </c>
      <c r="B159" t="s">
        <v>14761</v>
      </c>
    </row>
    <row r="160" spans="1:2">
      <c r="A160">
        <v>5258157478</v>
      </c>
      <c r="B160" t="s">
        <v>14762</v>
      </c>
    </row>
    <row r="161" spans="1:2">
      <c r="A161">
        <v>1659216290</v>
      </c>
      <c r="B161" t="s">
        <v>14763</v>
      </c>
    </row>
    <row r="162" spans="1:2">
      <c r="A162">
        <v>7842222335</v>
      </c>
      <c r="B162" t="s">
        <v>14764</v>
      </c>
    </row>
    <row r="163" spans="1:2">
      <c r="A163">
        <v>276137789</v>
      </c>
      <c r="B163" t="s">
        <v>14765</v>
      </c>
    </row>
    <row r="164" spans="1:2">
      <c r="A164">
        <v>9710048701</v>
      </c>
      <c r="B164" t="s">
        <v>14766</v>
      </c>
    </row>
    <row r="165" spans="1:2">
      <c r="A165">
        <v>2635261351</v>
      </c>
      <c r="B165" t="s">
        <v>14767</v>
      </c>
    </row>
    <row r="166" spans="1:2">
      <c r="A166">
        <v>7801733771</v>
      </c>
      <c r="B166" t="s">
        <v>14768</v>
      </c>
    </row>
    <row r="167" spans="1:2">
      <c r="A167">
        <v>7709851710</v>
      </c>
      <c r="B167" t="s">
        <v>14769</v>
      </c>
    </row>
    <row r="168" spans="1:2">
      <c r="A168">
        <v>6161150583</v>
      </c>
      <c r="B168" t="s">
        <v>14770</v>
      </c>
    </row>
    <row r="169" spans="1:2">
      <c r="A169">
        <v>9724193314</v>
      </c>
      <c r="B169" t="s">
        <v>14771</v>
      </c>
    </row>
    <row r="170" spans="1:2">
      <c r="A170">
        <v>7725848489</v>
      </c>
      <c r="B170" t="s">
        <v>14772</v>
      </c>
    </row>
    <row r="171" spans="1:2">
      <c r="A171">
        <v>9719070211</v>
      </c>
      <c r="B171" t="s">
        <v>14773</v>
      </c>
    </row>
    <row r="172" spans="1:2">
      <c r="A172">
        <v>9718263193</v>
      </c>
      <c r="B172" t="s">
        <v>14774</v>
      </c>
    </row>
    <row r="173" spans="1:2">
      <c r="A173">
        <v>300021964</v>
      </c>
      <c r="B173" t="s">
        <v>14775</v>
      </c>
    </row>
    <row r="174" spans="1:2">
      <c r="A174">
        <v>2635261859</v>
      </c>
      <c r="B174" t="s">
        <v>14776</v>
      </c>
    </row>
    <row r="175" spans="1:2">
      <c r="A175">
        <v>4205422890</v>
      </c>
      <c r="B175" t="s">
        <v>14777</v>
      </c>
    </row>
    <row r="176" spans="1:2">
      <c r="A176">
        <v>3459086819</v>
      </c>
      <c r="B176" t="s">
        <v>14778</v>
      </c>
    </row>
    <row r="177" spans="1:2">
      <c r="A177">
        <v>7460024758</v>
      </c>
      <c r="B177" t="s">
        <v>14779</v>
      </c>
    </row>
    <row r="178" spans="1:2">
      <c r="A178">
        <v>2225153627</v>
      </c>
      <c r="B178" t="s">
        <v>14780</v>
      </c>
    </row>
    <row r="179" spans="1:2">
      <c r="A179">
        <v>5406843025</v>
      </c>
      <c r="B179" t="s">
        <v>14781</v>
      </c>
    </row>
    <row r="180" spans="1:2">
      <c r="A180">
        <v>7840115899</v>
      </c>
      <c r="B180" t="s">
        <v>7422</v>
      </c>
    </row>
    <row r="181" spans="1:2">
      <c r="A181">
        <v>1841056860</v>
      </c>
      <c r="B181" t="s">
        <v>14782</v>
      </c>
    </row>
    <row r="182" spans="1:2">
      <c r="A182">
        <v>1656117090</v>
      </c>
      <c r="B182" t="s">
        <v>7422</v>
      </c>
    </row>
    <row r="183" spans="1:2">
      <c r="A183">
        <v>9704250356</v>
      </c>
      <c r="B183" t="s">
        <v>14783</v>
      </c>
    </row>
    <row r="184" spans="1:2">
      <c r="A184">
        <v>7708440146</v>
      </c>
      <c r="B184" t="s">
        <v>14784</v>
      </c>
    </row>
    <row r="185" spans="1:2">
      <c r="A185">
        <v>1800024700</v>
      </c>
      <c r="B185" t="s">
        <v>14785</v>
      </c>
    </row>
    <row r="186" spans="1:2">
      <c r="A186">
        <v>3459087354</v>
      </c>
      <c r="B186" t="s">
        <v>7422</v>
      </c>
    </row>
    <row r="187" spans="1:2">
      <c r="A187">
        <v>9724206796</v>
      </c>
      <c r="B187" t="s">
        <v>7422</v>
      </c>
    </row>
    <row r="188" spans="1:2">
      <c r="A188">
        <v>3665828745</v>
      </c>
      <c r="B188" t="s">
        <v>14786</v>
      </c>
    </row>
    <row r="189" spans="1:2">
      <c r="A189">
        <v>9714064623</v>
      </c>
      <c r="B189" t="s">
        <v>7422</v>
      </c>
    </row>
    <row r="190" spans="1:2">
      <c r="A190">
        <v>7708434569</v>
      </c>
      <c r="B190" t="s">
        <v>14787</v>
      </c>
    </row>
    <row r="191" spans="1:2">
      <c r="A191">
        <v>2100021544</v>
      </c>
      <c r="B191" t="s">
        <v>14788</v>
      </c>
    </row>
    <row r="192" spans="1:2">
      <c r="A192">
        <v>9722083732</v>
      </c>
      <c r="B192" t="s">
        <v>14789</v>
      </c>
    </row>
    <row r="193" spans="1:2">
      <c r="A193">
        <v>5402001331</v>
      </c>
      <c r="B193" t="s">
        <v>14790</v>
      </c>
    </row>
    <row r="194" spans="1:2">
      <c r="A194">
        <v>7627061196</v>
      </c>
      <c r="B194" t="s">
        <v>7422</v>
      </c>
    </row>
    <row r="195" spans="1:2">
      <c r="A195">
        <v>7743250388</v>
      </c>
      <c r="B195" t="s">
        <v>14791</v>
      </c>
    </row>
    <row r="196" spans="1:2">
      <c r="A196">
        <v>2100008039</v>
      </c>
      <c r="B196" t="s">
        <v>14792</v>
      </c>
    </row>
    <row r="197" spans="1:2">
      <c r="A197">
        <v>7000008612</v>
      </c>
      <c r="B197" t="s">
        <v>14793</v>
      </c>
    </row>
    <row r="198" spans="1:2">
      <c r="A198">
        <v>7842226280</v>
      </c>
      <c r="B198" t="s">
        <v>14794</v>
      </c>
    </row>
    <row r="199" spans="1:2">
      <c r="A199">
        <v>9704254664</v>
      </c>
      <c r="B199" t="s">
        <v>7422</v>
      </c>
    </row>
    <row r="200" spans="1:2">
      <c r="A200">
        <v>5402087120</v>
      </c>
      <c r="B200" t="s">
        <v>7422</v>
      </c>
    </row>
    <row r="201" spans="1:2">
      <c r="A201">
        <v>5263092667</v>
      </c>
      <c r="B201" t="s">
        <v>14795</v>
      </c>
    </row>
    <row r="202" spans="1:2">
      <c r="A202">
        <v>2801146767</v>
      </c>
      <c r="B202" t="s">
        <v>14796</v>
      </c>
    </row>
    <row r="203" spans="1:2">
      <c r="A203">
        <v>5032335873</v>
      </c>
      <c r="B203" t="s">
        <v>14797</v>
      </c>
    </row>
    <row r="204" spans="1:2">
      <c r="A204">
        <v>6315626402</v>
      </c>
      <c r="B204" t="s">
        <v>14798</v>
      </c>
    </row>
    <row r="205" spans="1:2">
      <c r="A205">
        <v>7736659589</v>
      </c>
      <c r="B205" t="s">
        <v>14799</v>
      </c>
    </row>
    <row r="206" spans="1:2">
      <c r="A206">
        <v>2723115222</v>
      </c>
      <c r="B206" t="s">
        <v>14800</v>
      </c>
    </row>
    <row r="207" spans="1:2">
      <c r="A207">
        <v>7727551797</v>
      </c>
      <c r="B207" t="s">
        <v>14801</v>
      </c>
    </row>
    <row r="208" spans="1:2">
      <c r="A208">
        <v>7704527702</v>
      </c>
      <c r="B208" t="s">
        <v>14802</v>
      </c>
    </row>
    <row r="209" spans="1:2">
      <c r="A209">
        <v>7726626680</v>
      </c>
      <c r="B209" t="s">
        <v>14803</v>
      </c>
    </row>
    <row r="210" spans="1:2">
      <c r="A210">
        <v>7727237125</v>
      </c>
      <c r="B210" t="s">
        <v>14804</v>
      </c>
    </row>
    <row r="211" spans="1:2">
      <c r="A211">
        <v>7707778366</v>
      </c>
      <c r="B211" t="s">
        <v>14805</v>
      </c>
    </row>
    <row r="212" spans="1:2">
      <c r="A212">
        <v>3801084488</v>
      </c>
      <c r="B212" t="s">
        <v>14806</v>
      </c>
    </row>
    <row r="213" spans="1:2">
      <c r="A213">
        <v>3801128449</v>
      </c>
      <c r="B213" t="s">
        <v>14807</v>
      </c>
    </row>
    <row r="214" spans="1:2">
      <c r="A214">
        <v>3801109213</v>
      </c>
      <c r="B214" t="s">
        <v>14808</v>
      </c>
    </row>
    <row r="215" spans="1:2">
      <c r="A215">
        <v>3801108273</v>
      </c>
      <c r="B215" t="s">
        <v>14809</v>
      </c>
    </row>
    <row r="216" spans="1:2">
      <c r="A216">
        <v>5042094666</v>
      </c>
      <c r="B216" t="s">
        <v>14810</v>
      </c>
    </row>
    <row r="217" spans="1:2">
      <c r="A217">
        <v>7841430420</v>
      </c>
      <c r="B217" t="s">
        <v>14811</v>
      </c>
    </row>
    <row r="218" spans="1:2">
      <c r="A218">
        <v>7714634848</v>
      </c>
      <c r="B218" t="s">
        <v>14812</v>
      </c>
    </row>
    <row r="219" spans="1:2">
      <c r="A219">
        <v>7704724468</v>
      </c>
      <c r="B219" t="s">
        <v>14813</v>
      </c>
    </row>
    <row r="220" spans="1:2">
      <c r="A220">
        <v>7717528291</v>
      </c>
      <c r="B220" t="s">
        <v>14814</v>
      </c>
    </row>
    <row r="221" spans="1:2">
      <c r="A221">
        <v>5032094681</v>
      </c>
      <c r="B221" t="s">
        <v>14815</v>
      </c>
    </row>
    <row r="222" spans="1:2">
      <c r="A222">
        <v>7707790885</v>
      </c>
      <c r="B222" t="s">
        <v>14816</v>
      </c>
    </row>
    <row r="223" spans="1:2">
      <c r="A223">
        <v>7713793524</v>
      </c>
      <c r="B223" t="s">
        <v>14817</v>
      </c>
    </row>
    <row r="224" spans="1:2">
      <c r="A224">
        <v>7716764909</v>
      </c>
      <c r="B224" t="s">
        <v>14818</v>
      </c>
    </row>
    <row r="225" spans="1:2">
      <c r="A225">
        <v>3255054921</v>
      </c>
      <c r="B225" t="s">
        <v>14819</v>
      </c>
    </row>
    <row r="226" spans="1:2">
      <c r="A226">
        <v>5902160058</v>
      </c>
      <c r="B226" t="s">
        <v>14820</v>
      </c>
    </row>
    <row r="227" spans="1:2">
      <c r="A227">
        <v>5904144541</v>
      </c>
      <c r="B227" t="s">
        <v>14821</v>
      </c>
    </row>
    <row r="228" spans="1:2">
      <c r="A228">
        <v>6154560469</v>
      </c>
      <c r="B228" t="s">
        <v>14822</v>
      </c>
    </row>
    <row r="229" spans="1:2">
      <c r="A229">
        <v>7714938194</v>
      </c>
      <c r="B229" t="s">
        <v>14823</v>
      </c>
    </row>
    <row r="230" spans="1:2">
      <c r="A230">
        <v>7802560095</v>
      </c>
      <c r="B230" t="s">
        <v>14824</v>
      </c>
    </row>
    <row r="231" spans="1:2">
      <c r="A231">
        <v>7715936506</v>
      </c>
      <c r="B231" t="s">
        <v>14825</v>
      </c>
    </row>
    <row r="232" spans="1:2">
      <c r="A232">
        <v>7840502513</v>
      </c>
      <c r="B232" t="s">
        <v>14826</v>
      </c>
    </row>
    <row r="233" spans="1:2">
      <c r="A233">
        <v>6164244208</v>
      </c>
      <c r="B233" t="s">
        <v>14827</v>
      </c>
    </row>
    <row r="234" spans="1:2">
      <c r="A234">
        <v>5260181171</v>
      </c>
      <c r="B234" t="s">
        <v>14828</v>
      </c>
    </row>
    <row r="235" spans="1:2">
      <c r="A235">
        <v>2536275392</v>
      </c>
      <c r="B235" t="s">
        <v>14829</v>
      </c>
    </row>
    <row r="236" spans="1:2">
      <c r="A236">
        <v>7842355430</v>
      </c>
      <c r="B236" t="s">
        <v>14830</v>
      </c>
    </row>
    <row r="237" spans="1:2">
      <c r="A237">
        <v>5836652784</v>
      </c>
      <c r="B237" t="s">
        <v>14831</v>
      </c>
    </row>
    <row r="238" spans="1:2">
      <c r="A238">
        <v>5042122070</v>
      </c>
      <c r="B238" t="s">
        <v>14832</v>
      </c>
    </row>
    <row r="239" spans="1:2">
      <c r="A239">
        <v>1901104600</v>
      </c>
      <c r="B239" t="s">
        <v>14833</v>
      </c>
    </row>
    <row r="240" spans="1:2">
      <c r="A240">
        <v>7325135420</v>
      </c>
      <c r="B240" t="s">
        <v>14834</v>
      </c>
    </row>
    <row r="241" spans="1:2">
      <c r="A241">
        <v>7709824836</v>
      </c>
      <c r="B241" t="s">
        <v>14835</v>
      </c>
    </row>
    <row r="242" spans="1:2">
      <c r="A242">
        <v>7714704125</v>
      </c>
      <c r="B242" t="s">
        <v>14836</v>
      </c>
    </row>
    <row r="243" spans="1:2">
      <c r="A243">
        <v>9715202234</v>
      </c>
      <c r="B243" t="s">
        <v>14837</v>
      </c>
    </row>
    <row r="244" spans="1:2">
      <c r="A244">
        <v>7718846561</v>
      </c>
      <c r="B244" t="s">
        <v>14838</v>
      </c>
    </row>
    <row r="245" spans="1:2">
      <c r="A245">
        <v>6166095992</v>
      </c>
      <c r="B245" t="s">
        <v>14839</v>
      </c>
    </row>
    <row r="246" spans="1:2">
      <c r="A246">
        <v>7731563442</v>
      </c>
      <c r="B246" t="s">
        <v>14840</v>
      </c>
    </row>
    <row r="247" spans="1:2">
      <c r="A247">
        <v>5907998189</v>
      </c>
      <c r="B247" t="s">
        <v>14841</v>
      </c>
    </row>
    <row r="248" spans="1:2">
      <c r="A248">
        <v>7820326919</v>
      </c>
      <c r="B248" t="s">
        <v>14842</v>
      </c>
    </row>
    <row r="249" spans="1:2">
      <c r="A249">
        <v>5609065998</v>
      </c>
      <c r="B249" t="s">
        <v>14843</v>
      </c>
    </row>
    <row r="250" spans="1:2">
      <c r="A250">
        <v>6168064037</v>
      </c>
      <c r="B250" t="s">
        <v>14844</v>
      </c>
    </row>
    <row r="251" spans="1:2">
      <c r="A251">
        <v>6672274395</v>
      </c>
      <c r="B251" t="s">
        <v>14845</v>
      </c>
    </row>
    <row r="252" spans="1:2">
      <c r="A252">
        <v>7710872418</v>
      </c>
      <c r="B252" t="s">
        <v>14846</v>
      </c>
    </row>
    <row r="253" spans="1:2">
      <c r="A253">
        <v>7840417963</v>
      </c>
      <c r="B253" t="s">
        <v>14847</v>
      </c>
    </row>
    <row r="254" spans="1:2">
      <c r="A254">
        <v>6950094350</v>
      </c>
      <c r="B254" t="s">
        <v>14848</v>
      </c>
    </row>
    <row r="255" spans="1:2">
      <c r="A255">
        <v>276118240</v>
      </c>
      <c r="B255" t="s">
        <v>14849</v>
      </c>
    </row>
    <row r="256" spans="1:2">
      <c r="A256">
        <v>1001219735</v>
      </c>
      <c r="B256" t="s">
        <v>14850</v>
      </c>
    </row>
    <row r="257" spans="1:2">
      <c r="A257">
        <v>9102201986</v>
      </c>
      <c r="B257" t="s">
        <v>14851</v>
      </c>
    </row>
    <row r="258" spans="1:2">
      <c r="A258">
        <v>9102201601</v>
      </c>
      <c r="B258" t="s">
        <v>14852</v>
      </c>
    </row>
    <row r="259" spans="1:2">
      <c r="A259">
        <v>9102200252</v>
      </c>
      <c r="B259" t="s">
        <v>14853</v>
      </c>
    </row>
    <row r="260" spans="1:2">
      <c r="A260">
        <v>9102202041</v>
      </c>
      <c r="B260" t="s">
        <v>14854</v>
      </c>
    </row>
    <row r="261" spans="1:2">
      <c r="A261">
        <v>9102201009</v>
      </c>
      <c r="B261" t="s">
        <v>14855</v>
      </c>
    </row>
    <row r="262" spans="1:2">
      <c r="A262">
        <v>7727834940</v>
      </c>
      <c r="B262" t="s">
        <v>14856</v>
      </c>
    </row>
    <row r="263" spans="1:2">
      <c r="A263">
        <v>7723706312</v>
      </c>
      <c r="B263" t="s">
        <v>14857</v>
      </c>
    </row>
    <row r="264" spans="1:2">
      <c r="A264">
        <v>916009139</v>
      </c>
      <c r="B264" t="s">
        <v>14858</v>
      </c>
    </row>
    <row r="265" spans="1:2">
      <c r="A265">
        <v>7716228295</v>
      </c>
      <c r="B265" t="s">
        <v>14859</v>
      </c>
    </row>
    <row r="266" spans="1:2">
      <c r="A266">
        <v>7702686930</v>
      </c>
      <c r="B266" t="s">
        <v>14860</v>
      </c>
    </row>
    <row r="267" spans="1:2">
      <c r="A267">
        <v>5406796664</v>
      </c>
      <c r="B267" t="s">
        <v>14861</v>
      </c>
    </row>
    <row r="268" spans="1:2">
      <c r="A268">
        <v>6455047081</v>
      </c>
      <c r="B268" t="s">
        <v>14862</v>
      </c>
    </row>
    <row r="269" spans="1:2">
      <c r="A269">
        <v>6316220412</v>
      </c>
      <c r="B269" t="s">
        <v>14863</v>
      </c>
    </row>
    <row r="270" spans="1:2">
      <c r="A270">
        <v>5257119624</v>
      </c>
      <c r="B270" t="s">
        <v>14864</v>
      </c>
    </row>
    <row r="271" spans="1:2">
      <c r="A271">
        <v>6501281184</v>
      </c>
      <c r="B271" t="s">
        <v>14865</v>
      </c>
    </row>
    <row r="272" spans="1:2">
      <c r="A272">
        <v>3702593710</v>
      </c>
      <c r="B272" t="s">
        <v>14866</v>
      </c>
    </row>
    <row r="273" spans="1:2">
      <c r="A273">
        <v>5260410400</v>
      </c>
      <c r="B273" t="s">
        <v>14867</v>
      </c>
    </row>
    <row r="274" spans="1:2">
      <c r="A274">
        <v>7702814010</v>
      </c>
      <c r="B274" t="s">
        <v>14868</v>
      </c>
    </row>
    <row r="275" spans="1:2">
      <c r="A275">
        <v>7728718713</v>
      </c>
      <c r="B275" t="s">
        <v>14869</v>
      </c>
    </row>
    <row r="276" spans="1:2">
      <c r="A276">
        <v>9102220668</v>
      </c>
      <c r="B276" t="s">
        <v>14870</v>
      </c>
    </row>
    <row r="277" spans="1:2">
      <c r="A277">
        <v>7751030812</v>
      </c>
      <c r="B277" t="s">
        <v>14871</v>
      </c>
    </row>
    <row r="278" spans="1:2">
      <c r="A278">
        <v>7736551151</v>
      </c>
      <c r="B278" t="s">
        <v>14872</v>
      </c>
    </row>
    <row r="279" spans="1:2">
      <c r="A279">
        <v>8601038645</v>
      </c>
      <c r="B279" t="s">
        <v>14873</v>
      </c>
    </row>
    <row r="280" spans="1:2">
      <c r="A280">
        <v>6685099905</v>
      </c>
      <c r="B280" t="s">
        <v>14874</v>
      </c>
    </row>
    <row r="281" spans="1:2">
      <c r="A281">
        <v>8602219436</v>
      </c>
      <c r="B281" t="s">
        <v>14875</v>
      </c>
    </row>
    <row r="282" spans="1:2">
      <c r="A282">
        <v>6230085345</v>
      </c>
      <c r="B282" t="s">
        <v>14876</v>
      </c>
    </row>
    <row r="283" spans="1:2">
      <c r="A283">
        <v>6449066167</v>
      </c>
      <c r="B283" t="s">
        <v>14877</v>
      </c>
    </row>
    <row r="284" spans="1:2">
      <c r="A284">
        <v>7707782563</v>
      </c>
      <c r="B284" t="s">
        <v>14878</v>
      </c>
    </row>
    <row r="285" spans="1:2">
      <c r="A285">
        <v>276114446</v>
      </c>
      <c r="B285" t="s">
        <v>14879</v>
      </c>
    </row>
    <row r="286" spans="1:2">
      <c r="A286">
        <v>2462226285</v>
      </c>
      <c r="B286" t="s">
        <v>14880</v>
      </c>
    </row>
    <row r="287" spans="1:2">
      <c r="A287">
        <v>2312143512</v>
      </c>
      <c r="B287" t="s">
        <v>14881</v>
      </c>
    </row>
    <row r="288" spans="1:2">
      <c r="A288">
        <v>2308219173</v>
      </c>
      <c r="B288" t="s">
        <v>14882</v>
      </c>
    </row>
    <row r="289" spans="1:2">
      <c r="A289">
        <v>8602183821</v>
      </c>
      <c r="B289" t="s">
        <v>14883</v>
      </c>
    </row>
    <row r="290" spans="1:2">
      <c r="A290">
        <v>6658459228</v>
      </c>
      <c r="B290" t="s">
        <v>14884</v>
      </c>
    </row>
    <row r="291" spans="1:2">
      <c r="A291">
        <v>6316201956</v>
      </c>
      <c r="B291" t="s">
        <v>14885</v>
      </c>
    </row>
    <row r="292" spans="1:2">
      <c r="A292">
        <v>7805646537</v>
      </c>
      <c r="B292" t="s">
        <v>14886</v>
      </c>
    </row>
    <row r="293" spans="1:2">
      <c r="A293">
        <v>7709653027</v>
      </c>
      <c r="B293" t="s">
        <v>14887</v>
      </c>
    </row>
    <row r="294" spans="1:2">
      <c r="A294">
        <v>7451274751</v>
      </c>
      <c r="B294" t="s">
        <v>14888</v>
      </c>
    </row>
    <row r="295" spans="1:2">
      <c r="A295">
        <v>3443130766</v>
      </c>
      <c r="B295" t="s">
        <v>14889</v>
      </c>
    </row>
    <row r="296" spans="1:2">
      <c r="A296">
        <v>3702118432</v>
      </c>
      <c r="B296" t="s">
        <v>14890</v>
      </c>
    </row>
    <row r="297" spans="1:2">
      <c r="A297">
        <v>9731115437</v>
      </c>
      <c r="B297" t="s">
        <v>14891</v>
      </c>
    </row>
    <row r="298" spans="1:2">
      <c r="A298">
        <v>2130222826</v>
      </c>
      <c r="B298" t="s">
        <v>14892</v>
      </c>
    </row>
    <row r="299" spans="1:2">
      <c r="A299">
        <v>6671280460</v>
      </c>
      <c r="B299" t="s">
        <v>14893</v>
      </c>
    </row>
    <row r="300" spans="1:2">
      <c r="A300">
        <v>7715895257</v>
      </c>
      <c r="B300" t="s">
        <v>14894</v>
      </c>
    </row>
    <row r="301" spans="1:2">
      <c r="A301">
        <v>5402045635</v>
      </c>
      <c r="B301" t="s">
        <v>14895</v>
      </c>
    </row>
    <row r="302" spans="1:2">
      <c r="A302">
        <v>9726053295</v>
      </c>
      <c r="B302" t="s">
        <v>14896</v>
      </c>
    </row>
    <row r="303" spans="1:2">
      <c r="A303">
        <v>5611085180</v>
      </c>
      <c r="B303" t="s">
        <v>14897</v>
      </c>
    </row>
    <row r="304" spans="1:2">
      <c r="A304">
        <v>6316284222</v>
      </c>
      <c r="B304" t="s">
        <v>14898</v>
      </c>
    </row>
    <row r="305" spans="1:2">
      <c r="A305">
        <v>5190095134</v>
      </c>
      <c r="B305" t="s">
        <v>14899</v>
      </c>
    </row>
    <row r="306" spans="1:2">
      <c r="A306">
        <v>7100025192</v>
      </c>
      <c r="B306" t="s">
        <v>14900</v>
      </c>
    </row>
    <row r="307" spans="1:2">
      <c r="A307">
        <v>7300023241</v>
      </c>
      <c r="B307" t="s">
        <v>14901</v>
      </c>
    </row>
    <row r="308" spans="1:2">
      <c r="A308">
        <v>4800007806</v>
      </c>
      <c r="B308" t="s">
        <v>14902</v>
      </c>
    </row>
    <row r="309" spans="1:2">
      <c r="A309">
        <v>572032070</v>
      </c>
      <c r="B309" t="s">
        <v>14903</v>
      </c>
    </row>
    <row r="310" spans="1:2">
      <c r="A310">
        <v>7743344357</v>
      </c>
      <c r="B310" t="s">
        <v>14904</v>
      </c>
    </row>
    <row r="311" spans="1:2">
      <c r="A311">
        <v>1800001206</v>
      </c>
      <c r="B311" t="s">
        <v>14905</v>
      </c>
    </row>
    <row r="312" spans="1:2">
      <c r="A312">
        <v>5903158566</v>
      </c>
      <c r="B312" t="s">
        <v>14906</v>
      </c>
    </row>
    <row r="313" spans="1:2">
      <c r="A313">
        <v>800010907</v>
      </c>
      <c r="B313" t="s">
        <v>14907</v>
      </c>
    </row>
    <row r="314" spans="1:2">
      <c r="A314">
        <v>800010872</v>
      </c>
      <c r="B314" t="s">
        <v>14908</v>
      </c>
    </row>
    <row r="315" spans="1:2">
      <c r="A315">
        <v>1838016040</v>
      </c>
      <c r="B315" t="s">
        <v>14909</v>
      </c>
    </row>
    <row r="316" spans="1:2">
      <c r="A316">
        <v>6311196251</v>
      </c>
      <c r="B316" t="s">
        <v>14910</v>
      </c>
    </row>
    <row r="317" spans="1:2">
      <c r="A317">
        <v>1435307582</v>
      </c>
      <c r="B317" t="s">
        <v>14911</v>
      </c>
    </row>
    <row r="318" spans="1:2">
      <c r="A318">
        <v>9710116140</v>
      </c>
      <c r="B318" t="s">
        <v>14912</v>
      </c>
    </row>
    <row r="319" spans="1:2">
      <c r="A319">
        <v>3444280242</v>
      </c>
      <c r="B319" t="s">
        <v>14913</v>
      </c>
    </row>
    <row r="320" spans="1:2">
      <c r="A320">
        <v>1840104688</v>
      </c>
      <c r="B320" t="s">
        <v>14914</v>
      </c>
    </row>
    <row r="321" spans="1:2">
      <c r="A321">
        <v>6500011347</v>
      </c>
      <c r="B321" t="s">
        <v>14915</v>
      </c>
    </row>
    <row r="322" spans="1:2">
      <c r="A322">
        <v>5410147743</v>
      </c>
      <c r="B322" t="s">
        <v>14916</v>
      </c>
    </row>
    <row r="323" spans="1:2">
      <c r="A323">
        <v>5473013580</v>
      </c>
      <c r="B323" t="s">
        <v>14917</v>
      </c>
    </row>
    <row r="324" spans="1:2">
      <c r="A324">
        <v>1650431310</v>
      </c>
      <c r="B324" t="s">
        <v>14918</v>
      </c>
    </row>
    <row r="325" spans="1:2">
      <c r="A325">
        <v>1660162659</v>
      </c>
      <c r="B325" t="s">
        <v>14919</v>
      </c>
    </row>
    <row r="326" spans="1:2">
      <c r="A326">
        <v>7751268808</v>
      </c>
      <c r="B326" t="s">
        <v>14920</v>
      </c>
    </row>
    <row r="327" spans="1:2">
      <c r="A327">
        <v>6670056296</v>
      </c>
      <c r="B327" t="s">
        <v>14921</v>
      </c>
    </row>
    <row r="328" spans="1:2">
      <c r="A328">
        <v>5402081270</v>
      </c>
      <c r="B328" t="s">
        <v>14922</v>
      </c>
    </row>
    <row r="329" spans="1:2">
      <c r="A329">
        <v>1103012673</v>
      </c>
      <c r="B329" t="s">
        <v>14923</v>
      </c>
    </row>
    <row r="330" spans="1:2">
      <c r="A330">
        <v>3327131529</v>
      </c>
      <c r="B330" t="s">
        <v>14924</v>
      </c>
    </row>
    <row r="331" spans="1:2">
      <c r="A331">
        <v>300015086</v>
      </c>
      <c r="B331" t="s">
        <v>14925</v>
      </c>
    </row>
    <row r="332" spans="1:2">
      <c r="A332">
        <v>5260494128</v>
      </c>
      <c r="B332" t="s">
        <v>14926</v>
      </c>
    </row>
    <row r="333" spans="1:2">
      <c r="A333">
        <v>5406836892</v>
      </c>
      <c r="B333" t="s">
        <v>14927</v>
      </c>
    </row>
    <row r="334" spans="1:2">
      <c r="A334">
        <v>2635258239</v>
      </c>
      <c r="B334" t="s">
        <v>14928</v>
      </c>
    </row>
    <row r="335" spans="1:2">
      <c r="A335">
        <v>2635257732</v>
      </c>
      <c r="B335" t="s">
        <v>14929</v>
      </c>
    </row>
    <row r="336" spans="1:2">
      <c r="A336">
        <v>9704214076</v>
      </c>
      <c r="B336" t="s">
        <v>14930</v>
      </c>
    </row>
    <row r="337" spans="1:2">
      <c r="A337">
        <v>7735145855</v>
      </c>
      <c r="B337" t="s">
        <v>14931</v>
      </c>
    </row>
    <row r="338" spans="1:2">
      <c r="A338">
        <v>9705066046</v>
      </c>
      <c r="B338" t="s">
        <v>14932</v>
      </c>
    </row>
    <row r="339" spans="1:2">
      <c r="A339">
        <v>5261080970</v>
      </c>
      <c r="B339" t="s">
        <v>14933</v>
      </c>
    </row>
    <row r="340" spans="1:2">
      <c r="A340">
        <v>6658408512</v>
      </c>
      <c r="B340" t="s">
        <v>14934</v>
      </c>
    </row>
    <row r="341" spans="1:2">
      <c r="A341">
        <v>7606066933</v>
      </c>
      <c r="B341" t="s">
        <v>14935</v>
      </c>
    </row>
    <row r="342" spans="1:2">
      <c r="A342">
        <v>7743908123</v>
      </c>
      <c r="B342" t="s">
        <v>14936</v>
      </c>
    </row>
    <row r="343" spans="1:2">
      <c r="A343">
        <v>6658465775</v>
      </c>
      <c r="B343" t="s">
        <v>14937</v>
      </c>
    </row>
    <row r="344" spans="1:2">
      <c r="A344">
        <v>6166087617</v>
      </c>
      <c r="B344" t="s">
        <v>14938</v>
      </c>
    </row>
    <row r="345" spans="1:2">
      <c r="A345">
        <v>5036150841</v>
      </c>
      <c r="B345" t="s">
        <v>14939</v>
      </c>
    </row>
    <row r="346" spans="1:2">
      <c r="A346">
        <v>6671357634</v>
      </c>
      <c r="B346" t="s">
        <v>14940</v>
      </c>
    </row>
    <row r="347" spans="1:2">
      <c r="A347">
        <v>1659180290</v>
      </c>
      <c r="B347" t="s">
        <v>14941</v>
      </c>
    </row>
    <row r="348" spans="1:2">
      <c r="A348">
        <v>7804581580</v>
      </c>
      <c r="B348" t="s">
        <v>14942</v>
      </c>
    </row>
    <row r="349" spans="1:2">
      <c r="A349">
        <v>7606096399</v>
      </c>
      <c r="B349" t="s">
        <v>14943</v>
      </c>
    </row>
    <row r="350" spans="1:2">
      <c r="A350">
        <v>5903116703</v>
      </c>
      <c r="B350" t="s">
        <v>14944</v>
      </c>
    </row>
    <row r="351" spans="1:2">
      <c r="A351">
        <v>2130008501</v>
      </c>
      <c r="B351" t="s">
        <v>14945</v>
      </c>
    </row>
    <row r="352" spans="1:2">
      <c r="A352">
        <v>1841013546</v>
      </c>
      <c r="B352" t="s">
        <v>14946</v>
      </c>
    </row>
    <row r="353" spans="1:2">
      <c r="A353">
        <v>7721851353</v>
      </c>
      <c r="B353" t="s">
        <v>14947</v>
      </c>
    </row>
    <row r="354" spans="1:2">
      <c r="A354">
        <v>5921031594</v>
      </c>
      <c r="B354" t="s">
        <v>14948</v>
      </c>
    </row>
    <row r="355" spans="1:2">
      <c r="A355">
        <v>7841019595</v>
      </c>
      <c r="B355" t="s">
        <v>14949</v>
      </c>
    </row>
    <row r="356" spans="1:2">
      <c r="A356">
        <v>7719420624</v>
      </c>
      <c r="B356" t="s">
        <v>14950</v>
      </c>
    </row>
    <row r="357" spans="1:2">
      <c r="A357">
        <v>6164300903</v>
      </c>
      <c r="B357" t="s">
        <v>14951</v>
      </c>
    </row>
    <row r="358" spans="1:2">
      <c r="A358">
        <v>5948053468</v>
      </c>
      <c r="B358" t="s">
        <v>14952</v>
      </c>
    </row>
    <row r="359" spans="1:2">
      <c r="A359">
        <v>7723908284</v>
      </c>
      <c r="B359" t="s">
        <v>14953</v>
      </c>
    </row>
    <row r="360" spans="1:2">
      <c r="A360">
        <v>6324029025</v>
      </c>
      <c r="B360" t="s">
        <v>14954</v>
      </c>
    </row>
    <row r="361" spans="1:2">
      <c r="A361">
        <v>5038126322</v>
      </c>
      <c r="B361" t="s">
        <v>14955</v>
      </c>
    </row>
    <row r="362" spans="1:2">
      <c r="A362">
        <v>7722378570</v>
      </c>
      <c r="B362" t="s">
        <v>14956</v>
      </c>
    </row>
    <row r="363" spans="1:2">
      <c r="A363">
        <v>5836658948</v>
      </c>
      <c r="B363" t="s">
        <v>14957</v>
      </c>
    </row>
    <row r="364" spans="1:2">
      <c r="A364">
        <v>1650308002</v>
      </c>
      <c r="B364" t="s">
        <v>14958</v>
      </c>
    </row>
    <row r="365" spans="1:2">
      <c r="A365">
        <v>7715831246</v>
      </c>
      <c r="B365" t="s">
        <v>14959</v>
      </c>
    </row>
    <row r="366" spans="1:2">
      <c r="A366">
        <v>7714365867</v>
      </c>
      <c r="B366" t="s">
        <v>14960</v>
      </c>
    </row>
    <row r="367" spans="1:2">
      <c r="A367">
        <v>9718046431</v>
      </c>
      <c r="B367" t="s">
        <v>14961</v>
      </c>
    </row>
    <row r="368" spans="1:2">
      <c r="A368">
        <v>7724866608</v>
      </c>
      <c r="B368" t="s">
        <v>14962</v>
      </c>
    </row>
    <row r="369" spans="1:2">
      <c r="A369">
        <v>1660288940</v>
      </c>
      <c r="B369" t="s">
        <v>14963</v>
      </c>
    </row>
    <row r="370" spans="1:2">
      <c r="A370">
        <v>4345197098</v>
      </c>
      <c r="B370" t="s">
        <v>14964</v>
      </c>
    </row>
    <row r="371" spans="1:2">
      <c r="A371">
        <v>6659101869</v>
      </c>
      <c r="B371" t="s">
        <v>14965</v>
      </c>
    </row>
    <row r="372" spans="1:2">
      <c r="A372">
        <v>2635227255</v>
      </c>
      <c r="B372" t="s">
        <v>14966</v>
      </c>
    </row>
    <row r="373" spans="1:2">
      <c r="A373">
        <v>6829117690</v>
      </c>
      <c r="B373" t="s">
        <v>14967</v>
      </c>
    </row>
    <row r="374" spans="1:2">
      <c r="A374">
        <v>7728312015</v>
      </c>
      <c r="B374" t="s">
        <v>14968</v>
      </c>
    </row>
    <row r="375" spans="1:2">
      <c r="A375">
        <v>7811653557</v>
      </c>
      <c r="B375" t="s">
        <v>14969</v>
      </c>
    </row>
    <row r="376" spans="1:2">
      <c r="A376">
        <v>7731324349</v>
      </c>
      <c r="B376" t="s">
        <v>14970</v>
      </c>
    </row>
    <row r="377" spans="1:2">
      <c r="A377">
        <v>7701410819</v>
      </c>
      <c r="B377" t="s">
        <v>14971</v>
      </c>
    </row>
    <row r="378" spans="1:2">
      <c r="A378">
        <v>6950085733</v>
      </c>
      <c r="B378" t="s">
        <v>14972</v>
      </c>
    </row>
    <row r="379" spans="1:2">
      <c r="A379">
        <v>1657199916</v>
      </c>
      <c r="B379" t="s">
        <v>14973</v>
      </c>
    </row>
    <row r="380" spans="1:2">
      <c r="A380">
        <v>2801146767</v>
      </c>
      <c r="B380" t="s">
        <v>14796</v>
      </c>
    </row>
    <row r="381" spans="1:2">
      <c r="A381">
        <v>5904335578</v>
      </c>
      <c r="B381" t="s">
        <v>14974</v>
      </c>
    </row>
    <row r="382" spans="1:2">
      <c r="A382">
        <v>2130168738</v>
      </c>
      <c r="B382" t="s">
        <v>14975</v>
      </c>
    </row>
    <row r="383" spans="1:2">
      <c r="A383">
        <v>7705680245</v>
      </c>
      <c r="B383" t="s">
        <v>14976</v>
      </c>
    </row>
    <row r="384" spans="1:2">
      <c r="A384">
        <v>7730233723</v>
      </c>
      <c r="B384" t="s">
        <v>14977</v>
      </c>
    </row>
    <row r="385" spans="1:2">
      <c r="A385">
        <v>5404048840</v>
      </c>
      <c r="B385" t="s">
        <v>14978</v>
      </c>
    </row>
    <row r="386" spans="1:2">
      <c r="A386">
        <v>3664227526</v>
      </c>
      <c r="B386" t="s">
        <v>14979</v>
      </c>
    </row>
    <row r="387" spans="1:2">
      <c r="A387">
        <v>7813280879</v>
      </c>
      <c r="B387" t="s">
        <v>14980</v>
      </c>
    </row>
    <row r="388" spans="1:2">
      <c r="A388">
        <v>7728665652</v>
      </c>
      <c r="B388" t="s">
        <v>14981</v>
      </c>
    </row>
    <row r="389" spans="1:2">
      <c r="A389">
        <v>7716859501</v>
      </c>
      <c r="B389" t="s">
        <v>14982</v>
      </c>
    </row>
    <row r="390" spans="1:2">
      <c r="A390">
        <v>6671077740</v>
      </c>
      <c r="B390" t="s">
        <v>14983</v>
      </c>
    </row>
    <row r="391" spans="1:2">
      <c r="A391">
        <v>5407950809</v>
      </c>
      <c r="B391" t="s">
        <v>14984</v>
      </c>
    </row>
    <row r="392" spans="1:2">
      <c r="A392">
        <v>326554597</v>
      </c>
      <c r="B392" t="s">
        <v>14985</v>
      </c>
    </row>
    <row r="393" spans="1:2">
      <c r="A393">
        <v>6449088107</v>
      </c>
      <c r="B393" t="s">
        <v>14986</v>
      </c>
    </row>
    <row r="394" spans="1:2">
      <c r="A394">
        <v>7536127121</v>
      </c>
      <c r="B394" t="s">
        <v>14987</v>
      </c>
    </row>
    <row r="395" spans="1:2">
      <c r="A395">
        <v>7704568339</v>
      </c>
      <c r="B395" t="s">
        <v>14988</v>
      </c>
    </row>
    <row r="396" spans="1:2">
      <c r="A396">
        <v>7449007276</v>
      </c>
      <c r="B396" t="s">
        <v>14989</v>
      </c>
    </row>
    <row r="397" spans="1:2">
      <c r="A397">
        <v>2456001967</v>
      </c>
      <c r="B397" t="s">
        <v>14990</v>
      </c>
    </row>
    <row r="398" spans="1:2">
      <c r="A398">
        <v>2632814015</v>
      </c>
      <c r="B398" t="s">
        <v>14991</v>
      </c>
    </row>
    <row r="399" spans="1:2">
      <c r="A399">
        <v>3662252862</v>
      </c>
      <c r="B399" t="s">
        <v>14992</v>
      </c>
    </row>
    <row r="400" spans="1:2">
      <c r="A400">
        <v>1435312504</v>
      </c>
      <c r="B400" t="s">
        <v>14993</v>
      </c>
    </row>
    <row r="401" spans="1:2">
      <c r="A401">
        <v>7704860164</v>
      </c>
      <c r="B401" t="s">
        <v>14994</v>
      </c>
    </row>
    <row r="402" spans="1:2">
      <c r="A402">
        <v>7707707982</v>
      </c>
      <c r="B402" t="s">
        <v>14995</v>
      </c>
    </row>
    <row r="403" spans="1:2">
      <c r="A403">
        <v>7724737722</v>
      </c>
      <c r="B403" t="s">
        <v>14996</v>
      </c>
    </row>
    <row r="404" spans="1:2">
      <c r="A404">
        <v>3664214573</v>
      </c>
      <c r="B404" t="s">
        <v>14997</v>
      </c>
    </row>
    <row r="405" spans="1:2">
      <c r="A405">
        <v>3448045000</v>
      </c>
      <c r="B405" t="s">
        <v>14998</v>
      </c>
    </row>
    <row r="406" spans="1:2">
      <c r="A406">
        <v>5908998590</v>
      </c>
      <c r="B406" t="s">
        <v>14999</v>
      </c>
    </row>
    <row r="407" spans="1:2">
      <c r="A407">
        <v>3666223446</v>
      </c>
      <c r="B407" t="s">
        <v>15000</v>
      </c>
    </row>
    <row r="408" spans="1:2">
      <c r="A408">
        <v>1831181333</v>
      </c>
      <c r="B408" t="s">
        <v>15001</v>
      </c>
    </row>
    <row r="409" spans="1:2">
      <c r="A409">
        <v>6168074571</v>
      </c>
      <c r="B409" t="s">
        <v>15002</v>
      </c>
    </row>
    <row r="410" spans="1:2">
      <c r="A410">
        <v>8602214460</v>
      </c>
      <c r="B410" t="s">
        <v>15003</v>
      </c>
    </row>
    <row r="411" spans="1:2">
      <c r="A411">
        <v>4632195224</v>
      </c>
      <c r="B411" t="s">
        <v>15004</v>
      </c>
    </row>
    <row r="412" spans="1:2">
      <c r="A412">
        <v>2536276999</v>
      </c>
      <c r="B412" t="s">
        <v>15005</v>
      </c>
    </row>
    <row r="413" spans="1:2">
      <c r="A413">
        <v>2465128720</v>
      </c>
      <c r="B413" t="s">
        <v>15006</v>
      </c>
    </row>
    <row r="414" spans="1:2">
      <c r="A414">
        <v>5259100410</v>
      </c>
      <c r="B414" t="s">
        <v>15007</v>
      </c>
    </row>
    <row r="415" spans="1:2">
      <c r="A415">
        <v>7733298863</v>
      </c>
      <c r="B415" t="s">
        <v>15008</v>
      </c>
    </row>
    <row r="416" spans="1:2">
      <c r="A416">
        <v>5406610327</v>
      </c>
      <c r="B416" t="s">
        <v>15009</v>
      </c>
    </row>
    <row r="417" spans="1:2">
      <c r="A417">
        <v>3666100821</v>
      </c>
      <c r="B417" t="s">
        <v>15010</v>
      </c>
    </row>
    <row r="418" spans="1:2">
      <c r="A418">
        <v>4632200234</v>
      </c>
      <c r="B418" t="s">
        <v>15011</v>
      </c>
    </row>
    <row r="419" spans="1:2">
      <c r="A419">
        <v>3625013023</v>
      </c>
      <c r="B419" t="s">
        <v>15012</v>
      </c>
    </row>
    <row r="420" spans="1:2">
      <c r="A420">
        <v>1831167427</v>
      </c>
      <c r="B420" t="s">
        <v>15013</v>
      </c>
    </row>
    <row r="421" spans="1:2">
      <c r="A421">
        <v>5260402511</v>
      </c>
      <c r="B421" t="s">
        <v>15014</v>
      </c>
    </row>
    <row r="422" spans="1:2">
      <c r="A422">
        <v>5406972623</v>
      </c>
      <c r="B422" t="s">
        <v>15015</v>
      </c>
    </row>
    <row r="423" spans="1:2">
      <c r="A423">
        <v>1831177672</v>
      </c>
      <c r="B423" t="s">
        <v>15016</v>
      </c>
    </row>
    <row r="424" spans="1:2">
      <c r="A424">
        <v>2311252460</v>
      </c>
      <c r="B424" t="s">
        <v>15017</v>
      </c>
    </row>
    <row r="425" spans="1:2">
      <c r="A425">
        <v>2465304196</v>
      </c>
      <c r="B425" t="s">
        <v>15018</v>
      </c>
    </row>
    <row r="426" spans="1:2">
      <c r="A426">
        <v>7813484544</v>
      </c>
      <c r="B426" t="s">
        <v>15019</v>
      </c>
    </row>
    <row r="427" spans="1:2">
      <c r="A427">
        <v>7810716571</v>
      </c>
      <c r="B427" t="s">
        <v>15020</v>
      </c>
    </row>
    <row r="428" spans="1:2">
      <c r="A428">
        <v>7708750910</v>
      </c>
      <c r="B428" t="s">
        <v>15021</v>
      </c>
    </row>
    <row r="429" spans="1:2">
      <c r="A429">
        <v>7806253521</v>
      </c>
      <c r="B429" t="s">
        <v>15022</v>
      </c>
    </row>
    <row r="430" spans="1:2">
      <c r="A430">
        <v>3025031831</v>
      </c>
      <c r="B430" t="s">
        <v>15023</v>
      </c>
    </row>
    <row r="431" spans="1:2">
      <c r="A431">
        <v>5407969670</v>
      </c>
      <c r="B431" t="s">
        <v>15024</v>
      </c>
    </row>
    <row r="432" spans="1:2">
      <c r="A432">
        <v>5402038765</v>
      </c>
      <c r="B432" t="s">
        <v>15025</v>
      </c>
    </row>
    <row r="433" spans="1:2">
      <c r="A433">
        <v>7734389898</v>
      </c>
      <c r="B433" t="s">
        <v>15026</v>
      </c>
    </row>
    <row r="434" spans="1:2">
      <c r="A434">
        <v>6658506936</v>
      </c>
      <c r="B434" t="s">
        <v>15027</v>
      </c>
    </row>
    <row r="435" spans="1:2">
      <c r="A435">
        <v>7710496844</v>
      </c>
      <c r="B435" t="s">
        <v>15028</v>
      </c>
    </row>
    <row r="436" spans="1:2">
      <c r="A436">
        <v>8602285887</v>
      </c>
      <c r="B436" t="s">
        <v>15029</v>
      </c>
    </row>
    <row r="437" spans="1:2">
      <c r="A437">
        <v>9723045810</v>
      </c>
      <c r="B437" t="s">
        <v>15030</v>
      </c>
    </row>
    <row r="438" spans="1:2">
      <c r="A438">
        <v>7841071972</v>
      </c>
      <c r="B438" t="s">
        <v>15031</v>
      </c>
    </row>
    <row r="439" spans="1:2">
      <c r="A439">
        <v>7708716965</v>
      </c>
      <c r="B439" t="s">
        <v>15032</v>
      </c>
    </row>
    <row r="440" spans="1:2">
      <c r="A440">
        <v>7734387354</v>
      </c>
      <c r="B440" t="s">
        <v>15033</v>
      </c>
    </row>
    <row r="441" spans="1:2">
      <c r="A441">
        <v>7730592401</v>
      </c>
      <c r="B441" t="s">
        <v>15034</v>
      </c>
    </row>
    <row r="442" spans="1:2">
      <c r="A442">
        <v>2632109422</v>
      </c>
      <c r="B442" t="s">
        <v>15035</v>
      </c>
    </row>
    <row r="443" spans="1:2">
      <c r="A443">
        <v>1831191109</v>
      </c>
      <c r="B443" t="s">
        <v>15036</v>
      </c>
    </row>
    <row r="444" spans="1:2">
      <c r="A444">
        <v>5503096629</v>
      </c>
      <c r="B444" t="s">
        <v>15037</v>
      </c>
    </row>
    <row r="445" spans="1:2">
      <c r="A445">
        <v>1660244037</v>
      </c>
      <c r="B445" t="s">
        <v>15038</v>
      </c>
    </row>
    <row r="446" spans="1:2">
      <c r="A446">
        <v>1831161312</v>
      </c>
      <c r="B446" t="s">
        <v>15039</v>
      </c>
    </row>
    <row r="447" spans="1:2">
      <c r="A447">
        <v>7727806036</v>
      </c>
      <c r="B447" t="s">
        <v>15040</v>
      </c>
    </row>
    <row r="448" spans="1:2">
      <c r="A448">
        <v>7806547391</v>
      </c>
      <c r="B448" t="s">
        <v>15041</v>
      </c>
    </row>
    <row r="449" spans="1:2">
      <c r="A449">
        <v>5024184814</v>
      </c>
      <c r="B449" t="s">
        <v>15042</v>
      </c>
    </row>
    <row r="450" spans="1:2">
      <c r="A450">
        <v>5906015326</v>
      </c>
      <c r="B450" t="s">
        <v>15043</v>
      </c>
    </row>
    <row r="451" spans="1:2">
      <c r="A451">
        <v>4345383175</v>
      </c>
      <c r="B451" t="s">
        <v>15044</v>
      </c>
    </row>
    <row r="452" spans="1:2">
      <c r="A452">
        <v>2222787939</v>
      </c>
      <c r="B452" t="s">
        <v>15045</v>
      </c>
    </row>
    <row r="453" spans="1:2">
      <c r="A453">
        <v>7719446380</v>
      </c>
      <c r="B453" t="s">
        <v>15046</v>
      </c>
    </row>
    <row r="454" spans="1:2">
      <c r="A454">
        <v>7718931947</v>
      </c>
      <c r="B454" t="s">
        <v>15047</v>
      </c>
    </row>
    <row r="455" spans="1:2">
      <c r="A455">
        <v>7801289355</v>
      </c>
      <c r="B455" t="s">
        <v>15048</v>
      </c>
    </row>
    <row r="456" spans="1:2">
      <c r="A456">
        <v>5262360056</v>
      </c>
      <c r="B456" t="s">
        <v>15049</v>
      </c>
    </row>
    <row r="457" spans="1:2">
      <c r="A457">
        <v>5050123462</v>
      </c>
      <c r="B457" t="s">
        <v>15050</v>
      </c>
    </row>
    <row r="458" spans="1:2">
      <c r="A458">
        <v>7704849509</v>
      </c>
      <c r="B458" t="s">
        <v>15051</v>
      </c>
    </row>
    <row r="459" spans="1:2">
      <c r="A459">
        <v>7203326272</v>
      </c>
      <c r="B459" t="s">
        <v>15052</v>
      </c>
    </row>
    <row r="460" spans="1:2">
      <c r="A460">
        <v>7706462338</v>
      </c>
      <c r="B460" t="s">
        <v>15053</v>
      </c>
    </row>
    <row r="461" spans="1:2">
      <c r="A461">
        <v>7811001255</v>
      </c>
      <c r="B461" t="s">
        <v>15054</v>
      </c>
    </row>
    <row r="462" spans="1:2">
      <c r="A462">
        <v>1841062617</v>
      </c>
      <c r="B462" t="s">
        <v>15055</v>
      </c>
    </row>
    <row r="463" spans="1:2">
      <c r="A463">
        <v>5650011464</v>
      </c>
      <c r="B463" t="s">
        <v>15056</v>
      </c>
    </row>
    <row r="464" spans="1:2">
      <c r="A464">
        <v>1657079792</v>
      </c>
      <c r="B464" t="s">
        <v>15057</v>
      </c>
    </row>
    <row r="465" spans="1:2">
      <c r="A465">
        <v>7725399508</v>
      </c>
      <c r="B465" t="s">
        <v>15058</v>
      </c>
    </row>
    <row r="466" spans="1:2">
      <c r="A466">
        <v>1655335916</v>
      </c>
      <c r="B466" t="s">
        <v>15059</v>
      </c>
    </row>
    <row r="467" spans="1:2">
      <c r="A467">
        <v>4345384394</v>
      </c>
      <c r="B467" t="s">
        <v>15060</v>
      </c>
    </row>
    <row r="468" spans="1:2">
      <c r="A468">
        <v>3123447980</v>
      </c>
      <c r="B468" t="s">
        <v>15061</v>
      </c>
    </row>
    <row r="469" spans="1:2">
      <c r="A469">
        <v>5904369714</v>
      </c>
      <c r="B469" t="s">
        <v>15062</v>
      </c>
    </row>
    <row r="470" spans="1:2">
      <c r="A470">
        <v>6821000354</v>
      </c>
      <c r="B470" t="s">
        <v>15063</v>
      </c>
    </row>
    <row r="471" spans="1:2">
      <c r="A471">
        <v>2207010288</v>
      </c>
      <c r="B471" t="s">
        <v>15064</v>
      </c>
    </row>
    <row r="472" spans="1:2">
      <c r="A472">
        <v>278124947</v>
      </c>
      <c r="B472" t="s">
        <v>15065</v>
      </c>
    </row>
    <row r="473" spans="1:2">
      <c r="A473">
        <v>7606119487</v>
      </c>
      <c r="B473" t="s">
        <v>15066</v>
      </c>
    </row>
    <row r="474" spans="1:2">
      <c r="A474">
        <v>6316228122</v>
      </c>
      <c r="B474" t="s">
        <v>15067</v>
      </c>
    </row>
    <row r="475" spans="1:2">
      <c r="A475">
        <v>2312143061</v>
      </c>
      <c r="B475" t="s">
        <v>15068</v>
      </c>
    </row>
    <row r="476" spans="1:2">
      <c r="A476">
        <v>9729013879</v>
      </c>
      <c r="B476" t="s">
        <v>15069</v>
      </c>
    </row>
    <row r="477" spans="1:2">
      <c r="A477">
        <v>6671071890</v>
      </c>
      <c r="B477" t="s">
        <v>15070</v>
      </c>
    </row>
    <row r="478" spans="1:2">
      <c r="A478">
        <v>5446015412</v>
      </c>
      <c r="B478" t="s">
        <v>15071</v>
      </c>
    </row>
    <row r="479" spans="1:2">
      <c r="A479">
        <v>2130208814</v>
      </c>
      <c r="B479" t="s">
        <v>15072</v>
      </c>
    </row>
    <row r="480" spans="1:2">
      <c r="A480">
        <v>6168073264</v>
      </c>
      <c r="B480" t="s">
        <v>15073</v>
      </c>
    </row>
    <row r="481" spans="1:2">
      <c r="A481">
        <v>6166094406</v>
      </c>
      <c r="B481" t="s">
        <v>15074</v>
      </c>
    </row>
    <row r="482" spans="1:2">
      <c r="A482">
        <v>5260456250</v>
      </c>
      <c r="B482" t="s">
        <v>15075</v>
      </c>
    </row>
    <row r="483" spans="1:2">
      <c r="A483">
        <v>5257185200</v>
      </c>
      <c r="B483" t="s">
        <v>15076</v>
      </c>
    </row>
    <row r="484" spans="1:2">
      <c r="A484">
        <v>7733894231</v>
      </c>
      <c r="B484" t="s">
        <v>15077</v>
      </c>
    </row>
    <row r="485" spans="1:2">
      <c r="A485">
        <v>3801148029</v>
      </c>
      <c r="B485" t="s">
        <v>15078</v>
      </c>
    </row>
    <row r="486" spans="1:2">
      <c r="A486">
        <v>3443124314</v>
      </c>
      <c r="B486" t="s">
        <v>15079</v>
      </c>
    </row>
    <row r="487" spans="1:2">
      <c r="A487">
        <v>7722466428</v>
      </c>
      <c r="B487" t="s">
        <v>15080</v>
      </c>
    </row>
    <row r="488" spans="1:2">
      <c r="A488">
        <v>9705047854</v>
      </c>
      <c r="B488" t="s">
        <v>15081</v>
      </c>
    </row>
    <row r="489" spans="1:2">
      <c r="A489">
        <v>7730611414</v>
      </c>
      <c r="B489" t="s">
        <v>15082</v>
      </c>
    </row>
    <row r="490" spans="1:2">
      <c r="A490">
        <v>2130134993</v>
      </c>
      <c r="B490" t="s">
        <v>15083</v>
      </c>
    </row>
    <row r="491" spans="1:2">
      <c r="A491">
        <v>7715695240</v>
      </c>
      <c r="B491" t="s">
        <v>15084</v>
      </c>
    </row>
    <row r="492" spans="1:2">
      <c r="A492">
        <v>7724017756</v>
      </c>
      <c r="B492" t="s">
        <v>15085</v>
      </c>
    </row>
    <row r="493" spans="1:2">
      <c r="A493">
        <v>2225130330</v>
      </c>
      <c r="B493" t="s">
        <v>15086</v>
      </c>
    </row>
    <row r="494" spans="1:2">
      <c r="A494">
        <v>7706450420</v>
      </c>
      <c r="B494" t="s">
        <v>15087</v>
      </c>
    </row>
    <row r="495" spans="1:2">
      <c r="A495">
        <v>1841021272</v>
      </c>
      <c r="B495" t="s">
        <v>15088</v>
      </c>
    </row>
    <row r="496" spans="1:2">
      <c r="A496">
        <v>5405034430</v>
      </c>
      <c r="B496" t="s">
        <v>15089</v>
      </c>
    </row>
    <row r="497" spans="1:2">
      <c r="A497">
        <v>2312280830</v>
      </c>
      <c r="B497" t="s">
        <v>15090</v>
      </c>
    </row>
    <row r="498" spans="1:2">
      <c r="A498">
        <v>6659210466</v>
      </c>
      <c r="B498" t="s">
        <v>15091</v>
      </c>
    </row>
    <row r="499" spans="1:2">
      <c r="A499">
        <v>3123387280</v>
      </c>
      <c r="B499" t="s">
        <v>15092</v>
      </c>
    </row>
    <row r="500" spans="1:2">
      <c r="A500">
        <v>5027185213</v>
      </c>
      <c r="B500" t="s">
        <v>15093</v>
      </c>
    </row>
    <row r="501" spans="1:2">
      <c r="A501">
        <v>7107129634</v>
      </c>
      <c r="B501" t="s">
        <v>15094</v>
      </c>
    </row>
    <row r="502" spans="1:2">
      <c r="A502">
        <v>3702742986</v>
      </c>
      <c r="B502" t="s">
        <v>15095</v>
      </c>
    </row>
    <row r="503" spans="1:2">
      <c r="A503">
        <v>2721204357</v>
      </c>
      <c r="B503" t="s">
        <v>15096</v>
      </c>
    </row>
    <row r="504" spans="1:2">
      <c r="A504">
        <v>1832032790</v>
      </c>
      <c r="B504" t="s">
        <v>15097</v>
      </c>
    </row>
    <row r="505" spans="1:2">
      <c r="A505">
        <v>4027113714</v>
      </c>
      <c r="B505" t="s">
        <v>15098</v>
      </c>
    </row>
    <row r="506" spans="1:2">
      <c r="A506">
        <v>7701720659</v>
      </c>
      <c r="B506" t="s">
        <v>15099</v>
      </c>
    </row>
    <row r="507" spans="1:2">
      <c r="A507">
        <v>2014015480</v>
      </c>
      <c r="B507" t="s">
        <v>15100</v>
      </c>
    </row>
    <row r="508" spans="1:2">
      <c r="A508">
        <v>1831193931</v>
      </c>
      <c r="B508" t="s">
        <v>15101</v>
      </c>
    </row>
    <row r="509" spans="1:2">
      <c r="A509">
        <v>326510261</v>
      </c>
      <c r="B509" t="s">
        <v>15102</v>
      </c>
    </row>
    <row r="510" spans="1:2">
      <c r="A510">
        <v>1656107334</v>
      </c>
      <c r="B510" t="s">
        <v>15103</v>
      </c>
    </row>
    <row r="511" spans="1:2">
      <c r="A511">
        <v>7719492957</v>
      </c>
      <c r="B511" t="s">
        <v>15104</v>
      </c>
    </row>
    <row r="512" spans="1:2">
      <c r="A512">
        <v>7842168078</v>
      </c>
      <c r="B512" t="s">
        <v>15105</v>
      </c>
    </row>
    <row r="513" spans="1:2">
      <c r="A513">
        <v>5611067262</v>
      </c>
      <c r="B513" t="s">
        <v>15106</v>
      </c>
    </row>
    <row r="514" spans="1:2">
      <c r="A514">
        <v>2543091389</v>
      </c>
      <c r="B514" t="s">
        <v>15107</v>
      </c>
    </row>
    <row r="515" spans="1:2">
      <c r="A515">
        <v>3702193020</v>
      </c>
      <c r="B515" t="s">
        <v>15108</v>
      </c>
    </row>
    <row r="516" spans="1:2">
      <c r="A516">
        <v>6671021289</v>
      </c>
      <c r="B516" t="s">
        <v>15109</v>
      </c>
    </row>
    <row r="517" spans="1:2">
      <c r="A517">
        <v>3327104074</v>
      </c>
      <c r="B517" t="s">
        <v>15110</v>
      </c>
    </row>
    <row r="518" spans="1:2">
      <c r="A518">
        <v>5406606578</v>
      </c>
      <c r="B518" t="s">
        <v>15111</v>
      </c>
    </row>
    <row r="519" spans="1:2">
      <c r="A519">
        <v>4345493869</v>
      </c>
      <c r="B519" t="s">
        <v>15112</v>
      </c>
    </row>
    <row r="520" spans="1:2">
      <c r="A520">
        <v>4826108534</v>
      </c>
      <c r="B520" t="s">
        <v>15113</v>
      </c>
    </row>
    <row r="521" spans="1:2">
      <c r="A521">
        <v>5507257404</v>
      </c>
      <c r="B521" t="s">
        <v>15114</v>
      </c>
    </row>
    <row r="522" spans="1:2">
      <c r="A522">
        <v>7728833297</v>
      </c>
      <c r="B522" t="s">
        <v>15115</v>
      </c>
    </row>
    <row r="523" spans="1:2">
      <c r="A523">
        <v>7203323338</v>
      </c>
      <c r="B523" t="s">
        <v>15116</v>
      </c>
    </row>
    <row r="524" spans="1:2">
      <c r="A524">
        <v>3015115352</v>
      </c>
      <c r="B524" t="s">
        <v>15117</v>
      </c>
    </row>
    <row r="525" spans="1:2">
      <c r="A525">
        <v>6168004398</v>
      </c>
      <c r="B525" t="s">
        <v>15118</v>
      </c>
    </row>
    <row r="526" spans="1:2">
      <c r="A526">
        <v>2130067786</v>
      </c>
      <c r="B526" t="s">
        <v>15119</v>
      </c>
    </row>
    <row r="527" spans="1:2">
      <c r="A527">
        <v>7536168865</v>
      </c>
      <c r="B527" t="s">
        <v>15120</v>
      </c>
    </row>
    <row r="528" spans="1:2">
      <c r="A528">
        <v>3459079025</v>
      </c>
      <c r="B528" t="s">
        <v>15121</v>
      </c>
    </row>
    <row r="529" spans="1:2">
      <c r="A529">
        <v>6451008162</v>
      </c>
      <c r="B529" t="s">
        <v>15122</v>
      </c>
    </row>
    <row r="530" spans="1:2">
      <c r="A530">
        <v>1655390040</v>
      </c>
      <c r="B530" t="s">
        <v>15123</v>
      </c>
    </row>
    <row r="531" spans="1:2">
      <c r="A531">
        <v>5407973997</v>
      </c>
      <c r="B531" t="s">
        <v>15124</v>
      </c>
    </row>
    <row r="532" spans="1:2">
      <c r="A532">
        <v>2221220819</v>
      </c>
      <c r="B532" t="s">
        <v>15125</v>
      </c>
    </row>
    <row r="533" spans="1:2">
      <c r="A533">
        <v>7627051864</v>
      </c>
      <c r="B533" t="s">
        <v>15126</v>
      </c>
    </row>
    <row r="534" spans="1:2">
      <c r="A534">
        <v>274941112</v>
      </c>
      <c r="B534" t="s">
        <v>15127</v>
      </c>
    </row>
    <row r="535" spans="1:2">
      <c r="A535">
        <v>2014010500</v>
      </c>
      <c r="B535" t="s">
        <v>15128</v>
      </c>
    </row>
    <row r="536" spans="1:2">
      <c r="A536">
        <v>7728488121</v>
      </c>
      <c r="B536" t="s">
        <v>15129</v>
      </c>
    </row>
    <row r="537" spans="1:2">
      <c r="A537">
        <v>3444214786</v>
      </c>
      <c r="B537" t="s">
        <v>15130</v>
      </c>
    </row>
    <row r="538" spans="1:2">
      <c r="A538">
        <v>1701061236</v>
      </c>
      <c r="B538" t="s">
        <v>15131</v>
      </c>
    </row>
    <row r="539" spans="1:2">
      <c r="A539">
        <v>5257193554</v>
      </c>
      <c r="B539" t="s">
        <v>15132</v>
      </c>
    </row>
    <row r="540" spans="1:2">
      <c r="A540">
        <v>9705138572</v>
      </c>
      <c r="B540" t="s">
        <v>15133</v>
      </c>
    </row>
    <row r="541" spans="1:2">
      <c r="A541">
        <v>2308269294</v>
      </c>
      <c r="B541" t="s">
        <v>15134</v>
      </c>
    </row>
    <row r="542" spans="1:2">
      <c r="A542">
        <v>7203382407</v>
      </c>
      <c r="B542" t="s">
        <v>15135</v>
      </c>
    </row>
    <row r="543" spans="1:2">
      <c r="A543">
        <v>2634105423</v>
      </c>
      <c r="B543" t="s">
        <v>15136</v>
      </c>
    </row>
    <row r="544" spans="1:2">
      <c r="A544">
        <v>7810464726</v>
      </c>
      <c r="B544" t="s">
        <v>15137</v>
      </c>
    </row>
    <row r="545" spans="1:2">
      <c r="A545">
        <v>7327093648</v>
      </c>
      <c r="B545" t="s">
        <v>15138</v>
      </c>
    </row>
    <row r="546" spans="1:2">
      <c r="A546">
        <v>2311284630</v>
      </c>
      <c r="B546" t="s">
        <v>15139</v>
      </c>
    </row>
    <row r="547" spans="1:2">
      <c r="A547">
        <v>2130213500</v>
      </c>
      <c r="B547" t="s">
        <v>15140</v>
      </c>
    </row>
    <row r="548" spans="1:2">
      <c r="A548">
        <v>4205384683</v>
      </c>
      <c r="B548" t="s">
        <v>15141</v>
      </c>
    </row>
    <row r="549" spans="1:2">
      <c r="A549">
        <v>1215217189</v>
      </c>
      <c r="B549" t="s">
        <v>15142</v>
      </c>
    </row>
    <row r="550" spans="1:2">
      <c r="A550">
        <v>7717795970</v>
      </c>
      <c r="B550" t="s">
        <v>15143</v>
      </c>
    </row>
    <row r="551" spans="1:2">
      <c r="A551">
        <v>3620014866</v>
      </c>
      <c r="B551" t="s">
        <v>15144</v>
      </c>
    </row>
    <row r="552" spans="1:2">
      <c r="A552">
        <v>3906380188</v>
      </c>
      <c r="B552" t="s">
        <v>15145</v>
      </c>
    </row>
    <row r="553" spans="1:2">
      <c r="A553">
        <v>6449096161</v>
      </c>
      <c r="B553" t="s">
        <v>15146</v>
      </c>
    </row>
    <row r="554" spans="1:2">
      <c r="A554">
        <v>3250532162</v>
      </c>
      <c r="B554" t="s">
        <v>15147</v>
      </c>
    </row>
    <row r="555" spans="1:2">
      <c r="A555">
        <v>5904379790</v>
      </c>
      <c r="B555" t="s">
        <v>15148</v>
      </c>
    </row>
    <row r="556" spans="1:2">
      <c r="A556">
        <v>3444273894</v>
      </c>
      <c r="B556" t="s">
        <v>15149</v>
      </c>
    </row>
    <row r="557" spans="1:2">
      <c r="A557">
        <v>1327029000</v>
      </c>
      <c r="B557" t="s">
        <v>15150</v>
      </c>
    </row>
    <row r="558" spans="1:2">
      <c r="A558">
        <v>7328084572</v>
      </c>
      <c r="B558" t="s">
        <v>15151</v>
      </c>
    </row>
    <row r="559" spans="1:2">
      <c r="A559">
        <v>2124046971</v>
      </c>
      <c r="B559" t="s">
        <v>15152</v>
      </c>
    </row>
    <row r="560" spans="1:2">
      <c r="A560">
        <v>6952009752</v>
      </c>
      <c r="B560" t="s">
        <v>15153</v>
      </c>
    </row>
    <row r="561" spans="1:2">
      <c r="A561">
        <v>2629012893</v>
      </c>
      <c r="B561" t="s">
        <v>15154</v>
      </c>
    </row>
    <row r="562" spans="1:2">
      <c r="A562">
        <v>1650286567</v>
      </c>
      <c r="B562" t="s">
        <v>15155</v>
      </c>
    </row>
    <row r="563" spans="1:2">
      <c r="A563">
        <v>5407973637</v>
      </c>
      <c r="B563" t="s">
        <v>15156</v>
      </c>
    </row>
    <row r="564" spans="1:2">
      <c r="A564">
        <v>3461065100</v>
      </c>
      <c r="B564" t="s">
        <v>15157</v>
      </c>
    </row>
    <row r="565" spans="1:2">
      <c r="A565">
        <v>1101150188</v>
      </c>
      <c r="B565" t="s">
        <v>15158</v>
      </c>
    </row>
    <row r="566" spans="1:2">
      <c r="A566">
        <v>9102201601</v>
      </c>
      <c r="B566" t="s">
        <v>14852</v>
      </c>
    </row>
    <row r="567" spans="1:2">
      <c r="A567">
        <v>2130212835</v>
      </c>
      <c r="B567" t="s">
        <v>15159</v>
      </c>
    </row>
    <row r="568" spans="1:2">
      <c r="A568">
        <v>7805761120</v>
      </c>
      <c r="B568" t="s">
        <v>15160</v>
      </c>
    </row>
    <row r="569" spans="1:2">
      <c r="A569">
        <v>7727844641</v>
      </c>
      <c r="B569" t="s">
        <v>15161</v>
      </c>
    </row>
    <row r="570" spans="1:2">
      <c r="A570">
        <v>7727439837</v>
      </c>
      <c r="B570" t="s">
        <v>15162</v>
      </c>
    </row>
    <row r="571" spans="1:2">
      <c r="A571">
        <v>7720498833</v>
      </c>
      <c r="B571" t="s">
        <v>15163</v>
      </c>
    </row>
    <row r="572" spans="1:2">
      <c r="A572">
        <v>5919030473</v>
      </c>
      <c r="B572" t="s">
        <v>15164</v>
      </c>
    </row>
    <row r="573" spans="1:2">
      <c r="A573">
        <v>2224163527</v>
      </c>
      <c r="B573" t="s">
        <v>15165</v>
      </c>
    </row>
    <row r="574" spans="1:2">
      <c r="A574">
        <v>9706004571</v>
      </c>
      <c r="B574" t="s">
        <v>15166</v>
      </c>
    </row>
    <row r="575" spans="1:2">
      <c r="A575">
        <v>1701060338</v>
      </c>
      <c r="B575" t="s">
        <v>15167</v>
      </c>
    </row>
    <row r="576" spans="1:2">
      <c r="A576">
        <v>2536317839</v>
      </c>
      <c r="B576" t="s">
        <v>15168</v>
      </c>
    </row>
    <row r="577" spans="1:2">
      <c r="A577">
        <v>5650011464</v>
      </c>
      <c r="B577" t="s">
        <v>15056</v>
      </c>
    </row>
    <row r="578" spans="1:2">
      <c r="A578">
        <v>7804630189</v>
      </c>
      <c r="B578" t="s">
        <v>15169</v>
      </c>
    </row>
    <row r="579" spans="1:2">
      <c r="A579">
        <v>2117003208</v>
      </c>
      <c r="B579" t="s">
        <v>15170</v>
      </c>
    </row>
    <row r="580" spans="1:2">
      <c r="A580">
        <v>5024204901</v>
      </c>
      <c r="B580" t="s">
        <v>15171</v>
      </c>
    </row>
    <row r="581" spans="1:2">
      <c r="A581">
        <v>3255049294</v>
      </c>
      <c r="B581" t="s">
        <v>15172</v>
      </c>
    </row>
    <row r="582" spans="1:2">
      <c r="A582">
        <v>5612165093</v>
      </c>
      <c r="B582" t="s">
        <v>15173</v>
      </c>
    </row>
    <row r="583" spans="1:2">
      <c r="A583">
        <v>7709957219</v>
      </c>
      <c r="B583" t="s">
        <v>15174</v>
      </c>
    </row>
    <row r="584" spans="1:2">
      <c r="A584">
        <v>7807277797</v>
      </c>
      <c r="B584" t="s">
        <v>15175</v>
      </c>
    </row>
    <row r="585" spans="1:2">
      <c r="A585">
        <v>7203492939</v>
      </c>
      <c r="B585" t="s">
        <v>15176</v>
      </c>
    </row>
    <row r="586" spans="1:2">
      <c r="A586">
        <v>1901132653</v>
      </c>
      <c r="B586" t="s">
        <v>15177</v>
      </c>
    </row>
    <row r="587" spans="1:2">
      <c r="A587">
        <v>5406805083</v>
      </c>
      <c r="B587" t="s">
        <v>15178</v>
      </c>
    </row>
    <row r="588" spans="1:2">
      <c r="A588">
        <v>6629013284</v>
      </c>
      <c r="B588" t="s">
        <v>15179</v>
      </c>
    </row>
    <row r="589" spans="1:2">
      <c r="A589">
        <v>407977286</v>
      </c>
      <c r="B589" t="s">
        <v>15180</v>
      </c>
    </row>
    <row r="590" spans="1:2">
      <c r="A590">
        <v>3702239395</v>
      </c>
      <c r="B590" t="s">
        <v>15181</v>
      </c>
    </row>
    <row r="591" spans="1:2">
      <c r="A591">
        <v>7704464202</v>
      </c>
      <c r="B591" t="s">
        <v>15182</v>
      </c>
    </row>
    <row r="592" spans="1:2">
      <c r="A592">
        <v>7722862647</v>
      </c>
      <c r="B592" t="s">
        <v>15183</v>
      </c>
    </row>
    <row r="593" spans="1:2">
      <c r="A593">
        <v>5257198753</v>
      </c>
      <c r="B593" t="s">
        <v>15184</v>
      </c>
    </row>
    <row r="594" spans="1:2">
      <c r="A594">
        <v>7701903564</v>
      </c>
      <c r="B594" t="s">
        <v>15185</v>
      </c>
    </row>
    <row r="595" spans="1:2">
      <c r="A595">
        <v>1840014201</v>
      </c>
      <c r="B595" t="s">
        <v>15186</v>
      </c>
    </row>
    <row r="596" spans="1:2">
      <c r="A596">
        <v>7456045628</v>
      </c>
      <c r="B596" t="s">
        <v>15187</v>
      </c>
    </row>
    <row r="597" spans="1:2">
      <c r="A597">
        <v>3459011764</v>
      </c>
      <c r="B597" t="s">
        <v>15188</v>
      </c>
    </row>
    <row r="598" spans="1:2">
      <c r="A598">
        <v>3461064925</v>
      </c>
      <c r="B598" t="s">
        <v>15189</v>
      </c>
    </row>
    <row r="599" spans="1:2">
      <c r="A599">
        <v>9709065653</v>
      </c>
      <c r="B599" t="s">
        <v>14606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AE52E-1A67-485D-BE94-258B9EAF3E1B}">
  <sheetPr codeName="Лист10"/>
  <dimension ref="A1:NX562"/>
  <sheetViews>
    <sheetView topLeftCell="A548" zoomScale="68" zoomScaleNormal="68" workbookViewId="0">
      <selection activeCell="AW1" sqref="AS1:AW1048576"/>
    </sheetView>
  </sheetViews>
  <sheetFormatPr defaultRowHeight="15"/>
  <cols>
    <col min="2" max="2" width="17.42578125" customWidth="1"/>
  </cols>
  <sheetData>
    <row r="1" spans="1:388" ht="15.75" customHeight="1">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c r="AL1">
        <v>37</v>
      </c>
      <c r="AM1">
        <v>38</v>
      </c>
      <c r="AN1">
        <v>39</v>
      </c>
      <c r="AO1">
        <v>40</v>
      </c>
      <c r="AP1">
        <v>41</v>
      </c>
      <c r="AQ1">
        <v>42</v>
      </c>
      <c r="AR1">
        <v>43</v>
      </c>
      <c r="AS1">
        <v>44</v>
      </c>
      <c r="AT1">
        <v>45</v>
      </c>
      <c r="AU1">
        <v>46</v>
      </c>
      <c r="AV1">
        <v>47</v>
      </c>
      <c r="AW1">
        <v>48</v>
      </c>
      <c r="AX1">
        <v>49</v>
      </c>
      <c r="AY1">
        <v>50</v>
      </c>
      <c r="AZ1">
        <v>51</v>
      </c>
      <c r="BA1">
        <v>52</v>
      </c>
      <c r="BB1">
        <v>53</v>
      </c>
      <c r="BC1">
        <v>54</v>
      </c>
      <c r="BD1">
        <v>55</v>
      </c>
      <c r="BE1">
        <v>56</v>
      </c>
      <c r="BF1">
        <v>57</v>
      </c>
      <c r="BG1">
        <v>58</v>
      </c>
      <c r="BH1">
        <v>59</v>
      </c>
      <c r="BI1">
        <v>60</v>
      </c>
      <c r="BJ1">
        <v>61</v>
      </c>
      <c r="BK1">
        <v>62</v>
      </c>
      <c r="BL1">
        <v>63</v>
      </c>
      <c r="BM1">
        <v>64</v>
      </c>
      <c r="BN1">
        <v>65</v>
      </c>
      <c r="BO1">
        <v>66</v>
      </c>
      <c r="BP1">
        <v>67</v>
      </c>
      <c r="BQ1">
        <v>68</v>
      </c>
      <c r="BR1">
        <v>69</v>
      </c>
      <c r="BS1">
        <v>70</v>
      </c>
      <c r="BT1">
        <v>71</v>
      </c>
      <c r="BU1">
        <v>72</v>
      </c>
      <c r="BV1">
        <v>73</v>
      </c>
      <c r="BW1">
        <v>74</v>
      </c>
      <c r="BX1">
        <v>75</v>
      </c>
      <c r="BY1">
        <v>76</v>
      </c>
      <c r="BZ1">
        <v>77</v>
      </c>
      <c r="CA1">
        <v>78</v>
      </c>
      <c r="CB1">
        <v>79</v>
      </c>
      <c r="CC1">
        <v>80</v>
      </c>
      <c r="CD1">
        <v>81</v>
      </c>
      <c r="CE1">
        <v>82</v>
      </c>
      <c r="CF1">
        <v>83</v>
      </c>
      <c r="CG1">
        <v>84</v>
      </c>
      <c r="CH1">
        <v>85</v>
      </c>
      <c r="CI1">
        <v>86</v>
      </c>
      <c r="CJ1">
        <v>87</v>
      </c>
      <c r="CK1">
        <v>88</v>
      </c>
      <c r="CL1">
        <v>89</v>
      </c>
      <c r="CM1">
        <v>90</v>
      </c>
      <c r="CN1">
        <v>91</v>
      </c>
      <c r="CO1">
        <v>92</v>
      </c>
      <c r="CP1">
        <v>93</v>
      </c>
      <c r="CQ1">
        <v>94</v>
      </c>
      <c r="CR1">
        <v>95</v>
      </c>
      <c r="CS1">
        <v>96</v>
      </c>
      <c r="CT1">
        <v>97</v>
      </c>
      <c r="CU1">
        <v>98</v>
      </c>
      <c r="CV1">
        <v>99</v>
      </c>
      <c r="CW1">
        <v>100</v>
      </c>
      <c r="CX1">
        <v>101</v>
      </c>
      <c r="CY1">
        <v>102</v>
      </c>
      <c r="CZ1">
        <v>103</v>
      </c>
      <c r="DA1">
        <v>104</v>
      </c>
      <c r="DB1">
        <v>105</v>
      </c>
      <c r="DC1">
        <v>106</v>
      </c>
      <c r="DD1">
        <v>107</v>
      </c>
      <c r="DE1">
        <v>108</v>
      </c>
      <c r="DF1">
        <v>109</v>
      </c>
      <c r="DG1">
        <v>110</v>
      </c>
      <c r="DH1">
        <v>111</v>
      </c>
      <c r="DI1">
        <v>112</v>
      </c>
      <c r="DJ1">
        <v>113</v>
      </c>
      <c r="DK1">
        <v>114</v>
      </c>
      <c r="DL1">
        <v>115</v>
      </c>
      <c r="DM1">
        <v>116</v>
      </c>
      <c r="DN1">
        <v>117</v>
      </c>
      <c r="DO1">
        <v>118</v>
      </c>
      <c r="DP1">
        <v>119</v>
      </c>
      <c r="DQ1">
        <v>120</v>
      </c>
      <c r="DR1">
        <v>121</v>
      </c>
      <c r="DS1">
        <v>122</v>
      </c>
      <c r="DT1">
        <v>123</v>
      </c>
      <c r="DU1">
        <v>124</v>
      </c>
      <c r="DV1">
        <v>125</v>
      </c>
      <c r="DW1">
        <v>126</v>
      </c>
      <c r="DX1">
        <v>127</v>
      </c>
      <c r="DY1">
        <v>128</v>
      </c>
      <c r="DZ1">
        <v>129</v>
      </c>
      <c r="EA1">
        <v>130</v>
      </c>
      <c r="EB1">
        <v>131</v>
      </c>
      <c r="EC1">
        <v>132</v>
      </c>
      <c r="ED1">
        <v>133</v>
      </c>
      <c r="EE1">
        <v>134</v>
      </c>
      <c r="EF1">
        <v>135</v>
      </c>
      <c r="EG1">
        <v>136</v>
      </c>
      <c r="EH1">
        <v>137</v>
      </c>
      <c r="EI1">
        <v>138</v>
      </c>
      <c r="EJ1">
        <v>139</v>
      </c>
      <c r="EK1">
        <v>140</v>
      </c>
      <c r="EL1">
        <v>141</v>
      </c>
      <c r="EM1">
        <v>142</v>
      </c>
      <c r="EN1">
        <v>143</v>
      </c>
      <c r="EO1">
        <v>144</v>
      </c>
      <c r="EP1">
        <v>145</v>
      </c>
      <c r="EQ1">
        <v>146</v>
      </c>
      <c r="ER1">
        <v>147</v>
      </c>
      <c r="ES1">
        <v>148</v>
      </c>
      <c r="ET1">
        <v>149</v>
      </c>
      <c r="EU1">
        <v>150</v>
      </c>
      <c r="EV1">
        <v>151</v>
      </c>
      <c r="EW1">
        <v>152</v>
      </c>
      <c r="EX1">
        <v>153</v>
      </c>
      <c r="EY1">
        <v>154</v>
      </c>
      <c r="EZ1">
        <v>155</v>
      </c>
      <c r="FA1">
        <v>156</v>
      </c>
      <c r="FB1">
        <v>157</v>
      </c>
      <c r="FC1">
        <v>158</v>
      </c>
      <c r="FD1">
        <v>159</v>
      </c>
      <c r="FE1">
        <v>160</v>
      </c>
      <c r="FF1">
        <v>161</v>
      </c>
      <c r="FG1">
        <v>162</v>
      </c>
      <c r="FH1">
        <v>163</v>
      </c>
      <c r="FI1">
        <v>164</v>
      </c>
      <c r="FJ1">
        <v>165</v>
      </c>
      <c r="FK1">
        <v>166</v>
      </c>
      <c r="FL1">
        <v>167</v>
      </c>
      <c r="FM1">
        <v>168</v>
      </c>
      <c r="FN1">
        <v>169</v>
      </c>
      <c r="FO1">
        <v>170</v>
      </c>
      <c r="FP1">
        <v>171</v>
      </c>
      <c r="FQ1">
        <v>172</v>
      </c>
      <c r="FR1">
        <v>173</v>
      </c>
      <c r="FS1">
        <v>174</v>
      </c>
      <c r="FT1">
        <v>175</v>
      </c>
      <c r="FU1">
        <v>176</v>
      </c>
      <c r="FV1">
        <v>177</v>
      </c>
      <c r="FW1">
        <v>178</v>
      </c>
      <c r="FX1">
        <v>179</v>
      </c>
      <c r="FY1">
        <v>180</v>
      </c>
      <c r="FZ1">
        <v>181</v>
      </c>
      <c r="GA1">
        <v>182</v>
      </c>
      <c r="GB1">
        <v>183</v>
      </c>
      <c r="GC1">
        <v>184</v>
      </c>
      <c r="GD1">
        <v>185</v>
      </c>
      <c r="GE1">
        <v>186</v>
      </c>
      <c r="GF1">
        <v>187</v>
      </c>
      <c r="GG1">
        <v>188</v>
      </c>
      <c r="GH1">
        <v>189</v>
      </c>
      <c r="GI1">
        <v>190</v>
      </c>
      <c r="GJ1">
        <v>191</v>
      </c>
      <c r="GK1">
        <v>192</v>
      </c>
      <c r="GL1">
        <v>193</v>
      </c>
      <c r="GM1">
        <v>194</v>
      </c>
      <c r="GN1">
        <v>195</v>
      </c>
      <c r="GO1">
        <v>196</v>
      </c>
      <c r="GP1">
        <v>197</v>
      </c>
      <c r="GQ1">
        <v>198</v>
      </c>
      <c r="GR1">
        <v>199</v>
      </c>
      <c r="GS1">
        <v>200</v>
      </c>
      <c r="GT1">
        <v>201</v>
      </c>
      <c r="GU1">
        <v>202</v>
      </c>
      <c r="GV1">
        <v>203</v>
      </c>
      <c r="GW1">
        <v>204</v>
      </c>
      <c r="GX1">
        <v>205</v>
      </c>
      <c r="GY1">
        <v>206</v>
      </c>
      <c r="GZ1">
        <v>207</v>
      </c>
      <c r="HA1">
        <v>208</v>
      </c>
      <c r="HB1">
        <v>209</v>
      </c>
      <c r="HC1">
        <v>210</v>
      </c>
      <c r="HD1">
        <v>211</v>
      </c>
      <c r="HE1">
        <v>212</v>
      </c>
      <c r="HF1">
        <v>213</v>
      </c>
      <c r="HG1">
        <v>214</v>
      </c>
      <c r="HH1">
        <v>215</v>
      </c>
      <c r="HI1">
        <v>216</v>
      </c>
      <c r="HJ1">
        <v>217</v>
      </c>
      <c r="HK1">
        <v>218</v>
      </c>
      <c r="HL1">
        <v>219</v>
      </c>
      <c r="HM1">
        <v>220</v>
      </c>
      <c r="HN1">
        <v>221</v>
      </c>
      <c r="HO1">
        <v>222</v>
      </c>
      <c r="HP1">
        <v>223</v>
      </c>
      <c r="HQ1">
        <v>224</v>
      </c>
      <c r="HR1">
        <v>225</v>
      </c>
      <c r="HS1">
        <v>226</v>
      </c>
      <c r="HT1">
        <v>227</v>
      </c>
      <c r="HU1">
        <v>228</v>
      </c>
      <c r="HV1">
        <v>229</v>
      </c>
      <c r="HW1">
        <v>230</v>
      </c>
      <c r="HX1">
        <v>231</v>
      </c>
      <c r="HY1">
        <v>232</v>
      </c>
      <c r="HZ1">
        <v>233</v>
      </c>
      <c r="IA1">
        <v>234</v>
      </c>
      <c r="IB1">
        <v>235</v>
      </c>
      <c r="IC1">
        <v>236</v>
      </c>
      <c r="ID1">
        <v>237</v>
      </c>
      <c r="IE1">
        <v>238</v>
      </c>
      <c r="IF1">
        <v>239</v>
      </c>
      <c r="IG1">
        <v>240</v>
      </c>
      <c r="IH1">
        <v>241</v>
      </c>
      <c r="II1">
        <v>242</v>
      </c>
      <c r="IJ1">
        <v>243</v>
      </c>
      <c r="IK1">
        <v>244</v>
      </c>
      <c r="IL1">
        <v>245</v>
      </c>
      <c r="IM1">
        <v>246</v>
      </c>
      <c r="IN1">
        <v>247</v>
      </c>
      <c r="IO1">
        <v>248</v>
      </c>
      <c r="IP1">
        <v>249</v>
      </c>
      <c r="IQ1">
        <v>250</v>
      </c>
      <c r="IR1">
        <v>251</v>
      </c>
      <c r="IS1">
        <v>252</v>
      </c>
      <c r="IT1">
        <v>253</v>
      </c>
      <c r="IU1">
        <v>254</v>
      </c>
      <c r="IV1">
        <v>255</v>
      </c>
      <c r="IW1">
        <v>256</v>
      </c>
      <c r="IX1">
        <v>257</v>
      </c>
      <c r="IY1">
        <v>258</v>
      </c>
      <c r="IZ1">
        <v>259</v>
      </c>
      <c r="JA1">
        <v>260</v>
      </c>
      <c r="JB1">
        <v>261</v>
      </c>
      <c r="JC1">
        <v>262</v>
      </c>
      <c r="JD1">
        <v>263</v>
      </c>
      <c r="JE1">
        <v>264</v>
      </c>
      <c r="JF1">
        <v>265</v>
      </c>
      <c r="JG1">
        <v>266</v>
      </c>
      <c r="JH1">
        <v>267</v>
      </c>
      <c r="JI1">
        <v>268</v>
      </c>
      <c r="JJ1">
        <v>269</v>
      </c>
      <c r="JK1">
        <v>270</v>
      </c>
      <c r="JL1">
        <v>271</v>
      </c>
      <c r="JM1">
        <v>272</v>
      </c>
      <c r="JN1">
        <v>273</v>
      </c>
      <c r="JO1">
        <v>274</v>
      </c>
      <c r="JP1">
        <v>275</v>
      </c>
      <c r="JQ1">
        <v>276</v>
      </c>
      <c r="JR1">
        <v>277</v>
      </c>
      <c r="JS1">
        <v>278</v>
      </c>
      <c r="JT1">
        <v>279</v>
      </c>
      <c r="JU1">
        <v>280</v>
      </c>
      <c r="JV1">
        <v>281</v>
      </c>
      <c r="JW1">
        <v>282</v>
      </c>
      <c r="JX1">
        <v>283</v>
      </c>
      <c r="JY1">
        <v>284</v>
      </c>
      <c r="JZ1">
        <v>286</v>
      </c>
      <c r="KA1">
        <v>287</v>
      </c>
      <c r="KB1">
        <v>288</v>
      </c>
      <c r="KC1">
        <v>289</v>
      </c>
      <c r="KD1">
        <v>290</v>
      </c>
      <c r="KE1">
        <v>291</v>
      </c>
      <c r="KF1">
        <v>292</v>
      </c>
      <c r="KG1">
        <v>293</v>
      </c>
      <c r="KH1">
        <v>294</v>
      </c>
      <c r="KI1">
        <v>295</v>
      </c>
      <c r="KJ1">
        <v>296</v>
      </c>
      <c r="KK1">
        <v>297</v>
      </c>
      <c r="KL1">
        <v>298</v>
      </c>
      <c r="KM1">
        <v>299</v>
      </c>
      <c r="KN1">
        <v>300</v>
      </c>
      <c r="KO1">
        <v>301</v>
      </c>
      <c r="KP1">
        <v>302</v>
      </c>
      <c r="KQ1">
        <v>303</v>
      </c>
      <c r="KR1">
        <v>304</v>
      </c>
      <c r="KS1">
        <v>305</v>
      </c>
      <c r="KT1">
        <v>306</v>
      </c>
      <c r="KU1">
        <v>307</v>
      </c>
      <c r="KV1">
        <v>308</v>
      </c>
      <c r="KW1">
        <v>309</v>
      </c>
      <c r="KX1">
        <v>310</v>
      </c>
      <c r="KY1">
        <v>311</v>
      </c>
      <c r="KZ1">
        <v>312</v>
      </c>
      <c r="LA1">
        <v>313</v>
      </c>
      <c r="LB1">
        <v>314</v>
      </c>
      <c r="LC1">
        <v>315</v>
      </c>
      <c r="LD1">
        <v>316</v>
      </c>
      <c r="LE1">
        <v>317</v>
      </c>
      <c r="LF1">
        <v>318</v>
      </c>
      <c r="LG1">
        <v>319</v>
      </c>
      <c r="LH1">
        <v>320</v>
      </c>
      <c r="LI1">
        <v>321</v>
      </c>
      <c r="LJ1">
        <v>322</v>
      </c>
      <c r="LK1">
        <v>323</v>
      </c>
      <c r="LL1">
        <v>324</v>
      </c>
      <c r="LM1">
        <v>325</v>
      </c>
      <c r="LN1">
        <v>326</v>
      </c>
      <c r="LO1">
        <v>327</v>
      </c>
      <c r="LP1">
        <v>328</v>
      </c>
      <c r="LQ1">
        <v>329</v>
      </c>
      <c r="LR1">
        <v>330</v>
      </c>
      <c r="LS1">
        <v>331</v>
      </c>
      <c r="LT1">
        <v>332</v>
      </c>
      <c r="LU1">
        <v>333</v>
      </c>
      <c r="LV1">
        <v>334</v>
      </c>
      <c r="LW1">
        <v>335</v>
      </c>
      <c r="LX1">
        <v>336</v>
      </c>
      <c r="LY1">
        <v>337</v>
      </c>
      <c r="LZ1">
        <v>338</v>
      </c>
      <c r="MA1">
        <v>339</v>
      </c>
      <c r="MB1">
        <v>340</v>
      </c>
      <c r="MC1">
        <v>341</v>
      </c>
      <c r="MD1">
        <v>342</v>
      </c>
      <c r="ME1">
        <v>343</v>
      </c>
      <c r="MF1">
        <v>344</v>
      </c>
      <c r="MG1">
        <v>345</v>
      </c>
      <c r="MH1">
        <v>346</v>
      </c>
      <c r="MI1">
        <v>347</v>
      </c>
      <c r="MJ1">
        <v>348</v>
      </c>
      <c r="MK1">
        <v>349</v>
      </c>
      <c r="ML1">
        <v>350</v>
      </c>
      <c r="MM1">
        <v>351</v>
      </c>
      <c r="MN1">
        <v>352</v>
      </c>
      <c r="MO1">
        <v>353</v>
      </c>
      <c r="MP1">
        <v>354</v>
      </c>
      <c r="MQ1">
        <v>355</v>
      </c>
      <c r="MR1">
        <v>356</v>
      </c>
      <c r="MS1">
        <v>357</v>
      </c>
      <c r="MT1">
        <v>358</v>
      </c>
      <c r="MU1">
        <v>359</v>
      </c>
      <c r="MV1">
        <v>360</v>
      </c>
      <c r="MW1">
        <v>361</v>
      </c>
      <c r="MX1">
        <v>362</v>
      </c>
      <c r="MY1">
        <v>363</v>
      </c>
      <c r="MZ1">
        <v>364</v>
      </c>
      <c r="NA1">
        <v>365</v>
      </c>
      <c r="NB1">
        <v>366</v>
      </c>
      <c r="NC1">
        <v>367</v>
      </c>
      <c r="ND1">
        <v>368</v>
      </c>
      <c r="NE1">
        <v>369</v>
      </c>
      <c r="NF1">
        <v>370</v>
      </c>
      <c r="NG1">
        <v>371</v>
      </c>
      <c r="NH1">
        <v>372</v>
      </c>
      <c r="NI1">
        <v>373</v>
      </c>
      <c r="NJ1">
        <v>374</v>
      </c>
      <c r="NK1">
        <v>375</v>
      </c>
      <c r="NL1">
        <v>376</v>
      </c>
      <c r="NM1">
        <v>377</v>
      </c>
      <c r="NN1">
        <v>378</v>
      </c>
      <c r="NO1">
        <v>379</v>
      </c>
      <c r="NP1">
        <v>380</v>
      </c>
      <c r="NQ1">
        <v>381</v>
      </c>
      <c r="NR1">
        <v>382</v>
      </c>
      <c r="NS1">
        <v>383</v>
      </c>
      <c r="NT1">
        <v>384</v>
      </c>
      <c r="NU1">
        <v>385</v>
      </c>
      <c r="NV1">
        <v>386</v>
      </c>
      <c r="NW1">
        <v>387</v>
      </c>
      <c r="NX1">
        <v>388</v>
      </c>
    </row>
    <row r="2" spans="1:388">
      <c r="A2" s="11" t="s">
        <v>15190</v>
      </c>
      <c r="B2" s="11" t="s">
        <v>15191</v>
      </c>
      <c r="C2" s="11" t="s">
        <v>15192</v>
      </c>
      <c r="D2" s="11" t="s">
        <v>15193</v>
      </c>
      <c r="E2" s="11" t="s">
        <v>15194</v>
      </c>
      <c r="F2" s="11" t="s">
        <v>15195</v>
      </c>
      <c r="G2" s="11" t="s">
        <v>15196</v>
      </c>
      <c r="H2" s="11" t="s">
        <v>15197</v>
      </c>
      <c r="I2" s="11" t="s">
        <v>15198</v>
      </c>
      <c r="J2" s="11" t="s">
        <v>3646</v>
      </c>
      <c r="K2" s="11" t="s">
        <v>3647</v>
      </c>
      <c r="L2" s="11" t="s">
        <v>9298</v>
      </c>
      <c r="M2" s="11" t="s">
        <v>9299</v>
      </c>
      <c r="N2" s="11" t="s">
        <v>9300</v>
      </c>
      <c r="O2" s="11" t="s">
        <v>9301</v>
      </c>
      <c r="P2" s="11" t="s">
        <v>9302</v>
      </c>
      <c r="Q2" s="11" t="s">
        <v>9303</v>
      </c>
      <c r="R2" s="11" t="s">
        <v>9304</v>
      </c>
      <c r="S2" s="11" t="s">
        <v>9305</v>
      </c>
      <c r="T2" s="11" t="s">
        <v>9306</v>
      </c>
      <c r="U2" s="11" t="s">
        <v>9307</v>
      </c>
      <c r="V2" s="11" t="s">
        <v>9308</v>
      </c>
      <c r="W2" s="11" t="s">
        <v>9309</v>
      </c>
      <c r="X2" s="11" t="s">
        <v>9310</v>
      </c>
      <c r="Y2" s="11" t="s">
        <v>9311</v>
      </c>
      <c r="Z2" s="11" t="s">
        <v>9312</v>
      </c>
      <c r="AA2" s="11" t="s">
        <v>9313</v>
      </c>
      <c r="AB2" s="11" t="s">
        <v>9314</v>
      </c>
      <c r="AC2" s="11" t="s">
        <v>9315</v>
      </c>
      <c r="AD2" s="11" t="s">
        <v>9316</v>
      </c>
      <c r="AE2" s="11" t="s">
        <v>9317</v>
      </c>
      <c r="AF2" s="11" t="s">
        <v>9318</v>
      </c>
      <c r="AG2" s="11" t="s">
        <v>9319</v>
      </c>
      <c r="AH2" s="11" t="s">
        <v>3670</v>
      </c>
      <c r="AI2" s="11" t="s">
        <v>3671</v>
      </c>
      <c r="AJ2" s="11" t="s">
        <v>9320</v>
      </c>
      <c r="AK2" s="11" t="s">
        <v>9321</v>
      </c>
      <c r="AL2" s="11" t="s">
        <v>9322</v>
      </c>
      <c r="AM2" s="11" t="s">
        <v>9323</v>
      </c>
      <c r="AN2" s="11" t="s">
        <v>9324</v>
      </c>
      <c r="AO2" s="11" t="s">
        <v>9325</v>
      </c>
      <c r="AP2" s="11" t="s">
        <v>9326</v>
      </c>
      <c r="AQ2" s="11" t="s">
        <v>9327</v>
      </c>
      <c r="AR2" s="11" t="s">
        <v>9328</v>
      </c>
      <c r="AS2" s="11" t="s">
        <v>9329</v>
      </c>
      <c r="AT2" s="11" t="s">
        <v>9330</v>
      </c>
      <c r="AU2" s="11" t="s">
        <v>9331</v>
      </c>
      <c r="AV2" s="11" t="s">
        <v>9332</v>
      </c>
      <c r="AW2" s="11" t="s">
        <v>9333</v>
      </c>
      <c r="AX2" s="11" t="s">
        <v>9334</v>
      </c>
      <c r="AY2" s="11" t="s">
        <v>9335</v>
      </c>
      <c r="AZ2" s="11" t="s">
        <v>9336</v>
      </c>
      <c r="BA2" s="11" t="s">
        <v>9337</v>
      </c>
      <c r="BB2" s="11" t="s">
        <v>9338</v>
      </c>
      <c r="BC2" s="11" t="s">
        <v>9339</v>
      </c>
      <c r="BD2" s="11" t="s">
        <v>9340</v>
      </c>
      <c r="BE2" s="11" t="s">
        <v>9341</v>
      </c>
      <c r="BF2" s="11" t="s">
        <v>9342</v>
      </c>
      <c r="BG2" s="11" t="s">
        <v>9343</v>
      </c>
      <c r="BH2" s="11" t="s">
        <v>9344</v>
      </c>
      <c r="BI2" s="11" t="s">
        <v>9345</v>
      </c>
      <c r="BJ2" s="11" t="s">
        <v>3698</v>
      </c>
      <c r="BK2" s="11" t="s">
        <v>3699</v>
      </c>
      <c r="BL2" s="11" t="s">
        <v>9346</v>
      </c>
      <c r="BM2" s="11" t="s">
        <v>9347</v>
      </c>
      <c r="BN2" s="11" t="s">
        <v>9348</v>
      </c>
      <c r="BO2" s="11" t="s">
        <v>9349</v>
      </c>
      <c r="BP2" s="11" t="s">
        <v>9350</v>
      </c>
      <c r="BQ2" s="11" t="s">
        <v>9351</v>
      </c>
      <c r="BR2" s="11" t="s">
        <v>9352</v>
      </c>
      <c r="BS2" s="11" t="s">
        <v>9353</v>
      </c>
      <c r="BT2" s="11" t="s">
        <v>9354</v>
      </c>
      <c r="BU2" s="11" t="s">
        <v>9355</v>
      </c>
      <c r="BV2" s="11" t="s">
        <v>9356</v>
      </c>
      <c r="BW2" s="11" t="s">
        <v>9357</v>
      </c>
      <c r="BX2" s="11" t="s">
        <v>9358</v>
      </c>
      <c r="BY2" s="11" t="s">
        <v>9359</v>
      </c>
      <c r="BZ2" s="11" t="s">
        <v>9360</v>
      </c>
      <c r="CA2" s="11" t="s">
        <v>9361</v>
      </c>
      <c r="CB2" s="11" t="s">
        <v>9362</v>
      </c>
      <c r="CC2" s="11" t="s">
        <v>9363</v>
      </c>
      <c r="CD2" s="11" t="s">
        <v>9364</v>
      </c>
      <c r="CE2" s="11" t="s">
        <v>9365</v>
      </c>
      <c r="CF2" s="11" t="s">
        <v>9366</v>
      </c>
      <c r="CG2" s="11" t="s">
        <v>9367</v>
      </c>
      <c r="CH2" s="11" t="s">
        <v>9368</v>
      </c>
      <c r="CI2" s="11" t="s">
        <v>9369</v>
      </c>
      <c r="CJ2" s="11" t="s">
        <v>9370</v>
      </c>
      <c r="CK2" s="11" t="s">
        <v>9371</v>
      </c>
      <c r="CL2" s="11" t="s">
        <v>9372</v>
      </c>
      <c r="CM2" s="11" t="s">
        <v>9373</v>
      </c>
      <c r="CN2" s="11" t="s">
        <v>9374</v>
      </c>
      <c r="CO2" s="11" t="s">
        <v>9375</v>
      </c>
      <c r="CP2" s="11" t="s">
        <v>9376</v>
      </c>
      <c r="CQ2" s="11" t="s">
        <v>9377</v>
      </c>
      <c r="CR2" s="11" t="s">
        <v>9378</v>
      </c>
      <c r="CS2" s="11" t="s">
        <v>9379</v>
      </c>
      <c r="CT2" s="11" t="s">
        <v>9380</v>
      </c>
      <c r="CU2" s="11" t="s">
        <v>9381</v>
      </c>
      <c r="CV2" s="11" t="s">
        <v>9382</v>
      </c>
      <c r="CW2" s="11" t="s">
        <v>9383</v>
      </c>
      <c r="CX2" s="11" t="s">
        <v>9384</v>
      </c>
      <c r="CY2" s="11" t="s">
        <v>9385</v>
      </c>
      <c r="CZ2" s="11" t="s">
        <v>9386</v>
      </c>
      <c r="DA2" s="11" t="s">
        <v>9387</v>
      </c>
      <c r="DB2" s="11" t="s">
        <v>9388</v>
      </c>
      <c r="DC2" s="11" t="s">
        <v>9389</v>
      </c>
      <c r="DD2" s="11" t="s">
        <v>9390</v>
      </c>
      <c r="DE2" s="11" t="s">
        <v>9391</v>
      </c>
      <c r="DF2" s="11" t="s">
        <v>9392</v>
      </c>
      <c r="DG2" s="11" t="s">
        <v>9393</v>
      </c>
      <c r="DH2" s="11" t="s">
        <v>9394</v>
      </c>
      <c r="DI2" s="11" t="s">
        <v>9395</v>
      </c>
      <c r="DJ2" s="11" t="s">
        <v>3758</v>
      </c>
      <c r="DK2" s="11" t="s">
        <v>3760</v>
      </c>
      <c r="DL2" s="11" t="s">
        <v>3761</v>
      </c>
      <c r="DM2" s="11" t="s">
        <v>3762</v>
      </c>
      <c r="DN2" s="11" t="s">
        <v>3763</v>
      </c>
      <c r="DO2" s="11" t="s">
        <v>3764</v>
      </c>
      <c r="DP2" s="11" t="s">
        <v>3765</v>
      </c>
      <c r="DQ2" s="11" t="s">
        <v>3766</v>
      </c>
      <c r="DR2" s="11" t="s">
        <v>3772</v>
      </c>
      <c r="DS2" s="11" t="s">
        <v>3774</v>
      </c>
      <c r="DT2" s="11" t="s">
        <v>3775</v>
      </c>
      <c r="DU2" s="11" t="s">
        <v>3776</v>
      </c>
      <c r="DV2" s="11" t="s">
        <v>3777</v>
      </c>
      <c r="DW2" s="11" t="s">
        <v>3778</v>
      </c>
      <c r="DX2" s="11" t="s">
        <v>3784</v>
      </c>
      <c r="DY2" s="11" t="s">
        <v>3786</v>
      </c>
      <c r="DZ2" s="11" t="s">
        <v>3787</v>
      </c>
      <c r="EA2" s="11" t="s">
        <v>3788</v>
      </c>
      <c r="EB2" s="11" t="s">
        <v>3789</v>
      </c>
      <c r="EC2" s="11" t="s">
        <v>9396</v>
      </c>
      <c r="ED2" s="11" t="s">
        <v>7912</v>
      </c>
      <c r="EE2" s="11" t="s">
        <v>7913</v>
      </c>
      <c r="EF2" s="11" t="s">
        <v>9397</v>
      </c>
      <c r="EG2" s="11" t="s">
        <v>3791</v>
      </c>
      <c r="EH2" s="11" t="s">
        <v>3792</v>
      </c>
      <c r="EI2" s="11" t="s">
        <v>9398</v>
      </c>
      <c r="EJ2" s="11" t="s">
        <v>3794</v>
      </c>
      <c r="EK2" s="11" t="s">
        <v>3795</v>
      </c>
      <c r="EL2" s="11" t="s">
        <v>9399</v>
      </c>
      <c r="EM2" s="11" t="s">
        <v>7915</v>
      </c>
      <c r="EN2" s="11" t="s">
        <v>7916</v>
      </c>
      <c r="EO2" s="11" t="s">
        <v>9400</v>
      </c>
      <c r="EP2" s="11" t="s">
        <v>3797</v>
      </c>
      <c r="EQ2" s="11" t="s">
        <v>3798</v>
      </c>
      <c r="ER2" s="11" t="s">
        <v>9401</v>
      </c>
      <c r="ES2" s="11" t="s">
        <v>7918</v>
      </c>
      <c r="ET2" s="11" t="s">
        <v>7919</v>
      </c>
      <c r="EU2" s="11" t="s">
        <v>9402</v>
      </c>
      <c r="EV2" s="11" t="s">
        <v>7921</v>
      </c>
      <c r="EW2" s="11" t="s">
        <v>7922</v>
      </c>
      <c r="EX2" s="11" t="s">
        <v>9403</v>
      </c>
      <c r="EY2" s="11" t="s">
        <v>9404</v>
      </c>
      <c r="EZ2" s="11" t="s">
        <v>9405</v>
      </c>
      <c r="FA2" s="11" t="s">
        <v>9406</v>
      </c>
      <c r="FB2" s="11" t="s">
        <v>9407</v>
      </c>
      <c r="FC2" s="11" t="s">
        <v>9408</v>
      </c>
      <c r="FD2" s="11" t="s">
        <v>9409</v>
      </c>
      <c r="FE2" s="11" t="s">
        <v>9410</v>
      </c>
      <c r="FF2" s="11" t="s">
        <v>9411</v>
      </c>
      <c r="FG2" s="11" t="s">
        <v>9412</v>
      </c>
      <c r="FH2" s="11" t="s">
        <v>9413</v>
      </c>
      <c r="FI2" s="11" t="s">
        <v>9414</v>
      </c>
      <c r="FJ2" s="11" t="s">
        <v>9415</v>
      </c>
      <c r="FK2" s="11" t="s">
        <v>9416</v>
      </c>
      <c r="FL2" s="11" t="s">
        <v>9417</v>
      </c>
      <c r="FM2" s="11" t="s">
        <v>9418</v>
      </c>
      <c r="FN2" s="11" t="s">
        <v>9419</v>
      </c>
      <c r="FO2" s="11" t="s">
        <v>9420</v>
      </c>
      <c r="FP2" s="11" t="s">
        <v>9421</v>
      </c>
      <c r="FQ2" s="11" t="s">
        <v>9422</v>
      </c>
      <c r="FR2" s="11" t="s">
        <v>9423</v>
      </c>
      <c r="FS2" s="11" t="s">
        <v>9424</v>
      </c>
      <c r="FT2" s="11" t="s">
        <v>9425</v>
      </c>
      <c r="FU2" s="11" t="s">
        <v>9426</v>
      </c>
      <c r="FV2" s="11" t="s">
        <v>9427</v>
      </c>
      <c r="FW2" s="11" t="s">
        <v>9428</v>
      </c>
      <c r="FX2" s="11" t="s">
        <v>9429</v>
      </c>
      <c r="FY2" s="11" t="s">
        <v>9430</v>
      </c>
      <c r="FZ2" s="11" t="s">
        <v>9431</v>
      </c>
      <c r="GA2" s="11" t="s">
        <v>9432</v>
      </c>
      <c r="GB2" s="11" t="s">
        <v>9433</v>
      </c>
      <c r="GC2" s="11" t="s">
        <v>9434</v>
      </c>
      <c r="GD2" s="11" t="s">
        <v>9435</v>
      </c>
      <c r="GE2" s="11" t="s">
        <v>9436</v>
      </c>
      <c r="GF2" s="11" t="s">
        <v>9437</v>
      </c>
      <c r="GG2" s="11" t="s">
        <v>9438</v>
      </c>
      <c r="GH2" s="11" t="s">
        <v>9439</v>
      </c>
      <c r="GI2" s="11" t="s">
        <v>9440</v>
      </c>
      <c r="GJ2" s="11" t="s">
        <v>9441</v>
      </c>
      <c r="GK2" s="11" t="s">
        <v>9442</v>
      </c>
      <c r="GL2" s="11" t="s">
        <v>9443</v>
      </c>
      <c r="GM2" s="11" t="s">
        <v>9444</v>
      </c>
      <c r="GN2" s="11" t="s">
        <v>9445</v>
      </c>
      <c r="GO2" s="11" t="s">
        <v>9446</v>
      </c>
      <c r="GP2" s="11" t="s">
        <v>9447</v>
      </c>
      <c r="GQ2" s="11" t="s">
        <v>9448</v>
      </c>
      <c r="GR2" s="11" t="s">
        <v>9449</v>
      </c>
      <c r="GS2" s="11" t="s">
        <v>3854</v>
      </c>
      <c r="GT2" s="11" t="s">
        <v>3767</v>
      </c>
      <c r="GU2" s="11" t="s">
        <v>3768</v>
      </c>
      <c r="GV2" s="11" t="s">
        <v>3769</v>
      </c>
      <c r="GW2" s="11" t="s">
        <v>3770</v>
      </c>
      <c r="GX2" s="11" t="s">
        <v>3771</v>
      </c>
      <c r="GY2" s="11" t="s">
        <v>3855</v>
      </c>
      <c r="GZ2" s="11" t="s">
        <v>3779</v>
      </c>
      <c r="HA2" s="11" t="s">
        <v>3780</v>
      </c>
      <c r="HB2" s="11" t="s">
        <v>3781</v>
      </c>
      <c r="HC2" s="11" t="s">
        <v>3782</v>
      </c>
      <c r="HD2" s="11" t="s">
        <v>3783</v>
      </c>
      <c r="HE2" s="11" t="s">
        <v>3856</v>
      </c>
      <c r="HF2" s="11" t="s">
        <v>9450</v>
      </c>
      <c r="HG2" s="11" t="s">
        <v>9451</v>
      </c>
      <c r="HH2" s="11" t="s">
        <v>9452</v>
      </c>
      <c r="HI2" s="11" t="s">
        <v>9453</v>
      </c>
      <c r="HJ2" s="11" t="s">
        <v>9454</v>
      </c>
      <c r="HK2" s="11" t="s">
        <v>9455</v>
      </c>
      <c r="HL2" s="11" t="s">
        <v>9456</v>
      </c>
      <c r="HM2" s="11" t="s">
        <v>9457</v>
      </c>
      <c r="HN2" s="11" t="s">
        <v>9458</v>
      </c>
      <c r="HO2" s="11" t="s">
        <v>9459</v>
      </c>
      <c r="HP2" s="11" t="s">
        <v>9460</v>
      </c>
      <c r="HQ2" s="11" t="s">
        <v>9461</v>
      </c>
      <c r="HR2" s="11" t="s">
        <v>9462</v>
      </c>
      <c r="HS2" s="11" t="s">
        <v>3759</v>
      </c>
      <c r="HT2" s="11" t="s">
        <v>3773</v>
      </c>
      <c r="HU2" s="11" t="s">
        <v>3785</v>
      </c>
      <c r="HV2" s="11" t="s">
        <v>9463</v>
      </c>
      <c r="HW2" s="11" t="s">
        <v>9464</v>
      </c>
      <c r="HX2" s="11" t="s">
        <v>9465</v>
      </c>
      <c r="HY2" s="11" t="s">
        <v>9466</v>
      </c>
      <c r="HZ2" s="11" t="s">
        <v>3862</v>
      </c>
      <c r="IA2" s="11" t="s">
        <v>3863</v>
      </c>
      <c r="IB2" s="11" t="s">
        <v>9467</v>
      </c>
      <c r="IC2" s="11" t="s">
        <v>7924</v>
      </c>
      <c r="ID2" s="11" t="s">
        <v>7925</v>
      </c>
      <c r="IE2" s="11" t="s">
        <v>7926</v>
      </c>
      <c r="IF2" s="11" t="s">
        <v>9468</v>
      </c>
      <c r="IG2" s="11" t="s">
        <v>9469</v>
      </c>
      <c r="IH2" s="11" t="s">
        <v>9470</v>
      </c>
      <c r="II2" s="11" t="s">
        <v>9471</v>
      </c>
      <c r="IJ2" s="11" t="s">
        <v>7938</v>
      </c>
      <c r="IK2" s="11" t="s">
        <v>3868</v>
      </c>
      <c r="IL2" s="11" t="s">
        <v>3912</v>
      </c>
      <c r="IM2" s="11" t="s">
        <v>3878</v>
      </c>
      <c r="IN2" s="11" t="s">
        <v>7966</v>
      </c>
      <c r="IO2" s="11" t="s">
        <v>3871</v>
      </c>
      <c r="IP2" s="11" t="s">
        <v>3858</v>
      </c>
      <c r="IQ2" s="11" t="s">
        <v>3859</v>
      </c>
      <c r="IR2" s="11" t="s">
        <v>9472</v>
      </c>
      <c r="IS2" s="11" t="s">
        <v>9473</v>
      </c>
      <c r="IT2" s="11" t="s">
        <v>9474</v>
      </c>
      <c r="IU2" s="11" t="s">
        <v>9475</v>
      </c>
      <c r="IV2" s="11" t="s">
        <v>9476</v>
      </c>
      <c r="IW2" s="11" t="s">
        <v>9477</v>
      </c>
      <c r="IX2" s="11" t="s">
        <v>9478</v>
      </c>
      <c r="IY2" s="11" t="s">
        <v>9479</v>
      </c>
      <c r="IZ2" s="11" t="s">
        <v>7940</v>
      </c>
      <c r="JA2" s="11" t="s">
        <v>7942</v>
      </c>
      <c r="JB2" s="11" t="s">
        <v>7943</v>
      </c>
      <c r="JC2" s="11" t="s">
        <v>3875</v>
      </c>
      <c r="JD2" s="11" t="s">
        <v>3876</v>
      </c>
      <c r="JE2" s="11" t="s">
        <v>3903</v>
      </c>
      <c r="JF2" s="11" t="s">
        <v>3904</v>
      </c>
      <c r="JG2" s="11" t="s">
        <v>3905</v>
      </c>
      <c r="JH2" s="11" t="s">
        <v>3906</v>
      </c>
      <c r="JI2" s="11" t="s">
        <v>7957</v>
      </c>
      <c r="JJ2" s="11" t="s">
        <v>7962</v>
      </c>
      <c r="JK2" s="11" t="s">
        <v>7933</v>
      </c>
      <c r="JL2" s="11" t="s">
        <v>7934</v>
      </c>
      <c r="JM2" s="11" t="s">
        <v>3901</v>
      </c>
      <c r="JN2" s="11" t="s">
        <v>3902</v>
      </c>
      <c r="JO2" s="11" t="s">
        <v>3872</v>
      </c>
      <c r="JP2" s="11" t="s">
        <v>3873</v>
      </c>
      <c r="JQ2" s="11" t="s">
        <v>3874</v>
      </c>
      <c r="JR2" s="11" t="s">
        <v>3881</v>
      </c>
      <c r="JS2" s="11" t="s">
        <v>3882</v>
      </c>
      <c r="JT2" s="11" t="s">
        <v>9480</v>
      </c>
      <c r="JU2" s="11" t="s">
        <v>9481</v>
      </c>
      <c r="JV2" s="11" t="s">
        <v>9482</v>
      </c>
      <c r="JW2" s="11" t="s">
        <v>9483</v>
      </c>
      <c r="JX2" s="11" t="s">
        <v>9484</v>
      </c>
      <c r="JY2" s="11" t="s">
        <v>9485</v>
      </c>
      <c r="JZ2" s="11" t="s">
        <v>9486</v>
      </c>
      <c r="KA2" s="11" t="s">
        <v>9487</v>
      </c>
      <c r="KB2" s="11" t="s">
        <v>9488</v>
      </c>
      <c r="KC2" s="11" t="s">
        <v>9489</v>
      </c>
      <c r="KD2" s="11" t="s">
        <v>9490</v>
      </c>
      <c r="KE2" s="11" t="s">
        <v>9491</v>
      </c>
      <c r="KF2" s="11" t="s">
        <v>9492</v>
      </c>
      <c r="KG2" s="11" t="s">
        <v>9493</v>
      </c>
      <c r="KH2" s="11" t="s">
        <v>9494</v>
      </c>
      <c r="KI2" s="11" t="s">
        <v>9495</v>
      </c>
      <c r="KJ2" s="11" t="s">
        <v>9496</v>
      </c>
      <c r="KK2" s="11" t="s">
        <v>3877</v>
      </c>
      <c r="KL2" s="11" t="s">
        <v>3879</v>
      </c>
      <c r="KM2" s="11" t="s">
        <v>3880</v>
      </c>
      <c r="KN2" s="11" t="s">
        <v>3883</v>
      </c>
      <c r="KO2" s="11" t="s">
        <v>3884</v>
      </c>
      <c r="KP2" s="11" t="s">
        <v>9497</v>
      </c>
      <c r="KQ2" s="11" t="s">
        <v>9498</v>
      </c>
      <c r="KR2" s="11" t="s">
        <v>9499</v>
      </c>
      <c r="KS2" s="11" t="s">
        <v>9500</v>
      </c>
      <c r="KT2" s="11" t="s">
        <v>3869</v>
      </c>
      <c r="KU2" s="11" t="s">
        <v>7965</v>
      </c>
      <c r="KV2" s="11" t="s">
        <v>3907</v>
      </c>
      <c r="KW2" s="11" t="s">
        <v>3911</v>
      </c>
      <c r="KX2" s="11" t="s">
        <v>8005</v>
      </c>
      <c r="KY2" s="11" t="s">
        <v>3910</v>
      </c>
      <c r="KZ2" s="11" t="s">
        <v>7984</v>
      </c>
      <c r="LA2" s="11" t="s">
        <v>9501</v>
      </c>
      <c r="LB2" s="11" t="s">
        <v>9502</v>
      </c>
      <c r="LC2" s="11" t="s">
        <v>3866</v>
      </c>
      <c r="LD2" s="11" t="s">
        <v>7950</v>
      </c>
      <c r="LE2" s="11" t="s">
        <v>7954</v>
      </c>
      <c r="LF2" s="11" t="s">
        <v>7973</v>
      </c>
      <c r="LG2" s="11" t="s">
        <v>7977</v>
      </c>
      <c r="LH2" s="11" t="s">
        <v>7930</v>
      </c>
      <c r="LI2" s="11" t="s">
        <v>7931</v>
      </c>
      <c r="LJ2" s="11" t="s">
        <v>9503</v>
      </c>
      <c r="LK2" s="11" t="s">
        <v>7936</v>
      </c>
      <c r="LL2" s="11" t="s">
        <v>7937</v>
      </c>
      <c r="LM2" s="11" t="s">
        <v>3867</v>
      </c>
      <c r="LN2" s="11" t="s">
        <v>7939</v>
      </c>
      <c r="LO2" s="11" t="s">
        <v>7941</v>
      </c>
      <c r="LP2" s="11" t="s">
        <v>8004</v>
      </c>
      <c r="LQ2" s="11" t="s">
        <v>7944</v>
      </c>
      <c r="LR2" s="11" t="s">
        <v>7945</v>
      </c>
      <c r="LS2" s="11" t="s">
        <v>7946</v>
      </c>
      <c r="LT2" s="11" t="s">
        <v>7947</v>
      </c>
      <c r="LU2" s="11" t="s">
        <v>7948</v>
      </c>
      <c r="LV2" s="11" t="s">
        <v>7972</v>
      </c>
      <c r="LW2" s="11" t="s">
        <v>7949</v>
      </c>
      <c r="LX2" s="11" t="s">
        <v>3895</v>
      </c>
      <c r="LY2" s="11" t="s">
        <v>3896</v>
      </c>
      <c r="LZ2" s="11" t="s">
        <v>3897</v>
      </c>
      <c r="MA2" s="11" t="s">
        <v>3898</v>
      </c>
      <c r="MB2" s="11" t="s">
        <v>3899</v>
      </c>
      <c r="MC2" s="11" t="s">
        <v>3900</v>
      </c>
      <c r="MD2" s="11" t="s">
        <v>7951</v>
      </c>
      <c r="ME2" s="11" t="s">
        <v>7952</v>
      </c>
      <c r="MF2" s="11" t="s">
        <v>7953</v>
      </c>
      <c r="MG2" s="11" t="s">
        <v>7955</v>
      </c>
      <c r="MH2" s="11" t="s">
        <v>7956</v>
      </c>
      <c r="MI2" s="11" t="s">
        <v>7958</v>
      </c>
      <c r="MJ2" s="11" t="s">
        <v>7959</v>
      </c>
      <c r="MK2" s="11" t="s">
        <v>7960</v>
      </c>
      <c r="ML2" s="11" t="s">
        <v>7961</v>
      </c>
      <c r="MM2" s="11" t="s">
        <v>8006</v>
      </c>
      <c r="MN2" s="11" t="s">
        <v>8007</v>
      </c>
      <c r="MO2" s="11" t="s">
        <v>7928</v>
      </c>
      <c r="MP2" s="11" t="s">
        <v>7929</v>
      </c>
      <c r="MQ2" s="11" t="s">
        <v>7963</v>
      </c>
      <c r="MR2" s="11" t="s">
        <v>7964</v>
      </c>
      <c r="MS2" s="11" t="s">
        <v>7967</v>
      </c>
      <c r="MT2" s="11" t="s">
        <v>7968</v>
      </c>
      <c r="MU2" s="11" t="s">
        <v>7969</v>
      </c>
      <c r="MV2" s="11" t="s">
        <v>7970</v>
      </c>
      <c r="MW2" s="11" t="s">
        <v>7971</v>
      </c>
      <c r="MX2" s="11" t="s">
        <v>3908</v>
      </c>
      <c r="MY2" s="11" t="s">
        <v>3909</v>
      </c>
      <c r="MZ2" s="11" t="s">
        <v>7974</v>
      </c>
      <c r="NA2" s="11" t="s">
        <v>7975</v>
      </c>
      <c r="NB2" s="11" t="s">
        <v>7976</v>
      </c>
      <c r="NC2" s="11" t="s">
        <v>7978</v>
      </c>
      <c r="ND2" s="11" t="s">
        <v>7979</v>
      </c>
      <c r="NE2" s="11" t="s">
        <v>7980</v>
      </c>
      <c r="NF2" s="11" t="s">
        <v>7981</v>
      </c>
      <c r="NG2" s="11" t="s">
        <v>7982</v>
      </c>
      <c r="NH2" s="11" t="s">
        <v>7983</v>
      </c>
      <c r="NI2" s="11" t="s">
        <v>7985</v>
      </c>
      <c r="NJ2" s="11" t="s">
        <v>7986</v>
      </c>
      <c r="NK2" s="11" t="s">
        <v>9504</v>
      </c>
      <c r="NL2" s="11" t="s">
        <v>9505</v>
      </c>
      <c r="NM2" s="11" t="s">
        <v>9506</v>
      </c>
      <c r="NN2" s="11" t="s">
        <v>7978</v>
      </c>
      <c r="NO2" s="11" t="s">
        <v>7979</v>
      </c>
      <c r="NP2" s="11" t="s">
        <v>7980</v>
      </c>
      <c r="NQ2" s="11" t="s">
        <v>7981</v>
      </c>
      <c r="NR2" s="11" t="s">
        <v>7982</v>
      </c>
      <c r="NS2" s="11" t="s">
        <v>7983</v>
      </c>
      <c r="NT2" s="11" t="s">
        <v>7985</v>
      </c>
      <c r="NU2" s="11" t="s">
        <v>7986</v>
      </c>
      <c r="NV2" s="11" t="s">
        <v>9504</v>
      </c>
      <c r="NW2" s="11" t="s">
        <v>9505</v>
      </c>
      <c r="NX2" s="11" t="s">
        <v>9506</v>
      </c>
    </row>
    <row r="3" spans="1:388">
      <c r="A3" t="s">
        <v>15199</v>
      </c>
      <c r="B3">
        <v>6315626402</v>
      </c>
      <c r="C3" t="s">
        <v>8885</v>
      </c>
      <c r="D3" t="s">
        <v>15200</v>
      </c>
      <c r="E3">
        <v>17319625</v>
      </c>
      <c r="F3" t="s">
        <v>4193</v>
      </c>
      <c r="G3" t="s">
        <v>3960</v>
      </c>
      <c r="H3" t="s">
        <v>3931</v>
      </c>
      <c r="I3" t="s">
        <v>3932</v>
      </c>
      <c r="L3">
        <v>245</v>
      </c>
      <c r="M3">
        <v>327</v>
      </c>
      <c r="T3">
        <v>68877</v>
      </c>
      <c r="U3">
        <v>108487</v>
      </c>
      <c r="Z3">
        <v>29892</v>
      </c>
      <c r="AA3">
        <v>16601</v>
      </c>
      <c r="AB3">
        <v>8185</v>
      </c>
      <c r="AC3">
        <v>7494</v>
      </c>
      <c r="AD3">
        <v>107199</v>
      </c>
      <c r="AE3">
        <v>132909</v>
      </c>
      <c r="AF3">
        <v>14</v>
      </c>
      <c r="AG3">
        <v>16</v>
      </c>
      <c r="AL3">
        <v>176445</v>
      </c>
      <c r="AM3">
        <v>159046</v>
      </c>
      <c r="AN3">
        <v>1002540</v>
      </c>
      <c r="AO3">
        <v>997343</v>
      </c>
      <c r="AP3">
        <v>1009921</v>
      </c>
      <c r="AQ3">
        <v>510562</v>
      </c>
      <c r="AR3">
        <v>59798</v>
      </c>
      <c r="AS3">
        <v>35359</v>
      </c>
      <c r="AT3">
        <v>2248718</v>
      </c>
      <c r="AU3">
        <v>1702325</v>
      </c>
      <c r="AV3">
        <v>216547</v>
      </c>
      <c r="AW3">
        <v>216547</v>
      </c>
      <c r="BF3">
        <v>1923630</v>
      </c>
      <c r="BG3">
        <v>1376206</v>
      </c>
      <c r="BH3">
        <v>2140177</v>
      </c>
      <c r="BI3">
        <v>1592753</v>
      </c>
      <c r="BL3">
        <v>0</v>
      </c>
      <c r="BN3">
        <v>5964</v>
      </c>
      <c r="BO3">
        <v>14656</v>
      </c>
      <c r="BP3">
        <v>18470</v>
      </c>
      <c r="BQ3">
        <v>17165</v>
      </c>
      <c r="BT3">
        <v>29709</v>
      </c>
      <c r="BU3">
        <v>52340</v>
      </c>
      <c r="BV3">
        <v>0</v>
      </c>
      <c r="BW3">
        <v>44611</v>
      </c>
      <c r="BX3">
        <v>167561</v>
      </c>
      <c r="BY3">
        <v>128367</v>
      </c>
      <c r="CB3">
        <v>186031</v>
      </c>
      <c r="CC3">
        <v>190142</v>
      </c>
      <c r="CD3">
        <v>2355918</v>
      </c>
      <c r="CE3">
        <v>1835235</v>
      </c>
      <c r="CF3">
        <v>273359</v>
      </c>
      <c r="CG3">
        <v>210847</v>
      </c>
      <c r="CH3">
        <v>778989</v>
      </c>
      <c r="CI3">
        <v>688254</v>
      </c>
      <c r="CJ3">
        <v>62297</v>
      </c>
      <c r="CK3">
        <v>16997</v>
      </c>
      <c r="CL3">
        <v>3043</v>
      </c>
      <c r="CM3">
        <v>12968</v>
      </c>
      <c r="CN3">
        <v>130372</v>
      </c>
      <c r="CO3">
        <v>487632</v>
      </c>
      <c r="CP3">
        <v>263124</v>
      </c>
      <c r="CQ3">
        <v>157413</v>
      </c>
      <c r="CR3">
        <v>705491</v>
      </c>
      <c r="CS3">
        <v>1022502</v>
      </c>
      <c r="CT3">
        <v>-158066</v>
      </c>
      <c r="CU3">
        <v>-209444</v>
      </c>
      <c r="CV3">
        <v>547425</v>
      </c>
      <c r="CW3">
        <v>813058</v>
      </c>
      <c r="CX3">
        <v>180048</v>
      </c>
      <c r="CY3">
        <v>131422</v>
      </c>
      <c r="CZ3">
        <v>21982</v>
      </c>
      <c r="DA3">
        <v>-78022</v>
      </c>
      <c r="DB3">
        <v>547425</v>
      </c>
      <c r="DC3">
        <v>813058</v>
      </c>
      <c r="DD3">
        <v>1650638</v>
      </c>
      <c r="DE3">
        <v>1449629</v>
      </c>
      <c r="DF3">
        <v>598290</v>
      </c>
      <c r="DG3">
        <v>550528</v>
      </c>
      <c r="DH3">
        <v>1052348</v>
      </c>
      <c r="DI3">
        <v>899101</v>
      </c>
      <c r="DJ3">
        <v>216547</v>
      </c>
      <c r="DK3">
        <v>539738</v>
      </c>
      <c r="DL3">
        <v>756285</v>
      </c>
      <c r="DM3">
        <v>0</v>
      </c>
      <c r="DN3">
        <v>836467</v>
      </c>
      <c r="DO3">
        <v>836467</v>
      </c>
      <c r="DP3">
        <v>547424</v>
      </c>
      <c r="DQ3">
        <v>547424</v>
      </c>
      <c r="DR3">
        <v>216547</v>
      </c>
      <c r="DS3">
        <v>1376206</v>
      </c>
      <c r="DT3">
        <v>1592753</v>
      </c>
      <c r="DU3">
        <v>0</v>
      </c>
      <c r="DV3">
        <v>547424</v>
      </c>
      <c r="DW3">
        <v>547424</v>
      </c>
      <c r="DX3">
        <v>216547</v>
      </c>
      <c r="DY3">
        <v>1923630</v>
      </c>
      <c r="DZ3">
        <v>2140177</v>
      </c>
      <c r="EA3">
        <v>813057</v>
      </c>
      <c r="EB3">
        <v>0</v>
      </c>
      <c r="EC3">
        <v>1569342</v>
      </c>
      <c r="ED3">
        <v>23410</v>
      </c>
      <c r="EE3">
        <v>0</v>
      </c>
      <c r="EF3">
        <v>23410</v>
      </c>
      <c r="EG3">
        <v>836467</v>
      </c>
      <c r="EH3">
        <v>0</v>
      </c>
      <c r="EI3">
        <v>1592752</v>
      </c>
      <c r="EJ3">
        <v>813057</v>
      </c>
      <c r="EK3">
        <v>0</v>
      </c>
      <c r="EL3">
        <v>1352795</v>
      </c>
      <c r="EM3">
        <v>23410</v>
      </c>
      <c r="EN3">
        <v>0</v>
      </c>
      <c r="EO3">
        <v>23410</v>
      </c>
      <c r="EP3">
        <v>836467</v>
      </c>
      <c r="EQ3">
        <v>0</v>
      </c>
      <c r="ER3">
        <v>1376205</v>
      </c>
      <c r="ES3">
        <v>0</v>
      </c>
      <c r="ET3">
        <v>0</v>
      </c>
      <c r="EU3">
        <v>216547</v>
      </c>
      <c r="EV3">
        <v>0</v>
      </c>
      <c r="EW3">
        <v>0</v>
      </c>
      <c r="EX3">
        <v>216547</v>
      </c>
      <c r="EY3">
        <v>2140177</v>
      </c>
      <c r="EZ3">
        <v>1592753</v>
      </c>
      <c r="FA3">
        <v>0</v>
      </c>
      <c r="FB3">
        <v>166</v>
      </c>
      <c r="FC3">
        <v>173521</v>
      </c>
      <c r="FD3">
        <v>209940</v>
      </c>
      <c r="FE3">
        <v>24108</v>
      </c>
      <c r="FF3">
        <v>19979</v>
      </c>
      <c r="FG3">
        <v>0</v>
      </c>
      <c r="FH3">
        <v>3866</v>
      </c>
      <c r="FI3">
        <v>44564</v>
      </c>
      <c r="FJ3">
        <v>131328</v>
      </c>
      <c r="FK3">
        <v>366671</v>
      </c>
      <c r="FL3">
        <v>305276</v>
      </c>
      <c r="FM3">
        <v>406850</v>
      </c>
      <c r="FN3">
        <v>329470</v>
      </c>
      <c r="FO3">
        <v>329</v>
      </c>
      <c r="FP3">
        <v>13764</v>
      </c>
      <c r="FQ3">
        <v>193706</v>
      </c>
      <c r="FR3">
        <v>136701</v>
      </c>
      <c r="FS3">
        <v>96936</v>
      </c>
      <c r="FT3">
        <v>80126</v>
      </c>
      <c r="FU3">
        <v>570312</v>
      </c>
      <c r="FV3">
        <v>532429</v>
      </c>
      <c r="FW3">
        <v>0</v>
      </c>
      <c r="FX3">
        <v>166</v>
      </c>
      <c r="FY3">
        <v>26389</v>
      </c>
      <c r="FZ3">
        <v>38685</v>
      </c>
      <c r="GA3">
        <v>-26389</v>
      </c>
      <c r="GB3">
        <v>-38519</v>
      </c>
      <c r="GC3">
        <v>44564</v>
      </c>
      <c r="GD3">
        <v>131328</v>
      </c>
      <c r="GE3">
        <v>-44564</v>
      </c>
      <c r="GF3">
        <v>-131328</v>
      </c>
      <c r="GG3">
        <v>499359</v>
      </c>
      <c r="GH3">
        <v>362582</v>
      </c>
      <c r="GI3">
        <v>510562</v>
      </c>
      <c r="GJ3">
        <v>147980</v>
      </c>
      <c r="GK3">
        <v>1009921</v>
      </c>
      <c r="GL3">
        <v>510562</v>
      </c>
      <c r="GM3">
        <v>0</v>
      </c>
      <c r="GN3">
        <v>0</v>
      </c>
    </row>
    <row r="4" spans="1:388">
      <c r="A4" t="s">
        <v>15201</v>
      </c>
      <c r="B4">
        <v>7736659589</v>
      </c>
      <c r="C4" t="s">
        <v>4191</v>
      </c>
      <c r="D4" t="s">
        <v>51</v>
      </c>
      <c r="E4">
        <v>17686620</v>
      </c>
      <c r="F4" t="s">
        <v>8010</v>
      </c>
      <c r="G4" t="s">
        <v>3936</v>
      </c>
      <c r="H4" t="s">
        <v>3931</v>
      </c>
      <c r="I4" t="s">
        <v>3932</v>
      </c>
      <c r="L4">
        <v>360697</v>
      </c>
      <c r="M4">
        <v>195560</v>
      </c>
      <c r="T4">
        <v>94305</v>
      </c>
      <c r="U4">
        <v>152238</v>
      </c>
      <c r="X4">
        <v>749643</v>
      </c>
      <c r="Y4">
        <v>338100</v>
      </c>
      <c r="Z4">
        <v>59883</v>
      </c>
      <c r="AA4">
        <v>58812</v>
      </c>
      <c r="AB4">
        <v>5145</v>
      </c>
      <c r="AC4">
        <v>9779</v>
      </c>
      <c r="AD4">
        <v>1269673</v>
      </c>
      <c r="AE4">
        <v>754489</v>
      </c>
      <c r="AF4">
        <v>4635</v>
      </c>
      <c r="AG4">
        <v>6892</v>
      </c>
      <c r="AJ4">
        <v>932</v>
      </c>
      <c r="AK4">
        <v>439</v>
      </c>
      <c r="AL4">
        <v>135076</v>
      </c>
      <c r="AM4">
        <v>148122</v>
      </c>
      <c r="AN4">
        <v>71363</v>
      </c>
      <c r="AO4">
        <v>55023</v>
      </c>
      <c r="AP4">
        <v>363937</v>
      </c>
      <c r="AQ4">
        <v>217620</v>
      </c>
      <c r="AR4">
        <v>7223</v>
      </c>
      <c r="AS4">
        <v>21350</v>
      </c>
      <c r="AT4">
        <v>583166</v>
      </c>
      <c r="AU4">
        <v>449446</v>
      </c>
      <c r="AV4">
        <v>16000</v>
      </c>
      <c r="AW4">
        <v>16000</v>
      </c>
      <c r="BD4">
        <v>2400</v>
      </c>
      <c r="BE4">
        <v>2400</v>
      </c>
      <c r="BF4">
        <v>869041</v>
      </c>
      <c r="BG4">
        <v>715038</v>
      </c>
      <c r="BH4">
        <v>887441</v>
      </c>
      <c r="BI4">
        <v>733438</v>
      </c>
      <c r="BL4">
        <v>493000</v>
      </c>
      <c r="BM4">
        <v>233986</v>
      </c>
      <c r="BN4">
        <v>12035</v>
      </c>
      <c r="BO4">
        <v>17739</v>
      </c>
      <c r="BP4">
        <v>65402</v>
      </c>
      <c r="BQ4">
        <v>64063</v>
      </c>
      <c r="BT4">
        <v>526533</v>
      </c>
      <c r="BU4">
        <v>288426</v>
      </c>
      <c r="BV4">
        <v>182150</v>
      </c>
      <c r="BW4">
        <v>182</v>
      </c>
      <c r="BX4">
        <v>191313</v>
      </c>
      <c r="BY4">
        <v>117826</v>
      </c>
      <c r="CB4">
        <v>438865</v>
      </c>
      <c r="CC4">
        <v>182071</v>
      </c>
      <c r="CD4">
        <v>1852839</v>
      </c>
      <c r="CE4">
        <v>1203935</v>
      </c>
      <c r="CF4">
        <v>383471</v>
      </c>
      <c r="CG4">
        <v>367534</v>
      </c>
      <c r="CH4">
        <v>735363</v>
      </c>
      <c r="CI4">
        <v>565644</v>
      </c>
      <c r="CJ4">
        <v>30155</v>
      </c>
      <c r="CK4">
        <v>14647</v>
      </c>
      <c r="CL4">
        <v>33089</v>
      </c>
      <c r="CM4">
        <v>8749</v>
      </c>
      <c r="CN4">
        <v>97509</v>
      </c>
      <c r="CO4">
        <v>82695</v>
      </c>
      <c r="CP4">
        <v>129529</v>
      </c>
      <c r="CQ4">
        <v>100656</v>
      </c>
      <c r="CR4">
        <v>700409</v>
      </c>
      <c r="CS4">
        <v>553581</v>
      </c>
      <c r="CT4">
        <v>-146403</v>
      </c>
      <c r="CU4">
        <v>-114266</v>
      </c>
      <c r="CV4">
        <v>554003</v>
      </c>
      <c r="CW4">
        <v>439314</v>
      </c>
      <c r="CX4">
        <v>153179</v>
      </c>
      <c r="CY4">
        <v>117164</v>
      </c>
      <c r="CZ4">
        <v>6775</v>
      </c>
      <c r="DA4">
        <v>2898</v>
      </c>
      <c r="DB4">
        <v>554003</v>
      </c>
      <c r="DC4">
        <v>461778</v>
      </c>
      <c r="DD4">
        <v>1933210</v>
      </c>
      <c r="DE4">
        <v>1618317</v>
      </c>
      <c r="DF4">
        <v>814376</v>
      </c>
      <c r="DG4">
        <v>685139</v>
      </c>
      <c r="DH4">
        <v>1118834</v>
      </c>
      <c r="DI4">
        <v>933178</v>
      </c>
      <c r="DJ4">
        <v>16000</v>
      </c>
      <c r="DK4">
        <v>641829</v>
      </c>
      <c r="DL4">
        <v>660229</v>
      </c>
      <c r="DM4">
        <v>0</v>
      </c>
      <c r="DN4">
        <v>461778</v>
      </c>
      <c r="DO4">
        <v>461778</v>
      </c>
      <c r="DP4">
        <v>554003</v>
      </c>
      <c r="DQ4">
        <v>554003</v>
      </c>
      <c r="DR4">
        <v>16000</v>
      </c>
      <c r="DS4">
        <v>715038</v>
      </c>
      <c r="DT4">
        <v>733438</v>
      </c>
      <c r="DU4">
        <v>0</v>
      </c>
      <c r="DV4">
        <v>554003</v>
      </c>
      <c r="DW4">
        <v>554003</v>
      </c>
      <c r="DX4">
        <v>16000</v>
      </c>
      <c r="DY4">
        <v>869041</v>
      </c>
      <c r="DZ4">
        <v>887441</v>
      </c>
      <c r="EA4">
        <v>439314</v>
      </c>
      <c r="EB4">
        <v>-388569</v>
      </c>
      <c r="EC4">
        <v>710974</v>
      </c>
      <c r="ED4">
        <v>22464</v>
      </c>
      <c r="EE4">
        <v>0</v>
      </c>
      <c r="EF4">
        <v>22464</v>
      </c>
      <c r="EG4">
        <v>461778</v>
      </c>
      <c r="EH4">
        <v>-388569</v>
      </c>
      <c r="EI4">
        <v>733438</v>
      </c>
      <c r="EJ4">
        <v>439314</v>
      </c>
      <c r="EK4">
        <v>-388569</v>
      </c>
      <c r="EL4">
        <v>692574</v>
      </c>
      <c r="EM4">
        <v>22464</v>
      </c>
      <c r="EN4">
        <v>0</v>
      </c>
      <c r="EO4">
        <v>22464</v>
      </c>
      <c r="EP4">
        <v>461778</v>
      </c>
      <c r="EQ4">
        <v>-388569</v>
      </c>
      <c r="ER4">
        <v>715038</v>
      </c>
      <c r="ES4">
        <v>0</v>
      </c>
      <c r="ET4">
        <v>0</v>
      </c>
      <c r="EU4">
        <v>18400</v>
      </c>
      <c r="EV4">
        <v>0</v>
      </c>
      <c r="EW4">
        <v>0</v>
      </c>
      <c r="EX4">
        <v>18400</v>
      </c>
      <c r="EY4">
        <v>887441</v>
      </c>
      <c r="EZ4">
        <v>733438</v>
      </c>
      <c r="FA4">
        <v>600848</v>
      </c>
      <c r="FB4">
        <v>192152</v>
      </c>
      <c r="FC4">
        <v>1968794</v>
      </c>
      <c r="FD4">
        <v>1594465</v>
      </c>
      <c r="FG4">
        <v>68653</v>
      </c>
      <c r="FH4">
        <v>46875</v>
      </c>
      <c r="FI4">
        <v>561483</v>
      </c>
      <c r="FJ4">
        <v>445718</v>
      </c>
      <c r="FK4">
        <v>722233</v>
      </c>
      <c r="FL4">
        <v>399453</v>
      </c>
      <c r="FM4">
        <v>968610</v>
      </c>
      <c r="FN4">
        <v>851396</v>
      </c>
      <c r="FO4">
        <v>29529</v>
      </c>
      <c r="FP4">
        <v>8721</v>
      </c>
      <c r="FQ4">
        <v>134351</v>
      </c>
      <c r="FR4">
        <v>132263</v>
      </c>
      <c r="FS4">
        <v>37548</v>
      </c>
      <c r="FT4">
        <v>47332</v>
      </c>
      <c r="FU4">
        <v>145176</v>
      </c>
      <c r="FV4">
        <v>202212</v>
      </c>
      <c r="FW4">
        <v>0</v>
      </c>
      <c r="FX4">
        <v>833</v>
      </c>
      <c r="FY4">
        <v>21931</v>
      </c>
      <c r="FZ4">
        <v>66951</v>
      </c>
      <c r="GA4">
        <v>-38081</v>
      </c>
      <c r="GB4">
        <v>-70768</v>
      </c>
      <c r="GC4">
        <v>161483</v>
      </c>
      <c r="GD4">
        <v>57149</v>
      </c>
      <c r="GE4">
        <v>39365</v>
      </c>
      <c r="GF4">
        <v>-253566</v>
      </c>
      <c r="GG4">
        <v>146460</v>
      </c>
      <c r="GH4">
        <v>-122122</v>
      </c>
      <c r="GI4">
        <v>217620</v>
      </c>
      <c r="GJ4">
        <v>339744</v>
      </c>
      <c r="GK4">
        <v>363937</v>
      </c>
      <c r="GL4">
        <v>217620</v>
      </c>
      <c r="GM4">
        <v>0</v>
      </c>
      <c r="GN4">
        <v>0</v>
      </c>
      <c r="GO4">
        <v>-3</v>
      </c>
      <c r="GP4">
        <v>-1</v>
      </c>
      <c r="GQ4">
        <v>0</v>
      </c>
      <c r="GR4">
        <v>22464</v>
      </c>
      <c r="GS4">
        <v>2400</v>
      </c>
      <c r="GT4">
        <v>0</v>
      </c>
      <c r="GU4">
        <v>388569</v>
      </c>
      <c r="GV4">
        <v>388569</v>
      </c>
      <c r="GW4">
        <v>388569</v>
      </c>
      <c r="GX4">
        <v>388569</v>
      </c>
      <c r="GY4">
        <v>2400</v>
      </c>
      <c r="GZ4">
        <v>0</v>
      </c>
      <c r="HA4">
        <v>400000</v>
      </c>
      <c r="HB4">
        <v>400000</v>
      </c>
      <c r="HC4">
        <v>400000</v>
      </c>
      <c r="HD4">
        <v>400000</v>
      </c>
      <c r="HE4">
        <v>2400</v>
      </c>
      <c r="HF4">
        <v>0</v>
      </c>
      <c r="HG4">
        <v>37</v>
      </c>
      <c r="HH4">
        <v>6500</v>
      </c>
      <c r="HI4">
        <v>22650</v>
      </c>
      <c r="HJ4">
        <v>4650</v>
      </c>
      <c r="HK4">
        <v>600848</v>
      </c>
      <c r="HL4">
        <v>192152</v>
      </c>
      <c r="HM4">
        <v>400000</v>
      </c>
      <c r="HN4">
        <v>388569</v>
      </c>
      <c r="HO4">
        <v>-143</v>
      </c>
      <c r="HP4">
        <v>-2</v>
      </c>
    </row>
    <row r="5" spans="1:388">
      <c r="A5" t="s">
        <v>15202</v>
      </c>
      <c r="B5">
        <v>2723115222</v>
      </c>
      <c r="C5" t="s">
        <v>4191</v>
      </c>
      <c r="D5" t="s">
        <v>58</v>
      </c>
      <c r="E5">
        <v>18018211</v>
      </c>
      <c r="F5" t="s">
        <v>8014</v>
      </c>
      <c r="G5" t="s">
        <v>3936</v>
      </c>
      <c r="H5" t="s">
        <v>4019</v>
      </c>
      <c r="I5" t="s">
        <v>8013</v>
      </c>
      <c r="L5">
        <v>65</v>
      </c>
      <c r="T5">
        <v>76308</v>
      </c>
      <c r="U5">
        <v>82200</v>
      </c>
      <c r="X5">
        <v>302</v>
      </c>
      <c r="Z5">
        <v>16843</v>
      </c>
      <c r="AA5">
        <v>12996</v>
      </c>
      <c r="AB5">
        <v>196561</v>
      </c>
      <c r="AC5">
        <v>180107</v>
      </c>
      <c r="AD5">
        <v>290079</v>
      </c>
      <c r="AE5">
        <v>275303</v>
      </c>
      <c r="AF5">
        <v>27675</v>
      </c>
      <c r="AG5">
        <v>9963</v>
      </c>
      <c r="AL5">
        <v>874521</v>
      </c>
      <c r="AM5">
        <v>679296</v>
      </c>
      <c r="AN5">
        <v>13691986</v>
      </c>
      <c r="AO5">
        <v>11961665</v>
      </c>
      <c r="AP5">
        <v>1047574</v>
      </c>
      <c r="AQ5">
        <v>924709</v>
      </c>
      <c r="AR5">
        <v>23717</v>
      </c>
      <c r="AS5">
        <v>83199</v>
      </c>
      <c r="AT5">
        <v>15665474</v>
      </c>
      <c r="AU5">
        <v>13658832</v>
      </c>
      <c r="AV5">
        <v>194</v>
      </c>
      <c r="AW5">
        <v>194</v>
      </c>
      <c r="BB5">
        <v>639718</v>
      </c>
      <c r="BC5">
        <v>639718</v>
      </c>
      <c r="BD5">
        <v>2138938</v>
      </c>
      <c r="BE5">
        <v>2138938</v>
      </c>
      <c r="BF5">
        <v>8803354</v>
      </c>
      <c r="BG5">
        <v>5135369</v>
      </c>
      <c r="BH5">
        <v>11582205</v>
      </c>
      <c r="BI5">
        <v>7914219</v>
      </c>
      <c r="BL5">
        <v>3045582</v>
      </c>
      <c r="BM5">
        <v>5401181</v>
      </c>
      <c r="BN5">
        <v>13763</v>
      </c>
      <c r="BO5">
        <v>14491</v>
      </c>
      <c r="BP5">
        <v>151347</v>
      </c>
      <c r="BQ5">
        <v>156589</v>
      </c>
      <c r="BT5">
        <v>3119298</v>
      </c>
      <c r="BU5">
        <v>5473666</v>
      </c>
      <c r="BV5">
        <v>524370</v>
      </c>
      <c r="BW5">
        <v>42572</v>
      </c>
      <c r="BX5">
        <v>578333</v>
      </c>
      <c r="BY5">
        <v>347090</v>
      </c>
      <c r="CB5">
        <v>1254050</v>
      </c>
      <c r="CC5">
        <v>546251</v>
      </c>
      <c r="CD5">
        <v>15955553</v>
      </c>
      <c r="CE5">
        <v>13934135</v>
      </c>
      <c r="CF5">
        <v>1484587</v>
      </c>
      <c r="CG5">
        <v>1474066</v>
      </c>
      <c r="CH5">
        <v>5243243</v>
      </c>
      <c r="CI5">
        <v>4611873</v>
      </c>
      <c r="CJ5">
        <v>237638</v>
      </c>
      <c r="CK5">
        <v>48170</v>
      </c>
      <c r="CL5">
        <v>534464</v>
      </c>
      <c r="CM5">
        <v>256301</v>
      </c>
      <c r="CN5">
        <v>1007485</v>
      </c>
      <c r="CO5">
        <v>373962</v>
      </c>
      <c r="CP5">
        <v>1349563</v>
      </c>
      <c r="CQ5">
        <v>568224</v>
      </c>
      <c r="CR5">
        <v>4604339</v>
      </c>
      <c r="CS5">
        <v>4209480</v>
      </c>
      <c r="CT5">
        <v>-938776</v>
      </c>
      <c r="CU5">
        <v>-858986</v>
      </c>
      <c r="CV5">
        <v>3667985</v>
      </c>
      <c r="CW5">
        <v>3327903</v>
      </c>
      <c r="CX5">
        <v>943351</v>
      </c>
      <c r="CY5">
        <v>860819</v>
      </c>
      <c r="CZ5">
        <v>4575</v>
      </c>
      <c r="DA5">
        <v>1833</v>
      </c>
      <c r="DB5">
        <v>3667985</v>
      </c>
      <c r="DC5">
        <v>3327903</v>
      </c>
      <c r="DD5">
        <v>8291280</v>
      </c>
      <c r="DE5">
        <v>7404455</v>
      </c>
      <c r="DF5">
        <v>1563450</v>
      </c>
      <c r="DG5">
        <v>1318516</v>
      </c>
      <c r="DH5">
        <v>6727830</v>
      </c>
      <c r="DI5">
        <v>6085939</v>
      </c>
      <c r="DJ5">
        <v>194</v>
      </c>
      <c r="DK5">
        <v>3189834</v>
      </c>
      <c r="DL5">
        <v>5968685</v>
      </c>
      <c r="DM5">
        <v>0</v>
      </c>
      <c r="DN5">
        <v>3338376</v>
      </c>
      <c r="DO5">
        <v>3338376</v>
      </c>
      <c r="DP5">
        <v>3667985</v>
      </c>
      <c r="DQ5">
        <v>3667985</v>
      </c>
      <c r="DR5">
        <v>194</v>
      </c>
      <c r="DS5">
        <v>5135369</v>
      </c>
      <c r="DT5">
        <v>7914219</v>
      </c>
      <c r="DU5">
        <v>0</v>
      </c>
      <c r="DV5">
        <v>3667985</v>
      </c>
      <c r="DW5">
        <v>3667985</v>
      </c>
      <c r="DX5">
        <v>194</v>
      </c>
      <c r="DY5">
        <v>8803354</v>
      </c>
      <c r="DZ5">
        <v>11582205</v>
      </c>
      <c r="EA5">
        <v>3327903</v>
      </c>
      <c r="EB5">
        <v>-1392842</v>
      </c>
      <c r="EC5">
        <v>7903746</v>
      </c>
      <c r="ED5">
        <v>10473</v>
      </c>
      <c r="EE5">
        <v>0</v>
      </c>
      <c r="EF5">
        <v>10473</v>
      </c>
      <c r="EG5">
        <v>3338376</v>
      </c>
      <c r="EH5">
        <v>-1392842</v>
      </c>
      <c r="EI5">
        <v>7914219</v>
      </c>
      <c r="EJ5">
        <v>3327903</v>
      </c>
      <c r="EK5">
        <v>-1392842</v>
      </c>
      <c r="EL5">
        <v>5124896</v>
      </c>
      <c r="EM5">
        <v>10473</v>
      </c>
      <c r="EN5">
        <v>0</v>
      </c>
      <c r="EO5">
        <v>10473</v>
      </c>
      <c r="EP5">
        <v>3338376</v>
      </c>
      <c r="EQ5">
        <v>-1392842</v>
      </c>
      <c r="ER5">
        <v>5135369</v>
      </c>
      <c r="ES5">
        <v>0</v>
      </c>
      <c r="ET5">
        <v>0</v>
      </c>
      <c r="EU5">
        <v>2778851</v>
      </c>
      <c r="EV5">
        <v>0</v>
      </c>
      <c r="EW5">
        <v>0</v>
      </c>
      <c r="EX5">
        <v>2778851</v>
      </c>
      <c r="EY5">
        <v>11582205</v>
      </c>
      <c r="EZ5">
        <v>7914219</v>
      </c>
      <c r="FA5">
        <v>457616</v>
      </c>
      <c r="FB5">
        <v>4688604</v>
      </c>
      <c r="FC5">
        <v>8505060</v>
      </c>
      <c r="FD5">
        <v>7513695</v>
      </c>
      <c r="FE5">
        <v>116</v>
      </c>
      <c r="FF5">
        <v>2520</v>
      </c>
      <c r="FG5">
        <v>2197909</v>
      </c>
      <c r="FH5">
        <v>682178</v>
      </c>
      <c r="FI5">
        <v>2313014</v>
      </c>
      <c r="FJ5">
        <v>2281294</v>
      </c>
      <c r="FK5">
        <v>844337</v>
      </c>
      <c r="FL5">
        <v>973451</v>
      </c>
      <c r="FM5">
        <v>1966125</v>
      </c>
      <c r="FN5">
        <v>1846712</v>
      </c>
      <c r="FO5">
        <v>545745</v>
      </c>
      <c r="FP5">
        <v>249800</v>
      </c>
      <c r="FQ5">
        <v>928875</v>
      </c>
      <c r="FR5">
        <v>1028372</v>
      </c>
      <c r="FS5">
        <v>2754020</v>
      </c>
      <c r="FT5">
        <v>2023667</v>
      </c>
      <c r="FU5">
        <v>3655018</v>
      </c>
      <c r="FV5">
        <v>2068855</v>
      </c>
      <c r="GA5">
        <v>-1676755</v>
      </c>
      <c r="GB5">
        <v>-4081595</v>
      </c>
      <c r="GC5">
        <v>2313014</v>
      </c>
      <c r="GD5">
        <v>1012212</v>
      </c>
      <c r="GE5">
        <v>-1855398</v>
      </c>
      <c r="GF5">
        <v>2407310</v>
      </c>
      <c r="GG5">
        <v>122865</v>
      </c>
      <c r="GH5">
        <v>394570</v>
      </c>
      <c r="GI5">
        <v>924709</v>
      </c>
      <c r="GJ5">
        <v>530139</v>
      </c>
      <c r="GK5">
        <v>1047574</v>
      </c>
      <c r="GL5">
        <v>924709</v>
      </c>
      <c r="GM5">
        <v>0</v>
      </c>
      <c r="GN5">
        <v>0</v>
      </c>
      <c r="GO5">
        <v>2422</v>
      </c>
      <c r="GP5">
        <v>-22591</v>
      </c>
      <c r="GS5">
        <v>2138938</v>
      </c>
      <c r="GT5">
        <v>0</v>
      </c>
      <c r="GU5">
        <v>1392842</v>
      </c>
      <c r="GV5">
        <v>1392842</v>
      </c>
      <c r="GW5">
        <v>1392842</v>
      </c>
      <c r="GX5">
        <v>1392842</v>
      </c>
      <c r="GY5">
        <v>2138938</v>
      </c>
      <c r="HE5">
        <v>2138938</v>
      </c>
      <c r="HF5">
        <v>605</v>
      </c>
      <c r="HG5">
        <v>695</v>
      </c>
      <c r="HI5">
        <v>1912353</v>
      </c>
      <c r="HJ5">
        <v>4129765</v>
      </c>
      <c r="HK5">
        <v>457616</v>
      </c>
      <c r="HL5">
        <v>1689229</v>
      </c>
      <c r="HM5">
        <v>0</v>
      </c>
      <c r="HN5">
        <v>1269082</v>
      </c>
      <c r="HQ5">
        <v>19</v>
      </c>
      <c r="HR5">
        <v>17</v>
      </c>
      <c r="HS5">
        <v>639718</v>
      </c>
      <c r="HT5">
        <v>639718</v>
      </c>
      <c r="HU5">
        <v>639718</v>
      </c>
      <c r="HV5">
        <v>235598</v>
      </c>
      <c r="HW5">
        <v>48170</v>
      </c>
      <c r="HX5">
        <v>0</v>
      </c>
      <c r="HY5">
        <v>2999375</v>
      </c>
    </row>
    <row r="6" spans="1:388">
      <c r="A6" t="s">
        <v>15203</v>
      </c>
      <c r="B6">
        <v>7727551797</v>
      </c>
      <c r="C6" t="s">
        <v>4191</v>
      </c>
      <c r="D6" t="s">
        <v>15204</v>
      </c>
      <c r="E6">
        <v>17605895</v>
      </c>
      <c r="F6" t="s">
        <v>8016</v>
      </c>
      <c r="G6" t="s">
        <v>3936</v>
      </c>
      <c r="H6" t="s">
        <v>3931</v>
      </c>
      <c r="I6" t="s">
        <v>3932</v>
      </c>
      <c r="T6">
        <v>27986</v>
      </c>
      <c r="U6">
        <v>96145</v>
      </c>
      <c r="Z6">
        <v>4799</v>
      </c>
      <c r="AA6">
        <v>16167</v>
      </c>
      <c r="AD6">
        <v>32785</v>
      </c>
      <c r="AE6">
        <v>112312</v>
      </c>
      <c r="AF6">
        <v>9048</v>
      </c>
      <c r="AG6">
        <v>10879</v>
      </c>
      <c r="AL6">
        <v>103491</v>
      </c>
      <c r="AM6">
        <v>106926</v>
      </c>
      <c r="AN6">
        <v>537837</v>
      </c>
      <c r="AO6">
        <v>350772</v>
      </c>
      <c r="AP6">
        <v>171489</v>
      </c>
      <c r="AQ6">
        <v>263542</v>
      </c>
      <c r="AR6">
        <v>848</v>
      </c>
      <c r="AS6">
        <v>4295</v>
      </c>
      <c r="AT6">
        <v>822713</v>
      </c>
      <c r="AU6">
        <v>736414</v>
      </c>
      <c r="AV6">
        <v>67600</v>
      </c>
      <c r="AW6">
        <v>67600</v>
      </c>
      <c r="BF6">
        <v>674611</v>
      </c>
      <c r="BG6">
        <v>627237</v>
      </c>
      <c r="BH6">
        <v>742211</v>
      </c>
      <c r="BI6">
        <v>694837</v>
      </c>
      <c r="BN6">
        <v>5149</v>
      </c>
      <c r="BO6">
        <v>16113</v>
      </c>
      <c r="BP6">
        <v>19056</v>
      </c>
      <c r="BQ6">
        <v>18143</v>
      </c>
      <c r="BT6">
        <v>25908</v>
      </c>
      <c r="BU6">
        <v>75900</v>
      </c>
      <c r="BX6">
        <v>68324</v>
      </c>
      <c r="BY6">
        <v>59846</v>
      </c>
      <c r="CB6">
        <v>87380</v>
      </c>
      <c r="CC6">
        <v>77989</v>
      </c>
      <c r="CD6">
        <v>855499</v>
      </c>
      <c r="CE6">
        <v>848726</v>
      </c>
      <c r="CF6">
        <v>232915</v>
      </c>
      <c r="CG6">
        <v>275589</v>
      </c>
      <c r="CH6">
        <v>67399</v>
      </c>
      <c r="CI6">
        <v>-69369</v>
      </c>
      <c r="CJ6">
        <v>39668</v>
      </c>
      <c r="CK6">
        <v>27893</v>
      </c>
      <c r="CL6">
        <v>3777</v>
      </c>
      <c r="CN6">
        <v>157857</v>
      </c>
      <c r="CO6">
        <v>276971</v>
      </c>
      <c r="CP6">
        <v>188386</v>
      </c>
      <c r="CQ6">
        <v>270852</v>
      </c>
      <c r="CR6">
        <v>72761</v>
      </c>
      <c r="CS6">
        <v>-35357</v>
      </c>
      <c r="CT6">
        <v>-25387</v>
      </c>
      <c r="CU6">
        <v>2873</v>
      </c>
      <c r="CV6">
        <v>47374</v>
      </c>
      <c r="CW6">
        <v>-32283</v>
      </c>
      <c r="CX6">
        <v>24984</v>
      </c>
      <c r="CZ6">
        <v>-403</v>
      </c>
      <c r="DA6">
        <v>2873</v>
      </c>
      <c r="DB6">
        <v>47374</v>
      </c>
      <c r="DC6">
        <v>-32283</v>
      </c>
      <c r="DD6">
        <v>633672</v>
      </c>
      <c r="DE6">
        <v>517383</v>
      </c>
      <c r="DF6">
        <v>333358</v>
      </c>
      <c r="DG6">
        <v>311163</v>
      </c>
      <c r="DH6">
        <v>300314</v>
      </c>
      <c r="DI6">
        <v>206220</v>
      </c>
      <c r="DJ6">
        <v>67600</v>
      </c>
      <c r="DK6">
        <v>650000</v>
      </c>
      <c r="DL6">
        <v>717600</v>
      </c>
      <c r="DM6">
        <v>0</v>
      </c>
      <c r="DN6">
        <v>9520</v>
      </c>
      <c r="DO6">
        <v>9520</v>
      </c>
      <c r="DP6">
        <v>47374</v>
      </c>
      <c r="DQ6">
        <v>47374</v>
      </c>
      <c r="DR6">
        <v>67600</v>
      </c>
      <c r="DS6">
        <v>627237</v>
      </c>
      <c r="DT6">
        <v>694837</v>
      </c>
      <c r="DU6">
        <v>0</v>
      </c>
      <c r="DV6">
        <v>47374</v>
      </c>
      <c r="DW6">
        <v>47374</v>
      </c>
      <c r="DX6">
        <v>67600</v>
      </c>
      <c r="DY6">
        <v>674611</v>
      </c>
      <c r="DZ6">
        <v>742211</v>
      </c>
      <c r="EA6">
        <v>-32283</v>
      </c>
      <c r="EB6">
        <v>9520</v>
      </c>
      <c r="EC6">
        <v>694837</v>
      </c>
      <c r="ED6">
        <v>9520</v>
      </c>
      <c r="EE6">
        <v>0</v>
      </c>
      <c r="EF6">
        <v>9520</v>
      </c>
      <c r="EG6">
        <v>-22763</v>
      </c>
      <c r="EH6">
        <v>9520</v>
      </c>
      <c r="EI6">
        <v>704357</v>
      </c>
      <c r="EJ6">
        <v>-32283</v>
      </c>
      <c r="EK6">
        <v>9520</v>
      </c>
      <c r="EL6">
        <v>627237</v>
      </c>
      <c r="EM6">
        <v>9520</v>
      </c>
      <c r="EN6">
        <v>0</v>
      </c>
      <c r="EO6">
        <v>9520</v>
      </c>
      <c r="EP6">
        <v>-22763</v>
      </c>
      <c r="EQ6">
        <v>9520</v>
      </c>
      <c r="ER6">
        <v>636757</v>
      </c>
      <c r="EY6">
        <v>742211</v>
      </c>
      <c r="EZ6">
        <v>694837</v>
      </c>
      <c r="FA6">
        <v>38409</v>
      </c>
      <c r="FB6">
        <v>453005</v>
      </c>
      <c r="FC6">
        <v>838603</v>
      </c>
      <c r="FD6">
        <v>738364</v>
      </c>
      <c r="FE6">
        <v>0</v>
      </c>
      <c r="FF6">
        <v>661</v>
      </c>
      <c r="FG6">
        <v>121961</v>
      </c>
      <c r="FH6">
        <v>87498</v>
      </c>
      <c r="FI6">
        <v>0</v>
      </c>
      <c r="FJ6">
        <v>250000</v>
      </c>
      <c r="FK6">
        <v>236315</v>
      </c>
      <c r="FL6">
        <v>279680</v>
      </c>
      <c r="FM6">
        <v>269191</v>
      </c>
      <c r="FN6">
        <v>279680</v>
      </c>
      <c r="FQ6">
        <v>18723</v>
      </c>
      <c r="FR6">
        <v>6050</v>
      </c>
      <c r="FS6">
        <v>0</v>
      </c>
      <c r="FT6">
        <v>398474</v>
      </c>
      <c r="FU6">
        <v>-130462</v>
      </c>
      <c r="FV6">
        <v>-263633</v>
      </c>
      <c r="GA6">
        <v>38409</v>
      </c>
      <c r="GB6">
        <v>203005</v>
      </c>
      <c r="GE6">
        <v>0</v>
      </c>
      <c r="GG6">
        <v>-92053</v>
      </c>
      <c r="GH6">
        <v>-60628</v>
      </c>
      <c r="GI6">
        <v>263542</v>
      </c>
      <c r="GJ6">
        <v>324170</v>
      </c>
      <c r="GK6">
        <v>171489</v>
      </c>
      <c r="GL6">
        <v>263542</v>
      </c>
      <c r="GM6">
        <v>0</v>
      </c>
      <c r="GN6">
        <v>0</v>
      </c>
      <c r="GO6">
        <v>0</v>
      </c>
      <c r="GP6">
        <v>201</v>
      </c>
      <c r="GT6">
        <v>0</v>
      </c>
      <c r="GU6">
        <v>32283</v>
      </c>
      <c r="GV6">
        <v>32283</v>
      </c>
      <c r="HF6">
        <v>19787</v>
      </c>
      <c r="HG6">
        <v>21752</v>
      </c>
      <c r="HH6">
        <v>0</v>
      </c>
      <c r="HI6">
        <v>0</v>
      </c>
      <c r="HJ6">
        <v>250000</v>
      </c>
      <c r="HV6">
        <v>38409</v>
      </c>
      <c r="HW6">
        <v>23190</v>
      </c>
      <c r="HZ6">
        <v>32283</v>
      </c>
      <c r="IA6">
        <v>32283</v>
      </c>
      <c r="IB6">
        <v>429815</v>
      </c>
    </row>
    <row r="7" spans="1:388">
      <c r="A7" t="s">
        <v>15205</v>
      </c>
      <c r="B7">
        <v>7704527702</v>
      </c>
      <c r="C7" t="s">
        <v>8106</v>
      </c>
      <c r="D7" t="s">
        <v>15206</v>
      </c>
      <c r="E7">
        <v>17932908</v>
      </c>
      <c r="F7" t="s">
        <v>8019</v>
      </c>
      <c r="G7" t="s">
        <v>3978</v>
      </c>
      <c r="H7" t="s">
        <v>4019</v>
      </c>
      <c r="I7" t="s">
        <v>3932</v>
      </c>
      <c r="L7">
        <v>0</v>
      </c>
      <c r="T7">
        <v>26510</v>
      </c>
      <c r="U7">
        <v>8264</v>
      </c>
      <c r="X7">
        <v>10</v>
      </c>
      <c r="Z7">
        <v>4430</v>
      </c>
      <c r="AA7">
        <v>91</v>
      </c>
      <c r="AB7">
        <v>4914</v>
      </c>
      <c r="AC7">
        <v>6194</v>
      </c>
      <c r="AD7">
        <v>35864</v>
      </c>
      <c r="AE7">
        <v>14549</v>
      </c>
      <c r="AF7">
        <v>10</v>
      </c>
      <c r="AG7">
        <v>15</v>
      </c>
      <c r="AL7">
        <v>79740</v>
      </c>
      <c r="AM7">
        <v>138344</v>
      </c>
      <c r="AN7">
        <v>66389</v>
      </c>
      <c r="AO7">
        <v>100966</v>
      </c>
      <c r="AP7">
        <v>13401</v>
      </c>
      <c r="AQ7">
        <v>9032</v>
      </c>
      <c r="AR7">
        <v>2254</v>
      </c>
      <c r="AS7">
        <v>3259</v>
      </c>
      <c r="AT7">
        <v>161794</v>
      </c>
      <c r="AU7">
        <v>251616</v>
      </c>
      <c r="AV7">
        <v>774</v>
      </c>
      <c r="AW7">
        <v>774</v>
      </c>
      <c r="BB7">
        <v>18537</v>
      </c>
      <c r="BC7">
        <v>18537</v>
      </c>
      <c r="BD7">
        <v>39</v>
      </c>
      <c r="BE7">
        <v>39</v>
      </c>
      <c r="BF7">
        <v>68016</v>
      </c>
      <c r="BG7">
        <v>112069</v>
      </c>
      <c r="BH7">
        <v>87366</v>
      </c>
      <c r="BI7">
        <v>131419</v>
      </c>
      <c r="BL7">
        <v>19040</v>
      </c>
      <c r="BM7">
        <v>53440</v>
      </c>
      <c r="BN7">
        <v>3987</v>
      </c>
      <c r="BO7">
        <v>361</v>
      </c>
      <c r="BP7">
        <v>13792</v>
      </c>
      <c r="BQ7">
        <v>14517</v>
      </c>
      <c r="BT7">
        <v>42233</v>
      </c>
      <c r="BU7">
        <v>53801</v>
      </c>
      <c r="BV7">
        <v>10699</v>
      </c>
      <c r="BW7">
        <v>21619</v>
      </c>
      <c r="BX7">
        <v>43568</v>
      </c>
      <c r="BY7">
        <v>44809</v>
      </c>
      <c r="CB7">
        <v>68059</v>
      </c>
      <c r="CC7">
        <v>80945</v>
      </c>
      <c r="CD7">
        <v>197658</v>
      </c>
      <c r="CE7">
        <v>266165</v>
      </c>
      <c r="CF7">
        <v>102290</v>
      </c>
      <c r="CG7">
        <v>96778</v>
      </c>
      <c r="CH7">
        <v>182827</v>
      </c>
      <c r="CI7">
        <v>241621</v>
      </c>
      <c r="CJ7">
        <v>1290</v>
      </c>
      <c r="CK7">
        <v>394</v>
      </c>
      <c r="CL7">
        <v>10376</v>
      </c>
      <c r="CM7">
        <v>8812</v>
      </c>
      <c r="CN7">
        <v>1446</v>
      </c>
      <c r="CO7">
        <v>1923</v>
      </c>
      <c r="CP7">
        <v>35492</v>
      </c>
      <c r="CQ7">
        <v>8817</v>
      </c>
      <c r="CR7">
        <v>139695</v>
      </c>
      <c r="CS7">
        <v>226309</v>
      </c>
      <c r="CT7">
        <v>-29028</v>
      </c>
      <c r="CU7">
        <v>-44190</v>
      </c>
      <c r="CV7">
        <v>110667</v>
      </c>
      <c r="CW7">
        <v>182119</v>
      </c>
      <c r="CX7">
        <v>29362</v>
      </c>
      <c r="CY7">
        <v>36158</v>
      </c>
      <c r="CZ7">
        <v>334</v>
      </c>
      <c r="DA7">
        <v>-8032</v>
      </c>
      <c r="DB7">
        <v>110667</v>
      </c>
      <c r="DC7">
        <v>182119</v>
      </c>
      <c r="DD7">
        <v>576574</v>
      </c>
      <c r="DE7">
        <v>646129</v>
      </c>
      <c r="DF7">
        <v>291457</v>
      </c>
      <c r="DG7">
        <v>307730</v>
      </c>
      <c r="DH7">
        <v>285117</v>
      </c>
      <c r="DI7">
        <v>338399</v>
      </c>
      <c r="DJ7">
        <v>774</v>
      </c>
      <c r="DK7">
        <v>49951</v>
      </c>
      <c r="DL7">
        <v>69301</v>
      </c>
      <c r="DM7">
        <v>0</v>
      </c>
      <c r="DN7">
        <v>182118</v>
      </c>
      <c r="DO7">
        <v>182118</v>
      </c>
      <c r="DP7">
        <v>110667</v>
      </c>
      <c r="DQ7">
        <v>110667</v>
      </c>
      <c r="DR7">
        <v>774</v>
      </c>
      <c r="DS7">
        <v>112069</v>
      </c>
      <c r="DT7">
        <v>131419</v>
      </c>
      <c r="DU7">
        <v>0</v>
      </c>
      <c r="DV7">
        <v>110947</v>
      </c>
      <c r="DW7">
        <v>110947</v>
      </c>
      <c r="DX7">
        <v>774</v>
      </c>
      <c r="DY7">
        <v>68016</v>
      </c>
      <c r="DZ7">
        <v>87366</v>
      </c>
      <c r="EY7">
        <v>87366</v>
      </c>
      <c r="EZ7">
        <v>131419</v>
      </c>
      <c r="FA7">
        <v>0</v>
      </c>
      <c r="FB7">
        <v>23760</v>
      </c>
      <c r="FC7">
        <v>632021</v>
      </c>
      <c r="FD7">
        <v>595490</v>
      </c>
      <c r="FG7">
        <v>5589</v>
      </c>
      <c r="FH7">
        <v>8819</v>
      </c>
      <c r="FI7">
        <v>200121</v>
      </c>
      <c r="FJ7">
        <v>161465</v>
      </c>
      <c r="FK7">
        <v>107941</v>
      </c>
      <c r="FL7">
        <v>117428</v>
      </c>
      <c r="FM7">
        <v>216678</v>
      </c>
      <c r="FN7">
        <v>199136</v>
      </c>
      <c r="FO7">
        <v>7337</v>
      </c>
      <c r="FP7">
        <v>8904</v>
      </c>
      <c r="FQ7">
        <v>33236</v>
      </c>
      <c r="FR7">
        <v>23759</v>
      </c>
      <c r="FS7">
        <v>1500</v>
      </c>
      <c r="FT7">
        <v>6000</v>
      </c>
      <c r="FU7">
        <v>211532</v>
      </c>
      <c r="FV7">
        <v>133405</v>
      </c>
      <c r="FY7">
        <v>20456</v>
      </c>
      <c r="FZ7">
        <v>16535</v>
      </c>
      <c r="GA7">
        <v>-7042</v>
      </c>
      <c r="GB7">
        <v>4949</v>
      </c>
      <c r="GC7">
        <v>45121</v>
      </c>
      <c r="GD7">
        <v>41465</v>
      </c>
      <c r="GE7">
        <v>-200121</v>
      </c>
      <c r="GF7">
        <v>-137705</v>
      </c>
      <c r="GG7">
        <v>4369</v>
      </c>
      <c r="GH7">
        <v>649</v>
      </c>
      <c r="GI7">
        <v>9032</v>
      </c>
      <c r="GJ7">
        <v>8381</v>
      </c>
      <c r="GK7">
        <v>13401</v>
      </c>
      <c r="GL7">
        <v>9032</v>
      </c>
      <c r="GM7">
        <v>0</v>
      </c>
      <c r="GN7">
        <v>0</v>
      </c>
      <c r="GS7">
        <v>39</v>
      </c>
      <c r="GT7">
        <v>0</v>
      </c>
      <c r="GU7">
        <v>120000</v>
      </c>
      <c r="GV7">
        <v>120000</v>
      </c>
      <c r="GW7">
        <v>120000</v>
      </c>
      <c r="GX7">
        <v>120000</v>
      </c>
      <c r="GY7">
        <v>39</v>
      </c>
      <c r="GZ7">
        <v>0</v>
      </c>
      <c r="HA7">
        <v>155000</v>
      </c>
      <c r="HB7">
        <v>155000</v>
      </c>
      <c r="HC7">
        <v>155000</v>
      </c>
      <c r="HD7">
        <v>155000</v>
      </c>
      <c r="HE7">
        <v>39</v>
      </c>
      <c r="HH7">
        <v>20000</v>
      </c>
      <c r="HI7">
        <v>20000</v>
      </c>
      <c r="HK7">
        <v>0</v>
      </c>
      <c r="HL7">
        <v>23760</v>
      </c>
      <c r="HM7">
        <v>155000</v>
      </c>
      <c r="HN7">
        <v>120000</v>
      </c>
      <c r="HO7">
        <v>0</v>
      </c>
      <c r="HP7">
        <v>2</v>
      </c>
      <c r="HQ7">
        <v>9</v>
      </c>
      <c r="HR7">
        <v>17</v>
      </c>
      <c r="HS7">
        <v>18537</v>
      </c>
      <c r="HT7">
        <v>18537</v>
      </c>
      <c r="HU7">
        <v>18537</v>
      </c>
      <c r="HV7">
        <v>14914</v>
      </c>
      <c r="HW7">
        <v>22484</v>
      </c>
      <c r="IB7">
        <v>5000</v>
      </c>
    </row>
    <row r="8" spans="1:388">
      <c r="A8" t="s">
        <v>15207</v>
      </c>
      <c r="B8">
        <v>7726626680</v>
      </c>
      <c r="C8" t="s">
        <v>4191</v>
      </c>
      <c r="D8" t="s">
        <v>87</v>
      </c>
      <c r="E8">
        <v>19200035</v>
      </c>
      <c r="F8" t="s">
        <v>8022</v>
      </c>
      <c r="G8" t="s">
        <v>15208</v>
      </c>
      <c r="H8" t="s">
        <v>3931</v>
      </c>
      <c r="I8" t="s">
        <v>8021</v>
      </c>
      <c r="T8">
        <v>5922</v>
      </c>
      <c r="U8">
        <v>5625</v>
      </c>
      <c r="X8">
        <v>6420</v>
      </c>
      <c r="Y8">
        <v>6420</v>
      </c>
      <c r="Z8">
        <v>34377</v>
      </c>
      <c r="AA8">
        <v>34377</v>
      </c>
      <c r="AD8">
        <v>46719</v>
      </c>
      <c r="AE8">
        <v>46422</v>
      </c>
      <c r="AF8">
        <v>15</v>
      </c>
      <c r="AG8">
        <v>48</v>
      </c>
      <c r="AJ8">
        <v>150</v>
      </c>
      <c r="AK8">
        <v>91</v>
      </c>
      <c r="AL8">
        <v>150323</v>
      </c>
      <c r="AM8">
        <v>111498</v>
      </c>
      <c r="AN8">
        <v>1551382</v>
      </c>
      <c r="AO8">
        <v>1385489</v>
      </c>
      <c r="AP8">
        <v>0</v>
      </c>
      <c r="AQ8">
        <v>49284</v>
      </c>
      <c r="AR8">
        <v>0</v>
      </c>
      <c r="AS8">
        <v>7198</v>
      </c>
      <c r="AT8">
        <v>1701870</v>
      </c>
      <c r="AU8">
        <v>1553608</v>
      </c>
      <c r="AV8">
        <v>200000</v>
      </c>
      <c r="AW8">
        <v>200000</v>
      </c>
      <c r="BB8">
        <v>246812</v>
      </c>
      <c r="BC8">
        <v>246812</v>
      </c>
      <c r="BF8">
        <v>529243</v>
      </c>
      <c r="BG8">
        <v>266112</v>
      </c>
      <c r="BH8">
        <v>976055</v>
      </c>
      <c r="BI8">
        <v>712924</v>
      </c>
      <c r="BL8">
        <v>497602</v>
      </c>
      <c r="BM8">
        <v>669761</v>
      </c>
      <c r="BP8">
        <v>54233</v>
      </c>
      <c r="BQ8">
        <v>10218</v>
      </c>
      <c r="BT8">
        <v>497602</v>
      </c>
      <c r="BU8">
        <v>669761</v>
      </c>
      <c r="BV8">
        <v>75597</v>
      </c>
      <c r="BW8">
        <v>67740</v>
      </c>
      <c r="BX8">
        <v>145102</v>
      </c>
      <c r="BY8">
        <v>139387</v>
      </c>
      <c r="CB8">
        <v>274932</v>
      </c>
      <c r="CC8">
        <v>217345</v>
      </c>
      <c r="CD8">
        <v>1748589</v>
      </c>
      <c r="CE8">
        <v>1600030</v>
      </c>
      <c r="CF8">
        <v>-402245</v>
      </c>
      <c r="CG8">
        <v>-315489</v>
      </c>
      <c r="CH8">
        <v>391170</v>
      </c>
      <c r="CI8">
        <v>326018</v>
      </c>
      <c r="CJ8">
        <v>2918</v>
      </c>
      <c r="CK8">
        <v>1974</v>
      </c>
      <c r="CL8">
        <v>-80601</v>
      </c>
      <c r="CM8">
        <v>-62061</v>
      </c>
      <c r="CN8">
        <v>581489</v>
      </c>
      <c r="CO8">
        <v>226913</v>
      </c>
      <c r="CP8">
        <v>-566063</v>
      </c>
      <c r="CQ8">
        <v>-246538</v>
      </c>
      <c r="CR8">
        <v>328913</v>
      </c>
      <c r="CS8">
        <v>246306</v>
      </c>
      <c r="CT8">
        <v>-65782</v>
      </c>
      <c r="CU8">
        <v>-49261</v>
      </c>
      <c r="CV8">
        <v>263131</v>
      </c>
      <c r="CW8">
        <v>197045</v>
      </c>
      <c r="CX8">
        <v>-65782</v>
      </c>
      <c r="CY8">
        <v>-49261</v>
      </c>
      <c r="DB8">
        <v>263131</v>
      </c>
      <c r="DC8">
        <v>197045</v>
      </c>
      <c r="DD8">
        <v>1493648</v>
      </c>
      <c r="DE8">
        <v>1227029</v>
      </c>
      <c r="DF8">
        <v>-700233</v>
      </c>
      <c r="DG8">
        <v>-585522</v>
      </c>
      <c r="DH8">
        <v>793415</v>
      </c>
      <c r="DI8">
        <v>641507</v>
      </c>
      <c r="DJ8">
        <v>200000</v>
      </c>
      <c r="DK8">
        <v>69067</v>
      </c>
      <c r="DL8">
        <v>515879</v>
      </c>
      <c r="DM8">
        <v>0</v>
      </c>
      <c r="DN8">
        <v>197045</v>
      </c>
      <c r="DO8">
        <v>197045</v>
      </c>
      <c r="DP8">
        <v>263131</v>
      </c>
      <c r="DQ8">
        <v>263131</v>
      </c>
      <c r="DR8">
        <v>200000</v>
      </c>
      <c r="DS8">
        <v>266112</v>
      </c>
      <c r="DT8">
        <v>712924</v>
      </c>
      <c r="DU8">
        <v>0</v>
      </c>
      <c r="DV8">
        <v>263131</v>
      </c>
      <c r="DW8">
        <v>263131</v>
      </c>
      <c r="DX8">
        <v>200000</v>
      </c>
      <c r="DY8">
        <v>529243</v>
      </c>
      <c r="DZ8">
        <v>976055</v>
      </c>
      <c r="EY8">
        <v>976055</v>
      </c>
      <c r="EZ8">
        <v>712924</v>
      </c>
      <c r="FA8">
        <v>139200</v>
      </c>
      <c r="FB8">
        <v>270477</v>
      </c>
      <c r="FC8">
        <v>1647398</v>
      </c>
      <c r="FD8">
        <v>1229448</v>
      </c>
      <c r="FE8">
        <v>0</v>
      </c>
      <c r="FF8">
        <v>0</v>
      </c>
      <c r="FG8">
        <v>0</v>
      </c>
      <c r="FH8">
        <v>0</v>
      </c>
      <c r="FI8">
        <v>-265959</v>
      </c>
      <c r="FJ8">
        <v>-193215</v>
      </c>
      <c r="FK8">
        <v>-282150</v>
      </c>
      <c r="FL8">
        <v>-251395</v>
      </c>
      <c r="FM8">
        <v>-516973</v>
      </c>
      <c r="FN8">
        <v>-399030</v>
      </c>
      <c r="FO8">
        <v>-77200</v>
      </c>
      <c r="FP8">
        <v>-77491</v>
      </c>
      <c r="FQ8">
        <v>-72695</v>
      </c>
      <c r="FR8">
        <v>-38053</v>
      </c>
      <c r="FS8">
        <v>-40251</v>
      </c>
      <c r="FT8">
        <v>-36157</v>
      </c>
      <c r="FU8">
        <v>690173</v>
      </c>
      <c r="FV8">
        <v>442614</v>
      </c>
      <c r="FW8">
        <v>0</v>
      </c>
      <c r="FX8">
        <v>0</v>
      </c>
      <c r="FY8">
        <v>0</v>
      </c>
      <c r="FZ8">
        <v>0</v>
      </c>
      <c r="GA8">
        <v>-547069</v>
      </c>
      <c r="GB8">
        <v>-524839</v>
      </c>
      <c r="GC8">
        <v>-265959</v>
      </c>
      <c r="GD8">
        <v>-193215</v>
      </c>
      <c r="GE8">
        <v>-126759</v>
      </c>
      <c r="GF8">
        <v>77262</v>
      </c>
      <c r="GG8">
        <v>16345</v>
      </c>
      <c r="GH8">
        <v>-4963</v>
      </c>
      <c r="GI8">
        <v>43284</v>
      </c>
      <c r="GJ8">
        <v>55191</v>
      </c>
      <c r="GK8">
        <v>68101</v>
      </c>
      <c r="GL8">
        <v>49284</v>
      </c>
      <c r="GS8">
        <v>0</v>
      </c>
      <c r="GY8">
        <v>0</v>
      </c>
      <c r="HE8">
        <v>0</v>
      </c>
      <c r="HF8">
        <v>0</v>
      </c>
      <c r="HG8">
        <v>0</v>
      </c>
      <c r="HH8">
        <v>16500</v>
      </c>
      <c r="HI8">
        <v>-563569</v>
      </c>
      <c r="HJ8">
        <v>-545648</v>
      </c>
      <c r="HK8">
        <v>139200</v>
      </c>
      <c r="HL8">
        <v>270477</v>
      </c>
      <c r="HM8">
        <v>0</v>
      </c>
      <c r="HN8">
        <v>0</v>
      </c>
      <c r="HO8">
        <v>8472</v>
      </c>
      <c r="HP8">
        <v>-944</v>
      </c>
      <c r="HS8">
        <v>246812</v>
      </c>
      <c r="HT8">
        <v>246812</v>
      </c>
      <c r="HU8">
        <v>246812</v>
      </c>
      <c r="HV8">
        <v>0</v>
      </c>
      <c r="HW8">
        <v>0</v>
      </c>
      <c r="IB8">
        <v>20809</v>
      </c>
      <c r="IC8">
        <v>0</v>
      </c>
      <c r="ID8">
        <v>0</v>
      </c>
      <c r="IE8">
        <v>0</v>
      </c>
      <c r="IF8">
        <v>0</v>
      </c>
      <c r="IG8">
        <v>0</v>
      </c>
    </row>
    <row r="9" spans="1:388">
      <c r="A9" t="s">
        <v>8023</v>
      </c>
      <c r="B9">
        <v>7727237125</v>
      </c>
      <c r="C9" t="s">
        <v>4040</v>
      </c>
      <c r="D9" t="s">
        <v>15209</v>
      </c>
      <c r="E9">
        <v>17275998</v>
      </c>
      <c r="F9" t="s">
        <v>8024</v>
      </c>
      <c r="G9" t="s">
        <v>3978</v>
      </c>
      <c r="H9" t="s">
        <v>3931</v>
      </c>
      <c r="I9" t="s">
        <v>3932</v>
      </c>
      <c r="T9">
        <v>93</v>
      </c>
      <c r="U9">
        <v>173</v>
      </c>
      <c r="X9">
        <v>139</v>
      </c>
      <c r="Y9">
        <v>139</v>
      </c>
      <c r="AD9">
        <v>232</v>
      </c>
      <c r="AE9">
        <v>312</v>
      </c>
      <c r="AF9">
        <v>10</v>
      </c>
      <c r="AL9">
        <v>2038</v>
      </c>
      <c r="AM9">
        <v>2156</v>
      </c>
      <c r="AN9">
        <v>25000</v>
      </c>
      <c r="AO9">
        <v>24100</v>
      </c>
      <c r="AP9">
        <v>3185</v>
      </c>
      <c r="AQ9">
        <v>5187</v>
      </c>
      <c r="AR9">
        <v>86</v>
      </c>
      <c r="AS9">
        <v>156</v>
      </c>
      <c r="AT9">
        <v>30319</v>
      </c>
      <c r="AU9">
        <v>31598</v>
      </c>
      <c r="AV9">
        <v>5150</v>
      </c>
      <c r="AW9">
        <v>5150</v>
      </c>
      <c r="BF9">
        <v>24556</v>
      </c>
      <c r="BG9">
        <v>26246</v>
      </c>
      <c r="BH9">
        <v>29706</v>
      </c>
      <c r="BI9">
        <v>31396</v>
      </c>
      <c r="BX9">
        <v>845</v>
      </c>
      <c r="BY9">
        <v>515</v>
      </c>
      <c r="CB9">
        <v>845</v>
      </c>
      <c r="CC9">
        <v>515</v>
      </c>
      <c r="CD9">
        <v>30551</v>
      </c>
      <c r="CE9">
        <v>31911</v>
      </c>
      <c r="CH9">
        <v>-3393</v>
      </c>
      <c r="CI9">
        <v>4728</v>
      </c>
      <c r="CN9">
        <v>2215</v>
      </c>
      <c r="CO9">
        <v>2231</v>
      </c>
      <c r="CP9">
        <v>382</v>
      </c>
      <c r="CQ9">
        <v>1905</v>
      </c>
      <c r="CR9">
        <v>-1560</v>
      </c>
      <c r="CS9">
        <v>5054</v>
      </c>
      <c r="CT9">
        <v>-131</v>
      </c>
      <c r="CU9">
        <v>-817</v>
      </c>
      <c r="CV9">
        <v>-1691</v>
      </c>
      <c r="CW9">
        <v>4237</v>
      </c>
      <c r="DB9">
        <v>-1691</v>
      </c>
      <c r="DC9">
        <v>4237</v>
      </c>
      <c r="DD9">
        <v>10636</v>
      </c>
      <c r="DE9">
        <v>19228</v>
      </c>
      <c r="DF9">
        <v>13945</v>
      </c>
      <c r="DG9">
        <v>14212</v>
      </c>
      <c r="DH9">
        <v>-3309</v>
      </c>
      <c r="DI9">
        <v>5016</v>
      </c>
      <c r="IH9">
        <v>84</v>
      </c>
      <c r="II9">
        <v>288</v>
      </c>
    </row>
    <row r="10" spans="1:388">
      <c r="A10" t="s">
        <v>15210</v>
      </c>
      <c r="B10">
        <v>7707778366</v>
      </c>
      <c r="C10" t="s">
        <v>4053</v>
      </c>
      <c r="D10" t="s">
        <v>15211</v>
      </c>
      <c r="E10">
        <v>18451789</v>
      </c>
      <c r="F10" t="s">
        <v>8026</v>
      </c>
      <c r="G10" t="s">
        <v>3978</v>
      </c>
      <c r="H10" t="s">
        <v>3931</v>
      </c>
      <c r="I10" t="s">
        <v>3932</v>
      </c>
      <c r="T10">
        <v>1532</v>
      </c>
      <c r="U10">
        <v>752</v>
      </c>
      <c r="X10">
        <v>245</v>
      </c>
      <c r="Y10">
        <v>347</v>
      </c>
      <c r="AF10">
        <v>24</v>
      </c>
      <c r="AG10">
        <v>9</v>
      </c>
      <c r="AL10">
        <v>235058</v>
      </c>
      <c r="AM10">
        <v>230486</v>
      </c>
      <c r="AP10">
        <v>6443</v>
      </c>
      <c r="AQ10">
        <v>6619</v>
      </c>
      <c r="BH10">
        <v>233037</v>
      </c>
      <c r="BI10">
        <v>232612</v>
      </c>
      <c r="BL10">
        <v>0</v>
      </c>
      <c r="BR10">
        <v>890</v>
      </c>
      <c r="BS10">
        <v>704</v>
      </c>
      <c r="BV10">
        <v>0</v>
      </c>
      <c r="BX10">
        <v>9374</v>
      </c>
      <c r="BY10">
        <v>4896</v>
      </c>
      <c r="CD10">
        <v>243302</v>
      </c>
      <c r="CE10">
        <v>238213</v>
      </c>
      <c r="CL10">
        <v>0</v>
      </c>
      <c r="CM10">
        <v>361</v>
      </c>
      <c r="CN10">
        <v>8243</v>
      </c>
      <c r="CO10">
        <v>2554</v>
      </c>
      <c r="CP10">
        <v>7167</v>
      </c>
      <c r="CQ10">
        <v>3168</v>
      </c>
      <c r="CT10">
        <v>5368</v>
      </c>
      <c r="CU10">
        <v>2996</v>
      </c>
      <c r="CV10">
        <v>78488</v>
      </c>
      <c r="CW10">
        <v>38127</v>
      </c>
      <c r="DD10">
        <v>236234</v>
      </c>
      <c r="DE10">
        <v>95801</v>
      </c>
      <c r="DF10">
        <v>153454</v>
      </c>
      <c r="DG10">
        <v>53703</v>
      </c>
    </row>
    <row r="11" spans="1:388">
      <c r="A11" t="s">
        <v>15212</v>
      </c>
      <c r="B11">
        <v>3801084488</v>
      </c>
      <c r="C11" t="s">
        <v>4191</v>
      </c>
      <c r="D11" t="s">
        <v>15213</v>
      </c>
      <c r="E11">
        <v>19218966</v>
      </c>
      <c r="F11" t="s">
        <v>8029</v>
      </c>
      <c r="G11" t="s">
        <v>3978</v>
      </c>
      <c r="H11" t="s">
        <v>3931</v>
      </c>
      <c r="I11" t="s">
        <v>3932</v>
      </c>
      <c r="T11">
        <v>197190</v>
      </c>
      <c r="U11">
        <v>206592</v>
      </c>
      <c r="AD11">
        <v>197190</v>
      </c>
      <c r="AE11">
        <v>206592</v>
      </c>
      <c r="AF11">
        <v>2063</v>
      </c>
      <c r="AG11">
        <v>1707</v>
      </c>
      <c r="AL11">
        <v>80407</v>
      </c>
      <c r="AM11">
        <v>60606</v>
      </c>
      <c r="AN11">
        <v>2962323</v>
      </c>
      <c r="AO11">
        <v>2163179</v>
      </c>
      <c r="AP11">
        <v>375007</v>
      </c>
      <c r="AQ11">
        <v>155210</v>
      </c>
      <c r="AR11">
        <v>1797</v>
      </c>
      <c r="AS11">
        <v>1295</v>
      </c>
      <c r="AT11">
        <v>3421597</v>
      </c>
      <c r="AU11">
        <v>2381997</v>
      </c>
      <c r="AV11">
        <v>20</v>
      </c>
      <c r="AW11">
        <v>20</v>
      </c>
      <c r="BF11">
        <v>3061555</v>
      </c>
      <c r="BG11">
        <v>2085901</v>
      </c>
      <c r="BH11">
        <v>3061575</v>
      </c>
      <c r="BI11">
        <v>2085921</v>
      </c>
      <c r="BL11">
        <v>0</v>
      </c>
      <c r="BM11">
        <v>20000</v>
      </c>
      <c r="BT11">
        <v>0</v>
      </c>
      <c r="BU11">
        <v>20000</v>
      </c>
      <c r="BV11">
        <v>0</v>
      </c>
      <c r="BW11">
        <v>82</v>
      </c>
      <c r="BX11">
        <v>557212</v>
      </c>
      <c r="BY11">
        <v>482586</v>
      </c>
      <c r="CB11">
        <v>557212</v>
      </c>
      <c r="CC11">
        <v>482668</v>
      </c>
      <c r="CD11">
        <v>3618787</v>
      </c>
      <c r="CE11">
        <v>2588589</v>
      </c>
      <c r="CF11">
        <v>425138</v>
      </c>
      <c r="CG11">
        <v>406858</v>
      </c>
      <c r="CH11">
        <v>-422335</v>
      </c>
      <c r="CI11">
        <v>-406148</v>
      </c>
      <c r="CJ11">
        <v>1601</v>
      </c>
      <c r="CK11">
        <v>879</v>
      </c>
      <c r="CL11">
        <v>498</v>
      </c>
      <c r="CM11">
        <v>3094</v>
      </c>
      <c r="CN11">
        <v>2674352</v>
      </c>
      <c r="CO11">
        <v>2155361</v>
      </c>
      <c r="CP11">
        <v>650054</v>
      </c>
      <c r="CQ11">
        <v>395072</v>
      </c>
      <c r="CR11">
        <v>1603066</v>
      </c>
      <c r="CS11">
        <v>1351926</v>
      </c>
      <c r="CT11">
        <v>-358631</v>
      </c>
      <c r="CU11">
        <v>-290952</v>
      </c>
      <c r="CV11">
        <v>1244435</v>
      </c>
      <c r="CW11">
        <v>1060974</v>
      </c>
      <c r="CX11">
        <v>358631</v>
      </c>
      <c r="CY11">
        <v>290952</v>
      </c>
      <c r="DB11">
        <v>1244435</v>
      </c>
      <c r="DC11">
        <v>1060974</v>
      </c>
      <c r="DD11">
        <v>3410</v>
      </c>
      <c r="DE11">
        <v>3406</v>
      </c>
      <c r="DF11">
        <v>607</v>
      </c>
      <c r="DG11">
        <v>2696</v>
      </c>
      <c r="DH11">
        <v>2803</v>
      </c>
      <c r="DI11">
        <v>710</v>
      </c>
      <c r="DJ11">
        <v>20</v>
      </c>
      <c r="DK11">
        <v>1262456</v>
      </c>
      <c r="DL11">
        <v>1262476</v>
      </c>
      <c r="DM11">
        <v>0</v>
      </c>
      <c r="DN11">
        <v>1062447</v>
      </c>
      <c r="DO11">
        <v>1062447</v>
      </c>
      <c r="DP11">
        <v>1244435</v>
      </c>
      <c r="DQ11">
        <v>1244435</v>
      </c>
      <c r="DR11">
        <v>20</v>
      </c>
      <c r="DS11">
        <v>2085901</v>
      </c>
      <c r="DT11">
        <v>2085921</v>
      </c>
      <c r="DU11">
        <v>0</v>
      </c>
      <c r="DV11">
        <v>1244435</v>
      </c>
      <c r="DW11">
        <v>1244435</v>
      </c>
      <c r="DX11">
        <v>20</v>
      </c>
      <c r="DY11">
        <v>3061555</v>
      </c>
      <c r="DZ11">
        <v>3061575</v>
      </c>
      <c r="EA11">
        <v>1060974</v>
      </c>
      <c r="EB11">
        <v>-239002</v>
      </c>
      <c r="EC11">
        <v>2084428</v>
      </c>
      <c r="ED11">
        <v>1473</v>
      </c>
      <c r="EE11">
        <v>0</v>
      </c>
      <c r="EF11">
        <v>1473</v>
      </c>
      <c r="EG11">
        <v>1062447</v>
      </c>
      <c r="EH11">
        <v>-239002</v>
      </c>
      <c r="EI11">
        <v>2085901</v>
      </c>
      <c r="EJ11">
        <v>1060974</v>
      </c>
      <c r="EK11">
        <v>-239002</v>
      </c>
      <c r="EL11">
        <v>2084428</v>
      </c>
      <c r="EM11">
        <v>1473</v>
      </c>
      <c r="EN11">
        <v>0</v>
      </c>
      <c r="EO11">
        <v>1473</v>
      </c>
      <c r="EP11">
        <v>1062447</v>
      </c>
      <c r="EQ11">
        <v>-239002</v>
      </c>
      <c r="ER11">
        <v>2085901</v>
      </c>
      <c r="EY11">
        <v>3061575</v>
      </c>
      <c r="EZ11">
        <v>2085921</v>
      </c>
      <c r="FA11">
        <v>3401129</v>
      </c>
      <c r="FB11">
        <v>2526050</v>
      </c>
      <c r="FC11">
        <v>4366</v>
      </c>
      <c r="FD11">
        <v>3773</v>
      </c>
      <c r="FE11">
        <v>0</v>
      </c>
      <c r="FF11">
        <v>11278</v>
      </c>
      <c r="FG11">
        <v>3396763</v>
      </c>
      <c r="FH11">
        <v>2510999</v>
      </c>
      <c r="FI11">
        <v>268781</v>
      </c>
      <c r="FJ11">
        <v>203352</v>
      </c>
      <c r="FK11">
        <v>193551</v>
      </c>
      <c r="FL11">
        <v>212514</v>
      </c>
      <c r="FM11">
        <v>185136</v>
      </c>
      <c r="FN11">
        <v>188958</v>
      </c>
      <c r="FO11">
        <v>513</v>
      </c>
      <c r="FP11">
        <v>2752</v>
      </c>
      <c r="FS11">
        <v>2422351</v>
      </c>
      <c r="FT11">
        <v>1831050</v>
      </c>
      <c r="FU11">
        <v>599578</v>
      </c>
      <c r="FV11">
        <v>290776</v>
      </c>
      <c r="GA11">
        <v>-111000</v>
      </c>
      <c r="GB11">
        <v>-27027</v>
      </c>
      <c r="GE11">
        <v>-268781</v>
      </c>
      <c r="GF11">
        <v>-203352</v>
      </c>
      <c r="GG11">
        <v>219797</v>
      </c>
      <c r="GH11">
        <v>60397</v>
      </c>
      <c r="GI11">
        <v>155210</v>
      </c>
      <c r="GJ11">
        <v>94813</v>
      </c>
      <c r="GK11">
        <v>375007</v>
      </c>
      <c r="GL11">
        <v>155210</v>
      </c>
      <c r="GM11">
        <v>0</v>
      </c>
      <c r="GN11">
        <v>0</v>
      </c>
      <c r="GT11">
        <v>0</v>
      </c>
      <c r="GU11">
        <v>239002</v>
      </c>
      <c r="GV11">
        <v>239002</v>
      </c>
      <c r="GW11">
        <v>239002</v>
      </c>
      <c r="GX11">
        <v>239002</v>
      </c>
      <c r="GZ11">
        <v>0</v>
      </c>
      <c r="HA11">
        <v>268781</v>
      </c>
      <c r="HB11">
        <v>268781</v>
      </c>
      <c r="HC11">
        <v>268781</v>
      </c>
      <c r="HD11">
        <v>268781</v>
      </c>
      <c r="HI11">
        <v>111000</v>
      </c>
      <c r="HJ11">
        <v>27027</v>
      </c>
      <c r="HM11">
        <v>268781</v>
      </c>
      <c r="HN11">
        <v>203352</v>
      </c>
      <c r="IJ11">
        <v>1473</v>
      </c>
      <c r="IK11">
        <v>1473</v>
      </c>
    </row>
    <row r="12" spans="1:388">
      <c r="A12" t="s">
        <v>15214</v>
      </c>
      <c r="B12">
        <v>3801128449</v>
      </c>
      <c r="C12" t="s">
        <v>8031</v>
      </c>
      <c r="D12" t="s">
        <v>15215</v>
      </c>
      <c r="E12">
        <v>19004365</v>
      </c>
      <c r="F12" t="s">
        <v>8032</v>
      </c>
      <c r="G12" t="s">
        <v>3978</v>
      </c>
      <c r="H12" t="s">
        <v>3931</v>
      </c>
      <c r="I12" t="s">
        <v>3932</v>
      </c>
      <c r="T12">
        <v>6688</v>
      </c>
      <c r="U12">
        <v>6873</v>
      </c>
      <c r="AD12">
        <v>6688</v>
      </c>
      <c r="AE12">
        <v>6873</v>
      </c>
      <c r="AF12">
        <v>837</v>
      </c>
      <c r="AG12">
        <v>1592</v>
      </c>
      <c r="AL12">
        <v>7825</v>
      </c>
      <c r="AM12">
        <v>4753</v>
      </c>
      <c r="AN12">
        <v>79302</v>
      </c>
      <c r="AO12">
        <v>67870</v>
      </c>
      <c r="AP12">
        <v>93042</v>
      </c>
      <c r="AQ12">
        <v>92660</v>
      </c>
      <c r="AR12">
        <v>880</v>
      </c>
      <c r="AS12">
        <v>842</v>
      </c>
      <c r="AT12">
        <v>181886</v>
      </c>
      <c r="AU12">
        <v>167717</v>
      </c>
      <c r="AV12">
        <v>20</v>
      </c>
      <c r="AW12">
        <v>20</v>
      </c>
      <c r="BF12">
        <v>170133</v>
      </c>
      <c r="BG12">
        <v>150927</v>
      </c>
      <c r="BH12">
        <v>170153</v>
      </c>
      <c r="BI12">
        <v>150947</v>
      </c>
      <c r="BL12">
        <v>0</v>
      </c>
      <c r="BM12">
        <v>5369</v>
      </c>
      <c r="BT12">
        <v>0</v>
      </c>
      <c r="BU12">
        <v>5369</v>
      </c>
      <c r="BV12">
        <v>0</v>
      </c>
      <c r="BW12">
        <v>18</v>
      </c>
      <c r="BX12">
        <v>18421</v>
      </c>
      <c r="BY12">
        <v>18256</v>
      </c>
      <c r="CB12">
        <v>18421</v>
      </c>
      <c r="CC12">
        <v>18274</v>
      </c>
      <c r="CD12">
        <v>188574</v>
      </c>
      <c r="CE12">
        <v>174590</v>
      </c>
      <c r="CF12">
        <v>95249</v>
      </c>
      <c r="CG12">
        <v>105630</v>
      </c>
      <c r="CH12">
        <v>-94711</v>
      </c>
      <c r="CI12">
        <v>-105523</v>
      </c>
      <c r="CJ12">
        <v>708</v>
      </c>
      <c r="CK12">
        <v>617</v>
      </c>
      <c r="CL12">
        <v>535</v>
      </c>
      <c r="CM12">
        <v>1474</v>
      </c>
      <c r="CN12">
        <v>424173</v>
      </c>
      <c r="CO12">
        <v>379129</v>
      </c>
      <c r="CP12">
        <v>90237</v>
      </c>
      <c r="CQ12">
        <v>67281</v>
      </c>
      <c r="CR12">
        <v>239398</v>
      </c>
      <c r="CS12">
        <v>205468</v>
      </c>
      <c r="CT12">
        <v>-49474</v>
      </c>
      <c r="CU12">
        <v>-41510</v>
      </c>
      <c r="CV12">
        <v>189898</v>
      </c>
      <c r="CW12">
        <v>163958</v>
      </c>
      <c r="CX12">
        <v>49474</v>
      </c>
      <c r="CY12">
        <v>41510</v>
      </c>
      <c r="DB12">
        <v>189898</v>
      </c>
      <c r="DC12">
        <v>163958</v>
      </c>
      <c r="DD12">
        <v>1560</v>
      </c>
      <c r="DE12">
        <v>275</v>
      </c>
      <c r="DF12">
        <v>1022</v>
      </c>
      <c r="DG12">
        <v>168</v>
      </c>
      <c r="DH12">
        <v>538</v>
      </c>
      <c r="DI12">
        <v>107</v>
      </c>
      <c r="GO12">
        <v>-26</v>
      </c>
    </row>
    <row r="13" spans="1:388">
      <c r="A13" t="s">
        <v>15216</v>
      </c>
      <c r="B13">
        <v>3801109213</v>
      </c>
      <c r="C13" t="s">
        <v>8031</v>
      </c>
      <c r="D13" t="s">
        <v>15217</v>
      </c>
      <c r="E13">
        <v>18723068</v>
      </c>
      <c r="F13" t="s">
        <v>8036</v>
      </c>
      <c r="G13" t="s">
        <v>8035</v>
      </c>
      <c r="H13" t="s">
        <v>3931</v>
      </c>
      <c r="I13" t="s">
        <v>3932</v>
      </c>
      <c r="T13">
        <v>2364</v>
      </c>
      <c r="U13">
        <v>2564</v>
      </c>
      <c r="V13">
        <v>137189</v>
      </c>
      <c r="AD13">
        <v>139553</v>
      </c>
      <c r="AE13">
        <v>2564</v>
      </c>
      <c r="AF13">
        <v>8944</v>
      </c>
      <c r="AG13">
        <v>8902</v>
      </c>
      <c r="AL13">
        <v>44679</v>
      </c>
      <c r="AM13">
        <v>41828</v>
      </c>
      <c r="AN13">
        <v>955607</v>
      </c>
      <c r="AO13">
        <v>783654</v>
      </c>
      <c r="AP13">
        <v>158894</v>
      </c>
      <c r="AQ13">
        <v>130788</v>
      </c>
      <c r="AR13">
        <v>898</v>
      </c>
      <c r="AS13">
        <v>839</v>
      </c>
      <c r="AT13">
        <v>1169022</v>
      </c>
      <c r="AU13">
        <v>966011</v>
      </c>
      <c r="AV13">
        <v>40</v>
      </c>
      <c r="AW13">
        <v>40</v>
      </c>
      <c r="BF13">
        <v>1200944</v>
      </c>
      <c r="BG13">
        <v>822590</v>
      </c>
      <c r="BH13">
        <v>1200984</v>
      </c>
      <c r="BI13">
        <v>822630</v>
      </c>
      <c r="BL13">
        <v>0</v>
      </c>
      <c r="BT13">
        <v>0</v>
      </c>
      <c r="BU13">
        <v>0</v>
      </c>
      <c r="BX13">
        <v>107591</v>
      </c>
      <c r="BY13">
        <v>145945</v>
      </c>
      <c r="CB13">
        <v>107591</v>
      </c>
      <c r="CC13">
        <v>145945</v>
      </c>
      <c r="CD13">
        <v>1308575</v>
      </c>
      <c r="CE13">
        <v>968575</v>
      </c>
      <c r="CF13">
        <v>84050</v>
      </c>
      <c r="CG13">
        <v>57911</v>
      </c>
      <c r="CH13">
        <v>-73958</v>
      </c>
      <c r="CI13">
        <v>-57961</v>
      </c>
      <c r="CJ13">
        <v>4205</v>
      </c>
      <c r="CK13">
        <v>1130</v>
      </c>
      <c r="CL13">
        <v>0</v>
      </c>
      <c r="CM13">
        <v>2470</v>
      </c>
      <c r="CN13">
        <v>1129738</v>
      </c>
      <c r="CO13">
        <v>812072</v>
      </c>
      <c r="CP13">
        <v>198999</v>
      </c>
      <c r="CQ13">
        <v>120040</v>
      </c>
      <c r="CR13">
        <v>860986</v>
      </c>
      <c r="CS13">
        <v>632731</v>
      </c>
      <c r="CT13">
        <v>-182589</v>
      </c>
      <c r="CU13">
        <v>-131751</v>
      </c>
      <c r="CV13">
        <v>678397</v>
      </c>
      <c r="CW13">
        <v>500980</v>
      </c>
      <c r="CX13">
        <v>182589</v>
      </c>
      <c r="CY13">
        <v>131751</v>
      </c>
      <c r="DB13">
        <v>678397</v>
      </c>
      <c r="DC13">
        <v>500980</v>
      </c>
      <c r="DD13">
        <v>10772</v>
      </c>
      <c r="DE13">
        <v>1804</v>
      </c>
      <c r="DF13">
        <v>680</v>
      </c>
      <c r="DG13">
        <v>1854</v>
      </c>
      <c r="DH13">
        <v>10092</v>
      </c>
      <c r="DI13">
        <v>-50</v>
      </c>
    </row>
    <row r="14" spans="1:388">
      <c r="A14" t="s">
        <v>15218</v>
      </c>
      <c r="B14">
        <v>3801108273</v>
      </c>
      <c r="C14" t="s">
        <v>8031</v>
      </c>
      <c r="D14" t="s">
        <v>15219</v>
      </c>
      <c r="E14">
        <v>19008253</v>
      </c>
      <c r="F14" t="s">
        <v>8038</v>
      </c>
      <c r="G14" t="s">
        <v>8035</v>
      </c>
      <c r="H14" t="s">
        <v>3931</v>
      </c>
      <c r="I14" t="s">
        <v>3932</v>
      </c>
      <c r="T14">
        <v>9755</v>
      </c>
      <c r="U14">
        <v>9888</v>
      </c>
      <c r="AD14">
        <v>9755</v>
      </c>
      <c r="AE14">
        <v>9888</v>
      </c>
      <c r="AF14">
        <v>940</v>
      </c>
      <c r="AG14">
        <v>439</v>
      </c>
      <c r="AL14">
        <v>11608</v>
      </c>
      <c r="AM14">
        <v>13065</v>
      </c>
      <c r="AN14">
        <v>217055</v>
      </c>
      <c r="AO14">
        <v>244812</v>
      </c>
      <c r="AP14">
        <v>96853</v>
      </c>
      <c r="AQ14">
        <v>64150</v>
      </c>
      <c r="AR14">
        <v>929</v>
      </c>
      <c r="AS14">
        <v>840</v>
      </c>
      <c r="AT14">
        <v>327385</v>
      </c>
      <c r="AU14">
        <v>323306</v>
      </c>
      <c r="AV14">
        <v>20</v>
      </c>
      <c r="AW14">
        <v>20</v>
      </c>
      <c r="BF14">
        <v>320870</v>
      </c>
      <c r="BG14">
        <v>316102</v>
      </c>
      <c r="BH14">
        <v>320890</v>
      </c>
      <c r="BI14">
        <v>316122</v>
      </c>
      <c r="BL14">
        <v>0</v>
      </c>
      <c r="BT14">
        <v>0</v>
      </c>
      <c r="BU14">
        <v>0</v>
      </c>
      <c r="BX14">
        <v>16250</v>
      </c>
      <c r="BY14">
        <v>17072</v>
      </c>
      <c r="CB14">
        <v>16250</v>
      </c>
      <c r="CC14">
        <v>17072</v>
      </c>
      <c r="CD14">
        <v>337140</v>
      </c>
      <c r="CE14">
        <v>333194</v>
      </c>
      <c r="CF14">
        <v>102244</v>
      </c>
      <c r="CG14">
        <v>109273</v>
      </c>
      <c r="CH14">
        <v>-102368</v>
      </c>
      <c r="CI14">
        <v>-109031</v>
      </c>
      <c r="CJ14">
        <v>388</v>
      </c>
      <c r="CK14">
        <v>425</v>
      </c>
      <c r="CL14">
        <v>0</v>
      </c>
      <c r="CM14">
        <v>390</v>
      </c>
      <c r="CN14">
        <v>369674</v>
      </c>
      <c r="CO14">
        <v>331361</v>
      </c>
      <c r="CP14">
        <v>87456</v>
      </c>
      <c r="CQ14">
        <v>60734</v>
      </c>
      <c r="CR14">
        <v>180238</v>
      </c>
      <c r="CS14">
        <v>161631</v>
      </c>
      <c r="CT14">
        <v>-40544</v>
      </c>
      <c r="CU14">
        <v>-35028</v>
      </c>
      <c r="CV14">
        <v>139694</v>
      </c>
      <c r="CW14">
        <v>127497</v>
      </c>
      <c r="CX14">
        <v>40544</v>
      </c>
      <c r="CY14">
        <v>35028</v>
      </c>
      <c r="DB14">
        <v>139694</v>
      </c>
      <c r="DC14">
        <v>127497</v>
      </c>
      <c r="DD14">
        <v>465</v>
      </c>
      <c r="DE14">
        <v>930</v>
      </c>
      <c r="DF14">
        <v>589</v>
      </c>
      <c r="DG14">
        <v>688</v>
      </c>
      <c r="DH14">
        <v>-124</v>
      </c>
      <c r="DI14">
        <v>242</v>
      </c>
      <c r="GO14">
        <v>0</v>
      </c>
      <c r="GP14">
        <v>894</v>
      </c>
    </row>
    <row r="15" spans="1:388">
      <c r="A15" t="s">
        <v>15220</v>
      </c>
      <c r="B15">
        <v>5042094666</v>
      </c>
      <c r="C15" t="s">
        <v>8040</v>
      </c>
      <c r="D15" t="s">
        <v>15221</v>
      </c>
      <c r="E15">
        <v>19298826</v>
      </c>
      <c r="F15" t="s">
        <v>8042</v>
      </c>
      <c r="G15" t="s">
        <v>3978</v>
      </c>
      <c r="H15" t="s">
        <v>3931</v>
      </c>
      <c r="I15" t="s">
        <v>3932</v>
      </c>
      <c r="T15">
        <v>0</v>
      </c>
      <c r="U15">
        <v>55</v>
      </c>
      <c r="X15">
        <v>0</v>
      </c>
      <c r="AL15">
        <v>17703</v>
      </c>
      <c r="AM15">
        <v>23932</v>
      </c>
      <c r="AP15">
        <v>10818</v>
      </c>
      <c r="AQ15">
        <v>93592</v>
      </c>
      <c r="BH15">
        <v>21082</v>
      </c>
      <c r="BI15">
        <v>110065</v>
      </c>
      <c r="BX15">
        <v>7439</v>
      </c>
      <c r="BY15">
        <v>7514</v>
      </c>
      <c r="CD15">
        <v>28521</v>
      </c>
      <c r="CE15">
        <v>117579</v>
      </c>
      <c r="CN15">
        <v>263</v>
      </c>
      <c r="CO15">
        <v>809</v>
      </c>
      <c r="CP15">
        <v>957</v>
      </c>
      <c r="CQ15">
        <v>3942</v>
      </c>
      <c r="CT15">
        <v>1793</v>
      </c>
      <c r="CU15">
        <v>1996</v>
      </c>
      <c r="CV15">
        <v>39863</v>
      </c>
      <c r="CW15">
        <v>43197</v>
      </c>
      <c r="DD15">
        <v>57179</v>
      </c>
      <c r="DE15">
        <v>66814</v>
      </c>
      <c r="DF15">
        <v>14829</v>
      </c>
      <c r="DG15">
        <v>18488</v>
      </c>
    </row>
    <row r="16" spans="1:388">
      <c r="A16" t="s">
        <v>15222</v>
      </c>
      <c r="B16">
        <v>7841430420</v>
      </c>
      <c r="C16" t="s">
        <v>8044</v>
      </c>
      <c r="D16" t="s">
        <v>15223</v>
      </c>
      <c r="E16">
        <v>18756388</v>
      </c>
      <c r="F16" t="s">
        <v>8045</v>
      </c>
      <c r="G16" t="s">
        <v>3978</v>
      </c>
      <c r="H16" t="s">
        <v>3931</v>
      </c>
      <c r="I16" t="s">
        <v>3932</v>
      </c>
      <c r="T16">
        <v>42173</v>
      </c>
      <c r="U16">
        <v>19266</v>
      </c>
      <c r="X16">
        <v>4646</v>
      </c>
      <c r="Y16">
        <v>3658</v>
      </c>
      <c r="Z16">
        <v>9473</v>
      </c>
      <c r="AA16">
        <v>2071</v>
      </c>
      <c r="AD16">
        <v>56292</v>
      </c>
      <c r="AE16">
        <v>24995</v>
      </c>
      <c r="AF16">
        <v>21154</v>
      </c>
      <c r="AG16">
        <v>33695</v>
      </c>
      <c r="AL16">
        <v>55850</v>
      </c>
      <c r="AM16">
        <v>113684</v>
      </c>
      <c r="AN16">
        <v>4995046</v>
      </c>
      <c r="AO16">
        <v>3836295</v>
      </c>
      <c r="AP16">
        <v>17872</v>
      </c>
      <c r="AQ16">
        <v>16330</v>
      </c>
      <c r="AR16">
        <v>15065</v>
      </c>
      <c r="AS16">
        <v>19785</v>
      </c>
      <c r="AT16">
        <v>5104987</v>
      </c>
      <c r="AU16">
        <v>4019789</v>
      </c>
      <c r="AV16">
        <v>10</v>
      </c>
      <c r="AW16">
        <v>10</v>
      </c>
      <c r="BF16">
        <v>2951547</v>
      </c>
      <c r="BG16">
        <v>1148602</v>
      </c>
      <c r="BH16">
        <v>2951557</v>
      </c>
      <c r="BI16">
        <v>1148612</v>
      </c>
      <c r="BL16">
        <v>1026379</v>
      </c>
      <c r="BM16">
        <v>1754242</v>
      </c>
      <c r="BN16">
        <v>7260</v>
      </c>
      <c r="BO16">
        <v>1458</v>
      </c>
      <c r="BP16">
        <v>12683</v>
      </c>
      <c r="BQ16">
        <v>10354</v>
      </c>
      <c r="BR16">
        <v>13538</v>
      </c>
      <c r="BT16">
        <v>1050373</v>
      </c>
      <c r="BU16">
        <v>1755700</v>
      </c>
      <c r="BV16">
        <v>640565</v>
      </c>
      <c r="BW16">
        <v>127147</v>
      </c>
      <c r="BX16">
        <v>492563</v>
      </c>
      <c r="BY16">
        <v>1002971</v>
      </c>
      <c r="CB16">
        <v>1159349</v>
      </c>
      <c r="CC16">
        <v>1140472</v>
      </c>
      <c r="CD16">
        <v>5161279</v>
      </c>
      <c r="CE16">
        <v>4044784</v>
      </c>
      <c r="CF16">
        <v>736491</v>
      </c>
      <c r="CG16">
        <v>591714</v>
      </c>
      <c r="CH16">
        <v>-725949</v>
      </c>
      <c r="CI16">
        <v>-583946</v>
      </c>
      <c r="CJ16">
        <v>29378</v>
      </c>
      <c r="CK16">
        <v>36811</v>
      </c>
      <c r="CL16">
        <v>251786</v>
      </c>
      <c r="CM16">
        <v>173585</v>
      </c>
      <c r="CN16">
        <v>3819700</v>
      </c>
      <c r="CO16">
        <v>4302767</v>
      </c>
      <c r="CP16">
        <v>603481</v>
      </c>
      <c r="CQ16">
        <v>1924776</v>
      </c>
      <c r="CR16">
        <v>2267862</v>
      </c>
      <c r="CS16">
        <v>1657271</v>
      </c>
      <c r="CT16">
        <v>-464898</v>
      </c>
      <c r="CU16">
        <v>-334580</v>
      </c>
      <c r="CV16">
        <v>1802945</v>
      </c>
      <c r="CW16">
        <v>1315749</v>
      </c>
      <c r="CX16">
        <v>466497</v>
      </c>
      <c r="CY16">
        <v>340420</v>
      </c>
      <c r="CZ16">
        <v>1599</v>
      </c>
      <c r="DA16">
        <v>-1094</v>
      </c>
      <c r="DB16">
        <v>1802945</v>
      </c>
      <c r="DC16">
        <v>1315749</v>
      </c>
      <c r="DD16">
        <v>29009</v>
      </c>
      <c r="DE16">
        <v>32387</v>
      </c>
      <c r="DF16">
        <v>18467</v>
      </c>
      <c r="DG16">
        <v>24619</v>
      </c>
      <c r="DH16">
        <v>10542</v>
      </c>
      <c r="DI16">
        <v>7768</v>
      </c>
      <c r="DJ16">
        <v>10</v>
      </c>
      <c r="DK16">
        <v>834909</v>
      </c>
      <c r="DL16">
        <v>834919</v>
      </c>
      <c r="DM16">
        <v>0</v>
      </c>
      <c r="DN16">
        <v>1315749</v>
      </c>
      <c r="DO16">
        <v>1315749</v>
      </c>
      <c r="DP16">
        <v>1802945</v>
      </c>
      <c r="DQ16">
        <v>1802945</v>
      </c>
      <c r="DR16">
        <v>10</v>
      </c>
      <c r="DS16">
        <v>1148602</v>
      </c>
      <c r="DT16">
        <v>1148612</v>
      </c>
      <c r="DU16">
        <v>0</v>
      </c>
      <c r="DV16">
        <v>1802945</v>
      </c>
      <c r="DW16">
        <v>1802945</v>
      </c>
      <c r="DX16">
        <v>10</v>
      </c>
      <c r="DY16">
        <v>2951547</v>
      </c>
      <c r="DZ16">
        <v>2951557</v>
      </c>
      <c r="EA16">
        <v>1315749</v>
      </c>
      <c r="EB16">
        <v>-1002056</v>
      </c>
      <c r="EC16">
        <v>1148612</v>
      </c>
      <c r="EG16">
        <v>1315749</v>
      </c>
      <c r="EH16">
        <v>-1002056</v>
      </c>
      <c r="EI16">
        <v>1148612</v>
      </c>
      <c r="EJ16">
        <v>1315749</v>
      </c>
      <c r="EK16">
        <v>-1002056</v>
      </c>
      <c r="EL16">
        <v>1148602</v>
      </c>
      <c r="EP16">
        <v>1315749</v>
      </c>
      <c r="EQ16">
        <v>-1002056</v>
      </c>
      <c r="ER16">
        <v>1148602</v>
      </c>
      <c r="EY16">
        <v>2951557</v>
      </c>
      <c r="EZ16">
        <v>1148612</v>
      </c>
      <c r="FA16">
        <v>527919</v>
      </c>
      <c r="FB16">
        <v>1673000</v>
      </c>
      <c r="FC16">
        <v>27866</v>
      </c>
      <c r="FD16">
        <v>33316</v>
      </c>
      <c r="FG16">
        <v>43708221</v>
      </c>
      <c r="FH16">
        <v>21050604</v>
      </c>
      <c r="FI16">
        <v>769464</v>
      </c>
      <c r="FJ16">
        <v>1746910</v>
      </c>
      <c r="FK16">
        <v>236534</v>
      </c>
      <c r="FL16">
        <v>476897</v>
      </c>
      <c r="FM16">
        <v>484101</v>
      </c>
      <c r="FN16">
        <v>401725</v>
      </c>
      <c r="FO16">
        <v>224029</v>
      </c>
      <c r="FP16">
        <v>166311</v>
      </c>
      <c r="FQ16">
        <v>444132</v>
      </c>
      <c r="FR16">
        <v>319893</v>
      </c>
      <c r="FS16">
        <v>43041971</v>
      </c>
      <c r="FT16">
        <v>20804270</v>
      </c>
      <c r="FU16">
        <v>-391576</v>
      </c>
      <c r="FV16">
        <v>-226707</v>
      </c>
      <c r="GA16">
        <v>634663</v>
      </c>
      <c r="GB16">
        <v>304811</v>
      </c>
      <c r="GC16">
        <v>769464</v>
      </c>
      <c r="GD16">
        <v>744854</v>
      </c>
      <c r="GE16">
        <v>-241545</v>
      </c>
      <c r="GF16">
        <v>-73910</v>
      </c>
      <c r="GG16">
        <v>1542</v>
      </c>
      <c r="GH16">
        <v>4194</v>
      </c>
      <c r="GI16">
        <v>16330</v>
      </c>
      <c r="GJ16">
        <v>12136</v>
      </c>
      <c r="GK16">
        <v>17872</v>
      </c>
      <c r="GL16">
        <v>16330</v>
      </c>
      <c r="GO16">
        <v>-19</v>
      </c>
      <c r="GP16">
        <v>-6942</v>
      </c>
      <c r="GT16">
        <v>0</v>
      </c>
      <c r="GU16">
        <v>1002056</v>
      </c>
      <c r="GV16">
        <v>1002056</v>
      </c>
      <c r="GW16">
        <v>1002056</v>
      </c>
      <c r="GX16">
        <v>1002056</v>
      </c>
      <c r="HH16">
        <v>52980</v>
      </c>
      <c r="HI16">
        <v>102905</v>
      </c>
      <c r="HJ16">
        <v>708187</v>
      </c>
      <c r="HK16">
        <v>527919</v>
      </c>
      <c r="HL16">
        <v>1673000</v>
      </c>
      <c r="HM16">
        <v>0</v>
      </c>
      <c r="HN16">
        <v>1002056</v>
      </c>
      <c r="HV16">
        <v>18338</v>
      </c>
      <c r="IB16">
        <v>766664</v>
      </c>
    </row>
    <row r="17" spans="1:270">
      <c r="A17" t="s">
        <v>15224</v>
      </c>
      <c r="B17">
        <v>7714634848</v>
      </c>
      <c r="C17" t="s">
        <v>4062</v>
      </c>
      <c r="D17" t="s">
        <v>15225</v>
      </c>
      <c r="E17">
        <v>19249024</v>
      </c>
      <c r="F17" t="s">
        <v>4063</v>
      </c>
      <c r="G17" t="s">
        <v>3978</v>
      </c>
      <c r="H17" t="s">
        <v>3931</v>
      </c>
      <c r="I17" t="s">
        <v>3932</v>
      </c>
      <c r="L17">
        <v>8</v>
      </c>
      <c r="M17">
        <v>47</v>
      </c>
      <c r="T17">
        <v>55</v>
      </c>
      <c r="U17">
        <v>60</v>
      </c>
      <c r="X17">
        <v>381</v>
      </c>
      <c r="Y17">
        <v>381</v>
      </c>
      <c r="Z17">
        <v>108</v>
      </c>
      <c r="AA17">
        <v>108</v>
      </c>
      <c r="AD17">
        <v>552</v>
      </c>
      <c r="AE17">
        <v>596</v>
      </c>
      <c r="AF17">
        <v>0</v>
      </c>
      <c r="AG17">
        <v>8</v>
      </c>
      <c r="AJ17">
        <v>6470</v>
      </c>
      <c r="AK17">
        <v>5841</v>
      </c>
      <c r="AL17">
        <v>114441</v>
      </c>
      <c r="AM17">
        <v>36056</v>
      </c>
      <c r="AN17">
        <v>582997</v>
      </c>
      <c r="AO17">
        <v>583805</v>
      </c>
      <c r="AP17">
        <v>885</v>
      </c>
      <c r="AQ17">
        <v>199</v>
      </c>
      <c r="AR17">
        <v>13657</v>
      </c>
      <c r="AS17">
        <v>13658</v>
      </c>
      <c r="AT17">
        <v>718450</v>
      </c>
      <c r="AU17">
        <v>639567</v>
      </c>
      <c r="AV17">
        <v>9800</v>
      </c>
      <c r="AW17">
        <v>9800</v>
      </c>
      <c r="BF17">
        <v>7882</v>
      </c>
      <c r="BG17">
        <v>7562</v>
      </c>
      <c r="BH17">
        <v>17682</v>
      </c>
      <c r="BI17">
        <v>17362</v>
      </c>
      <c r="BL17">
        <v>0</v>
      </c>
      <c r="BT17">
        <v>0</v>
      </c>
      <c r="BU17">
        <v>0</v>
      </c>
      <c r="BV17">
        <v>0</v>
      </c>
      <c r="BX17">
        <v>701320</v>
      </c>
      <c r="BY17">
        <v>622801</v>
      </c>
      <c r="CB17">
        <v>701320</v>
      </c>
      <c r="CC17">
        <v>622801</v>
      </c>
      <c r="CD17">
        <v>719002</v>
      </c>
      <c r="CE17">
        <v>640163</v>
      </c>
      <c r="CF17">
        <v>9553</v>
      </c>
      <c r="CG17">
        <v>10647</v>
      </c>
      <c r="CH17">
        <v>-8208</v>
      </c>
      <c r="CI17">
        <v>-6135</v>
      </c>
      <c r="CN17">
        <v>11044</v>
      </c>
      <c r="CO17">
        <v>75928</v>
      </c>
      <c r="CP17">
        <v>2437</v>
      </c>
      <c r="CQ17">
        <v>69190</v>
      </c>
      <c r="CR17">
        <v>399</v>
      </c>
      <c r="CS17">
        <v>603</v>
      </c>
      <c r="CT17">
        <v>-80</v>
      </c>
      <c r="CU17">
        <v>-121</v>
      </c>
      <c r="CV17">
        <v>319</v>
      </c>
      <c r="CW17">
        <v>482</v>
      </c>
      <c r="DB17">
        <v>319</v>
      </c>
      <c r="DC17">
        <v>482</v>
      </c>
      <c r="DD17">
        <v>1345</v>
      </c>
      <c r="DE17">
        <v>4512</v>
      </c>
      <c r="DH17">
        <v>1345</v>
      </c>
      <c r="DI17">
        <v>4512</v>
      </c>
      <c r="EY17">
        <v>17682</v>
      </c>
      <c r="EZ17">
        <v>17362</v>
      </c>
      <c r="GG17">
        <v>0</v>
      </c>
      <c r="GI17">
        <v>0</v>
      </c>
      <c r="GK17">
        <v>0</v>
      </c>
      <c r="GM17">
        <v>0</v>
      </c>
      <c r="GN17">
        <v>0</v>
      </c>
    </row>
    <row r="18" spans="1:270">
      <c r="A18" t="s">
        <v>146</v>
      </c>
      <c r="B18">
        <v>7704724468</v>
      </c>
      <c r="C18" t="s">
        <v>3947</v>
      </c>
      <c r="D18" t="s">
        <v>15226</v>
      </c>
      <c r="E18">
        <v>18743081</v>
      </c>
      <c r="F18" t="s">
        <v>8048</v>
      </c>
      <c r="G18" t="s">
        <v>8035</v>
      </c>
      <c r="H18" t="s">
        <v>3931</v>
      </c>
      <c r="I18" t="s">
        <v>3932</v>
      </c>
      <c r="L18">
        <v>149</v>
      </c>
      <c r="T18">
        <v>6331</v>
      </c>
      <c r="U18">
        <v>1880</v>
      </c>
      <c r="AD18">
        <v>6480</v>
      </c>
      <c r="AE18">
        <v>1880</v>
      </c>
      <c r="AF18">
        <v>274</v>
      </c>
      <c r="AG18">
        <v>213</v>
      </c>
      <c r="AJ18">
        <v>126</v>
      </c>
      <c r="AK18">
        <v>80</v>
      </c>
      <c r="AL18">
        <v>74618</v>
      </c>
      <c r="AM18">
        <v>55962</v>
      </c>
      <c r="AN18">
        <v>68232</v>
      </c>
      <c r="AO18">
        <v>70959</v>
      </c>
      <c r="AP18">
        <v>343</v>
      </c>
      <c r="AQ18">
        <v>653</v>
      </c>
      <c r="AR18">
        <v>1437</v>
      </c>
      <c r="AS18">
        <v>1555</v>
      </c>
      <c r="AT18">
        <v>145030</v>
      </c>
      <c r="AU18">
        <v>129422</v>
      </c>
      <c r="AV18">
        <v>1001</v>
      </c>
      <c r="AW18">
        <v>1001</v>
      </c>
      <c r="BB18">
        <v>22149</v>
      </c>
      <c r="BC18">
        <v>22149</v>
      </c>
      <c r="BF18">
        <v>77847</v>
      </c>
      <c r="BG18">
        <v>74870</v>
      </c>
      <c r="BH18">
        <v>100997</v>
      </c>
      <c r="BI18">
        <v>98020</v>
      </c>
      <c r="BP18">
        <v>10620</v>
      </c>
      <c r="BQ18">
        <v>9234</v>
      </c>
      <c r="BT18">
        <v>1005</v>
      </c>
      <c r="BU18">
        <v>0</v>
      </c>
      <c r="BX18">
        <v>38888</v>
      </c>
      <c r="BY18">
        <v>24048</v>
      </c>
      <c r="CB18">
        <v>49508</v>
      </c>
      <c r="CC18">
        <v>33282</v>
      </c>
      <c r="CD18">
        <v>151510</v>
      </c>
      <c r="CE18">
        <v>131302</v>
      </c>
      <c r="CF18">
        <v>188122</v>
      </c>
      <c r="CG18">
        <v>140391</v>
      </c>
      <c r="CH18">
        <v>81800</v>
      </c>
      <c r="CI18">
        <v>85676</v>
      </c>
      <c r="CJ18">
        <v>2324</v>
      </c>
      <c r="CK18">
        <v>1246</v>
      </c>
      <c r="CN18">
        <v>8218</v>
      </c>
      <c r="CO18">
        <v>3448</v>
      </c>
      <c r="CP18">
        <v>10740</v>
      </c>
      <c r="CQ18">
        <v>3415</v>
      </c>
      <c r="CR18">
        <v>81602</v>
      </c>
      <c r="CS18">
        <v>86955</v>
      </c>
      <c r="CT18">
        <v>-17047</v>
      </c>
      <c r="CU18">
        <v>-17944</v>
      </c>
      <c r="CV18">
        <v>64555</v>
      </c>
      <c r="CW18">
        <v>69011</v>
      </c>
      <c r="CX18">
        <v>17047</v>
      </c>
      <c r="CY18">
        <v>17944</v>
      </c>
      <c r="DB18">
        <v>64555</v>
      </c>
      <c r="DC18">
        <v>69011</v>
      </c>
      <c r="DD18">
        <v>269922</v>
      </c>
      <c r="DE18">
        <v>226067</v>
      </c>
      <c r="DH18">
        <v>269922</v>
      </c>
      <c r="DI18">
        <v>226067</v>
      </c>
    </row>
    <row r="19" spans="1:270">
      <c r="A19" t="s">
        <v>15227</v>
      </c>
      <c r="B19">
        <v>7717528291</v>
      </c>
      <c r="C19" t="s">
        <v>8050</v>
      </c>
      <c r="D19" t="s">
        <v>157</v>
      </c>
      <c r="E19">
        <v>18953777</v>
      </c>
      <c r="F19" t="s">
        <v>8051</v>
      </c>
      <c r="G19" t="s">
        <v>3930</v>
      </c>
      <c r="H19" t="s">
        <v>3931</v>
      </c>
      <c r="I19" t="s">
        <v>8021</v>
      </c>
      <c r="L19">
        <v>12</v>
      </c>
      <c r="M19">
        <v>16</v>
      </c>
      <c r="T19">
        <v>27395</v>
      </c>
      <c r="U19">
        <v>18946</v>
      </c>
      <c r="Z19">
        <v>79962</v>
      </c>
      <c r="AA19">
        <v>85367</v>
      </c>
      <c r="AD19">
        <v>107370</v>
      </c>
      <c r="AE19">
        <v>104329</v>
      </c>
      <c r="AF19">
        <v>3</v>
      </c>
      <c r="AG19">
        <v>10</v>
      </c>
      <c r="AJ19">
        <v>0</v>
      </c>
      <c r="AK19">
        <v>2808</v>
      </c>
      <c r="AL19">
        <v>367617</v>
      </c>
      <c r="AM19">
        <v>574963</v>
      </c>
      <c r="AN19">
        <v>345974</v>
      </c>
      <c r="AO19">
        <v>121783</v>
      </c>
      <c r="AP19">
        <v>208742</v>
      </c>
      <c r="AQ19">
        <v>164659</v>
      </c>
      <c r="AR19">
        <v>611</v>
      </c>
      <c r="AS19">
        <v>716</v>
      </c>
      <c r="AT19">
        <v>922946</v>
      </c>
      <c r="AU19">
        <v>864939</v>
      </c>
      <c r="AV19">
        <v>269040</v>
      </c>
      <c r="AW19">
        <v>269040</v>
      </c>
      <c r="BF19">
        <v>-117396</v>
      </c>
      <c r="BG19">
        <v>-232898</v>
      </c>
      <c r="BH19">
        <v>151643</v>
      </c>
      <c r="BI19">
        <v>36142</v>
      </c>
      <c r="BL19">
        <v>57491</v>
      </c>
      <c r="BM19">
        <v>216667</v>
      </c>
      <c r="BN19">
        <v>36</v>
      </c>
      <c r="BO19">
        <v>18</v>
      </c>
      <c r="BP19">
        <v>733</v>
      </c>
      <c r="BQ19">
        <v>3777</v>
      </c>
      <c r="BT19">
        <v>57527</v>
      </c>
      <c r="BU19">
        <v>216685</v>
      </c>
      <c r="BV19">
        <v>6451</v>
      </c>
      <c r="BW19">
        <v>9583</v>
      </c>
      <c r="BX19">
        <v>813961</v>
      </c>
      <c r="BY19">
        <v>703081</v>
      </c>
      <c r="CB19">
        <v>821146</v>
      </c>
      <c r="CC19">
        <v>716441</v>
      </c>
      <c r="CD19">
        <v>1030316</v>
      </c>
      <c r="CE19">
        <v>969268</v>
      </c>
      <c r="CF19">
        <v>264754</v>
      </c>
      <c r="CG19">
        <v>267020</v>
      </c>
      <c r="CH19">
        <v>16581</v>
      </c>
      <c r="CI19">
        <v>-51980</v>
      </c>
      <c r="CL19">
        <v>2376</v>
      </c>
      <c r="CM19">
        <v>120059</v>
      </c>
      <c r="CN19">
        <v>1074051</v>
      </c>
      <c r="CO19">
        <v>520979</v>
      </c>
      <c r="CP19">
        <v>961053</v>
      </c>
      <c r="CQ19">
        <v>331274</v>
      </c>
      <c r="CR19">
        <v>127203</v>
      </c>
      <c r="CS19">
        <v>17666</v>
      </c>
      <c r="CT19">
        <v>-11031</v>
      </c>
      <c r="CU19">
        <v>-4377</v>
      </c>
      <c r="CV19">
        <v>115893</v>
      </c>
      <c r="CW19">
        <v>12462</v>
      </c>
      <c r="CX19">
        <v>5507</v>
      </c>
      <c r="CY19">
        <v>2194</v>
      </c>
      <c r="CZ19">
        <v>-5422</v>
      </c>
      <c r="DA19">
        <v>-2184</v>
      </c>
      <c r="DB19">
        <v>115893</v>
      </c>
      <c r="DC19">
        <v>12462</v>
      </c>
      <c r="DD19">
        <v>281335</v>
      </c>
      <c r="DE19">
        <v>215040</v>
      </c>
      <c r="DH19">
        <v>281335</v>
      </c>
      <c r="DI19">
        <v>215040</v>
      </c>
      <c r="DJ19">
        <v>269040</v>
      </c>
      <c r="DK19">
        <v>-245647</v>
      </c>
      <c r="DL19">
        <v>23393</v>
      </c>
      <c r="DM19">
        <v>0</v>
      </c>
      <c r="DN19">
        <v>12462</v>
      </c>
      <c r="DO19">
        <v>12462</v>
      </c>
      <c r="DP19">
        <v>115893</v>
      </c>
      <c r="DQ19">
        <v>115893</v>
      </c>
      <c r="DR19">
        <v>269040</v>
      </c>
      <c r="DS19">
        <v>-232898</v>
      </c>
      <c r="DT19">
        <v>36142</v>
      </c>
      <c r="DU19">
        <v>0</v>
      </c>
      <c r="DV19">
        <v>115893</v>
      </c>
      <c r="DW19">
        <v>115893</v>
      </c>
      <c r="DX19">
        <v>269040</v>
      </c>
      <c r="DY19">
        <v>-117396</v>
      </c>
      <c r="DZ19">
        <v>151644</v>
      </c>
      <c r="EA19">
        <v>36142</v>
      </c>
      <c r="EB19">
        <v>-23393</v>
      </c>
      <c r="EC19">
        <v>36142</v>
      </c>
      <c r="EG19">
        <v>36142</v>
      </c>
      <c r="EH19">
        <v>-23393</v>
      </c>
      <c r="EI19">
        <v>36142</v>
      </c>
      <c r="EJ19">
        <v>12461</v>
      </c>
      <c r="EK19">
        <v>288</v>
      </c>
      <c r="EL19">
        <v>-232898</v>
      </c>
      <c r="EP19">
        <v>12461</v>
      </c>
      <c r="EQ19">
        <v>288</v>
      </c>
      <c r="ER19">
        <v>-232898</v>
      </c>
      <c r="EY19">
        <v>151643</v>
      </c>
      <c r="EZ19">
        <v>36142</v>
      </c>
      <c r="FA19">
        <v>0</v>
      </c>
      <c r="FB19">
        <v>109250</v>
      </c>
      <c r="FC19">
        <v>177034</v>
      </c>
      <c r="FD19">
        <v>219924</v>
      </c>
      <c r="FG19">
        <v>4054578</v>
      </c>
      <c r="FH19">
        <v>2664482</v>
      </c>
      <c r="FI19">
        <v>0</v>
      </c>
      <c r="FJ19">
        <v>675976</v>
      </c>
      <c r="FK19">
        <v>211403</v>
      </c>
      <c r="FL19">
        <v>196137</v>
      </c>
      <c r="FM19">
        <v>150976</v>
      </c>
      <c r="FN19">
        <v>99164</v>
      </c>
      <c r="FO19">
        <v>0</v>
      </c>
      <c r="FP19">
        <v>124855</v>
      </c>
      <c r="FQ19">
        <v>8362</v>
      </c>
      <c r="FR19">
        <v>450</v>
      </c>
      <c r="FS19">
        <v>3639276</v>
      </c>
      <c r="FT19">
        <v>1512913</v>
      </c>
      <c r="FU19">
        <v>221595</v>
      </c>
      <c r="FV19">
        <v>950887</v>
      </c>
      <c r="GA19">
        <v>-158503</v>
      </c>
      <c r="GB19">
        <v>-254665</v>
      </c>
      <c r="GC19">
        <v>0</v>
      </c>
      <c r="GD19">
        <v>675976</v>
      </c>
      <c r="GE19">
        <v>0</v>
      </c>
      <c r="GF19">
        <v>-566726</v>
      </c>
      <c r="GG19">
        <v>63092</v>
      </c>
      <c r="GH19">
        <v>129496</v>
      </c>
      <c r="GI19">
        <v>164659</v>
      </c>
      <c r="GJ19">
        <v>33945</v>
      </c>
      <c r="GK19">
        <v>208742</v>
      </c>
      <c r="GL19">
        <v>164659</v>
      </c>
      <c r="GM19">
        <v>0</v>
      </c>
      <c r="GN19">
        <v>0</v>
      </c>
      <c r="GO19">
        <v>-279</v>
      </c>
      <c r="GP19">
        <v>-827</v>
      </c>
      <c r="HH19">
        <v>234500</v>
      </c>
      <c r="HI19">
        <v>393003</v>
      </c>
      <c r="HJ19">
        <v>254665</v>
      </c>
      <c r="HK19">
        <v>0</v>
      </c>
      <c r="HL19">
        <v>109250</v>
      </c>
      <c r="HO19">
        <v>-19009</v>
      </c>
      <c r="HP19">
        <v>1218</v>
      </c>
    </row>
    <row r="20" spans="1:270">
      <c r="A20" t="s">
        <v>15228</v>
      </c>
      <c r="B20">
        <v>5032094681</v>
      </c>
      <c r="C20" t="s">
        <v>8053</v>
      </c>
      <c r="D20" t="s">
        <v>15229</v>
      </c>
      <c r="E20">
        <v>17580491</v>
      </c>
      <c r="F20" t="s">
        <v>8054</v>
      </c>
      <c r="G20" t="s">
        <v>3960</v>
      </c>
      <c r="H20" t="s">
        <v>3931</v>
      </c>
      <c r="I20" t="s">
        <v>8013</v>
      </c>
      <c r="T20">
        <v>97</v>
      </c>
      <c r="U20">
        <v>292</v>
      </c>
      <c r="X20">
        <v>70000</v>
      </c>
      <c r="Y20">
        <v>70000</v>
      </c>
      <c r="Z20">
        <v>5902</v>
      </c>
      <c r="AA20">
        <v>6448</v>
      </c>
      <c r="AB20">
        <v>7864</v>
      </c>
      <c r="AC20">
        <v>4364</v>
      </c>
      <c r="AD20">
        <v>83863</v>
      </c>
      <c r="AE20">
        <v>81104</v>
      </c>
      <c r="AF20">
        <v>0</v>
      </c>
      <c r="AG20">
        <v>2</v>
      </c>
      <c r="AL20">
        <v>5807</v>
      </c>
      <c r="AM20">
        <v>10271</v>
      </c>
      <c r="AN20">
        <v>497071</v>
      </c>
      <c r="AO20">
        <v>491975</v>
      </c>
      <c r="AP20">
        <v>5354</v>
      </c>
      <c r="AQ20">
        <v>2985</v>
      </c>
      <c r="AR20">
        <v>101</v>
      </c>
      <c r="AS20">
        <v>296</v>
      </c>
      <c r="AT20">
        <v>508333</v>
      </c>
      <c r="AU20">
        <v>505529</v>
      </c>
      <c r="AV20">
        <v>78808</v>
      </c>
      <c r="AW20">
        <v>78808</v>
      </c>
      <c r="BF20">
        <v>468724</v>
      </c>
      <c r="BG20">
        <v>483073</v>
      </c>
      <c r="BH20">
        <v>547532</v>
      </c>
      <c r="BI20">
        <v>561881</v>
      </c>
      <c r="BN20">
        <v>0</v>
      </c>
      <c r="BO20">
        <v>49</v>
      </c>
      <c r="BP20">
        <v>5182</v>
      </c>
      <c r="BQ20">
        <v>4258</v>
      </c>
      <c r="BT20">
        <v>0</v>
      </c>
      <c r="BU20">
        <v>49</v>
      </c>
      <c r="BX20">
        <v>39482</v>
      </c>
      <c r="BY20">
        <v>20445</v>
      </c>
      <c r="CB20">
        <v>44664</v>
      </c>
      <c r="CC20">
        <v>24703</v>
      </c>
      <c r="CD20">
        <v>592196</v>
      </c>
      <c r="CE20">
        <v>586633</v>
      </c>
      <c r="CF20">
        <v>23087</v>
      </c>
      <c r="CG20">
        <v>21247</v>
      </c>
      <c r="CH20">
        <v>234317</v>
      </c>
      <c r="CI20">
        <v>267897</v>
      </c>
      <c r="CJ20">
        <v>11320</v>
      </c>
      <c r="CK20">
        <v>7416</v>
      </c>
      <c r="CN20">
        <v>5953</v>
      </c>
      <c r="CO20">
        <v>17034</v>
      </c>
      <c r="CP20">
        <v>10534</v>
      </c>
      <c r="CQ20">
        <v>26395</v>
      </c>
      <c r="CR20">
        <v>241056</v>
      </c>
      <c r="CS20">
        <v>265952</v>
      </c>
      <c r="CT20">
        <v>-48685</v>
      </c>
      <c r="CU20">
        <v>-54561</v>
      </c>
      <c r="CV20">
        <v>191851</v>
      </c>
      <c r="CW20">
        <v>211390</v>
      </c>
      <c r="CX20">
        <v>48139</v>
      </c>
      <c r="CY20">
        <v>54553</v>
      </c>
      <c r="CZ20">
        <v>-546</v>
      </c>
      <c r="DA20">
        <v>-8</v>
      </c>
      <c r="DB20">
        <v>191851</v>
      </c>
      <c r="DC20">
        <v>211390</v>
      </c>
      <c r="DD20">
        <v>393941</v>
      </c>
      <c r="DE20">
        <v>447531</v>
      </c>
      <c r="DF20">
        <v>136537</v>
      </c>
      <c r="DG20">
        <v>158387</v>
      </c>
      <c r="DH20">
        <v>257404</v>
      </c>
      <c r="DI20">
        <v>289144</v>
      </c>
      <c r="DJ20">
        <v>78808</v>
      </c>
      <c r="DK20">
        <v>413683</v>
      </c>
      <c r="DL20">
        <v>492491</v>
      </c>
      <c r="DM20">
        <v>0</v>
      </c>
      <c r="DN20">
        <v>211390</v>
      </c>
      <c r="DO20">
        <v>211390</v>
      </c>
      <c r="DP20">
        <v>191851</v>
      </c>
      <c r="DQ20">
        <v>191851</v>
      </c>
      <c r="DR20">
        <v>78808</v>
      </c>
      <c r="DS20">
        <v>483073</v>
      </c>
      <c r="DT20">
        <v>561881</v>
      </c>
      <c r="DU20">
        <v>0</v>
      </c>
      <c r="DV20">
        <v>191851</v>
      </c>
      <c r="DW20">
        <v>191851</v>
      </c>
      <c r="DX20">
        <v>78808</v>
      </c>
      <c r="DY20">
        <v>468724</v>
      </c>
      <c r="DZ20">
        <v>547532</v>
      </c>
      <c r="EA20">
        <v>211390</v>
      </c>
      <c r="EB20">
        <v>-142000</v>
      </c>
      <c r="EC20">
        <v>561881</v>
      </c>
      <c r="EG20">
        <v>211390</v>
      </c>
      <c r="EH20">
        <v>-142000</v>
      </c>
      <c r="EI20">
        <v>561881</v>
      </c>
      <c r="EJ20">
        <v>211390</v>
      </c>
      <c r="EK20">
        <v>-142000</v>
      </c>
      <c r="EL20">
        <v>483073</v>
      </c>
      <c r="EP20">
        <v>211390</v>
      </c>
      <c r="EQ20">
        <v>-142000</v>
      </c>
      <c r="ER20">
        <v>483073</v>
      </c>
      <c r="EY20">
        <v>547532</v>
      </c>
      <c r="EZ20">
        <v>561881</v>
      </c>
      <c r="FA20">
        <v>7873</v>
      </c>
      <c r="FB20">
        <v>3682</v>
      </c>
      <c r="FC20">
        <v>416279</v>
      </c>
      <c r="FD20">
        <v>470800</v>
      </c>
      <c r="FG20">
        <v>9475</v>
      </c>
      <c r="FH20">
        <v>7964</v>
      </c>
      <c r="FI20">
        <v>175394</v>
      </c>
      <c r="FJ20">
        <v>134786</v>
      </c>
      <c r="FK20">
        <v>67686</v>
      </c>
      <c r="FL20">
        <v>75506</v>
      </c>
      <c r="FM20">
        <v>78137</v>
      </c>
      <c r="FN20">
        <v>94944</v>
      </c>
      <c r="FQ20">
        <v>53714</v>
      </c>
      <c r="FR20">
        <v>42281</v>
      </c>
      <c r="FS20">
        <v>56327</v>
      </c>
      <c r="FT20">
        <v>135521</v>
      </c>
      <c r="FU20">
        <v>169890</v>
      </c>
      <c r="FV20">
        <v>130512</v>
      </c>
      <c r="GA20">
        <v>7873</v>
      </c>
      <c r="GB20">
        <v>3682</v>
      </c>
      <c r="GE20">
        <v>-175394</v>
      </c>
      <c r="GF20">
        <v>-134786</v>
      </c>
      <c r="GG20">
        <v>2369</v>
      </c>
      <c r="GH20">
        <v>-592</v>
      </c>
      <c r="GI20">
        <v>2985</v>
      </c>
      <c r="GJ20">
        <v>3577</v>
      </c>
      <c r="GK20">
        <v>5354</v>
      </c>
      <c r="GL20">
        <v>2985</v>
      </c>
      <c r="GM20">
        <v>0</v>
      </c>
      <c r="GN20">
        <v>0</v>
      </c>
      <c r="GO20">
        <v>-520</v>
      </c>
      <c r="GP20">
        <v>-1</v>
      </c>
      <c r="GT20">
        <v>0</v>
      </c>
      <c r="GU20">
        <v>142000</v>
      </c>
      <c r="GV20">
        <v>142000</v>
      </c>
      <c r="GW20">
        <v>142000</v>
      </c>
      <c r="GX20">
        <v>142000</v>
      </c>
      <c r="GZ20">
        <v>0</v>
      </c>
      <c r="HA20">
        <v>206200</v>
      </c>
      <c r="HB20">
        <v>206200</v>
      </c>
      <c r="HC20">
        <v>206000</v>
      </c>
      <c r="HD20">
        <v>206000</v>
      </c>
      <c r="HM20">
        <v>175394</v>
      </c>
      <c r="HN20">
        <v>134786</v>
      </c>
      <c r="HV20">
        <v>7873</v>
      </c>
      <c r="HW20">
        <v>3682</v>
      </c>
      <c r="IL20">
        <v>200</v>
      </c>
      <c r="IM20">
        <v>200</v>
      </c>
    </row>
    <row r="21" spans="1:270">
      <c r="A21" t="s">
        <v>15230</v>
      </c>
      <c r="B21">
        <v>7707790885</v>
      </c>
      <c r="C21" t="s">
        <v>4191</v>
      </c>
      <c r="D21" t="s">
        <v>15231</v>
      </c>
      <c r="E21">
        <v>17664192</v>
      </c>
      <c r="F21" t="s">
        <v>8056</v>
      </c>
      <c r="G21" t="s">
        <v>3936</v>
      </c>
      <c r="H21" t="s">
        <v>3931</v>
      </c>
      <c r="I21" t="s">
        <v>8021</v>
      </c>
      <c r="L21">
        <v>565</v>
      </c>
      <c r="M21">
        <v>666</v>
      </c>
      <c r="T21">
        <v>63115</v>
      </c>
      <c r="U21">
        <v>80471</v>
      </c>
      <c r="Z21">
        <v>19526</v>
      </c>
      <c r="AA21">
        <v>4276</v>
      </c>
      <c r="AB21">
        <v>1773</v>
      </c>
      <c r="AC21">
        <v>2529</v>
      </c>
      <c r="AD21">
        <v>84979</v>
      </c>
      <c r="AE21">
        <v>87942</v>
      </c>
      <c r="AF21">
        <v>32</v>
      </c>
      <c r="AG21">
        <v>1137</v>
      </c>
      <c r="AJ21">
        <v>0</v>
      </c>
      <c r="AL21">
        <v>87560</v>
      </c>
      <c r="AM21">
        <v>58175</v>
      </c>
      <c r="AP21">
        <v>233684</v>
      </c>
      <c r="AQ21">
        <v>182691</v>
      </c>
      <c r="AR21">
        <v>237</v>
      </c>
      <c r="AS21">
        <v>1090</v>
      </c>
      <c r="AT21">
        <v>321513</v>
      </c>
      <c r="AU21">
        <v>243093</v>
      </c>
      <c r="AV21">
        <v>10</v>
      </c>
      <c r="AW21">
        <v>10</v>
      </c>
      <c r="BF21">
        <v>50955</v>
      </c>
      <c r="BG21">
        <v>199924</v>
      </c>
      <c r="BH21">
        <v>50965</v>
      </c>
      <c r="BI21">
        <v>199934</v>
      </c>
      <c r="BN21">
        <v>14119</v>
      </c>
      <c r="BO21">
        <v>78</v>
      </c>
      <c r="BP21">
        <v>24577</v>
      </c>
      <c r="BQ21">
        <v>21435</v>
      </c>
      <c r="BR21">
        <v>13691</v>
      </c>
      <c r="BS21">
        <v>12629</v>
      </c>
      <c r="BT21">
        <v>62482</v>
      </c>
      <c r="BU21">
        <v>62132</v>
      </c>
      <c r="BX21">
        <v>254777</v>
      </c>
      <c r="BY21">
        <v>34905</v>
      </c>
      <c r="CB21">
        <v>293045</v>
      </c>
      <c r="CC21">
        <v>68969</v>
      </c>
      <c r="CD21">
        <v>406492</v>
      </c>
      <c r="CE21">
        <v>331035</v>
      </c>
      <c r="CF21">
        <v>415778</v>
      </c>
      <c r="CG21">
        <v>328445</v>
      </c>
      <c r="CH21">
        <v>64770</v>
      </c>
      <c r="CI21">
        <v>11826</v>
      </c>
      <c r="CJ21">
        <v>7991</v>
      </c>
      <c r="CK21">
        <v>3792</v>
      </c>
      <c r="CL21">
        <v>5578</v>
      </c>
      <c r="CN21">
        <v>21523</v>
      </c>
      <c r="CO21">
        <v>50578</v>
      </c>
      <c r="CP21">
        <v>22897</v>
      </c>
      <c r="CQ21">
        <v>17664</v>
      </c>
      <c r="CR21">
        <v>65809</v>
      </c>
      <c r="CS21">
        <v>48532</v>
      </c>
      <c r="CT21">
        <v>-15236</v>
      </c>
      <c r="CU21">
        <v>-13024</v>
      </c>
      <c r="CV21">
        <v>-149088</v>
      </c>
      <c r="CW21">
        <v>35508</v>
      </c>
      <c r="CX21">
        <v>16485</v>
      </c>
      <c r="CY21">
        <v>17081</v>
      </c>
      <c r="CZ21">
        <v>1248</v>
      </c>
      <c r="DA21">
        <v>4057</v>
      </c>
      <c r="DB21">
        <v>-149088</v>
      </c>
      <c r="DC21">
        <v>35508</v>
      </c>
      <c r="DD21">
        <v>480548</v>
      </c>
      <c r="DE21">
        <v>340271</v>
      </c>
      <c r="DH21">
        <v>480548</v>
      </c>
      <c r="DI21">
        <v>340271</v>
      </c>
      <c r="DJ21">
        <v>10</v>
      </c>
      <c r="DK21">
        <v>164416</v>
      </c>
      <c r="DL21">
        <v>164426</v>
      </c>
      <c r="DM21">
        <v>0</v>
      </c>
      <c r="DN21">
        <v>35508</v>
      </c>
      <c r="DO21">
        <v>35508</v>
      </c>
      <c r="DP21">
        <v>35508</v>
      </c>
      <c r="DQ21">
        <v>35508</v>
      </c>
      <c r="DR21">
        <v>10</v>
      </c>
      <c r="DS21">
        <v>199924</v>
      </c>
      <c r="DT21">
        <v>199934</v>
      </c>
      <c r="DU21">
        <v>0</v>
      </c>
      <c r="DV21">
        <v>119</v>
      </c>
      <c r="DW21">
        <v>119</v>
      </c>
      <c r="DX21">
        <v>10</v>
      </c>
      <c r="DY21">
        <v>50955</v>
      </c>
      <c r="DZ21">
        <v>50965</v>
      </c>
      <c r="EY21">
        <v>50965</v>
      </c>
      <c r="EZ21">
        <v>199934</v>
      </c>
      <c r="FA21">
        <v>0</v>
      </c>
      <c r="FB21">
        <v>1811</v>
      </c>
      <c r="FC21">
        <v>460011</v>
      </c>
      <c r="FD21">
        <v>335695</v>
      </c>
      <c r="FE21">
        <v>0</v>
      </c>
      <c r="FF21">
        <v>15999</v>
      </c>
      <c r="FG21">
        <v>12097</v>
      </c>
      <c r="FH21">
        <v>13894</v>
      </c>
      <c r="FI21">
        <v>17219</v>
      </c>
      <c r="FJ21">
        <v>4748</v>
      </c>
      <c r="FK21">
        <v>169587</v>
      </c>
      <c r="FL21">
        <v>171661</v>
      </c>
      <c r="FM21">
        <v>217072</v>
      </c>
      <c r="FN21">
        <v>172497</v>
      </c>
      <c r="FQ21">
        <v>11971</v>
      </c>
      <c r="FR21">
        <v>9766</v>
      </c>
      <c r="FS21">
        <v>9669</v>
      </c>
      <c r="FT21">
        <v>3540</v>
      </c>
      <c r="FU21">
        <v>68778</v>
      </c>
      <c r="FV21">
        <v>38841</v>
      </c>
      <c r="FY21">
        <v>378</v>
      </c>
      <c r="FZ21">
        <v>4748</v>
      </c>
      <c r="GA21">
        <v>-378</v>
      </c>
      <c r="GB21">
        <v>-2937</v>
      </c>
      <c r="GE21">
        <v>-17219</v>
      </c>
      <c r="GG21">
        <v>51181</v>
      </c>
      <c r="GH21">
        <v>35904</v>
      </c>
      <c r="GI21">
        <v>182691</v>
      </c>
      <c r="GJ21">
        <v>146784</v>
      </c>
      <c r="GK21">
        <v>233684</v>
      </c>
      <c r="GL21">
        <v>182691</v>
      </c>
      <c r="GO21">
        <v>-199661</v>
      </c>
      <c r="GZ21">
        <v>0</v>
      </c>
      <c r="HA21">
        <v>149089</v>
      </c>
      <c r="HB21">
        <v>149089</v>
      </c>
      <c r="HF21">
        <v>7593</v>
      </c>
      <c r="HG21">
        <v>37753</v>
      </c>
      <c r="HH21">
        <v>0</v>
      </c>
      <c r="HO21">
        <v>-188</v>
      </c>
      <c r="HP21">
        <v>3</v>
      </c>
      <c r="IB21">
        <v>1811</v>
      </c>
      <c r="IN21">
        <v>119</v>
      </c>
      <c r="IO21">
        <v>119</v>
      </c>
      <c r="IP21">
        <v>149089</v>
      </c>
      <c r="IQ21">
        <v>149089</v>
      </c>
    </row>
    <row r="22" spans="1:270">
      <c r="A22" t="s">
        <v>15232</v>
      </c>
      <c r="B22">
        <v>7713793524</v>
      </c>
      <c r="C22" t="s">
        <v>4191</v>
      </c>
      <c r="D22" t="s">
        <v>15233</v>
      </c>
      <c r="E22">
        <v>17283074</v>
      </c>
      <c r="F22" t="s">
        <v>8059</v>
      </c>
      <c r="G22" t="s">
        <v>3936</v>
      </c>
      <c r="H22" t="s">
        <v>3931</v>
      </c>
      <c r="I22" t="s">
        <v>3932</v>
      </c>
      <c r="L22">
        <v>325</v>
      </c>
      <c r="M22">
        <v>330</v>
      </c>
      <c r="T22">
        <v>0</v>
      </c>
      <c r="Z22">
        <v>538</v>
      </c>
      <c r="AD22">
        <v>863</v>
      </c>
      <c r="AE22">
        <v>330</v>
      </c>
      <c r="AF22">
        <v>574</v>
      </c>
      <c r="AG22">
        <v>114</v>
      </c>
      <c r="AL22">
        <v>68805</v>
      </c>
      <c r="AM22">
        <v>63808</v>
      </c>
      <c r="AN22">
        <v>11084910</v>
      </c>
      <c r="AO22">
        <v>8257159</v>
      </c>
      <c r="AP22">
        <v>3704734</v>
      </c>
      <c r="AQ22">
        <v>436230</v>
      </c>
      <c r="AR22">
        <v>164</v>
      </c>
      <c r="AS22">
        <v>276</v>
      </c>
      <c r="AT22">
        <v>14859187</v>
      </c>
      <c r="AU22">
        <v>8757587</v>
      </c>
      <c r="AV22">
        <v>33250</v>
      </c>
      <c r="AW22">
        <v>33250</v>
      </c>
      <c r="BF22">
        <v>13358774</v>
      </c>
      <c r="BG22">
        <v>7992627</v>
      </c>
      <c r="BH22">
        <v>13392024</v>
      </c>
      <c r="BI22">
        <v>8025877</v>
      </c>
      <c r="BL22">
        <v>1462100</v>
      </c>
      <c r="BM22">
        <v>681264</v>
      </c>
      <c r="BN22">
        <v>1</v>
      </c>
      <c r="BO22">
        <v>1</v>
      </c>
      <c r="BP22">
        <v>2694</v>
      </c>
      <c r="BT22">
        <v>1462101</v>
      </c>
      <c r="BU22">
        <v>681265</v>
      </c>
      <c r="BV22">
        <v>1195</v>
      </c>
      <c r="BW22">
        <v>4214</v>
      </c>
      <c r="BX22">
        <v>2036</v>
      </c>
      <c r="BY22">
        <v>46561</v>
      </c>
      <c r="CB22">
        <v>5925</v>
      </c>
      <c r="CC22">
        <v>50774</v>
      </c>
      <c r="CD22">
        <v>14860050</v>
      </c>
      <c r="CE22">
        <v>8757916</v>
      </c>
      <c r="CF22">
        <v>364322</v>
      </c>
      <c r="CG22">
        <v>228973</v>
      </c>
      <c r="CH22">
        <v>9758730</v>
      </c>
      <c r="CI22">
        <v>9176885</v>
      </c>
      <c r="CJ22">
        <v>86029</v>
      </c>
      <c r="CK22">
        <v>208736</v>
      </c>
      <c r="CL22">
        <v>84442</v>
      </c>
      <c r="CM22">
        <v>4214</v>
      </c>
      <c r="CN22">
        <v>242</v>
      </c>
      <c r="CO22">
        <v>17227</v>
      </c>
      <c r="CP22">
        <v>3030270</v>
      </c>
      <c r="CQ22">
        <v>2838663</v>
      </c>
      <c r="CR22">
        <v>6730289</v>
      </c>
      <c r="CS22">
        <v>6559971</v>
      </c>
      <c r="CT22">
        <v>-1346219</v>
      </c>
      <c r="CU22">
        <v>-1312442</v>
      </c>
      <c r="CV22">
        <v>5366147</v>
      </c>
      <c r="CW22">
        <v>5237831</v>
      </c>
      <c r="CX22">
        <v>1346758</v>
      </c>
      <c r="CY22">
        <v>1312443</v>
      </c>
      <c r="CZ22">
        <v>539</v>
      </c>
      <c r="DB22">
        <v>5366147</v>
      </c>
      <c r="DC22">
        <v>5237831</v>
      </c>
      <c r="DD22">
        <v>10699356</v>
      </c>
      <c r="DE22">
        <v>9797991</v>
      </c>
      <c r="DF22">
        <v>576304</v>
      </c>
      <c r="DG22">
        <v>392133</v>
      </c>
      <c r="DH22">
        <v>10123052</v>
      </c>
      <c r="DI22">
        <v>9405858</v>
      </c>
      <c r="DJ22">
        <v>33250</v>
      </c>
      <c r="DK22">
        <v>9862596</v>
      </c>
      <c r="DL22">
        <v>9895846</v>
      </c>
      <c r="DM22">
        <v>0</v>
      </c>
      <c r="DN22">
        <v>5237831</v>
      </c>
      <c r="DO22">
        <v>5237831</v>
      </c>
      <c r="DP22">
        <v>5366147</v>
      </c>
      <c r="DQ22">
        <v>5366147</v>
      </c>
      <c r="DR22">
        <v>33250</v>
      </c>
      <c r="DS22">
        <v>7992627</v>
      </c>
      <c r="DT22">
        <v>8025877</v>
      </c>
      <c r="DU22">
        <v>0</v>
      </c>
      <c r="DV22">
        <v>5366147</v>
      </c>
      <c r="DW22">
        <v>5366147</v>
      </c>
      <c r="DX22">
        <v>33250</v>
      </c>
      <c r="DY22">
        <v>13358774</v>
      </c>
      <c r="DZ22">
        <v>13392024</v>
      </c>
      <c r="EA22">
        <v>5237831</v>
      </c>
      <c r="EB22">
        <v>-7107800</v>
      </c>
      <c r="EC22">
        <v>8025877</v>
      </c>
      <c r="EG22">
        <v>5237831</v>
      </c>
      <c r="EH22">
        <v>-7107800</v>
      </c>
      <c r="EI22">
        <v>8025877</v>
      </c>
      <c r="EJ22">
        <v>5237831</v>
      </c>
      <c r="EK22">
        <v>-7107800</v>
      </c>
      <c r="EL22">
        <v>7992627</v>
      </c>
      <c r="EP22">
        <v>5237831</v>
      </c>
      <c r="EQ22">
        <v>-7107800</v>
      </c>
      <c r="ER22">
        <v>7992627</v>
      </c>
      <c r="EY22">
        <v>13392024</v>
      </c>
      <c r="EZ22">
        <v>8025877</v>
      </c>
      <c r="FA22">
        <v>1462100</v>
      </c>
      <c r="FB22">
        <v>9797991</v>
      </c>
      <c r="FC22">
        <v>3519</v>
      </c>
      <c r="FD22">
        <v>9797991</v>
      </c>
      <c r="FG22">
        <v>10831607</v>
      </c>
      <c r="FI22">
        <v>0</v>
      </c>
      <c r="FJ22">
        <v>7107800</v>
      </c>
      <c r="FK22">
        <v>284300</v>
      </c>
      <c r="FL22">
        <v>430759</v>
      </c>
      <c r="FM22">
        <v>54136</v>
      </c>
      <c r="FN22">
        <v>22401</v>
      </c>
      <c r="FO22">
        <v>272461</v>
      </c>
      <c r="FS22">
        <v>8417825</v>
      </c>
      <c r="FT22">
        <v>1964778</v>
      </c>
      <c r="FU22">
        <v>1806404</v>
      </c>
      <c r="FV22">
        <v>7380053</v>
      </c>
      <c r="GE22">
        <v>1462100</v>
      </c>
      <c r="GF22">
        <v>-7107800</v>
      </c>
      <c r="GG22">
        <v>3268504</v>
      </c>
      <c r="GH22">
        <v>272253</v>
      </c>
      <c r="GI22">
        <v>436230</v>
      </c>
      <c r="GJ22">
        <v>163977</v>
      </c>
      <c r="GK22">
        <v>3704734</v>
      </c>
      <c r="GL22">
        <v>436230</v>
      </c>
      <c r="GM22">
        <v>0</v>
      </c>
      <c r="GN22">
        <v>0</v>
      </c>
      <c r="GO22">
        <v>-17923</v>
      </c>
      <c r="GP22">
        <v>-9698</v>
      </c>
      <c r="GT22">
        <v>0</v>
      </c>
      <c r="GU22">
        <v>7107800</v>
      </c>
      <c r="GV22">
        <v>7107800</v>
      </c>
      <c r="GW22">
        <v>7107800</v>
      </c>
      <c r="GX22">
        <v>7107800</v>
      </c>
      <c r="HK22">
        <v>1462100</v>
      </c>
      <c r="HM22">
        <v>0</v>
      </c>
      <c r="HN22">
        <v>7107800</v>
      </c>
    </row>
    <row r="23" spans="1:270">
      <c r="A23" t="s">
        <v>15234</v>
      </c>
      <c r="B23">
        <v>7716764909</v>
      </c>
      <c r="C23" t="s">
        <v>4090</v>
      </c>
      <c r="D23" t="s">
        <v>186</v>
      </c>
      <c r="E23">
        <v>18385937</v>
      </c>
      <c r="F23" t="s">
        <v>8063</v>
      </c>
      <c r="G23" t="s">
        <v>8062</v>
      </c>
      <c r="I23" t="s">
        <v>3932</v>
      </c>
      <c r="P23">
        <v>0</v>
      </c>
      <c r="Q23">
        <v>0</v>
      </c>
      <c r="T23">
        <v>590</v>
      </c>
      <c r="U23">
        <v>891</v>
      </c>
      <c r="AD23">
        <v>590</v>
      </c>
      <c r="AE23">
        <v>891</v>
      </c>
      <c r="AF23">
        <v>0</v>
      </c>
      <c r="AG23">
        <v>0</v>
      </c>
      <c r="AJ23">
        <v>23</v>
      </c>
      <c r="AK23">
        <v>22</v>
      </c>
      <c r="AL23">
        <v>41268</v>
      </c>
      <c r="AM23">
        <v>24700</v>
      </c>
      <c r="AN23">
        <v>0</v>
      </c>
      <c r="AO23">
        <v>0</v>
      </c>
      <c r="AP23">
        <v>354</v>
      </c>
      <c r="AQ23">
        <v>8888</v>
      </c>
      <c r="AR23">
        <v>36</v>
      </c>
      <c r="AS23">
        <v>36</v>
      </c>
      <c r="AT23">
        <v>41681</v>
      </c>
      <c r="AU23">
        <v>33646</v>
      </c>
      <c r="AV23">
        <v>10723</v>
      </c>
      <c r="AW23">
        <v>10723</v>
      </c>
      <c r="AX23">
        <v>0</v>
      </c>
      <c r="AY23">
        <v>0</v>
      </c>
      <c r="AZ23">
        <v>0</v>
      </c>
      <c r="BA23">
        <v>0</v>
      </c>
      <c r="BB23">
        <v>0</v>
      </c>
      <c r="BC23">
        <v>0</v>
      </c>
      <c r="BD23">
        <v>0</v>
      </c>
      <c r="BE23">
        <v>0</v>
      </c>
      <c r="BF23">
        <v>14963</v>
      </c>
      <c r="BG23">
        <v>1722</v>
      </c>
      <c r="BH23">
        <v>25686</v>
      </c>
      <c r="BI23">
        <v>12445</v>
      </c>
      <c r="BL23">
        <v>0</v>
      </c>
      <c r="BM23">
        <v>0</v>
      </c>
      <c r="BN23">
        <v>0</v>
      </c>
      <c r="BO23">
        <v>0</v>
      </c>
      <c r="BP23">
        <v>0</v>
      </c>
      <c r="BQ23">
        <v>0</v>
      </c>
      <c r="BR23">
        <v>0</v>
      </c>
      <c r="BS23">
        <v>0</v>
      </c>
      <c r="BT23">
        <v>0</v>
      </c>
      <c r="BU23">
        <v>0</v>
      </c>
      <c r="BV23">
        <v>0</v>
      </c>
      <c r="BW23">
        <v>0</v>
      </c>
      <c r="BX23">
        <v>16585</v>
      </c>
      <c r="BY23">
        <v>22092</v>
      </c>
      <c r="BZ23">
        <v>0</v>
      </c>
      <c r="CA23">
        <v>0</v>
      </c>
      <c r="CB23">
        <v>16585</v>
      </c>
      <c r="CC23">
        <v>22092</v>
      </c>
      <c r="CD23">
        <v>42271</v>
      </c>
      <c r="CE23">
        <v>34537</v>
      </c>
      <c r="CF23">
        <v>92117</v>
      </c>
      <c r="CG23">
        <v>84855</v>
      </c>
      <c r="CH23">
        <v>25064</v>
      </c>
      <c r="CI23">
        <v>11181</v>
      </c>
      <c r="CJ23">
        <v>0</v>
      </c>
      <c r="CK23">
        <v>0</v>
      </c>
      <c r="CL23">
        <v>0</v>
      </c>
      <c r="CM23">
        <v>0</v>
      </c>
      <c r="CN23">
        <v>157</v>
      </c>
      <c r="CO23">
        <v>478</v>
      </c>
      <c r="CP23">
        <v>5396</v>
      </c>
      <c r="CQ23">
        <v>7707</v>
      </c>
      <c r="CR23">
        <v>19825</v>
      </c>
      <c r="CS23">
        <v>3952</v>
      </c>
      <c r="CT23">
        <v>-4862</v>
      </c>
      <c r="CU23">
        <v>-2220</v>
      </c>
      <c r="CV23">
        <v>14963</v>
      </c>
      <c r="CW23">
        <v>1732</v>
      </c>
      <c r="CX23">
        <v>-4862</v>
      </c>
      <c r="CY23">
        <v>-2220</v>
      </c>
      <c r="CZ23">
        <v>0</v>
      </c>
      <c r="DA23">
        <v>0</v>
      </c>
      <c r="DB23">
        <v>14963</v>
      </c>
      <c r="DC23">
        <v>1732</v>
      </c>
      <c r="DD23">
        <v>296966</v>
      </c>
      <c r="DE23">
        <v>228769</v>
      </c>
      <c r="DF23">
        <v>179785</v>
      </c>
      <c r="DG23">
        <v>132733</v>
      </c>
      <c r="DH23">
        <v>117181</v>
      </c>
      <c r="DI23">
        <v>96036</v>
      </c>
      <c r="DJ23">
        <v>10723</v>
      </c>
      <c r="DK23">
        <v>5245</v>
      </c>
      <c r="DL23">
        <v>15968</v>
      </c>
      <c r="DM23">
        <v>0</v>
      </c>
      <c r="DN23">
        <v>-3523</v>
      </c>
      <c r="DO23">
        <v>-3523</v>
      </c>
      <c r="DP23">
        <v>14963</v>
      </c>
      <c r="DQ23">
        <v>14963</v>
      </c>
      <c r="DR23">
        <v>10723</v>
      </c>
      <c r="DS23">
        <v>1722</v>
      </c>
      <c r="DT23">
        <v>12445</v>
      </c>
      <c r="DU23">
        <v>0</v>
      </c>
      <c r="DV23">
        <v>14963</v>
      </c>
      <c r="DW23">
        <v>14963</v>
      </c>
      <c r="DX23">
        <v>10723</v>
      </c>
      <c r="DY23">
        <v>14963</v>
      </c>
      <c r="DZ23">
        <v>25686</v>
      </c>
      <c r="EY23">
        <v>28986</v>
      </c>
      <c r="EZ23">
        <v>12445</v>
      </c>
      <c r="FA23">
        <v>347020</v>
      </c>
      <c r="FB23">
        <v>278339</v>
      </c>
      <c r="FC23">
        <v>339491</v>
      </c>
      <c r="FD23">
        <v>269757</v>
      </c>
      <c r="FG23">
        <v>7529</v>
      </c>
      <c r="FH23">
        <v>8582</v>
      </c>
      <c r="FI23">
        <v>1722</v>
      </c>
      <c r="FJ23">
        <v>5264</v>
      </c>
      <c r="FK23">
        <v>111691</v>
      </c>
      <c r="FL23">
        <v>102643</v>
      </c>
      <c r="FM23">
        <v>138994</v>
      </c>
      <c r="FN23">
        <v>94549</v>
      </c>
      <c r="FQ23">
        <v>3486</v>
      </c>
      <c r="FR23">
        <v>2220</v>
      </c>
      <c r="FS23">
        <v>99660</v>
      </c>
      <c r="FT23">
        <v>64775</v>
      </c>
      <c r="FU23">
        <v>-6811</v>
      </c>
      <c r="FV23">
        <v>14152</v>
      </c>
      <c r="GE23">
        <v>-1722</v>
      </c>
      <c r="GF23">
        <v>-5264</v>
      </c>
      <c r="GG23">
        <v>-8533</v>
      </c>
      <c r="GH23">
        <v>8888</v>
      </c>
      <c r="GI23">
        <v>8888</v>
      </c>
      <c r="GJ23">
        <v>0</v>
      </c>
      <c r="GK23">
        <v>355</v>
      </c>
      <c r="GL23">
        <v>8888</v>
      </c>
      <c r="GO23">
        <v>0</v>
      </c>
      <c r="GP23">
        <v>0</v>
      </c>
      <c r="GQ23">
        <v>0</v>
      </c>
      <c r="GR23">
        <v>0</v>
      </c>
      <c r="GS23">
        <v>0</v>
      </c>
      <c r="GT23">
        <v>0</v>
      </c>
      <c r="GV23">
        <v>0</v>
      </c>
      <c r="GY23">
        <v>0</v>
      </c>
      <c r="GZ23">
        <v>0</v>
      </c>
      <c r="HA23">
        <v>1722</v>
      </c>
      <c r="HB23">
        <v>1722</v>
      </c>
      <c r="HC23">
        <v>1722</v>
      </c>
      <c r="HD23">
        <v>1722</v>
      </c>
      <c r="HE23">
        <v>0</v>
      </c>
      <c r="HM23">
        <v>1722</v>
      </c>
      <c r="HN23">
        <v>5264</v>
      </c>
      <c r="HQ23">
        <v>0</v>
      </c>
      <c r="HR23">
        <v>0</v>
      </c>
      <c r="HS23">
        <v>0</v>
      </c>
      <c r="HT23">
        <v>0</v>
      </c>
      <c r="HU23">
        <v>0</v>
      </c>
      <c r="IC23">
        <v>0</v>
      </c>
      <c r="ID23">
        <v>0</v>
      </c>
      <c r="IE23">
        <v>0</v>
      </c>
      <c r="IH23">
        <v>0</v>
      </c>
      <c r="II23">
        <v>0</v>
      </c>
      <c r="IR23">
        <v>0</v>
      </c>
      <c r="IS23">
        <v>0</v>
      </c>
      <c r="IT23">
        <v>0</v>
      </c>
      <c r="IU23">
        <v>0</v>
      </c>
      <c r="IV23">
        <v>0</v>
      </c>
      <c r="IW23">
        <v>0</v>
      </c>
      <c r="IX23">
        <v>0</v>
      </c>
      <c r="IY23">
        <v>0</v>
      </c>
      <c r="IZ23">
        <v>0</v>
      </c>
      <c r="JA23">
        <v>0</v>
      </c>
      <c r="JB23">
        <v>0</v>
      </c>
      <c r="JC23">
        <v>0</v>
      </c>
      <c r="JD23">
        <v>0</v>
      </c>
      <c r="JE23">
        <v>0</v>
      </c>
      <c r="JF23">
        <v>0</v>
      </c>
      <c r="JG23">
        <v>0</v>
      </c>
      <c r="JH23">
        <v>0</v>
      </c>
      <c r="JI23">
        <v>0</v>
      </c>
      <c r="JJ23">
        <v>0</v>
      </c>
    </row>
    <row r="24" spans="1:270">
      <c r="A24" t="s">
        <v>15235</v>
      </c>
      <c r="B24">
        <v>5902160058</v>
      </c>
      <c r="C24" t="s">
        <v>4044</v>
      </c>
      <c r="D24" t="s">
        <v>15236</v>
      </c>
      <c r="E24">
        <v>18735235</v>
      </c>
      <c r="F24" t="s">
        <v>8066</v>
      </c>
      <c r="G24" t="s">
        <v>3936</v>
      </c>
      <c r="H24" t="s">
        <v>3931</v>
      </c>
      <c r="I24" t="s">
        <v>3932</v>
      </c>
      <c r="AF24">
        <v>318</v>
      </c>
      <c r="AG24">
        <v>53</v>
      </c>
      <c r="AL24">
        <v>1091383</v>
      </c>
      <c r="AM24">
        <v>540280</v>
      </c>
      <c r="AP24">
        <v>1766</v>
      </c>
      <c r="AQ24">
        <v>697</v>
      </c>
      <c r="BH24">
        <v>1083648</v>
      </c>
      <c r="BI24">
        <v>523538</v>
      </c>
      <c r="BL24">
        <v>4304</v>
      </c>
      <c r="BM24">
        <v>1000</v>
      </c>
      <c r="BV24">
        <v>1558</v>
      </c>
      <c r="BW24">
        <v>5200</v>
      </c>
      <c r="BX24">
        <v>3957</v>
      </c>
      <c r="BY24">
        <v>11291</v>
      </c>
      <c r="CD24">
        <v>1093467</v>
      </c>
      <c r="CE24">
        <v>541030</v>
      </c>
      <c r="CN24">
        <v>549745</v>
      </c>
      <c r="CO24">
        <v>276894</v>
      </c>
      <c r="CP24">
        <v>14976</v>
      </c>
      <c r="CQ24">
        <v>10996</v>
      </c>
      <c r="CT24">
        <v>948</v>
      </c>
      <c r="CU24">
        <v>898</v>
      </c>
      <c r="CV24">
        <v>553265</v>
      </c>
      <c r="CW24">
        <v>269327</v>
      </c>
      <c r="DD24">
        <v>32016</v>
      </c>
      <c r="DE24">
        <v>20274</v>
      </c>
      <c r="DF24">
        <v>12572</v>
      </c>
      <c r="DG24">
        <v>15947</v>
      </c>
    </row>
    <row r="25" spans="1:270">
      <c r="A25" t="s">
        <v>15237</v>
      </c>
      <c r="B25">
        <v>5904144541</v>
      </c>
      <c r="C25" t="s">
        <v>8068</v>
      </c>
      <c r="D25" t="s">
        <v>15238</v>
      </c>
      <c r="E25">
        <v>18447047</v>
      </c>
      <c r="F25" t="s">
        <v>8069</v>
      </c>
      <c r="G25" t="s">
        <v>3936</v>
      </c>
      <c r="H25" t="s">
        <v>3931</v>
      </c>
      <c r="I25" t="s">
        <v>3932</v>
      </c>
      <c r="L25">
        <v>851</v>
      </c>
      <c r="M25">
        <v>851</v>
      </c>
      <c r="T25">
        <v>9617</v>
      </c>
      <c r="U25">
        <v>10114</v>
      </c>
      <c r="AD25">
        <v>10467</v>
      </c>
      <c r="AE25">
        <v>10965</v>
      </c>
      <c r="AF25">
        <v>25</v>
      </c>
      <c r="AG25">
        <v>22</v>
      </c>
      <c r="AL25">
        <v>2436</v>
      </c>
      <c r="AM25">
        <v>1557</v>
      </c>
      <c r="AN25">
        <v>30646</v>
      </c>
      <c r="AO25">
        <v>21981</v>
      </c>
      <c r="AP25">
        <v>443</v>
      </c>
      <c r="AQ25">
        <v>7799</v>
      </c>
      <c r="AR25">
        <v>0</v>
      </c>
      <c r="AT25">
        <v>33550</v>
      </c>
      <c r="AU25">
        <v>31360</v>
      </c>
      <c r="AV25">
        <v>18</v>
      </c>
      <c r="AW25">
        <v>18</v>
      </c>
      <c r="BF25">
        <v>40753</v>
      </c>
      <c r="BG25">
        <v>34288</v>
      </c>
      <c r="BH25">
        <v>40771</v>
      </c>
      <c r="BI25">
        <v>34306</v>
      </c>
      <c r="BL25">
        <v>0</v>
      </c>
      <c r="BM25">
        <v>4876</v>
      </c>
      <c r="BT25">
        <v>0</v>
      </c>
      <c r="BU25">
        <v>4876</v>
      </c>
      <c r="BX25">
        <v>3245</v>
      </c>
      <c r="BY25">
        <v>3142</v>
      </c>
      <c r="CB25">
        <v>3245</v>
      </c>
      <c r="CC25">
        <v>3142</v>
      </c>
      <c r="CD25">
        <v>44017</v>
      </c>
      <c r="CE25">
        <v>42325</v>
      </c>
      <c r="CF25">
        <v>23050</v>
      </c>
      <c r="CG25">
        <v>20163</v>
      </c>
      <c r="CH25">
        <v>21931</v>
      </c>
      <c r="CI25">
        <v>23947</v>
      </c>
      <c r="CJ25">
        <v>0</v>
      </c>
      <c r="CK25">
        <v>2</v>
      </c>
      <c r="CN25">
        <v>14901</v>
      </c>
      <c r="CO25">
        <v>14617</v>
      </c>
      <c r="CP25">
        <v>4660</v>
      </c>
      <c r="CQ25">
        <v>3056</v>
      </c>
      <c r="CR25">
        <v>32172</v>
      </c>
      <c r="CS25">
        <v>35510</v>
      </c>
      <c r="CT25">
        <v>-2357</v>
      </c>
      <c r="CU25">
        <v>-2434</v>
      </c>
      <c r="CV25">
        <v>29813</v>
      </c>
      <c r="CW25">
        <v>33076</v>
      </c>
      <c r="CX25">
        <v>2357</v>
      </c>
      <c r="CY25">
        <v>2434</v>
      </c>
      <c r="DB25">
        <v>29813</v>
      </c>
      <c r="DC25">
        <v>33076</v>
      </c>
      <c r="DD25">
        <v>64324</v>
      </c>
      <c r="DE25">
        <v>64659</v>
      </c>
      <c r="DF25">
        <v>19343</v>
      </c>
      <c r="DG25">
        <v>20549</v>
      </c>
      <c r="DH25">
        <v>44981</v>
      </c>
      <c r="DI25">
        <v>44110</v>
      </c>
      <c r="GO25">
        <v>-2</v>
      </c>
    </row>
    <row r="26" spans="1:270">
      <c r="A26" t="s">
        <v>8070</v>
      </c>
      <c r="B26">
        <v>6154560469</v>
      </c>
      <c r="C26" t="s">
        <v>8071</v>
      </c>
      <c r="D26" t="s">
        <v>15239</v>
      </c>
      <c r="E26">
        <v>17717977</v>
      </c>
      <c r="F26" t="s">
        <v>8072</v>
      </c>
      <c r="G26" t="s">
        <v>3960</v>
      </c>
      <c r="H26" t="s">
        <v>3931</v>
      </c>
      <c r="I26" t="s">
        <v>3932</v>
      </c>
      <c r="T26">
        <v>220</v>
      </c>
      <c r="U26">
        <v>220</v>
      </c>
      <c r="X26">
        <v>0</v>
      </c>
      <c r="AF26">
        <v>2</v>
      </c>
      <c r="AG26">
        <v>2</v>
      </c>
      <c r="AL26">
        <v>23025</v>
      </c>
      <c r="AM26">
        <v>25220</v>
      </c>
      <c r="AP26">
        <v>35</v>
      </c>
      <c r="AQ26">
        <v>49</v>
      </c>
      <c r="BH26">
        <v>22630</v>
      </c>
      <c r="BI26">
        <v>24827</v>
      </c>
      <c r="BL26">
        <v>650</v>
      </c>
      <c r="BM26">
        <v>650</v>
      </c>
      <c r="BX26">
        <v>2</v>
      </c>
      <c r="BY26">
        <v>14</v>
      </c>
      <c r="CD26">
        <v>23282</v>
      </c>
      <c r="CE26">
        <v>25491</v>
      </c>
      <c r="CN26">
        <v>177</v>
      </c>
      <c r="CO26">
        <v>489</v>
      </c>
      <c r="CP26">
        <v>125</v>
      </c>
      <c r="CQ26">
        <v>287</v>
      </c>
      <c r="CT26">
        <v>5</v>
      </c>
      <c r="CU26">
        <v>15</v>
      </c>
      <c r="CV26">
        <v>-2198</v>
      </c>
      <c r="CW26">
        <v>-260</v>
      </c>
      <c r="DF26">
        <v>2245</v>
      </c>
      <c r="DG26">
        <v>447</v>
      </c>
    </row>
    <row r="27" spans="1:270">
      <c r="A27" t="s">
        <v>8073</v>
      </c>
      <c r="B27">
        <v>7714938194</v>
      </c>
      <c r="C27" t="s">
        <v>8074</v>
      </c>
      <c r="D27" t="s">
        <v>15240</v>
      </c>
      <c r="E27">
        <v>18621514</v>
      </c>
      <c r="F27" t="s">
        <v>8076</v>
      </c>
      <c r="G27" t="s">
        <v>3936</v>
      </c>
      <c r="I27" t="s">
        <v>8021</v>
      </c>
      <c r="T27">
        <v>0</v>
      </c>
      <c r="U27">
        <v>748</v>
      </c>
      <c r="X27">
        <v>4833</v>
      </c>
      <c r="Y27">
        <v>4833</v>
      </c>
      <c r="AF27">
        <v>0</v>
      </c>
      <c r="AL27">
        <v>7026</v>
      </c>
      <c r="AM27">
        <v>8399</v>
      </c>
      <c r="AP27">
        <v>6831</v>
      </c>
      <c r="AQ27">
        <v>76</v>
      </c>
      <c r="BH27">
        <v>17350</v>
      </c>
      <c r="BI27">
        <v>13629</v>
      </c>
      <c r="BX27">
        <v>1340</v>
      </c>
      <c r="BY27">
        <v>428</v>
      </c>
      <c r="CD27">
        <v>18690</v>
      </c>
      <c r="CE27">
        <v>14057</v>
      </c>
      <c r="CL27">
        <v>430</v>
      </c>
      <c r="CN27">
        <v>96387</v>
      </c>
      <c r="CO27">
        <v>70</v>
      </c>
      <c r="CP27">
        <v>7914</v>
      </c>
      <c r="CQ27">
        <v>264</v>
      </c>
      <c r="CT27">
        <v>990</v>
      </c>
      <c r="CU27">
        <v>48</v>
      </c>
      <c r="CV27">
        <v>3758</v>
      </c>
      <c r="CW27">
        <v>658</v>
      </c>
      <c r="DD27">
        <v>4603</v>
      </c>
      <c r="DE27">
        <v>5363</v>
      </c>
      <c r="DF27">
        <v>87898</v>
      </c>
      <c r="DG27">
        <v>4463</v>
      </c>
    </row>
    <row r="28" spans="1:270">
      <c r="A28" t="s">
        <v>15241</v>
      </c>
      <c r="B28">
        <v>7802560095</v>
      </c>
      <c r="C28" t="s">
        <v>8078</v>
      </c>
      <c r="D28" t="s">
        <v>15242</v>
      </c>
      <c r="E28">
        <v>19122978</v>
      </c>
      <c r="G28" t="s">
        <v>3936</v>
      </c>
      <c r="H28" t="s">
        <v>3931</v>
      </c>
      <c r="I28" t="s">
        <v>3932</v>
      </c>
      <c r="AL28">
        <v>80005</v>
      </c>
      <c r="AM28">
        <v>60553</v>
      </c>
      <c r="AP28">
        <v>664</v>
      </c>
      <c r="AQ28">
        <v>13514</v>
      </c>
      <c r="BH28">
        <v>61176</v>
      </c>
      <c r="BI28">
        <v>53541</v>
      </c>
      <c r="BL28">
        <v>12712</v>
      </c>
      <c r="BM28">
        <v>12712</v>
      </c>
      <c r="BR28">
        <v>673</v>
      </c>
      <c r="BS28">
        <v>1298</v>
      </c>
      <c r="BV28">
        <v>29</v>
      </c>
      <c r="BW28">
        <v>29</v>
      </c>
      <c r="BX28">
        <v>6080</v>
      </c>
      <c r="BY28">
        <v>6488</v>
      </c>
      <c r="CD28">
        <v>80669</v>
      </c>
      <c r="CE28">
        <v>74067</v>
      </c>
      <c r="CL28">
        <v>0</v>
      </c>
      <c r="CM28">
        <v>5</v>
      </c>
      <c r="CN28">
        <v>1011</v>
      </c>
      <c r="CO28">
        <v>10897</v>
      </c>
      <c r="CP28">
        <v>727</v>
      </c>
      <c r="CQ28">
        <v>1207</v>
      </c>
      <c r="CT28">
        <v>721</v>
      </c>
      <c r="CU28">
        <v>1969</v>
      </c>
      <c r="CV28">
        <v>7635</v>
      </c>
      <c r="CW28">
        <v>18329</v>
      </c>
      <c r="DD28">
        <v>20495</v>
      </c>
      <c r="DE28">
        <v>27896</v>
      </c>
      <c r="DF28">
        <v>12423</v>
      </c>
      <c r="DG28">
        <v>17283</v>
      </c>
    </row>
    <row r="29" spans="1:270">
      <c r="A29" t="s">
        <v>15243</v>
      </c>
      <c r="B29">
        <v>7715936506</v>
      </c>
      <c r="C29" t="s">
        <v>4098</v>
      </c>
      <c r="D29" t="s">
        <v>227</v>
      </c>
      <c r="E29">
        <v>18507331</v>
      </c>
      <c r="F29" t="s">
        <v>8081</v>
      </c>
      <c r="G29" t="s">
        <v>3930</v>
      </c>
      <c r="H29" t="s">
        <v>3931</v>
      </c>
      <c r="I29" t="s">
        <v>8021</v>
      </c>
      <c r="T29">
        <v>502</v>
      </c>
      <c r="U29">
        <v>863</v>
      </c>
      <c r="AB29">
        <v>98</v>
      </c>
      <c r="AC29">
        <v>100</v>
      </c>
      <c r="AD29">
        <v>600</v>
      </c>
      <c r="AE29">
        <v>962</v>
      </c>
      <c r="AF29">
        <v>0</v>
      </c>
      <c r="AG29">
        <v>3</v>
      </c>
      <c r="AL29">
        <v>17483</v>
      </c>
      <c r="AM29">
        <v>25353</v>
      </c>
      <c r="AN29">
        <v>37898</v>
      </c>
      <c r="AO29">
        <v>27580</v>
      </c>
      <c r="AP29">
        <v>3633</v>
      </c>
      <c r="AQ29">
        <v>5639</v>
      </c>
      <c r="AR29">
        <v>295</v>
      </c>
      <c r="AS29">
        <v>298</v>
      </c>
      <c r="AT29">
        <v>59311</v>
      </c>
      <c r="AU29">
        <v>58872</v>
      </c>
      <c r="AV29">
        <v>4135</v>
      </c>
      <c r="AW29">
        <v>4135</v>
      </c>
      <c r="BF29">
        <v>48534</v>
      </c>
      <c r="BG29">
        <v>48464</v>
      </c>
      <c r="BH29">
        <v>52669</v>
      </c>
      <c r="BI29">
        <v>52598</v>
      </c>
      <c r="BN29">
        <v>1</v>
      </c>
      <c r="BO29">
        <v>1</v>
      </c>
      <c r="BR29">
        <v>295</v>
      </c>
      <c r="BS29">
        <v>295</v>
      </c>
      <c r="BT29">
        <v>1</v>
      </c>
      <c r="BU29">
        <v>1</v>
      </c>
      <c r="BX29">
        <v>6946</v>
      </c>
      <c r="BY29">
        <v>6940</v>
      </c>
      <c r="CB29">
        <v>7242</v>
      </c>
      <c r="CC29">
        <v>7236</v>
      </c>
      <c r="CD29">
        <v>59911</v>
      </c>
      <c r="CE29">
        <v>59835</v>
      </c>
      <c r="CF29">
        <v>10383</v>
      </c>
      <c r="CG29">
        <v>18037</v>
      </c>
      <c r="CH29">
        <v>565</v>
      </c>
      <c r="CI29">
        <v>16960</v>
      </c>
      <c r="CN29">
        <v>20</v>
      </c>
      <c r="CO29">
        <v>402</v>
      </c>
      <c r="CP29">
        <v>496</v>
      </c>
      <c r="CQ29">
        <v>716</v>
      </c>
      <c r="CR29">
        <v>89</v>
      </c>
      <c r="CS29">
        <v>16646</v>
      </c>
      <c r="CT29">
        <v>-17</v>
      </c>
      <c r="CU29">
        <v>-3370</v>
      </c>
      <c r="CV29">
        <v>72</v>
      </c>
      <c r="CW29">
        <v>13276</v>
      </c>
      <c r="CX29">
        <v>17</v>
      </c>
      <c r="CY29">
        <v>3370</v>
      </c>
      <c r="DB29">
        <v>72</v>
      </c>
      <c r="DC29">
        <v>13276</v>
      </c>
      <c r="DD29">
        <v>12120</v>
      </c>
      <c r="DE29">
        <v>36509</v>
      </c>
      <c r="DF29">
        <v>1172</v>
      </c>
      <c r="DG29">
        <v>1512</v>
      </c>
      <c r="DH29">
        <v>10948</v>
      </c>
      <c r="DI29">
        <v>34997</v>
      </c>
      <c r="DJ29">
        <v>4135</v>
      </c>
      <c r="DK29">
        <v>86335</v>
      </c>
      <c r="DL29">
        <v>90470</v>
      </c>
      <c r="DM29">
        <v>0</v>
      </c>
      <c r="DN29">
        <v>13277</v>
      </c>
      <c r="DO29">
        <v>13277</v>
      </c>
      <c r="DP29">
        <v>71</v>
      </c>
      <c r="DQ29">
        <v>71</v>
      </c>
      <c r="DR29">
        <v>4135</v>
      </c>
      <c r="DS29">
        <v>48464</v>
      </c>
      <c r="DT29">
        <v>52598</v>
      </c>
      <c r="DU29">
        <v>0</v>
      </c>
      <c r="DV29">
        <v>71</v>
      </c>
      <c r="DW29">
        <v>71</v>
      </c>
      <c r="DX29">
        <v>4135</v>
      </c>
      <c r="DY29">
        <v>48534</v>
      </c>
      <c r="DZ29">
        <v>52669</v>
      </c>
      <c r="EA29">
        <v>13277</v>
      </c>
      <c r="EB29">
        <v>-51149</v>
      </c>
      <c r="EC29">
        <v>52598</v>
      </c>
      <c r="EG29">
        <v>13277</v>
      </c>
      <c r="EH29">
        <v>-51149</v>
      </c>
      <c r="EI29">
        <v>52598</v>
      </c>
      <c r="EJ29">
        <v>13277</v>
      </c>
      <c r="EK29">
        <v>-51148</v>
      </c>
      <c r="EL29">
        <v>48464</v>
      </c>
      <c r="EP29">
        <v>13277</v>
      </c>
      <c r="EQ29">
        <v>-51148</v>
      </c>
      <c r="ER29">
        <v>48464</v>
      </c>
      <c r="EY29">
        <v>52669</v>
      </c>
      <c r="EZ29">
        <v>52598</v>
      </c>
      <c r="FA29">
        <v>16267</v>
      </c>
      <c r="FB29">
        <v>40454</v>
      </c>
      <c r="FC29">
        <v>0</v>
      </c>
      <c r="FD29">
        <v>396</v>
      </c>
      <c r="FG29">
        <v>16267</v>
      </c>
      <c r="FH29">
        <v>40058</v>
      </c>
      <c r="FI29">
        <v>10000</v>
      </c>
      <c r="FJ29">
        <v>43476</v>
      </c>
      <c r="FK29">
        <v>2878</v>
      </c>
      <c r="FL29">
        <v>3802</v>
      </c>
      <c r="FM29">
        <v>4220</v>
      </c>
      <c r="FN29">
        <v>7439</v>
      </c>
      <c r="FQ29">
        <v>0</v>
      </c>
      <c r="FR29">
        <v>438</v>
      </c>
      <c r="FS29">
        <v>10000</v>
      </c>
      <c r="FT29">
        <v>32634</v>
      </c>
      <c r="FU29">
        <v>8000</v>
      </c>
      <c r="FV29">
        <v>-3859</v>
      </c>
      <c r="GE29">
        <v>-10000</v>
      </c>
      <c r="GF29">
        <v>-43476</v>
      </c>
      <c r="GG29">
        <v>-2000</v>
      </c>
      <c r="GH29">
        <v>-47335</v>
      </c>
      <c r="GI29">
        <v>5633</v>
      </c>
      <c r="GJ29">
        <v>52968</v>
      </c>
      <c r="GK29">
        <v>3633</v>
      </c>
      <c r="GL29">
        <v>5633</v>
      </c>
      <c r="GM29">
        <v>0</v>
      </c>
      <c r="GN29">
        <v>0</v>
      </c>
      <c r="GT29">
        <v>0</v>
      </c>
      <c r="GU29">
        <v>51148</v>
      </c>
      <c r="GV29">
        <v>51148</v>
      </c>
      <c r="GW29">
        <v>51148</v>
      </c>
      <c r="GX29">
        <v>51148</v>
      </c>
      <c r="HM29">
        <v>0</v>
      </c>
      <c r="HN29">
        <v>43476</v>
      </c>
    </row>
    <row r="30" spans="1:270">
      <c r="A30" t="s">
        <v>8082</v>
      </c>
      <c r="B30">
        <v>7840502513</v>
      </c>
      <c r="C30" t="s">
        <v>4197</v>
      </c>
      <c r="D30" t="s">
        <v>15244</v>
      </c>
      <c r="E30">
        <v>18714647</v>
      </c>
      <c r="F30" t="s">
        <v>8083</v>
      </c>
      <c r="G30" t="s">
        <v>3936</v>
      </c>
      <c r="H30" t="s">
        <v>3931</v>
      </c>
      <c r="I30" t="s">
        <v>3932</v>
      </c>
      <c r="T30">
        <v>319</v>
      </c>
      <c r="U30">
        <v>295</v>
      </c>
      <c r="X30">
        <v>10571</v>
      </c>
      <c r="Y30">
        <v>10571</v>
      </c>
      <c r="AL30">
        <v>1374781</v>
      </c>
      <c r="AM30">
        <v>1403780</v>
      </c>
      <c r="AP30">
        <v>4660</v>
      </c>
      <c r="AQ30">
        <v>5828</v>
      </c>
      <c r="BH30">
        <v>-107040</v>
      </c>
      <c r="BI30">
        <v>-107930</v>
      </c>
      <c r="BL30">
        <v>0</v>
      </c>
      <c r="BM30">
        <v>15000</v>
      </c>
      <c r="BV30">
        <v>0</v>
      </c>
      <c r="BW30">
        <v>229</v>
      </c>
      <c r="BX30">
        <v>1496704</v>
      </c>
      <c r="BY30">
        <v>1513131</v>
      </c>
      <c r="CD30">
        <v>1390331</v>
      </c>
      <c r="CE30">
        <v>1420474</v>
      </c>
      <c r="CL30">
        <v>4210</v>
      </c>
      <c r="CM30">
        <v>1323</v>
      </c>
      <c r="CN30">
        <v>256818</v>
      </c>
      <c r="CO30">
        <v>373429</v>
      </c>
      <c r="CP30">
        <v>198534</v>
      </c>
      <c r="CQ30">
        <v>300301</v>
      </c>
      <c r="CT30">
        <v>289</v>
      </c>
      <c r="CU30">
        <v>394</v>
      </c>
      <c r="CV30">
        <v>890</v>
      </c>
      <c r="CW30">
        <v>707</v>
      </c>
      <c r="DF30">
        <v>52895</v>
      </c>
      <c r="DG30">
        <v>70704</v>
      </c>
    </row>
    <row r="31" spans="1:270">
      <c r="A31" t="s">
        <v>15245</v>
      </c>
      <c r="B31">
        <v>6164244208</v>
      </c>
      <c r="C31" t="s">
        <v>8074</v>
      </c>
      <c r="D31" t="s">
        <v>15246</v>
      </c>
      <c r="E31">
        <v>18461004</v>
      </c>
      <c r="F31" t="s">
        <v>8085</v>
      </c>
      <c r="G31" t="s">
        <v>3960</v>
      </c>
      <c r="H31" t="s">
        <v>3931</v>
      </c>
      <c r="I31" t="s">
        <v>3932</v>
      </c>
      <c r="T31">
        <v>168</v>
      </c>
      <c r="U31">
        <v>27</v>
      </c>
      <c r="AF31">
        <v>1207</v>
      </c>
      <c r="AG31">
        <v>1560</v>
      </c>
      <c r="AL31">
        <v>88468</v>
      </c>
      <c r="AM31">
        <v>67401</v>
      </c>
      <c r="AP31">
        <v>1902</v>
      </c>
      <c r="AQ31">
        <v>1681</v>
      </c>
      <c r="BH31">
        <v>80383</v>
      </c>
      <c r="BI31">
        <v>26964</v>
      </c>
      <c r="BL31">
        <v>7361</v>
      </c>
      <c r="BX31">
        <v>4001</v>
      </c>
      <c r="BY31">
        <v>43705</v>
      </c>
      <c r="CD31">
        <v>91745</v>
      </c>
      <c r="CE31">
        <v>70669</v>
      </c>
      <c r="CL31">
        <v>531</v>
      </c>
      <c r="CN31">
        <v>5221</v>
      </c>
      <c r="CO31">
        <v>2386</v>
      </c>
      <c r="CP31">
        <v>67497</v>
      </c>
      <c r="CQ31">
        <v>77535</v>
      </c>
      <c r="CV31">
        <v>98415</v>
      </c>
      <c r="CW31">
        <v>45208</v>
      </c>
      <c r="DD31">
        <v>201002</v>
      </c>
      <c r="DE31">
        <v>150936</v>
      </c>
      <c r="DF31">
        <v>39780</v>
      </c>
      <c r="DG31">
        <v>30579</v>
      </c>
    </row>
    <row r="32" spans="1:270">
      <c r="A32" t="s">
        <v>15247</v>
      </c>
      <c r="B32">
        <v>5260181171</v>
      </c>
      <c r="C32" t="s">
        <v>4002</v>
      </c>
      <c r="D32" t="s">
        <v>15248</v>
      </c>
      <c r="E32">
        <v>18630343</v>
      </c>
      <c r="F32" t="s">
        <v>15249</v>
      </c>
      <c r="G32" t="s">
        <v>3978</v>
      </c>
      <c r="H32" t="s">
        <v>3931</v>
      </c>
      <c r="I32" t="s">
        <v>3932</v>
      </c>
      <c r="T32">
        <v>2177</v>
      </c>
      <c r="U32">
        <v>2017</v>
      </c>
      <c r="AL32">
        <v>190244</v>
      </c>
      <c r="AM32">
        <v>177997</v>
      </c>
      <c r="AP32">
        <v>16831</v>
      </c>
      <c r="AQ32">
        <v>29058</v>
      </c>
      <c r="BH32">
        <v>208544</v>
      </c>
      <c r="BI32">
        <v>203799</v>
      </c>
      <c r="BX32">
        <v>708</v>
      </c>
      <c r="BY32">
        <v>5272</v>
      </c>
      <c r="CD32">
        <v>209251</v>
      </c>
      <c r="CE32">
        <v>209072</v>
      </c>
      <c r="CN32">
        <v>43570</v>
      </c>
      <c r="CO32">
        <v>45458</v>
      </c>
      <c r="CP32">
        <v>22741</v>
      </c>
      <c r="CQ32">
        <v>16592</v>
      </c>
      <c r="CT32">
        <v>2675</v>
      </c>
      <c r="CU32">
        <v>3907</v>
      </c>
      <c r="CV32">
        <v>4745</v>
      </c>
      <c r="CW32">
        <v>10392</v>
      </c>
      <c r="DD32">
        <v>5732</v>
      </c>
      <c r="DE32">
        <v>8075</v>
      </c>
      <c r="DF32">
        <v>19141</v>
      </c>
      <c r="DG32">
        <v>22642</v>
      </c>
    </row>
    <row r="33" spans="1:279">
      <c r="A33" t="s">
        <v>15250</v>
      </c>
      <c r="B33">
        <v>2536275392</v>
      </c>
      <c r="C33" t="s">
        <v>8089</v>
      </c>
      <c r="D33" t="s">
        <v>15251</v>
      </c>
      <c r="E33">
        <v>18133560</v>
      </c>
      <c r="F33" t="s">
        <v>8091</v>
      </c>
      <c r="G33" t="s">
        <v>3936</v>
      </c>
      <c r="H33" t="s">
        <v>3931</v>
      </c>
      <c r="I33" t="s">
        <v>3932</v>
      </c>
      <c r="T33">
        <v>1222</v>
      </c>
      <c r="U33">
        <v>13542</v>
      </c>
      <c r="AL33">
        <v>23252</v>
      </c>
      <c r="AM33">
        <v>23011</v>
      </c>
      <c r="AP33">
        <v>95610</v>
      </c>
      <c r="AQ33">
        <v>33375</v>
      </c>
      <c r="BH33">
        <v>29425</v>
      </c>
      <c r="BI33">
        <v>26418</v>
      </c>
      <c r="BV33">
        <v>46</v>
      </c>
      <c r="BW33">
        <v>3161</v>
      </c>
      <c r="BX33">
        <v>90613</v>
      </c>
      <c r="BY33">
        <v>40349</v>
      </c>
      <c r="CD33">
        <v>120084</v>
      </c>
      <c r="CE33">
        <v>69928</v>
      </c>
      <c r="CL33">
        <v>309</v>
      </c>
      <c r="CM33">
        <v>193</v>
      </c>
      <c r="CN33">
        <v>109833</v>
      </c>
      <c r="CO33">
        <v>73459</v>
      </c>
      <c r="CP33">
        <v>94041</v>
      </c>
      <c r="CQ33">
        <v>61973</v>
      </c>
      <c r="CT33">
        <v>5649</v>
      </c>
      <c r="CU33">
        <v>3611</v>
      </c>
      <c r="CV33">
        <v>3007</v>
      </c>
      <c r="CW33">
        <v>3194</v>
      </c>
      <c r="DD33">
        <v>0</v>
      </c>
      <c r="DE33">
        <v>1100</v>
      </c>
      <c r="DF33">
        <v>6827</v>
      </c>
      <c r="DG33">
        <v>5588</v>
      </c>
    </row>
    <row r="34" spans="1:279">
      <c r="A34" t="s">
        <v>15252</v>
      </c>
      <c r="B34">
        <v>7842355430</v>
      </c>
      <c r="C34" t="s">
        <v>8093</v>
      </c>
      <c r="D34" t="s">
        <v>15253</v>
      </c>
      <c r="E34">
        <v>17569405</v>
      </c>
      <c r="F34" t="s">
        <v>8094</v>
      </c>
      <c r="G34" t="s">
        <v>3936</v>
      </c>
      <c r="H34" t="s">
        <v>3931</v>
      </c>
      <c r="I34" t="s">
        <v>3932</v>
      </c>
      <c r="T34">
        <v>950</v>
      </c>
      <c r="U34">
        <v>950</v>
      </c>
      <c r="X34">
        <v>46</v>
      </c>
      <c r="Y34">
        <v>46</v>
      </c>
      <c r="AF34">
        <v>739</v>
      </c>
      <c r="AG34">
        <v>730</v>
      </c>
      <c r="AL34">
        <v>29726</v>
      </c>
      <c r="AM34">
        <v>19337</v>
      </c>
      <c r="AP34">
        <v>780</v>
      </c>
      <c r="AQ34">
        <v>2515</v>
      </c>
      <c r="BH34">
        <v>17729</v>
      </c>
      <c r="BI34">
        <v>18784</v>
      </c>
      <c r="BL34">
        <v>10462</v>
      </c>
      <c r="BM34">
        <v>1020</v>
      </c>
      <c r="BV34">
        <v>566</v>
      </c>
      <c r="BW34">
        <v>249</v>
      </c>
      <c r="BX34">
        <v>3483</v>
      </c>
      <c r="BY34">
        <v>3523</v>
      </c>
      <c r="CD34">
        <v>32241</v>
      </c>
      <c r="CE34">
        <v>23577</v>
      </c>
      <c r="CL34">
        <v>527</v>
      </c>
      <c r="CM34">
        <v>259</v>
      </c>
      <c r="CN34">
        <v>8011</v>
      </c>
      <c r="CO34">
        <v>13532</v>
      </c>
      <c r="CP34">
        <v>951</v>
      </c>
      <c r="CQ34">
        <v>1679</v>
      </c>
      <c r="CT34">
        <v>93</v>
      </c>
      <c r="CU34">
        <v>364</v>
      </c>
      <c r="CV34">
        <v>-1055</v>
      </c>
      <c r="CW34">
        <v>3601</v>
      </c>
      <c r="DD34">
        <v>1425</v>
      </c>
      <c r="DE34">
        <v>4354</v>
      </c>
      <c r="DF34">
        <v>8920</v>
      </c>
      <c r="DG34">
        <v>11983</v>
      </c>
    </row>
    <row r="35" spans="1:279">
      <c r="A35" t="s">
        <v>15254</v>
      </c>
      <c r="B35">
        <v>5836652784</v>
      </c>
      <c r="C35" t="s">
        <v>8096</v>
      </c>
      <c r="D35" t="s">
        <v>268</v>
      </c>
      <c r="E35">
        <v>18250301</v>
      </c>
      <c r="F35" t="s">
        <v>8097</v>
      </c>
      <c r="G35" t="s">
        <v>3960</v>
      </c>
      <c r="H35" t="s">
        <v>3931</v>
      </c>
      <c r="I35" t="s">
        <v>3932</v>
      </c>
      <c r="AL35">
        <v>39223</v>
      </c>
      <c r="AM35">
        <v>39739</v>
      </c>
      <c r="AN35">
        <v>63637</v>
      </c>
      <c r="AO35">
        <v>63837</v>
      </c>
      <c r="AP35">
        <v>396</v>
      </c>
      <c r="AQ35">
        <v>642</v>
      </c>
      <c r="AR35">
        <v>130</v>
      </c>
      <c r="AS35">
        <v>130</v>
      </c>
      <c r="AT35">
        <v>103386</v>
      </c>
      <c r="AU35">
        <v>104348</v>
      </c>
      <c r="AV35">
        <v>10</v>
      </c>
      <c r="AW35">
        <v>10</v>
      </c>
      <c r="BD35">
        <v>2</v>
      </c>
      <c r="BE35">
        <v>2</v>
      </c>
      <c r="BF35">
        <v>89279</v>
      </c>
      <c r="BG35">
        <v>85246</v>
      </c>
      <c r="BH35">
        <v>89291</v>
      </c>
      <c r="BI35">
        <v>85258</v>
      </c>
      <c r="BX35">
        <v>14095</v>
      </c>
      <c r="BY35">
        <v>19090</v>
      </c>
      <c r="CB35">
        <v>14095</v>
      </c>
      <c r="CC35">
        <v>19090</v>
      </c>
      <c r="CD35">
        <v>103386</v>
      </c>
      <c r="CE35">
        <v>104348</v>
      </c>
      <c r="CF35">
        <v>1047</v>
      </c>
      <c r="CG35">
        <v>234</v>
      </c>
      <c r="CH35">
        <v>2139</v>
      </c>
      <c r="CI35">
        <v>2159</v>
      </c>
      <c r="CN35">
        <v>2801</v>
      </c>
      <c r="CO35">
        <v>4295</v>
      </c>
      <c r="CP35">
        <v>412</v>
      </c>
      <c r="CQ35">
        <v>513</v>
      </c>
      <c r="CR35">
        <v>4528</v>
      </c>
      <c r="CS35">
        <v>5941</v>
      </c>
      <c r="CT35">
        <v>-495</v>
      </c>
      <c r="CU35">
        <v>-633</v>
      </c>
      <c r="CV35">
        <v>4033</v>
      </c>
      <c r="CW35">
        <v>5308</v>
      </c>
      <c r="DB35">
        <v>4033</v>
      </c>
      <c r="DC35">
        <v>5308</v>
      </c>
      <c r="DD35">
        <v>15266</v>
      </c>
      <c r="DE35">
        <v>19024</v>
      </c>
      <c r="DF35">
        <v>364</v>
      </c>
      <c r="DG35">
        <v>391</v>
      </c>
      <c r="DH35">
        <v>14902</v>
      </c>
      <c r="DI35">
        <v>18633</v>
      </c>
      <c r="IH35">
        <v>11716</v>
      </c>
      <c r="II35">
        <v>16240</v>
      </c>
    </row>
    <row r="36" spans="1:279">
      <c r="A36" t="s">
        <v>15255</v>
      </c>
      <c r="B36">
        <v>5042122070</v>
      </c>
      <c r="C36" t="s">
        <v>8040</v>
      </c>
      <c r="D36" t="s">
        <v>15256</v>
      </c>
      <c r="E36">
        <v>18807510</v>
      </c>
      <c r="F36" t="s">
        <v>8100</v>
      </c>
      <c r="G36" t="s">
        <v>3978</v>
      </c>
      <c r="H36" t="s">
        <v>4030</v>
      </c>
      <c r="I36" t="s">
        <v>3932</v>
      </c>
      <c r="T36">
        <v>0</v>
      </c>
      <c r="AF36">
        <v>10</v>
      </c>
      <c r="AG36">
        <v>79</v>
      </c>
      <c r="AL36">
        <v>54659</v>
      </c>
      <c r="AM36">
        <v>52034</v>
      </c>
      <c r="AP36">
        <v>651</v>
      </c>
      <c r="AQ36">
        <v>377</v>
      </c>
      <c r="BH36">
        <v>54999</v>
      </c>
      <c r="BI36">
        <v>52053</v>
      </c>
      <c r="BX36">
        <v>321</v>
      </c>
      <c r="BY36">
        <v>437</v>
      </c>
      <c r="CD36">
        <v>55320</v>
      </c>
      <c r="CE36">
        <v>52490</v>
      </c>
      <c r="CN36">
        <v>486</v>
      </c>
      <c r="CO36">
        <v>1149</v>
      </c>
      <c r="CP36">
        <v>151</v>
      </c>
      <c r="CQ36">
        <v>542</v>
      </c>
      <c r="CT36">
        <v>133</v>
      </c>
      <c r="CU36">
        <v>182</v>
      </c>
      <c r="CV36">
        <v>3016</v>
      </c>
      <c r="CW36">
        <v>4135</v>
      </c>
      <c r="DD36">
        <v>4457</v>
      </c>
      <c r="DE36">
        <v>5976</v>
      </c>
      <c r="DF36">
        <v>1643</v>
      </c>
      <c r="DG36">
        <v>2266</v>
      </c>
    </row>
    <row r="37" spans="1:279">
      <c r="A37" t="s">
        <v>15257</v>
      </c>
      <c r="B37">
        <v>1901104600</v>
      </c>
      <c r="C37" t="s">
        <v>8102</v>
      </c>
      <c r="D37" t="s">
        <v>287</v>
      </c>
      <c r="E37">
        <v>17958519</v>
      </c>
      <c r="F37" t="s">
        <v>8104</v>
      </c>
      <c r="G37" t="s">
        <v>3936</v>
      </c>
      <c r="H37" t="s">
        <v>3931</v>
      </c>
      <c r="I37" t="s">
        <v>3932</v>
      </c>
      <c r="T37">
        <v>429</v>
      </c>
      <c r="U37">
        <v>429</v>
      </c>
      <c r="AD37">
        <v>429</v>
      </c>
      <c r="AE37">
        <v>429</v>
      </c>
      <c r="AF37">
        <v>16</v>
      </c>
      <c r="AL37">
        <v>4387</v>
      </c>
      <c r="AM37">
        <v>15085</v>
      </c>
      <c r="AN37">
        <v>555353</v>
      </c>
      <c r="AO37">
        <v>502259</v>
      </c>
      <c r="AP37">
        <v>4760</v>
      </c>
      <c r="AQ37">
        <v>724</v>
      </c>
      <c r="AT37">
        <v>564516</v>
      </c>
      <c r="AU37">
        <v>518068</v>
      </c>
      <c r="AV37">
        <v>120</v>
      </c>
      <c r="AW37">
        <v>120</v>
      </c>
      <c r="BF37">
        <v>30864</v>
      </c>
      <c r="BG37">
        <v>19980</v>
      </c>
      <c r="BH37">
        <v>30984</v>
      </c>
      <c r="BI37">
        <v>20100</v>
      </c>
      <c r="BL37">
        <v>532097</v>
      </c>
      <c r="BM37">
        <v>485104</v>
      </c>
      <c r="BR37">
        <v>0</v>
      </c>
      <c r="BT37">
        <v>532097</v>
      </c>
      <c r="BU37">
        <v>485104</v>
      </c>
      <c r="BV37">
        <v>641</v>
      </c>
      <c r="BX37">
        <v>1223</v>
      </c>
      <c r="BY37">
        <v>13293</v>
      </c>
      <c r="CB37">
        <v>1864</v>
      </c>
      <c r="CC37">
        <v>13293</v>
      </c>
      <c r="CD37">
        <v>564945</v>
      </c>
      <c r="CE37">
        <v>518497</v>
      </c>
      <c r="CH37">
        <v>4094</v>
      </c>
      <c r="CI37">
        <v>3284</v>
      </c>
      <c r="CN37">
        <v>22243</v>
      </c>
      <c r="CO37">
        <v>13068</v>
      </c>
      <c r="CP37">
        <v>14696</v>
      </c>
      <c r="CQ37">
        <v>7761</v>
      </c>
      <c r="CR37">
        <v>11641</v>
      </c>
      <c r="CS37">
        <v>8591</v>
      </c>
      <c r="CT37">
        <v>-527</v>
      </c>
      <c r="CU37">
        <v>-327</v>
      </c>
      <c r="CV37">
        <v>11114</v>
      </c>
      <c r="CW37">
        <v>8264</v>
      </c>
      <c r="DB37">
        <v>11114</v>
      </c>
      <c r="DC37">
        <v>8264</v>
      </c>
      <c r="DD37">
        <v>4094</v>
      </c>
      <c r="DE37">
        <v>3284</v>
      </c>
      <c r="DH37">
        <v>4094</v>
      </c>
      <c r="DI37">
        <v>3284</v>
      </c>
      <c r="GG37">
        <v>0</v>
      </c>
      <c r="GI37">
        <v>0</v>
      </c>
      <c r="GK37">
        <v>0</v>
      </c>
      <c r="GM37">
        <v>0</v>
      </c>
      <c r="GN37">
        <v>0</v>
      </c>
    </row>
    <row r="38" spans="1:279">
      <c r="A38" t="s">
        <v>15258</v>
      </c>
      <c r="B38">
        <v>7325135420</v>
      </c>
      <c r="C38" t="s">
        <v>3947</v>
      </c>
      <c r="D38" t="s">
        <v>15259</v>
      </c>
      <c r="E38">
        <v>18823340</v>
      </c>
      <c r="F38" t="s">
        <v>8109</v>
      </c>
      <c r="G38" t="s">
        <v>8108</v>
      </c>
      <c r="H38" t="s">
        <v>3931</v>
      </c>
      <c r="I38" t="s">
        <v>3932</v>
      </c>
      <c r="L38">
        <v>8</v>
      </c>
      <c r="M38">
        <v>11</v>
      </c>
      <c r="T38">
        <v>6544</v>
      </c>
      <c r="X38">
        <v>577883</v>
      </c>
      <c r="Y38">
        <v>506000</v>
      </c>
      <c r="AD38">
        <v>584435</v>
      </c>
      <c r="AE38">
        <v>506011</v>
      </c>
      <c r="AF38">
        <v>9</v>
      </c>
      <c r="AJ38">
        <v>1</v>
      </c>
      <c r="AK38">
        <v>1</v>
      </c>
      <c r="AL38">
        <v>24371</v>
      </c>
      <c r="AM38">
        <v>869</v>
      </c>
      <c r="AN38">
        <v>70050</v>
      </c>
      <c r="AO38">
        <v>57167</v>
      </c>
      <c r="AP38">
        <v>10032</v>
      </c>
      <c r="AQ38">
        <v>146</v>
      </c>
      <c r="AR38">
        <v>615</v>
      </c>
      <c r="AS38">
        <v>676</v>
      </c>
      <c r="AT38">
        <v>105078</v>
      </c>
      <c r="AU38">
        <v>58859</v>
      </c>
      <c r="AV38">
        <v>20000</v>
      </c>
      <c r="AW38">
        <v>10000</v>
      </c>
      <c r="BB38">
        <v>441000</v>
      </c>
      <c r="BC38">
        <v>441000</v>
      </c>
      <c r="BF38">
        <v>58161</v>
      </c>
      <c r="BG38">
        <v>55455</v>
      </c>
      <c r="BH38">
        <v>519161</v>
      </c>
      <c r="BI38">
        <v>506455</v>
      </c>
      <c r="BN38">
        <v>0</v>
      </c>
      <c r="BP38">
        <v>459</v>
      </c>
      <c r="BQ38">
        <v>143</v>
      </c>
      <c r="BT38">
        <v>0</v>
      </c>
      <c r="BU38">
        <v>0</v>
      </c>
      <c r="BV38">
        <v>157010</v>
      </c>
      <c r="BW38">
        <v>55039</v>
      </c>
      <c r="BX38">
        <v>12883</v>
      </c>
      <c r="BY38">
        <v>3233</v>
      </c>
      <c r="CB38">
        <v>170352</v>
      </c>
      <c r="CC38">
        <v>58415</v>
      </c>
      <c r="CD38">
        <v>689513</v>
      </c>
      <c r="CE38">
        <v>564870</v>
      </c>
      <c r="CF38">
        <v>8481</v>
      </c>
      <c r="CG38">
        <v>4952</v>
      </c>
      <c r="CH38">
        <v>7625</v>
      </c>
      <c r="CI38">
        <v>-952</v>
      </c>
      <c r="CJ38">
        <v>6429</v>
      </c>
      <c r="CK38">
        <v>8232</v>
      </c>
      <c r="CL38">
        <v>6822</v>
      </c>
      <c r="CM38">
        <v>1332</v>
      </c>
      <c r="CN38">
        <v>38880</v>
      </c>
      <c r="CO38">
        <v>2978</v>
      </c>
      <c r="CP38">
        <v>49351</v>
      </c>
      <c r="CQ38">
        <v>4982</v>
      </c>
      <c r="CR38">
        <v>19261</v>
      </c>
      <c r="CS38">
        <v>113944</v>
      </c>
      <c r="CT38">
        <v>-655</v>
      </c>
      <c r="CU38">
        <v>-426</v>
      </c>
      <c r="CV38">
        <v>18606</v>
      </c>
      <c r="CW38">
        <v>113376</v>
      </c>
      <c r="DB38">
        <v>18606</v>
      </c>
      <c r="DC38">
        <v>113376</v>
      </c>
      <c r="DD38">
        <v>26566</v>
      </c>
      <c r="DE38">
        <v>4000</v>
      </c>
      <c r="DF38">
        <v>10460</v>
      </c>
      <c r="DH38">
        <v>16106</v>
      </c>
      <c r="DI38">
        <v>4000</v>
      </c>
      <c r="DJ38">
        <v>10000</v>
      </c>
      <c r="DK38">
        <v>63880</v>
      </c>
      <c r="DL38">
        <v>514880</v>
      </c>
      <c r="DM38">
        <v>0</v>
      </c>
      <c r="DN38">
        <v>113378</v>
      </c>
      <c r="DO38">
        <v>113378</v>
      </c>
      <c r="DP38">
        <v>18606</v>
      </c>
      <c r="DQ38">
        <v>18606</v>
      </c>
      <c r="DR38">
        <v>10000</v>
      </c>
      <c r="DS38">
        <v>55455</v>
      </c>
      <c r="DT38">
        <v>506455</v>
      </c>
      <c r="DU38">
        <v>10000</v>
      </c>
      <c r="DV38">
        <v>18606</v>
      </c>
      <c r="DW38">
        <v>28606</v>
      </c>
      <c r="DX38">
        <v>20000</v>
      </c>
      <c r="DY38">
        <v>58161</v>
      </c>
      <c r="DZ38">
        <v>519161</v>
      </c>
      <c r="EA38">
        <v>0</v>
      </c>
      <c r="EB38">
        <v>0</v>
      </c>
      <c r="EC38">
        <v>0</v>
      </c>
      <c r="EG38">
        <v>0</v>
      </c>
      <c r="EH38">
        <v>0</v>
      </c>
      <c r="EI38">
        <v>0</v>
      </c>
      <c r="EJ38">
        <v>0</v>
      </c>
      <c r="EK38">
        <v>0</v>
      </c>
      <c r="EL38">
        <v>0</v>
      </c>
      <c r="EP38">
        <v>0</v>
      </c>
      <c r="EQ38">
        <v>0</v>
      </c>
      <c r="ER38">
        <v>0</v>
      </c>
      <c r="EY38">
        <v>519161</v>
      </c>
      <c r="EZ38">
        <v>506455</v>
      </c>
      <c r="FA38">
        <v>199300</v>
      </c>
      <c r="FB38">
        <v>60000</v>
      </c>
      <c r="FC38">
        <v>21545</v>
      </c>
      <c r="FD38">
        <v>4000</v>
      </c>
      <c r="FG38">
        <v>0</v>
      </c>
      <c r="FH38">
        <v>3975</v>
      </c>
      <c r="FI38">
        <v>113156</v>
      </c>
      <c r="FJ38">
        <v>126752</v>
      </c>
      <c r="FK38">
        <v>2975</v>
      </c>
      <c r="FL38">
        <v>1237</v>
      </c>
      <c r="FM38">
        <v>14455</v>
      </c>
      <c r="FN38">
        <v>1513</v>
      </c>
      <c r="FO38">
        <v>5851</v>
      </c>
      <c r="FP38">
        <v>1293</v>
      </c>
      <c r="FQ38">
        <v>0</v>
      </c>
      <c r="FR38">
        <v>540</v>
      </c>
      <c r="FS38">
        <v>3596</v>
      </c>
      <c r="FT38">
        <v>3886</v>
      </c>
      <c r="FU38">
        <v>-5305</v>
      </c>
      <c r="FV38">
        <v>-494</v>
      </c>
      <c r="GA38">
        <v>-70951</v>
      </c>
      <c r="GB38">
        <v>66857</v>
      </c>
      <c r="GC38">
        <v>98300</v>
      </c>
      <c r="GD38">
        <v>5000</v>
      </c>
      <c r="GE38">
        <v>86144</v>
      </c>
      <c r="GF38">
        <v>-66752</v>
      </c>
      <c r="GG38">
        <v>9888</v>
      </c>
      <c r="GH38">
        <v>-389</v>
      </c>
      <c r="GI38">
        <v>146</v>
      </c>
      <c r="GJ38">
        <v>677</v>
      </c>
      <c r="GK38">
        <v>10032</v>
      </c>
      <c r="GL38">
        <v>146</v>
      </c>
      <c r="GO38">
        <v>0</v>
      </c>
      <c r="GP38">
        <v>-142</v>
      </c>
      <c r="GT38">
        <v>0</v>
      </c>
      <c r="GU38">
        <v>121803</v>
      </c>
      <c r="GV38">
        <v>121803</v>
      </c>
      <c r="GW38">
        <v>-121752</v>
      </c>
      <c r="GX38">
        <v>-121752</v>
      </c>
      <c r="GZ38">
        <v>0</v>
      </c>
      <c r="HA38">
        <v>15900</v>
      </c>
      <c r="HB38">
        <v>15900</v>
      </c>
      <c r="HC38">
        <v>15900</v>
      </c>
      <c r="HD38">
        <v>15900</v>
      </c>
      <c r="HH38">
        <v>0</v>
      </c>
      <c r="HI38">
        <v>93448</v>
      </c>
      <c r="HJ38">
        <v>62790</v>
      </c>
      <c r="HK38">
        <v>199300</v>
      </c>
      <c r="HL38">
        <v>60000</v>
      </c>
      <c r="HM38">
        <v>11260</v>
      </c>
      <c r="HN38">
        <v>121752</v>
      </c>
      <c r="HO38">
        <v>-2</v>
      </c>
      <c r="HP38">
        <v>-142</v>
      </c>
      <c r="HS38">
        <v>441000</v>
      </c>
      <c r="HT38">
        <v>441000</v>
      </c>
      <c r="HU38">
        <v>441000</v>
      </c>
      <c r="HV38">
        <v>22500</v>
      </c>
      <c r="HW38">
        <v>120023</v>
      </c>
      <c r="IB38">
        <v>435573</v>
      </c>
      <c r="IF38">
        <v>3</v>
      </c>
      <c r="IG38">
        <v>425949</v>
      </c>
      <c r="IR38">
        <v>22500</v>
      </c>
      <c r="IS38">
        <v>110000</v>
      </c>
      <c r="JB38">
        <v>0</v>
      </c>
      <c r="JK38">
        <v>2</v>
      </c>
      <c r="JL38">
        <v>2</v>
      </c>
      <c r="JM38">
        <v>-51</v>
      </c>
      <c r="JN38">
        <v>-51</v>
      </c>
      <c r="JO38">
        <v>10000</v>
      </c>
      <c r="JP38">
        <v>10000</v>
      </c>
      <c r="JQ38">
        <v>0</v>
      </c>
      <c r="JR38">
        <v>0</v>
      </c>
      <c r="JS38">
        <v>0</v>
      </c>
    </row>
    <row r="39" spans="1:279">
      <c r="A39" t="s">
        <v>15260</v>
      </c>
      <c r="B39">
        <v>7709824836</v>
      </c>
      <c r="C39" t="s">
        <v>4033</v>
      </c>
      <c r="D39" t="s">
        <v>15261</v>
      </c>
      <c r="E39">
        <v>17560922</v>
      </c>
      <c r="F39" t="s">
        <v>8111</v>
      </c>
      <c r="G39" t="s">
        <v>3936</v>
      </c>
      <c r="I39" t="s">
        <v>3932</v>
      </c>
      <c r="T39">
        <v>0</v>
      </c>
      <c r="U39">
        <v>0</v>
      </c>
      <c r="AL39">
        <v>130302</v>
      </c>
      <c r="AM39">
        <v>130302</v>
      </c>
      <c r="AP39">
        <v>54581</v>
      </c>
      <c r="AQ39">
        <v>50402</v>
      </c>
      <c r="BH39">
        <v>184883</v>
      </c>
      <c r="BI39">
        <v>180704</v>
      </c>
      <c r="BX39">
        <v>0</v>
      </c>
      <c r="BY39">
        <v>0</v>
      </c>
      <c r="CD39">
        <v>184883</v>
      </c>
      <c r="CE39">
        <v>180704</v>
      </c>
      <c r="CT39">
        <v>4712</v>
      </c>
      <c r="CU39">
        <v>9374</v>
      </c>
      <c r="CV39">
        <v>104295</v>
      </c>
      <c r="CW39">
        <v>155134</v>
      </c>
      <c r="DD39">
        <v>140791</v>
      </c>
      <c r="DE39">
        <v>191143</v>
      </c>
      <c r="DF39">
        <v>31784</v>
      </c>
      <c r="DG39">
        <v>26635</v>
      </c>
    </row>
    <row r="40" spans="1:279">
      <c r="A40" t="s">
        <v>15262</v>
      </c>
      <c r="B40">
        <v>7714704125</v>
      </c>
      <c r="C40" t="s">
        <v>4191</v>
      </c>
      <c r="D40" t="s">
        <v>15263</v>
      </c>
      <c r="E40">
        <v>18539117</v>
      </c>
      <c r="F40" t="s">
        <v>8113</v>
      </c>
      <c r="G40" t="s">
        <v>3978</v>
      </c>
      <c r="H40" t="s">
        <v>3931</v>
      </c>
      <c r="I40" t="s">
        <v>8021</v>
      </c>
      <c r="T40">
        <v>161226</v>
      </c>
      <c r="U40">
        <v>60298</v>
      </c>
      <c r="X40">
        <v>6241026</v>
      </c>
      <c r="Y40">
        <v>9204273</v>
      </c>
      <c r="Z40">
        <v>50109</v>
      </c>
      <c r="AA40">
        <v>15693</v>
      </c>
      <c r="AB40">
        <v>4195</v>
      </c>
      <c r="AC40">
        <v>11800</v>
      </c>
      <c r="AD40">
        <v>6456556</v>
      </c>
      <c r="AE40">
        <v>9292064</v>
      </c>
      <c r="AF40">
        <v>28733</v>
      </c>
      <c r="AG40">
        <v>34669</v>
      </c>
      <c r="AJ40">
        <v>3</v>
      </c>
      <c r="AK40">
        <v>11</v>
      </c>
      <c r="AL40">
        <v>80269</v>
      </c>
      <c r="AM40">
        <v>143059</v>
      </c>
      <c r="AN40">
        <v>5050031</v>
      </c>
      <c r="AO40">
        <v>205066</v>
      </c>
      <c r="AP40">
        <v>130158</v>
      </c>
      <c r="AQ40">
        <v>334267</v>
      </c>
      <c r="AR40">
        <v>2821</v>
      </c>
      <c r="AS40">
        <v>29231</v>
      </c>
      <c r="AT40">
        <v>5292016</v>
      </c>
      <c r="AU40">
        <v>746302</v>
      </c>
      <c r="AV40">
        <v>6450</v>
      </c>
      <c r="AW40">
        <v>6450</v>
      </c>
      <c r="BB40">
        <v>290000</v>
      </c>
      <c r="BC40">
        <v>290000</v>
      </c>
      <c r="BF40">
        <v>6342309</v>
      </c>
      <c r="BG40">
        <v>4604529</v>
      </c>
      <c r="BH40">
        <v>6638759</v>
      </c>
      <c r="BI40">
        <v>4900979</v>
      </c>
      <c r="BL40">
        <v>3799000</v>
      </c>
      <c r="BM40">
        <v>3214000</v>
      </c>
      <c r="BN40">
        <v>29465</v>
      </c>
      <c r="BO40">
        <v>6291</v>
      </c>
      <c r="BP40">
        <v>71755</v>
      </c>
      <c r="BQ40">
        <v>73356</v>
      </c>
      <c r="BR40">
        <v>47666</v>
      </c>
      <c r="BS40">
        <v>1565</v>
      </c>
      <c r="BT40">
        <v>3902465</v>
      </c>
      <c r="BU40">
        <v>3220291</v>
      </c>
      <c r="BV40">
        <v>818993</v>
      </c>
      <c r="BW40">
        <v>1556368</v>
      </c>
      <c r="BX40">
        <v>268934</v>
      </c>
      <c r="BY40">
        <v>285807</v>
      </c>
      <c r="CB40">
        <v>1207348</v>
      </c>
      <c r="CC40">
        <v>1917096</v>
      </c>
      <c r="CD40">
        <v>11748572</v>
      </c>
      <c r="CE40">
        <v>10038366</v>
      </c>
      <c r="CF40">
        <v>1077021</v>
      </c>
      <c r="CG40">
        <v>1002451</v>
      </c>
      <c r="CH40">
        <v>6788228</v>
      </c>
      <c r="CI40">
        <v>5980080</v>
      </c>
      <c r="CJ40">
        <v>55166</v>
      </c>
      <c r="CK40">
        <v>12381</v>
      </c>
      <c r="CL40">
        <v>354936</v>
      </c>
      <c r="CM40">
        <v>239817</v>
      </c>
      <c r="CN40">
        <v>96532</v>
      </c>
      <c r="CO40">
        <v>63409</v>
      </c>
      <c r="CP40">
        <v>2333626</v>
      </c>
      <c r="CQ40">
        <v>66288</v>
      </c>
      <c r="CR40">
        <v>4251364</v>
      </c>
      <c r="CS40">
        <v>5749765</v>
      </c>
      <c r="CT40">
        <v>-1322839</v>
      </c>
      <c r="CU40">
        <v>-1167218</v>
      </c>
      <c r="CV40">
        <v>2928525</v>
      </c>
      <c r="CW40">
        <v>4582547</v>
      </c>
      <c r="CX40">
        <v>1330215</v>
      </c>
      <c r="CY40">
        <v>1172230</v>
      </c>
      <c r="CZ40">
        <v>7376</v>
      </c>
      <c r="DA40">
        <v>5012</v>
      </c>
      <c r="DB40">
        <v>2928525</v>
      </c>
      <c r="DC40">
        <v>4582547</v>
      </c>
      <c r="DD40">
        <v>10510042</v>
      </c>
      <c r="DE40">
        <v>9079759</v>
      </c>
      <c r="DF40">
        <v>2644793</v>
      </c>
      <c r="DG40">
        <v>2097228</v>
      </c>
      <c r="DH40">
        <v>7865249</v>
      </c>
      <c r="DI40">
        <v>6982531</v>
      </c>
      <c r="DJ40">
        <v>6450</v>
      </c>
      <c r="DK40">
        <v>3026786</v>
      </c>
      <c r="DL40">
        <v>3323236</v>
      </c>
      <c r="DM40">
        <v>0</v>
      </c>
      <c r="DN40">
        <v>4582547</v>
      </c>
      <c r="DO40">
        <v>4582547</v>
      </c>
      <c r="DP40">
        <v>2928525</v>
      </c>
      <c r="DQ40">
        <v>2928525</v>
      </c>
      <c r="DR40">
        <v>6450</v>
      </c>
      <c r="DS40">
        <v>4604529</v>
      </c>
      <c r="DT40">
        <v>4900979</v>
      </c>
      <c r="DU40">
        <v>0</v>
      </c>
      <c r="DV40">
        <v>2928525</v>
      </c>
      <c r="DW40">
        <v>2928525</v>
      </c>
      <c r="DX40">
        <v>6450</v>
      </c>
      <c r="DY40">
        <v>6342309</v>
      </c>
      <c r="DZ40">
        <v>6638759</v>
      </c>
      <c r="EY40">
        <v>6638759</v>
      </c>
      <c r="EZ40">
        <v>4900979</v>
      </c>
      <c r="FA40">
        <v>0</v>
      </c>
      <c r="FB40">
        <v>3546000</v>
      </c>
      <c r="FC40">
        <v>10748552</v>
      </c>
      <c r="FD40">
        <v>9058426</v>
      </c>
      <c r="FG40">
        <v>171237</v>
      </c>
      <c r="FH40">
        <v>136610</v>
      </c>
      <c r="FI40">
        <v>1511216</v>
      </c>
      <c r="FJ40">
        <v>4094184</v>
      </c>
      <c r="FK40">
        <v>1237495</v>
      </c>
      <c r="FL40">
        <v>5539897</v>
      </c>
      <c r="FM40">
        <v>1109002</v>
      </c>
      <c r="FN40">
        <v>945756</v>
      </c>
      <c r="FO40">
        <v>111634</v>
      </c>
      <c r="FP40">
        <v>133965</v>
      </c>
      <c r="FQ40">
        <v>1458215</v>
      </c>
      <c r="FR40">
        <v>1243137</v>
      </c>
      <c r="FS40">
        <v>177661</v>
      </c>
      <c r="FT40">
        <v>20909</v>
      </c>
      <c r="FU40">
        <v>6273166</v>
      </c>
      <c r="FV40">
        <v>701665</v>
      </c>
      <c r="GA40">
        <v>-4966058</v>
      </c>
      <c r="GC40">
        <v>390000</v>
      </c>
      <c r="GD40">
        <v>1242625</v>
      </c>
      <c r="GE40">
        <v>-1511216</v>
      </c>
      <c r="GF40">
        <v>-548184</v>
      </c>
      <c r="GG40">
        <v>-204108</v>
      </c>
      <c r="GH40">
        <v>153481</v>
      </c>
      <c r="GI40">
        <v>334266</v>
      </c>
      <c r="GJ40">
        <v>180785</v>
      </c>
      <c r="GK40">
        <v>130158</v>
      </c>
      <c r="GL40">
        <v>334266</v>
      </c>
      <c r="GT40">
        <v>0</v>
      </c>
      <c r="GU40">
        <v>3004804</v>
      </c>
      <c r="GV40">
        <v>3004804</v>
      </c>
      <c r="GW40">
        <v>3004804</v>
      </c>
      <c r="GX40">
        <v>3004804</v>
      </c>
      <c r="GZ40">
        <v>0</v>
      </c>
      <c r="HA40">
        <v>1190745</v>
      </c>
      <c r="HB40">
        <v>1190745</v>
      </c>
      <c r="HC40">
        <v>1181471</v>
      </c>
      <c r="HD40">
        <v>1181471</v>
      </c>
      <c r="HK40">
        <v>0</v>
      </c>
      <c r="HL40">
        <v>3546000</v>
      </c>
      <c r="HM40">
        <v>1121216</v>
      </c>
      <c r="HN40">
        <v>2851559</v>
      </c>
      <c r="HS40">
        <v>290000</v>
      </c>
      <c r="HT40">
        <v>290000</v>
      </c>
      <c r="HU40">
        <v>290000</v>
      </c>
      <c r="IF40">
        <v>4966058</v>
      </c>
      <c r="IL40">
        <v>9274</v>
      </c>
      <c r="IM40">
        <v>9274</v>
      </c>
    </row>
    <row r="41" spans="1:279">
      <c r="A41" t="s">
        <v>4102</v>
      </c>
      <c r="B41">
        <v>9715202234</v>
      </c>
      <c r="C41" t="s">
        <v>15264</v>
      </c>
      <c r="D41" t="s">
        <v>15265</v>
      </c>
      <c r="E41">
        <v>18130011</v>
      </c>
      <c r="F41" t="s">
        <v>4105</v>
      </c>
      <c r="G41" t="s">
        <v>3978</v>
      </c>
      <c r="H41" t="s">
        <v>3931</v>
      </c>
      <c r="I41" t="s">
        <v>3932</v>
      </c>
      <c r="AL41">
        <v>60195</v>
      </c>
      <c r="AM41">
        <v>61666</v>
      </c>
      <c r="AP41">
        <v>64</v>
      </c>
      <c r="AQ41">
        <v>213</v>
      </c>
      <c r="BH41">
        <v>41036</v>
      </c>
      <c r="BI41">
        <v>42779</v>
      </c>
      <c r="BL41">
        <v>8220</v>
      </c>
      <c r="BM41">
        <v>8220</v>
      </c>
      <c r="BX41">
        <v>11003</v>
      </c>
      <c r="BY41">
        <v>10880</v>
      </c>
      <c r="CD41">
        <v>60259</v>
      </c>
      <c r="CE41">
        <v>61879</v>
      </c>
      <c r="CP41">
        <v>185</v>
      </c>
      <c r="CQ41">
        <v>70</v>
      </c>
      <c r="CV41">
        <v>-1653</v>
      </c>
      <c r="CW41">
        <v>-785</v>
      </c>
      <c r="DF41">
        <v>1468</v>
      </c>
      <c r="DG41">
        <v>715</v>
      </c>
    </row>
    <row r="42" spans="1:279">
      <c r="A42" t="s">
        <v>3946</v>
      </c>
      <c r="B42">
        <v>7718846561</v>
      </c>
      <c r="C42" t="s">
        <v>3947</v>
      </c>
      <c r="D42" t="s">
        <v>15266</v>
      </c>
      <c r="E42">
        <v>19097680</v>
      </c>
      <c r="F42" t="s">
        <v>3949</v>
      </c>
      <c r="G42" t="s">
        <v>3936</v>
      </c>
      <c r="H42" t="s">
        <v>4030</v>
      </c>
      <c r="I42" t="s">
        <v>3932</v>
      </c>
      <c r="AL42">
        <v>79708</v>
      </c>
      <c r="AM42">
        <v>81984</v>
      </c>
      <c r="AP42">
        <v>19338</v>
      </c>
      <c r="AQ42">
        <v>8217</v>
      </c>
      <c r="BH42">
        <v>83698</v>
      </c>
      <c r="BI42">
        <v>80463</v>
      </c>
      <c r="BL42">
        <v>0</v>
      </c>
      <c r="BV42">
        <v>13251</v>
      </c>
      <c r="BW42">
        <v>7664</v>
      </c>
      <c r="BX42">
        <v>2096</v>
      </c>
      <c r="BY42">
        <v>2074</v>
      </c>
      <c r="CD42">
        <v>99045</v>
      </c>
      <c r="CE42">
        <v>90201</v>
      </c>
      <c r="CL42">
        <v>1399</v>
      </c>
      <c r="CM42">
        <v>207</v>
      </c>
      <c r="CN42">
        <v>30275</v>
      </c>
      <c r="CO42">
        <v>1182</v>
      </c>
      <c r="CP42">
        <v>58497</v>
      </c>
      <c r="CQ42">
        <v>74204</v>
      </c>
      <c r="CT42">
        <v>4323</v>
      </c>
      <c r="CU42">
        <v>6249</v>
      </c>
      <c r="CV42">
        <v>55736</v>
      </c>
      <c r="CW42">
        <v>51697</v>
      </c>
      <c r="DD42">
        <v>131288</v>
      </c>
      <c r="DE42">
        <v>192620</v>
      </c>
      <c r="DF42">
        <v>41608</v>
      </c>
      <c r="DG42">
        <v>61445</v>
      </c>
    </row>
    <row r="43" spans="1:279">
      <c r="A43" t="s">
        <v>15267</v>
      </c>
      <c r="B43">
        <v>7731563442</v>
      </c>
      <c r="C43" t="s">
        <v>4033</v>
      </c>
      <c r="D43" t="s">
        <v>15268</v>
      </c>
      <c r="E43">
        <v>17330378</v>
      </c>
      <c r="F43" t="s">
        <v>8115</v>
      </c>
      <c r="G43" t="s">
        <v>3936</v>
      </c>
      <c r="H43" t="s">
        <v>3931</v>
      </c>
      <c r="I43" t="s">
        <v>3932</v>
      </c>
      <c r="T43">
        <v>32</v>
      </c>
      <c r="U43">
        <v>39</v>
      </c>
      <c r="AF43">
        <v>49</v>
      </c>
      <c r="AG43">
        <v>49</v>
      </c>
      <c r="AL43">
        <v>46104</v>
      </c>
      <c r="AM43">
        <v>31943</v>
      </c>
      <c r="AP43">
        <v>1533</v>
      </c>
      <c r="AQ43">
        <v>28280</v>
      </c>
      <c r="BH43">
        <v>46724</v>
      </c>
      <c r="BI43">
        <v>52270</v>
      </c>
      <c r="BX43">
        <v>994</v>
      </c>
      <c r="BY43">
        <v>8041</v>
      </c>
      <c r="CD43">
        <v>47718</v>
      </c>
      <c r="CE43">
        <v>60311</v>
      </c>
      <c r="CN43">
        <v>3743</v>
      </c>
      <c r="CO43">
        <v>875</v>
      </c>
      <c r="CP43">
        <v>3284</v>
      </c>
      <c r="CQ43">
        <v>283</v>
      </c>
      <c r="CT43">
        <v>2064</v>
      </c>
      <c r="CU43">
        <v>2465</v>
      </c>
      <c r="CV43">
        <v>43649</v>
      </c>
      <c r="CW43">
        <v>52400</v>
      </c>
      <c r="DD43">
        <v>65375</v>
      </c>
      <c r="DE43">
        <v>76135</v>
      </c>
      <c r="DF43">
        <v>20121</v>
      </c>
      <c r="DG43">
        <v>21862</v>
      </c>
    </row>
    <row r="44" spans="1:279">
      <c r="A44" t="s">
        <v>15269</v>
      </c>
      <c r="B44">
        <v>5907998189</v>
      </c>
      <c r="C44" t="s">
        <v>8117</v>
      </c>
      <c r="D44" t="s">
        <v>15270</v>
      </c>
      <c r="E44">
        <v>18662718</v>
      </c>
      <c r="G44" t="s">
        <v>3936</v>
      </c>
      <c r="H44" t="s">
        <v>3931</v>
      </c>
      <c r="I44" t="s">
        <v>3932</v>
      </c>
      <c r="AL44">
        <v>56787</v>
      </c>
      <c r="AM44">
        <v>48745</v>
      </c>
      <c r="AP44">
        <v>1110</v>
      </c>
      <c r="AQ44">
        <v>7036</v>
      </c>
      <c r="BH44">
        <v>53821</v>
      </c>
      <c r="BI44">
        <v>50422</v>
      </c>
      <c r="BL44">
        <v>3620</v>
      </c>
      <c r="BM44">
        <v>4973</v>
      </c>
      <c r="BV44">
        <v>0</v>
      </c>
      <c r="BW44">
        <v>45</v>
      </c>
      <c r="BX44">
        <v>456</v>
      </c>
      <c r="BY44">
        <v>341</v>
      </c>
      <c r="CD44">
        <v>57897</v>
      </c>
      <c r="CE44">
        <v>55781</v>
      </c>
      <c r="CL44">
        <v>601</v>
      </c>
      <c r="CM44">
        <v>347</v>
      </c>
      <c r="CN44">
        <v>0</v>
      </c>
      <c r="CO44">
        <v>102</v>
      </c>
      <c r="CP44">
        <v>253</v>
      </c>
      <c r="CQ44">
        <v>402</v>
      </c>
      <c r="CT44">
        <v>727</v>
      </c>
      <c r="CU44">
        <v>751</v>
      </c>
      <c r="CV44">
        <v>3399</v>
      </c>
      <c r="CW44">
        <v>608</v>
      </c>
      <c r="DD44">
        <v>23181</v>
      </c>
      <c r="DE44">
        <v>24708</v>
      </c>
      <c r="DF44">
        <v>18201</v>
      </c>
      <c r="DG44">
        <v>22702</v>
      </c>
    </row>
    <row r="45" spans="1:279">
      <c r="A45" t="s">
        <v>8118</v>
      </c>
      <c r="B45">
        <v>7820326919</v>
      </c>
      <c r="C45" t="s">
        <v>4197</v>
      </c>
      <c r="D45" t="s">
        <v>15271</v>
      </c>
      <c r="E45">
        <v>19025816</v>
      </c>
      <c r="F45" t="s">
        <v>8119</v>
      </c>
      <c r="G45" t="s">
        <v>3978</v>
      </c>
      <c r="H45" t="s">
        <v>3931</v>
      </c>
      <c r="I45" t="s">
        <v>3932</v>
      </c>
      <c r="T45">
        <v>83</v>
      </c>
      <c r="U45">
        <v>1083</v>
      </c>
      <c r="AF45">
        <v>1</v>
      </c>
      <c r="AG45">
        <v>12</v>
      </c>
      <c r="AL45">
        <v>61643</v>
      </c>
      <c r="AM45">
        <v>48836</v>
      </c>
      <c r="AP45">
        <v>84</v>
      </c>
      <c r="AQ45">
        <v>103</v>
      </c>
      <c r="BH45">
        <v>57922</v>
      </c>
      <c r="BI45">
        <v>45887</v>
      </c>
      <c r="BV45">
        <v>1218</v>
      </c>
      <c r="BW45">
        <v>2436</v>
      </c>
      <c r="BX45">
        <v>2672</v>
      </c>
      <c r="BY45">
        <v>1710</v>
      </c>
      <c r="CD45">
        <v>61812</v>
      </c>
      <c r="CE45">
        <v>50034</v>
      </c>
      <c r="CN45">
        <v>1461</v>
      </c>
      <c r="CO45">
        <v>118</v>
      </c>
      <c r="CP45">
        <v>6832</v>
      </c>
      <c r="CQ45">
        <v>384</v>
      </c>
      <c r="CT45">
        <v>1633</v>
      </c>
      <c r="CU45">
        <v>1706</v>
      </c>
      <c r="CV45">
        <v>13666</v>
      </c>
      <c r="CW45">
        <v>8923</v>
      </c>
      <c r="DD45">
        <v>48417</v>
      </c>
      <c r="DE45">
        <v>40207</v>
      </c>
      <c r="DF45">
        <v>27747</v>
      </c>
      <c r="DG45">
        <v>29312</v>
      </c>
    </row>
    <row r="46" spans="1:279">
      <c r="A46" t="s">
        <v>15272</v>
      </c>
      <c r="B46">
        <v>5609065998</v>
      </c>
      <c r="C46" t="s">
        <v>8503</v>
      </c>
      <c r="D46" t="s">
        <v>15273</v>
      </c>
      <c r="E46">
        <v>18039323</v>
      </c>
      <c r="F46" t="s">
        <v>8122</v>
      </c>
      <c r="G46" t="s">
        <v>3936</v>
      </c>
      <c r="H46" t="s">
        <v>3931</v>
      </c>
      <c r="I46" t="s">
        <v>3932</v>
      </c>
      <c r="T46">
        <v>5453</v>
      </c>
      <c r="U46">
        <v>6890</v>
      </c>
      <c r="AD46">
        <v>5453</v>
      </c>
      <c r="AE46">
        <v>6890</v>
      </c>
      <c r="AF46">
        <v>11601</v>
      </c>
      <c r="AG46">
        <v>7251</v>
      </c>
      <c r="AL46">
        <v>16721</v>
      </c>
      <c r="AM46">
        <v>16975</v>
      </c>
      <c r="AN46">
        <v>47194</v>
      </c>
      <c r="AO46">
        <v>2775</v>
      </c>
      <c r="AP46">
        <v>1436</v>
      </c>
      <c r="AQ46">
        <v>2210</v>
      </c>
      <c r="AT46">
        <v>76952</v>
      </c>
      <c r="AU46">
        <v>29211</v>
      </c>
      <c r="AV46">
        <v>300</v>
      </c>
      <c r="AW46">
        <v>300</v>
      </c>
      <c r="BF46">
        <v>72237</v>
      </c>
      <c r="BG46">
        <v>28629</v>
      </c>
      <c r="BH46">
        <v>72537</v>
      </c>
      <c r="BI46">
        <v>28929</v>
      </c>
      <c r="BL46">
        <v>8003</v>
      </c>
      <c r="BM46">
        <v>6340</v>
      </c>
      <c r="BP46">
        <v>0</v>
      </c>
      <c r="BT46">
        <v>8003</v>
      </c>
      <c r="BU46">
        <v>6340</v>
      </c>
      <c r="BV46">
        <v>1716</v>
      </c>
      <c r="BW46">
        <v>771</v>
      </c>
      <c r="BX46">
        <v>149</v>
      </c>
      <c r="BY46">
        <v>61</v>
      </c>
      <c r="CB46">
        <v>1865</v>
      </c>
      <c r="CC46">
        <v>832</v>
      </c>
      <c r="CD46">
        <v>82405</v>
      </c>
      <c r="CE46">
        <v>36101</v>
      </c>
      <c r="CF46">
        <v>27312</v>
      </c>
      <c r="CG46">
        <v>58106</v>
      </c>
      <c r="CH46">
        <v>-13434</v>
      </c>
      <c r="CI46">
        <v>-37023</v>
      </c>
      <c r="CJ46">
        <v>230</v>
      </c>
      <c r="CK46">
        <v>53</v>
      </c>
      <c r="CL46">
        <v>945</v>
      </c>
      <c r="CM46">
        <v>771</v>
      </c>
      <c r="CN46">
        <v>67276</v>
      </c>
      <c r="CO46">
        <v>3257309</v>
      </c>
      <c r="CP46">
        <v>7394</v>
      </c>
      <c r="CQ46">
        <v>3505705</v>
      </c>
      <c r="CR46">
        <v>45733</v>
      </c>
      <c r="CS46">
        <v>-286137</v>
      </c>
      <c r="CT46">
        <v>-2125</v>
      </c>
      <c r="CU46">
        <v>-2251</v>
      </c>
      <c r="CV46">
        <v>43608</v>
      </c>
      <c r="CW46">
        <v>-288388</v>
      </c>
      <c r="CX46">
        <v>2125</v>
      </c>
      <c r="CY46">
        <v>2251</v>
      </c>
      <c r="DB46">
        <v>43608</v>
      </c>
      <c r="DC46">
        <v>-288388</v>
      </c>
      <c r="DD46">
        <v>20290</v>
      </c>
      <c r="DE46">
        <v>22015</v>
      </c>
      <c r="DF46">
        <v>6412</v>
      </c>
      <c r="DG46">
        <v>932</v>
      </c>
      <c r="DH46">
        <v>13878</v>
      </c>
      <c r="DI46">
        <v>21083</v>
      </c>
    </row>
    <row r="47" spans="1:279">
      <c r="A47" t="s">
        <v>15274</v>
      </c>
      <c r="B47">
        <v>6168064037</v>
      </c>
      <c r="C47" t="s">
        <v>8143</v>
      </c>
      <c r="D47" t="s">
        <v>355</v>
      </c>
      <c r="E47">
        <v>18642792</v>
      </c>
      <c r="F47" t="s">
        <v>8126</v>
      </c>
      <c r="G47" t="s">
        <v>8125</v>
      </c>
      <c r="H47" t="s">
        <v>3931</v>
      </c>
      <c r="I47" t="s">
        <v>3932</v>
      </c>
      <c r="AL47">
        <v>12248</v>
      </c>
      <c r="AM47">
        <v>107554</v>
      </c>
      <c r="AN47">
        <v>85453</v>
      </c>
      <c r="AO47">
        <v>31572</v>
      </c>
      <c r="AP47">
        <v>396</v>
      </c>
      <c r="AQ47">
        <v>201</v>
      </c>
      <c r="AR47">
        <v>613</v>
      </c>
      <c r="AS47">
        <v>1518</v>
      </c>
      <c r="AT47">
        <v>98710</v>
      </c>
      <c r="AU47">
        <v>140845</v>
      </c>
      <c r="AV47">
        <v>10</v>
      </c>
      <c r="AW47">
        <v>10</v>
      </c>
      <c r="BF47">
        <v>2601</v>
      </c>
      <c r="BG47">
        <v>-2838</v>
      </c>
      <c r="BH47">
        <v>2611</v>
      </c>
      <c r="BI47">
        <v>-2828</v>
      </c>
      <c r="BL47">
        <v>93730</v>
      </c>
      <c r="BM47">
        <v>93730</v>
      </c>
      <c r="BT47">
        <v>93730</v>
      </c>
      <c r="BU47">
        <v>93730</v>
      </c>
      <c r="BV47">
        <v>0</v>
      </c>
      <c r="BW47">
        <v>21397</v>
      </c>
      <c r="BX47">
        <v>2369</v>
      </c>
      <c r="BY47">
        <v>28546</v>
      </c>
      <c r="CB47">
        <v>2369</v>
      </c>
      <c r="CC47">
        <v>49943</v>
      </c>
      <c r="CD47">
        <v>98710</v>
      </c>
      <c r="CE47">
        <v>140845</v>
      </c>
      <c r="CF47">
        <v>113348</v>
      </c>
      <c r="CG47">
        <v>150246</v>
      </c>
      <c r="CH47">
        <v>2164</v>
      </c>
      <c r="CI47">
        <v>-6200</v>
      </c>
      <c r="CJ47">
        <v>6653</v>
      </c>
      <c r="CK47">
        <v>4355</v>
      </c>
      <c r="CL47">
        <v>783</v>
      </c>
      <c r="CM47">
        <v>1728</v>
      </c>
      <c r="CN47">
        <v>77</v>
      </c>
      <c r="CO47">
        <v>2157</v>
      </c>
      <c r="CP47">
        <v>1045</v>
      </c>
      <c r="CQ47">
        <v>3521</v>
      </c>
      <c r="CR47">
        <v>7066</v>
      </c>
      <c r="CS47">
        <v>-4937</v>
      </c>
      <c r="CV47">
        <v>5437</v>
      </c>
      <c r="CW47">
        <v>-6354</v>
      </c>
      <c r="DB47">
        <v>5437</v>
      </c>
      <c r="DC47">
        <v>-6354</v>
      </c>
      <c r="DD47">
        <v>115512</v>
      </c>
      <c r="DE47">
        <v>144046</v>
      </c>
      <c r="DH47">
        <v>115512</v>
      </c>
      <c r="DI47">
        <v>144046</v>
      </c>
      <c r="GO47">
        <v>-1629</v>
      </c>
      <c r="GP47">
        <v>-1417</v>
      </c>
    </row>
    <row r="48" spans="1:279">
      <c r="A48" t="s">
        <v>15275</v>
      </c>
      <c r="B48">
        <v>6672274395</v>
      </c>
      <c r="C48" t="s">
        <v>8128</v>
      </c>
      <c r="D48" t="s">
        <v>15276</v>
      </c>
      <c r="E48">
        <v>18973401</v>
      </c>
      <c r="F48" t="s">
        <v>8129</v>
      </c>
      <c r="G48" t="s">
        <v>3930</v>
      </c>
      <c r="H48" t="s">
        <v>3931</v>
      </c>
      <c r="I48" t="s">
        <v>3932</v>
      </c>
      <c r="T48">
        <v>3094</v>
      </c>
      <c r="U48">
        <v>3204</v>
      </c>
      <c r="X48">
        <v>2070</v>
      </c>
      <c r="Y48">
        <v>2070</v>
      </c>
      <c r="AD48">
        <v>5164</v>
      </c>
      <c r="AE48">
        <v>5274</v>
      </c>
      <c r="AF48">
        <v>16511</v>
      </c>
      <c r="AG48">
        <v>17367</v>
      </c>
      <c r="AL48">
        <v>8380</v>
      </c>
      <c r="AM48">
        <v>22556</v>
      </c>
      <c r="AN48">
        <v>257404</v>
      </c>
      <c r="AO48">
        <v>248981</v>
      </c>
      <c r="AP48">
        <v>72340</v>
      </c>
      <c r="AQ48">
        <v>60221</v>
      </c>
      <c r="AR48">
        <v>150</v>
      </c>
      <c r="AS48">
        <v>203</v>
      </c>
      <c r="AT48">
        <v>354785</v>
      </c>
      <c r="AU48">
        <v>349328</v>
      </c>
      <c r="AV48">
        <v>20</v>
      </c>
      <c r="AW48">
        <v>20</v>
      </c>
      <c r="BF48">
        <v>28777</v>
      </c>
      <c r="BG48">
        <v>38370</v>
      </c>
      <c r="BH48">
        <v>28797</v>
      </c>
      <c r="BI48">
        <v>38390</v>
      </c>
      <c r="BV48">
        <v>321199</v>
      </c>
      <c r="BW48">
        <v>301000</v>
      </c>
      <c r="BX48">
        <v>9953</v>
      </c>
      <c r="BY48">
        <v>15212</v>
      </c>
      <c r="CB48">
        <v>331152</v>
      </c>
      <c r="CC48">
        <v>316212</v>
      </c>
      <c r="CD48">
        <v>359949</v>
      </c>
      <c r="CE48">
        <v>354602</v>
      </c>
      <c r="CF48">
        <v>64160</v>
      </c>
      <c r="CG48">
        <v>61363</v>
      </c>
      <c r="CH48">
        <v>-48663</v>
      </c>
      <c r="CI48">
        <v>-30315</v>
      </c>
      <c r="CJ48">
        <v>8996</v>
      </c>
      <c r="CK48">
        <v>2679</v>
      </c>
      <c r="CL48">
        <v>27479</v>
      </c>
      <c r="CM48">
        <v>20200</v>
      </c>
      <c r="CN48">
        <v>218783</v>
      </c>
      <c r="CO48">
        <v>77908</v>
      </c>
      <c r="CP48">
        <v>139086</v>
      </c>
      <c r="CQ48">
        <v>5312</v>
      </c>
      <c r="CR48">
        <v>12551</v>
      </c>
      <c r="CS48">
        <v>24760</v>
      </c>
      <c r="CT48">
        <v>-2595</v>
      </c>
      <c r="CU48">
        <v>-5086</v>
      </c>
      <c r="CV48">
        <v>-9593</v>
      </c>
      <c r="CW48">
        <v>15072</v>
      </c>
      <c r="CX48">
        <v>0</v>
      </c>
      <c r="CY48">
        <v>5086</v>
      </c>
      <c r="DB48">
        <v>-9593</v>
      </c>
      <c r="DC48">
        <v>15072</v>
      </c>
      <c r="DD48">
        <v>16750</v>
      </c>
      <c r="DE48">
        <v>31241</v>
      </c>
      <c r="DF48">
        <v>1253</v>
      </c>
      <c r="DG48">
        <v>193</v>
      </c>
      <c r="DH48">
        <v>15497</v>
      </c>
      <c r="DI48">
        <v>31048</v>
      </c>
      <c r="EY48">
        <v>28797</v>
      </c>
      <c r="EZ48">
        <v>38390</v>
      </c>
      <c r="GG48">
        <v>0</v>
      </c>
      <c r="GI48">
        <v>0</v>
      </c>
      <c r="GK48">
        <v>0</v>
      </c>
      <c r="GM48">
        <v>0</v>
      </c>
      <c r="GN48">
        <v>0</v>
      </c>
      <c r="GO48">
        <v>-19549</v>
      </c>
      <c r="GP48">
        <v>-4602</v>
      </c>
    </row>
    <row r="49" spans="1:252">
      <c r="A49" t="s">
        <v>15277</v>
      </c>
      <c r="B49">
        <v>7840417963</v>
      </c>
      <c r="C49" t="s">
        <v>15278</v>
      </c>
      <c r="D49" t="s">
        <v>15279</v>
      </c>
      <c r="E49">
        <v>17394895</v>
      </c>
      <c r="F49" t="s">
        <v>8133</v>
      </c>
      <c r="G49" t="s">
        <v>15280</v>
      </c>
      <c r="H49" t="s">
        <v>3931</v>
      </c>
      <c r="I49" t="s">
        <v>3932</v>
      </c>
      <c r="L49">
        <v>3</v>
      </c>
      <c r="M49">
        <v>5</v>
      </c>
      <c r="X49">
        <v>10808</v>
      </c>
      <c r="Y49">
        <v>10924</v>
      </c>
      <c r="Z49">
        <v>3813336</v>
      </c>
      <c r="AA49">
        <v>3808437</v>
      </c>
      <c r="AD49">
        <v>3824147</v>
      </c>
      <c r="AE49">
        <v>3819366</v>
      </c>
      <c r="AF49">
        <v>10530</v>
      </c>
      <c r="AG49">
        <v>36069</v>
      </c>
      <c r="AJ49">
        <v>0</v>
      </c>
      <c r="AL49">
        <v>48558</v>
      </c>
      <c r="AM49">
        <v>52586</v>
      </c>
      <c r="AN49">
        <v>0</v>
      </c>
      <c r="AO49">
        <v>43370</v>
      </c>
      <c r="AP49">
        <v>38910</v>
      </c>
      <c r="AQ49">
        <v>170</v>
      </c>
      <c r="AR49">
        <v>16688</v>
      </c>
      <c r="AS49">
        <v>19959</v>
      </c>
      <c r="AT49">
        <v>114686</v>
      </c>
      <c r="AU49">
        <v>152154</v>
      </c>
      <c r="AV49">
        <v>10000</v>
      </c>
      <c r="AW49">
        <v>10000</v>
      </c>
      <c r="BB49">
        <v>300000</v>
      </c>
      <c r="BC49">
        <v>300000</v>
      </c>
      <c r="BF49">
        <v>-4176297</v>
      </c>
      <c r="BG49">
        <v>-4144390</v>
      </c>
      <c r="BH49">
        <v>-3866297</v>
      </c>
      <c r="BI49">
        <v>-3834390</v>
      </c>
      <c r="BT49">
        <v>6180680</v>
      </c>
      <c r="BU49">
        <v>6180680</v>
      </c>
      <c r="BX49">
        <v>1624450</v>
      </c>
      <c r="BY49">
        <v>1625230</v>
      </c>
      <c r="CB49">
        <v>1624450</v>
      </c>
      <c r="CC49">
        <v>1625230</v>
      </c>
      <c r="CD49">
        <v>3938833</v>
      </c>
      <c r="CE49">
        <v>3971520</v>
      </c>
      <c r="CF49">
        <v>2453</v>
      </c>
      <c r="CG49">
        <v>5224</v>
      </c>
      <c r="CH49">
        <v>-28326</v>
      </c>
      <c r="CI49">
        <v>-185164</v>
      </c>
      <c r="CJ49">
        <v>6662</v>
      </c>
      <c r="CK49">
        <v>5528</v>
      </c>
      <c r="CL49">
        <v>370</v>
      </c>
      <c r="CM49">
        <v>11043</v>
      </c>
      <c r="CN49">
        <v>50002</v>
      </c>
      <c r="CO49">
        <v>197303</v>
      </c>
      <c r="CP49">
        <v>64773</v>
      </c>
      <c r="CQ49">
        <v>21244</v>
      </c>
      <c r="CR49">
        <v>-36805</v>
      </c>
      <c r="CS49">
        <v>-14620</v>
      </c>
      <c r="CT49">
        <v>4898</v>
      </c>
      <c r="CU49">
        <v>38081</v>
      </c>
      <c r="CV49">
        <v>-31907</v>
      </c>
      <c r="CW49">
        <v>23461</v>
      </c>
      <c r="CZ49">
        <v>4898</v>
      </c>
      <c r="DA49">
        <v>38081</v>
      </c>
      <c r="DB49">
        <v>-31907</v>
      </c>
      <c r="DC49">
        <v>23461</v>
      </c>
      <c r="DD49">
        <v>26376</v>
      </c>
      <c r="DE49">
        <v>83274</v>
      </c>
      <c r="DF49">
        <v>52249</v>
      </c>
      <c r="DG49">
        <v>263214</v>
      </c>
      <c r="DH49">
        <v>-25873</v>
      </c>
      <c r="DI49">
        <v>-179940</v>
      </c>
      <c r="DJ49">
        <v>10000</v>
      </c>
      <c r="DK49">
        <v>-4167850</v>
      </c>
      <c r="DL49">
        <v>-3857850</v>
      </c>
      <c r="DM49">
        <v>0</v>
      </c>
      <c r="DN49">
        <v>23461</v>
      </c>
      <c r="DO49">
        <v>23461</v>
      </c>
      <c r="DP49">
        <v>23461</v>
      </c>
      <c r="DQ49">
        <v>23461</v>
      </c>
      <c r="DR49">
        <v>10000</v>
      </c>
      <c r="DS49">
        <v>-4144389</v>
      </c>
      <c r="DT49">
        <v>-3834389</v>
      </c>
      <c r="DX49">
        <v>10000</v>
      </c>
      <c r="DY49">
        <v>-4176296</v>
      </c>
      <c r="DZ49">
        <v>-3866296</v>
      </c>
      <c r="EA49">
        <v>23461</v>
      </c>
      <c r="EB49">
        <v>0</v>
      </c>
      <c r="EC49">
        <v>-3834390</v>
      </c>
      <c r="EG49">
        <v>23461</v>
      </c>
      <c r="EH49">
        <v>0</v>
      </c>
      <c r="EI49">
        <v>-3834390</v>
      </c>
      <c r="EJ49">
        <v>23461</v>
      </c>
      <c r="EK49">
        <v>0</v>
      </c>
      <c r="EL49">
        <v>-3834390</v>
      </c>
      <c r="EP49">
        <v>23461</v>
      </c>
      <c r="EQ49">
        <v>0</v>
      </c>
      <c r="ER49">
        <v>-3834390</v>
      </c>
      <c r="EY49">
        <v>-3866297</v>
      </c>
      <c r="EZ49">
        <v>-3834390</v>
      </c>
      <c r="FA49">
        <v>424</v>
      </c>
      <c r="FB49">
        <v>8824</v>
      </c>
      <c r="FC49">
        <v>17400</v>
      </c>
      <c r="FD49">
        <v>36612</v>
      </c>
      <c r="FG49">
        <v>28842</v>
      </c>
      <c r="FH49">
        <v>4327</v>
      </c>
      <c r="FI49">
        <v>2846</v>
      </c>
      <c r="FJ49">
        <v>53682</v>
      </c>
      <c r="FK49">
        <v>1667</v>
      </c>
      <c r="FL49">
        <v>31771</v>
      </c>
      <c r="FM49">
        <v>479</v>
      </c>
      <c r="FN49">
        <v>2389</v>
      </c>
      <c r="FS49">
        <v>700</v>
      </c>
      <c r="FT49">
        <v>19522</v>
      </c>
      <c r="FU49">
        <v>43396</v>
      </c>
      <c r="FV49">
        <v>-12743</v>
      </c>
      <c r="GA49">
        <v>424</v>
      </c>
      <c r="GB49">
        <v>8824</v>
      </c>
      <c r="GG49">
        <v>43820</v>
      </c>
      <c r="GH49">
        <v>-3919</v>
      </c>
      <c r="GI49">
        <v>170</v>
      </c>
      <c r="GJ49">
        <v>440</v>
      </c>
      <c r="GK49">
        <v>38910</v>
      </c>
      <c r="GL49">
        <v>170</v>
      </c>
      <c r="GM49">
        <v>0</v>
      </c>
      <c r="GN49">
        <v>0</v>
      </c>
      <c r="GZ49">
        <v>0</v>
      </c>
      <c r="HA49">
        <v>31907</v>
      </c>
      <c r="HB49">
        <v>31907</v>
      </c>
      <c r="HH49">
        <v>296</v>
      </c>
      <c r="HO49">
        <v>-5080</v>
      </c>
      <c r="HP49">
        <v>3649</v>
      </c>
      <c r="HS49">
        <v>300000</v>
      </c>
      <c r="HT49">
        <v>300000</v>
      </c>
      <c r="HU49">
        <v>300000</v>
      </c>
      <c r="HV49">
        <v>128</v>
      </c>
      <c r="HW49">
        <v>1459</v>
      </c>
      <c r="IB49">
        <v>7365</v>
      </c>
      <c r="IP49">
        <v>31907</v>
      </c>
      <c r="IQ49">
        <v>31907</v>
      </c>
    </row>
    <row r="50" spans="1:252">
      <c r="A50" t="s">
        <v>15281</v>
      </c>
      <c r="B50">
        <v>6950094350</v>
      </c>
      <c r="C50" t="s">
        <v>4145</v>
      </c>
      <c r="D50" t="s">
        <v>367</v>
      </c>
      <c r="E50">
        <v>19166060</v>
      </c>
      <c r="F50" t="s">
        <v>8135</v>
      </c>
      <c r="G50" t="s">
        <v>3936</v>
      </c>
      <c r="H50" t="s">
        <v>3931</v>
      </c>
      <c r="I50" t="s">
        <v>3932</v>
      </c>
      <c r="T50">
        <v>2467</v>
      </c>
      <c r="U50">
        <v>1502</v>
      </c>
      <c r="AF50">
        <v>287</v>
      </c>
      <c r="AG50">
        <v>413</v>
      </c>
      <c r="AL50">
        <v>36820</v>
      </c>
      <c r="AM50">
        <v>35750</v>
      </c>
      <c r="AP50">
        <v>1953</v>
      </c>
      <c r="AQ50">
        <v>1869</v>
      </c>
      <c r="BH50">
        <v>36004</v>
      </c>
      <c r="BI50">
        <v>32852</v>
      </c>
      <c r="BX50">
        <v>5523</v>
      </c>
      <c r="BY50">
        <v>6682</v>
      </c>
      <c r="CD50">
        <v>41527</v>
      </c>
      <c r="CE50">
        <v>39534</v>
      </c>
      <c r="CN50">
        <v>14147</v>
      </c>
      <c r="CO50">
        <v>18651</v>
      </c>
      <c r="CP50">
        <v>0</v>
      </c>
      <c r="CQ50">
        <v>240</v>
      </c>
      <c r="CT50">
        <v>563</v>
      </c>
      <c r="CU50">
        <v>885</v>
      </c>
      <c r="CV50">
        <v>3152</v>
      </c>
      <c r="CW50">
        <v>5384</v>
      </c>
      <c r="DF50">
        <v>10432</v>
      </c>
      <c r="DG50">
        <v>12142</v>
      </c>
    </row>
    <row r="51" spans="1:252">
      <c r="A51" t="s">
        <v>8136</v>
      </c>
      <c r="B51">
        <v>276118240</v>
      </c>
      <c r="C51" t="s">
        <v>8137</v>
      </c>
      <c r="D51" t="s">
        <v>15282</v>
      </c>
      <c r="E51">
        <v>18805443</v>
      </c>
      <c r="F51" t="s">
        <v>8138</v>
      </c>
      <c r="G51" t="s">
        <v>3936</v>
      </c>
      <c r="H51" t="s">
        <v>3931</v>
      </c>
      <c r="I51" t="s">
        <v>3932</v>
      </c>
      <c r="T51">
        <v>9450</v>
      </c>
      <c r="U51">
        <v>10505</v>
      </c>
      <c r="AL51">
        <v>6018</v>
      </c>
      <c r="AM51">
        <v>4465</v>
      </c>
      <c r="AP51">
        <v>27</v>
      </c>
      <c r="AQ51">
        <v>12</v>
      </c>
      <c r="BH51">
        <v>15319</v>
      </c>
      <c r="BI51">
        <v>14558</v>
      </c>
      <c r="BL51">
        <v>0</v>
      </c>
      <c r="BM51">
        <v>300</v>
      </c>
      <c r="BX51">
        <v>176</v>
      </c>
      <c r="BY51">
        <v>124</v>
      </c>
      <c r="CD51">
        <v>15495</v>
      </c>
      <c r="CE51">
        <v>14982</v>
      </c>
      <c r="CN51">
        <v>1426</v>
      </c>
      <c r="CP51">
        <v>1266</v>
      </c>
      <c r="CQ51">
        <v>130</v>
      </c>
      <c r="CT51">
        <v>151</v>
      </c>
      <c r="CU51">
        <v>68</v>
      </c>
      <c r="CV51">
        <v>761</v>
      </c>
      <c r="CW51">
        <v>206</v>
      </c>
      <c r="DD51">
        <v>1333</v>
      </c>
      <c r="DE51">
        <v>1799</v>
      </c>
      <c r="DF51">
        <v>581</v>
      </c>
      <c r="DG51">
        <v>1395</v>
      </c>
    </row>
    <row r="52" spans="1:252">
      <c r="A52" t="s">
        <v>15283</v>
      </c>
      <c r="B52">
        <v>1001219735</v>
      </c>
      <c r="C52" t="s">
        <v>8140</v>
      </c>
      <c r="D52" t="s">
        <v>15284</v>
      </c>
      <c r="E52">
        <v>19231223</v>
      </c>
      <c r="F52" t="s">
        <v>8141</v>
      </c>
      <c r="G52" t="s">
        <v>3960</v>
      </c>
      <c r="H52" t="s">
        <v>3931</v>
      </c>
      <c r="I52" t="s">
        <v>3932</v>
      </c>
      <c r="L52">
        <v>2460</v>
      </c>
      <c r="T52">
        <v>1356</v>
      </c>
      <c r="U52">
        <v>2013</v>
      </c>
      <c r="AD52">
        <v>3816</v>
      </c>
      <c r="AE52">
        <v>2013</v>
      </c>
      <c r="AL52">
        <v>15385</v>
      </c>
      <c r="AM52">
        <v>9775</v>
      </c>
      <c r="AN52">
        <v>63397</v>
      </c>
      <c r="AO52">
        <v>44484</v>
      </c>
      <c r="AP52">
        <v>1589</v>
      </c>
      <c r="AQ52">
        <v>7755</v>
      </c>
      <c r="AT52">
        <v>80371</v>
      </c>
      <c r="AU52">
        <v>62014</v>
      </c>
      <c r="AV52">
        <v>10</v>
      </c>
      <c r="AW52">
        <v>10</v>
      </c>
      <c r="BF52">
        <v>81810</v>
      </c>
      <c r="BG52">
        <v>25284</v>
      </c>
      <c r="BH52">
        <v>81820</v>
      </c>
      <c r="BI52">
        <v>25294</v>
      </c>
      <c r="BX52">
        <v>2367</v>
      </c>
      <c r="BY52">
        <v>38733</v>
      </c>
      <c r="CB52">
        <v>2367</v>
      </c>
      <c r="CC52">
        <v>38733</v>
      </c>
      <c r="CD52">
        <v>84187</v>
      </c>
      <c r="CE52">
        <v>64027</v>
      </c>
      <c r="CN52">
        <v>101679</v>
      </c>
      <c r="CO52">
        <v>95708</v>
      </c>
      <c r="CP52">
        <v>40532</v>
      </c>
      <c r="CQ52">
        <v>51918</v>
      </c>
      <c r="CR52">
        <v>61147</v>
      </c>
      <c r="CS52">
        <v>43790</v>
      </c>
      <c r="CT52">
        <v>-4621</v>
      </c>
      <c r="CU52">
        <v>-4728</v>
      </c>
      <c r="CV52">
        <v>56526</v>
      </c>
      <c r="CW52">
        <v>39062</v>
      </c>
      <c r="CX52">
        <v>4621</v>
      </c>
      <c r="CY52">
        <v>4728</v>
      </c>
      <c r="DB52">
        <v>56526</v>
      </c>
      <c r="DC52">
        <v>39062</v>
      </c>
    </row>
    <row r="53" spans="1:252">
      <c r="A53" t="s">
        <v>15285</v>
      </c>
      <c r="B53">
        <v>9102201986</v>
      </c>
      <c r="C53" t="s">
        <v>8143</v>
      </c>
      <c r="D53" t="s">
        <v>383</v>
      </c>
      <c r="E53">
        <v>17207234</v>
      </c>
      <c r="F53" t="s">
        <v>8145</v>
      </c>
      <c r="G53" t="s">
        <v>3936</v>
      </c>
      <c r="H53" t="s">
        <v>3931</v>
      </c>
      <c r="I53" t="s">
        <v>3932</v>
      </c>
      <c r="T53">
        <v>0</v>
      </c>
      <c r="U53">
        <v>21</v>
      </c>
      <c r="AD53">
        <v>0</v>
      </c>
      <c r="AE53">
        <v>21</v>
      </c>
      <c r="AL53">
        <v>48429</v>
      </c>
      <c r="AM53">
        <v>128942</v>
      </c>
      <c r="AN53">
        <v>735207</v>
      </c>
      <c r="AO53">
        <v>589962</v>
      </c>
      <c r="AP53">
        <v>4533</v>
      </c>
      <c r="AQ53">
        <v>5294</v>
      </c>
      <c r="AR53">
        <v>1</v>
      </c>
      <c r="AS53">
        <v>238</v>
      </c>
      <c r="AT53">
        <v>788170</v>
      </c>
      <c r="AU53">
        <v>724436</v>
      </c>
      <c r="AV53">
        <v>10</v>
      </c>
      <c r="AW53">
        <v>10</v>
      </c>
      <c r="BF53">
        <v>28438</v>
      </c>
      <c r="BG53">
        <v>420</v>
      </c>
      <c r="BH53">
        <v>28448</v>
      </c>
      <c r="BI53">
        <v>430</v>
      </c>
      <c r="BV53">
        <v>347</v>
      </c>
      <c r="BW53">
        <v>347</v>
      </c>
      <c r="BX53">
        <v>758020</v>
      </c>
      <c r="BY53">
        <v>720396</v>
      </c>
      <c r="BZ53">
        <v>1355</v>
      </c>
      <c r="CA53">
        <v>3284</v>
      </c>
      <c r="CB53">
        <v>759722</v>
      </c>
      <c r="CC53">
        <v>724027</v>
      </c>
      <c r="CD53">
        <v>788170</v>
      </c>
      <c r="CE53">
        <v>724457</v>
      </c>
      <c r="CF53">
        <v>238</v>
      </c>
      <c r="CG53">
        <v>103209</v>
      </c>
      <c r="CH53">
        <v>-18551</v>
      </c>
      <c r="CI53">
        <v>-105425</v>
      </c>
      <c r="CJ53">
        <v>46722</v>
      </c>
      <c r="CK53">
        <v>40126</v>
      </c>
      <c r="CN53">
        <v>11667</v>
      </c>
      <c r="CO53">
        <v>11825</v>
      </c>
      <c r="CP53">
        <v>10557</v>
      </c>
      <c r="CQ53">
        <v>39703</v>
      </c>
      <c r="CR53">
        <v>29281</v>
      </c>
      <c r="CS53">
        <v>-93177</v>
      </c>
      <c r="CT53">
        <v>-1263</v>
      </c>
      <c r="CU53">
        <v>-809</v>
      </c>
      <c r="CV53">
        <v>28018</v>
      </c>
      <c r="CW53">
        <v>-93986</v>
      </c>
      <c r="DB53">
        <v>28018</v>
      </c>
      <c r="DC53">
        <v>-93986</v>
      </c>
      <c r="DD53">
        <v>8</v>
      </c>
      <c r="DE53">
        <v>210</v>
      </c>
      <c r="DF53">
        <v>18321</v>
      </c>
      <c r="DG53">
        <v>2426</v>
      </c>
      <c r="DH53">
        <v>-18313</v>
      </c>
      <c r="DI53">
        <v>-2216</v>
      </c>
    </row>
    <row r="54" spans="1:252">
      <c r="A54" t="s">
        <v>15286</v>
      </c>
      <c r="B54">
        <v>9102201601</v>
      </c>
      <c r="C54" t="s">
        <v>8147</v>
      </c>
      <c r="D54" t="s">
        <v>389</v>
      </c>
      <c r="E54">
        <v>17519102</v>
      </c>
      <c r="F54" t="s">
        <v>8149</v>
      </c>
      <c r="G54" t="s">
        <v>3936</v>
      </c>
      <c r="H54" t="s">
        <v>3931</v>
      </c>
      <c r="I54" t="s">
        <v>3932</v>
      </c>
      <c r="AL54">
        <v>29762</v>
      </c>
      <c r="AM54">
        <v>49426</v>
      </c>
      <c r="AN54">
        <v>2512</v>
      </c>
      <c r="AO54">
        <v>2794</v>
      </c>
      <c r="AP54">
        <v>711</v>
      </c>
      <c r="AQ54">
        <v>22</v>
      </c>
      <c r="AR54">
        <v>6</v>
      </c>
      <c r="AS54">
        <v>18</v>
      </c>
      <c r="AT54">
        <v>32991</v>
      </c>
      <c r="AU54">
        <v>52260</v>
      </c>
      <c r="AV54">
        <v>10</v>
      </c>
      <c r="AW54">
        <v>10</v>
      </c>
      <c r="BF54">
        <v>10665</v>
      </c>
      <c r="BG54">
        <v>48346</v>
      </c>
      <c r="BH54">
        <v>10675</v>
      </c>
      <c r="BI54">
        <v>48356</v>
      </c>
      <c r="BL54">
        <v>0</v>
      </c>
      <c r="BM54">
        <v>0</v>
      </c>
      <c r="BT54">
        <v>0</v>
      </c>
      <c r="BU54">
        <v>0</v>
      </c>
      <c r="BV54">
        <v>22277</v>
      </c>
      <c r="BW54">
        <v>2410</v>
      </c>
      <c r="BX54">
        <v>39</v>
      </c>
      <c r="BY54">
        <v>1494</v>
      </c>
      <c r="CB54">
        <v>22316</v>
      </c>
      <c r="CC54">
        <v>3904</v>
      </c>
      <c r="CD54">
        <v>32991</v>
      </c>
      <c r="CE54">
        <v>52260</v>
      </c>
      <c r="CH54">
        <v>64</v>
      </c>
      <c r="CI54">
        <v>124419</v>
      </c>
      <c r="CJ54">
        <v>0</v>
      </c>
      <c r="CK54">
        <v>3579</v>
      </c>
      <c r="CL54">
        <v>1624</v>
      </c>
      <c r="CM54">
        <v>8</v>
      </c>
      <c r="CN54">
        <v>1543</v>
      </c>
      <c r="CO54">
        <v>41176</v>
      </c>
      <c r="CP54">
        <v>36954</v>
      </c>
      <c r="CQ54">
        <v>221808</v>
      </c>
      <c r="CR54">
        <v>-36971</v>
      </c>
      <c r="CS54">
        <v>-52642</v>
      </c>
      <c r="CT54">
        <v>-710</v>
      </c>
      <c r="CU54">
        <v>-95</v>
      </c>
      <c r="CV54">
        <v>-37681</v>
      </c>
      <c r="CW54">
        <v>-52737</v>
      </c>
      <c r="DB54">
        <v>-37681</v>
      </c>
      <c r="DC54">
        <v>-52737</v>
      </c>
      <c r="DD54">
        <v>364</v>
      </c>
      <c r="DE54">
        <v>174190</v>
      </c>
      <c r="DF54">
        <v>300</v>
      </c>
      <c r="DG54">
        <v>49771</v>
      </c>
      <c r="DH54">
        <v>64</v>
      </c>
      <c r="DI54">
        <v>124419</v>
      </c>
    </row>
    <row r="55" spans="1:252">
      <c r="A55" t="s">
        <v>15286</v>
      </c>
      <c r="B55">
        <v>9102201601</v>
      </c>
      <c r="C55" t="s">
        <v>8147</v>
      </c>
      <c r="D55" t="s">
        <v>389</v>
      </c>
      <c r="E55">
        <v>17519102</v>
      </c>
      <c r="F55" t="s">
        <v>8149</v>
      </c>
      <c r="G55" t="s">
        <v>3936</v>
      </c>
      <c r="H55" t="s">
        <v>3931</v>
      </c>
      <c r="I55" t="s">
        <v>3932</v>
      </c>
      <c r="AL55">
        <v>29762</v>
      </c>
      <c r="AM55">
        <v>49426</v>
      </c>
      <c r="AN55">
        <v>2512</v>
      </c>
      <c r="AO55">
        <v>2794</v>
      </c>
      <c r="AP55">
        <v>711</v>
      </c>
      <c r="AQ55">
        <v>22</v>
      </c>
      <c r="AR55">
        <v>6</v>
      </c>
      <c r="AS55">
        <v>18</v>
      </c>
      <c r="AT55">
        <v>32991</v>
      </c>
      <c r="AU55">
        <v>52260</v>
      </c>
      <c r="AV55">
        <v>10</v>
      </c>
      <c r="AW55">
        <v>10</v>
      </c>
      <c r="BF55">
        <v>10665</v>
      </c>
      <c r="BG55">
        <v>48346</v>
      </c>
      <c r="BH55">
        <v>10675</v>
      </c>
      <c r="BI55">
        <v>48356</v>
      </c>
      <c r="BL55">
        <v>0</v>
      </c>
      <c r="BM55">
        <v>0</v>
      </c>
      <c r="BT55">
        <v>0</v>
      </c>
      <c r="BU55">
        <v>0</v>
      </c>
      <c r="BV55">
        <v>22277</v>
      </c>
      <c r="BW55">
        <v>2410</v>
      </c>
      <c r="BX55">
        <v>39</v>
      </c>
      <c r="BY55">
        <v>1494</v>
      </c>
      <c r="CB55">
        <v>22316</v>
      </c>
      <c r="CC55">
        <v>3904</v>
      </c>
      <c r="CD55">
        <v>32991</v>
      </c>
      <c r="CE55">
        <v>52260</v>
      </c>
      <c r="CH55">
        <v>64</v>
      </c>
      <c r="CI55">
        <v>124419</v>
      </c>
      <c r="CJ55">
        <v>0</v>
      </c>
      <c r="CK55">
        <v>3579</v>
      </c>
      <c r="CL55">
        <v>1624</v>
      </c>
      <c r="CM55">
        <v>8</v>
      </c>
      <c r="CN55">
        <v>1543</v>
      </c>
      <c r="CO55">
        <v>41176</v>
      </c>
      <c r="CP55">
        <v>36954</v>
      </c>
      <c r="CQ55">
        <v>221808</v>
      </c>
      <c r="CR55">
        <v>-36971</v>
      </c>
      <c r="CS55">
        <v>-52642</v>
      </c>
      <c r="CT55">
        <v>-710</v>
      </c>
      <c r="CU55">
        <v>-95</v>
      </c>
      <c r="CV55">
        <v>-37681</v>
      </c>
      <c r="CW55">
        <v>-52737</v>
      </c>
      <c r="DB55">
        <v>-37681</v>
      </c>
      <c r="DC55">
        <v>-52737</v>
      </c>
      <c r="DD55">
        <v>364</v>
      </c>
      <c r="DE55">
        <v>174190</v>
      </c>
      <c r="DF55">
        <v>300</v>
      </c>
      <c r="DG55">
        <v>49771</v>
      </c>
      <c r="DH55">
        <v>64</v>
      </c>
      <c r="DI55">
        <v>124419</v>
      </c>
    </row>
    <row r="56" spans="1:252">
      <c r="A56" t="s">
        <v>15287</v>
      </c>
      <c r="B56">
        <v>9102200252</v>
      </c>
      <c r="C56" t="s">
        <v>8143</v>
      </c>
      <c r="D56" t="s">
        <v>395</v>
      </c>
      <c r="E56">
        <v>17511729</v>
      </c>
      <c r="F56" t="s">
        <v>8152</v>
      </c>
      <c r="G56" t="s">
        <v>3936</v>
      </c>
      <c r="H56" t="s">
        <v>3931</v>
      </c>
      <c r="I56" t="s">
        <v>3932</v>
      </c>
      <c r="T56">
        <v>18</v>
      </c>
      <c r="U56">
        <v>104</v>
      </c>
      <c r="AD56">
        <v>18</v>
      </c>
      <c r="AE56">
        <v>104</v>
      </c>
      <c r="AL56">
        <v>1910</v>
      </c>
      <c r="AM56">
        <v>7815</v>
      </c>
      <c r="AN56">
        <v>62635</v>
      </c>
      <c r="AO56">
        <v>68272</v>
      </c>
      <c r="AP56">
        <v>2010</v>
      </c>
      <c r="AQ56">
        <v>4018</v>
      </c>
      <c r="AR56">
        <v>1</v>
      </c>
      <c r="AS56">
        <v>12</v>
      </c>
      <c r="AT56">
        <v>66556</v>
      </c>
      <c r="AU56">
        <v>80117</v>
      </c>
      <c r="AV56">
        <v>10</v>
      </c>
      <c r="AW56">
        <v>10</v>
      </c>
      <c r="BF56">
        <v>62640</v>
      </c>
      <c r="BG56">
        <v>77850</v>
      </c>
      <c r="BH56">
        <v>62650</v>
      </c>
      <c r="BI56">
        <v>77860</v>
      </c>
      <c r="BV56">
        <v>2158</v>
      </c>
      <c r="BW56">
        <v>2008</v>
      </c>
      <c r="BX56">
        <v>1766</v>
      </c>
      <c r="BY56">
        <v>353</v>
      </c>
      <c r="CB56">
        <v>3924</v>
      </c>
      <c r="CC56">
        <v>2361</v>
      </c>
      <c r="CD56">
        <v>66574</v>
      </c>
      <c r="CE56">
        <v>80221</v>
      </c>
      <c r="CF56">
        <v>10340</v>
      </c>
      <c r="CG56">
        <v>24614</v>
      </c>
      <c r="CH56">
        <v>5791</v>
      </c>
      <c r="CI56">
        <v>-50715</v>
      </c>
      <c r="CJ56">
        <v>45</v>
      </c>
      <c r="CK56">
        <v>1493</v>
      </c>
      <c r="CL56">
        <v>449</v>
      </c>
      <c r="CM56">
        <v>344</v>
      </c>
      <c r="CN56">
        <v>0</v>
      </c>
      <c r="CO56">
        <v>1216</v>
      </c>
      <c r="CP56">
        <v>16881</v>
      </c>
      <c r="CQ56">
        <v>11680</v>
      </c>
      <c r="CR56">
        <v>-11494</v>
      </c>
      <c r="CS56">
        <v>-60030</v>
      </c>
      <c r="CT56">
        <v>-3715</v>
      </c>
      <c r="CU56">
        <v>-4992</v>
      </c>
      <c r="CV56">
        <v>-15209</v>
      </c>
      <c r="CW56">
        <v>-65022</v>
      </c>
      <c r="DB56">
        <v>-15209</v>
      </c>
      <c r="DC56">
        <v>-65022</v>
      </c>
      <c r="DD56">
        <v>61077</v>
      </c>
      <c r="DE56">
        <v>67914</v>
      </c>
      <c r="DF56">
        <v>44946</v>
      </c>
      <c r="DG56">
        <v>94015</v>
      </c>
      <c r="DH56">
        <v>16131</v>
      </c>
      <c r="DI56">
        <v>-26101</v>
      </c>
    </row>
    <row r="57" spans="1:252">
      <c r="A57" t="s">
        <v>15288</v>
      </c>
      <c r="B57">
        <v>9102202041</v>
      </c>
      <c r="C57" t="s">
        <v>4056</v>
      </c>
      <c r="D57" t="s">
        <v>15289</v>
      </c>
      <c r="E57">
        <v>18638983</v>
      </c>
      <c r="F57" t="s">
        <v>4140</v>
      </c>
      <c r="G57" t="s">
        <v>4139</v>
      </c>
      <c r="H57" t="s">
        <v>3931</v>
      </c>
      <c r="I57" t="s">
        <v>3932</v>
      </c>
      <c r="X57">
        <v>0</v>
      </c>
      <c r="AD57">
        <v>0</v>
      </c>
      <c r="AE57">
        <v>0</v>
      </c>
      <c r="AF57">
        <v>0</v>
      </c>
      <c r="AG57">
        <v>20</v>
      </c>
      <c r="AL57">
        <v>26068</v>
      </c>
      <c r="AM57">
        <v>1717</v>
      </c>
      <c r="AN57">
        <v>19779</v>
      </c>
      <c r="AO57">
        <v>20000</v>
      </c>
      <c r="AP57">
        <v>13462</v>
      </c>
      <c r="AQ57">
        <v>14340</v>
      </c>
      <c r="AR57">
        <v>14</v>
      </c>
      <c r="AT57">
        <v>59323</v>
      </c>
      <c r="AU57">
        <v>36077</v>
      </c>
      <c r="AV57">
        <v>10</v>
      </c>
      <c r="AW57">
        <v>10</v>
      </c>
      <c r="BF57">
        <v>51907</v>
      </c>
      <c r="BG57">
        <v>33353</v>
      </c>
      <c r="BH57">
        <v>51917</v>
      </c>
      <c r="BI57">
        <v>33363</v>
      </c>
      <c r="BV57">
        <v>1598</v>
      </c>
      <c r="BW57">
        <v>2473</v>
      </c>
      <c r="BX57">
        <v>5808</v>
      </c>
      <c r="BY57">
        <v>241</v>
      </c>
      <c r="CB57">
        <v>7406</v>
      </c>
      <c r="CC57">
        <v>2714</v>
      </c>
      <c r="CD57">
        <v>59323</v>
      </c>
      <c r="CE57">
        <v>36077</v>
      </c>
      <c r="CF57">
        <v>102385</v>
      </c>
      <c r="CG57">
        <v>7151</v>
      </c>
      <c r="CH57">
        <v>17615</v>
      </c>
      <c r="CI57">
        <v>-7151</v>
      </c>
      <c r="CJ57">
        <v>3274</v>
      </c>
      <c r="CK57">
        <v>180</v>
      </c>
      <c r="CL57">
        <v>0</v>
      </c>
      <c r="CM57">
        <v>2541</v>
      </c>
      <c r="CN57">
        <v>-5</v>
      </c>
      <c r="CO57">
        <v>70013</v>
      </c>
      <c r="CP57">
        <v>89</v>
      </c>
      <c r="CQ57">
        <v>115064</v>
      </c>
      <c r="CR57">
        <v>20795</v>
      </c>
      <c r="CS57">
        <v>-54563</v>
      </c>
      <c r="CV57">
        <v>18553</v>
      </c>
      <c r="CW57">
        <v>-55225</v>
      </c>
      <c r="DB57">
        <v>18553</v>
      </c>
      <c r="DC57">
        <v>-55225</v>
      </c>
      <c r="DD57">
        <v>120000</v>
      </c>
      <c r="DH57">
        <v>120000</v>
      </c>
      <c r="GO57">
        <v>-2242</v>
      </c>
      <c r="GP57">
        <v>-662</v>
      </c>
    </row>
    <row r="58" spans="1:252">
      <c r="A58" t="s">
        <v>15290</v>
      </c>
      <c r="B58">
        <v>9102201009</v>
      </c>
      <c r="C58" t="s">
        <v>4056</v>
      </c>
      <c r="D58" t="s">
        <v>407</v>
      </c>
      <c r="E58">
        <v>18882185</v>
      </c>
      <c r="F58" t="s">
        <v>8154</v>
      </c>
      <c r="G58" t="s">
        <v>3936</v>
      </c>
      <c r="H58" t="s">
        <v>3931</v>
      </c>
      <c r="I58" t="s">
        <v>3932</v>
      </c>
      <c r="AL58">
        <v>28738</v>
      </c>
      <c r="AM58">
        <v>33578</v>
      </c>
      <c r="AN58">
        <v>4003</v>
      </c>
      <c r="AO58">
        <v>4003</v>
      </c>
      <c r="AP58">
        <v>2057</v>
      </c>
      <c r="AQ58">
        <v>2312</v>
      </c>
      <c r="AR58">
        <v>52</v>
      </c>
      <c r="AS58">
        <v>39</v>
      </c>
      <c r="AT58">
        <v>34850</v>
      </c>
      <c r="AU58">
        <v>39932</v>
      </c>
      <c r="AV58">
        <v>150</v>
      </c>
      <c r="AW58">
        <v>150</v>
      </c>
      <c r="BF58">
        <v>26197</v>
      </c>
      <c r="BG58">
        <v>25344</v>
      </c>
      <c r="BH58">
        <v>26347</v>
      </c>
      <c r="BI58">
        <v>25494</v>
      </c>
      <c r="BV58">
        <v>2769</v>
      </c>
      <c r="BW58">
        <v>5</v>
      </c>
      <c r="BX58">
        <v>5734</v>
      </c>
      <c r="BY58">
        <v>14433</v>
      </c>
      <c r="CB58">
        <v>8503</v>
      </c>
      <c r="CC58">
        <v>14438</v>
      </c>
      <c r="CD58">
        <v>34850</v>
      </c>
      <c r="CE58">
        <v>39932</v>
      </c>
      <c r="CF58">
        <v>0</v>
      </c>
      <c r="CG58">
        <v>14464</v>
      </c>
      <c r="CH58">
        <v>-16757</v>
      </c>
      <c r="CI58">
        <v>-2908</v>
      </c>
      <c r="CJ58">
        <v>0</v>
      </c>
      <c r="CK58">
        <v>47</v>
      </c>
      <c r="CL58">
        <v>34</v>
      </c>
      <c r="CM58">
        <v>330</v>
      </c>
      <c r="CN58">
        <v>18850</v>
      </c>
      <c r="CO58">
        <v>12087</v>
      </c>
      <c r="CP58">
        <v>879</v>
      </c>
      <c r="CQ58">
        <v>14516</v>
      </c>
      <c r="CR58">
        <v>1180</v>
      </c>
      <c r="CS58">
        <v>-5620</v>
      </c>
      <c r="CT58">
        <v>0</v>
      </c>
      <c r="CU58">
        <v>-1978</v>
      </c>
      <c r="CV58">
        <v>852</v>
      </c>
      <c r="CW58">
        <v>-7598</v>
      </c>
      <c r="DB58">
        <v>852</v>
      </c>
      <c r="DC58">
        <v>-7598</v>
      </c>
      <c r="DD58">
        <v>30637</v>
      </c>
      <c r="DE58">
        <v>75999</v>
      </c>
      <c r="DF58">
        <v>47394</v>
      </c>
      <c r="DG58">
        <v>64443</v>
      </c>
      <c r="DH58">
        <v>-16757</v>
      </c>
      <c r="DI58">
        <v>11556</v>
      </c>
      <c r="GO58">
        <v>-328</v>
      </c>
    </row>
    <row r="59" spans="1:252">
      <c r="A59" t="s">
        <v>15291</v>
      </c>
      <c r="B59">
        <v>7727834940</v>
      </c>
      <c r="C59" t="s">
        <v>8156</v>
      </c>
      <c r="D59" t="s">
        <v>15292</v>
      </c>
      <c r="E59">
        <v>18765469</v>
      </c>
      <c r="F59" t="s">
        <v>8158</v>
      </c>
      <c r="G59" t="s">
        <v>3936</v>
      </c>
      <c r="H59" t="s">
        <v>3931</v>
      </c>
      <c r="I59" t="s">
        <v>3932</v>
      </c>
      <c r="T59">
        <v>1789</v>
      </c>
      <c r="U59">
        <v>2372</v>
      </c>
      <c r="AF59">
        <v>0</v>
      </c>
      <c r="AL59">
        <v>8409</v>
      </c>
      <c r="AM59">
        <v>11388</v>
      </c>
      <c r="AP59">
        <v>5931</v>
      </c>
      <c r="AQ59">
        <v>4709</v>
      </c>
      <c r="BH59">
        <v>15290</v>
      </c>
      <c r="BI59">
        <v>17797</v>
      </c>
      <c r="BV59">
        <v>0</v>
      </c>
      <c r="BX59">
        <v>840</v>
      </c>
      <c r="BY59">
        <v>672</v>
      </c>
      <c r="CD59">
        <v>16130</v>
      </c>
      <c r="CE59">
        <v>18469</v>
      </c>
      <c r="CN59">
        <v>5418</v>
      </c>
      <c r="CO59">
        <v>1227</v>
      </c>
      <c r="CP59">
        <v>1770</v>
      </c>
      <c r="CQ59">
        <v>11286</v>
      </c>
      <c r="CT59">
        <v>796</v>
      </c>
      <c r="CU59">
        <v>556</v>
      </c>
      <c r="CV59">
        <v>1458</v>
      </c>
      <c r="CW59">
        <v>175</v>
      </c>
      <c r="DD59">
        <v>19949</v>
      </c>
      <c r="DE59">
        <v>19823</v>
      </c>
      <c r="DF59">
        <v>21343</v>
      </c>
      <c r="DG59">
        <v>9033</v>
      </c>
    </row>
    <row r="60" spans="1:252">
      <c r="A60" t="s">
        <v>15293</v>
      </c>
      <c r="B60">
        <v>7723706312</v>
      </c>
      <c r="C60" t="s">
        <v>4107</v>
      </c>
      <c r="D60" t="s">
        <v>15294</v>
      </c>
      <c r="E60">
        <v>18502704</v>
      </c>
      <c r="F60" t="s">
        <v>8160</v>
      </c>
      <c r="G60" t="s">
        <v>3936</v>
      </c>
      <c r="H60" t="s">
        <v>3931</v>
      </c>
      <c r="I60" t="s">
        <v>3932</v>
      </c>
      <c r="T60">
        <v>1140</v>
      </c>
      <c r="U60">
        <v>1144</v>
      </c>
      <c r="AL60">
        <v>69441</v>
      </c>
      <c r="AM60">
        <v>59919</v>
      </c>
      <c r="AP60">
        <v>1557</v>
      </c>
      <c r="AQ60">
        <v>7129</v>
      </c>
      <c r="BH60">
        <v>72131</v>
      </c>
      <c r="BI60">
        <v>67080</v>
      </c>
      <c r="BX60">
        <v>7</v>
      </c>
      <c r="BY60">
        <v>1112</v>
      </c>
      <c r="CD60">
        <v>72138</v>
      </c>
      <c r="CE60">
        <v>68192</v>
      </c>
      <c r="CP60">
        <v>4688</v>
      </c>
      <c r="CQ60">
        <v>11529</v>
      </c>
      <c r="CT60">
        <v>2185</v>
      </c>
      <c r="CU60">
        <v>1397</v>
      </c>
      <c r="CV60">
        <v>4898</v>
      </c>
      <c r="CW60">
        <v>31892</v>
      </c>
      <c r="DD60">
        <v>227420</v>
      </c>
      <c r="DE60">
        <v>152786</v>
      </c>
      <c r="DF60">
        <v>215649</v>
      </c>
      <c r="DG60">
        <v>107968</v>
      </c>
    </row>
    <row r="61" spans="1:252">
      <c r="A61" t="s">
        <v>15295</v>
      </c>
      <c r="B61">
        <v>916009139</v>
      </c>
      <c r="C61" t="s">
        <v>8162</v>
      </c>
      <c r="D61" t="s">
        <v>15296</v>
      </c>
      <c r="E61">
        <v>18703545</v>
      </c>
      <c r="F61" t="s">
        <v>8164</v>
      </c>
      <c r="G61" t="s">
        <v>3960</v>
      </c>
      <c r="H61" t="s">
        <v>3931</v>
      </c>
      <c r="I61" t="s">
        <v>3932</v>
      </c>
      <c r="T61">
        <v>0</v>
      </c>
      <c r="U61">
        <v>0</v>
      </c>
      <c r="X61">
        <v>1665423</v>
      </c>
      <c r="Y61">
        <v>1530338</v>
      </c>
      <c r="AL61">
        <v>0</v>
      </c>
      <c r="AM61">
        <v>0</v>
      </c>
      <c r="AP61">
        <v>51</v>
      </c>
      <c r="AQ61">
        <v>38</v>
      </c>
      <c r="BH61">
        <v>21564</v>
      </c>
      <c r="BI61">
        <v>18964</v>
      </c>
      <c r="BL61">
        <v>0</v>
      </c>
      <c r="BM61">
        <v>0</v>
      </c>
      <c r="BR61">
        <v>1642519</v>
      </c>
      <c r="BS61">
        <v>1506838</v>
      </c>
      <c r="BV61">
        <v>0</v>
      </c>
      <c r="BW61">
        <v>1307</v>
      </c>
      <c r="BX61">
        <v>1391</v>
      </c>
      <c r="BY61">
        <v>3267</v>
      </c>
      <c r="CD61">
        <v>1665474</v>
      </c>
      <c r="CE61">
        <v>1530376</v>
      </c>
      <c r="CP61">
        <v>0</v>
      </c>
      <c r="CQ61">
        <v>0</v>
      </c>
      <c r="CT61">
        <v>575</v>
      </c>
      <c r="CU61">
        <v>675</v>
      </c>
      <c r="CV61">
        <v>2600</v>
      </c>
      <c r="CW61">
        <v>3942</v>
      </c>
      <c r="DD61">
        <v>9592</v>
      </c>
      <c r="DE61">
        <v>11260</v>
      </c>
      <c r="DF61">
        <v>6417</v>
      </c>
      <c r="DG61">
        <v>6643</v>
      </c>
    </row>
    <row r="62" spans="1:252">
      <c r="A62" t="s">
        <v>15297</v>
      </c>
      <c r="B62">
        <v>7716228295</v>
      </c>
      <c r="C62" t="s">
        <v>3976</v>
      </c>
      <c r="D62" t="s">
        <v>15298</v>
      </c>
      <c r="E62">
        <v>18958326</v>
      </c>
      <c r="F62" t="s">
        <v>3979</v>
      </c>
      <c r="G62" t="s">
        <v>3978</v>
      </c>
      <c r="I62" t="s">
        <v>3932</v>
      </c>
      <c r="T62">
        <v>0</v>
      </c>
      <c r="U62">
        <v>18</v>
      </c>
      <c r="AL62">
        <v>17553</v>
      </c>
      <c r="AM62">
        <v>21529</v>
      </c>
      <c r="AP62">
        <v>38102</v>
      </c>
      <c r="AQ62">
        <v>36429</v>
      </c>
      <c r="BH62">
        <v>54664</v>
      </c>
      <c r="BI62">
        <v>57219</v>
      </c>
      <c r="BX62">
        <v>991</v>
      </c>
      <c r="BY62">
        <v>756</v>
      </c>
      <c r="CD62">
        <v>55655</v>
      </c>
      <c r="CE62">
        <v>57975</v>
      </c>
      <c r="CN62">
        <v>22856</v>
      </c>
      <c r="CO62">
        <v>8461</v>
      </c>
      <c r="CP62">
        <v>18660</v>
      </c>
      <c r="CQ62">
        <v>9009</v>
      </c>
      <c r="CT62">
        <v>1578</v>
      </c>
      <c r="CU62">
        <v>1533</v>
      </c>
      <c r="CV62">
        <v>15335</v>
      </c>
      <c r="CW62">
        <v>11581</v>
      </c>
      <c r="DD62">
        <v>43189</v>
      </c>
      <c r="DE62">
        <v>47929</v>
      </c>
      <c r="DF62">
        <v>30472</v>
      </c>
      <c r="DG62">
        <v>34267</v>
      </c>
    </row>
    <row r="63" spans="1:252">
      <c r="A63" t="s">
        <v>15299</v>
      </c>
      <c r="B63">
        <v>7702686930</v>
      </c>
      <c r="C63" t="s">
        <v>3943</v>
      </c>
      <c r="D63" t="s">
        <v>15300</v>
      </c>
      <c r="E63">
        <v>19118818</v>
      </c>
      <c r="F63" t="s">
        <v>8167</v>
      </c>
      <c r="G63" t="s">
        <v>3936</v>
      </c>
      <c r="H63" t="s">
        <v>3931</v>
      </c>
      <c r="I63" t="s">
        <v>3932</v>
      </c>
      <c r="X63">
        <v>63457</v>
      </c>
      <c r="Y63">
        <v>93664</v>
      </c>
      <c r="AF63">
        <v>0</v>
      </c>
      <c r="AG63">
        <v>2098</v>
      </c>
      <c r="AL63">
        <v>28849</v>
      </c>
      <c r="AM63">
        <v>60574</v>
      </c>
      <c r="AP63">
        <v>20791</v>
      </c>
      <c r="AQ63">
        <v>2333</v>
      </c>
      <c r="BH63">
        <v>82403</v>
      </c>
      <c r="BI63">
        <v>78625</v>
      </c>
      <c r="BL63">
        <v>20110</v>
      </c>
      <c r="BM63">
        <v>27625</v>
      </c>
      <c r="BV63">
        <v>0</v>
      </c>
      <c r="BW63">
        <v>14000</v>
      </c>
      <c r="BX63">
        <v>10584</v>
      </c>
      <c r="BY63">
        <v>38419</v>
      </c>
      <c r="CD63">
        <v>113097</v>
      </c>
      <c r="CE63">
        <v>158669</v>
      </c>
      <c r="CL63">
        <v>8038</v>
      </c>
      <c r="CM63">
        <v>5968</v>
      </c>
      <c r="CN63">
        <v>255924</v>
      </c>
      <c r="CO63">
        <v>32231</v>
      </c>
      <c r="CP63">
        <v>226507</v>
      </c>
      <c r="CQ63">
        <v>520</v>
      </c>
      <c r="CT63">
        <v>970</v>
      </c>
      <c r="CU63">
        <v>867</v>
      </c>
      <c r="CV63">
        <v>3778</v>
      </c>
      <c r="CW63">
        <v>3678</v>
      </c>
      <c r="DD63">
        <v>34410</v>
      </c>
      <c r="DE63">
        <v>13403</v>
      </c>
      <c r="DF63">
        <v>51041</v>
      </c>
      <c r="DG63">
        <v>34601</v>
      </c>
    </row>
    <row r="64" spans="1:252">
      <c r="A64" t="s">
        <v>15301</v>
      </c>
      <c r="B64">
        <v>5406796664</v>
      </c>
      <c r="C64" t="s">
        <v>8169</v>
      </c>
      <c r="D64" t="s">
        <v>15302</v>
      </c>
      <c r="E64">
        <v>18955314</v>
      </c>
      <c r="F64" t="s">
        <v>8170</v>
      </c>
      <c r="G64" t="s">
        <v>3936</v>
      </c>
      <c r="H64" t="s">
        <v>3931</v>
      </c>
      <c r="I64" t="s">
        <v>3932</v>
      </c>
      <c r="T64">
        <v>1935</v>
      </c>
      <c r="U64">
        <v>1367</v>
      </c>
      <c r="Z64">
        <v>4856</v>
      </c>
      <c r="AA64">
        <v>8</v>
      </c>
      <c r="AB64">
        <v>2624</v>
      </c>
      <c r="AD64">
        <v>9415</v>
      </c>
      <c r="AE64">
        <v>1375</v>
      </c>
      <c r="AJ64">
        <v>57</v>
      </c>
      <c r="AL64">
        <v>8767</v>
      </c>
      <c r="AM64">
        <v>3789</v>
      </c>
      <c r="AN64">
        <v>49940</v>
      </c>
      <c r="AO64">
        <v>215578</v>
      </c>
      <c r="AP64">
        <v>9761</v>
      </c>
      <c r="AQ64">
        <v>26074</v>
      </c>
      <c r="AR64">
        <v>473</v>
      </c>
      <c r="AS64">
        <v>1330</v>
      </c>
      <c r="AT64">
        <v>68998</v>
      </c>
      <c r="AU64">
        <v>246771</v>
      </c>
      <c r="AV64">
        <v>22</v>
      </c>
      <c r="AW64">
        <v>22</v>
      </c>
      <c r="BB64">
        <v>7547</v>
      </c>
      <c r="BC64">
        <v>7547</v>
      </c>
      <c r="BF64">
        <v>29944</v>
      </c>
      <c r="BG64">
        <v>99937</v>
      </c>
      <c r="BH64">
        <v>37512</v>
      </c>
      <c r="BI64">
        <v>107506</v>
      </c>
      <c r="BN64">
        <v>76</v>
      </c>
      <c r="BO64">
        <v>120</v>
      </c>
      <c r="BP64">
        <v>2344</v>
      </c>
      <c r="BQ64">
        <v>2670</v>
      </c>
      <c r="BT64">
        <v>76</v>
      </c>
      <c r="BU64">
        <v>120</v>
      </c>
      <c r="BV64">
        <v>14271</v>
      </c>
      <c r="BW64">
        <v>101800</v>
      </c>
      <c r="BX64">
        <v>24209</v>
      </c>
      <c r="BY64">
        <v>36050</v>
      </c>
      <c r="CB64">
        <v>40824</v>
      </c>
      <c r="CC64">
        <v>140520</v>
      </c>
      <c r="CD64">
        <v>78412</v>
      </c>
      <c r="CE64">
        <v>248146</v>
      </c>
      <c r="CF64">
        <v>33270</v>
      </c>
      <c r="CG64">
        <v>41481</v>
      </c>
      <c r="CH64">
        <v>-33884</v>
      </c>
      <c r="CI64">
        <v>155176</v>
      </c>
      <c r="CJ64">
        <v>7343</v>
      </c>
      <c r="CK64">
        <v>5334</v>
      </c>
      <c r="CL64">
        <v>1195</v>
      </c>
      <c r="CM64">
        <v>17850</v>
      </c>
      <c r="CN64">
        <v>25484</v>
      </c>
      <c r="CO64">
        <v>496061</v>
      </c>
      <c r="CP64">
        <v>22700</v>
      </c>
      <c r="CQ64">
        <v>460705</v>
      </c>
      <c r="CR64">
        <v>-24948</v>
      </c>
      <c r="CS64">
        <v>178016</v>
      </c>
      <c r="CT64">
        <v>4892</v>
      </c>
      <c r="CU64">
        <v>-36220</v>
      </c>
      <c r="CV64">
        <v>-20056</v>
      </c>
      <c r="CW64">
        <v>141796</v>
      </c>
      <c r="CX64">
        <v>0</v>
      </c>
      <c r="CY64">
        <v>36155</v>
      </c>
      <c r="CZ64">
        <v>4892</v>
      </c>
      <c r="DA64">
        <v>-65</v>
      </c>
      <c r="DB64">
        <v>-20056</v>
      </c>
      <c r="DC64">
        <v>141796</v>
      </c>
      <c r="DD64">
        <v>25886</v>
      </c>
      <c r="DE64">
        <v>245392</v>
      </c>
      <c r="DF64">
        <v>26500</v>
      </c>
      <c r="DG64">
        <v>48735</v>
      </c>
      <c r="DH64">
        <v>-614</v>
      </c>
      <c r="DI64">
        <v>196657</v>
      </c>
      <c r="DJ64">
        <v>22</v>
      </c>
      <c r="DK64">
        <v>299140</v>
      </c>
      <c r="DL64">
        <v>306708</v>
      </c>
      <c r="DM64">
        <v>0</v>
      </c>
      <c r="DN64">
        <v>141797</v>
      </c>
      <c r="DO64">
        <v>141797</v>
      </c>
      <c r="DP64">
        <v>141797</v>
      </c>
      <c r="DQ64">
        <v>141797</v>
      </c>
      <c r="DR64">
        <v>22</v>
      </c>
      <c r="DS64">
        <v>99937</v>
      </c>
      <c r="DT64">
        <v>107506</v>
      </c>
      <c r="DX64">
        <v>22</v>
      </c>
      <c r="DY64">
        <v>29944</v>
      </c>
      <c r="DZ64">
        <v>37512</v>
      </c>
      <c r="EY64">
        <v>37512</v>
      </c>
      <c r="EZ64">
        <v>107506</v>
      </c>
      <c r="FA64">
        <v>19000</v>
      </c>
      <c r="FB64">
        <v>223486</v>
      </c>
      <c r="FC64">
        <v>8284</v>
      </c>
      <c r="FD64">
        <v>22961</v>
      </c>
      <c r="FE64">
        <v>17590</v>
      </c>
      <c r="FF64">
        <v>485712</v>
      </c>
      <c r="FG64">
        <v>6573</v>
      </c>
      <c r="FH64">
        <v>457</v>
      </c>
      <c r="FI64">
        <v>156448</v>
      </c>
      <c r="FJ64">
        <v>719278</v>
      </c>
      <c r="FK64">
        <v>22350</v>
      </c>
      <c r="FL64">
        <v>23941</v>
      </c>
      <c r="FM64">
        <v>39113</v>
      </c>
      <c r="FN64">
        <v>56779</v>
      </c>
      <c r="FO64">
        <v>864</v>
      </c>
      <c r="FP64">
        <v>17104</v>
      </c>
      <c r="FQ64">
        <v>29831</v>
      </c>
      <c r="FR64">
        <v>11831</v>
      </c>
      <c r="FS64">
        <v>0</v>
      </c>
      <c r="FT64">
        <v>2</v>
      </c>
      <c r="FU64">
        <v>-198527</v>
      </c>
      <c r="FV64">
        <v>380950</v>
      </c>
      <c r="FY64">
        <v>0</v>
      </c>
      <c r="FZ64">
        <v>1327</v>
      </c>
      <c r="GA64">
        <v>319609</v>
      </c>
      <c r="GB64">
        <v>130920</v>
      </c>
      <c r="GC64">
        <v>106828</v>
      </c>
      <c r="GD64">
        <v>378276</v>
      </c>
      <c r="GE64">
        <v>-137448</v>
      </c>
      <c r="GF64">
        <v>-495792</v>
      </c>
      <c r="GG64">
        <v>-16366</v>
      </c>
      <c r="GH64">
        <v>16078</v>
      </c>
      <c r="GI64">
        <v>26074</v>
      </c>
      <c r="GJ64">
        <v>9956</v>
      </c>
      <c r="GK64">
        <v>9761</v>
      </c>
      <c r="GL64">
        <v>26073</v>
      </c>
      <c r="GT64">
        <v>0</v>
      </c>
      <c r="GU64">
        <v>341000</v>
      </c>
      <c r="GV64">
        <v>341000</v>
      </c>
      <c r="GW64">
        <v>341000</v>
      </c>
      <c r="GX64">
        <v>341000</v>
      </c>
      <c r="GZ64">
        <v>0</v>
      </c>
      <c r="HA64">
        <v>69993</v>
      </c>
      <c r="HB64">
        <v>69993</v>
      </c>
      <c r="HC64">
        <v>49937</v>
      </c>
      <c r="HD64">
        <v>49937</v>
      </c>
      <c r="HH64">
        <v>392369</v>
      </c>
      <c r="HI64">
        <v>79973</v>
      </c>
      <c r="HJ64">
        <v>223660</v>
      </c>
      <c r="HK64">
        <v>19000</v>
      </c>
      <c r="HL64">
        <v>75000</v>
      </c>
      <c r="HM64">
        <v>49620</v>
      </c>
      <c r="HN64">
        <v>341000</v>
      </c>
      <c r="HO64">
        <v>53</v>
      </c>
      <c r="HP64">
        <v>39</v>
      </c>
      <c r="HS64">
        <v>7547</v>
      </c>
      <c r="HT64">
        <v>7547</v>
      </c>
      <c r="HU64">
        <v>7547</v>
      </c>
      <c r="HV64">
        <v>7866</v>
      </c>
      <c r="HW64">
        <v>4282</v>
      </c>
      <c r="HX64">
        <v>0</v>
      </c>
      <c r="HY64">
        <v>148486</v>
      </c>
      <c r="IB64">
        <v>382380</v>
      </c>
      <c r="IF64">
        <v>653</v>
      </c>
      <c r="IG64">
        <v>30755</v>
      </c>
      <c r="IP64">
        <v>20056</v>
      </c>
      <c r="IQ64">
        <v>20056</v>
      </c>
      <c r="IR64">
        <v>4</v>
      </c>
    </row>
    <row r="65" spans="1:295">
      <c r="A65" t="s">
        <v>15303</v>
      </c>
      <c r="B65">
        <v>6455047081</v>
      </c>
      <c r="C65" t="s">
        <v>8172</v>
      </c>
      <c r="D65" t="s">
        <v>15304</v>
      </c>
      <c r="E65">
        <v>17843798</v>
      </c>
      <c r="F65" t="s">
        <v>8173</v>
      </c>
      <c r="G65" t="s">
        <v>3936</v>
      </c>
      <c r="H65" t="s">
        <v>3931</v>
      </c>
      <c r="I65" t="s">
        <v>3932</v>
      </c>
      <c r="AL65">
        <v>3134</v>
      </c>
      <c r="AM65">
        <v>3187</v>
      </c>
      <c r="AN65">
        <v>22198</v>
      </c>
      <c r="AO65">
        <v>14489</v>
      </c>
      <c r="AP65">
        <v>3194</v>
      </c>
      <c r="AQ65">
        <v>1381</v>
      </c>
      <c r="AT65">
        <v>28526</v>
      </c>
      <c r="AU65">
        <v>19057</v>
      </c>
      <c r="AV65">
        <v>756</v>
      </c>
      <c r="AW65">
        <v>756</v>
      </c>
      <c r="BF65">
        <v>28053</v>
      </c>
      <c r="BG65">
        <v>20195</v>
      </c>
      <c r="BH65">
        <v>28809</v>
      </c>
      <c r="BI65">
        <v>20951</v>
      </c>
      <c r="BL65">
        <v>-488</v>
      </c>
      <c r="BM65">
        <v>-2088</v>
      </c>
      <c r="BT65">
        <v>-488</v>
      </c>
      <c r="BU65">
        <v>-2088</v>
      </c>
      <c r="BX65">
        <v>205</v>
      </c>
      <c r="BY65">
        <v>194</v>
      </c>
      <c r="CB65">
        <v>205</v>
      </c>
      <c r="CC65">
        <v>194</v>
      </c>
      <c r="CD65">
        <v>28526</v>
      </c>
      <c r="CE65">
        <v>19057</v>
      </c>
      <c r="CH65">
        <v>8388</v>
      </c>
      <c r="CI65">
        <v>3620</v>
      </c>
      <c r="CJ65">
        <v>14</v>
      </c>
      <c r="CK65">
        <v>160</v>
      </c>
      <c r="CR65">
        <v>8402</v>
      </c>
      <c r="CS65">
        <v>3780</v>
      </c>
      <c r="CT65">
        <v>-544</v>
      </c>
      <c r="CU65">
        <v>-268</v>
      </c>
      <c r="CV65">
        <v>7858</v>
      </c>
      <c r="CW65">
        <v>3512</v>
      </c>
      <c r="CX65">
        <v>544</v>
      </c>
      <c r="CY65">
        <v>268</v>
      </c>
      <c r="DB65">
        <v>7858</v>
      </c>
      <c r="DC65">
        <v>3512</v>
      </c>
      <c r="DD65">
        <v>20820</v>
      </c>
      <c r="DE65">
        <v>8922</v>
      </c>
      <c r="DH65">
        <v>20820</v>
      </c>
      <c r="DI65">
        <v>8922</v>
      </c>
      <c r="IH65">
        <v>12432</v>
      </c>
      <c r="II65">
        <v>5302</v>
      </c>
    </row>
    <row r="66" spans="1:295">
      <c r="A66" t="s">
        <v>15305</v>
      </c>
      <c r="B66">
        <v>6316220412</v>
      </c>
      <c r="C66" t="s">
        <v>3966</v>
      </c>
      <c r="D66" t="s">
        <v>15306</v>
      </c>
      <c r="E66">
        <v>17501474</v>
      </c>
      <c r="F66" t="s">
        <v>8176</v>
      </c>
      <c r="G66" t="s">
        <v>3978</v>
      </c>
      <c r="H66" t="s">
        <v>3931</v>
      </c>
      <c r="I66" t="s">
        <v>3932</v>
      </c>
      <c r="T66">
        <v>5427</v>
      </c>
      <c r="X66">
        <v>8</v>
      </c>
      <c r="Y66">
        <v>8</v>
      </c>
      <c r="AD66">
        <v>5435</v>
      </c>
      <c r="AE66">
        <v>8</v>
      </c>
      <c r="AF66">
        <v>105</v>
      </c>
      <c r="AG66">
        <v>105</v>
      </c>
      <c r="AL66">
        <v>1099325</v>
      </c>
      <c r="AM66">
        <v>771177</v>
      </c>
      <c r="AN66">
        <v>99146</v>
      </c>
      <c r="AO66">
        <v>204</v>
      </c>
      <c r="AP66">
        <v>1467</v>
      </c>
      <c r="AQ66">
        <v>3248</v>
      </c>
      <c r="AR66">
        <v>527</v>
      </c>
      <c r="AS66">
        <v>86</v>
      </c>
      <c r="AT66">
        <v>1200570</v>
      </c>
      <c r="AU66">
        <v>774820</v>
      </c>
      <c r="AV66">
        <v>1950</v>
      </c>
      <c r="AW66">
        <v>1950</v>
      </c>
      <c r="BF66">
        <v>7560</v>
      </c>
      <c r="BG66">
        <v>7160</v>
      </c>
      <c r="BH66">
        <v>9510</v>
      </c>
      <c r="BI66">
        <v>9110</v>
      </c>
      <c r="BL66">
        <v>0</v>
      </c>
      <c r="BM66">
        <v>592</v>
      </c>
      <c r="BT66">
        <v>4280</v>
      </c>
      <c r="BU66">
        <v>592</v>
      </c>
      <c r="BX66">
        <v>31997</v>
      </c>
      <c r="BY66">
        <v>535</v>
      </c>
      <c r="BZ66">
        <v>1160218</v>
      </c>
      <c r="CA66">
        <v>764591</v>
      </c>
      <c r="CB66">
        <v>1192215</v>
      </c>
      <c r="CC66">
        <v>765126</v>
      </c>
      <c r="CD66">
        <v>1206005</v>
      </c>
      <c r="CE66">
        <v>774828</v>
      </c>
      <c r="CF66">
        <v>15903</v>
      </c>
      <c r="CG66">
        <v>37415</v>
      </c>
      <c r="CH66">
        <v>9021</v>
      </c>
      <c r="CI66">
        <v>9164</v>
      </c>
      <c r="CN66">
        <v>362</v>
      </c>
      <c r="CO66">
        <v>956</v>
      </c>
      <c r="CP66">
        <v>1823</v>
      </c>
      <c r="CQ66">
        <v>1907</v>
      </c>
      <c r="CR66">
        <v>7560</v>
      </c>
      <c r="CS66">
        <v>8213</v>
      </c>
      <c r="CV66">
        <v>7560</v>
      </c>
      <c r="CW66">
        <v>7160</v>
      </c>
      <c r="DB66">
        <v>7560</v>
      </c>
      <c r="DC66">
        <v>7160</v>
      </c>
      <c r="DD66">
        <v>50484</v>
      </c>
      <c r="DE66">
        <v>49975</v>
      </c>
      <c r="DF66">
        <v>25560</v>
      </c>
      <c r="DG66">
        <v>3396</v>
      </c>
      <c r="DH66">
        <v>24924</v>
      </c>
      <c r="DI66">
        <v>46579</v>
      </c>
      <c r="GO66">
        <v>0</v>
      </c>
      <c r="GP66">
        <v>-1053</v>
      </c>
    </row>
    <row r="67" spans="1:295">
      <c r="A67" t="s">
        <v>15307</v>
      </c>
      <c r="B67">
        <v>5257119624</v>
      </c>
      <c r="C67" t="s">
        <v>4002</v>
      </c>
      <c r="D67" t="s">
        <v>465</v>
      </c>
      <c r="E67">
        <v>18271987</v>
      </c>
      <c r="F67" t="s">
        <v>8178</v>
      </c>
      <c r="G67" t="s">
        <v>3936</v>
      </c>
      <c r="H67" t="s">
        <v>3931</v>
      </c>
      <c r="I67" t="s">
        <v>3932</v>
      </c>
      <c r="T67">
        <v>0</v>
      </c>
      <c r="AD67">
        <v>0</v>
      </c>
      <c r="AE67">
        <v>0</v>
      </c>
      <c r="AF67">
        <v>1</v>
      </c>
      <c r="AG67">
        <v>5</v>
      </c>
      <c r="AL67">
        <v>43397</v>
      </c>
      <c r="AM67">
        <v>48454</v>
      </c>
      <c r="AN67">
        <v>7209</v>
      </c>
      <c r="AO67">
        <v>9119</v>
      </c>
      <c r="AP67">
        <v>6541</v>
      </c>
      <c r="AQ67">
        <v>3758</v>
      </c>
      <c r="AR67">
        <v>16</v>
      </c>
      <c r="AS67">
        <v>16</v>
      </c>
      <c r="AT67">
        <v>57164</v>
      </c>
      <c r="AU67">
        <v>61353</v>
      </c>
      <c r="AV67">
        <v>10</v>
      </c>
      <c r="AW67">
        <v>10</v>
      </c>
      <c r="BF67">
        <v>47830</v>
      </c>
      <c r="BG67">
        <v>44417</v>
      </c>
      <c r="BH67">
        <v>47840</v>
      </c>
      <c r="BI67">
        <v>44427</v>
      </c>
      <c r="BL67">
        <v>989</v>
      </c>
      <c r="BM67">
        <v>500</v>
      </c>
      <c r="BT67">
        <v>989</v>
      </c>
      <c r="BU67">
        <v>500</v>
      </c>
      <c r="BV67">
        <v>75</v>
      </c>
      <c r="BW67">
        <v>75</v>
      </c>
      <c r="BX67">
        <v>8260</v>
      </c>
      <c r="BY67">
        <v>16351</v>
      </c>
      <c r="CB67">
        <v>8335</v>
      </c>
      <c r="CC67">
        <v>16426</v>
      </c>
      <c r="CD67">
        <v>57164</v>
      </c>
      <c r="CE67">
        <v>61353</v>
      </c>
      <c r="CF67">
        <v>8072</v>
      </c>
      <c r="CG67">
        <v>3803</v>
      </c>
      <c r="CH67">
        <v>15136</v>
      </c>
      <c r="CI67">
        <v>16502</v>
      </c>
      <c r="CJ67">
        <v>116</v>
      </c>
      <c r="CN67">
        <v>1829</v>
      </c>
      <c r="CO67">
        <v>1551</v>
      </c>
      <c r="CP67">
        <v>11930</v>
      </c>
      <c r="CQ67">
        <v>12791</v>
      </c>
      <c r="CR67">
        <v>5151</v>
      </c>
      <c r="CS67">
        <v>5262</v>
      </c>
      <c r="CT67">
        <v>-1675</v>
      </c>
      <c r="CU67">
        <v>-1486</v>
      </c>
      <c r="CV67">
        <v>3476</v>
      </c>
      <c r="CW67">
        <v>3776</v>
      </c>
      <c r="CX67">
        <v>1675</v>
      </c>
      <c r="CY67">
        <v>1486</v>
      </c>
      <c r="DB67">
        <v>3476</v>
      </c>
      <c r="DC67">
        <v>3776</v>
      </c>
      <c r="DD67">
        <v>27757</v>
      </c>
      <c r="DE67">
        <v>21697</v>
      </c>
      <c r="DF67">
        <v>4549</v>
      </c>
      <c r="DG67">
        <v>1392</v>
      </c>
      <c r="DH67">
        <v>23208</v>
      </c>
      <c r="DI67">
        <v>20305</v>
      </c>
      <c r="DJ67">
        <v>10</v>
      </c>
      <c r="DK67">
        <v>40673</v>
      </c>
      <c r="DL67">
        <v>40683</v>
      </c>
      <c r="DM67">
        <v>0</v>
      </c>
      <c r="DN67">
        <v>3776</v>
      </c>
      <c r="DO67">
        <v>3776</v>
      </c>
      <c r="DP67">
        <v>3413</v>
      </c>
      <c r="DQ67">
        <v>3413</v>
      </c>
      <c r="DR67">
        <v>10</v>
      </c>
      <c r="DS67">
        <v>44417</v>
      </c>
      <c r="DT67">
        <v>44427</v>
      </c>
      <c r="DU67">
        <v>0</v>
      </c>
      <c r="DV67">
        <v>3413</v>
      </c>
      <c r="DW67">
        <v>3413</v>
      </c>
      <c r="DX67">
        <v>10</v>
      </c>
      <c r="DY67">
        <v>47830</v>
      </c>
      <c r="DZ67">
        <v>47840</v>
      </c>
      <c r="EA67">
        <v>3776</v>
      </c>
      <c r="EB67">
        <v>-32</v>
      </c>
      <c r="EC67">
        <v>44427</v>
      </c>
      <c r="EG67">
        <v>3776</v>
      </c>
      <c r="EH67">
        <v>-32</v>
      </c>
      <c r="EI67">
        <v>44427</v>
      </c>
      <c r="EJ67">
        <v>3776</v>
      </c>
      <c r="EK67">
        <v>-32</v>
      </c>
      <c r="EL67">
        <v>44417</v>
      </c>
      <c r="EP67">
        <v>3776</v>
      </c>
      <c r="EQ67">
        <v>-32</v>
      </c>
      <c r="ER67">
        <v>44417</v>
      </c>
      <c r="EY67">
        <v>47840</v>
      </c>
      <c r="EZ67">
        <v>44427</v>
      </c>
      <c r="FA67">
        <v>7297</v>
      </c>
      <c r="FB67">
        <v>16355</v>
      </c>
      <c r="FC67">
        <v>31150</v>
      </c>
      <c r="FD67">
        <v>24901</v>
      </c>
      <c r="FG67">
        <v>16095</v>
      </c>
      <c r="FH67">
        <v>13432</v>
      </c>
      <c r="FI67">
        <v>4840</v>
      </c>
      <c r="FJ67">
        <v>15475</v>
      </c>
      <c r="FK67">
        <v>17805</v>
      </c>
      <c r="FL67">
        <v>7775</v>
      </c>
      <c r="FM67">
        <v>1799</v>
      </c>
      <c r="FN67">
        <v>1585</v>
      </c>
      <c r="FS67">
        <v>27324</v>
      </c>
      <c r="FT67">
        <v>29043</v>
      </c>
      <c r="FU67">
        <v>317</v>
      </c>
      <c r="FV67">
        <v>-70</v>
      </c>
      <c r="GA67">
        <v>2457</v>
      </c>
      <c r="GB67">
        <v>880</v>
      </c>
      <c r="GG67">
        <v>2774</v>
      </c>
      <c r="GH67">
        <v>810</v>
      </c>
      <c r="GI67">
        <v>3758</v>
      </c>
      <c r="GJ67">
        <v>2948</v>
      </c>
      <c r="GK67">
        <v>6532</v>
      </c>
      <c r="GL67">
        <v>3758</v>
      </c>
      <c r="GM67">
        <v>0</v>
      </c>
      <c r="GN67">
        <v>0</v>
      </c>
      <c r="GT67">
        <v>0</v>
      </c>
      <c r="GU67">
        <v>32</v>
      </c>
      <c r="GV67">
        <v>32</v>
      </c>
      <c r="HH67">
        <v>7297</v>
      </c>
      <c r="HI67">
        <v>4840</v>
      </c>
      <c r="HJ67">
        <v>15475</v>
      </c>
      <c r="HZ67">
        <v>32</v>
      </c>
      <c r="IA67">
        <v>32</v>
      </c>
      <c r="IB67">
        <v>16355</v>
      </c>
    </row>
    <row r="68" spans="1:295">
      <c r="A68" t="s">
        <v>15308</v>
      </c>
      <c r="B68">
        <v>6501281184</v>
      </c>
      <c r="C68" t="s">
        <v>8180</v>
      </c>
      <c r="D68" t="s">
        <v>15309</v>
      </c>
      <c r="E68">
        <v>18149999</v>
      </c>
      <c r="F68" t="s">
        <v>8182</v>
      </c>
      <c r="G68" t="s">
        <v>3936</v>
      </c>
      <c r="H68" t="s">
        <v>3931</v>
      </c>
      <c r="I68" t="s">
        <v>3932</v>
      </c>
      <c r="T68">
        <v>17089</v>
      </c>
      <c r="U68">
        <v>3857</v>
      </c>
      <c r="X68">
        <v>1136714</v>
      </c>
      <c r="Y68">
        <v>838612</v>
      </c>
      <c r="AF68">
        <v>20</v>
      </c>
      <c r="AG68">
        <v>20</v>
      </c>
      <c r="AL68">
        <v>8077</v>
      </c>
      <c r="AM68">
        <v>10907</v>
      </c>
      <c r="AP68">
        <v>5081</v>
      </c>
      <c r="AQ68">
        <v>10848</v>
      </c>
      <c r="BH68">
        <v>1146981</v>
      </c>
      <c r="BI68">
        <v>863300</v>
      </c>
      <c r="BL68">
        <v>20000</v>
      </c>
      <c r="BM68">
        <v>944</v>
      </c>
      <c r="BX68">
        <v>0</v>
      </c>
      <c r="CD68">
        <v>1166981</v>
      </c>
      <c r="CE68">
        <v>864244</v>
      </c>
      <c r="CL68">
        <v>106</v>
      </c>
      <c r="CM68">
        <v>315</v>
      </c>
      <c r="CN68">
        <v>200</v>
      </c>
      <c r="CO68">
        <v>322</v>
      </c>
      <c r="CP68">
        <v>2320</v>
      </c>
      <c r="CQ68">
        <v>16521</v>
      </c>
      <c r="CT68">
        <v>2714</v>
      </c>
      <c r="CU68">
        <v>2401</v>
      </c>
      <c r="CV68">
        <v>25839</v>
      </c>
      <c r="CW68">
        <v>21373</v>
      </c>
      <c r="DD68">
        <v>90475</v>
      </c>
      <c r="DE68">
        <v>80046</v>
      </c>
      <c r="DF68">
        <v>59696</v>
      </c>
      <c r="DG68">
        <v>39758</v>
      </c>
      <c r="GM68">
        <v>10848</v>
      </c>
      <c r="GN68">
        <v>5081</v>
      </c>
      <c r="JT68">
        <v>15113</v>
      </c>
      <c r="JU68">
        <v>90475</v>
      </c>
      <c r="JV68">
        <v>80046</v>
      </c>
      <c r="JW68">
        <v>7808</v>
      </c>
      <c r="JX68">
        <v>92179</v>
      </c>
      <c r="JY68">
        <v>80046</v>
      </c>
      <c r="JZ68">
        <v>594</v>
      </c>
      <c r="KA68">
        <v>1059</v>
      </c>
      <c r="KB68">
        <v>61816</v>
      </c>
      <c r="KC68">
        <v>32295</v>
      </c>
      <c r="KD68">
        <v>27728</v>
      </c>
      <c r="KE68">
        <v>27923</v>
      </c>
      <c r="KF68">
        <v>23034</v>
      </c>
      <c r="KG68">
        <v>97946</v>
      </c>
      <c r="KH68">
        <v>84311</v>
      </c>
      <c r="KI68">
        <v>10848</v>
      </c>
    </row>
    <row r="69" spans="1:295">
      <c r="A69" t="s">
        <v>15310</v>
      </c>
      <c r="B69">
        <v>3702593710</v>
      </c>
      <c r="C69" t="s">
        <v>4028</v>
      </c>
      <c r="D69" t="s">
        <v>15311</v>
      </c>
      <c r="E69">
        <v>19104915</v>
      </c>
      <c r="F69" t="s">
        <v>4070</v>
      </c>
      <c r="G69" t="s">
        <v>3936</v>
      </c>
      <c r="H69" t="s">
        <v>3931</v>
      </c>
      <c r="I69" t="s">
        <v>3932</v>
      </c>
      <c r="AL69">
        <v>16620</v>
      </c>
      <c r="AM69">
        <v>15363</v>
      </c>
      <c r="AP69">
        <v>61</v>
      </c>
      <c r="AQ69">
        <v>163</v>
      </c>
      <c r="BH69">
        <v>13342</v>
      </c>
      <c r="BI69">
        <v>13233</v>
      </c>
      <c r="BV69">
        <v>2142</v>
      </c>
      <c r="BW69">
        <v>2072</v>
      </c>
      <c r="BX69">
        <v>1197</v>
      </c>
      <c r="BY69">
        <v>221</v>
      </c>
      <c r="CD69">
        <v>16681</v>
      </c>
      <c r="CE69">
        <v>15526</v>
      </c>
      <c r="CP69">
        <v>31</v>
      </c>
      <c r="CQ69">
        <v>32</v>
      </c>
      <c r="CT69">
        <v>106</v>
      </c>
      <c r="CU69">
        <v>169</v>
      </c>
      <c r="CV69">
        <v>109</v>
      </c>
      <c r="CW69">
        <v>171</v>
      </c>
      <c r="DD69">
        <v>7664</v>
      </c>
      <c r="DE69">
        <v>14506</v>
      </c>
      <c r="DF69">
        <v>7418</v>
      </c>
      <c r="DG69">
        <v>14134</v>
      </c>
    </row>
    <row r="70" spans="1:295">
      <c r="A70" t="s">
        <v>15312</v>
      </c>
      <c r="B70">
        <v>5260410400</v>
      </c>
      <c r="C70" t="s">
        <v>4002</v>
      </c>
      <c r="D70" t="s">
        <v>15313</v>
      </c>
      <c r="E70">
        <v>17318725</v>
      </c>
      <c r="F70" t="s">
        <v>8185</v>
      </c>
      <c r="G70" t="s">
        <v>3978</v>
      </c>
      <c r="H70" t="s">
        <v>3931</v>
      </c>
      <c r="I70" t="s">
        <v>3932</v>
      </c>
      <c r="T70">
        <v>545</v>
      </c>
      <c r="U70">
        <v>434</v>
      </c>
      <c r="AB70">
        <v>2</v>
      </c>
      <c r="AC70">
        <v>2</v>
      </c>
      <c r="AD70">
        <v>547</v>
      </c>
      <c r="AE70">
        <v>435</v>
      </c>
      <c r="AL70">
        <v>10954</v>
      </c>
      <c r="AM70">
        <v>11785</v>
      </c>
      <c r="AN70">
        <v>166310</v>
      </c>
      <c r="AO70">
        <v>225000</v>
      </c>
      <c r="AP70">
        <v>13992</v>
      </c>
      <c r="AQ70">
        <v>20640</v>
      </c>
      <c r="AR70">
        <v>149</v>
      </c>
      <c r="AS70">
        <v>123</v>
      </c>
      <c r="AT70">
        <v>191405</v>
      </c>
      <c r="AU70">
        <v>257548</v>
      </c>
      <c r="AV70">
        <v>10000</v>
      </c>
      <c r="AW70">
        <v>10000</v>
      </c>
      <c r="BD70">
        <v>75</v>
      </c>
      <c r="BE70">
        <v>75</v>
      </c>
      <c r="BF70">
        <v>146071</v>
      </c>
      <c r="BG70">
        <v>243562</v>
      </c>
      <c r="BH70">
        <v>156146</v>
      </c>
      <c r="BI70">
        <v>253637</v>
      </c>
      <c r="BT70">
        <v>0</v>
      </c>
      <c r="BU70">
        <v>1</v>
      </c>
      <c r="BV70">
        <v>35000</v>
      </c>
      <c r="BX70">
        <v>807</v>
      </c>
      <c r="BY70">
        <v>4345</v>
      </c>
      <c r="CB70">
        <v>35807</v>
      </c>
      <c r="CC70">
        <v>4345</v>
      </c>
      <c r="CD70">
        <v>191953</v>
      </c>
      <c r="CE70">
        <v>257983</v>
      </c>
      <c r="CJ70">
        <v>14105</v>
      </c>
      <c r="CK70">
        <v>2361</v>
      </c>
      <c r="CN70">
        <v>383873</v>
      </c>
      <c r="CO70">
        <v>427720</v>
      </c>
      <c r="CP70">
        <v>65026</v>
      </c>
      <c r="CQ70">
        <v>125508</v>
      </c>
      <c r="CR70">
        <v>332952</v>
      </c>
      <c r="CS70">
        <v>304573</v>
      </c>
      <c r="CT70">
        <v>-66881</v>
      </c>
      <c r="CU70">
        <v>-61011</v>
      </c>
      <c r="CV70">
        <v>266071</v>
      </c>
      <c r="CW70">
        <v>243562</v>
      </c>
      <c r="CX70">
        <v>66881</v>
      </c>
      <c r="CY70">
        <v>61011</v>
      </c>
      <c r="DB70">
        <v>266071</v>
      </c>
      <c r="DC70">
        <v>243562</v>
      </c>
      <c r="EY70">
        <v>156146</v>
      </c>
      <c r="EZ70">
        <v>253637</v>
      </c>
      <c r="GG70">
        <v>0</v>
      </c>
      <c r="GI70">
        <v>0</v>
      </c>
      <c r="GK70">
        <v>0</v>
      </c>
      <c r="GM70">
        <v>0</v>
      </c>
      <c r="GN70">
        <v>0</v>
      </c>
    </row>
    <row r="71" spans="1:295">
      <c r="A71" t="s">
        <v>15314</v>
      </c>
      <c r="B71">
        <v>7702814010</v>
      </c>
      <c r="C71" t="s">
        <v>4002</v>
      </c>
      <c r="D71" t="s">
        <v>15315</v>
      </c>
      <c r="E71">
        <v>17102618</v>
      </c>
      <c r="F71" t="s">
        <v>8187</v>
      </c>
      <c r="G71" t="s">
        <v>3978</v>
      </c>
      <c r="H71" t="s">
        <v>3931</v>
      </c>
      <c r="I71" t="s">
        <v>3932</v>
      </c>
      <c r="T71">
        <v>385</v>
      </c>
      <c r="U71">
        <v>540</v>
      </c>
      <c r="AB71">
        <v>30</v>
      </c>
      <c r="AD71">
        <v>415</v>
      </c>
      <c r="AE71">
        <v>540</v>
      </c>
      <c r="AL71">
        <v>45</v>
      </c>
      <c r="AM71">
        <v>1515</v>
      </c>
      <c r="AN71">
        <v>221762</v>
      </c>
      <c r="AO71">
        <v>275000</v>
      </c>
      <c r="AP71">
        <v>12478</v>
      </c>
      <c r="AQ71">
        <v>20696</v>
      </c>
      <c r="AR71">
        <v>125</v>
      </c>
      <c r="AS71">
        <v>107</v>
      </c>
      <c r="AT71">
        <v>234410</v>
      </c>
      <c r="AU71">
        <v>297318</v>
      </c>
      <c r="AV71">
        <v>10000</v>
      </c>
      <c r="AW71">
        <v>10000</v>
      </c>
      <c r="BF71">
        <v>220201</v>
      </c>
      <c r="BG71">
        <v>282964</v>
      </c>
      <c r="BH71">
        <v>230201</v>
      </c>
      <c r="BI71">
        <v>292964</v>
      </c>
      <c r="BX71">
        <v>4624</v>
      </c>
      <c r="BY71">
        <v>4894</v>
      </c>
      <c r="CB71">
        <v>4624</v>
      </c>
      <c r="CC71">
        <v>4894</v>
      </c>
      <c r="CD71">
        <v>234825</v>
      </c>
      <c r="CE71">
        <v>297858</v>
      </c>
      <c r="CJ71">
        <v>13554</v>
      </c>
      <c r="CK71">
        <v>5828</v>
      </c>
      <c r="CN71">
        <v>559685</v>
      </c>
      <c r="CO71">
        <v>629795</v>
      </c>
      <c r="CP71">
        <v>92973</v>
      </c>
      <c r="CQ71">
        <v>89404</v>
      </c>
      <c r="CR71">
        <v>480266</v>
      </c>
      <c r="CS71">
        <v>546219</v>
      </c>
      <c r="CT71">
        <v>-96204</v>
      </c>
      <c r="CU71">
        <v>-109326</v>
      </c>
      <c r="CV71">
        <v>384062</v>
      </c>
      <c r="CW71">
        <v>436893</v>
      </c>
      <c r="CX71">
        <v>96204</v>
      </c>
      <c r="CY71">
        <v>109326</v>
      </c>
      <c r="DB71">
        <v>384062</v>
      </c>
      <c r="DC71">
        <v>436893</v>
      </c>
    </row>
    <row r="72" spans="1:295">
      <c r="A72" t="s">
        <v>15316</v>
      </c>
      <c r="B72">
        <v>7728718713</v>
      </c>
      <c r="C72" t="s">
        <v>4005</v>
      </c>
      <c r="D72" t="s">
        <v>15317</v>
      </c>
      <c r="E72">
        <v>19201612</v>
      </c>
      <c r="F72" t="s">
        <v>4006</v>
      </c>
      <c r="G72" t="s">
        <v>3960</v>
      </c>
      <c r="H72" t="s">
        <v>3931</v>
      </c>
      <c r="I72" t="s">
        <v>3932</v>
      </c>
      <c r="T72">
        <v>348</v>
      </c>
      <c r="U72">
        <v>600</v>
      </c>
      <c r="X72">
        <v>77723</v>
      </c>
      <c r="Y72">
        <v>73495</v>
      </c>
      <c r="AF72">
        <v>30</v>
      </c>
      <c r="AL72">
        <v>3032</v>
      </c>
      <c r="AM72">
        <v>2325</v>
      </c>
      <c r="AP72">
        <v>1024</v>
      </c>
      <c r="AQ72">
        <v>2752</v>
      </c>
      <c r="BH72">
        <v>80169</v>
      </c>
      <c r="BI72">
        <v>73604</v>
      </c>
      <c r="BL72">
        <v>0</v>
      </c>
      <c r="BR72">
        <v>0</v>
      </c>
      <c r="BV72">
        <v>0</v>
      </c>
      <c r="BW72">
        <v>1231</v>
      </c>
      <c r="BX72">
        <v>1988</v>
      </c>
      <c r="BY72">
        <v>4337</v>
      </c>
      <c r="CD72">
        <v>82157</v>
      </c>
      <c r="CE72">
        <v>79172</v>
      </c>
      <c r="CN72">
        <v>15122</v>
      </c>
      <c r="CO72">
        <v>10536</v>
      </c>
      <c r="CP72">
        <v>12392</v>
      </c>
      <c r="CQ72">
        <v>8647</v>
      </c>
      <c r="CT72">
        <v>826</v>
      </c>
      <c r="CU72">
        <v>876</v>
      </c>
      <c r="CV72">
        <v>6565</v>
      </c>
      <c r="CW72">
        <v>5496</v>
      </c>
      <c r="DD72">
        <v>24165</v>
      </c>
      <c r="DE72">
        <v>24766</v>
      </c>
      <c r="DF72">
        <v>19504</v>
      </c>
      <c r="DG72">
        <v>20283</v>
      </c>
    </row>
    <row r="73" spans="1:295">
      <c r="A73" t="s">
        <v>4132</v>
      </c>
      <c r="B73">
        <v>9102220668</v>
      </c>
      <c r="C73" t="s">
        <v>4133</v>
      </c>
      <c r="D73" t="s">
        <v>504</v>
      </c>
      <c r="E73">
        <v>17475475</v>
      </c>
      <c r="F73" t="s">
        <v>4134</v>
      </c>
      <c r="G73" t="s">
        <v>3936</v>
      </c>
      <c r="H73" t="s">
        <v>3931</v>
      </c>
      <c r="I73" t="s">
        <v>3932</v>
      </c>
      <c r="T73">
        <v>1607</v>
      </c>
      <c r="U73">
        <v>2273</v>
      </c>
      <c r="AD73">
        <v>1607</v>
      </c>
      <c r="AE73">
        <v>2273</v>
      </c>
      <c r="AL73">
        <v>39479</v>
      </c>
      <c r="AM73">
        <v>112870</v>
      </c>
      <c r="AN73">
        <v>22170</v>
      </c>
      <c r="AO73">
        <v>6540</v>
      </c>
      <c r="AP73">
        <v>2777</v>
      </c>
      <c r="AQ73">
        <v>187</v>
      </c>
      <c r="AR73">
        <v>0</v>
      </c>
      <c r="AS73">
        <v>9</v>
      </c>
      <c r="AT73">
        <v>64426</v>
      </c>
      <c r="AU73">
        <v>119606</v>
      </c>
      <c r="AV73">
        <v>10</v>
      </c>
      <c r="AW73">
        <v>10</v>
      </c>
      <c r="BF73">
        <v>65969</v>
      </c>
      <c r="BG73">
        <v>118783</v>
      </c>
      <c r="BH73">
        <v>65979</v>
      </c>
      <c r="BI73">
        <v>118793</v>
      </c>
      <c r="BX73">
        <v>54</v>
      </c>
      <c r="BY73">
        <v>3086</v>
      </c>
      <c r="CB73">
        <v>54</v>
      </c>
      <c r="CC73">
        <v>3086</v>
      </c>
      <c r="CD73">
        <v>66033</v>
      </c>
      <c r="CE73">
        <v>121879</v>
      </c>
      <c r="CF73">
        <v>18214</v>
      </c>
      <c r="CG73">
        <v>38943</v>
      </c>
      <c r="CH73">
        <v>-16494</v>
      </c>
      <c r="CI73">
        <v>8108</v>
      </c>
      <c r="CJ73">
        <v>1646</v>
      </c>
      <c r="CK73">
        <v>228</v>
      </c>
      <c r="CL73">
        <v>56</v>
      </c>
      <c r="CN73">
        <v>121</v>
      </c>
      <c r="CP73">
        <v>36814</v>
      </c>
      <c r="CQ73">
        <v>236738</v>
      </c>
      <c r="CR73">
        <v>-51597</v>
      </c>
      <c r="CS73">
        <v>-228402</v>
      </c>
      <c r="CT73">
        <v>-1217</v>
      </c>
      <c r="CU73">
        <v>-2643</v>
      </c>
      <c r="CV73">
        <v>-52814</v>
      </c>
      <c r="CW73">
        <v>-231045</v>
      </c>
      <c r="DB73">
        <v>-52814</v>
      </c>
      <c r="DC73">
        <v>-231045</v>
      </c>
      <c r="DD73">
        <v>19096</v>
      </c>
      <c r="DE73">
        <v>129938</v>
      </c>
      <c r="DF73">
        <v>17376</v>
      </c>
      <c r="DG73">
        <v>82887</v>
      </c>
      <c r="DH73">
        <v>1720</v>
      </c>
      <c r="DI73">
        <v>47051</v>
      </c>
    </row>
    <row r="74" spans="1:295">
      <c r="A74" t="s">
        <v>15318</v>
      </c>
      <c r="B74">
        <v>7736551151</v>
      </c>
      <c r="C74" t="s">
        <v>4040</v>
      </c>
      <c r="D74" t="s">
        <v>15319</v>
      </c>
      <c r="E74">
        <v>19086319</v>
      </c>
      <c r="F74" t="s">
        <v>4042</v>
      </c>
      <c r="G74" t="s">
        <v>3936</v>
      </c>
      <c r="H74" t="s">
        <v>3931</v>
      </c>
      <c r="I74" t="s">
        <v>3932</v>
      </c>
      <c r="T74">
        <v>0</v>
      </c>
      <c r="U74">
        <v>28</v>
      </c>
      <c r="X74">
        <v>0</v>
      </c>
      <c r="Y74">
        <v>56</v>
      </c>
      <c r="AF74">
        <v>0</v>
      </c>
      <c r="AL74">
        <v>37623</v>
      </c>
      <c r="AM74">
        <v>21591</v>
      </c>
      <c r="AP74">
        <v>12693</v>
      </c>
      <c r="AQ74">
        <v>2993</v>
      </c>
      <c r="BH74">
        <v>17876</v>
      </c>
      <c r="BI74">
        <v>14859</v>
      </c>
      <c r="BL74">
        <v>-8716</v>
      </c>
      <c r="BM74">
        <v>58</v>
      </c>
      <c r="BX74">
        <v>41156</v>
      </c>
      <c r="BY74">
        <v>9751</v>
      </c>
      <c r="CD74">
        <v>50316</v>
      </c>
      <c r="CE74">
        <v>24668</v>
      </c>
      <c r="CN74">
        <v>3543</v>
      </c>
      <c r="CO74">
        <v>4135</v>
      </c>
      <c r="CP74">
        <v>3543</v>
      </c>
      <c r="CQ74">
        <v>3103</v>
      </c>
      <c r="CT74">
        <v>862</v>
      </c>
      <c r="CU74">
        <v>1682</v>
      </c>
      <c r="CV74">
        <v>4884</v>
      </c>
      <c r="CW74">
        <v>339</v>
      </c>
      <c r="DD74">
        <v>77157</v>
      </c>
      <c r="DE74">
        <v>70972</v>
      </c>
      <c r="DF74">
        <v>71411</v>
      </c>
      <c r="DG74">
        <v>69983</v>
      </c>
    </row>
    <row r="75" spans="1:295">
      <c r="A75" t="s">
        <v>15320</v>
      </c>
      <c r="B75">
        <v>8601038645</v>
      </c>
      <c r="C75" t="s">
        <v>4077</v>
      </c>
      <c r="D75" t="s">
        <v>15321</v>
      </c>
      <c r="E75">
        <v>18205998</v>
      </c>
      <c r="F75" t="s">
        <v>8189</v>
      </c>
      <c r="G75" t="s">
        <v>3936</v>
      </c>
      <c r="H75" t="s">
        <v>3931</v>
      </c>
      <c r="I75" t="s">
        <v>3932</v>
      </c>
      <c r="T75">
        <v>61</v>
      </c>
      <c r="U75">
        <v>190</v>
      </c>
      <c r="AF75">
        <v>799</v>
      </c>
      <c r="AG75">
        <v>452</v>
      </c>
      <c r="AL75">
        <v>120791</v>
      </c>
      <c r="AM75">
        <v>136357</v>
      </c>
      <c r="AP75">
        <v>2084</v>
      </c>
      <c r="AQ75">
        <v>4186</v>
      </c>
      <c r="BH75">
        <v>38582</v>
      </c>
      <c r="BI75">
        <v>20919</v>
      </c>
      <c r="BX75">
        <v>85153</v>
      </c>
      <c r="BY75">
        <v>120266</v>
      </c>
      <c r="CD75">
        <v>123735</v>
      </c>
      <c r="CE75">
        <v>141185</v>
      </c>
      <c r="CN75">
        <v>92362</v>
      </c>
      <c r="CO75">
        <v>127297</v>
      </c>
      <c r="CP75">
        <v>45983</v>
      </c>
      <c r="CQ75">
        <v>60849</v>
      </c>
      <c r="CT75">
        <v>-993</v>
      </c>
      <c r="CU75">
        <v>31514</v>
      </c>
      <c r="CV75">
        <v>101113</v>
      </c>
      <c r="CW75">
        <v>45531</v>
      </c>
      <c r="DD75">
        <v>84995</v>
      </c>
      <c r="DE75">
        <v>40160</v>
      </c>
      <c r="DF75">
        <v>31254</v>
      </c>
      <c r="DG75">
        <v>29563</v>
      </c>
    </row>
    <row r="76" spans="1:295">
      <c r="A76" t="s">
        <v>15322</v>
      </c>
      <c r="B76">
        <v>6685099905</v>
      </c>
      <c r="C76" t="s">
        <v>4077</v>
      </c>
      <c r="D76" t="s">
        <v>15323</v>
      </c>
      <c r="E76">
        <v>18639519</v>
      </c>
      <c r="F76" t="s">
        <v>8192</v>
      </c>
      <c r="G76" t="s">
        <v>3936</v>
      </c>
      <c r="H76" t="s">
        <v>3931</v>
      </c>
      <c r="I76" t="s">
        <v>3932</v>
      </c>
      <c r="T76">
        <v>827</v>
      </c>
      <c r="U76">
        <v>369</v>
      </c>
      <c r="AL76">
        <v>230704</v>
      </c>
      <c r="AM76">
        <v>282557</v>
      </c>
      <c r="AP76">
        <v>15359</v>
      </c>
      <c r="AQ76">
        <v>1961</v>
      </c>
      <c r="BH76">
        <v>228762</v>
      </c>
      <c r="BI76">
        <v>268551</v>
      </c>
      <c r="BX76">
        <v>18128</v>
      </c>
      <c r="BY76">
        <v>16336</v>
      </c>
      <c r="CD76">
        <v>246890</v>
      </c>
      <c r="CE76">
        <v>284887</v>
      </c>
      <c r="CN76">
        <v>103181</v>
      </c>
      <c r="CO76">
        <v>115600</v>
      </c>
      <c r="CP76">
        <v>37703</v>
      </c>
      <c r="CQ76">
        <v>6367</v>
      </c>
      <c r="CT76">
        <v>5696</v>
      </c>
      <c r="CU76">
        <v>9389</v>
      </c>
      <c r="CV76">
        <v>97452</v>
      </c>
      <c r="CW76">
        <v>212605</v>
      </c>
      <c r="DD76">
        <v>116671</v>
      </c>
      <c r="DE76">
        <v>122121</v>
      </c>
      <c r="DF76">
        <v>79001</v>
      </c>
      <c r="DG76">
        <v>9360</v>
      </c>
    </row>
    <row r="77" spans="1:295">
      <c r="A77" t="s">
        <v>15324</v>
      </c>
      <c r="B77">
        <v>8602219436</v>
      </c>
      <c r="C77" t="s">
        <v>8194</v>
      </c>
      <c r="D77" t="s">
        <v>15325</v>
      </c>
      <c r="E77">
        <v>16939511</v>
      </c>
      <c r="F77" t="s">
        <v>8195</v>
      </c>
      <c r="G77" t="s">
        <v>3936</v>
      </c>
      <c r="H77" t="s">
        <v>3931</v>
      </c>
      <c r="I77" t="s">
        <v>3932</v>
      </c>
      <c r="T77">
        <v>686</v>
      </c>
      <c r="AF77">
        <v>2227</v>
      </c>
      <c r="AG77">
        <v>229</v>
      </c>
      <c r="AL77">
        <v>17030</v>
      </c>
      <c r="AM77">
        <v>19319</v>
      </c>
      <c r="AP77">
        <v>4326</v>
      </c>
      <c r="AQ77">
        <v>4949</v>
      </c>
      <c r="BH77">
        <v>22865</v>
      </c>
      <c r="BI77">
        <v>22147</v>
      </c>
      <c r="BL77">
        <v>671</v>
      </c>
      <c r="BM77">
        <v>1800</v>
      </c>
      <c r="BX77">
        <v>733</v>
      </c>
      <c r="BY77">
        <v>550</v>
      </c>
      <c r="CD77">
        <v>24269</v>
      </c>
      <c r="CE77">
        <v>24497</v>
      </c>
      <c r="CN77">
        <v>5</v>
      </c>
      <c r="CP77">
        <v>3848</v>
      </c>
      <c r="CQ77">
        <v>2328</v>
      </c>
      <c r="CT77">
        <v>1545</v>
      </c>
      <c r="CU77">
        <v>1499</v>
      </c>
      <c r="CV77">
        <v>717</v>
      </c>
      <c r="CW77">
        <v>1675</v>
      </c>
      <c r="DD77">
        <v>53581</v>
      </c>
      <c r="DE77">
        <v>34914</v>
      </c>
      <c r="DF77">
        <v>47476</v>
      </c>
      <c r="DG77">
        <v>29412</v>
      </c>
    </row>
    <row r="78" spans="1:295">
      <c r="A78" t="s">
        <v>15326</v>
      </c>
      <c r="B78">
        <v>6230085345</v>
      </c>
      <c r="C78" t="s">
        <v>8197</v>
      </c>
      <c r="D78" t="s">
        <v>15327</v>
      </c>
      <c r="E78">
        <v>18975711</v>
      </c>
      <c r="F78" t="s">
        <v>15328</v>
      </c>
      <c r="G78" t="s">
        <v>3936</v>
      </c>
      <c r="H78" t="s">
        <v>3931</v>
      </c>
      <c r="I78" t="s">
        <v>3932</v>
      </c>
      <c r="T78">
        <v>101987</v>
      </c>
      <c r="U78">
        <v>1279</v>
      </c>
      <c r="V78">
        <v>12500</v>
      </c>
      <c r="W78">
        <v>12500</v>
      </c>
      <c r="Z78">
        <v>71</v>
      </c>
      <c r="AD78">
        <v>114559</v>
      </c>
      <c r="AE78">
        <v>13779</v>
      </c>
      <c r="AF78">
        <v>119586</v>
      </c>
      <c r="AG78">
        <v>112738</v>
      </c>
      <c r="AJ78">
        <v>6723</v>
      </c>
      <c r="AK78">
        <v>16255</v>
      </c>
      <c r="AL78">
        <v>144331</v>
      </c>
      <c r="AM78">
        <v>199034</v>
      </c>
      <c r="AN78">
        <v>246793</v>
      </c>
      <c r="AO78">
        <v>167239</v>
      </c>
      <c r="AP78">
        <v>3559</v>
      </c>
      <c r="AQ78">
        <v>11421</v>
      </c>
      <c r="AR78">
        <v>320</v>
      </c>
      <c r="AS78">
        <v>432</v>
      </c>
      <c r="AT78">
        <v>521311</v>
      </c>
      <c r="AU78">
        <v>507119</v>
      </c>
      <c r="AV78">
        <v>30020</v>
      </c>
      <c r="AW78">
        <v>30020</v>
      </c>
      <c r="BF78">
        <v>53572</v>
      </c>
      <c r="BG78">
        <v>9516</v>
      </c>
      <c r="BH78">
        <v>83592</v>
      </c>
      <c r="BI78">
        <v>39536</v>
      </c>
      <c r="BL78">
        <v>494911</v>
      </c>
      <c r="BM78">
        <v>325171</v>
      </c>
      <c r="BN78">
        <v>344</v>
      </c>
      <c r="BO78">
        <v>97</v>
      </c>
      <c r="BT78">
        <v>495256</v>
      </c>
      <c r="BU78">
        <v>325268</v>
      </c>
      <c r="BV78">
        <v>15000</v>
      </c>
      <c r="BW78">
        <v>95693</v>
      </c>
      <c r="BX78">
        <v>42022</v>
      </c>
      <c r="BY78">
        <v>60401</v>
      </c>
      <c r="CB78">
        <v>57022</v>
      </c>
      <c r="CC78">
        <v>156094</v>
      </c>
      <c r="CD78">
        <v>635870</v>
      </c>
      <c r="CE78">
        <v>520897</v>
      </c>
      <c r="CF78">
        <v>125044</v>
      </c>
      <c r="CG78">
        <v>87641</v>
      </c>
      <c r="CH78">
        <v>123437</v>
      </c>
      <c r="CI78">
        <v>9078</v>
      </c>
      <c r="CJ78">
        <v>10712</v>
      </c>
      <c r="CK78">
        <v>2110</v>
      </c>
      <c r="CL78">
        <v>44154</v>
      </c>
      <c r="CM78">
        <v>17097</v>
      </c>
      <c r="CN78">
        <v>27536</v>
      </c>
      <c r="CO78">
        <v>38842</v>
      </c>
      <c r="CP78">
        <v>65109</v>
      </c>
      <c r="CQ78">
        <v>20434</v>
      </c>
      <c r="CR78">
        <v>52422</v>
      </c>
      <c r="CS78">
        <v>12499</v>
      </c>
      <c r="CT78">
        <v>-11447</v>
      </c>
      <c r="CU78">
        <v>-3425</v>
      </c>
      <c r="CV78">
        <v>44057</v>
      </c>
      <c r="CW78">
        <v>5839</v>
      </c>
      <c r="CX78">
        <v>7471</v>
      </c>
      <c r="CY78">
        <v>3321</v>
      </c>
      <c r="CZ78">
        <v>-176</v>
      </c>
      <c r="DA78">
        <v>-97</v>
      </c>
      <c r="DB78">
        <v>44057</v>
      </c>
      <c r="DC78">
        <v>5839</v>
      </c>
      <c r="DD78">
        <v>475419</v>
      </c>
      <c r="DE78">
        <v>353573</v>
      </c>
      <c r="DF78">
        <v>226938</v>
      </c>
      <c r="DG78">
        <v>256854</v>
      </c>
      <c r="DH78">
        <v>248481</v>
      </c>
      <c r="DI78">
        <v>96719</v>
      </c>
      <c r="DJ78">
        <v>30020</v>
      </c>
      <c r="DK78">
        <v>3675</v>
      </c>
      <c r="DL78">
        <v>33695</v>
      </c>
      <c r="DM78">
        <v>0</v>
      </c>
      <c r="DN78">
        <v>5840</v>
      </c>
      <c r="DO78">
        <v>5840</v>
      </c>
      <c r="DP78">
        <v>44056</v>
      </c>
      <c r="DQ78">
        <v>44056</v>
      </c>
      <c r="DR78">
        <v>30020</v>
      </c>
      <c r="DS78">
        <v>9516</v>
      </c>
      <c r="DT78">
        <v>39536</v>
      </c>
      <c r="DU78">
        <v>0</v>
      </c>
      <c r="DV78">
        <v>44056</v>
      </c>
      <c r="DW78">
        <v>44056</v>
      </c>
      <c r="DX78">
        <v>30020</v>
      </c>
      <c r="DY78">
        <v>53572</v>
      </c>
      <c r="DZ78">
        <v>83592</v>
      </c>
      <c r="EA78">
        <v>5840</v>
      </c>
      <c r="EB78">
        <v>1</v>
      </c>
      <c r="EC78">
        <v>39536</v>
      </c>
      <c r="EG78">
        <v>5840</v>
      </c>
      <c r="EH78">
        <v>1</v>
      </c>
      <c r="EI78">
        <v>39536</v>
      </c>
      <c r="EJ78">
        <v>5840</v>
      </c>
      <c r="EK78">
        <v>1</v>
      </c>
      <c r="EL78">
        <v>9516</v>
      </c>
      <c r="EP78">
        <v>5840</v>
      </c>
      <c r="EQ78">
        <v>1</v>
      </c>
      <c r="ER78">
        <v>9516</v>
      </c>
      <c r="EY78">
        <v>83592</v>
      </c>
      <c r="EZ78">
        <v>39536</v>
      </c>
      <c r="FA78">
        <v>195500</v>
      </c>
      <c r="FB78">
        <v>535751</v>
      </c>
      <c r="FC78">
        <v>501843</v>
      </c>
      <c r="FD78">
        <v>357613</v>
      </c>
      <c r="FG78">
        <v>0</v>
      </c>
      <c r="FH78">
        <v>416638</v>
      </c>
      <c r="FI78">
        <v>87176</v>
      </c>
      <c r="FJ78">
        <v>296814</v>
      </c>
      <c r="FK78">
        <v>349970</v>
      </c>
      <c r="FL78">
        <v>639729</v>
      </c>
      <c r="FM78">
        <v>34632</v>
      </c>
      <c r="FN78">
        <v>26006</v>
      </c>
      <c r="FO78">
        <v>44433</v>
      </c>
      <c r="FP78">
        <v>12332</v>
      </c>
      <c r="FQ78">
        <v>4348</v>
      </c>
      <c r="FR78">
        <v>3885</v>
      </c>
      <c r="FS78">
        <v>45379</v>
      </c>
      <c r="FT78">
        <v>327621</v>
      </c>
      <c r="FU78">
        <v>23081</v>
      </c>
      <c r="FV78">
        <v>-235322</v>
      </c>
      <c r="GA78">
        <v>-139267</v>
      </c>
      <c r="GB78">
        <v>-4817</v>
      </c>
      <c r="GC78">
        <v>87176</v>
      </c>
      <c r="GD78">
        <v>296814</v>
      </c>
      <c r="GE78">
        <v>108324</v>
      </c>
      <c r="GF78">
        <v>238937</v>
      </c>
      <c r="GG78">
        <v>-7862</v>
      </c>
      <c r="GH78">
        <v>-1202</v>
      </c>
      <c r="GI78">
        <v>11421</v>
      </c>
      <c r="GJ78">
        <v>12623</v>
      </c>
      <c r="GK78">
        <v>3559</v>
      </c>
      <c r="GL78">
        <v>11421</v>
      </c>
      <c r="GM78">
        <v>0</v>
      </c>
      <c r="GN78">
        <v>0</v>
      </c>
      <c r="GO78">
        <v>3082</v>
      </c>
      <c r="GP78">
        <v>-3235</v>
      </c>
      <c r="HH78">
        <v>45735</v>
      </c>
      <c r="HI78">
        <v>158002</v>
      </c>
      <c r="HJ78">
        <v>25081</v>
      </c>
      <c r="HK78">
        <v>195500</v>
      </c>
      <c r="HL78">
        <v>535751</v>
      </c>
      <c r="IB78">
        <v>20264</v>
      </c>
      <c r="IF78">
        <v>27000</v>
      </c>
    </row>
    <row r="79" spans="1:295">
      <c r="A79" t="s">
        <v>15329</v>
      </c>
      <c r="B79">
        <v>6449066167</v>
      </c>
      <c r="C79" t="s">
        <v>8202</v>
      </c>
      <c r="D79" t="s">
        <v>546</v>
      </c>
      <c r="E79">
        <v>18632154</v>
      </c>
      <c r="F79" t="s">
        <v>8203</v>
      </c>
      <c r="G79" t="s">
        <v>3936</v>
      </c>
      <c r="H79" t="s">
        <v>3931</v>
      </c>
      <c r="I79" t="s">
        <v>3932</v>
      </c>
      <c r="T79">
        <v>11622</v>
      </c>
      <c r="U79">
        <v>9603</v>
      </c>
      <c r="AD79">
        <v>11622</v>
      </c>
      <c r="AE79">
        <v>9603</v>
      </c>
      <c r="AF79">
        <v>982</v>
      </c>
      <c r="AG79">
        <v>918</v>
      </c>
      <c r="AL79">
        <v>1312</v>
      </c>
      <c r="AM79">
        <v>974</v>
      </c>
      <c r="AN79">
        <v>184046</v>
      </c>
      <c r="AO79">
        <v>204072</v>
      </c>
      <c r="AP79">
        <v>6239</v>
      </c>
      <c r="AQ79">
        <v>14722</v>
      </c>
      <c r="AT79">
        <v>192579</v>
      </c>
      <c r="AU79">
        <v>220686</v>
      </c>
      <c r="AV79">
        <v>20</v>
      </c>
      <c r="AW79">
        <v>20</v>
      </c>
      <c r="BF79">
        <v>200406</v>
      </c>
      <c r="BG79">
        <v>226065</v>
      </c>
      <c r="BH79">
        <v>200426</v>
      </c>
      <c r="BI79">
        <v>226085</v>
      </c>
      <c r="BX79">
        <v>3775</v>
      </c>
      <c r="BY79">
        <v>4203</v>
      </c>
      <c r="CB79">
        <v>3775</v>
      </c>
      <c r="CC79">
        <v>4203</v>
      </c>
      <c r="CD79">
        <v>204200</v>
      </c>
      <c r="CE79">
        <v>230289</v>
      </c>
      <c r="CH79">
        <v>144643</v>
      </c>
      <c r="CI79">
        <v>136758</v>
      </c>
      <c r="CN79">
        <v>3129</v>
      </c>
      <c r="CP79">
        <v>3068</v>
      </c>
      <c r="CQ79">
        <v>3726</v>
      </c>
      <c r="CR79">
        <v>144704</v>
      </c>
      <c r="CS79">
        <v>133032</v>
      </c>
      <c r="CV79">
        <v>134539</v>
      </c>
      <c r="CW79">
        <v>123445</v>
      </c>
      <c r="DB79">
        <v>134539</v>
      </c>
      <c r="DC79">
        <v>123445</v>
      </c>
      <c r="DD79">
        <v>177905</v>
      </c>
      <c r="DE79">
        <v>167131</v>
      </c>
      <c r="DF79">
        <v>33262</v>
      </c>
      <c r="DG79">
        <v>30373</v>
      </c>
      <c r="DH79">
        <v>144643</v>
      </c>
      <c r="DI79">
        <v>136758</v>
      </c>
      <c r="DJ79">
        <v>15</v>
      </c>
      <c r="DK79">
        <v>168473</v>
      </c>
      <c r="DL79">
        <v>168488</v>
      </c>
      <c r="DM79">
        <v>5</v>
      </c>
      <c r="DN79">
        <v>124342</v>
      </c>
      <c r="DO79">
        <v>124347</v>
      </c>
      <c r="DP79">
        <v>135041</v>
      </c>
      <c r="DQ79">
        <v>135041</v>
      </c>
      <c r="DR79">
        <v>20</v>
      </c>
      <c r="DS79">
        <v>226065</v>
      </c>
      <c r="DT79">
        <v>226085</v>
      </c>
      <c r="DU79">
        <v>0</v>
      </c>
      <c r="DV79">
        <v>135041</v>
      </c>
      <c r="DW79">
        <v>135041</v>
      </c>
      <c r="DX79">
        <v>20</v>
      </c>
      <c r="DY79">
        <v>200406</v>
      </c>
      <c r="DZ79">
        <v>200426</v>
      </c>
      <c r="EY79">
        <v>200426</v>
      </c>
      <c r="EZ79">
        <v>226086</v>
      </c>
      <c r="FA79">
        <v>182219</v>
      </c>
      <c r="FB79">
        <v>166927</v>
      </c>
      <c r="FC79">
        <v>0</v>
      </c>
      <c r="FD79">
        <v>160</v>
      </c>
      <c r="FE79">
        <v>250</v>
      </c>
      <c r="FG79">
        <v>181969</v>
      </c>
      <c r="FH79">
        <v>166767</v>
      </c>
      <c r="FI79">
        <v>136795</v>
      </c>
      <c r="FJ79">
        <v>56938</v>
      </c>
      <c r="FK79">
        <v>12944</v>
      </c>
      <c r="FL79">
        <v>26143</v>
      </c>
      <c r="FM79">
        <v>7752</v>
      </c>
      <c r="FN79">
        <v>6533</v>
      </c>
      <c r="FQ79">
        <v>10399</v>
      </c>
      <c r="FR79">
        <v>7924</v>
      </c>
      <c r="FS79">
        <v>42811</v>
      </c>
      <c r="FT79">
        <v>25688</v>
      </c>
      <c r="FU79">
        <v>108313</v>
      </c>
      <c r="FV79">
        <v>100639</v>
      </c>
      <c r="GE79">
        <v>-136795</v>
      </c>
      <c r="GF79">
        <v>-56938</v>
      </c>
      <c r="GG79">
        <v>-28482</v>
      </c>
      <c r="GH79">
        <v>43701</v>
      </c>
      <c r="GI79">
        <v>74721</v>
      </c>
      <c r="GJ79">
        <v>31020</v>
      </c>
      <c r="GK79">
        <v>46239</v>
      </c>
      <c r="GL79">
        <v>74721</v>
      </c>
      <c r="GM79">
        <v>0</v>
      </c>
      <c r="GN79">
        <v>0</v>
      </c>
      <c r="GO79">
        <v>-10165</v>
      </c>
      <c r="GP79">
        <v>-9587</v>
      </c>
      <c r="GT79">
        <v>0</v>
      </c>
      <c r="GU79">
        <v>66750</v>
      </c>
      <c r="GV79">
        <v>66750</v>
      </c>
      <c r="GW79">
        <v>66750</v>
      </c>
      <c r="GX79">
        <v>66750</v>
      </c>
      <c r="GZ79">
        <v>0</v>
      </c>
      <c r="HA79">
        <v>160700</v>
      </c>
      <c r="HB79">
        <v>160700</v>
      </c>
      <c r="HC79">
        <v>160700</v>
      </c>
      <c r="HD79">
        <v>160700</v>
      </c>
      <c r="HM79">
        <v>136795</v>
      </c>
      <c r="HN79">
        <v>56938</v>
      </c>
    </row>
    <row r="80" spans="1:295">
      <c r="A80" t="s">
        <v>15330</v>
      </c>
      <c r="B80">
        <v>7707782563</v>
      </c>
      <c r="C80" t="s">
        <v>8373</v>
      </c>
      <c r="D80" t="s">
        <v>15331</v>
      </c>
      <c r="E80">
        <v>18648941</v>
      </c>
      <c r="F80" t="s">
        <v>8205</v>
      </c>
      <c r="G80" t="s">
        <v>3936</v>
      </c>
      <c r="H80" t="s">
        <v>3931</v>
      </c>
      <c r="I80" t="s">
        <v>8013</v>
      </c>
      <c r="L80">
        <v>1440</v>
      </c>
      <c r="M80">
        <v>66</v>
      </c>
      <c r="T80">
        <v>56208</v>
      </c>
      <c r="U80">
        <v>64514</v>
      </c>
      <c r="X80">
        <v>4571756</v>
      </c>
      <c r="Y80">
        <v>4460750</v>
      </c>
      <c r="Z80">
        <v>240669</v>
      </c>
      <c r="AA80">
        <v>4976</v>
      </c>
      <c r="AB80">
        <v>18374</v>
      </c>
      <c r="AC80">
        <v>7637</v>
      </c>
      <c r="AD80">
        <v>4888447</v>
      </c>
      <c r="AE80">
        <v>4537943</v>
      </c>
      <c r="AF80">
        <v>164</v>
      </c>
      <c r="AG80">
        <v>111</v>
      </c>
      <c r="AJ80">
        <v>1</v>
      </c>
      <c r="AK80">
        <v>2</v>
      </c>
      <c r="AL80">
        <v>303021</v>
      </c>
      <c r="AM80">
        <v>204656</v>
      </c>
      <c r="AP80">
        <v>2086641</v>
      </c>
      <c r="AQ80">
        <v>246615</v>
      </c>
      <c r="AR80">
        <v>4880</v>
      </c>
      <c r="AS80">
        <v>12455</v>
      </c>
      <c r="AT80">
        <v>2394707</v>
      </c>
      <c r="AU80">
        <v>463839</v>
      </c>
      <c r="AV80">
        <v>10</v>
      </c>
      <c r="AW80">
        <v>10</v>
      </c>
      <c r="BF80">
        <v>4080313</v>
      </c>
      <c r="BG80">
        <v>1819593</v>
      </c>
      <c r="BH80">
        <v>4080323</v>
      </c>
      <c r="BI80">
        <v>1819603</v>
      </c>
      <c r="BL80">
        <v>1743337</v>
      </c>
      <c r="BM80">
        <v>2274747</v>
      </c>
      <c r="BN80">
        <v>281572</v>
      </c>
      <c r="BO80">
        <v>271</v>
      </c>
      <c r="BP80">
        <v>367932</v>
      </c>
      <c r="BQ80">
        <v>25315</v>
      </c>
      <c r="BR80">
        <v>9966</v>
      </c>
      <c r="BS80">
        <v>3643</v>
      </c>
      <c r="BT80">
        <v>2058305</v>
      </c>
      <c r="BU80">
        <v>2318380</v>
      </c>
      <c r="BV80">
        <v>504156</v>
      </c>
      <c r="BX80">
        <v>262472</v>
      </c>
      <c r="BY80">
        <v>834841</v>
      </c>
      <c r="CB80">
        <v>1144526</v>
      </c>
      <c r="CC80">
        <v>863799</v>
      </c>
      <c r="CD80">
        <v>7283154</v>
      </c>
      <c r="CE80">
        <v>5001782</v>
      </c>
      <c r="CF80">
        <v>656338</v>
      </c>
      <c r="CG80">
        <v>572702</v>
      </c>
      <c r="CH80">
        <v>3044173</v>
      </c>
      <c r="CI80">
        <v>1978744</v>
      </c>
      <c r="CJ80">
        <v>32780</v>
      </c>
      <c r="CK80">
        <v>6925</v>
      </c>
      <c r="CL80">
        <v>96838</v>
      </c>
      <c r="CM80">
        <v>70997</v>
      </c>
      <c r="CN80">
        <v>2141699</v>
      </c>
      <c r="CO80">
        <v>491603</v>
      </c>
      <c r="CP80">
        <v>1832499</v>
      </c>
      <c r="CQ80">
        <v>533827</v>
      </c>
      <c r="CR80">
        <v>3289315</v>
      </c>
      <c r="CS80">
        <v>1872448</v>
      </c>
      <c r="CT80">
        <v>-672103</v>
      </c>
      <c r="CU80">
        <v>-382672</v>
      </c>
      <c r="CV80">
        <v>2273861</v>
      </c>
      <c r="CW80">
        <v>1489776</v>
      </c>
      <c r="CX80">
        <v>625734</v>
      </c>
      <c r="CY80">
        <v>386930</v>
      </c>
      <c r="CZ80">
        <v>-46369</v>
      </c>
      <c r="DA80">
        <v>4258</v>
      </c>
      <c r="DB80">
        <v>2273861</v>
      </c>
      <c r="DC80">
        <v>1489776</v>
      </c>
      <c r="DD80">
        <v>3954783</v>
      </c>
      <c r="DE80">
        <v>2691858</v>
      </c>
      <c r="DF80">
        <v>254272</v>
      </c>
      <c r="DG80">
        <v>140412</v>
      </c>
      <c r="DH80">
        <v>3700511</v>
      </c>
      <c r="DI80">
        <v>2551446</v>
      </c>
      <c r="DJ80">
        <v>10</v>
      </c>
      <c r="DK80">
        <v>329817</v>
      </c>
      <c r="DL80">
        <v>329827</v>
      </c>
      <c r="DM80">
        <v>0</v>
      </c>
      <c r="DN80">
        <v>1489776</v>
      </c>
      <c r="DO80">
        <v>1489776</v>
      </c>
      <c r="DP80">
        <v>2273861</v>
      </c>
      <c r="DQ80">
        <v>2273861</v>
      </c>
      <c r="DR80">
        <v>10</v>
      </c>
      <c r="DS80">
        <v>1819593</v>
      </c>
      <c r="DT80">
        <v>1819603</v>
      </c>
      <c r="DU80">
        <v>0</v>
      </c>
      <c r="DV80">
        <v>2273861</v>
      </c>
      <c r="DW80">
        <v>2273861</v>
      </c>
      <c r="DX80">
        <v>10</v>
      </c>
      <c r="DY80">
        <v>4080313</v>
      </c>
      <c r="DZ80">
        <v>4080323</v>
      </c>
      <c r="EY80">
        <v>4080323</v>
      </c>
      <c r="EZ80">
        <v>1819603</v>
      </c>
      <c r="FA80">
        <v>170612</v>
      </c>
      <c r="FB80">
        <v>1292099</v>
      </c>
      <c r="FC80">
        <v>3787127</v>
      </c>
      <c r="FD80">
        <v>2302564</v>
      </c>
      <c r="FG80">
        <v>418691</v>
      </c>
      <c r="FH80">
        <v>304980</v>
      </c>
      <c r="FI80">
        <v>51449</v>
      </c>
      <c r="FJ80">
        <v>2754164</v>
      </c>
      <c r="FK80">
        <v>551448</v>
      </c>
      <c r="FL80">
        <v>663043</v>
      </c>
      <c r="FM80">
        <v>217651</v>
      </c>
      <c r="FN80">
        <v>193781</v>
      </c>
      <c r="FO80">
        <v>11090</v>
      </c>
      <c r="FQ80">
        <v>504426</v>
      </c>
      <c r="FR80">
        <v>350432</v>
      </c>
      <c r="FS80">
        <v>45372</v>
      </c>
      <c r="FT80">
        <v>7583</v>
      </c>
      <c r="FU80">
        <v>2782372</v>
      </c>
      <c r="FV80">
        <v>1352743</v>
      </c>
      <c r="FY80">
        <v>9216</v>
      </c>
      <c r="FZ80">
        <v>11065</v>
      </c>
      <c r="GA80">
        <v>-1045384</v>
      </c>
      <c r="GB80">
        <v>-2754164</v>
      </c>
      <c r="GC80">
        <v>28868</v>
      </c>
      <c r="GE80">
        <v>119163</v>
      </c>
      <c r="GF80">
        <v>1292099</v>
      </c>
      <c r="GG80">
        <v>1856151</v>
      </c>
      <c r="GH80">
        <v>-109322</v>
      </c>
      <c r="GI80">
        <v>246615</v>
      </c>
      <c r="GJ80">
        <v>359402</v>
      </c>
      <c r="GK80">
        <v>2086641</v>
      </c>
      <c r="GL80">
        <v>246615</v>
      </c>
      <c r="GO80">
        <v>-343351</v>
      </c>
      <c r="GZ80">
        <v>0</v>
      </c>
      <c r="HA80">
        <v>13141</v>
      </c>
      <c r="HB80">
        <v>13141</v>
      </c>
      <c r="HC80">
        <v>10010</v>
      </c>
      <c r="HD80">
        <v>10010</v>
      </c>
      <c r="HF80">
        <v>11044</v>
      </c>
      <c r="HG80">
        <v>9879</v>
      </c>
      <c r="HI80">
        <v>1036168</v>
      </c>
      <c r="HJ80">
        <v>2743099</v>
      </c>
      <c r="HK80">
        <v>170612</v>
      </c>
      <c r="HL80">
        <v>1292099</v>
      </c>
      <c r="HM80">
        <v>10461</v>
      </c>
      <c r="HO80">
        <v>-16125</v>
      </c>
      <c r="HP80">
        <v>-3465</v>
      </c>
      <c r="IL80">
        <v>3132</v>
      </c>
      <c r="IM80">
        <v>3132</v>
      </c>
    </row>
    <row r="81" spans="1:261">
      <c r="A81" t="s">
        <v>15332</v>
      </c>
      <c r="B81">
        <v>276114446</v>
      </c>
      <c r="C81" t="s">
        <v>8207</v>
      </c>
      <c r="D81" t="s">
        <v>15333</v>
      </c>
      <c r="E81">
        <v>17994156</v>
      </c>
      <c r="F81" t="s">
        <v>8209</v>
      </c>
      <c r="G81" t="s">
        <v>3936</v>
      </c>
      <c r="H81" t="s">
        <v>3931</v>
      </c>
      <c r="I81" t="s">
        <v>3932</v>
      </c>
      <c r="T81">
        <v>22765</v>
      </c>
      <c r="U81">
        <v>25488</v>
      </c>
      <c r="AF81">
        <v>30</v>
      </c>
      <c r="AG81">
        <v>30</v>
      </c>
      <c r="AL81">
        <v>125119</v>
      </c>
      <c r="AM81">
        <v>98706</v>
      </c>
      <c r="AP81">
        <v>1549</v>
      </c>
      <c r="AQ81">
        <v>539</v>
      </c>
      <c r="BH81">
        <v>8125</v>
      </c>
      <c r="BI81">
        <v>13263</v>
      </c>
      <c r="BL81">
        <v>7937</v>
      </c>
      <c r="BM81">
        <v>4610</v>
      </c>
      <c r="BV81">
        <v>1</v>
      </c>
      <c r="BW81">
        <v>1</v>
      </c>
      <c r="BX81">
        <v>120612</v>
      </c>
      <c r="BY81">
        <v>85585</v>
      </c>
      <c r="CD81">
        <v>149463</v>
      </c>
      <c r="CE81">
        <v>124763</v>
      </c>
      <c r="CP81">
        <v>6214</v>
      </c>
      <c r="CQ81">
        <v>2661</v>
      </c>
      <c r="CT81">
        <v>3062</v>
      </c>
      <c r="CU81">
        <v>2948</v>
      </c>
      <c r="CV81">
        <v>7880</v>
      </c>
      <c r="CW81">
        <v>7590</v>
      </c>
      <c r="DD81">
        <v>63150</v>
      </c>
      <c r="DE81">
        <v>60257</v>
      </c>
      <c r="DF81">
        <v>45994</v>
      </c>
      <c r="DG81">
        <v>47058</v>
      </c>
    </row>
    <row r="82" spans="1:261">
      <c r="A82" t="s">
        <v>15334</v>
      </c>
      <c r="B82">
        <v>2462226285</v>
      </c>
      <c r="C82" t="s">
        <v>8211</v>
      </c>
      <c r="D82" t="s">
        <v>563</v>
      </c>
      <c r="E82">
        <v>18824268</v>
      </c>
      <c r="F82" t="s">
        <v>8212</v>
      </c>
      <c r="G82" t="s">
        <v>3960</v>
      </c>
      <c r="H82" t="s">
        <v>3931</v>
      </c>
      <c r="I82" t="s">
        <v>3932</v>
      </c>
      <c r="AF82">
        <v>9189</v>
      </c>
      <c r="AG82">
        <v>9226</v>
      </c>
      <c r="AL82">
        <v>37981</v>
      </c>
      <c r="AM82">
        <v>38160</v>
      </c>
      <c r="AP82">
        <v>3426</v>
      </c>
      <c r="AQ82">
        <v>1459</v>
      </c>
      <c r="BH82">
        <v>31968</v>
      </c>
      <c r="BI82">
        <v>29956</v>
      </c>
      <c r="BL82">
        <v>15080</v>
      </c>
      <c r="BM82">
        <v>15080</v>
      </c>
      <c r="BV82">
        <v>3066</v>
      </c>
      <c r="BW82">
        <v>3066</v>
      </c>
      <c r="BX82">
        <v>482</v>
      </c>
      <c r="BY82">
        <v>743</v>
      </c>
      <c r="CD82">
        <v>50596</v>
      </c>
      <c r="CE82">
        <v>48845</v>
      </c>
      <c r="CN82">
        <v>4901</v>
      </c>
      <c r="CO82">
        <v>5858</v>
      </c>
      <c r="CP82">
        <v>691</v>
      </c>
      <c r="CQ82">
        <v>2370</v>
      </c>
      <c r="CT82">
        <v>253</v>
      </c>
      <c r="CU82">
        <v>322</v>
      </c>
      <c r="CV82">
        <v>2012</v>
      </c>
      <c r="CW82">
        <v>2562</v>
      </c>
      <c r="DF82">
        <v>1945</v>
      </c>
      <c r="DG82">
        <v>604</v>
      </c>
    </row>
    <row r="83" spans="1:261">
      <c r="A83" t="s">
        <v>15335</v>
      </c>
      <c r="B83">
        <v>2312143512</v>
      </c>
      <c r="C83" t="s">
        <v>8214</v>
      </c>
      <c r="D83" t="s">
        <v>15336</v>
      </c>
      <c r="E83">
        <v>17718815</v>
      </c>
      <c r="F83" t="s">
        <v>8215</v>
      </c>
      <c r="G83" t="s">
        <v>3978</v>
      </c>
      <c r="H83" t="s">
        <v>3931</v>
      </c>
      <c r="I83" t="s">
        <v>3932</v>
      </c>
      <c r="T83">
        <v>16</v>
      </c>
      <c r="U83">
        <v>59</v>
      </c>
      <c r="AF83">
        <v>2</v>
      </c>
      <c r="AG83">
        <v>4</v>
      </c>
      <c r="AL83">
        <v>20081</v>
      </c>
      <c r="AM83">
        <v>15545</v>
      </c>
      <c r="AP83">
        <v>20</v>
      </c>
      <c r="AQ83">
        <v>85</v>
      </c>
      <c r="BH83">
        <v>15758</v>
      </c>
      <c r="BI83">
        <v>14917</v>
      </c>
      <c r="BL83">
        <v>4217</v>
      </c>
      <c r="BM83">
        <v>600</v>
      </c>
      <c r="BX83">
        <v>144</v>
      </c>
      <c r="BY83">
        <v>176</v>
      </c>
      <c r="CD83">
        <v>20119</v>
      </c>
      <c r="CE83">
        <v>15693</v>
      </c>
      <c r="CN83">
        <v>8005</v>
      </c>
      <c r="CO83">
        <v>4894</v>
      </c>
      <c r="CP83">
        <v>4265</v>
      </c>
      <c r="CQ83">
        <v>2425</v>
      </c>
      <c r="CT83">
        <v>343</v>
      </c>
      <c r="CU83">
        <v>244</v>
      </c>
      <c r="CV83">
        <v>840</v>
      </c>
      <c r="CW83">
        <v>621</v>
      </c>
      <c r="DD83">
        <v>3191</v>
      </c>
      <c r="DE83">
        <v>2545</v>
      </c>
      <c r="DF83">
        <v>5748</v>
      </c>
      <c r="DG83">
        <v>4149</v>
      </c>
    </row>
    <row r="84" spans="1:261">
      <c r="A84" t="s">
        <v>15337</v>
      </c>
      <c r="B84">
        <v>8602183821</v>
      </c>
      <c r="C84" t="s">
        <v>3939</v>
      </c>
      <c r="D84" t="s">
        <v>15338</v>
      </c>
      <c r="E84">
        <v>17983309</v>
      </c>
      <c r="F84" t="s">
        <v>3941</v>
      </c>
      <c r="G84" t="s">
        <v>3936</v>
      </c>
      <c r="H84" t="s">
        <v>3931</v>
      </c>
      <c r="I84" t="s">
        <v>3932</v>
      </c>
      <c r="T84">
        <v>210</v>
      </c>
      <c r="U84">
        <v>420</v>
      </c>
      <c r="X84">
        <v>58</v>
      </c>
      <c r="Y84">
        <v>154</v>
      </c>
      <c r="AF84">
        <v>688</v>
      </c>
      <c r="AG84">
        <v>719</v>
      </c>
      <c r="AL84">
        <v>34191</v>
      </c>
      <c r="AM84">
        <v>39005</v>
      </c>
      <c r="AP84">
        <v>222875</v>
      </c>
      <c r="AQ84">
        <v>120684</v>
      </c>
      <c r="BH84">
        <v>54450</v>
      </c>
      <c r="BI84">
        <v>39032</v>
      </c>
      <c r="BX84">
        <v>203572</v>
      </c>
      <c r="BY84">
        <v>121950</v>
      </c>
      <c r="CD84">
        <v>258022</v>
      </c>
      <c r="CE84">
        <v>160982</v>
      </c>
      <c r="CN84">
        <v>77522</v>
      </c>
      <c r="CO84">
        <v>212035</v>
      </c>
      <c r="CP84">
        <v>1396</v>
      </c>
      <c r="CQ84">
        <v>12097</v>
      </c>
      <c r="CT84">
        <v>17498</v>
      </c>
      <c r="CU84">
        <v>9159</v>
      </c>
      <c r="CV84">
        <v>113373</v>
      </c>
      <c r="CW84">
        <v>108010</v>
      </c>
      <c r="DD84">
        <v>98718</v>
      </c>
      <c r="DE84">
        <v>3638</v>
      </c>
      <c r="DF84">
        <v>43973</v>
      </c>
      <c r="DG84">
        <v>86407</v>
      </c>
    </row>
    <row r="85" spans="1:261">
      <c r="A85" t="s">
        <v>15339</v>
      </c>
      <c r="B85">
        <v>6658459228</v>
      </c>
      <c r="C85" t="s">
        <v>3988</v>
      </c>
      <c r="D85" t="s">
        <v>15340</v>
      </c>
      <c r="E85">
        <v>18941753</v>
      </c>
      <c r="F85" t="s">
        <v>8218</v>
      </c>
      <c r="G85" t="s">
        <v>3936</v>
      </c>
      <c r="H85" t="s">
        <v>3931</v>
      </c>
      <c r="I85" t="s">
        <v>3932</v>
      </c>
      <c r="AF85">
        <v>10613</v>
      </c>
      <c r="AG85">
        <v>10613</v>
      </c>
      <c r="AL85">
        <v>75174</v>
      </c>
      <c r="AM85">
        <v>42218</v>
      </c>
      <c r="AP85">
        <v>14543</v>
      </c>
      <c r="AQ85">
        <v>7092</v>
      </c>
      <c r="BH85">
        <v>26490</v>
      </c>
      <c r="BI85">
        <v>26077</v>
      </c>
      <c r="BX85">
        <v>73840</v>
      </c>
      <c r="BY85">
        <v>33847</v>
      </c>
      <c r="CD85">
        <v>100330</v>
      </c>
      <c r="CE85">
        <v>59924</v>
      </c>
      <c r="CP85">
        <v>24</v>
      </c>
      <c r="CQ85">
        <v>35</v>
      </c>
      <c r="CT85">
        <v>263</v>
      </c>
      <c r="CU85">
        <v>193</v>
      </c>
      <c r="CV85">
        <v>413</v>
      </c>
      <c r="CW85">
        <v>2850</v>
      </c>
      <c r="DD85">
        <v>9242</v>
      </c>
      <c r="DE85">
        <v>8754</v>
      </c>
      <c r="DF85">
        <v>8542</v>
      </c>
      <c r="DG85">
        <v>5676</v>
      </c>
    </row>
    <row r="86" spans="1:261">
      <c r="A86" t="s">
        <v>15341</v>
      </c>
      <c r="B86">
        <v>6316201956</v>
      </c>
      <c r="C86" t="s">
        <v>3966</v>
      </c>
      <c r="D86" t="s">
        <v>15342</v>
      </c>
      <c r="E86">
        <v>18728451</v>
      </c>
      <c r="F86" t="s">
        <v>3967</v>
      </c>
      <c r="G86" t="s">
        <v>3960</v>
      </c>
      <c r="I86" t="s">
        <v>3932</v>
      </c>
      <c r="T86">
        <v>9610</v>
      </c>
      <c r="U86">
        <v>12708</v>
      </c>
      <c r="AF86">
        <v>0</v>
      </c>
      <c r="AL86">
        <v>62253</v>
      </c>
      <c r="AM86">
        <v>55477</v>
      </c>
      <c r="AP86">
        <v>3466</v>
      </c>
      <c r="AQ86">
        <v>1815</v>
      </c>
      <c r="BH86">
        <v>64722</v>
      </c>
      <c r="BI86">
        <v>55349</v>
      </c>
      <c r="BL86">
        <v>1693</v>
      </c>
      <c r="BV86">
        <v>1500</v>
      </c>
      <c r="BX86">
        <v>2071</v>
      </c>
      <c r="BY86">
        <v>14651</v>
      </c>
      <c r="CD86">
        <v>75329</v>
      </c>
      <c r="CE86">
        <v>70000</v>
      </c>
      <c r="CL86">
        <v>1105</v>
      </c>
      <c r="CM86">
        <v>98</v>
      </c>
      <c r="CN86">
        <v>55979</v>
      </c>
      <c r="CO86">
        <v>44349</v>
      </c>
      <c r="CP86">
        <v>3321</v>
      </c>
      <c r="CQ86">
        <v>4199</v>
      </c>
      <c r="CT86">
        <v>2184</v>
      </c>
      <c r="CU86">
        <v>2064</v>
      </c>
      <c r="CV86">
        <v>9372</v>
      </c>
      <c r="CW86">
        <v>-4842</v>
      </c>
      <c r="DD86">
        <v>948</v>
      </c>
      <c r="DE86">
        <v>13451</v>
      </c>
      <c r="DF86">
        <v>40945</v>
      </c>
      <c r="DG86">
        <v>56281</v>
      </c>
    </row>
    <row r="87" spans="1:261">
      <c r="A87" t="s">
        <v>15343</v>
      </c>
      <c r="B87">
        <v>7805646537</v>
      </c>
      <c r="C87" t="s">
        <v>8220</v>
      </c>
      <c r="D87" t="s">
        <v>15344</v>
      </c>
      <c r="E87">
        <v>18406627</v>
      </c>
      <c r="F87" t="s">
        <v>8221</v>
      </c>
      <c r="G87" t="s">
        <v>3936</v>
      </c>
      <c r="H87" t="s">
        <v>3931</v>
      </c>
      <c r="I87" t="s">
        <v>3932</v>
      </c>
      <c r="L87">
        <v>7885</v>
      </c>
      <c r="M87">
        <v>833</v>
      </c>
      <c r="T87">
        <v>8271</v>
      </c>
      <c r="U87">
        <v>2824</v>
      </c>
      <c r="Z87">
        <v>86</v>
      </c>
      <c r="AD87">
        <v>16241</v>
      </c>
      <c r="AE87">
        <v>3657</v>
      </c>
      <c r="AF87">
        <v>0</v>
      </c>
      <c r="AJ87">
        <v>0</v>
      </c>
      <c r="AL87">
        <v>7705</v>
      </c>
      <c r="AM87">
        <v>33373</v>
      </c>
      <c r="AN87">
        <v>910217</v>
      </c>
      <c r="AO87">
        <v>426247</v>
      </c>
      <c r="AP87">
        <v>19510</v>
      </c>
      <c r="AQ87">
        <v>1203</v>
      </c>
      <c r="AR87">
        <v>136</v>
      </c>
      <c r="AS87">
        <v>422</v>
      </c>
      <c r="AT87">
        <v>937567</v>
      </c>
      <c r="AU87">
        <v>461245</v>
      </c>
      <c r="AV87">
        <v>10</v>
      </c>
      <c r="AW87">
        <v>10</v>
      </c>
      <c r="BF87">
        <v>101846</v>
      </c>
      <c r="BG87">
        <v>144488</v>
      </c>
      <c r="BH87">
        <v>101856</v>
      </c>
      <c r="BI87">
        <v>144498</v>
      </c>
      <c r="BL87">
        <v>1500</v>
      </c>
      <c r="BN87">
        <v>78</v>
      </c>
      <c r="BO87">
        <v>599</v>
      </c>
      <c r="BP87">
        <v>2980</v>
      </c>
      <c r="BT87">
        <v>2004</v>
      </c>
      <c r="BU87">
        <v>3423</v>
      </c>
      <c r="BV87">
        <v>208</v>
      </c>
      <c r="BX87">
        <v>846760</v>
      </c>
      <c r="BY87">
        <v>316982</v>
      </c>
      <c r="CB87">
        <v>849948</v>
      </c>
      <c r="CC87">
        <v>316982</v>
      </c>
      <c r="CD87">
        <v>953808</v>
      </c>
      <c r="CE87">
        <v>464902</v>
      </c>
      <c r="CF87">
        <v>339239</v>
      </c>
      <c r="CG87">
        <v>92550</v>
      </c>
      <c r="CH87">
        <v>84059</v>
      </c>
      <c r="CI87">
        <v>48343</v>
      </c>
      <c r="CJ87">
        <v>1075</v>
      </c>
      <c r="CK87">
        <v>1447</v>
      </c>
      <c r="CL87">
        <v>239</v>
      </c>
      <c r="CM87">
        <v>305</v>
      </c>
      <c r="CN87">
        <v>869</v>
      </c>
      <c r="CO87">
        <v>133</v>
      </c>
      <c r="CP87">
        <v>41871</v>
      </c>
      <c r="CQ87">
        <v>44547</v>
      </c>
      <c r="CR87">
        <v>43893</v>
      </c>
      <c r="CS87">
        <v>5071</v>
      </c>
      <c r="CT87">
        <v>-8711</v>
      </c>
      <c r="CU87">
        <v>-1924</v>
      </c>
      <c r="CV87">
        <v>35182</v>
      </c>
      <c r="CW87">
        <v>3147</v>
      </c>
      <c r="CX87">
        <v>8718</v>
      </c>
      <c r="CY87">
        <v>1325</v>
      </c>
      <c r="CZ87">
        <v>8</v>
      </c>
      <c r="DA87">
        <v>-599</v>
      </c>
      <c r="DB87">
        <v>35182</v>
      </c>
      <c r="DC87">
        <v>3147</v>
      </c>
      <c r="DD87">
        <v>473826</v>
      </c>
      <c r="DE87">
        <v>154211</v>
      </c>
      <c r="DF87">
        <v>50528</v>
      </c>
      <c r="DG87">
        <v>13318</v>
      </c>
      <c r="DH87">
        <v>423298</v>
      </c>
      <c r="DI87">
        <v>140893</v>
      </c>
      <c r="DJ87">
        <v>10</v>
      </c>
      <c r="DK87">
        <v>141357</v>
      </c>
      <c r="DL87">
        <v>141367</v>
      </c>
      <c r="DM87">
        <v>0</v>
      </c>
      <c r="DN87">
        <v>3146</v>
      </c>
      <c r="DO87">
        <v>3146</v>
      </c>
      <c r="DP87">
        <v>35182</v>
      </c>
      <c r="DQ87">
        <v>35182</v>
      </c>
      <c r="DR87">
        <v>10</v>
      </c>
      <c r="DS87">
        <v>144488</v>
      </c>
      <c r="DT87">
        <v>144498</v>
      </c>
      <c r="DU87">
        <v>0</v>
      </c>
      <c r="DV87">
        <v>35182</v>
      </c>
      <c r="DW87">
        <v>35182</v>
      </c>
      <c r="DX87">
        <v>10</v>
      </c>
      <c r="DY87">
        <v>101846</v>
      </c>
      <c r="DZ87">
        <v>101856</v>
      </c>
      <c r="EA87">
        <v>3146</v>
      </c>
      <c r="EB87">
        <v>-15</v>
      </c>
      <c r="EC87">
        <v>144498</v>
      </c>
      <c r="EG87">
        <v>3146</v>
      </c>
      <c r="EH87">
        <v>-15</v>
      </c>
      <c r="EI87">
        <v>144498</v>
      </c>
      <c r="EJ87">
        <v>3146</v>
      </c>
      <c r="EK87">
        <v>-15</v>
      </c>
      <c r="EL87">
        <v>144488</v>
      </c>
      <c r="EP87">
        <v>3146</v>
      </c>
      <c r="EQ87">
        <v>-15</v>
      </c>
      <c r="ER87">
        <v>144488</v>
      </c>
      <c r="EY87">
        <v>101856</v>
      </c>
      <c r="EZ87">
        <v>144498</v>
      </c>
      <c r="FA87">
        <v>12600</v>
      </c>
      <c r="FB87">
        <v>1838</v>
      </c>
      <c r="FC87">
        <v>0</v>
      </c>
      <c r="FD87">
        <v>4</v>
      </c>
      <c r="FE87">
        <v>315</v>
      </c>
      <c r="FF87">
        <v>11043</v>
      </c>
      <c r="FG87">
        <v>275796</v>
      </c>
      <c r="FH87">
        <v>155197</v>
      </c>
      <c r="FI87">
        <v>74031</v>
      </c>
      <c r="FJ87">
        <v>5670</v>
      </c>
      <c r="FK87">
        <v>78435</v>
      </c>
      <c r="FL87">
        <v>81750</v>
      </c>
      <c r="FM87">
        <v>53357</v>
      </c>
      <c r="FN87">
        <v>13614</v>
      </c>
      <c r="FQ87">
        <v>37492</v>
      </c>
      <c r="FR87">
        <v>18473</v>
      </c>
      <c r="FS87">
        <v>27091</v>
      </c>
      <c r="FT87">
        <v>48350</v>
      </c>
      <c r="FU87">
        <v>79736</v>
      </c>
      <c r="FV87">
        <v>3991</v>
      </c>
      <c r="GA87">
        <v>12600</v>
      </c>
      <c r="GB87">
        <v>1838</v>
      </c>
      <c r="GC87">
        <v>8031</v>
      </c>
      <c r="GD87">
        <v>5670</v>
      </c>
      <c r="GE87">
        <v>-74031</v>
      </c>
      <c r="GF87">
        <v>-5670</v>
      </c>
      <c r="GG87">
        <v>18305</v>
      </c>
      <c r="GH87">
        <v>159</v>
      </c>
      <c r="GI87">
        <v>1203</v>
      </c>
      <c r="GJ87">
        <v>977</v>
      </c>
      <c r="GK87">
        <v>19508</v>
      </c>
      <c r="GL87">
        <v>1136</v>
      </c>
      <c r="GM87">
        <v>0</v>
      </c>
      <c r="GN87">
        <v>0</v>
      </c>
      <c r="GT87">
        <v>0</v>
      </c>
      <c r="GU87">
        <v>15</v>
      </c>
      <c r="GV87">
        <v>15</v>
      </c>
      <c r="GZ87">
        <v>0</v>
      </c>
      <c r="HA87">
        <v>77823</v>
      </c>
      <c r="HB87">
        <v>77823</v>
      </c>
      <c r="HC87">
        <v>77412</v>
      </c>
      <c r="HD87">
        <v>77412</v>
      </c>
      <c r="HH87">
        <v>12600</v>
      </c>
      <c r="HM87">
        <v>66000</v>
      </c>
      <c r="HZ87">
        <v>15</v>
      </c>
      <c r="IA87">
        <v>15</v>
      </c>
      <c r="IB87">
        <v>1838</v>
      </c>
    </row>
    <row r="88" spans="1:261">
      <c r="A88" t="s">
        <v>15345</v>
      </c>
      <c r="B88">
        <v>7709653027</v>
      </c>
      <c r="C88" t="s">
        <v>8223</v>
      </c>
      <c r="D88" t="s">
        <v>15346</v>
      </c>
      <c r="E88">
        <v>19097396</v>
      </c>
      <c r="F88" t="s">
        <v>8224</v>
      </c>
      <c r="G88" t="s">
        <v>3936</v>
      </c>
      <c r="H88" t="s">
        <v>3931</v>
      </c>
      <c r="I88" t="s">
        <v>3932</v>
      </c>
      <c r="L88">
        <v>396</v>
      </c>
      <c r="AD88">
        <v>396</v>
      </c>
      <c r="AE88">
        <v>0</v>
      </c>
      <c r="AF88">
        <v>1</v>
      </c>
      <c r="AG88">
        <v>1</v>
      </c>
      <c r="AL88">
        <v>8049</v>
      </c>
      <c r="AM88">
        <v>5122</v>
      </c>
      <c r="AN88">
        <v>32398</v>
      </c>
      <c r="AO88">
        <v>6366</v>
      </c>
      <c r="AP88">
        <v>3617</v>
      </c>
      <c r="AQ88">
        <v>5500</v>
      </c>
      <c r="AR88">
        <v>227</v>
      </c>
      <c r="AT88">
        <v>44293</v>
      </c>
      <c r="AU88">
        <v>16988</v>
      </c>
      <c r="AV88">
        <v>1000</v>
      </c>
      <c r="AW88">
        <v>1000</v>
      </c>
      <c r="BF88">
        <v>15715</v>
      </c>
      <c r="BG88">
        <v>5951</v>
      </c>
      <c r="BH88">
        <v>16715</v>
      </c>
      <c r="BI88">
        <v>6951</v>
      </c>
      <c r="BV88">
        <v>20320</v>
      </c>
      <c r="BW88">
        <v>6511</v>
      </c>
      <c r="BX88">
        <v>7655</v>
      </c>
      <c r="BY88">
        <v>3525</v>
      </c>
      <c r="CB88">
        <v>27974</v>
      </c>
      <c r="CC88">
        <v>10037</v>
      </c>
      <c r="CD88">
        <v>44689</v>
      </c>
      <c r="CE88">
        <v>16988</v>
      </c>
      <c r="CF88">
        <v>48728</v>
      </c>
      <c r="CG88">
        <v>42730</v>
      </c>
      <c r="CH88">
        <v>-5151</v>
      </c>
      <c r="CI88">
        <v>5507</v>
      </c>
      <c r="CL88">
        <v>1400</v>
      </c>
      <c r="CM88">
        <v>549</v>
      </c>
      <c r="CN88">
        <v>22312</v>
      </c>
      <c r="CO88">
        <v>125</v>
      </c>
      <c r="CP88">
        <v>3120</v>
      </c>
      <c r="CQ88">
        <v>82</v>
      </c>
      <c r="CR88">
        <v>12641</v>
      </c>
      <c r="CS88">
        <v>5001</v>
      </c>
      <c r="CT88">
        <v>-842</v>
      </c>
      <c r="CU88">
        <v>-826</v>
      </c>
      <c r="CV88">
        <v>11763</v>
      </c>
      <c r="CW88">
        <v>4175</v>
      </c>
      <c r="CX88">
        <v>842</v>
      </c>
      <c r="CY88">
        <v>826</v>
      </c>
      <c r="DB88">
        <v>11763</v>
      </c>
      <c r="DC88">
        <v>4175</v>
      </c>
      <c r="DD88">
        <v>51248</v>
      </c>
      <c r="DE88">
        <v>55025</v>
      </c>
      <c r="DF88">
        <v>7671</v>
      </c>
      <c r="DG88">
        <v>6788</v>
      </c>
      <c r="DH88">
        <v>43577</v>
      </c>
      <c r="DI88">
        <v>48237</v>
      </c>
      <c r="GO88">
        <v>-36</v>
      </c>
    </row>
    <row r="89" spans="1:261">
      <c r="A89" t="s">
        <v>8225</v>
      </c>
      <c r="B89">
        <v>7451274751</v>
      </c>
      <c r="C89" t="s">
        <v>8226</v>
      </c>
      <c r="D89" t="s">
        <v>15347</v>
      </c>
      <c r="E89">
        <v>19003850</v>
      </c>
      <c r="F89" t="s">
        <v>8228</v>
      </c>
      <c r="G89" t="s">
        <v>3936</v>
      </c>
      <c r="I89" t="s">
        <v>3932</v>
      </c>
      <c r="AL89">
        <v>24461</v>
      </c>
      <c r="AM89">
        <v>29513</v>
      </c>
      <c r="AP89">
        <v>226</v>
      </c>
      <c r="AQ89">
        <v>511</v>
      </c>
      <c r="BH89">
        <v>24387</v>
      </c>
      <c r="BI89">
        <v>27415</v>
      </c>
      <c r="BL89">
        <v>300</v>
      </c>
      <c r="BM89">
        <v>2609</v>
      </c>
      <c r="BV89">
        <v>0</v>
      </c>
      <c r="BW89">
        <v>0</v>
      </c>
      <c r="BX89">
        <v>0</v>
      </c>
      <c r="BY89">
        <v>0</v>
      </c>
      <c r="CD89">
        <v>24687</v>
      </c>
      <c r="CE89">
        <v>30024</v>
      </c>
      <c r="CN89">
        <v>0</v>
      </c>
      <c r="CO89">
        <v>0</v>
      </c>
      <c r="CP89">
        <v>0</v>
      </c>
      <c r="CQ89">
        <v>0</v>
      </c>
      <c r="CT89">
        <v>158</v>
      </c>
      <c r="CU89">
        <v>127</v>
      </c>
      <c r="CV89">
        <v>-442</v>
      </c>
      <c r="CW89">
        <v>184</v>
      </c>
      <c r="DD89">
        <v>5396</v>
      </c>
      <c r="DE89">
        <v>4248</v>
      </c>
      <c r="DF89">
        <v>5680</v>
      </c>
      <c r="DG89">
        <v>3937</v>
      </c>
      <c r="DJ89">
        <v>10</v>
      </c>
      <c r="DK89">
        <v>6145</v>
      </c>
      <c r="DL89">
        <v>27231</v>
      </c>
      <c r="DM89">
        <v>90</v>
      </c>
      <c r="DO89">
        <v>90</v>
      </c>
      <c r="DR89">
        <v>100</v>
      </c>
      <c r="DS89">
        <v>6145</v>
      </c>
      <c r="DT89">
        <v>27321</v>
      </c>
      <c r="DX89">
        <v>100</v>
      </c>
      <c r="DY89">
        <v>3211</v>
      </c>
      <c r="DZ89">
        <v>24387</v>
      </c>
      <c r="EY89">
        <v>24387</v>
      </c>
      <c r="EZ89">
        <v>27415</v>
      </c>
      <c r="GS89">
        <v>0</v>
      </c>
      <c r="GY89">
        <v>0</v>
      </c>
      <c r="GZ89">
        <v>0</v>
      </c>
      <c r="HA89">
        <v>2934</v>
      </c>
      <c r="HB89">
        <v>2934</v>
      </c>
      <c r="HE89">
        <v>0</v>
      </c>
      <c r="HS89">
        <v>21076</v>
      </c>
      <c r="HT89">
        <v>21076</v>
      </c>
      <c r="HU89">
        <v>21076</v>
      </c>
      <c r="IC89">
        <v>0</v>
      </c>
      <c r="ID89">
        <v>0</v>
      </c>
      <c r="IE89">
        <v>0</v>
      </c>
      <c r="IL89">
        <v>2492</v>
      </c>
      <c r="IM89">
        <v>2492</v>
      </c>
      <c r="IP89">
        <v>442</v>
      </c>
      <c r="IQ89">
        <v>442</v>
      </c>
      <c r="IZ89">
        <v>90</v>
      </c>
      <c r="JA89">
        <v>90</v>
      </c>
    </row>
    <row r="90" spans="1:261">
      <c r="A90" t="s">
        <v>15348</v>
      </c>
      <c r="B90">
        <v>3443130766</v>
      </c>
      <c r="C90" t="s">
        <v>8230</v>
      </c>
      <c r="D90" t="s">
        <v>15349</v>
      </c>
      <c r="E90">
        <v>19102016</v>
      </c>
      <c r="F90" t="s">
        <v>8231</v>
      </c>
      <c r="G90" t="s">
        <v>3936</v>
      </c>
      <c r="H90" t="s">
        <v>3931</v>
      </c>
      <c r="I90" t="s">
        <v>3932</v>
      </c>
      <c r="T90">
        <v>4126</v>
      </c>
      <c r="U90">
        <v>4282</v>
      </c>
      <c r="AD90">
        <v>4126</v>
      </c>
      <c r="AE90">
        <v>4282</v>
      </c>
      <c r="AF90">
        <v>724</v>
      </c>
      <c r="AG90">
        <v>385</v>
      </c>
      <c r="AJ90">
        <v>2</v>
      </c>
      <c r="AK90">
        <v>2</v>
      </c>
      <c r="AL90">
        <v>284627</v>
      </c>
      <c r="AM90">
        <v>309755</v>
      </c>
      <c r="AN90">
        <v>8798</v>
      </c>
      <c r="AO90">
        <v>9142</v>
      </c>
      <c r="AP90">
        <v>862</v>
      </c>
      <c r="AQ90">
        <v>452</v>
      </c>
      <c r="AR90">
        <v>265</v>
      </c>
      <c r="AT90">
        <v>295278</v>
      </c>
      <c r="AU90">
        <v>319736</v>
      </c>
      <c r="AV90">
        <v>20</v>
      </c>
      <c r="AW90">
        <v>20</v>
      </c>
      <c r="BF90">
        <v>12533</v>
      </c>
      <c r="BG90">
        <v>9622</v>
      </c>
      <c r="BH90">
        <v>12553</v>
      </c>
      <c r="BI90">
        <v>9642</v>
      </c>
      <c r="BL90">
        <v>1100</v>
      </c>
      <c r="BM90">
        <v>361</v>
      </c>
      <c r="BT90">
        <v>1100</v>
      </c>
      <c r="BU90">
        <v>361</v>
      </c>
      <c r="BV90">
        <v>1309</v>
      </c>
      <c r="BW90">
        <v>1239</v>
      </c>
      <c r="BX90">
        <v>3246</v>
      </c>
      <c r="BY90">
        <v>10886</v>
      </c>
      <c r="BZ90">
        <v>281197</v>
      </c>
      <c r="CA90">
        <v>301890</v>
      </c>
      <c r="CB90">
        <v>285751</v>
      </c>
      <c r="CC90">
        <v>314015</v>
      </c>
      <c r="CD90">
        <v>299404</v>
      </c>
      <c r="CE90">
        <v>324018</v>
      </c>
      <c r="CH90">
        <v>-14685</v>
      </c>
      <c r="CI90">
        <v>-4723</v>
      </c>
      <c r="CN90">
        <v>20694</v>
      </c>
      <c r="CO90">
        <v>2146</v>
      </c>
      <c r="CP90">
        <v>872</v>
      </c>
      <c r="CQ90">
        <v>403</v>
      </c>
      <c r="CR90">
        <v>5137</v>
      </c>
      <c r="CS90">
        <v>-2980</v>
      </c>
      <c r="CT90">
        <v>-453</v>
      </c>
      <c r="CU90">
        <v>-429</v>
      </c>
      <c r="CV90">
        <v>4684</v>
      </c>
      <c r="CW90">
        <v>-3474</v>
      </c>
      <c r="DB90">
        <v>4684</v>
      </c>
      <c r="DC90">
        <v>-3474</v>
      </c>
      <c r="DD90">
        <v>765</v>
      </c>
      <c r="DE90">
        <v>969</v>
      </c>
      <c r="DF90">
        <v>15450</v>
      </c>
      <c r="DG90">
        <v>5692</v>
      </c>
      <c r="DH90">
        <v>-14685</v>
      </c>
      <c r="DI90">
        <v>-4723</v>
      </c>
      <c r="DJ90">
        <v>20</v>
      </c>
      <c r="DK90">
        <v>13112</v>
      </c>
      <c r="DL90">
        <v>13132</v>
      </c>
      <c r="DP90">
        <v>4667</v>
      </c>
      <c r="DQ90">
        <v>4667</v>
      </c>
      <c r="DR90">
        <v>20</v>
      </c>
      <c r="DS90">
        <v>9622</v>
      </c>
      <c r="DT90">
        <v>9642</v>
      </c>
      <c r="DU90">
        <v>0</v>
      </c>
      <c r="DV90">
        <v>4667</v>
      </c>
      <c r="DW90">
        <v>4667</v>
      </c>
      <c r="DX90">
        <v>20</v>
      </c>
      <c r="DY90">
        <v>12533</v>
      </c>
      <c r="DZ90">
        <v>12553</v>
      </c>
      <c r="EA90">
        <v>-3474</v>
      </c>
      <c r="EB90">
        <v>-16</v>
      </c>
      <c r="EC90">
        <v>9642</v>
      </c>
      <c r="ED90">
        <v>-16</v>
      </c>
      <c r="EE90">
        <v>0</v>
      </c>
      <c r="EF90">
        <v>-16</v>
      </c>
      <c r="EG90">
        <v>-3490</v>
      </c>
      <c r="EH90">
        <v>-16</v>
      </c>
      <c r="EI90">
        <v>9626</v>
      </c>
      <c r="EJ90">
        <v>-3474</v>
      </c>
      <c r="EK90">
        <v>-16</v>
      </c>
      <c r="EL90">
        <v>9622</v>
      </c>
      <c r="EM90">
        <v>-16</v>
      </c>
      <c r="EN90">
        <v>0</v>
      </c>
      <c r="EO90">
        <v>-16</v>
      </c>
      <c r="EP90">
        <v>-3490</v>
      </c>
      <c r="EQ90">
        <v>-16</v>
      </c>
      <c r="ER90">
        <v>9606</v>
      </c>
      <c r="EY90">
        <v>12547</v>
      </c>
      <c r="EZ90">
        <v>311526</v>
      </c>
      <c r="FA90">
        <v>1100</v>
      </c>
      <c r="FB90">
        <v>11346</v>
      </c>
      <c r="FC90">
        <v>1302</v>
      </c>
      <c r="FD90">
        <v>816</v>
      </c>
      <c r="FG90">
        <v>12218</v>
      </c>
      <c r="FH90">
        <v>10530</v>
      </c>
      <c r="FI90">
        <v>724</v>
      </c>
      <c r="FJ90">
        <v>1739</v>
      </c>
      <c r="FK90">
        <v>9681</v>
      </c>
      <c r="FL90">
        <v>6172</v>
      </c>
      <c r="FM90">
        <v>907</v>
      </c>
      <c r="FN90">
        <v>969</v>
      </c>
      <c r="FO90">
        <v>43</v>
      </c>
      <c r="FP90">
        <v>69</v>
      </c>
      <c r="FS90">
        <v>2352</v>
      </c>
      <c r="FT90">
        <v>2251</v>
      </c>
      <c r="FU90">
        <v>537</v>
      </c>
      <c r="FV90">
        <v>1885</v>
      </c>
      <c r="GA90">
        <v>344</v>
      </c>
      <c r="GB90">
        <v>-1090</v>
      </c>
      <c r="GC90">
        <v>361</v>
      </c>
      <c r="GD90">
        <v>574</v>
      </c>
      <c r="GE90">
        <v>376</v>
      </c>
      <c r="GF90">
        <v>-1739</v>
      </c>
      <c r="GG90">
        <v>1257</v>
      </c>
      <c r="GH90">
        <v>-944</v>
      </c>
      <c r="GI90">
        <v>452</v>
      </c>
      <c r="GJ90">
        <v>444</v>
      </c>
      <c r="GK90">
        <v>1709</v>
      </c>
      <c r="GL90">
        <v>-500</v>
      </c>
      <c r="GM90">
        <v>0</v>
      </c>
      <c r="GN90">
        <v>0</v>
      </c>
      <c r="GO90">
        <v>0</v>
      </c>
      <c r="GP90">
        <v>-65</v>
      </c>
      <c r="GT90">
        <v>0</v>
      </c>
      <c r="GU90">
        <v>3474</v>
      </c>
      <c r="GV90">
        <v>3474</v>
      </c>
      <c r="GZ90">
        <v>0</v>
      </c>
      <c r="HA90">
        <v>1756</v>
      </c>
      <c r="HB90">
        <v>1756</v>
      </c>
      <c r="HC90">
        <v>1756</v>
      </c>
      <c r="HD90">
        <v>1756</v>
      </c>
      <c r="HH90">
        <v>344</v>
      </c>
      <c r="HI90">
        <v>0</v>
      </c>
      <c r="HJ90">
        <v>1090</v>
      </c>
      <c r="HK90">
        <v>1100</v>
      </c>
      <c r="HM90">
        <v>363</v>
      </c>
      <c r="HN90">
        <v>1165</v>
      </c>
      <c r="HZ90">
        <v>3474</v>
      </c>
      <c r="IA90">
        <v>3474</v>
      </c>
    </row>
    <row r="91" spans="1:261">
      <c r="A91" t="s">
        <v>15350</v>
      </c>
      <c r="B91">
        <v>3702118432</v>
      </c>
      <c r="C91" t="s">
        <v>8233</v>
      </c>
      <c r="D91" t="s">
        <v>15351</v>
      </c>
      <c r="E91">
        <v>18887072</v>
      </c>
      <c r="F91" t="s">
        <v>8234</v>
      </c>
      <c r="G91" t="s">
        <v>3978</v>
      </c>
      <c r="H91" t="s">
        <v>3931</v>
      </c>
      <c r="I91" t="s">
        <v>3932</v>
      </c>
      <c r="T91">
        <v>145</v>
      </c>
      <c r="U91">
        <v>302</v>
      </c>
      <c r="AD91">
        <v>145</v>
      </c>
      <c r="AE91">
        <v>302</v>
      </c>
      <c r="AF91">
        <v>569</v>
      </c>
      <c r="AG91">
        <v>531</v>
      </c>
      <c r="AL91">
        <v>471956</v>
      </c>
      <c r="AM91">
        <v>435008</v>
      </c>
      <c r="AN91">
        <v>2301</v>
      </c>
      <c r="AO91">
        <v>28587</v>
      </c>
      <c r="AP91">
        <v>1082</v>
      </c>
      <c r="AQ91">
        <v>1123</v>
      </c>
      <c r="AT91">
        <v>475908</v>
      </c>
      <c r="AU91">
        <v>465249</v>
      </c>
      <c r="AV91">
        <v>20</v>
      </c>
      <c r="AW91">
        <v>20</v>
      </c>
      <c r="BF91">
        <v>443940</v>
      </c>
      <c r="BG91">
        <v>438105</v>
      </c>
      <c r="BH91">
        <v>443960</v>
      </c>
      <c r="BI91">
        <v>438125</v>
      </c>
      <c r="BL91">
        <v>0</v>
      </c>
      <c r="BM91">
        <v>1000</v>
      </c>
      <c r="BT91">
        <v>0</v>
      </c>
      <c r="BU91">
        <v>1000</v>
      </c>
      <c r="BV91">
        <v>19933</v>
      </c>
      <c r="BW91">
        <v>14209</v>
      </c>
      <c r="BX91">
        <v>12160</v>
      </c>
      <c r="BY91">
        <v>12218</v>
      </c>
      <c r="CB91">
        <v>32093</v>
      </c>
      <c r="CC91">
        <v>26426</v>
      </c>
      <c r="CD91">
        <v>476053</v>
      </c>
      <c r="CE91">
        <v>465551</v>
      </c>
      <c r="CH91">
        <v>-2586</v>
      </c>
      <c r="CI91">
        <v>-64</v>
      </c>
      <c r="CL91">
        <v>4857</v>
      </c>
      <c r="CN91">
        <v>36428</v>
      </c>
      <c r="CO91">
        <v>32152</v>
      </c>
      <c r="CP91">
        <v>20763</v>
      </c>
      <c r="CQ91">
        <v>27445</v>
      </c>
      <c r="CR91">
        <v>8222</v>
      </c>
      <c r="CS91">
        <v>4643</v>
      </c>
      <c r="CT91">
        <v>-1887</v>
      </c>
      <c r="CU91">
        <v>-286</v>
      </c>
      <c r="CV91">
        <v>6335</v>
      </c>
      <c r="CW91">
        <v>4357</v>
      </c>
      <c r="CX91">
        <v>1887</v>
      </c>
      <c r="CY91">
        <v>286</v>
      </c>
      <c r="DB91">
        <v>6335</v>
      </c>
      <c r="DC91">
        <v>4357</v>
      </c>
      <c r="DD91">
        <v>245</v>
      </c>
      <c r="DE91">
        <v>187</v>
      </c>
      <c r="DF91">
        <v>2831</v>
      </c>
      <c r="DG91">
        <v>251</v>
      </c>
      <c r="DH91">
        <v>-2586</v>
      </c>
      <c r="DI91">
        <v>-64</v>
      </c>
      <c r="DJ91">
        <v>20</v>
      </c>
      <c r="DK91">
        <v>433748</v>
      </c>
      <c r="DL91">
        <v>433768</v>
      </c>
      <c r="DM91">
        <v>0</v>
      </c>
      <c r="DN91">
        <v>4357</v>
      </c>
      <c r="DO91">
        <v>4357</v>
      </c>
      <c r="DP91">
        <v>6335</v>
      </c>
      <c r="DQ91">
        <v>6335</v>
      </c>
      <c r="DR91">
        <v>20</v>
      </c>
      <c r="DS91">
        <v>438105</v>
      </c>
      <c r="DT91">
        <v>438125</v>
      </c>
      <c r="DU91">
        <v>0</v>
      </c>
      <c r="DV91">
        <v>6335</v>
      </c>
      <c r="DW91">
        <v>6335</v>
      </c>
      <c r="DX91">
        <v>20</v>
      </c>
      <c r="DY91">
        <v>443940</v>
      </c>
      <c r="DZ91">
        <v>443960</v>
      </c>
      <c r="EA91">
        <v>4357</v>
      </c>
      <c r="EB91">
        <v>0</v>
      </c>
      <c r="EC91">
        <v>438125</v>
      </c>
      <c r="EG91">
        <v>4357</v>
      </c>
      <c r="EH91">
        <v>0</v>
      </c>
      <c r="EI91">
        <v>438125</v>
      </c>
      <c r="EJ91">
        <v>4357</v>
      </c>
      <c r="EK91">
        <v>0</v>
      </c>
      <c r="EL91">
        <v>438105</v>
      </c>
      <c r="EP91">
        <v>4357</v>
      </c>
      <c r="EQ91">
        <v>0</v>
      </c>
      <c r="ER91">
        <v>438105</v>
      </c>
      <c r="EY91">
        <v>443960</v>
      </c>
      <c r="EZ91">
        <v>438125</v>
      </c>
      <c r="FA91">
        <v>3876</v>
      </c>
      <c r="FB91">
        <v>9250</v>
      </c>
      <c r="FC91">
        <v>245</v>
      </c>
      <c r="FD91">
        <v>187</v>
      </c>
      <c r="FG91">
        <v>36114</v>
      </c>
      <c r="FH91">
        <v>32322</v>
      </c>
      <c r="FI91">
        <v>8723</v>
      </c>
      <c r="FJ91">
        <v>23272</v>
      </c>
      <c r="FK91">
        <v>14873</v>
      </c>
      <c r="FL91">
        <v>13519</v>
      </c>
      <c r="FM91">
        <v>1070</v>
      </c>
      <c r="FN91">
        <v>757</v>
      </c>
      <c r="FO91">
        <v>4280</v>
      </c>
      <c r="FP91">
        <v>2384</v>
      </c>
      <c r="FS91">
        <v>11330</v>
      </c>
      <c r="FT91">
        <v>1773</v>
      </c>
      <c r="FU91">
        <v>4806</v>
      </c>
      <c r="FV91">
        <v>14076</v>
      </c>
      <c r="GC91">
        <v>8288</v>
      </c>
      <c r="GD91">
        <v>23272</v>
      </c>
      <c r="GE91">
        <v>-4847</v>
      </c>
      <c r="GF91">
        <v>-14022</v>
      </c>
      <c r="GG91">
        <v>-41</v>
      </c>
      <c r="GH91">
        <v>54</v>
      </c>
      <c r="GI91">
        <v>1123</v>
      </c>
      <c r="GJ91">
        <v>1068</v>
      </c>
      <c r="GK91">
        <v>1082</v>
      </c>
      <c r="GL91">
        <v>1122</v>
      </c>
      <c r="GM91">
        <v>0</v>
      </c>
      <c r="GN91">
        <v>0</v>
      </c>
      <c r="GZ91">
        <v>0</v>
      </c>
      <c r="HA91">
        <v>500</v>
      </c>
      <c r="HB91">
        <v>500</v>
      </c>
      <c r="HC91">
        <v>500</v>
      </c>
      <c r="HD91">
        <v>500</v>
      </c>
      <c r="HK91">
        <v>3876</v>
      </c>
      <c r="HL91">
        <v>9250</v>
      </c>
      <c r="HM91">
        <v>435</v>
      </c>
    </row>
    <row r="92" spans="1:261">
      <c r="A92" t="s">
        <v>15352</v>
      </c>
      <c r="B92">
        <v>7735145855</v>
      </c>
      <c r="C92" t="s">
        <v>8236</v>
      </c>
      <c r="D92" t="s">
        <v>633</v>
      </c>
      <c r="E92">
        <v>19139993</v>
      </c>
      <c r="F92" t="s">
        <v>8237</v>
      </c>
      <c r="G92" t="s">
        <v>3936</v>
      </c>
      <c r="H92" t="s">
        <v>3931</v>
      </c>
      <c r="I92" t="s">
        <v>3932</v>
      </c>
      <c r="AF92">
        <v>0</v>
      </c>
      <c r="AG92">
        <v>13</v>
      </c>
      <c r="AL92">
        <v>7949</v>
      </c>
      <c r="AN92">
        <v>42659</v>
      </c>
      <c r="AO92">
        <v>35840</v>
      </c>
      <c r="AP92">
        <v>61</v>
      </c>
      <c r="AQ92">
        <v>125</v>
      </c>
      <c r="AR92">
        <v>37</v>
      </c>
      <c r="AT92">
        <v>50706</v>
      </c>
      <c r="AU92">
        <v>35978</v>
      </c>
      <c r="AV92">
        <v>10</v>
      </c>
      <c r="AW92">
        <v>10</v>
      </c>
      <c r="BF92">
        <v>19901</v>
      </c>
      <c r="BG92">
        <v>13359</v>
      </c>
      <c r="BH92">
        <v>19911</v>
      </c>
      <c r="BI92">
        <v>13369</v>
      </c>
      <c r="BL92">
        <v>9210</v>
      </c>
      <c r="BT92">
        <v>9210</v>
      </c>
      <c r="BU92">
        <v>0</v>
      </c>
      <c r="BX92">
        <v>21585</v>
      </c>
      <c r="BY92">
        <v>22608</v>
      </c>
      <c r="CB92">
        <v>21585</v>
      </c>
      <c r="CC92">
        <v>22608</v>
      </c>
      <c r="CD92">
        <v>50706</v>
      </c>
      <c r="CE92">
        <v>35978</v>
      </c>
      <c r="CH92">
        <v>-5193</v>
      </c>
      <c r="CI92">
        <v>-4932</v>
      </c>
      <c r="CJ92">
        <v>44</v>
      </c>
      <c r="CN92">
        <v>862474</v>
      </c>
      <c r="CO92">
        <v>85897</v>
      </c>
      <c r="CP92">
        <v>847028</v>
      </c>
      <c r="CQ92">
        <v>79542</v>
      </c>
      <c r="CR92">
        <v>10297</v>
      </c>
      <c r="CS92">
        <v>1423</v>
      </c>
      <c r="CT92">
        <v>-3633</v>
      </c>
      <c r="CU92">
        <v>-746</v>
      </c>
      <c r="CV92">
        <v>6541</v>
      </c>
      <c r="CW92">
        <v>677</v>
      </c>
      <c r="CX92">
        <v>3633</v>
      </c>
      <c r="DB92">
        <v>6541</v>
      </c>
      <c r="DC92">
        <v>677</v>
      </c>
      <c r="DD92">
        <v>324</v>
      </c>
      <c r="DE92">
        <v>12403</v>
      </c>
      <c r="DF92">
        <v>5517</v>
      </c>
      <c r="DG92">
        <v>17335</v>
      </c>
      <c r="DH92">
        <v>-5193</v>
      </c>
      <c r="DI92">
        <v>-4932</v>
      </c>
      <c r="FA92">
        <v>5220</v>
      </c>
      <c r="FB92">
        <v>20921</v>
      </c>
      <c r="FC92">
        <v>548</v>
      </c>
      <c r="FD92">
        <v>947</v>
      </c>
      <c r="FG92">
        <v>735214</v>
      </c>
      <c r="FH92">
        <v>19974</v>
      </c>
      <c r="FI92">
        <v>9500</v>
      </c>
      <c r="FJ92">
        <v>16</v>
      </c>
      <c r="FK92">
        <v>5454</v>
      </c>
      <c r="FL92">
        <v>15908</v>
      </c>
      <c r="FM92">
        <v>1379</v>
      </c>
      <c r="FN92">
        <v>1181</v>
      </c>
      <c r="FQ92">
        <v>1167</v>
      </c>
      <c r="FS92">
        <v>715508</v>
      </c>
      <c r="FT92">
        <v>3914</v>
      </c>
      <c r="FU92">
        <v>12254</v>
      </c>
      <c r="FV92">
        <v>-82</v>
      </c>
      <c r="GC92">
        <v>9500</v>
      </c>
      <c r="GD92">
        <v>16</v>
      </c>
      <c r="GE92">
        <v>-4280</v>
      </c>
      <c r="GF92">
        <v>-16</v>
      </c>
      <c r="GG92">
        <v>7974</v>
      </c>
      <c r="GH92">
        <v>-98</v>
      </c>
      <c r="GI92">
        <v>125</v>
      </c>
      <c r="GJ92">
        <v>255</v>
      </c>
      <c r="GK92">
        <v>8099</v>
      </c>
      <c r="GL92">
        <v>157</v>
      </c>
      <c r="GM92">
        <v>0</v>
      </c>
      <c r="GN92">
        <v>0</v>
      </c>
      <c r="GO92">
        <v>-123</v>
      </c>
      <c r="HK92">
        <v>5220</v>
      </c>
    </row>
    <row r="93" spans="1:261">
      <c r="A93" t="s">
        <v>15353</v>
      </c>
      <c r="B93">
        <v>5261080970</v>
      </c>
      <c r="C93" t="s">
        <v>4114</v>
      </c>
      <c r="D93" t="s">
        <v>646</v>
      </c>
      <c r="E93">
        <v>18466262</v>
      </c>
      <c r="F93" t="s">
        <v>4115</v>
      </c>
      <c r="G93" t="s">
        <v>3936</v>
      </c>
      <c r="H93" t="s">
        <v>3931</v>
      </c>
      <c r="I93" t="s">
        <v>3932</v>
      </c>
      <c r="AL93">
        <v>130165</v>
      </c>
      <c r="AM93">
        <v>130966</v>
      </c>
      <c r="AP93">
        <v>99</v>
      </c>
      <c r="AQ93">
        <v>20</v>
      </c>
      <c r="AT93">
        <v>130264</v>
      </c>
      <c r="AU93">
        <v>130987</v>
      </c>
      <c r="AV93">
        <v>10</v>
      </c>
      <c r="AW93">
        <v>10</v>
      </c>
      <c r="BF93">
        <v>129154</v>
      </c>
      <c r="BG93">
        <v>130878</v>
      </c>
      <c r="BH93">
        <v>129164</v>
      </c>
      <c r="BI93">
        <v>130888</v>
      </c>
      <c r="BX93">
        <v>1100</v>
      </c>
      <c r="BY93">
        <v>98</v>
      </c>
      <c r="CB93">
        <v>1100</v>
      </c>
      <c r="CC93">
        <v>98</v>
      </c>
      <c r="CD93">
        <v>130264</v>
      </c>
      <c r="CE93">
        <v>130987</v>
      </c>
      <c r="CF93">
        <v>10560</v>
      </c>
      <c r="CG93">
        <v>9689</v>
      </c>
      <c r="CH93">
        <v>-1586</v>
      </c>
      <c r="CI93">
        <v>119729</v>
      </c>
      <c r="CP93">
        <v>30</v>
      </c>
      <c r="CQ93">
        <v>27</v>
      </c>
      <c r="CR93">
        <v>-1616</v>
      </c>
      <c r="CS93">
        <v>119702</v>
      </c>
      <c r="CT93">
        <v>-108</v>
      </c>
      <c r="CU93">
        <v>-97</v>
      </c>
      <c r="CV93">
        <v>-1724</v>
      </c>
      <c r="CW93">
        <v>119605</v>
      </c>
      <c r="DB93">
        <v>-1724</v>
      </c>
      <c r="DC93">
        <v>119605</v>
      </c>
      <c r="DD93">
        <v>8974</v>
      </c>
      <c r="DE93">
        <v>129418</v>
      </c>
      <c r="DH93">
        <v>8974</v>
      </c>
      <c r="DI93">
        <v>129418</v>
      </c>
      <c r="EY93">
        <v>129164</v>
      </c>
      <c r="EZ93">
        <v>130888</v>
      </c>
      <c r="GG93">
        <v>0</v>
      </c>
      <c r="GI93">
        <v>0</v>
      </c>
      <c r="GK93">
        <v>0</v>
      </c>
      <c r="GM93">
        <v>0</v>
      </c>
      <c r="GN93">
        <v>0</v>
      </c>
    </row>
    <row r="94" spans="1:261">
      <c r="A94" t="s">
        <v>15354</v>
      </c>
      <c r="B94">
        <v>6658408512</v>
      </c>
      <c r="C94" t="s">
        <v>8128</v>
      </c>
      <c r="D94" t="s">
        <v>15355</v>
      </c>
      <c r="E94">
        <v>18622653</v>
      </c>
      <c r="F94" t="s">
        <v>8239</v>
      </c>
      <c r="G94" t="s">
        <v>3978</v>
      </c>
      <c r="H94" t="s">
        <v>3931</v>
      </c>
      <c r="I94" t="s">
        <v>3932</v>
      </c>
      <c r="T94">
        <v>90</v>
      </c>
      <c r="AF94">
        <v>710</v>
      </c>
      <c r="AL94">
        <v>2307587</v>
      </c>
      <c r="AM94">
        <v>295600</v>
      </c>
      <c r="AP94">
        <v>822</v>
      </c>
      <c r="AQ94">
        <v>501</v>
      </c>
      <c r="BH94">
        <v>-60888</v>
      </c>
      <c r="BI94">
        <v>-1128</v>
      </c>
      <c r="BL94">
        <v>13472</v>
      </c>
      <c r="BR94">
        <v>1289556</v>
      </c>
      <c r="BS94">
        <v>286166</v>
      </c>
      <c r="BV94">
        <v>66</v>
      </c>
      <c r="BX94">
        <v>1067003</v>
      </c>
      <c r="BY94">
        <v>11063</v>
      </c>
      <c r="CD94">
        <v>2309209</v>
      </c>
      <c r="CE94">
        <v>296101</v>
      </c>
      <c r="CN94">
        <v>17</v>
      </c>
      <c r="CO94">
        <v>4</v>
      </c>
      <c r="CP94">
        <v>223</v>
      </c>
      <c r="CQ94">
        <v>223</v>
      </c>
      <c r="CT94">
        <v>598</v>
      </c>
      <c r="CU94">
        <v>279</v>
      </c>
      <c r="CV94">
        <v>7995</v>
      </c>
      <c r="CW94">
        <v>3995</v>
      </c>
      <c r="DD94">
        <v>57178</v>
      </c>
      <c r="DE94">
        <v>26241</v>
      </c>
      <c r="DF94">
        <v>48379</v>
      </c>
      <c r="DG94">
        <v>21748</v>
      </c>
    </row>
    <row r="95" spans="1:261">
      <c r="A95" t="s">
        <v>15356</v>
      </c>
      <c r="B95">
        <v>7606066933</v>
      </c>
      <c r="C95" t="s">
        <v>8241</v>
      </c>
      <c r="D95" t="s">
        <v>15357</v>
      </c>
      <c r="E95">
        <v>19047474</v>
      </c>
      <c r="F95" t="s">
        <v>3952</v>
      </c>
      <c r="G95" t="s">
        <v>3936</v>
      </c>
      <c r="H95" t="s">
        <v>3931</v>
      </c>
      <c r="I95" t="s">
        <v>3932</v>
      </c>
      <c r="L95">
        <v>13</v>
      </c>
      <c r="M95">
        <v>13</v>
      </c>
      <c r="AB95">
        <v>1</v>
      </c>
      <c r="AC95">
        <v>3</v>
      </c>
      <c r="AD95">
        <v>14</v>
      </c>
      <c r="AE95">
        <v>16</v>
      </c>
      <c r="AL95">
        <v>484781</v>
      </c>
      <c r="AM95">
        <v>521900</v>
      </c>
      <c r="AN95">
        <v>74603</v>
      </c>
      <c r="AO95">
        <v>18721</v>
      </c>
      <c r="AP95">
        <v>1670</v>
      </c>
      <c r="AQ95">
        <v>332</v>
      </c>
      <c r="AR95">
        <v>14</v>
      </c>
      <c r="AS95">
        <v>107</v>
      </c>
      <c r="AT95">
        <v>561068</v>
      </c>
      <c r="AU95">
        <v>541061</v>
      </c>
      <c r="AV95">
        <v>1000</v>
      </c>
      <c r="AW95">
        <v>1000</v>
      </c>
      <c r="BF95">
        <v>101322</v>
      </c>
      <c r="BG95">
        <v>36402</v>
      </c>
      <c r="BH95">
        <v>102322</v>
      </c>
      <c r="BI95">
        <v>37402</v>
      </c>
      <c r="BL95">
        <v>43960</v>
      </c>
      <c r="BM95">
        <v>27820</v>
      </c>
      <c r="BT95">
        <v>43961</v>
      </c>
      <c r="BU95">
        <v>27821</v>
      </c>
      <c r="BV95">
        <v>6982</v>
      </c>
      <c r="BW95">
        <v>28595</v>
      </c>
      <c r="BX95">
        <v>59303</v>
      </c>
      <c r="BY95">
        <v>61196</v>
      </c>
      <c r="BZ95">
        <v>348515</v>
      </c>
      <c r="CA95">
        <v>386062</v>
      </c>
      <c r="CB95">
        <v>414799</v>
      </c>
      <c r="CC95">
        <v>475853</v>
      </c>
      <c r="CD95">
        <v>561082</v>
      </c>
      <c r="CE95">
        <v>541076</v>
      </c>
      <c r="CH95">
        <v>-27983</v>
      </c>
      <c r="CI95">
        <v>-42965</v>
      </c>
      <c r="CJ95">
        <v>5800</v>
      </c>
      <c r="CK95">
        <v>14422</v>
      </c>
      <c r="CL95">
        <v>314</v>
      </c>
      <c r="CM95">
        <v>67</v>
      </c>
      <c r="CN95">
        <v>166523</v>
      </c>
      <c r="CO95">
        <v>178094</v>
      </c>
      <c r="CP95">
        <v>71548</v>
      </c>
      <c r="CQ95">
        <v>77712</v>
      </c>
      <c r="CR95">
        <v>72478</v>
      </c>
      <c r="CS95">
        <v>71772</v>
      </c>
      <c r="CT95">
        <v>-6340</v>
      </c>
      <c r="CU95">
        <v>-11017</v>
      </c>
      <c r="CV95">
        <v>64920</v>
      </c>
      <c r="CW95">
        <v>60755</v>
      </c>
      <c r="DB95">
        <v>64920</v>
      </c>
      <c r="DC95">
        <v>60755</v>
      </c>
      <c r="DF95">
        <v>27983</v>
      </c>
      <c r="DG95">
        <v>42965</v>
      </c>
      <c r="DH95">
        <v>-27983</v>
      </c>
      <c r="DI95">
        <v>-42965</v>
      </c>
      <c r="DJ95">
        <v>1000</v>
      </c>
      <c r="DK95">
        <v>-24353</v>
      </c>
      <c r="DL95">
        <v>-23353</v>
      </c>
      <c r="DM95">
        <v>0</v>
      </c>
      <c r="DN95">
        <v>60755</v>
      </c>
      <c r="DO95">
        <v>60755</v>
      </c>
      <c r="DP95">
        <v>64920</v>
      </c>
      <c r="DQ95">
        <v>64920</v>
      </c>
      <c r="DR95">
        <v>1000</v>
      </c>
      <c r="DS95">
        <v>36402</v>
      </c>
      <c r="DT95">
        <v>37402</v>
      </c>
      <c r="DU95">
        <v>0</v>
      </c>
      <c r="DV95">
        <v>64920</v>
      </c>
      <c r="DW95">
        <v>64920</v>
      </c>
      <c r="DX95">
        <v>1000</v>
      </c>
      <c r="DY95">
        <v>101322</v>
      </c>
      <c r="DZ95">
        <v>102322</v>
      </c>
      <c r="EA95">
        <v>60755</v>
      </c>
      <c r="EB95">
        <v>0</v>
      </c>
      <c r="EC95">
        <v>37402</v>
      </c>
      <c r="EG95">
        <v>60755</v>
      </c>
      <c r="EH95">
        <v>0</v>
      </c>
      <c r="EI95">
        <v>37402</v>
      </c>
      <c r="EJ95">
        <v>60755</v>
      </c>
      <c r="EK95">
        <v>0</v>
      </c>
      <c r="EL95">
        <v>36402</v>
      </c>
      <c r="EP95">
        <v>60755</v>
      </c>
      <c r="EQ95">
        <v>0</v>
      </c>
      <c r="ER95">
        <v>36402</v>
      </c>
      <c r="EY95">
        <v>102322</v>
      </c>
      <c r="EZ95">
        <v>423464</v>
      </c>
      <c r="FA95">
        <v>24605</v>
      </c>
      <c r="FB95">
        <v>119193</v>
      </c>
      <c r="FC95">
        <v>111687</v>
      </c>
      <c r="FD95">
        <v>172281</v>
      </c>
      <c r="FG95">
        <v>8375</v>
      </c>
      <c r="FH95">
        <v>119193</v>
      </c>
      <c r="FI95">
        <v>25422</v>
      </c>
      <c r="FJ95">
        <v>122913</v>
      </c>
      <c r="FK95">
        <v>26815</v>
      </c>
      <c r="FL95">
        <v>36486</v>
      </c>
      <c r="FM95">
        <v>709</v>
      </c>
      <c r="FN95">
        <v>712</v>
      </c>
      <c r="FS95">
        <v>8432</v>
      </c>
      <c r="FT95">
        <v>120108</v>
      </c>
      <c r="FU95">
        <v>66224</v>
      </c>
      <c r="FV95">
        <v>125350</v>
      </c>
      <c r="GA95">
        <v>-64069</v>
      </c>
      <c r="GB95">
        <v>-123499</v>
      </c>
      <c r="GC95">
        <v>16990</v>
      </c>
      <c r="GD95">
        <v>2805</v>
      </c>
      <c r="GE95">
        <v>-817</v>
      </c>
      <c r="GF95">
        <v>-3720</v>
      </c>
      <c r="GG95">
        <v>1338</v>
      </c>
      <c r="GH95">
        <v>-1869</v>
      </c>
      <c r="GI95">
        <v>332</v>
      </c>
      <c r="GJ95">
        <v>2323</v>
      </c>
      <c r="GK95">
        <v>1670</v>
      </c>
      <c r="GL95">
        <v>332</v>
      </c>
      <c r="GO95">
        <v>-1218</v>
      </c>
      <c r="HH95">
        <v>24306</v>
      </c>
      <c r="HI95">
        <v>88375</v>
      </c>
      <c r="HJ95">
        <v>190508</v>
      </c>
      <c r="HK95">
        <v>16230</v>
      </c>
      <c r="HO95">
        <v>0</v>
      </c>
      <c r="HP95">
        <v>-122</v>
      </c>
      <c r="IB95">
        <v>67009</v>
      </c>
    </row>
    <row r="96" spans="1:261">
      <c r="A96" t="s">
        <v>15358</v>
      </c>
      <c r="B96">
        <v>7743908123</v>
      </c>
      <c r="C96" t="s">
        <v>8241</v>
      </c>
      <c r="D96" t="s">
        <v>15359</v>
      </c>
      <c r="E96">
        <v>19252769</v>
      </c>
      <c r="F96" t="s">
        <v>15360</v>
      </c>
      <c r="G96" t="s">
        <v>3960</v>
      </c>
      <c r="H96" t="s">
        <v>3931</v>
      </c>
      <c r="I96" t="s">
        <v>3932</v>
      </c>
      <c r="AF96">
        <v>0</v>
      </c>
      <c r="AG96">
        <v>13</v>
      </c>
      <c r="AL96">
        <v>89099</v>
      </c>
      <c r="AM96">
        <v>27153</v>
      </c>
      <c r="AP96">
        <v>862</v>
      </c>
      <c r="AQ96">
        <v>695</v>
      </c>
      <c r="BH96">
        <v>84268</v>
      </c>
      <c r="BI96">
        <v>25321</v>
      </c>
      <c r="BV96">
        <v>2820</v>
      </c>
      <c r="BW96">
        <v>2540</v>
      </c>
      <c r="BX96">
        <v>2873</v>
      </c>
      <c r="CD96">
        <v>89961</v>
      </c>
      <c r="CE96">
        <v>27861</v>
      </c>
      <c r="CN96">
        <v>0</v>
      </c>
      <c r="CO96">
        <v>94</v>
      </c>
      <c r="CT96">
        <v>1626</v>
      </c>
      <c r="CU96">
        <v>617</v>
      </c>
      <c r="CV96">
        <v>2173</v>
      </c>
      <c r="CW96">
        <v>2589</v>
      </c>
      <c r="DD96">
        <v>162588</v>
      </c>
      <c r="DE96">
        <v>61560</v>
      </c>
      <c r="DF96">
        <v>158789</v>
      </c>
      <c r="DG96">
        <v>58448</v>
      </c>
    </row>
    <row r="97" spans="1:274">
      <c r="A97" t="s">
        <v>15361</v>
      </c>
      <c r="B97">
        <v>6166087617</v>
      </c>
      <c r="C97" t="s">
        <v>4172</v>
      </c>
      <c r="D97" t="s">
        <v>15362</v>
      </c>
      <c r="E97">
        <v>19228780</v>
      </c>
      <c r="F97" t="s">
        <v>8244</v>
      </c>
      <c r="G97" t="s">
        <v>3936</v>
      </c>
      <c r="H97" t="s">
        <v>3931</v>
      </c>
      <c r="I97" t="s">
        <v>3932</v>
      </c>
      <c r="T97">
        <v>30242</v>
      </c>
      <c r="U97">
        <v>8475</v>
      </c>
      <c r="X97">
        <v>17</v>
      </c>
      <c r="Y97">
        <v>19</v>
      </c>
      <c r="AF97">
        <v>9</v>
      </c>
      <c r="AG97">
        <v>9</v>
      </c>
      <c r="AL97">
        <v>293214</v>
      </c>
      <c r="AM97">
        <v>133475</v>
      </c>
      <c r="AP97">
        <v>2863</v>
      </c>
      <c r="AQ97">
        <v>4170</v>
      </c>
      <c r="BH97">
        <v>291740</v>
      </c>
      <c r="BI97">
        <v>122401</v>
      </c>
      <c r="BL97">
        <v>14534</v>
      </c>
      <c r="BM97">
        <v>16809</v>
      </c>
      <c r="BV97">
        <v>0</v>
      </c>
      <c r="BX97">
        <v>5179</v>
      </c>
      <c r="BY97">
        <v>3043</v>
      </c>
      <c r="CD97">
        <v>326345</v>
      </c>
      <c r="CE97">
        <v>146148</v>
      </c>
      <c r="CN97">
        <v>144852</v>
      </c>
      <c r="CO97">
        <v>146316</v>
      </c>
      <c r="CP97">
        <v>4305</v>
      </c>
      <c r="CQ97">
        <v>4688</v>
      </c>
      <c r="CT97">
        <v>1551</v>
      </c>
      <c r="CU97">
        <v>1422</v>
      </c>
      <c r="CV97">
        <v>74082</v>
      </c>
      <c r="CW97">
        <v>88652</v>
      </c>
      <c r="DD97">
        <v>8743</v>
      </c>
      <c r="DE97">
        <v>7871</v>
      </c>
      <c r="DF97">
        <v>73657</v>
      </c>
      <c r="DG97">
        <v>59425</v>
      </c>
    </row>
    <row r="98" spans="1:274">
      <c r="A98" t="s">
        <v>15363</v>
      </c>
      <c r="B98">
        <v>5036150841</v>
      </c>
      <c r="C98" t="s">
        <v>8246</v>
      </c>
      <c r="D98" t="s">
        <v>15364</v>
      </c>
      <c r="E98">
        <v>18815949</v>
      </c>
      <c r="F98" t="s">
        <v>8247</v>
      </c>
      <c r="G98" t="s">
        <v>3936</v>
      </c>
      <c r="H98" t="s">
        <v>3931</v>
      </c>
      <c r="I98" t="s">
        <v>3932</v>
      </c>
      <c r="T98">
        <v>1679</v>
      </c>
      <c r="U98">
        <v>3241</v>
      </c>
      <c r="AD98">
        <v>1679</v>
      </c>
      <c r="AE98">
        <v>3241</v>
      </c>
      <c r="AL98">
        <v>23501</v>
      </c>
      <c r="AM98">
        <v>29696</v>
      </c>
      <c r="AN98">
        <v>2465</v>
      </c>
      <c r="AO98">
        <v>1140</v>
      </c>
      <c r="AP98">
        <v>2584</v>
      </c>
      <c r="AQ98">
        <v>4358</v>
      </c>
      <c r="AR98">
        <v>0</v>
      </c>
      <c r="AS98">
        <v>20</v>
      </c>
      <c r="AT98">
        <v>28550</v>
      </c>
      <c r="AU98">
        <v>35214</v>
      </c>
      <c r="AV98">
        <v>10</v>
      </c>
      <c r="AW98">
        <v>10</v>
      </c>
      <c r="BF98">
        <v>18639</v>
      </c>
      <c r="BG98">
        <v>36061</v>
      </c>
      <c r="BH98">
        <v>18649</v>
      </c>
      <c r="BI98">
        <v>36071</v>
      </c>
      <c r="BX98">
        <v>11580</v>
      </c>
      <c r="BY98">
        <v>2384</v>
      </c>
      <c r="CB98">
        <v>11580</v>
      </c>
      <c r="CC98">
        <v>2384</v>
      </c>
      <c r="CD98">
        <v>30229</v>
      </c>
      <c r="CE98">
        <v>38455</v>
      </c>
      <c r="CH98">
        <v>-6560</v>
      </c>
      <c r="CI98">
        <v>7725</v>
      </c>
      <c r="CN98">
        <v>0</v>
      </c>
      <c r="CO98">
        <v>1016</v>
      </c>
      <c r="CP98">
        <v>400</v>
      </c>
      <c r="CQ98">
        <v>2528</v>
      </c>
      <c r="CR98">
        <v>-6960</v>
      </c>
      <c r="CS98">
        <v>6213</v>
      </c>
      <c r="CT98">
        <v>-1021</v>
      </c>
      <c r="CU98">
        <v>-1109</v>
      </c>
      <c r="CV98">
        <v>-7981</v>
      </c>
      <c r="CW98">
        <v>5104</v>
      </c>
      <c r="DB98">
        <v>-7981</v>
      </c>
      <c r="DC98">
        <v>5104</v>
      </c>
      <c r="DD98">
        <v>23909</v>
      </c>
      <c r="DE98">
        <v>44307</v>
      </c>
      <c r="DF98">
        <v>30469</v>
      </c>
      <c r="DG98">
        <v>36582</v>
      </c>
      <c r="DH98">
        <v>-6560</v>
      </c>
      <c r="DI98">
        <v>7725</v>
      </c>
    </row>
    <row r="99" spans="1:274">
      <c r="A99" t="s">
        <v>15365</v>
      </c>
      <c r="B99">
        <v>6671357634</v>
      </c>
      <c r="C99" t="s">
        <v>4077</v>
      </c>
      <c r="D99" t="s">
        <v>15366</v>
      </c>
      <c r="E99">
        <v>17337650</v>
      </c>
      <c r="F99" t="s">
        <v>8250</v>
      </c>
      <c r="G99" t="s">
        <v>3936</v>
      </c>
      <c r="H99" t="s">
        <v>3931</v>
      </c>
      <c r="I99" t="s">
        <v>3932</v>
      </c>
      <c r="T99">
        <v>40</v>
      </c>
      <c r="U99">
        <v>8</v>
      </c>
      <c r="AF99">
        <v>10</v>
      </c>
      <c r="AG99">
        <v>10</v>
      </c>
      <c r="AL99">
        <v>6723</v>
      </c>
      <c r="AM99">
        <v>7259</v>
      </c>
      <c r="AP99">
        <v>517</v>
      </c>
      <c r="AQ99">
        <v>598</v>
      </c>
      <c r="BH99">
        <v>2468</v>
      </c>
      <c r="BI99">
        <v>3014</v>
      </c>
      <c r="BX99">
        <v>4821</v>
      </c>
      <c r="BY99">
        <v>4860</v>
      </c>
      <c r="CD99">
        <v>7289</v>
      </c>
      <c r="CE99">
        <v>7874</v>
      </c>
      <c r="CN99">
        <v>40</v>
      </c>
      <c r="CO99">
        <v>17</v>
      </c>
      <c r="CP99">
        <v>47</v>
      </c>
      <c r="CQ99">
        <v>183</v>
      </c>
      <c r="CT99">
        <v>7</v>
      </c>
      <c r="CU99">
        <v>18</v>
      </c>
      <c r="CV99">
        <v>-546</v>
      </c>
      <c r="CW99">
        <v>-700</v>
      </c>
      <c r="DD99">
        <v>725</v>
      </c>
      <c r="DE99">
        <v>1723</v>
      </c>
      <c r="DF99">
        <v>1257</v>
      </c>
      <c r="DG99">
        <v>2239</v>
      </c>
    </row>
    <row r="100" spans="1:274">
      <c r="A100" t="s">
        <v>15367</v>
      </c>
      <c r="B100">
        <v>1659180290</v>
      </c>
      <c r="C100" t="s">
        <v>4011</v>
      </c>
      <c r="D100" t="s">
        <v>15368</v>
      </c>
      <c r="E100">
        <v>18584865</v>
      </c>
      <c r="F100" t="s">
        <v>8252</v>
      </c>
      <c r="G100" t="s">
        <v>3978</v>
      </c>
      <c r="H100" t="s">
        <v>3931</v>
      </c>
      <c r="I100" t="s">
        <v>3932</v>
      </c>
      <c r="L100">
        <v>38</v>
      </c>
      <c r="M100">
        <v>45</v>
      </c>
      <c r="T100">
        <v>44871</v>
      </c>
      <c r="U100">
        <v>48365</v>
      </c>
      <c r="X100">
        <v>1835</v>
      </c>
      <c r="Y100">
        <v>1835</v>
      </c>
      <c r="Z100">
        <v>251973</v>
      </c>
      <c r="AA100">
        <v>165953</v>
      </c>
      <c r="AD100">
        <v>298717</v>
      </c>
      <c r="AE100">
        <v>216198</v>
      </c>
      <c r="AF100">
        <v>155</v>
      </c>
      <c r="AG100">
        <v>1</v>
      </c>
      <c r="AJ100">
        <v>30</v>
      </c>
      <c r="AL100">
        <v>39028</v>
      </c>
      <c r="AM100">
        <v>28478</v>
      </c>
      <c r="AN100">
        <v>13800</v>
      </c>
      <c r="AO100">
        <v>78309</v>
      </c>
      <c r="AP100">
        <v>201</v>
      </c>
      <c r="AQ100">
        <v>287</v>
      </c>
      <c r="AR100">
        <v>10323</v>
      </c>
      <c r="AS100">
        <v>1303</v>
      </c>
      <c r="AT100">
        <v>63537</v>
      </c>
      <c r="AU100">
        <v>108378</v>
      </c>
      <c r="AV100">
        <v>10501</v>
      </c>
      <c r="AW100">
        <v>10501</v>
      </c>
      <c r="BF100">
        <v>11785</v>
      </c>
      <c r="BG100">
        <v>10338</v>
      </c>
      <c r="BH100">
        <v>22286</v>
      </c>
      <c r="BI100">
        <v>20839</v>
      </c>
      <c r="BN100">
        <v>180</v>
      </c>
      <c r="BO100">
        <v>288</v>
      </c>
      <c r="BP100">
        <v>303247</v>
      </c>
      <c r="BQ100">
        <v>289206</v>
      </c>
      <c r="BT100">
        <v>180</v>
      </c>
      <c r="BU100">
        <v>288</v>
      </c>
      <c r="BV100">
        <v>19909</v>
      </c>
      <c r="BX100">
        <v>16632</v>
      </c>
      <c r="BY100">
        <v>14243</v>
      </c>
      <c r="CB100">
        <v>339788</v>
      </c>
      <c r="CC100">
        <v>303449</v>
      </c>
      <c r="CD100">
        <v>362254</v>
      </c>
      <c r="CE100">
        <v>324576</v>
      </c>
      <c r="CF100">
        <v>160572</v>
      </c>
      <c r="CG100">
        <v>182899</v>
      </c>
      <c r="CH100">
        <v>348632</v>
      </c>
      <c r="CI100">
        <v>329723</v>
      </c>
      <c r="CJ100">
        <v>50220</v>
      </c>
      <c r="CK100">
        <v>12019</v>
      </c>
      <c r="CL100">
        <v>1484</v>
      </c>
      <c r="CM100">
        <v>374</v>
      </c>
      <c r="CN100">
        <v>7315</v>
      </c>
      <c r="CO100">
        <v>69317</v>
      </c>
      <c r="CP100">
        <v>405931</v>
      </c>
      <c r="CQ100">
        <v>533850</v>
      </c>
      <c r="CR100">
        <v>-1248</v>
      </c>
      <c r="CS100">
        <v>-123165</v>
      </c>
      <c r="CT100">
        <v>3180</v>
      </c>
      <c r="CU100">
        <v>26893</v>
      </c>
      <c r="CV100">
        <v>1932</v>
      </c>
      <c r="CW100">
        <v>-96268</v>
      </c>
      <c r="CX100">
        <v>82948</v>
      </c>
      <c r="CY100">
        <v>75158</v>
      </c>
      <c r="CZ100">
        <v>86128</v>
      </c>
      <c r="DA100">
        <v>102057</v>
      </c>
      <c r="DB100">
        <v>1932</v>
      </c>
      <c r="DC100">
        <v>-96268</v>
      </c>
      <c r="DD100">
        <v>538287</v>
      </c>
      <c r="DE100">
        <v>548172</v>
      </c>
      <c r="DF100">
        <v>29083</v>
      </c>
      <c r="DG100">
        <v>35550</v>
      </c>
      <c r="DH100">
        <v>509204</v>
      </c>
      <c r="DI100">
        <v>512622</v>
      </c>
      <c r="DJ100">
        <v>10501</v>
      </c>
      <c r="DK100">
        <v>105898</v>
      </c>
      <c r="DL100">
        <v>116399</v>
      </c>
      <c r="DM100">
        <v>0</v>
      </c>
      <c r="DN100">
        <v>718</v>
      </c>
      <c r="DO100">
        <v>718</v>
      </c>
      <c r="DP100">
        <v>1932</v>
      </c>
      <c r="DQ100">
        <v>1932</v>
      </c>
      <c r="DR100">
        <v>10501</v>
      </c>
      <c r="DS100">
        <v>10338</v>
      </c>
      <c r="DT100">
        <v>20839</v>
      </c>
      <c r="DU100">
        <v>0</v>
      </c>
      <c r="DV100">
        <v>1932</v>
      </c>
      <c r="DW100">
        <v>1932</v>
      </c>
      <c r="DX100">
        <v>10501</v>
      </c>
      <c r="DY100">
        <v>11785</v>
      </c>
      <c r="DZ100">
        <v>22286</v>
      </c>
      <c r="EA100">
        <v>-96268</v>
      </c>
      <c r="EB100">
        <v>-10</v>
      </c>
      <c r="EC100">
        <v>20121</v>
      </c>
      <c r="ED100">
        <v>718</v>
      </c>
      <c r="EE100">
        <v>0</v>
      </c>
      <c r="EF100">
        <v>718</v>
      </c>
      <c r="EG100">
        <v>-95550</v>
      </c>
      <c r="EH100">
        <v>-10</v>
      </c>
      <c r="EI100">
        <v>20839</v>
      </c>
      <c r="EJ100">
        <v>-96268</v>
      </c>
      <c r="EK100">
        <v>-10</v>
      </c>
      <c r="EL100">
        <v>9620</v>
      </c>
      <c r="EM100">
        <v>718</v>
      </c>
      <c r="EN100">
        <v>0</v>
      </c>
      <c r="EO100">
        <v>718</v>
      </c>
      <c r="EP100">
        <v>-95550</v>
      </c>
      <c r="EQ100">
        <v>-10</v>
      </c>
      <c r="ER100">
        <v>10338</v>
      </c>
      <c r="EY100">
        <v>22286</v>
      </c>
      <c r="EZ100">
        <v>20839</v>
      </c>
      <c r="FA100">
        <v>11742135</v>
      </c>
      <c r="FB100">
        <v>6690930</v>
      </c>
      <c r="FC100">
        <v>538097</v>
      </c>
      <c r="FD100">
        <v>534774</v>
      </c>
      <c r="FG100">
        <v>11721335</v>
      </c>
      <c r="FH100">
        <v>6690930</v>
      </c>
      <c r="FI100">
        <v>11625218</v>
      </c>
      <c r="FJ100">
        <v>6935969</v>
      </c>
      <c r="FK100">
        <v>58594</v>
      </c>
      <c r="FL100">
        <v>37497</v>
      </c>
      <c r="FM100">
        <v>100854</v>
      </c>
      <c r="FN100">
        <v>128978</v>
      </c>
      <c r="FO100">
        <v>2187</v>
      </c>
      <c r="FQ100">
        <v>81434</v>
      </c>
      <c r="FR100">
        <v>75322</v>
      </c>
      <c r="FS100">
        <v>11625030</v>
      </c>
      <c r="FT100">
        <v>6935969</v>
      </c>
      <c r="FU100">
        <v>289785</v>
      </c>
      <c r="FV100">
        <v>282634</v>
      </c>
      <c r="FY100">
        <v>1938</v>
      </c>
      <c r="FZ100">
        <v>5229</v>
      </c>
      <c r="GA100">
        <v>-406788</v>
      </c>
      <c r="GB100">
        <v>-37624</v>
      </c>
      <c r="GC100">
        <v>188</v>
      </c>
      <c r="GE100">
        <v>116917</v>
      </c>
      <c r="GF100">
        <v>-245039</v>
      </c>
      <c r="GG100">
        <v>-86</v>
      </c>
      <c r="GH100">
        <v>-29</v>
      </c>
      <c r="GI100">
        <v>287</v>
      </c>
      <c r="GJ100">
        <v>316</v>
      </c>
      <c r="GK100">
        <v>201</v>
      </c>
      <c r="GL100">
        <v>287</v>
      </c>
      <c r="GM100">
        <v>0</v>
      </c>
      <c r="GN100">
        <v>0</v>
      </c>
      <c r="GO100">
        <v>0</v>
      </c>
      <c r="GP100">
        <v>4</v>
      </c>
      <c r="GT100">
        <v>0</v>
      </c>
      <c r="GU100">
        <v>96278</v>
      </c>
      <c r="GV100">
        <v>96278</v>
      </c>
      <c r="GZ100">
        <v>0</v>
      </c>
      <c r="HA100">
        <v>485</v>
      </c>
      <c r="HB100">
        <v>485</v>
      </c>
      <c r="HH100">
        <v>6900</v>
      </c>
      <c r="HI100">
        <v>420689</v>
      </c>
      <c r="HJ100">
        <v>41979</v>
      </c>
      <c r="HK100">
        <v>20800</v>
      </c>
      <c r="HV100">
        <v>34981</v>
      </c>
      <c r="HW100">
        <v>8045</v>
      </c>
      <c r="HZ100">
        <v>96268</v>
      </c>
      <c r="IA100">
        <v>96268</v>
      </c>
      <c r="IB100">
        <v>1539</v>
      </c>
      <c r="IF100">
        <v>29704</v>
      </c>
      <c r="IL100">
        <v>485</v>
      </c>
      <c r="IM100">
        <v>485</v>
      </c>
      <c r="JM100">
        <v>10</v>
      </c>
      <c r="JN100">
        <v>10</v>
      </c>
    </row>
    <row r="101" spans="1:274">
      <c r="A101" t="s">
        <v>15369</v>
      </c>
      <c r="B101">
        <v>7804581580</v>
      </c>
      <c r="C101" t="s">
        <v>8093</v>
      </c>
      <c r="D101" t="s">
        <v>15370</v>
      </c>
      <c r="E101">
        <v>17700476</v>
      </c>
      <c r="F101" t="s">
        <v>8254</v>
      </c>
      <c r="G101" t="s">
        <v>3936</v>
      </c>
      <c r="H101" t="s">
        <v>3931</v>
      </c>
      <c r="I101" t="s">
        <v>3932</v>
      </c>
      <c r="X101">
        <v>3960</v>
      </c>
      <c r="Y101">
        <v>3960</v>
      </c>
      <c r="AF101">
        <v>184</v>
      </c>
      <c r="AG101">
        <v>181</v>
      </c>
      <c r="AL101">
        <v>22453</v>
      </c>
      <c r="AM101">
        <v>25267</v>
      </c>
      <c r="AP101">
        <v>1596</v>
      </c>
      <c r="AQ101">
        <v>1241</v>
      </c>
      <c r="BH101">
        <v>24878</v>
      </c>
      <c r="BI101">
        <v>27565</v>
      </c>
      <c r="BV101">
        <v>0</v>
      </c>
      <c r="BX101">
        <v>3315</v>
      </c>
      <c r="BY101">
        <v>3083</v>
      </c>
      <c r="CD101">
        <v>28193</v>
      </c>
      <c r="CE101">
        <v>30648</v>
      </c>
      <c r="CN101">
        <v>53707</v>
      </c>
      <c r="CO101">
        <v>38157</v>
      </c>
      <c r="CP101">
        <v>142</v>
      </c>
      <c r="CQ101">
        <v>1111</v>
      </c>
      <c r="CT101">
        <v>3854</v>
      </c>
      <c r="CU101">
        <v>1314</v>
      </c>
      <c r="CV101">
        <v>48652</v>
      </c>
      <c r="CW101">
        <v>32582</v>
      </c>
      <c r="DF101">
        <v>1059</v>
      </c>
      <c r="DG101">
        <v>3150</v>
      </c>
    </row>
    <row r="102" spans="1:274">
      <c r="A102" t="s">
        <v>15371</v>
      </c>
      <c r="B102">
        <v>7606096399</v>
      </c>
      <c r="C102" t="s">
        <v>8241</v>
      </c>
      <c r="D102" t="s">
        <v>15372</v>
      </c>
      <c r="E102">
        <v>17770112</v>
      </c>
      <c r="F102" t="s">
        <v>8258</v>
      </c>
      <c r="G102" t="s">
        <v>3936</v>
      </c>
      <c r="H102" t="s">
        <v>3931</v>
      </c>
      <c r="I102" t="s">
        <v>3932</v>
      </c>
      <c r="L102">
        <v>51</v>
      </c>
      <c r="M102">
        <v>51</v>
      </c>
      <c r="T102">
        <v>7870</v>
      </c>
      <c r="U102">
        <v>10027</v>
      </c>
      <c r="AD102">
        <v>7921</v>
      </c>
      <c r="AE102">
        <v>10078</v>
      </c>
      <c r="AF102">
        <v>0</v>
      </c>
      <c r="AG102">
        <v>379</v>
      </c>
      <c r="AJ102">
        <v>878</v>
      </c>
      <c r="AK102">
        <v>878</v>
      </c>
      <c r="AL102">
        <v>123854</v>
      </c>
      <c r="AM102">
        <v>173554</v>
      </c>
      <c r="AN102">
        <v>5789</v>
      </c>
      <c r="AO102">
        <v>5161</v>
      </c>
      <c r="AP102">
        <v>9086</v>
      </c>
      <c r="AQ102">
        <v>1590</v>
      </c>
      <c r="AR102">
        <v>0</v>
      </c>
      <c r="AS102">
        <v>79</v>
      </c>
      <c r="AT102">
        <v>139607</v>
      </c>
      <c r="AU102">
        <v>181640</v>
      </c>
      <c r="AV102">
        <v>1000</v>
      </c>
      <c r="AW102">
        <v>1000</v>
      </c>
      <c r="BF102">
        <v>-58065</v>
      </c>
      <c r="BG102">
        <v>-70796</v>
      </c>
      <c r="BH102">
        <v>-57065</v>
      </c>
      <c r="BI102">
        <v>-69796</v>
      </c>
      <c r="BL102">
        <v>29002</v>
      </c>
      <c r="BM102">
        <v>35046</v>
      </c>
      <c r="BT102">
        <v>34010</v>
      </c>
      <c r="BU102">
        <v>44060</v>
      </c>
      <c r="BV102">
        <v>28758</v>
      </c>
      <c r="BW102">
        <v>32378</v>
      </c>
      <c r="BX102">
        <v>19860</v>
      </c>
      <c r="BY102">
        <v>20207</v>
      </c>
      <c r="BZ102">
        <v>121965</v>
      </c>
      <c r="CA102">
        <v>164868</v>
      </c>
      <c r="CB102">
        <v>170583</v>
      </c>
      <c r="CC102">
        <v>217453</v>
      </c>
      <c r="CD102">
        <v>147528</v>
      </c>
      <c r="CE102">
        <v>191717</v>
      </c>
      <c r="CH102">
        <v>-24191</v>
      </c>
      <c r="CI102">
        <v>-22509</v>
      </c>
      <c r="CJ102">
        <v>322</v>
      </c>
      <c r="CK102">
        <v>252</v>
      </c>
      <c r="CL102">
        <v>486</v>
      </c>
      <c r="CM102">
        <v>4754</v>
      </c>
      <c r="CN102">
        <v>48034</v>
      </c>
      <c r="CO102">
        <v>43459</v>
      </c>
      <c r="CP102">
        <v>8224</v>
      </c>
      <c r="CQ102">
        <v>919</v>
      </c>
      <c r="CR102">
        <v>15455</v>
      </c>
      <c r="CS102">
        <v>15529</v>
      </c>
      <c r="CT102">
        <v>-2659</v>
      </c>
      <c r="CU102">
        <v>-2442</v>
      </c>
      <c r="CV102">
        <v>12732</v>
      </c>
      <c r="CW102">
        <v>13087</v>
      </c>
      <c r="DB102">
        <v>12732</v>
      </c>
      <c r="DC102">
        <v>13087</v>
      </c>
      <c r="DD102">
        <v>5</v>
      </c>
      <c r="DF102">
        <v>24196</v>
      </c>
      <c r="DG102">
        <v>22509</v>
      </c>
      <c r="DH102">
        <v>-24191</v>
      </c>
      <c r="DI102">
        <v>-22509</v>
      </c>
      <c r="DJ102">
        <v>1000</v>
      </c>
      <c r="DK102">
        <v>-83883</v>
      </c>
      <c r="DL102">
        <v>-82883</v>
      </c>
      <c r="DM102">
        <v>0</v>
      </c>
      <c r="DN102">
        <v>13087</v>
      </c>
      <c r="DO102">
        <v>13087</v>
      </c>
      <c r="DP102">
        <v>12731</v>
      </c>
      <c r="DQ102">
        <v>12731</v>
      </c>
      <c r="DR102">
        <v>1000</v>
      </c>
      <c r="DS102">
        <v>-70796</v>
      </c>
      <c r="DT102">
        <v>-69796</v>
      </c>
      <c r="DU102">
        <v>0</v>
      </c>
      <c r="DV102">
        <v>12731</v>
      </c>
      <c r="DW102">
        <v>12731</v>
      </c>
      <c r="DX102">
        <v>1000</v>
      </c>
      <c r="DY102">
        <v>-58065</v>
      </c>
      <c r="DZ102">
        <v>-57065</v>
      </c>
      <c r="EA102">
        <v>13087</v>
      </c>
      <c r="EB102">
        <v>0</v>
      </c>
      <c r="EC102">
        <v>-69796</v>
      </c>
      <c r="EG102">
        <v>13087</v>
      </c>
      <c r="EH102">
        <v>0</v>
      </c>
      <c r="EI102">
        <v>-69796</v>
      </c>
      <c r="EJ102">
        <v>13087</v>
      </c>
      <c r="EK102">
        <v>0</v>
      </c>
      <c r="EL102">
        <v>-70796</v>
      </c>
      <c r="EP102">
        <v>13087</v>
      </c>
      <c r="EQ102">
        <v>0</v>
      </c>
      <c r="ER102">
        <v>-70796</v>
      </c>
      <c r="EY102">
        <v>64740</v>
      </c>
      <c r="EZ102">
        <v>94912</v>
      </c>
      <c r="FA102">
        <v>548</v>
      </c>
      <c r="FB102">
        <v>1</v>
      </c>
      <c r="FC102">
        <v>47324</v>
      </c>
      <c r="FD102">
        <v>43761</v>
      </c>
      <c r="FG102">
        <v>0</v>
      </c>
      <c r="FH102">
        <v>1</v>
      </c>
      <c r="FI102">
        <v>6488</v>
      </c>
      <c r="FJ102">
        <v>7648</v>
      </c>
      <c r="FK102">
        <v>24995</v>
      </c>
      <c r="FL102">
        <v>23086</v>
      </c>
      <c r="FM102">
        <v>653</v>
      </c>
      <c r="FN102">
        <v>604</v>
      </c>
      <c r="FO102">
        <v>3810</v>
      </c>
      <c r="FP102">
        <v>4777</v>
      </c>
      <c r="FS102">
        <v>4167</v>
      </c>
      <c r="FT102">
        <v>6001</v>
      </c>
      <c r="FU102">
        <v>13997</v>
      </c>
      <c r="FV102">
        <v>9318</v>
      </c>
      <c r="GA102">
        <v>-561</v>
      </c>
      <c r="GB102">
        <v>-403</v>
      </c>
      <c r="GC102">
        <v>6488</v>
      </c>
      <c r="GD102">
        <v>7648</v>
      </c>
      <c r="GE102">
        <v>-5940</v>
      </c>
      <c r="GF102">
        <v>-7647</v>
      </c>
      <c r="GG102">
        <v>7496</v>
      </c>
      <c r="GH102">
        <v>1268</v>
      </c>
      <c r="GI102">
        <v>1590</v>
      </c>
      <c r="GJ102">
        <v>322</v>
      </c>
      <c r="GK102">
        <v>9086</v>
      </c>
      <c r="GL102">
        <v>1590</v>
      </c>
      <c r="GO102">
        <v>-64</v>
      </c>
      <c r="HH102">
        <v>1371</v>
      </c>
      <c r="HI102">
        <v>2000</v>
      </c>
      <c r="HJ102">
        <v>665</v>
      </c>
      <c r="HK102">
        <v>548</v>
      </c>
      <c r="HV102">
        <v>68</v>
      </c>
      <c r="HW102">
        <v>2</v>
      </c>
      <c r="IB102">
        <v>260</v>
      </c>
    </row>
    <row r="103" spans="1:274">
      <c r="A103" t="s">
        <v>15373</v>
      </c>
      <c r="B103">
        <v>5903116703</v>
      </c>
      <c r="C103" t="s">
        <v>8260</v>
      </c>
      <c r="D103" t="s">
        <v>15374</v>
      </c>
      <c r="E103">
        <v>18422423</v>
      </c>
      <c r="F103" t="s">
        <v>8262</v>
      </c>
      <c r="G103" t="s">
        <v>3936</v>
      </c>
      <c r="H103" t="s">
        <v>3931</v>
      </c>
      <c r="I103" t="s">
        <v>3932</v>
      </c>
      <c r="T103">
        <v>68</v>
      </c>
      <c r="U103">
        <v>44</v>
      </c>
      <c r="X103">
        <v>6747</v>
      </c>
      <c r="Y103">
        <v>6442</v>
      </c>
      <c r="AF103">
        <v>0</v>
      </c>
      <c r="AL103">
        <v>17310</v>
      </c>
      <c r="AM103">
        <v>17617</v>
      </c>
      <c r="AP103">
        <v>2933</v>
      </c>
      <c r="AQ103">
        <v>3798</v>
      </c>
      <c r="BH103">
        <v>22884</v>
      </c>
      <c r="BI103">
        <v>23788</v>
      </c>
      <c r="BL103">
        <v>2832</v>
      </c>
      <c r="BM103">
        <v>3200</v>
      </c>
      <c r="BR103">
        <v>480</v>
      </c>
      <c r="BS103">
        <v>479</v>
      </c>
      <c r="BV103">
        <v>419</v>
      </c>
      <c r="BX103">
        <v>443</v>
      </c>
      <c r="BY103">
        <v>434</v>
      </c>
      <c r="CD103">
        <v>27058</v>
      </c>
      <c r="CE103">
        <v>27901</v>
      </c>
      <c r="CL103">
        <v>298</v>
      </c>
      <c r="CM103">
        <v>238</v>
      </c>
      <c r="CN103">
        <v>282</v>
      </c>
      <c r="CO103">
        <v>216</v>
      </c>
      <c r="CP103">
        <v>248</v>
      </c>
      <c r="CQ103">
        <v>109</v>
      </c>
      <c r="CT103">
        <v>519</v>
      </c>
      <c r="CU103">
        <v>464</v>
      </c>
      <c r="CV103">
        <v>815</v>
      </c>
      <c r="CW103">
        <v>4000</v>
      </c>
      <c r="DD103">
        <v>17036</v>
      </c>
      <c r="DE103">
        <v>15244</v>
      </c>
      <c r="DF103">
        <v>15438</v>
      </c>
      <c r="DG103">
        <v>10649</v>
      </c>
    </row>
    <row r="104" spans="1:274">
      <c r="A104" t="s">
        <v>15375</v>
      </c>
      <c r="B104">
        <v>2130008501</v>
      </c>
      <c r="C104" t="s">
        <v>3999</v>
      </c>
      <c r="D104" t="s">
        <v>15376</v>
      </c>
      <c r="E104">
        <v>19066566</v>
      </c>
      <c r="F104" t="s">
        <v>8264</v>
      </c>
      <c r="G104" t="s">
        <v>3978</v>
      </c>
      <c r="H104" t="s">
        <v>3931</v>
      </c>
      <c r="I104" t="s">
        <v>3932</v>
      </c>
      <c r="AF104">
        <v>0</v>
      </c>
      <c r="AL104">
        <v>5066</v>
      </c>
      <c r="AM104">
        <v>5405</v>
      </c>
      <c r="AP104">
        <v>17896</v>
      </c>
      <c r="AQ104">
        <v>8559</v>
      </c>
      <c r="BH104">
        <v>15919</v>
      </c>
      <c r="BI104">
        <v>10702</v>
      </c>
      <c r="BX104">
        <v>7043</v>
      </c>
      <c r="BY104">
        <v>3262</v>
      </c>
      <c r="CD104">
        <v>22962</v>
      </c>
      <c r="CE104">
        <v>13964</v>
      </c>
      <c r="CN104">
        <v>80450</v>
      </c>
      <c r="CO104">
        <v>100698</v>
      </c>
      <c r="CP104">
        <v>16411</v>
      </c>
      <c r="CQ104">
        <v>52881</v>
      </c>
      <c r="CT104">
        <v>3097</v>
      </c>
      <c r="CU104">
        <v>2895</v>
      </c>
      <c r="CV104">
        <v>53554</v>
      </c>
      <c r="CW104">
        <v>40861</v>
      </c>
      <c r="DD104">
        <v>217</v>
      </c>
      <c r="DE104">
        <v>3</v>
      </c>
      <c r="DF104">
        <v>7605</v>
      </c>
      <c r="DG104">
        <v>4064</v>
      </c>
    </row>
    <row r="105" spans="1:274">
      <c r="A105" t="s">
        <v>15377</v>
      </c>
      <c r="B105">
        <v>1841013546</v>
      </c>
      <c r="C105" t="s">
        <v>8147</v>
      </c>
      <c r="D105" t="s">
        <v>727</v>
      </c>
      <c r="E105">
        <v>18220374</v>
      </c>
      <c r="F105" t="s">
        <v>8266</v>
      </c>
      <c r="G105" t="s">
        <v>3936</v>
      </c>
      <c r="H105" t="s">
        <v>3931</v>
      </c>
      <c r="I105" t="s">
        <v>3932</v>
      </c>
      <c r="T105">
        <v>0</v>
      </c>
      <c r="U105">
        <v>125</v>
      </c>
      <c r="AD105">
        <v>0</v>
      </c>
      <c r="AE105">
        <v>125</v>
      </c>
      <c r="AL105">
        <v>155652</v>
      </c>
      <c r="AM105">
        <v>168341</v>
      </c>
      <c r="AN105">
        <v>7697</v>
      </c>
      <c r="AO105">
        <v>10794</v>
      </c>
      <c r="AP105">
        <v>8505</v>
      </c>
      <c r="AQ105">
        <v>10260</v>
      </c>
      <c r="AR105">
        <v>208</v>
      </c>
      <c r="AS105">
        <v>154</v>
      </c>
      <c r="AT105">
        <v>172062</v>
      </c>
      <c r="AU105">
        <v>189549</v>
      </c>
      <c r="AV105">
        <v>7079</v>
      </c>
      <c r="AW105">
        <v>7079</v>
      </c>
      <c r="BF105">
        <v>100195</v>
      </c>
      <c r="BG105">
        <v>67537</v>
      </c>
      <c r="BH105">
        <v>107274</v>
      </c>
      <c r="BI105">
        <v>74616</v>
      </c>
      <c r="BL105">
        <v>33000</v>
      </c>
      <c r="BM105">
        <v>60000</v>
      </c>
      <c r="BP105">
        <v>343</v>
      </c>
      <c r="BQ105">
        <v>386</v>
      </c>
      <c r="BT105">
        <v>33000</v>
      </c>
      <c r="BU105">
        <v>60000</v>
      </c>
      <c r="BV105">
        <v>25346</v>
      </c>
      <c r="BW105">
        <v>45909</v>
      </c>
      <c r="BX105">
        <v>6099</v>
      </c>
      <c r="BY105">
        <v>8763</v>
      </c>
      <c r="CB105">
        <v>31788</v>
      </c>
      <c r="CC105">
        <v>55058</v>
      </c>
      <c r="CD105">
        <v>172062</v>
      </c>
      <c r="CE105">
        <v>189674</v>
      </c>
      <c r="CF105">
        <v>29964</v>
      </c>
      <c r="CG105">
        <v>34388</v>
      </c>
      <c r="CH105">
        <v>62095</v>
      </c>
      <c r="CI105">
        <v>48396</v>
      </c>
      <c r="CJ105">
        <v>878</v>
      </c>
      <c r="CK105">
        <v>1197</v>
      </c>
      <c r="CL105">
        <v>19047</v>
      </c>
      <c r="CM105">
        <v>16343</v>
      </c>
      <c r="CN105">
        <v>715</v>
      </c>
      <c r="CO105">
        <v>460</v>
      </c>
      <c r="CP105">
        <v>7274</v>
      </c>
      <c r="CQ105">
        <v>2150</v>
      </c>
      <c r="CR105">
        <v>37367</v>
      </c>
      <c r="CS105">
        <v>31560</v>
      </c>
      <c r="CV105">
        <v>32658</v>
      </c>
      <c r="CW105">
        <v>27730</v>
      </c>
      <c r="DB105">
        <v>32658</v>
      </c>
      <c r="DC105">
        <v>27730</v>
      </c>
      <c r="DD105">
        <v>116314</v>
      </c>
      <c r="DE105">
        <v>98219</v>
      </c>
      <c r="DF105">
        <v>24255</v>
      </c>
      <c r="DG105">
        <v>15435</v>
      </c>
      <c r="DH105">
        <v>92059</v>
      </c>
      <c r="DI105">
        <v>82784</v>
      </c>
      <c r="GO105">
        <v>-4709</v>
      </c>
      <c r="GP105">
        <v>-3830</v>
      </c>
    </row>
    <row r="106" spans="1:274">
      <c r="A106" t="s">
        <v>15378</v>
      </c>
      <c r="B106">
        <v>7721851353</v>
      </c>
      <c r="C106" t="s">
        <v>3943</v>
      </c>
      <c r="D106" t="s">
        <v>15379</v>
      </c>
      <c r="E106">
        <v>19154376</v>
      </c>
      <c r="F106" t="s">
        <v>3974</v>
      </c>
      <c r="G106" t="s">
        <v>3936</v>
      </c>
      <c r="H106" t="s">
        <v>3973</v>
      </c>
      <c r="I106" t="s">
        <v>3932</v>
      </c>
      <c r="L106">
        <v>0</v>
      </c>
      <c r="M106">
        <v>3</v>
      </c>
      <c r="T106">
        <v>41982</v>
      </c>
      <c r="U106">
        <v>45259</v>
      </c>
      <c r="Z106">
        <v>432</v>
      </c>
      <c r="AA106">
        <v>264</v>
      </c>
      <c r="AB106">
        <v>11</v>
      </c>
      <c r="AC106">
        <v>61</v>
      </c>
      <c r="AD106">
        <v>42425</v>
      </c>
      <c r="AE106">
        <v>45587</v>
      </c>
      <c r="AF106">
        <v>1711</v>
      </c>
      <c r="AG106">
        <v>1711</v>
      </c>
      <c r="AL106">
        <v>5539</v>
      </c>
      <c r="AM106">
        <v>7534</v>
      </c>
      <c r="AN106">
        <v>204698</v>
      </c>
      <c r="AO106">
        <v>190960</v>
      </c>
      <c r="AP106">
        <v>1176</v>
      </c>
      <c r="AQ106">
        <v>5104</v>
      </c>
      <c r="AR106">
        <v>24</v>
      </c>
      <c r="AT106">
        <v>213148</v>
      </c>
      <c r="AU106">
        <v>205309</v>
      </c>
      <c r="AV106">
        <v>596</v>
      </c>
      <c r="AW106">
        <v>596</v>
      </c>
      <c r="BB106">
        <v>57366</v>
      </c>
      <c r="BC106">
        <v>57366</v>
      </c>
      <c r="BD106">
        <v>30</v>
      </c>
      <c r="BE106">
        <v>30</v>
      </c>
      <c r="BF106">
        <v>9678</v>
      </c>
      <c r="BG106">
        <v>7497</v>
      </c>
      <c r="BH106">
        <v>67670</v>
      </c>
      <c r="BI106">
        <v>65488</v>
      </c>
      <c r="BL106">
        <v>136917</v>
      </c>
      <c r="BM106">
        <v>138917</v>
      </c>
      <c r="BN106">
        <v>270</v>
      </c>
      <c r="BP106">
        <v>963</v>
      </c>
      <c r="BQ106">
        <v>1322</v>
      </c>
      <c r="BT106">
        <v>138534</v>
      </c>
      <c r="BU106">
        <v>138917</v>
      </c>
      <c r="BV106">
        <v>8537</v>
      </c>
      <c r="BW106">
        <v>7304</v>
      </c>
      <c r="BX106">
        <v>39869</v>
      </c>
      <c r="BY106">
        <v>37865</v>
      </c>
      <c r="CB106">
        <v>49369</v>
      </c>
      <c r="CC106">
        <v>46491</v>
      </c>
      <c r="CD106">
        <v>255573</v>
      </c>
      <c r="CE106">
        <v>250896</v>
      </c>
      <c r="CF106">
        <v>0</v>
      </c>
      <c r="CH106">
        <v>-18088</v>
      </c>
      <c r="CI106">
        <v>-10744</v>
      </c>
      <c r="CJ106">
        <v>2419</v>
      </c>
      <c r="CK106">
        <v>2011</v>
      </c>
      <c r="CL106">
        <v>764</v>
      </c>
      <c r="CM106">
        <v>728</v>
      </c>
      <c r="CN106">
        <v>37800</v>
      </c>
      <c r="CO106">
        <v>45617</v>
      </c>
      <c r="CP106">
        <v>17436</v>
      </c>
      <c r="CQ106">
        <v>31741</v>
      </c>
      <c r="CR106">
        <v>3931</v>
      </c>
      <c r="CS106">
        <v>4415</v>
      </c>
      <c r="CT106">
        <v>-1671</v>
      </c>
      <c r="CU106">
        <v>-1136</v>
      </c>
      <c r="CV106">
        <v>2239</v>
      </c>
      <c r="CW106">
        <v>3278</v>
      </c>
      <c r="CX106">
        <v>1589</v>
      </c>
      <c r="CY106">
        <v>1130</v>
      </c>
      <c r="CZ106">
        <v>-103</v>
      </c>
      <c r="DA106">
        <v>-5</v>
      </c>
      <c r="DB106">
        <v>2239</v>
      </c>
      <c r="DC106">
        <v>3278</v>
      </c>
      <c r="DD106">
        <v>28473</v>
      </c>
      <c r="DE106">
        <v>41772</v>
      </c>
      <c r="DF106">
        <v>46561</v>
      </c>
      <c r="DG106">
        <v>52516</v>
      </c>
      <c r="DH106">
        <v>-18088</v>
      </c>
      <c r="DI106">
        <v>-10744</v>
      </c>
      <c r="DJ106">
        <v>596</v>
      </c>
      <c r="DK106">
        <v>4219</v>
      </c>
      <c r="DL106">
        <v>62211</v>
      </c>
      <c r="DM106">
        <v>0</v>
      </c>
      <c r="DN106">
        <v>3278</v>
      </c>
      <c r="DO106">
        <v>3278</v>
      </c>
      <c r="DP106">
        <v>2239</v>
      </c>
      <c r="DQ106">
        <v>2239</v>
      </c>
      <c r="DR106">
        <v>596</v>
      </c>
      <c r="DS106">
        <v>7497</v>
      </c>
      <c r="DT106">
        <v>65489</v>
      </c>
      <c r="DU106">
        <v>0</v>
      </c>
      <c r="DV106">
        <v>2239</v>
      </c>
      <c r="DW106">
        <v>2239</v>
      </c>
      <c r="DX106">
        <v>596</v>
      </c>
      <c r="DY106">
        <v>9678</v>
      </c>
      <c r="DZ106">
        <v>67670</v>
      </c>
      <c r="EY106">
        <v>67670</v>
      </c>
      <c r="EZ106">
        <v>65488</v>
      </c>
      <c r="FA106">
        <v>7443</v>
      </c>
      <c r="FB106">
        <v>4102</v>
      </c>
      <c r="FC106">
        <v>6959</v>
      </c>
      <c r="FD106">
        <v>7128</v>
      </c>
      <c r="FE106">
        <v>0</v>
      </c>
      <c r="FF106">
        <v>11169</v>
      </c>
      <c r="FG106">
        <v>4</v>
      </c>
      <c r="FH106">
        <v>3227</v>
      </c>
      <c r="FI106">
        <v>46043</v>
      </c>
      <c r="FJ106">
        <v>10600</v>
      </c>
      <c r="FK106">
        <v>13343</v>
      </c>
      <c r="FL106">
        <v>14846</v>
      </c>
      <c r="FM106">
        <v>30129</v>
      </c>
      <c r="FN106">
        <v>31239</v>
      </c>
      <c r="FO106">
        <v>531</v>
      </c>
      <c r="FP106">
        <v>675</v>
      </c>
      <c r="FQ106">
        <v>700</v>
      </c>
      <c r="FR106">
        <v>1059</v>
      </c>
      <c r="FS106">
        <v>4425</v>
      </c>
      <c r="FT106">
        <v>5279</v>
      </c>
      <c r="FU106">
        <v>65496</v>
      </c>
      <c r="FV106">
        <v>29228</v>
      </c>
      <c r="GA106">
        <v>-23387</v>
      </c>
      <c r="GB106">
        <v>-19363</v>
      </c>
      <c r="GC106">
        <v>46043</v>
      </c>
      <c r="GD106">
        <v>10600</v>
      </c>
      <c r="GE106">
        <v>-46043</v>
      </c>
      <c r="GF106">
        <v>-10600</v>
      </c>
      <c r="GG106">
        <v>-3934</v>
      </c>
      <c r="GH106">
        <v>-735</v>
      </c>
      <c r="GI106">
        <v>5104</v>
      </c>
      <c r="GJ106">
        <v>5839</v>
      </c>
      <c r="GK106">
        <v>1176</v>
      </c>
      <c r="GL106">
        <v>5104</v>
      </c>
      <c r="GM106">
        <v>0</v>
      </c>
      <c r="GN106">
        <v>0</v>
      </c>
      <c r="GO106">
        <v>-21</v>
      </c>
      <c r="GP106">
        <v>-1</v>
      </c>
      <c r="GS106">
        <v>30</v>
      </c>
      <c r="GY106">
        <v>30</v>
      </c>
      <c r="GZ106">
        <v>0</v>
      </c>
      <c r="HA106">
        <v>58</v>
      </c>
      <c r="HB106">
        <v>58</v>
      </c>
      <c r="HE106">
        <v>30</v>
      </c>
      <c r="HH106">
        <v>7400</v>
      </c>
      <c r="HI106">
        <v>30830</v>
      </c>
      <c r="HJ106">
        <v>23465</v>
      </c>
      <c r="HO106">
        <v>6</v>
      </c>
      <c r="HQ106">
        <v>4</v>
      </c>
      <c r="HR106">
        <v>6</v>
      </c>
      <c r="HS106">
        <v>57366</v>
      </c>
      <c r="HT106">
        <v>57366</v>
      </c>
      <c r="HU106">
        <v>57366</v>
      </c>
      <c r="HV106">
        <v>43</v>
      </c>
      <c r="HW106">
        <v>902</v>
      </c>
      <c r="IB106">
        <v>3200</v>
      </c>
      <c r="IL106">
        <v>58</v>
      </c>
      <c r="IM106">
        <v>58</v>
      </c>
    </row>
    <row r="107" spans="1:274">
      <c r="A107" t="s">
        <v>15380</v>
      </c>
      <c r="B107">
        <v>5921031594</v>
      </c>
      <c r="C107" t="s">
        <v>8268</v>
      </c>
      <c r="D107" t="s">
        <v>15381</v>
      </c>
      <c r="E107">
        <v>17329442</v>
      </c>
      <c r="F107" t="s">
        <v>8270</v>
      </c>
      <c r="G107" t="s">
        <v>3936</v>
      </c>
      <c r="H107" t="s">
        <v>3931</v>
      </c>
      <c r="I107" t="s">
        <v>3932</v>
      </c>
      <c r="T107">
        <v>3968</v>
      </c>
      <c r="U107">
        <v>4046</v>
      </c>
      <c r="AD107">
        <v>3968</v>
      </c>
      <c r="AE107">
        <v>4046</v>
      </c>
      <c r="AL107">
        <v>5889</v>
      </c>
      <c r="AM107">
        <v>8411</v>
      </c>
      <c r="AN107">
        <v>12194</v>
      </c>
      <c r="AO107">
        <v>7854</v>
      </c>
      <c r="AP107">
        <v>526</v>
      </c>
      <c r="AQ107">
        <v>91</v>
      </c>
      <c r="AT107">
        <v>18609</v>
      </c>
      <c r="AU107">
        <v>16356</v>
      </c>
      <c r="AV107">
        <v>10</v>
      </c>
      <c r="AW107">
        <v>10</v>
      </c>
      <c r="BF107">
        <v>15584</v>
      </c>
      <c r="BG107">
        <v>11988</v>
      </c>
      <c r="BH107">
        <v>15594</v>
      </c>
      <c r="BI107">
        <v>11998</v>
      </c>
      <c r="BP107">
        <v>165</v>
      </c>
      <c r="BQ107">
        <v>99</v>
      </c>
      <c r="BV107">
        <v>0</v>
      </c>
      <c r="BX107">
        <v>1453</v>
      </c>
      <c r="BY107">
        <v>2661</v>
      </c>
      <c r="BZ107">
        <v>5365</v>
      </c>
      <c r="CA107">
        <v>5644</v>
      </c>
      <c r="CB107">
        <v>6983</v>
      </c>
      <c r="CC107">
        <v>8404</v>
      </c>
      <c r="CD107">
        <v>22577</v>
      </c>
      <c r="CE107">
        <v>20402</v>
      </c>
      <c r="CH107">
        <v>-5116</v>
      </c>
      <c r="CI107">
        <v>-4601</v>
      </c>
      <c r="CN107">
        <v>15513</v>
      </c>
      <c r="CO107">
        <v>12042</v>
      </c>
      <c r="CP107">
        <v>389</v>
      </c>
      <c r="CQ107">
        <v>35</v>
      </c>
      <c r="CR107">
        <v>10008</v>
      </c>
      <c r="CS107">
        <v>7406</v>
      </c>
      <c r="CT107">
        <v>-692</v>
      </c>
      <c r="CU107">
        <v>-451</v>
      </c>
      <c r="CV107">
        <v>9316</v>
      </c>
      <c r="CW107">
        <v>6955</v>
      </c>
      <c r="DB107">
        <v>9316</v>
      </c>
      <c r="DC107">
        <v>6955</v>
      </c>
      <c r="DD107">
        <v>3493</v>
      </c>
      <c r="DE107">
        <v>228</v>
      </c>
      <c r="DF107">
        <v>8609</v>
      </c>
      <c r="DG107">
        <v>4829</v>
      </c>
      <c r="DH107">
        <v>-5116</v>
      </c>
      <c r="DI107">
        <v>-4601</v>
      </c>
    </row>
    <row r="108" spans="1:274">
      <c r="A108" t="s">
        <v>15382</v>
      </c>
      <c r="B108">
        <v>7841019595</v>
      </c>
      <c r="C108" t="s">
        <v>8078</v>
      </c>
      <c r="D108" t="s">
        <v>15383</v>
      </c>
      <c r="E108">
        <v>18966764</v>
      </c>
      <c r="F108" t="s">
        <v>8272</v>
      </c>
      <c r="G108" t="s">
        <v>3978</v>
      </c>
      <c r="H108" t="s">
        <v>3931</v>
      </c>
      <c r="I108" t="s">
        <v>3932</v>
      </c>
      <c r="T108">
        <v>29798</v>
      </c>
      <c r="U108">
        <v>1596</v>
      </c>
      <c r="X108">
        <v>387048</v>
      </c>
      <c r="Y108">
        <v>258224</v>
      </c>
      <c r="Z108">
        <v>10764</v>
      </c>
      <c r="AA108">
        <v>1844</v>
      </c>
      <c r="AD108">
        <v>427610</v>
      </c>
      <c r="AE108">
        <v>261664</v>
      </c>
      <c r="AF108">
        <v>0</v>
      </c>
      <c r="AG108">
        <v>142</v>
      </c>
      <c r="AJ108">
        <v>267</v>
      </c>
      <c r="AK108">
        <v>48</v>
      </c>
      <c r="AL108">
        <v>61021</v>
      </c>
      <c r="AM108">
        <v>73708</v>
      </c>
      <c r="AN108">
        <v>148708</v>
      </c>
      <c r="AO108">
        <v>52606</v>
      </c>
      <c r="AP108">
        <v>157661</v>
      </c>
      <c r="AQ108">
        <v>116961</v>
      </c>
      <c r="AR108">
        <v>118683</v>
      </c>
      <c r="AS108">
        <v>115591</v>
      </c>
      <c r="AT108">
        <v>486340</v>
      </c>
      <c r="AU108">
        <v>359056</v>
      </c>
      <c r="AV108">
        <v>116</v>
      </c>
      <c r="AW108">
        <v>116</v>
      </c>
      <c r="BF108">
        <v>151752</v>
      </c>
      <c r="BG108">
        <v>99276</v>
      </c>
      <c r="BH108">
        <v>151868</v>
      </c>
      <c r="BI108">
        <v>99392</v>
      </c>
      <c r="BL108">
        <v>507259</v>
      </c>
      <c r="BM108">
        <v>247989</v>
      </c>
      <c r="BN108">
        <v>25841</v>
      </c>
      <c r="BO108">
        <v>19520</v>
      </c>
      <c r="BP108">
        <v>22593</v>
      </c>
      <c r="BQ108">
        <v>9219</v>
      </c>
      <c r="BR108">
        <v>3105</v>
      </c>
      <c r="BT108">
        <v>561363</v>
      </c>
      <c r="BU108">
        <v>267509</v>
      </c>
      <c r="BV108">
        <v>121188</v>
      </c>
      <c r="BW108">
        <v>190008</v>
      </c>
      <c r="BX108">
        <v>53833</v>
      </c>
      <c r="BY108">
        <v>54591</v>
      </c>
      <c r="CB108">
        <v>200719</v>
      </c>
      <c r="CC108">
        <v>253819</v>
      </c>
      <c r="CD108">
        <v>913950</v>
      </c>
      <c r="CE108">
        <v>620720</v>
      </c>
      <c r="CF108">
        <v>555039</v>
      </c>
      <c r="CG108">
        <v>432773</v>
      </c>
      <c r="CH108">
        <v>180145</v>
      </c>
      <c r="CI108">
        <v>122379</v>
      </c>
      <c r="CJ108">
        <v>2709</v>
      </c>
      <c r="CL108">
        <v>92527</v>
      </c>
      <c r="CM108">
        <v>68674</v>
      </c>
      <c r="CN108">
        <v>3012</v>
      </c>
      <c r="CO108">
        <v>2255</v>
      </c>
      <c r="CP108">
        <v>31333</v>
      </c>
      <c r="CQ108">
        <v>7970</v>
      </c>
      <c r="CR108">
        <v>62006</v>
      </c>
      <c r="CS108">
        <v>47990</v>
      </c>
      <c r="CT108">
        <v>-9567</v>
      </c>
      <c r="CU108">
        <v>-8504</v>
      </c>
      <c r="CV108">
        <v>52476</v>
      </c>
      <c r="CW108">
        <v>39262</v>
      </c>
      <c r="CX108">
        <v>12166</v>
      </c>
      <c r="CY108">
        <v>6967</v>
      </c>
      <c r="CZ108">
        <v>2599</v>
      </c>
      <c r="DA108">
        <v>-1537</v>
      </c>
      <c r="DB108">
        <v>52476</v>
      </c>
      <c r="DC108">
        <v>39262</v>
      </c>
      <c r="DD108">
        <v>1218828</v>
      </c>
      <c r="DE108">
        <v>781829</v>
      </c>
      <c r="DF108">
        <v>483212</v>
      </c>
      <c r="DG108">
        <v>226627</v>
      </c>
      <c r="DH108">
        <v>735616</v>
      </c>
      <c r="DI108">
        <v>555202</v>
      </c>
      <c r="DJ108">
        <v>116</v>
      </c>
      <c r="DK108">
        <v>60014</v>
      </c>
      <c r="DL108">
        <v>60130</v>
      </c>
      <c r="DM108">
        <v>0</v>
      </c>
      <c r="DN108">
        <v>39262</v>
      </c>
      <c r="DO108">
        <v>39262</v>
      </c>
      <c r="DP108">
        <v>52476</v>
      </c>
      <c r="DQ108">
        <v>52476</v>
      </c>
      <c r="DR108">
        <v>116</v>
      </c>
      <c r="DS108">
        <v>99276</v>
      </c>
      <c r="DT108">
        <v>99392</v>
      </c>
      <c r="DU108">
        <v>0</v>
      </c>
      <c r="DV108">
        <v>52476</v>
      </c>
      <c r="DW108">
        <v>52476</v>
      </c>
      <c r="DX108">
        <v>116</v>
      </c>
      <c r="DY108">
        <v>151752</v>
      </c>
      <c r="DZ108">
        <v>151868</v>
      </c>
      <c r="EY108">
        <v>151868</v>
      </c>
      <c r="EZ108">
        <v>99392</v>
      </c>
      <c r="FA108">
        <v>356592</v>
      </c>
      <c r="FB108">
        <v>237572</v>
      </c>
      <c r="FC108">
        <v>148893</v>
      </c>
      <c r="FD108">
        <v>189875</v>
      </c>
      <c r="FG108">
        <v>0</v>
      </c>
      <c r="FH108">
        <v>780</v>
      </c>
      <c r="FI108">
        <v>167724</v>
      </c>
      <c r="FJ108">
        <v>82823</v>
      </c>
      <c r="FK108">
        <v>232463</v>
      </c>
      <c r="FL108">
        <v>214851</v>
      </c>
      <c r="FM108">
        <v>295737</v>
      </c>
      <c r="FN108">
        <v>228062</v>
      </c>
      <c r="FO108">
        <v>87758</v>
      </c>
      <c r="FP108">
        <v>65348</v>
      </c>
      <c r="FQ108">
        <v>11730</v>
      </c>
      <c r="FR108">
        <v>8336</v>
      </c>
      <c r="FS108">
        <v>1108</v>
      </c>
      <c r="FT108">
        <v>8305</v>
      </c>
      <c r="FU108">
        <v>-120558</v>
      </c>
      <c r="FV108">
        <v>-94017</v>
      </c>
      <c r="FY108">
        <v>718</v>
      </c>
      <c r="FZ108">
        <v>824</v>
      </c>
      <c r="GA108">
        <v>-27588</v>
      </c>
      <c r="GB108">
        <v>-2824</v>
      </c>
      <c r="GC108">
        <v>167724</v>
      </c>
      <c r="GD108">
        <v>82823</v>
      </c>
      <c r="GE108">
        <v>188868</v>
      </c>
      <c r="GF108">
        <v>154749</v>
      </c>
      <c r="GG108">
        <v>40722</v>
      </c>
      <c r="GH108">
        <v>57908</v>
      </c>
      <c r="GI108">
        <v>116961</v>
      </c>
      <c r="GJ108">
        <v>59053</v>
      </c>
      <c r="GK108">
        <v>157661</v>
      </c>
      <c r="GL108">
        <v>116961</v>
      </c>
      <c r="GM108">
        <v>0</v>
      </c>
      <c r="GN108">
        <v>0</v>
      </c>
      <c r="GO108">
        <v>37</v>
      </c>
      <c r="GP108">
        <v>-224</v>
      </c>
      <c r="HI108">
        <v>26800</v>
      </c>
      <c r="HJ108">
        <v>2000</v>
      </c>
      <c r="HK108">
        <v>356592</v>
      </c>
      <c r="HL108">
        <v>236792</v>
      </c>
      <c r="HO108">
        <v>-22</v>
      </c>
      <c r="IF108">
        <v>70</v>
      </c>
      <c r="IH108">
        <v>432</v>
      </c>
      <c r="II108">
        <v>50</v>
      </c>
    </row>
    <row r="109" spans="1:274">
      <c r="A109" t="s">
        <v>15384</v>
      </c>
      <c r="B109">
        <v>7719420624</v>
      </c>
      <c r="C109" t="s">
        <v>8274</v>
      </c>
      <c r="D109" t="s">
        <v>15385</v>
      </c>
      <c r="E109">
        <v>18341076</v>
      </c>
      <c r="F109" t="s">
        <v>8275</v>
      </c>
      <c r="G109" t="s">
        <v>3978</v>
      </c>
      <c r="H109" t="s">
        <v>3931</v>
      </c>
      <c r="I109" t="s">
        <v>3932</v>
      </c>
      <c r="AF109">
        <v>0</v>
      </c>
      <c r="AL109">
        <v>13563</v>
      </c>
      <c r="AM109">
        <v>12901</v>
      </c>
      <c r="AP109">
        <v>150</v>
      </c>
      <c r="AQ109">
        <v>81</v>
      </c>
      <c r="BH109">
        <v>12875</v>
      </c>
      <c r="BI109">
        <v>12673</v>
      </c>
      <c r="BV109">
        <v>20</v>
      </c>
      <c r="BW109">
        <v>20</v>
      </c>
      <c r="BX109">
        <v>818</v>
      </c>
      <c r="BY109">
        <v>289</v>
      </c>
      <c r="CD109">
        <v>13713</v>
      </c>
      <c r="CE109">
        <v>12982</v>
      </c>
      <c r="CN109">
        <v>0</v>
      </c>
      <c r="CO109">
        <v>636</v>
      </c>
      <c r="CP109">
        <v>68</v>
      </c>
      <c r="CQ109">
        <v>770</v>
      </c>
      <c r="CT109">
        <v>50</v>
      </c>
      <c r="CU109">
        <v>12</v>
      </c>
      <c r="CV109">
        <v>202</v>
      </c>
      <c r="CW109">
        <v>27</v>
      </c>
      <c r="DD109">
        <v>6131</v>
      </c>
      <c r="DE109">
        <v>6519</v>
      </c>
      <c r="DF109">
        <v>5811</v>
      </c>
      <c r="DG109">
        <v>6346</v>
      </c>
    </row>
    <row r="110" spans="1:274">
      <c r="A110" t="s">
        <v>4141</v>
      </c>
      <c r="B110">
        <v>6164300903</v>
      </c>
      <c r="C110" t="s">
        <v>4142</v>
      </c>
      <c r="D110" t="s">
        <v>15386</v>
      </c>
      <c r="E110">
        <v>18123156</v>
      </c>
      <c r="F110" t="s">
        <v>4143</v>
      </c>
      <c r="G110" t="s">
        <v>3978</v>
      </c>
      <c r="H110" t="s">
        <v>3931</v>
      </c>
      <c r="I110" t="s">
        <v>3932</v>
      </c>
      <c r="T110">
        <v>90</v>
      </c>
      <c r="U110">
        <v>110</v>
      </c>
      <c r="AP110">
        <v>88</v>
      </c>
      <c r="AQ110">
        <v>97</v>
      </c>
      <c r="BH110">
        <v>178</v>
      </c>
      <c r="BI110">
        <v>207</v>
      </c>
      <c r="BX110">
        <v>0</v>
      </c>
      <c r="BY110">
        <v>0</v>
      </c>
      <c r="CD110">
        <v>178</v>
      </c>
      <c r="CE110">
        <v>207</v>
      </c>
      <c r="CT110">
        <v>44</v>
      </c>
      <c r="CU110">
        <v>22</v>
      </c>
      <c r="CV110">
        <v>398</v>
      </c>
      <c r="CW110">
        <v>199</v>
      </c>
      <c r="DD110">
        <v>1466</v>
      </c>
      <c r="DE110">
        <v>1320</v>
      </c>
      <c r="DF110">
        <v>1024</v>
      </c>
      <c r="DG110">
        <v>1099</v>
      </c>
    </row>
    <row r="111" spans="1:274">
      <c r="A111" t="s">
        <v>15387</v>
      </c>
      <c r="B111">
        <v>5948053468</v>
      </c>
      <c r="C111" t="s">
        <v>4044</v>
      </c>
      <c r="D111" t="s">
        <v>15388</v>
      </c>
      <c r="E111">
        <v>18257760</v>
      </c>
      <c r="F111" t="s">
        <v>4046</v>
      </c>
      <c r="G111" t="s">
        <v>3936</v>
      </c>
      <c r="H111" t="s">
        <v>3931</v>
      </c>
      <c r="I111" t="s">
        <v>3932</v>
      </c>
      <c r="T111">
        <v>223</v>
      </c>
      <c r="U111">
        <v>749</v>
      </c>
      <c r="AL111">
        <v>12704</v>
      </c>
      <c r="AM111">
        <v>11817</v>
      </c>
      <c r="AP111">
        <v>2529</v>
      </c>
      <c r="AQ111">
        <v>2826</v>
      </c>
      <c r="BH111">
        <v>14664</v>
      </c>
      <c r="BI111">
        <v>12890</v>
      </c>
      <c r="BL111">
        <v>400</v>
      </c>
      <c r="BM111">
        <v>1896</v>
      </c>
      <c r="BV111">
        <v>0</v>
      </c>
      <c r="BW111">
        <v>0</v>
      </c>
      <c r="BX111">
        <v>392</v>
      </c>
      <c r="BY111">
        <v>606</v>
      </c>
      <c r="CD111">
        <v>15456</v>
      </c>
      <c r="CE111">
        <v>15392</v>
      </c>
      <c r="CL111">
        <v>0</v>
      </c>
      <c r="CM111">
        <v>0</v>
      </c>
      <c r="CN111">
        <v>152</v>
      </c>
      <c r="CO111">
        <v>21</v>
      </c>
      <c r="CP111">
        <v>4294</v>
      </c>
      <c r="CQ111">
        <v>14794</v>
      </c>
      <c r="CT111">
        <v>483</v>
      </c>
      <c r="CU111">
        <v>458</v>
      </c>
      <c r="CV111">
        <v>1775</v>
      </c>
      <c r="CW111">
        <v>-6087</v>
      </c>
      <c r="DD111">
        <v>9775</v>
      </c>
      <c r="DE111">
        <v>11771</v>
      </c>
      <c r="DF111">
        <v>3375</v>
      </c>
      <c r="DG111">
        <v>2627</v>
      </c>
    </row>
    <row r="112" spans="1:274">
      <c r="A112" t="s">
        <v>15389</v>
      </c>
      <c r="B112">
        <v>7723908284</v>
      </c>
      <c r="C112" t="s">
        <v>4107</v>
      </c>
      <c r="D112" t="s">
        <v>15390</v>
      </c>
      <c r="E112">
        <v>19068625</v>
      </c>
      <c r="F112" t="s">
        <v>8278</v>
      </c>
      <c r="G112" t="s">
        <v>3936</v>
      </c>
      <c r="H112" t="s">
        <v>3931</v>
      </c>
      <c r="I112" t="s">
        <v>3932</v>
      </c>
      <c r="AL112">
        <v>386328</v>
      </c>
      <c r="AM112">
        <v>379405</v>
      </c>
      <c r="AP112">
        <v>642</v>
      </c>
      <c r="AQ112">
        <v>644</v>
      </c>
      <c r="BH112">
        <v>200138</v>
      </c>
      <c r="BI112">
        <v>200225</v>
      </c>
      <c r="BX112">
        <v>186832</v>
      </c>
      <c r="BY112">
        <v>179824</v>
      </c>
      <c r="CD112">
        <v>386970</v>
      </c>
      <c r="CE112">
        <v>380049</v>
      </c>
      <c r="CN112">
        <v>3629</v>
      </c>
      <c r="CO112">
        <v>5345</v>
      </c>
      <c r="CP112">
        <v>338</v>
      </c>
      <c r="CQ112">
        <v>1142</v>
      </c>
      <c r="CV112">
        <v>-87</v>
      </c>
      <c r="CW112">
        <v>-539</v>
      </c>
      <c r="DF112">
        <v>3378</v>
      </c>
      <c r="DG112">
        <v>4742</v>
      </c>
    </row>
    <row r="113" spans="1:254">
      <c r="A113" t="s">
        <v>4119</v>
      </c>
      <c r="B113">
        <v>6324029025</v>
      </c>
      <c r="C113" t="s">
        <v>3966</v>
      </c>
      <c r="D113" t="s">
        <v>15391</v>
      </c>
      <c r="E113">
        <v>17878561</v>
      </c>
      <c r="F113" t="s">
        <v>4120</v>
      </c>
      <c r="G113" t="s">
        <v>3936</v>
      </c>
      <c r="H113" t="s">
        <v>3931</v>
      </c>
      <c r="I113" t="s">
        <v>3932</v>
      </c>
      <c r="T113">
        <v>0</v>
      </c>
      <c r="AL113">
        <v>38291</v>
      </c>
      <c r="AM113">
        <v>40690</v>
      </c>
      <c r="AP113">
        <v>230</v>
      </c>
      <c r="AQ113">
        <v>82</v>
      </c>
      <c r="BH113">
        <v>38140</v>
      </c>
      <c r="BI113">
        <v>40136</v>
      </c>
      <c r="BL113">
        <v>0</v>
      </c>
      <c r="BM113">
        <v>375</v>
      </c>
      <c r="BR113">
        <v>86</v>
      </c>
      <c r="BS113">
        <v>50</v>
      </c>
      <c r="BX113">
        <v>295</v>
      </c>
      <c r="BY113">
        <v>211</v>
      </c>
      <c r="CD113">
        <v>38521</v>
      </c>
      <c r="CE113">
        <v>40772</v>
      </c>
      <c r="CN113">
        <v>0</v>
      </c>
      <c r="CO113">
        <v>1535</v>
      </c>
      <c r="CP113">
        <v>1394</v>
      </c>
      <c r="CQ113">
        <v>2419</v>
      </c>
      <c r="CT113">
        <v>225</v>
      </c>
      <c r="CU113">
        <v>755</v>
      </c>
      <c r="CV113">
        <v>-100</v>
      </c>
      <c r="CW113">
        <v>8366</v>
      </c>
      <c r="DD113">
        <v>3942</v>
      </c>
      <c r="DE113">
        <v>16778</v>
      </c>
      <c r="DF113">
        <v>2423</v>
      </c>
      <c r="DG113">
        <v>6773</v>
      </c>
    </row>
    <row r="114" spans="1:254">
      <c r="A114" t="s">
        <v>4106</v>
      </c>
      <c r="B114">
        <v>7722378570</v>
      </c>
      <c r="C114" t="s">
        <v>4107</v>
      </c>
      <c r="D114" t="s">
        <v>15392</v>
      </c>
      <c r="E114">
        <v>18273107</v>
      </c>
      <c r="F114" t="s">
        <v>4108</v>
      </c>
      <c r="G114" t="s">
        <v>3936</v>
      </c>
      <c r="H114" t="s">
        <v>3931</v>
      </c>
      <c r="I114" t="s">
        <v>3932</v>
      </c>
      <c r="L114">
        <v>0</v>
      </c>
      <c r="M114">
        <v>32</v>
      </c>
      <c r="T114">
        <v>41659</v>
      </c>
      <c r="U114">
        <v>42055</v>
      </c>
      <c r="AD114">
        <v>41659</v>
      </c>
      <c r="AE114">
        <v>42087</v>
      </c>
      <c r="AF114">
        <v>0</v>
      </c>
      <c r="AJ114">
        <v>1079</v>
      </c>
      <c r="AK114">
        <v>1079</v>
      </c>
      <c r="AL114">
        <v>163177</v>
      </c>
      <c r="AM114">
        <v>193855</v>
      </c>
      <c r="AN114">
        <v>525600</v>
      </c>
      <c r="AO114">
        <v>645692</v>
      </c>
      <c r="AP114">
        <v>2</v>
      </c>
      <c r="AQ114">
        <v>2</v>
      </c>
      <c r="AT114">
        <v>689857</v>
      </c>
      <c r="AU114">
        <v>840628</v>
      </c>
      <c r="AV114">
        <v>630</v>
      </c>
      <c r="AW114">
        <v>630</v>
      </c>
      <c r="BB114">
        <v>15000</v>
      </c>
      <c r="BC114">
        <v>15000</v>
      </c>
      <c r="BF114">
        <v>10301</v>
      </c>
      <c r="BG114">
        <v>8697</v>
      </c>
      <c r="BH114">
        <v>25931</v>
      </c>
      <c r="BI114">
        <v>24327</v>
      </c>
      <c r="BL114">
        <v>141194</v>
      </c>
      <c r="BM114">
        <v>298532</v>
      </c>
      <c r="BT114">
        <v>141194</v>
      </c>
      <c r="BU114">
        <v>298532</v>
      </c>
      <c r="BV114">
        <v>52837</v>
      </c>
      <c r="BW114">
        <v>48517</v>
      </c>
      <c r="BX114">
        <v>511555</v>
      </c>
      <c r="BY114">
        <v>511339</v>
      </c>
      <c r="CB114">
        <v>564392</v>
      </c>
      <c r="CC114">
        <v>559856</v>
      </c>
      <c r="CD114">
        <v>731517</v>
      </c>
      <c r="CE114">
        <v>882715</v>
      </c>
      <c r="CH114">
        <v>-854</v>
      </c>
      <c r="CI114">
        <v>-5978</v>
      </c>
      <c r="CJ114">
        <v>14114</v>
      </c>
      <c r="CK114">
        <v>28462</v>
      </c>
      <c r="CL114">
        <v>4320</v>
      </c>
      <c r="CM114">
        <v>1820</v>
      </c>
      <c r="CN114">
        <v>157569</v>
      </c>
      <c r="CO114">
        <v>237272</v>
      </c>
      <c r="CP114">
        <v>164549</v>
      </c>
      <c r="CQ114">
        <v>255909</v>
      </c>
      <c r="CR114">
        <v>1960</v>
      </c>
      <c r="CS114">
        <v>2027</v>
      </c>
      <c r="CT114">
        <v>-356</v>
      </c>
      <c r="CU114">
        <v>-648</v>
      </c>
      <c r="CV114">
        <v>1604</v>
      </c>
      <c r="CW114">
        <v>1379</v>
      </c>
      <c r="CX114">
        <v>356</v>
      </c>
      <c r="CY114">
        <v>648</v>
      </c>
      <c r="DB114">
        <v>1604</v>
      </c>
      <c r="DC114">
        <v>1379</v>
      </c>
      <c r="DD114">
        <v>0</v>
      </c>
      <c r="DE114">
        <v>5408</v>
      </c>
      <c r="DF114">
        <v>854</v>
      </c>
      <c r="DG114">
        <v>11386</v>
      </c>
      <c r="DH114">
        <v>-854</v>
      </c>
      <c r="DI114">
        <v>-5978</v>
      </c>
    </row>
    <row r="115" spans="1:254">
      <c r="A115" t="s">
        <v>15393</v>
      </c>
      <c r="B115">
        <v>5836658948</v>
      </c>
      <c r="C115" t="s">
        <v>8096</v>
      </c>
      <c r="D115" t="s">
        <v>799</v>
      </c>
      <c r="E115">
        <v>17938403</v>
      </c>
      <c r="F115" t="s">
        <v>8280</v>
      </c>
      <c r="G115" t="s">
        <v>3936</v>
      </c>
      <c r="H115" t="s">
        <v>3931</v>
      </c>
      <c r="I115" t="s">
        <v>3932</v>
      </c>
      <c r="T115">
        <v>16631</v>
      </c>
      <c r="U115">
        <v>7707</v>
      </c>
      <c r="AB115">
        <v>405</v>
      </c>
      <c r="AD115">
        <v>17036</v>
      </c>
      <c r="AE115">
        <v>7707</v>
      </c>
      <c r="AF115">
        <v>32749</v>
      </c>
      <c r="AG115">
        <v>32643</v>
      </c>
      <c r="AL115">
        <v>1906</v>
      </c>
      <c r="AM115">
        <v>12653</v>
      </c>
      <c r="AN115">
        <v>750</v>
      </c>
      <c r="AP115">
        <v>2010</v>
      </c>
      <c r="AQ115">
        <v>3556</v>
      </c>
      <c r="AT115">
        <v>37415</v>
      </c>
      <c r="AU115">
        <v>48852</v>
      </c>
      <c r="AV115">
        <v>50</v>
      </c>
      <c r="AW115">
        <v>40</v>
      </c>
      <c r="BF115">
        <v>22402</v>
      </c>
      <c r="BG115">
        <v>32988</v>
      </c>
      <c r="BH115">
        <v>22452</v>
      </c>
      <c r="BI115">
        <v>33028</v>
      </c>
      <c r="BV115">
        <v>29283</v>
      </c>
      <c r="BW115">
        <v>21482</v>
      </c>
      <c r="BX115">
        <v>2716</v>
      </c>
      <c r="BY115">
        <v>2049</v>
      </c>
      <c r="CB115">
        <v>31999</v>
      </c>
      <c r="CC115">
        <v>23531</v>
      </c>
      <c r="CD115">
        <v>54451</v>
      </c>
      <c r="CE115">
        <v>56559</v>
      </c>
      <c r="CL115">
        <v>555</v>
      </c>
      <c r="CM115">
        <v>124</v>
      </c>
      <c r="CN115">
        <v>73798</v>
      </c>
      <c r="CO115">
        <v>111553</v>
      </c>
      <c r="CP115">
        <v>35884</v>
      </c>
      <c r="CQ115">
        <v>146104</v>
      </c>
      <c r="CR115">
        <v>37359</v>
      </c>
      <c r="CS115">
        <v>-34675</v>
      </c>
      <c r="CT115">
        <v>-3713</v>
      </c>
      <c r="CU115">
        <v>-4754</v>
      </c>
      <c r="CV115">
        <v>33646</v>
      </c>
      <c r="CW115">
        <v>-39429</v>
      </c>
      <c r="DB115">
        <v>33646</v>
      </c>
      <c r="DC115">
        <v>-39429</v>
      </c>
    </row>
    <row r="116" spans="1:254">
      <c r="A116" t="s">
        <v>15394</v>
      </c>
      <c r="B116">
        <v>1650308002</v>
      </c>
      <c r="C116" t="s">
        <v>8282</v>
      </c>
      <c r="D116" t="s">
        <v>15395</v>
      </c>
      <c r="E116">
        <v>18321453</v>
      </c>
      <c r="F116" t="s">
        <v>8284</v>
      </c>
      <c r="G116" t="s">
        <v>3936</v>
      </c>
      <c r="H116" t="s">
        <v>3931</v>
      </c>
      <c r="I116" t="s">
        <v>3932</v>
      </c>
      <c r="T116">
        <v>78</v>
      </c>
      <c r="U116">
        <v>7878</v>
      </c>
      <c r="X116">
        <v>0</v>
      </c>
      <c r="Y116">
        <v>2000</v>
      </c>
      <c r="AF116">
        <v>0</v>
      </c>
      <c r="AG116">
        <v>4</v>
      </c>
      <c r="AL116">
        <v>1099122</v>
      </c>
      <c r="AM116">
        <v>1166166</v>
      </c>
      <c r="AP116">
        <v>28572</v>
      </c>
      <c r="AQ116">
        <v>31919</v>
      </c>
      <c r="BH116">
        <v>24394</v>
      </c>
      <c r="BI116">
        <v>40099</v>
      </c>
      <c r="BL116">
        <v>1065887</v>
      </c>
      <c r="BM116">
        <v>1119778</v>
      </c>
      <c r="BV116">
        <v>34688</v>
      </c>
      <c r="BW116">
        <v>46430</v>
      </c>
      <c r="BX116">
        <v>2803</v>
      </c>
      <c r="BY116">
        <v>1661</v>
      </c>
      <c r="CD116">
        <v>1127772</v>
      </c>
      <c r="CE116">
        <v>1207967</v>
      </c>
      <c r="CN116">
        <v>7647</v>
      </c>
      <c r="CO116">
        <v>1455</v>
      </c>
      <c r="CP116">
        <v>188666</v>
      </c>
      <c r="CQ116">
        <v>102361</v>
      </c>
      <c r="CT116">
        <v>7042</v>
      </c>
      <c r="CU116">
        <v>6328</v>
      </c>
      <c r="CV116">
        <v>27889</v>
      </c>
      <c r="CW116">
        <v>24953</v>
      </c>
      <c r="DD116">
        <v>415154</v>
      </c>
      <c r="DE116">
        <v>477434</v>
      </c>
      <c r="DF116">
        <v>199204</v>
      </c>
      <c r="DG116">
        <v>345247</v>
      </c>
    </row>
    <row r="117" spans="1:254">
      <c r="A117" t="s">
        <v>15396</v>
      </c>
      <c r="B117">
        <v>7715831246</v>
      </c>
      <c r="C117" t="s">
        <v>8053</v>
      </c>
      <c r="D117" t="s">
        <v>15397</v>
      </c>
      <c r="E117">
        <v>17927443</v>
      </c>
      <c r="F117" t="s">
        <v>8286</v>
      </c>
      <c r="G117" t="s">
        <v>3978</v>
      </c>
      <c r="H117" t="s">
        <v>3931</v>
      </c>
      <c r="I117" t="s">
        <v>3932</v>
      </c>
      <c r="L117">
        <v>30</v>
      </c>
      <c r="M117">
        <v>30</v>
      </c>
      <c r="T117">
        <v>1998</v>
      </c>
      <c r="U117">
        <v>2917</v>
      </c>
      <c r="Z117">
        <v>4246</v>
      </c>
      <c r="AA117">
        <v>3965</v>
      </c>
      <c r="AD117">
        <v>6274</v>
      </c>
      <c r="AE117">
        <v>6912</v>
      </c>
      <c r="AF117">
        <v>250</v>
      </c>
      <c r="AG117">
        <v>73</v>
      </c>
      <c r="AJ117">
        <v>150</v>
      </c>
      <c r="AK117">
        <v>246</v>
      </c>
      <c r="AL117">
        <v>62046</v>
      </c>
      <c r="AM117">
        <v>33393</v>
      </c>
      <c r="AN117">
        <v>102789</v>
      </c>
      <c r="AO117">
        <v>101357</v>
      </c>
      <c r="AP117">
        <v>30515</v>
      </c>
      <c r="AQ117">
        <v>24378</v>
      </c>
      <c r="AT117">
        <v>195750</v>
      </c>
      <c r="AU117">
        <v>159448</v>
      </c>
      <c r="AV117">
        <v>1010</v>
      </c>
      <c r="AW117">
        <v>1010</v>
      </c>
      <c r="BF117">
        <v>149020</v>
      </c>
      <c r="BG117">
        <v>117124</v>
      </c>
      <c r="BH117">
        <v>150030</v>
      </c>
      <c r="BI117">
        <v>118134</v>
      </c>
      <c r="BN117">
        <v>80</v>
      </c>
      <c r="BO117">
        <v>152</v>
      </c>
      <c r="BT117">
        <v>80</v>
      </c>
      <c r="BU117">
        <v>152</v>
      </c>
      <c r="BX117">
        <v>51915</v>
      </c>
      <c r="BY117">
        <v>48073</v>
      </c>
      <c r="CB117">
        <v>51915</v>
      </c>
      <c r="CC117">
        <v>48073</v>
      </c>
      <c r="CD117">
        <v>202024</v>
      </c>
      <c r="CE117">
        <v>166360</v>
      </c>
      <c r="CF117">
        <v>81694</v>
      </c>
      <c r="CG117">
        <v>72181</v>
      </c>
      <c r="CH117">
        <v>29405</v>
      </c>
      <c r="CI117">
        <v>32558</v>
      </c>
      <c r="CJ117">
        <v>279</v>
      </c>
      <c r="CK117">
        <v>321</v>
      </c>
      <c r="CN117">
        <v>11620</v>
      </c>
      <c r="CO117">
        <v>11258</v>
      </c>
      <c r="CP117">
        <v>1173</v>
      </c>
      <c r="CQ117">
        <v>806</v>
      </c>
      <c r="CR117">
        <v>40131</v>
      </c>
      <c r="CS117">
        <v>43331</v>
      </c>
      <c r="CT117">
        <v>-8237</v>
      </c>
      <c r="CU117">
        <v>-8806</v>
      </c>
      <c r="CV117">
        <v>31894</v>
      </c>
      <c r="CW117">
        <v>34525</v>
      </c>
      <c r="CX117">
        <v>8585</v>
      </c>
      <c r="CY117">
        <v>8996</v>
      </c>
      <c r="CZ117">
        <v>348</v>
      </c>
      <c r="DA117">
        <v>190</v>
      </c>
      <c r="DB117">
        <v>31894</v>
      </c>
      <c r="DC117">
        <v>34525</v>
      </c>
      <c r="DD117">
        <v>117420</v>
      </c>
      <c r="DE117">
        <v>110048</v>
      </c>
      <c r="DF117">
        <v>6321</v>
      </c>
      <c r="DG117">
        <v>5309</v>
      </c>
      <c r="DH117">
        <v>111099</v>
      </c>
      <c r="DI117">
        <v>104739</v>
      </c>
      <c r="DJ117">
        <v>1010</v>
      </c>
      <c r="DK117">
        <v>82599</v>
      </c>
      <c r="DL117">
        <v>83609</v>
      </c>
      <c r="DM117">
        <v>0</v>
      </c>
      <c r="DN117">
        <v>34525</v>
      </c>
      <c r="DO117">
        <v>34525</v>
      </c>
      <c r="DP117">
        <v>31894</v>
      </c>
      <c r="DQ117">
        <v>31894</v>
      </c>
      <c r="DR117">
        <v>1010</v>
      </c>
      <c r="DS117">
        <v>117124</v>
      </c>
      <c r="DT117">
        <v>118134</v>
      </c>
      <c r="DU117">
        <v>0</v>
      </c>
      <c r="DV117">
        <v>31894</v>
      </c>
      <c r="DW117">
        <v>31894</v>
      </c>
      <c r="DX117">
        <v>1010</v>
      </c>
      <c r="DY117">
        <v>149020</v>
      </c>
      <c r="DZ117">
        <v>150030</v>
      </c>
      <c r="EA117">
        <v>34525</v>
      </c>
      <c r="EB117">
        <v>0</v>
      </c>
      <c r="EC117">
        <v>117124</v>
      </c>
      <c r="EG117">
        <v>34525</v>
      </c>
      <c r="EH117">
        <v>0</v>
      </c>
      <c r="EI117">
        <v>117124</v>
      </c>
      <c r="EJ117">
        <v>34525</v>
      </c>
      <c r="EK117">
        <v>0</v>
      </c>
      <c r="EL117">
        <v>117124</v>
      </c>
      <c r="EP117">
        <v>34525</v>
      </c>
      <c r="EQ117">
        <v>0</v>
      </c>
      <c r="ER117">
        <v>117124</v>
      </c>
      <c r="EY117">
        <v>150030</v>
      </c>
      <c r="EZ117">
        <v>118134</v>
      </c>
      <c r="FA117">
        <v>128560</v>
      </c>
      <c r="FB117">
        <v>119873</v>
      </c>
      <c r="FG117">
        <v>128560</v>
      </c>
      <c r="FH117">
        <v>119873</v>
      </c>
      <c r="FI117">
        <v>140423</v>
      </c>
      <c r="FJ117">
        <v>106985</v>
      </c>
      <c r="FK117">
        <v>19764</v>
      </c>
      <c r="FL117">
        <v>15617</v>
      </c>
      <c r="FM117">
        <v>41489</v>
      </c>
      <c r="FN117">
        <v>36180</v>
      </c>
      <c r="FQ117">
        <v>7510</v>
      </c>
      <c r="FS117">
        <v>71660</v>
      </c>
      <c r="FT117">
        <v>55188</v>
      </c>
      <c r="FU117">
        <v>-11863</v>
      </c>
      <c r="FV117">
        <v>12888</v>
      </c>
      <c r="GG117">
        <v>-11863</v>
      </c>
      <c r="GH117">
        <v>12888</v>
      </c>
      <c r="GI117">
        <v>42377</v>
      </c>
      <c r="GJ117">
        <v>29489</v>
      </c>
      <c r="GK117">
        <v>30514</v>
      </c>
      <c r="GL117">
        <v>42377</v>
      </c>
      <c r="GM117">
        <v>0</v>
      </c>
      <c r="GN117">
        <v>0</v>
      </c>
    </row>
    <row r="118" spans="1:254">
      <c r="A118" t="s">
        <v>15398</v>
      </c>
      <c r="B118">
        <v>7714365867</v>
      </c>
      <c r="C118" t="s">
        <v>4005</v>
      </c>
      <c r="D118" t="s">
        <v>15399</v>
      </c>
      <c r="E118">
        <v>18772655</v>
      </c>
      <c r="F118" t="s">
        <v>8288</v>
      </c>
      <c r="G118" t="s">
        <v>3936</v>
      </c>
      <c r="H118" t="s">
        <v>3931</v>
      </c>
      <c r="I118" t="s">
        <v>3932</v>
      </c>
      <c r="T118">
        <v>123</v>
      </c>
      <c r="U118">
        <v>174</v>
      </c>
      <c r="AF118">
        <v>4</v>
      </c>
      <c r="AG118">
        <v>1200</v>
      </c>
      <c r="AL118">
        <v>108636</v>
      </c>
      <c r="AM118">
        <v>91152</v>
      </c>
      <c r="AP118">
        <v>1873</v>
      </c>
      <c r="AQ118">
        <v>1781</v>
      </c>
      <c r="BH118">
        <v>98239</v>
      </c>
      <c r="BI118">
        <v>78041</v>
      </c>
      <c r="BX118">
        <v>12397</v>
      </c>
      <c r="BY118">
        <v>16266</v>
      </c>
      <c r="CD118">
        <v>110636</v>
      </c>
      <c r="CE118">
        <v>94307</v>
      </c>
      <c r="CN118">
        <v>103</v>
      </c>
      <c r="CO118">
        <v>16</v>
      </c>
      <c r="CP118">
        <v>8996</v>
      </c>
      <c r="CQ118">
        <v>1676</v>
      </c>
      <c r="CT118">
        <v>807</v>
      </c>
      <c r="CU118">
        <v>1333</v>
      </c>
      <c r="CV118">
        <v>10990</v>
      </c>
      <c r="CW118">
        <v>14160</v>
      </c>
      <c r="DD118">
        <v>56919</v>
      </c>
      <c r="DE118">
        <v>49909</v>
      </c>
      <c r="DF118">
        <v>36229</v>
      </c>
      <c r="DG118">
        <v>32756</v>
      </c>
    </row>
    <row r="119" spans="1:254">
      <c r="A119" t="s">
        <v>15400</v>
      </c>
      <c r="B119">
        <v>7724866608</v>
      </c>
      <c r="C119" t="s">
        <v>4017</v>
      </c>
      <c r="D119" t="s">
        <v>827</v>
      </c>
      <c r="E119">
        <v>17624702</v>
      </c>
      <c r="F119" t="s">
        <v>8291</v>
      </c>
      <c r="G119" t="s">
        <v>3978</v>
      </c>
      <c r="H119" t="s">
        <v>3931</v>
      </c>
      <c r="I119" t="s">
        <v>3932</v>
      </c>
      <c r="L119">
        <v>15850</v>
      </c>
      <c r="M119">
        <v>14661</v>
      </c>
      <c r="T119">
        <v>0</v>
      </c>
      <c r="X119">
        <v>0</v>
      </c>
      <c r="Y119">
        <v>136600</v>
      </c>
      <c r="Z119">
        <v>31</v>
      </c>
      <c r="AB119">
        <v>0</v>
      </c>
      <c r="AC119">
        <v>5</v>
      </c>
      <c r="AD119">
        <v>15881</v>
      </c>
      <c r="AE119">
        <v>151266</v>
      </c>
      <c r="AL119">
        <v>3337</v>
      </c>
      <c r="AM119">
        <v>14368</v>
      </c>
      <c r="AN119">
        <v>0</v>
      </c>
      <c r="AO119">
        <v>3146</v>
      </c>
      <c r="AP119">
        <v>646</v>
      </c>
      <c r="AQ119">
        <v>6075</v>
      </c>
      <c r="AR119">
        <v>28</v>
      </c>
      <c r="AS119">
        <v>15</v>
      </c>
      <c r="AT119">
        <v>4011</v>
      </c>
      <c r="AU119">
        <v>23604</v>
      </c>
      <c r="AV119">
        <v>20</v>
      </c>
      <c r="AW119">
        <v>20</v>
      </c>
      <c r="BF119">
        <v>14291</v>
      </c>
      <c r="BG119">
        <v>170306</v>
      </c>
      <c r="BH119">
        <v>14311</v>
      </c>
      <c r="BI119">
        <v>170326</v>
      </c>
      <c r="BL119">
        <v>0</v>
      </c>
      <c r="BP119">
        <v>41</v>
      </c>
      <c r="BQ119">
        <v>19</v>
      </c>
      <c r="BT119">
        <v>0</v>
      </c>
      <c r="BU119">
        <v>0</v>
      </c>
      <c r="BV119">
        <v>0</v>
      </c>
      <c r="BX119">
        <v>5540</v>
      </c>
      <c r="BY119">
        <v>4525</v>
      </c>
      <c r="CB119">
        <v>5581</v>
      </c>
      <c r="CC119">
        <v>4544</v>
      </c>
      <c r="CD119">
        <v>19892</v>
      </c>
      <c r="CE119">
        <v>174870</v>
      </c>
      <c r="CF119">
        <v>27840</v>
      </c>
      <c r="CG119">
        <v>46519</v>
      </c>
      <c r="CH119">
        <v>-27840</v>
      </c>
      <c r="CI119">
        <v>-46511</v>
      </c>
      <c r="CJ119">
        <v>6823</v>
      </c>
      <c r="CK119">
        <v>7241</v>
      </c>
      <c r="CN119">
        <v>27854</v>
      </c>
      <c r="CO119">
        <v>161111</v>
      </c>
      <c r="CP119">
        <v>6833</v>
      </c>
      <c r="CQ119">
        <v>41410</v>
      </c>
      <c r="CR119">
        <v>4</v>
      </c>
      <c r="CS119">
        <v>80431</v>
      </c>
      <c r="CT119">
        <v>-374</v>
      </c>
      <c r="CU119">
        <v>-6412</v>
      </c>
      <c r="CV119">
        <v>-1015</v>
      </c>
      <c r="CW119">
        <v>69600</v>
      </c>
      <c r="CX119">
        <v>1050</v>
      </c>
      <c r="CY119">
        <v>6394</v>
      </c>
      <c r="CZ119">
        <v>676</v>
      </c>
      <c r="DA119">
        <v>-18</v>
      </c>
      <c r="DB119">
        <v>-1015</v>
      </c>
      <c r="DC119">
        <v>69600</v>
      </c>
      <c r="DD119">
        <v>0</v>
      </c>
      <c r="DE119">
        <v>138</v>
      </c>
      <c r="DF119">
        <v>0</v>
      </c>
      <c r="DG119">
        <v>130</v>
      </c>
      <c r="DH119">
        <v>0</v>
      </c>
      <c r="DI119">
        <v>8</v>
      </c>
      <c r="DJ119">
        <v>20</v>
      </c>
      <c r="DK119">
        <v>100706</v>
      </c>
      <c r="DL119">
        <v>100726</v>
      </c>
      <c r="DM119">
        <v>0</v>
      </c>
      <c r="DN119">
        <v>69600</v>
      </c>
      <c r="DO119">
        <v>69600</v>
      </c>
      <c r="DP119">
        <v>69600</v>
      </c>
      <c r="DQ119">
        <v>69600</v>
      </c>
      <c r="DR119">
        <v>20</v>
      </c>
      <c r="DS119">
        <v>170306</v>
      </c>
      <c r="DT119">
        <v>170326</v>
      </c>
      <c r="DX119">
        <v>20</v>
      </c>
      <c r="DY119">
        <v>14291</v>
      </c>
      <c r="DZ119">
        <v>14311</v>
      </c>
      <c r="EA119">
        <v>69600</v>
      </c>
      <c r="EB119">
        <v>0</v>
      </c>
      <c r="EC119">
        <v>170306</v>
      </c>
      <c r="EG119">
        <v>69600</v>
      </c>
      <c r="EH119">
        <v>0</v>
      </c>
      <c r="EI119">
        <v>170306</v>
      </c>
      <c r="EJ119">
        <v>69600</v>
      </c>
      <c r="EK119">
        <v>0</v>
      </c>
      <c r="EL119">
        <v>170306</v>
      </c>
      <c r="EP119">
        <v>69600</v>
      </c>
      <c r="EQ119">
        <v>0</v>
      </c>
      <c r="ER119">
        <v>170306</v>
      </c>
      <c r="EY119">
        <v>14311</v>
      </c>
      <c r="EZ119">
        <v>170326</v>
      </c>
      <c r="FA119">
        <v>0</v>
      </c>
      <c r="FB119">
        <v>950</v>
      </c>
      <c r="FC119">
        <v>0</v>
      </c>
      <c r="FD119">
        <v>2174</v>
      </c>
      <c r="FG119">
        <v>16690</v>
      </c>
      <c r="FH119">
        <v>5932</v>
      </c>
      <c r="FI119">
        <v>6688</v>
      </c>
      <c r="FJ119">
        <v>8635</v>
      </c>
      <c r="FK119">
        <v>28783</v>
      </c>
      <c r="FL119">
        <v>42912</v>
      </c>
      <c r="FM119">
        <v>1408</v>
      </c>
      <c r="FN119">
        <v>1041</v>
      </c>
      <c r="FO119">
        <v>0</v>
      </c>
      <c r="FP119">
        <v>461</v>
      </c>
      <c r="FQ119">
        <v>1975</v>
      </c>
      <c r="FR119">
        <v>7239</v>
      </c>
      <c r="FS119">
        <v>9943</v>
      </c>
      <c r="FT119">
        <v>546</v>
      </c>
      <c r="FU119">
        <v>9868</v>
      </c>
      <c r="FV119">
        <v>16312</v>
      </c>
      <c r="GA119">
        <v>-8609</v>
      </c>
      <c r="GB119">
        <v>-53618</v>
      </c>
      <c r="GC119">
        <v>0</v>
      </c>
      <c r="GD119">
        <v>8635</v>
      </c>
      <c r="GE119">
        <v>-6688</v>
      </c>
      <c r="GF119">
        <v>-7685</v>
      </c>
      <c r="GG119">
        <v>-5429</v>
      </c>
      <c r="GH119">
        <v>-44991</v>
      </c>
      <c r="GI119">
        <v>6075</v>
      </c>
      <c r="GJ119">
        <v>51066</v>
      </c>
      <c r="GK119">
        <v>646</v>
      </c>
      <c r="GL119">
        <v>6075</v>
      </c>
      <c r="GM119">
        <v>0</v>
      </c>
      <c r="GN119">
        <v>0</v>
      </c>
      <c r="GO119">
        <v>-645</v>
      </c>
      <c r="GP119">
        <v>-4419</v>
      </c>
      <c r="GZ119">
        <v>0</v>
      </c>
      <c r="HA119">
        <v>156015</v>
      </c>
      <c r="HB119">
        <v>156015</v>
      </c>
      <c r="HC119">
        <v>155000</v>
      </c>
      <c r="HD119">
        <v>155000</v>
      </c>
      <c r="HH119">
        <v>55391</v>
      </c>
      <c r="HI119">
        <v>64000</v>
      </c>
      <c r="HJ119">
        <v>116130</v>
      </c>
      <c r="HK119">
        <v>0</v>
      </c>
      <c r="HL119">
        <v>950</v>
      </c>
      <c r="HM119">
        <v>6688</v>
      </c>
      <c r="IB119">
        <v>62512</v>
      </c>
      <c r="IP119">
        <v>1015</v>
      </c>
      <c r="IQ119">
        <v>1015</v>
      </c>
    </row>
    <row r="120" spans="1:254">
      <c r="A120" t="s">
        <v>15401</v>
      </c>
      <c r="B120">
        <v>1660288940</v>
      </c>
      <c r="C120" t="s">
        <v>8293</v>
      </c>
      <c r="D120" t="s">
        <v>834</v>
      </c>
      <c r="E120">
        <v>19077819</v>
      </c>
      <c r="F120" t="s">
        <v>8294</v>
      </c>
      <c r="G120" t="s">
        <v>3936</v>
      </c>
      <c r="H120" t="s">
        <v>3931</v>
      </c>
      <c r="I120" t="s">
        <v>3932</v>
      </c>
      <c r="AL120">
        <v>4116</v>
      </c>
      <c r="AM120">
        <v>2815</v>
      </c>
      <c r="AN120">
        <v>19610</v>
      </c>
      <c r="AO120">
        <v>19610</v>
      </c>
      <c r="AP120">
        <v>28</v>
      </c>
      <c r="AQ120">
        <v>22</v>
      </c>
      <c r="AT120">
        <v>23754</v>
      </c>
      <c r="AU120">
        <v>22447</v>
      </c>
      <c r="AV120">
        <v>19620</v>
      </c>
      <c r="AW120">
        <v>19620</v>
      </c>
      <c r="BF120">
        <v>4056</v>
      </c>
      <c r="BG120">
        <v>2827</v>
      </c>
      <c r="BH120">
        <v>23676</v>
      </c>
      <c r="BI120">
        <v>22447</v>
      </c>
      <c r="BX120">
        <v>78</v>
      </c>
      <c r="CB120">
        <v>78</v>
      </c>
      <c r="CC120">
        <v>0</v>
      </c>
      <c r="CD120">
        <v>23754</v>
      </c>
      <c r="CE120">
        <v>22447</v>
      </c>
      <c r="CH120">
        <v>1378</v>
      </c>
      <c r="CI120">
        <v>2024</v>
      </c>
      <c r="CP120">
        <v>26</v>
      </c>
      <c r="CQ120">
        <v>31</v>
      </c>
      <c r="CR120">
        <v>1352</v>
      </c>
      <c r="CS120">
        <v>1993</v>
      </c>
      <c r="CT120">
        <v>-123</v>
      </c>
      <c r="CU120">
        <v>-133</v>
      </c>
      <c r="CV120">
        <v>1229</v>
      </c>
      <c r="CW120">
        <v>1860</v>
      </c>
      <c r="DB120">
        <v>1229</v>
      </c>
      <c r="DC120">
        <v>1860</v>
      </c>
      <c r="DD120">
        <v>3954</v>
      </c>
      <c r="DE120">
        <v>3890</v>
      </c>
      <c r="DF120">
        <v>2576</v>
      </c>
      <c r="DG120">
        <v>1866</v>
      </c>
      <c r="DH120">
        <v>1378</v>
      </c>
      <c r="DI120">
        <v>2024</v>
      </c>
    </row>
    <row r="121" spans="1:254">
      <c r="A121" t="s">
        <v>15402</v>
      </c>
      <c r="B121">
        <v>4345197098</v>
      </c>
      <c r="C121" t="s">
        <v>4053</v>
      </c>
      <c r="D121" t="s">
        <v>15403</v>
      </c>
      <c r="E121">
        <v>17976137</v>
      </c>
      <c r="F121" t="s">
        <v>8296</v>
      </c>
      <c r="G121" t="s">
        <v>3936</v>
      </c>
      <c r="H121" t="s">
        <v>3931</v>
      </c>
      <c r="I121" t="s">
        <v>3932</v>
      </c>
      <c r="T121">
        <v>106904</v>
      </c>
      <c r="U121">
        <v>9934</v>
      </c>
      <c r="X121">
        <v>1004</v>
      </c>
      <c r="Y121">
        <v>1004</v>
      </c>
      <c r="AF121">
        <v>0</v>
      </c>
      <c r="AG121">
        <v>1149</v>
      </c>
      <c r="AL121">
        <v>67095</v>
      </c>
      <c r="AM121">
        <v>83970</v>
      </c>
      <c r="AP121">
        <v>2437</v>
      </c>
      <c r="AQ121">
        <v>2901</v>
      </c>
      <c r="BH121">
        <v>93920</v>
      </c>
      <c r="BI121">
        <v>55293</v>
      </c>
      <c r="BL121">
        <v>43312</v>
      </c>
      <c r="BM121">
        <v>28381</v>
      </c>
      <c r="BV121">
        <v>2105</v>
      </c>
      <c r="BW121">
        <v>4885</v>
      </c>
      <c r="BX121">
        <v>38103</v>
      </c>
      <c r="BY121">
        <v>10399</v>
      </c>
      <c r="CD121">
        <v>177440</v>
      </c>
      <c r="CE121">
        <v>98958</v>
      </c>
      <c r="CL121">
        <v>7</v>
      </c>
      <c r="CN121">
        <v>14615</v>
      </c>
      <c r="CO121">
        <v>12375</v>
      </c>
      <c r="CP121">
        <v>8537</v>
      </c>
      <c r="CQ121">
        <v>6363</v>
      </c>
      <c r="CT121">
        <v>2114</v>
      </c>
      <c r="CU121">
        <v>1954</v>
      </c>
      <c r="CV121">
        <v>38627</v>
      </c>
      <c r="CW121">
        <v>7557</v>
      </c>
      <c r="DD121">
        <v>210745</v>
      </c>
      <c r="DE121">
        <v>197033</v>
      </c>
      <c r="DF121">
        <v>176075</v>
      </c>
      <c r="DG121">
        <v>193534</v>
      </c>
    </row>
    <row r="122" spans="1:254">
      <c r="A122" t="s">
        <v>15404</v>
      </c>
      <c r="B122">
        <v>6659101869</v>
      </c>
      <c r="C122" t="s">
        <v>4207</v>
      </c>
      <c r="D122" t="s">
        <v>15405</v>
      </c>
      <c r="E122">
        <v>18739874</v>
      </c>
      <c r="F122" t="s">
        <v>8298</v>
      </c>
      <c r="G122" t="s">
        <v>3936</v>
      </c>
      <c r="H122" t="s">
        <v>3931</v>
      </c>
      <c r="I122" t="s">
        <v>3932</v>
      </c>
      <c r="T122">
        <v>4192</v>
      </c>
      <c r="U122">
        <v>4347</v>
      </c>
      <c r="X122">
        <v>0</v>
      </c>
      <c r="AF122">
        <v>285</v>
      </c>
      <c r="AL122">
        <v>83805</v>
      </c>
      <c r="AM122">
        <v>60336</v>
      </c>
      <c r="AP122">
        <v>4182</v>
      </c>
      <c r="AQ122">
        <v>5913</v>
      </c>
      <c r="BH122">
        <v>79332</v>
      </c>
      <c r="BI122">
        <v>54346</v>
      </c>
      <c r="BL122">
        <v>11262</v>
      </c>
      <c r="BM122">
        <v>14539</v>
      </c>
      <c r="BV122">
        <v>12</v>
      </c>
      <c r="BW122">
        <v>84</v>
      </c>
      <c r="BX122">
        <v>1858</v>
      </c>
      <c r="BY122">
        <v>1627</v>
      </c>
      <c r="CD122">
        <v>92464</v>
      </c>
      <c r="CE122">
        <v>70595</v>
      </c>
      <c r="CL122">
        <v>1180</v>
      </c>
      <c r="CM122">
        <v>1454</v>
      </c>
      <c r="CN122">
        <v>343</v>
      </c>
      <c r="CO122">
        <v>179</v>
      </c>
      <c r="CP122">
        <v>499</v>
      </c>
      <c r="CQ122">
        <v>912</v>
      </c>
      <c r="CT122">
        <v>1751</v>
      </c>
      <c r="CU122">
        <v>883</v>
      </c>
      <c r="CV122">
        <v>25008</v>
      </c>
      <c r="CW122">
        <v>10304</v>
      </c>
      <c r="DD122">
        <v>38911</v>
      </c>
      <c r="DE122">
        <v>27347</v>
      </c>
      <c r="DF122">
        <v>10816</v>
      </c>
      <c r="DG122">
        <v>13973</v>
      </c>
    </row>
    <row r="123" spans="1:254">
      <c r="A123" t="s">
        <v>15406</v>
      </c>
      <c r="B123">
        <v>2635227255</v>
      </c>
      <c r="C123" t="s">
        <v>4176</v>
      </c>
      <c r="D123" t="s">
        <v>854</v>
      </c>
      <c r="E123">
        <v>19294559</v>
      </c>
      <c r="F123" t="s">
        <v>8300</v>
      </c>
      <c r="G123" t="s">
        <v>3936</v>
      </c>
      <c r="H123" t="s">
        <v>3931</v>
      </c>
      <c r="I123" t="s">
        <v>3932</v>
      </c>
      <c r="T123">
        <v>5530</v>
      </c>
      <c r="U123">
        <v>7030</v>
      </c>
      <c r="AD123">
        <v>5530</v>
      </c>
      <c r="AE123">
        <v>7030</v>
      </c>
      <c r="AF123">
        <v>0</v>
      </c>
      <c r="AG123">
        <v>0</v>
      </c>
      <c r="AL123">
        <v>353</v>
      </c>
      <c r="AM123">
        <v>279</v>
      </c>
      <c r="AN123">
        <v>44810</v>
      </c>
      <c r="AO123">
        <v>16049</v>
      </c>
      <c r="AP123">
        <v>1685</v>
      </c>
      <c r="AQ123">
        <v>3149</v>
      </c>
      <c r="AT123">
        <v>46848</v>
      </c>
      <c r="AU123">
        <v>19477</v>
      </c>
      <c r="AV123">
        <v>10160</v>
      </c>
      <c r="AW123">
        <v>10160</v>
      </c>
      <c r="BF123">
        <v>1724</v>
      </c>
      <c r="BG123">
        <v>1563</v>
      </c>
      <c r="BH123">
        <v>11884</v>
      </c>
      <c r="BI123">
        <v>11723</v>
      </c>
      <c r="BL123">
        <v>19600</v>
      </c>
      <c r="BM123">
        <v>9095</v>
      </c>
      <c r="BN123">
        <v>0</v>
      </c>
      <c r="BO123">
        <v>0</v>
      </c>
      <c r="BT123">
        <v>40179</v>
      </c>
      <c r="BU123">
        <v>14559</v>
      </c>
      <c r="BV123">
        <v>0</v>
      </c>
      <c r="BW123">
        <v>0</v>
      </c>
      <c r="BX123">
        <v>315</v>
      </c>
      <c r="BY123">
        <v>225</v>
      </c>
      <c r="CB123">
        <v>315</v>
      </c>
      <c r="CC123">
        <v>225</v>
      </c>
      <c r="CD123">
        <v>52378</v>
      </c>
      <c r="CE123">
        <v>26507</v>
      </c>
      <c r="CF123">
        <v>5081</v>
      </c>
      <c r="CG123">
        <v>0</v>
      </c>
      <c r="CH123">
        <v>2895</v>
      </c>
      <c r="CI123">
        <v>-1050</v>
      </c>
      <c r="CL123">
        <v>0</v>
      </c>
      <c r="CM123">
        <v>5</v>
      </c>
      <c r="CN123">
        <v>0</v>
      </c>
      <c r="CO123">
        <v>6071</v>
      </c>
      <c r="CP123">
        <v>0</v>
      </c>
      <c r="CQ123">
        <v>4440</v>
      </c>
      <c r="CR123">
        <v>2895</v>
      </c>
      <c r="CS123">
        <v>576</v>
      </c>
      <c r="CT123">
        <v>-1923</v>
      </c>
      <c r="CU123">
        <v>-398</v>
      </c>
      <c r="CV123">
        <v>972</v>
      </c>
      <c r="CW123">
        <v>173</v>
      </c>
      <c r="CX123">
        <v>1923</v>
      </c>
      <c r="DB123">
        <v>972</v>
      </c>
      <c r="DC123">
        <v>173</v>
      </c>
      <c r="DD123">
        <v>32065</v>
      </c>
      <c r="DE123">
        <v>16235</v>
      </c>
      <c r="DF123">
        <v>0</v>
      </c>
      <c r="DG123">
        <v>17285</v>
      </c>
      <c r="DH123">
        <v>32065</v>
      </c>
      <c r="DI123">
        <v>-1050</v>
      </c>
      <c r="GO123">
        <v>0</v>
      </c>
      <c r="GP123">
        <v>-5</v>
      </c>
      <c r="IH123">
        <v>24089</v>
      </c>
    </row>
    <row r="124" spans="1:254">
      <c r="A124" t="s">
        <v>15407</v>
      </c>
      <c r="B124">
        <v>6829117690</v>
      </c>
      <c r="C124" t="s">
        <v>3981</v>
      </c>
      <c r="D124" t="s">
        <v>15408</v>
      </c>
      <c r="E124">
        <v>18646290</v>
      </c>
      <c r="F124" t="s">
        <v>3983</v>
      </c>
      <c r="G124" t="s">
        <v>3936</v>
      </c>
      <c r="H124" t="s">
        <v>3931</v>
      </c>
      <c r="I124" t="s">
        <v>3932</v>
      </c>
      <c r="AF124">
        <v>892</v>
      </c>
      <c r="AL124">
        <v>62622</v>
      </c>
      <c r="AM124">
        <v>46872</v>
      </c>
      <c r="AP124">
        <v>7039</v>
      </c>
      <c r="AQ124">
        <v>8434</v>
      </c>
      <c r="BH124">
        <v>49606</v>
      </c>
      <c r="BI124">
        <v>38568</v>
      </c>
      <c r="BV124">
        <v>4</v>
      </c>
      <c r="BW124">
        <v>4</v>
      </c>
      <c r="BX124">
        <v>20944</v>
      </c>
      <c r="BY124">
        <v>16734</v>
      </c>
      <c r="CD124">
        <v>70553</v>
      </c>
      <c r="CE124">
        <v>55306</v>
      </c>
      <c r="CN124">
        <v>26064</v>
      </c>
      <c r="CO124">
        <v>22260</v>
      </c>
      <c r="CP124">
        <v>337</v>
      </c>
      <c r="CQ124">
        <v>657</v>
      </c>
      <c r="CT124">
        <v>791</v>
      </c>
      <c r="CU124">
        <v>740</v>
      </c>
      <c r="CV124">
        <v>17138</v>
      </c>
      <c r="CW124">
        <v>14144</v>
      </c>
      <c r="DD124">
        <v>295</v>
      </c>
      <c r="DF124">
        <v>8093</v>
      </c>
      <c r="DG124">
        <v>6719</v>
      </c>
    </row>
    <row r="125" spans="1:254">
      <c r="A125" t="s">
        <v>15409</v>
      </c>
      <c r="B125">
        <v>7728312015</v>
      </c>
      <c r="C125" t="s">
        <v>8302</v>
      </c>
      <c r="D125" t="s">
        <v>15410</v>
      </c>
      <c r="E125">
        <v>19368883</v>
      </c>
      <c r="F125" t="s">
        <v>8303</v>
      </c>
      <c r="G125" t="s">
        <v>3978</v>
      </c>
      <c r="H125" t="s">
        <v>3931</v>
      </c>
      <c r="I125" t="s">
        <v>3932</v>
      </c>
      <c r="T125">
        <v>1261</v>
      </c>
      <c r="U125">
        <v>25</v>
      </c>
      <c r="AF125">
        <v>21</v>
      </c>
      <c r="AG125">
        <v>13</v>
      </c>
      <c r="AL125">
        <v>47761</v>
      </c>
      <c r="AM125">
        <v>39828</v>
      </c>
      <c r="AP125">
        <v>90</v>
      </c>
      <c r="AQ125">
        <v>178</v>
      </c>
      <c r="BH125">
        <v>47457</v>
      </c>
      <c r="BI125">
        <v>39859</v>
      </c>
      <c r="BR125">
        <v>0</v>
      </c>
      <c r="BV125">
        <v>101</v>
      </c>
      <c r="BW125">
        <v>125</v>
      </c>
      <c r="BX125">
        <v>1575</v>
      </c>
      <c r="BY125">
        <v>60</v>
      </c>
      <c r="CD125">
        <v>49133</v>
      </c>
      <c r="CE125">
        <v>40044</v>
      </c>
      <c r="CL125">
        <v>55</v>
      </c>
      <c r="CM125">
        <v>165</v>
      </c>
      <c r="CN125">
        <v>9754</v>
      </c>
      <c r="CO125">
        <v>8248</v>
      </c>
      <c r="CP125">
        <v>113</v>
      </c>
      <c r="CQ125">
        <v>142</v>
      </c>
      <c r="CT125">
        <v>475</v>
      </c>
      <c r="CU125">
        <v>377</v>
      </c>
      <c r="CV125">
        <v>7598</v>
      </c>
      <c r="CW125">
        <v>8066</v>
      </c>
      <c r="DD125">
        <v>15</v>
      </c>
      <c r="DE125">
        <v>502</v>
      </c>
      <c r="DF125">
        <v>1528</v>
      </c>
    </row>
    <row r="126" spans="1:254">
      <c r="A126" t="s">
        <v>15411</v>
      </c>
      <c r="B126">
        <v>7811653557</v>
      </c>
      <c r="C126" t="s">
        <v>8220</v>
      </c>
      <c r="D126" t="s">
        <v>875</v>
      </c>
      <c r="E126">
        <v>19235693</v>
      </c>
      <c r="F126" t="s">
        <v>8305</v>
      </c>
      <c r="G126" t="s">
        <v>3936</v>
      </c>
      <c r="H126" t="s">
        <v>3931</v>
      </c>
      <c r="I126" t="s">
        <v>3932</v>
      </c>
      <c r="AB126">
        <v>5</v>
      </c>
      <c r="AC126">
        <v>43</v>
      </c>
      <c r="AD126">
        <v>5</v>
      </c>
      <c r="AE126">
        <v>43</v>
      </c>
      <c r="AF126">
        <v>37</v>
      </c>
      <c r="AJ126">
        <v>244</v>
      </c>
      <c r="AK126">
        <v>154</v>
      </c>
      <c r="AL126">
        <v>32433</v>
      </c>
      <c r="AM126">
        <v>4039</v>
      </c>
      <c r="AN126">
        <v>405995</v>
      </c>
      <c r="AO126">
        <v>165119</v>
      </c>
      <c r="AP126">
        <v>2679</v>
      </c>
      <c r="AQ126">
        <v>6449</v>
      </c>
      <c r="AR126">
        <v>0</v>
      </c>
      <c r="AT126">
        <v>441388</v>
      </c>
      <c r="AU126">
        <v>175761</v>
      </c>
      <c r="AV126">
        <v>11000</v>
      </c>
      <c r="AW126">
        <v>11000</v>
      </c>
      <c r="BF126">
        <v>607</v>
      </c>
      <c r="BG126">
        <v>380</v>
      </c>
      <c r="BH126">
        <v>11607</v>
      </c>
      <c r="BI126">
        <v>11380</v>
      </c>
      <c r="BL126">
        <v>0</v>
      </c>
      <c r="BM126">
        <v>1210</v>
      </c>
      <c r="BR126">
        <v>0</v>
      </c>
      <c r="BT126">
        <v>0</v>
      </c>
      <c r="BU126">
        <v>1210</v>
      </c>
      <c r="BV126">
        <v>0</v>
      </c>
      <c r="BW126">
        <v>1972</v>
      </c>
      <c r="BX126">
        <v>429786</v>
      </c>
      <c r="BY126">
        <v>161242</v>
      </c>
      <c r="CB126">
        <v>429786</v>
      </c>
      <c r="CC126">
        <v>163214</v>
      </c>
      <c r="CD126">
        <v>441393</v>
      </c>
      <c r="CE126">
        <v>175804</v>
      </c>
      <c r="CH126">
        <v>1126</v>
      </c>
      <c r="CI126">
        <v>-1571</v>
      </c>
      <c r="CJ126">
        <v>746</v>
      </c>
      <c r="CK126">
        <v>926</v>
      </c>
      <c r="CL126">
        <v>143</v>
      </c>
      <c r="CM126">
        <v>151</v>
      </c>
      <c r="CN126">
        <v>73276</v>
      </c>
      <c r="CO126">
        <v>28214</v>
      </c>
      <c r="CP126">
        <v>74721</v>
      </c>
      <c r="CQ126">
        <v>27313</v>
      </c>
      <c r="CR126">
        <v>284</v>
      </c>
      <c r="CS126">
        <v>105</v>
      </c>
      <c r="CT126">
        <v>-57</v>
      </c>
      <c r="CU126">
        <v>-21</v>
      </c>
      <c r="CV126">
        <v>227</v>
      </c>
      <c r="CW126">
        <v>84</v>
      </c>
      <c r="CX126">
        <v>57</v>
      </c>
      <c r="CY126">
        <v>21</v>
      </c>
      <c r="DB126">
        <v>227</v>
      </c>
      <c r="DC126">
        <v>84</v>
      </c>
      <c r="DD126">
        <v>48234</v>
      </c>
      <c r="DE126">
        <v>125</v>
      </c>
      <c r="DF126">
        <v>47108</v>
      </c>
      <c r="DG126">
        <v>1696</v>
      </c>
      <c r="DH126">
        <v>1126</v>
      </c>
      <c r="DI126">
        <v>-1571</v>
      </c>
    </row>
    <row r="127" spans="1:254">
      <c r="A127" t="s">
        <v>8306</v>
      </c>
      <c r="B127">
        <v>7731324349</v>
      </c>
      <c r="C127" t="s">
        <v>8274</v>
      </c>
      <c r="D127" t="s">
        <v>15412</v>
      </c>
      <c r="E127">
        <v>17125442</v>
      </c>
      <c r="F127" t="s">
        <v>8307</v>
      </c>
      <c r="G127" t="s">
        <v>3936</v>
      </c>
      <c r="H127" t="s">
        <v>3931</v>
      </c>
      <c r="I127" t="s">
        <v>3932</v>
      </c>
      <c r="L127">
        <v>0</v>
      </c>
      <c r="N127">
        <v>0</v>
      </c>
      <c r="T127">
        <v>0</v>
      </c>
      <c r="V127">
        <v>0</v>
      </c>
      <c r="X127">
        <v>0</v>
      </c>
      <c r="AB127">
        <v>0</v>
      </c>
      <c r="AD127">
        <v>0</v>
      </c>
      <c r="AE127">
        <v>0</v>
      </c>
      <c r="AF127">
        <v>0</v>
      </c>
      <c r="AG127">
        <v>29</v>
      </c>
      <c r="AJ127">
        <v>0</v>
      </c>
      <c r="AL127">
        <v>24787</v>
      </c>
      <c r="AM127">
        <v>23406</v>
      </c>
      <c r="AN127">
        <v>310</v>
      </c>
      <c r="AO127">
        <v>270</v>
      </c>
      <c r="AP127">
        <v>58</v>
      </c>
      <c r="AQ127">
        <v>94</v>
      </c>
      <c r="AR127">
        <v>49</v>
      </c>
      <c r="AS127">
        <v>37</v>
      </c>
      <c r="AT127">
        <v>25203</v>
      </c>
      <c r="AU127">
        <v>23837</v>
      </c>
      <c r="AV127">
        <v>10</v>
      </c>
      <c r="AW127">
        <v>10</v>
      </c>
      <c r="AZ127">
        <v>0</v>
      </c>
      <c r="BD127">
        <v>0</v>
      </c>
      <c r="BF127">
        <v>23548</v>
      </c>
      <c r="BG127">
        <v>21565</v>
      </c>
      <c r="BH127">
        <v>23558</v>
      </c>
      <c r="BI127">
        <v>21575</v>
      </c>
      <c r="BL127">
        <v>0</v>
      </c>
      <c r="BP127">
        <v>633</v>
      </c>
      <c r="BQ127">
        <v>1305</v>
      </c>
      <c r="BT127">
        <v>0</v>
      </c>
      <c r="BU127">
        <v>0</v>
      </c>
      <c r="BV127">
        <v>0</v>
      </c>
      <c r="BX127">
        <v>1012</v>
      </c>
      <c r="BY127">
        <v>957</v>
      </c>
      <c r="BZ127">
        <v>0</v>
      </c>
      <c r="CB127">
        <v>1645</v>
      </c>
      <c r="CC127">
        <v>2262</v>
      </c>
      <c r="CD127">
        <v>25203</v>
      </c>
      <c r="CE127">
        <v>23837</v>
      </c>
      <c r="CF127">
        <v>40324</v>
      </c>
      <c r="CG127">
        <v>46612</v>
      </c>
      <c r="CH127">
        <v>22873</v>
      </c>
      <c r="CI127">
        <v>15411</v>
      </c>
      <c r="CJ127">
        <v>0</v>
      </c>
      <c r="CK127">
        <v>8</v>
      </c>
      <c r="CL127">
        <v>0</v>
      </c>
      <c r="CN127">
        <v>71</v>
      </c>
      <c r="CO127">
        <v>21</v>
      </c>
      <c r="CP127">
        <v>344</v>
      </c>
      <c r="CQ127">
        <v>258</v>
      </c>
      <c r="CR127">
        <v>22600</v>
      </c>
      <c r="CS127">
        <v>15182</v>
      </c>
      <c r="CV127">
        <v>20758</v>
      </c>
      <c r="CW127">
        <v>10712</v>
      </c>
      <c r="DB127">
        <v>20758</v>
      </c>
      <c r="DC127">
        <v>10712</v>
      </c>
      <c r="DD127">
        <v>63197</v>
      </c>
      <c r="DE127">
        <v>62023</v>
      </c>
      <c r="DH127">
        <v>63197</v>
      </c>
      <c r="DI127">
        <v>62023</v>
      </c>
      <c r="GO127">
        <v>-1842</v>
      </c>
      <c r="GP127">
        <v>-4470</v>
      </c>
      <c r="IR127">
        <v>0</v>
      </c>
      <c r="IT127">
        <v>0</v>
      </c>
    </row>
    <row r="128" spans="1:254">
      <c r="A128" t="s">
        <v>15413</v>
      </c>
      <c r="B128">
        <v>7701410819</v>
      </c>
      <c r="C128" t="s">
        <v>8309</v>
      </c>
      <c r="D128" t="s">
        <v>15414</v>
      </c>
      <c r="E128">
        <v>17463230</v>
      </c>
      <c r="F128" t="s">
        <v>8311</v>
      </c>
      <c r="G128" t="s">
        <v>3936</v>
      </c>
      <c r="H128" t="s">
        <v>3931</v>
      </c>
      <c r="I128" t="s">
        <v>3932</v>
      </c>
      <c r="T128">
        <v>315</v>
      </c>
      <c r="U128">
        <v>420</v>
      </c>
      <c r="AL128">
        <v>42779</v>
      </c>
      <c r="AM128">
        <v>38875</v>
      </c>
      <c r="AP128">
        <v>502</v>
      </c>
      <c r="AQ128">
        <v>2104</v>
      </c>
      <c r="BH128">
        <v>42158</v>
      </c>
      <c r="BI128">
        <v>40179</v>
      </c>
      <c r="BX128">
        <v>1439</v>
      </c>
      <c r="BY128">
        <v>1219</v>
      </c>
      <c r="CD128">
        <v>43597</v>
      </c>
      <c r="CE128">
        <v>41398</v>
      </c>
      <c r="CN128">
        <v>16669</v>
      </c>
      <c r="CO128">
        <v>20618</v>
      </c>
      <c r="CP128">
        <v>514</v>
      </c>
      <c r="CQ128">
        <v>416</v>
      </c>
      <c r="CT128">
        <v>567</v>
      </c>
      <c r="CU128">
        <v>726</v>
      </c>
      <c r="CV128">
        <v>1978</v>
      </c>
      <c r="CW128">
        <v>5811</v>
      </c>
      <c r="DD128">
        <v>3067</v>
      </c>
      <c r="DE128">
        <v>3621</v>
      </c>
      <c r="DF128">
        <v>16677</v>
      </c>
      <c r="DG128">
        <v>17286</v>
      </c>
    </row>
    <row r="129" spans="1:296">
      <c r="A129" t="s">
        <v>4144</v>
      </c>
      <c r="B129">
        <v>6950085733</v>
      </c>
      <c r="C129" t="s">
        <v>4145</v>
      </c>
      <c r="D129" t="s">
        <v>15415</v>
      </c>
      <c r="E129">
        <v>17820093</v>
      </c>
      <c r="F129" t="s">
        <v>4146</v>
      </c>
      <c r="G129" t="s">
        <v>3936</v>
      </c>
      <c r="H129" t="s">
        <v>3931</v>
      </c>
      <c r="I129" t="s">
        <v>3932</v>
      </c>
      <c r="AL129">
        <v>24983</v>
      </c>
      <c r="AM129">
        <v>26738</v>
      </c>
      <c r="AP129">
        <v>8</v>
      </c>
      <c r="AQ129">
        <v>104</v>
      </c>
      <c r="BH129">
        <v>24331</v>
      </c>
      <c r="BI129">
        <v>25709</v>
      </c>
      <c r="BX129">
        <v>660</v>
      </c>
      <c r="BY129">
        <v>1132</v>
      </c>
      <c r="CD129">
        <v>24991</v>
      </c>
      <c r="CE129">
        <v>26841</v>
      </c>
      <c r="CP129">
        <v>17</v>
      </c>
      <c r="CQ129">
        <v>31</v>
      </c>
      <c r="CT129">
        <v>2</v>
      </c>
      <c r="CU129">
        <v>19</v>
      </c>
      <c r="CV129">
        <v>-1378</v>
      </c>
      <c r="CW129">
        <v>-770</v>
      </c>
      <c r="DF129">
        <v>1359</v>
      </c>
      <c r="DG129">
        <v>720</v>
      </c>
    </row>
    <row r="130" spans="1:296">
      <c r="A130" t="s">
        <v>15416</v>
      </c>
      <c r="B130">
        <v>1657199916</v>
      </c>
      <c r="C130" t="s">
        <v>8313</v>
      </c>
      <c r="D130" t="s">
        <v>902</v>
      </c>
      <c r="E130">
        <v>18144262</v>
      </c>
      <c r="F130" t="s">
        <v>8314</v>
      </c>
      <c r="G130" t="s">
        <v>3936</v>
      </c>
      <c r="H130" t="s">
        <v>3931</v>
      </c>
      <c r="I130" t="s">
        <v>3932</v>
      </c>
      <c r="T130">
        <v>9014</v>
      </c>
      <c r="U130">
        <v>4866</v>
      </c>
      <c r="Z130">
        <v>818</v>
      </c>
      <c r="AA130">
        <v>599</v>
      </c>
      <c r="AB130">
        <v>557</v>
      </c>
      <c r="AC130">
        <v>619</v>
      </c>
      <c r="AD130">
        <v>10389</v>
      </c>
      <c r="AE130">
        <v>6085</v>
      </c>
      <c r="AF130">
        <v>43</v>
      </c>
      <c r="AG130">
        <v>73</v>
      </c>
      <c r="AL130">
        <v>179893</v>
      </c>
      <c r="AM130">
        <v>119788</v>
      </c>
      <c r="AN130">
        <v>678648</v>
      </c>
      <c r="AO130">
        <v>497285</v>
      </c>
      <c r="AP130">
        <v>25526</v>
      </c>
      <c r="AQ130">
        <v>15665</v>
      </c>
      <c r="AR130">
        <v>182</v>
      </c>
      <c r="AS130">
        <v>146</v>
      </c>
      <c r="AT130">
        <v>884291</v>
      </c>
      <c r="AU130">
        <v>632956</v>
      </c>
      <c r="AV130">
        <v>15000</v>
      </c>
      <c r="AW130">
        <v>15000</v>
      </c>
      <c r="BF130">
        <v>805742</v>
      </c>
      <c r="BG130">
        <v>527098</v>
      </c>
      <c r="BH130">
        <v>820742</v>
      </c>
      <c r="BI130">
        <v>542098</v>
      </c>
      <c r="BL130">
        <v>0</v>
      </c>
      <c r="BM130">
        <v>9662</v>
      </c>
      <c r="BN130">
        <v>278</v>
      </c>
      <c r="BO130">
        <v>346</v>
      </c>
      <c r="BP130">
        <v>4064</v>
      </c>
      <c r="BQ130">
        <v>2986</v>
      </c>
      <c r="BT130">
        <v>278</v>
      </c>
      <c r="BU130">
        <v>10008</v>
      </c>
      <c r="BV130">
        <v>0</v>
      </c>
      <c r="BW130">
        <v>212</v>
      </c>
      <c r="BX130">
        <v>69595</v>
      </c>
      <c r="BY130">
        <v>83736</v>
      </c>
      <c r="CB130">
        <v>73659</v>
      </c>
      <c r="CC130">
        <v>86934</v>
      </c>
      <c r="CD130">
        <v>894680</v>
      </c>
      <c r="CE130">
        <v>639041</v>
      </c>
      <c r="CF130">
        <v>154413</v>
      </c>
      <c r="CG130">
        <v>136974</v>
      </c>
      <c r="CH130">
        <v>-154413</v>
      </c>
      <c r="CI130">
        <v>-136974</v>
      </c>
      <c r="CJ130">
        <v>21538</v>
      </c>
      <c r="CK130">
        <v>23097</v>
      </c>
      <c r="CL130">
        <v>991</v>
      </c>
      <c r="CM130">
        <v>13028</v>
      </c>
      <c r="CN130">
        <v>902262</v>
      </c>
      <c r="CO130">
        <v>688012</v>
      </c>
      <c r="CP130">
        <v>295097</v>
      </c>
      <c r="CQ130">
        <v>165381</v>
      </c>
      <c r="CR130">
        <v>473299</v>
      </c>
      <c r="CS130">
        <v>395726</v>
      </c>
      <c r="CT130">
        <v>-94656</v>
      </c>
      <c r="CU130">
        <v>-79150</v>
      </c>
      <c r="CV130">
        <v>378643</v>
      </c>
      <c r="CW130">
        <v>316576</v>
      </c>
      <c r="CX130">
        <v>94943</v>
      </c>
      <c r="CY130">
        <v>78968</v>
      </c>
      <c r="CZ130">
        <v>287</v>
      </c>
      <c r="DA130">
        <v>-182</v>
      </c>
      <c r="DB130">
        <v>378643</v>
      </c>
      <c r="DC130">
        <v>316576</v>
      </c>
      <c r="DJ130">
        <v>15000</v>
      </c>
      <c r="DK130">
        <v>255539</v>
      </c>
      <c r="DL130">
        <v>270539</v>
      </c>
      <c r="DM130">
        <v>0</v>
      </c>
      <c r="DN130">
        <v>316575</v>
      </c>
      <c r="DO130">
        <v>316575</v>
      </c>
      <c r="DP130">
        <v>378644</v>
      </c>
      <c r="DQ130">
        <v>378644</v>
      </c>
      <c r="DR130">
        <v>15000</v>
      </c>
      <c r="DS130">
        <v>527098</v>
      </c>
      <c r="DT130">
        <v>542098</v>
      </c>
      <c r="DU130">
        <v>0</v>
      </c>
      <c r="DV130">
        <v>378644</v>
      </c>
      <c r="DW130">
        <v>378644</v>
      </c>
      <c r="DX130">
        <v>15000</v>
      </c>
      <c r="DY130">
        <v>805742</v>
      </c>
      <c r="DZ130">
        <v>820742</v>
      </c>
      <c r="EA130">
        <v>316575</v>
      </c>
      <c r="EB130">
        <v>-45000</v>
      </c>
      <c r="EC130">
        <v>542114</v>
      </c>
      <c r="ED130">
        <v>0</v>
      </c>
      <c r="EE130">
        <v>-15</v>
      </c>
      <c r="EF130">
        <v>-15</v>
      </c>
      <c r="EG130">
        <v>316575</v>
      </c>
      <c r="EH130">
        <v>-45015</v>
      </c>
      <c r="EI130">
        <v>542099</v>
      </c>
      <c r="EJ130">
        <v>316575</v>
      </c>
      <c r="EK130">
        <v>-45000</v>
      </c>
      <c r="EL130">
        <v>527114</v>
      </c>
      <c r="EM130">
        <v>0</v>
      </c>
      <c r="EN130">
        <v>-15</v>
      </c>
      <c r="EO130">
        <v>-15</v>
      </c>
      <c r="EP130">
        <v>316575</v>
      </c>
      <c r="EQ130">
        <v>-45015</v>
      </c>
      <c r="ER130">
        <v>527099</v>
      </c>
      <c r="EY130">
        <v>820742</v>
      </c>
      <c r="EZ130">
        <v>542098</v>
      </c>
      <c r="FA130">
        <v>951807</v>
      </c>
      <c r="FB130">
        <v>730625</v>
      </c>
      <c r="FG130">
        <v>1251</v>
      </c>
      <c r="FH130">
        <v>82</v>
      </c>
      <c r="FI130">
        <v>124662</v>
      </c>
      <c r="FJ130">
        <v>154099</v>
      </c>
      <c r="FK130">
        <v>69212</v>
      </c>
      <c r="FL130">
        <v>71804</v>
      </c>
      <c r="FM130">
        <v>69775</v>
      </c>
      <c r="FN130">
        <v>52381</v>
      </c>
      <c r="FO130">
        <v>865</v>
      </c>
      <c r="FP130">
        <v>9348</v>
      </c>
      <c r="FQ130">
        <v>94318</v>
      </c>
      <c r="FR130">
        <v>67825</v>
      </c>
      <c r="FS130">
        <v>71986</v>
      </c>
      <c r="FT130">
        <v>494</v>
      </c>
      <c r="FU130">
        <v>-312217</v>
      </c>
      <c r="FV130">
        <v>-259002</v>
      </c>
      <c r="FY130">
        <v>5096</v>
      </c>
      <c r="FZ130">
        <v>3142</v>
      </c>
      <c r="GA130">
        <v>446739</v>
      </c>
      <c r="GB130">
        <v>322627</v>
      </c>
      <c r="GC130">
        <v>9662</v>
      </c>
      <c r="GD130">
        <v>108599</v>
      </c>
      <c r="GE130">
        <v>-124662</v>
      </c>
      <c r="GF130">
        <v>-154099</v>
      </c>
      <c r="GG130">
        <v>9860</v>
      </c>
      <c r="GH130">
        <v>-90474</v>
      </c>
      <c r="GI130">
        <v>15665</v>
      </c>
      <c r="GJ130">
        <v>106139</v>
      </c>
      <c r="GK130">
        <v>25525</v>
      </c>
      <c r="GL130">
        <v>15665</v>
      </c>
      <c r="GM130">
        <v>0</v>
      </c>
      <c r="GN130">
        <v>0</v>
      </c>
      <c r="GT130">
        <v>0</v>
      </c>
      <c r="GU130">
        <v>45015</v>
      </c>
      <c r="GV130">
        <v>45015</v>
      </c>
      <c r="GW130">
        <v>45000</v>
      </c>
      <c r="GX130">
        <v>45000</v>
      </c>
      <c r="GZ130">
        <v>0</v>
      </c>
      <c r="HA130">
        <v>100000</v>
      </c>
      <c r="HB130">
        <v>100000</v>
      </c>
      <c r="HC130">
        <v>100000</v>
      </c>
      <c r="HD130">
        <v>100000</v>
      </c>
      <c r="HH130">
        <v>950556</v>
      </c>
      <c r="HI130">
        <v>499972</v>
      </c>
      <c r="HJ130">
        <v>404856</v>
      </c>
      <c r="HM130">
        <v>115000</v>
      </c>
      <c r="HN130">
        <v>45500</v>
      </c>
      <c r="HV130">
        <v>0</v>
      </c>
      <c r="HW130">
        <v>9554</v>
      </c>
      <c r="IB130">
        <v>720989</v>
      </c>
      <c r="JM130">
        <v>15</v>
      </c>
      <c r="JN130">
        <v>15</v>
      </c>
    </row>
    <row r="131" spans="1:296">
      <c r="A131" t="s">
        <v>15417</v>
      </c>
      <c r="B131">
        <v>2801146767</v>
      </c>
      <c r="C131" t="s">
        <v>8302</v>
      </c>
      <c r="D131" t="s">
        <v>909</v>
      </c>
      <c r="E131">
        <v>19375757</v>
      </c>
      <c r="F131" t="s">
        <v>8317</v>
      </c>
      <c r="G131" t="s">
        <v>3936</v>
      </c>
      <c r="H131" t="s">
        <v>3931</v>
      </c>
      <c r="I131" t="s">
        <v>3932</v>
      </c>
      <c r="L131">
        <v>28403</v>
      </c>
      <c r="M131">
        <v>44403</v>
      </c>
      <c r="T131">
        <v>484</v>
      </c>
      <c r="U131">
        <v>1069</v>
      </c>
      <c r="X131">
        <v>10</v>
      </c>
      <c r="Y131">
        <v>10</v>
      </c>
      <c r="Z131">
        <v>0</v>
      </c>
      <c r="AA131">
        <v>15</v>
      </c>
      <c r="AB131">
        <v>47200</v>
      </c>
      <c r="AC131">
        <v>10022</v>
      </c>
      <c r="AD131">
        <v>76097</v>
      </c>
      <c r="AE131">
        <v>55519</v>
      </c>
      <c r="AF131">
        <v>0</v>
      </c>
      <c r="AG131">
        <v>1040</v>
      </c>
      <c r="AL131">
        <v>85345</v>
      </c>
      <c r="AM131">
        <v>114476</v>
      </c>
      <c r="AN131">
        <v>93831</v>
      </c>
      <c r="AO131">
        <v>193523</v>
      </c>
      <c r="AP131">
        <v>109915</v>
      </c>
      <c r="AQ131">
        <v>83091</v>
      </c>
      <c r="AR131">
        <v>7111</v>
      </c>
      <c r="AS131">
        <v>5</v>
      </c>
      <c r="AT131">
        <v>296202</v>
      </c>
      <c r="AU131">
        <v>392135</v>
      </c>
      <c r="AV131">
        <v>37010</v>
      </c>
      <c r="AW131">
        <v>37010</v>
      </c>
      <c r="BB131">
        <v>0</v>
      </c>
      <c r="BF131">
        <v>248754</v>
      </c>
      <c r="BG131">
        <v>241892</v>
      </c>
      <c r="BH131">
        <v>285764</v>
      </c>
      <c r="BI131">
        <v>278902</v>
      </c>
      <c r="BL131">
        <v>0</v>
      </c>
      <c r="BN131">
        <v>0</v>
      </c>
      <c r="BO131">
        <v>56</v>
      </c>
      <c r="BP131">
        <v>5442</v>
      </c>
      <c r="BQ131">
        <v>8633</v>
      </c>
      <c r="BT131">
        <v>0</v>
      </c>
      <c r="BU131">
        <v>56</v>
      </c>
      <c r="BV131">
        <v>0</v>
      </c>
      <c r="BW131">
        <v>51527</v>
      </c>
      <c r="BX131">
        <v>81093</v>
      </c>
      <c r="BY131">
        <v>108536</v>
      </c>
      <c r="CB131">
        <v>86535</v>
      </c>
      <c r="CC131">
        <v>168696</v>
      </c>
      <c r="CD131">
        <v>372299</v>
      </c>
      <c r="CE131">
        <v>447654</v>
      </c>
      <c r="CF131">
        <v>86620</v>
      </c>
      <c r="CG131">
        <v>220597</v>
      </c>
      <c r="CH131">
        <v>90707</v>
      </c>
      <c r="CI131">
        <v>311862</v>
      </c>
      <c r="CJ131">
        <v>11883</v>
      </c>
      <c r="CK131">
        <v>2410</v>
      </c>
      <c r="CL131">
        <v>19</v>
      </c>
      <c r="CM131">
        <v>9676</v>
      </c>
      <c r="CN131">
        <v>83682</v>
      </c>
      <c r="CO131">
        <v>156220</v>
      </c>
      <c r="CP131">
        <v>33869</v>
      </c>
      <c r="CQ131">
        <v>182679</v>
      </c>
      <c r="CR131">
        <v>152384</v>
      </c>
      <c r="CS131">
        <v>278137</v>
      </c>
      <c r="CT131">
        <v>-27993</v>
      </c>
      <c r="CU131">
        <v>-71392</v>
      </c>
      <c r="CV131">
        <v>124391</v>
      </c>
      <c r="CW131">
        <v>206681</v>
      </c>
      <c r="CX131">
        <v>27993</v>
      </c>
      <c r="CY131">
        <v>71392</v>
      </c>
      <c r="CZ131">
        <v>0</v>
      </c>
      <c r="DA131">
        <v>-41</v>
      </c>
      <c r="DB131">
        <v>124391</v>
      </c>
      <c r="DC131">
        <v>206681</v>
      </c>
      <c r="DD131">
        <v>357485</v>
      </c>
      <c r="DE131">
        <v>768481</v>
      </c>
      <c r="DF131">
        <v>180158</v>
      </c>
      <c r="DG131">
        <v>236022</v>
      </c>
      <c r="DH131">
        <v>177327</v>
      </c>
      <c r="DI131">
        <v>532459</v>
      </c>
      <c r="DJ131">
        <v>37010</v>
      </c>
      <c r="DK131">
        <v>35211</v>
      </c>
      <c r="DL131">
        <v>72221</v>
      </c>
      <c r="DM131">
        <v>0</v>
      </c>
      <c r="DN131">
        <v>206681</v>
      </c>
      <c r="DO131">
        <v>206681</v>
      </c>
      <c r="DP131">
        <v>124391</v>
      </c>
      <c r="DQ131">
        <v>124391</v>
      </c>
      <c r="DR131">
        <v>37010</v>
      </c>
      <c r="DS131">
        <v>241892</v>
      </c>
      <c r="DT131">
        <v>278902</v>
      </c>
      <c r="DU131">
        <v>0</v>
      </c>
      <c r="DV131">
        <v>124391</v>
      </c>
      <c r="DW131">
        <v>124391</v>
      </c>
      <c r="DX131">
        <v>37010</v>
      </c>
      <c r="DY131">
        <v>248754</v>
      </c>
      <c r="DZ131">
        <v>285764</v>
      </c>
      <c r="EA131">
        <v>0</v>
      </c>
      <c r="EB131">
        <v>0</v>
      </c>
      <c r="EC131">
        <v>0</v>
      </c>
      <c r="EG131">
        <v>0</v>
      </c>
      <c r="EH131">
        <v>0</v>
      </c>
      <c r="EI131">
        <v>0</v>
      </c>
      <c r="EJ131">
        <v>0</v>
      </c>
      <c r="EK131">
        <v>0</v>
      </c>
      <c r="EL131">
        <v>0</v>
      </c>
      <c r="EP131">
        <v>0</v>
      </c>
      <c r="EQ131">
        <v>0</v>
      </c>
      <c r="ER131">
        <v>0</v>
      </c>
      <c r="EY131">
        <v>285764</v>
      </c>
      <c r="EZ131">
        <v>278902</v>
      </c>
      <c r="FA131">
        <v>0</v>
      </c>
      <c r="FB131">
        <v>2374</v>
      </c>
      <c r="FC131">
        <v>437226</v>
      </c>
      <c r="FD131">
        <v>812432</v>
      </c>
      <c r="FE131">
        <v>0</v>
      </c>
      <c r="FG131">
        <v>0</v>
      </c>
      <c r="FI131">
        <v>150705</v>
      </c>
      <c r="FJ131">
        <v>103708</v>
      </c>
      <c r="FK131">
        <v>165996</v>
      </c>
      <c r="FL131">
        <v>209005</v>
      </c>
      <c r="FM131">
        <v>106294</v>
      </c>
      <c r="FN131">
        <v>217623</v>
      </c>
      <c r="FO131">
        <v>0</v>
      </c>
      <c r="FP131">
        <v>18047</v>
      </c>
      <c r="FQ131">
        <v>0</v>
      </c>
      <c r="FR131">
        <v>68926</v>
      </c>
      <c r="FS131">
        <v>0</v>
      </c>
      <c r="FT131">
        <v>59112</v>
      </c>
      <c r="FU131">
        <v>132318</v>
      </c>
      <c r="FV131">
        <v>239719</v>
      </c>
      <c r="GA131">
        <v>44856</v>
      </c>
      <c r="GB131">
        <v>-83116</v>
      </c>
      <c r="GC131">
        <v>50705</v>
      </c>
      <c r="GD131">
        <v>103708</v>
      </c>
      <c r="GE131">
        <v>-150705</v>
      </c>
      <c r="GF131">
        <v>-103708</v>
      </c>
      <c r="GG131">
        <v>26469</v>
      </c>
      <c r="GH131">
        <v>52895</v>
      </c>
      <c r="GI131">
        <v>83091</v>
      </c>
      <c r="GJ131">
        <v>30196</v>
      </c>
      <c r="GK131">
        <v>109915</v>
      </c>
      <c r="GL131">
        <v>83091</v>
      </c>
      <c r="GM131">
        <v>0</v>
      </c>
      <c r="GN131">
        <v>0</v>
      </c>
      <c r="GO131">
        <v>0</v>
      </c>
      <c r="GP131">
        <v>-64</v>
      </c>
      <c r="GT131">
        <v>0</v>
      </c>
      <c r="GV131">
        <v>0</v>
      </c>
      <c r="GZ131">
        <v>0</v>
      </c>
      <c r="HA131">
        <v>117529</v>
      </c>
      <c r="HB131">
        <v>117529</v>
      </c>
      <c r="HC131">
        <v>117529</v>
      </c>
      <c r="HD131">
        <v>0</v>
      </c>
      <c r="HH131">
        <v>79741</v>
      </c>
      <c r="HI131">
        <v>42604</v>
      </c>
      <c r="HJ131">
        <v>85490</v>
      </c>
      <c r="HK131">
        <v>0</v>
      </c>
      <c r="HM131">
        <v>100000</v>
      </c>
      <c r="HO131">
        <v>355</v>
      </c>
      <c r="HV131">
        <v>8271</v>
      </c>
      <c r="HW131">
        <v>2374</v>
      </c>
      <c r="IA131">
        <v>0</v>
      </c>
      <c r="IO131">
        <v>0</v>
      </c>
      <c r="IQ131">
        <v>0</v>
      </c>
      <c r="JL131">
        <v>0</v>
      </c>
      <c r="KJ131">
        <v>0</v>
      </c>
    </row>
    <row r="132" spans="1:296">
      <c r="A132" t="s">
        <v>15417</v>
      </c>
      <c r="B132">
        <v>2801146767</v>
      </c>
      <c r="C132" t="s">
        <v>8302</v>
      </c>
      <c r="D132" t="s">
        <v>909</v>
      </c>
      <c r="E132">
        <v>19375757</v>
      </c>
      <c r="F132" t="s">
        <v>8317</v>
      </c>
      <c r="G132" t="s">
        <v>3936</v>
      </c>
      <c r="H132" t="s">
        <v>3931</v>
      </c>
      <c r="I132" t="s">
        <v>3932</v>
      </c>
      <c r="L132">
        <v>28403</v>
      </c>
      <c r="M132">
        <v>44403</v>
      </c>
      <c r="T132">
        <v>484</v>
      </c>
      <c r="U132">
        <v>1069</v>
      </c>
      <c r="X132">
        <v>10</v>
      </c>
      <c r="Y132">
        <v>10</v>
      </c>
      <c r="Z132">
        <v>0</v>
      </c>
      <c r="AA132">
        <v>15</v>
      </c>
      <c r="AB132">
        <v>47200</v>
      </c>
      <c r="AC132">
        <v>10022</v>
      </c>
      <c r="AD132">
        <v>76097</v>
      </c>
      <c r="AE132">
        <v>55519</v>
      </c>
      <c r="AF132">
        <v>0</v>
      </c>
      <c r="AG132">
        <v>1040</v>
      </c>
      <c r="AL132">
        <v>85345</v>
      </c>
      <c r="AM132">
        <v>114476</v>
      </c>
      <c r="AN132">
        <v>93831</v>
      </c>
      <c r="AO132">
        <v>193523</v>
      </c>
      <c r="AP132">
        <v>109915</v>
      </c>
      <c r="AQ132">
        <v>83091</v>
      </c>
      <c r="AR132">
        <v>7111</v>
      </c>
      <c r="AS132">
        <v>5</v>
      </c>
      <c r="AT132">
        <v>296202</v>
      </c>
      <c r="AU132">
        <v>392135</v>
      </c>
      <c r="AV132">
        <v>37010</v>
      </c>
      <c r="AW132">
        <v>37010</v>
      </c>
      <c r="BB132">
        <v>0</v>
      </c>
      <c r="BF132">
        <v>248754</v>
      </c>
      <c r="BG132">
        <v>241892</v>
      </c>
      <c r="BH132">
        <v>285764</v>
      </c>
      <c r="BI132">
        <v>278902</v>
      </c>
      <c r="BL132">
        <v>0</v>
      </c>
      <c r="BN132">
        <v>0</v>
      </c>
      <c r="BO132">
        <v>56</v>
      </c>
      <c r="BP132">
        <v>5442</v>
      </c>
      <c r="BQ132">
        <v>8633</v>
      </c>
      <c r="BT132">
        <v>0</v>
      </c>
      <c r="BU132">
        <v>56</v>
      </c>
      <c r="BV132">
        <v>0</v>
      </c>
      <c r="BW132">
        <v>51527</v>
      </c>
      <c r="BX132">
        <v>81093</v>
      </c>
      <c r="BY132">
        <v>108536</v>
      </c>
      <c r="CB132">
        <v>86535</v>
      </c>
      <c r="CC132">
        <v>168696</v>
      </c>
      <c r="CD132">
        <v>372299</v>
      </c>
      <c r="CE132">
        <v>447654</v>
      </c>
      <c r="CF132">
        <v>86620</v>
      </c>
      <c r="CG132">
        <v>220597</v>
      </c>
      <c r="CH132">
        <v>90707</v>
      </c>
      <c r="CI132">
        <v>311862</v>
      </c>
      <c r="CJ132">
        <v>11883</v>
      </c>
      <c r="CK132">
        <v>2410</v>
      </c>
      <c r="CL132">
        <v>19</v>
      </c>
      <c r="CM132">
        <v>9676</v>
      </c>
      <c r="CN132">
        <v>83682</v>
      </c>
      <c r="CO132">
        <v>156220</v>
      </c>
      <c r="CP132">
        <v>33869</v>
      </c>
      <c r="CQ132">
        <v>182679</v>
      </c>
      <c r="CR132">
        <v>152384</v>
      </c>
      <c r="CS132">
        <v>278137</v>
      </c>
      <c r="CT132">
        <v>-27993</v>
      </c>
      <c r="CU132">
        <v>-71392</v>
      </c>
      <c r="CV132">
        <v>124391</v>
      </c>
      <c r="CW132">
        <v>206681</v>
      </c>
      <c r="CX132">
        <v>27993</v>
      </c>
      <c r="CY132">
        <v>71392</v>
      </c>
      <c r="CZ132">
        <v>0</v>
      </c>
      <c r="DA132">
        <v>-41</v>
      </c>
      <c r="DB132">
        <v>124391</v>
      </c>
      <c r="DC132">
        <v>206681</v>
      </c>
      <c r="DD132">
        <v>357485</v>
      </c>
      <c r="DE132">
        <v>768481</v>
      </c>
      <c r="DF132">
        <v>180158</v>
      </c>
      <c r="DG132">
        <v>236022</v>
      </c>
      <c r="DH132">
        <v>177327</v>
      </c>
      <c r="DI132">
        <v>532459</v>
      </c>
      <c r="DJ132">
        <v>37010</v>
      </c>
      <c r="DK132">
        <v>35211</v>
      </c>
      <c r="DL132">
        <v>72221</v>
      </c>
      <c r="DM132">
        <v>0</v>
      </c>
      <c r="DN132">
        <v>206681</v>
      </c>
      <c r="DO132">
        <v>206681</v>
      </c>
      <c r="DP132">
        <v>124391</v>
      </c>
      <c r="DQ132">
        <v>124391</v>
      </c>
      <c r="DR132">
        <v>37010</v>
      </c>
      <c r="DS132">
        <v>241892</v>
      </c>
      <c r="DT132">
        <v>278902</v>
      </c>
      <c r="DU132">
        <v>0</v>
      </c>
      <c r="DV132">
        <v>124391</v>
      </c>
      <c r="DW132">
        <v>124391</v>
      </c>
      <c r="DX132">
        <v>37010</v>
      </c>
      <c r="DY132">
        <v>248754</v>
      </c>
      <c r="DZ132">
        <v>285764</v>
      </c>
      <c r="EA132">
        <v>0</v>
      </c>
      <c r="EB132">
        <v>0</v>
      </c>
      <c r="EC132">
        <v>0</v>
      </c>
      <c r="EG132">
        <v>0</v>
      </c>
      <c r="EH132">
        <v>0</v>
      </c>
      <c r="EI132">
        <v>0</v>
      </c>
      <c r="EJ132">
        <v>0</v>
      </c>
      <c r="EK132">
        <v>0</v>
      </c>
      <c r="EL132">
        <v>0</v>
      </c>
      <c r="EP132">
        <v>0</v>
      </c>
      <c r="EQ132">
        <v>0</v>
      </c>
      <c r="ER132">
        <v>0</v>
      </c>
      <c r="EY132">
        <v>285764</v>
      </c>
      <c r="EZ132">
        <v>278902</v>
      </c>
      <c r="FA132">
        <v>0</v>
      </c>
      <c r="FB132">
        <v>2374</v>
      </c>
      <c r="FC132">
        <v>437226</v>
      </c>
      <c r="FD132">
        <v>812432</v>
      </c>
      <c r="FE132">
        <v>0</v>
      </c>
      <c r="FG132">
        <v>0</v>
      </c>
      <c r="FI132">
        <v>150705</v>
      </c>
      <c r="FJ132">
        <v>103708</v>
      </c>
      <c r="FK132">
        <v>165996</v>
      </c>
      <c r="FL132">
        <v>209005</v>
      </c>
      <c r="FM132">
        <v>106294</v>
      </c>
      <c r="FN132">
        <v>217623</v>
      </c>
      <c r="FO132">
        <v>0</v>
      </c>
      <c r="FP132">
        <v>18047</v>
      </c>
      <c r="FQ132">
        <v>0</v>
      </c>
      <c r="FR132">
        <v>68926</v>
      </c>
      <c r="FS132">
        <v>0</v>
      </c>
      <c r="FT132">
        <v>59112</v>
      </c>
      <c r="FU132">
        <v>132318</v>
      </c>
      <c r="FV132">
        <v>239719</v>
      </c>
      <c r="GA132">
        <v>44856</v>
      </c>
      <c r="GB132">
        <v>-83116</v>
      </c>
      <c r="GC132">
        <v>50705</v>
      </c>
      <c r="GD132">
        <v>103708</v>
      </c>
      <c r="GE132">
        <v>-150705</v>
      </c>
      <c r="GF132">
        <v>-103708</v>
      </c>
      <c r="GG132">
        <v>26469</v>
      </c>
      <c r="GH132">
        <v>52895</v>
      </c>
      <c r="GI132">
        <v>83091</v>
      </c>
      <c r="GJ132">
        <v>30196</v>
      </c>
      <c r="GK132">
        <v>109915</v>
      </c>
      <c r="GL132">
        <v>83091</v>
      </c>
      <c r="GM132">
        <v>0</v>
      </c>
      <c r="GN132">
        <v>0</v>
      </c>
      <c r="GO132">
        <v>0</v>
      </c>
      <c r="GP132">
        <v>-64</v>
      </c>
      <c r="GT132">
        <v>0</v>
      </c>
      <c r="GV132">
        <v>0</v>
      </c>
      <c r="GZ132">
        <v>0</v>
      </c>
      <c r="HA132">
        <v>117529</v>
      </c>
      <c r="HB132">
        <v>117529</v>
      </c>
      <c r="HC132">
        <v>117529</v>
      </c>
      <c r="HD132">
        <v>0</v>
      </c>
      <c r="HH132">
        <v>79741</v>
      </c>
      <c r="HI132">
        <v>42604</v>
      </c>
      <c r="HJ132">
        <v>85490</v>
      </c>
      <c r="HK132">
        <v>0</v>
      </c>
      <c r="HM132">
        <v>100000</v>
      </c>
      <c r="HO132">
        <v>355</v>
      </c>
      <c r="HV132">
        <v>8271</v>
      </c>
      <c r="HW132">
        <v>2374</v>
      </c>
      <c r="IA132">
        <v>0</v>
      </c>
      <c r="IO132">
        <v>0</v>
      </c>
      <c r="IQ132">
        <v>0</v>
      </c>
      <c r="JL132">
        <v>0</v>
      </c>
      <c r="KJ132">
        <v>0</v>
      </c>
    </row>
    <row r="133" spans="1:296">
      <c r="A133" t="s">
        <v>15418</v>
      </c>
      <c r="B133">
        <v>5904335578</v>
      </c>
      <c r="C133" t="s">
        <v>4044</v>
      </c>
      <c r="D133" t="s">
        <v>15419</v>
      </c>
      <c r="E133">
        <v>18599233</v>
      </c>
      <c r="F133" t="s">
        <v>8319</v>
      </c>
      <c r="G133" t="s">
        <v>3936</v>
      </c>
      <c r="H133" t="s">
        <v>3931</v>
      </c>
      <c r="I133" t="s">
        <v>3932</v>
      </c>
      <c r="AL133">
        <v>285</v>
      </c>
      <c r="AM133">
        <v>153</v>
      </c>
      <c r="AP133">
        <v>118</v>
      </c>
      <c r="AQ133">
        <v>22</v>
      </c>
      <c r="AR133">
        <v>49735</v>
      </c>
      <c r="AS133">
        <v>38212</v>
      </c>
      <c r="AT133">
        <v>50138</v>
      </c>
      <c r="AU133">
        <v>38387</v>
      </c>
      <c r="AV133">
        <v>11566</v>
      </c>
      <c r="AW133">
        <v>11566</v>
      </c>
      <c r="BF133">
        <v>25376</v>
      </c>
      <c r="BG133">
        <v>17958</v>
      </c>
      <c r="BH133">
        <v>36942</v>
      </c>
      <c r="BI133">
        <v>29524</v>
      </c>
      <c r="BL133">
        <v>11733</v>
      </c>
      <c r="BM133">
        <v>7000</v>
      </c>
      <c r="BT133">
        <v>11733</v>
      </c>
      <c r="BU133">
        <v>7000</v>
      </c>
      <c r="BV133">
        <v>515</v>
      </c>
      <c r="BW133">
        <v>742</v>
      </c>
      <c r="BX133">
        <v>948</v>
      </c>
      <c r="BY133">
        <v>1121</v>
      </c>
      <c r="CB133">
        <v>1463</v>
      </c>
      <c r="CC133">
        <v>1863</v>
      </c>
      <c r="CD133">
        <v>50138</v>
      </c>
      <c r="CE133">
        <v>38387</v>
      </c>
      <c r="CF133">
        <v>14421</v>
      </c>
      <c r="CG133">
        <v>11703</v>
      </c>
      <c r="CH133">
        <v>50527</v>
      </c>
      <c r="CI133">
        <v>38931</v>
      </c>
      <c r="CL133">
        <v>1217</v>
      </c>
      <c r="CM133">
        <v>1536</v>
      </c>
      <c r="CN133">
        <v>97</v>
      </c>
      <c r="CO133">
        <v>30</v>
      </c>
      <c r="CP133">
        <v>1345</v>
      </c>
      <c r="CQ133">
        <v>958</v>
      </c>
      <c r="CR133">
        <v>48062</v>
      </c>
      <c r="CS133">
        <v>36467</v>
      </c>
      <c r="CV133">
        <v>45259</v>
      </c>
      <c r="CW133">
        <v>34300</v>
      </c>
      <c r="DB133">
        <v>45259</v>
      </c>
      <c r="DC133">
        <v>34300</v>
      </c>
      <c r="DD133">
        <v>64948</v>
      </c>
      <c r="DE133">
        <v>50634</v>
      </c>
      <c r="DH133">
        <v>64948</v>
      </c>
      <c r="DI133">
        <v>50634</v>
      </c>
      <c r="GO133">
        <v>-2803</v>
      </c>
      <c r="GP133">
        <v>-2167</v>
      </c>
    </row>
    <row r="134" spans="1:296">
      <c r="A134" t="s">
        <v>15420</v>
      </c>
      <c r="B134">
        <v>2130168738</v>
      </c>
      <c r="C134" t="s">
        <v>3999</v>
      </c>
      <c r="D134" t="s">
        <v>15421</v>
      </c>
      <c r="E134">
        <v>18659152</v>
      </c>
      <c r="F134" t="s">
        <v>8322</v>
      </c>
      <c r="G134" t="s">
        <v>3936</v>
      </c>
      <c r="H134" t="s">
        <v>3931</v>
      </c>
      <c r="I134" t="s">
        <v>3932</v>
      </c>
      <c r="T134">
        <v>258</v>
      </c>
      <c r="U134">
        <v>352</v>
      </c>
      <c r="AB134">
        <v>2</v>
      </c>
      <c r="AC134">
        <v>73</v>
      </c>
      <c r="AD134">
        <v>260</v>
      </c>
      <c r="AE134">
        <v>424</v>
      </c>
      <c r="AF134">
        <v>539</v>
      </c>
      <c r="AG134">
        <v>1351</v>
      </c>
      <c r="AL134">
        <v>31152</v>
      </c>
      <c r="AM134">
        <v>19926</v>
      </c>
      <c r="AN134">
        <v>9524</v>
      </c>
      <c r="AO134">
        <v>10618</v>
      </c>
      <c r="AP134">
        <v>485</v>
      </c>
      <c r="AQ134">
        <v>212</v>
      </c>
      <c r="AR134">
        <v>705</v>
      </c>
      <c r="AS134">
        <v>833</v>
      </c>
      <c r="AT134">
        <v>42404</v>
      </c>
      <c r="AU134">
        <v>32940</v>
      </c>
      <c r="AV134">
        <v>10</v>
      </c>
      <c r="AW134">
        <v>10</v>
      </c>
      <c r="BF134">
        <v>18154</v>
      </c>
      <c r="BG134">
        <v>15513</v>
      </c>
      <c r="BH134">
        <v>18164</v>
      </c>
      <c r="BI134">
        <v>15523</v>
      </c>
      <c r="BL134">
        <v>8698</v>
      </c>
      <c r="BT134">
        <v>8698</v>
      </c>
      <c r="BU134">
        <v>0</v>
      </c>
      <c r="BV134">
        <v>591</v>
      </c>
      <c r="BX134">
        <v>15211</v>
      </c>
      <c r="BY134">
        <v>17841</v>
      </c>
      <c r="CB134">
        <v>15802</v>
      </c>
      <c r="CC134">
        <v>17841</v>
      </c>
      <c r="CD134">
        <v>42664</v>
      </c>
      <c r="CE134">
        <v>33364</v>
      </c>
      <c r="CF134">
        <v>86008</v>
      </c>
      <c r="CG134">
        <v>74449</v>
      </c>
      <c r="CH134">
        <v>-78207</v>
      </c>
      <c r="CI134">
        <v>-72968</v>
      </c>
      <c r="CJ134">
        <v>1029</v>
      </c>
      <c r="CK134">
        <v>1071</v>
      </c>
      <c r="CL134">
        <v>44</v>
      </c>
      <c r="CN134">
        <v>92131</v>
      </c>
      <c r="CO134">
        <v>97659</v>
      </c>
      <c r="CP134">
        <v>10378</v>
      </c>
      <c r="CQ134">
        <v>20368</v>
      </c>
      <c r="CR134">
        <v>4531</v>
      </c>
      <c r="CS134">
        <v>5394</v>
      </c>
      <c r="CT134">
        <v>-995</v>
      </c>
      <c r="CU134">
        <v>-1008</v>
      </c>
      <c r="CV134">
        <v>3536</v>
      </c>
      <c r="CW134">
        <v>4386</v>
      </c>
      <c r="DB134">
        <v>3536</v>
      </c>
      <c r="DC134">
        <v>4386</v>
      </c>
      <c r="DD134">
        <v>7801</v>
      </c>
      <c r="DE134">
        <v>1481</v>
      </c>
      <c r="DH134">
        <v>7801</v>
      </c>
      <c r="DI134">
        <v>1481</v>
      </c>
    </row>
    <row r="135" spans="1:296">
      <c r="A135" t="s">
        <v>15422</v>
      </c>
      <c r="B135">
        <v>7705680245</v>
      </c>
      <c r="C135" t="s">
        <v>4066</v>
      </c>
      <c r="D135" t="s">
        <v>15423</v>
      </c>
      <c r="E135">
        <v>17291619</v>
      </c>
      <c r="F135" t="s">
        <v>8325</v>
      </c>
      <c r="G135" t="s">
        <v>3978</v>
      </c>
      <c r="I135" t="s">
        <v>8021</v>
      </c>
      <c r="T135">
        <v>6659</v>
      </c>
      <c r="U135">
        <v>242</v>
      </c>
      <c r="X135">
        <v>38</v>
      </c>
      <c r="Y135">
        <v>1943</v>
      </c>
      <c r="AB135">
        <v>96</v>
      </c>
      <c r="AC135">
        <v>126</v>
      </c>
      <c r="AD135">
        <v>6793</v>
      </c>
      <c r="AE135">
        <v>2311</v>
      </c>
      <c r="AF135">
        <v>406</v>
      </c>
      <c r="AG135">
        <v>457</v>
      </c>
      <c r="AL135">
        <v>61197</v>
      </c>
      <c r="AM135">
        <v>50814</v>
      </c>
      <c r="AN135">
        <v>1203760</v>
      </c>
      <c r="AO135">
        <v>1037709</v>
      </c>
      <c r="AP135">
        <v>397967</v>
      </c>
      <c r="AQ135">
        <v>67520</v>
      </c>
      <c r="AR135">
        <v>46</v>
      </c>
      <c r="AS135">
        <v>14</v>
      </c>
      <c r="AT135">
        <v>1663375</v>
      </c>
      <c r="AU135">
        <v>1156514</v>
      </c>
      <c r="AV135">
        <v>140943</v>
      </c>
      <c r="AW135">
        <v>140943</v>
      </c>
      <c r="BF135">
        <v>768881</v>
      </c>
      <c r="BG135">
        <v>430948</v>
      </c>
      <c r="BH135">
        <v>909824</v>
      </c>
      <c r="BI135">
        <v>571891</v>
      </c>
      <c r="BL135">
        <v>708638</v>
      </c>
      <c r="BM135">
        <v>551383</v>
      </c>
      <c r="BN135">
        <v>16835</v>
      </c>
      <c r="BO135">
        <v>48</v>
      </c>
      <c r="BP135">
        <v>2280</v>
      </c>
      <c r="BQ135">
        <v>1261</v>
      </c>
      <c r="BT135">
        <v>725473</v>
      </c>
      <c r="BU135">
        <v>551431</v>
      </c>
      <c r="BX135">
        <v>32591</v>
      </c>
      <c r="BY135">
        <v>34242</v>
      </c>
      <c r="CB135">
        <v>34871</v>
      </c>
      <c r="CC135">
        <v>35503</v>
      </c>
      <c r="CD135">
        <v>1670168</v>
      </c>
      <c r="CE135">
        <v>1158825</v>
      </c>
      <c r="CF135">
        <v>40253</v>
      </c>
      <c r="CG135">
        <v>36656</v>
      </c>
      <c r="CH135">
        <v>430684</v>
      </c>
      <c r="CI135">
        <v>338767</v>
      </c>
      <c r="CJ135">
        <v>7141</v>
      </c>
      <c r="CK135">
        <v>178</v>
      </c>
      <c r="CL135">
        <v>29904</v>
      </c>
      <c r="CM135">
        <v>7410</v>
      </c>
      <c r="CN135">
        <v>142964</v>
      </c>
      <c r="CO135">
        <v>18761</v>
      </c>
      <c r="CP135">
        <v>125921</v>
      </c>
      <c r="CQ135">
        <v>46929</v>
      </c>
      <c r="CR135">
        <v>424965</v>
      </c>
      <c r="CS135">
        <v>303366</v>
      </c>
      <c r="CT135">
        <v>-86791</v>
      </c>
      <c r="CU135">
        <v>-62225</v>
      </c>
      <c r="CV135">
        <v>338174</v>
      </c>
      <c r="CW135">
        <v>241141</v>
      </c>
      <c r="CX135">
        <v>70005</v>
      </c>
      <c r="CY135">
        <v>62219</v>
      </c>
      <c r="CZ135">
        <v>-16786</v>
      </c>
      <c r="DA135">
        <v>-6</v>
      </c>
      <c r="DB135">
        <v>338174</v>
      </c>
      <c r="DC135">
        <v>241141</v>
      </c>
      <c r="DD135">
        <v>593083</v>
      </c>
      <c r="DE135">
        <v>469697</v>
      </c>
      <c r="DF135">
        <v>122146</v>
      </c>
      <c r="DG135">
        <v>94275</v>
      </c>
      <c r="DH135">
        <v>470937</v>
      </c>
      <c r="DI135">
        <v>375422</v>
      </c>
      <c r="DJ135">
        <v>140943</v>
      </c>
      <c r="DK135">
        <v>189807</v>
      </c>
      <c r="DL135">
        <v>330750</v>
      </c>
      <c r="DM135">
        <v>0</v>
      </c>
      <c r="DN135">
        <v>241141</v>
      </c>
      <c r="DO135">
        <v>241141</v>
      </c>
      <c r="DP135">
        <v>338174</v>
      </c>
      <c r="DQ135">
        <v>338174</v>
      </c>
      <c r="DR135">
        <v>140943</v>
      </c>
      <c r="DS135">
        <v>430948</v>
      </c>
      <c r="DT135">
        <v>571891</v>
      </c>
      <c r="DU135">
        <v>0</v>
      </c>
      <c r="DV135">
        <v>338174</v>
      </c>
      <c r="DW135">
        <v>338174</v>
      </c>
      <c r="DX135">
        <v>140943</v>
      </c>
      <c r="DY135">
        <v>768881</v>
      </c>
      <c r="DZ135">
        <v>909824</v>
      </c>
      <c r="EY135">
        <v>909824</v>
      </c>
      <c r="EZ135">
        <v>571891</v>
      </c>
      <c r="FA135">
        <v>415800</v>
      </c>
      <c r="FB135">
        <v>580436</v>
      </c>
      <c r="FC135">
        <v>46</v>
      </c>
      <c r="FD135">
        <v>157</v>
      </c>
      <c r="FG135">
        <v>370</v>
      </c>
      <c r="FH135">
        <v>4569</v>
      </c>
      <c r="FI135">
        <v>-266623</v>
      </c>
      <c r="FJ135">
        <v>-24731</v>
      </c>
      <c r="FK135">
        <v>-45914</v>
      </c>
      <c r="FL135">
        <v>-68277</v>
      </c>
      <c r="FM135">
        <v>-54691</v>
      </c>
      <c r="FN135">
        <v>-51124</v>
      </c>
      <c r="FO135">
        <v>-767</v>
      </c>
      <c r="FP135">
        <v>-1966</v>
      </c>
      <c r="FQ135">
        <v>-51212</v>
      </c>
      <c r="FR135">
        <v>-78475</v>
      </c>
      <c r="FS135">
        <v>-629</v>
      </c>
      <c r="FT135">
        <v>-73334</v>
      </c>
      <c r="FU135">
        <v>97659</v>
      </c>
      <c r="FV135">
        <v>-561649</v>
      </c>
      <c r="FY135">
        <v>-1412</v>
      </c>
      <c r="FZ135">
        <v>-223</v>
      </c>
      <c r="GA135">
        <v>6616</v>
      </c>
      <c r="GB135">
        <v>-2665</v>
      </c>
      <c r="GC135">
        <v>-265994</v>
      </c>
      <c r="GD135">
        <v>-24731</v>
      </c>
      <c r="GE135">
        <v>149177</v>
      </c>
      <c r="GF135">
        <v>555705</v>
      </c>
      <c r="GG135">
        <v>253453</v>
      </c>
      <c r="GH135">
        <v>-8609</v>
      </c>
      <c r="GI135">
        <v>67520</v>
      </c>
      <c r="GJ135">
        <v>78798</v>
      </c>
      <c r="GK135">
        <v>397967</v>
      </c>
      <c r="GL135">
        <v>67520</v>
      </c>
      <c r="GZ135">
        <v>0</v>
      </c>
      <c r="HA135">
        <v>-242</v>
      </c>
      <c r="HB135">
        <v>-242</v>
      </c>
      <c r="HF135">
        <v>32653</v>
      </c>
      <c r="HG135">
        <v>123047</v>
      </c>
      <c r="HH135">
        <v>2542</v>
      </c>
      <c r="HI135">
        <v>0</v>
      </c>
      <c r="HJ135">
        <v>-2442</v>
      </c>
      <c r="HK135">
        <v>415800</v>
      </c>
      <c r="HL135">
        <v>580436</v>
      </c>
      <c r="HO135">
        <v>76994</v>
      </c>
      <c r="HP135">
        <v>-2669</v>
      </c>
      <c r="HV135">
        <v>5487</v>
      </c>
      <c r="IL135">
        <v>-242</v>
      </c>
      <c r="IM135">
        <v>-242</v>
      </c>
    </row>
    <row r="136" spans="1:296">
      <c r="A136" t="s">
        <v>15424</v>
      </c>
      <c r="B136">
        <v>7730233723</v>
      </c>
      <c r="C136" t="s">
        <v>8106</v>
      </c>
      <c r="D136" t="s">
        <v>15425</v>
      </c>
      <c r="E136">
        <v>19356582</v>
      </c>
      <c r="F136" t="s">
        <v>8327</v>
      </c>
      <c r="G136" t="s">
        <v>3936</v>
      </c>
      <c r="H136" t="s">
        <v>3931</v>
      </c>
      <c r="I136" t="s">
        <v>3932</v>
      </c>
      <c r="L136">
        <v>1057</v>
      </c>
      <c r="M136">
        <v>1449</v>
      </c>
      <c r="T136">
        <v>17889</v>
      </c>
      <c r="U136">
        <v>22606</v>
      </c>
      <c r="X136">
        <v>113</v>
      </c>
      <c r="Z136">
        <v>1733</v>
      </c>
      <c r="AA136">
        <v>4144</v>
      </c>
      <c r="AB136">
        <v>741713</v>
      </c>
      <c r="AC136">
        <v>389768</v>
      </c>
      <c r="AD136">
        <v>762506</v>
      </c>
      <c r="AE136">
        <v>417967</v>
      </c>
      <c r="AF136">
        <v>23901</v>
      </c>
      <c r="AG136">
        <v>1086</v>
      </c>
      <c r="AJ136">
        <v>0</v>
      </c>
      <c r="AK136">
        <v>152</v>
      </c>
      <c r="AL136">
        <v>466385</v>
      </c>
      <c r="AM136">
        <v>31369</v>
      </c>
      <c r="AN136">
        <v>7794836</v>
      </c>
      <c r="AO136">
        <v>4311265</v>
      </c>
      <c r="AP136">
        <v>169811</v>
      </c>
      <c r="AQ136">
        <v>58026</v>
      </c>
      <c r="AR136">
        <v>196416</v>
      </c>
      <c r="AS136">
        <v>23866</v>
      </c>
      <c r="AT136">
        <v>8651350</v>
      </c>
      <c r="AU136">
        <v>4425764</v>
      </c>
      <c r="AV136">
        <v>100000</v>
      </c>
      <c r="AW136">
        <v>100000</v>
      </c>
      <c r="BF136">
        <v>2262813</v>
      </c>
      <c r="BG136">
        <v>1332871</v>
      </c>
      <c r="BH136">
        <v>2362813</v>
      </c>
      <c r="BI136">
        <v>1432871</v>
      </c>
      <c r="BL136">
        <v>2353197</v>
      </c>
      <c r="BM136">
        <v>1670266</v>
      </c>
      <c r="BN136">
        <v>175767</v>
      </c>
      <c r="BO136">
        <v>83009</v>
      </c>
      <c r="BP136">
        <v>15859</v>
      </c>
      <c r="BQ136">
        <v>6788</v>
      </c>
      <c r="BR136">
        <v>364</v>
      </c>
      <c r="BS136">
        <v>162</v>
      </c>
      <c r="BT136">
        <v>2536891</v>
      </c>
      <c r="BU136">
        <v>1771534</v>
      </c>
      <c r="BV136">
        <v>4360183</v>
      </c>
      <c r="BW136">
        <v>1576160</v>
      </c>
      <c r="BX136">
        <v>137747</v>
      </c>
      <c r="BY136">
        <v>56215</v>
      </c>
      <c r="CB136">
        <v>4514152</v>
      </c>
      <c r="CC136">
        <v>1639325</v>
      </c>
      <c r="CD136">
        <v>9413856</v>
      </c>
      <c r="CE136">
        <v>4843731</v>
      </c>
      <c r="CF136">
        <v>522625</v>
      </c>
      <c r="CG136">
        <v>152085</v>
      </c>
      <c r="CH136">
        <v>2467259</v>
      </c>
      <c r="CI136">
        <v>1668686</v>
      </c>
      <c r="CJ136">
        <v>80268</v>
      </c>
      <c r="CK136">
        <v>49514</v>
      </c>
      <c r="CL136">
        <v>907091</v>
      </c>
      <c r="CM136">
        <v>308487</v>
      </c>
      <c r="CN136">
        <v>999531</v>
      </c>
      <c r="CO136">
        <v>3007</v>
      </c>
      <c r="CP136">
        <v>972295</v>
      </c>
      <c r="CQ136">
        <v>10915</v>
      </c>
      <c r="CR136">
        <v>1667670</v>
      </c>
      <c r="CS136">
        <v>1401805</v>
      </c>
      <c r="CT136">
        <v>-337728</v>
      </c>
      <c r="CU136">
        <v>-282357</v>
      </c>
      <c r="CV136">
        <v>1329942</v>
      </c>
      <c r="CW136">
        <v>1119448</v>
      </c>
      <c r="CX136">
        <v>242559</v>
      </c>
      <c r="CY136">
        <v>243907</v>
      </c>
      <c r="CZ136">
        <v>-95169</v>
      </c>
      <c r="DA136">
        <v>-38450</v>
      </c>
      <c r="DB136">
        <v>1329942</v>
      </c>
      <c r="DC136">
        <v>1119448</v>
      </c>
      <c r="DD136">
        <v>3648241</v>
      </c>
      <c r="DE136">
        <v>2339946</v>
      </c>
      <c r="DF136">
        <v>658357</v>
      </c>
      <c r="DG136">
        <v>519175</v>
      </c>
      <c r="DH136">
        <v>2989884</v>
      </c>
      <c r="DI136">
        <v>1820771</v>
      </c>
      <c r="DJ136">
        <v>100000</v>
      </c>
      <c r="DK136">
        <v>213518</v>
      </c>
      <c r="DL136">
        <v>313518</v>
      </c>
      <c r="DM136">
        <v>0</v>
      </c>
      <c r="DN136">
        <v>1119448</v>
      </c>
      <c r="DO136">
        <v>1119448</v>
      </c>
      <c r="DP136">
        <v>1329942</v>
      </c>
      <c r="DQ136">
        <v>1329942</v>
      </c>
      <c r="DR136">
        <v>100000</v>
      </c>
      <c r="DS136">
        <v>1332871</v>
      </c>
      <c r="DT136">
        <v>1432871</v>
      </c>
      <c r="DU136">
        <v>0</v>
      </c>
      <c r="DV136">
        <v>1329942</v>
      </c>
      <c r="DW136">
        <v>1329942</v>
      </c>
      <c r="DX136">
        <v>100000</v>
      </c>
      <c r="DY136">
        <v>2262813</v>
      </c>
      <c r="DZ136">
        <v>2362813</v>
      </c>
      <c r="EA136">
        <v>1119448</v>
      </c>
      <c r="EB136">
        <v>0</v>
      </c>
      <c r="EC136">
        <v>1432965</v>
      </c>
      <c r="ED136">
        <v>0</v>
      </c>
      <c r="EE136">
        <v>-94</v>
      </c>
      <c r="EF136">
        <v>-94</v>
      </c>
      <c r="EG136">
        <v>1119448</v>
      </c>
      <c r="EH136">
        <v>-94</v>
      </c>
      <c r="EI136">
        <v>1432871</v>
      </c>
      <c r="EJ136">
        <v>1119448</v>
      </c>
      <c r="EK136">
        <v>0</v>
      </c>
      <c r="EL136">
        <v>1432965</v>
      </c>
      <c r="EM136">
        <v>0</v>
      </c>
      <c r="EN136">
        <v>-94</v>
      </c>
      <c r="EO136">
        <v>-94</v>
      </c>
      <c r="EP136">
        <v>1119448</v>
      </c>
      <c r="EQ136">
        <v>-94</v>
      </c>
      <c r="ER136">
        <v>1332871</v>
      </c>
      <c r="ES136">
        <v>0</v>
      </c>
      <c r="ET136">
        <v>0</v>
      </c>
      <c r="EU136">
        <v>100000</v>
      </c>
      <c r="EV136">
        <v>0</v>
      </c>
      <c r="EW136">
        <v>0</v>
      </c>
      <c r="EX136">
        <v>100000</v>
      </c>
      <c r="EY136">
        <v>2362813</v>
      </c>
      <c r="EZ136">
        <v>1432871</v>
      </c>
      <c r="FA136">
        <v>4741153</v>
      </c>
      <c r="FB136">
        <v>3137432</v>
      </c>
      <c r="FC136">
        <v>15080</v>
      </c>
      <c r="FE136">
        <v>1609</v>
      </c>
      <c r="FF136">
        <v>622</v>
      </c>
      <c r="FG136">
        <v>4270</v>
      </c>
      <c r="FH136">
        <v>3068</v>
      </c>
      <c r="FI136">
        <v>1615964</v>
      </c>
      <c r="FJ136">
        <v>841105</v>
      </c>
      <c r="FK136">
        <v>622739</v>
      </c>
      <c r="FL136">
        <v>323117</v>
      </c>
      <c r="FM136">
        <v>247117</v>
      </c>
      <c r="FN136">
        <v>110462</v>
      </c>
      <c r="FO136">
        <v>828892</v>
      </c>
      <c r="FP136">
        <v>278821</v>
      </c>
      <c r="FQ136">
        <v>293774</v>
      </c>
      <c r="FR136">
        <v>219334</v>
      </c>
      <c r="FS136">
        <v>0</v>
      </c>
      <c r="FT136">
        <v>33399</v>
      </c>
      <c r="FU136">
        <v>-2960216</v>
      </c>
      <c r="FV136">
        <v>-2189007</v>
      </c>
      <c r="GA136">
        <v>-46248</v>
      </c>
      <c r="GB136">
        <v>-131536</v>
      </c>
      <c r="GC136">
        <v>1270177</v>
      </c>
      <c r="GD136">
        <v>807706</v>
      </c>
      <c r="GE136">
        <v>3125189</v>
      </c>
      <c r="GF136">
        <v>2296327</v>
      </c>
      <c r="GG136">
        <v>118725</v>
      </c>
      <c r="GH136">
        <v>-24216</v>
      </c>
      <c r="GI136">
        <v>58026</v>
      </c>
      <c r="GJ136">
        <v>82258</v>
      </c>
      <c r="GK136">
        <v>169812</v>
      </c>
      <c r="GL136">
        <v>58026</v>
      </c>
      <c r="GT136">
        <v>0</v>
      </c>
      <c r="GU136">
        <v>94</v>
      </c>
      <c r="GV136">
        <v>94</v>
      </c>
      <c r="GZ136">
        <v>0</v>
      </c>
      <c r="HA136">
        <v>400000</v>
      </c>
      <c r="HB136">
        <v>400000</v>
      </c>
      <c r="HC136">
        <v>400000</v>
      </c>
      <c r="HD136">
        <v>400000</v>
      </c>
      <c r="HF136">
        <v>13586</v>
      </c>
      <c r="HG136">
        <v>20328</v>
      </c>
      <c r="HH136">
        <v>1646524</v>
      </c>
      <c r="HI136">
        <v>1765456</v>
      </c>
      <c r="HJ136">
        <v>768800</v>
      </c>
      <c r="HK136">
        <v>4194009</v>
      </c>
      <c r="HL136">
        <v>3137432</v>
      </c>
      <c r="HM136">
        <v>340000</v>
      </c>
      <c r="HO136">
        <v>-6939</v>
      </c>
      <c r="HP136">
        <v>-16</v>
      </c>
      <c r="HV136">
        <v>73260</v>
      </c>
      <c r="HW136">
        <v>37264</v>
      </c>
      <c r="HX136">
        <v>547144</v>
      </c>
      <c r="IB136">
        <v>600000</v>
      </c>
      <c r="JM136">
        <v>94</v>
      </c>
      <c r="JN136">
        <v>94</v>
      </c>
    </row>
    <row r="137" spans="1:296">
      <c r="A137" t="s">
        <v>15426</v>
      </c>
      <c r="B137">
        <v>5404048840</v>
      </c>
      <c r="C137" t="s">
        <v>8329</v>
      </c>
      <c r="D137" t="s">
        <v>15427</v>
      </c>
      <c r="E137">
        <v>18129795</v>
      </c>
      <c r="F137" t="s">
        <v>8330</v>
      </c>
      <c r="G137" t="s">
        <v>3978</v>
      </c>
      <c r="H137" t="s">
        <v>3931</v>
      </c>
      <c r="I137" t="s">
        <v>3932</v>
      </c>
      <c r="AF137">
        <v>0</v>
      </c>
      <c r="AG137">
        <v>286</v>
      </c>
      <c r="AL137">
        <v>37403</v>
      </c>
      <c r="AM137">
        <v>23747</v>
      </c>
      <c r="AP137">
        <v>1893</v>
      </c>
      <c r="AQ137">
        <v>503</v>
      </c>
      <c r="BH137">
        <v>10084</v>
      </c>
      <c r="BI137">
        <v>6865</v>
      </c>
      <c r="BR137">
        <v>27315</v>
      </c>
      <c r="BX137">
        <v>1897</v>
      </c>
      <c r="BY137">
        <v>17671</v>
      </c>
      <c r="CD137">
        <v>39296</v>
      </c>
      <c r="CE137">
        <v>24536</v>
      </c>
      <c r="CN137">
        <v>3838</v>
      </c>
      <c r="CO137">
        <v>-6556</v>
      </c>
      <c r="CP137">
        <v>964</v>
      </c>
      <c r="CQ137">
        <v>1427</v>
      </c>
      <c r="CT137">
        <v>922</v>
      </c>
      <c r="CU137">
        <v>-1350</v>
      </c>
      <c r="CV137">
        <v>3209</v>
      </c>
      <c r="CW137">
        <v>334</v>
      </c>
      <c r="DD137">
        <v>39797</v>
      </c>
      <c r="DE137">
        <v>42153</v>
      </c>
      <c r="DF137">
        <v>38540</v>
      </c>
      <c r="DG137">
        <v>35186</v>
      </c>
    </row>
    <row r="138" spans="1:296">
      <c r="A138" t="s">
        <v>15428</v>
      </c>
      <c r="B138">
        <v>3664227526</v>
      </c>
      <c r="C138" t="s">
        <v>8332</v>
      </c>
      <c r="D138" t="s">
        <v>15429</v>
      </c>
      <c r="E138">
        <v>17851054</v>
      </c>
      <c r="F138" t="s">
        <v>8333</v>
      </c>
      <c r="G138" t="s">
        <v>3936</v>
      </c>
      <c r="H138" t="s">
        <v>3931</v>
      </c>
      <c r="I138" t="s">
        <v>3932</v>
      </c>
      <c r="X138">
        <v>176</v>
      </c>
      <c r="Y138">
        <v>176</v>
      </c>
      <c r="AF138">
        <v>970</v>
      </c>
      <c r="AG138">
        <v>787</v>
      </c>
      <c r="AL138">
        <v>203855</v>
      </c>
      <c r="AM138">
        <v>160610</v>
      </c>
      <c r="AP138">
        <v>1185</v>
      </c>
      <c r="AQ138">
        <v>3744</v>
      </c>
      <c r="BH138">
        <v>11892</v>
      </c>
      <c r="BI138">
        <v>11321</v>
      </c>
      <c r="BV138">
        <v>14000</v>
      </c>
      <c r="BW138">
        <v>5326</v>
      </c>
      <c r="BX138">
        <v>180295</v>
      </c>
      <c r="BY138">
        <v>148671</v>
      </c>
      <c r="CD138">
        <v>206187</v>
      </c>
      <c r="CE138">
        <v>165317</v>
      </c>
      <c r="CN138">
        <v>12504</v>
      </c>
      <c r="CO138">
        <v>27179</v>
      </c>
      <c r="CP138">
        <v>4393</v>
      </c>
      <c r="CQ138">
        <v>8114</v>
      </c>
      <c r="CT138">
        <v>4572</v>
      </c>
      <c r="CU138">
        <v>4791</v>
      </c>
      <c r="CV138">
        <v>570</v>
      </c>
      <c r="CW138">
        <v>389</v>
      </c>
      <c r="DD138">
        <v>106544</v>
      </c>
      <c r="DE138">
        <v>98710</v>
      </c>
      <c r="DF138">
        <v>109513</v>
      </c>
      <c r="DG138">
        <v>112595</v>
      </c>
    </row>
    <row r="139" spans="1:296">
      <c r="A139" t="s">
        <v>8334</v>
      </c>
      <c r="B139">
        <v>7813280879</v>
      </c>
      <c r="C139" t="s">
        <v>4107</v>
      </c>
      <c r="D139" t="s">
        <v>15430</v>
      </c>
      <c r="E139">
        <v>18996261</v>
      </c>
      <c r="F139" t="s">
        <v>8336</v>
      </c>
      <c r="G139" t="s">
        <v>3936</v>
      </c>
      <c r="H139" t="s">
        <v>3931</v>
      </c>
      <c r="I139" t="s">
        <v>3932</v>
      </c>
      <c r="L139">
        <v>0</v>
      </c>
      <c r="AD139">
        <v>0</v>
      </c>
      <c r="AE139">
        <v>0</v>
      </c>
      <c r="AJ139">
        <v>168</v>
      </c>
      <c r="AK139">
        <v>69</v>
      </c>
      <c r="AL139">
        <v>3095</v>
      </c>
      <c r="AM139">
        <v>221</v>
      </c>
      <c r="AN139">
        <v>83178</v>
      </c>
      <c r="AO139">
        <v>98750</v>
      </c>
      <c r="AP139">
        <v>1730</v>
      </c>
      <c r="AQ139">
        <v>2486</v>
      </c>
      <c r="AR139">
        <v>2984</v>
      </c>
      <c r="AT139">
        <v>91155</v>
      </c>
      <c r="AU139">
        <v>101527</v>
      </c>
      <c r="AV139">
        <v>100</v>
      </c>
      <c r="AW139">
        <v>100</v>
      </c>
      <c r="BB139">
        <v>15041</v>
      </c>
      <c r="BC139">
        <v>15041</v>
      </c>
      <c r="BF139">
        <v>2179</v>
      </c>
      <c r="BG139">
        <v>1680</v>
      </c>
      <c r="BH139">
        <v>17320</v>
      </c>
      <c r="BI139">
        <v>16821</v>
      </c>
      <c r="BV139">
        <v>0</v>
      </c>
      <c r="BX139">
        <v>73835</v>
      </c>
      <c r="BY139">
        <v>84706</v>
      </c>
      <c r="CB139">
        <v>73835</v>
      </c>
      <c r="CC139">
        <v>84706</v>
      </c>
      <c r="CD139">
        <v>91155</v>
      </c>
      <c r="CE139">
        <v>101527</v>
      </c>
      <c r="CH139">
        <v>421</v>
      </c>
      <c r="CI139">
        <v>-3258</v>
      </c>
      <c r="CJ139">
        <v>1</v>
      </c>
      <c r="CN139">
        <v>423</v>
      </c>
      <c r="CO139">
        <v>17971</v>
      </c>
      <c r="CP139">
        <v>202</v>
      </c>
      <c r="CQ139">
        <v>14021</v>
      </c>
      <c r="CR139">
        <v>643</v>
      </c>
      <c r="CS139">
        <v>692</v>
      </c>
      <c r="CT139">
        <v>-144</v>
      </c>
      <c r="CU139">
        <v>-147</v>
      </c>
      <c r="CV139">
        <v>499</v>
      </c>
      <c r="CW139">
        <v>545</v>
      </c>
      <c r="CX139">
        <v>144</v>
      </c>
      <c r="CY139">
        <v>147</v>
      </c>
      <c r="DB139">
        <v>499</v>
      </c>
      <c r="DC139">
        <v>545</v>
      </c>
      <c r="DD139">
        <v>33132</v>
      </c>
      <c r="DE139">
        <v>95431</v>
      </c>
      <c r="DF139">
        <v>32711</v>
      </c>
      <c r="DG139">
        <v>98689</v>
      </c>
      <c r="DH139">
        <v>421</v>
      </c>
      <c r="DI139">
        <v>-3258</v>
      </c>
    </row>
    <row r="140" spans="1:296">
      <c r="A140" t="s">
        <v>15431</v>
      </c>
      <c r="B140">
        <v>7728665652</v>
      </c>
      <c r="C140" t="s">
        <v>8338</v>
      </c>
      <c r="D140" t="s">
        <v>15432</v>
      </c>
      <c r="E140">
        <v>17512702</v>
      </c>
      <c r="F140" t="s">
        <v>8339</v>
      </c>
      <c r="G140" t="s">
        <v>3936</v>
      </c>
      <c r="H140" t="s">
        <v>3931</v>
      </c>
      <c r="I140" t="s">
        <v>3932</v>
      </c>
      <c r="T140">
        <v>0</v>
      </c>
      <c r="U140">
        <v>127</v>
      </c>
      <c r="AL140">
        <v>19486</v>
      </c>
      <c r="AM140">
        <v>21988</v>
      </c>
      <c r="AP140">
        <v>4833</v>
      </c>
      <c r="AQ140">
        <v>1843</v>
      </c>
      <c r="BH140">
        <v>10071</v>
      </c>
      <c r="BI140">
        <v>23541</v>
      </c>
      <c r="BL140">
        <v>13945</v>
      </c>
      <c r="BM140">
        <v>55</v>
      </c>
      <c r="BV140">
        <v>152</v>
      </c>
      <c r="BW140">
        <v>152</v>
      </c>
      <c r="BX140">
        <v>152</v>
      </c>
      <c r="BY140">
        <v>211</v>
      </c>
      <c r="CD140">
        <v>24319</v>
      </c>
      <c r="CE140">
        <v>23959</v>
      </c>
      <c r="CN140">
        <v>7154</v>
      </c>
      <c r="CO140">
        <v>4417</v>
      </c>
      <c r="CP140">
        <v>4181</v>
      </c>
      <c r="CQ140">
        <v>899</v>
      </c>
      <c r="CT140">
        <v>520</v>
      </c>
      <c r="CU140">
        <v>590</v>
      </c>
      <c r="CV140">
        <v>-13456</v>
      </c>
      <c r="CW140">
        <v>1620</v>
      </c>
      <c r="DD140">
        <v>4172</v>
      </c>
      <c r="DE140">
        <v>7814</v>
      </c>
      <c r="DF140">
        <v>20081</v>
      </c>
      <c r="DG140">
        <v>9122</v>
      </c>
    </row>
    <row r="141" spans="1:296">
      <c r="A141" t="s">
        <v>15433</v>
      </c>
      <c r="B141">
        <v>7716859501</v>
      </c>
      <c r="C141" t="s">
        <v>3976</v>
      </c>
      <c r="D141" t="s">
        <v>15434</v>
      </c>
      <c r="E141">
        <v>19159017</v>
      </c>
      <c r="G141" t="s">
        <v>3936</v>
      </c>
      <c r="H141" t="s">
        <v>3931</v>
      </c>
      <c r="I141" t="s">
        <v>3932</v>
      </c>
      <c r="T141">
        <v>7338</v>
      </c>
      <c r="U141">
        <v>14394</v>
      </c>
      <c r="AF141">
        <v>691</v>
      </c>
      <c r="AG141">
        <v>896</v>
      </c>
      <c r="AL141">
        <v>58324</v>
      </c>
      <c r="AM141">
        <v>56384</v>
      </c>
      <c r="AP141">
        <v>4158</v>
      </c>
      <c r="AQ141">
        <v>63</v>
      </c>
      <c r="BH141">
        <v>31299</v>
      </c>
      <c r="BI141">
        <v>24961</v>
      </c>
      <c r="BL141">
        <v>4669</v>
      </c>
      <c r="BR141">
        <v>1638</v>
      </c>
      <c r="BS141">
        <v>1638</v>
      </c>
      <c r="BV141">
        <v>7323</v>
      </c>
      <c r="BW141">
        <v>9489</v>
      </c>
      <c r="BX141">
        <v>21733</v>
      </c>
      <c r="BY141">
        <v>21915</v>
      </c>
      <c r="CD141">
        <v>70511</v>
      </c>
      <c r="CE141">
        <v>71738</v>
      </c>
      <c r="CL141">
        <v>26</v>
      </c>
      <c r="CM141">
        <v>150</v>
      </c>
      <c r="CN141">
        <v>40771</v>
      </c>
      <c r="CO141">
        <v>42779</v>
      </c>
      <c r="CP141">
        <v>43732</v>
      </c>
      <c r="CQ141">
        <v>38090</v>
      </c>
      <c r="CT141">
        <v>5430</v>
      </c>
      <c r="CU141">
        <v>1077</v>
      </c>
      <c r="CV141">
        <v>10792</v>
      </c>
      <c r="CW141">
        <v>6303</v>
      </c>
      <c r="DD141">
        <v>94389</v>
      </c>
      <c r="DE141">
        <v>45785</v>
      </c>
      <c r="DF141">
        <v>75180</v>
      </c>
      <c r="DG141">
        <v>42944</v>
      </c>
    </row>
    <row r="142" spans="1:296">
      <c r="A142" t="s">
        <v>15435</v>
      </c>
      <c r="B142">
        <v>6671077740</v>
      </c>
      <c r="C142" t="s">
        <v>4077</v>
      </c>
      <c r="D142" t="s">
        <v>15436</v>
      </c>
      <c r="E142">
        <v>18848197</v>
      </c>
      <c r="F142" t="s">
        <v>8344</v>
      </c>
      <c r="G142" t="s">
        <v>3936</v>
      </c>
      <c r="H142" t="s">
        <v>3931</v>
      </c>
      <c r="I142" t="s">
        <v>3932</v>
      </c>
      <c r="X142">
        <v>1</v>
      </c>
      <c r="AF142">
        <v>155</v>
      </c>
      <c r="AG142">
        <v>442</v>
      </c>
      <c r="AL142">
        <v>36260</v>
      </c>
      <c r="AM142">
        <v>26830</v>
      </c>
      <c r="AP142">
        <v>548</v>
      </c>
      <c r="AQ142">
        <v>186</v>
      </c>
      <c r="BH142">
        <v>35846</v>
      </c>
      <c r="BI142">
        <v>23949</v>
      </c>
      <c r="BL142">
        <v>0</v>
      </c>
      <c r="BX142">
        <v>1117</v>
      </c>
      <c r="BY142">
        <v>3509</v>
      </c>
      <c r="CD142">
        <v>36963</v>
      </c>
      <c r="CE142">
        <v>27458</v>
      </c>
      <c r="CL142">
        <v>389</v>
      </c>
      <c r="CM142">
        <v>717</v>
      </c>
      <c r="CN142">
        <v>2618</v>
      </c>
      <c r="CO142">
        <v>32</v>
      </c>
      <c r="CP142">
        <v>4522</v>
      </c>
      <c r="CQ142">
        <v>12473</v>
      </c>
      <c r="CT142">
        <v>2008</v>
      </c>
      <c r="CU142">
        <v>1045</v>
      </c>
      <c r="CV142">
        <v>32742</v>
      </c>
      <c r="CW142">
        <v>4431</v>
      </c>
      <c r="DD142">
        <v>46562</v>
      </c>
      <c r="DE142">
        <v>24490</v>
      </c>
      <c r="DF142">
        <v>9519</v>
      </c>
      <c r="DG142">
        <v>5856</v>
      </c>
    </row>
    <row r="143" spans="1:296">
      <c r="A143" t="s">
        <v>8345</v>
      </c>
      <c r="B143">
        <v>5407950809</v>
      </c>
      <c r="C143" t="s">
        <v>8346</v>
      </c>
      <c r="D143" t="s">
        <v>15437</v>
      </c>
      <c r="E143">
        <v>18037249</v>
      </c>
      <c r="F143" t="s">
        <v>8348</v>
      </c>
      <c r="G143" t="s">
        <v>3936</v>
      </c>
      <c r="H143" t="s">
        <v>3931</v>
      </c>
      <c r="I143" t="s">
        <v>3932</v>
      </c>
      <c r="T143">
        <v>34</v>
      </c>
      <c r="U143">
        <v>55</v>
      </c>
      <c r="AL143">
        <v>49800</v>
      </c>
      <c r="AM143">
        <v>53197</v>
      </c>
      <c r="AP143">
        <v>2263</v>
      </c>
      <c r="AQ143">
        <v>3604</v>
      </c>
      <c r="BH143">
        <v>28666</v>
      </c>
      <c r="BI143">
        <v>24138</v>
      </c>
      <c r="BL143">
        <v>15400</v>
      </c>
      <c r="BM143">
        <v>16261</v>
      </c>
      <c r="BV143">
        <v>3206</v>
      </c>
      <c r="BW143">
        <v>9693</v>
      </c>
      <c r="BX143">
        <v>4825</v>
      </c>
      <c r="BY143">
        <v>6764</v>
      </c>
      <c r="CD143">
        <v>52097</v>
      </c>
      <c r="CE143">
        <v>56856</v>
      </c>
      <c r="CL143">
        <v>3574</v>
      </c>
      <c r="CM143">
        <v>9293</v>
      </c>
      <c r="CN143">
        <v>22685</v>
      </c>
      <c r="CO143">
        <v>34863</v>
      </c>
      <c r="CP143">
        <v>15007</v>
      </c>
      <c r="CQ143">
        <v>2867</v>
      </c>
      <c r="CT143">
        <v>5441</v>
      </c>
      <c r="CU143">
        <v>7939</v>
      </c>
      <c r="CV143">
        <v>4528</v>
      </c>
      <c r="CW143">
        <v>36980</v>
      </c>
      <c r="DD143">
        <v>37696</v>
      </c>
      <c r="DE143">
        <v>128320</v>
      </c>
      <c r="DF143">
        <v>31831</v>
      </c>
      <c r="DG143">
        <v>106104</v>
      </c>
    </row>
    <row r="144" spans="1:296">
      <c r="A144" t="s">
        <v>15438</v>
      </c>
      <c r="B144">
        <v>326554597</v>
      </c>
      <c r="C144" t="s">
        <v>8350</v>
      </c>
      <c r="D144" t="s">
        <v>995</v>
      </c>
      <c r="E144">
        <v>18058869</v>
      </c>
      <c r="F144" t="s">
        <v>8352</v>
      </c>
      <c r="G144" t="s">
        <v>3936</v>
      </c>
      <c r="H144" t="s">
        <v>3931</v>
      </c>
      <c r="I144" t="s">
        <v>3932</v>
      </c>
      <c r="AL144">
        <v>480</v>
      </c>
      <c r="AM144">
        <v>930</v>
      </c>
      <c r="AP144">
        <v>150</v>
      </c>
      <c r="AQ144">
        <v>20</v>
      </c>
      <c r="AT144">
        <v>630</v>
      </c>
      <c r="AU144">
        <v>950</v>
      </c>
      <c r="AV144">
        <v>10</v>
      </c>
      <c r="AW144">
        <v>10</v>
      </c>
      <c r="BH144">
        <v>10</v>
      </c>
      <c r="BI144">
        <v>10</v>
      </c>
      <c r="BV144">
        <v>320</v>
      </c>
      <c r="BW144">
        <v>690</v>
      </c>
      <c r="BX144">
        <v>300</v>
      </c>
      <c r="BY144">
        <v>250</v>
      </c>
      <c r="CB144">
        <v>620</v>
      </c>
      <c r="CC144">
        <v>940</v>
      </c>
      <c r="CD144">
        <v>630</v>
      </c>
      <c r="CE144">
        <v>950</v>
      </c>
      <c r="CH144">
        <v>7095</v>
      </c>
      <c r="CI144">
        <v>7712</v>
      </c>
      <c r="CR144">
        <v>7095</v>
      </c>
      <c r="CS144">
        <v>7712</v>
      </c>
      <c r="CV144">
        <v>7095</v>
      </c>
      <c r="CW144">
        <v>7712</v>
      </c>
      <c r="DB144">
        <v>7095</v>
      </c>
      <c r="DC144">
        <v>7712</v>
      </c>
      <c r="DD144">
        <v>9415</v>
      </c>
      <c r="DE144">
        <v>9362</v>
      </c>
      <c r="DF144">
        <v>2320</v>
      </c>
      <c r="DG144">
        <v>1650</v>
      </c>
      <c r="DH144">
        <v>7095</v>
      </c>
      <c r="DI144">
        <v>7712</v>
      </c>
    </row>
    <row r="145" spans="1:305">
      <c r="A145" t="s">
        <v>15439</v>
      </c>
      <c r="B145">
        <v>6449088107</v>
      </c>
      <c r="C145" t="s">
        <v>8202</v>
      </c>
      <c r="D145" t="s">
        <v>15440</v>
      </c>
      <c r="E145">
        <v>17733822</v>
      </c>
      <c r="G145" t="s">
        <v>3936</v>
      </c>
      <c r="H145" t="s">
        <v>3931</v>
      </c>
      <c r="I145" t="s">
        <v>3932</v>
      </c>
      <c r="T145">
        <v>78</v>
      </c>
      <c r="U145">
        <v>121</v>
      </c>
      <c r="V145">
        <v>0</v>
      </c>
      <c r="X145">
        <v>0</v>
      </c>
      <c r="AD145">
        <v>78</v>
      </c>
      <c r="AE145">
        <v>121</v>
      </c>
      <c r="AF145">
        <v>416</v>
      </c>
      <c r="AL145">
        <v>1283</v>
      </c>
      <c r="AN145">
        <v>6703</v>
      </c>
      <c r="AO145">
        <v>10355</v>
      </c>
      <c r="AP145">
        <v>15440</v>
      </c>
      <c r="AQ145">
        <v>6609</v>
      </c>
      <c r="AT145">
        <v>23842</v>
      </c>
      <c r="AU145">
        <v>16964</v>
      </c>
      <c r="AV145">
        <v>10</v>
      </c>
      <c r="AW145">
        <v>10</v>
      </c>
      <c r="BF145">
        <v>15245</v>
      </c>
      <c r="BG145">
        <v>10262</v>
      </c>
      <c r="BH145">
        <v>15255</v>
      </c>
      <c r="BI145">
        <v>10272</v>
      </c>
      <c r="BL145">
        <v>1716</v>
      </c>
      <c r="BM145">
        <v>775</v>
      </c>
      <c r="BT145">
        <v>1716</v>
      </c>
      <c r="BU145">
        <v>775</v>
      </c>
      <c r="BV145">
        <v>5632</v>
      </c>
      <c r="BW145">
        <v>5633</v>
      </c>
      <c r="BX145">
        <v>1317</v>
      </c>
      <c r="BY145">
        <v>405</v>
      </c>
      <c r="CB145">
        <v>6949</v>
      </c>
      <c r="CC145">
        <v>6038</v>
      </c>
      <c r="CD145">
        <v>23920</v>
      </c>
      <c r="CE145">
        <v>17085</v>
      </c>
      <c r="CH145">
        <v>16512</v>
      </c>
      <c r="CI145">
        <v>7522</v>
      </c>
      <c r="CP145">
        <v>263</v>
      </c>
      <c r="CQ145">
        <v>6448</v>
      </c>
      <c r="CR145">
        <v>16249</v>
      </c>
      <c r="CS145">
        <v>1074</v>
      </c>
      <c r="CT145">
        <v>-1004</v>
      </c>
      <c r="CU145">
        <v>-802</v>
      </c>
      <c r="CV145">
        <v>15245</v>
      </c>
      <c r="CW145">
        <v>272</v>
      </c>
      <c r="DB145">
        <v>15245</v>
      </c>
      <c r="DC145">
        <v>272</v>
      </c>
      <c r="DD145">
        <v>33466</v>
      </c>
      <c r="DE145">
        <v>26730</v>
      </c>
      <c r="DF145">
        <v>16954</v>
      </c>
      <c r="DG145">
        <v>8852</v>
      </c>
      <c r="DH145">
        <v>16512</v>
      </c>
      <c r="DI145">
        <v>17878</v>
      </c>
      <c r="FA145">
        <v>33645</v>
      </c>
      <c r="FB145">
        <v>13338</v>
      </c>
      <c r="FC145">
        <v>33388</v>
      </c>
      <c r="FD145">
        <v>13104</v>
      </c>
      <c r="FG145">
        <v>257</v>
      </c>
      <c r="FH145">
        <v>234</v>
      </c>
      <c r="FI145">
        <v>2388</v>
      </c>
      <c r="FJ145">
        <v>2395</v>
      </c>
      <c r="FK145">
        <v>5949</v>
      </c>
      <c r="FL145">
        <v>1106</v>
      </c>
      <c r="FM145">
        <v>6204</v>
      </c>
      <c r="FN145">
        <v>1955</v>
      </c>
      <c r="FS145">
        <v>10270</v>
      </c>
      <c r="FT145">
        <v>4909</v>
      </c>
      <c r="FU145">
        <v>11222</v>
      </c>
      <c r="FV145">
        <v>5368</v>
      </c>
      <c r="GC145">
        <v>88</v>
      </c>
      <c r="GD145">
        <v>2395</v>
      </c>
      <c r="GE145">
        <v>-2388</v>
      </c>
      <c r="GF145">
        <v>-2395</v>
      </c>
      <c r="GG145">
        <v>8834</v>
      </c>
      <c r="GH145">
        <v>2973</v>
      </c>
      <c r="GI145">
        <v>6609</v>
      </c>
      <c r="GJ145">
        <v>3636</v>
      </c>
      <c r="GK145">
        <v>15443</v>
      </c>
      <c r="GL145">
        <v>6609</v>
      </c>
      <c r="GM145">
        <v>0</v>
      </c>
      <c r="GN145">
        <v>0</v>
      </c>
      <c r="HM145">
        <v>2300</v>
      </c>
      <c r="IH145">
        <v>0</v>
      </c>
      <c r="II145">
        <v>10356</v>
      </c>
    </row>
    <row r="146" spans="1:305">
      <c r="A146" t="s">
        <v>15441</v>
      </c>
      <c r="B146">
        <v>7536127121</v>
      </c>
      <c r="C146" t="s">
        <v>8355</v>
      </c>
      <c r="D146" t="s">
        <v>15442</v>
      </c>
      <c r="E146">
        <v>19007636</v>
      </c>
      <c r="F146" t="s">
        <v>8356</v>
      </c>
      <c r="G146" t="s">
        <v>3936</v>
      </c>
      <c r="H146" t="s">
        <v>3931</v>
      </c>
      <c r="I146" t="s">
        <v>3932</v>
      </c>
      <c r="AF146">
        <v>15</v>
      </c>
      <c r="AG146">
        <v>15</v>
      </c>
      <c r="AL146">
        <v>1627</v>
      </c>
      <c r="AM146">
        <v>1865</v>
      </c>
      <c r="AN146">
        <v>21773</v>
      </c>
      <c r="AO146">
        <v>17900</v>
      </c>
      <c r="AP146">
        <v>7772</v>
      </c>
      <c r="AQ146">
        <v>7074</v>
      </c>
      <c r="AR146">
        <v>44</v>
      </c>
      <c r="AS146">
        <v>262</v>
      </c>
      <c r="AT146">
        <v>31231</v>
      </c>
      <c r="AU146">
        <v>27116</v>
      </c>
      <c r="AV146">
        <v>10</v>
      </c>
      <c r="AW146">
        <v>10</v>
      </c>
      <c r="BF146">
        <v>30515</v>
      </c>
      <c r="BG146">
        <v>26437</v>
      </c>
      <c r="BH146">
        <v>30525</v>
      </c>
      <c r="BI146">
        <v>26447</v>
      </c>
      <c r="BV146">
        <v>0</v>
      </c>
      <c r="BX146">
        <v>706</v>
      </c>
      <c r="BY146">
        <v>669</v>
      </c>
      <c r="CB146">
        <v>706</v>
      </c>
      <c r="CC146">
        <v>669</v>
      </c>
      <c r="CD146">
        <v>31231</v>
      </c>
      <c r="CE146">
        <v>27116</v>
      </c>
      <c r="CF146">
        <v>3934</v>
      </c>
      <c r="CG146">
        <v>4595</v>
      </c>
      <c r="CH146">
        <v>17804</v>
      </c>
      <c r="CI146">
        <v>15096</v>
      </c>
      <c r="CN146">
        <v>217</v>
      </c>
      <c r="CO146">
        <v>335</v>
      </c>
      <c r="CP146">
        <v>696</v>
      </c>
      <c r="CQ146">
        <v>1102</v>
      </c>
      <c r="CR146">
        <v>17325</v>
      </c>
      <c r="CS146">
        <v>14329</v>
      </c>
      <c r="CT146">
        <v>-894</v>
      </c>
      <c r="CU146">
        <v>-686</v>
      </c>
      <c r="CV146">
        <v>16431</v>
      </c>
      <c r="CW146">
        <v>13643</v>
      </c>
      <c r="DB146">
        <v>16431</v>
      </c>
      <c r="DC146">
        <v>13643</v>
      </c>
      <c r="DD146">
        <v>21738</v>
      </c>
      <c r="DE146">
        <v>19691</v>
      </c>
      <c r="DH146">
        <v>21738</v>
      </c>
      <c r="DI146">
        <v>19691</v>
      </c>
    </row>
    <row r="147" spans="1:305">
      <c r="A147" t="s">
        <v>15443</v>
      </c>
      <c r="B147">
        <v>7449007276</v>
      </c>
      <c r="C147" t="s">
        <v>4085</v>
      </c>
      <c r="D147" t="s">
        <v>1014</v>
      </c>
      <c r="E147">
        <v>17879308</v>
      </c>
      <c r="F147" t="s">
        <v>8360</v>
      </c>
      <c r="G147" t="s">
        <v>3936</v>
      </c>
      <c r="H147" t="s">
        <v>3931</v>
      </c>
      <c r="I147" t="s">
        <v>3932</v>
      </c>
      <c r="L147">
        <v>450</v>
      </c>
      <c r="T147">
        <v>1245</v>
      </c>
      <c r="AD147">
        <v>1695</v>
      </c>
      <c r="AE147">
        <v>0</v>
      </c>
      <c r="AF147">
        <v>74</v>
      </c>
      <c r="AL147">
        <v>5302</v>
      </c>
      <c r="AM147">
        <v>8466</v>
      </c>
      <c r="AN147">
        <v>3680</v>
      </c>
      <c r="AO147">
        <v>10225</v>
      </c>
      <c r="AP147">
        <v>323</v>
      </c>
      <c r="AQ147">
        <v>262</v>
      </c>
      <c r="AR147">
        <v>47</v>
      </c>
      <c r="AT147">
        <v>9426</v>
      </c>
      <c r="AU147">
        <v>18953</v>
      </c>
      <c r="AV147">
        <v>11860</v>
      </c>
      <c r="AW147">
        <v>11860</v>
      </c>
      <c r="BF147">
        <v>-1091</v>
      </c>
      <c r="BG147">
        <v>5827</v>
      </c>
      <c r="BH147">
        <v>10769</v>
      </c>
      <c r="BI147">
        <v>17687</v>
      </c>
      <c r="BL147">
        <v>0</v>
      </c>
      <c r="BT147">
        <v>0</v>
      </c>
      <c r="BU147">
        <v>0</v>
      </c>
      <c r="BV147">
        <v>0</v>
      </c>
      <c r="BX147">
        <v>352</v>
      </c>
      <c r="BY147">
        <v>1266</v>
      </c>
      <c r="CB147">
        <v>352</v>
      </c>
      <c r="CC147">
        <v>1266</v>
      </c>
      <c r="CD147">
        <v>11121</v>
      </c>
      <c r="CE147">
        <v>18953</v>
      </c>
      <c r="CF147">
        <v>2875</v>
      </c>
      <c r="CG147">
        <v>3239</v>
      </c>
      <c r="CH147">
        <v>1691</v>
      </c>
      <c r="CI147">
        <v>-88</v>
      </c>
      <c r="CN147">
        <v>463</v>
      </c>
      <c r="CO147">
        <v>363</v>
      </c>
      <c r="CP147">
        <v>8947</v>
      </c>
      <c r="CQ147">
        <v>1751</v>
      </c>
      <c r="CR147">
        <v>-6793</v>
      </c>
      <c r="CS147">
        <v>-1476</v>
      </c>
      <c r="CV147">
        <v>-6918</v>
      </c>
      <c r="CW147">
        <v>-1576</v>
      </c>
      <c r="DB147">
        <v>-6918</v>
      </c>
      <c r="DC147">
        <v>-1576</v>
      </c>
      <c r="DD147">
        <v>4566</v>
      </c>
      <c r="DE147">
        <v>3151</v>
      </c>
      <c r="DH147">
        <v>4566</v>
      </c>
      <c r="DI147">
        <v>3151</v>
      </c>
      <c r="GO147">
        <v>-125</v>
      </c>
      <c r="GP147">
        <v>-100</v>
      </c>
    </row>
    <row r="148" spans="1:305">
      <c r="A148" t="s">
        <v>8361</v>
      </c>
      <c r="B148">
        <v>2456001967</v>
      </c>
      <c r="C148" t="s">
        <v>8362</v>
      </c>
      <c r="D148" t="s">
        <v>1021</v>
      </c>
      <c r="E148">
        <v>17568135</v>
      </c>
      <c r="F148" t="s">
        <v>8364</v>
      </c>
      <c r="G148" t="s">
        <v>3930</v>
      </c>
      <c r="H148" t="s">
        <v>3931</v>
      </c>
      <c r="I148" t="s">
        <v>3932</v>
      </c>
      <c r="T148">
        <v>8792</v>
      </c>
      <c r="U148">
        <v>9715</v>
      </c>
      <c r="X148">
        <v>83</v>
      </c>
      <c r="AL148">
        <v>1123</v>
      </c>
      <c r="AM148">
        <v>2347</v>
      </c>
      <c r="AP148">
        <v>14932</v>
      </c>
      <c r="AQ148">
        <v>9884</v>
      </c>
      <c r="BH148">
        <v>16154</v>
      </c>
      <c r="BI148">
        <v>16655</v>
      </c>
      <c r="BX148">
        <v>8776</v>
      </c>
      <c r="BY148">
        <v>5291</v>
      </c>
      <c r="CD148">
        <v>24930</v>
      </c>
      <c r="CE148">
        <v>21946</v>
      </c>
      <c r="CN148">
        <v>125</v>
      </c>
      <c r="CO148">
        <v>77</v>
      </c>
      <c r="CP148">
        <v>289</v>
      </c>
      <c r="CQ148">
        <v>118</v>
      </c>
      <c r="CT148">
        <v>999</v>
      </c>
      <c r="CU148">
        <v>1108</v>
      </c>
      <c r="CV148">
        <v>249</v>
      </c>
      <c r="CW148">
        <v>2068</v>
      </c>
      <c r="DD148">
        <v>32458</v>
      </c>
      <c r="DE148">
        <v>36790</v>
      </c>
      <c r="DF148">
        <v>31046</v>
      </c>
      <c r="DG148">
        <v>33573</v>
      </c>
      <c r="DJ148">
        <v>20</v>
      </c>
      <c r="DK148">
        <v>7807</v>
      </c>
      <c r="DL148">
        <v>15584</v>
      </c>
      <c r="DM148">
        <v>0</v>
      </c>
      <c r="DN148">
        <v>2071</v>
      </c>
      <c r="DO148">
        <v>2071</v>
      </c>
      <c r="DP148">
        <v>249</v>
      </c>
      <c r="DQ148">
        <v>249</v>
      </c>
      <c r="DR148">
        <v>20</v>
      </c>
      <c r="DS148">
        <v>8878</v>
      </c>
      <c r="DT148">
        <v>16655</v>
      </c>
      <c r="DU148">
        <v>0</v>
      </c>
      <c r="DV148">
        <v>249</v>
      </c>
      <c r="DW148">
        <v>249</v>
      </c>
      <c r="DX148">
        <v>20</v>
      </c>
      <c r="DY148">
        <v>8377</v>
      </c>
      <c r="DZ148">
        <v>16154</v>
      </c>
      <c r="EA148">
        <v>2071</v>
      </c>
      <c r="EB148">
        <v>-1000</v>
      </c>
      <c r="EC148">
        <v>16655</v>
      </c>
      <c r="EG148">
        <v>2071</v>
      </c>
      <c r="EH148">
        <v>-1000</v>
      </c>
      <c r="EI148">
        <v>16655</v>
      </c>
      <c r="EJ148">
        <v>2071</v>
      </c>
      <c r="EK148">
        <v>-1000</v>
      </c>
      <c r="EL148">
        <v>8878</v>
      </c>
      <c r="EP148">
        <v>2071</v>
      </c>
      <c r="EQ148">
        <v>-1000</v>
      </c>
      <c r="ER148">
        <v>8878</v>
      </c>
      <c r="EY148">
        <v>16154</v>
      </c>
      <c r="EZ148">
        <v>16655</v>
      </c>
      <c r="FA148">
        <v>785982</v>
      </c>
      <c r="FB148">
        <v>863091</v>
      </c>
      <c r="FC148">
        <v>28941</v>
      </c>
      <c r="FD148">
        <v>32883</v>
      </c>
      <c r="FG148">
        <v>785982</v>
      </c>
      <c r="FH148">
        <v>863091</v>
      </c>
      <c r="FI148">
        <v>781207</v>
      </c>
      <c r="FJ148">
        <v>863393</v>
      </c>
      <c r="FK148">
        <v>13987</v>
      </c>
      <c r="FL148">
        <v>16999</v>
      </c>
      <c r="FM148">
        <v>17518</v>
      </c>
      <c r="FN148">
        <v>16177</v>
      </c>
      <c r="FQ148">
        <v>819</v>
      </c>
      <c r="FR148">
        <v>1052</v>
      </c>
      <c r="FS148">
        <v>780457</v>
      </c>
      <c r="FT148">
        <v>862393</v>
      </c>
      <c r="FU148">
        <v>274</v>
      </c>
      <c r="FV148">
        <v>2952</v>
      </c>
      <c r="GE148">
        <v>4775</v>
      </c>
      <c r="GF148">
        <v>-302</v>
      </c>
      <c r="GG148">
        <v>5049</v>
      </c>
      <c r="GH148">
        <v>2650</v>
      </c>
      <c r="GI148">
        <v>9883</v>
      </c>
      <c r="GJ148">
        <v>7233</v>
      </c>
      <c r="GK148">
        <v>14932</v>
      </c>
      <c r="GL148">
        <v>9883</v>
      </c>
      <c r="GM148">
        <v>0</v>
      </c>
      <c r="GN148">
        <v>0</v>
      </c>
      <c r="GT148">
        <v>0</v>
      </c>
      <c r="GU148">
        <v>1000</v>
      </c>
      <c r="GV148">
        <v>1000</v>
      </c>
      <c r="GW148">
        <v>1000</v>
      </c>
      <c r="GX148">
        <v>1000</v>
      </c>
      <c r="GZ148">
        <v>0</v>
      </c>
      <c r="HA148">
        <v>750</v>
      </c>
      <c r="HB148">
        <v>750</v>
      </c>
      <c r="HC148">
        <v>750</v>
      </c>
      <c r="HD148">
        <v>750</v>
      </c>
      <c r="HM148">
        <v>750</v>
      </c>
      <c r="HN148">
        <v>1000</v>
      </c>
      <c r="HS148">
        <v>7757</v>
      </c>
      <c r="HT148">
        <v>7757</v>
      </c>
      <c r="HU148">
        <v>7757</v>
      </c>
    </row>
    <row r="149" spans="1:305">
      <c r="A149" t="s">
        <v>15444</v>
      </c>
      <c r="B149">
        <v>2632814015</v>
      </c>
      <c r="C149" t="s">
        <v>4176</v>
      </c>
      <c r="D149" t="s">
        <v>15445</v>
      </c>
      <c r="E149">
        <v>19266526</v>
      </c>
      <c r="F149" t="s">
        <v>8366</v>
      </c>
      <c r="G149" t="s">
        <v>3936</v>
      </c>
      <c r="I149" t="s">
        <v>3932</v>
      </c>
      <c r="T149">
        <v>2440</v>
      </c>
      <c r="U149">
        <v>2214</v>
      </c>
      <c r="AF149">
        <v>0</v>
      </c>
      <c r="AG149">
        <v>12</v>
      </c>
      <c r="AL149">
        <v>153011</v>
      </c>
      <c r="AM149">
        <v>151614</v>
      </c>
      <c r="AP149">
        <v>674</v>
      </c>
      <c r="AQ149">
        <v>51</v>
      </c>
      <c r="BH149">
        <v>155111</v>
      </c>
      <c r="BI149">
        <v>153279</v>
      </c>
      <c r="BR149">
        <v>0</v>
      </c>
      <c r="BS149">
        <v>0</v>
      </c>
      <c r="BV149">
        <v>0</v>
      </c>
      <c r="BW149">
        <v>0</v>
      </c>
      <c r="BX149">
        <v>1014</v>
      </c>
      <c r="BY149">
        <v>612</v>
      </c>
      <c r="CD149">
        <v>156125</v>
      </c>
      <c r="CE149">
        <v>153891</v>
      </c>
      <c r="CN149">
        <v>11764</v>
      </c>
      <c r="CO149">
        <v>6433</v>
      </c>
      <c r="CP149">
        <v>-687</v>
      </c>
      <c r="CQ149">
        <v>-514</v>
      </c>
      <c r="CT149">
        <v>471</v>
      </c>
      <c r="CU149">
        <v>362</v>
      </c>
      <c r="CV149">
        <v>1832</v>
      </c>
      <c r="CW149">
        <v>-3727</v>
      </c>
      <c r="DF149">
        <v>-8774</v>
      </c>
      <c r="DG149">
        <v>-9284</v>
      </c>
      <c r="EY149">
        <v>156125</v>
      </c>
      <c r="EZ149">
        <v>153279</v>
      </c>
    </row>
    <row r="150" spans="1:305">
      <c r="A150" t="s">
        <v>15446</v>
      </c>
      <c r="B150">
        <v>3662252862</v>
      </c>
      <c r="C150" t="s">
        <v>4036</v>
      </c>
      <c r="D150" t="s">
        <v>15447</v>
      </c>
      <c r="E150">
        <v>18659024</v>
      </c>
      <c r="F150" t="s">
        <v>8368</v>
      </c>
      <c r="G150" t="s">
        <v>3936</v>
      </c>
      <c r="H150" t="s">
        <v>3931</v>
      </c>
      <c r="I150" t="s">
        <v>3932</v>
      </c>
      <c r="T150">
        <v>17826</v>
      </c>
      <c r="U150">
        <v>28443</v>
      </c>
      <c r="AF150">
        <v>11921</v>
      </c>
      <c r="AG150">
        <v>11921</v>
      </c>
      <c r="AL150">
        <v>82003</v>
      </c>
      <c r="AM150">
        <v>79825</v>
      </c>
      <c r="AP150">
        <v>19</v>
      </c>
      <c r="AQ150">
        <v>855</v>
      </c>
      <c r="BH150">
        <v>11459</v>
      </c>
      <c r="BI150">
        <v>13279</v>
      </c>
      <c r="BL150">
        <v>2798</v>
      </c>
      <c r="BV150">
        <v>38463</v>
      </c>
      <c r="BW150">
        <v>44539</v>
      </c>
      <c r="BX150">
        <v>45396</v>
      </c>
      <c r="BY150">
        <v>36783</v>
      </c>
      <c r="CD150">
        <v>111769</v>
      </c>
      <c r="CE150">
        <v>121044</v>
      </c>
      <c r="CN150">
        <v>17953</v>
      </c>
      <c r="CO150">
        <v>31007</v>
      </c>
      <c r="CP150">
        <v>6670</v>
      </c>
      <c r="CQ150">
        <v>19493</v>
      </c>
      <c r="CT150">
        <v>461</v>
      </c>
      <c r="CU150">
        <v>1444</v>
      </c>
      <c r="CV150">
        <v>-1819</v>
      </c>
      <c r="CW150">
        <v>379</v>
      </c>
      <c r="DD150">
        <v>2471</v>
      </c>
      <c r="DE150">
        <v>779</v>
      </c>
      <c r="DF150">
        <v>15112</v>
      </c>
      <c r="DG150">
        <v>10470</v>
      </c>
    </row>
    <row r="151" spans="1:305">
      <c r="A151" t="s">
        <v>15448</v>
      </c>
      <c r="B151">
        <v>1435312504</v>
      </c>
      <c r="C151" t="s">
        <v>8370</v>
      </c>
      <c r="D151" t="s">
        <v>15449</v>
      </c>
      <c r="E151">
        <v>17778792</v>
      </c>
      <c r="F151" t="s">
        <v>8371</v>
      </c>
      <c r="G151" t="s">
        <v>3978</v>
      </c>
      <c r="H151" t="s">
        <v>3931</v>
      </c>
      <c r="I151" t="s">
        <v>3932</v>
      </c>
      <c r="T151">
        <v>10844</v>
      </c>
      <c r="U151">
        <v>10959</v>
      </c>
      <c r="AD151">
        <v>10844</v>
      </c>
      <c r="AE151">
        <v>10959</v>
      </c>
      <c r="AF151">
        <v>387</v>
      </c>
      <c r="AG151">
        <v>390</v>
      </c>
      <c r="AL151">
        <v>635</v>
      </c>
      <c r="AM151">
        <v>2509</v>
      </c>
      <c r="AN151">
        <v>2411</v>
      </c>
      <c r="AO151">
        <v>408</v>
      </c>
      <c r="AP151">
        <v>352</v>
      </c>
      <c r="AQ151">
        <v>1166</v>
      </c>
      <c r="AT151">
        <v>3785</v>
      </c>
      <c r="AU151">
        <v>4473</v>
      </c>
      <c r="AV151">
        <v>11455</v>
      </c>
      <c r="AW151">
        <v>11455</v>
      </c>
      <c r="BF151">
        <v>-2356</v>
      </c>
      <c r="BG151">
        <v>-1950</v>
      </c>
      <c r="BH151">
        <v>9099</v>
      </c>
      <c r="BI151">
        <v>9505</v>
      </c>
      <c r="BL151">
        <v>4881</v>
      </c>
      <c r="BM151">
        <v>4239</v>
      </c>
      <c r="BT151">
        <v>4881</v>
      </c>
      <c r="BU151">
        <v>4239</v>
      </c>
      <c r="BX151">
        <v>649</v>
      </c>
      <c r="BY151">
        <v>1688</v>
      </c>
      <c r="CB151">
        <v>649</v>
      </c>
      <c r="CC151">
        <v>1688</v>
      </c>
      <c r="CD151">
        <v>14629</v>
      </c>
      <c r="CE151">
        <v>15432</v>
      </c>
      <c r="CF151">
        <v>1012</v>
      </c>
      <c r="CG151">
        <v>628</v>
      </c>
      <c r="CH151">
        <v>-6665</v>
      </c>
      <c r="CI151">
        <v>-4782</v>
      </c>
      <c r="CN151">
        <v>9978</v>
      </c>
      <c r="CO151">
        <v>9693</v>
      </c>
      <c r="CP151">
        <v>3108</v>
      </c>
      <c r="CQ151">
        <v>4802</v>
      </c>
      <c r="CR151">
        <v>205</v>
      </c>
      <c r="CS151">
        <v>109</v>
      </c>
      <c r="CT151">
        <v>-282</v>
      </c>
      <c r="CU151">
        <v>-349</v>
      </c>
      <c r="CV151">
        <v>-77</v>
      </c>
      <c r="CW151">
        <v>-240</v>
      </c>
      <c r="DB151">
        <v>-77</v>
      </c>
      <c r="DC151">
        <v>-240</v>
      </c>
      <c r="DD151">
        <v>538</v>
      </c>
      <c r="DE151">
        <v>463</v>
      </c>
      <c r="DF151">
        <v>531</v>
      </c>
      <c r="DH151">
        <v>7</v>
      </c>
      <c r="DI151">
        <v>463</v>
      </c>
      <c r="IH151">
        <v>5660</v>
      </c>
      <c r="II151">
        <v>4617</v>
      </c>
    </row>
    <row r="152" spans="1:305">
      <c r="A152" t="s">
        <v>15450</v>
      </c>
      <c r="B152">
        <v>7704860164</v>
      </c>
      <c r="C152" t="s">
        <v>4017</v>
      </c>
      <c r="D152" t="s">
        <v>15451</v>
      </c>
      <c r="E152">
        <v>18886044</v>
      </c>
      <c r="F152" t="s">
        <v>3970</v>
      </c>
      <c r="G152" t="s">
        <v>3936</v>
      </c>
      <c r="H152" t="s">
        <v>3931</v>
      </c>
      <c r="I152" t="s">
        <v>3932</v>
      </c>
      <c r="T152">
        <v>66152</v>
      </c>
      <c r="U152">
        <v>17151</v>
      </c>
      <c r="X152">
        <v>0</v>
      </c>
      <c r="Y152">
        <v>1710</v>
      </c>
      <c r="AF152">
        <v>314</v>
      </c>
      <c r="AG152">
        <v>359</v>
      </c>
      <c r="AL152">
        <v>209388</v>
      </c>
      <c r="AM152">
        <v>139931</v>
      </c>
      <c r="AP152">
        <v>2061</v>
      </c>
      <c r="AQ152">
        <v>595</v>
      </c>
      <c r="BH152">
        <v>73681</v>
      </c>
      <c r="BI152">
        <v>43117</v>
      </c>
      <c r="BL152">
        <v>13064</v>
      </c>
      <c r="BM152">
        <v>20039</v>
      </c>
      <c r="BV152">
        <v>2328</v>
      </c>
      <c r="BW152">
        <v>1725</v>
      </c>
      <c r="BX152">
        <v>150395</v>
      </c>
      <c r="BY152">
        <v>91306</v>
      </c>
      <c r="CD152">
        <v>277915</v>
      </c>
      <c r="CE152">
        <v>159745</v>
      </c>
      <c r="CL152">
        <v>33</v>
      </c>
      <c r="CM152">
        <v>70</v>
      </c>
      <c r="CN152">
        <v>116690</v>
      </c>
      <c r="CO152">
        <v>30855</v>
      </c>
      <c r="CP152">
        <v>17628</v>
      </c>
      <c r="CQ152">
        <v>6116</v>
      </c>
      <c r="CT152">
        <v>11237</v>
      </c>
      <c r="CU152">
        <v>6488</v>
      </c>
      <c r="CV152">
        <v>40295</v>
      </c>
      <c r="CW152">
        <v>15462</v>
      </c>
      <c r="DD152">
        <v>13822</v>
      </c>
      <c r="DE152">
        <v>25064</v>
      </c>
      <c r="DF152">
        <v>61319</v>
      </c>
      <c r="DG152">
        <v>27783</v>
      </c>
    </row>
    <row r="153" spans="1:305">
      <c r="A153" t="s">
        <v>15452</v>
      </c>
      <c r="B153">
        <v>7707707982</v>
      </c>
      <c r="C153" t="s">
        <v>8373</v>
      </c>
      <c r="D153" t="s">
        <v>1055</v>
      </c>
      <c r="E153">
        <v>19784396</v>
      </c>
      <c r="F153" t="s">
        <v>8374</v>
      </c>
      <c r="G153" t="s">
        <v>3936</v>
      </c>
      <c r="I153" t="s">
        <v>3932</v>
      </c>
      <c r="T153">
        <v>100</v>
      </c>
      <c r="U153">
        <v>96</v>
      </c>
      <c r="AF153">
        <v>174</v>
      </c>
      <c r="AG153">
        <v>51</v>
      </c>
      <c r="AL153">
        <v>54466</v>
      </c>
      <c r="AM153">
        <v>46623</v>
      </c>
      <c r="AP153">
        <v>15587</v>
      </c>
      <c r="AQ153">
        <v>16640</v>
      </c>
      <c r="BH153">
        <v>46864</v>
      </c>
      <c r="BI153">
        <v>40941</v>
      </c>
      <c r="BV153">
        <v>16200</v>
      </c>
      <c r="BW153">
        <v>16200</v>
      </c>
      <c r="BX153">
        <v>7263</v>
      </c>
      <c r="BY153">
        <v>6269</v>
      </c>
      <c r="CD153">
        <v>70327</v>
      </c>
      <c r="CE153">
        <v>63409</v>
      </c>
      <c r="CL153">
        <v>1408</v>
      </c>
      <c r="CM153">
        <v>1324</v>
      </c>
      <c r="CP153">
        <v>780</v>
      </c>
      <c r="CQ153">
        <v>739</v>
      </c>
      <c r="CT153">
        <v>855</v>
      </c>
      <c r="CU153">
        <v>1233</v>
      </c>
      <c r="CV153">
        <v>5924</v>
      </c>
      <c r="CW153">
        <v>14400</v>
      </c>
      <c r="DD153">
        <v>28512</v>
      </c>
      <c r="DE153">
        <v>36055</v>
      </c>
      <c r="DF153">
        <v>19545</v>
      </c>
      <c r="DG153">
        <v>18359</v>
      </c>
    </row>
    <row r="154" spans="1:305">
      <c r="A154" t="s">
        <v>15453</v>
      </c>
      <c r="B154">
        <v>7724737722</v>
      </c>
      <c r="C154" t="s">
        <v>8848</v>
      </c>
      <c r="D154" t="s">
        <v>1062</v>
      </c>
      <c r="E154">
        <v>18886526</v>
      </c>
      <c r="F154" t="s">
        <v>8377</v>
      </c>
      <c r="G154" t="s">
        <v>3960</v>
      </c>
      <c r="H154" t="s">
        <v>3931</v>
      </c>
      <c r="I154" t="s">
        <v>3932</v>
      </c>
      <c r="L154">
        <v>40</v>
      </c>
      <c r="M154">
        <v>73</v>
      </c>
      <c r="T154">
        <v>4009</v>
      </c>
      <c r="U154">
        <v>5159</v>
      </c>
      <c r="V154">
        <v>55344</v>
      </c>
      <c r="W154">
        <v>58111</v>
      </c>
      <c r="X154">
        <v>900</v>
      </c>
      <c r="Y154">
        <v>3815</v>
      </c>
      <c r="Z154">
        <v>1809</v>
      </c>
      <c r="AA154">
        <v>2437</v>
      </c>
      <c r="AD154">
        <v>62102</v>
      </c>
      <c r="AE154">
        <v>69595</v>
      </c>
      <c r="AF154">
        <v>2934</v>
      </c>
      <c r="AG154">
        <v>2934</v>
      </c>
      <c r="AJ154">
        <v>0</v>
      </c>
      <c r="AL154">
        <v>37084</v>
      </c>
      <c r="AM154">
        <v>50832</v>
      </c>
      <c r="AN154">
        <v>45904</v>
      </c>
      <c r="AO154">
        <v>39880</v>
      </c>
      <c r="AP154">
        <v>88</v>
      </c>
      <c r="AQ154">
        <v>3320</v>
      </c>
      <c r="AT154">
        <v>86011</v>
      </c>
      <c r="AU154">
        <v>96966</v>
      </c>
      <c r="AV154">
        <v>100</v>
      </c>
      <c r="AW154">
        <v>100</v>
      </c>
      <c r="BF154">
        <v>121761</v>
      </c>
      <c r="BG154">
        <v>116115</v>
      </c>
      <c r="BH154">
        <v>121861</v>
      </c>
      <c r="BI154">
        <v>116215</v>
      </c>
      <c r="BL154">
        <v>12500</v>
      </c>
      <c r="BM154">
        <v>17100</v>
      </c>
      <c r="BN154">
        <v>5</v>
      </c>
      <c r="BO154">
        <v>23</v>
      </c>
      <c r="BP154">
        <v>2405</v>
      </c>
      <c r="BQ154">
        <v>2171</v>
      </c>
      <c r="BT154">
        <v>12505</v>
      </c>
      <c r="BU154">
        <v>17123</v>
      </c>
      <c r="BV154">
        <v>10646</v>
      </c>
      <c r="BW154">
        <v>29863</v>
      </c>
      <c r="BX154">
        <v>697</v>
      </c>
      <c r="BY154">
        <v>1191</v>
      </c>
      <c r="CB154">
        <v>13747</v>
      </c>
      <c r="CC154">
        <v>33224</v>
      </c>
      <c r="CD154">
        <v>148113</v>
      </c>
      <c r="CE154">
        <v>166562</v>
      </c>
      <c r="CF154">
        <v>7908</v>
      </c>
      <c r="CG154">
        <v>7741</v>
      </c>
      <c r="CH154">
        <v>-7510</v>
      </c>
      <c r="CI154">
        <v>-5198</v>
      </c>
      <c r="CJ154">
        <v>13570</v>
      </c>
      <c r="CK154">
        <v>7894</v>
      </c>
      <c r="CL154">
        <v>1755</v>
      </c>
      <c r="CM154">
        <v>3135</v>
      </c>
      <c r="CN154">
        <v>30780</v>
      </c>
      <c r="CO154">
        <v>15011</v>
      </c>
      <c r="CP154">
        <v>27470</v>
      </c>
      <c r="CQ154">
        <v>2716</v>
      </c>
      <c r="CR154">
        <v>7615</v>
      </c>
      <c r="CS154">
        <v>11856</v>
      </c>
      <c r="CT154">
        <v>-1237</v>
      </c>
      <c r="CU154">
        <v>-2362</v>
      </c>
      <c r="CV154">
        <v>5645</v>
      </c>
      <c r="CW154">
        <v>9494</v>
      </c>
      <c r="CX154">
        <v>628</v>
      </c>
      <c r="CY154">
        <v>1184</v>
      </c>
      <c r="CZ154">
        <v>-610</v>
      </c>
      <c r="DA154">
        <v>-1179</v>
      </c>
      <c r="DB154">
        <v>5645</v>
      </c>
      <c r="DC154">
        <v>9494</v>
      </c>
      <c r="DD154">
        <v>19656</v>
      </c>
      <c r="DE154">
        <v>21446</v>
      </c>
      <c r="DF154">
        <v>19258</v>
      </c>
      <c r="DG154">
        <v>18903</v>
      </c>
      <c r="DH154">
        <v>398</v>
      </c>
      <c r="DI154">
        <v>2543</v>
      </c>
      <c r="DJ154">
        <v>100</v>
      </c>
      <c r="DK154">
        <v>106621</v>
      </c>
      <c r="DL154">
        <v>106721</v>
      </c>
      <c r="DM154">
        <v>0</v>
      </c>
      <c r="DN154">
        <v>9494</v>
      </c>
      <c r="DO154">
        <v>9494</v>
      </c>
      <c r="DP154">
        <v>5646</v>
      </c>
      <c r="DQ154">
        <v>5646</v>
      </c>
      <c r="DR154">
        <v>100</v>
      </c>
      <c r="DS154">
        <v>116115</v>
      </c>
      <c r="DT154">
        <v>116215</v>
      </c>
      <c r="DU154">
        <v>0</v>
      </c>
      <c r="DV154">
        <v>5646</v>
      </c>
      <c r="DW154">
        <v>5646</v>
      </c>
      <c r="DX154">
        <v>100</v>
      </c>
      <c r="DY154">
        <v>121761</v>
      </c>
      <c r="DZ154">
        <v>121861</v>
      </c>
      <c r="EA154">
        <v>9494</v>
      </c>
      <c r="EB154">
        <v>0</v>
      </c>
      <c r="EC154">
        <v>116215</v>
      </c>
      <c r="EG154">
        <v>9494</v>
      </c>
      <c r="EH154">
        <v>0</v>
      </c>
      <c r="EI154">
        <v>116215</v>
      </c>
      <c r="EJ154">
        <v>9494</v>
      </c>
      <c r="EK154">
        <v>0</v>
      </c>
      <c r="EL154">
        <v>116115</v>
      </c>
      <c r="EP154">
        <v>9494</v>
      </c>
      <c r="EQ154">
        <v>0</v>
      </c>
      <c r="ER154">
        <v>116115</v>
      </c>
      <c r="EY154">
        <v>121861</v>
      </c>
      <c r="EZ154">
        <v>116215</v>
      </c>
      <c r="FA154">
        <v>0</v>
      </c>
      <c r="FB154">
        <v>71300</v>
      </c>
      <c r="FC154">
        <v>22891</v>
      </c>
      <c r="FD154">
        <v>18179</v>
      </c>
      <c r="FG154">
        <v>16511</v>
      </c>
      <c r="FH154">
        <v>13899</v>
      </c>
      <c r="FI154">
        <v>25208</v>
      </c>
      <c r="FJ154">
        <v>63060</v>
      </c>
      <c r="FK154">
        <v>10072</v>
      </c>
      <c r="FL154">
        <v>51096</v>
      </c>
      <c r="FM154">
        <v>11353</v>
      </c>
      <c r="FN154">
        <v>10006</v>
      </c>
      <c r="FO154">
        <v>364</v>
      </c>
      <c r="FP154">
        <v>2095</v>
      </c>
      <c r="FQ154">
        <v>0</v>
      </c>
      <c r="FR154">
        <v>7</v>
      </c>
      <c r="FS154">
        <v>2264</v>
      </c>
      <c r="FT154">
        <v>29270</v>
      </c>
      <c r="FU154">
        <v>12569</v>
      </c>
      <c r="FV154">
        <v>-47062</v>
      </c>
      <c r="FW154">
        <v>0</v>
      </c>
      <c r="FX154">
        <v>1925</v>
      </c>
      <c r="FY154">
        <v>833</v>
      </c>
      <c r="FZ154">
        <v>7220</v>
      </c>
      <c r="GA154">
        <v>9411</v>
      </c>
      <c r="GB154">
        <v>42055</v>
      </c>
      <c r="GC154">
        <v>25208</v>
      </c>
      <c r="GD154">
        <v>63060</v>
      </c>
      <c r="GE154">
        <v>-25208</v>
      </c>
      <c r="GF154">
        <v>8240</v>
      </c>
      <c r="GG154">
        <v>-3228</v>
      </c>
      <c r="GH154">
        <v>3233</v>
      </c>
      <c r="GI154">
        <v>3319</v>
      </c>
      <c r="GJ154">
        <v>87</v>
      </c>
      <c r="GK154">
        <v>91</v>
      </c>
      <c r="GL154">
        <v>3320</v>
      </c>
      <c r="GO154">
        <v>-733</v>
      </c>
      <c r="HH154">
        <v>90</v>
      </c>
      <c r="HI154">
        <v>4425</v>
      </c>
      <c r="HJ154">
        <v>16792</v>
      </c>
      <c r="HK154">
        <v>0</v>
      </c>
      <c r="HL154">
        <v>71300</v>
      </c>
      <c r="HV154">
        <v>332</v>
      </c>
      <c r="HW154">
        <v>2725</v>
      </c>
      <c r="IB154">
        <v>76788</v>
      </c>
    </row>
    <row r="155" spans="1:305">
      <c r="A155" t="s">
        <v>15454</v>
      </c>
      <c r="B155">
        <v>3664214573</v>
      </c>
      <c r="C155" t="s">
        <v>4036</v>
      </c>
      <c r="D155" t="s">
        <v>1069</v>
      </c>
      <c r="E155">
        <v>18237691</v>
      </c>
      <c r="F155" t="s">
        <v>4038</v>
      </c>
      <c r="G155" t="s">
        <v>3936</v>
      </c>
      <c r="H155" t="s">
        <v>3931</v>
      </c>
      <c r="I155" t="s">
        <v>3932</v>
      </c>
      <c r="L155">
        <v>0</v>
      </c>
      <c r="N155">
        <v>0</v>
      </c>
      <c r="P155">
        <v>0</v>
      </c>
      <c r="R155">
        <v>0</v>
      </c>
      <c r="T155">
        <v>5124</v>
      </c>
      <c r="U155">
        <v>13581</v>
      </c>
      <c r="V155">
        <v>0</v>
      </c>
      <c r="X155">
        <v>0</v>
      </c>
      <c r="Z155">
        <v>0</v>
      </c>
      <c r="AB155">
        <v>0</v>
      </c>
      <c r="AD155">
        <v>5124</v>
      </c>
      <c r="AE155">
        <v>13581</v>
      </c>
      <c r="AF155">
        <v>10</v>
      </c>
      <c r="AG155">
        <v>7</v>
      </c>
      <c r="AJ155">
        <v>360</v>
      </c>
      <c r="AK155">
        <v>415</v>
      </c>
      <c r="AL155">
        <v>5741</v>
      </c>
      <c r="AM155">
        <v>2045</v>
      </c>
      <c r="AN155">
        <v>6988</v>
      </c>
      <c r="AO155">
        <v>5886</v>
      </c>
      <c r="AP155">
        <v>1691</v>
      </c>
      <c r="AQ155">
        <v>629</v>
      </c>
      <c r="AR155">
        <v>0</v>
      </c>
      <c r="AT155">
        <v>14790</v>
      </c>
      <c r="AU155">
        <v>8982</v>
      </c>
      <c r="AV155">
        <v>250</v>
      </c>
      <c r="AW155">
        <v>250</v>
      </c>
      <c r="AX155">
        <v>0</v>
      </c>
      <c r="AZ155">
        <v>0</v>
      </c>
      <c r="BB155">
        <v>0</v>
      </c>
      <c r="BD155">
        <v>0</v>
      </c>
      <c r="BF155">
        <v>462</v>
      </c>
      <c r="BG155">
        <v>370</v>
      </c>
      <c r="BH155">
        <v>712</v>
      </c>
      <c r="BI155">
        <v>620</v>
      </c>
      <c r="BL155">
        <v>0</v>
      </c>
      <c r="BN155">
        <v>0</v>
      </c>
      <c r="BP155">
        <v>0</v>
      </c>
      <c r="BR155">
        <v>0</v>
      </c>
      <c r="BT155">
        <v>0</v>
      </c>
      <c r="BU155">
        <v>0</v>
      </c>
      <c r="BV155">
        <v>662</v>
      </c>
      <c r="BW155">
        <v>4373</v>
      </c>
      <c r="BX155">
        <v>18540</v>
      </c>
      <c r="BY155">
        <v>17570</v>
      </c>
      <c r="BZ155">
        <v>0</v>
      </c>
      <c r="CB155">
        <v>19202</v>
      </c>
      <c r="CC155">
        <v>21943</v>
      </c>
      <c r="CD155">
        <v>19914</v>
      </c>
      <c r="CE155">
        <v>22563</v>
      </c>
      <c r="CF155">
        <v>4164</v>
      </c>
      <c r="CG155">
        <v>4165</v>
      </c>
      <c r="CH155">
        <v>1183</v>
      </c>
      <c r="CI155">
        <v>514</v>
      </c>
      <c r="CJ155">
        <v>0</v>
      </c>
      <c r="CK155">
        <v>136</v>
      </c>
      <c r="CN155">
        <v>0</v>
      </c>
      <c r="CO155">
        <v>120</v>
      </c>
      <c r="CP155">
        <v>1085</v>
      </c>
      <c r="CQ155">
        <v>645</v>
      </c>
      <c r="CR155">
        <v>98</v>
      </c>
      <c r="CS155">
        <v>125</v>
      </c>
      <c r="CT155">
        <v>-6</v>
      </c>
      <c r="CU155">
        <v>-21</v>
      </c>
      <c r="CV155">
        <v>92</v>
      </c>
      <c r="CW155">
        <v>104</v>
      </c>
      <c r="CX155">
        <v>6</v>
      </c>
      <c r="CY155">
        <v>21</v>
      </c>
      <c r="DB155">
        <v>92</v>
      </c>
      <c r="DC155">
        <v>104</v>
      </c>
      <c r="DD155">
        <v>14381</v>
      </c>
      <c r="DE155">
        <v>13605</v>
      </c>
      <c r="DH155">
        <v>14381</v>
      </c>
      <c r="DI155">
        <v>13605</v>
      </c>
      <c r="DJ155">
        <v>250</v>
      </c>
      <c r="DK155">
        <v>266</v>
      </c>
      <c r="DL155">
        <v>516</v>
      </c>
      <c r="DM155">
        <v>0</v>
      </c>
      <c r="DN155">
        <v>104</v>
      </c>
      <c r="DO155">
        <v>104</v>
      </c>
      <c r="DP155">
        <v>92</v>
      </c>
      <c r="DQ155">
        <v>92</v>
      </c>
      <c r="DR155">
        <v>250</v>
      </c>
      <c r="DS155">
        <v>370</v>
      </c>
      <c r="DT155">
        <v>620</v>
      </c>
      <c r="DU155">
        <v>0</v>
      </c>
      <c r="DV155">
        <v>92</v>
      </c>
      <c r="DW155">
        <v>92</v>
      </c>
      <c r="DX155">
        <v>250</v>
      </c>
      <c r="DY155">
        <v>462</v>
      </c>
      <c r="DZ155">
        <v>712</v>
      </c>
      <c r="EY155">
        <v>712</v>
      </c>
      <c r="EZ155">
        <v>620</v>
      </c>
      <c r="FA155">
        <v>0</v>
      </c>
      <c r="FB155">
        <v>13861</v>
      </c>
      <c r="FC155">
        <v>14381</v>
      </c>
      <c r="FD155">
        <v>13605</v>
      </c>
      <c r="FE155">
        <v>0</v>
      </c>
      <c r="FG155">
        <v>0</v>
      </c>
      <c r="FH155">
        <v>120</v>
      </c>
      <c r="FI155">
        <v>0</v>
      </c>
      <c r="FJ155">
        <v>15068</v>
      </c>
      <c r="FK155">
        <v>12228</v>
      </c>
      <c r="FL155">
        <v>14402</v>
      </c>
      <c r="FM155">
        <v>0</v>
      </c>
      <c r="FO155">
        <v>0</v>
      </c>
      <c r="FQ155">
        <v>6</v>
      </c>
      <c r="FR155">
        <v>21</v>
      </c>
      <c r="FS155">
        <v>0</v>
      </c>
      <c r="FT155">
        <v>645</v>
      </c>
      <c r="FU155">
        <v>1062</v>
      </c>
      <c r="FV155">
        <v>-1207</v>
      </c>
      <c r="FW155">
        <v>0</v>
      </c>
      <c r="FY155">
        <v>0</v>
      </c>
      <c r="GA155">
        <v>0</v>
      </c>
      <c r="GC155">
        <v>0</v>
      </c>
      <c r="GE155">
        <v>0</v>
      </c>
      <c r="GG155">
        <v>1062</v>
      </c>
      <c r="GH155">
        <v>-1207</v>
      </c>
      <c r="GI155">
        <v>629</v>
      </c>
      <c r="GJ155">
        <v>1836</v>
      </c>
      <c r="GK155">
        <v>1691</v>
      </c>
      <c r="GL155">
        <v>629</v>
      </c>
      <c r="GZ155">
        <v>0</v>
      </c>
      <c r="HB155">
        <v>0</v>
      </c>
      <c r="HD155">
        <v>0</v>
      </c>
      <c r="HF155">
        <v>0</v>
      </c>
      <c r="HG155">
        <v>136</v>
      </c>
      <c r="HH155">
        <v>0</v>
      </c>
      <c r="HI155">
        <v>0</v>
      </c>
      <c r="HK155">
        <v>0</v>
      </c>
      <c r="HM155">
        <v>0</v>
      </c>
      <c r="HV155">
        <v>0</v>
      </c>
      <c r="HX155">
        <v>0</v>
      </c>
      <c r="IF155">
        <v>0</v>
      </c>
      <c r="IH155">
        <v>9034</v>
      </c>
      <c r="II155">
        <v>8926</v>
      </c>
      <c r="IK155">
        <v>0</v>
      </c>
      <c r="IM155">
        <v>0</v>
      </c>
      <c r="IO155">
        <v>0</v>
      </c>
      <c r="IQ155">
        <v>0</v>
      </c>
      <c r="JC155">
        <v>0</v>
      </c>
      <c r="JD155">
        <v>0</v>
      </c>
      <c r="JO155">
        <v>0</v>
      </c>
      <c r="JP155">
        <v>0</v>
      </c>
      <c r="JQ155">
        <v>0</v>
      </c>
      <c r="JR155">
        <v>0</v>
      </c>
      <c r="JS155">
        <v>0</v>
      </c>
      <c r="KJ155">
        <v>0</v>
      </c>
      <c r="KK155">
        <v>0</v>
      </c>
      <c r="KL155">
        <v>0</v>
      </c>
      <c r="KM155">
        <v>0</v>
      </c>
      <c r="KN155">
        <v>0</v>
      </c>
      <c r="KO155">
        <v>0</v>
      </c>
      <c r="KP155">
        <v>0</v>
      </c>
      <c r="KQ155">
        <v>0</v>
      </c>
      <c r="KR155">
        <v>0</v>
      </c>
      <c r="KS155">
        <v>0</v>
      </c>
    </row>
    <row r="156" spans="1:305">
      <c r="A156" t="s">
        <v>15455</v>
      </c>
      <c r="B156">
        <v>3448045000</v>
      </c>
      <c r="C156" t="s">
        <v>8230</v>
      </c>
      <c r="D156" t="s">
        <v>15456</v>
      </c>
      <c r="E156">
        <v>18136550</v>
      </c>
      <c r="F156" t="s">
        <v>8380</v>
      </c>
      <c r="G156" t="s">
        <v>3936</v>
      </c>
      <c r="H156" t="s">
        <v>3931</v>
      </c>
      <c r="I156" t="s">
        <v>3932</v>
      </c>
      <c r="T156">
        <v>8757</v>
      </c>
      <c r="U156">
        <v>9233</v>
      </c>
      <c r="AL156">
        <v>37374</v>
      </c>
      <c r="AM156">
        <v>36207</v>
      </c>
      <c r="AP156">
        <v>1391</v>
      </c>
      <c r="AQ156">
        <v>1125</v>
      </c>
      <c r="BH156">
        <v>46564</v>
      </c>
      <c r="BI156">
        <v>37253</v>
      </c>
      <c r="BV156">
        <v>903</v>
      </c>
      <c r="BW156">
        <v>4009</v>
      </c>
      <c r="BX156">
        <v>55</v>
      </c>
      <c r="BY156">
        <v>5303</v>
      </c>
      <c r="CD156">
        <v>47522</v>
      </c>
      <c r="CE156">
        <v>46565</v>
      </c>
      <c r="CN156">
        <v>41098</v>
      </c>
      <c r="CO156">
        <v>35193</v>
      </c>
      <c r="CP156">
        <v>2231</v>
      </c>
      <c r="CQ156">
        <v>3399</v>
      </c>
      <c r="CT156">
        <v>2501</v>
      </c>
      <c r="CU156">
        <v>2154</v>
      </c>
      <c r="CV156">
        <v>21991</v>
      </c>
      <c r="CW156">
        <v>6705</v>
      </c>
      <c r="DD156">
        <v>2854</v>
      </c>
      <c r="DE156">
        <v>2941</v>
      </c>
      <c r="DF156">
        <v>17229</v>
      </c>
      <c r="DG156">
        <v>25876</v>
      </c>
    </row>
    <row r="157" spans="1:305">
      <c r="A157" t="s">
        <v>15457</v>
      </c>
      <c r="B157">
        <v>5908998590</v>
      </c>
      <c r="C157" t="s">
        <v>8260</v>
      </c>
      <c r="D157" t="s">
        <v>15458</v>
      </c>
      <c r="E157">
        <v>19097213</v>
      </c>
      <c r="F157" t="s">
        <v>8382</v>
      </c>
      <c r="G157" t="s">
        <v>3936</v>
      </c>
      <c r="H157" t="s">
        <v>3931</v>
      </c>
      <c r="I157" t="s">
        <v>3932</v>
      </c>
      <c r="L157">
        <v>76</v>
      </c>
      <c r="M157">
        <v>81</v>
      </c>
      <c r="AD157">
        <v>76</v>
      </c>
      <c r="AE157">
        <v>81</v>
      </c>
      <c r="AF157">
        <v>0</v>
      </c>
      <c r="AG157">
        <v>0</v>
      </c>
      <c r="AL157">
        <v>0</v>
      </c>
      <c r="AM157">
        <v>0</v>
      </c>
      <c r="AN157">
        <v>19690</v>
      </c>
      <c r="AO157">
        <v>9292</v>
      </c>
      <c r="AP157">
        <v>3462</v>
      </c>
      <c r="AQ157">
        <v>13570</v>
      </c>
      <c r="AT157">
        <v>23152</v>
      </c>
      <c r="AU157">
        <v>22862</v>
      </c>
      <c r="AV157">
        <v>10491</v>
      </c>
      <c r="AW157">
        <v>10491</v>
      </c>
      <c r="BF157">
        <v>3030</v>
      </c>
      <c r="BG157">
        <v>911</v>
      </c>
      <c r="BH157">
        <v>13521</v>
      </c>
      <c r="BI157">
        <v>11402</v>
      </c>
      <c r="BL157">
        <v>3035</v>
      </c>
      <c r="BM157">
        <v>5048</v>
      </c>
      <c r="BR157">
        <v>6475</v>
      </c>
      <c r="BS157">
        <v>6192</v>
      </c>
      <c r="BT157">
        <v>3035</v>
      </c>
      <c r="BU157">
        <v>5048</v>
      </c>
      <c r="BX157">
        <v>197</v>
      </c>
      <c r="BY157">
        <v>301</v>
      </c>
      <c r="CB157">
        <v>6672</v>
      </c>
      <c r="CC157">
        <v>6493</v>
      </c>
      <c r="CD157">
        <v>23228</v>
      </c>
      <c r="CE157">
        <v>22943</v>
      </c>
      <c r="CF157">
        <v>12314</v>
      </c>
      <c r="CG157">
        <v>9453</v>
      </c>
      <c r="CH157">
        <v>-12314</v>
      </c>
      <c r="CI157">
        <v>-9453</v>
      </c>
      <c r="CL157">
        <v>0</v>
      </c>
      <c r="CM157">
        <v>0</v>
      </c>
      <c r="CN157">
        <v>44640</v>
      </c>
      <c r="CO157">
        <v>30145</v>
      </c>
      <c r="CP157">
        <v>29833</v>
      </c>
      <c r="CQ157">
        <v>19480</v>
      </c>
      <c r="CR157">
        <v>2493</v>
      </c>
      <c r="CS157">
        <v>1212</v>
      </c>
      <c r="CT157">
        <v>-374</v>
      </c>
      <c r="CU157">
        <v>-301</v>
      </c>
      <c r="CV157">
        <v>2119</v>
      </c>
      <c r="CW157">
        <v>911</v>
      </c>
      <c r="CX157">
        <v>-374</v>
      </c>
      <c r="CY157">
        <v>-301</v>
      </c>
      <c r="DB157">
        <v>2119</v>
      </c>
      <c r="DC157">
        <v>911</v>
      </c>
      <c r="EY157">
        <v>13521</v>
      </c>
      <c r="EZ157">
        <v>11402</v>
      </c>
      <c r="GG157">
        <v>0</v>
      </c>
      <c r="GH157">
        <v>0</v>
      </c>
      <c r="GI157">
        <v>0</v>
      </c>
      <c r="GJ157">
        <v>0</v>
      </c>
      <c r="GK157">
        <v>0</v>
      </c>
      <c r="GL157">
        <v>0</v>
      </c>
      <c r="GM157">
        <v>0</v>
      </c>
      <c r="GN157">
        <v>0</v>
      </c>
      <c r="JT157">
        <v>0</v>
      </c>
      <c r="KI157">
        <v>0</v>
      </c>
    </row>
    <row r="158" spans="1:305">
      <c r="A158" t="s">
        <v>8383</v>
      </c>
      <c r="B158">
        <v>3666223446</v>
      </c>
      <c r="C158" t="s">
        <v>4165</v>
      </c>
      <c r="D158" t="s">
        <v>15459</v>
      </c>
      <c r="E158">
        <v>18997495</v>
      </c>
      <c r="F158" t="s">
        <v>8384</v>
      </c>
      <c r="G158" t="s">
        <v>3936</v>
      </c>
      <c r="H158" t="s">
        <v>3931</v>
      </c>
      <c r="I158" t="s">
        <v>3932</v>
      </c>
      <c r="T158">
        <v>8501</v>
      </c>
      <c r="U158">
        <v>8850</v>
      </c>
      <c r="AF158">
        <v>1</v>
      </c>
      <c r="AL158">
        <v>12390</v>
      </c>
      <c r="AM158">
        <v>12466</v>
      </c>
      <c r="AP158">
        <v>387</v>
      </c>
      <c r="AQ158">
        <v>174</v>
      </c>
      <c r="BH158">
        <v>18770</v>
      </c>
      <c r="BI158">
        <v>20111</v>
      </c>
      <c r="BL158">
        <v>600</v>
      </c>
      <c r="BM158">
        <v>600</v>
      </c>
      <c r="BV158">
        <v>1798</v>
      </c>
      <c r="BX158">
        <v>111</v>
      </c>
      <c r="BY158">
        <v>779</v>
      </c>
      <c r="CD158">
        <v>21279</v>
      </c>
      <c r="CE158">
        <v>21489</v>
      </c>
      <c r="CL158">
        <v>1798</v>
      </c>
      <c r="CN158">
        <v>3843</v>
      </c>
      <c r="CO158">
        <v>5601</v>
      </c>
      <c r="CP158">
        <v>602</v>
      </c>
      <c r="CQ158">
        <v>734</v>
      </c>
      <c r="CT158">
        <v>103</v>
      </c>
      <c r="CU158">
        <v>156</v>
      </c>
      <c r="CV158">
        <v>-1340</v>
      </c>
      <c r="CW158">
        <v>1813</v>
      </c>
      <c r="DD158">
        <v>0</v>
      </c>
      <c r="DE158">
        <v>130</v>
      </c>
      <c r="DF158">
        <v>2680</v>
      </c>
      <c r="DG158">
        <v>3028</v>
      </c>
    </row>
    <row r="159" spans="1:305">
      <c r="A159" t="s">
        <v>8385</v>
      </c>
      <c r="B159">
        <v>1831181333</v>
      </c>
      <c r="C159" t="s">
        <v>4014</v>
      </c>
      <c r="D159" t="s">
        <v>15460</v>
      </c>
      <c r="E159">
        <v>17837622</v>
      </c>
      <c r="F159" t="s">
        <v>8386</v>
      </c>
      <c r="G159" t="s">
        <v>3936</v>
      </c>
      <c r="H159" t="s">
        <v>3931</v>
      </c>
      <c r="I159" t="s">
        <v>3932</v>
      </c>
      <c r="AL159">
        <v>46542</v>
      </c>
      <c r="AM159">
        <v>27119</v>
      </c>
      <c r="AP159">
        <v>2788</v>
      </c>
      <c r="AQ159">
        <v>2862</v>
      </c>
      <c r="BH159">
        <v>23180</v>
      </c>
      <c r="BI159">
        <v>20820</v>
      </c>
      <c r="BV159">
        <v>12479</v>
      </c>
      <c r="BW159">
        <v>7027</v>
      </c>
      <c r="BX159">
        <v>13671</v>
      </c>
      <c r="BY159">
        <v>2133</v>
      </c>
      <c r="CD159">
        <v>49330</v>
      </c>
      <c r="CE159">
        <v>29980</v>
      </c>
      <c r="CN159">
        <v>23539</v>
      </c>
      <c r="CO159">
        <v>19311</v>
      </c>
      <c r="CP159">
        <v>15678</v>
      </c>
      <c r="CQ159">
        <v>8381</v>
      </c>
      <c r="CT159">
        <v>723</v>
      </c>
      <c r="CU159">
        <v>662</v>
      </c>
      <c r="CV159">
        <v>2360</v>
      </c>
      <c r="CW159">
        <v>7196</v>
      </c>
      <c r="DD159">
        <v>944</v>
      </c>
      <c r="DE159">
        <v>1979</v>
      </c>
      <c r="DF159">
        <v>5722</v>
      </c>
      <c r="DG159">
        <v>5051</v>
      </c>
    </row>
    <row r="160" spans="1:305">
      <c r="A160" t="s">
        <v>15461</v>
      </c>
      <c r="B160">
        <v>6168074571</v>
      </c>
      <c r="C160" t="s">
        <v>8143</v>
      </c>
      <c r="D160" t="s">
        <v>15462</v>
      </c>
      <c r="E160">
        <v>17771417</v>
      </c>
      <c r="F160" t="s">
        <v>8388</v>
      </c>
      <c r="G160" t="s">
        <v>3936</v>
      </c>
      <c r="H160" t="s">
        <v>3931</v>
      </c>
      <c r="I160" t="s">
        <v>3932</v>
      </c>
      <c r="T160">
        <v>254</v>
      </c>
      <c r="U160">
        <v>461</v>
      </c>
      <c r="AF160">
        <v>203</v>
      </c>
      <c r="AG160">
        <v>180</v>
      </c>
      <c r="AL160">
        <v>42865</v>
      </c>
      <c r="AM160">
        <v>33240</v>
      </c>
      <c r="AP160">
        <v>9852</v>
      </c>
      <c r="AQ160">
        <v>2295</v>
      </c>
      <c r="BH160">
        <v>52174</v>
      </c>
      <c r="BI160">
        <v>35378</v>
      </c>
      <c r="BR160">
        <v>17</v>
      </c>
      <c r="BS160">
        <v>17</v>
      </c>
      <c r="BV160">
        <v>0</v>
      </c>
      <c r="BW160">
        <v>120</v>
      </c>
      <c r="BX160">
        <v>983</v>
      </c>
      <c r="BY160">
        <v>661</v>
      </c>
      <c r="CD160">
        <v>53174</v>
      </c>
      <c r="CE160">
        <v>36176</v>
      </c>
      <c r="CN160">
        <v>21</v>
      </c>
      <c r="CO160">
        <v>33</v>
      </c>
      <c r="CP160">
        <v>1161</v>
      </c>
      <c r="CQ160">
        <v>1049</v>
      </c>
      <c r="CT160">
        <v>1943</v>
      </c>
      <c r="CU160">
        <v>1332</v>
      </c>
      <c r="CV160">
        <v>32647</v>
      </c>
      <c r="CW160">
        <v>25800</v>
      </c>
      <c r="DD160">
        <v>50252</v>
      </c>
      <c r="DE160">
        <v>36253</v>
      </c>
      <c r="DF160">
        <v>14522</v>
      </c>
      <c r="DG160">
        <v>8105</v>
      </c>
    </row>
    <row r="161" spans="1:198">
      <c r="A161" t="s">
        <v>4082</v>
      </c>
      <c r="B161">
        <v>8602214460</v>
      </c>
      <c r="C161" t="s">
        <v>3939</v>
      </c>
      <c r="D161" t="s">
        <v>1107</v>
      </c>
      <c r="E161">
        <v>18760357</v>
      </c>
      <c r="F161" t="s">
        <v>4083</v>
      </c>
      <c r="G161" t="s">
        <v>3936</v>
      </c>
      <c r="H161" t="s">
        <v>3931</v>
      </c>
      <c r="I161" t="s">
        <v>3932</v>
      </c>
      <c r="T161">
        <v>1</v>
      </c>
      <c r="U161">
        <v>1</v>
      </c>
      <c r="AL161">
        <v>8592</v>
      </c>
      <c r="AM161">
        <v>15436</v>
      </c>
      <c r="AP161">
        <v>3506</v>
      </c>
      <c r="AQ161">
        <v>117</v>
      </c>
      <c r="BH161">
        <v>10271</v>
      </c>
      <c r="BI161">
        <v>11212</v>
      </c>
      <c r="BL161">
        <v>110</v>
      </c>
      <c r="BX161">
        <v>1718</v>
      </c>
      <c r="BY161">
        <v>4342</v>
      </c>
      <c r="CD161">
        <v>12099</v>
      </c>
      <c r="CE161">
        <v>15554</v>
      </c>
      <c r="CN161">
        <v>0</v>
      </c>
      <c r="CO161">
        <v>443</v>
      </c>
      <c r="CP161">
        <v>189</v>
      </c>
      <c r="CQ161">
        <v>6241</v>
      </c>
      <c r="CT161">
        <v>281</v>
      </c>
      <c r="CU161">
        <v>1005</v>
      </c>
      <c r="CV161">
        <v>16</v>
      </c>
      <c r="CW161">
        <v>11740</v>
      </c>
      <c r="DD161">
        <v>11538</v>
      </c>
      <c r="DE161">
        <v>21084</v>
      </c>
      <c r="DF161">
        <v>11052</v>
      </c>
      <c r="DG161">
        <v>2541</v>
      </c>
    </row>
    <row r="162" spans="1:198">
      <c r="A162" t="s">
        <v>15463</v>
      </c>
      <c r="B162">
        <v>4632195224</v>
      </c>
      <c r="C162" t="s">
        <v>8390</v>
      </c>
      <c r="D162" t="s">
        <v>15464</v>
      </c>
      <c r="E162">
        <v>17535976</v>
      </c>
      <c r="F162" t="s">
        <v>8391</v>
      </c>
      <c r="G162" t="s">
        <v>3936</v>
      </c>
      <c r="H162" t="s">
        <v>3931</v>
      </c>
      <c r="I162" t="s">
        <v>3932</v>
      </c>
      <c r="T162">
        <v>23274</v>
      </c>
      <c r="AF162">
        <v>1728</v>
      </c>
      <c r="AG162">
        <v>1221</v>
      </c>
      <c r="AL162">
        <v>83824</v>
      </c>
      <c r="AM162">
        <v>51978</v>
      </c>
      <c r="AP162">
        <v>1361</v>
      </c>
      <c r="AQ162">
        <v>7012</v>
      </c>
      <c r="BH162">
        <v>90170</v>
      </c>
      <c r="BI162">
        <v>58534</v>
      </c>
      <c r="BL162">
        <v>0</v>
      </c>
      <c r="BV162">
        <v>6500</v>
      </c>
      <c r="BX162">
        <v>4840</v>
      </c>
      <c r="BY162">
        <v>1676</v>
      </c>
      <c r="CD162">
        <v>110188</v>
      </c>
      <c r="CE162">
        <v>60211</v>
      </c>
      <c r="CN162">
        <v>119508</v>
      </c>
      <c r="CO162">
        <v>76949</v>
      </c>
      <c r="CP162">
        <v>52071</v>
      </c>
      <c r="CQ162">
        <v>50176</v>
      </c>
      <c r="CT162">
        <v>5959</v>
      </c>
      <c r="CU162">
        <v>4037</v>
      </c>
      <c r="CV162">
        <v>46656</v>
      </c>
      <c r="CW162">
        <v>15202</v>
      </c>
      <c r="DD162">
        <v>2714</v>
      </c>
      <c r="DE162">
        <v>5080</v>
      </c>
      <c r="DF162">
        <v>17536</v>
      </c>
      <c r="DG162">
        <v>12614</v>
      </c>
    </row>
    <row r="163" spans="1:198">
      <c r="A163" t="s">
        <v>15465</v>
      </c>
      <c r="B163">
        <v>2536276999</v>
      </c>
      <c r="C163" t="s">
        <v>8089</v>
      </c>
      <c r="D163" t="s">
        <v>1120</v>
      </c>
      <c r="E163">
        <v>18904795</v>
      </c>
      <c r="F163" t="s">
        <v>8393</v>
      </c>
      <c r="G163" t="s">
        <v>3936</v>
      </c>
      <c r="H163" t="s">
        <v>3931</v>
      </c>
      <c r="I163" t="s">
        <v>3932</v>
      </c>
      <c r="T163">
        <v>25</v>
      </c>
      <c r="U163">
        <v>146</v>
      </c>
      <c r="AD163">
        <v>25</v>
      </c>
      <c r="AE163">
        <v>146</v>
      </c>
      <c r="AL163">
        <v>1332</v>
      </c>
      <c r="AM163">
        <v>13688</v>
      </c>
      <c r="AN163">
        <v>12110</v>
      </c>
      <c r="AO163">
        <v>12110</v>
      </c>
      <c r="AP163">
        <v>3577</v>
      </c>
      <c r="AQ163">
        <v>538</v>
      </c>
      <c r="AT163">
        <v>17019</v>
      </c>
      <c r="AU163">
        <v>26336</v>
      </c>
      <c r="AV163">
        <v>10</v>
      </c>
      <c r="AW163">
        <v>10</v>
      </c>
      <c r="BF163">
        <v>1583</v>
      </c>
      <c r="BG163">
        <v>1532</v>
      </c>
      <c r="BH163">
        <v>1593</v>
      </c>
      <c r="BI163">
        <v>1542</v>
      </c>
      <c r="BL163">
        <v>2500</v>
      </c>
      <c r="BM163">
        <v>12900</v>
      </c>
      <c r="BT163">
        <v>2500</v>
      </c>
      <c r="BU163">
        <v>12900</v>
      </c>
      <c r="BX163">
        <v>951</v>
      </c>
      <c r="BY163">
        <v>40</v>
      </c>
      <c r="BZ163">
        <v>12000</v>
      </c>
      <c r="CA163">
        <v>12000</v>
      </c>
      <c r="CB163">
        <v>12951</v>
      </c>
      <c r="CC163">
        <v>12040</v>
      </c>
      <c r="CD163">
        <v>17044</v>
      </c>
      <c r="CE163">
        <v>26482</v>
      </c>
      <c r="CH163">
        <v>1234</v>
      </c>
      <c r="CI163">
        <v>250</v>
      </c>
      <c r="CP163">
        <v>60</v>
      </c>
      <c r="CQ163">
        <v>51</v>
      </c>
      <c r="CR163">
        <v>1174</v>
      </c>
      <c r="CS163">
        <v>199</v>
      </c>
      <c r="CT163">
        <v>-1123</v>
      </c>
      <c r="CU163">
        <v>-179</v>
      </c>
      <c r="CV163">
        <v>51</v>
      </c>
      <c r="CW163">
        <v>20</v>
      </c>
      <c r="CX163">
        <v>-1123</v>
      </c>
      <c r="CY163">
        <v>-179</v>
      </c>
      <c r="DB163">
        <v>51</v>
      </c>
      <c r="DC163">
        <v>20</v>
      </c>
      <c r="DD163">
        <v>19707</v>
      </c>
      <c r="DE163">
        <v>4246</v>
      </c>
      <c r="DF163">
        <v>18473</v>
      </c>
      <c r="DG163">
        <v>3996</v>
      </c>
      <c r="DH163">
        <v>1234</v>
      </c>
      <c r="DI163">
        <v>250</v>
      </c>
    </row>
    <row r="164" spans="1:198">
      <c r="A164" t="s">
        <v>15466</v>
      </c>
      <c r="B164">
        <v>2465128720</v>
      </c>
      <c r="C164" t="s">
        <v>8211</v>
      </c>
      <c r="D164" t="s">
        <v>15467</v>
      </c>
      <c r="E164">
        <v>18477662</v>
      </c>
      <c r="F164" t="s">
        <v>8396</v>
      </c>
      <c r="G164" t="s">
        <v>3978</v>
      </c>
      <c r="H164" t="s">
        <v>3931</v>
      </c>
      <c r="I164" t="s">
        <v>3932</v>
      </c>
      <c r="X164">
        <v>0</v>
      </c>
      <c r="Y164">
        <v>2</v>
      </c>
      <c r="AL164">
        <v>37551</v>
      </c>
      <c r="AM164">
        <v>36246</v>
      </c>
      <c r="AP164">
        <v>180</v>
      </c>
      <c r="AQ164">
        <v>2910</v>
      </c>
      <c r="BH164">
        <v>31782</v>
      </c>
      <c r="BI164">
        <v>30301</v>
      </c>
      <c r="BL164">
        <v>3333</v>
      </c>
      <c r="BM164">
        <v>5333</v>
      </c>
      <c r="BX164">
        <v>2616</v>
      </c>
      <c r="BY164">
        <v>3524</v>
      </c>
      <c r="CD164">
        <v>37731</v>
      </c>
      <c r="CE164">
        <v>39158</v>
      </c>
      <c r="CN164">
        <v>55865</v>
      </c>
      <c r="CO164">
        <v>70198</v>
      </c>
      <c r="CP164">
        <v>25209</v>
      </c>
      <c r="CQ164">
        <v>28594</v>
      </c>
      <c r="CT164">
        <v>1676</v>
      </c>
      <c r="CU164">
        <v>1981</v>
      </c>
      <c r="CV164">
        <v>1481</v>
      </c>
      <c r="CW164">
        <v>9912</v>
      </c>
      <c r="DF164">
        <v>27499</v>
      </c>
      <c r="DG164">
        <v>29711</v>
      </c>
    </row>
    <row r="165" spans="1:198">
      <c r="A165" t="s">
        <v>15468</v>
      </c>
      <c r="B165">
        <v>5259100410</v>
      </c>
      <c r="C165" t="s">
        <v>8398</v>
      </c>
      <c r="D165" t="s">
        <v>1134</v>
      </c>
      <c r="E165">
        <v>18120210</v>
      </c>
      <c r="F165" t="s">
        <v>8399</v>
      </c>
      <c r="G165" t="s">
        <v>3936</v>
      </c>
      <c r="H165" t="s">
        <v>3931</v>
      </c>
      <c r="I165" t="s">
        <v>3932</v>
      </c>
      <c r="AL165">
        <v>116387</v>
      </c>
      <c r="AM165">
        <v>111668</v>
      </c>
      <c r="AP165">
        <v>489</v>
      </c>
      <c r="AQ165">
        <v>492</v>
      </c>
      <c r="BH165">
        <v>18167</v>
      </c>
      <c r="BI165">
        <v>17763</v>
      </c>
      <c r="BR165">
        <v>97872</v>
      </c>
      <c r="BS165">
        <v>93265</v>
      </c>
      <c r="BV165">
        <v>200</v>
      </c>
      <c r="BW165">
        <v>805</v>
      </c>
      <c r="BX165">
        <v>637</v>
      </c>
      <c r="BY165">
        <v>327</v>
      </c>
      <c r="CD165">
        <v>116876</v>
      </c>
      <c r="CE165">
        <v>112160</v>
      </c>
      <c r="CN165">
        <v>5835</v>
      </c>
      <c r="CO165">
        <v>4363</v>
      </c>
      <c r="CP165">
        <v>439</v>
      </c>
      <c r="CQ165">
        <v>100</v>
      </c>
      <c r="CV165">
        <v>404</v>
      </c>
      <c r="CW165">
        <v>223</v>
      </c>
      <c r="DD165">
        <v>3251</v>
      </c>
      <c r="DE165">
        <v>973</v>
      </c>
      <c r="DF165">
        <v>8243</v>
      </c>
      <c r="DG165">
        <v>5013</v>
      </c>
    </row>
    <row r="166" spans="1:198">
      <c r="A166" t="s">
        <v>8400</v>
      </c>
      <c r="B166">
        <v>7733298863</v>
      </c>
      <c r="C166" t="s">
        <v>8401</v>
      </c>
      <c r="D166" t="s">
        <v>15469</v>
      </c>
      <c r="E166">
        <v>18930046</v>
      </c>
      <c r="F166" t="s">
        <v>8402</v>
      </c>
      <c r="G166" t="s">
        <v>3936</v>
      </c>
      <c r="H166" t="s">
        <v>3931</v>
      </c>
      <c r="I166" t="s">
        <v>3932</v>
      </c>
      <c r="T166">
        <v>113</v>
      </c>
      <c r="U166">
        <v>367</v>
      </c>
      <c r="X166">
        <v>0</v>
      </c>
      <c r="Y166">
        <v>19</v>
      </c>
      <c r="AF166">
        <v>805</v>
      </c>
      <c r="AG166">
        <v>611</v>
      </c>
      <c r="AL166">
        <v>44472</v>
      </c>
      <c r="AM166">
        <v>39221</v>
      </c>
      <c r="AP166">
        <v>938</v>
      </c>
      <c r="AQ166">
        <v>3832</v>
      </c>
      <c r="BH166">
        <v>39473</v>
      </c>
      <c r="BI166">
        <v>39124</v>
      </c>
      <c r="BL166">
        <v>3435</v>
      </c>
      <c r="BM166">
        <v>2000</v>
      </c>
      <c r="BV166">
        <v>196</v>
      </c>
      <c r="BW166">
        <v>0</v>
      </c>
      <c r="BX166">
        <v>3224</v>
      </c>
      <c r="BY166">
        <v>2926</v>
      </c>
      <c r="CD166">
        <v>46328</v>
      </c>
      <c r="CE166">
        <v>44050</v>
      </c>
      <c r="CN166">
        <v>413</v>
      </c>
      <c r="CO166">
        <v>2435</v>
      </c>
      <c r="CP166">
        <v>2467</v>
      </c>
      <c r="CQ166">
        <v>2009</v>
      </c>
      <c r="CT166">
        <v>1174</v>
      </c>
      <c r="CU166">
        <v>2206</v>
      </c>
      <c r="CV166">
        <v>355</v>
      </c>
      <c r="CW166">
        <v>6456</v>
      </c>
      <c r="DD166">
        <v>34310</v>
      </c>
      <c r="DE166">
        <v>72954</v>
      </c>
      <c r="DF166">
        <v>30727</v>
      </c>
      <c r="DG166">
        <v>64718</v>
      </c>
    </row>
    <row r="167" spans="1:198">
      <c r="A167" t="s">
        <v>4160</v>
      </c>
      <c r="B167">
        <v>5406610327</v>
      </c>
      <c r="C167" t="s">
        <v>4161</v>
      </c>
      <c r="D167" t="s">
        <v>1148</v>
      </c>
      <c r="E167">
        <v>18919757</v>
      </c>
      <c r="F167" t="s">
        <v>4163</v>
      </c>
      <c r="G167" t="s">
        <v>9048</v>
      </c>
      <c r="H167" t="s">
        <v>3931</v>
      </c>
      <c r="I167" t="s">
        <v>3932</v>
      </c>
      <c r="T167">
        <v>638</v>
      </c>
      <c r="U167">
        <v>638</v>
      </c>
      <c r="AD167">
        <v>638</v>
      </c>
      <c r="AE167">
        <v>638</v>
      </c>
      <c r="AL167">
        <v>181756</v>
      </c>
      <c r="AM167">
        <v>181756</v>
      </c>
      <c r="AN167">
        <v>4945</v>
      </c>
      <c r="AO167">
        <v>4945</v>
      </c>
      <c r="AP167">
        <v>12</v>
      </c>
      <c r="AQ167">
        <v>12</v>
      </c>
      <c r="AR167">
        <v>1160</v>
      </c>
      <c r="AS167">
        <v>1160</v>
      </c>
      <c r="AT167">
        <v>187873</v>
      </c>
      <c r="AU167">
        <v>187873</v>
      </c>
      <c r="AV167">
        <v>332100</v>
      </c>
      <c r="AW167">
        <v>332100</v>
      </c>
      <c r="BF167">
        <v>-305061</v>
      </c>
      <c r="BG167">
        <v>-305061</v>
      </c>
      <c r="BH167">
        <v>27039</v>
      </c>
      <c r="BI167">
        <v>27039</v>
      </c>
      <c r="BL167">
        <v>16923</v>
      </c>
      <c r="BM167">
        <v>16923</v>
      </c>
      <c r="BP167">
        <v>29</v>
      </c>
      <c r="BQ167">
        <v>29</v>
      </c>
      <c r="BT167">
        <v>16923</v>
      </c>
      <c r="BU167">
        <v>16923</v>
      </c>
      <c r="BV167">
        <v>66</v>
      </c>
      <c r="BW167">
        <v>66</v>
      </c>
      <c r="BX167">
        <v>144454</v>
      </c>
      <c r="BY167">
        <v>144454</v>
      </c>
      <c r="CB167">
        <v>144549</v>
      </c>
      <c r="CC167">
        <v>144549</v>
      </c>
      <c r="CD167">
        <v>188511</v>
      </c>
      <c r="CE167">
        <v>188511</v>
      </c>
      <c r="CF167">
        <v>0</v>
      </c>
      <c r="CG167">
        <v>0</v>
      </c>
      <c r="CH167">
        <v>0</v>
      </c>
      <c r="CI167">
        <v>0</v>
      </c>
      <c r="CJ167">
        <v>0</v>
      </c>
      <c r="CK167">
        <v>0</v>
      </c>
      <c r="CL167">
        <v>0</v>
      </c>
      <c r="CM167">
        <v>0</v>
      </c>
      <c r="CN167">
        <v>0</v>
      </c>
      <c r="CO167">
        <v>0</v>
      </c>
      <c r="CP167">
        <v>0</v>
      </c>
      <c r="CQ167">
        <v>0</v>
      </c>
      <c r="CR167">
        <v>0</v>
      </c>
      <c r="CS167">
        <v>0</v>
      </c>
      <c r="CV167">
        <v>0</v>
      </c>
      <c r="CW167">
        <v>0</v>
      </c>
      <c r="DB167">
        <v>0</v>
      </c>
      <c r="DC167">
        <v>0</v>
      </c>
      <c r="DD167">
        <v>0</v>
      </c>
      <c r="DE167">
        <v>0</v>
      </c>
      <c r="DH167">
        <v>0</v>
      </c>
      <c r="DI167">
        <v>0</v>
      </c>
      <c r="GO167">
        <v>0</v>
      </c>
      <c r="GP167">
        <v>0</v>
      </c>
    </row>
    <row r="168" spans="1:198">
      <c r="A168" t="s">
        <v>15470</v>
      </c>
      <c r="B168">
        <v>3666100821</v>
      </c>
      <c r="C168" t="s">
        <v>4165</v>
      </c>
      <c r="D168" t="s">
        <v>1154</v>
      </c>
      <c r="E168">
        <v>18959145</v>
      </c>
      <c r="F168" t="s">
        <v>8404</v>
      </c>
      <c r="G168" t="s">
        <v>3936</v>
      </c>
      <c r="H168" t="s">
        <v>3931</v>
      </c>
      <c r="I168" t="s">
        <v>3932</v>
      </c>
      <c r="T168">
        <v>0</v>
      </c>
      <c r="X168">
        <v>0</v>
      </c>
      <c r="Y168">
        <v>3327</v>
      </c>
      <c r="AB168">
        <v>4014</v>
      </c>
      <c r="AC168">
        <v>4000</v>
      </c>
      <c r="AD168">
        <v>4014</v>
      </c>
      <c r="AE168">
        <v>7327</v>
      </c>
      <c r="AL168">
        <v>45472</v>
      </c>
      <c r="AM168">
        <v>21300</v>
      </c>
      <c r="AP168">
        <v>3131</v>
      </c>
      <c r="AQ168">
        <v>7397</v>
      </c>
      <c r="AT168">
        <v>48603</v>
      </c>
      <c r="AU168">
        <v>28697</v>
      </c>
      <c r="AV168">
        <v>10010</v>
      </c>
      <c r="AW168">
        <v>10010</v>
      </c>
      <c r="BH168">
        <v>10010</v>
      </c>
      <c r="BI168">
        <v>10010</v>
      </c>
      <c r="BV168">
        <v>25200</v>
      </c>
      <c r="BX168">
        <v>137</v>
      </c>
      <c r="BY168">
        <v>183</v>
      </c>
      <c r="BZ168">
        <v>17270</v>
      </c>
      <c r="CA168">
        <v>25831</v>
      </c>
      <c r="CB168">
        <v>42607</v>
      </c>
      <c r="CC168">
        <v>26014</v>
      </c>
      <c r="CD168">
        <v>52617</v>
      </c>
      <c r="CE168">
        <v>36024</v>
      </c>
      <c r="CF168">
        <v>1250</v>
      </c>
      <c r="CH168">
        <v>755</v>
      </c>
      <c r="CI168">
        <v>1682</v>
      </c>
      <c r="CP168">
        <v>48</v>
      </c>
      <c r="CQ168">
        <v>150</v>
      </c>
      <c r="CR168">
        <v>707</v>
      </c>
      <c r="CS168">
        <v>1532</v>
      </c>
      <c r="CT168">
        <v>-707</v>
      </c>
      <c r="CU168">
        <v>-1532</v>
      </c>
      <c r="CX168">
        <v>707</v>
      </c>
      <c r="CY168">
        <v>1532</v>
      </c>
      <c r="DD168">
        <v>11790</v>
      </c>
      <c r="DE168">
        <v>25571</v>
      </c>
      <c r="DF168">
        <v>9785</v>
      </c>
      <c r="DG168">
        <v>23889</v>
      </c>
      <c r="DH168">
        <v>2005</v>
      </c>
      <c r="DI168">
        <v>1682</v>
      </c>
    </row>
    <row r="169" spans="1:198">
      <c r="A169" t="s">
        <v>15471</v>
      </c>
      <c r="B169">
        <v>4632200234</v>
      </c>
      <c r="C169" t="s">
        <v>8390</v>
      </c>
      <c r="D169" t="s">
        <v>15472</v>
      </c>
      <c r="E169">
        <v>18656265</v>
      </c>
      <c r="F169" t="s">
        <v>8406</v>
      </c>
      <c r="G169" t="s">
        <v>3936</v>
      </c>
      <c r="H169" t="s">
        <v>3931</v>
      </c>
      <c r="I169" t="s">
        <v>3932</v>
      </c>
      <c r="AF169">
        <v>0</v>
      </c>
      <c r="AL169">
        <v>1102</v>
      </c>
      <c r="AM169">
        <v>417</v>
      </c>
      <c r="AN169">
        <v>12554</v>
      </c>
      <c r="AO169">
        <v>12148</v>
      </c>
      <c r="AP169">
        <v>25</v>
      </c>
      <c r="AQ169">
        <v>4</v>
      </c>
      <c r="AR169">
        <v>25</v>
      </c>
      <c r="AS169">
        <v>25</v>
      </c>
      <c r="AT169">
        <v>13706</v>
      </c>
      <c r="AU169">
        <v>12594</v>
      </c>
      <c r="AV169">
        <v>10</v>
      </c>
      <c r="AW169">
        <v>10</v>
      </c>
      <c r="BF169">
        <v>13371</v>
      </c>
      <c r="BG169">
        <v>12457</v>
      </c>
      <c r="BH169">
        <v>13381</v>
      </c>
      <c r="BI169">
        <v>12467</v>
      </c>
      <c r="BL169">
        <v>249</v>
      </c>
      <c r="BT169">
        <v>249</v>
      </c>
      <c r="BU169">
        <v>0</v>
      </c>
      <c r="BX169">
        <v>76</v>
      </c>
      <c r="BY169">
        <v>127</v>
      </c>
      <c r="CB169">
        <v>76</v>
      </c>
      <c r="CC169">
        <v>127</v>
      </c>
      <c r="CD169">
        <v>13706</v>
      </c>
      <c r="CE169">
        <v>12594</v>
      </c>
      <c r="CH169">
        <v>-1586</v>
      </c>
      <c r="CI169">
        <v>-2863</v>
      </c>
      <c r="CN169">
        <v>2626</v>
      </c>
      <c r="CO169">
        <v>3693</v>
      </c>
      <c r="CP169">
        <v>65</v>
      </c>
      <c r="CQ169">
        <v>72</v>
      </c>
      <c r="CR169">
        <v>975</v>
      </c>
      <c r="CS169">
        <v>758</v>
      </c>
      <c r="CT169">
        <v>-62</v>
      </c>
      <c r="CU169">
        <v>-62</v>
      </c>
      <c r="CV169">
        <v>913</v>
      </c>
      <c r="CW169">
        <v>696</v>
      </c>
      <c r="DB169">
        <v>913</v>
      </c>
      <c r="DC169">
        <v>696</v>
      </c>
      <c r="DD169">
        <v>925</v>
      </c>
      <c r="DF169">
        <v>2511</v>
      </c>
      <c r="DG169">
        <v>2863</v>
      </c>
      <c r="DH169">
        <v>-1586</v>
      </c>
      <c r="DI169">
        <v>-2863</v>
      </c>
    </row>
    <row r="170" spans="1:198">
      <c r="A170" t="s">
        <v>15473</v>
      </c>
      <c r="B170">
        <v>3625013023</v>
      </c>
      <c r="C170" t="s">
        <v>9264</v>
      </c>
      <c r="D170" t="s">
        <v>15474</v>
      </c>
      <c r="E170">
        <v>17797530</v>
      </c>
      <c r="F170" t="s">
        <v>4167</v>
      </c>
      <c r="G170" t="s">
        <v>3936</v>
      </c>
      <c r="H170" t="s">
        <v>3931</v>
      </c>
      <c r="I170" t="s">
        <v>3932</v>
      </c>
      <c r="T170">
        <v>11841</v>
      </c>
      <c r="U170">
        <v>12653</v>
      </c>
      <c r="AL170">
        <v>35121</v>
      </c>
      <c r="AM170">
        <v>14241</v>
      </c>
      <c r="AP170">
        <v>357</v>
      </c>
      <c r="AQ170">
        <v>57</v>
      </c>
      <c r="BH170">
        <v>12946</v>
      </c>
      <c r="BI170">
        <v>12706</v>
      </c>
      <c r="BV170">
        <v>7866</v>
      </c>
      <c r="BW170">
        <v>9504</v>
      </c>
      <c r="BX170">
        <v>25025</v>
      </c>
      <c r="BY170">
        <v>2313</v>
      </c>
      <c r="CD170">
        <v>47319</v>
      </c>
      <c r="CE170">
        <v>26950</v>
      </c>
      <c r="CN170">
        <v>6411</v>
      </c>
      <c r="CO170">
        <v>4734</v>
      </c>
      <c r="CP170">
        <v>2250</v>
      </c>
      <c r="CQ170">
        <v>803</v>
      </c>
      <c r="CT170">
        <v>72</v>
      </c>
      <c r="CU170">
        <v>89</v>
      </c>
      <c r="CV170">
        <v>240</v>
      </c>
      <c r="CW170">
        <v>1536</v>
      </c>
      <c r="DD170">
        <v>2960</v>
      </c>
      <c r="DE170">
        <v>2214</v>
      </c>
      <c r="DF170">
        <v>6809</v>
      </c>
      <c r="DG170">
        <v>4520</v>
      </c>
    </row>
    <row r="171" spans="1:198">
      <c r="A171" t="s">
        <v>15475</v>
      </c>
      <c r="B171">
        <v>1831167427</v>
      </c>
      <c r="C171" t="s">
        <v>8408</v>
      </c>
      <c r="D171" t="s">
        <v>1175</v>
      </c>
      <c r="E171">
        <v>18355470</v>
      </c>
      <c r="F171" t="s">
        <v>8409</v>
      </c>
      <c r="G171" t="s">
        <v>3936</v>
      </c>
      <c r="H171" t="s">
        <v>3931</v>
      </c>
      <c r="I171" t="s">
        <v>3932</v>
      </c>
      <c r="L171">
        <v>3229</v>
      </c>
      <c r="M171">
        <v>3225</v>
      </c>
      <c r="T171">
        <v>7875</v>
      </c>
      <c r="U171">
        <v>7397</v>
      </c>
      <c r="X171">
        <v>22299</v>
      </c>
      <c r="Y171">
        <v>9078</v>
      </c>
      <c r="AD171">
        <v>33403</v>
      </c>
      <c r="AE171">
        <v>19700</v>
      </c>
      <c r="AL171">
        <v>5224</v>
      </c>
      <c r="AM171">
        <v>8625</v>
      </c>
      <c r="AN171">
        <v>145196</v>
      </c>
      <c r="AO171">
        <v>101998</v>
      </c>
      <c r="AP171">
        <v>31437</v>
      </c>
      <c r="AQ171">
        <v>7554</v>
      </c>
      <c r="AR171">
        <v>104</v>
      </c>
      <c r="AS171">
        <v>49</v>
      </c>
      <c r="AT171">
        <v>181961</v>
      </c>
      <c r="AU171">
        <v>118226</v>
      </c>
      <c r="AV171">
        <v>10000</v>
      </c>
      <c r="AW171">
        <v>10000</v>
      </c>
      <c r="BF171">
        <v>197091</v>
      </c>
      <c r="BG171">
        <v>113424</v>
      </c>
      <c r="BH171">
        <v>207091</v>
      </c>
      <c r="BI171">
        <v>123424</v>
      </c>
      <c r="BL171">
        <v>1200</v>
      </c>
      <c r="BM171">
        <v>10276</v>
      </c>
      <c r="BT171">
        <v>3212</v>
      </c>
      <c r="BU171">
        <v>10276</v>
      </c>
      <c r="BV171">
        <v>424</v>
      </c>
      <c r="BW171">
        <v>560</v>
      </c>
      <c r="BX171">
        <v>4636</v>
      </c>
      <c r="BY171">
        <v>3666</v>
      </c>
      <c r="CB171">
        <v>5061</v>
      </c>
      <c r="CC171">
        <v>4226</v>
      </c>
      <c r="CD171">
        <v>215364</v>
      </c>
      <c r="CE171">
        <v>137926</v>
      </c>
      <c r="CF171">
        <v>39176</v>
      </c>
      <c r="CG171">
        <v>43476</v>
      </c>
      <c r="CH171">
        <v>91929</v>
      </c>
      <c r="CI171">
        <v>37890</v>
      </c>
      <c r="CJ171">
        <v>1260</v>
      </c>
      <c r="CK171">
        <v>593</v>
      </c>
      <c r="CL171">
        <v>289</v>
      </c>
      <c r="CM171">
        <v>1140</v>
      </c>
      <c r="CN171">
        <v>365</v>
      </c>
      <c r="CO171">
        <v>80</v>
      </c>
      <c r="CP171">
        <v>3502</v>
      </c>
      <c r="CQ171">
        <v>3971</v>
      </c>
      <c r="CR171">
        <v>89763</v>
      </c>
      <c r="CS171">
        <v>33452</v>
      </c>
      <c r="CT171">
        <v>-4942</v>
      </c>
      <c r="CU171">
        <v>-2255</v>
      </c>
      <c r="CV171">
        <v>84818</v>
      </c>
      <c r="CW171">
        <v>31092</v>
      </c>
      <c r="DB171">
        <v>84818</v>
      </c>
      <c r="DC171">
        <v>31092</v>
      </c>
      <c r="DD171">
        <v>134382</v>
      </c>
      <c r="DE171">
        <v>88599</v>
      </c>
      <c r="DF171">
        <v>3277</v>
      </c>
      <c r="DG171">
        <v>7233</v>
      </c>
      <c r="DH171">
        <v>131105</v>
      </c>
      <c r="DI171">
        <v>81366</v>
      </c>
      <c r="GO171">
        <v>-3</v>
      </c>
      <c r="GP171">
        <v>-105</v>
      </c>
    </row>
    <row r="172" spans="1:198">
      <c r="A172" t="s">
        <v>15476</v>
      </c>
      <c r="B172">
        <v>5260402511</v>
      </c>
      <c r="C172" t="s">
        <v>4002</v>
      </c>
      <c r="D172" t="s">
        <v>15477</v>
      </c>
      <c r="E172">
        <v>19031022</v>
      </c>
      <c r="F172" t="s">
        <v>8411</v>
      </c>
      <c r="G172" t="s">
        <v>3936</v>
      </c>
      <c r="H172" t="s">
        <v>3931</v>
      </c>
      <c r="I172" t="s">
        <v>3932</v>
      </c>
      <c r="T172">
        <v>9329</v>
      </c>
      <c r="U172">
        <v>10181</v>
      </c>
      <c r="AF172">
        <v>15265</v>
      </c>
      <c r="AG172">
        <v>17645</v>
      </c>
      <c r="AL172">
        <v>323874</v>
      </c>
      <c r="AM172">
        <v>220563</v>
      </c>
      <c r="AP172">
        <v>41210</v>
      </c>
      <c r="AQ172">
        <v>47902</v>
      </c>
      <c r="BH172">
        <v>30185</v>
      </c>
      <c r="BI172">
        <v>3718</v>
      </c>
      <c r="BL172">
        <v>55599</v>
      </c>
      <c r="BM172">
        <v>58599</v>
      </c>
      <c r="BR172">
        <v>21473</v>
      </c>
      <c r="BS172">
        <v>21473</v>
      </c>
      <c r="BX172">
        <v>282421</v>
      </c>
      <c r="BY172">
        <v>212500</v>
      </c>
      <c r="CD172">
        <v>389678</v>
      </c>
      <c r="CE172">
        <v>296290</v>
      </c>
      <c r="CP172">
        <v>3204</v>
      </c>
      <c r="CQ172">
        <v>3737</v>
      </c>
      <c r="CV172">
        <v>7830</v>
      </c>
      <c r="CW172">
        <v>1270</v>
      </c>
      <c r="DD172">
        <v>52279</v>
      </c>
      <c r="DE172">
        <v>61786</v>
      </c>
      <c r="DF172">
        <v>41245</v>
      </c>
      <c r="DG172">
        <v>56779</v>
      </c>
    </row>
    <row r="173" spans="1:198">
      <c r="A173" t="s">
        <v>15478</v>
      </c>
      <c r="B173">
        <v>5406972623</v>
      </c>
      <c r="C173" t="s">
        <v>4154</v>
      </c>
      <c r="D173" t="s">
        <v>15479</v>
      </c>
      <c r="E173">
        <v>19230904</v>
      </c>
      <c r="F173" t="s">
        <v>8414</v>
      </c>
      <c r="G173" t="s">
        <v>3936</v>
      </c>
      <c r="H173" t="s">
        <v>3931</v>
      </c>
      <c r="I173" t="s">
        <v>3932</v>
      </c>
      <c r="AF173">
        <v>343</v>
      </c>
      <c r="AG173">
        <v>593</v>
      </c>
      <c r="AL173">
        <v>40291</v>
      </c>
      <c r="AM173">
        <v>48089</v>
      </c>
      <c r="AP173">
        <v>8249</v>
      </c>
      <c r="AQ173">
        <v>1995</v>
      </c>
      <c r="BH173">
        <v>28190</v>
      </c>
      <c r="BI173">
        <v>20469</v>
      </c>
      <c r="BL173">
        <v>19655</v>
      </c>
      <c r="BM173">
        <v>0</v>
      </c>
      <c r="BV173">
        <v>0</v>
      </c>
      <c r="BW173">
        <v>0</v>
      </c>
      <c r="BX173">
        <v>1038</v>
      </c>
      <c r="BY173">
        <v>30208</v>
      </c>
      <c r="CD173">
        <v>48883</v>
      </c>
      <c r="CE173">
        <v>50677</v>
      </c>
      <c r="CL173">
        <v>0</v>
      </c>
      <c r="CM173">
        <v>0</v>
      </c>
      <c r="CN173">
        <v>59798</v>
      </c>
      <c r="CO173">
        <v>47721</v>
      </c>
      <c r="CP173">
        <v>50200</v>
      </c>
      <c r="CQ173">
        <v>4453</v>
      </c>
      <c r="CT173">
        <v>1930</v>
      </c>
      <c r="CU173">
        <v>1307</v>
      </c>
      <c r="CV173">
        <v>7721</v>
      </c>
      <c r="CW173">
        <v>5155</v>
      </c>
      <c r="DD173">
        <v>53</v>
      </c>
      <c r="DE173">
        <v>3699</v>
      </c>
      <c r="DF173">
        <v>0</v>
      </c>
      <c r="DG173">
        <v>40505</v>
      </c>
    </row>
    <row r="174" spans="1:198">
      <c r="A174" t="s">
        <v>15480</v>
      </c>
      <c r="B174">
        <v>1831177672</v>
      </c>
      <c r="C174" t="s">
        <v>3992</v>
      </c>
      <c r="D174" t="s">
        <v>1195</v>
      </c>
      <c r="E174">
        <v>18218121</v>
      </c>
      <c r="F174" t="s">
        <v>3993</v>
      </c>
      <c r="G174" t="s">
        <v>3936</v>
      </c>
      <c r="H174" t="s">
        <v>3931</v>
      </c>
      <c r="I174" t="s">
        <v>3932</v>
      </c>
      <c r="AF174">
        <v>0</v>
      </c>
      <c r="AL174">
        <v>43386</v>
      </c>
      <c r="AM174">
        <v>33595</v>
      </c>
      <c r="AP174">
        <v>142</v>
      </c>
      <c r="AQ174">
        <v>265</v>
      </c>
      <c r="BH174">
        <v>35505</v>
      </c>
      <c r="BI174">
        <v>20069</v>
      </c>
      <c r="BL174">
        <v>0</v>
      </c>
      <c r="BV174">
        <v>7946</v>
      </c>
      <c r="BW174">
        <v>13722</v>
      </c>
      <c r="BX174">
        <v>77</v>
      </c>
      <c r="BY174">
        <v>69</v>
      </c>
      <c r="CD174">
        <v>43528</v>
      </c>
      <c r="CE174">
        <v>33860</v>
      </c>
      <c r="CP174">
        <v>121</v>
      </c>
      <c r="CQ174">
        <v>84</v>
      </c>
      <c r="CV174">
        <v>4234</v>
      </c>
      <c r="CW174">
        <v>1855</v>
      </c>
      <c r="DD174">
        <v>23209</v>
      </c>
      <c r="DE174">
        <v>9792</v>
      </c>
      <c r="DF174">
        <v>18854</v>
      </c>
      <c r="DG174">
        <v>7853</v>
      </c>
    </row>
    <row r="175" spans="1:198">
      <c r="A175" t="s">
        <v>15481</v>
      </c>
      <c r="B175">
        <v>2311252460</v>
      </c>
      <c r="C175" t="s">
        <v>8416</v>
      </c>
      <c r="D175" t="s">
        <v>15482</v>
      </c>
      <c r="E175">
        <v>16430848</v>
      </c>
      <c r="F175" t="s">
        <v>8417</v>
      </c>
      <c r="G175" t="s">
        <v>3936</v>
      </c>
      <c r="H175" t="s">
        <v>3931</v>
      </c>
      <c r="I175" t="s">
        <v>3932</v>
      </c>
      <c r="T175">
        <v>0</v>
      </c>
      <c r="U175">
        <v>7</v>
      </c>
      <c r="X175">
        <v>101</v>
      </c>
      <c r="Y175">
        <v>111</v>
      </c>
      <c r="AL175">
        <v>6357</v>
      </c>
      <c r="AM175">
        <v>20770</v>
      </c>
      <c r="AP175">
        <v>7912</v>
      </c>
      <c r="AQ175">
        <v>20514</v>
      </c>
      <c r="BH175">
        <v>13490</v>
      </c>
      <c r="BI175">
        <v>40907</v>
      </c>
      <c r="BL175">
        <v>56</v>
      </c>
      <c r="BM175">
        <v>56</v>
      </c>
      <c r="BX175">
        <v>824</v>
      </c>
      <c r="BY175">
        <v>439</v>
      </c>
      <c r="CD175">
        <v>14370</v>
      </c>
      <c r="CE175">
        <v>41402</v>
      </c>
      <c r="CP175">
        <v>119</v>
      </c>
      <c r="CQ175">
        <v>2437</v>
      </c>
      <c r="CT175">
        <v>977</v>
      </c>
      <c r="CU175">
        <v>1100</v>
      </c>
      <c r="CV175">
        <v>13480</v>
      </c>
      <c r="CW175">
        <v>14995</v>
      </c>
      <c r="DD175">
        <v>21124</v>
      </c>
      <c r="DE175">
        <v>22761</v>
      </c>
      <c r="DF175">
        <v>6548</v>
      </c>
      <c r="DG175">
        <v>4229</v>
      </c>
    </row>
    <row r="176" spans="1:198">
      <c r="A176" t="s">
        <v>15483</v>
      </c>
      <c r="B176">
        <v>2465304196</v>
      </c>
      <c r="C176" t="s">
        <v>4008</v>
      </c>
      <c r="D176" t="s">
        <v>15484</v>
      </c>
      <c r="E176">
        <v>19246323</v>
      </c>
      <c r="F176" t="s">
        <v>8419</v>
      </c>
      <c r="G176" t="s">
        <v>3936</v>
      </c>
      <c r="I176" t="s">
        <v>3932</v>
      </c>
      <c r="L176">
        <v>45172</v>
      </c>
      <c r="M176">
        <v>25628</v>
      </c>
      <c r="T176">
        <v>6390</v>
      </c>
      <c r="U176">
        <v>1920</v>
      </c>
      <c r="AD176">
        <v>51562</v>
      </c>
      <c r="AE176">
        <v>27548</v>
      </c>
      <c r="AF176">
        <v>0</v>
      </c>
      <c r="AJ176">
        <v>0</v>
      </c>
      <c r="AK176">
        <v>362</v>
      </c>
      <c r="AL176">
        <v>11</v>
      </c>
      <c r="AM176">
        <v>13161</v>
      </c>
      <c r="AN176">
        <v>169385</v>
      </c>
      <c r="AO176">
        <v>189140</v>
      </c>
      <c r="AP176">
        <v>76</v>
      </c>
      <c r="AQ176">
        <v>457</v>
      </c>
      <c r="AR176">
        <v>604</v>
      </c>
      <c r="AT176">
        <v>170076</v>
      </c>
      <c r="AU176">
        <v>203120</v>
      </c>
      <c r="AV176">
        <v>2620</v>
      </c>
      <c r="AW176">
        <v>2620</v>
      </c>
      <c r="BF176">
        <v>103550</v>
      </c>
      <c r="BG176">
        <v>120728</v>
      </c>
      <c r="BH176">
        <v>106170</v>
      </c>
      <c r="BI176">
        <v>123348</v>
      </c>
      <c r="BL176">
        <v>0</v>
      </c>
      <c r="BM176">
        <v>28950</v>
      </c>
      <c r="BT176">
        <v>0</v>
      </c>
      <c r="BU176">
        <v>28950</v>
      </c>
      <c r="BV176">
        <v>0</v>
      </c>
      <c r="BW176">
        <v>5298</v>
      </c>
      <c r="BX176">
        <v>115468</v>
      </c>
      <c r="BY176">
        <v>73072</v>
      </c>
      <c r="CB176">
        <v>115468</v>
      </c>
      <c r="CC176">
        <v>78370</v>
      </c>
      <c r="CD176">
        <v>221638</v>
      </c>
      <c r="CE176">
        <v>230668</v>
      </c>
      <c r="CF176">
        <v>127514</v>
      </c>
      <c r="CG176">
        <v>121570</v>
      </c>
      <c r="CH176">
        <v>114094</v>
      </c>
      <c r="CI176">
        <v>111706</v>
      </c>
      <c r="CJ176">
        <v>611</v>
      </c>
      <c r="CN176">
        <v>568</v>
      </c>
      <c r="CO176">
        <v>1099</v>
      </c>
      <c r="CP176">
        <v>2753</v>
      </c>
      <c r="CQ176">
        <v>3977</v>
      </c>
      <c r="CR176">
        <v>112520</v>
      </c>
      <c r="CS176">
        <v>108828</v>
      </c>
      <c r="CT176">
        <v>-22687</v>
      </c>
      <c r="CU176">
        <v>-6653</v>
      </c>
      <c r="CV176">
        <v>89833</v>
      </c>
      <c r="CW176">
        <v>91250</v>
      </c>
      <c r="CX176">
        <v>22687</v>
      </c>
      <c r="CY176">
        <v>6653</v>
      </c>
      <c r="DB176">
        <v>89833</v>
      </c>
      <c r="DC176">
        <v>91250</v>
      </c>
      <c r="DD176">
        <v>269382</v>
      </c>
      <c r="DE176">
        <v>250114</v>
      </c>
      <c r="DF176">
        <v>27774</v>
      </c>
      <c r="DG176">
        <v>16838</v>
      </c>
      <c r="DH176">
        <v>241608</v>
      </c>
      <c r="DI176">
        <v>233276</v>
      </c>
      <c r="GO176">
        <v>0</v>
      </c>
      <c r="GP176">
        <v>-10925</v>
      </c>
    </row>
    <row r="177" spans="1:274">
      <c r="A177" t="s">
        <v>15485</v>
      </c>
      <c r="B177">
        <v>7810716571</v>
      </c>
      <c r="C177" t="s">
        <v>3995</v>
      </c>
      <c r="D177" t="s">
        <v>1223</v>
      </c>
      <c r="E177">
        <v>17770039</v>
      </c>
      <c r="F177" t="s">
        <v>15486</v>
      </c>
      <c r="G177" t="s">
        <v>3936</v>
      </c>
      <c r="H177" t="s">
        <v>3931</v>
      </c>
      <c r="I177" t="s">
        <v>3932</v>
      </c>
      <c r="T177">
        <v>0</v>
      </c>
      <c r="U177">
        <v>31</v>
      </c>
      <c r="X177">
        <v>113094</v>
      </c>
      <c r="Y177">
        <v>153094</v>
      </c>
      <c r="AD177">
        <v>113094</v>
      </c>
      <c r="AE177">
        <v>153125</v>
      </c>
      <c r="AJ177">
        <v>0</v>
      </c>
      <c r="AL177">
        <v>3661189</v>
      </c>
      <c r="AM177">
        <v>3009335</v>
      </c>
      <c r="AN177">
        <v>89950</v>
      </c>
      <c r="AO177">
        <v>80000</v>
      </c>
      <c r="AP177">
        <v>77010</v>
      </c>
      <c r="AQ177">
        <v>6312</v>
      </c>
      <c r="AR177">
        <v>17</v>
      </c>
      <c r="AS177">
        <v>6</v>
      </c>
      <c r="AT177">
        <v>3828166</v>
      </c>
      <c r="AU177">
        <v>3095653</v>
      </c>
      <c r="AV177">
        <v>10000</v>
      </c>
      <c r="AW177">
        <v>10000</v>
      </c>
      <c r="BB177">
        <v>17100</v>
      </c>
      <c r="BC177">
        <v>17100</v>
      </c>
      <c r="BF177">
        <v>214864</v>
      </c>
      <c r="BG177">
        <v>236989</v>
      </c>
      <c r="BH177">
        <v>241964</v>
      </c>
      <c r="BI177">
        <v>264089</v>
      </c>
      <c r="BV177">
        <v>0</v>
      </c>
      <c r="BX177">
        <v>73199</v>
      </c>
      <c r="BY177">
        <v>7124</v>
      </c>
      <c r="BZ177">
        <v>3626097</v>
      </c>
      <c r="CA177">
        <v>2977565</v>
      </c>
      <c r="CB177">
        <v>3699296</v>
      </c>
      <c r="CC177">
        <v>2984689</v>
      </c>
      <c r="CD177">
        <v>3941260</v>
      </c>
      <c r="CE177">
        <v>3248778</v>
      </c>
      <c r="CF177">
        <v>18415</v>
      </c>
      <c r="CG177">
        <v>15011</v>
      </c>
      <c r="CH177">
        <v>-18415</v>
      </c>
      <c r="CI177">
        <v>-15011</v>
      </c>
      <c r="CJ177">
        <v>5654</v>
      </c>
      <c r="CK177">
        <v>1258</v>
      </c>
      <c r="CL177">
        <v>0</v>
      </c>
      <c r="CM177">
        <v>769</v>
      </c>
      <c r="CN177">
        <v>69784</v>
      </c>
      <c r="CO177">
        <v>82359</v>
      </c>
      <c r="CP177">
        <v>75569</v>
      </c>
      <c r="CQ177">
        <v>16049</v>
      </c>
      <c r="CR177">
        <v>-18546</v>
      </c>
      <c r="CS177">
        <v>51788</v>
      </c>
      <c r="CV177">
        <v>-22126</v>
      </c>
      <c r="CW177">
        <v>45500</v>
      </c>
      <c r="DB177">
        <v>-22126</v>
      </c>
      <c r="DC177">
        <v>45500</v>
      </c>
      <c r="DJ177">
        <v>10000</v>
      </c>
      <c r="DK177">
        <v>191489</v>
      </c>
      <c r="DL177">
        <v>218589</v>
      </c>
      <c r="DM177">
        <v>0</v>
      </c>
      <c r="DN177">
        <v>45500</v>
      </c>
      <c r="DO177">
        <v>45500</v>
      </c>
      <c r="DP177">
        <v>45500</v>
      </c>
      <c r="DQ177">
        <v>45500</v>
      </c>
      <c r="DR177">
        <v>10000</v>
      </c>
      <c r="DS177">
        <v>236989</v>
      </c>
      <c r="DT177">
        <v>264089</v>
      </c>
      <c r="DU177">
        <v>0</v>
      </c>
      <c r="DW177">
        <v>0</v>
      </c>
      <c r="DX177">
        <v>10000</v>
      </c>
      <c r="DY177">
        <v>214864</v>
      </c>
      <c r="DZ177">
        <v>241964</v>
      </c>
      <c r="EA177">
        <v>45500</v>
      </c>
      <c r="EB177">
        <v>0</v>
      </c>
      <c r="EC177">
        <v>264089</v>
      </c>
      <c r="EG177">
        <v>45500</v>
      </c>
      <c r="EH177">
        <v>0</v>
      </c>
      <c r="EI177">
        <v>264089</v>
      </c>
      <c r="EJ177">
        <v>45500</v>
      </c>
      <c r="EK177">
        <v>0</v>
      </c>
      <c r="EL177">
        <v>236989</v>
      </c>
      <c r="EP177">
        <v>45500</v>
      </c>
      <c r="EQ177">
        <v>0</v>
      </c>
      <c r="ER177">
        <v>236989</v>
      </c>
      <c r="EY177">
        <v>128870</v>
      </c>
      <c r="EZ177">
        <v>110995</v>
      </c>
      <c r="FA177">
        <v>0</v>
      </c>
      <c r="FB177">
        <v>100522</v>
      </c>
      <c r="FG177">
        <v>3661</v>
      </c>
      <c r="FH177">
        <v>129</v>
      </c>
      <c r="FI177">
        <v>0</v>
      </c>
      <c r="FJ177">
        <v>24000</v>
      </c>
      <c r="FK177">
        <v>18100</v>
      </c>
      <c r="FL177">
        <v>15241</v>
      </c>
      <c r="FM177">
        <v>2891</v>
      </c>
      <c r="FN177">
        <v>2570</v>
      </c>
      <c r="FO177">
        <v>0</v>
      </c>
      <c r="FP177">
        <v>1123</v>
      </c>
      <c r="FQ177">
        <v>3224</v>
      </c>
      <c r="FR177">
        <v>3850</v>
      </c>
      <c r="FS177">
        <v>514</v>
      </c>
      <c r="FT177">
        <v>163</v>
      </c>
      <c r="FU177">
        <v>39488</v>
      </c>
      <c r="FV177">
        <v>71672</v>
      </c>
      <c r="GA177">
        <v>31210</v>
      </c>
      <c r="GB177">
        <v>-105000</v>
      </c>
      <c r="GC177">
        <v>0</v>
      </c>
      <c r="GD177">
        <v>24000</v>
      </c>
      <c r="GE177">
        <v>0</v>
      </c>
      <c r="GF177">
        <v>-24000</v>
      </c>
      <c r="GG177">
        <v>70698</v>
      </c>
      <c r="GH177">
        <v>-57328</v>
      </c>
      <c r="GI177">
        <v>6312</v>
      </c>
      <c r="GJ177">
        <v>63640</v>
      </c>
      <c r="GK177">
        <v>77010</v>
      </c>
      <c r="GL177">
        <v>6312</v>
      </c>
      <c r="GO177">
        <v>-3580</v>
      </c>
      <c r="GP177">
        <v>-6288</v>
      </c>
      <c r="GZ177">
        <v>0</v>
      </c>
      <c r="HA177">
        <v>22126</v>
      </c>
      <c r="HB177">
        <v>22126</v>
      </c>
      <c r="HF177">
        <v>0</v>
      </c>
      <c r="HG177">
        <v>5504</v>
      </c>
      <c r="HH177">
        <v>49900</v>
      </c>
      <c r="HI177">
        <v>59850</v>
      </c>
      <c r="HJ177">
        <v>80000</v>
      </c>
      <c r="HK177">
        <v>0</v>
      </c>
      <c r="HS177">
        <v>17100</v>
      </c>
      <c r="HT177">
        <v>17100</v>
      </c>
      <c r="HU177">
        <v>17100</v>
      </c>
      <c r="HV177">
        <v>1160</v>
      </c>
      <c r="IF177">
        <v>0</v>
      </c>
      <c r="IG177">
        <v>25000</v>
      </c>
      <c r="IP177">
        <v>22126</v>
      </c>
      <c r="IQ177">
        <v>22126</v>
      </c>
    </row>
    <row r="178" spans="1:274">
      <c r="A178" t="s">
        <v>8422</v>
      </c>
      <c r="B178">
        <v>7708750910</v>
      </c>
      <c r="C178" t="s">
        <v>8373</v>
      </c>
      <c r="D178" t="s">
        <v>1230</v>
      </c>
      <c r="E178">
        <v>19307568</v>
      </c>
      <c r="F178" t="s">
        <v>8423</v>
      </c>
      <c r="G178" t="s">
        <v>3936</v>
      </c>
      <c r="H178" t="s">
        <v>3931</v>
      </c>
      <c r="I178" t="s">
        <v>3932</v>
      </c>
      <c r="T178">
        <v>19854</v>
      </c>
      <c r="U178">
        <v>23388</v>
      </c>
      <c r="AD178">
        <v>19854</v>
      </c>
      <c r="AE178">
        <v>23388</v>
      </c>
      <c r="AL178">
        <v>247579</v>
      </c>
      <c r="AM178">
        <v>313442</v>
      </c>
      <c r="AN178">
        <v>212283</v>
      </c>
      <c r="AO178">
        <v>138200</v>
      </c>
      <c r="AP178">
        <v>186</v>
      </c>
      <c r="AQ178">
        <v>2385</v>
      </c>
      <c r="AT178">
        <v>460048</v>
      </c>
      <c r="AU178">
        <v>454027</v>
      </c>
      <c r="AV178">
        <v>10</v>
      </c>
      <c r="AW178">
        <v>10</v>
      </c>
      <c r="BF178">
        <v>242930</v>
      </c>
      <c r="BG178">
        <v>201712</v>
      </c>
      <c r="BH178">
        <v>242940</v>
      </c>
      <c r="BI178">
        <v>201722</v>
      </c>
      <c r="BL178">
        <v>53924</v>
      </c>
      <c r="BM178">
        <v>16773</v>
      </c>
      <c r="BT178">
        <v>53924</v>
      </c>
      <c r="BU178">
        <v>16773</v>
      </c>
      <c r="BX178">
        <v>1254</v>
      </c>
      <c r="BY178">
        <v>3230</v>
      </c>
      <c r="BZ178">
        <v>181784</v>
      </c>
      <c r="CA178">
        <v>255690</v>
      </c>
      <c r="CB178">
        <v>183038</v>
      </c>
      <c r="CC178">
        <v>258920</v>
      </c>
      <c r="CD178">
        <v>479902</v>
      </c>
      <c r="CE178">
        <v>477415</v>
      </c>
      <c r="CF178">
        <v>32578</v>
      </c>
      <c r="CG178">
        <v>20680</v>
      </c>
      <c r="CH178">
        <v>44891</v>
      </c>
      <c r="CI178">
        <v>36461</v>
      </c>
      <c r="CJ178">
        <v>833</v>
      </c>
      <c r="CK178">
        <v>405</v>
      </c>
      <c r="CL178">
        <v>811</v>
      </c>
      <c r="CM178">
        <v>10</v>
      </c>
      <c r="CP178">
        <v>354</v>
      </c>
      <c r="CQ178">
        <v>258</v>
      </c>
      <c r="CR178">
        <v>44559</v>
      </c>
      <c r="CS178">
        <v>36598</v>
      </c>
      <c r="CT178">
        <v>-3341</v>
      </c>
      <c r="CU178">
        <v>-1736</v>
      </c>
      <c r="CV178">
        <v>41218</v>
      </c>
      <c r="CW178">
        <v>34862</v>
      </c>
      <c r="DB178">
        <v>41218</v>
      </c>
      <c r="DC178">
        <v>34862</v>
      </c>
      <c r="DD178">
        <v>77469</v>
      </c>
      <c r="DE178">
        <v>57141</v>
      </c>
      <c r="DH178">
        <v>77469</v>
      </c>
      <c r="DI178">
        <v>57141</v>
      </c>
      <c r="DJ178">
        <v>10</v>
      </c>
      <c r="DL178">
        <v>10</v>
      </c>
      <c r="DR178">
        <v>10</v>
      </c>
      <c r="DT178">
        <v>10</v>
      </c>
      <c r="DX178">
        <v>10</v>
      </c>
      <c r="DZ178">
        <v>10</v>
      </c>
      <c r="EY178">
        <v>424724</v>
      </c>
      <c r="EZ178">
        <v>457412</v>
      </c>
      <c r="GG178">
        <v>0</v>
      </c>
      <c r="GI178">
        <v>0</v>
      </c>
      <c r="GK178">
        <v>0</v>
      </c>
      <c r="GM178">
        <v>0</v>
      </c>
      <c r="GN178">
        <v>0</v>
      </c>
    </row>
    <row r="179" spans="1:274">
      <c r="A179" t="s">
        <v>15487</v>
      </c>
      <c r="B179">
        <v>7806253521</v>
      </c>
      <c r="C179" t="s">
        <v>4197</v>
      </c>
      <c r="D179" t="s">
        <v>15488</v>
      </c>
      <c r="E179">
        <v>18702493</v>
      </c>
      <c r="F179" t="s">
        <v>4199</v>
      </c>
      <c r="G179" t="s">
        <v>3936</v>
      </c>
      <c r="H179" t="s">
        <v>3931</v>
      </c>
      <c r="I179" t="s">
        <v>3932</v>
      </c>
      <c r="T179">
        <v>1624</v>
      </c>
      <c r="U179">
        <v>480</v>
      </c>
      <c r="Z179">
        <v>13</v>
      </c>
      <c r="AD179">
        <v>1637</v>
      </c>
      <c r="AE179">
        <v>480</v>
      </c>
      <c r="AF179">
        <v>282</v>
      </c>
      <c r="AJ179">
        <v>24</v>
      </c>
      <c r="AK179">
        <v>2</v>
      </c>
      <c r="AL179">
        <v>1075026</v>
      </c>
      <c r="AM179">
        <v>1346422</v>
      </c>
      <c r="AN179">
        <v>1642208</v>
      </c>
      <c r="AO179">
        <v>975466</v>
      </c>
      <c r="AP179">
        <v>5964</v>
      </c>
      <c r="AQ179">
        <v>17976</v>
      </c>
      <c r="AT179">
        <v>2723504</v>
      </c>
      <c r="AU179">
        <v>2339866</v>
      </c>
      <c r="AV179">
        <v>10</v>
      </c>
      <c r="AW179">
        <v>10</v>
      </c>
      <c r="BB179">
        <v>11000</v>
      </c>
      <c r="BC179">
        <v>11000</v>
      </c>
      <c r="BF179">
        <v>6016</v>
      </c>
      <c r="BG179">
        <v>4645</v>
      </c>
      <c r="BH179">
        <v>17026</v>
      </c>
      <c r="BI179">
        <v>15655</v>
      </c>
      <c r="BL179">
        <v>20000</v>
      </c>
      <c r="BM179">
        <v>56660</v>
      </c>
      <c r="BN179">
        <v>73</v>
      </c>
      <c r="BO179">
        <v>96</v>
      </c>
      <c r="BT179">
        <v>20073</v>
      </c>
      <c r="BU179">
        <v>56756</v>
      </c>
      <c r="BV179">
        <v>26079</v>
      </c>
      <c r="BW179">
        <v>698</v>
      </c>
      <c r="BX179">
        <v>2661963</v>
      </c>
      <c r="BY179">
        <v>2267237</v>
      </c>
      <c r="CB179">
        <v>2688042</v>
      </c>
      <c r="CC179">
        <v>2267935</v>
      </c>
      <c r="CD179">
        <v>2725141</v>
      </c>
      <c r="CE179">
        <v>2340346</v>
      </c>
      <c r="CF179">
        <v>82249</v>
      </c>
      <c r="CG179">
        <v>83668</v>
      </c>
      <c r="CH179">
        <v>-82249</v>
      </c>
      <c r="CI179">
        <v>-83668</v>
      </c>
      <c r="CL179">
        <v>42238</v>
      </c>
      <c r="CM179">
        <v>4804</v>
      </c>
      <c r="CN179">
        <v>679100</v>
      </c>
      <c r="CO179">
        <v>956323</v>
      </c>
      <c r="CP179">
        <v>552546</v>
      </c>
      <c r="CQ179">
        <v>865586</v>
      </c>
      <c r="CR179">
        <v>2067</v>
      </c>
      <c r="CS179">
        <v>2265</v>
      </c>
      <c r="CT179">
        <v>-696</v>
      </c>
      <c r="CU179">
        <v>-886</v>
      </c>
      <c r="CV179">
        <v>1371</v>
      </c>
      <c r="CW179">
        <v>1378</v>
      </c>
      <c r="CX179">
        <v>732</v>
      </c>
      <c r="CY179">
        <v>809</v>
      </c>
      <c r="CZ179">
        <v>36</v>
      </c>
      <c r="DA179">
        <v>-77</v>
      </c>
      <c r="DB179">
        <v>1371</v>
      </c>
      <c r="DC179">
        <v>1378</v>
      </c>
      <c r="DJ179">
        <v>10</v>
      </c>
      <c r="DK179">
        <v>3267</v>
      </c>
      <c r="DL179">
        <v>14277</v>
      </c>
      <c r="DM179">
        <v>0</v>
      </c>
      <c r="DN179">
        <v>1378</v>
      </c>
      <c r="DO179">
        <v>1378</v>
      </c>
      <c r="DP179">
        <v>1371</v>
      </c>
      <c r="DQ179">
        <v>1371</v>
      </c>
      <c r="DR179">
        <v>10</v>
      </c>
      <c r="DS179">
        <v>4645</v>
      </c>
      <c r="DT179">
        <v>15655</v>
      </c>
      <c r="DU179">
        <v>0</v>
      </c>
      <c r="DV179">
        <v>1371</v>
      </c>
      <c r="DW179">
        <v>1371</v>
      </c>
      <c r="DX179">
        <v>10</v>
      </c>
      <c r="DY179">
        <v>6016</v>
      </c>
      <c r="DZ179">
        <v>17026</v>
      </c>
      <c r="EA179">
        <v>1378</v>
      </c>
      <c r="EB179">
        <v>0</v>
      </c>
      <c r="EC179">
        <v>15655</v>
      </c>
      <c r="EG179">
        <v>1378</v>
      </c>
      <c r="EH179">
        <v>0</v>
      </c>
      <c r="EI179">
        <v>15655</v>
      </c>
      <c r="EJ179">
        <v>1378</v>
      </c>
      <c r="EK179">
        <v>0</v>
      </c>
      <c r="EL179">
        <v>4645</v>
      </c>
      <c r="EP179">
        <v>1378</v>
      </c>
      <c r="EQ179">
        <v>0</v>
      </c>
      <c r="ER179">
        <v>4645</v>
      </c>
      <c r="EY179">
        <v>17026</v>
      </c>
      <c r="EZ179">
        <v>15655</v>
      </c>
      <c r="FA179">
        <v>1103240</v>
      </c>
      <c r="FB179">
        <v>769274</v>
      </c>
      <c r="FG179">
        <v>1103240</v>
      </c>
      <c r="FH179">
        <v>769274</v>
      </c>
      <c r="FI179">
        <v>1104252</v>
      </c>
      <c r="FJ179">
        <v>753697</v>
      </c>
      <c r="FK179">
        <v>50718</v>
      </c>
      <c r="FL179">
        <v>45950</v>
      </c>
      <c r="FM179">
        <v>26419</v>
      </c>
      <c r="FN179">
        <v>27625</v>
      </c>
      <c r="FQ179">
        <v>648</v>
      </c>
      <c r="FR179">
        <v>892</v>
      </c>
      <c r="FS179">
        <v>1026467</v>
      </c>
      <c r="FT179">
        <v>679230</v>
      </c>
      <c r="FU179">
        <v>-1012</v>
      </c>
      <c r="FV179">
        <v>15577</v>
      </c>
      <c r="GG179">
        <v>-1012</v>
      </c>
      <c r="GH179">
        <v>15577</v>
      </c>
      <c r="GI179">
        <v>6976</v>
      </c>
      <c r="GJ179">
        <v>2399</v>
      </c>
      <c r="GK179">
        <v>5964</v>
      </c>
      <c r="GL179">
        <v>17976</v>
      </c>
      <c r="GO179">
        <v>0</v>
      </c>
      <c r="GP179">
        <v>-1</v>
      </c>
      <c r="HS179">
        <v>11000</v>
      </c>
      <c r="HT179">
        <v>11000</v>
      </c>
      <c r="HU179">
        <v>11000</v>
      </c>
    </row>
    <row r="180" spans="1:274">
      <c r="A180" t="s">
        <v>15489</v>
      </c>
      <c r="B180">
        <v>5407969670</v>
      </c>
      <c r="C180" t="s">
        <v>3985</v>
      </c>
      <c r="D180" t="s">
        <v>15490</v>
      </c>
      <c r="E180">
        <v>16978744</v>
      </c>
      <c r="F180" t="s">
        <v>3986</v>
      </c>
      <c r="G180" t="s">
        <v>3936</v>
      </c>
      <c r="H180" t="s">
        <v>3931</v>
      </c>
      <c r="I180" t="s">
        <v>3932</v>
      </c>
      <c r="T180">
        <v>61</v>
      </c>
      <c r="U180">
        <v>82</v>
      </c>
      <c r="AB180">
        <v>17</v>
      </c>
      <c r="AC180">
        <v>44</v>
      </c>
      <c r="AD180">
        <v>78</v>
      </c>
      <c r="AE180">
        <v>126</v>
      </c>
      <c r="AL180">
        <v>73054</v>
      </c>
      <c r="AM180">
        <v>101977</v>
      </c>
      <c r="AN180">
        <v>36385</v>
      </c>
      <c r="AO180">
        <v>35672</v>
      </c>
      <c r="AP180">
        <v>1404</v>
      </c>
      <c r="AQ180">
        <v>667</v>
      </c>
      <c r="AR180">
        <v>2</v>
      </c>
      <c r="AT180">
        <v>110845</v>
      </c>
      <c r="AU180">
        <v>138316</v>
      </c>
      <c r="AV180">
        <v>10000</v>
      </c>
      <c r="AW180">
        <v>10000</v>
      </c>
      <c r="BF180">
        <v>-16286</v>
      </c>
      <c r="BG180">
        <v>5375</v>
      </c>
      <c r="BH180">
        <v>-6286</v>
      </c>
      <c r="BI180">
        <v>15375</v>
      </c>
      <c r="BL180">
        <v>54148</v>
      </c>
      <c r="BM180">
        <v>45665</v>
      </c>
      <c r="BT180">
        <v>54148</v>
      </c>
      <c r="BU180">
        <v>45665</v>
      </c>
      <c r="BV180">
        <v>1380</v>
      </c>
      <c r="BW180">
        <v>1000</v>
      </c>
      <c r="BX180">
        <v>16154</v>
      </c>
      <c r="BY180">
        <v>30875</v>
      </c>
      <c r="BZ180">
        <v>45527</v>
      </c>
      <c r="CA180">
        <v>45527</v>
      </c>
      <c r="CB180">
        <v>63061</v>
      </c>
      <c r="CC180">
        <v>77402</v>
      </c>
      <c r="CD180">
        <v>110923</v>
      </c>
      <c r="CE180">
        <v>138442</v>
      </c>
      <c r="CH180">
        <v>-14846</v>
      </c>
      <c r="CI180">
        <v>12628</v>
      </c>
      <c r="CN180">
        <v>378</v>
      </c>
      <c r="CO180">
        <v>61970</v>
      </c>
      <c r="CP180">
        <v>6192</v>
      </c>
      <c r="CQ180">
        <v>84558</v>
      </c>
      <c r="CR180">
        <v>-20660</v>
      </c>
      <c r="CS180">
        <v>-9960</v>
      </c>
      <c r="CT180">
        <v>-1001</v>
      </c>
      <c r="CU180">
        <v>-1369</v>
      </c>
      <c r="CV180">
        <v>-21661</v>
      </c>
      <c r="CW180">
        <v>-11329</v>
      </c>
      <c r="DB180">
        <v>-21661</v>
      </c>
      <c r="DC180">
        <v>-11329</v>
      </c>
      <c r="DD180">
        <v>20480</v>
      </c>
      <c r="DE180">
        <v>59890</v>
      </c>
      <c r="DF180">
        <v>35326</v>
      </c>
      <c r="DG180">
        <v>47262</v>
      </c>
      <c r="DH180">
        <v>-14846</v>
      </c>
      <c r="DI180">
        <v>12628</v>
      </c>
    </row>
    <row r="181" spans="1:274">
      <c r="A181" t="s">
        <v>15491</v>
      </c>
      <c r="B181">
        <v>5402038765</v>
      </c>
      <c r="C181" t="s">
        <v>3985</v>
      </c>
      <c r="D181" t="s">
        <v>15492</v>
      </c>
      <c r="E181">
        <v>18599477</v>
      </c>
      <c r="F181" t="s">
        <v>8425</v>
      </c>
      <c r="G181" t="s">
        <v>3978</v>
      </c>
      <c r="H181" t="s">
        <v>3931</v>
      </c>
      <c r="I181" t="s">
        <v>3932</v>
      </c>
      <c r="T181">
        <v>94</v>
      </c>
      <c r="U181">
        <v>129</v>
      </c>
      <c r="AL181">
        <v>107501</v>
      </c>
      <c r="AM181">
        <v>109010</v>
      </c>
      <c r="AP181">
        <v>17134</v>
      </c>
      <c r="AQ181">
        <v>37653</v>
      </c>
      <c r="BH181">
        <v>122376</v>
      </c>
      <c r="BI181">
        <v>144465</v>
      </c>
      <c r="BV181">
        <v>0</v>
      </c>
      <c r="BX181">
        <v>2353</v>
      </c>
      <c r="BY181">
        <v>2327</v>
      </c>
      <c r="CD181">
        <v>124729</v>
      </c>
      <c r="CE181">
        <v>146791</v>
      </c>
      <c r="CL181">
        <v>0</v>
      </c>
      <c r="CM181">
        <v>6282</v>
      </c>
      <c r="CN181">
        <v>199177</v>
      </c>
      <c r="CO181">
        <v>188547</v>
      </c>
      <c r="CP181">
        <v>16028</v>
      </c>
      <c r="CQ181">
        <v>18159</v>
      </c>
      <c r="CT181">
        <v>6516</v>
      </c>
      <c r="CU181">
        <v>6218</v>
      </c>
      <c r="CV181">
        <v>77911</v>
      </c>
      <c r="CW181">
        <v>73963</v>
      </c>
      <c r="DF181">
        <v>98722</v>
      </c>
      <c r="DG181">
        <v>83925</v>
      </c>
    </row>
    <row r="182" spans="1:274">
      <c r="A182" t="s">
        <v>8426</v>
      </c>
      <c r="B182">
        <v>7734389898</v>
      </c>
      <c r="C182" t="s">
        <v>4107</v>
      </c>
      <c r="D182" t="s">
        <v>15493</v>
      </c>
      <c r="E182">
        <v>18803533</v>
      </c>
      <c r="F182" t="s">
        <v>8428</v>
      </c>
      <c r="G182" t="s">
        <v>3960</v>
      </c>
      <c r="H182" t="s">
        <v>3931</v>
      </c>
      <c r="I182" t="s">
        <v>3932</v>
      </c>
      <c r="AL182">
        <v>7191</v>
      </c>
      <c r="AM182">
        <v>4653</v>
      </c>
      <c r="AN182">
        <v>10603</v>
      </c>
      <c r="AO182">
        <v>1946</v>
      </c>
      <c r="AP182">
        <v>899</v>
      </c>
      <c r="AQ182">
        <v>145</v>
      </c>
      <c r="AT182">
        <v>18694</v>
      </c>
      <c r="AU182">
        <v>6744</v>
      </c>
      <c r="AV182">
        <v>50</v>
      </c>
      <c r="AW182">
        <v>50</v>
      </c>
      <c r="BF182">
        <v>11811</v>
      </c>
      <c r="BG182">
        <v>6171</v>
      </c>
      <c r="BH182">
        <v>11861</v>
      </c>
      <c r="BI182">
        <v>6221</v>
      </c>
      <c r="BV182">
        <v>40</v>
      </c>
      <c r="BW182">
        <v>446</v>
      </c>
      <c r="BX182">
        <v>6793</v>
      </c>
      <c r="BY182">
        <v>77</v>
      </c>
      <c r="CB182">
        <v>6833</v>
      </c>
      <c r="CC182">
        <v>523</v>
      </c>
      <c r="CD182">
        <v>18694</v>
      </c>
      <c r="CE182">
        <v>6744</v>
      </c>
      <c r="CF182">
        <v>740</v>
      </c>
      <c r="CH182">
        <v>6101</v>
      </c>
      <c r="CI182">
        <v>6393</v>
      </c>
      <c r="CN182">
        <v>225</v>
      </c>
      <c r="CO182">
        <v>65</v>
      </c>
      <c r="CP182">
        <v>122</v>
      </c>
      <c r="CQ182">
        <v>340</v>
      </c>
      <c r="CR182">
        <v>6204</v>
      </c>
      <c r="CS182">
        <v>6118</v>
      </c>
      <c r="CV182">
        <v>5651</v>
      </c>
      <c r="CW182">
        <v>6014</v>
      </c>
      <c r="DB182">
        <v>5651</v>
      </c>
      <c r="DC182">
        <v>6004</v>
      </c>
      <c r="DD182">
        <v>12698</v>
      </c>
      <c r="DE182">
        <v>7067</v>
      </c>
      <c r="DF182">
        <v>1752</v>
      </c>
      <c r="DH182">
        <v>10946</v>
      </c>
      <c r="DI182">
        <v>7067</v>
      </c>
      <c r="EY182">
        <v>11861</v>
      </c>
      <c r="EZ182">
        <v>6221</v>
      </c>
      <c r="GG182">
        <v>0</v>
      </c>
      <c r="GI182">
        <v>0</v>
      </c>
      <c r="GK182">
        <v>0</v>
      </c>
      <c r="GM182">
        <v>0</v>
      </c>
      <c r="GN182">
        <v>0</v>
      </c>
      <c r="GO182">
        <v>-553</v>
      </c>
      <c r="GP182">
        <v>-104</v>
      </c>
      <c r="GQ182">
        <v>0</v>
      </c>
      <c r="GR182">
        <v>-10</v>
      </c>
      <c r="IH182">
        <v>4105</v>
      </c>
      <c r="II182">
        <v>674</v>
      </c>
    </row>
    <row r="183" spans="1:274">
      <c r="A183" t="s">
        <v>15494</v>
      </c>
      <c r="B183">
        <v>6658506936</v>
      </c>
      <c r="C183" t="s">
        <v>4207</v>
      </c>
      <c r="D183" t="s">
        <v>15495</v>
      </c>
      <c r="E183">
        <v>18846745</v>
      </c>
      <c r="F183" t="s">
        <v>8431</v>
      </c>
      <c r="G183" t="s">
        <v>3936</v>
      </c>
      <c r="H183" t="s">
        <v>3931</v>
      </c>
      <c r="I183" t="s">
        <v>3932</v>
      </c>
      <c r="T183">
        <v>1138</v>
      </c>
      <c r="U183">
        <v>333</v>
      </c>
      <c r="X183">
        <v>297</v>
      </c>
      <c r="Y183">
        <v>472</v>
      </c>
      <c r="AL183">
        <v>92386</v>
      </c>
      <c r="AM183">
        <v>66476</v>
      </c>
      <c r="AP183">
        <v>16482</v>
      </c>
      <c r="AQ183">
        <v>13500</v>
      </c>
      <c r="BH183">
        <v>51615</v>
      </c>
      <c r="BI183">
        <v>27153</v>
      </c>
      <c r="BL183">
        <v>37403</v>
      </c>
      <c r="BM183">
        <v>42478</v>
      </c>
      <c r="BV183">
        <v>152</v>
      </c>
      <c r="BW183">
        <v>101</v>
      </c>
      <c r="BX183">
        <v>21132</v>
      </c>
      <c r="BY183">
        <v>11048</v>
      </c>
      <c r="CD183">
        <v>110303</v>
      </c>
      <c r="CE183">
        <v>80781</v>
      </c>
      <c r="CL183">
        <v>7717</v>
      </c>
      <c r="CM183">
        <v>2288</v>
      </c>
      <c r="CN183">
        <v>12654</v>
      </c>
      <c r="CO183">
        <v>6563</v>
      </c>
      <c r="CP183">
        <v>125</v>
      </c>
      <c r="CQ183">
        <v>263</v>
      </c>
      <c r="CT183">
        <v>2055</v>
      </c>
      <c r="CU183">
        <v>1450</v>
      </c>
      <c r="CV183">
        <v>28796</v>
      </c>
      <c r="CW183">
        <v>16906</v>
      </c>
      <c r="DD183">
        <v>86462</v>
      </c>
      <c r="DE183">
        <v>52440</v>
      </c>
      <c r="DF183">
        <v>60423</v>
      </c>
      <c r="DG183">
        <v>38096</v>
      </c>
    </row>
    <row r="184" spans="1:274">
      <c r="A184" t="s">
        <v>15496</v>
      </c>
      <c r="B184">
        <v>7710496844</v>
      </c>
      <c r="C184" t="s">
        <v>8106</v>
      </c>
      <c r="D184" t="s">
        <v>15497</v>
      </c>
      <c r="E184">
        <v>17570458</v>
      </c>
      <c r="F184" t="s">
        <v>8434</v>
      </c>
      <c r="G184" t="s">
        <v>3960</v>
      </c>
      <c r="H184" t="s">
        <v>3931</v>
      </c>
      <c r="I184" t="s">
        <v>3932</v>
      </c>
      <c r="T184">
        <v>4258</v>
      </c>
      <c r="U184">
        <v>10306</v>
      </c>
      <c r="AD184">
        <v>4258</v>
      </c>
      <c r="AE184">
        <v>10306</v>
      </c>
      <c r="AL184">
        <v>1092</v>
      </c>
      <c r="AM184">
        <v>12917</v>
      </c>
      <c r="AN184">
        <v>23612</v>
      </c>
      <c r="AO184">
        <v>16212</v>
      </c>
      <c r="AP184">
        <v>723</v>
      </c>
      <c r="AQ184">
        <v>12045</v>
      </c>
      <c r="AR184">
        <v>0</v>
      </c>
      <c r="AS184">
        <v>55</v>
      </c>
      <c r="AT184">
        <v>25427</v>
      </c>
      <c r="AU184">
        <v>41229</v>
      </c>
      <c r="AV184">
        <v>13</v>
      </c>
      <c r="AW184">
        <v>13</v>
      </c>
      <c r="BF184">
        <v>19489</v>
      </c>
      <c r="BG184">
        <v>35187</v>
      </c>
      <c r="BH184">
        <v>19502</v>
      </c>
      <c r="BI184">
        <v>35200</v>
      </c>
      <c r="BL184">
        <v>1019</v>
      </c>
      <c r="BM184">
        <v>3519</v>
      </c>
      <c r="BT184">
        <v>2885</v>
      </c>
      <c r="BU184">
        <v>9588</v>
      </c>
      <c r="BV184">
        <v>0</v>
      </c>
      <c r="BW184">
        <v>124</v>
      </c>
      <c r="BX184">
        <v>7298</v>
      </c>
      <c r="BY184">
        <v>6623</v>
      </c>
      <c r="CB184">
        <v>7298</v>
      </c>
      <c r="CC184">
        <v>6747</v>
      </c>
      <c r="CD184">
        <v>29685</v>
      </c>
      <c r="CE184">
        <v>51535</v>
      </c>
      <c r="CF184">
        <v>11279</v>
      </c>
      <c r="CG184">
        <v>24878</v>
      </c>
      <c r="CH184">
        <v>10845</v>
      </c>
      <c r="CI184">
        <v>48670</v>
      </c>
      <c r="CJ184">
        <v>895</v>
      </c>
      <c r="CK184">
        <v>1373</v>
      </c>
      <c r="CN184">
        <v>21293</v>
      </c>
      <c r="CO184">
        <v>21594</v>
      </c>
      <c r="CP184">
        <v>12074</v>
      </c>
      <c r="CQ184">
        <v>17532</v>
      </c>
      <c r="CR184">
        <v>20959</v>
      </c>
      <c r="CS184">
        <v>54105</v>
      </c>
      <c r="CT184">
        <v>-3950</v>
      </c>
      <c r="CU184">
        <v>-4584</v>
      </c>
      <c r="CV184">
        <v>17009</v>
      </c>
      <c r="CW184">
        <v>49521</v>
      </c>
      <c r="DB184">
        <v>17009</v>
      </c>
      <c r="DC184">
        <v>49521</v>
      </c>
      <c r="DD184">
        <v>41204</v>
      </c>
      <c r="DE184">
        <v>73862</v>
      </c>
      <c r="DF184">
        <v>19080</v>
      </c>
      <c r="DG184">
        <v>314</v>
      </c>
      <c r="DH184">
        <v>22124</v>
      </c>
      <c r="DI184">
        <v>73548</v>
      </c>
    </row>
    <row r="185" spans="1:274">
      <c r="A185" t="s">
        <v>15498</v>
      </c>
      <c r="B185">
        <v>8602285887</v>
      </c>
      <c r="C185" t="s">
        <v>3939</v>
      </c>
      <c r="D185" t="s">
        <v>15499</v>
      </c>
      <c r="E185">
        <v>17666913</v>
      </c>
      <c r="F185" t="s">
        <v>8437</v>
      </c>
      <c r="G185" t="s">
        <v>8436</v>
      </c>
      <c r="H185" t="s">
        <v>3931</v>
      </c>
      <c r="I185" t="s">
        <v>3932</v>
      </c>
      <c r="T185">
        <v>109</v>
      </c>
      <c r="U185">
        <v>169</v>
      </c>
      <c r="AF185">
        <v>140</v>
      </c>
      <c r="AL185">
        <v>8228</v>
      </c>
      <c r="AM185">
        <v>8019</v>
      </c>
      <c r="AP185">
        <v>165</v>
      </c>
      <c r="AQ185">
        <v>213</v>
      </c>
      <c r="BH185">
        <v>8177</v>
      </c>
      <c r="BI185">
        <v>7976</v>
      </c>
      <c r="BL185">
        <v>0</v>
      </c>
      <c r="BM185">
        <v>50</v>
      </c>
      <c r="BX185">
        <v>465</v>
      </c>
      <c r="BY185">
        <v>375</v>
      </c>
      <c r="CD185">
        <v>8642</v>
      </c>
      <c r="CE185">
        <v>8401</v>
      </c>
      <c r="CP185">
        <v>51</v>
      </c>
      <c r="CQ185">
        <v>115</v>
      </c>
      <c r="CT185">
        <v>142</v>
      </c>
      <c r="CU185">
        <v>235</v>
      </c>
      <c r="CV185">
        <v>201</v>
      </c>
      <c r="CW185">
        <v>564</v>
      </c>
      <c r="DD185">
        <v>4860</v>
      </c>
      <c r="DE185">
        <v>6347</v>
      </c>
      <c r="DF185">
        <v>4466</v>
      </c>
      <c r="DG185">
        <v>5433</v>
      </c>
    </row>
    <row r="186" spans="1:274">
      <c r="A186" t="s">
        <v>15500</v>
      </c>
      <c r="B186">
        <v>7841071972</v>
      </c>
      <c r="C186" t="s">
        <v>8439</v>
      </c>
      <c r="D186" t="s">
        <v>15501</v>
      </c>
      <c r="E186">
        <v>17256789</v>
      </c>
      <c r="F186" t="s">
        <v>8440</v>
      </c>
      <c r="G186" t="s">
        <v>3936</v>
      </c>
      <c r="H186" t="s">
        <v>3931</v>
      </c>
      <c r="I186" t="s">
        <v>3932</v>
      </c>
      <c r="T186">
        <v>0</v>
      </c>
      <c r="AF186">
        <v>0</v>
      </c>
      <c r="AL186">
        <v>8884</v>
      </c>
      <c r="AM186">
        <v>11144</v>
      </c>
      <c r="AP186">
        <v>4168</v>
      </c>
      <c r="AQ186">
        <v>2009</v>
      </c>
      <c r="BH186">
        <v>13051</v>
      </c>
      <c r="BI186">
        <v>13140</v>
      </c>
      <c r="BX186">
        <v>1</v>
      </c>
      <c r="BY186">
        <v>13</v>
      </c>
      <c r="CD186">
        <v>13053</v>
      </c>
      <c r="CE186">
        <v>13153</v>
      </c>
      <c r="CN186">
        <v>5736</v>
      </c>
      <c r="CO186">
        <v>2462</v>
      </c>
      <c r="CP186">
        <v>4139</v>
      </c>
      <c r="CQ186">
        <v>359</v>
      </c>
      <c r="CT186">
        <v>291</v>
      </c>
      <c r="CU186">
        <v>44</v>
      </c>
      <c r="CV186">
        <v>-76</v>
      </c>
      <c r="CW186">
        <v>843</v>
      </c>
      <c r="DF186">
        <v>1382</v>
      </c>
      <c r="DG186">
        <v>1216</v>
      </c>
    </row>
    <row r="187" spans="1:274">
      <c r="A187" t="s">
        <v>8441</v>
      </c>
      <c r="B187">
        <v>7708716965</v>
      </c>
      <c r="C187" t="s">
        <v>4005</v>
      </c>
      <c r="D187" t="s">
        <v>15502</v>
      </c>
      <c r="E187">
        <v>19169325</v>
      </c>
      <c r="F187" t="s">
        <v>8443</v>
      </c>
      <c r="G187" t="s">
        <v>3936</v>
      </c>
      <c r="H187" t="s">
        <v>3931</v>
      </c>
      <c r="I187" t="s">
        <v>3932</v>
      </c>
      <c r="T187">
        <v>5750</v>
      </c>
      <c r="U187">
        <v>7066</v>
      </c>
      <c r="AF187">
        <v>0</v>
      </c>
      <c r="AG187">
        <v>0</v>
      </c>
      <c r="AL187">
        <v>30013</v>
      </c>
      <c r="AM187">
        <v>172226</v>
      </c>
      <c r="AP187">
        <v>469</v>
      </c>
      <c r="AQ187">
        <v>5942</v>
      </c>
      <c r="BH187">
        <v>3016</v>
      </c>
      <c r="BI187">
        <v>163111</v>
      </c>
      <c r="BL187">
        <v>2480</v>
      </c>
      <c r="BM187">
        <v>630</v>
      </c>
      <c r="BV187">
        <v>6052</v>
      </c>
      <c r="BW187">
        <v>5997</v>
      </c>
      <c r="BX187">
        <v>24684</v>
      </c>
      <c r="BY187">
        <v>15496</v>
      </c>
      <c r="CD187">
        <v>36232</v>
      </c>
      <c r="CE187">
        <v>185234</v>
      </c>
      <c r="CL187">
        <v>55</v>
      </c>
      <c r="CM187">
        <v>3985</v>
      </c>
      <c r="CN187">
        <v>8182</v>
      </c>
      <c r="CO187">
        <v>110310</v>
      </c>
      <c r="CP187">
        <v>10161</v>
      </c>
      <c r="CQ187">
        <v>56608</v>
      </c>
      <c r="CT187">
        <v>14047</v>
      </c>
      <c r="CU187">
        <v>11995</v>
      </c>
      <c r="CV187">
        <v>-13201</v>
      </c>
      <c r="CW187">
        <v>49837</v>
      </c>
      <c r="DD187">
        <v>18074</v>
      </c>
      <c r="DE187">
        <v>219741</v>
      </c>
      <c r="DF187">
        <v>15194</v>
      </c>
      <c r="DG187">
        <v>207626</v>
      </c>
    </row>
    <row r="188" spans="1:274">
      <c r="A188" t="s">
        <v>15503</v>
      </c>
      <c r="B188">
        <v>7734387354</v>
      </c>
      <c r="C188" t="s">
        <v>3943</v>
      </c>
      <c r="D188" t="s">
        <v>15504</v>
      </c>
      <c r="E188">
        <v>18894468</v>
      </c>
      <c r="F188" t="s">
        <v>8446</v>
      </c>
      <c r="G188" t="s">
        <v>3936</v>
      </c>
      <c r="H188" t="s">
        <v>3931</v>
      </c>
      <c r="I188" t="s">
        <v>3932</v>
      </c>
      <c r="X188">
        <v>157003</v>
      </c>
      <c r="Y188">
        <v>220977</v>
      </c>
      <c r="AF188">
        <v>7409</v>
      </c>
      <c r="AG188">
        <v>7949</v>
      </c>
      <c r="AL188">
        <v>466886</v>
      </c>
      <c r="AM188">
        <v>408287</v>
      </c>
      <c r="AP188">
        <v>57697</v>
      </c>
      <c r="AQ188">
        <v>48691</v>
      </c>
      <c r="BH188">
        <v>202681</v>
      </c>
      <c r="BI188">
        <v>191451</v>
      </c>
      <c r="BL188">
        <v>0</v>
      </c>
      <c r="BM188">
        <v>90000</v>
      </c>
      <c r="BV188">
        <v>15844</v>
      </c>
      <c r="BW188">
        <v>15806</v>
      </c>
      <c r="BX188">
        <v>470470</v>
      </c>
      <c r="BY188">
        <v>388647</v>
      </c>
      <c r="CD188">
        <v>688995</v>
      </c>
      <c r="CE188">
        <v>685904</v>
      </c>
      <c r="CL188">
        <v>5085</v>
      </c>
      <c r="CM188">
        <v>20947</v>
      </c>
      <c r="CN188">
        <v>65525</v>
      </c>
      <c r="CO188">
        <v>42242</v>
      </c>
      <c r="CP188">
        <v>2018</v>
      </c>
      <c r="CQ188">
        <v>11559</v>
      </c>
      <c r="CT188">
        <v>5930</v>
      </c>
      <c r="CU188">
        <v>6123</v>
      </c>
      <c r="CV188">
        <v>59558</v>
      </c>
      <c r="CW188">
        <v>67444</v>
      </c>
      <c r="DD188">
        <v>126804</v>
      </c>
      <c r="DE188">
        <v>187591</v>
      </c>
      <c r="DF188">
        <v>119738</v>
      </c>
      <c r="DG188">
        <v>123760</v>
      </c>
    </row>
    <row r="189" spans="1:274">
      <c r="A189" t="s">
        <v>15505</v>
      </c>
      <c r="B189">
        <v>7730592401</v>
      </c>
      <c r="C189" t="s">
        <v>3943</v>
      </c>
      <c r="D189" t="s">
        <v>15506</v>
      </c>
      <c r="E189">
        <v>18843414</v>
      </c>
      <c r="F189" t="s">
        <v>8449</v>
      </c>
      <c r="G189" t="s">
        <v>3978</v>
      </c>
      <c r="H189" t="s">
        <v>4019</v>
      </c>
      <c r="I189" t="s">
        <v>3932</v>
      </c>
      <c r="T189">
        <v>25656</v>
      </c>
      <c r="U189">
        <v>5839</v>
      </c>
      <c r="X189">
        <v>2170</v>
      </c>
      <c r="Y189">
        <v>1530</v>
      </c>
      <c r="Z189">
        <v>1364</v>
      </c>
      <c r="AA189">
        <v>475</v>
      </c>
      <c r="AD189">
        <v>29190</v>
      </c>
      <c r="AE189">
        <v>7843</v>
      </c>
      <c r="AJ189">
        <v>6002</v>
      </c>
      <c r="AL189">
        <v>33544</v>
      </c>
      <c r="AM189">
        <v>66897</v>
      </c>
      <c r="AN189">
        <v>1360178</v>
      </c>
      <c r="AO189">
        <v>726752</v>
      </c>
      <c r="AP189">
        <v>202049</v>
      </c>
      <c r="AQ189">
        <v>234515</v>
      </c>
      <c r="AR189">
        <v>1622</v>
      </c>
      <c r="AS189">
        <v>241</v>
      </c>
      <c r="AT189">
        <v>1603395</v>
      </c>
      <c r="AU189">
        <v>1028405</v>
      </c>
      <c r="AV189">
        <v>3000</v>
      </c>
      <c r="AW189">
        <v>3000</v>
      </c>
      <c r="BD189">
        <v>450</v>
      </c>
      <c r="BE189">
        <v>450</v>
      </c>
      <c r="BF189">
        <v>1558189</v>
      </c>
      <c r="BG189">
        <v>1004189</v>
      </c>
      <c r="BH189">
        <v>1561639</v>
      </c>
      <c r="BI189">
        <v>1007639</v>
      </c>
      <c r="BN189">
        <v>1223</v>
      </c>
      <c r="BO189">
        <v>68</v>
      </c>
      <c r="BP189">
        <v>924</v>
      </c>
      <c r="BQ189">
        <v>2367</v>
      </c>
      <c r="BT189">
        <v>6873</v>
      </c>
      <c r="BU189">
        <v>68</v>
      </c>
      <c r="BX189">
        <v>63149</v>
      </c>
      <c r="BY189">
        <v>26174</v>
      </c>
      <c r="CB189">
        <v>64073</v>
      </c>
      <c r="CC189">
        <v>28541</v>
      </c>
      <c r="CD189">
        <v>1632585</v>
      </c>
      <c r="CE189">
        <v>1036248</v>
      </c>
      <c r="CH189">
        <v>-431714</v>
      </c>
      <c r="CI189">
        <v>-198326</v>
      </c>
      <c r="CJ189">
        <v>17011</v>
      </c>
      <c r="CK189">
        <v>40133</v>
      </c>
      <c r="CL189">
        <v>1102</v>
      </c>
      <c r="CN189">
        <v>2283007</v>
      </c>
      <c r="CO189">
        <v>1440416</v>
      </c>
      <c r="CP189">
        <v>889119</v>
      </c>
      <c r="CQ189">
        <v>313728</v>
      </c>
      <c r="CR189">
        <v>978083</v>
      </c>
      <c r="CS189">
        <v>968495</v>
      </c>
      <c r="CT189">
        <v>-207610</v>
      </c>
      <c r="CU189">
        <v>-193675</v>
      </c>
      <c r="CV189">
        <v>770441</v>
      </c>
      <c r="CW189">
        <v>774816</v>
      </c>
      <c r="CX189">
        <v>207345</v>
      </c>
      <c r="CY189">
        <v>194331</v>
      </c>
      <c r="CZ189">
        <v>-265</v>
      </c>
      <c r="DA189">
        <v>656</v>
      </c>
      <c r="DB189">
        <v>770441</v>
      </c>
      <c r="DC189">
        <v>774816</v>
      </c>
      <c r="DD189">
        <v>72055</v>
      </c>
      <c r="DE189">
        <v>78501</v>
      </c>
      <c r="DF189">
        <v>503769</v>
      </c>
      <c r="DG189">
        <v>276827</v>
      </c>
      <c r="DH189">
        <v>-431714</v>
      </c>
      <c r="DI189">
        <v>-198326</v>
      </c>
      <c r="DJ189">
        <v>3000</v>
      </c>
      <c r="DK189">
        <v>378098</v>
      </c>
      <c r="DL189">
        <v>381548</v>
      </c>
      <c r="DM189">
        <v>0</v>
      </c>
      <c r="DN189">
        <v>774817</v>
      </c>
      <c r="DO189">
        <v>774817</v>
      </c>
      <c r="DP189">
        <v>770441</v>
      </c>
      <c r="DQ189">
        <v>770441</v>
      </c>
      <c r="DR189">
        <v>3000</v>
      </c>
      <c r="DS189">
        <v>1004189</v>
      </c>
      <c r="DT189">
        <v>1007639</v>
      </c>
      <c r="DU189">
        <v>0</v>
      </c>
      <c r="DV189">
        <v>770441</v>
      </c>
      <c r="DW189">
        <v>770441</v>
      </c>
      <c r="DX189">
        <v>3000</v>
      </c>
      <c r="DY189">
        <v>1558189</v>
      </c>
      <c r="DZ189">
        <v>1561639</v>
      </c>
      <c r="EA189">
        <v>774817</v>
      </c>
      <c r="EB189">
        <v>-148726</v>
      </c>
      <c r="EC189">
        <v>1007639</v>
      </c>
      <c r="ED189">
        <v>-1305</v>
      </c>
      <c r="EE189">
        <v>0</v>
      </c>
      <c r="EF189">
        <v>-1305</v>
      </c>
      <c r="EG189">
        <v>773512</v>
      </c>
      <c r="EH189">
        <v>-148726</v>
      </c>
      <c r="EI189">
        <v>1006334</v>
      </c>
      <c r="EJ189">
        <v>774817</v>
      </c>
      <c r="EK189">
        <v>-148726</v>
      </c>
      <c r="EL189">
        <v>1004189</v>
      </c>
      <c r="EM189">
        <v>-1305</v>
      </c>
      <c r="EN189">
        <v>0</v>
      </c>
      <c r="EO189">
        <v>-1305</v>
      </c>
      <c r="EP189">
        <v>773512</v>
      </c>
      <c r="EQ189">
        <v>-148726</v>
      </c>
      <c r="ER189">
        <v>1002884</v>
      </c>
      <c r="EY189">
        <v>1561639</v>
      </c>
      <c r="EZ189">
        <v>1007639</v>
      </c>
      <c r="FA189">
        <v>10093</v>
      </c>
      <c r="FB189">
        <v>2291</v>
      </c>
      <c r="FC189">
        <v>72625</v>
      </c>
      <c r="FD189">
        <v>75646</v>
      </c>
      <c r="FE189">
        <v>0</v>
      </c>
      <c r="FF189">
        <v>9283</v>
      </c>
      <c r="FG189">
        <v>10093</v>
      </c>
      <c r="FH189">
        <v>2291</v>
      </c>
      <c r="FI189">
        <v>184028</v>
      </c>
      <c r="FJ189">
        <v>125672</v>
      </c>
      <c r="FK189">
        <v>430898</v>
      </c>
      <c r="FL189">
        <v>230686</v>
      </c>
      <c r="FM189">
        <v>36817</v>
      </c>
      <c r="FN189">
        <v>22043</v>
      </c>
      <c r="FQ189">
        <v>176398</v>
      </c>
      <c r="FR189">
        <v>227334</v>
      </c>
      <c r="FS189">
        <v>7420</v>
      </c>
      <c r="FT189">
        <v>3886</v>
      </c>
      <c r="FU189">
        <v>-915151</v>
      </c>
      <c r="FV189">
        <v>-564048</v>
      </c>
      <c r="GA189">
        <v>1046747</v>
      </c>
      <c r="GB189">
        <v>795217</v>
      </c>
      <c r="GE189">
        <v>-173935</v>
      </c>
      <c r="GF189">
        <v>-123381</v>
      </c>
      <c r="GG189">
        <v>-42339</v>
      </c>
      <c r="GH189">
        <v>107788</v>
      </c>
      <c r="GI189">
        <v>234515</v>
      </c>
      <c r="GJ189">
        <v>125972</v>
      </c>
      <c r="GK189">
        <v>202050</v>
      </c>
      <c r="GL189">
        <v>234516</v>
      </c>
      <c r="GM189">
        <v>0</v>
      </c>
      <c r="GN189">
        <v>0</v>
      </c>
      <c r="GO189">
        <v>-32</v>
      </c>
      <c r="GP189">
        <v>-4</v>
      </c>
      <c r="GS189">
        <v>450</v>
      </c>
      <c r="GT189">
        <v>0</v>
      </c>
      <c r="GU189">
        <v>148725</v>
      </c>
      <c r="GV189">
        <v>148725</v>
      </c>
      <c r="GW189">
        <v>147420</v>
      </c>
      <c r="GX189">
        <v>147420</v>
      </c>
      <c r="GY189">
        <v>450</v>
      </c>
      <c r="GZ189">
        <v>0</v>
      </c>
      <c r="HA189">
        <v>216441</v>
      </c>
      <c r="HB189">
        <v>216441</v>
      </c>
      <c r="HC189">
        <v>216150</v>
      </c>
      <c r="HD189">
        <v>216150</v>
      </c>
      <c r="HE189">
        <v>450</v>
      </c>
      <c r="HH189">
        <v>2213066</v>
      </c>
      <c r="HI189">
        <v>1158259</v>
      </c>
      <c r="HJ189">
        <v>649809</v>
      </c>
      <c r="HM189">
        <v>184028</v>
      </c>
      <c r="HN189">
        <v>125672</v>
      </c>
      <c r="HO189">
        <v>9874</v>
      </c>
      <c r="HP189">
        <v>756</v>
      </c>
      <c r="IB189">
        <v>1448912</v>
      </c>
      <c r="IF189">
        <v>640</v>
      </c>
      <c r="IL189">
        <v>291</v>
      </c>
      <c r="IM189">
        <v>291</v>
      </c>
      <c r="JM189">
        <v>1305</v>
      </c>
      <c r="JN189">
        <v>1305</v>
      </c>
    </row>
    <row r="190" spans="1:274">
      <c r="A190" t="s">
        <v>8450</v>
      </c>
      <c r="B190">
        <v>2632109422</v>
      </c>
      <c r="C190" t="s">
        <v>8451</v>
      </c>
      <c r="D190" t="s">
        <v>15507</v>
      </c>
      <c r="E190">
        <v>16982804</v>
      </c>
      <c r="F190" t="s">
        <v>8453</v>
      </c>
      <c r="G190" t="s">
        <v>3936</v>
      </c>
      <c r="H190" t="s">
        <v>3931</v>
      </c>
      <c r="I190" t="s">
        <v>3932</v>
      </c>
      <c r="T190">
        <v>50</v>
      </c>
      <c r="U190">
        <v>50</v>
      </c>
      <c r="X190">
        <v>45</v>
      </c>
      <c r="Y190">
        <v>45</v>
      </c>
      <c r="AF190">
        <v>0</v>
      </c>
      <c r="AG190">
        <v>47</v>
      </c>
      <c r="AL190">
        <v>53741</v>
      </c>
      <c r="AM190">
        <v>51409</v>
      </c>
      <c r="AP190">
        <v>3155</v>
      </c>
      <c r="AQ190">
        <v>1616</v>
      </c>
      <c r="BH190">
        <v>34958</v>
      </c>
      <c r="BI190">
        <v>36495</v>
      </c>
      <c r="BL190">
        <v>20986</v>
      </c>
      <c r="BM190">
        <v>15008</v>
      </c>
      <c r="BX190">
        <v>1047</v>
      </c>
      <c r="BY190">
        <v>1664</v>
      </c>
      <c r="CD190">
        <v>56991</v>
      </c>
      <c r="CE190">
        <v>53167</v>
      </c>
      <c r="CL190">
        <v>0</v>
      </c>
      <c r="CM190">
        <v>396</v>
      </c>
      <c r="CN190">
        <v>2780</v>
      </c>
      <c r="CO190">
        <v>1080</v>
      </c>
      <c r="CP190">
        <v>256</v>
      </c>
      <c r="CQ190">
        <v>79</v>
      </c>
      <c r="CT190">
        <v>83</v>
      </c>
      <c r="CU190">
        <v>74</v>
      </c>
      <c r="CV190">
        <v>431</v>
      </c>
      <c r="CW190">
        <v>236</v>
      </c>
      <c r="DD190">
        <v>158</v>
      </c>
      <c r="DE190">
        <v>710</v>
      </c>
      <c r="DF190">
        <v>2168</v>
      </c>
      <c r="DG190">
        <v>1005</v>
      </c>
      <c r="DJ190">
        <v>10</v>
      </c>
      <c r="DL190">
        <v>0</v>
      </c>
      <c r="DR190">
        <v>10</v>
      </c>
      <c r="DT190">
        <v>0</v>
      </c>
      <c r="DX190">
        <v>10</v>
      </c>
      <c r="DZ190">
        <v>0</v>
      </c>
      <c r="EY190">
        <v>34958</v>
      </c>
      <c r="EZ190">
        <v>36253</v>
      </c>
    </row>
    <row r="191" spans="1:274">
      <c r="A191" t="s">
        <v>15508</v>
      </c>
      <c r="B191">
        <v>1831191109</v>
      </c>
      <c r="C191" t="s">
        <v>4014</v>
      </c>
      <c r="D191" t="s">
        <v>1323</v>
      </c>
      <c r="E191">
        <v>18597922</v>
      </c>
      <c r="F191" t="s">
        <v>8455</v>
      </c>
      <c r="G191" t="s">
        <v>3936</v>
      </c>
      <c r="H191" t="s">
        <v>3931</v>
      </c>
      <c r="I191" t="s">
        <v>3932</v>
      </c>
      <c r="T191">
        <v>239400</v>
      </c>
      <c r="Z191">
        <v>4</v>
      </c>
      <c r="AA191">
        <v>4</v>
      </c>
      <c r="AD191">
        <v>239404</v>
      </c>
      <c r="AE191">
        <v>4</v>
      </c>
      <c r="AF191">
        <v>56636</v>
      </c>
      <c r="AG191">
        <v>89</v>
      </c>
      <c r="AJ191">
        <v>15021</v>
      </c>
      <c r="AL191">
        <v>109735</v>
      </c>
      <c r="AM191">
        <v>65968</v>
      </c>
      <c r="AN191">
        <v>491625</v>
      </c>
      <c r="AO191">
        <v>656911</v>
      </c>
      <c r="AP191">
        <v>52934</v>
      </c>
      <c r="AQ191">
        <v>271976</v>
      </c>
      <c r="AR191">
        <v>36</v>
      </c>
      <c r="AS191">
        <v>26</v>
      </c>
      <c r="AT191">
        <v>725987</v>
      </c>
      <c r="AU191">
        <v>994970</v>
      </c>
      <c r="AV191">
        <v>10500</v>
      </c>
      <c r="AW191">
        <v>10500</v>
      </c>
      <c r="BF191">
        <v>601357</v>
      </c>
      <c r="BG191">
        <v>448824</v>
      </c>
      <c r="BH191">
        <v>611857</v>
      </c>
      <c r="BI191">
        <v>459324</v>
      </c>
      <c r="BL191">
        <v>190500</v>
      </c>
      <c r="BM191">
        <v>290500</v>
      </c>
      <c r="BP191">
        <v>19</v>
      </c>
      <c r="BQ191">
        <v>19</v>
      </c>
      <c r="BT191">
        <v>190500</v>
      </c>
      <c r="BU191">
        <v>290500</v>
      </c>
      <c r="BV191">
        <v>86117</v>
      </c>
      <c r="BW191">
        <v>176701</v>
      </c>
      <c r="BX191">
        <v>76898</v>
      </c>
      <c r="BY191">
        <v>68430</v>
      </c>
      <c r="CB191">
        <v>163034</v>
      </c>
      <c r="CC191">
        <v>245150</v>
      </c>
      <c r="CD191">
        <v>965391</v>
      </c>
      <c r="CE191">
        <v>994974</v>
      </c>
      <c r="CF191">
        <v>834</v>
      </c>
      <c r="CG191">
        <v>732</v>
      </c>
      <c r="CH191">
        <v>78371</v>
      </c>
      <c r="CI191">
        <v>45485</v>
      </c>
      <c r="CJ191">
        <v>83337</v>
      </c>
      <c r="CK191">
        <v>81462</v>
      </c>
      <c r="CL191">
        <v>39195</v>
      </c>
      <c r="CM191">
        <v>31489</v>
      </c>
      <c r="CN191">
        <v>62081</v>
      </c>
      <c r="CO191">
        <v>475144</v>
      </c>
      <c r="CP191">
        <v>9237</v>
      </c>
      <c r="CQ191">
        <v>268555</v>
      </c>
      <c r="CR191">
        <v>175357</v>
      </c>
      <c r="CS191">
        <v>302047</v>
      </c>
      <c r="CT191">
        <v>-22824</v>
      </c>
      <c r="CU191">
        <v>-17610</v>
      </c>
      <c r="CV191">
        <v>152533</v>
      </c>
      <c r="CW191">
        <v>284437</v>
      </c>
      <c r="CX191">
        <v>22824</v>
      </c>
      <c r="CY191">
        <v>17611</v>
      </c>
      <c r="CZ191">
        <v>0</v>
      </c>
      <c r="DA191">
        <v>1</v>
      </c>
      <c r="DB191">
        <v>152533</v>
      </c>
      <c r="DC191">
        <v>284437</v>
      </c>
      <c r="DD191">
        <v>138976</v>
      </c>
      <c r="DE191">
        <v>183273</v>
      </c>
      <c r="DF191">
        <v>59771</v>
      </c>
      <c r="DG191">
        <v>137056</v>
      </c>
      <c r="DH191">
        <v>79205</v>
      </c>
      <c r="DI191">
        <v>46217</v>
      </c>
      <c r="DJ191">
        <v>10500</v>
      </c>
      <c r="DK191">
        <v>164387</v>
      </c>
      <c r="DL191">
        <v>174887</v>
      </c>
      <c r="DM191">
        <v>0</v>
      </c>
      <c r="DN191">
        <v>284437</v>
      </c>
      <c r="DO191">
        <v>284437</v>
      </c>
      <c r="DP191">
        <v>152533</v>
      </c>
      <c r="DQ191">
        <v>152533</v>
      </c>
      <c r="DR191">
        <v>10500</v>
      </c>
      <c r="DS191">
        <v>448824</v>
      </c>
      <c r="DT191">
        <v>459324</v>
      </c>
      <c r="DU191">
        <v>0</v>
      </c>
      <c r="DV191">
        <v>152533</v>
      </c>
      <c r="DW191">
        <v>152533</v>
      </c>
      <c r="DX191">
        <v>10500</v>
      </c>
      <c r="DY191">
        <v>601357</v>
      </c>
      <c r="DZ191">
        <v>611857</v>
      </c>
      <c r="EY191">
        <v>611857</v>
      </c>
      <c r="EZ191">
        <v>459324</v>
      </c>
      <c r="FA191">
        <v>0</v>
      </c>
      <c r="FB191">
        <v>365000</v>
      </c>
      <c r="FE191">
        <v>0</v>
      </c>
      <c r="FF191">
        <v>209994</v>
      </c>
      <c r="FG191">
        <v>157173</v>
      </c>
      <c r="FH191">
        <v>218099</v>
      </c>
      <c r="FI191">
        <v>200000</v>
      </c>
      <c r="FJ191">
        <v>2000</v>
      </c>
      <c r="FK191">
        <v>52978</v>
      </c>
      <c r="FL191">
        <v>2161</v>
      </c>
      <c r="FM191">
        <v>341</v>
      </c>
      <c r="FN191">
        <v>334</v>
      </c>
      <c r="FO191">
        <v>29188</v>
      </c>
      <c r="FP191">
        <v>13441</v>
      </c>
      <c r="FQ191">
        <v>21754</v>
      </c>
      <c r="FR191">
        <v>16724</v>
      </c>
      <c r="FS191">
        <v>8375</v>
      </c>
      <c r="FT191">
        <v>250840</v>
      </c>
      <c r="FU191">
        <v>44537</v>
      </c>
      <c r="FV191">
        <v>144593</v>
      </c>
      <c r="FY191">
        <v>206298</v>
      </c>
      <c r="GA191">
        <v>-63579</v>
      </c>
      <c r="GB191">
        <v>-352000</v>
      </c>
      <c r="GC191">
        <v>200000</v>
      </c>
      <c r="GD191">
        <v>2000</v>
      </c>
      <c r="GE191">
        <v>-200000</v>
      </c>
      <c r="GF191">
        <v>363000</v>
      </c>
      <c r="GG191">
        <v>-219042</v>
      </c>
      <c r="GH191">
        <v>155593</v>
      </c>
      <c r="GI191">
        <v>271976</v>
      </c>
      <c r="GJ191">
        <v>116383</v>
      </c>
      <c r="GK191">
        <v>52934</v>
      </c>
      <c r="GL191">
        <v>271976</v>
      </c>
      <c r="HH191">
        <v>203400</v>
      </c>
      <c r="HI191">
        <v>88180</v>
      </c>
      <c r="HJ191">
        <v>430000</v>
      </c>
      <c r="HK191">
        <v>0</v>
      </c>
      <c r="HL191">
        <v>365000</v>
      </c>
      <c r="HV191">
        <v>27499</v>
      </c>
      <c r="IB191">
        <v>78000</v>
      </c>
    </row>
    <row r="192" spans="1:274">
      <c r="A192" t="s">
        <v>15509</v>
      </c>
      <c r="B192">
        <v>5503096629</v>
      </c>
      <c r="C192" t="s">
        <v>8457</v>
      </c>
      <c r="D192" t="s">
        <v>1330</v>
      </c>
      <c r="E192">
        <v>18652678</v>
      </c>
      <c r="F192" t="s">
        <v>8459</v>
      </c>
      <c r="G192" t="s">
        <v>3978</v>
      </c>
      <c r="H192" t="s">
        <v>3931</v>
      </c>
      <c r="I192" t="s">
        <v>3932</v>
      </c>
      <c r="T192">
        <v>10198</v>
      </c>
      <c r="U192">
        <v>0</v>
      </c>
      <c r="X192">
        <v>8232</v>
      </c>
      <c r="Y192">
        <v>8879</v>
      </c>
      <c r="AD192">
        <v>18430</v>
      </c>
      <c r="AE192">
        <v>8879</v>
      </c>
      <c r="AF192">
        <v>0</v>
      </c>
      <c r="AG192">
        <v>51</v>
      </c>
      <c r="AL192">
        <v>8640</v>
      </c>
      <c r="AM192">
        <v>7292</v>
      </c>
      <c r="AN192">
        <v>68063</v>
      </c>
      <c r="AO192">
        <v>42391</v>
      </c>
      <c r="AP192">
        <v>1800</v>
      </c>
      <c r="AQ192">
        <v>13678</v>
      </c>
      <c r="AR192">
        <v>226</v>
      </c>
      <c r="AT192">
        <v>78729</v>
      </c>
      <c r="AU192">
        <v>63412</v>
      </c>
      <c r="AV192">
        <v>50</v>
      </c>
      <c r="AW192">
        <v>50</v>
      </c>
      <c r="BF192">
        <v>67611</v>
      </c>
      <c r="BG192">
        <v>52975</v>
      </c>
      <c r="BH192">
        <v>67661</v>
      </c>
      <c r="BI192">
        <v>53025</v>
      </c>
      <c r="BL192">
        <v>12112</v>
      </c>
      <c r="BM192">
        <v>2434</v>
      </c>
      <c r="BT192">
        <v>12112</v>
      </c>
      <c r="BU192">
        <v>2434</v>
      </c>
      <c r="BV192">
        <v>207</v>
      </c>
      <c r="BW192">
        <v>0</v>
      </c>
      <c r="BX192">
        <v>17179</v>
      </c>
      <c r="BY192">
        <v>16832</v>
      </c>
      <c r="CB192">
        <v>17386</v>
      </c>
      <c r="CC192">
        <v>16832</v>
      </c>
      <c r="CD192">
        <v>97159</v>
      </c>
      <c r="CE192">
        <v>72291</v>
      </c>
      <c r="CF192">
        <v>15326</v>
      </c>
      <c r="CG192">
        <v>0</v>
      </c>
      <c r="CH192">
        <v>17180</v>
      </c>
      <c r="CI192">
        <v>17055</v>
      </c>
      <c r="CJ192">
        <v>2010</v>
      </c>
      <c r="CK192">
        <v>1018</v>
      </c>
      <c r="CL192">
        <v>1057</v>
      </c>
      <c r="CM192">
        <v>480</v>
      </c>
      <c r="CN192">
        <v>8</v>
      </c>
      <c r="CO192">
        <v>28</v>
      </c>
      <c r="CP192">
        <v>1442</v>
      </c>
      <c r="CQ192">
        <v>4213</v>
      </c>
      <c r="CR192">
        <v>16699</v>
      </c>
      <c r="CS192">
        <v>13408</v>
      </c>
      <c r="CV192">
        <v>15636</v>
      </c>
      <c r="CW192">
        <v>12394</v>
      </c>
      <c r="DB192">
        <v>15636</v>
      </c>
      <c r="DC192">
        <v>12394</v>
      </c>
      <c r="DD192">
        <v>32506</v>
      </c>
      <c r="DE192">
        <v>30222</v>
      </c>
      <c r="DF192">
        <v>0</v>
      </c>
      <c r="DG192">
        <v>13167</v>
      </c>
      <c r="DH192">
        <v>32506</v>
      </c>
      <c r="DI192">
        <v>17055</v>
      </c>
      <c r="GO192">
        <v>-1063</v>
      </c>
      <c r="GP192">
        <v>-1014</v>
      </c>
    </row>
    <row r="193" spans="1:274">
      <c r="A193" t="s">
        <v>15510</v>
      </c>
      <c r="B193">
        <v>1660244037</v>
      </c>
      <c r="C193" t="s">
        <v>4191</v>
      </c>
      <c r="D193" t="s">
        <v>1337</v>
      </c>
      <c r="E193">
        <v>18970878</v>
      </c>
      <c r="F193" t="s">
        <v>8462</v>
      </c>
      <c r="G193" t="s">
        <v>3936</v>
      </c>
      <c r="H193" t="s">
        <v>4030</v>
      </c>
      <c r="I193" t="s">
        <v>3932</v>
      </c>
      <c r="X193">
        <v>281355</v>
      </c>
      <c r="Y193">
        <v>283400</v>
      </c>
      <c r="AD193">
        <v>281355</v>
      </c>
      <c r="AE193">
        <v>283400</v>
      </c>
      <c r="AF193">
        <v>0</v>
      </c>
      <c r="AG193">
        <v>73</v>
      </c>
      <c r="AJ193">
        <v>0</v>
      </c>
      <c r="AK193">
        <v>13</v>
      </c>
      <c r="AL193">
        <v>36481</v>
      </c>
      <c r="AM193">
        <v>38029</v>
      </c>
      <c r="AN193">
        <v>2150</v>
      </c>
      <c r="AP193">
        <v>67</v>
      </c>
      <c r="AQ193">
        <v>433</v>
      </c>
      <c r="AT193">
        <v>38698</v>
      </c>
      <c r="AU193">
        <v>38548</v>
      </c>
      <c r="AV193">
        <v>330011</v>
      </c>
      <c r="AW193">
        <v>330011</v>
      </c>
      <c r="BF193">
        <v>-330847</v>
      </c>
      <c r="BG193">
        <v>-320900</v>
      </c>
      <c r="BH193">
        <v>-836</v>
      </c>
      <c r="BI193">
        <v>9111</v>
      </c>
      <c r="BL193">
        <v>185194</v>
      </c>
      <c r="BM193">
        <v>184894</v>
      </c>
      <c r="BT193">
        <v>185194</v>
      </c>
      <c r="BU193">
        <v>184894</v>
      </c>
      <c r="BV193">
        <v>134516</v>
      </c>
      <c r="BW193">
        <v>127012</v>
      </c>
      <c r="BX193">
        <v>1179</v>
      </c>
      <c r="BY193">
        <v>931</v>
      </c>
      <c r="CB193">
        <v>135695</v>
      </c>
      <c r="CC193">
        <v>127943</v>
      </c>
      <c r="CD193">
        <v>320053</v>
      </c>
      <c r="CE193">
        <v>321948</v>
      </c>
      <c r="CF193">
        <v>395</v>
      </c>
      <c r="CH193">
        <v>-395</v>
      </c>
      <c r="CJ193">
        <v>322</v>
      </c>
      <c r="CK193">
        <v>359</v>
      </c>
      <c r="CL193">
        <v>7504</v>
      </c>
      <c r="CM193">
        <v>22449</v>
      </c>
      <c r="CN193">
        <v>3025</v>
      </c>
      <c r="CO193">
        <v>4044</v>
      </c>
      <c r="CP193">
        <v>5395</v>
      </c>
      <c r="CQ193">
        <v>9508</v>
      </c>
      <c r="CR193">
        <v>-9947</v>
      </c>
      <c r="CS193">
        <v>-27554</v>
      </c>
      <c r="CV193">
        <v>-9947</v>
      </c>
      <c r="CW193">
        <v>-27625</v>
      </c>
      <c r="DB193">
        <v>-9947</v>
      </c>
      <c r="DC193">
        <v>-27625</v>
      </c>
      <c r="DJ193">
        <v>11</v>
      </c>
      <c r="DK193">
        <v>-293275</v>
      </c>
      <c r="DL193">
        <v>-293264</v>
      </c>
      <c r="DM193">
        <v>330000</v>
      </c>
      <c r="DO193">
        <v>330000</v>
      </c>
      <c r="DR193">
        <v>330011</v>
      </c>
      <c r="DS193">
        <v>-320900</v>
      </c>
      <c r="DT193">
        <v>9111</v>
      </c>
      <c r="DX193">
        <v>330011</v>
      </c>
      <c r="DY193">
        <v>-330847</v>
      </c>
      <c r="DZ193">
        <v>-836</v>
      </c>
      <c r="EY193">
        <v>-836</v>
      </c>
      <c r="EZ193">
        <v>9111</v>
      </c>
      <c r="FA193">
        <v>700</v>
      </c>
      <c r="FB193">
        <v>165</v>
      </c>
      <c r="FC193">
        <v>100</v>
      </c>
      <c r="FI193">
        <v>0</v>
      </c>
      <c r="FJ193">
        <v>13270</v>
      </c>
      <c r="FK193">
        <v>362</v>
      </c>
      <c r="FL193">
        <v>610</v>
      </c>
      <c r="FM193">
        <v>260</v>
      </c>
      <c r="FN193">
        <v>554</v>
      </c>
      <c r="FO193">
        <v>0</v>
      </c>
      <c r="FP193">
        <v>28086</v>
      </c>
      <c r="FQ193">
        <v>0</v>
      </c>
      <c r="FR193">
        <v>5196</v>
      </c>
      <c r="FS193">
        <v>197</v>
      </c>
      <c r="FT193">
        <v>1423</v>
      </c>
      <c r="FU193">
        <v>-719</v>
      </c>
      <c r="FV193">
        <v>-35869</v>
      </c>
      <c r="GA193">
        <v>-450</v>
      </c>
      <c r="GB193">
        <v>48625</v>
      </c>
      <c r="GC193">
        <v>0</v>
      </c>
      <c r="GD193">
        <v>13270</v>
      </c>
      <c r="GE193">
        <v>700</v>
      </c>
      <c r="GF193">
        <v>-13105</v>
      </c>
      <c r="GG193">
        <v>-469</v>
      </c>
      <c r="GH193">
        <v>-349</v>
      </c>
      <c r="GI193">
        <v>433</v>
      </c>
      <c r="GJ193">
        <v>782</v>
      </c>
      <c r="GK193">
        <v>67</v>
      </c>
      <c r="GL193">
        <v>433</v>
      </c>
      <c r="GM193">
        <v>0</v>
      </c>
      <c r="GN193">
        <v>0</v>
      </c>
      <c r="GO193">
        <v>0</v>
      </c>
      <c r="GP193">
        <v>-71</v>
      </c>
      <c r="GT193">
        <v>0</v>
      </c>
      <c r="GU193">
        <v>27625</v>
      </c>
      <c r="GV193">
        <v>27625</v>
      </c>
      <c r="GZ193">
        <v>0</v>
      </c>
      <c r="HA193">
        <v>9947</v>
      </c>
      <c r="HB193">
        <v>9947</v>
      </c>
      <c r="HH193">
        <v>666</v>
      </c>
      <c r="HI193">
        <v>1116</v>
      </c>
      <c r="HJ193">
        <v>100</v>
      </c>
      <c r="HK193">
        <v>700</v>
      </c>
      <c r="HL193">
        <v>165</v>
      </c>
      <c r="HO193">
        <v>103</v>
      </c>
      <c r="HV193">
        <v>0</v>
      </c>
      <c r="HW193">
        <v>733</v>
      </c>
      <c r="HZ193">
        <v>27625</v>
      </c>
      <c r="IA193">
        <v>27625</v>
      </c>
      <c r="IB193">
        <v>47992</v>
      </c>
      <c r="IP193">
        <v>9947</v>
      </c>
      <c r="IQ193">
        <v>9947</v>
      </c>
    </row>
    <row r="194" spans="1:274">
      <c r="A194" t="s">
        <v>15511</v>
      </c>
      <c r="B194">
        <v>1831161312</v>
      </c>
      <c r="C194" t="s">
        <v>4014</v>
      </c>
      <c r="D194" t="s">
        <v>15512</v>
      </c>
      <c r="E194">
        <v>18761858</v>
      </c>
      <c r="F194" t="s">
        <v>8464</v>
      </c>
      <c r="G194" t="s">
        <v>3936</v>
      </c>
      <c r="H194" t="s">
        <v>3931</v>
      </c>
      <c r="I194" t="s">
        <v>3932</v>
      </c>
      <c r="AF194">
        <v>234</v>
      </c>
      <c r="AG194">
        <v>234</v>
      </c>
      <c r="AL194">
        <v>134815</v>
      </c>
      <c r="AM194">
        <v>80043</v>
      </c>
      <c r="AP194">
        <v>25458</v>
      </c>
      <c r="AQ194">
        <v>21118</v>
      </c>
      <c r="BH194">
        <v>136765</v>
      </c>
      <c r="BI194">
        <v>77326</v>
      </c>
      <c r="BL194">
        <v>21</v>
      </c>
      <c r="BM194">
        <v>21</v>
      </c>
      <c r="BV194">
        <v>0</v>
      </c>
      <c r="BW194">
        <v>586</v>
      </c>
      <c r="BX194">
        <v>23721</v>
      </c>
      <c r="BY194">
        <v>23462</v>
      </c>
      <c r="CD194">
        <v>160507</v>
      </c>
      <c r="CE194">
        <v>101395</v>
      </c>
      <c r="CN194">
        <v>2603</v>
      </c>
      <c r="CO194">
        <v>189</v>
      </c>
      <c r="CP194">
        <v>-6082</v>
      </c>
      <c r="CQ194">
        <v>-2838</v>
      </c>
      <c r="CT194">
        <v>-2804</v>
      </c>
      <c r="CU194">
        <v>-2434</v>
      </c>
      <c r="CV194">
        <v>59439</v>
      </c>
      <c r="CW194">
        <v>51698</v>
      </c>
      <c r="DD194">
        <v>77938</v>
      </c>
      <c r="DE194">
        <v>63497</v>
      </c>
      <c r="DF194">
        <v>-12216</v>
      </c>
      <c r="DG194">
        <v>-6716</v>
      </c>
    </row>
    <row r="195" spans="1:274">
      <c r="A195" t="s">
        <v>15513</v>
      </c>
      <c r="B195">
        <v>7727806036</v>
      </c>
      <c r="C195" t="s">
        <v>4066</v>
      </c>
      <c r="D195" t="s">
        <v>15514</v>
      </c>
      <c r="E195">
        <v>17707891</v>
      </c>
      <c r="F195" t="s">
        <v>8466</v>
      </c>
      <c r="G195" t="s">
        <v>3936</v>
      </c>
      <c r="H195" t="s">
        <v>3931</v>
      </c>
      <c r="I195" t="s">
        <v>3932</v>
      </c>
      <c r="T195">
        <v>3957</v>
      </c>
      <c r="U195">
        <v>4626</v>
      </c>
      <c r="X195">
        <v>20</v>
      </c>
      <c r="Y195">
        <v>27</v>
      </c>
      <c r="AL195">
        <v>133252</v>
      </c>
      <c r="AM195">
        <v>100970</v>
      </c>
      <c r="AP195">
        <v>1107</v>
      </c>
      <c r="AQ195">
        <v>5689</v>
      </c>
      <c r="BH195">
        <v>137029</v>
      </c>
      <c r="BI195">
        <v>110639</v>
      </c>
      <c r="BX195">
        <v>1306</v>
      </c>
      <c r="BY195">
        <v>674</v>
      </c>
      <c r="CD195">
        <v>138335</v>
      </c>
      <c r="CE195">
        <v>111313</v>
      </c>
      <c r="CN195">
        <v>40251</v>
      </c>
      <c r="CO195">
        <v>58006</v>
      </c>
      <c r="CP195">
        <v>6178</v>
      </c>
      <c r="CQ195">
        <v>7542</v>
      </c>
      <c r="CT195">
        <v>552</v>
      </c>
      <c r="CU195">
        <v>1610</v>
      </c>
      <c r="CV195">
        <v>30674</v>
      </c>
      <c r="CW195">
        <v>59477</v>
      </c>
      <c r="DD195">
        <v>42528</v>
      </c>
      <c r="DE195">
        <v>61907</v>
      </c>
      <c r="DF195">
        <v>45375</v>
      </c>
      <c r="DG195">
        <v>51284</v>
      </c>
    </row>
    <row r="196" spans="1:274">
      <c r="A196" t="s">
        <v>15515</v>
      </c>
      <c r="B196">
        <v>7806547391</v>
      </c>
      <c r="C196" t="s">
        <v>4117</v>
      </c>
      <c r="D196" t="s">
        <v>15516</v>
      </c>
      <c r="E196">
        <v>19340364</v>
      </c>
      <c r="F196" t="s">
        <v>8469</v>
      </c>
      <c r="G196" t="s">
        <v>3936</v>
      </c>
      <c r="H196" t="s">
        <v>3931</v>
      </c>
      <c r="I196" t="s">
        <v>3932</v>
      </c>
      <c r="T196">
        <v>2471</v>
      </c>
      <c r="U196">
        <v>4216</v>
      </c>
      <c r="X196">
        <v>323422</v>
      </c>
      <c r="Y196">
        <v>306765</v>
      </c>
      <c r="Z196">
        <v>539</v>
      </c>
      <c r="AA196">
        <v>122</v>
      </c>
      <c r="AD196">
        <v>326432</v>
      </c>
      <c r="AE196">
        <v>311103</v>
      </c>
      <c r="AF196">
        <v>27021</v>
      </c>
      <c r="AG196">
        <v>26013</v>
      </c>
      <c r="AL196">
        <v>87620</v>
      </c>
      <c r="AM196">
        <v>67676</v>
      </c>
      <c r="AN196">
        <v>18804</v>
      </c>
      <c r="AO196">
        <v>28935</v>
      </c>
      <c r="AP196">
        <v>1351</v>
      </c>
      <c r="AQ196">
        <v>1180</v>
      </c>
      <c r="AR196">
        <v>44</v>
      </c>
      <c r="AS196">
        <v>117</v>
      </c>
      <c r="AT196">
        <v>134840</v>
      </c>
      <c r="AU196">
        <v>123921</v>
      </c>
      <c r="AV196">
        <v>1000</v>
      </c>
      <c r="AW196">
        <v>1000</v>
      </c>
      <c r="BB196">
        <v>12000</v>
      </c>
      <c r="BC196">
        <v>12000</v>
      </c>
      <c r="BF196">
        <v>233067</v>
      </c>
      <c r="BG196">
        <v>201805</v>
      </c>
      <c r="BH196">
        <v>246067</v>
      </c>
      <c r="BI196">
        <v>214805</v>
      </c>
      <c r="BL196">
        <v>160500</v>
      </c>
      <c r="BM196">
        <v>179150</v>
      </c>
      <c r="BP196">
        <v>3118</v>
      </c>
      <c r="BQ196">
        <v>1036</v>
      </c>
      <c r="BR196">
        <v>2425</v>
      </c>
      <c r="BT196">
        <v>201834</v>
      </c>
      <c r="BU196">
        <v>209270</v>
      </c>
      <c r="BV196">
        <v>0</v>
      </c>
      <c r="BX196">
        <v>7828</v>
      </c>
      <c r="BY196">
        <v>9913</v>
      </c>
      <c r="CB196">
        <v>13371</v>
      </c>
      <c r="CC196">
        <v>10949</v>
      </c>
      <c r="CD196">
        <v>461272</v>
      </c>
      <c r="CE196">
        <v>435024</v>
      </c>
      <c r="CF196">
        <v>35950</v>
      </c>
      <c r="CG196">
        <v>30693</v>
      </c>
      <c r="CH196">
        <v>88196</v>
      </c>
      <c r="CI196">
        <v>158606</v>
      </c>
      <c r="CJ196">
        <v>69297</v>
      </c>
      <c r="CK196">
        <v>35404</v>
      </c>
      <c r="CL196">
        <v>76165</v>
      </c>
      <c r="CM196">
        <v>52651</v>
      </c>
      <c r="CN196">
        <v>52419</v>
      </c>
      <c r="CO196">
        <v>60528</v>
      </c>
      <c r="CP196">
        <v>85839</v>
      </c>
      <c r="CQ196">
        <v>58638</v>
      </c>
      <c r="CR196">
        <v>47908</v>
      </c>
      <c r="CS196">
        <v>143249</v>
      </c>
      <c r="CT196">
        <v>-16642</v>
      </c>
      <c r="CU196">
        <v>-25984</v>
      </c>
      <c r="CV196">
        <v>31262</v>
      </c>
      <c r="CW196">
        <v>117265</v>
      </c>
      <c r="CX196">
        <v>417</v>
      </c>
      <c r="CY196">
        <v>25984</v>
      </c>
      <c r="DB196">
        <v>31262</v>
      </c>
      <c r="DC196">
        <v>117265</v>
      </c>
      <c r="DD196">
        <v>231492</v>
      </c>
      <c r="DE196">
        <v>367508</v>
      </c>
      <c r="DF196">
        <v>107346</v>
      </c>
      <c r="DG196">
        <v>178209</v>
      </c>
      <c r="DH196">
        <v>124146</v>
      </c>
      <c r="DI196">
        <v>189299</v>
      </c>
      <c r="DJ196">
        <v>1000</v>
      </c>
      <c r="DK196">
        <v>99637</v>
      </c>
      <c r="DL196">
        <v>112637</v>
      </c>
      <c r="DM196">
        <v>0</v>
      </c>
      <c r="DN196">
        <v>117265</v>
      </c>
      <c r="DO196">
        <v>117265</v>
      </c>
      <c r="DP196">
        <v>31262</v>
      </c>
      <c r="DQ196">
        <v>31262</v>
      </c>
      <c r="DR196">
        <v>1000</v>
      </c>
      <c r="DS196">
        <v>201805</v>
      </c>
      <c r="DT196">
        <v>214805</v>
      </c>
      <c r="DU196">
        <v>0</v>
      </c>
      <c r="DV196">
        <v>31262</v>
      </c>
      <c r="DW196">
        <v>31262</v>
      </c>
      <c r="DX196">
        <v>1000</v>
      </c>
      <c r="DY196">
        <v>233067</v>
      </c>
      <c r="DZ196">
        <v>246067</v>
      </c>
      <c r="EY196">
        <v>246067</v>
      </c>
      <c r="EZ196">
        <v>214805</v>
      </c>
      <c r="FA196">
        <v>78250</v>
      </c>
      <c r="FB196">
        <v>132250</v>
      </c>
      <c r="FC196">
        <v>31672</v>
      </c>
      <c r="FD196">
        <v>67353</v>
      </c>
      <c r="FG196">
        <v>3819</v>
      </c>
      <c r="FH196">
        <v>1498</v>
      </c>
      <c r="FI196">
        <v>94090</v>
      </c>
      <c r="FJ196">
        <v>127650</v>
      </c>
      <c r="FK196">
        <v>6744</v>
      </c>
      <c r="FL196">
        <v>42464</v>
      </c>
      <c r="FM196">
        <v>27161</v>
      </c>
      <c r="FN196">
        <v>25556</v>
      </c>
      <c r="FO196">
        <v>21614</v>
      </c>
      <c r="FP196">
        <v>40079</v>
      </c>
      <c r="FQ196">
        <v>14706</v>
      </c>
      <c r="FR196">
        <v>27257</v>
      </c>
      <c r="FS196">
        <v>15015</v>
      </c>
      <c r="FT196">
        <v>1940</v>
      </c>
      <c r="FU196">
        <v>36471</v>
      </c>
      <c r="FV196">
        <v>11808</v>
      </c>
      <c r="GA196">
        <v>-20460</v>
      </c>
      <c r="GB196">
        <v>-15440</v>
      </c>
      <c r="GC196">
        <v>94090</v>
      </c>
      <c r="GD196">
        <v>127650</v>
      </c>
      <c r="GE196">
        <v>-15840</v>
      </c>
      <c r="GF196">
        <v>4600</v>
      </c>
      <c r="GG196">
        <v>171</v>
      </c>
      <c r="GH196">
        <v>968</v>
      </c>
      <c r="GI196">
        <v>1180</v>
      </c>
      <c r="GJ196">
        <v>212</v>
      </c>
      <c r="GK196">
        <v>1351</v>
      </c>
      <c r="GL196">
        <v>1180</v>
      </c>
      <c r="GO196">
        <v>-4</v>
      </c>
      <c r="GT196">
        <v>0</v>
      </c>
      <c r="GU196">
        <v>15097</v>
      </c>
      <c r="GV196">
        <v>15097</v>
      </c>
      <c r="GZ196">
        <v>0</v>
      </c>
      <c r="HB196">
        <v>0</v>
      </c>
      <c r="HF196">
        <v>901</v>
      </c>
      <c r="HG196">
        <v>840</v>
      </c>
      <c r="HH196">
        <v>240</v>
      </c>
      <c r="HI196">
        <v>20700</v>
      </c>
      <c r="HJ196">
        <v>15440</v>
      </c>
      <c r="HK196">
        <v>78250</v>
      </c>
      <c r="HL196">
        <v>132250</v>
      </c>
      <c r="HS196">
        <v>12000</v>
      </c>
      <c r="HT196">
        <v>12000</v>
      </c>
      <c r="HU196">
        <v>12000</v>
      </c>
      <c r="IF196">
        <v>0</v>
      </c>
      <c r="JC196">
        <v>0</v>
      </c>
      <c r="JD196">
        <v>0</v>
      </c>
      <c r="JM196">
        <v>15097</v>
      </c>
      <c r="JN196">
        <v>15097</v>
      </c>
    </row>
    <row r="197" spans="1:274">
      <c r="A197" t="s">
        <v>15517</v>
      </c>
      <c r="B197">
        <v>5024184814</v>
      </c>
      <c r="C197" t="s">
        <v>8471</v>
      </c>
      <c r="D197" t="s">
        <v>15518</v>
      </c>
      <c r="E197">
        <v>16737492</v>
      </c>
      <c r="F197" t="s">
        <v>8472</v>
      </c>
      <c r="G197" t="s">
        <v>3936</v>
      </c>
      <c r="H197" t="s">
        <v>3931</v>
      </c>
      <c r="I197" t="s">
        <v>3932</v>
      </c>
      <c r="T197">
        <v>182</v>
      </c>
      <c r="U197">
        <v>97</v>
      </c>
      <c r="AF197">
        <v>93</v>
      </c>
      <c r="AG197">
        <v>93</v>
      </c>
      <c r="AL197">
        <v>678542</v>
      </c>
      <c r="AM197">
        <v>647942</v>
      </c>
      <c r="AP197">
        <v>2344</v>
      </c>
      <c r="AQ197">
        <v>1475</v>
      </c>
      <c r="BH197">
        <v>675315</v>
      </c>
      <c r="BI197">
        <v>644427</v>
      </c>
      <c r="BL197">
        <v>5734</v>
      </c>
      <c r="BM197">
        <v>4734</v>
      </c>
      <c r="BX197">
        <v>113</v>
      </c>
      <c r="BY197">
        <v>447</v>
      </c>
      <c r="CD197">
        <v>681161</v>
      </c>
      <c r="CE197">
        <v>649607</v>
      </c>
      <c r="CL197">
        <v>39</v>
      </c>
      <c r="CN197">
        <v>45170</v>
      </c>
      <c r="CO197">
        <v>586528</v>
      </c>
      <c r="CP197">
        <v>6436</v>
      </c>
      <c r="CQ197">
        <v>32063</v>
      </c>
      <c r="CT197">
        <v>471</v>
      </c>
      <c r="CU197">
        <v>843</v>
      </c>
      <c r="CV197">
        <v>30888</v>
      </c>
      <c r="CW197">
        <v>546552</v>
      </c>
      <c r="DD197">
        <v>0</v>
      </c>
      <c r="DE197">
        <v>1</v>
      </c>
      <c r="DF197">
        <v>7336</v>
      </c>
      <c r="DG197">
        <v>7071</v>
      </c>
    </row>
    <row r="198" spans="1:274">
      <c r="A198" t="s">
        <v>15519</v>
      </c>
      <c r="B198">
        <v>5906015326</v>
      </c>
      <c r="C198" t="s">
        <v>15520</v>
      </c>
      <c r="D198" t="s">
        <v>15521</v>
      </c>
      <c r="E198">
        <v>18072282</v>
      </c>
      <c r="F198" t="s">
        <v>8474</v>
      </c>
      <c r="G198" t="s">
        <v>3936</v>
      </c>
      <c r="H198" t="s">
        <v>3931</v>
      </c>
      <c r="I198" t="s">
        <v>3932</v>
      </c>
      <c r="AL198">
        <v>103</v>
      </c>
      <c r="AM198">
        <v>139</v>
      </c>
      <c r="AN198">
        <v>23355</v>
      </c>
      <c r="AO198">
        <v>18854</v>
      </c>
      <c r="AP198">
        <v>61</v>
      </c>
      <c r="AQ198">
        <v>37</v>
      </c>
      <c r="AT198">
        <v>23519</v>
      </c>
      <c r="AU198">
        <v>19030</v>
      </c>
      <c r="AV198">
        <v>10</v>
      </c>
      <c r="AW198">
        <v>10</v>
      </c>
      <c r="BB198">
        <v>4499</v>
      </c>
      <c r="BC198">
        <v>4499</v>
      </c>
      <c r="BF198">
        <v>18473</v>
      </c>
      <c r="BG198">
        <v>13896</v>
      </c>
      <c r="BH198">
        <v>22982</v>
      </c>
      <c r="BI198">
        <v>18405</v>
      </c>
      <c r="BV198">
        <v>26</v>
      </c>
      <c r="BW198">
        <v>0</v>
      </c>
      <c r="BX198">
        <v>511</v>
      </c>
      <c r="BY198">
        <v>625</v>
      </c>
      <c r="CB198">
        <v>537</v>
      </c>
      <c r="CC198">
        <v>625</v>
      </c>
      <c r="CD198">
        <v>23519</v>
      </c>
      <c r="CE198">
        <v>19030</v>
      </c>
      <c r="CF198">
        <v>-2114</v>
      </c>
      <c r="CG198">
        <v>-1757</v>
      </c>
      <c r="CH198">
        <v>-2114</v>
      </c>
      <c r="CI198">
        <v>-1757</v>
      </c>
      <c r="CL198">
        <v>-26</v>
      </c>
      <c r="CN198">
        <v>12004</v>
      </c>
      <c r="CO198">
        <v>10288</v>
      </c>
      <c r="CP198">
        <v>-1305</v>
      </c>
      <c r="CQ198">
        <v>-1472</v>
      </c>
      <c r="CR198">
        <v>8559</v>
      </c>
      <c r="CS198">
        <v>7059</v>
      </c>
      <c r="CV198">
        <v>8052</v>
      </c>
      <c r="CW198">
        <v>6635</v>
      </c>
      <c r="DB198">
        <v>8052</v>
      </c>
      <c r="DC198">
        <v>6635</v>
      </c>
      <c r="DJ198">
        <v>10</v>
      </c>
      <c r="DK198">
        <v>10808</v>
      </c>
      <c r="DL198">
        <v>15317</v>
      </c>
      <c r="DM198">
        <v>0</v>
      </c>
      <c r="DN198">
        <v>6640</v>
      </c>
      <c r="DO198">
        <v>6640</v>
      </c>
      <c r="DP198">
        <v>8059</v>
      </c>
      <c r="DQ198">
        <v>8059</v>
      </c>
      <c r="DR198">
        <v>10</v>
      </c>
      <c r="DS198">
        <v>13896</v>
      </c>
      <c r="DT198">
        <v>18405</v>
      </c>
      <c r="DU198">
        <v>0</v>
      </c>
      <c r="DV198">
        <v>8059</v>
      </c>
      <c r="DW198">
        <v>8059</v>
      </c>
      <c r="DX198">
        <v>10</v>
      </c>
      <c r="DY198">
        <v>18473</v>
      </c>
      <c r="DZ198">
        <v>22982</v>
      </c>
      <c r="EY198">
        <v>22982</v>
      </c>
      <c r="EZ198">
        <v>18405</v>
      </c>
      <c r="GO198">
        <v>-507</v>
      </c>
      <c r="GP198">
        <v>-424</v>
      </c>
      <c r="GS198">
        <v>0</v>
      </c>
      <c r="GT198">
        <v>0</v>
      </c>
      <c r="GU198">
        <v>3552</v>
      </c>
      <c r="GV198">
        <v>3552</v>
      </c>
      <c r="GW198">
        <v>3552</v>
      </c>
      <c r="GX198">
        <v>3552</v>
      </c>
      <c r="GY198">
        <v>0</v>
      </c>
      <c r="GZ198">
        <v>0</v>
      </c>
      <c r="HA198">
        <v>3482</v>
      </c>
      <c r="HB198">
        <v>3482</v>
      </c>
      <c r="HC198">
        <v>3482</v>
      </c>
      <c r="HD198">
        <v>3482</v>
      </c>
      <c r="HE198">
        <v>0</v>
      </c>
      <c r="HS198">
        <v>4499</v>
      </c>
      <c r="HT198">
        <v>4499</v>
      </c>
      <c r="HU198">
        <v>4499</v>
      </c>
      <c r="IC198">
        <v>0</v>
      </c>
      <c r="ID198">
        <v>0</v>
      </c>
      <c r="IE198">
        <v>0</v>
      </c>
    </row>
    <row r="199" spans="1:274">
      <c r="A199" t="s">
        <v>15522</v>
      </c>
      <c r="B199">
        <v>4345383175</v>
      </c>
      <c r="C199" t="s">
        <v>4053</v>
      </c>
      <c r="D199" t="s">
        <v>1379</v>
      </c>
      <c r="E199">
        <v>18619144</v>
      </c>
      <c r="F199" t="s">
        <v>4088</v>
      </c>
      <c r="G199" t="s">
        <v>3936</v>
      </c>
      <c r="H199" t="s">
        <v>3931</v>
      </c>
      <c r="I199" t="s">
        <v>3932</v>
      </c>
      <c r="T199">
        <v>8717</v>
      </c>
      <c r="U199">
        <v>13465</v>
      </c>
      <c r="X199">
        <v>29807</v>
      </c>
      <c r="AF199">
        <v>29</v>
      </c>
      <c r="AG199">
        <v>29</v>
      </c>
      <c r="AL199">
        <v>232679</v>
      </c>
      <c r="AM199">
        <v>270745</v>
      </c>
      <c r="AP199">
        <v>22789</v>
      </c>
      <c r="AQ199">
        <v>17484</v>
      </c>
      <c r="BH199">
        <v>283218</v>
      </c>
      <c r="BI199">
        <v>284453</v>
      </c>
      <c r="BL199">
        <v>483</v>
      </c>
      <c r="BM199">
        <v>5700</v>
      </c>
      <c r="BR199">
        <v>0</v>
      </c>
      <c r="BV199">
        <v>0</v>
      </c>
      <c r="BX199">
        <v>2899</v>
      </c>
      <c r="BY199">
        <v>1076</v>
      </c>
      <c r="CD199">
        <v>294021</v>
      </c>
      <c r="CE199">
        <v>301723</v>
      </c>
      <c r="CL199">
        <v>1476</v>
      </c>
      <c r="CM199">
        <v>969</v>
      </c>
      <c r="CN199">
        <v>6842</v>
      </c>
      <c r="CO199">
        <v>11797</v>
      </c>
      <c r="CP199">
        <v>5175</v>
      </c>
      <c r="CQ199">
        <v>25284</v>
      </c>
      <c r="CT199">
        <v>699</v>
      </c>
      <c r="CU199">
        <v>632</v>
      </c>
      <c r="CV199">
        <v>-1235</v>
      </c>
      <c r="CW199">
        <v>-21943</v>
      </c>
      <c r="DD199">
        <v>5390</v>
      </c>
      <c r="DE199">
        <v>108</v>
      </c>
      <c r="DF199">
        <v>6117</v>
      </c>
      <c r="DG199">
        <v>6963</v>
      </c>
    </row>
    <row r="200" spans="1:274">
      <c r="A200" t="s">
        <v>15523</v>
      </c>
      <c r="B200">
        <v>2222787939</v>
      </c>
      <c r="C200" t="s">
        <v>8476</v>
      </c>
      <c r="D200" t="s">
        <v>1386</v>
      </c>
      <c r="E200">
        <v>18894257</v>
      </c>
      <c r="F200" t="s">
        <v>8477</v>
      </c>
      <c r="G200" t="s">
        <v>3936</v>
      </c>
      <c r="H200" t="s">
        <v>3931</v>
      </c>
      <c r="I200" t="s">
        <v>3932</v>
      </c>
      <c r="T200">
        <v>4792</v>
      </c>
      <c r="AF200">
        <v>763</v>
      </c>
      <c r="AG200">
        <v>50</v>
      </c>
      <c r="AL200">
        <v>118088</v>
      </c>
      <c r="AM200">
        <v>90906</v>
      </c>
      <c r="AP200">
        <v>3447</v>
      </c>
      <c r="AQ200">
        <v>455</v>
      </c>
      <c r="BH200">
        <v>99672</v>
      </c>
      <c r="BI200">
        <v>90801</v>
      </c>
      <c r="BL200">
        <v>500</v>
      </c>
      <c r="BM200">
        <v>500</v>
      </c>
      <c r="BX200">
        <v>22580</v>
      </c>
      <c r="BY200">
        <v>110</v>
      </c>
      <c r="CD200">
        <v>127090</v>
      </c>
      <c r="CE200">
        <v>91411</v>
      </c>
      <c r="CN200">
        <v>4962</v>
      </c>
      <c r="CP200">
        <v>501</v>
      </c>
      <c r="CQ200">
        <v>2060</v>
      </c>
      <c r="CT200">
        <v>886</v>
      </c>
      <c r="CU200">
        <v>245</v>
      </c>
      <c r="CV200">
        <v>2698</v>
      </c>
      <c r="CW200">
        <v>52017</v>
      </c>
      <c r="DD200">
        <v>91</v>
      </c>
      <c r="DE200">
        <v>55822</v>
      </c>
      <c r="DF200">
        <v>968</v>
      </c>
      <c r="DG200">
        <v>1500</v>
      </c>
    </row>
    <row r="201" spans="1:274">
      <c r="A201" t="s">
        <v>15524</v>
      </c>
      <c r="B201">
        <v>7719446380</v>
      </c>
      <c r="C201" t="s">
        <v>8053</v>
      </c>
      <c r="D201" t="s">
        <v>15525</v>
      </c>
      <c r="E201">
        <v>17335613</v>
      </c>
      <c r="F201" t="s">
        <v>8479</v>
      </c>
      <c r="G201" t="s">
        <v>3936</v>
      </c>
      <c r="H201" t="s">
        <v>3931</v>
      </c>
      <c r="I201" t="s">
        <v>3932</v>
      </c>
      <c r="T201">
        <v>704</v>
      </c>
      <c r="U201">
        <v>815</v>
      </c>
      <c r="AF201">
        <v>0</v>
      </c>
      <c r="AG201">
        <v>77</v>
      </c>
      <c r="AL201">
        <v>25108</v>
      </c>
      <c r="AM201">
        <v>14694</v>
      </c>
      <c r="AP201">
        <v>14526</v>
      </c>
      <c r="AQ201">
        <v>8431</v>
      </c>
      <c r="BH201">
        <v>39341</v>
      </c>
      <c r="BI201">
        <v>23654</v>
      </c>
      <c r="BX201">
        <v>996</v>
      </c>
      <c r="BY201">
        <v>363</v>
      </c>
      <c r="CD201">
        <v>40337</v>
      </c>
      <c r="CE201">
        <v>24017</v>
      </c>
      <c r="CN201">
        <v>23823</v>
      </c>
      <c r="CO201">
        <v>10039</v>
      </c>
      <c r="CP201">
        <v>7301</v>
      </c>
      <c r="CQ201">
        <v>2536</v>
      </c>
      <c r="CT201">
        <v>2188</v>
      </c>
      <c r="CU201">
        <v>1565</v>
      </c>
      <c r="CV201">
        <v>20688</v>
      </c>
      <c r="CW201">
        <v>11859</v>
      </c>
      <c r="DD201">
        <v>50202</v>
      </c>
      <c r="DE201">
        <v>35697</v>
      </c>
      <c r="DF201">
        <v>43848</v>
      </c>
      <c r="DG201">
        <v>29776</v>
      </c>
    </row>
    <row r="202" spans="1:274">
      <c r="A202" t="s">
        <v>15526</v>
      </c>
      <c r="B202">
        <v>7718931947</v>
      </c>
      <c r="C202" t="s">
        <v>3943</v>
      </c>
      <c r="D202" t="s">
        <v>15527</v>
      </c>
      <c r="E202">
        <v>17521429</v>
      </c>
      <c r="F202" t="s">
        <v>8481</v>
      </c>
      <c r="G202" t="s">
        <v>3978</v>
      </c>
      <c r="H202" t="s">
        <v>3931</v>
      </c>
      <c r="I202" t="s">
        <v>3932</v>
      </c>
      <c r="X202">
        <v>283357</v>
      </c>
      <c r="Z202">
        <v>54894</v>
      </c>
      <c r="AA202">
        <v>21</v>
      </c>
      <c r="AD202">
        <v>338251</v>
      </c>
      <c r="AE202">
        <v>21</v>
      </c>
      <c r="AF202">
        <v>10</v>
      </c>
      <c r="AG202">
        <v>10</v>
      </c>
      <c r="AL202">
        <v>762</v>
      </c>
      <c r="AM202">
        <v>152827</v>
      </c>
      <c r="AN202">
        <v>79450</v>
      </c>
      <c r="AO202">
        <v>568483</v>
      </c>
      <c r="AP202">
        <v>5</v>
      </c>
      <c r="AQ202">
        <v>20684</v>
      </c>
      <c r="AR202">
        <v>53</v>
      </c>
      <c r="AS202">
        <v>4044</v>
      </c>
      <c r="AT202">
        <v>80280</v>
      </c>
      <c r="AU202">
        <v>746048</v>
      </c>
      <c r="AV202">
        <v>15080</v>
      </c>
      <c r="AW202">
        <v>15080</v>
      </c>
      <c r="BD202">
        <v>10000</v>
      </c>
      <c r="BE202">
        <v>10000</v>
      </c>
      <c r="BF202">
        <v>346638</v>
      </c>
      <c r="BG202">
        <v>484437</v>
      </c>
      <c r="BH202">
        <v>371718</v>
      </c>
      <c r="BI202">
        <v>509517</v>
      </c>
      <c r="BL202">
        <v>42130</v>
      </c>
      <c r="BM202">
        <v>182708</v>
      </c>
      <c r="BT202">
        <v>42130</v>
      </c>
      <c r="BU202">
        <v>182708</v>
      </c>
      <c r="BV202">
        <v>0</v>
      </c>
      <c r="BW202">
        <v>52653</v>
      </c>
      <c r="BX202">
        <v>4515</v>
      </c>
      <c r="BY202">
        <v>1191</v>
      </c>
      <c r="BZ202">
        <v>168</v>
      </c>
      <c r="CB202">
        <v>4683</v>
      </c>
      <c r="CC202">
        <v>53844</v>
      </c>
      <c r="CD202">
        <v>418531</v>
      </c>
      <c r="CE202">
        <v>746069</v>
      </c>
      <c r="CF202">
        <v>36112</v>
      </c>
      <c r="CG202">
        <v>29240</v>
      </c>
      <c r="CH202">
        <v>-4238</v>
      </c>
      <c r="CI202">
        <v>253482</v>
      </c>
      <c r="CJ202">
        <v>0</v>
      </c>
      <c r="CK202">
        <v>87</v>
      </c>
      <c r="CL202">
        <v>10546</v>
      </c>
      <c r="CN202">
        <v>331140</v>
      </c>
      <c r="CO202">
        <v>238590</v>
      </c>
      <c r="CP202">
        <v>487802</v>
      </c>
      <c r="CQ202">
        <v>480789</v>
      </c>
      <c r="CR202">
        <v>-171446</v>
      </c>
      <c r="CS202">
        <v>11370</v>
      </c>
      <c r="CT202">
        <v>33997</v>
      </c>
      <c r="CU202">
        <v>-3806</v>
      </c>
      <c r="CV202">
        <v>-137799</v>
      </c>
      <c r="CW202">
        <v>7564</v>
      </c>
      <c r="CX202">
        <v>20897</v>
      </c>
      <c r="CY202">
        <v>3800</v>
      </c>
      <c r="CZ202">
        <v>54894</v>
      </c>
      <c r="DA202">
        <v>-6</v>
      </c>
      <c r="DB202">
        <v>-137799</v>
      </c>
      <c r="DC202">
        <v>7564</v>
      </c>
      <c r="DD202">
        <v>545644</v>
      </c>
      <c r="DE202">
        <v>493621</v>
      </c>
      <c r="DF202">
        <v>513770</v>
      </c>
      <c r="DG202">
        <v>210899</v>
      </c>
      <c r="DH202">
        <v>31874</v>
      </c>
      <c r="DI202">
        <v>282722</v>
      </c>
      <c r="DJ202">
        <v>15080</v>
      </c>
      <c r="DK202">
        <v>476873</v>
      </c>
      <c r="DL202">
        <v>501953</v>
      </c>
      <c r="DM202">
        <v>0</v>
      </c>
      <c r="DN202">
        <v>7564</v>
      </c>
      <c r="DO202">
        <v>7564</v>
      </c>
      <c r="DP202">
        <v>7564</v>
      </c>
      <c r="DQ202">
        <v>7564</v>
      </c>
      <c r="DR202">
        <v>15080</v>
      </c>
      <c r="DS202">
        <v>484437</v>
      </c>
      <c r="DT202">
        <v>509517</v>
      </c>
      <c r="DX202">
        <v>15080</v>
      </c>
      <c r="DY202">
        <v>346638</v>
      </c>
      <c r="DZ202">
        <v>371718</v>
      </c>
      <c r="EY202">
        <v>317719</v>
      </c>
      <c r="EZ202">
        <v>509517</v>
      </c>
      <c r="FA202">
        <v>242275</v>
      </c>
      <c r="FB202">
        <v>358849</v>
      </c>
      <c r="FC202">
        <v>4071</v>
      </c>
      <c r="FD202">
        <v>5487</v>
      </c>
      <c r="FE202">
        <v>101432</v>
      </c>
      <c r="FF202">
        <v>38607</v>
      </c>
      <c r="FG202">
        <v>8801</v>
      </c>
      <c r="FH202">
        <v>963</v>
      </c>
      <c r="FI202">
        <v>57554</v>
      </c>
      <c r="FJ202">
        <v>174890</v>
      </c>
      <c r="FK202">
        <v>23477</v>
      </c>
      <c r="FL202">
        <v>15066</v>
      </c>
      <c r="FM202">
        <v>12317</v>
      </c>
      <c r="FN202">
        <v>13615</v>
      </c>
      <c r="FO202">
        <v>110</v>
      </c>
      <c r="FP202">
        <v>59734</v>
      </c>
      <c r="FQ202">
        <v>12218</v>
      </c>
      <c r="FR202">
        <v>12106</v>
      </c>
      <c r="FS202">
        <v>6370</v>
      </c>
      <c r="FT202">
        <v>6237</v>
      </c>
      <c r="FU202">
        <v>36948</v>
      </c>
      <c r="FV202">
        <v>169457</v>
      </c>
      <c r="FY202">
        <v>73</v>
      </c>
      <c r="GA202">
        <v>-73</v>
      </c>
      <c r="GC202">
        <v>57554</v>
      </c>
      <c r="GD202">
        <v>174890</v>
      </c>
      <c r="GE202">
        <v>-57554</v>
      </c>
      <c r="GF202">
        <v>-174890</v>
      </c>
      <c r="GG202">
        <v>-20679</v>
      </c>
      <c r="GH202">
        <v>-5433</v>
      </c>
      <c r="GI202">
        <v>20684</v>
      </c>
      <c r="GJ202">
        <v>26117</v>
      </c>
      <c r="GK202">
        <v>5</v>
      </c>
      <c r="GL202">
        <v>20684</v>
      </c>
      <c r="GM202">
        <v>0</v>
      </c>
      <c r="GN202">
        <v>0</v>
      </c>
      <c r="GO202">
        <v>-350</v>
      </c>
      <c r="GS202">
        <v>10000</v>
      </c>
      <c r="GY202">
        <v>10000</v>
      </c>
      <c r="GZ202">
        <v>0</v>
      </c>
      <c r="HA202">
        <v>137799</v>
      </c>
      <c r="HB202">
        <v>137799</v>
      </c>
      <c r="HE202">
        <v>10000</v>
      </c>
      <c r="IP202">
        <v>137799</v>
      </c>
      <c r="IQ202">
        <v>137799</v>
      </c>
    </row>
    <row r="203" spans="1:274">
      <c r="A203" t="s">
        <v>15528</v>
      </c>
      <c r="B203">
        <v>7801289355</v>
      </c>
      <c r="C203" t="s">
        <v>8483</v>
      </c>
      <c r="D203" t="s">
        <v>1407</v>
      </c>
      <c r="E203">
        <v>17033570</v>
      </c>
      <c r="F203" t="s">
        <v>8485</v>
      </c>
      <c r="G203" t="s">
        <v>8484</v>
      </c>
      <c r="H203" t="s">
        <v>3931</v>
      </c>
      <c r="I203" t="s">
        <v>3932</v>
      </c>
      <c r="T203">
        <v>0</v>
      </c>
      <c r="U203">
        <v>442</v>
      </c>
      <c r="X203">
        <v>1867</v>
      </c>
      <c r="Y203">
        <v>1793</v>
      </c>
      <c r="AF203">
        <v>3044</v>
      </c>
      <c r="AG203">
        <v>3361</v>
      </c>
      <c r="AL203">
        <v>32496</v>
      </c>
      <c r="AM203">
        <v>32736</v>
      </c>
      <c r="AP203">
        <v>2624</v>
      </c>
      <c r="AQ203">
        <v>2340</v>
      </c>
      <c r="BH203">
        <v>14375</v>
      </c>
      <c r="BI203">
        <v>14185</v>
      </c>
      <c r="BL203">
        <v>8202</v>
      </c>
      <c r="BM203">
        <v>9504</v>
      </c>
      <c r="BR203">
        <v>0</v>
      </c>
      <c r="BV203">
        <v>0</v>
      </c>
      <c r="BX203">
        <v>17454</v>
      </c>
      <c r="BY203">
        <v>16983</v>
      </c>
      <c r="CD203">
        <v>40031</v>
      </c>
      <c r="CE203">
        <v>40672</v>
      </c>
      <c r="CL203">
        <v>0</v>
      </c>
      <c r="CM203">
        <v>8446</v>
      </c>
      <c r="CN203">
        <v>770</v>
      </c>
      <c r="CP203">
        <v>1132</v>
      </c>
      <c r="CQ203">
        <v>212</v>
      </c>
      <c r="CT203">
        <v>727</v>
      </c>
      <c r="CV203">
        <v>0</v>
      </c>
      <c r="CW203">
        <v>-212</v>
      </c>
      <c r="DD203">
        <v>41614</v>
      </c>
      <c r="DE203">
        <v>8768</v>
      </c>
      <c r="DF203">
        <v>40525</v>
      </c>
      <c r="DG203">
        <v>322</v>
      </c>
    </row>
    <row r="204" spans="1:274">
      <c r="A204" t="s">
        <v>15529</v>
      </c>
      <c r="B204">
        <v>5050123462</v>
      </c>
      <c r="C204" t="s">
        <v>8487</v>
      </c>
      <c r="D204" t="s">
        <v>15530</v>
      </c>
      <c r="E204">
        <v>19034963</v>
      </c>
      <c r="F204" t="s">
        <v>8488</v>
      </c>
      <c r="G204" t="s">
        <v>3978</v>
      </c>
      <c r="H204" t="s">
        <v>3931</v>
      </c>
      <c r="I204" t="s">
        <v>3932</v>
      </c>
      <c r="T204">
        <v>260</v>
      </c>
      <c r="U204">
        <v>566</v>
      </c>
      <c r="AL204">
        <v>104316</v>
      </c>
      <c r="AM204">
        <v>75276</v>
      </c>
      <c r="AP204">
        <v>5128</v>
      </c>
      <c r="AQ204">
        <v>487</v>
      </c>
      <c r="BH204">
        <v>96833</v>
      </c>
      <c r="BI204">
        <v>59349</v>
      </c>
      <c r="BL204">
        <v>0</v>
      </c>
      <c r="BM204">
        <v>3120</v>
      </c>
      <c r="BR204">
        <v>2266</v>
      </c>
      <c r="BS204">
        <v>2070</v>
      </c>
      <c r="BV204">
        <v>0</v>
      </c>
      <c r="BW204">
        <v>3265</v>
      </c>
      <c r="BX204">
        <v>10605</v>
      </c>
      <c r="BY204">
        <v>8525</v>
      </c>
      <c r="CD204">
        <v>109704</v>
      </c>
      <c r="CE204">
        <v>76329</v>
      </c>
      <c r="CL204">
        <v>106</v>
      </c>
      <c r="CM204">
        <v>189</v>
      </c>
      <c r="CN204">
        <v>1581</v>
      </c>
      <c r="CO204">
        <v>7368</v>
      </c>
      <c r="CP204">
        <v>853</v>
      </c>
      <c r="CQ204">
        <v>2755</v>
      </c>
      <c r="CT204">
        <v>2033</v>
      </c>
      <c r="CU204">
        <v>1346</v>
      </c>
      <c r="CV204">
        <v>37683</v>
      </c>
      <c r="CW204">
        <v>48530</v>
      </c>
      <c r="DD204">
        <v>84069</v>
      </c>
      <c r="DE204">
        <v>88190</v>
      </c>
      <c r="DF204">
        <v>44975</v>
      </c>
      <c r="DG204">
        <v>42738</v>
      </c>
    </row>
    <row r="205" spans="1:274">
      <c r="A205" t="s">
        <v>15531</v>
      </c>
      <c r="B205">
        <v>7704849509</v>
      </c>
      <c r="C205" t="s">
        <v>3947</v>
      </c>
      <c r="D205" t="s">
        <v>15532</v>
      </c>
      <c r="E205">
        <v>17709212</v>
      </c>
      <c r="F205" t="s">
        <v>8492</v>
      </c>
      <c r="G205" t="s">
        <v>8491</v>
      </c>
      <c r="H205" t="s">
        <v>3931</v>
      </c>
      <c r="I205" t="s">
        <v>3932</v>
      </c>
      <c r="T205">
        <v>0</v>
      </c>
      <c r="U205">
        <v>13</v>
      </c>
      <c r="AF205">
        <v>4967</v>
      </c>
      <c r="AG205">
        <v>4945</v>
      </c>
      <c r="AL205">
        <v>2393</v>
      </c>
      <c r="AM205">
        <v>7665</v>
      </c>
      <c r="AP205">
        <v>324</v>
      </c>
      <c r="AQ205">
        <v>464</v>
      </c>
      <c r="BH205">
        <v>-66729</v>
      </c>
      <c r="BI205">
        <v>-68172</v>
      </c>
      <c r="BL205">
        <v>33882</v>
      </c>
      <c r="BM205">
        <v>33882</v>
      </c>
      <c r="BV205">
        <v>17651</v>
      </c>
      <c r="BW205">
        <v>17651</v>
      </c>
      <c r="BX205">
        <v>22881</v>
      </c>
      <c r="BY205">
        <v>29726</v>
      </c>
      <c r="CD205">
        <v>7685</v>
      </c>
      <c r="CE205">
        <v>13087</v>
      </c>
      <c r="CN205">
        <v>5572</v>
      </c>
      <c r="CO205">
        <v>3830</v>
      </c>
      <c r="CP205">
        <v>661</v>
      </c>
      <c r="CQ205">
        <v>1744</v>
      </c>
      <c r="CT205">
        <v>122</v>
      </c>
      <c r="CU205">
        <v>159</v>
      </c>
      <c r="CV205">
        <v>1444</v>
      </c>
      <c r="CW205">
        <v>-41053</v>
      </c>
      <c r="DD205">
        <v>7306</v>
      </c>
      <c r="DE205">
        <v>11893</v>
      </c>
      <c r="DF205">
        <v>10651</v>
      </c>
      <c r="DG205">
        <v>54873</v>
      </c>
    </row>
    <row r="206" spans="1:274">
      <c r="A206" t="s">
        <v>15533</v>
      </c>
      <c r="B206">
        <v>7203326272</v>
      </c>
      <c r="C206" t="s">
        <v>8194</v>
      </c>
      <c r="D206" t="s">
        <v>15534</v>
      </c>
      <c r="E206">
        <v>19016247</v>
      </c>
      <c r="F206" t="s">
        <v>8495</v>
      </c>
      <c r="G206" t="s">
        <v>3936</v>
      </c>
      <c r="H206" t="s">
        <v>3931</v>
      </c>
      <c r="I206" t="s">
        <v>3932</v>
      </c>
      <c r="AL206">
        <v>120639</v>
      </c>
      <c r="AM206">
        <v>106721</v>
      </c>
      <c r="AP206">
        <v>803</v>
      </c>
      <c r="AQ206">
        <v>968</v>
      </c>
      <c r="BH206">
        <v>112732</v>
      </c>
      <c r="BI206">
        <v>101222</v>
      </c>
      <c r="BL206">
        <v>150</v>
      </c>
      <c r="BX206">
        <v>8560</v>
      </c>
      <c r="BY206">
        <v>6467</v>
      </c>
      <c r="CD206">
        <v>121442</v>
      </c>
      <c r="CE206">
        <v>107689</v>
      </c>
      <c r="CN206">
        <v>79188</v>
      </c>
      <c r="CO206">
        <v>68963</v>
      </c>
      <c r="CP206">
        <v>11907</v>
      </c>
      <c r="CQ206">
        <v>2473</v>
      </c>
      <c r="CT206">
        <v>2663</v>
      </c>
      <c r="CU206">
        <v>1651</v>
      </c>
      <c r="CV206">
        <v>10964</v>
      </c>
      <c r="CW206">
        <v>34950</v>
      </c>
      <c r="DD206">
        <v>24</v>
      </c>
      <c r="DF206">
        <v>53678</v>
      </c>
      <c r="DG206">
        <v>29889</v>
      </c>
    </row>
    <row r="207" spans="1:274">
      <c r="A207" t="s">
        <v>15535</v>
      </c>
      <c r="B207">
        <v>7706462338</v>
      </c>
      <c r="C207" t="s">
        <v>4098</v>
      </c>
      <c r="D207" t="s">
        <v>1434</v>
      </c>
      <c r="E207">
        <v>19037897</v>
      </c>
      <c r="F207" t="s">
        <v>4123</v>
      </c>
      <c r="G207" t="s">
        <v>3936</v>
      </c>
      <c r="H207" t="s">
        <v>3931</v>
      </c>
      <c r="I207" t="s">
        <v>3932</v>
      </c>
      <c r="AL207">
        <v>66</v>
      </c>
      <c r="AM207">
        <v>66</v>
      </c>
      <c r="AN207">
        <v>27038</v>
      </c>
      <c r="AO207">
        <v>25000</v>
      </c>
      <c r="AP207">
        <v>72</v>
      </c>
      <c r="AQ207">
        <v>1</v>
      </c>
      <c r="AR207">
        <v>38</v>
      </c>
      <c r="AS207">
        <v>38</v>
      </c>
      <c r="AT207">
        <v>27214</v>
      </c>
      <c r="AU207">
        <v>25105</v>
      </c>
      <c r="AV207">
        <v>25000</v>
      </c>
      <c r="AW207">
        <v>25000</v>
      </c>
      <c r="BF207">
        <v>-922</v>
      </c>
      <c r="BG207">
        <v>-1541</v>
      </c>
      <c r="BH207">
        <v>24078</v>
      </c>
      <c r="BI207">
        <v>23459</v>
      </c>
      <c r="BL207">
        <v>1244</v>
      </c>
      <c r="BM207">
        <v>1629</v>
      </c>
      <c r="BT207">
        <v>1244</v>
      </c>
      <c r="BU207">
        <v>1629</v>
      </c>
      <c r="BX207">
        <v>1892</v>
      </c>
      <c r="BY207">
        <v>17</v>
      </c>
      <c r="CB207">
        <v>1892</v>
      </c>
      <c r="CC207">
        <v>17</v>
      </c>
      <c r="CD207">
        <v>27214</v>
      </c>
      <c r="CE207">
        <v>25105</v>
      </c>
      <c r="CF207">
        <v>791</v>
      </c>
      <c r="CG207">
        <v>364</v>
      </c>
      <c r="CH207">
        <v>803</v>
      </c>
      <c r="CI207">
        <v>-334</v>
      </c>
      <c r="CP207">
        <v>46</v>
      </c>
      <c r="CQ207">
        <v>37</v>
      </c>
      <c r="CR207">
        <v>757</v>
      </c>
      <c r="CS207">
        <v>-371</v>
      </c>
      <c r="CT207">
        <v>-138</v>
      </c>
      <c r="CU207">
        <v>-2</v>
      </c>
      <c r="CV207">
        <v>619</v>
      </c>
      <c r="CW207">
        <v>-373</v>
      </c>
      <c r="DB207">
        <v>619</v>
      </c>
      <c r="DC207">
        <v>-373</v>
      </c>
      <c r="DD207">
        <v>2306</v>
      </c>
      <c r="DE207">
        <v>30</v>
      </c>
      <c r="DF207">
        <v>712</v>
      </c>
      <c r="DH207">
        <v>1594</v>
      </c>
      <c r="DI207">
        <v>30</v>
      </c>
    </row>
    <row r="208" spans="1:274">
      <c r="A208" t="s">
        <v>15536</v>
      </c>
      <c r="B208">
        <v>7811001255</v>
      </c>
      <c r="C208" t="s">
        <v>4117</v>
      </c>
      <c r="D208" t="s">
        <v>15537</v>
      </c>
      <c r="E208">
        <v>18328926</v>
      </c>
      <c r="F208" t="s">
        <v>8498</v>
      </c>
      <c r="G208" t="s">
        <v>3936</v>
      </c>
      <c r="H208" t="s">
        <v>3931</v>
      </c>
      <c r="I208" t="s">
        <v>3932</v>
      </c>
      <c r="X208">
        <v>598</v>
      </c>
      <c r="Y208">
        <v>518</v>
      </c>
      <c r="AL208">
        <v>45995</v>
      </c>
      <c r="AM208">
        <v>43178</v>
      </c>
      <c r="AP208">
        <v>19</v>
      </c>
      <c r="AQ208">
        <v>22</v>
      </c>
      <c r="BH208">
        <v>10058</v>
      </c>
      <c r="BI208">
        <v>4696</v>
      </c>
      <c r="BV208">
        <v>0</v>
      </c>
      <c r="BX208">
        <v>79</v>
      </c>
      <c r="BY208">
        <v>53</v>
      </c>
      <c r="CD208">
        <v>46612</v>
      </c>
      <c r="CE208">
        <v>43718</v>
      </c>
      <c r="CN208">
        <v>0</v>
      </c>
      <c r="CO208">
        <v>1300</v>
      </c>
      <c r="CP208">
        <v>1266</v>
      </c>
      <c r="CQ208">
        <v>1238</v>
      </c>
      <c r="CT208">
        <v>73</v>
      </c>
      <c r="CU208">
        <v>165</v>
      </c>
      <c r="CV208">
        <v>976</v>
      </c>
      <c r="CW208">
        <v>2188</v>
      </c>
      <c r="DD208">
        <v>4609</v>
      </c>
      <c r="DE208">
        <v>6053</v>
      </c>
      <c r="DF208">
        <v>2294</v>
      </c>
      <c r="DG208">
        <v>3762</v>
      </c>
    </row>
    <row r="209" spans="1:243">
      <c r="A209" t="s">
        <v>8499</v>
      </c>
      <c r="B209">
        <v>1841062617</v>
      </c>
      <c r="C209" t="s">
        <v>4014</v>
      </c>
      <c r="D209" t="s">
        <v>15538</v>
      </c>
      <c r="E209">
        <v>18266366</v>
      </c>
      <c r="F209" t="s">
        <v>8501</v>
      </c>
      <c r="G209" t="s">
        <v>3936</v>
      </c>
      <c r="H209" t="s">
        <v>3931</v>
      </c>
      <c r="I209" t="s">
        <v>3932</v>
      </c>
      <c r="T209">
        <v>0</v>
      </c>
      <c r="U209">
        <v>0</v>
      </c>
      <c r="X209">
        <v>0</v>
      </c>
      <c r="Y209">
        <v>0</v>
      </c>
      <c r="AF209">
        <v>0</v>
      </c>
      <c r="AG209">
        <v>0</v>
      </c>
      <c r="AL209">
        <v>38274</v>
      </c>
      <c r="AM209">
        <v>43950</v>
      </c>
      <c r="AP209">
        <v>2144</v>
      </c>
      <c r="AQ209">
        <v>1135</v>
      </c>
      <c r="BH209">
        <v>33647</v>
      </c>
      <c r="BI209">
        <v>28628</v>
      </c>
      <c r="BL209">
        <v>0</v>
      </c>
      <c r="BM209">
        <v>0</v>
      </c>
      <c r="BR209">
        <v>0</v>
      </c>
      <c r="BS209">
        <v>0</v>
      </c>
      <c r="BV209">
        <v>5550</v>
      </c>
      <c r="BW209">
        <v>15350</v>
      </c>
      <c r="BX209">
        <v>1221</v>
      </c>
      <c r="BY209">
        <v>1107</v>
      </c>
      <c r="CD209">
        <v>40418</v>
      </c>
      <c r="CE209">
        <v>45085</v>
      </c>
      <c r="CL209">
        <v>0</v>
      </c>
      <c r="CM209">
        <v>0</v>
      </c>
      <c r="CN209">
        <v>6250</v>
      </c>
      <c r="CO209">
        <v>8329</v>
      </c>
      <c r="CP209">
        <v>247</v>
      </c>
      <c r="CQ209">
        <v>1891</v>
      </c>
      <c r="CT209">
        <v>815</v>
      </c>
      <c r="CU209">
        <v>0</v>
      </c>
      <c r="CV209">
        <v>4521</v>
      </c>
      <c r="CW209">
        <v>6186</v>
      </c>
      <c r="DD209">
        <v>11006</v>
      </c>
      <c r="DE209">
        <v>4936</v>
      </c>
      <c r="DF209">
        <v>11673</v>
      </c>
      <c r="DG209">
        <v>5188</v>
      </c>
    </row>
    <row r="210" spans="1:243">
      <c r="A210" t="s">
        <v>15539</v>
      </c>
      <c r="B210">
        <v>5650011464</v>
      </c>
      <c r="C210" t="s">
        <v>8503</v>
      </c>
      <c r="D210" t="s">
        <v>15540</v>
      </c>
      <c r="E210">
        <v>17642147</v>
      </c>
      <c r="F210" t="s">
        <v>8504</v>
      </c>
      <c r="G210" t="s">
        <v>3936</v>
      </c>
      <c r="H210" t="s">
        <v>3931</v>
      </c>
      <c r="I210" t="s">
        <v>3932</v>
      </c>
      <c r="T210">
        <v>170</v>
      </c>
      <c r="AD210">
        <v>170</v>
      </c>
      <c r="AE210">
        <v>0</v>
      </c>
      <c r="AL210">
        <v>5892</v>
      </c>
      <c r="AM210">
        <v>95</v>
      </c>
      <c r="AN210">
        <v>111670</v>
      </c>
      <c r="AO210">
        <v>68137</v>
      </c>
      <c r="AP210">
        <v>3054</v>
      </c>
      <c r="AQ210">
        <v>2257</v>
      </c>
      <c r="AT210">
        <v>120616</v>
      </c>
      <c r="AU210">
        <v>70489</v>
      </c>
      <c r="AV210">
        <v>85</v>
      </c>
      <c r="AW210">
        <v>82</v>
      </c>
      <c r="AZ210">
        <v>32174</v>
      </c>
      <c r="BA210">
        <v>32409</v>
      </c>
      <c r="BF210">
        <v>44392</v>
      </c>
      <c r="BG210">
        <v>18998</v>
      </c>
      <c r="BH210">
        <v>76651</v>
      </c>
      <c r="BI210">
        <v>51489</v>
      </c>
      <c r="BL210">
        <v>28365</v>
      </c>
      <c r="BT210">
        <v>28365</v>
      </c>
      <c r="BU210">
        <v>0</v>
      </c>
      <c r="BV210">
        <v>15500</v>
      </c>
      <c r="BW210">
        <v>19000</v>
      </c>
      <c r="BX210">
        <v>270</v>
      </c>
      <c r="CB210">
        <v>15770</v>
      </c>
      <c r="CC210">
        <v>19000</v>
      </c>
      <c r="CD210">
        <v>120786</v>
      </c>
      <c r="CE210">
        <v>70489</v>
      </c>
      <c r="CF210">
        <v>2087</v>
      </c>
      <c r="CG210">
        <v>11526</v>
      </c>
      <c r="CH210">
        <v>-2087</v>
      </c>
      <c r="CI210">
        <v>-11526</v>
      </c>
      <c r="CN210">
        <v>73938</v>
      </c>
      <c r="CO210">
        <v>33910</v>
      </c>
      <c r="CP210">
        <v>67913</v>
      </c>
      <c r="CQ210">
        <v>3293</v>
      </c>
      <c r="CR210">
        <v>3938</v>
      </c>
      <c r="CS210">
        <v>19091</v>
      </c>
      <c r="CT210">
        <v>-788</v>
      </c>
      <c r="CU210">
        <v>-93</v>
      </c>
      <c r="CV210">
        <v>3150</v>
      </c>
      <c r="CW210">
        <v>18998</v>
      </c>
      <c r="CX210">
        <v>788</v>
      </c>
      <c r="CY210">
        <v>93</v>
      </c>
      <c r="DB210">
        <v>3150</v>
      </c>
      <c r="DC210">
        <v>18998</v>
      </c>
    </row>
    <row r="211" spans="1:243">
      <c r="A211" t="s">
        <v>15539</v>
      </c>
      <c r="B211">
        <v>5650011464</v>
      </c>
      <c r="C211" t="s">
        <v>8503</v>
      </c>
      <c r="D211" t="s">
        <v>15540</v>
      </c>
      <c r="E211">
        <v>17642147</v>
      </c>
      <c r="F211" t="s">
        <v>8504</v>
      </c>
      <c r="G211" t="s">
        <v>3936</v>
      </c>
      <c r="H211" t="s">
        <v>3931</v>
      </c>
      <c r="I211" t="s">
        <v>3932</v>
      </c>
      <c r="T211">
        <v>170</v>
      </c>
      <c r="AD211">
        <v>170</v>
      </c>
      <c r="AE211">
        <v>0</v>
      </c>
      <c r="AL211">
        <v>5892</v>
      </c>
      <c r="AM211">
        <v>95</v>
      </c>
      <c r="AN211">
        <v>111670</v>
      </c>
      <c r="AO211">
        <v>68137</v>
      </c>
      <c r="AP211">
        <v>3054</v>
      </c>
      <c r="AQ211">
        <v>2257</v>
      </c>
      <c r="AT211">
        <v>120616</v>
      </c>
      <c r="AU211">
        <v>70489</v>
      </c>
      <c r="AV211">
        <v>85</v>
      </c>
      <c r="AW211">
        <v>82</v>
      </c>
      <c r="AZ211">
        <v>32174</v>
      </c>
      <c r="BA211">
        <v>32409</v>
      </c>
      <c r="BF211">
        <v>44392</v>
      </c>
      <c r="BG211">
        <v>18998</v>
      </c>
      <c r="BH211">
        <v>76651</v>
      </c>
      <c r="BI211">
        <v>51489</v>
      </c>
      <c r="BL211">
        <v>28365</v>
      </c>
      <c r="BT211">
        <v>28365</v>
      </c>
      <c r="BU211">
        <v>0</v>
      </c>
      <c r="BV211">
        <v>15500</v>
      </c>
      <c r="BW211">
        <v>19000</v>
      </c>
      <c r="BX211">
        <v>270</v>
      </c>
      <c r="CB211">
        <v>15770</v>
      </c>
      <c r="CC211">
        <v>19000</v>
      </c>
      <c r="CD211">
        <v>120786</v>
      </c>
      <c r="CE211">
        <v>70489</v>
      </c>
      <c r="CF211">
        <v>2087</v>
      </c>
      <c r="CG211">
        <v>11526</v>
      </c>
      <c r="CH211">
        <v>-2087</v>
      </c>
      <c r="CI211">
        <v>-11526</v>
      </c>
      <c r="CN211">
        <v>73938</v>
      </c>
      <c r="CO211">
        <v>33910</v>
      </c>
      <c r="CP211">
        <v>67913</v>
      </c>
      <c r="CQ211">
        <v>3293</v>
      </c>
      <c r="CR211">
        <v>3938</v>
      </c>
      <c r="CS211">
        <v>19091</v>
      </c>
      <c r="CT211">
        <v>-788</v>
      </c>
      <c r="CU211">
        <v>-93</v>
      </c>
      <c r="CV211">
        <v>3150</v>
      </c>
      <c r="CW211">
        <v>18998</v>
      </c>
      <c r="CX211">
        <v>788</v>
      </c>
      <c r="CY211">
        <v>93</v>
      </c>
      <c r="DB211">
        <v>3150</v>
      </c>
      <c r="DC211">
        <v>18998</v>
      </c>
    </row>
    <row r="212" spans="1:243">
      <c r="A212" t="s">
        <v>15541</v>
      </c>
      <c r="B212">
        <v>1657079792</v>
      </c>
      <c r="C212" t="s">
        <v>4011</v>
      </c>
      <c r="D212" t="s">
        <v>15542</v>
      </c>
      <c r="E212">
        <v>17764831</v>
      </c>
      <c r="F212" t="s">
        <v>4012</v>
      </c>
      <c r="G212" t="s">
        <v>3936</v>
      </c>
      <c r="H212" t="s">
        <v>3931</v>
      </c>
      <c r="I212" t="s">
        <v>3932</v>
      </c>
      <c r="T212">
        <v>265</v>
      </c>
      <c r="U212">
        <v>383</v>
      </c>
      <c r="AD212">
        <v>265</v>
      </c>
      <c r="AE212">
        <v>383</v>
      </c>
      <c r="AF212">
        <v>2420</v>
      </c>
      <c r="AG212">
        <v>1501</v>
      </c>
      <c r="AL212">
        <v>9760</v>
      </c>
      <c r="AM212">
        <v>9796</v>
      </c>
      <c r="AN212">
        <v>20280</v>
      </c>
      <c r="AO212">
        <v>19661</v>
      </c>
      <c r="AP212">
        <v>80</v>
      </c>
      <c r="AQ212">
        <v>3762</v>
      </c>
      <c r="AR212">
        <v>15</v>
      </c>
      <c r="AS212">
        <v>7</v>
      </c>
      <c r="AT212">
        <v>32554</v>
      </c>
      <c r="AU212">
        <v>34727</v>
      </c>
      <c r="AV212">
        <v>15</v>
      </c>
      <c r="AW212">
        <v>15</v>
      </c>
      <c r="BF212">
        <v>14104</v>
      </c>
      <c r="BG212">
        <v>19188</v>
      </c>
      <c r="BH212">
        <v>14119</v>
      </c>
      <c r="BI212">
        <v>19203</v>
      </c>
      <c r="BL212">
        <v>576</v>
      </c>
      <c r="BM212">
        <v>1181</v>
      </c>
      <c r="BT212">
        <v>576</v>
      </c>
      <c r="BU212">
        <v>1181</v>
      </c>
      <c r="BV212">
        <v>93</v>
      </c>
      <c r="BW212">
        <v>59</v>
      </c>
      <c r="BX212">
        <v>18030</v>
      </c>
      <c r="BY212">
        <v>14666</v>
      </c>
      <c r="CB212">
        <v>18123</v>
      </c>
      <c r="CC212">
        <v>14725</v>
      </c>
      <c r="CD212">
        <v>32819</v>
      </c>
      <c r="CE212">
        <v>35110</v>
      </c>
      <c r="CF212">
        <v>13261</v>
      </c>
      <c r="CH212">
        <v>-17085</v>
      </c>
      <c r="CI212">
        <v>-11579</v>
      </c>
      <c r="CN212">
        <v>18255</v>
      </c>
      <c r="CO212">
        <v>26672</v>
      </c>
      <c r="CP212">
        <v>4185</v>
      </c>
      <c r="CQ212">
        <v>7867</v>
      </c>
      <c r="CR212">
        <v>-3015</v>
      </c>
      <c r="CS212">
        <v>7226</v>
      </c>
      <c r="CT212">
        <v>-1141</v>
      </c>
      <c r="CU212">
        <v>-1425</v>
      </c>
      <c r="CV212">
        <v>-4156</v>
      </c>
      <c r="CW212">
        <v>5801</v>
      </c>
      <c r="DB212">
        <v>-4156</v>
      </c>
      <c r="DC212">
        <v>5801</v>
      </c>
      <c r="DD212">
        <v>0</v>
      </c>
      <c r="DE212">
        <v>304</v>
      </c>
      <c r="DF212">
        <v>3824</v>
      </c>
      <c r="DG212">
        <v>11883</v>
      </c>
      <c r="DH212">
        <v>-3824</v>
      </c>
      <c r="DI212">
        <v>-11579</v>
      </c>
    </row>
    <row r="213" spans="1:243">
      <c r="A213" t="s">
        <v>15543</v>
      </c>
      <c r="B213">
        <v>7725399508</v>
      </c>
      <c r="C213" t="s">
        <v>4033</v>
      </c>
      <c r="D213" t="s">
        <v>15544</v>
      </c>
      <c r="E213">
        <v>18767964</v>
      </c>
      <c r="G213" t="s">
        <v>3936</v>
      </c>
      <c r="H213" t="s">
        <v>3931</v>
      </c>
      <c r="I213" t="s">
        <v>3932</v>
      </c>
      <c r="T213">
        <v>8777</v>
      </c>
      <c r="U213">
        <v>13310</v>
      </c>
      <c r="X213">
        <v>3655</v>
      </c>
      <c r="Y213">
        <v>3655</v>
      </c>
      <c r="AF213">
        <v>727</v>
      </c>
      <c r="AG213">
        <v>727</v>
      </c>
      <c r="AL213">
        <v>1757003</v>
      </c>
      <c r="AM213">
        <v>1937119</v>
      </c>
      <c r="AP213">
        <v>2648</v>
      </c>
      <c r="AQ213">
        <v>2536</v>
      </c>
      <c r="BH213">
        <v>1772684</v>
      </c>
      <c r="BI213">
        <v>1823345</v>
      </c>
      <c r="BX213">
        <v>126</v>
      </c>
      <c r="BY213">
        <v>134001</v>
      </c>
      <c r="CD213">
        <v>1772810</v>
      </c>
      <c r="CE213">
        <v>1957346</v>
      </c>
      <c r="CN213">
        <v>169</v>
      </c>
      <c r="CO213">
        <v>266</v>
      </c>
      <c r="CP213">
        <v>2494</v>
      </c>
      <c r="CQ213">
        <v>2421</v>
      </c>
      <c r="CT213">
        <v>663</v>
      </c>
      <c r="CU213">
        <v>1167</v>
      </c>
      <c r="CV213">
        <v>3756</v>
      </c>
      <c r="CW213">
        <v>4432</v>
      </c>
      <c r="DD213">
        <v>60272</v>
      </c>
      <c r="DE213">
        <v>47984</v>
      </c>
      <c r="DF213">
        <v>53528</v>
      </c>
      <c r="DG213">
        <v>40230</v>
      </c>
    </row>
    <row r="214" spans="1:243">
      <c r="A214" t="s">
        <v>15545</v>
      </c>
      <c r="B214">
        <v>1655335916</v>
      </c>
      <c r="C214" t="s">
        <v>4011</v>
      </c>
      <c r="D214" t="s">
        <v>1479</v>
      </c>
      <c r="E214">
        <v>17837728</v>
      </c>
      <c r="F214" t="s">
        <v>8508</v>
      </c>
      <c r="G214" t="s">
        <v>3936</v>
      </c>
      <c r="H214" t="s">
        <v>3931</v>
      </c>
      <c r="I214" t="s">
        <v>3932</v>
      </c>
      <c r="X214">
        <v>51337</v>
      </c>
      <c r="Y214">
        <v>10314</v>
      </c>
      <c r="AL214">
        <v>6891</v>
      </c>
      <c r="AM214">
        <v>75112</v>
      </c>
      <c r="AP214">
        <v>1244</v>
      </c>
      <c r="AQ214">
        <v>1650</v>
      </c>
      <c r="BH214">
        <v>46757</v>
      </c>
      <c r="BI214">
        <v>4987</v>
      </c>
      <c r="BL214">
        <v>6332</v>
      </c>
      <c r="BM214">
        <v>10799</v>
      </c>
      <c r="BR214">
        <v>0</v>
      </c>
      <c r="BV214">
        <v>6</v>
      </c>
      <c r="BW214">
        <v>6</v>
      </c>
      <c r="BX214">
        <v>6377</v>
      </c>
      <c r="BY214">
        <v>71285</v>
      </c>
      <c r="CD214">
        <v>59472</v>
      </c>
      <c r="CE214">
        <v>87076</v>
      </c>
      <c r="CT214">
        <v>122</v>
      </c>
      <c r="CU214">
        <v>186</v>
      </c>
      <c r="CV214">
        <v>199</v>
      </c>
      <c r="CW214">
        <v>-5519</v>
      </c>
      <c r="DD214">
        <v>12160</v>
      </c>
      <c r="DE214">
        <v>18613</v>
      </c>
      <c r="DF214">
        <v>11839</v>
      </c>
      <c r="DG214">
        <v>23946</v>
      </c>
    </row>
    <row r="215" spans="1:243">
      <c r="A215" t="s">
        <v>15546</v>
      </c>
      <c r="B215">
        <v>4345384394</v>
      </c>
      <c r="C215" t="s">
        <v>4053</v>
      </c>
      <c r="D215" t="s">
        <v>15547</v>
      </c>
      <c r="E215">
        <v>19093982</v>
      </c>
      <c r="F215" t="s">
        <v>4054</v>
      </c>
      <c r="G215" t="s">
        <v>3936</v>
      </c>
      <c r="H215" t="s">
        <v>3931</v>
      </c>
      <c r="I215" t="s">
        <v>3932</v>
      </c>
      <c r="T215">
        <v>2575</v>
      </c>
      <c r="U215">
        <v>2763</v>
      </c>
      <c r="AD215">
        <v>2575</v>
      </c>
      <c r="AE215">
        <v>2763</v>
      </c>
      <c r="AF215">
        <v>0</v>
      </c>
      <c r="AL215">
        <v>19823</v>
      </c>
      <c r="AM215">
        <v>32712</v>
      </c>
      <c r="AN215">
        <v>26322</v>
      </c>
      <c r="AO215">
        <v>43972</v>
      </c>
      <c r="AP215">
        <v>3519</v>
      </c>
      <c r="AQ215">
        <v>4867</v>
      </c>
      <c r="AT215">
        <v>49664</v>
      </c>
      <c r="AU215">
        <v>81551</v>
      </c>
      <c r="AV215">
        <v>10</v>
      </c>
      <c r="AW215">
        <v>10</v>
      </c>
      <c r="BF215">
        <v>35922</v>
      </c>
      <c r="BG215">
        <v>29617</v>
      </c>
      <c r="BH215">
        <v>35932</v>
      </c>
      <c r="BI215">
        <v>29627</v>
      </c>
      <c r="BL215">
        <v>2362</v>
      </c>
      <c r="BM215">
        <v>3714</v>
      </c>
      <c r="BT215">
        <v>2362</v>
      </c>
      <c r="BU215">
        <v>3714</v>
      </c>
      <c r="BX215">
        <v>13945</v>
      </c>
      <c r="BY215">
        <v>50973</v>
      </c>
      <c r="CB215">
        <v>13945</v>
      </c>
      <c r="CC215">
        <v>50973</v>
      </c>
      <c r="CD215">
        <v>52239</v>
      </c>
      <c r="CE215">
        <v>84314</v>
      </c>
      <c r="CH215">
        <v>14151</v>
      </c>
      <c r="CI215">
        <v>11047</v>
      </c>
      <c r="CJ215">
        <v>5</v>
      </c>
      <c r="CP215">
        <v>7851</v>
      </c>
      <c r="CQ215">
        <v>733</v>
      </c>
      <c r="CR215">
        <v>6305</v>
      </c>
      <c r="CS215">
        <v>10314</v>
      </c>
      <c r="CT215">
        <v>-113</v>
      </c>
      <c r="CU215">
        <v>-331</v>
      </c>
      <c r="CV215">
        <v>6192</v>
      </c>
      <c r="CW215">
        <v>9983</v>
      </c>
      <c r="DB215">
        <v>6192</v>
      </c>
      <c r="DC215">
        <v>9983</v>
      </c>
      <c r="DD215">
        <v>14151</v>
      </c>
      <c r="DE215">
        <v>11047</v>
      </c>
      <c r="DH215">
        <v>14151</v>
      </c>
      <c r="DI215">
        <v>11047</v>
      </c>
    </row>
    <row r="216" spans="1:243">
      <c r="A216" t="s">
        <v>15548</v>
      </c>
      <c r="B216">
        <v>3123447980</v>
      </c>
      <c r="C216" t="s">
        <v>4124</v>
      </c>
      <c r="D216" t="s">
        <v>1493</v>
      </c>
      <c r="E216">
        <v>19355199</v>
      </c>
      <c r="F216" t="s">
        <v>4125</v>
      </c>
      <c r="G216" t="s">
        <v>3936</v>
      </c>
      <c r="H216" t="s">
        <v>3931</v>
      </c>
      <c r="I216" t="s">
        <v>3932</v>
      </c>
      <c r="AL216">
        <v>267588</v>
      </c>
      <c r="AM216">
        <v>210982</v>
      </c>
      <c r="AP216">
        <v>2023</v>
      </c>
      <c r="AQ216">
        <v>13717</v>
      </c>
      <c r="AT216">
        <v>269611</v>
      </c>
      <c r="AU216">
        <v>224699</v>
      </c>
      <c r="AV216">
        <v>10</v>
      </c>
      <c r="AW216">
        <v>10</v>
      </c>
      <c r="BB216">
        <v>0</v>
      </c>
      <c r="BF216">
        <v>268917</v>
      </c>
      <c r="BG216">
        <v>223946</v>
      </c>
      <c r="BH216">
        <v>268927</v>
      </c>
      <c r="BI216">
        <v>223956</v>
      </c>
      <c r="BL216">
        <v>80</v>
      </c>
      <c r="BT216">
        <v>80</v>
      </c>
      <c r="BU216">
        <v>0</v>
      </c>
      <c r="BX216">
        <v>604</v>
      </c>
      <c r="BY216">
        <v>743</v>
      </c>
      <c r="CB216">
        <v>604</v>
      </c>
      <c r="CC216">
        <v>743</v>
      </c>
      <c r="CD216">
        <v>269611</v>
      </c>
      <c r="CE216">
        <v>224699</v>
      </c>
    </row>
    <row r="217" spans="1:243">
      <c r="A217" t="s">
        <v>15549</v>
      </c>
      <c r="B217">
        <v>5904369714</v>
      </c>
      <c r="C217" t="s">
        <v>8068</v>
      </c>
      <c r="D217" t="s">
        <v>1500</v>
      </c>
      <c r="E217">
        <v>18915822</v>
      </c>
      <c r="F217" t="s">
        <v>8510</v>
      </c>
      <c r="G217" t="s">
        <v>3936</v>
      </c>
      <c r="H217" t="s">
        <v>3931</v>
      </c>
      <c r="I217" t="s">
        <v>3932</v>
      </c>
      <c r="T217">
        <v>39</v>
      </c>
      <c r="U217">
        <v>39</v>
      </c>
      <c r="AL217">
        <v>29221</v>
      </c>
      <c r="AM217">
        <v>30440</v>
      </c>
      <c r="AP217">
        <v>64412</v>
      </c>
      <c r="AQ217">
        <v>27516</v>
      </c>
      <c r="BH217">
        <v>75269</v>
      </c>
      <c r="BI217">
        <v>40545</v>
      </c>
      <c r="BX217">
        <v>18403</v>
      </c>
      <c r="BY217">
        <v>17450</v>
      </c>
      <c r="CD217">
        <v>93672</v>
      </c>
      <c r="CE217">
        <v>57995</v>
      </c>
      <c r="CN217">
        <v>28170</v>
      </c>
      <c r="CO217">
        <v>42333</v>
      </c>
      <c r="CT217">
        <v>801</v>
      </c>
      <c r="CU217">
        <v>1543</v>
      </c>
      <c r="CV217">
        <v>27221</v>
      </c>
      <c r="CW217">
        <v>40487</v>
      </c>
      <c r="DF217">
        <v>148</v>
      </c>
      <c r="DG217">
        <v>303</v>
      </c>
    </row>
    <row r="218" spans="1:243">
      <c r="A218" t="s">
        <v>15550</v>
      </c>
      <c r="B218">
        <v>6821000354</v>
      </c>
      <c r="C218" t="s">
        <v>3981</v>
      </c>
      <c r="D218" t="s">
        <v>15551</v>
      </c>
      <c r="E218">
        <v>17114027</v>
      </c>
      <c r="F218" t="s">
        <v>8513</v>
      </c>
      <c r="G218" t="s">
        <v>3936</v>
      </c>
      <c r="H218" t="s">
        <v>3931</v>
      </c>
      <c r="I218" t="s">
        <v>3932</v>
      </c>
      <c r="X218">
        <v>1330</v>
      </c>
      <c r="AF218">
        <v>0</v>
      </c>
      <c r="AG218">
        <v>242</v>
      </c>
      <c r="AL218">
        <v>299996</v>
      </c>
      <c r="AM218">
        <v>220935</v>
      </c>
      <c r="AP218">
        <v>529</v>
      </c>
      <c r="AQ218">
        <v>1427</v>
      </c>
      <c r="BH218">
        <v>706</v>
      </c>
      <c r="BI218">
        <v>38362</v>
      </c>
      <c r="BL218">
        <v>6362</v>
      </c>
      <c r="BM218">
        <v>3953</v>
      </c>
      <c r="BX218">
        <v>294786</v>
      </c>
      <c r="BY218">
        <v>180289</v>
      </c>
      <c r="CD218">
        <v>301854</v>
      </c>
      <c r="CE218">
        <v>222604</v>
      </c>
      <c r="CN218">
        <v>5980</v>
      </c>
      <c r="CO218">
        <v>1243</v>
      </c>
      <c r="CP218">
        <v>5645</v>
      </c>
      <c r="CQ218">
        <v>3735</v>
      </c>
      <c r="CT218">
        <v>465</v>
      </c>
      <c r="CU218">
        <v>178</v>
      </c>
      <c r="CV218">
        <v>2288</v>
      </c>
      <c r="CW218">
        <v>-784</v>
      </c>
      <c r="DD218">
        <v>11724</v>
      </c>
      <c r="DE218">
        <v>2931</v>
      </c>
      <c r="DF218">
        <v>9306</v>
      </c>
      <c r="DG218">
        <v>1045</v>
      </c>
    </row>
    <row r="219" spans="1:243">
      <c r="A219" t="s">
        <v>15552</v>
      </c>
      <c r="B219">
        <v>2207010288</v>
      </c>
      <c r="C219" t="s">
        <v>8476</v>
      </c>
      <c r="D219" t="s">
        <v>1514</v>
      </c>
      <c r="E219">
        <v>17885724</v>
      </c>
      <c r="F219" t="s">
        <v>8516</v>
      </c>
      <c r="G219" t="s">
        <v>3936</v>
      </c>
      <c r="H219" t="s">
        <v>3931</v>
      </c>
      <c r="I219" t="s">
        <v>3932</v>
      </c>
      <c r="T219">
        <v>10623</v>
      </c>
      <c r="U219">
        <v>12378</v>
      </c>
      <c r="AD219">
        <v>10623</v>
      </c>
      <c r="AE219">
        <v>12378</v>
      </c>
      <c r="AF219">
        <v>157</v>
      </c>
      <c r="AG219">
        <v>157</v>
      </c>
      <c r="AL219">
        <v>6293</v>
      </c>
      <c r="AM219">
        <v>6402</v>
      </c>
      <c r="AN219">
        <v>6300</v>
      </c>
      <c r="AO219">
        <v>6275</v>
      </c>
      <c r="AP219">
        <v>228</v>
      </c>
      <c r="AQ219">
        <v>56</v>
      </c>
      <c r="AR219">
        <v>71</v>
      </c>
      <c r="AS219">
        <v>91</v>
      </c>
      <c r="AT219">
        <v>13049</v>
      </c>
      <c r="AU219">
        <v>12981</v>
      </c>
      <c r="AV219">
        <v>10010</v>
      </c>
      <c r="AW219">
        <v>10010</v>
      </c>
      <c r="BF219">
        <v>5434</v>
      </c>
      <c r="BG219">
        <v>5375</v>
      </c>
      <c r="BH219">
        <v>15444</v>
      </c>
      <c r="BI219">
        <v>15385</v>
      </c>
      <c r="BV219">
        <v>8149</v>
      </c>
      <c r="BW219">
        <v>9821</v>
      </c>
      <c r="BX219">
        <v>79</v>
      </c>
      <c r="BY219">
        <v>153</v>
      </c>
      <c r="BZ219">
        <v>0</v>
      </c>
      <c r="CB219">
        <v>8228</v>
      </c>
      <c r="CC219">
        <v>9974</v>
      </c>
      <c r="CD219">
        <v>23672</v>
      </c>
      <c r="CE219">
        <v>25359</v>
      </c>
      <c r="CF219">
        <v>292</v>
      </c>
      <c r="CG219">
        <v>231</v>
      </c>
      <c r="CH219">
        <v>400</v>
      </c>
      <c r="CI219">
        <v>282</v>
      </c>
      <c r="CN219">
        <v>191</v>
      </c>
      <c r="CP219">
        <v>532</v>
      </c>
      <c r="CQ219">
        <v>770</v>
      </c>
      <c r="CR219">
        <v>59</v>
      </c>
      <c r="CS219">
        <v>-488</v>
      </c>
      <c r="CV219">
        <v>59</v>
      </c>
      <c r="CW219">
        <v>-488</v>
      </c>
      <c r="DB219">
        <v>59</v>
      </c>
      <c r="DC219">
        <v>-488</v>
      </c>
      <c r="DD219">
        <v>4114</v>
      </c>
      <c r="DE219">
        <v>4014</v>
      </c>
      <c r="DF219">
        <v>3422</v>
      </c>
      <c r="DG219">
        <v>3501</v>
      </c>
      <c r="DH219">
        <v>692</v>
      </c>
      <c r="DI219">
        <v>513</v>
      </c>
    </row>
    <row r="220" spans="1:243">
      <c r="A220" t="s">
        <v>15553</v>
      </c>
      <c r="B220">
        <v>278124947</v>
      </c>
      <c r="C220" t="s">
        <v>8137</v>
      </c>
      <c r="D220" t="s">
        <v>15554</v>
      </c>
      <c r="E220">
        <v>18790202</v>
      </c>
      <c r="F220" t="s">
        <v>8518</v>
      </c>
      <c r="G220" t="s">
        <v>3936</v>
      </c>
      <c r="H220" t="s">
        <v>3931</v>
      </c>
      <c r="I220" t="s">
        <v>3932</v>
      </c>
      <c r="AL220">
        <v>92626</v>
      </c>
      <c r="AM220">
        <v>24938</v>
      </c>
      <c r="AP220">
        <v>1917</v>
      </c>
      <c r="AQ220">
        <v>1365</v>
      </c>
      <c r="AT220">
        <v>94543</v>
      </c>
      <c r="AU220">
        <v>26303</v>
      </c>
      <c r="AV220">
        <v>10</v>
      </c>
      <c r="AW220">
        <v>10</v>
      </c>
      <c r="BF220">
        <v>93670</v>
      </c>
      <c r="BG220">
        <v>24730</v>
      </c>
      <c r="BH220">
        <v>93680</v>
      </c>
      <c r="BI220">
        <v>24740</v>
      </c>
      <c r="BX220">
        <v>863</v>
      </c>
      <c r="BY220">
        <v>1563</v>
      </c>
      <c r="CB220">
        <v>863</v>
      </c>
      <c r="CC220">
        <v>1563</v>
      </c>
      <c r="CD220">
        <v>94543</v>
      </c>
      <c r="CE220">
        <v>26303</v>
      </c>
      <c r="CH220">
        <v>5219</v>
      </c>
      <c r="CI220">
        <v>4255</v>
      </c>
      <c r="CR220">
        <v>5219</v>
      </c>
      <c r="CS220">
        <v>4255</v>
      </c>
      <c r="CT220">
        <v>-633</v>
      </c>
      <c r="CU220">
        <v>-693</v>
      </c>
      <c r="CV220">
        <v>4586</v>
      </c>
      <c r="CW220">
        <v>3562</v>
      </c>
      <c r="CX220">
        <v>633</v>
      </c>
      <c r="CY220">
        <v>693</v>
      </c>
      <c r="DB220">
        <v>4586</v>
      </c>
      <c r="DC220">
        <v>3562</v>
      </c>
      <c r="DD220">
        <v>22040</v>
      </c>
      <c r="DE220">
        <v>11544</v>
      </c>
      <c r="DF220">
        <v>16298</v>
      </c>
      <c r="DG220">
        <v>6803</v>
      </c>
      <c r="DH220">
        <v>5742</v>
      </c>
      <c r="DI220">
        <v>4741</v>
      </c>
      <c r="DJ220">
        <v>10</v>
      </c>
      <c r="DK220">
        <v>21168</v>
      </c>
      <c r="DL220">
        <v>21178</v>
      </c>
      <c r="DM220">
        <v>0</v>
      </c>
      <c r="DN220">
        <v>3562</v>
      </c>
      <c r="DO220">
        <v>3562</v>
      </c>
      <c r="DR220">
        <v>10</v>
      </c>
      <c r="DS220">
        <v>24730</v>
      </c>
      <c r="DT220">
        <v>24740</v>
      </c>
      <c r="DX220">
        <v>10</v>
      </c>
      <c r="DY220">
        <v>24730</v>
      </c>
      <c r="DZ220">
        <v>24740</v>
      </c>
      <c r="EY220">
        <v>29316</v>
      </c>
      <c r="EZ220">
        <v>24730</v>
      </c>
      <c r="GG220">
        <v>0</v>
      </c>
      <c r="GI220">
        <v>0</v>
      </c>
      <c r="GK220">
        <v>0</v>
      </c>
      <c r="GM220">
        <v>0</v>
      </c>
      <c r="GN220">
        <v>0</v>
      </c>
      <c r="IH220">
        <v>523</v>
      </c>
      <c r="II220">
        <v>486</v>
      </c>
    </row>
    <row r="221" spans="1:243">
      <c r="A221" t="s">
        <v>15555</v>
      </c>
      <c r="B221">
        <v>7606119487</v>
      </c>
      <c r="C221" t="s">
        <v>8256</v>
      </c>
      <c r="D221" t="s">
        <v>15556</v>
      </c>
      <c r="E221">
        <v>18163968</v>
      </c>
      <c r="G221" t="s">
        <v>3936</v>
      </c>
      <c r="H221" t="s">
        <v>3931</v>
      </c>
      <c r="I221" t="s">
        <v>3932</v>
      </c>
      <c r="T221">
        <v>440</v>
      </c>
      <c r="U221">
        <v>333</v>
      </c>
      <c r="AD221">
        <v>440</v>
      </c>
      <c r="AE221">
        <v>333</v>
      </c>
      <c r="AF221">
        <v>1549</v>
      </c>
      <c r="AL221">
        <v>5541</v>
      </c>
      <c r="AM221">
        <v>255</v>
      </c>
      <c r="AN221">
        <v>15954</v>
      </c>
      <c r="AO221">
        <v>17728</v>
      </c>
      <c r="AP221">
        <v>1963</v>
      </c>
      <c r="AQ221">
        <v>209</v>
      </c>
      <c r="AR221">
        <v>35</v>
      </c>
      <c r="AS221">
        <v>35</v>
      </c>
      <c r="AT221">
        <v>25042</v>
      </c>
      <c r="AU221">
        <v>18227</v>
      </c>
      <c r="AV221">
        <v>20</v>
      </c>
      <c r="AW221">
        <v>20</v>
      </c>
      <c r="BF221">
        <v>15855</v>
      </c>
      <c r="BG221">
        <v>18010</v>
      </c>
      <c r="BH221">
        <v>15875</v>
      </c>
      <c r="BI221">
        <v>18030</v>
      </c>
      <c r="BL221">
        <v>9167</v>
      </c>
      <c r="BT221">
        <v>9167</v>
      </c>
      <c r="BU221">
        <v>0</v>
      </c>
      <c r="BX221">
        <v>440</v>
      </c>
      <c r="BY221">
        <v>530</v>
      </c>
      <c r="CB221">
        <v>440</v>
      </c>
      <c r="CC221">
        <v>530</v>
      </c>
      <c r="CD221">
        <v>25482</v>
      </c>
      <c r="CE221">
        <v>18560</v>
      </c>
      <c r="CF221">
        <v>14388</v>
      </c>
      <c r="CG221">
        <v>12101</v>
      </c>
      <c r="CH221">
        <v>15505</v>
      </c>
      <c r="CI221">
        <v>21268</v>
      </c>
      <c r="CP221">
        <v>7617</v>
      </c>
      <c r="CQ221">
        <v>7554</v>
      </c>
      <c r="CR221">
        <v>7888</v>
      </c>
      <c r="CS221">
        <v>13714</v>
      </c>
      <c r="CT221">
        <v>-1588</v>
      </c>
      <c r="CU221">
        <v>-1381</v>
      </c>
      <c r="CV221">
        <v>6300</v>
      </c>
      <c r="CW221">
        <v>12333</v>
      </c>
      <c r="CX221">
        <v>1588</v>
      </c>
      <c r="CY221">
        <v>1381</v>
      </c>
      <c r="DB221">
        <v>6300</v>
      </c>
      <c r="DC221">
        <v>12333</v>
      </c>
      <c r="DD221">
        <v>52945</v>
      </c>
      <c r="DE221">
        <v>46033</v>
      </c>
      <c r="DF221">
        <v>23052</v>
      </c>
      <c r="DG221">
        <v>12664</v>
      </c>
      <c r="DH221">
        <v>29893</v>
      </c>
      <c r="DI221">
        <v>33369</v>
      </c>
    </row>
    <row r="222" spans="1:243">
      <c r="A222" t="s">
        <v>15557</v>
      </c>
      <c r="B222">
        <v>6316228122</v>
      </c>
      <c r="C222" t="s">
        <v>4103</v>
      </c>
      <c r="D222" t="s">
        <v>15558</v>
      </c>
      <c r="E222">
        <v>17715874</v>
      </c>
      <c r="F222" t="s">
        <v>8522</v>
      </c>
      <c r="G222" t="s">
        <v>3936</v>
      </c>
      <c r="H222" t="s">
        <v>3931</v>
      </c>
      <c r="I222" t="s">
        <v>3932</v>
      </c>
      <c r="T222">
        <v>0</v>
      </c>
      <c r="U222">
        <v>24</v>
      </c>
      <c r="AD222">
        <v>0</v>
      </c>
      <c r="AE222">
        <v>24</v>
      </c>
      <c r="AF222">
        <v>0</v>
      </c>
      <c r="AL222">
        <v>3936</v>
      </c>
      <c r="AM222">
        <v>2958</v>
      </c>
      <c r="AN222">
        <v>110738</v>
      </c>
      <c r="AO222">
        <v>125013</v>
      </c>
      <c r="AP222">
        <v>207</v>
      </c>
      <c r="AQ222">
        <v>1436</v>
      </c>
      <c r="AT222">
        <v>114881</v>
      </c>
      <c r="AU222">
        <v>129407</v>
      </c>
      <c r="AV222">
        <v>10</v>
      </c>
      <c r="AW222">
        <v>10</v>
      </c>
      <c r="BF222">
        <v>114458</v>
      </c>
      <c r="BG222">
        <v>120444</v>
      </c>
      <c r="BH222">
        <v>114468</v>
      </c>
      <c r="BI222">
        <v>120454</v>
      </c>
      <c r="BV222">
        <v>0</v>
      </c>
      <c r="BW222">
        <v>7129</v>
      </c>
      <c r="BX222">
        <v>413</v>
      </c>
      <c r="BY222">
        <v>1848</v>
      </c>
      <c r="CB222">
        <v>413</v>
      </c>
      <c r="CC222">
        <v>8977</v>
      </c>
      <c r="CD222">
        <v>114881</v>
      </c>
      <c r="CE222">
        <v>129431</v>
      </c>
      <c r="CF222">
        <v>6771</v>
      </c>
      <c r="CG222">
        <v>12961</v>
      </c>
      <c r="CH222">
        <v>73873</v>
      </c>
      <c r="CI222">
        <v>67540</v>
      </c>
      <c r="CN222">
        <v>11176</v>
      </c>
      <c r="CO222">
        <v>12311</v>
      </c>
      <c r="CP222">
        <v>86168</v>
      </c>
      <c r="CQ222">
        <v>1684</v>
      </c>
      <c r="CR222">
        <v>-1119</v>
      </c>
      <c r="CS222">
        <v>78167</v>
      </c>
      <c r="CV222">
        <v>-5986</v>
      </c>
      <c r="CW222">
        <v>73610</v>
      </c>
      <c r="DB222">
        <v>-5986</v>
      </c>
      <c r="DC222">
        <v>73610</v>
      </c>
      <c r="DD222">
        <v>80644</v>
      </c>
      <c r="DE222">
        <v>80501</v>
      </c>
      <c r="DH222">
        <v>80644</v>
      </c>
      <c r="DI222">
        <v>80501</v>
      </c>
      <c r="GO222">
        <v>-4867</v>
      </c>
      <c r="GP222">
        <v>-4557</v>
      </c>
    </row>
    <row r="223" spans="1:243">
      <c r="A223" t="s">
        <v>15559</v>
      </c>
      <c r="B223">
        <v>2312143061</v>
      </c>
      <c r="C223" t="s">
        <v>8524</v>
      </c>
      <c r="D223" t="s">
        <v>15560</v>
      </c>
      <c r="E223">
        <v>18611328</v>
      </c>
      <c r="F223" t="s">
        <v>8525</v>
      </c>
      <c r="G223" t="s">
        <v>3936</v>
      </c>
      <c r="H223" t="s">
        <v>3931</v>
      </c>
      <c r="I223" t="s">
        <v>3932</v>
      </c>
      <c r="AL223">
        <v>51452</v>
      </c>
      <c r="AM223">
        <v>51900</v>
      </c>
      <c r="AP223">
        <v>51</v>
      </c>
      <c r="AQ223">
        <v>101</v>
      </c>
      <c r="BH223">
        <v>-4204</v>
      </c>
      <c r="BI223">
        <v>-2403</v>
      </c>
      <c r="BV223">
        <v>3029</v>
      </c>
      <c r="BW223">
        <v>2676</v>
      </c>
      <c r="BX223">
        <v>52678</v>
      </c>
      <c r="BY223">
        <v>51728</v>
      </c>
      <c r="CD223">
        <v>51503</v>
      </c>
      <c r="CE223">
        <v>52001</v>
      </c>
      <c r="CP223">
        <v>19</v>
      </c>
      <c r="CQ223">
        <v>12</v>
      </c>
      <c r="CT223">
        <v>15</v>
      </c>
      <c r="CU223">
        <v>25</v>
      </c>
      <c r="CV223">
        <v>-1801</v>
      </c>
      <c r="CW223">
        <v>-704</v>
      </c>
      <c r="DD223">
        <v>703</v>
      </c>
      <c r="DE223">
        <v>1891</v>
      </c>
      <c r="DF223">
        <v>2470</v>
      </c>
      <c r="DG223">
        <v>2558</v>
      </c>
    </row>
    <row r="224" spans="1:243">
      <c r="A224" t="s">
        <v>15561</v>
      </c>
      <c r="B224">
        <v>9729013879</v>
      </c>
      <c r="C224" t="s">
        <v>4081</v>
      </c>
      <c r="D224" t="s">
        <v>15562</v>
      </c>
      <c r="E224">
        <v>18521034</v>
      </c>
      <c r="G224" t="s">
        <v>3936</v>
      </c>
      <c r="H224" t="s">
        <v>3931</v>
      </c>
      <c r="I224" t="s">
        <v>3932</v>
      </c>
      <c r="T224">
        <v>1</v>
      </c>
      <c r="U224">
        <v>5</v>
      </c>
      <c r="AL224">
        <v>18639</v>
      </c>
      <c r="AM224">
        <v>14821</v>
      </c>
      <c r="AP224">
        <v>1405</v>
      </c>
      <c r="AQ224">
        <v>178</v>
      </c>
      <c r="BH224">
        <v>17331</v>
      </c>
      <c r="BI224">
        <v>14553</v>
      </c>
      <c r="BL224">
        <v>2200</v>
      </c>
      <c r="BX224">
        <v>515</v>
      </c>
      <c r="BY224">
        <v>451</v>
      </c>
      <c r="CD224">
        <v>20045</v>
      </c>
      <c r="CE224">
        <v>15003</v>
      </c>
      <c r="CP224">
        <v>62</v>
      </c>
      <c r="CQ224">
        <v>223</v>
      </c>
      <c r="CT224">
        <v>142</v>
      </c>
      <c r="CU224">
        <v>178</v>
      </c>
      <c r="CV224">
        <v>1698</v>
      </c>
      <c r="CW224">
        <v>2019</v>
      </c>
      <c r="DD224">
        <v>4798</v>
      </c>
      <c r="DE224">
        <v>5350</v>
      </c>
      <c r="DF224">
        <v>2896</v>
      </c>
      <c r="DG224">
        <v>2930</v>
      </c>
    </row>
    <row r="225" spans="1:251">
      <c r="A225" t="s">
        <v>15563</v>
      </c>
      <c r="B225">
        <v>6671071890</v>
      </c>
      <c r="C225" t="s">
        <v>4077</v>
      </c>
      <c r="D225" t="s">
        <v>15564</v>
      </c>
      <c r="E225">
        <v>19241342</v>
      </c>
      <c r="G225" t="s">
        <v>3936</v>
      </c>
      <c r="H225" t="s">
        <v>3931</v>
      </c>
      <c r="I225" t="s">
        <v>3932</v>
      </c>
      <c r="T225">
        <v>10000</v>
      </c>
      <c r="U225">
        <v>10000</v>
      </c>
      <c r="AD225">
        <v>10000</v>
      </c>
      <c r="AE225">
        <v>10000</v>
      </c>
      <c r="AL225">
        <v>279</v>
      </c>
      <c r="AM225">
        <v>661</v>
      </c>
      <c r="AN225">
        <v>3566</v>
      </c>
      <c r="AO225">
        <v>1648</v>
      </c>
      <c r="AP225">
        <v>94</v>
      </c>
      <c r="AQ225">
        <v>1</v>
      </c>
      <c r="AR225">
        <v>12</v>
      </c>
      <c r="AS225">
        <v>12</v>
      </c>
      <c r="AT225">
        <v>3951</v>
      </c>
      <c r="AU225">
        <v>2322</v>
      </c>
      <c r="AV225">
        <v>100</v>
      </c>
      <c r="AW225">
        <v>100</v>
      </c>
      <c r="BF225">
        <v>13038</v>
      </c>
      <c r="BG225">
        <v>10990</v>
      </c>
      <c r="BH225">
        <v>13138</v>
      </c>
      <c r="BI225">
        <v>11090</v>
      </c>
      <c r="BL225">
        <v>39</v>
      </c>
      <c r="BM225">
        <v>298</v>
      </c>
      <c r="BT225">
        <v>39</v>
      </c>
      <c r="BU225">
        <v>298</v>
      </c>
      <c r="BX225">
        <v>774</v>
      </c>
      <c r="BY225">
        <v>934</v>
      </c>
      <c r="CB225">
        <v>774</v>
      </c>
      <c r="CC225">
        <v>934</v>
      </c>
      <c r="CD225">
        <v>13951</v>
      </c>
      <c r="CE225">
        <v>12322</v>
      </c>
      <c r="CF225">
        <v>54</v>
      </c>
      <c r="CG225">
        <v>42</v>
      </c>
      <c r="CH225">
        <v>336</v>
      </c>
      <c r="CI225">
        <v>-26</v>
      </c>
      <c r="CL225">
        <v>49</v>
      </c>
      <c r="CN225">
        <v>2086</v>
      </c>
      <c r="CO225">
        <v>12503</v>
      </c>
      <c r="CP225">
        <v>304</v>
      </c>
      <c r="CQ225">
        <v>14987</v>
      </c>
      <c r="CR225">
        <v>2069</v>
      </c>
      <c r="CS225">
        <v>-2510</v>
      </c>
      <c r="CT225">
        <v>-22</v>
      </c>
      <c r="CU225">
        <v>-58</v>
      </c>
      <c r="CV225">
        <v>2047</v>
      </c>
      <c r="CW225">
        <v>-2568</v>
      </c>
      <c r="CX225">
        <v>22</v>
      </c>
      <c r="CY225">
        <v>58</v>
      </c>
      <c r="DB225">
        <v>2047</v>
      </c>
      <c r="DC225">
        <v>-2568</v>
      </c>
      <c r="DD225">
        <v>426</v>
      </c>
      <c r="DE225">
        <v>58</v>
      </c>
      <c r="DF225">
        <v>36</v>
      </c>
      <c r="DG225">
        <v>42</v>
      </c>
      <c r="DH225">
        <v>390</v>
      </c>
      <c r="DI225">
        <v>16</v>
      </c>
    </row>
    <row r="226" spans="1:251">
      <c r="A226" t="s">
        <v>15565</v>
      </c>
      <c r="B226">
        <v>5446015412</v>
      </c>
      <c r="C226" t="s">
        <v>8530</v>
      </c>
      <c r="D226" t="s">
        <v>15566</v>
      </c>
      <c r="E226">
        <v>18035642</v>
      </c>
      <c r="F226" t="s">
        <v>8532</v>
      </c>
      <c r="G226" t="s">
        <v>3936</v>
      </c>
      <c r="H226" t="s">
        <v>3931</v>
      </c>
      <c r="I226" t="s">
        <v>3932</v>
      </c>
      <c r="AF226">
        <v>10</v>
      </c>
      <c r="AG226">
        <v>10</v>
      </c>
      <c r="AL226">
        <v>52222</v>
      </c>
      <c r="AM226">
        <v>69862</v>
      </c>
      <c r="AP226">
        <v>4454</v>
      </c>
      <c r="AQ226">
        <v>335</v>
      </c>
      <c r="BH226">
        <v>25822</v>
      </c>
      <c r="BI226">
        <v>19381</v>
      </c>
      <c r="BL226">
        <v>0</v>
      </c>
      <c r="BM226">
        <v>3500</v>
      </c>
      <c r="BV226">
        <v>0</v>
      </c>
      <c r="BX226">
        <v>30864</v>
      </c>
      <c r="BY226">
        <v>47326</v>
      </c>
      <c r="CD226">
        <v>56686</v>
      </c>
      <c r="CE226">
        <v>70207</v>
      </c>
      <c r="CN226">
        <v>1089</v>
      </c>
      <c r="CO226">
        <v>19</v>
      </c>
      <c r="CP226">
        <v>2936</v>
      </c>
      <c r="CQ226">
        <v>6391</v>
      </c>
      <c r="CT226">
        <v>2095</v>
      </c>
      <c r="CU226">
        <v>641</v>
      </c>
      <c r="CV226">
        <v>6441</v>
      </c>
      <c r="CW226">
        <v>3934</v>
      </c>
      <c r="DD226">
        <v>77309</v>
      </c>
      <c r="DE226">
        <v>12952</v>
      </c>
      <c r="DF226">
        <v>66926</v>
      </c>
      <c r="DG226">
        <v>2005</v>
      </c>
    </row>
    <row r="227" spans="1:251">
      <c r="A227" t="s">
        <v>15567</v>
      </c>
      <c r="B227">
        <v>2130208814</v>
      </c>
      <c r="C227" t="s">
        <v>3999</v>
      </c>
      <c r="D227" t="s">
        <v>15568</v>
      </c>
      <c r="E227">
        <v>18788393</v>
      </c>
      <c r="F227" t="s">
        <v>8534</v>
      </c>
      <c r="G227" t="s">
        <v>3936</v>
      </c>
      <c r="H227" t="s">
        <v>3931</v>
      </c>
      <c r="I227" t="s">
        <v>3932</v>
      </c>
      <c r="AL227">
        <v>435773</v>
      </c>
      <c r="AM227">
        <v>305277</v>
      </c>
      <c r="AP227">
        <v>3224</v>
      </c>
      <c r="AQ227">
        <v>2439</v>
      </c>
      <c r="BH227">
        <v>17599</v>
      </c>
      <c r="BI227">
        <v>6219</v>
      </c>
      <c r="BR227">
        <v>409080</v>
      </c>
      <c r="BS227">
        <v>292619</v>
      </c>
      <c r="BV227">
        <v>12225</v>
      </c>
      <c r="BW227">
        <v>8680</v>
      </c>
      <c r="BX227">
        <v>93</v>
      </c>
      <c r="BY227">
        <v>198</v>
      </c>
      <c r="CD227">
        <v>438997</v>
      </c>
      <c r="CE227">
        <v>307716</v>
      </c>
      <c r="CN227">
        <v>13262</v>
      </c>
      <c r="CO227">
        <v>5170</v>
      </c>
      <c r="CP227">
        <v>85</v>
      </c>
      <c r="CQ227">
        <v>283</v>
      </c>
      <c r="CV227">
        <v>11380</v>
      </c>
      <c r="CW227">
        <v>4609</v>
      </c>
      <c r="DF227">
        <v>1797</v>
      </c>
      <c r="DG227">
        <v>278</v>
      </c>
    </row>
    <row r="228" spans="1:251">
      <c r="A228" t="s">
        <v>15569</v>
      </c>
      <c r="B228">
        <v>6168073264</v>
      </c>
      <c r="C228" t="s">
        <v>8147</v>
      </c>
      <c r="D228" t="s">
        <v>1567</v>
      </c>
      <c r="E228">
        <v>17173117</v>
      </c>
      <c r="F228" t="s">
        <v>8536</v>
      </c>
      <c r="G228" t="s">
        <v>3936</v>
      </c>
      <c r="I228" t="s">
        <v>3932</v>
      </c>
      <c r="AL228">
        <v>88189</v>
      </c>
      <c r="AM228">
        <v>227429</v>
      </c>
      <c r="AN228">
        <v>155447</v>
      </c>
      <c r="AO228">
        <v>213048</v>
      </c>
      <c r="AP228">
        <v>2408</v>
      </c>
      <c r="AQ228">
        <v>188</v>
      </c>
      <c r="AR228">
        <v>3</v>
      </c>
      <c r="AS228">
        <v>5</v>
      </c>
      <c r="AT228">
        <v>246047</v>
      </c>
      <c r="AU228">
        <v>440670</v>
      </c>
      <c r="AV228">
        <v>10</v>
      </c>
      <c r="AW228">
        <v>10</v>
      </c>
      <c r="BF228">
        <v>20902</v>
      </c>
      <c r="BG228">
        <v>99441</v>
      </c>
      <c r="BH228">
        <v>20912</v>
      </c>
      <c r="BI228">
        <v>99451</v>
      </c>
      <c r="BV228">
        <v>224974</v>
      </c>
      <c r="BW228">
        <v>340762</v>
      </c>
      <c r="BX228">
        <v>161</v>
      </c>
      <c r="BY228">
        <v>457</v>
      </c>
      <c r="BZ228">
        <v>0</v>
      </c>
      <c r="CB228">
        <v>225135</v>
      </c>
      <c r="CC228">
        <v>341219</v>
      </c>
      <c r="CD228">
        <v>246047</v>
      </c>
      <c r="CE228">
        <v>440670</v>
      </c>
      <c r="CF228">
        <v>1096</v>
      </c>
      <c r="CH228">
        <v>-1096</v>
      </c>
      <c r="CI228">
        <v>66272</v>
      </c>
      <c r="CJ228">
        <v>10786</v>
      </c>
      <c r="CK228">
        <v>26602</v>
      </c>
      <c r="CL228">
        <v>23825</v>
      </c>
      <c r="CM228">
        <v>28509</v>
      </c>
      <c r="CN228">
        <v>0</v>
      </c>
      <c r="CO228">
        <v>11</v>
      </c>
      <c r="CP228">
        <v>62446</v>
      </c>
      <c r="CQ228">
        <v>4815</v>
      </c>
      <c r="CR228">
        <v>-76581</v>
      </c>
      <c r="CS228">
        <v>59561</v>
      </c>
      <c r="CT228">
        <v>-1959</v>
      </c>
      <c r="CU228">
        <v>-844</v>
      </c>
      <c r="CV228">
        <v>-78540</v>
      </c>
      <c r="CW228">
        <v>58717</v>
      </c>
      <c r="DB228">
        <v>-78540</v>
      </c>
      <c r="DC228">
        <v>58717</v>
      </c>
      <c r="DD228">
        <v>0</v>
      </c>
      <c r="DE228">
        <v>185000</v>
      </c>
      <c r="DF228">
        <v>0</v>
      </c>
      <c r="DG228">
        <v>118728</v>
      </c>
      <c r="DH228">
        <v>0</v>
      </c>
      <c r="DI228">
        <v>66272</v>
      </c>
    </row>
    <row r="229" spans="1:251">
      <c r="A229" t="s">
        <v>15570</v>
      </c>
      <c r="B229">
        <v>6166094406</v>
      </c>
      <c r="C229" t="s">
        <v>4142</v>
      </c>
      <c r="D229" t="s">
        <v>15571</v>
      </c>
      <c r="E229">
        <v>18112901</v>
      </c>
      <c r="F229" t="s">
        <v>8538</v>
      </c>
      <c r="G229" t="s">
        <v>3936</v>
      </c>
      <c r="H229" t="s">
        <v>3931</v>
      </c>
      <c r="I229" t="s">
        <v>3932</v>
      </c>
      <c r="T229">
        <v>330</v>
      </c>
      <c r="U229">
        <v>345</v>
      </c>
      <c r="AL229">
        <v>21380</v>
      </c>
      <c r="AM229">
        <v>27440</v>
      </c>
      <c r="AP229">
        <v>97</v>
      </c>
      <c r="AQ229">
        <v>123</v>
      </c>
      <c r="BH229">
        <v>12027</v>
      </c>
      <c r="BI229">
        <v>16397</v>
      </c>
      <c r="BL229">
        <v>9780</v>
      </c>
      <c r="BM229">
        <v>11511</v>
      </c>
      <c r="CD229">
        <v>21807</v>
      </c>
      <c r="CE229">
        <v>27908</v>
      </c>
      <c r="CP229">
        <v>0</v>
      </c>
      <c r="CQ229">
        <v>0</v>
      </c>
      <c r="CT229">
        <v>31</v>
      </c>
      <c r="CU229">
        <v>30</v>
      </c>
      <c r="CV229">
        <v>488</v>
      </c>
      <c r="CW229">
        <v>271</v>
      </c>
      <c r="DD229">
        <v>1841</v>
      </c>
      <c r="DE229">
        <v>1602</v>
      </c>
      <c r="DF229">
        <v>1322</v>
      </c>
      <c r="DG229">
        <v>1301</v>
      </c>
    </row>
    <row r="230" spans="1:251">
      <c r="A230" t="s">
        <v>15572</v>
      </c>
      <c r="B230">
        <v>5260456250</v>
      </c>
      <c r="C230" t="s">
        <v>4002</v>
      </c>
      <c r="D230" t="s">
        <v>15573</v>
      </c>
      <c r="E230">
        <v>18472186</v>
      </c>
      <c r="F230" t="s">
        <v>4003</v>
      </c>
      <c r="G230" t="s">
        <v>3936</v>
      </c>
      <c r="H230" t="s">
        <v>3931</v>
      </c>
      <c r="I230" t="s">
        <v>3932</v>
      </c>
      <c r="T230">
        <v>2544</v>
      </c>
      <c r="U230">
        <v>34</v>
      </c>
      <c r="AD230">
        <v>2544</v>
      </c>
      <c r="AE230">
        <v>34</v>
      </c>
      <c r="AL230">
        <v>23770</v>
      </c>
      <c r="AM230">
        <v>9849</v>
      </c>
      <c r="AN230">
        <v>18133</v>
      </c>
      <c r="AO230">
        <v>18000</v>
      </c>
      <c r="AP230">
        <v>3406</v>
      </c>
      <c r="AQ230">
        <v>7990</v>
      </c>
      <c r="AT230">
        <v>45309</v>
      </c>
      <c r="AU230">
        <v>35839</v>
      </c>
      <c r="AV230">
        <v>10</v>
      </c>
      <c r="AW230">
        <v>10</v>
      </c>
      <c r="BF230">
        <v>28804</v>
      </c>
      <c r="BG230">
        <v>16825</v>
      </c>
      <c r="BH230">
        <v>28814</v>
      </c>
      <c r="BI230">
        <v>16835</v>
      </c>
      <c r="BV230">
        <v>42</v>
      </c>
      <c r="BW230">
        <v>42</v>
      </c>
      <c r="BX230">
        <v>18998</v>
      </c>
      <c r="BY230">
        <v>18996</v>
      </c>
      <c r="CB230">
        <v>19039</v>
      </c>
      <c r="CC230">
        <v>19037</v>
      </c>
      <c r="CD230">
        <v>47853</v>
      </c>
      <c r="CE230">
        <v>35872</v>
      </c>
      <c r="CH230">
        <v>14603</v>
      </c>
      <c r="CI230">
        <v>2391</v>
      </c>
      <c r="CN230">
        <v>63</v>
      </c>
      <c r="CP230">
        <v>2005</v>
      </c>
      <c r="CQ230">
        <v>776</v>
      </c>
      <c r="CR230">
        <v>12661</v>
      </c>
      <c r="CS230">
        <v>1615</v>
      </c>
      <c r="CT230">
        <v>-661</v>
      </c>
      <c r="CU230">
        <v>-740</v>
      </c>
      <c r="CV230">
        <v>12000</v>
      </c>
      <c r="CW230">
        <v>875</v>
      </c>
      <c r="DB230">
        <v>12000</v>
      </c>
      <c r="DC230">
        <v>875</v>
      </c>
      <c r="DD230">
        <v>22621</v>
      </c>
      <c r="DE230">
        <v>5228</v>
      </c>
      <c r="DF230">
        <v>8003</v>
      </c>
      <c r="DG230">
        <v>2822</v>
      </c>
      <c r="DH230">
        <v>14618</v>
      </c>
      <c r="DI230">
        <v>2406</v>
      </c>
      <c r="DJ230">
        <v>10</v>
      </c>
      <c r="DK230">
        <v>15959</v>
      </c>
      <c r="DL230">
        <v>15969</v>
      </c>
      <c r="DM230">
        <v>0</v>
      </c>
      <c r="DN230">
        <v>866</v>
      </c>
      <c r="DO230">
        <v>866</v>
      </c>
      <c r="DP230">
        <v>11978</v>
      </c>
      <c r="DQ230">
        <v>11978</v>
      </c>
      <c r="DR230">
        <v>10</v>
      </c>
      <c r="DS230">
        <v>16825</v>
      </c>
      <c r="DT230">
        <v>16835</v>
      </c>
      <c r="DU230">
        <v>0</v>
      </c>
      <c r="DV230">
        <v>11978</v>
      </c>
      <c r="DW230">
        <v>11978</v>
      </c>
      <c r="DX230">
        <v>10</v>
      </c>
      <c r="DY230">
        <v>28804</v>
      </c>
      <c r="DZ230">
        <v>28814</v>
      </c>
      <c r="EA230">
        <v>866</v>
      </c>
      <c r="EB230">
        <v>0</v>
      </c>
      <c r="EC230">
        <v>16835</v>
      </c>
      <c r="EG230">
        <v>866</v>
      </c>
      <c r="EH230">
        <v>0</v>
      </c>
      <c r="EI230">
        <v>16835</v>
      </c>
      <c r="EJ230">
        <v>866</v>
      </c>
      <c r="EK230">
        <v>0</v>
      </c>
      <c r="EL230">
        <v>16825</v>
      </c>
      <c r="EP230">
        <v>866</v>
      </c>
      <c r="EQ230">
        <v>0</v>
      </c>
      <c r="ER230">
        <v>16825</v>
      </c>
      <c r="EY230">
        <v>28814</v>
      </c>
      <c r="EZ230">
        <v>16835</v>
      </c>
      <c r="FA230">
        <v>22692</v>
      </c>
      <c r="FB230">
        <v>20463</v>
      </c>
      <c r="FC230">
        <v>22558</v>
      </c>
      <c r="FD230">
        <v>20463</v>
      </c>
      <c r="FG230">
        <v>134</v>
      </c>
      <c r="FI230">
        <v>0</v>
      </c>
      <c r="FJ230">
        <v>1216</v>
      </c>
      <c r="FK230">
        <v>18818</v>
      </c>
      <c r="FL230">
        <v>7905</v>
      </c>
      <c r="FM230">
        <v>4069</v>
      </c>
      <c r="FN230">
        <v>1172</v>
      </c>
      <c r="FS230">
        <v>4256</v>
      </c>
      <c r="FT230">
        <v>3843</v>
      </c>
      <c r="FU230">
        <v>-4451</v>
      </c>
      <c r="FV230">
        <v>7543</v>
      </c>
      <c r="GA230">
        <v>-133</v>
      </c>
      <c r="GC230">
        <v>0</v>
      </c>
      <c r="GD230">
        <v>1216</v>
      </c>
      <c r="GE230">
        <v>0</v>
      </c>
      <c r="GF230">
        <v>-1216</v>
      </c>
      <c r="GG230">
        <v>-4584</v>
      </c>
      <c r="GH230">
        <v>6327</v>
      </c>
      <c r="GI230">
        <v>7990</v>
      </c>
      <c r="GJ230">
        <v>1663</v>
      </c>
      <c r="GK230">
        <v>3406</v>
      </c>
      <c r="GL230">
        <v>7990</v>
      </c>
      <c r="GM230">
        <v>0</v>
      </c>
      <c r="GN230">
        <v>0</v>
      </c>
      <c r="HI230">
        <v>133</v>
      </c>
      <c r="IH230">
        <v>15</v>
      </c>
      <c r="II230">
        <v>15</v>
      </c>
    </row>
    <row r="231" spans="1:251">
      <c r="A231" t="s">
        <v>15574</v>
      </c>
      <c r="B231">
        <v>5257185200</v>
      </c>
      <c r="C231" t="s">
        <v>3999</v>
      </c>
      <c r="D231" t="s">
        <v>15575</v>
      </c>
      <c r="E231">
        <v>17051016</v>
      </c>
      <c r="F231" t="s">
        <v>8540</v>
      </c>
      <c r="G231" t="s">
        <v>3936</v>
      </c>
      <c r="H231" t="s">
        <v>3931</v>
      </c>
      <c r="I231" t="s">
        <v>3932</v>
      </c>
      <c r="T231">
        <v>15278</v>
      </c>
      <c r="U231">
        <v>1244</v>
      </c>
      <c r="AD231">
        <v>15278</v>
      </c>
      <c r="AE231">
        <v>1244</v>
      </c>
      <c r="AF231">
        <v>800</v>
      </c>
      <c r="AG231">
        <v>488</v>
      </c>
      <c r="AL231">
        <v>18</v>
      </c>
      <c r="AM231">
        <v>80</v>
      </c>
      <c r="AN231">
        <v>46687</v>
      </c>
      <c r="AO231">
        <v>22869</v>
      </c>
      <c r="AP231">
        <v>997</v>
      </c>
      <c r="AQ231">
        <v>14168</v>
      </c>
      <c r="AR231">
        <v>38</v>
      </c>
      <c r="AS231">
        <v>21</v>
      </c>
      <c r="AT231">
        <v>48540</v>
      </c>
      <c r="AU231">
        <v>37626</v>
      </c>
      <c r="AV231">
        <v>30</v>
      </c>
      <c r="AW231">
        <v>20</v>
      </c>
      <c r="BF231">
        <v>59767</v>
      </c>
      <c r="BG231">
        <v>36807</v>
      </c>
      <c r="BH231">
        <v>59797</v>
      </c>
      <c r="BI231">
        <v>36827</v>
      </c>
      <c r="BL231">
        <v>3682</v>
      </c>
      <c r="BM231">
        <v>1238</v>
      </c>
      <c r="BT231">
        <v>3682</v>
      </c>
      <c r="BU231">
        <v>1443</v>
      </c>
      <c r="BV231">
        <v>0</v>
      </c>
      <c r="BX231">
        <v>339</v>
      </c>
      <c r="BY231">
        <v>600</v>
      </c>
      <c r="CB231">
        <v>339</v>
      </c>
      <c r="CC231">
        <v>600</v>
      </c>
      <c r="CD231">
        <v>63818</v>
      </c>
      <c r="CE231">
        <v>38870</v>
      </c>
      <c r="CF231">
        <v>0</v>
      </c>
      <c r="CG231">
        <v>9409</v>
      </c>
      <c r="CH231">
        <v>34554</v>
      </c>
      <c r="CI231">
        <v>15654</v>
      </c>
      <c r="CN231">
        <v>1119</v>
      </c>
      <c r="CO231">
        <v>275</v>
      </c>
      <c r="CP231">
        <v>11216</v>
      </c>
      <c r="CQ231">
        <v>342</v>
      </c>
      <c r="CR231">
        <v>24457</v>
      </c>
      <c r="CS231">
        <v>15587</v>
      </c>
      <c r="CT231">
        <v>-1497</v>
      </c>
      <c r="CU231">
        <v>-1435</v>
      </c>
      <c r="CV231">
        <v>22960</v>
      </c>
      <c r="CW231">
        <v>14152</v>
      </c>
      <c r="DB231">
        <v>22960</v>
      </c>
      <c r="DC231">
        <v>14152</v>
      </c>
      <c r="DD231">
        <v>47470</v>
      </c>
      <c r="DE231">
        <v>34525</v>
      </c>
      <c r="DF231">
        <v>12916</v>
      </c>
      <c r="DG231">
        <v>9462</v>
      </c>
      <c r="DH231">
        <v>34554</v>
      </c>
      <c r="DI231">
        <v>25063</v>
      </c>
    </row>
    <row r="232" spans="1:251">
      <c r="A232" t="s">
        <v>15576</v>
      </c>
      <c r="B232">
        <v>7733894231</v>
      </c>
      <c r="C232" t="s">
        <v>4022</v>
      </c>
      <c r="D232" t="s">
        <v>1593</v>
      </c>
      <c r="E232">
        <v>18648474</v>
      </c>
      <c r="F232" t="s">
        <v>4024</v>
      </c>
      <c r="G232" t="s">
        <v>3936</v>
      </c>
      <c r="H232" t="s">
        <v>3931</v>
      </c>
      <c r="I232" t="s">
        <v>3932</v>
      </c>
      <c r="T232">
        <v>5277</v>
      </c>
      <c r="U232">
        <v>6309</v>
      </c>
      <c r="X232">
        <v>105</v>
      </c>
      <c r="AF232">
        <v>2849</v>
      </c>
      <c r="AG232">
        <v>18</v>
      </c>
      <c r="AL232">
        <v>145338</v>
      </c>
      <c r="AM232">
        <v>131762</v>
      </c>
      <c r="AP232">
        <v>1088</v>
      </c>
      <c r="AQ232">
        <v>3998</v>
      </c>
      <c r="BH232">
        <v>125151</v>
      </c>
      <c r="BI232">
        <v>130391</v>
      </c>
      <c r="BV232">
        <v>16715</v>
      </c>
      <c r="BW232">
        <v>208</v>
      </c>
      <c r="BX232">
        <v>12791</v>
      </c>
      <c r="BY232">
        <v>11487</v>
      </c>
      <c r="CD232">
        <v>154657</v>
      </c>
      <c r="CE232">
        <v>142086</v>
      </c>
      <c r="CN232">
        <v>3714</v>
      </c>
      <c r="CO232">
        <v>3347</v>
      </c>
      <c r="CP232">
        <v>5057</v>
      </c>
      <c r="CQ232">
        <v>7825</v>
      </c>
      <c r="CT232">
        <v>869</v>
      </c>
      <c r="CU232">
        <v>7600</v>
      </c>
      <c r="CV232">
        <v>-5250</v>
      </c>
      <c r="CW232">
        <v>75452</v>
      </c>
      <c r="DD232">
        <v>22391</v>
      </c>
      <c r="DE232">
        <v>128210</v>
      </c>
      <c r="DF232">
        <v>25429</v>
      </c>
      <c r="DG232">
        <v>40680</v>
      </c>
    </row>
    <row r="233" spans="1:251">
      <c r="A233" t="s">
        <v>15577</v>
      </c>
      <c r="B233">
        <v>3801148029</v>
      </c>
      <c r="C233" t="s">
        <v>8031</v>
      </c>
      <c r="D233" t="s">
        <v>15578</v>
      </c>
      <c r="E233">
        <v>18452403</v>
      </c>
      <c r="F233" t="s">
        <v>4131</v>
      </c>
      <c r="G233" t="s">
        <v>3936</v>
      </c>
      <c r="H233" t="s">
        <v>3931</v>
      </c>
      <c r="I233" t="s">
        <v>3932</v>
      </c>
      <c r="T233">
        <v>0</v>
      </c>
      <c r="AL233">
        <v>36668</v>
      </c>
      <c r="AM233">
        <v>39065</v>
      </c>
      <c r="AP233">
        <v>95</v>
      </c>
      <c r="AQ233">
        <v>290</v>
      </c>
      <c r="BH233">
        <v>36645</v>
      </c>
      <c r="BI233">
        <v>37908</v>
      </c>
      <c r="BL233">
        <v>0</v>
      </c>
      <c r="BM233">
        <v>1319</v>
      </c>
      <c r="BX233">
        <v>118</v>
      </c>
      <c r="BY233">
        <v>128</v>
      </c>
      <c r="CD233">
        <v>36763</v>
      </c>
      <c r="CE233">
        <v>39355</v>
      </c>
      <c r="CN233">
        <v>0</v>
      </c>
      <c r="CO233">
        <v>7004</v>
      </c>
      <c r="CP233">
        <v>194</v>
      </c>
      <c r="CQ233">
        <v>14151</v>
      </c>
      <c r="CT233">
        <v>121</v>
      </c>
      <c r="CU233">
        <v>351</v>
      </c>
      <c r="CV233">
        <v>-1263</v>
      </c>
      <c r="CW233">
        <v>-6023</v>
      </c>
      <c r="DD233">
        <v>0</v>
      </c>
      <c r="DE233">
        <v>2436</v>
      </c>
      <c r="DF233">
        <v>948</v>
      </c>
      <c r="DG233">
        <v>961</v>
      </c>
    </row>
    <row r="234" spans="1:251">
      <c r="A234" t="s">
        <v>15579</v>
      </c>
      <c r="B234">
        <v>3443124314</v>
      </c>
      <c r="C234" t="s">
        <v>8230</v>
      </c>
      <c r="D234" t="s">
        <v>1607</v>
      </c>
      <c r="E234">
        <v>18633730</v>
      </c>
      <c r="F234" t="s">
        <v>8542</v>
      </c>
      <c r="G234" t="s">
        <v>3936</v>
      </c>
      <c r="H234" t="s">
        <v>3931</v>
      </c>
      <c r="I234" t="s">
        <v>3932</v>
      </c>
      <c r="AF234">
        <v>4741</v>
      </c>
      <c r="AG234">
        <v>3695</v>
      </c>
      <c r="AL234">
        <v>21329</v>
      </c>
      <c r="AM234">
        <v>21777</v>
      </c>
      <c r="AP234">
        <v>4211</v>
      </c>
      <c r="AQ234">
        <v>3856</v>
      </c>
      <c r="AT234">
        <v>30281</v>
      </c>
      <c r="AU234">
        <v>29328</v>
      </c>
      <c r="AV234">
        <v>10</v>
      </c>
      <c r="AW234">
        <v>10</v>
      </c>
      <c r="BF234">
        <v>29999</v>
      </c>
      <c r="BG234">
        <v>28653</v>
      </c>
      <c r="BH234">
        <v>30009</v>
      </c>
      <c r="BI234">
        <v>28663</v>
      </c>
      <c r="BX234">
        <v>272</v>
      </c>
      <c r="BY234">
        <v>665</v>
      </c>
      <c r="CB234">
        <v>272</v>
      </c>
      <c r="CC234">
        <v>665</v>
      </c>
      <c r="CD234">
        <v>30281</v>
      </c>
      <c r="CE234">
        <v>29328</v>
      </c>
      <c r="CH234">
        <v>2303</v>
      </c>
      <c r="CI234">
        <v>11317</v>
      </c>
      <c r="CP234">
        <v>46</v>
      </c>
      <c r="CQ234">
        <v>362</v>
      </c>
      <c r="CR234">
        <v>2257</v>
      </c>
      <c r="CS234">
        <v>10955</v>
      </c>
      <c r="CV234">
        <v>2257</v>
      </c>
      <c r="CW234">
        <v>10955</v>
      </c>
      <c r="DB234">
        <v>2257</v>
      </c>
      <c r="DC234">
        <v>10955</v>
      </c>
      <c r="DD234">
        <v>15425</v>
      </c>
      <c r="DE234">
        <v>21949</v>
      </c>
      <c r="DF234">
        <v>0</v>
      </c>
      <c r="DH234">
        <v>15425</v>
      </c>
      <c r="DI234">
        <v>21949</v>
      </c>
      <c r="IH234">
        <v>13122</v>
      </c>
      <c r="II234">
        <v>10632</v>
      </c>
    </row>
    <row r="235" spans="1:251">
      <c r="A235" t="s">
        <v>8543</v>
      </c>
      <c r="B235">
        <v>9705047854</v>
      </c>
      <c r="C235" t="s">
        <v>3935</v>
      </c>
      <c r="D235" t="s">
        <v>15580</v>
      </c>
      <c r="E235">
        <v>18879651</v>
      </c>
      <c r="F235" t="s">
        <v>8544</v>
      </c>
      <c r="G235" t="s">
        <v>3936</v>
      </c>
      <c r="H235" t="s">
        <v>3931</v>
      </c>
      <c r="I235" t="s">
        <v>3932</v>
      </c>
      <c r="T235">
        <v>103</v>
      </c>
      <c r="U235">
        <v>137</v>
      </c>
      <c r="AD235">
        <v>103</v>
      </c>
      <c r="AE235">
        <v>137</v>
      </c>
      <c r="AJ235">
        <v>2039</v>
      </c>
      <c r="AK235">
        <v>3443</v>
      </c>
      <c r="AL235">
        <v>3316</v>
      </c>
      <c r="AM235">
        <v>820</v>
      </c>
      <c r="AN235">
        <v>4125</v>
      </c>
      <c r="AO235">
        <v>17653</v>
      </c>
      <c r="AP235">
        <v>12674</v>
      </c>
      <c r="AQ235">
        <v>14146</v>
      </c>
      <c r="AR235">
        <v>18308</v>
      </c>
      <c r="AS235">
        <v>26977</v>
      </c>
      <c r="AT235">
        <v>40462</v>
      </c>
      <c r="AU235">
        <v>63039</v>
      </c>
      <c r="AV235">
        <v>10000</v>
      </c>
      <c r="AW235">
        <v>10000</v>
      </c>
      <c r="BF235">
        <v>2892</v>
      </c>
      <c r="BG235">
        <v>2470</v>
      </c>
      <c r="BH235">
        <v>12892</v>
      </c>
      <c r="BI235">
        <v>12470</v>
      </c>
      <c r="BX235">
        <v>27673</v>
      </c>
      <c r="BY235">
        <v>50706</v>
      </c>
      <c r="CB235">
        <v>27673</v>
      </c>
      <c r="CC235">
        <v>50706</v>
      </c>
      <c r="CD235">
        <v>40565</v>
      </c>
      <c r="CE235">
        <v>63176</v>
      </c>
      <c r="CF235">
        <v>7246</v>
      </c>
      <c r="CG235">
        <v>1004</v>
      </c>
      <c r="CH235">
        <v>-5870</v>
      </c>
      <c r="CI235">
        <v>-2343</v>
      </c>
      <c r="CJ235">
        <v>1742</v>
      </c>
      <c r="CK235">
        <v>272</v>
      </c>
      <c r="CN235">
        <v>6516</v>
      </c>
      <c r="CO235">
        <v>16069</v>
      </c>
      <c r="CP235">
        <v>1882</v>
      </c>
      <c r="CQ235">
        <v>1463</v>
      </c>
      <c r="CR235">
        <v>506</v>
      </c>
      <c r="CS235">
        <v>12535</v>
      </c>
      <c r="CT235">
        <v>-84</v>
      </c>
      <c r="CU235">
        <v>-85</v>
      </c>
      <c r="CV235">
        <v>422</v>
      </c>
      <c r="CW235">
        <v>12450</v>
      </c>
      <c r="CX235">
        <v>84</v>
      </c>
      <c r="CY235">
        <v>85</v>
      </c>
      <c r="DB235">
        <v>422</v>
      </c>
      <c r="DC235">
        <v>12450</v>
      </c>
      <c r="DD235">
        <v>1376</v>
      </c>
      <c r="DE235">
        <v>28669</v>
      </c>
      <c r="DF235">
        <v>0</v>
      </c>
      <c r="DG235">
        <v>30008</v>
      </c>
      <c r="DH235">
        <v>1376</v>
      </c>
      <c r="DI235">
        <v>-1339</v>
      </c>
    </row>
    <row r="236" spans="1:251">
      <c r="A236" t="s">
        <v>15581</v>
      </c>
      <c r="B236">
        <v>7730611414</v>
      </c>
      <c r="C236" t="s">
        <v>3943</v>
      </c>
      <c r="D236" t="s">
        <v>15582</v>
      </c>
      <c r="E236">
        <v>18959605</v>
      </c>
      <c r="F236" t="s">
        <v>8546</v>
      </c>
      <c r="G236" t="s">
        <v>3978</v>
      </c>
      <c r="H236" t="s">
        <v>3931</v>
      </c>
      <c r="I236" t="s">
        <v>3932</v>
      </c>
      <c r="T236">
        <v>0</v>
      </c>
      <c r="U236">
        <v>71</v>
      </c>
      <c r="AD236">
        <v>0</v>
      </c>
      <c r="AE236">
        <v>71</v>
      </c>
      <c r="AL236">
        <v>39530</v>
      </c>
      <c r="AM236">
        <v>55496</v>
      </c>
      <c r="AN236">
        <v>29703</v>
      </c>
      <c r="AO236">
        <v>20000</v>
      </c>
      <c r="AP236">
        <v>7396</v>
      </c>
      <c r="AQ236">
        <v>31219</v>
      </c>
      <c r="AR236">
        <v>56</v>
      </c>
      <c r="AS236">
        <v>95</v>
      </c>
      <c r="AT236">
        <v>76685</v>
      </c>
      <c r="AU236">
        <v>106811</v>
      </c>
      <c r="AV236">
        <v>10</v>
      </c>
      <c r="AW236">
        <v>10</v>
      </c>
      <c r="BF236">
        <v>71313</v>
      </c>
      <c r="BG236">
        <v>101089</v>
      </c>
      <c r="BH236">
        <v>71323</v>
      </c>
      <c r="BI236">
        <v>101099</v>
      </c>
      <c r="BP236">
        <v>1523</v>
      </c>
      <c r="BQ236">
        <v>1620</v>
      </c>
      <c r="BX236">
        <v>3839</v>
      </c>
      <c r="BY236">
        <v>4162</v>
      </c>
      <c r="CB236">
        <v>5362</v>
      </c>
      <c r="CC236">
        <v>5782</v>
      </c>
      <c r="CD236">
        <v>76685</v>
      </c>
      <c r="CE236">
        <v>106881</v>
      </c>
      <c r="CH236">
        <v>867</v>
      </c>
      <c r="CI236">
        <v>1177</v>
      </c>
      <c r="CJ236">
        <v>1977</v>
      </c>
      <c r="CK236">
        <v>717</v>
      </c>
      <c r="CN236">
        <v>1228</v>
      </c>
      <c r="CO236">
        <v>13418</v>
      </c>
      <c r="CP236">
        <v>13887</v>
      </c>
      <c r="CQ236">
        <v>62779</v>
      </c>
      <c r="CR236">
        <v>-9815</v>
      </c>
      <c r="CS236">
        <v>-47467</v>
      </c>
      <c r="CT236">
        <v>-2431</v>
      </c>
      <c r="CU236">
        <v>-2901</v>
      </c>
      <c r="CV236">
        <v>-12247</v>
      </c>
      <c r="CW236">
        <v>-50368</v>
      </c>
      <c r="DB236">
        <v>-12247</v>
      </c>
      <c r="DC236">
        <v>-50368</v>
      </c>
      <c r="DD236">
        <v>73521</v>
      </c>
      <c r="DE236">
        <v>82785</v>
      </c>
      <c r="DF236">
        <v>72654</v>
      </c>
      <c r="DG236">
        <v>81608</v>
      </c>
      <c r="DH236">
        <v>867</v>
      </c>
      <c r="DI236">
        <v>1177</v>
      </c>
      <c r="DJ236">
        <v>10</v>
      </c>
      <c r="DK236">
        <v>151458</v>
      </c>
      <c r="DL236">
        <v>151468</v>
      </c>
      <c r="DR236">
        <v>10</v>
      </c>
      <c r="DS236">
        <v>101089</v>
      </c>
      <c r="DT236">
        <v>101099</v>
      </c>
      <c r="DX236">
        <v>10</v>
      </c>
      <c r="DY236">
        <v>71313</v>
      </c>
      <c r="DZ236">
        <v>71323</v>
      </c>
      <c r="EA236">
        <v>-50368</v>
      </c>
      <c r="EB236">
        <v>-1</v>
      </c>
      <c r="EC236">
        <v>101099</v>
      </c>
      <c r="EG236">
        <v>-50368</v>
      </c>
      <c r="EH236">
        <v>-1</v>
      </c>
      <c r="EI236">
        <v>101099</v>
      </c>
      <c r="EJ236">
        <v>-50368</v>
      </c>
      <c r="EK236">
        <v>-1</v>
      </c>
      <c r="EL236">
        <v>101089</v>
      </c>
      <c r="EP236">
        <v>-50368</v>
      </c>
      <c r="EQ236">
        <v>-1</v>
      </c>
      <c r="ER236">
        <v>101089</v>
      </c>
      <c r="EY236">
        <v>71323</v>
      </c>
      <c r="EZ236">
        <v>101099</v>
      </c>
      <c r="FA236">
        <v>1701</v>
      </c>
      <c r="FB236">
        <v>717</v>
      </c>
      <c r="FC236">
        <v>76348</v>
      </c>
      <c r="FD236">
        <v>79493</v>
      </c>
      <c r="FG236">
        <v>1701</v>
      </c>
      <c r="FH236">
        <v>717</v>
      </c>
      <c r="FI236">
        <v>15001</v>
      </c>
      <c r="FJ236">
        <v>146</v>
      </c>
      <c r="FK236">
        <v>60118</v>
      </c>
      <c r="FL236">
        <v>70000</v>
      </c>
      <c r="FM236">
        <v>10489</v>
      </c>
      <c r="FN236">
        <v>8701</v>
      </c>
      <c r="FS236">
        <v>13</v>
      </c>
      <c r="FT236">
        <v>137</v>
      </c>
      <c r="FU236">
        <v>-4415</v>
      </c>
      <c r="FV236">
        <v>-27352</v>
      </c>
      <c r="GA236">
        <v>-6109</v>
      </c>
      <c r="GB236">
        <v>5580</v>
      </c>
      <c r="GE236">
        <v>-13300</v>
      </c>
      <c r="GF236">
        <v>717</v>
      </c>
      <c r="GG236">
        <v>-23824</v>
      </c>
      <c r="GH236">
        <v>-21055</v>
      </c>
      <c r="GI236">
        <v>31219</v>
      </c>
      <c r="GJ236">
        <v>52273</v>
      </c>
      <c r="GK236">
        <v>7395</v>
      </c>
      <c r="GL236">
        <v>31218</v>
      </c>
      <c r="GM236">
        <v>0</v>
      </c>
      <c r="GN236">
        <v>0</v>
      </c>
      <c r="GO236">
        <v>-1</v>
      </c>
      <c r="GT236">
        <v>0</v>
      </c>
      <c r="GU236">
        <v>50368</v>
      </c>
      <c r="GV236">
        <v>50368</v>
      </c>
      <c r="GZ236">
        <v>0</v>
      </c>
      <c r="HA236">
        <v>29776</v>
      </c>
      <c r="HB236">
        <v>29776</v>
      </c>
      <c r="HC236">
        <v>17530</v>
      </c>
      <c r="HD236">
        <v>17530</v>
      </c>
      <c r="HH236">
        <v>17276</v>
      </c>
      <c r="HI236">
        <v>23372</v>
      </c>
      <c r="HJ236">
        <v>9</v>
      </c>
      <c r="HM236">
        <v>15001</v>
      </c>
      <c r="HZ236">
        <v>50368</v>
      </c>
      <c r="IA236">
        <v>50368</v>
      </c>
      <c r="IB236">
        <v>5726</v>
      </c>
      <c r="IP236">
        <v>12246</v>
      </c>
      <c r="IQ236">
        <v>12246</v>
      </c>
    </row>
    <row r="237" spans="1:251">
      <c r="A237" t="s">
        <v>15583</v>
      </c>
      <c r="B237">
        <v>2130134993</v>
      </c>
      <c r="C237" t="s">
        <v>3999</v>
      </c>
      <c r="D237" t="s">
        <v>1633</v>
      </c>
      <c r="E237">
        <v>17172263</v>
      </c>
      <c r="F237" t="s">
        <v>8548</v>
      </c>
      <c r="G237" t="s">
        <v>3936</v>
      </c>
      <c r="H237" t="s">
        <v>3931</v>
      </c>
      <c r="I237" t="s">
        <v>3932</v>
      </c>
      <c r="T237">
        <v>59</v>
      </c>
      <c r="U237">
        <v>112</v>
      </c>
      <c r="AD237">
        <v>59</v>
      </c>
      <c r="AE237">
        <v>112</v>
      </c>
      <c r="AF237">
        <v>0</v>
      </c>
      <c r="AL237">
        <v>145987</v>
      </c>
      <c r="AM237">
        <v>127567</v>
      </c>
      <c r="AP237">
        <v>1921</v>
      </c>
      <c r="AQ237">
        <v>919</v>
      </c>
      <c r="AR237">
        <v>168</v>
      </c>
      <c r="AS237">
        <v>116</v>
      </c>
      <c r="AT237">
        <v>148076</v>
      </c>
      <c r="AU237">
        <v>128602</v>
      </c>
      <c r="AV237">
        <v>1000</v>
      </c>
      <c r="AW237">
        <v>1000</v>
      </c>
      <c r="BF237">
        <v>146316</v>
      </c>
      <c r="BG237">
        <v>126844</v>
      </c>
      <c r="BH237">
        <v>147316</v>
      </c>
      <c r="BI237">
        <v>127844</v>
      </c>
      <c r="BX237">
        <v>819</v>
      </c>
      <c r="BY237">
        <v>870</v>
      </c>
      <c r="CB237">
        <v>819</v>
      </c>
      <c r="CC237">
        <v>870</v>
      </c>
      <c r="CD237">
        <v>148135</v>
      </c>
      <c r="CE237">
        <v>128714</v>
      </c>
      <c r="CH237">
        <v>72924</v>
      </c>
      <c r="CI237">
        <v>59378</v>
      </c>
      <c r="CP237">
        <v>5602</v>
      </c>
      <c r="CQ237">
        <v>6993</v>
      </c>
      <c r="CR237">
        <v>67322</v>
      </c>
      <c r="CS237">
        <v>52385</v>
      </c>
      <c r="CV237">
        <v>64557</v>
      </c>
      <c r="CW237">
        <v>49993</v>
      </c>
      <c r="DB237">
        <v>64557</v>
      </c>
      <c r="DC237">
        <v>49993</v>
      </c>
      <c r="DD237">
        <v>74980</v>
      </c>
      <c r="DE237">
        <v>60960</v>
      </c>
      <c r="DH237">
        <v>74980</v>
      </c>
      <c r="DI237">
        <v>60960</v>
      </c>
      <c r="GO237">
        <v>-2765</v>
      </c>
      <c r="GP237">
        <v>-2392</v>
      </c>
      <c r="IH237">
        <v>2056</v>
      </c>
      <c r="II237">
        <v>1582</v>
      </c>
    </row>
    <row r="238" spans="1:251">
      <c r="A238" t="s">
        <v>15584</v>
      </c>
      <c r="B238">
        <v>7715695240</v>
      </c>
      <c r="C238" t="s">
        <v>4033</v>
      </c>
      <c r="D238" t="s">
        <v>15585</v>
      </c>
      <c r="E238">
        <v>18875278</v>
      </c>
      <c r="F238" t="s">
        <v>8551</v>
      </c>
      <c r="G238" t="s">
        <v>3936</v>
      </c>
      <c r="H238" t="s">
        <v>3931</v>
      </c>
      <c r="I238" t="s">
        <v>3932</v>
      </c>
      <c r="AF238">
        <v>0</v>
      </c>
      <c r="AG238">
        <v>37</v>
      </c>
      <c r="AL238">
        <v>72553</v>
      </c>
      <c r="AM238">
        <v>63440</v>
      </c>
      <c r="AP238">
        <v>29006</v>
      </c>
      <c r="AQ238">
        <v>24919</v>
      </c>
      <c r="BH238">
        <v>55833</v>
      </c>
      <c r="BI238">
        <v>61478</v>
      </c>
      <c r="BL238">
        <v>28000</v>
      </c>
      <c r="BM238">
        <v>9610</v>
      </c>
      <c r="BV238">
        <v>0</v>
      </c>
      <c r="BX238">
        <v>17725</v>
      </c>
      <c r="BY238">
        <v>17308</v>
      </c>
      <c r="CD238">
        <v>101559</v>
      </c>
      <c r="CE238">
        <v>88396</v>
      </c>
      <c r="CN238">
        <v>55085</v>
      </c>
      <c r="CO238">
        <v>8926</v>
      </c>
      <c r="CP238">
        <v>79204</v>
      </c>
      <c r="CQ238">
        <v>9374</v>
      </c>
      <c r="CT238">
        <v>3139</v>
      </c>
      <c r="CU238">
        <v>2055</v>
      </c>
      <c r="CV238">
        <v>4878</v>
      </c>
      <c r="CW238">
        <v>35088</v>
      </c>
      <c r="DD238">
        <v>99428</v>
      </c>
      <c r="DE238">
        <v>69653</v>
      </c>
      <c r="DF238">
        <v>67292</v>
      </c>
      <c r="DG238">
        <v>32062</v>
      </c>
    </row>
    <row r="239" spans="1:251">
      <c r="A239" t="s">
        <v>15586</v>
      </c>
      <c r="B239">
        <v>7724017756</v>
      </c>
      <c r="C239" t="s">
        <v>4136</v>
      </c>
      <c r="D239" t="s">
        <v>15587</v>
      </c>
      <c r="E239">
        <v>16483468</v>
      </c>
      <c r="F239" t="s">
        <v>4137</v>
      </c>
      <c r="G239" t="s">
        <v>3936</v>
      </c>
      <c r="H239" t="s">
        <v>3931</v>
      </c>
      <c r="I239" t="s">
        <v>3932</v>
      </c>
      <c r="T239">
        <v>516</v>
      </c>
      <c r="U239">
        <v>50427</v>
      </c>
      <c r="V239">
        <v>0</v>
      </c>
      <c r="W239">
        <v>43965</v>
      </c>
      <c r="X239">
        <v>0</v>
      </c>
      <c r="Z239">
        <v>1979</v>
      </c>
      <c r="AA239">
        <v>1979</v>
      </c>
      <c r="AB239">
        <v>1</v>
      </c>
      <c r="AC239">
        <v>7</v>
      </c>
      <c r="AD239">
        <v>2496</v>
      </c>
      <c r="AE239">
        <v>96378</v>
      </c>
      <c r="AF239">
        <v>1091</v>
      </c>
      <c r="AG239">
        <v>2579</v>
      </c>
      <c r="AJ239">
        <v>10</v>
      </c>
      <c r="AK239">
        <v>10</v>
      </c>
      <c r="AL239">
        <v>62</v>
      </c>
      <c r="AM239">
        <v>27170</v>
      </c>
      <c r="AN239">
        <v>16181</v>
      </c>
      <c r="AO239">
        <v>35063</v>
      </c>
      <c r="AP239">
        <v>6</v>
      </c>
      <c r="AQ239">
        <v>131</v>
      </c>
      <c r="AR239">
        <v>22</v>
      </c>
      <c r="AT239">
        <v>17372</v>
      </c>
      <c r="AU239">
        <v>64953</v>
      </c>
      <c r="AV239">
        <v>156500</v>
      </c>
      <c r="AW239">
        <v>156500</v>
      </c>
      <c r="BD239">
        <v>33</v>
      </c>
      <c r="BE239">
        <v>33</v>
      </c>
      <c r="BF239">
        <v>-138583</v>
      </c>
      <c r="BG239">
        <v>-10742</v>
      </c>
      <c r="BH239">
        <v>17950</v>
      </c>
      <c r="BI239">
        <v>145791</v>
      </c>
      <c r="BL239">
        <v>0</v>
      </c>
      <c r="BN239">
        <v>124</v>
      </c>
      <c r="BO239">
        <v>124</v>
      </c>
      <c r="BP239">
        <v>1462</v>
      </c>
      <c r="BQ239">
        <v>3645</v>
      </c>
      <c r="BT239">
        <v>124</v>
      </c>
      <c r="BU239">
        <v>124</v>
      </c>
      <c r="BV239">
        <v>0</v>
      </c>
      <c r="BW239">
        <v>4</v>
      </c>
      <c r="BX239">
        <v>332</v>
      </c>
      <c r="BY239">
        <v>11767</v>
      </c>
      <c r="CB239">
        <v>1794</v>
      </c>
      <c r="CC239">
        <v>15416</v>
      </c>
      <c r="CD239">
        <v>19868</v>
      </c>
      <c r="CE239">
        <v>161331</v>
      </c>
      <c r="CH239">
        <v>-4872</v>
      </c>
      <c r="CI239">
        <v>-3769</v>
      </c>
      <c r="CJ239">
        <v>322</v>
      </c>
      <c r="CL239">
        <v>2</v>
      </c>
      <c r="CM239">
        <v>40</v>
      </c>
      <c r="CN239">
        <v>12059</v>
      </c>
      <c r="CO239">
        <v>3921</v>
      </c>
      <c r="CP239">
        <v>140606</v>
      </c>
      <c r="CQ239">
        <v>1307</v>
      </c>
      <c r="CR239">
        <v>-133099</v>
      </c>
      <c r="CS239">
        <v>-1195</v>
      </c>
      <c r="CT239">
        <v>-234</v>
      </c>
      <c r="CU239">
        <v>-1409</v>
      </c>
      <c r="CV239">
        <v>-133333</v>
      </c>
      <c r="CW239">
        <v>-2604</v>
      </c>
      <c r="DB239">
        <v>-133333</v>
      </c>
      <c r="DC239">
        <v>-2604</v>
      </c>
      <c r="DD239">
        <v>683</v>
      </c>
      <c r="DE239">
        <v>2537</v>
      </c>
      <c r="DF239">
        <v>5436</v>
      </c>
      <c r="DG239">
        <v>6306</v>
      </c>
      <c r="DH239">
        <v>-4753</v>
      </c>
      <c r="DI239">
        <v>-3769</v>
      </c>
      <c r="IH239">
        <v>119</v>
      </c>
    </row>
    <row r="240" spans="1:251">
      <c r="A240" t="s">
        <v>15588</v>
      </c>
      <c r="B240">
        <v>2225130330</v>
      </c>
      <c r="C240" t="s">
        <v>8346</v>
      </c>
      <c r="D240" t="s">
        <v>1653</v>
      </c>
      <c r="E240">
        <v>19106175</v>
      </c>
      <c r="F240" t="s">
        <v>8554</v>
      </c>
      <c r="G240" t="s">
        <v>3936</v>
      </c>
      <c r="H240" t="s">
        <v>3931</v>
      </c>
      <c r="I240" t="s">
        <v>3932</v>
      </c>
      <c r="L240">
        <v>195</v>
      </c>
      <c r="M240">
        <v>256</v>
      </c>
      <c r="T240">
        <v>2390</v>
      </c>
      <c r="U240">
        <v>201</v>
      </c>
      <c r="AB240">
        <v>6987</v>
      </c>
      <c r="AD240">
        <v>9572</v>
      </c>
      <c r="AE240">
        <v>457</v>
      </c>
      <c r="AF240">
        <v>0</v>
      </c>
      <c r="AL240">
        <v>141779</v>
      </c>
      <c r="AM240">
        <v>125403</v>
      </c>
      <c r="AN240">
        <v>145178</v>
      </c>
      <c r="AO240">
        <v>48312</v>
      </c>
      <c r="AP240">
        <v>66328</v>
      </c>
      <c r="AQ240">
        <v>21163</v>
      </c>
      <c r="AR240">
        <v>652</v>
      </c>
      <c r="AS240">
        <v>1545</v>
      </c>
      <c r="AT240">
        <v>353937</v>
      </c>
      <c r="AU240">
        <v>196423</v>
      </c>
      <c r="AV240">
        <v>20</v>
      </c>
      <c r="AW240">
        <v>20</v>
      </c>
      <c r="BF240">
        <v>239174</v>
      </c>
      <c r="BG240">
        <v>168216</v>
      </c>
      <c r="BH240">
        <v>239194</v>
      </c>
      <c r="BI240">
        <v>168236</v>
      </c>
      <c r="BL240">
        <v>0</v>
      </c>
      <c r="BM240">
        <v>9800</v>
      </c>
      <c r="BP240">
        <v>4736</v>
      </c>
      <c r="BQ240">
        <v>1434</v>
      </c>
      <c r="BT240">
        <v>0</v>
      </c>
      <c r="BU240">
        <v>9800</v>
      </c>
      <c r="BV240">
        <v>66564</v>
      </c>
      <c r="BX240">
        <v>53015</v>
      </c>
      <c r="BY240">
        <v>17410</v>
      </c>
      <c r="CB240">
        <v>124315</v>
      </c>
      <c r="CC240">
        <v>18844</v>
      </c>
      <c r="CD240">
        <v>363509</v>
      </c>
      <c r="CE240">
        <v>196880</v>
      </c>
      <c r="CF240">
        <v>119910</v>
      </c>
      <c r="CG240">
        <v>39142</v>
      </c>
      <c r="CH240">
        <v>83130</v>
      </c>
      <c r="CI240">
        <v>155618</v>
      </c>
      <c r="CJ240">
        <v>2885</v>
      </c>
      <c r="CK240">
        <v>250</v>
      </c>
      <c r="CL240">
        <v>3960</v>
      </c>
      <c r="CM240">
        <v>110</v>
      </c>
      <c r="CN240">
        <v>18848</v>
      </c>
      <c r="CO240">
        <v>2601</v>
      </c>
      <c r="CP240">
        <v>65</v>
      </c>
      <c r="CQ240">
        <v>8715</v>
      </c>
      <c r="CR240">
        <v>100838</v>
      </c>
      <c r="CS240">
        <v>149644</v>
      </c>
      <c r="CT240">
        <v>-11700</v>
      </c>
      <c r="CV240">
        <v>70958</v>
      </c>
      <c r="CW240">
        <v>132354</v>
      </c>
      <c r="DB240">
        <v>70958</v>
      </c>
      <c r="DC240">
        <v>132354</v>
      </c>
      <c r="DD240">
        <v>301972</v>
      </c>
      <c r="DE240">
        <v>227464</v>
      </c>
      <c r="DF240">
        <v>98932</v>
      </c>
      <c r="DG240">
        <v>32704</v>
      </c>
      <c r="DH240">
        <v>203040</v>
      </c>
      <c r="DI240">
        <v>194760</v>
      </c>
      <c r="DJ240">
        <v>20</v>
      </c>
      <c r="DK240">
        <v>41626</v>
      </c>
      <c r="DL240">
        <v>41646</v>
      </c>
      <c r="DM240">
        <v>0</v>
      </c>
      <c r="DN240">
        <v>132354</v>
      </c>
      <c r="DO240">
        <v>132354</v>
      </c>
      <c r="DP240">
        <v>70958</v>
      </c>
      <c r="DQ240">
        <v>70958</v>
      </c>
      <c r="DR240">
        <v>20</v>
      </c>
      <c r="DS240">
        <v>168216</v>
      </c>
      <c r="DT240">
        <v>168236</v>
      </c>
      <c r="DU240">
        <v>0</v>
      </c>
      <c r="DV240">
        <v>70958</v>
      </c>
      <c r="DW240">
        <v>70958</v>
      </c>
      <c r="DX240">
        <v>20</v>
      </c>
      <c r="DY240">
        <v>239174</v>
      </c>
      <c r="DZ240">
        <v>239194</v>
      </c>
      <c r="EY240">
        <v>239194</v>
      </c>
      <c r="EZ240">
        <v>168236</v>
      </c>
      <c r="FA240">
        <v>62604</v>
      </c>
      <c r="FB240">
        <v>250</v>
      </c>
      <c r="FC240">
        <v>412166</v>
      </c>
      <c r="FD240">
        <v>165414</v>
      </c>
      <c r="FG240">
        <v>0</v>
      </c>
      <c r="FH240">
        <v>250</v>
      </c>
      <c r="FI240">
        <v>9800</v>
      </c>
      <c r="FJ240">
        <v>19585</v>
      </c>
      <c r="FK240">
        <v>90037</v>
      </c>
      <c r="FL240">
        <v>34172</v>
      </c>
      <c r="FM240">
        <v>89593</v>
      </c>
      <c r="FN240">
        <v>36049</v>
      </c>
      <c r="FO240">
        <v>0</v>
      </c>
      <c r="FP240">
        <v>561</v>
      </c>
      <c r="FQ240">
        <v>26483</v>
      </c>
      <c r="FR240">
        <v>10680</v>
      </c>
      <c r="FS240">
        <v>113326</v>
      </c>
      <c r="FT240">
        <v>27220</v>
      </c>
      <c r="FU240">
        <v>128740</v>
      </c>
      <c r="FV240">
        <v>57109</v>
      </c>
      <c r="GA240">
        <v>-136378</v>
      </c>
      <c r="GB240">
        <v>-19668</v>
      </c>
      <c r="GC240">
        <v>9800</v>
      </c>
      <c r="GD240">
        <v>13820</v>
      </c>
      <c r="GE240">
        <v>52804</v>
      </c>
      <c r="GF240">
        <v>-19585</v>
      </c>
      <c r="GG240">
        <v>45166</v>
      </c>
      <c r="GH240">
        <v>17856</v>
      </c>
      <c r="GI240">
        <v>21162</v>
      </c>
      <c r="GJ240">
        <v>3306</v>
      </c>
      <c r="GK240">
        <v>66328</v>
      </c>
      <c r="GL240">
        <v>21162</v>
      </c>
      <c r="GM240">
        <v>0</v>
      </c>
      <c r="GN240">
        <v>0</v>
      </c>
      <c r="GO240">
        <v>-18180</v>
      </c>
      <c r="GP240">
        <v>-17290</v>
      </c>
      <c r="GT240">
        <v>0</v>
      </c>
      <c r="GU240">
        <v>5765</v>
      </c>
      <c r="GV240">
        <v>5765</v>
      </c>
      <c r="GW240">
        <v>5765</v>
      </c>
      <c r="GX240">
        <v>5765</v>
      </c>
      <c r="GZ240">
        <v>0</v>
      </c>
      <c r="HB240">
        <v>0</v>
      </c>
      <c r="HH240">
        <v>10000</v>
      </c>
      <c r="HI240">
        <v>146378</v>
      </c>
      <c r="HJ240">
        <v>19918</v>
      </c>
      <c r="HK240">
        <v>62604</v>
      </c>
      <c r="HM240">
        <v>0</v>
      </c>
      <c r="HN240">
        <v>5765</v>
      </c>
      <c r="IK240">
        <v>0</v>
      </c>
    </row>
    <row r="241" spans="1:309">
      <c r="A241" t="s">
        <v>15589</v>
      </c>
      <c r="B241">
        <v>7706450420</v>
      </c>
      <c r="C241" t="s">
        <v>8556</v>
      </c>
      <c r="D241" t="s">
        <v>1660</v>
      </c>
      <c r="E241">
        <v>18844519</v>
      </c>
      <c r="F241" t="s">
        <v>8557</v>
      </c>
      <c r="G241" t="s">
        <v>3936</v>
      </c>
      <c r="H241" t="s">
        <v>3931</v>
      </c>
      <c r="I241" t="s">
        <v>3932</v>
      </c>
      <c r="L241">
        <v>23938</v>
      </c>
      <c r="M241">
        <v>25265</v>
      </c>
      <c r="T241">
        <v>68773</v>
      </c>
      <c r="U241">
        <v>33419</v>
      </c>
      <c r="Z241">
        <v>17458</v>
      </c>
      <c r="AA241">
        <v>11634</v>
      </c>
      <c r="AB241">
        <v>10074</v>
      </c>
      <c r="AC241">
        <v>12384</v>
      </c>
      <c r="AD241">
        <v>120243</v>
      </c>
      <c r="AE241">
        <v>82702</v>
      </c>
      <c r="AF241">
        <v>48415</v>
      </c>
      <c r="AG241">
        <v>18602</v>
      </c>
      <c r="AL241">
        <v>322258</v>
      </c>
      <c r="AM241">
        <v>187427</v>
      </c>
      <c r="AN241">
        <v>10015293</v>
      </c>
      <c r="AO241">
        <v>8206211</v>
      </c>
      <c r="AP241">
        <v>148979</v>
      </c>
      <c r="AQ241">
        <v>144223</v>
      </c>
      <c r="AR241">
        <v>30331</v>
      </c>
      <c r="AS241">
        <v>26230</v>
      </c>
      <c r="AT241">
        <v>10565276</v>
      </c>
      <c r="AU241">
        <v>8582693</v>
      </c>
      <c r="AV241">
        <v>315000</v>
      </c>
      <c r="AW241">
        <v>315000</v>
      </c>
      <c r="BF241">
        <v>828975</v>
      </c>
      <c r="BG241">
        <v>677180</v>
      </c>
      <c r="BH241">
        <v>1143975</v>
      </c>
      <c r="BI241">
        <v>992180</v>
      </c>
      <c r="BL241">
        <v>6726000</v>
      </c>
      <c r="BM241">
        <v>660000</v>
      </c>
      <c r="BN241">
        <v>12672</v>
      </c>
      <c r="BO241">
        <v>3127</v>
      </c>
      <c r="BP241">
        <v>23165</v>
      </c>
      <c r="BQ241">
        <v>31722</v>
      </c>
      <c r="BT241">
        <v>6793716</v>
      </c>
      <c r="BU241">
        <v>676089</v>
      </c>
      <c r="BV241">
        <v>2668811</v>
      </c>
      <c r="BW241">
        <v>6937921</v>
      </c>
      <c r="BX241">
        <v>55852</v>
      </c>
      <c r="BY241">
        <v>27483</v>
      </c>
      <c r="CB241">
        <v>2747828</v>
      </c>
      <c r="CC241">
        <v>6997126</v>
      </c>
      <c r="CD241">
        <v>10685519</v>
      </c>
      <c r="CE241">
        <v>8665395</v>
      </c>
      <c r="CF241">
        <v>563583</v>
      </c>
      <c r="CG241">
        <v>617311</v>
      </c>
      <c r="CH241">
        <v>1616358</v>
      </c>
      <c r="CI241">
        <v>1012759</v>
      </c>
      <c r="CJ241">
        <v>26301</v>
      </c>
      <c r="CK241">
        <v>6892</v>
      </c>
      <c r="CL241">
        <v>1409920</v>
      </c>
      <c r="CM241">
        <v>642438</v>
      </c>
      <c r="CN241">
        <v>42762</v>
      </c>
      <c r="CO241">
        <v>9649</v>
      </c>
      <c r="CP241">
        <v>84257</v>
      </c>
      <c r="CQ241">
        <v>98027</v>
      </c>
      <c r="CR241">
        <v>191244</v>
      </c>
      <c r="CS241">
        <v>288835</v>
      </c>
      <c r="CT241">
        <v>-39431</v>
      </c>
      <c r="CU241">
        <v>-58585</v>
      </c>
      <c r="CV241">
        <v>151795</v>
      </c>
      <c r="CW241">
        <v>230250</v>
      </c>
      <c r="CX241">
        <v>35709</v>
      </c>
      <c r="CY241">
        <v>62804</v>
      </c>
      <c r="CZ241">
        <v>-3721</v>
      </c>
      <c r="DA241">
        <v>4219</v>
      </c>
      <c r="DB241">
        <v>151795</v>
      </c>
      <c r="DC241">
        <v>230250</v>
      </c>
      <c r="DD241">
        <v>12519258</v>
      </c>
      <c r="DE241">
        <v>12627681</v>
      </c>
      <c r="DF241">
        <v>10339317</v>
      </c>
      <c r="DG241">
        <v>10997611</v>
      </c>
      <c r="DH241">
        <v>2179941</v>
      </c>
      <c r="DI241">
        <v>1630070</v>
      </c>
      <c r="DJ241">
        <v>315000</v>
      </c>
      <c r="DK241">
        <v>451644</v>
      </c>
      <c r="DL241">
        <v>766644</v>
      </c>
      <c r="DM241">
        <v>0</v>
      </c>
      <c r="DN241">
        <v>230250</v>
      </c>
      <c r="DO241">
        <v>230250</v>
      </c>
      <c r="DP241">
        <v>151795</v>
      </c>
      <c r="DQ241">
        <v>151795</v>
      </c>
      <c r="DR241">
        <v>315000</v>
      </c>
      <c r="DS241">
        <v>677180</v>
      </c>
      <c r="DT241">
        <v>992180</v>
      </c>
      <c r="DU241">
        <v>0</v>
      </c>
      <c r="DV241">
        <v>151795</v>
      </c>
      <c r="DW241">
        <v>151795</v>
      </c>
      <c r="DX241">
        <v>315000</v>
      </c>
      <c r="DY241">
        <v>828975</v>
      </c>
      <c r="DZ241">
        <v>1143975</v>
      </c>
      <c r="EA241">
        <v>230250</v>
      </c>
      <c r="EB241">
        <v>0</v>
      </c>
      <c r="EC241">
        <v>996894</v>
      </c>
      <c r="ED241">
        <v>-4714</v>
      </c>
      <c r="EE241">
        <v>0</v>
      </c>
      <c r="EF241">
        <v>-4714</v>
      </c>
      <c r="EG241">
        <v>225536</v>
      </c>
      <c r="EH241">
        <v>0</v>
      </c>
      <c r="EI241">
        <v>992180</v>
      </c>
      <c r="EJ241">
        <v>230250</v>
      </c>
      <c r="EK241">
        <v>0</v>
      </c>
      <c r="EL241">
        <v>681894</v>
      </c>
      <c r="EM241">
        <v>-4714</v>
      </c>
      <c r="EN241">
        <v>0</v>
      </c>
      <c r="EO241">
        <v>-4714</v>
      </c>
      <c r="EP241">
        <v>225536</v>
      </c>
      <c r="EQ241">
        <v>0</v>
      </c>
      <c r="ER241">
        <v>677180</v>
      </c>
      <c r="EY241">
        <v>1143975</v>
      </c>
      <c r="EZ241">
        <v>992180</v>
      </c>
      <c r="FA241">
        <v>16586000</v>
      </c>
      <c r="FB241">
        <v>19190292</v>
      </c>
      <c r="FC241">
        <v>80897</v>
      </c>
      <c r="FD241">
        <v>65868</v>
      </c>
      <c r="FG241">
        <v>30</v>
      </c>
      <c r="FH241">
        <v>133</v>
      </c>
      <c r="FI241">
        <v>14810000</v>
      </c>
      <c r="FJ241">
        <v>17390292</v>
      </c>
      <c r="FK241">
        <v>160967</v>
      </c>
      <c r="FL241">
        <v>172537</v>
      </c>
      <c r="FM241">
        <v>430775</v>
      </c>
      <c r="FN241">
        <v>448522</v>
      </c>
      <c r="FO241">
        <v>1383599</v>
      </c>
      <c r="FP241">
        <v>625359</v>
      </c>
      <c r="FQ241">
        <v>12469</v>
      </c>
      <c r="FR241">
        <v>126772</v>
      </c>
      <c r="FS241">
        <v>16400</v>
      </c>
      <c r="FT241">
        <v>20441</v>
      </c>
      <c r="FU241">
        <v>-1793980</v>
      </c>
      <c r="FV241">
        <v>-1741371</v>
      </c>
      <c r="FY241">
        <v>806</v>
      </c>
      <c r="FZ241">
        <v>5537</v>
      </c>
      <c r="GA241">
        <v>22736</v>
      </c>
      <c r="GB241">
        <v>-196</v>
      </c>
      <c r="GC241">
        <v>14810000</v>
      </c>
      <c r="GD241">
        <v>17390292</v>
      </c>
      <c r="GE241">
        <v>1776000</v>
      </c>
      <c r="GF241">
        <v>1800000</v>
      </c>
      <c r="GG241">
        <v>4756</v>
      </c>
      <c r="GH241">
        <v>58433</v>
      </c>
      <c r="GI241">
        <v>144223</v>
      </c>
      <c r="GJ241">
        <v>85790</v>
      </c>
      <c r="GK241">
        <v>148979</v>
      </c>
      <c r="GL241">
        <v>144223</v>
      </c>
      <c r="GM241">
        <v>0</v>
      </c>
      <c r="GN241">
        <v>0</v>
      </c>
      <c r="GO241">
        <v>-18</v>
      </c>
      <c r="GT241">
        <v>0</v>
      </c>
      <c r="GU241">
        <v>4714</v>
      </c>
      <c r="GV241">
        <v>4714</v>
      </c>
      <c r="HK241">
        <v>16586000</v>
      </c>
      <c r="HL241">
        <v>19190292</v>
      </c>
      <c r="HV241">
        <v>23542</v>
      </c>
      <c r="HW241">
        <v>5341</v>
      </c>
    </row>
    <row r="242" spans="1:309">
      <c r="A242" t="s">
        <v>15590</v>
      </c>
      <c r="B242">
        <v>1841021272</v>
      </c>
      <c r="C242" t="s">
        <v>4182</v>
      </c>
      <c r="D242" t="s">
        <v>15591</v>
      </c>
      <c r="E242">
        <v>19057843</v>
      </c>
      <c r="F242" t="s">
        <v>8559</v>
      </c>
      <c r="G242" t="s">
        <v>3936</v>
      </c>
      <c r="H242" t="s">
        <v>3931</v>
      </c>
      <c r="I242" t="s">
        <v>3932</v>
      </c>
      <c r="T242">
        <v>27152</v>
      </c>
      <c r="U242">
        <v>27152</v>
      </c>
      <c r="AL242">
        <v>166</v>
      </c>
      <c r="AP242">
        <v>15</v>
      </c>
      <c r="AQ242">
        <v>73</v>
      </c>
      <c r="BH242">
        <v>21662</v>
      </c>
      <c r="BI242">
        <v>20502</v>
      </c>
      <c r="BL242">
        <v>1118</v>
      </c>
      <c r="BM242">
        <v>606</v>
      </c>
      <c r="BX242">
        <v>4553</v>
      </c>
      <c r="BY242">
        <v>6117</v>
      </c>
      <c r="CD242">
        <v>27333</v>
      </c>
      <c r="CE242">
        <v>27225</v>
      </c>
      <c r="CP242">
        <v>390</v>
      </c>
      <c r="CQ242">
        <v>12</v>
      </c>
      <c r="CT242">
        <v>24</v>
      </c>
      <c r="CU242">
        <v>54</v>
      </c>
      <c r="CV242">
        <v>671</v>
      </c>
      <c r="CW242">
        <v>661</v>
      </c>
      <c r="DD242">
        <v>1269</v>
      </c>
      <c r="DE242">
        <v>901</v>
      </c>
      <c r="DF242">
        <v>184</v>
      </c>
      <c r="DG242">
        <v>174</v>
      </c>
    </row>
    <row r="243" spans="1:309">
      <c r="A243" t="s">
        <v>15592</v>
      </c>
      <c r="B243">
        <v>5405034430</v>
      </c>
      <c r="C243" t="s">
        <v>8346</v>
      </c>
      <c r="D243" t="s">
        <v>1674</v>
      </c>
      <c r="E243">
        <v>17414121</v>
      </c>
      <c r="F243" t="s">
        <v>8561</v>
      </c>
      <c r="G243" t="s">
        <v>3936</v>
      </c>
      <c r="H243" t="s">
        <v>3931</v>
      </c>
      <c r="I243" t="s">
        <v>3932</v>
      </c>
      <c r="AF243">
        <v>20355</v>
      </c>
      <c r="AL243">
        <v>10000</v>
      </c>
      <c r="AM243">
        <v>110258</v>
      </c>
      <c r="AP243">
        <v>2795</v>
      </c>
      <c r="AQ243">
        <v>4729</v>
      </c>
      <c r="AR243">
        <v>175449</v>
      </c>
      <c r="AS243">
        <v>5453</v>
      </c>
      <c r="AT243">
        <v>208599</v>
      </c>
      <c r="AU243">
        <v>120440</v>
      </c>
      <c r="AV243">
        <v>10005</v>
      </c>
      <c r="AW243">
        <v>10005</v>
      </c>
      <c r="BF243">
        <v>12839</v>
      </c>
      <c r="BG243">
        <v>10271</v>
      </c>
      <c r="BH243">
        <v>22844</v>
      </c>
      <c r="BI243">
        <v>20276</v>
      </c>
      <c r="BL243">
        <v>10200</v>
      </c>
      <c r="BT243">
        <v>185649</v>
      </c>
      <c r="BU243">
        <v>100023</v>
      </c>
      <c r="BV243">
        <v>0</v>
      </c>
      <c r="BX243">
        <v>106</v>
      </c>
      <c r="BY243">
        <v>141</v>
      </c>
      <c r="CB243">
        <v>106</v>
      </c>
      <c r="CC243">
        <v>141</v>
      </c>
      <c r="CD243">
        <v>208599</v>
      </c>
      <c r="CE243">
        <v>120440</v>
      </c>
      <c r="CF243">
        <v>900</v>
      </c>
      <c r="CH243">
        <v>10963</v>
      </c>
      <c r="CI243">
        <v>9134</v>
      </c>
      <c r="CP243">
        <v>231</v>
      </c>
      <c r="CQ243">
        <v>144</v>
      </c>
      <c r="CR243">
        <v>10732</v>
      </c>
      <c r="CS243">
        <v>8990</v>
      </c>
      <c r="CV243">
        <v>9568</v>
      </c>
      <c r="CW243">
        <v>8257</v>
      </c>
      <c r="DB243">
        <v>9568</v>
      </c>
      <c r="DC243">
        <v>8257</v>
      </c>
      <c r="DD243">
        <v>38799</v>
      </c>
      <c r="DE243">
        <v>24440</v>
      </c>
      <c r="DF243">
        <v>26936</v>
      </c>
      <c r="DG243">
        <v>15306</v>
      </c>
      <c r="DH243">
        <v>11863</v>
      </c>
      <c r="DI243">
        <v>9134</v>
      </c>
      <c r="DJ243">
        <v>10005</v>
      </c>
      <c r="DK243">
        <v>3014</v>
      </c>
      <c r="DL243">
        <v>13019</v>
      </c>
      <c r="DM243">
        <v>0</v>
      </c>
      <c r="DN243">
        <v>8257</v>
      </c>
      <c r="DO243">
        <v>8257</v>
      </c>
      <c r="DP243">
        <v>9568</v>
      </c>
      <c r="DQ243">
        <v>9568</v>
      </c>
      <c r="DR243">
        <v>10005</v>
      </c>
      <c r="DS243">
        <v>10271</v>
      </c>
      <c r="DT243">
        <v>20276</v>
      </c>
      <c r="DU243">
        <v>0</v>
      </c>
      <c r="DV243">
        <v>9568</v>
      </c>
      <c r="DW243">
        <v>9568</v>
      </c>
      <c r="DX243">
        <v>10005</v>
      </c>
      <c r="DY243">
        <v>12839</v>
      </c>
      <c r="DZ243">
        <v>22844</v>
      </c>
      <c r="EY243">
        <v>22844</v>
      </c>
      <c r="EZ243">
        <v>20276</v>
      </c>
      <c r="FA243">
        <v>13700</v>
      </c>
      <c r="FB243">
        <v>5100</v>
      </c>
      <c r="FC243">
        <v>38799</v>
      </c>
      <c r="FD243">
        <v>24440</v>
      </c>
      <c r="FI243">
        <v>11695</v>
      </c>
      <c r="FJ243">
        <v>7100</v>
      </c>
      <c r="FK243">
        <v>38150</v>
      </c>
      <c r="FL243">
        <v>14391</v>
      </c>
      <c r="FM243">
        <v>4357</v>
      </c>
      <c r="FN243">
        <v>3723</v>
      </c>
      <c r="FS243">
        <v>1195</v>
      </c>
      <c r="FT243">
        <v>838</v>
      </c>
      <c r="FU243">
        <v>-3939</v>
      </c>
      <c r="FV243">
        <v>5488</v>
      </c>
      <c r="GC243">
        <v>3500</v>
      </c>
      <c r="GD243">
        <v>6100</v>
      </c>
      <c r="GE243">
        <v>2005</v>
      </c>
      <c r="GF243">
        <v>-2000</v>
      </c>
      <c r="GG243">
        <v>-1934</v>
      </c>
      <c r="GH243">
        <v>3488</v>
      </c>
      <c r="GI243">
        <v>4729</v>
      </c>
      <c r="GJ243">
        <v>1241</v>
      </c>
      <c r="GK243">
        <v>2795</v>
      </c>
      <c r="GL243">
        <v>4729</v>
      </c>
      <c r="GM243">
        <v>0</v>
      </c>
      <c r="GN243">
        <v>0</v>
      </c>
      <c r="GO243">
        <v>-1164</v>
      </c>
      <c r="GP243">
        <v>-733</v>
      </c>
      <c r="GT243">
        <v>0</v>
      </c>
      <c r="GU243">
        <v>1000</v>
      </c>
      <c r="GV243">
        <v>1000</v>
      </c>
      <c r="GW243">
        <v>1000</v>
      </c>
      <c r="GX243">
        <v>1000</v>
      </c>
      <c r="GZ243">
        <v>0</v>
      </c>
      <c r="HA243">
        <v>7000</v>
      </c>
      <c r="HB243">
        <v>7000</v>
      </c>
      <c r="HC243">
        <v>7000</v>
      </c>
      <c r="HD243">
        <v>7000</v>
      </c>
      <c r="HK243">
        <v>13700</v>
      </c>
      <c r="HL243">
        <v>5100</v>
      </c>
      <c r="HM243">
        <v>7000</v>
      </c>
      <c r="HN243">
        <v>1000</v>
      </c>
    </row>
    <row r="244" spans="1:309">
      <c r="A244" t="s">
        <v>15593</v>
      </c>
      <c r="B244">
        <v>2312280830</v>
      </c>
      <c r="C244" t="s">
        <v>8214</v>
      </c>
      <c r="D244" t="s">
        <v>15594</v>
      </c>
      <c r="E244">
        <v>17341480</v>
      </c>
      <c r="F244" t="s">
        <v>8563</v>
      </c>
      <c r="G244" t="s">
        <v>3936</v>
      </c>
      <c r="H244" t="s">
        <v>3931</v>
      </c>
      <c r="I244" t="s">
        <v>3932</v>
      </c>
      <c r="T244">
        <v>79</v>
      </c>
      <c r="U244">
        <v>124</v>
      </c>
      <c r="AD244">
        <v>79</v>
      </c>
      <c r="AE244">
        <v>124</v>
      </c>
      <c r="AF244">
        <v>0</v>
      </c>
      <c r="AG244">
        <v>135</v>
      </c>
      <c r="AL244">
        <v>129</v>
      </c>
      <c r="AM244">
        <v>127</v>
      </c>
      <c r="AN244">
        <v>31333</v>
      </c>
      <c r="AO244">
        <v>30640</v>
      </c>
      <c r="AP244">
        <v>837</v>
      </c>
      <c r="AQ244">
        <v>214</v>
      </c>
      <c r="AR244">
        <v>8</v>
      </c>
      <c r="AS244">
        <v>13</v>
      </c>
      <c r="AT244">
        <v>32307</v>
      </c>
      <c r="AU244">
        <v>31129</v>
      </c>
      <c r="AV244">
        <v>10</v>
      </c>
      <c r="AW244">
        <v>10</v>
      </c>
      <c r="BF244">
        <v>15734</v>
      </c>
      <c r="BG244">
        <v>8396</v>
      </c>
      <c r="BH244">
        <v>15744</v>
      </c>
      <c r="BI244">
        <v>8406</v>
      </c>
      <c r="BV244">
        <v>224</v>
      </c>
      <c r="BW244">
        <v>6372</v>
      </c>
      <c r="BX244">
        <v>331</v>
      </c>
      <c r="BY244">
        <v>388</v>
      </c>
      <c r="BZ244">
        <v>16087</v>
      </c>
      <c r="CA244">
        <v>16087</v>
      </c>
      <c r="CB244">
        <v>16642</v>
      </c>
      <c r="CC244">
        <v>22847</v>
      </c>
      <c r="CD244">
        <v>32386</v>
      </c>
      <c r="CE244">
        <v>31253</v>
      </c>
      <c r="CF244">
        <v>11998</v>
      </c>
      <c r="CG244">
        <v>7658</v>
      </c>
      <c r="CH244">
        <v>-11234</v>
      </c>
      <c r="CI244">
        <v>-6771</v>
      </c>
      <c r="CJ244">
        <v>2</v>
      </c>
      <c r="CL244">
        <v>138</v>
      </c>
      <c r="CN244">
        <v>22650</v>
      </c>
      <c r="CO244">
        <v>21434</v>
      </c>
      <c r="CP244">
        <v>2855</v>
      </c>
      <c r="CQ244">
        <v>3625</v>
      </c>
      <c r="CR244">
        <v>8425</v>
      </c>
      <c r="CS244">
        <v>11038</v>
      </c>
      <c r="CV244">
        <v>7338</v>
      </c>
      <c r="CW244">
        <v>9990</v>
      </c>
      <c r="DB244">
        <v>7338</v>
      </c>
      <c r="DC244">
        <v>9990</v>
      </c>
      <c r="DD244">
        <v>764</v>
      </c>
      <c r="DE244">
        <v>887</v>
      </c>
      <c r="DH244">
        <v>764</v>
      </c>
      <c r="DI244">
        <v>887</v>
      </c>
      <c r="DJ244">
        <v>10</v>
      </c>
      <c r="DK244">
        <v>-1594</v>
      </c>
      <c r="DL244">
        <v>-1584</v>
      </c>
      <c r="DM244">
        <v>0</v>
      </c>
      <c r="DN244">
        <v>9990</v>
      </c>
      <c r="DO244">
        <v>9990</v>
      </c>
      <c r="DP244">
        <v>7338</v>
      </c>
      <c r="DQ244">
        <v>7338</v>
      </c>
      <c r="DR244">
        <v>10</v>
      </c>
      <c r="DS244">
        <v>8396</v>
      </c>
      <c r="DT244">
        <v>8406</v>
      </c>
      <c r="DU244">
        <v>0</v>
      </c>
      <c r="DV244">
        <v>7338</v>
      </c>
      <c r="DW244">
        <v>7338</v>
      </c>
      <c r="DX244">
        <v>10</v>
      </c>
      <c r="DY244">
        <v>15734</v>
      </c>
      <c r="DZ244">
        <v>15744</v>
      </c>
      <c r="EA244">
        <v>0</v>
      </c>
      <c r="EB244">
        <v>0</v>
      </c>
      <c r="EC244">
        <v>-1584</v>
      </c>
      <c r="EG244">
        <v>0</v>
      </c>
      <c r="EH244">
        <v>0</v>
      </c>
      <c r="EI244">
        <v>-1584</v>
      </c>
      <c r="EJ244">
        <v>9990</v>
      </c>
      <c r="EK244">
        <v>0</v>
      </c>
      <c r="EL244">
        <v>8396</v>
      </c>
      <c r="EP244">
        <v>9990</v>
      </c>
      <c r="EQ244">
        <v>0</v>
      </c>
      <c r="ER244">
        <v>8396</v>
      </c>
      <c r="EY244">
        <v>31830</v>
      </c>
      <c r="EZ244">
        <v>24493</v>
      </c>
      <c r="FA244">
        <v>2900</v>
      </c>
      <c r="FB244">
        <v>3962</v>
      </c>
      <c r="FC244">
        <v>764</v>
      </c>
      <c r="FD244">
        <v>889</v>
      </c>
      <c r="FG244">
        <v>23008</v>
      </c>
      <c r="FH244">
        <v>21882</v>
      </c>
      <c r="FI244">
        <v>9187</v>
      </c>
      <c r="FJ244">
        <v>7685</v>
      </c>
      <c r="FK244">
        <v>10565</v>
      </c>
      <c r="FL244">
        <v>7009</v>
      </c>
      <c r="FM244">
        <v>1206</v>
      </c>
      <c r="FN244">
        <v>1181</v>
      </c>
      <c r="FS244">
        <v>5091</v>
      </c>
      <c r="FT244">
        <v>12876</v>
      </c>
      <c r="FU244">
        <v>6910</v>
      </c>
      <c r="FV244">
        <v>1705</v>
      </c>
      <c r="GC244">
        <v>9187</v>
      </c>
      <c r="GD244">
        <v>7685</v>
      </c>
      <c r="GE244">
        <v>-6287</v>
      </c>
      <c r="GF244">
        <v>-3723</v>
      </c>
      <c r="GG244">
        <v>623</v>
      </c>
      <c r="GH244">
        <v>-2018</v>
      </c>
      <c r="GI244">
        <v>214</v>
      </c>
      <c r="GJ244">
        <v>2232</v>
      </c>
      <c r="GK244">
        <v>837</v>
      </c>
      <c r="GL244">
        <v>214</v>
      </c>
      <c r="GO244">
        <v>-1087</v>
      </c>
      <c r="GP244">
        <v>-1048</v>
      </c>
      <c r="GT244">
        <v>0</v>
      </c>
      <c r="GV244">
        <v>0</v>
      </c>
      <c r="HK244">
        <v>2900</v>
      </c>
      <c r="HL244">
        <v>3962</v>
      </c>
    </row>
    <row r="245" spans="1:309">
      <c r="A245" t="s">
        <v>15595</v>
      </c>
      <c r="B245">
        <v>6659210466</v>
      </c>
      <c r="C245" t="s">
        <v>3988</v>
      </c>
      <c r="D245" t="s">
        <v>15596</v>
      </c>
      <c r="E245">
        <v>18335249</v>
      </c>
      <c r="F245" t="s">
        <v>3990</v>
      </c>
      <c r="G245" t="s">
        <v>3936</v>
      </c>
      <c r="H245" t="s">
        <v>3931</v>
      </c>
      <c r="I245" t="s">
        <v>3932</v>
      </c>
      <c r="L245">
        <v>0</v>
      </c>
      <c r="M245">
        <v>0</v>
      </c>
      <c r="N245">
        <v>0</v>
      </c>
      <c r="O245">
        <v>0</v>
      </c>
      <c r="P245">
        <v>0</v>
      </c>
      <c r="Q245">
        <v>0</v>
      </c>
      <c r="R245">
        <v>0</v>
      </c>
      <c r="S245">
        <v>0</v>
      </c>
      <c r="T245">
        <v>0</v>
      </c>
      <c r="U245">
        <v>104</v>
      </c>
      <c r="V245">
        <v>0</v>
      </c>
      <c r="W245">
        <v>0</v>
      </c>
      <c r="X245">
        <v>14581</v>
      </c>
      <c r="Z245">
        <v>0</v>
      </c>
      <c r="AA245">
        <v>0</v>
      </c>
      <c r="AB245">
        <v>0</v>
      </c>
      <c r="AC245">
        <v>0</v>
      </c>
      <c r="AD245">
        <v>14581</v>
      </c>
      <c r="AE245">
        <v>104</v>
      </c>
      <c r="AF245">
        <v>0</v>
      </c>
      <c r="AG245">
        <v>0</v>
      </c>
      <c r="AJ245">
        <v>0</v>
      </c>
      <c r="AK245">
        <v>0</v>
      </c>
      <c r="AL245">
        <v>10750</v>
      </c>
      <c r="AM245">
        <v>14370</v>
      </c>
      <c r="AN245">
        <v>0</v>
      </c>
      <c r="AO245">
        <v>0</v>
      </c>
      <c r="AP245">
        <v>1034</v>
      </c>
      <c r="AQ245">
        <v>837</v>
      </c>
      <c r="AR245">
        <v>0</v>
      </c>
      <c r="AS245">
        <v>0</v>
      </c>
      <c r="AT245">
        <v>11784</v>
      </c>
      <c r="AU245">
        <v>15207</v>
      </c>
      <c r="AV245">
        <v>10</v>
      </c>
      <c r="AW245">
        <v>10</v>
      </c>
      <c r="AX245">
        <v>0</v>
      </c>
      <c r="AY245">
        <v>0</v>
      </c>
      <c r="AZ245">
        <v>0</v>
      </c>
      <c r="BA245">
        <v>0</v>
      </c>
      <c r="BB245">
        <v>0</v>
      </c>
      <c r="BC245">
        <v>0</v>
      </c>
      <c r="BD245">
        <v>0</v>
      </c>
      <c r="BE245">
        <v>0</v>
      </c>
      <c r="BF245">
        <v>25950</v>
      </c>
      <c r="BG245">
        <v>18714</v>
      </c>
      <c r="BH245">
        <v>25960</v>
      </c>
      <c r="BI245">
        <v>18724</v>
      </c>
      <c r="BL245">
        <v>0</v>
      </c>
      <c r="BM245">
        <v>-3890</v>
      </c>
      <c r="BN245">
        <v>0</v>
      </c>
      <c r="BO245">
        <v>0</v>
      </c>
      <c r="BP245">
        <v>0</v>
      </c>
      <c r="BQ245">
        <v>0</v>
      </c>
      <c r="BR245">
        <v>0</v>
      </c>
      <c r="BS245">
        <v>0</v>
      </c>
      <c r="BT245">
        <v>0</v>
      </c>
      <c r="BU245">
        <v>-3890</v>
      </c>
      <c r="BV245">
        <v>126</v>
      </c>
      <c r="BW245">
        <v>376</v>
      </c>
      <c r="BX245">
        <v>279</v>
      </c>
      <c r="BY245">
        <v>101</v>
      </c>
      <c r="BZ245">
        <v>0</v>
      </c>
      <c r="CA245">
        <v>0</v>
      </c>
      <c r="CB245">
        <v>405</v>
      </c>
      <c r="CC245">
        <v>477</v>
      </c>
      <c r="CD245">
        <v>26365</v>
      </c>
      <c r="CE245">
        <v>15311</v>
      </c>
      <c r="CF245">
        <v>19700</v>
      </c>
      <c r="CG245">
        <v>-1778</v>
      </c>
      <c r="CH245">
        <v>-19700</v>
      </c>
      <c r="CI245">
        <v>-1786</v>
      </c>
      <c r="CJ245">
        <v>0</v>
      </c>
      <c r="CK245">
        <v>0</v>
      </c>
      <c r="CL245">
        <v>0</v>
      </c>
      <c r="CM245">
        <v>0</v>
      </c>
      <c r="CN245">
        <v>24035</v>
      </c>
      <c r="CO245">
        <v>0</v>
      </c>
      <c r="CP245">
        <v>971</v>
      </c>
      <c r="CQ245">
        <v>6</v>
      </c>
      <c r="CR245">
        <v>3364</v>
      </c>
      <c r="CS245">
        <v>-1792</v>
      </c>
      <c r="CT245">
        <v>0</v>
      </c>
      <c r="CU245">
        <v>0</v>
      </c>
      <c r="CV245">
        <v>3124</v>
      </c>
      <c r="CW245">
        <v>-1792</v>
      </c>
      <c r="CX245">
        <v>0</v>
      </c>
      <c r="CY245">
        <v>0</v>
      </c>
      <c r="CZ245">
        <v>0</v>
      </c>
      <c r="DA245">
        <v>0</v>
      </c>
      <c r="DB245">
        <v>3124</v>
      </c>
      <c r="DC245">
        <v>-1792</v>
      </c>
      <c r="DD245">
        <v>0</v>
      </c>
      <c r="DE245">
        <v>0</v>
      </c>
      <c r="DF245">
        <v>0</v>
      </c>
      <c r="DG245">
        <v>-6</v>
      </c>
      <c r="DH245">
        <v>0</v>
      </c>
      <c r="DI245">
        <v>-6</v>
      </c>
      <c r="GO245">
        <v>-240</v>
      </c>
      <c r="GP245">
        <v>0</v>
      </c>
      <c r="IH245">
        <v>0</v>
      </c>
      <c r="II245">
        <v>-2</v>
      </c>
      <c r="IR245">
        <v>0</v>
      </c>
      <c r="IS245">
        <v>0</v>
      </c>
    </row>
    <row r="246" spans="1:309">
      <c r="A246" t="s">
        <v>15597</v>
      </c>
      <c r="B246">
        <v>3123387280</v>
      </c>
      <c r="C246" t="s">
        <v>4124</v>
      </c>
      <c r="D246" t="s">
        <v>15598</v>
      </c>
      <c r="E246">
        <v>18522775</v>
      </c>
      <c r="F246" t="s">
        <v>8565</v>
      </c>
      <c r="G246" t="s">
        <v>3936</v>
      </c>
      <c r="H246" t="s">
        <v>3931</v>
      </c>
      <c r="I246" t="s">
        <v>3932</v>
      </c>
      <c r="AF246">
        <v>302</v>
      </c>
      <c r="AL246">
        <v>109446</v>
      </c>
      <c r="AM246">
        <v>150205</v>
      </c>
      <c r="AP246">
        <v>3275</v>
      </c>
      <c r="AQ246">
        <v>1098</v>
      </c>
      <c r="BH246">
        <v>30076</v>
      </c>
      <c r="BI246">
        <v>116388</v>
      </c>
      <c r="BL246">
        <v>662</v>
      </c>
      <c r="BX246">
        <v>82285</v>
      </c>
      <c r="BY246">
        <v>34915</v>
      </c>
      <c r="CD246">
        <v>113023</v>
      </c>
      <c r="CE246">
        <v>151303</v>
      </c>
      <c r="CN246">
        <v>0</v>
      </c>
      <c r="CO246">
        <v>11863</v>
      </c>
      <c r="CP246">
        <v>459</v>
      </c>
      <c r="CQ246">
        <v>43643</v>
      </c>
      <c r="CT246">
        <v>4016</v>
      </c>
      <c r="CU246">
        <v>2510</v>
      </c>
      <c r="CV246">
        <v>83352</v>
      </c>
      <c r="CW246">
        <v>107158</v>
      </c>
      <c r="DD246">
        <v>95867</v>
      </c>
      <c r="DE246">
        <v>172544</v>
      </c>
      <c r="DF246">
        <v>8040</v>
      </c>
      <c r="DG246">
        <v>31096</v>
      </c>
    </row>
    <row r="247" spans="1:309">
      <c r="A247" t="s">
        <v>15599</v>
      </c>
      <c r="B247">
        <v>5027185213</v>
      </c>
      <c r="C247" t="s">
        <v>8338</v>
      </c>
      <c r="D247" t="s">
        <v>15600</v>
      </c>
      <c r="E247">
        <v>18448505</v>
      </c>
      <c r="F247" t="s">
        <v>8567</v>
      </c>
      <c r="G247" t="s">
        <v>3936</v>
      </c>
      <c r="H247" t="s">
        <v>3931</v>
      </c>
      <c r="I247" t="s">
        <v>3932</v>
      </c>
      <c r="T247">
        <v>9087</v>
      </c>
      <c r="AL247">
        <v>12376</v>
      </c>
      <c r="AM247">
        <v>13202</v>
      </c>
      <c r="AP247">
        <v>733</v>
      </c>
      <c r="AQ247">
        <v>6062</v>
      </c>
      <c r="BH247">
        <v>20831</v>
      </c>
      <c r="BI247">
        <v>18603</v>
      </c>
      <c r="BL247">
        <v>940</v>
      </c>
      <c r="BX247">
        <v>425</v>
      </c>
      <c r="BY247">
        <v>661</v>
      </c>
      <c r="CD247">
        <v>22196</v>
      </c>
      <c r="CE247">
        <v>19264</v>
      </c>
      <c r="CN247">
        <v>11257</v>
      </c>
      <c r="CO247">
        <v>6895</v>
      </c>
      <c r="CP247">
        <v>1752</v>
      </c>
      <c r="CQ247">
        <v>1147</v>
      </c>
      <c r="CT247">
        <v>1091</v>
      </c>
      <c r="CU247">
        <v>1029</v>
      </c>
      <c r="CV247">
        <v>7328</v>
      </c>
      <c r="CW247">
        <v>9167</v>
      </c>
      <c r="DD247">
        <v>11742</v>
      </c>
      <c r="DE247">
        <v>17412</v>
      </c>
      <c r="DF247">
        <v>12828</v>
      </c>
      <c r="DG247">
        <v>12964</v>
      </c>
    </row>
    <row r="248" spans="1:309">
      <c r="A248" t="s">
        <v>15601</v>
      </c>
      <c r="B248">
        <v>7107129634</v>
      </c>
      <c r="C248" t="s">
        <v>8569</v>
      </c>
      <c r="D248" t="s">
        <v>15602</v>
      </c>
      <c r="E248">
        <v>19294448</v>
      </c>
      <c r="F248" t="s">
        <v>8571</v>
      </c>
      <c r="G248" t="s">
        <v>3936</v>
      </c>
      <c r="H248" t="s">
        <v>3931</v>
      </c>
      <c r="I248" t="s">
        <v>3932</v>
      </c>
      <c r="AL248">
        <v>127084</v>
      </c>
      <c r="AM248">
        <v>113791</v>
      </c>
      <c r="AP248">
        <v>6855</v>
      </c>
      <c r="AQ248">
        <v>7882</v>
      </c>
      <c r="BH248">
        <v>-790</v>
      </c>
      <c r="BI248">
        <v>5329</v>
      </c>
      <c r="BL248">
        <v>41199</v>
      </c>
      <c r="BM248">
        <v>41199</v>
      </c>
      <c r="BV248">
        <v>1335</v>
      </c>
      <c r="BW248">
        <v>1337</v>
      </c>
      <c r="BX248">
        <v>92195</v>
      </c>
      <c r="BY248">
        <v>73808</v>
      </c>
      <c r="CD248">
        <v>133939</v>
      </c>
      <c r="CE248">
        <v>121673</v>
      </c>
      <c r="CN248">
        <v>27053</v>
      </c>
      <c r="CO248">
        <v>8550</v>
      </c>
      <c r="CP248">
        <v>828</v>
      </c>
      <c r="CQ248">
        <v>55</v>
      </c>
      <c r="CT248">
        <v>973</v>
      </c>
      <c r="CU248">
        <v>918</v>
      </c>
      <c r="CV248">
        <v>-6133</v>
      </c>
      <c r="CW248">
        <v>1452</v>
      </c>
      <c r="DF248">
        <v>31385</v>
      </c>
      <c r="DG248">
        <v>6125</v>
      </c>
    </row>
    <row r="249" spans="1:309">
      <c r="A249" t="s">
        <v>15603</v>
      </c>
      <c r="B249">
        <v>3702742986</v>
      </c>
      <c r="C249" t="s">
        <v>4028</v>
      </c>
      <c r="D249" t="s">
        <v>1715</v>
      </c>
      <c r="E249">
        <v>17466645</v>
      </c>
      <c r="F249" t="s">
        <v>8574</v>
      </c>
      <c r="G249" t="s">
        <v>3936</v>
      </c>
      <c r="H249" t="s">
        <v>3931</v>
      </c>
      <c r="I249" t="s">
        <v>3932</v>
      </c>
      <c r="T249">
        <v>8</v>
      </c>
      <c r="U249">
        <v>42</v>
      </c>
      <c r="AD249">
        <v>8</v>
      </c>
      <c r="AE249">
        <v>42</v>
      </c>
      <c r="AF249">
        <v>2</v>
      </c>
      <c r="AG249">
        <v>2</v>
      </c>
      <c r="AL249">
        <v>6904</v>
      </c>
      <c r="AM249">
        <v>7056</v>
      </c>
      <c r="AN249">
        <v>6312</v>
      </c>
      <c r="AO249">
        <v>6437</v>
      </c>
      <c r="AP249">
        <v>383</v>
      </c>
      <c r="AQ249">
        <v>265</v>
      </c>
      <c r="AR249">
        <v>0</v>
      </c>
      <c r="AS249">
        <v>11</v>
      </c>
      <c r="AT249">
        <v>13601</v>
      </c>
      <c r="AU249">
        <v>13771</v>
      </c>
      <c r="AV249">
        <v>20</v>
      </c>
      <c r="AW249">
        <v>20</v>
      </c>
      <c r="BB249">
        <v>2650</v>
      </c>
      <c r="BC249">
        <v>2650</v>
      </c>
      <c r="BF249">
        <v>8817</v>
      </c>
      <c r="BG249">
        <v>9207</v>
      </c>
      <c r="BH249">
        <v>11487</v>
      </c>
      <c r="BI249">
        <v>11877</v>
      </c>
      <c r="BL249">
        <v>890</v>
      </c>
      <c r="BM249">
        <v>1178</v>
      </c>
      <c r="BT249">
        <v>890</v>
      </c>
      <c r="BU249">
        <v>1178</v>
      </c>
      <c r="BX249">
        <v>1232</v>
      </c>
      <c r="BY249">
        <v>758</v>
      </c>
      <c r="CB249">
        <v>1232</v>
      </c>
      <c r="CC249">
        <v>758</v>
      </c>
      <c r="CD249">
        <v>13609</v>
      </c>
      <c r="CE249">
        <v>13813</v>
      </c>
      <c r="CF249">
        <v>2140</v>
      </c>
      <c r="CG249">
        <v>456</v>
      </c>
      <c r="CH249">
        <v>86</v>
      </c>
      <c r="CI249">
        <v>47</v>
      </c>
      <c r="CL249">
        <v>0</v>
      </c>
      <c r="CM249">
        <v>175</v>
      </c>
      <c r="CN249">
        <v>6</v>
      </c>
      <c r="CO249">
        <v>29</v>
      </c>
      <c r="CP249">
        <v>150</v>
      </c>
      <c r="CQ249">
        <v>44</v>
      </c>
      <c r="CR249">
        <v>-58</v>
      </c>
      <c r="CS249">
        <v>-143</v>
      </c>
      <c r="CT249">
        <v>-191</v>
      </c>
      <c r="CU249">
        <v>-128</v>
      </c>
      <c r="CV249">
        <v>-249</v>
      </c>
      <c r="CW249">
        <v>-271</v>
      </c>
      <c r="DB249">
        <v>-249</v>
      </c>
      <c r="DC249">
        <v>-271</v>
      </c>
      <c r="DD249">
        <v>4684</v>
      </c>
      <c r="DE249">
        <v>4498</v>
      </c>
      <c r="DF249">
        <v>2458</v>
      </c>
      <c r="DG249">
        <v>236</v>
      </c>
      <c r="DH249">
        <v>2226</v>
      </c>
      <c r="DI249">
        <v>4262</v>
      </c>
      <c r="IH249">
        <v>0</v>
      </c>
      <c r="II249">
        <v>3759</v>
      </c>
    </row>
    <row r="250" spans="1:309">
      <c r="A250" t="s">
        <v>8575</v>
      </c>
      <c r="B250">
        <v>2721204357</v>
      </c>
      <c r="C250" t="s">
        <v>8576</v>
      </c>
      <c r="D250" t="s">
        <v>15604</v>
      </c>
      <c r="E250">
        <v>18713495</v>
      </c>
      <c r="F250" t="s">
        <v>8577</v>
      </c>
      <c r="G250" t="s">
        <v>3936</v>
      </c>
      <c r="I250" t="s">
        <v>3932</v>
      </c>
      <c r="X250">
        <v>11523</v>
      </c>
      <c r="Y250">
        <v>11523</v>
      </c>
      <c r="AF250">
        <v>67</v>
      </c>
      <c r="AG250">
        <v>67</v>
      </c>
      <c r="AL250">
        <v>3548</v>
      </c>
      <c r="AM250">
        <v>3961</v>
      </c>
      <c r="AP250">
        <v>1833</v>
      </c>
      <c r="AQ250">
        <v>1960</v>
      </c>
      <c r="BH250">
        <v>12906</v>
      </c>
      <c r="BI250">
        <v>12857</v>
      </c>
      <c r="BV250">
        <v>0</v>
      </c>
      <c r="BW250">
        <v>0</v>
      </c>
      <c r="BX250">
        <v>4065</v>
      </c>
      <c r="BY250">
        <v>4653</v>
      </c>
      <c r="CD250">
        <v>16971</v>
      </c>
      <c r="CE250">
        <v>17511</v>
      </c>
      <c r="CP250">
        <v>50</v>
      </c>
      <c r="CQ250">
        <v>21</v>
      </c>
      <c r="CT250">
        <v>165</v>
      </c>
      <c r="CU250">
        <v>134</v>
      </c>
      <c r="CV250">
        <v>2236</v>
      </c>
      <c r="CW250">
        <v>2428</v>
      </c>
      <c r="DD250">
        <v>3630</v>
      </c>
      <c r="DE250">
        <v>3100</v>
      </c>
      <c r="DF250">
        <v>1179</v>
      </c>
      <c r="DG250">
        <v>517</v>
      </c>
    </row>
    <row r="251" spans="1:309">
      <c r="A251" t="s">
        <v>15605</v>
      </c>
      <c r="B251">
        <v>1832032790</v>
      </c>
      <c r="C251" t="s">
        <v>4014</v>
      </c>
      <c r="D251" t="s">
        <v>15606</v>
      </c>
      <c r="E251">
        <v>19128958</v>
      </c>
      <c r="F251" t="s">
        <v>4015</v>
      </c>
      <c r="G251" t="s">
        <v>3936</v>
      </c>
      <c r="H251" t="s">
        <v>3931</v>
      </c>
      <c r="I251" t="s">
        <v>3932</v>
      </c>
      <c r="L251">
        <v>0</v>
      </c>
      <c r="N251">
        <v>0</v>
      </c>
      <c r="P251">
        <v>0</v>
      </c>
      <c r="R251">
        <v>0</v>
      </c>
      <c r="T251">
        <v>3797</v>
      </c>
      <c r="U251">
        <v>4891</v>
      </c>
      <c r="V251">
        <v>0</v>
      </c>
      <c r="X251">
        <v>0</v>
      </c>
      <c r="Z251">
        <v>0</v>
      </c>
      <c r="AB251">
        <v>0</v>
      </c>
      <c r="AD251">
        <v>3797</v>
      </c>
      <c r="AE251">
        <v>4891</v>
      </c>
      <c r="AF251">
        <v>4</v>
      </c>
      <c r="AG251">
        <v>446</v>
      </c>
      <c r="AJ251">
        <v>0</v>
      </c>
      <c r="AL251">
        <v>285724</v>
      </c>
      <c r="AM251">
        <v>288755</v>
      </c>
      <c r="AN251">
        <v>5027</v>
      </c>
      <c r="AO251">
        <v>1</v>
      </c>
      <c r="AP251">
        <v>621</v>
      </c>
      <c r="AQ251">
        <v>272</v>
      </c>
      <c r="AR251">
        <v>0</v>
      </c>
      <c r="AT251">
        <v>291376</v>
      </c>
      <c r="AU251">
        <v>289474</v>
      </c>
      <c r="AV251">
        <v>10</v>
      </c>
      <c r="AW251">
        <v>10</v>
      </c>
      <c r="AX251">
        <v>0</v>
      </c>
      <c r="AZ251">
        <v>0</v>
      </c>
      <c r="BB251">
        <v>0</v>
      </c>
      <c r="BD251">
        <v>0</v>
      </c>
      <c r="BF251">
        <v>289272</v>
      </c>
      <c r="BG251">
        <v>281274</v>
      </c>
      <c r="BH251">
        <v>289282</v>
      </c>
      <c r="BI251">
        <v>281284</v>
      </c>
      <c r="BL251">
        <v>0</v>
      </c>
      <c r="BN251">
        <v>0</v>
      </c>
      <c r="BP251">
        <v>0</v>
      </c>
      <c r="BR251">
        <v>0</v>
      </c>
      <c r="BT251">
        <v>0</v>
      </c>
      <c r="BU251">
        <v>0</v>
      </c>
      <c r="BV251">
        <v>3482</v>
      </c>
      <c r="BW251">
        <v>9424</v>
      </c>
      <c r="BX251">
        <v>2409</v>
      </c>
      <c r="BY251">
        <v>3657</v>
      </c>
      <c r="BZ251">
        <v>0</v>
      </c>
      <c r="CB251">
        <v>5891</v>
      </c>
      <c r="CC251">
        <v>13081</v>
      </c>
      <c r="CD251">
        <v>295173</v>
      </c>
      <c r="CE251">
        <v>294365</v>
      </c>
      <c r="CF251">
        <v>7593</v>
      </c>
      <c r="CG251">
        <v>7587</v>
      </c>
      <c r="CH251">
        <v>-7188</v>
      </c>
      <c r="CI251">
        <v>-7587</v>
      </c>
      <c r="CJ251">
        <v>39878</v>
      </c>
      <c r="CK251">
        <v>72751</v>
      </c>
      <c r="CN251">
        <v>288</v>
      </c>
      <c r="CO251">
        <v>12</v>
      </c>
      <c r="CP251">
        <v>24039</v>
      </c>
      <c r="CQ251">
        <v>9896</v>
      </c>
      <c r="CR251">
        <v>8939</v>
      </c>
      <c r="CS251">
        <v>55280</v>
      </c>
      <c r="CT251">
        <v>-941</v>
      </c>
      <c r="CV251">
        <v>7998</v>
      </c>
      <c r="CW251">
        <v>54597</v>
      </c>
      <c r="DB251">
        <v>7998</v>
      </c>
      <c r="DC251">
        <v>54597</v>
      </c>
      <c r="DD251">
        <v>405</v>
      </c>
      <c r="DH251">
        <v>405</v>
      </c>
      <c r="GO251">
        <v>0</v>
      </c>
      <c r="GP251">
        <v>-683</v>
      </c>
    </row>
    <row r="252" spans="1:309">
      <c r="A252" t="s">
        <v>15607</v>
      </c>
      <c r="B252">
        <v>4027113714</v>
      </c>
      <c r="C252" t="s">
        <v>8579</v>
      </c>
      <c r="D252" t="s">
        <v>15608</v>
      </c>
      <c r="E252">
        <v>18597443</v>
      </c>
      <c r="F252" t="s">
        <v>8580</v>
      </c>
      <c r="G252" t="s">
        <v>3936</v>
      </c>
      <c r="H252" t="s">
        <v>3931</v>
      </c>
      <c r="I252" t="s">
        <v>3932</v>
      </c>
      <c r="AL252">
        <v>95944</v>
      </c>
      <c r="AM252">
        <v>54797</v>
      </c>
      <c r="AP252">
        <v>968</v>
      </c>
      <c r="AQ252">
        <v>186</v>
      </c>
      <c r="BH252">
        <v>92415</v>
      </c>
      <c r="BI252">
        <v>47220</v>
      </c>
      <c r="BL252">
        <v>2365</v>
      </c>
      <c r="BV252">
        <v>1986</v>
      </c>
      <c r="BW252">
        <v>1085</v>
      </c>
      <c r="BX252">
        <v>146</v>
      </c>
      <c r="BY252">
        <v>6678</v>
      </c>
      <c r="CD252">
        <v>96912</v>
      </c>
      <c r="CE252">
        <v>54983</v>
      </c>
      <c r="CP252">
        <v>467</v>
      </c>
      <c r="CQ252">
        <v>778</v>
      </c>
      <c r="CT252">
        <v>243</v>
      </c>
      <c r="CU252">
        <v>143</v>
      </c>
      <c r="CV252">
        <v>101</v>
      </c>
      <c r="CW252">
        <v>0</v>
      </c>
      <c r="DD252">
        <v>4052</v>
      </c>
      <c r="DE252">
        <v>2846</v>
      </c>
      <c r="DF252">
        <v>3241</v>
      </c>
      <c r="DG252">
        <v>1925</v>
      </c>
    </row>
    <row r="253" spans="1:309">
      <c r="A253" t="s">
        <v>8581</v>
      </c>
      <c r="B253">
        <v>7701720659</v>
      </c>
      <c r="C253" t="s">
        <v>8106</v>
      </c>
      <c r="D253" t="s">
        <v>1739</v>
      </c>
      <c r="E253">
        <v>19211381</v>
      </c>
      <c r="F253" t="s">
        <v>8583</v>
      </c>
      <c r="G253" t="s">
        <v>3936</v>
      </c>
      <c r="H253" t="s">
        <v>3931</v>
      </c>
      <c r="I253" t="s">
        <v>3932</v>
      </c>
      <c r="L253">
        <v>2099</v>
      </c>
      <c r="M253">
        <v>2266</v>
      </c>
      <c r="T253">
        <v>2338</v>
      </c>
      <c r="U253">
        <v>448</v>
      </c>
      <c r="V253">
        <v>1263</v>
      </c>
      <c r="X253">
        <v>659</v>
      </c>
      <c r="Y253">
        <v>47768</v>
      </c>
      <c r="Z253">
        <v>7497</v>
      </c>
      <c r="AA253">
        <v>104</v>
      </c>
      <c r="AB253">
        <v>0</v>
      </c>
      <c r="AC253">
        <v>41</v>
      </c>
      <c r="AD253">
        <v>13856</v>
      </c>
      <c r="AE253">
        <v>50627</v>
      </c>
      <c r="AJ253">
        <v>0</v>
      </c>
      <c r="AK253">
        <v>1</v>
      </c>
      <c r="AL253">
        <v>51928</v>
      </c>
      <c r="AM253">
        <v>89035</v>
      </c>
      <c r="AN253">
        <v>97179</v>
      </c>
      <c r="AO253">
        <v>41553</v>
      </c>
      <c r="AP253">
        <v>352</v>
      </c>
      <c r="AQ253">
        <v>11972</v>
      </c>
      <c r="AR253">
        <v>59</v>
      </c>
      <c r="AS253">
        <v>18</v>
      </c>
      <c r="AT253">
        <v>149518</v>
      </c>
      <c r="AU253">
        <v>142579</v>
      </c>
      <c r="AV253">
        <v>2553</v>
      </c>
      <c r="AW253">
        <v>2553</v>
      </c>
      <c r="BB253">
        <v>4880</v>
      </c>
      <c r="BF253">
        <v>4015</v>
      </c>
      <c r="BG253">
        <v>32287</v>
      </c>
      <c r="BH253">
        <v>11448</v>
      </c>
      <c r="BI253">
        <v>34840</v>
      </c>
      <c r="BL253">
        <v>0</v>
      </c>
      <c r="BM253">
        <v>40727</v>
      </c>
      <c r="BN253">
        <v>503</v>
      </c>
      <c r="BO253">
        <v>18</v>
      </c>
      <c r="BP253">
        <v>531</v>
      </c>
      <c r="BQ253">
        <v>519</v>
      </c>
      <c r="BR253">
        <v>1476</v>
      </c>
      <c r="BT253">
        <v>503</v>
      </c>
      <c r="BU253">
        <v>40745</v>
      </c>
      <c r="BV253">
        <v>124996</v>
      </c>
      <c r="BW253">
        <v>96678</v>
      </c>
      <c r="BX253">
        <v>24420</v>
      </c>
      <c r="BY253">
        <v>20424</v>
      </c>
      <c r="CB253">
        <v>151423</v>
      </c>
      <c r="CC253">
        <v>117621</v>
      </c>
      <c r="CD253">
        <v>163374</v>
      </c>
      <c r="CE253">
        <v>193206</v>
      </c>
      <c r="CF253">
        <v>8239</v>
      </c>
      <c r="CG253">
        <v>8612</v>
      </c>
      <c r="CH253">
        <v>7287</v>
      </c>
      <c r="CI253">
        <v>6341</v>
      </c>
      <c r="CJ253">
        <v>0</v>
      </c>
      <c r="CK253">
        <v>45</v>
      </c>
      <c r="CL253">
        <v>12615</v>
      </c>
      <c r="CM253">
        <v>11326</v>
      </c>
      <c r="CN253">
        <v>24466</v>
      </c>
      <c r="CO253">
        <v>36625</v>
      </c>
      <c r="CP253">
        <v>54318</v>
      </c>
      <c r="CQ253">
        <v>31476</v>
      </c>
      <c r="CR253">
        <v>-35180</v>
      </c>
      <c r="CS253">
        <v>209</v>
      </c>
      <c r="CT253">
        <v>6908</v>
      </c>
      <c r="CU253">
        <v>-178</v>
      </c>
      <c r="CV253">
        <v>-28272</v>
      </c>
      <c r="CW253">
        <v>31</v>
      </c>
      <c r="CX253">
        <v>0</v>
      </c>
      <c r="CY253">
        <v>170</v>
      </c>
      <c r="CZ253">
        <v>6908</v>
      </c>
      <c r="DA253">
        <v>-8</v>
      </c>
      <c r="DB253">
        <v>-28272</v>
      </c>
      <c r="DC253">
        <v>31</v>
      </c>
      <c r="DD253">
        <v>18480</v>
      </c>
      <c r="DE253">
        <v>17501</v>
      </c>
      <c r="DF253">
        <v>2954</v>
      </c>
      <c r="DG253">
        <v>2548</v>
      </c>
      <c r="DH253">
        <v>15526</v>
      </c>
      <c r="DI253">
        <v>14953</v>
      </c>
      <c r="DJ253">
        <v>2553</v>
      </c>
      <c r="DK253">
        <v>32256</v>
      </c>
      <c r="DL253">
        <v>34809</v>
      </c>
      <c r="DM253">
        <v>0</v>
      </c>
      <c r="DN253">
        <v>31</v>
      </c>
      <c r="DO253">
        <v>31</v>
      </c>
      <c r="DP253">
        <v>31</v>
      </c>
      <c r="DQ253">
        <v>31</v>
      </c>
      <c r="DR253">
        <v>2553</v>
      </c>
      <c r="DS253">
        <v>32287</v>
      </c>
      <c r="DT253">
        <v>34840</v>
      </c>
      <c r="DU253">
        <v>0</v>
      </c>
      <c r="DW253">
        <v>4880</v>
      </c>
      <c r="DX253">
        <v>2553</v>
      </c>
      <c r="DY253">
        <v>4015</v>
      </c>
      <c r="DZ253">
        <v>11448</v>
      </c>
      <c r="EY253">
        <v>11448</v>
      </c>
      <c r="EZ253">
        <v>34840</v>
      </c>
      <c r="FA253">
        <v>14270</v>
      </c>
      <c r="FB253">
        <v>30651</v>
      </c>
      <c r="FC253">
        <v>1691</v>
      </c>
      <c r="FD253">
        <v>2039</v>
      </c>
      <c r="FG253">
        <v>339</v>
      </c>
      <c r="FH253">
        <v>6888</v>
      </c>
      <c r="FI253">
        <v>24877</v>
      </c>
      <c r="FJ253">
        <v>4160</v>
      </c>
      <c r="FK253">
        <v>5893</v>
      </c>
      <c r="FL253">
        <v>5844</v>
      </c>
      <c r="FM253">
        <v>2227</v>
      </c>
      <c r="FN253">
        <v>2329</v>
      </c>
      <c r="FO253">
        <v>0</v>
      </c>
      <c r="FP253">
        <v>3152</v>
      </c>
      <c r="FQ253">
        <v>0</v>
      </c>
      <c r="FR253">
        <v>44</v>
      </c>
      <c r="FS253">
        <v>3734</v>
      </c>
      <c r="FT253">
        <v>3315</v>
      </c>
      <c r="FU253">
        <v>-9824</v>
      </c>
      <c r="FV253">
        <v>-5757</v>
      </c>
      <c r="GA253">
        <v>8811</v>
      </c>
      <c r="GB253">
        <v>-21449</v>
      </c>
      <c r="GC253">
        <v>24877</v>
      </c>
      <c r="GD253">
        <v>4160</v>
      </c>
      <c r="GE253">
        <v>-10607</v>
      </c>
      <c r="GF253">
        <v>26491</v>
      </c>
      <c r="GG253">
        <v>-11620</v>
      </c>
      <c r="GH253">
        <v>-715</v>
      </c>
      <c r="GI253">
        <v>11972</v>
      </c>
      <c r="GJ253">
        <v>12687</v>
      </c>
      <c r="GK253">
        <v>352</v>
      </c>
      <c r="GL253">
        <v>11972</v>
      </c>
      <c r="GM253">
        <v>0</v>
      </c>
      <c r="GN253">
        <v>0</v>
      </c>
      <c r="GZ253">
        <v>0</v>
      </c>
      <c r="HA253">
        <v>28272</v>
      </c>
      <c r="HB253">
        <v>28272</v>
      </c>
      <c r="HH253">
        <v>10966</v>
      </c>
      <c r="HI253">
        <v>6498</v>
      </c>
      <c r="HJ253">
        <v>25228</v>
      </c>
      <c r="HK253">
        <v>14270</v>
      </c>
      <c r="HL253">
        <v>30651</v>
      </c>
      <c r="HU253">
        <v>4880</v>
      </c>
      <c r="HV253">
        <v>4328</v>
      </c>
      <c r="HW253">
        <v>3250</v>
      </c>
      <c r="IB253">
        <v>529</v>
      </c>
      <c r="IO253">
        <v>4880</v>
      </c>
      <c r="IP253">
        <v>28272</v>
      </c>
      <c r="IQ253">
        <v>28272</v>
      </c>
      <c r="KP253">
        <v>15</v>
      </c>
      <c r="KT253">
        <v>4880</v>
      </c>
      <c r="KU253">
        <v>4880</v>
      </c>
    </row>
    <row r="254" spans="1:309">
      <c r="A254" t="s">
        <v>15609</v>
      </c>
      <c r="B254">
        <v>2014015480</v>
      </c>
      <c r="C254" t="s">
        <v>8585</v>
      </c>
      <c r="D254" t="s">
        <v>15610</v>
      </c>
      <c r="E254">
        <v>17357572</v>
      </c>
      <c r="G254" t="s">
        <v>3936</v>
      </c>
      <c r="H254" t="s">
        <v>3931</v>
      </c>
      <c r="I254" t="s">
        <v>3932</v>
      </c>
      <c r="T254">
        <v>21</v>
      </c>
      <c r="U254">
        <v>50</v>
      </c>
      <c r="AD254">
        <v>21</v>
      </c>
      <c r="AE254">
        <v>50</v>
      </c>
      <c r="AF254">
        <v>0</v>
      </c>
      <c r="AG254">
        <v>37</v>
      </c>
      <c r="AL254">
        <v>42053</v>
      </c>
      <c r="AM254">
        <v>35647</v>
      </c>
      <c r="AN254">
        <v>2208</v>
      </c>
      <c r="AO254">
        <v>2208</v>
      </c>
      <c r="AP254">
        <v>3400</v>
      </c>
      <c r="AQ254">
        <v>545</v>
      </c>
      <c r="AR254">
        <v>0</v>
      </c>
      <c r="AS254">
        <v>306</v>
      </c>
      <c r="AT254">
        <v>47661</v>
      </c>
      <c r="AU254">
        <v>38743</v>
      </c>
      <c r="AV254">
        <v>10</v>
      </c>
      <c r="AW254">
        <v>10</v>
      </c>
      <c r="BF254">
        <v>47594</v>
      </c>
      <c r="BG254">
        <v>32015</v>
      </c>
      <c r="BH254">
        <v>47604</v>
      </c>
      <c r="BI254">
        <v>32025</v>
      </c>
      <c r="BV254">
        <v>0</v>
      </c>
      <c r="BX254">
        <v>78</v>
      </c>
      <c r="BY254">
        <v>6768</v>
      </c>
      <c r="CB254">
        <v>78</v>
      </c>
      <c r="CC254">
        <v>6768</v>
      </c>
      <c r="CD254">
        <v>47682</v>
      </c>
      <c r="CE254">
        <v>38793</v>
      </c>
      <c r="CF254">
        <v>3999</v>
      </c>
      <c r="CG254">
        <v>3613</v>
      </c>
      <c r="CH254">
        <v>-3999</v>
      </c>
      <c r="CI254">
        <v>-3613</v>
      </c>
      <c r="CN254">
        <v>13620</v>
      </c>
      <c r="CO254">
        <v>13985</v>
      </c>
      <c r="CP254">
        <v>649</v>
      </c>
      <c r="CQ254">
        <v>2126</v>
      </c>
      <c r="CR254">
        <v>8972</v>
      </c>
      <c r="CS254">
        <v>8246</v>
      </c>
      <c r="CT254">
        <v>-73</v>
      </c>
      <c r="CU254">
        <v>-118</v>
      </c>
      <c r="CV254">
        <v>8899</v>
      </c>
      <c r="CW254">
        <v>8128</v>
      </c>
      <c r="DB254">
        <v>15579</v>
      </c>
      <c r="DC254">
        <v>8128</v>
      </c>
      <c r="FA254">
        <v>18030</v>
      </c>
      <c r="FB254">
        <v>18751</v>
      </c>
      <c r="FC254">
        <v>924</v>
      </c>
      <c r="FD254">
        <v>1574</v>
      </c>
      <c r="FG254">
        <v>17106</v>
      </c>
      <c r="FH254">
        <v>17177</v>
      </c>
      <c r="FI254">
        <v>0</v>
      </c>
      <c r="FJ254">
        <v>1000</v>
      </c>
      <c r="FK254">
        <v>1376</v>
      </c>
      <c r="FL254">
        <v>780</v>
      </c>
      <c r="FM254">
        <v>1887</v>
      </c>
      <c r="FN254">
        <v>1717</v>
      </c>
      <c r="FS254">
        <v>10921</v>
      </c>
      <c r="FT254">
        <v>15085</v>
      </c>
      <c r="FU254">
        <v>3846</v>
      </c>
      <c r="FV254">
        <v>1169</v>
      </c>
      <c r="GA254">
        <v>-1000</v>
      </c>
      <c r="GC254">
        <v>0</v>
      </c>
      <c r="GD254">
        <v>1000</v>
      </c>
      <c r="GE254">
        <v>0</v>
      </c>
      <c r="GF254">
        <v>-1000</v>
      </c>
      <c r="GG254">
        <v>2846</v>
      </c>
      <c r="GH254">
        <v>169</v>
      </c>
      <c r="GI254">
        <v>545</v>
      </c>
      <c r="GJ254">
        <v>875</v>
      </c>
      <c r="GK254">
        <v>3391</v>
      </c>
      <c r="GL254">
        <v>1044</v>
      </c>
      <c r="GQ254">
        <v>6680</v>
      </c>
      <c r="HI254">
        <v>1000</v>
      </c>
    </row>
    <row r="255" spans="1:309">
      <c r="A255" t="s">
        <v>15611</v>
      </c>
      <c r="B255">
        <v>1831193931</v>
      </c>
      <c r="C255" t="s">
        <v>4014</v>
      </c>
      <c r="D255" t="s">
        <v>1753</v>
      </c>
      <c r="E255">
        <v>18829139</v>
      </c>
      <c r="F255" t="s">
        <v>8587</v>
      </c>
      <c r="G255" t="s">
        <v>3936</v>
      </c>
      <c r="H255" t="s">
        <v>3931</v>
      </c>
      <c r="I255" t="s">
        <v>3932</v>
      </c>
      <c r="X255">
        <v>1</v>
      </c>
      <c r="Z255">
        <v>35</v>
      </c>
      <c r="AD255">
        <v>36</v>
      </c>
      <c r="AE255">
        <v>0</v>
      </c>
      <c r="AL255">
        <v>163065</v>
      </c>
      <c r="AM255">
        <v>168059</v>
      </c>
      <c r="AN255">
        <v>351914</v>
      </c>
      <c r="AO255">
        <v>330894</v>
      </c>
      <c r="AP255">
        <v>4426</v>
      </c>
      <c r="AQ255">
        <v>1813</v>
      </c>
      <c r="AR255">
        <v>40</v>
      </c>
      <c r="AS255">
        <v>29</v>
      </c>
      <c r="AT255">
        <v>519445</v>
      </c>
      <c r="AU255">
        <v>500795</v>
      </c>
      <c r="AV255">
        <v>12000</v>
      </c>
      <c r="AW255">
        <v>12000</v>
      </c>
      <c r="BB255">
        <v>0</v>
      </c>
      <c r="BC255">
        <v>3000</v>
      </c>
      <c r="BF255">
        <v>49173</v>
      </c>
      <c r="BG255">
        <v>40339</v>
      </c>
      <c r="BH255">
        <v>61173</v>
      </c>
      <c r="BI255">
        <v>55339</v>
      </c>
      <c r="BL255">
        <v>374589</v>
      </c>
      <c r="BP255">
        <v>174</v>
      </c>
      <c r="BQ255">
        <v>115</v>
      </c>
      <c r="BT255">
        <v>374589</v>
      </c>
      <c r="BU255">
        <v>0</v>
      </c>
      <c r="BV255">
        <v>0</v>
      </c>
      <c r="BW255">
        <v>296428</v>
      </c>
      <c r="BX255">
        <v>83545</v>
      </c>
      <c r="BY255">
        <v>148913</v>
      </c>
      <c r="CB255">
        <v>83719</v>
      </c>
      <c r="CC255">
        <v>445456</v>
      </c>
      <c r="CD255">
        <v>519481</v>
      </c>
      <c r="CE255">
        <v>500795</v>
      </c>
      <c r="CF255">
        <v>2815</v>
      </c>
      <c r="CG255">
        <v>1863</v>
      </c>
      <c r="CH255">
        <v>-180</v>
      </c>
      <c r="CI255">
        <v>2977</v>
      </c>
      <c r="CJ255">
        <v>40873</v>
      </c>
      <c r="CK255">
        <v>38421</v>
      </c>
      <c r="CL255">
        <v>32607</v>
      </c>
      <c r="CM255">
        <v>17895</v>
      </c>
      <c r="CN255">
        <v>0</v>
      </c>
      <c r="CO255">
        <v>53858</v>
      </c>
      <c r="CP255">
        <v>990</v>
      </c>
      <c r="CQ255">
        <v>53648</v>
      </c>
      <c r="CR255">
        <v>7096</v>
      </c>
      <c r="CS255">
        <v>23713</v>
      </c>
      <c r="CT255">
        <v>-1412</v>
      </c>
      <c r="CU255">
        <v>-4750</v>
      </c>
      <c r="CV255">
        <v>5834</v>
      </c>
      <c r="CW255">
        <v>18963</v>
      </c>
      <c r="CX255">
        <v>1447</v>
      </c>
      <c r="CY255">
        <v>4750</v>
      </c>
      <c r="CZ255">
        <v>35</v>
      </c>
      <c r="DB255">
        <v>5834</v>
      </c>
      <c r="DC255">
        <v>18963</v>
      </c>
      <c r="DD255">
        <v>94054</v>
      </c>
      <c r="DE255">
        <v>163786</v>
      </c>
      <c r="DF255">
        <v>91419</v>
      </c>
      <c r="DG255">
        <v>158946</v>
      </c>
      <c r="DH255">
        <v>2635</v>
      </c>
      <c r="DI255">
        <v>4840</v>
      </c>
      <c r="DJ255">
        <v>12000</v>
      </c>
      <c r="DK255">
        <v>21376</v>
      </c>
      <c r="DL255">
        <v>36376</v>
      </c>
      <c r="DM255">
        <v>0</v>
      </c>
      <c r="DN255">
        <v>18963</v>
      </c>
      <c r="DO255">
        <v>18963</v>
      </c>
      <c r="DP255">
        <v>5834</v>
      </c>
      <c r="DQ255">
        <v>5834</v>
      </c>
      <c r="DR255">
        <v>12000</v>
      </c>
      <c r="DS255">
        <v>40339</v>
      </c>
      <c r="DT255">
        <v>55339</v>
      </c>
      <c r="DU255">
        <v>0</v>
      </c>
      <c r="DV255">
        <v>8834</v>
      </c>
      <c r="DW255">
        <v>8834</v>
      </c>
      <c r="DX255">
        <v>12000</v>
      </c>
      <c r="DY255">
        <v>49173</v>
      </c>
      <c r="DZ255">
        <v>61173</v>
      </c>
      <c r="EY255">
        <v>61173</v>
      </c>
      <c r="EZ255">
        <v>55339</v>
      </c>
      <c r="FA255">
        <v>53800</v>
      </c>
      <c r="FB255">
        <v>176500</v>
      </c>
      <c r="FC255">
        <v>139715</v>
      </c>
      <c r="FD255">
        <v>15000</v>
      </c>
      <c r="FG255">
        <v>0</v>
      </c>
      <c r="FH255">
        <v>126400</v>
      </c>
      <c r="FI255">
        <v>7000</v>
      </c>
      <c r="FJ255">
        <v>317487</v>
      </c>
      <c r="FK255">
        <v>180158</v>
      </c>
      <c r="FL255">
        <v>243931</v>
      </c>
      <c r="FM255">
        <v>1278</v>
      </c>
      <c r="FN255">
        <v>1337</v>
      </c>
      <c r="FO255">
        <v>313</v>
      </c>
      <c r="FQ255">
        <v>1361</v>
      </c>
      <c r="FR255">
        <v>6200</v>
      </c>
      <c r="FS255">
        <v>791</v>
      </c>
      <c r="FT255">
        <v>66019</v>
      </c>
      <c r="FU255">
        <v>-44186</v>
      </c>
      <c r="FV255">
        <v>-176087</v>
      </c>
      <c r="GA255">
        <v>-1</v>
      </c>
      <c r="GC255">
        <v>7000</v>
      </c>
      <c r="GE255">
        <v>46800</v>
      </c>
      <c r="GF255">
        <v>176500</v>
      </c>
      <c r="GG255">
        <v>2613</v>
      </c>
      <c r="GH255">
        <v>413</v>
      </c>
      <c r="GI255">
        <v>1813</v>
      </c>
      <c r="GJ255">
        <v>1400</v>
      </c>
      <c r="GK255">
        <v>4426</v>
      </c>
      <c r="GL255">
        <v>1813</v>
      </c>
      <c r="GO255">
        <v>150</v>
      </c>
      <c r="GZ255">
        <v>0</v>
      </c>
      <c r="HB255">
        <v>3000</v>
      </c>
      <c r="HK255">
        <v>53800</v>
      </c>
      <c r="HL255">
        <v>176500</v>
      </c>
      <c r="HS255">
        <v>3000</v>
      </c>
      <c r="HT255">
        <v>3000</v>
      </c>
      <c r="IF255">
        <v>1</v>
      </c>
      <c r="IM255">
        <v>3000</v>
      </c>
      <c r="IN255">
        <v>3000</v>
      </c>
      <c r="IO255">
        <v>3000</v>
      </c>
      <c r="KV255">
        <v>3000</v>
      </c>
      <c r="KW255">
        <v>3000</v>
      </c>
    </row>
    <row r="256" spans="1:309">
      <c r="A256" t="s">
        <v>8588</v>
      </c>
      <c r="B256">
        <v>326510261</v>
      </c>
      <c r="C256" t="s">
        <v>8589</v>
      </c>
      <c r="D256" t="s">
        <v>1758</v>
      </c>
      <c r="E256">
        <v>18927116</v>
      </c>
      <c r="F256" t="s">
        <v>8591</v>
      </c>
      <c r="G256" t="s">
        <v>3936</v>
      </c>
      <c r="H256" t="s">
        <v>3931</v>
      </c>
      <c r="I256" t="s">
        <v>3932</v>
      </c>
      <c r="AB256">
        <v>10</v>
      </c>
      <c r="AC256">
        <v>10</v>
      </c>
      <c r="AD256">
        <v>10</v>
      </c>
      <c r="AE256">
        <v>10</v>
      </c>
      <c r="AL256">
        <v>21069</v>
      </c>
      <c r="AM256">
        <v>21492</v>
      </c>
      <c r="AP256">
        <v>2753</v>
      </c>
      <c r="AQ256">
        <v>1530</v>
      </c>
      <c r="AT256">
        <v>23822</v>
      </c>
      <c r="AU256">
        <v>23022</v>
      </c>
      <c r="AV256">
        <v>10</v>
      </c>
      <c r="AW256">
        <v>10</v>
      </c>
      <c r="BF256">
        <v>0</v>
      </c>
      <c r="BG256">
        <v>0</v>
      </c>
      <c r="BH256">
        <v>10</v>
      </c>
      <c r="BI256">
        <v>10</v>
      </c>
      <c r="BV256">
        <v>567</v>
      </c>
      <c r="BW256">
        <v>467</v>
      </c>
      <c r="BX256">
        <v>723</v>
      </c>
      <c r="BY256">
        <v>590</v>
      </c>
      <c r="BZ256">
        <v>22532</v>
      </c>
      <c r="CA256">
        <v>21965</v>
      </c>
      <c r="CB256">
        <v>23822</v>
      </c>
      <c r="CC256">
        <v>23022</v>
      </c>
      <c r="CD256">
        <v>23832</v>
      </c>
      <c r="CE256">
        <v>23032</v>
      </c>
      <c r="CF256">
        <v>4305</v>
      </c>
      <c r="CG256">
        <v>3631</v>
      </c>
      <c r="CH256">
        <v>1851</v>
      </c>
      <c r="CI256">
        <v>1600</v>
      </c>
      <c r="CN256">
        <v>0</v>
      </c>
      <c r="CO256">
        <v>0</v>
      </c>
      <c r="CP256">
        <v>1055</v>
      </c>
      <c r="CQ256">
        <v>905</v>
      </c>
      <c r="CR256">
        <v>796</v>
      </c>
      <c r="CS256">
        <v>695</v>
      </c>
      <c r="CT256">
        <v>587</v>
      </c>
      <c r="CU256">
        <v>483</v>
      </c>
      <c r="CV256">
        <v>1383</v>
      </c>
      <c r="CW256">
        <v>1178</v>
      </c>
      <c r="CX256">
        <v>587</v>
      </c>
      <c r="CY256">
        <v>483</v>
      </c>
      <c r="DB256">
        <v>1383</v>
      </c>
      <c r="DC256">
        <v>1178</v>
      </c>
      <c r="DD256">
        <v>11955</v>
      </c>
      <c r="DE256">
        <v>10151</v>
      </c>
      <c r="DH256">
        <v>11955</v>
      </c>
      <c r="DI256">
        <v>10151</v>
      </c>
      <c r="IH256">
        <v>5799</v>
      </c>
      <c r="II256">
        <v>4920</v>
      </c>
    </row>
    <row r="257" spans="1:243">
      <c r="A257" t="s">
        <v>15612</v>
      </c>
      <c r="B257">
        <v>1656107334</v>
      </c>
      <c r="C257" t="s">
        <v>8593</v>
      </c>
      <c r="D257" t="s">
        <v>15613</v>
      </c>
      <c r="E257">
        <v>17799901</v>
      </c>
      <c r="G257" t="s">
        <v>3936</v>
      </c>
      <c r="H257" t="s">
        <v>3931</v>
      </c>
      <c r="I257" t="s">
        <v>3932</v>
      </c>
      <c r="AF257">
        <v>0</v>
      </c>
      <c r="AL257">
        <v>933</v>
      </c>
      <c r="AM257">
        <v>3637</v>
      </c>
      <c r="AN257">
        <v>27127</v>
      </c>
      <c r="AO257">
        <v>21135</v>
      </c>
      <c r="AP257">
        <v>433</v>
      </c>
      <c r="AQ257">
        <v>665</v>
      </c>
      <c r="AR257">
        <v>33</v>
      </c>
      <c r="AS257">
        <v>32</v>
      </c>
      <c r="AT257">
        <v>28526</v>
      </c>
      <c r="AU257">
        <v>25469</v>
      </c>
      <c r="AV257">
        <v>10441</v>
      </c>
      <c r="AW257">
        <v>10441</v>
      </c>
      <c r="BF257">
        <v>17942</v>
      </c>
      <c r="BG257">
        <v>14628</v>
      </c>
      <c r="BH257">
        <v>28383</v>
      </c>
      <c r="BI257">
        <v>25069</v>
      </c>
      <c r="BV257">
        <v>15</v>
      </c>
      <c r="BW257">
        <v>15</v>
      </c>
      <c r="BX257">
        <v>128</v>
      </c>
      <c r="BY257">
        <v>385</v>
      </c>
      <c r="CB257">
        <v>143</v>
      </c>
      <c r="CC257">
        <v>400</v>
      </c>
      <c r="CD257">
        <v>28526</v>
      </c>
      <c r="CE257">
        <v>25469</v>
      </c>
      <c r="CF257">
        <v>2743</v>
      </c>
      <c r="CG257">
        <v>153</v>
      </c>
      <c r="CH257">
        <v>-2743</v>
      </c>
      <c r="CI257">
        <v>-153</v>
      </c>
      <c r="CN257">
        <v>6633</v>
      </c>
      <c r="CO257">
        <v>8555</v>
      </c>
      <c r="CP257">
        <v>255</v>
      </c>
      <c r="CQ257">
        <v>177</v>
      </c>
      <c r="CR257">
        <v>3635</v>
      </c>
      <c r="CS257">
        <v>8225</v>
      </c>
      <c r="CT257">
        <v>-321</v>
      </c>
      <c r="CU257">
        <v>-425</v>
      </c>
      <c r="CV257">
        <v>3314</v>
      </c>
      <c r="CW257">
        <v>7800</v>
      </c>
      <c r="CX257">
        <v>0</v>
      </c>
      <c r="CY257">
        <v>425</v>
      </c>
      <c r="DB257">
        <v>3314</v>
      </c>
      <c r="DC257">
        <v>7800</v>
      </c>
    </row>
    <row r="258" spans="1:243">
      <c r="A258" t="s">
        <v>15614</v>
      </c>
      <c r="B258">
        <v>7842168078</v>
      </c>
      <c r="C258" t="s">
        <v>8483</v>
      </c>
      <c r="D258" t="s">
        <v>15615</v>
      </c>
      <c r="E258">
        <v>18069634</v>
      </c>
      <c r="F258" t="s">
        <v>8596</v>
      </c>
      <c r="G258" t="s">
        <v>3936</v>
      </c>
      <c r="H258" t="s">
        <v>3931</v>
      </c>
      <c r="I258" t="s">
        <v>3932</v>
      </c>
      <c r="AF258">
        <v>2030</v>
      </c>
      <c r="AG258">
        <v>392</v>
      </c>
      <c r="AL258">
        <v>74157</v>
      </c>
      <c r="AM258">
        <v>64638</v>
      </c>
      <c r="AN258">
        <v>2241</v>
      </c>
      <c r="AO258">
        <v>36301</v>
      </c>
      <c r="AP258">
        <v>69</v>
      </c>
      <c r="AQ258">
        <v>29</v>
      </c>
      <c r="AT258">
        <v>78497</v>
      </c>
      <c r="AU258">
        <v>101360</v>
      </c>
      <c r="AV258">
        <v>12</v>
      </c>
      <c r="AW258">
        <v>12</v>
      </c>
      <c r="BB258">
        <v>10000</v>
      </c>
      <c r="BC258">
        <v>10000</v>
      </c>
      <c r="BF258">
        <v>4842</v>
      </c>
      <c r="BG258">
        <v>59248</v>
      </c>
      <c r="BH258">
        <v>14854</v>
      </c>
      <c r="BI258">
        <v>69260</v>
      </c>
      <c r="BL258">
        <v>20600</v>
      </c>
      <c r="BM258">
        <v>23000</v>
      </c>
      <c r="BT258">
        <v>20600</v>
      </c>
      <c r="BU258">
        <v>23000</v>
      </c>
      <c r="BV258">
        <v>11</v>
      </c>
      <c r="BX258">
        <v>43032</v>
      </c>
      <c r="BY258">
        <v>9100</v>
      </c>
      <c r="CB258">
        <v>43043</v>
      </c>
      <c r="CC258">
        <v>9100</v>
      </c>
      <c r="CD258">
        <v>78497</v>
      </c>
      <c r="CE258">
        <v>101360</v>
      </c>
      <c r="CH258">
        <v>-39656</v>
      </c>
      <c r="CI258">
        <v>16693</v>
      </c>
      <c r="CJ258">
        <v>70</v>
      </c>
      <c r="CN258">
        <v>22100</v>
      </c>
      <c r="CO258">
        <v>6484</v>
      </c>
      <c r="CP258">
        <v>3619</v>
      </c>
      <c r="CQ258">
        <v>1039</v>
      </c>
      <c r="CR258">
        <v>-21105</v>
      </c>
      <c r="CS258">
        <v>22138</v>
      </c>
      <c r="CT258">
        <v>-729</v>
      </c>
      <c r="CU258">
        <v>-326</v>
      </c>
      <c r="CV258">
        <v>-54407</v>
      </c>
      <c r="CW258">
        <v>21812</v>
      </c>
      <c r="DB258">
        <v>-54407</v>
      </c>
      <c r="DC258">
        <v>21812</v>
      </c>
      <c r="DD258">
        <v>67696</v>
      </c>
      <c r="DE258">
        <v>45717</v>
      </c>
      <c r="DF258">
        <v>107352</v>
      </c>
      <c r="DG258">
        <v>29024</v>
      </c>
      <c r="DH258">
        <v>-39656</v>
      </c>
      <c r="DI258">
        <v>16693</v>
      </c>
      <c r="GO258">
        <v>-32573</v>
      </c>
    </row>
    <row r="259" spans="1:243">
      <c r="A259" t="s">
        <v>15616</v>
      </c>
      <c r="B259">
        <v>5611067262</v>
      </c>
      <c r="C259" t="s">
        <v>8598</v>
      </c>
      <c r="D259" t="s">
        <v>1784</v>
      </c>
      <c r="E259">
        <v>18729282</v>
      </c>
      <c r="F259" t="s">
        <v>8599</v>
      </c>
      <c r="G259" t="s">
        <v>3936</v>
      </c>
      <c r="H259" t="s">
        <v>3931</v>
      </c>
      <c r="I259" t="s">
        <v>3932</v>
      </c>
      <c r="L259">
        <v>18012</v>
      </c>
      <c r="M259">
        <v>24016</v>
      </c>
      <c r="T259">
        <v>33297</v>
      </c>
      <c r="U259">
        <v>4692</v>
      </c>
      <c r="X259">
        <v>1190136</v>
      </c>
      <c r="Y259">
        <v>1032520</v>
      </c>
      <c r="Z259">
        <v>10288</v>
      </c>
      <c r="AA259">
        <v>5541</v>
      </c>
      <c r="AB259">
        <v>2567</v>
      </c>
      <c r="AC259">
        <v>2741</v>
      </c>
      <c r="AD259">
        <v>1254300</v>
      </c>
      <c r="AE259">
        <v>1069510</v>
      </c>
      <c r="AF259">
        <v>153</v>
      </c>
      <c r="AG259">
        <v>42</v>
      </c>
      <c r="AJ259">
        <v>21</v>
      </c>
      <c r="AL259">
        <v>80875</v>
      </c>
      <c r="AM259">
        <v>35069</v>
      </c>
      <c r="AN259">
        <v>0</v>
      </c>
      <c r="AO259">
        <v>900</v>
      </c>
      <c r="AP259">
        <v>30063</v>
      </c>
      <c r="AQ259">
        <v>54336</v>
      </c>
      <c r="AR259">
        <v>390</v>
      </c>
      <c r="AS259">
        <v>444</v>
      </c>
      <c r="AT259">
        <v>111503</v>
      </c>
      <c r="AU259">
        <v>90791</v>
      </c>
      <c r="AV259">
        <v>30</v>
      </c>
      <c r="AW259">
        <v>30</v>
      </c>
      <c r="BF259">
        <v>42712</v>
      </c>
      <c r="BG259">
        <v>46452</v>
      </c>
      <c r="BH259">
        <v>42742</v>
      </c>
      <c r="BI259">
        <v>46482</v>
      </c>
      <c r="BL259">
        <v>871241</v>
      </c>
      <c r="BM259">
        <v>835282</v>
      </c>
      <c r="BN259">
        <v>8746</v>
      </c>
      <c r="BO259">
        <v>938</v>
      </c>
      <c r="BP259">
        <v>3080</v>
      </c>
      <c r="BQ259">
        <v>3065</v>
      </c>
      <c r="BR259">
        <v>6130</v>
      </c>
      <c r="BT259">
        <v>934671</v>
      </c>
      <c r="BU259">
        <v>1009733</v>
      </c>
      <c r="BV259">
        <v>344964</v>
      </c>
      <c r="BW259">
        <v>52241</v>
      </c>
      <c r="BX259">
        <v>34216</v>
      </c>
      <c r="BY259">
        <v>48780</v>
      </c>
      <c r="CB259">
        <v>388390</v>
      </c>
      <c r="CC259">
        <v>104086</v>
      </c>
      <c r="CD259">
        <v>1365803</v>
      </c>
      <c r="CE259">
        <v>1160301</v>
      </c>
      <c r="CF259">
        <v>241010</v>
      </c>
      <c r="CG259">
        <v>191077</v>
      </c>
      <c r="CH259">
        <v>-241010</v>
      </c>
      <c r="CI259">
        <v>-190521</v>
      </c>
      <c r="CJ259">
        <v>66378</v>
      </c>
      <c r="CK259">
        <v>58260</v>
      </c>
      <c r="CL259">
        <v>253247</v>
      </c>
      <c r="CM259">
        <v>135307</v>
      </c>
      <c r="CN259">
        <v>711964</v>
      </c>
      <c r="CO259">
        <v>324558</v>
      </c>
      <c r="CP259">
        <v>276832</v>
      </c>
      <c r="CQ259">
        <v>91478</v>
      </c>
      <c r="CR259">
        <v>7253</v>
      </c>
      <c r="CS259">
        <v>-34488</v>
      </c>
      <c r="CT259">
        <v>-7239</v>
      </c>
      <c r="CU259">
        <v>4270</v>
      </c>
      <c r="CV259">
        <v>13</v>
      </c>
      <c r="CW259">
        <v>-29905</v>
      </c>
      <c r="CX259">
        <v>3240</v>
      </c>
      <c r="CZ259">
        <v>-3999</v>
      </c>
      <c r="DA259">
        <v>4603</v>
      </c>
      <c r="DB259">
        <v>13</v>
      </c>
      <c r="DC259">
        <v>-29905</v>
      </c>
      <c r="DD259">
        <v>0</v>
      </c>
      <c r="DE259">
        <v>1017</v>
      </c>
      <c r="DH259">
        <v>0</v>
      </c>
      <c r="DI259">
        <v>1017</v>
      </c>
      <c r="DJ259">
        <v>30</v>
      </c>
      <c r="DK259">
        <v>101357</v>
      </c>
      <c r="DL259">
        <v>101387</v>
      </c>
      <c r="DP259">
        <v>13</v>
      </c>
      <c r="DQ259">
        <v>13</v>
      </c>
      <c r="DR259">
        <v>30</v>
      </c>
      <c r="DS259">
        <v>46452</v>
      </c>
      <c r="DT259">
        <v>46482</v>
      </c>
      <c r="DU259">
        <v>0</v>
      </c>
      <c r="DV259">
        <v>13</v>
      </c>
      <c r="DW259">
        <v>13</v>
      </c>
      <c r="DX259">
        <v>30</v>
      </c>
      <c r="DY259">
        <v>42712</v>
      </c>
      <c r="DZ259">
        <v>42742</v>
      </c>
      <c r="EY259">
        <v>42742</v>
      </c>
      <c r="EZ259">
        <v>46482</v>
      </c>
      <c r="FA259">
        <v>570584</v>
      </c>
      <c r="FB259">
        <v>125</v>
      </c>
      <c r="FC259">
        <v>16</v>
      </c>
      <c r="FD259">
        <v>3477</v>
      </c>
      <c r="FG259">
        <v>0</v>
      </c>
      <c r="FH259">
        <v>125</v>
      </c>
      <c r="FI259">
        <v>243768</v>
      </c>
      <c r="FJ259">
        <v>25125</v>
      </c>
      <c r="FK259">
        <v>111562</v>
      </c>
      <c r="FL259">
        <v>64687</v>
      </c>
      <c r="FM259">
        <v>138677</v>
      </c>
      <c r="FN259">
        <v>107984</v>
      </c>
      <c r="FO259">
        <v>245578</v>
      </c>
      <c r="FP259">
        <v>133452</v>
      </c>
      <c r="FQ259">
        <v>0</v>
      </c>
      <c r="FR259">
        <v>1060</v>
      </c>
      <c r="FS259">
        <v>62601</v>
      </c>
      <c r="FT259">
        <v>104536</v>
      </c>
      <c r="FU259">
        <v>-329669</v>
      </c>
      <c r="FV259">
        <v>91580</v>
      </c>
      <c r="FY259">
        <v>21420</v>
      </c>
      <c r="FZ259">
        <v>13066</v>
      </c>
      <c r="GA259">
        <v>-21420</v>
      </c>
      <c r="GB259">
        <v>-13066</v>
      </c>
      <c r="GC259">
        <v>243768</v>
      </c>
      <c r="GE259">
        <v>326816</v>
      </c>
      <c r="GF259">
        <v>-25000</v>
      </c>
      <c r="GG259">
        <v>-24273</v>
      </c>
      <c r="GH259">
        <v>53514</v>
      </c>
      <c r="GI259">
        <v>54336</v>
      </c>
      <c r="GJ259">
        <v>822</v>
      </c>
      <c r="GK259">
        <v>30063</v>
      </c>
      <c r="GL259">
        <v>54336</v>
      </c>
      <c r="GM259">
        <v>0</v>
      </c>
      <c r="GN259">
        <v>0</v>
      </c>
      <c r="GO259">
        <v>-1</v>
      </c>
      <c r="GP259">
        <v>313</v>
      </c>
      <c r="GT259">
        <v>0</v>
      </c>
      <c r="GU259">
        <v>54905</v>
      </c>
      <c r="GV259">
        <v>54905</v>
      </c>
      <c r="GW259">
        <v>25000</v>
      </c>
      <c r="GX259">
        <v>25000</v>
      </c>
      <c r="GZ259">
        <v>0</v>
      </c>
      <c r="HA259">
        <v>3753</v>
      </c>
      <c r="HB259">
        <v>3753</v>
      </c>
      <c r="HK259">
        <v>570584</v>
      </c>
      <c r="HM259">
        <v>0</v>
      </c>
      <c r="HN259">
        <v>25125</v>
      </c>
      <c r="HZ259">
        <v>29905</v>
      </c>
      <c r="IA259">
        <v>29905</v>
      </c>
      <c r="IH259">
        <v>0</v>
      </c>
      <c r="II259">
        <v>461</v>
      </c>
    </row>
    <row r="260" spans="1:243">
      <c r="A260" t="s">
        <v>15617</v>
      </c>
      <c r="B260">
        <v>2543091389</v>
      </c>
      <c r="C260" t="s">
        <v>8601</v>
      </c>
      <c r="D260" t="s">
        <v>15618</v>
      </c>
      <c r="E260">
        <v>18701074</v>
      </c>
      <c r="F260" t="s">
        <v>8603</v>
      </c>
      <c r="G260" t="s">
        <v>3936</v>
      </c>
      <c r="H260" t="s">
        <v>3931</v>
      </c>
      <c r="I260" t="s">
        <v>3932</v>
      </c>
      <c r="T260">
        <v>0</v>
      </c>
      <c r="X260">
        <v>118</v>
      </c>
      <c r="Y260">
        <v>86</v>
      </c>
      <c r="AF260">
        <v>0</v>
      </c>
      <c r="AL260">
        <v>12526</v>
      </c>
      <c r="AM260">
        <v>14622</v>
      </c>
      <c r="AP260">
        <v>642</v>
      </c>
      <c r="AQ260">
        <v>354</v>
      </c>
      <c r="BH260">
        <v>765</v>
      </c>
      <c r="BI260">
        <v>872</v>
      </c>
      <c r="BL260">
        <v>9179</v>
      </c>
      <c r="BM260">
        <v>9119</v>
      </c>
      <c r="BR260">
        <v>0</v>
      </c>
      <c r="BV260">
        <v>0</v>
      </c>
      <c r="BX260">
        <v>3342</v>
      </c>
      <c r="BY260">
        <v>5071</v>
      </c>
      <c r="CD260">
        <v>13286</v>
      </c>
      <c r="CE260">
        <v>15062</v>
      </c>
      <c r="CN260">
        <v>5887</v>
      </c>
      <c r="CO260">
        <v>4776</v>
      </c>
      <c r="CP260">
        <v>74</v>
      </c>
      <c r="CQ260">
        <v>42</v>
      </c>
      <c r="CT260">
        <v>120</v>
      </c>
      <c r="CU260">
        <v>227</v>
      </c>
      <c r="CV260">
        <v>665</v>
      </c>
      <c r="CW260">
        <v>738</v>
      </c>
      <c r="DD260">
        <v>0</v>
      </c>
      <c r="DE260">
        <v>19</v>
      </c>
      <c r="DF260">
        <v>5028</v>
      </c>
      <c r="DG260">
        <v>3788</v>
      </c>
    </row>
    <row r="261" spans="1:243">
      <c r="A261" t="s">
        <v>15619</v>
      </c>
      <c r="B261">
        <v>3702193020</v>
      </c>
      <c r="C261" t="s">
        <v>4028</v>
      </c>
      <c r="D261" t="s">
        <v>15620</v>
      </c>
      <c r="E261">
        <v>17944618</v>
      </c>
      <c r="F261" t="s">
        <v>8606</v>
      </c>
      <c r="G261" t="s">
        <v>3978</v>
      </c>
      <c r="H261" t="s">
        <v>3931</v>
      </c>
      <c r="I261" t="s">
        <v>3932</v>
      </c>
      <c r="T261">
        <v>6633</v>
      </c>
      <c r="U261">
        <v>7652</v>
      </c>
      <c r="AF261">
        <v>1185</v>
      </c>
      <c r="AG261">
        <v>704</v>
      </c>
      <c r="AL261">
        <v>58332</v>
      </c>
      <c r="AM261">
        <v>59190</v>
      </c>
      <c r="AP261">
        <v>86</v>
      </c>
      <c r="AQ261">
        <v>31</v>
      </c>
      <c r="BH261">
        <v>2911</v>
      </c>
      <c r="BI261">
        <v>2491</v>
      </c>
      <c r="BL261">
        <v>116</v>
      </c>
      <c r="BM261">
        <v>115</v>
      </c>
      <c r="BR261">
        <v>50380</v>
      </c>
      <c r="BS261">
        <v>53485</v>
      </c>
      <c r="BV261">
        <v>75</v>
      </c>
      <c r="BW261">
        <v>10</v>
      </c>
      <c r="BX261">
        <v>12754</v>
      </c>
      <c r="BY261">
        <v>11476</v>
      </c>
      <c r="CD261">
        <v>66236</v>
      </c>
      <c r="CE261">
        <v>67577</v>
      </c>
      <c r="CL261">
        <v>23</v>
      </c>
      <c r="CM261">
        <v>8</v>
      </c>
      <c r="CP261">
        <v>23</v>
      </c>
      <c r="CQ261">
        <v>153</v>
      </c>
      <c r="CT261">
        <v>43</v>
      </c>
      <c r="CU261">
        <v>51</v>
      </c>
      <c r="CV261">
        <v>413</v>
      </c>
      <c r="CW261">
        <v>1101</v>
      </c>
      <c r="DD261">
        <v>3765</v>
      </c>
      <c r="DE261">
        <v>5313</v>
      </c>
      <c r="DF261">
        <v>3263</v>
      </c>
      <c r="DG261">
        <v>4000</v>
      </c>
    </row>
    <row r="262" spans="1:243">
      <c r="A262" t="s">
        <v>15621</v>
      </c>
      <c r="B262">
        <v>6671021289</v>
      </c>
      <c r="C262" t="s">
        <v>8128</v>
      </c>
      <c r="D262" t="s">
        <v>15622</v>
      </c>
      <c r="E262">
        <v>18138921</v>
      </c>
      <c r="F262" t="s">
        <v>8609</v>
      </c>
      <c r="G262" t="s">
        <v>3936</v>
      </c>
      <c r="H262" t="s">
        <v>3931</v>
      </c>
      <c r="I262" t="s">
        <v>3932</v>
      </c>
      <c r="X262">
        <v>0</v>
      </c>
      <c r="AF262">
        <v>0</v>
      </c>
      <c r="AL262">
        <v>32253</v>
      </c>
      <c r="AM262">
        <v>27967</v>
      </c>
      <c r="AP262">
        <v>2442</v>
      </c>
      <c r="AQ262">
        <v>1097</v>
      </c>
      <c r="BH262">
        <v>21646</v>
      </c>
      <c r="BI262">
        <v>16158</v>
      </c>
      <c r="BL262">
        <v>12782</v>
      </c>
      <c r="BM262">
        <v>12782</v>
      </c>
      <c r="BV262">
        <v>0</v>
      </c>
      <c r="BX262">
        <v>267</v>
      </c>
      <c r="BY262">
        <v>124</v>
      </c>
      <c r="CD262">
        <v>34695</v>
      </c>
      <c r="CE262">
        <v>29064</v>
      </c>
      <c r="CN262">
        <v>114</v>
      </c>
      <c r="CP262">
        <v>3102</v>
      </c>
      <c r="CQ262">
        <v>868</v>
      </c>
      <c r="CT262">
        <v>872</v>
      </c>
      <c r="CU262">
        <v>485</v>
      </c>
      <c r="CV262">
        <v>5488</v>
      </c>
      <c r="CW262">
        <v>3760</v>
      </c>
      <c r="DD262">
        <v>18493</v>
      </c>
      <c r="DE262">
        <v>13427</v>
      </c>
      <c r="DF262">
        <v>9145</v>
      </c>
      <c r="DG262">
        <v>8314</v>
      </c>
    </row>
    <row r="263" spans="1:243">
      <c r="A263" t="s">
        <v>15623</v>
      </c>
      <c r="B263">
        <v>3327104074</v>
      </c>
      <c r="C263" t="s">
        <v>8611</v>
      </c>
      <c r="D263" t="s">
        <v>1812</v>
      </c>
      <c r="E263">
        <v>18331088</v>
      </c>
      <c r="F263" t="s">
        <v>8612</v>
      </c>
      <c r="G263" t="s">
        <v>3936</v>
      </c>
      <c r="H263" t="s">
        <v>3931</v>
      </c>
      <c r="I263" t="s">
        <v>3932</v>
      </c>
      <c r="AF263">
        <v>1441</v>
      </c>
      <c r="AG263">
        <v>264</v>
      </c>
      <c r="AL263">
        <v>13648</v>
      </c>
      <c r="AM263">
        <v>8197</v>
      </c>
      <c r="AN263">
        <v>37172</v>
      </c>
      <c r="AO263">
        <v>29953</v>
      </c>
      <c r="AP263">
        <v>74</v>
      </c>
      <c r="AQ263">
        <v>22879</v>
      </c>
      <c r="AR263">
        <v>0</v>
      </c>
      <c r="AS263">
        <v>306</v>
      </c>
      <c r="AT263">
        <v>52335</v>
      </c>
      <c r="AU263">
        <v>61600</v>
      </c>
      <c r="AV263">
        <v>10</v>
      </c>
      <c r="AW263">
        <v>10</v>
      </c>
      <c r="BF263">
        <v>49672</v>
      </c>
      <c r="BG263">
        <v>59075</v>
      </c>
      <c r="BH263">
        <v>49682</v>
      </c>
      <c r="BI263">
        <v>59085</v>
      </c>
      <c r="BX263">
        <v>2653</v>
      </c>
      <c r="BY263">
        <v>2515</v>
      </c>
      <c r="CB263">
        <v>2653</v>
      </c>
      <c r="CC263">
        <v>2515</v>
      </c>
      <c r="CD263">
        <v>52335</v>
      </c>
      <c r="CE263">
        <v>61600</v>
      </c>
      <c r="CF263">
        <v>14233</v>
      </c>
      <c r="CG263">
        <v>14055</v>
      </c>
      <c r="CH263">
        <v>30303</v>
      </c>
      <c r="CI263">
        <v>18897</v>
      </c>
      <c r="CJ263">
        <v>47</v>
      </c>
      <c r="CN263">
        <v>14131</v>
      </c>
      <c r="CO263">
        <v>4864</v>
      </c>
      <c r="CP263">
        <v>4688</v>
      </c>
      <c r="CQ263">
        <v>2990</v>
      </c>
      <c r="CR263">
        <v>39793</v>
      </c>
      <c r="CS263">
        <v>20771</v>
      </c>
      <c r="CT263">
        <v>-3196</v>
      </c>
      <c r="CU263">
        <v>-2120</v>
      </c>
      <c r="CV263">
        <v>36597</v>
      </c>
      <c r="CW263">
        <v>18651</v>
      </c>
      <c r="DB263">
        <v>36597</v>
      </c>
      <c r="DC263">
        <v>18651</v>
      </c>
      <c r="DD263">
        <v>44718</v>
      </c>
      <c r="DE263">
        <v>35580</v>
      </c>
      <c r="DF263">
        <v>182</v>
      </c>
      <c r="DG263">
        <v>2628</v>
      </c>
      <c r="DH263">
        <v>44536</v>
      </c>
      <c r="DI263">
        <v>32952</v>
      </c>
      <c r="DJ263">
        <v>10</v>
      </c>
      <c r="DK263">
        <v>40424</v>
      </c>
      <c r="DL263">
        <v>40434</v>
      </c>
      <c r="DM263">
        <v>0</v>
      </c>
      <c r="DN263">
        <v>18651</v>
      </c>
      <c r="DO263">
        <v>18651</v>
      </c>
      <c r="DP263">
        <v>36597</v>
      </c>
      <c r="DQ263">
        <v>36597</v>
      </c>
      <c r="DR263">
        <v>10</v>
      </c>
      <c r="DS263">
        <v>59075</v>
      </c>
      <c r="DT263">
        <v>59085</v>
      </c>
      <c r="DU263">
        <v>0</v>
      </c>
      <c r="DV263">
        <v>36597</v>
      </c>
      <c r="DW263">
        <v>36597</v>
      </c>
      <c r="DX263">
        <v>10</v>
      </c>
      <c r="DY263">
        <v>49672</v>
      </c>
      <c r="DZ263">
        <v>49682</v>
      </c>
      <c r="EA263">
        <v>18651</v>
      </c>
      <c r="EB263">
        <v>0</v>
      </c>
      <c r="EC263">
        <v>59085</v>
      </c>
      <c r="EG263">
        <v>18651</v>
      </c>
      <c r="EH263">
        <v>0</v>
      </c>
      <c r="EI263">
        <v>59085</v>
      </c>
      <c r="EJ263">
        <v>18651</v>
      </c>
      <c r="EK263">
        <v>0</v>
      </c>
      <c r="EL263">
        <v>59075</v>
      </c>
      <c r="EP263">
        <v>18651</v>
      </c>
      <c r="EQ263">
        <v>0</v>
      </c>
      <c r="ER263">
        <v>59075</v>
      </c>
      <c r="EY263">
        <v>49681</v>
      </c>
      <c r="EZ263">
        <v>59085</v>
      </c>
      <c r="FA263">
        <v>1000</v>
      </c>
      <c r="FC263">
        <v>767194</v>
      </c>
      <c r="FG263">
        <v>5232</v>
      </c>
      <c r="FI263">
        <v>40300</v>
      </c>
      <c r="FK263">
        <v>13645</v>
      </c>
      <c r="FM263">
        <v>326</v>
      </c>
      <c r="FQ263">
        <v>2994</v>
      </c>
      <c r="FS263">
        <v>738965</v>
      </c>
      <c r="FU263">
        <v>16496</v>
      </c>
      <c r="GC263">
        <v>1000</v>
      </c>
      <c r="GE263">
        <v>-39300</v>
      </c>
      <c r="GG263">
        <v>-22804</v>
      </c>
      <c r="GI263">
        <v>22879</v>
      </c>
      <c r="GJ263">
        <v>12768</v>
      </c>
      <c r="GK263">
        <v>75</v>
      </c>
      <c r="GL263">
        <v>12768</v>
      </c>
      <c r="GM263">
        <v>0</v>
      </c>
      <c r="GN263">
        <v>0</v>
      </c>
      <c r="GZ263">
        <v>0</v>
      </c>
      <c r="HA263">
        <v>46000</v>
      </c>
      <c r="HB263">
        <v>46000</v>
      </c>
      <c r="HC263">
        <v>46000</v>
      </c>
      <c r="HD263">
        <v>46000</v>
      </c>
      <c r="HK263">
        <v>1000</v>
      </c>
      <c r="HM263">
        <v>39300</v>
      </c>
    </row>
    <row r="264" spans="1:243">
      <c r="A264" t="s">
        <v>15624</v>
      </c>
      <c r="B264">
        <v>5406606578</v>
      </c>
      <c r="C264" t="s">
        <v>4014</v>
      </c>
      <c r="D264" t="s">
        <v>15625</v>
      </c>
      <c r="E264">
        <v>17760212</v>
      </c>
      <c r="F264" t="s">
        <v>8615</v>
      </c>
      <c r="G264" t="s">
        <v>3936</v>
      </c>
      <c r="H264" t="s">
        <v>3931</v>
      </c>
      <c r="I264" t="s">
        <v>3932</v>
      </c>
      <c r="T264">
        <v>14161</v>
      </c>
      <c r="U264">
        <v>14187</v>
      </c>
      <c r="AF264">
        <v>10</v>
      </c>
      <c r="AG264">
        <v>10</v>
      </c>
      <c r="AL264">
        <v>112966</v>
      </c>
      <c r="AM264">
        <v>69726</v>
      </c>
      <c r="AP264">
        <v>40690</v>
      </c>
      <c r="AQ264">
        <v>69878</v>
      </c>
      <c r="BH264">
        <v>161562</v>
      </c>
      <c r="BI264">
        <v>142282</v>
      </c>
      <c r="BV264">
        <v>0</v>
      </c>
      <c r="BX264">
        <v>6265</v>
      </c>
      <c r="BY264">
        <v>11519</v>
      </c>
      <c r="CD264">
        <v>167827</v>
      </c>
      <c r="CE264">
        <v>153801</v>
      </c>
      <c r="CL264">
        <v>0</v>
      </c>
      <c r="CM264">
        <v>230</v>
      </c>
      <c r="CN264">
        <v>11876</v>
      </c>
      <c r="CO264">
        <v>1452</v>
      </c>
      <c r="CP264">
        <v>1497</v>
      </c>
      <c r="CQ264">
        <v>362</v>
      </c>
      <c r="CT264">
        <v>8032</v>
      </c>
      <c r="CU264">
        <v>9042</v>
      </c>
      <c r="CV264">
        <v>94374</v>
      </c>
      <c r="CW264">
        <v>128964</v>
      </c>
      <c r="DD264">
        <v>164433</v>
      </c>
      <c r="DE264">
        <v>200944</v>
      </c>
      <c r="DF264">
        <v>72406</v>
      </c>
      <c r="DG264">
        <v>63798</v>
      </c>
    </row>
    <row r="265" spans="1:243">
      <c r="A265" t="s">
        <v>8616</v>
      </c>
      <c r="B265">
        <v>4345493869</v>
      </c>
      <c r="C265" t="s">
        <v>4053</v>
      </c>
      <c r="D265" t="s">
        <v>15626</v>
      </c>
      <c r="E265">
        <v>19066830</v>
      </c>
      <c r="F265" t="s">
        <v>8617</v>
      </c>
      <c r="G265" t="s">
        <v>3936</v>
      </c>
      <c r="H265" t="s">
        <v>3931</v>
      </c>
      <c r="I265" t="s">
        <v>3932</v>
      </c>
      <c r="AL265">
        <v>26581</v>
      </c>
      <c r="AM265">
        <v>19119</v>
      </c>
      <c r="AP265">
        <v>138</v>
      </c>
      <c r="AQ265">
        <v>39</v>
      </c>
      <c r="BH265">
        <v>17609</v>
      </c>
      <c r="BI265">
        <v>7920</v>
      </c>
      <c r="BL265">
        <v>936</v>
      </c>
      <c r="BV265">
        <v>7788</v>
      </c>
      <c r="BW265">
        <v>11071</v>
      </c>
      <c r="BX265">
        <v>386</v>
      </c>
      <c r="BY265">
        <v>167</v>
      </c>
      <c r="CD265">
        <v>26719</v>
      </c>
      <c r="CE265">
        <v>19158</v>
      </c>
      <c r="CL265">
        <v>14</v>
      </c>
      <c r="CN265">
        <v>27</v>
      </c>
      <c r="CP265">
        <v>122</v>
      </c>
      <c r="CQ265">
        <v>337</v>
      </c>
      <c r="CT265">
        <v>815</v>
      </c>
      <c r="CU265">
        <v>643</v>
      </c>
      <c r="CV265">
        <v>9688</v>
      </c>
      <c r="CW265">
        <v>8459</v>
      </c>
      <c r="DD265">
        <v>14374</v>
      </c>
      <c r="DE265">
        <v>11410</v>
      </c>
      <c r="DF265">
        <v>3762</v>
      </c>
      <c r="DG265">
        <v>1971</v>
      </c>
    </row>
    <row r="266" spans="1:243">
      <c r="A266" t="s">
        <v>8618</v>
      </c>
      <c r="B266">
        <v>4826108534</v>
      </c>
      <c r="C266" t="s">
        <v>8619</v>
      </c>
      <c r="D266" t="s">
        <v>15627</v>
      </c>
      <c r="E266">
        <v>17776461</v>
      </c>
      <c r="F266" t="s">
        <v>8620</v>
      </c>
      <c r="G266" t="s">
        <v>3936</v>
      </c>
      <c r="H266" t="s">
        <v>3931</v>
      </c>
      <c r="I266" t="s">
        <v>3932</v>
      </c>
      <c r="AL266">
        <v>92</v>
      </c>
      <c r="AM266">
        <v>90</v>
      </c>
      <c r="AP266">
        <v>1506</v>
      </c>
      <c r="AQ266">
        <v>1443</v>
      </c>
      <c r="BH266">
        <v>1582</v>
      </c>
      <c r="BI266">
        <v>1501</v>
      </c>
      <c r="BX266">
        <v>16</v>
      </c>
      <c r="BY266">
        <v>32</v>
      </c>
      <c r="CD266">
        <v>1598</v>
      </c>
      <c r="CE266">
        <v>1533</v>
      </c>
      <c r="CN266">
        <v>3030</v>
      </c>
      <c r="CO266">
        <v>3390</v>
      </c>
      <c r="CP266">
        <v>1641</v>
      </c>
      <c r="CQ266">
        <v>1734</v>
      </c>
      <c r="CT266">
        <v>37</v>
      </c>
      <c r="CU266">
        <v>66</v>
      </c>
      <c r="CV266">
        <v>81</v>
      </c>
      <c r="CW266">
        <v>71</v>
      </c>
      <c r="DF266">
        <v>1271</v>
      </c>
      <c r="DG266">
        <v>1519</v>
      </c>
    </row>
    <row r="267" spans="1:243">
      <c r="A267" t="s">
        <v>15628</v>
      </c>
      <c r="B267">
        <v>5507257404</v>
      </c>
      <c r="C267" t="s">
        <v>8457</v>
      </c>
      <c r="D267" t="s">
        <v>15629</v>
      </c>
      <c r="E267">
        <v>18368987</v>
      </c>
      <c r="F267" t="s">
        <v>8623</v>
      </c>
      <c r="G267" t="s">
        <v>3936</v>
      </c>
      <c r="H267" t="s">
        <v>3931</v>
      </c>
      <c r="I267" t="s">
        <v>3932</v>
      </c>
      <c r="AL267">
        <v>353</v>
      </c>
      <c r="AM267">
        <v>379</v>
      </c>
      <c r="AN267">
        <v>39790</v>
      </c>
      <c r="AO267">
        <v>34670</v>
      </c>
      <c r="AP267">
        <v>1097</v>
      </c>
      <c r="AQ267">
        <v>101</v>
      </c>
      <c r="AR267">
        <v>40</v>
      </c>
      <c r="AT267">
        <v>41280</v>
      </c>
      <c r="AU267">
        <v>35150</v>
      </c>
      <c r="AV267">
        <v>10</v>
      </c>
      <c r="AW267">
        <v>10</v>
      </c>
      <c r="BF267">
        <v>38603</v>
      </c>
      <c r="BG267">
        <v>35070</v>
      </c>
      <c r="BH267">
        <v>38613</v>
      </c>
      <c r="BI267">
        <v>35080</v>
      </c>
      <c r="BV267">
        <v>2579</v>
      </c>
      <c r="BW267">
        <v>70</v>
      </c>
      <c r="BX267">
        <v>88</v>
      </c>
      <c r="CB267">
        <v>2667</v>
      </c>
      <c r="CC267">
        <v>70</v>
      </c>
      <c r="CD267">
        <v>41280</v>
      </c>
      <c r="CE267">
        <v>35150</v>
      </c>
      <c r="CH267">
        <v>-4605</v>
      </c>
      <c r="CI267">
        <v>-6866</v>
      </c>
      <c r="CN267">
        <v>8426</v>
      </c>
      <c r="CO267">
        <v>37297</v>
      </c>
      <c r="CP267">
        <v>32</v>
      </c>
      <c r="CQ267">
        <v>29097</v>
      </c>
      <c r="CR267">
        <v>3789</v>
      </c>
      <c r="CS267">
        <v>1334</v>
      </c>
      <c r="CV267">
        <v>3789</v>
      </c>
      <c r="CW267">
        <v>1334</v>
      </c>
      <c r="DB267">
        <v>3789</v>
      </c>
      <c r="DC267">
        <v>1334</v>
      </c>
      <c r="DF267">
        <v>4605</v>
      </c>
      <c r="DG267">
        <v>6866</v>
      </c>
      <c r="DH267">
        <v>-4605</v>
      </c>
      <c r="DI267">
        <v>-6866</v>
      </c>
    </row>
    <row r="268" spans="1:243">
      <c r="A268" t="s">
        <v>15630</v>
      </c>
      <c r="B268">
        <v>7728833297</v>
      </c>
      <c r="C268" t="s">
        <v>4188</v>
      </c>
      <c r="D268" t="s">
        <v>65</v>
      </c>
      <c r="E268">
        <v>17931866</v>
      </c>
      <c r="F268" t="s">
        <v>8625</v>
      </c>
      <c r="G268" t="s">
        <v>3936</v>
      </c>
      <c r="H268" t="s">
        <v>3931</v>
      </c>
      <c r="I268" t="s">
        <v>3932</v>
      </c>
      <c r="T268">
        <v>94</v>
      </c>
      <c r="U268">
        <v>466</v>
      </c>
      <c r="Z268">
        <v>1071</v>
      </c>
      <c r="AA268">
        <v>1247</v>
      </c>
      <c r="AB268">
        <v>6</v>
      </c>
      <c r="AC268">
        <v>7</v>
      </c>
      <c r="AD268">
        <v>1171</v>
      </c>
      <c r="AE268">
        <v>1720</v>
      </c>
      <c r="AF268">
        <v>29</v>
      </c>
      <c r="AG268">
        <v>29</v>
      </c>
      <c r="AL268">
        <v>1619</v>
      </c>
      <c r="AM268">
        <v>6931</v>
      </c>
      <c r="AN268">
        <v>14000</v>
      </c>
      <c r="AO268">
        <v>10000</v>
      </c>
      <c r="AP268">
        <v>863</v>
      </c>
      <c r="AQ268">
        <v>283</v>
      </c>
      <c r="AR268">
        <v>44</v>
      </c>
      <c r="AS268">
        <v>109</v>
      </c>
      <c r="AT268">
        <v>16555</v>
      </c>
      <c r="AU268">
        <v>17352</v>
      </c>
      <c r="AV268">
        <v>11000</v>
      </c>
      <c r="AW268">
        <v>11000</v>
      </c>
      <c r="BF268">
        <v>6453</v>
      </c>
      <c r="BG268">
        <v>6069</v>
      </c>
      <c r="BH268">
        <v>17453</v>
      </c>
      <c r="BI268">
        <v>17069</v>
      </c>
      <c r="BN268">
        <v>19</v>
      </c>
      <c r="BO268">
        <v>95</v>
      </c>
      <c r="BP268">
        <v>82</v>
      </c>
      <c r="BQ268">
        <v>327</v>
      </c>
      <c r="BT268">
        <v>97</v>
      </c>
      <c r="BU268">
        <v>453</v>
      </c>
      <c r="BX268">
        <v>94</v>
      </c>
      <c r="BY268">
        <v>1223</v>
      </c>
      <c r="CB268">
        <v>176</v>
      </c>
      <c r="CC268">
        <v>1550</v>
      </c>
      <c r="CD268">
        <v>17726</v>
      </c>
      <c r="CE268">
        <v>19072</v>
      </c>
      <c r="CF268">
        <v>5031</v>
      </c>
      <c r="CG268">
        <v>15276</v>
      </c>
      <c r="CH268">
        <v>233</v>
      </c>
      <c r="CI268">
        <v>1661</v>
      </c>
      <c r="CJ268">
        <v>960</v>
      </c>
      <c r="CK268">
        <v>330</v>
      </c>
      <c r="CL268">
        <v>24</v>
      </c>
      <c r="CN268">
        <v>27</v>
      </c>
      <c r="CO268">
        <v>52</v>
      </c>
      <c r="CP268">
        <v>580</v>
      </c>
      <c r="CQ268">
        <v>795</v>
      </c>
      <c r="CR268">
        <v>616</v>
      </c>
      <c r="CS268">
        <v>1248</v>
      </c>
      <c r="CT268">
        <v>-232</v>
      </c>
      <c r="CU268">
        <v>-408</v>
      </c>
      <c r="CV268">
        <v>384</v>
      </c>
      <c r="CW268">
        <v>840</v>
      </c>
      <c r="CX268">
        <v>131</v>
      </c>
      <c r="CY268">
        <v>204</v>
      </c>
      <c r="CZ268">
        <v>-101</v>
      </c>
      <c r="DA268">
        <v>-204</v>
      </c>
      <c r="DB268">
        <v>384</v>
      </c>
      <c r="DC268">
        <v>840</v>
      </c>
      <c r="DD268">
        <v>5264</v>
      </c>
      <c r="DE268">
        <v>16937</v>
      </c>
      <c r="DH268">
        <v>5264</v>
      </c>
      <c r="DI268">
        <v>16937</v>
      </c>
      <c r="DJ268">
        <v>11000</v>
      </c>
      <c r="DK268">
        <v>5094</v>
      </c>
      <c r="DL268">
        <v>16094</v>
      </c>
      <c r="DM268">
        <v>0</v>
      </c>
      <c r="DN268">
        <v>975</v>
      </c>
      <c r="DO268">
        <v>975</v>
      </c>
      <c r="DP268">
        <v>384</v>
      </c>
      <c r="DQ268">
        <v>384</v>
      </c>
      <c r="DR268">
        <v>11000</v>
      </c>
      <c r="DS268">
        <v>6069</v>
      </c>
      <c r="DT268">
        <v>17069</v>
      </c>
      <c r="DU268">
        <v>0</v>
      </c>
      <c r="DV268">
        <v>384</v>
      </c>
      <c r="DW268">
        <v>384</v>
      </c>
      <c r="DX268">
        <v>11000</v>
      </c>
      <c r="DY268">
        <v>6453</v>
      </c>
      <c r="DZ268">
        <v>17453</v>
      </c>
      <c r="EA268">
        <v>840</v>
      </c>
      <c r="EB268">
        <v>135</v>
      </c>
      <c r="EC268">
        <v>17069</v>
      </c>
      <c r="ED268">
        <v>135</v>
      </c>
      <c r="EE268">
        <v>0</v>
      </c>
      <c r="EF268">
        <v>135</v>
      </c>
      <c r="EG268">
        <v>975</v>
      </c>
      <c r="EH268">
        <v>135</v>
      </c>
      <c r="EI268">
        <v>17204</v>
      </c>
      <c r="EJ268">
        <v>840</v>
      </c>
      <c r="EK268">
        <v>135</v>
      </c>
      <c r="EL268">
        <v>6069</v>
      </c>
      <c r="EM268">
        <v>135</v>
      </c>
      <c r="EN268">
        <v>0</v>
      </c>
      <c r="EO268">
        <v>135</v>
      </c>
      <c r="EP268">
        <v>975</v>
      </c>
      <c r="EQ268">
        <v>135</v>
      </c>
      <c r="ER268">
        <v>6204</v>
      </c>
      <c r="EY268">
        <v>17453</v>
      </c>
      <c r="EZ268">
        <v>17069</v>
      </c>
      <c r="FA268">
        <v>911</v>
      </c>
      <c r="FB268">
        <v>330</v>
      </c>
      <c r="FC268">
        <v>10549</v>
      </c>
      <c r="FD268">
        <v>20075</v>
      </c>
      <c r="FG268">
        <v>1144</v>
      </c>
      <c r="FH268">
        <v>868</v>
      </c>
      <c r="FI268">
        <v>12024</v>
      </c>
      <c r="FJ268">
        <v>21151</v>
      </c>
      <c r="FK268">
        <v>1694</v>
      </c>
      <c r="FL268">
        <v>11168</v>
      </c>
      <c r="FM268">
        <v>3259</v>
      </c>
      <c r="FN268">
        <v>5272</v>
      </c>
      <c r="FQ268">
        <v>190</v>
      </c>
      <c r="FR268">
        <v>112</v>
      </c>
      <c r="FS268">
        <v>4588</v>
      </c>
      <c r="FT268">
        <v>2111</v>
      </c>
      <c r="FU268">
        <v>-331</v>
      </c>
      <c r="FV268">
        <v>-208</v>
      </c>
      <c r="GA268">
        <v>911</v>
      </c>
      <c r="GB268">
        <v>330</v>
      </c>
      <c r="GG268">
        <v>580</v>
      </c>
      <c r="GH268">
        <v>122</v>
      </c>
      <c r="GI268">
        <v>283</v>
      </c>
      <c r="GJ268">
        <v>161</v>
      </c>
      <c r="GK268">
        <v>863</v>
      </c>
      <c r="GL268">
        <v>283</v>
      </c>
      <c r="GM268">
        <v>0</v>
      </c>
      <c r="GN268">
        <v>0</v>
      </c>
      <c r="HV268">
        <v>911</v>
      </c>
      <c r="HW268">
        <v>330</v>
      </c>
    </row>
    <row r="269" spans="1:243">
      <c r="A269" t="s">
        <v>15631</v>
      </c>
      <c r="B269">
        <v>7203323338</v>
      </c>
      <c r="C269" t="s">
        <v>8194</v>
      </c>
      <c r="D269" t="s">
        <v>15632</v>
      </c>
      <c r="E269">
        <v>17470163</v>
      </c>
      <c r="F269" t="s">
        <v>15633</v>
      </c>
      <c r="G269" t="s">
        <v>3936</v>
      </c>
      <c r="H269" t="s">
        <v>3931</v>
      </c>
      <c r="I269" t="s">
        <v>3932</v>
      </c>
      <c r="AF269">
        <v>11</v>
      </c>
      <c r="AG269">
        <v>11</v>
      </c>
      <c r="AL269">
        <v>28</v>
      </c>
      <c r="AM269">
        <v>9</v>
      </c>
      <c r="AN269">
        <v>39782</v>
      </c>
      <c r="AO269">
        <v>36719</v>
      </c>
      <c r="AP269">
        <v>5991</v>
      </c>
      <c r="AQ269">
        <v>685</v>
      </c>
      <c r="AT269">
        <v>45812</v>
      </c>
      <c r="AU269">
        <v>37424</v>
      </c>
      <c r="AV269">
        <v>3100</v>
      </c>
      <c r="AW269">
        <v>3100</v>
      </c>
      <c r="BF269">
        <v>19690</v>
      </c>
      <c r="BG269">
        <v>14571</v>
      </c>
      <c r="BH269">
        <v>22790</v>
      </c>
      <c r="BI269">
        <v>17671</v>
      </c>
      <c r="BL269">
        <v>11630</v>
      </c>
      <c r="BM269">
        <v>11738</v>
      </c>
      <c r="BT269">
        <v>11630</v>
      </c>
      <c r="BU269">
        <v>11738</v>
      </c>
      <c r="BX269">
        <v>11392</v>
      </c>
      <c r="BY269">
        <v>8015</v>
      </c>
      <c r="CB269">
        <v>11392</v>
      </c>
      <c r="CC269">
        <v>8015</v>
      </c>
      <c r="CD269">
        <v>45812</v>
      </c>
      <c r="CE269">
        <v>37424</v>
      </c>
      <c r="CH269">
        <v>6927</v>
      </c>
      <c r="CI269">
        <v>-7479</v>
      </c>
      <c r="CN269">
        <v>0</v>
      </c>
      <c r="CO269">
        <v>13360</v>
      </c>
      <c r="CP269">
        <v>1515</v>
      </c>
      <c r="CQ269">
        <v>4123</v>
      </c>
      <c r="CR269">
        <v>5412</v>
      </c>
      <c r="CS269">
        <v>1758</v>
      </c>
      <c r="CT269">
        <v>-293</v>
      </c>
      <c r="CU269">
        <v>-300</v>
      </c>
      <c r="CV269">
        <v>5119</v>
      </c>
      <c r="CW269">
        <v>1458</v>
      </c>
      <c r="DB269">
        <v>5119</v>
      </c>
      <c r="DC269">
        <v>1458</v>
      </c>
      <c r="DD269">
        <v>16456</v>
      </c>
      <c r="DF269">
        <v>9529</v>
      </c>
      <c r="DG269">
        <v>7479</v>
      </c>
      <c r="DH269">
        <v>6927</v>
      </c>
      <c r="DI269">
        <v>-7479</v>
      </c>
    </row>
    <row r="270" spans="1:243">
      <c r="A270" t="s">
        <v>8627</v>
      </c>
      <c r="B270">
        <v>3015115352</v>
      </c>
      <c r="C270" t="s">
        <v>8628</v>
      </c>
      <c r="D270" t="s">
        <v>15634</v>
      </c>
      <c r="E270">
        <v>17894644</v>
      </c>
      <c r="F270" t="s">
        <v>8629</v>
      </c>
      <c r="G270" t="s">
        <v>3936</v>
      </c>
      <c r="H270" t="s">
        <v>3931</v>
      </c>
      <c r="I270" t="s">
        <v>3932</v>
      </c>
      <c r="AL270">
        <v>69687</v>
      </c>
      <c r="AM270">
        <v>95214</v>
      </c>
      <c r="AP270">
        <v>2128</v>
      </c>
      <c r="AQ270">
        <v>1630</v>
      </c>
      <c r="BH270">
        <v>71607</v>
      </c>
      <c r="BI270">
        <v>96732</v>
      </c>
      <c r="BL270">
        <v>208</v>
      </c>
      <c r="BM270">
        <v>112</v>
      </c>
      <c r="CD270">
        <v>71815</v>
      </c>
      <c r="CE270">
        <v>96844</v>
      </c>
      <c r="CP270">
        <v>157</v>
      </c>
      <c r="CT270">
        <v>145</v>
      </c>
      <c r="CV270">
        <v>971</v>
      </c>
      <c r="CW270">
        <v>1248</v>
      </c>
      <c r="DD270">
        <v>4832</v>
      </c>
      <c r="DE270">
        <v>6058</v>
      </c>
      <c r="DF270">
        <v>3559</v>
      </c>
      <c r="DG270">
        <v>4810</v>
      </c>
    </row>
    <row r="271" spans="1:243">
      <c r="A271" t="s">
        <v>15635</v>
      </c>
      <c r="B271">
        <v>6168004398</v>
      </c>
      <c r="C271" t="s">
        <v>8143</v>
      </c>
      <c r="D271" t="s">
        <v>1864</v>
      </c>
      <c r="E271">
        <v>19240336</v>
      </c>
      <c r="F271" t="s">
        <v>8632</v>
      </c>
      <c r="G271" t="s">
        <v>3936</v>
      </c>
      <c r="H271" t="s">
        <v>3931</v>
      </c>
      <c r="I271" t="s">
        <v>3932</v>
      </c>
      <c r="AL271">
        <v>36573</v>
      </c>
      <c r="AM271">
        <v>36152</v>
      </c>
      <c r="AN271">
        <v>8224</v>
      </c>
      <c r="AO271">
        <v>5148</v>
      </c>
      <c r="AP271">
        <v>7611</v>
      </c>
      <c r="AQ271">
        <v>6545</v>
      </c>
      <c r="AT271">
        <v>52408</v>
      </c>
      <c r="AU271">
        <v>47844</v>
      </c>
      <c r="AV271">
        <v>10</v>
      </c>
      <c r="AW271">
        <v>10</v>
      </c>
      <c r="BF271">
        <v>41644</v>
      </c>
      <c r="BG271">
        <v>39695</v>
      </c>
      <c r="BH271">
        <v>41654</v>
      </c>
      <c r="BI271">
        <v>39705</v>
      </c>
      <c r="BV271">
        <v>3</v>
      </c>
      <c r="BW271">
        <v>3</v>
      </c>
      <c r="BX271">
        <v>10751</v>
      </c>
      <c r="BY271">
        <v>8136</v>
      </c>
      <c r="CB271">
        <v>10754</v>
      </c>
      <c r="CC271">
        <v>8139</v>
      </c>
      <c r="CD271">
        <v>52408</v>
      </c>
      <c r="CE271">
        <v>47844</v>
      </c>
      <c r="CF271">
        <v>18052</v>
      </c>
      <c r="CG271">
        <v>27248</v>
      </c>
      <c r="CH271">
        <v>2477</v>
      </c>
      <c r="CI271">
        <v>-5512</v>
      </c>
      <c r="CP271">
        <v>15</v>
      </c>
      <c r="CQ271">
        <v>18</v>
      </c>
      <c r="CR271">
        <v>2462</v>
      </c>
      <c r="CS271">
        <v>-5530</v>
      </c>
      <c r="CT271">
        <v>-513</v>
      </c>
      <c r="CU271">
        <v>-773</v>
      </c>
      <c r="CV271">
        <v>1949</v>
      </c>
      <c r="CW271">
        <v>-6303</v>
      </c>
      <c r="DB271">
        <v>1949</v>
      </c>
      <c r="DC271">
        <v>-6303</v>
      </c>
      <c r="DD271">
        <v>20529</v>
      </c>
      <c r="DE271">
        <v>21736</v>
      </c>
      <c r="DH271">
        <v>20529</v>
      </c>
      <c r="DI271">
        <v>21736</v>
      </c>
    </row>
    <row r="272" spans="1:243">
      <c r="A272" t="s">
        <v>15636</v>
      </c>
      <c r="B272">
        <v>2130067786</v>
      </c>
      <c r="C272" t="s">
        <v>3999</v>
      </c>
      <c r="D272" t="s">
        <v>15637</v>
      </c>
      <c r="E272">
        <v>18641926</v>
      </c>
      <c r="F272" t="s">
        <v>8634</v>
      </c>
      <c r="G272" t="s">
        <v>3936</v>
      </c>
      <c r="H272" t="s">
        <v>3931</v>
      </c>
      <c r="I272" t="s">
        <v>3932</v>
      </c>
      <c r="X272">
        <v>18803</v>
      </c>
      <c r="Y272">
        <v>12929</v>
      </c>
      <c r="AF272">
        <v>280</v>
      </c>
      <c r="AG272">
        <v>252</v>
      </c>
      <c r="AL272">
        <v>56</v>
      </c>
      <c r="AM272">
        <v>178</v>
      </c>
      <c r="AP272">
        <v>694</v>
      </c>
      <c r="AQ272">
        <v>1834</v>
      </c>
      <c r="BH272">
        <v>19833</v>
      </c>
      <c r="BI272">
        <v>15193</v>
      </c>
      <c r="CD272">
        <v>19833</v>
      </c>
      <c r="CE272">
        <v>15193</v>
      </c>
      <c r="CT272">
        <v>1022</v>
      </c>
      <c r="CU272">
        <v>976</v>
      </c>
      <c r="CV272">
        <v>4640</v>
      </c>
      <c r="CW272">
        <v>3290</v>
      </c>
      <c r="DD272">
        <v>24307</v>
      </c>
      <c r="DE272">
        <v>16274</v>
      </c>
      <c r="DF272">
        <v>18645</v>
      </c>
      <c r="DG272">
        <v>12008</v>
      </c>
    </row>
    <row r="273" spans="1:311">
      <c r="A273" t="s">
        <v>15638</v>
      </c>
      <c r="B273">
        <v>7536168865</v>
      </c>
      <c r="C273" t="s">
        <v>8355</v>
      </c>
      <c r="D273" t="s">
        <v>15639</v>
      </c>
      <c r="E273">
        <v>18723209</v>
      </c>
      <c r="G273" t="s">
        <v>3978</v>
      </c>
      <c r="H273" t="s">
        <v>3931</v>
      </c>
      <c r="I273" t="s">
        <v>3932</v>
      </c>
      <c r="T273">
        <v>1220</v>
      </c>
      <c r="AF273">
        <v>89</v>
      </c>
      <c r="AG273">
        <v>7</v>
      </c>
      <c r="AL273">
        <v>117595</v>
      </c>
      <c r="AM273">
        <v>27675</v>
      </c>
      <c r="AP273">
        <v>2712</v>
      </c>
      <c r="AQ273">
        <v>788</v>
      </c>
      <c r="BH273">
        <v>108194</v>
      </c>
      <c r="BI273">
        <v>26570</v>
      </c>
      <c r="BL273">
        <v>10239</v>
      </c>
      <c r="BM273">
        <v>6</v>
      </c>
      <c r="BV273">
        <v>1280</v>
      </c>
      <c r="BW273">
        <v>800</v>
      </c>
      <c r="BX273">
        <v>1903</v>
      </c>
      <c r="BY273">
        <v>1094</v>
      </c>
      <c r="CD273">
        <v>121616</v>
      </c>
      <c r="CE273">
        <v>28470</v>
      </c>
      <c r="CN273">
        <v>29495</v>
      </c>
      <c r="CO273">
        <v>26563</v>
      </c>
      <c r="CP273">
        <v>4018</v>
      </c>
      <c r="CQ273">
        <v>15475</v>
      </c>
      <c r="CT273">
        <v>158</v>
      </c>
      <c r="CU273">
        <v>79</v>
      </c>
      <c r="CV273">
        <v>4597</v>
      </c>
      <c r="CW273">
        <v>9995</v>
      </c>
      <c r="DD273">
        <v>1795</v>
      </c>
      <c r="DE273">
        <v>1008</v>
      </c>
      <c r="DF273">
        <v>22517</v>
      </c>
      <c r="DG273">
        <v>2022</v>
      </c>
    </row>
    <row r="274" spans="1:311">
      <c r="A274" t="s">
        <v>15640</v>
      </c>
      <c r="B274">
        <v>3459079025</v>
      </c>
      <c r="C274" t="s">
        <v>8639</v>
      </c>
      <c r="D274" t="s">
        <v>15641</v>
      </c>
      <c r="E274">
        <v>18186879</v>
      </c>
      <c r="G274" t="s">
        <v>3936</v>
      </c>
      <c r="H274" t="s">
        <v>3931</v>
      </c>
      <c r="I274" t="s">
        <v>3932</v>
      </c>
      <c r="AF274">
        <v>13</v>
      </c>
      <c r="AL274">
        <v>13823</v>
      </c>
      <c r="AM274">
        <v>10923</v>
      </c>
      <c r="AP274">
        <v>845</v>
      </c>
      <c r="AQ274">
        <v>448</v>
      </c>
      <c r="BH274">
        <v>10865</v>
      </c>
      <c r="BI274">
        <v>9032</v>
      </c>
      <c r="BV274">
        <v>3411</v>
      </c>
      <c r="BW274">
        <v>867</v>
      </c>
      <c r="BX274">
        <v>405</v>
      </c>
      <c r="BY274">
        <v>1473</v>
      </c>
      <c r="CD274">
        <v>14681</v>
      </c>
      <c r="CE274">
        <v>11372</v>
      </c>
      <c r="CN274">
        <v>42</v>
      </c>
      <c r="CP274">
        <v>106</v>
      </c>
      <c r="CQ274">
        <v>19</v>
      </c>
      <c r="CT274">
        <v>77</v>
      </c>
      <c r="CU274">
        <v>50</v>
      </c>
      <c r="CV274">
        <v>1833</v>
      </c>
      <c r="CW274">
        <v>-1073</v>
      </c>
      <c r="DD274">
        <v>3572</v>
      </c>
      <c r="DE274">
        <v>283</v>
      </c>
      <c r="DF274">
        <v>1598</v>
      </c>
      <c r="DG274">
        <v>1287</v>
      </c>
    </row>
    <row r="275" spans="1:311">
      <c r="A275" t="s">
        <v>15642</v>
      </c>
      <c r="B275">
        <v>6451008162</v>
      </c>
      <c r="C275" t="s">
        <v>8641</v>
      </c>
      <c r="D275" t="s">
        <v>15643</v>
      </c>
      <c r="E275">
        <v>17561411</v>
      </c>
      <c r="G275" t="s">
        <v>3936</v>
      </c>
      <c r="H275" t="s">
        <v>3931</v>
      </c>
      <c r="I275" t="s">
        <v>3932</v>
      </c>
      <c r="T275">
        <v>104</v>
      </c>
      <c r="U275">
        <v>29</v>
      </c>
      <c r="AD275">
        <v>104</v>
      </c>
      <c r="AE275">
        <v>29</v>
      </c>
      <c r="AF275">
        <v>0</v>
      </c>
      <c r="AG275">
        <v>973</v>
      </c>
      <c r="AL275">
        <v>724</v>
      </c>
      <c r="AM275">
        <v>255</v>
      </c>
      <c r="AN275">
        <v>508102</v>
      </c>
      <c r="AO275">
        <v>325487</v>
      </c>
      <c r="AP275">
        <v>2352</v>
      </c>
      <c r="AQ275">
        <v>509</v>
      </c>
      <c r="AR275">
        <v>11</v>
      </c>
      <c r="AS275">
        <v>43</v>
      </c>
      <c r="AT275">
        <v>511189</v>
      </c>
      <c r="AU275">
        <v>327267</v>
      </c>
      <c r="AV275">
        <v>10</v>
      </c>
      <c r="AW275">
        <v>10</v>
      </c>
      <c r="BB275">
        <v>13000</v>
      </c>
      <c r="BC275">
        <v>13000</v>
      </c>
      <c r="BF275">
        <v>-7536</v>
      </c>
      <c r="BG275">
        <v>-13799</v>
      </c>
      <c r="BH275">
        <v>5474</v>
      </c>
      <c r="BI275">
        <v>-789</v>
      </c>
      <c r="BL275">
        <v>6390</v>
      </c>
      <c r="BM275">
        <v>13193</v>
      </c>
      <c r="BP275">
        <v>345</v>
      </c>
      <c r="BQ275">
        <v>116</v>
      </c>
      <c r="BT275">
        <v>6390</v>
      </c>
      <c r="BU275">
        <v>13193</v>
      </c>
      <c r="BX275">
        <v>482</v>
      </c>
      <c r="BY275">
        <v>289</v>
      </c>
      <c r="BZ275">
        <v>498602</v>
      </c>
      <c r="CA275">
        <v>314487</v>
      </c>
      <c r="CB275">
        <v>499429</v>
      </c>
      <c r="CC275">
        <v>314892</v>
      </c>
      <c r="CD275">
        <v>511293</v>
      </c>
      <c r="CE275">
        <v>327296</v>
      </c>
      <c r="CF275">
        <v>1122</v>
      </c>
      <c r="CH275">
        <v>6135</v>
      </c>
      <c r="CI275">
        <v>-3483</v>
      </c>
      <c r="CN275">
        <v>1120</v>
      </c>
      <c r="CP275">
        <v>122</v>
      </c>
      <c r="CQ275">
        <v>75</v>
      </c>
      <c r="CR275">
        <v>7133</v>
      </c>
      <c r="CS275">
        <v>-3558</v>
      </c>
      <c r="CT275">
        <v>-869</v>
      </c>
      <c r="CU275">
        <v>-424</v>
      </c>
      <c r="CV275">
        <v>6264</v>
      </c>
      <c r="CW275">
        <v>-3982</v>
      </c>
      <c r="DB275">
        <v>6264</v>
      </c>
      <c r="DC275">
        <v>-3982</v>
      </c>
      <c r="DD275">
        <v>21759</v>
      </c>
      <c r="DE275">
        <v>10321</v>
      </c>
      <c r="DF275">
        <v>14502</v>
      </c>
      <c r="DG275">
        <v>13804</v>
      </c>
      <c r="DH275">
        <v>7257</v>
      </c>
      <c r="DI275">
        <v>-3483</v>
      </c>
    </row>
    <row r="276" spans="1:311">
      <c r="A276" t="s">
        <v>15644</v>
      </c>
      <c r="B276">
        <v>1655390040</v>
      </c>
      <c r="C276" t="s">
        <v>8644</v>
      </c>
      <c r="D276" t="s">
        <v>15645</v>
      </c>
      <c r="E276">
        <v>17006941</v>
      </c>
      <c r="F276" t="s">
        <v>8645</v>
      </c>
      <c r="G276" t="s">
        <v>3936</v>
      </c>
      <c r="H276" t="s">
        <v>3931</v>
      </c>
      <c r="I276" t="s">
        <v>3932</v>
      </c>
      <c r="T276">
        <v>20</v>
      </c>
      <c r="U276">
        <v>36</v>
      </c>
      <c r="X276">
        <v>108</v>
      </c>
      <c r="Y276">
        <v>180</v>
      </c>
      <c r="AL276">
        <v>14602</v>
      </c>
      <c r="AM276">
        <v>21901</v>
      </c>
      <c r="AP276">
        <v>2206</v>
      </c>
      <c r="AQ276">
        <v>1442</v>
      </c>
      <c r="BH276">
        <v>15389</v>
      </c>
      <c r="BI276">
        <v>22926</v>
      </c>
      <c r="BV276">
        <v>0</v>
      </c>
      <c r="BW276">
        <v>275</v>
      </c>
      <c r="BX276">
        <v>1547</v>
      </c>
      <c r="BY276">
        <v>358</v>
      </c>
      <c r="CD276">
        <v>16936</v>
      </c>
      <c r="CE276">
        <v>23559</v>
      </c>
      <c r="CL276">
        <v>121</v>
      </c>
      <c r="CN276">
        <v>153</v>
      </c>
      <c r="CO276">
        <v>9456</v>
      </c>
      <c r="CP276">
        <v>1712</v>
      </c>
      <c r="CQ276">
        <v>97</v>
      </c>
      <c r="CT276">
        <v>515</v>
      </c>
      <c r="CU276">
        <v>458</v>
      </c>
      <c r="CV276">
        <v>4569</v>
      </c>
      <c r="CW276">
        <v>5756</v>
      </c>
      <c r="DD276">
        <v>10789</v>
      </c>
      <c r="DE276">
        <v>23</v>
      </c>
      <c r="DF276">
        <v>4025</v>
      </c>
      <c r="DG276">
        <v>3168</v>
      </c>
    </row>
    <row r="277" spans="1:311">
      <c r="A277" t="s">
        <v>15646</v>
      </c>
      <c r="B277">
        <v>5407973997</v>
      </c>
      <c r="C277" t="s">
        <v>3985</v>
      </c>
      <c r="D277" t="s">
        <v>15647</v>
      </c>
      <c r="E277">
        <v>19023919</v>
      </c>
      <c r="G277" t="s">
        <v>3936</v>
      </c>
      <c r="H277" t="s">
        <v>3931</v>
      </c>
      <c r="I277" t="s">
        <v>3932</v>
      </c>
      <c r="T277">
        <v>28248</v>
      </c>
      <c r="AD277">
        <v>28248</v>
      </c>
      <c r="AE277">
        <v>0</v>
      </c>
      <c r="AL277">
        <v>121243</v>
      </c>
      <c r="AM277">
        <v>116045</v>
      </c>
      <c r="AN277">
        <v>2260288</v>
      </c>
      <c r="AO277">
        <v>962059</v>
      </c>
      <c r="AP277">
        <v>188857</v>
      </c>
      <c r="AQ277">
        <v>17081</v>
      </c>
      <c r="AR277">
        <v>2207</v>
      </c>
      <c r="AS277">
        <v>950</v>
      </c>
      <c r="AT277">
        <v>2572595</v>
      </c>
      <c r="AU277">
        <v>1096135</v>
      </c>
      <c r="AV277">
        <v>62</v>
      </c>
      <c r="AW277">
        <v>62</v>
      </c>
      <c r="BF277">
        <v>170290</v>
      </c>
      <c r="BG277">
        <v>535397</v>
      </c>
      <c r="BH277">
        <v>170352</v>
      </c>
      <c r="BI277">
        <v>535459</v>
      </c>
      <c r="BL277">
        <v>790000</v>
      </c>
      <c r="BP277">
        <v>8624</v>
      </c>
      <c r="BT277">
        <v>818705</v>
      </c>
      <c r="BU277">
        <v>0</v>
      </c>
      <c r="BV277">
        <v>1058014</v>
      </c>
      <c r="BW277">
        <v>120399</v>
      </c>
      <c r="BX277">
        <v>545148</v>
      </c>
      <c r="BY277">
        <v>440277</v>
      </c>
      <c r="CB277">
        <v>1611786</v>
      </c>
      <c r="CC277">
        <v>560676</v>
      </c>
      <c r="CD277">
        <v>2600843</v>
      </c>
      <c r="CE277">
        <v>1096135</v>
      </c>
      <c r="CH277">
        <v>1104196</v>
      </c>
      <c r="CI277">
        <v>495613</v>
      </c>
      <c r="CJ277">
        <v>6839</v>
      </c>
      <c r="CK277">
        <v>11259</v>
      </c>
      <c r="CL277">
        <v>73102</v>
      </c>
      <c r="CM277">
        <v>3426</v>
      </c>
      <c r="CN277">
        <v>43541</v>
      </c>
      <c r="CO277">
        <v>35</v>
      </c>
      <c r="CP277">
        <v>224742</v>
      </c>
      <c r="CQ277">
        <v>107013</v>
      </c>
      <c r="CR277">
        <v>856732</v>
      </c>
      <c r="CS277">
        <v>396468</v>
      </c>
      <c r="CT277">
        <v>-171871</v>
      </c>
      <c r="CU277">
        <v>-99478</v>
      </c>
      <c r="CV277">
        <v>684861</v>
      </c>
      <c r="CW277">
        <v>296990</v>
      </c>
      <c r="CX277">
        <v>171871</v>
      </c>
      <c r="CY277">
        <v>99478</v>
      </c>
      <c r="DB277">
        <v>684861</v>
      </c>
      <c r="DC277">
        <v>296990</v>
      </c>
      <c r="DD277">
        <v>2317889</v>
      </c>
      <c r="DE277">
        <v>1025910</v>
      </c>
      <c r="DF277">
        <v>1213693</v>
      </c>
      <c r="DG277">
        <v>530297</v>
      </c>
      <c r="DH277">
        <v>1104196</v>
      </c>
      <c r="DI277">
        <v>495613</v>
      </c>
      <c r="DJ277">
        <v>62</v>
      </c>
      <c r="DK277">
        <v>238407</v>
      </c>
      <c r="DL277">
        <v>238469</v>
      </c>
      <c r="DM277">
        <v>0</v>
      </c>
      <c r="DN277">
        <v>296990</v>
      </c>
      <c r="DO277">
        <v>296990</v>
      </c>
      <c r="DP277">
        <v>684861</v>
      </c>
      <c r="DQ277">
        <v>684861</v>
      </c>
      <c r="DR277">
        <v>62</v>
      </c>
      <c r="DS277">
        <v>535397</v>
      </c>
      <c r="DT277">
        <v>535459</v>
      </c>
      <c r="DU277">
        <v>0</v>
      </c>
      <c r="DV277">
        <v>684861</v>
      </c>
      <c r="DW277">
        <v>684861</v>
      </c>
      <c r="DX277">
        <v>62</v>
      </c>
      <c r="DY277">
        <v>170290</v>
      </c>
      <c r="DZ277">
        <v>170352</v>
      </c>
      <c r="EA277">
        <v>296990</v>
      </c>
      <c r="EB277">
        <v>0</v>
      </c>
      <c r="EC277">
        <v>535459</v>
      </c>
      <c r="EG277">
        <v>296990</v>
      </c>
      <c r="EH277">
        <v>0</v>
      </c>
      <c r="EI277">
        <v>535459</v>
      </c>
      <c r="EJ277">
        <v>296990</v>
      </c>
      <c r="EK277">
        <v>0</v>
      </c>
      <c r="EL277">
        <v>535397</v>
      </c>
      <c r="EP277">
        <v>296990</v>
      </c>
      <c r="EQ277">
        <v>0</v>
      </c>
      <c r="ER277">
        <v>535397</v>
      </c>
      <c r="EY277">
        <v>170352</v>
      </c>
      <c r="EZ277">
        <v>535459</v>
      </c>
      <c r="FA277">
        <v>1790996</v>
      </c>
      <c r="FB277">
        <v>77839</v>
      </c>
      <c r="FC277">
        <v>724488</v>
      </c>
      <c r="FD277">
        <v>336188</v>
      </c>
      <c r="FG277">
        <v>9122834</v>
      </c>
      <c r="FH277">
        <v>768800</v>
      </c>
      <c r="FI277">
        <v>966271</v>
      </c>
      <c r="FJ277">
        <v>182</v>
      </c>
      <c r="FK277">
        <v>933654</v>
      </c>
      <c r="FL277">
        <v>209322</v>
      </c>
      <c r="FM277">
        <v>358178</v>
      </c>
      <c r="FN277">
        <v>128383</v>
      </c>
      <c r="FO277">
        <v>60673</v>
      </c>
      <c r="FP277">
        <v>2928</v>
      </c>
      <c r="FQ277">
        <v>73653</v>
      </c>
      <c r="FR277">
        <v>65909</v>
      </c>
      <c r="FS277">
        <v>9082050</v>
      </c>
      <c r="FT277">
        <v>768800</v>
      </c>
      <c r="FU277">
        <v>-714868</v>
      </c>
      <c r="FV277">
        <v>-119731</v>
      </c>
      <c r="GA277">
        <v>61919</v>
      </c>
      <c r="GB277">
        <v>47887</v>
      </c>
      <c r="GC277">
        <v>73197</v>
      </c>
      <c r="GD277">
        <v>182</v>
      </c>
      <c r="GE277">
        <v>824725</v>
      </c>
      <c r="GF277">
        <v>77657</v>
      </c>
      <c r="GG277">
        <v>171776</v>
      </c>
      <c r="GH277">
        <v>5813</v>
      </c>
      <c r="GI277">
        <v>17081</v>
      </c>
      <c r="GJ277">
        <v>11268</v>
      </c>
      <c r="GK277">
        <v>188857</v>
      </c>
      <c r="GL277">
        <v>17081</v>
      </c>
      <c r="GM277">
        <v>0</v>
      </c>
      <c r="GN277">
        <v>0</v>
      </c>
      <c r="GZ277">
        <v>0</v>
      </c>
      <c r="HA277">
        <v>1049968</v>
      </c>
      <c r="HB277">
        <v>1049968</v>
      </c>
      <c r="HC277">
        <v>1049968</v>
      </c>
      <c r="HD277">
        <v>1049968</v>
      </c>
      <c r="HF277">
        <v>10</v>
      </c>
      <c r="HH277">
        <v>21135</v>
      </c>
      <c r="HI277">
        <v>0</v>
      </c>
      <c r="HJ277">
        <v>20000</v>
      </c>
      <c r="HK277">
        <v>1790996</v>
      </c>
      <c r="HL277">
        <v>77839</v>
      </c>
      <c r="HM277">
        <v>893074</v>
      </c>
      <c r="IB277">
        <v>67887</v>
      </c>
    </row>
    <row r="278" spans="1:311">
      <c r="A278" t="s">
        <v>15648</v>
      </c>
      <c r="B278">
        <v>2221220819</v>
      </c>
      <c r="C278" t="s">
        <v>8649</v>
      </c>
      <c r="D278" t="s">
        <v>15649</v>
      </c>
      <c r="E278">
        <v>16823715</v>
      </c>
      <c r="F278" t="s">
        <v>8650</v>
      </c>
      <c r="G278" t="s">
        <v>3936</v>
      </c>
      <c r="H278" t="s">
        <v>3931</v>
      </c>
      <c r="I278" t="s">
        <v>3932</v>
      </c>
      <c r="T278">
        <v>9875</v>
      </c>
      <c r="U278">
        <v>9875</v>
      </c>
      <c r="AD278">
        <v>9875</v>
      </c>
      <c r="AE278">
        <v>9875</v>
      </c>
      <c r="AL278">
        <v>288</v>
      </c>
      <c r="AM278">
        <v>272</v>
      </c>
      <c r="AN278">
        <v>9690</v>
      </c>
      <c r="AO278">
        <v>7174</v>
      </c>
      <c r="AP278">
        <v>173</v>
      </c>
      <c r="AQ278">
        <v>40</v>
      </c>
      <c r="AR278">
        <v>9</v>
      </c>
      <c r="AS278">
        <v>9</v>
      </c>
      <c r="AT278">
        <v>10160</v>
      </c>
      <c r="AU278">
        <v>7495</v>
      </c>
      <c r="AV278">
        <v>10000</v>
      </c>
      <c r="AW278">
        <v>10000</v>
      </c>
      <c r="BF278">
        <v>8181</v>
      </c>
      <c r="BG278">
        <v>3615</v>
      </c>
      <c r="BH278">
        <v>18181</v>
      </c>
      <c r="BI278">
        <v>13615</v>
      </c>
      <c r="BV278">
        <v>1742</v>
      </c>
      <c r="BW278">
        <v>3665</v>
      </c>
      <c r="BX278">
        <v>113</v>
      </c>
      <c r="BY278">
        <v>89</v>
      </c>
      <c r="CB278">
        <v>1855</v>
      </c>
      <c r="CC278">
        <v>3755</v>
      </c>
      <c r="CD278">
        <v>20035</v>
      </c>
      <c r="CE278">
        <v>17370</v>
      </c>
      <c r="CH278">
        <v>5414</v>
      </c>
      <c r="CI278">
        <v>4508</v>
      </c>
      <c r="CL278">
        <v>123</v>
      </c>
      <c r="CM278">
        <v>492</v>
      </c>
      <c r="CN278">
        <v>7</v>
      </c>
      <c r="CO278">
        <v>4</v>
      </c>
      <c r="CP278">
        <v>488</v>
      </c>
      <c r="CQ278">
        <v>208</v>
      </c>
      <c r="CR278">
        <v>4810</v>
      </c>
      <c r="CS278">
        <v>3812</v>
      </c>
      <c r="CT278">
        <v>-245</v>
      </c>
      <c r="CU278">
        <v>-251</v>
      </c>
      <c r="CV278">
        <v>4565</v>
      </c>
      <c r="CW278">
        <v>3561</v>
      </c>
      <c r="DB278">
        <v>4565</v>
      </c>
      <c r="DC278">
        <v>3561</v>
      </c>
      <c r="DD278">
        <v>6085</v>
      </c>
      <c r="DE278">
        <v>5259</v>
      </c>
      <c r="DF278">
        <v>671</v>
      </c>
      <c r="DG278">
        <v>751</v>
      </c>
      <c r="DH278">
        <v>5414</v>
      </c>
      <c r="DI278">
        <v>4508</v>
      </c>
      <c r="GM278">
        <v>0</v>
      </c>
      <c r="GN278">
        <v>0</v>
      </c>
    </row>
    <row r="279" spans="1:311">
      <c r="A279" t="s">
        <v>15650</v>
      </c>
      <c r="B279">
        <v>7627051864</v>
      </c>
      <c r="C279" t="s">
        <v>8241</v>
      </c>
      <c r="D279" t="s">
        <v>15651</v>
      </c>
      <c r="E279">
        <v>18721976</v>
      </c>
      <c r="F279" t="s">
        <v>8653</v>
      </c>
      <c r="G279" t="s">
        <v>3936</v>
      </c>
      <c r="H279" t="s">
        <v>3931</v>
      </c>
      <c r="I279" t="s">
        <v>3932</v>
      </c>
      <c r="L279">
        <v>172</v>
      </c>
      <c r="M279">
        <v>327</v>
      </c>
      <c r="T279">
        <v>79</v>
      </c>
      <c r="AB279">
        <v>2535</v>
      </c>
      <c r="AD279">
        <v>2786</v>
      </c>
      <c r="AE279">
        <v>327</v>
      </c>
      <c r="AF279">
        <v>0</v>
      </c>
      <c r="AG279">
        <v>1</v>
      </c>
      <c r="AL279">
        <v>69821</v>
      </c>
      <c r="AM279">
        <v>35678</v>
      </c>
      <c r="AN279">
        <v>6193</v>
      </c>
      <c r="AO279">
        <v>11965</v>
      </c>
      <c r="AP279">
        <v>735</v>
      </c>
      <c r="AQ279">
        <v>458</v>
      </c>
      <c r="AR279">
        <v>0</v>
      </c>
      <c r="AS279">
        <v>10</v>
      </c>
      <c r="AT279">
        <v>76749</v>
      </c>
      <c r="AU279">
        <v>48113</v>
      </c>
      <c r="AV279">
        <v>10</v>
      </c>
      <c r="AW279">
        <v>10</v>
      </c>
      <c r="BF279">
        <v>6201</v>
      </c>
      <c r="BG279">
        <v>9632</v>
      </c>
      <c r="BH279">
        <v>6211</v>
      </c>
      <c r="BI279">
        <v>9642</v>
      </c>
      <c r="BL279">
        <v>12573</v>
      </c>
      <c r="BM279">
        <v>10449</v>
      </c>
      <c r="BT279">
        <v>12573</v>
      </c>
      <c r="BU279">
        <v>10449</v>
      </c>
      <c r="BV279">
        <v>694</v>
      </c>
      <c r="BW279">
        <v>420</v>
      </c>
      <c r="BX279">
        <v>1921</v>
      </c>
      <c r="BY279">
        <v>1713</v>
      </c>
      <c r="BZ279">
        <v>58136</v>
      </c>
      <c r="CA279">
        <v>26215</v>
      </c>
      <c r="CB279">
        <v>60751</v>
      </c>
      <c r="CC279">
        <v>28348</v>
      </c>
      <c r="CD279">
        <v>79535</v>
      </c>
      <c r="CE279">
        <v>48440</v>
      </c>
      <c r="CF279">
        <v>48274</v>
      </c>
      <c r="CG279">
        <v>50612</v>
      </c>
      <c r="CH279">
        <v>7181</v>
      </c>
      <c r="CI279">
        <v>11228</v>
      </c>
      <c r="CJ279">
        <v>665</v>
      </c>
      <c r="CK279">
        <v>199</v>
      </c>
      <c r="CL279">
        <v>1911</v>
      </c>
      <c r="CM279">
        <v>1373</v>
      </c>
      <c r="CN279">
        <v>2841</v>
      </c>
      <c r="CO279">
        <v>2801</v>
      </c>
      <c r="CP279">
        <v>10807</v>
      </c>
      <c r="CQ279">
        <v>5100</v>
      </c>
      <c r="CR279">
        <v>-2031</v>
      </c>
      <c r="CS279">
        <v>7755</v>
      </c>
      <c r="CT279">
        <v>-1401</v>
      </c>
      <c r="CU279">
        <v>-1528</v>
      </c>
      <c r="CV279">
        <v>-3432</v>
      </c>
      <c r="CW279">
        <v>6227</v>
      </c>
      <c r="DB279">
        <v>-3432</v>
      </c>
      <c r="DC279">
        <v>6227</v>
      </c>
      <c r="DD279">
        <v>55455</v>
      </c>
      <c r="DE279">
        <v>61840</v>
      </c>
      <c r="DH279">
        <v>55455</v>
      </c>
      <c r="DI279">
        <v>61840</v>
      </c>
      <c r="DJ279">
        <v>10</v>
      </c>
      <c r="DK279">
        <v>5013</v>
      </c>
      <c r="DL279">
        <v>5023</v>
      </c>
      <c r="DM279">
        <v>0</v>
      </c>
      <c r="DN279">
        <v>6228</v>
      </c>
      <c r="DO279">
        <v>6228</v>
      </c>
      <c r="DP279">
        <v>6228</v>
      </c>
      <c r="DQ279">
        <v>6228</v>
      </c>
      <c r="DR279">
        <v>10</v>
      </c>
      <c r="DS279">
        <v>9632</v>
      </c>
      <c r="DT279">
        <v>9642</v>
      </c>
      <c r="DX279">
        <v>10</v>
      </c>
      <c r="DY279">
        <v>6201</v>
      </c>
      <c r="DZ279">
        <v>6211</v>
      </c>
      <c r="EA279">
        <v>6228</v>
      </c>
      <c r="EB279">
        <v>-1609</v>
      </c>
      <c r="EC279">
        <v>9642</v>
      </c>
      <c r="EG279">
        <v>6228</v>
      </c>
      <c r="EH279">
        <v>-1609</v>
      </c>
      <c r="EI279">
        <v>9642</v>
      </c>
      <c r="EJ279">
        <v>6228</v>
      </c>
      <c r="EK279">
        <v>-1609</v>
      </c>
      <c r="EL279">
        <v>9632</v>
      </c>
      <c r="EP279">
        <v>6228</v>
      </c>
      <c r="EQ279">
        <v>-1609</v>
      </c>
      <c r="ER279">
        <v>9632</v>
      </c>
      <c r="EY279">
        <v>64347</v>
      </c>
      <c r="EZ279">
        <v>35857</v>
      </c>
      <c r="FA279">
        <v>8250</v>
      </c>
      <c r="FB279">
        <v>12789</v>
      </c>
      <c r="FC279">
        <v>56098</v>
      </c>
      <c r="FD279">
        <v>60334</v>
      </c>
      <c r="FG279">
        <v>8873</v>
      </c>
      <c r="FH279">
        <v>15459</v>
      </c>
      <c r="FI279">
        <v>6269</v>
      </c>
      <c r="FJ279">
        <v>7063</v>
      </c>
      <c r="FK279">
        <v>38578</v>
      </c>
      <c r="FL279">
        <v>40292</v>
      </c>
      <c r="FM279">
        <v>12176</v>
      </c>
      <c r="FN279">
        <v>9898</v>
      </c>
      <c r="FO279">
        <v>1494</v>
      </c>
      <c r="FP279">
        <v>900</v>
      </c>
      <c r="FS279">
        <v>23190</v>
      </c>
      <c r="FT279">
        <v>21781</v>
      </c>
      <c r="FU279">
        <v>-10467</v>
      </c>
      <c r="FV279">
        <v>2922</v>
      </c>
      <c r="GA279">
        <v>8763</v>
      </c>
      <c r="GB279">
        <v>-9416</v>
      </c>
      <c r="GC279">
        <v>6269</v>
      </c>
      <c r="GD279">
        <v>6013</v>
      </c>
      <c r="GE279">
        <v>1981</v>
      </c>
      <c r="GF279">
        <v>5726</v>
      </c>
      <c r="GG279">
        <v>277</v>
      </c>
      <c r="GH279">
        <v>-768</v>
      </c>
      <c r="GI279">
        <v>458</v>
      </c>
      <c r="GJ279">
        <v>1226</v>
      </c>
      <c r="GK279">
        <v>735</v>
      </c>
      <c r="GL279">
        <v>458</v>
      </c>
      <c r="GT279">
        <v>0</v>
      </c>
      <c r="GU279">
        <v>1609</v>
      </c>
      <c r="GV279">
        <v>1609</v>
      </c>
      <c r="GW279">
        <v>1609</v>
      </c>
      <c r="GX279">
        <v>1609</v>
      </c>
      <c r="GZ279">
        <v>0</v>
      </c>
      <c r="HA279">
        <v>3432</v>
      </c>
      <c r="HB279">
        <v>3432</v>
      </c>
      <c r="HH279">
        <v>12645</v>
      </c>
      <c r="HI279">
        <v>4500</v>
      </c>
      <c r="HJ279">
        <v>16500</v>
      </c>
      <c r="HK279">
        <v>8250</v>
      </c>
      <c r="HL279">
        <v>12789</v>
      </c>
      <c r="HM279">
        <v>0</v>
      </c>
      <c r="HN279">
        <v>1050</v>
      </c>
      <c r="HV279">
        <v>618</v>
      </c>
      <c r="HW279">
        <v>284</v>
      </c>
      <c r="IB279">
        <v>6800</v>
      </c>
      <c r="IP279">
        <v>3432</v>
      </c>
      <c r="IQ279">
        <v>3432</v>
      </c>
    </row>
    <row r="280" spans="1:311">
      <c r="A280" t="s">
        <v>15652</v>
      </c>
      <c r="B280">
        <v>274941112</v>
      </c>
      <c r="C280" t="s">
        <v>3954</v>
      </c>
      <c r="D280" t="s">
        <v>15653</v>
      </c>
      <c r="E280">
        <v>18297865</v>
      </c>
      <c r="F280" t="s">
        <v>3956</v>
      </c>
      <c r="G280" t="s">
        <v>3955</v>
      </c>
      <c r="H280" t="s">
        <v>3931</v>
      </c>
      <c r="I280" t="s">
        <v>3932</v>
      </c>
      <c r="T280">
        <v>742</v>
      </c>
      <c r="U280">
        <v>1208</v>
      </c>
      <c r="X280">
        <v>259740</v>
      </c>
      <c r="Y280">
        <v>0</v>
      </c>
      <c r="AF280">
        <v>10344</v>
      </c>
      <c r="AG280">
        <v>13069</v>
      </c>
      <c r="AL280">
        <v>550764</v>
      </c>
      <c r="AM280">
        <v>497630</v>
      </c>
      <c r="AP280">
        <v>12</v>
      </c>
      <c r="AQ280">
        <v>19</v>
      </c>
      <c r="BH280">
        <v>214883</v>
      </c>
      <c r="BI280">
        <v>214883</v>
      </c>
      <c r="BL280">
        <v>6754</v>
      </c>
      <c r="BM280">
        <v>13138</v>
      </c>
      <c r="BV280">
        <v>417564</v>
      </c>
      <c r="BW280">
        <v>41054</v>
      </c>
      <c r="BX280">
        <v>182401</v>
      </c>
      <c r="BY280">
        <v>242851</v>
      </c>
      <c r="CD280">
        <v>821602</v>
      </c>
      <c r="CE280">
        <v>511926</v>
      </c>
      <c r="CL280">
        <v>2295</v>
      </c>
      <c r="CM280">
        <v>26</v>
      </c>
      <c r="CN280">
        <v>4062</v>
      </c>
      <c r="CO280">
        <v>250</v>
      </c>
      <c r="CP280">
        <v>9539</v>
      </c>
      <c r="CQ280">
        <v>168</v>
      </c>
      <c r="CT280">
        <v>170</v>
      </c>
      <c r="CU280">
        <v>61</v>
      </c>
      <c r="CV280">
        <v>-1</v>
      </c>
      <c r="CW280">
        <v>0</v>
      </c>
      <c r="DD280">
        <v>127961</v>
      </c>
      <c r="DE280">
        <v>226616</v>
      </c>
      <c r="DF280">
        <v>120020</v>
      </c>
      <c r="DG280">
        <v>226611</v>
      </c>
    </row>
    <row r="281" spans="1:311">
      <c r="A281" t="s">
        <v>15654</v>
      </c>
      <c r="B281">
        <v>2014010500</v>
      </c>
      <c r="C281" t="s">
        <v>8585</v>
      </c>
      <c r="D281" t="s">
        <v>15655</v>
      </c>
      <c r="E281">
        <v>19216242</v>
      </c>
      <c r="F281" t="s">
        <v>8655</v>
      </c>
      <c r="G281" t="s">
        <v>3936</v>
      </c>
      <c r="H281" t="s">
        <v>3931</v>
      </c>
      <c r="I281" t="s">
        <v>3932</v>
      </c>
      <c r="AL281">
        <v>12907</v>
      </c>
      <c r="AM281">
        <v>13316</v>
      </c>
      <c r="AN281">
        <v>31458</v>
      </c>
      <c r="AO281">
        <v>36759</v>
      </c>
      <c r="AP281">
        <v>15812</v>
      </c>
      <c r="AQ281">
        <v>11791</v>
      </c>
      <c r="AR281">
        <v>46</v>
      </c>
      <c r="AS281">
        <v>46</v>
      </c>
      <c r="AT281">
        <v>60225</v>
      </c>
      <c r="AU281">
        <v>61912</v>
      </c>
      <c r="AV281">
        <v>10</v>
      </c>
      <c r="AW281">
        <v>10</v>
      </c>
      <c r="BF281">
        <v>21120</v>
      </c>
      <c r="BG281">
        <v>20093</v>
      </c>
      <c r="BH281">
        <v>21130</v>
      </c>
      <c r="BI281">
        <v>20103</v>
      </c>
      <c r="BL281">
        <v>27269</v>
      </c>
      <c r="BM281">
        <v>27269</v>
      </c>
      <c r="BT281">
        <v>27269</v>
      </c>
      <c r="BU281">
        <v>27269</v>
      </c>
      <c r="BX281">
        <v>11826</v>
      </c>
      <c r="BY281">
        <v>14539</v>
      </c>
      <c r="CB281">
        <v>11826</v>
      </c>
      <c r="CC281">
        <v>14539</v>
      </c>
      <c r="CD281">
        <v>60225</v>
      </c>
      <c r="CE281">
        <v>61912</v>
      </c>
      <c r="CF281">
        <v>493</v>
      </c>
      <c r="CG281">
        <v>5052</v>
      </c>
      <c r="CH281">
        <v>1206</v>
      </c>
      <c r="CI281">
        <v>890</v>
      </c>
      <c r="CP281">
        <v>152</v>
      </c>
      <c r="CQ281">
        <v>195</v>
      </c>
      <c r="CR281">
        <v>1054</v>
      </c>
      <c r="CS281">
        <v>695</v>
      </c>
      <c r="CT281">
        <v>-26</v>
      </c>
      <c r="CU281">
        <v>-41</v>
      </c>
      <c r="CV281">
        <v>1028</v>
      </c>
      <c r="CW281">
        <v>654</v>
      </c>
      <c r="DB281">
        <v>1028</v>
      </c>
      <c r="DC281">
        <v>654</v>
      </c>
      <c r="DD281">
        <v>7856</v>
      </c>
      <c r="DE281">
        <v>7403</v>
      </c>
      <c r="DF281">
        <v>6157</v>
      </c>
      <c r="DG281">
        <v>1461</v>
      </c>
      <c r="DH281">
        <v>1699</v>
      </c>
      <c r="DI281">
        <v>5942</v>
      </c>
      <c r="DJ281">
        <v>10</v>
      </c>
      <c r="DK281">
        <v>19438</v>
      </c>
      <c r="DL281">
        <v>19448</v>
      </c>
      <c r="DM281">
        <v>0</v>
      </c>
      <c r="DN281">
        <v>654</v>
      </c>
      <c r="DO281">
        <v>654</v>
      </c>
      <c r="DP281">
        <v>1027</v>
      </c>
      <c r="DQ281">
        <v>1027</v>
      </c>
      <c r="DR281">
        <v>10</v>
      </c>
      <c r="DS281">
        <v>20093</v>
      </c>
      <c r="DT281">
        <v>20103</v>
      </c>
      <c r="DU281">
        <v>0</v>
      </c>
      <c r="DV281">
        <v>1027</v>
      </c>
      <c r="DW281">
        <v>1027</v>
      </c>
      <c r="DX281">
        <v>10</v>
      </c>
      <c r="DY281">
        <v>21120</v>
      </c>
      <c r="DZ281">
        <v>21130</v>
      </c>
      <c r="EA281">
        <v>654</v>
      </c>
      <c r="EB281">
        <v>1</v>
      </c>
      <c r="EC281">
        <v>20103</v>
      </c>
      <c r="EG281">
        <v>654</v>
      </c>
      <c r="EH281">
        <v>1</v>
      </c>
      <c r="EI281">
        <v>20103</v>
      </c>
      <c r="EJ281">
        <v>654</v>
      </c>
      <c r="EK281">
        <v>1</v>
      </c>
      <c r="EL281">
        <v>20093</v>
      </c>
      <c r="EP281">
        <v>654</v>
      </c>
      <c r="EQ281">
        <v>1</v>
      </c>
      <c r="ER281">
        <v>20093</v>
      </c>
      <c r="EY281">
        <v>21129</v>
      </c>
      <c r="EZ281">
        <v>20103</v>
      </c>
      <c r="FA281">
        <v>9948</v>
      </c>
      <c r="FB281">
        <v>18470</v>
      </c>
      <c r="FC281">
        <v>0</v>
      </c>
      <c r="FD281">
        <v>2661</v>
      </c>
      <c r="FG281">
        <v>9948</v>
      </c>
      <c r="FH281">
        <v>15809</v>
      </c>
      <c r="FI281">
        <v>1958</v>
      </c>
      <c r="FJ281">
        <v>14380</v>
      </c>
      <c r="FK281">
        <v>521</v>
      </c>
      <c r="FL281">
        <v>12982</v>
      </c>
      <c r="FM281">
        <v>395</v>
      </c>
      <c r="FN281">
        <v>136</v>
      </c>
      <c r="FS281">
        <v>1042</v>
      </c>
      <c r="FT281">
        <v>1262</v>
      </c>
      <c r="FU281">
        <v>7990</v>
      </c>
      <c r="FV281">
        <v>4090</v>
      </c>
      <c r="GG281">
        <v>7990</v>
      </c>
      <c r="GH281">
        <v>4090</v>
      </c>
      <c r="GI281">
        <v>11791</v>
      </c>
      <c r="GJ281">
        <v>11277</v>
      </c>
      <c r="GK281">
        <v>19781</v>
      </c>
      <c r="GL281">
        <v>15367</v>
      </c>
      <c r="GM281">
        <v>0</v>
      </c>
      <c r="GN281">
        <v>0</v>
      </c>
    </row>
    <row r="282" spans="1:311">
      <c r="A282" t="s">
        <v>8656</v>
      </c>
      <c r="B282">
        <v>7728488121</v>
      </c>
      <c r="C282" t="s">
        <v>4048</v>
      </c>
      <c r="D282" t="s">
        <v>15656</v>
      </c>
      <c r="E282">
        <v>19042213</v>
      </c>
      <c r="G282" t="s">
        <v>3936</v>
      </c>
      <c r="H282" t="s">
        <v>3931</v>
      </c>
      <c r="I282" t="s">
        <v>3932</v>
      </c>
      <c r="T282">
        <v>823</v>
      </c>
      <c r="U282">
        <v>1204</v>
      </c>
      <c r="AF282">
        <v>0</v>
      </c>
      <c r="AG282">
        <v>1</v>
      </c>
      <c r="AL282">
        <v>48289</v>
      </c>
      <c r="AM282">
        <v>40202</v>
      </c>
      <c r="AP282">
        <v>691</v>
      </c>
      <c r="AQ282">
        <v>3549</v>
      </c>
      <c r="BH282">
        <v>14055</v>
      </c>
      <c r="BI282">
        <v>13810</v>
      </c>
      <c r="BL282">
        <v>26555</v>
      </c>
      <c r="BM282">
        <v>13060</v>
      </c>
      <c r="BV282">
        <v>2141</v>
      </c>
      <c r="BW282">
        <v>410</v>
      </c>
      <c r="BX282">
        <v>7052</v>
      </c>
      <c r="BY282">
        <v>17676</v>
      </c>
      <c r="CD282">
        <v>49803</v>
      </c>
      <c r="CE282">
        <v>44956</v>
      </c>
      <c r="CL282">
        <v>1731</v>
      </c>
      <c r="CN282">
        <v>7222</v>
      </c>
      <c r="CO282">
        <v>6339</v>
      </c>
      <c r="CP282">
        <v>1887</v>
      </c>
      <c r="CQ282">
        <v>85</v>
      </c>
      <c r="CT282">
        <v>9</v>
      </c>
      <c r="CU282">
        <v>130</v>
      </c>
      <c r="CV282">
        <v>245</v>
      </c>
      <c r="CW282">
        <v>3049</v>
      </c>
      <c r="DF282">
        <v>3350</v>
      </c>
      <c r="DG282">
        <v>3075</v>
      </c>
    </row>
    <row r="283" spans="1:311">
      <c r="A283" t="s">
        <v>15657</v>
      </c>
      <c r="B283">
        <v>3444214786</v>
      </c>
      <c r="C283" t="s">
        <v>8379</v>
      </c>
      <c r="D283" t="s">
        <v>15658</v>
      </c>
      <c r="E283">
        <v>17826590</v>
      </c>
      <c r="F283" t="s">
        <v>8659</v>
      </c>
      <c r="G283" t="s">
        <v>3936</v>
      </c>
      <c r="I283" t="s">
        <v>3932</v>
      </c>
      <c r="T283">
        <v>1442</v>
      </c>
      <c r="U283">
        <v>1408</v>
      </c>
      <c r="AF283">
        <v>125</v>
      </c>
      <c r="AG283">
        <v>145</v>
      </c>
      <c r="AL283">
        <v>912359</v>
      </c>
      <c r="AM283">
        <v>888869</v>
      </c>
      <c r="AP283">
        <v>9979</v>
      </c>
      <c r="AQ283">
        <v>8695</v>
      </c>
      <c r="BH283">
        <v>28133</v>
      </c>
      <c r="BI283">
        <v>23851</v>
      </c>
      <c r="BR283">
        <v>894128</v>
      </c>
      <c r="BS283">
        <v>872470</v>
      </c>
      <c r="BX283">
        <v>1644</v>
      </c>
      <c r="BY283">
        <v>2796</v>
      </c>
      <c r="CD283">
        <v>923905</v>
      </c>
      <c r="CE283">
        <v>899118</v>
      </c>
      <c r="CN283">
        <v>2</v>
      </c>
      <c r="CO283">
        <v>45</v>
      </c>
      <c r="CP283">
        <v>747</v>
      </c>
      <c r="CQ283">
        <v>906</v>
      </c>
      <c r="CT283">
        <v>1627</v>
      </c>
      <c r="CU283">
        <v>1335</v>
      </c>
      <c r="CV283">
        <v>22046</v>
      </c>
      <c r="CW283">
        <v>19339</v>
      </c>
      <c r="DD283">
        <v>33270</v>
      </c>
      <c r="DE283">
        <v>28943</v>
      </c>
      <c r="DF283">
        <v>8852</v>
      </c>
      <c r="DG283">
        <v>7408</v>
      </c>
    </row>
    <row r="284" spans="1:311">
      <c r="A284" t="s">
        <v>15659</v>
      </c>
      <c r="B284">
        <v>1701061236</v>
      </c>
      <c r="C284" t="s">
        <v>8661</v>
      </c>
      <c r="D284" t="s">
        <v>1948</v>
      </c>
      <c r="E284">
        <v>19050212</v>
      </c>
      <c r="F284" t="s">
        <v>8663</v>
      </c>
      <c r="G284" t="s">
        <v>3936</v>
      </c>
      <c r="H284" t="s">
        <v>3931</v>
      </c>
      <c r="I284" t="s">
        <v>3932</v>
      </c>
      <c r="T284">
        <v>0</v>
      </c>
      <c r="U284">
        <v>0</v>
      </c>
      <c r="AD284">
        <v>0</v>
      </c>
      <c r="AE284">
        <v>0</v>
      </c>
      <c r="AL284">
        <v>224024</v>
      </c>
      <c r="AM284">
        <v>264320</v>
      </c>
      <c r="AP284">
        <v>29</v>
      </c>
      <c r="AQ284">
        <v>151</v>
      </c>
      <c r="AT284">
        <v>224053</v>
      </c>
      <c r="AU284">
        <v>264471</v>
      </c>
      <c r="AV284">
        <v>10</v>
      </c>
      <c r="AW284">
        <v>10</v>
      </c>
      <c r="BF284">
        <v>214763</v>
      </c>
      <c r="BG284">
        <v>242796</v>
      </c>
      <c r="BH284">
        <v>214773</v>
      </c>
      <c r="BI284">
        <v>242806</v>
      </c>
      <c r="BL284">
        <v>9280</v>
      </c>
      <c r="BM284">
        <v>9569</v>
      </c>
      <c r="BT284">
        <v>9280</v>
      </c>
      <c r="BU284">
        <v>9569</v>
      </c>
      <c r="BV284">
        <v>0</v>
      </c>
      <c r="BW284">
        <v>850</v>
      </c>
      <c r="BX284">
        <v>0</v>
      </c>
      <c r="BY284">
        <v>11246</v>
      </c>
      <c r="CB284">
        <v>0</v>
      </c>
      <c r="CC284">
        <v>12096</v>
      </c>
      <c r="CD284">
        <v>224053</v>
      </c>
      <c r="CE284">
        <v>264471</v>
      </c>
      <c r="CF284">
        <v>0</v>
      </c>
      <c r="CG284">
        <v>0</v>
      </c>
      <c r="CH284">
        <v>-846</v>
      </c>
      <c r="CI284">
        <v>-2070</v>
      </c>
      <c r="CL284">
        <v>0</v>
      </c>
      <c r="CM284">
        <v>109</v>
      </c>
      <c r="CN284">
        <v>10</v>
      </c>
      <c r="CO284">
        <v>76629</v>
      </c>
      <c r="CP284">
        <v>-527</v>
      </c>
      <c r="CQ284">
        <v>15171</v>
      </c>
      <c r="CR284">
        <v>-1363</v>
      </c>
      <c r="CS284">
        <v>59279</v>
      </c>
      <c r="CT284">
        <v>-137</v>
      </c>
      <c r="CU284">
        <v>-119</v>
      </c>
      <c r="CV284">
        <v>-1502</v>
      </c>
      <c r="CW284">
        <v>59133</v>
      </c>
      <c r="DB284">
        <v>-1502</v>
      </c>
      <c r="DC284">
        <v>59133</v>
      </c>
      <c r="DD284">
        <v>1022</v>
      </c>
      <c r="DF284">
        <v>-1868</v>
      </c>
      <c r="DG284">
        <v>2070</v>
      </c>
      <c r="DH284">
        <v>-846</v>
      </c>
      <c r="DI284">
        <v>-2070</v>
      </c>
      <c r="DJ284">
        <v>10352</v>
      </c>
      <c r="DK284">
        <v>183663</v>
      </c>
      <c r="DL284">
        <v>194015</v>
      </c>
      <c r="DM284">
        <v>0</v>
      </c>
      <c r="DN284">
        <v>59133</v>
      </c>
      <c r="DO284">
        <v>59133</v>
      </c>
      <c r="DP284">
        <v>59133</v>
      </c>
      <c r="DQ284">
        <v>59133</v>
      </c>
      <c r="DR284">
        <v>10</v>
      </c>
      <c r="DS284">
        <v>242796</v>
      </c>
      <c r="DT284">
        <v>242806</v>
      </c>
      <c r="DX284">
        <v>10</v>
      </c>
      <c r="DY284">
        <v>214763</v>
      </c>
      <c r="DZ284">
        <v>214773</v>
      </c>
      <c r="EY284">
        <v>214773</v>
      </c>
      <c r="EZ284">
        <v>242796</v>
      </c>
      <c r="GG284">
        <v>0</v>
      </c>
      <c r="GH284">
        <v>0</v>
      </c>
      <c r="GI284">
        <v>0</v>
      </c>
      <c r="GJ284">
        <v>51</v>
      </c>
      <c r="GK284">
        <v>0</v>
      </c>
      <c r="GL284">
        <v>51</v>
      </c>
      <c r="GM284">
        <v>0</v>
      </c>
      <c r="GN284">
        <v>0</v>
      </c>
      <c r="GO284">
        <v>-2</v>
      </c>
      <c r="GP284">
        <v>-27</v>
      </c>
      <c r="GT284">
        <v>10342</v>
      </c>
      <c r="GV284">
        <v>10342</v>
      </c>
      <c r="GZ284">
        <v>0</v>
      </c>
      <c r="HA284">
        <v>28033</v>
      </c>
      <c r="HB284">
        <v>28033</v>
      </c>
      <c r="IH284">
        <v>0</v>
      </c>
      <c r="II284">
        <v>0</v>
      </c>
      <c r="IP284">
        <v>28033</v>
      </c>
      <c r="IQ284">
        <v>28033</v>
      </c>
      <c r="JT284">
        <v>0</v>
      </c>
      <c r="KI284">
        <v>0</v>
      </c>
    </row>
    <row r="285" spans="1:311">
      <c r="A285" t="s">
        <v>8664</v>
      </c>
      <c r="B285">
        <v>5257193554</v>
      </c>
      <c r="C285" t="s">
        <v>4148</v>
      </c>
      <c r="D285" t="s">
        <v>15660</v>
      </c>
      <c r="E285">
        <v>17701363</v>
      </c>
      <c r="F285" t="s">
        <v>8665</v>
      </c>
      <c r="G285" t="s">
        <v>3936</v>
      </c>
      <c r="H285" t="s">
        <v>3931</v>
      </c>
      <c r="I285" t="s">
        <v>3932</v>
      </c>
      <c r="T285">
        <v>82</v>
      </c>
      <c r="U285">
        <v>122</v>
      </c>
      <c r="AD285">
        <v>82</v>
      </c>
      <c r="AE285">
        <v>122</v>
      </c>
      <c r="AL285">
        <v>10891</v>
      </c>
      <c r="AM285">
        <v>9866</v>
      </c>
      <c r="AN285">
        <v>2347</v>
      </c>
      <c r="AO285">
        <v>2347</v>
      </c>
      <c r="AP285">
        <v>282</v>
      </c>
      <c r="AQ285">
        <v>548</v>
      </c>
      <c r="AR285">
        <v>71</v>
      </c>
      <c r="AS285">
        <v>107</v>
      </c>
      <c r="AT285">
        <v>13591</v>
      </c>
      <c r="AU285">
        <v>12868</v>
      </c>
      <c r="AV285">
        <v>3010</v>
      </c>
      <c r="AW285">
        <v>3010</v>
      </c>
      <c r="BF285">
        <v>9040</v>
      </c>
      <c r="BG285">
        <v>9777</v>
      </c>
      <c r="BH285">
        <v>12050</v>
      </c>
      <c r="BI285">
        <v>12787</v>
      </c>
      <c r="BL285">
        <v>957</v>
      </c>
      <c r="BM285">
        <v>64</v>
      </c>
      <c r="BT285">
        <v>957</v>
      </c>
      <c r="BU285">
        <v>64</v>
      </c>
      <c r="BV285">
        <v>0</v>
      </c>
      <c r="BX285">
        <v>666</v>
      </c>
      <c r="BY285">
        <v>140</v>
      </c>
      <c r="CB285">
        <v>666</v>
      </c>
      <c r="CC285">
        <v>140</v>
      </c>
      <c r="CD285">
        <v>13673</v>
      </c>
      <c r="CE285">
        <v>12990</v>
      </c>
      <c r="CF285">
        <v>3891</v>
      </c>
      <c r="CG285">
        <v>2082</v>
      </c>
      <c r="CH285">
        <v>4566</v>
      </c>
      <c r="CI285">
        <v>-2082</v>
      </c>
      <c r="CN285">
        <v>11</v>
      </c>
      <c r="CO285">
        <v>6962</v>
      </c>
      <c r="CP285">
        <v>4927</v>
      </c>
      <c r="CQ285">
        <v>4406</v>
      </c>
      <c r="CR285">
        <v>-350</v>
      </c>
      <c r="CS285">
        <v>474</v>
      </c>
      <c r="CT285">
        <v>-388</v>
      </c>
      <c r="CU285">
        <v>-314</v>
      </c>
      <c r="CV285">
        <v>-738</v>
      </c>
      <c r="CW285">
        <v>160</v>
      </c>
      <c r="DB285">
        <v>-738</v>
      </c>
      <c r="DC285">
        <v>160</v>
      </c>
      <c r="DD285">
        <v>8457</v>
      </c>
      <c r="DH285">
        <v>8457</v>
      </c>
    </row>
    <row r="286" spans="1:311">
      <c r="A286" t="s">
        <v>15661</v>
      </c>
      <c r="B286">
        <v>9705138572</v>
      </c>
      <c r="C286" t="s">
        <v>8050</v>
      </c>
      <c r="D286" t="s">
        <v>15662</v>
      </c>
      <c r="E286">
        <v>19043310</v>
      </c>
      <c r="F286" t="s">
        <v>8667</v>
      </c>
      <c r="G286" t="s">
        <v>3936</v>
      </c>
      <c r="H286" t="s">
        <v>3931</v>
      </c>
      <c r="I286" t="s">
        <v>3932</v>
      </c>
      <c r="T286">
        <v>6565</v>
      </c>
      <c r="U286">
        <v>377</v>
      </c>
      <c r="Z286">
        <v>1566</v>
      </c>
      <c r="AA286">
        <v>14</v>
      </c>
      <c r="AD286">
        <v>8131</v>
      </c>
      <c r="AE286">
        <v>391</v>
      </c>
      <c r="AF286">
        <v>20</v>
      </c>
      <c r="AG286">
        <v>137</v>
      </c>
      <c r="AJ286">
        <v>0</v>
      </c>
      <c r="AK286">
        <v>2</v>
      </c>
      <c r="AL286">
        <v>22726</v>
      </c>
      <c r="AM286">
        <v>17999</v>
      </c>
      <c r="AN286">
        <v>32356</v>
      </c>
      <c r="AO286">
        <v>49</v>
      </c>
      <c r="AP286">
        <v>10706</v>
      </c>
      <c r="AQ286">
        <v>15502</v>
      </c>
      <c r="AR286">
        <v>2233</v>
      </c>
      <c r="AS286">
        <v>3027</v>
      </c>
      <c r="AT286">
        <v>68041</v>
      </c>
      <c r="AU286">
        <v>36716</v>
      </c>
      <c r="AV286">
        <v>10</v>
      </c>
      <c r="AW286">
        <v>10</v>
      </c>
      <c r="BB286">
        <v>9965</v>
      </c>
      <c r="BC286">
        <v>9965</v>
      </c>
      <c r="BF286">
        <v>13339</v>
      </c>
      <c r="BG286">
        <v>4542</v>
      </c>
      <c r="BH286">
        <v>23314</v>
      </c>
      <c r="BI286">
        <v>14517</v>
      </c>
      <c r="BL286">
        <v>8792</v>
      </c>
      <c r="BN286">
        <v>1558</v>
      </c>
      <c r="BO286">
        <v>59</v>
      </c>
      <c r="BP286">
        <v>4355</v>
      </c>
      <c r="BT286">
        <v>16688</v>
      </c>
      <c r="BU286">
        <v>59</v>
      </c>
      <c r="BV286">
        <v>12000</v>
      </c>
      <c r="BW286">
        <v>5286</v>
      </c>
      <c r="BX286">
        <v>19815</v>
      </c>
      <c r="BY286">
        <v>17245</v>
      </c>
      <c r="CB286">
        <v>36170</v>
      </c>
      <c r="CC286">
        <v>22531</v>
      </c>
      <c r="CD286">
        <v>76172</v>
      </c>
      <c r="CE286">
        <v>37107</v>
      </c>
      <c r="CF286">
        <v>177152</v>
      </c>
      <c r="CG286">
        <v>109852</v>
      </c>
      <c r="CH286">
        <v>5433</v>
      </c>
      <c r="CI286">
        <v>12110</v>
      </c>
      <c r="CL286">
        <v>2147</v>
      </c>
      <c r="CM286">
        <v>675</v>
      </c>
      <c r="CN286">
        <v>12672</v>
      </c>
      <c r="CO286">
        <v>10290</v>
      </c>
      <c r="CP286">
        <v>3684</v>
      </c>
      <c r="CQ286">
        <v>11549</v>
      </c>
      <c r="CR286">
        <v>12274</v>
      </c>
      <c r="CS286">
        <v>10176</v>
      </c>
      <c r="CT286">
        <v>-3144</v>
      </c>
      <c r="CU286">
        <v>-3018</v>
      </c>
      <c r="CV286">
        <v>9174</v>
      </c>
      <c r="CW286">
        <v>8085</v>
      </c>
      <c r="CX286">
        <v>3153</v>
      </c>
      <c r="CY286">
        <v>2045</v>
      </c>
      <c r="CZ286">
        <v>53</v>
      </c>
      <c r="DA286">
        <v>-46</v>
      </c>
      <c r="DB286">
        <v>9174</v>
      </c>
      <c r="DC286">
        <v>8085</v>
      </c>
      <c r="DD286">
        <v>182585</v>
      </c>
      <c r="DE286">
        <v>121962</v>
      </c>
      <c r="DH286">
        <v>182585</v>
      </c>
      <c r="DI286">
        <v>121962</v>
      </c>
      <c r="DJ286">
        <v>10</v>
      </c>
      <c r="DK286">
        <v>-3543</v>
      </c>
      <c r="DL286">
        <v>-3533</v>
      </c>
      <c r="DM286">
        <v>0</v>
      </c>
      <c r="DN286">
        <v>8085</v>
      </c>
      <c r="DO286">
        <v>8085</v>
      </c>
      <c r="DP286">
        <v>9174</v>
      </c>
      <c r="DQ286">
        <v>9174</v>
      </c>
      <c r="DR286">
        <v>10</v>
      </c>
      <c r="DS286">
        <v>4542</v>
      </c>
      <c r="DT286">
        <v>14517</v>
      </c>
      <c r="DU286">
        <v>0</v>
      </c>
      <c r="DV286">
        <v>9174</v>
      </c>
      <c r="DW286">
        <v>9174</v>
      </c>
      <c r="DX286">
        <v>10</v>
      </c>
      <c r="DY286">
        <v>13339</v>
      </c>
      <c r="DZ286">
        <v>23314</v>
      </c>
      <c r="EA286">
        <v>8091</v>
      </c>
      <c r="EB286">
        <v>9965</v>
      </c>
      <c r="EC286">
        <v>14523</v>
      </c>
      <c r="ED286">
        <v>-6</v>
      </c>
      <c r="EE286">
        <v>0</v>
      </c>
      <c r="EF286">
        <v>-6</v>
      </c>
      <c r="EG286">
        <v>8085</v>
      </c>
      <c r="EH286">
        <v>9965</v>
      </c>
      <c r="EI286">
        <v>14517</v>
      </c>
      <c r="EJ286">
        <v>8091</v>
      </c>
      <c r="EK286">
        <v>0</v>
      </c>
      <c r="EL286">
        <v>4548</v>
      </c>
      <c r="EM286">
        <v>-6</v>
      </c>
      <c r="EN286">
        <v>0</v>
      </c>
      <c r="EO286">
        <v>-6</v>
      </c>
      <c r="EP286">
        <v>8085</v>
      </c>
      <c r="EQ286">
        <v>0</v>
      </c>
      <c r="ER286">
        <v>4542</v>
      </c>
      <c r="EY286">
        <v>23314</v>
      </c>
      <c r="EZ286">
        <v>14517</v>
      </c>
      <c r="FA286">
        <v>17030</v>
      </c>
      <c r="FB286">
        <v>10907</v>
      </c>
      <c r="FC286">
        <v>178481</v>
      </c>
      <c r="FD286">
        <v>114864</v>
      </c>
      <c r="FG286">
        <v>30</v>
      </c>
      <c r="FH286">
        <v>9907</v>
      </c>
      <c r="FI286">
        <v>2208</v>
      </c>
      <c r="FJ286">
        <v>112606</v>
      </c>
      <c r="FK286">
        <v>31101</v>
      </c>
      <c r="FL286">
        <v>18589</v>
      </c>
      <c r="FM286">
        <v>96092</v>
      </c>
      <c r="FN286">
        <v>65488</v>
      </c>
      <c r="FO286">
        <v>722</v>
      </c>
      <c r="FQ286">
        <v>2549</v>
      </c>
      <c r="FR286">
        <v>1096</v>
      </c>
      <c r="FS286">
        <v>91948</v>
      </c>
      <c r="FT286">
        <v>27433</v>
      </c>
      <c r="FU286">
        <v>-19618</v>
      </c>
      <c r="FV286">
        <v>3912</v>
      </c>
      <c r="GC286">
        <v>2208</v>
      </c>
      <c r="GE286">
        <v>14822</v>
      </c>
      <c r="GF286">
        <v>10907</v>
      </c>
      <c r="GG286">
        <v>-4796</v>
      </c>
      <c r="GH286">
        <v>14819</v>
      </c>
      <c r="GI286">
        <v>15502</v>
      </c>
      <c r="GJ286">
        <v>599</v>
      </c>
      <c r="GK286">
        <v>10706</v>
      </c>
      <c r="GL286">
        <v>15502</v>
      </c>
      <c r="GM286">
        <v>0</v>
      </c>
      <c r="GN286">
        <v>0</v>
      </c>
      <c r="GO286">
        <v>44</v>
      </c>
      <c r="GP286">
        <v>927</v>
      </c>
      <c r="GZ286">
        <v>0</v>
      </c>
      <c r="HA286">
        <v>377</v>
      </c>
      <c r="HB286">
        <v>377</v>
      </c>
      <c r="HK286">
        <v>17000</v>
      </c>
      <c r="HL286">
        <v>1000</v>
      </c>
      <c r="HO286">
        <v>0</v>
      </c>
      <c r="HP286">
        <v>84</v>
      </c>
      <c r="HT286">
        <v>9965</v>
      </c>
      <c r="HU286">
        <v>9965</v>
      </c>
      <c r="KK286">
        <v>377</v>
      </c>
      <c r="KX286">
        <v>9965</v>
      </c>
      <c r="KY286">
        <v>377</v>
      </c>
    </row>
    <row r="287" spans="1:311">
      <c r="A287" t="s">
        <v>15663</v>
      </c>
      <c r="B287">
        <v>2308269294</v>
      </c>
      <c r="C287" t="s">
        <v>8669</v>
      </c>
      <c r="D287" t="s">
        <v>1969</v>
      </c>
      <c r="E287">
        <v>18691274</v>
      </c>
      <c r="F287" t="s">
        <v>8670</v>
      </c>
      <c r="G287" t="s">
        <v>3936</v>
      </c>
      <c r="H287" t="s">
        <v>3931</v>
      </c>
      <c r="I287" t="s">
        <v>3932</v>
      </c>
      <c r="L287">
        <v>23</v>
      </c>
      <c r="M287">
        <v>25</v>
      </c>
      <c r="AD287">
        <v>23</v>
      </c>
      <c r="AE287">
        <v>25</v>
      </c>
      <c r="AF287">
        <v>0</v>
      </c>
      <c r="AL287">
        <v>2014</v>
      </c>
      <c r="AM287">
        <v>3343</v>
      </c>
      <c r="AN287">
        <v>41981</v>
      </c>
      <c r="AO287">
        <v>18184</v>
      </c>
      <c r="AP287">
        <v>1683</v>
      </c>
      <c r="AQ287">
        <v>576</v>
      </c>
      <c r="AR287">
        <v>23</v>
      </c>
      <c r="AS287">
        <v>36</v>
      </c>
      <c r="AT287">
        <v>45701</v>
      </c>
      <c r="AU287">
        <v>22139</v>
      </c>
      <c r="AV287">
        <v>10500</v>
      </c>
      <c r="AW287">
        <v>10500</v>
      </c>
      <c r="BF287">
        <v>8680</v>
      </c>
      <c r="BG287">
        <v>5100</v>
      </c>
      <c r="BH287">
        <v>19180</v>
      </c>
      <c r="BI287">
        <v>15600</v>
      </c>
      <c r="BL287">
        <v>26040</v>
      </c>
      <c r="BM287">
        <v>4540</v>
      </c>
      <c r="BT287">
        <v>26040</v>
      </c>
      <c r="BU287">
        <v>4540</v>
      </c>
      <c r="BX287">
        <v>504</v>
      </c>
      <c r="BY287">
        <v>2024</v>
      </c>
      <c r="CB287">
        <v>504</v>
      </c>
      <c r="CC287">
        <v>2024</v>
      </c>
      <c r="CD287">
        <v>45723</v>
      </c>
      <c r="CE287">
        <v>22164</v>
      </c>
      <c r="CH287">
        <v>-13928</v>
      </c>
      <c r="CI287">
        <v>-3452</v>
      </c>
      <c r="CN287">
        <v>21615</v>
      </c>
      <c r="CO287">
        <v>9268</v>
      </c>
      <c r="CP287">
        <v>3746</v>
      </c>
      <c r="CQ287">
        <v>1345</v>
      </c>
      <c r="CR287">
        <v>3941</v>
      </c>
      <c r="CS287">
        <v>4471</v>
      </c>
      <c r="CT287">
        <v>-598</v>
      </c>
      <c r="CU287">
        <v>-451</v>
      </c>
      <c r="CV287">
        <v>3343</v>
      </c>
      <c r="CW287">
        <v>4020</v>
      </c>
      <c r="CX287">
        <v>598</v>
      </c>
      <c r="CY287">
        <v>451</v>
      </c>
      <c r="DB287">
        <v>3343</v>
      </c>
      <c r="DC287">
        <v>4020</v>
      </c>
      <c r="DD287">
        <v>29</v>
      </c>
      <c r="DF287">
        <v>13957</v>
      </c>
      <c r="DG287">
        <v>3452</v>
      </c>
      <c r="DH287">
        <v>-13928</v>
      </c>
      <c r="DI287">
        <v>-3452</v>
      </c>
      <c r="DJ287">
        <v>10500</v>
      </c>
      <c r="DK287">
        <v>1147</v>
      </c>
      <c r="DL287">
        <v>11647</v>
      </c>
      <c r="DM287">
        <v>0</v>
      </c>
      <c r="DN287">
        <v>3953</v>
      </c>
      <c r="DO287">
        <v>3953</v>
      </c>
      <c r="DP287">
        <v>3579</v>
      </c>
      <c r="DQ287">
        <v>3579</v>
      </c>
      <c r="DR287">
        <v>10500</v>
      </c>
      <c r="DS287">
        <v>5100</v>
      </c>
      <c r="DT287">
        <v>15600</v>
      </c>
      <c r="DU287">
        <v>0</v>
      </c>
      <c r="DV287">
        <v>3579</v>
      </c>
      <c r="DW287">
        <v>3579</v>
      </c>
      <c r="DX287">
        <v>10500</v>
      </c>
      <c r="DY287">
        <v>8680</v>
      </c>
      <c r="DZ287">
        <v>19180</v>
      </c>
      <c r="EY287">
        <v>19180</v>
      </c>
      <c r="EZ287">
        <v>15600</v>
      </c>
      <c r="FA287">
        <v>46951</v>
      </c>
      <c r="FB287">
        <v>300</v>
      </c>
      <c r="FC287">
        <v>26</v>
      </c>
      <c r="FD287">
        <v>326</v>
      </c>
      <c r="FG287">
        <v>24651</v>
      </c>
      <c r="FH287">
        <v>9618</v>
      </c>
      <c r="FI287">
        <v>29830</v>
      </c>
      <c r="FJ287">
        <v>10539</v>
      </c>
      <c r="FK287">
        <v>13401</v>
      </c>
      <c r="FL287">
        <v>3661</v>
      </c>
      <c r="FM287">
        <v>772</v>
      </c>
      <c r="FN287">
        <v>405</v>
      </c>
      <c r="FO287">
        <v>4</v>
      </c>
      <c r="FS287">
        <v>29030</v>
      </c>
      <c r="FT287">
        <v>1439</v>
      </c>
      <c r="FU287">
        <v>-16015</v>
      </c>
      <c r="FV287">
        <v>2387</v>
      </c>
      <c r="GC287">
        <v>800</v>
      </c>
      <c r="GD287">
        <v>9100</v>
      </c>
      <c r="GE287">
        <v>17121</v>
      </c>
      <c r="GF287">
        <v>-10239</v>
      </c>
      <c r="GG287">
        <v>1106</v>
      </c>
      <c r="GH287">
        <v>-7852</v>
      </c>
      <c r="GI287">
        <v>576</v>
      </c>
      <c r="GJ287">
        <v>8428</v>
      </c>
      <c r="GK287">
        <v>1682</v>
      </c>
      <c r="GL287">
        <v>576</v>
      </c>
      <c r="GM287">
        <v>0</v>
      </c>
      <c r="GN287">
        <v>0</v>
      </c>
      <c r="HK287">
        <v>22300</v>
      </c>
      <c r="HL287">
        <v>300</v>
      </c>
    </row>
    <row r="288" spans="1:311">
      <c r="A288" t="s">
        <v>15664</v>
      </c>
      <c r="B288">
        <v>7203382407</v>
      </c>
      <c r="C288" t="s">
        <v>8194</v>
      </c>
      <c r="D288" t="s">
        <v>15665</v>
      </c>
      <c r="E288">
        <v>18503366</v>
      </c>
      <c r="F288" t="s">
        <v>8673</v>
      </c>
      <c r="G288" t="s">
        <v>3936</v>
      </c>
      <c r="H288" t="s">
        <v>3931</v>
      </c>
      <c r="I288" t="s">
        <v>3932</v>
      </c>
      <c r="X288">
        <v>25686</v>
      </c>
      <c r="Y288">
        <v>45518</v>
      </c>
      <c r="AD288">
        <v>25686</v>
      </c>
      <c r="AE288">
        <v>45518</v>
      </c>
      <c r="AF288">
        <v>6995</v>
      </c>
      <c r="AG288">
        <v>8775</v>
      </c>
      <c r="AL288">
        <v>49481</v>
      </c>
      <c r="AM288">
        <v>59384</v>
      </c>
      <c r="AN288">
        <v>7335</v>
      </c>
      <c r="AO288">
        <v>10480</v>
      </c>
      <c r="AP288">
        <v>2352</v>
      </c>
      <c r="AQ288">
        <v>2057</v>
      </c>
      <c r="AR288">
        <v>0</v>
      </c>
      <c r="AS288">
        <v>57</v>
      </c>
      <c r="AT288">
        <v>66163</v>
      </c>
      <c r="AU288">
        <v>80753</v>
      </c>
      <c r="AV288">
        <v>10</v>
      </c>
      <c r="AW288">
        <v>10</v>
      </c>
      <c r="BF288">
        <v>18458</v>
      </c>
      <c r="BG288">
        <v>12990</v>
      </c>
      <c r="BH288">
        <v>18468</v>
      </c>
      <c r="BI288">
        <v>13000</v>
      </c>
      <c r="BL288">
        <v>0</v>
      </c>
      <c r="BM288">
        <v>206</v>
      </c>
      <c r="BT288">
        <v>0</v>
      </c>
      <c r="BU288">
        <v>206</v>
      </c>
      <c r="BV288">
        <v>0</v>
      </c>
      <c r="BX288">
        <v>33293</v>
      </c>
      <c r="BY288">
        <v>21990</v>
      </c>
      <c r="BZ288">
        <v>40088</v>
      </c>
      <c r="CA288">
        <v>91075</v>
      </c>
      <c r="CB288">
        <v>73381</v>
      </c>
      <c r="CC288">
        <v>113065</v>
      </c>
      <c r="CD288">
        <v>91849</v>
      </c>
      <c r="CE288">
        <v>126271</v>
      </c>
      <c r="CF288">
        <v>35545</v>
      </c>
      <c r="CG288">
        <v>34638</v>
      </c>
      <c r="CH288">
        <v>-34296</v>
      </c>
      <c r="CI288">
        <v>-28677</v>
      </c>
      <c r="CJ288">
        <v>15051</v>
      </c>
      <c r="CK288">
        <v>19699</v>
      </c>
      <c r="CL288">
        <v>19</v>
      </c>
      <c r="CM288">
        <v>2053</v>
      </c>
      <c r="CN288">
        <v>51635</v>
      </c>
      <c r="CO288">
        <v>1522</v>
      </c>
      <c r="CP288">
        <v>3676</v>
      </c>
      <c r="CQ288">
        <v>1073</v>
      </c>
      <c r="CR288">
        <v>28695</v>
      </c>
      <c r="CS288">
        <v>-10582</v>
      </c>
      <c r="CT288">
        <v>-476</v>
      </c>
      <c r="CU288">
        <v>-976</v>
      </c>
      <c r="CV288">
        <v>5467</v>
      </c>
      <c r="CW288">
        <v>-11558</v>
      </c>
      <c r="CX288">
        <v>476</v>
      </c>
      <c r="CY288">
        <v>976</v>
      </c>
      <c r="DB288">
        <v>5467</v>
      </c>
      <c r="DC288">
        <v>-11558</v>
      </c>
      <c r="DD288">
        <v>6180</v>
      </c>
      <c r="DE288">
        <v>28787</v>
      </c>
      <c r="DF288">
        <v>4931</v>
      </c>
      <c r="DG288">
        <v>22826</v>
      </c>
      <c r="DH288">
        <v>1249</v>
      </c>
      <c r="DI288">
        <v>5961</v>
      </c>
      <c r="GO288">
        <v>-22752</v>
      </c>
    </row>
    <row r="289" spans="1:252">
      <c r="A289" t="s">
        <v>15666</v>
      </c>
      <c r="B289">
        <v>2634105423</v>
      </c>
      <c r="C289" t="s">
        <v>4176</v>
      </c>
      <c r="D289" t="s">
        <v>15667</v>
      </c>
      <c r="E289">
        <v>17873469</v>
      </c>
      <c r="G289" t="s">
        <v>3936</v>
      </c>
      <c r="H289" t="s">
        <v>3931</v>
      </c>
      <c r="I289" t="s">
        <v>3932</v>
      </c>
      <c r="T289">
        <v>0</v>
      </c>
      <c r="U289">
        <v>15</v>
      </c>
      <c r="AD289">
        <v>0</v>
      </c>
      <c r="AE289">
        <v>15</v>
      </c>
      <c r="AF289">
        <v>0</v>
      </c>
      <c r="AL289">
        <v>124</v>
      </c>
      <c r="AM289">
        <v>30</v>
      </c>
      <c r="AN289">
        <v>13368</v>
      </c>
      <c r="AO289">
        <v>13970</v>
      </c>
      <c r="AP289">
        <v>385</v>
      </c>
      <c r="AQ289">
        <v>78</v>
      </c>
      <c r="AR289">
        <v>82</v>
      </c>
      <c r="AS289">
        <v>123</v>
      </c>
      <c r="AT289">
        <v>13959</v>
      </c>
      <c r="AU289">
        <v>14200</v>
      </c>
      <c r="AV289">
        <v>10010</v>
      </c>
      <c r="AW289">
        <v>10010</v>
      </c>
      <c r="BF289">
        <v>3159</v>
      </c>
      <c r="BG289">
        <v>1941</v>
      </c>
      <c r="BH289">
        <v>13169</v>
      </c>
      <c r="BI289">
        <v>11951</v>
      </c>
      <c r="BL289">
        <v>650</v>
      </c>
      <c r="BM289">
        <v>2145</v>
      </c>
      <c r="BT289">
        <v>650</v>
      </c>
      <c r="BU289">
        <v>2145</v>
      </c>
      <c r="BX289">
        <v>140</v>
      </c>
      <c r="BY289">
        <v>118</v>
      </c>
      <c r="CB289">
        <v>140</v>
      </c>
      <c r="CC289">
        <v>118</v>
      </c>
      <c r="CD289">
        <v>13959</v>
      </c>
      <c r="CE289">
        <v>14215</v>
      </c>
      <c r="CF289">
        <v>1815</v>
      </c>
      <c r="CG289">
        <v>2290</v>
      </c>
      <c r="CH289">
        <v>-1815</v>
      </c>
      <c r="CI289">
        <v>-2290</v>
      </c>
      <c r="CN289">
        <v>3902</v>
      </c>
      <c r="CO289">
        <v>5261</v>
      </c>
      <c r="CP289">
        <v>714</v>
      </c>
      <c r="CQ289">
        <v>789</v>
      </c>
      <c r="CR289">
        <v>1373</v>
      </c>
      <c r="CS289">
        <v>2182</v>
      </c>
      <c r="CT289">
        <v>-155</v>
      </c>
      <c r="CU289">
        <v>-283</v>
      </c>
      <c r="CV289">
        <v>1218</v>
      </c>
      <c r="CW289">
        <v>1899</v>
      </c>
      <c r="CX289">
        <v>155</v>
      </c>
      <c r="CY289">
        <v>283</v>
      </c>
      <c r="DB289">
        <v>1218</v>
      </c>
      <c r="DC289">
        <v>1899</v>
      </c>
    </row>
    <row r="290" spans="1:252">
      <c r="A290" t="s">
        <v>15668</v>
      </c>
      <c r="B290">
        <v>7327093648</v>
      </c>
      <c r="C290" t="s">
        <v>8677</v>
      </c>
      <c r="D290" t="s">
        <v>15669</v>
      </c>
      <c r="E290">
        <v>19286568</v>
      </c>
      <c r="F290" t="s">
        <v>8679</v>
      </c>
      <c r="G290" t="s">
        <v>3936</v>
      </c>
      <c r="H290" t="s">
        <v>3931</v>
      </c>
      <c r="I290" t="s">
        <v>3932</v>
      </c>
      <c r="AL290">
        <v>255505</v>
      </c>
      <c r="AM290">
        <v>123018</v>
      </c>
      <c r="AP290">
        <v>7050</v>
      </c>
      <c r="AQ290">
        <v>6354</v>
      </c>
      <c r="BH290">
        <v>82834</v>
      </c>
      <c r="BI290">
        <v>33507</v>
      </c>
      <c r="BL290">
        <v>137695</v>
      </c>
      <c r="BM290">
        <v>82455</v>
      </c>
      <c r="BV290">
        <v>471</v>
      </c>
      <c r="BW290">
        <v>11597</v>
      </c>
      <c r="BX290">
        <v>41555</v>
      </c>
      <c r="BY290">
        <v>1813</v>
      </c>
      <c r="CD290">
        <v>262555</v>
      </c>
      <c r="CE290">
        <v>129372</v>
      </c>
      <c r="CN290">
        <v>156494</v>
      </c>
      <c r="CO290">
        <v>80845</v>
      </c>
      <c r="CP290">
        <v>38598</v>
      </c>
      <c r="CQ290">
        <v>25400</v>
      </c>
      <c r="CT290">
        <v>1381</v>
      </c>
      <c r="CU290">
        <v>4807</v>
      </c>
      <c r="CV290">
        <v>49328</v>
      </c>
      <c r="CW290">
        <v>18453</v>
      </c>
      <c r="DF290">
        <v>67187</v>
      </c>
      <c r="DG290">
        <v>32185</v>
      </c>
      <c r="GG290">
        <v>0</v>
      </c>
      <c r="GI290">
        <v>0</v>
      </c>
      <c r="GK290">
        <v>0</v>
      </c>
    </row>
    <row r="291" spans="1:252">
      <c r="A291" t="s">
        <v>15670</v>
      </c>
      <c r="B291">
        <v>2311284630</v>
      </c>
      <c r="C291" t="s">
        <v>8416</v>
      </c>
      <c r="D291" t="s">
        <v>15671</v>
      </c>
      <c r="E291">
        <v>18005286</v>
      </c>
      <c r="F291" t="s">
        <v>8681</v>
      </c>
      <c r="G291" t="s">
        <v>3936</v>
      </c>
      <c r="H291" t="s">
        <v>3931</v>
      </c>
      <c r="I291" t="s">
        <v>3932</v>
      </c>
      <c r="T291">
        <v>4854</v>
      </c>
      <c r="U291">
        <v>8684</v>
      </c>
      <c r="AF291">
        <v>176</v>
      </c>
      <c r="AG291">
        <v>248</v>
      </c>
      <c r="AL291">
        <v>10992</v>
      </c>
      <c r="AM291">
        <v>10609</v>
      </c>
      <c r="AP291">
        <v>1816</v>
      </c>
      <c r="AQ291">
        <v>337</v>
      </c>
      <c r="BH291">
        <v>15396</v>
      </c>
      <c r="BI291">
        <v>18457</v>
      </c>
      <c r="BV291">
        <v>410</v>
      </c>
      <c r="BW291">
        <v>410</v>
      </c>
      <c r="BX291">
        <v>2032</v>
      </c>
      <c r="BY291">
        <v>1011</v>
      </c>
      <c r="CD291">
        <v>17838</v>
      </c>
      <c r="CE291">
        <v>19878</v>
      </c>
      <c r="CN291">
        <v>7471</v>
      </c>
      <c r="CO291">
        <v>15985</v>
      </c>
      <c r="CP291">
        <v>35</v>
      </c>
      <c r="CQ291">
        <v>49</v>
      </c>
      <c r="CT291">
        <v>251</v>
      </c>
      <c r="CU291">
        <v>231</v>
      </c>
      <c r="CV291">
        <v>-3061</v>
      </c>
      <c r="CW291">
        <v>8018</v>
      </c>
      <c r="DF291">
        <v>10246</v>
      </c>
      <c r="DG291">
        <v>7687</v>
      </c>
    </row>
    <row r="292" spans="1:252">
      <c r="A292" t="s">
        <v>15672</v>
      </c>
      <c r="B292">
        <v>2130213500</v>
      </c>
      <c r="C292" t="s">
        <v>3999</v>
      </c>
      <c r="D292" t="s">
        <v>15673</v>
      </c>
      <c r="E292">
        <v>19194302</v>
      </c>
      <c r="F292" t="s">
        <v>4000</v>
      </c>
      <c r="G292" t="s">
        <v>3936</v>
      </c>
      <c r="H292" t="s">
        <v>3931</v>
      </c>
      <c r="I292" t="s">
        <v>3932</v>
      </c>
      <c r="X292">
        <v>0</v>
      </c>
      <c r="Y292">
        <v>3</v>
      </c>
      <c r="AL292">
        <v>2072800</v>
      </c>
      <c r="AM292">
        <v>1549097</v>
      </c>
      <c r="AP292">
        <v>1617</v>
      </c>
      <c r="AQ292">
        <v>1549</v>
      </c>
      <c r="BH292">
        <v>34429</v>
      </c>
      <c r="BI292">
        <v>17741</v>
      </c>
      <c r="BL292">
        <v>0</v>
      </c>
      <c r="BR292">
        <v>2026173</v>
      </c>
      <c r="BS292">
        <v>1523690</v>
      </c>
      <c r="BV292">
        <v>8185</v>
      </c>
      <c r="BW292">
        <v>8785</v>
      </c>
      <c r="BX292">
        <v>5630</v>
      </c>
      <c r="BY292">
        <v>433</v>
      </c>
      <c r="CD292">
        <v>2074417</v>
      </c>
      <c r="CE292">
        <v>1550649</v>
      </c>
      <c r="CN292">
        <v>26468</v>
      </c>
      <c r="CO292">
        <v>19238</v>
      </c>
      <c r="CP292">
        <v>2218</v>
      </c>
      <c r="CQ292">
        <v>1987</v>
      </c>
      <c r="CT292">
        <v>1130</v>
      </c>
      <c r="CV292">
        <v>16688</v>
      </c>
      <c r="CW292">
        <v>14764</v>
      </c>
      <c r="DF292">
        <v>6432</v>
      </c>
      <c r="DG292">
        <v>2487</v>
      </c>
    </row>
    <row r="293" spans="1:252">
      <c r="A293" t="s">
        <v>15674</v>
      </c>
      <c r="B293">
        <v>4205384683</v>
      </c>
      <c r="C293" t="s">
        <v>8598</v>
      </c>
      <c r="D293" t="s">
        <v>2014</v>
      </c>
      <c r="E293">
        <v>19424503</v>
      </c>
      <c r="F293" t="s">
        <v>8683</v>
      </c>
      <c r="G293" t="s">
        <v>3936</v>
      </c>
      <c r="H293" t="s">
        <v>3931</v>
      </c>
      <c r="I293" t="s">
        <v>3932</v>
      </c>
      <c r="X293">
        <v>10000</v>
      </c>
      <c r="Y293">
        <v>10000</v>
      </c>
      <c r="AD293">
        <v>10000</v>
      </c>
      <c r="AE293">
        <v>10000</v>
      </c>
      <c r="AP293">
        <v>1767</v>
      </c>
      <c r="AQ293">
        <v>1212</v>
      </c>
      <c r="AT293">
        <v>1767</v>
      </c>
      <c r="AU293">
        <v>1212</v>
      </c>
      <c r="AV293">
        <v>10</v>
      </c>
      <c r="AW293">
        <v>10</v>
      </c>
      <c r="BB293">
        <v>10000</v>
      </c>
      <c r="BC293">
        <v>10000</v>
      </c>
      <c r="BF293">
        <v>1757</v>
      </c>
      <c r="BG293">
        <v>1202</v>
      </c>
      <c r="BH293">
        <v>11767</v>
      </c>
      <c r="BI293">
        <v>11212</v>
      </c>
      <c r="CD293">
        <v>11767</v>
      </c>
      <c r="CE293">
        <v>11212</v>
      </c>
      <c r="CH293">
        <v>719</v>
      </c>
      <c r="CI293">
        <v>1331</v>
      </c>
      <c r="CR293">
        <v>719</v>
      </c>
      <c r="CS293">
        <v>1331</v>
      </c>
      <c r="CT293">
        <v>-164</v>
      </c>
      <c r="CU293">
        <v>-129</v>
      </c>
      <c r="CV293">
        <v>555</v>
      </c>
      <c r="CW293">
        <v>1202</v>
      </c>
      <c r="DB293">
        <v>555</v>
      </c>
      <c r="DC293">
        <v>1202</v>
      </c>
      <c r="DD293">
        <v>3340</v>
      </c>
      <c r="DE293">
        <v>2151</v>
      </c>
      <c r="DH293">
        <v>3340</v>
      </c>
      <c r="DI293">
        <v>2151</v>
      </c>
      <c r="EY293">
        <v>11767</v>
      </c>
      <c r="EZ293">
        <v>11212</v>
      </c>
      <c r="GG293">
        <v>0</v>
      </c>
      <c r="GI293">
        <v>0</v>
      </c>
      <c r="GK293">
        <v>0</v>
      </c>
      <c r="GM293">
        <v>0</v>
      </c>
      <c r="GN293">
        <v>0</v>
      </c>
      <c r="IH293">
        <v>2621</v>
      </c>
      <c r="II293">
        <v>820</v>
      </c>
    </row>
    <row r="294" spans="1:252">
      <c r="A294" t="s">
        <v>15675</v>
      </c>
      <c r="B294">
        <v>1215217189</v>
      </c>
      <c r="C294" t="s">
        <v>8685</v>
      </c>
      <c r="D294" t="s">
        <v>2021</v>
      </c>
      <c r="E294">
        <v>17174409</v>
      </c>
      <c r="F294" t="s">
        <v>8686</v>
      </c>
      <c r="G294" t="s">
        <v>3936</v>
      </c>
      <c r="H294" t="s">
        <v>3931</v>
      </c>
      <c r="I294" t="s">
        <v>3932</v>
      </c>
      <c r="L294">
        <v>182</v>
      </c>
      <c r="M294">
        <v>207</v>
      </c>
      <c r="T294">
        <v>20</v>
      </c>
      <c r="U294">
        <v>40</v>
      </c>
      <c r="X294">
        <v>0</v>
      </c>
      <c r="AD294">
        <v>202</v>
      </c>
      <c r="AE294">
        <v>247</v>
      </c>
      <c r="AF294">
        <v>0</v>
      </c>
      <c r="AL294">
        <v>134769</v>
      </c>
      <c r="AM294">
        <v>101541</v>
      </c>
      <c r="AP294">
        <v>2171</v>
      </c>
      <c r="AQ294">
        <v>5350</v>
      </c>
      <c r="AR294">
        <v>0</v>
      </c>
      <c r="AS294">
        <v>3</v>
      </c>
      <c r="AT294">
        <v>136940</v>
      </c>
      <c r="AU294">
        <v>106894</v>
      </c>
      <c r="AV294">
        <v>10</v>
      </c>
      <c r="AW294">
        <v>10</v>
      </c>
      <c r="BF294">
        <v>136754</v>
      </c>
      <c r="BG294">
        <v>106680</v>
      </c>
      <c r="BH294">
        <v>136764</v>
      </c>
      <c r="BI294">
        <v>106690</v>
      </c>
      <c r="BL294">
        <v>0</v>
      </c>
      <c r="BT294">
        <v>0</v>
      </c>
      <c r="BU294">
        <v>0</v>
      </c>
      <c r="BX294">
        <v>378</v>
      </c>
      <c r="BY294">
        <v>451</v>
      </c>
      <c r="CB294">
        <v>378</v>
      </c>
      <c r="CC294">
        <v>451</v>
      </c>
      <c r="CD294">
        <v>137142</v>
      </c>
      <c r="CE294">
        <v>107141</v>
      </c>
      <c r="CH294">
        <v>55775</v>
      </c>
      <c r="CI294">
        <v>73588</v>
      </c>
      <c r="CP294">
        <v>1101</v>
      </c>
      <c r="CQ294">
        <v>1153</v>
      </c>
      <c r="CR294">
        <v>54674</v>
      </c>
      <c r="CS294">
        <v>72435</v>
      </c>
      <c r="CV294">
        <v>53369</v>
      </c>
      <c r="CW294">
        <v>70592</v>
      </c>
      <c r="DB294">
        <v>53369</v>
      </c>
      <c r="DC294">
        <v>70592</v>
      </c>
      <c r="DD294">
        <v>57411</v>
      </c>
      <c r="DE294">
        <v>75284</v>
      </c>
      <c r="DF294">
        <v>1636</v>
      </c>
      <c r="DG294">
        <v>1696</v>
      </c>
      <c r="DH294">
        <v>55775</v>
      </c>
      <c r="DI294">
        <v>73588</v>
      </c>
      <c r="GO294">
        <v>-1305</v>
      </c>
      <c r="GP294">
        <v>-1843</v>
      </c>
    </row>
    <row r="295" spans="1:252">
      <c r="A295" t="s">
        <v>15676</v>
      </c>
      <c r="B295">
        <v>7717795970</v>
      </c>
      <c r="C295" t="s">
        <v>4017</v>
      </c>
      <c r="D295" t="s">
        <v>2028</v>
      </c>
      <c r="E295">
        <v>17044292</v>
      </c>
      <c r="F295" t="s">
        <v>8688</v>
      </c>
      <c r="G295" t="s">
        <v>3936</v>
      </c>
      <c r="H295" t="s">
        <v>3931</v>
      </c>
      <c r="I295" t="s">
        <v>3932</v>
      </c>
      <c r="L295">
        <v>11300</v>
      </c>
      <c r="M295">
        <v>14535</v>
      </c>
      <c r="T295">
        <v>0</v>
      </c>
      <c r="U295">
        <v>17</v>
      </c>
      <c r="X295">
        <v>135000</v>
      </c>
      <c r="Y295">
        <v>135000</v>
      </c>
      <c r="AB295">
        <v>1456</v>
      </c>
      <c r="AC295">
        <v>2052</v>
      </c>
      <c r="AD295">
        <v>147756</v>
      </c>
      <c r="AE295">
        <v>151604</v>
      </c>
      <c r="AF295">
        <v>210</v>
      </c>
      <c r="AG295">
        <v>298</v>
      </c>
      <c r="AL295">
        <v>29811</v>
      </c>
      <c r="AM295">
        <v>14752</v>
      </c>
      <c r="AN295">
        <v>126801</v>
      </c>
      <c r="AO295">
        <v>38855</v>
      </c>
      <c r="AP295">
        <v>2596</v>
      </c>
      <c r="AQ295">
        <v>5671</v>
      </c>
      <c r="AR295">
        <v>27</v>
      </c>
      <c r="AS295">
        <v>20</v>
      </c>
      <c r="AT295">
        <v>159445</v>
      </c>
      <c r="AU295">
        <v>59596</v>
      </c>
      <c r="AV295">
        <v>4000</v>
      </c>
      <c r="AW295">
        <v>4000</v>
      </c>
      <c r="BF295">
        <v>251388</v>
      </c>
      <c r="BG295">
        <v>102036</v>
      </c>
      <c r="BH295">
        <v>255388</v>
      </c>
      <c r="BI295">
        <v>106036</v>
      </c>
      <c r="BL295">
        <v>41518</v>
      </c>
      <c r="BM295">
        <v>95358</v>
      </c>
      <c r="BP295">
        <v>758</v>
      </c>
      <c r="BQ295">
        <v>674</v>
      </c>
      <c r="BT295">
        <v>41518</v>
      </c>
      <c r="BU295">
        <v>95358</v>
      </c>
      <c r="BV295">
        <v>6653</v>
      </c>
      <c r="BW295">
        <v>4917</v>
      </c>
      <c r="BX295">
        <v>2884</v>
      </c>
      <c r="BY295">
        <v>4215</v>
      </c>
      <c r="CB295">
        <v>10295</v>
      </c>
      <c r="CC295">
        <v>9806</v>
      </c>
      <c r="CD295">
        <v>307201</v>
      </c>
      <c r="CE295">
        <v>211200</v>
      </c>
      <c r="CH295">
        <v>-1759</v>
      </c>
      <c r="CI295">
        <v>10994</v>
      </c>
      <c r="CJ295">
        <v>7613</v>
      </c>
      <c r="CK295">
        <v>2788</v>
      </c>
      <c r="CL295">
        <v>12156</v>
      </c>
      <c r="CM295">
        <v>5676</v>
      </c>
      <c r="CN295">
        <v>15529</v>
      </c>
      <c r="CO295">
        <v>55048</v>
      </c>
      <c r="CP295">
        <v>3944</v>
      </c>
      <c r="CQ295">
        <v>22995</v>
      </c>
      <c r="CR295">
        <v>152533</v>
      </c>
      <c r="CS295">
        <v>40159</v>
      </c>
      <c r="CT295">
        <v>-3181</v>
      </c>
      <c r="CU295">
        <v>-3819</v>
      </c>
      <c r="CV295">
        <v>149352</v>
      </c>
      <c r="CW295">
        <v>36340</v>
      </c>
      <c r="CX295">
        <v>0</v>
      </c>
      <c r="CY295">
        <v>3819</v>
      </c>
      <c r="DB295">
        <v>149352</v>
      </c>
      <c r="DC295">
        <v>36340</v>
      </c>
      <c r="DD295">
        <v>90524</v>
      </c>
      <c r="DE295">
        <v>75670</v>
      </c>
      <c r="DF295">
        <v>92283</v>
      </c>
      <c r="DG295">
        <v>64676</v>
      </c>
      <c r="DH295">
        <v>-1759</v>
      </c>
      <c r="DI295">
        <v>10994</v>
      </c>
      <c r="DJ295">
        <v>4000</v>
      </c>
      <c r="DK295">
        <v>65696</v>
      </c>
      <c r="DL295">
        <v>69696</v>
      </c>
      <c r="DM295">
        <v>0</v>
      </c>
      <c r="DN295">
        <v>36340</v>
      </c>
      <c r="DO295">
        <v>36340</v>
      </c>
      <c r="DP295">
        <v>2102</v>
      </c>
      <c r="DQ295">
        <v>2102</v>
      </c>
      <c r="DR295">
        <v>4000</v>
      </c>
      <c r="DS295">
        <v>102036</v>
      </c>
      <c r="DT295">
        <v>106036</v>
      </c>
      <c r="DU295">
        <v>0</v>
      </c>
      <c r="DV295">
        <v>149352</v>
      </c>
      <c r="DW295">
        <v>149352</v>
      </c>
      <c r="DX295">
        <v>4000</v>
      </c>
      <c r="DY295">
        <v>251388</v>
      </c>
      <c r="DZ295">
        <v>255388</v>
      </c>
      <c r="EA295">
        <v>36340</v>
      </c>
      <c r="EB295">
        <v>0</v>
      </c>
      <c r="EC295">
        <v>102036</v>
      </c>
      <c r="EG295">
        <v>36340</v>
      </c>
      <c r="EH295">
        <v>0</v>
      </c>
      <c r="EI295">
        <v>102036</v>
      </c>
      <c r="EJ295">
        <v>36340</v>
      </c>
      <c r="EK295">
        <v>0</v>
      </c>
      <c r="EL295">
        <v>102036</v>
      </c>
      <c r="EP295">
        <v>36340</v>
      </c>
      <c r="EQ295">
        <v>0</v>
      </c>
      <c r="ER295">
        <v>102036</v>
      </c>
      <c r="EY295">
        <v>255388</v>
      </c>
      <c r="EZ295">
        <v>106036</v>
      </c>
      <c r="FA295">
        <v>113669</v>
      </c>
      <c r="FB295">
        <v>98316</v>
      </c>
      <c r="FG295">
        <v>65</v>
      </c>
      <c r="FH295">
        <v>159</v>
      </c>
      <c r="FI295">
        <v>23605</v>
      </c>
      <c r="FJ295">
        <v>2958</v>
      </c>
      <c r="FK295">
        <v>37956</v>
      </c>
      <c r="FL295">
        <v>37971</v>
      </c>
      <c r="FM295">
        <v>47738</v>
      </c>
      <c r="FN295">
        <v>38289</v>
      </c>
      <c r="FO295">
        <v>2560</v>
      </c>
      <c r="FP295">
        <v>680</v>
      </c>
      <c r="FQ295">
        <v>4064</v>
      </c>
      <c r="FR295">
        <v>2363</v>
      </c>
      <c r="FS295">
        <v>0</v>
      </c>
      <c r="FT295">
        <v>2803</v>
      </c>
      <c r="FU295">
        <v>-4649</v>
      </c>
      <c r="FV295">
        <v>-10202</v>
      </c>
      <c r="GA295">
        <v>-88490</v>
      </c>
      <c r="GB295">
        <v>-83145</v>
      </c>
      <c r="GC295">
        <v>23605</v>
      </c>
      <c r="GD295">
        <v>2958</v>
      </c>
      <c r="GE295">
        <v>90064</v>
      </c>
      <c r="GF295">
        <v>95358</v>
      </c>
      <c r="GG295">
        <v>-3075</v>
      </c>
      <c r="GH295">
        <v>2011</v>
      </c>
      <c r="GI295">
        <v>5671</v>
      </c>
      <c r="GJ295">
        <v>3660</v>
      </c>
      <c r="GK295">
        <v>2596</v>
      </c>
      <c r="GL295">
        <v>5671</v>
      </c>
      <c r="GM295">
        <v>0</v>
      </c>
      <c r="GN295">
        <v>0</v>
      </c>
      <c r="HF295">
        <v>74429</v>
      </c>
      <c r="HG295">
        <v>69753</v>
      </c>
      <c r="HH295">
        <v>0</v>
      </c>
      <c r="HI295">
        <v>88955</v>
      </c>
      <c r="HJ295">
        <v>59226</v>
      </c>
      <c r="HK295">
        <v>113669</v>
      </c>
      <c r="HL295">
        <v>98316</v>
      </c>
      <c r="HV295">
        <v>400</v>
      </c>
      <c r="HW295">
        <v>3348</v>
      </c>
      <c r="IB295">
        <v>110377</v>
      </c>
      <c r="IF295">
        <v>0</v>
      </c>
      <c r="IG295">
        <v>135000</v>
      </c>
      <c r="IR295">
        <v>147250</v>
      </c>
    </row>
    <row r="296" spans="1:252">
      <c r="A296" t="s">
        <v>15677</v>
      </c>
      <c r="B296">
        <v>3620014866</v>
      </c>
      <c r="C296" t="s">
        <v>8690</v>
      </c>
      <c r="D296" t="s">
        <v>15678</v>
      </c>
      <c r="E296">
        <v>19355422</v>
      </c>
      <c r="F296" t="s">
        <v>8691</v>
      </c>
      <c r="G296" t="s">
        <v>3936</v>
      </c>
      <c r="H296" t="s">
        <v>3931</v>
      </c>
      <c r="I296" t="s">
        <v>3932</v>
      </c>
      <c r="AF296">
        <v>0</v>
      </c>
      <c r="AL296">
        <v>193499</v>
      </c>
      <c r="AM296">
        <v>86577</v>
      </c>
      <c r="AP296">
        <v>5124</v>
      </c>
      <c r="AQ296">
        <v>790</v>
      </c>
      <c r="AT296">
        <v>198623</v>
      </c>
      <c r="AU296">
        <v>87367</v>
      </c>
      <c r="AV296">
        <v>10</v>
      </c>
      <c r="AW296">
        <v>10</v>
      </c>
      <c r="BB296">
        <v>0</v>
      </c>
      <c r="BC296">
        <v>10500</v>
      </c>
      <c r="BF296">
        <v>196114</v>
      </c>
      <c r="BG296">
        <v>49507</v>
      </c>
      <c r="BH296">
        <v>196124</v>
      </c>
      <c r="BI296">
        <v>60017</v>
      </c>
      <c r="BL296">
        <v>0</v>
      </c>
      <c r="BT296">
        <v>0</v>
      </c>
      <c r="BU296">
        <v>0</v>
      </c>
      <c r="BX296">
        <v>2499</v>
      </c>
      <c r="BY296">
        <v>27350</v>
      </c>
      <c r="CB296">
        <v>2499</v>
      </c>
      <c r="CC296">
        <v>27350</v>
      </c>
      <c r="CD296">
        <v>198623</v>
      </c>
      <c r="CE296">
        <v>87367</v>
      </c>
      <c r="CH296">
        <v>0</v>
      </c>
      <c r="CI296">
        <v>43950</v>
      </c>
      <c r="CR296">
        <v>0</v>
      </c>
      <c r="CS296">
        <v>43950</v>
      </c>
      <c r="CT296">
        <v>0</v>
      </c>
      <c r="CU296">
        <v>3504</v>
      </c>
      <c r="CV296">
        <v>0</v>
      </c>
      <c r="CW296">
        <v>47454</v>
      </c>
      <c r="DB296">
        <v>0</v>
      </c>
      <c r="DC296">
        <v>47454</v>
      </c>
      <c r="DD296">
        <v>0</v>
      </c>
      <c r="DE296">
        <v>64756</v>
      </c>
      <c r="DH296">
        <v>0</v>
      </c>
      <c r="DI296">
        <v>64756</v>
      </c>
      <c r="IH296">
        <v>0</v>
      </c>
      <c r="II296">
        <v>20806</v>
      </c>
    </row>
    <row r="297" spans="1:252">
      <c r="A297" t="s">
        <v>4109</v>
      </c>
      <c r="B297">
        <v>3906380188</v>
      </c>
      <c r="C297" t="s">
        <v>4110</v>
      </c>
      <c r="D297" t="s">
        <v>15679</v>
      </c>
      <c r="E297">
        <v>17060333</v>
      </c>
      <c r="F297" t="s">
        <v>4112</v>
      </c>
      <c r="G297" t="s">
        <v>3936</v>
      </c>
      <c r="H297" t="s">
        <v>3931</v>
      </c>
      <c r="I297" t="s">
        <v>3932</v>
      </c>
      <c r="AL297">
        <v>10020</v>
      </c>
      <c r="AM297">
        <v>10022</v>
      </c>
      <c r="AP297">
        <v>0</v>
      </c>
      <c r="AQ297">
        <v>36</v>
      </c>
      <c r="BH297">
        <v>9865</v>
      </c>
      <c r="BI297">
        <v>9941</v>
      </c>
      <c r="BL297">
        <v>75</v>
      </c>
      <c r="BM297">
        <v>75</v>
      </c>
      <c r="BX297">
        <v>80</v>
      </c>
      <c r="BY297">
        <v>42</v>
      </c>
      <c r="CD297">
        <v>10020</v>
      </c>
      <c r="CE297">
        <v>10058</v>
      </c>
      <c r="CN297">
        <v>19</v>
      </c>
      <c r="CP297">
        <v>20</v>
      </c>
      <c r="CQ297">
        <v>16</v>
      </c>
      <c r="CV297">
        <v>-77</v>
      </c>
      <c r="CW297">
        <v>-92</v>
      </c>
      <c r="DF297">
        <v>76</v>
      </c>
      <c r="DG297">
        <v>76</v>
      </c>
    </row>
    <row r="298" spans="1:252">
      <c r="A298" t="s">
        <v>15680</v>
      </c>
      <c r="B298">
        <v>6449096161</v>
      </c>
      <c r="C298" t="s">
        <v>8202</v>
      </c>
      <c r="D298" t="s">
        <v>15681</v>
      </c>
      <c r="E298">
        <v>18629987</v>
      </c>
      <c r="F298" t="s">
        <v>8692</v>
      </c>
      <c r="G298" t="s">
        <v>3936</v>
      </c>
      <c r="H298" t="s">
        <v>3931</v>
      </c>
      <c r="I298" t="s">
        <v>3932</v>
      </c>
      <c r="AL298">
        <v>31613</v>
      </c>
      <c r="AM298">
        <v>40979</v>
      </c>
      <c r="AP298">
        <v>16816</v>
      </c>
      <c r="AQ298">
        <v>5543</v>
      </c>
      <c r="BH298">
        <v>47760</v>
      </c>
      <c r="BI298">
        <v>45858</v>
      </c>
      <c r="BV298">
        <v>0</v>
      </c>
      <c r="BX298">
        <v>668</v>
      </c>
      <c r="BY298">
        <v>664</v>
      </c>
      <c r="CD298">
        <v>48429</v>
      </c>
      <c r="CE298">
        <v>46522</v>
      </c>
      <c r="CN298">
        <v>896</v>
      </c>
      <c r="CO298">
        <v>439</v>
      </c>
      <c r="CP298">
        <v>839</v>
      </c>
      <c r="CQ298">
        <v>1929</v>
      </c>
      <c r="CT298">
        <v>2134</v>
      </c>
      <c r="CU298">
        <v>2577</v>
      </c>
      <c r="CV298">
        <v>38343</v>
      </c>
      <c r="CW298">
        <v>42378</v>
      </c>
      <c r="DD298">
        <v>52023</v>
      </c>
      <c r="DE298">
        <v>52642</v>
      </c>
      <c r="DF298">
        <v>11603</v>
      </c>
      <c r="DG298">
        <v>6197</v>
      </c>
    </row>
    <row r="299" spans="1:252">
      <c r="A299" t="s">
        <v>8693</v>
      </c>
      <c r="B299">
        <v>3250532162</v>
      </c>
      <c r="C299" t="s">
        <v>8747</v>
      </c>
      <c r="D299" t="s">
        <v>15682</v>
      </c>
      <c r="E299">
        <v>17745326</v>
      </c>
      <c r="F299" t="s">
        <v>8694</v>
      </c>
      <c r="G299" t="s">
        <v>3936</v>
      </c>
      <c r="H299" t="s">
        <v>3931</v>
      </c>
      <c r="I299" t="s">
        <v>3932</v>
      </c>
      <c r="T299">
        <v>100</v>
      </c>
      <c r="U299">
        <v>162</v>
      </c>
      <c r="X299">
        <v>85</v>
      </c>
      <c r="AL299">
        <v>21020</v>
      </c>
      <c r="AM299">
        <v>76728</v>
      </c>
      <c r="AP299">
        <v>1955</v>
      </c>
      <c r="AQ299">
        <v>1326</v>
      </c>
      <c r="BH299">
        <v>18752</v>
      </c>
      <c r="BI299">
        <v>47203</v>
      </c>
      <c r="BL299">
        <v>4000</v>
      </c>
      <c r="BM299">
        <v>13000</v>
      </c>
      <c r="BV299">
        <v>133</v>
      </c>
      <c r="BW299">
        <v>6780</v>
      </c>
      <c r="BX299">
        <v>275</v>
      </c>
      <c r="BY299">
        <v>11233</v>
      </c>
      <c r="CD299">
        <v>23160</v>
      </c>
      <c r="CE299">
        <v>78216</v>
      </c>
      <c r="CL299">
        <v>549</v>
      </c>
      <c r="CM299">
        <v>1075</v>
      </c>
      <c r="CN299">
        <v>22701</v>
      </c>
      <c r="CO299">
        <v>24211</v>
      </c>
      <c r="CP299">
        <v>5806</v>
      </c>
      <c r="CQ299">
        <v>6240</v>
      </c>
      <c r="CT299">
        <v>7033</v>
      </c>
      <c r="CU299">
        <v>1470</v>
      </c>
      <c r="CV299">
        <v>-7392</v>
      </c>
      <c r="CW299">
        <v>26999</v>
      </c>
      <c r="DD299">
        <v>16005</v>
      </c>
      <c r="DE299">
        <v>159551</v>
      </c>
      <c r="DF299">
        <v>32710</v>
      </c>
      <c r="DG299">
        <v>147978</v>
      </c>
    </row>
    <row r="300" spans="1:252">
      <c r="A300" t="s">
        <v>8695</v>
      </c>
      <c r="B300">
        <v>5904379790</v>
      </c>
      <c r="C300" t="s">
        <v>8068</v>
      </c>
      <c r="D300" t="s">
        <v>15683</v>
      </c>
      <c r="E300">
        <v>18622209</v>
      </c>
      <c r="F300" t="s">
        <v>8697</v>
      </c>
      <c r="G300" t="s">
        <v>3936</v>
      </c>
      <c r="H300" t="s">
        <v>3931</v>
      </c>
      <c r="I300" t="s">
        <v>3932</v>
      </c>
      <c r="AL300">
        <v>22619</v>
      </c>
      <c r="AM300">
        <v>22808</v>
      </c>
      <c r="AP300">
        <v>280</v>
      </c>
      <c r="AQ300">
        <v>398</v>
      </c>
      <c r="BH300">
        <v>16716</v>
      </c>
      <c r="BI300">
        <v>13418</v>
      </c>
      <c r="BL300">
        <v>5149</v>
      </c>
      <c r="BM300">
        <v>9697</v>
      </c>
      <c r="BV300">
        <v>808</v>
      </c>
      <c r="BX300">
        <v>226</v>
      </c>
      <c r="BY300">
        <v>91</v>
      </c>
      <c r="CD300">
        <v>22899</v>
      </c>
      <c r="CE300">
        <v>23206</v>
      </c>
      <c r="CN300">
        <v>5077</v>
      </c>
      <c r="CO300">
        <v>2268</v>
      </c>
      <c r="CP300">
        <v>1156</v>
      </c>
      <c r="CQ300">
        <v>1018</v>
      </c>
      <c r="CT300">
        <v>228</v>
      </c>
      <c r="CU300">
        <v>116</v>
      </c>
      <c r="CV300">
        <v>3298</v>
      </c>
      <c r="CW300">
        <v>1034</v>
      </c>
      <c r="DF300">
        <v>395</v>
      </c>
      <c r="DG300">
        <v>100</v>
      </c>
    </row>
    <row r="301" spans="1:252">
      <c r="A301" t="s">
        <v>15684</v>
      </c>
      <c r="B301">
        <v>3444273894</v>
      </c>
      <c r="C301" t="s">
        <v>3958</v>
      </c>
      <c r="D301" t="s">
        <v>15685</v>
      </c>
      <c r="E301">
        <v>18757249</v>
      </c>
      <c r="F301" t="s">
        <v>8700</v>
      </c>
      <c r="G301" t="s">
        <v>3936</v>
      </c>
      <c r="H301" t="s">
        <v>3931</v>
      </c>
      <c r="I301" t="s">
        <v>3932</v>
      </c>
      <c r="L301">
        <v>1399</v>
      </c>
      <c r="M301">
        <v>153</v>
      </c>
      <c r="T301">
        <v>133</v>
      </c>
      <c r="U301">
        <v>167</v>
      </c>
      <c r="AD301">
        <v>1532</v>
      </c>
      <c r="AE301">
        <v>320</v>
      </c>
      <c r="AF301">
        <v>398</v>
      </c>
      <c r="AG301">
        <v>398</v>
      </c>
      <c r="AL301">
        <v>11812</v>
      </c>
      <c r="AM301">
        <v>7868</v>
      </c>
      <c r="AN301">
        <v>2395</v>
      </c>
      <c r="AO301">
        <v>3017</v>
      </c>
      <c r="AP301">
        <v>10201</v>
      </c>
      <c r="AQ301">
        <v>3074</v>
      </c>
      <c r="AR301">
        <v>0</v>
      </c>
      <c r="AS301">
        <v>15</v>
      </c>
      <c r="AT301">
        <v>24806</v>
      </c>
      <c r="AU301">
        <v>14372</v>
      </c>
      <c r="AV301">
        <v>10</v>
      </c>
      <c r="AW301">
        <v>10</v>
      </c>
      <c r="BF301">
        <v>14900</v>
      </c>
      <c r="BG301">
        <v>14372</v>
      </c>
      <c r="BH301">
        <v>14910</v>
      </c>
      <c r="BI301">
        <v>14382</v>
      </c>
      <c r="BL301">
        <v>9167</v>
      </c>
      <c r="BT301">
        <v>9167</v>
      </c>
      <c r="BU301">
        <v>0</v>
      </c>
      <c r="BV301">
        <v>800</v>
      </c>
      <c r="BX301">
        <v>1461</v>
      </c>
      <c r="BY301">
        <v>310</v>
      </c>
      <c r="CB301">
        <v>2261</v>
      </c>
      <c r="CC301">
        <v>310</v>
      </c>
      <c r="CD301">
        <v>26338</v>
      </c>
      <c r="CE301">
        <v>14692</v>
      </c>
      <c r="CH301">
        <v>2030</v>
      </c>
      <c r="CI301">
        <v>14131</v>
      </c>
      <c r="CL301">
        <v>424</v>
      </c>
      <c r="CN301">
        <v>2758</v>
      </c>
      <c r="CO301">
        <v>701</v>
      </c>
      <c r="CP301">
        <v>1123</v>
      </c>
      <c r="CQ301">
        <v>340</v>
      </c>
      <c r="CR301">
        <v>3241</v>
      </c>
      <c r="CS301">
        <v>14492</v>
      </c>
      <c r="CV301">
        <v>1528</v>
      </c>
      <c r="CW301">
        <v>13749</v>
      </c>
      <c r="DB301">
        <v>1528</v>
      </c>
      <c r="DC301">
        <v>13749</v>
      </c>
      <c r="DD301">
        <v>52574</v>
      </c>
      <c r="DE301">
        <v>21508</v>
      </c>
      <c r="DF301">
        <v>50544</v>
      </c>
      <c r="DG301">
        <v>7377</v>
      </c>
      <c r="DH301">
        <v>2030</v>
      </c>
      <c r="DI301">
        <v>14131</v>
      </c>
      <c r="GO301">
        <v>-1713</v>
      </c>
      <c r="GP301">
        <v>-743</v>
      </c>
    </row>
    <row r="302" spans="1:252">
      <c r="A302" t="s">
        <v>15686</v>
      </c>
      <c r="B302">
        <v>1327029000</v>
      </c>
      <c r="C302" t="s">
        <v>4072</v>
      </c>
      <c r="D302" t="s">
        <v>15687</v>
      </c>
      <c r="E302">
        <v>18729939</v>
      </c>
      <c r="F302" t="s">
        <v>4073</v>
      </c>
      <c r="G302" t="s">
        <v>3936</v>
      </c>
      <c r="H302" t="s">
        <v>3931</v>
      </c>
      <c r="I302" t="s">
        <v>3932</v>
      </c>
      <c r="T302">
        <v>27</v>
      </c>
      <c r="U302">
        <v>40</v>
      </c>
      <c r="AD302">
        <v>27</v>
      </c>
      <c r="AE302">
        <v>40</v>
      </c>
      <c r="AF302">
        <v>0</v>
      </c>
      <c r="AG302">
        <v>17</v>
      </c>
      <c r="AL302">
        <v>160</v>
      </c>
      <c r="AM302">
        <v>169</v>
      </c>
      <c r="AN302">
        <v>1577</v>
      </c>
      <c r="AO302">
        <v>2421</v>
      </c>
      <c r="AP302">
        <v>10941</v>
      </c>
      <c r="AQ302">
        <v>10178</v>
      </c>
      <c r="AT302">
        <v>12678</v>
      </c>
      <c r="AU302">
        <v>12785</v>
      </c>
      <c r="AV302">
        <v>10</v>
      </c>
      <c r="AW302">
        <v>10</v>
      </c>
      <c r="BD302">
        <v>10121</v>
      </c>
      <c r="BE302">
        <v>10121</v>
      </c>
      <c r="BF302">
        <v>608</v>
      </c>
      <c r="BG302">
        <v>208</v>
      </c>
      <c r="BH302">
        <v>10739</v>
      </c>
      <c r="BI302">
        <v>10339</v>
      </c>
      <c r="BV302">
        <v>1875</v>
      </c>
      <c r="BW302">
        <v>2435</v>
      </c>
      <c r="BX302">
        <v>91</v>
      </c>
      <c r="BY302">
        <v>51</v>
      </c>
      <c r="CB302">
        <v>1966</v>
      </c>
      <c r="CC302">
        <v>2486</v>
      </c>
      <c r="CD302">
        <v>12705</v>
      </c>
      <c r="CE302">
        <v>12825</v>
      </c>
      <c r="CF302">
        <v>1300</v>
      </c>
      <c r="CG302">
        <v>1103</v>
      </c>
      <c r="CH302">
        <v>3507</v>
      </c>
      <c r="CI302">
        <v>3168</v>
      </c>
      <c r="CL302">
        <v>104</v>
      </c>
      <c r="CM302">
        <v>169</v>
      </c>
      <c r="CN302">
        <v>51</v>
      </c>
      <c r="CO302">
        <v>2101</v>
      </c>
      <c r="CP302">
        <v>2817</v>
      </c>
      <c r="CQ302">
        <v>4675</v>
      </c>
      <c r="CR302">
        <v>637</v>
      </c>
      <c r="CS302">
        <v>425</v>
      </c>
      <c r="CT302">
        <v>-237</v>
      </c>
      <c r="CU302">
        <v>-221</v>
      </c>
      <c r="CV302">
        <v>400</v>
      </c>
      <c r="CW302">
        <v>204</v>
      </c>
      <c r="CX302">
        <v>237</v>
      </c>
      <c r="CY302">
        <v>221</v>
      </c>
      <c r="DB302">
        <v>400</v>
      </c>
      <c r="DC302">
        <v>204</v>
      </c>
      <c r="DD302">
        <v>4807</v>
      </c>
      <c r="DE302">
        <v>4271</v>
      </c>
      <c r="DH302">
        <v>4807</v>
      </c>
      <c r="DI302">
        <v>4271</v>
      </c>
      <c r="DJ302">
        <v>10</v>
      </c>
      <c r="DK302">
        <v>4</v>
      </c>
      <c r="DL302">
        <v>10135</v>
      </c>
      <c r="DM302">
        <v>0</v>
      </c>
      <c r="DN302">
        <v>204</v>
      </c>
      <c r="DO302">
        <v>204</v>
      </c>
      <c r="DP302">
        <v>400</v>
      </c>
      <c r="DQ302">
        <v>400</v>
      </c>
      <c r="DR302">
        <v>10</v>
      </c>
      <c r="DS302">
        <v>208</v>
      </c>
      <c r="DT302">
        <v>10339</v>
      </c>
      <c r="DU302">
        <v>0</v>
      </c>
      <c r="DV302">
        <v>400</v>
      </c>
      <c r="DW302">
        <v>400</v>
      </c>
      <c r="DX302">
        <v>10</v>
      </c>
      <c r="DY302">
        <v>608</v>
      </c>
      <c r="DZ302">
        <v>10739</v>
      </c>
      <c r="EA302">
        <v>205</v>
      </c>
      <c r="EB302">
        <v>-1</v>
      </c>
      <c r="EC302">
        <v>10339</v>
      </c>
      <c r="EG302">
        <v>205</v>
      </c>
      <c r="EH302">
        <v>-1</v>
      </c>
      <c r="EI302">
        <v>10339</v>
      </c>
      <c r="EJ302">
        <v>205</v>
      </c>
      <c r="EK302">
        <v>-1</v>
      </c>
      <c r="EL302">
        <v>208</v>
      </c>
      <c r="EP302">
        <v>205</v>
      </c>
      <c r="EQ302">
        <v>-1</v>
      </c>
      <c r="ER302">
        <v>208</v>
      </c>
      <c r="EY302">
        <v>10739</v>
      </c>
      <c r="EZ302">
        <v>10339</v>
      </c>
      <c r="FA302">
        <v>1040</v>
      </c>
      <c r="FB302">
        <v>1700</v>
      </c>
      <c r="FC302">
        <v>4819</v>
      </c>
      <c r="FD302">
        <v>2475</v>
      </c>
      <c r="FG302">
        <v>1382</v>
      </c>
      <c r="FH302">
        <v>1280</v>
      </c>
      <c r="FI302">
        <v>2412</v>
      </c>
      <c r="FJ302">
        <v>1861</v>
      </c>
      <c r="FK302">
        <v>3170</v>
      </c>
      <c r="FL302">
        <v>1874</v>
      </c>
      <c r="FM302">
        <v>163</v>
      </c>
      <c r="FN302">
        <v>105</v>
      </c>
      <c r="FO302">
        <v>104</v>
      </c>
      <c r="FP302">
        <v>169</v>
      </c>
      <c r="FS302">
        <v>812</v>
      </c>
      <c r="FT302">
        <v>1311</v>
      </c>
      <c r="FU302">
        <v>2400</v>
      </c>
      <c r="FV302">
        <v>1008</v>
      </c>
      <c r="FW302">
        <v>0</v>
      </c>
      <c r="FX302">
        <v>1700</v>
      </c>
      <c r="GA302">
        <v>-265</v>
      </c>
      <c r="GB302">
        <v>1200</v>
      </c>
      <c r="GC302">
        <v>1600</v>
      </c>
      <c r="GD302">
        <v>550</v>
      </c>
      <c r="GE302">
        <v>-1372</v>
      </c>
      <c r="GF302">
        <v>-1861</v>
      </c>
      <c r="GG302">
        <v>763</v>
      </c>
      <c r="GH302">
        <v>347</v>
      </c>
      <c r="GI302">
        <v>10178</v>
      </c>
      <c r="GJ302">
        <v>9831</v>
      </c>
      <c r="GK302">
        <v>10941</v>
      </c>
      <c r="GL302">
        <v>10178</v>
      </c>
      <c r="GS302">
        <v>10121</v>
      </c>
      <c r="GY302">
        <v>10121</v>
      </c>
      <c r="HE302">
        <v>10121</v>
      </c>
      <c r="HH302">
        <v>50</v>
      </c>
      <c r="HI302">
        <v>315</v>
      </c>
      <c r="HJ302">
        <v>500</v>
      </c>
      <c r="HK302">
        <v>1040</v>
      </c>
    </row>
    <row r="303" spans="1:252">
      <c r="A303" t="s">
        <v>15688</v>
      </c>
      <c r="B303">
        <v>7328084572</v>
      </c>
      <c r="C303" t="s">
        <v>8702</v>
      </c>
      <c r="D303" t="s">
        <v>2081</v>
      </c>
      <c r="E303">
        <v>17644314</v>
      </c>
      <c r="F303" t="s">
        <v>8704</v>
      </c>
      <c r="G303" t="s">
        <v>3936</v>
      </c>
      <c r="H303" t="s">
        <v>3931</v>
      </c>
      <c r="I303" t="s">
        <v>3932</v>
      </c>
      <c r="T303">
        <v>6366</v>
      </c>
      <c r="U303">
        <v>340</v>
      </c>
      <c r="AF303">
        <v>2978</v>
      </c>
      <c r="AG303">
        <v>3964</v>
      </c>
      <c r="AL303">
        <v>81307</v>
      </c>
      <c r="AM303">
        <v>91966</v>
      </c>
      <c r="AP303">
        <v>994</v>
      </c>
      <c r="AQ303">
        <v>4280</v>
      </c>
      <c r="BH303">
        <v>90263</v>
      </c>
      <c r="BI303">
        <v>99695</v>
      </c>
      <c r="BL303">
        <v>1000</v>
      </c>
      <c r="BR303">
        <v>25</v>
      </c>
      <c r="BS303">
        <v>16</v>
      </c>
      <c r="BX303">
        <v>357</v>
      </c>
      <c r="BY303">
        <v>839</v>
      </c>
      <c r="CD303">
        <v>91645</v>
      </c>
      <c r="CE303">
        <v>100550</v>
      </c>
      <c r="CT303">
        <v>420</v>
      </c>
      <c r="CU303">
        <v>355</v>
      </c>
      <c r="CV303">
        <v>13593</v>
      </c>
      <c r="CW303">
        <v>11494</v>
      </c>
      <c r="DD303">
        <v>14013</v>
      </c>
      <c r="DE303">
        <v>11849</v>
      </c>
    </row>
    <row r="304" spans="1:252">
      <c r="A304" t="s">
        <v>15689</v>
      </c>
      <c r="B304">
        <v>2124046971</v>
      </c>
      <c r="C304" t="s">
        <v>8706</v>
      </c>
      <c r="D304" t="s">
        <v>2088</v>
      </c>
      <c r="E304">
        <v>18852592</v>
      </c>
      <c r="F304" t="s">
        <v>8707</v>
      </c>
      <c r="G304" t="s">
        <v>3936</v>
      </c>
      <c r="H304" t="s">
        <v>3931</v>
      </c>
      <c r="I304" t="s">
        <v>3932</v>
      </c>
      <c r="T304">
        <v>12561</v>
      </c>
      <c r="AD304">
        <v>12561</v>
      </c>
      <c r="AE304">
        <v>0</v>
      </c>
      <c r="AF304">
        <v>35</v>
      </c>
      <c r="AG304">
        <v>112</v>
      </c>
      <c r="AL304">
        <v>80651</v>
      </c>
      <c r="AM304">
        <v>57085</v>
      </c>
      <c r="AN304">
        <v>0</v>
      </c>
      <c r="AP304">
        <v>974</v>
      </c>
      <c r="AQ304">
        <v>61</v>
      </c>
      <c r="AR304">
        <v>0</v>
      </c>
      <c r="AS304">
        <v>35</v>
      </c>
      <c r="AT304">
        <v>81660</v>
      </c>
      <c r="AU304">
        <v>57293</v>
      </c>
      <c r="AV304">
        <v>10</v>
      </c>
      <c r="AW304">
        <v>10</v>
      </c>
      <c r="BF304">
        <v>37526</v>
      </c>
      <c r="BG304">
        <v>813</v>
      </c>
      <c r="BH304">
        <v>37536</v>
      </c>
      <c r="BI304">
        <v>823</v>
      </c>
      <c r="BV304">
        <v>4659</v>
      </c>
      <c r="BW304">
        <v>3862</v>
      </c>
      <c r="BX304">
        <v>134</v>
      </c>
      <c r="BY304">
        <v>87</v>
      </c>
      <c r="BZ304">
        <v>51892</v>
      </c>
      <c r="CA304">
        <v>52521</v>
      </c>
      <c r="CB304">
        <v>56685</v>
      </c>
      <c r="CC304">
        <v>56470</v>
      </c>
      <c r="CD304">
        <v>94221</v>
      </c>
      <c r="CE304">
        <v>57293</v>
      </c>
      <c r="CF304">
        <v>7233</v>
      </c>
      <c r="CG304">
        <v>1889</v>
      </c>
      <c r="CH304">
        <v>17770</v>
      </c>
      <c r="CI304">
        <v>6569</v>
      </c>
      <c r="CJ304">
        <v>26987</v>
      </c>
      <c r="CK304">
        <v>17551</v>
      </c>
      <c r="CL304">
        <v>61</v>
      </c>
      <c r="CN304">
        <v>410</v>
      </c>
      <c r="CO304">
        <v>688</v>
      </c>
      <c r="CP304">
        <v>8209</v>
      </c>
      <c r="CQ304">
        <v>2132</v>
      </c>
      <c r="CR304">
        <v>36897</v>
      </c>
      <c r="CS304">
        <v>22676</v>
      </c>
      <c r="CT304">
        <v>-184</v>
      </c>
      <c r="CU304">
        <v>-85</v>
      </c>
      <c r="CV304">
        <v>36713</v>
      </c>
      <c r="CW304">
        <v>22591</v>
      </c>
      <c r="CX304">
        <v>184</v>
      </c>
      <c r="CY304">
        <v>85</v>
      </c>
      <c r="DB304">
        <v>36713</v>
      </c>
      <c r="DC304">
        <v>22591</v>
      </c>
      <c r="DD304">
        <v>25003</v>
      </c>
      <c r="DE304">
        <v>14284</v>
      </c>
      <c r="DF304">
        <v>0</v>
      </c>
      <c r="DG304">
        <v>5826</v>
      </c>
      <c r="DH304">
        <v>25003</v>
      </c>
      <c r="DI304">
        <v>8458</v>
      </c>
    </row>
    <row r="305" spans="1:312">
      <c r="A305" t="s">
        <v>15690</v>
      </c>
      <c r="B305">
        <v>6952009752</v>
      </c>
      <c r="C305" t="s">
        <v>4145</v>
      </c>
      <c r="D305" t="s">
        <v>15691</v>
      </c>
      <c r="E305">
        <v>18219862</v>
      </c>
      <c r="F305" t="s">
        <v>8708</v>
      </c>
      <c r="G305" t="s">
        <v>3978</v>
      </c>
      <c r="H305" t="s">
        <v>3931</v>
      </c>
      <c r="I305" t="s">
        <v>3932</v>
      </c>
      <c r="T305">
        <v>10680</v>
      </c>
      <c r="U305">
        <v>10680</v>
      </c>
      <c r="AD305">
        <v>10680</v>
      </c>
      <c r="AE305">
        <v>10680</v>
      </c>
      <c r="AL305">
        <v>135</v>
      </c>
      <c r="AM305">
        <v>324</v>
      </c>
      <c r="AN305">
        <v>710</v>
      </c>
      <c r="AO305">
        <v>710</v>
      </c>
      <c r="AP305">
        <v>255</v>
      </c>
      <c r="AQ305">
        <v>126</v>
      </c>
      <c r="AR305">
        <v>18</v>
      </c>
      <c r="AS305">
        <v>25</v>
      </c>
      <c r="AT305">
        <v>1118</v>
      </c>
      <c r="AU305">
        <v>1185</v>
      </c>
      <c r="AV305">
        <v>10602</v>
      </c>
      <c r="AW305">
        <v>10602</v>
      </c>
      <c r="BF305">
        <v>668</v>
      </c>
      <c r="BG305">
        <v>639</v>
      </c>
      <c r="BH305">
        <v>11270</v>
      </c>
      <c r="BI305">
        <v>11241</v>
      </c>
      <c r="BL305">
        <v>150</v>
      </c>
      <c r="BT305">
        <v>150</v>
      </c>
      <c r="BU305">
        <v>0</v>
      </c>
      <c r="BV305">
        <v>340</v>
      </c>
      <c r="BW305">
        <v>555</v>
      </c>
      <c r="BX305">
        <v>38</v>
      </c>
      <c r="BY305">
        <v>69</v>
      </c>
      <c r="CB305">
        <v>378</v>
      </c>
      <c r="CC305">
        <v>624</v>
      </c>
      <c r="CD305">
        <v>11798</v>
      </c>
      <c r="CE305">
        <v>11865</v>
      </c>
      <c r="CH305">
        <v>-217</v>
      </c>
      <c r="CI305">
        <v>-229</v>
      </c>
      <c r="CJ305">
        <v>0</v>
      </c>
      <c r="CK305">
        <v>3</v>
      </c>
      <c r="CL305">
        <v>13</v>
      </c>
      <c r="CM305">
        <v>5</v>
      </c>
      <c r="CN305">
        <v>550</v>
      </c>
      <c r="CO305">
        <v>10</v>
      </c>
      <c r="CP305">
        <v>273</v>
      </c>
      <c r="CQ305">
        <v>14</v>
      </c>
      <c r="CR305">
        <v>47</v>
      </c>
      <c r="CS305">
        <v>-235</v>
      </c>
      <c r="CV305">
        <v>28</v>
      </c>
      <c r="CW305">
        <v>-246</v>
      </c>
      <c r="DB305">
        <v>28</v>
      </c>
      <c r="DC305">
        <v>-246</v>
      </c>
      <c r="DD305">
        <v>550</v>
      </c>
      <c r="DE305">
        <v>560</v>
      </c>
      <c r="DF305">
        <v>767</v>
      </c>
      <c r="DG305">
        <v>789</v>
      </c>
      <c r="DH305">
        <v>-217</v>
      </c>
      <c r="DI305">
        <v>-229</v>
      </c>
      <c r="GO305">
        <v>-19</v>
      </c>
      <c r="GP305">
        <v>-11</v>
      </c>
    </row>
    <row r="306" spans="1:312">
      <c r="A306" t="s">
        <v>15692</v>
      </c>
      <c r="B306">
        <v>2629012893</v>
      </c>
      <c r="C306" t="s">
        <v>8710</v>
      </c>
      <c r="D306" t="s">
        <v>15693</v>
      </c>
      <c r="E306">
        <v>17750409</v>
      </c>
      <c r="F306" t="s">
        <v>8711</v>
      </c>
      <c r="G306" t="s">
        <v>3936</v>
      </c>
      <c r="H306" t="s">
        <v>3931</v>
      </c>
      <c r="I306" t="s">
        <v>3932</v>
      </c>
      <c r="T306">
        <v>4153</v>
      </c>
      <c r="U306">
        <v>3531</v>
      </c>
      <c r="AF306">
        <v>178</v>
      </c>
      <c r="AG306">
        <v>92</v>
      </c>
      <c r="AL306">
        <v>30872</v>
      </c>
      <c r="AM306">
        <v>13071</v>
      </c>
      <c r="AP306">
        <v>749</v>
      </c>
      <c r="AQ306">
        <v>624</v>
      </c>
      <c r="BH306">
        <v>30048</v>
      </c>
      <c r="BI306">
        <v>12911</v>
      </c>
      <c r="BL306">
        <v>4774</v>
      </c>
      <c r="BM306">
        <v>4262</v>
      </c>
      <c r="BV306">
        <v>158</v>
      </c>
      <c r="BW306">
        <v>0</v>
      </c>
      <c r="BX306">
        <v>972</v>
      </c>
      <c r="BY306">
        <v>145</v>
      </c>
      <c r="CD306">
        <v>35952</v>
      </c>
      <c r="CE306">
        <v>17318</v>
      </c>
      <c r="CL306">
        <v>734</v>
      </c>
      <c r="CN306">
        <v>39</v>
      </c>
      <c r="CO306">
        <v>41</v>
      </c>
      <c r="CP306">
        <v>152</v>
      </c>
      <c r="CQ306">
        <v>135</v>
      </c>
      <c r="CT306">
        <v>706</v>
      </c>
      <c r="CU306">
        <v>26</v>
      </c>
      <c r="CV306">
        <v>1832</v>
      </c>
      <c r="CW306">
        <v>194</v>
      </c>
      <c r="DD306">
        <v>10756</v>
      </c>
      <c r="DE306">
        <v>2623</v>
      </c>
      <c r="DF306">
        <v>7371</v>
      </c>
      <c r="DG306">
        <v>2309</v>
      </c>
    </row>
    <row r="307" spans="1:312">
      <c r="A307" t="s">
        <v>15694</v>
      </c>
      <c r="B307">
        <v>1650286567</v>
      </c>
      <c r="C307" t="s">
        <v>8282</v>
      </c>
      <c r="D307" t="s">
        <v>15695</v>
      </c>
      <c r="E307">
        <v>17768650</v>
      </c>
      <c r="F307" t="s">
        <v>8713</v>
      </c>
      <c r="G307" t="s">
        <v>3936</v>
      </c>
      <c r="I307" t="s">
        <v>3932</v>
      </c>
      <c r="AL307">
        <v>10741</v>
      </c>
      <c r="AM307">
        <v>11448</v>
      </c>
      <c r="AP307">
        <v>1852</v>
      </c>
      <c r="AQ307">
        <v>1717</v>
      </c>
      <c r="AT307">
        <v>12594</v>
      </c>
      <c r="AU307">
        <v>13164</v>
      </c>
      <c r="BX307">
        <v>409</v>
      </c>
      <c r="BY307">
        <v>314</v>
      </c>
      <c r="CB307">
        <v>409</v>
      </c>
      <c r="CC307">
        <v>314</v>
      </c>
      <c r="CD307">
        <v>12594</v>
      </c>
      <c r="CE307">
        <v>13164</v>
      </c>
      <c r="CF307">
        <v>3385</v>
      </c>
      <c r="CG307">
        <v>2913</v>
      </c>
      <c r="CH307">
        <v>-3385</v>
      </c>
      <c r="CI307">
        <v>-2913</v>
      </c>
      <c r="CN307">
        <v>30468</v>
      </c>
      <c r="CO307">
        <v>31864</v>
      </c>
      <c r="CP307">
        <v>17034</v>
      </c>
      <c r="CQ307">
        <v>21335</v>
      </c>
      <c r="CR307">
        <v>10049</v>
      </c>
      <c r="CS307">
        <v>7616</v>
      </c>
      <c r="CT307">
        <v>-1099</v>
      </c>
      <c r="CU307">
        <v>-1563</v>
      </c>
      <c r="CV307">
        <v>8945</v>
      </c>
      <c r="CW307">
        <v>6053</v>
      </c>
      <c r="CX307">
        <v>1099</v>
      </c>
      <c r="CY307">
        <v>1563</v>
      </c>
      <c r="DB307">
        <v>8945</v>
      </c>
      <c r="DC307">
        <v>6053</v>
      </c>
      <c r="GO307">
        <v>-5</v>
      </c>
    </row>
    <row r="308" spans="1:312">
      <c r="A308" t="s">
        <v>15696</v>
      </c>
      <c r="B308">
        <v>5407973637</v>
      </c>
      <c r="C308" t="s">
        <v>3985</v>
      </c>
      <c r="D308" t="s">
        <v>15697</v>
      </c>
      <c r="E308">
        <v>18993407</v>
      </c>
      <c r="G308" t="s">
        <v>3936</v>
      </c>
      <c r="H308" t="s">
        <v>3931</v>
      </c>
      <c r="I308" t="s">
        <v>3932</v>
      </c>
      <c r="AL308">
        <v>107807</v>
      </c>
      <c r="AM308">
        <v>37595</v>
      </c>
      <c r="AP308">
        <v>6037</v>
      </c>
      <c r="AQ308">
        <v>8038</v>
      </c>
      <c r="BH308">
        <v>44232</v>
      </c>
      <c r="BI308">
        <v>44203</v>
      </c>
      <c r="BL308">
        <v>68000</v>
      </c>
      <c r="BV308">
        <v>560</v>
      </c>
      <c r="BX308">
        <v>1052</v>
      </c>
      <c r="BY308">
        <v>1430</v>
      </c>
      <c r="CD308">
        <v>113844</v>
      </c>
      <c r="CE308">
        <v>45633</v>
      </c>
      <c r="CL308">
        <v>1428</v>
      </c>
      <c r="CN308">
        <v>16511</v>
      </c>
      <c r="CO308">
        <v>21023</v>
      </c>
      <c r="CP308">
        <v>2333</v>
      </c>
      <c r="CQ308">
        <v>93</v>
      </c>
      <c r="CT308">
        <v>203</v>
      </c>
      <c r="CU308">
        <v>2420</v>
      </c>
      <c r="CV308">
        <v>29</v>
      </c>
      <c r="CW308">
        <v>14072</v>
      </c>
      <c r="DD308">
        <v>0</v>
      </c>
      <c r="DE308">
        <v>880</v>
      </c>
      <c r="DF308">
        <v>12518</v>
      </c>
      <c r="DG308">
        <v>5318</v>
      </c>
    </row>
    <row r="309" spans="1:312">
      <c r="A309" t="s">
        <v>15698</v>
      </c>
      <c r="B309">
        <v>3461065100</v>
      </c>
      <c r="C309" t="s">
        <v>3943</v>
      </c>
      <c r="D309" t="s">
        <v>15699</v>
      </c>
      <c r="E309">
        <v>16955864</v>
      </c>
      <c r="G309" t="s">
        <v>3936</v>
      </c>
      <c r="H309" t="s">
        <v>3931</v>
      </c>
      <c r="I309" t="s">
        <v>3932</v>
      </c>
      <c r="T309">
        <v>700</v>
      </c>
      <c r="AL309">
        <v>551</v>
      </c>
      <c r="AM309">
        <v>514</v>
      </c>
      <c r="AP309">
        <v>4</v>
      </c>
      <c r="BH309">
        <v>-589</v>
      </c>
      <c r="BI309">
        <v>89</v>
      </c>
      <c r="BL309">
        <v>440</v>
      </c>
      <c r="BM309">
        <v>425</v>
      </c>
      <c r="BX309">
        <v>704</v>
      </c>
      <c r="CD309">
        <v>1255</v>
      </c>
      <c r="CE309">
        <v>514</v>
      </c>
      <c r="CP309">
        <v>1</v>
      </c>
      <c r="CQ309">
        <v>125</v>
      </c>
      <c r="CT309">
        <v>0</v>
      </c>
      <c r="CU309">
        <v>10</v>
      </c>
      <c r="CV309">
        <v>-678</v>
      </c>
      <c r="CW309">
        <v>19</v>
      </c>
      <c r="DD309">
        <v>0</v>
      </c>
      <c r="DE309">
        <v>169</v>
      </c>
      <c r="DF309">
        <v>677</v>
      </c>
      <c r="DG309">
        <v>15</v>
      </c>
    </row>
    <row r="310" spans="1:312">
      <c r="A310" t="s">
        <v>8718</v>
      </c>
      <c r="B310">
        <v>1101150188</v>
      </c>
      <c r="C310" t="s">
        <v>8719</v>
      </c>
      <c r="D310" t="s">
        <v>15700</v>
      </c>
      <c r="E310">
        <v>18219200</v>
      </c>
      <c r="F310" t="s">
        <v>8720</v>
      </c>
      <c r="G310" t="s">
        <v>3936</v>
      </c>
      <c r="H310" t="s">
        <v>3931</v>
      </c>
      <c r="I310" t="s">
        <v>3932</v>
      </c>
      <c r="AL310">
        <v>29809</v>
      </c>
      <c r="AM310">
        <v>26178</v>
      </c>
      <c r="AP310">
        <v>105</v>
      </c>
      <c r="AQ310">
        <v>21</v>
      </c>
      <c r="BH310">
        <v>29846</v>
      </c>
      <c r="BI310">
        <v>26137</v>
      </c>
      <c r="BX310">
        <v>68</v>
      </c>
      <c r="BY310">
        <v>62</v>
      </c>
      <c r="CD310">
        <v>29914</v>
      </c>
      <c r="CE310">
        <v>26199</v>
      </c>
      <c r="CN310">
        <v>6821</v>
      </c>
      <c r="CO310">
        <v>5356</v>
      </c>
      <c r="CP310">
        <v>3039</v>
      </c>
      <c r="CQ310">
        <v>214</v>
      </c>
      <c r="CT310">
        <v>68</v>
      </c>
      <c r="CU310">
        <v>67</v>
      </c>
      <c r="CV310">
        <v>3604</v>
      </c>
      <c r="CW310">
        <v>4967</v>
      </c>
      <c r="DF310">
        <v>110</v>
      </c>
      <c r="DG310">
        <v>108</v>
      </c>
    </row>
    <row r="311" spans="1:312">
      <c r="A311" t="s">
        <v>15701</v>
      </c>
      <c r="B311">
        <v>2130212835</v>
      </c>
      <c r="C311" t="s">
        <v>3999</v>
      </c>
      <c r="D311" t="s">
        <v>15702</v>
      </c>
      <c r="E311">
        <v>18956172</v>
      </c>
      <c r="F311" t="s">
        <v>8724</v>
      </c>
      <c r="G311" t="s">
        <v>3936</v>
      </c>
      <c r="H311" t="s">
        <v>3931</v>
      </c>
      <c r="I311" t="s">
        <v>3932</v>
      </c>
      <c r="AF311">
        <v>13</v>
      </c>
      <c r="AL311">
        <v>53357</v>
      </c>
      <c r="AM311">
        <v>21042</v>
      </c>
      <c r="AN311">
        <v>0</v>
      </c>
      <c r="AP311">
        <v>10016</v>
      </c>
      <c r="AQ311">
        <v>10016</v>
      </c>
      <c r="AT311">
        <v>63386</v>
      </c>
      <c r="AU311">
        <v>31058</v>
      </c>
      <c r="AV311">
        <v>10</v>
      </c>
      <c r="AW311">
        <v>10</v>
      </c>
      <c r="BB311">
        <v>9990</v>
      </c>
      <c r="BC311">
        <v>9990</v>
      </c>
      <c r="BF311">
        <v>35726</v>
      </c>
      <c r="BG311">
        <v>12825</v>
      </c>
      <c r="BH311">
        <v>45726</v>
      </c>
      <c r="BI311">
        <v>22825</v>
      </c>
      <c r="BL311">
        <v>350</v>
      </c>
      <c r="BM311">
        <v>350</v>
      </c>
      <c r="BT311">
        <v>350</v>
      </c>
      <c r="BU311">
        <v>350</v>
      </c>
      <c r="BV311">
        <v>0</v>
      </c>
      <c r="BW311">
        <v>1350</v>
      </c>
      <c r="BX311">
        <v>17310</v>
      </c>
      <c r="BY311">
        <v>6533</v>
      </c>
      <c r="CB311">
        <v>17310</v>
      </c>
      <c r="CC311">
        <v>7883</v>
      </c>
      <c r="CD311">
        <v>63386</v>
      </c>
      <c r="CE311">
        <v>31058</v>
      </c>
      <c r="CF311">
        <v>13401</v>
      </c>
      <c r="CG311">
        <v>8534</v>
      </c>
      <c r="CH311">
        <v>-6844</v>
      </c>
      <c r="CI311">
        <v>1542</v>
      </c>
      <c r="CN311">
        <v>41343</v>
      </c>
      <c r="CO311">
        <v>13376</v>
      </c>
      <c r="CP311">
        <v>11186</v>
      </c>
      <c r="CQ311">
        <v>4038</v>
      </c>
      <c r="CR311">
        <v>23313</v>
      </c>
      <c r="CS311">
        <v>10880</v>
      </c>
      <c r="CT311">
        <v>-412</v>
      </c>
      <c r="CU311">
        <v>-446</v>
      </c>
      <c r="CV311">
        <v>22901</v>
      </c>
      <c r="CW311">
        <v>10434</v>
      </c>
      <c r="DB311">
        <v>22901</v>
      </c>
      <c r="DC311">
        <v>10434</v>
      </c>
      <c r="DD311">
        <v>6557</v>
      </c>
      <c r="DE311">
        <v>10076</v>
      </c>
      <c r="DH311">
        <v>6557</v>
      </c>
      <c r="DI311">
        <v>10076</v>
      </c>
    </row>
    <row r="312" spans="1:312">
      <c r="A312" t="s">
        <v>15703</v>
      </c>
      <c r="B312">
        <v>7805761120</v>
      </c>
      <c r="C312" t="s">
        <v>8044</v>
      </c>
      <c r="D312" t="s">
        <v>15704</v>
      </c>
      <c r="E312">
        <v>19299241</v>
      </c>
      <c r="F312" t="s">
        <v>8726</v>
      </c>
      <c r="G312" t="s">
        <v>3936</v>
      </c>
      <c r="H312" t="s">
        <v>3931</v>
      </c>
      <c r="I312" t="s">
        <v>3932</v>
      </c>
      <c r="T312">
        <v>0</v>
      </c>
      <c r="U312">
        <v>10</v>
      </c>
      <c r="X312">
        <v>63</v>
      </c>
      <c r="Y312">
        <v>92</v>
      </c>
      <c r="AF312">
        <v>230</v>
      </c>
      <c r="AG312">
        <v>66</v>
      </c>
      <c r="AL312">
        <v>16479</v>
      </c>
      <c r="AM312">
        <v>12148</v>
      </c>
      <c r="AP312">
        <v>39</v>
      </c>
      <c r="AQ312">
        <v>490</v>
      </c>
      <c r="BH312">
        <v>15762</v>
      </c>
      <c r="BI312">
        <v>9713</v>
      </c>
      <c r="BL312">
        <v>80</v>
      </c>
      <c r="BX312">
        <v>969</v>
      </c>
      <c r="BY312">
        <v>3093</v>
      </c>
      <c r="CD312">
        <v>16811</v>
      </c>
      <c r="CE312">
        <v>12806</v>
      </c>
      <c r="CN312">
        <v>10065</v>
      </c>
      <c r="CO312">
        <v>398</v>
      </c>
      <c r="CP312">
        <v>754</v>
      </c>
      <c r="CQ312">
        <v>112</v>
      </c>
      <c r="CT312">
        <v>111</v>
      </c>
      <c r="CU312">
        <v>287</v>
      </c>
      <c r="CV312">
        <v>6050</v>
      </c>
      <c r="CW312">
        <v>-1295</v>
      </c>
      <c r="DD312">
        <v>455</v>
      </c>
      <c r="DF312">
        <v>3605</v>
      </c>
      <c r="DG312">
        <v>1294</v>
      </c>
    </row>
    <row r="313" spans="1:312">
      <c r="A313" t="s">
        <v>15705</v>
      </c>
      <c r="B313">
        <v>7727844641</v>
      </c>
      <c r="C313" t="s">
        <v>3943</v>
      </c>
      <c r="D313" t="s">
        <v>15706</v>
      </c>
      <c r="E313">
        <v>18983247</v>
      </c>
      <c r="F313" t="s">
        <v>4195</v>
      </c>
      <c r="G313" t="s">
        <v>3978</v>
      </c>
      <c r="H313" t="s">
        <v>3931</v>
      </c>
      <c r="I313" t="s">
        <v>3932</v>
      </c>
      <c r="T313">
        <v>53881</v>
      </c>
      <c r="U313">
        <v>283</v>
      </c>
      <c r="Z313">
        <v>63</v>
      </c>
      <c r="AA313">
        <v>47</v>
      </c>
      <c r="AD313">
        <v>53944</v>
      </c>
      <c r="AE313">
        <v>330</v>
      </c>
      <c r="AJ313">
        <v>0</v>
      </c>
      <c r="AK313">
        <v>163</v>
      </c>
      <c r="AL313">
        <v>39920</v>
      </c>
      <c r="AM313">
        <v>67848</v>
      </c>
      <c r="AN313">
        <v>569806</v>
      </c>
      <c r="AO313">
        <v>277842</v>
      </c>
      <c r="AP313">
        <v>81695</v>
      </c>
      <c r="AQ313">
        <v>80591</v>
      </c>
      <c r="AR313">
        <v>12</v>
      </c>
      <c r="AS313">
        <v>12</v>
      </c>
      <c r="AT313">
        <v>691434</v>
      </c>
      <c r="AU313">
        <v>426457</v>
      </c>
      <c r="AV313">
        <v>3000</v>
      </c>
      <c r="AW313">
        <v>3000</v>
      </c>
      <c r="BB313">
        <v>54000</v>
      </c>
      <c r="BD313">
        <v>450</v>
      </c>
      <c r="BE313">
        <v>450</v>
      </c>
      <c r="BF313">
        <v>511430</v>
      </c>
      <c r="BG313">
        <v>256934</v>
      </c>
      <c r="BH313">
        <v>568880</v>
      </c>
      <c r="BI313">
        <v>260384</v>
      </c>
      <c r="BL313">
        <v>151800</v>
      </c>
      <c r="BM313">
        <v>131100</v>
      </c>
      <c r="BN313">
        <v>0</v>
      </c>
      <c r="BP313">
        <v>246</v>
      </c>
      <c r="BQ313">
        <v>233</v>
      </c>
      <c r="BT313">
        <v>151800</v>
      </c>
      <c r="BU313">
        <v>131100</v>
      </c>
      <c r="BV313">
        <v>0</v>
      </c>
      <c r="BW313">
        <v>2227</v>
      </c>
      <c r="BX313">
        <v>24452</v>
      </c>
      <c r="BY313">
        <v>32843</v>
      </c>
      <c r="CB313">
        <v>24697</v>
      </c>
      <c r="CC313">
        <v>35303</v>
      </c>
      <c r="CD313">
        <v>745378</v>
      </c>
      <c r="CE313">
        <v>426787</v>
      </c>
      <c r="CH313">
        <v>-85554</v>
      </c>
      <c r="CI313">
        <v>-23789</v>
      </c>
      <c r="CJ313">
        <v>7398</v>
      </c>
      <c r="CK313">
        <v>31855</v>
      </c>
      <c r="CL313">
        <v>13802</v>
      </c>
      <c r="CM313">
        <v>35168</v>
      </c>
      <c r="CN313">
        <v>754914</v>
      </c>
      <c r="CO313">
        <v>374078</v>
      </c>
      <c r="CP313">
        <v>344822</v>
      </c>
      <c r="CQ313">
        <v>96955</v>
      </c>
      <c r="CR313">
        <v>318134</v>
      </c>
      <c r="CS313">
        <v>250021</v>
      </c>
      <c r="CT313">
        <v>-63629</v>
      </c>
      <c r="CU313">
        <v>-49999</v>
      </c>
      <c r="CV313">
        <v>254498</v>
      </c>
      <c r="CW313">
        <v>200013</v>
      </c>
      <c r="CX313">
        <v>63645</v>
      </c>
      <c r="CY313">
        <v>50029</v>
      </c>
      <c r="CZ313">
        <v>16</v>
      </c>
      <c r="DA313">
        <v>30</v>
      </c>
      <c r="DB313">
        <v>254498</v>
      </c>
      <c r="DC313">
        <v>200013</v>
      </c>
      <c r="DF313">
        <v>85554</v>
      </c>
      <c r="DG313">
        <v>23789</v>
      </c>
      <c r="DH313">
        <v>-85554</v>
      </c>
      <c r="DI313">
        <v>-23789</v>
      </c>
      <c r="DJ313">
        <v>3000</v>
      </c>
      <c r="DK313">
        <v>56947</v>
      </c>
      <c r="DL313">
        <v>60397</v>
      </c>
      <c r="DM313">
        <v>0</v>
      </c>
      <c r="DN313">
        <v>200012</v>
      </c>
      <c r="DO313">
        <v>200012</v>
      </c>
      <c r="DP313">
        <v>254496</v>
      </c>
      <c r="DQ313">
        <v>254496</v>
      </c>
      <c r="DR313">
        <v>3000</v>
      </c>
      <c r="DS313">
        <v>256934</v>
      </c>
      <c r="DT313">
        <v>260384</v>
      </c>
      <c r="DU313">
        <v>0</v>
      </c>
      <c r="DV313">
        <v>254496</v>
      </c>
      <c r="DW313">
        <v>254496</v>
      </c>
      <c r="DX313">
        <v>3000</v>
      </c>
      <c r="DY313">
        <v>511430</v>
      </c>
      <c r="DZ313">
        <v>568880</v>
      </c>
      <c r="EA313">
        <v>200012</v>
      </c>
      <c r="EB313">
        <v>-25</v>
      </c>
      <c r="EC313">
        <v>260384</v>
      </c>
      <c r="ED313">
        <v>-24</v>
      </c>
      <c r="EE313">
        <v>0</v>
      </c>
      <c r="EF313">
        <v>-24</v>
      </c>
      <c r="EG313">
        <v>199988</v>
      </c>
      <c r="EH313">
        <v>-25</v>
      </c>
      <c r="EI313">
        <v>260360</v>
      </c>
      <c r="EJ313">
        <v>200012</v>
      </c>
      <c r="EK313">
        <v>-25</v>
      </c>
      <c r="EL313">
        <v>256934</v>
      </c>
      <c r="EM313">
        <v>-24</v>
      </c>
      <c r="EN313">
        <v>0</v>
      </c>
      <c r="EO313">
        <v>-24</v>
      </c>
      <c r="EP313">
        <v>199988</v>
      </c>
      <c r="EQ313">
        <v>-25</v>
      </c>
      <c r="ER313">
        <v>256910</v>
      </c>
      <c r="EY313">
        <v>568880</v>
      </c>
      <c r="EZ313">
        <v>260384</v>
      </c>
      <c r="FA313">
        <v>40000</v>
      </c>
      <c r="FB313">
        <v>415145</v>
      </c>
      <c r="FG313">
        <v>80174</v>
      </c>
      <c r="FH313">
        <v>27162</v>
      </c>
      <c r="FI313">
        <v>56553</v>
      </c>
      <c r="FJ313">
        <v>32941</v>
      </c>
      <c r="FK313">
        <v>127291</v>
      </c>
      <c r="FL313">
        <v>19593</v>
      </c>
      <c r="FM313">
        <v>2591</v>
      </c>
      <c r="FN313">
        <v>1525</v>
      </c>
      <c r="FQ313">
        <v>71610</v>
      </c>
      <c r="FR313">
        <v>57366</v>
      </c>
      <c r="FS313">
        <v>2303</v>
      </c>
      <c r="FT313">
        <v>801</v>
      </c>
      <c r="FU313">
        <v>-214234</v>
      </c>
      <c r="FV313">
        <v>-94853</v>
      </c>
      <c r="GA313">
        <v>231893</v>
      </c>
      <c r="GB313">
        <v>188535</v>
      </c>
      <c r="GC313">
        <v>56553</v>
      </c>
      <c r="GD313">
        <v>32941</v>
      </c>
      <c r="GE313">
        <v>-16553</v>
      </c>
      <c r="GF313">
        <v>-32941</v>
      </c>
      <c r="GG313">
        <v>1106</v>
      </c>
      <c r="GH313">
        <v>60741</v>
      </c>
      <c r="GI313">
        <v>80591</v>
      </c>
      <c r="GJ313">
        <v>19850</v>
      </c>
      <c r="GK313">
        <v>81697</v>
      </c>
      <c r="GL313">
        <v>80591</v>
      </c>
      <c r="GM313">
        <v>0</v>
      </c>
      <c r="GN313">
        <v>0</v>
      </c>
      <c r="GO313">
        <v>-7</v>
      </c>
      <c r="GP313">
        <v>-9</v>
      </c>
      <c r="GS313">
        <v>450</v>
      </c>
      <c r="GT313">
        <v>0</v>
      </c>
      <c r="GU313">
        <v>25</v>
      </c>
      <c r="GV313">
        <v>25</v>
      </c>
      <c r="GY313">
        <v>450</v>
      </c>
      <c r="HE313">
        <v>450</v>
      </c>
      <c r="HH313">
        <v>786851</v>
      </c>
      <c r="HI313">
        <v>552655</v>
      </c>
      <c r="HJ313">
        <v>225809</v>
      </c>
      <c r="HK313">
        <v>40000</v>
      </c>
      <c r="HU313">
        <v>54000</v>
      </c>
      <c r="IB313">
        <v>415145</v>
      </c>
      <c r="JM313">
        <v>25</v>
      </c>
      <c r="JN313">
        <v>25</v>
      </c>
      <c r="KZ313">
        <v>54000</v>
      </c>
    </row>
    <row r="314" spans="1:312">
      <c r="A314" t="s">
        <v>4126</v>
      </c>
      <c r="B314">
        <v>7727439837</v>
      </c>
      <c r="C314" t="s">
        <v>3943</v>
      </c>
      <c r="D314" t="s">
        <v>2154</v>
      </c>
      <c r="E314">
        <v>18448288</v>
      </c>
      <c r="F314" t="s">
        <v>4127</v>
      </c>
      <c r="G314" t="s">
        <v>3936</v>
      </c>
      <c r="H314" t="s">
        <v>3931</v>
      </c>
      <c r="I314" t="s">
        <v>3932</v>
      </c>
      <c r="AF314">
        <v>65</v>
      </c>
      <c r="AG314">
        <v>68</v>
      </c>
      <c r="AL314">
        <v>11262</v>
      </c>
      <c r="AM314">
        <v>6695</v>
      </c>
      <c r="AP314">
        <v>18</v>
      </c>
      <c r="AQ314">
        <v>9384</v>
      </c>
      <c r="BL314">
        <v>623</v>
      </c>
      <c r="BM314">
        <v>623</v>
      </c>
      <c r="BR314">
        <v>8233</v>
      </c>
      <c r="BS314">
        <v>13035</v>
      </c>
      <c r="BX314">
        <v>2489</v>
      </c>
      <c r="BY314">
        <v>2489</v>
      </c>
      <c r="CD314">
        <v>11345</v>
      </c>
      <c r="CE314">
        <v>16147</v>
      </c>
    </row>
    <row r="315" spans="1:312">
      <c r="A315" t="s">
        <v>15707</v>
      </c>
      <c r="B315">
        <v>7720498833</v>
      </c>
      <c r="C315" t="s">
        <v>3929</v>
      </c>
      <c r="D315" t="s">
        <v>15708</v>
      </c>
      <c r="E315">
        <v>19238489</v>
      </c>
      <c r="F315" t="s">
        <v>3933</v>
      </c>
      <c r="G315" t="s">
        <v>3930</v>
      </c>
      <c r="H315" t="s">
        <v>3931</v>
      </c>
      <c r="I315" t="s">
        <v>3932</v>
      </c>
      <c r="T315">
        <v>4957</v>
      </c>
      <c r="U315">
        <v>52</v>
      </c>
      <c r="AD315">
        <v>4957</v>
      </c>
      <c r="AE315">
        <v>52</v>
      </c>
      <c r="AF315">
        <v>0</v>
      </c>
      <c r="AG315">
        <v>643</v>
      </c>
      <c r="AL315">
        <v>90229</v>
      </c>
      <c r="AM315">
        <v>18241</v>
      </c>
      <c r="AN315">
        <v>481857</v>
      </c>
      <c r="AO315">
        <v>186199</v>
      </c>
      <c r="AP315">
        <v>20285</v>
      </c>
      <c r="AQ315">
        <v>78254</v>
      </c>
      <c r="AR315">
        <v>241</v>
      </c>
      <c r="AS315">
        <v>100</v>
      </c>
      <c r="AT315">
        <v>592613</v>
      </c>
      <c r="AU315">
        <v>283438</v>
      </c>
      <c r="AV315">
        <v>10</v>
      </c>
      <c r="AW315">
        <v>10</v>
      </c>
      <c r="BB315">
        <v>13245</v>
      </c>
      <c r="BC315">
        <v>13245</v>
      </c>
      <c r="BF315">
        <v>178705</v>
      </c>
      <c r="BG315">
        <v>75658</v>
      </c>
      <c r="BH315">
        <v>191960</v>
      </c>
      <c r="BI315">
        <v>88913</v>
      </c>
      <c r="BL315">
        <v>363631</v>
      </c>
      <c r="BM315">
        <v>155400</v>
      </c>
      <c r="BT315">
        <v>363631</v>
      </c>
      <c r="BU315">
        <v>155400</v>
      </c>
      <c r="BV315">
        <v>13605</v>
      </c>
      <c r="BW315">
        <v>4286</v>
      </c>
      <c r="BX315">
        <v>28374</v>
      </c>
      <c r="BY315">
        <v>34891</v>
      </c>
      <c r="CB315">
        <v>41979</v>
      </c>
      <c r="CC315">
        <v>39177</v>
      </c>
      <c r="CD315">
        <v>597570</v>
      </c>
      <c r="CE315">
        <v>283490</v>
      </c>
      <c r="CF315">
        <v>50505</v>
      </c>
      <c r="CG315">
        <v>20642</v>
      </c>
      <c r="CH315">
        <v>80857</v>
      </c>
      <c r="CI315">
        <v>58390</v>
      </c>
      <c r="CJ315">
        <v>410</v>
      </c>
      <c r="CL315">
        <v>5819</v>
      </c>
      <c r="CN315">
        <v>197394</v>
      </c>
      <c r="CO315">
        <v>35672</v>
      </c>
      <c r="CP315">
        <v>129442</v>
      </c>
      <c r="CQ315">
        <v>2006</v>
      </c>
      <c r="CR315">
        <v>143400</v>
      </c>
      <c r="CS315">
        <v>92056</v>
      </c>
      <c r="CT315">
        <v>-11393</v>
      </c>
      <c r="CU315">
        <v>-13653</v>
      </c>
      <c r="CV315">
        <v>118705</v>
      </c>
      <c r="CW315">
        <v>78403</v>
      </c>
      <c r="CX315">
        <v>11393</v>
      </c>
      <c r="DB315">
        <v>118705</v>
      </c>
      <c r="DC315">
        <v>78403</v>
      </c>
      <c r="DD315">
        <v>203881</v>
      </c>
      <c r="DE315">
        <v>145856</v>
      </c>
      <c r="DF315">
        <v>72519</v>
      </c>
      <c r="DG315">
        <v>66824</v>
      </c>
      <c r="DH315">
        <v>131362</v>
      </c>
      <c r="DI315">
        <v>79032</v>
      </c>
      <c r="DJ315">
        <v>10</v>
      </c>
      <c r="DK315">
        <v>-2743</v>
      </c>
      <c r="DL315">
        <v>10512</v>
      </c>
      <c r="DM315">
        <v>0</v>
      </c>
      <c r="DN315">
        <v>78401</v>
      </c>
      <c r="DO315">
        <v>78401</v>
      </c>
      <c r="DP315">
        <v>118704</v>
      </c>
      <c r="DQ315">
        <v>118704</v>
      </c>
      <c r="DR315">
        <v>10</v>
      </c>
      <c r="DS315">
        <v>75658</v>
      </c>
      <c r="DT315">
        <v>88913</v>
      </c>
      <c r="DU315">
        <v>0</v>
      </c>
      <c r="DV315">
        <v>118704</v>
      </c>
      <c r="DW315">
        <v>118704</v>
      </c>
      <c r="DX315">
        <v>10</v>
      </c>
      <c r="DY315">
        <v>178705</v>
      </c>
      <c r="DZ315">
        <v>191960</v>
      </c>
      <c r="EA315">
        <v>78401</v>
      </c>
      <c r="EB315">
        <v>0</v>
      </c>
      <c r="EC315">
        <v>88913</v>
      </c>
      <c r="EG315">
        <v>78401</v>
      </c>
      <c r="EH315">
        <v>0</v>
      </c>
      <c r="EI315">
        <v>88913</v>
      </c>
      <c r="EJ315">
        <v>78401</v>
      </c>
      <c r="EK315">
        <v>0</v>
      </c>
      <c r="EL315">
        <v>75658</v>
      </c>
      <c r="EP315">
        <v>78401</v>
      </c>
      <c r="EQ315">
        <v>0</v>
      </c>
      <c r="ER315">
        <v>75658</v>
      </c>
      <c r="EY315">
        <v>191960</v>
      </c>
      <c r="EZ315">
        <v>88913</v>
      </c>
      <c r="GG315">
        <v>0</v>
      </c>
      <c r="GI315">
        <v>0</v>
      </c>
      <c r="GK315">
        <v>0</v>
      </c>
      <c r="GM315">
        <v>0</v>
      </c>
      <c r="GN315">
        <v>0</v>
      </c>
      <c r="GO315">
        <v>-13302</v>
      </c>
      <c r="GZ315">
        <v>0</v>
      </c>
      <c r="HA315">
        <v>15657</v>
      </c>
      <c r="HB315">
        <v>15657</v>
      </c>
      <c r="HC315">
        <v>15657</v>
      </c>
      <c r="HD315">
        <v>15657</v>
      </c>
      <c r="HS315">
        <v>13245</v>
      </c>
      <c r="HT315">
        <v>13245</v>
      </c>
      <c r="HU315">
        <v>13245</v>
      </c>
    </row>
    <row r="316" spans="1:312">
      <c r="A316" t="s">
        <v>15709</v>
      </c>
      <c r="B316">
        <v>5919030473</v>
      </c>
      <c r="C316" t="s">
        <v>4022</v>
      </c>
      <c r="D316" t="s">
        <v>15710</v>
      </c>
      <c r="E316">
        <v>18876948</v>
      </c>
      <c r="F316" t="s">
        <v>8728</v>
      </c>
      <c r="G316" t="s">
        <v>3936</v>
      </c>
      <c r="H316" t="s">
        <v>3931</v>
      </c>
      <c r="I316" t="s">
        <v>3932</v>
      </c>
      <c r="AL316">
        <v>21512</v>
      </c>
      <c r="AM316">
        <v>26036</v>
      </c>
      <c r="AP316">
        <v>63</v>
      </c>
      <c r="AQ316">
        <v>207</v>
      </c>
      <c r="BH316">
        <v>15775</v>
      </c>
      <c r="BI316">
        <v>12775</v>
      </c>
      <c r="BL316">
        <v>5700</v>
      </c>
      <c r="BM316">
        <v>13420</v>
      </c>
      <c r="BX316">
        <v>101</v>
      </c>
      <c r="BY316">
        <v>48</v>
      </c>
      <c r="CD316">
        <v>21576</v>
      </c>
      <c r="CE316">
        <v>26243</v>
      </c>
      <c r="CP316">
        <v>1599</v>
      </c>
      <c r="CQ316">
        <v>1314</v>
      </c>
      <c r="CT316">
        <v>374</v>
      </c>
      <c r="CU316">
        <v>149</v>
      </c>
      <c r="CV316">
        <v>2999</v>
      </c>
      <c r="CW316">
        <v>49</v>
      </c>
      <c r="DD316">
        <v>7806</v>
      </c>
      <c r="DE316">
        <v>3153</v>
      </c>
      <c r="DF316">
        <v>2834</v>
      </c>
      <c r="DG316">
        <v>1641</v>
      </c>
    </row>
    <row r="317" spans="1:312">
      <c r="A317" t="s">
        <v>8729</v>
      </c>
      <c r="B317">
        <v>2224163527</v>
      </c>
      <c r="C317" t="s">
        <v>8730</v>
      </c>
      <c r="D317" t="s">
        <v>15711</v>
      </c>
      <c r="E317">
        <v>18888743</v>
      </c>
      <c r="F317" t="s">
        <v>8732</v>
      </c>
      <c r="G317" t="s">
        <v>3936</v>
      </c>
      <c r="H317" t="s">
        <v>3931</v>
      </c>
      <c r="I317" t="s">
        <v>3932</v>
      </c>
      <c r="T317">
        <v>8</v>
      </c>
      <c r="U317">
        <v>28</v>
      </c>
      <c r="AF317">
        <v>0</v>
      </c>
      <c r="AG317">
        <v>23</v>
      </c>
      <c r="AL317">
        <v>21420</v>
      </c>
      <c r="AM317">
        <v>16819</v>
      </c>
      <c r="AP317">
        <v>3220</v>
      </c>
      <c r="AQ317">
        <v>3025</v>
      </c>
      <c r="BH317">
        <v>12984</v>
      </c>
      <c r="BI317">
        <v>16679</v>
      </c>
      <c r="BX317">
        <v>11664</v>
      </c>
      <c r="BY317">
        <v>3216</v>
      </c>
      <c r="CD317">
        <v>24648</v>
      </c>
      <c r="CE317">
        <v>19895</v>
      </c>
      <c r="CN317">
        <v>4029</v>
      </c>
      <c r="CO317">
        <v>4790</v>
      </c>
      <c r="CP317">
        <v>140</v>
      </c>
      <c r="CQ317">
        <v>37</v>
      </c>
      <c r="CT317">
        <v>220</v>
      </c>
      <c r="CU317">
        <v>165</v>
      </c>
      <c r="CV317">
        <v>1034</v>
      </c>
      <c r="CW317">
        <v>1093</v>
      </c>
      <c r="DD317">
        <v>1507</v>
      </c>
      <c r="DF317">
        <v>4142</v>
      </c>
      <c r="DG317">
        <v>3495</v>
      </c>
    </row>
    <row r="318" spans="1:312">
      <c r="A318" t="s">
        <v>15712</v>
      </c>
      <c r="B318">
        <v>9706004571</v>
      </c>
      <c r="C318" t="s">
        <v>4017</v>
      </c>
      <c r="D318" t="s">
        <v>15713</v>
      </c>
      <c r="E318">
        <v>16985654</v>
      </c>
      <c r="F318" t="s">
        <v>8734</v>
      </c>
      <c r="G318" t="s">
        <v>3936</v>
      </c>
      <c r="H318" t="s">
        <v>3931</v>
      </c>
      <c r="I318" t="s">
        <v>3932</v>
      </c>
      <c r="T318">
        <v>87</v>
      </c>
      <c r="U318">
        <v>177</v>
      </c>
      <c r="AL318">
        <v>19658</v>
      </c>
      <c r="AM318">
        <v>10887</v>
      </c>
      <c r="AP318">
        <v>553</v>
      </c>
      <c r="AQ318">
        <v>10638</v>
      </c>
      <c r="BH318">
        <v>15901</v>
      </c>
      <c r="BI318">
        <v>14366</v>
      </c>
      <c r="BL318">
        <v>4300</v>
      </c>
      <c r="BM318">
        <v>7300</v>
      </c>
      <c r="BX318">
        <v>97</v>
      </c>
      <c r="BY318">
        <v>36</v>
      </c>
      <c r="CD318">
        <v>20298</v>
      </c>
      <c r="CE318">
        <v>21702</v>
      </c>
      <c r="CN318">
        <v>803</v>
      </c>
      <c r="CO318">
        <v>5500</v>
      </c>
      <c r="CP318">
        <v>27</v>
      </c>
      <c r="CQ318">
        <v>14</v>
      </c>
      <c r="CT318">
        <v>174</v>
      </c>
      <c r="CU318">
        <v>40</v>
      </c>
      <c r="CV318">
        <v>1535</v>
      </c>
      <c r="CW318">
        <v>2924</v>
      </c>
      <c r="DD318">
        <v>6026</v>
      </c>
      <c r="DE318">
        <v>1661</v>
      </c>
      <c r="DF318">
        <v>5093</v>
      </c>
      <c r="DG318">
        <v>4183</v>
      </c>
    </row>
    <row r="319" spans="1:312">
      <c r="A319" t="s">
        <v>15714</v>
      </c>
      <c r="B319">
        <v>1701060338</v>
      </c>
      <c r="C319" t="s">
        <v>8661</v>
      </c>
      <c r="D319" t="s">
        <v>15715</v>
      </c>
      <c r="E319">
        <v>18243535</v>
      </c>
      <c r="F319" t="s">
        <v>8737</v>
      </c>
      <c r="G319" t="s">
        <v>3936</v>
      </c>
      <c r="H319" t="s">
        <v>3931</v>
      </c>
      <c r="I319" t="s">
        <v>3932</v>
      </c>
      <c r="T319">
        <v>3017</v>
      </c>
      <c r="U319">
        <v>3017</v>
      </c>
      <c r="X319">
        <v>7850</v>
      </c>
      <c r="Y319">
        <v>7850</v>
      </c>
      <c r="AF319">
        <v>0</v>
      </c>
      <c r="AG319">
        <v>115</v>
      </c>
      <c r="AP319">
        <v>1157</v>
      </c>
      <c r="AQ319">
        <v>115</v>
      </c>
      <c r="BH319">
        <v>12024</v>
      </c>
      <c r="BI319">
        <v>11097</v>
      </c>
      <c r="BV319">
        <v>0</v>
      </c>
      <c r="BW319">
        <v>0</v>
      </c>
      <c r="BX319">
        <v>0</v>
      </c>
      <c r="BY319">
        <v>0</v>
      </c>
      <c r="CD319">
        <v>12024</v>
      </c>
      <c r="CE319">
        <v>11097</v>
      </c>
      <c r="CT319">
        <v>111</v>
      </c>
      <c r="CU319">
        <v>235</v>
      </c>
      <c r="CV319">
        <v>1157</v>
      </c>
      <c r="CW319">
        <v>7396</v>
      </c>
      <c r="DD319">
        <v>3699</v>
      </c>
      <c r="DE319">
        <v>7832</v>
      </c>
      <c r="DF319">
        <v>2431</v>
      </c>
      <c r="DG319">
        <v>201</v>
      </c>
    </row>
    <row r="320" spans="1:312">
      <c r="A320" t="s">
        <v>15716</v>
      </c>
      <c r="B320">
        <v>7804630189</v>
      </c>
      <c r="C320" t="s">
        <v>3995</v>
      </c>
      <c r="D320" t="s">
        <v>15717</v>
      </c>
      <c r="E320">
        <v>18741429</v>
      </c>
      <c r="F320" t="s">
        <v>3997</v>
      </c>
      <c r="G320" t="s">
        <v>3936</v>
      </c>
      <c r="H320" t="s">
        <v>3931</v>
      </c>
      <c r="I320" t="s">
        <v>3932</v>
      </c>
      <c r="T320">
        <v>265</v>
      </c>
      <c r="U320">
        <v>407</v>
      </c>
      <c r="X320">
        <v>4270</v>
      </c>
      <c r="AF320">
        <v>651</v>
      </c>
      <c r="AG320">
        <v>651</v>
      </c>
      <c r="AL320">
        <v>34012</v>
      </c>
      <c r="AM320">
        <v>30460</v>
      </c>
      <c r="AP320">
        <v>788</v>
      </c>
      <c r="AQ320">
        <v>178</v>
      </c>
      <c r="BH320">
        <v>19131</v>
      </c>
      <c r="BI320">
        <v>10494</v>
      </c>
      <c r="BL320">
        <v>17805</v>
      </c>
      <c r="BM320">
        <v>16532</v>
      </c>
      <c r="BX320">
        <v>3050</v>
      </c>
      <c r="BY320">
        <v>4671</v>
      </c>
      <c r="CD320">
        <v>39986</v>
      </c>
      <c r="CE320">
        <v>31697</v>
      </c>
      <c r="CL320">
        <v>0</v>
      </c>
      <c r="CM320">
        <v>2</v>
      </c>
      <c r="CN320">
        <v>114</v>
      </c>
      <c r="CO320">
        <v>45</v>
      </c>
      <c r="CP320">
        <v>546</v>
      </c>
      <c r="CQ320">
        <v>358</v>
      </c>
      <c r="CT320">
        <v>176</v>
      </c>
      <c r="CU320">
        <v>53</v>
      </c>
      <c r="CV320">
        <v>8636</v>
      </c>
      <c r="CW320">
        <v>144</v>
      </c>
      <c r="DD320">
        <v>17955</v>
      </c>
      <c r="DE320">
        <v>1730</v>
      </c>
      <c r="DF320">
        <v>8711</v>
      </c>
      <c r="DG320">
        <v>1218</v>
      </c>
    </row>
    <row r="321" spans="1:313">
      <c r="A321" t="s">
        <v>15718</v>
      </c>
      <c r="B321">
        <v>2117003208</v>
      </c>
      <c r="C321" t="s">
        <v>8741</v>
      </c>
      <c r="D321" t="s">
        <v>2209</v>
      </c>
      <c r="E321">
        <v>17261202</v>
      </c>
      <c r="F321" t="s">
        <v>15719</v>
      </c>
      <c r="G321" t="s">
        <v>3936</v>
      </c>
      <c r="H321" t="s">
        <v>3931</v>
      </c>
      <c r="I321" t="s">
        <v>3932</v>
      </c>
      <c r="L321">
        <v>0</v>
      </c>
      <c r="T321">
        <v>0</v>
      </c>
      <c r="U321">
        <v>12</v>
      </c>
      <c r="AD321">
        <v>0</v>
      </c>
      <c r="AE321">
        <v>12</v>
      </c>
      <c r="AN321">
        <v>16770</v>
      </c>
      <c r="AO321">
        <v>13766</v>
      </c>
      <c r="AP321">
        <v>0</v>
      </c>
      <c r="AQ321">
        <v>1123</v>
      </c>
      <c r="AR321">
        <v>15</v>
      </c>
      <c r="AS321">
        <v>27</v>
      </c>
      <c r="AT321">
        <v>16785</v>
      </c>
      <c r="AU321">
        <v>14916</v>
      </c>
      <c r="AV321">
        <v>10</v>
      </c>
      <c r="AW321">
        <v>10</v>
      </c>
      <c r="BF321">
        <v>176</v>
      </c>
      <c r="BG321">
        <v>-209</v>
      </c>
      <c r="BH321">
        <v>186</v>
      </c>
      <c r="BI321">
        <v>-199</v>
      </c>
      <c r="BL321">
        <v>3259</v>
      </c>
      <c r="BM321">
        <v>2622</v>
      </c>
      <c r="BT321">
        <v>3259</v>
      </c>
      <c r="BU321">
        <v>2622</v>
      </c>
      <c r="BV321">
        <v>0</v>
      </c>
      <c r="BW321">
        <v>11</v>
      </c>
      <c r="BX321">
        <v>40</v>
      </c>
      <c r="BY321">
        <v>3</v>
      </c>
      <c r="BZ321">
        <v>13300</v>
      </c>
      <c r="CA321">
        <v>12491</v>
      </c>
      <c r="CB321">
        <v>13340</v>
      </c>
      <c r="CC321">
        <v>12505</v>
      </c>
      <c r="CD321">
        <v>16785</v>
      </c>
      <c r="CE321">
        <v>14928</v>
      </c>
      <c r="CF321">
        <v>58</v>
      </c>
      <c r="CG321">
        <v>74</v>
      </c>
      <c r="CH321">
        <v>-10</v>
      </c>
      <c r="CI321">
        <v>-26</v>
      </c>
      <c r="CN321">
        <v>439</v>
      </c>
      <c r="CP321">
        <v>15</v>
      </c>
      <c r="CQ321">
        <v>4</v>
      </c>
      <c r="CR321">
        <v>414</v>
      </c>
      <c r="CS321">
        <v>-30</v>
      </c>
      <c r="CT321">
        <v>-29</v>
      </c>
      <c r="CU321">
        <v>-3</v>
      </c>
      <c r="CV321">
        <v>385</v>
      </c>
      <c r="CW321">
        <v>-33</v>
      </c>
      <c r="DB321">
        <v>385</v>
      </c>
      <c r="DC321">
        <v>-33</v>
      </c>
      <c r="DD321">
        <v>48</v>
      </c>
      <c r="DE321">
        <v>48</v>
      </c>
      <c r="DH321">
        <v>48</v>
      </c>
      <c r="DI321">
        <v>48</v>
      </c>
    </row>
    <row r="322" spans="1:313">
      <c r="A322" t="s">
        <v>15720</v>
      </c>
      <c r="B322">
        <v>5024204901</v>
      </c>
      <c r="C322" t="s">
        <v>8471</v>
      </c>
      <c r="D322" t="s">
        <v>15721</v>
      </c>
      <c r="E322">
        <v>16998963</v>
      </c>
      <c r="F322" t="s">
        <v>8745</v>
      </c>
      <c r="G322" t="s">
        <v>3936</v>
      </c>
      <c r="H322" t="s">
        <v>3931</v>
      </c>
      <c r="I322" t="s">
        <v>3932</v>
      </c>
      <c r="L322">
        <v>53</v>
      </c>
      <c r="M322">
        <v>60</v>
      </c>
      <c r="AD322">
        <v>53</v>
      </c>
      <c r="AE322">
        <v>60</v>
      </c>
      <c r="AF322">
        <v>20</v>
      </c>
      <c r="AG322">
        <v>25</v>
      </c>
      <c r="AL322">
        <v>1880</v>
      </c>
      <c r="AM322">
        <v>425</v>
      </c>
      <c r="AN322">
        <v>13132</v>
      </c>
      <c r="AO322">
        <v>13194</v>
      </c>
      <c r="AP322">
        <v>227</v>
      </c>
      <c r="AQ322">
        <v>1317</v>
      </c>
      <c r="AR322">
        <v>0</v>
      </c>
      <c r="AT322">
        <v>15260</v>
      </c>
      <c r="AU322">
        <v>14962</v>
      </c>
      <c r="AV322">
        <v>300</v>
      </c>
      <c r="AW322">
        <v>300</v>
      </c>
      <c r="BF322">
        <v>14761</v>
      </c>
      <c r="BG322">
        <v>14536</v>
      </c>
      <c r="BH322">
        <v>15061</v>
      </c>
      <c r="BI322">
        <v>14836</v>
      </c>
      <c r="BL322">
        <v>70</v>
      </c>
      <c r="BM322">
        <v>70</v>
      </c>
      <c r="BT322">
        <v>70</v>
      </c>
      <c r="BU322">
        <v>70</v>
      </c>
      <c r="BX322">
        <v>181</v>
      </c>
      <c r="BY322">
        <v>115</v>
      </c>
      <c r="CB322">
        <v>181</v>
      </c>
      <c r="CC322">
        <v>115</v>
      </c>
      <c r="CD322">
        <v>15312</v>
      </c>
      <c r="CE322">
        <v>15022</v>
      </c>
      <c r="CF322">
        <v>1848</v>
      </c>
      <c r="CG322">
        <v>926</v>
      </c>
      <c r="CH322">
        <v>3787</v>
      </c>
      <c r="CI322">
        <v>1601</v>
      </c>
      <c r="CP322">
        <v>118</v>
      </c>
      <c r="CQ322">
        <v>36</v>
      </c>
      <c r="CR322">
        <v>3669</v>
      </c>
      <c r="CS322">
        <v>1565</v>
      </c>
      <c r="CT322">
        <v>-153</v>
      </c>
      <c r="CU322">
        <v>-75</v>
      </c>
      <c r="CV322">
        <v>3488</v>
      </c>
      <c r="CW322">
        <v>1490</v>
      </c>
      <c r="CX322">
        <v>153</v>
      </c>
      <c r="CY322">
        <v>75</v>
      </c>
      <c r="DB322">
        <v>3488</v>
      </c>
      <c r="DC322">
        <v>1490</v>
      </c>
      <c r="DD322">
        <v>5635</v>
      </c>
      <c r="DE322">
        <v>2527</v>
      </c>
      <c r="DH322">
        <v>5635</v>
      </c>
      <c r="DI322">
        <v>2527</v>
      </c>
      <c r="DJ322">
        <v>300</v>
      </c>
      <c r="DK322">
        <v>13047</v>
      </c>
      <c r="DL322">
        <v>13347</v>
      </c>
      <c r="DM322">
        <v>0</v>
      </c>
      <c r="DN322">
        <v>1490</v>
      </c>
      <c r="DO322">
        <v>1490</v>
      </c>
      <c r="DP322">
        <v>3489</v>
      </c>
      <c r="DQ322">
        <v>3489</v>
      </c>
      <c r="DR322">
        <v>300</v>
      </c>
      <c r="DS322">
        <v>14536</v>
      </c>
      <c r="DT322">
        <v>14836</v>
      </c>
      <c r="DU322">
        <v>0</v>
      </c>
      <c r="DV322">
        <v>3489</v>
      </c>
      <c r="DW322">
        <v>3489</v>
      </c>
      <c r="DX322">
        <v>300</v>
      </c>
      <c r="DY322">
        <v>14761</v>
      </c>
      <c r="DZ322">
        <v>15061</v>
      </c>
      <c r="EA322">
        <v>1490</v>
      </c>
      <c r="EB322">
        <v>-1</v>
      </c>
      <c r="EC322">
        <v>14836</v>
      </c>
      <c r="EG322">
        <v>1490</v>
      </c>
      <c r="EH322">
        <v>-1</v>
      </c>
      <c r="EI322">
        <v>14836</v>
      </c>
      <c r="EJ322">
        <v>1490</v>
      </c>
      <c r="EK322">
        <v>-1</v>
      </c>
      <c r="EL322">
        <v>14536</v>
      </c>
      <c r="EP322">
        <v>1490</v>
      </c>
      <c r="EQ322">
        <v>-1</v>
      </c>
      <c r="ER322">
        <v>14536</v>
      </c>
      <c r="EY322">
        <v>15061</v>
      </c>
      <c r="EZ322">
        <v>14836</v>
      </c>
      <c r="FA322">
        <v>0</v>
      </c>
      <c r="FB322">
        <v>94</v>
      </c>
      <c r="FC322">
        <v>5094</v>
      </c>
      <c r="FD322">
        <v>2241</v>
      </c>
      <c r="FG322">
        <v>58</v>
      </c>
      <c r="FH322">
        <v>70</v>
      </c>
      <c r="FI322">
        <v>1901</v>
      </c>
      <c r="FJ322">
        <v>222</v>
      </c>
      <c r="FK322">
        <v>874</v>
      </c>
      <c r="FL322">
        <v>456</v>
      </c>
      <c r="FM322">
        <v>860</v>
      </c>
      <c r="FN322">
        <v>310</v>
      </c>
      <c r="FQ322">
        <v>149</v>
      </c>
      <c r="FS322">
        <v>823</v>
      </c>
      <c r="FT322">
        <v>16</v>
      </c>
      <c r="FU322">
        <v>2446</v>
      </c>
      <c r="FV322">
        <v>1504</v>
      </c>
      <c r="GA322">
        <v>-1635</v>
      </c>
      <c r="GB322">
        <v>-62</v>
      </c>
      <c r="GC322">
        <v>0</v>
      </c>
      <c r="GD322">
        <v>222</v>
      </c>
      <c r="GE322">
        <v>-1901</v>
      </c>
      <c r="GF322">
        <v>-128</v>
      </c>
      <c r="GG322">
        <v>-1090</v>
      </c>
      <c r="GH322">
        <v>1314</v>
      </c>
      <c r="GI322">
        <v>1317</v>
      </c>
      <c r="GJ322">
        <v>3</v>
      </c>
      <c r="GK322">
        <v>227</v>
      </c>
      <c r="GL322">
        <v>1317</v>
      </c>
      <c r="GM322">
        <v>0</v>
      </c>
      <c r="GN322">
        <v>0</v>
      </c>
      <c r="GO322">
        <v>-28</v>
      </c>
      <c r="GZ322">
        <v>0</v>
      </c>
      <c r="HA322">
        <v>3264</v>
      </c>
      <c r="HB322">
        <v>3264</v>
      </c>
      <c r="HC322">
        <v>3256</v>
      </c>
      <c r="HD322">
        <v>3256</v>
      </c>
      <c r="HI322">
        <v>1635</v>
      </c>
      <c r="HJ322">
        <v>62</v>
      </c>
      <c r="HK322">
        <v>0</v>
      </c>
      <c r="HL322">
        <v>94</v>
      </c>
      <c r="HM322">
        <v>1901</v>
      </c>
    </row>
    <row r="323" spans="1:313">
      <c r="A323" t="s">
        <v>15722</v>
      </c>
      <c r="B323">
        <v>3255049294</v>
      </c>
      <c r="C323" t="s">
        <v>8747</v>
      </c>
      <c r="D323" t="s">
        <v>2222</v>
      </c>
      <c r="E323">
        <v>17081946</v>
      </c>
      <c r="F323" t="s">
        <v>8748</v>
      </c>
      <c r="G323" t="s">
        <v>3936</v>
      </c>
      <c r="H323" t="s">
        <v>3931</v>
      </c>
      <c r="I323" t="s">
        <v>3932</v>
      </c>
      <c r="T323">
        <v>10425</v>
      </c>
      <c r="U323">
        <v>10425</v>
      </c>
      <c r="AD323">
        <v>10425</v>
      </c>
      <c r="AE323">
        <v>10425</v>
      </c>
      <c r="AL323">
        <v>854</v>
      </c>
      <c r="AM323">
        <v>854</v>
      </c>
      <c r="AP323">
        <v>2187</v>
      </c>
      <c r="AQ323">
        <v>874</v>
      </c>
      <c r="AT323">
        <v>3041</v>
      </c>
      <c r="AU323">
        <v>1728</v>
      </c>
      <c r="AV323">
        <v>10437</v>
      </c>
      <c r="AW323">
        <v>10437</v>
      </c>
      <c r="BF323">
        <v>2880</v>
      </c>
      <c r="BG323">
        <v>1634</v>
      </c>
      <c r="BH323">
        <v>13317</v>
      </c>
      <c r="BI323">
        <v>12071</v>
      </c>
      <c r="BT323">
        <v>0</v>
      </c>
      <c r="BU323">
        <v>0</v>
      </c>
      <c r="BV323">
        <v>0</v>
      </c>
      <c r="BW323">
        <v>0</v>
      </c>
      <c r="BX323">
        <v>149</v>
      </c>
      <c r="BY323">
        <v>82</v>
      </c>
      <c r="CB323">
        <v>149</v>
      </c>
      <c r="CC323">
        <v>82</v>
      </c>
      <c r="CD323">
        <v>13466</v>
      </c>
      <c r="CE323">
        <v>12153</v>
      </c>
      <c r="CF323">
        <v>701</v>
      </c>
      <c r="CG323">
        <v>489</v>
      </c>
      <c r="CH323">
        <v>1298</v>
      </c>
      <c r="CI323">
        <v>1588</v>
      </c>
      <c r="CN323">
        <v>1</v>
      </c>
      <c r="CO323">
        <v>6</v>
      </c>
      <c r="CP323">
        <v>53</v>
      </c>
      <c r="CQ323">
        <v>847</v>
      </c>
      <c r="CR323">
        <v>1246</v>
      </c>
      <c r="CS323">
        <v>747</v>
      </c>
      <c r="CT323">
        <v>0</v>
      </c>
      <c r="CU323">
        <v>0</v>
      </c>
      <c r="CV323">
        <v>1246</v>
      </c>
      <c r="CW323">
        <v>747</v>
      </c>
      <c r="CX323">
        <v>0</v>
      </c>
      <c r="CY323">
        <v>0</v>
      </c>
      <c r="DB323">
        <v>1246</v>
      </c>
      <c r="DC323">
        <v>747</v>
      </c>
      <c r="DD323">
        <v>7325</v>
      </c>
      <c r="DE323">
        <v>8050</v>
      </c>
      <c r="DF323">
        <v>5326</v>
      </c>
      <c r="DG323">
        <v>5973</v>
      </c>
      <c r="DH323">
        <v>1999</v>
      </c>
      <c r="DI323">
        <v>2077</v>
      </c>
    </row>
    <row r="324" spans="1:313">
      <c r="A324" t="s">
        <v>15723</v>
      </c>
      <c r="B324">
        <v>5612165093</v>
      </c>
      <c r="C324" t="s">
        <v>8750</v>
      </c>
      <c r="D324" t="s">
        <v>15724</v>
      </c>
      <c r="E324">
        <v>18729944</v>
      </c>
      <c r="G324" t="s">
        <v>3936</v>
      </c>
      <c r="H324" t="s">
        <v>3931</v>
      </c>
      <c r="I324" t="s">
        <v>3932</v>
      </c>
      <c r="AF324">
        <v>61</v>
      </c>
      <c r="AG324">
        <v>61</v>
      </c>
      <c r="AL324">
        <v>1258749</v>
      </c>
      <c r="AM324">
        <v>1254549</v>
      </c>
      <c r="AP324">
        <v>9322</v>
      </c>
      <c r="AQ324">
        <v>5314</v>
      </c>
      <c r="BH324">
        <v>-8654</v>
      </c>
      <c r="BI324">
        <v>-17520</v>
      </c>
      <c r="BL324">
        <v>0</v>
      </c>
      <c r="BR324">
        <v>1216651</v>
      </c>
      <c r="BS324">
        <v>1226631</v>
      </c>
      <c r="BV324">
        <v>2345</v>
      </c>
      <c r="BW324">
        <v>2345</v>
      </c>
      <c r="BX324">
        <v>57790</v>
      </c>
      <c r="BY324">
        <v>48468</v>
      </c>
      <c r="CD324">
        <v>1268132</v>
      </c>
      <c r="CE324">
        <v>1259924</v>
      </c>
      <c r="CP324">
        <v>232</v>
      </c>
      <c r="CQ324">
        <v>188</v>
      </c>
      <c r="CT324">
        <v>563</v>
      </c>
      <c r="CU324">
        <v>699</v>
      </c>
      <c r="CV324">
        <v>8926</v>
      </c>
      <c r="CW324">
        <v>-432</v>
      </c>
      <c r="DD324">
        <v>9980</v>
      </c>
      <c r="DE324">
        <v>2069</v>
      </c>
      <c r="DF324">
        <v>259</v>
      </c>
      <c r="DG324">
        <v>1614</v>
      </c>
    </row>
    <row r="325" spans="1:313">
      <c r="A325" t="s">
        <v>15725</v>
      </c>
      <c r="B325">
        <v>7709957219</v>
      </c>
      <c r="C325" t="s">
        <v>8053</v>
      </c>
      <c r="D325" t="s">
        <v>15726</v>
      </c>
      <c r="E325">
        <v>18094019</v>
      </c>
      <c r="F325" t="s">
        <v>8755</v>
      </c>
      <c r="G325" t="s">
        <v>3936</v>
      </c>
      <c r="H325" t="s">
        <v>3931</v>
      </c>
      <c r="I325" t="s">
        <v>3932</v>
      </c>
      <c r="AL325">
        <v>125553</v>
      </c>
      <c r="AM325">
        <v>62330</v>
      </c>
      <c r="AP325">
        <v>41327</v>
      </c>
      <c r="AQ325">
        <v>53508</v>
      </c>
      <c r="BH325">
        <v>143032</v>
      </c>
      <c r="BI325">
        <v>87666</v>
      </c>
      <c r="BL325">
        <v>35</v>
      </c>
      <c r="BM325">
        <v>35</v>
      </c>
      <c r="BX325">
        <v>23813</v>
      </c>
      <c r="BY325">
        <v>28138</v>
      </c>
      <c r="CD325">
        <v>166880</v>
      </c>
      <c r="CE325">
        <v>115839</v>
      </c>
      <c r="CN325">
        <v>145181</v>
      </c>
      <c r="CO325">
        <v>65347</v>
      </c>
      <c r="CP325">
        <v>23596</v>
      </c>
      <c r="CQ325">
        <v>15184</v>
      </c>
      <c r="CT325">
        <v>7862</v>
      </c>
      <c r="CU325">
        <v>2843</v>
      </c>
      <c r="CV325">
        <v>95230</v>
      </c>
      <c r="CW325">
        <v>56615</v>
      </c>
      <c r="DD325">
        <v>18176</v>
      </c>
      <c r="DE325">
        <v>31187</v>
      </c>
      <c r="DF325">
        <v>36669</v>
      </c>
      <c r="DG325">
        <v>21892</v>
      </c>
    </row>
    <row r="326" spans="1:313">
      <c r="A326" t="s">
        <v>15727</v>
      </c>
      <c r="B326">
        <v>7203492939</v>
      </c>
      <c r="C326" t="s">
        <v>8194</v>
      </c>
      <c r="D326" t="s">
        <v>15728</v>
      </c>
      <c r="E326">
        <v>18190587</v>
      </c>
      <c r="F326" t="s">
        <v>8761</v>
      </c>
      <c r="G326" t="s">
        <v>3936</v>
      </c>
      <c r="H326" t="s">
        <v>3931</v>
      </c>
      <c r="I326" t="s">
        <v>3932</v>
      </c>
      <c r="T326">
        <v>22257</v>
      </c>
      <c r="U326">
        <v>31</v>
      </c>
      <c r="X326">
        <v>301</v>
      </c>
      <c r="Y326">
        <v>313</v>
      </c>
      <c r="AL326">
        <v>3370</v>
      </c>
      <c r="AM326">
        <v>1006</v>
      </c>
      <c r="AP326">
        <v>2343</v>
      </c>
      <c r="AQ326">
        <v>93580</v>
      </c>
      <c r="BH326">
        <v>28236</v>
      </c>
      <c r="BI326">
        <v>18405</v>
      </c>
      <c r="BL326">
        <v>0</v>
      </c>
      <c r="BM326">
        <v>74000</v>
      </c>
      <c r="BV326">
        <v>0</v>
      </c>
      <c r="BW326">
        <v>612</v>
      </c>
      <c r="BX326">
        <v>35</v>
      </c>
      <c r="BY326">
        <v>1913</v>
      </c>
      <c r="CD326">
        <v>28271</v>
      </c>
      <c r="CE326">
        <v>94930</v>
      </c>
      <c r="CL326">
        <v>2908</v>
      </c>
      <c r="CM326">
        <v>612</v>
      </c>
      <c r="CN326">
        <v>2563</v>
      </c>
      <c r="CP326">
        <v>4779</v>
      </c>
      <c r="CQ326">
        <v>69</v>
      </c>
      <c r="CT326">
        <v>2562</v>
      </c>
      <c r="CU326">
        <v>2189</v>
      </c>
      <c r="CV326">
        <v>9832</v>
      </c>
      <c r="CW326">
        <v>8301</v>
      </c>
      <c r="DD326">
        <v>244353</v>
      </c>
      <c r="DE326">
        <v>248629</v>
      </c>
      <c r="DF326">
        <v>226835</v>
      </c>
      <c r="DG326">
        <v>237458</v>
      </c>
    </row>
    <row r="327" spans="1:313">
      <c r="A327" t="s">
        <v>15729</v>
      </c>
      <c r="B327">
        <v>1901132653</v>
      </c>
      <c r="C327" t="s">
        <v>8102</v>
      </c>
      <c r="D327" t="s">
        <v>15730</v>
      </c>
      <c r="E327">
        <v>16326997</v>
      </c>
      <c r="F327" t="s">
        <v>8763</v>
      </c>
      <c r="G327" t="s">
        <v>3936</v>
      </c>
      <c r="H327" t="s">
        <v>3931</v>
      </c>
      <c r="I327" t="s">
        <v>3932</v>
      </c>
      <c r="AF327">
        <v>87</v>
      </c>
      <c r="AG327">
        <v>150</v>
      </c>
      <c r="AL327">
        <v>1</v>
      </c>
      <c r="AM327">
        <v>93</v>
      </c>
      <c r="AN327">
        <v>15106</v>
      </c>
      <c r="AO327">
        <v>12332</v>
      </c>
      <c r="AP327">
        <v>1390</v>
      </c>
      <c r="AQ327">
        <v>1115</v>
      </c>
      <c r="AT327">
        <v>16584</v>
      </c>
      <c r="AU327">
        <v>13690</v>
      </c>
      <c r="AV327">
        <v>10165</v>
      </c>
      <c r="AW327">
        <v>10165</v>
      </c>
      <c r="BF327">
        <v>3141</v>
      </c>
      <c r="BG327">
        <v>966</v>
      </c>
      <c r="BH327">
        <v>13306</v>
      </c>
      <c r="BI327">
        <v>11131</v>
      </c>
      <c r="BV327">
        <v>3255</v>
      </c>
      <c r="BW327">
        <v>2538</v>
      </c>
      <c r="BX327">
        <v>23</v>
      </c>
      <c r="BY327">
        <v>21</v>
      </c>
      <c r="CB327">
        <v>3278</v>
      </c>
      <c r="CC327">
        <v>2559</v>
      </c>
      <c r="CD327">
        <v>16584</v>
      </c>
      <c r="CE327">
        <v>13690</v>
      </c>
      <c r="CF327">
        <v>243</v>
      </c>
      <c r="CG327">
        <v>313</v>
      </c>
      <c r="CH327">
        <v>-1105</v>
      </c>
      <c r="CI327">
        <v>-929</v>
      </c>
      <c r="CL327">
        <v>201</v>
      </c>
      <c r="CM327">
        <v>207</v>
      </c>
      <c r="CN327">
        <v>3993</v>
      </c>
      <c r="CO327">
        <v>2298</v>
      </c>
      <c r="CP327">
        <v>512</v>
      </c>
      <c r="CQ327">
        <v>113</v>
      </c>
      <c r="CR327">
        <v>2175</v>
      </c>
      <c r="CS327">
        <v>1049</v>
      </c>
      <c r="CV327">
        <v>2175</v>
      </c>
      <c r="CW327">
        <v>1049</v>
      </c>
      <c r="DB327">
        <v>2175</v>
      </c>
      <c r="DC327">
        <v>1049</v>
      </c>
      <c r="DJ327">
        <v>10165</v>
      </c>
      <c r="DK327">
        <v>-83</v>
      </c>
      <c r="DL327">
        <v>10082</v>
      </c>
      <c r="DM327">
        <v>0</v>
      </c>
      <c r="DN327">
        <v>1049</v>
      </c>
      <c r="DO327">
        <v>1049</v>
      </c>
      <c r="DP327">
        <v>2175</v>
      </c>
      <c r="DQ327">
        <v>2175</v>
      </c>
      <c r="DR327">
        <v>10165</v>
      </c>
      <c r="DS327">
        <v>966</v>
      </c>
      <c r="DT327">
        <v>11131</v>
      </c>
      <c r="DU327">
        <v>0</v>
      </c>
      <c r="DV327">
        <v>2175</v>
      </c>
      <c r="DW327">
        <v>2175</v>
      </c>
      <c r="DX327">
        <v>10165</v>
      </c>
      <c r="DY327">
        <v>3141</v>
      </c>
      <c r="DZ327">
        <v>13306</v>
      </c>
      <c r="EY327">
        <v>13306</v>
      </c>
      <c r="EZ327">
        <v>11131</v>
      </c>
      <c r="FA327">
        <v>4720</v>
      </c>
      <c r="FB327">
        <v>4867</v>
      </c>
      <c r="FC327">
        <v>10</v>
      </c>
      <c r="FD327">
        <v>114</v>
      </c>
      <c r="FG327">
        <v>3860</v>
      </c>
      <c r="FH327">
        <v>3427</v>
      </c>
      <c r="FI327">
        <v>3116</v>
      </c>
      <c r="FJ327">
        <v>3090</v>
      </c>
      <c r="FK327">
        <v>799</v>
      </c>
      <c r="FL327">
        <v>514</v>
      </c>
      <c r="FM327">
        <v>183</v>
      </c>
      <c r="FN327">
        <v>218</v>
      </c>
      <c r="FO327">
        <v>6</v>
      </c>
      <c r="FS327">
        <v>3116</v>
      </c>
      <c r="FT327">
        <v>3090</v>
      </c>
      <c r="FU327">
        <v>-1329</v>
      </c>
      <c r="FV327">
        <v>-812</v>
      </c>
      <c r="GE327">
        <v>1604</v>
      </c>
      <c r="GF327">
        <v>1777</v>
      </c>
      <c r="GG327">
        <v>275</v>
      </c>
      <c r="GH327">
        <v>965</v>
      </c>
      <c r="GI327">
        <v>1115</v>
      </c>
      <c r="GJ327">
        <v>150</v>
      </c>
      <c r="GK327">
        <v>1390</v>
      </c>
      <c r="GL327">
        <v>1115</v>
      </c>
      <c r="GM327">
        <v>0</v>
      </c>
      <c r="GN327">
        <v>0</v>
      </c>
      <c r="GT327">
        <v>0</v>
      </c>
      <c r="GV327">
        <v>0</v>
      </c>
      <c r="HK327">
        <v>860</v>
      </c>
      <c r="HL327">
        <v>1440</v>
      </c>
      <c r="IA327">
        <v>0</v>
      </c>
      <c r="IH327">
        <v>862</v>
      </c>
      <c r="II327">
        <v>616</v>
      </c>
    </row>
    <row r="328" spans="1:313">
      <c r="A328" t="s">
        <v>15731</v>
      </c>
      <c r="B328">
        <v>5406805083</v>
      </c>
      <c r="C328" t="s">
        <v>3985</v>
      </c>
      <c r="D328" t="s">
        <v>15732</v>
      </c>
      <c r="E328">
        <v>16983674</v>
      </c>
      <c r="F328" t="s">
        <v>8765</v>
      </c>
      <c r="G328" t="s">
        <v>3936</v>
      </c>
      <c r="H328" t="s">
        <v>3931</v>
      </c>
      <c r="I328" t="s">
        <v>3932</v>
      </c>
      <c r="T328">
        <v>348</v>
      </c>
      <c r="AB328">
        <v>14</v>
      </c>
      <c r="AC328">
        <v>24</v>
      </c>
      <c r="AD328">
        <v>362</v>
      </c>
      <c r="AE328">
        <v>24</v>
      </c>
      <c r="AF328">
        <v>0</v>
      </c>
      <c r="AL328">
        <v>30943</v>
      </c>
      <c r="AM328">
        <v>24239</v>
      </c>
      <c r="AN328">
        <v>5838</v>
      </c>
      <c r="AO328">
        <v>4838</v>
      </c>
      <c r="AP328">
        <v>467</v>
      </c>
      <c r="AQ328">
        <v>758</v>
      </c>
      <c r="AR328">
        <v>45</v>
      </c>
      <c r="AS328">
        <v>57</v>
      </c>
      <c r="AT328">
        <v>37293</v>
      </c>
      <c r="AU328">
        <v>29892</v>
      </c>
      <c r="AV328">
        <v>10000</v>
      </c>
      <c r="AW328">
        <v>10000</v>
      </c>
      <c r="BF328">
        <v>19702</v>
      </c>
      <c r="BG328">
        <v>17023</v>
      </c>
      <c r="BH328">
        <v>29702</v>
      </c>
      <c r="BI328">
        <v>27023</v>
      </c>
      <c r="BX328">
        <v>7953</v>
      </c>
      <c r="BY328">
        <v>2893</v>
      </c>
      <c r="CB328">
        <v>7953</v>
      </c>
      <c r="CC328">
        <v>2893</v>
      </c>
      <c r="CD328">
        <v>37655</v>
      </c>
      <c r="CE328">
        <v>29916</v>
      </c>
      <c r="CH328">
        <v>2722</v>
      </c>
      <c r="CI328">
        <v>15001</v>
      </c>
      <c r="CJ328">
        <v>144</v>
      </c>
      <c r="CN328">
        <v>2371</v>
      </c>
      <c r="CO328">
        <v>1858</v>
      </c>
      <c r="CP328">
        <v>369</v>
      </c>
      <c r="CQ328">
        <v>1281</v>
      </c>
      <c r="CR328">
        <v>4868</v>
      </c>
      <c r="CS328">
        <v>15578</v>
      </c>
      <c r="CT328">
        <v>-2189</v>
      </c>
      <c r="CU328">
        <v>-243</v>
      </c>
      <c r="CV328">
        <v>2679</v>
      </c>
      <c r="CW328">
        <v>15335</v>
      </c>
      <c r="DB328">
        <v>2679</v>
      </c>
      <c r="DC328">
        <v>15335</v>
      </c>
      <c r="DD328">
        <v>219911</v>
      </c>
      <c r="DE328">
        <v>31264</v>
      </c>
      <c r="DF328">
        <v>217189</v>
      </c>
      <c r="DG328">
        <v>16263</v>
      </c>
      <c r="DH328">
        <v>2722</v>
      </c>
      <c r="DI328">
        <v>15001</v>
      </c>
    </row>
    <row r="329" spans="1:313">
      <c r="A329" t="s">
        <v>15733</v>
      </c>
      <c r="B329">
        <v>6629013284</v>
      </c>
      <c r="C329" t="s">
        <v>8767</v>
      </c>
      <c r="D329" t="s">
        <v>15734</v>
      </c>
      <c r="E329">
        <v>18150249</v>
      </c>
      <c r="F329" t="s">
        <v>8769</v>
      </c>
      <c r="G329" t="s">
        <v>8768</v>
      </c>
      <c r="H329" t="s">
        <v>3931</v>
      </c>
      <c r="I329" t="s">
        <v>3932</v>
      </c>
      <c r="T329">
        <v>7616</v>
      </c>
      <c r="U329">
        <v>7810</v>
      </c>
      <c r="AL329">
        <v>3592</v>
      </c>
      <c r="AM329">
        <v>3153</v>
      </c>
      <c r="AP329">
        <v>5220</v>
      </c>
      <c r="AQ329">
        <v>2384</v>
      </c>
      <c r="BH329">
        <v>14285</v>
      </c>
      <c r="BI329">
        <v>12518</v>
      </c>
      <c r="BX329">
        <v>2144</v>
      </c>
      <c r="BY329">
        <v>828</v>
      </c>
      <c r="CD329">
        <v>16429</v>
      </c>
      <c r="CE329">
        <v>13347</v>
      </c>
      <c r="CN329">
        <v>5899</v>
      </c>
      <c r="CO329">
        <v>1910</v>
      </c>
      <c r="CP329">
        <v>3006</v>
      </c>
      <c r="CQ329">
        <v>195</v>
      </c>
      <c r="CT329">
        <v>455</v>
      </c>
      <c r="CU329">
        <v>72</v>
      </c>
      <c r="CV329">
        <v>1767</v>
      </c>
      <c r="CW329">
        <v>1179</v>
      </c>
      <c r="DD329">
        <v>3020</v>
      </c>
      <c r="DE329">
        <v>540</v>
      </c>
      <c r="DF329">
        <v>3691</v>
      </c>
      <c r="DG329">
        <v>1004</v>
      </c>
    </row>
    <row r="330" spans="1:313">
      <c r="A330" t="s">
        <v>15735</v>
      </c>
      <c r="B330">
        <v>5407977286</v>
      </c>
      <c r="C330" t="s">
        <v>8346</v>
      </c>
      <c r="D330" t="s">
        <v>15736</v>
      </c>
      <c r="E330">
        <v>18037860</v>
      </c>
      <c r="F330" t="s">
        <v>8772</v>
      </c>
      <c r="G330" t="s">
        <v>3936</v>
      </c>
      <c r="H330" t="s">
        <v>3931</v>
      </c>
      <c r="I330" t="s">
        <v>3932</v>
      </c>
      <c r="T330">
        <v>227</v>
      </c>
      <c r="X330">
        <v>0</v>
      </c>
      <c r="AF330">
        <v>0</v>
      </c>
      <c r="AG330">
        <v>10086</v>
      </c>
      <c r="AL330">
        <v>164943</v>
      </c>
      <c r="AM330">
        <v>23449</v>
      </c>
      <c r="AP330">
        <v>26210</v>
      </c>
      <c r="AQ330">
        <v>2940</v>
      </c>
      <c r="BH330">
        <v>133834</v>
      </c>
      <c r="BI330">
        <v>12618</v>
      </c>
      <c r="BL330">
        <v>2000</v>
      </c>
      <c r="BM330">
        <v>2000</v>
      </c>
      <c r="BV330">
        <v>439</v>
      </c>
      <c r="BW330">
        <v>2</v>
      </c>
      <c r="BX330">
        <v>55107</v>
      </c>
      <c r="BY330">
        <v>21855</v>
      </c>
      <c r="CD330">
        <v>191380</v>
      </c>
      <c r="CE330">
        <v>36475</v>
      </c>
      <c r="CL330">
        <v>709</v>
      </c>
      <c r="CM330">
        <v>480</v>
      </c>
      <c r="CN330">
        <v>107658</v>
      </c>
      <c r="CO330">
        <v>7081</v>
      </c>
      <c r="CP330">
        <v>21011</v>
      </c>
      <c r="CQ330">
        <v>4745</v>
      </c>
      <c r="CT330">
        <v>21182</v>
      </c>
      <c r="CU330">
        <v>832</v>
      </c>
      <c r="CV330">
        <v>121216</v>
      </c>
      <c r="CW330">
        <v>2559</v>
      </c>
      <c r="DD330">
        <v>144707</v>
      </c>
      <c r="DE330">
        <v>10800</v>
      </c>
      <c r="DF330">
        <v>88247</v>
      </c>
      <c r="DG330">
        <v>9265</v>
      </c>
    </row>
    <row r="331" spans="1:313">
      <c r="A331" t="s">
        <v>15737</v>
      </c>
      <c r="B331">
        <v>3702239395</v>
      </c>
      <c r="C331" t="s">
        <v>4028</v>
      </c>
      <c r="D331" t="s">
        <v>2280</v>
      </c>
      <c r="E331">
        <v>17822150</v>
      </c>
      <c r="F331" t="s">
        <v>8775</v>
      </c>
      <c r="G331" t="s">
        <v>3936</v>
      </c>
      <c r="H331" t="s">
        <v>3931</v>
      </c>
      <c r="I331" t="s">
        <v>3932</v>
      </c>
      <c r="L331">
        <v>0</v>
      </c>
      <c r="M331">
        <v>2</v>
      </c>
      <c r="T331">
        <v>2766</v>
      </c>
      <c r="U331">
        <v>4054</v>
      </c>
      <c r="AD331">
        <v>2766</v>
      </c>
      <c r="AE331">
        <v>4056</v>
      </c>
      <c r="AF331">
        <v>2</v>
      </c>
      <c r="AG331">
        <v>2</v>
      </c>
      <c r="AL331">
        <v>1142</v>
      </c>
      <c r="AM331">
        <v>585</v>
      </c>
      <c r="AN331">
        <v>432771</v>
      </c>
      <c r="AO331">
        <v>141586</v>
      </c>
      <c r="AP331">
        <v>4003</v>
      </c>
      <c r="AQ331">
        <v>7504</v>
      </c>
      <c r="AT331">
        <v>437918</v>
      </c>
      <c r="AU331">
        <v>149677</v>
      </c>
      <c r="AV331">
        <v>10500</v>
      </c>
      <c r="AW331">
        <v>10500</v>
      </c>
      <c r="BF331">
        <v>258875</v>
      </c>
      <c r="BG331">
        <v>92186</v>
      </c>
      <c r="BH331">
        <v>269375</v>
      </c>
      <c r="BI331">
        <v>102686</v>
      </c>
      <c r="BL331">
        <v>57278</v>
      </c>
      <c r="BM331">
        <v>16825</v>
      </c>
      <c r="BP331">
        <v>398</v>
      </c>
      <c r="BT331">
        <v>58451</v>
      </c>
      <c r="BU331">
        <v>18689</v>
      </c>
      <c r="BV331">
        <v>96106</v>
      </c>
      <c r="BW331">
        <v>20474</v>
      </c>
      <c r="BX331">
        <v>16354</v>
      </c>
      <c r="BY331">
        <v>11884</v>
      </c>
      <c r="CB331">
        <v>112858</v>
      </c>
      <c r="CC331">
        <v>32358</v>
      </c>
      <c r="CD331">
        <v>440684</v>
      </c>
      <c r="CE331">
        <v>153733</v>
      </c>
      <c r="CH331">
        <v>302192</v>
      </c>
      <c r="CI331">
        <v>128995</v>
      </c>
      <c r="CJ331">
        <v>471</v>
      </c>
      <c r="CK331">
        <v>309</v>
      </c>
      <c r="CL331">
        <v>13798</v>
      </c>
      <c r="CN331">
        <v>49928</v>
      </c>
      <c r="CO331">
        <v>3802</v>
      </c>
      <c r="CP331">
        <v>120559</v>
      </c>
      <c r="CQ331">
        <v>31330</v>
      </c>
      <c r="CR331">
        <v>218234</v>
      </c>
      <c r="CS331">
        <v>101776</v>
      </c>
      <c r="CT331">
        <v>-26295</v>
      </c>
      <c r="CU331">
        <v>-9445</v>
      </c>
      <c r="CV331">
        <v>185242</v>
      </c>
      <c r="CW331">
        <v>92331</v>
      </c>
      <c r="CX331">
        <v>26295</v>
      </c>
      <c r="DB331">
        <v>185242</v>
      </c>
      <c r="DC331">
        <v>92331</v>
      </c>
      <c r="DD331">
        <v>354604</v>
      </c>
      <c r="DE331">
        <v>168414</v>
      </c>
      <c r="DF331">
        <v>52412</v>
      </c>
      <c r="DG331">
        <v>39419</v>
      </c>
      <c r="DH331">
        <v>302192</v>
      </c>
      <c r="DI331">
        <v>128995</v>
      </c>
      <c r="DJ331">
        <v>10500</v>
      </c>
      <c r="DK331">
        <v>10480</v>
      </c>
      <c r="DL331">
        <v>20980</v>
      </c>
      <c r="DM331">
        <v>0</v>
      </c>
      <c r="DN331">
        <v>92331</v>
      </c>
      <c r="DO331">
        <v>92331</v>
      </c>
      <c r="DP331">
        <v>185241</v>
      </c>
      <c r="DQ331">
        <v>185241</v>
      </c>
      <c r="DR331">
        <v>10500</v>
      </c>
      <c r="DS331">
        <v>92186</v>
      </c>
      <c r="DT331">
        <v>102686</v>
      </c>
      <c r="DU331">
        <v>0</v>
      </c>
      <c r="DV331">
        <v>185241</v>
      </c>
      <c r="DW331">
        <v>185241</v>
      </c>
      <c r="DX331">
        <v>10500</v>
      </c>
      <c r="DY331">
        <v>258875</v>
      </c>
      <c r="DZ331">
        <v>269375</v>
      </c>
      <c r="EA331">
        <v>92331</v>
      </c>
      <c r="EB331">
        <v>-10625</v>
      </c>
      <c r="EC331">
        <v>102686</v>
      </c>
      <c r="EG331">
        <v>92331</v>
      </c>
      <c r="EH331">
        <v>-10625</v>
      </c>
      <c r="EI331">
        <v>102686</v>
      </c>
      <c r="EJ331">
        <v>92331</v>
      </c>
      <c r="EK331">
        <v>-10625</v>
      </c>
      <c r="EL331">
        <v>92186</v>
      </c>
      <c r="EP331">
        <v>92331</v>
      </c>
      <c r="EQ331">
        <v>-10625</v>
      </c>
      <c r="ER331">
        <v>92186</v>
      </c>
      <c r="ES331">
        <v>0</v>
      </c>
      <c r="ET331">
        <v>0</v>
      </c>
      <c r="EU331">
        <v>10500</v>
      </c>
      <c r="EV331">
        <v>0</v>
      </c>
      <c r="EW331">
        <v>0</v>
      </c>
      <c r="EX331">
        <v>10500</v>
      </c>
      <c r="EY331">
        <v>269375</v>
      </c>
      <c r="EZ331">
        <v>102686</v>
      </c>
      <c r="FA331">
        <v>200150</v>
      </c>
      <c r="FB331">
        <v>42490</v>
      </c>
      <c r="FC331">
        <v>354892</v>
      </c>
      <c r="FD331">
        <v>168754</v>
      </c>
      <c r="FE331">
        <v>49252</v>
      </c>
      <c r="FF331">
        <v>3376</v>
      </c>
      <c r="FG331">
        <v>40276</v>
      </c>
      <c r="FH331">
        <v>1652</v>
      </c>
      <c r="FI331">
        <v>59706</v>
      </c>
      <c r="FJ331">
        <v>31509</v>
      </c>
      <c r="FK331">
        <v>383539</v>
      </c>
      <c r="FL331">
        <v>139264</v>
      </c>
      <c r="FM331">
        <v>16185</v>
      </c>
      <c r="FN331">
        <v>11156</v>
      </c>
      <c r="FO331">
        <v>9151</v>
      </c>
      <c r="FQ331">
        <v>18664</v>
      </c>
      <c r="FS331">
        <v>75638</v>
      </c>
      <c r="FT331">
        <v>29246</v>
      </c>
      <c r="FU331">
        <v>-58757</v>
      </c>
      <c r="FV331">
        <v>-5884</v>
      </c>
      <c r="GA331">
        <v>-85188</v>
      </c>
      <c r="GB331">
        <v>-4125</v>
      </c>
      <c r="GC331">
        <v>43700</v>
      </c>
      <c r="GD331">
        <v>22265</v>
      </c>
      <c r="GE331">
        <v>140444</v>
      </c>
      <c r="GF331">
        <v>10981</v>
      </c>
      <c r="GG331">
        <v>-3501</v>
      </c>
      <c r="GH331">
        <v>972</v>
      </c>
      <c r="GI331">
        <v>7504</v>
      </c>
      <c r="GJ331">
        <v>6532</v>
      </c>
      <c r="GK331">
        <v>4003</v>
      </c>
      <c r="GL331">
        <v>7504</v>
      </c>
      <c r="GO331">
        <v>-6697</v>
      </c>
      <c r="GT331">
        <v>0</v>
      </c>
      <c r="GU331">
        <v>10625</v>
      </c>
      <c r="GV331">
        <v>10625</v>
      </c>
      <c r="GW331">
        <v>10625</v>
      </c>
      <c r="GX331">
        <v>10625</v>
      </c>
      <c r="GZ331">
        <v>0</v>
      </c>
      <c r="HA331">
        <v>18552</v>
      </c>
      <c r="HB331">
        <v>18552</v>
      </c>
      <c r="HC331">
        <v>18552</v>
      </c>
      <c r="HD331">
        <v>18552</v>
      </c>
      <c r="HH331">
        <v>2500</v>
      </c>
      <c r="HI331">
        <v>87247</v>
      </c>
      <c r="HJ331">
        <v>2500</v>
      </c>
      <c r="HK331">
        <v>200150</v>
      </c>
      <c r="HL331">
        <v>42490</v>
      </c>
      <c r="HM331">
        <v>16006</v>
      </c>
      <c r="HN331">
        <v>9244</v>
      </c>
      <c r="HV331">
        <v>705</v>
      </c>
      <c r="HW331">
        <v>280</v>
      </c>
      <c r="KQ331">
        <v>1146</v>
      </c>
      <c r="LA331">
        <v>1905</v>
      </c>
    </row>
    <row r="332" spans="1:313">
      <c r="A332" t="s">
        <v>15738</v>
      </c>
      <c r="B332">
        <v>7704464202</v>
      </c>
      <c r="C332" t="s">
        <v>9021</v>
      </c>
      <c r="D332" t="s">
        <v>15739</v>
      </c>
      <c r="E332">
        <v>19307449</v>
      </c>
      <c r="F332" t="s">
        <v>3945</v>
      </c>
      <c r="G332" t="s">
        <v>3936</v>
      </c>
      <c r="H332" t="s">
        <v>3931</v>
      </c>
      <c r="I332" t="s">
        <v>3932</v>
      </c>
      <c r="X332">
        <v>6</v>
      </c>
      <c r="AF332">
        <v>60000</v>
      </c>
      <c r="AL332">
        <v>403134</v>
      </c>
      <c r="AM332">
        <v>288968</v>
      </c>
      <c r="AP332">
        <v>10943</v>
      </c>
      <c r="AQ332">
        <v>148</v>
      </c>
      <c r="BH332">
        <v>-12750</v>
      </c>
      <c r="BI332">
        <v>-8140</v>
      </c>
      <c r="BL332">
        <v>232798</v>
      </c>
      <c r="BM332">
        <v>139037</v>
      </c>
      <c r="BV332">
        <v>37133</v>
      </c>
      <c r="BW332">
        <v>5863</v>
      </c>
      <c r="BX332">
        <v>216901</v>
      </c>
      <c r="BY332">
        <v>152356</v>
      </c>
      <c r="CD332">
        <v>474083</v>
      </c>
      <c r="CE332">
        <v>289116</v>
      </c>
      <c r="CN332">
        <v>30427</v>
      </c>
      <c r="CO332">
        <v>15864</v>
      </c>
      <c r="CP332">
        <v>52961</v>
      </c>
      <c r="CQ332">
        <v>48235</v>
      </c>
      <c r="CT332">
        <v>1275</v>
      </c>
      <c r="CU332">
        <v>1178</v>
      </c>
      <c r="CV332">
        <v>-4610</v>
      </c>
      <c r="CW332">
        <v>13973</v>
      </c>
      <c r="DD332">
        <v>60018</v>
      </c>
      <c r="DE332">
        <v>88133</v>
      </c>
      <c r="DF332">
        <v>40819</v>
      </c>
      <c r="DG332">
        <v>40611</v>
      </c>
    </row>
    <row r="333" spans="1:313">
      <c r="A333" t="s">
        <v>8776</v>
      </c>
      <c r="B333">
        <v>7722862647</v>
      </c>
      <c r="C333" t="s">
        <v>8156</v>
      </c>
      <c r="D333" t="s">
        <v>15740</v>
      </c>
      <c r="E333">
        <v>17434998</v>
      </c>
      <c r="F333" t="s">
        <v>8778</v>
      </c>
      <c r="G333" t="s">
        <v>3978</v>
      </c>
      <c r="H333" t="s">
        <v>3931</v>
      </c>
      <c r="I333" t="s">
        <v>3932</v>
      </c>
      <c r="T333">
        <v>7153</v>
      </c>
      <c r="U333">
        <v>7917</v>
      </c>
      <c r="AF333">
        <v>0</v>
      </c>
      <c r="AL333">
        <v>8361</v>
      </c>
      <c r="AM333">
        <v>5950</v>
      </c>
      <c r="AP333">
        <v>1056</v>
      </c>
      <c r="AQ333">
        <v>186</v>
      </c>
      <c r="BH333">
        <v>3381</v>
      </c>
      <c r="BI333">
        <v>-2370</v>
      </c>
      <c r="BL333">
        <v>8207</v>
      </c>
      <c r="BM333">
        <v>8207</v>
      </c>
      <c r="BV333">
        <v>83</v>
      </c>
      <c r="BW333">
        <v>33</v>
      </c>
      <c r="BX333">
        <v>918</v>
      </c>
      <c r="BY333">
        <v>944</v>
      </c>
      <c r="CD333">
        <v>16570</v>
      </c>
      <c r="CE333">
        <v>14053</v>
      </c>
      <c r="CN333">
        <v>319</v>
      </c>
      <c r="CO333">
        <v>3073</v>
      </c>
      <c r="CP333">
        <v>980</v>
      </c>
      <c r="CQ333">
        <v>3583</v>
      </c>
      <c r="CT333">
        <v>702</v>
      </c>
      <c r="CU333">
        <v>1270</v>
      </c>
      <c r="CV333">
        <v>6126</v>
      </c>
      <c r="CW333">
        <v>2888</v>
      </c>
      <c r="DD333">
        <v>30099</v>
      </c>
      <c r="DE333">
        <v>40742</v>
      </c>
      <c r="DF333">
        <v>22610</v>
      </c>
      <c r="DG333">
        <v>36074</v>
      </c>
    </row>
    <row r="334" spans="1:313">
      <c r="A334" t="s">
        <v>15741</v>
      </c>
      <c r="B334">
        <v>5257198753</v>
      </c>
      <c r="C334" t="s">
        <v>4148</v>
      </c>
      <c r="D334" t="s">
        <v>15742</v>
      </c>
      <c r="E334">
        <v>18900725</v>
      </c>
      <c r="F334" t="s">
        <v>4149</v>
      </c>
      <c r="G334" t="s">
        <v>3936</v>
      </c>
      <c r="H334" t="s">
        <v>3931</v>
      </c>
      <c r="I334" t="s">
        <v>3932</v>
      </c>
      <c r="T334">
        <v>16748</v>
      </c>
      <c r="U334">
        <v>17454</v>
      </c>
      <c r="AD334">
        <v>16748</v>
      </c>
      <c r="AE334">
        <v>17454</v>
      </c>
      <c r="AL334">
        <v>14</v>
      </c>
      <c r="AM334">
        <v>302</v>
      </c>
      <c r="AP334">
        <v>63</v>
      </c>
      <c r="AQ334">
        <v>56</v>
      </c>
      <c r="AR334">
        <v>0</v>
      </c>
      <c r="AT334">
        <v>77</v>
      </c>
      <c r="AU334">
        <v>358</v>
      </c>
      <c r="AV334">
        <v>18345</v>
      </c>
      <c r="AW334">
        <v>18345</v>
      </c>
      <c r="BF334">
        <v>-3059</v>
      </c>
      <c r="BG334">
        <v>-1832</v>
      </c>
      <c r="BH334">
        <v>15286</v>
      </c>
      <c r="BI334">
        <v>16513</v>
      </c>
      <c r="BL334">
        <v>1499</v>
      </c>
      <c r="BT334">
        <v>1499</v>
      </c>
      <c r="BU334">
        <v>0</v>
      </c>
      <c r="BV334">
        <v>0</v>
      </c>
      <c r="BW334">
        <v>1299</v>
      </c>
      <c r="BX334">
        <v>40</v>
      </c>
      <c r="CB334">
        <v>40</v>
      </c>
      <c r="CC334">
        <v>1299</v>
      </c>
      <c r="CD334">
        <v>16825</v>
      </c>
      <c r="CE334">
        <v>17812</v>
      </c>
      <c r="CF334">
        <v>0</v>
      </c>
      <c r="CG334">
        <v>1164</v>
      </c>
      <c r="CH334">
        <v>-1224</v>
      </c>
      <c r="CI334">
        <v>-1164</v>
      </c>
      <c r="CN334">
        <v>0</v>
      </c>
      <c r="CO334">
        <v>35</v>
      </c>
      <c r="CP334">
        <v>3</v>
      </c>
      <c r="CQ334">
        <v>21</v>
      </c>
      <c r="CR334">
        <v>-1227</v>
      </c>
      <c r="CS334">
        <v>-1150</v>
      </c>
      <c r="CV334">
        <v>-1227</v>
      </c>
      <c r="CW334">
        <v>-1150</v>
      </c>
      <c r="DB334">
        <v>-1227</v>
      </c>
      <c r="DC334">
        <v>-1150</v>
      </c>
      <c r="DF334">
        <v>1224</v>
      </c>
      <c r="DH334">
        <v>-1224</v>
      </c>
      <c r="DJ334">
        <v>18345</v>
      </c>
      <c r="DK334">
        <v>-682</v>
      </c>
      <c r="DL334">
        <v>17663</v>
      </c>
      <c r="DR334">
        <v>18345</v>
      </c>
      <c r="DS334">
        <v>-1832</v>
      </c>
      <c r="DT334">
        <v>16513</v>
      </c>
      <c r="DX334">
        <v>18345</v>
      </c>
      <c r="DY334">
        <v>-3059</v>
      </c>
      <c r="DZ334">
        <v>15286</v>
      </c>
      <c r="EA334">
        <v>-1150</v>
      </c>
      <c r="EB334">
        <v>0</v>
      </c>
      <c r="EC334">
        <v>16513</v>
      </c>
      <c r="EG334">
        <v>-1150</v>
      </c>
      <c r="EH334">
        <v>0</v>
      </c>
      <c r="EI334">
        <v>16513</v>
      </c>
      <c r="EJ334">
        <v>-1150</v>
      </c>
      <c r="EK334">
        <v>0</v>
      </c>
      <c r="EL334">
        <v>-1832</v>
      </c>
      <c r="EP334">
        <v>-1150</v>
      </c>
      <c r="EQ334">
        <v>0</v>
      </c>
      <c r="ER334">
        <v>-1832</v>
      </c>
      <c r="EY334">
        <v>15286</v>
      </c>
      <c r="EZ334">
        <v>16513</v>
      </c>
      <c r="FA334">
        <v>200</v>
      </c>
      <c r="FB334">
        <v>813</v>
      </c>
      <c r="FG334">
        <v>148</v>
      </c>
      <c r="FI334">
        <v>341</v>
      </c>
      <c r="FJ334">
        <v>765</v>
      </c>
      <c r="FK334">
        <v>341</v>
      </c>
      <c r="FL334">
        <v>608</v>
      </c>
      <c r="FS334">
        <v>0</v>
      </c>
      <c r="FT334">
        <v>157</v>
      </c>
      <c r="FU334">
        <v>-193</v>
      </c>
      <c r="FV334">
        <v>-765</v>
      </c>
      <c r="GE334">
        <v>200</v>
      </c>
      <c r="GF334">
        <v>813</v>
      </c>
      <c r="GG334">
        <v>7</v>
      </c>
      <c r="GH334">
        <v>48</v>
      </c>
      <c r="GI334">
        <v>56</v>
      </c>
      <c r="GJ334">
        <v>8</v>
      </c>
      <c r="GK334">
        <v>63</v>
      </c>
      <c r="GL334">
        <v>56</v>
      </c>
      <c r="GM334">
        <v>0</v>
      </c>
      <c r="GN334">
        <v>0</v>
      </c>
      <c r="GT334">
        <v>0</v>
      </c>
      <c r="GU334">
        <v>1150</v>
      </c>
      <c r="GV334">
        <v>1150</v>
      </c>
      <c r="GZ334">
        <v>0</v>
      </c>
      <c r="HA334">
        <v>1227</v>
      </c>
      <c r="HB334">
        <v>1227</v>
      </c>
      <c r="HK334">
        <v>200</v>
      </c>
      <c r="HL334">
        <v>813</v>
      </c>
      <c r="HZ334">
        <v>1150</v>
      </c>
      <c r="IA334">
        <v>1150</v>
      </c>
      <c r="IP334">
        <v>1227</v>
      </c>
      <c r="IQ334">
        <v>1227</v>
      </c>
    </row>
    <row r="335" spans="1:313">
      <c r="A335" t="s">
        <v>15743</v>
      </c>
      <c r="B335">
        <v>7701903564</v>
      </c>
      <c r="C335" t="s">
        <v>4090</v>
      </c>
      <c r="D335" t="s">
        <v>15744</v>
      </c>
      <c r="E335">
        <v>18219375</v>
      </c>
      <c r="F335" t="s">
        <v>8781</v>
      </c>
      <c r="G335" t="s">
        <v>3936</v>
      </c>
      <c r="H335" t="s">
        <v>3931</v>
      </c>
      <c r="I335" t="s">
        <v>3932</v>
      </c>
      <c r="AF335">
        <v>0</v>
      </c>
      <c r="AG335">
        <v>83</v>
      </c>
      <c r="AL335">
        <v>40277</v>
      </c>
      <c r="AM335">
        <v>39822</v>
      </c>
      <c r="AP335">
        <v>3215</v>
      </c>
      <c r="AQ335">
        <v>103</v>
      </c>
      <c r="BH335">
        <v>28353</v>
      </c>
      <c r="BI335">
        <v>24843</v>
      </c>
      <c r="BX335">
        <v>15139</v>
      </c>
      <c r="BY335">
        <v>15165</v>
      </c>
      <c r="CD335">
        <v>43492</v>
      </c>
      <c r="CE335">
        <v>40008</v>
      </c>
      <c r="CL335">
        <v>0</v>
      </c>
      <c r="CM335">
        <v>93</v>
      </c>
      <c r="CN335">
        <v>1049</v>
      </c>
      <c r="CO335">
        <v>175</v>
      </c>
      <c r="CP335">
        <v>4018</v>
      </c>
      <c r="CQ335">
        <v>2457</v>
      </c>
      <c r="CT335">
        <v>1052</v>
      </c>
      <c r="CU335">
        <v>383</v>
      </c>
      <c r="CV335">
        <v>13511</v>
      </c>
      <c r="CW335">
        <v>137</v>
      </c>
      <c r="DD335">
        <v>34023</v>
      </c>
      <c r="DE335">
        <v>12579</v>
      </c>
      <c r="DF335">
        <v>16491</v>
      </c>
      <c r="DG335">
        <v>9684</v>
      </c>
    </row>
    <row r="336" spans="1:313">
      <c r="A336" t="s">
        <v>15745</v>
      </c>
      <c r="B336">
        <v>1840014201</v>
      </c>
      <c r="C336" t="s">
        <v>4182</v>
      </c>
      <c r="D336" t="s">
        <v>2303</v>
      </c>
      <c r="E336">
        <v>19135188</v>
      </c>
      <c r="F336" t="s">
        <v>8783</v>
      </c>
      <c r="G336" t="s">
        <v>3936</v>
      </c>
      <c r="H336" t="s">
        <v>3931</v>
      </c>
      <c r="I336" t="s">
        <v>3932</v>
      </c>
      <c r="L336">
        <v>81</v>
      </c>
      <c r="M336">
        <v>81</v>
      </c>
      <c r="T336">
        <v>12022</v>
      </c>
      <c r="U336">
        <v>10854</v>
      </c>
      <c r="AD336">
        <v>12103</v>
      </c>
      <c r="AE336">
        <v>10935</v>
      </c>
      <c r="AL336">
        <v>4390</v>
      </c>
      <c r="AM336">
        <v>959</v>
      </c>
      <c r="AN336">
        <v>2306</v>
      </c>
      <c r="AO336">
        <v>2541</v>
      </c>
      <c r="AP336">
        <v>1869</v>
      </c>
      <c r="AQ336">
        <v>1507</v>
      </c>
      <c r="AT336">
        <v>8564</v>
      </c>
      <c r="AU336">
        <v>5006</v>
      </c>
      <c r="AV336">
        <v>10</v>
      </c>
      <c r="AW336">
        <v>10</v>
      </c>
      <c r="AZ336">
        <v>7085</v>
      </c>
      <c r="BA336">
        <v>7085</v>
      </c>
      <c r="BF336">
        <v>10330</v>
      </c>
      <c r="BG336">
        <v>6046</v>
      </c>
      <c r="BH336">
        <v>17425</v>
      </c>
      <c r="BI336">
        <v>13140</v>
      </c>
      <c r="BV336">
        <v>1203</v>
      </c>
      <c r="BW336">
        <v>2163</v>
      </c>
      <c r="BX336">
        <v>2040</v>
      </c>
      <c r="BY336">
        <v>638</v>
      </c>
      <c r="CB336">
        <v>3243</v>
      </c>
      <c r="CC336">
        <v>2801</v>
      </c>
      <c r="CD336">
        <v>20668</v>
      </c>
      <c r="CE336">
        <v>15942</v>
      </c>
      <c r="CF336">
        <v>764</v>
      </c>
      <c r="CG336">
        <v>674</v>
      </c>
      <c r="CH336">
        <v>4899</v>
      </c>
      <c r="CI336">
        <v>761</v>
      </c>
      <c r="CJ336">
        <v>95</v>
      </c>
      <c r="CN336">
        <v>0</v>
      </c>
      <c r="CO336">
        <v>1</v>
      </c>
      <c r="CP336">
        <v>328</v>
      </c>
      <c r="CQ336">
        <v>546</v>
      </c>
      <c r="CR336">
        <v>4666</v>
      </c>
      <c r="CS336">
        <v>216</v>
      </c>
      <c r="CT336">
        <v>-381</v>
      </c>
      <c r="CU336">
        <v>-152</v>
      </c>
      <c r="CV336">
        <v>4285</v>
      </c>
      <c r="CW336">
        <v>63</v>
      </c>
      <c r="CX336">
        <v>381</v>
      </c>
      <c r="CY336">
        <v>152</v>
      </c>
      <c r="DB336">
        <v>4285</v>
      </c>
      <c r="DC336">
        <v>-948</v>
      </c>
      <c r="DD336">
        <v>6927</v>
      </c>
      <c r="DE336">
        <v>2135</v>
      </c>
      <c r="DF336">
        <v>1264</v>
      </c>
      <c r="DG336">
        <v>700</v>
      </c>
      <c r="DH336">
        <v>5663</v>
      </c>
      <c r="DI336">
        <v>1435</v>
      </c>
      <c r="GO336">
        <v>0</v>
      </c>
      <c r="GP336">
        <v>-1</v>
      </c>
      <c r="IT336">
        <v>0</v>
      </c>
      <c r="IU336">
        <v>-1011</v>
      </c>
    </row>
    <row r="337" spans="1:315">
      <c r="A337" t="s">
        <v>15746</v>
      </c>
      <c r="B337">
        <v>7456045628</v>
      </c>
      <c r="C337" t="s">
        <v>8785</v>
      </c>
      <c r="D337" t="s">
        <v>15747</v>
      </c>
      <c r="E337">
        <v>18258821</v>
      </c>
      <c r="F337" t="s">
        <v>8787</v>
      </c>
      <c r="G337" t="s">
        <v>3936</v>
      </c>
      <c r="H337" t="s">
        <v>3931</v>
      </c>
      <c r="I337" t="s">
        <v>3932</v>
      </c>
      <c r="T337">
        <v>9352</v>
      </c>
      <c r="U337">
        <v>9352</v>
      </c>
      <c r="AF337">
        <v>0</v>
      </c>
      <c r="AG337">
        <v>0</v>
      </c>
      <c r="AL337">
        <v>142</v>
      </c>
      <c r="AM337">
        <v>371</v>
      </c>
      <c r="AP337">
        <v>1259</v>
      </c>
      <c r="AQ337">
        <v>3732</v>
      </c>
      <c r="BH337">
        <v>6296</v>
      </c>
      <c r="BI337">
        <v>6975</v>
      </c>
      <c r="BL337">
        <v>4113</v>
      </c>
      <c r="BM337">
        <v>6280</v>
      </c>
      <c r="BR337">
        <v>130</v>
      </c>
      <c r="BV337">
        <v>38</v>
      </c>
      <c r="BX337">
        <v>176</v>
      </c>
      <c r="BY337">
        <v>200</v>
      </c>
      <c r="CD337">
        <v>10753</v>
      </c>
      <c r="CE337">
        <v>13455</v>
      </c>
      <c r="CN337">
        <v>11405</v>
      </c>
      <c r="CO337">
        <v>6242</v>
      </c>
      <c r="CP337">
        <v>7586</v>
      </c>
      <c r="CQ337">
        <v>7408</v>
      </c>
      <c r="CT337">
        <v>342</v>
      </c>
      <c r="CU337">
        <v>237</v>
      </c>
      <c r="CV337">
        <v>-679</v>
      </c>
      <c r="CW337">
        <v>-3576</v>
      </c>
      <c r="DF337">
        <v>4156</v>
      </c>
      <c r="DG337">
        <v>2173</v>
      </c>
      <c r="DJ337">
        <v>0</v>
      </c>
      <c r="DL337">
        <v>0</v>
      </c>
      <c r="DR337">
        <v>0</v>
      </c>
      <c r="DT337">
        <v>0</v>
      </c>
      <c r="DX337">
        <v>0</v>
      </c>
      <c r="DZ337">
        <v>0</v>
      </c>
      <c r="EY337">
        <v>6296</v>
      </c>
      <c r="EZ337">
        <v>6975</v>
      </c>
      <c r="FA337">
        <v>13486</v>
      </c>
      <c r="FB337">
        <v>12982</v>
      </c>
      <c r="FG337">
        <v>11486</v>
      </c>
      <c r="FH337">
        <v>6242</v>
      </c>
      <c r="FI337">
        <v>10192</v>
      </c>
      <c r="FJ337">
        <v>7408</v>
      </c>
      <c r="FK337">
        <v>1310</v>
      </c>
      <c r="FL337">
        <v>1137</v>
      </c>
      <c r="FM337">
        <v>1740</v>
      </c>
      <c r="FN337">
        <v>348</v>
      </c>
      <c r="FO337">
        <v>1100</v>
      </c>
      <c r="FQ337">
        <v>342</v>
      </c>
      <c r="FR337">
        <v>73</v>
      </c>
      <c r="FS337">
        <v>6025</v>
      </c>
      <c r="FT337">
        <v>6948</v>
      </c>
      <c r="FU337">
        <v>-5767</v>
      </c>
      <c r="FV337">
        <v>-2822</v>
      </c>
      <c r="GC337">
        <v>4167</v>
      </c>
      <c r="GD337">
        <v>460</v>
      </c>
      <c r="GE337">
        <v>3294</v>
      </c>
      <c r="GF337">
        <v>5574</v>
      </c>
      <c r="GG337">
        <v>-2473</v>
      </c>
      <c r="GH337">
        <v>2752</v>
      </c>
      <c r="GI337">
        <v>3732</v>
      </c>
      <c r="GJ337">
        <v>980</v>
      </c>
      <c r="GK337">
        <v>1259</v>
      </c>
      <c r="GL337">
        <v>3732</v>
      </c>
      <c r="GM337">
        <v>0</v>
      </c>
      <c r="GN337">
        <v>0</v>
      </c>
      <c r="HK337">
        <v>2000</v>
      </c>
      <c r="HL337">
        <v>6740</v>
      </c>
      <c r="JT337">
        <v>0</v>
      </c>
      <c r="KI337">
        <v>0</v>
      </c>
      <c r="KJ337">
        <v>0</v>
      </c>
      <c r="LB337">
        <v>0</v>
      </c>
    </row>
    <row r="338" spans="1:315">
      <c r="A338" t="s">
        <v>15748</v>
      </c>
      <c r="B338">
        <v>3459011764</v>
      </c>
      <c r="C338" t="s">
        <v>8230</v>
      </c>
      <c r="D338" t="s">
        <v>15749</v>
      </c>
      <c r="E338">
        <v>17218253</v>
      </c>
      <c r="F338" t="s">
        <v>8789</v>
      </c>
      <c r="G338" t="s">
        <v>3936</v>
      </c>
      <c r="H338" t="s">
        <v>3931</v>
      </c>
      <c r="I338" t="s">
        <v>3932</v>
      </c>
      <c r="T338">
        <v>16410</v>
      </c>
      <c r="U338">
        <v>19531</v>
      </c>
      <c r="X338">
        <v>12</v>
      </c>
      <c r="Y338">
        <v>30</v>
      </c>
      <c r="AL338">
        <v>3021</v>
      </c>
      <c r="AM338">
        <v>1349</v>
      </c>
      <c r="AP338">
        <v>370</v>
      </c>
      <c r="AQ338">
        <v>581</v>
      </c>
      <c r="BH338">
        <v>-9943</v>
      </c>
      <c r="BI338">
        <v>-7070</v>
      </c>
      <c r="BV338">
        <v>28900</v>
      </c>
      <c r="BW338">
        <v>28310</v>
      </c>
      <c r="BX338">
        <v>857</v>
      </c>
      <c r="BY338">
        <v>250</v>
      </c>
      <c r="CD338">
        <v>19814</v>
      </c>
      <c r="CE338">
        <v>21490</v>
      </c>
      <c r="CN338">
        <v>19</v>
      </c>
      <c r="CO338">
        <v>30</v>
      </c>
      <c r="CP338">
        <v>3259</v>
      </c>
      <c r="CQ338">
        <v>2461</v>
      </c>
      <c r="CT338">
        <v>79</v>
      </c>
      <c r="CU338">
        <v>48</v>
      </c>
      <c r="CV338">
        <v>-2873</v>
      </c>
      <c r="CW338">
        <v>-1721</v>
      </c>
      <c r="DD338">
        <v>4657</v>
      </c>
      <c r="DE338">
        <v>4635</v>
      </c>
      <c r="DF338">
        <v>4211</v>
      </c>
      <c r="DG338">
        <v>3877</v>
      </c>
    </row>
    <row r="339" spans="1:315">
      <c r="A339" t="s">
        <v>15750</v>
      </c>
      <c r="B339">
        <v>3461064925</v>
      </c>
      <c r="C339" t="s">
        <v>15751</v>
      </c>
      <c r="D339" t="s">
        <v>15752</v>
      </c>
      <c r="E339">
        <v>17305871</v>
      </c>
      <c r="G339" t="s">
        <v>3936</v>
      </c>
      <c r="H339" t="s">
        <v>3931</v>
      </c>
      <c r="I339" t="s">
        <v>3932</v>
      </c>
      <c r="AL339">
        <v>10500</v>
      </c>
      <c r="AM339">
        <v>10765</v>
      </c>
      <c r="AP339">
        <v>646</v>
      </c>
      <c r="AQ339">
        <v>6</v>
      </c>
      <c r="BH339">
        <v>10517</v>
      </c>
      <c r="BI339">
        <v>10510</v>
      </c>
      <c r="BL339">
        <v>0</v>
      </c>
      <c r="BM339">
        <v>261</v>
      </c>
      <c r="BX339">
        <v>629</v>
      </c>
      <c r="CD339">
        <v>11146</v>
      </c>
      <c r="CE339">
        <v>10771</v>
      </c>
      <c r="CP339">
        <v>1</v>
      </c>
      <c r="CT339">
        <v>-481</v>
      </c>
      <c r="CV339">
        <v>582</v>
      </c>
      <c r="CW339">
        <v>0</v>
      </c>
      <c r="DD339">
        <v>8017</v>
      </c>
      <c r="DF339">
        <v>7915</v>
      </c>
    </row>
    <row r="340" spans="1:315">
      <c r="A340" t="s">
        <v>15753</v>
      </c>
      <c r="B340">
        <v>9709065653</v>
      </c>
      <c r="C340" t="s">
        <v>8794</v>
      </c>
      <c r="D340" t="s">
        <v>2331</v>
      </c>
      <c r="E340">
        <v>18417957</v>
      </c>
      <c r="F340" t="s">
        <v>8795</v>
      </c>
      <c r="G340" t="s">
        <v>3936</v>
      </c>
      <c r="H340" t="s">
        <v>3931</v>
      </c>
      <c r="I340" t="s">
        <v>3932</v>
      </c>
      <c r="AL340">
        <v>1052</v>
      </c>
      <c r="AM340">
        <v>319</v>
      </c>
      <c r="AN340">
        <v>63700</v>
      </c>
      <c r="AO340">
        <v>44881</v>
      </c>
      <c r="AP340">
        <v>4872</v>
      </c>
      <c r="AQ340">
        <v>2471</v>
      </c>
      <c r="AR340">
        <v>0</v>
      </c>
      <c r="AS340">
        <v>7</v>
      </c>
      <c r="AT340">
        <v>69624</v>
      </c>
      <c r="AU340">
        <v>47678</v>
      </c>
      <c r="AV340">
        <v>10500</v>
      </c>
      <c r="AW340">
        <v>10500</v>
      </c>
      <c r="BF340">
        <v>31680</v>
      </c>
      <c r="BG340">
        <v>449</v>
      </c>
      <c r="BH340">
        <v>42180</v>
      </c>
      <c r="BI340">
        <v>10949</v>
      </c>
      <c r="BV340">
        <v>25684</v>
      </c>
      <c r="BW340">
        <v>35605</v>
      </c>
      <c r="BX340">
        <v>1760</v>
      </c>
      <c r="BY340">
        <v>1124</v>
      </c>
      <c r="CB340">
        <v>27444</v>
      </c>
      <c r="CC340">
        <v>36729</v>
      </c>
      <c r="CD340">
        <v>69624</v>
      </c>
      <c r="CE340">
        <v>47678</v>
      </c>
      <c r="CF340">
        <v>8272</v>
      </c>
      <c r="CG340">
        <v>2746</v>
      </c>
      <c r="CH340">
        <v>31652</v>
      </c>
      <c r="CI340">
        <v>1085</v>
      </c>
      <c r="CL340">
        <v>33</v>
      </c>
      <c r="CM340">
        <v>17</v>
      </c>
      <c r="CP340">
        <v>164</v>
      </c>
      <c r="CQ340">
        <v>112</v>
      </c>
      <c r="CR340">
        <v>31455</v>
      </c>
      <c r="CS340">
        <v>956</v>
      </c>
      <c r="CT340">
        <v>-224</v>
      </c>
      <c r="CU340">
        <v>-220</v>
      </c>
      <c r="CV340">
        <v>31231</v>
      </c>
      <c r="CW340">
        <v>736</v>
      </c>
      <c r="CX340">
        <v>224</v>
      </c>
      <c r="CY340">
        <v>220</v>
      </c>
      <c r="DB340">
        <v>31231</v>
      </c>
      <c r="DC340">
        <v>736</v>
      </c>
      <c r="DD340">
        <v>39924</v>
      </c>
      <c r="DE340">
        <v>3831</v>
      </c>
      <c r="DH340">
        <v>39924</v>
      </c>
      <c r="DI340">
        <v>3831</v>
      </c>
    </row>
    <row r="341" spans="1:315">
      <c r="A341" t="s">
        <v>15754</v>
      </c>
      <c r="B341">
        <v>9728016108</v>
      </c>
      <c r="C341" t="s">
        <v>4098</v>
      </c>
      <c r="D341" t="s">
        <v>15755</v>
      </c>
      <c r="E341">
        <v>18675052</v>
      </c>
      <c r="G341" t="s">
        <v>3936</v>
      </c>
      <c r="H341" t="s">
        <v>3931</v>
      </c>
      <c r="I341" t="s">
        <v>3932</v>
      </c>
      <c r="T341">
        <v>50</v>
      </c>
      <c r="AL341">
        <v>11533</v>
      </c>
      <c r="AM341">
        <v>11333</v>
      </c>
      <c r="AP341">
        <v>59</v>
      </c>
      <c r="AQ341">
        <v>39</v>
      </c>
      <c r="BH341">
        <v>11133</v>
      </c>
      <c r="BI341">
        <v>10769</v>
      </c>
      <c r="BL341">
        <v>490</v>
      </c>
      <c r="BM341">
        <v>490</v>
      </c>
      <c r="BX341">
        <v>19</v>
      </c>
      <c r="BY341">
        <v>113</v>
      </c>
      <c r="CD341">
        <v>11642</v>
      </c>
      <c r="CE341">
        <v>11372</v>
      </c>
      <c r="CP341">
        <v>66</v>
      </c>
      <c r="CQ341">
        <v>220</v>
      </c>
      <c r="CT341">
        <v>59</v>
      </c>
      <c r="CV341">
        <v>374</v>
      </c>
      <c r="CW341">
        <v>10759</v>
      </c>
      <c r="DD341">
        <v>990</v>
      </c>
      <c r="DE341">
        <v>11221</v>
      </c>
      <c r="DF341">
        <v>491</v>
      </c>
      <c r="DG341">
        <v>242</v>
      </c>
    </row>
    <row r="342" spans="1:315">
      <c r="A342" t="s">
        <v>15756</v>
      </c>
      <c r="B342">
        <v>7627053269</v>
      </c>
      <c r="C342" t="s">
        <v>8797</v>
      </c>
      <c r="D342" t="s">
        <v>15757</v>
      </c>
      <c r="E342">
        <v>17235262</v>
      </c>
      <c r="F342" t="s">
        <v>8798</v>
      </c>
      <c r="G342" t="s">
        <v>3936</v>
      </c>
      <c r="H342" t="s">
        <v>3931</v>
      </c>
      <c r="I342" t="s">
        <v>3932</v>
      </c>
      <c r="T342">
        <v>1774</v>
      </c>
      <c r="AD342">
        <v>1774</v>
      </c>
      <c r="AE342">
        <v>0</v>
      </c>
      <c r="AL342">
        <v>82582</v>
      </c>
      <c r="AM342">
        <v>59170</v>
      </c>
      <c r="AN342">
        <v>27769</v>
      </c>
      <c r="AO342">
        <v>13492</v>
      </c>
      <c r="AP342">
        <v>8755</v>
      </c>
      <c r="AQ342">
        <v>1650</v>
      </c>
      <c r="AR342">
        <v>13</v>
      </c>
      <c r="AS342">
        <v>21</v>
      </c>
      <c r="AT342">
        <v>119118</v>
      </c>
      <c r="AU342">
        <v>74332</v>
      </c>
      <c r="AV342">
        <v>10</v>
      </c>
      <c r="AW342">
        <v>10</v>
      </c>
      <c r="BB342">
        <v>11223</v>
      </c>
      <c r="BC342">
        <v>11223</v>
      </c>
      <c r="BF342">
        <v>11736</v>
      </c>
      <c r="BG342">
        <v>4306</v>
      </c>
      <c r="BH342">
        <v>22969</v>
      </c>
      <c r="BI342">
        <v>15539</v>
      </c>
      <c r="BL342">
        <v>8434</v>
      </c>
      <c r="BM342">
        <v>8145</v>
      </c>
      <c r="BT342">
        <v>8434</v>
      </c>
      <c r="BU342">
        <v>8145</v>
      </c>
      <c r="BV342">
        <v>258</v>
      </c>
      <c r="BW342">
        <v>164</v>
      </c>
      <c r="BX342">
        <v>3539</v>
      </c>
      <c r="BY342">
        <v>548</v>
      </c>
      <c r="BZ342">
        <v>85692</v>
      </c>
      <c r="CA342">
        <v>49936</v>
      </c>
      <c r="CB342">
        <v>89489</v>
      </c>
      <c r="CC342">
        <v>50648</v>
      </c>
      <c r="CD342">
        <v>120892</v>
      </c>
      <c r="CE342">
        <v>74332</v>
      </c>
      <c r="CF342">
        <v>9963</v>
      </c>
      <c r="CG342">
        <v>1956</v>
      </c>
      <c r="CH342">
        <v>-9439</v>
      </c>
      <c r="CI342">
        <v>-1049</v>
      </c>
      <c r="CJ342">
        <v>259</v>
      </c>
      <c r="CK342">
        <v>2</v>
      </c>
      <c r="CL342">
        <v>696</v>
      </c>
      <c r="CN342">
        <v>58535</v>
      </c>
      <c r="CO342">
        <v>12606</v>
      </c>
      <c r="CP342">
        <v>37367</v>
      </c>
      <c r="CQ342">
        <v>6249</v>
      </c>
      <c r="CR342">
        <v>11292</v>
      </c>
      <c r="CS342">
        <v>5310</v>
      </c>
      <c r="CT342">
        <v>-2013</v>
      </c>
      <c r="CU342">
        <v>-425</v>
      </c>
      <c r="CV342">
        <v>9279</v>
      </c>
      <c r="CW342">
        <v>4885</v>
      </c>
      <c r="DB342">
        <v>9279</v>
      </c>
      <c r="DC342">
        <v>4885</v>
      </c>
      <c r="DD342">
        <v>524</v>
      </c>
      <c r="DE342">
        <v>907</v>
      </c>
      <c r="DH342">
        <v>524</v>
      </c>
      <c r="DI342">
        <v>907</v>
      </c>
      <c r="DJ342">
        <v>10</v>
      </c>
      <c r="DK342">
        <v>21</v>
      </c>
      <c r="DL342">
        <v>11254</v>
      </c>
      <c r="DM342">
        <v>0</v>
      </c>
      <c r="DN342">
        <v>4885</v>
      </c>
      <c r="DO342">
        <v>4885</v>
      </c>
      <c r="DP342">
        <v>9279</v>
      </c>
      <c r="DQ342">
        <v>9279</v>
      </c>
      <c r="DR342">
        <v>10</v>
      </c>
      <c r="DS342">
        <v>4306</v>
      </c>
      <c r="DT342">
        <v>15539</v>
      </c>
      <c r="DU342">
        <v>0</v>
      </c>
      <c r="DV342">
        <v>9279</v>
      </c>
      <c r="DW342">
        <v>9279</v>
      </c>
      <c r="DX342">
        <v>10</v>
      </c>
      <c r="DY342">
        <v>11736</v>
      </c>
      <c r="DZ342">
        <v>22969</v>
      </c>
      <c r="EA342">
        <v>4885</v>
      </c>
      <c r="EB342">
        <v>-600</v>
      </c>
      <c r="EC342">
        <v>15539</v>
      </c>
      <c r="EG342">
        <v>4885</v>
      </c>
      <c r="EH342">
        <v>-600</v>
      </c>
      <c r="EI342">
        <v>15539</v>
      </c>
      <c r="EJ342">
        <v>4885</v>
      </c>
      <c r="EK342">
        <v>-600</v>
      </c>
      <c r="EL342">
        <v>4306</v>
      </c>
      <c r="EP342">
        <v>4885</v>
      </c>
      <c r="EQ342">
        <v>-600</v>
      </c>
      <c r="ER342">
        <v>4306</v>
      </c>
      <c r="EY342">
        <v>22969</v>
      </c>
      <c r="EZ342">
        <v>65475</v>
      </c>
      <c r="FA342">
        <v>15829</v>
      </c>
      <c r="FB342">
        <v>13500</v>
      </c>
      <c r="FC342">
        <v>18645</v>
      </c>
      <c r="FD342">
        <v>13238</v>
      </c>
      <c r="FG342">
        <v>13797</v>
      </c>
      <c r="FH342">
        <v>2000</v>
      </c>
      <c r="FI342">
        <v>17252</v>
      </c>
      <c r="FJ342">
        <v>7532</v>
      </c>
      <c r="FK342">
        <v>58882</v>
      </c>
      <c r="FL342">
        <v>18499</v>
      </c>
      <c r="FM342">
        <v>837</v>
      </c>
      <c r="FN342">
        <v>160</v>
      </c>
      <c r="FO342">
        <v>499</v>
      </c>
      <c r="FS342">
        <v>1258</v>
      </c>
      <c r="FT342">
        <v>16567</v>
      </c>
      <c r="FU342">
        <v>-1262</v>
      </c>
      <c r="FV342">
        <v>-5580</v>
      </c>
      <c r="GA342">
        <v>9790</v>
      </c>
      <c r="GB342">
        <v>1200</v>
      </c>
      <c r="GC342">
        <v>15644</v>
      </c>
      <c r="GD342">
        <v>7010</v>
      </c>
      <c r="GE342">
        <v>-1423</v>
      </c>
      <c r="GF342">
        <v>5968</v>
      </c>
      <c r="GG342">
        <v>7105</v>
      </c>
      <c r="GH342">
        <v>1588</v>
      </c>
      <c r="GI342">
        <v>1650</v>
      </c>
      <c r="GJ342">
        <v>62</v>
      </c>
      <c r="GK342">
        <v>8755</v>
      </c>
      <c r="GL342">
        <v>1650</v>
      </c>
      <c r="GT342">
        <v>0</v>
      </c>
      <c r="GU342">
        <v>600</v>
      </c>
      <c r="GV342">
        <v>600</v>
      </c>
      <c r="GW342">
        <v>600</v>
      </c>
      <c r="GX342">
        <v>600</v>
      </c>
      <c r="GZ342">
        <v>0</v>
      </c>
      <c r="HA342">
        <v>1848</v>
      </c>
      <c r="HB342">
        <v>1848</v>
      </c>
      <c r="HC342">
        <v>1848</v>
      </c>
      <c r="HD342">
        <v>1848</v>
      </c>
      <c r="HH342">
        <v>44</v>
      </c>
      <c r="HI342">
        <v>2928</v>
      </c>
      <c r="HJ342">
        <v>870</v>
      </c>
      <c r="HK342">
        <v>15829</v>
      </c>
      <c r="HL342">
        <v>13500</v>
      </c>
      <c r="HM342">
        <v>1608</v>
      </c>
      <c r="HN342">
        <v>522</v>
      </c>
      <c r="HS342">
        <v>11223</v>
      </c>
      <c r="HT342">
        <v>11223</v>
      </c>
      <c r="HU342">
        <v>11223</v>
      </c>
      <c r="HV342">
        <v>135</v>
      </c>
      <c r="IB342">
        <v>70</v>
      </c>
    </row>
    <row r="343" spans="1:315">
      <c r="A343" t="s">
        <v>15758</v>
      </c>
      <c r="B343">
        <v>1655422277</v>
      </c>
      <c r="C343" t="s">
        <v>8644</v>
      </c>
      <c r="D343" t="s">
        <v>15759</v>
      </c>
      <c r="E343">
        <v>18749085</v>
      </c>
      <c r="F343" t="s">
        <v>8800</v>
      </c>
      <c r="G343" t="s">
        <v>3936</v>
      </c>
      <c r="H343" t="s">
        <v>3931</v>
      </c>
      <c r="I343" t="s">
        <v>3932</v>
      </c>
      <c r="T343">
        <v>0</v>
      </c>
      <c r="U343">
        <v>2782</v>
      </c>
      <c r="AF343">
        <v>1</v>
      </c>
      <c r="AG343">
        <v>66</v>
      </c>
      <c r="AL343">
        <v>12823</v>
      </c>
      <c r="AM343">
        <v>8589</v>
      </c>
      <c r="AP343">
        <v>10303</v>
      </c>
      <c r="AQ343">
        <v>8724</v>
      </c>
      <c r="BH343">
        <v>10142</v>
      </c>
      <c r="BI343">
        <v>8863</v>
      </c>
      <c r="BX343">
        <v>10204</v>
      </c>
      <c r="BY343">
        <v>7960</v>
      </c>
      <c r="CD343">
        <v>23128</v>
      </c>
      <c r="CE343">
        <v>20161</v>
      </c>
      <c r="CN343">
        <v>0</v>
      </c>
      <c r="CO343">
        <v>5076</v>
      </c>
      <c r="CP343">
        <v>2371</v>
      </c>
      <c r="CQ343">
        <v>19</v>
      </c>
      <c r="CV343">
        <v>26</v>
      </c>
      <c r="CW343">
        <v>92</v>
      </c>
      <c r="DD343">
        <v>6382</v>
      </c>
      <c r="DE343">
        <v>273</v>
      </c>
      <c r="DF343">
        <v>3985</v>
      </c>
      <c r="DG343">
        <v>5238</v>
      </c>
    </row>
    <row r="344" spans="1:315">
      <c r="A344" t="s">
        <v>15760</v>
      </c>
      <c r="B344">
        <v>5403358084</v>
      </c>
      <c r="C344" t="s">
        <v>3963</v>
      </c>
      <c r="D344" t="s">
        <v>15761</v>
      </c>
      <c r="E344">
        <v>17262950</v>
      </c>
      <c r="F344" t="s">
        <v>3964</v>
      </c>
      <c r="G344" t="s">
        <v>3936</v>
      </c>
      <c r="H344" t="s">
        <v>3931</v>
      </c>
      <c r="I344" t="s">
        <v>3932</v>
      </c>
      <c r="T344">
        <v>1244</v>
      </c>
      <c r="U344">
        <v>1639</v>
      </c>
      <c r="AL344">
        <v>365768</v>
      </c>
      <c r="AM344">
        <v>148309</v>
      </c>
      <c r="AP344">
        <v>3761</v>
      </c>
      <c r="AQ344">
        <v>3788</v>
      </c>
      <c r="BH344">
        <v>23681</v>
      </c>
      <c r="BI344">
        <v>12716</v>
      </c>
      <c r="BR344">
        <v>346022</v>
      </c>
      <c r="BS344">
        <v>139874</v>
      </c>
      <c r="BX344">
        <v>1070</v>
      </c>
      <c r="BY344">
        <v>503</v>
      </c>
      <c r="CD344">
        <v>370773</v>
      </c>
      <c r="CE344">
        <v>153736</v>
      </c>
      <c r="CN344">
        <v>21</v>
      </c>
      <c r="CO344">
        <v>13</v>
      </c>
      <c r="CP344">
        <v>3939</v>
      </c>
      <c r="CQ344">
        <v>5294</v>
      </c>
      <c r="CT344">
        <v>2188</v>
      </c>
      <c r="CU344">
        <v>620</v>
      </c>
      <c r="CV344">
        <v>34378</v>
      </c>
      <c r="CW344">
        <v>7484</v>
      </c>
      <c r="DD344">
        <v>46117</v>
      </c>
      <c r="DE344">
        <v>15925</v>
      </c>
      <c r="DF344">
        <v>5633</v>
      </c>
      <c r="DG344">
        <v>2540</v>
      </c>
    </row>
    <row r="345" spans="1:315">
      <c r="A345" t="s">
        <v>15762</v>
      </c>
      <c r="B345">
        <v>5433198695</v>
      </c>
      <c r="C345" t="s">
        <v>8802</v>
      </c>
      <c r="D345" t="s">
        <v>2373</v>
      </c>
      <c r="E345">
        <v>18588587</v>
      </c>
      <c r="F345" t="s">
        <v>8804</v>
      </c>
      <c r="G345" t="s">
        <v>3936</v>
      </c>
      <c r="H345" t="s">
        <v>3931</v>
      </c>
      <c r="I345" t="s">
        <v>3932</v>
      </c>
      <c r="AL345">
        <v>163025</v>
      </c>
      <c r="AM345">
        <v>83239</v>
      </c>
      <c r="AP345">
        <v>152</v>
      </c>
      <c r="AQ345">
        <v>50</v>
      </c>
      <c r="BH345">
        <v>80187</v>
      </c>
      <c r="BI345">
        <v>61596</v>
      </c>
      <c r="BL345">
        <v>0</v>
      </c>
      <c r="BM345">
        <v>0</v>
      </c>
      <c r="BX345">
        <v>82990</v>
      </c>
      <c r="BY345">
        <v>21693</v>
      </c>
      <c r="CD345">
        <v>163177</v>
      </c>
      <c r="CE345">
        <v>83289</v>
      </c>
      <c r="CP345">
        <v>15541</v>
      </c>
      <c r="CQ345">
        <v>3199</v>
      </c>
      <c r="CT345">
        <v>1368</v>
      </c>
      <c r="CU345">
        <v>410</v>
      </c>
      <c r="CV345">
        <v>152</v>
      </c>
      <c r="CW345">
        <v>50</v>
      </c>
      <c r="DD345">
        <v>22794</v>
      </c>
      <c r="DE345">
        <v>7885</v>
      </c>
      <c r="DF345">
        <v>5733</v>
      </c>
      <c r="DG345">
        <v>4226</v>
      </c>
    </row>
    <row r="346" spans="1:315">
      <c r="A346" t="s">
        <v>15763</v>
      </c>
      <c r="B346">
        <v>6455031846</v>
      </c>
      <c r="C346" t="s">
        <v>8641</v>
      </c>
      <c r="D346" t="s">
        <v>15764</v>
      </c>
      <c r="E346">
        <v>19382496</v>
      </c>
      <c r="F346" t="s">
        <v>4189</v>
      </c>
      <c r="G346" t="s">
        <v>3936</v>
      </c>
      <c r="H346" t="s">
        <v>3931</v>
      </c>
      <c r="I346" t="s">
        <v>3932</v>
      </c>
      <c r="AF346">
        <v>0</v>
      </c>
      <c r="AG346">
        <v>6260</v>
      </c>
      <c r="AL346">
        <v>84977</v>
      </c>
      <c r="AM346">
        <v>89964</v>
      </c>
      <c r="AP346">
        <v>511</v>
      </c>
      <c r="AQ346">
        <v>211</v>
      </c>
      <c r="BH346">
        <v>85387</v>
      </c>
      <c r="BI346">
        <v>90701</v>
      </c>
      <c r="BL346">
        <v>0</v>
      </c>
      <c r="BV346">
        <v>-3059</v>
      </c>
      <c r="BW346">
        <v>4589</v>
      </c>
      <c r="BX346">
        <v>3160</v>
      </c>
      <c r="BY346">
        <v>1145</v>
      </c>
      <c r="CD346">
        <v>85488</v>
      </c>
      <c r="CE346">
        <v>96435</v>
      </c>
      <c r="CN346">
        <v>6790</v>
      </c>
      <c r="CO346">
        <v>100721</v>
      </c>
      <c r="CP346">
        <v>6320</v>
      </c>
      <c r="CQ346">
        <v>18604</v>
      </c>
      <c r="CT346">
        <v>1229</v>
      </c>
      <c r="CU346">
        <v>974</v>
      </c>
      <c r="CV346">
        <v>-5314</v>
      </c>
      <c r="CW346">
        <v>78399</v>
      </c>
      <c r="DD346">
        <v>113</v>
      </c>
      <c r="DE346">
        <v>416</v>
      </c>
      <c r="DF346">
        <v>4668</v>
      </c>
      <c r="DG346">
        <v>3160</v>
      </c>
    </row>
    <row r="347" spans="1:315">
      <c r="A347" t="s">
        <v>15765</v>
      </c>
      <c r="B347">
        <v>5017123578</v>
      </c>
      <c r="C347" t="s">
        <v>8806</v>
      </c>
      <c r="D347" t="s">
        <v>15766</v>
      </c>
      <c r="E347">
        <v>18013271</v>
      </c>
      <c r="F347" t="s">
        <v>8807</v>
      </c>
      <c r="G347" t="s">
        <v>3936</v>
      </c>
      <c r="H347" t="s">
        <v>3931</v>
      </c>
      <c r="I347" t="s">
        <v>3932</v>
      </c>
      <c r="T347">
        <v>9974</v>
      </c>
      <c r="U347">
        <v>9974</v>
      </c>
      <c r="X347">
        <v>2200</v>
      </c>
      <c r="Y347">
        <v>3629</v>
      </c>
      <c r="AF347">
        <v>98</v>
      </c>
      <c r="AG347">
        <v>180</v>
      </c>
      <c r="AL347">
        <v>321176</v>
      </c>
      <c r="AM347">
        <v>321209</v>
      </c>
      <c r="AP347">
        <v>833</v>
      </c>
      <c r="AQ347">
        <v>448</v>
      </c>
      <c r="BH347">
        <v>10548</v>
      </c>
      <c r="BI347">
        <v>9270</v>
      </c>
      <c r="BL347">
        <v>2115</v>
      </c>
      <c r="BM347">
        <v>4815</v>
      </c>
      <c r="BV347">
        <v>0</v>
      </c>
      <c r="BW347">
        <v>120</v>
      </c>
      <c r="BX347">
        <v>321618</v>
      </c>
      <c r="BY347">
        <v>321235</v>
      </c>
      <c r="CD347">
        <v>334281</v>
      </c>
      <c r="CE347">
        <v>335440</v>
      </c>
      <c r="CN347">
        <v>6572</v>
      </c>
      <c r="CO347">
        <v>3560</v>
      </c>
      <c r="CP347">
        <v>8534</v>
      </c>
      <c r="CQ347">
        <v>4850</v>
      </c>
      <c r="CT347">
        <v>254</v>
      </c>
      <c r="CU347">
        <v>23</v>
      </c>
      <c r="CV347">
        <v>1279</v>
      </c>
      <c r="CW347">
        <v>-902</v>
      </c>
      <c r="DD347">
        <v>4230</v>
      </c>
      <c r="DE347">
        <v>755</v>
      </c>
      <c r="DF347">
        <v>735</v>
      </c>
      <c r="DG347">
        <v>344</v>
      </c>
    </row>
    <row r="348" spans="1:315">
      <c r="A348" t="s">
        <v>15767</v>
      </c>
      <c r="B348">
        <v>4632245370</v>
      </c>
      <c r="C348" t="s">
        <v>8408</v>
      </c>
      <c r="D348" t="s">
        <v>2394</v>
      </c>
      <c r="E348">
        <v>17473980</v>
      </c>
      <c r="F348" t="s">
        <v>8810</v>
      </c>
      <c r="G348" t="s">
        <v>3936</v>
      </c>
      <c r="H348" t="s">
        <v>3931</v>
      </c>
      <c r="I348" t="s">
        <v>3932</v>
      </c>
      <c r="L348">
        <v>5239</v>
      </c>
      <c r="M348">
        <v>5239</v>
      </c>
      <c r="V348">
        <v>17768</v>
      </c>
      <c r="W348">
        <v>19879</v>
      </c>
      <c r="AD348">
        <v>23007</v>
      </c>
      <c r="AE348">
        <v>25118</v>
      </c>
      <c r="AL348">
        <v>5011</v>
      </c>
      <c r="AM348">
        <v>5198</v>
      </c>
      <c r="AN348">
        <v>52648</v>
      </c>
      <c r="AO348">
        <v>25407</v>
      </c>
      <c r="AP348">
        <v>1003</v>
      </c>
      <c r="AQ348">
        <v>7219</v>
      </c>
      <c r="AT348">
        <v>58662</v>
      </c>
      <c r="AU348">
        <v>37824</v>
      </c>
      <c r="BL348">
        <v>8810</v>
      </c>
      <c r="BM348">
        <v>8810</v>
      </c>
      <c r="BT348">
        <v>8810</v>
      </c>
      <c r="BU348">
        <v>8810</v>
      </c>
      <c r="BV348">
        <v>4600</v>
      </c>
      <c r="BW348">
        <v>2100</v>
      </c>
      <c r="BX348">
        <v>889</v>
      </c>
      <c r="BY348">
        <v>293</v>
      </c>
      <c r="CB348">
        <v>5489</v>
      </c>
      <c r="CC348">
        <v>2393</v>
      </c>
      <c r="CD348">
        <v>81669</v>
      </c>
      <c r="CE348">
        <v>62942</v>
      </c>
      <c r="CH348">
        <v>19684</v>
      </c>
      <c r="CI348">
        <v>16642</v>
      </c>
      <c r="CJ348">
        <v>46</v>
      </c>
      <c r="CN348">
        <v>2</v>
      </c>
      <c r="CO348">
        <v>5</v>
      </c>
      <c r="CP348">
        <v>3670</v>
      </c>
      <c r="CQ348">
        <v>173</v>
      </c>
      <c r="CR348">
        <v>16062</v>
      </c>
      <c r="CS348">
        <v>16474</v>
      </c>
      <c r="CT348">
        <v>-431</v>
      </c>
      <c r="CU348">
        <v>-406</v>
      </c>
      <c r="CV348">
        <v>15631</v>
      </c>
      <c r="CW348">
        <v>16068</v>
      </c>
      <c r="DB348">
        <v>15631</v>
      </c>
      <c r="DC348">
        <v>16068</v>
      </c>
      <c r="DD348">
        <v>28144</v>
      </c>
      <c r="DE348">
        <v>22484</v>
      </c>
      <c r="DF348">
        <v>8460</v>
      </c>
      <c r="DG348">
        <v>5842</v>
      </c>
      <c r="DH348">
        <v>19684</v>
      </c>
      <c r="DI348">
        <v>16642</v>
      </c>
      <c r="DJ348">
        <v>8855</v>
      </c>
      <c r="DK348">
        <v>2650</v>
      </c>
      <c r="DL348">
        <v>33670</v>
      </c>
      <c r="DM348">
        <v>0</v>
      </c>
      <c r="DN348">
        <v>16068</v>
      </c>
      <c r="DO348">
        <v>18068</v>
      </c>
      <c r="DP348">
        <v>15631</v>
      </c>
      <c r="DQ348">
        <v>15631</v>
      </c>
      <c r="DR348">
        <v>8855</v>
      </c>
      <c r="DS348">
        <v>18718</v>
      </c>
      <c r="DT348">
        <v>51738</v>
      </c>
      <c r="DU348">
        <v>0</v>
      </c>
      <c r="DV348">
        <v>15631</v>
      </c>
      <c r="DW348">
        <v>15631</v>
      </c>
      <c r="DX348">
        <v>8855</v>
      </c>
      <c r="DY348">
        <v>34349</v>
      </c>
      <c r="DZ348">
        <v>67369</v>
      </c>
      <c r="EA348">
        <v>16069</v>
      </c>
      <c r="EB348">
        <v>2000</v>
      </c>
      <c r="EC348">
        <v>51739</v>
      </c>
      <c r="EG348">
        <v>16069</v>
      </c>
      <c r="EH348">
        <v>2000</v>
      </c>
      <c r="EI348">
        <v>51739</v>
      </c>
      <c r="EJ348">
        <v>16069</v>
      </c>
      <c r="EK348">
        <v>0</v>
      </c>
      <c r="EL348">
        <v>18719</v>
      </c>
      <c r="EP348">
        <v>16069</v>
      </c>
      <c r="EQ348">
        <v>0</v>
      </c>
      <c r="ER348">
        <v>18719</v>
      </c>
      <c r="EY348">
        <v>67370</v>
      </c>
      <c r="EZ348">
        <v>51740</v>
      </c>
      <c r="FA348">
        <v>2500</v>
      </c>
      <c r="FB348">
        <v>26708</v>
      </c>
      <c r="FC348">
        <v>25256</v>
      </c>
      <c r="FD348">
        <v>20771</v>
      </c>
      <c r="FG348">
        <v>13847</v>
      </c>
      <c r="FH348">
        <v>5937</v>
      </c>
      <c r="FI348">
        <v>44257</v>
      </c>
      <c r="FJ348">
        <v>25956</v>
      </c>
      <c r="FK348">
        <v>26891</v>
      </c>
      <c r="FL348">
        <v>24411</v>
      </c>
      <c r="FM348">
        <v>1527</v>
      </c>
      <c r="FN348">
        <v>790</v>
      </c>
      <c r="FS348">
        <v>15839</v>
      </c>
      <c r="FT348">
        <v>755</v>
      </c>
      <c r="FU348">
        <v>-5154</v>
      </c>
      <c r="FV348">
        <v>752</v>
      </c>
      <c r="GE348">
        <v>2500</v>
      </c>
      <c r="GG348">
        <v>-2654</v>
      </c>
      <c r="GH348">
        <v>752</v>
      </c>
      <c r="GI348">
        <v>7219</v>
      </c>
      <c r="GJ348">
        <v>8555</v>
      </c>
      <c r="GK348">
        <v>4565</v>
      </c>
      <c r="GL348">
        <v>9307</v>
      </c>
      <c r="GM348">
        <v>0</v>
      </c>
      <c r="GN348">
        <v>0</v>
      </c>
      <c r="HK348">
        <v>2500</v>
      </c>
      <c r="HS348">
        <v>22165</v>
      </c>
      <c r="HT348">
        <v>24165</v>
      </c>
      <c r="HU348">
        <v>24165</v>
      </c>
      <c r="LC348">
        <v>2000</v>
      </c>
    </row>
    <row r="349" spans="1:315">
      <c r="A349" t="s">
        <v>15768</v>
      </c>
      <c r="B349">
        <v>1831191162</v>
      </c>
      <c r="C349" t="s">
        <v>4014</v>
      </c>
      <c r="D349" t="s">
        <v>15769</v>
      </c>
      <c r="E349">
        <v>19319129</v>
      </c>
      <c r="F349" t="s">
        <v>8813</v>
      </c>
      <c r="G349" t="s">
        <v>3936</v>
      </c>
      <c r="H349" t="s">
        <v>3931</v>
      </c>
      <c r="I349" t="s">
        <v>3932</v>
      </c>
      <c r="L349">
        <v>122</v>
      </c>
      <c r="M349">
        <v>122</v>
      </c>
      <c r="AD349">
        <v>122</v>
      </c>
      <c r="AE349">
        <v>122</v>
      </c>
      <c r="AL349">
        <v>4575</v>
      </c>
      <c r="AM349">
        <v>2666</v>
      </c>
      <c r="AN349">
        <v>34878</v>
      </c>
      <c r="AO349">
        <v>29567</v>
      </c>
      <c r="AP349">
        <v>7036</v>
      </c>
      <c r="AQ349">
        <v>974</v>
      </c>
      <c r="AR349">
        <v>39</v>
      </c>
      <c r="AS349">
        <v>39</v>
      </c>
      <c r="AT349">
        <v>46529</v>
      </c>
      <c r="AU349">
        <v>33246</v>
      </c>
      <c r="AV349">
        <v>10</v>
      </c>
      <c r="AW349">
        <v>10</v>
      </c>
      <c r="BF349">
        <v>46310</v>
      </c>
      <c r="BG349">
        <v>32971</v>
      </c>
      <c r="BH349">
        <v>46320</v>
      </c>
      <c r="BI349">
        <v>32981</v>
      </c>
      <c r="BX349">
        <v>330</v>
      </c>
      <c r="BY349">
        <v>387</v>
      </c>
      <c r="CB349">
        <v>330</v>
      </c>
      <c r="CC349">
        <v>387</v>
      </c>
      <c r="CD349">
        <v>46651</v>
      </c>
      <c r="CE349">
        <v>33368</v>
      </c>
      <c r="CF349">
        <v>3289</v>
      </c>
      <c r="CG349">
        <v>4388</v>
      </c>
      <c r="CH349">
        <v>14075</v>
      </c>
      <c r="CI349">
        <v>11778</v>
      </c>
      <c r="CJ349">
        <v>1897</v>
      </c>
      <c r="CK349">
        <v>1444</v>
      </c>
      <c r="CN349">
        <v>11</v>
      </c>
      <c r="CO349">
        <v>9</v>
      </c>
      <c r="CP349">
        <v>375</v>
      </c>
      <c r="CQ349">
        <v>295</v>
      </c>
      <c r="CR349">
        <v>15608</v>
      </c>
      <c r="CS349">
        <v>12936</v>
      </c>
      <c r="CT349">
        <v>-524</v>
      </c>
      <c r="CU349">
        <v>-486</v>
      </c>
      <c r="CV349">
        <v>15064</v>
      </c>
      <c r="CW349">
        <v>12436</v>
      </c>
      <c r="DB349">
        <v>15064</v>
      </c>
      <c r="DC349">
        <v>12436</v>
      </c>
      <c r="DD349">
        <v>17456</v>
      </c>
      <c r="DE349">
        <v>16206</v>
      </c>
      <c r="DF349">
        <v>92</v>
      </c>
      <c r="DG349">
        <v>40</v>
      </c>
      <c r="DH349">
        <v>17364</v>
      </c>
      <c r="DI349">
        <v>16166</v>
      </c>
      <c r="GO349">
        <v>-20</v>
      </c>
      <c r="GP349">
        <v>-14</v>
      </c>
    </row>
    <row r="350" spans="1:315">
      <c r="A350" t="s">
        <v>15770</v>
      </c>
      <c r="B350">
        <v>1101169887</v>
      </c>
      <c r="C350" t="s">
        <v>8719</v>
      </c>
      <c r="D350" t="s">
        <v>15771</v>
      </c>
      <c r="E350">
        <v>17606557</v>
      </c>
      <c r="F350" t="s">
        <v>8815</v>
      </c>
      <c r="G350" t="s">
        <v>3978</v>
      </c>
      <c r="H350" t="s">
        <v>3931</v>
      </c>
      <c r="I350" t="s">
        <v>3932</v>
      </c>
      <c r="AF350">
        <v>0</v>
      </c>
      <c r="AL350">
        <v>563210</v>
      </c>
      <c r="AM350">
        <v>105297</v>
      </c>
      <c r="AP350">
        <v>6429</v>
      </c>
      <c r="AQ350">
        <v>22</v>
      </c>
      <c r="BH350">
        <v>554555</v>
      </c>
      <c r="BI350">
        <v>97281</v>
      </c>
      <c r="BR350">
        <v>3174</v>
      </c>
      <c r="BS350">
        <v>6970</v>
      </c>
      <c r="BV350">
        <v>10000</v>
      </c>
      <c r="BX350">
        <v>1910</v>
      </c>
      <c r="BY350">
        <v>1068</v>
      </c>
      <c r="CD350">
        <v>569639</v>
      </c>
      <c r="CE350">
        <v>105319</v>
      </c>
      <c r="CN350">
        <v>906111</v>
      </c>
      <c r="CO350">
        <v>94771</v>
      </c>
      <c r="CP350">
        <v>448499</v>
      </c>
      <c r="CQ350">
        <v>8554</v>
      </c>
      <c r="CT350">
        <v>85</v>
      </c>
      <c r="CU350">
        <v>17</v>
      </c>
      <c r="CV350">
        <v>457274</v>
      </c>
      <c r="CW350">
        <v>86001</v>
      </c>
      <c r="DD350">
        <v>199</v>
      </c>
      <c r="DE350">
        <v>28</v>
      </c>
      <c r="DF350">
        <v>452</v>
      </c>
      <c r="DG350">
        <v>227</v>
      </c>
    </row>
    <row r="351" spans="1:315">
      <c r="A351" t="s">
        <v>15772</v>
      </c>
      <c r="B351">
        <v>3443117300</v>
      </c>
      <c r="C351" t="s">
        <v>8639</v>
      </c>
      <c r="D351" t="s">
        <v>15773</v>
      </c>
      <c r="E351">
        <v>17718727</v>
      </c>
      <c r="F351" t="s">
        <v>8817</v>
      </c>
      <c r="G351" t="s">
        <v>3936</v>
      </c>
      <c r="H351" t="s">
        <v>3931</v>
      </c>
      <c r="I351" t="s">
        <v>3932</v>
      </c>
      <c r="T351">
        <v>17</v>
      </c>
      <c r="U351">
        <v>33</v>
      </c>
      <c r="AD351">
        <v>17</v>
      </c>
      <c r="AE351">
        <v>33</v>
      </c>
      <c r="AL351">
        <v>415593</v>
      </c>
      <c r="AM351">
        <v>185784</v>
      </c>
      <c r="AN351">
        <v>12233</v>
      </c>
      <c r="AO351">
        <v>7651</v>
      </c>
      <c r="AP351">
        <v>128</v>
      </c>
      <c r="AQ351">
        <v>363</v>
      </c>
      <c r="AR351">
        <v>141</v>
      </c>
      <c r="AS351">
        <v>188</v>
      </c>
      <c r="AT351">
        <v>428094</v>
      </c>
      <c r="AU351">
        <v>193986</v>
      </c>
      <c r="AV351">
        <v>50</v>
      </c>
      <c r="AW351">
        <v>50</v>
      </c>
      <c r="BF351">
        <v>-699</v>
      </c>
      <c r="BG351">
        <v>-2541</v>
      </c>
      <c r="BH351">
        <v>-649</v>
      </c>
      <c r="BI351">
        <v>-2491</v>
      </c>
      <c r="BL351">
        <v>10666</v>
      </c>
      <c r="BM351">
        <v>10182</v>
      </c>
      <c r="BT351">
        <v>10666</v>
      </c>
      <c r="BU351">
        <v>10182</v>
      </c>
      <c r="BX351">
        <v>2683</v>
      </c>
      <c r="BY351">
        <v>373</v>
      </c>
      <c r="BZ351">
        <v>415411</v>
      </c>
      <c r="CA351">
        <v>185956</v>
      </c>
      <c r="CB351">
        <v>418094</v>
      </c>
      <c r="CC351">
        <v>186329</v>
      </c>
      <c r="CD351">
        <v>428111</v>
      </c>
      <c r="CE351">
        <v>194019</v>
      </c>
      <c r="CH351">
        <v>-7705</v>
      </c>
      <c r="CI351">
        <v>-3583</v>
      </c>
      <c r="CN351">
        <v>10692</v>
      </c>
      <c r="CO351">
        <v>2176</v>
      </c>
      <c r="CP351">
        <v>881</v>
      </c>
      <c r="CQ351">
        <v>459</v>
      </c>
      <c r="CR351">
        <v>2106</v>
      </c>
      <c r="CS351">
        <v>-1866</v>
      </c>
      <c r="CV351">
        <v>2106</v>
      </c>
      <c r="CW351">
        <v>-1866</v>
      </c>
      <c r="DB351">
        <v>2106</v>
      </c>
      <c r="DC351">
        <v>-1866</v>
      </c>
      <c r="DD351">
        <v>319</v>
      </c>
      <c r="DE351">
        <v>512</v>
      </c>
      <c r="DF351">
        <v>8024</v>
      </c>
      <c r="DG351">
        <v>4095</v>
      </c>
      <c r="DH351">
        <v>-7705</v>
      </c>
      <c r="DI351">
        <v>-3583</v>
      </c>
    </row>
    <row r="352" spans="1:315">
      <c r="A352" t="s">
        <v>15774</v>
      </c>
      <c r="B352">
        <v>6685168732</v>
      </c>
      <c r="C352" t="s">
        <v>4207</v>
      </c>
      <c r="D352" t="s">
        <v>15775</v>
      </c>
      <c r="E352">
        <v>17511095</v>
      </c>
      <c r="F352" t="s">
        <v>8820</v>
      </c>
      <c r="G352" t="s">
        <v>3936</v>
      </c>
      <c r="H352" t="s">
        <v>3931</v>
      </c>
      <c r="I352" t="s">
        <v>3932</v>
      </c>
      <c r="AJ352">
        <v>0</v>
      </c>
      <c r="AL352">
        <v>280</v>
      </c>
      <c r="AM352">
        <v>3966</v>
      </c>
      <c r="AN352">
        <v>7626</v>
      </c>
      <c r="AO352">
        <v>2636</v>
      </c>
      <c r="AP352">
        <v>66030</v>
      </c>
      <c r="AQ352">
        <v>11958</v>
      </c>
      <c r="AR352">
        <v>40</v>
      </c>
      <c r="AS352">
        <v>35</v>
      </c>
      <c r="AT352">
        <v>73976</v>
      </c>
      <c r="AU352">
        <v>18595</v>
      </c>
      <c r="AV352">
        <v>319000</v>
      </c>
      <c r="AW352">
        <v>319000</v>
      </c>
      <c r="BF352">
        <v>-288014</v>
      </c>
      <c r="BG352">
        <v>-320423</v>
      </c>
      <c r="BH352">
        <v>30986</v>
      </c>
      <c r="BI352">
        <v>-1423</v>
      </c>
      <c r="BP352">
        <v>18900</v>
      </c>
      <c r="BQ352">
        <v>13665</v>
      </c>
      <c r="BX352">
        <v>24091</v>
      </c>
      <c r="BY352">
        <v>6353</v>
      </c>
      <c r="CB352">
        <v>42991</v>
      </c>
      <c r="CC352">
        <v>20018</v>
      </c>
      <c r="CD352">
        <v>73976</v>
      </c>
      <c r="CE352">
        <v>18595</v>
      </c>
      <c r="CF352">
        <v>320656</v>
      </c>
      <c r="CG352">
        <v>310152</v>
      </c>
      <c r="CH352">
        <v>-247203</v>
      </c>
      <c r="CI352">
        <v>-253252</v>
      </c>
      <c r="CJ352">
        <v>388</v>
      </c>
      <c r="CK352">
        <v>593</v>
      </c>
      <c r="CN352">
        <v>288777</v>
      </c>
      <c r="CO352">
        <v>233421</v>
      </c>
      <c r="CP352">
        <v>5353</v>
      </c>
      <c r="CQ352">
        <v>1173</v>
      </c>
      <c r="CR352">
        <v>36609</v>
      </c>
      <c r="CS352">
        <v>-20411</v>
      </c>
      <c r="CT352">
        <v>-4209</v>
      </c>
      <c r="CV352">
        <v>32400</v>
      </c>
      <c r="CW352">
        <v>-20412</v>
      </c>
      <c r="CX352">
        <v>4209</v>
      </c>
      <c r="DB352">
        <v>32400</v>
      </c>
      <c r="DC352">
        <v>-20412</v>
      </c>
      <c r="DD352">
        <v>73453</v>
      </c>
      <c r="DE352">
        <v>56900</v>
      </c>
      <c r="DH352">
        <v>73453</v>
      </c>
      <c r="DI352">
        <v>56900</v>
      </c>
      <c r="DJ352">
        <v>319000</v>
      </c>
      <c r="DK352">
        <v>-300011</v>
      </c>
      <c r="DL352">
        <v>18989</v>
      </c>
      <c r="DP352">
        <v>32408</v>
      </c>
      <c r="DQ352">
        <v>32408</v>
      </c>
      <c r="DR352">
        <v>319000</v>
      </c>
      <c r="DS352">
        <v>-320423</v>
      </c>
      <c r="DT352">
        <v>-1423</v>
      </c>
      <c r="DU352">
        <v>0</v>
      </c>
      <c r="DV352">
        <v>32408</v>
      </c>
      <c r="DW352">
        <v>32408</v>
      </c>
      <c r="DX352">
        <v>319000</v>
      </c>
      <c r="DY352">
        <v>-288014</v>
      </c>
      <c r="DZ352">
        <v>30986</v>
      </c>
      <c r="EY352">
        <v>30986</v>
      </c>
      <c r="EZ352">
        <v>-1422</v>
      </c>
      <c r="FA352">
        <v>324</v>
      </c>
      <c r="FB352">
        <v>568</v>
      </c>
      <c r="FC352">
        <v>124586</v>
      </c>
      <c r="FD352">
        <v>78903</v>
      </c>
      <c r="FG352">
        <v>244037</v>
      </c>
      <c r="FH352">
        <v>268021</v>
      </c>
      <c r="FI352">
        <v>314876</v>
      </c>
      <c r="FJ352">
        <v>368768</v>
      </c>
      <c r="FK352">
        <v>9584</v>
      </c>
      <c r="FL352">
        <v>2369</v>
      </c>
      <c r="FM352">
        <v>208708</v>
      </c>
      <c r="FN352">
        <v>206760</v>
      </c>
      <c r="FS352">
        <v>96584</v>
      </c>
      <c r="FT352">
        <v>159639</v>
      </c>
      <c r="FU352">
        <v>53747</v>
      </c>
      <c r="FV352">
        <v>-21844</v>
      </c>
      <c r="GA352">
        <v>324</v>
      </c>
      <c r="GB352">
        <v>568</v>
      </c>
      <c r="GG352">
        <v>54071</v>
      </c>
      <c r="GH352">
        <v>-21276</v>
      </c>
      <c r="GI352">
        <v>11958</v>
      </c>
      <c r="GJ352">
        <v>33234</v>
      </c>
      <c r="GK352">
        <v>66029</v>
      </c>
      <c r="GL352">
        <v>11958</v>
      </c>
      <c r="GM352">
        <v>0</v>
      </c>
      <c r="GN352">
        <v>0</v>
      </c>
      <c r="GO352">
        <v>0</v>
      </c>
      <c r="GP352">
        <v>-1</v>
      </c>
      <c r="GT352">
        <v>0</v>
      </c>
      <c r="GU352">
        <v>20412</v>
      </c>
      <c r="GV352">
        <v>20412</v>
      </c>
      <c r="HV352">
        <v>324</v>
      </c>
      <c r="HW352">
        <v>568</v>
      </c>
      <c r="HZ352">
        <v>20412</v>
      </c>
      <c r="IA352">
        <v>20412</v>
      </c>
    </row>
    <row r="353" spans="1:314">
      <c r="A353" t="s">
        <v>15776</v>
      </c>
      <c r="B353">
        <v>9705144752</v>
      </c>
      <c r="C353" t="s">
        <v>3935</v>
      </c>
      <c r="D353" t="s">
        <v>15777</v>
      </c>
      <c r="E353">
        <v>18481540</v>
      </c>
      <c r="F353" t="s">
        <v>8823</v>
      </c>
      <c r="G353" t="s">
        <v>3936</v>
      </c>
      <c r="H353" t="s">
        <v>3931</v>
      </c>
      <c r="I353" t="s">
        <v>3932</v>
      </c>
      <c r="L353">
        <v>47</v>
      </c>
      <c r="M353">
        <v>4</v>
      </c>
      <c r="T353">
        <v>85</v>
      </c>
      <c r="U353">
        <v>28</v>
      </c>
      <c r="Z353">
        <v>178</v>
      </c>
      <c r="AD353">
        <v>310</v>
      </c>
      <c r="AE353">
        <v>31</v>
      </c>
      <c r="AF353">
        <v>5</v>
      </c>
      <c r="AJ353">
        <v>65</v>
      </c>
      <c r="AL353">
        <v>188</v>
      </c>
      <c r="AM353">
        <v>1138</v>
      </c>
      <c r="AN353">
        <v>0</v>
      </c>
      <c r="AO353">
        <v>10775</v>
      </c>
      <c r="AP353">
        <v>14995</v>
      </c>
      <c r="AQ353">
        <v>10</v>
      </c>
      <c r="AR353">
        <v>36</v>
      </c>
      <c r="AS353">
        <v>39</v>
      </c>
      <c r="AT353">
        <v>15289</v>
      </c>
      <c r="AU353">
        <v>11962</v>
      </c>
      <c r="AV353">
        <v>10600</v>
      </c>
      <c r="AW353">
        <v>10600</v>
      </c>
      <c r="BF353">
        <v>3514</v>
      </c>
      <c r="BG353">
        <v>880</v>
      </c>
      <c r="BH353">
        <v>14114</v>
      </c>
      <c r="BI353">
        <v>11480</v>
      </c>
      <c r="BN353">
        <v>0</v>
      </c>
      <c r="BO353">
        <v>6</v>
      </c>
      <c r="BP353">
        <v>15</v>
      </c>
      <c r="BQ353">
        <v>14</v>
      </c>
      <c r="BT353">
        <v>0</v>
      </c>
      <c r="BU353">
        <v>6</v>
      </c>
      <c r="BX353">
        <v>1470</v>
      </c>
      <c r="BY353">
        <v>494</v>
      </c>
      <c r="CB353">
        <v>1485</v>
      </c>
      <c r="CC353">
        <v>508</v>
      </c>
      <c r="CD353">
        <v>15599</v>
      </c>
      <c r="CE353">
        <v>11994</v>
      </c>
      <c r="CF353">
        <v>3034</v>
      </c>
      <c r="CG353">
        <v>651</v>
      </c>
      <c r="CH353">
        <v>2814</v>
      </c>
      <c r="CI353">
        <v>896</v>
      </c>
      <c r="CJ353">
        <v>1179</v>
      </c>
      <c r="CK353">
        <v>437</v>
      </c>
      <c r="CL353">
        <v>0</v>
      </c>
      <c r="CM353">
        <v>1</v>
      </c>
      <c r="CP353">
        <v>683</v>
      </c>
      <c r="CQ353">
        <v>170</v>
      </c>
      <c r="CR353">
        <v>3310</v>
      </c>
      <c r="CS353">
        <v>1162</v>
      </c>
      <c r="CT353">
        <v>-670</v>
      </c>
      <c r="CU353">
        <v>-255</v>
      </c>
      <c r="CV353">
        <v>2640</v>
      </c>
      <c r="CW353">
        <v>907</v>
      </c>
      <c r="CX353">
        <v>854</v>
      </c>
      <c r="CY353">
        <v>242</v>
      </c>
      <c r="CZ353">
        <v>184</v>
      </c>
      <c r="DA353">
        <v>-13</v>
      </c>
      <c r="DB353">
        <v>2640</v>
      </c>
      <c r="DC353">
        <v>907</v>
      </c>
      <c r="DD353">
        <v>9879</v>
      </c>
      <c r="DE353">
        <v>2681</v>
      </c>
      <c r="DF353">
        <v>4031</v>
      </c>
      <c r="DG353">
        <v>1134</v>
      </c>
      <c r="DH353">
        <v>5848</v>
      </c>
      <c r="DI353">
        <v>1547</v>
      </c>
      <c r="DJ353">
        <v>10600</v>
      </c>
      <c r="DK353">
        <v>-28</v>
      </c>
      <c r="DL353">
        <v>10572</v>
      </c>
      <c r="DM353">
        <v>0</v>
      </c>
      <c r="DN353">
        <v>907</v>
      </c>
      <c r="DO353">
        <v>907</v>
      </c>
      <c r="DP353">
        <v>2634</v>
      </c>
      <c r="DQ353">
        <v>2634</v>
      </c>
      <c r="DR353">
        <v>10600</v>
      </c>
      <c r="DS353">
        <v>880</v>
      </c>
      <c r="DT353">
        <v>11480</v>
      </c>
      <c r="DU353">
        <v>0</v>
      </c>
      <c r="DV353">
        <v>2634</v>
      </c>
      <c r="DW353">
        <v>2634</v>
      </c>
      <c r="DX353">
        <v>10600</v>
      </c>
      <c r="DY353">
        <v>3514</v>
      </c>
      <c r="DZ353">
        <v>14114</v>
      </c>
      <c r="EY353">
        <v>14114</v>
      </c>
      <c r="EZ353">
        <v>11480</v>
      </c>
      <c r="FA353">
        <v>0</v>
      </c>
      <c r="FB353">
        <v>132</v>
      </c>
      <c r="FC353">
        <v>9940</v>
      </c>
      <c r="FD353">
        <v>1902</v>
      </c>
      <c r="FG353">
        <v>1125</v>
      </c>
      <c r="FH353">
        <v>96</v>
      </c>
      <c r="FI353">
        <v>0</v>
      </c>
      <c r="FJ353">
        <v>132</v>
      </c>
      <c r="FK353">
        <v>2238</v>
      </c>
      <c r="FL353">
        <v>1326</v>
      </c>
      <c r="FM353">
        <v>549</v>
      </c>
      <c r="FN353">
        <v>361</v>
      </c>
      <c r="FQ353">
        <v>1310</v>
      </c>
      <c r="FR353">
        <v>78</v>
      </c>
      <c r="FU353">
        <v>5880</v>
      </c>
      <c r="FV353">
        <v>233</v>
      </c>
      <c r="FW353">
        <v>12198</v>
      </c>
      <c r="FY353">
        <v>8</v>
      </c>
      <c r="GA353">
        <v>9105</v>
      </c>
      <c r="GB353">
        <v>-233</v>
      </c>
      <c r="GC353">
        <v>0</v>
      </c>
      <c r="GD353">
        <v>132</v>
      </c>
      <c r="GE353">
        <v>0</v>
      </c>
      <c r="GG353">
        <v>14985</v>
      </c>
      <c r="GI353">
        <v>10</v>
      </c>
      <c r="GJ353">
        <v>10</v>
      </c>
      <c r="GK353">
        <v>14995</v>
      </c>
      <c r="GL353">
        <v>10</v>
      </c>
      <c r="GM353">
        <v>0</v>
      </c>
      <c r="GN353">
        <v>0</v>
      </c>
      <c r="HH353">
        <v>8713</v>
      </c>
      <c r="HI353">
        <v>12923</v>
      </c>
      <c r="HJ353">
        <v>12695</v>
      </c>
      <c r="HK353">
        <v>0</v>
      </c>
      <c r="HL353">
        <v>132</v>
      </c>
      <c r="IB353">
        <v>12462</v>
      </c>
    </row>
    <row r="354" spans="1:314">
      <c r="A354" t="s">
        <v>15778</v>
      </c>
      <c r="B354">
        <v>1841045690</v>
      </c>
      <c r="C354" t="s">
        <v>8147</v>
      </c>
      <c r="D354" t="s">
        <v>15779</v>
      </c>
      <c r="E354">
        <v>19228917</v>
      </c>
      <c r="F354" t="s">
        <v>8826</v>
      </c>
      <c r="G354" t="s">
        <v>3936</v>
      </c>
      <c r="H354" t="s">
        <v>3931</v>
      </c>
      <c r="I354" t="s">
        <v>3932</v>
      </c>
      <c r="T354">
        <v>0</v>
      </c>
      <c r="U354">
        <v>9016</v>
      </c>
      <c r="X354">
        <v>0</v>
      </c>
      <c r="AF354">
        <v>154</v>
      </c>
      <c r="AG354">
        <v>261</v>
      </c>
      <c r="AL354">
        <v>15479</v>
      </c>
      <c r="AM354">
        <v>13706</v>
      </c>
      <c r="AP354">
        <v>695</v>
      </c>
      <c r="AQ354">
        <v>74</v>
      </c>
      <c r="BH354">
        <v>12710</v>
      </c>
      <c r="BI354">
        <v>16707</v>
      </c>
      <c r="BL354">
        <v>164</v>
      </c>
      <c r="BM354">
        <v>358</v>
      </c>
      <c r="BR354">
        <v>0</v>
      </c>
      <c r="BV354">
        <v>3454</v>
      </c>
      <c r="BW354">
        <v>5992</v>
      </c>
      <c r="BX354">
        <v>0</v>
      </c>
      <c r="CD354">
        <v>16328</v>
      </c>
      <c r="CE354">
        <v>23057</v>
      </c>
      <c r="CP354">
        <v>321</v>
      </c>
      <c r="CQ354">
        <v>430</v>
      </c>
      <c r="CV354">
        <v>616</v>
      </c>
      <c r="CW354">
        <v>3216</v>
      </c>
      <c r="DD354">
        <v>10690</v>
      </c>
      <c r="DE354">
        <v>14209</v>
      </c>
      <c r="DF354">
        <v>9753</v>
      </c>
      <c r="DG354">
        <v>10563</v>
      </c>
    </row>
    <row r="355" spans="1:314">
      <c r="A355" t="s">
        <v>8827</v>
      </c>
      <c r="B355">
        <v>6686116656</v>
      </c>
      <c r="C355" t="s">
        <v>8828</v>
      </c>
      <c r="D355" t="s">
        <v>15780</v>
      </c>
      <c r="E355">
        <v>17783428</v>
      </c>
      <c r="F355" t="s">
        <v>8830</v>
      </c>
      <c r="G355" t="s">
        <v>3978</v>
      </c>
      <c r="H355" t="s">
        <v>3931</v>
      </c>
      <c r="I355" t="s">
        <v>3932</v>
      </c>
      <c r="AL355">
        <v>82441</v>
      </c>
      <c r="AM355">
        <v>82920</v>
      </c>
      <c r="AP355">
        <v>2076</v>
      </c>
      <c r="AQ355">
        <v>13</v>
      </c>
      <c r="BH355">
        <v>77195</v>
      </c>
      <c r="BI355">
        <v>78410</v>
      </c>
      <c r="BV355">
        <v>3707</v>
      </c>
      <c r="BW355">
        <v>4464</v>
      </c>
      <c r="BX355">
        <v>3615</v>
      </c>
      <c r="BY355">
        <v>59</v>
      </c>
      <c r="CD355">
        <v>84517</v>
      </c>
      <c r="CE355">
        <v>82933</v>
      </c>
      <c r="CN355">
        <v>0</v>
      </c>
      <c r="CO355">
        <v>59206</v>
      </c>
      <c r="CP355">
        <v>20</v>
      </c>
      <c r="CQ355">
        <v>6405</v>
      </c>
      <c r="CT355">
        <v>52</v>
      </c>
      <c r="CU355">
        <v>62</v>
      </c>
      <c r="CV355">
        <v>694</v>
      </c>
      <c r="CW355">
        <v>52523</v>
      </c>
      <c r="DD355">
        <v>2311</v>
      </c>
      <c r="DE355">
        <v>501</v>
      </c>
      <c r="DF355">
        <v>1545</v>
      </c>
      <c r="DG355">
        <v>717</v>
      </c>
    </row>
    <row r="356" spans="1:314">
      <c r="A356" t="s">
        <v>15781</v>
      </c>
      <c r="B356">
        <v>2130221558</v>
      </c>
      <c r="C356" t="s">
        <v>3999</v>
      </c>
      <c r="D356" t="s">
        <v>2448</v>
      </c>
      <c r="E356">
        <v>18678927</v>
      </c>
      <c r="F356" t="s">
        <v>8833</v>
      </c>
      <c r="G356" t="s">
        <v>3936</v>
      </c>
      <c r="H356" t="s">
        <v>3931</v>
      </c>
      <c r="I356" t="s">
        <v>3932</v>
      </c>
      <c r="AL356">
        <v>161</v>
      </c>
      <c r="AM356">
        <v>9</v>
      </c>
      <c r="AN356">
        <v>81120</v>
      </c>
      <c r="AO356">
        <v>38979</v>
      </c>
      <c r="AP356">
        <v>2019</v>
      </c>
      <c r="AQ356">
        <v>27</v>
      </c>
      <c r="AR356">
        <v>0</v>
      </c>
      <c r="AT356">
        <v>83300</v>
      </c>
      <c r="AU356">
        <v>39015</v>
      </c>
      <c r="AV356">
        <v>10</v>
      </c>
      <c r="AW356">
        <v>10</v>
      </c>
      <c r="BF356">
        <v>517</v>
      </c>
      <c r="BG356">
        <v>-619</v>
      </c>
      <c r="BH356">
        <v>527</v>
      </c>
      <c r="BI356">
        <v>-609</v>
      </c>
      <c r="BV356">
        <v>4927</v>
      </c>
      <c r="BW356">
        <v>1445</v>
      </c>
      <c r="BX356">
        <v>2213</v>
      </c>
      <c r="BY356">
        <v>205</v>
      </c>
      <c r="BZ356">
        <v>75633</v>
      </c>
      <c r="CA356">
        <v>37974</v>
      </c>
      <c r="CB356">
        <v>82773</v>
      </c>
      <c r="CC356">
        <v>39624</v>
      </c>
      <c r="CD356">
        <v>83300</v>
      </c>
      <c r="CE356">
        <v>39015</v>
      </c>
      <c r="CF356">
        <v>1913</v>
      </c>
      <c r="CG356">
        <v>784</v>
      </c>
      <c r="CH356">
        <v>1640</v>
      </c>
      <c r="CI356">
        <v>-441</v>
      </c>
      <c r="CP356">
        <v>16</v>
      </c>
      <c r="CQ356">
        <v>172</v>
      </c>
      <c r="CR356">
        <v>1624</v>
      </c>
      <c r="CS356">
        <v>-613</v>
      </c>
      <c r="CT356">
        <v>-488</v>
      </c>
      <c r="CU356">
        <v>-6</v>
      </c>
      <c r="CV356">
        <v>1136</v>
      </c>
      <c r="CW356">
        <v>-619</v>
      </c>
      <c r="DB356">
        <v>1136</v>
      </c>
      <c r="DC356">
        <v>-619</v>
      </c>
      <c r="DD356">
        <v>3553</v>
      </c>
      <c r="DE356">
        <v>343</v>
      </c>
      <c r="DH356">
        <v>3553</v>
      </c>
      <c r="DI356">
        <v>343</v>
      </c>
      <c r="DJ356">
        <v>10</v>
      </c>
      <c r="DK356">
        <v>6</v>
      </c>
      <c r="DL356">
        <v>16</v>
      </c>
      <c r="DP356">
        <v>1136</v>
      </c>
      <c r="DQ356">
        <v>1136</v>
      </c>
      <c r="DR356">
        <v>10</v>
      </c>
      <c r="DS356">
        <v>-615</v>
      </c>
      <c r="DT356">
        <v>-605</v>
      </c>
      <c r="DU356">
        <v>0</v>
      </c>
      <c r="DV356">
        <v>1136</v>
      </c>
      <c r="DW356">
        <v>1136</v>
      </c>
      <c r="DX356">
        <v>10</v>
      </c>
      <c r="DY356">
        <v>521</v>
      </c>
      <c r="DZ356">
        <v>531</v>
      </c>
      <c r="EA356">
        <v>-621</v>
      </c>
      <c r="EB356">
        <v>6</v>
      </c>
      <c r="EC356">
        <v>-609</v>
      </c>
      <c r="EG356">
        <v>-621</v>
      </c>
      <c r="EH356">
        <v>6</v>
      </c>
      <c r="EI356">
        <v>-609</v>
      </c>
      <c r="EJ356">
        <v>-621</v>
      </c>
      <c r="EK356">
        <v>6</v>
      </c>
      <c r="EL356">
        <v>-619</v>
      </c>
      <c r="EP356">
        <v>-621</v>
      </c>
      <c r="EQ356">
        <v>6</v>
      </c>
      <c r="ER356">
        <v>-619</v>
      </c>
      <c r="EY356">
        <v>76160</v>
      </c>
      <c r="EZ356">
        <v>37365</v>
      </c>
      <c r="FA356">
        <v>4800</v>
      </c>
      <c r="FB356">
        <v>1445</v>
      </c>
      <c r="FC356">
        <v>3</v>
      </c>
      <c r="FD356">
        <v>14</v>
      </c>
      <c r="FG356">
        <v>7479</v>
      </c>
      <c r="FH356">
        <v>1031</v>
      </c>
      <c r="FI356">
        <v>1317</v>
      </c>
      <c r="FJ356">
        <v>2176</v>
      </c>
      <c r="FK356">
        <v>7862</v>
      </c>
      <c r="FL356">
        <v>1713</v>
      </c>
      <c r="FS356">
        <v>713</v>
      </c>
      <c r="FT356">
        <v>463</v>
      </c>
      <c r="FU356">
        <v>-1093</v>
      </c>
      <c r="FV356">
        <v>-1131</v>
      </c>
      <c r="GC356">
        <v>1317</v>
      </c>
      <c r="GE356">
        <v>3483</v>
      </c>
      <c r="GF356">
        <v>1445</v>
      </c>
      <c r="GG356">
        <v>2390</v>
      </c>
      <c r="GH356">
        <v>314</v>
      </c>
      <c r="GI356">
        <v>28</v>
      </c>
      <c r="GJ356">
        <v>0</v>
      </c>
      <c r="GK356">
        <v>2418</v>
      </c>
      <c r="GL356">
        <v>314</v>
      </c>
      <c r="GM356">
        <v>0</v>
      </c>
      <c r="GN356">
        <v>0</v>
      </c>
      <c r="GT356">
        <v>0</v>
      </c>
      <c r="GU356">
        <v>621</v>
      </c>
      <c r="GV356">
        <v>621</v>
      </c>
      <c r="HK356">
        <v>4800</v>
      </c>
      <c r="HL356">
        <v>1445</v>
      </c>
      <c r="HZ356">
        <v>621</v>
      </c>
      <c r="IA356">
        <v>621</v>
      </c>
    </row>
    <row r="357" spans="1:314">
      <c r="A357" t="s">
        <v>15782</v>
      </c>
      <c r="B357">
        <v>5260474996</v>
      </c>
      <c r="C357" t="s">
        <v>4002</v>
      </c>
      <c r="D357" t="s">
        <v>15783</v>
      </c>
      <c r="E357">
        <v>17706820</v>
      </c>
      <c r="F357" t="s">
        <v>8835</v>
      </c>
      <c r="G357" t="s">
        <v>3936</v>
      </c>
      <c r="H357" t="s">
        <v>3931</v>
      </c>
      <c r="I357" t="s">
        <v>3932</v>
      </c>
      <c r="T357">
        <v>19</v>
      </c>
      <c r="U357">
        <v>77</v>
      </c>
      <c r="Z357">
        <v>2166</v>
      </c>
      <c r="AA357">
        <v>1292</v>
      </c>
      <c r="AB357">
        <v>33</v>
      </c>
      <c r="AC357">
        <v>46</v>
      </c>
      <c r="AD357">
        <v>2218</v>
      </c>
      <c r="AE357">
        <v>1416</v>
      </c>
      <c r="AL357">
        <v>287</v>
      </c>
      <c r="AM357">
        <v>235</v>
      </c>
      <c r="AN357">
        <v>29687</v>
      </c>
      <c r="AO357">
        <v>20292</v>
      </c>
      <c r="AP357">
        <v>444</v>
      </c>
      <c r="AQ357">
        <v>3362</v>
      </c>
      <c r="AR357">
        <v>29</v>
      </c>
      <c r="AS357">
        <v>42</v>
      </c>
      <c r="AT357">
        <v>30446</v>
      </c>
      <c r="AU357">
        <v>23931</v>
      </c>
      <c r="AV357">
        <v>10000</v>
      </c>
      <c r="AW357">
        <v>10000</v>
      </c>
      <c r="BB357">
        <v>600</v>
      </c>
      <c r="BC357">
        <v>600</v>
      </c>
      <c r="BF357">
        <v>-8905</v>
      </c>
      <c r="BG357">
        <v>-5379</v>
      </c>
      <c r="BH357">
        <v>1695</v>
      </c>
      <c r="BI357">
        <v>5221</v>
      </c>
      <c r="BL357">
        <v>30410</v>
      </c>
      <c r="BM357">
        <v>20000</v>
      </c>
      <c r="BN357">
        <v>0</v>
      </c>
      <c r="BO357">
        <v>2</v>
      </c>
      <c r="BP357">
        <v>395</v>
      </c>
      <c r="BT357">
        <v>30410</v>
      </c>
      <c r="BU357">
        <v>20002</v>
      </c>
      <c r="BX357">
        <v>164</v>
      </c>
      <c r="BY357">
        <v>123</v>
      </c>
      <c r="CB357">
        <v>560</v>
      </c>
      <c r="CC357">
        <v>123</v>
      </c>
      <c r="CD357">
        <v>32665</v>
      </c>
      <c r="CE357">
        <v>25346</v>
      </c>
      <c r="CF357">
        <v>16107</v>
      </c>
      <c r="CG357">
        <v>8544</v>
      </c>
      <c r="CH357">
        <v>-16107</v>
      </c>
      <c r="CI357">
        <v>-8544</v>
      </c>
      <c r="CN357">
        <v>13082</v>
      </c>
      <c r="CO357">
        <v>2377</v>
      </c>
      <c r="CP357">
        <v>1377</v>
      </c>
      <c r="CQ357">
        <v>502</v>
      </c>
      <c r="CR357">
        <v>-4402</v>
      </c>
      <c r="CS357">
        <v>-6669</v>
      </c>
      <c r="CT357">
        <v>875</v>
      </c>
      <c r="CU357">
        <v>1290</v>
      </c>
      <c r="CV357">
        <v>-3527</v>
      </c>
      <c r="CW357">
        <v>-5379</v>
      </c>
      <c r="CZ357">
        <v>875</v>
      </c>
      <c r="DA357">
        <v>1290</v>
      </c>
      <c r="DB357">
        <v>-3527</v>
      </c>
      <c r="DC357">
        <v>-5379</v>
      </c>
      <c r="DJ357">
        <v>0</v>
      </c>
      <c r="DL357">
        <v>0</v>
      </c>
      <c r="DM357">
        <v>10000</v>
      </c>
      <c r="DO357">
        <v>10000</v>
      </c>
      <c r="DR357">
        <v>10000</v>
      </c>
      <c r="DS357">
        <v>-5379</v>
      </c>
      <c r="DT357">
        <v>5221</v>
      </c>
      <c r="DX357">
        <v>10000</v>
      </c>
      <c r="DY357">
        <v>-8905</v>
      </c>
      <c r="DZ357">
        <v>1695</v>
      </c>
      <c r="EA357">
        <v>-5379</v>
      </c>
      <c r="EB357">
        <v>600</v>
      </c>
      <c r="EC357">
        <v>5221</v>
      </c>
      <c r="EG357">
        <v>-5379</v>
      </c>
      <c r="EH357">
        <v>600</v>
      </c>
      <c r="EI357">
        <v>5221</v>
      </c>
      <c r="EJ357">
        <v>-5379</v>
      </c>
      <c r="EK357">
        <v>0</v>
      </c>
      <c r="EL357">
        <v>-5379</v>
      </c>
      <c r="EP357">
        <v>-5379</v>
      </c>
      <c r="EQ357">
        <v>0</v>
      </c>
      <c r="ER357">
        <v>-5379</v>
      </c>
      <c r="EY357">
        <v>1695</v>
      </c>
      <c r="EZ357">
        <v>5221</v>
      </c>
      <c r="FA357">
        <v>10500</v>
      </c>
      <c r="FB357">
        <v>30600</v>
      </c>
      <c r="FG357">
        <v>159</v>
      </c>
      <c r="FH357">
        <v>1</v>
      </c>
      <c r="FI357">
        <v>150</v>
      </c>
      <c r="FJ357">
        <v>97</v>
      </c>
      <c r="FK357">
        <v>5106</v>
      </c>
      <c r="FL357">
        <v>4548</v>
      </c>
      <c r="FM357">
        <v>7423</v>
      </c>
      <c r="FN357">
        <v>2701</v>
      </c>
      <c r="FS357">
        <v>45</v>
      </c>
      <c r="FT357">
        <v>45</v>
      </c>
      <c r="FU357">
        <v>-15665</v>
      </c>
      <c r="FV357">
        <v>-8995</v>
      </c>
      <c r="GA357">
        <v>2397</v>
      </c>
      <c r="GB357">
        <v>-18146</v>
      </c>
      <c r="GC357">
        <v>90</v>
      </c>
      <c r="GE357">
        <v>10350</v>
      </c>
      <c r="GF357">
        <v>30503</v>
      </c>
      <c r="GG357">
        <v>-2918</v>
      </c>
      <c r="GH357">
        <v>3362</v>
      </c>
      <c r="GI357">
        <v>3362</v>
      </c>
      <c r="GK357">
        <v>444</v>
      </c>
      <c r="GL357">
        <v>3362</v>
      </c>
      <c r="GM357">
        <v>0</v>
      </c>
      <c r="GN357">
        <v>0</v>
      </c>
      <c r="GT357">
        <v>0</v>
      </c>
      <c r="GU357">
        <v>5379</v>
      </c>
      <c r="GV357">
        <v>5379</v>
      </c>
      <c r="GZ357">
        <v>0</v>
      </c>
      <c r="HA357">
        <v>3527</v>
      </c>
      <c r="HB357">
        <v>3527</v>
      </c>
      <c r="HH357">
        <v>13076</v>
      </c>
      <c r="HI357">
        <v>10419</v>
      </c>
      <c r="HJ357">
        <v>21435</v>
      </c>
      <c r="HK357">
        <v>10500</v>
      </c>
      <c r="HL357">
        <v>20000</v>
      </c>
      <c r="HT357">
        <v>600</v>
      </c>
      <c r="HU357">
        <v>600</v>
      </c>
      <c r="HZ357">
        <v>5379</v>
      </c>
      <c r="IA357">
        <v>5379</v>
      </c>
      <c r="IB357">
        <v>2377</v>
      </c>
      <c r="IP357">
        <v>3527</v>
      </c>
      <c r="IQ357">
        <v>3527</v>
      </c>
      <c r="JC357">
        <v>10000</v>
      </c>
      <c r="JD357">
        <v>10000</v>
      </c>
      <c r="KJ357">
        <v>0</v>
      </c>
      <c r="KX357">
        <v>600</v>
      </c>
      <c r="LB357">
        <v>10600</v>
      </c>
    </row>
    <row r="358" spans="1:314">
      <c r="A358" t="s">
        <v>8836</v>
      </c>
      <c r="B358">
        <v>9715385482</v>
      </c>
      <c r="C358" t="s">
        <v>8053</v>
      </c>
      <c r="D358" t="s">
        <v>15784</v>
      </c>
      <c r="E358">
        <v>18966722</v>
      </c>
      <c r="F358" t="s">
        <v>8837</v>
      </c>
      <c r="G358" t="s">
        <v>3936</v>
      </c>
      <c r="H358" t="s">
        <v>3931</v>
      </c>
      <c r="I358" t="s">
        <v>3932</v>
      </c>
      <c r="T358">
        <v>10046</v>
      </c>
      <c r="AD358">
        <v>10046</v>
      </c>
      <c r="AE358">
        <v>0</v>
      </c>
      <c r="AF358">
        <v>73</v>
      </c>
      <c r="AG358">
        <v>73</v>
      </c>
      <c r="AJ358">
        <v>0</v>
      </c>
      <c r="AL358">
        <v>242</v>
      </c>
      <c r="AM358">
        <v>6314</v>
      </c>
      <c r="AN358">
        <v>2682</v>
      </c>
      <c r="AO358">
        <v>15243</v>
      </c>
      <c r="AP358">
        <v>8054</v>
      </c>
      <c r="AQ358">
        <v>5106</v>
      </c>
      <c r="AR358">
        <v>71</v>
      </c>
      <c r="AS358">
        <v>1940</v>
      </c>
      <c r="AT358">
        <v>11122</v>
      </c>
      <c r="AU358">
        <v>28676</v>
      </c>
      <c r="AV358">
        <v>10000</v>
      </c>
      <c r="AW358">
        <v>10000</v>
      </c>
      <c r="BB358">
        <v>1528</v>
      </c>
      <c r="BC358">
        <v>1527</v>
      </c>
      <c r="BF358">
        <v>9117</v>
      </c>
      <c r="BG358">
        <v>-502</v>
      </c>
      <c r="BH358">
        <v>20645</v>
      </c>
      <c r="BI358">
        <v>11026</v>
      </c>
      <c r="BV358">
        <v>0</v>
      </c>
      <c r="BX358">
        <v>523</v>
      </c>
      <c r="BY358">
        <v>17650</v>
      </c>
      <c r="CB358">
        <v>523</v>
      </c>
      <c r="CC358">
        <v>17650</v>
      </c>
      <c r="CD358">
        <v>21168</v>
      </c>
      <c r="CE358">
        <v>28676</v>
      </c>
      <c r="CF358">
        <v>3670</v>
      </c>
      <c r="CG358">
        <v>885</v>
      </c>
      <c r="CH358">
        <v>9603</v>
      </c>
      <c r="CI358">
        <v>389</v>
      </c>
      <c r="CJ358">
        <v>0</v>
      </c>
      <c r="CK358">
        <v>1</v>
      </c>
      <c r="CN358">
        <v>91</v>
      </c>
      <c r="CO358">
        <v>7</v>
      </c>
      <c r="CP358">
        <v>63</v>
      </c>
      <c r="CQ358">
        <v>326</v>
      </c>
      <c r="CR358">
        <v>9631</v>
      </c>
      <c r="CS358">
        <v>71</v>
      </c>
      <c r="CT358">
        <v>-12</v>
      </c>
      <c r="CV358">
        <v>9619</v>
      </c>
      <c r="CW358">
        <v>-51</v>
      </c>
      <c r="CX358">
        <v>12</v>
      </c>
      <c r="DB358">
        <v>9619</v>
      </c>
      <c r="DC358">
        <v>-51</v>
      </c>
      <c r="DD358">
        <v>54835</v>
      </c>
      <c r="DE358">
        <v>38199</v>
      </c>
      <c r="DF358">
        <v>41562</v>
      </c>
      <c r="DG358">
        <v>36925</v>
      </c>
      <c r="DH358">
        <v>13273</v>
      </c>
      <c r="DI358">
        <v>1274</v>
      </c>
      <c r="GO358">
        <v>0</v>
      </c>
      <c r="GP358">
        <v>-122</v>
      </c>
    </row>
    <row r="359" spans="1:314">
      <c r="A359" t="s">
        <v>15785</v>
      </c>
      <c r="B359">
        <v>1435346165</v>
      </c>
      <c r="C359" t="s">
        <v>8370</v>
      </c>
      <c r="D359" t="s">
        <v>15786</v>
      </c>
      <c r="E359">
        <v>18255822</v>
      </c>
      <c r="F359" t="s">
        <v>8839</v>
      </c>
      <c r="G359" t="s">
        <v>3936</v>
      </c>
      <c r="H359" t="s">
        <v>3931</v>
      </c>
      <c r="I359" t="s">
        <v>3932</v>
      </c>
      <c r="T359">
        <v>700</v>
      </c>
      <c r="U359">
        <v>1700</v>
      </c>
      <c r="AF359">
        <v>196</v>
      </c>
      <c r="AG359">
        <v>182</v>
      </c>
      <c r="AL359">
        <v>14069</v>
      </c>
      <c r="AM359">
        <v>7624</v>
      </c>
      <c r="AP359">
        <v>6164</v>
      </c>
      <c r="AQ359">
        <v>525</v>
      </c>
      <c r="BH359">
        <v>10414</v>
      </c>
      <c r="BI359">
        <v>10012</v>
      </c>
      <c r="BV359">
        <v>10667</v>
      </c>
      <c r="BX359">
        <v>48</v>
      </c>
      <c r="BY359">
        <v>18</v>
      </c>
      <c r="CD359">
        <v>21129</v>
      </c>
      <c r="CE359">
        <v>10030</v>
      </c>
      <c r="CL359">
        <v>387</v>
      </c>
      <c r="CN359">
        <v>8128</v>
      </c>
      <c r="CP359">
        <v>7473</v>
      </c>
      <c r="CQ359">
        <v>284</v>
      </c>
      <c r="CT359">
        <v>31</v>
      </c>
      <c r="CV359">
        <v>402</v>
      </c>
      <c r="CW359">
        <v>28</v>
      </c>
      <c r="DD359">
        <v>3102</v>
      </c>
      <c r="DE359">
        <v>889</v>
      </c>
      <c r="DF359">
        <v>2937</v>
      </c>
      <c r="DG359">
        <v>577</v>
      </c>
    </row>
    <row r="360" spans="1:314">
      <c r="A360" t="s">
        <v>15787</v>
      </c>
      <c r="B360">
        <v>7453284280</v>
      </c>
      <c r="C360" t="s">
        <v>8358</v>
      </c>
      <c r="D360" t="s">
        <v>15788</v>
      </c>
      <c r="E360">
        <v>18720671</v>
      </c>
      <c r="F360" t="s">
        <v>15789</v>
      </c>
      <c r="G360" t="s">
        <v>3978</v>
      </c>
      <c r="H360" t="s">
        <v>3931</v>
      </c>
      <c r="I360" t="s">
        <v>3932</v>
      </c>
      <c r="T360">
        <v>0</v>
      </c>
      <c r="U360">
        <v>3</v>
      </c>
      <c r="AD360">
        <v>0</v>
      </c>
      <c r="AE360">
        <v>3</v>
      </c>
      <c r="AF360">
        <v>125</v>
      </c>
      <c r="AG360">
        <v>1114</v>
      </c>
      <c r="AL360">
        <v>275762</v>
      </c>
      <c r="AM360">
        <v>214749</v>
      </c>
      <c r="AN360">
        <v>13190</v>
      </c>
      <c r="AO360">
        <v>13848</v>
      </c>
      <c r="AP360">
        <v>6939</v>
      </c>
      <c r="AQ360">
        <v>2207</v>
      </c>
      <c r="AR360">
        <v>0</v>
      </c>
      <c r="AS360">
        <v>31</v>
      </c>
      <c r="AT360">
        <v>296016</v>
      </c>
      <c r="AU360">
        <v>231949</v>
      </c>
      <c r="AV360">
        <v>2200</v>
      </c>
      <c r="AW360">
        <v>2200</v>
      </c>
      <c r="AZ360">
        <v>0</v>
      </c>
      <c r="BA360">
        <v>2120</v>
      </c>
      <c r="BF360">
        <v>25317</v>
      </c>
      <c r="BG360">
        <v>20551</v>
      </c>
      <c r="BH360">
        <v>27517</v>
      </c>
      <c r="BI360">
        <v>24871</v>
      </c>
      <c r="BL360">
        <v>2</v>
      </c>
      <c r="BM360">
        <v>0</v>
      </c>
      <c r="BN360">
        <v>0</v>
      </c>
      <c r="BO360">
        <v>0</v>
      </c>
      <c r="BT360">
        <v>2</v>
      </c>
      <c r="BU360">
        <v>0</v>
      </c>
      <c r="BV360">
        <v>0</v>
      </c>
      <c r="BW360">
        <v>0</v>
      </c>
      <c r="BX360">
        <v>67</v>
      </c>
      <c r="BY360">
        <v>0</v>
      </c>
      <c r="BZ360">
        <v>268430</v>
      </c>
      <c r="CA360">
        <v>207081</v>
      </c>
      <c r="CB360">
        <v>268497</v>
      </c>
      <c r="CC360">
        <v>207081</v>
      </c>
      <c r="CD360">
        <v>296016</v>
      </c>
      <c r="CE360">
        <v>231952</v>
      </c>
      <c r="CF360">
        <v>3583</v>
      </c>
      <c r="CG360">
        <v>3178</v>
      </c>
      <c r="CH360">
        <v>5924</v>
      </c>
      <c r="CI360">
        <v>-3086</v>
      </c>
      <c r="CJ360">
        <v>4</v>
      </c>
      <c r="CK360">
        <v>25020</v>
      </c>
      <c r="CL360">
        <v>0</v>
      </c>
      <c r="CM360">
        <v>0</v>
      </c>
      <c r="CN360">
        <v>179</v>
      </c>
      <c r="CO360">
        <v>2042</v>
      </c>
      <c r="CP360">
        <v>3171</v>
      </c>
      <c r="CQ360">
        <v>5407</v>
      </c>
      <c r="CR360">
        <v>2936</v>
      </c>
      <c r="CS360">
        <v>18569</v>
      </c>
      <c r="CT360">
        <v>-290</v>
      </c>
      <c r="CU360">
        <v>-678</v>
      </c>
      <c r="CV360">
        <v>2646</v>
      </c>
      <c r="CW360">
        <v>17891</v>
      </c>
      <c r="DB360">
        <v>2646</v>
      </c>
      <c r="DC360">
        <v>17891</v>
      </c>
      <c r="DD360">
        <v>9507</v>
      </c>
      <c r="DE360">
        <v>1240</v>
      </c>
      <c r="DF360">
        <v>0</v>
      </c>
      <c r="DG360">
        <v>-1148</v>
      </c>
      <c r="DH360">
        <v>9507</v>
      </c>
      <c r="DI360">
        <v>92</v>
      </c>
    </row>
    <row r="361" spans="1:314">
      <c r="A361" t="s">
        <v>15790</v>
      </c>
      <c r="B361">
        <v>2465265116</v>
      </c>
      <c r="C361" t="s">
        <v>4008</v>
      </c>
      <c r="D361" t="s">
        <v>15791</v>
      </c>
      <c r="E361">
        <v>17177778</v>
      </c>
      <c r="F361" t="s">
        <v>8841</v>
      </c>
      <c r="G361" t="s">
        <v>3936</v>
      </c>
      <c r="H361" t="s">
        <v>3931</v>
      </c>
      <c r="I361" t="s">
        <v>3932</v>
      </c>
      <c r="T361">
        <v>8341</v>
      </c>
      <c r="U361">
        <v>8341</v>
      </c>
      <c r="AL361">
        <v>236</v>
      </c>
      <c r="AM361">
        <v>40</v>
      </c>
      <c r="AP361">
        <v>954</v>
      </c>
      <c r="AQ361">
        <v>1458</v>
      </c>
      <c r="BH361">
        <v>9256</v>
      </c>
      <c r="BI361">
        <v>9664</v>
      </c>
      <c r="BL361">
        <v>0</v>
      </c>
      <c r="BX361">
        <v>275</v>
      </c>
      <c r="BY361">
        <v>175</v>
      </c>
      <c r="CD361">
        <v>9531</v>
      </c>
      <c r="CE361">
        <v>9839</v>
      </c>
      <c r="CP361">
        <v>120</v>
      </c>
      <c r="CQ361">
        <v>139</v>
      </c>
      <c r="CT361">
        <v>45</v>
      </c>
      <c r="CV361">
        <v>-408</v>
      </c>
      <c r="CW361">
        <v>-661</v>
      </c>
      <c r="DD361">
        <v>1528</v>
      </c>
      <c r="DE361">
        <v>229</v>
      </c>
      <c r="DF361">
        <v>1771</v>
      </c>
      <c r="DG361">
        <v>751</v>
      </c>
    </row>
    <row r="362" spans="1:314">
      <c r="A362" t="s">
        <v>8842</v>
      </c>
      <c r="B362">
        <v>326563288</v>
      </c>
      <c r="C362" t="s">
        <v>8589</v>
      </c>
      <c r="D362" t="s">
        <v>2494</v>
      </c>
      <c r="E362">
        <v>18332538</v>
      </c>
      <c r="F362" t="s">
        <v>8843</v>
      </c>
      <c r="G362" t="s">
        <v>3936</v>
      </c>
      <c r="H362" t="s">
        <v>3931</v>
      </c>
      <c r="I362" t="s">
        <v>3932</v>
      </c>
      <c r="AB362">
        <v>10</v>
      </c>
      <c r="AC362">
        <v>10</v>
      </c>
      <c r="AD362">
        <v>10</v>
      </c>
      <c r="AE362">
        <v>10</v>
      </c>
      <c r="AF362">
        <v>2</v>
      </c>
      <c r="AL362">
        <v>18403</v>
      </c>
      <c r="AM362">
        <v>14050</v>
      </c>
      <c r="AP362">
        <v>319</v>
      </c>
      <c r="AQ362">
        <v>332</v>
      </c>
      <c r="AT362">
        <v>18724</v>
      </c>
      <c r="AU362">
        <v>14382</v>
      </c>
      <c r="AV362">
        <v>10</v>
      </c>
      <c r="AW362">
        <v>10</v>
      </c>
      <c r="BF362">
        <v>280</v>
      </c>
      <c r="BH362">
        <v>290</v>
      </c>
      <c r="BI362">
        <v>10</v>
      </c>
      <c r="BT362">
        <v>87</v>
      </c>
      <c r="BU362">
        <v>0</v>
      </c>
      <c r="BV362">
        <v>0</v>
      </c>
      <c r="BW362">
        <v>120</v>
      </c>
      <c r="BX362">
        <v>357</v>
      </c>
      <c r="BY362">
        <v>82</v>
      </c>
      <c r="BZ362">
        <v>18000</v>
      </c>
      <c r="CA362">
        <v>14180</v>
      </c>
      <c r="CB362">
        <v>18357</v>
      </c>
      <c r="CC362">
        <v>14382</v>
      </c>
      <c r="CD362">
        <v>18734</v>
      </c>
      <c r="CE362">
        <v>14392</v>
      </c>
      <c r="CF362">
        <v>0</v>
      </c>
      <c r="CG362">
        <v>509</v>
      </c>
      <c r="CH362">
        <v>2063</v>
      </c>
      <c r="CI362">
        <v>484</v>
      </c>
      <c r="CN362">
        <v>0</v>
      </c>
      <c r="CO362">
        <v>235</v>
      </c>
      <c r="CP362">
        <v>-1724</v>
      </c>
      <c r="CQ362">
        <v>591</v>
      </c>
      <c r="CR362">
        <v>339</v>
      </c>
      <c r="CS362">
        <v>128</v>
      </c>
      <c r="CT362">
        <v>-10</v>
      </c>
      <c r="CU362">
        <v>42</v>
      </c>
      <c r="CV362">
        <v>271</v>
      </c>
      <c r="CW362">
        <v>170</v>
      </c>
      <c r="CX362">
        <v>-10</v>
      </c>
      <c r="CY362">
        <v>42</v>
      </c>
      <c r="DB362">
        <v>271</v>
      </c>
      <c r="DC362">
        <v>170</v>
      </c>
      <c r="DD362">
        <v>2274</v>
      </c>
      <c r="DE362">
        <v>1388</v>
      </c>
      <c r="DF362">
        <v>-211</v>
      </c>
      <c r="DH362">
        <v>2063</v>
      </c>
      <c r="DI362">
        <v>1388</v>
      </c>
      <c r="GO362">
        <v>-58</v>
      </c>
      <c r="IH362">
        <v>0</v>
      </c>
      <c r="II362">
        <v>395</v>
      </c>
    </row>
    <row r="363" spans="1:314">
      <c r="A363" t="s">
        <v>15792</v>
      </c>
      <c r="B363">
        <v>6161090133</v>
      </c>
      <c r="C363" t="s">
        <v>8845</v>
      </c>
      <c r="D363" t="s">
        <v>15793</v>
      </c>
      <c r="E363">
        <v>18207893</v>
      </c>
      <c r="G363" t="s">
        <v>3936</v>
      </c>
      <c r="H363" t="s">
        <v>3931</v>
      </c>
      <c r="I363" t="s">
        <v>3932</v>
      </c>
      <c r="T363">
        <v>80</v>
      </c>
      <c r="U363">
        <v>160</v>
      </c>
      <c r="AD363">
        <v>80</v>
      </c>
      <c r="AE363">
        <v>160</v>
      </c>
      <c r="AL363">
        <v>370</v>
      </c>
      <c r="AM363">
        <v>405</v>
      </c>
      <c r="AN363">
        <v>54950</v>
      </c>
      <c r="AO363">
        <v>38713</v>
      </c>
      <c r="AP363">
        <v>500</v>
      </c>
      <c r="AQ363">
        <v>10527</v>
      </c>
      <c r="AR363">
        <v>0</v>
      </c>
      <c r="AS363">
        <v>3</v>
      </c>
      <c r="AT363">
        <v>55820</v>
      </c>
      <c r="AU363">
        <v>49648</v>
      </c>
      <c r="AV363">
        <v>10</v>
      </c>
      <c r="AW363">
        <v>10</v>
      </c>
      <c r="BB363">
        <v>300</v>
      </c>
      <c r="BC363">
        <v>10300</v>
      </c>
      <c r="BF363">
        <v>49625</v>
      </c>
      <c r="BG363">
        <v>4909</v>
      </c>
      <c r="BH363">
        <v>49935</v>
      </c>
      <c r="BI363">
        <v>15219</v>
      </c>
      <c r="BL363">
        <v>3284</v>
      </c>
      <c r="BM363">
        <v>31269</v>
      </c>
      <c r="BT363">
        <v>3284</v>
      </c>
      <c r="BU363">
        <v>31269</v>
      </c>
      <c r="BX363">
        <v>2681</v>
      </c>
      <c r="BY363">
        <v>3320</v>
      </c>
      <c r="CB363">
        <v>2681</v>
      </c>
      <c r="CC363">
        <v>3320</v>
      </c>
      <c r="CD363">
        <v>55900</v>
      </c>
      <c r="CE363">
        <v>49808</v>
      </c>
      <c r="CF363">
        <v>8351</v>
      </c>
      <c r="CG363">
        <v>4658</v>
      </c>
      <c r="CH363">
        <v>47602</v>
      </c>
      <c r="CI363">
        <v>1710</v>
      </c>
      <c r="CN363">
        <v>181</v>
      </c>
      <c r="CO363">
        <v>3949</v>
      </c>
      <c r="CP363">
        <v>37</v>
      </c>
      <c r="CQ363">
        <v>127</v>
      </c>
      <c r="CR363">
        <v>47746</v>
      </c>
      <c r="CS363">
        <v>5532</v>
      </c>
      <c r="CT363">
        <v>-3030</v>
      </c>
      <c r="CU363">
        <v>-473</v>
      </c>
      <c r="CV363">
        <v>44716</v>
      </c>
      <c r="CW363">
        <v>5059</v>
      </c>
      <c r="DB363">
        <v>44716</v>
      </c>
      <c r="DC363">
        <v>5059</v>
      </c>
      <c r="DD363">
        <v>55953</v>
      </c>
      <c r="DE363">
        <v>6368</v>
      </c>
      <c r="DH363">
        <v>55953</v>
      </c>
      <c r="DI363">
        <v>6368</v>
      </c>
      <c r="EY363">
        <v>49935</v>
      </c>
      <c r="EZ363">
        <v>15219</v>
      </c>
      <c r="GG363">
        <v>0</v>
      </c>
      <c r="GI363">
        <v>0</v>
      </c>
      <c r="GK363">
        <v>0</v>
      </c>
      <c r="GM363">
        <v>0</v>
      </c>
      <c r="GN363">
        <v>0</v>
      </c>
    </row>
    <row r="364" spans="1:314">
      <c r="A364" t="s">
        <v>15794</v>
      </c>
      <c r="B364">
        <v>7841447135</v>
      </c>
      <c r="C364" t="s">
        <v>4172</v>
      </c>
      <c r="D364" t="s">
        <v>15362</v>
      </c>
      <c r="E364">
        <v>18123959</v>
      </c>
      <c r="F364" t="s">
        <v>4174</v>
      </c>
      <c r="G364" t="s">
        <v>3936</v>
      </c>
      <c r="H364" t="s">
        <v>3931</v>
      </c>
      <c r="I364" t="s">
        <v>3932</v>
      </c>
      <c r="T364">
        <v>27288</v>
      </c>
      <c r="U364">
        <v>27288</v>
      </c>
      <c r="AL364">
        <v>295</v>
      </c>
      <c r="AM364">
        <v>3600</v>
      </c>
      <c r="AP364">
        <v>3</v>
      </c>
      <c r="AQ364">
        <v>1</v>
      </c>
      <c r="BH364">
        <v>11601</v>
      </c>
      <c r="BI364">
        <v>15107</v>
      </c>
      <c r="BL364">
        <v>15954</v>
      </c>
      <c r="BM364">
        <v>15774</v>
      </c>
      <c r="BX364">
        <v>31</v>
      </c>
      <c r="BY364">
        <v>8</v>
      </c>
      <c r="CD364">
        <v>27586</v>
      </c>
      <c r="CE364">
        <v>30889</v>
      </c>
      <c r="CV364">
        <v>-3506</v>
      </c>
      <c r="CW364">
        <v>0</v>
      </c>
      <c r="DF364">
        <v>3506</v>
      </c>
      <c r="DG364">
        <v>0</v>
      </c>
    </row>
    <row r="365" spans="1:314">
      <c r="A365" t="s">
        <v>15795</v>
      </c>
      <c r="B365">
        <v>7709864388</v>
      </c>
      <c r="C365" t="s">
        <v>9021</v>
      </c>
      <c r="D365" t="s">
        <v>15796</v>
      </c>
      <c r="E365">
        <v>19069535</v>
      </c>
      <c r="F365" t="s">
        <v>8850</v>
      </c>
      <c r="G365" t="s">
        <v>3936</v>
      </c>
      <c r="H365" t="s">
        <v>3931</v>
      </c>
      <c r="I365" t="s">
        <v>3932</v>
      </c>
      <c r="T365">
        <v>10668</v>
      </c>
      <c r="U365">
        <v>12892</v>
      </c>
      <c r="AF365">
        <v>253</v>
      </c>
      <c r="AG365">
        <v>152</v>
      </c>
      <c r="AL365">
        <v>47047</v>
      </c>
      <c r="AM365">
        <v>26737</v>
      </c>
      <c r="AP365">
        <v>72</v>
      </c>
      <c r="AQ365">
        <v>2911</v>
      </c>
      <c r="BH365">
        <v>27592</v>
      </c>
      <c r="BI365">
        <v>35756</v>
      </c>
      <c r="BL365">
        <v>23729</v>
      </c>
      <c r="BV365">
        <v>1501</v>
      </c>
      <c r="BW365">
        <v>1347</v>
      </c>
      <c r="BX365">
        <v>5218</v>
      </c>
      <c r="BY365">
        <v>5589</v>
      </c>
      <c r="CD365">
        <v>58040</v>
      </c>
      <c r="CE365">
        <v>42692</v>
      </c>
      <c r="CN365">
        <v>26</v>
      </c>
      <c r="CO365">
        <v>165</v>
      </c>
      <c r="CP365">
        <v>78</v>
      </c>
      <c r="CQ365">
        <v>665</v>
      </c>
      <c r="CT365">
        <v>1299</v>
      </c>
      <c r="CU365">
        <v>2875</v>
      </c>
      <c r="CV365">
        <v>-6316</v>
      </c>
      <c r="CW365">
        <v>14853</v>
      </c>
      <c r="DD365">
        <v>41322</v>
      </c>
      <c r="DE365">
        <v>55782</v>
      </c>
      <c r="DF365">
        <v>46287</v>
      </c>
      <c r="DG365">
        <v>37554</v>
      </c>
    </row>
    <row r="366" spans="1:314">
      <c r="A366" t="s">
        <v>15797</v>
      </c>
      <c r="B366">
        <v>5017123610</v>
      </c>
      <c r="C366" t="s">
        <v>8806</v>
      </c>
      <c r="D366" t="s">
        <v>15798</v>
      </c>
      <c r="E366">
        <v>18624755</v>
      </c>
      <c r="F366" t="s">
        <v>8852</v>
      </c>
      <c r="G366" t="s">
        <v>3936</v>
      </c>
      <c r="H366" t="s">
        <v>3931</v>
      </c>
      <c r="I366" t="s">
        <v>3932</v>
      </c>
      <c r="AL366">
        <v>12639</v>
      </c>
      <c r="AM366">
        <v>12453</v>
      </c>
      <c r="AP366">
        <v>11</v>
      </c>
      <c r="AQ366">
        <v>309</v>
      </c>
      <c r="BH366">
        <v>12316</v>
      </c>
      <c r="BI366">
        <v>12184</v>
      </c>
      <c r="BX366">
        <v>334</v>
      </c>
      <c r="BY366">
        <v>578</v>
      </c>
      <c r="CD366">
        <v>12650</v>
      </c>
      <c r="CE366">
        <v>12762</v>
      </c>
      <c r="CN366">
        <v>2053</v>
      </c>
      <c r="CO366">
        <v>2485</v>
      </c>
      <c r="CP366">
        <v>1841</v>
      </c>
      <c r="CQ366">
        <v>1499</v>
      </c>
      <c r="CT366">
        <v>80</v>
      </c>
      <c r="CU366">
        <v>346</v>
      </c>
      <c r="CV366">
        <v>132</v>
      </c>
      <c r="CW366">
        <v>907</v>
      </c>
      <c r="DD366">
        <v>0</v>
      </c>
      <c r="DE366">
        <v>3794</v>
      </c>
      <c r="DF366">
        <v>0</v>
      </c>
      <c r="DG366">
        <v>3527</v>
      </c>
    </row>
    <row r="367" spans="1:314">
      <c r="A367" t="s">
        <v>15799</v>
      </c>
      <c r="B367">
        <v>6678094769</v>
      </c>
      <c r="C367" t="s">
        <v>4077</v>
      </c>
      <c r="D367" t="s">
        <v>2523</v>
      </c>
      <c r="E367">
        <v>19760518</v>
      </c>
      <c r="F367" t="s">
        <v>4079</v>
      </c>
      <c r="G367" t="s">
        <v>3936</v>
      </c>
      <c r="H367" t="s">
        <v>3931</v>
      </c>
      <c r="I367" t="s">
        <v>3932</v>
      </c>
      <c r="T367">
        <v>136</v>
      </c>
      <c r="U367">
        <v>234</v>
      </c>
      <c r="AD367">
        <v>136</v>
      </c>
      <c r="AE367">
        <v>234</v>
      </c>
      <c r="AL367">
        <v>5205</v>
      </c>
      <c r="AM367">
        <v>3855</v>
      </c>
      <c r="AN367">
        <v>6254</v>
      </c>
      <c r="AO367">
        <v>6254</v>
      </c>
      <c r="AP367">
        <v>1231</v>
      </c>
      <c r="AQ367">
        <v>1879</v>
      </c>
      <c r="AR367">
        <v>151</v>
      </c>
      <c r="AS367">
        <v>198</v>
      </c>
      <c r="AT367">
        <v>12841</v>
      </c>
      <c r="AU367">
        <v>12186</v>
      </c>
      <c r="AV367">
        <v>10000</v>
      </c>
      <c r="AW367">
        <v>10000</v>
      </c>
      <c r="BF367">
        <v>717</v>
      </c>
      <c r="BG367">
        <v>434</v>
      </c>
      <c r="BH367">
        <v>10717</v>
      </c>
      <c r="BI367">
        <v>10434</v>
      </c>
      <c r="BV367">
        <v>1204</v>
      </c>
      <c r="BW367">
        <v>1200</v>
      </c>
      <c r="BX367">
        <v>1056</v>
      </c>
      <c r="BY367">
        <v>786</v>
      </c>
      <c r="CB367">
        <v>2260</v>
      </c>
      <c r="CC367">
        <v>1986</v>
      </c>
      <c r="CD367">
        <v>12977</v>
      </c>
      <c r="CE367">
        <v>12420</v>
      </c>
      <c r="CH367">
        <v>344</v>
      </c>
      <c r="CI367">
        <v>721</v>
      </c>
      <c r="CP367">
        <v>24</v>
      </c>
      <c r="CQ367">
        <v>237</v>
      </c>
      <c r="CR367">
        <v>320</v>
      </c>
      <c r="CS367">
        <v>484</v>
      </c>
      <c r="CT367">
        <v>0</v>
      </c>
      <c r="CU367">
        <v>-50</v>
      </c>
      <c r="CV367">
        <v>282</v>
      </c>
      <c r="CW367">
        <v>434</v>
      </c>
      <c r="CX367">
        <v>0</v>
      </c>
      <c r="CY367">
        <v>50</v>
      </c>
      <c r="DB367">
        <v>282</v>
      </c>
      <c r="DC367">
        <v>434</v>
      </c>
      <c r="DD367">
        <v>4944</v>
      </c>
      <c r="DE367">
        <v>3786</v>
      </c>
      <c r="DF367">
        <v>4600</v>
      </c>
      <c r="DG367">
        <v>3065</v>
      </c>
      <c r="DH367">
        <v>344</v>
      </c>
      <c r="DI367">
        <v>721</v>
      </c>
      <c r="DJ367">
        <v>0</v>
      </c>
      <c r="DL367">
        <v>0</v>
      </c>
      <c r="DM367">
        <v>10000</v>
      </c>
      <c r="DN367">
        <v>434</v>
      </c>
      <c r="DO367">
        <v>10434</v>
      </c>
      <c r="DP367">
        <v>282</v>
      </c>
      <c r="DQ367">
        <v>282</v>
      </c>
      <c r="DR367">
        <v>10000</v>
      </c>
      <c r="DS367">
        <v>434</v>
      </c>
      <c r="DT367">
        <v>10434</v>
      </c>
      <c r="DU367">
        <v>0</v>
      </c>
      <c r="DV367">
        <v>282</v>
      </c>
      <c r="DW367">
        <v>282</v>
      </c>
      <c r="DX367">
        <v>10000</v>
      </c>
      <c r="DY367">
        <v>716</v>
      </c>
      <c r="DZ367">
        <v>10716</v>
      </c>
      <c r="EA367">
        <v>434</v>
      </c>
      <c r="EB367">
        <v>10000</v>
      </c>
      <c r="EC367">
        <v>10434</v>
      </c>
      <c r="EG367">
        <v>434</v>
      </c>
      <c r="EH367">
        <v>10000</v>
      </c>
      <c r="EI367">
        <v>10434</v>
      </c>
      <c r="EJ367">
        <v>434</v>
      </c>
      <c r="EK367">
        <v>0</v>
      </c>
      <c r="EL367">
        <v>434</v>
      </c>
      <c r="EP367">
        <v>434</v>
      </c>
      <c r="EQ367">
        <v>0</v>
      </c>
      <c r="ER367">
        <v>434</v>
      </c>
      <c r="EY367">
        <v>10716</v>
      </c>
      <c r="EZ367">
        <v>10434</v>
      </c>
      <c r="FA367">
        <v>37</v>
      </c>
      <c r="FB367">
        <v>13932</v>
      </c>
      <c r="FC367">
        <v>3280</v>
      </c>
      <c r="FD367">
        <v>791</v>
      </c>
      <c r="FG367">
        <v>483</v>
      </c>
      <c r="FH367">
        <v>13141</v>
      </c>
      <c r="FI367">
        <v>4447</v>
      </c>
      <c r="FJ367">
        <v>12053</v>
      </c>
      <c r="FK367">
        <v>1851</v>
      </c>
      <c r="FL367">
        <v>3746</v>
      </c>
      <c r="FM367">
        <v>65</v>
      </c>
      <c r="FN367">
        <v>1416</v>
      </c>
      <c r="FS367">
        <v>2531</v>
      </c>
      <c r="FT367">
        <v>6891</v>
      </c>
      <c r="FU367">
        <v>-684</v>
      </c>
      <c r="FV367">
        <v>1879</v>
      </c>
      <c r="GE367">
        <v>37</v>
      </c>
      <c r="GG367">
        <v>-647</v>
      </c>
      <c r="GH367">
        <v>1879</v>
      </c>
      <c r="GI367">
        <v>1879</v>
      </c>
      <c r="GK367">
        <v>1232</v>
      </c>
      <c r="GL367">
        <v>1879</v>
      </c>
      <c r="GM367">
        <v>0</v>
      </c>
      <c r="GN367">
        <v>0</v>
      </c>
      <c r="GO367">
        <v>-38</v>
      </c>
      <c r="HK367">
        <v>37</v>
      </c>
      <c r="JC367">
        <v>10000</v>
      </c>
      <c r="JD367">
        <v>10000</v>
      </c>
    </row>
    <row r="368" spans="1:314">
      <c r="A368" t="s">
        <v>15800</v>
      </c>
      <c r="B368">
        <v>2105005264</v>
      </c>
      <c r="C368" t="s">
        <v>3999</v>
      </c>
      <c r="D368" t="s">
        <v>15801</v>
      </c>
      <c r="E368">
        <v>19020148</v>
      </c>
      <c r="F368" t="s">
        <v>4051</v>
      </c>
      <c r="G368" t="s">
        <v>3936</v>
      </c>
      <c r="H368" t="s">
        <v>3931</v>
      </c>
      <c r="I368" t="s">
        <v>3932</v>
      </c>
      <c r="AF368">
        <v>10</v>
      </c>
      <c r="AG368">
        <v>10</v>
      </c>
      <c r="AL368">
        <v>33480</v>
      </c>
      <c r="AM368">
        <v>24370</v>
      </c>
      <c r="AP368">
        <v>793</v>
      </c>
      <c r="AQ368">
        <v>488</v>
      </c>
      <c r="BH368">
        <v>27465</v>
      </c>
      <c r="BI368">
        <v>18138</v>
      </c>
      <c r="BL368">
        <v>6720</v>
      </c>
      <c r="BM368">
        <v>6720</v>
      </c>
      <c r="BV368">
        <v>0</v>
      </c>
      <c r="BW368">
        <v>0</v>
      </c>
      <c r="BX368">
        <v>98</v>
      </c>
      <c r="BY368">
        <v>10</v>
      </c>
      <c r="CD368">
        <v>34283</v>
      </c>
      <c r="CE368">
        <v>24868</v>
      </c>
      <c r="CL368">
        <v>0</v>
      </c>
      <c r="CM368">
        <v>0</v>
      </c>
      <c r="CN368">
        <v>3371</v>
      </c>
      <c r="CO368">
        <v>0</v>
      </c>
      <c r="CP368">
        <v>1271</v>
      </c>
      <c r="CQ368">
        <v>15</v>
      </c>
      <c r="CT368">
        <v>206</v>
      </c>
      <c r="CU368">
        <v>34</v>
      </c>
      <c r="CV368">
        <v>9337</v>
      </c>
      <c r="CW368">
        <v>2192</v>
      </c>
      <c r="DD368">
        <v>9051</v>
      </c>
      <c r="DE368">
        <v>3051</v>
      </c>
      <c r="DF368">
        <v>1608</v>
      </c>
      <c r="DG368">
        <v>810</v>
      </c>
    </row>
    <row r="369" spans="1:322">
      <c r="A369" t="s">
        <v>8853</v>
      </c>
      <c r="B369">
        <v>2311308754</v>
      </c>
      <c r="C369" t="s">
        <v>8416</v>
      </c>
      <c r="D369" t="s">
        <v>15802</v>
      </c>
      <c r="E369">
        <v>17166744</v>
      </c>
      <c r="F369" t="s">
        <v>8854</v>
      </c>
      <c r="G369" t="s">
        <v>3936</v>
      </c>
      <c r="H369" t="s">
        <v>3931</v>
      </c>
      <c r="I369" t="s">
        <v>3932</v>
      </c>
      <c r="T369">
        <v>0</v>
      </c>
      <c r="U369">
        <v>0</v>
      </c>
      <c r="X369">
        <v>63</v>
      </c>
      <c r="Y369">
        <v>63</v>
      </c>
      <c r="AF369">
        <v>15</v>
      </c>
      <c r="AG369">
        <v>15</v>
      </c>
      <c r="AL369">
        <v>13951</v>
      </c>
      <c r="AM369">
        <v>13794</v>
      </c>
      <c r="AP369">
        <v>100</v>
      </c>
      <c r="AQ369">
        <v>137</v>
      </c>
      <c r="BH369">
        <v>6051</v>
      </c>
      <c r="BI369">
        <v>6060</v>
      </c>
      <c r="BL369">
        <v>7811</v>
      </c>
      <c r="BM369">
        <v>7691</v>
      </c>
      <c r="BX369">
        <v>267</v>
      </c>
      <c r="BY369">
        <v>258</v>
      </c>
      <c r="CD369">
        <v>14129</v>
      </c>
      <c r="CE369">
        <v>14009</v>
      </c>
      <c r="CP369">
        <v>9</v>
      </c>
      <c r="CQ369">
        <v>57</v>
      </c>
      <c r="CT369">
        <v>0</v>
      </c>
      <c r="CU369">
        <v>0</v>
      </c>
      <c r="CV369">
        <v>-9</v>
      </c>
      <c r="CW369">
        <v>-7171</v>
      </c>
      <c r="DD369">
        <v>0</v>
      </c>
      <c r="DE369">
        <v>10</v>
      </c>
      <c r="DF369">
        <v>0</v>
      </c>
      <c r="DG369">
        <v>7124</v>
      </c>
    </row>
    <row r="370" spans="1:322">
      <c r="A370" t="s">
        <v>15803</v>
      </c>
      <c r="B370">
        <v>6672302726</v>
      </c>
      <c r="C370" t="s">
        <v>4077</v>
      </c>
      <c r="D370" t="s">
        <v>15804</v>
      </c>
      <c r="E370">
        <v>18173795</v>
      </c>
      <c r="F370" t="s">
        <v>4208</v>
      </c>
      <c r="G370" t="s">
        <v>3936</v>
      </c>
      <c r="H370" t="s">
        <v>3931</v>
      </c>
      <c r="I370" t="s">
        <v>3932</v>
      </c>
      <c r="X370">
        <v>8852849</v>
      </c>
      <c r="Y370">
        <v>8061960</v>
      </c>
      <c r="Z370">
        <v>185</v>
      </c>
      <c r="AD370">
        <v>8853034</v>
      </c>
      <c r="AE370">
        <v>8061960</v>
      </c>
      <c r="AF370">
        <v>0</v>
      </c>
      <c r="AL370">
        <v>4047773</v>
      </c>
      <c r="AM370">
        <v>585819</v>
      </c>
      <c r="AN370">
        <v>1627636</v>
      </c>
      <c r="AO370">
        <v>2029237</v>
      </c>
      <c r="AP370">
        <v>27247</v>
      </c>
      <c r="AQ370">
        <v>11076</v>
      </c>
      <c r="AR370">
        <v>12</v>
      </c>
      <c r="AS370">
        <v>48</v>
      </c>
      <c r="AT370">
        <v>5702668</v>
      </c>
      <c r="AU370">
        <v>2626181</v>
      </c>
      <c r="AV370">
        <v>10</v>
      </c>
      <c r="AW370">
        <v>10</v>
      </c>
      <c r="BD370">
        <v>2</v>
      </c>
      <c r="BE370">
        <v>2</v>
      </c>
      <c r="BF370">
        <v>68071</v>
      </c>
      <c r="BG370">
        <v>55415</v>
      </c>
      <c r="BH370">
        <v>68083</v>
      </c>
      <c r="BI370">
        <v>55427</v>
      </c>
      <c r="BL370">
        <v>12016714</v>
      </c>
      <c r="BM370">
        <v>8151795</v>
      </c>
      <c r="BP370">
        <v>940</v>
      </c>
      <c r="BQ370">
        <v>268</v>
      </c>
      <c r="BT370">
        <v>13351957</v>
      </c>
      <c r="BU370">
        <v>9568538</v>
      </c>
      <c r="BV370">
        <v>795602</v>
      </c>
      <c r="BW370">
        <v>762954</v>
      </c>
      <c r="BX370">
        <v>339120</v>
      </c>
      <c r="BY370">
        <v>300954</v>
      </c>
      <c r="CB370">
        <v>1135662</v>
      </c>
      <c r="CC370">
        <v>1064176</v>
      </c>
      <c r="CD370">
        <v>14555702</v>
      </c>
      <c r="CE370">
        <v>10688141</v>
      </c>
      <c r="CF370">
        <v>45529</v>
      </c>
      <c r="CG370">
        <v>17184</v>
      </c>
      <c r="CH370">
        <v>542391</v>
      </c>
      <c r="CI370">
        <v>458470</v>
      </c>
      <c r="CJ370">
        <v>53152</v>
      </c>
      <c r="CK370">
        <v>298599</v>
      </c>
      <c r="CL370">
        <v>793347</v>
      </c>
      <c r="CM370">
        <v>425728</v>
      </c>
      <c r="CN370">
        <v>2814320</v>
      </c>
      <c r="CO370">
        <v>4032726</v>
      </c>
      <c r="CP370">
        <v>2600675</v>
      </c>
      <c r="CQ370">
        <v>4356628</v>
      </c>
      <c r="CR370">
        <v>15841</v>
      </c>
      <c r="CS370">
        <v>7439</v>
      </c>
      <c r="CT370">
        <v>-3185</v>
      </c>
      <c r="CU370">
        <v>-1488</v>
      </c>
      <c r="CV370">
        <v>12656</v>
      </c>
      <c r="CW370">
        <v>5951</v>
      </c>
      <c r="CX370">
        <v>3370</v>
      </c>
      <c r="CY370">
        <v>1482</v>
      </c>
      <c r="CZ370">
        <v>185</v>
      </c>
      <c r="DA370">
        <v>-6</v>
      </c>
      <c r="DB370">
        <v>12656</v>
      </c>
      <c r="DC370">
        <v>5951</v>
      </c>
      <c r="DD370">
        <v>797569</v>
      </c>
      <c r="DE370">
        <v>640479</v>
      </c>
      <c r="DF370">
        <v>209649</v>
      </c>
      <c r="DG370">
        <v>164825</v>
      </c>
      <c r="DH370">
        <v>587920</v>
      </c>
      <c r="DI370">
        <v>475654</v>
      </c>
      <c r="DJ370">
        <v>10</v>
      </c>
      <c r="DK370">
        <v>49464</v>
      </c>
      <c r="DL370">
        <v>49476</v>
      </c>
      <c r="DM370">
        <v>0</v>
      </c>
      <c r="DN370">
        <v>5951</v>
      </c>
      <c r="DO370">
        <v>5951</v>
      </c>
      <c r="DP370">
        <v>12656</v>
      </c>
      <c r="DQ370">
        <v>12656</v>
      </c>
      <c r="DR370">
        <v>10</v>
      </c>
      <c r="DS370">
        <v>55415</v>
      </c>
      <c r="DT370">
        <v>55427</v>
      </c>
      <c r="DU370">
        <v>0</v>
      </c>
      <c r="DV370">
        <v>12656</v>
      </c>
      <c r="DW370">
        <v>12656</v>
      </c>
      <c r="DX370">
        <v>10</v>
      </c>
      <c r="DY370">
        <v>68071</v>
      </c>
      <c r="DZ370">
        <v>68083</v>
      </c>
      <c r="EY370">
        <v>68083</v>
      </c>
      <c r="EZ370">
        <v>55427</v>
      </c>
      <c r="FA370">
        <v>3122481</v>
      </c>
      <c r="FB370">
        <v>2444485</v>
      </c>
      <c r="FC370">
        <v>442</v>
      </c>
      <c r="FE370">
        <v>197378</v>
      </c>
      <c r="FF370">
        <v>978859</v>
      </c>
      <c r="FG370">
        <v>31</v>
      </c>
      <c r="FH370">
        <v>23</v>
      </c>
      <c r="FI370">
        <v>2038866</v>
      </c>
      <c r="FJ370">
        <v>815946</v>
      </c>
      <c r="FK370">
        <v>1243223</v>
      </c>
      <c r="FL370">
        <v>442392</v>
      </c>
      <c r="FM370">
        <v>20670</v>
      </c>
      <c r="FN370">
        <v>4708</v>
      </c>
      <c r="FO370">
        <v>512794</v>
      </c>
      <c r="FP370">
        <v>124282</v>
      </c>
      <c r="FQ370">
        <v>1738</v>
      </c>
      <c r="FR370">
        <v>3741</v>
      </c>
      <c r="FS370">
        <v>21197</v>
      </c>
      <c r="FT370">
        <v>13827</v>
      </c>
      <c r="FU370">
        <v>-1601771</v>
      </c>
      <c r="FV370">
        <v>389932</v>
      </c>
      <c r="GA370">
        <v>534327</v>
      </c>
      <c r="GB370">
        <v>-2007395</v>
      </c>
      <c r="GC370">
        <v>2038866</v>
      </c>
      <c r="GD370">
        <v>815946</v>
      </c>
      <c r="GE370">
        <v>1083615</v>
      </c>
      <c r="GF370">
        <v>1628539</v>
      </c>
      <c r="GG370">
        <v>16171</v>
      </c>
      <c r="GH370">
        <v>11076</v>
      </c>
      <c r="GI370">
        <v>11076</v>
      </c>
      <c r="GK370">
        <v>27247</v>
      </c>
      <c r="GL370">
        <v>11076</v>
      </c>
      <c r="GM370">
        <v>0</v>
      </c>
      <c r="GN370">
        <v>0</v>
      </c>
      <c r="GS370">
        <v>2</v>
      </c>
      <c r="GY370">
        <v>2</v>
      </c>
      <c r="HE370">
        <v>2</v>
      </c>
      <c r="HH370">
        <v>1161960</v>
      </c>
      <c r="HI370">
        <v>642612</v>
      </c>
      <c r="HJ370">
        <v>3028038</v>
      </c>
      <c r="HK370">
        <v>3122481</v>
      </c>
      <c r="HL370">
        <v>2444485</v>
      </c>
      <c r="HV370">
        <v>14979</v>
      </c>
      <c r="HW370">
        <v>25556</v>
      </c>
      <c r="IB370">
        <v>995087</v>
      </c>
    </row>
    <row r="371" spans="1:322">
      <c r="A371" t="s">
        <v>8855</v>
      </c>
      <c r="B371">
        <v>9725038110</v>
      </c>
      <c r="C371" t="s">
        <v>4107</v>
      </c>
      <c r="D371" t="s">
        <v>15805</v>
      </c>
      <c r="E371">
        <v>19216406</v>
      </c>
      <c r="F371" t="s">
        <v>8856</v>
      </c>
      <c r="G371" t="s">
        <v>3936</v>
      </c>
      <c r="H371" t="s">
        <v>4019</v>
      </c>
      <c r="I371" t="s">
        <v>3932</v>
      </c>
      <c r="AB371">
        <v>9</v>
      </c>
      <c r="AD371">
        <v>9</v>
      </c>
      <c r="AE371">
        <v>0</v>
      </c>
      <c r="AL371">
        <v>681</v>
      </c>
      <c r="AM371">
        <v>662</v>
      </c>
      <c r="AN371">
        <v>24724</v>
      </c>
      <c r="AO371">
        <v>2701</v>
      </c>
      <c r="AP371">
        <v>3740</v>
      </c>
      <c r="AQ371">
        <v>6917</v>
      </c>
      <c r="AT371">
        <v>29146</v>
      </c>
      <c r="AU371">
        <v>10279</v>
      </c>
      <c r="AV371">
        <v>20</v>
      </c>
      <c r="AW371">
        <v>20</v>
      </c>
      <c r="BB371">
        <v>10405</v>
      </c>
      <c r="BC371">
        <v>10405</v>
      </c>
      <c r="BF371">
        <v>18723</v>
      </c>
      <c r="BG371">
        <v>-152</v>
      </c>
      <c r="BH371">
        <v>29147</v>
      </c>
      <c r="BI371">
        <v>10273</v>
      </c>
      <c r="BX371">
        <v>8</v>
      </c>
      <c r="BY371">
        <v>6</v>
      </c>
      <c r="CB371">
        <v>8</v>
      </c>
      <c r="CC371">
        <v>6</v>
      </c>
      <c r="CD371">
        <v>29155</v>
      </c>
      <c r="CE371">
        <v>10279</v>
      </c>
      <c r="CF371">
        <v>7099</v>
      </c>
      <c r="CH371">
        <v>-3670</v>
      </c>
      <c r="CI371">
        <v>-736</v>
      </c>
      <c r="CN371">
        <v>662</v>
      </c>
      <c r="CO371">
        <v>947</v>
      </c>
      <c r="CP371">
        <v>303</v>
      </c>
      <c r="CQ371">
        <v>317</v>
      </c>
      <c r="CR371">
        <v>-3311</v>
      </c>
      <c r="CS371">
        <v>-106</v>
      </c>
      <c r="CT371">
        <v>-200</v>
      </c>
      <c r="CU371">
        <v>-44</v>
      </c>
      <c r="CV371">
        <v>-3511</v>
      </c>
      <c r="CW371">
        <v>-152</v>
      </c>
      <c r="DB371">
        <v>-3511</v>
      </c>
      <c r="DC371">
        <v>-152</v>
      </c>
      <c r="DD371">
        <v>3429</v>
      </c>
      <c r="DE371">
        <v>610</v>
      </c>
      <c r="DH371">
        <v>3429</v>
      </c>
      <c r="DI371">
        <v>610</v>
      </c>
      <c r="FA371">
        <v>4454</v>
      </c>
      <c r="FB371">
        <v>12293</v>
      </c>
      <c r="FC371">
        <v>621</v>
      </c>
      <c r="FD371">
        <v>610</v>
      </c>
      <c r="FG371">
        <v>3833</v>
      </c>
      <c r="FH371">
        <v>11683</v>
      </c>
      <c r="FI371">
        <v>7630</v>
      </c>
      <c r="FJ371">
        <v>5376</v>
      </c>
      <c r="FK371">
        <v>2378</v>
      </c>
      <c r="FL371">
        <v>888</v>
      </c>
      <c r="FM371">
        <v>121</v>
      </c>
      <c r="FN371">
        <v>232</v>
      </c>
      <c r="FS371">
        <v>5131</v>
      </c>
      <c r="FT371">
        <v>4256</v>
      </c>
      <c r="FU371">
        <v>-3176</v>
      </c>
      <c r="FV371">
        <v>6917</v>
      </c>
      <c r="GG371">
        <v>-3176</v>
      </c>
      <c r="GH371">
        <v>6917</v>
      </c>
      <c r="GI371">
        <v>6917</v>
      </c>
      <c r="GK371">
        <v>3741</v>
      </c>
      <c r="GL371">
        <v>6917</v>
      </c>
      <c r="GO371">
        <v>0</v>
      </c>
      <c r="GP371">
        <v>-2</v>
      </c>
      <c r="IH371">
        <v>0</v>
      </c>
      <c r="II371">
        <v>1346</v>
      </c>
    </row>
    <row r="372" spans="1:322">
      <c r="A372" t="s">
        <v>4089</v>
      </c>
      <c r="B372">
        <v>9703030100</v>
      </c>
      <c r="C372" t="s">
        <v>8885</v>
      </c>
      <c r="D372" t="s">
        <v>15806</v>
      </c>
      <c r="E372">
        <v>19285554</v>
      </c>
      <c r="F372" t="s">
        <v>4092</v>
      </c>
      <c r="G372" t="s">
        <v>3936</v>
      </c>
      <c r="H372" t="s">
        <v>3931</v>
      </c>
      <c r="I372" t="s">
        <v>3932</v>
      </c>
      <c r="T372">
        <v>31114</v>
      </c>
      <c r="U372">
        <v>32000</v>
      </c>
      <c r="AD372">
        <v>31114</v>
      </c>
      <c r="AE372">
        <v>32000</v>
      </c>
      <c r="AF372">
        <v>5</v>
      </c>
      <c r="AL372">
        <v>24</v>
      </c>
      <c r="AM372">
        <v>200</v>
      </c>
      <c r="AN372">
        <v>48061</v>
      </c>
      <c r="AO372">
        <v>42274</v>
      </c>
      <c r="AP372">
        <v>55</v>
      </c>
      <c r="AQ372">
        <v>32</v>
      </c>
      <c r="AR372">
        <v>17</v>
      </c>
      <c r="AS372">
        <v>23</v>
      </c>
      <c r="AT372">
        <v>48162</v>
      </c>
      <c r="AU372">
        <v>42529</v>
      </c>
      <c r="AV372">
        <v>10000</v>
      </c>
      <c r="AW372">
        <v>10000</v>
      </c>
      <c r="BB372">
        <v>813</v>
      </c>
      <c r="BC372">
        <v>813</v>
      </c>
      <c r="BF372">
        <v>2291</v>
      </c>
      <c r="BG372">
        <v>-100</v>
      </c>
      <c r="BH372">
        <v>13104</v>
      </c>
      <c r="BI372">
        <v>10713</v>
      </c>
      <c r="BL372">
        <v>32000</v>
      </c>
      <c r="BM372">
        <v>32000</v>
      </c>
      <c r="BT372">
        <v>32000</v>
      </c>
      <c r="BU372">
        <v>32000</v>
      </c>
      <c r="BX372">
        <v>34172</v>
      </c>
      <c r="BY372">
        <v>31816</v>
      </c>
      <c r="CB372">
        <v>34172</v>
      </c>
      <c r="CC372">
        <v>31816</v>
      </c>
      <c r="CD372">
        <v>79276</v>
      </c>
      <c r="CE372">
        <v>74529</v>
      </c>
      <c r="CH372">
        <v>3239</v>
      </c>
      <c r="CI372">
        <v>338</v>
      </c>
      <c r="CN372">
        <v>3701</v>
      </c>
      <c r="CO372">
        <v>3</v>
      </c>
      <c r="CP372">
        <v>4475</v>
      </c>
      <c r="CQ372">
        <v>430</v>
      </c>
      <c r="CR372">
        <v>2465</v>
      </c>
      <c r="CS372">
        <v>-89</v>
      </c>
      <c r="CT372">
        <v>-75</v>
      </c>
      <c r="CU372">
        <v>-12</v>
      </c>
      <c r="CV372">
        <v>2390</v>
      </c>
      <c r="CW372">
        <v>-101</v>
      </c>
      <c r="DB372">
        <v>2390</v>
      </c>
      <c r="DC372">
        <v>-101</v>
      </c>
      <c r="DD372">
        <v>5966</v>
      </c>
      <c r="DE372">
        <v>1141</v>
      </c>
      <c r="DF372">
        <v>2727</v>
      </c>
      <c r="DG372">
        <v>803</v>
      </c>
      <c r="DH372">
        <v>3239</v>
      </c>
      <c r="DI372">
        <v>338</v>
      </c>
      <c r="DJ372">
        <v>0</v>
      </c>
      <c r="DL372">
        <v>0</v>
      </c>
      <c r="DP372">
        <v>2391</v>
      </c>
      <c r="DQ372">
        <v>2391</v>
      </c>
      <c r="DR372">
        <v>10000</v>
      </c>
      <c r="DS372">
        <v>-100</v>
      </c>
      <c r="DT372">
        <v>10713</v>
      </c>
      <c r="DU372">
        <v>0</v>
      </c>
      <c r="DV372">
        <v>2391</v>
      </c>
      <c r="DW372">
        <v>2391</v>
      </c>
      <c r="DX372">
        <v>10000</v>
      </c>
      <c r="DY372">
        <v>2291</v>
      </c>
      <c r="DZ372">
        <v>13104</v>
      </c>
      <c r="EA372">
        <v>-100</v>
      </c>
      <c r="EB372">
        <v>10813</v>
      </c>
      <c r="EC372">
        <v>10713</v>
      </c>
      <c r="EG372">
        <v>-100</v>
      </c>
      <c r="EH372">
        <v>10813</v>
      </c>
      <c r="EI372">
        <v>10713</v>
      </c>
      <c r="EJ372">
        <v>-100</v>
      </c>
      <c r="EK372">
        <v>0</v>
      </c>
      <c r="EL372">
        <v>-100</v>
      </c>
      <c r="EP372">
        <v>-100</v>
      </c>
      <c r="EQ372">
        <v>0</v>
      </c>
      <c r="ER372">
        <v>-100</v>
      </c>
      <c r="EY372">
        <v>13104</v>
      </c>
      <c r="EZ372">
        <v>10713</v>
      </c>
      <c r="FA372">
        <v>22</v>
      </c>
      <c r="FB372">
        <v>34208</v>
      </c>
      <c r="FC372">
        <v>840</v>
      </c>
      <c r="FD372">
        <v>243</v>
      </c>
      <c r="FG372">
        <v>5022</v>
      </c>
      <c r="FH372">
        <v>541</v>
      </c>
      <c r="FI372">
        <v>22</v>
      </c>
      <c r="FJ372">
        <v>150</v>
      </c>
      <c r="FK372">
        <v>924</v>
      </c>
      <c r="FL372">
        <v>32289</v>
      </c>
      <c r="FM372">
        <v>512</v>
      </c>
      <c r="FN372">
        <v>427</v>
      </c>
      <c r="FS372">
        <v>6033</v>
      </c>
      <c r="FT372">
        <v>12643</v>
      </c>
      <c r="FU372">
        <v>-1607</v>
      </c>
      <c r="FV372">
        <v>-44575</v>
      </c>
      <c r="GA372">
        <v>1631</v>
      </c>
      <c r="GB372">
        <v>2107</v>
      </c>
      <c r="GC372">
        <v>22</v>
      </c>
      <c r="GD372">
        <v>150</v>
      </c>
      <c r="GE372">
        <v>0</v>
      </c>
      <c r="GF372">
        <v>34058</v>
      </c>
      <c r="GG372">
        <v>24</v>
      </c>
      <c r="GH372">
        <v>-8410</v>
      </c>
      <c r="GI372">
        <v>32</v>
      </c>
      <c r="GK372">
        <v>56</v>
      </c>
      <c r="GL372">
        <v>-8410</v>
      </c>
      <c r="GM372">
        <v>0</v>
      </c>
      <c r="GN372">
        <v>0</v>
      </c>
      <c r="GT372">
        <v>0</v>
      </c>
      <c r="GU372">
        <v>100</v>
      </c>
      <c r="GV372">
        <v>100</v>
      </c>
      <c r="HH372">
        <v>1631</v>
      </c>
      <c r="HI372">
        <v>0</v>
      </c>
      <c r="HJ372">
        <v>9965</v>
      </c>
      <c r="HK372">
        <v>22</v>
      </c>
      <c r="HL372">
        <v>34208</v>
      </c>
      <c r="HT372">
        <v>813</v>
      </c>
      <c r="HU372">
        <v>813</v>
      </c>
      <c r="HZ372">
        <v>100</v>
      </c>
      <c r="IA372">
        <v>100</v>
      </c>
      <c r="IB372">
        <v>12072</v>
      </c>
    </row>
    <row r="373" spans="1:322">
      <c r="A373" t="s">
        <v>15807</v>
      </c>
      <c r="B373">
        <v>7733244339</v>
      </c>
      <c r="C373" t="s">
        <v>4188</v>
      </c>
      <c r="D373" t="s">
        <v>15808</v>
      </c>
      <c r="E373">
        <v>17940635</v>
      </c>
      <c r="F373" t="s">
        <v>8859</v>
      </c>
      <c r="G373" t="s">
        <v>3978</v>
      </c>
      <c r="H373" t="s">
        <v>3931</v>
      </c>
      <c r="I373" t="s">
        <v>3932</v>
      </c>
      <c r="T373">
        <v>500</v>
      </c>
      <c r="U373">
        <v>500</v>
      </c>
      <c r="AD373">
        <v>500</v>
      </c>
      <c r="AE373">
        <v>500</v>
      </c>
      <c r="AF373">
        <v>0</v>
      </c>
      <c r="AG373">
        <v>197</v>
      </c>
      <c r="AL373">
        <v>9231</v>
      </c>
      <c r="AM373">
        <v>9997</v>
      </c>
      <c r="AN373">
        <v>5831</v>
      </c>
      <c r="AO373">
        <v>8024</v>
      </c>
      <c r="AP373">
        <v>3</v>
      </c>
      <c r="AQ373">
        <v>1137</v>
      </c>
      <c r="AR373">
        <v>138</v>
      </c>
      <c r="AS373">
        <v>66</v>
      </c>
      <c r="AT373">
        <v>15203</v>
      </c>
      <c r="AU373">
        <v>19420</v>
      </c>
      <c r="AV373">
        <v>10000</v>
      </c>
      <c r="AW373">
        <v>10000</v>
      </c>
      <c r="BF373">
        <v>793</v>
      </c>
      <c r="BG373">
        <v>1130</v>
      </c>
      <c r="BH373">
        <v>10793</v>
      </c>
      <c r="BI373">
        <v>11130</v>
      </c>
      <c r="BL373">
        <v>740</v>
      </c>
      <c r="BT373">
        <v>740</v>
      </c>
      <c r="BU373">
        <v>0</v>
      </c>
      <c r="BV373">
        <v>1080</v>
      </c>
      <c r="BW373">
        <v>6193</v>
      </c>
      <c r="BX373">
        <v>3090</v>
      </c>
      <c r="BY373">
        <v>2596</v>
      </c>
      <c r="CB373">
        <v>4170</v>
      </c>
      <c r="CC373">
        <v>8789</v>
      </c>
      <c r="CD373">
        <v>15703</v>
      </c>
      <c r="CE373">
        <v>19920</v>
      </c>
      <c r="CF373">
        <v>7575</v>
      </c>
      <c r="CG373">
        <v>5490</v>
      </c>
      <c r="CH373">
        <v>17240</v>
      </c>
      <c r="CI373">
        <v>14646</v>
      </c>
      <c r="CP373">
        <v>118</v>
      </c>
      <c r="CQ373">
        <v>149</v>
      </c>
      <c r="CR373">
        <v>17122</v>
      </c>
      <c r="CS373">
        <v>14497</v>
      </c>
      <c r="CT373">
        <v>-1164</v>
      </c>
      <c r="CU373">
        <v>-984</v>
      </c>
      <c r="CV373">
        <v>15958</v>
      </c>
      <c r="CW373">
        <v>13519</v>
      </c>
      <c r="CX373">
        <v>1164</v>
      </c>
      <c r="CY373">
        <v>984</v>
      </c>
      <c r="DB373">
        <v>15958</v>
      </c>
      <c r="DC373">
        <v>13519</v>
      </c>
      <c r="DD373">
        <v>24815</v>
      </c>
      <c r="DE373">
        <v>20136</v>
      </c>
      <c r="DH373">
        <v>24815</v>
      </c>
      <c r="DI373">
        <v>20136</v>
      </c>
      <c r="DJ373">
        <v>10000</v>
      </c>
      <c r="DK373">
        <v>517</v>
      </c>
      <c r="DL373">
        <v>10517</v>
      </c>
      <c r="DM373">
        <v>0</v>
      </c>
      <c r="DN373">
        <v>613</v>
      </c>
      <c r="DO373">
        <v>613</v>
      </c>
      <c r="DP373">
        <v>15985</v>
      </c>
      <c r="DQ373">
        <v>15985</v>
      </c>
      <c r="DR373">
        <v>10000</v>
      </c>
      <c r="DS373">
        <v>1130</v>
      </c>
      <c r="DT373">
        <v>11130</v>
      </c>
      <c r="DU373">
        <v>0</v>
      </c>
      <c r="DV373">
        <v>15985</v>
      </c>
      <c r="DW373">
        <v>15985</v>
      </c>
      <c r="DX373">
        <v>10000</v>
      </c>
      <c r="DY373">
        <v>793</v>
      </c>
      <c r="DZ373">
        <v>10793</v>
      </c>
      <c r="EA373">
        <v>613</v>
      </c>
      <c r="EB373">
        <v>0</v>
      </c>
      <c r="EC373">
        <v>11130</v>
      </c>
      <c r="EG373">
        <v>613</v>
      </c>
      <c r="EH373">
        <v>0</v>
      </c>
      <c r="EI373">
        <v>11130</v>
      </c>
      <c r="EJ373">
        <v>613</v>
      </c>
      <c r="EK373">
        <v>0</v>
      </c>
      <c r="EL373">
        <v>1130</v>
      </c>
      <c r="EP373">
        <v>613</v>
      </c>
      <c r="EQ373">
        <v>0</v>
      </c>
      <c r="ER373">
        <v>1130</v>
      </c>
      <c r="EY373">
        <v>10793</v>
      </c>
      <c r="EZ373">
        <v>11131</v>
      </c>
      <c r="FA373">
        <v>32904</v>
      </c>
      <c r="FB373">
        <v>27745</v>
      </c>
      <c r="FG373">
        <v>32904</v>
      </c>
      <c r="FH373">
        <v>27745</v>
      </c>
      <c r="FI373">
        <v>38145</v>
      </c>
      <c r="FJ373">
        <v>28013</v>
      </c>
      <c r="FK373">
        <v>5487</v>
      </c>
      <c r="FL373">
        <v>4632</v>
      </c>
      <c r="FM373">
        <v>1886</v>
      </c>
      <c r="FN373">
        <v>863</v>
      </c>
      <c r="FS373">
        <v>30772</v>
      </c>
      <c r="FT373">
        <v>22518</v>
      </c>
      <c r="FU373">
        <v>-5241</v>
      </c>
      <c r="FV373">
        <v>-268</v>
      </c>
      <c r="GG373">
        <v>-5241</v>
      </c>
      <c r="GH373">
        <v>-268</v>
      </c>
      <c r="GI373">
        <v>1137</v>
      </c>
      <c r="GJ373">
        <v>201</v>
      </c>
      <c r="GK373">
        <v>-4104</v>
      </c>
      <c r="GL373">
        <v>-67</v>
      </c>
      <c r="GM373">
        <v>0</v>
      </c>
      <c r="GN373">
        <v>0</v>
      </c>
      <c r="GO373">
        <v>0</v>
      </c>
      <c r="GP373">
        <v>6</v>
      </c>
      <c r="GZ373">
        <v>0</v>
      </c>
      <c r="HA373">
        <v>16323</v>
      </c>
      <c r="HB373">
        <v>16323</v>
      </c>
      <c r="IP373">
        <v>16323</v>
      </c>
      <c r="IQ373">
        <v>16323</v>
      </c>
    </row>
    <row r="374" spans="1:322">
      <c r="A374" t="s">
        <v>4184</v>
      </c>
      <c r="B374">
        <v>6165226716</v>
      </c>
      <c r="C374" t="s">
        <v>4185</v>
      </c>
      <c r="D374" t="s">
        <v>15809</v>
      </c>
      <c r="E374">
        <v>16836387</v>
      </c>
      <c r="F374" t="s">
        <v>4186</v>
      </c>
      <c r="G374" t="s">
        <v>3936</v>
      </c>
      <c r="H374" t="s">
        <v>3931</v>
      </c>
      <c r="I374" t="s">
        <v>3932</v>
      </c>
      <c r="T374">
        <v>10541</v>
      </c>
      <c r="U374">
        <v>10596</v>
      </c>
      <c r="AF374">
        <v>291</v>
      </c>
      <c r="AG374">
        <v>404</v>
      </c>
      <c r="AL374">
        <v>29</v>
      </c>
      <c r="AM374">
        <v>35</v>
      </c>
      <c r="AP374">
        <v>37</v>
      </c>
      <c r="AQ374">
        <v>3</v>
      </c>
      <c r="BH374">
        <v>5892</v>
      </c>
      <c r="BI374">
        <v>8242</v>
      </c>
      <c r="BL374">
        <v>4818</v>
      </c>
      <c r="BM374">
        <v>2545</v>
      </c>
      <c r="BX374">
        <v>188</v>
      </c>
      <c r="BY374">
        <v>250</v>
      </c>
      <c r="CD374">
        <v>10899</v>
      </c>
      <c r="CE374">
        <v>11037</v>
      </c>
      <c r="CN374">
        <v>18</v>
      </c>
      <c r="CO374">
        <v>22</v>
      </c>
      <c r="CP374">
        <v>21</v>
      </c>
      <c r="CQ374">
        <v>15</v>
      </c>
      <c r="CT374">
        <v>53</v>
      </c>
      <c r="CU374">
        <v>33</v>
      </c>
      <c r="CV374">
        <v>-2319</v>
      </c>
      <c r="CW374">
        <v>-2216</v>
      </c>
      <c r="DD374">
        <v>1759</v>
      </c>
      <c r="DE374">
        <v>327</v>
      </c>
      <c r="DF374">
        <v>4022</v>
      </c>
      <c r="DG374">
        <v>2517</v>
      </c>
    </row>
    <row r="375" spans="1:322">
      <c r="A375" t="s">
        <v>15810</v>
      </c>
      <c r="B375">
        <v>1101170931</v>
      </c>
      <c r="C375" t="s">
        <v>8719</v>
      </c>
      <c r="D375" t="s">
        <v>15811</v>
      </c>
      <c r="E375">
        <v>18654284</v>
      </c>
      <c r="G375" t="s">
        <v>3978</v>
      </c>
      <c r="H375" t="s">
        <v>3931</v>
      </c>
      <c r="I375" t="s">
        <v>3932</v>
      </c>
      <c r="X375">
        <v>115</v>
      </c>
      <c r="Y375">
        <v>115</v>
      </c>
      <c r="AF375">
        <v>57</v>
      </c>
      <c r="AG375">
        <v>57</v>
      </c>
      <c r="AL375">
        <v>83280</v>
      </c>
      <c r="AM375">
        <v>23173</v>
      </c>
      <c r="AP375">
        <v>687</v>
      </c>
      <c r="AQ375">
        <v>207</v>
      </c>
      <c r="BH375">
        <v>80344</v>
      </c>
      <c r="BI375">
        <v>22357</v>
      </c>
      <c r="BL375">
        <v>3795</v>
      </c>
      <c r="BM375">
        <v>1195</v>
      </c>
      <c r="CD375">
        <v>84139</v>
      </c>
      <c r="CE375">
        <v>23552</v>
      </c>
      <c r="CN375">
        <v>63895</v>
      </c>
      <c r="CP375">
        <v>64153</v>
      </c>
      <c r="CQ375">
        <v>6</v>
      </c>
      <c r="CT375">
        <v>104</v>
      </c>
      <c r="CV375">
        <v>-530</v>
      </c>
      <c r="CW375">
        <v>-6</v>
      </c>
      <c r="DF375">
        <v>168</v>
      </c>
    </row>
    <row r="376" spans="1:322">
      <c r="A376" t="s">
        <v>15812</v>
      </c>
      <c r="B376">
        <v>9725041272</v>
      </c>
      <c r="C376" t="s">
        <v>4033</v>
      </c>
      <c r="D376" t="s">
        <v>15813</v>
      </c>
      <c r="E376">
        <v>17994582</v>
      </c>
      <c r="F376" t="s">
        <v>4020</v>
      </c>
      <c r="G376" t="s">
        <v>3936</v>
      </c>
      <c r="H376" t="s">
        <v>4019</v>
      </c>
      <c r="I376" t="s">
        <v>3932</v>
      </c>
      <c r="T376">
        <v>10728</v>
      </c>
      <c r="U376">
        <v>10728</v>
      </c>
      <c r="Z376">
        <v>6</v>
      </c>
      <c r="AB376">
        <v>77</v>
      </c>
      <c r="AD376">
        <v>10811</v>
      </c>
      <c r="AE376">
        <v>10728</v>
      </c>
      <c r="AF376">
        <v>0</v>
      </c>
      <c r="AG376">
        <v>122</v>
      </c>
      <c r="AJ376">
        <v>80</v>
      </c>
      <c r="AK376">
        <v>69</v>
      </c>
      <c r="AL376">
        <v>2501</v>
      </c>
      <c r="AM376">
        <v>1728</v>
      </c>
      <c r="AN376">
        <v>26295</v>
      </c>
      <c r="AO376">
        <v>11522</v>
      </c>
      <c r="AP376">
        <v>4685</v>
      </c>
      <c r="AQ376">
        <v>28</v>
      </c>
      <c r="AR376">
        <v>32</v>
      </c>
      <c r="AS376">
        <v>2276</v>
      </c>
      <c r="AT376">
        <v>33593</v>
      </c>
      <c r="AU376">
        <v>15745</v>
      </c>
      <c r="AV376">
        <v>2000</v>
      </c>
      <c r="AW376">
        <v>2000</v>
      </c>
      <c r="AX376">
        <v>0</v>
      </c>
      <c r="AY376">
        <v>-270</v>
      </c>
      <c r="BB376">
        <v>10728</v>
      </c>
      <c r="BC376">
        <v>10728</v>
      </c>
      <c r="BF376">
        <v>663</v>
      </c>
      <c r="BG376">
        <v>88</v>
      </c>
      <c r="BH376">
        <v>13391</v>
      </c>
      <c r="BI376">
        <v>12546</v>
      </c>
      <c r="BL376">
        <v>4000</v>
      </c>
      <c r="BM376">
        <v>3900</v>
      </c>
      <c r="BN376">
        <v>0</v>
      </c>
      <c r="BO376">
        <v>22</v>
      </c>
      <c r="BP376">
        <v>132</v>
      </c>
      <c r="BQ376">
        <v>90</v>
      </c>
      <c r="BT376">
        <v>4000</v>
      </c>
      <c r="BU376">
        <v>3922</v>
      </c>
      <c r="BV376">
        <v>25681</v>
      </c>
      <c r="BW376">
        <v>9488</v>
      </c>
      <c r="BX376">
        <v>1199</v>
      </c>
      <c r="BY376">
        <v>426</v>
      </c>
      <c r="CB376">
        <v>27012</v>
      </c>
      <c r="CC376">
        <v>10004</v>
      </c>
      <c r="CD376">
        <v>44404</v>
      </c>
      <c r="CE376">
        <v>26473</v>
      </c>
      <c r="CH376">
        <v>12889</v>
      </c>
      <c r="CI376">
        <v>182</v>
      </c>
      <c r="CL376">
        <v>10844</v>
      </c>
      <c r="CP376">
        <v>1278</v>
      </c>
      <c r="CQ376">
        <v>72</v>
      </c>
      <c r="CR376">
        <v>767</v>
      </c>
      <c r="CS376">
        <v>110</v>
      </c>
      <c r="CT376">
        <v>-174</v>
      </c>
      <c r="CU376">
        <v>-22</v>
      </c>
      <c r="CV376">
        <v>575</v>
      </c>
      <c r="CW376">
        <v>88</v>
      </c>
      <c r="CX376">
        <v>202</v>
      </c>
      <c r="CZ376">
        <v>28</v>
      </c>
      <c r="DA376">
        <v>-22</v>
      </c>
      <c r="DB376">
        <v>575</v>
      </c>
      <c r="DC376">
        <v>88</v>
      </c>
      <c r="DD376">
        <v>29771</v>
      </c>
      <c r="DE376">
        <v>970</v>
      </c>
      <c r="DF376">
        <v>16882</v>
      </c>
      <c r="DG376">
        <v>788</v>
      </c>
      <c r="DH376">
        <v>12889</v>
      </c>
      <c r="DI376">
        <v>182</v>
      </c>
      <c r="DJ376">
        <v>2000</v>
      </c>
      <c r="DL376">
        <v>2000</v>
      </c>
      <c r="DM376">
        <v>0</v>
      </c>
      <c r="DN376">
        <v>88</v>
      </c>
      <c r="DO376">
        <v>10817</v>
      </c>
      <c r="DP376">
        <v>575</v>
      </c>
      <c r="DQ376">
        <v>575</v>
      </c>
      <c r="DR376">
        <v>2000</v>
      </c>
      <c r="DS376">
        <v>88</v>
      </c>
      <c r="DT376">
        <v>12546</v>
      </c>
      <c r="DU376">
        <v>0</v>
      </c>
      <c r="DV376">
        <v>575</v>
      </c>
      <c r="DW376">
        <v>575</v>
      </c>
      <c r="DX376">
        <v>2000</v>
      </c>
      <c r="DY376">
        <v>663</v>
      </c>
      <c r="DZ376">
        <v>13391</v>
      </c>
      <c r="EA376">
        <v>88</v>
      </c>
      <c r="EB376">
        <v>10458</v>
      </c>
      <c r="EC376">
        <v>12546</v>
      </c>
      <c r="EG376">
        <v>88</v>
      </c>
      <c r="EH376">
        <v>10728</v>
      </c>
      <c r="EI376">
        <v>12816</v>
      </c>
      <c r="EJ376">
        <v>88</v>
      </c>
      <c r="EK376">
        <v>10458</v>
      </c>
      <c r="EL376">
        <v>12546</v>
      </c>
      <c r="EP376">
        <v>88</v>
      </c>
      <c r="EQ376">
        <v>10728</v>
      </c>
      <c r="ER376">
        <v>12816</v>
      </c>
      <c r="EY376">
        <v>13391</v>
      </c>
      <c r="EZ376">
        <v>12546</v>
      </c>
      <c r="FA376">
        <v>28878</v>
      </c>
      <c r="FB376">
        <v>14380</v>
      </c>
      <c r="FC376">
        <v>27493</v>
      </c>
      <c r="FD376">
        <v>1069</v>
      </c>
      <c r="FG376">
        <v>6958</v>
      </c>
      <c r="FH376">
        <v>375</v>
      </c>
      <c r="FI376">
        <v>16128</v>
      </c>
      <c r="FJ376">
        <v>15797</v>
      </c>
      <c r="FK376">
        <v>6315</v>
      </c>
      <c r="FL376">
        <v>14471</v>
      </c>
      <c r="FM376">
        <v>3808</v>
      </c>
      <c r="FN376">
        <v>679</v>
      </c>
      <c r="FO376">
        <v>8249</v>
      </c>
      <c r="FS376">
        <v>24172</v>
      </c>
      <c r="FT376">
        <v>647</v>
      </c>
      <c r="FU376">
        <v>-8093</v>
      </c>
      <c r="FV376">
        <v>-14353</v>
      </c>
      <c r="GC376">
        <v>16128</v>
      </c>
      <c r="GE376">
        <v>12750</v>
      </c>
      <c r="GF376">
        <v>14380</v>
      </c>
      <c r="GG376">
        <v>4657</v>
      </c>
      <c r="GH376">
        <v>27</v>
      </c>
      <c r="GI376">
        <v>28</v>
      </c>
      <c r="GK376">
        <v>4685</v>
      </c>
      <c r="GL376">
        <v>27</v>
      </c>
      <c r="GM376">
        <v>0</v>
      </c>
      <c r="GN376">
        <v>0</v>
      </c>
      <c r="GO376">
        <v>-18</v>
      </c>
      <c r="GT376">
        <v>0</v>
      </c>
      <c r="GV376">
        <v>-270</v>
      </c>
      <c r="GZ376">
        <v>0</v>
      </c>
      <c r="HB376">
        <v>-270</v>
      </c>
      <c r="HK376">
        <v>28878</v>
      </c>
      <c r="HL376">
        <v>12650</v>
      </c>
      <c r="HT376">
        <v>10728</v>
      </c>
      <c r="HU376">
        <v>10728</v>
      </c>
      <c r="ID376">
        <v>270</v>
      </c>
      <c r="JG376">
        <v>0</v>
      </c>
      <c r="JH376">
        <v>-270</v>
      </c>
      <c r="JR376">
        <v>0</v>
      </c>
      <c r="JS376">
        <v>-270</v>
      </c>
      <c r="KJ376">
        <v>0</v>
      </c>
      <c r="LB376">
        <v>1730</v>
      </c>
      <c r="LC376">
        <v>10729</v>
      </c>
      <c r="LD376">
        <v>-270</v>
      </c>
      <c r="LE376">
        <v>-270</v>
      </c>
      <c r="LF376">
        <v>270</v>
      </c>
      <c r="LG376">
        <v>270</v>
      </c>
      <c r="LH376">
        <v>0</v>
      </c>
      <c r="LI376">
        <v>270</v>
      </c>
      <c r="LJ376">
        <v>270</v>
      </c>
    </row>
    <row r="377" spans="1:322">
      <c r="A377" t="s">
        <v>15814</v>
      </c>
      <c r="B377">
        <v>7724810411</v>
      </c>
      <c r="C377" t="s">
        <v>4033</v>
      </c>
      <c r="D377" t="s">
        <v>2588</v>
      </c>
      <c r="E377">
        <v>18646731</v>
      </c>
      <c r="F377" t="s">
        <v>8863</v>
      </c>
      <c r="G377" t="s">
        <v>3936</v>
      </c>
      <c r="H377" t="s">
        <v>3931</v>
      </c>
      <c r="I377" t="s">
        <v>3932</v>
      </c>
      <c r="AF377">
        <v>463</v>
      </c>
      <c r="AG377">
        <v>500</v>
      </c>
      <c r="AL377">
        <v>20832</v>
      </c>
      <c r="AM377">
        <v>2730</v>
      </c>
      <c r="AN377">
        <v>39069</v>
      </c>
      <c r="AO377">
        <v>33219</v>
      </c>
      <c r="AP377">
        <v>424</v>
      </c>
      <c r="AQ377">
        <v>2129</v>
      </c>
      <c r="AT377">
        <v>60788</v>
      </c>
      <c r="AU377">
        <v>38578</v>
      </c>
      <c r="AV377">
        <v>25</v>
      </c>
      <c r="AW377">
        <v>25</v>
      </c>
      <c r="BF377">
        <v>59834</v>
      </c>
      <c r="BG377">
        <v>31342</v>
      </c>
      <c r="BH377">
        <v>59859</v>
      </c>
      <c r="BI377">
        <v>31367</v>
      </c>
      <c r="BV377">
        <v>0</v>
      </c>
      <c r="BW377">
        <v>3691</v>
      </c>
      <c r="BX377">
        <v>929</v>
      </c>
      <c r="BY377">
        <v>3520</v>
      </c>
      <c r="CB377">
        <v>929</v>
      </c>
      <c r="CC377">
        <v>7211</v>
      </c>
      <c r="CD377">
        <v>60788</v>
      </c>
      <c r="CE377">
        <v>38578</v>
      </c>
      <c r="CF377">
        <v>10402</v>
      </c>
      <c r="CG377">
        <v>2</v>
      </c>
      <c r="CH377">
        <v>30510</v>
      </c>
      <c r="CI377">
        <v>25100</v>
      </c>
      <c r="CJ377">
        <v>1</v>
      </c>
      <c r="CL377">
        <v>207</v>
      </c>
      <c r="CN377">
        <v>2111</v>
      </c>
      <c r="CO377">
        <v>216</v>
      </c>
      <c r="CP377">
        <v>1369</v>
      </c>
      <c r="CQ377">
        <v>199</v>
      </c>
      <c r="CR377">
        <v>31046</v>
      </c>
      <c r="CS377">
        <v>25117</v>
      </c>
      <c r="CT377">
        <v>-2552</v>
      </c>
      <c r="CU377">
        <v>-2438</v>
      </c>
      <c r="CV377">
        <v>28494</v>
      </c>
      <c r="CW377">
        <v>22679</v>
      </c>
      <c r="CX377">
        <v>2552</v>
      </c>
      <c r="CY377">
        <v>2438</v>
      </c>
      <c r="DB377">
        <v>28494</v>
      </c>
      <c r="DC377">
        <v>22679</v>
      </c>
      <c r="DD377">
        <v>40912</v>
      </c>
      <c r="DE377">
        <v>44009</v>
      </c>
      <c r="DF377">
        <v>0</v>
      </c>
      <c r="DG377">
        <v>18907</v>
      </c>
      <c r="DH377">
        <v>40912</v>
      </c>
      <c r="DI377">
        <v>25102</v>
      </c>
    </row>
    <row r="378" spans="1:322">
      <c r="A378" t="s">
        <v>15815</v>
      </c>
      <c r="B378">
        <v>5258150585</v>
      </c>
      <c r="C378" t="s">
        <v>8865</v>
      </c>
      <c r="D378" t="s">
        <v>15816</v>
      </c>
      <c r="E378">
        <v>18527724</v>
      </c>
      <c r="F378" t="s">
        <v>8867</v>
      </c>
      <c r="G378" t="s">
        <v>3936</v>
      </c>
      <c r="H378" t="s">
        <v>3931</v>
      </c>
      <c r="I378" t="s">
        <v>3932</v>
      </c>
      <c r="T378">
        <v>27</v>
      </c>
      <c r="U378">
        <v>91</v>
      </c>
      <c r="X378">
        <v>217</v>
      </c>
      <c r="Y378">
        <v>273</v>
      </c>
      <c r="AF378">
        <v>0</v>
      </c>
      <c r="AG378">
        <v>4</v>
      </c>
      <c r="AL378">
        <v>15789</v>
      </c>
      <c r="AM378">
        <v>9060</v>
      </c>
      <c r="AP378">
        <v>876</v>
      </c>
      <c r="AQ378">
        <v>673</v>
      </c>
      <c r="BH378">
        <v>12013</v>
      </c>
      <c r="BI378">
        <v>10007</v>
      </c>
      <c r="BL378">
        <v>4800</v>
      </c>
      <c r="BX378">
        <v>96</v>
      </c>
      <c r="BY378">
        <v>94</v>
      </c>
      <c r="CD378">
        <v>16909</v>
      </c>
      <c r="CE378">
        <v>10101</v>
      </c>
      <c r="CN378">
        <v>800</v>
      </c>
      <c r="CO378">
        <v>1501</v>
      </c>
      <c r="CP378">
        <v>32</v>
      </c>
      <c r="CQ378">
        <v>4</v>
      </c>
      <c r="CT378">
        <v>214</v>
      </c>
      <c r="CU378">
        <v>89</v>
      </c>
      <c r="CV378">
        <v>2005</v>
      </c>
      <c r="CW378">
        <v>7</v>
      </c>
      <c r="DD378">
        <v>3931</v>
      </c>
      <c r="DE378">
        <v>374</v>
      </c>
      <c r="DF378">
        <v>2480</v>
      </c>
      <c r="DG378">
        <v>1775</v>
      </c>
    </row>
    <row r="379" spans="1:322">
      <c r="A379" t="s">
        <v>15817</v>
      </c>
      <c r="B379">
        <v>4205205863</v>
      </c>
      <c r="C379" t="s">
        <v>8598</v>
      </c>
      <c r="D379" t="s">
        <v>15818</v>
      </c>
      <c r="E379">
        <v>17027093</v>
      </c>
      <c r="F379" t="s">
        <v>8869</v>
      </c>
      <c r="G379" t="s">
        <v>3936</v>
      </c>
      <c r="H379" t="s">
        <v>3931</v>
      </c>
      <c r="I379" t="s">
        <v>3932</v>
      </c>
      <c r="L379">
        <v>45</v>
      </c>
      <c r="M379">
        <v>45</v>
      </c>
      <c r="T379">
        <v>0</v>
      </c>
      <c r="U379">
        <v>2770</v>
      </c>
      <c r="AD379">
        <v>45</v>
      </c>
      <c r="AE379">
        <v>2815</v>
      </c>
      <c r="AF379">
        <v>0</v>
      </c>
      <c r="AJ379">
        <v>0</v>
      </c>
      <c r="AL379">
        <v>704</v>
      </c>
      <c r="AM379">
        <v>453</v>
      </c>
      <c r="AN379">
        <v>11300</v>
      </c>
      <c r="AO379">
        <v>9400</v>
      </c>
      <c r="AP379">
        <v>604</v>
      </c>
      <c r="AQ379">
        <v>131</v>
      </c>
      <c r="AR379">
        <v>2</v>
      </c>
      <c r="AT379">
        <v>12610</v>
      </c>
      <c r="AU379">
        <v>9984</v>
      </c>
      <c r="AV379">
        <v>1000</v>
      </c>
      <c r="AW379">
        <v>1000</v>
      </c>
      <c r="BF379">
        <v>10648</v>
      </c>
      <c r="BG379">
        <v>9904</v>
      </c>
      <c r="BH379">
        <v>11648</v>
      </c>
      <c r="BI379">
        <v>10904</v>
      </c>
      <c r="BL379">
        <v>977</v>
      </c>
      <c r="BT379">
        <v>977</v>
      </c>
      <c r="BU379">
        <v>0</v>
      </c>
      <c r="BX379">
        <v>30</v>
      </c>
      <c r="BY379">
        <v>1896</v>
      </c>
      <c r="CB379">
        <v>30</v>
      </c>
      <c r="CC379">
        <v>1896</v>
      </c>
      <c r="CD379">
        <v>12655</v>
      </c>
      <c r="CE379">
        <v>12799</v>
      </c>
      <c r="CF379">
        <v>2933</v>
      </c>
      <c r="CG379">
        <v>1851</v>
      </c>
      <c r="CH379">
        <v>-2621</v>
      </c>
      <c r="CI379">
        <v>-908</v>
      </c>
      <c r="CJ379">
        <v>1550</v>
      </c>
      <c r="CK379">
        <v>2280</v>
      </c>
      <c r="CL379">
        <v>12</v>
      </c>
      <c r="CN379">
        <v>3646</v>
      </c>
      <c r="CO379">
        <v>10</v>
      </c>
      <c r="CP379">
        <v>1620</v>
      </c>
      <c r="CQ379">
        <v>625</v>
      </c>
      <c r="CR379">
        <v>943</v>
      </c>
      <c r="CS379">
        <v>757</v>
      </c>
      <c r="CT379">
        <v>-200</v>
      </c>
      <c r="CU379">
        <v>-34</v>
      </c>
      <c r="CV379">
        <v>743</v>
      </c>
      <c r="CW379">
        <v>582</v>
      </c>
      <c r="DB379">
        <v>743</v>
      </c>
      <c r="DC379">
        <v>582</v>
      </c>
      <c r="DD379">
        <v>312</v>
      </c>
      <c r="DE379">
        <v>943</v>
      </c>
      <c r="DH379">
        <v>312</v>
      </c>
      <c r="DI379">
        <v>943</v>
      </c>
      <c r="GO379">
        <v>0</v>
      </c>
      <c r="GP379">
        <v>-141</v>
      </c>
    </row>
    <row r="380" spans="1:322">
      <c r="A380" t="s">
        <v>15819</v>
      </c>
      <c r="B380">
        <v>2465340050</v>
      </c>
      <c r="C380" t="s">
        <v>4008</v>
      </c>
      <c r="D380" t="s">
        <v>15820</v>
      </c>
      <c r="E380">
        <v>18729947</v>
      </c>
      <c r="F380" t="s">
        <v>4009</v>
      </c>
      <c r="G380" t="s">
        <v>3936</v>
      </c>
      <c r="H380" t="s">
        <v>3931</v>
      </c>
      <c r="I380" t="s">
        <v>3932</v>
      </c>
      <c r="T380">
        <v>11606</v>
      </c>
      <c r="U380">
        <v>58</v>
      </c>
      <c r="AL380">
        <v>20178</v>
      </c>
      <c r="AM380">
        <v>1038</v>
      </c>
      <c r="AP380">
        <v>99</v>
      </c>
      <c r="AQ380">
        <v>3089</v>
      </c>
      <c r="BH380">
        <v>31359</v>
      </c>
      <c r="BI380">
        <v>3325</v>
      </c>
      <c r="BX380">
        <v>524</v>
      </c>
      <c r="BY380">
        <v>860</v>
      </c>
      <c r="CD380">
        <v>31883</v>
      </c>
      <c r="CE380">
        <v>4185</v>
      </c>
      <c r="CL380">
        <v>278</v>
      </c>
      <c r="CN380">
        <v>2851</v>
      </c>
      <c r="CO380">
        <v>2</v>
      </c>
      <c r="CP380">
        <v>9057</v>
      </c>
      <c r="CQ380">
        <v>167</v>
      </c>
      <c r="CT380">
        <v>917</v>
      </c>
      <c r="CU380">
        <v>81</v>
      </c>
      <c r="CV380">
        <v>15475</v>
      </c>
      <c r="CW380">
        <v>-7140</v>
      </c>
      <c r="DD380">
        <v>26496</v>
      </c>
      <c r="DE380">
        <v>8121</v>
      </c>
      <c r="DF380">
        <v>3620</v>
      </c>
      <c r="DG380">
        <v>15015</v>
      </c>
    </row>
    <row r="381" spans="1:322">
      <c r="A381" t="s">
        <v>15821</v>
      </c>
      <c r="B381">
        <v>6449099613</v>
      </c>
      <c r="C381" t="s">
        <v>8202</v>
      </c>
      <c r="D381" t="s">
        <v>15822</v>
      </c>
      <c r="E381">
        <v>18597271</v>
      </c>
      <c r="F381" t="s">
        <v>8871</v>
      </c>
      <c r="G381" t="s">
        <v>3936</v>
      </c>
      <c r="H381" t="s">
        <v>3931</v>
      </c>
      <c r="I381" t="s">
        <v>3932</v>
      </c>
      <c r="AF381">
        <v>43</v>
      </c>
      <c r="AG381">
        <v>43</v>
      </c>
      <c r="AL381">
        <v>15844</v>
      </c>
      <c r="AM381">
        <v>12082</v>
      </c>
      <c r="AP381">
        <v>2501</v>
      </c>
      <c r="AQ381">
        <v>835</v>
      </c>
      <c r="BH381">
        <v>18372</v>
      </c>
      <c r="BI381">
        <v>12897</v>
      </c>
      <c r="BX381">
        <v>15</v>
      </c>
      <c r="BY381">
        <v>62</v>
      </c>
      <c r="CD381">
        <v>18387</v>
      </c>
      <c r="CE381">
        <v>12960</v>
      </c>
      <c r="CN381">
        <v>541</v>
      </c>
      <c r="CP381">
        <v>52</v>
      </c>
      <c r="CQ381">
        <v>115</v>
      </c>
      <c r="CT381">
        <v>274</v>
      </c>
      <c r="CU381">
        <v>748</v>
      </c>
      <c r="CV381">
        <v>5474</v>
      </c>
      <c r="CW381">
        <v>12848</v>
      </c>
      <c r="DD381">
        <v>7303</v>
      </c>
      <c r="DE381">
        <v>14677</v>
      </c>
      <c r="DF381">
        <v>2044</v>
      </c>
      <c r="DG381">
        <v>966</v>
      </c>
    </row>
    <row r="382" spans="1:322">
      <c r="A382" t="s">
        <v>15823</v>
      </c>
      <c r="B382">
        <v>2310214574</v>
      </c>
      <c r="C382" t="s">
        <v>8524</v>
      </c>
      <c r="D382" t="s">
        <v>15824</v>
      </c>
      <c r="E382">
        <v>17129456</v>
      </c>
      <c r="F382" t="s">
        <v>8873</v>
      </c>
      <c r="G382" t="s">
        <v>3936</v>
      </c>
      <c r="H382" t="s">
        <v>3931</v>
      </c>
      <c r="I382" t="s">
        <v>3932</v>
      </c>
      <c r="AL382">
        <v>28876</v>
      </c>
      <c r="AM382">
        <v>4483</v>
      </c>
      <c r="AP382">
        <v>2181</v>
      </c>
      <c r="AQ382">
        <v>7753</v>
      </c>
      <c r="BH382">
        <v>27664</v>
      </c>
      <c r="BI382">
        <v>12100</v>
      </c>
      <c r="BV382">
        <v>2300</v>
      </c>
      <c r="BX382">
        <v>1093</v>
      </c>
      <c r="BY382">
        <v>136</v>
      </c>
      <c r="CD382">
        <v>31057</v>
      </c>
      <c r="CE382">
        <v>12236</v>
      </c>
      <c r="CN382">
        <v>29312</v>
      </c>
      <c r="CO382">
        <v>5835</v>
      </c>
      <c r="CP382">
        <v>1645</v>
      </c>
      <c r="CQ382">
        <v>1939</v>
      </c>
      <c r="CT382">
        <v>1118</v>
      </c>
      <c r="CU382">
        <v>205</v>
      </c>
      <c r="CV382">
        <v>18581</v>
      </c>
      <c r="CW382">
        <v>1267</v>
      </c>
      <c r="DD382">
        <v>0</v>
      </c>
      <c r="DE382">
        <v>1000</v>
      </c>
      <c r="DF382">
        <v>7968</v>
      </c>
      <c r="DG382">
        <v>3424</v>
      </c>
    </row>
    <row r="383" spans="1:322">
      <c r="A383" t="s">
        <v>15825</v>
      </c>
      <c r="B383">
        <v>1655364579</v>
      </c>
      <c r="C383" t="s">
        <v>8644</v>
      </c>
      <c r="D383" t="s">
        <v>15826</v>
      </c>
      <c r="E383">
        <v>18420400</v>
      </c>
      <c r="F383" t="s">
        <v>8875</v>
      </c>
      <c r="G383" t="s">
        <v>3936</v>
      </c>
      <c r="H383" t="s">
        <v>3931</v>
      </c>
      <c r="I383" t="s">
        <v>3932</v>
      </c>
      <c r="L383">
        <v>22</v>
      </c>
      <c r="M383">
        <v>28</v>
      </c>
      <c r="T383">
        <v>37</v>
      </c>
      <c r="U383">
        <v>65</v>
      </c>
      <c r="AD383">
        <v>59</v>
      </c>
      <c r="AE383">
        <v>93</v>
      </c>
      <c r="AF383">
        <v>38</v>
      </c>
      <c r="AL383">
        <v>451912</v>
      </c>
      <c r="AM383">
        <v>159269</v>
      </c>
      <c r="AN383">
        <v>179866</v>
      </c>
      <c r="AP383">
        <v>2531</v>
      </c>
      <c r="AQ383">
        <v>12870</v>
      </c>
      <c r="AR383">
        <v>261</v>
      </c>
      <c r="AS383">
        <v>4</v>
      </c>
      <c r="AT383">
        <v>634608</v>
      </c>
      <c r="AU383">
        <v>172143</v>
      </c>
      <c r="AV383">
        <v>77010</v>
      </c>
      <c r="AW383">
        <v>12010</v>
      </c>
      <c r="BF383">
        <v>-28232</v>
      </c>
      <c r="BG383">
        <v>-8235</v>
      </c>
      <c r="BH383">
        <v>48778</v>
      </c>
      <c r="BI383">
        <v>3775</v>
      </c>
      <c r="BL383">
        <v>535279</v>
      </c>
      <c r="BM383">
        <v>132745</v>
      </c>
      <c r="BT383">
        <v>535279</v>
      </c>
      <c r="BU383">
        <v>132745</v>
      </c>
      <c r="BV383">
        <v>50466</v>
      </c>
      <c r="BW383">
        <v>35706</v>
      </c>
      <c r="BX383">
        <v>144</v>
      </c>
      <c r="BY383">
        <v>10</v>
      </c>
      <c r="CB383">
        <v>50610</v>
      </c>
      <c r="CC383">
        <v>35716</v>
      </c>
      <c r="CD383">
        <v>634667</v>
      </c>
      <c r="CE383">
        <v>172236</v>
      </c>
      <c r="CF383">
        <v>6878</v>
      </c>
      <c r="CG383">
        <v>999</v>
      </c>
      <c r="CH383">
        <v>-6828</v>
      </c>
      <c r="CI383">
        <v>-999</v>
      </c>
      <c r="CL383">
        <v>101033</v>
      </c>
      <c r="CM383">
        <v>5777</v>
      </c>
      <c r="CN383">
        <v>101448</v>
      </c>
      <c r="CO383">
        <v>110</v>
      </c>
      <c r="CP383">
        <v>13583</v>
      </c>
      <c r="CQ383">
        <v>251</v>
      </c>
      <c r="CR383">
        <v>-19996</v>
      </c>
      <c r="CS383">
        <v>-6917</v>
      </c>
      <c r="CV383">
        <v>-19996</v>
      </c>
      <c r="CW383">
        <v>-6917</v>
      </c>
      <c r="DB383">
        <v>-19996</v>
      </c>
      <c r="DC383">
        <v>-6917</v>
      </c>
      <c r="DD383">
        <v>50</v>
      </c>
      <c r="DH383">
        <v>50</v>
      </c>
    </row>
    <row r="384" spans="1:322">
      <c r="A384" t="s">
        <v>15827</v>
      </c>
      <c r="B384">
        <v>2130225249</v>
      </c>
      <c r="C384" t="s">
        <v>3999</v>
      </c>
      <c r="D384" t="s">
        <v>15828</v>
      </c>
      <c r="E384">
        <v>19301979</v>
      </c>
      <c r="F384" t="s">
        <v>8878</v>
      </c>
      <c r="G384" t="s">
        <v>3936</v>
      </c>
      <c r="H384" t="s">
        <v>3931</v>
      </c>
      <c r="I384" t="s">
        <v>3932</v>
      </c>
      <c r="AF384">
        <v>5000</v>
      </c>
      <c r="AG384">
        <v>427</v>
      </c>
      <c r="AL384">
        <v>5550</v>
      </c>
      <c r="AM384">
        <v>5550</v>
      </c>
      <c r="AP384">
        <v>0</v>
      </c>
      <c r="AQ384">
        <v>4133</v>
      </c>
      <c r="BH384">
        <v>10550</v>
      </c>
      <c r="BI384">
        <v>10110</v>
      </c>
      <c r="CD384">
        <v>10550</v>
      </c>
      <c r="CE384">
        <v>10110</v>
      </c>
      <c r="CN384">
        <v>0</v>
      </c>
      <c r="CO384">
        <v>579</v>
      </c>
      <c r="CP384">
        <v>0</v>
      </c>
      <c r="CQ384">
        <v>117</v>
      </c>
      <c r="CV384">
        <v>0</v>
      </c>
      <c r="CW384">
        <v>419</v>
      </c>
      <c r="DF384">
        <v>0</v>
      </c>
      <c r="DG384">
        <v>43</v>
      </c>
    </row>
    <row r="385" spans="1:388">
      <c r="A385" t="s">
        <v>15829</v>
      </c>
      <c r="B385">
        <v>5407980426</v>
      </c>
      <c r="C385" t="s">
        <v>8169</v>
      </c>
      <c r="D385" t="s">
        <v>15830</v>
      </c>
      <c r="E385">
        <v>18964202</v>
      </c>
      <c r="G385" t="s">
        <v>3936</v>
      </c>
      <c r="H385" t="s">
        <v>3931</v>
      </c>
      <c r="I385" t="s">
        <v>3932</v>
      </c>
      <c r="T385">
        <v>838</v>
      </c>
      <c r="U385">
        <v>195</v>
      </c>
      <c r="X385">
        <v>34191</v>
      </c>
      <c r="Y385">
        <v>90871</v>
      </c>
      <c r="AL385">
        <v>55608</v>
      </c>
      <c r="AM385">
        <v>71255</v>
      </c>
      <c r="AP385">
        <v>866</v>
      </c>
      <c r="AQ385">
        <v>4677</v>
      </c>
      <c r="BH385">
        <v>14406</v>
      </c>
      <c r="BI385">
        <v>13746</v>
      </c>
      <c r="BL385">
        <v>12000</v>
      </c>
      <c r="BM385">
        <v>111000</v>
      </c>
      <c r="BV385">
        <v>43901</v>
      </c>
      <c r="BW385">
        <v>38170</v>
      </c>
      <c r="BX385">
        <v>21196</v>
      </c>
      <c r="BY385">
        <v>4082</v>
      </c>
      <c r="CD385">
        <v>91503</v>
      </c>
      <c r="CE385">
        <v>166998</v>
      </c>
      <c r="CL385">
        <v>13905</v>
      </c>
      <c r="CM385">
        <v>12792</v>
      </c>
      <c r="CN385">
        <v>26851</v>
      </c>
      <c r="CO385">
        <v>2399</v>
      </c>
      <c r="CP385">
        <v>2568</v>
      </c>
      <c r="CQ385">
        <v>423</v>
      </c>
      <c r="CT385">
        <v>3152</v>
      </c>
      <c r="CU385">
        <v>3420</v>
      </c>
      <c r="CV385">
        <v>545</v>
      </c>
      <c r="CW385">
        <v>3719</v>
      </c>
      <c r="DD385">
        <v>64034</v>
      </c>
      <c r="DE385">
        <v>61919</v>
      </c>
      <c r="DF385">
        <v>70715</v>
      </c>
      <c r="DG385">
        <v>43964</v>
      </c>
    </row>
    <row r="386" spans="1:388">
      <c r="A386" t="s">
        <v>15831</v>
      </c>
      <c r="B386">
        <v>7604326142</v>
      </c>
      <c r="C386" t="s">
        <v>8241</v>
      </c>
      <c r="D386" t="s">
        <v>15832</v>
      </c>
      <c r="E386">
        <v>19310572</v>
      </c>
      <c r="F386" t="s">
        <v>8883</v>
      </c>
      <c r="G386" t="s">
        <v>3936</v>
      </c>
      <c r="H386" t="s">
        <v>3931</v>
      </c>
      <c r="I386" t="s">
        <v>3932</v>
      </c>
      <c r="T386">
        <v>96</v>
      </c>
      <c r="U386">
        <v>461</v>
      </c>
      <c r="X386">
        <v>11</v>
      </c>
      <c r="Y386">
        <v>400</v>
      </c>
      <c r="AF386">
        <v>0</v>
      </c>
      <c r="AG386">
        <v>327</v>
      </c>
      <c r="AL386">
        <v>77180</v>
      </c>
      <c r="AM386">
        <v>30518</v>
      </c>
      <c r="AP386">
        <v>3047</v>
      </c>
      <c r="AQ386">
        <v>744</v>
      </c>
      <c r="BH386">
        <v>64930</v>
      </c>
      <c r="BI386">
        <v>20208</v>
      </c>
      <c r="BX386">
        <v>15404</v>
      </c>
      <c r="BY386">
        <v>12242</v>
      </c>
      <c r="CD386">
        <v>80334</v>
      </c>
      <c r="CE386">
        <v>32450</v>
      </c>
      <c r="CN386">
        <v>0</v>
      </c>
      <c r="CO386">
        <v>182</v>
      </c>
      <c r="CP386">
        <v>0</v>
      </c>
      <c r="CQ386">
        <v>5930</v>
      </c>
      <c r="CT386">
        <v>1710</v>
      </c>
      <c r="CU386">
        <v>7014</v>
      </c>
      <c r="CV386">
        <v>10048</v>
      </c>
      <c r="CW386">
        <v>9452</v>
      </c>
      <c r="DD386">
        <v>46544</v>
      </c>
      <c r="DE386">
        <v>116906</v>
      </c>
      <c r="DF386">
        <v>34786</v>
      </c>
      <c r="DG386">
        <v>94692</v>
      </c>
    </row>
    <row r="387" spans="1:388">
      <c r="A387" t="s">
        <v>8884</v>
      </c>
      <c r="B387">
        <v>9703031707</v>
      </c>
      <c r="C387" t="s">
        <v>8885</v>
      </c>
      <c r="D387" t="s">
        <v>15833</v>
      </c>
      <c r="E387">
        <v>18830389</v>
      </c>
      <c r="F387" t="s">
        <v>8886</v>
      </c>
      <c r="G387" t="s">
        <v>3936</v>
      </c>
      <c r="H387" t="s">
        <v>3931</v>
      </c>
      <c r="I387" t="s">
        <v>3932</v>
      </c>
      <c r="AL387">
        <v>25982</v>
      </c>
      <c r="AM387">
        <v>13273</v>
      </c>
      <c r="AP387">
        <v>328</v>
      </c>
      <c r="AQ387">
        <v>1</v>
      </c>
      <c r="BH387">
        <v>11197</v>
      </c>
      <c r="BI387">
        <v>12832</v>
      </c>
      <c r="BV387">
        <v>10431</v>
      </c>
      <c r="BW387">
        <v>443</v>
      </c>
      <c r="BX387">
        <v>4681</v>
      </c>
      <c r="CD387">
        <v>26310</v>
      </c>
      <c r="CE387">
        <v>13275</v>
      </c>
      <c r="CL387">
        <v>933</v>
      </c>
      <c r="CP387">
        <v>36</v>
      </c>
      <c r="CQ387">
        <v>8</v>
      </c>
      <c r="CT387">
        <v>194</v>
      </c>
      <c r="CV387">
        <v>-1344</v>
      </c>
      <c r="CW387">
        <v>12832</v>
      </c>
      <c r="DD387">
        <v>13302</v>
      </c>
      <c r="DE387">
        <v>12840</v>
      </c>
      <c r="DF387">
        <v>13483</v>
      </c>
    </row>
    <row r="388" spans="1:388">
      <c r="A388" t="s">
        <v>15834</v>
      </c>
      <c r="B388">
        <v>9702030161</v>
      </c>
      <c r="C388" t="s">
        <v>8848</v>
      </c>
      <c r="D388" t="s">
        <v>15835</v>
      </c>
      <c r="E388">
        <v>19296788</v>
      </c>
      <c r="F388" t="s">
        <v>8889</v>
      </c>
      <c r="G388" t="s">
        <v>3936</v>
      </c>
      <c r="H388" t="s">
        <v>3931</v>
      </c>
      <c r="I388" t="s">
        <v>3932</v>
      </c>
      <c r="L388">
        <v>0</v>
      </c>
      <c r="M388">
        <v>0</v>
      </c>
      <c r="N388">
        <v>0</v>
      </c>
      <c r="O388">
        <v>0</v>
      </c>
      <c r="P388">
        <v>0</v>
      </c>
      <c r="Q388">
        <v>0</v>
      </c>
      <c r="R388">
        <v>0</v>
      </c>
      <c r="S388">
        <v>0</v>
      </c>
      <c r="T388">
        <v>0</v>
      </c>
      <c r="U388">
        <v>0</v>
      </c>
      <c r="V388">
        <v>0</v>
      </c>
      <c r="W388">
        <v>0</v>
      </c>
      <c r="X388">
        <v>0</v>
      </c>
      <c r="Y388">
        <v>0</v>
      </c>
      <c r="Z388">
        <v>147</v>
      </c>
      <c r="AA388">
        <v>275</v>
      </c>
      <c r="AB388">
        <v>9337</v>
      </c>
      <c r="AC388">
        <v>3763</v>
      </c>
      <c r="AD388">
        <v>9484</v>
      </c>
      <c r="AE388">
        <v>4038</v>
      </c>
      <c r="AF388">
        <v>0</v>
      </c>
      <c r="AG388">
        <v>0</v>
      </c>
      <c r="AJ388">
        <v>0</v>
      </c>
      <c r="AK388">
        <v>736</v>
      </c>
      <c r="AL388">
        <v>6172</v>
      </c>
      <c r="AM388">
        <v>1281</v>
      </c>
      <c r="AN388">
        <v>53341</v>
      </c>
      <c r="AO388">
        <v>105955</v>
      </c>
      <c r="AP388">
        <v>75991</v>
      </c>
      <c r="AQ388">
        <v>451</v>
      </c>
      <c r="AR388">
        <v>102</v>
      </c>
      <c r="AS388">
        <v>29</v>
      </c>
      <c r="AT388">
        <v>135606</v>
      </c>
      <c r="AU388">
        <v>108452</v>
      </c>
      <c r="AV388">
        <v>100</v>
      </c>
      <c r="AW388">
        <v>100</v>
      </c>
      <c r="AX388">
        <v>0</v>
      </c>
      <c r="AY388">
        <v>0</v>
      </c>
      <c r="AZ388">
        <v>0</v>
      </c>
      <c r="BA388">
        <v>0</v>
      </c>
      <c r="BB388">
        <v>10270</v>
      </c>
      <c r="BC388">
        <v>10270</v>
      </c>
      <c r="BD388">
        <v>0</v>
      </c>
      <c r="BE388">
        <v>0</v>
      </c>
      <c r="BF388">
        <v>37549</v>
      </c>
      <c r="BG388">
        <v>53833</v>
      </c>
      <c r="BH388">
        <v>47919</v>
      </c>
      <c r="BI388">
        <v>64203</v>
      </c>
      <c r="BL388">
        <v>0</v>
      </c>
      <c r="BM388">
        <v>0</v>
      </c>
      <c r="BN388">
        <v>0</v>
      </c>
      <c r="BO388">
        <v>0</v>
      </c>
      <c r="BP388">
        <v>151</v>
      </c>
      <c r="BQ388">
        <v>390</v>
      </c>
      <c r="BR388">
        <v>0</v>
      </c>
      <c r="BS388">
        <v>0</v>
      </c>
      <c r="BT388">
        <v>0</v>
      </c>
      <c r="BU388">
        <v>0</v>
      </c>
      <c r="BV388">
        <v>0</v>
      </c>
      <c r="BW388">
        <v>20836</v>
      </c>
      <c r="BX388">
        <v>97020</v>
      </c>
      <c r="BY388">
        <v>27061</v>
      </c>
      <c r="BZ388">
        <v>0</v>
      </c>
      <c r="CA388">
        <v>0</v>
      </c>
      <c r="CB388">
        <v>97171</v>
      </c>
      <c r="CC388">
        <v>48287</v>
      </c>
      <c r="CD388">
        <v>145090</v>
      </c>
      <c r="CE388">
        <v>112490</v>
      </c>
      <c r="CF388">
        <v>-7733</v>
      </c>
      <c r="CG388">
        <v>-15941</v>
      </c>
      <c r="CH388">
        <v>7303</v>
      </c>
      <c r="CI388">
        <v>-15941</v>
      </c>
      <c r="CJ388">
        <v>10346</v>
      </c>
      <c r="CK388">
        <v>525</v>
      </c>
      <c r="CL388">
        <v>-981</v>
      </c>
      <c r="CM388">
        <v>-575</v>
      </c>
      <c r="CN388">
        <v>248736</v>
      </c>
      <c r="CO388">
        <v>174839</v>
      </c>
      <c r="CP388">
        <v>-160715</v>
      </c>
      <c r="CQ388">
        <v>-91556</v>
      </c>
      <c r="CR388">
        <v>104689</v>
      </c>
      <c r="CS388">
        <v>67292</v>
      </c>
      <c r="CT388">
        <v>-20973</v>
      </c>
      <c r="CU388">
        <v>-13459</v>
      </c>
      <c r="CV388">
        <v>83716</v>
      </c>
      <c r="CW388">
        <v>53833</v>
      </c>
      <c r="CX388">
        <v>-20973</v>
      </c>
      <c r="CY388">
        <v>-13459</v>
      </c>
      <c r="DB388">
        <v>83716</v>
      </c>
      <c r="DC388">
        <v>53833</v>
      </c>
      <c r="DD388">
        <v>15036</v>
      </c>
      <c r="DE388">
        <v>0</v>
      </c>
      <c r="DF388">
        <v>0</v>
      </c>
      <c r="DG388">
        <v>0</v>
      </c>
      <c r="DH388">
        <v>15036</v>
      </c>
      <c r="DI388">
        <v>0</v>
      </c>
      <c r="DJ388">
        <v>0</v>
      </c>
      <c r="DK388">
        <v>0</v>
      </c>
      <c r="DL388">
        <v>0</v>
      </c>
      <c r="DM388">
        <v>100</v>
      </c>
      <c r="DN388">
        <v>53833</v>
      </c>
      <c r="DO388">
        <v>64203</v>
      </c>
      <c r="DP388">
        <v>83716</v>
      </c>
      <c r="DQ388">
        <v>83716</v>
      </c>
      <c r="DR388">
        <v>100</v>
      </c>
      <c r="DS388">
        <v>53833</v>
      </c>
      <c r="DT388">
        <v>64203</v>
      </c>
      <c r="DU388">
        <v>0</v>
      </c>
      <c r="DV388">
        <v>83716</v>
      </c>
      <c r="DW388">
        <v>83716</v>
      </c>
      <c r="DX388">
        <v>100</v>
      </c>
      <c r="DY388">
        <v>37549</v>
      </c>
      <c r="DZ388">
        <v>47919</v>
      </c>
      <c r="EY388">
        <v>47919</v>
      </c>
      <c r="EZ388">
        <v>64203</v>
      </c>
      <c r="FA388">
        <v>0</v>
      </c>
      <c r="FB388">
        <v>127370</v>
      </c>
      <c r="FC388">
        <v>12088</v>
      </c>
      <c r="FD388">
        <v>0</v>
      </c>
      <c r="FE388">
        <v>0</v>
      </c>
      <c r="FF388">
        <v>0</v>
      </c>
      <c r="FG388">
        <v>0</v>
      </c>
      <c r="FH388">
        <v>0</v>
      </c>
      <c r="FI388">
        <v>-120500</v>
      </c>
      <c r="FJ388">
        <v>-96500</v>
      </c>
      <c r="FK388">
        <v>-4599</v>
      </c>
      <c r="FL388">
        <v>-4370</v>
      </c>
      <c r="FM388">
        <v>-18059</v>
      </c>
      <c r="FN388">
        <v>-2174</v>
      </c>
      <c r="FO388">
        <v>-1146</v>
      </c>
      <c r="FP388">
        <v>-237</v>
      </c>
      <c r="FQ388">
        <v>-34460</v>
      </c>
      <c r="FS388">
        <v>0</v>
      </c>
      <c r="FT388">
        <v>0</v>
      </c>
      <c r="FU388">
        <v>-34780</v>
      </c>
      <c r="FV388">
        <v>-7053</v>
      </c>
      <c r="FW388">
        <v>0</v>
      </c>
      <c r="FX388">
        <v>0</v>
      </c>
      <c r="FY388">
        <v>0</v>
      </c>
      <c r="FZ388">
        <v>0</v>
      </c>
      <c r="GA388">
        <v>230820</v>
      </c>
      <c r="GB388">
        <v>-23366</v>
      </c>
      <c r="GC388">
        <v>-20500</v>
      </c>
      <c r="GD388">
        <v>-96500</v>
      </c>
      <c r="GE388">
        <v>-120500</v>
      </c>
      <c r="GF388">
        <v>30870</v>
      </c>
      <c r="GG388">
        <v>75540</v>
      </c>
      <c r="GH388">
        <v>451</v>
      </c>
      <c r="GI388">
        <v>451</v>
      </c>
      <c r="GJ388">
        <v>0</v>
      </c>
      <c r="GK388">
        <v>75991</v>
      </c>
      <c r="GL388">
        <v>451</v>
      </c>
      <c r="GO388">
        <v>0</v>
      </c>
      <c r="GP388">
        <v>0</v>
      </c>
      <c r="GQ388">
        <v>0</v>
      </c>
      <c r="GR388">
        <v>0</v>
      </c>
      <c r="GS388">
        <v>0</v>
      </c>
      <c r="GT388">
        <v>0</v>
      </c>
      <c r="GU388">
        <v>0</v>
      </c>
      <c r="GV388">
        <v>0</v>
      </c>
      <c r="GW388">
        <v>0</v>
      </c>
      <c r="GX388">
        <v>0</v>
      </c>
      <c r="GY388">
        <v>0</v>
      </c>
      <c r="GZ388">
        <v>0</v>
      </c>
      <c r="HA388">
        <v>100000</v>
      </c>
      <c r="HB388">
        <v>100000</v>
      </c>
      <c r="HC388">
        <v>100000</v>
      </c>
      <c r="HD388">
        <v>100000</v>
      </c>
      <c r="HE388">
        <v>0</v>
      </c>
      <c r="HF388">
        <v>0</v>
      </c>
      <c r="HG388">
        <v>0</v>
      </c>
      <c r="HH388">
        <v>404520</v>
      </c>
      <c r="HI388">
        <v>-173700</v>
      </c>
      <c r="HJ388">
        <v>-201366</v>
      </c>
      <c r="HK388">
        <v>0</v>
      </c>
      <c r="HL388">
        <v>117000</v>
      </c>
      <c r="HM388">
        <v>-100000</v>
      </c>
      <c r="HN388">
        <v>0</v>
      </c>
      <c r="HO388">
        <v>0</v>
      </c>
      <c r="HP388">
        <v>0</v>
      </c>
      <c r="HQ388">
        <v>0</v>
      </c>
      <c r="HR388">
        <v>0</v>
      </c>
      <c r="HS388">
        <v>0</v>
      </c>
      <c r="HT388">
        <v>10270</v>
      </c>
      <c r="HU388">
        <v>10270</v>
      </c>
      <c r="HV388">
        <v>0</v>
      </c>
      <c r="HW388">
        <v>0</v>
      </c>
      <c r="HX388">
        <v>0</v>
      </c>
      <c r="HY388">
        <v>0</v>
      </c>
      <c r="HZ388">
        <v>0</v>
      </c>
      <c r="IA388">
        <v>0</v>
      </c>
      <c r="IB388">
        <v>178000</v>
      </c>
      <c r="IC388">
        <v>0</v>
      </c>
      <c r="ID388">
        <v>0</v>
      </c>
      <c r="IE388">
        <v>0</v>
      </c>
      <c r="IF388">
        <v>0</v>
      </c>
      <c r="IG388">
        <v>0</v>
      </c>
      <c r="IH388">
        <v>0</v>
      </c>
      <c r="II388">
        <v>0</v>
      </c>
      <c r="IJ388">
        <v>0</v>
      </c>
      <c r="IK388">
        <v>0</v>
      </c>
      <c r="IL388">
        <v>0</v>
      </c>
      <c r="IM388">
        <v>0</v>
      </c>
      <c r="IN388">
        <v>0</v>
      </c>
      <c r="IO388">
        <v>0</v>
      </c>
      <c r="IP388">
        <v>0</v>
      </c>
      <c r="IQ388">
        <v>0</v>
      </c>
      <c r="IR388">
        <v>0</v>
      </c>
      <c r="IS388">
        <v>0</v>
      </c>
      <c r="IT388">
        <v>0</v>
      </c>
      <c r="IU388">
        <v>0</v>
      </c>
      <c r="IX388">
        <v>0</v>
      </c>
      <c r="IY388">
        <v>0</v>
      </c>
      <c r="IZ388">
        <v>100</v>
      </c>
      <c r="JA388">
        <v>100</v>
      </c>
      <c r="JB388">
        <v>0</v>
      </c>
      <c r="JC388">
        <v>0</v>
      </c>
      <c r="JD388">
        <v>0</v>
      </c>
      <c r="JE388">
        <v>0</v>
      </c>
      <c r="JF388">
        <v>0</v>
      </c>
      <c r="JG388">
        <v>0</v>
      </c>
      <c r="JH388">
        <v>0</v>
      </c>
      <c r="JI388">
        <v>0</v>
      </c>
      <c r="JJ388">
        <v>0</v>
      </c>
      <c r="JK388">
        <v>0</v>
      </c>
      <c r="JL388">
        <v>10270</v>
      </c>
      <c r="JM388">
        <v>0</v>
      </c>
      <c r="JN388">
        <v>0</v>
      </c>
      <c r="JO388">
        <v>0</v>
      </c>
      <c r="JP388">
        <v>0</v>
      </c>
      <c r="JQ388">
        <v>0</v>
      </c>
      <c r="JR388">
        <v>0</v>
      </c>
      <c r="JS388">
        <v>0</v>
      </c>
      <c r="KJ388">
        <v>0</v>
      </c>
      <c r="KK388">
        <v>0</v>
      </c>
      <c r="KL388">
        <v>0</v>
      </c>
      <c r="KM388">
        <v>0</v>
      </c>
      <c r="KN388">
        <v>0</v>
      </c>
      <c r="KO388">
        <v>0</v>
      </c>
      <c r="KP388">
        <v>0</v>
      </c>
      <c r="KQ388">
        <v>0</v>
      </c>
      <c r="KR388">
        <v>0</v>
      </c>
      <c r="KS388">
        <v>0</v>
      </c>
      <c r="KT388">
        <v>0</v>
      </c>
      <c r="KU388">
        <v>0</v>
      </c>
      <c r="KV388">
        <v>0</v>
      </c>
      <c r="KW388">
        <v>0</v>
      </c>
      <c r="KX388">
        <v>0</v>
      </c>
      <c r="KY388">
        <v>0</v>
      </c>
      <c r="KZ388">
        <v>0</v>
      </c>
      <c r="LA388">
        <v>0</v>
      </c>
      <c r="LB388">
        <v>10370</v>
      </c>
      <c r="LC388">
        <v>10270</v>
      </c>
      <c r="LD388">
        <v>0</v>
      </c>
      <c r="LE388">
        <v>0</v>
      </c>
      <c r="LF388">
        <v>0</v>
      </c>
      <c r="LG388">
        <v>0</v>
      </c>
      <c r="LK388">
        <v>0</v>
      </c>
      <c r="LL388">
        <v>0</v>
      </c>
      <c r="LM388">
        <v>0</v>
      </c>
      <c r="LN388">
        <v>10270</v>
      </c>
      <c r="LO388">
        <v>0</v>
      </c>
      <c r="LP388">
        <v>0</v>
      </c>
      <c r="LQ388">
        <v>0</v>
      </c>
      <c r="LR388">
        <v>0</v>
      </c>
      <c r="LS388">
        <v>0</v>
      </c>
      <c r="LT388">
        <v>0</v>
      </c>
      <c r="LU388">
        <v>0</v>
      </c>
      <c r="LV388">
        <v>0</v>
      </c>
      <c r="LW388">
        <v>0</v>
      </c>
      <c r="LX388">
        <v>0</v>
      </c>
      <c r="LY388">
        <v>0</v>
      </c>
      <c r="LZ388">
        <v>0</v>
      </c>
      <c r="MA388">
        <v>0</v>
      </c>
      <c r="MB388">
        <v>0</v>
      </c>
      <c r="MC388">
        <v>0</v>
      </c>
      <c r="MD388">
        <v>0</v>
      </c>
      <c r="ME388">
        <v>0</v>
      </c>
      <c r="MF388">
        <v>0</v>
      </c>
      <c r="MG388">
        <v>0</v>
      </c>
      <c r="MH388">
        <v>0</v>
      </c>
      <c r="MI388">
        <v>0</v>
      </c>
      <c r="MJ388">
        <v>0</v>
      </c>
      <c r="MK388">
        <v>0</v>
      </c>
      <c r="ML388">
        <v>0</v>
      </c>
      <c r="MM388">
        <v>0</v>
      </c>
      <c r="MN388">
        <v>0</v>
      </c>
      <c r="MO388">
        <v>0</v>
      </c>
      <c r="MP388">
        <v>0</v>
      </c>
      <c r="MQ388">
        <v>0</v>
      </c>
      <c r="MR388">
        <v>0</v>
      </c>
      <c r="MS388">
        <v>0</v>
      </c>
      <c r="MT388">
        <v>0</v>
      </c>
      <c r="MU388">
        <v>0</v>
      </c>
      <c r="MV388">
        <v>0</v>
      </c>
      <c r="MW388">
        <v>0</v>
      </c>
      <c r="MX388">
        <v>0</v>
      </c>
      <c r="MY388">
        <v>0</v>
      </c>
      <c r="MZ388">
        <v>0</v>
      </c>
      <c r="NA388">
        <v>0</v>
      </c>
      <c r="NB388">
        <v>0</v>
      </c>
      <c r="NC388">
        <v>0</v>
      </c>
      <c r="ND388">
        <v>0</v>
      </c>
      <c r="NE388">
        <v>0</v>
      </c>
      <c r="NF388">
        <v>0</v>
      </c>
      <c r="NG388">
        <v>0</v>
      </c>
      <c r="NH388">
        <v>0</v>
      </c>
      <c r="NI388">
        <v>0</v>
      </c>
      <c r="NJ388">
        <v>0</v>
      </c>
      <c r="NK388">
        <v>0</v>
      </c>
      <c r="NL388">
        <v>0</v>
      </c>
      <c r="NM388">
        <v>0</v>
      </c>
      <c r="NN388">
        <v>0</v>
      </c>
      <c r="NO388">
        <v>0</v>
      </c>
      <c r="NP388">
        <v>0</v>
      </c>
      <c r="NQ388">
        <v>0</v>
      </c>
      <c r="NR388">
        <v>0</v>
      </c>
      <c r="NS388">
        <v>0</v>
      </c>
      <c r="NT388">
        <v>0</v>
      </c>
      <c r="NU388">
        <v>0</v>
      </c>
      <c r="NV388">
        <v>0</v>
      </c>
      <c r="NW388">
        <v>0</v>
      </c>
      <c r="NX388">
        <v>0</v>
      </c>
    </row>
    <row r="389" spans="1:388">
      <c r="A389" t="s">
        <v>15836</v>
      </c>
      <c r="B389">
        <v>1901107255</v>
      </c>
      <c r="C389" t="s">
        <v>4154</v>
      </c>
      <c r="D389" t="s">
        <v>15837</v>
      </c>
      <c r="E389">
        <v>19047410</v>
      </c>
      <c r="F389" t="s">
        <v>8892</v>
      </c>
      <c r="G389" t="s">
        <v>3936</v>
      </c>
      <c r="H389" t="s">
        <v>3931</v>
      </c>
      <c r="I389" t="s">
        <v>3932</v>
      </c>
      <c r="T389">
        <v>0</v>
      </c>
      <c r="AD389">
        <v>0</v>
      </c>
      <c r="AE389">
        <v>0</v>
      </c>
      <c r="AL389">
        <v>21271</v>
      </c>
      <c r="AM389">
        <v>33025</v>
      </c>
      <c r="AN389">
        <v>11737</v>
      </c>
      <c r="AO389">
        <v>11737</v>
      </c>
      <c r="AP389">
        <v>9397</v>
      </c>
      <c r="AQ389">
        <v>15635</v>
      </c>
      <c r="AR389">
        <v>222</v>
      </c>
      <c r="AS389">
        <v>1</v>
      </c>
      <c r="AT389">
        <v>42627</v>
      </c>
      <c r="AU389">
        <v>60398</v>
      </c>
      <c r="AV389">
        <v>40</v>
      </c>
      <c r="AW389">
        <v>40</v>
      </c>
      <c r="BF389">
        <v>18116</v>
      </c>
      <c r="BG389">
        <v>56394</v>
      </c>
      <c r="BH389">
        <v>18156</v>
      </c>
      <c r="BI389">
        <v>56434</v>
      </c>
      <c r="BP389">
        <v>2108</v>
      </c>
      <c r="BQ389">
        <v>14</v>
      </c>
      <c r="BX389">
        <v>22363</v>
      </c>
      <c r="BY389">
        <v>3950</v>
      </c>
      <c r="BZ389">
        <v>0</v>
      </c>
      <c r="CB389">
        <v>24471</v>
      </c>
      <c r="CC389">
        <v>3964</v>
      </c>
      <c r="CD389">
        <v>42627</v>
      </c>
      <c r="CE389">
        <v>60398</v>
      </c>
      <c r="CF389">
        <v>22903</v>
      </c>
      <c r="CG389">
        <v>1385</v>
      </c>
      <c r="CH389">
        <v>-30366</v>
      </c>
      <c r="CI389">
        <v>26366</v>
      </c>
      <c r="CJ389">
        <v>90</v>
      </c>
      <c r="CK389">
        <v>247</v>
      </c>
      <c r="CN389">
        <v>0</v>
      </c>
      <c r="CO389">
        <v>9880</v>
      </c>
      <c r="CP389">
        <v>1283</v>
      </c>
      <c r="CQ389">
        <v>28039</v>
      </c>
      <c r="CR389">
        <v>-31559</v>
      </c>
      <c r="CS389">
        <v>8454</v>
      </c>
      <c r="CT389">
        <v>-956</v>
      </c>
      <c r="CU389">
        <v>-3228</v>
      </c>
      <c r="CV389">
        <v>-32515</v>
      </c>
      <c r="CW389">
        <v>5226</v>
      </c>
      <c r="DB389">
        <v>-32515</v>
      </c>
      <c r="DC389">
        <v>5226</v>
      </c>
      <c r="DD389">
        <v>78108</v>
      </c>
      <c r="DE389">
        <v>27751</v>
      </c>
      <c r="DF389">
        <v>85571</v>
      </c>
      <c r="DH389">
        <v>-7463</v>
      </c>
      <c r="DI389">
        <v>27751</v>
      </c>
      <c r="DJ389">
        <v>40</v>
      </c>
      <c r="DK389">
        <v>83992</v>
      </c>
      <c r="DL389">
        <v>84032</v>
      </c>
      <c r="DM389">
        <v>0</v>
      </c>
      <c r="DN389">
        <v>5226</v>
      </c>
      <c r="DO389">
        <v>5226</v>
      </c>
      <c r="DP389">
        <v>5226</v>
      </c>
      <c r="DQ389">
        <v>5226</v>
      </c>
      <c r="DR389">
        <v>40</v>
      </c>
      <c r="DS389">
        <v>56394</v>
      </c>
      <c r="DT389">
        <v>56434</v>
      </c>
      <c r="DX389">
        <v>40</v>
      </c>
      <c r="DY389">
        <v>18116</v>
      </c>
      <c r="DZ389">
        <v>18156</v>
      </c>
      <c r="EY389">
        <v>18156</v>
      </c>
      <c r="EZ389">
        <v>56434</v>
      </c>
      <c r="FA389">
        <v>90</v>
      </c>
      <c r="FB389">
        <v>247</v>
      </c>
      <c r="FC389">
        <v>100523</v>
      </c>
      <c r="FD389">
        <v>54714</v>
      </c>
      <c r="FG389">
        <v>90</v>
      </c>
      <c r="FH389">
        <v>247</v>
      </c>
      <c r="FI389">
        <v>5765</v>
      </c>
      <c r="FJ389">
        <v>32824</v>
      </c>
      <c r="FK389">
        <v>21433</v>
      </c>
      <c r="FL389">
        <v>521</v>
      </c>
      <c r="FM389">
        <v>77929</v>
      </c>
      <c r="FN389">
        <v>83</v>
      </c>
      <c r="FQ389">
        <v>0</v>
      </c>
      <c r="FR389">
        <v>2727</v>
      </c>
      <c r="FS389">
        <v>1731</v>
      </c>
      <c r="FT389">
        <v>1484</v>
      </c>
      <c r="FU389">
        <v>-563</v>
      </c>
      <c r="FV389">
        <v>49899</v>
      </c>
      <c r="GA389">
        <v>90</v>
      </c>
      <c r="GB389">
        <v>-2318</v>
      </c>
      <c r="GE389">
        <v>-5765</v>
      </c>
      <c r="GF389">
        <v>-32824</v>
      </c>
      <c r="GG389">
        <v>-6238</v>
      </c>
      <c r="GH389">
        <v>14757</v>
      </c>
      <c r="GI389">
        <v>15635</v>
      </c>
      <c r="GJ389">
        <v>878</v>
      </c>
      <c r="GK389">
        <v>9397</v>
      </c>
      <c r="GL389">
        <v>15635</v>
      </c>
      <c r="GM389">
        <v>0</v>
      </c>
      <c r="GN389">
        <v>0</v>
      </c>
      <c r="GT389">
        <v>0</v>
      </c>
      <c r="GU389">
        <v>32824</v>
      </c>
      <c r="GV389">
        <v>32824</v>
      </c>
      <c r="GW389">
        <v>32824</v>
      </c>
      <c r="GX389">
        <v>32824</v>
      </c>
      <c r="GZ389">
        <v>0</v>
      </c>
      <c r="HA389">
        <v>38278</v>
      </c>
      <c r="HB389">
        <v>38278</v>
      </c>
      <c r="HC389">
        <v>5765</v>
      </c>
      <c r="HD389">
        <v>5765</v>
      </c>
      <c r="HI389">
        <v>0</v>
      </c>
      <c r="HJ389">
        <v>2565</v>
      </c>
      <c r="HM389">
        <v>5765</v>
      </c>
      <c r="HN389">
        <v>32824</v>
      </c>
      <c r="IP389">
        <v>32515</v>
      </c>
      <c r="IQ389">
        <v>32515</v>
      </c>
    </row>
    <row r="390" spans="1:388">
      <c r="A390" t="s">
        <v>15838</v>
      </c>
      <c r="B390">
        <v>5903139443</v>
      </c>
      <c r="C390" t="s">
        <v>8260</v>
      </c>
      <c r="D390" t="s">
        <v>15839</v>
      </c>
      <c r="E390">
        <v>18590049</v>
      </c>
      <c r="F390" t="s">
        <v>8895</v>
      </c>
      <c r="G390" t="s">
        <v>3936</v>
      </c>
      <c r="H390" t="s">
        <v>3931</v>
      </c>
      <c r="I390" t="s">
        <v>3932</v>
      </c>
      <c r="AL390">
        <v>673</v>
      </c>
      <c r="AM390">
        <v>673</v>
      </c>
      <c r="AP390">
        <v>20</v>
      </c>
      <c r="AQ390">
        <v>0</v>
      </c>
      <c r="AT390">
        <v>693</v>
      </c>
      <c r="AU390">
        <v>673</v>
      </c>
      <c r="AV390">
        <v>10</v>
      </c>
      <c r="AW390">
        <v>10</v>
      </c>
      <c r="BH390">
        <v>10</v>
      </c>
      <c r="BI390">
        <v>10</v>
      </c>
      <c r="BX390">
        <v>683</v>
      </c>
      <c r="BY390">
        <v>663</v>
      </c>
      <c r="CB390">
        <v>683</v>
      </c>
      <c r="CC390">
        <v>663</v>
      </c>
      <c r="CD390">
        <v>693</v>
      </c>
      <c r="CE390">
        <v>673</v>
      </c>
    </row>
    <row r="391" spans="1:388">
      <c r="A391" t="s">
        <v>15840</v>
      </c>
      <c r="B391">
        <v>6685140617</v>
      </c>
      <c r="C391" t="s">
        <v>4207</v>
      </c>
      <c r="D391" t="s">
        <v>15841</v>
      </c>
      <c r="E391">
        <v>17740915</v>
      </c>
      <c r="F391" t="s">
        <v>8898</v>
      </c>
      <c r="G391" t="s">
        <v>3978</v>
      </c>
      <c r="H391" t="s">
        <v>3931</v>
      </c>
      <c r="I391" t="s">
        <v>3932</v>
      </c>
      <c r="T391">
        <v>300</v>
      </c>
      <c r="AF391">
        <v>0</v>
      </c>
      <c r="AG391">
        <v>30</v>
      </c>
      <c r="AL391">
        <v>640469</v>
      </c>
      <c r="AM391">
        <v>663419</v>
      </c>
      <c r="AP391">
        <v>1793</v>
      </c>
      <c r="AQ391">
        <v>801</v>
      </c>
      <c r="BH391">
        <v>15231</v>
      </c>
      <c r="BI391">
        <v>13553</v>
      </c>
      <c r="BR391">
        <v>627331</v>
      </c>
      <c r="BS391">
        <v>640660</v>
      </c>
      <c r="BV391">
        <v>0</v>
      </c>
      <c r="BW391">
        <v>10037</v>
      </c>
      <c r="BX391">
        <v>0</v>
      </c>
      <c r="BY391">
        <v>0</v>
      </c>
      <c r="CD391">
        <v>642562</v>
      </c>
      <c r="CE391">
        <v>664250</v>
      </c>
      <c r="CN391">
        <v>13670</v>
      </c>
      <c r="CO391">
        <v>6459</v>
      </c>
      <c r="CP391">
        <v>244</v>
      </c>
      <c r="CQ391">
        <v>228</v>
      </c>
      <c r="CT391">
        <v>420</v>
      </c>
      <c r="CU391">
        <v>397</v>
      </c>
      <c r="CV391">
        <v>1678</v>
      </c>
      <c r="CW391">
        <v>1586</v>
      </c>
      <c r="DF391">
        <v>11328</v>
      </c>
      <c r="DG391">
        <v>4248</v>
      </c>
    </row>
    <row r="392" spans="1:388">
      <c r="A392" t="s">
        <v>15842</v>
      </c>
      <c r="B392">
        <v>4029062021</v>
      </c>
      <c r="C392" t="s">
        <v>8579</v>
      </c>
      <c r="D392" t="s">
        <v>15843</v>
      </c>
      <c r="E392">
        <v>17424025</v>
      </c>
      <c r="F392" t="s">
        <v>8900</v>
      </c>
      <c r="G392" t="s">
        <v>3936</v>
      </c>
      <c r="H392" t="s">
        <v>3931</v>
      </c>
      <c r="I392" t="s">
        <v>3932</v>
      </c>
      <c r="T392">
        <v>10141</v>
      </c>
      <c r="U392">
        <v>10407</v>
      </c>
      <c r="AF392">
        <v>51</v>
      </c>
      <c r="AG392">
        <v>47</v>
      </c>
      <c r="AL392">
        <v>673</v>
      </c>
      <c r="AM392">
        <v>1184</v>
      </c>
      <c r="AP392">
        <v>51</v>
      </c>
      <c r="AQ392">
        <v>85</v>
      </c>
      <c r="BH392">
        <v>9164</v>
      </c>
      <c r="BI392">
        <v>11614</v>
      </c>
      <c r="BL392">
        <v>1600</v>
      </c>
      <c r="BX392">
        <v>152</v>
      </c>
      <c r="BY392">
        <v>109</v>
      </c>
      <c r="CD392">
        <v>10916</v>
      </c>
      <c r="CE392">
        <v>11723</v>
      </c>
      <c r="CN392">
        <v>6</v>
      </c>
      <c r="CP392">
        <v>359</v>
      </c>
      <c r="CQ392">
        <v>23</v>
      </c>
      <c r="CT392">
        <v>39</v>
      </c>
      <c r="CU392">
        <v>25</v>
      </c>
      <c r="CV392">
        <v>-2450</v>
      </c>
      <c r="CW392">
        <v>810</v>
      </c>
      <c r="DD392">
        <v>1066</v>
      </c>
      <c r="DE392">
        <v>1265</v>
      </c>
      <c r="DF392">
        <v>3124</v>
      </c>
      <c r="DG392">
        <v>407</v>
      </c>
    </row>
    <row r="393" spans="1:388">
      <c r="A393" t="s">
        <v>15844</v>
      </c>
      <c r="B393">
        <v>7536126992</v>
      </c>
      <c r="C393" t="s">
        <v>8747</v>
      </c>
      <c r="D393" t="s">
        <v>15845</v>
      </c>
      <c r="E393">
        <v>17809265</v>
      </c>
      <c r="F393" t="s">
        <v>8902</v>
      </c>
      <c r="G393" t="s">
        <v>3936</v>
      </c>
      <c r="H393" t="s">
        <v>3931</v>
      </c>
      <c r="I393" t="s">
        <v>3932</v>
      </c>
      <c r="AL393">
        <v>80644</v>
      </c>
      <c r="AM393">
        <v>30997</v>
      </c>
      <c r="AP393">
        <v>522</v>
      </c>
      <c r="AQ393">
        <v>737</v>
      </c>
      <c r="BH393">
        <v>74868</v>
      </c>
      <c r="BI393">
        <v>10774</v>
      </c>
      <c r="BX393">
        <v>6298</v>
      </c>
      <c r="BY393">
        <v>20960</v>
      </c>
      <c r="CD393">
        <v>81166</v>
      </c>
      <c r="CE393">
        <v>31734</v>
      </c>
      <c r="CN393">
        <v>692</v>
      </c>
      <c r="CO393">
        <v>558</v>
      </c>
      <c r="CP393">
        <v>1275</v>
      </c>
      <c r="CQ393">
        <v>1044</v>
      </c>
      <c r="CT393">
        <v>4508</v>
      </c>
      <c r="CU393">
        <v>194</v>
      </c>
      <c r="CV393">
        <v>87505</v>
      </c>
      <c r="CW393">
        <v>-26913</v>
      </c>
      <c r="DD393">
        <v>211395</v>
      </c>
      <c r="DE393">
        <v>18989</v>
      </c>
      <c r="DF393">
        <v>118799</v>
      </c>
      <c r="DG393">
        <v>45222</v>
      </c>
    </row>
    <row r="394" spans="1:388">
      <c r="A394" t="s">
        <v>15846</v>
      </c>
      <c r="B394">
        <v>7727465322</v>
      </c>
      <c r="C394" t="s">
        <v>3943</v>
      </c>
      <c r="D394" t="s">
        <v>15847</v>
      </c>
      <c r="E394">
        <v>18107927</v>
      </c>
      <c r="F394" t="s">
        <v>8905</v>
      </c>
      <c r="G394" t="s">
        <v>3936</v>
      </c>
      <c r="H394" t="s">
        <v>3931</v>
      </c>
      <c r="I394" t="s">
        <v>3932</v>
      </c>
      <c r="Z394">
        <v>1</v>
      </c>
      <c r="AD394">
        <v>1</v>
      </c>
      <c r="AE394">
        <v>0</v>
      </c>
      <c r="AL394">
        <v>109</v>
      </c>
      <c r="AM394">
        <v>102</v>
      </c>
      <c r="AN394">
        <v>131388</v>
      </c>
      <c r="AO394">
        <v>159363</v>
      </c>
      <c r="AP394">
        <v>2751</v>
      </c>
      <c r="AQ394">
        <v>14791</v>
      </c>
      <c r="AR394">
        <v>54</v>
      </c>
      <c r="AS394">
        <v>105</v>
      </c>
      <c r="AT394">
        <v>134302</v>
      </c>
      <c r="AU394">
        <v>174361</v>
      </c>
      <c r="AV394">
        <v>15000</v>
      </c>
      <c r="AW394">
        <v>15000</v>
      </c>
      <c r="BB394">
        <v>500</v>
      </c>
      <c r="BC394">
        <v>500</v>
      </c>
      <c r="BF394">
        <v>56100</v>
      </c>
      <c r="BG394">
        <v>2871</v>
      </c>
      <c r="BH394">
        <v>71600</v>
      </c>
      <c r="BI394">
        <v>18371</v>
      </c>
      <c r="BP394">
        <v>5</v>
      </c>
      <c r="BQ394">
        <v>2</v>
      </c>
      <c r="BV394">
        <v>50000</v>
      </c>
      <c r="BX394">
        <v>12699</v>
      </c>
      <c r="BY394">
        <v>155988</v>
      </c>
      <c r="CB394">
        <v>62703</v>
      </c>
      <c r="CC394">
        <v>155990</v>
      </c>
      <c r="CD394">
        <v>134303</v>
      </c>
      <c r="CE394">
        <v>174361</v>
      </c>
      <c r="CH394">
        <v>-594</v>
      </c>
      <c r="CI394">
        <v>-389</v>
      </c>
      <c r="CL394">
        <v>3488</v>
      </c>
      <c r="CN394">
        <v>84474</v>
      </c>
      <c r="CO394">
        <v>4730</v>
      </c>
      <c r="CP394">
        <v>13764</v>
      </c>
      <c r="CQ394">
        <v>752</v>
      </c>
      <c r="CR394">
        <v>66628</v>
      </c>
      <c r="CS394">
        <v>3589</v>
      </c>
      <c r="CT394">
        <v>-13400</v>
      </c>
      <c r="CU394">
        <v>-718</v>
      </c>
      <c r="CV394">
        <v>53227</v>
      </c>
      <c r="CW394">
        <v>2871</v>
      </c>
      <c r="CX394">
        <v>13400</v>
      </c>
      <c r="CY394">
        <v>718</v>
      </c>
      <c r="CZ394">
        <v>1</v>
      </c>
      <c r="DB394">
        <v>53227</v>
      </c>
      <c r="DC394">
        <v>2871</v>
      </c>
      <c r="DF394">
        <v>594</v>
      </c>
      <c r="DG394">
        <v>389</v>
      </c>
      <c r="DH394">
        <v>-594</v>
      </c>
      <c r="DI394">
        <v>-389</v>
      </c>
      <c r="DJ394">
        <v>0</v>
      </c>
      <c r="DL394">
        <v>0</v>
      </c>
      <c r="DM394">
        <v>15000</v>
      </c>
      <c r="DN394">
        <v>2871</v>
      </c>
      <c r="DO394">
        <v>18371</v>
      </c>
      <c r="DP394">
        <v>53229</v>
      </c>
      <c r="DQ394">
        <v>53229</v>
      </c>
      <c r="DR394">
        <v>15000</v>
      </c>
      <c r="DS394">
        <v>2871</v>
      </c>
      <c r="DT394">
        <v>18371</v>
      </c>
      <c r="DU394">
        <v>0</v>
      </c>
      <c r="DV394">
        <v>53229</v>
      </c>
      <c r="DW394">
        <v>53229</v>
      </c>
      <c r="DX394">
        <v>15000</v>
      </c>
      <c r="DY394">
        <v>56100</v>
      </c>
      <c r="DZ394">
        <v>71600</v>
      </c>
      <c r="EA394">
        <v>2871</v>
      </c>
      <c r="EB394">
        <v>15500</v>
      </c>
      <c r="EC394">
        <v>18371</v>
      </c>
      <c r="EG394">
        <v>2871</v>
      </c>
      <c r="EH394">
        <v>15500</v>
      </c>
      <c r="EI394">
        <v>18371</v>
      </c>
      <c r="EJ394">
        <v>2871</v>
      </c>
      <c r="EK394">
        <v>0</v>
      </c>
      <c r="EL394">
        <v>2871</v>
      </c>
      <c r="EP394">
        <v>2871</v>
      </c>
      <c r="EQ394">
        <v>0</v>
      </c>
      <c r="ER394">
        <v>2871</v>
      </c>
      <c r="EY394">
        <v>71600</v>
      </c>
      <c r="EZ394">
        <v>18371</v>
      </c>
      <c r="FA394">
        <v>50000</v>
      </c>
      <c r="FB394">
        <v>15500</v>
      </c>
      <c r="FG394">
        <v>11</v>
      </c>
      <c r="FH394">
        <v>30</v>
      </c>
      <c r="FI394">
        <v>0</v>
      </c>
      <c r="FJ394">
        <v>134</v>
      </c>
      <c r="FK394">
        <v>821</v>
      </c>
      <c r="FL394">
        <v>438</v>
      </c>
      <c r="FM394">
        <v>24</v>
      </c>
      <c r="FN394">
        <v>15</v>
      </c>
      <c r="FO394">
        <v>3034</v>
      </c>
      <c r="FQ394">
        <v>7588</v>
      </c>
      <c r="FS394">
        <v>0</v>
      </c>
      <c r="FT394">
        <v>134</v>
      </c>
      <c r="FU394">
        <v>-62041</v>
      </c>
      <c r="FV394">
        <v>-574</v>
      </c>
      <c r="GA394">
        <v>0</v>
      </c>
      <c r="GB394">
        <v>-134</v>
      </c>
      <c r="GE394">
        <v>50000</v>
      </c>
      <c r="GF394">
        <v>15500</v>
      </c>
      <c r="GG394">
        <v>-12041</v>
      </c>
      <c r="GH394">
        <v>14792</v>
      </c>
      <c r="GI394">
        <v>14792</v>
      </c>
      <c r="GK394">
        <v>2751</v>
      </c>
      <c r="GL394">
        <v>14792</v>
      </c>
      <c r="GM394">
        <v>0</v>
      </c>
      <c r="GN394">
        <v>0</v>
      </c>
      <c r="GO394">
        <v>-1</v>
      </c>
      <c r="HK394">
        <v>50000</v>
      </c>
      <c r="HT394">
        <v>500</v>
      </c>
      <c r="HU394">
        <v>500</v>
      </c>
      <c r="KJ394">
        <v>0</v>
      </c>
      <c r="LB394">
        <v>15500</v>
      </c>
      <c r="LC394">
        <v>500</v>
      </c>
    </row>
    <row r="395" spans="1:388">
      <c r="A395" t="s">
        <v>15848</v>
      </c>
      <c r="B395">
        <v>1655459196</v>
      </c>
      <c r="C395" t="s">
        <v>8644</v>
      </c>
      <c r="D395" t="s">
        <v>15849</v>
      </c>
      <c r="E395">
        <v>17265081</v>
      </c>
      <c r="F395" t="s">
        <v>8907</v>
      </c>
      <c r="G395" t="s">
        <v>3936</v>
      </c>
      <c r="H395" t="s">
        <v>3931</v>
      </c>
      <c r="I395" t="s">
        <v>3932</v>
      </c>
      <c r="T395">
        <v>834</v>
      </c>
      <c r="U395">
        <v>900</v>
      </c>
      <c r="AB395">
        <v>44</v>
      </c>
      <c r="AC395">
        <v>57</v>
      </c>
      <c r="AD395">
        <v>878</v>
      </c>
      <c r="AE395">
        <v>957</v>
      </c>
      <c r="AL395">
        <v>52812</v>
      </c>
      <c r="AM395">
        <v>52826</v>
      </c>
      <c r="AN395">
        <v>53400</v>
      </c>
      <c r="AP395">
        <v>10036</v>
      </c>
      <c r="AQ395">
        <v>10027</v>
      </c>
      <c r="AR395">
        <v>22</v>
      </c>
      <c r="AS395">
        <v>22</v>
      </c>
      <c r="AT395">
        <v>116270</v>
      </c>
      <c r="AU395">
        <v>62875</v>
      </c>
      <c r="AV395">
        <v>10000</v>
      </c>
      <c r="AW395">
        <v>10000</v>
      </c>
      <c r="BF395">
        <v>104294</v>
      </c>
      <c r="BG395">
        <v>47202</v>
      </c>
      <c r="BH395">
        <v>114294</v>
      </c>
      <c r="BI395">
        <v>57202</v>
      </c>
      <c r="BV395">
        <v>0</v>
      </c>
      <c r="BW395">
        <v>4382</v>
      </c>
      <c r="BX395">
        <v>2854</v>
      </c>
      <c r="BY395">
        <v>2248</v>
      </c>
      <c r="CB395">
        <v>2854</v>
      </c>
      <c r="CC395">
        <v>6630</v>
      </c>
      <c r="CD395">
        <v>117148</v>
      </c>
      <c r="CE395">
        <v>63832</v>
      </c>
      <c r="CF395">
        <v>14400</v>
      </c>
      <c r="CH395">
        <v>61009</v>
      </c>
      <c r="CI395">
        <v>47049</v>
      </c>
      <c r="CJ395">
        <v>235</v>
      </c>
      <c r="CL395">
        <v>718</v>
      </c>
      <c r="CM395">
        <v>32</v>
      </c>
      <c r="CN395">
        <v>0</v>
      </c>
      <c r="CO395">
        <v>320</v>
      </c>
      <c r="CP395">
        <v>229</v>
      </c>
      <c r="CQ395">
        <v>135</v>
      </c>
      <c r="CR395">
        <v>60297</v>
      </c>
      <c r="CS395">
        <v>47202</v>
      </c>
      <c r="CT395">
        <v>-3205</v>
      </c>
      <c r="CV395">
        <v>57092</v>
      </c>
      <c r="CW395">
        <v>47202</v>
      </c>
      <c r="DB395">
        <v>57092</v>
      </c>
      <c r="DC395">
        <v>47202</v>
      </c>
      <c r="DD395">
        <v>106217</v>
      </c>
      <c r="DE395">
        <v>52821</v>
      </c>
      <c r="DF395">
        <v>30808</v>
      </c>
      <c r="DG395">
        <v>5772</v>
      </c>
      <c r="DH395">
        <v>75409</v>
      </c>
      <c r="DI395">
        <v>47049</v>
      </c>
    </row>
    <row r="396" spans="1:388">
      <c r="A396" t="s">
        <v>15850</v>
      </c>
      <c r="B396">
        <v>7841467565</v>
      </c>
      <c r="C396" t="s">
        <v>8439</v>
      </c>
      <c r="D396" t="s">
        <v>15851</v>
      </c>
      <c r="E396">
        <v>19017598</v>
      </c>
      <c r="F396" t="s">
        <v>8910</v>
      </c>
      <c r="G396" t="s">
        <v>3936</v>
      </c>
      <c r="H396" t="s">
        <v>3931</v>
      </c>
      <c r="I396" t="s">
        <v>3932</v>
      </c>
      <c r="T396">
        <v>21041</v>
      </c>
      <c r="X396">
        <v>0</v>
      </c>
      <c r="AF396">
        <v>0</v>
      </c>
      <c r="AL396">
        <v>212634</v>
      </c>
      <c r="AM396">
        <v>200147</v>
      </c>
      <c r="AP396">
        <v>1279</v>
      </c>
      <c r="AQ396">
        <v>10576</v>
      </c>
      <c r="BH396">
        <v>54942</v>
      </c>
      <c r="BI396">
        <v>52130</v>
      </c>
      <c r="BL396">
        <v>0</v>
      </c>
      <c r="BR396">
        <v>0</v>
      </c>
      <c r="BV396">
        <v>0</v>
      </c>
      <c r="BX396">
        <v>180012</v>
      </c>
      <c r="BY396">
        <v>158593</v>
      </c>
      <c r="CD396">
        <v>234954</v>
      </c>
      <c r="CE396">
        <v>210723</v>
      </c>
      <c r="CN396">
        <v>1120</v>
      </c>
      <c r="CO396">
        <v>5290</v>
      </c>
      <c r="CP396">
        <v>568</v>
      </c>
      <c r="CQ396">
        <v>6577</v>
      </c>
      <c r="CT396">
        <v>205</v>
      </c>
      <c r="CU396">
        <v>197</v>
      </c>
      <c r="CV396">
        <v>2920</v>
      </c>
      <c r="CW396">
        <v>2482</v>
      </c>
      <c r="DD396">
        <v>8204</v>
      </c>
      <c r="DE396">
        <v>13014</v>
      </c>
      <c r="DF396">
        <v>5631</v>
      </c>
      <c r="DG396">
        <v>9048</v>
      </c>
    </row>
    <row r="397" spans="1:388">
      <c r="A397" t="s">
        <v>15852</v>
      </c>
      <c r="B397">
        <v>5609184233</v>
      </c>
      <c r="C397" t="s">
        <v>8503</v>
      </c>
      <c r="D397" t="s">
        <v>15853</v>
      </c>
      <c r="E397">
        <v>17637427</v>
      </c>
      <c r="F397" t="s">
        <v>8912</v>
      </c>
      <c r="G397" t="s">
        <v>3936</v>
      </c>
      <c r="H397" t="s">
        <v>3931</v>
      </c>
      <c r="I397" t="s">
        <v>3932</v>
      </c>
      <c r="AL397">
        <v>17376</v>
      </c>
      <c r="AM397">
        <v>16221</v>
      </c>
      <c r="AP397">
        <v>14</v>
      </c>
      <c r="AQ397">
        <v>1</v>
      </c>
      <c r="BH397">
        <v>16192</v>
      </c>
      <c r="BI397">
        <v>15879</v>
      </c>
      <c r="BV397">
        <v>121</v>
      </c>
      <c r="BW397">
        <v>100</v>
      </c>
      <c r="BX397">
        <v>1077</v>
      </c>
      <c r="BY397">
        <v>243</v>
      </c>
      <c r="CD397">
        <v>17390</v>
      </c>
      <c r="CE397">
        <v>16222</v>
      </c>
      <c r="CP397">
        <v>96</v>
      </c>
      <c r="CQ397">
        <v>184</v>
      </c>
      <c r="CV397">
        <v>935</v>
      </c>
      <c r="CW397">
        <v>828</v>
      </c>
      <c r="DD397">
        <v>2090</v>
      </c>
      <c r="DE397">
        <v>2386</v>
      </c>
      <c r="DF397">
        <v>1059</v>
      </c>
      <c r="DG397">
        <v>1374</v>
      </c>
    </row>
    <row r="398" spans="1:388">
      <c r="A398" t="s">
        <v>15854</v>
      </c>
      <c r="B398">
        <v>7603071727</v>
      </c>
      <c r="C398" t="s">
        <v>8914</v>
      </c>
      <c r="D398" t="s">
        <v>15855</v>
      </c>
      <c r="E398">
        <v>17499021</v>
      </c>
      <c r="F398" t="s">
        <v>8915</v>
      </c>
      <c r="G398" t="s">
        <v>3936</v>
      </c>
      <c r="H398" t="s">
        <v>3931</v>
      </c>
      <c r="I398" t="s">
        <v>3932</v>
      </c>
      <c r="T398">
        <v>22477</v>
      </c>
      <c r="AD398">
        <v>22477</v>
      </c>
      <c r="AE398">
        <v>0</v>
      </c>
      <c r="AF398">
        <v>2</v>
      </c>
      <c r="AL398">
        <v>46928</v>
      </c>
      <c r="AM398">
        <v>27362</v>
      </c>
      <c r="AN398">
        <v>0</v>
      </c>
      <c r="AO398">
        <v>14594</v>
      </c>
      <c r="AP398">
        <v>107</v>
      </c>
      <c r="AQ398">
        <v>103</v>
      </c>
      <c r="AT398">
        <v>47037</v>
      </c>
      <c r="AU398">
        <v>42059</v>
      </c>
      <c r="AV398">
        <v>10</v>
      </c>
      <c r="AW398">
        <v>10</v>
      </c>
      <c r="BF398">
        <v>782</v>
      </c>
      <c r="BG398">
        <v>8083</v>
      </c>
      <c r="BH398">
        <v>792</v>
      </c>
      <c r="BI398">
        <v>8093</v>
      </c>
      <c r="BL398">
        <v>150</v>
      </c>
      <c r="BM398">
        <v>500</v>
      </c>
      <c r="BT398">
        <v>21370</v>
      </c>
      <c r="BU398">
        <v>500</v>
      </c>
      <c r="BV398">
        <v>1</v>
      </c>
      <c r="BW398">
        <v>16</v>
      </c>
      <c r="BX398">
        <v>738</v>
      </c>
      <c r="BY398">
        <v>150</v>
      </c>
      <c r="BZ398">
        <v>46614</v>
      </c>
      <c r="CA398">
        <v>33300</v>
      </c>
      <c r="CB398">
        <v>47352</v>
      </c>
      <c r="CC398">
        <v>33466</v>
      </c>
      <c r="CD398">
        <v>69514</v>
      </c>
      <c r="CE398">
        <v>42059</v>
      </c>
      <c r="CF398">
        <v>6699</v>
      </c>
      <c r="CG398">
        <v>925</v>
      </c>
      <c r="CH398">
        <v>-6699</v>
      </c>
      <c r="CI398">
        <v>-850</v>
      </c>
      <c r="CN398">
        <v>15542</v>
      </c>
      <c r="CO398">
        <v>11890</v>
      </c>
      <c r="CP398">
        <v>16116</v>
      </c>
      <c r="CQ398">
        <v>2949</v>
      </c>
      <c r="CR398">
        <v>-7273</v>
      </c>
      <c r="CS398">
        <v>8091</v>
      </c>
      <c r="CT398">
        <v>-28</v>
      </c>
      <c r="CU398">
        <v>-7</v>
      </c>
      <c r="CV398">
        <v>-7301</v>
      </c>
      <c r="CW398">
        <v>8084</v>
      </c>
      <c r="DB398">
        <v>-7301</v>
      </c>
      <c r="DC398">
        <v>8084</v>
      </c>
      <c r="DD398">
        <v>0</v>
      </c>
      <c r="DE398">
        <v>240</v>
      </c>
      <c r="DF398">
        <v>0</v>
      </c>
      <c r="DG398">
        <v>165</v>
      </c>
      <c r="DH398">
        <v>0</v>
      </c>
      <c r="DI398">
        <v>75</v>
      </c>
      <c r="DJ398">
        <v>10</v>
      </c>
      <c r="DK398">
        <v>-1</v>
      </c>
      <c r="DL398">
        <v>9</v>
      </c>
      <c r="DM398">
        <v>0</v>
      </c>
      <c r="DN398">
        <v>8084</v>
      </c>
      <c r="DO398">
        <v>8084</v>
      </c>
      <c r="DP398">
        <v>8084</v>
      </c>
      <c r="DQ398">
        <v>8084</v>
      </c>
      <c r="DR398">
        <v>10</v>
      </c>
      <c r="DS398">
        <v>8083</v>
      </c>
      <c r="DT398">
        <v>8093</v>
      </c>
      <c r="DX398">
        <v>10</v>
      </c>
      <c r="DY398">
        <v>782</v>
      </c>
      <c r="DZ398">
        <v>792</v>
      </c>
      <c r="EA398">
        <v>8084</v>
      </c>
      <c r="EB398">
        <v>0</v>
      </c>
      <c r="EC398">
        <v>8093</v>
      </c>
      <c r="EG398">
        <v>8084</v>
      </c>
      <c r="EH398">
        <v>0</v>
      </c>
      <c r="EI398">
        <v>8093</v>
      </c>
      <c r="EJ398">
        <v>8084</v>
      </c>
      <c r="EK398">
        <v>0</v>
      </c>
      <c r="EL398">
        <v>8083</v>
      </c>
      <c r="EP398">
        <v>8084</v>
      </c>
      <c r="EQ398">
        <v>0</v>
      </c>
      <c r="ER398">
        <v>8083</v>
      </c>
      <c r="EY398">
        <v>47406</v>
      </c>
      <c r="EZ398">
        <v>41393</v>
      </c>
      <c r="FA398">
        <v>750</v>
      </c>
      <c r="FB398">
        <v>10500</v>
      </c>
      <c r="FC398">
        <v>0</v>
      </c>
      <c r="FD398">
        <v>240</v>
      </c>
      <c r="FG398">
        <v>0</v>
      </c>
      <c r="FH398">
        <v>6000</v>
      </c>
      <c r="FI398">
        <v>1100</v>
      </c>
      <c r="FJ398">
        <v>18566</v>
      </c>
      <c r="FK398">
        <v>9106</v>
      </c>
      <c r="FL398">
        <v>16919</v>
      </c>
      <c r="FM398">
        <v>108</v>
      </c>
      <c r="FN398">
        <v>102</v>
      </c>
      <c r="FO398">
        <v>32</v>
      </c>
      <c r="FS398">
        <v>5078</v>
      </c>
      <c r="FT398">
        <v>1545</v>
      </c>
      <c r="FU398">
        <v>5432</v>
      </c>
      <c r="FV398">
        <v>-16397</v>
      </c>
      <c r="GA398">
        <v>-5078</v>
      </c>
      <c r="GB398">
        <v>6000</v>
      </c>
      <c r="GC398">
        <v>1100</v>
      </c>
      <c r="GE398">
        <v>-350</v>
      </c>
      <c r="GF398">
        <v>10500</v>
      </c>
      <c r="GG398">
        <v>4</v>
      </c>
      <c r="GH398">
        <v>103</v>
      </c>
      <c r="GI398">
        <v>103</v>
      </c>
      <c r="GK398">
        <v>107</v>
      </c>
      <c r="GL398">
        <v>103</v>
      </c>
      <c r="GZ398">
        <v>0</v>
      </c>
      <c r="HA398">
        <v>7301</v>
      </c>
      <c r="HB398">
        <v>7301</v>
      </c>
      <c r="HK398">
        <v>750</v>
      </c>
      <c r="HL398">
        <v>500</v>
      </c>
      <c r="IP398">
        <v>7301</v>
      </c>
      <c r="IQ398">
        <v>7301</v>
      </c>
      <c r="KJ398">
        <v>0</v>
      </c>
      <c r="LB398">
        <v>10000</v>
      </c>
    </row>
    <row r="399" spans="1:388">
      <c r="A399" t="s">
        <v>15856</v>
      </c>
      <c r="B399">
        <v>5401994091</v>
      </c>
      <c r="C399" t="s">
        <v>3963</v>
      </c>
      <c r="D399" t="s">
        <v>15857</v>
      </c>
      <c r="E399">
        <v>18632099</v>
      </c>
      <c r="F399" t="s">
        <v>8918</v>
      </c>
      <c r="G399" t="s">
        <v>3936</v>
      </c>
      <c r="H399" t="s">
        <v>3931</v>
      </c>
      <c r="I399" t="s">
        <v>3932</v>
      </c>
      <c r="AL399">
        <v>119445</v>
      </c>
      <c r="AM399">
        <v>6596</v>
      </c>
      <c r="AP399">
        <v>10357</v>
      </c>
      <c r="AQ399">
        <v>10061</v>
      </c>
      <c r="BH399">
        <v>15804</v>
      </c>
      <c r="BI399">
        <v>10266</v>
      </c>
      <c r="BR399">
        <v>113460</v>
      </c>
      <c r="BS399">
        <v>6247</v>
      </c>
      <c r="BX399">
        <v>538</v>
      </c>
      <c r="BY399">
        <v>144</v>
      </c>
      <c r="CD399">
        <v>129802</v>
      </c>
      <c r="CE399">
        <v>16657</v>
      </c>
      <c r="CN399">
        <v>733</v>
      </c>
      <c r="CO399">
        <v>421</v>
      </c>
      <c r="CP399">
        <v>447</v>
      </c>
      <c r="CQ399">
        <v>147</v>
      </c>
      <c r="CT399">
        <v>305</v>
      </c>
      <c r="CV399">
        <v>5538</v>
      </c>
      <c r="CW399">
        <v>156</v>
      </c>
      <c r="DD399">
        <v>6218</v>
      </c>
      <c r="DF399">
        <v>661</v>
      </c>
      <c r="DG399">
        <v>118</v>
      </c>
    </row>
    <row r="400" spans="1:388">
      <c r="A400" t="s">
        <v>15858</v>
      </c>
      <c r="B400">
        <v>5406973190</v>
      </c>
      <c r="C400" t="s">
        <v>8346</v>
      </c>
      <c r="D400" t="s">
        <v>2752</v>
      </c>
      <c r="E400">
        <v>18937763</v>
      </c>
      <c r="F400" t="s">
        <v>8921</v>
      </c>
      <c r="G400" t="s">
        <v>3936</v>
      </c>
      <c r="H400" t="s">
        <v>3931</v>
      </c>
      <c r="I400" t="s">
        <v>3932</v>
      </c>
      <c r="T400">
        <v>43</v>
      </c>
      <c r="U400">
        <v>67</v>
      </c>
      <c r="AL400">
        <v>19162</v>
      </c>
      <c r="AM400">
        <v>24027</v>
      </c>
      <c r="AP400">
        <v>5293</v>
      </c>
      <c r="AQ400">
        <v>1214</v>
      </c>
      <c r="BH400">
        <v>14917</v>
      </c>
      <c r="BI400">
        <v>12830</v>
      </c>
      <c r="BL400">
        <v>391</v>
      </c>
      <c r="BM400">
        <v>391</v>
      </c>
      <c r="BR400">
        <v>146</v>
      </c>
      <c r="BX400">
        <v>9044</v>
      </c>
      <c r="BY400">
        <v>12087</v>
      </c>
      <c r="CD400">
        <v>24498</v>
      </c>
      <c r="CE400">
        <v>25308</v>
      </c>
      <c r="CN400">
        <v>114818</v>
      </c>
      <c r="CO400">
        <v>37</v>
      </c>
      <c r="CP400">
        <v>177</v>
      </c>
      <c r="CQ400">
        <v>107</v>
      </c>
      <c r="CT400">
        <v>553</v>
      </c>
      <c r="CU400">
        <v>520</v>
      </c>
      <c r="CV400">
        <v>2035</v>
      </c>
      <c r="CW400">
        <v>2115</v>
      </c>
      <c r="DD400">
        <v>11507</v>
      </c>
      <c r="DE400">
        <v>2821</v>
      </c>
      <c r="DF400">
        <v>123560</v>
      </c>
      <c r="DG400">
        <v>116</v>
      </c>
    </row>
    <row r="401" spans="1:326">
      <c r="A401" t="s">
        <v>15859</v>
      </c>
      <c r="B401">
        <v>6168114626</v>
      </c>
      <c r="C401" t="s">
        <v>8143</v>
      </c>
      <c r="D401" t="s">
        <v>15860</v>
      </c>
      <c r="E401">
        <v>18006375</v>
      </c>
      <c r="F401" t="s">
        <v>8924</v>
      </c>
      <c r="G401" t="s">
        <v>3936</v>
      </c>
      <c r="H401" t="s">
        <v>3931</v>
      </c>
      <c r="I401" t="s">
        <v>3932</v>
      </c>
      <c r="L401">
        <v>975</v>
      </c>
      <c r="T401">
        <v>91</v>
      </c>
      <c r="U401">
        <v>114</v>
      </c>
      <c r="AB401">
        <v>45</v>
      </c>
      <c r="AC401">
        <v>58</v>
      </c>
      <c r="AD401">
        <v>1111</v>
      </c>
      <c r="AE401">
        <v>172</v>
      </c>
      <c r="AL401">
        <v>796</v>
      </c>
      <c r="AM401">
        <v>230</v>
      </c>
      <c r="AN401">
        <v>149363</v>
      </c>
      <c r="AO401">
        <v>16343</v>
      </c>
      <c r="AP401">
        <v>13887</v>
      </c>
      <c r="AQ401">
        <v>10132</v>
      </c>
      <c r="AR401">
        <v>25</v>
      </c>
      <c r="AS401">
        <v>24</v>
      </c>
      <c r="AT401">
        <v>164071</v>
      </c>
      <c r="AU401">
        <v>26729</v>
      </c>
      <c r="AV401">
        <v>10000</v>
      </c>
      <c r="AW401">
        <v>10000</v>
      </c>
      <c r="BF401">
        <v>18175</v>
      </c>
      <c r="BG401">
        <v>10516</v>
      </c>
      <c r="BH401">
        <v>28175</v>
      </c>
      <c r="BI401">
        <v>20516</v>
      </c>
      <c r="BV401">
        <v>98370</v>
      </c>
      <c r="BW401">
        <v>6260</v>
      </c>
      <c r="BX401">
        <v>38637</v>
      </c>
      <c r="BY401">
        <v>125</v>
      </c>
      <c r="CB401">
        <v>137007</v>
      </c>
      <c r="CC401">
        <v>6385</v>
      </c>
      <c r="CD401">
        <v>165182</v>
      </c>
      <c r="CE401">
        <v>26901</v>
      </c>
      <c r="CF401">
        <v>1551</v>
      </c>
      <c r="CH401">
        <v>14879</v>
      </c>
      <c r="CI401">
        <v>10358</v>
      </c>
      <c r="CJ401">
        <v>1605</v>
      </c>
      <c r="CL401">
        <v>6620</v>
      </c>
      <c r="CM401">
        <v>120</v>
      </c>
      <c r="CN401">
        <v>5</v>
      </c>
      <c r="CO401">
        <v>1014</v>
      </c>
      <c r="CP401">
        <v>265</v>
      </c>
      <c r="CQ401">
        <v>245</v>
      </c>
      <c r="CR401">
        <v>9604</v>
      </c>
      <c r="CS401">
        <v>11007</v>
      </c>
      <c r="CT401">
        <v>-1944</v>
      </c>
      <c r="CU401">
        <v>-491</v>
      </c>
      <c r="CV401">
        <v>7660</v>
      </c>
      <c r="CW401">
        <v>10516</v>
      </c>
      <c r="DB401">
        <v>7660</v>
      </c>
      <c r="DC401">
        <v>10516</v>
      </c>
      <c r="DD401">
        <v>84775</v>
      </c>
      <c r="DE401">
        <v>16343</v>
      </c>
      <c r="DF401">
        <v>68345</v>
      </c>
      <c r="DG401">
        <v>5985</v>
      </c>
      <c r="DH401">
        <v>16430</v>
      </c>
      <c r="DI401">
        <v>10358</v>
      </c>
      <c r="DJ401">
        <v>0</v>
      </c>
      <c r="DL401">
        <v>0</v>
      </c>
      <c r="DM401">
        <v>10000</v>
      </c>
      <c r="DN401">
        <v>10516</v>
      </c>
      <c r="DO401">
        <v>20516</v>
      </c>
      <c r="DP401">
        <v>7659</v>
      </c>
      <c r="DQ401">
        <v>7659</v>
      </c>
      <c r="DR401">
        <v>10000</v>
      </c>
      <c r="DS401">
        <v>10516</v>
      </c>
      <c r="DT401">
        <v>20516</v>
      </c>
      <c r="DU401">
        <v>0</v>
      </c>
      <c r="DV401">
        <v>7659</v>
      </c>
      <c r="DW401">
        <v>7659</v>
      </c>
      <c r="DX401">
        <v>10000</v>
      </c>
      <c r="DY401">
        <v>18175</v>
      </c>
      <c r="DZ401">
        <v>28175</v>
      </c>
      <c r="EA401">
        <v>10516</v>
      </c>
      <c r="EB401">
        <v>10000</v>
      </c>
      <c r="EC401">
        <v>20516</v>
      </c>
      <c r="EG401">
        <v>10516</v>
      </c>
      <c r="EH401">
        <v>10000</v>
      </c>
      <c r="EI401">
        <v>20516</v>
      </c>
      <c r="EJ401">
        <v>10516</v>
      </c>
      <c r="EK401">
        <v>0</v>
      </c>
      <c r="EL401">
        <v>10516</v>
      </c>
      <c r="EP401">
        <v>10516</v>
      </c>
      <c r="EQ401">
        <v>0</v>
      </c>
      <c r="ER401">
        <v>10516</v>
      </c>
      <c r="ES401">
        <v>0</v>
      </c>
      <c r="ET401">
        <v>10000</v>
      </c>
      <c r="EU401">
        <v>10000</v>
      </c>
      <c r="EV401">
        <v>0</v>
      </c>
      <c r="EW401">
        <v>10000</v>
      </c>
      <c r="EX401">
        <v>10000</v>
      </c>
      <c r="EY401">
        <v>28175</v>
      </c>
      <c r="EZ401">
        <v>20516</v>
      </c>
      <c r="FA401">
        <v>224190</v>
      </c>
      <c r="FB401">
        <v>17140</v>
      </c>
      <c r="FC401">
        <v>84061</v>
      </c>
      <c r="FD401">
        <v>16343</v>
      </c>
      <c r="FG401">
        <v>0</v>
      </c>
      <c r="FH401">
        <v>1000</v>
      </c>
      <c r="FI401">
        <v>138700</v>
      </c>
      <c r="FJ401">
        <v>16464</v>
      </c>
      <c r="FK401">
        <v>23299</v>
      </c>
      <c r="FL401">
        <v>1281</v>
      </c>
      <c r="FM401">
        <v>32382</v>
      </c>
      <c r="FN401">
        <v>4754</v>
      </c>
      <c r="FQ401">
        <v>0</v>
      </c>
      <c r="FR401">
        <v>660</v>
      </c>
      <c r="FS401">
        <v>3283</v>
      </c>
      <c r="FT401">
        <v>22200</v>
      </c>
      <c r="FU401">
        <v>29331</v>
      </c>
      <c r="FV401">
        <v>9456</v>
      </c>
      <c r="FY401">
        <v>1035</v>
      </c>
      <c r="FZ401">
        <v>121</v>
      </c>
      <c r="GA401">
        <v>-111415</v>
      </c>
      <c r="GB401">
        <v>-16464</v>
      </c>
      <c r="GC401">
        <v>138700</v>
      </c>
      <c r="GE401">
        <v>85490</v>
      </c>
      <c r="GF401">
        <v>17140</v>
      </c>
      <c r="GG401">
        <v>3406</v>
      </c>
      <c r="GH401">
        <v>10132</v>
      </c>
      <c r="GI401">
        <v>10132</v>
      </c>
      <c r="GK401">
        <v>13538</v>
      </c>
      <c r="GL401">
        <v>10132</v>
      </c>
      <c r="HH401">
        <v>16343</v>
      </c>
      <c r="HI401">
        <v>128464</v>
      </c>
      <c r="HJ401">
        <v>16343</v>
      </c>
      <c r="HK401">
        <v>224190</v>
      </c>
      <c r="HL401">
        <v>6140</v>
      </c>
      <c r="HV401">
        <v>1605</v>
      </c>
      <c r="KJ401">
        <v>0</v>
      </c>
      <c r="LB401">
        <v>10000</v>
      </c>
    </row>
    <row r="402" spans="1:326">
      <c r="A402" t="s">
        <v>15861</v>
      </c>
      <c r="B402">
        <v>3128149962</v>
      </c>
      <c r="C402" t="s">
        <v>8926</v>
      </c>
      <c r="D402" t="s">
        <v>2770</v>
      </c>
      <c r="E402">
        <v>17222033</v>
      </c>
      <c r="F402" t="s">
        <v>8928</v>
      </c>
      <c r="G402" t="s">
        <v>3936</v>
      </c>
      <c r="H402" t="s">
        <v>3931</v>
      </c>
      <c r="I402" t="s">
        <v>3932</v>
      </c>
      <c r="T402">
        <v>106</v>
      </c>
      <c r="U402">
        <v>130</v>
      </c>
      <c r="AB402">
        <v>51</v>
      </c>
      <c r="AC402">
        <v>61</v>
      </c>
      <c r="AD402">
        <v>157</v>
      </c>
      <c r="AE402">
        <v>191</v>
      </c>
      <c r="AL402">
        <v>5463</v>
      </c>
      <c r="AM402">
        <v>7</v>
      </c>
      <c r="AN402">
        <v>15000</v>
      </c>
      <c r="AP402">
        <v>10045</v>
      </c>
      <c r="AQ402">
        <v>10010</v>
      </c>
      <c r="AR402">
        <v>22</v>
      </c>
      <c r="AS402">
        <v>22</v>
      </c>
      <c r="AT402">
        <v>30530</v>
      </c>
      <c r="AU402">
        <v>10039</v>
      </c>
      <c r="AV402">
        <v>10000</v>
      </c>
      <c r="AW402">
        <v>10000</v>
      </c>
      <c r="BF402">
        <v>18892</v>
      </c>
      <c r="BG402">
        <v>157</v>
      </c>
      <c r="BH402">
        <v>28892</v>
      </c>
      <c r="BI402">
        <v>10157</v>
      </c>
      <c r="BX402">
        <v>1795</v>
      </c>
      <c r="BY402">
        <v>73</v>
      </c>
      <c r="CB402">
        <v>1795</v>
      </c>
      <c r="CC402">
        <v>73</v>
      </c>
      <c r="CD402">
        <v>30687</v>
      </c>
      <c r="CE402">
        <v>10230</v>
      </c>
      <c r="CF402">
        <v>1181</v>
      </c>
      <c r="CG402">
        <v>123</v>
      </c>
      <c r="CH402">
        <v>65948</v>
      </c>
      <c r="CI402">
        <v>-123</v>
      </c>
      <c r="CJ402">
        <v>3820</v>
      </c>
      <c r="CL402">
        <v>33</v>
      </c>
      <c r="CN402">
        <v>0</v>
      </c>
      <c r="CO402">
        <v>400</v>
      </c>
      <c r="CP402">
        <v>48187</v>
      </c>
      <c r="CQ402">
        <v>120</v>
      </c>
      <c r="CR402">
        <v>21548</v>
      </c>
      <c r="CS402">
        <v>157</v>
      </c>
      <c r="CT402">
        <v>-2813</v>
      </c>
      <c r="CV402">
        <v>18735</v>
      </c>
      <c r="CW402">
        <v>157</v>
      </c>
      <c r="DB402">
        <v>18735</v>
      </c>
      <c r="DC402">
        <v>157</v>
      </c>
      <c r="DD402">
        <v>98350</v>
      </c>
      <c r="DF402">
        <v>31221</v>
      </c>
      <c r="DH402">
        <v>67129</v>
      </c>
    </row>
    <row r="403" spans="1:326">
      <c r="A403" t="s">
        <v>15862</v>
      </c>
      <c r="B403">
        <v>6685187140</v>
      </c>
      <c r="C403" t="s">
        <v>4207</v>
      </c>
      <c r="D403" t="s">
        <v>15863</v>
      </c>
      <c r="E403">
        <v>17252348</v>
      </c>
      <c r="F403" t="s">
        <v>8931</v>
      </c>
      <c r="G403" t="s">
        <v>3936</v>
      </c>
      <c r="H403" t="s">
        <v>3931</v>
      </c>
      <c r="I403" t="s">
        <v>3932</v>
      </c>
      <c r="T403">
        <v>113</v>
      </c>
      <c r="U403">
        <v>139</v>
      </c>
      <c r="AB403">
        <v>49</v>
      </c>
      <c r="AC403">
        <v>61</v>
      </c>
      <c r="AD403">
        <v>162</v>
      </c>
      <c r="AE403">
        <v>200</v>
      </c>
      <c r="AL403">
        <v>87134</v>
      </c>
      <c r="AM403">
        <v>3</v>
      </c>
      <c r="AN403">
        <v>6639</v>
      </c>
      <c r="AP403">
        <v>11223</v>
      </c>
      <c r="AQ403">
        <v>10055</v>
      </c>
      <c r="AR403">
        <v>17</v>
      </c>
      <c r="AS403">
        <v>17</v>
      </c>
      <c r="AT403">
        <v>105013</v>
      </c>
      <c r="AU403">
        <v>10075</v>
      </c>
      <c r="AV403">
        <v>10000</v>
      </c>
      <c r="AW403">
        <v>10000</v>
      </c>
      <c r="BF403">
        <v>86767</v>
      </c>
      <c r="BG403">
        <v>126</v>
      </c>
      <c r="BH403">
        <v>96767</v>
      </c>
      <c r="BI403">
        <v>10126</v>
      </c>
      <c r="BV403">
        <v>0</v>
      </c>
      <c r="BW403">
        <v>100</v>
      </c>
      <c r="BX403">
        <v>8408</v>
      </c>
      <c r="BY403">
        <v>49</v>
      </c>
      <c r="CB403">
        <v>8408</v>
      </c>
      <c r="CC403">
        <v>149</v>
      </c>
      <c r="CD403">
        <v>105175</v>
      </c>
      <c r="CE403">
        <v>10275</v>
      </c>
      <c r="CF403">
        <v>1989</v>
      </c>
      <c r="CG403">
        <v>147</v>
      </c>
      <c r="CH403">
        <v>83500</v>
      </c>
      <c r="CI403">
        <v>-147</v>
      </c>
      <c r="CJ403">
        <v>58</v>
      </c>
      <c r="CL403">
        <v>234</v>
      </c>
      <c r="CN403">
        <v>10415</v>
      </c>
      <c r="CO403">
        <v>400</v>
      </c>
      <c r="CP403">
        <v>6194</v>
      </c>
      <c r="CQ403">
        <v>126</v>
      </c>
      <c r="CR403">
        <v>87545</v>
      </c>
      <c r="CS403">
        <v>127</v>
      </c>
      <c r="CT403">
        <v>-905</v>
      </c>
      <c r="CV403">
        <v>86640</v>
      </c>
      <c r="CW403">
        <v>127</v>
      </c>
      <c r="DB403">
        <v>86640</v>
      </c>
      <c r="DC403">
        <v>127</v>
      </c>
      <c r="DD403">
        <v>106283</v>
      </c>
      <c r="DF403">
        <v>20794</v>
      </c>
      <c r="DH403">
        <v>85489</v>
      </c>
    </row>
    <row r="404" spans="1:326">
      <c r="A404" t="s">
        <v>15864</v>
      </c>
      <c r="B404">
        <v>2124048263</v>
      </c>
      <c r="C404" t="s">
        <v>3999</v>
      </c>
      <c r="D404" t="s">
        <v>2784</v>
      </c>
      <c r="E404">
        <v>19106348</v>
      </c>
      <c r="F404" t="s">
        <v>8933</v>
      </c>
      <c r="G404" t="s">
        <v>3936</v>
      </c>
      <c r="H404" t="s">
        <v>3931</v>
      </c>
      <c r="I404" t="s">
        <v>3932</v>
      </c>
      <c r="AF404">
        <v>16</v>
      </c>
      <c r="AL404">
        <v>10418</v>
      </c>
      <c r="AM404">
        <v>10491</v>
      </c>
      <c r="AN404">
        <v>2680</v>
      </c>
      <c r="AP404">
        <v>172</v>
      </c>
      <c r="AQ404">
        <v>15</v>
      </c>
      <c r="AT404">
        <v>13286</v>
      </c>
      <c r="AU404">
        <v>10506</v>
      </c>
      <c r="AV404">
        <v>10</v>
      </c>
      <c r="AW404">
        <v>10</v>
      </c>
      <c r="BF404">
        <v>9993</v>
      </c>
      <c r="BG404">
        <v>9996</v>
      </c>
      <c r="BH404">
        <v>10003</v>
      </c>
      <c r="BI404">
        <v>10006</v>
      </c>
      <c r="BV404">
        <v>3277</v>
      </c>
      <c r="BW404">
        <v>500</v>
      </c>
      <c r="BX404">
        <v>6</v>
      </c>
      <c r="CB404">
        <v>3283</v>
      </c>
      <c r="CC404">
        <v>500</v>
      </c>
      <c r="CD404">
        <v>13286</v>
      </c>
      <c r="CE404">
        <v>10506</v>
      </c>
      <c r="CH404">
        <v>71</v>
      </c>
      <c r="CI404">
        <v>32</v>
      </c>
      <c r="CN404">
        <v>356</v>
      </c>
      <c r="CO404">
        <v>10190</v>
      </c>
      <c r="CP404">
        <v>430</v>
      </c>
      <c r="CQ404">
        <v>226</v>
      </c>
      <c r="CR404">
        <v>-3</v>
      </c>
      <c r="CS404">
        <v>9996</v>
      </c>
      <c r="CV404">
        <v>-3</v>
      </c>
      <c r="CW404">
        <v>9996</v>
      </c>
      <c r="DB404">
        <v>-3</v>
      </c>
      <c r="DC404">
        <v>9996</v>
      </c>
      <c r="DD404">
        <v>250</v>
      </c>
      <c r="DE404">
        <v>194</v>
      </c>
      <c r="DF404">
        <v>179</v>
      </c>
      <c r="DG404">
        <v>162</v>
      </c>
      <c r="DH404">
        <v>71</v>
      </c>
      <c r="DI404">
        <v>32</v>
      </c>
    </row>
    <row r="405" spans="1:326">
      <c r="A405" t="s">
        <v>15865</v>
      </c>
      <c r="B405">
        <v>6685165403</v>
      </c>
      <c r="C405" t="s">
        <v>4077</v>
      </c>
      <c r="D405" t="s">
        <v>15866</v>
      </c>
      <c r="E405">
        <v>18325214</v>
      </c>
      <c r="G405" t="s">
        <v>3936</v>
      </c>
      <c r="H405" t="s">
        <v>3931</v>
      </c>
      <c r="I405" t="s">
        <v>3932</v>
      </c>
      <c r="T405">
        <v>345</v>
      </c>
      <c r="U405">
        <v>430</v>
      </c>
      <c r="AD405">
        <v>345</v>
      </c>
      <c r="AE405">
        <v>430</v>
      </c>
      <c r="AF405">
        <v>0</v>
      </c>
      <c r="AG405">
        <v>29</v>
      </c>
      <c r="AL405">
        <v>19423</v>
      </c>
      <c r="AM405">
        <v>13061</v>
      </c>
      <c r="AN405">
        <v>17342</v>
      </c>
      <c r="AP405">
        <v>123</v>
      </c>
      <c r="AQ405">
        <v>5</v>
      </c>
      <c r="AR405">
        <v>32</v>
      </c>
      <c r="AS405">
        <v>32</v>
      </c>
      <c r="AT405">
        <v>36920</v>
      </c>
      <c r="AU405">
        <v>13127</v>
      </c>
      <c r="AV405">
        <v>10054</v>
      </c>
      <c r="AW405">
        <v>10054</v>
      </c>
      <c r="BF405">
        <v>3193</v>
      </c>
      <c r="BG405">
        <v>2301</v>
      </c>
      <c r="BH405">
        <v>13246</v>
      </c>
      <c r="BI405">
        <v>12354</v>
      </c>
      <c r="BL405">
        <v>16700</v>
      </c>
      <c r="BM405">
        <v>655</v>
      </c>
      <c r="BT405">
        <v>16700</v>
      </c>
      <c r="BU405">
        <v>655</v>
      </c>
      <c r="BV405">
        <v>135</v>
      </c>
      <c r="BX405">
        <v>7184</v>
      </c>
      <c r="BY405">
        <v>547</v>
      </c>
      <c r="CB405">
        <v>7319</v>
      </c>
      <c r="CC405">
        <v>547</v>
      </c>
      <c r="CD405">
        <v>37265</v>
      </c>
      <c r="CE405">
        <v>13556</v>
      </c>
      <c r="CF405">
        <v>4815</v>
      </c>
      <c r="CG405">
        <v>13</v>
      </c>
      <c r="CH405">
        <v>-4815</v>
      </c>
      <c r="CI405">
        <v>-13</v>
      </c>
      <c r="CL405">
        <v>299</v>
      </c>
      <c r="CM405">
        <v>25</v>
      </c>
      <c r="CN405">
        <v>6409</v>
      </c>
      <c r="CO405">
        <v>11279</v>
      </c>
      <c r="CP405">
        <v>233</v>
      </c>
      <c r="CQ405">
        <v>10156</v>
      </c>
      <c r="CR405">
        <v>1062</v>
      </c>
      <c r="CS405">
        <v>1085</v>
      </c>
      <c r="CT405">
        <v>-171</v>
      </c>
      <c r="CV405">
        <v>891</v>
      </c>
      <c r="CW405">
        <v>1085</v>
      </c>
      <c r="DB405">
        <v>891</v>
      </c>
      <c r="DC405">
        <v>1085</v>
      </c>
      <c r="DJ405">
        <v>10</v>
      </c>
      <c r="DK405">
        <v>1215</v>
      </c>
      <c r="DL405">
        <v>1225</v>
      </c>
      <c r="DM405">
        <v>10044</v>
      </c>
      <c r="DN405">
        <v>1085</v>
      </c>
      <c r="DO405">
        <v>11129</v>
      </c>
      <c r="DP405">
        <v>891</v>
      </c>
      <c r="DQ405">
        <v>891</v>
      </c>
      <c r="DR405">
        <v>10054</v>
      </c>
      <c r="DS405">
        <v>2301</v>
      </c>
      <c r="DT405">
        <v>12355</v>
      </c>
      <c r="DU405">
        <v>0</v>
      </c>
      <c r="DV405">
        <v>891</v>
      </c>
      <c r="DW405">
        <v>891</v>
      </c>
      <c r="DX405">
        <v>10054</v>
      </c>
      <c r="DY405">
        <v>3193</v>
      </c>
      <c r="DZ405">
        <v>13247</v>
      </c>
      <c r="EA405">
        <v>1086</v>
      </c>
      <c r="EB405">
        <v>10043</v>
      </c>
      <c r="EC405">
        <v>12354</v>
      </c>
      <c r="EG405">
        <v>1086</v>
      </c>
      <c r="EH405">
        <v>10043</v>
      </c>
      <c r="EI405">
        <v>12354</v>
      </c>
      <c r="EJ405">
        <v>1086</v>
      </c>
      <c r="EK405">
        <v>0</v>
      </c>
      <c r="EL405">
        <v>2301</v>
      </c>
      <c r="EP405">
        <v>1086</v>
      </c>
      <c r="EQ405">
        <v>0</v>
      </c>
      <c r="ER405">
        <v>2301</v>
      </c>
      <c r="EY405">
        <v>13246</v>
      </c>
      <c r="EZ405">
        <v>12354</v>
      </c>
      <c r="FA405">
        <v>19165</v>
      </c>
      <c r="FB405">
        <v>655</v>
      </c>
      <c r="FC405">
        <v>6414</v>
      </c>
      <c r="FG405">
        <v>1785</v>
      </c>
      <c r="FI405">
        <v>3120</v>
      </c>
      <c r="FJ405">
        <v>651</v>
      </c>
      <c r="FK405">
        <v>22788</v>
      </c>
      <c r="FL405">
        <v>494</v>
      </c>
      <c r="FM405">
        <v>679</v>
      </c>
      <c r="FO405">
        <v>188</v>
      </c>
      <c r="FS405">
        <v>472</v>
      </c>
      <c r="FT405">
        <v>157</v>
      </c>
      <c r="FU405">
        <v>-15928</v>
      </c>
      <c r="FV405">
        <v>-651</v>
      </c>
      <c r="GC405">
        <v>3120</v>
      </c>
      <c r="GE405">
        <v>16045</v>
      </c>
      <c r="GF405">
        <v>655</v>
      </c>
      <c r="GG405">
        <v>117</v>
      </c>
      <c r="GH405">
        <v>4</v>
      </c>
      <c r="GI405">
        <v>5</v>
      </c>
      <c r="GK405">
        <v>122</v>
      </c>
      <c r="GL405">
        <v>4</v>
      </c>
      <c r="HK405">
        <v>19165</v>
      </c>
      <c r="HL405">
        <v>655</v>
      </c>
    </row>
    <row r="406" spans="1:326">
      <c r="A406" t="s">
        <v>8936</v>
      </c>
      <c r="B406">
        <v>6450113735</v>
      </c>
      <c r="C406" t="s">
        <v>8937</v>
      </c>
      <c r="D406" t="s">
        <v>15867</v>
      </c>
      <c r="E406">
        <v>18690329</v>
      </c>
      <c r="G406" t="s">
        <v>3936</v>
      </c>
      <c r="H406" t="s">
        <v>3931</v>
      </c>
      <c r="I406" t="s">
        <v>3932</v>
      </c>
      <c r="L406">
        <v>0</v>
      </c>
      <c r="M406">
        <v>89</v>
      </c>
      <c r="P406">
        <v>0</v>
      </c>
      <c r="T406">
        <v>0</v>
      </c>
      <c r="U406">
        <v>1</v>
      </c>
      <c r="AD406">
        <v>0</v>
      </c>
      <c r="AE406">
        <v>90</v>
      </c>
      <c r="AF406">
        <v>30</v>
      </c>
      <c r="AL406">
        <v>87423</v>
      </c>
      <c r="AM406">
        <v>55127</v>
      </c>
      <c r="AN406">
        <v>70472</v>
      </c>
      <c r="AO406">
        <v>47</v>
      </c>
      <c r="AP406">
        <v>3102</v>
      </c>
      <c r="AQ406">
        <v>1465</v>
      </c>
      <c r="AT406">
        <v>161027</v>
      </c>
      <c r="AU406">
        <v>56639</v>
      </c>
      <c r="AV406">
        <v>10</v>
      </c>
      <c r="AW406">
        <v>10</v>
      </c>
      <c r="BF406">
        <v>139475</v>
      </c>
      <c r="BG406">
        <v>47117</v>
      </c>
      <c r="BH406">
        <v>139485</v>
      </c>
      <c r="BI406">
        <v>47127</v>
      </c>
      <c r="BL406">
        <v>9702</v>
      </c>
      <c r="BM406">
        <v>7593</v>
      </c>
      <c r="BT406">
        <v>9702</v>
      </c>
      <c r="BU406">
        <v>7593</v>
      </c>
      <c r="BX406">
        <v>11840</v>
      </c>
      <c r="BY406">
        <v>2009</v>
      </c>
      <c r="CB406">
        <v>11840</v>
      </c>
      <c r="CC406">
        <v>2009</v>
      </c>
      <c r="CD406">
        <v>161027</v>
      </c>
      <c r="CE406">
        <v>56729</v>
      </c>
      <c r="CF406">
        <v>3533</v>
      </c>
      <c r="CG406">
        <v>109</v>
      </c>
      <c r="CH406">
        <v>92248</v>
      </c>
      <c r="CI406">
        <v>47207</v>
      </c>
      <c r="CJ406">
        <v>93</v>
      </c>
      <c r="CL406">
        <v>3</v>
      </c>
      <c r="CN406">
        <v>284</v>
      </c>
      <c r="CO406">
        <v>12</v>
      </c>
      <c r="CP406">
        <v>206</v>
      </c>
      <c r="CQ406">
        <v>103</v>
      </c>
      <c r="CR406">
        <v>92416</v>
      </c>
      <c r="CS406">
        <v>47116</v>
      </c>
      <c r="CT406">
        <v>-57</v>
      </c>
      <c r="CV406">
        <v>92359</v>
      </c>
      <c r="CW406">
        <v>47116</v>
      </c>
      <c r="CX406">
        <v>57</v>
      </c>
      <c r="DB406">
        <v>92359</v>
      </c>
      <c r="DC406">
        <v>47116</v>
      </c>
      <c r="DD406">
        <v>108780</v>
      </c>
      <c r="DE406">
        <v>47316</v>
      </c>
      <c r="DF406">
        <v>12999</v>
      </c>
      <c r="DH406">
        <v>95781</v>
      </c>
      <c r="DI406">
        <v>47316</v>
      </c>
    </row>
    <row r="407" spans="1:326">
      <c r="A407" t="s">
        <v>15868</v>
      </c>
      <c r="B407">
        <v>6102064540</v>
      </c>
      <c r="C407" t="s">
        <v>4172</v>
      </c>
      <c r="D407" t="s">
        <v>15869</v>
      </c>
      <c r="E407">
        <v>18899759</v>
      </c>
      <c r="F407" t="s">
        <v>8940</v>
      </c>
      <c r="G407" t="s">
        <v>3936</v>
      </c>
      <c r="H407" t="s">
        <v>3931</v>
      </c>
      <c r="I407" t="s">
        <v>3932</v>
      </c>
      <c r="AL407">
        <v>112102</v>
      </c>
      <c r="AM407">
        <v>106040</v>
      </c>
      <c r="AP407">
        <v>37</v>
      </c>
      <c r="AQ407">
        <v>82</v>
      </c>
      <c r="BH407">
        <v>23813</v>
      </c>
      <c r="BI407">
        <v>23211</v>
      </c>
      <c r="BV407">
        <v>59962</v>
      </c>
      <c r="BW407">
        <v>60480</v>
      </c>
      <c r="BX407">
        <v>28364</v>
      </c>
      <c r="BY407">
        <v>22431</v>
      </c>
      <c r="CD407">
        <v>112139</v>
      </c>
      <c r="CE407">
        <v>106122</v>
      </c>
      <c r="CL407">
        <v>21</v>
      </c>
      <c r="CP407">
        <v>54</v>
      </c>
      <c r="CQ407">
        <v>213</v>
      </c>
      <c r="CT407">
        <v>38</v>
      </c>
      <c r="CU407">
        <v>18</v>
      </c>
      <c r="CV407">
        <v>602</v>
      </c>
      <c r="CW407">
        <v>256</v>
      </c>
      <c r="DD407">
        <v>823</v>
      </c>
      <c r="DE407">
        <v>666</v>
      </c>
      <c r="DF407">
        <v>108</v>
      </c>
      <c r="DG407">
        <v>179</v>
      </c>
    </row>
    <row r="408" spans="1:326">
      <c r="A408" t="s">
        <v>15870</v>
      </c>
      <c r="B408">
        <v>3443147600</v>
      </c>
      <c r="C408" t="s">
        <v>8230</v>
      </c>
      <c r="D408" t="s">
        <v>2812</v>
      </c>
      <c r="E408">
        <v>18411891</v>
      </c>
      <c r="G408" t="s">
        <v>3936</v>
      </c>
      <c r="H408" t="s">
        <v>3931</v>
      </c>
      <c r="I408" t="s">
        <v>3932</v>
      </c>
      <c r="T408">
        <v>0</v>
      </c>
      <c r="U408">
        <v>130</v>
      </c>
      <c r="AF408">
        <v>0</v>
      </c>
      <c r="AG408">
        <v>6329</v>
      </c>
      <c r="AL408">
        <v>9341</v>
      </c>
      <c r="AM408">
        <v>587</v>
      </c>
      <c r="AP408">
        <v>24</v>
      </c>
      <c r="AQ408">
        <v>28</v>
      </c>
      <c r="BH408">
        <v>761</v>
      </c>
      <c r="BV408">
        <v>3000</v>
      </c>
      <c r="BW408">
        <v>7074</v>
      </c>
      <c r="BX408">
        <v>5604</v>
      </c>
      <c r="CD408">
        <v>9365</v>
      </c>
      <c r="CE408">
        <v>7074</v>
      </c>
      <c r="CP408">
        <v>208</v>
      </c>
      <c r="CT408">
        <v>816</v>
      </c>
      <c r="CV408">
        <v>761</v>
      </c>
      <c r="CW408">
        <v>0</v>
      </c>
      <c r="DD408">
        <v>13467</v>
      </c>
      <c r="DF408">
        <v>11682</v>
      </c>
    </row>
    <row r="409" spans="1:326">
      <c r="A409" t="s">
        <v>15871</v>
      </c>
      <c r="B409">
        <v>2130228345</v>
      </c>
      <c r="C409" t="s">
        <v>3999</v>
      </c>
      <c r="D409" t="s">
        <v>15872</v>
      </c>
      <c r="E409">
        <v>18175604</v>
      </c>
      <c r="F409" t="s">
        <v>8946</v>
      </c>
      <c r="G409" t="s">
        <v>3936</v>
      </c>
      <c r="H409" t="s">
        <v>3931</v>
      </c>
      <c r="I409" t="s">
        <v>3932</v>
      </c>
      <c r="AF409">
        <v>117</v>
      </c>
      <c r="AG409">
        <v>117</v>
      </c>
      <c r="AL409">
        <v>13188</v>
      </c>
      <c r="AM409">
        <v>26308</v>
      </c>
      <c r="AP409">
        <v>179</v>
      </c>
      <c r="AT409">
        <v>13484</v>
      </c>
      <c r="AU409">
        <v>26425</v>
      </c>
      <c r="AV409">
        <v>15</v>
      </c>
      <c r="AW409">
        <v>10</v>
      </c>
      <c r="BF409">
        <v>24</v>
      </c>
      <c r="BH409">
        <v>39</v>
      </c>
      <c r="BI409">
        <v>10</v>
      </c>
      <c r="BL409">
        <v>0</v>
      </c>
      <c r="BT409">
        <v>0</v>
      </c>
      <c r="BU409">
        <v>0</v>
      </c>
      <c r="BV409">
        <v>1800</v>
      </c>
      <c r="BW409">
        <v>247</v>
      </c>
      <c r="BX409">
        <v>0</v>
      </c>
      <c r="BY409">
        <v>10900</v>
      </c>
      <c r="BZ409">
        <v>11645</v>
      </c>
      <c r="CA409">
        <v>15268</v>
      </c>
      <c r="CB409">
        <v>13445</v>
      </c>
      <c r="CC409">
        <v>26415</v>
      </c>
      <c r="CD409">
        <v>13484</v>
      </c>
      <c r="CE409">
        <v>26425</v>
      </c>
      <c r="CH409">
        <v>40</v>
      </c>
      <c r="CP409">
        <v>4</v>
      </c>
      <c r="CR409">
        <v>36</v>
      </c>
      <c r="CS409">
        <v>0</v>
      </c>
      <c r="CT409">
        <v>-12</v>
      </c>
      <c r="CV409">
        <v>24</v>
      </c>
      <c r="CW409">
        <v>0</v>
      </c>
      <c r="CX409">
        <v>12</v>
      </c>
      <c r="DB409">
        <v>24</v>
      </c>
      <c r="DD409">
        <v>204</v>
      </c>
      <c r="DF409">
        <v>164</v>
      </c>
      <c r="DH409">
        <v>40</v>
      </c>
    </row>
    <row r="410" spans="1:326">
      <c r="A410" t="s">
        <v>15873</v>
      </c>
      <c r="B410">
        <v>4632281610</v>
      </c>
      <c r="C410" t="s">
        <v>8390</v>
      </c>
      <c r="D410" t="s">
        <v>15874</v>
      </c>
      <c r="E410">
        <v>16986420</v>
      </c>
      <c r="F410" t="s">
        <v>8949</v>
      </c>
      <c r="G410" t="s">
        <v>3936</v>
      </c>
      <c r="H410" t="s">
        <v>3931</v>
      </c>
      <c r="I410" t="s">
        <v>3932</v>
      </c>
      <c r="T410">
        <v>207</v>
      </c>
      <c r="U410">
        <v>253</v>
      </c>
      <c r="AB410">
        <v>49</v>
      </c>
      <c r="AC410">
        <v>61</v>
      </c>
      <c r="AD410">
        <v>256</v>
      </c>
      <c r="AE410">
        <v>314</v>
      </c>
      <c r="AL410">
        <v>94278</v>
      </c>
      <c r="AM410">
        <v>4</v>
      </c>
      <c r="AN410">
        <v>70050</v>
      </c>
      <c r="AP410">
        <v>10833</v>
      </c>
      <c r="AQ410">
        <v>10545</v>
      </c>
      <c r="AR410">
        <v>19</v>
      </c>
      <c r="AS410">
        <v>19</v>
      </c>
      <c r="AT410">
        <v>175180</v>
      </c>
      <c r="AU410">
        <v>10568</v>
      </c>
      <c r="AV410">
        <v>10000</v>
      </c>
      <c r="AW410">
        <v>10000</v>
      </c>
      <c r="BF410">
        <v>162692</v>
      </c>
      <c r="BG410">
        <v>247</v>
      </c>
      <c r="BH410">
        <v>172692</v>
      </c>
      <c r="BI410">
        <v>10247</v>
      </c>
      <c r="BV410">
        <v>0</v>
      </c>
      <c r="BW410">
        <v>557</v>
      </c>
      <c r="BX410">
        <v>2744</v>
      </c>
      <c r="BY410">
        <v>78</v>
      </c>
      <c r="CB410">
        <v>2744</v>
      </c>
      <c r="CC410">
        <v>635</v>
      </c>
      <c r="CD410">
        <v>175436</v>
      </c>
      <c r="CE410">
        <v>10882</v>
      </c>
      <c r="CF410">
        <v>22</v>
      </c>
      <c r="CG410">
        <v>0</v>
      </c>
      <c r="CH410">
        <v>168200</v>
      </c>
      <c r="CI410">
        <v>-419</v>
      </c>
      <c r="CJ410">
        <v>664</v>
      </c>
      <c r="CL410">
        <v>185</v>
      </c>
      <c r="CM410">
        <v>7</v>
      </c>
      <c r="CN410">
        <v>0</v>
      </c>
      <c r="CO410">
        <v>1000</v>
      </c>
      <c r="CP410">
        <v>52</v>
      </c>
      <c r="CQ410">
        <v>327</v>
      </c>
      <c r="CR410">
        <v>168627</v>
      </c>
      <c r="CS410">
        <v>247</v>
      </c>
      <c r="CT410">
        <v>-6182</v>
      </c>
      <c r="CV410">
        <v>162445</v>
      </c>
      <c r="CW410">
        <v>247</v>
      </c>
      <c r="DB410">
        <v>162445</v>
      </c>
      <c r="DC410">
        <v>247</v>
      </c>
      <c r="DD410">
        <v>256633</v>
      </c>
      <c r="DE410">
        <v>0</v>
      </c>
      <c r="DF410">
        <v>88411</v>
      </c>
      <c r="DG410">
        <v>419</v>
      </c>
      <c r="DH410">
        <v>168222</v>
      </c>
      <c r="DI410">
        <v>-419</v>
      </c>
    </row>
    <row r="411" spans="1:326">
      <c r="A411" t="s">
        <v>15875</v>
      </c>
      <c r="B411">
        <v>7716956819</v>
      </c>
      <c r="C411" t="s">
        <v>3976</v>
      </c>
      <c r="D411" t="s">
        <v>15876</v>
      </c>
      <c r="E411">
        <v>17494483</v>
      </c>
      <c r="F411" t="s">
        <v>4060</v>
      </c>
      <c r="G411" t="s">
        <v>3936</v>
      </c>
      <c r="H411" t="s">
        <v>3931</v>
      </c>
      <c r="I411" t="s">
        <v>3932</v>
      </c>
      <c r="L411">
        <v>6445</v>
      </c>
      <c r="T411">
        <v>10096</v>
      </c>
      <c r="U411">
        <v>10096</v>
      </c>
      <c r="AD411">
        <v>16541</v>
      </c>
      <c r="AE411">
        <v>10096</v>
      </c>
      <c r="AL411">
        <v>1</v>
      </c>
      <c r="AM411">
        <v>89</v>
      </c>
      <c r="AP411">
        <v>4</v>
      </c>
      <c r="AQ411">
        <v>1</v>
      </c>
      <c r="AR411">
        <v>65</v>
      </c>
      <c r="AS411">
        <v>27</v>
      </c>
      <c r="AT411">
        <v>69</v>
      </c>
      <c r="AU411">
        <v>116</v>
      </c>
      <c r="AV411">
        <v>10106</v>
      </c>
      <c r="AW411">
        <v>10106</v>
      </c>
      <c r="BF411">
        <v>-19</v>
      </c>
      <c r="BG411">
        <v>79</v>
      </c>
      <c r="BH411">
        <v>10087</v>
      </c>
      <c r="BI411">
        <v>10185</v>
      </c>
      <c r="BV411">
        <v>6501</v>
      </c>
      <c r="BW411">
        <v>4</v>
      </c>
      <c r="BX411">
        <v>22</v>
      </c>
      <c r="BY411">
        <v>23</v>
      </c>
      <c r="CB411">
        <v>6523</v>
      </c>
      <c r="CC411">
        <v>27</v>
      </c>
      <c r="CD411">
        <v>16610</v>
      </c>
      <c r="CE411">
        <v>10212</v>
      </c>
      <c r="CH411">
        <v>-67</v>
      </c>
      <c r="CI411">
        <v>218</v>
      </c>
      <c r="CJ411">
        <v>5</v>
      </c>
      <c r="CP411">
        <v>11</v>
      </c>
      <c r="CQ411">
        <v>7</v>
      </c>
      <c r="CR411">
        <v>-73</v>
      </c>
      <c r="CS411">
        <v>211</v>
      </c>
      <c r="CT411">
        <v>-25</v>
      </c>
      <c r="CU411">
        <v>-32</v>
      </c>
      <c r="CV411">
        <v>-98</v>
      </c>
      <c r="CW411">
        <v>79</v>
      </c>
      <c r="CX411">
        <v>25</v>
      </c>
      <c r="CY411">
        <v>32</v>
      </c>
      <c r="DB411">
        <v>-98</v>
      </c>
      <c r="DC411">
        <v>79</v>
      </c>
      <c r="DD411">
        <v>549</v>
      </c>
      <c r="DE411">
        <v>535</v>
      </c>
      <c r="DF411">
        <v>616</v>
      </c>
      <c r="DG411">
        <v>317</v>
      </c>
      <c r="DH411">
        <v>-67</v>
      </c>
      <c r="DI411">
        <v>218</v>
      </c>
      <c r="DJ411">
        <v>0</v>
      </c>
      <c r="DL411">
        <v>0</v>
      </c>
      <c r="DM411">
        <v>10106</v>
      </c>
      <c r="DN411">
        <v>79</v>
      </c>
      <c r="DO411">
        <v>10185</v>
      </c>
      <c r="DP411">
        <v>79</v>
      </c>
      <c r="DQ411">
        <v>79</v>
      </c>
      <c r="DR411">
        <v>10106</v>
      </c>
      <c r="DS411">
        <v>79</v>
      </c>
      <c r="DT411">
        <v>10185</v>
      </c>
      <c r="DX411">
        <v>10106</v>
      </c>
      <c r="DY411">
        <v>-19</v>
      </c>
      <c r="DZ411">
        <v>10087</v>
      </c>
      <c r="EA411">
        <v>79</v>
      </c>
      <c r="EB411">
        <v>10106</v>
      </c>
      <c r="EC411">
        <v>10185</v>
      </c>
      <c r="EG411">
        <v>79</v>
      </c>
      <c r="EH411">
        <v>10106</v>
      </c>
      <c r="EI411">
        <v>10185</v>
      </c>
      <c r="EJ411">
        <v>79</v>
      </c>
      <c r="EK411">
        <v>0</v>
      </c>
      <c r="EL411">
        <v>79</v>
      </c>
      <c r="EP411">
        <v>79</v>
      </c>
      <c r="EQ411">
        <v>0</v>
      </c>
      <c r="ER411">
        <v>79</v>
      </c>
      <c r="EY411">
        <v>10087</v>
      </c>
      <c r="EZ411">
        <v>10185</v>
      </c>
      <c r="FA411">
        <v>6497</v>
      </c>
      <c r="FB411">
        <v>63</v>
      </c>
      <c r="FC411">
        <v>549</v>
      </c>
      <c r="FD411">
        <v>535</v>
      </c>
      <c r="FG411">
        <v>15</v>
      </c>
      <c r="FH411">
        <v>10</v>
      </c>
      <c r="FI411">
        <v>0</v>
      </c>
      <c r="FJ411">
        <v>59</v>
      </c>
      <c r="FK411">
        <v>6974</v>
      </c>
      <c r="FL411">
        <v>428</v>
      </c>
      <c r="FM411">
        <v>24</v>
      </c>
      <c r="FS411">
        <v>59</v>
      </c>
      <c r="FT411">
        <v>120</v>
      </c>
      <c r="FU411">
        <v>-6493</v>
      </c>
      <c r="FV411">
        <v>-3</v>
      </c>
      <c r="GC411">
        <v>0</v>
      </c>
      <c r="GD411">
        <v>59</v>
      </c>
      <c r="GE411">
        <v>6497</v>
      </c>
      <c r="GF411">
        <v>4</v>
      </c>
      <c r="GG411">
        <v>4</v>
      </c>
      <c r="GH411">
        <v>1</v>
      </c>
      <c r="GI411">
        <v>1</v>
      </c>
      <c r="GK411">
        <v>5</v>
      </c>
      <c r="GL411">
        <v>1</v>
      </c>
      <c r="GM411">
        <v>0</v>
      </c>
      <c r="GN411">
        <v>0</v>
      </c>
      <c r="GO411">
        <v>0</v>
      </c>
      <c r="GP411">
        <v>-100</v>
      </c>
      <c r="GZ411">
        <v>0</v>
      </c>
      <c r="HA411">
        <v>98</v>
      </c>
      <c r="HB411">
        <v>98</v>
      </c>
      <c r="HK411">
        <v>6497</v>
      </c>
      <c r="HL411">
        <v>63</v>
      </c>
      <c r="IP411">
        <v>98</v>
      </c>
      <c r="IQ411">
        <v>98</v>
      </c>
    </row>
    <row r="412" spans="1:326">
      <c r="A412" t="s">
        <v>15877</v>
      </c>
      <c r="B412">
        <v>5260478969</v>
      </c>
      <c r="C412" t="s">
        <v>4002</v>
      </c>
      <c r="D412" t="s">
        <v>15805</v>
      </c>
      <c r="E412">
        <v>19095411</v>
      </c>
      <c r="G412" t="s">
        <v>3936</v>
      </c>
      <c r="H412" t="s">
        <v>3931</v>
      </c>
      <c r="I412" t="s">
        <v>3932</v>
      </c>
      <c r="L412">
        <v>39</v>
      </c>
      <c r="M412">
        <v>39</v>
      </c>
      <c r="T412">
        <v>1676</v>
      </c>
      <c r="AD412">
        <v>1715</v>
      </c>
      <c r="AE412">
        <v>39</v>
      </c>
      <c r="AF412">
        <v>337</v>
      </c>
      <c r="AG412">
        <v>109</v>
      </c>
      <c r="AJ412">
        <v>991</v>
      </c>
      <c r="AK412">
        <v>27</v>
      </c>
      <c r="AL412">
        <v>334</v>
      </c>
      <c r="AM412">
        <v>17</v>
      </c>
      <c r="AN412">
        <v>126469</v>
      </c>
      <c r="AP412">
        <v>4483</v>
      </c>
      <c r="AQ412">
        <v>9555</v>
      </c>
      <c r="AR412">
        <v>347</v>
      </c>
      <c r="AS412">
        <v>331</v>
      </c>
      <c r="AT412">
        <v>132961</v>
      </c>
      <c r="AU412">
        <v>10038</v>
      </c>
      <c r="AV412">
        <v>10100</v>
      </c>
      <c r="AW412">
        <v>10100</v>
      </c>
      <c r="BF412">
        <v>740</v>
      </c>
      <c r="BG412">
        <v>-91</v>
      </c>
      <c r="BH412">
        <v>10840</v>
      </c>
      <c r="BI412">
        <v>10009</v>
      </c>
      <c r="BL412">
        <v>121735</v>
      </c>
      <c r="BN412">
        <v>18</v>
      </c>
      <c r="BT412">
        <v>121753</v>
      </c>
      <c r="BU412">
        <v>0</v>
      </c>
      <c r="BV412">
        <v>1397</v>
      </c>
      <c r="BX412">
        <v>685</v>
      </c>
      <c r="BY412">
        <v>68</v>
      </c>
      <c r="CB412">
        <v>2082</v>
      </c>
      <c r="CC412">
        <v>68</v>
      </c>
      <c r="CD412">
        <v>134675</v>
      </c>
      <c r="CE412">
        <v>10077</v>
      </c>
      <c r="CF412">
        <v>10976</v>
      </c>
      <c r="CH412">
        <v>9954</v>
      </c>
      <c r="CI412">
        <v>-96</v>
      </c>
      <c r="CL412">
        <v>9397</v>
      </c>
      <c r="CN412">
        <v>508</v>
      </c>
      <c r="CO412">
        <v>29</v>
      </c>
      <c r="CP412">
        <v>26</v>
      </c>
      <c r="CQ412">
        <v>23</v>
      </c>
      <c r="CR412">
        <v>1039</v>
      </c>
      <c r="CS412">
        <v>-90</v>
      </c>
      <c r="CT412">
        <v>-208</v>
      </c>
      <c r="CV412">
        <v>831</v>
      </c>
      <c r="CW412">
        <v>-90</v>
      </c>
      <c r="CX412">
        <v>190</v>
      </c>
      <c r="CZ412">
        <v>-18</v>
      </c>
      <c r="DB412">
        <v>831</v>
      </c>
      <c r="DC412">
        <v>-90</v>
      </c>
      <c r="DD412">
        <v>22334</v>
      </c>
      <c r="DF412">
        <v>1404</v>
      </c>
      <c r="DG412">
        <v>96</v>
      </c>
      <c r="DH412">
        <v>20930</v>
      </c>
      <c r="DI412">
        <v>-96</v>
      </c>
    </row>
    <row r="413" spans="1:326">
      <c r="A413" t="s">
        <v>15878</v>
      </c>
      <c r="B413">
        <v>9703045548</v>
      </c>
      <c r="C413" t="s">
        <v>8885</v>
      </c>
      <c r="D413" t="s">
        <v>2846</v>
      </c>
      <c r="E413">
        <v>18214962</v>
      </c>
      <c r="F413" t="s">
        <v>8952</v>
      </c>
      <c r="G413" t="s">
        <v>3936</v>
      </c>
      <c r="H413" t="s">
        <v>3931</v>
      </c>
      <c r="I413" t="s">
        <v>3932</v>
      </c>
      <c r="T413">
        <v>27</v>
      </c>
      <c r="U413">
        <v>41</v>
      </c>
      <c r="AD413">
        <v>27</v>
      </c>
      <c r="AE413">
        <v>41</v>
      </c>
      <c r="AF413">
        <v>0</v>
      </c>
      <c r="AG413">
        <v>40</v>
      </c>
      <c r="AL413">
        <v>586</v>
      </c>
      <c r="AM413">
        <v>193</v>
      </c>
      <c r="AN413">
        <v>6508</v>
      </c>
      <c r="AP413">
        <v>9833</v>
      </c>
      <c r="AQ413">
        <v>10345</v>
      </c>
      <c r="AR413">
        <v>47</v>
      </c>
      <c r="AS413">
        <v>106</v>
      </c>
      <c r="AT413">
        <v>16974</v>
      </c>
      <c r="AU413">
        <v>10683</v>
      </c>
      <c r="AV413">
        <v>10</v>
      </c>
      <c r="AW413">
        <v>10</v>
      </c>
      <c r="BB413">
        <v>10667</v>
      </c>
      <c r="BC413">
        <v>10667</v>
      </c>
      <c r="BF413">
        <v>2594</v>
      </c>
      <c r="BG413">
        <v>-116</v>
      </c>
      <c r="BH413">
        <v>13271</v>
      </c>
      <c r="BI413">
        <v>10561</v>
      </c>
      <c r="BL413">
        <v>3060</v>
      </c>
      <c r="BT413">
        <v>3060</v>
      </c>
      <c r="BU413">
        <v>0</v>
      </c>
      <c r="BV413">
        <v>163</v>
      </c>
      <c r="BW413">
        <v>163</v>
      </c>
      <c r="BX413">
        <v>506</v>
      </c>
      <c r="CB413">
        <v>669</v>
      </c>
      <c r="CC413">
        <v>163</v>
      </c>
      <c r="CD413">
        <v>17001</v>
      </c>
      <c r="CE413">
        <v>10724</v>
      </c>
      <c r="CF413">
        <v>600</v>
      </c>
      <c r="CG413">
        <v>117</v>
      </c>
      <c r="CH413">
        <v>-600</v>
      </c>
      <c r="CI413">
        <v>-117</v>
      </c>
      <c r="CJ413">
        <v>1267</v>
      </c>
      <c r="CK413">
        <v>3</v>
      </c>
      <c r="CN413">
        <v>3007</v>
      </c>
      <c r="CP413">
        <v>357</v>
      </c>
      <c r="CQ413">
        <v>2</v>
      </c>
      <c r="CR413">
        <v>3317</v>
      </c>
      <c r="CS413">
        <v>-116</v>
      </c>
      <c r="CT413">
        <v>-570</v>
      </c>
      <c r="CV413">
        <v>2747</v>
      </c>
      <c r="CW413">
        <v>-116</v>
      </c>
      <c r="CX413">
        <v>570</v>
      </c>
      <c r="DB413">
        <v>2747</v>
      </c>
      <c r="DC413">
        <v>-116</v>
      </c>
      <c r="DJ413">
        <v>0</v>
      </c>
      <c r="DL413">
        <v>0</v>
      </c>
      <c r="DM413">
        <v>10</v>
      </c>
      <c r="DO413">
        <v>10677</v>
      </c>
      <c r="DP413">
        <v>2710</v>
      </c>
      <c r="DQ413">
        <v>2710</v>
      </c>
      <c r="DR413">
        <v>10</v>
      </c>
      <c r="DS413">
        <v>-116</v>
      </c>
      <c r="DT413">
        <v>10561</v>
      </c>
      <c r="DU413">
        <v>0</v>
      </c>
      <c r="DV413">
        <v>2710</v>
      </c>
      <c r="DW413">
        <v>2710</v>
      </c>
      <c r="DX413">
        <v>10</v>
      </c>
      <c r="DY413">
        <v>2594</v>
      </c>
      <c r="DZ413">
        <v>13271</v>
      </c>
      <c r="EA413">
        <v>-116</v>
      </c>
      <c r="EB413">
        <v>10677</v>
      </c>
      <c r="EC413">
        <v>10561</v>
      </c>
      <c r="EG413">
        <v>-116</v>
      </c>
      <c r="EH413">
        <v>10677</v>
      </c>
      <c r="EI413">
        <v>10561</v>
      </c>
      <c r="EJ413">
        <v>-116</v>
      </c>
      <c r="EK413">
        <v>0</v>
      </c>
      <c r="EL413">
        <v>-116</v>
      </c>
      <c r="EP413">
        <v>-116</v>
      </c>
      <c r="EQ413">
        <v>0</v>
      </c>
      <c r="ER413">
        <v>-116</v>
      </c>
      <c r="EY413">
        <v>13271</v>
      </c>
      <c r="EZ413">
        <v>10561</v>
      </c>
      <c r="FA413">
        <v>3060</v>
      </c>
      <c r="FB413">
        <v>10840</v>
      </c>
      <c r="FG413">
        <v>323002</v>
      </c>
      <c r="FH413">
        <v>30837</v>
      </c>
      <c r="FI413">
        <v>327254</v>
      </c>
      <c r="FJ413">
        <v>31335</v>
      </c>
      <c r="FK413">
        <v>500</v>
      </c>
      <c r="FL413">
        <v>279</v>
      </c>
      <c r="FM413">
        <v>157</v>
      </c>
      <c r="FN413">
        <v>52</v>
      </c>
      <c r="FS413">
        <v>326597</v>
      </c>
      <c r="FT413">
        <v>31004</v>
      </c>
      <c r="FU413">
        <v>-4252</v>
      </c>
      <c r="FV413">
        <v>-498</v>
      </c>
      <c r="GA413">
        <v>680</v>
      </c>
      <c r="GB413">
        <v>3</v>
      </c>
      <c r="GE413">
        <v>3060</v>
      </c>
      <c r="GF413">
        <v>10840</v>
      </c>
      <c r="GG413">
        <v>-512</v>
      </c>
      <c r="GH413">
        <v>10345</v>
      </c>
      <c r="GI413">
        <v>10345</v>
      </c>
      <c r="GK413">
        <v>9833</v>
      </c>
      <c r="GL413">
        <v>10345</v>
      </c>
      <c r="GM413">
        <v>0</v>
      </c>
      <c r="GN413">
        <v>0</v>
      </c>
      <c r="GT413">
        <v>0</v>
      </c>
      <c r="GU413">
        <v>116</v>
      </c>
      <c r="GV413">
        <v>116</v>
      </c>
      <c r="HK413">
        <v>3060</v>
      </c>
      <c r="HL413">
        <v>163</v>
      </c>
      <c r="HT413">
        <v>10667</v>
      </c>
      <c r="HU413">
        <v>10667</v>
      </c>
      <c r="HV413">
        <v>680</v>
      </c>
      <c r="HW413">
        <v>3</v>
      </c>
      <c r="HZ413">
        <v>116</v>
      </c>
      <c r="IA413">
        <v>116</v>
      </c>
      <c r="JL413">
        <v>10667</v>
      </c>
      <c r="KJ413">
        <v>0</v>
      </c>
      <c r="LB413">
        <v>10677</v>
      </c>
      <c r="LC413">
        <v>10667</v>
      </c>
      <c r="LN413">
        <v>10667</v>
      </c>
    </row>
    <row r="414" spans="1:326">
      <c r="A414" t="s">
        <v>15879</v>
      </c>
      <c r="B414">
        <v>6501314383</v>
      </c>
      <c r="C414" t="s">
        <v>8180</v>
      </c>
      <c r="D414" t="s">
        <v>15880</v>
      </c>
      <c r="E414">
        <v>18350925</v>
      </c>
      <c r="G414" t="s">
        <v>3936</v>
      </c>
      <c r="H414" t="s">
        <v>3931</v>
      </c>
      <c r="I414" t="s">
        <v>3932</v>
      </c>
      <c r="T414">
        <v>9242</v>
      </c>
      <c r="U414">
        <v>10851</v>
      </c>
      <c r="AF414">
        <v>0</v>
      </c>
      <c r="AG414">
        <v>131</v>
      </c>
      <c r="AL414">
        <v>8237</v>
      </c>
      <c r="AM414">
        <v>135</v>
      </c>
      <c r="AP414">
        <v>97</v>
      </c>
      <c r="AQ414">
        <v>2793</v>
      </c>
      <c r="BH414">
        <v>10232</v>
      </c>
      <c r="BI414">
        <v>12622</v>
      </c>
      <c r="BV414">
        <v>7343</v>
      </c>
      <c r="BW414">
        <v>1288</v>
      </c>
      <c r="CD414">
        <v>17576</v>
      </c>
      <c r="CE414">
        <v>13910</v>
      </c>
      <c r="CP414">
        <v>823</v>
      </c>
      <c r="CQ414">
        <v>130</v>
      </c>
      <c r="CT414">
        <v>21</v>
      </c>
      <c r="CV414">
        <v>-1620</v>
      </c>
      <c r="CW414">
        <v>-688</v>
      </c>
      <c r="DD414">
        <v>1980</v>
      </c>
      <c r="DF414">
        <v>2756</v>
      </c>
      <c r="DG414">
        <v>558</v>
      </c>
    </row>
    <row r="415" spans="1:326">
      <c r="A415" t="s">
        <v>15881</v>
      </c>
      <c r="B415">
        <v>2312287049</v>
      </c>
      <c r="C415" t="s">
        <v>8214</v>
      </c>
      <c r="D415" t="s">
        <v>15882</v>
      </c>
      <c r="E415">
        <v>18141710</v>
      </c>
      <c r="G415" t="s">
        <v>3936</v>
      </c>
      <c r="H415" t="s">
        <v>3931</v>
      </c>
      <c r="I415" t="s">
        <v>3932</v>
      </c>
      <c r="T415">
        <v>10035</v>
      </c>
      <c r="U415">
        <v>10035</v>
      </c>
      <c r="AD415">
        <v>10035</v>
      </c>
      <c r="AE415">
        <v>10035</v>
      </c>
      <c r="AL415">
        <v>242</v>
      </c>
      <c r="AN415">
        <v>2517</v>
      </c>
      <c r="AP415">
        <v>105</v>
      </c>
      <c r="AR415">
        <v>3</v>
      </c>
      <c r="AT415">
        <v>2868</v>
      </c>
      <c r="AU415">
        <v>0</v>
      </c>
      <c r="AV415">
        <v>10</v>
      </c>
      <c r="AW415">
        <v>10</v>
      </c>
      <c r="BB415">
        <v>10164</v>
      </c>
      <c r="BC415">
        <v>10164</v>
      </c>
      <c r="BF415">
        <v>-167</v>
      </c>
      <c r="BG415">
        <v>-209</v>
      </c>
      <c r="BH415">
        <v>10007</v>
      </c>
      <c r="BI415">
        <v>9965</v>
      </c>
      <c r="BV415">
        <v>2885</v>
      </c>
      <c r="BW415">
        <v>70</v>
      </c>
      <c r="BX415">
        <v>10</v>
      </c>
      <c r="CB415">
        <v>2895</v>
      </c>
      <c r="CC415">
        <v>70</v>
      </c>
      <c r="CD415">
        <v>12903</v>
      </c>
      <c r="CE415">
        <v>10035</v>
      </c>
      <c r="CH415">
        <v>76</v>
      </c>
      <c r="CI415">
        <v>-193</v>
      </c>
      <c r="CP415">
        <v>24</v>
      </c>
      <c r="CQ415">
        <v>16</v>
      </c>
      <c r="CR415">
        <v>52</v>
      </c>
      <c r="CS415">
        <v>-209</v>
      </c>
      <c r="CT415">
        <v>-10</v>
      </c>
      <c r="CV415">
        <v>42</v>
      </c>
      <c r="CW415">
        <v>-209</v>
      </c>
      <c r="DB415">
        <v>42</v>
      </c>
      <c r="DC415">
        <v>-209</v>
      </c>
      <c r="DD415">
        <v>172</v>
      </c>
      <c r="DF415">
        <v>96</v>
      </c>
      <c r="DG415">
        <v>193</v>
      </c>
      <c r="DH415">
        <v>76</v>
      </c>
      <c r="DI415">
        <v>-193</v>
      </c>
    </row>
    <row r="416" spans="1:326">
      <c r="A416" t="s">
        <v>8957</v>
      </c>
      <c r="B416">
        <v>6161095357</v>
      </c>
      <c r="C416" t="s">
        <v>3966</v>
      </c>
      <c r="D416" t="s">
        <v>15883</v>
      </c>
      <c r="E416">
        <v>12359558</v>
      </c>
      <c r="F416" t="s">
        <v>8959</v>
      </c>
      <c r="G416" t="s">
        <v>3936</v>
      </c>
      <c r="H416" t="s">
        <v>3931</v>
      </c>
      <c r="I416" t="s">
        <v>3932</v>
      </c>
      <c r="AL416">
        <v>39608</v>
      </c>
      <c r="AN416">
        <v>86194</v>
      </c>
      <c r="AP416">
        <v>74</v>
      </c>
      <c r="AQ416">
        <v>10155</v>
      </c>
      <c r="AR416">
        <v>37</v>
      </c>
      <c r="AT416">
        <v>125913</v>
      </c>
      <c r="AU416">
        <v>10155</v>
      </c>
      <c r="AV416">
        <v>10</v>
      </c>
      <c r="AW416">
        <v>10</v>
      </c>
      <c r="BB416">
        <v>10282</v>
      </c>
      <c r="BC416">
        <v>10282</v>
      </c>
      <c r="BF416">
        <v>46362</v>
      </c>
      <c r="BG416">
        <v>-137</v>
      </c>
      <c r="BH416">
        <v>56654</v>
      </c>
      <c r="BI416">
        <v>10155</v>
      </c>
      <c r="BL416">
        <v>67562</v>
      </c>
      <c r="BT416">
        <v>67562</v>
      </c>
      <c r="BU416">
        <v>0</v>
      </c>
      <c r="BX416">
        <v>1697</v>
      </c>
      <c r="CB416">
        <v>1697</v>
      </c>
      <c r="CC416">
        <v>0</v>
      </c>
      <c r="CD416">
        <v>125913</v>
      </c>
      <c r="CE416">
        <v>10155</v>
      </c>
      <c r="CF416">
        <v>6899</v>
      </c>
      <c r="CH416">
        <v>57503</v>
      </c>
      <c r="CN416">
        <v>5376</v>
      </c>
      <c r="CP416">
        <v>12430</v>
      </c>
      <c r="CR416">
        <v>50449</v>
      </c>
      <c r="CS416">
        <v>0</v>
      </c>
      <c r="CT416">
        <v>-3950</v>
      </c>
      <c r="CV416">
        <v>46499</v>
      </c>
      <c r="CW416">
        <v>0</v>
      </c>
      <c r="DB416">
        <v>46499</v>
      </c>
      <c r="DD416">
        <v>64402</v>
      </c>
      <c r="DH416">
        <v>64402</v>
      </c>
      <c r="EY416">
        <v>56654</v>
      </c>
      <c r="EZ416">
        <v>10155</v>
      </c>
      <c r="GG416">
        <v>0</v>
      </c>
      <c r="GI416">
        <v>0</v>
      </c>
      <c r="GK416">
        <v>0</v>
      </c>
      <c r="GM416">
        <v>0</v>
      </c>
      <c r="GN416">
        <v>0</v>
      </c>
    </row>
    <row r="417" spans="1:358">
      <c r="A417" t="s">
        <v>15884</v>
      </c>
      <c r="B417">
        <v>3702258398</v>
      </c>
      <c r="C417" t="s">
        <v>4028</v>
      </c>
      <c r="D417" t="s">
        <v>15885</v>
      </c>
      <c r="E417">
        <v>19138591</v>
      </c>
      <c r="F417" t="s">
        <v>4031</v>
      </c>
      <c r="G417" t="s">
        <v>3936</v>
      </c>
      <c r="H417" t="s">
        <v>4030</v>
      </c>
      <c r="I417" t="s">
        <v>3932</v>
      </c>
      <c r="T417">
        <v>957</v>
      </c>
      <c r="U417">
        <v>1054</v>
      </c>
      <c r="AF417">
        <v>0</v>
      </c>
      <c r="AG417">
        <v>836</v>
      </c>
      <c r="AL417">
        <v>15159</v>
      </c>
      <c r="AM417">
        <v>17871</v>
      </c>
      <c r="AP417">
        <v>119</v>
      </c>
      <c r="BH417">
        <v>12230</v>
      </c>
      <c r="BI417">
        <v>10869</v>
      </c>
      <c r="BX417">
        <v>4005</v>
      </c>
      <c r="BY417">
        <v>8892</v>
      </c>
      <c r="CD417">
        <v>16235</v>
      </c>
      <c r="CE417">
        <v>19761</v>
      </c>
      <c r="CT417">
        <v>119</v>
      </c>
      <c r="CU417">
        <v>1039</v>
      </c>
      <c r="CV417">
        <v>1361</v>
      </c>
      <c r="CW417">
        <v>10859</v>
      </c>
      <c r="DD417">
        <v>19894</v>
      </c>
      <c r="DE417">
        <v>17312</v>
      </c>
      <c r="DF417">
        <v>18414</v>
      </c>
      <c r="DG417">
        <v>5414</v>
      </c>
    </row>
    <row r="418" spans="1:358">
      <c r="A418" t="s">
        <v>15886</v>
      </c>
      <c r="B418">
        <v>2901305805</v>
      </c>
      <c r="C418" t="s">
        <v>8961</v>
      </c>
      <c r="D418" t="s">
        <v>15887</v>
      </c>
      <c r="E418">
        <v>18707339</v>
      </c>
      <c r="G418" t="s">
        <v>3936</v>
      </c>
      <c r="H418" t="s">
        <v>3931</v>
      </c>
      <c r="I418" t="s">
        <v>3932</v>
      </c>
      <c r="AL418">
        <v>100769</v>
      </c>
      <c r="AM418">
        <v>17770</v>
      </c>
      <c r="AP418">
        <v>2928</v>
      </c>
      <c r="AQ418">
        <v>44</v>
      </c>
      <c r="BH418">
        <v>95694</v>
      </c>
      <c r="BI418">
        <v>16332</v>
      </c>
      <c r="BL418">
        <v>7944</v>
      </c>
      <c r="BX418">
        <v>59</v>
      </c>
      <c r="BY418">
        <v>46</v>
      </c>
      <c r="CD418">
        <v>103697</v>
      </c>
      <c r="CE418">
        <v>17814</v>
      </c>
      <c r="CN418">
        <v>84554</v>
      </c>
      <c r="CO418">
        <v>17095</v>
      </c>
      <c r="CP418">
        <v>3643</v>
      </c>
      <c r="CQ418">
        <v>217</v>
      </c>
      <c r="CT418">
        <v>34</v>
      </c>
      <c r="CV418">
        <v>79362</v>
      </c>
      <c r="CW418">
        <v>16132</v>
      </c>
      <c r="DD418">
        <v>6</v>
      </c>
      <c r="DF418">
        <v>1521</v>
      </c>
      <c r="DG418">
        <v>746</v>
      </c>
    </row>
    <row r="419" spans="1:358">
      <c r="A419" t="s">
        <v>15888</v>
      </c>
      <c r="B419">
        <v>7606125346</v>
      </c>
      <c r="C419" t="s">
        <v>8256</v>
      </c>
      <c r="D419" t="s">
        <v>2887</v>
      </c>
      <c r="E419">
        <v>19314400</v>
      </c>
      <c r="G419" t="s">
        <v>3936</v>
      </c>
      <c r="H419" t="s">
        <v>3931</v>
      </c>
      <c r="I419" t="s">
        <v>3932</v>
      </c>
      <c r="AF419">
        <v>18</v>
      </c>
      <c r="AG419">
        <v>18</v>
      </c>
      <c r="AL419">
        <v>14887</v>
      </c>
      <c r="AM419">
        <v>14275</v>
      </c>
      <c r="AN419">
        <v>6575</v>
      </c>
      <c r="AP419">
        <v>624</v>
      </c>
      <c r="AQ419">
        <v>13</v>
      </c>
      <c r="AT419">
        <v>22104</v>
      </c>
      <c r="AU419">
        <v>14306</v>
      </c>
      <c r="AV419">
        <v>10</v>
      </c>
      <c r="BB419">
        <v>14275</v>
      </c>
      <c r="BC419">
        <v>14275</v>
      </c>
      <c r="BF419">
        <v>1571</v>
      </c>
      <c r="BG419">
        <v>-166</v>
      </c>
      <c r="BH419">
        <v>15856</v>
      </c>
      <c r="BI419">
        <v>14109</v>
      </c>
      <c r="BL419">
        <v>1000</v>
      </c>
      <c r="BT419">
        <v>1000</v>
      </c>
      <c r="BU419">
        <v>0</v>
      </c>
      <c r="BV419">
        <v>383</v>
      </c>
      <c r="BW419">
        <v>195</v>
      </c>
      <c r="BX419">
        <v>4865</v>
      </c>
      <c r="BY419">
        <v>2</v>
      </c>
      <c r="CB419">
        <v>5248</v>
      </c>
      <c r="CC419">
        <v>197</v>
      </c>
      <c r="CD419">
        <v>22104</v>
      </c>
      <c r="CE419">
        <v>14306</v>
      </c>
      <c r="CH419">
        <v>1814</v>
      </c>
      <c r="CI419">
        <v>-166</v>
      </c>
      <c r="CN419">
        <v>5</v>
      </c>
      <c r="CP419">
        <v>83</v>
      </c>
      <c r="CR419">
        <v>1736</v>
      </c>
      <c r="CS419">
        <v>-166</v>
      </c>
      <c r="CT419">
        <v>-203</v>
      </c>
      <c r="CV419">
        <v>1533</v>
      </c>
      <c r="CW419">
        <v>-166</v>
      </c>
      <c r="DB419">
        <v>1533</v>
      </c>
      <c r="DC419">
        <v>-166</v>
      </c>
      <c r="DD419">
        <v>4225</v>
      </c>
      <c r="DF419">
        <v>2411</v>
      </c>
      <c r="DG419">
        <v>166</v>
      </c>
      <c r="DH419">
        <v>1814</v>
      </c>
      <c r="DI419">
        <v>-166</v>
      </c>
    </row>
    <row r="420" spans="1:358">
      <c r="A420" t="s">
        <v>15889</v>
      </c>
      <c r="B420">
        <v>5074070442</v>
      </c>
      <c r="C420" t="s">
        <v>15890</v>
      </c>
      <c r="D420" t="s">
        <v>15891</v>
      </c>
      <c r="E420">
        <v>16708386</v>
      </c>
      <c r="G420" t="s">
        <v>3936</v>
      </c>
      <c r="H420" t="s">
        <v>3931</v>
      </c>
      <c r="I420" t="s">
        <v>3932</v>
      </c>
      <c r="AL420">
        <v>348593</v>
      </c>
      <c r="AM420">
        <v>348332</v>
      </c>
      <c r="AP420">
        <v>0</v>
      </c>
      <c r="AQ420">
        <v>3</v>
      </c>
      <c r="BH420">
        <v>178189</v>
      </c>
      <c r="BI420">
        <v>178229</v>
      </c>
      <c r="BL420">
        <v>227</v>
      </c>
      <c r="BM420">
        <v>106</v>
      </c>
      <c r="BX420">
        <v>170176</v>
      </c>
      <c r="BY420">
        <v>170000</v>
      </c>
      <c r="CD420">
        <v>348593</v>
      </c>
      <c r="CE420">
        <v>348335</v>
      </c>
      <c r="CN420">
        <v>0</v>
      </c>
      <c r="CO420">
        <v>178158</v>
      </c>
      <c r="CP420">
        <v>8</v>
      </c>
      <c r="CQ420">
        <v>8</v>
      </c>
      <c r="CV420">
        <v>-40</v>
      </c>
      <c r="CW420">
        <v>178129</v>
      </c>
      <c r="DF420">
        <v>32</v>
      </c>
      <c r="DG420">
        <v>21</v>
      </c>
    </row>
    <row r="421" spans="1:358">
      <c r="A421" t="s">
        <v>15892</v>
      </c>
      <c r="B421">
        <v>2311322999</v>
      </c>
      <c r="C421" t="s">
        <v>8669</v>
      </c>
      <c r="D421" t="s">
        <v>15893</v>
      </c>
      <c r="E421">
        <v>17844909</v>
      </c>
      <c r="G421" t="s">
        <v>3936</v>
      </c>
      <c r="H421" t="s">
        <v>3931</v>
      </c>
      <c r="I421" t="s">
        <v>3932</v>
      </c>
      <c r="V421">
        <v>10000</v>
      </c>
      <c r="W421">
        <v>10000</v>
      </c>
      <c r="AD421">
        <v>10000</v>
      </c>
      <c r="AE421">
        <v>10000</v>
      </c>
      <c r="AP421">
        <v>84</v>
      </c>
      <c r="AQ421">
        <v>102</v>
      </c>
      <c r="AT421">
        <v>84</v>
      </c>
      <c r="AU421">
        <v>102</v>
      </c>
      <c r="AV421">
        <v>10000</v>
      </c>
      <c r="AW421">
        <v>10000</v>
      </c>
      <c r="BF421">
        <v>-1779</v>
      </c>
      <c r="BG421">
        <v>-218</v>
      </c>
      <c r="BH421">
        <v>8221</v>
      </c>
      <c r="BI421">
        <v>9782</v>
      </c>
      <c r="BL421">
        <v>1804</v>
      </c>
      <c r="BM421">
        <v>320</v>
      </c>
      <c r="BT421">
        <v>1804</v>
      </c>
      <c r="BU421">
        <v>320</v>
      </c>
      <c r="BV421">
        <v>59</v>
      </c>
      <c r="BX421">
        <v>0</v>
      </c>
      <c r="CB421">
        <v>59</v>
      </c>
      <c r="CC421">
        <v>0</v>
      </c>
      <c r="CD421">
        <v>10084</v>
      </c>
      <c r="CE421">
        <v>10102</v>
      </c>
      <c r="CH421">
        <v>-1513</v>
      </c>
      <c r="CI421">
        <v>-218</v>
      </c>
      <c r="CN421">
        <v>260</v>
      </c>
      <c r="CP421">
        <v>308</v>
      </c>
      <c r="CR421">
        <v>-1561</v>
      </c>
      <c r="CS421">
        <v>-218</v>
      </c>
      <c r="CV421">
        <v>-1561</v>
      </c>
      <c r="CW421">
        <v>-218</v>
      </c>
      <c r="DB421">
        <v>-1561</v>
      </c>
      <c r="DC421">
        <v>-218</v>
      </c>
      <c r="DF421">
        <v>1513</v>
      </c>
      <c r="DG421">
        <v>218</v>
      </c>
      <c r="DH421">
        <v>-1513</v>
      </c>
      <c r="DI421">
        <v>-218</v>
      </c>
      <c r="DJ421">
        <v>0</v>
      </c>
      <c r="DL421">
        <v>0</v>
      </c>
      <c r="DM421">
        <v>10000</v>
      </c>
      <c r="DO421">
        <v>10000</v>
      </c>
      <c r="DR421">
        <v>10000</v>
      </c>
      <c r="DS421">
        <v>-218</v>
      </c>
      <c r="DT421">
        <v>9782</v>
      </c>
      <c r="DX421">
        <v>10000</v>
      </c>
      <c r="DY421">
        <v>-1779</v>
      </c>
      <c r="DZ421">
        <v>8221</v>
      </c>
      <c r="EA421">
        <v>-218</v>
      </c>
      <c r="EB421">
        <v>10000</v>
      </c>
      <c r="EC421">
        <v>9782</v>
      </c>
      <c r="EG421">
        <v>-218</v>
      </c>
      <c r="EH421">
        <v>10000</v>
      </c>
      <c r="EI421">
        <v>9782</v>
      </c>
      <c r="EJ421">
        <v>-218</v>
      </c>
      <c r="EK421">
        <v>0</v>
      </c>
      <c r="EL421">
        <v>-218</v>
      </c>
      <c r="EP421">
        <v>-218</v>
      </c>
      <c r="EQ421">
        <v>0</v>
      </c>
      <c r="ER421">
        <v>-218</v>
      </c>
      <c r="EY421">
        <v>8221</v>
      </c>
      <c r="EZ421">
        <v>9782</v>
      </c>
      <c r="FA421">
        <v>11144</v>
      </c>
      <c r="FB421">
        <v>320</v>
      </c>
      <c r="FG421">
        <v>59</v>
      </c>
      <c r="FI421">
        <v>9660</v>
      </c>
      <c r="FJ421">
        <v>218</v>
      </c>
      <c r="FK421">
        <v>1397</v>
      </c>
      <c r="FL421">
        <v>217</v>
      </c>
      <c r="FS421">
        <v>423</v>
      </c>
      <c r="FT421">
        <v>1</v>
      </c>
      <c r="FU421">
        <v>-1761</v>
      </c>
      <c r="FV421">
        <v>-218</v>
      </c>
      <c r="GA421">
        <v>260</v>
      </c>
      <c r="GC421">
        <v>9660</v>
      </c>
      <c r="GE421">
        <v>1484</v>
      </c>
      <c r="GF421">
        <v>320</v>
      </c>
      <c r="GG421">
        <v>-17</v>
      </c>
      <c r="GH421">
        <v>102</v>
      </c>
      <c r="GI421">
        <v>102</v>
      </c>
      <c r="GK421">
        <v>85</v>
      </c>
      <c r="GL421">
        <v>102</v>
      </c>
      <c r="GM421">
        <v>0</v>
      </c>
      <c r="GN421">
        <v>0</v>
      </c>
      <c r="GT421">
        <v>0</v>
      </c>
      <c r="GU421">
        <v>218</v>
      </c>
      <c r="GV421">
        <v>218</v>
      </c>
      <c r="GZ421">
        <v>0</v>
      </c>
      <c r="HA421">
        <v>1561</v>
      </c>
      <c r="HB421">
        <v>1561</v>
      </c>
      <c r="HH421">
        <v>6760</v>
      </c>
      <c r="HI421">
        <v>6500</v>
      </c>
      <c r="HK421">
        <v>11144</v>
      </c>
      <c r="HL421">
        <v>320</v>
      </c>
      <c r="HZ421">
        <v>218</v>
      </c>
      <c r="IA421">
        <v>218</v>
      </c>
      <c r="IP421">
        <v>1561</v>
      </c>
      <c r="IQ421">
        <v>1560</v>
      </c>
    </row>
    <row r="422" spans="1:358">
      <c r="A422" t="s">
        <v>15894</v>
      </c>
      <c r="B422">
        <v>7604381915</v>
      </c>
      <c r="C422" t="s">
        <v>3966</v>
      </c>
      <c r="D422" t="s">
        <v>15895</v>
      </c>
      <c r="E422">
        <v>12852947</v>
      </c>
      <c r="F422" t="s">
        <v>8970</v>
      </c>
      <c r="G422" t="s">
        <v>3936</v>
      </c>
      <c r="H422" t="s">
        <v>3931</v>
      </c>
      <c r="I422" t="s">
        <v>3932</v>
      </c>
      <c r="T422">
        <v>136</v>
      </c>
      <c r="AL422">
        <v>12347</v>
      </c>
      <c r="AP422">
        <v>633</v>
      </c>
      <c r="BH422">
        <v>12307</v>
      </c>
      <c r="BX422">
        <v>809</v>
      </c>
      <c r="CD422">
        <v>13116</v>
      </c>
      <c r="CE422">
        <v>0</v>
      </c>
      <c r="CN422">
        <v>12746</v>
      </c>
      <c r="CP422">
        <v>11820</v>
      </c>
      <c r="CT422">
        <v>196</v>
      </c>
      <c r="CV422">
        <v>1421</v>
      </c>
      <c r="CW422">
        <v>0</v>
      </c>
      <c r="DD422">
        <v>2927</v>
      </c>
      <c r="DF422">
        <v>2236</v>
      </c>
    </row>
    <row r="423" spans="1:358">
      <c r="A423" t="s">
        <v>15896</v>
      </c>
      <c r="B423">
        <v>2463123589</v>
      </c>
      <c r="C423" t="s">
        <v>15897</v>
      </c>
      <c r="D423" t="s">
        <v>15898</v>
      </c>
      <c r="E423">
        <v>18131601</v>
      </c>
      <c r="F423" t="s">
        <v>15899</v>
      </c>
      <c r="G423" t="s">
        <v>3960</v>
      </c>
      <c r="H423" t="s">
        <v>3931</v>
      </c>
      <c r="I423" t="s">
        <v>3932</v>
      </c>
      <c r="T423">
        <v>0</v>
      </c>
      <c r="U423">
        <v>12184</v>
      </c>
      <c r="AL423">
        <v>5587</v>
      </c>
      <c r="AM423">
        <v>410</v>
      </c>
      <c r="AP423">
        <v>3</v>
      </c>
      <c r="AQ423">
        <v>6</v>
      </c>
      <c r="BH423">
        <v>1952</v>
      </c>
      <c r="BI423">
        <v>3686</v>
      </c>
      <c r="BR423">
        <v>0</v>
      </c>
      <c r="BS423">
        <v>6421</v>
      </c>
      <c r="BV423">
        <v>1372</v>
      </c>
      <c r="BW423">
        <v>758</v>
      </c>
      <c r="BX423">
        <v>2266</v>
      </c>
      <c r="BY423">
        <v>1735</v>
      </c>
      <c r="CD423">
        <v>5590</v>
      </c>
      <c r="CE423">
        <v>12600</v>
      </c>
      <c r="CN423">
        <v>11416</v>
      </c>
      <c r="CO423">
        <v>79</v>
      </c>
      <c r="CP423">
        <v>262</v>
      </c>
      <c r="CQ423">
        <v>63</v>
      </c>
      <c r="CT423">
        <v>0</v>
      </c>
      <c r="CU423">
        <v>79</v>
      </c>
      <c r="CV423">
        <v>9555</v>
      </c>
      <c r="CW423">
        <v>-624</v>
      </c>
      <c r="DD423">
        <v>309</v>
      </c>
      <c r="DE423">
        <v>1608</v>
      </c>
      <c r="DF423">
        <v>1908</v>
      </c>
      <c r="DG423">
        <v>2169</v>
      </c>
    </row>
    <row r="424" spans="1:358">
      <c r="A424" t="s">
        <v>15900</v>
      </c>
      <c r="B424">
        <v>3328459231</v>
      </c>
      <c r="C424" t="s">
        <v>4094</v>
      </c>
      <c r="D424" t="s">
        <v>2920</v>
      </c>
      <c r="E424">
        <v>18787561</v>
      </c>
      <c r="F424" t="s">
        <v>4096</v>
      </c>
      <c r="G424" t="s">
        <v>3936</v>
      </c>
      <c r="H424" t="s">
        <v>3931</v>
      </c>
      <c r="I424" t="s">
        <v>3932</v>
      </c>
      <c r="AF424">
        <v>4900</v>
      </c>
      <c r="AG424">
        <v>4843</v>
      </c>
      <c r="AL424">
        <v>4149</v>
      </c>
      <c r="AN424">
        <v>7211</v>
      </c>
      <c r="AO424">
        <v>10690</v>
      </c>
      <c r="AP424">
        <v>238</v>
      </c>
      <c r="AQ424">
        <v>207</v>
      </c>
      <c r="AT424">
        <v>16498</v>
      </c>
      <c r="AU424">
        <v>15740</v>
      </c>
      <c r="AV424">
        <v>5040</v>
      </c>
      <c r="AW424">
        <v>5040</v>
      </c>
      <c r="BF424">
        <v>11307</v>
      </c>
      <c r="BG424">
        <v>10689</v>
      </c>
      <c r="BH424">
        <v>16347</v>
      </c>
      <c r="BI424">
        <v>15729</v>
      </c>
      <c r="BX424">
        <v>151</v>
      </c>
      <c r="BY424">
        <v>11</v>
      </c>
      <c r="CB424">
        <v>151</v>
      </c>
      <c r="CC424">
        <v>11</v>
      </c>
      <c r="CD424">
        <v>16498</v>
      </c>
      <c r="CE424">
        <v>15740</v>
      </c>
      <c r="CH424">
        <v>847</v>
      </c>
      <c r="CI424">
        <v>262</v>
      </c>
      <c r="CP424">
        <v>33</v>
      </c>
      <c r="CR424">
        <v>814</v>
      </c>
      <c r="CS424">
        <v>262</v>
      </c>
      <c r="CV424">
        <v>618</v>
      </c>
      <c r="CW424">
        <v>228</v>
      </c>
      <c r="DB424">
        <v>618</v>
      </c>
      <c r="DC424">
        <v>228</v>
      </c>
      <c r="DD424">
        <v>3453</v>
      </c>
      <c r="DE424">
        <v>3620</v>
      </c>
      <c r="DH424">
        <v>3453</v>
      </c>
      <c r="DI424">
        <v>3620</v>
      </c>
      <c r="GO424">
        <v>-196</v>
      </c>
      <c r="GP424">
        <v>-34</v>
      </c>
      <c r="IH424">
        <v>2606</v>
      </c>
      <c r="II424">
        <v>3358</v>
      </c>
    </row>
    <row r="425" spans="1:358">
      <c r="A425" t="s">
        <v>15901</v>
      </c>
      <c r="B425">
        <v>6658536641</v>
      </c>
      <c r="C425" t="s">
        <v>3988</v>
      </c>
      <c r="D425" t="s">
        <v>15902</v>
      </c>
      <c r="E425">
        <v>18586170</v>
      </c>
      <c r="F425" t="s">
        <v>4026</v>
      </c>
      <c r="G425" t="s">
        <v>3936</v>
      </c>
      <c r="H425" t="s">
        <v>3931</v>
      </c>
      <c r="I425" t="s">
        <v>3932</v>
      </c>
      <c r="T425">
        <v>0</v>
      </c>
      <c r="U425">
        <v>56</v>
      </c>
      <c r="X425">
        <v>10748</v>
      </c>
      <c r="AL425">
        <v>4</v>
      </c>
      <c r="AM425">
        <v>50902</v>
      </c>
      <c r="AP425">
        <v>443</v>
      </c>
      <c r="AQ425">
        <v>254</v>
      </c>
      <c r="BH425">
        <v>4011</v>
      </c>
      <c r="BI425">
        <v>48107</v>
      </c>
      <c r="BL425">
        <v>0</v>
      </c>
      <c r="BM425">
        <v>3105</v>
      </c>
      <c r="BX425">
        <v>7184</v>
      </c>
      <c r="CD425">
        <v>11195</v>
      </c>
      <c r="CE425">
        <v>51212</v>
      </c>
      <c r="CL425">
        <v>0</v>
      </c>
      <c r="CN425">
        <v>8239</v>
      </c>
      <c r="CO425">
        <v>15531</v>
      </c>
      <c r="CP425">
        <v>6</v>
      </c>
      <c r="CQ425">
        <v>1633</v>
      </c>
      <c r="CT425">
        <v>34</v>
      </c>
      <c r="CU425">
        <v>26</v>
      </c>
      <c r="CV425">
        <v>7161</v>
      </c>
      <c r="CW425">
        <v>13151</v>
      </c>
      <c r="DD425">
        <v>0</v>
      </c>
      <c r="DF425">
        <v>1038</v>
      </c>
      <c r="DG425">
        <v>721</v>
      </c>
    </row>
    <row r="426" spans="1:358">
      <c r="A426" t="s">
        <v>15903</v>
      </c>
      <c r="B426">
        <v>7734449219</v>
      </c>
      <c r="C426" t="s">
        <v>15904</v>
      </c>
      <c r="D426" t="s">
        <v>15905</v>
      </c>
      <c r="E426">
        <v>13232388</v>
      </c>
      <c r="F426" t="s">
        <v>8975</v>
      </c>
      <c r="G426" t="s">
        <v>3936</v>
      </c>
      <c r="H426" t="s">
        <v>3931</v>
      </c>
      <c r="I426" t="s">
        <v>3932</v>
      </c>
      <c r="T426">
        <v>17</v>
      </c>
      <c r="AL426">
        <v>236895</v>
      </c>
      <c r="AP426">
        <v>4630</v>
      </c>
      <c r="BH426">
        <v>14291</v>
      </c>
      <c r="BL426">
        <v>226395</v>
      </c>
      <c r="BV426">
        <v>15</v>
      </c>
      <c r="BX426">
        <v>841</v>
      </c>
      <c r="CD426">
        <v>241542</v>
      </c>
      <c r="CE426">
        <v>0</v>
      </c>
      <c r="CL426">
        <v>28</v>
      </c>
      <c r="CP426">
        <v>242</v>
      </c>
      <c r="CT426">
        <v>861</v>
      </c>
      <c r="CV426">
        <v>14287</v>
      </c>
      <c r="CW426">
        <v>0</v>
      </c>
      <c r="DD426">
        <v>32545</v>
      </c>
      <c r="DF426">
        <v>17127</v>
      </c>
    </row>
    <row r="427" spans="1:358">
      <c r="A427" t="s">
        <v>15906</v>
      </c>
      <c r="B427">
        <v>6670505449</v>
      </c>
      <c r="C427" t="s">
        <v>8430</v>
      </c>
      <c r="D427" t="s">
        <v>15907</v>
      </c>
      <c r="E427">
        <v>17597080</v>
      </c>
      <c r="F427" t="s">
        <v>8978</v>
      </c>
      <c r="G427" t="s">
        <v>3936</v>
      </c>
      <c r="H427" t="s">
        <v>3931</v>
      </c>
      <c r="I427" t="s">
        <v>3932</v>
      </c>
      <c r="L427">
        <v>76</v>
      </c>
      <c r="AD427">
        <v>76</v>
      </c>
      <c r="AE427">
        <v>0</v>
      </c>
      <c r="AN427">
        <v>4148</v>
      </c>
      <c r="AP427">
        <v>6233</v>
      </c>
      <c r="AQ427">
        <v>10000</v>
      </c>
      <c r="AT427">
        <v>10381</v>
      </c>
      <c r="AU427">
        <v>10000</v>
      </c>
      <c r="AV427">
        <v>10198</v>
      </c>
      <c r="AW427">
        <v>10000</v>
      </c>
      <c r="BH427">
        <v>10198</v>
      </c>
      <c r="BI427">
        <v>10000</v>
      </c>
      <c r="BV427">
        <v>180</v>
      </c>
      <c r="BX427">
        <v>79</v>
      </c>
      <c r="CB427">
        <v>259</v>
      </c>
      <c r="CC427">
        <v>0</v>
      </c>
      <c r="CD427">
        <v>10457</v>
      </c>
      <c r="CE427">
        <v>10000</v>
      </c>
      <c r="CH427">
        <v>182</v>
      </c>
      <c r="CN427">
        <v>247</v>
      </c>
      <c r="CP427">
        <v>-337</v>
      </c>
      <c r="CR427">
        <v>92</v>
      </c>
      <c r="CS427">
        <v>0</v>
      </c>
      <c r="CT427">
        <v>-14</v>
      </c>
      <c r="CV427">
        <v>78</v>
      </c>
      <c r="CW427">
        <v>0</v>
      </c>
      <c r="DB427">
        <v>78</v>
      </c>
      <c r="DC427">
        <v>0</v>
      </c>
      <c r="DD427">
        <v>1156</v>
      </c>
      <c r="DF427">
        <v>-974</v>
      </c>
      <c r="DH427">
        <v>182</v>
      </c>
    </row>
    <row r="428" spans="1:358">
      <c r="A428" t="s">
        <v>15908</v>
      </c>
      <c r="B428">
        <v>7104085442</v>
      </c>
      <c r="C428" t="s">
        <v>8980</v>
      </c>
      <c r="D428" t="s">
        <v>15909</v>
      </c>
      <c r="E428">
        <v>17513177</v>
      </c>
      <c r="F428" t="s">
        <v>8981</v>
      </c>
      <c r="G428" t="s">
        <v>3936</v>
      </c>
      <c r="H428" t="s">
        <v>3931</v>
      </c>
      <c r="I428" t="s">
        <v>3932</v>
      </c>
      <c r="T428">
        <v>52</v>
      </c>
      <c r="U428">
        <v>65</v>
      </c>
      <c r="AF428">
        <v>43</v>
      </c>
      <c r="AG428">
        <v>43</v>
      </c>
      <c r="AL428">
        <v>9526</v>
      </c>
      <c r="AM428">
        <v>7246</v>
      </c>
      <c r="AP428">
        <v>631</v>
      </c>
      <c r="AQ428">
        <v>2807</v>
      </c>
      <c r="BH428">
        <v>10175</v>
      </c>
      <c r="BI428">
        <v>10157</v>
      </c>
      <c r="BX428">
        <v>77</v>
      </c>
      <c r="BY428">
        <v>5</v>
      </c>
      <c r="CD428">
        <v>10252</v>
      </c>
      <c r="CE428">
        <v>10161</v>
      </c>
      <c r="CN428">
        <v>732</v>
      </c>
      <c r="CO428">
        <v>1652</v>
      </c>
      <c r="CP428">
        <v>470</v>
      </c>
      <c r="CQ428">
        <v>1593</v>
      </c>
      <c r="CT428">
        <v>37</v>
      </c>
      <c r="CU428">
        <v>8</v>
      </c>
      <c r="CV428">
        <v>19</v>
      </c>
      <c r="CW428">
        <v>-344</v>
      </c>
      <c r="DD428">
        <v>502</v>
      </c>
      <c r="DF428">
        <v>708</v>
      </c>
      <c r="DG428">
        <v>395</v>
      </c>
    </row>
    <row r="429" spans="1:358">
      <c r="A429" t="s">
        <v>15910</v>
      </c>
      <c r="B429">
        <v>3123478956</v>
      </c>
      <c r="C429" t="s">
        <v>4124</v>
      </c>
      <c r="D429" t="s">
        <v>15911</v>
      </c>
      <c r="E429">
        <v>17625867</v>
      </c>
      <c r="F429" t="s">
        <v>8984</v>
      </c>
      <c r="G429" t="s">
        <v>3936</v>
      </c>
      <c r="H429" t="s">
        <v>3931</v>
      </c>
      <c r="I429" t="s">
        <v>3932</v>
      </c>
      <c r="T429">
        <v>86</v>
      </c>
      <c r="U429">
        <v>43</v>
      </c>
      <c r="AD429">
        <v>86</v>
      </c>
      <c r="AE429">
        <v>43</v>
      </c>
      <c r="AF429">
        <v>0</v>
      </c>
      <c r="AG429">
        <v>57</v>
      </c>
      <c r="AL429">
        <v>40</v>
      </c>
      <c r="AM429">
        <v>130</v>
      </c>
      <c r="AN429">
        <v>0</v>
      </c>
      <c r="AO429">
        <v>9000</v>
      </c>
      <c r="AP429">
        <v>9737</v>
      </c>
      <c r="AQ429">
        <v>474</v>
      </c>
      <c r="AR429">
        <v>312</v>
      </c>
      <c r="AS429">
        <v>297</v>
      </c>
      <c r="AT429">
        <v>10089</v>
      </c>
      <c r="AU429">
        <v>9958</v>
      </c>
      <c r="AV429">
        <v>10000</v>
      </c>
      <c r="AW429">
        <v>10000</v>
      </c>
      <c r="BB429">
        <v>100</v>
      </c>
      <c r="BC429">
        <v>100</v>
      </c>
      <c r="BF429">
        <v>66</v>
      </c>
      <c r="BG429">
        <v>-99</v>
      </c>
      <c r="BH429">
        <v>10166</v>
      </c>
      <c r="BI429">
        <v>10001</v>
      </c>
      <c r="BX429">
        <v>9</v>
      </c>
      <c r="CB429">
        <v>9</v>
      </c>
      <c r="CC429">
        <v>0</v>
      </c>
      <c r="CD429">
        <v>10175</v>
      </c>
      <c r="CE429">
        <v>10001</v>
      </c>
      <c r="CF429">
        <v>353</v>
      </c>
      <c r="CH429">
        <v>-353</v>
      </c>
      <c r="CI429">
        <v>-120</v>
      </c>
      <c r="CJ429">
        <v>669</v>
      </c>
      <c r="CK429">
        <v>82</v>
      </c>
      <c r="CP429">
        <v>106</v>
      </c>
      <c r="CQ429">
        <v>61</v>
      </c>
      <c r="CR429">
        <v>210</v>
      </c>
      <c r="CS429">
        <v>-99</v>
      </c>
      <c r="CV429">
        <v>165</v>
      </c>
      <c r="CW429">
        <v>-99</v>
      </c>
      <c r="DB429">
        <v>165</v>
      </c>
      <c r="DC429">
        <v>-99</v>
      </c>
      <c r="DF429">
        <v>0</v>
      </c>
      <c r="DG429">
        <v>120</v>
      </c>
      <c r="DH429">
        <v>0</v>
      </c>
      <c r="DI429">
        <v>-120</v>
      </c>
      <c r="DJ429">
        <v>0</v>
      </c>
      <c r="DL429">
        <v>0</v>
      </c>
      <c r="DM429">
        <v>10000</v>
      </c>
      <c r="DO429">
        <v>10000</v>
      </c>
      <c r="DP429">
        <v>165</v>
      </c>
      <c r="DQ429">
        <v>165</v>
      </c>
      <c r="DR429">
        <v>10000</v>
      </c>
      <c r="DS429">
        <v>-99</v>
      </c>
      <c r="DT429">
        <v>10001</v>
      </c>
      <c r="DU429">
        <v>0</v>
      </c>
      <c r="DV429">
        <v>165</v>
      </c>
      <c r="DW429">
        <v>165</v>
      </c>
      <c r="DX429">
        <v>10000</v>
      </c>
      <c r="DY429">
        <v>66</v>
      </c>
      <c r="DZ429">
        <v>10166</v>
      </c>
      <c r="EY429">
        <v>10166</v>
      </c>
      <c r="EZ429">
        <v>10001</v>
      </c>
      <c r="FA429">
        <v>0</v>
      </c>
      <c r="FB429">
        <v>10100</v>
      </c>
      <c r="FG429">
        <v>404</v>
      </c>
      <c r="FI429">
        <v>0</v>
      </c>
      <c r="FJ429">
        <v>9000</v>
      </c>
      <c r="FK429">
        <v>352</v>
      </c>
      <c r="FL429">
        <v>626</v>
      </c>
      <c r="FS429">
        <v>100</v>
      </c>
      <c r="FU429">
        <v>-84</v>
      </c>
      <c r="FV429">
        <v>-626</v>
      </c>
      <c r="GA429">
        <v>9347</v>
      </c>
      <c r="GB429">
        <v>-9000</v>
      </c>
      <c r="GE429">
        <v>0</v>
      </c>
      <c r="GF429">
        <v>10100</v>
      </c>
      <c r="GG429">
        <v>9263</v>
      </c>
      <c r="GH429">
        <v>474</v>
      </c>
      <c r="GI429">
        <v>474</v>
      </c>
      <c r="GK429">
        <v>9737</v>
      </c>
      <c r="GL429">
        <v>474</v>
      </c>
      <c r="GO429">
        <v>-45</v>
      </c>
      <c r="GT429">
        <v>0</v>
      </c>
      <c r="GU429">
        <v>99</v>
      </c>
      <c r="GV429">
        <v>99</v>
      </c>
      <c r="HH429">
        <v>9000</v>
      </c>
      <c r="HI429">
        <v>0</v>
      </c>
      <c r="HJ429">
        <v>9000</v>
      </c>
      <c r="HT429">
        <v>100</v>
      </c>
      <c r="HU429">
        <v>100</v>
      </c>
      <c r="HV429">
        <v>347</v>
      </c>
      <c r="HZ429">
        <v>99</v>
      </c>
      <c r="IA429">
        <v>99</v>
      </c>
      <c r="KJ429">
        <v>0</v>
      </c>
      <c r="KX429">
        <v>100</v>
      </c>
      <c r="LB429">
        <v>10100</v>
      </c>
    </row>
    <row r="430" spans="1:358">
      <c r="A430" t="s">
        <v>15912</v>
      </c>
      <c r="B430">
        <v>7726461766</v>
      </c>
      <c r="C430" t="s">
        <v>8309</v>
      </c>
      <c r="D430" t="s">
        <v>2962</v>
      </c>
      <c r="E430">
        <v>19092865</v>
      </c>
      <c r="F430" t="s">
        <v>8986</v>
      </c>
      <c r="G430" t="s">
        <v>3978</v>
      </c>
      <c r="H430" t="s">
        <v>3931</v>
      </c>
      <c r="I430" t="s">
        <v>3932</v>
      </c>
      <c r="T430">
        <v>127</v>
      </c>
      <c r="AD430">
        <v>127</v>
      </c>
      <c r="AE430">
        <v>0</v>
      </c>
      <c r="AL430">
        <v>1977</v>
      </c>
      <c r="AM430">
        <v>267</v>
      </c>
      <c r="AN430">
        <v>13722</v>
      </c>
      <c r="AO430">
        <v>9346</v>
      </c>
      <c r="AP430">
        <v>253</v>
      </c>
      <c r="AQ430">
        <v>3165</v>
      </c>
      <c r="AR430">
        <v>0</v>
      </c>
      <c r="AS430">
        <v>236</v>
      </c>
      <c r="AT430">
        <v>15952</v>
      </c>
      <c r="AU430">
        <v>13014</v>
      </c>
      <c r="AV430">
        <v>50</v>
      </c>
      <c r="AW430">
        <v>50</v>
      </c>
      <c r="BB430">
        <v>2682</v>
      </c>
      <c r="BF430">
        <v>10454</v>
      </c>
      <c r="BG430">
        <v>8457</v>
      </c>
      <c r="BH430">
        <v>13186</v>
      </c>
      <c r="BI430">
        <v>8507</v>
      </c>
      <c r="BL430">
        <v>535</v>
      </c>
      <c r="BT430">
        <v>535</v>
      </c>
      <c r="BU430">
        <v>0</v>
      </c>
      <c r="BV430">
        <v>503</v>
      </c>
      <c r="BW430">
        <v>2632</v>
      </c>
      <c r="BX430">
        <v>1855</v>
      </c>
      <c r="BY430">
        <v>1875</v>
      </c>
      <c r="CB430">
        <v>2358</v>
      </c>
      <c r="CC430">
        <v>4507</v>
      </c>
      <c r="CD430">
        <v>16079</v>
      </c>
      <c r="CE430">
        <v>13014</v>
      </c>
      <c r="CJ430">
        <v>233</v>
      </c>
      <c r="CK430">
        <v>1425</v>
      </c>
      <c r="CL430">
        <v>71</v>
      </c>
      <c r="CN430">
        <v>8150</v>
      </c>
      <c r="CO430">
        <v>10884</v>
      </c>
      <c r="CP430">
        <v>5121</v>
      </c>
      <c r="CQ430">
        <v>5297</v>
      </c>
      <c r="CR430">
        <v>3191</v>
      </c>
      <c r="CS430">
        <v>7012</v>
      </c>
      <c r="CT430">
        <v>-295</v>
      </c>
      <c r="CU430">
        <v>-1402</v>
      </c>
      <c r="CV430">
        <v>2896</v>
      </c>
      <c r="CW430">
        <v>5610</v>
      </c>
      <c r="DB430">
        <v>2896</v>
      </c>
      <c r="DC430">
        <v>5610</v>
      </c>
      <c r="DJ430">
        <v>50</v>
      </c>
      <c r="DK430">
        <v>3559</v>
      </c>
      <c r="DL430">
        <v>3609</v>
      </c>
      <c r="DM430">
        <v>0</v>
      </c>
      <c r="DN430">
        <v>4898</v>
      </c>
      <c r="DO430">
        <v>4898</v>
      </c>
      <c r="DP430">
        <v>1997</v>
      </c>
      <c r="DQ430">
        <v>1997</v>
      </c>
      <c r="DR430">
        <v>50</v>
      </c>
      <c r="DS430">
        <v>8457</v>
      </c>
      <c r="DT430">
        <v>8507</v>
      </c>
      <c r="DU430">
        <v>0</v>
      </c>
      <c r="DV430">
        <v>1997</v>
      </c>
      <c r="DW430">
        <v>4679</v>
      </c>
      <c r="DX430">
        <v>50</v>
      </c>
      <c r="DY430">
        <v>10454</v>
      </c>
      <c r="DZ430">
        <v>13186</v>
      </c>
      <c r="FA430">
        <v>2830</v>
      </c>
      <c r="FB430">
        <v>14541</v>
      </c>
      <c r="FC430">
        <v>0</v>
      </c>
      <c r="FE430">
        <v>0</v>
      </c>
      <c r="FG430">
        <v>500</v>
      </c>
      <c r="FH430">
        <v>13541</v>
      </c>
      <c r="FI430">
        <v>2230</v>
      </c>
      <c r="FJ430">
        <v>2704</v>
      </c>
      <c r="FK430">
        <v>2229</v>
      </c>
      <c r="FL430">
        <v>6294</v>
      </c>
      <c r="FM430">
        <v>1690</v>
      </c>
      <c r="FN430">
        <v>2823</v>
      </c>
      <c r="FO430">
        <v>69</v>
      </c>
      <c r="FQ430">
        <v>821</v>
      </c>
      <c r="FR430">
        <v>1557</v>
      </c>
      <c r="FS430">
        <v>1430</v>
      </c>
      <c r="FT430">
        <v>2704</v>
      </c>
      <c r="FU430">
        <v>-6962</v>
      </c>
      <c r="FV430">
        <v>-10662</v>
      </c>
      <c r="GA430">
        <v>3443</v>
      </c>
      <c r="GB430">
        <v>-2704</v>
      </c>
      <c r="GE430">
        <v>600</v>
      </c>
      <c r="GF430">
        <v>14541</v>
      </c>
      <c r="GG430">
        <v>-2919</v>
      </c>
      <c r="GH430">
        <v>1175</v>
      </c>
      <c r="GI430">
        <v>3165</v>
      </c>
      <c r="GJ430">
        <v>1990</v>
      </c>
      <c r="GK430">
        <v>246</v>
      </c>
      <c r="GL430">
        <v>3165</v>
      </c>
      <c r="HF430">
        <v>0</v>
      </c>
      <c r="HH430">
        <v>8355</v>
      </c>
      <c r="HI430">
        <v>4900</v>
      </c>
      <c r="HK430">
        <v>1030</v>
      </c>
      <c r="HL430">
        <v>1000</v>
      </c>
      <c r="HM430">
        <v>800</v>
      </c>
      <c r="HU430">
        <v>2682</v>
      </c>
      <c r="JO430">
        <v>0</v>
      </c>
      <c r="JP430">
        <v>2682</v>
      </c>
      <c r="KJ430">
        <v>1300</v>
      </c>
      <c r="KT430">
        <v>2682</v>
      </c>
      <c r="MT430">
        <v>2682</v>
      </c>
    </row>
    <row r="431" spans="1:358">
      <c r="A431" t="s">
        <v>15913</v>
      </c>
      <c r="B431">
        <v>7713743435</v>
      </c>
      <c r="C431" t="s">
        <v>8848</v>
      </c>
      <c r="D431" t="s">
        <v>15914</v>
      </c>
      <c r="E431">
        <v>17904317</v>
      </c>
      <c r="F431" t="s">
        <v>8988</v>
      </c>
      <c r="G431" t="s">
        <v>3936</v>
      </c>
      <c r="H431" t="s">
        <v>3931</v>
      </c>
      <c r="I431" t="s">
        <v>3932</v>
      </c>
      <c r="AL431">
        <v>21505</v>
      </c>
      <c r="AM431">
        <v>14904</v>
      </c>
      <c r="AP431">
        <v>4789</v>
      </c>
      <c r="AQ431">
        <v>11152</v>
      </c>
      <c r="BH431">
        <v>17519</v>
      </c>
      <c r="BI431">
        <v>13100</v>
      </c>
      <c r="BX431">
        <v>8775</v>
      </c>
      <c r="BY431">
        <v>12956</v>
      </c>
      <c r="CD431">
        <v>26294</v>
      </c>
      <c r="CE431">
        <v>26056</v>
      </c>
      <c r="CN431">
        <v>16336</v>
      </c>
      <c r="CO431">
        <v>3706</v>
      </c>
      <c r="CP431">
        <v>6486</v>
      </c>
      <c r="CQ431">
        <v>380</v>
      </c>
      <c r="CT431">
        <v>1105</v>
      </c>
      <c r="CU431">
        <v>547</v>
      </c>
      <c r="CV431">
        <v>4419</v>
      </c>
      <c r="CW431">
        <v>2191</v>
      </c>
      <c r="DF431">
        <v>4326</v>
      </c>
      <c r="DG431">
        <v>588</v>
      </c>
    </row>
    <row r="432" spans="1:358">
      <c r="A432" t="s">
        <v>4032</v>
      </c>
      <c r="B432">
        <v>9725071502</v>
      </c>
      <c r="C432" t="s">
        <v>4033</v>
      </c>
      <c r="D432" t="s">
        <v>15915</v>
      </c>
      <c r="E432">
        <v>17287157</v>
      </c>
      <c r="F432" t="s">
        <v>4034</v>
      </c>
      <c r="G432" t="s">
        <v>3936</v>
      </c>
      <c r="H432" t="s">
        <v>3931</v>
      </c>
      <c r="I432" t="s">
        <v>3932</v>
      </c>
      <c r="AF432">
        <v>74</v>
      </c>
      <c r="AL432">
        <v>197</v>
      </c>
      <c r="AN432">
        <v>17500</v>
      </c>
      <c r="AP432">
        <v>27</v>
      </c>
      <c r="AR432">
        <v>208</v>
      </c>
      <c r="AT432">
        <v>18005</v>
      </c>
      <c r="AU432">
        <v>0</v>
      </c>
      <c r="AV432">
        <v>3500</v>
      </c>
      <c r="AZ432">
        <v>9265</v>
      </c>
      <c r="BF432">
        <v>-178</v>
      </c>
      <c r="BH432">
        <v>12587</v>
      </c>
      <c r="BI432">
        <v>0</v>
      </c>
      <c r="BL432">
        <v>5130</v>
      </c>
      <c r="BT432">
        <v>5130</v>
      </c>
      <c r="BU432">
        <v>0</v>
      </c>
      <c r="BX432">
        <v>287</v>
      </c>
      <c r="CB432">
        <v>287</v>
      </c>
      <c r="CC432">
        <v>0</v>
      </c>
      <c r="CD432">
        <v>18005</v>
      </c>
      <c r="CE432">
        <v>0</v>
      </c>
      <c r="CH432">
        <v>105</v>
      </c>
      <c r="CP432">
        <v>27</v>
      </c>
      <c r="CR432">
        <v>78</v>
      </c>
      <c r="CS432">
        <v>0</v>
      </c>
      <c r="CT432">
        <v>-14</v>
      </c>
      <c r="CV432">
        <v>64</v>
      </c>
      <c r="CW432">
        <v>0</v>
      </c>
      <c r="CX432">
        <v>14</v>
      </c>
      <c r="DB432">
        <v>9329</v>
      </c>
      <c r="DD432">
        <v>241</v>
      </c>
      <c r="DF432">
        <v>136</v>
      </c>
      <c r="DH432">
        <v>105</v>
      </c>
      <c r="DJ432">
        <v>0</v>
      </c>
      <c r="DL432">
        <v>0</v>
      </c>
      <c r="DP432">
        <v>64</v>
      </c>
      <c r="DQ432">
        <v>64</v>
      </c>
      <c r="DR432">
        <v>0</v>
      </c>
      <c r="DT432">
        <v>0</v>
      </c>
      <c r="DU432">
        <v>3500</v>
      </c>
      <c r="DW432">
        <v>12765</v>
      </c>
      <c r="DX432">
        <v>3500</v>
      </c>
      <c r="DY432">
        <v>-178</v>
      </c>
      <c r="DZ432">
        <v>12587</v>
      </c>
      <c r="EY432">
        <v>12587</v>
      </c>
      <c r="EZ432">
        <v>0</v>
      </c>
      <c r="GG432">
        <v>0</v>
      </c>
      <c r="GI432">
        <v>0</v>
      </c>
      <c r="GK432">
        <v>0</v>
      </c>
      <c r="GM432">
        <v>0</v>
      </c>
      <c r="GN432">
        <v>0</v>
      </c>
      <c r="GZ432">
        <v>0</v>
      </c>
      <c r="HA432">
        <v>178</v>
      </c>
      <c r="HB432">
        <v>178</v>
      </c>
      <c r="HU432">
        <v>9265</v>
      </c>
      <c r="IK432">
        <v>9265</v>
      </c>
      <c r="IP432">
        <v>178</v>
      </c>
      <c r="IQ432">
        <v>178</v>
      </c>
      <c r="IT432">
        <v>9265</v>
      </c>
      <c r="JQ432">
        <v>3500</v>
      </c>
      <c r="KT432">
        <v>9265</v>
      </c>
      <c r="LM432">
        <v>9265</v>
      </c>
    </row>
    <row r="433" spans="1:315">
      <c r="A433" t="s">
        <v>15916</v>
      </c>
      <c r="B433">
        <v>9102196550</v>
      </c>
      <c r="C433" t="s">
        <v>8147</v>
      </c>
      <c r="D433" t="s">
        <v>1567</v>
      </c>
      <c r="E433">
        <v>18879861</v>
      </c>
      <c r="F433" t="s">
        <v>8990</v>
      </c>
      <c r="G433" t="s">
        <v>3936</v>
      </c>
      <c r="H433" t="s">
        <v>3931</v>
      </c>
      <c r="I433" t="s">
        <v>3932</v>
      </c>
      <c r="T433">
        <v>20</v>
      </c>
      <c r="U433">
        <v>47</v>
      </c>
      <c r="AD433">
        <v>20</v>
      </c>
      <c r="AE433">
        <v>47</v>
      </c>
      <c r="AL433">
        <v>11286</v>
      </c>
      <c r="AM433">
        <v>10891</v>
      </c>
      <c r="AN433">
        <v>17650</v>
      </c>
      <c r="AP433">
        <v>240</v>
      </c>
      <c r="AQ433">
        <v>10132</v>
      </c>
      <c r="AR433">
        <v>61</v>
      </c>
      <c r="AS433">
        <v>56</v>
      </c>
      <c r="AT433">
        <v>29237</v>
      </c>
      <c r="AU433">
        <v>21079</v>
      </c>
      <c r="AV433">
        <v>10010</v>
      </c>
      <c r="AW433">
        <v>10010</v>
      </c>
      <c r="BF433">
        <v>19094</v>
      </c>
      <c r="BG433">
        <v>9495</v>
      </c>
      <c r="BH433">
        <v>29104</v>
      </c>
      <c r="BI433">
        <v>19505</v>
      </c>
      <c r="BV433">
        <v>142</v>
      </c>
      <c r="BW433">
        <v>1317</v>
      </c>
      <c r="BX433">
        <v>11</v>
      </c>
      <c r="BY433">
        <v>304</v>
      </c>
      <c r="CB433">
        <v>153</v>
      </c>
      <c r="CC433">
        <v>1621</v>
      </c>
      <c r="CD433">
        <v>29257</v>
      </c>
      <c r="CE433">
        <v>21126</v>
      </c>
      <c r="CF433">
        <v>583</v>
      </c>
      <c r="CG433">
        <v>363</v>
      </c>
      <c r="CH433">
        <v>-533</v>
      </c>
      <c r="CI433">
        <v>-363</v>
      </c>
      <c r="CJ433">
        <v>1280</v>
      </c>
      <c r="CL433">
        <v>19</v>
      </c>
      <c r="CM433">
        <v>78</v>
      </c>
      <c r="CN433">
        <v>9110</v>
      </c>
      <c r="CP433">
        <v>238</v>
      </c>
      <c r="CQ433">
        <v>129</v>
      </c>
      <c r="CR433">
        <v>9600</v>
      </c>
      <c r="CS433">
        <v>-570</v>
      </c>
      <c r="CV433">
        <v>9599</v>
      </c>
      <c r="CW433">
        <v>-570</v>
      </c>
      <c r="DB433">
        <v>9599</v>
      </c>
      <c r="DC433">
        <v>-570</v>
      </c>
      <c r="DD433">
        <v>50</v>
      </c>
      <c r="DH433">
        <v>50</v>
      </c>
      <c r="GO433">
        <v>-1</v>
      </c>
    </row>
    <row r="434" spans="1:315">
      <c r="A434" t="s">
        <v>15917</v>
      </c>
      <c r="B434">
        <v>7430028307</v>
      </c>
      <c r="C434" t="s">
        <v>8992</v>
      </c>
      <c r="D434" t="s">
        <v>15918</v>
      </c>
      <c r="E434">
        <v>19152152</v>
      </c>
      <c r="F434" t="s">
        <v>8993</v>
      </c>
      <c r="G434" t="s">
        <v>3936</v>
      </c>
      <c r="H434" t="s">
        <v>3931</v>
      </c>
      <c r="I434" t="s">
        <v>3932</v>
      </c>
      <c r="T434">
        <v>5068</v>
      </c>
      <c r="U434">
        <v>5068</v>
      </c>
      <c r="AD434">
        <v>5068</v>
      </c>
      <c r="AE434">
        <v>5068</v>
      </c>
      <c r="AL434">
        <v>4562</v>
      </c>
      <c r="AM434">
        <v>2370</v>
      </c>
      <c r="AN434">
        <v>28428</v>
      </c>
      <c r="AO434">
        <v>24399</v>
      </c>
      <c r="AP434">
        <v>215</v>
      </c>
      <c r="AQ434">
        <v>13</v>
      </c>
      <c r="AT434">
        <v>33205</v>
      </c>
      <c r="AU434">
        <v>26782</v>
      </c>
      <c r="AV434">
        <v>16913</v>
      </c>
      <c r="AW434">
        <v>16913</v>
      </c>
      <c r="BF434">
        <v>20509</v>
      </c>
      <c r="BG434">
        <v>14404</v>
      </c>
      <c r="BH434">
        <v>37422</v>
      </c>
      <c r="BI434">
        <v>31317</v>
      </c>
      <c r="BL434">
        <v>0</v>
      </c>
      <c r="BM434">
        <v>292</v>
      </c>
      <c r="BT434">
        <v>0</v>
      </c>
      <c r="BU434">
        <v>292</v>
      </c>
      <c r="BV434">
        <v>695</v>
      </c>
      <c r="BX434">
        <v>156</v>
      </c>
      <c r="BY434">
        <v>241</v>
      </c>
      <c r="CB434">
        <v>851</v>
      </c>
      <c r="CC434">
        <v>241</v>
      </c>
      <c r="CD434">
        <v>38273</v>
      </c>
      <c r="CE434">
        <v>31850</v>
      </c>
      <c r="CF434">
        <v>4711</v>
      </c>
      <c r="CG434">
        <v>3891</v>
      </c>
      <c r="CH434">
        <v>-4711</v>
      </c>
      <c r="CI434">
        <v>-3891</v>
      </c>
      <c r="CN434">
        <v>11312</v>
      </c>
      <c r="CO434">
        <v>15423</v>
      </c>
      <c r="CP434">
        <v>496</v>
      </c>
      <c r="CQ434">
        <v>509</v>
      </c>
      <c r="CR434">
        <v>6105</v>
      </c>
      <c r="CS434">
        <v>11023</v>
      </c>
      <c r="CV434">
        <v>6105</v>
      </c>
      <c r="CW434">
        <v>10519</v>
      </c>
      <c r="DB434">
        <v>6105</v>
      </c>
      <c r="DC434">
        <v>10519</v>
      </c>
      <c r="GO434">
        <v>0</v>
      </c>
      <c r="GP434">
        <v>-504</v>
      </c>
    </row>
    <row r="435" spans="1:315">
      <c r="A435" t="s">
        <v>15919</v>
      </c>
      <c r="B435">
        <v>7726478287</v>
      </c>
      <c r="C435" t="s">
        <v>8309</v>
      </c>
      <c r="D435" t="s">
        <v>15805</v>
      </c>
      <c r="E435">
        <v>17541652</v>
      </c>
      <c r="F435" t="s">
        <v>8996</v>
      </c>
      <c r="G435" t="s">
        <v>3936</v>
      </c>
      <c r="H435" t="s">
        <v>3931</v>
      </c>
      <c r="I435" t="s">
        <v>3932</v>
      </c>
      <c r="AF435">
        <v>40</v>
      </c>
      <c r="AL435">
        <v>14442</v>
      </c>
      <c r="AM435">
        <v>14452</v>
      </c>
      <c r="AN435">
        <v>1850</v>
      </c>
      <c r="AP435">
        <v>22</v>
      </c>
      <c r="AR435">
        <v>59</v>
      </c>
      <c r="AT435">
        <v>16413</v>
      </c>
      <c r="AU435">
        <v>14452</v>
      </c>
      <c r="AV435">
        <v>10</v>
      </c>
      <c r="AW435">
        <v>10</v>
      </c>
      <c r="BB435">
        <v>14442</v>
      </c>
      <c r="BC435">
        <v>14442</v>
      </c>
      <c r="BF435">
        <v>1961</v>
      </c>
      <c r="BH435">
        <v>16413</v>
      </c>
      <c r="BI435">
        <v>14452</v>
      </c>
      <c r="CD435">
        <v>16413</v>
      </c>
      <c r="CE435">
        <v>14452</v>
      </c>
      <c r="CH435">
        <v>2349</v>
      </c>
      <c r="CP435">
        <v>147</v>
      </c>
      <c r="CR435">
        <v>2202</v>
      </c>
      <c r="CS435">
        <v>0</v>
      </c>
      <c r="CT435">
        <v>-141</v>
      </c>
      <c r="CV435">
        <v>1961</v>
      </c>
      <c r="CW435">
        <v>0</v>
      </c>
      <c r="DB435">
        <v>1961</v>
      </c>
      <c r="DD435">
        <v>2349</v>
      </c>
      <c r="DH435">
        <v>2349</v>
      </c>
      <c r="DJ435">
        <v>0</v>
      </c>
      <c r="DL435">
        <v>0</v>
      </c>
      <c r="DM435">
        <v>10</v>
      </c>
      <c r="DO435">
        <v>14452</v>
      </c>
      <c r="DP435">
        <v>1961</v>
      </c>
      <c r="DQ435">
        <v>1961</v>
      </c>
      <c r="DR435">
        <v>10</v>
      </c>
      <c r="DT435">
        <v>14452</v>
      </c>
      <c r="DU435">
        <v>0</v>
      </c>
      <c r="DV435">
        <v>1961</v>
      </c>
      <c r="DW435">
        <v>1961</v>
      </c>
      <c r="DX435">
        <v>10</v>
      </c>
      <c r="DY435">
        <v>1961</v>
      </c>
      <c r="DZ435">
        <v>16413</v>
      </c>
      <c r="EA435">
        <v>0</v>
      </c>
      <c r="EB435">
        <v>14452</v>
      </c>
      <c r="EC435">
        <v>14452</v>
      </c>
      <c r="EG435">
        <v>0</v>
      </c>
      <c r="EH435">
        <v>14452</v>
      </c>
      <c r="EI435">
        <v>14452</v>
      </c>
      <c r="EY435">
        <v>16413</v>
      </c>
      <c r="EZ435">
        <v>14452</v>
      </c>
      <c r="FA435">
        <v>2349</v>
      </c>
      <c r="FG435">
        <v>2349</v>
      </c>
      <c r="FI435">
        <v>2327</v>
      </c>
      <c r="FS435">
        <v>2327</v>
      </c>
      <c r="FU435">
        <v>22</v>
      </c>
      <c r="GG435">
        <v>22</v>
      </c>
      <c r="GI435">
        <v>0</v>
      </c>
      <c r="GK435">
        <v>22</v>
      </c>
      <c r="GM435">
        <v>0</v>
      </c>
      <c r="GN435">
        <v>0</v>
      </c>
      <c r="GO435">
        <v>-100</v>
      </c>
      <c r="HT435">
        <v>14442</v>
      </c>
      <c r="HU435">
        <v>14442</v>
      </c>
      <c r="LC435">
        <v>14442</v>
      </c>
    </row>
    <row r="436" spans="1:315">
      <c r="A436" t="s">
        <v>15920</v>
      </c>
      <c r="B436">
        <v>6678089423</v>
      </c>
      <c r="C436" t="s">
        <v>4207</v>
      </c>
      <c r="D436" t="s">
        <v>15921</v>
      </c>
      <c r="E436">
        <v>18443225</v>
      </c>
      <c r="F436" t="s">
        <v>8998</v>
      </c>
      <c r="G436" t="s">
        <v>3936</v>
      </c>
      <c r="H436" t="s">
        <v>3931</v>
      </c>
      <c r="I436" t="s">
        <v>3932</v>
      </c>
      <c r="AF436">
        <v>2814</v>
      </c>
      <c r="AG436">
        <v>1611</v>
      </c>
      <c r="AL436">
        <v>2874</v>
      </c>
      <c r="AM436">
        <v>6063</v>
      </c>
      <c r="AN436">
        <v>44020</v>
      </c>
      <c r="AO436">
        <v>52054</v>
      </c>
      <c r="AP436">
        <v>184</v>
      </c>
      <c r="AQ436">
        <v>10027</v>
      </c>
      <c r="AR436">
        <v>51</v>
      </c>
      <c r="AS436">
        <v>4</v>
      </c>
      <c r="AT436">
        <v>49943</v>
      </c>
      <c r="AU436">
        <v>69759</v>
      </c>
      <c r="AV436">
        <v>10</v>
      </c>
      <c r="AW436">
        <v>10</v>
      </c>
      <c r="BF436">
        <v>15932</v>
      </c>
      <c r="BG436">
        <v>24498</v>
      </c>
      <c r="BH436">
        <v>15942</v>
      </c>
      <c r="BI436">
        <v>24508</v>
      </c>
      <c r="BL436">
        <v>34000</v>
      </c>
      <c r="BM436">
        <v>20000</v>
      </c>
      <c r="BT436">
        <v>34000</v>
      </c>
      <c r="BU436">
        <v>20000</v>
      </c>
      <c r="BV436">
        <v>0</v>
      </c>
      <c r="BW436">
        <v>31</v>
      </c>
      <c r="BX436">
        <v>1</v>
      </c>
      <c r="BY436">
        <v>25220</v>
      </c>
      <c r="CB436">
        <v>1</v>
      </c>
      <c r="CC436">
        <v>25251</v>
      </c>
      <c r="CD436">
        <v>49943</v>
      </c>
      <c r="CE436">
        <v>69759</v>
      </c>
      <c r="CH436">
        <v>-6804</v>
      </c>
      <c r="CI436">
        <v>3638</v>
      </c>
      <c r="CJ436">
        <v>14936</v>
      </c>
      <c r="CK436">
        <v>15843</v>
      </c>
      <c r="CL436">
        <v>4200</v>
      </c>
      <c r="CM436">
        <v>218</v>
      </c>
      <c r="CN436">
        <v>2253</v>
      </c>
      <c r="CO436">
        <v>8362</v>
      </c>
      <c r="CP436">
        <v>14321</v>
      </c>
      <c r="CQ436">
        <v>4221</v>
      </c>
      <c r="CR436">
        <v>-8136</v>
      </c>
      <c r="CS436">
        <v>23404</v>
      </c>
      <c r="CT436">
        <v>-430</v>
      </c>
      <c r="CU436">
        <v>-1902</v>
      </c>
      <c r="CV436">
        <v>-8566</v>
      </c>
      <c r="CW436">
        <v>21502</v>
      </c>
      <c r="DB436">
        <v>-8566</v>
      </c>
      <c r="DC436">
        <v>21502</v>
      </c>
      <c r="DD436">
        <v>622</v>
      </c>
      <c r="DE436">
        <v>4338</v>
      </c>
      <c r="DF436">
        <v>7426</v>
      </c>
      <c r="DG436">
        <v>700</v>
      </c>
      <c r="DH436">
        <v>-6804</v>
      </c>
      <c r="DI436">
        <v>3638</v>
      </c>
    </row>
    <row r="437" spans="1:315">
      <c r="A437" t="s">
        <v>15922</v>
      </c>
      <c r="B437">
        <v>573013480</v>
      </c>
      <c r="C437" t="s">
        <v>9000</v>
      </c>
      <c r="D437" t="s">
        <v>15923</v>
      </c>
      <c r="E437">
        <v>17283641</v>
      </c>
      <c r="F437" t="s">
        <v>9001</v>
      </c>
      <c r="G437" t="s">
        <v>3936</v>
      </c>
      <c r="H437" t="s">
        <v>3931</v>
      </c>
      <c r="I437" t="s">
        <v>3932</v>
      </c>
      <c r="T437">
        <v>10856</v>
      </c>
      <c r="U437">
        <v>10856</v>
      </c>
      <c r="AD437">
        <v>10856</v>
      </c>
      <c r="AE437">
        <v>10856</v>
      </c>
      <c r="AF437">
        <v>60</v>
      </c>
      <c r="AL437">
        <v>272</v>
      </c>
      <c r="AM437">
        <v>488</v>
      </c>
      <c r="AN437">
        <v>623</v>
      </c>
      <c r="AP437">
        <v>695</v>
      </c>
      <c r="AQ437">
        <v>20</v>
      </c>
      <c r="AT437">
        <v>1650</v>
      </c>
      <c r="AU437">
        <v>508</v>
      </c>
      <c r="AV437">
        <v>11356</v>
      </c>
      <c r="AW437">
        <v>11356</v>
      </c>
      <c r="BF437">
        <v>-284</v>
      </c>
      <c r="BG437">
        <v>-12</v>
      </c>
      <c r="BH437">
        <v>11072</v>
      </c>
      <c r="BI437">
        <v>11344</v>
      </c>
      <c r="BL437">
        <v>1223</v>
      </c>
      <c r="BM437">
        <v>20</v>
      </c>
      <c r="BT437">
        <v>1223</v>
      </c>
      <c r="BU437">
        <v>20</v>
      </c>
      <c r="BX437">
        <v>212</v>
      </c>
      <c r="CB437">
        <v>212</v>
      </c>
      <c r="CC437">
        <v>0</v>
      </c>
      <c r="CD437">
        <v>12506</v>
      </c>
      <c r="CE437">
        <v>11364</v>
      </c>
      <c r="CH437">
        <v>-240</v>
      </c>
      <c r="CP437">
        <v>21</v>
      </c>
      <c r="CQ437">
        <v>6</v>
      </c>
      <c r="CR437">
        <v>-261</v>
      </c>
      <c r="CS437">
        <v>-6</v>
      </c>
      <c r="CV437">
        <v>-261</v>
      </c>
      <c r="CW437">
        <v>-6</v>
      </c>
      <c r="DB437">
        <v>-261</v>
      </c>
      <c r="DC437">
        <v>-6</v>
      </c>
      <c r="DD437">
        <v>83</v>
      </c>
      <c r="DF437">
        <v>323</v>
      </c>
      <c r="DH437">
        <v>-240</v>
      </c>
      <c r="DJ437">
        <v>11356</v>
      </c>
      <c r="DL437">
        <v>11356</v>
      </c>
      <c r="DR437">
        <v>11356</v>
      </c>
      <c r="DS437">
        <v>-12</v>
      </c>
      <c r="DT437">
        <v>11344</v>
      </c>
      <c r="DX437">
        <v>11356</v>
      </c>
      <c r="DY437">
        <v>-284</v>
      </c>
      <c r="DZ437">
        <v>11072</v>
      </c>
      <c r="EA437">
        <v>-6</v>
      </c>
      <c r="EB437">
        <v>-6</v>
      </c>
      <c r="EC437">
        <v>11344</v>
      </c>
      <c r="EG437">
        <v>-6</v>
      </c>
      <c r="EH437">
        <v>-6</v>
      </c>
      <c r="EI437">
        <v>11344</v>
      </c>
      <c r="EJ437">
        <v>-6</v>
      </c>
      <c r="EK437">
        <v>-6</v>
      </c>
      <c r="EL437">
        <v>-12</v>
      </c>
      <c r="EP437">
        <v>-6</v>
      </c>
      <c r="EQ437">
        <v>-6</v>
      </c>
      <c r="ER437">
        <v>-12</v>
      </c>
      <c r="EY437">
        <v>11072</v>
      </c>
      <c r="EZ437">
        <v>11344</v>
      </c>
      <c r="GG437">
        <v>0</v>
      </c>
      <c r="GI437">
        <v>0</v>
      </c>
      <c r="GK437">
        <v>0</v>
      </c>
      <c r="GM437">
        <v>0</v>
      </c>
      <c r="GN437">
        <v>0</v>
      </c>
      <c r="GT437">
        <v>0</v>
      </c>
      <c r="GU437">
        <v>12</v>
      </c>
      <c r="GV437">
        <v>12</v>
      </c>
      <c r="GZ437">
        <v>0</v>
      </c>
      <c r="HA437">
        <v>272</v>
      </c>
      <c r="HB437">
        <v>272</v>
      </c>
      <c r="HZ437">
        <v>6</v>
      </c>
      <c r="IA437">
        <v>6</v>
      </c>
      <c r="IL437">
        <v>11</v>
      </c>
      <c r="IM437">
        <v>11</v>
      </c>
      <c r="IP437">
        <v>261</v>
      </c>
      <c r="IQ437">
        <v>261</v>
      </c>
      <c r="JM437">
        <v>6</v>
      </c>
      <c r="JN437">
        <v>6</v>
      </c>
    </row>
    <row r="438" spans="1:315">
      <c r="A438" t="s">
        <v>15924</v>
      </c>
      <c r="B438">
        <v>9709079818</v>
      </c>
      <c r="C438" t="s">
        <v>4090</v>
      </c>
      <c r="D438" t="s">
        <v>15925</v>
      </c>
      <c r="E438">
        <v>18385941</v>
      </c>
      <c r="F438" t="s">
        <v>15926</v>
      </c>
      <c r="G438" t="s">
        <v>3936</v>
      </c>
      <c r="H438" t="s">
        <v>3931</v>
      </c>
      <c r="I438" t="s">
        <v>3932</v>
      </c>
      <c r="AL438">
        <v>80550</v>
      </c>
      <c r="AP438">
        <v>149102</v>
      </c>
      <c r="BH438">
        <v>-27815</v>
      </c>
      <c r="BL438">
        <v>249201</v>
      </c>
      <c r="BV438">
        <v>1103</v>
      </c>
      <c r="BX438">
        <v>7163</v>
      </c>
      <c r="CD438">
        <v>229652</v>
      </c>
      <c r="CE438">
        <v>0</v>
      </c>
      <c r="CL438">
        <v>48870</v>
      </c>
      <c r="CN438">
        <v>8912</v>
      </c>
      <c r="CP438">
        <v>801</v>
      </c>
      <c r="CT438">
        <v>291</v>
      </c>
      <c r="CV438">
        <v>-37816</v>
      </c>
      <c r="CW438">
        <v>0</v>
      </c>
      <c r="DD438">
        <v>15401</v>
      </c>
      <c r="DF438">
        <v>12167</v>
      </c>
    </row>
    <row r="439" spans="1:315">
      <c r="A439" t="s">
        <v>15927</v>
      </c>
      <c r="B439">
        <v>4205405157</v>
      </c>
      <c r="C439" t="s">
        <v>8598</v>
      </c>
      <c r="D439" t="s">
        <v>15928</v>
      </c>
      <c r="E439">
        <v>18607981</v>
      </c>
      <c r="F439" t="s">
        <v>9006</v>
      </c>
      <c r="G439" t="s">
        <v>3936</v>
      </c>
      <c r="H439" t="s">
        <v>3931</v>
      </c>
      <c r="I439" t="s">
        <v>3932</v>
      </c>
      <c r="AL439">
        <v>10963</v>
      </c>
      <c r="AP439">
        <v>11493</v>
      </c>
      <c r="BH439">
        <v>11316</v>
      </c>
      <c r="BL439">
        <v>1544</v>
      </c>
      <c r="BX439">
        <v>9596</v>
      </c>
      <c r="CD439">
        <v>22456</v>
      </c>
      <c r="CE439">
        <v>0</v>
      </c>
      <c r="CN439">
        <v>11500</v>
      </c>
      <c r="CP439">
        <v>13</v>
      </c>
      <c r="CT439">
        <v>48</v>
      </c>
      <c r="CV439">
        <v>11306</v>
      </c>
      <c r="CW439">
        <v>0</v>
      </c>
      <c r="DD439">
        <v>1605</v>
      </c>
      <c r="DF439">
        <v>1738</v>
      </c>
    </row>
    <row r="440" spans="1:315">
      <c r="A440" t="s">
        <v>15929</v>
      </c>
      <c r="B440">
        <v>5837082086</v>
      </c>
      <c r="C440" t="s">
        <v>4101</v>
      </c>
      <c r="D440" t="s">
        <v>15930</v>
      </c>
      <c r="E440">
        <v>18245096</v>
      </c>
      <c r="G440" t="s">
        <v>3936</v>
      </c>
      <c r="H440" t="s">
        <v>3931</v>
      </c>
      <c r="I440" t="s">
        <v>3932</v>
      </c>
      <c r="AF440">
        <v>20</v>
      </c>
      <c r="AL440">
        <v>10065</v>
      </c>
      <c r="BH440">
        <v>10085</v>
      </c>
      <c r="CD440">
        <v>10085</v>
      </c>
      <c r="CE440">
        <v>0</v>
      </c>
      <c r="CP440">
        <v>101</v>
      </c>
      <c r="CV440">
        <v>-188</v>
      </c>
      <c r="CW440">
        <v>0</v>
      </c>
      <c r="DF440">
        <v>87</v>
      </c>
    </row>
    <row r="441" spans="1:315">
      <c r="A441" t="s">
        <v>15931</v>
      </c>
      <c r="B441">
        <v>274970586</v>
      </c>
      <c r="C441" t="s">
        <v>3954</v>
      </c>
      <c r="D441" t="s">
        <v>3032</v>
      </c>
      <c r="E441">
        <v>18332164</v>
      </c>
      <c r="G441" t="s">
        <v>3936</v>
      </c>
      <c r="H441" t="s">
        <v>3931</v>
      </c>
      <c r="I441" t="s">
        <v>3932</v>
      </c>
      <c r="AL441">
        <v>62682</v>
      </c>
      <c r="AP441">
        <v>211</v>
      </c>
      <c r="BH441">
        <v>55621</v>
      </c>
      <c r="BL441">
        <v>531</v>
      </c>
      <c r="BR441">
        <v>35</v>
      </c>
      <c r="BX441">
        <v>6706</v>
      </c>
      <c r="CD441">
        <v>62893</v>
      </c>
      <c r="CE441">
        <v>0</v>
      </c>
      <c r="CN441">
        <v>58233</v>
      </c>
      <c r="CP441">
        <v>1808</v>
      </c>
      <c r="CT441">
        <v>110</v>
      </c>
      <c r="CV441">
        <v>55611</v>
      </c>
      <c r="CW441">
        <v>0</v>
      </c>
      <c r="DF441">
        <v>704</v>
      </c>
    </row>
    <row r="442" spans="1:315">
      <c r="A442" t="s">
        <v>15932</v>
      </c>
      <c r="B442">
        <v>7810944190</v>
      </c>
      <c r="C442" t="s">
        <v>3995</v>
      </c>
      <c r="D442" t="s">
        <v>15933</v>
      </c>
      <c r="E442">
        <v>17066078</v>
      </c>
      <c r="F442" t="s">
        <v>9010</v>
      </c>
      <c r="G442" t="s">
        <v>3936</v>
      </c>
      <c r="H442" t="s">
        <v>3931</v>
      </c>
      <c r="I442" t="s">
        <v>3932</v>
      </c>
      <c r="T442">
        <v>151</v>
      </c>
      <c r="AD442">
        <v>151</v>
      </c>
      <c r="AE442">
        <v>0</v>
      </c>
      <c r="AL442">
        <v>57</v>
      </c>
      <c r="AN442">
        <v>1879</v>
      </c>
      <c r="AP442">
        <v>6027</v>
      </c>
      <c r="AR442">
        <v>91</v>
      </c>
      <c r="AT442">
        <v>8054</v>
      </c>
      <c r="AU442">
        <v>0</v>
      </c>
      <c r="AV442">
        <v>10000</v>
      </c>
      <c r="BF442">
        <v>-1800</v>
      </c>
      <c r="BH442">
        <v>8200</v>
      </c>
      <c r="BI442">
        <v>0</v>
      </c>
      <c r="BX442">
        <v>5</v>
      </c>
      <c r="CB442">
        <v>5</v>
      </c>
      <c r="CC442">
        <v>0</v>
      </c>
      <c r="CD442">
        <v>8205</v>
      </c>
      <c r="CE442">
        <v>0</v>
      </c>
      <c r="CH442">
        <v>-2380</v>
      </c>
      <c r="CN442">
        <v>1017</v>
      </c>
      <c r="CP442">
        <v>434</v>
      </c>
      <c r="CR442">
        <v>-1797</v>
      </c>
      <c r="CS442">
        <v>0</v>
      </c>
      <c r="CT442">
        <v>-3</v>
      </c>
      <c r="CV442">
        <v>-1800</v>
      </c>
      <c r="CW442">
        <v>0</v>
      </c>
      <c r="DB442">
        <v>-1800</v>
      </c>
      <c r="DF442">
        <v>2380</v>
      </c>
      <c r="DH442">
        <v>-2380</v>
      </c>
    </row>
    <row r="443" spans="1:315">
      <c r="A443" t="s">
        <v>15934</v>
      </c>
      <c r="B443">
        <v>5837081420</v>
      </c>
      <c r="C443" t="s">
        <v>9012</v>
      </c>
      <c r="D443" t="s">
        <v>15935</v>
      </c>
      <c r="E443">
        <v>18208697</v>
      </c>
      <c r="F443" t="s">
        <v>9013</v>
      </c>
      <c r="G443" t="s">
        <v>3936</v>
      </c>
      <c r="H443" t="s">
        <v>3931</v>
      </c>
      <c r="I443" t="s">
        <v>3932</v>
      </c>
      <c r="AL443">
        <v>100915</v>
      </c>
      <c r="AN443">
        <v>0</v>
      </c>
      <c r="AO443">
        <v>63</v>
      </c>
      <c r="AP443">
        <v>514</v>
      </c>
      <c r="AQ443">
        <v>147</v>
      </c>
      <c r="AT443">
        <v>101429</v>
      </c>
      <c r="AU443">
        <v>210</v>
      </c>
      <c r="AV443">
        <v>15</v>
      </c>
      <c r="AW443">
        <v>15</v>
      </c>
      <c r="BF443">
        <v>94766</v>
      </c>
      <c r="BG443">
        <v>195</v>
      </c>
      <c r="BH443">
        <v>94781</v>
      </c>
      <c r="BI443">
        <v>210</v>
      </c>
      <c r="BL443">
        <v>3726</v>
      </c>
      <c r="BT443">
        <v>3726</v>
      </c>
      <c r="BU443">
        <v>0</v>
      </c>
      <c r="BX443">
        <v>2922</v>
      </c>
      <c r="CB443">
        <v>2922</v>
      </c>
      <c r="CC443">
        <v>0</v>
      </c>
      <c r="CD443">
        <v>101429</v>
      </c>
      <c r="CE443">
        <v>210</v>
      </c>
      <c r="CF443">
        <v>0</v>
      </c>
      <c r="CG443">
        <v>4</v>
      </c>
      <c r="CH443">
        <v>-221</v>
      </c>
      <c r="CI443">
        <v>-4</v>
      </c>
      <c r="CN443">
        <v>973</v>
      </c>
      <c r="CO443">
        <v>200</v>
      </c>
      <c r="CP443">
        <v>265</v>
      </c>
      <c r="CQ443">
        <v>63</v>
      </c>
      <c r="CR443">
        <v>487</v>
      </c>
      <c r="CS443">
        <v>133</v>
      </c>
      <c r="CT443">
        <v>-10</v>
      </c>
      <c r="CV443">
        <v>477</v>
      </c>
      <c r="CW443">
        <v>133</v>
      </c>
      <c r="DB443">
        <v>477</v>
      </c>
      <c r="DC443">
        <v>133</v>
      </c>
      <c r="IH443">
        <v>221</v>
      </c>
    </row>
    <row r="444" spans="1:315">
      <c r="A444" t="s">
        <v>15936</v>
      </c>
      <c r="B444">
        <v>2310197022</v>
      </c>
      <c r="C444" t="s">
        <v>8524</v>
      </c>
      <c r="D444" t="s">
        <v>15937</v>
      </c>
      <c r="E444">
        <v>17660102</v>
      </c>
      <c r="F444" t="s">
        <v>9016</v>
      </c>
      <c r="G444" t="s">
        <v>3936</v>
      </c>
      <c r="H444" t="s">
        <v>3931</v>
      </c>
      <c r="I444" t="s">
        <v>3932</v>
      </c>
      <c r="AL444">
        <v>58683</v>
      </c>
      <c r="AM444">
        <v>19366</v>
      </c>
      <c r="AP444">
        <v>287</v>
      </c>
      <c r="AQ444">
        <v>52</v>
      </c>
      <c r="BH444">
        <v>23578</v>
      </c>
      <c r="BI444">
        <v>19291</v>
      </c>
      <c r="BX444">
        <v>35392</v>
      </c>
      <c r="BY444">
        <v>127</v>
      </c>
      <c r="CD444">
        <v>58970</v>
      </c>
      <c r="CE444">
        <v>19418</v>
      </c>
      <c r="CN444">
        <v>7081</v>
      </c>
      <c r="CO444">
        <v>5155</v>
      </c>
      <c r="CP444">
        <v>259</v>
      </c>
      <c r="CQ444">
        <v>155796</v>
      </c>
      <c r="CT444">
        <v>271</v>
      </c>
      <c r="CU444">
        <v>177</v>
      </c>
      <c r="CV444">
        <v>4288</v>
      </c>
      <c r="CW444">
        <v>-159645</v>
      </c>
      <c r="DD444">
        <v>0</v>
      </c>
      <c r="DE444">
        <v>8</v>
      </c>
      <c r="DF444">
        <v>2263</v>
      </c>
      <c r="DG444">
        <v>8835</v>
      </c>
    </row>
    <row r="445" spans="1:315">
      <c r="A445" t="s">
        <v>15938</v>
      </c>
      <c r="B445">
        <v>7751201553</v>
      </c>
      <c r="C445" t="s">
        <v>4188</v>
      </c>
      <c r="D445" t="s">
        <v>15939</v>
      </c>
      <c r="E445">
        <v>18622110</v>
      </c>
      <c r="F445" t="s">
        <v>9019</v>
      </c>
      <c r="G445" t="s">
        <v>3936</v>
      </c>
      <c r="H445" t="s">
        <v>3931</v>
      </c>
      <c r="I445" t="s">
        <v>3932</v>
      </c>
      <c r="AF445">
        <v>100</v>
      </c>
      <c r="AL445">
        <v>414</v>
      </c>
      <c r="AM445">
        <v>1000</v>
      </c>
      <c r="AP445">
        <v>9945</v>
      </c>
      <c r="AQ445">
        <v>7</v>
      </c>
      <c r="AT445">
        <v>10459</v>
      </c>
      <c r="AU445">
        <v>1007</v>
      </c>
      <c r="AV445">
        <v>1000</v>
      </c>
      <c r="AW445">
        <v>1000</v>
      </c>
      <c r="BB445">
        <v>9500</v>
      </c>
      <c r="BF445">
        <v>-41</v>
      </c>
      <c r="BG445">
        <v>7</v>
      </c>
      <c r="BH445">
        <v>10459</v>
      </c>
      <c r="BI445">
        <v>1007</v>
      </c>
      <c r="CD445">
        <v>10459</v>
      </c>
      <c r="CE445">
        <v>1007</v>
      </c>
      <c r="CH445">
        <v>-37</v>
      </c>
      <c r="CI445">
        <v>12</v>
      </c>
      <c r="CP445">
        <v>12</v>
      </c>
      <c r="CQ445">
        <v>3</v>
      </c>
      <c r="CR445">
        <v>-49</v>
      </c>
      <c r="CS445">
        <v>9</v>
      </c>
      <c r="CT445">
        <v>0</v>
      </c>
      <c r="CU445">
        <v>-1</v>
      </c>
      <c r="CV445">
        <v>-49</v>
      </c>
      <c r="CW445">
        <v>8</v>
      </c>
      <c r="DB445">
        <v>-49</v>
      </c>
      <c r="DC445">
        <v>8</v>
      </c>
      <c r="DD445">
        <v>0</v>
      </c>
      <c r="DE445">
        <v>12</v>
      </c>
      <c r="DF445">
        <v>37</v>
      </c>
      <c r="DH445">
        <v>-37</v>
      </c>
      <c r="DI445">
        <v>12</v>
      </c>
      <c r="DJ445">
        <v>0</v>
      </c>
      <c r="DL445">
        <v>0</v>
      </c>
      <c r="DM445">
        <v>1000</v>
      </c>
      <c r="DN445">
        <v>7</v>
      </c>
      <c r="DO445">
        <v>1007</v>
      </c>
      <c r="DP445">
        <v>7</v>
      </c>
      <c r="DQ445">
        <v>7</v>
      </c>
      <c r="DR445">
        <v>1000</v>
      </c>
      <c r="DS445">
        <v>7</v>
      </c>
      <c r="DT445">
        <v>1007</v>
      </c>
      <c r="DX445">
        <v>1000</v>
      </c>
      <c r="DY445">
        <v>-42</v>
      </c>
      <c r="DZ445">
        <v>10458</v>
      </c>
      <c r="EA445">
        <v>7</v>
      </c>
      <c r="EB445">
        <v>1000</v>
      </c>
      <c r="EC445">
        <v>1007</v>
      </c>
      <c r="EG445">
        <v>7</v>
      </c>
      <c r="EH445">
        <v>1000</v>
      </c>
      <c r="EI445">
        <v>1007</v>
      </c>
      <c r="EJ445">
        <v>7</v>
      </c>
      <c r="EK445">
        <v>0</v>
      </c>
      <c r="EL445">
        <v>7</v>
      </c>
      <c r="EP445">
        <v>7</v>
      </c>
      <c r="EQ445">
        <v>0</v>
      </c>
      <c r="ER445">
        <v>7</v>
      </c>
      <c r="EY445">
        <v>10459</v>
      </c>
      <c r="EZ445">
        <v>1007</v>
      </c>
      <c r="GG445">
        <v>0</v>
      </c>
      <c r="GI445">
        <v>0</v>
      </c>
      <c r="GK445">
        <v>0</v>
      </c>
      <c r="GM445">
        <v>0</v>
      </c>
      <c r="GN445">
        <v>0</v>
      </c>
      <c r="GZ445">
        <v>0</v>
      </c>
      <c r="HA445">
        <v>49</v>
      </c>
      <c r="HB445">
        <v>49</v>
      </c>
      <c r="HU445">
        <v>9500</v>
      </c>
      <c r="IP445">
        <v>49</v>
      </c>
      <c r="IQ445">
        <v>49</v>
      </c>
      <c r="JB445">
        <v>1000</v>
      </c>
      <c r="KZ445">
        <v>9500</v>
      </c>
    </row>
    <row r="446" spans="1:315">
      <c r="A446" t="s">
        <v>15940</v>
      </c>
      <c r="B446">
        <v>7743165125</v>
      </c>
      <c r="C446" t="s">
        <v>9021</v>
      </c>
      <c r="D446" t="s">
        <v>15941</v>
      </c>
      <c r="E446">
        <v>18663557</v>
      </c>
      <c r="F446" t="s">
        <v>9022</v>
      </c>
      <c r="G446" t="s">
        <v>8413</v>
      </c>
      <c r="H446" t="s">
        <v>4019</v>
      </c>
      <c r="I446" t="s">
        <v>3932</v>
      </c>
      <c r="T446">
        <v>0</v>
      </c>
      <c r="AL446">
        <v>73892</v>
      </c>
      <c r="AM446">
        <v>8499</v>
      </c>
      <c r="AP446">
        <v>1317</v>
      </c>
      <c r="AQ446">
        <v>26284</v>
      </c>
      <c r="BH446">
        <v>16295</v>
      </c>
      <c r="BI446">
        <v>11153</v>
      </c>
      <c r="BR446">
        <v>175</v>
      </c>
      <c r="BV446">
        <v>41540</v>
      </c>
      <c r="BW446">
        <v>11729</v>
      </c>
      <c r="BX446">
        <v>17199</v>
      </c>
      <c r="BY446">
        <v>11901</v>
      </c>
      <c r="CD446">
        <v>75209</v>
      </c>
      <c r="CE446">
        <v>34783</v>
      </c>
      <c r="CL446">
        <v>2350</v>
      </c>
      <c r="CM446">
        <v>440</v>
      </c>
      <c r="CN446">
        <v>4096</v>
      </c>
      <c r="CO446">
        <v>21927</v>
      </c>
      <c r="CP446">
        <v>2424</v>
      </c>
      <c r="CQ446">
        <v>25561</v>
      </c>
      <c r="CT446">
        <v>1300</v>
      </c>
      <c r="CU446">
        <v>2108</v>
      </c>
      <c r="CV446">
        <v>5142</v>
      </c>
      <c r="CW446">
        <v>5976</v>
      </c>
      <c r="DD446">
        <v>51067</v>
      </c>
      <c r="DE446">
        <v>64065</v>
      </c>
      <c r="DF446">
        <v>43947</v>
      </c>
      <c r="DG446">
        <v>51907</v>
      </c>
    </row>
    <row r="447" spans="1:315">
      <c r="A447" t="s">
        <v>15942</v>
      </c>
      <c r="B447">
        <v>9727003956</v>
      </c>
      <c r="C447" t="s">
        <v>3943</v>
      </c>
      <c r="D447" t="s">
        <v>15943</v>
      </c>
      <c r="E447">
        <v>17822839</v>
      </c>
      <c r="F447" t="s">
        <v>9024</v>
      </c>
      <c r="G447" t="s">
        <v>3936</v>
      </c>
      <c r="H447" t="s">
        <v>3931</v>
      </c>
      <c r="I447" t="s">
        <v>3932</v>
      </c>
      <c r="AL447">
        <v>5539</v>
      </c>
      <c r="AP447">
        <v>1253</v>
      </c>
      <c r="BH447">
        <v>6718</v>
      </c>
      <c r="BX447">
        <v>75</v>
      </c>
      <c r="CD447">
        <v>6793</v>
      </c>
      <c r="CE447">
        <v>0</v>
      </c>
      <c r="CN447">
        <v>14</v>
      </c>
      <c r="CP447">
        <v>5553</v>
      </c>
      <c r="CT447">
        <v>80</v>
      </c>
      <c r="CV447">
        <v>-3542</v>
      </c>
      <c r="CW447">
        <v>0</v>
      </c>
      <c r="DD447">
        <v>2497</v>
      </c>
      <c r="DF447">
        <v>420</v>
      </c>
    </row>
    <row r="448" spans="1:315">
      <c r="A448" t="s">
        <v>15944</v>
      </c>
      <c r="B448">
        <v>2130233698</v>
      </c>
      <c r="C448" t="s">
        <v>3999</v>
      </c>
      <c r="D448" t="s">
        <v>15945</v>
      </c>
      <c r="E448">
        <v>17781079</v>
      </c>
      <c r="F448" t="s">
        <v>9026</v>
      </c>
      <c r="G448" t="s">
        <v>3936</v>
      </c>
      <c r="H448" t="s">
        <v>3931</v>
      </c>
      <c r="I448" t="s">
        <v>3932</v>
      </c>
      <c r="T448">
        <v>64</v>
      </c>
      <c r="AD448">
        <v>64</v>
      </c>
      <c r="AE448">
        <v>0</v>
      </c>
      <c r="AF448">
        <v>1</v>
      </c>
      <c r="AL448">
        <v>25538</v>
      </c>
      <c r="AN448">
        <v>10379</v>
      </c>
      <c r="AP448">
        <v>7</v>
      </c>
      <c r="AR448">
        <v>116</v>
      </c>
      <c r="AT448">
        <v>36041</v>
      </c>
      <c r="AU448">
        <v>0</v>
      </c>
      <c r="AV448">
        <v>10</v>
      </c>
      <c r="BF448">
        <v>25420</v>
      </c>
      <c r="BH448">
        <v>25430</v>
      </c>
      <c r="BI448">
        <v>0</v>
      </c>
      <c r="BV448">
        <v>10669</v>
      </c>
      <c r="BX448">
        <v>6</v>
      </c>
      <c r="CB448">
        <v>10675</v>
      </c>
      <c r="CC448">
        <v>0</v>
      </c>
      <c r="CD448">
        <v>36105</v>
      </c>
      <c r="CE448">
        <v>0</v>
      </c>
      <c r="CH448">
        <v>19</v>
      </c>
      <c r="CN448">
        <v>25511</v>
      </c>
      <c r="CP448">
        <v>4</v>
      </c>
      <c r="CR448">
        <v>25526</v>
      </c>
      <c r="CS448">
        <v>0</v>
      </c>
      <c r="CT448">
        <v>-5</v>
      </c>
      <c r="CV448">
        <v>25421</v>
      </c>
      <c r="CW448">
        <v>0</v>
      </c>
      <c r="DB448">
        <v>25421</v>
      </c>
      <c r="DD448">
        <v>89</v>
      </c>
      <c r="DF448">
        <v>70</v>
      </c>
      <c r="DH448">
        <v>19</v>
      </c>
      <c r="GO448">
        <v>-100</v>
      </c>
    </row>
    <row r="449" spans="1:242">
      <c r="A449" t="s">
        <v>9027</v>
      </c>
      <c r="B449">
        <v>9725016460</v>
      </c>
      <c r="C449" t="s">
        <v>8274</v>
      </c>
      <c r="D449" t="s">
        <v>15946</v>
      </c>
      <c r="E449">
        <v>17818518</v>
      </c>
      <c r="F449" t="s">
        <v>9028</v>
      </c>
      <c r="G449" t="s">
        <v>3978</v>
      </c>
      <c r="H449" t="s">
        <v>3931</v>
      </c>
      <c r="I449" t="s">
        <v>3932</v>
      </c>
      <c r="AL449">
        <v>7552</v>
      </c>
      <c r="AM449">
        <v>756</v>
      </c>
      <c r="AP449">
        <v>3104</v>
      </c>
      <c r="AQ449">
        <v>4686</v>
      </c>
      <c r="BH449">
        <v>8563</v>
      </c>
      <c r="BI449">
        <v>5246</v>
      </c>
      <c r="BX449">
        <v>2093</v>
      </c>
      <c r="BY449">
        <v>196</v>
      </c>
      <c r="CD449">
        <v>10656</v>
      </c>
      <c r="CE449">
        <v>5442</v>
      </c>
      <c r="CN449">
        <v>57</v>
      </c>
      <c r="CO449">
        <v>57</v>
      </c>
      <c r="CP449">
        <v>618</v>
      </c>
      <c r="CQ449">
        <v>37</v>
      </c>
      <c r="CT449">
        <v>1496</v>
      </c>
      <c r="CU449">
        <v>369</v>
      </c>
      <c r="CV449">
        <v>24590</v>
      </c>
      <c r="CW449">
        <v>5197</v>
      </c>
      <c r="DD449">
        <v>43971</v>
      </c>
      <c r="DE449">
        <v>7344</v>
      </c>
      <c r="DF449">
        <v>17324</v>
      </c>
      <c r="DG449">
        <v>1798</v>
      </c>
    </row>
    <row r="450" spans="1:242">
      <c r="A450" t="s">
        <v>9029</v>
      </c>
      <c r="B450">
        <v>9715208490</v>
      </c>
      <c r="C450" t="s">
        <v>4098</v>
      </c>
      <c r="D450" t="s">
        <v>15947</v>
      </c>
      <c r="E450">
        <v>18181013</v>
      </c>
      <c r="F450" t="s">
        <v>9030</v>
      </c>
      <c r="G450" t="s">
        <v>3936</v>
      </c>
      <c r="H450" t="s">
        <v>3931</v>
      </c>
      <c r="I450" t="s">
        <v>3932</v>
      </c>
      <c r="AF450">
        <v>1194</v>
      </c>
      <c r="AG450">
        <v>1168</v>
      </c>
      <c r="AL450">
        <v>681298</v>
      </c>
      <c r="AM450">
        <v>683322</v>
      </c>
      <c r="AP450">
        <v>18679</v>
      </c>
      <c r="AQ450">
        <v>20559</v>
      </c>
      <c r="BH450">
        <v>595</v>
      </c>
      <c r="BI450">
        <v>523</v>
      </c>
      <c r="BX450">
        <v>700576</v>
      </c>
      <c r="BY450">
        <v>704527</v>
      </c>
      <c r="CD450">
        <v>701171</v>
      </c>
      <c r="CE450">
        <v>705050</v>
      </c>
      <c r="CN450">
        <v>30556</v>
      </c>
      <c r="CO450">
        <v>55962</v>
      </c>
      <c r="CP450">
        <v>1117</v>
      </c>
      <c r="CQ450">
        <v>19316</v>
      </c>
      <c r="CT450">
        <v>18</v>
      </c>
      <c r="CU450">
        <v>50</v>
      </c>
      <c r="CV450">
        <v>56</v>
      </c>
      <c r="CW450">
        <v>141</v>
      </c>
      <c r="DF450">
        <v>29365</v>
      </c>
      <c r="DG450">
        <v>36455</v>
      </c>
    </row>
    <row r="451" spans="1:242">
      <c r="A451" t="s">
        <v>15948</v>
      </c>
      <c r="B451">
        <v>6316276246</v>
      </c>
      <c r="C451" t="s">
        <v>3966</v>
      </c>
      <c r="D451" t="s">
        <v>15949</v>
      </c>
      <c r="E451">
        <v>12747433</v>
      </c>
      <c r="F451" t="s">
        <v>9032</v>
      </c>
      <c r="G451" t="s">
        <v>3936</v>
      </c>
      <c r="H451" t="s">
        <v>3931</v>
      </c>
      <c r="I451" t="s">
        <v>3932</v>
      </c>
      <c r="AP451">
        <v>10002</v>
      </c>
      <c r="AT451">
        <v>10002</v>
      </c>
      <c r="AU451">
        <v>0</v>
      </c>
      <c r="AV451">
        <v>10</v>
      </c>
      <c r="BB451">
        <v>10304</v>
      </c>
      <c r="BF451">
        <v>-312</v>
      </c>
      <c r="BH451">
        <v>10002</v>
      </c>
      <c r="BI451">
        <v>0</v>
      </c>
      <c r="CD451">
        <v>10002</v>
      </c>
      <c r="CE451">
        <v>0</v>
      </c>
      <c r="CH451">
        <v>-207</v>
      </c>
      <c r="CP451">
        <v>105</v>
      </c>
      <c r="CR451">
        <v>-312</v>
      </c>
      <c r="CS451">
        <v>0</v>
      </c>
      <c r="CV451">
        <v>-312</v>
      </c>
      <c r="CW451">
        <v>0</v>
      </c>
      <c r="DB451">
        <v>-312</v>
      </c>
      <c r="DF451">
        <v>207</v>
      </c>
      <c r="DH451">
        <v>-207</v>
      </c>
      <c r="EY451">
        <v>10002</v>
      </c>
      <c r="EZ451">
        <v>0</v>
      </c>
      <c r="GG451">
        <v>0</v>
      </c>
      <c r="GI451">
        <v>0</v>
      </c>
      <c r="GK451">
        <v>0</v>
      </c>
      <c r="GM451">
        <v>0</v>
      </c>
      <c r="GN451">
        <v>0</v>
      </c>
    </row>
    <row r="452" spans="1:242">
      <c r="A452" t="s">
        <v>15950</v>
      </c>
      <c r="B452">
        <v>1656113306</v>
      </c>
      <c r="C452" t="s">
        <v>3985</v>
      </c>
      <c r="D452" t="s">
        <v>15951</v>
      </c>
      <c r="E452">
        <v>18322074</v>
      </c>
      <c r="F452" t="s">
        <v>9035</v>
      </c>
      <c r="G452" t="s">
        <v>3936</v>
      </c>
      <c r="H452" t="s">
        <v>3931</v>
      </c>
      <c r="I452" t="s">
        <v>3932</v>
      </c>
      <c r="AF452">
        <v>0</v>
      </c>
      <c r="AG452">
        <v>10</v>
      </c>
      <c r="AL452">
        <v>13049</v>
      </c>
      <c r="AP452">
        <v>192</v>
      </c>
      <c r="AT452">
        <v>13241</v>
      </c>
      <c r="AU452">
        <v>10</v>
      </c>
      <c r="AV452">
        <v>10</v>
      </c>
      <c r="AW452">
        <v>10</v>
      </c>
      <c r="BF452">
        <v>9998</v>
      </c>
      <c r="BH452">
        <v>10008</v>
      </c>
      <c r="BI452">
        <v>10</v>
      </c>
      <c r="BX452">
        <v>3233</v>
      </c>
      <c r="CB452">
        <v>3233</v>
      </c>
      <c r="CC452">
        <v>0</v>
      </c>
      <c r="CD452">
        <v>13241</v>
      </c>
      <c r="CE452">
        <v>10</v>
      </c>
      <c r="CH452">
        <v>10726</v>
      </c>
      <c r="CP452">
        <v>65</v>
      </c>
      <c r="CR452">
        <v>10661</v>
      </c>
      <c r="CS452">
        <v>0</v>
      </c>
      <c r="CT452">
        <v>-663</v>
      </c>
      <c r="CV452">
        <v>9998</v>
      </c>
      <c r="CW452">
        <v>0</v>
      </c>
      <c r="DB452">
        <v>9998</v>
      </c>
      <c r="DD452">
        <v>35100</v>
      </c>
      <c r="DF452">
        <v>21077</v>
      </c>
      <c r="DH452">
        <v>14023</v>
      </c>
      <c r="IH452">
        <v>3297</v>
      </c>
    </row>
    <row r="453" spans="1:242">
      <c r="A453" t="s">
        <v>15952</v>
      </c>
      <c r="B453">
        <v>5405074715</v>
      </c>
      <c r="C453" t="s">
        <v>3985</v>
      </c>
      <c r="D453" t="s">
        <v>15953</v>
      </c>
      <c r="E453">
        <v>18630133</v>
      </c>
      <c r="F453" t="s">
        <v>9037</v>
      </c>
      <c r="G453" t="s">
        <v>3936</v>
      </c>
      <c r="H453" t="s">
        <v>3931</v>
      </c>
      <c r="I453" t="s">
        <v>3932</v>
      </c>
      <c r="AF453">
        <v>2273</v>
      </c>
      <c r="AL453">
        <v>11093</v>
      </c>
      <c r="AP453">
        <v>200</v>
      </c>
      <c r="BH453">
        <v>13501</v>
      </c>
      <c r="BX453">
        <v>65</v>
      </c>
      <c r="CD453">
        <v>13566</v>
      </c>
      <c r="CE453">
        <v>0</v>
      </c>
      <c r="CP453">
        <v>107</v>
      </c>
      <c r="CT453">
        <v>34</v>
      </c>
      <c r="CV453">
        <v>98</v>
      </c>
      <c r="CW453">
        <v>0</v>
      </c>
      <c r="DD453">
        <v>639</v>
      </c>
      <c r="DF453">
        <v>400</v>
      </c>
    </row>
    <row r="454" spans="1:242">
      <c r="A454" t="s">
        <v>15954</v>
      </c>
      <c r="B454">
        <v>6670510671</v>
      </c>
      <c r="C454" t="s">
        <v>8430</v>
      </c>
      <c r="D454" t="s">
        <v>15955</v>
      </c>
      <c r="E454">
        <v>18081411</v>
      </c>
      <c r="F454" t="s">
        <v>9039</v>
      </c>
      <c r="G454" t="s">
        <v>3936</v>
      </c>
      <c r="H454" t="s">
        <v>3931</v>
      </c>
      <c r="I454" t="s">
        <v>3932</v>
      </c>
      <c r="T454">
        <v>44</v>
      </c>
      <c r="AL454">
        <v>12379</v>
      </c>
      <c r="AP454">
        <v>115</v>
      </c>
      <c r="BH454">
        <v>1041</v>
      </c>
      <c r="BL454">
        <v>400</v>
      </c>
      <c r="BX454">
        <v>11097</v>
      </c>
      <c r="CD454">
        <v>12538</v>
      </c>
      <c r="CE454">
        <v>0</v>
      </c>
      <c r="CN454">
        <v>1685</v>
      </c>
      <c r="CP454">
        <v>249</v>
      </c>
      <c r="CT454">
        <v>86</v>
      </c>
      <c r="CV454">
        <v>1041</v>
      </c>
      <c r="CW454">
        <v>0</v>
      </c>
      <c r="DD454">
        <v>18</v>
      </c>
      <c r="DF454">
        <v>327</v>
      </c>
    </row>
    <row r="455" spans="1:242">
      <c r="A455" t="s">
        <v>15956</v>
      </c>
      <c r="B455">
        <v>7725321396</v>
      </c>
      <c r="C455" t="s">
        <v>4033</v>
      </c>
      <c r="D455" t="s">
        <v>15957</v>
      </c>
      <c r="E455">
        <v>18381767</v>
      </c>
      <c r="F455" t="s">
        <v>9041</v>
      </c>
      <c r="G455" t="s">
        <v>3936</v>
      </c>
      <c r="H455" t="s">
        <v>3931</v>
      </c>
      <c r="I455" t="s">
        <v>3932</v>
      </c>
      <c r="L455">
        <v>26</v>
      </c>
      <c r="M455">
        <v>46</v>
      </c>
      <c r="X455">
        <v>37021</v>
      </c>
      <c r="Y455">
        <v>37588</v>
      </c>
      <c r="Z455">
        <v>31</v>
      </c>
      <c r="AA455">
        <v>15</v>
      </c>
      <c r="AB455">
        <v>197</v>
      </c>
      <c r="AC455">
        <v>32</v>
      </c>
      <c r="AD455">
        <v>37274</v>
      </c>
      <c r="AE455">
        <v>37681</v>
      </c>
      <c r="AJ455">
        <v>0</v>
      </c>
      <c r="AL455">
        <v>14614</v>
      </c>
      <c r="AM455">
        <v>7447</v>
      </c>
      <c r="AP455">
        <v>50787</v>
      </c>
      <c r="AQ455">
        <v>23633</v>
      </c>
      <c r="AR455">
        <v>15</v>
      </c>
      <c r="AS455">
        <v>11</v>
      </c>
      <c r="AT455">
        <v>65416</v>
      </c>
      <c r="AU455">
        <v>31091</v>
      </c>
      <c r="AV455">
        <v>100</v>
      </c>
      <c r="AW455">
        <v>100</v>
      </c>
      <c r="BF455">
        <v>95648</v>
      </c>
      <c r="BG455">
        <v>62668</v>
      </c>
      <c r="BH455">
        <v>95748</v>
      </c>
      <c r="BI455">
        <v>62768</v>
      </c>
      <c r="BP455">
        <v>155</v>
      </c>
      <c r="BQ455">
        <v>77</v>
      </c>
      <c r="BX455">
        <v>6788</v>
      </c>
      <c r="BY455">
        <v>5927</v>
      </c>
      <c r="CB455">
        <v>6943</v>
      </c>
      <c r="CC455">
        <v>6004</v>
      </c>
      <c r="CD455">
        <v>102690</v>
      </c>
      <c r="CE455">
        <v>68772</v>
      </c>
      <c r="CF455">
        <v>18219</v>
      </c>
      <c r="CG455">
        <v>10073</v>
      </c>
      <c r="CH455">
        <v>65344</v>
      </c>
      <c r="CI455">
        <v>33071</v>
      </c>
      <c r="CJ455">
        <v>948</v>
      </c>
      <c r="CK455">
        <v>210</v>
      </c>
      <c r="CN455">
        <v>12613</v>
      </c>
      <c r="CO455">
        <v>8722</v>
      </c>
      <c r="CP455">
        <v>12541</v>
      </c>
      <c r="CQ455">
        <v>14873</v>
      </c>
      <c r="CR455">
        <v>66364</v>
      </c>
      <c r="CS455">
        <v>27130</v>
      </c>
      <c r="CT455">
        <v>-13287</v>
      </c>
      <c r="CU455">
        <v>-5691</v>
      </c>
      <c r="CV455">
        <v>53077</v>
      </c>
      <c r="CW455">
        <v>21439</v>
      </c>
      <c r="CX455">
        <v>13302</v>
      </c>
      <c r="CY455">
        <v>5706</v>
      </c>
      <c r="CZ455">
        <v>15</v>
      </c>
      <c r="DA455">
        <v>15</v>
      </c>
      <c r="DB455">
        <v>53077</v>
      </c>
      <c r="DC455">
        <v>21439</v>
      </c>
      <c r="DD455">
        <v>84119</v>
      </c>
      <c r="DE455">
        <v>43456</v>
      </c>
      <c r="DF455">
        <v>556</v>
      </c>
      <c r="DG455">
        <v>311</v>
      </c>
      <c r="DH455">
        <v>83563</v>
      </c>
      <c r="DI455">
        <v>43145</v>
      </c>
      <c r="DJ455">
        <v>100</v>
      </c>
      <c r="DK455">
        <v>41229</v>
      </c>
      <c r="DL455">
        <v>41329</v>
      </c>
      <c r="DM455">
        <v>0</v>
      </c>
      <c r="DN455">
        <v>21439</v>
      </c>
      <c r="DO455">
        <v>21439</v>
      </c>
      <c r="DP455">
        <v>53077</v>
      </c>
      <c r="DQ455">
        <v>53077</v>
      </c>
      <c r="DR455">
        <v>100</v>
      </c>
      <c r="DS455">
        <v>62668</v>
      </c>
      <c r="DT455">
        <v>62768</v>
      </c>
      <c r="DU455">
        <v>0</v>
      </c>
      <c r="DV455">
        <v>53077</v>
      </c>
      <c r="DW455">
        <v>53077</v>
      </c>
      <c r="DX455">
        <v>100</v>
      </c>
      <c r="DY455">
        <v>95648</v>
      </c>
      <c r="DZ455">
        <v>95748</v>
      </c>
      <c r="EY455">
        <v>95748</v>
      </c>
      <c r="EZ455">
        <v>62768</v>
      </c>
      <c r="FA455">
        <v>90141</v>
      </c>
      <c r="FB455">
        <v>46275</v>
      </c>
      <c r="FC455">
        <v>150</v>
      </c>
      <c r="FD455">
        <v>111</v>
      </c>
      <c r="FG455">
        <v>2145</v>
      </c>
      <c r="FH455">
        <v>152</v>
      </c>
      <c r="FI455">
        <v>17183</v>
      </c>
      <c r="FJ455">
        <v>24607</v>
      </c>
      <c r="FK455">
        <v>21429</v>
      </c>
      <c r="FL455">
        <v>19564</v>
      </c>
      <c r="FM455">
        <v>2117</v>
      </c>
      <c r="FN455">
        <v>1821</v>
      </c>
      <c r="FQ455">
        <v>16018</v>
      </c>
      <c r="FR455">
        <v>1384</v>
      </c>
      <c r="FS455">
        <v>7985</v>
      </c>
      <c r="FT455">
        <v>1838</v>
      </c>
      <c r="FU455">
        <v>42592</v>
      </c>
      <c r="FV455">
        <v>21668</v>
      </c>
      <c r="GE455">
        <v>-17183</v>
      </c>
      <c r="GG455">
        <v>25409</v>
      </c>
      <c r="GH455">
        <v>21668</v>
      </c>
      <c r="GI455">
        <v>23633</v>
      </c>
      <c r="GJ455">
        <v>1965</v>
      </c>
      <c r="GK455">
        <v>50787</v>
      </c>
      <c r="GL455">
        <v>23633</v>
      </c>
      <c r="GM455">
        <v>0</v>
      </c>
      <c r="GN455">
        <v>0</v>
      </c>
      <c r="GZ455">
        <v>0</v>
      </c>
      <c r="HA455">
        <v>20097</v>
      </c>
      <c r="HB455">
        <v>20097</v>
      </c>
      <c r="HC455">
        <v>20097</v>
      </c>
      <c r="HD455">
        <v>20097</v>
      </c>
      <c r="HM455">
        <v>17183</v>
      </c>
      <c r="HO455">
        <v>1745</v>
      </c>
    </row>
    <row r="456" spans="1:242">
      <c r="A456" t="s">
        <v>15958</v>
      </c>
      <c r="B456">
        <v>5024189682</v>
      </c>
      <c r="C456" t="s">
        <v>9043</v>
      </c>
      <c r="D456" t="s">
        <v>15959</v>
      </c>
      <c r="E456">
        <v>18940073</v>
      </c>
      <c r="G456" t="s">
        <v>15960</v>
      </c>
      <c r="H456" t="s">
        <v>3931</v>
      </c>
      <c r="I456" t="s">
        <v>3932</v>
      </c>
      <c r="T456">
        <v>27071</v>
      </c>
      <c r="U456">
        <v>3227</v>
      </c>
      <c r="AF456">
        <v>213</v>
      </c>
      <c r="AL456">
        <v>73860</v>
      </c>
      <c r="AM456">
        <v>24569</v>
      </c>
      <c r="AP456">
        <v>26</v>
      </c>
      <c r="AQ456">
        <v>309</v>
      </c>
      <c r="BH456">
        <v>26060</v>
      </c>
      <c r="BI456">
        <v>-2446</v>
      </c>
      <c r="BL456">
        <v>20362</v>
      </c>
      <c r="BM456">
        <v>16177</v>
      </c>
      <c r="BV456">
        <v>3288</v>
      </c>
      <c r="BW456">
        <v>3288</v>
      </c>
      <c r="BX456">
        <v>51460</v>
      </c>
      <c r="BY456">
        <v>11085</v>
      </c>
      <c r="CD456">
        <v>101170</v>
      </c>
      <c r="CE456">
        <v>28105</v>
      </c>
      <c r="CN456">
        <v>1526</v>
      </c>
      <c r="CO456">
        <v>3004</v>
      </c>
      <c r="CP456">
        <v>939</v>
      </c>
      <c r="CQ456">
        <v>2480</v>
      </c>
      <c r="CT456">
        <v>203</v>
      </c>
      <c r="CU456">
        <v>129</v>
      </c>
      <c r="CV456">
        <v>2261</v>
      </c>
      <c r="CW456">
        <v>731</v>
      </c>
      <c r="DD456">
        <v>18375</v>
      </c>
      <c r="DE456">
        <v>4738</v>
      </c>
      <c r="DF456">
        <v>16498</v>
      </c>
      <c r="DG456">
        <v>4402</v>
      </c>
    </row>
    <row r="457" spans="1:242">
      <c r="A457" t="s">
        <v>15961</v>
      </c>
      <c r="B457">
        <v>9725088961</v>
      </c>
      <c r="C457" t="s">
        <v>4033</v>
      </c>
      <c r="D457" t="s">
        <v>15962</v>
      </c>
      <c r="E457">
        <v>17746095</v>
      </c>
      <c r="F457" t="s">
        <v>9049</v>
      </c>
      <c r="G457" t="s">
        <v>9048</v>
      </c>
      <c r="H457" t="s">
        <v>3931</v>
      </c>
      <c r="I457" t="s">
        <v>3932</v>
      </c>
      <c r="T457">
        <v>355</v>
      </c>
      <c r="AD457">
        <v>355</v>
      </c>
      <c r="AE457">
        <v>0</v>
      </c>
      <c r="AF457">
        <v>2</v>
      </c>
      <c r="AL457">
        <v>7339</v>
      </c>
      <c r="AP457">
        <v>6970</v>
      </c>
      <c r="AT457">
        <v>14310</v>
      </c>
      <c r="AU457">
        <v>0</v>
      </c>
      <c r="AV457">
        <v>10</v>
      </c>
      <c r="BB457">
        <v>13990</v>
      </c>
      <c r="BF457">
        <v>-2959</v>
      </c>
      <c r="BH457">
        <v>11041</v>
      </c>
      <c r="BI457">
        <v>0</v>
      </c>
      <c r="BV457">
        <v>2000</v>
      </c>
      <c r="BX457">
        <v>1624</v>
      </c>
      <c r="CB457">
        <v>3624</v>
      </c>
      <c r="CC457">
        <v>0</v>
      </c>
      <c r="CD457">
        <v>14665</v>
      </c>
      <c r="CE457">
        <v>0</v>
      </c>
      <c r="CH457">
        <v>-1416</v>
      </c>
      <c r="CN457">
        <v>34</v>
      </c>
      <c r="CP457">
        <v>1545</v>
      </c>
      <c r="CR457">
        <v>-2927</v>
      </c>
      <c r="CS457">
        <v>0</v>
      </c>
      <c r="CT457">
        <v>-32</v>
      </c>
      <c r="CV457">
        <v>-2959</v>
      </c>
      <c r="CW457">
        <v>0</v>
      </c>
      <c r="DB457">
        <v>-2959</v>
      </c>
      <c r="DD457">
        <v>9196</v>
      </c>
      <c r="DF457">
        <v>10612</v>
      </c>
      <c r="DH457">
        <v>-1416</v>
      </c>
    </row>
    <row r="458" spans="1:242">
      <c r="A458" t="s">
        <v>15963</v>
      </c>
      <c r="B458">
        <v>6316272629</v>
      </c>
      <c r="C458" t="s">
        <v>3966</v>
      </c>
      <c r="D458" t="s">
        <v>15964</v>
      </c>
      <c r="E458">
        <v>17357323</v>
      </c>
      <c r="F458" t="s">
        <v>9051</v>
      </c>
      <c r="G458" t="s">
        <v>3936</v>
      </c>
      <c r="H458" t="s">
        <v>3931</v>
      </c>
      <c r="I458" t="s">
        <v>3932</v>
      </c>
      <c r="AL458">
        <v>11703</v>
      </c>
      <c r="AP458">
        <v>30</v>
      </c>
      <c r="BH458">
        <v>24</v>
      </c>
      <c r="BI458">
        <v>-17</v>
      </c>
      <c r="BL458">
        <v>1</v>
      </c>
      <c r="BM458">
        <v>1</v>
      </c>
      <c r="BX458">
        <v>11708</v>
      </c>
      <c r="BY458">
        <v>16</v>
      </c>
      <c r="CD458">
        <v>11733</v>
      </c>
      <c r="CE458">
        <v>0</v>
      </c>
      <c r="CP458">
        <v>264</v>
      </c>
      <c r="CQ458">
        <v>20</v>
      </c>
      <c r="CT458">
        <v>10</v>
      </c>
      <c r="CU458">
        <v>8</v>
      </c>
      <c r="CV458">
        <v>41</v>
      </c>
      <c r="CW458">
        <v>-17</v>
      </c>
      <c r="DD458">
        <v>4037</v>
      </c>
      <c r="DE458">
        <v>220</v>
      </c>
      <c r="DF458">
        <v>3722</v>
      </c>
      <c r="DG458">
        <v>209</v>
      </c>
    </row>
    <row r="459" spans="1:242">
      <c r="A459" t="s">
        <v>15965</v>
      </c>
      <c r="B459">
        <v>7604376792</v>
      </c>
      <c r="C459" t="s">
        <v>8241</v>
      </c>
      <c r="D459" t="s">
        <v>15966</v>
      </c>
      <c r="E459">
        <v>19723752</v>
      </c>
      <c r="F459" t="s">
        <v>9054</v>
      </c>
      <c r="G459" t="s">
        <v>3936</v>
      </c>
      <c r="H459" t="s">
        <v>3931</v>
      </c>
      <c r="I459" t="s">
        <v>3932</v>
      </c>
      <c r="L459">
        <v>0</v>
      </c>
      <c r="AD459">
        <v>0</v>
      </c>
      <c r="AE459">
        <v>0</v>
      </c>
      <c r="AF459">
        <v>195</v>
      </c>
      <c r="AL459">
        <v>12195</v>
      </c>
      <c r="AM459">
        <v>12204</v>
      </c>
      <c r="AP459">
        <v>1</v>
      </c>
      <c r="AT459">
        <v>12391</v>
      </c>
      <c r="AU459">
        <v>12204</v>
      </c>
      <c r="AV459">
        <v>10</v>
      </c>
      <c r="AW459">
        <v>10</v>
      </c>
      <c r="BB459">
        <v>12194</v>
      </c>
      <c r="BC459">
        <v>12194</v>
      </c>
      <c r="BH459">
        <v>12204</v>
      </c>
      <c r="BI459">
        <v>12204</v>
      </c>
      <c r="BV459">
        <v>187</v>
      </c>
      <c r="CB459">
        <v>187</v>
      </c>
      <c r="CC459">
        <v>0</v>
      </c>
      <c r="CD459">
        <v>12391</v>
      </c>
      <c r="CE459">
        <v>12204</v>
      </c>
    </row>
    <row r="460" spans="1:242">
      <c r="A460" t="s">
        <v>15967</v>
      </c>
      <c r="B460">
        <v>9728074741</v>
      </c>
      <c r="C460" t="s">
        <v>4098</v>
      </c>
      <c r="D460" t="s">
        <v>15968</v>
      </c>
      <c r="E460">
        <v>17865196</v>
      </c>
      <c r="F460" t="s">
        <v>9056</v>
      </c>
      <c r="G460" t="s">
        <v>3936</v>
      </c>
      <c r="H460" t="s">
        <v>3931</v>
      </c>
      <c r="I460" t="s">
        <v>3932</v>
      </c>
      <c r="AF460">
        <v>106</v>
      </c>
      <c r="AL460">
        <v>10453</v>
      </c>
      <c r="AP460">
        <v>184</v>
      </c>
      <c r="BH460">
        <v>293</v>
      </c>
      <c r="BL460">
        <v>10305</v>
      </c>
      <c r="BV460">
        <v>144</v>
      </c>
      <c r="CD460">
        <v>10742</v>
      </c>
      <c r="CE460">
        <v>0</v>
      </c>
      <c r="CP460">
        <v>7</v>
      </c>
      <c r="CV460">
        <v>193</v>
      </c>
      <c r="CW460">
        <v>0</v>
      </c>
      <c r="DD460">
        <v>238</v>
      </c>
      <c r="DF460">
        <v>38</v>
      </c>
    </row>
    <row r="461" spans="1:242">
      <c r="A461" t="s">
        <v>15969</v>
      </c>
      <c r="B461">
        <v>9706025860</v>
      </c>
      <c r="C461" t="s">
        <v>4017</v>
      </c>
      <c r="D461" t="s">
        <v>15970</v>
      </c>
      <c r="E461">
        <v>17359126</v>
      </c>
      <c r="G461" t="s">
        <v>3930</v>
      </c>
      <c r="H461" t="s">
        <v>3931</v>
      </c>
      <c r="I461" t="s">
        <v>3932</v>
      </c>
      <c r="X461">
        <v>268</v>
      </c>
      <c r="AL461">
        <v>10638</v>
      </c>
      <c r="AP461">
        <v>44</v>
      </c>
      <c r="BH461">
        <v>10869</v>
      </c>
      <c r="BX461">
        <v>81</v>
      </c>
      <c r="CD461">
        <v>10950</v>
      </c>
      <c r="CE461">
        <v>0</v>
      </c>
      <c r="CN461">
        <v>166</v>
      </c>
      <c r="CP461">
        <v>160</v>
      </c>
      <c r="CT461">
        <v>2</v>
      </c>
      <c r="CV461">
        <v>-1141</v>
      </c>
      <c r="CW461">
        <v>0</v>
      </c>
      <c r="DF461">
        <v>1145</v>
      </c>
    </row>
    <row r="462" spans="1:242">
      <c r="A462" t="s">
        <v>9058</v>
      </c>
      <c r="B462">
        <v>5262389030</v>
      </c>
      <c r="C462" t="s">
        <v>9059</v>
      </c>
      <c r="D462" t="s">
        <v>15971</v>
      </c>
      <c r="E462">
        <v>18757812</v>
      </c>
      <c r="G462" t="s">
        <v>3936</v>
      </c>
      <c r="H462" t="s">
        <v>3931</v>
      </c>
      <c r="I462" t="s">
        <v>3932</v>
      </c>
      <c r="T462">
        <v>63</v>
      </c>
      <c r="AD462">
        <v>63</v>
      </c>
      <c r="AE462">
        <v>0</v>
      </c>
      <c r="AL462">
        <v>11127</v>
      </c>
      <c r="AP462">
        <v>45</v>
      </c>
      <c r="AR462">
        <v>41</v>
      </c>
      <c r="AT462">
        <v>11213</v>
      </c>
      <c r="AU462">
        <v>0</v>
      </c>
      <c r="AV462">
        <v>10</v>
      </c>
      <c r="BB462">
        <v>11102</v>
      </c>
      <c r="BF462">
        <v>-76</v>
      </c>
      <c r="BH462">
        <v>11036</v>
      </c>
      <c r="BI462">
        <v>0</v>
      </c>
      <c r="BV462">
        <v>240</v>
      </c>
      <c r="CB462">
        <v>240</v>
      </c>
      <c r="CC462">
        <v>0</v>
      </c>
      <c r="CD462">
        <v>11276</v>
      </c>
      <c r="CE462">
        <v>0</v>
      </c>
      <c r="CH462">
        <v>-75</v>
      </c>
      <c r="CR462">
        <v>-75</v>
      </c>
      <c r="CS462">
        <v>0</v>
      </c>
      <c r="CV462">
        <v>-75</v>
      </c>
      <c r="CW462">
        <v>0</v>
      </c>
      <c r="DB462">
        <v>-75</v>
      </c>
      <c r="DF462">
        <v>75</v>
      </c>
      <c r="DH462">
        <v>-75</v>
      </c>
    </row>
    <row r="463" spans="1:242">
      <c r="A463" t="s">
        <v>15972</v>
      </c>
      <c r="B463">
        <v>6164139228</v>
      </c>
      <c r="C463" t="s">
        <v>8074</v>
      </c>
      <c r="D463" t="s">
        <v>3177</v>
      </c>
      <c r="E463">
        <v>16732518</v>
      </c>
      <c r="F463" t="s">
        <v>9062</v>
      </c>
      <c r="G463" t="s">
        <v>3936</v>
      </c>
      <c r="H463" t="s">
        <v>3931</v>
      </c>
      <c r="I463" t="s">
        <v>3932</v>
      </c>
      <c r="T463">
        <v>91</v>
      </c>
      <c r="U463">
        <v>0</v>
      </c>
      <c r="AB463">
        <v>62</v>
      </c>
      <c r="AD463">
        <v>153</v>
      </c>
      <c r="AE463">
        <v>0</v>
      </c>
      <c r="AL463">
        <v>14</v>
      </c>
      <c r="AP463">
        <v>11529</v>
      </c>
      <c r="AQ463">
        <v>0</v>
      </c>
      <c r="AR463">
        <v>35</v>
      </c>
      <c r="AT463">
        <v>11578</v>
      </c>
      <c r="AU463">
        <v>0</v>
      </c>
      <c r="AV463">
        <v>10000</v>
      </c>
      <c r="BF463">
        <v>1611</v>
      </c>
      <c r="BH463">
        <v>11611</v>
      </c>
      <c r="BI463">
        <v>0</v>
      </c>
      <c r="BX463">
        <v>120</v>
      </c>
      <c r="BY463">
        <v>0</v>
      </c>
      <c r="CB463">
        <v>120</v>
      </c>
      <c r="CC463">
        <v>0</v>
      </c>
      <c r="CD463">
        <v>11731</v>
      </c>
      <c r="CE463">
        <v>0</v>
      </c>
      <c r="CH463">
        <v>1712</v>
      </c>
      <c r="CI463">
        <v>0</v>
      </c>
      <c r="CL463">
        <v>-2</v>
      </c>
      <c r="CR463">
        <v>1710</v>
      </c>
      <c r="CS463">
        <v>0</v>
      </c>
      <c r="CT463">
        <v>-96</v>
      </c>
      <c r="CV463">
        <v>1611</v>
      </c>
      <c r="CW463">
        <v>0</v>
      </c>
      <c r="DB463">
        <v>1611</v>
      </c>
      <c r="DC463">
        <v>0</v>
      </c>
      <c r="DD463">
        <v>1870</v>
      </c>
      <c r="DE463">
        <v>0</v>
      </c>
      <c r="DF463">
        <v>-158</v>
      </c>
      <c r="DH463">
        <v>1712</v>
      </c>
      <c r="DI463">
        <v>0</v>
      </c>
      <c r="GO463">
        <v>-3</v>
      </c>
    </row>
    <row r="464" spans="1:242">
      <c r="A464" t="s">
        <v>15973</v>
      </c>
      <c r="B464">
        <v>6908019416</v>
      </c>
      <c r="C464" t="s">
        <v>15974</v>
      </c>
      <c r="D464" t="s">
        <v>15975</v>
      </c>
      <c r="E464">
        <v>19303753</v>
      </c>
      <c r="F464" t="s">
        <v>9064</v>
      </c>
      <c r="G464" t="s">
        <v>3960</v>
      </c>
      <c r="H464" t="s">
        <v>4030</v>
      </c>
      <c r="I464" t="s">
        <v>3932</v>
      </c>
      <c r="L464">
        <v>0</v>
      </c>
      <c r="T464">
        <v>77</v>
      </c>
      <c r="AD464">
        <v>77</v>
      </c>
      <c r="AE464">
        <v>0</v>
      </c>
      <c r="AF464">
        <v>44</v>
      </c>
      <c r="AG464">
        <v>228</v>
      </c>
      <c r="AL464">
        <v>2200</v>
      </c>
      <c r="AM464">
        <v>2340</v>
      </c>
      <c r="AN464">
        <v>6056</v>
      </c>
      <c r="AP464">
        <v>11108</v>
      </c>
      <c r="AQ464">
        <v>6868</v>
      </c>
      <c r="AT464">
        <v>19408</v>
      </c>
      <c r="AU464">
        <v>9436</v>
      </c>
      <c r="AV464">
        <v>10</v>
      </c>
      <c r="AW464">
        <v>10</v>
      </c>
      <c r="BF464">
        <v>18230</v>
      </c>
      <c r="BG464">
        <v>7589</v>
      </c>
      <c r="BH464">
        <v>18240</v>
      </c>
      <c r="BI464">
        <v>7599</v>
      </c>
      <c r="BL464">
        <v>0</v>
      </c>
      <c r="BT464">
        <v>0</v>
      </c>
      <c r="BU464">
        <v>0</v>
      </c>
      <c r="BV464">
        <v>0</v>
      </c>
      <c r="BW464">
        <v>1</v>
      </c>
      <c r="BX464">
        <v>1245</v>
      </c>
      <c r="BY464">
        <v>1836</v>
      </c>
      <c r="CB464">
        <v>1245</v>
      </c>
      <c r="CC464">
        <v>1837</v>
      </c>
      <c r="CD464">
        <v>19485</v>
      </c>
      <c r="CE464">
        <v>9436</v>
      </c>
      <c r="CH464">
        <v>10415</v>
      </c>
      <c r="CI464">
        <v>8039</v>
      </c>
      <c r="CJ464">
        <v>988</v>
      </c>
      <c r="CN464">
        <v>169</v>
      </c>
      <c r="CP464">
        <v>299</v>
      </c>
      <c r="CQ464">
        <v>14</v>
      </c>
      <c r="CR464">
        <v>11273</v>
      </c>
      <c r="CS464">
        <v>8025</v>
      </c>
      <c r="CT464">
        <v>-732</v>
      </c>
      <c r="CU464">
        <v>-436</v>
      </c>
      <c r="CV464">
        <v>10541</v>
      </c>
      <c r="CW464">
        <v>7589</v>
      </c>
      <c r="CX464">
        <v>732</v>
      </c>
      <c r="CY464">
        <v>436</v>
      </c>
      <c r="DB464">
        <v>10541</v>
      </c>
      <c r="DC464">
        <v>7589</v>
      </c>
      <c r="DD464">
        <v>12562</v>
      </c>
      <c r="DE464">
        <v>8541</v>
      </c>
      <c r="DF464">
        <v>2147</v>
      </c>
      <c r="DG464">
        <v>502</v>
      </c>
      <c r="DH464">
        <v>10415</v>
      </c>
      <c r="DI464">
        <v>8039</v>
      </c>
    </row>
    <row r="465" spans="1:254">
      <c r="A465" t="s">
        <v>15976</v>
      </c>
      <c r="B465">
        <v>7734455653</v>
      </c>
      <c r="C465" t="s">
        <v>15904</v>
      </c>
      <c r="D465" t="s">
        <v>15977</v>
      </c>
      <c r="E465">
        <v>17620148</v>
      </c>
      <c r="F465" t="s">
        <v>9066</v>
      </c>
      <c r="G465" t="s">
        <v>3936</v>
      </c>
      <c r="H465" t="s">
        <v>3931</v>
      </c>
      <c r="I465" t="s">
        <v>3932</v>
      </c>
      <c r="AL465">
        <v>11836</v>
      </c>
      <c r="BH465">
        <v>11685</v>
      </c>
      <c r="BV465">
        <v>101</v>
      </c>
      <c r="BX465">
        <v>51</v>
      </c>
      <c r="CD465">
        <v>11836</v>
      </c>
      <c r="CE465">
        <v>0</v>
      </c>
      <c r="CP465">
        <v>6</v>
      </c>
      <c r="CV465">
        <v>11385</v>
      </c>
      <c r="CW465">
        <v>0</v>
      </c>
      <c r="DD465">
        <v>11800</v>
      </c>
      <c r="DF465">
        <v>409</v>
      </c>
    </row>
    <row r="466" spans="1:254">
      <c r="A466" t="s">
        <v>15978</v>
      </c>
      <c r="B466">
        <v>6450085277</v>
      </c>
      <c r="C466" t="s">
        <v>8641</v>
      </c>
      <c r="D466" t="s">
        <v>3205</v>
      </c>
      <c r="E466">
        <v>16955675</v>
      </c>
      <c r="F466" t="s">
        <v>9070</v>
      </c>
      <c r="G466" t="s">
        <v>3936</v>
      </c>
      <c r="H466" t="s">
        <v>3931</v>
      </c>
      <c r="I466" t="s">
        <v>3932</v>
      </c>
      <c r="L466">
        <v>0</v>
      </c>
      <c r="T466">
        <v>13323</v>
      </c>
      <c r="U466">
        <v>59</v>
      </c>
      <c r="AD466">
        <v>13323</v>
      </c>
      <c r="AE466">
        <v>59</v>
      </c>
      <c r="AF466">
        <v>5</v>
      </c>
      <c r="AG466">
        <v>338</v>
      </c>
      <c r="AL466">
        <v>6446</v>
      </c>
      <c r="AM466">
        <v>6647</v>
      </c>
      <c r="AN466">
        <v>3967</v>
      </c>
      <c r="AO466">
        <v>3970</v>
      </c>
      <c r="AP466">
        <v>6</v>
      </c>
      <c r="AQ466">
        <v>72</v>
      </c>
      <c r="AT466">
        <v>10424</v>
      </c>
      <c r="AU466">
        <v>11027</v>
      </c>
      <c r="AV466">
        <v>10</v>
      </c>
      <c r="AW466">
        <v>10</v>
      </c>
      <c r="AZ466">
        <v>3967</v>
      </c>
      <c r="BF466">
        <v>6582</v>
      </c>
      <c r="BG466">
        <v>7154</v>
      </c>
      <c r="BH466">
        <v>10559</v>
      </c>
      <c r="BI466">
        <v>7164</v>
      </c>
      <c r="BL466">
        <v>3918</v>
      </c>
      <c r="BM466">
        <v>3465</v>
      </c>
      <c r="BT466">
        <v>3918</v>
      </c>
      <c r="BU466">
        <v>3465</v>
      </c>
      <c r="BV466">
        <v>225</v>
      </c>
      <c r="BW466">
        <v>413</v>
      </c>
      <c r="BX466">
        <v>9045</v>
      </c>
      <c r="BY466">
        <v>44</v>
      </c>
      <c r="CB466">
        <v>9270</v>
      </c>
      <c r="CC466">
        <v>457</v>
      </c>
      <c r="CD466">
        <v>23747</v>
      </c>
      <c r="CE466">
        <v>11086</v>
      </c>
      <c r="CH466">
        <v>-238</v>
      </c>
      <c r="CI466">
        <v>-496</v>
      </c>
      <c r="CN466">
        <v>21</v>
      </c>
      <c r="CO466">
        <v>198</v>
      </c>
      <c r="CP466">
        <v>255</v>
      </c>
      <c r="CQ466">
        <v>149</v>
      </c>
      <c r="CR466">
        <v>-472</v>
      </c>
      <c r="CS466">
        <v>-447</v>
      </c>
      <c r="CV466">
        <v>-572</v>
      </c>
      <c r="CW466">
        <v>-459</v>
      </c>
      <c r="DB466">
        <v>3395</v>
      </c>
      <c r="DC466">
        <v>-459</v>
      </c>
      <c r="DD466">
        <v>94</v>
      </c>
      <c r="DE466">
        <v>293</v>
      </c>
      <c r="DF466">
        <v>332</v>
      </c>
      <c r="DG466">
        <v>789</v>
      </c>
      <c r="DH466">
        <v>-238</v>
      </c>
      <c r="DI466">
        <v>-496</v>
      </c>
      <c r="GO466">
        <v>-100</v>
      </c>
      <c r="GP466">
        <v>-12</v>
      </c>
      <c r="IT466">
        <v>3967</v>
      </c>
    </row>
    <row r="467" spans="1:254">
      <c r="A467" t="s">
        <v>15979</v>
      </c>
      <c r="B467">
        <v>1650245810</v>
      </c>
      <c r="C467" t="s">
        <v>8282</v>
      </c>
      <c r="D467" t="s">
        <v>15980</v>
      </c>
      <c r="E467">
        <v>17427753</v>
      </c>
      <c r="F467" t="s">
        <v>9073</v>
      </c>
      <c r="G467" t="s">
        <v>3930</v>
      </c>
      <c r="H467" t="s">
        <v>3931</v>
      </c>
      <c r="I467" t="s">
        <v>3932</v>
      </c>
      <c r="X467">
        <v>10942</v>
      </c>
      <c r="Y467">
        <v>28033</v>
      </c>
      <c r="AL467">
        <v>151</v>
      </c>
      <c r="AM467">
        <v>1076</v>
      </c>
      <c r="AP467">
        <v>1240</v>
      </c>
      <c r="AQ467">
        <v>353</v>
      </c>
      <c r="BH467">
        <v>11451</v>
      </c>
      <c r="BI467">
        <v>26898</v>
      </c>
      <c r="BL467">
        <v>0</v>
      </c>
      <c r="BM467">
        <v>0</v>
      </c>
      <c r="BV467">
        <v>0</v>
      </c>
      <c r="BW467">
        <v>0</v>
      </c>
      <c r="BX467">
        <v>882</v>
      </c>
      <c r="BY467">
        <v>2564</v>
      </c>
      <c r="CD467">
        <v>12333</v>
      </c>
      <c r="CE467">
        <v>29462</v>
      </c>
      <c r="CN467">
        <v>4125</v>
      </c>
      <c r="CO467">
        <v>4755</v>
      </c>
      <c r="CP467">
        <v>19531</v>
      </c>
      <c r="CQ467">
        <v>4979</v>
      </c>
      <c r="CT467">
        <v>41</v>
      </c>
      <c r="CU467">
        <v>181</v>
      </c>
      <c r="CV467">
        <v>-15447</v>
      </c>
      <c r="CW467">
        <v>-405</v>
      </c>
      <c r="DF467">
        <v>0</v>
      </c>
      <c r="DG467">
        <v>0</v>
      </c>
    </row>
    <row r="468" spans="1:254">
      <c r="A468" t="s">
        <v>15981</v>
      </c>
      <c r="B468">
        <v>2902077051</v>
      </c>
      <c r="C468" t="s">
        <v>9088</v>
      </c>
      <c r="D468" t="s">
        <v>3260</v>
      </c>
      <c r="E468">
        <v>18531184</v>
      </c>
      <c r="F468" t="s">
        <v>9089</v>
      </c>
      <c r="G468" t="s">
        <v>3978</v>
      </c>
      <c r="H468" t="s">
        <v>3931</v>
      </c>
      <c r="I468" t="s">
        <v>3932</v>
      </c>
      <c r="T468">
        <v>0</v>
      </c>
      <c r="U468">
        <v>85</v>
      </c>
      <c r="AF468">
        <v>82</v>
      </c>
      <c r="AL468">
        <v>10212</v>
      </c>
      <c r="AM468">
        <v>945</v>
      </c>
      <c r="AP468">
        <v>200</v>
      </c>
      <c r="AQ468">
        <v>76</v>
      </c>
      <c r="BH468">
        <v>10235</v>
      </c>
      <c r="BI468">
        <v>528</v>
      </c>
      <c r="BX468">
        <v>260</v>
      </c>
      <c r="BY468">
        <v>577</v>
      </c>
      <c r="CD468">
        <v>10495</v>
      </c>
      <c r="CE468">
        <v>1106</v>
      </c>
      <c r="CN468">
        <v>75</v>
      </c>
      <c r="CP468">
        <v>733</v>
      </c>
      <c r="CQ468">
        <v>29</v>
      </c>
      <c r="CT468">
        <v>88</v>
      </c>
      <c r="CU468">
        <v>38</v>
      </c>
      <c r="CV468">
        <v>-293</v>
      </c>
      <c r="CW468">
        <v>-3256</v>
      </c>
      <c r="DD468">
        <v>4332</v>
      </c>
      <c r="DE468">
        <v>1022</v>
      </c>
      <c r="DF468">
        <v>3879</v>
      </c>
      <c r="DG468">
        <v>4211</v>
      </c>
    </row>
    <row r="469" spans="1:254">
      <c r="A469" t="s">
        <v>15982</v>
      </c>
      <c r="B469">
        <v>3906411936</v>
      </c>
      <c r="C469" t="s">
        <v>4110</v>
      </c>
      <c r="D469" t="s">
        <v>15983</v>
      </c>
      <c r="E469">
        <v>16861585</v>
      </c>
      <c r="F469" t="s">
        <v>9091</v>
      </c>
      <c r="G469" t="s">
        <v>3936</v>
      </c>
      <c r="H469" t="s">
        <v>3931</v>
      </c>
      <c r="I469" t="s">
        <v>3932</v>
      </c>
      <c r="L469">
        <v>0</v>
      </c>
      <c r="N469">
        <v>0</v>
      </c>
      <c r="P469">
        <v>0</v>
      </c>
      <c r="R469">
        <v>0</v>
      </c>
      <c r="T469">
        <v>42</v>
      </c>
      <c r="V469">
        <v>0</v>
      </c>
      <c r="X469">
        <v>0</v>
      </c>
      <c r="Z469">
        <v>0</v>
      </c>
      <c r="AB469">
        <v>0</v>
      </c>
      <c r="AD469">
        <v>42</v>
      </c>
      <c r="AE469">
        <v>0</v>
      </c>
      <c r="AF469">
        <v>60</v>
      </c>
      <c r="AJ469">
        <v>0</v>
      </c>
      <c r="AL469">
        <v>11970</v>
      </c>
      <c r="AN469">
        <v>0</v>
      </c>
      <c r="AP469">
        <v>6</v>
      </c>
      <c r="AR469">
        <v>0</v>
      </c>
      <c r="AT469">
        <v>12036</v>
      </c>
      <c r="AU469">
        <v>0</v>
      </c>
      <c r="AV469">
        <v>10</v>
      </c>
      <c r="AX469">
        <v>0</v>
      </c>
      <c r="AZ469">
        <v>0</v>
      </c>
      <c r="BB469">
        <v>0</v>
      </c>
      <c r="BD469">
        <v>0</v>
      </c>
      <c r="BF469">
        <v>11807</v>
      </c>
      <c r="BH469">
        <v>11817</v>
      </c>
      <c r="BI469">
        <v>0</v>
      </c>
      <c r="BL469">
        <v>0</v>
      </c>
      <c r="BN469">
        <v>0</v>
      </c>
      <c r="BP469">
        <v>0</v>
      </c>
      <c r="BR469">
        <v>0</v>
      </c>
      <c r="BT469">
        <v>0</v>
      </c>
      <c r="BU469">
        <v>0</v>
      </c>
      <c r="BV469">
        <v>255</v>
      </c>
      <c r="BX469">
        <v>6</v>
      </c>
      <c r="BZ469">
        <v>0</v>
      </c>
      <c r="CB469">
        <v>261</v>
      </c>
      <c r="CC469">
        <v>0</v>
      </c>
      <c r="CD469">
        <v>12078</v>
      </c>
      <c r="CE469">
        <v>0</v>
      </c>
      <c r="CF469">
        <v>43</v>
      </c>
      <c r="CH469">
        <v>-43</v>
      </c>
      <c r="CN469">
        <v>11970</v>
      </c>
      <c r="CP469">
        <v>120</v>
      </c>
      <c r="CR469">
        <v>11807</v>
      </c>
      <c r="CS469">
        <v>0</v>
      </c>
      <c r="CV469">
        <v>11807</v>
      </c>
      <c r="CW469">
        <v>0</v>
      </c>
      <c r="DB469">
        <v>11807</v>
      </c>
    </row>
    <row r="470" spans="1:254">
      <c r="A470" t="s">
        <v>4150</v>
      </c>
      <c r="B470">
        <v>7404075364</v>
      </c>
      <c r="C470" t="s">
        <v>4151</v>
      </c>
      <c r="D470" t="s">
        <v>15984</v>
      </c>
      <c r="E470">
        <v>17813245</v>
      </c>
      <c r="F470" t="s">
        <v>4152</v>
      </c>
      <c r="G470" t="s">
        <v>3936</v>
      </c>
      <c r="H470" t="s">
        <v>3931</v>
      </c>
      <c r="I470" t="s">
        <v>3932</v>
      </c>
      <c r="AP470">
        <v>1</v>
      </c>
      <c r="AQ470">
        <v>0</v>
      </c>
      <c r="BH470">
        <v>1</v>
      </c>
      <c r="BI470">
        <v>0</v>
      </c>
      <c r="CD470">
        <v>1</v>
      </c>
      <c r="CE470">
        <v>0</v>
      </c>
    </row>
    <row r="471" spans="1:254">
      <c r="A471" t="s">
        <v>15985</v>
      </c>
      <c r="B471">
        <v>5837081290</v>
      </c>
      <c r="C471" t="s">
        <v>9012</v>
      </c>
      <c r="D471" t="s">
        <v>15986</v>
      </c>
      <c r="E471">
        <v>16738444</v>
      </c>
      <c r="F471" t="s">
        <v>9094</v>
      </c>
      <c r="G471" t="s">
        <v>3978</v>
      </c>
      <c r="H471" t="s">
        <v>3931</v>
      </c>
      <c r="I471" t="s">
        <v>3932</v>
      </c>
      <c r="AL471">
        <v>30202</v>
      </c>
      <c r="AP471">
        <v>5</v>
      </c>
      <c r="AQ471">
        <v>10</v>
      </c>
      <c r="BH471">
        <v>12088</v>
      </c>
      <c r="BI471">
        <v>10</v>
      </c>
      <c r="BV471">
        <v>197</v>
      </c>
      <c r="BX471">
        <v>17922</v>
      </c>
      <c r="CD471">
        <v>30207</v>
      </c>
      <c r="CE471">
        <v>10</v>
      </c>
    </row>
    <row r="472" spans="1:254">
      <c r="A472" t="s">
        <v>15987</v>
      </c>
      <c r="B472">
        <v>2635209961</v>
      </c>
      <c r="C472" t="s">
        <v>4176</v>
      </c>
      <c r="D472" t="s">
        <v>15988</v>
      </c>
      <c r="E472">
        <v>19736258</v>
      </c>
      <c r="F472" t="s">
        <v>4178</v>
      </c>
      <c r="G472" t="s">
        <v>3978</v>
      </c>
      <c r="H472" t="s">
        <v>3931</v>
      </c>
      <c r="I472" t="s">
        <v>3932</v>
      </c>
      <c r="AF472">
        <v>10</v>
      </c>
      <c r="AG472">
        <v>0</v>
      </c>
      <c r="BH472">
        <v>10</v>
      </c>
      <c r="BI472">
        <v>0</v>
      </c>
      <c r="CD472">
        <v>10</v>
      </c>
      <c r="CE472">
        <v>0</v>
      </c>
      <c r="CV472">
        <v>0</v>
      </c>
      <c r="CW472">
        <v>0</v>
      </c>
      <c r="DD472">
        <v>0</v>
      </c>
      <c r="DE472">
        <v>0</v>
      </c>
      <c r="DF472">
        <v>0</v>
      </c>
      <c r="DG472">
        <v>0</v>
      </c>
    </row>
    <row r="473" spans="1:254">
      <c r="A473" t="s">
        <v>15989</v>
      </c>
      <c r="B473">
        <v>5904291793</v>
      </c>
      <c r="C473" t="s">
        <v>8068</v>
      </c>
      <c r="D473" t="s">
        <v>15990</v>
      </c>
      <c r="E473">
        <v>18622932</v>
      </c>
      <c r="F473" t="s">
        <v>9096</v>
      </c>
      <c r="G473" t="s">
        <v>15991</v>
      </c>
      <c r="H473" t="s">
        <v>3931</v>
      </c>
      <c r="I473" t="s">
        <v>3932</v>
      </c>
      <c r="AF473">
        <v>35</v>
      </c>
      <c r="AL473">
        <v>11034</v>
      </c>
      <c r="AM473">
        <v>10346</v>
      </c>
      <c r="AP473">
        <v>47</v>
      </c>
      <c r="AQ473">
        <v>174</v>
      </c>
      <c r="BH473">
        <v>10318</v>
      </c>
      <c r="BI473">
        <v>9977</v>
      </c>
      <c r="BX473">
        <v>798</v>
      </c>
      <c r="BY473">
        <v>543</v>
      </c>
      <c r="CD473">
        <v>11116</v>
      </c>
      <c r="CE473">
        <v>10520</v>
      </c>
      <c r="CN473">
        <v>115</v>
      </c>
      <c r="CO473">
        <v>16</v>
      </c>
      <c r="CP473">
        <v>8</v>
      </c>
      <c r="CQ473">
        <v>37</v>
      </c>
      <c r="CV473">
        <v>391</v>
      </c>
      <c r="CW473">
        <v>588</v>
      </c>
      <c r="DD473">
        <v>760</v>
      </c>
      <c r="DE473">
        <v>1219</v>
      </c>
      <c r="DF473">
        <v>476</v>
      </c>
      <c r="DG473">
        <v>610</v>
      </c>
    </row>
    <row r="474" spans="1:254">
      <c r="A474" t="s">
        <v>15992</v>
      </c>
      <c r="B474">
        <v>7726453892</v>
      </c>
      <c r="C474" t="s">
        <v>8309</v>
      </c>
      <c r="D474" t="s">
        <v>3301</v>
      </c>
      <c r="E474">
        <v>17965570</v>
      </c>
      <c r="F474" t="s">
        <v>9098</v>
      </c>
      <c r="G474" t="s">
        <v>3978</v>
      </c>
      <c r="H474" t="s">
        <v>3931</v>
      </c>
      <c r="I474" t="s">
        <v>3932</v>
      </c>
      <c r="AL474">
        <v>20064</v>
      </c>
      <c r="AP474">
        <v>1792</v>
      </c>
      <c r="AQ474">
        <v>588</v>
      </c>
      <c r="BH474">
        <v>21856</v>
      </c>
      <c r="BI474">
        <v>393</v>
      </c>
      <c r="BV474">
        <v>0</v>
      </c>
      <c r="BX474">
        <v>0</v>
      </c>
      <c r="BY474">
        <v>195</v>
      </c>
      <c r="CD474">
        <v>21856</v>
      </c>
      <c r="CE474">
        <v>588</v>
      </c>
      <c r="CP474">
        <v>33</v>
      </c>
      <c r="CQ474">
        <v>23</v>
      </c>
      <c r="CT474">
        <v>1153</v>
      </c>
      <c r="CU474">
        <v>465</v>
      </c>
      <c r="CV474">
        <v>5705</v>
      </c>
      <c r="CW474">
        <v>2950</v>
      </c>
      <c r="DD474">
        <v>20206</v>
      </c>
      <c r="DE474">
        <v>7757</v>
      </c>
      <c r="DF474">
        <v>13315</v>
      </c>
      <c r="DG474">
        <v>4319</v>
      </c>
    </row>
    <row r="475" spans="1:254">
      <c r="A475" t="s">
        <v>15993</v>
      </c>
      <c r="B475">
        <v>7716932938</v>
      </c>
      <c r="C475" t="s">
        <v>3935</v>
      </c>
      <c r="D475" t="s">
        <v>15994</v>
      </c>
      <c r="E475">
        <v>17138866</v>
      </c>
      <c r="F475" t="s">
        <v>3937</v>
      </c>
      <c r="G475" t="s">
        <v>15995</v>
      </c>
      <c r="H475" t="s">
        <v>3931</v>
      </c>
      <c r="I475" t="s">
        <v>3932</v>
      </c>
      <c r="AL475">
        <v>52174</v>
      </c>
      <c r="AM475">
        <v>1110</v>
      </c>
      <c r="AP475">
        <v>5656</v>
      </c>
      <c r="AQ475">
        <v>950</v>
      </c>
      <c r="BH475">
        <v>6002</v>
      </c>
      <c r="BI475">
        <v>1939</v>
      </c>
      <c r="BL475">
        <v>39410</v>
      </c>
      <c r="BX475">
        <v>12418</v>
      </c>
      <c r="BY475">
        <v>121</v>
      </c>
      <c r="CD475">
        <v>57830</v>
      </c>
      <c r="CE475">
        <v>2060</v>
      </c>
      <c r="CN475">
        <v>21</v>
      </c>
      <c r="CP475">
        <v>321</v>
      </c>
      <c r="CT475">
        <v>1131</v>
      </c>
      <c r="CU475">
        <v>345</v>
      </c>
      <c r="CV475">
        <v>4522</v>
      </c>
      <c r="CW475">
        <v>1380</v>
      </c>
      <c r="DD475">
        <v>176929</v>
      </c>
      <c r="DE475">
        <v>20791</v>
      </c>
      <c r="DF475">
        <v>170976</v>
      </c>
      <c r="DG475">
        <v>19066</v>
      </c>
    </row>
    <row r="476" spans="1:254">
      <c r="A476" t="s">
        <v>15996</v>
      </c>
      <c r="B476">
        <v>9726023244</v>
      </c>
      <c r="C476" t="s">
        <v>8309</v>
      </c>
      <c r="D476" t="s">
        <v>15997</v>
      </c>
      <c r="E476">
        <v>17937753</v>
      </c>
      <c r="G476" t="s">
        <v>8413</v>
      </c>
      <c r="H476" t="s">
        <v>4019</v>
      </c>
      <c r="I476" t="s">
        <v>3932</v>
      </c>
      <c r="AL476">
        <v>4417358</v>
      </c>
      <c r="AP476">
        <v>44</v>
      </c>
      <c r="BH476">
        <v>-147</v>
      </c>
      <c r="BV476">
        <v>211</v>
      </c>
      <c r="BX476">
        <v>4417338</v>
      </c>
      <c r="CD476">
        <v>4417402</v>
      </c>
      <c r="CE476">
        <v>0</v>
      </c>
      <c r="CL476">
        <v>1</v>
      </c>
      <c r="CP476">
        <v>23</v>
      </c>
      <c r="CV476">
        <v>-247</v>
      </c>
      <c r="CW476">
        <v>0</v>
      </c>
      <c r="DF476">
        <v>223</v>
      </c>
    </row>
    <row r="477" spans="1:254">
      <c r="A477" t="s">
        <v>15998</v>
      </c>
      <c r="B477">
        <v>2130222826</v>
      </c>
      <c r="C477" t="s">
        <v>3999</v>
      </c>
      <c r="D477" t="s">
        <v>15999</v>
      </c>
      <c r="E477">
        <v>19722968</v>
      </c>
      <c r="F477" t="s">
        <v>4180</v>
      </c>
      <c r="G477" t="s">
        <v>3936</v>
      </c>
      <c r="H477" t="s">
        <v>3931</v>
      </c>
      <c r="I477" t="s">
        <v>3932</v>
      </c>
      <c r="AP477">
        <v>10000</v>
      </c>
      <c r="AQ477">
        <v>10000</v>
      </c>
      <c r="AT477">
        <v>10000</v>
      </c>
      <c r="AU477">
        <v>10000</v>
      </c>
      <c r="AV477">
        <v>10000</v>
      </c>
      <c r="AW477">
        <v>10000</v>
      </c>
      <c r="BH477">
        <v>10000</v>
      </c>
      <c r="BI477">
        <v>10000</v>
      </c>
      <c r="CD477">
        <v>10000</v>
      </c>
      <c r="CE477">
        <v>10000</v>
      </c>
    </row>
    <row r="478" spans="1:254">
      <c r="A478" t="s">
        <v>16000</v>
      </c>
      <c r="B478">
        <v>7715895257</v>
      </c>
      <c r="C478" t="s">
        <v>4033</v>
      </c>
      <c r="D478" t="s">
        <v>16001</v>
      </c>
      <c r="E478">
        <v>17839667</v>
      </c>
      <c r="F478" t="s">
        <v>16002</v>
      </c>
      <c r="G478" t="s">
        <v>3936</v>
      </c>
      <c r="H478" t="s">
        <v>3931</v>
      </c>
      <c r="I478" t="s">
        <v>3932</v>
      </c>
      <c r="L478">
        <v>0</v>
      </c>
      <c r="AD478">
        <v>0</v>
      </c>
      <c r="AE478">
        <v>0</v>
      </c>
      <c r="AF478">
        <v>0</v>
      </c>
      <c r="AL478">
        <v>0</v>
      </c>
      <c r="AP478">
        <v>20</v>
      </c>
      <c r="AQ478">
        <v>20</v>
      </c>
      <c r="AT478">
        <v>20</v>
      </c>
      <c r="AU478">
        <v>20</v>
      </c>
      <c r="AV478">
        <v>20</v>
      </c>
      <c r="AW478">
        <v>20</v>
      </c>
      <c r="BH478">
        <v>20</v>
      </c>
      <c r="BI478">
        <v>20</v>
      </c>
      <c r="CD478">
        <v>20</v>
      </c>
      <c r="CE478">
        <v>20</v>
      </c>
    </row>
    <row r="479" spans="1:254">
      <c r="A479" t="s">
        <v>16003</v>
      </c>
      <c r="B479">
        <v>5402045635</v>
      </c>
      <c r="C479" t="s">
        <v>4154</v>
      </c>
      <c r="D479" t="s">
        <v>16004</v>
      </c>
      <c r="E479">
        <v>17348470</v>
      </c>
      <c r="F479" t="s">
        <v>4156</v>
      </c>
      <c r="G479" t="s">
        <v>3978</v>
      </c>
      <c r="H479" t="s">
        <v>3931</v>
      </c>
      <c r="I479" t="s">
        <v>3932</v>
      </c>
      <c r="AL479">
        <v>4974</v>
      </c>
      <c r="AM479">
        <v>4974</v>
      </c>
      <c r="AP479">
        <v>0</v>
      </c>
      <c r="AQ479">
        <v>15</v>
      </c>
      <c r="BH479">
        <v>1511</v>
      </c>
      <c r="BI479">
        <v>1555</v>
      </c>
      <c r="BV479">
        <v>3463</v>
      </c>
      <c r="BW479">
        <v>3429</v>
      </c>
      <c r="BX479">
        <v>0</v>
      </c>
      <c r="BY479">
        <v>5</v>
      </c>
      <c r="CD479">
        <v>4974</v>
      </c>
      <c r="CE479">
        <v>4989</v>
      </c>
      <c r="CP479">
        <v>0</v>
      </c>
      <c r="CQ479">
        <v>24</v>
      </c>
      <c r="CT479">
        <v>12</v>
      </c>
      <c r="CU479">
        <v>1</v>
      </c>
      <c r="CV479">
        <v>-44</v>
      </c>
      <c r="CW479">
        <v>-20</v>
      </c>
      <c r="DD479">
        <v>0</v>
      </c>
      <c r="DE479">
        <v>40</v>
      </c>
      <c r="DF479">
        <v>32</v>
      </c>
      <c r="DG479">
        <v>35</v>
      </c>
    </row>
    <row r="480" spans="1:254">
      <c r="A480" t="s">
        <v>16005</v>
      </c>
      <c r="B480">
        <v>5611085180</v>
      </c>
      <c r="C480" t="s">
        <v>9119</v>
      </c>
      <c r="D480" t="s">
        <v>3406</v>
      </c>
      <c r="E480">
        <v>18278771</v>
      </c>
      <c r="F480" t="s">
        <v>9120</v>
      </c>
      <c r="G480" t="s">
        <v>3936</v>
      </c>
      <c r="H480" t="s">
        <v>3931</v>
      </c>
      <c r="I480" t="s">
        <v>3932</v>
      </c>
      <c r="L480">
        <v>0</v>
      </c>
      <c r="X480">
        <v>0</v>
      </c>
      <c r="AD480">
        <v>0</v>
      </c>
      <c r="AE480">
        <v>0</v>
      </c>
      <c r="AF480">
        <v>0</v>
      </c>
      <c r="AL480">
        <v>10353</v>
      </c>
      <c r="AM480">
        <v>10351</v>
      </c>
      <c r="AN480">
        <v>0</v>
      </c>
      <c r="AP480">
        <v>0</v>
      </c>
      <c r="AQ480">
        <v>4</v>
      </c>
      <c r="AT480">
        <v>10353</v>
      </c>
      <c r="AU480">
        <v>10355</v>
      </c>
      <c r="AV480">
        <v>0</v>
      </c>
      <c r="BF480">
        <v>-106</v>
      </c>
      <c r="BG480">
        <v>-101</v>
      </c>
      <c r="BH480">
        <v>-106</v>
      </c>
      <c r="BI480">
        <v>-101</v>
      </c>
      <c r="BV480">
        <v>149</v>
      </c>
      <c r="BW480">
        <v>146</v>
      </c>
      <c r="BZ480">
        <v>10310</v>
      </c>
      <c r="CA480">
        <v>10310</v>
      </c>
      <c r="CB480">
        <v>10459</v>
      </c>
      <c r="CC480">
        <v>10456</v>
      </c>
      <c r="CD480">
        <v>10353</v>
      </c>
      <c r="CE480">
        <v>10355</v>
      </c>
      <c r="CF480">
        <v>2</v>
      </c>
      <c r="CG480">
        <v>9</v>
      </c>
      <c r="CH480">
        <v>-2</v>
      </c>
      <c r="CI480">
        <v>-9</v>
      </c>
      <c r="CP480">
        <v>3</v>
      </c>
      <c r="CQ480">
        <v>3</v>
      </c>
      <c r="CR480">
        <v>-5</v>
      </c>
      <c r="CS480">
        <v>-12</v>
      </c>
      <c r="CV480">
        <v>-5</v>
      </c>
      <c r="CW480">
        <v>-12</v>
      </c>
      <c r="DB480">
        <v>-5</v>
      </c>
      <c r="DC480">
        <v>-12</v>
      </c>
    </row>
    <row r="481" spans="1:243">
      <c r="A481" t="s">
        <v>16006</v>
      </c>
      <c r="B481">
        <v>7100025192</v>
      </c>
      <c r="C481" t="s">
        <v>9127</v>
      </c>
      <c r="D481" t="s">
        <v>16007</v>
      </c>
      <c r="E481">
        <v>18980061</v>
      </c>
      <c r="F481" t="s">
        <v>9129</v>
      </c>
      <c r="G481" t="s">
        <v>3978</v>
      </c>
      <c r="H481" t="s">
        <v>3931</v>
      </c>
      <c r="I481" t="s">
        <v>3932</v>
      </c>
      <c r="AP481">
        <v>171</v>
      </c>
      <c r="AT481">
        <v>171</v>
      </c>
      <c r="AU481">
        <v>0</v>
      </c>
      <c r="AV481">
        <v>10</v>
      </c>
      <c r="BF481">
        <v>150</v>
      </c>
      <c r="BH481">
        <v>160</v>
      </c>
      <c r="BI481">
        <v>0</v>
      </c>
      <c r="BX481">
        <v>11</v>
      </c>
      <c r="CB481">
        <v>11</v>
      </c>
      <c r="CC481">
        <v>0</v>
      </c>
      <c r="CD481">
        <v>171</v>
      </c>
      <c r="CE481">
        <v>0</v>
      </c>
      <c r="CH481">
        <v>162</v>
      </c>
      <c r="CP481">
        <v>1</v>
      </c>
      <c r="CR481">
        <v>161</v>
      </c>
      <c r="CS481">
        <v>0</v>
      </c>
      <c r="CT481">
        <v>-11</v>
      </c>
      <c r="CV481">
        <v>150</v>
      </c>
      <c r="CW481">
        <v>0</v>
      </c>
      <c r="DB481">
        <v>150</v>
      </c>
      <c r="DD481">
        <v>354</v>
      </c>
      <c r="DF481">
        <v>136</v>
      </c>
      <c r="DH481">
        <v>218</v>
      </c>
      <c r="EY481">
        <v>160</v>
      </c>
      <c r="EZ481">
        <v>0</v>
      </c>
      <c r="GG481">
        <v>0</v>
      </c>
      <c r="GI481">
        <v>0</v>
      </c>
      <c r="GK481">
        <v>0</v>
      </c>
      <c r="GM481">
        <v>0</v>
      </c>
      <c r="GN481">
        <v>0</v>
      </c>
      <c r="IH481">
        <v>56</v>
      </c>
    </row>
    <row r="482" spans="1:243">
      <c r="A482" t="s">
        <v>16008</v>
      </c>
      <c r="B482">
        <v>7743344357</v>
      </c>
      <c r="C482" t="s">
        <v>9021</v>
      </c>
      <c r="D482" t="s">
        <v>16009</v>
      </c>
      <c r="E482">
        <v>18815308</v>
      </c>
      <c r="F482" t="s">
        <v>9140</v>
      </c>
      <c r="G482" t="s">
        <v>16010</v>
      </c>
      <c r="H482" t="s">
        <v>3931</v>
      </c>
      <c r="I482" t="s">
        <v>3932</v>
      </c>
      <c r="T482">
        <v>42182</v>
      </c>
      <c r="U482">
        <v>69917</v>
      </c>
      <c r="AD482">
        <v>42182</v>
      </c>
      <c r="AE482">
        <v>69917</v>
      </c>
      <c r="AF482">
        <v>0</v>
      </c>
      <c r="AJ482">
        <v>0</v>
      </c>
      <c r="AL482">
        <v>11636</v>
      </c>
      <c r="AM482">
        <v>12921</v>
      </c>
      <c r="AN482">
        <v>350000</v>
      </c>
      <c r="AO482">
        <v>295000</v>
      </c>
      <c r="AP482">
        <v>24056</v>
      </c>
      <c r="AQ482">
        <v>21513</v>
      </c>
      <c r="AR482">
        <v>630</v>
      </c>
      <c r="AS482">
        <v>12903</v>
      </c>
      <c r="AT482">
        <v>386322</v>
      </c>
      <c r="AU482">
        <v>342337</v>
      </c>
      <c r="AV482">
        <v>28</v>
      </c>
      <c r="AW482">
        <v>28</v>
      </c>
      <c r="BB482">
        <v>264315</v>
      </c>
      <c r="BC482">
        <v>264315</v>
      </c>
      <c r="BD482">
        <v>1</v>
      </c>
      <c r="BE482">
        <v>1</v>
      </c>
      <c r="BF482">
        <v>160866</v>
      </c>
      <c r="BG482">
        <v>144670</v>
      </c>
      <c r="BH482">
        <v>425210</v>
      </c>
      <c r="BI482">
        <v>409015</v>
      </c>
      <c r="BP482">
        <v>706</v>
      </c>
      <c r="BQ482">
        <v>709</v>
      </c>
      <c r="BX482">
        <v>2587</v>
      </c>
      <c r="BY482">
        <v>2530</v>
      </c>
      <c r="CB482">
        <v>3294</v>
      </c>
      <c r="CC482">
        <v>3238</v>
      </c>
      <c r="CD482">
        <v>428504</v>
      </c>
      <c r="CE482">
        <v>412253</v>
      </c>
      <c r="CF482">
        <v>13</v>
      </c>
      <c r="CG482">
        <v>247</v>
      </c>
      <c r="CH482">
        <v>7612</v>
      </c>
      <c r="CI482">
        <v>9117</v>
      </c>
      <c r="CJ482">
        <v>26001</v>
      </c>
      <c r="CK482">
        <v>4781</v>
      </c>
      <c r="CN482">
        <v>1454</v>
      </c>
      <c r="CO482">
        <v>208</v>
      </c>
      <c r="CP482">
        <v>1963</v>
      </c>
      <c r="CQ482">
        <v>1070</v>
      </c>
      <c r="CR482">
        <v>33104</v>
      </c>
      <c r="CS482">
        <v>13036</v>
      </c>
      <c r="CT482">
        <v>-6679</v>
      </c>
      <c r="CU482">
        <v>-2807</v>
      </c>
      <c r="CV482">
        <v>26425</v>
      </c>
      <c r="CW482">
        <v>10229</v>
      </c>
      <c r="CX482">
        <v>6679</v>
      </c>
      <c r="CY482">
        <v>2807</v>
      </c>
      <c r="DB482">
        <v>26425</v>
      </c>
      <c r="DC482">
        <v>10229</v>
      </c>
      <c r="DD482">
        <v>54948</v>
      </c>
      <c r="DE482">
        <v>66438</v>
      </c>
      <c r="DF482">
        <v>47323</v>
      </c>
      <c r="DG482">
        <v>57074</v>
      </c>
      <c r="DH482">
        <v>7625</v>
      </c>
      <c r="DI482">
        <v>9364</v>
      </c>
      <c r="DJ482">
        <v>28</v>
      </c>
      <c r="DK482">
        <v>134441</v>
      </c>
      <c r="DL482">
        <v>398785</v>
      </c>
      <c r="DM482">
        <v>0</v>
      </c>
      <c r="DN482">
        <v>10230</v>
      </c>
      <c r="DO482">
        <v>10230</v>
      </c>
      <c r="DP482">
        <v>26425</v>
      </c>
      <c r="DQ482">
        <v>26425</v>
      </c>
      <c r="DR482">
        <v>28</v>
      </c>
      <c r="DS482">
        <v>144670</v>
      </c>
      <c r="DT482">
        <v>409014</v>
      </c>
      <c r="DU482">
        <v>0</v>
      </c>
      <c r="DV482">
        <v>26425</v>
      </c>
      <c r="DW482">
        <v>26425</v>
      </c>
      <c r="DX482">
        <v>28</v>
      </c>
      <c r="DY482">
        <v>160866</v>
      </c>
      <c r="DZ482">
        <v>425210</v>
      </c>
      <c r="EY482">
        <v>425210</v>
      </c>
      <c r="EZ482">
        <v>409015</v>
      </c>
      <c r="FA482">
        <v>1272256</v>
      </c>
      <c r="FB482">
        <v>84615</v>
      </c>
      <c r="FC482">
        <v>55304</v>
      </c>
      <c r="FD482">
        <v>76357</v>
      </c>
      <c r="FG482">
        <v>1272256</v>
      </c>
      <c r="FH482">
        <v>8258</v>
      </c>
      <c r="FI482">
        <v>1310230</v>
      </c>
      <c r="FJ482">
        <v>295000</v>
      </c>
      <c r="FK482">
        <v>2652</v>
      </c>
      <c r="FL482">
        <v>6415</v>
      </c>
      <c r="FM482">
        <v>5002</v>
      </c>
      <c r="FN482">
        <v>4834</v>
      </c>
      <c r="FQ482">
        <v>7212</v>
      </c>
      <c r="FR482">
        <v>3178</v>
      </c>
      <c r="FS482">
        <v>1300000</v>
      </c>
      <c r="FT482">
        <v>295000</v>
      </c>
      <c r="FU482">
        <v>40519</v>
      </c>
      <c r="FV482">
        <v>70127</v>
      </c>
      <c r="GE482">
        <v>-37974</v>
      </c>
      <c r="GF482">
        <v>-295000</v>
      </c>
      <c r="GG482">
        <v>2545</v>
      </c>
      <c r="GH482">
        <v>-224873</v>
      </c>
      <c r="GI482">
        <v>21513</v>
      </c>
      <c r="GJ482">
        <v>246386</v>
      </c>
      <c r="GK482">
        <v>24056</v>
      </c>
      <c r="GL482">
        <v>21513</v>
      </c>
      <c r="GM482">
        <v>0</v>
      </c>
      <c r="GN482">
        <v>0</v>
      </c>
      <c r="GS482">
        <v>1</v>
      </c>
      <c r="GY482">
        <v>1</v>
      </c>
      <c r="GZ482">
        <v>0</v>
      </c>
      <c r="HA482">
        <v>10230</v>
      </c>
      <c r="HB482">
        <v>10230</v>
      </c>
      <c r="HC482">
        <v>10230</v>
      </c>
      <c r="HD482">
        <v>10230</v>
      </c>
      <c r="HE482">
        <v>1</v>
      </c>
      <c r="HM482">
        <v>10230</v>
      </c>
      <c r="HO482">
        <v>-2</v>
      </c>
      <c r="HS482">
        <v>264315</v>
      </c>
      <c r="HT482">
        <v>264315</v>
      </c>
      <c r="HU482">
        <v>264315</v>
      </c>
    </row>
    <row r="483" spans="1:243">
      <c r="A483" t="s">
        <v>16011</v>
      </c>
      <c r="B483">
        <v>1838016040</v>
      </c>
      <c r="C483" t="s">
        <v>4158</v>
      </c>
      <c r="D483" t="s">
        <v>16012</v>
      </c>
      <c r="E483">
        <v>16690797</v>
      </c>
      <c r="F483" t="s">
        <v>9149</v>
      </c>
      <c r="G483" t="s">
        <v>3936</v>
      </c>
      <c r="I483" t="s">
        <v>3932</v>
      </c>
      <c r="T483">
        <v>90</v>
      </c>
      <c r="U483">
        <v>90</v>
      </c>
      <c r="AF483">
        <v>17</v>
      </c>
      <c r="AG483">
        <v>17</v>
      </c>
      <c r="AL483">
        <v>0</v>
      </c>
      <c r="AP483">
        <v>1</v>
      </c>
      <c r="AQ483">
        <v>1</v>
      </c>
      <c r="BH483">
        <v>-515</v>
      </c>
      <c r="BI483">
        <v>-515</v>
      </c>
      <c r="BV483">
        <v>623</v>
      </c>
      <c r="BW483">
        <v>623</v>
      </c>
      <c r="CD483">
        <v>108</v>
      </c>
      <c r="CE483">
        <v>108</v>
      </c>
      <c r="CP483">
        <v>0</v>
      </c>
      <c r="CQ483">
        <v>457</v>
      </c>
      <c r="CV483">
        <v>0</v>
      </c>
      <c r="CW483">
        <v>-457</v>
      </c>
    </row>
    <row r="484" spans="1:243">
      <c r="A484" t="s">
        <v>16013</v>
      </c>
      <c r="B484">
        <v>1435307582</v>
      </c>
      <c r="C484" t="s">
        <v>8370</v>
      </c>
      <c r="D484" t="s">
        <v>3486</v>
      </c>
      <c r="E484">
        <v>19004886</v>
      </c>
      <c r="F484" t="s">
        <v>9153</v>
      </c>
      <c r="G484" t="s">
        <v>3978</v>
      </c>
      <c r="H484" t="s">
        <v>3931</v>
      </c>
      <c r="I484" t="s">
        <v>3932</v>
      </c>
      <c r="T484">
        <v>0</v>
      </c>
      <c r="X484">
        <v>0</v>
      </c>
      <c r="AF484">
        <v>0</v>
      </c>
      <c r="AL484">
        <v>142367</v>
      </c>
      <c r="AM484">
        <v>144521</v>
      </c>
      <c r="AP484">
        <v>152</v>
      </c>
      <c r="AQ484">
        <v>156</v>
      </c>
      <c r="BH484">
        <v>130105</v>
      </c>
      <c r="BI484">
        <v>129616</v>
      </c>
      <c r="BL484">
        <v>0</v>
      </c>
      <c r="BR484">
        <v>0</v>
      </c>
      <c r="BV484">
        <v>0</v>
      </c>
      <c r="BX484">
        <v>12414</v>
      </c>
      <c r="BY484">
        <v>15061</v>
      </c>
      <c r="CD484">
        <v>142519</v>
      </c>
      <c r="CE484">
        <v>144677</v>
      </c>
      <c r="CP484">
        <v>85</v>
      </c>
      <c r="CQ484">
        <v>41</v>
      </c>
      <c r="CT484">
        <v>81</v>
      </c>
      <c r="CU484">
        <v>249</v>
      </c>
      <c r="CV484">
        <v>489</v>
      </c>
      <c r="CW484">
        <v>1525</v>
      </c>
      <c r="DD484">
        <v>7475</v>
      </c>
      <c r="DE484">
        <v>8300</v>
      </c>
      <c r="DF484">
        <v>6820</v>
      </c>
      <c r="DG484">
        <v>6485</v>
      </c>
    </row>
    <row r="485" spans="1:243">
      <c r="A485" t="s">
        <v>16014</v>
      </c>
      <c r="B485">
        <v>1840104688</v>
      </c>
      <c r="C485" t="s">
        <v>4158</v>
      </c>
      <c r="D485" t="s">
        <v>16015</v>
      </c>
      <c r="E485">
        <v>18114637</v>
      </c>
      <c r="F485" t="s">
        <v>4159</v>
      </c>
      <c r="G485" t="s">
        <v>3936</v>
      </c>
      <c r="H485" t="s">
        <v>3931</v>
      </c>
      <c r="I485" t="s">
        <v>3932</v>
      </c>
      <c r="AL485">
        <v>58</v>
      </c>
      <c r="AM485">
        <v>82</v>
      </c>
      <c r="AN485">
        <v>11451</v>
      </c>
      <c r="AO485">
        <v>11451</v>
      </c>
      <c r="AP485">
        <v>226</v>
      </c>
      <c r="AQ485">
        <v>286</v>
      </c>
      <c r="AR485">
        <v>1541</v>
      </c>
      <c r="AS485">
        <v>681</v>
      </c>
      <c r="AT485">
        <v>13276</v>
      </c>
      <c r="AU485">
        <v>12500</v>
      </c>
      <c r="AV485">
        <v>10404</v>
      </c>
      <c r="AW485">
        <v>10404</v>
      </c>
      <c r="BF485">
        <v>-170</v>
      </c>
      <c r="BH485">
        <v>10234</v>
      </c>
      <c r="BI485">
        <v>10404</v>
      </c>
      <c r="BL485">
        <v>2867</v>
      </c>
      <c r="BM485">
        <v>2017</v>
      </c>
      <c r="BT485">
        <v>2867</v>
      </c>
      <c r="BU485">
        <v>2017</v>
      </c>
      <c r="BX485">
        <v>175</v>
      </c>
      <c r="BY485">
        <v>79</v>
      </c>
      <c r="CB485">
        <v>175</v>
      </c>
      <c r="CC485">
        <v>79</v>
      </c>
      <c r="CD485">
        <v>13276</v>
      </c>
      <c r="CE485">
        <v>12500</v>
      </c>
      <c r="CH485">
        <v>-1019</v>
      </c>
      <c r="CI485">
        <v>-675</v>
      </c>
      <c r="CP485">
        <v>12</v>
      </c>
      <c r="CQ485">
        <v>6</v>
      </c>
      <c r="CR485">
        <v>-1031</v>
      </c>
      <c r="CS485">
        <v>-681</v>
      </c>
      <c r="DF485">
        <v>1019</v>
      </c>
      <c r="DG485">
        <v>675</v>
      </c>
      <c r="DH485">
        <v>-1019</v>
      </c>
      <c r="DI485">
        <v>-675</v>
      </c>
      <c r="GO485">
        <v>1031</v>
      </c>
      <c r="GP485">
        <v>681</v>
      </c>
    </row>
    <row r="486" spans="1:243">
      <c r="A486" t="s">
        <v>16016</v>
      </c>
      <c r="B486">
        <v>1660162659</v>
      </c>
      <c r="C486" t="s">
        <v>8644</v>
      </c>
      <c r="D486" t="s">
        <v>16017</v>
      </c>
      <c r="E486">
        <v>17509352</v>
      </c>
      <c r="F486" t="s">
        <v>16018</v>
      </c>
      <c r="G486" t="s">
        <v>16019</v>
      </c>
      <c r="H486" t="s">
        <v>3931</v>
      </c>
      <c r="I486" t="s">
        <v>3932</v>
      </c>
      <c r="T486">
        <v>34235</v>
      </c>
      <c r="U486">
        <v>9618</v>
      </c>
      <c r="X486">
        <v>0</v>
      </c>
      <c r="AF486">
        <v>0</v>
      </c>
      <c r="AL486">
        <v>4986</v>
      </c>
      <c r="AM486">
        <v>3781</v>
      </c>
      <c r="AP486">
        <v>12</v>
      </c>
      <c r="AQ486">
        <v>16</v>
      </c>
      <c r="BH486">
        <v>2334</v>
      </c>
      <c r="BI486">
        <v>3891</v>
      </c>
      <c r="BL486">
        <v>29782</v>
      </c>
      <c r="BM486">
        <v>6752</v>
      </c>
      <c r="BV486">
        <v>0</v>
      </c>
      <c r="BX486">
        <v>6180</v>
      </c>
      <c r="BY486">
        <v>246</v>
      </c>
      <c r="CD486">
        <v>39233</v>
      </c>
      <c r="CE486">
        <v>13415</v>
      </c>
      <c r="CN486">
        <v>251</v>
      </c>
      <c r="CO486">
        <v>11632</v>
      </c>
      <c r="CP486">
        <v>1676</v>
      </c>
      <c r="CQ486">
        <v>10324</v>
      </c>
      <c r="CT486">
        <v>11</v>
      </c>
      <c r="CU486">
        <v>84</v>
      </c>
      <c r="CV486">
        <v>-4666</v>
      </c>
      <c r="CW486">
        <v>-5012</v>
      </c>
      <c r="DD486">
        <v>897</v>
      </c>
      <c r="DE486">
        <v>510</v>
      </c>
      <c r="DF486">
        <v>4127</v>
      </c>
      <c r="DG486">
        <v>6746</v>
      </c>
    </row>
    <row r="487" spans="1:243">
      <c r="A487" t="s">
        <v>16020</v>
      </c>
      <c r="B487">
        <v>6670056296</v>
      </c>
      <c r="C487" t="s">
        <v>4207</v>
      </c>
      <c r="D487" t="s">
        <v>3535</v>
      </c>
      <c r="E487">
        <v>17314073</v>
      </c>
      <c r="F487" t="s">
        <v>9176</v>
      </c>
      <c r="G487" t="s">
        <v>15280</v>
      </c>
      <c r="H487" t="s">
        <v>3931</v>
      </c>
      <c r="I487" t="s">
        <v>3932</v>
      </c>
      <c r="X487">
        <v>105423</v>
      </c>
      <c r="Z487">
        <v>0</v>
      </c>
      <c r="AD487">
        <v>105423</v>
      </c>
      <c r="AE487">
        <v>0</v>
      </c>
      <c r="AL487">
        <v>7</v>
      </c>
      <c r="AM487">
        <v>3</v>
      </c>
      <c r="AN487">
        <v>0</v>
      </c>
      <c r="AO487">
        <v>100402</v>
      </c>
      <c r="AP487">
        <v>51</v>
      </c>
      <c r="AQ487">
        <v>67</v>
      </c>
      <c r="AR487">
        <v>21</v>
      </c>
      <c r="AS487">
        <v>23</v>
      </c>
      <c r="AT487">
        <v>79</v>
      </c>
      <c r="AU487">
        <v>100495</v>
      </c>
      <c r="AV487">
        <v>10</v>
      </c>
      <c r="AW487">
        <v>10</v>
      </c>
      <c r="BF487">
        <v>101401</v>
      </c>
      <c r="BG487">
        <v>97910</v>
      </c>
      <c r="BH487">
        <v>101411</v>
      </c>
      <c r="BI487">
        <v>97920</v>
      </c>
      <c r="BL487">
        <v>4090</v>
      </c>
      <c r="BM487">
        <v>2545</v>
      </c>
      <c r="BN487">
        <v>0</v>
      </c>
      <c r="BT487">
        <v>4090</v>
      </c>
      <c r="BU487">
        <v>2545</v>
      </c>
      <c r="BX487">
        <v>1</v>
      </c>
      <c r="BY487">
        <v>30</v>
      </c>
      <c r="CB487">
        <v>1</v>
      </c>
      <c r="CC487">
        <v>30</v>
      </c>
      <c r="CD487">
        <v>105502</v>
      </c>
      <c r="CE487">
        <v>100495</v>
      </c>
      <c r="CH487">
        <v>4630</v>
      </c>
      <c r="CI487">
        <v>4602</v>
      </c>
      <c r="CL487">
        <v>217</v>
      </c>
      <c r="CM487">
        <v>121</v>
      </c>
      <c r="CN487">
        <v>4</v>
      </c>
      <c r="CP487">
        <v>48</v>
      </c>
      <c r="CQ487">
        <v>115</v>
      </c>
      <c r="CR487">
        <v>4369</v>
      </c>
      <c r="CS487">
        <v>4366</v>
      </c>
      <c r="CT487">
        <v>-878</v>
      </c>
      <c r="CU487">
        <v>-921</v>
      </c>
      <c r="CV487">
        <v>3490</v>
      </c>
      <c r="CW487">
        <v>3445</v>
      </c>
      <c r="CX487">
        <v>878</v>
      </c>
      <c r="CY487">
        <v>892</v>
      </c>
      <c r="CZ487">
        <v>0</v>
      </c>
      <c r="DA487">
        <v>-29</v>
      </c>
      <c r="DB487">
        <v>3490</v>
      </c>
      <c r="DC487">
        <v>3445</v>
      </c>
      <c r="DD487">
        <v>5041</v>
      </c>
      <c r="DE487">
        <v>5042</v>
      </c>
      <c r="DF487">
        <v>411</v>
      </c>
      <c r="DG487">
        <v>440</v>
      </c>
      <c r="DH487">
        <v>4630</v>
      </c>
      <c r="DI487">
        <v>4602</v>
      </c>
      <c r="DJ487">
        <v>10</v>
      </c>
      <c r="DK487">
        <v>94465</v>
      </c>
      <c r="DL487">
        <v>94475</v>
      </c>
      <c r="DM487">
        <v>0</v>
      </c>
      <c r="DN487">
        <v>3445</v>
      </c>
      <c r="DO487">
        <v>3445</v>
      </c>
      <c r="DP487">
        <v>3491</v>
      </c>
      <c r="DQ487">
        <v>3491</v>
      </c>
      <c r="DR487">
        <v>10</v>
      </c>
      <c r="DS487">
        <v>97910</v>
      </c>
      <c r="DT487">
        <v>97920</v>
      </c>
      <c r="DU487">
        <v>0</v>
      </c>
      <c r="DV487">
        <v>3491</v>
      </c>
      <c r="DW487">
        <v>3491</v>
      </c>
      <c r="DX487">
        <v>10</v>
      </c>
      <c r="DY487">
        <v>101401</v>
      </c>
      <c r="DZ487">
        <v>101411</v>
      </c>
      <c r="EY487">
        <v>101411</v>
      </c>
      <c r="EZ487">
        <v>97920</v>
      </c>
      <c r="FA487">
        <v>1400</v>
      </c>
      <c r="FB487">
        <v>1300</v>
      </c>
      <c r="FG487">
        <v>50</v>
      </c>
      <c r="FI487">
        <v>1486</v>
      </c>
      <c r="FJ487">
        <v>1469</v>
      </c>
      <c r="FK487">
        <v>134</v>
      </c>
      <c r="FL487">
        <v>165</v>
      </c>
      <c r="FM487">
        <v>206</v>
      </c>
      <c r="FN487">
        <v>179</v>
      </c>
      <c r="FQ487">
        <v>877</v>
      </c>
      <c r="FR487">
        <v>984</v>
      </c>
      <c r="FS487">
        <v>269</v>
      </c>
      <c r="FT487">
        <v>141</v>
      </c>
      <c r="FU487">
        <v>-1436</v>
      </c>
      <c r="FV487">
        <v>-1469</v>
      </c>
      <c r="GA487">
        <v>20</v>
      </c>
      <c r="GE487">
        <v>1400</v>
      </c>
      <c r="GF487">
        <v>1300</v>
      </c>
      <c r="GG487">
        <v>-16</v>
      </c>
      <c r="GH487">
        <v>-169</v>
      </c>
      <c r="GI487">
        <v>67</v>
      </c>
      <c r="GJ487">
        <v>236</v>
      </c>
      <c r="GK487">
        <v>51</v>
      </c>
      <c r="GL487">
        <v>67</v>
      </c>
      <c r="GM487">
        <v>0</v>
      </c>
      <c r="GN487">
        <v>0</v>
      </c>
      <c r="GO487">
        <v>-1</v>
      </c>
      <c r="HH487">
        <v>20</v>
      </c>
      <c r="HK487">
        <v>1400</v>
      </c>
      <c r="HL487">
        <v>1300</v>
      </c>
    </row>
    <row r="488" spans="1:243">
      <c r="A488" t="s">
        <v>16021</v>
      </c>
      <c r="B488">
        <v>1103012673</v>
      </c>
      <c r="C488" t="s">
        <v>8719</v>
      </c>
      <c r="D488" t="s">
        <v>3542</v>
      </c>
      <c r="E488">
        <v>18107591</v>
      </c>
      <c r="F488" t="s">
        <v>9181</v>
      </c>
      <c r="G488" t="s">
        <v>3936</v>
      </c>
      <c r="H488" t="s">
        <v>3931</v>
      </c>
      <c r="I488" t="s">
        <v>3932</v>
      </c>
      <c r="T488">
        <v>400</v>
      </c>
      <c r="U488">
        <v>558</v>
      </c>
      <c r="X488">
        <v>0</v>
      </c>
      <c r="AL488">
        <v>34592</v>
      </c>
      <c r="AM488">
        <v>38373</v>
      </c>
      <c r="AP488">
        <v>7197</v>
      </c>
      <c r="AQ488">
        <v>6621</v>
      </c>
      <c r="BH488">
        <v>39725</v>
      </c>
      <c r="BI488">
        <v>41368</v>
      </c>
      <c r="BX488">
        <v>2464</v>
      </c>
      <c r="BY488">
        <v>4184</v>
      </c>
      <c r="CD488">
        <v>42189</v>
      </c>
      <c r="CE488">
        <v>45552</v>
      </c>
      <c r="CN488">
        <v>864</v>
      </c>
      <c r="CO488">
        <v>2100</v>
      </c>
      <c r="CP488">
        <v>1070</v>
      </c>
      <c r="CQ488">
        <v>6785</v>
      </c>
      <c r="CT488">
        <v>58</v>
      </c>
      <c r="CU488">
        <v>269</v>
      </c>
      <c r="CV488">
        <v>-1649</v>
      </c>
      <c r="CW488">
        <v>-5902</v>
      </c>
      <c r="DD488">
        <v>156</v>
      </c>
      <c r="DF488">
        <v>1541</v>
      </c>
      <c r="DG488">
        <v>948</v>
      </c>
    </row>
    <row r="489" spans="1:243">
      <c r="A489" t="s">
        <v>16022</v>
      </c>
      <c r="B489">
        <v>3327131529</v>
      </c>
      <c r="C489" t="s">
        <v>8611</v>
      </c>
      <c r="D489" t="s">
        <v>16023</v>
      </c>
      <c r="E489">
        <v>17942645</v>
      </c>
      <c r="F489" t="s">
        <v>9183</v>
      </c>
      <c r="G489" t="s">
        <v>3978</v>
      </c>
      <c r="H489" t="s">
        <v>3931</v>
      </c>
      <c r="I489" t="s">
        <v>3932</v>
      </c>
      <c r="T489">
        <v>0</v>
      </c>
      <c r="AD489">
        <v>0</v>
      </c>
      <c r="AE489">
        <v>0</v>
      </c>
      <c r="AL489">
        <v>7166</v>
      </c>
      <c r="AM489">
        <v>1292</v>
      </c>
      <c r="AN489">
        <v>9680</v>
      </c>
      <c r="AO489">
        <v>8754</v>
      </c>
      <c r="AP489">
        <v>77</v>
      </c>
      <c r="AQ489">
        <v>4134</v>
      </c>
      <c r="AT489">
        <v>16923</v>
      </c>
      <c r="AU489">
        <v>14179</v>
      </c>
      <c r="AV489">
        <v>10</v>
      </c>
      <c r="AW489">
        <v>10</v>
      </c>
      <c r="BF489">
        <v>10744</v>
      </c>
      <c r="BG489">
        <v>13954</v>
      </c>
      <c r="BH489">
        <v>10754</v>
      </c>
      <c r="BI489">
        <v>13964</v>
      </c>
      <c r="BL489">
        <v>6000</v>
      </c>
      <c r="BT489">
        <v>6000</v>
      </c>
      <c r="BU489">
        <v>0</v>
      </c>
      <c r="BX489">
        <v>169</v>
      </c>
      <c r="BY489">
        <v>215</v>
      </c>
      <c r="CB489">
        <v>169</v>
      </c>
      <c r="CC489">
        <v>215</v>
      </c>
      <c r="CD489">
        <v>16923</v>
      </c>
      <c r="CE489">
        <v>14179</v>
      </c>
      <c r="CH489">
        <v>965</v>
      </c>
      <c r="CI489">
        <v>892</v>
      </c>
      <c r="CN489">
        <v>1442</v>
      </c>
      <c r="CO489">
        <v>1157</v>
      </c>
      <c r="CP489">
        <v>119</v>
      </c>
      <c r="CQ489">
        <v>1766</v>
      </c>
      <c r="CR489">
        <v>2288</v>
      </c>
      <c r="CS489">
        <v>283</v>
      </c>
      <c r="CT489">
        <v>-98</v>
      </c>
      <c r="CU489">
        <v>-214</v>
      </c>
      <c r="CV489">
        <v>2190</v>
      </c>
      <c r="CW489">
        <v>69</v>
      </c>
      <c r="DB489">
        <v>2190</v>
      </c>
      <c r="DC489">
        <v>69</v>
      </c>
      <c r="DD489">
        <v>1200</v>
      </c>
      <c r="DE489">
        <v>1735</v>
      </c>
      <c r="DF489">
        <v>235</v>
      </c>
      <c r="DG489">
        <v>843</v>
      </c>
      <c r="DH489">
        <v>965</v>
      </c>
      <c r="DI489">
        <v>892</v>
      </c>
      <c r="DJ489">
        <v>10</v>
      </c>
      <c r="DK489">
        <v>13885</v>
      </c>
      <c r="DL489">
        <v>13895</v>
      </c>
      <c r="DM489">
        <v>0</v>
      </c>
      <c r="DN489">
        <v>69</v>
      </c>
      <c r="DO489">
        <v>69</v>
      </c>
      <c r="DP489">
        <v>2190</v>
      </c>
      <c r="DQ489">
        <v>2190</v>
      </c>
      <c r="DR489">
        <v>10</v>
      </c>
      <c r="DS489">
        <v>13954</v>
      </c>
      <c r="DT489">
        <v>13964</v>
      </c>
      <c r="DU489">
        <v>0</v>
      </c>
      <c r="DV489">
        <v>2190</v>
      </c>
      <c r="DW489">
        <v>2190</v>
      </c>
      <c r="DX489">
        <v>10</v>
      </c>
      <c r="DY489">
        <v>10744</v>
      </c>
      <c r="DZ489">
        <v>10754</v>
      </c>
      <c r="EA489">
        <v>69</v>
      </c>
      <c r="EB489">
        <v>0</v>
      </c>
      <c r="EC489">
        <v>13964</v>
      </c>
      <c r="EG489">
        <v>69</v>
      </c>
      <c r="EH489">
        <v>0</v>
      </c>
      <c r="EI489">
        <v>13964</v>
      </c>
      <c r="EJ489">
        <v>69</v>
      </c>
      <c r="EK489">
        <v>0</v>
      </c>
      <c r="EL489">
        <v>13954</v>
      </c>
      <c r="EP489">
        <v>69</v>
      </c>
      <c r="EQ489">
        <v>0</v>
      </c>
      <c r="ER489">
        <v>13954</v>
      </c>
      <c r="EY489">
        <v>10754</v>
      </c>
      <c r="EZ489">
        <v>13964</v>
      </c>
      <c r="GG489">
        <v>0</v>
      </c>
      <c r="GI489">
        <v>4134</v>
      </c>
      <c r="GJ489">
        <v>6875</v>
      </c>
      <c r="GK489">
        <v>4134</v>
      </c>
      <c r="GL489">
        <v>6875</v>
      </c>
      <c r="GM489">
        <v>0</v>
      </c>
      <c r="GN489">
        <v>0</v>
      </c>
      <c r="GZ489">
        <v>0</v>
      </c>
      <c r="HA489">
        <v>5400</v>
      </c>
      <c r="HB489">
        <v>5400</v>
      </c>
      <c r="HC489">
        <v>5400</v>
      </c>
      <c r="HD489">
        <v>5400</v>
      </c>
    </row>
    <row r="490" spans="1:243">
      <c r="A490" t="s">
        <v>9206</v>
      </c>
      <c r="B490">
        <v>1659216290</v>
      </c>
      <c r="C490" t="s">
        <v>4011</v>
      </c>
      <c r="D490" t="s">
        <v>3588</v>
      </c>
      <c r="E490">
        <v>17848844</v>
      </c>
      <c r="F490" t="s">
        <v>9207</v>
      </c>
      <c r="G490" t="s">
        <v>9048</v>
      </c>
      <c r="H490" t="s">
        <v>3931</v>
      </c>
      <c r="I490" t="s">
        <v>3932</v>
      </c>
      <c r="AL490">
        <v>13812</v>
      </c>
      <c r="AM490">
        <v>158</v>
      </c>
      <c r="AN490">
        <v>755</v>
      </c>
      <c r="AO490">
        <v>937</v>
      </c>
      <c r="AP490">
        <v>1</v>
      </c>
      <c r="AQ490">
        <v>559</v>
      </c>
      <c r="AT490">
        <v>14568</v>
      </c>
      <c r="AU490">
        <v>1654</v>
      </c>
      <c r="AV490">
        <v>11278</v>
      </c>
      <c r="AW490">
        <v>10</v>
      </c>
      <c r="BF490">
        <v>-183</v>
      </c>
      <c r="BG490">
        <v>1077</v>
      </c>
      <c r="BH490">
        <v>11095</v>
      </c>
      <c r="BI490">
        <v>1087</v>
      </c>
      <c r="BL490">
        <v>0</v>
      </c>
      <c r="BT490">
        <v>0</v>
      </c>
      <c r="BU490">
        <v>0</v>
      </c>
      <c r="BV490">
        <v>1980</v>
      </c>
      <c r="BW490">
        <v>417</v>
      </c>
      <c r="BX490">
        <v>1493</v>
      </c>
      <c r="BY490">
        <v>150</v>
      </c>
      <c r="CB490">
        <v>3473</v>
      </c>
      <c r="CC490">
        <v>567</v>
      </c>
      <c r="CD490">
        <v>14568</v>
      </c>
      <c r="CE490">
        <v>1654</v>
      </c>
      <c r="CF490">
        <v>0</v>
      </c>
      <c r="CG490">
        <v>30</v>
      </c>
      <c r="CH490">
        <v>-17</v>
      </c>
      <c r="CI490">
        <v>599</v>
      </c>
      <c r="CN490">
        <v>11</v>
      </c>
      <c r="CP490">
        <v>34</v>
      </c>
      <c r="CR490">
        <v>-40</v>
      </c>
      <c r="CS490">
        <v>599</v>
      </c>
      <c r="CT490">
        <v>-12</v>
      </c>
      <c r="CV490">
        <v>-52</v>
      </c>
      <c r="CW490">
        <v>599</v>
      </c>
      <c r="DB490">
        <v>-52</v>
      </c>
      <c r="DC490">
        <v>599</v>
      </c>
      <c r="DD490">
        <v>3</v>
      </c>
      <c r="DE490">
        <v>1499</v>
      </c>
      <c r="DF490">
        <v>20</v>
      </c>
      <c r="DG490">
        <v>850</v>
      </c>
      <c r="DH490">
        <v>-17</v>
      </c>
      <c r="DI490">
        <v>649</v>
      </c>
      <c r="IH490">
        <v>0</v>
      </c>
      <c r="II490">
        <v>20</v>
      </c>
    </row>
    <row r="491" spans="1:243">
      <c r="A491" t="s">
        <v>16024</v>
      </c>
      <c r="B491">
        <v>276137789</v>
      </c>
      <c r="C491" t="s">
        <v>9211</v>
      </c>
      <c r="D491" t="s">
        <v>3594</v>
      </c>
      <c r="E491">
        <v>17637337</v>
      </c>
      <c r="F491" t="s">
        <v>9212</v>
      </c>
      <c r="G491" t="s">
        <v>16025</v>
      </c>
      <c r="H491" t="s">
        <v>3931</v>
      </c>
      <c r="I491" t="s">
        <v>3932</v>
      </c>
      <c r="L491">
        <v>37</v>
      </c>
      <c r="M491">
        <v>56</v>
      </c>
      <c r="T491">
        <v>5580</v>
      </c>
      <c r="U491">
        <v>4113</v>
      </c>
      <c r="AD491">
        <v>5617</v>
      </c>
      <c r="AE491">
        <v>4169</v>
      </c>
      <c r="AF491">
        <v>13070</v>
      </c>
      <c r="AG491">
        <v>2570</v>
      </c>
      <c r="AJ491">
        <v>1333</v>
      </c>
      <c r="AK491">
        <v>314</v>
      </c>
      <c r="AL491">
        <v>814</v>
      </c>
      <c r="AM491">
        <v>369</v>
      </c>
      <c r="AN491">
        <v>2000</v>
      </c>
      <c r="AO491">
        <v>12500</v>
      </c>
      <c r="AP491">
        <v>1277</v>
      </c>
      <c r="AQ491">
        <v>3386</v>
      </c>
      <c r="AR491">
        <v>2</v>
      </c>
      <c r="AS491">
        <v>268</v>
      </c>
      <c r="AT491">
        <v>18496</v>
      </c>
      <c r="AU491">
        <v>19407</v>
      </c>
      <c r="AV491">
        <v>10</v>
      </c>
      <c r="AW491">
        <v>10</v>
      </c>
      <c r="BF491">
        <v>13445</v>
      </c>
      <c r="BG491">
        <v>20979</v>
      </c>
      <c r="BH491">
        <v>13455</v>
      </c>
      <c r="BI491">
        <v>20989</v>
      </c>
      <c r="BL491">
        <v>850</v>
      </c>
      <c r="BM491">
        <v>850</v>
      </c>
      <c r="BN491">
        <v>69</v>
      </c>
      <c r="BP491">
        <v>1270</v>
      </c>
      <c r="BQ491">
        <v>664</v>
      </c>
      <c r="BT491">
        <v>919</v>
      </c>
      <c r="BU491">
        <v>850</v>
      </c>
      <c r="BX491">
        <v>8469</v>
      </c>
      <c r="BY491">
        <v>1073</v>
      </c>
      <c r="CB491">
        <v>9739</v>
      </c>
      <c r="CC491">
        <v>1737</v>
      </c>
      <c r="CD491">
        <v>24113</v>
      </c>
      <c r="CE491">
        <v>23576</v>
      </c>
      <c r="CF491">
        <v>30025</v>
      </c>
      <c r="CG491">
        <v>12848</v>
      </c>
      <c r="CH491">
        <v>-32195</v>
      </c>
      <c r="CI491">
        <v>-12653</v>
      </c>
      <c r="CN491">
        <v>40765</v>
      </c>
      <c r="CO491">
        <v>31395</v>
      </c>
      <c r="CP491">
        <v>1238</v>
      </c>
      <c r="CQ491">
        <v>1316</v>
      </c>
      <c r="CR491">
        <v>7332</v>
      </c>
      <c r="CS491">
        <v>17426</v>
      </c>
      <c r="CT491">
        <v>-1665</v>
      </c>
      <c r="CU491">
        <v>-3512</v>
      </c>
      <c r="CV491">
        <v>5667</v>
      </c>
      <c r="CW491">
        <v>13914</v>
      </c>
      <c r="CX491">
        <v>1597</v>
      </c>
      <c r="CY491">
        <v>3512</v>
      </c>
      <c r="CZ491">
        <v>-69</v>
      </c>
      <c r="DB491">
        <v>5667</v>
      </c>
      <c r="DC491">
        <v>13914</v>
      </c>
      <c r="DD491">
        <v>4239</v>
      </c>
      <c r="DE491">
        <v>200</v>
      </c>
      <c r="DF491">
        <v>6409</v>
      </c>
      <c r="DH491">
        <v>-2170</v>
      </c>
      <c r="DI491">
        <v>200</v>
      </c>
      <c r="IH491">
        <v>0</v>
      </c>
      <c r="II491">
        <v>5</v>
      </c>
    </row>
    <row r="492" spans="1:243">
      <c r="A492" t="s">
        <v>16026</v>
      </c>
      <c r="B492">
        <v>9710048701</v>
      </c>
      <c r="C492" t="s">
        <v>4048</v>
      </c>
      <c r="D492" t="s">
        <v>16027</v>
      </c>
      <c r="E492">
        <v>17544846</v>
      </c>
      <c r="G492" t="s">
        <v>3978</v>
      </c>
      <c r="H492" t="s">
        <v>3931</v>
      </c>
      <c r="I492" t="s">
        <v>3932</v>
      </c>
      <c r="T492">
        <v>244</v>
      </c>
      <c r="U492">
        <v>340</v>
      </c>
      <c r="AL492">
        <v>23728</v>
      </c>
      <c r="AM492">
        <v>23519</v>
      </c>
      <c r="AP492">
        <v>43</v>
      </c>
      <c r="AQ492">
        <v>597</v>
      </c>
      <c r="BH492">
        <v>23890</v>
      </c>
      <c r="BI492">
        <v>23186</v>
      </c>
      <c r="BL492">
        <v>0</v>
      </c>
      <c r="BM492">
        <v>858</v>
      </c>
      <c r="BX492">
        <v>126</v>
      </c>
      <c r="BY492">
        <v>413</v>
      </c>
      <c r="CD492">
        <v>24015</v>
      </c>
      <c r="CE492">
        <v>24457</v>
      </c>
      <c r="CP492">
        <v>304</v>
      </c>
      <c r="CQ492">
        <v>3267</v>
      </c>
      <c r="CT492">
        <v>368</v>
      </c>
      <c r="CU492">
        <v>403</v>
      </c>
      <c r="CV492">
        <v>2467</v>
      </c>
      <c r="CW492">
        <v>-8610</v>
      </c>
      <c r="DD492">
        <v>12262</v>
      </c>
      <c r="DF492">
        <v>9123</v>
      </c>
      <c r="DG492">
        <v>4940</v>
      </c>
    </row>
    <row r="493" spans="1:243">
      <c r="A493" t="s">
        <v>16028</v>
      </c>
      <c r="B493">
        <v>7709851710</v>
      </c>
      <c r="C493" t="s">
        <v>8338</v>
      </c>
      <c r="D493" t="s">
        <v>16029</v>
      </c>
      <c r="E493">
        <v>16985676</v>
      </c>
      <c r="F493" t="s">
        <v>9220</v>
      </c>
      <c r="G493" t="s">
        <v>3978</v>
      </c>
      <c r="H493" t="s">
        <v>3931</v>
      </c>
      <c r="I493" t="s">
        <v>3932</v>
      </c>
      <c r="T493">
        <v>3643</v>
      </c>
      <c r="U493">
        <v>4393</v>
      </c>
      <c r="AL493">
        <v>14906</v>
      </c>
      <c r="AM493">
        <v>17220</v>
      </c>
      <c r="AP493">
        <v>1974</v>
      </c>
      <c r="AQ493">
        <v>1116</v>
      </c>
      <c r="BH493">
        <v>19282</v>
      </c>
      <c r="BI493">
        <v>17013</v>
      </c>
      <c r="BL493">
        <v>1100</v>
      </c>
      <c r="BM493">
        <v>2500</v>
      </c>
      <c r="BX493">
        <v>142</v>
      </c>
      <c r="BY493">
        <v>62</v>
      </c>
      <c r="CD493">
        <v>20524</v>
      </c>
      <c r="CE493">
        <v>22729</v>
      </c>
      <c r="CN493">
        <v>9731</v>
      </c>
      <c r="CO493">
        <v>8706</v>
      </c>
      <c r="CP493">
        <v>117</v>
      </c>
      <c r="CQ493">
        <v>415</v>
      </c>
      <c r="CT493">
        <v>408</v>
      </c>
      <c r="CU493">
        <v>270</v>
      </c>
      <c r="CV493">
        <v>2249</v>
      </c>
      <c r="CW493">
        <v>260</v>
      </c>
      <c r="DF493">
        <v>6957</v>
      </c>
      <c r="DG493">
        <v>7761</v>
      </c>
    </row>
    <row r="494" spans="1:243">
      <c r="A494" t="s">
        <v>16030</v>
      </c>
      <c r="B494">
        <v>7725848489</v>
      </c>
      <c r="C494" t="s">
        <v>8338</v>
      </c>
      <c r="D494" t="s">
        <v>16031</v>
      </c>
      <c r="E494">
        <v>16638346</v>
      </c>
      <c r="F494" t="s">
        <v>9228</v>
      </c>
      <c r="G494" t="s">
        <v>9227</v>
      </c>
      <c r="H494" t="s">
        <v>3931</v>
      </c>
      <c r="I494" t="s">
        <v>3932</v>
      </c>
      <c r="AF494">
        <v>14</v>
      </c>
      <c r="AG494">
        <v>14</v>
      </c>
      <c r="AL494">
        <v>400</v>
      </c>
      <c r="AM494">
        <v>400</v>
      </c>
      <c r="AP494">
        <v>203</v>
      </c>
      <c r="AQ494">
        <v>115</v>
      </c>
      <c r="BH494">
        <v>586</v>
      </c>
      <c r="BI494">
        <v>509</v>
      </c>
      <c r="BV494">
        <v>11</v>
      </c>
      <c r="BW494">
        <v>11</v>
      </c>
      <c r="BX494">
        <v>21</v>
      </c>
      <c r="BY494">
        <v>9</v>
      </c>
      <c r="CD494">
        <v>617</v>
      </c>
      <c r="CE494">
        <v>529</v>
      </c>
      <c r="CN494">
        <v>1245</v>
      </c>
      <c r="CO494">
        <v>634</v>
      </c>
      <c r="CP494">
        <v>414</v>
      </c>
      <c r="CQ494">
        <v>16</v>
      </c>
      <c r="CT494">
        <v>51</v>
      </c>
      <c r="CU494">
        <v>42</v>
      </c>
      <c r="CV494">
        <v>76</v>
      </c>
      <c r="CW494">
        <v>97</v>
      </c>
      <c r="DD494">
        <v>0</v>
      </c>
      <c r="DE494">
        <v>60</v>
      </c>
      <c r="DF494">
        <v>704</v>
      </c>
      <c r="DG494">
        <v>539</v>
      </c>
    </row>
    <row r="495" spans="1:243">
      <c r="A495" t="s">
        <v>16032</v>
      </c>
      <c r="B495">
        <v>7460024758</v>
      </c>
      <c r="C495" t="s">
        <v>9246</v>
      </c>
      <c r="D495" t="s">
        <v>16033</v>
      </c>
      <c r="E495">
        <v>17793405</v>
      </c>
      <c r="F495" t="s">
        <v>16034</v>
      </c>
      <c r="G495" t="s">
        <v>16035</v>
      </c>
      <c r="H495" t="s">
        <v>3931</v>
      </c>
      <c r="I495" t="s">
        <v>3932</v>
      </c>
      <c r="AF495">
        <v>305</v>
      </c>
      <c r="AG495">
        <v>311</v>
      </c>
      <c r="AL495">
        <v>213</v>
      </c>
      <c r="AM495">
        <v>246</v>
      </c>
      <c r="AP495">
        <v>62</v>
      </c>
      <c r="AQ495">
        <v>32</v>
      </c>
      <c r="BH495">
        <v>554</v>
      </c>
      <c r="BI495">
        <v>584</v>
      </c>
      <c r="BL495">
        <v>26</v>
      </c>
      <c r="BX495">
        <v>0</v>
      </c>
      <c r="BY495">
        <v>5</v>
      </c>
      <c r="CD495">
        <v>580</v>
      </c>
      <c r="CE495">
        <v>589</v>
      </c>
      <c r="CN495">
        <v>144</v>
      </c>
      <c r="CO495">
        <v>51</v>
      </c>
      <c r="CP495">
        <v>105</v>
      </c>
      <c r="CQ495">
        <v>111</v>
      </c>
      <c r="CT495">
        <v>0</v>
      </c>
      <c r="CU495">
        <v>1</v>
      </c>
      <c r="CV495">
        <v>-30</v>
      </c>
      <c r="CW495">
        <v>-104</v>
      </c>
      <c r="DF495">
        <v>69</v>
      </c>
      <c r="DG495">
        <v>43</v>
      </c>
    </row>
    <row r="496" spans="1:243">
      <c r="A496" t="s">
        <v>16036</v>
      </c>
      <c r="B496">
        <v>2225153627</v>
      </c>
      <c r="C496" t="s">
        <v>9249</v>
      </c>
      <c r="D496" t="s">
        <v>3624</v>
      </c>
      <c r="E496">
        <v>17884805</v>
      </c>
      <c r="F496" t="s">
        <v>9251</v>
      </c>
      <c r="G496" t="s">
        <v>3978</v>
      </c>
      <c r="H496" t="s">
        <v>3931</v>
      </c>
      <c r="I496" t="s">
        <v>3932</v>
      </c>
      <c r="T496">
        <v>9883</v>
      </c>
      <c r="U496">
        <v>202</v>
      </c>
      <c r="AD496">
        <v>9883</v>
      </c>
      <c r="AE496">
        <v>202</v>
      </c>
      <c r="AF496">
        <v>2</v>
      </c>
      <c r="AG496">
        <v>6</v>
      </c>
      <c r="AL496">
        <v>543</v>
      </c>
      <c r="AM496">
        <v>1591</v>
      </c>
      <c r="AN496">
        <v>5184</v>
      </c>
      <c r="AO496">
        <v>5867</v>
      </c>
      <c r="AP496">
        <v>197</v>
      </c>
      <c r="AQ496">
        <v>2240</v>
      </c>
      <c r="AT496">
        <v>5926</v>
      </c>
      <c r="AU496">
        <v>9704</v>
      </c>
      <c r="AV496">
        <v>10</v>
      </c>
      <c r="AW496">
        <v>10</v>
      </c>
      <c r="BF496">
        <v>7139</v>
      </c>
      <c r="BG496">
        <v>9792</v>
      </c>
      <c r="BH496">
        <v>7149</v>
      </c>
      <c r="BI496">
        <v>9802</v>
      </c>
      <c r="BV496">
        <v>8630</v>
      </c>
      <c r="BX496">
        <v>30</v>
      </c>
      <c r="BY496">
        <v>104</v>
      </c>
      <c r="CB496">
        <v>8660</v>
      </c>
      <c r="CC496">
        <v>104</v>
      </c>
      <c r="CD496">
        <v>15809</v>
      </c>
      <c r="CE496">
        <v>9906</v>
      </c>
      <c r="CF496">
        <v>2914</v>
      </c>
      <c r="CG496">
        <v>567</v>
      </c>
      <c r="CH496">
        <v>-2791</v>
      </c>
      <c r="CI496">
        <v>9100</v>
      </c>
      <c r="CN496">
        <v>287</v>
      </c>
      <c r="CO496">
        <v>344</v>
      </c>
      <c r="CP496">
        <v>149</v>
      </c>
      <c r="CQ496">
        <v>951</v>
      </c>
      <c r="CR496">
        <v>-2653</v>
      </c>
      <c r="CS496">
        <v>8493</v>
      </c>
      <c r="CV496">
        <v>-2653</v>
      </c>
      <c r="CW496">
        <v>8493</v>
      </c>
      <c r="DB496">
        <v>-2653</v>
      </c>
      <c r="DC496">
        <v>8493</v>
      </c>
      <c r="DD496">
        <v>2057</v>
      </c>
      <c r="DE496">
        <v>12501</v>
      </c>
      <c r="DF496">
        <v>485</v>
      </c>
      <c r="DG496">
        <v>2211</v>
      </c>
      <c r="DH496">
        <v>1572</v>
      </c>
      <c r="DI496">
        <v>10290</v>
      </c>
      <c r="IH496">
        <v>1449</v>
      </c>
      <c r="II496">
        <v>623</v>
      </c>
    </row>
    <row r="497" spans="1:229">
      <c r="A497" t="s">
        <v>16037</v>
      </c>
      <c r="B497">
        <v>1841056860</v>
      </c>
      <c r="C497" t="s">
        <v>4182</v>
      </c>
      <c r="D497" t="s">
        <v>3630</v>
      </c>
      <c r="E497">
        <v>19222664</v>
      </c>
      <c r="F497" t="s">
        <v>16038</v>
      </c>
      <c r="G497" t="s">
        <v>16039</v>
      </c>
      <c r="H497" t="s">
        <v>3931</v>
      </c>
      <c r="I497" t="s">
        <v>3932</v>
      </c>
      <c r="L497">
        <v>0</v>
      </c>
      <c r="AD497">
        <v>0</v>
      </c>
      <c r="AE497">
        <v>0</v>
      </c>
      <c r="AF497">
        <v>0</v>
      </c>
      <c r="AL497">
        <v>0</v>
      </c>
      <c r="AP497">
        <v>25</v>
      </c>
      <c r="AQ497">
        <v>25</v>
      </c>
      <c r="AT497">
        <v>25</v>
      </c>
      <c r="AU497">
        <v>25</v>
      </c>
      <c r="AV497">
        <v>25</v>
      </c>
      <c r="AW497">
        <v>25</v>
      </c>
      <c r="BH497">
        <v>25</v>
      </c>
      <c r="BI497">
        <v>25</v>
      </c>
      <c r="CD497">
        <v>25</v>
      </c>
      <c r="CE497">
        <v>25</v>
      </c>
    </row>
    <row r="498" spans="1:229">
      <c r="A498" t="s">
        <v>16040</v>
      </c>
      <c r="B498">
        <v>5402507657</v>
      </c>
      <c r="C498" t="s">
        <v>4154</v>
      </c>
      <c r="D498" t="s">
        <v>16041</v>
      </c>
      <c r="E498">
        <v>18571429</v>
      </c>
      <c r="F498" t="s">
        <v>9278</v>
      </c>
      <c r="G498" t="s">
        <v>9277</v>
      </c>
      <c r="H498" t="s">
        <v>3931</v>
      </c>
      <c r="I498" t="s">
        <v>3932</v>
      </c>
      <c r="T498">
        <v>32317</v>
      </c>
      <c r="U498">
        <v>33542</v>
      </c>
      <c r="AD498">
        <v>32317</v>
      </c>
      <c r="AE498">
        <v>33542</v>
      </c>
      <c r="AJ498">
        <v>1953</v>
      </c>
      <c r="AK498">
        <v>3333</v>
      </c>
      <c r="AL498">
        <v>2600</v>
      </c>
      <c r="AM498">
        <v>1013</v>
      </c>
      <c r="AN498">
        <v>300</v>
      </c>
      <c r="AO498">
        <v>20000</v>
      </c>
      <c r="AP498">
        <v>1255</v>
      </c>
      <c r="AQ498">
        <v>663</v>
      </c>
      <c r="AR498">
        <v>0</v>
      </c>
      <c r="AS498">
        <v>41</v>
      </c>
      <c r="AT498">
        <v>6108</v>
      </c>
      <c r="AU498">
        <v>25050</v>
      </c>
      <c r="AV498">
        <v>10</v>
      </c>
      <c r="AW498">
        <v>10</v>
      </c>
      <c r="BF498">
        <v>34846</v>
      </c>
      <c r="BG498">
        <v>34722</v>
      </c>
      <c r="BH498">
        <v>34856</v>
      </c>
      <c r="BI498">
        <v>34732</v>
      </c>
      <c r="BL498">
        <v>0</v>
      </c>
      <c r="BM498">
        <v>1970</v>
      </c>
      <c r="BT498">
        <v>0</v>
      </c>
      <c r="BU498">
        <v>1970</v>
      </c>
      <c r="BX498">
        <v>3569</v>
      </c>
      <c r="BY498">
        <v>21890</v>
      </c>
      <c r="CB498">
        <v>3569</v>
      </c>
      <c r="CC498">
        <v>21890</v>
      </c>
      <c r="CD498">
        <v>38425</v>
      </c>
      <c r="CE498">
        <v>58592</v>
      </c>
      <c r="CF498">
        <v>15566</v>
      </c>
      <c r="CG498">
        <v>13943</v>
      </c>
      <c r="CH498">
        <v>226</v>
      </c>
      <c r="CI498">
        <v>3301</v>
      </c>
      <c r="CL498">
        <v>0</v>
      </c>
      <c r="CM498">
        <v>4079</v>
      </c>
      <c r="CN498">
        <v>1239</v>
      </c>
      <c r="CO498">
        <v>153568</v>
      </c>
      <c r="CP498">
        <v>1306</v>
      </c>
      <c r="CQ498">
        <v>110236</v>
      </c>
      <c r="CR498">
        <v>159</v>
      </c>
      <c r="CS498">
        <v>42554</v>
      </c>
      <c r="CT498">
        <v>-32</v>
      </c>
      <c r="CU498">
        <v>-8511</v>
      </c>
      <c r="CV498">
        <v>124</v>
      </c>
      <c r="CW498">
        <v>34013</v>
      </c>
      <c r="CX498">
        <v>32</v>
      </c>
      <c r="CY498">
        <v>8511</v>
      </c>
      <c r="DB498">
        <v>124</v>
      </c>
      <c r="DC498">
        <v>34013</v>
      </c>
      <c r="DD498">
        <v>15792</v>
      </c>
      <c r="DE498">
        <v>17244</v>
      </c>
      <c r="DH498">
        <v>15792</v>
      </c>
      <c r="DI498">
        <v>17244</v>
      </c>
      <c r="DJ498">
        <v>10</v>
      </c>
      <c r="DK498">
        <v>709</v>
      </c>
      <c r="DL498">
        <v>719</v>
      </c>
      <c r="DM498">
        <v>0</v>
      </c>
      <c r="DN498">
        <v>34013</v>
      </c>
      <c r="DO498">
        <v>34013</v>
      </c>
      <c r="DP498">
        <v>124</v>
      </c>
      <c r="DQ498">
        <v>124</v>
      </c>
      <c r="DR498">
        <v>10</v>
      </c>
      <c r="DS498">
        <v>34722</v>
      </c>
      <c r="DT498">
        <v>34732</v>
      </c>
      <c r="DU498">
        <v>0</v>
      </c>
      <c r="DV498">
        <v>124</v>
      </c>
      <c r="DW498">
        <v>124</v>
      </c>
      <c r="DX498">
        <v>10</v>
      </c>
      <c r="DY498">
        <v>34846</v>
      </c>
      <c r="DZ498">
        <v>34856</v>
      </c>
      <c r="EY498">
        <v>34856</v>
      </c>
      <c r="EZ498">
        <v>34732</v>
      </c>
      <c r="FA498">
        <v>0</v>
      </c>
      <c r="FB498">
        <v>3912</v>
      </c>
      <c r="FC498">
        <v>19090</v>
      </c>
      <c r="FD498">
        <v>22572</v>
      </c>
      <c r="FG498">
        <v>19700</v>
      </c>
      <c r="FH498">
        <v>155455</v>
      </c>
      <c r="FI498">
        <v>0</v>
      </c>
      <c r="FJ498">
        <v>94948</v>
      </c>
      <c r="FK498">
        <v>24522</v>
      </c>
      <c r="FL498">
        <v>41413</v>
      </c>
      <c r="FM498">
        <v>1504</v>
      </c>
      <c r="FN498">
        <v>1296</v>
      </c>
      <c r="FO498">
        <v>0</v>
      </c>
      <c r="FP498">
        <v>4079</v>
      </c>
      <c r="FQ498">
        <v>8436</v>
      </c>
      <c r="FR498">
        <v>181</v>
      </c>
      <c r="FS498">
        <v>3736</v>
      </c>
      <c r="FT498">
        <v>39603</v>
      </c>
      <c r="FU498">
        <v>592</v>
      </c>
      <c r="FV498">
        <v>91455</v>
      </c>
      <c r="GC498">
        <v>0</v>
      </c>
      <c r="GD498">
        <v>94948</v>
      </c>
      <c r="GE498">
        <v>0</v>
      </c>
      <c r="GF498">
        <v>-91036</v>
      </c>
      <c r="GG498">
        <v>592</v>
      </c>
      <c r="GH498">
        <v>419</v>
      </c>
      <c r="GI498">
        <v>663</v>
      </c>
      <c r="GJ498">
        <v>244</v>
      </c>
      <c r="GK498">
        <v>1255</v>
      </c>
      <c r="GL498">
        <v>663</v>
      </c>
      <c r="GM498">
        <v>0</v>
      </c>
      <c r="GN498">
        <v>0</v>
      </c>
      <c r="GO498">
        <v>-3</v>
      </c>
      <c r="GP498">
        <v>-30</v>
      </c>
      <c r="HK498">
        <v>0</v>
      </c>
      <c r="HL498">
        <v>3912</v>
      </c>
    </row>
    <row r="499" spans="1:229">
      <c r="A499" t="s">
        <v>16042</v>
      </c>
      <c r="B499">
        <v>7743250388</v>
      </c>
      <c r="C499" t="s">
        <v>9021</v>
      </c>
      <c r="D499" t="s">
        <v>16043</v>
      </c>
      <c r="E499">
        <v>19319677</v>
      </c>
      <c r="F499" t="s">
        <v>9281</v>
      </c>
      <c r="G499" t="s">
        <v>3978</v>
      </c>
      <c r="H499" t="s">
        <v>3931</v>
      </c>
      <c r="I499" t="s">
        <v>3932</v>
      </c>
      <c r="T499">
        <v>228</v>
      </c>
      <c r="U499">
        <v>58</v>
      </c>
      <c r="AF499">
        <v>28</v>
      </c>
      <c r="AG499">
        <v>5</v>
      </c>
      <c r="AL499">
        <v>13825</v>
      </c>
      <c r="AM499">
        <v>8816</v>
      </c>
      <c r="AP499">
        <v>872</v>
      </c>
      <c r="AQ499">
        <v>1911</v>
      </c>
      <c r="BH499">
        <v>1038</v>
      </c>
      <c r="BI499">
        <v>5627</v>
      </c>
      <c r="BX499">
        <v>13915</v>
      </c>
      <c r="BY499">
        <v>5163</v>
      </c>
      <c r="CD499">
        <v>14953</v>
      </c>
      <c r="CE499">
        <v>10790</v>
      </c>
      <c r="CN499">
        <v>3</v>
      </c>
      <c r="CO499">
        <v>3</v>
      </c>
      <c r="CP499">
        <v>4277</v>
      </c>
      <c r="CQ499">
        <v>1519</v>
      </c>
      <c r="CT499">
        <v>1392</v>
      </c>
      <c r="CU499">
        <v>2778</v>
      </c>
      <c r="CV499">
        <v>-4588</v>
      </c>
      <c r="CW499">
        <v>12343</v>
      </c>
      <c r="DD499">
        <v>32404</v>
      </c>
      <c r="DE499">
        <v>43373</v>
      </c>
      <c r="DF499">
        <v>31326</v>
      </c>
      <c r="DG499">
        <v>26736</v>
      </c>
    </row>
    <row r="500" spans="1:229">
      <c r="A500" t="s">
        <v>16044</v>
      </c>
      <c r="B500">
        <v>5263092667</v>
      </c>
      <c r="C500" t="s">
        <v>9292</v>
      </c>
      <c r="D500" t="s">
        <v>16045</v>
      </c>
      <c r="E500">
        <v>18183290</v>
      </c>
      <c r="F500" t="s">
        <v>9294</v>
      </c>
      <c r="G500" t="s">
        <v>3978</v>
      </c>
      <c r="H500" t="s">
        <v>3931</v>
      </c>
      <c r="I500" t="s">
        <v>3932</v>
      </c>
      <c r="T500">
        <v>3267</v>
      </c>
      <c r="U500">
        <v>2100</v>
      </c>
      <c r="AF500">
        <v>2535</v>
      </c>
      <c r="AG500">
        <v>23</v>
      </c>
      <c r="AL500">
        <v>1069</v>
      </c>
      <c r="AM500">
        <v>128</v>
      </c>
      <c r="AP500">
        <v>352</v>
      </c>
      <c r="AQ500">
        <v>10</v>
      </c>
      <c r="BH500">
        <v>-803</v>
      </c>
      <c r="BI500">
        <v>-198</v>
      </c>
      <c r="BV500">
        <v>5075</v>
      </c>
      <c r="BW500">
        <v>2375</v>
      </c>
      <c r="BX500">
        <v>2951</v>
      </c>
      <c r="BY500">
        <v>84</v>
      </c>
      <c r="CD500">
        <v>7223</v>
      </c>
      <c r="CE500">
        <v>2261</v>
      </c>
      <c r="CN500">
        <v>1722</v>
      </c>
      <c r="CP500">
        <v>1833</v>
      </c>
      <c r="CQ500">
        <v>16</v>
      </c>
      <c r="CT500">
        <v>228</v>
      </c>
      <c r="CU500">
        <v>55</v>
      </c>
      <c r="CV500">
        <v>-606</v>
      </c>
      <c r="CW500">
        <v>-712</v>
      </c>
      <c r="DD500">
        <v>6671</v>
      </c>
      <c r="DE500">
        <v>3148</v>
      </c>
      <c r="DF500">
        <v>6938</v>
      </c>
      <c r="DG500">
        <v>3789</v>
      </c>
    </row>
    <row r="501" spans="1:229">
      <c r="A501" t="s">
        <v>16046</v>
      </c>
      <c r="B501">
        <v>5032335873</v>
      </c>
      <c r="C501" t="s">
        <v>8302</v>
      </c>
      <c r="D501" t="s">
        <v>16047</v>
      </c>
      <c r="E501">
        <v>17143190</v>
      </c>
      <c r="G501" t="s">
        <v>3978</v>
      </c>
      <c r="H501" t="s">
        <v>3931</v>
      </c>
      <c r="I501" t="s">
        <v>3932</v>
      </c>
      <c r="AL501">
        <v>9852</v>
      </c>
      <c r="AP501">
        <v>866</v>
      </c>
      <c r="BH501">
        <v>1294</v>
      </c>
      <c r="BL501">
        <v>9200</v>
      </c>
      <c r="BX501">
        <v>224</v>
      </c>
      <c r="CD501">
        <v>10718</v>
      </c>
      <c r="CE501">
        <v>0</v>
      </c>
      <c r="CP501">
        <v>1033</v>
      </c>
      <c r="CT501">
        <v>282</v>
      </c>
      <c r="CV501">
        <v>-3548</v>
      </c>
      <c r="CW501">
        <v>0</v>
      </c>
      <c r="DF501">
        <v>2233</v>
      </c>
    </row>
    <row r="502" spans="1:229">
      <c r="A502" t="s">
        <v>16048</v>
      </c>
      <c r="B502">
        <v>7736602060</v>
      </c>
      <c r="C502" t="s">
        <v>4040</v>
      </c>
      <c r="D502" t="s">
        <v>16049</v>
      </c>
      <c r="E502">
        <v>17202937</v>
      </c>
      <c r="F502" t="s">
        <v>16050</v>
      </c>
      <c r="G502" t="s">
        <v>3978</v>
      </c>
      <c r="H502" t="s">
        <v>3931</v>
      </c>
      <c r="I502" t="s">
        <v>3932</v>
      </c>
      <c r="T502">
        <v>0</v>
      </c>
      <c r="AD502">
        <v>0</v>
      </c>
      <c r="AE502">
        <v>0</v>
      </c>
      <c r="AF502">
        <v>28</v>
      </c>
      <c r="AG502">
        <v>10</v>
      </c>
      <c r="AL502">
        <v>8275</v>
      </c>
      <c r="AM502">
        <v>10720</v>
      </c>
      <c r="AN502">
        <v>46000</v>
      </c>
      <c r="AO502">
        <v>38095</v>
      </c>
      <c r="AP502">
        <v>16440</v>
      </c>
      <c r="AQ502">
        <v>22711</v>
      </c>
      <c r="AR502">
        <v>22</v>
      </c>
      <c r="AS502">
        <v>114</v>
      </c>
      <c r="AT502">
        <v>70764</v>
      </c>
      <c r="AU502">
        <v>71651</v>
      </c>
      <c r="AV502">
        <v>100</v>
      </c>
      <c r="AW502">
        <v>100</v>
      </c>
      <c r="BF502">
        <v>68903</v>
      </c>
      <c r="BG502">
        <v>69777</v>
      </c>
      <c r="BH502">
        <v>69003</v>
      </c>
      <c r="BI502">
        <v>69877</v>
      </c>
      <c r="BV502">
        <v>2</v>
      </c>
      <c r="BW502">
        <v>2</v>
      </c>
      <c r="BX502">
        <v>1759</v>
      </c>
      <c r="BY502">
        <v>1771</v>
      </c>
      <c r="CB502">
        <v>1761</v>
      </c>
      <c r="CC502">
        <v>1773</v>
      </c>
      <c r="CD502">
        <v>70764</v>
      </c>
      <c r="CE502">
        <v>71651</v>
      </c>
      <c r="CH502">
        <v>59304</v>
      </c>
      <c r="CI502">
        <v>53603</v>
      </c>
      <c r="CN502">
        <v>16620</v>
      </c>
      <c r="CO502">
        <v>2136</v>
      </c>
      <c r="CP502">
        <v>9927</v>
      </c>
      <c r="CQ502">
        <v>1063</v>
      </c>
      <c r="CR502">
        <v>65997</v>
      </c>
      <c r="CS502">
        <v>54676</v>
      </c>
      <c r="CT502">
        <v>-5370</v>
      </c>
      <c r="CU502">
        <v>-4295</v>
      </c>
      <c r="CV502">
        <v>60627</v>
      </c>
      <c r="CW502">
        <v>50381</v>
      </c>
      <c r="DB502">
        <v>60627</v>
      </c>
      <c r="DC502">
        <v>50381</v>
      </c>
      <c r="DD502">
        <v>105059</v>
      </c>
      <c r="DE502">
        <v>92734</v>
      </c>
      <c r="DF502">
        <v>45755</v>
      </c>
      <c r="DG502">
        <v>39131</v>
      </c>
      <c r="DH502">
        <v>59304</v>
      </c>
      <c r="DI502">
        <v>53603</v>
      </c>
    </row>
    <row r="503" spans="1:229">
      <c r="A503" t="s">
        <v>16051</v>
      </c>
      <c r="B503">
        <v>3255054921</v>
      </c>
      <c r="C503" t="s">
        <v>8747</v>
      </c>
      <c r="D503" t="s">
        <v>16052</v>
      </c>
      <c r="E503">
        <v>19243386</v>
      </c>
      <c r="F503" t="s">
        <v>16053</v>
      </c>
      <c r="G503" t="s">
        <v>3960</v>
      </c>
      <c r="H503" t="s">
        <v>3931</v>
      </c>
      <c r="I503" t="s">
        <v>3932</v>
      </c>
      <c r="BH503">
        <v>0</v>
      </c>
      <c r="BI503">
        <v>0</v>
      </c>
      <c r="CD503">
        <v>0</v>
      </c>
      <c r="CE503">
        <v>0</v>
      </c>
    </row>
    <row r="504" spans="1:229">
      <c r="A504" t="s">
        <v>16054</v>
      </c>
      <c r="B504">
        <v>7716680078</v>
      </c>
      <c r="C504" t="s">
        <v>15904</v>
      </c>
      <c r="D504" t="s">
        <v>16055</v>
      </c>
      <c r="E504">
        <v>18683153</v>
      </c>
      <c r="F504" t="s">
        <v>16056</v>
      </c>
      <c r="G504" t="s">
        <v>3936</v>
      </c>
      <c r="H504" t="s">
        <v>3931</v>
      </c>
      <c r="I504" t="s">
        <v>3932</v>
      </c>
      <c r="T504">
        <v>6</v>
      </c>
      <c r="U504">
        <v>6</v>
      </c>
      <c r="AD504">
        <v>6</v>
      </c>
      <c r="AE504">
        <v>6</v>
      </c>
      <c r="AL504">
        <v>13141</v>
      </c>
      <c r="AM504">
        <v>13435</v>
      </c>
      <c r="AP504">
        <v>68</v>
      </c>
      <c r="AT504">
        <v>13210</v>
      </c>
      <c r="AU504">
        <v>13435</v>
      </c>
      <c r="AV504">
        <v>13</v>
      </c>
      <c r="AW504">
        <v>13</v>
      </c>
      <c r="BF504">
        <v>11493</v>
      </c>
      <c r="BG504">
        <v>11661</v>
      </c>
      <c r="BH504">
        <v>11506</v>
      </c>
      <c r="BI504">
        <v>11674</v>
      </c>
      <c r="BV504">
        <v>0</v>
      </c>
      <c r="BW504">
        <v>35</v>
      </c>
      <c r="BX504">
        <v>1710</v>
      </c>
      <c r="BY504">
        <v>1732</v>
      </c>
      <c r="CB504">
        <v>1710</v>
      </c>
      <c r="CC504">
        <v>1767</v>
      </c>
      <c r="CD504">
        <v>13216</v>
      </c>
      <c r="CE504">
        <v>13441</v>
      </c>
      <c r="CH504">
        <v>-159</v>
      </c>
      <c r="CN504">
        <v>10</v>
      </c>
      <c r="CO504">
        <v>2</v>
      </c>
      <c r="CP504">
        <v>20</v>
      </c>
      <c r="CQ504">
        <v>3</v>
      </c>
      <c r="CR504">
        <v>-169</v>
      </c>
      <c r="CS504">
        <v>-1</v>
      </c>
      <c r="CV504">
        <v>-169</v>
      </c>
      <c r="CW504">
        <v>0</v>
      </c>
      <c r="DB504">
        <v>-169</v>
      </c>
      <c r="DC504">
        <v>0</v>
      </c>
      <c r="DF504">
        <v>159</v>
      </c>
      <c r="DH504">
        <v>-159</v>
      </c>
      <c r="GO504">
        <v>0</v>
      </c>
      <c r="GP504">
        <v>1</v>
      </c>
    </row>
    <row r="505" spans="1:229">
      <c r="A505" t="s">
        <v>16057</v>
      </c>
      <c r="B505">
        <v>7720765937</v>
      </c>
      <c r="C505" t="s">
        <v>8556</v>
      </c>
      <c r="D505" t="s">
        <v>16058</v>
      </c>
      <c r="E505">
        <v>19184843</v>
      </c>
      <c r="F505" t="s">
        <v>16059</v>
      </c>
      <c r="G505" t="s">
        <v>3930</v>
      </c>
      <c r="H505" t="s">
        <v>3931</v>
      </c>
      <c r="I505" t="s">
        <v>3932</v>
      </c>
      <c r="T505">
        <v>0</v>
      </c>
      <c r="U505">
        <v>594</v>
      </c>
      <c r="Z505">
        <v>1075</v>
      </c>
      <c r="AA505">
        <v>1074</v>
      </c>
      <c r="AD505">
        <v>1075</v>
      </c>
      <c r="AE505">
        <v>1668</v>
      </c>
      <c r="AF505">
        <v>80059</v>
      </c>
      <c r="AJ505">
        <v>0</v>
      </c>
      <c r="AK505">
        <v>15</v>
      </c>
      <c r="AL505">
        <v>0</v>
      </c>
      <c r="AM505">
        <v>16241986</v>
      </c>
      <c r="AN505">
        <v>0</v>
      </c>
      <c r="AO505">
        <v>26318899</v>
      </c>
      <c r="AP505">
        <v>1519</v>
      </c>
      <c r="AQ505">
        <v>8145</v>
      </c>
      <c r="AR505">
        <v>0</v>
      </c>
      <c r="AS505">
        <v>1717648</v>
      </c>
      <c r="AT505">
        <v>81578</v>
      </c>
      <c r="AU505">
        <v>44286692</v>
      </c>
      <c r="AV505">
        <v>10</v>
      </c>
      <c r="AW505">
        <v>10</v>
      </c>
      <c r="BF505">
        <v>82643</v>
      </c>
      <c r="BG505">
        <v>82196</v>
      </c>
      <c r="BH505">
        <v>82653</v>
      </c>
      <c r="BI505">
        <v>82206</v>
      </c>
      <c r="BL505">
        <v>0</v>
      </c>
      <c r="BM505">
        <v>27869617</v>
      </c>
      <c r="BN505">
        <v>0</v>
      </c>
      <c r="BO505">
        <v>45</v>
      </c>
      <c r="BP505">
        <v>0</v>
      </c>
      <c r="BT505">
        <v>0</v>
      </c>
      <c r="BU505">
        <v>27869662</v>
      </c>
      <c r="BV505">
        <v>0</v>
      </c>
      <c r="BW505">
        <v>12588085</v>
      </c>
      <c r="BX505">
        <v>0</v>
      </c>
      <c r="BY505">
        <v>3748407</v>
      </c>
      <c r="CB505">
        <v>0</v>
      </c>
      <c r="CC505">
        <v>16336492</v>
      </c>
      <c r="CD505">
        <v>82653</v>
      </c>
      <c r="CE505">
        <v>44288360</v>
      </c>
      <c r="CF505">
        <v>4089</v>
      </c>
      <c r="CG505">
        <v>7184</v>
      </c>
      <c r="CH505">
        <v>-38546</v>
      </c>
      <c r="CI505">
        <v>-6537</v>
      </c>
      <c r="CJ505">
        <v>461974</v>
      </c>
      <c r="CK505">
        <v>984711</v>
      </c>
      <c r="CL505">
        <v>252062</v>
      </c>
      <c r="CM505">
        <v>926096</v>
      </c>
      <c r="CN505">
        <v>868836</v>
      </c>
      <c r="CO505">
        <v>251636</v>
      </c>
      <c r="CP505">
        <v>1039437</v>
      </c>
      <c r="CQ505">
        <v>301892</v>
      </c>
      <c r="CR505">
        <v>765</v>
      </c>
      <c r="CS505">
        <v>1822</v>
      </c>
      <c r="CT505">
        <v>-319</v>
      </c>
      <c r="CU505">
        <v>-396</v>
      </c>
      <c r="CV505">
        <v>446</v>
      </c>
      <c r="CW505">
        <v>1425</v>
      </c>
      <c r="CX505">
        <v>364</v>
      </c>
      <c r="CY505">
        <v>422</v>
      </c>
      <c r="CZ505">
        <v>46</v>
      </c>
      <c r="DA505">
        <v>26</v>
      </c>
      <c r="DB505">
        <v>446</v>
      </c>
      <c r="DC505">
        <v>1425</v>
      </c>
      <c r="DD505">
        <v>248097</v>
      </c>
      <c r="DE505">
        <v>102504</v>
      </c>
      <c r="DF505">
        <v>282554</v>
      </c>
      <c r="DG505">
        <v>101857</v>
      </c>
      <c r="DH505">
        <v>-34457</v>
      </c>
      <c r="DI505">
        <v>647</v>
      </c>
      <c r="DJ505">
        <v>10</v>
      </c>
      <c r="DK505">
        <v>80772</v>
      </c>
      <c r="DL505">
        <v>80782</v>
      </c>
      <c r="DM505">
        <v>0</v>
      </c>
      <c r="DN505">
        <v>1424</v>
      </c>
      <c r="DO505">
        <v>1424</v>
      </c>
      <c r="DP505">
        <v>447</v>
      </c>
      <c r="DQ505">
        <v>447</v>
      </c>
      <c r="DR505">
        <v>10</v>
      </c>
      <c r="DS505">
        <v>82196</v>
      </c>
      <c r="DT505">
        <v>82206</v>
      </c>
      <c r="DU505">
        <v>0</v>
      </c>
      <c r="DV505">
        <v>447</v>
      </c>
      <c r="DW505">
        <v>447</v>
      </c>
      <c r="DX505">
        <v>10</v>
      </c>
      <c r="DY505">
        <v>82643</v>
      </c>
      <c r="DZ505">
        <v>82653</v>
      </c>
      <c r="EA505">
        <v>1424</v>
      </c>
      <c r="EB505">
        <v>0</v>
      </c>
      <c r="EC505">
        <v>82206</v>
      </c>
      <c r="EG505">
        <v>1424</v>
      </c>
      <c r="EH505">
        <v>0</v>
      </c>
      <c r="EI505">
        <v>82206</v>
      </c>
      <c r="EJ505">
        <v>1424</v>
      </c>
      <c r="EK505">
        <v>0</v>
      </c>
      <c r="EL505">
        <v>82196</v>
      </c>
      <c r="EP505">
        <v>1424</v>
      </c>
      <c r="EQ505">
        <v>0</v>
      </c>
      <c r="ER505">
        <v>82196</v>
      </c>
      <c r="EY505">
        <v>82653</v>
      </c>
      <c r="EZ505">
        <v>82206</v>
      </c>
      <c r="FA505">
        <v>1821475</v>
      </c>
      <c r="FB505">
        <v>26839093</v>
      </c>
      <c r="FC505">
        <v>4463</v>
      </c>
      <c r="FD505">
        <v>34863</v>
      </c>
      <c r="FE505">
        <v>16880</v>
      </c>
      <c r="FF505">
        <v>144926</v>
      </c>
      <c r="FG505">
        <v>1821475</v>
      </c>
      <c r="FH505">
        <v>26839093</v>
      </c>
      <c r="FI505">
        <v>1807079</v>
      </c>
      <c r="FJ505">
        <v>26790335</v>
      </c>
      <c r="FK505">
        <v>37676</v>
      </c>
      <c r="FL505">
        <v>23126</v>
      </c>
      <c r="FM505">
        <v>276</v>
      </c>
      <c r="FN505">
        <v>7274</v>
      </c>
      <c r="FO505">
        <v>0</v>
      </c>
      <c r="FP505">
        <v>18007</v>
      </c>
      <c r="FQ505">
        <v>524</v>
      </c>
      <c r="FR505">
        <v>3846</v>
      </c>
      <c r="FS505">
        <v>1807079</v>
      </c>
      <c r="FT505">
        <v>26665499</v>
      </c>
      <c r="FU505">
        <v>-16677</v>
      </c>
      <c r="FV505">
        <v>-27058</v>
      </c>
      <c r="GA505">
        <v>-2000</v>
      </c>
      <c r="GB505">
        <v>-13578</v>
      </c>
      <c r="GC505">
        <v>0</v>
      </c>
      <c r="GD505">
        <v>124836</v>
      </c>
      <c r="GE505">
        <v>14396</v>
      </c>
      <c r="GF505">
        <v>48758</v>
      </c>
      <c r="GG505">
        <v>-4281</v>
      </c>
      <c r="GH505">
        <v>8122</v>
      </c>
      <c r="GI505">
        <v>8145</v>
      </c>
      <c r="GJ505">
        <v>23</v>
      </c>
      <c r="GK505">
        <v>1519</v>
      </c>
      <c r="GL505">
        <v>8145</v>
      </c>
      <c r="GO505">
        <v>0</v>
      </c>
      <c r="GP505">
        <v>-1</v>
      </c>
      <c r="HI505">
        <v>2000</v>
      </c>
      <c r="HJ505">
        <v>13578</v>
      </c>
      <c r="HO505">
        <v>-2345</v>
      </c>
    </row>
    <row r="506" spans="1:229">
      <c r="A506" t="s">
        <v>16060</v>
      </c>
      <c r="B506">
        <v>3702724465</v>
      </c>
      <c r="C506" t="s">
        <v>4028</v>
      </c>
      <c r="D506" t="s">
        <v>273</v>
      </c>
      <c r="E506">
        <v>17664450</v>
      </c>
      <c r="F506" t="s">
        <v>16061</v>
      </c>
      <c r="G506" t="s">
        <v>3978</v>
      </c>
      <c r="H506" t="s">
        <v>3931</v>
      </c>
      <c r="I506" t="s">
        <v>3932</v>
      </c>
      <c r="L506">
        <v>0</v>
      </c>
      <c r="AD506">
        <v>0</v>
      </c>
      <c r="AE506">
        <v>0</v>
      </c>
      <c r="AL506">
        <v>11392</v>
      </c>
      <c r="AM506">
        <v>11766</v>
      </c>
      <c r="AN506">
        <v>0</v>
      </c>
      <c r="AP506">
        <v>220</v>
      </c>
      <c r="AQ506">
        <v>330</v>
      </c>
      <c r="AT506">
        <v>11612</v>
      </c>
      <c r="AU506">
        <v>12096</v>
      </c>
      <c r="AV506">
        <v>10</v>
      </c>
      <c r="AW506">
        <v>10</v>
      </c>
      <c r="BF506">
        <v>11404</v>
      </c>
      <c r="BG506">
        <v>11907</v>
      </c>
      <c r="BH506">
        <v>11414</v>
      </c>
      <c r="BI506">
        <v>11917</v>
      </c>
      <c r="BL506">
        <v>80</v>
      </c>
      <c r="BM506">
        <v>52</v>
      </c>
      <c r="BT506">
        <v>80</v>
      </c>
      <c r="BU506">
        <v>52</v>
      </c>
      <c r="BX506">
        <v>118</v>
      </c>
      <c r="BY506">
        <v>127</v>
      </c>
      <c r="CB506">
        <v>118</v>
      </c>
      <c r="CC506">
        <v>127</v>
      </c>
      <c r="CD506">
        <v>11612</v>
      </c>
      <c r="CE506">
        <v>12096</v>
      </c>
      <c r="CH506">
        <v>-498</v>
      </c>
      <c r="CI506">
        <v>-1094</v>
      </c>
      <c r="CN506">
        <v>0</v>
      </c>
      <c r="CO506">
        <v>83</v>
      </c>
      <c r="CP506">
        <v>1</v>
      </c>
      <c r="CQ506">
        <v>112</v>
      </c>
      <c r="CR506">
        <v>-499</v>
      </c>
      <c r="CS506">
        <v>-1123</v>
      </c>
      <c r="CT506">
        <v>-4</v>
      </c>
      <c r="CU506">
        <v>-51</v>
      </c>
      <c r="CV506">
        <v>-503</v>
      </c>
      <c r="CW506">
        <v>-1174</v>
      </c>
      <c r="DB506">
        <v>-503</v>
      </c>
      <c r="DC506">
        <v>-1174</v>
      </c>
      <c r="DD506">
        <v>146</v>
      </c>
      <c r="DE506">
        <v>2877</v>
      </c>
      <c r="DF506">
        <v>644</v>
      </c>
      <c r="DG506">
        <v>3971</v>
      </c>
      <c r="DH506">
        <v>-498</v>
      </c>
      <c r="DI506">
        <v>-1094</v>
      </c>
    </row>
    <row r="507" spans="1:229">
      <c r="A507" t="s">
        <v>16062</v>
      </c>
      <c r="B507">
        <v>6166095992</v>
      </c>
      <c r="C507" t="s">
        <v>16063</v>
      </c>
      <c r="D507" t="s">
        <v>16064</v>
      </c>
      <c r="E507">
        <v>19169962</v>
      </c>
      <c r="F507" t="s">
        <v>16065</v>
      </c>
      <c r="G507" t="s">
        <v>3936</v>
      </c>
      <c r="H507" t="s">
        <v>3931</v>
      </c>
      <c r="I507" t="s">
        <v>3932</v>
      </c>
      <c r="X507">
        <v>10109</v>
      </c>
      <c r="Y507">
        <v>10109</v>
      </c>
      <c r="AL507">
        <v>17636</v>
      </c>
      <c r="AM507">
        <v>4172</v>
      </c>
      <c r="AP507">
        <v>0</v>
      </c>
      <c r="AQ507">
        <v>15075</v>
      </c>
      <c r="BH507">
        <v>27124</v>
      </c>
      <c r="BI507">
        <v>27538</v>
      </c>
      <c r="BL507">
        <v>473</v>
      </c>
      <c r="BX507">
        <v>148</v>
      </c>
      <c r="BY507">
        <v>1818</v>
      </c>
      <c r="CD507">
        <v>27745</v>
      </c>
      <c r="CE507">
        <v>29356</v>
      </c>
      <c r="CN507">
        <v>58</v>
      </c>
      <c r="CO507">
        <v>199</v>
      </c>
      <c r="CP507">
        <v>303</v>
      </c>
      <c r="CQ507">
        <v>542</v>
      </c>
      <c r="CT507">
        <v>368</v>
      </c>
      <c r="CU507">
        <v>2497</v>
      </c>
      <c r="CV507">
        <v>-141</v>
      </c>
      <c r="CW507">
        <v>14289</v>
      </c>
      <c r="DD507">
        <v>5548</v>
      </c>
      <c r="DE507">
        <v>46613</v>
      </c>
      <c r="DF507">
        <v>5076</v>
      </c>
      <c r="DG507">
        <v>29484</v>
      </c>
    </row>
    <row r="508" spans="1:229">
      <c r="A508" t="s">
        <v>16066</v>
      </c>
      <c r="B508">
        <v>7806483807</v>
      </c>
      <c r="C508" t="s">
        <v>4197</v>
      </c>
      <c r="D508" t="s">
        <v>16067</v>
      </c>
      <c r="E508">
        <v>19265628</v>
      </c>
      <c r="F508" t="s">
        <v>16068</v>
      </c>
      <c r="G508" t="s">
        <v>3936</v>
      </c>
      <c r="H508" t="s">
        <v>3931</v>
      </c>
      <c r="I508" t="s">
        <v>3932</v>
      </c>
      <c r="T508">
        <v>0</v>
      </c>
      <c r="U508">
        <v>15066</v>
      </c>
      <c r="X508">
        <v>0</v>
      </c>
      <c r="AF508">
        <v>0</v>
      </c>
      <c r="AL508">
        <v>0</v>
      </c>
      <c r="AM508">
        <v>7254</v>
      </c>
      <c r="AP508">
        <v>90</v>
      </c>
      <c r="AQ508">
        <v>144</v>
      </c>
      <c r="BH508">
        <v>43</v>
      </c>
      <c r="BI508">
        <v>11722</v>
      </c>
      <c r="BL508">
        <v>0</v>
      </c>
      <c r="BM508">
        <v>930</v>
      </c>
      <c r="BX508">
        <v>47</v>
      </c>
      <c r="BY508">
        <v>6559</v>
      </c>
      <c r="CD508">
        <v>90</v>
      </c>
      <c r="CE508">
        <v>22464</v>
      </c>
      <c r="CP508">
        <v>27</v>
      </c>
      <c r="CQ508">
        <v>23</v>
      </c>
      <c r="CT508">
        <v>47</v>
      </c>
      <c r="CU508">
        <v>70</v>
      </c>
      <c r="CV508">
        <v>12</v>
      </c>
      <c r="CW508">
        <v>17</v>
      </c>
      <c r="DD508">
        <v>4125</v>
      </c>
      <c r="DE508">
        <v>6191</v>
      </c>
      <c r="DF508">
        <v>4039</v>
      </c>
      <c r="DG508">
        <v>6081</v>
      </c>
    </row>
    <row r="509" spans="1:229">
      <c r="A509" t="s">
        <v>16069</v>
      </c>
      <c r="B509">
        <v>7710872418</v>
      </c>
      <c r="C509" t="s">
        <v>8156</v>
      </c>
      <c r="D509" t="s">
        <v>16070</v>
      </c>
      <c r="E509">
        <v>17186389</v>
      </c>
      <c r="F509" t="s">
        <v>16071</v>
      </c>
      <c r="G509" t="s">
        <v>3978</v>
      </c>
      <c r="H509" t="s">
        <v>3931</v>
      </c>
      <c r="I509" t="s">
        <v>3932</v>
      </c>
      <c r="AF509">
        <v>53</v>
      </c>
      <c r="AG509">
        <v>53</v>
      </c>
      <c r="AL509">
        <v>326</v>
      </c>
      <c r="AM509">
        <v>326</v>
      </c>
      <c r="AN509">
        <v>95</v>
      </c>
      <c r="AO509">
        <v>95</v>
      </c>
      <c r="AP509">
        <v>9</v>
      </c>
      <c r="AQ509">
        <v>9</v>
      </c>
      <c r="AR509">
        <v>12229</v>
      </c>
      <c r="AS509">
        <v>12229</v>
      </c>
      <c r="AT509">
        <v>12713</v>
      </c>
      <c r="AU509">
        <v>12713</v>
      </c>
      <c r="AV509">
        <v>85</v>
      </c>
      <c r="AW509">
        <v>85</v>
      </c>
      <c r="BB509">
        <v>10294</v>
      </c>
      <c r="BC509">
        <v>10294</v>
      </c>
      <c r="BF509">
        <v>-383</v>
      </c>
      <c r="BG509">
        <v>-383</v>
      </c>
      <c r="BH509">
        <v>9996</v>
      </c>
      <c r="BI509">
        <v>9996</v>
      </c>
      <c r="BV509">
        <v>1421</v>
      </c>
      <c r="BW509">
        <v>1421</v>
      </c>
      <c r="BX509">
        <v>1296</v>
      </c>
      <c r="BY509">
        <v>1296</v>
      </c>
      <c r="CB509">
        <v>2716</v>
      </c>
      <c r="CC509">
        <v>2716</v>
      </c>
      <c r="CD509">
        <v>12713</v>
      </c>
      <c r="CE509">
        <v>12713</v>
      </c>
      <c r="DJ509">
        <v>85</v>
      </c>
      <c r="DK509">
        <v>-383</v>
      </c>
      <c r="DL509">
        <v>9996</v>
      </c>
      <c r="DR509">
        <v>85</v>
      </c>
      <c r="DS509">
        <v>-383</v>
      </c>
      <c r="DT509">
        <v>9996</v>
      </c>
      <c r="DX509">
        <v>85</v>
      </c>
      <c r="DY509">
        <v>-383</v>
      </c>
      <c r="DZ509">
        <v>9996</v>
      </c>
      <c r="EA509">
        <v>0</v>
      </c>
      <c r="EB509">
        <v>0</v>
      </c>
      <c r="EC509">
        <v>9996</v>
      </c>
      <c r="EG509">
        <v>0</v>
      </c>
      <c r="EH509">
        <v>0</v>
      </c>
      <c r="EI509">
        <v>9996</v>
      </c>
      <c r="EJ509">
        <v>0</v>
      </c>
      <c r="EK509">
        <v>0</v>
      </c>
      <c r="EL509">
        <v>-383</v>
      </c>
      <c r="EP509">
        <v>0</v>
      </c>
      <c r="EQ509">
        <v>0</v>
      </c>
      <c r="ER509">
        <v>-383</v>
      </c>
      <c r="EY509">
        <v>9996</v>
      </c>
      <c r="EZ509">
        <v>9996</v>
      </c>
      <c r="GG509">
        <v>0</v>
      </c>
      <c r="GI509">
        <v>9</v>
      </c>
      <c r="GJ509">
        <v>9</v>
      </c>
      <c r="GK509">
        <v>9</v>
      </c>
      <c r="GL509">
        <v>9</v>
      </c>
      <c r="GM509">
        <v>0</v>
      </c>
      <c r="GN509">
        <v>0</v>
      </c>
      <c r="HS509">
        <v>10294</v>
      </c>
      <c r="HT509">
        <v>10294</v>
      </c>
      <c r="HU509">
        <v>10294</v>
      </c>
    </row>
    <row r="510" spans="1:229">
      <c r="A510" t="s">
        <v>16072</v>
      </c>
      <c r="B510">
        <v>9705066046</v>
      </c>
      <c r="C510" t="s">
        <v>4005</v>
      </c>
      <c r="D510" t="s">
        <v>16073</v>
      </c>
      <c r="E510">
        <v>19138440</v>
      </c>
      <c r="F510" t="s">
        <v>16074</v>
      </c>
      <c r="G510" t="s">
        <v>3936</v>
      </c>
      <c r="H510" t="s">
        <v>3931</v>
      </c>
      <c r="I510" t="s">
        <v>3932</v>
      </c>
      <c r="T510">
        <v>25483</v>
      </c>
      <c r="U510">
        <v>31368</v>
      </c>
      <c r="X510">
        <v>10</v>
      </c>
      <c r="Y510">
        <v>10</v>
      </c>
      <c r="AF510">
        <v>0</v>
      </c>
      <c r="AL510">
        <v>349627</v>
      </c>
      <c r="AM510">
        <v>375742</v>
      </c>
      <c r="AP510">
        <v>144</v>
      </c>
      <c r="AQ510">
        <v>1607</v>
      </c>
      <c r="BH510">
        <v>89506</v>
      </c>
      <c r="BI510">
        <v>144177</v>
      </c>
      <c r="BL510">
        <v>10</v>
      </c>
      <c r="BM510">
        <v>10</v>
      </c>
      <c r="BV510">
        <v>195530</v>
      </c>
      <c r="BW510">
        <v>202066</v>
      </c>
      <c r="BX510">
        <v>76280</v>
      </c>
      <c r="BY510">
        <v>31852</v>
      </c>
      <c r="CD510">
        <v>375263</v>
      </c>
      <c r="CE510">
        <v>408728</v>
      </c>
      <c r="CL510">
        <v>9576</v>
      </c>
      <c r="CM510">
        <v>14025</v>
      </c>
      <c r="CN510">
        <v>4658</v>
      </c>
      <c r="CO510">
        <v>9224</v>
      </c>
      <c r="CP510">
        <v>12382</v>
      </c>
      <c r="CQ510">
        <v>23846</v>
      </c>
      <c r="CT510">
        <v>1858</v>
      </c>
      <c r="CU510">
        <v>19802</v>
      </c>
      <c r="CV510">
        <v>2886</v>
      </c>
      <c r="CW510">
        <v>128361</v>
      </c>
      <c r="DD510">
        <v>197008</v>
      </c>
      <c r="DE510">
        <v>494815</v>
      </c>
      <c r="DF510">
        <v>174964</v>
      </c>
      <c r="DG510">
        <v>318005</v>
      </c>
    </row>
    <row r="511" spans="1:229">
      <c r="A511" t="s">
        <v>16075</v>
      </c>
      <c r="B511">
        <v>7717777530</v>
      </c>
      <c r="C511" t="s">
        <v>16076</v>
      </c>
      <c r="D511" t="s">
        <v>16077</v>
      </c>
      <c r="E511">
        <v>19334805</v>
      </c>
      <c r="F511" t="s">
        <v>16078</v>
      </c>
      <c r="G511" t="s">
        <v>3936</v>
      </c>
      <c r="H511" t="s">
        <v>3931</v>
      </c>
      <c r="I511" t="s">
        <v>3932</v>
      </c>
      <c r="AF511">
        <v>0</v>
      </c>
      <c r="AL511">
        <v>26030</v>
      </c>
      <c r="AM511">
        <v>18509</v>
      </c>
      <c r="AP511">
        <v>1554</v>
      </c>
      <c r="AQ511">
        <v>4991</v>
      </c>
      <c r="BH511">
        <v>26939</v>
      </c>
      <c r="BI511">
        <v>22122</v>
      </c>
      <c r="BL511">
        <v>85</v>
      </c>
      <c r="BM511">
        <v>85</v>
      </c>
      <c r="BR511">
        <v>0</v>
      </c>
      <c r="BV511">
        <v>0</v>
      </c>
      <c r="BX511">
        <v>560</v>
      </c>
      <c r="BY511">
        <v>1293</v>
      </c>
      <c r="CD511">
        <v>27584</v>
      </c>
      <c r="CE511">
        <v>23500</v>
      </c>
      <c r="CN511">
        <v>558</v>
      </c>
      <c r="CO511">
        <v>1439</v>
      </c>
      <c r="CP511">
        <v>906</v>
      </c>
      <c r="CQ511">
        <v>967</v>
      </c>
      <c r="CT511">
        <v>434</v>
      </c>
      <c r="CU511">
        <v>531</v>
      </c>
      <c r="CV511">
        <v>9018</v>
      </c>
      <c r="CW511">
        <v>7070</v>
      </c>
      <c r="DD511">
        <v>14967</v>
      </c>
      <c r="DE511">
        <v>14769</v>
      </c>
      <c r="DF511">
        <v>5167</v>
      </c>
      <c r="DG511">
        <v>7640</v>
      </c>
    </row>
    <row r="512" spans="1:229">
      <c r="A512" t="s">
        <v>16079</v>
      </c>
      <c r="B512">
        <v>5260324077</v>
      </c>
      <c r="C512" t="s">
        <v>9059</v>
      </c>
      <c r="D512" t="s">
        <v>16080</v>
      </c>
      <c r="E512">
        <v>18905691</v>
      </c>
      <c r="F512" t="s">
        <v>16081</v>
      </c>
      <c r="G512" t="s">
        <v>3978</v>
      </c>
      <c r="H512" t="s">
        <v>3931</v>
      </c>
      <c r="I512" t="s">
        <v>3932</v>
      </c>
      <c r="AL512">
        <v>4324</v>
      </c>
      <c r="AM512">
        <v>13053</v>
      </c>
      <c r="AP512">
        <v>54</v>
      </c>
      <c r="AQ512">
        <v>45</v>
      </c>
      <c r="BH512">
        <v>4018</v>
      </c>
      <c r="BI512">
        <v>7375</v>
      </c>
      <c r="BV512">
        <v>0</v>
      </c>
      <c r="BW512">
        <v>590</v>
      </c>
      <c r="BX512">
        <v>359</v>
      </c>
      <c r="BY512">
        <v>5133</v>
      </c>
      <c r="CD512">
        <v>4377</v>
      </c>
      <c r="CE512">
        <v>13098</v>
      </c>
      <c r="CN512">
        <v>26155</v>
      </c>
      <c r="CP512">
        <v>24564</v>
      </c>
      <c r="CQ512">
        <v>8</v>
      </c>
      <c r="CT512">
        <v>652</v>
      </c>
      <c r="CU512">
        <v>62</v>
      </c>
      <c r="CV512">
        <v>1299</v>
      </c>
      <c r="CW512">
        <v>-436</v>
      </c>
      <c r="DD512">
        <v>1335</v>
      </c>
      <c r="DE512">
        <v>365</v>
      </c>
      <c r="DF512">
        <v>975</v>
      </c>
      <c r="DG512">
        <v>731</v>
      </c>
    </row>
    <row r="513" spans="1:299">
      <c r="A513" t="s">
        <v>16082</v>
      </c>
      <c r="B513">
        <v>7704568339</v>
      </c>
      <c r="C513" t="s">
        <v>8379</v>
      </c>
      <c r="D513" t="s">
        <v>16083</v>
      </c>
      <c r="E513">
        <v>18003243</v>
      </c>
      <c r="F513" t="s">
        <v>16084</v>
      </c>
      <c r="G513" t="s">
        <v>3936</v>
      </c>
      <c r="H513" t="s">
        <v>3931</v>
      </c>
      <c r="I513" t="s">
        <v>3932</v>
      </c>
      <c r="T513">
        <v>77</v>
      </c>
      <c r="U513">
        <v>893</v>
      </c>
      <c r="AD513">
        <v>77</v>
      </c>
      <c r="AE513">
        <v>893</v>
      </c>
      <c r="AF513">
        <v>0</v>
      </c>
      <c r="AJ513">
        <v>2</v>
      </c>
      <c r="AK513">
        <v>2</v>
      </c>
      <c r="AL513">
        <v>79</v>
      </c>
      <c r="AM513">
        <v>1820</v>
      </c>
      <c r="AN513">
        <v>112</v>
      </c>
      <c r="AO513">
        <v>112</v>
      </c>
      <c r="AP513">
        <v>467</v>
      </c>
      <c r="AQ513">
        <v>1682</v>
      </c>
      <c r="AR513">
        <v>4004</v>
      </c>
      <c r="AS513">
        <v>7984</v>
      </c>
      <c r="AT513">
        <v>4664</v>
      </c>
      <c r="AU513">
        <v>11600</v>
      </c>
      <c r="AV513">
        <v>10</v>
      </c>
      <c r="AW513">
        <v>10</v>
      </c>
      <c r="BB513">
        <v>0</v>
      </c>
      <c r="BF513">
        <v>4638</v>
      </c>
      <c r="BG513">
        <v>12468</v>
      </c>
      <c r="BH513">
        <v>4648</v>
      </c>
      <c r="BI513">
        <v>12478</v>
      </c>
      <c r="BT513">
        <v>0</v>
      </c>
      <c r="BU513">
        <v>0</v>
      </c>
      <c r="BX513">
        <v>93</v>
      </c>
      <c r="BY513">
        <v>15</v>
      </c>
      <c r="CB513">
        <v>93</v>
      </c>
      <c r="CC513">
        <v>15</v>
      </c>
      <c r="CD513">
        <v>4741</v>
      </c>
      <c r="CE513">
        <v>12493</v>
      </c>
      <c r="CH513">
        <v>-5562</v>
      </c>
      <c r="CI513">
        <v>-10152</v>
      </c>
      <c r="CN513">
        <v>333</v>
      </c>
      <c r="CO513">
        <v>2818</v>
      </c>
      <c r="CP513">
        <v>41</v>
      </c>
      <c r="CQ513">
        <v>1452</v>
      </c>
      <c r="CR513">
        <v>-5270</v>
      </c>
      <c r="CS513">
        <v>-8786</v>
      </c>
      <c r="CV513">
        <v>-5270</v>
      </c>
      <c r="CW513">
        <v>-8786</v>
      </c>
      <c r="DB513">
        <v>-5270</v>
      </c>
      <c r="DC513">
        <v>-8786</v>
      </c>
      <c r="DF513">
        <v>5562</v>
      </c>
      <c r="DG513">
        <v>10152</v>
      </c>
      <c r="DH513">
        <v>-5562</v>
      </c>
      <c r="DI513">
        <v>-10152</v>
      </c>
      <c r="DJ513">
        <v>10</v>
      </c>
      <c r="DK513">
        <v>27244</v>
      </c>
      <c r="DL513">
        <v>27254</v>
      </c>
      <c r="DM513">
        <v>0</v>
      </c>
      <c r="DN513">
        <v>10</v>
      </c>
      <c r="DO513">
        <v>10</v>
      </c>
      <c r="DR513">
        <v>10</v>
      </c>
      <c r="DS513">
        <v>12468</v>
      </c>
      <c r="DT513">
        <v>12478</v>
      </c>
      <c r="DU513">
        <v>0</v>
      </c>
      <c r="DW513">
        <v>0</v>
      </c>
      <c r="DX513">
        <v>10</v>
      </c>
      <c r="DY513">
        <v>4638</v>
      </c>
      <c r="DZ513">
        <v>4648</v>
      </c>
      <c r="EA513">
        <v>0</v>
      </c>
      <c r="EB513">
        <v>0</v>
      </c>
      <c r="EC513">
        <v>0</v>
      </c>
      <c r="EG513">
        <v>0</v>
      </c>
      <c r="EH513">
        <v>0</v>
      </c>
      <c r="EI513">
        <v>0</v>
      </c>
      <c r="EJ513">
        <v>0</v>
      </c>
      <c r="EK513">
        <v>0</v>
      </c>
      <c r="EL513">
        <v>0</v>
      </c>
      <c r="EP513">
        <v>0</v>
      </c>
      <c r="EQ513">
        <v>0</v>
      </c>
      <c r="ER513">
        <v>0</v>
      </c>
      <c r="EY513">
        <v>4648</v>
      </c>
      <c r="EZ513">
        <v>12478</v>
      </c>
      <c r="FA513">
        <v>0</v>
      </c>
      <c r="FB513">
        <v>65</v>
      </c>
      <c r="FC513">
        <v>333</v>
      </c>
      <c r="FD513">
        <v>752</v>
      </c>
      <c r="FG513">
        <v>0</v>
      </c>
      <c r="FH513">
        <v>65</v>
      </c>
      <c r="FI513">
        <v>2227</v>
      </c>
      <c r="FJ513">
        <v>5200</v>
      </c>
      <c r="FK513">
        <v>194</v>
      </c>
      <c r="FL513">
        <v>1381</v>
      </c>
      <c r="FM513">
        <v>387</v>
      </c>
      <c r="FN513">
        <v>1957</v>
      </c>
      <c r="FQ513">
        <v>0</v>
      </c>
      <c r="FR513">
        <v>9</v>
      </c>
      <c r="FS513">
        <v>467</v>
      </c>
      <c r="FT513">
        <v>2518</v>
      </c>
      <c r="FU513">
        <v>1012</v>
      </c>
      <c r="FV513">
        <v>-2723</v>
      </c>
      <c r="GE513">
        <v>-2227</v>
      </c>
      <c r="GF513">
        <v>-5135</v>
      </c>
      <c r="GG513">
        <v>-1215</v>
      </c>
      <c r="GH513">
        <v>-7858</v>
      </c>
      <c r="GI513">
        <v>1682</v>
      </c>
      <c r="GJ513">
        <v>9540</v>
      </c>
      <c r="GK513">
        <v>467</v>
      </c>
      <c r="GL513">
        <v>1682</v>
      </c>
      <c r="GT513">
        <v>0</v>
      </c>
      <c r="GU513">
        <v>14786</v>
      </c>
      <c r="GV513">
        <v>14786</v>
      </c>
      <c r="GW513">
        <v>6000</v>
      </c>
      <c r="GX513">
        <v>6000</v>
      </c>
      <c r="GZ513">
        <v>0</v>
      </c>
      <c r="HA513">
        <v>7830</v>
      </c>
      <c r="HB513">
        <v>7830</v>
      </c>
      <c r="HC513">
        <v>2560</v>
      </c>
      <c r="HD513">
        <v>2560</v>
      </c>
      <c r="HM513">
        <v>2227</v>
      </c>
      <c r="HN513">
        <v>5200</v>
      </c>
      <c r="HZ513">
        <v>8786</v>
      </c>
      <c r="IA513">
        <v>8786</v>
      </c>
      <c r="IJ513">
        <v>10</v>
      </c>
      <c r="IK513">
        <v>10</v>
      </c>
      <c r="IP513">
        <v>5270</v>
      </c>
      <c r="IQ513">
        <v>5270</v>
      </c>
    </row>
    <row r="514" spans="1:299">
      <c r="A514" t="s">
        <v>16085</v>
      </c>
      <c r="B514">
        <v>7813484544</v>
      </c>
      <c r="C514" t="s">
        <v>15278</v>
      </c>
      <c r="D514" t="s">
        <v>16086</v>
      </c>
      <c r="E514">
        <v>17495374</v>
      </c>
      <c r="F514" t="s">
        <v>16087</v>
      </c>
      <c r="G514" t="s">
        <v>3936</v>
      </c>
      <c r="H514" t="s">
        <v>3931</v>
      </c>
      <c r="I514" t="s">
        <v>3932</v>
      </c>
      <c r="AL514">
        <v>102</v>
      </c>
      <c r="AM514">
        <v>125</v>
      </c>
      <c r="AN514">
        <v>29280</v>
      </c>
      <c r="AO514">
        <v>30718</v>
      </c>
      <c r="AP514">
        <v>1048</v>
      </c>
      <c r="AQ514">
        <v>951</v>
      </c>
      <c r="AT514">
        <v>30430</v>
      </c>
      <c r="AU514">
        <v>31794</v>
      </c>
      <c r="AV514">
        <v>9000</v>
      </c>
      <c r="AW514">
        <v>9000</v>
      </c>
      <c r="BF514">
        <v>1065</v>
      </c>
      <c r="BG514">
        <v>1002</v>
      </c>
      <c r="BH514">
        <v>10065</v>
      </c>
      <c r="BI514">
        <v>10002</v>
      </c>
      <c r="BX514">
        <v>20365</v>
      </c>
      <c r="BY514">
        <v>21791</v>
      </c>
      <c r="CB514">
        <v>20365</v>
      </c>
      <c r="CC514">
        <v>21791</v>
      </c>
      <c r="CD514">
        <v>30430</v>
      </c>
      <c r="CE514">
        <v>31794</v>
      </c>
      <c r="CF514">
        <v>1319</v>
      </c>
      <c r="CG514">
        <v>2047</v>
      </c>
      <c r="CH514">
        <v>-1319</v>
      </c>
      <c r="CI514">
        <v>-2047</v>
      </c>
      <c r="CJ514">
        <v>0</v>
      </c>
      <c r="CK514">
        <v>84</v>
      </c>
      <c r="CN514">
        <v>2354</v>
      </c>
      <c r="CO514">
        <v>4288</v>
      </c>
      <c r="CP514">
        <v>956</v>
      </c>
      <c r="CQ514">
        <v>737</v>
      </c>
      <c r="CR514">
        <v>79</v>
      </c>
      <c r="CS514">
        <v>1588</v>
      </c>
      <c r="CT514">
        <v>-16</v>
      </c>
      <c r="CU514">
        <v>-323</v>
      </c>
      <c r="CV514">
        <v>63</v>
      </c>
      <c r="CW514">
        <v>1265</v>
      </c>
      <c r="CX514">
        <v>16</v>
      </c>
      <c r="CY514">
        <v>323</v>
      </c>
      <c r="DB514">
        <v>63</v>
      </c>
      <c r="DC514">
        <v>1265</v>
      </c>
    </row>
    <row r="515" spans="1:299">
      <c r="A515" t="s">
        <v>16088</v>
      </c>
      <c r="B515">
        <v>7810450515</v>
      </c>
      <c r="C515" t="s">
        <v>4107</v>
      </c>
      <c r="D515" t="s">
        <v>16089</v>
      </c>
      <c r="E515">
        <v>17266868</v>
      </c>
      <c r="G515" t="s">
        <v>3978</v>
      </c>
      <c r="H515" t="s">
        <v>3931</v>
      </c>
      <c r="I515" t="s">
        <v>3932</v>
      </c>
      <c r="AL515">
        <v>20661</v>
      </c>
      <c r="AM515">
        <v>28285</v>
      </c>
      <c r="AP515">
        <v>449</v>
      </c>
      <c r="AQ515">
        <v>1117</v>
      </c>
      <c r="BH515">
        <v>20590</v>
      </c>
      <c r="BI515">
        <v>26546</v>
      </c>
      <c r="BV515">
        <v>0</v>
      </c>
      <c r="BX515">
        <v>521</v>
      </c>
      <c r="BY515">
        <v>2856</v>
      </c>
      <c r="CD515">
        <v>21110</v>
      </c>
      <c r="CE515">
        <v>29402</v>
      </c>
      <c r="CN515">
        <v>6</v>
      </c>
      <c r="CP515">
        <v>20</v>
      </c>
      <c r="CQ515">
        <v>43</v>
      </c>
      <c r="CT515">
        <v>0</v>
      </c>
      <c r="CU515">
        <v>554</v>
      </c>
      <c r="CV515">
        <v>-5957</v>
      </c>
      <c r="CW515">
        <v>16556</v>
      </c>
      <c r="DD515">
        <v>11094</v>
      </c>
      <c r="DE515">
        <v>18783</v>
      </c>
      <c r="DF515">
        <v>17037</v>
      </c>
      <c r="DG515">
        <v>1630</v>
      </c>
    </row>
    <row r="516" spans="1:299">
      <c r="A516" t="s">
        <v>16090</v>
      </c>
      <c r="B516">
        <v>9723045810</v>
      </c>
      <c r="C516" t="s">
        <v>8309</v>
      </c>
      <c r="D516" t="s">
        <v>16091</v>
      </c>
      <c r="E516">
        <v>18386178</v>
      </c>
      <c r="F516" t="s">
        <v>16092</v>
      </c>
      <c r="G516" t="s">
        <v>3978</v>
      </c>
      <c r="H516" t="s">
        <v>3931</v>
      </c>
      <c r="I516" t="s">
        <v>3932</v>
      </c>
      <c r="T516">
        <v>2</v>
      </c>
      <c r="U516">
        <v>34</v>
      </c>
      <c r="AD516">
        <v>2</v>
      </c>
      <c r="AE516">
        <v>34</v>
      </c>
      <c r="AF516">
        <v>233</v>
      </c>
      <c r="AG516">
        <v>489</v>
      </c>
      <c r="AL516">
        <v>6640</v>
      </c>
      <c r="AM516">
        <v>729</v>
      </c>
      <c r="AN516">
        <v>71437</v>
      </c>
      <c r="AO516">
        <v>30238</v>
      </c>
      <c r="AP516">
        <v>493</v>
      </c>
      <c r="AQ516">
        <v>2649</v>
      </c>
      <c r="AR516">
        <v>46</v>
      </c>
      <c r="AS516">
        <v>46</v>
      </c>
      <c r="AT516">
        <v>78849</v>
      </c>
      <c r="AU516">
        <v>34151</v>
      </c>
      <c r="AV516">
        <v>280</v>
      </c>
      <c r="AW516">
        <v>280</v>
      </c>
      <c r="BF516">
        <v>10956</v>
      </c>
      <c r="BG516">
        <v>6311</v>
      </c>
      <c r="BH516">
        <v>11236</v>
      </c>
      <c r="BI516">
        <v>6591</v>
      </c>
      <c r="BL516">
        <v>20271</v>
      </c>
      <c r="BM516">
        <v>17600</v>
      </c>
      <c r="BT516">
        <v>20271</v>
      </c>
      <c r="BU516">
        <v>17600</v>
      </c>
      <c r="BV516">
        <v>0</v>
      </c>
      <c r="BX516">
        <v>47344</v>
      </c>
      <c r="BY516">
        <v>9995</v>
      </c>
      <c r="CB516">
        <v>47344</v>
      </c>
      <c r="CC516">
        <v>9995</v>
      </c>
      <c r="CD516">
        <v>78851</v>
      </c>
      <c r="CE516">
        <v>34186</v>
      </c>
      <c r="CF516">
        <v>5895</v>
      </c>
      <c r="CG516">
        <v>27412</v>
      </c>
      <c r="CH516">
        <v>-5895</v>
      </c>
      <c r="CI516">
        <v>-27412</v>
      </c>
      <c r="CN516">
        <v>8890</v>
      </c>
      <c r="CO516">
        <v>64339</v>
      </c>
      <c r="CP516">
        <v>2839</v>
      </c>
      <c r="CQ516">
        <v>41123</v>
      </c>
      <c r="CR516">
        <v>156</v>
      </c>
      <c r="CS516">
        <v>-4196</v>
      </c>
      <c r="CT516">
        <v>-35</v>
      </c>
      <c r="CU516">
        <v>-171</v>
      </c>
      <c r="CV516">
        <v>121</v>
      </c>
      <c r="CW516">
        <v>-4402</v>
      </c>
      <c r="CX516">
        <v>35</v>
      </c>
      <c r="CY516">
        <v>171</v>
      </c>
      <c r="DB516">
        <v>121</v>
      </c>
      <c r="DC516">
        <v>-4402</v>
      </c>
      <c r="GO516">
        <v>0</v>
      </c>
      <c r="GP516">
        <v>-35</v>
      </c>
    </row>
    <row r="517" spans="1:299">
      <c r="A517" t="s">
        <v>16093</v>
      </c>
      <c r="B517">
        <v>7453321220</v>
      </c>
      <c r="C517" t="s">
        <v>8358</v>
      </c>
      <c r="D517" t="s">
        <v>16094</v>
      </c>
      <c r="E517">
        <v>16687747</v>
      </c>
      <c r="G517" t="s">
        <v>3936</v>
      </c>
      <c r="H517" t="s">
        <v>3931</v>
      </c>
      <c r="I517" t="s">
        <v>3932</v>
      </c>
      <c r="AF517">
        <v>0</v>
      </c>
      <c r="AG517">
        <v>9</v>
      </c>
      <c r="AL517">
        <v>487</v>
      </c>
      <c r="AM517">
        <v>167</v>
      </c>
      <c r="AN517">
        <v>6100</v>
      </c>
      <c r="AP517">
        <v>25</v>
      </c>
      <c r="AQ517">
        <v>13547</v>
      </c>
      <c r="AR517">
        <v>0</v>
      </c>
      <c r="AS517">
        <v>16</v>
      </c>
      <c r="AT517">
        <v>6612</v>
      </c>
      <c r="AU517">
        <v>13739</v>
      </c>
      <c r="AV517">
        <v>10000</v>
      </c>
      <c r="AW517">
        <v>13700</v>
      </c>
      <c r="BB517">
        <v>10</v>
      </c>
      <c r="BC517">
        <v>10</v>
      </c>
      <c r="BF517">
        <v>-3418</v>
      </c>
      <c r="BG517">
        <v>-3592</v>
      </c>
      <c r="BH517">
        <v>6592</v>
      </c>
      <c r="BI517">
        <v>10118</v>
      </c>
      <c r="BL517">
        <v>0</v>
      </c>
      <c r="BM517">
        <v>3579</v>
      </c>
      <c r="BT517">
        <v>0</v>
      </c>
      <c r="BU517">
        <v>3579</v>
      </c>
      <c r="BX517">
        <v>20</v>
      </c>
      <c r="BY517">
        <v>42</v>
      </c>
      <c r="CB517">
        <v>20</v>
      </c>
      <c r="CC517">
        <v>42</v>
      </c>
      <c r="CD517">
        <v>6612</v>
      </c>
      <c r="CE517">
        <v>13739</v>
      </c>
      <c r="CH517">
        <v>212</v>
      </c>
      <c r="CI517">
        <v>-147</v>
      </c>
      <c r="CN517">
        <v>6</v>
      </c>
      <c r="CP517">
        <v>44</v>
      </c>
      <c r="CQ517">
        <v>82</v>
      </c>
      <c r="CR517">
        <v>174</v>
      </c>
      <c r="CS517">
        <v>-229</v>
      </c>
      <c r="CT517">
        <v>0</v>
      </c>
      <c r="CU517">
        <v>-2</v>
      </c>
      <c r="CV517">
        <v>174</v>
      </c>
      <c r="CW517">
        <v>-231</v>
      </c>
      <c r="DB517">
        <v>174</v>
      </c>
      <c r="DC517">
        <v>-231</v>
      </c>
      <c r="DD517">
        <v>339</v>
      </c>
      <c r="DE517">
        <v>64</v>
      </c>
      <c r="DF517">
        <v>127</v>
      </c>
      <c r="DG517">
        <v>211</v>
      </c>
      <c r="DH517">
        <v>212</v>
      </c>
      <c r="DI517">
        <v>-147</v>
      </c>
    </row>
    <row r="518" spans="1:299">
      <c r="A518" t="s">
        <v>16095</v>
      </c>
      <c r="B518">
        <v>5262360056</v>
      </c>
      <c r="C518" t="s">
        <v>9059</v>
      </c>
      <c r="D518" t="s">
        <v>16096</v>
      </c>
      <c r="E518">
        <v>18579788</v>
      </c>
      <c r="F518" t="s">
        <v>16097</v>
      </c>
      <c r="G518" t="s">
        <v>3936</v>
      </c>
      <c r="H518" t="s">
        <v>3931</v>
      </c>
      <c r="I518" t="s">
        <v>3932</v>
      </c>
      <c r="T518">
        <v>872</v>
      </c>
      <c r="U518">
        <v>517</v>
      </c>
      <c r="AL518">
        <v>250</v>
      </c>
      <c r="AM518">
        <v>24880</v>
      </c>
      <c r="AP518">
        <v>456</v>
      </c>
      <c r="AQ518">
        <v>503</v>
      </c>
      <c r="BH518">
        <v>-11648</v>
      </c>
      <c r="BI518">
        <v>6207</v>
      </c>
      <c r="BL518">
        <v>12657</v>
      </c>
      <c r="BM518">
        <v>13339</v>
      </c>
      <c r="BV518">
        <v>0</v>
      </c>
      <c r="BX518">
        <v>569</v>
      </c>
      <c r="BY518">
        <v>6354</v>
      </c>
      <c r="CD518">
        <v>1578</v>
      </c>
      <c r="CE518">
        <v>25900</v>
      </c>
      <c r="CL518">
        <v>945</v>
      </c>
      <c r="CM518">
        <v>365</v>
      </c>
      <c r="CN518">
        <v>6891</v>
      </c>
      <c r="CO518">
        <v>3460</v>
      </c>
      <c r="CP518">
        <v>13868</v>
      </c>
      <c r="CQ518">
        <v>13374</v>
      </c>
      <c r="CT518">
        <v>1098</v>
      </c>
      <c r="CU518">
        <v>3293</v>
      </c>
      <c r="CV518">
        <v>-17855</v>
      </c>
      <c r="CW518">
        <v>-757</v>
      </c>
      <c r="DD518">
        <v>95014</v>
      </c>
      <c r="DE518">
        <v>85086</v>
      </c>
      <c r="DF518">
        <v>103849</v>
      </c>
      <c r="DG518">
        <v>72271</v>
      </c>
    </row>
    <row r="519" spans="1:299">
      <c r="A519" t="s">
        <v>16098</v>
      </c>
      <c r="B519">
        <v>7813286084</v>
      </c>
      <c r="C519" t="s">
        <v>3995</v>
      </c>
      <c r="D519" t="s">
        <v>1452</v>
      </c>
      <c r="E519">
        <v>18842358</v>
      </c>
      <c r="F519" t="s">
        <v>16099</v>
      </c>
      <c r="G519" t="s">
        <v>3936</v>
      </c>
      <c r="H519" t="s">
        <v>3931</v>
      </c>
      <c r="I519" t="s">
        <v>3932</v>
      </c>
      <c r="T519">
        <v>685</v>
      </c>
      <c r="U519">
        <v>10729</v>
      </c>
      <c r="X519">
        <v>5219</v>
      </c>
      <c r="Y519">
        <v>6291016</v>
      </c>
      <c r="Z519">
        <v>12580</v>
      </c>
      <c r="AA519">
        <v>11869</v>
      </c>
      <c r="AD519">
        <v>18484</v>
      </c>
      <c r="AE519">
        <v>6313615</v>
      </c>
      <c r="AF519">
        <v>545</v>
      </c>
      <c r="AG519">
        <v>952</v>
      </c>
      <c r="AL519">
        <v>10150</v>
      </c>
      <c r="AM519">
        <v>125557</v>
      </c>
      <c r="AN519">
        <v>7169</v>
      </c>
      <c r="AO519">
        <v>1448029</v>
      </c>
      <c r="AP519">
        <v>3152</v>
      </c>
      <c r="AQ519">
        <v>77558</v>
      </c>
      <c r="AR519">
        <v>0</v>
      </c>
      <c r="AS519">
        <v>2293</v>
      </c>
      <c r="AT519">
        <v>21015</v>
      </c>
      <c r="AU519">
        <v>1654390</v>
      </c>
      <c r="AV519">
        <v>10000</v>
      </c>
      <c r="AW519">
        <v>50000</v>
      </c>
      <c r="BF519">
        <v>22897</v>
      </c>
      <c r="BG519">
        <v>36251</v>
      </c>
      <c r="BH519">
        <v>32897</v>
      </c>
      <c r="BI519">
        <v>86251</v>
      </c>
      <c r="BL519">
        <v>0</v>
      </c>
      <c r="BM519">
        <v>6271793</v>
      </c>
      <c r="BN519">
        <v>8</v>
      </c>
      <c r="BO519">
        <v>2293</v>
      </c>
      <c r="BP519">
        <v>2280</v>
      </c>
      <c r="BQ519">
        <v>13430</v>
      </c>
      <c r="BR519">
        <v>1383</v>
      </c>
      <c r="BS519">
        <v>94010</v>
      </c>
      <c r="BT519">
        <v>388</v>
      </c>
      <c r="BU519">
        <v>6391456</v>
      </c>
      <c r="BV519">
        <v>0</v>
      </c>
      <c r="BW519">
        <v>1341295</v>
      </c>
      <c r="BX519">
        <v>2552</v>
      </c>
      <c r="BY519">
        <v>41562</v>
      </c>
      <c r="CB519">
        <v>6214</v>
      </c>
      <c r="CC519">
        <v>1490297</v>
      </c>
      <c r="CD519">
        <v>39499</v>
      </c>
      <c r="CE519">
        <v>7968004</v>
      </c>
      <c r="CF519">
        <v>3569</v>
      </c>
      <c r="CG519">
        <v>3954</v>
      </c>
      <c r="CH519">
        <v>137323</v>
      </c>
      <c r="CI519">
        <v>720066</v>
      </c>
      <c r="CJ519">
        <v>6023</v>
      </c>
      <c r="CK519">
        <v>3542</v>
      </c>
      <c r="CL519">
        <v>180810</v>
      </c>
      <c r="CM519">
        <v>647312</v>
      </c>
      <c r="CN519">
        <v>42242</v>
      </c>
      <c r="CO519">
        <v>7238</v>
      </c>
      <c r="CP519">
        <v>21128</v>
      </c>
      <c r="CQ519">
        <v>53605</v>
      </c>
      <c r="CR519">
        <v>-16350</v>
      </c>
      <c r="CS519">
        <v>29929</v>
      </c>
      <c r="CT519">
        <v>2996</v>
      </c>
      <c r="CU519">
        <v>-6081</v>
      </c>
      <c r="CV519">
        <v>-13354</v>
      </c>
      <c r="CW519">
        <v>23848</v>
      </c>
      <c r="CX519">
        <v>0</v>
      </c>
      <c r="CY519">
        <v>7288</v>
      </c>
      <c r="CZ519">
        <v>2996</v>
      </c>
      <c r="DA519">
        <v>1207</v>
      </c>
      <c r="DB519">
        <v>-13354</v>
      </c>
      <c r="DC519">
        <v>23848</v>
      </c>
      <c r="DD519">
        <v>8052666</v>
      </c>
      <c r="DE519">
        <v>4012980</v>
      </c>
      <c r="DF519">
        <v>7911759</v>
      </c>
      <c r="DG519">
        <v>3288960</v>
      </c>
      <c r="DH519">
        <v>140907</v>
      </c>
      <c r="DI519">
        <v>724020</v>
      </c>
      <c r="DJ519">
        <v>50000</v>
      </c>
      <c r="DK519">
        <v>12795</v>
      </c>
      <c r="DL519">
        <v>62795</v>
      </c>
      <c r="DM519">
        <v>0</v>
      </c>
      <c r="DN519">
        <v>23848</v>
      </c>
      <c r="DO519">
        <v>23848</v>
      </c>
      <c r="DP519">
        <v>23848</v>
      </c>
      <c r="DQ519">
        <v>23848</v>
      </c>
      <c r="DR519">
        <v>50000</v>
      </c>
      <c r="DS519">
        <v>36251</v>
      </c>
      <c r="DT519">
        <v>86251</v>
      </c>
      <c r="DX519">
        <v>10000</v>
      </c>
      <c r="DY519">
        <v>22897</v>
      </c>
      <c r="DZ519">
        <v>32897</v>
      </c>
      <c r="EA519">
        <v>23848</v>
      </c>
      <c r="EB519">
        <v>0</v>
      </c>
      <c r="EC519">
        <v>86643</v>
      </c>
      <c r="ED519">
        <v>-392</v>
      </c>
      <c r="EE519">
        <v>0</v>
      </c>
      <c r="EF519">
        <v>-392</v>
      </c>
      <c r="EG519">
        <v>23456</v>
      </c>
      <c r="EH519">
        <v>0</v>
      </c>
      <c r="EI519">
        <v>86251</v>
      </c>
      <c r="EJ519">
        <v>23848</v>
      </c>
      <c r="EK519">
        <v>0</v>
      </c>
      <c r="EL519">
        <v>36643</v>
      </c>
      <c r="EM519">
        <v>-392</v>
      </c>
      <c r="EN519">
        <v>0</v>
      </c>
      <c r="EO519">
        <v>-392</v>
      </c>
      <c r="EP519">
        <v>23456</v>
      </c>
      <c r="EQ519">
        <v>0</v>
      </c>
      <c r="ER519">
        <v>36251</v>
      </c>
      <c r="EY519">
        <v>32897</v>
      </c>
      <c r="EZ519">
        <v>86251</v>
      </c>
      <c r="FA519">
        <v>0</v>
      </c>
      <c r="FB519">
        <v>5702334</v>
      </c>
      <c r="FC519">
        <v>8992901</v>
      </c>
      <c r="FD519">
        <v>3979628</v>
      </c>
      <c r="FG519">
        <v>125818</v>
      </c>
      <c r="FH519">
        <v>75636</v>
      </c>
      <c r="FI519">
        <v>7645393</v>
      </c>
      <c r="FJ519">
        <v>2858973</v>
      </c>
      <c r="FK519">
        <v>29777</v>
      </c>
      <c r="FL519">
        <v>5797664</v>
      </c>
      <c r="FM519">
        <v>65387</v>
      </c>
      <c r="FN519">
        <v>94476</v>
      </c>
      <c r="FO519">
        <v>252981</v>
      </c>
      <c r="FP519">
        <v>603441</v>
      </c>
      <c r="FQ519">
        <v>1626</v>
      </c>
      <c r="FR519">
        <v>6397</v>
      </c>
      <c r="FS519">
        <v>1208573</v>
      </c>
      <c r="FT519">
        <v>322495</v>
      </c>
      <c r="FU519">
        <v>7560375</v>
      </c>
      <c r="FV519">
        <v>-2769209</v>
      </c>
      <c r="GA519">
        <v>10612</v>
      </c>
      <c r="GC519">
        <v>7613088</v>
      </c>
      <c r="GD519">
        <v>2858973</v>
      </c>
      <c r="GE519">
        <v>-7645393</v>
      </c>
      <c r="GF519">
        <v>2843361</v>
      </c>
      <c r="GG519">
        <v>-74406</v>
      </c>
      <c r="GH519">
        <v>74152</v>
      </c>
      <c r="GI519">
        <v>77558</v>
      </c>
      <c r="GJ519">
        <v>3406</v>
      </c>
      <c r="GK519">
        <v>3152</v>
      </c>
      <c r="GL519">
        <v>77558</v>
      </c>
      <c r="GM519">
        <v>0</v>
      </c>
      <c r="GN519">
        <v>0</v>
      </c>
      <c r="GT519">
        <v>0</v>
      </c>
      <c r="GU519">
        <v>392</v>
      </c>
      <c r="GV519">
        <v>392</v>
      </c>
      <c r="GZ519">
        <v>40000</v>
      </c>
      <c r="HA519">
        <v>13354</v>
      </c>
      <c r="HB519">
        <v>53354</v>
      </c>
      <c r="HH519">
        <v>25627</v>
      </c>
      <c r="HI519">
        <v>15015</v>
      </c>
      <c r="HK519">
        <v>0</v>
      </c>
      <c r="HL519">
        <v>5702334</v>
      </c>
      <c r="HM519">
        <v>32305</v>
      </c>
      <c r="IH519">
        <v>15</v>
      </c>
      <c r="IP519">
        <v>13354</v>
      </c>
      <c r="IQ519">
        <v>13354</v>
      </c>
      <c r="KL519">
        <v>40000</v>
      </c>
      <c r="KM519">
        <v>40000</v>
      </c>
    </row>
    <row r="520" spans="1:299">
      <c r="A520" t="s">
        <v>16100</v>
      </c>
      <c r="B520">
        <v>7722466428</v>
      </c>
      <c r="C520" t="s">
        <v>8885</v>
      </c>
      <c r="D520" t="s">
        <v>1614</v>
      </c>
      <c r="E520">
        <v>17720476</v>
      </c>
      <c r="F520" t="s">
        <v>16101</v>
      </c>
      <c r="G520" t="s">
        <v>3936</v>
      </c>
      <c r="H520" t="s">
        <v>3931</v>
      </c>
      <c r="I520" t="s">
        <v>3932</v>
      </c>
      <c r="AL520">
        <v>16636</v>
      </c>
      <c r="AM520">
        <v>16323</v>
      </c>
      <c r="AP520">
        <v>76</v>
      </c>
      <c r="AQ520">
        <v>562</v>
      </c>
      <c r="BH520">
        <v>10434</v>
      </c>
      <c r="BI520">
        <v>10916</v>
      </c>
      <c r="BL520">
        <v>2614</v>
      </c>
      <c r="BM520">
        <v>2684</v>
      </c>
      <c r="BX520">
        <v>3664</v>
      </c>
      <c r="BY520">
        <v>3286</v>
      </c>
      <c r="CD520">
        <v>16712</v>
      </c>
      <c r="CE520">
        <v>16885</v>
      </c>
      <c r="CN520">
        <v>3217</v>
      </c>
      <c r="CO520">
        <v>2913</v>
      </c>
      <c r="CP520">
        <v>315</v>
      </c>
      <c r="CQ520">
        <v>50</v>
      </c>
      <c r="CT520">
        <v>90</v>
      </c>
      <c r="CU520">
        <v>114</v>
      </c>
      <c r="CV520">
        <v>182</v>
      </c>
      <c r="CW520">
        <v>1071</v>
      </c>
      <c r="DD520">
        <v>3</v>
      </c>
      <c r="DE520">
        <v>42</v>
      </c>
      <c r="DF520">
        <v>2633</v>
      </c>
      <c r="DG520">
        <v>1720</v>
      </c>
    </row>
    <row r="521" spans="1:299">
      <c r="A521" t="s">
        <v>16102</v>
      </c>
      <c r="B521">
        <v>2536316747</v>
      </c>
      <c r="C521" t="s">
        <v>8089</v>
      </c>
      <c r="D521" t="s">
        <v>16103</v>
      </c>
      <c r="E521">
        <v>17468951</v>
      </c>
      <c r="F521" t="s">
        <v>16104</v>
      </c>
      <c r="G521" t="s">
        <v>3936</v>
      </c>
      <c r="H521" t="s">
        <v>3931</v>
      </c>
      <c r="I521" t="s">
        <v>3932</v>
      </c>
      <c r="AL521">
        <v>8160</v>
      </c>
      <c r="AM521">
        <v>8778</v>
      </c>
      <c r="AP521">
        <v>141</v>
      </c>
      <c r="AQ521">
        <v>91</v>
      </c>
      <c r="BH521">
        <v>853</v>
      </c>
      <c r="BI521">
        <v>965</v>
      </c>
      <c r="BR521">
        <v>7421</v>
      </c>
      <c r="BS521">
        <v>7891</v>
      </c>
      <c r="BX521">
        <v>27</v>
      </c>
      <c r="BY521">
        <v>13</v>
      </c>
      <c r="CD521">
        <v>8301</v>
      </c>
      <c r="CE521">
        <v>8869</v>
      </c>
      <c r="CL521">
        <v>4</v>
      </c>
      <c r="CN521">
        <v>575</v>
      </c>
      <c r="CO521">
        <v>286</v>
      </c>
      <c r="CP521">
        <v>34</v>
      </c>
      <c r="CQ521">
        <v>312</v>
      </c>
      <c r="CT521">
        <v>17</v>
      </c>
      <c r="CU521">
        <v>7</v>
      </c>
      <c r="CV521">
        <v>-110</v>
      </c>
      <c r="CW521">
        <v>-1564</v>
      </c>
      <c r="DF521">
        <v>630</v>
      </c>
      <c r="DG521">
        <v>1531</v>
      </c>
    </row>
    <row r="522" spans="1:299">
      <c r="A522" t="s">
        <v>16105</v>
      </c>
      <c r="B522">
        <v>7801653780</v>
      </c>
      <c r="C522" t="s">
        <v>9068</v>
      </c>
      <c r="D522" t="s">
        <v>16106</v>
      </c>
      <c r="E522">
        <v>19228939</v>
      </c>
      <c r="F522" t="s">
        <v>16107</v>
      </c>
      <c r="G522" t="s">
        <v>3936</v>
      </c>
      <c r="H522" t="s">
        <v>3931</v>
      </c>
      <c r="I522" t="s">
        <v>3932</v>
      </c>
      <c r="T522">
        <v>174</v>
      </c>
      <c r="U522">
        <v>4167</v>
      </c>
      <c r="AL522">
        <v>35715</v>
      </c>
      <c r="AM522">
        <v>26969</v>
      </c>
      <c r="AP522">
        <v>19</v>
      </c>
      <c r="AQ522">
        <v>1323</v>
      </c>
      <c r="BH522">
        <v>10774</v>
      </c>
      <c r="BI522">
        <v>12133</v>
      </c>
      <c r="BL522">
        <v>226</v>
      </c>
      <c r="BM522">
        <v>0</v>
      </c>
      <c r="BV522">
        <v>0</v>
      </c>
      <c r="BW522">
        <v>0</v>
      </c>
      <c r="BX522">
        <v>24908</v>
      </c>
      <c r="BY522">
        <v>20326</v>
      </c>
      <c r="CD522">
        <v>35908</v>
      </c>
      <c r="CE522">
        <v>32459</v>
      </c>
      <c r="CN522">
        <v>4500</v>
      </c>
      <c r="CO522">
        <v>16822</v>
      </c>
      <c r="CP522">
        <v>2020</v>
      </c>
      <c r="CQ522">
        <v>17867</v>
      </c>
      <c r="CT522">
        <v>63</v>
      </c>
      <c r="CU522">
        <v>212</v>
      </c>
      <c r="CV522">
        <v>252</v>
      </c>
      <c r="CW522">
        <v>846</v>
      </c>
      <c r="DD522">
        <v>2023</v>
      </c>
      <c r="DE522">
        <v>7349</v>
      </c>
      <c r="DF522">
        <v>4188</v>
      </c>
      <c r="DG522">
        <v>5246</v>
      </c>
    </row>
    <row r="523" spans="1:299">
      <c r="A523" t="s">
        <v>16108</v>
      </c>
      <c r="B523">
        <v>3123458484</v>
      </c>
      <c r="C523" t="s">
        <v>4124</v>
      </c>
      <c r="D523" t="s">
        <v>16109</v>
      </c>
      <c r="E523">
        <v>17656302</v>
      </c>
      <c r="F523" t="s">
        <v>16110</v>
      </c>
      <c r="G523" t="s">
        <v>3936</v>
      </c>
      <c r="H523" t="s">
        <v>3931</v>
      </c>
      <c r="I523" t="s">
        <v>3932</v>
      </c>
      <c r="T523">
        <v>462</v>
      </c>
      <c r="U523">
        <v>638</v>
      </c>
      <c r="AB523">
        <v>3537</v>
      </c>
      <c r="AC523">
        <v>3335</v>
      </c>
      <c r="AD523">
        <v>3999</v>
      </c>
      <c r="AE523">
        <v>3973</v>
      </c>
      <c r="AF523">
        <v>29</v>
      </c>
      <c r="AG523">
        <v>125</v>
      </c>
      <c r="AL523">
        <v>1341</v>
      </c>
      <c r="AM523">
        <v>1066</v>
      </c>
      <c r="AN523">
        <v>237909</v>
      </c>
      <c r="AO523">
        <v>149637</v>
      </c>
      <c r="AP523">
        <v>7178</v>
      </c>
      <c r="AQ523">
        <v>10657</v>
      </c>
      <c r="AR523">
        <v>9</v>
      </c>
      <c r="AS523">
        <v>8</v>
      </c>
      <c r="AT523">
        <v>246466</v>
      </c>
      <c r="AU523">
        <v>161493</v>
      </c>
      <c r="AV523">
        <v>10000</v>
      </c>
      <c r="AW523">
        <v>10000</v>
      </c>
      <c r="BB523">
        <v>205</v>
      </c>
      <c r="BC523">
        <v>205</v>
      </c>
      <c r="BF523">
        <v>197746</v>
      </c>
      <c r="BG523">
        <v>98469</v>
      </c>
      <c r="BH523">
        <v>207951</v>
      </c>
      <c r="BI523">
        <v>108674</v>
      </c>
      <c r="BX523">
        <v>42514</v>
      </c>
      <c r="BY523">
        <v>56792</v>
      </c>
      <c r="CB523">
        <v>42514</v>
      </c>
      <c r="CC523">
        <v>56792</v>
      </c>
      <c r="CD523">
        <v>250465</v>
      </c>
      <c r="CE523">
        <v>165466</v>
      </c>
      <c r="CF523">
        <v>29422</v>
      </c>
      <c r="CG523">
        <v>35968</v>
      </c>
      <c r="CH523">
        <v>109752</v>
      </c>
      <c r="CI523">
        <v>96399</v>
      </c>
      <c r="CJ523">
        <v>198</v>
      </c>
      <c r="CN523">
        <v>6570</v>
      </c>
      <c r="CO523">
        <v>8381</v>
      </c>
      <c r="CP523">
        <v>7083</v>
      </c>
      <c r="CQ523">
        <v>4180</v>
      </c>
      <c r="CR523">
        <v>109437</v>
      </c>
      <c r="CS523">
        <v>100600</v>
      </c>
      <c r="CV523">
        <v>103277</v>
      </c>
      <c r="CW523">
        <v>96551</v>
      </c>
      <c r="DB523">
        <v>103277</v>
      </c>
      <c r="DC523">
        <v>96551</v>
      </c>
      <c r="DD523">
        <v>218866</v>
      </c>
      <c r="DE523">
        <v>201201</v>
      </c>
      <c r="DF523">
        <v>79692</v>
      </c>
      <c r="DG523">
        <v>68834</v>
      </c>
      <c r="DH523">
        <v>139174</v>
      </c>
      <c r="DI523">
        <v>132367</v>
      </c>
      <c r="DJ523">
        <v>10000</v>
      </c>
      <c r="DK523">
        <v>1918</v>
      </c>
      <c r="DL523">
        <v>12123</v>
      </c>
      <c r="DM523">
        <v>0</v>
      </c>
      <c r="DN523">
        <v>96551</v>
      </c>
      <c r="DO523">
        <v>96551</v>
      </c>
      <c r="DP523">
        <v>103277</v>
      </c>
      <c r="DQ523">
        <v>103277</v>
      </c>
      <c r="DR523">
        <v>10000</v>
      </c>
      <c r="DS523">
        <v>98469</v>
      </c>
      <c r="DT523">
        <v>108674</v>
      </c>
      <c r="DU523">
        <v>0</v>
      </c>
      <c r="DV523">
        <v>103277</v>
      </c>
      <c r="DW523">
        <v>103277</v>
      </c>
      <c r="DX523">
        <v>10000</v>
      </c>
      <c r="DY523">
        <v>197746</v>
      </c>
      <c r="DZ523">
        <v>207951</v>
      </c>
      <c r="EA523">
        <v>0</v>
      </c>
      <c r="EB523">
        <v>0</v>
      </c>
      <c r="EC523">
        <v>0</v>
      </c>
      <c r="EG523">
        <v>0</v>
      </c>
      <c r="EH523">
        <v>0</v>
      </c>
      <c r="EI523">
        <v>0</v>
      </c>
      <c r="EJ523">
        <v>0</v>
      </c>
      <c r="EK523">
        <v>0</v>
      </c>
      <c r="EL523">
        <v>0</v>
      </c>
      <c r="EP523">
        <v>0</v>
      </c>
      <c r="EQ523">
        <v>0</v>
      </c>
      <c r="ER523">
        <v>0</v>
      </c>
      <c r="EY523">
        <v>207951</v>
      </c>
      <c r="EZ523">
        <v>108674</v>
      </c>
      <c r="FA523">
        <v>227163</v>
      </c>
      <c r="FB523">
        <v>201964</v>
      </c>
      <c r="FE523">
        <v>16636</v>
      </c>
      <c r="FG523">
        <v>8464</v>
      </c>
      <c r="FH523">
        <v>8697</v>
      </c>
      <c r="FI523">
        <v>4000</v>
      </c>
      <c r="FJ523">
        <v>3867</v>
      </c>
      <c r="FK523">
        <v>17708</v>
      </c>
      <c r="FL523">
        <v>18804</v>
      </c>
      <c r="FM523">
        <v>12506</v>
      </c>
      <c r="FN523">
        <v>17520</v>
      </c>
      <c r="FS523">
        <v>6823</v>
      </c>
      <c r="FT523">
        <v>3450</v>
      </c>
      <c r="FU523">
        <v>1597</v>
      </c>
      <c r="FV523">
        <v>8912</v>
      </c>
      <c r="FY523">
        <v>1076</v>
      </c>
      <c r="FZ523">
        <v>3867</v>
      </c>
      <c r="GA523">
        <v>-1076</v>
      </c>
      <c r="GB523">
        <v>-3867</v>
      </c>
      <c r="GE523">
        <v>-4000</v>
      </c>
      <c r="GG523">
        <v>-3479</v>
      </c>
      <c r="GH523">
        <v>5045</v>
      </c>
      <c r="GI523">
        <v>10657</v>
      </c>
      <c r="GJ523">
        <v>5612</v>
      </c>
      <c r="GK523">
        <v>7178</v>
      </c>
      <c r="GL523">
        <v>10657</v>
      </c>
      <c r="GO523">
        <v>-6160</v>
      </c>
      <c r="GP523">
        <v>-4049</v>
      </c>
      <c r="GZ523">
        <v>0</v>
      </c>
      <c r="HA523">
        <v>4000</v>
      </c>
      <c r="HB523">
        <v>4000</v>
      </c>
      <c r="HC523">
        <v>4000</v>
      </c>
      <c r="HD523">
        <v>4000</v>
      </c>
      <c r="HM523">
        <v>4000</v>
      </c>
      <c r="HS523">
        <v>205</v>
      </c>
      <c r="HT523">
        <v>205</v>
      </c>
      <c r="HU523">
        <v>205</v>
      </c>
    </row>
    <row r="524" spans="1:299">
      <c r="A524" t="s">
        <v>16111</v>
      </c>
      <c r="B524">
        <v>7704391032</v>
      </c>
      <c r="C524" t="s">
        <v>3947</v>
      </c>
      <c r="D524" t="s">
        <v>16112</v>
      </c>
      <c r="E524">
        <v>18274724</v>
      </c>
      <c r="F524" t="s">
        <v>16113</v>
      </c>
      <c r="G524" t="s">
        <v>3936</v>
      </c>
      <c r="H524" t="s">
        <v>3931</v>
      </c>
      <c r="I524" t="s">
        <v>3932</v>
      </c>
      <c r="T524">
        <v>5</v>
      </c>
      <c r="U524">
        <v>24</v>
      </c>
      <c r="Z524">
        <v>1166</v>
      </c>
      <c r="AA524">
        <v>23</v>
      </c>
      <c r="AB524">
        <v>41</v>
      </c>
      <c r="AC524">
        <v>65</v>
      </c>
      <c r="AD524">
        <v>1212</v>
      </c>
      <c r="AE524">
        <v>112</v>
      </c>
      <c r="AF524">
        <v>0</v>
      </c>
      <c r="AJ524">
        <v>4</v>
      </c>
      <c r="AL524">
        <v>54</v>
      </c>
      <c r="AM524">
        <v>29728</v>
      </c>
      <c r="AN524">
        <v>0</v>
      </c>
      <c r="AO524">
        <v>5369</v>
      </c>
      <c r="AP524">
        <v>12649</v>
      </c>
      <c r="AQ524">
        <v>6543</v>
      </c>
      <c r="AR524">
        <v>5</v>
      </c>
      <c r="AS524">
        <v>43</v>
      </c>
      <c r="AT524">
        <v>12712</v>
      </c>
      <c r="AU524">
        <v>41683</v>
      </c>
      <c r="AV524">
        <v>10</v>
      </c>
      <c r="AW524">
        <v>10</v>
      </c>
      <c r="BB524">
        <v>9000</v>
      </c>
      <c r="BC524">
        <v>9000</v>
      </c>
      <c r="BF524">
        <v>4486</v>
      </c>
      <c r="BG524">
        <v>10072</v>
      </c>
      <c r="BH524">
        <v>13496</v>
      </c>
      <c r="BI524">
        <v>19082</v>
      </c>
      <c r="BN524">
        <v>1</v>
      </c>
      <c r="BO524">
        <v>5</v>
      </c>
      <c r="BP524">
        <v>0</v>
      </c>
      <c r="BQ524">
        <v>114</v>
      </c>
      <c r="BR524">
        <v>0</v>
      </c>
      <c r="BS524">
        <v>3477</v>
      </c>
      <c r="BT524">
        <v>1</v>
      </c>
      <c r="BU524">
        <v>5</v>
      </c>
      <c r="BV524">
        <v>0</v>
      </c>
      <c r="BW524">
        <v>15313</v>
      </c>
      <c r="BX524">
        <v>427</v>
      </c>
      <c r="BY524">
        <v>3804</v>
      </c>
      <c r="CB524">
        <v>427</v>
      </c>
      <c r="CC524">
        <v>22708</v>
      </c>
      <c r="CD524">
        <v>13924</v>
      </c>
      <c r="CE524">
        <v>41795</v>
      </c>
      <c r="CF524">
        <v>1402</v>
      </c>
      <c r="CG524">
        <v>5363</v>
      </c>
      <c r="CH524">
        <v>-6490</v>
      </c>
      <c r="CI524">
        <v>13810</v>
      </c>
      <c r="CJ524">
        <v>948</v>
      </c>
      <c r="CK524">
        <v>182</v>
      </c>
      <c r="CL524">
        <v>211</v>
      </c>
      <c r="CM524">
        <v>1519</v>
      </c>
      <c r="CN524">
        <v>36</v>
      </c>
      <c r="CO524">
        <v>1761</v>
      </c>
      <c r="CP524">
        <v>415</v>
      </c>
      <c r="CQ524">
        <v>12849</v>
      </c>
      <c r="CR524">
        <v>-6132</v>
      </c>
      <c r="CS524">
        <v>1385</v>
      </c>
      <c r="CT524">
        <v>1147</v>
      </c>
      <c r="CU524">
        <v>-785</v>
      </c>
      <c r="CV524">
        <v>-4985</v>
      </c>
      <c r="CW524">
        <v>600</v>
      </c>
      <c r="CX524">
        <v>0</v>
      </c>
      <c r="CY524">
        <v>772</v>
      </c>
      <c r="CZ524">
        <v>1147</v>
      </c>
      <c r="DA524">
        <v>-13</v>
      </c>
      <c r="DB524">
        <v>-4985</v>
      </c>
      <c r="DC524">
        <v>600</v>
      </c>
      <c r="DD524">
        <v>27059</v>
      </c>
      <c r="DE524">
        <v>53723</v>
      </c>
      <c r="DF524">
        <v>17322</v>
      </c>
      <c r="DG524">
        <v>32253</v>
      </c>
      <c r="DH524">
        <v>9737</v>
      </c>
      <c r="DI524">
        <v>21470</v>
      </c>
      <c r="DJ524">
        <v>10</v>
      </c>
      <c r="DK524">
        <v>12949</v>
      </c>
      <c r="DL524">
        <v>21959</v>
      </c>
      <c r="DM524">
        <v>0</v>
      </c>
      <c r="DN524">
        <v>600</v>
      </c>
      <c r="DO524">
        <v>600</v>
      </c>
      <c r="DP524">
        <v>600</v>
      </c>
      <c r="DQ524">
        <v>600</v>
      </c>
      <c r="DR524">
        <v>10</v>
      </c>
      <c r="DS524">
        <v>10072</v>
      </c>
      <c r="DT524">
        <v>19082</v>
      </c>
      <c r="DX524">
        <v>10</v>
      </c>
      <c r="DY524">
        <v>4486</v>
      </c>
      <c r="DZ524">
        <v>13496</v>
      </c>
      <c r="EY524">
        <v>13496</v>
      </c>
      <c r="EZ524">
        <v>19082</v>
      </c>
      <c r="FA524">
        <v>54651</v>
      </c>
      <c r="FB524">
        <v>47740</v>
      </c>
      <c r="FC524">
        <v>33721</v>
      </c>
      <c r="FD524">
        <v>33416</v>
      </c>
      <c r="FE524">
        <v>7025</v>
      </c>
      <c r="FG524">
        <v>13905</v>
      </c>
      <c r="FH524">
        <v>14324</v>
      </c>
      <c r="FI524">
        <v>19602</v>
      </c>
      <c r="FJ524">
        <v>15172</v>
      </c>
      <c r="FK524">
        <v>17757</v>
      </c>
      <c r="FL524">
        <v>21777</v>
      </c>
      <c r="FM524">
        <v>949</v>
      </c>
      <c r="FN524">
        <v>3702</v>
      </c>
      <c r="FQ524">
        <v>260</v>
      </c>
      <c r="FR524">
        <v>1174</v>
      </c>
      <c r="FS524">
        <v>9977</v>
      </c>
      <c r="FT524">
        <v>1901</v>
      </c>
      <c r="FU524">
        <v>25708</v>
      </c>
      <c r="FV524">
        <v>19186</v>
      </c>
      <c r="GC524">
        <v>15524</v>
      </c>
      <c r="GD524">
        <v>15172</v>
      </c>
      <c r="GE524">
        <v>-19602</v>
      </c>
      <c r="GF524">
        <v>-15172</v>
      </c>
      <c r="GG524">
        <v>6106</v>
      </c>
      <c r="GH524">
        <v>4014</v>
      </c>
      <c r="GI524">
        <v>6543</v>
      </c>
      <c r="GJ524">
        <v>2529</v>
      </c>
      <c r="GK524">
        <v>12649</v>
      </c>
      <c r="GL524">
        <v>6543</v>
      </c>
      <c r="GM524">
        <v>0</v>
      </c>
      <c r="GN524">
        <v>0</v>
      </c>
      <c r="GT524">
        <v>0</v>
      </c>
      <c r="GU524">
        <v>3477</v>
      </c>
      <c r="GV524">
        <v>3477</v>
      </c>
      <c r="GW524">
        <v>3477</v>
      </c>
      <c r="GX524">
        <v>3477</v>
      </c>
      <c r="GZ524">
        <v>0</v>
      </c>
      <c r="HA524">
        <v>5586</v>
      </c>
      <c r="HB524">
        <v>5586</v>
      </c>
      <c r="HC524">
        <v>601</v>
      </c>
      <c r="HD524">
        <v>601</v>
      </c>
      <c r="HM524">
        <v>4078</v>
      </c>
      <c r="HS524">
        <v>9000</v>
      </c>
      <c r="HT524">
        <v>9000</v>
      </c>
      <c r="HU524">
        <v>9000</v>
      </c>
      <c r="IH524">
        <v>14825</v>
      </c>
      <c r="II524">
        <v>2297</v>
      </c>
      <c r="IP524">
        <v>4985</v>
      </c>
      <c r="IQ524">
        <v>4985</v>
      </c>
    </row>
    <row r="525" spans="1:299">
      <c r="A525" t="s">
        <v>16114</v>
      </c>
      <c r="B525">
        <v>5904373943</v>
      </c>
      <c r="C525" t="s">
        <v>8068</v>
      </c>
      <c r="D525" t="s">
        <v>16115</v>
      </c>
      <c r="E525">
        <v>17563667</v>
      </c>
      <c r="F525" t="s">
        <v>16116</v>
      </c>
      <c r="G525" t="s">
        <v>3936</v>
      </c>
      <c r="H525" t="s">
        <v>3931</v>
      </c>
      <c r="I525" t="s">
        <v>3932</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15</v>
      </c>
      <c r="AG525">
        <v>49</v>
      </c>
      <c r="AJ525">
        <v>0</v>
      </c>
      <c r="AK525">
        <v>0</v>
      </c>
      <c r="AL525">
        <v>144</v>
      </c>
      <c r="AM525">
        <v>72</v>
      </c>
      <c r="AN525">
        <v>0</v>
      </c>
      <c r="AO525">
        <v>19212</v>
      </c>
      <c r="AP525">
        <v>602</v>
      </c>
      <c r="AQ525">
        <v>123</v>
      </c>
      <c r="AR525">
        <v>0</v>
      </c>
      <c r="AS525">
        <v>0</v>
      </c>
      <c r="AT525">
        <v>761</v>
      </c>
      <c r="AU525">
        <v>19456</v>
      </c>
      <c r="AV525">
        <v>10</v>
      </c>
      <c r="AW525">
        <v>10</v>
      </c>
      <c r="AX525">
        <v>0</v>
      </c>
      <c r="AY525">
        <v>0</v>
      </c>
      <c r="AZ525">
        <v>0</v>
      </c>
      <c r="BA525">
        <v>0</v>
      </c>
      <c r="BB525">
        <v>0</v>
      </c>
      <c r="BC525">
        <v>12042</v>
      </c>
      <c r="BD525">
        <v>0</v>
      </c>
      <c r="BE525">
        <v>0</v>
      </c>
      <c r="BF525">
        <v>-5504</v>
      </c>
      <c r="BG525">
        <v>-1484</v>
      </c>
      <c r="BH525">
        <v>-5494</v>
      </c>
      <c r="BI525">
        <v>10568</v>
      </c>
      <c r="BL525">
        <v>0</v>
      </c>
      <c r="BM525">
        <v>0</v>
      </c>
      <c r="BN525">
        <v>0</v>
      </c>
      <c r="BO525">
        <v>0</v>
      </c>
      <c r="BP525">
        <v>0</v>
      </c>
      <c r="BQ525">
        <v>0</v>
      </c>
      <c r="BR525">
        <v>0</v>
      </c>
      <c r="BS525">
        <v>0</v>
      </c>
      <c r="BT525">
        <v>0</v>
      </c>
      <c r="BU525">
        <v>0</v>
      </c>
      <c r="BV525">
        <v>5691</v>
      </c>
      <c r="BW525">
        <v>8841</v>
      </c>
      <c r="BX525">
        <v>564</v>
      </c>
      <c r="BY525">
        <v>47</v>
      </c>
      <c r="BZ525">
        <v>0</v>
      </c>
      <c r="CA525">
        <v>0</v>
      </c>
      <c r="CB525">
        <v>6255</v>
      </c>
      <c r="CC525">
        <v>8888</v>
      </c>
      <c r="CD525">
        <v>761</v>
      </c>
      <c r="CE525">
        <v>19456</v>
      </c>
      <c r="CF525">
        <v>543</v>
      </c>
      <c r="CG525">
        <v>191</v>
      </c>
      <c r="CH525">
        <v>637</v>
      </c>
      <c r="CI525">
        <v>626</v>
      </c>
      <c r="CJ525">
        <v>0</v>
      </c>
      <c r="CK525">
        <v>0</v>
      </c>
      <c r="CL525">
        <v>900</v>
      </c>
      <c r="CM525">
        <v>1351</v>
      </c>
      <c r="CN525">
        <v>3600</v>
      </c>
      <c r="CO525">
        <v>0</v>
      </c>
      <c r="CP525">
        <v>7091</v>
      </c>
      <c r="CQ525">
        <v>17</v>
      </c>
      <c r="CR525">
        <v>-3754</v>
      </c>
      <c r="CS525">
        <v>-742</v>
      </c>
      <c r="CT525">
        <v>0</v>
      </c>
      <c r="CU525">
        <v>0</v>
      </c>
      <c r="CV525">
        <v>-4020</v>
      </c>
      <c r="CW525">
        <v>-826</v>
      </c>
      <c r="CX525">
        <v>0</v>
      </c>
      <c r="CY525">
        <v>0</v>
      </c>
      <c r="CZ525">
        <v>0</v>
      </c>
      <c r="DA525">
        <v>0</v>
      </c>
      <c r="DB525">
        <v>-4020</v>
      </c>
      <c r="DC525">
        <v>-826</v>
      </c>
      <c r="DD525">
        <v>1464</v>
      </c>
      <c r="DE525">
        <v>2599</v>
      </c>
      <c r="DF525">
        <v>284</v>
      </c>
      <c r="DG525">
        <v>1782</v>
      </c>
      <c r="DH525">
        <v>1180</v>
      </c>
      <c r="DI525">
        <v>817</v>
      </c>
      <c r="GO525">
        <v>-266</v>
      </c>
      <c r="GP525">
        <v>-84</v>
      </c>
      <c r="IH525">
        <v>0</v>
      </c>
      <c r="II525">
        <v>0</v>
      </c>
      <c r="IR525">
        <v>0</v>
      </c>
      <c r="IS525">
        <v>0</v>
      </c>
    </row>
    <row r="526" spans="1:299">
      <c r="A526" t="s">
        <v>16117</v>
      </c>
      <c r="B526">
        <v>4027143645</v>
      </c>
      <c r="C526" t="s">
        <v>16118</v>
      </c>
      <c r="D526" t="s">
        <v>16119</v>
      </c>
      <c r="E526">
        <v>17897527</v>
      </c>
      <c r="F526" t="s">
        <v>16120</v>
      </c>
      <c r="G526" t="s">
        <v>3936</v>
      </c>
      <c r="H526" t="s">
        <v>3931</v>
      </c>
      <c r="I526" t="s">
        <v>3932</v>
      </c>
      <c r="T526">
        <v>0</v>
      </c>
      <c r="AL526">
        <v>20062</v>
      </c>
      <c r="AM526">
        <v>17017</v>
      </c>
      <c r="AP526">
        <v>3</v>
      </c>
      <c r="AQ526">
        <v>80</v>
      </c>
      <c r="BH526">
        <v>-1534</v>
      </c>
      <c r="BI526">
        <v>-467</v>
      </c>
      <c r="BL526">
        <v>18</v>
      </c>
      <c r="BR526">
        <v>18850</v>
      </c>
      <c r="BS526">
        <v>15995</v>
      </c>
      <c r="BV526">
        <v>1581</v>
      </c>
      <c r="BW526">
        <v>1562</v>
      </c>
      <c r="BX526">
        <v>1150</v>
      </c>
      <c r="BY526">
        <v>7</v>
      </c>
      <c r="CD526">
        <v>20065</v>
      </c>
      <c r="CE526">
        <v>17096</v>
      </c>
      <c r="CN526">
        <v>29</v>
      </c>
      <c r="CO526">
        <v>10116</v>
      </c>
      <c r="CP526">
        <v>924</v>
      </c>
      <c r="CQ526">
        <v>10203</v>
      </c>
      <c r="CT526">
        <v>3</v>
      </c>
      <c r="CU526">
        <v>7</v>
      </c>
      <c r="CV526">
        <v>-1065</v>
      </c>
      <c r="CW526">
        <v>-468</v>
      </c>
      <c r="DF526">
        <v>167</v>
      </c>
      <c r="DG526">
        <v>374</v>
      </c>
    </row>
    <row r="527" spans="1:299">
      <c r="A527" t="s">
        <v>16121</v>
      </c>
      <c r="B527">
        <v>7735174895</v>
      </c>
      <c r="C527" t="s">
        <v>3947</v>
      </c>
      <c r="D527" t="s">
        <v>16122</v>
      </c>
      <c r="E527">
        <v>19233020</v>
      </c>
      <c r="F527" t="s">
        <v>16123</v>
      </c>
      <c r="G527" t="s">
        <v>3936</v>
      </c>
      <c r="H527" t="s">
        <v>3931</v>
      </c>
      <c r="I527" t="s">
        <v>3932</v>
      </c>
      <c r="T527">
        <v>1200</v>
      </c>
      <c r="U527">
        <v>1258</v>
      </c>
      <c r="X527">
        <v>516670</v>
      </c>
      <c r="Y527">
        <v>447519</v>
      </c>
      <c r="AD527">
        <v>517870</v>
      </c>
      <c r="AE527">
        <v>448777</v>
      </c>
      <c r="AF527">
        <v>963</v>
      </c>
      <c r="AG527">
        <v>437</v>
      </c>
      <c r="AL527">
        <v>88319</v>
      </c>
      <c r="AM527">
        <v>57166</v>
      </c>
      <c r="AP527">
        <v>2232</v>
      </c>
      <c r="AQ527">
        <v>3893</v>
      </c>
      <c r="AR527">
        <v>3617</v>
      </c>
      <c r="AS527">
        <v>7749</v>
      </c>
      <c r="AT527">
        <v>95130</v>
      </c>
      <c r="AU527">
        <v>69245</v>
      </c>
      <c r="AV527">
        <v>10010</v>
      </c>
      <c r="AW527">
        <v>10010</v>
      </c>
      <c r="BF527">
        <v>42182</v>
      </c>
      <c r="BG527">
        <v>30523</v>
      </c>
      <c r="BH527">
        <v>52192</v>
      </c>
      <c r="BI527">
        <v>40533</v>
      </c>
      <c r="BL527">
        <v>227041</v>
      </c>
      <c r="BM527">
        <v>276146</v>
      </c>
      <c r="BP527">
        <v>2376</v>
      </c>
      <c r="BR527">
        <v>0</v>
      </c>
      <c r="BS527">
        <v>846</v>
      </c>
      <c r="BT527">
        <v>227041</v>
      </c>
      <c r="BU527">
        <v>276146</v>
      </c>
      <c r="BV527">
        <v>320940</v>
      </c>
      <c r="BW527">
        <v>195091</v>
      </c>
      <c r="BX527">
        <v>10451</v>
      </c>
      <c r="BY527">
        <v>5406</v>
      </c>
      <c r="CB527">
        <v>333767</v>
      </c>
      <c r="CC527">
        <v>201343</v>
      </c>
      <c r="CD527">
        <v>613000</v>
      </c>
      <c r="CE527">
        <v>518022</v>
      </c>
      <c r="CF527">
        <v>70033</v>
      </c>
      <c r="CG527">
        <v>40119</v>
      </c>
      <c r="CH527">
        <v>93948</v>
      </c>
      <c r="CI527">
        <v>37526</v>
      </c>
      <c r="CJ527">
        <v>320</v>
      </c>
      <c r="CL527">
        <v>88131</v>
      </c>
      <c r="CM527">
        <v>46194</v>
      </c>
      <c r="CN527">
        <v>621012</v>
      </c>
      <c r="CO527">
        <v>349939</v>
      </c>
      <c r="CP527">
        <v>605580</v>
      </c>
      <c r="CQ527">
        <v>327807</v>
      </c>
      <c r="CR527">
        <v>21569</v>
      </c>
      <c r="CS527">
        <v>13464</v>
      </c>
      <c r="CT527">
        <v>-9635</v>
      </c>
      <c r="CU527">
        <v>-5208</v>
      </c>
      <c r="CV527">
        <v>11659</v>
      </c>
      <c r="CW527">
        <v>8256</v>
      </c>
      <c r="DB527">
        <v>11659</v>
      </c>
      <c r="DC527">
        <v>8256</v>
      </c>
      <c r="DD527">
        <v>172467</v>
      </c>
      <c r="DE527">
        <v>82113</v>
      </c>
      <c r="DF527">
        <v>8486</v>
      </c>
      <c r="DG527">
        <v>4468</v>
      </c>
      <c r="DH527">
        <v>163981</v>
      </c>
      <c r="DI527">
        <v>77645</v>
      </c>
      <c r="DJ527">
        <v>10010</v>
      </c>
      <c r="DK527">
        <v>22282</v>
      </c>
      <c r="DL527">
        <v>32292</v>
      </c>
      <c r="DM527">
        <v>0</v>
      </c>
      <c r="DN527">
        <v>8256</v>
      </c>
      <c r="DO527">
        <v>8256</v>
      </c>
      <c r="DP527">
        <v>11659</v>
      </c>
      <c r="DQ527">
        <v>11659</v>
      </c>
      <c r="DR527">
        <v>10010</v>
      </c>
      <c r="DS527">
        <v>30523</v>
      </c>
      <c r="DT527">
        <v>40533</v>
      </c>
      <c r="DU527">
        <v>0</v>
      </c>
      <c r="DV527">
        <v>11659</v>
      </c>
      <c r="DW527">
        <v>11659</v>
      </c>
      <c r="DX527">
        <v>10010</v>
      </c>
      <c r="DY527">
        <v>42182</v>
      </c>
      <c r="DZ527">
        <v>52192</v>
      </c>
      <c r="EY527">
        <v>52192</v>
      </c>
      <c r="EZ527">
        <v>40534</v>
      </c>
      <c r="FA527">
        <v>608037</v>
      </c>
      <c r="FB527">
        <v>374856</v>
      </c>
      <c r="FC527">
        <v>31316</v>
      </c>
      <c r="FD527">
        <v>16469</v>
      </c>
      <c r="FG527">
        <v>17662</v>
      </c>
      <c r="FH527">
        <v>48554</v>
      </c>
      <c r="FI527">
        <v>532960</v>
      </c>
      <c r="FJ527">
        <v>126542</v>
      </c>
      <c r="FK527">
        <v>40935</v>
      </c>
      <c r="FL527">
        <v>36124</v>
      </c>
      <c r="FM527">
        <v>29704</v>
      </c>
      <c r="FN527">
        <v>20579</v>
      </c>
      <c r="FO527">
        <v>79572</v>
      </c>
      <c r="FP527">
        <v>33217</v>
      </c>
      <c r="FQ527">
        <v>7819</v>
      </c>
      <c r="FR527">
        <v>1910</v>
      </c>
      <c r="FS527">
        <v>11425</v>
      </c>
      <c r="FT527">
        <v>16597</v>
      </c>
      <c r="FU527">
        <v>60201</v>
      </c>
      <c r="FV527">
        <v>62818</v>
      </c>
      <c r="FY527">
        <v>679</v>
      </c>
      <c r="FZ527">
        <v>1149</v>
      </c>
      <c r="GA527">
        <v>-136939</v>
      </c>
      <c r="GB527">
        <v>-321495</v>
      </c>
      <c r="GC527">
        <v>532960</v>
      </c>
      <c r="GD527">
        <v>126542</v>
      </c>
      <c r="GE527">
        <v>75077</v>
      </c>
      <c r="GF527">
        <v>248314</v>
      </c>
      <c r="GG527">
        <v>-1661</v>
      </c>
      <c r="GH527">
        <v>-10363</v>
      </c>
      <c r="GI527">
        <v>3893</v>
      </c>
      <c r="GJ527">
        <v>14256</v>
      </c>
      <c r="GK527">
        <v>2232</v>
      </c>
      <c r="GL527">
        <v>3893</v>
      </c>
      <c r="GO527">
        <v>-275</v>
      </c>
      <c r="HH527">
        <v>431414</v>
      </c>
      <c r="HI527">
        <v>567564</v>
      </c>
      <c r="HJ527">
        <v>546819</v>
      </c>
      <c r="HK527">
        <v>608037</v>
      </c>
      <c r="HL527">
        <v>374856</v>
      </c>
      <c r="IB527">
        <v>226473</v>
      </c>
      <c r="IF527">
        <v>110</v>
      </c>
    </row>
    <row r="528" spans="1:299">
      <c r="A528" t="s">
        <v>16124</v>
      </c>
      <c r="B528">
        <v>4101167155</v>
      </c>
      <c r="C528" t="s">
        <v>16125</v>
      </c>
      <c r="D528" t="s">
        <v>2609</v>
      </c>
      <c r="E528">
        <v>17326434</v>
      </c>
      <c r="F528" t="s">
        <v>16126</v>
      </c>
      <c r="G528" t="s">
        <v>3936</v>
      </c>
      <c r="H528" t="s">
        <v>4030</v>
      </c>
      <c r="I528" t="s">
        <v>3932</v>
      </c>
      <c r="T528">
        <v>11800</v>
      </c>
      <c r="U528">
        <v>11800</v>
      </c>
      <c r="AF528">
        <v>10</v>
      </c>
      <c r="AG528">
        <v>10</v>
      </c>
      <c r="AP528">
        <v>0</v>
      </c>
      <c r="BH528">
        <v>10</v>
      </c>
      <c r="BI528">
        <v>10</v>
      </c>
      <c r="BL528">
        <v>11800</v>
      </c>
      <c r="BM528">
        <v>11800</v>
      </c>
      <c r="BX528">
        <v>0</v>
      </c>
      <c r="CD528">
        <v>11810</v>
      </c>
      <c r="CE528">
        <v>11810</v>
      </c>
    </row>
    <row r="529" spans="1:354">
      <c r="A529" t="s">
        <v>16127</v>
      </c>
      <c r="B529">
        <v>9704047900</v>
      </c>
      <c r="C529" t="s">
        <v>3947</v>
      </c>
      <c r="D529" t="s">
        <v>2640</v>
      </c>
      <c r="E529">
        <v>18500751</v>
      </c>
      <c r="F529" t="s">
        <v>16128</v>
      </c>
      <c r="G529" t="s">
        <v>3978</v>
      </c>
      <c r="H529" t="s">
        <v>4019</v>
      </c>
      <c r="I529" t="s">
        <v>3932</v>
      </c>
      <c r="L529">
        <v>1077</v>
      </c>
      <c r="T529">
        <v>24758</v>
      </c>
      <c r="U529">
        <v>35585</v>
      </c>
      <c r="X529">
        <v>4252</v>
      </c>
      <c r="AB529">
        <v>2471</v>
      </c>
      <c r="AC529">
        <v>3137</v>
      </c>
      <c r="AD529">
        <v>32558</v>
      </c>
      <c r="AE529">
        <v>38722</v>
      </c>
      <c r="AF529">
        <v>261</v>
      </c>
      <c r="AJ529">
        <v>0</v>
      </c>
      <c r="AK529">
        <v>157</v>
      </c>
      <c r="AL529">
        <v>26891</v>
      </c>
      <c r="AM529">
        <v>17036</v>
      </c>
      <c r="AN529">
        <v>24659</v>
      </c>
      <c r="AO529">
        <v>23796</v>
      </c>
      <c r="AP529">
        <v>39075</v>
      </c>
      <c r="AQ529">
        <v>40021</v>
      </c>
      <c r="AR529">
        <v>459</v>
      </c>
      <c r="AS529">
        <v>736</v>
      </c>
      <c r="AT529">
        <v>91345</v>
      </c>
      <c r="AU529">
        <v>81746</v>
      </c>
      <c r="AV529">
        <v>100</v>
      </c>
      <c r="AW529">
        <v>100</v>
      </c>
      <c r="BB529">
        <v>15000</v>
      </c>
      <c r="BC529">
        <v>15000</v>
      </c>
      <c r="BD529">
        <v>5</v>
      </c>
      <c r="BF529">
        <v>65589</v>
      </c>
      <c r="BG529">
        <v>38966</v>
      </c>
      <c r="BH529">
        <v>80694</v>
      </c>
      <c r="BI529">
        <v>54066</v>
      </c>
      <c r="BN529">
        <v>501</v>
      </c>
      <c r="BO529">
        <v>548</v>
      </c>
      <c r="BP529">
        <v>4895</v>
      </c>
      <c r="BQ529">
        <v>1806</v>
      </c>
      <c r="BR529">
        <v>9890</v>
      </c>
      <c r="BS529">
        <v>9018</v>
      </c>
      <c r="BT529">
        <v>11344</v>
      </c>
      <c r="BU529">
        <v>21281</v>
      </c>
      <c r="BX529">
        <v>17080</v>
      </c>
      <c r="BY529">
        <v>34297</v>
      </c>
      <c r="CB529">
        <v>31865</v>
      </c>
      <c r="CC529">
        <v>45121</v>
      </c>
      <c r="CD529">
        <v>123903</v>
      </c>
      <c r="CE529">
        <v>120468</v>
      </c>
      <c r="CF529">
        <v>129190</v>
      </c>
      <c r="CG529">
        <v>45206</v>
      </c>
      <c r="CH529">
        <v>22040</v>
      </c>
      <c r="CI529">
        <v>25903</v>
      </c>
      <c r="CJ529">
        <v>11627</v>
      </c>
      <c r="CK529">
        <v>37013</v>
      </c>
      <c r="CL529">
        <v>2378</v>
      </c>
      <c r="CM529">
        <v>921</v>
      </c>
      <c r="CN529">
        <v>26621</v>
      </c>
      <c r="CO529">
        <v>64101</v>
      </c>
      <c r="CP529">
        <v>21195</v>
      </c>
      <c r="CQ529">
        <v>77044</v>
      </c>
      <c r="CR529">
        <v>36715</v>
      </c>
      <c r="CS529">
        <v>49052</v>
      </c>
      <c r="CT529">
        <v>-10004</v>
      </c>
      <c r="CU529">
        <v>-10086</v>
      </c>
      <c r="CV529">
        <v>26628</v>
      </c>
      <c r="CW529">
        <v>38966</v>
      </c>
      <c r="CX529">
        <v>10050</v>
      </c>
      <c r="CY529">
        <v>9539</v>
      </c>
      <c r="CZ529">
        <v>46</v>
      </c>
      <c r="DA529">
        <v>-547</v>
      </c>
      <c r="DB529">
        <v>26628</v>
      </c>
      <c r="DC529">
        <v>38966</v>
      </c>
      <c r="DD529">
        <v>210746</v>
      </c>
      <c r="DE529">
        <v>83657</v>
      </c>
      <c r="DF529">
        <v>59516</v>
      </c>
      <c r="DG529">
        <v>12548</v>
      </c>
      <c r="DH529">
        <v>151230</v>
      </c>
      <c r="DI529">
        <v>71109</v>
      </c>
      <c r="DJ529">
        <v>0</v>
      </c>
      <c r="DL529">
        <v>0</v>
      </c>
      <c r="DM529">
        <v>100</v>
      </c>
      <c r="DN529">
        <v>38966</v>
      </c>
      <c r="DO529">
        <v>54066</v>
      </c>
      <c r="DP529">
        <v>26628</v>
      </c>
      <c r="DQ529">
        <v>26628</v>
      </c>
      <c r="DR529">
        <v>100</v>
      </c>
      <c r="DS529">
        <v>38966</v>
      </c>
      <c r="DT529">
        <v>54066</v>
      </c>
      <c r="DU529">
        <v>0</v>
      </c>
      <c r="DV529">
        <v>26628</v>
      </c>
      <c r="DW529">
        <v>26628</v>
      </c>
      <c r="DX529">
        <v>100</v>
      </c>
      <c r="DY529">
        <v>65589</v>
      </c>
      <c r="DZ529">
        <v>80694</v>
      </c>
      <c r="EY529">
        <v>80694</v>
      </c>
      <c r="EZ529">
        <v>54066</v>
      </c>
      <c r="FA529">
        <v>0</v>
      </c>
      <c r="FB529">
        <v>55100</v>
      </c>
      <c r="FC529">
        <v>204864</v>
      </c>
      <c r="FD529">
        <v>85334</v>
      </c>
      <c r="FE529">
        <v>3950</v>
      </c>
      <c r="FF529">
        <v>16173</v>
      </c>
      <c r="FG529">
        <v>1370</v>
      </c>
      <c r="FH529">
        <v>11353</v>
      </c>
      <c r="FI529">
        <v>0</v>
      </c>
      <c r="FJ529">
        <v>40000</v>
      </c>
      <c r="FK529">
        <v>53841</v>
      </c>
      <c r="FL529">
        <v>33541</v>
      </c>
      <c r="FM529">
        <v>126318</v>
      </c>
      <c r="FN529">
        <v>30796</v>
      </c>
      <c r="FO529">
        <v>0</v>
      </c>
      <c r="FP529">
        <v>921</v>
      </c>
      <c r="FQ529">
        <v>19797</v>
      </c>
      <c r="FR529">
        <v>2643</v>
      </c>
      <c r="FS529">
        <v>5168</v>
      </c>
      <c r="FT529">
        <v>2340</v>
      </c>
      <c r="FU529">
        <v>14700</v>
      </c>
      <c r="FV529">
        <v>46991</v>
      </c>
      <c r="GA529">
        <v>-15646</v>
      </c>
      <c r="GB529">
        <v>-22070</v>
      </c>
      <c r="GC529">
        <v>0</v>
      </c>
      <c r="GD529">
        <v>40000</v>
      </c>
      <c r="GE529">
        <v>0</v>
      </c>
      <c r="GF529">
        <v>15100</v>
      </c>
      <c r="GG529">
        <v>-946</v>
      </c>
      <c r="GH529">
        <v>40021</v>
      </c>
      <c r="GI529">
        <v>40021</v>
      </c>
      <c r="GK529">
        <v>39075</v>
      </c>
      <c r="GL529">
        <v>40021</v>
      </c>
      <c r="GM529">
        <v>0</v>
      </c>
      <c r="GN529">
        <v>0</v>
      </c>
      <c r="GO529">
        <v>-83</v>
      </c>
      <c r="HE529">
        <v>5</v>
      </c>
      <c r="HF529">
        <v>16940</v>
      </c>
      <c r="HG529">
        <v>4372</v>
      </c>
      <c r="HH529">
        <v>41015</v>
      </c>
      <c r="HI529">
        <v>54718</v>
      </c>
      <c r="HJ529">
        <v>25207</v>
      </c>
      <c r="HK529">
        <v>0</v>
      </c>
      <c r="HL529">
        <v>40000</v>
      </c>
      <c r="HT529">
        <v>15000</v>
      </c>
      <c r="HU529">
        <v>15000</v>
      </c>
      <c r="HV529">
        <v>1885</v>
      </c>
      <c r="HW529">
        <v>197</v>
      </c>
      <c r="IB529">
        <v>2940</v>
      </c>
      <c r="IF529">
        <v>30</v>
      </c>
      <c r="KJ529">
        <v>0</v>
      </c>
      <c r="LB529">
        <v>15100</v>
      </c>
      <c r="LC529">
        <v>15000</v>
      </c>
      <c r="MO529">
        <v>5</v>
      </c>
      <c r="MP529">
        <v>-5</v>
      </c>
    </row>
    <row r="530" spans="1:354">
      <c r="A530" t="s">
        <v>16129</v>
      </c>
      <c r="B530">
        <v>7839135883</v>
      </c>
      <c r="C530" t="s">
        <v>16130</v>
      </c>
      <c r="D530" t="s">
        <v>16131</v>
      </c>
      <c r="E530">
        <v>16974628</v>
      </c>
      <c r="F530" t="s">
        <v>16132</v>
      </c>
      <c r="G530" t="s">
        <v>3936</v>
      </c>
      <c r="H530" t="s">
        <v>3931</v>
      </c>
      <c r="I530" t="s">
        <v>3932</v>
      </c>
      <c r="AF530">
        <v>3</v>
      </c>
      <c r="AG530">
        <v>170</v>
      </c>
      <c r="AL530">
        <v>1813</v>
      </c>
      <c r="AM530">
        <v>7289</v>
      </c>
      <c r="AP530">
        <v>3</v>
      </c>
      <c r="AQ530">
        <v>2580</v>
      </c>
      <c r="BH530">
        <v>1755</v>
      </c>
      <c r="BI530">
        <v>9487</v>
      </c>
      <c r="BX530">
        <v>63</v>
      </c>
      <c r="BY530">
        <v>552</v>
      </c>
      <c r="CD530">
        <v>1819</v>
      </c>
      <c r="CE530">
        <v>10039</v>
      </c>
      <c r="CN530">
        <v>0</v>
      </c>
      <c r="CO530">
        <v>1926</v>
      </c>
      <c r="CP530">
        <v>5259</v>
      </c>
      <c r="CQ530">
        <v>941</v>
      </c>
      <c r="CT530">
        <v>0</v>
      </c>
      <c r="CU530">
        <v>271</v>
      </c>
      <c r="CV530">
        <v>-7866</v>
      </c>
      <c r="CW530">
        <v>-1011</v>
      </c>
      <c r="DD530">
        <v>0</v>
      </c>
      <c r="DE530">
        <v>2102</v>
      </c>
      <c r="DF530">
        <v>2607</v>
      </c>
      <c r="DG530">
        <v>3827</v>
      </c>
    </row>
    <row r="531" spans="1:354">
      <c r="A531" t="s">
        <v>16133</v>
      </c>
      <c r="B531">
        <v>9723118667</v>
      </c>
      <c r="C531" t="s">
        <v>8156</v>
      </c>
      <c r="D531" t="s">
        <v>2758</v>
      </c>
      <c r="E531">
        <v>18431052</v>
      </c>
      <c r="F531" t="s">
        <v>16134</v>
      </c>
      <c r="G531" t="s">
        <v>3936</v>
      </c>
      <c r="H531" t="s">
        <v>3931</v>
      </c>
      <c r="I531" t="s">
        <v>3932</v>
      </c>
      <c r="AF531">
        <v>377</v>
      </c>
      <c r="AG531">
        <v>580</v>
      </c>
      <c r="AL531">
        <v>673</v>
      </c>
      <c r="AM531">
        <v>21</v>
      </c>
      <c r="AP531">
        <v>63</v>
      </c>
      <c r="AQ531">
        <v>522</v>
      </c>
      <c r="AR531">
        <v>0</v>
      </c>
      <c r="AS531">
        <v>15</v>
      </c>
      <c r="AT531">
        <v>1114</v>
      </c>
      <c r="AU531">
        <v>1138</v>
      </c>
      <c r="AV531">
        <v>10</v>
      </c>
      <c r="AW531">
        <v>10</v>
      </c>
      <c r="BB531">
        <v>4550</v>
      </c>
      <c r="BC531">
        <v>3100</v>
      </c>
      <c r="BF531">
        <v>-3812</v>
      </c>
      <c r="BG531">
        <v>-2399</v>
      </c>
      <c r="BH531">
        <v>748</v>
      </c>
      <c r="BI531">
        <v>711</v>
      </c>
      <c r="BV531">
        <v>0</v>
      </c>
      <c r="BW531">
        <v>395</v>
      </c>
      <c r="BX531">
        <v>366</v>
      </c>
      <c r="BY531">
        <v>32</v>
      </c>
      <c r="CB531">
        <v>366</v>
      </c>
      <c r="CC531">
        <v>427</v>
      </c>
      <c r="CD531">
        <v>1114</v>
      </c>
      <c r="CE531">
        <v>1138</v>
      </c>
      <c r="CH531">
        <v>-1312</v>
      </c>
      <c r="CI531">
        <v>-2266</v>
      </c>
      <c r="CP531">
        <v>48</v>
      </c>
      <c r="CQ531">
        <v>133</v>
      </c>
      <c r="CR531">
        <v>-1360</v>
      </c>
      <c r="CS531">
        <v>-2399</v>
      </c>
      <c r="CT531">
        <v>-53</v>
      </c>
      <c r="CV531">
        <v>-1413</v>
      </c>
      <c r="CW531">
        <v>-2399</v>
      </c>
      <c r="CX531">
        <v>53</v>
      </c>
      <c r="DB531">
        <v>-1413</v>
      </c>
      <c r="DC531">
        <v>-2399</v>
      </c>
      <c r="DD531">
        <v>2400</v>
      </c>
      <c r="DH531">
        <v>2400</v>
      </c>
      <c r="IH531">
        <v>3712</v>
      </c>
      <c r="II531">
        <v>2266</v>
      </c>
    </row>
    <row r="532" spans="1:354">
      <c r="A532" t="s">
        <v>16121</v>
      </c>
      <c r="B532">
        <v>7735174895</v>
      </c>
      <c r="C532" t="s">
        <v>3947</v>
      </c>
      <c r="D532" t="s">
        <v>16122</v>
      </c>
      <c r="E532">
        <v>19233020</v>
      </c>
      <c r="F532" t="s">
        <v>16123</v>
      </c>
      <c r="G532" t="s">
        <v>3936</v>
      </c>
      <c r="H532" t="s">
        <v>3931</v>
      </c>
      <c r="I532" t="s">
        <v>3932</v>
      </c>
      <c r="T532">
        <v>1200</v>
      </c>
      <c r="U532">
        <v>1258</v>
      </c>
      <c r="X532">
        <v>516670</v>
      </c>
      <c r="Y532">
        <v>447519</v>
      </c>
      <c r="AD532">
        <v>517870</v>
      </c>
      <c r="AE532">
        <v>448777</v>
      </c>
      <c r="AF532">
        <v>963</v>
      </c>
      <c r="AG532">
        <v>437</v>
      </c>
      <c r="AL532">
        <v>88319</v>
      </c>
      <c r="AM532">
        <v>57166</v>
      </c>
      <c r="AP532">
        <v>2232</v>
      </c>
      <c r="AQ532">
        <v>3893</v>
      </c>
      <c r="AR532">
        <v>3617</v>
      </c>
      <c r="AS532">
        <v>7749</v>
      </c>
      <c r="AT532">
        <v>95130</v>
      </c>
      <c r="AU532">
        <v>69245</v>
      </c>
      <c r="AV532">
        <v>10010</v>
      </c>
      <c r="AW532">
        <v>10010</v>
      </c>
      <c r="BF532">
        <v>42182</v>
      </c>
      <c r="BG532">
        <v>30523</v>
      </c>
      <c r="BH532">
        <v>52192</v>
      </c>
      <c r="BI532">
        <v>40533</v>
      </c>
      <c r="BL532">
        <v>227041</v>
      </c>
      <c r="BM532">
        <v>276146</v>
      </c>
      <c r="BP532">
        <v>2376</v>
      </c>
      <c r="BR532">
        <v>0</v>
      </c>
      <c r="BS532">
        <v>846</v>
      </c>
      <c r="BT532">
        <v>227041</v>
      </c>
      <c r="BU532">
        <v>276146</v>
      </c>
      <c r="BV532">
        <v>320940</v>
      </c>
      <c r="BW532">
        <v>195091</v>
      </c>
      <c r="BX532">
        <v>10451</v>
      </c>
      <c r="BY532">
        <v>5406</v>
      </c>
      <c r="CB532">
        <v>333767</v>
      </c>
      <c r="CC532">
        <v>201343</v>
      </c>
      <c r="CD532">
        <v>613000</v>
      </c>
      <c r="CE532">
        <v>518022</v>
      </c>
      <c r="CF532">
        <v>70033</v>
      </c>
      <c r="CG532">
        <v>40119</v>
      </c>
      <c r="CH532">
        <v>93948</v>
      </c>
      <c r="CI532">
        <v>37526</v>
      </c>
      <c r="CJ532">
        <v>320</v>
      </c>
      <c r="CL532">
        <v>88131</v>
      </c>
      <c r="CM532">
        <v>46194</v>
      </c>
      <c r="CN532">
        <v>621012</v>
      </c>
      <c r="CO532">
        <v>349939</v>
      </c>
      <c r="CP532">
        <v>605580</v>
      </c>
      <c r="CQ532">
        <v>327807</v>
      </c>
      <c r="CR532">
        <v>21569</v>
      </c>
      <c r="CS532">
        <v>13464</v>
      </c>
      <c r="CT532">
        <v>-9635</v>
      </c>
      <c r="CU532">
        <v>-5208</v>
      </c>
      <c r="CV532">
        <v>11659</v>
      </c>
      <c r="CW532">
        <v>8256</v>
      </c>
      <c r="DB532">
        <v>11659</v>
      </c>
      <c r="DC532">
        <v>8256</v>
      </c>
      <c r="DD532">
        <v>172467</v>
      </c>
      <c r="DE532">
        <v>82113</v>
      </c>
      <c r="DF532">
        <v>8486</v>
      </c>
      <c r="DG532">
        <v>4468</v>
      </c>
      <c r="DH532">
        <v>163981</v>
      </c>
      <c r="DI532">
        <v>77645</v>
      </c>
      <c r="DJ532">
        <v>10010</v>
      </c>
      <c r="DK532">
        <v>22282</v>
      </c>
      <c r="DL532">
        <v>32292</v>
      </c>
      <c r="DM532">
        <v>0</v>
      </c>
      <c r="DN532">
        <v>8256</v>
      </c>
      <c r="DO532">
        <v>8256</v>
      </c>
      <c r="DP532">
        <v>11659</v>
      </c>
      <c r="DQ532">
        <v>11659</v>
      </c>
      <c r="DR532">
        <v>10010</v>
      </c>
      <c r="DS532">
        <v>30523</v>
      </c>
      <c r="DT532">
        <v>40533</v>
      </c>
      <c r="DU532">
        <v>0</v>
      </c>
      <c r="DV532">
        <v>11659</v>
      </c>
      <c r="DW532">
        <v>11659</v>
      </c>
      <c r="DX532">
        <v>10010</v>
      </c>
      <c r="DY532">
        <v>42182</v>
      </c>
      <c r="DZ532">
        <v>52192</v>
      </c>
      <c r="EY532">
        <v>52192</v>
      </c>
      <c r="EZ532">
        <v>40534</v>
      </c>
      <c r="FA532">
        <v>608037</v>
      </c>
      <c r="FB532">
        <v>374856</v>
      </c>
      <c r="FC532">
        <v>31316</v>
      </c>
      <c r="FD532">
        <v>16469</v>
      </c>
      <c r="FG532">
        <v>17662</v>
      </c>
      <c r="FH532">
        <v>48554</v>
      </c>
      <c r="FI532">
        <v>532960</v>
      </c>
      <c r="FJ532">
        <v>126542</v>
      </c>
      <c r="FK532">
        <v>40935</v>
      </c>
      <c r="FL532">
        <v>36124</v>
      </c>
      <c r="FM532">
        <v>29704</v>
      </c>
      <c r="FN532">
        <v>20579</v>
      </c>
      <c r="FO532">
        <v>79572</v>
      </c>
      <c r="FP532">
        <v>33217</v>
      </c>
      <c r="FQ532">
        <v>7819</v>
      </c>
      <c r="FR532">
        <v>1910</v>
      </c>
      <c r="FS532">
        <v>11425</v>
      </c>
      <c r="FT532">
        <v>16597</v>
      </c>
      <c r="FU532">
        <v>60201</v>
      </c>
      <c r="FV532">
        <v>62818</v>
      </c>
      <c r="FY532">
        <v>679</v>
      </c>
      <c r="FZ532">
        <v>1149</v>
      </c>
      <c r="GA532">
        <v>-136939</v>
      </c>
      <c r="GB532">
        <v>-321495</v>
      </c>
      <c r="GC532">
        <v>532960</v>
      </c>
      <c r="GD532">
        <v>126542</v>
      </c>
      <c r="GE532">
        <v>75077</v>
      </c>
      <c r="GF532">
        <v>248314</v>
      </c>
      <c r="GG532">
        <v>-1661</v>
      </c>
      <c r="GH532">
        <v>-10363</v>
      </c>
      <c r="GI532">
        <v>3893</v>
      </c>
      <c r="GJ532">
        <v>14256</v>
      </c>
      <c r="GK532">
        <v>2232</v>
      </c>
      <c r="GL532">
        <v>3893</v>
      </c>
      <c r="GO532">
        <v>-275</v>
      </c>
      <c r="HH532">
        <v>431414</v>
      </c>
      <c r="HI532">
        <v>567564</v>
      </c>
      <c r="HJ532">
        <v>546819</v>
      </c>
      <c r="HK532">
        <v>608037</v>
      </c>
      <c r="HL532">
        <v>374856</v>
      </c>
      <c r="IB532">
        <v>226473</v>
      </c>
      <c r="IF532">
        <v>110</v>
      </c>
    </row>
    <row r="533" spans="1:354">
      <c r="A533" t="s">
        <v>16054</v>
      </c>
      <c r="B533" t="s">
        <v>21022</v>
      </c>
      <c r="C533" t="s">
        <v>15904</v>
      </c>
      <c r="D533" t="s">
        <v>16055</v>
      </c>
      <c r="E533">
        <v>18683153</v>
      </c>
      <c r="F533" t="s">
        <v>16056</v>
      </c>
      <c r="G533" t="s">
        <v>3936</v>
      </c>
      <c r="H533" t="s">
        <v>3931</v>
      </c>
      <c r="I533" t="s">
        <v>3932</v>
      </c>
      <c r="T533">
        <v>6</v>
      </c>
      <c r="U533">
        <v>6</v>
      </c>
      <c r="AD533">
        <v>6</v>
      </c>
      <c r="AE533">
        <v>6</v>
      </c>
      <c r="AL533">
        <v>13141</v>
      </c>
      <c r="AM533">
        <v>13435</v>
      </c>
      <c r="AP533">
        <v>68</v>
      </c>
      <c r="AT533">
        <v>13210</v>
      </c>
      <c r="AU533">
        <v>13435</v>
      </c>
      <c r="AV533">
        <v>13</v>
      </c>
      <c r="AW533">
        <v>13</v>
      </c>
      <c r="BF533">
        <v>11493</v>
      </c>
      <c r="BG533">
        <v>11661</v>
      </c>
      <c r="BH533">
        <v>11506</v>
      </c>
      <c r="BI533">
        <v>11674</v>
      </c>
      <c r="BV533">
        <v>0</v>
      </c>
      <c r="BW533">
        <v>35</v>
      </c>
      <c r="BX533">
        <v>1710</v>
      </c>
      <c r="BY533">
        <v>1732</v>
      </c>
      <c r="CB533">
        <v>1710</v>
      </c>
      <c r="CC533">
        <v>1767</v>
      </c>
      <c r="CD533">
        <v>13216</v>
      </c>
      <c r="CE533">
        <v>13441</v>
      </c>
      <c r="CH533">
        <v>-159</v>
      </c>
      <c r="CN533">
        <v>10</v>
      </c>
      <c r="CO533">
        <v>2</v>
      </c>
      <c r="CP533">
        <v>20</v>
      </c>
      <c r="CQ533">
        <v>3</v>
      </c>
      <c r="CR533">
        <v>-169</v>
      </c>
      <c r="CS533">
        <v>-1</v>
      </c>
      <c r="CV533">
        <v>-169</v>
      </c>
      <c r="CW533">
        <v>0</v>
      </c>
      <c r="DB533">
        <v>-169</v>
      </c>
      <c r="DC533">
        <v>0</v>
      </c>
      <c r="DF533">
        <v>159</v>
      </c>
      <c r="DH533">
        <v>-159</v>
      </c>
      <c r="GO533">
        <v>0</v>
      </c>
      <c r="GP533">
        <v>1</v>
      </c>
    </row>
    <row r="534" spans="1:354">
      <c r="A534" t="s">
        <v>16057</v>
      </c>
      <c r="B534" t="s">
        <v>21023</v>
      </c>
      <c r="C534" t="s">
        <v>8556</v>
      </c>
      <c r="D534" t="s">
        <v>16058</v>
      </c>
      <c r="E534">
        <v>19184843</v>
      </c>
      <c r="F534" t="s">
        <v>16059</v>
      </c>
      <c r="G534" t="s">
        <v>3930</v>
      </c>
      <c r="H534" t="s">
        <v>3931</v>
      </c>
      <c r="I534" t="s">
        <v>3932</v>
      </c>
      <c r="T534">
        <v>0</v>
      </c>
      <c r="U534">
        <v>594</v>
      </c>
      <c r="Z534">
        <v>1075</v>
      </c>
      <c r="AA534">
        <v>1074</v>
      </c>
      <c r="AD534">
        <v>1075</v>
      </c>
      <c r="AE534">
        <v>1668</v>
      </c>
      <c r="AF534">
        <v>80059</v>
      </c>
      <c r="AJ534">
        <v>0</v>
      </c>
      <c r="AK534">
        <v>15</v>
      </c>
      <c r="AL534">
        <v>0</v>
      </c>
      <c r="AM534">
        <v>16241986</v>
      </c>
      <c r="AN534">
        <v>0</v>
      </c>
      <c r="AO534">
        <v>26318899</v>
      </c>
      <c r="AP534">
        <v>1519</v>
      </c>
      <c r="AQ534">
        <v>8145</v>
      </c>
      <c r="AR534">
        <v>0</v>
      </c>
      <c r="AS534">
        <v>1717648</v>
      </c>
      <c r="AT534">
        <v>81578</v>
      </c>
      <c r="AU534">
        <v>44286692</v>
      </c>
      <c r="AV534">
        <v>10</v>
      </c>
      <c r="AW534">
        <v>10</v>
      </c>
      <c r="BF534">
        <v>82643</v>
      </c>
      <c r="BG534">
        <v>82196</v>
      </c>
      <c r="BH534">
        <v>82653</v>
      </c>
      <c r="BI534">
        <v>82206</v>
      </c>
      <c r="BL534">
        <v>0</v>
      </c>
      <c r="BM534">
        <v>27869617</v>
      </c>
      <c r="BN534">
        <v>0</v>
      </c>
      <c r="BO534">
        <v>45</v>
      </c>
      <c r="BP534">
        <v>0</v>
      </c>
      <c r="BT534">
        <v>0</v>
      </c>
      <c r="BU534">
        <v>27869662</v>
      </c>
      <c r="BV534">
        <v>0</v>
      </c>
      <c r="BW534">
        <v>12588085</v>
      </c>
      <c r="BX534">
        <v>0</v>
      </c>
      <c r="BY534">
        <v>3748407</v>
      </c>
      <c r="CB534">
        <v>0</v>
      </c>
      <c r="CC534">
        <v>16336492</v>
      </c>
      <c r="CD534">
        <v>82653</v>
      </c>
      <c r="CE534">
        <v>44288360</v>
      </c>
      <c r="CF534">
        <v>4089</v>
      </c>
      <c r="CG534">
        <v>7184</v>
      </c>
      <c r="CH534">
        <v>-38546</v>
      </c>
      <c r="CI534">
        <v>-6537</v>
      </c>
      <c r="CJ534">
        <v>461974</v>
      </c>
      <c r="CK534">
        <v>984711</v>
      </c>
      <c r="CL534">
        <v>252062</v>
      </c>
      <c r="CM534">
        <v>926096</v>
      </c>
      <c r="CN534">
        <v>868836</v>
      </c>
      <c r="CO534">
        <v>251636</v>
      </c>
      <c r="CP534">
        <v>1039437</v>
      </c>
      <c r="CQ534">
        <v>301892</v>
      </c>
      <c r="CR534">
        <v>765</v>
      </c>
      <c r="CS534">
        <v>1822</v>
      </c>
      <c r="CT534">
        <v>-319</v>
      </c>
      <c r="CU534">
        <v>-396</v>
      </c>
      <c r="CV534">
        <v>446</v>
      </c>
      <c r="CW534">
        <v>1425</v>
      </c>
      <c r="CX534">
        <v>364</v>
      </c>
      <c r="CY534">
        <v>422</v>
      </c>
      <c r="CZ534">
        <v>46</v>
      </c>
      <c r="DA534">
        <v>26</v>
      </c>
      <c r="DB534">
        <v>446</v>
      </c>
      <c r="DC534">
        <v>1425</v>
      </c>
      <c r="DD534">
        <v>248097</v>
      </c>
      <c r="DE534">
        <v>102504</v>
      </c>
      <c r="DF534">
        <v>282554</v>
      </c>
      <c r="DG534">
        <v>101857</v>
      </c>
      <c r="DH534">
        <v>-34457</v>
      </c>
      <c r="DI534">
        <v>647</v>
      </c>
      <c r="DJ534">
        <v>10</v>
      </c>
      <c r="DK534">
        <v>80772</v>
      </c>
      <c r="DL534">
        <v>80782</v>
      </c>
      <c r="DM534">
        <v>0</v>
      </c>
      <c r="DN534">
        <v>1424</v>
      </c>
      <c r="DO534">
        <v>1424</v>
      </c>
      <c r="DP534">
        <v>447</v>
      </c>
      <c r="DQ534">
        <v>447</v>
      </c>
      <c r="DR534">
        <v>10</v>
      </c>
      <c r="DS534">
        <v>82196</v>
      </c>
      <c r="DT534">
        <v>82206</v>
      </c>
      <c r="DU534">
        <v>0</v>
      </c>
      <c r="DV534">
        <v>447</v>
      </c>
      <c r="DW534">
        <v>447</v>
      </c>
      <c r="DX534">
        <v>10</v>
      </c>
      <c r="DY534">
        <v>82643</v>
      </c>
      <c r="DZ534">
        <v>82653</v>
      </c>
      <c r="EA534">
        <v>1424</v>
      </c>
      <c r="EB534">
        <v>0</v>
      </c>
      <c r="EC534">
        <v>82206</v>
      </c>
      <c r="EG534">
        <v>1424</v>
      </c>
      <c r="EH534">
        <v>0</v>
      </c>
      <c r="EI534">
        <v>82206</v>
      </c>
      <c r="EJ534">
        <v>1424</v>
      </c>
      <c r="EK534">
        <v>0</v>
      </c>
      <c r="EL534">
        <v>82196</v>
      </c>
      <c r="EP534">
        <v>1424</v>
      </c>
      <c r="EQ534">
        <v>0</v>
      </c>
      <c r="ER534">
        <v>82196</v>
      </c>
      <c r="EY534">
        <v>82653</v>
      </c>
      <c r="EZ534">
        <v>82206</v>
      </c>
      <c r="FA534">
        <v>1821475</v>
      </c>
      <c r="FB534">
        <v>26839093</v>
      </c>
      <c r="FC534">
        <v>4463</v>
      </c>
      <c r="FD534">
        <v>34863</v>
      </c>
      <c r="FE534">
        <v>16880</v>
      </c>
      <c r="FF534">
        <v>144926</v>
      </c>
      <c r="FG534">
        <v>1821475</v>
      </c>
      <c r="FH534">
        <v>26839093</v>
      </c>
      <c r="FI534">
        <v>1807079</v>
      </c>
      <c r="FJ534">
        <v>26790335</v>
      </c>
      <c r="FK534">
        <v>37676</v>
      </c>
      <c r="FL534">
        <v>23126</v>
      </c>
      <c r="FM534">
        <v>276</v>
      </c>
      <c r="FN534">
        <v>7274</v>
      </c>
      <c r="FO534">
        <v>0</v>
      </c>
      <c r="FP534">
        <v>18007</v>
      </c>
      <c r="FQ534">
        <v>524</v>
      </c>
      <c r="FR534">
        <v>3846</v>
      </c>
      <c r="FS534">
        <v>1807079</v>
      </c>
      <c r="FT534">
        <v>26665499</v>
      </c>
      <c r="FU534">
        <v>-16677</v>
      </c>
      <c r="FV534">
        <v>-27058</v>
      </c>
      <c r="GA534">
        <v>-2000</v>
      </c>
      <c r="GB534">
        <v>-13578</v>
      </c>
      <c r="GC534">
        <v>0</v>
      </c>
      <c r="GD534">
        <v>124836</v>
      </c>
      <c r="GE534">
        <v>14396</v>
      </c>
      <c r="GF534">
        <v>48758</v>
      </c>
      <c r="GG534">
        <v>-4281</v>
      </c>
      <c r="GH534">
        <v>8122</v>
      </c>
      <c r="GI534">
        <v>8145</v>
      </c>
      <c r="GJ534">
        <v>23</v>
      </c>
      <c r="GK534">
        <v>1519</v>
      </c>
      <c r="GL534">
        <v>8145</v>
      </c>
      <c r="GO534">
        <v>0</v>
      </c>
      <c r="GP534">
        <v>-1</v>
      </c>
      <c r="HI534">
        <v>2000</v>
      </c>
      <c r="HJ534">
        <v>13578</v>
      </c>
      <c r="HO534">
        <v>-2345</v>
      </c>
    </row>
    <row r="535" spans="1:354">
      <c r="A535" t="s">
        <v>16060</v>
      </c>
      <c r="B535" t="s">
        <v>21024</v>
      </c>
      <c r="C535" t="s">
        <v>4028</v>
      </c>
      <c r="D535" t="s">
        <v>273</v>
      </c>
      <c r="E535">
        <v>17664450</v>
      </c>
      <c r="F535" t="s">
        <v>16061</v>
      </c>
      <c r="G535" t="s">
        <v>3978</v>
      </c>
      <c r="H535" t="s">
        <v>3931</v>
      </c>
      <c r="I535" t="s">
        <v>3932</v>
      </c>
      <c r="L535">
        <v>0</v>
      </c>
      <c r="AD535">
        <v>0</v>
      </c>
      <c r="AE535">
        <v>0</v>
      </c>
      <c r="AL535">
        <v>11392</v>
      </c>
      <c r="AM535">
        <v>11766</v>
      </c>
      <c r="AN535">
        <v>0</v>
      </c>
      <c r="AP535">
        <v>220</v>
      </c>
      <c r="AQ535">
        <v>330</v>
      </c>
      <c r="AT535">
        <v>11612</v>
      </c>
      <c r="AU535">
        <v>12096</v>
      </c>
      <c r="AV535">
        <v>10</v>
      </c>
      <c r="AW535">
        <v>10</v>
      </c>
      <c r="BF535">
        <v>11404</v>
      </c>
      <c r="BG535">
        <v>11907</v>
      </c>
      <c r="BH535">
        <v>11414</v>
      </c>
      <c r="BI535">
        <v>11917</v>
      </c>
      <c r="BL535">
        <v>80</v>
      </c>
      <c r="BM535">
        <v>52</v>
      </c>
      <c r="BT535">
        <v>80</v>
      </c>
      <c r="BU535">
        <v>52</v>
      </c>
      <c r="BX535">
        <v>118</v>
      </c>
      <c r="BY535">
        <v>127</v>
      </c>
      <c r="CB535">
        <v>118</v>
      </c>
      <c r="CC535">
        <v>127</v>
      </c>
      <c r="CD535">
        <v>11612</v>
      </c>
      <c r="CE535">
        <v>12096</v>
      </c>
      <c r="CH535">
        <v>-498</v>
      </c>
      <c r="CI535">
        <v>-1094</v>
      </c>
      <c r="CN535">
        <v>0</v>
      </c>
      <c r="CO535">
        <v>83</v>
      </c>
      <c r="CP535">
        <v>1</v>
      </c>
      <c r="CQ535">
        <v>112</v>
      </c>
      <c r="CR535">
        <v>-499</v>
      </c>
      <c r="CS535">
        <v>-1123</v>
      </c>
      <c r="CT535">
        <v>-4</v>
      </c>
      <c r="CU535">
        <v>-51</v>
      </c>
      <c r="CV535">
        <v>-503</v>
      </c>
      <c r="CW535">
        <v>-1174</v>
      </c>
      <c r="DB535">
        <v>-503</v>
      </c>
      <c r="DC535">
        <v>-1174</v>
      </c>
      <c r="DD535">
        <v>146</v>
      </c>
      <c r="DE535">
        <v>2877</v>
      </c>
      <c r="DF535">
        <v>644</v>
      </c>
      <c r="DG535">
        <v>3971</v>
      </c>
      <c r="DH535">
        <v>-498</v>
      </c>
      <c r="DI535">
        <v>-1094</v>
      </c>
    </row>
    <row r="536" spans="1:354">
      <c r="A536" t="s">
        <v>16062</v>
      </c>
      <c r="B536" t="s">
        <v>21025</v>
      </c>
      <c r="C536" t="s">
        <v>16063</v>
      </c>
      <c r="D536" t="s">
        <v>16064</v>
      </c>
      <c r="E536">
        <v>19169962</v>
      </c>
      <c r="F536" t="s">
        <v>16065</v>
      </c>
      <c r="G536" t="s">
        <v>3936</v>
      </c>
      <c r="H536" t="s">
        <v>3931</v>
      </c>
      <c r="I536" t="s">
        <v>3932</v>
      </c>
      <c r="X536">
        <v>10109</v>
      </c>
      <c r="Y536">
        <v>10109</v>
      </c>
      <c r="AL536">
        <v>17636</v>
      </c>
      <c r="AM536">
        <v>4172</v>
      </c>
      <c r="AP536">
        <v>0</v>
      </c>
      <c r="AQ536">
        <v>15075</v>
      </c>
      <c r="BH536">
        <v>27124</v>
      </c>
      <c r="BI536">
        <v>27538</v>
      </c>
      <c r="BL536">
        <v>473</v>
      </c>
      <c r="BX536">
        <v>148</v>
      </c>
      <c r="BY536">
        <v>1818</v>
      </c>
      <c r="CD536">
        <v>27745</v>
      </c>
      <c r="CE536">
        <v>29356</v>
      </c>
      <c r="CN536">
        <v>58</v>
      </c>
      <c r="CO536">
        <v>199</v>
      </c>
      <c r="CP536">
        <v>303</v>
      </c>
      <c r="CQ536">
        <v>542</v>
      </c>
      <c r="CT536">
        <v>368</v>
      </c>
      <c r="CU536">
        <v>2497</v>
      </c>
      <c r="CV536">
        <v>-141</v>
      </c>
      <c r="CW536">
        <v>14289</v>
      </c>
      <c r="DD536">
        <v>5548</v>
      </c>
      <c r="DE536">
        <v>46613</v>
      </c>
      <c r="DF536">
        <v>5076</v>
      </c>
      <c r="DG536">
        <v>29484</v>
      </c>
    </row>
    <row r="537" spans="1:354">
      <c r="A537" t="s">
        <v>16066</v>
      </c>
      <c r="B537" t="s">
        <v>21026</v>
      </c>
      <c r="C537" t="s">
        <v>4197</v>
      </c>
      <c r="D537" t="s">
        <v>16067</v>
      </c>
      <c r="E537">
        <v>19265628</v>
      </c>
      <c r="F537" t="s">
        <v>16068</v>
      </c>
      <c r="G537" t="s">
        <v>3936</v>
      </c>
      <c r="H537" t="s">
        <v>3931</v>
      </c>
      <c r="I537" t="s">
        <v>3932</v>
      </c>
      <c r="T537">
        <v>0</v>
      </c>
      <c r="U537">
        <v>15066</v>
      </c>
      <c r="X537">
        <v>0</v>
      </c>
      <c r="AF537">
        <v>0</v>
      </c>
      <c r="AL537">
        <v>0</v>
      </c>
      <c r="AM537">
        <v>7254</v>
      </c>
      <c r="AP537">
        <v>90</v>
      </c>
      <c r="AQ537">
        <v>144</v>
      </c>
      <c r="BH537">
        <v>43</v>
      </c>
      <c r="BI537">
        <v>11722</v>
      </c>
      <c r="BL537">
        <v>0</v>
      </c>
      <c r="BM537">
        <v>930</v>
      </c>
      <c r="BX537">
        <v>47</v>
      </c>
      <c r="BY537">
        <v>6559</v>
      </c>
      <c r="CD537">
        <v>90</v>
      </c>
      <c r="CE537">
        <v>22464</v>
      </c>
      <c r="CP537">
        <v>27</v>
      </c>
      <c r="CQ537">
        <v>23</v>
      </c>
      <c r="CT537">
        <v>47</v>
      </c>
      <c r="CU537">
        <v>70</v>
      </c>
      <c r="CV537">
        <v>12</v>
      </c>
      <c r="CW537">
        <v>17</v>
      </c>
      <c r="DD537">
        <v>4125</v>
      </c>
      <c r="DE537">
        <v>6191</v>
      </c>
      <c r="DF537">
        <v>4039</v>
      </c>
      <c r="DG537">
        <v>6081</v>
      </c>
    </row>
    <row r="538" spans="1:354">
      <c r="A538" t="s">
        <v>16069</v>
      </c>
      <c r="B538" t="s">
        <v>21027</v>
      </c>
      <c r="C538" t="s">
        <v>8156</v>
      </c>
      <c r="D538" t="s">
        <v>16070</v>
      </c>
      <c r="E538">
        <v>17186389</v>
      </c>
      <c r="F538" t="s">
        <v>16071</v>
      </c>
      <c r="G538" t="s">
        <v>3978</v>
      </c>
      <c r="H538" t="s">
        <v>3931</v>
      </c>
      <c r="I538" t="s">
        <v>3932</v>
      </c>
      <c r="AF538">
        <v>53</v>
      </c>
      <c r="AG538">
        <v>53</v>
      </c>
      <c r="AL538">
        <v>326</v>
      </c>
      <c r="AM538">
        <v>326</v>
      </c>
      <c r="AN538">
        <v>95</v>
      </c>
      <c r="AO538">
        <v>95</v>
      </c>
      <c r="AP538">
        <v>9</v>
      </c>
      <c r="AQ538">
        <v>9</v>
      </c>
      <c r="AR538">
        <v>12229</v>
      </c>
      <c r="AS538">
        <v>12229</v>
      </c>
      <c r="AT538">
        <v>12713</v>
      </c>
      <c r="AU538">
        <v>12713</v>
      </c>
      <c r="AV538">
        <v>85</v>
      </c>
      <c r="AW538">
        <v>85</v>
      </c>
      <c r="BB538">
        <v>10294</v>
      </c>
      <c r="BC538">
        <v>10294</v>
      </c>
      <c r="BF538">
        <v>-383</v>
      </c>
      <c r="BG538">
        <v>-383</v>
      </c>
      <c r="BH538">
        <v>9996</v>
      </c>
      <c r="BI538">
        <v>9996</v>
      </c>
      <c r="BV538">
        <v>1421</v>
      </c>
      <c r="BW538">
        <v>1421</v>
      </c>
      <c r="BX538">
        <v>1296</v>
      </c>
      <c r="BY538">
        <v>1296</v>
      </c>
      <c r="CB538">
        <v>2716</v>
      </c>
      <c r="CC538">
        <v>2716</v>
      </c>
      <c r="CD538">
        <v>12713</v>
      </c>
      <c r="CE538">
        <v>12713</v>
      </c>
      <c r="DJ538">
        <v>85</v>
      </c>
      <c r="DK538">
        <v>-383</v>
      </c>
      <c r="DL538">
        <v>9996</v>
      </c>
      <c r="DR538">
        <v>85</v>
      </c>
      <c r="DS538">
        <v>-383</v>
      </c>
      <c r="DT538">
        <v>9996</v>
      </c>
      <c r="DX538">
        <v>85</v>
      </c>
      <c r="DY538">
        <v>-383</v>
      </c>
      <c r="DZ538">
        <v>9996</v>
      </c>
      <c r="EA538">
        <v>0</v>
      </c>
      <c r="EB538">
        <v>0</v>
      </c>
      <c r="EC538">
        <v>9996</v>
      </c>
      <c r="EG538">
        <v>0</v>
      </c>
      <c r="EH538">
        <v>0</v>
      </c>
      <c r="EI538">
        <v>9996</v>
      </c>
      <c r="EJ538">
        <v>0</v>
      </c>
      <c r="EK538">
        <v>0</v>
      </c>
      <c r="EL538">
        <v>-383</v>
      </c>
      <c r="EP538">
        <v>0</v>
      </c>
      <c r="EQ538">
        <v>0</v>
      </c>
      <c r="ER538">
        <v>-383</v>
      </c>
      <c r="EY538">
        <v>9996</v>
      </c>
      <c r="EZ538">
        <v>9996</v>
      </c>
      <c r="GG538">
        <v>0</v>
      </c>
      <c r="GI538">
        <v>9</v>
      </c>
      <c r="GJ538">
        <v>9</v>
      </c>
      <c r="GK538">
        <v>9</v>
      </c>
      <c r="GL538">
        <v>9</v>
      </c>
      <c r="GM538">
        <v>0</v>
      </c>
      <c r="GN538">
        <v>0</v>
      </c>
      <c r="HS538">
        <v>10294</v>
      </c>
      <c r="HT538">
        <v>10294</v>
      </c>
      <c r="HU538">
        <v>10294</v>
      </c>
    </row>
    <row r="539" spans="1:354">
      <c r="A539" t="s">
        <v>16072</v>
      </c>
      <c r="B539" t="s">
        <v>21028</v>
      </c>
      <c r="C539" t="s">
        <v>4005</v>
      </c>
      <c r="D539" t="s">
        <v>16073</v>
      </c>
      <c r="E539">
        <v>19138440</v>
      </c>
      <c r="F539" t="s">
        <v>16074</v>
      </c>
      <c r="G539" t="s">
        <v>3936</v>
      </c>
      <c r="H539" t="s">
        <v>3931</v>
      </c>
      <c r="I539" t="s">
        <v>3932</v>
      </c>
      <c r="T539">
        <v>25483</v>
      </c>
      <c r="U539">
        <v>31368</v>
      </c>
      <c r="X539">
        <v>10</v>
      </c>
      <c r="Y539">
        <v>10</v>
      </c>
      <c r="AF539">
        <v>0</v>
      </c>
      <c r="AL539">
        <v>349627</v>
      </c>
      <c r="AM539">
        <v>375742</v>
      </c>
      <c r="AP539">
        <v>144</v>
      </c>
      <c r="AQ539">
        <v>1607</v>
      </c>
      <c r="BH539">
        <v>89506</v>
      </c>
      <c r="BI539">
        <v>144177</v>
      </c>
      <c r="BL539">
        <v>10</v>
      </c>
      <c r="BM539">
        <v>10</v>
      </c>
      <c r="BV539">
        <v>195530</v>
      </c>
      <c r="BW539">
        <v>202066</v>
      </c>
      <c r="BX539">
        <v>76280</v>
      </c>
      <c r="BY539">
        <v>31852</v>
      </c>
      <c r="CD539">
        <v>375263</v>
      </c>
      <c r="CE539">
        <v>408728</v>
      </c>
      <c r="CL539">
        <v>9576</v>
      </c>
      <c r="CM539">
        <v>14025</v>
      </c>
      <c r="CN539">
        <v>4658</v>
      </c>
      <c r="CO539">
        <v>9224</v>
      </c>
      <c r="CP539">
        <v>12382</v>
      </c>
      <c r="CQ539">
        <v>23846</v>
      </c>
      <c r="CT539">
        <v>1858</v>
      </c>
      <c r="CU539">
        <v>19802</v>
      </c>
      <c r="CV539">
        <v>2886</v>
      </c>
      <c r="CW539">
        <v>128361</v>
      </c>
      <c r="DD539">
        <v>197008</v>
      </c>
      <c r="DE539">
        <v>494815</v>
      </c>
      <c r="DF539">
        <v>174964</v>
      </c>
      <c r="DG539">
        <v>318005</v>
      </c>
    </row>
    <row r="540" spans="1:354">
      <c r="A540" t="s">
        <v>16075</v>
      </c>
      <c r="B540" t="s">
        <v>21029</v>
      </c>
      <c r="C540" t="s">
        <v>16076</v>
      </c>
      <c r="D540" t="s">
        <v>16077</v>
      </c>
      <c r="E540">
        <v>19334805</v>
      </c>
      <c r="F540" t="s">
        <v>16078</v>
      </c>
      <c r="G540" t="s">
        <v>3936</v>
      </c>
      <c r="H540" t="s">
        <v>3931</v>
      </c>
      <c r="I540" t="s">
        <v>3932</v>
      </c>
      <c r="AF540">
        <v>0</v>
      </c>
      <c r="AL540">
        <v>26030</v>
      </c>
      <c r="AM540">
        <v>18509</v>
      </c>
      <c r="AP540">
        <v>1554</v>
      </c>
      <c r="AQ540">
        <v>4991</v>
      </c>
      <c r="BH540">
        <v>26939</v>
      </c>
      <c r="BI540">
        <v>22122</v>
      </c>
      <c r="BL540">
        <v>85</v>
      </c>
      <c r="BM540">
        <v>85</v>
      </c>
      <c r="BR540">
        <v>0</v>
      </c>
      <c r="BV540">
        <v>0</v>
      </c>
      <c r="BX540">
        <v>560</v>
      </c>
      <c r="BY540">
        <v>1293</v>
      </c>
      <c r="CD540">
        <v>27584</v>
      </c>
      <c r="CE540">
        <v>23500</v>
      </c>
      <c r="CN540">
        <v>558</v>
      </c>
      <c r="CO540">
        <v>1439</v>
      </c>
      <c r="CP540">
        <v>906</v>
      </c>
      <c r="CQ540">
        <v>967</v>
      </c>
      <c r="CT540">
        <v>434</v>
      </c>
      <c r="CU540">
        <v>531</v>
      </c>
      <c r="CV540">
        <v>9018</v>
      </c>
      <c r="CW540">
        <v>7070</v>
      </c>
      <c r="DD540">
        <v>14967</v>
      </c>
      <c r="DE540">
        <v>14769</v>
      </c>
      <c r="DF540">
        <v>5167</v>
      </c>
      <c r="DG540">
        <v>7640</v>
      </c>
    </row>
    <row r="541" spans="1:354">
      <c r="A541" t="s">
        <v>16079</v>
      </c>
      <c r="B541" t="s">
        <v>21030</v>
      </c>
      <c r="C541" t="s">
        <v>9059</v>
      </c>
      <c r="D541" t="s">
        <v>16080</v>
      </c>
      <c r="E541">
        <v>18905691</v>
      </c>
      <c r="F541" t="s">
        <v>16081</v>
      </c>
      <c r="G541" t="s">
        <v>3978</v>
      </c>
      <c r="H541" t="s">
        <v>3931</v>
      </c>
      <c r="I541" t="s">
        <v>3932</v>
      </c>
      <c r="AL541">
        <v>4324</v>
      </c>
      <c r="AM541">
        <v>13053</v>
      </c>
      <c r="AP541">
        <v>54</v>
      </c>
      <c r="AQ541">
        <v>45</v>
      </c>
      <c r="BH541">
        <v>4018</v>
      </c>
      <c r="BI541">
        <v>7375</v>
      </c>
      <c r="BV541">
        <v>0</v>
      </c>
      <c r="BW541">
        <v>590</v>
      </c>
      <c r="BX541">
        <v>359</v>
      </c>
      <c r="BY541">
        <v>5133</v>
      </c>
      <c r="CD541">
        <v>4377</v>
      </c>
      <c r="CE541">
        <v>13098</v>
      </c>
      <c r="CN541">
        <v>26155</v>
      </c>
      <c r="CP541">
        <v>24564</v>
      </c>
      <c r="CQ541">
        <v>8</v>
      </c>
      <c r="CT541">
        <v>652</v>
      </c>
      <c r="CU541">
        <v>62</v>
      </c>
      <c r="CV541">
        <v>1299</v>
      </c>
      <c r="CW541">
        <v>-436</v>
      </c>
      <c r="DD541">
        <v>1335</v>
      </c>
      <c r="DE541">
        <v>365</v>
      </c>
      <c r="DF541">
        <v>975</v>
      </c>
      <c r="DG541">
        <v>731</v>
      </c>
    </row>
    <row r="542" spans="1:354">
      <c r="A542" t="s">
        <v>16082</v>
      </c>
      <c r="B542" t="s">
        <v>21031</v>
      </c>
      <c r="C542" t="s">
        <v>8379</v>
      </c>
      <c r="D542" t="s">
        <v>16083</v>
      </c>
      <c r="E542">
        <v>18003243</v>
      </c>
      <c r="F542" t="s">
        <v>16084</v>
      </c>
      <c r="G542" t="s">
        <v>3936</v>
      </c>
      <c r="H542" t="s">
        <v>3931</v>
      </c>
      <c r="I542" t="s">
        <v>3932</v>
      </c>
      <c r="T542">
        <v>77</v>
      </c>
      <c r="U542">
        <v>893</v>
      </c>
      <c r="AD542">
        <v>77</v>
      </c>
      <c r="AE542">
        <v>893</v>
      </c>
      <c r="AF542">
        <v>0</v>
      </c>
      <c r="AJ542">
        <v>2</v>
      </c>
      <c r="AK542">
        <v>2</v>
      </c>
      <c r="AL542">
        <v>79</v>
      </c>
      <c r="AM542">
        <v>1820</v>
      </c>
      <c r="AN542">
        <v>112</v>
      </c>
      <c r="AO542">
        <v>112</v>
      </c>
      <c r="AP542">
        <v>467</v>
      </c>
      <c r="AQ542">
        <v>1682</v>
      </c>
      <c r="AR542">
        <v>4004</v>
      </c>
      <c r="AS542">
        <v>7984</v>
      </c>
      <c r="AT542">
        <v>4664</v>
      </c>
      <c r="AU542">
        <v>11600</v>
      </c>
      <c r="AV542">
        <v>10</v>
      </c>
      <c r="AW542">
        <v>10</v>
      </c>
      <c r="BB542">
        <v>0</v>
      </c>
      <c r="BF542">
        <v>4638</v>
      </c>
      <c r="BG542">
        <v>12468</v>
      </c>
      <c r="BH542">
        <v>4648</v>
      </c>
      <c r="BI542">
        <v>12478</v>
      </c>
      <c r="BT542">
        <v>0</v>
      </c>
      <c r="BU542">
        <v>0</v>
      </c>
      <c r="BX542">
        <v>93</v>
      </c>
      <c r="BY542">
        <v>15</v>
      </c>
      <c r="CB542">
        <v>93</v>
      </c>
      <c r="CC542">
        <v>15</v>
      </c>
      <c r="CD542">
        <v>4741</v>
      </c>
      <c r="CE542">
        <v>12493</v>
      </c>
      <c r="CH542">
        <v>-5562</v>
      </c>
      <c r="CI542">
        <v>-10152</v>
      </c>
      <c r="CN542">
        <v>333</v>
      </c>
      <c r="CO542">
        <v>2818</v>
      </c>
      <c r="CP542">
        <v>41</v>
      </c>
      <c r="CQ542">
        <v>1452</v>
      </c>
      <c r="CR542">
        <v>-5270</v>
      </c>
      <c r="CS542">
        <v>-8786</v>
      </c>
      <c r="CV542">
        <v>-5270</v>
      </c>
      <c r="CW542">
        <v>-8786</v>
      </c>
      <c r="DB542">
        <v>-5270</v>
      </c>
      <c r="DC542">
        <v>-8786</v>
      </c>
      <c r="DF542">
        <v>5562</v>
      </c>
      <c r="DG542">
        <v>10152</v>
      </c>
      <c r="DH542">
        <v>-5562</v>
      </c>
      <c r="DI542">
        <v>-10152</v>
      </c>
      <c r="DJ542">
        <v>10</v>
      </c>
      <c r="DK542">
        <v>27244</v>
      </c>
      <c r="DL542">
        <v>27254</v>
      </c>
      <c r="DM542">
        <v>0</v>
      </c>
      <c r="DN542">
        <v>10</v>
      </c>
      <c r="DO542">
        <v>10</v>
      </c>
      <c r="DR542">
        <v>10</v>
      </c>
      <c r="DS542">
        <v>12468</v>
      </c>
      <c r="DT542">
        <v>12478</v>
      </c>
      <c r="DU542">
        <v>0</v>
      </c>
      <c r="DW542">
        <v>0</v>
      </c>
      <c r="DX542">
        <v>10</v>
      </c>
      <c r="DY542">
        <v>4638</v>
      </c>
      <c r="DZ542">
        <v>4648</v>
      </c>
      <c r="EA542">
        <v>0</v>
      </c>
      <c r="EB542">
        <v>0</v>
      </c>
      <c r="EC542">
        <v>0</v>
      </c>
      <c r="EG542">
        <v>0</v>
      </c>
      <c r="EH542">
        <v>0</v>
      </c>
      <c r="EI542">
        <v>0</v>
      </c>
      <c r="EJ542">
        <v>0</v>
      </c>
      <c r="EK542">
        <v>0</v>
      </c>
      <c r="EL542">
        <v>0</v>
      </c>
      <c r="EP542">
        <v>0</v>
      </c>
      <c r="EQ542">
        <v>0</v>
      </c>
      <c r="ER542">
        <v>0</v>
      </c>
      <c r="EY542">
        <v>4648</v>
      </c>
      <c r="EZ542">
        <v>12478</v>
      </c>
      <c r="FA542">
        <v>0</v>
      </c>
      <c r="FB542">
        <v>65</v>
      </c>
      <c r="FC542">
        <v>333</v>
      </c>
      <c r="FD542">
        <v>752</v>
      </c>
      <c r="FG542">
        <v>0</v>
      </c>
      <c r="FH542">
        <v>65</v>
      </c>
      <c r="FI542">
        <v>2227</v>
      </c>
      <c r="FJ542">
        <v>5200</v>
      </c>
      <c r="FK542">
        <v>194</v>
      </c>
      <c r="FL542">
        <v>1381</v>
      </c>
      <c r="FM542">
        <v>387</v>
      </c>
      <c r="FN542">
        <v>1957</v>
      </c>
      <c r="FQ542">
        <v>0</v>
      </c>
      <c r="FR542">
        <v>9</v>
      </c>
      <c r="FS542">
        <v>467</v>
      </c>
      <c r="FT542">
        <v>2518</v>
      </c>
      <c r="FU542">
        <v>1012</v>
      </c>
      <c r="FV542">
        <v>-2723</v>
      </c>
      <c r="GE542">
        <v>-2227</v>
      </c>
      <c r="GF542">
        <v>-5135</v>
      </c>
      <c r="GG542">
        <v>-1215</v>
      </c>
      <c r="GH542">
        <v>-7858</v>
      </c>
      <c r="GI542">
        <v>1682</v>
      </c>
      <c r="GJ542">
        <v>9540</v>
      </c>
      <c r="GK542">
        <v>467</v>
      </c>
      <c r="GL542">
        <v>1682</v>
      </c>
      <c r="GT542">
        <v>0</v>
      </c>
      <c r="GU542">
        <v>14786</v>
      </c>
      <c r="GV542">
        <v>14786</v>
      </c>
      <c r="GW542">
        <v>6000</v>
      </c>
      <c r="GX542">
        <v>6000</v>
      </c>
      <c r="GZ542">
        <v>0</v>
      </c>
      <c r="HA542">
        <v>7830</v>
      </c>
      <c r="HB542">
        <v>7830</v>
      </c>
      <c r="HC542">
        <v>2560</v>
      </c>
      <c r="HD542">
        <v>2560</v>
      </c>
      <c r="HM542">
        <v>2227</v>
      </c>
      <c r="HN542">
        <v>5200</v>
      </c>
      <c r="HZ542">
        <v>8786</v>
      </c>
      <c r="IA542">
        <v>8786</v>
      </c>
      <c r="IJ542">
        <v>10</v>
      </c>
      <c r="IK542">
        <v>10</v>
      </c>
      <c r="IP542">
        <v>5270</v>
      </c>
      <c r="IQ542">
        <v>5270</v>
      </c>
    </row>
    <row r="543" spans="1:354">
      <c r="A543" t="s">
        <v>16085</v>
      </c>
      <c r="B543" t="s">
        <v>21032</v>
      </c>
      <c r="C543" t="s">
        <v>15278</v>
      </c>
      <c r="D543" t="s">
        <v>16086</v>
      </c>
      <c r="E543">
        <v>17495374</v>
      </c>
      <c r="F543" t="s">
        <v>16087</v>
      </c>
      <c r="G543" t="s">
        <v>3936</v>
      </c>
      <c r="H543" t="s">
        <v>3931</v>
      </c>
      <c r="I543" t="s">
        <v>3932</v>
      </c>
      <c r="AL543">
        <v>102</v>
      </c>
      <c r="AM543">
        <v>125</v>
      </c>
      <c r="AN543">
        <v>29280</v>
      </c>
      <c r="AO543">
        <v>30718</v>
      </c>
      <c r="AP543">
        <v>1048</v>
      </c>
      <c r="AQ543">
        <v>951</v>
      </c>
      <c r="AT543">
        <v>30430</v>
      </c>
      <c r="AU543">
        <v>31794</v>
      </c>
      <c r="AV543">
        <v>9000</v>
      </c>
      <c r="AW543">
        <v>9000</v>
      </c>
      <c r="BF543">
        <v>1065</v>
      </c>
      <c r="BG543">
        <v>1002</v>
      </c>
      <c r="BH543">
        <v>10065</v>
      </c>
      <c r="BI543">
        <v>10002</v>
      </c>
      <c r="BX543">
        <v>20365</v>
      </c>
      <c r="BY543">
        <v>21791</v>
      </c>
      <c r="CB543">
        <v>20365</v>
      </c>
      <c r="CC543">
        <v>21791</v>
      </c>
      <c r="CD543">
        <v>30430</v>
      </c>
      <c r="CE543">
        <v>31794</v>
      </c>
      <c r="CF543">
        <v>1319</v>
      </c>
      <c r="CG543">
        <v>2047</v>
      </c>
      <c r="CH543">
        <v>-1319</v>
      </c>
      <c r="CI543">
        <v>-2047</v>
      </c>
      <c r="CJ543">
        <v>0</v>
      </c>
      <c r="CK543">
        <v>84</v>
      </c>
      <c r="CN543">
        <v>2354</v>
      </c>
      <c r="CO543">
        <v>4288</v>
      </c>
      <c r="CP543">
        <v>956</v>
      </c>
      <c r="CQ543">
        <v>737</v>
      </c>
      <c r="CR543">
        <v>79</v>
      </c>
      <c r="CS543">
        <v>1588</v>
      </c>
      <c r="CT543">
        <v>-16</v>
      </c>
      <c r="CU543">
        <v>-323</v>
      </c>
      <c r="CV543">
        <v>63</v>
      </c>
      <c r="CW543">
        <v>1265</v>
      </c>
      <c r="CX543">
        <v>16</v>
      </c>
      <c r="CY543">
        <v>323</v>
      </c>
      <c r="DB543">
        <v>63</v>
      </c>
      <c r="DC543">
        <v>1265</v>
      </c>
    </row>
    <row r="544" spans="1:354">
      <c r="A544" t="s">
        <v>16088</v>
      </c>
      <c r="B544" t="s">
        <v>21033</v>
      </c>
      <c r="C544" t="s">
        <v>4107</v>
      </c>
      <c r="D544" t="s">
        <v>16089</v>
      </c>
      <c r="E544">
        <v>17266868</v>
      </c>
      <c r="G544" t="s">
        <v>3978</v>
      </c>
      <c r="H544" t="s">
        <v>3931</v>
      </c>
      <c r="I544" t="s">
        <v>3932</v>
      </c>
      <c r="AL544">
        <v>20661</v>
      </c>
      <c r="AM544">
        <v>28285</v>
      </c>
      <c r="AP544">
        <v>449</v>
      </c>
      <c r="AQ544">
        <v>1117</v>
      </c>
      <c r="BH544">
        <v>20590</v>
      </c>
      <c r="BI544">
        <v>26546</v>
      </c>
      <c r="BV544">
        <v>0</v>
      </c>
      <c r="BX544">
        <v>521</v>
      </c>
      <c r="BY544">
        <v>2856</v>
      </c>
      <c r="CD544">
        <v>21110</v>
      </c>
      <c r="CE544">
        <v>29402</v>
      </c>
      <c r="CN544">
        <v>6</v>
      </c>
      <c r="CP544">
        <v>20</v>
      </c>
      <c r="CQ544">
        <v>43</v>
      </c>
      <c r="CT544">
        <v>0</v>
      </c>
      <c r="CU544">
        <v>554</v>
      </c>
      <c r="CV544">
        <v>-5957</v>
      </c>
      <c r="CW544">
        <v>16556</v>
      </c>
      <c r="DD544">
        <v>11094</v>
      </c>
      <c r="DE544">
        <v>18783</v>
      </c>
      <c r="DF544">
        <v>17037</v>
      </c>
      <c r="DG544">
        <v>1630</v>
      </c>
    </row>
    <row r="545" spans="1:354">
      <c r="A545" t="s">
        <v>16090</v>
      </c>
      <c r="B545" t="s">
        <v>21034</v>
      </c>
      <c r="C545" t="s">
        <v>8309</v>
      </c>
      <c r="D545" t="s">
        <v>16091</v>
      </c>
      <c r="E545">
        <v>18386178</v>
      </c>
      <c r="F545" t="s">
        <v>16092</v>
      </c>
      <c r="G545" t="s">
        <v>3978</v>
      </c>
      <c r="H545" t="s">
        <v>3931</v>
      </c>
      <c r="I545" t="s">
        <v>3932</v>
      </c>
      <c r="T545">
        <v>2</v>
      </c>
      <c r="U545">
        <v>34</v>
      </c>
      <c r="AD545">
        <v>2</v>
      </c>
      <c r="AE545">
        <v>34</v>
      </c>
      <c r="AF545">
        <v>233</v>
      </c>
      <c r="AG545">
        <v>489</v>
      </c>
      <c r="AL545">
        <v>6640</v>
      </c>
      <c r="AM545">
        <v>729</v>
      </c>
      <c r="AN545">
        <v>71437</v>
      </c>
      <c r="AO545">
        <v>30238</v>
      </c>
      <c r="AP545">
        <v>493</v>
      </c>
      <c r="AQ545">
        <v>2649</v>
      </c>
      <c r="AR545">
        <v>46</v>
      </c>
      <c r="AS545">
        <v>46</v>
      </c>
      <c r="AT545">
        <v>78849</v>
      </c>
      <c r="AU545">
        <v>34151</v>
      </c>
      <c r="AV545">
        <v>280</v>
      </c>
      <c r="AW545">
        <v>280</v>
      </c>
      <c r="BF545">
        <v>10956</v>
      </c>
      <c r="BG545">
        <v>6311</v>
      </c>
      <c r="BH545">
        <v>11236</v>
      </c>
      <c r="BI545">
        <v>6591</v>
      </c>
      <c r="BL545">
        <v>20271</v>
      </c>
      <c r="BM545">
        <v>17600</v>
      </c>
      <c r="BT545">
        <v>20271</v>
      </c>
      <c r="BU545">
        <v>17600</v>
      </c>
      <c r="BV545">
        <v>0</v>
      </c>
      <c r="BX545">
        <v>47344</v>
      </c>
      <c r="BY545">
        <v>9995</v>
      </c>
      <c r="CB545">
        <v>47344</v>
      </c>
      <c r="CC545">
        <v>9995</v>
      </c>
      <c r="CD545">
        <v>78851</v>
      </c>
      <c r="CE545">
        <v>34186</v>
      </c>
      <c r="CF545">
        <v>5895</v>
      </c>
      <c r="CG545">
        <v>27412</v>
      </c>
      <c r="CH545">
        <v>-5895</v>
      </c>
      <c r="CI545">
        <v>-27412</v>
      </c>
      <c r="CN545">
        <v>8890</v>
      </c>
      <c r="CO545">
        <v>64339</v>
      </c>
      <c r="CP545">
        <v>2839</v>
      </c>
      <c r="CQ545">
        <v>41123</v>
      </c>
      <c r="CR545">
        <v>156</v>
      </c>
      <c r="CS545">
        <v>-4196</v>
      </c>
      <c r="CT545">
        <v>-35</v>
      </c>
      <c r="CU545">
        <v>-171</v>
      </c>
      <c r="CV545">
        <v>121</v>
      </c>
      <c r="CW545">
        <v>-4402</v>
      </c>
      <c r="CX545">
        <v>35</v>
      </c>
      <c r="CY545">
        <v>171</v>
      </c>
      <c r="DB545">
        <v>121</v>
      </c>
      <c r="DC545">
        <v>-4402</v>
      </c>
      <c r="GO545">
        <v>0</v>
      </c>
      <c r="GP545">
        <v>-35</v>
      </c>
    </row>
    <row r="546" spans="1:354">
      <c r="A546" t="s">
        <v>16093</v>
      </c>
      <c r="B546" t="s">
        <v>21035</v>
      </c>
      <c r="C546" t="s">
        <v>8358</v>
      </c>
      <c r="D546" t="s">
        <v>16094</v>
      </c>
      <c r="E546">
        <v>16687747</v>
      </c>
      <c r="G546" t="s">
        <v>3936</v>
      </c>
      <c r="H546" t="s">
        <v>3931</v>
      </c>
      <c r="I546" t="s">
        <v>3932</v>
      </c>
      <c r="AF546">
        <v>0</v>
      </c>
      <c r="AG546">
        <v>9</v>
      </c>
      <c r="AL546">
        <v>487</v>
      </c>
      <c r="AM546">
        <v>167</v>
      </c>
      <c r="AN546">
        <v>6100</v>
      </c>
      <c r="AP546">
        <v>25</v>
      </c>
      <c r="AQ546">
        <v>13547</v>
      </c>
      <c r="AR546">
        <v>0</v>
      </c>
      <c r="AS546">
        <v>16</v>
      </c>
      <c r="AT546">
        <v>6612</v>
      </c>
      <c r="AU546">
        <v>13739</v>
      </c>
      <c r="AV546">
        <v>10000</v>
      </c>
      <c r="AW546">
        <v>13700</v>
      </c>
      <c r="BB546">
        <v>10</v>
      </c>
      <c r="BC546">
        <v>10</v>
      </c>
      <c r="BF546">
        <v>-3418</v>
      </c>
      <c r="BG546">
        <v>-3592</v>
      </c>
      <c r="BH546">
        <v>6592</v>
      </c>
      <c r="BI546">
        <v>10118</v>
      </c>
      <c r="BL546">
        <v>0</v>
      </c>
      <c r="BM546">
        <v>3579</v>
      </c>
      <c r="BT546">
        <v>0</v>
      </c>
      <c r="BU546">
        <v>3579</v>
      </c>
      <c r="BX546">
        <v>20</v>
      </c>
      <c r="BY546">
        <v>42</v>
      </c>
      <c r="CB546">
        <v>20</v>
      </c>
      <c r="CC546">
        <v>42</v>
      </c>
      <c r="CD546">
        <v>6612</v>
      </c>
      <c r="CE546">
        <v>13739</v>
      </c>
      <c r="CH546">
        <v>212</v>
      </c>
      <c r="CI546">
        <v>-147</v>
      </c>
      <c r="CN546">
        <v>6</v>
      </c>
      <c r="CP546">
        <v>44</v>
      </c>
      <c r="CQ546">
        <v>82</v>
      </c>
      <c r="CR546">
        <v>174</v>
      </c>
      <c r="CS546">
        <v>-229</v>
      </c>
      <c r="CT546">
        <v>0</v>
      </c>
      <c r="CU546">
        <v>-2</v>
      </c>
      <c r="CV546">
        <v>174</v>
      </c>
      <c r="CW546">
        <v>-231</v>
      </c>
      <c r="DB546">
        <v>174</v>
      </c>
      <c r="DC546">
        <v>-231</v>
      </c>
      <c r="DD546">
        <v>339</v>
      </c>
      <c r="DE546">
        <v>64</v>
      </c>
      <c r="DF546">
        <v>127</v>
      </c>
      <c r="DG546">
        <v>211</v>
      </c>
      <c r="DH546">
        <v>212</v>
      </c>
      <c r="DI546">
        <v>-147</v>
      </c>
    </row>
    <row r="547" spans="1:354">
      <c r="A547" t="s">
        <v>16095</v>
      </c>
      <c r="B547" t="s">
        <v>21036</v>
      </c>
      <c r="C547" t="s">
        <v>9059</v>
      </c>
      <c r="D547" t="s">
        <v>16096</v>
      </c>
      <c r="E547">
        <v>18579788</v>
      </c>
      <c r="F547" t="s">
        <v>16097</v>
      </c>
      <c r="G547" t="s">
        <v>3936</v>
      </c>
      <c r="H547" t="s">
        <v>3931</v>
      </c>
      <c r="I547" t="s">
        <v>3932</v>
      </c>
      <c r="T547">
        <v>872</v>
      </c>
      <c r="U547">
        <v>517</v>
      </c>
      <c r="AL547">
        <v>250</v>
      </c>
      <c r="AM547">
        <v>24880</v>
      </c>
      <c r="AP547">
        <v>456</v>
      </c>
      <c r="AQ547">
        <v>503</v>
      </c>
      <c r="BH547">
        <v>-11648</v>
      </c>
      <c r="BI547">
        <v>6207</v>
      </c>
      <c r="BL547">
        <v>12657</v>
      </c>
      <c r="BM547">
        <v>13339</v>
      </c>
      <c r="BV547">
        <v>0</v>
      </c>
      <c r="BX547">
        <v>569</v>
      </c>
      <c r="BY547">
        <v>6354</v>
      </c>
      <c r="CD547">
        <v>1578</v>
      </c>
      <c r="CE547">
        <v>25900</v>
      </c>
      <c r="CL547">
        <v>945</v>
      </c>
      <c r="CM547">
        <v>365</v>
      </c>
      <c r="CN547">
        <v>6891</v>
      </c>
      <c r="CO547">
        <v>3460</v>
      </c>
      <c r="CP547">
        <v>13868</v>
      </c>
      <c r="CQ547">
        <v>13374</v>
      </c>
      <c r="CT547">
        <v>1098</v>
      </c>
      <c r="CU547">
        <v>3293</v>
      </c>
      <c r="CV547">
        <v>-17855</v>
      </c>
      <c r="CW547">
        <v>-757</v>
      </c>
      <c r="DD547">
        <v>95014</v>
      </c>
      <c r="DE547">
        <v>85086</v>
      </c>
      <c r="DF547">
        <v>103849</v>
      </c>
      <c r="DG547">
        <v>72271</v>
      </c>
    </row>
    <row r="548" spans="1:354">
      <c r="A548" t="s">
        <v>16098</v>
      </c>
      <c r="B548" t="s">
        <v>21037</v>
      </c>
      <c r="C548" t="s">
        <v>3995</v>
      </c>
      <c r="D548" t="s">
        <v>1452</v>
      </c>
      <c r="E548">
        <v>18842358</v>
      </c>
      <c r="F548" t="s">
        <v>16099</v>
      </c>
      <c r="G548" t="s">
        <v>3936</v>
      </c>
      <c r="H548" t="s">
        <v>3931</v>
      </c>
      <c r="I548" t="s">
        <v>3932</v>
      </c>
      <c r="T548">
        <v>685</v>
      </c>
      <c r="U548">
        <v>10729</v>
      </c>
      <c r="X548">
        <v>5219</v>
      </c>
      <c r="Y548">
        <v>6291016</v>
      </c>
      <c r="Z548">
        <v>12580</v>
      </c>
      <c r="AA548">
        <v>11869</v>
      </c>
      <c r="AD548">
        <v>18484</v>
      </c>
      <c r="AE548">
        <v>6313615</v>
      </c>
      <c r="AF548">
        <v>545</v>
      </c>
      <c r="AG548">
        <v>952</v>
      </c>
      <c r="AL548">
        <v>10150</v>
      </c>
      <c r="AM548">
        <v>125557</v>
      </c>
      <c r="AN548">
        <v>7169</v>
      </c>
      <c r="AO548">
        <v>1448029</v>
      </c>
      <c r="AP548">
        <v>3152</v>
      </c>
      <c r="AQ548">
        <v>77558</v>
      </c>
      <c r="AR548">
        <v>0</v>
      </c>
      <c r="AS548">
        <v>2293</v>
      </c>
      <c r="AT548">
        <v>21015</v>
      </c>
      <c r="AU548">
        <v>1654390</v>
      </c>
      <c r="AV548">
        <v>10000</v>
      </c>
      <c r="AW548">
        <v>50000</v>
      </c>
      <c r="BF548">
        <v>22897</v>
      </c>
      <c r="BG548">
        <v>36251</v>
      </c>
      <c r="BH548">
        <v>32897</v>
      </c>
      <c r="BI548">
        <v>86251</v>
      </c>
      <c r="BL548">
        <v>0</v>
      </c>
      <c r="BM548">
        <v>6271793</v>
      </c>
      <c r="BN548">
        <v>8</v>
      </c>
      <c r="BO548">
        <v>2293</v>
      </c>
      <c r="BP548">
        <v>2280</v>
      </c>
      <c r="BQ548">
        <v>13430</v>
      </c>
      <c r="BR548">
        <v>1383</v>
      </c>
      <c r="BS548">
        <v>94010</v>
      </c>
      <c r="BT548">
        <v>388</v>
      </c>
      <c r="BU548">
        <v>6391456</v>
      </c>
      <c r="BV548">
        <v>0</v>
      </c>
      <c r="BW548">
        <v>1341295</v>
      </c>
      <c r="BX548">
        <v>2552</v>
      </c>
      <c r="BY548">
        <v>41562</v>
      </c>
      <c r="CB548">
        <v>6214</v>
      </c>
      <c r="CC548">
        <v>1490297</v>
      </c>
      <c r="CD548">
        <v>39499</v>
      </c>
      <c r="CE548">
        <v>7968004</v>
      </c>
      <c r="CF548">
        <v>3569</v>
      </c>
      <c r="CG548">
        <v>3954</v>
      </c>
      <c r="CH548">
        <v>137323</v>
      </c>
      <c r="CI548">
        <v>720066</v>
      </c>
      <c r="CJ548">
        <v>6023</v>
      </c>
      <c r="CK548">
        <v>3542</v>
      </c>
      <c r="CL548">
        <v>180810</v>
      </c>
      <c r="CM548">
        <v>647312</v>
      </c>
      <c r="CN548">
        <v>42242</v>
      </c>
      <c r="CO548">
        <v>7238</v>
      </c>
      <c r="CP548">
        <v>21128</v>
      </c>
      <c r="CQ548">
        <v>53605</v>
      </c>
      <c r="CR548">
        <v>-16350</v>
      </c>
      <c r="CS548">
        <v>29929</v>
      </c>
      <c r="CT548">
        <v>2996</v>
      </c>
      <c r="CU548">
        <v>-6081</v>
      </c>
      <c r="CV548">
        <v>-13354</v>
      </c>
      <c r="CW548">
        <v>23848</v>
      </c>
      <c r="CX548">
        <v>0</v>
      </c>
      <c r="CY548">
        <v>7288</v>
      </c>
      <c r="CZ548">
        <v>2996</v>
      </c>
      <c r="DA548">
        <v>1207</v>
      </c>
      <c r="DB548">
        <v>-13354</v>
      </c>
      <c r="DC548">
        <v>23848</v>
      </c>
      <c r="DD548">
        <v>8052666</v>
      </c>
      <c r="DE548">
        <v>4012980</v>
      </c>
      <c r="DF548">
        <v>7911759</v>
      </c>
      <c r="DG548">
        <v>3288960</v>
      </c>
      <c r="DH548">
        <v>140907</v>
      </c>
      <c r="DI548">
        <v>724020</v>
      </c>
      <c r="DJ548">
        <v>50000</v>
      </c>
      <c r="DK548">
        <v>12795</v>
      </c>
      <c r="DL548">
        <v>62795</v>
      </c>
      <c r="DM548">
        <v>0</v>
      </c>
      <c r="DN548">
        <v>23848</v>
      </c>
      <c r="DO548">
        <v>23848</v>
      </c>
      <c r="DP548">
        <v>23848</v>
      </c>
      <c r="DQ548">
        <v>23848</v>
      </c>
      <c r="DR548">
        <v>50000</v>
      </c>
      <c r="DS548">
        <v>36251</v>
      </c>
      <c r="DT548">
        <v>86251</v>
      </c>
      <c r="DX548">
        <v>10000</v>
      </c>
      <c r="DY548">
        <v>22897</v>
      </c>
      <c r="DZ548">
        <v>32897</v>
      </c>
      <c r="EA548">
        <v>23848</v>
      </c>
      <c r="EB548">
        <v>0</v>
      </c>
      <c r="EC548">
        <v>86643</v>
      </c>
      <c r="ED548">
        <v>-392</v>
      </c>
      <c r="EE548">
        <v>0</v>
      </c>
      <c r="EF548">
        <v>-392</v>
      </c>
      <c r="EG548">
        <v>23456</v>
      </c>
      <c r="EH548">
        <v>0</v>
      </c>
      <c r="EI548">
        <v>86251</v>
      </c>
      <c r="EJ548">
        <v>23848</v>
      </c>
      <c r="EK548">
        <v>0</v>
      </c>
      <c r="EL548">
        <v>36643</v>
      </c>
      <c r="EM548">
        <v>-392</v>
      </c>
      <c r="EN548">
        <v>0</v>
      </c>
      <c r="EO548">
        <v>-392</v>
      </c>
      <c r="EP548">
        <v>23456</v>
      </c>
      <c r="EQ548">
        <v>0</v>
      </c>
      <c r="ER548">
        <v>36251</v>
      </c>
      <c r="EY548">
        <v>32897</v>
      </c>
      <c r="EZ548">
        <v>86251</v>
      </c>
      <c r="FA548">
        <v>0</v>
      </c>
      <c r="FB548">
        <v>5702334</v>
      </c>
      <c r="FC548">
        <v>8992901</v>
      </c>
      <c r="FD548">
        <v>3979628</v>
      </c>
      <c r="FG548">
        <v>125818</v>
      </c>
      <c r="FH548">
        <v>75636</v>
      </c>
      <c r="FI548">
        <v>7645393</v>
      </c>
      <c r="FJ548">
        <v>2858973</v>
      </c>
      <c r="FK548">
        <v>29777</v>
      </c>
      <c r="FL548">
        <v>5797664</v>
      </c>
      <c r="FM548">
        <v>65387</v>
      </c>
      <c r="FN548">
        <v>94476</v>
      </c>
      <c r="FO548">
        <v>252981</v>
      </c>
      <c r="FP548">
        <v>603441</v>
      </c>
      <c r="FQ548">
        <v>1626</v>
      </c>
      <c r="FR548">
        <v>6397</v>
      </c>
      <c r="FS548">
        <v>1208573</v>
      </c>
      <c r="FT548">
        <v>322495</v>
      </c>
      <c r="FU548">
        <v>7560375</v>
      </c>
      <c r="FV548">
        <v>-2769209</v>
      </c>
      <c r="GA548">
        <v>10612</v>
      </c>
      <c r="GC548">
        <v>7613088</v>
      </c>
      <c r="GD548">
        <v>2858973</v>
      </c>
      <c r="GE548">
        <v>-7645393</v>
      </c>
      <c r="GF548">
        <v>2843361</v>
      </c>
      <c r="GG548">
        <v>-74406</v>
      </c>
      <c r="GH548">
        <v>74152</v>
      </c>
      <c r="GI548">
        <v>77558</v>
      </c>
      <c r="GJ548">
        <v>3406</v>
      </c>
      <c r="GK548">
        <v>3152</v>
      </c>
      <c r="GL548">
        <v>77558</v>
      </c>
      <c r="GM548">
        <v>0</v>
      </c>
      <c r="GN548">
        <v>0</v>
      </c>
      <c r="GT548">
        <v>0</v>
      </c>
      <c r="GU548">
        <v>392</v>
      </c>
      <c r="GV548">
        <v>392</v>
      </c>
      <c r="GZ548">
        <v>40000</v>
      </c>
      <c r="HA548">
        <v>13354</v>
      </c>
      <c r="HB548">
        <v>53354</v>
      </c>
      <c r="HH548">
        <v>25627</v>
      </c>
      <c r="HI548">
        <v>15015</v>
      </c>
      <c r="HK548">
        <v>0</v>
      </c>
      <c r="HL548">
        <v>5702334</v>
      </c>
      <c r="HM548">
        <v>32305</v>
      </c>
      <c r="IH548">
        <v>15</v>
      </c>
      <c r="IP548">
        <v>13354</v>
      </c>
      <c r="IQ548">
        <v>13354</v>
      </c>
      <c r="KL548">
        <v>40000</v>
      </c>
      <c r="KM548">
        <v>40000</v>
      </c>
    </row>
    <row r="549" spans="1:354">
      <c r="A549" t="s">
        <v>16100</v>
      </c>
      <c r="B549" t="s">
        <v>21038</v>
      </c>
      <c r="C549" t="s">
        <v>8885</v>
      </c>
      <c r="D549" t="s">
        <v>1614</v>
      </c>
      <c r="E549">
        <v>17720476</v>
      </c>
      <c r="F549" t="s">
        <v>16101</v>
      </c>
      <c r="G549" t="s">
        <v>3936</v>
      </c>
      <c r="H549" t="s">
        <v>3931</v>
      </c>
      <c r="I549" t="s">
        <v>3932</v>
      </c>
      <c r="AL549">
        <v>16636</v>
      </c>
      <c r="AM549">
        <v>16323</v>
      </c>
      <c r="AP549">
        <v>76</v>
      </c>
      <c r="AQ549">
        <v>562</v>
      </c>
      <c r="BH549">
        <v>10434</v>
      </c>
      <c r="BI549">
        <v>10916</v>
      </c>
      <c r="BL549">
        <v>2614</v>
      </c>
      <c r="BM549">
        <v>2684</v>
      </c>
      <c r="BX549">
        <v>3664</v>
      </c>
      <c r="BY549">
        <v>3286</v>
      </c>
      <c r="CD549">
        <v>16712</v>
      </c>
      <c r="CE549">
        <v>16885</v>
      </c>
      <c r="CN549">
        <v>3217</v>
      </c>
      <c r="CO549">
        <v>2913</v>
      </c>
      <c r="CP549">
        <v>315</v>
      </c>
      <c r="CQ549">
        <v>50</v>
      </c>
      <c r="CT549">
        <v>90</v>
      </c>
      <c r="CU549">
        <v>114</v>
      </c>
      <c r="CV549">
        <v>182</v>
      </c>
      <c r="CW549">
        <v>1071</v>
      </c>
      <c r="DD549">
        <v>3</v>
      </c>
      <c r="DE549">
        <v>42</v>
      </c>
      <c r="DF549">
        <v>2633</v>
      </c>
      <c r="DG549">
        <v>1720</v>
      </c>
    </row>
    <row r="550" spans="1:354">
      <c r="A550" t="s">
        <v>16102</v>
      </c>
      <c r="B550" t="s">
        <v>21039</v>
      </c>
      <c r="C550" t="s">
        <v>8089</v>
      </c>
      <c r="D550" t="s">
        <v>16103</v>
      </c>
      <c r="E550">
        <v>17468951</v>
      </c>
      <c r="F550" t="s">
        <v>16104</v>
      </c>
      <c r="G550" t="s">
        <v>3936</v>
      </c>
      <c r="H550" t="s">
        <v>3931</v>
      </c>
      <c r="I550" t="s">
        <v>3932</v>
      </c>
      <c r="AL550">
        <v>8160</v>
      </c>
      <c r="AM550">
        <v>8778</v>
      </c>
      <c r="AP550">
        <v>141</v>
      </c>
      <c r="AQ550">
        <v>91</v>
      </c>
      <c r="BH550">
        <v>853</v>
      </c>
      <c r="BI550">
        <v>965</v>
      </c>
      <c r="BR550">
        <v>7421</v>
      </c>
      <c r="BS550">
        <v>7891</v>
      </c>
      <c r="BX550">
        <v>27</v>
      </c>
      <c r="BY550">
        <v>13</v>
      </c>
      <c r="CD550">
        <v>8301</v>
      </c>
      <c r="CE550">
        <v>8869</v>
      </c>
      <c r="CL550">
        <v>4</v>
      </c>
      <c r="CN550">
        <v>575</v>
      </c>
      <c r="CO550">
        <v>286</v>
      </c>
      <c r="CP550">
        <v>34</v>
      </c>
      <c r="CQ550">
        <v>312</v>
      </c>
      <c r="CT550">
        <v>17</v>
      </c>
      <c r="CU550">
        <v>7</v>
      </c>
      <c r="CV550">
        <v>-110</v>
      </c>
      <c r="CW550">
        <v>-1564</v>
      </c>
      <c r="DF550">
        <v>630</v>
      </c>
      <c r="DG550">
        <v>1531</v>
      </c>
    </row>
    <row r="551" spans="1:354">
      <c r="A551" t="s">
        <v>16105</v>
      </c>
      <c r="B551" t="s">
        <v>21040</v>
      </c>
      <c r="C551" t="s">
        <v>9068</v>
      </c>
      <c r="D551" t="s">
        <v>16106</v>
      </c>
      <c r="E551">
        <v>19228939</v>
      </c>
      <c r="F551" t="s">
        <v>16107</v>
      </c>
      <c r="G551" t="s">
        <v>3936</v>
      </c>
      <c r="H551" t="s">
        <v>3931</v>
      </c>
      <c r="I551" t="s">
        <v>3932</v>
      </c>
      <c r="T551">
        <v>174</v>
      </c>
      <c r="U551">
        <v>4167</v>
      </c>
      <c r="AL551">
        <v>35715</v>
      </c>
      <c r="AM551">
        <v>26969</v>
      </c>
      <c r="AP551">
        <v>19</v>
      </c>
      <c r="AQ551">
        <v>1323</v>
      </c>
      <c r="BH551">
        <v>10774</v>
      </c>
      <c r="BI551">
        <v>12133</v>
      </c>
      <c r="BL551">
        <v>226</v>
      </c>
      <c r="BM551">
        <v>0</v>
      </c>
      <c r="BV551">
        <v>0</v>
      </c>
      <c r="BW551">
        <v>0</v>
      </c>
      <c r="BX551">
        <v>24908</v>
      </c>
      <c r="BY551">
        <v>20326</v>
      </c>
      <c r="CD551">
        <v>35908</v>
      </c>
      <c r="CE551">
        <v>32459</v>
      </c>
      <c r="CN551">
        <v>4500</v>
      </c>
      <c r="CO551">
        <v>16822</v>
      </c>
      <c r="CP551">
        <v>2020</v>
      </c>
      <c r="CQ551">
        <v>17867</v>
      </c>
      <c r="CT551">
        <v>63</v>
      </c>
      <c r="CU551">
        <v>212</v>
      </c>
      <c r="CV551">
        <v>252</v>
      </c>
      <c r="CW551">
        <v>846</v>
      </c>
      <c r="DD551">
        <v>2023</v>
      </c>
      <c r="DE551">
        <v>7349</v>
      </c>
      <c r="DF551">
        <v>4188</v>
      </c>
      <c r="DG551">
        <v>5246</v>
      </c>
    </row>
    <row r="552" spans="1:354">
      <c r="A552" t="s">
        <v>16108</v>
      </c>
      <c r="B552" t="s">
        <v>21041</v>
      </c>
      <c r="C552" t="s">
        <v>4124</v>
      </c>
      <c r="D552" t="s">
        <v>16109</v>
      </c>
      <c r="E552">
        <v>17656302</v>
      </c>
      <c r="F552" t="s">
        <v>16110</v>
      </c>
      <c r="G552" t="s">
        <v>3936</v>
      </c>
      <c r="H552" t="s">
        <v>3931</v>
      </c>
      <c r="I552" t="s">
        <v>3932</v>
      </c>
      <c r="T552">
        <v>462</v>
      </c>
      <c r="U552">
        <v>638</v>
      </c>
      <c r="AB552">
        <v>3537</v>
      </c>
      <c r="AC552">
        <v>3335</v>
      </c>
      <c r="AD552">
        <v>3999</v>
      </c>
      <c r="AE552">
        <v>3973</v>
      </c>
      <c r="AF552">
        <v>29</v>
      </c>
      <c r="AG552">
        <v>125</v>
      </c>
      <c r="AL552">
        <v>1341</v>
      </c>
      <c r="AM552">
        <v>1066</v>
      </c>
      <c r="AN552">
        <v>237909</v>
      </c>
      <c r="AO552">
        <v>149637</v>
      </c>
      <c r="AP552">
        <v>7178</v>
      </c>
      <c r="AQ552">
        <v>10657</v>
      </c>
      <c r="AR552">
        <v>9</v>
      </c>
      <c r="AS552">
        <v>8</v>
      </c>
      <c r="AT552">
        <v>246466</v>
      </c>
      <c r="AU552">
        <v>161493</v>
      </c>
      <c r="AV552">
        <v>10000</v>
      </c>
      <c r="AW552">
        <v>10000</v>
      </c>
      <c r="BB552">
        <v>205</v>
      </c>
      <c r="BC552">
        <v>205</v>
      </c>
      <c r="BF552">
        <v>197746</v>
      </c>
      <c r="BG552">
        <v>98469</v>
      </c>
      <c r="BH552">
        <v>207951</v>
      </c>
      <c r="BI552">
        <v>108674</v>
      </c>
      <c r="BX552">
        <v>42514</v>
      </c>
      <c r="BY552">
        <v>56792</v>
      </c>
      <c r="CB552">
        <v>42514</v>
      </c>
      <c r="CC552">
        <v>56792</v>
      </c>
      <c r="CD552">
        <v>250465</v>
      </c>
      <c r="CE552">
        <v>165466</v>
      </c>
      <c r="CF552">
        <v>29422</v>
      </c>
      <c r="CG552">
        <v>35968</v>
      </c>
      <c r="CH552">
        <v>109752</v>
      </c>
      <c r="CI552">
        <v>96399</v>
      </c>
      <c r="CJ552">
        <v>198</v>
      </c>
      <c r="CN552">
        <v>6570</v>
      </c>
      <c r="CO552">
        <v>8381</v>
      </c>
      <c r="CP552">
        <v>7083</v>
      </c>
      <c r="CQ552">
        <v>4180</v>
      </c>
      <c r="CR552">
        <v>109437</v>
      </c>
      <c r="CS552">
        <v>100600</v>
      </c>
      <c r="CV552">
        <v>103277</v>
      </c>
      <c r="CW552">
        <v>96551</v>
      </c>
      <c r="DB552">
        <v>103277</v>
      </c>
      <c r="DC552">
        <v>96551</v>
      </c>
      <c r="DD552">
        <v>218866</v>
      </c>
      <c r="DE552">
        <v>201201</v>
      </c>
      <c r="DF552">
        <v>79692</v>
      </c>
      <c r="DG552">
        <v>68834</v>
      </c>
      <c r="DH552">
        <v>139174</v>
      </c>
      <c r="DI552">
        <v>132367</v>
      </c>
      <c r="DJ552">
        <v>10000</v>
      </c>
      <c r="DK552">
        <v>1918</v>
      </c>
      <c r="DL552">
        <v>12123</v>
      </c>
      <c r="DM552">
        <v>0</v>
      </c>
      <c r="DN552">
        <v>96551</v>
      </c>
      <c r="DO552">
        <v>96551</v>
      </c>
      <c r="DP552">
        <v>103277</v>
      </c>
      <c r="DQ552">
        <v>103277</v>
      </c>
      <c r="DR552">
        <v>10000</v>
      </c>
      <c r="DS552">
        <v>98469</v>
      </c>
      <c r="DT552">
        <v>108674</v>
      </c>
      <c r="DU552">
        <v>0</v>
      </c>
      <c r="DV552">
        <v>103277</v>
      </c>
      <c r="DW552">
        <v>103277</v>
      </c>
      <c r="DX552">
        <v>10000</v>
      </c>
      <c r="DY552">
        <v>197746</v>
      </c>
      <c r="DZ552">
        <v>207951</v>
      </c>
      <c r="EA552">
        <v>0</v>
      </c>
      <c r="EB552">
        <v>0</v>
      </c>
      <c r="EC552">
        <v>0</v>
      </c>
      <c r="EG552">
        <v>0</v>
      </c>
      <c r="EH552">
        <v>0</v>
      </c>
      <c r="EI552">
        <v>0</v>
      </c>
      <c r="EJ552">
        <v>0</v>
      </c>
      <c r="EK552">
        <v>0</v>
      </c>
      <c r="EL552">
        <v>0</v>
      </c>
      <c r="EP552">
        <v>0</v>
      </c>
      <c r="EQ552">
        <v>0</v>
      </c>
      <c r="ER552">
        <v>0</v>
      </c>
      <c r="EY552">
        <v>207951</v>
      </c>
      <c r="EZ552">
        <v>108674</v>
      </c>
      <c r="FA552">
        <v>227163</v>
      </c>
      <c r="FB552">
        <v>201964</v>
      </c>
      <c r="FE552">
        <v>16636</v>
      </c>
      <c r="FG552">
        <v>8464</v>
      </c>
      <c r="FH552">
        <v>8697</v>
      </c>
      <c r="FI552">
        <v>4000</v>
      </c>
      <c r="FJ552">
        <v>3867</v>
      </c>
      <c r="FK552">
        <v>17708</v>
      </c>
      <c r="FL552">
        <v>18804</v>
      </c>
      <c r="FM552">
        <v>12506</v>
      </c>
      <c r="FN552">
        <v>17520</v>
      </c>
      <c r="FS552">
        <v>6823</v>
      </c>
      <c r="FT552">
        <v>3450</v>
      </c>
      <c r="FU552">
        <v>1597</v>
      </c>
      <c r="FV552">
        <v>8912</v>
      </c>
      <c r="FY552">
        <v>1076</v>
      </c>
      <c r="FZ552">
        <v>3867</v>
      </c>
      <c r="GA552">
        <v>-1076</v>
      </c>
      <c r="GB552">
        <v>-3867</v>
      </c>
      <c r="GE552">
        <v>-4000</v>
      </c>
      <c r="GG552">
        <v>-3479</v>
      </c>
      <c r="GH552">
        <v>5045</v>
      </c>
      <c r="GI552">
        <v>10657</v>
      </c>
      <c r="GJ552">
        <v>5612</v>
      </c>
      <c r="GK552">
        <v>7178</v>
      </c>
      <c r="GL552">
        <v>10657</v>
      </c>
      <c r="GO552">
        <v>-6160</v>
      </c>
      <c r="GP552">
        <v>-4049</v>
      </c>
      <c r="GZ552">
        <v>0</v>
      </c>
      <c r="HA552">
        <v>4000</v>
      </c>
      <c r="HB552">
        <v>4000</v>
      </c>
      <c r="HC552">
        <v>4000</v>
      </c>
      <c r="HD552">
        <v>4000</v>
      </c>
      <c r="HM552">
        <v>4000</v>
      </c>
      <c r="HS552">
        <v>205</v>
      </c>
      <c r="HT552">
        <v>205</v>
      </c>
      <c r="HU552">
        <v>205</v>
      </c>
    </row>
    <row r="553" spans="1:354">
      <c r="A553" t="s">
        <v>16111</v>
      </c>
      <c r="B553" t="s">
        <v>21042</v>
      </c>
      <c r="C553" t="s">
        <v>3947</v>
      </c>
      <c r="D553" t="s">
        <v>16112</v>
      </c>
      <c r="E553">
        <v>18274724</v>
      </c>
      <c r="F553" t="s">
        <v>16113</v>
      </c>
      <c r="G553" t="s">
        <v>3936</v>
      </c>
      <c r="H553" t="s">
        <v>3931</v>
      </c>
      <c r="I553" t="s">
        <v>3932</v>
      </c>
      <c r="T553">
        <v>5</v>
      </c>
      <c r="U553">
        <v>24</v>
      </c>
      <c r="Z553">
        <v>1166</v>
      </c>
      <c r="AA553">
        <v>23</v>
      </c>
      <c r="AB553">
        <v>41</v>
      </c>
      <c r="AC553">
        <v>65</v>
      </c>
      <c r="AD553">
        <v>1212</v>
      </c>
      <c r="AE553">
        <v>112</v>
      </c>
      <c r="AF553">
        <v>0</v>
      </c>
      <c r="AJ553">
        <v>4</v>
      </c>
      <c r="AL553">
        <v>54</v>
      </c>
      <c r="AM553">
        <v>29728</v>
      </c>
      <c r="AN553">
        <v>0</v>
      </c>
      <c r="AO553">
        <v>5369</v>
      </c>
      <c r="AP553">
        <v>12649</v>
      </c>
      <c r="AQ553">
        <v>6543</v>
      </c>
      <c r="AR553">
        <v>5</v>
      </c>
      <c r="AS553">
        <v>43</v>
      </c>
      <c r="AT553">
        <v>12712</v>
      </c>
      <c r="AU553">
        <v>41683</v>
      </c>
      <c r="AV553">
        <v>10</v>
      </c>
      <c r="AW553">
        <v>10</v>
      </c>
      <c r="BB553">
        <v>9000</v>
      </c>
      <c r="BC553">
        <v>9000</v>
      </c>
      <c r="BF553">
        <v>4486</v>
      </c>
      <c r="BG553">
        <v>10072</v>
      </c>
      <c r="BH553">
        <v>13496</v>
      </c>
      <c r="BI553">
        <v>19082</v>
      </c>
      <c r="BN553">
        <v>1</v>
      </c>
      <c r="BO553">
        <v>5</v>
      </c>
      <c r="BP553">
        <v>0</v>
      </c>
      <c r="BQ553">
        <v>114</v>
      </c>
      <c r="BR553">
        <v>0</v>
      </c>
      <c r="BS553">
        <v>3477</v>
      </c>
      <c r="BT553">
        <v>1</v>
      </c>
      <c r="BU553">
        <v>5</v>
      </c>
      <c r="BV553">
        <v>0</v>
      </c>
      <c r="BW553">
        <v>15313</v>
      </c>
      <c r="BX553">
        <v>427</v>
      </c>
      <c r="BY553">
        <v>3804</v>
      </c>
      <c r="CB553">
        <v>427</v>
      </c>
      <c r="CC553">
        <v>22708</v>
      </c>
      <c r="CD553">
        <v>13924</v>
      </c>
      <c r="CE553">
        <v>41795</v>
      </c>
      <c r="CF553">
        <v>1402</v>
      </c>
      <c r="CG553">
        <v>5363</v>
      </c>
      <c r="CH553">
        <v>-6490</v>
      </c>
      <c r="CI553">
        <v>13810</v>
      </c>
      <c r="CJ553">
        <v>948</v>
      </c>
      <c r="CK553">
        <v>182</v>
      </c>
      <c r="CL553">
        <v>211</v>
      </c>
      <c r="CM553">
        <v>1519</v>
      </c>
      <c r="CN553">
        <v>36</v>
      </c>
      <c r="CO553">
        <v>1761</v>
      </c>
      <c r="CP553">
        <v>415</v>
      </c>
      <c r="CQ553">
        <v>12849</v>
      </c>
      <c r="CR553">
        <v>-6132</v>
      </c>
      <c r="CS553">
        <v>1385</v>
      </c>
      <c r="CT553">
        <v>1147</v>
      </c>
      <c r="CU553">
        <v>-785</v>
      </c>
      <c r="CV553">
        <v>-4985</v>
      </c>
      <c r="CW553">
        <v>600</v>
      </c>
      <c r="CX553">
        <v>0</v>
      </c>
      <c r="CY553">
        <v>772</v>
      </c>
      <c r="CZ553">
        <v>1147</v>
      </c>
      <c r="DA553">
        <v>-13</v>
      </c>
      <c r="DB553">
        <v>-4985</v>
      </c>
      <c r="DC553">
        <v>600</v>
      </c>
      <c r="DD553">
        <v>27059</v>
      </c>
      <c r="DE553">
        <v>53723</v>
      </c>
      <c r="DF553">
        <v>17322</v>
      </c>
      <c r="DG553">
        <v>32253</v>
      </c>
      <c r="DH553">
        <v>9737</v>
      </c>
      <c r="DI553">
        <v>21470</v>
      </c>
      <c r="DJ553">
        <v>10</v>
      </c>
      <c r="DK553">
        <v>12949</v>
      </c>
      <c r="DL553">
        <v>21959</v>
      </c>
      <c r="DM553">
        <v>0</v>
      </c>
      <c r="DN553">
        <v>600</v>
      </c>
      <c r="DO553">
        <v>600</v>
      </c>
      <c r="DP553">
        <v>600</v>
      </c>
      <c r="DQ553">
        <v>600</v>
      </c>
      <c r="DR553">
        <v>10</v>
      </c>
      <c r="DS553">
        <v>10072</v>
      </c>
      <c r="DT553">
        <v>19082</v>
      </c>
      <c r="DX553">
        <v>10</v>
      </c>
      <c r="DY553">
        <v>4486</v>
      </c>
      <c r="DZ553">
        <v>13496</v>
      </c>
      <c r="EY553">
        <v>13496</v>
      </c>
      <c r="EZ553">
        <v>19082</v>
      </c>
      <c r="FA553">
        <v>54651</v>
      </c>
      <c r="FB553">
        <v>47740</v>
      </c>
      <c r="FC553">
        <v>33721</v>
      </c>
      <c r="FD553">
        <v>33416</v>
      </c>
      <c r="FE553">
        <v>7025</v>
      </c>
      <c r="FG553">
        <v>13905</v>
      </c>
      <c r="FH553">
        <v>14324</v>
      </c>
      <c r="FI553">
        <v>19602</v>
      </c>
      <c r="FJ553">
        <v>15172</v>
      </c>
      <c r="FK553">
        <v>17757</v>
      </c>
      <c r="FL553">
        <v>21777</v>
      </c>
      <c r="FM553">
        <v>949</v>
      </c>
      <c r="FN553">
        <v>3702</v>
      </c>
      <c r="FQ553">
        <v>260</v>
      </c>
      <c r="FR553">
        <v>1174</v>
      </c>
      <c r="FS553">
        <v>9977</v>
      </c>
      <c r="FT553">
        <v>1901</v>
      </c>
      <c r="FU553">
        <v>25708</v>
      </c>
      <c r="FV553">
        <v>19186</v>
      </c>
      <c r="GC553">
        <v>15524</v>
      </c>
      <c r="GD553">
        <v>15172</v>
      </c>
      <c r="GE553">
        <v>-19602</v>
      </c>
      <c r="GF553">
        <v>-15172</v>
      </c>
      <c r="GG553">
        <v>6106</v>
      </c>
      <c r="GH553">
        <v>4014</v>
      </c>
      <c r="GI553">
        <v>6543</v>
      </c>
      <c r="GJ553">
        <v>2529</v>
      </c>
      <c r="GK553">
        <v>12649</v>
      </c>
      <c r="GL553">
        <v>6543</v>
      </c>
      <c r="GM553">
        <v>0</v>
      </c>
      <c r="GN553">
        <v>0</v>
      </c>
      <c r="GT553">
        <v>0</v>
      </c>
      <c r="GU553">
        <v>3477</v>
      </c>
      <c r="GV553">
        <v>3477</v>
      </c>
      <c r="GW553">
        <v>3477</v>
      </c>
      <c r="GX553">
        <v>3477</v>
      </c>
      <c r="GZ553">
        <v>0</v>
      </c>
      <c r="HA553">
        <v>5586</v>
      </c>
      <c r="HB553">
        <v>5586</v>
      </c>
      <c r="HC553">
        <v>601</v>
      </c>
      <c r="HD553">
        <v>601</v>
      </c>
      <c r="HM553">
        <v>4078</v>
      </c>
      <c r="HS553">
        <v>9000</v>
      </c>
      <c r="HT553">
        <v>9000</v>
      </c>
      <c r="HU553">
        <v>9000</v>
      </c>
      <c r="IH553">
        <v>14825</v>
      </c>
      <c r="II553">
        <v>2297</v>
      </c>
      <c r="IP553">
        <v>4985</v>
      </c>
      <c r="IQ553">
        <v>4985</v>
      </c>
    </row>
    <row r="554" spans="1:354">
      <c r="A554" t="s">
        <v>16114</v>
      </c>
      <c r="B554" t="s">
        <v>21043</v>
      </c>
      <c r="C554" t="s">
        <v>8068</v>
      </c>
      <c r="D554" t="s">
        <v>16115</v>
      </c>
      <c r="E554">
        <v>17563667</v>
      </c>
      <c r="F554" t="s">
        <v>16116</v>
      </c>
      <c r="G554" t="s">
        <v>3936</v>
      </c>
      <c r="H554" t="s">
        <v>3931</v>
      </c>
      <c r="I554" t="s">
        <v>3932</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15</v>
      </c>
      <c r="AG554">
        <v>49</v>
      </c>
      <c r="AJ554">
        <v>0</v>
      </c>
      <c r="AK554">
        <v>0</v>
      </c>
      <c r="AL554">
        <v>144</v>
      </c>
      <c r="AM554">
        <v>72</v>
      </c>
      <c r="AN554">
        <v>0</v>
      </c>
      <c r="AO554">
        <v>19212</v>
      </c>
      <c r="AP554">
        <v>602</v>
      </c>
      <c r="AQ554">
        <v>123</v>
      </c>
      <c r="AR554">
        <v>0</v>
      </c>
      <c r="AS554">
        <v>0</v>
      </c>
      <c r="AT554">
        <v>761</v>
      </c>
      <c r="AU554">
        <v>19456</v>
      </c>
      <c r="AV554">
        <v>10</v>
      </c>
      <c r="AW554">
        <v>10</v>
      </c>
      <c r="AX554">
        <v>0</v>
      </c>
      <c r="AY554">
        <v>0</v>
      </c>
      <c r="AZ554">
        <v>0</v>
      </c>
      <c r="BA554">
        <v>0</v>
      </c>
      <c r="BB554">
        <v>0</v>
      </c>
      <c r="BC554">
        <v>12042</v>
      </c>
      <c r="BD554">
        <v>0</v>
      </c>
      <c r="BE554">
        <v>0</v>
      </c>
      <c r="BF554">
        <v>-5504</v>
      </c>
      <c r="BG554">
        <v>-1484</v>
      </c>
      <c r="BH554">
        <v>-5494</v>
      </c>
      <c r="BI554">
        <v>10568</v>
      </c>
      <c r="BL554">
        <v>0</v>
      </c>
      <c r="BM554">
        <v>0</v>
      </c>
      <c r="BN554">
        <v>0</v>
      </c>
      <c r="BO554">
        <v>0</v>
      </c>
      <c r="BP554">
        <v>0</v>
      </c>
      <c r="BQ554">
        <v>0</v>
      </c>
      <c r="BR554">
        <v>0</v>
      </c>
      <c r="BS554">
        <v>0</v>
      </c>
      <c r="BT554">
        <v>0</v>
      </c>
      <c r="BU554">
        <v>0</v>
      </c>
      <c r="BV554">
        <v>5691</v>
      </c>
      <c r="BW554">
        <v>8841</v>
      </c>
      <c r="BX554">
        <v>564</v>
      </c>
      <c r="BY554">
        <v>47</v>
      </c>
      <c r="BZ554">
        <v>0</v>
      </c>
      <c r="CA554">
        <v>0</v>
      </c>
      <c r="CB554">
        <v>6255</v>
      </c>
      <c r="CC554">
        <v>8888</v>
      </c>
      <c r="CD554">
        <v>761</v>
      </c>
      <c r="CE554">
        <v>19456</v>
      </c>
      <c r="CF554">
        <v>543</v>
      </c>
      <c r="CG554">
        <v>191</v>
      </c>
      <c r="CH554">
        <v>637</v>
      </c>
      <c r="CI554">
        <v>626</v>
      </c>
      <c r="CJ554">
        <v>0</v>
      </c>
      <c r="CK554">
        <v>0</v>
      </c>
      <c r="CL554">
        <v>900</v>
      </c>
      <c r="CM554">
        <v>1351</v>
      </c>
      <c r="CN554">
        <v>3600</v>
      </c>
      <c r="CO554">
        <v>0</v>
      </c>
      <c r="CP554">
        <v>7091</v>
      </c>
      <c r="CQ554">
        <v>17</v>
      </c>
      <c r="CR554">
        <v>-3754</v>
      </c>
      <c r="CS554">
        <v>-742</v>
      </c>
      <c r="CT554">
        <v>0</v>
      </c>
      <c r="CU554">
        <v>0</v>
      </c>
      <c r="CV554">
        <v>-4020</v>
      </c>
      <c r="CW554">
        <v>-826</v>
      </c>
      <c r="CX554">
        <v>0</v>
      </c>
      <c r="CY554">
        <v>0</v>
      </c>
      <c r="CZ554">
        <v>0</v>
      </c>
      <c r="DA554">
        <v>0</v>
      </c>
      <c r="DB554">
        <v>-4020</v>
      </c>
      <c r="DC554">
        <v>-826</v>
      </c>
      <c r="DD554">
        <v>1464</v>
      </c>
      <c r="DE554">
        <v>2599</v>
      </c>
      <c r="DF554">
        <v>284</v>
      </c>
      <c r="DG554">
        <v>1782</v>
      </c>
      <c r="DH554">
        <v>1180</v>
      </c>
      <c r="DI554">
        <v>817</v>
      </c>
      <c r="GO554">
        <v>-266</v>
      </c>
      <c r="GP554">
        <v>-84</v>
      </c>
      <c r="IH554">
        <v>0</v>
      </c>
      <c r="II554">
        <v>0</v>
      </c>
      <c r="IR554">
        <v>0</v>
      </c>
      <c r="IS554">
        <v>0</v>
      </c>
    </row>
    <row r="555" spans="1:354">
      <c r="A555" t="s">
        <v>16117</v>
      </c>
      <c r="B555" t="s">
        <v>21044</v>
      </c>
      <c r="C555" t="s">
        <v>16118</v>
      </c>
      <c r="D555" t="s">
        <v>16119</v>
      </c>
      <c r="E555">
        <v>17897527</v>
      </c>
      <c r="F555" t="s">
        <v>16120</v>
      </c>
      <c r="G555" t="s">
        <v>3936</v>
      </c>
      <c r="H555" t="s">
        <v>3931</v>
      </c>
      <c r="I555" t="s">
        <v>3932</v>
      </c>
      <c r="T555">
        <v>0</v>
      </c>
      <c r="AL555">
        <v>20062</v>
      </c>
      <c r="AM555">
        <v>17017</v>
      </c>
      <c r="AP555">
        <v>3</v>
      </c>
      <c r="AQ555">
        <v>80</v>
      </c>
      <c r="BH555">
        <v>-1534</v>
      </c>
      <c r="BI555">
        <v>-467</v>
      </c>
      <c r="BL555">
        <v>18</v>
      </c>
      <c r="BR555">
        <v>18850</v>
      </c>
      <c r="BS555">
        <v>15995</v>
      </c>
      <c r="BV555">
        <v>1581</v>
      </c>
      <c r="BW555">
        <v>1562</v>
      </c>
      <c r="BX555">
        <v>1150</v>
      </c>
      <c r="BY555">
        <v>7</v>
      </c>
      <c r="CD555">
        <v>20065</v>
      </c>
      <c r="CE555">
        <v>17096</v>
      </c>
      <c r="CN555">
        <v>29</v>
      </c>
      <c r="CO555">
        <v>10116</v>
      </c>
      <c r="CP555">
        <v>924</v>
      </c>
      <c r="CQ555">
        <v>10203</v>
      </c>
      <c r="CT555">
        <v>3</v>
      </c>
      <c r="CU555">
        <v>7</v>
      </c>
      <c r="CV555">
        <v>-1065</v>
      </c>
      <c r="CW555">
        <v>-468</v>
      </c>
      <c r="DF555">
        <v>167</v>
      </c>
      <c r="DG555">
        <v>374</v>
      </c>
    </row>
    <row r="556" spans="1:354">
      <c r="A556" t="s">
        <v>16124</v>
      </c>
      <c r="B556" t="s">
        <v>21045</v>
      </c>
      <c r="C556" t="s">
        <v>16125</v>
      </c>
      <c r="D556" t="s">
        <v>2609</v>
      </c>
      <c r="E556">
        <v>17326434</v>
      </c>
      <c r="F556" t="s">
        <v>16126</v>
      </c>
      <c r="G556" t="s">
        <v>3936</v>
      </c>
      <c r="H556" t="s">
        <v>4030</v>
      </c>
      <c r="I556" t="s">
        <v>3932</v>
      </c>
      <c r="T556">
        <v>11800</v>
      </c>
      <c r="U556">
        <v>11800</v>
      </c>
      <c r="AF556">
        <v>10</v>
      </c>
      <c r="AG556">
        <v>10</v>
      </c>
      <c r="AP556">
        <v>0</v>
      </c>
      <c r="BH556">
        <v>10</v>
      </c>
      <c r="BI556">
        <v>10</v>
      </c>
      <c r="BL556">
        <v>11800</v>
      </c>
      <c r="BM556">
        <v>11800</v>
      </c>
      <c r="BX556">
        <v>0</v>
      </c>
      <c r="CD556">
        <v>11810</v>
      </c>
      <c r="CE556">
        <v>11810</v>
      </c>
    </row>
    <row r="557" spans="1:354">
      <c r="A557" t="s">
        <v>16127</v>
      </c>
      <c r="B557" t="s">
        <v>21046</v>
      </c>
      <c r="C557" t="s">
        <v>3947</v>
      </c>
      <c r="D557" t="s">
        <v>2640</v>
      </c>
      <c r="E557">
        <v>18500751</v>
      </c>
      <c r="F557" t="s">
        <v>16128</v>
      </c>
      <c r="G557" t="s">
        <v>3978</v>
      </c>
      <c r="H557" t="s">
        <v>4019</v>
      </c>
      <c r="I557" t="s">
        <v>3932</v>
      </c>
      <c r="L557">
        <v>1077</v>
      </c>
      <c r="T557">
        <v>24758</v>
      </c>
      <c r="U557">
        <v>35585</v>
      </c>
      <c r="X557">
        <v>4252</v>
      </c>
      <c r="AB557">
        <v>2471</v>
      </c>
      <c r="AC557">
        <v>3137</v>
      </c>
      <c r="AD557">
        <v>32558</v>
      </c>
      <c r="AE557">
        <v>38722</v>
      </c>
      <c r="AF557">
        <v>261</v>
      </c>
      <c r="AJ557">
        <v>0</v>
      </c>
      <c r="AK557">
        <v>157</v>
      </c>
      <c r="AL557">
        <v>26891</v>
      </c>
      <c r="AM557">
        <v>17036</v>
      </c>
      <c r="AN557">
        <v>24659</v>
      </c>
      <c r="AO557">
        <v>23796</v>
      </c>
      <c r="AP557">
        <v>39075</v>
      </c>
      <c r="AQ557">
        <v>40021</v>
      </c>
      <c r="AR557">
        <v>459</v>
      </c>
      <c r="AS557">
        <v>736</v>
      </c>
      <c r="AT557">
        <v>91345</v>
      </c>
      <c r="AU557">
        <v>81746</v>
      </c>
      <c r="AV557">
        <v>100</v>
      </c>
      <c r="AW557">
        <v>100</v>
      </c>
      <c r="BB557">
        <v>15000</v>
      </c>
      <c r="BC557">
        <v>15000</v>
      </c>
      <c r="BD557">
        <v>5</v>
      </c>
      <c r="BF557">
        <v>65589</v>
      </c>
      <c r="BG557">
        <v>38966</v>
      </c>
      <c r="BH557">
        <v>80694</v>
      </c>
      <c r="BI557">
        <v>54066</v>
      </c>
      <c r="BN557">
        <v>501</v>
      </c>
      <c r="BO557">
        <v>548</v>
      </c>
      <c r="BP557">
        <v>4895</v>
      </c>
      <c r="BQ557">
        <v>1806</v>
      </c>
      <c r="BR557">
        <v>9890</v>
      </c>
      <c r="BS557">
        <v>9018</v>
      </c>
      <c r="BT557">
        <v>11344</v>
      </c>
      <c r="BU557">
        <v>21281</v>
      </c>
      <c r="BX557">
        <v>17080</v>
      </c>
      <c r="BY557">
        <v>34297</v>
      </c>
      <c r="CB557">
        <v>31865</v>
      </c>
      <c r="CC557">
        <v>45121</v>
      </c>
      <c r="CD557">
        <v>123903</v>
      </c>
      <c r="CE557">
        <v>120468</v>
      </c>
      <c r="CF557">
        <v>129190</v>
      </c>
      <c r="CG557">
        <v>45206</v>
      </c>
      <c r="CH557">
        <v>22040</v>
      </c>
      <c r="CI557">
        <v>25903</v>
      </c>
      <c r="CJ557">
        <v>11627</v>
      </c>
      <c r="CK557">
        <v>37013</v>
      </c>
      <c r="CL557">
        <v>2378</v>
      </c>
      <c r="CM557">
        <v>921</v>
      </c>
      <c r="CN557">
        <v>26621</v>
      </c>
      <c r="CO557">
        <v>64101</v>
      </c>
      <c r="CP557">
        <v>21195</v>
      </c>
      <c r="CQ557">
        <v>77044</v>
      </c>
      <c r="CR557">
        <v>36715</v>
      </c>
      <c r="CS557">
        <v>49052</v>
      </c>
      <c r="CT557">
        <v>-10004</v>
      </c>
      <c r="CU557">
        <v>-10086</v>
      </c>
      <c r="CV557">
        <v>26628</v>
      </c>
      <c r="CW557">
        <v>38966</v>
      </c>
      <c r="CX557">
        <v>10050</v>
      </c>
      <c r="CY557">
        <v>9539</v>
      </c>
      <c r="CZ557">
        <v>46</v>
      </c>
      <c r="DA557">
        <v>-547</v>
      </c>
      <c r="DB557">
        <v>26628</v>
      </c>
      <c r="DC557">
        <v>38966</v>
      </c>
      <c r="DD557">
        <v>210746</v>
      </c>
      <c r="DE557">
        <v>83657</v>
      </c>
      <c r="DF557">
        <v>59516</v>
      </c>
      <c r="DG557">
        <v>12548</v>
      </c>
      <c r="DH557">
        <v>151230</v>
      </c>
      <c r="DI557">
        <v>71109</v>
      </c>
      <c r="DJ557">
        <v>0</v>
      </c>
      <c r="DL557">
        <v>0</v>
      </c>
      <c r="DM557">
        <v>100</v>
      </c>
      <c r="DN557">
        <v>38966</v>
      </c>
      <c r="DO557">
        <v>54066</v>
      </c>
      <c r="DP557">
        <v>26628</v>
      </c>
      <c r="DQ557">
        <v>26628</v>
      </c>
      <c r="DR557">
        <v>100</v>
      </c>
      <c r="DS557">
        <v>38966</v>
      </c>
      <c r="DT557">
        <v>54066</v>
      </c>
      <c r="DU557">
        <v>0</v>
      </c>
      <c r="DV557">
        <v>26628</v>
      </c>
      <c r="DW557">
        <v>26628</v>
      </c>
      <c r="DX557">
        <v>100</v>
      </c>
      <c r="DY557">
        <v>65589</v>
      </c>
      <c r="DZ557">
        <v>80694</v>
      </c>
      <c r="EY557">
        <v>80694</v>
      </c>
      <c r="EZ557">
        <v>54066</v>
      </c>
      <c r="FA557">
        <v>0</v>
      </c>
      <c r="FB557">
        <v>55100</v>
      </c>
      <c r="FC557">
        <v>204864</v>
      </c>
      <c r="FD557">
        <v>85334</v>
      </c>
      <c r="FE557">
        <v>3950</v>
      </c>
      <c r="FF557">
        <v>16173</v>
      </c>
      <c r="FG557">
        <v>1370</v>
      </c>
      <c r="FH557">
        <v>11353</v>
      </c>
      <c r="FI557">
        <v>0</v>
      </c>
      <c r="FJ557">
        <v>40000</v>
      </c>
      <c r="FK557">
        <v>53841</v>
      </c>
      <c r="FL557">
        <v>33541</v>
      </c>
      <c r="FM557">
        <v>126318</v>
      </c>
      <c r="FN557">
        <v>30796</v>
      </c>
      <c r="FO557">
        <v>0</v>
      </c>
      <c r="FP557">
        <v>921</v>
      </c>
      <c r="FQ557">
        <v>19797</v>
      </c>
      <c r="FR557">
        <v>2643</v>
      </c>
      <c r="FS557">
        <v>5168</v>
      </c>
      <c r="FT557">
        <v>2340</v>
      </c>
      <c r="FU557">
        <v>14700</v>
      </c>
      <c r="FV557">
        <v>46991</v>
      </c>
      <c r="GA557">
        <v>-15646</v>
      </c>
      <c r="GB557">
        <v>-22070</v>
      </c>
      <c r="GC557">
        <v>0</v>
      </c>
      <c r="GD557">
        <v>40000</v>
      </c>
      <c r="GE557">
        <v>0</v>
      </c>
      <c r="GF557">
        <v>15100</v>
      </c>
      <c r="GG557">
        <v>-946</v>
      </c>
      <c r="GH557">
        <v>40021</v>
      </c>
      <c r="GI557">
        <v>40021</v>
      </c>
      <c r="GK557">
        <v>39075</v>
      </c>
      <c r="GL557">
        <v>40021</v>
      </c>
      <c r="GM557">
        <v>0</v>
      </c>
      <c r="GN557">
        <v>0</v>
      </c>
      <c r="GO557">
        <v>-83</v>
      </c>
      <c r="HE557">
        <v>5</v>
      </c>
      <c r="HF557">
        <v>16940</v>
      </c>
      <c r="HG557">
        <v>4372</v>
      </c>
      <c r="HH557">
        <v>41015</v>
      </c>
      <c r="HI557">
        <v>54718</v>
      </c>
      <c r="HJ557">
        <v>25207</v>
      </c>
      <c r="HK557">
        <v>0</v>
      </c>
      <c r="HL557">
        <v>40000</v>
      </c>
      <c r="HT557">
        <v>15000</v>
      </c>
      <c r="HU557">
        <v>15000</v>
      </c>
      <c r="HV557">
        <v>1885</v>
      </c>
      <c r="HW557">
        <v>197</v>
      </c>
      <c r="IB557">
        <v>2940</v>
      </c>
      <c r="IF557">
        <v>30</v>
      </c>
      <c r="KJ557">
        <v>0</v>
      </c>
      <c r="LB557">
        <v>15100</v>
      </c>
      <c r="LC557">
        <v>15000</v>
      </c>
      <c r="MO557">
        <v>5</v>
      </c>
      <c r="MP557">
        <v>-5</v>
      </c>
    </row>
    <row r="558" spans="1:354">
      <c r="A558" t="s">
        <v>16129</v>
      </c>
      <c r="B558" t="s">
        <v>21047</v>
      </c>
      <c r="C558" t="s">
        <v>16130</v>
      </c>
      <c r="D558" t="s">
        <v>16131</v>
      </c>
      <c r="E558">
        <v>16974628</v>
      </c>
      <c r="F558" t="s">
        <v>16132</v>
      </c>
      <c r="G558" t="s">
        <v>3936</v>
      </c>
      <c r="H558" t="s">
        <v>3931</v>
      </c>
      <c r="I558" t="s">
        <v>3932</v>
      </c>
      <c r="AF558">
        <v>3</v>
      </c>
      <c r="AG558">
        <v>170</v>
      </c>
      <c r="AL558">
        <v>1813</v>
      </c>
      <c r="AM558">
        <v>7289</v>
      </c>
      <c r="AP558">
        <v>3</v>
      </c>
      <c r="AQ558">
        <v>2580</v>
      </c>
      <c r="BH558">
        <v>1755</v>
      </c>
      <c r="BI558">
        <v>9487</v>
      </c>
      <c r="BX558">
        <v>63</v>
      </c>
      <c r="BY558">
        <v>552</v>
      </c>
      <c r="CD558">
        <v>1819</v>
      </c>
      <c r="CE558">
        <v>10039</v>
      </c>
      <c r="CN558">
        <v>0</v>
      </c>
      <c r="CO558">
        <v>1926</v>
      </c>
      <c r="CP558">
        <v>5259</v>
      </c>
      <c r="CQ558">
        <v>941</v>
      </c>
      <c r="CT558">
        <v>0</v>
      </c>
      <c r="CU558">
        <v>271</v>
      </c>
      <c r="CV558">
        <v>-7866</v>
      </c>
      <c r="CW558">
        <v>-1011</v>
      </c>
      <c r="DD558">
        <v>0</v>
      </c>
      <c r="DE558">
        <v>2102</v>
      </c>
      <c r="DF558">
        <v>2607</v>
      </c>
      <c r="DG558">
        <v>3827</v>
      </c>
    </row>
    <row r="559" spans="1:354">
      <c r="A559" t="s">
        <v>16133</v>
      </c>
      <c r="B559" t="s">
        <v>21048</v>
      </c>
      <c r="C559" t="s">
        <v>8156</v>
      </c>
      <c r="D559" t="s">
        <v>2758</v>
      </c>
      <c r="E559">
        <v>18431052</v>
      </c>
      <c r="F559" t="s">
        <v>16134</v>
      </c>
      <c r="G559" t="s">
        <v>3936</v>
      </c>
      <c r="H559" t="s">
        <v>3931</v>
      </c>
      <c r="I559" t="s">
        <v>3932</v>
      </c>
      <c r="AF559">
        <v>377</v>
      </c>
      <c r="AG559">
        <v>580</v>
      </c>
      <c r="AL559">
        <v>673</v>
      </c>
      <c r="AM559">
        <v>21</v>
      </c>
      <c r="AP559">
        <v>63</v>
      </c>
      <c r="AQ559">
        <v>522</v>
      </c>
      <c r="AR559">
        <v>0</v>
      </c>
      <c r="AS559">
        <v>15</v>
      </c>
      <c r="AT559">
        <v>1114</v>
      </c>
      <c r="AU559">
        <v>1138</v>
      </c>
      <c r="AV559">
        <v>10</v>
      </c>
      <c r="AW559">
        <v>10</v>
      </c>
      <c r="BB559">
        <v>4550</v>
      </c>
      <c r="BC559">
        <v>3100</v>
      </c>
      <c r="BF559">
        <v>-3812</v>
      </c>
      <c r="BG559">
        <v>-2399</v>
      </c>
      <c r="BH559">
        <v>748</v>
      </c>
      <c r="BI559">
        <v>711</v>
      </c>
      <c r="BV559">
        <v>0</v>
      </c>
      <c r="BW559">
        <v>395</v>
      </c>
      <c r="BX559">
        <v>366</v>
      </c>
      <c r="BY559">
        <v>32</v>
      </c>
      <c r="CB559">
        <v>366</v>
      </c>
      <c r="CC559">
        <v>427</v>
      </c>
      <c r="CD559">
        <v>1114</v>
      </c>
      <c r="CE559">
        <v>1138</v>
      </c>
      <c r="CH559">
        <v>-1312</v>
      </c>
      <c r="CI559">
        <v>-2266</v>
      </c>
      <c r="CP559">
        <v>48</v>
      </c>
      <c r="CQ559">
        <v>133</v>
      </c>
      <c r="CR559">
        <v>-1360</v>
      </c>
      <c r="CS559">
        <v>-2399</v>
      </c>
      <c r="CT559">
        <v>-53</v>
      </c>
      <c r="CV559">
        <v>-1413</v>
      </c>
      <c r="CW559">
        <v>-2399</v>
      </c>
      <c r="CX559">
        <v>53</v>
      </c>
      <c r="DB559">
        <v>-1413</v>
      </c>
      <c r="DC559">
        <v>-2399</v>
      </c>
      <c r="DD559">
        <v>2400</v>
      </c>
      <c r="DH559">
        <v>2400</v>
      </c>
      <c r="IH559">
        <v>3712</v>
      </c>
      <c r="II559">
        <v>2266</v>
      </c>
    </row>
    <row r="560" spans="1:354">
      <c r="A560" t="s">
        <v>22511</v>
      </c>
      <c r="B560">
        <v>6321295413</v>
      </c>
      <c r="C560">
        <v>632101001</v>
      </c>
      <c r="D560" t="s">
        <v>22524</v>
      </c>
      <c r="E560">
        <v>18056442</v>
      </c>
      <c r="F560" t="s">
        <v>22513</v>
      </c>
      <c r="G560" t="s">
        <v>3978</v>
      </c>
      <c r="H560" t="s">
        <v>3932</v>
      </c>
      <c r="T560">
        <v>111</v>
      </c>
      <c r="U560">
        <v>221</v>
      </c>
      <c r="X560">
        <v>110</v>
      </c>
      <c r="Y560">
        <v>255</v>
      </c>
      <c r="AF560">
        <v>321</v>
      </c>
      <c r="AG560">
        <v>321</v>
      </c>
      <c r="AL560">
        <v>4897</v>
      </c>
      <c r="AM560">
        <v>7042</v>
      </c>
      <c r="AP560">
        <v>5955</v>
      </c>
      <c r="AQ560">
        <v>4286</v>
      </c>
      <c r="BH560">
        <v>8171</v>
      </c>
      <c r="BI560">
        <v>1797</v>
      </c>
      <c r="BX560">
        <v>3224</v>
      </c>
      <c r="BY560">
        <v>10329</v>
      </c>
      <c r="CD560">
        <v>11395</v>
      </c>
      <c r="CE560">
        <v>12125</v>
      </c>
      <c r="CF560">
        <v>4950</v>
      </c>
      <c r="CG560">
        <v>658</v>
      </c>
      <c r="CH560">
        <v>180</v>
      </c>
      <c r="CI560">
        <v>1630</v>
      </c>
      <c r="CJ560">
        <v>463</v>
      </c>
      <c r="CK560">
        <v>6370</v>
      </c>
      <c r="CL560">
        <v>1754</v>
      </c>
      <c r="CM560">
        <v>39373</v>
      </c>
      <c r="CN560">
        <v>36559</v>
      </c>
      <c r="CO560">
        <v>35665</v>
      </c>
      <c r="CP560">
        <v>34162</v>
      </c>
    </row>
    <row r="561" spans="1:94">
      <c r="A561" t="s">
        <v>22525</v>
      </c>
      <c r="B561">
        <v>5257198055</v>
      </c>
      <c r="C561">
        <v>525701001</v>
      </c>
      <c r="D561" t="s">
        <v>22515</v>
      </c>
      <c r="E561">
        <v>16736717</v>
      </c>
      <c r="F561" t="s">
        <v>22516</v>
      </c>
      <c r="G561" t="s">
        <v>3978</v>
      </c>
      <c r="H561" t="s">
        <v>3932</v>
      </c>
      <c r="I561" t="s">
        <v>3931</v>
      </c>
      <c r="L561">
        <v>0</v>
      </c>
      <c r="N561">
        <v>0</v>
      </c>
      <c r="P561">
        <v>0</v>
      </c>
      <c r="R561">
        <v>0</v>
      </c>
      <c r="T561">
        <v>0</v>
      </c>
      <c r="V561">
        <v>0</v>
      </c>
      <c r="X561">
        <v>0</v>
      </c>
      <c r="Z561">
        <v>0</v>
      </c>
      <c r="AB561">
        <v>0</v>
      </c>
      <c r="AD561">
        <v>0</v>
      </c>
      <c r="AE561">
        <v>0</v>
      </c>
      <c r="AF561">
        <v>0</v>
      </c>
      <c r="AJ561">
        <v>0</v>
      </c>
      <c r="AL561">
        <v>100</v>
      </c>
      <c r="AM561">
        <v>100</v>
      </c>
      <c r="AN561">
        <v>0</v>
      </c>
      <c r="AP561">
        <v>0</v>
      </c>
      <c r="AR561">
        <v>0</v>
      </c>
      <c r="AT561">
        <v>100</v>
      </c>
      <c r="AU561">
        <v>100</v>
      </c>
      <c r="AV561">
        <v>100</v>
      </c>
      <c r="AW561">
        <v>100</v>
      </c>
      <c r="AX561">
        <v>0</v>
      </c>
      <c r="AZ561">
        <v>0</v>
      </c>
      <c r="BB561">
        <v>0</v>
      </c>
      <c r="BD561">
        <v>0</v>
      </c>
      <c r="BF561">
        <v>0</v>
      </c>
      <c r="BH561">
        <v>100</v>
      </c>
      <c r="BI561">
        <v>100</v>
      </c>
      <c r="BL561">
        <v>0</v>
      </c>
      <c r="BN561">
        <v>0</v>
      </c>
      <c r="BP561">
        <v>0</v>
      </c>
      <c r="BR561">
        <v>0</v>
      </c>
      <c r="BT561">
        <v>0</v>
      </c>
      <c r="BU561">
        <v>0</v>
      </c>
      <c r="BV561">
        <v>0</v>
      </c>
      <c r="BX561">
        <v>0</v>
      </c>
      <c r="BZ561">
        <v>0</v>
      </c>
      <c r="CB561">
        <v>0</v>
      </c>
      <c r="CC561">
        <v>0</v>
      </c>
      <c r="CD561">
        <v>100</v>
      </c>
      <c r="CE561">
        <v>100</v>
      </c>
    </row>
    <row r="562" spans="1:94">
      <c r="A562" t="s">
        <v>22517</v>
      </c>
      <c r="B562">
        <v>6950227988</v>
      </c>
      <c r="C562">
        <v>695001001</v>
      </c>
      <c r="D562" t="s">
        <v>22526</v>
      </c>
      <c r="E562">
        <v>16860566</v>
      </c>
      <c r="F562" t="s">
        <v>22519</v>
      </c>
      <c r="G562" t="s">
        <v>22520</v>
      </c>
      <c r="H562" t="s">
        <v>3932</v>
      </c>
      <c r="I562" t="s">
        <v>3931</v>
      </c>
      <c r="AL562">
        <v>8</v>
      </c>
      <c r="AM562">
        <v>7</v>
      </c>
      <c r="AP562">
        <v>110</v>
      </c>
      <c r="AQ562">
        <v>152</v>
      </c>
      <c r="BH562">
        <v>54</v>
      </c>
      <c r="BI562">
        <v>-31</v>
      </c>
      <c r="BV562">
        <v>64</v>
      </c>
      <c r="BW562">
        <v>60</v>
      </c>
      <c r="BX562">
        <v>1</v>
      </c>
      <c r="BY562">
        <v>130</v>
      </c>
      <c r="CD562">
        <v>118</v>
      </c>
      <c r="CE562">
        <v>159</v>
      </c>
      <c r="CG562">
        <v>10</v>
      </c>
      <c r="CH562">
        <v>8</v>
      </c>
      <c r="CI562">
        <v>3</v>
      </c>
      <c r="CJ562">
        <v>4</v>
      </c>
      <c r="CK562">
        <v>85</v>
      </c>
      <c r="CL562">
        <v>34</v>
      </c>
      <c r="CM562">
        <v>103</v>
      </c>
      <c r="CN562">
        <v>135</v>
      </c>
      <c r="CO562">
        <v>5</v>
      </c>
      <c r="CP562">
        <v>89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47470-0A96-4396-8449-E996C1C8B65F}">
  <sheetPr codeName="Лист11"/>
  <dimension ref="A1:NX508"/>
  <sheetViews>
    <sheetView topLeftCell="A497" workbookViewId="0">
      <selection activeCell="AW1" sqref="AS1:AW1048576"/>
    </sheetView>
  </sheetViews>
  <sheetFormatPr defaultRowHeight="15"/>
  <cols>
    <col min="2" max="2" width="24.140625" customWidth="1"/>
  </cols>
  <sheetData>
    <row r="1" spans="1:388" ht="15.75" customHeight="1">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c r="AL1">
        <v>37</v>
      </c>
      <c r="AM1">
        <v>38</v>
      </c>
      <c r="AN1">
        <v>39</v>
      </c>
      <c r="AO1">
        <v>40</v>
      </c>
      <c r="AP1">
        <v>41</v>
      </c>
      <c r="AQ1">
        <v>42</v>
      </c>
      <c r="AR1">
        <v>43</v>
      </c>
      <c r="AS1">
        <v>44</v>
      </c>
      <c r="AT1">
        <v>45</v>
      </c>
      <c r="AU1">
        <v>46</v>
      </c>
      <c r="AV1">
        <v>47</v>
      </c>
      <c r="AW1">
        <v>48</v>
      </c>
      <c r="AX1">
        <v>49</v>
      </c>
      <c r="AY1">
        <v>50</v>
      </c>
      <c r="AZ1">
        <v>51</v>
      </c>
      <c r="BA1">
        <v>52</v>
      </c>
      <c r="BB1">
        <v>53</v>
      </c>
      <c r="BC1">
        <v>54</v>
      </c>
      <c r="BD1">
        <v>55</v>
      </c>
      <c r="BE1">
        <v>56</v>
      </c>
      <c r="BF1">
        <v>57</v>
      </c>
      <c r="BG1">
        <v>58</v>
      </c>
      <c r="BH1">
        <v>59</v>
      </c>
      <c r="BI1">
        <v>60</v>
      </c>
      <c r="BJ1">
        <v>61</v>
      </c>
      <c r="BK1">
        <v>62</v>
      </c>
      <c r="BL1">
        <v>63</v>
      </c>
      <c r="BM1">
        <v>64</v>
      </c>
      <c r="BN1">
        <v>65</v>
      </c>
      <c r="BO1">
        <v>66</v>
      </c>
      <c r="BP1">
        <v>67</v>
      </c>
      <c r="BQ1">
        <v>68</v>
      </c>
      <c r="BR1">
        <v>69</v>
      </c>
      <c r="BS1">
        <v>70</v>
      </c>
      <c r="BT1">
        <v>71</v>
      </c>
      <c r="BU1">
        <v>72</v>
      </c>
      <c r="BV1">
        <v>73</v>
      </c>
      <c r="BW1">
        <v>74</v>
      </c>
      <c r="BX1">
        <v>75</v>
      </c>
      <c r="BY1">
        <v>76</v>
      </c>
      <c r="BZ1">
        <v>77</v>
      </c>
      <c r="CA1">
        <v>78</v>
      </c>
      <c r="CB1">
        <v>79</v>
      </c>
      <c r="CC1">
        <v>80</v>
      </c>
      <c r="CD1">
        <v>81</v>
      </c>
      <c r="CE1">
        <v>82</v>
      </c>
      <c r="CF1">
        <v>83</v>
      </c>
      <c r="CG1">
        <v>84</v>
      </c>
      <c r="CH1">
        <v>85</v>
      </c>
      <c r="CI1">
        <v>86</v>
      </c>
      <c r="CJ1">
        <v>87</v>
      </c>
      <c r="CK1">
        <v>88</v>
      </c>
      <c r="CL1">
        <v>89</v>
      </c>
      <c r="CM1">
        <v>90</v>
      </c>
      <c r="CN1">
        <v>91</v>
      </c>
      <c r="CO1">
        <v>92</v>
      </c>
      <c r="CP1">
        <v>93</v>
      </c>
      <c r="CQ1">
        <v>94</v>
      </c>
      <c r="CR1">
        <v>95</v>
      </c>
      <c r="CS1">
        <v>96</v>
      </c>
      <c r="CT1">
        <v>97</v>
      </c>
      <c r="CU1">
        <v>98</v>
      </c>
      <c r="CV1">
        <v>99</v>
      </c>
      <c r="CW1">
        <v>100</v>
      </c>
      <c r="CX1">
        <v>101</v>
      </c>
      <c r="CY1">
        <v>102</v>
      </c>
      <c r="CZ1">
        <v>103</v>
      </c>
      <c r="DA1">
        <v>104</v>
      </c>
      <c r="DB1">
        <v>105</v>
      </c>
      <c r="DC1">
        <v>106</v>
      </c>
      <c r="DD1">
        <v>107</v>
      </c>
      <c r="DE1">
        <v>108</v>
      </c>
      <c r="DF1">
        <v>109</v>
      </c>
      <c r="DG1">
        <v>110</v>
      </c>
      <c r="DH1">
        <v>111</v>
      </c>
      <c r="DI1">
        <v>112</v>
      </c>
      <c r="DJ1">
        <v>113</v>
      </c>
      <c r="DK1">
        <v>114</v>
      </c>
      <c r="DL1">
        <v>115</v>
      </c>
      <c r="DM1">
        <v>116</v>
      </c>
      <c r="DN1">
        <v>117</v>
      </c>
      <c r="DO1">
        <v>118</v>
      </c>
      <c r="DP1">
        <v>119</v>
      </c>
      <c r="DQ1">
        <v>120</v>
      </c>
      <c r="DR1">
        <v>121</v>
      </c>
      <c r="DS1">
        <v>122</v>
      </c>
      <c r="DT1">
        <v>123</v>
      </c>
      <c r="DU1">
        <v>124</v>
      </c>
      <c r="DV1">
        <v>125</v>
      </c>
      <c r="DW1">
        <v>126</v>
      </c>
      <c r="DX1">
        <v>127</v>
      </c>
      <c r="DY1">
        <v>128</v>
      </c>
      <c r="DZ1">
        <v>129</v>
      </c>
      <c r="EA1">
        <v>130</v>
      </c>
      <c r="EB1">
        <v>131</v>
      </c>
      <c r="EC1">
        <v>132</v>
      </c>
      <c r="ED1">
        <v>133</v>
      </c>
      <c r="EE1">
        <v>134</v>
      </c>
      <c r="EF1">
        <v>135</v>
      </c>
      <c r="EG1">
        <v>136</v>
      </c>
      <c r="EH1">
        <v>137</v>
      </c>
      <c r="EI1">
        <v>138</v>
      </c>
      <c r="EJ1">
        <v>139</v>
      </c>
      <c r="EK1">
        <v>140</v>
      </c>
      <c r="EL1">
        <v>141</v>
      </c>
      <c r="EM1">
        <v>142</v>
      </c>
      <c r="EN1">
        <v>143</v>
      </c>
      <c r="EO1">
        <v>144</v>
      </c>
      <c r="EP1">
        <v>145</v>
      </c>
      <c r="EQ1">
        <v>146</v>
      </c>
      <c r="ER1">
        <v>147</v>
      </c>
      <c r="ES1">
        <v>148</v>
      </c>
      <c r="ET1">
        <v>149</v>
      </c>
      <c r="EU1">
        <v>150</v>
      </c>
      <c r="EV1">
        <v>151</v>
      </c>
      <c r="EW1">
        <v>152</v>
      </c>
      <c r="EX1">
        <v>153</v>
      </c>
      <c r="EY1">
        <v>154</v>
      </c>
      <c r="EZ1">
        <v>155</v>
      </c>
      <c r="FA1">
        <v>156</v>
      </c>
      <c r="FB1">
        <v>157</v>
      </c>
      <c r="FC1">
        <v>158</v>
      </c>
      <c r="FD1">
        <v>159</v>
      </c>
      <c r="FE1">
        <v>160</v>
      </c>
      <c r="FF1">
        <v>161</v>
      </c>
      <c r="FG1">
        <v>162</v>
      </c>
      <c r="FH1">
        <v>163</v>
      </c>
      <c r="FI1">
        <v>164</v>
      </c>
      <c r="FJ1">
        <v>165</v>
      </c>
      <c r="FK1">
        <v>166</v>
      </c>
      <c r="FL1">
        <v>167</v>
      </c>
      <c r="FM1">
        <v>168</v>
      </c>
      <c r="FN1">
        <v>169</v>
      </c>
      <c r="FO1">
        <v>170</v>
      </c>
      <c r="FP1">
        <v>171</v>
      </c>
      <c r="FQ1">
        <v>172</v>
      </c>
      <c r="FR1">
        <v>173</v>
      </c>
      <c r="FS1">
        <v>174</v>
      </c>
      <c r="FT1">
        <v>175</v>
      </c>
      <c r="FU1">
        <v>176</v>
      </c>
      <c r="FV1">
        <v>177</v>
      </c>
      <c r="FW1">
        <v>178</v>
      </c>
      <c r="FX1">
        <v>179</v>
      </c>
      <c r="FY1">
        <v>180</v>
      </c>
      <c r="FZ1">
        <v>181</v>
      </c>
      <c r="GA1">
        <v>182</v>
      </c>
      <c r="GB1">
        <v>183</v>
      </c>
      <c r="GC1">
        <v>184</v>
      </c>
      <c r="GD1">
        <v>185</v>
      </c>
      <c r="GE1">
        <v>186</v>
      </c>
      <c r="GF1">
        <v>187</v>
      </c>
      <c r="GG1">
        <v>188</v>
      </c>
      <c r="GH1">
        <v>189</v>
      </c>
      <c r="GI1">
        <v>190</v>
      </c>
      <c r="GJ1">
        <v>191</v>
      </c>
      <c r="GK1">
        <v>192</v>
      </c>
      <c r="GL1">
        <v>193</v>
      </c>
      <c r="GM1">
        <v>194</v>
      </c>
      <c r="GN1">
        <v>195</v>
      </c>
      <c r="GO1">
        <v>196</v>
      </c>
      <c r="GP1">
        <v>197</v>
      </c>
      <c r="GQ1">
        <v>198</v>
      </c>
      <c r="GR1">
        <v>199</v>
      </c>
      <c r="GS1">
        <v>200</v>
      </c>
      <c r="GT1">
        <v>201</v>
      </c>
      <c r="GU1">
        <v>202</v>
      </c>
      <c r="GV1">
        <v>203</v>
      </c>
      <c r="GW1">
        <v>204</v>
      </c>
      <c r="GX1">
        <v>205</v>
      </c>
      <c r="GY1">
        <v>206</v>
      </c>
      <c r="GZ1">
        <v>207</v>
      </c>
      <c r="HA1">
        <v>208</v>
      </c>
      <c r="HB1">
        <v>209</v>
      </c>
      <c r="HC1">
        <v>210</v>
      </c>
      <c r="HD1">
        <v>211</v>
      </c>
      <c r="HE1">
        <v>212</v>
      </c>
      <c r="HF1">
        <v>213</v>
      </c>
      <c r="HG1">
        <v>214</v>
      </c>
      <c r="HH1">
        <v>215</v>
      </c>
      <c r="HI1">
        <v>216</v>
      </c>
      <c r="HJ1">
        <v>217</v>
      </c>
      <c r="HK1">
        <v>218</v>
      </c>
      <c r="HL1">
        <v>219</v>
      </c>
      <c r="HM1">
        <v>220</v>
      </c>
      <c r="HN1">
        <v>221</v>
      </c>
      <c r="HO1">
        <v>222</v>
      </c>
      <c r="HP1">
        <v>223</v>
      </c>
      <c r="HQ1">
        <v>224</v>
      </c>
      <c r="HR1">
        <v>225</v>
      </c>
      <c r="HS1">
        <v>226</v>
      </c>
      <c r="HT1">
        <v>227</v>
      </c>
      <c r="HU1">
        <v>228</v>
      </c>
      <c r="HV1">
        <v>229</v>
      </c>
      <c r="HW1">
        <v>230</v>
      </c>
      <c r="HX1">
        <v>231</v>
      </c>
      <c r="HY1">
        <v>232</v>
      </c>
      <c r="HZ1">
        <v>233</v>
      </c>
      <c r="IA1">
        <v>234</v>
      </c>
      <c r="IB1">
        <v>235</v>
      </c>
      <c r="IC1">
        <v>236</v>
      </c>
      <c r="ID1">
        <v>237</v>
      </c>
      <c r="IE1">
        <v>238</v>
      </c>
      <c r="IF1">
        <v>239</v>
      </c>
      <c r="IG1">
        <v>240</v>
      </c>
      <c r="IH1">
        <v>241</v>
      </c>
      <c r="II1">
        <v>242</v>
      </c>
      <c r="IJ1">
        <v>243</v>
      </c>
      <c r="IK1">
        <v>244</v>
      </c>
      <c r="IL1">
        <v>245</v>
      </c>
      <c r="IM1">
        <v>246</v>
      </c>
      <c r="IN1">
        <v>247</v>
      </c>
      <c r="IO1">
        <v>248</v>
      </c>
      <c r="IP1">
        <v>249</v>
      </c>
      <c r="IQ1">
        <v>250</v>
      </c>
      <c r="IR1">
        <v>251</v>
      </c>
      <c r="IS1">
        <v>252</v>
      </c>
      <c r="IT1">
        <v>253</v>
      </c>
      <c r="IU1">
        <v>254</v>
      </c>
      <c r="IV1">
        <v>255</v>
      </c>
      <c r="IW1">
        <v>256</v>
      </c>
      <c r="IX1">
        <v>257</v>
      </c>
      <c r="IY1">
        <v>258</v>
      </c>
      <c r="IZ1">
        <v>259</v>
      </c>
      <c r="JA1">
        <v>260</v>
      </c>
      <c r="JB1">
        <v>261</v>
      </c>
      <c r="JC1">
        <v>262</v>
      </c>
      <c r="JD1">
        <v>263</v>
      </c>
      <c r="JE1">
        <v>264</v>
      </c>
      <c r="JF1">
        <v>265</v>
      </c>
      <c r="JG1">
        <v>266</v>
      </c>
      <c r="JH1">
        <v>267</v>
      </c>
      <c r="JI1">
        <v>268</v>
      </c>
      <c r="JJ1">
        <v>269</v>
      </c>
      <c r="JK1">
        <v>270</v>
      </c>
      <c r="JL1">
        <v>271</v>
      </c>
      <c r="JM1">
        <v>272</v>
      </c>
      <c r="JN1">
        <v>273</v>
      </c>
      <c r="JO1">
        <v>274</v>
      </c>
      <c r="JP1">
        <v>275</v>
      </c>
      <c r="JQ1">
        <v>276</v>
      </c>
      <c r="JR1">
        <v>277</v>
      </c>
      <c r="JS1">
        <v>278</v>
      </c>
      <c r="JT1">
        <v>279</v>
      </c>
      <c r="JU1">
        <v>280</v>
      </c>
      <c r="JV1">
        <v>281</v>
      </c>
      <c r="JW1">
        <v>282</v>
      </c>
      <c r="JX1">
        <v>283</v>
      </c>
      <c r="JY1">
        <v>284</v>
      </c>
      <c r="JZ1">
        <v>286</v>
      </c>
      <c r="KA1">
        <v>287</v>
      </c>
      <c r="KB1">
        <v>288</v>
      </c>
      <c r="KC1">
        <v>289</v>
      </c>
      <c r="KD1">
        <v>290</v>
      </c>
      <c r="KE1">
        <v>291</v>
      </c>
      <c r="KF1">
        <v>292</v>
      </c>
      <c r="KG1">
        <v>293</v>
      </c>
      <c r="KH1">
        <v>294</v>
      </c>
      <c r="KI1">
        <v>295</v>
      </c>
      <c r="KJ1">
        <v>296</v>
      </c>
      <c r="KK1">
        <v>297</v>
      </c>
      <c r="KL1">
        <v>298</v>
      </c>
      <c r="KM1">
        <v>299</v>
      </c>
      <c r="KN1">
        <v>300</v>
      </c>
      <c r="KO1">
        <v>301</v>
      </c>
      <c r="KP1">
        <v>302</v>
      </c>
      <c r="KQ1">
        <v>303</v>
      </c>
      <c r="KR1">
        <v>304</v>
      </c>
      <c r="KS1">
        <v>305</v>
      </c>
      <c r="KT1">
        <v>306</v>
      </c>
      <c r="KU1">
        <v>307</v>
      </c>
      <c r="KV1">
        <v>308</v>
      </c>
      <c r="KW1">
        <v>309</v>
      </c>
      <c r="KX1">
        <v>310</v>
      </c>
      <c r="KY1">
        <v>311</v>
      </c>
      <c r="KZ1">
        <v>312</v>
      </c>
      <c r="LA1">
        <v>313</v>
      </c>
      <c r="LB1">
        <v>314</v>
      </c>
      <c r="LC1">
        <v>315</v>
      </c>
      <c r="LD1">
        <v>316</v>
      </c>
      <c r="LE1">
        <v>317</v>
      </c>
      <c r="LF1">
        <v>318</v>
      </c>
      <c r="LG1">
        <v>319</v>
      </c>
      <c r="LH1">
        <v>320</v>
      </c>
      <c r="LI1">
        <v>321</v>
      </c>
      <c r="LJ1">
        <v>322</v>
      </c>
      <c r="LK1">
        <v>323</v>
      </c>
      <c r="LL1">
        <v>324</v>
      </c>
      <c r="LM1">
        <v>325</v>
      </c>
      <c r="LN1">
        <v>326</v>
      </c>
      <c r="LO1">
        <v>327</v>
      </c>
      <c r="LP1">
        <v>328</v>
      </c>
      <c r="LQ1">
        <v>329</v>
      </c>
      <c r="LR1">
        <v>330</v>
      </c>
      <c r="LS1">
        <v>331</v>
      </c>
      <c r="LT1">
        <v>332</v>
      </c>
      <c r="LU1">
        <v>333</v>
      </c>
      <c r="LV1">
        <v>334</v>
      </c>
      <c r="LW1">
        <v>335</v>
      </c>
      <c r="LX1">
        <v>336</v>
      </c>
      <c r="LY1">
        <v>337</v>
      </c>
      <c r="LZ1">
        <v>338</v>
      </c>
      <c r="MA1">
        <v>339</v>
      </c>
      <c r="MB1">
        <v>340</v>
      </c>
      <c r="MC1">
        <v>341</v>
      </c>
      <c r="MD1">
        <v>342</v>
      </c>
      <c r="ME1">
        <v>343</v>
      </c>
      <c r="MF1">
        <v>344</v>
      </c>
      <c r="MG1">
        <v>345</v>
      </c>
      <c r="MH1">
        <v>346</v>
      </c>
      <c r="MI1">
        <v>347</v>
      </c>
      <c r="MJ1">
        <v>348</v>
      </c>
      <c r="MK1">
        <v>349</v>
      </c>
      <c r="ML1">
        <v>350</v>
      </c>
      <c r="MM1">
        <v>351</v>
      </c>
      <c r="MN1">
        <v>352</v>
      </c>
      <c r="MO1">
        <v>353</v>
      </c>
      <c r="MP1">
        <v>354</v>
      </c>
      <c r="MQ1">
        <v>355</v>
      </c>
      <c r="MR1">
        <v>356</v>
      </c>
      <c r="MS1">
        <v>357</v>
      </c>
      <c r="MT1">
        <v>358</v>
      </c>
      <c r="MU1">
        <v>359</v>
      </c>
      <c r="MV1">
        <v>360</v>
      </c>
      <c r="MW1">
        <v>361</v>
      </c>
      <c r="MX1">
        <v>362</v>
      </c>
      <c r="MY1">
        <v>363</v>
      </c>
      <c r="MZ1">
        <v>364</v>
      </c>
      <c r="NA1">
        <v>365</v>
      </c>
      <c r="NB1">
        <v>366</v>
      </c>
      <c r="NC1">
        <v>367</v>
      </c>
      <c r="ND1">
        <v>368</v>
      </c>
      <c r="NE1">
        <v>369</v>
      </c>
      <c r="NF1">
        <v>370</v>
      </c>
      <c r="NG1">
        <v>371</v>
      </c>
      <c r="NH1">
        <v>372</v>
      </c>
      <c r="NI1">
        <v>373</v>
      </c>
      <c r="NJ1">
        <v>374</v>
      </c>
      <c r="NK1">
        <v>375</v>
      </c>
      <c r="NL1">
        <v>376</v>
      </c>
      <c r="NM1">
        <v>377</v>
      </c>
      <c r="NN1">
        <v>378</v>
      </c>
      <c r="NO1">
        <v>379</v>
      </c>
      <c r="NP1">
        <v>380</v>
      </c>
      <c r="NQ1">
        <v>381</v>
      </c>
      <c r="NR1">
        <v>382</v>
      </c>
      <c r="NS1">
        <v>383</v>
      </c>
      <c r="NT1">
        <v>384</v>
      </c>
      <c r="NU1">
        <v>385</v>
      </c>
      <c r="NV1">
        <v>386</v>
      </c>
      <c r="NW1">
        <v>387</v>
      </c>
      <c r="NX1">
        <v>388</v>
      </c>
    </row>
    <row r="2" spans="1:388">
      <c r="A2" s="11" t="s">
        <v>15190</v>
      </c>
      <c r="B2" s="11" t="s">
        <v>15191</v>
      </c>
      <c r="C2" s="11" t="s">
        <v>15192</v>
      </c>
      <c r="D2" s="11" t="s">
        <v>15193</v>
      </c>
      <c r="E2" s="11" t="s">
        <v>15194</v>
      </c>
      <c r="F2" s="11" t="s">
        <v>15195</v>
      </c>
      <c r="G2" s="11" t="s">
        <v>15196</v>
      </c>
      <c r="H2" s="11" t="s">
        <v>15198</v>
      </c>
      <c r="I2" s="11" t="s">
        <v>15197</v>
      </c>
      <c r="J2" s="11" t="s">
        <v>3646</v>
      </c>
      <c r="K2" s="11" t="s">
        <v>3647</v>
      </c>
      <c r="L2" s="11" t="s">
        <v>9507</v>
      </c>
      <c r="M2" s="11" t="s">
        <v>9508</v>
      </c>
      <c r="N2" s="11" t="s">
        <v>9509</v>
      </c>
      <c r="O2" s="11" t="s">
        <v>9510</v>
      </c>
      <c r="P2" s="11" t="s">
        <v>9511</v>
      </c>
      <c r="Q2" s="11" t="s">
        <v>9512</v>
      </c>
      <c r="R2" s="11" t="s">
        <v>9513</v>
      </c>
      <c r="S2" s="11" t="s">
        <v>9514</v>
      </c>
      <c r="T2" s="11" t="s">
        <v>9515</v>
      </c>
      <c r="U2" s="11" t="s">
        <v>9516</v>
      </c>
      <c r="V2" s="11" t="s">
        <v>9517</v>
      </c>
      <c r="W2" s="11" t="s">
        <v>9518</v>
      </c>
      <c r="X2" s="11" t="s">
        <v>9519</v>
      </c>
      <c r="Y2" s="11" t="s">
        <v>9520</v>
      </c>
      <c r="Z2" s="11" t="s">
        <v>9521</v>
      </c>
      <c r="AA2" s="11" t="s">
        <v>9522</v>
      </c>
      <c r="AB2" s="11" t="s">
        <v>9523</v>
      </c>
      <c r="AC2" s="11" t="s">
        <v>9524</v>
      </c>
      <c r="AD2" s="11" t="s">
        <v>9525</v>
      </c>
      <c r="AE2" s="11" t="s">
        <v>9526</v>
      </c>
      <c r="AF2" s="11" t="s">
        <v>9527</v>
      </c>
      <c r="AG2" s="11" t="s">
        <v>9528</v>
      </c>
      <c r="AH2" s="11" t="s">
        <v>3670</v>
      </c>
      <c r="AI2" s="11" t="s">
        <v>3671</v>
      </c>
      <c r="AJ2" s="11" t="s">
        <v>9529</v>
      </c>
      <c r="AK2" s="11" t="s">
        <v>9530</v>
      </c>
      <c r="AL2" s="11" t="s">
        <v>9531</v>
      </c>
      <c r="AM2" s="11" t="s">
        <v>9532</v>
      </c>
      <c r="AN2" s="11" t="s">
        <v>9533</v>
      </c>
      <c r="AO2" s="11" t="s">
        <v>9534</v>
      </c>
      <c r="AP2" s="11" t="s">
        <v>9535</v>
      </c>
      <c r="AQ2" s="11" t="s">
        <v>9536</v>
      </c>
      <c r="AR2" s="11" t="s">
        <v>9537</v>
      </c>
      <c r="AS2" s="11" t="s">
        <v>9538</v>
      </c>
      <c r="AT2" s="11" t="s">
        <v>9539</v>
      </c>
      <c r="AU2" s="11" t="s">
        <v>9540</v>
      </c>
      <c r="AV2" s="11" t="s">
        <v>9541</v>
      </c>
      <c r="AW2" s="11" t="s">
        <v>9542</v>
      </c>
      <c r="AX2" s="11" t="s">
        <v>9543</v>
      </c>
      <c r="AY2" s="11" t="s">
        <v>9544</v>
      </c>
      <c r="AZ2" s="11" t="s">
        <v>9545</v>
      </c>
      <c r="BA2" s="11" t="s">
        <v>9546</v>
      </c>
      <c r="BB2" s="11" t="s">
        <v>9547</v>
      </c>
      <c r="BC2" s="11" t="s">
        <v>9548</v>
      </c>
      <c r="BD2" s="11" t="s">
        <v>9549</v>
      </c>
      <c r="BE2" s="11" t="s">
        <v>9550</v>
      </c>
      <c r="BF2" s="11" t="s">
        <v>9551</v>
      </c>
      <c r="BG2" s="11" t="s">
        <v>9552</v>
      </c>
      <c r="BH2" s="11" t="s">
        <v>9553</v>
      </c>
      <c r="BI2" s="11" t="s">
        <v>9554</v>
      </c>
      <c r="BJ2" s="11" t="s">
        <v>3698</v>
      </c>
      <c r="BK2" s="11" t="s">
        <v>3699</v>
      </c>
      <c r="BL2" s="11" t="s">
        <v>9555</v>
      </c>
      <c r="BM2" s="11" t="s">
        <v>9556</v>
      </c>
      <c r="BN2" s="11" t="s">
        <v>9557</v>
      </c>
      <c r="BO2" s="11" t="s">
        <v>9558</v>
      </c>
      <c r="BP2" s="11" t="s">
        <v>9559</v>
      </c>
      <c r="BQ2" s="11" t="s">
        <v>9560</v>
      </c>
      <c r="BR2" s="11" t="s">
        <v>9561</v>
      </c>
      <c r="BS2" s="11" t="s">
        <v>9562</v>
      </c>
      <c r="BT2" s="11" t="s">
        <v>9563</v>
      </c>
      <c r="BU2" s="11" t="s">
        <v>9564</v>
      </c>
      <c r="BV2" s="11" t="s">
        <v>9565</v>
      </c>
      <c r="BW2" s="11" t="s">
        <v>9566</v>
      </c>
      <c r="BX2" s="11" t="s">
        <v>9567</v>
      </c>
      <c r="BY2" s="11" t="s">
        <v>9568</v>
      </c>
      <c r="BZ2" s="11" t="s">
        <v>9569</v>
      </c>
      <c r="CA2" s="11" t="s">
        <v>9570</v>
      </c>
      <c r="CB2" s="11" t="s">
        <v>9571</v>
      </c>
      <c r="CC2" s="11" t="s">
        <v>9572</v>
      </c>
      <c r="CD2" s="11" t="s">
        <v>9573</v>
      </c>
      <c r="CE2" s="11" t="s">
        <v>9574</v>
      </c>
      <c r="CF2" s="11" t="s">
        <v>9575</v>
      </c>
      <c r="CG2" s="11" t="s">
        <v>9576</v>
      </c>
      <c r="CH2" s="11" t="s">
        <v>9577</v>
      </c>
      <c r="CI2" s="11" t="s">
        <v>9578</v>
      </c>
      <c r="CJ2" s="11" t="s">
        <v>9579</v>
      </c>
      <c r="CK2" s="11" t="s">
        <v>9580</v>
      </c>
      <c r="CL2" s="11" t="s">
        <v>9581</v>
      </c>
      <c r="CM2" s="11" t="s">
        <v>9582</v>
      </c>
      <c r="CN2" s="11" t="s">
        <v>9583</v>
      </c>
      <c r="CO2" s="11" t="s">
        <v>9584</v>
      </c>
      <c r="CP2" s="11" t="s">
        <v>9585</v>
      </c>
      <c r="CQ2" s="11" t="s">
        <v>9586</v>
      </c>
      <c r="CR2" s="11" t="s">
        <v>9587</v>
      </c>
      <c r="CS2" s="11" t="s">
        <v>9588</v>
      </c>
      <c r="CT2" s="11" t="s">
        <v>9589</v>
      </c>
      <c r="CU2" s="11" t="s">
        <v>9590</v>
      </c>
      <c r="CV2" s="11" t="s">
        <v>9591</v>
      </c>
      <c r="CW2" s="11" t="s">
        <v>9592</v>
      </c>
      <c r="CX2" s="11" t="s">
        <v>9593</v>
      </c>
      <c r="CY2" s="11" t="s">
        <v>9594</v>
      </c>
      <c r="CZ2" s="11" t="s">
        <v>9595</v>
      </c>
      <c r="DA2" s="11" t="s">
        <v>9596</v>
      </c>
      <c r="DB2" s="11" t="s">
        <v>9597</v>
      </c>
      <c r="DC2" s="11" t="s">
        <v>9598</v>
      </c>
      <c r="DD2" s="11" t="s">
        <v>9599</v>
      </c>
      <c r="DE2" s="11" t="s">
        <v>9600</v>
      </c>
      <c r="DF2" s="11" t="s">
        <v>9601</v>
      </c>
      <c r="DG2" s="11" t="s">
        <v>9602</v>
      </c>
      <c r="DH2" s="11" t="s">
        <v>9603</v>
      </c>
      <c r="DI2" s="11" t="s">
        <v>9604</v>
      </c>
      <c r="DJ2" s="11" t="s">
        <v>9605</v>
      </c>
      <c r="DK2" s="11" t="s">
        <v>3758</v>
      </c>
      <c r="DL2" s="11" t="s">
        <v>3760</v>
      </c>
      <c r="DM2" s="11" t="s">
        <v>3761</v>
      </c>
      <c r="DN2" s="11" t="s">
        <v>3762</v>
      </c>
      <c r="DO2" s="11" t="s">
        <v>3763</v>
      </c>
      <c r="DP2" s="11" t="s">
        <v>3764</v>
      </c>
      <c r="DQ2" s="11" t="s">
        <v>3765</v>
      </c>
      <c r="DR2" s="11" t="s">
        <v>3766</v>
      </c>
      <c r="DS2" s="11" t="s">
        <v>3772</v>
      </c>
      <c r="DT2" s="11" t="s">
        <v>3774</v>
      </c>
      <c r="DU2" s="11" t="s">
        <v>3775</v>
      </c>
      <c r="DV2" s="11" t="s">
        <v>3776</v>
      </c>
      <c r="DW2" s="11" t="s">
        <v>3777</v>
      </c>
      <c r="DX2" s="11" t="s">
        <v>3778</v>
      </c>
      <c r="DY2" s="11" t="s">
        <v>3784</v>
      </c>
      <c r="DZ2" s="11" t="s">
        <v>3786</v>
      </c>
      <c r="EA2" s="11" t="s">
        <v>3787</v>
      </c>
      <c r="EB2" s="11" t="s">
        <v>3788</v>
      </c>
      <c r="EC2" s="11" t="s">
        <v>3789</v>
      </c>
      <c r="ED2" s="11" t="s">
        <v>9606</v>
      </c>
      <c r="EE2" s="11" t="s">
        <v>7930</v>
      </c>
      <c r="EF2" s="11" t="s">
        <v>7931</v>
      </c>
      <c r="EG2" s="11" t="s">
        <v>9607</v>
      </c>
      <c r="EH2" s="11" t="s">
        <v>3791</v>
      </c>
      <c r="EI2" s="11" t="s">
        <v>3792</v>
      </c>
      <c r="EJ2" s="11" t="s">
        <v>9608</v>
      </c>
      <c r="EK2" s="11" t="s">
        <v>3794</v>
      </c>
      <c r="EL2" s="11" t="s">
        <v>3795</v>
      </c>
      <c r="EM2" s="11" t="s">
        <v>9609</v>
      </c>
      <c r="EN2" s="11" t="s">
        <v>3797</v>
      </c>
      <c r="EO2" s="11" t="s">
        <v>3798</v>
      </c>
      <c r="EP2" s="11" t="s">
        <v>9610</v>
      </c>
      <c r="EQ2" s="11" t="s">
        <v>9611</v>
      </c>
      <c r="ER2" s="11" t="s">
        <v>9612</v>
      </c>
      <c r="ES2" s="11" t="s">
        <v>9613</v>
      </c>
      <c r="ET2" s="11" t="s">
        <v>9614</v>
      </c>
      <c r="EU2" s="11" t="s">
        <v>9615</v>
      </c>
      <c r="EV2" s="11" t="s">
        <v>9616</v>
      </c>
      <c r="EW2" s="11" t="s">
        <v>9617</v>
      </c>
      <c r="EX2" s="11" t="s">
        <v>9618</v>
      </c>
      <c r="EY2" s="11" t="s">
        <v>9619</v>
      </c>
      <c r="EZ2" s="11" t="s">
        <v>9620</v>
      </c>
      <c r="FA2" s="11" t="s">
        <v>9621</v>
      </c>
      <c r="FB2" s="11" t="s">
        <v>9622</v>
      </c>
      <c r="FC2" s="11" t="s">
        <v>9623</v>
      </c>
      <c r="FD2" s="11" t="s">
        <v>9624</v>
      </c>
      <c r="FE2" s="11" t="s">
        <v>9625</v>
      </c>
      <c r="FF2" s="11" t="s">
        <v>9626</v>
      </c>
      <c r="FG2" s="11" t="s">
        <v>9627</v>
      </c>
      <c r="FH2" s="11" t="s">
        <v>9628</v>
      </c>
      <c r="FI2" s="11" t="s">
        <v>9629</v>
      </c>
      <c r="FJ2" s="11" t="s">
        <v>9630</v>
      </c>
      <c r="FK2" s="11" t="s">
        <v>9631</v>
      </c>
      <c r="FL2" s="11" t="s">
        <v>9632</v>
      </c>
      <c r="FM2" s="11" t="s">
        <v>9633</v>
      </c>
      <c r="FN2" s="11" t="s">
        <v>9634</v>
      </c>
      <c r="FO2" s="11" t="s">
        <v>9635</v>
      </c>
      <c r="FP2" s="11" t="s">
        <v>9636</v>
      </c>
      <c r="FQ2" s="11" t="s">
        <v>9637</v>
      </c>
      <c r="FR2" s="11" t="s">
        <v>9638</v>
      </c>
      <c r="FS2" s="11" t="s">
        <v>9639</v>
      </c>
      <c r="FT2" s="11" t="s">
        <v>9640</v>
      </c>
      <c r="FU2" s="11" t="s">
        <v>9641</v>
      </c>
      <c r="FV2" s="11" t="s">
        <v>9642</v>
      </c>
      <c r="FW2" s="11" t="s">
        <v>9643</v>
      </c>
      <c r="FX2" s="11" t="s">
        <v>9644</v>
      </c>
      <c r="FY2" s="11" t="s">
        <v>9645</v>
      </c>
      <c r="FZ2" s="11" t="s">
        <v>9646</v>
      </c>
      <c r="GA2" s="11" t="s">
        <v>9647</v>
      </c>
      <c r="GB2" s="11" t="s">
        <v>9648</v>
      </c>
      <c r="GC2" s="11" t="s">
        <v>9649</v>
      </c>
      <c r="GD2" s="11" t="s">
        <v>9650</v>
      </c>
      <c r="GE2" s="11" t="s">
        <v>9651</v>
      </c>
      <c r="GF2" s="11" t="s">
        <v>9652</v>
      </c>
      <c r="GG2" s="11" t="s">
        <v>9653</v>
      </c>
      <c r="GH2" s="11" t="s">
        <v>3854</v>
      </c>
      <c r="GI2" s="11" t="s">
        <v>3767</v>
      </c>
      <c r="GJ2" s="11" t="s">
        <v>3768</v>
      </c>
      <c r="GK2" s="11" t="s">
        <v>3769</v>
      </c>
      <c r="GL2" s="11" t="s">
        <v>3770</v>
      </c>
      <c r="GM2" s="11" t="s">
        <v>3771</v>
      </c>
      <c r="GN2" s="11" t="s">
        <v>3855</v>
      </c>
      <c r="GO2" s="11" t="s">
        <v>3779</v>
      </c>
      <c r="GP2" s="11" t="s">
        <v>3780</v>
      </c>
      <c r="GQ2" s="11" t="s">
        <v>3781</v>
      </c>
      <c r="GR2" s="11" t="s">
        <v>3782</v>
      </c>
      <c r="GS2" s="11" t="s">
        <v>3783</v>
      </c>
      <c r="GT2" s="11" t="s">
        <v>3856</v>
      </c>
      <c r="GU2" s="11" t="s">
        <v>7912</v>
      </c>
      <c r="GV2" s="11" t="s">
        <v>7913</v>
      </c>
      <c r="GW2" s="11" t="s">
        <v>9654</v>
      </c>
      <c r="GX2" s="11" t="s">
        <v>7915</v>
      </c>
      <c r="GY2" s="11" t="s">
        <v>7916</v>
      </c>
      <c r="GZ2" s="11" t="s">
        <v>9655</v>
      </c>
      <c r="HA2" s="11" t="s">
        <v>7918</v>
      </c>
      <c r="HB2" s="11" t="s">
        <v>7919</v>
      </c>
      <c r="HC2" s="11" t="s">
        <v>9656</v>
      </c>
      <c r="HD2" s="11" t="s">
        <v>7921</v>
      </c>
      <c r="HE2" s="11" t="s">
        <v>7922</v>
      </c>
      <c r="HF2" s="11" t="s">
        <v>9657</v>
      </c>
      <c r="HG2" s="11" t="s">
        <v>9658</v>
      </c>
      <c r="HH2" s="11" t="s">
        <v>9659</v>
      </c>
      <c r="HI2" s="11" t="s">
        <v>9660</v>
      </c>
      <c r="HJ2" s="11" t="s">
        <v>9661</v>
      </c>
      <c r="HK2" s="11" t="s">
        <v>9662</v>
      </c>
      <c r="HL2" s="11" t="s">
        <v>9663</v>
      </c>
      <c r="HM2" s="11" t="s">
        <v>9664</v>
      </c>
      <c r="HN2" s="11" t="s">
        <v>9665</v>
      </c>
      <c r="HO2" s="11" t="s">
        <v>9666</v>
      </c>
      <c r="HP2" s="11" t="s">
        <v>9667</v>
      </c>
      <c r="HQ2" s="11" t="s">
        <v>3759</v>
      </c>
      <c r="HR2" s="11" t="s">
        <v>3773</v>
      </c>
      <c r="HS2" s="11" t="s">
        <v>3869</v>
      </c>
      <c r="HT2" s="11" t="s">
        <v>7965</v>
      </c>
      <c r="HU2" s="11" t="s">
        <v>3871</v>
      </c>
      <c r="HV2" s="11" t="s">
        <v>3907</v>
      </c>
      <c r="HW2" s="11" t="s">
        <v>3911</v>
      </c>
      <c r="HX2" s="11" t="s">
        <v>3878</v>
      </c>
      <c r="HY2" s="11" t="s">
        <v>3785</v>
      </c>
      <c r="HZ2" s="11" t="s">
        <v>9668</v>
      </c>
      <c r="IA2" s="11" t="s">
        <v>9669</v>
      </c>
      <c r="IB2" s="11" t="s">
        <v>9670</v>
      </c>
      <c r="IC2" s="11" t="s">
        <v>9671</v>
      </c>
      <c r="ID2" s="11" t="s">
        <v>9672</v>
      </c>
      <c r="IE2" s="11" t="s">
        <v>9673</v>
      </c>
      <c r="IF2" s="11" t="s">
        <v>7940</v>
      </c>
      <c r="IG2" s="11" t="s">
        <v>7942</v>
      </c>
      <c r="IH2" s="11" t="s">
        <v>7928</v>
      </c>
      <c r="II2" s="11" t="s">
        <v>7929</v>
      </c>
      <c r="IJ2" s="11" t="s">
        <v>7924</v>
      </c>
      <c r="IK2" s="11" t="s">
        <v>7925</v>
      </c>
      <c r="IL2" s="11" t="s">
        <v>7926</v>
      </c>
      <c r="IM2" s="11" t="s">
        <v>9674</v>
      </c>
      <c r="IN2" s="11" t="s">
        <v>9675</v>
      </c>
      <c r="IO2" s="11" t="s">
        <v>9676</v>
      </c>
      <c r="IP2" s="11" t="s">
        <v>9677</v>
      </c>
      <c r="IQ2" s="11" t="s">
        <v>9678</v>
      </c>
      <c r="IR2" s="11" t="s">
        <v>9679</v>
      </c>
      <c r="IS2" s="11" t="s">
        <v>9680</v>
      </c>
      <c r="IT2" s="11" t="s">
        <v>9681</v>
      </c>
      <c r="IU2" s="11" t="s">
        <v>9682</v>
      </c>
      <c r="IV2" s="11" t="s">
        <v>7933</v>
      </c>
      <c r="IW2" s="11" t="s">
        <v>7934</v>
      </c>
      <c r="IX2" s="11" t="s">
        <v>7943</v>
      </c>
      <c r="IY2" s="11" t="s">
        <v>3875</v>
      </c>
      <c r="IZ2" s="11" t="s">
        <v>3876</v>
      </c>
      <c r="JA2" s="11" t="s">
        <v>3862</v>
      </c>
      <c r="JB2" s="11" t="s">
        <v>3863</v>
      </c>
      <c r="JC2" s="11" t="s">
        <v>3903</v>
      </c>
      <c r="JD2" s="11" t="s">
        <v>3904</v>
      </c>
      <c r="JE2" s="11" t="s">
        <v>3905</v>
      </c>
      <c r="JF2" s="11" t="s">
        <v>3906</v>
      </c>
      <c r="JG2" s="11" t="s">
        <v>7957</v>
      </c>
      <c r="JH2" s="11" t="s">
        <v>7962</v>
      </c>
      <c r="JI2" s="11" t="s">
        <v>3872</v>
      </c>
      <c r="JJ2" s="11" t="s">
        <v>3873</v>
      </c>
      <c r="JK2" s="11" t="s">
        <v>3874</v>
      </c>
      <c r="JL2" s="11" t="s">
        <v>3879</v>
      </c>
      <c r="JM2" s="11" t="s">
        <v>3880</v>
      </c>
      <c r="JN2" s="11" t="s">
        <v>3881</v>
      </c>
      <c r="JO2" s="11" t="s">
        <v>3882</v>
      </c>
      <c r="JP2" s="11" t="s">
        <v>3883</v>
      </c>
      <c r="JQ2" s="11" t="s">
        <v>3884</v>
      </c>
      <c r="JR2" s="11" t="s">
        <v>9683</v>
      </c>
      <c r="JS2" s="11" t="s">
        <v>3866</v>
      </c>
      <c r="JT2" s="11" t="s">
        <v>8004</v>
      </c>
      <c r="JU2" s="11" t="s">
        <v>3859</v>
      </c>
      <c r="JV2" s="11" t="s">
        <v>9684</v>
      </c>
      <c r="JW2" s="11" t="s">
        <v>9685</v>
      </c>
      <c r="JX2" s="11" t="s">
        <v>9686</v>
      </c>
      <c r="JY2" s="11" t="s">
        <v>3858</v>
      </c>
      <c r="JZ2" s="11" t="s">
        <v>9687</v>
      </c>
      <c r="KA2" s="11" t="s">
        <v>9688</v>
      </c>
      <c r="KB2" s="11" t="s">
        <v>9689</v>
      </c>
      <c r="KC2" s="11" t="s">
        <v>9690</v>
      </c>
      <c r="KD2" s="11" t="s">
        <v>9691</v>
      </c>
      <c r="KE2" s="11" t="s">
        <v>9692</v>
      </c>
      <c r="KF2" s="11" t="s">
        <v>9693</v>
      </c>
      <c r="KG2" s="11" t="s">
        <v>9694</v>
      </c>
      <c r="KH2" s="11" t="s">
        <v>9695</v>
      </c>
      <c r="KI2" s="11" t="s">
        <v>9696</v>
      </c>
      <c r="KJ2" s="11" t="s">
        <v>9697</v>
      </c>
      <c r="KK2" s="11" t="s">
        <v>9698</v>
      </c>
      <c r="KL2" s="11" t="s">
        <v>9699</v>
      </c>
      <c r="KM2" s="11" t="s">
        <v>9700</v>
      </c>
      <c r="KN2" s="11" t="s">
        <v>9701</v>
      </c>
      <c r="KO2" s="11" t="s">
        <v>9702</v>
      </c>
      <c r="KP2" s="11" t="s">
        <v>3912</v>
      </c>
      <c r="KQ2" s="11" t="s">
        <v>7968</v>
      </c>
      <c r="KR2" s="11" t="s">
        <v>9703</v>
      </c>
      <c r="KS2" s="11" t="s">
        <v>7939</v>
      </c>
      <c r="KT2" s="11" t="s">
        <v>7966</v>
      </c>
      <c r="KU2" s="11" t="s">
        <v>7949</v>
      </c>
      <c r="KV2" s="11" t="s">
        <v>3901</v>
      </c>
      <c r="KW2" s="11" t="s">
        <v>3902</v>
      </c>
      <c r="KX2" s="11" t="s">
        <v>9704</v>
      </c>
      <c r="KY2" s="11" t="s">
        <v>9705</v>
      </c>
      <c r="KZ2" s="11" t="s">
        <v>9706</v>
      </c>
      <c r="LA2" s="11" t="s">
        <v>7937</v>
      </c>
      <c r="LB2" s="11" t="s">
        <v>7964</v>
      </c>
      <c r="LC2" s="11" t="s">
        <v>9707</v>
      </c>
      <c r="LD2" s="11" t="s">
        <v>7939</v>
      </c>
      <c r="LE2" s="11" t="s">
        <v>7966</v>
      </c>
      <c r="LF2" s="11" t="s">
        <v>7949</v>
      </c>
      <c r="LG2" s="11" t="s">
        <v>3901</v>
      </c>
      <c r="LH2" s="11" t="s">
        <v>3902</v>
      </c>
      <c r="LI2" s="11" t="s">
        <v>9704</v>
      </c>
      <c r="LJ2" s="11" t="s">
        <v>9705</v>
      </c>
      <c r="LK2" s="11" t="s">
        <v>9706</v>
      </c>
      <c r="LL2" s="11" t="s">
        <v>7937</v>
      </c>
      <c r="LM2" s="11" t="s">
        <v>7964</v>
      </c>
      <c r="LN2" s="11" t="s">
        <v>9707</v>
      </c>
    </row>
    <row r="3" spans="1:388">
      <c r="A3" t="s">
        <v>15199</v>
      </c>
      <c r="B3">
        <v>6315626402</v>
      </c>
      <c r="C3" t="s">
        <v>8885</v>
      </c>
      <c r="D3" t="s">
        <v>15200</v>
      </c>
      <c r="E3">
        <v>7102626</v>
      </c>
      <c r="F3" t="s">
        <v>4193</v>
      </c>
      <c r="G3" t="s">
        <v>3960</v>
      </c>
      <c r="H3" t="s">
        <v>3932</v>
      </c>
      <c r="L3">
        <v>408</v>
      </c>
      <c r="M3">
        <v>490</v>
      </c>
      <c r="T3">
        <v>24354</v>
      </c>
      <c r="U3">
        <v>55150</v>
      </c>
      <c r="Z3">
        <v>91314</v>
      </c>
      <c r="AA3">
        <v>38788</v>
      </c>
      <c r="AB3">
        <v>9264</v>
      </c>
      <c r="AC3">
        <v>12576</v>
      </c>
      <c r="AD3">
        <v>125341</v>
      </c>
      <c r="AE3">
        <v>107003</v>
      </c>
      <c r="AF3">
        <v>395</v>
      </c>
      <c r="AG3">
        <v>228</v>
      </c>
      <c r="AJ3">
        <v>0</v>
      </c>
      <c r="AL3">
        <v>93343</v>
      </c>
      <c r="AM3">
        <v>70259</v>
      </c>
      <c r="AN3">
        <v>623346</v>
      </c>
      <c r="AO3">
        <v>724048</v>
      </c>
      <c r="AP3">
        <v>147980</v>
      </c>
      <c r="AQ3">
        <v>73382</v>
      </c>
      <c r="AR3">
        <v>27994</v>
      </c>
      <c r="AS3">
        <v>21630</v>
      </c>
      <c r="AT3">
        <v>893059</v>
      </c>
      <c r="AU3">
        <v>889547</v>
      </c>
      <c r="AV3">
        <v>216547</v>
      </c>
      <c r="AW3">
        <v>216547</v>
      </c>
      <c r="BF3">
        <v>539738</v>
      </c>
      <c r="BG3">
        <v>510565</v>
      </c>
      <c r="BH3">
        <v>756285</v>
      </c>
      <c r="BI3">
        <v>727112</v>
      </c>
      <c r="BL3">
        <v>44564</v>
      </c>
      <c r="BM3">
        <v>106477</v>
      </c>
      <c r="BN3">
        <v>4416</v>
      </c>
      <c r="BO3">
        <v>2036</v>
      </c>
      <c r="BP3">
        <v>14979</v>
      </c>
      <c r="BQ3">
        <v>13784</v>
      </c>
      <c r="BT3">
        <v>48980</v>
      </c>
      <c r="BU3">
        <v>108512</v>
      </c>
      <c r="BV3">
        <v>132170</v>
      </c>
      <c r="BW3">
        <v>83164</v>
      </c>
      <c r="BX3">
        <v>65985</v>
      </c>
      <c r="BY3">
        <v>63977</v>
      </c>
      <c r="CB3">
        <v>213134</v>
      </c>
      <c r="CC3">
        <v>160926</v>
      </c>
      <c r="CD3">
        <v>1018400</v>
      </c>
      <c r="CE3">
        <v>996551</v>
      </c>
      <c r="CF3">
        <v>219894</v>
      </c>
      <c r="CG3">
        <v>271908</v>
      </c>
      <c r="CH3">
        <v>315479</v>
      </c>
      <c r="CI3">
        <v>330799</v>
      </c>
      <c r="CJ3">
        <v>3909</v>
      </c>
      <c r="CK3">
        <v>6515</v>
      </c>
      <c r="CL3">
        <v>19098</v>
      </c>
      <c r="CM3">
        <v>13421</v>
      </c>
      <c r="CN3">
        <v>30033</v>
      </c>
      <c r="CO3">
        <v>11739</v>
      </c>
      <c r="CP3">
        <v>290422</v>
      </c>
      <c r="CQ3">
        <v>205606</v>
      </c>
      <c r="CR3">
        <v>39901</v>
      </c>
      <c r="CS3">
        <v>130026</v>
      </c>
      <c r="CT3">
        <v>-10726</v>
      </c>
      <c r="CU3">
        <v>-21470</v>
      </c>
      <c r="CV3">
        <v>29174</v>
      </c>
      <c r="CW3">
        <v>108556</v>
      </c>
      <c r="CX3">
        <v>60872</v>
      </c>
      <c r="CY3">
        <v>40507</v>
      </c>
      <c r="CZ3">
        <v>50146</v>
      </c>
      <c r="DA3">
        <v>19037</v>
      </c>
      <c r="DB3">
        <v>-1</v>
      </c>
      <c r="DC3">
        <v>29174</v>
      </c>
      <c r="DD3">
        <v>108556</v>
      </c>
      <c r="DE3">
        <v>942317</v>
      </c>
      <c r="DF3">
        <v>1704347</v>
      </c>
      <c r="DG3">
        <v>406944</v>
      </c>
      <c r="DH3">
        <v>1101640</v>
      </c>
      <c r="DI3">
        <v>535373</v>
      </c>
      <c r="DJ3">
        <v>602707</v>
      </c>
      <c r="DK3">
        <v>216547</v>
      </c>
      <c r="DL3">
        <v>410585</v>
      </c>
      <c r="DM3">
        <v>627132</v>
      </c>
      <c r="DN3">
        <v>0</v>
      </c>
      <c r="DO3">
        <v>99980</v>
      </c>
      <c r="DP3">
        <v>99980</v>
      </c>
      <c r="DQ3">
        <v>29173</v>
      </c>
      <c r="DR3">
        <v>29173</v>
      </c>
      <c r="DS3">
        <v>216547</v>
      </c>
      <c r="DT3">
        <v>510565</v>
      </c>
      <c r="DU3">
        <v>727112</v>
      </c>
      <c r="DV3">
        <v>0</v>
      </c>
      <c r="DW3">
        <v>29173</v>
      </c>
      <c r="DX3">
        <v>29173</v>
      </c>
      <c r="DY3">
        <v>216547</v>
      </c>
      <c r="DZ3">
        <v>539738</v>
      </c>
      <c r="EA3">
        <v>756285</v>
      </c>
      <c r="EB3">
        <v>0</v>
      </c>
      <c r="EC3">
        <v>61216</v>
      </c>
      <c r="ED3">
        <v>688348</v>
      </c>
      <c r="EE3">
        <v>38764</v>
      </c>
      <c r="EF3">
        <v>0</v>
      </c>
      <c r="EG3">
        <v>38764</v>
      </c>
      <c r="EH3">
        <v>38764</v>
      </c>
      <c r="EI3">
        <v>61216</v>
      </c>
      <c r="EJ3">
        <v>727112</v>
      </c>
      <c r="EK3">
        <v>0</v>
      </c>
      <c r="EL3">
        <v>61216</v>
      </c>
      <c r="EM3">
        <v>688348</v>
      </c>
      <c r="EN3">
        <v>38764</v>
      </c>
      <c r="EO3">
        <v>61216</v>
      </c>
      <c r="EP3">
        <v>727112</v>
      </c>
      <c r="EQ3">
        <v>756285</v>
      </c>
      <c r="ER3">
        <v>727112</v>
      </c>
      <c r="ES3">
        <v>69415</v>
      </c>
      <c r="ET3">
        <v>227649</v>
      </c>
      <c r="EU3">
        <v>177797</v>
      </c>
      <c r="EV3">
        <v>1163986</v>
      </c>
      <c r="EW3">
        <v>6763</v>
      </c>
      <c r="EX3">
        <v>13333</v>
      </c>
      <c r="EY3">
        <v>11685</v>
      </c>
      <c r="EZ3">
        <v>26589</v>
      </c>
      <c r="FA3">
        <v>82781</v>
      </c>
      <c r="FB3">
        <v>38391</v>
      </c>
      <c r="FC3">
        <v>241918</v>
      </c>
      <c r="FD3">
        <v>382943</v>
      </c>
      <c r="FE3">
        <v>304539</v>
      </c>
      <c r="FF3">
        <v>1031777</v>
      </c>
      <c r="FG3">
        <v>18637</v>
      </c>
      <c r="FH3">
        <v>13038</v>
      </c>
      <c r="FI3">
        <v>67437</v>
      </c>
      <c r="FJ3">
        <v>18224</v>
      </c>
      <c r="FK3">
        <v>36011</v>
      </c>
      <c r="FL3">
        <v>37006</v>
      </c>
      <c r="FM3">
        <v>93641</v>
      </c>
      <c r="FN3">
        <v>-197269</v>
      </c>
      <c r="FO3">
        <v>2045</v>
      </c>
      <c r="FP3">
        <v>7722</v>
      </c>
      <c r="FQ3">
        <v>46063</v>
      </c>
      <c r="FR3">
        <v>-5677</v>
      </c>
      <c r="FS3">
        <v>-46063</v>
      </c>
      <c r="FT3">
        <v>69415</v>
      </c>
      <c r="FU3">
        <v>227649</v>
      </c>
      <c r="FV3">
        <v>82781</v>
      </c>
      <c r="FW3">
        <v>38391</v>
      </c>
      <c r="FX3">
        <v>-13366</v>
      </c>
      <c r="FY3">
        <v>189258</v>
      </c>
      <c r="FZ3">
        <v>74598</v>
      </c>
      <c r="GA3">
        <v>-54074</v>
      </c>
      <c r="GB3">
        <v>73382</v>
      </c>
      <c r="GC3">
        <v>127456</v>
      </c>
      <c r="GD3">
        <v>147980</v>
      </c>
      <c r="GE3">
        <v>73382</v>
      </c>
      <c r="GF3">
        <v>0</v>
      </c>
      <c r="GG3">
        <v>0</v>
      </c>
    </row>
    <row r="4" spans="1:388">
      <c r="A4" t="s">
        <v>16135</v>
      </c>
      <c r="B4">
        <v>7736659589</v>
      </c>
      <c r="C4" t="s">
        <v>4040</v>
      </c>
      <c r="D4" t="s">
        <v>51</v>
      </c>
      <c r="E4">
        <v>5491187</v>
      </c>
      <c r="F4" t="s">
        <v>8010</v>
      </c>
      <c r="G4" t="s">
        <v>3936</v>
      </c>
      <c r="H4" t="s">
        <v>3932</v>
      </c>
      <c r="L4">
        <v>115211</v>
      </c>
      <c r="M4">
        <v>60075</v>
      </c>
      <c r="T4">
        <v>78987</v>
      </c>
      <c r="U4">
        <v>83070</v>
      </c>
      <c r="X4">
        <v>167370</v>
      </c>
      <c r="Y4">
        <v>169609</v>
      </c>
      <c r="Z4">
        <v>46942</v>
      </c>
      <c r="AA4">
        <v>31562</v>
      </c>
      <c r="AB4">
        <v>10882</v>
      </c>
      <c r="AC4">
        <v>14459</v>
      </c>
      <c r="AD4">
        <v>419392</v>
      </c>
      <c r="AE4">
        <v>358775</v>
      </c>
      <c r="AF4">
        <v>21197</v>
      </c>
      <c r="AG4">
        <v>22379</v>
      </c>
      <c r="AJ4">
        <v>0</v>
      </c>
      <c r="AK4">
        <v>54</v>
      </c>
      <c r="AL4">
        <v>102538</v>
      </c>
      <c r="AM4">
        <v>119287</v>
      </c>
      <c r="AN4">
        <v>330153</v>
      </c>
      <c r="AO4">
        <v>297468</v>
      </c>
      <c r="AP4">
        <v>34744</v>
      </c>
      <c r="AQ4">
        <v>7240</v>
      </c>
      <c r="AR4">
        <v>0</v>
      </c>
      <c r="AS4">
        <v>224</v>
      </c>
      <c r="AT4">
        <v>488632</v>
      </c>
      <c r="AU4">
        <v>446652</v>
      </c>
      <c r="AV4">
        <v>16000</v>
      </c>
      <c r="AW4">
        <v>16000</v>
      </c>
      <c r="BD4">
        <v>2400</v>
      </c>
      <c r="BE4">
        <v>2400</v>
      </c>
      <c r="BF4">
        <v>641829</v>
      </c>
      <c r="BG4">
        <v>573584</v>
      </c>
      <c r="BH4">
        <v>660229</v>
      </c>
      <c r="BI4">
        <v>591984</v>
      </c>
      <c r="BL4">
        <v>98982</v>
      </c>
      <c r="BM4">
        <v>90000</v>
      </c>
      <c r="BN4">
        <v>3113</v>
      </c>
      <c r="BO4">
        <v>2824</v>
      </c>
      <c r="BP4">
        <v>49408</v>
      </c>
      <c r="BQ4">
        <v>44203</v>
      </c>
      <c r="BT4">
        <v>102095</v>
      </c>
      <c r="BU4">
        <v>92824</v>
      </c>
      <c r="BV4">
        <v>154</v>
      </c>
      <c r="BW4">
        <v>142</v>
      </c>
      <c r="BX4">
        <v>96138</v>
      </c>
      <c r="BY4">
        <v>76274</v>
      </c>
      <c r="CB4">
        <v>145700</v>
      </c>
      <c r="CC4">
        <v>120619</v>
      </c>
      <c r="CD4">
        <v>908024</v>
      </c>
      <c r="CE4">
        <v>805427</v>
      </c>
      <c r="CF4">
        <v>337752</v>
      </c>
      <c r="CG4">
        <v>326876</v>
      </c>
      <c r="CH4">
        <v>541377</v>
      </c>
      <c r="CI4">
        <v>425287</v>
      </c>
      <c r="CJ4">
        <v>14523</v>
      </c>
      <c r="CK4">
        <v>18264</v>
      </c>
      <c r="CL4">
        <v>6340</v>
      </c>
      <c r="CM4">
        <v>162</v>
      </c>
      <c r="CN4">
        <v>43411</v>
      </c>
      <c r="CO4">
        <v>108474</v>
      </c>
      <c r="CP4">
        <v>105520</v>
      </c>
      <c r="CQ4">
        <v>138638</v>
      </c>
      <c r="CR4">
        <v>487451</v>
      </c>
      <c r="CS4">
        <v>413225</v>
      </c>
      <c r="CT4">
        <v>-98881</v>
      </c>
      <c r="CU4">
        <v>-61370</v>
      </c>
      <c r="CV4">
        <v>388568</v>
      </c>
      <c r="CW4">
        <v>351855</v>
      </c>
      <c r="CX4">
        <v>113973</v>
      </c>
      <c r="CY4">
        <v>92974</v>
      </c>
      <c r="CZ4">
        <v>15092</v>
      </c>
      <c r="DA4">
        <v>31604</v>
      </c>
      <c r="DB4">
        <v>-2</v>
      </c>
      <c r="DC4">
        <v>388568</v>
      </c>
      <c r="DD4">
        <v>351855</v>
      </c>
      <c r="DE4">
        <v>1412538</v>
      </c>
      <c r="DF4">
        <v>1249636</v>
      </c>
      <c r="DG4">
        <v>533409</v>
      </c>
      <c r="DH4">
        <v>497473</v>
      </c>
      <c r="DI4">
        <v>879129</v>
      </c>
      <c r="DJ4">
        <v>752163</v>
      </c>
      <c r="DK4">
        <v>16000</v>
      </c>
      <c r="DL4">
        <v>545949</v>
      </c>
      <c r="DM4">
        <v>564349</v>
      </c>
      <c r="DN4">
        <v>0</v>
      </c>
      <c r="DO4">
        <v>327635</v>
      </c>
      <c r="DP4">
        <v>327635</v>
      </c>
      <c r="DQ4">
        <v>388568</v>
      </c>
      <c r="DR4">
        <v>388568</v>
      </c>
      <c r="DS4">
        <v>16000</v>
      </c>
      <c r="DT4">
        <v>573584</v>
      </c>
      <c r="DU4">
        <v>591984</v>
      </c>
      <c r="DV4">
        <v>0</v>
      </c>
      <c r="DW4">
        <v>388568</v>
      </c>
      <c r="DX4">
        <v>388568</v>
      </c>
      <c r="DY4">
        <v>16000</v>
      </c>
      <c r="DZ4">
        <v>641829</v>
      </c>
      <c r="EA4">
        <v>660229</v>
      </c>
      <c r="EB4">
        <v>320323</v>
      </c>
      <c r="EC4">
        <v>-300000</v>
      </c>
      <c r="ED4">
        <v>560452</v>
      </c>
      <c r="EH4">
        <v>327635</v>
      </c>
      <c r="EI4">
        <v>-300000</v>
      </c>
      <c r="EJ4">
        <v>591984</v>
      </c>
      <c r="EK4">
        <v>320323</v>
      </c>
      <c r="EL4">
        <v>-300000</v>
      </c>
      <c r="EM4">
        <v>542052</v>
      </c>
      <c r="EN4">
        <v>327635</v>
      </c>
      <c r="EO4">
        <v>-300000</v>
      </c>
      <c r="EP4">
        <v>573584</v>
      </c>
      <c r="EQ4">
        <v>660230</v>
      </c>
      <c r="ER4">
        <v>591984</v>
      </c>
      <c r="ES4">
        <v>98983</v>
      </c>
      <c r="ET4">
        <v>90000</v>
      </c>
      <c r="EU4">
        <v>790085</v>
      </c>
      <c r="EV4">
        <v>741544</v>
      </c>
      <c r="EY4">
        <v>39964</v>
      </c>
      <c r="EZ4">
        <v>20497</v>
      </c>
      <c r="FA4">
        <v>410323</v>
      </c>
      <c r="FB4">
        <v>300000</v>
      </c>
      <c r="FC4">
        <v>130412</v>
      </c>
      <c r="FD4">
        <v>146630</v>
      </c>
      <c r="FE4">
        <v>708985</v>
      </c>
      <c r="FF4">
        <v>658194</v>
      </c>
      <c r="FG4">
        <v>6328</v>
      </c>
      <c r="FH4">
        <v>21</v>
      </c>
      <c r="FI4">
        <v>105397</v>
      </c>
      <c r="FJ4">
        <v>110891</v>
      </c>
      <c r="FK4">
        <v>27451</v>
      </c>
      <c r="FL4">
        <v>32995</v>
      </c>
      <c r="FM4">
        <v>387460</v>
      </c>
      <c r="FN4">
        <v>306701</v>
      </c>
      <c r="FO4">
        <v>23600</v>
      </c>
      <c r="FP4">
        <v>56980</v>
      </c>
      <c r="FQ4">
        <v>57011</v>
      </c>
      <c r="FR4">
        <v>-48676</v>
      </c>
      <c r="FS4">
        <v>-95747</v>
      </c>
      <c r="FT4">
        <v>98983</v>
      </c>
      <c r="FU4">
        <v>90000</v>
      </c>
      <c r="FV4">
        <v>90000</v>
      </c>
      <c r="FX4">
        <v>-311340</v>
      </c>
      <c r="FY4">
        <v>-210000</v>
      </c>
      <c r="FZ4">
        <v>27444</v>
      </c>
      <c r="GA4">
        <v>954</v>
      </c>
      <c r="GB4">
        <v>7240</v>
      </c>
      <c r="GC4">
        <v>6274</v>
      </c>
      <c r="GD4">
        <v>34744</v>
      </c>
      <c r="GE4">
        <v>7240</v>
      </c>
      <c r="GF4">
        <v>0</v>
      </c>
      <c r="GG4">
        <v>0</v>
      </c>
      <c r="GH4">
        <v>2400</v>
      </c>
      <c r="GI4">
        <v>0</v>
      </c>
      <c r="GJ4">
        <v>300000</v>
      </c>
      <c r="GK4">
        <v>300000</v>
      </c>
      <c r="GL4">
        <v>300000</v>
      </c>
      <c r="GM4">
        <v>300000</v>
      </c>
      <c r="GN4">
        <v>2400</v>
      </c>
      <c r="GO4">
        <v>0</v>
      </c>
      <c r="GP4">
        <v>320323</v>
      </c>
      <c r="GQ4">
        <v>320323</v>
      </c>
      <c r="GR4">
        <v>320323</v>
      </c>
      <c r="GS4">
        <v>320323</v>
      </c>
      <c r="GT4">
        <v>2400</v>
      </c>
      <c r="GU4">
        <v>7312</v>
      </c>
      <c r="GV4">
        <v>0</v>
      </c>
      <c r="GW4">
        <v>31532</v>
      </c>
      <c r="GX4">
        <v>7312</v>
      </c>
      <c r="GY4">
        <v>0</v>
      </c>
      <c r="GZ4">
        <v>31532</v>
      </c>
      <c r="HA4">
        <v>0</v>
      </c>
      <c r="HB4">
        <v>0</v>
      </c>
      <c r="HC4">
        <v>18400</v>
      </c>
      <c r="HD4">
        <v>0</v>
      </c>
      <c r="HE4">
        <v>0</v>
      </c>
      <c r="HF4">
        <v>18400</v>
      </c>
      <c r="HG4">
        <v>16026</v>
      </c>
      <c r="HH4">
        <v>174</v>
      </c>
      <c r="HI4">
        <v>14504</v>
      </c>
      <c r="HJ4">
        <v>18264</v>
      </c>
      <c r="HK4">
        <v>29800</v>
      </c>
      <c r="HL4">
        <v>57000</v>
      </c>
      <c r="HM4">
        <v>320323</v>
      </c>
      <c r="HN4">
        <v>300000</v>
      </c>
      <c r="HO4">
        <v>60</v>
      </c>
      <c r="HP4">
        <v>12</v>
      </c>
    </row>
    <row r="5" spans="1:388">
      <c r="A5" t="s">
        <v>16136</v>
      </c>
      <c r="B5">
        <v>2723115222</v>
      </c>
      <c r="C5" t="s">
        <v>4188</v>
      </c>
      <c r="D5" t="s">
        <v>58</v>
      </c>
      <c r="E5">
        <v>5773441</v>
      </c>
      <c r="F5" t="s">
        <v>8014</v>
      </c>
      <c r="G5" t="s">
        <v>3936</v>
      </c>
      <c r="H5" t="s">
        <v>8013</v>
      </c>
      <c r="I5" t="s">
        <v>16137</v>
      </c>
      <c r="T5">
        <v>31068</v>
      </c>
      <c r="U5">
        <v>80270</v>
      </c>
      <c r="Z5">
        <v>1827</v>
      </c>
      <c r="AA5">
        <v>1953</v>
      </c>
      <c r="AD5">
        <v>32895</v>
      </c>
      <c r="AE5">
        <v>82223</v>
      </c>
      <c r="AF5">
        <v>12094</v>
      </c>
      <c r="AG5">
        <v>14570</v>
      </c>
      <c r="AL5">
        <v>410024</v>
      </c>
      <c r="AM5">
        <v>424289</v>
      </c>
      <c r="AN5">
        <v>7094613</v>
      </c>
      <c r="AO5">
        <v>6021994</v>
      </c>
      <c r="AP5">
        <v>530139</v>
      </c>
      <c r="AQ5">
        <v>390240</v>
      </c>
      <c r="AR5">
        <v>100968</v>
      </c>
      <c r="AS5">
        <v>28238</v>
      </c>
      <c r="AT5">
        <v>8147838</v>
      </c>
      <c r="AU5">
        <v>6879331</v>
      </c>
      <c r="AV5">
        <v>194</v>
      </c>
      <c r="AW5">
        <v>194</v>
      </c>
      <c r="BB5">
        <v>639719</v>
      </c>
      <c r="BC5">
        <v>635388</v>
      </c>
      <c r="BD5">
        <v>2138938</v>
      </c>
      <c r="BE5">
        <v>2138938</v>
      </c>
      <c r="BF5">
        <v>3189834</v>
      </c>
      <c r="BG5">
        <v>1510953</v>
      </c>
      <c r="BH5">
        <v>5968685</v>
      </c>
      <c r="BI5">
        <v>4285473</v>
      </c>
      <c r="BL5">
        <v>1720000</v>
      </c>
      <c r="BM5">
        <v>1640000</v>
      </c>
      <c r="BN5">
        <v>2347</v>
      </c>
      <c r="BO5">
        <v>7095</v>
      </c>
      <c r="BP5">
        <v>162880</v>
      </c>
      <c r="BQ5">
        <v>242085</v>
      </c>
      <c r="BT5">
        <v>1722347</v>
      </c>
      <c r="BU5">
        <v>1647095</v>
      </c>
      <c r="BV5">
        <v>40236</v>
      </c>
      <c r="BW5">
        <v>45096</v>
      </c>
      <c r="BX5">
        <v>286585</v>
      </c>
      <c r="BY5">
        <v>741805</v>
      </c>
      <c r="CB5">
        <v>489701</v>
      </c>
      <c r="CC5">
        <v>1028986</v>
      </c>
      <c r="CD5">
        <v>8180733</v>
      </c>
      <c r="CE5">
        <v>6961554</v>
      </c>
      <c r="CF5">
        <v>1382441</v>
      </c>
      <c r="CG5">
        <v>2207201</v>
      </c>
      <c r="CH5">
        <v>3312141</v>
      </c>
      <c r="CI5">
        <v>1837107</v>
      </c>
      <c r="CJ5">
        <v>38910</v>
      </c>
      <c r="CK5">
        <v>93380</v>
      </c>
      <c r="CL5">
        <v>196132</v>
      </c>
      <c r="CM5">
        <v>266154</v>
      </c>
      <c r="CN5">
        <v>2961770</v>
      </c>
      <c r="CO5">
        <v>789159</v>
      </c>
      <c r="CP5">
        <v>3097896</v>
      </c>
      <c r="CQ5">
        <v>1143590</v>
      </c>
      <c r="CR5">
        <v>3018793</v>
      </c>
      <c r="CS5">
        <v>1309902</v>
      </c>
      <c r="CT5">
        <v>-589894</v>
      </c>
      <c r="CU5">
        <v>-313162</v>
      </c>
      <c r="CV5">
        <v>2428899</v>
      </c>
      <c r="CW5">
        <v>996740</v>
      </c>
      <c r="CX5">
        <v>594515</v>
      </c>
      <c r="CY5">
        <v>309596</v>
      </c>
      <c r="CZ5">
        <v>4622</v>
      </c>
      <c r="DA5">
        <v>-3566</v>
      </c>
      <c r="DC5">
        <v>2428899</v>
      </c>
      <c r="DD5">
        <v>996740</v>
      </c>
      <c r="DE5">
        <v>6558093</v>
      </c>
      <c r="DF5">
        <v>6768390</v>
      </c>
      <c r="DG5">
        <v>1863511</v>
      </c>
      <c r="DH5">
        <v>2724082</v>
      </c>
      <c r="DI5">
        <v>4694582</v>
      </c>
      <c r="DJ5">
        <v>4044308</v>
      </c>
      <c r="DK5">
        <v>194</v>
      </c>
      <c r="DL5">
        <v>1094246</v>
      </c>
      <c r="DM5">
        <v>3868766</v>
      </c>
      <c r="DN5">
        <v>0</v>
      </c>
      <c r="DO5">
        <v>996740</v>
      </c>
      <c r="DP5">
        <v>996740</v>
      </c>
      <c r="DQ5">
        <v>2428899</v>
      </c>
      <c r="DR5">
        <v>2428899</v>
      </c>
      <c r="DS5">
        <v>194</v>
      </c>
      <c r="DT5">
        <v>1510954</v>
      </c>
      <c r="DU5">
        <v>4285474</v>
      </c>
      <c r="DV5">
        <v>0</v>
      </c>
      <c r="DW5">
        <v>2428899</v>
      </c>
      <c r="DX5">
        <v>5228920</v>
      </c>
      <c r="DY5">
        <v>194</v>
      </c>
      <c r="DZ5">
        <v>3189835</v>
      </c>
      <c r="EA5">
        <v>5968686</v>
      </c>
      <c r="EB5">
        <v>996740</v>
      </c>
      <c r="EC5">
        <v>-580033</v>
      </c>
      <c r="ED5">
        <v>4285474</v>
      </c>
      <c r="EH5">
        <v>996740</v>
      </c>
      <c r="EI5">
        <v>-580033</v>
      </c>
      <c r="EJ5">
        <v>4285474</v>
      </c>
      <c r="EK5">
        <v>996740</v>
      </c>
      <c r="EL5">
        <v>-580033</v>
      </c>
      <c r="EM5">
        <v>4285474</v>
      </c>
      <c r="EN5">
        <v>996740</v>
      </c>
      <c r="EO5">
        <v>-580033</v>
      </c>
      <c r="EP5">
        <v>4285474</v>
      </c>
      <c r="EQ5">
        <v>5968685</v>
      </c>
      <c r="ER5">
        <v>4285474</v>
      </c>
      <c r="ES5">
        <v>982837</v>
      </c>
      <c r="ET5">
        <v>531174</v>
      </c>
      <c r="EU5">
        <v>6378663</v>
      </c>
      <c r="EV5">
        <v>6551825</v>
      </c>
      <c r="EW5">
        <v>3856</v>
      </c>
      <c r="EX5">
        <v>56797</v>
      </c>
      <c r="EY5">
        <v>5952459</v>
      </c>
      <c r="EZ5">
        <v>2194983</v>
      </c>
      <c r="FA5">
        <v>4103186</v>
      </c>
      <c r="FB5">
        <v>1533351</v>
      </c>
      <c r="FC5">
        <v>-788241</v>
      </c>
      <c r="FD5">
        <v>-1038033</v>
      </c>
      <c r="FE5">
        <v>-1885454</v>
      </c>
      <c r="FF5">
        <v>-2839913</v>
      </c>
      <c r="FG5">
        <v>-200992</v>
      </c>
      <c r="FH5">
        <v>-273502</v>
      </c>
      <c r="FI5">
        <v>-675671</v>
      </c>
      <c r="FJ5">
        <v>-380461</v>
      </c>
      <c r="FK5">
        <v>-4071848</v>
      </c>
      <c r="FL5">
        <v>-2345544</v>
      </c>
      <c r="FM5">
        <v>4221491</v>
      </c>
      <c r="FN5">
        <v>1185236</v>
      </c>
      <c r="FO5">
        <v>0</v>
      </c>
      <c r="FP5">
        <v>0</v>
      </c>
      <c r="FQ5">
        <v>449</v>
      </c>
      <c r="FR5">
        <v>-961243</v>
      </c>
      <c r="FS5">
        <v>152149</v>
      </c>
      <c r="FT5">
        <v>0</v>
      </c>
      <c r="FU5">
        <v>531174</v>
      </c>
      <c r="FV5">
        <v>3465671</v>
      </c>
      <c r="FW5">
        <v>1040324</v>
      </c>
      <c r="FX5">
        <v>-3120349</v>
      </c>
      <c r="FY5">
        <v>-1002177</v>
      </c>
      <c r="FZ5">
        <v>139899</v>
      </c>
      <c r="GA5">
        <v>335208</v>
      </c>
      <c r="GB5">
        <v>390240</v>
      </c>
      <c r="GC5">
        <v>55032</v>
      </c>
      <c r="GD5">
        <v>530139</v>
      </c>
      <c r="GE5">
        <v>390240</v>
      </c>
      <c r="GF5">
        <v>0</v>
      </c>
      <c r="GG5">
        <v>0</v>
      </c>
      <c r="GH5">
        <v>2138938</v>
      </c>
      <c r="GI5">
        <v>0</v>
      </c>
      <c r="GJ5">
        <v>-580032</v>
      </c>
      <c r="GK5">
        <v>-580032</v>
      </c>
      <c r="GL5">
        <v>-580032</v>
      </c>
      <c r="GM5">
        <v>-580032</v>
      </c>
      <c r="GN5">
        <v>2138938</v>
      </c>
      <c r="GO5">
        <v>0</v>
      </c>
      <c r="GP5">
        <v>-750018</v>
      </c>
      <c r="GQ5">
        <v>-3545708</v>
      </c>
      <c r="GR5">
        <v>-750018</v>
      </c>
      <c r="GS5">
        <v>-750018</v>
      </c>
      <c r="GT5">
        <v>2138938</v>
      </c>
      <c r="HG5">
        <v>770</v>
      </c>
      <c r="HH5">
        <v>2555</v>
      </c>
      <c r="HI5">
        <v>24232</v>
      </c>
      <c r="HJ5">
        <v>30015</v>
      </c>
      <c r="HK5">
        <v>1364987</v>
      </c>
      <c r="HL5">
        <v>1062530</v>
      </c>
      <c r="HM5">
        <v>637515</v>
      </c>
      <c r="HN5">
        <v>493027</v>
      </c>
      <c r="HQ5">
        <v>635388</v>
      </c>
      <c r="HR5">
        <v>635388</v>
      </c>
      <c r="HS5">
        <v>2800021</v>
      </c>
      <c r="HT5">
        <v>2800021</v>
      </c>
      <c r="HU5">
        <v>2800021</v>
      </c>
      <c r="HV5">
        <v>-2795690</v>
      </c>
      <c r="HW5">
        <v>-2795690</v>
      </c>
      <c r="HX5">
        <v>-2795690</v>
      </c>
      <c r="HY5">
        <v>639719</v>
      </c>
      <c r="HZ5">
        <v>300</v>
      </c>
      <c r="IA5">
        <v>379512</v>
      </c>
      <c r="IB5">
        <v>1184813</v>
      </c>
      <c r="IC5">
        <v>982837</v>
      </c>
    </row>
    <row r="6" spans="1:388">
      <c r="A6" t="s">
        <v>16138</v>
      </c>
      <c r="B6">
        <v>7727551797</v>
      </c>
      <c r="C6" t="s">
        <v>4098</v>
      </c>
      <c r="D6" t="s">
        <v>16139</v>
      </c>
      <c r="E6">
        <v>6402878</v>
      </c>
      <c r="F6" t="s">
        <v>8016</v>
      </c>
      <c r="G6" t="s">
        <v>3936</v>
      </c>
      <c r="H6" t="s">
        <v>3932</v>
      </c>
      <c r="I6" t="s">
        <v>3931</v>
      </c>
      <c r="T6">
        <v>36955</v>
      </c>
      <c r="U6">
        <v>3366</v>
      </c>
      <c r="AD6">
        <v>36955</v>
      </c>
      <c r="AE6">
        <v>3366</v>
      </c>
      <c r="AF6">
        <v>319</v>
      </c>
      <c r="AG6">
        <v>1486</v>
      </c>
      <c r="AL6">
        <v>124537</v>
      </c>
      <c r="AM6">
        <v>183665</v>
      </c>
      <c r="AN6">
        <v>316508</v>
      </c>
      <c r="AO6">
        <v>610163</v>
      </c>
      <c r="AP6">
        <v>324170</v>
      </c>
      <c r="AQ6">
        <v>5028</v>
      </c>
      <c r="AR6">
        <v>1330</v>
      </c>
      <c r="AS6">
        <v>6653</v>
      </c>
      <c r="AT6">
        <v>766864</v>
      </c>
      <c r="AU6">
        <v>806994</v>
      </c>
      <c r="AV6">
        <v>67600</v>
      </c>
      <c r="AW6">
        <v>67600</v>
      </c>
      <c r="BF6">
        <v>650000</v>
      </c>
      <c r="BG6">
        <v>610535</v>
      </c>
      <c r="BH6">
        <v>717600</v>
      </c>
      <c r="BI6">
        <v>678135</v>
      </c>
      <c r="BL6">
        <v>0</v>
      </c>
      <c r="BN6">
        <v>388</v>
      </c>
      <c r="BO6">
        <v>617</v>
      </c>
      <c r="BP6">
        <v>20828</v>
      </c>
      <c r="BQ6">
        <v>16162</v>
      </c>
      <c r="BT6">
        <v>388</v>
      </c>
      <c r="BU6">
        <v>617</v>
      </c>
      <c r="BV6">
        <v>0</v>
      </c>
      <c r="BX6">
        <v>65003</v>
      </c>
      <c r="BY6">
        <v>115446</v>
      </c>
      <c r="CB6">
        <v>85831</v>
      </c>
      <c r="CC6">
        <v>131608</v>
      </c>
      <c r="CD6">
        <v>803819</v>
      </c>
      <c r="CE6">
        <v>810360</v>
      </c>
      <c r="CF6">
        <v>246640</v>
      </c>
      <c r="CG6">
        <v>281573</v>
      </c>
      <c r="CH6">
        <v>5084</v>
      </c>
      <c r="CI6">
        <v>71285</v>
      </c>
      <c r="CJ6">
        <v>47719</v>
      </c>
      <c r="CK6">
        <v>24109</v>
      </c>
      <c r="CL6">
        <v>373</v>
      </c>
      <c r="CM6">
        <v>15386</v>
      </c>
      <c r="CN6">
        <v>213399</v>
      </c>
      <c r="CO6">
        <v>92349</v>
      </c>
      <c r="CP6">
        <v>210978</v>
      </c>
      <c r="CQ6">
        <v>96593</v>
      </c>
      <c r="CR6">
        <v>54851</v>
      </c>
      <c r="CS6">
        <v>75764</v>
      </c>
      <c r="CT6">
        <v>-15386</v>
      </c>
      <c r="CU6">
        <v>-19888</v>
      </c>
      <c r="CV6">
        <v>39465</v>
      </c>
      <c r="CW6">
        <v>55876</v>
      </c>
      <c r="CX6">
        <v>15615</v>
      </c>
      <c r="CY6">
        <v>19306</v>
      </c>
      <c r="CZ6">
        <v>229</v>
      </c>
      <c r="DA6">
        <v>-582</v>
      </c>
      <c r="DC6">
        <v>39465</v>
      </c>
      <c r="DD6">
        <v>55876</v>
      </c>
      <c r="DE6">
        <v>549879</v>
      </c>
      <c r="DF6">
        <v>1140081</v>
      </c>
      <c r="DG6">
        <v>298155</v>
      </c>
      <c r="DH6">
        <v>787223</v>
      </c>
      <c r="DI6">
        <v>251724</v>
      </c>
      <c r="DJ6">
        <v>352858</v>
      </c>
      <c r="DK6">
        <v>67600</v>
      </c>
      <c r="DL6">
        <v>554659</v>
      </c>
      <c r="DM6">
        <v>622259</v>
      </c>
      <c r="DN6">
        <v>0</v>
      </c>
      <c r="DO6">
        <v>55876</v>
      </c>
      <c r="DP6">
        <v>55876</v>
      </c>
      <c r="DQ6">
        <v>39465</v>
      </c>
      <c r="DR6">
        <v>39465</v>
      </c>
      <c r="DS6">
        <v>67600</v>
      </c>
      <c r="DT6">
        <v>610535</v>
      </c>
      <c r="DU6">
        <v>678135</v>
      </c>
      <c r="DV6">
        <v>0</v>
      </c>
      <c r="DW6">
        <v>39465</v>
      </c>
      <c r="DX6">
        <v>39465</v>
      </c>
      <c r="DY6">
        <v>67600</v>
      </c>
      <c r="DZ6">
        <v>650000</v>
      </c>
      <c r="EA6">
        <v>717600</v>
      </c>
      <c r="EB6">
        <v>55876</v>
      </c>
      <c r="EC6">
        <v>0</v>
      </c>
      <c r="ED6">
        <v>678135</v>
      </c>
      <c r="EH6">
        <v>55876</v>
      </c>
      <c r="EI6">
        <v>0</v>
      </c>
      <c r="EJ6">
        <v>678135</v>
      </c>
      <c r="EK6">
        <v>55876</v>
      </c>
      <c r="EL6">
        <v>0</v>
      </c>
      <c r="EM6">
        <v>678135</v>
      </c>
      <c r="EN6">
        <v>55876</v>
      </c>
      <c r="EO6">
        <v>0</v>
      </c>
      <c r="EP6">
        <v>678135</v>
      </c>
      <c r="EQ6">
        <v>717600</v>
      </c>
      <c r="ER6">
        <v>678135</v>
      </c>
      <c r="ES6">
        <v>130000</v>
      </c>
      <c r="ET6">
        <v>160130</v>
      </c>
      <c r="EU6">
        <v>664241</v>
      </c>
      <c r="EV6">
        <v>639022</v>
      </c>
      <c r="EW6">
        <v>2284</v>
      </c>
      <c r="EX6">
        <v>378802</v>
      </c>
      <c r="EY6">
        <v>337021</v>
      </c>
      <c r="EZ6">
        <v>563218</v>
      </c>
      <c r="FA6">
        <v>130000</v>
      </c>
      <c r="FB6">
        <v>450130</v>
      </c>
      <c r="FC6">
        <v>-282953</v>
      </c>
      <c r="FD6">
        <v>-272503</v>
      </c>
      <c r="FE6">
        <v>-279313</v>
      </c>
      <c r="FF6">
        <v>-266909</v>
      </c>
      <c r="FG6">
        <v>-373</v>
      </c>
      <c r="FH6">
        <v>-19081</v>
      </c>
      <c r="FI6">
        <v>-6464</v>
      </c>
      <c r="FJ6">
        <v>-39112</v>
      </c>
      <c r="FK6">
        <v>-639051</v>
      </c>
      <c r="FL6">
        <v>-221497</v>
      </c>
      <c r="FM6">
        <v>-325451</v>
      </c>
      <c r="FN6">
        <v>628908</v>
      </c>
      <c r="FR6">
        <v>644593</v>
      </c>
      <c r="FS6">
        <v>-344976</v>
      </c>
      <c r="FT6">
        <v>130000</v>
      </c>
      <c r="FU6">
        <v>160130</v>
      </c>
      <c r="FV6">
        <v>130000</v>
      </c>
      <c r="FW6">
        <v>450130</v>
      </c>
      <c r="FX6">
        <v>0</v>
      </c>
      <c r="FY6">
        <v>-290000</v>
      </c>
      <c r="FZ6">
        <v>319142</v>
      </c>
      <c r="GA6">
        <v>-6068</v>
      </c>
      <c r="GB6">
        <v>5028</v>
      </c>
      <c r="GC6">
        <v>11096</v>
      </c>
      <c r="GD6">
        <v>324170</v>
      </c>
      <c r="GE6">
        <v>5028</v>
      </c>
      <c r="GF6">
        <v>0</v>
      </c>
      <c r="GG6">
        <v>0</v>
      </c>
      <c r="HG6">
        <v>31885</v>
      </c>
      <c r="HH6">
        <v>8273</v>
      </c>
      <c r="HI6">
        <v>413123</v>
      </c>
      <c r="HJ6">
        <v>12545</v>
      </c>
      <c r="HK6">
        <v>0</v>
      </c>
      <c r="HL6">
        <v>431046</v>
      </c>
      <c r="IA6">
        <v>231470</v>
      </c>
      <c r="IB6">
        <v>73525</v>
      </c>
    </row>
    <row r="7" spans="1:388">
      <c r="A7" t="s">
        <v>15205</v>
      </c>
      <c r="B7">
        <v>7704527702</v>
      </c>
      <c r="C7" t="s">
        <v>8106</v>
      </c>
      <c r="D7" t="s">
        <v>16140</v>
      </c>
      <c r="E7">
        <v>6971637</v>
      </c>
      <c r="F7" t="s">
        <v>8019</v>
      </c>
      <c r="G7" t="s">
        <v>3978</v>
      </c>
      <c r="H7" t="s">
        <v>3932</v>
      </c>
      <c r="I7" t="s">
        <v>4019</v>
      </c>
      <c r="L7">
        <v>0</v>
      </c>
      <c r="T7">
        <v>5414</v>
      </c>
      <c r="U7">
        <v>5456</v>
      </c>
      <c r="Z7">
        <v>8188</v>
      </c>
      <c r="AA7">
        <v>22916</v>
      </c>
      <c r="AB7">
        <v>405</v>
      </c>
      <c r="AC7">
        <v>36</v>
      </c>
      <c r="AD7">
        <v>14007</v>
      </c>
      <c r="AE7">
        <v>28408</v>
      </c>
      <c r="AF7">
        <v>10101</v>
      </c>
      <c r="AG7">
        <v>5235</v>
      </c>
      <c r="AJ7">
        <v>0</v>
      </c>
      <c r="AK7">
        <v>2</v>
      </c>
      <c r="AL7">
        <v>78141</v>
      </c>
      <c r="AM7">
        <v>89219</v>
      </c>
      <c r="AN7">
        <v>96823</v>
      </c>
      <c r="AO7">
        <v>154214</v>
      </c>
      <c r="AP7">
        <v>8381</v>
      </c>
      <c r="AQ7">
        <v>7909</v>
      </c>
      <c r="AR7">
        <v>2624</v>
      </c>
      <c r="AS7">
        <v>2894</v>
      </c>
      <c r="AT7">
        <v>196070</v>
      </c>
      <c r="AU7">
        <v>259473</v>
      </c>
      <c r="AV7">
        <v>774</v>
      </c>
      <c r="AW7">
        <v>774</v>
      </c>
      <c r="BB7">
        <v>18537</v>
      </c>
      <c r="BC7">
        <v>18537</v>
      </c>
      <c r="BD7">
        <v>39</v>
      </c>
      <c r="BE7">
        <v>39</v>
      </c>
      <c r="BF7">
        <v>60039</v>
      </c>
      <c r="BG7">
        <v>53778</v>
      </c>
      <c r="BH7">
        <v>79389</v>
      </c>
      <c r="BI7">
        <v>73128</v>
      </c>
      <c r="BL7">
        <v>87776</v>
      </c>
      <c r="BM7">
        <v>74000</v>
      </c>
      <c r="BN7">
        <v>426</v>
      </c>
      <c r="BO7">
        <v>437</v>
      </c>
      <c r="BP7">
        <v>10709</v>
      </c>
      <c r="BQ7">
        <v>6436</v>
      </c>
      <c r="BT7">
        <v>88202</v>
      </c>
      <c r="BU7">
        <v>74437</v>
      </c>
      <c r="BV7">
        <v>5483</v>
      </c>
      <c r="BW7">
        <v>89072</v>
      </c>
      <c r="BX7">
        <v>26294</v>
      </c>
      <c r="BY7">
        <v>44808</v>
      </c>
      <c r="CB7">
        <v>42486</v>
      </c>
      <c r="CC7">
        <v>140316</v>
      </c>
      <c r="CD7">
        <v>210077</v>
      </c>
      <c r="CE7">
        <v>287881</v>
      </c>
      <c r="CF7">
        <v>81668</v>
      </c>
      <c r="CG7">
        <v>114834</v>
      </c>
      <c r="CH7">
        <v>146452</v>
      </c>
      <c r="CI7">
        <v>149817</v>
      </c>
      <c r="CJ7">
        <v>6477</v>
      </c>
      <c r="CK7">
        <v>7193</v>
      </c>
      <c r="CL7">
        <v>15331</v>
      </c>
      <c r="CM7">
        <v>9138</v>
      </c>
      <c r="CN7">
        <v>372687</v>
      </c>
      <c r="CO7">
        <v>741632</v>
      </c>
      <c r="CP7">
        <v>366249</v>
      </c>
      <c r="CQ7">
        <v>797433</v>
      </c>
      <c r="CR7">
        <v>144036</v>
      </c>
      <c r="CS7">
        <v>92071</v>
      </c>
      <c r="CT7">
        <v>-29469</v>
      </c>
      <c r="CU7">
        <v>-19169</v>
      </c>
      <c r="CV7">
        <v>114567</v>
      </c>
      <c r="CW7">
        <v>72902</v>
      </c>
      <c r="CX7">
        <v>14752</v>
      </c>
      <c r="CY7">
        <v>9833</v>
      </c>
      <c r="CZ7">
        <v>-14717</v>
      </c>
      <c r="DA7">
        <v>-9336</v>
      </c>
      <c r="DC7">
        <v>114567</v>
      </c>
      <c r="DD7">
        <v>72902</v>
      </c>
      <c r="DE7">
        <v>489549</v>
      </c>
      <c r="DF7">
        <v>405500</v>
      </c>
      <c r="DG7">
        <v>261429</v>
      </c>
      <c r="DH7">
        <v>140849</v>
      </c>
      <c r="DI7">
        <v>228120</v>
      </c>
      <c r="DJ7">
        <v>264651</v>
      </c>
      <c r="DK7">
        <v>764</v>
      </c>
      <c r="DL7">
        <v>3854</v>
      </c>
      <c r="DM7">
        <v>23185</v>
      </c>
      <c r="DN7">
        <v>10</v>
      </c>
      <c r="DO7">
        <v>72902</v>
      </c>
      <c r="DP7">
        <v>72912</v>
      </c>
      <c r="DQ7">
        <v>114567</v>
      </c>
      <c r="DR7">
        <v>114567</v>
      </c>
      <c r="DS7">
        <v>774</v>
      </c>
      <c r="DT7">
        <v>53778</v>
      </c>
      <c r="DU7">
        <v>73128</v>
      </c>
      <c r="DV7">
        <v>0</v>
      </c>
      <c r="DW7">
        <v>114567</v>
      </c>
      <c r="DX7">
        <v>114567</v>
      </c>
      <c r="DY7">
        <v>774</v>
      </c>
      <c r="DZ7">
        <v>60039</v>
      </c>
      <c r="EA7">
        <v>79389</v>
      </c>
      <c r="EQ7">
        <v>79389</v>
      </c>
      <c r="ER7">
        <v>73128</v>
      </c>
      <c r="ES7">
        <v>80800</v>
      </c>
      <c r="ET7">
        <v>196000</v>
      </c>
      <c r="EU7">
        <v>507595</v>
      </c>
      <c r="EV7">
        <v>336576</v>
      </c>
      <c r="EW7">
        <v>368841</v>
      </c>
      <c r="EX7">
        <v>738579</v>
      </c>
      <c r="EY7">
        <v>5974</v>
      </c>
      <c r="EZ7">
        <v>12752</v>
      </c>
      <c r="FA7">
        <v>261066</v>
      </c>
      <c r="FB7">
        <v>135453</v>
      </c>
      <c r="FC7">
        <v>107041</v>
      </c>
      <c r="FD7">
        <v>67885</v>
      </c>
      <c r="FE7">
        <v>182319</v>
      </c>
      <c r="FF7">
        <v>123698</v>
      </c>
      <c r="FG7">
        <v>15003</v>
      </c>
      <c r="FH7">
        <v>11396</v>
      </c>
      <c r="FI7">
        <v>23394</v>
      </c>
      <c r="FJ7">
        <v>4559</v>
      </c>
      <c r="FK7">
        <v>807</v>
      </c>
      <c r="FL7">
        <v>2054</v>
      </c>
      <c r="FM7">
        <v>72443</v>
      </c>
      <c r="FN7">
        <v>44447</v>
      </c>
      <c r="FP7">
        <v>13694</v>
      </c>
      <c r="FQ7">
        <v>14912</v>
      </c>
      <c r="FR7">
        <v>108294</v>
      </c>
      <c r="FS7">
        <v>-99398</v>
      </c>
      <c r="FT7">
        <v>80800</v>
      </c>
      <c r="FU7">
        <v>196000</v>
      </c>
      <c r="FV7">
        <v>152761</v>
      </c>
      <c r="FW7">
        <v>112483</v>
      </c>
      <c r="FX7">
        <v>-180266</v>
      </c>
      <c r="FY7">
        <v>60547</v>
      </c>
      <c r="FZ7">
        <v>471</v>
      </c>
      <c r="GA7">
        <v>5596</v>
      </c>
      <c r="GB7">
        <v>7909</v>
      </c>
      <c r="GC7">
        <v>2313</v>
      </c>
      <c r="GD7">
        <v>8381</v>
      </c>
      <c r="GE7">
        <v>7909</v>
      </c>
      <c r="GF7">
        <v>0</v>
      </c>
      <c r="GG7">
        <v>0</v>
      </c>
      <c r="GH7">
        <v>30</v>
      </c>
      <c r="GI7">
        <v>0</v>
      </c>
      <c r="GJ7">
        <v>22969</v>
      </c>
      <c r="GK7">
        <v>22969</v>
      </c>
      <c r="GL7">
        <v>22969</v>
      </c>
      <c r="GM7">
        <v>22969</v>
      </c>
      <c r="GN7">
        <v>39</v>
      </c>
      <c r="GO7">
        <v>0</v>
      </c>
      <c r="GP7">
        <v>108306</v>
      </c>
      <c r="GQ7">
        <v>108306</v>
      </c>
      <c r="GR7">
        <v>108306</v>
      </c>
      <c r="GS7">
        <v>108306</v>
      </c>
      <c r="GT7">
        <v>39</v>
      </c>
      <c r="HI7">
        <v>34097</v>
      </c>
      <c r="HJ7">
        <v>6393</v>
      </c>
      <c r="HK7">
        <v>0</v>
      </c>
      <c r="HL7">
        <v>158825</v>
      </c>
      <c r="HM7">
        <v>108305</v>
      </c>
      <c r="HN7">
        <v>22970</v>
      </c>
      <c r="HO7">
        <v>1</v>
      </c>
      <c r="HQ7">
        <v>18537</v>
      </c>
      <c r="HR7">
        <v>18537</v>
      </c>
      <c r="HY7">
        <v>18537</v>
      </c>
      <c r="IA7">
        <v>88698</v>
      </c>
      <c r="IB7">
        <v>70000</v>
      </c>
      <c r="ID7">
        <v>10</v>
      </c>
      <c r="IE7">
        <v>4</v>
      </c>
      <c r="IF7">
        <v>10</v>
      </c>
      <c r="IG7">
        <v>10</v>
      </c>
      <c r="IH7">
        <v>9</v>
      </c>
      <c r="II7">
        <v>-9</v>
      </c>
    </row>
    <row r="8" spans="1:388">
      <c r="A8" t="s">
        <v>16141</v>
      </c>
      <c r="B8">
        <v>7726626680</v>
      </c>
      <c r="C8" t="s">
        <v>4191</v>
      </c>
      <c r="D8" t="s">
        <v>16142</v>
      </c>
      <c r="E8">
        <v>7590459</v>
      </c>
      <c r="F8" t="s">
        <v>8022</v>
      </c>
      <c r="G8" t="s">
        <v>15208</v>
      </c>
      <c r="H8" t="s">
        <v>8021</v>
      </c>
      <c r="T8">
        <v>3422</v>
      </c>
      <c r="U8">
        <v>2918</v>
      </c>
      <c r="X8">
        <v>6420</v>
      </c>
      <c r="Y8">
        <v>6420</v>
      </c>
      <c r="Z8">
        <v>34377</v>
      </c>
      <c r="AA8">
        <v>34377</v>
      </c>
      <c r="AD8">
        <v>44219</v>
      </c>
      <c r="AE8">
        <v>43715</v>
      </c>
      <c r="AF8">
        <v>57</v>
      </c>
      <c r="AG8">
        <v>82</v>
      </c>
      <c r="AJ8">
        <v>88</v>
      </c>
      <c r="AK8">
        <v>206</v>
      </c>
      <c r="AL8">
        <v>175659</v>
      </c>
      <c r="AM8">
        <v>124339</v>
      </c>
      <c r="AN8">
        <v>1145171</v>
      </c>
      <c r="AO8">
        <v>1035735</v>
      </c>
      <c r="AP8">
        <v>55191</v>
      </c>
      <c r="AQ8">
        <v>29730</v>
      </c>
      <c r="AR8">
        <v>4847</v>
      </c>
      <c r="AS8">
        <v>3768</v>
      </c>
      <c r="AT8">
        <v>1381013</v>
      </c>
      <c r="AU8">
        <v>1193860</v>
      </c>
      <c r="AV8">
        <v>200000</v>
      </c>
      <c r="AW8">
        <v>200000</v>
      </c>
      <c r="BB8">
        <v>246812</v>
      </c>
      <c r="BC8">
        <v>246812</v>
      </c>
      <c r="BF8">
        <v>69067</v>
      </c>
      <c r="BG8">
        <v>9263</v>
      </c>
      <c r="BH8">
        <v>515879</v>
      </c>
      <c r="BI8">
        <v>456075</v>
      </c>
      <c r="BL8">
        <v>572799</v>
      </c>
      <c r="BM8">
        <v>554854</v>
      </c>
      <c r="BP8">
        <v>90463</v>
      </c>
      <c r="BQ8">
        <v>0</v>
      </c>
      <c r="BT8">
        <v>572799</v>
      </c>
      <c r="BU8">
        <v>554854</v>
      </c>
      <c r="BV8">
        <v>87890</v>
      </c>
      <c r="BW8">
        <v>109361</v>
      </c>
      <c r="BX8">
        <v>158201</v>
      </c>
      <c r="BY8">
        <v>117285</v>
      </c>
      <c r="CB8">
        <v>336554</v>
      </c>
      <c r="CC8">
        <v>226646</v>
      </c>
      <c r="CD8">
        <v>1425232</v>
      </c>
      <c r="CE8">
        <v>1237575</v>
      </c>
      <c r="CF8">
        <v>-246158</v>
      </c>
      <c r="CG8">
        <v>-203733</v>
      </c>
      <c r="CH8">
        <v>242458</v>
      </c>
      <c r="CI8">
        <v>292497</v>
      </c>
      <c r="CJ8">
        <v>785</v>
      </c>
      <c r="CK8">
        <v>1053</v>
      </c>
      <c r="CL8">
        <v>-58975</v>
      </c>
      <c r="CM8">
        <v>-76602</v>
      </c>
      <c r="CN8">
        <v>11426</v>
      </c>
      <c r="CO8">
        <v>19010</v>
      </c>
      <c r="CP8">
        <v>-120939</v>
      </c>
      <c r="CQ8">
        <v>-215525</v>
      </c>
      <c r="CR8">
        <v>74755</v>
      </c>
      <c r="CS8">
        <v>20433</v>
      </c>
      <c r="CT8">
        <v>-14951</v>
      </c>
      <c r="CU8">
        <v>-12391</v>
      </c>
      <c r="CV8">
        <v>59804</v>
      </c>
      <c r="CW8">
        <v>8042</v>
      </c>
      <c r="CX8">
        <v>-14951</v>
      </c>
      <c r="CY8">
        <v>-12391</v>
      </c>
      <c r="DC8">
        <v>59804</v>
      </c>
      <c r="DD8">
        <v>8042</v>
      </c>
      <c r="DE8">
        <v>1167660</v>
      </c>
      <c r="DF8">
        <v>939588</v>
      </c>
      <c r="DG8">
        <v>-679044</v>
      </c>
      <c r="DH8">
        <v>-443358</v>
      </c>
      <c r="DI8">
        <v>488616</v>
      </c>
      <c r="DJ8">
        <v>496230</v>
      </c>
      <c r="DK8">
        <v>200000</v>
      </c>
      <c r="DL8">
        <v>1221</v>
      </c>
      <c r="DM8">
        <v>448033</v>
      </c>
      <c r="DN8">
        <v>0</v>
      </c>
      <c r="DO8">
        <v>8042</v>
      </c>
      <c r="DP8">
        <v>8042</v>
      </c>
      <c r="DQ8">
        <v>59804</v>
      </c>
      <c r="DR8">
        <v>59804</v>
      </c>
      <c r="DS8">
        <v>200000</v>
      </c>
      <c r="DT8">
        <v>9263</v>
      </c>
      <c r="DU8">
        <v>456075</v>
      </c>
      <c r="DV8">
        <v>0</v>
      </c>
      <c r="DW8">
        <v>59804</v>
      </c>
      <c r="DX8">
        <v>59804</v>
      </c>
      <c r="DY8">
        <v>200000</v>
      </c>
      <c r="DZ8">
        <v>69067</v>
      </c>
      <c r="EA8">
        <v>515879</v>
      </c>
      <c r="EQ8">
        <v>515879</v>
      </c>
      <c r="ER8">
        <v>456075</v>
      </c>
      <c r="ES8">
        <v>170600</v>
      </c>
      <c r="ET8">
        <v>8251</v>
      </c>
      <c r="EU8">
        <v>1088527</v>
      </c>
      <c r="EV8">
        <v>964235</v>
      </c>
      <c r="EW8">
        <v>0</v>
      </c>
      <c r="EX8">
        <v>0</v>
      </c>
      <c r="EY8">
        <v>0</v>
      </c>
      <c r="EZ8">
        <v>0</v>
      </c>
      <c r="FA8">
        <v>-149547</v>
      </c>
      <c r="FB8">
        <v>-28500</v>
      </c>
      <c r="FC8">
        <v>-288346</v>
      </c>
      <c r="FD8">
        <v>-271555</v>
      </c>
      <c r="FE8">
        <v>-383623</v>
      </c>
      <c r="FF8">
        <v>-371573</v>
      </c>
      <c r="FG8">
        <v>-75446</v>
      </c>
      <c r="FH8">
        <v>-20849</v>
      </c>
      <c r="FI8">
        <v>-9912</v>
      </c>
      <c r="FJ8">
        <v>0</v>
      </c>
      <c r="FK8">
        <v>0</v>
      </c>
      <c r="FL8">
        <v>0</v>
      </c>
      <c r="FM8">
        <v>346281</v>
      </c>
      <c r="FN8">
        <v>301890</v>
      </c>
      <c r="FO8">
        <v>0</v>
      </c>
      <c r="FP8">
        <v>0</v>
      </c>
      <c r="FQ8">
        <v>0</v>
      </c>
      <c r="FR8">
        <v>-342763</v>
      </c>
      <c r="FS8">
        <v>-264855</v>
      </c>
      <c r="FT8">
        <v>170600</v>
      </c>
      <c r="FU8">
        <v>8251</v>
      </c>
      <c r="FV8">
        <v>-149547</v>
      </c>
      <c r="FW8">
        <v>-28500</v>
      </c>
      <c r="FX8">
        <v>21053</v>
      </c>
      <c r="FY8">
        <v>-20249</v>
      </c>
      <c r="FZ8">
        <v>24571</v>
      </c>
      <c r="GA8">
        <v>16786</v>
      </c>
      <c r="GB8">
        <v>29730</v>
      </c>
      <c r="GC8">
        <v>13046</v>
      </c>
      <c r="GD8">
        <v>55191</v>
      </c>
      <c r="GE8">
        <v>29730</v>
      </c>
      <c r="GH8">
        <v>0</v>
      </c>
      <c r="GN8">
        <v>0</v>
      </c>
      <c r="GT8">
        <v>0</v>
      </c>
      <c r="HG8">
        <v>0</v>
      </c>
      <c r="HH8">
        <v>0</v>
      </c>
      <c r="HI8">
        <v>0</v>
      </c>
      <c r="HJ8">
        <v>0</v>
      </c>
      <c r="HK8">
        <v>-342763</v>
      </c>
      <c r="HL8">
        <v>-264855</v>
      </c>
      <c r="HM8">
        <v>0</v>
      </c>
      <c r="HN8">
        <v>0</v>
      </c>
      <c r="HO8">
        <v>890</v>
      </c>
      <c r="HP8">
        <v>-102</v>
      </c>
      <c r="HQ8">
        <v>246812</v>
      </c>
      <c r="HR8">
        <v>246812</v>
      </c>
      <c r="HY8">
        <v>246812</v>
      </c>
      <c r="HZ8">
        <v>0</v>
      </c>
      <c r="IA8">
        <v>0</v>
      </c>
      <c r="IB8">
        <v>0</v>
      </c>
      <c r="IJ8">
        <v>0</v>
      </c>
      <c r="IK8">
        <v>0</v>
      </c>
      <c r="IL8">
        <v>0</v>
      </c>
      <c r="IM8">
        <v>0</v>
      </c>
      <c r="IN8">
        <v>0</v>
      </c>
    </row>
    <row r="9" spans="1:388">
      <c r="A9" t="s">
        <v>8023</v>
      </c>
      <c r="B9">
        <v>7727237125</v>
      </c>
      <c r="C9" t="s">
        <v>4040</v>
      </c>
      <c r="D9" t="s">
        <v>15209</v>
      </c>
      <c r="E9">
        <v>4952218</v>
      </c>
      <c r="F9" t="s">
        <v>8024</v>
      </c>
      <c r="G9" t="s">
        <v>3978</v>
      </c>
      <c r="H9" t="s">
        <v>3932</v>
      </c>
      <c r="I9" t="s">
        <v>3931</v>
      </c>
      <c r="T9">
        <v>85</v>
      </c>
      <c r="U9">
        <v>186</v>
      </c>
      <c r="X9">
        <v>139</v>
      </c>
      <c r="Y9">
        <v>139</v>
      </c>
      <c r="AD9">
        <v>224</v>
      </c>
      <c r="AE9">
        <v>325</v>
      </c>
      <c r="AL9">
        <v>1298</v>
      </c>
      <c r="AM9">
        <v>2220</v>
      </c>
      <c r="AN9">
        <v>22000</v>
      </c>
      <c r="AO9">
        <v>19000</v>
      </c>
      <c r="AP9">
        <v>5520</v>
      </c>
      <c r="AQ9">
        <v>1457</v>
      </c>
      <c r="AR9">
        <v>383</v>
      </c>
      <c r="AS9">
        <v>567</v>
      </c>
      <c r="AT9">
        <v>29202</v>
      </c>
      <c r="AU9">
        <v>23244</v>
      </c>
      <c r="AV9">
        <v>5150</v>
      </c>
      <c r="AW9">
        <v>5150</v>
      </c>
      <c r="BF9">
        <v>22084</v>
      </c>
      <c r="BG9">
        <v>16921</v>
      </c>
      <c r="BH9">
        <v>27234</v>
      </c>
      <c r="BI9">
        <v>22071</v>
      </c>
      <c r="BX9">
        <v>2191</v>
      </c>
      <c r="BY9">
        <v>1498</v>
      </c>
      <c r="CB9">
        <v>2191</v>
      </c>
      <c r="CC9">
        <v>1498</v>
      </c>
      <c r="CD9">
        <v>29425</v>
      </c>
      <c r="CE9">
        <v>23569</v>
      </c>
      <c r="CF9">
        <v>12303</v>
      </c>
      <c r="CH9">
        <v>6429</v>
      </c>
      <c r="CN9">
        <v>714</v>
      </c>
      <c r="CP9">
        <v>600</v>
      </c>
      <c r="CR9">
        <v>6552</v>
      </c>
      <c r="CS9">
        <v>0</v>
      </c>
      <c r="CT9">
        <v>-1387</v>
      </c>
      <c r="CV9">
        <v>5164</v>
      </c>
      <c r="CW9">
        <v>0</v>
      </c>
      <c r="CX9">
        <v>1387</v>
      </c>
      <c r="DB9">
        <v>-1</v>
      </c>
      <c r="DC9">
        <v>5164</v>
      </c>
      <c r="DE9">
        <v>19766</v>
      </c>
      <c r="DI9">
        <v>19766</v>
      </c>
      <c r="IO9">
        <v>1034</v>
      </c>
      <c r="IP9">
        <v>9</v>
      </c>
    </row>
    <row r="10" spans="1:388">
      <c r="A10" t="s">
        <v>15210</v>
      </c>
      <c r="B10">
        <v>7707778366</v>
      </c>
      <c r="C10" t="s">
        <v>4053</v>
      </c>
      <c r="D10" t="s">
        <v>100</v>
      </c>
      <c r="E10">
        <v>6657499</v>
      </c>
      <c r="F10" t="s">
        <v>8026</v>
      </c>
      <c r="G10" t="s">
        <v>3978</v>
      </c>
      <c r="H10" t="s">
        <v>3932</v>
      </c>
      <c r="I10" t="s">
        <v>3931</v>
      </c>
      <c r="T10">
        <v>1262</v>
      </c>
      <c r="U10">
        <v>1633</v>
      </c>
      <c r="X10">
        <v>138968</v>
      </c>
      <c r="Y10">
        <v>101997</v>
      </c>
      <c r="AB10">
        <v>540</v>
      </c>
      <c r="AC10">
        <v>196</v>
      </c>
      <c r="AD10">
        <v>140770</v>
      </c>
      <c r="AE10">
        <v>103826</v>
      </c>
      <c r="AF10">
        <v>126</v>
      </c>
      <c r="AG10">
        <v>31</v>
      </c>
      <c r="AL10">
        <v>13186</v>
      </c>
      <c r="AM10">
        <v>5060</v>
      </c>
      <c r="AN10">
        <v>73100</v>
      </c>
      <c r="AO10">
        <v>67466</v>
      </c>
      <c r="AP10">
        <v>11112</v>
      </c>
      <c r="AQ10">
        <v>1892</v>
      </c>
      <c r="AR10">
        <v>525</v>
      </c>
      <c r="AS10">
        <v>236</v>
      </c>
      <c r="AT10">
        <v>98049</v>
      </c>
      <c r="AU10">
        <v>74684</v>
      </c>
      <c r="AV10">
        <v>50</v>
      </c>
      <c r="AW10">
        <v>50</v>
      </c>
      <c r="BF10">
        <v>224436</v>
      </c>
      <c r="BG10">
        <v>173839</v>
      </c>
      <c r="BH10">
        <v>224486</v>
      </c>
      <c r="BI10">
        <v>173889</v>
      </c>
      <c r="BL10">
        <v>8000</v>
      </c>
      <c r="BP10">
        <v>554</v>
      </c>
      <c r="BT10">
        <v>8000</v>
      </c>
      <c r="BU10">
        <v>0</v>
      </c>
      <c r="BV10">
        <v>12</v>
      </c>
      <c r="BX10">
        <v>5766</v>
      </c>
      <c r="BY10">
        <v>4622</v>
      </c>
      <c r="CB10">
        <v>6333</v>
      </c>
      <c r="CC10">
        <v>4622</v>
      </c>
      <c r="CD10">
        <v>238819</v>
      </c>
      <c r="CE10">
        <v>178510</v>
      </c>
      <c r="CF10">
        <v>37637</v>
      </c>
      <c r="CG10">
        <v>41960</v>
      </c>
      <c r="CH10">
        <v>51825</v>
      </c>
      <c r="CI10">
        <v>57310</v>
      </c>
      <c r="CJ10">
        <v>2047</v>
      </c>
      <c r="CK10">
        <v>2149</v>
      </c>
      <c r="CL10">
        <v>167</v>
      </c>
      <c r="CN10">
        <v>4260</v>
      </c>
      <c r="CO10">
        <v>1000</v>
      </c>
      <c r="CP10">
        <v>4379</v>
      </c>
      <c r="CQ10">
        <v>9216</v>
      </c>
      <c r="CR10">
        <v>53586</v>
      </c>
      <c r="CS10">
        <v>51243</v>
      </c>
      <c r="CT10">
        <v>-2988</v>
      </c>
      <c r="CU10">
        <v>-3277</v>
      </c>
      <c r="CV10">
        <v>50598</v>
      </c>
      <c r="CW10">
        <v>47966</v>
      </c>
      <c r="DC10">
        <v>50598</v>
      </c>
      <c r="DD10">
        <v>47966</v>
      </c>
      <c r="DE10">
        <v>96932</v>
      </c>
      <c r="DF10">
        <v>104190</v>
      </c>
      <c r="DG10">
        <v>7470</v>
      </c>
      <c r="DH10">
        <v>4920</v>
      </c>
      <c r="DI10">
        <v>89462</v>
      </c>
      <c r="DJ10">
        <v>99270</v>
      </c>
      <c r="DK10">
        <v>50</v>
      </c>
      <c r="DL10">
        <v>125873</v>
      </c>
      <c r="DM10">
        <v>125923</v>
      </c>
      <c r="DN10">
        <v>0</v>
      </c>
      <c r="DO10">
        <v>47966</v>
      </c>
      <c r="DP10">
        <v>47966</v>
      </c>
      <c r="DQ10">
        <v>50598</v>
      </c>
      <c r="DR10">
        <v>50598</v>
      </c>
      <c r="DS10">
        <v>50</v>
      </c>
      <c r="DT10">
        <v>173839</v>
      </c>
      <c r="DU10">
        <v>173889</v>
      </c>
      <c r="DV10">
        <v>0</v>
      </c>
      <c r="DW10">
        <v>50598</v>
      </c>
      <c r="DX10">
        <v>50598</v>
      </c>
      <c r="DY10">
        <v>50</v>
      </c>
      <c r="DZ10">
        <v>224436</v>
      </c>
      <c r="EA10">
        <v>224486</v>
      </c>
      <c r="EQ10">
        <v>224486</v>
      </c>
      <c r="ER10">
        <v>173888</v>
      </c>
      <c r="ES10">
        <v>8000</v>
      </c>
      <c r="ET10">
        <v>419553</v>
      </c>
      <c r="EU10">
        <v>99395</v>
      </c>
      <c r="EV10">
        <v>107077</v>
      </c>
      <c r="EY10">
        <v>4807</v>
      </c>
      <c r="EZ10">
        <v>2035</v>
      </c>
      <c r="FA10">
        <v>745688</v>
      </c>
      <c r="FB10">
        <v>460266</v>
      </c>
      <c r="FC10">
        <v>-24174</v>
      </c>
      <c r="FD10">
        <v>-24365</v>
      </c>
      <c r="FE10">
        <v>-16998</v>
      </c>
      <c r="FF10">
        <v>-18822</v>
      </c>
      <c r="FK10">
        <v>-57543</v>
      </c>
      <c r="FL10">
        <v>-24100</v>
      </c>
      <c r="FM10">
        <v>2330</v>
      </c>
      <c r="FN10">
        <v>38719</v>
      </c>
      <c r="FR10">
        <v>-1109</v>
      </c>
      <c r="FS10">
        <v>-40713</v>
      </c>
      <c r="FT10">
        <v>8000</v>
      </c>
      <c r="FX10">
        <v>8000</v>
      </c>
      <c r="FZ10">
        <v>9221</v>
      </c>
      <c r="GA10">
        <v>-1994</v>
      </c>
      <c r="GB10">
        <v>1893</v>
      </c>
      <c r="GC10">
        <v>3887</v>
      </c>
      <c r="GD10">
        <v>11114</v>
      </c>
      <c r="GE10">
        <v>1893</v>
      </c>
      <c r="GF10">
        <v>0</v>
      </c>
      <c r="GG10">
        <v>0</v>
      </c>
      <c r="HI10">
        <v>2079</v>
      </c>
      <c r="HJ10">
        <v>2149</v>
      </c>
      <c r="HK10">
        <v>745534</v>
      </c>
      <c r="HL10">
        <v>460266</v>
      </c>
      <c r="IA10">
        <v>742500</v>
      </c>
      <c r="IB10">
        <v>417404</v>
      </c>
      <c r="IQ10">
        <v>154</v>
      </c>
    </row>
    <row r="11" spans="1:388">
      <c r="A11" t="s">
        <v>15212</v>
      </c>
      <c r="B11">
        <v>3801084488</v>
      </c>
      <c r="C11" t="s">
        <v>4191</v>
      </c>
      <c r="D11" t="s">
        <v>16143</v>
      </c>
      <c r="E11">
        <v>7505911</v>
      </c>
      <c r="F11" t="s">
        <v>8029</v>
      </c>
      <c r="G11" t="s">
        <v>3978</v>
      </c>
      <c r="H11" t="s">
        <v>3932</v>
      </c>
      <c r="I11" t="s">
        <v>3931</v>
      </c>
      <c r="T11">
        <v>111948</v>
      </c>
      <c r="U11">
        <v>72006</v>
      </c>
      <c r="AD11">
        <v>111948</v>
      </c>
      <c r="AE11">
        <v>72006</v>
      </c>
      <c r="AF11">
        <v>4232</v>
      </c>
      <c r="AG11">
        <v>502</v>
      </c>
      <c r="AL11">
        <v>58178</v>
      </c>
      <c r="AM11">
        <v>33253</v>
      </c>
      <c r="AN11">
        <v>1544620</v>
      </c>
      <c r="AO11">
        <v>1115801</v>
      </c>
      <c r="AP11">
        <v>94813</v>
      </c>
      <c r="AQ11">
        <v>77302</v>
      </c>
      <c r="AR11">
        <v>279</v>
      </c>
      <c r="AS11">
        <v>366</v>
      </c>
      <c r="AT11">
        <v>1702122</v>
      </c>
      <c r="AU11">
        <v>1227224</v>
      </c>
      <c r="AV11">
        <v>20</v>
      </c>
      <c r="AW11">
        <v>20</v>
      </c>
      <c r="BF11">
        <v>1262456</v>
      </c>
      <c r="BG11">
        <v>701500</v>
      </c>
      <c r="BH11">
        <v>1262476</v>
      </c>
      <c r="BI11">
        <v>701520</v>
      </c>
      <c r="BL11">
        <v>24068</v>
      </c>
      <c r="BM11">
        <v>16016</v>
      </c>
      <c r="BT11">
        <v>24068</v>
      </c>
      <c r="BU11">
        <v>16016</v>
      </c>
      <c r="BV11">
        <v>15083</v>
      </c>
      <c r="BW11">
        <v>95915</v>
      </c>
      <c r="BX11">
        <v>512443</v>
      </c>
      <c r="BY11">
        <v>485779</v>
      </c>
      <c r="CB11">
        <v>527526</v>
      </c>
      <c r="CC11">
        <v>581694</v>
      </c>
      <c r="CD11">
        <v>1814070</v>
      </c>
      <c r="CE11">
        <v>1299230</v>
      </c>
      <c r="CF11">
        <v>353566</v>
      </c>
      <c r="CG11">
        <v>287561</v>
      </c>
      <c r="CH11">
        <v>-353265</v>
      </c>
      <c r="CI11">
        <v>-286989</v>
      </c>
      <c r="CJ11">
        <v>906</v>
      </c>
      <c r="CK11">
        <v>938</v>
      </c>
      <c r="CL11">
        <v>5102</v>
      </c>
      <c r="CM11">
        <v>8966</v>
      </c>
      <c r="CN11">
        <v>1312738</v>
      </c>
      <c r="CO11">
        <v>943902</v>
      </c>
      <c r="CP11">
        <v>198236</v>
      </c>
      <c r="CQ11">
        <v>123809</v>
      </c>
      <c r="CR11">
        <v>757041</v>
      </c>
      <c r="CS11">
        <v>525076</v>
      </c>
      <c r="CT11">
        <v>-154110</v>
      </c>
      <c r="CU11">
        <v>-110652</v>
      </c>
      <c r="CV11">
        <v>602931</v>
      </c>
      <c r="CW11">
        <v>414424</v>
      </c>
      <c r="DC11">
        <v>602931</v>
      </c>
      <c r="DD11">
        <v>414424</v>
      </c>
      <c r="DE11">
        <v>2179</v>
      </c>
      <c r="DF11">
        <v>1189</v>
      </c>
      <c r="DG11">
        <v>1878</v>
      </c>
      <c r="DH11">
        <v>617</v>
      </c>
      <c r="DI11">
        <v>301</v>
      </c>
      <c r="DJ11">
        <v>572</v>
      </c>
      <c r="DK11">
        <v>20</v>
      </c>
      <c r="DL11">
        <v>346415</v>
      </c>
      <c r="DM11">
        <v>346435</v>
      </c>
      <c r="DN11">
        <v>0</v>
      </c>
      <c r="DO11">
        <v>414424</v>
      </c>
      <c r="DP11">
        <v>414424</v>
      </c>
      <c r="DQ11">
        <v>602931</v>
      </c>
      <c r="DR11">
        <v>602931</v>
      </c>
      <c r="DS11">
        <v>20</v>
      </c>
      <c r="DT11">
        <v>701500</v>
      </c>
      <c r="DU11">
        <v>701520</v>
      </c>
      <c r="DV11">
        <v>0</v>
      </c>
      <c r="DW11">
        <v>602931</v>
      </c>
      <c r="DX11">
        <v>602931</v>
      </c>
      <c r="DY11">
        <v>20</v>
      </c>
      <c r="DZ11">
        <v>1262456</v>
      </c>
      <c r="EA11">
        <v>1262476</v>
      </c>
      <c r="EB11">
        <v>414424</v>
      </c>
      <c r="EC11">
        <v>-59339</v>
      </c>
      <c r="ED11">
        <v>701520</v>
      </c>
      <c r="EH11">
        <v>414424</v>
      </c>
      <c r="EI11">
        <v>-59339</v>
      </c>
      <c r="EJ11">
        <v>701520</v>
      </c>
      <c r="EK11">
        <v>414424</v>
      </c>
      <c r="EL11">
        <v>-59339</v>
      </c>
      <c r="EM11">
        <v>701520</v>
      </c>
      <c r="EN11">
        <v>414424</v>
      </c>
      <c r="EO11">
        <v>-59339</v>
      </c>
      <c r="EP11">
        <v>701520</v>
      </c>
      <c r="EQ11">
        <v>1262476</v>
      </c>
      <c r="ER11">
        <v>701520</v>
      </c>
      <c r="ES11">
        <v>40500</v>
      </c>
      <c r="ET11">
        <v>95590</v>
      </c>
      <c r="EU11">
        <v>2615</v>
      </c>
      <c r="EV11">
        <v>6850</v>
      </c>
      <c r="EY11">
        <v>1591509</v>
      </c>
      <c r="EZ11">
        <v>1388307</v>
      </c>
      <c r="FA11">
        <v>36518</v>
      </c>
      <c r="FB11">
        <v>51625</v>
      </c>
      <c r="FC11">
        <v>139030</v>
      </c>
      <c r="FD11">
        <v>70368</v>
      </c>
      <c r="FE11">
        <v>182046</v>
      </c>
      <c r="FF11">
        <v>150383</v>
      </c>
      <c r="FG11">
        <v>5046</v>
      </c>
      <c r="FH11">
        <v>8807</v>
      </c>
      <c r="FI11">
        <v>153543</v>
      </c>
      <c r="FJ11">
        <v>111201</v>
      </c>
      <c r="FK11">
        <v>1100930</v>
      </c>
      <c r="FL11">
        <v>1048939</v>
      </c>
      <c r="FM11">
        <v>13529</v>
      </c>
      <c r="FN11">
        <v>5459</v>
      </c>
      <c r="FT11">
        <v>40500</v>
      </c>
      <c r="FU11">
        <v>95590</v>
      </c>
      <c r="FX11">
        <v>3982</v>
      </c>
      <c r="FY11">
        <v>43965</v>
      </c>
      <c r="FZ11">
        <v>17511</v>
      </c>
      <c r="GA11">
        <v>49424</v>
      </c>
      <c r="GB11">
        <v>77302</v>
      </c>
      <c r="GC11">
        <v>27878</v>
      </c>
      <c r="GD11">
        <v>94813</v>
      </c>
      <c r="GE11">
        <v>77302</v>
      </c>
      <c r="GF11">
        <v>0</v>
      </c>
      <c r="GG11">
        <v>0</v>
      </c>
      <c r="GI11">
        <v>0</v>
      </c>
      <c r="GJ11">
        <v>59339</v>
      </c>
      <c r="GK11">
        <v>59339</v>
      </c>
      <c r="GL11">
        <v>59339</v>
      </c>
      <c r="GM11">
        <v>59339</v>
      </c>
      <c r="GO11">
        <v>0</v>
      </c>
      <c r="GP11">
        <v>41975</v>
      </c>
      <c r="GQ11">
        <v>41975</v>
      </c>
      <c r="GR11">
        <v>41975</v>
      </c>
      <c r="GS11">
        <v>41975</v>
      </c>
      <c r="HM11">
        <v>36518</v>
      </c>
      <c r="HN11">
        <v>51625</v>
      </c>
    </row>
    <row r="12" spans="1:388">
      <c r="A12" t="s">
        <v>15214</v>
      </c>
      <c r="B12">
        <v>3801128449</v>
      </c>
      <c r="C12" t="s">
        <v>8031</v>
      </c>
      <c r="D12" t="s">
        <v>16144</v>
      </c>
      <c r="E12">
        <v>7123886</v>
      </c>
      <c r="F12" t="s">
        <v>8032</v>
      </c>
      <c r="G12" t="s">
        <v>3978</v>
      </c>
      <c r="H12" t="s">
        <v>3932</v>
      </c>
      <c r="I12" t="s">
        <v>3931</v>
      </c>
      <c r="T12">
        <v>6077</v>
      </c>
      <c r="U12">
        <v>5951</v>
      </c>
      <c r="AD12">
        <v>6077</v>
      </c>
      <c r="AE12">
        <v>5951</v>
      </c>
      <c r="AF12">
        <v>1132</v>
      </c>
      <c r="AL12">
        <v>2393</v>
      </c>
      <c r="AM12">
        <v>3291</v>
      </c>
      <c r="AN12">
        <v>87497</v>
      </c>
      <c r="AO12">
        <v>140180</v>
      </c>
      <c r="AP12">
        <v>89302</v>
      </c>
      <c r="AQ12">
        <v>72793</v>
      </c>
      <c r="AR12">
        <v>62</v>
      </c>
      <c r="AS12">
        <v>19</v>
      </c>
      <c r="AT12">
        <v>180386</v>
      </c>
      <c r="AU12">
        <v>216283</v>
      </c>
      <c r="AV12">
        <v>20</v>
      </c>
      <c r="AW12">
        <v>20</v>
      </c>
      <c r="BF12">
        <v>158292</v>
      </c>
      <c r="BG12">
        <v>167605</v>
      </c>
      <c r="BH12">
        <v>158312</v>
      </c>
      <c r="BI12">
        <v>167625</v>
      </c>
      <c r="BL12">
        <v>12628</v>
      </c>
      <c r="BM12">
        <v>27484</v>
      </c>
      <c r="BT12">
        <v>12628</v>
      </c>
      <c r="BU12">
        <v>27484</v>
      </c>
      <c r="BV12">
        <v>0</v>
      </c>
      <c r="BW12">
        <v>191</v>
      </c>
      <c r="BX12">
        <v>15523</v>
      </c>
      <c r="BY12">
        <v>26934</v>
      </c>
      <c r="CB12">
        <v>15523</v>
      </c>
      <c r="CC12">
        <v>27125</v>
      </c>
      <c r="CD12">
        <v>186463</v>
      </c>
      <c r="CE12">
        <v>222234</v>
      </c>
      <c r="CF12">
        <v>95288</v>
      </c>
      <c r="CG12">
        <v>88722</v>
      </c>
      <c r="CH12">
        <v>-95102</v>
      </c>
      <c r="CI12">
        <v>-88537</v>
      </c>
      <c r="CJ12">
        <v>1108</v>
      </c>
      <c r="CK12">
        <v>1597</v>
      </c>
      <c r="CL12">
        <v>3942</v>
      </c>
      <c r="CM12">
        <v>4126</v>
      </c>
      <c r="CN12">
        <v>333124</v>
      </c>
      <c r="CO12">
        <v>356913</v>
      </c>
      <c r="CP12">
        <v>62468</v>
      </c>
      <c r="CQ12">
        <v>60445</v>
      </c>
      <c r="CR12">
        <v>172720</v>
      </c>
      <c r="CS12">
        <v>205402</v>
      </c>
      <c r="CT12">
        <v>-34848</v>
      </c>
      <c r="CU12">
        <v>-41241</v>
      </c>
      <c r="CV12">
        <v>137872</v>
      </c>
      <c r="CW12">
        <v>164161</v>
      </c>
      <c r="CX12">
        <v>34848</v>
      </c>
      <c r="CY12">
        <v>41241</v>
      </c>
      <c r="DC12">
        <v>137872</v>
      </c>
      <c r="DD12">
        <v>164161</v>
      </c>
      <c r="DE12">
        <v>186</v>
      </c>
      <c r="DF12">
        <v>289</v>
      </c>
      <c r="DG12">
        <v>0</v>
      </c>
      <c r="DH12">
        <v>104</v>
      </c>
      <c r="DI12">
        <v>186</v>
      </c>
      <c r="DJ12">
        <v>185</v>
      </c>
    </row>
    <row r="13" spans="1:388">
      <c r="A13" t="s">
        <v>15216</v>
      </c>
      <c r="B13">
        <v>3801109213</v>
      </c>
      <c r="C13" t="s">
        <v>8031</v>
      </c>
      <c r="D13" t="s">
        <v>16145</v>
      </c>
      <c r="E13">
        <v>7140629</v>
      </c>
      <c r="F13" t="s">
        <v>8038</v>
      </c>
      <c r="G13" t="s">
        <v>8035</v>
      </c>
      <c r="H13" t="s">
        <v>3932</v>
      </c>
      <c r="I13" t="s">
        <v>3931</v>
      </c>
      <c r="T13">
        <v>2769</v>
      </c>
      <c r="U13">
        <v>2075</v>
      </c>
      <c r="AD13">
        <v>2769</v>
      </c>
      <c r="AE13">
        <v>2075</v>
      </c>
      <c r="AF13">
        <v>8860</v>
      </c>
      <c r="AG13">
        <v>742</v>
      </c>
      <c r="AL13">
        <v>28851</v>
      </c>
      <c r="AM13">
        <v>27489</v>
      </c>
      <c r="AN13">
        <v>633564</v>
      </c>
      <c r="AO13">
        <v>509399</v>
      </c>
      <c r="AP13">
        <v>105860</v>
      </c>
      <c r="AQ13">
        <v>26575</v>
      </c>
      <c r="AR13">
        <v>59</v>
      </c>
      <c r="AS13">
        <v>11</v>
      </c>
      <c r="AT13">
        <v>777194</v>
      </c>
      <c r="AU13">
        <v>564216</v>
      </c>
      <c r="AV13">
        <v>40</v>
      </c>
      <c r="AW13">
        <v>40</v>
      </c>
      <c r="BF13">
        <v>614131</v>
      </c>
      <c r="BG13">
        <v>343651</v>
      </c>
      <c r="BH13">
        <v>614171</v>
      </c>
      <c r="BI13">
        <v>343691</v>
      </c>
      <c r="BL13">
        <v>18407</v>
      </c>
      <c r="BM13">
        <v>22786</v>
      </c>
      <c r="BT13">
        <v>18407</v>
      </c>
      <c r="BU13">
        <v>22786</v>
      </c>
      <c r="BV13">
        <v>0</v>
      </c>
      <c r="BW13">
        <v>18986</v>
      </c>
      <c r="BX13">
        <v>147385</v>
      </c>
      <c r="BY13">
        <v>180828</v>
      </c>
      <c r="CB13">
        <v>147385</v>
      </c>
      <c r="CC13">
        <v>199814</v>
      </c>
      <c r="CD13">
        <v>779963</v>
      </c>
      <c r="CE13">
        <v>566291</v>
      </c>
      <c r="CF13">
        <v>41305</v>
      </c>
      <c r="CG13">
        <v>37127</v>
      </c>
      <c r="CH13">
        <v>-41305</v>
      </c>
      <c r="CI13">
        <v>-37127</v>
      </c>
      <c r="CJ13">
        <v>964</v>
      </c>
      <c r="CK13">
        <v>918</v>
      </c>
      <c r="CL13">
        <v>4168</v>
      </c>
      <c r="CM13">
        <v>3942</v>
      </c>
      <c r="CN13">
        <v>620347</v>
      </c>
      <c r="CO13">
        <v>442430</v>
      </c>
      <c r="CP13">
        <v>70820</v>
      </c>
      <c r="CQ13">
        <v>69352</v>
      </c>
      <c r="CR13">
        <v>505018</v>
      </c>
      <c r="CS13">
        <v>332927</v>
      </c>
      <c r="CT13">
        <v>-101842</v>
      </c>
      <c r="CU13">
        <v>-69301</v>
      </c>
      <c r="CV13">
        <v>403166</v>
      </c>
      <c r="CW13">
        <v>263410</v>
      </c>
      <c r="CX13">
        <v>101842</v>
      </c>
      <c r="CY13">
        <v>69301</v>
      </c>
      <c r="DB13">
        <v>-10</v>
      </c>
      <c r="DC13">
        <v>403166</v>
      </c>
      <c r="DD13">
        <v>263410</v>
      </c>
      <c r="IR13">
        <v>-216</v>
      </c>
    </row>
    <row r="14" spans="1:388">
      <c r="A14" t="s">
        <v>15218</v>
      </c>
      <c r="B14">
        <v>3801108273</v>
      </c>
      <c r="C14" t="s">
        <v>8031</v>
      </c>
      <c r="D14" t="s">
        <v>16146</v>
      </c>
      <c r="E14">
        <v>7118016</v>
      </c>
      <c r="F14" t="s">
        <v>8038</v>
      </c>
      <c r="G14" t="s">
        <v>8035</v>
      </c>
      <c r="H14" t="s">
        <v>3932</v>
      </c>
      <c r="I14" t="s">
        <v>3931</v>
      </c>
      <c r="T14">
        <v>9191</v>
      </c>
      <c r="U14">
        <v>9430</v>
      </c>
      <c r="AD14">
        <v>9191</v>
      </c>
      <c r="AE14">
        <v>9430</v>
      </c>
      <c r="AF14">
        <v>1033</v>
      </c>
      <c r="AG14">
        <v>1015</v>
      </c>
      <c r="AL14">
        <v>8705</v>
      </c>
      <c r="AM14">
        <v>5449</v>
      </c>
      <c r="AN14">
        <v>265933</v>
      </c>
      <c r="AO14">
        <v>304881</v>
      </c>
      <c r="AP14">
        <v>86562</v>
      </c>
      <c r="AQ14">
        <v>49113</v>
      </c>
      <c r="AR14">
        <v>61</v>
      </c>
      <c r="AS14">
        <v>13</v>
      </c>
      <c r="AT14">
        <v>362294</v>
      </c>
      <c r="AU14">
        <v>360471</v>
      </c>
      <c r="AV14">
        <v>20</v>
      </c>
      <c r="AW14">
        <v>20</v>
      </c>
      <c r="BF14">
        <v>338303</v>
      </c>
      <c r="BG14">
        <v>299789</v>
      </c>
      <c r="BH14">
        <v>338323</v>
      </c>
      <c r="BI14">
        <v>299809</v>
      </c>
      <c r="BL14">
        <v>4394</v>
      </c>
      <c r="BM14">
        <v>15786</v>
      </c>
      <c r="BT14">
        <v>4394</v>
      </c>
      <c r="BU14">
        <v>15786</v>
      </c>
      <c r="BV14">
        <v>0</v>
      </c>
      <c r="BW14">
        <v>147</v>
      </c>
      <c r="BX14">
        <v>28768</v>
      </c>
      <c r="BY14">
        <v>54159</v>
      </c>
      <c r="CB14">
        <v>28768</v>
      </c>
      <c r="CC14">
        <v>54306</v>
      </c>
      <c r="CD14">
        <v>371485</v>
      </c>
      <c r="CE14">
        <v>369901</v>
      </c>
      <c r="CF14">
        <v>97673</v>
      </c>
      <c r="CG14">
        <v>79141</v>
      </c>
      <c r="CH14">
        <v>-97516</v>
      </c>
      <c r="CI14">
        <v>-79147</v>
      </c>
      <c r="CJ14">
        <v>583</v>
      </c>
      <c r="CK14">
        <v>923</v>
      </c>
      <c r="CL14">
        <v>2300</v>
      </c>
      <c r="CM14">
        <v>3599</v>
      </c>
      <c r="CN14">
        <v>315876</v>
      </c>
      <c r="CO14">
        <v>292414</v>
      </c>
      <c r="CP14">
        <v>41896</v>
      </c>
      <c r="CQ14">
        <v>30144</v>
      </c>
      <c r="CR14">
        <v>174747</v>
      </c>
      <c r="CS14">
        <v>180447</v>
      </c>
      <c r="CT14">
        <v>-35338</v>
      </c>
      <c r="CU14">
        <v>-36458</v>
      </c>
      <c r="CV14">
        <v>137759</v>
      </c>
      <c r="CW14">
        <v>142748</v>
      </c>
      <c r="CX14">
        <v>35338</v>
      </c>
      <c r="CY14">
        <v>36458</v>
      </c>
      <c r="DB14">
        <v>-1650</v>
      </c>
      <c r="DC14">
        <v>137759</v>
      </c>
      <c r="DD14">
        <v>142748</v>
      </c>
      <c r="DE14">
        <v>735</v>
      </c>
      <c r="DF14">
        <v>282</v>
      </c>
      <c r="DG14">
        <v>578</v>
      </c>
      <c r="DH14">
        <v>288</v>
      </c>
      <c r="DI14">
        <v>157</v>
      </c>
      <c r="DJ14">
        <v>-6</v>
      </c>
      <c r="IR14">
        <v>-1241</v>
      </c>
    </row>
    <row r="15" spans="1:388">
      <c r="A15" t="s">
        <v>15220</v>
      </c>
      <c r="B15">
        <v>5042094666</v>
      </c>
      <c r="C15" t="s">
        <v>8040</v>
      </c>
      <c r="D15" t="s">
        <v>16147</v>
      </c>
      <c r="E15">
        <v>6707762</v>
      </c>
      <c r="F15" t="s">
        <v>8042</v>
      </c>
      <c r="G15" t="s">
        <v>3978</v>
      </c>
      <c r="H15" t="s">
        <v>3932</v>
      </c>
      <c r="I15" t="s">
        <v>4030</v>
      </c>
      <c r="T15">
        <v>131</v>
      </c>
      <c r="U15">
        <v>199</v>
      </c>
      <c r="AF15">
        <v>0</v>
      </c>
      <c r="AL15">
        <v>22306</v>
      </c>
      <c r="AM15">
        <v>27845</v>
      </c>
      <c r="AP15">
        <v>54140</v>
      </c>
      <c r="AQ15">
        <v>26101</v>
      </c>
      <c r="BH15">
        <v>69691</v>
      </c>
      <c r="BI15">
        <v>45979</v>
      </c>
      <c r="BL15">
        <v>0</v>
      </c>
      <c r="BV15">
        <v>0</v>
      </c>
      <c r="BX15">
        <v>6886</v>
      </c>
      <c r="BY15">
        <v>8166</v>
      </c>
      <c r="CD15">
        <v>76577</v>
      </c>
      <c r="CE15">
        <v>54145</v>
      </c>
      <c r="CL15">
        <v>0</v>
      </c>
      <c r="CM15">
        <v>395</v>
      </c>
      <c r="CN15">
        <v>13708</v>
      </c>
      <c r="CO15">
        <v>29029</v>
      </c>
      <c r="CP15">
        <v>6088</v>
      </c>
      <c r="CQ15">
        <v>82058</v>
      </c>
      <c r="CT15">
        <v>3628</v>
      </c>
      <c r="CU15">
        <v>5670</v>
      </c>
      <c r="CV15">
        <v>69251</v>
      </c>
      <c r="CW15">
        <v>-4256</v>
      </c>
      <c r="DE15">
        <v>81498</v>
      </c>
      <c r="DF15">
        <v>98912</v>
      </c>
      <c r="DG15">
        <v>16239</v>
      </c>
      <c r="DH15">
        <v>44074</v>
      </c>
    </row>
    <row r="16" spans="1:388">
      <c r="A16" t="s">
        <v>15222</v>
      </c>
      <c r="B16">
        <v>7841430420</v>
      </c>
      <c r="C16" t="s">
        <v>8044</v>
      </c>
      <c r="D16" t="s">
        <v>16148</v>
      </c>
      <c r="E16">
        <v>7433460</v>
      </c>
      <c r="F16" t="s">
        <v>8045</v>
      </c>
      <c r="G16" t="s">
        <v>3978</v>
      </c>
      <c r="H16" t="s">
        <v>3932</v>
      </c>
      <c r="I16" t="s">
        <v>3931</v>
      </c>
      <c r="T16">
        <v>7312</v>
      </c>
      <c r="U16">
        <v>6869</v>
      </c>
      <c r="X16">
        <v>275843</v>
      </c>
      <c r="Y16">
        <v>321608</v>
      </c>
      <c r="Z16">
        <v>2121</v>
      </c>
      <c r="AA16">
        <v>2174</v>
      </c>
      <c r="AD16">
        <v>285276</v>
      </c>
      <c r="AE16">
        <v>330651</v>
      </c>
      <c r="AF16">
        <v>30609</v>
      </c>
      <c r="AG16">
        <v>11466</v>
      </c>
      <c r="AJ16">
        <v>0</v>
      </c>
      <c r="AL16">
        <v>50639</v>
      </c>
      <c r="AM16">
        <v>72306</v>
      </c>
      <c r="AN16">
        <v>2344808</v>
      </c>
      <c r="AO16">
        <v>1626607</v>
      </c>
      <c r="AP16">
        <v>12136</v>
      </c>
      <c r="AQ16">
        <v>1666</v>
      </c>
      <c r="AR16">
        <v>8643</v>
      </c>
      <c r="AS16">
        <v>3375</v>
      </c>
      <c r="AT16">
        <v>2446835</v>
      </c>
      <c r="AU16">
        <v>1715420</v>
      </c>
      <c r="AV16">
        <v>10</v>
      </c>
      <c r="AW16">
        <v>10</v>
      </c>
      <c r="BF16">
        <v>834909</v>
      </c>
      <c r="BG16">
        <v>400939</v>
      </c>
      <c r="BH16">
        <v>834919</v>
      </c>
      <c r="BI16">
        <v>400949</v>
      </c>
      <c r="BL16">
        <v>840292</v>
      </c>
      <c r="BM16">
        <v>1028212</v>
      </c>
      <c r="BN16">
        <v>414</v>
      </c>
      <c r="BO16">
        <v>342</v>
      </c>
      <c r="BP16">
        <v>10560</v>
      </c>
      <c r="BQ16">
        <v>9917</v>
      </c>
      <c r="BT16">
        <v>840706</v>
      </c>
      <c r="BU16">
        <v>1028554</v>
      </c>
      <c r="BV16">
        <v>444368</v>
      </c>
      <c r="BW16">
        <v>50422</v>
      </c>
      <c r="BX16">
        <v>601558</v>
      </c>
      <c r="BY16">
        <v>556229</v>
      </c>
      <c r="CB16">
        <v>1056486</v>
      </c>
      <c r="CC16">
        <v>616568</v>
      </c>
      <c r="CD16">
        <v>2732111</v>
      </c>
      <c r="CE16">
        <v>2046071</v>
      </c>
      <c r="CF16">
        <v>736522</v>
      </c>
      <c r="CG16">
        <v>627161</v>
      </c>
      <c r="CH16">
        <v>-722925</v>
      </c>
      <c r="CI16">
        <v>-607824</v>
      </c>
      <c r="CJ16">
        <v>14934</v>
      </c>
      <c r="CK16">
        <v>26483</v>
      </c>
      <c r="CL16">
        <v>140460</v>
      </c>
      <c r="CM16">
        <v>115420</v>
      </c>
      <c r="CN16">
        <v>1748585</v>
      </c>
      <c r="CO16">
        <v>1144615</v>
      </c>
      <c r="CP16">
        <v>340243</v>
      </c>
      <c r="CQ16">
        <v>147201</v>
      </c>
      <c r="CR16">
        <v>559891</v>
      </c>
      <c r="CS16">
        <v>300653</v>
      </c>
      <c r="CT16">
        <v>-124049</v>
      </c>
      <c r="CU16">
        <v>-67663</v>
      </c>
      <c r="CV16">
        <v>433970</v>
      </c>
      <c r="CW16">
        <v>232990</v>
      </c>
      <c r="CX16">
        <v>123924</v>
      </c>
      <c r="CY16">
        <v>67891</v>
      </c>
      <c r="CZ16">
        <v>-125</v>
      </c>
      <c r="DA16">
        <v>228</v>
      </c>
      <c r="DB16">
        <v>-1872</v>
      </c>
      <c r="DC16">
        <v>433970</v>
      </c>
      <c r="DD16">
        <v>232990</v>
      </c>
      <c r="DE16">
        <v>21744</v>
      </c>
      <c r="DF16">
        <v>23917</v>
      </c>
      <c r="DG16">
        <v>8147</v>
      </c>
      <c r="DH16">
        <v>4580</v>
      </c>
      <c r="DI16">
        <v>13597</v>
      </c>
      <c r="DJ16">
        <v>19337</v>
      </c>
      <c r="DK16">
        <v>10</v>
      </c>
      <c r="DL16">
        <v>167949</v>
      </c>
      <c r="DM16">
        <v>167959</v>
      </c>
      <c r="DN16">
        <v>0</v>
      </c>
      <c r="DO16">
        <v>232990</v>
      </c>
      <c r="DP16">
        <v>232990</v>
      </c>
      <c r="DQ16">
        <v>433970</v>
      </c>
      <c r="DR16">
        <v>433970</v>
      </c>
      <c r="DS16">
        <v>10</v>
      </c>
      <c r="DT16">
        <v>400939</v>
      </c>
      <c r="DU16">
        <v>400949</v>
      </c>
      <c r="DV16">
        <v>0</v>
      </c>
      <c r="DW16">
        <v>433970</v>
      </c>
      <c r="DX16">
        <v>433970</v>
      </c>
      <c r="DY16">
        <v>10</v>
      </c>
      <c r="DZ16">
        <v>834909</v>
      </c>
      <c r="EA16">
        <v>834919</v>
      </c>
      <c r="EB16">
        <v>232990</v>
      </c>
      <c r="EC16">
        <v>0</v>
      </c>
      <c r="ED16">
        <v>400949</v>
      </c>
      <c r="EH16">
        <v>232990</v>
      </c>
      <c r="EI16">
        <v>0</v>
      </c>
      <c r="EJ16">
        <v>400949</v>
      </c>
      <c r="EK16">
        <v>232990</v>
      </c>
      <c r="EL16">
        <v>0</v>
      </c>
      <c r="EM16">
        <v>400939</v>
      </c>
      <c r="EN16">
        <v>232990</v>
      </c>
      <c r="EO16">
        <v>0</v>
      </c>
      <c r="EP16">
        <v>400939</v>
      </c>
      <c r="EQ16">
        <v>834919</v>
      </c>
      <c r="ER16">
        <v>400949</v>
      </c>
      <c r="ES16">
        <v>550000</v>
      </c>
      <c r="ET16">
        <v>468500</v>
      </c>
      <c r="EU16">
        <v>23057</v>
      </c>
      <c r="EV16">
        <v>23305</v>
      </c>
      <c r="EY16">
        <v>12904502</v>
      </c>
      <c r="EZ16">
        <v>14669252</v>
      </c>
      <c r="FA16">
        <v>436940</v>
      </c>
      <c r="FB16">
        <v>199153</v>
      </c>
      <c r="FC16">
        <v>550870</v>
      </c>
      <c r="FD16">
        <v>356299</v>
      </c>
      <c r="FE16">
        <v>350750</v>
      </c>
      <c r="FF16">
        <v>291857</v>
      </c>
      <c r="FG16">
        <v>42164</v>
      </c>
      <c r="FH16">
        <v>74059</v>
      </c>
      <c r="FI16">
        <v>125085</v>
      </c>
      <c r="FJ16">
        <v>62671</v>
      </c>
      <c r="FK16">
        <v>12761344</v>
      </c>
      <c r="FL16">
        <v>14699124</v>
      </c>
      <c r="FM16">
        <v>-297195</v>
      </c>
      <c r="FN16">
        <v>-210389</v>
      </c>
      <c r="FR16">
        <v>194621</v>
      </c>
      <c r="FS16">
        <v>-59332</v>
      </c>
      <c r="FT16">
        <v>550000</v>
      </c>
      <c r="FU16">
        <v>468500</v>
      </c>
      <c r="FV16">
        <v>436940</v>
      </c>
      <c r="FW16">
        <v>199153</v>
      </c>
      <c r="FX16">
        <v>113060</v>
      </c>
      <c r="FY16">
        <v>269347</v>
      </c>
      <c r="FZ16">
        <v>10486</v>
      </c>
      <c r="GA16">
        <v>-374</v>
      </c>
      <c r="GB16">
        <v>1666</v>
      </c>
      <c r="GC16">
        <v>2040</v>
      </c>
      <c r="GD16">
        <v>12136</v>
      </c>
      <c r="GE16">
        <v>1666</v>
      </c>
      <c r="HK16">
        <v>93407</v>
      </c>
      <c r="HL16">
        <v>33600</v>
      </c>
      <c r="HO16">
        <v>-16</v>
      </c>
      <c r="IA16">
        <v>144870</v>
      </c>
      <c r="IB16">
        <v>4140</v>
      </c>
    </row>
    <row r="17" spans="1:277">
      <c r="A17" t="s">
        <v>15224</v>
      </c>
      <c r="B17">
        <v>7714634848</v>
      </c>
      <c r="C17" t="s">
        <v>4062</v>
      </c>
      <c r="D17" t="s">
        <v>16149</v>
      </c>
      <c r="E17">
        <v>7652045</v>
      </c>
      <c r="F17" t="s">
        <v>4063</v>
      </c>
      <c r="G17" t="s">
        <v>3978</v>
      </c>
      <c r="H17" t="s">
        <v>3932</v>
      </c>
      <c r="I17" t="s">
        <v>3931</v>
      </c>
      <c r="L17">
        <v>87</v>
      </c>
      <c r="M17">
        <v>127</v>
      </c>
      <c r="T17">
        <v>66</v>
      </c>
      <c r="U17">
        <v>112</v>
      </c>
      <c r="X17">
        <v>381</v>
      </c>
      <c r="Y17">
        <v>381</v>
      </c>
      <c r="Z17">
        <v>108</v>
      </c>
      <c r="AA17">
        <v>108</v>
      </c>
      <c r="AD17">
        <v>642</v>
      </c>
      <c r="AE17">
        <v>728</v>
      </c>
      <c r="AF17">
        <v>0</v>
      </c>
      <c r="AG17">
        <v>2563</v>
      </c>
      <c r="AJ17">
        <v>5913</v>
      </c>
      <c r="AK17">
        <v>4996</v>
      </c>
      <c r="AL17">
        <v>76034</v>
      </c>
      <c r="AM17">
        <v>48262</v>
      </c>
      <c r="AN17">
        <v>585145</v>
      </c>
      <c r="AO17">
        <v>593168</v>
      </c>
      <c r="AP17">
        <v>120</v>
      </c>
      <c r="AQ17">
        <v>99</v>
      </c>
      <c r="AR17">
        <v>13657</v>
      </c>
      <c r="AS17">
        <v>13793</v>
      </c>
      <c r="AT17">
        <v>680868</v>
      </c>
      <c r="AU17">
        <v>662881</v>
      </c>
      <c r="AV17">
        <v>9800</v>
      </c>
      <c r="AW17">
        <v>9800</v>
      </c>
      <c r="BF17">
        <v>7080</v>
      </c>
      <c r="BG17">
        <v>6406</v>
      </c>
      <c r="BH17">
        <v>16880</v>
      </c>
      <c r="BI17">
        <v>16206</v>
      </c>
      <c r="BL17">
        <v>3432</v>
      </c>
      <c r="BM17">
        <v>3541</v>
      </c>
      <c r="BN17">
        <v>0</v>
      </c>
      <c r="BP17">
        <v>0</v>
      </c>
      <c r="BQ17">
        <v>782</v>
      </c>
      <c r="BT17">
        <v>3432</v>
      </c>
      <c r="BU17">
        <v>3541</v>
      </c>
      <c r="BV17">
        <v>118</v>
      </c>
      <c r="BW17">
        <v>919</v>
      </c>
      <c r="BX17">
        <v>661081</v>
      </c>
      <c r="BY17">
        <v>642161</v>
      </c>
      <c r="CB17">
        <v>661198</v>
      </c>
      <c r="CC17">
        <v>643862</v>
      </c>
      <c r="CD17">
        <v>681510</v>
      </c>
      <c r="CE17">
        <v>663609</v>
      </c>
      <c r="CF17">
        <v>25989</v>
      </c>
      <c r="CG17">
        <v>79077</v>
      </c>
      <c r="CH17">
        <v>-13179</v>
      </c>
      <c r="CI17">
        <v>-30306</v>
      </c>
      <c r="CN17">
        <v>129077</v>
      </c>
      <c r="CO17">
        <v>51756</v>
      </c>
      <c r="CP17">
        <v>115057</v>
      </c>
      <c r="CQ17">
        <v>20154</v>
      </c>
      <c r="CR17">
        <v>841</v>
      </c>
      <c r="CS17">
        <v>1296</v>
      </c>
      <c r="CT17">
        <v>-167</v>
      </c>
      <c r="CU17">
        <v>-264</v>
      </c>
      <c r="CV17">
        <v>674</v>
      </c>
      <c r="CW17">
        <v>1032</v>
      </c>
      <c r="CX17">
        <v>167</v>
      </c>
      <c r="CY17">
        <v>264</v>
      </c>
      <c r="DC17">
        <v>674</v>
      </c>
      <c r="DD17">
        <v>1032</v>
      </c>
      <c r="DE17">
        <v>12810</v>
      </c>
      <c r="DF17">
        <v>48771</v>
      </c>
      <c r="DI17">
        <v>12810</v>
      </c>
      <c r="DJ17">
        <v>48771</v>
      </c>
      <c r="EQ17">
        <v>16880</v>
      </c>
      <c r="ER17">
        <v>16206</v>
      </c>
      <c r="FZ17">
        <v>0</v>
      </c>
      <c r="GB17">
        <v>0</v>
      </c>
      <c r="GD17">
        <v>0</v>
      </c>
      <c r="GF17">
        <v>0</v>
      </c>
      <c r="GG17">
        <v>0</v>
      </c>
    </row>
    <row r="18" spans="1:277">
      <c r="A18" t="s">
        <v>146</v>
      </c>
      <c r="B18">
        <v>7704724468</v>
      </c>
      <c r="C18" t="s">
        <v>3947</v>
      </c>
      <c r="D18" t="s">
        <v>15226</v>
      </c>
      <c r="E18">
        <v>6698778</v>
      </c>
      <c r="F18" t="s">
        <v>8048</v>
      </c>
      <c r="G18" t="s">
        <v>8035</v>
      </c>
      <c r="H18" t="s">
        <v>3932</v>
      </c>
      <c r="I18" t="s">
        <v>3931</v>
      </c>
      <c r="T18">
        <v>392</v>
      </c>
      <c r="U18">
        <v>880</v>
      </c>
      <c r="AD18">
        <v>392</v>
      </c>
      <c r="AE18">
        <v>880</v>
      </c>
      <c r="AF18">
        <v>139</v>
      </c>
      <c r="AG18">
        <v>157</v>
      </c>
      <c r="AJ18">
        <v>131</v>
      </c>
      <c r="AK18">
        <v>37</v>
      </c>
      <c r="AL18">
        <v>73455</v>
      </c>
      <c r="AM18">
        <v>42634</v>
      </c>
      <c r="AN18">
        <v>78860</v>
      </c>
      <c r="AO18">
        <v>31360</v>
      </c>
      <c r="AP18">
        <v>154</v>
      </c>
      <c r="AQ18">
        <v>368</v>
      </c>
      <c r="AR18">
        <v>1208</v>
      </c>
      <c r="AS18">
        <v>1334</v>
      </c>
      <c r="AT18">
        <v>153948</v>
      </c>
      <c r="AU18">
        <v>75890</v>
      </c>
      <c r="AV18">
        <v>1001</v>
      </c>
      <c r="AW18">
        <v>1001</v>
      </c>
      <c r="BB18">
        <v>22149</v>
      </c>
      <c r="BC18">
        <v>22149</v>
      </c>
      <c r="BF18">
        <v>73442</v>
      </c>
      <c r="BG18">
        <v>18336</v>
      </c>
      <c r="BH18">
        <v>96592</v>
      </c>
      <c r="BI18">
        <v>41486</v>
      </c>
      <c r="BP18">
        <v>12635</v>
      </c>
      <c r="BT18">
        <v>0</v>
      </c>
      <c r="BU18">
        <v>0</v>
      </c>
      <c r="BX18">
        <v>45112</v>
      </c>
      <c r="BY18">
        <v>35284</v>
      </c>
      <c r="CB18">
        <v>57748</v>
      </c>
      <c r="CC18">
        <v>35284</v>
      </c>
      <c r="CD18">
        <v>154340</v>
      </c>
      <c r="CE18">
        <v>76770</v>
      </c>
      <c r="CF18">
        <v>139609</v>
      </c>
      <c r="CG18">
        <v>109766</v>
      </c>
      <c r="CH18">
        <v>90819</v>
      </c>
      <c r="CI18">
        <v>17416</v>
      </c>
      <c r="CJ18">
        <v>206</v>
      </c>
      <c r="CK18">
        <v>71</v>
      </c>
      <c r="CN18">
        <v>389</v>
      </c>
      <c r="CO18">
        <v>469</v>
      </c>
      <c r="CP18">
        <v>6832</v>
      </c>
      <c r="CQ18">
        <v>3730</v>
      </c>
      <c r="CR18">
        <v>84582</v>
      </c>
      <c r="CS18">
        <v>14226</v>
      </c>
      <c r="CT18">
        <v>-16999</v>
      </c>
      <c r="CU18">
        <v>-1749</v>
      </c>
      <c r="CV18">
        <v>67583</v>
      </c>
      <c r="CW18">
        <v>12477</v>
      </c>
      <c r="CX18">
        <v>16999</v>
      </c>
      <c r="CY18">
        <v>1749</v>
      </c>
      <c r="DC18">
        <v>67583</v>
      </c>
      <c r="DD18">
        <v>12477</v>
      </c>
      <c r="DE18">
        <v>230428</v>
      </c>
      <c r="DF18">
        <v>127182</v>
      </c>
      <c r="DI18">
        <v>230428</v>
      </c>
      <c r="DJ18">
        <v>127182</v>
      </c>
    </row>
    <row r="19" spans="1:277">
      <c r="A19" t="s">
        <v>16150</v>
      </c>
      <c r="B19">
        <v>7717528291</v>
      </c>
      <c r="C19" t="s">
        <v>8050</v>
      </c>
      <c r="D19" t="s">
        <v>157</v>
      </c>
      <c r="E19">
        <v>6497571</v>
      </c>
      <c r="F19" t="s">
        <v>8051</v>
      </c>
      <c r="G19" t="s">
        <v>3930</v>
      </c>
      <c r="H19" t="s">
        <v>8021</v>
      </c>
      <c r="I19" t="s">
        <v>3931</v>
      </c>
      <c r="L19">
        <v>19</v>
      </c>
      <c r="M19">
        <v>23</v>
      </c>
      <c r="T19">
        <v>349</v>
      </c>
      <c r="U19">
        <v>30</v>
      </c>
      <c r="Z19">
        <v>87587</v>
      </c>
      <c r="AA19">
        <v>88132</v>
      </c>
      <c r="AD19">
        <v>87955</v>
      </c>
      <c r="AE19">
        <v>88185</v>
      </c>
      <c r="AF19">
        <v>3</v>
      </c>
      <c r="AG19">
        <v>3</v>
      </c>
      <c r="AL19">
        <v>773191</v>
      </c>
      <c r="AM19">
        <v>88546</v>
      </c>
      <c r="AN19">
        <v>28039</v>
      </c>
      <c r="AO19">
        <v>5430</v>
      </c>
      <c r="AP19">
        <v>33946</v>
      </c>
      <c r="AQ19">
        <v>41450</v>
      </c>
      <c r="AR19">
        <v>536</v>
      </c>
      <c r="AS19">
        <v>1157</v>
      </c>
      <c r="AT19">
        <v>835716</v>
      </c>
      <c r="AU19">
        <v>136587</v>
      </c>
      <c r="AV19">
        <v>269040</v>
      </c>
      <c r="AW19">
        <v>269040</v>
      </c>
      <c r="BF19">
        <v>-245647</v>
      </c>
      <c r="BG19">
        <v>-245851</v>
      </c>
      <c r="BH19">
        <v>23393</v>
      </c>
      <c r="BI19">
        <v>23189</v>
      </c>
      <c r="BL19">
        <v>783393</v>
      </c>
      <c r="BM19">
        <v>89273</v>
      </c>
      <c r="BN19">
        <v>19</v>
      </c>
      <c r="BO19">
        <v>19</v>
      </c>
      <c r="BP19">
        <v>1266</v>
      </c>
      <c r="BQ19">
        <v>4649</v>
      </c>
      <c r="BT19">
        <v>783412</v>
      </c>
      <c r="BU19">
        <v>89292</v>
      </c>
      <c r="BV19">
        <v>14379</v>
      </c>
      <c r="BW19">
        <v>4010</v>
      </c>
      <c r="BX19">
        <v>101221</v>
      </c>
      <c r="BY19">
        <v>103631</v>
      </c>
      <c r="CB19">
        <v>116866</v>
      </c>
      <c r="CC19">
        <v>112290</v>
      </c>
      <c r="CD19">
        <v>923671</v>
      </c>
      <c r="CE19">
        <v>224772</v>
      </c>
      <c r="CF19">
        <v>234334</v>
      </c>
      <c r="CG19">
        <v>183778</v>
      </c>
      <c r="CH19">
        <v>-34571</v>
      </c>
      <c r="CI19">
        <v>78646</v>
      </c>
      <c r="CJ19">
        <v>0</v>
      </c>
      <c r="CK19">
        <v>181</v>
      </c>
      <c r="CL19">
        <v>61256</v>
      </c>
      <c r="CM19">
        <v>2065</v>
      </c>
      <c r="CN19">
        <v>777434</v>
      </c>
      <c r="CO19">
        <v>204629</v>
      </c>
      <c r="CP19">
        <v>680229</v>
      </c>
      <c r="CQ19">
        <v>272021</v>
      </c>
      <c r="CR19">
        <v>1378</v>
      </c>
      <c r="CS19">
        <v>9370</v>
      </c>
      <c r="CT19">
        <v>-1108</v>
      </c>
      <c r="CU19">
        <v>-2248</v>
      </c>
      <c r="CV19">
        <v>203</v>
      </c>
      <c r="CW19">
        <v>2237</v>
      </c>
      <c r="CX19">
        <v>564</v>
      </c>
      <c r="CY19">
        <v>1602</v>
      </c>
      <c r="CZ19">
        <v>-544</v>
      </c>
      <c r="DA19">
        <v>-625</v>
      </c>
      <c r="DB19">
        <v>-67</v>
      </c>
      <c r="DC19">
        <v>203</v>
      </c>
      <c r="DD19">
        <v>2237</v>
      </c>
      <c r="DE19">
        <v>199764</v>
      </c>
      <c r="DF19">
        <v>262424</v>
      </c>
      <c r="DG19">
        <v>1</v>
      </c>
      <c r="DI19">
        <v>199763</v>
      </c>
      <c r="DJ19">
        <v>262424</v>
      </c>
      <c r="DK19">
        <v>269040</v>
      </c>
      <c r="DL19">
        <v>-248086</v>
      </c>
      <c r="DM19">
        <v>20954</v>
      </c>
      <c r="DN19">
        <v>0</v>
      </c>
      <c r="DO19">
        <v>2235</v>
      </c>
      <c r="DP19">
        <v>2235</v>
      </c>
      <c r="DQ19">
        <v>203</v>
      </c>
      <c r="DR19">
        <v>203</v>
      </c>
      <c r="DS19">
        <v>269040</v>
      </c>
      <c r="DT19">
        <v>-245851</v>
      </c>
      <c r="DU19">
        <v>23189</v>
      </c>
      <c r="DV19">
        <v>0</v>
      </c>
      <c r="DW19">
        <v>203</v>
      </c>
      <c r="DX19">
        <v>203</v>
      </c>
      <c r="DY19">
        <v>269040</v>
      </c>
      <c r="DZ19">
        <v>-245647</v>
      </c>
      <c r="EA19">
        <v>23393</v>
      </c>
      <c r="EB19">
        <v>2235</v>
      </c>
      <c r="EC19">
        <v>0</v>
      </c>
      <c r="ED19">
        <v>-245851</v>
      </c>
      <c r="EH19">
        <v>2235</v>
      </c>
      <c r="EI19">
        <v>0</v>
      </c>
      <c r="EJ19">
        <v>-245851</v>
      </c>
      <c r="EK19">
        <v>2235</v>
      </c>
      <c r="EL19">
        <v>0</v>
      </c>
      <c r="EM19">
        <v>-245851</v>
      </c>
      <c r="EN19">
        <v>2235</v>
      </c>
      <c r="EO19">
        <v>0</v>
      </c>
      <c r="EP19">
        <v>-245851</v>
      </c>
      <c r="EQ19">
        <v>23393</v>
      </c>
      <c r="ER19">
        <v>23189</v>
      </c>
      <c r="ES19">
        <v>717799</v>
      </c>
      <c r="ET19">
        <v>20662</v>
      </c>
      <c r="EU19">
        <v>236704</v>
      </c>
      <c r="EV19">
        <v>298281</v>
      </c>
      <c r="EY19">
        <v>520004</v>
      </c>
      <c r="EZ19">
        <v>209085</v>
      </c>
      <c r="FA19">
        <v>4509</v>
      </c>
      <c r="FB19">
        <v>65720</v>
      </c>
      <c r="FC19">
        <v>142936</v>
      </c>
      <c r="FD19">
        <v>68584</v>
      </c>
      <c r="FE19">
        <v>102558</v>
      </c>
      <c r="FF19">
        <v>92584</v>
      </c>
      <c r="FG19">
        <v>49818</v>
      </c>
      <c r="FH19">
        <v>9649</v>
      </c>
      <c r="FI19">
        <v>432</v>
      </c>
      <c r="FJ19">
        <v>3303</v>
      </c>
      <c r="FK19">
        <v>161843</v>
      </c>
      <c r="FL19">
        <v>130832</v>
      </c>
      <c r="FM19">
        <v>299121</v>
      </c>
      <c r="FN19">
        <v>202414</v>
      </c>
      <c r="FR19">
        <v>-1020341</v>
      </c>
      <c r="FS19">
        <v>-116818</v>
      </c>
      <c r="FT19">
        <v>717799</v>
      </c>
      <c r="FU19">
        <v>20662</v>
      </c>
      <c r="FV19">
        <v>4509</v>
      </c>
      <c r="FW19">
        <v>65720</v>
      </c>
      <c r="FX19">
        <v>713290</v>
      </c>
      <c r="FY19">
        <v>-45058</v>
      </c>
      <c r="FZ19">
        <v>-7930</v>
      </c>
      <c r="GA19">
        <v>40538</v>
      </c>
      <c r="GB19">
        <v>41450</v>
      </c>
      <c r="GC19">
        <v>961</v>
      </c>
      <c r="GD19">
        <v>33944</v>
      </c>
      <c r="GE19">
        <v>41450</v>
      </c>
      <c r="GF19">
        <v>0</v>
      </c>
      <c r="GG19">
        <v>0</v>
      </c>
      <c r="HK19">
        <v>1020341</v>
      </c>
      <c r="HL19">
        <v>230735</v>
      </c>
      <c r="HO19">
        <v>424</v>
      </c>
      <c r="HP19">
        <v>-49</v>
      </c>
      <c r="IA19">
        <v>0</v>
      </c>
      <c r="IB19">
        <v>113917</v>
      </c>
      <c r="IR19">
        <v>-4885</v>
      </c>
    </row>
    <row r="20" spans="1:277">
      <c r="A20" t="s">
        <v>15228</v>
      </c>
      <c r="B20">
        <v>5032094681</v>
      </c>
      <c r="C20" t="s">
        <v>8053</v>
      </c>
      <c r="D20" t="s">
        <v>15229</v>
      </c>
      <c r="E20">
        <v>5824375</v>
      </c>
      <c r="F20" t="s">
        <v>8054</v>
      </c>
      <c r="G20" t="s">
        <v>3960</v>
      </c>
      <c r="H20" t="s">
        <v>8013</v>
      </c>
      <c r="I20" t="s">
        <v>3931</v>
      </c>
      <c r="T20">
        <v>651</v>
      </c>
      <c r="U20">
        <v>577</v>
      </c>
      <c r="X20">
        <v>70000</v>
      </c>
      <c r="Z20">
        <v>6502</v>
      </c>
      <c r="AB20">
        <v>864</v>
      </c>
      <c r="AD20">
        <v>78017</v>
      </c>
      <c r="AE20">
        <v>577</v>
      </c>
      <c r="AF20">
        <v>2</v>
      </c>
      <c r="AG20">
        <v>2</v>
      </c>
      <c r="AL20">
        <v>29987</v>
      </c>
      <c r="AM20">
        <v>62936</v>
      </c>
      <c r="AN20">
        <v>410337</v>
      </c>
      <c r="AO20">
        <v>419868</v>
      </c>
      <c r="AP20">
        <v>3577</v>
      </c>
      <c r="AQ20">
        <v>10709</v>
      </c>
      <c r="AR20">
        <v>1477</v>
      </c>
      <c r="AS20">
        <v>4490</v>
      </c>
      <c r="AT20">
        <v>445380</v>
      </c>
      <c r="AU20">
        <v>498005</v>
      </c>
      <c r="AV20">
        <v>78808</v>
      </c>
      <c r="AW20">
        <v>78808</v>
      </c>
      <c r="BF20">
        <v>413683</v>
      </c>
      <c r="BG20">
        <v>235245</v>
      </c>
      <c r="BH20">
        <v>492491</v>
      </c>
      <c r="BI20">
        <v>314053</v>
      </c>
      <c r="BN20">
        <v>96</v>
      </c>
      <c r="BO20">
        <v>38</v>
      </c>
      <c r="BP20">
        <v>3825</v>
      </c>
      <c r="BT20">
        <v>96</v>
      </c>
      <c r="BU20">
        <v>38</v>
      </c>
      <c r="BV20">
        <v>0</v>
      </c>
      <c r="BW20">
        <v>80282</v>
      </c>
      <c r="BX20">
        <v>26985</v>
      </c>
      <c r="BY20">
        <v>104209</v>
      </c>
      <c r="CB20">
        <v>30810</v>
      </c>
      <c r="CC20">
        <v>184491</v>
      </c>
      <c r="CD20">
        <v>523397</v>
      </c>
      <c r="CE20">
        <v>498582</v>
      </c>
      <c r="CF20">
        <v>30640</v>
      </c>
      <c r="CG20">
        <v>30451</v>
      </c>
      <c r="CH20">
        <v>258682</v>
      </c>
      <c r="CI20">
        <v>233088</v>
      </c>
      <c r="CJ20">
        <v>1621</v>
      </c>
      <c r="CK20">
        <v>2010</v>
      </c>
      <c r="CL20">
        <v>1450</v>
      </c>
      <c r="CM20">
        <v>13974</v>
      </c>
      <c r="CN20">
        <v>13000</v>
      </c>
      <c r="CO20">
        <v>22605</v>
      </c>
      <c r="CP20">
        <v>48009</v>
      </c>
      <c r="CQ20">
        <v>19969</v>
      </c>
      <c r="CR20">
        <v>223844</v>
      </c>
      <c r="CS20">
        <v>223760</v>
      </c>
      <c r="CT20">
        <v>-45339</v>
      </c>
      <c r="CU20">
        <v>-45832</v>
      </c>
      <c r="CV20">
        <v>178438</v>
      </c>
      <c r="CW20">
        <v>177881</v>
      </c>
      <c r="CX20">
        <v>51783</v>
      </c>
      <c r="CY20">
        <v>45806</v>
      </c>
      <c r="CZ20">
        <v>6444</v>
      </c>
      <c r="DA20">
        <v>-26</v>
      </c>
      <c r="DB20">
        <v>-67</v>
      </c>
      <c r="DC20">
        <v>178438</v>
      </c>
      <c r="DD20">
        <v>177881</v>
      </c>
      <c r="DE20">
        <v>480422</v>
      </c>
      <c r="DF20">
        <v>448696</v>
      </c>
      <c r="DG20">
        <v>191100</v>
      </c>
      <c r="DH20">
        <v>185157</v>
      </c>
      <c r="DI20">
        <v>289322</v>
      </c>
      <c r="DJ20">
        <v>263539</v>
      </c>
      <c r="DK20">
        <v>78808</v>
      </c>
      <c r="DL20">
        <v>57365</v>
      </c>
      <c r="DM20">
        <v>136173</v>
      </c>
      <c r="DN20">
        <v>0</v>
      </c>
      <c r="DO20">
        <v>177880</v>
      </c>
      <c r="DP20">
        <v>177880</v>
      </c>
      <c r="DQ20">
        <v>178438</v>
      </c>
      <c r="DR20">
        <v>178438</v>
      </c>
      <c r="DS20">
        <v>78808</v>
      </c>
      <c r="DT20">
        <v>235245</v>
      </c>
      <c r="DU20">
        <v>314053</v>
      </c>
      <c r="DV20">
        <v>0</v>
      </c>
      <c r="DW20">
        <v>178438</v>
      </c>
      <c r="DX20">
        <v>178438</v>
      </c>
      <c r="DY20">
        <v>78808</v>
      </c>
      <c r="DZ20">
        <v>413683</v>
      </c>
      <c r="EA20">
        <v>492491</v>
      </c>
      <c r="EB20">
        <v>177881</v>
      </c>
      <c r="EC20">
        <v>-1</v>
      </c>
      <c r="ED20">
        <v>314053</v>
      </c>
      <c r="EH20">
        <v>177881</v>
      </c>
      <c r="EI20">
        <v>-1</v>
      </c>
      <c r="EJ20">
        <v>314053</v>
      </c>
      <c r="EK20">
        <v>177881</v>
      </c>
      <c r="EL20">
        <v>-1</v>
      </c>
      <c r="EM20">
        <v>235245</v>
      </c>
      <c r="EN20">
        <v>177881</v>
      </c>
      <c r="EO20">
        <v>-1</v>
      </c>
      <c r="EP20">
        <v>235245</v>
      </c>
      <c r="EQ20">
        <v>492491</v>
      </c>
      <c r="ER20">
        <v>314054</v>
      </c>
      <c r="ES20">
        <v>3261</v>
      </c>
      <c r="ET20">
        <v>2394</v>
      </c>
      <c r="EU20">
        <v>507381</v>
      </c>
      <c r="EV20">
        <v>486820</v>
      </c>
      <c r="EY20">
        <v>21587</v>
      </c>
      <c r="EZ20">
        <v>22851</v>
      </c>
      <c r="FA20">
        <v>78890</v>
      </c>
      <c r="FB20">
        <v>217685</v>
      </c>
      <c r="FC20">
        <v>72180</v>
      </c>
      <c r="FD20">
        <v>87990</v>
      </c>
      <c r="FE20">
        <v>96153</v>
      </c>
      <c r="FF20">
        <v>97287</v>
      </c>
      <c r="FG20">
        <v>2842</v>
      </c>
      <c r="FH20">
        <v>23434</v>
      </c>
      <c r="FI20">
        <v>62186</v>
      </c>
      <c r="FJ20">
        <v>51630</v>
      </c>
      <c r="FK20">
        <v>157110</v>
      </c>
      <c r="FL20">
        <v>33798</v>
      </c>
      <c r="FM20">
        <v>138497</v>
      </c>
      <c r="FN20">
        <v>215532</v>
      </c>
      <c r="FR20">
        <v>-66739</v>
      </c>
      <c r="FS20">
        <v>2394</v>
      </c>
      <c r="FV20">
        <v>78890</v>
      </c>
      <c r="FW20">
        <v>217685</v>
      </c>
      <c r="FX20">
        <v>-78890</v>
      </c>
      <c r="FY20">
        <v>-217685</v>
      </c>
      <c r="FZ20">
        <v>-7132</v>
      </c>
      <c r="GA20">
        <v>241</v>
      </c>
      <c r="GB20">
        <v>10709</v>
      </c>
      <c r="GC20">
        <v>10468</v>
      </c>
      <c r="GD20">
        <v>3577</v>
      </c>
      <c r="GE20">
        <v>10709</v>
      </c>
      <c r="GF20">
        <v>0</v>
      </c>
      <c r="GG20">
        <v>0</v>
      </c>
      <c r="HI20">
        <v>913</v>
      </c>
      <c r="HJ20">
        <v>1742</v>
      </c>
      <c r="HK20">
        <v>70000</v>
      </c>
      <c r="IA20">
        <v>2348</v>
      </c>
      <c r="IB20">
        <v>652</v>
      </c>
      <c r="IR20">
        <v>-47</v>
      </c>
    </row>
    <row r="21" spans="1:277">
      <c r="A21" t="s">
        <v>15230</v>
      </c>
      <c r="B21">
        <v>7707790885</v>
      </c>
      <c r="C21" t="s">
        <v>4191</v>
      </c>
      <c r="D21" t="s">
        <v>16151</v>
      </c>
      <c r="E21">
        <v>5067325</v>
      </c>
      <c r="F21" t="s">
        <v>8056</v>
      </c>
      <c r="G21" t="s">
        <v>3936</v>
      </c>
      <c r="H21" t="s">
        <v>8021</v>
      </c>
      <c r="I21" t="s">
        <v>3931</v>
      </c>
      <c r="L21">
        <v>767</v>
      </c>
      <c r="M21">
        <v>869</v>
      </c>
      <c r="T21">
        <v>2676</v>
      </c>
      <c r="U21">
        <v>1110</v>
      </c>
      <c r="Z21">
        <v>181</v>
      </c>
      <c r="AA21">
        <v>82</v>
      </c>
      <c r="AB21">
        <v>3076</v>
      </c>
      <c r="AC21">
        <v>362</v>
      </c>
      <c r="AD21">
        <v>6702</v>
      </c>
      <c r="AE21">
        <v>2423</v>
      </c>
      <c r="AF21">
        <v>246</v>
      </c>
      <c r="AG21">
        <v>197</v>
      </c>
      <c r="AJ21">
        <v>368</v>
      </c>
      <c r="AL21">
        <v>71864</v>
      </c>
      <c r="AM21">
        <v>74525</v>
      </c>
      <c r="AP21">
        <v>146784</v>
      </c>
      <c r="AQ21">
        <v>83579</v>
      </c>
      <c r="AR21">
        <v>334</v>
      </c>
      <c r="AS21">
        <v>81</v>
      </c>
      <c r="AT21">
        <v>219596</v>
      </c>
      <c r="AU21">
        <v>158381</v>
      </c>
      <c r="AV21">
        <v>10</v>
      </c>
      <c r="AW21">
        <v>10</v>
      </c>
      <c r="BF21">
        <v>164416</v>
      </c>
      <c r="BG21">
        <v>95413</v>
      </c>
      <c r="BH21">
        <v>164426</v>
      </c>
      <c r="BI21">
        <v>95423</v>
      </c>
      <c r="BN21">
        <v>40</v>
      </c>
      <c r="BO21">
        <v>83</v>
      </c>
      <c r="BP21">
        <v>23220</v>
      </c>
      <c r="BQ21">
        <v>15959</v>
      </c>
      <c r="BR21">
        <v>0</v>
      </c>
      <c r="BT21">
        <v>40</v>
      </c>
      <c r="BU21">
        <v>83</v>
      </c>
      <c r="BX21">
        <v>38611</v>
      </c>
      <c r="BY21">
        <v>49340</v>
      </c>
      <c r="CB21">
        <v>61831</v>
      </c>
      <c r="CC21">
        <v>65298</v>
      </c>
      <c r="CD21">
        <v>226298</v>
      </c>
      <c r="CE21">
        <v>160804</v>
      </c>
      <c r="CF21">
        <v>373890</v>
      </c>
      <c r="CG21">
        <v>394966</v>
      </c>
      <c r="CH21">
        <v>65654</v>
      </c>
      <c r="CI21">
        <v>30250</v>
      </c>
      <c r="CJ21">
        <v>2167</v>
      </c>
      <c r="CK21">
        <v>2020</v>
      </c>
      <c r="CN21">
        <v>34671</v>
      </c>
      <c r="CO21">
        <v>30818</v>
      </c>
      <c r="CP21">
        <v>12768</v>
      </c>
      <c r="CQ21">
        <v>9893</v>
      </c>
      <c r="CR21">
        <v>89724</v>
      </c>
      <c r="CS21">
        <v>53197</v>
      </c>
      <c r="CT21">
        <v>-20721</v>
      </c>
      <c r="CU21">
        <v>-12538</v>
      </c>
      <c r="CV21">
        <v>69003</v>
      </c>
      <c r="CW21">
        <v>40659</v>
      </c>
      <c r="CX21">
        <v>20863</v>
      </c>
      <c r="CY21">
        <v>12537</v>
      </c>
      <c r="CZ21">
        <v>142</v>
      </c>
      <c r="DA21">
        <v>-1</v>
      </c>
      <c r="DC21">
        <v>69003</v>
      </c>
      <c r="DD21">
        <v>40659</v>
      </c>
      <c r="DE21">
        <v>439544</v>
      </c>
      <c r="DF21">
        <v>425216</v>
      </c>
      <c r="DI21">
        <v>439544</v>
      </c>
      <c r="DJ21">
        <v>425216</v>
      </c>
      <c r="DK21">
        <v>10</v>
      </c>
      <c r="DL21">
        <v>84439</v>
      </c>
      <c r="DM21">
        <v>84449</v>
      </c>
      <c r="DN21">
        <v>0</v>
      </c>
      <c r="DO21">
        <v>40659</v>
      </c>
      <c r="DP21">
        <v>40659</v>
      </c>
      <c r="DQ21">
        <v>69003</v>
      </c>
      <c r="DR21">
        <v>69003</v>
      </c>
      <c r="DS21">
        <v>10</v>
      </c>
      <c r="DT21">
        <v>95413</v>
      </c>
      <c r="DU21">
        <v>95423</v>
      </c>
      <c r="DV21">
        <v>0</v>
      </c>
      <c r="DW21">
        <v>69003</v>
      </c>
      <c r="DX21">
        <v>69003</v>
      </c>
      <c r="DY21">
        <v>10</v>
      </c>
      <c r="DZ21">
        <v>164416</v>
      </c>
      <c r="EA21">
        <v>164426</v>
      </c>
      <c r="EB21">
        <v>40577</v>
      </c>
      <c r="EC21">
        <v>-29686</v>
      </c>
      <c r="ED21">
        <v>95340</v>
      </c>
      <c r="EE21">
        <v>83</v>
      </c>
      <c r="EF21">
        <v>0</v>
      </c>
      <c r="EG21">
        <v>83</v>
      </c>
      <c r="EH21">
        <v>40660</v>
      </c>
      <c r="EI21">
        <v>-29686</v>
      </c>
      <c r="EJ21">
        <v>95423</v>
      </c>
      <c r="EK21">
        <v>40577</v>
      </c>
      <c r="EL21">
        <v>-29686</v>
      </c>
      <c r="EM21">
        <v>95330</v>
      </c>
      <c r="EN21">
        <v>40660</v>
      </c>
      <c r="EO21">
        <v>-29686</v>
      </c>
      <c r="EP21">
        <v>95413</v>
      </c>
      <c r="EQ21">
        <v>164426</v>
      </c>
      <c r="ER21">
        <v>95423</v>
      </c>
      <c r="ES21">
        <v>2550</v>
      </c>
      <c r="ET21">
        <v>40</v>
      </c>
      <c r="EU21">
        <v>439434</v>
      </c>
      <c r="EV21">
        <v>409262</v>
      </c>
      <c r="EY21">
        <v>17476</v>
      </c>
      <c r="EZ21">
        <v>26765</v>
      </c>
      <c r="FA21">
        <v>0</v>
      </c>
      <c r="FB21">
        <v>29686</v>
      </c>
      <c r="FC21">
        <v>183490</v>
      </c>
      <c r="FD21">
        <v>204862</v>
      </c>
      <c r="FE21">
        <v>193099</v>
      </c>
      <c r="FF21">
        <v>201871</v>
      </c>
      <c r="FI21">
        <v>34438</v>
      </c>
      <c r="FJ21">
        <v>2457</v>
      </c>
      <c r="FK21">
        <v>7426</v>
      </c>
      <c r="FL21">
        <v>4630</v>
      </c>
      <c r="FM21">
        <v>64390</v>
      </c>
      <c r="FN21">
        <v>42660</v>
      </c>
      <c r="FP21">
        <v>3877</v>
      </c>
      <c r="FQ21">
        <v>783</v>
      </c>
      <c r="FR21">
        <v>-1327</v>
      </c>
      <c r="FS21">
        <v>-743</v>
      </c>
      <c r="FX21">
        <v>0</v>
      </c>
      <c r="FY21">
        <v>-29686</v>
      </c>
      <c r="FZ21">
        <v>63063</v>
      </c>
      <c r="GA21">
        <v>12231</v>
      </c>
      <c r="GB21">
        <v>83579</v>
      </c>
      <c r="GC21">
        <v>71348</v>
      </c>
      <c r="GD21">
        <v>146784</v>
      </c>
      <c r="GE21">
        <v>83579</v>
      </c>
      <c r="GF21">
        <v>0</v>
      </c>
      <c r="GG21">
        <v>0</v>
      </c>
      <c r="GI21">
        <v>0</v>
      </c>
      <c r="GJ21">
        <v>29686</v>
      </c>
      <c r="GK21">
        <v>29686</v>
      </c>
      <c r="GL21">
        <v>29686</v>
      </c>
      <c r="GM21">
        <v>29686</v>
      </c>
      <c r="HA21">
        <v>0</v>
      </c>
      <c r="HB21">
        <v>0</v>
      </c>
      <c r="HC21">
        <v>10</v>
      </c>
      <c r="HD21">
        <v>0</v>
      </c>
      <c r="HE21">
        <v>0</v>
      </c>
      <c r="HF21">
        <v>10</v>
      </c>
      <c r="HG21">
        <v>36294</v>
      </c>
      <c r="HH21">
        <v>28761</v>
      </c>
      <c r="HI21">
        <v>0</v>
      </c>
      <c r="HJ21">
        <v>2</v>
      </c>
      <c r="HM21">
        <v>0</v>
      </c>
      <c r="HN21">
        <v>29686</v>
      </c>
      <c r="HO21">
        <v>142</v>
      </c>
      <c r="IA21">
        <v>2550</v>
      </c>
      <c r="IP21">
        <v>0</v>
      </c>
      <c r="IS21">
        <v>2</v>
      </c>
      <c r="IT21">
        <v>0</v>
      </c>
      <c r="IU21">
        <v>38</v>
      </c>
    </row>
    <row r="22" spans="1:277">
      <c r="A22" t="s">
        <v>16152</v>
      </c>
      <c r="B22">
        <v>7713793524</v>
      </c>
      <c r="C22" t="s">
        <v>4191</v>
      </c>
      <c r="D22" t="s">
        <v>15233</v>
      </c>
      <c r="E22">
        <v>5247665</v>
      </c>
      <c r="F22" t="s">
        <v>8059</v>
      </c>
      <c r="G22" t="s">
        <v>3936</v>
      </c>
      <c r="H22" t="s">
        <v>3932</v>
      </c>
      <c r="I22" t="s">
        <v>3931</v>
      </c>
      <c r="L22">
        <v>335</v>
      </c>
      <c r="M22">
        <v>340</v>
      </c>
      <c r="T22">
        <v>60</v>
      </c>
      <c r="U22">
        <v>120</v>
      </c>
      <c r="AD22">
        <v>395</v>
      </c>
      <c r="AE22">
        <v>460</v>
      </c>
      <c r="AJ22">
        <v>0</v>
      </c>
      <c r="AK22">
        <v>60322</v>
      </c>
      <c r="AL22">
        <v>249470</v>
      </c>
      <c r="AM22">
        <v>29776</v>
      </c>
      <c r="AN22">
        <v>9528726</v>
      </c>
      <c r="AO22">
        <v>8262194</v>
      </c>
      <c r="AP22">
        <v>163977</v>
      </c>
      <c r="AQ22">
        <v>121672</v>
      </c>
      <c r="AR22">
        <v>205</v>
      </c>
      <c r="AS22">
        <v>332</v>
      </c>
      <c r="AT22">
        <v>9942378</v>
      </c>
      <c r="AU22">
        <v>8474296</v>
      </c>
      <c r="AV22">
        <v>33250</v>
      </c>
      <c r="AW22">
        <v>33250</v>
      </c>
      <c r="BF22">
        <v>9862596</v>
      </c>
      <c r="BG22">
        <v>8437465</v>
      </c>
      <c r="BH22">
        <v>9895846</v>
      </c>
      <c r="BI22">
        <v>8470715</v>
      </c>
      <c r="BN22">
        <v>1</v>
      </c>
      <c r="BO22">
        <v>1</v>
      </c>
      <c r="BT22">
        <v>1</v>
      </c>
      <c r="BU22">
        <v>1</v>
      </c>
      <c r="BX22">
        <v>46925</v>
      </c>
      <c r="BY22">
        <v>4040</v>
      </c>
      <c r="CB22">
        <v>46925</v>
      </c>
      <c r="CC22">
        <v>4040</v>
      </c>
      <c r="CD22">
        <v>9942773</v>
      </c>
      <c r="CE22">
        <v>8474756</v>
      </c>
      <c r="CF22">
        <v>215025</v>
      </c>
      <c r="CG22">
        <v>161647</v>
      </c>
      <c r="CH22">
        <v>-214088</v>
      </c>
      <c r="CI22">
        <v>-158995</v>
      </c>
      <c r="CJ22">
        <v>292464</v>
      </c>
      <c r="CK22">
        <v>176757</v>
      </c>
      <c r="CL22">
        <v>349</v>
      </c>
      <c r="CN22">
        <v>7745773</v>
      </c>
      <c r="CO22">
        <v>5544921</v>
      </c>
      <c r="CP22">
        <v>2407105</v>
      </c>
      <c r="CQ22">
        <v>1037558</v>
      </c>
      <c r="CR22">
        <v>5416695</v>
      </c>
      <c r="CS22">
        <v>4525125</v>
      </c>
      <c r="CT22">
        <v>-1084567</v>
      </c>
      <c r="CU22">
        <v>-905617</v>
      </c>
      <c r="CV22">
        <v>4325131</v>
      </c>
      <c r="CW22">
        <v>3615065</v>
      </c>
      <c r="CX22">
        <v>1084567</v>
      </c>
      <c r="CY22">
        <v>905617</v>
      </c>
      <c r="DB22">
        <v>-6997</v>
      </c>
      <c r="DC22">
        <v>4325131</v>
      </c>
      <c r="DD22">
        <v>3615065</v>
      </c>
      <c r="DE22">
        <v>937</v>
      </c>
      <c r="DF22">
        <v>2652</v>
      </c>
      <c r="DI22">
        <v>937</v>
      </c>
      <c r="DJ22">
        <v>2652</v>
      </c>
      <c r="DK22">
        <v>10</v>
      </c>
      <c r="DL22">
        <v>4822400</v>
      </c>
      <c r="DM22">
        <v>4822410</v>
      </c>
      <c r="DN22">
        <v>33240</v>
      </c>
      <c r="DO22">
        <v>3615065</v>
      </c>
      <c r="DP22">
        <v>3648305</v>
      </c>
      <c r="DQ22">
        <v>4325131</v>
      </c>
      <c r="DR22">
        <v>4325131</v>
      </c>
      <c r="DS22">
        <v>33250</v>
      </c>
      <c r="DT22">
        <v>8437465</v>
      </c>
      <c r="DU22">
        <v>8470715</v>
      </c>
      <c r="DV22">
        <v>0</v>
      </c>
      <c r="DW22">
        <v>4325131</v>
      </c>
      <c r="DX22">
        <v>4325131</v>
      </c>
      <c r="DY22">
        <v>33250</v>
      </c>
      <c r="DZ22">
        <v>9862596</v>
      </c>
      <c r="EA22">
        <v>9895846</v>
      </c>
      <c r="EQ22">
        <v>9895846</v>
      </c>
      <c r="ER22">
        <v>8470715</v>
      </c>
      <c r="ES22">
        <v>5951544</v>
      </c>
      <c r="ET22">
        <v>2429801</v>
      </c>
      <c r="EU22">
        <v>1182</v>
      </c>
      <c r="EV22">
        <v>2652</v>
      </c>
      <c r="FA22">
        <v>2900000</v>
      </c>
      <c r="FB22">
        <v>2586239</v>
      </c>
      <c r="FC22">
        <v>201694</v>
      </c>
      <c r="FD22">
        <v>126413</v>
      </c>
      <c r="FE22">
        <v>24595</v>
      </c>
      <c r="FF22">
        <v>35318</v>
      </c>
      <c r="FI22">
        <v>1039102</v>
      </c>
      <c r="FJ22">
        <v>958462</v>
      </c>
      <c r="FK22">
        <v>1745030</v>
      </c>
      <c r="FL22">
        <v>1466046</v>
      </c>
      <c r="FM22">
        <v>-3009239</v>
      </c>
      <c r="FN22">
        <v>-2583587</v>
      </c>
      <c r="FX22">
        <v>3051544</v>
      </c>
      <c r="FY22">
        <v>2429801</v>
      </c>
      <c r="FZ22">
        <v>42305</v>
      </c>
      <c r="GA22">
        <v>-153786</v>
      </c>
      <c r="GB22">
        <v>121672</v>
      </c>
      <c r="GC22">
        <v>275458</v>
      </c>
      <c r="GD22">
        <v>163977</v>
      </c>
      <c r="GE22">
        <v>121672</v>
      </c>
      <c r="GF22">
        <v>0</v>
      </c>
      <c r="GG22">
        <v>0</v>
      </c>
      <c r="GO22">
        <v>0</v>
      </c>
      <c r="GP22">
        <v>2900000</v>
      </c>
      <c r="GQ22">
        <v>2900000</v>
      </c>
      <c r="GR22">
        <v>2900000</v>
      </c>
      <c r="GS22">
        <v>2900000</v>
      </c>
      <c r="HM22">
        <v>2900000</v>
      </c>
      <c r="IR22">
        <v>-4443</v>
      </c>
    </row>
    <row r="23" spans="1:277">
      <c r="A23" t="s">
        <v>15234</v>
      </c>
      <c r="B23">
        <v>7716764909</v>
      </c>
      <c r="C23" t="s">
        <v>4090</v>
      </c>
      <c r="D23" t="s">
        <v>186</v>
      </c>
      <c r="E23">
        <v>4986552</v>
      </c>
      <c r="F23" t="s">
        <v>8063</v>
      </c>
      <c r="G23" t="s">
        <v>8062</v>
      </c>
      <c r="H23" t="s">
        <v>3932</v>
      </c>
      <c r="P23">
        <v>0</v>
      </c>
      <c r="Q23">
        <v>1</v>
      </c>
      <c r="T23">
        <v>222</v>
      </c>
      <c r="U23">
        <v>671</v>
      </c>
      <c r="AD23">
        <v>222</v>
      </c>
      <c r="AE23">
        <v>672</v>
      </c>
      <c r="AF23">
        <v>0</v>
      </c>
      <c r="AG23">
        <v>16</v>
      </c>
      <c r="AJ23">
        <v>18</v>
      </c>
      <c r="AK23">
        <v>43</v>
      </c>
      <c r="AL23">
        <v>22573</v>
      </c>
      <c r="AM23">
        <v>21888</v>
      </c>
      <c r="AN23">
        <v>155</v>
      </c>
      <c r="AO23">
        <v>155</v>
      </c>
      <c r="AP23">
        <v>495</v>
      </c>
      <c r="AQ23">
        <v>6737</v>
      </c>
      <c r="AR23">
        <v>35</v>
      </c>
      <c r="AS23">
        <v>94</v>
      </c>
      <c r="AT23">
        <v>23276</v>
      </c>
      <c r="AU23">
        <v>28933</v>
      </c>
      <c r="AV23">
        <v>10723</v>
      </c>
      <c r="AW23">
        <v>10723</v>
      </c>
      <c r="BF23">
        <v>5245</v>
      </c>
      <c r="BG23">
        <v>3202</v>
      </c>
      <c r="BH23">
        <v>15968</v>
      </c>
      <c r="BI23">
        <v>13925</v>
      </c>
      <c r="BV23">
        <v>0</v>
      </c>
      <c r="BW23">
        <v>0</v>
      </c>
      <c r="BX23">
        <v>7530</v>
      </c>
      <c r="BY23">
        <v>15680</v>
      </c>
      <c r="CB23">
        <v>7530</v>
      </c>
      <c r="CC23">
        <v>15680</v>
      </c>
      <c r="CD23">
        <v>23498</v>
      </c>
      <c r="CE23">
        <v>29605</v>
      </c>
      <c r="CF23">
        <v>62866</v>
      </c>
      <c r="CG23">
        <v>59127</v>
      </c>
      <c r="CH23">
        <v>13812</v>
      </c>
      <c r="CI23">
        <v>8441</v>
      </c>
      <c r="CJ23">
        <v>0</v>
      </c>
      <c r="CK23">
        <v>0</v>
      </c>
      <c r="CN23">
        <v>358</v>
      </c>
      <c r="CO23">
        <v>957</v>
      </c>
      <c r="CP23">
        <v>6218</v>
      </c>
      <c r="CQ23">
        <v>4441</v>
      </c>
      <c r="CR23">
        <v>7952</v>
      </c>
      <c r="CS23">
        <v>4957</v>
      </c>
      <c r="CT23">
        <v>-2707</v>
      </c>
      <c r="CU23">
        <v>-1755</v>
      </c>
      <c r="CV23">
        <v>5245</v>
      </c>
      <c r="CW23">
        <v>3202</v>
      </c>
      <c r="CX23">
        <v>-2707</v>
      </c>
      <c r="CY23">
        <v>-1755</v>
      </c>
      <c r="DC23">
        <v>5245</v>
      </c>
      <c r="DD23">
        <v>3202</v>
      </c>
      <c r="DE23">
        <v>194826</v>
      </c>
      <c r="DF23">
        <v>177782</v>
      </c>
      <c r="DG23">
        <v>118148</v>
      </c>
      <c r="DH23">
        <v>110214</v>
      </c>
      <c r="DI23">
        <v>76678</v>
      </c>
      <c r="DJ23">
        <v>67568</v>
      </c>
      <c r="DK23">
        <v>10723</v>
      </c>
      <c r="DL23">
        <v>9337</v>
      </c>
      <c r="DM23">
        <v>20060</v>
      </c>
      <c r="DN23">
        <v>0</v>
      </c>
      <c r="DO23">
        <v>3202</v>
      </c>
      <c r="DP23">
        <v>3202</v>
      </c>
      <c r="DQ23">
        <v>5245</v>
      </c>
      <c r="DR23">
        <v>5245</v>
      </c>
      <c r="DS23">
        <v>10723</v>
      </c>
      <c r="DT23">
        <v>3202</v>
      </c>
      <c r="DU23">
        <v>13925</v>
      </c>
      <c r="DV23">
        <v>0</v>
      </c>
      <c r="DW23">
        <v>5245</v>
      </c>
      <c r="DX23">
        <v>5245</v>
      </c>
      <c r="DY23">
        <v>10723</v>
      </c>
      <c r="DZ23">
        <v>5245</v>
      </c>
      <c r="EA23">
        <v>15968</v>
      </c>
      <c r="EQ23">
        <v>15968</v>
      </c>
      <c r="ER23">
        <v>13925</v>
      </c>
      <c r="ES23">
        <v>239108</v>
      </c>
      <c r="ET23">
        <v>216794</v>
      </c>
      <c r="EU23">
        <v>234813</v>
      </c>
      <c r="EV23">
        <v>215483</v>
      </c>
      <c r="EY23">
        <v>4295</v>
      </c>
      <c r="EZ23">
        <v>1311</v>
      </c>
      <c r="FA23">
        <v>3202</v>
      </c>
      <c r="FB23">
        <v>9337</v>
      </c>
      <c r="FC23">
        <v>71578</v>
      </c>
      <c r="FD23">
        <v>62261</v>
      </c>
      <c r="FE23">
        <v>91909</v>
      </c>
      <c r="FF23">
        <v>78914</v>
      </c>
      <c r="FI23">
        <v>4888</v>
      </c>
      <c r="FJ23">
        <v>3059</v>
      </c>
      <c r="FK23">
        <v>73773</v>
      </c>
      <c r="FL23">
        <v>61652</v>
      </c>
      <c r="FM23">
        <v>-3040</v>
      </c>
      <c r="FN23">
        <v>10908</v>
      </c>
      <c r="FX23">
        <v>-3202</v>
      </c>
      <c r="FY23">
        <v>-9337</v>
      </c>
      <c r="FZ23">
        <v>-6242</v>
      </c>
      <c r="GA23">
        <v>1571</v>
      </c>
      <c r="GB23">
        <v>6737</v>
      </c>
      <c r="GC23">
        <v>5166</v>
      </c>
      <c r="GD23">
        <v>495</v>
      </c>
      <c r="GE23">
        <v>6737</v>
      </c>
      <c r="GI23">
        <v>0</v>
      </c>
      <c r="GJ23">
        <v>-9337</v>
      </c>
      <c r="GK23">
        <v>-9337</v>
      </c>
      <c r="GL23">
        <v>-9337</v>
      </c>
      <c r="GM23">
        <v>-9337</v>
      </c>
      <c r="GO23">
        <v>0</v>
      </c>
      <c r="GP23">
        <v>-3202</v>
      </c>
      <c r="GQ23">
        <v>-3202</v>
      </c>
      <c r="GR23">
        <v>-3202</v>
      </c>
      <c r="GS23">
        <v>-3202</v>
      </c>
      <c r="HM23">
        <v>3202</v>
      </c>
      <c r="HN23">
        <v>9337</v>
      </c>
      <c r="IF23">
        <v>0</v>
      </c>
      <c r="IG23">
        <v>0</v>
      </c>
      <c r="IV23">
        <v>0</v>
      </c>
      <c r="IW23">
        <v>0</v>
      </c>
      <c r="IX23">
        <v>0</v>
      </c>
      <c r="IY23">
        <v>0</v>
      </c>
      <c r="IZ23">
        <v>0</v>
      </c>
      <c r="JA23">
        <v>0</v>
      </c>
      <c r="JB23">
        <v>0</v>
      </c>
      <c r="JC23">
        <v>0</v>
      </c>
      <c r="JD23">
        <v>0</v>
      </c>
      <c r="JE23">
        <v>0</v>
      </c>
      <c r="JF23">
        <v>0</v>
      </c>
      <c r="JG23">
        <v>0</v>
      </c>
      <c r="JH23">
        <v>0</v>
      </c>
      <c r="JI23">
        <v>0</v>
      </c>
      <c r="JJ23">
        <v>0</v>
      </c>
      <c r="JK23">
        <v>0</v>
      </c>
      <c r="JL23">
        <v>0</v>
      </c>
      <c r="JM23">
        <v>0</v>
      </c>
      <c r="JN23">
        <v>0</v>
      </c>
      <c r="JO23">
        <v>0</v>
      </c>
      <c r="JP23">
        <v>0</v>
      </c>
      <c r="JQ23">
        <v>0</v>
      </c>
    </row>
    <row r="24" spans="1:277">
      <c r="A24" t="s">
        <v>16153</v>
      </c>
      <c r="B24">
        <v>5902160058</v>
      </c>
      <c r="C24" t="s">
        <v>4044</v>
      </c>
      <c r="D24" t="s">
        <v>16154</v>
      </c>
      <c r="E24">
        <v>4820493</v>
      </c>
      <c r="F24" t="s">
        <v>8066</v>
      </c>
      <c r="G24" t="s">
        <v>3936</v>
      </c>
      <c r="H24" t="s">
        <v>3932</v>
      </c>
      <c r="I24" t="s">
        <v>3931</v>
      </c>
      <c r="AF24">
        <v>8</v>
      </c>
      <c r="AG24">
        <v>9</v>
      </c>
      <c r="AL24">
        <v>258453</v>
      </c>
      <c r="AM24">
        <v>33760</v>
      </c>
      <c r="AP24">
        <v>379</v>
      </c>
      <c r="AQ24">
        <v>352</v>
      </c>
      <c r="BH24">
        <v>254210</v>
      </c>
      <c r="BI24">
        <v>33940</v>
      </c>
      <c r="BV24">
        <v>4232</v>
      </c>
      <c r="BX24">
        <v>398</v>
      </c>
      <c r="BY24">
        <v>181</v>
      </c>
      <c r="CD24">
        <v>258840</v>
      </c>
      <c r="CE24">
        <v>34121</v>
      </c>
      <c r="CN24">
        <v>233164</v>
      </c>
      <c r="CO24">
        <v>9910</v>
      </c>
      <c r="CP24">
        <v>10633</v>
      </c>
      <c r="CQ24">
        <v>111</v>
      </c>
      <c r="CT24">
        <v>401</v>
      </c>
      <c r="CU24">
        <v>190</v>
      </c>
      <c r="CV24">
        <v>220271</v>
      </c>
      <c r="CW24">
        <v>9179</v>
      </c>
      <c r="DE24">
        <v>2209</v>
      </c>
      <c r="DF24">
        <v>2649</v>
      </c>
      <c r="DG24">
        <v>4068</v>
      </c>
      <c r="DH24">
        <v>3079</v>
      </c>
    </row>
    <row r="25" spans="1:277">
      <c r="A25" t="s">
        <v>15237</v>
      </c>
      <c r="B25">
        <v>5904144541</v>
      </c>
      <c r="C25" t="s">
        <v>8068</v>
      </c>
      <c r="D25" t="s">
        <v>16155</v>
      </c>
      <c r="E25">
        <v>7179778</v>
      </c>
      <c r="F25" t="s">
        <v>8069</v>
      </c>
      <c r="G25" t="s">
        <v>3936</v>
      </c>
      <c r="H25" t="s">
        <v>3932</v>
      </c>
      <c r="I25" t="s">
        <v>3931</v>
      </c>
      <c r="L25">
        <v>850</v>
      </c>
      <c r="T25">
        <v>11227</v>
      </c>
      <c r="U25">
        <v>10847</v>
      </c>
      <c r="AD25">
        <v>12077</v>
      </c>
      <c r="AE25">
        <v>10847</v>
      </c>
      <c r="AF25">
        <v>51</v>
      </c>
      <c r="AG25">
        <v>16</v>
      </c>
      <c r="AL25">
        <v>3254</v>
      </c>
      <c r="AM25">
        <v>3846</v>
      </c>
      <c r="AN25">
        <v>18603</v>
      </c>
      <c r="AO25">
        <v>4571</v>
      </c>
      <c r="AP25">
        <v>363</v>
      </c>
      <c r="AQ25">
        <v>4712</v>
      </c>
      <c r="AR25">
        <v>191</v>
      </c>
      <c r="AS25">
        <v>33</v>
      </c>
      <c r="AT25">
        <v>22461</v>
      </c>
      <c r="AU25">
        <v>13178</v>
      </c>
      <c r="AV25">
        <v>18</v>
      </c>
      <c r="AW25">
        <v>18</v>
      </c>
      <c r="BF25">
        <v>31211</v>
      </c>
      <c r="BG25">
        <v>19850</v>
      </c>
      <c r="BH25">
        <v>31229</v>
      </c>
      <c r="BI25">
        <v>19868</v>
      </c>
      <c r="BX25">
        <v>3309</v>
      </c>
      <c r="BY25">
        <v>4157</v>
      </c>
      <c r="CB25">
        <v>3309</v>
      </c>
      <c r="CC25">
        <v>4157</v>
      </c>
      <c r="CD25">
        <v>34538</v>
      </c>
      <c r="CE25">
        <v>24025</v>
      </c>
      <c r="CF25">
        <v>19946</v>
      </c>
      <c r="CH25">
        <v>31208</v>
      </c>
      <c r="CI25">
        <v>10067</v>
      </c>
      <c r="CJ25">
        <v>2</v>
      </c>
      <c r="CN25">
        <v>7842</v>
      </c>
      <c r="CO25">
        <v>318</v>
      </c>
      <c r="CP25">
        <v>5245</v>
      </c>
      <c r="CQ25">
        <v>1294</v>
      </c>
      <c r="CR25">
        <v>33807</v>
      </c>
      <c r="CS25">
        <v>9091</v>
      </c>
      <c r="CT25">
        <v>-2595</v>
      </c>
      <c r="CU25">
        <v>-1405</v>
      </c>
      <c r="CV25">
        <v>31212</v>
      </c>
      <c r="CW25">
        <v>7686</v>
      </c>
      <c r="CX25">
        <v>2595</v>
      </c>
      <c r="CY25">
        <v>1405</v>
      </c>
      <c r="DC25">
        <v>31212</v>
      </c>
      <c r="DD25">
        <v>7686</v>
      </c>
      <c r="DE25">
        <v>74024</v>
      </c>
      <c r="DF25">
        <v>48576</v>
      </c>
      <c r="DG25">
        <v>22870</v>
      </c>
      <c r="DH25">
        <v>38509</v>
      </c>
      <c r="DI25">
        <v>51154</v>
      </c>
      <c r="DJ25">
        <v>10067</v>
      </c>
    </row>
    <row r="26" spans="1:277">
      <c r="A26" t="s">
        <v>8070</v>
      </c>
      <c r="B26">
        <v>6154560469</v>
      </c>
      <c r="C26" t="s">
        <v>8071</v>
      </c>
      <c r="D26" t="s">
        <v>15239</v>
      </c>
      <c r="E26">
        <v>5629290</v>
      </c>
      <c r="F26" t="s">
        <v>8072</v>
      </c>
      <c r="G26" t="s">
        <v>3960</v>
      </c>
      <c r="H26" t="s">
        <v>3932</v>
      </c>
      <c r="I26" t="s">
        <v>3931</v>
      </c>
      <c r="T26">
        <v>220</v>
      </c>
      <c r="U26">
        <v>284</v>
      </c>
      <c r="X26">
        <v>18</v>
      </c>
      <c r="Y26">
        <v>18</v>
      </c>
      <c r="AF26">
        <v>2</v>
      </c>
      <c r="AG26">
        <v>2</v>
      </c>
      <c r="AL26">
        <v>24427</v>
      </c>
      <c r="AM26">
        <v>25120</v>
      </c>
      <c r="AP26">
        <v>442</v>
      </c>
      <c r="AQ26">
        <v>85</v>
      </c>
      <c r="BH26">
        <v>25088</v>
      </c>
      <c r="BI26">
        <v>25495</v>
      </c>
      <c r="BX26">
        <v>21</v>
      </c>
      <c r="BY26">
        <v>14</v>
      </c>
      <c r="CD26">
        <v>25109</v>
      </c>
      <c r="CE26">
        <v>25509</v>
      </c>
      <c r="CN26">
        <v>636</v>
      </c>
      <c r="CO26">
        <v>677</v>
      </c>
      <c r="CP26">
        <v>349</v>
      </c>
      <c r="CQ26">
        <v>300</v>
      </c>
      <c r="CT26">
        <v>18</v>
      </c>
      <c r="CU26">
        <v>39</v>
      </c>
      <c r="CV26">
        <v>-324</v>
      </c>
      <c r="CW26">
        <v>-447</v>
      </c>
      <c r="DG26">
        <v>593</v>
      </c>
      <c r="DH26">
        <v>785</v>
      </c>
    </row>
    <row r="27" spans="1:277">
      <c r="A27" t="s">
        <v>8073</v>
      </c>
      <c r="B27">
        <v>7714938194</v>
      </c>
      <c r="C27" t="s">
        <v>8074</v>
      </c>
      <c r="D27" t="s">
        <v>16156</v>
      </c>
      <c r="E27">
        <v>6081745</v>
      </c>
      <c r="F27" t="s">
        <v>8076</v>
      </c>
      <c r="G27" t="s">
        <v>3936</v>
      </c>
      <c r="H27" t="s">
        <v>8021</v>
      </c>
      <c r="T27">
        <v>1160</v>
      </c>
      <c r="U27">
        <v>1650</v>
      </c>
      <c r="X27">
        <v>4833</v>
      </c>
      <c r="Y27">
        <v>4833</v>
      </c>
      <c r="AF27">
        <v>16</v>
      </c>
      <c r="AG27">
        <v>16</v>
      </c>
      <c r="AL27">
        <v>8015</v>
      </c>
      <c r="AM27">
        <v>6819</v>
      </c>
      <c r="AP27">
        <v>8</v>
      </c>
      <c r="AQ27">
        <v>142</v>
      </c>
      <c r="BH27">
        <v>12971</v>
      </c>
      <c r="BI27">
        <v>11970</v>
      </c>
      <c r="BX27">
        <v>479</v>
      </c>
      <c r="BY27">
        <v>242</v>
      </c>
      <c r="CD27">
        <v>14032</v>
      </c>
      <c r="CE27">
        <v>13460</v>
      </c>
      <c r="CN27">
        <v>74</v>
      </c>
      <c r="CO27">
        <v>99</v>
      </c>
      <c r="CP27">
        <v>279</v>
      </c>
      <c r="CQ27">
        <v>390</v>
      </c>
      <c r="CT27">
        <v>63</v>
      </c>
      <c r="CU27">
        <v>231</v>
      </c>
      <c r="CV27">
        <v>1531</v>
      </c>
      <c r="CW27">
        <v>2737</v>
      </c>
      <c r="DE27">
        <v>7511</v>
      </c>
      <c r="DF27">
        <v>9754</v>
      </c>
      <c r="DG27">
        <v>5712</v>
      </c>
      <c r="DH27">
        <v>6495</v>
      </c>
    </row>
    <row r="28" spans="1:277">
      <c r="A28" t="s">
        <v>16157</v>
      </c>
      <c r="B28">
        <v>7802560095</v>
      </c>
      <c r="C28" t="s">
        <v>8078</v>
      </c>
      <c r="D28" t="s">
        <v>15242</v>
      </c>
      <c r="E28">
        <v>7530434</v>
      </c>
      <c r="F28" t="s">
        <v>16158</v>
      </c>
      <c r="G28" t="s">
        <v>3936</v>
      </c>
      <c r="H28" t="s">
        <v>3932</v>
      </c>
      <c r="I28" t="s">
        <v>3931</v>
      </c>
      <c r="T28">
        <v>0</v>
      </c>
      <c r="Z28">
        <v>3</v>
      </c>
      <c r="AD28">
        <v>3</v>
      </c>
      <c r="AE28">
        <v>0</v>
      </c>
      <c r="AF28">
        <v>0</v>
      </c>
      <c r="AG28">
        <v>83</v>
      </c>
      <c r="AL28">
        <v>2983</v>
      </c>
      <c r="AM28">
        <v>1402</v>
      </c>
      <c r="AN28">
        <v>56480</v>
      </c>
      <c r="AO28">
        <v>57036</v>
      </c>
      <c r="AP28">
        <v>6210</v>
      </c>
      <c r="AQ28">
        <v>2536</v>
      </c>
      <c r="AR28">
        <v>60</v>
      </c>
      <c r="AS28">
        <v>61</v>
      </c>
      <c r="AT28">
        <v>65733</v>
      </c>
      <c r="AU28">
        <v>61118</v>
      </c>
      <c r="AV28">
        <v>200</v>
      </c>
      <c r="AW28">
        <v>200</v>
      </c>
      <c r="BF28">
        <v>35012</v>
      </c>
      <c r="BG28">
        <v>18706</v>
      </c>
      <c r="BH28">
        <v>35212</v>
      </c>
      <c r="BI28">
        <v>18906</v>
      </c>
      <c r="BL28">
        <v>12712</v>
      </c>
      <c r="BM28">
        <v>12712</v>
      </c>
      <c r="BN28">
        <v>0</v>
      </c>
      <c r="BO28">
        <v>17</v>
      </c>
      <c r="BP28">
        <v>1191</v>
      </c>
      <c r="BQ28">
        <v>254</v>
      </c>
      <c r="BT28">
        <v>12712</v>
      </c>
      <c r="BU28">
        <v>12728</v>
      </c>
      <c r="BV28">
        <v>24</v>
      </c>
      <c r="BW28">
        <v>19</v>
      </c>
      <c r="BX28">
        <v>16597</v>
      </c>
      <c r="BY28">
        <v>29210</v>
      </c>
      <c r="CB28">
        <v>17812</v>
      </c>
      <c r="CC28">
        <v>29483</v>
      </c>
      <c r="CD28">
        <v>65736</v>
      </c>
      <c r="CE28">
        <v>61118</v>
      </c>
      <c r="CF28">
        <v>14635</v>
      </c>
      <c r="CG28">
        <v>8434</v>
      </c>
      <c r="CH28">
        <v>6764</v>
      </c>
      <c r="CI28">
        <v>2287</v>
      </c>
      <c r="CL28">
        <v>5</v>
      </c>
      <c r="CM28">
        <v>5</v>
      </c>
      <c r="CN28">
        <v>14053</v>
      </c>
      <c r="CO28">
        <v>30</v>
      </c>
      <c r="CP28">
        <v>3872</v>
      </c>
      <c r="CQ28">
        <v>549</v>
      </c>
      <c r="CR28">
        <v>16940</v>
      </c>
      <c r="CS28">
        <v>1763</v>
      </c>
      <c r="CT28">
        <v>-633</v>
      </c>
      <c r="CU28">
        <v>-368</v>
      </c>
      <c r="CV28">
        <v>16307</v>
      </c>
      <c r="CW28">
        <v>1395</v>
      </c>
      <c r="CX28">
        <v>653</v>
      </c>
      <c r="CY28">
        <v>351</v>
      </c>
      <c r="CZ28">
        <v>20</v>
      </c>
      <c r="DA28">
        <v>-17</v>
      </c>
      <c r="DC28">
        <v>16307</v>
      </c>
      <c r="DD28">
        <v>1395</v>
      </c>
      <c r="DE28">
        <v>22038</v>
      </c>
      <c r="DF28">
        <v>11188</v>
      </c>
      <c r="DG28">
        <v>639</v>
      </c>
      <c r="DH28">
        <v>467</v>
      </c>
      <c r="DI28">
        <v>21399</v>
      </c>
      <c r="DJ28">
        <v>10721</v>
      </c>
      <c r="DK28">
        <v>200</v>
      </c>
      <c r="DL28">
        <v>17310</v>
      </c>
      <c r="DM28">
        <v>17510</v>
      </c>
      <c r="DN28">
        <v>0</v>
      </c>
      <c r="DO28">
        <v>1396</v>
      </c>
      <c r="DP28">
        <v>1396</v>
      </c>
      <c r="DQ28">
        <v>16306</v>
      </c>
      <c r="DR28">
        <v>16306</v>
      </c>
      <c r="DS28">
        <v>200</v>
      </c>
      <c r="DT28">
        <v>18706</v>
      </c>
      <c r="DU28">
        <v>18906</v>
      </c>
      <c r="DV28">
        <v>0</v>
      </c>
      <c r="DW28">
        <v>16306</v>
      </c>
      <c r="DX28">
        <v>16306</v>
      </c>
      <c r="DY28">
        <v>200</v>
      </c>
      <c r="DZ28">
        <v>35012</v>
      </c>
      <c r="EA28">
        <v>35212</v>
      </c>
      <c r="EB28">
        <v>1396</v>
      </c>
      <c r="EC28">
        <v>0</v>
      </c>
      <c r="ED28">
        <v>18906</v>
      </c>
      <c r="EH28">
        <v>1396</v>
      </c>
      <c r="EI28">
        <v>0</v>
      </c>
      <c r="EJ28">
        <v>18906</v>
      </c>
      <c r="EK28">
        <v>1396</v>
      </c>
      <c r="EL28">
        <v>0</v>
      </c>
      <c r="EM28">
        <v>18706</v>
      </c>
      <c r="EN28">
        <v>1396</v>
      </c>
      <c r="EO28">
        <v>0</v>
      </c>
      <c r="EP28">
        <v>18706</v>
      </c>
      <c r="EQ28">
        <v>35212</v>
      </c>
      <c r="ER28">
        <v>18906</v>
      </c>
      <c r="ES28">
        <v>22446</v>
      </c>
      <c r="ET28">
        <v>11540</v>
      </c>
      <c r="EU28">
        <v>5474</v>
      </c>
      <c r="EY28">
        <v>16972</v>
      </c>
      <c r="EZ28">
        <v>11540</v>
      </c>
      <c r="FA28">
        <v>0</v>
      </c>
      <c r="FB28">
        <v>96</v>
      </c>
      <c r="FC28">
        <v>7580</v>
      </c>
      <c r="FD28">
        <v>2698</v>
      </c>
      <c r="FE28">
        <v>5799</v>
      </c>
      <c r="FF28">
        <v>6461</v>
      </c>
      <c r="FI28">
        <v>320</v>
      </c>
      <c r="FJ28">
        <v>220</v>
      </c>
      <c r="FK28">
        <v>5074</v>
      </c>
      <c r="FL28">
        <v>945</v>
      </c>
      <c r="FM28">
        <v>3673</v>
      </c>
      <c r="FN28">
        <v>1216</v>
      </c>
      <c r="FV28">
        <v>0</v>
      </c>
      <c r="FW28">
        <v>96</v>
      </c>
      <c r="FX28">
        <v>0</v>
      </c>
      <c r="FY28">
        <v>-96</v>
      </c>
      <c r="FZ28">
        <v>3673</v>
      </c>
      <c r="GA28">
        <v>1120</v>
      </c>
      <c r="GB28">
        <v>2536</v>
      </c>
      <c r="GC28">
        <v>1416</v>
      </c>
      <c r="GD28">
        <v>6209</v>
      </c>
      <c r="GE28">
        <v>2536</v>
      </c>
      <c r="GF28">
        <v>0</v>
      </c>
      <c r="GG28">
        <v>0</v>
      </c>
    </row>
    <row r="29" spans="1:277">
      <c r="A29" t="s">
        <v>16159</v>
      </c>
      <c r="B29">
        <v>7715936506</v>
      </c>
      <c r="C29" t="s">
        <v>4098</v>
      </c>
      <c r="D29" t="s">
        <v>16160</v>
      </c>
      <c r="E29">
        <v>7005114</v>
      </c>
      <c r="F29" t="s">
        <v>8081</v>
      </c>
      <c r="G29" t="s">
        <v>3930</v>
      </c>
      <c r="H29" t="s">
        <v>8021</v>
      </c>
      <c r="I29" t="s">
        <v>3931</v>
      </c>
      <c r="T29">
        <v>1246</v>
      </c>
      <c r="U29">
        <v>1650</v>
      </c>
      <c r="AB29">
        <v>90</v>
      </c>
      <c r="AC29">
        <v>82</v>
      </c>
      <c r="AD29">
        <v>1336</v>
      </c>
      <c r="AE29">
        <v>1731</v>
      </c>
      <c r="AF29">
        <v>13</v>
      </c>
      <c r="AG29">
        <v>9</v>
      </c>
      <c r="AL29">
        <v>16349</v>
      </c>
      <c r="AM29">
        <v>10754</v>
      </c>
      <c r="AN29">
        <v>28033</v>
      </c>
      <c r="AO29">
        <v>37869</v>
      </c>
      <c r="AP29">
        <v>52968</v>
      </c>
      <c r="AQ29">
        <v>1531</v>
      </c>
      <c r="AR29">
        <v>300</v>
      </c>
      <c r="AS29">
        <v>298</v>
      </c>
      <c r="AT29">
        <v>97662</v>
      </c>
      <c r="AU29">
        <v>50461</v>
      </c>
      <c r="AV29">
        <v>4135</v>
      </c>
      <c r="AW29">
        <v>4135</v>
      </c>
      <c r="BF29">
        <v>86335</v>
      </c>
      <c r="BG29">
        <v>35187</v>
      </c>
      <c r="BH29">
        <v>90470</v>
      </c>
      <c r="BI29">
        <v>39322</v>
      </c>
      <c r="BN29">
        <v>1</v>
      </c>
      <c r="BO29">
        <v>1</v>
      </c>
      <c r="BR29">
        <v>295</v>
      </c>
      <c r="BS29">
        <v>295</v>
      </c>
      <c r="BT29">
        <v>1</v>
      </c>
      <c r="BU29">
        <v>1</v>
      </c>
      <c r="BV29">
        <v>0</v>
      </c>
      <c r="BX29">
        <v>8232</v>
      </c>
      <c r="BY29">
        <v>12574</v>
      </c>
      <c r="CB29">
        <v>8528</v>
      </c>
      <c r="CC29">
        <v>12870</v>
      </c>
      <c r="CD29">
        <v>98998</v>
      </c>
      <c r="CE29">
        <v>52192</v>
      </c>
      <c r="CF29">
        <v>38515</v>
      </c>
      <c r="CG29">
        <v>58970</v>
      </c>
      <c r="CH29">
        <v>36735</v>
      </c>
      <c r="CI29">
        <v>83348</v>
      </c>
      <c r="CL29">
        <v>0</v>
      </c>
      <c r="CM29">
        <v>2539</v>
      </c>
      <c r="CN29">
        <v>74007</v>
      </c>
      <c r="CO29">
        <v>47487</v>
      </c>
      <c r="CP29">
        <v>2654</v>
      </c>
      <c r="CQ29">
        <v>111331</v>
      </c>
      <c r="CR29">
        <v>108088</v>
      </c>
      <c r="CS29">
        <v>22043</v>
      </c>
      <c r="CT29">
        <v>-21753</v>
      </c>
      <c r="CU29">
        <v>-4599</v>
      </c>
      <c r="CV29">
        <v>86335</v>
      </c>
      <c r="CW29">
        <v>17444</v>
      </c>
      <c r="CX29">
        <v>21753</v>
      </c>
      <c r="CY29">
        <v>4598</v>
      </c>
      <c r="CZ29">
        <v>0</v>
      </c>
      <c r="DA29">
        <v>-1</v>
      </c>
      <c r="DC29">
        <v>86335</v>
      </c>
      <c r="DD29">
        <v>17444</v>
      </c>
      <c r="DE29">
        <v>80792</v>
      </c>
      <c r="DF29">
        <v>179285</v>
      </c>
      <c r="DG29">
        <v>5542</v>
      </c>
      <c r="DH29">
        <v>36967</v>
      </c>
      <c r="DI29">
        <v>75250</v>
      </c>
      <c r="DJ29">
        <v>142318</v>
      </c>
      <c r="DK29">
        <v>4135</v>
      </c>
      <c r="DL29">
        <v>17748</v>
      </c>
      <c r="DM29">
        <v>21883</v>
      </c>
      <c r="DN29">
        <v>0</v>
      </c>
      <c r="DO29">
        <v>17444</v>
      </c>
      <c r="DP29">
        <v>17444</v>
      </c>
      <c r="DQ29">
        <v>86335</v>
      </c>
      <c r="DR29">
        <v>86335</v>
      </c>
      <c r="DS29">
        <v>4135</v>
      </c>
      <c r="DT29">
        <v>35187</v>
      </c>
      <c r="DU29">
        <v>39322</v>
      </c>
      <c r="DV29">
        <v>0</v>
      </c>
      <c r="DW29">
        <v>86335</v>
      </c>
      <c r="DX29">
        <v>86335</v>
      </c>
      <c r="DY29">
        <v>4135</v>
      </c>
      <c r="DZ29">
        <v>86335</v>
      </c>
      <c r="EA29">
        <v>90470</v>
      </c>
      <c r="EB29">
        <v>17444</v>
      </c>
      <c r="EC29">
        <v>-4</v>
      </c>
      <c r="ED29">
        <v>39322</v>
      </c>
      <c r="EH29">
        <v>17444</v>
      </c>
      <c r="EI29">
        <v>-4</v>
      </c>
      <c r="EJ29">
        <v>39322</v>
      </c>
      <c r="EK29">
        <v>17444</v>
      </c>
      <c r="EL29">
        <v>-5</v>
      </c>
      <c r="EM29">
        <v>35187</v>
      </c>
      <c r="EN29">
        <v>17444</v>
      </c>
      <c r="EO29">
        <v>-5</v>
      </c>
      <c r="EP29">
        <v>35187</v>
      </c>
      <c r="EQ29">
        <v>90470</v>
      </c>
      <c r="ER29">
        <v>39322</v>
      </c>
      <c r="ES29">
        <v>84000</v>
      </c>
      <c r="ET29">
        <v>58969</v>
      </c>
      <c r="EU29">
        <v>62930</v>
      </c>
      <c r="EV29">
        <v>20461</v>
      </c>
      <c r="EY29">
        <v>84000</v>
      </c>
      <c r="EZ29">
        <v>58969</v>
      </c>
      <c r="FA29">
        <v>99909</v>
      </c>
      <c r="FB29">
        <v>48644</v>
      </c>
      <c r="FC29">
        <v>10336</v>
      </c>
      <c r="FD29">
        <v>41694</v>
      </c>
      <c r="FE29">
        <v>17588</v>
      </c>
      <c r="FF29">
        <v>33063</v>
      </c>
      <c r="FG29">
        <v>0</v>
      </c>
      <c r="FH29">
        <v>6136</v>
      </c>
      <c r="FI29">
        <v>27715</v>
      </c>
      <c r="FJ29">
        <v>3604</v>
      </c>
      <c r="FK29">
        <v>70000</v>
      </c>
      <c r="FL29">
        <v>42508</v>
      </c>
      <c r="FM29">
        <v>67346</v>
      </c>
      <c r="FN29">
        <v>-25232</v>
      </c>
      <c r="FV29">
        <v>0</v>
      </c>
      <c r="FW29">
        <v>6136</v>
      </c>
      <c r="FX29">
        <v>-15909</v>
      </c>
      <c r="FY29">
        <v>10325</v>
      </c>
      <c r="FZ29">
        <v>51437</v>
      </c>
      <c r="GA29">
        <v>-14907</v>
      </c>
      <c r="GB29">
        <v>1531</v>
      </c>
      <c r="GC29">
        <v>16904</v>
      </c>
      <c r="GD29">
        <v>52968</v>
      </c>
      <c r="GE29">
        <v>1531</v>
      </c>
      <c r="GF29">
        <v>0</v>
      </c>
      <c r="GG29">
        <v>0</v>
      </c>
      <c r="GO29">
        <v>0</v>
      </c>
      <c r="GP29">
        <v>35187</v>
      </c>
      <c r="GQ29">
        <v>35187</v>
      </c>
      <c r="GR29">
        <v>35187</v>
      </c>
      <c r="GS29">
        <v>35187</v>
      </c>
      <c r="HM29">
        <v>29909</v>
      </c>
      <c r="HO29">
        <v>0</v>
      </c>
      <c r="HP29">
        <v>-466</v>
      </c>
    </row>
    <row r="30" spans="1:277">
      <c r="A30" t="s">
        <v>8082</v>
      </c>
      <c r="B30">
        <v>7840502513</v>
      </c>
      <c r="C30" t="s">
        <v>4197</v>
      </c>
      <c r="D30" t="s">
        <v>15244</v>
      </c>
      <c r="E30">
        <v>6783994</v>
      </c>
      <c r="F30" t="s">
        <v>8083</v>
      </c>
      <c r="G30" t="s">
        <v>3936</v>
      </c>
      <c r="H30" t="s">
        <v>3932</v>
      </c>
      <c r="I30" t="s">
        <v>3931</v>
      </c>
      <c r="T30">
        <v>259</v>
      </c>
      <c r="U30">
        <v>457</v>
      </c>
      <c r="Z30">
        <v>10571</v>
      </c>
      <c r="AA30">
        <v>12131</v>
      </c>
      <c r="AD30">
        <v>10830</v>
      </c>
      <c r="AE30">
        <v>12588</v>
      </c>
      <c r="AF30">
        <v>0</v>
      </c>
      <c r="AJ30">
        <v>5</v>
      </c>
      <c r="AK30">
        <v>5</v>
      </c>
      <c r="AL30">
        <v>1074238</v>
      </c>
      <c r="AM30">
        <v>665287</v>
      </c>
      <c r="AN30">
        <v>17920</v>
      </c>
      <c r="AO30">
        <v>16864</v>
      </c>
      <c r="AP30">
        <v>14403</v>
      </c>
      <c r="AQ30">
        <v>628</v>
      </c>
      <c r="AT30">
        <v>1106566</v>
      </c>
      <c r="AU30">
        <v>682784</v>
      </c>
      <c r="AV30">
        <v>10</v>
      </c>
      <c r="AW30">
        <v>10</v>
      </c>
      <c r="BF30">
        <v>-108647</v>
      </c>
      <c r="BG30">
        <v>-109485</v>
      </c>
      <c r="BH30">
        <v>-108637</v>
      </c>
      <c r="BI30">
        <v>-109475</v>
      </c>
      <c r="BN30">
        <v>20</v>
      </c>
      <c r="BO30">
        <v>11</v>
      </c>
      <c r="BT30">
        <v>20</v>
      </c>
      <c r="BU30">
        <v>11</v>
      </c>
      <c r="BX30">
        <v>1226013</v>
      </c>
      <c r="BY30">
        <v>804836</v>
      </c>
      <c r="CB30">
        <v>1226013</v>
      </c>
      <c r="CC30">
        <v>804836</v>
      </c>
      <c r="CD30">
        <v>1117396</v>
      </c>
      <c r="CE30">
        <v>695372</v>
      </c>
      <c r="CF30">
        <v>64730</v>
      </c>
      <c r="CG30">
        <v>61838</v>
      </c>
      <c r="CH30">
        <v>-64730</v>
      </c>
      <c r="CI30">
        <v>-61838</v>
      </c>
      <c r="CJ30">
        <v>660</v>
      </c>
      <c r="CK30">
        <v>586</v>
      </c>
      <c r="CL30">
        <v>0</v>
      </c>
      <c r="CM30">
        <v>5160</v>
      </c>
      <c r="CN30">
        <v>440919</v>
      </c>
      <c r="CO30">
        <v>509713</v>
      </c>
      <c r="CP30">
        <v>374097</v>
      </c>
      <c r="CQ30">
        <v>488844</v>
      </c>
      <c r="CR30">
        <v>2752</v>
      </c>
      <c r="CS30">
        <v>-45543</v>
      </c>
      <c r="CT30">
        <v>-2170</v>
      </c>
      <c r="CU30">
        <v>9146</v>
      </c>
      <c r="CV30">
        <v>838</v>
      </c>
      <c r="CW30">
        <v>-43978</v>
      </c>
      <c r="CX30">
        <v>344</v>
      </c>
      <c r="CZ30">
        <v>-1570</v>
      </c>
      <c r="DA30">
        <v>1565</v>
      </c>
      <c r="DB30">
        <v>256</v>
      </c>
      <c r="DC30">
        <v>838</v>
      </c>
      <c r="DD30">
        <v>-43978</v>
      </c>
      <c r="DK30">
        <v>10</v>
      </c>
      <c r="DL30">
        <v>-65507</v>
      </c>
      <c r="DM30">
        <v>-65497</v>
      </c>
      <c r="DQ30">
        <v>838</v>
      </c>
      <c r="DR30">
        <v>838</v>
      </c>
      <c r="DS30">
        <v>10</v>
      </c>
      <c r="DT30">
        <v>-109485</v>
      </c>
      <c r="DU30">
        <v>-109475</v>
      </c>
      <c r="DV30">
        <v>0</v>
      </c>
      <c r="DW30">
        <v>838</v>
      </c>
      <c r="DX30">
        <v>838</v>
      </c>
      <c r="DY30">
        <v>10</v>
      </c>
      <c r="DZ30">
        <v>-108647</v>
      </c>
      <c r="EA30">
        <v>-108637</v>
      </c>
      <c r="EB30">
        <v>-43978</v>
      </c>
      <c r="EC30">
        <v>0</v>
      </c>
      <c r="ED30">
        <v>-109475</v>
      </c>
      <c r="EH30">
        <v>-43978</v>
      </c>
      <c r="EI30">
        <v>0</v>
      </c>
      <c r="EJ30">
        <v>-109475</v>
      </c>
      <c r="EK30">
        <v>-43978</v>
      </c>
      <c r="EL30">
        <v>0</v>
      </c>
      <c r="EM30">
        <v>-109485</v>
      </c>
      <c r="EN30">
        <v>-43978</v>
      </c>
      <c r="EO30">
        <v>0</v>
      </c>
      <c r="EP30">
        <v>-109485</v>
      </c>
      <c r="EQ30">
        <v>-108637</v>
      </c>
      <c r="ER30">
        <v>-109475</v>
      </c>
      <c r="ES30">
        <v>477474</v>
      </c>
      <c r="ET30">
        <v>568564</v>
      </c>
      <c r="EY30">
        <v>477474</v>
      </c>
      <c r="EZ30">
        <v>568564</v>
      </c>
      <c r="FA30">
        <v>463699</v>
      </c>
      <c r="FB30">
        <v>570969</v>
      </c>
      <c r="FC30">
        <v>14834</v>
      </c>
      <c r="FD30">
        <v>14528</v>
      </c>
      <c r="FE30">
        <v>37231</v>
      </c>
      <c r="FF30">
        <v>32578</v>
      </c>
      <c r="FK30">
        <v>411634</v>
      </c>
      <c r="FL30">
        <v>523863</v>
      </c>
      <c r="FM30">
        <v>13775</v>
      </c>
      <c r="FN30">
        <v>-2405</v>
      </c>
      <c r="FZ30">
        <v>13775</v>
      </c>
      <c r="GA30">
        <v>-2405</v>
      </c>
      <c r="GB30">
        <v>628</v>
      </c>
      <c r="GC30">
        <v>3033</v>
      </c>
      <c r="GD30">
        <v>14403</v>
      </c>
      <c r="GE30">
        <v>628</v>
      </c>
      <c r="GI30">
        <v>0</v>
      </c>
      <c r="GJ30">
        <v>43978</v>
      </c>
      <c r="GK30">
        <v>43978</v>
      </c>
      <c r="IR30">
        <v>-7581</v>
      </c>
      <c r="JA30">
        <v>43978</v>
      </c>
      <c r="JB30">
        <v>43978</v>
      </c>
    </row>
    <row r="31" spans="1:277">
      <c r="A31" t="s">
        <v>15245</v>
      </c>
      <c r="B31">
        <v>6164244208</v>
      </c>
      <c r="C31" t="s">
        <v>8074</v>
      </c>
      <c r="D31" t="s">
        <v>15246</v>
      </c>
      <c r="E31">
        <v>6743153</v>
      </c>
      <c r="F31" t="s">
        <v>8085</v>
      </c>
      <c r="G31" t="s">
        <v>3960</v>
      </c>
      <c r="H31" t="s">
        <v>3932</v>
      </c>
      <c r="I31" t="s">
        <v>3931</v>
      </c>
      <c r="T31">
        <v>107</v>
      </c>
      <c r="U31">
        <v>119</v>
      </c>
      <c r="AF31">
        <v>134</v>
      </c>
      <c r="AG31">
        <v>134</v>
      </c>
      <c r="AL31">
        <v>36964</v>
      </c>
      <c r="AM31">
        <v>20055</v>
      </c>
      <c r="AP31">
        <v>767</v>
      </c>
      <c r="AQ31">
        <v>2073</v>
      </c>
      <c r="BH31">
        <v>36756</v>
      </c>
      <c r="BI31">
        <v>21388</v>
      </c>
      <c r="BX31">
        <v>1216</v>
      </c>
      <c r="BY31">
        <v>993</v>
      </c>
      <c r="CD31">
        <v>37972</v>
      </c>
      <c r="CE31">
        <v>22381</v>
      </c>
      <c r="CN31">
        <v>3549</v>
      </c>
      <c r="CO31">
        <v>2684</v>
      </c>
      <c r="CP31">
        <v>48068</v>
      </c>
      <c r="CQ31">
        <v>45554</v>
      </c>
      <c r="CV31">
        <v>38368</v>
      </c>
      <c r="CW31">
        <v>13420</v>
      </c>
      <c r="DE31">
        <v>108080</v>
      </c>
      <c r="DF31">
        <v>77358</v>
      </c>
      <c r="DG31">
        <v>25193</v>
      </c>
      <c r="DH31">
        <v>21068</v>
      </c>
    </row>
    <row r="32" spans="1:277">
      <c r="A32" t="s">
        <v>15247</v>
      </c>
      <c r="B32">
        <v>5260181171</v>
      </c>
      <c r="C32" t="s">
        <v>4002</v>
      </c>
      <c r="D32" t="s">
        <v>15248</v>
      </c>
      <c r="E32">
        <v>6899698</v>
      </c>
      <c r="G32" t="s">
        <v>3978</v>
      </c>
      <c r="H32" t="s">
        <v>3932</v>
      </c>
      <c r="I32" t="s">
        <v>3931</v>
      </c>
      <c r="T32">
        <v>2586</v>
      </c>
      <c r="U32">
        <v>2015</v>
      </c>
      <c r="AL32">
        <v>176246</v>
      </c>
      <c r="AM32">
        <v>147638</v>
      </c>
      <c r="AP32">
        <v>18079</v>
      </c>
      <c r="AQ32">
        <v>26427</v>
      </c>
      <c r="BH32">
        <v>193407</v>
      </c>
      <c r="BI32">
        <v>164961</v>
      </c>
      <c r="BX32">
        <v>3504</v>
      </c>
      <c r="BY32">
        <v>11119</v>
      </c>
      <c r="CD32">
        <v>196912</v>
      </c>
      <c r="CE32">
        <v>176080</v>
      </c>
      <c r="CN32">
        <v>49899</v>
      </c>
      <c r="CO32">
        <v>69751</v>
      </c>
      <c r="CP32">
        <v>10051</v>
      </c>
      <c r="CQ32">
        <v>159</v>
      </c>
      <c r="CT32">
        <v>1957</v>
      </c>
      <c r="CU32">
        <v>3795</v>
      </c>
      <c r="CV32">
        <v>28446</v>
      </c>
      <c r="CW32">
        <v>56470</v>
      </c>
      <c r="DE32">
        <v>3053</v>
      </c>
      <c r="DF32">
        <v>5376</v>
      </c>
      <c r="DG32">
        <v>12498</v>
      </c>
      <c r="DH32">
        <v>14703</v>
      </c>
    </row>
    <row r="33" spans="1:284">
      <c r="A33" t="s">
        <v>15250</v>
      </c>
      <c r="B33">
        <v>2536275392</v>
      </c>
      <c r="C33" t="s">
        <v>8089</v>
      </c>
      <c r="D33" t="s">
        <v>15251</v>
      </c>
      <c r="E33">
        <v>5289360</v>
      </c>
      <c r="F33" t="s">
        <v>8091</v>
      </c>
      <c r="G33" t="s">
        <v>3936</v>
      </c>
      <c r="H33" t="s">
        <v>3932</v>
      </c>
      <c r="I33" t="s">
        <v>3931</v>
      </c>
      <c r="T33">
        <v>13557</v>
      </c>
      <c r="U33">
        <v>13572</v>
      </c>
      <c r="AL33">
        <v>9638</v>
      </c>
      <c r="AM33">
        <v>19769</v>
      </c>
      <c r="AP33">
        <v>24272</v>
      </c>
      <c r="AQ33">
        <v>14360</v>
      </c>
      <c r="BH33">
        <v>23224</v>
      </c>
      <c r="BI33">
        <v>16204</v>
      </c>
      <c r="BV33">
        <v>17861</v>
      </c>
      <c r="BW33">
        <v>28901</v>
      </c>
      <c r="BX33">
        <v>6382</v>
      </c>
      <c r="BY33">
        <v>2596</v>
      </c>
      <c r="CD33">
        <v>47467</v>
      </c>
      <c r="CE33">
        <v>47701</v>
      </c>
      <c r="CL33">
        <v>1150</v>
      </c>
      <c r="CM33">
        <v>939</v>
      </c>
      <c r="CN33">
        <v>49796</v>
      </c>
      <c r="CO33">
        <v>34911</v>
      </c>
      <c r="CP33">
        <v>35127</v>
      </c>
      <c r="CQ33">
        <v>25626</v>
      </c>
      <c r="CT33">
        <v>747</v>
      </c>
      <c r="CU33">
        <v>1274</v>
      </c>
      <c r="CV33">
        <v>7020</v>
      </c>
      <c r="CW33">
        <v>1359</v>
      </c>
      <c r="DG33">
        <v>5752</v>
      </c>
      <c r="DH33">
        <v>5713</v>
      </c>
    </row>
    <row r="34" spans="1:284">
      <c r="A34" t="s">
        <v>15252</v>
      </c>
      <c r="B34">
        <v>7842355430</v>
      </c>
      <c r="C34" t="s">
        <v>8093</v>
      </c>
      <c r="D34" t="s">
        <v>15253</v>
      </c>
      <c r="E34">
        <v>7027333</v>
      </c>
      <c r="F34" t="s">
        <v>8094</v>
      </c>
      <c r="G34" t="s">
        <v>3936</v>
      </c>
      <c r="H34" t="s">
        <v>3932</v>
      </c>
      <c r="I34" t="s">
        <v>3931</v>
      </c>
      <c r="T34">
        <v>950</v>
      </c>
      <c r="U34">
        <v>1650</v>
      </c>
      <c r="X34">
        <v>46</v>
      </c>
      <c r="Y34">
        <v>46</v>
      </c>
      <c r="AF34">
        <v>751</v>
      </c>
      <c r="AG34">
        <v>25</v>
      </c>
      <c r="AL34">
        <v>20541</v>
      </c>
      <c r="AM34">
        <v>21811</v>
      </c>
      <c r="AP34">
        <v>1804</v>
      </c>
      <c r="AQ34">
        <v>413</v>
      </c>
      <c r="BH34">
        <v>18670</v>
      </c>
      <c r="BI34">
        <v>16030</v>
      </c>
      <c r="BL34">
        <v>1316</v>
      </c>
      <c r="BM34">
        <v>2662</v>
      </c>
      <c r="BV34">
        <v>228</v>
      </c>
      <c r="BW34">
        <v>294</v>
      </c>
      <c r="BX34">
        <v>3878</v>
      </c>
      <c r="BY34">
        <v>4958</v>
      </c>
      <c r="CD34">
        <v>24092</v>
      </c>
      <c r="CE34">
        <v>23944</v>
      </c>
      <c r="CL34">
        <v>461</v>
      </c>
      <c r="CM34">
        <v>1781</v>
      </c>
      <c r="CN34">
        <v>13704</v>
      </c>
      <c r="CO34">
        <v>10920</v>
      </c>
      <c r="CP34">
        <v>3694</v>
      </c>
      <c r="CQ34">
        <v>7143</v>
      </c>
      <c r="CT34">
        <v>654</v>
      </c>
      <c r="CU34">
        <v>535</v>
      </c>
      <c r="CV34">
        <v>3491</v>
      </c>
      <c r="CW34">
        <v>892</v>
      </c>
      <c r="DE34">
        <v>11675</v>
      </c>
      <c r="DF34">
        <v>26508</v>
      </c>
      <c r="DG34">
        <v>17079</v>
      </c>
      <c r="DH34">
        <v>27077</v>
      </c>
    </row>
    <row r="35" spans="1:284">
      <c r="A35" t="s">
        <v>15254</v>
      </c>
      <c r="B35">
        <v>5836652784</v>
      </c>
      <c r="C35" t="s">
        <v>8096</v>
      </c>
      <c r="D35" t="s">
        <v>16161</v>
      </c>
      <c r="E35">
        <v>6165892</v>
      </c>
      <c r="F35" t="s">
        <v>8097</v>
      </c>
      <c r="G35" t="s">
        <v>3960</v>
      </c>
      <c r="H35" t="s">
        <v>3932</v>
      </c>
      <c r="I35" t="s">
        <v>3931</v>
      </c>
      <c r="T35">
        <v>0</v>
      </c>
      <c r="AD35">
        <v>0</v>
      </c>
      <c r="AE35">
        <v>0</v>
      </c>
      <c r="AL35">
        <v>40815</v>
      </c>
      <c r="AM35">
        <v>42357</v>
      </c>
      <c r="AN35">
        <v>63242</v>
      </c>
      <c r="AO35">
        <v>63305</v>
      </c>
      <c r="AP35">
        <v>623</v>
      </c>
      <c r="AQ35">
        <v>1312</v>
      </c>
      <c r="AR35">
        <v>81</v>
      </c>
      <c r="AS35">
        <v>116</v>
      </c>
      <c r="AT35">
        <v>104763</v>
      </c>
      <c r="AU35">
        <v>107090</v>
      </c>
      <c r="AV35">
        <v>10</v>
      </c>
      <c r="AW35">
        <v>10</v>
      </c>
      <c r="BD35">
        <v>2</v>
      </c>
      <c r="BE35">
        <v>2</v>
      </c>
      <c r="BF35">
        <v>79939</v>
      </c>
      <c r="BG35">
        <v>70694</v>
      </c>
      <c r="BH35">
        <v>79950</v>
      </c>
      <c r="BI35">
        <v>70705</v>
      </c>
      <c r="BX35">
        <v>24812</v>
      </c>
      <c r="BY35">
        <v>36385</v>
      </c>
      <c r="CB35">
        <v>24812</v>
      </c>
      <c r="CC35">
        <v>36385</v>
      </c>
      <c r="CD35">
        <v>104763</v>
      </c>
      <c r="CE35">
        <v>107090</v>
      </c>
      <c r="CH35">
        <v>5193</v>
      </c>
      <c r="CI35">
        <v>7973</v>
      </c>
      <c r="CN35">
        <v>5772</v>
      </c>
      <c r="CO35">
        <v>12427</v>
      </c>
      <c r="CP35">
        <v>707</v>
      </c>
      <c r="CQ35">
        <v>2355</v>
      </c>
      <c r="CR35">
        <v>10258</v>
      </c>
      <c r="CS35">
        <v>18045</v>
      </c>
      <c r="CT35">
        <v>-1042</v>
      </c>
      <c r="CU35">
        <v>-1470</v>
      </c>
      <c r="CV35">
        <v>9216</v>
      </c>
      <c r="CW35">
        <v>16575</v>
      </c>
      <c r="DC35">
        <v>9216</v>
      </c>
      <c r="DD35">
        <v>16575</v>
      </c>
      <c r="DE35">
        <v>25944</v>
      </c>
      <c r="DF35">
        <v>36204</v>
      </c>
      <c r="DG35">
        <v>680</v>
      </c>
      <c r="DH35">
        <v>1362</v>
      </c>
      <c r="DI35">
        <v>25264</v>
      </c>
      <c r="DJ35">
        <v>34842</v>
      </c>
      <c r="IO35">
        <v>20071</v>
      </c>
      <c r="JR35">
        <v>26869</v>
      </c>
    </row>
    <row r="36" spans="1:284">
      <c r="A36" t="s">
        <v>15255</v>
      </c>
      <c r="B36">
        <v>5042122070</v>
      </c>
      <c r="C36" t="s">
        <v>8040</v>
      </c>
      <c r="D36" t="s">
        <v>16162</v>
      </c>
      <c r="E36">
        <v>6334124</v>
      </c>
      <c r="F36" t="s">
        <v>8100</v>
      </c>
      <c r="G36" t="s">
        <v>3978</v>
      </c>
      <c r="H36" t="s">
        <v>3932</v>
      </c>
      <c r="I36" t="s">
        <v>4030</v>
      </c>
      <c r="AF36">
        <v>0</v>
      </c>
      <c r="AG36">
        <v>169</v>
      </c>
      <c r="AL36">
        <v>48903</v>
      </c>
      <c r="AM36">
        <v>46963</v>
      </c>
      <c r="AP36">
        <v>832</v>
      </c>
      <c r="AQ36">
        <v>5893</v>
      </c>
      <c r="BH36">
        <v>49199</v>
      </c>
      <c r="BI36">
        <v>50493</v>
      </c>
      <c r="BX36">
        <v>536</v>
      </c>
      <c r="BY36">
        <v>2532</v>
      </c>
      <c r="CD36">
        <v>49735</v>
      </c>
      <c r="CE36">
        <v>53025</v>
      </c>
      <c r="CN36">
        <v>1471</v>
      </c>
      <c r="CO36">
        <v>709</v>
      </c>
      <c r="CP36">
        <v>5239</v>
      </c>
      <c r="CQ36">
        <v>371</v>
      </c>
      <c r="CT36">
        <v>342</v>
      </c>
      <c r="CU36">
        <v>411</v>
      </c>
      <c r="CV36">
        <v>-1294</v>
      </c>
      <c r="CW36">
        <v>9459</v>
      </c>
      <c r="DE36">
        <v>7918</v>
      </c>
      <c r="DF36">
        <v>12325</v>
      </c>
      <c r="DG36">
        <v>5102</v>
      </c>
      <c r="DH36">
        <v>2793</v>
      </c>
    </row>
    <row r="37" spans="1:284">
      <c r="A37" t="s">
        <v>15257</v>
      </c>
      <c r="B37">
        <v>1901104600</v>
      </c>
      <c r="C37" t="s">
        <v>8102</v>
      </c>
      <c r="D37" t="s">
        <v>16163</v>
      </c>
      <c r="E37">
        <v>5299341</v>
      </c>
      <c r="F37" t="s">
        <v>8104</v>
      </c>
      <c r="G37" t="s">
        <v>3936</v>
      </c>
      <c r="H37" t="s">
        <v>3932</v>
      </c>
      <c r="I37" t="s">
        <v>3931</v>
      </c>
      <c r="T37">
        <v>429</v>
      </c>
      <c r="U37">
        <v>429</v>
      </c>
      <c r="AD37">
        <v>429</v>
      </c>
      <c r="AE37">
        <v>429</v>
      </c>
      <c r="AF37">
        <v>1</v>
      </c>
      <c r="AL37">
        <v>6700</v>
      </c>
      <c r="AM37">
        <v>253989</v>
      </c>
      <c r="AN37">
        <v>373097</v>
      </c>
      <c r="AP37">
        <v>360</v>
      </c>
      <c r="AQ37">
        <v>685</v>
      </c>
      <c r="AT37">
        <v>380158</v>
      </c>
      <c r="AU37">
        <v>254674</v>
      </c>
      <c r="AV37">
        <v>120</v>
      </c>
      <c r="AW37">
        <v>12</v>
      </c>
      <c r="BF37">
        <v>11779</v>
      </c>
      <c r="BG37">
        <v>228979</v>
      </c>
      <c r="BH37">
        <v>11899</v>
      </c>
      <c r="BI37">
        <v>228991</v>
      </c>
      <c r="BL37">
        <v>364277</v>
      </c>
      <c r="BM37">
        <v>901</v>
      </c>
      <c r="BR37">
        <v>0</v>
      </c>
      <c r="BS37">
        <v>16398</v>
      </c>
      <c r="BT37">
        <v>364277</v>
      </c>
      <c r="BU37">
        <v>901</v>
      </c>
      <c r="BV37">
        <v>148</v>
      </c>
      <c r="BW37">
        <v>289</v>
      </c>
      <c r="BX37">
        <v>4263</v>
      </c>
      <c r="BY37">
        <v>8524</v>
      </c>
      <c r="CB37">
        <v>4411</v>
      </c>
      <c r="CC37">
        <v>25211</v>
      </c>
      <c r="CD37">
        <v>380587</v>
      </c>
      <c r="CE37">
        <v>255103</v>
      </c>
      <c r="CH37">
        <v>3036</v>
      </c>
      <c r="CI37">
        <v>10544</v>
      </c>
      <c r="CN37">
        <v>14131</v>
      </c>
      <c r="CP37">
        <v>12780</v>
      </c>
      <c r="CQ37">
        <v>3702</v>
      </c>
      <c r="CR37">
        <v>4387</v>
      </c>
      <c r="CS37">
        <v>6842</v>
      </c>
      <c r="CV37">
        <v>4387</v>
      </c>
      <c r="CW37">
        <v>6842</v>
      </c>
      <c r="DC37">
        <v>4387</v>
      </c>
      <c r="DD37">
        <v>6842</v>
      </c>
      <c r="DE37">
        <v>3036</v>
      </c>
      <c r="DF37">
        <v>12050</v>
      </c>
      <c r="DI37">
        <v>3036</v>
      </c>
      <c r="DJ37">
        <v>12050</v>
      </c>
      <c r="FZ37">
        <v>0</v>
      </c>
      <c r="GB37">
        <v>0</v>
      </c>
      <c r="GD37">
        <v>0</v>
      </c>
      <c r="GF37">
        <v>0</v>
      </c>
      <c r="GG37">
        <v>0</v>
      </c>
      <c r="IO37">
        <v>0</v>
      </c>
      <c r="JR37">
        <v>1506</v>
      </c>
    </row>
    <row r="38" spans="1:284">
      <c r="A38" t="s">
        <v>16164</v>
      </c>
      <c r="B38">
        <v>7325135420</v>
      </c>
      <c r="C38" t="s">
        <v>8702</v>
      </c>
      <c r="D38" t="s">
        <v>16165</v>
      </c>
      <c r="E38">
        <v>6759948</v>
      </c>
      <c r="F38" t="s">
        <v>8109</v>
      </c>
      <c r="G38" t="s">
        <v>16166</v>
      </c>
      <c r="H38" t="s">
        <v>3932</v>
      </c>
      <c r="I38" t="s">
        <v>3931</v>
      </c>
      <c r="L38">
        <v>13</v>
      </c>
      <c r="M38">
        <v>15</v>
      </c>
      <c r="T38">
        <v>0</v>
      </c>
      <c r="U38">
        <v>322</v>
      </c>
      <c r="X38">
        <v>431000</v>
      </c>
      <c r="AD38">
        <v>431013</v>
      </c>
      <c r="AE38">
        <v>337</v>
      </c>
      <c r="AF38">
        <v>0</v>
      </c>
      <c r="AG38">
        <v>80</v>
      </c>
      <c r="AJ38">
        <v>1</v>
      </c>
      <c r="AL38">
        <v>5363</v>
      </c>
      <c r="AM38">
        <v>19701</v>
      </c>
      <c r="AN38">
        <v>431265</v>
      </c>
      <c r="AO38">
        <v>456209</v>
      </c>
      <c r="AP38">
        <v>677</v>
      </c>
      <c r="AQ38">
        <v>12546</v>
      </c>
      <c r="AR38">
        <v>1119</v>
      </c>
      <c r="AS38">
        <v>1564</v>
      </c>
      <c r="AT38">
        <v>438425</v>
      </c>
      <c r="AU38">
        <v>490100</v>
      </c>
      <c r="AV38">
        <v>10000</v>
      </c>
      <c r="AW38">
        <v>10000</v>
      </c>
      <c r="BB38">
        <v>441000</v>
      </c>
      <c r="BC38">
        <v>441000</v>
      </c>
      <c r="BF38">
        <v>63880</v>
      </c>
      <c r="BG38">
        <v>36398</v>
      </c>
      <c r="BH38">
        <v>514880</v>
      </c>
      <c r="BI38">
        <v>487398</v>
      </c>
      <c r="BN38">
        <v>3</v>
      </c>
      <c r="BO38">
        <v>3</v>
      </c>
      <c r="BP38">
        <v>89</v>
      </c>
      <c r="BQ38">
        <v>35</v>
      </c>
      <c r="BT38">
        <v>3</v>
      </c>
      <c r="BU38">
        <v>3</v>
      </c>
      <c r="BV38">
        <v>0</v>
      </c>
      <c r="BX38">
        <v>354466</v>
      </c>
      <c r="BY38">
        <v>3001</v>
      </c>
      <c r="CB38">
        <v>354555</v>
      </c>
      <c r="CC38">
        <v>3036</v>
      </c>
      <c r="CD38">
        <v>869438</v>
      </c>
      <c r="CE38">
        <v>490437</v>
      </c>
      <c r="CF38">
        <v>4363</v>
      </c>
      <c r="CG38">
        <v>6450</v>
      </c>
      <c r="CH38">
        <v>-2637</v>
      </c>
      <c r="CI38">
        <v>54385</v>
      </c>
      <c r="CJ38">
        <v>35979</v>
      </c>
      <c r="CK38">
        <v>9821</v>
      </c>
      <c r="CN38">
        <v>555</v>
      </c>
      <c r="CO38">
        <v>2480</v>
      </c>
      <c r="CP38">
        <v>2129</v>
      </c>
      <c r="CQ38">
        <v>12740</v>
      </c>
      <c r="CR38">
        <v>31768</v>
      </c>
      <c r="CS38">
        <v>53946</v>
      </c>
      <c r="CT38">
        <v>-4286</v>
      </c>
      <c r="CU38">
        <v>-12362</v>
      </c>
      <c r="CV38">
        <v>27482</v>
      </c>
      <c r="CW38">
        <v>41584</v>
      </c>
      <c r="CX38">
        <v>4287</v>
      </c>
      <c r="CY38">
        <v>12362</v>
      </c>
      <c r="CZ38">
        <v>1</v>
      </c>
      <c r="DC38">
        <v>27482</v>
      </c>
      <c r="DD38">
        <v>41584</v>
      </c>
      <c r="DE38">
        <v>2735</v>
      </c>
      <c r="DF38">
        <v>63748</v>
      </c>
      <c r="DG38">
        <v>1009</v>
      </c>
      <c r="DH38">
        <v>2913</v>
      </c>
      <c r="DI38">
        <v>1726</v>
      </c>
      <c r="DJ38">
        <v>60835</v>
      </c>
      <c r="DK38">
        <v>10000</v>
      </c>
      <c r="DL38">
        <v>-5186</v>
      </c>
      <c r="DM38">
        <v>4814</v>
      </c>
      <c r="DN38">
        <v>0</v>
      </c>
      <c r="DO38">
        <v>41584</v>
      </c>
      <c r="DP38">
        <v>482584</v>
      </c>
      <c r="DQ38">
        <v>27482</v>
      </c>
      <c r="DR38">
        <v>27482</v>
      </c>
      <c r="DS38">
        <v>10000</v>
      </c>
      <c r="DT38">
        <v>36398</v>
      </c>
      <c r="DU38">
        <v>487398</v>
      </c>
      <c r="DV38">
        <v>0</v>
      </c>
      <c r="DW38">
        <v>27482</v>
      </c>
      <c r="DX38">
        <v>27482</v>
      </c>
      <c r="DY38">
        <v>10000</v>
      </c>
      <c r="DZ38">
        <v>63880</v>
      </c>
      <c r="EA38">
        <v>514880</v>
      </c>
      <c r="EB38">
        <v>0</v>
      </c>
      <c r="EC38">
        <v>0</v>
      </c>
      <c r="ED38">
        <v>0</v>
      </c>
      <c r="EH38">
        <v>0</v>
      </c>
      <c r="EI38">
        <v>0</v>
      </c>
      <c r="EJ38">
        <v>0</v>
      </c>
      <c r="EK38">
        <v>0</v>
      </c>
      <c r="EL38">
        <v>0</v>
      </c>
      <c r="EM38">
        <v>0</v>
      </c>
      <c r="EN38">
        <v>0</v>
      </c>
      <c r="EO38">
        <v>0</v>
      </c>
      <c r="EP38">
        <v>0</v>
      </c>
      <c r="EQ38">
        <v>514880</v>
      </c>
      <c r="ER38">
        <v>487398</v>
      </c>
      <c r="ES38">
        <v>3800</v>
      </c>
      <c r="ET38">
        <v>452600</v>
      </c>
      <c r="EU38">
        <v>0</v>
      </c>
      <c r="EV38">
        <v>57364</v>
      </c>
      <c r="EY38">
        <v>0</v>
      </c>
      <c r="EZ38">
        <v>10</v>
      </c>
      <c r="FA38">
        <v>3800</v>
      </c>
      <c r="FB38">
        <v>15100</v>
      </c>
      <c r="FC38">
        <v>2358</v>
      </c>
      <c r="FD38">
        <v>4954</v>
      </c>
      <c r="FE38">
        <v>1170</v>
      </c>
      <c r="FF38">
        <v>4047</v>
      </c>
      <c r="FI38">
        <v>7894</v>
      </c>
      <c r="FJ38">
        <v>21114</v>
      </c>
      <c r="FK38">
        <v>0</v>
      </c>
      <c r="FL38">
        <v>310</v>
      </c>
      <c r="FM38">
        <v>649</v>
      </c>
      <c r="FN38">
        <v>19620</v>
      </c>
      <c r="FP38">
        <v>0</v>
      </c>
      <c r="FR38">
        <v>-12518</v>
      </c>
      <c r="FS38">
        <v>-445368</v>
      </c>
      <c r="FT38">
        <v>3800</v>
      </c>
      <c r="FU38">
        <v>11600</v>
      </c>
      <c r="FV38">
        <v>3800</v>
      </c>
      <c r="FW38">
        <v>15100</v>
      </c>
      <c r="FX38">
        <v>0</v>
      </c>
      <c r="FY38">
        <v>437500</v>
      </c>
      <c r="FZ38">
        <v>-11869</v>
      </c>
      <c r="GA38">
        <v>11752</v>
      </c>
      <c r="GB38">
        <v>12546</v>
      </c>
      <c r="GC38">
        <v>794</v>
      </c>
      <c r="GD38">
        <v>677</v>
      </c>
      <c r="GE38">
        <v>12546</v>
      </c>
      <c r="GI38">
        <v>0</v>
      </c>
      <c r="GK38">
        <v>0</v>
      </c>
      <c r="GO38">
        <v>0</v>
      </c>
      <c r="GQ38">
        <v>0</v>
      </c>
      <c r="HI38">
        <v>42904</v>
      </c>
      <c r="HK38">
        <v>320</v>
      </c>
      <c r="HL38">
        <v>461209</v>
      </c>
      <c r="HR38">
        <v>441000</v>
      </c>
      <c r="HY38">
        <v>441000</v>
      </c>
      <c r="IA38">
        <v>25000</v>
      </c>
      <c r="IB38">
        <v>16141</v>
      </c>
      <c r="IF38">
        <v>0</v>
      </c>
      <c r="IG38">
        <v>441000</v>
      </c>
      <c r="IM38">
        <v>80102</v>
      </c>
      <c r="IT38">
        <v>0</v>
      </c>
      <c r="JB38">
        <v>0</v>
      </c>
      <c r="JI38">
        <v>0</v>
      </c>
      <c r="JJ38">
        <v>0</v>
      </c>
      <c r="JS38">
        <v>441000</v>
      </c>
      <c r="JT38">
        <v>441000</v>
      </c>
      <c r="JU38">
        <v>0</v>
      </c>
      <c r="JV38">
        <v>0</v>
      </c>
      <c r="JW38">
        <v>441000</v>
      </c>
      <c r="JX38">
        <v>0</v>
      </c>
    </row>
    <row r="39" spans="1:284">
      <c r="A39" t="s">
        <v>15260</v>
      </c>
      <c r="B39">
        <v>7709824836</v>
      </c>
      <c r="C39" t="s">
        <v>4033</v>
      </c>
      <c r="D39" t="s">
        <v>15261</v>
      </c>
      <c r="E39">
        <v>4728415</v>
      </c>
      <c r="F39" t="s">
        <v>8111</v>
      </c>
      <c r="G39" t="s">
        <v>3936</v>
      </c>
      <c r="H39" t="s">
        <v>3932</v>
      </c>
      <c r="T39">
        <v>0</v>
      </c>
      <c r="U39">
        <v>0</v>
      </c>
      <c r="AL39">
        <v>46977</v>
      </c>
      <c r="AM39">
        <v>35178</v>
      </c>
      <c r="AP39">
        <v>14560</v>
      </c>
      <c r="AQ39">
        <v>26783</v>
      </c>
      <c r="BH39">
        <v>61537</v>
      </c>
      <c r="BI39">
        <v>61961</v>
      </c>
      <c r="BX39">
        <v>0</v>
      </c>
      <c r="BY39">
        <v>0</v>
      </c>
      <c r="CD39">
        <v>61537</v>
      </c>
      <c r="CE39">
        <v>61961</v>
      </c>
      <c r="CT39">
        <v>3386</v>
      </c>
      <c r="CU39">
        <v>1768</v>
      </c>
      <c r="CV39">
        <v>78385</v>
      </c>
      <c r="CW39">
        <v>28127</v>
      </c>
      <c r="DE39">
        <v>112873</v>
      </c>
      <c r="DF39">
        <v>58921</v>
      </c>
      <c r="DG39">
        <v>31102</v>
      </c>
      <c r="DH39">
        <v>29026</v>
      </c>
    </row>
    <row r="40" spans="1:284">
      <c r="A40" t="s">
        <v>16167</v>
      </c>
      <c r="B40">
        <v>7714704125</v>
      </c>
      <c r="C40" t="s">
        <v>8309</v>
      </c>
      <c r="D40" t="s">
        <v>16168</v>
      </c>
      <c r="E40">
        <v>6252644</v>
      </c>
      <c r="F40" t="s">
        <v>16169</v>
      </c>
      <c r="G40" t="s">
        <v>8035</v>
      </c>
      <c r="H40" t="s">
        <v>8021</v>
      </c>
      <c r="I40" t="s">
        <v>3931</v>
      </c>
      <c r="T40">
        <v>55409</v>
      </c>
      <c r="U40">
        <v>56723</v>
      </c>
      <c r="X40">
        <v>5191642</v>
      </c>
      <c r="Y40">
        <v>1422453</v>
      </c>
      <c r="Z40">
        <v>10242</v>
      </c>
      <c r="AA40">
        <v>7936</v>
      </c>
      <c r="AB40">
        <v>63</v>
      </c>
      <c r="AC40">
        <v>94</v>
      </c>
      <c r="AD40">
        <v>5257357</v>
      </c>
      <c r="AE40">
        <v>1487206</v>
      </c>
      <c r="AF40">
        <v>76797</v>
      </c>
      <c r="AG40">
        <v>10455</v>
      </c>
      <c r="AJ40">
        <v>7</v>
      </c>
      <c r="AK40">
        <v>9</v>
      </c>
      <c r="AL40">
        <v>76857</v>
      </c>
      <c r="AM40">
        <v>58446</v>
      </c>
      <c r="AN40">
        <v>116600</v>
      </c>
      <c r="AO40">
        <v>1795610</v>
      </c>
      <c r="AP40">
        <v>180785</v>
      </c>
      <c r="AQ40">
        <v>199901</v>
      </c>
      <c r="AR40">
        <v>35272</v>
      </c>
      <c r="AS40">
        <v>29201</v>
      </c>
      <c r="AT40">
        <v>486317</v>
      </c>
      <c r="AU40">
        <v>2093621</v>
      </c>
      <c r="AV40">
        <v>6450</v>
      </c>
      <c r="AW40">
        <v>6450</v>
      </c>
      <c r="BB40">
        <v>290000</v>
      </c>
      <c r="BC40">
        <v>290000</v>
      </c>
      <c r="BF40">
        <v>3026786</v>
      </c>
      <c r="BG40">
        <v>1395844</v>
      </c>
      <c r="BH40">
        <v>3323236</v>
      </c>
      <c r="BI40">
        <v>1692294</v>
      </c>
      <c r="BL40">
        <v>1151000</v>
      </c>
      <c r="BM40">
        <v>747240</v>
      </c>
      <c r="BN40">
        <v>5852</v>
      </c>
      <c r="BO40">
        <v>5698</v>
      </c>
      <c r="BP40">
        <v>49811</v>
      </c>
      <c r="BQ40">
        <v>37000</v>
      </c>
      <c r="BR40">
        <v>1248</v>
      </c>
      <c r="BS40">
        <v>927</v>
      </c>
      <c r="BT40">
        <v>1156852</v>
      </c>
      <c r="BU40">
        <v>752938</v>
      </c>
      <c r="BV40">
        <v>1076176</v>
      </c>
      <c r="BW40">
        <v>902190</v>
      </c>
      <c r="BX40">
        <v>136352</v>
      </c>
      <c r="BY40">
        <v>195478</v>
      </c>
      <c r="CB40">
        <v>1263586</v>
      </c>
      <c r="CC40">
        <v>1135595</v>
      </c>
      <c r="CD40">
        <v>5743674</v>
      </c>
      <c r="CE40">
        <v>3580828</v>
      </c>
      <c r="CF40">
        <v>689786</v>
      </c>
      <c r="CG40">
        <v>449644</v>
      </c>
      <c r="CH40">
        <v>3884390</v>
      </c>
      <c r="CI40">
        <v>1933730</v>
      </c>
      <c r="CJ40">
        <v>7706</v>
      </c>
      <c r="CK40">
        <v>5669</v>
      </c>
      <c r="CL40">
        <v>133130</v>
      </c>
      <c r="CM40">
        <v>142278</v>
      </c>
      <c r="CN40">
        <v>91987</v>
      </c>
      <c r="CO40">
        <v>32044</v>
      </c>
      <c r="CP40">
        <v>83599</v>
      </c>
      <c r="CQ40">
        <v>63602</v>
      </c>
      <c r="CR40">
        <v>3767354</v>
      </c>
      <c r="CS40">
        <v>1765563</v>
      </c>
      <c r="CT40">
        <v>-762550</v>
      </c>
      <c r="CU40">
        <v>-391702</v>
      </c>
      <c r="CV40">
        <v>3004804</v>
      </c>
      <c r="CW40">
        <v>1373861</v>
      </c>
      <c r="CX40">
        <v>764702</v>
      </c>
      <c r="CY40">
        <v>391880</v>
      </c>
      <c r="CZ40">
        <v>2152</v>
      </c>
      <c r="DA40">
        <v>178</v>
      </c>
      <c r="DC40">
        <v>3004804</v>
      </c>
      <c r="DD40">
        <v>1373861</v>
      </c>
      <c r="DE40">
        <v>6268687</v>
      </c>
      <c r="DF40">
        <v>4376401</v>
      </c>
      <c r="DG40">
        <v>1694511</v>
      </c>
      <c r="DH40">
        <v>1993027</v>
      </c>
      <c r="DI40">
        <v>4574176</v>
      </c>
      <c r="DJ40">
        <v>2383374</v>
      </c>
      <c r="DK40">
        <v>6450</v>
      </c>
      <c r="DL40">
        <v>482767</v>
      </c>
      <c r="DM40">
        <v>779217</v>
      </c>
      <c r="DN40">
        <v>0</v>
      </c>
      <c r="DO40">
        <v>1373862</v>
      </c>
      <c r="DP40">
        <v>1373862</v>
      </c>
      <c r="DQ40">
        <v>3004804</v>
      </c>
      <c r="DR40">
        <v>3004804</v>
      </c>
      <c r="DS40">
        <v>6450</v>
      </c>
      <c r="DT40">
        <v>1395844</v>
      </c>
      <c r="DU40">
        <v>1692294</v>
      </c>
      <c r="DV40">
        <v>0</v>
      </c>
      <c r="DW40">
        <v>3004804</v>
      </c>
      <c r="DX40">
        <v>3004804</v>
      </c>
      <c r="DY40">
        <v>6450</v>
      </c>
      <c r="DZ40">
        <v>3026786</v>
      </c>
      <c r="EA40">
        <v>3323236</v>
      </c>
      <c r="EQ40">
        <v>3323236</v>
      </c>
      <c r="ER40">
        <v>1692294</v>
      </c>
      <c r="ES40">
        <v>1517000</v>
      </c>
      <c r="ET40">
        <v>1013500</v>
      </c>
      <c r="EU40">
        <v>6194229</v>
      </c>
      <c r="EV40">
        <v>4568865</v>
      </c>
      <c r="EY40">
        <v>111961</v>
      </c>
      <c r="EZ40">
        <v>35974</v>
      </c>
      <c r="FA40">
        <v>2209615</v>
      </c>
      <c r="FB40">
        <v>1156071</v>
      </c>
      <c r="FC40">
        <v>3027512</v>
      </c>
      <c r="FD40">
        <v>2430774</v>
      </c>
      <c r="FE40">
        <v>712825</v>
      </c>
      <c r="FF40">
        <v>701041</v>
      </c>
      <c r="FG40">
        <v>166564</v>
      </c>
      <c r="FH40">
        <v>123283</v>
      </c>
      <c r="FI40">
        <v>882962</v>
      </c>
      <c r="FJ40">
        <v>405415</v>
      </c>
      <c r="FK40">
        <v>136190</v>
      </c>
      <c r="FL40">
        <v>676789</v>
      </c>
      <c r="FM40">
        <v>673501</v>
      </c>
      <c r="FN40">
        <v>235732</v>
      </c>
      <c r="FP40">
        <v>0</v>
      </c>
      <c r="FQ40">
        <v>49355</v>
      </c>
      <c r="FR40">
        <v>0</v>
      </c>
      <c r="FS40">
        <v>-49355</v>
      </c>
      <c r="FT40">
        <v>1517000</v>
      </c>
      <c r="FU40">
        <v>1013500</v>
      </c>
      <c r="FV40">
        <v>905820</v>
      </c>
      <c r="FW40">
        <v>718786</v>
      </c>
      <c r="FX40">
        <v>-692615</v>
      </c>
      <c r="FY40">
        <v>-142571</v>
      </c>
      <c r="FZ40">
        <v>-19114</v>
      </c>
      <c r="GA40">
        <v>43806</v>
      </c>
      <c r="GB40">
        <v>199901</v>
      </c>
      <c r="GC40">
        <v>156095</v>
      </c>
      <c r="GD40">
        <v>180787</v>
      </c>
      <c r="GE40">
        <v>199901</v>
      </c>
      <c r="GF40">
        <v>0</v>
      </c>
      <c r="GG40">
        <v>0</v>
      </c>
      <c r="GI40">
        <v>0</v>
      </c>
      <c r="GJ40">
        <v>460785</v>
      </c>
      <c r="GK40">
        <v>460785</v>
      </c>
      <c r="GL40">
        <v>460785</v>
      </c>
      <c r="GM40">
        <v>460785</v>
      </c>
      <c r="GO40">
        <v>0</v>
      </c>
      <c r="GP40">
        <v>1373862</v>
      </c>
      <c r="GQ40">
        <v>1373862</v>
      </c>
      <c r="GR40">
        <v>1373862</v>
      </c>
      <c r="GS40">
        <v>1373862</v>
      </c>
      <c r="HM40">
        <v>1303795</v>
      </c>
      <c r="HN40">
        <v>437285</v>
      </c>
      <c r="HQ40">
        <v>290000</v>
      </c>
      <c r="HR40">
        <v>290000</v>
      </c>
      <c r="HY40">
        <v>290000</v>
      </c>
    </row>
    <row r="41" spans="1:284">
      <c r="A41" t="s">
        <v>16170</v>
      </c>
      <c r="B41">
        <v>9715202234</v>
      </c>
      <c r="C41" t="s">
        <v>15264</v>
      </c>
      <c r="D41" t="s">
        <v>16171</v>
      </c>
      <c r="E41">
        <v>5023905</v>
      </c>
      <c r="F41" t="s">
        <v>4105</v>
      </c>
      <c r="G41" t="s">
        <v>3978</v>
      </c>
      <c r="H41" t="s">
        <v>3932</v>
      </c>
      <c r="I41" t="s">
        <v>3931</v>
      </c>
      <c r="AF41">
        <v>23</v>
      </c>
      <c r="AG41">
        <v>5</v>
      </c>
      <c r="AL41">
        <v>60778</v>
      </c>
      <c r="AM41">
        <v>60182</v>
      </c>
      <c r="AN41">
        <v>2247</v>
      </c>
      <c r="AO41">
        <v>2065</v>
      </c>
      <c r="AP41">
        <v>568</v>
      </c>
      <c r="AQ41">
        <v>5</v>
      </c>
      <c r="AT41">
        <v>63616</v>
      </c>
      <c r="AU41">
        <v>62257</v>
      </c>
      <c r="AV41">
        <v>31</v>
      </c>
      <c r="AW41">
        <v>31</v>
      </c>
      <c r="BF41">
        <v>42250</v>
      </c>
      <c r="BG41">
        <v>44807</v>
      </c>
      <c r="BH41">
        <v>42281</v>
      </c>
      <c r="BI41">
        <v>44838</v>
      </c>
      <c r="BL41">
        <v>8220</v>
      </c>
      <c r="BM41">
        <v>7803</v>
      </c>
      <c r="BT41">
        <v>8220</v>
      </c>
      <c r="BU41">
        <v>7803</v>
      </c>
      <c r="BX41">
        <v>13114</v>
      </c>
      <c r="BY41">
        <v>9616</v>
      </c>
      <c r="CB41">
        <v>13114</v>
      </c>
      <c r="CC41">
        <v>9616</v>
      </c>
      <c r="CD41">
        <v>63616</v>
      </c>
      <c r="CE41">
        <v>62257</v>
      </c>
      <c r="CF41">
        <v>2426</v>
      </c>
      <c r="CG41">
        <v>6228</v>
      </c>
      <c r="CH41">
        <v>-2280</v>
      </c>
      <c r="CI41">
        <v>8600</v>
      </c>
      <c r="CN41">
        <v>926</v>
      </c>
      <c r="CO41">
        <v>782</v>
      </c>
      <c r="CP41">
        <v>307</v>
      </c>
      <c r="CQ41">
        <v>1481</v>
      </c>
      <c r="CR41">
        <v>-1661</v>
      </c>
      <c r="CS41">
        <v>7901</v>
      </c>
      <c r="CT41">
        <v>0</v>
      </c>
      <c r="CU41">
        <v>-110</v>
      </c>
      <c r="CV41">
        <v>-1661</v>
      </c>
      <c r="CW41">
        <v>7791</v>
      </c>
      <c r="CX41">
        <v>0</v>
      </c>
      <c r="CY41">
        <v>110</v>
      </c>
      <c r="DC41">
        <v>-1661</v>
      </c>
      <c r="DD41">
        <v>7791</v>
      </c>
      <c r="DE41">
        <v>146</v>
      </c>
      <c r="DF41">
        <v>14872</v>
      </c>
      <c r="DG41">
        <v>0</v>
      </c>
      <c r="DH41">
        <v>44</v>
      </c>
      <c r="DI41">
        <v>146</v>
      </c>
      <c r="DJ41">
        <v>14828</v>
      </c>
    </row>
    <row r="42" spans="1:284">
      <c r="A42" t="s">
        <v>3946</v>
      </c>
      <c r="B42">
        <v>7718846561</v>
      </c>
      <c r="C42" t="s">
        <v>3947</v>
      </c>
      <c r="D42" t="s">
        <v>15266</v>
      </c>
      <c r="E42">
        <v>7161019</v>
      </c>
      <c r="F42" t="s">
        <v>3949</v>
      </c>
      <c r="G42" t="s">
        <v>3936</v>
      </c>
      <c r="H42" t="s">
        <v>3932</v>
      </c>
      <c r="AL42">
        <v>66944</v>
      </c>
      <c r="AM42">
        <v>55498</v>
      </c>
      <c r="AP42">
        <v>6785</v>
      </c>
      <c r="AQ42">
        <v>3895</v>
      </c>
      <c r="BH42">
        <v>50769</v>
      </c>
      <c r="BI42">
        <v>50563</v>
      </c>
      <c r="BL42">
        <v>16885</v>
      </c>
      <c r="BM42">
        <v>7714</v>
      </c>
      <c r="BX42">
        <v>6075</v>
      </c>
      <c r="BY42">
        <v>1116</v>
      </c>
      <c r="CD42">
        <v>73729</v>
      </c>
      <c r="CE42">
        <v>59393</v>
      </c>
      <c r="CL42">
        <v>1016</v>
      </c>
      <c r="CM42">
        <v>509</v>
      </c>
      <c r="CN42">
        <v>52250</v>
      </c>
      <c r="CO42">
        <v>17976</v>
      </c>
      <c r="CP42">
        <v>58002</v>
      </c>
      <c r="CQ42">
        <v>9727</v>
      </c>
      <c r="CT42">
        <v>5465</v>
      </c>
      <c r="CU42">
        <v>3957</v>
      </c>
      <c r="CV42">
        <v>206</v>
      </c>
      <c r="CW42">
        <v>14184</v>
      </c>
      <c r="DE42">
        <v>59652</v>
      </c>
      <c r="DF42">
        <v>29380</v>
      </c>
      <c r="DG42">
        <v>47213</v>
      </c>
      <c r="DH42">
        <v>18979</v>
      </c>
    </row>
    <row r="43" spans="1:284">
      <c r="A43" t="s">
        <v>15267</v>
      </c>
      <c r="B43">
        <v>7731563442</v>
      </c>
      <c r="C43" t="s">
        <v>4033</v>
      </c>
      <c r="D43" t="s">
        <v>15268</v>
      </c>
      <c r="E43">
        <v>4827011</v>
      </c>
      <c r="F43" t="s">
        <v>8115</v>
      </c>
      <c r="G43" t="s">
        <v>3936</v>
      </c>
      <c r="H43" t="s">
        <v>3932</v>
      </c>
      <c r="I43" t="s">
        <v>3931</v>
      </c>
      <c r="T43">
        <v>807</v>
      </c>
      <c r="U43">
        <v>3118</v>
      </c>
      <c r="AF43">
        <v>98</v>
      </c>
      <c r="AG43">
        <v>132</v>
      </c>
      <c r="AL43">
        <v>25012</v>
      </c>
      <c r="AM43">
        <v>6541</v>
      </c>
      <c r="AP43">
        <v>9202</v>
      </c>
      <c r="AQ43">
        <v>4137</v>
      </c>
      <c r="BH43">
        <v>27525</v>
      </c>
      <c r="BI43">
        <v>10172</v>
      </c>
      <c r="BX43">
        <v>7164</v>
      </c>
      <c r="BY43">
        <v>1661</v>
      </c>
      <c r="CD43">
        <v>35119</v>
      </c>
      <c r="CE43">
        <v>13928</v>
      </c>
      <c r="CN43">
        <v>310</v>
      </c>
      <c r="CO43">
        <v>107</v>
      </c>
      <c r="CP43">
        <v>162</v>
      </c>
      <c r="CQ43">
        <v>380</v>
      </c>
      <c r="CT43">
        <v>1189</v>
      </c>
      <c r="CU43">
        <v>917</v>
      </c>
      <c r="CV43">
        <v>17352</v>
      </c>
      <c r="CW43">
        <v>4654</v>
      </c>
      <c r="DE43">
        <v>42007</v>
      </c>
      <c r="DF43">
        <v>31490</v>
      </c>
      <c r="DG43">
        <v>23614</v>
      </c>
      <c r="DH43">
        <v>25646</v>
      </c>
    </row>
    <row r="44" spans="1:284">
      <c r="A44" t="s">
        <v>16172</v>
      </c>
      <c r="B44">
        <v>5907998189</v>
      </c>
      <c r="C44" t="s">
        <v>8117</v>
      </c>
      <c r="D44" t="s">
        <v>15270</v>
      </c>
      <c r="E44">
        <v>6984193</v>
      </c>
      <c r="F44" t="s">
        <v>16173</v>
      </c>
      <c r="G44" t="s">
        <v>3936</v>
      </c>
      <c r="H44" t="s">
        <v>3932</v>
      </c>
      <c r="I44" t="s">
        <v>3931</v>
      </c>
      <c r="AL44">
        <v>51633</v>
      </c>
      <c r="AM44">
        <v>48705</v>
      </c>
      <c r="AP44">
        <v>1460</v>
      </c>
      <c r="AQ44">
        <v>1287</v>
      </c>
      <c r="BH44">
        <v>49814</v>
      </c>
      <c r="BI44">
        <v>44447</v>
      </c>
      <c r="BL44">
        <v>2902</v>
      </c>
      <c r="BM44">
        <v>4714</v>
      </c>
      <c r="BV44">
        <v>45</v>
      </c>
      <c r="BW44">
        <v>495</v>
      </c>
      <c r="BX44">
        <v>332</v>
      </c>
      <c r="BY44">
        <v>336</v>
      </c>
      <c r="CD44">
        <v>53093</v>
      </c>
      <c r="CE44">
        <v>49992</v>
      </c>
      <c r="CL44">
        <v>746</v>
      </c>
      <c r="CM44">
        <v>374</v>
      </c>
      <c r="CN44">
        <v>2780</v>
      </c>
      <c r="CO44">
        <v>7296</v>
      </c>
      <c r="CP44">
        <v>844</v>
      </c>
      <c r="CQ44">
        <v>4612</v>
      </c>
      <c r="CT44">
        <v>678</v>
      </c>
      <c r="CU44">
        <v>634</v>
      </c>
      <c r="CV44">
        <v>5367</v>
      </c>
      <c r="CW44">
        <v>5313</v>
      </c>
      <c r="DE44">
        <v>13969</v>
      </c>
      <c r="DF44">
        <v>12587</v>
      </c>
      <c r="DG44">
        <v>9114</v>
      </c>
      <c r="DH44">
        <v>8950</v>
      </c>
    </row>
    <row r="45" spans="1:284">
      <c r="A45" t="s">
        <v>8118</v>
      </c>
      <c r="B45">
        <v>7820326919</v>
      </c>
      <c r="C45" t="s">
        <v>4197</v>
      </c>
      <c r="D45" t="s">
        <v>16174</v>
      </c>
      <c r="E45">
        <v>7233734</v>
      </c>
      <c r="F45" t="s">
        <v>8119</v>
      </c>
      <c r="G45" t="s">
        <v>3936</v>
      </c>
      <c r="H45" t="s">
        <v>3932</v>
      </c>
      <c r="I45" t="s">
        <v>3931</v>
      </c>
      <c r="T45">
        <v>2511</v>
      </c>
      <c r="U45">
        <v>894</v>
      </c>
      <c r="AF45">
        <v>12</v>
      </c>
      <c r="AG45">
        <v>10</v>
      </c>
      <c r="AL45">
        <v>37666</v>
      </c>
      <c r="AM45">
        <v>37873</v>
      </c>
      <c r="AP45">
        <v>2207</v>
      </c>
      <c r="AQ45">
        <v>3538</v>
      </c>
      <c r="BH45">
        <v>36988</v>
      </c>
      <c r="BI45">
        <v>36158</v>
      </c>
      <c r="BV45">
        <v>2436</v>
      </c>
      <c r="BW45">
        <v>2416</v>
      </c>
      <c r="BX45">
        <v>2971</v>
      </c>
      <c r="BY45">
        <v>3741</v>
      </c>
      <c r="CD45">
        <v>42395</v>
      </c>
      <c r="CE45">
        <v>42315</v>
      </c>
      <c r="CN45">
        <v>2119</v>
      </c>
      <c r="CO45">
        <v>762</v>
      </c>
      <c r="CP45">
        <v>1090</v>
      </c>
      <c r="CQ45">
        <v>879</v>
      </c>
      <c r="CT45">
        <v>1905</v>
      </c>
      <c r="CU45">
        <v>1560</v>
      </c>
      <c r="CV45">
        <v>15028</v>
      </c>
      <c r="CW45">
        <v>9949</v>
      </c>
      <c r="DE45">
        <v>38856</v>
      </c>
      <c r="DF45">
        <v>32991</v>
      </c>
      <c r="DG45">
        <v>22952</v>
      </c>
      <c r="DH45">
        <v>21365</v>
      </c>
    </row>
    <row r="46" spans="1:284">
      <c r="A46" t="s">
        <v>15272</v>
      </c>
      <c r="B46">
        <v>5609065998</v>
      </c>
      <c r="C46" t="s">
        <v>8503</v>
      </c>
      <c r="D46" t="s">
        <v>16175</v>
      </c>
      <c r="E46">
        <v>5015221</v>
      </c>
      <c r="F46" t="s">
        <v>8122</v>
      </c>
      <c r="G46" t="s">
        <v>3936</v>
      </c>
      <c r="H46" t="s">
        <v>3932</v>
      </c>
      <c r="I46" t="s">
        <v>3931</v>
      </c>
      <c r="AL46">
        <v>318031</v>
      </c>
      <c r="AM46">
        <v>310173</v>
      </c>
      <c r="AN46">
        <v>5050</v>
      </c>
      <c r="AP46">
        <v>2424</v>
      </c>
      <c r="AQ46">
        <v>2718</v>
      </c>
      <c r="AT46">
        <v>325505</v>
      </c>
      <c r="AU46">
        <v>312891</v>
      </c>
      <c r="AV46">
        <v>300</v>
      </c>
      <c r="AW46">
        <v>300</v>
      </c>
      <c r="BF46">
        <v>300283</v>
      </c>
      <c r="BG46">
        <v>298300</v>
      </c>
      <c r="BH46">
        <v>300583</v>
      </c>
      <c r="BI46">
        <v>298600</v>
      </c>
      <c r="BL46">
        <v>7615</v>
      </c>
      <c r="BP46">
        <v>16759</v>
      </c>
      <c r="BQ46">
        <v>14107</v>
      </c>
      <c r="BT46">
        <v>7615</v>
      </c>
      <c r="BU46">
        <v>0</v>
      </c>
      <c r="BV46">
        <v>50</v>
      </c>
      <c r="BW46">
        <v>50</v>
      </c>
      <c r="BX46">
        <v>499</v>
      </c>
      <c r="BY46">
        <v>134</v>
      </c>
      <c r="CB46">
        <v>17307</v>
      </c>
      <c r="CC46">
        <v>14291</v>
      </c>
      <c r="CD46">
        <v>325505</v>
      </c>
      <c r="CE46">
        <v>312891</v>
      </c>
      <c r="CF46">
        <v>57606</v>
      </c>
      <c r="CG46">
        <v>49070</v>
      </c>
      <c r="CH46">
        <v>-27709</v>
      </c>
      <c r="CI46">
        <v>-8925</v>
      </c>
      <c r="CN46">
        <v>2780214</v>
      </c>
      <c r="CO46">
        <v>1334337</v>
      </c>
      <c r="CP46">
        <v>2748995</v>
      </c>
      <c r="CQ46">
        <v>1322122</v>
      </c>
      <c r="CR46">
        <v>3510</v>
      </c>
      <c r="CS46">
        <v>3290</v>
      </c>
      <c r="CV46">
        <v>1983</v>
      </c>
      <c r="CW46">
        <v>1654</v>
      </c>
      <c r="DB46">
        <v>-1527</v>
      </c>
      <c r="DC46">
        <v>1983</v>
      </c>
      <c r="DD46">
        <v>1654</v>
      </c>
      <c r="DE46">
        <v>29897</v>
      </c>
      <c r="DF46">
        <v>40145</v>
      </c>
      <c r="DI46">
        <v>29897</v>
      </c>
      <c r="DJ46">
        <v>40145</v>
      </c>
      <c r="IR46">
        <v>-1636</v>
      </c>
    </row>
    <row r="47" spans="1:284">
      <c r="A47" t="s">
        <v>15274</v>
      </c>
      <c r="B47">
        <v>6168064037</v>
      </c>
      <c r="C47" t="s">
        <v>8143</v>
      </c>
      <c r="D47" t="s">
        <v>16176</v>
      </c>
      <c r="E47">
        <v>6468787</v>
      </c>
      <c r="F47" t="s">
        <v>8126</v>
      </c>
      <c r="G47" t="s">
        <v>8125</v>
      </c>
      <c r="H47" t="s">
        <v>3932</v>
      </c>
      <c r="I47" t="s">
        <v>3931</v>
      </c>
      <c r="AL47">
        <v>60081</v>
      </c>
      <c r="AM47">
        <v>22984</v>
      </c>
      <c r="AN47">
        <v>82762</v>
      </c>
      <c r="AO47">
        <v>13242</v>
      </c>
      <c r="AP47">
        <v>3801</v>
      </c>
      <c r="AQ47">
        <v>41</v>
      </c>
      <c r="AR47">
        <v>2428</v>
      </c>
      <c r="AT47">
        <v>149072</v>
      </c>
      <c r="AU47">
        <v>36267</v>
      </c>
      <c r="AV47">
        <v>10</v>
      </c>
      <c r="AW47">
        <v>10</v>
      </c>
      <c r="BF47">
        <v>3516</v>
      </c>
      <c r="BG47">
        <v>3454</v>
      </c>
      <c r="BH47">
        <v>3526</v>
      </c>
      <c r="BI47">
        <v>3464</v>
      </c>
      <c r="BL47">
        <v>93730</v>
      </c>
      <c r="BM47">
        <v>2400</v>
      </c>
      <c r="BT47">
        <v>93730</v>
      </c>
      <c r="BU47">
        <v>2400</v>
      </c>
      <c r="BV47">
        <v>42766</v>
      </c>
      <c r="BW47">
        <v>27068</v>
      </c>
      <c r="BX47">
        <v>9050</v>
      </c>
      <c r="BY47">
        <v>3335</v>
      </c>
      <c r="CB47">
        <v>51816</v>
      </c>
      <c r="CC47">
        <v>30403</v>
      </c>
      <c r="CD47">
        <v>149072</v>
      </c>
      <c r="CE47">
        <v>36267</v>
      </c>
      <c r="CF47">
        <v>163722</v>
      </c>
      <c r="CG47">
        <v>104887</v>
      </c>
      <c r="CH47">
        <v>4339</v>
      </c>
      <c r="CI47">
        <v>5123</v>
      </c>
      <c r="CJ47">
        <v>3426</v>
      </c>
      <c r="CK47">
        <v>1873</v>
      </c>
      <c r="CL47">
        <v>5840</v>
      </c>
      <c r="CM47">
        <v>5326</v>
      </c>
      <c r="CN47">
        <v>-9</v>
      </c>
      <c r="CP47">
        <v>375</v>
      </c>
      <c r="CQ47">
        <v>138</v>
      </c>
      <c r="CR47">
        <v>1541</v>
      </c>
      <c r="CS47">
        <v>1532</v>
      </c>
      <c r="CV47">
        <v>62</v>
      </c>
      <c r="CW47">
        <v>329</v>
      </c>
      <c r="DB47">
        <v>-1479</v>
      </c>
      <c r="DC47">
        <v>62</v>
      </c>
      <c r="DD47">
        <v>329</v>
      </c>
      <c r="DE47">
        <v>168061</v>
      </c>
      <c r="DF47">
        <v>110010</v>
      </c>
      <c r="DI47">
        <v>168061</v>
      </c>
      <c r="DJ47">
        <v>110010</v>
      </c>
      <c r="IR47">
        <v>-1203</v>
      </c>
    </row>
    <row r="48" spans="1:284">
      <c r="A48" t="s">
        <v>15275</v>
      </c>
      <c r="B48">
        <v>6672274395</v>
      </c>
      <c r="C48" t="s">
        <v>8128</v>
      </c>
      <c r="D48" t="s">
        <v>15276</v>
      </c>
      <c r="E48">
        <v>6455686</v>
      </c>
      <c r="F48" t="s">
        <v>8129</v>
      </c>
      <c r="G48" t="s">
        <v>3930</v>
      </c>
      <c r="H48" t="s">
        <v>3932</v>
      </c>
      <c r="I48" t="s">
        <v>3931</v>
      </c>
      <c r="T48">
        <v>3397</v>
      </c>
      <c r="U48">
        <v>4022</v>
      </c>
      <c r="X48">
        <v>2070</v>
      </c>
      <c r="Y48">
        <v>3450</v>
      </c>
      <c r="AD48">
        <v>5467</v>
      </c>
      <c r="AE48">
        <v>7472</v>
      </c>
      <c r="AF48">
        <v>17367</v>
      </c>
      <c r="AG48">
        <v>17367</v>
      </c>
      <c r="AL48">
        <v>18070</v>
      </c>
      <c r="AM48">
        <v>29146</v>
      </c>
      <c r="AN48">
        <v>248430</v>
      </c>
      <c r="AO48">
        <v>212974</v>
      </c>
      <c r="AP48">
        <v>26140</v>
      </c>
      <c r="AQ48">
        <v>28944</v>
      </c>
      <c r="AR48">
        <v>155</v>
      </c>
      <c r="AS48">
        <v>202</v>
      </c>
      <c r="AT48">
        <v>310162</v>
      </c>
      <c r="AU48">
        <v>288633</v>
      </c>
      <c r="AV48">
        <v>20</v>
      </c>
      <c r="AW48">
        <v>20</v>
      </c>
      <c r="BF48">
        <v>23298</v>
      </c>
      <c r="BG48">
        <v>26962</v>
      </c>
      <c r="BH48">
        <v>23318</v>
      </c>
      <c r="BI48">
        <v>26982</v>
      </c>
      <c r="BV48">
        <v>280800</v>
      </c>
      <c r="BW48">
        <v>260599</v>
      </c>
      <c r="BX48">
        <v>11511</v>
      </c>
      <c r="BY48">
        <v>8524</v>
      </c>
      <c r="CB48">
        <v>292311</v>
      </c>
      <c r="CC48">
        <v>269123</v>
      </c>
      <c r="CD48">
        <v>315629</v>
      </c>
      <c r="CE48">
        <v>296105</v>
      </c>
      <c r="CF48">
        <v>53463</v>
      </c>
      <c r="CG48">
        <v>48701</v>
      </c>
      <c r="CH48">
        <v>-25126</v>
      </c>
      <c r="CI48">
        <v>-34069</v>
      </c>
      <c r="CJ48">
        <v>2227</v>
      </c>
      <c r="CK48">
        <v>2108</v>
      </c>
      <c r="CL48">
        <v>20200</v>
      </c>
      <c r="CM48">
        <v>24200</v>
      </c>
      <c r="CN48">
        <v>55102</v>
      </c>
      <c r="CO48">
        <v>69979</v>
      </c>
      <c r="CP48">
        <v>9765</v>
      </c>
      <c r="CQ48">
        <v>8147</v>
      </c>
      <c r="CR48">
        <v>2238</v>
      </c>
      <c r="CS48">
        <v>5671</v>
      </c>
      <c r="CT48">
        <v>-500</v>
      </c>
      <c r="CU48">
        <v>-1152</v>
      </c>
      <c r="CV48">
        <v>-3664</v>
      </c>
      <c r="CW48">
        <v>-5202</v>
      </c>
      <c r="CX48">
        <v>500</v>
      </c>
      <c r="CY48">
        <v>1152</v>
      </c>
      <c r="DB48">
        <v>-5402</v>
      </c>
      <c r="DC48">
        <v>-3664</v>
      </c>
      <c r="DD48">
        <v>-5202</v>
      </c>
      <c r="DE48">
        <v>28961</v>
      </c>
      <c r="DF48">
        <v>15421</v>
      </c>
      <c r="DG48">
        <v>624</v>
      </c>
      <c r="DH48">
        <v>789</v>
      </c>
      <c r="DI48">
        <v>28337</v>
      </c>
      <c r="DJ48">
        <v>14632</v>
      </c>
      <c r="IR48">
        <v>-9721</v>
      </c>
    </row>
    <row r="49" spans="1:282">
      <c r="A49" t="s">
        <v>15277</v>
      </c>
      <c r="B49">
        <v>7840417963</v>
      </c>
      <c r="C49" t="s">
        <v>4191</v>
      </c>
      <c r="D49" t="s">
        <v>16177</v>
      </c>
      <c r="E49">
        <v>7433030</v>
      </c>
      <c r="G49" t="s">
        <v>15280</v>
      </c>
      <c r="H49" t="s">
        <v>3932</v>
      </c>
      <c r="I49" t="s">
        <v>3931</v>
      </c>
      <c r="L49">
        <v>32</v>
      </c>
      <c r="M49">
        <v>41</v>
      </c>
      <c r="X49">
        <v>48292</v>
      </c>
      <c r="Y49">
        <v>50686</v>
      </c>
      <c r="Z49">
        <v>3770356</v>
      </c>
      <c r="AA49">
        <v>3751799</v>
      </c>
      <c r="AD49">
        <v>3818680</v>
      </c>
      <c r="AE49">
        <v>3802526</v>
      </c>
      <c r="AF49">
        <v>59501</v>
      </c>
      <c r="AG49">
        <v>59541</v>
      </c>
      <c r="AJ49">
        <v>60</v>
      </c>
      <c r="AK49">
        <v>28</v>
      </c>
      <c r="AL49">
        <v>71992</v>
      </c>
      <c r="AM49">
        <v>65953</v>
      </c>
      <c r="AN49">
        <v>40600</v>
      </c>
      <c r="AO49">
        <v>38302</v>
      </c>
      <c r="AP49">
        <v>440</v>
      </c>
      <c r="AQ49">
        <v>6211</v>
      </c>
      <c r="AR49">
        <v>30491</v>
      </c>
      <c r="AS49">
        <v>25902</v>
      </c>
      <c r="AT49">
        <v>203084</v>
      </c>
      <c r="AU49">
        <v>195937</v>
      </c>
      <c r="AV49">
        <v>10000</v>
      </c>
      <c r="AW49">
        <v>10000</v>
      </c>
      <c r="BB49">
        <v>300000</v>
      </c>
      <c r="BC49">
        <v>300000</v>
      </c>
      <c r="BF49">
        <v>-4167850</v>
      </c>
      <c r="BG49">
        <v>-4198718</v>
      </c>
      <c r="BH49">
        <v>-3857850</v>
      </c>
      <c r="BI49">
        <v>-3888718</v>
      </c>
      <c r="BP49">
        <v>0</v>
      </c>
      <c r="BT49">
        <v>6271569</v>
      </c>
      <c r="BU49">
        <v>6271569</v>
      </c>
      <c r="BX49">
        <v>1608045</v>
      </c>
      <c r="BY49">
        <v>1615612</v>
      </c>
      <c r="CB49">
        <v>1608045</v>
      </c>
      <c r="CC49">
        <v>1615612</v>
      </c>
      <c r="CD49">
        <v>4021764</v>
      </c>
      <c r="CE49">
        <v>3998463</v>
      </c>
      <c r="CF49">
        <v>5267</v>
      </c>
      <c r="CG49">
        <v>19631</v>
      </c>
      <c r="CH49">
        <v>1345</v>
      </c>
      <c r="CI49">
        <v>-1237099</v>
      </c>
      <c r="CJ49">
        <v>66108</v>
      </c>
      <c r="CK49">
        <v>27123</v>
      </c>
      <c r="CL49">
        <v>9134</v>
      </c>
      <c r="CM49">
        <v>37477</v>
      </c>
      <c r="CN49">
        <v>168085</v>
      </c>
      <c r="CO49">
        <v>2072571</v>
      </c>
      <c r="CP49">
        <v>214093</v>
      </c>
      <c r="CQ49">
        <v>810772</v>
      </c>
      <c r="CR49">
        <v>12311</v>
      </c>
      <c r="CS49">
        <v>14346</v>
      </c>
      <c r="CT49">
        <v>18557</v>
      </c>
      <c r="CU49">
        <v>375266</v>
      </c>
      <c r="CV49">
        <v>30868</v>
      </c>
      <c r="CW49">
        <v>389612</v>
      </c>
      <c r="CZ49">
        <v>18557</v>
      </c>
      <c r="DA49">
        <v>375266</v>
      </c>
      <c r="DC49">
        <v>30868</v>
      </c>
      <c r="DD49">
        <v>389612</v>
      </c>
      <c r="DE49">
        <v>11723</v>
      </c>
      <c r="DF49">
        <v>1787446</v>
      </c>
      <c r="DG49">
        <v>5111</v>
      </c>
      <c r="DH49">
        <v>3004914</v>
      </c>
      <c r="DI49">
        <v>6612</v>
      </c>
      <c r="DJ49">
        <v>-1217468</v>
      </c>
      <c r="DK49">
        <v>10000</v>
      </c>
      <c r="DL49">
        <v>-4588329</v>
      </c>
      <c r="DM49">
        <v>-4278329</v>
      </c>
      <c r="DN49">
        <v>0</v>
      </c>
      <c r="DO49">
        <v>389611</v>
      </c>
      <c r="DP49">
        <v>389611</v>
      </c>
      <c r="DQ49">
        <v>30868</v>
      </c>
      <c r="DR49">
        <v>30868</v>
      </c>
      <c r="DS49">
        <v>10000</v>
      </c>
      <c r="DT49">
        <v>-4198718</v>
      </c>
      <c r="DU49">
        <v>-3888718</v>
      </c>
      <c r="DV49">
        <v>0</v>
      </c>
      <c r="DW49">
        <v>30868</v>
      </c>
      <c r="DX49">
        <v>30868</v>
      </c>
      <c r="DY49">
        <v>10000</v>
      </c>
      <c r="DZ49">
        <v>-4167850</v>
      </c>
      <c r="EA49">
        <v>-3857850</v>
      </c>
      <c r="EB49">
        <v>389611</v>
      </c>
      <c r="EC49">
        <v>0</v>
      </c>
      <c r="ED49">
        <v>-3888718</v>
      </c>
      <c r="EH49">
        <v>389611</v>
      </c>
      <c r="EI49">
        <v>0</v>
      </c>
      <c r="EJ49">
        <v>-3888718</v>
      </c>
      <c r="EK49">
        <v>389611</v>
      </c>
      <c r="EL49">
        <v>0</v>
      </c>
      <c r="EM49">
        <v>-4198718</v>
      </c>
      <c r="EN49">
        <v>389611</v>
      </c>
      <c r="EO49">
        <v>0</v>
      </c>
      <c r="EP49">
        <v>-4198718</v>
      </c>
      <c r="EQ49">
        <v>-3857850</v>
      </c>
      <c r="ER49">
        <v>-3888718</v>
      </c>
      <c r="ES49">
        <v>11488</v>
      </c>
      <c r="ET49">
        <v>2752057</v>
      </c>
      <c r="EU49">
        <v>2450</v>
      </c>
      <c r="EV49">
        <v>67940</v>
      </c>
      <c r="EW49">
        <v>0</v>
      </c>
      <c r="EX49">
        <v>784000</v>
      </c>
      <c r="EY49">
        <v>19011</v>
      </c>
      <c r="EZ49">
        <v>81101</v>
      </c>
      <c r="FA49">
        <v>7600</v>
      </c>
      <c r="FB49">
        <v>2661281</v>
      </c>
      <c r="FC49">
        <v>2437</v>
      </c>
      <c r="FD49">
        <v>15876</v>
      </c>
      <c r="FE49">
        <v>2401</v>
      </c>
      <c r="FF49">
        <v>12623</v>
      </c>
      <c r="FK49">
        <v>25870</v>
      </c>
      <c r="FL49">
        <v>997601</v>
      </c>
      <c r="FM49">
        <v>-10801</v>
      </c>
      <c r="FN49">
        <v>-93436</v>
      </c>
      <c r="FR49">
        <v>3888</v>
      </c>
      <c r="FS49">
        <v>90776</v>
      </c>
      <c r="FZ49">
        <v>-6913</v>
      </c>
      <c r="GA49">
        <v>-2660</v>
      </c>
      <c r="GB49">
        <v>6211</v>
      </c>
      <c r="GC49">
        <v>9605</v>
      </c>
      <c r="GD49">
        <v>440</v>
      </c>
      <c r="GE49">
        <v>6211</v>
      </c>
      <c r="GF49">
        <v>0</v>
      </c>
      <c r="GG49">
        <v>0</v>
      </c>
      <c r="HG49">
        <v>0</v>
      </c>
      <c r="HH49">
        <v>35583</v>
      </c>
      <c r="HI49">
        <v>1864</v>
      </c>
      <c r="HJ49">
        <v>2991</v>
      </c>
      <c r="HK49">
        <v>7600</v>
      </c>
      <c r="HL49">
        <v>2661281</v>
      </c>
      <c r="HO49">
        <v>1142</v>
      </c>
      <c r="HP49">
        <v>-734</v>
      </c>
      <c r="HQ49">
        <v>300000</v>
      </c>
      <c r="HR49">
        <v>300000</v>
      </c>
      <c r="HY49">
        <v>300000</v>
      </c>
      <c r="IA49">
        <v>9624</v>
      </c>
      <c r="IB49">
        <v>2749066</v>
      </c>
    </row>
    <row r="50" spans="1:282">
      <c r="A50" t="s">
        <v>15281</v>
      </c>
      <c r="B50">
        <v>6950094350</v>
      </c>
      <c r="C50" t="s">
        <v>4145</v>
      </c>
      <c r="D50" t="s">
        <v>16178</v>
      </c>
      <c r="E50">
        <v>7299310</v>
      </c>
      <c r="F50" t="s">
        <v>8135</v>
      </c>
      <c r="G50" t="s">
        <v>3936</v>
      </c>
      <c r="H50" t="s">
        <v>3932</v>
      </c>
      <c r="I50" t="s">
        <v>3931</v>
      </c>
      <c r="T50">
        <v>56</v>
      </c>
      <c r="U50">
        <v>199</v>
      </c>
      <c r="AF50">
        <v>398</v>
      </c>
      <c r="AG50">
        <v>361</v>
      </c>
      <c r="AL50">
        <v>31139</v>
      </c>
      <c r="AM50">
        <v>28861</v>
      </c>
      <c r="AP50">
        <v>3129</v>
      </c>
      <c r="AQ50">
        <v>3434</v>
      </c>
      <c r="BH50">
        <v>27468</v>
      </c>
      <c r="BI50">
        <v>24107</v>
      </c>
      <c r="BX50">
        <v>7254</v>
      </c>
      <c r="BY50">
        <v>8748</v>
      </c>
      <c r="CD50">
        <v>34722</v>
      </c>
      <c r="CE50">
        <v>32855</v>
      </c>
      <c r="CN50">
        <v>8598</v>
      </c>
      <c r="CO50">
        <v>8628</v>
      </c>
      <c r="CP50">
        <v>239</v>
      </c>
      <c r="CQ50">
        <v>639</v>
      </c>
      <c r="CT50">
        <v>297</v>
      </c>
      <c r="CU50">
        <v>259</v>
      </c>
      <c r="CV50">
        <v>3861</v>
      </c>
      <c r="CW50">
        <v>3789</v>
      </c>
      <c r="DG50">
        <v>4201</v>
      </c>
      <c r="DH50">
        <v>3941</v>
      </c>
    </row>
    <row r="51" spans="1:282">
      <c r="A51" t="s">
        <v>8136</v>
      </c>
      <c r="B51">
        <v>276118240</v>
      </c>
      <c r="C51" t="s">
        <v>9211</v>
      </c>
      <c r="D51" t="s">
        <v>16179</v>
      </c>
      <c r="E51">
        <v>7244965</v>
      </c>
      <c r="F51" t="s">
        <v>8138</v>
      </c>
      <c r="G51" t="s">
        <v>3936</v>
      </c>
      <c r="H51" t="s">
        <v>3932</v>
      </c>
      <c r="I51" t="s">
        <v>3931</v>
      </c>
      <c r="T51">
        <v>10709</v>
      </c>
      <c r="U51">
        <v>10913</v>
      </c>
      <c r="AF51">
        <v>0</v>
      </c>
      <c r="AL51">
        <v>4469</v>
      </c>
      <c r="AM51">
        <v>4632</v>
      </c>
      <c r="AP51">
        <v>63</v>
      </c>
      <c r="AQ51">
        <v>366</v>
      </c>
      <c r="BH51">
        <v>14352</v>
      </c>
      <c r="BI51">
        <v>13649</v>
      </c>
      <c r="BL51">
        <v>653</v>
      </c>
      <c r="BM51">
        <v>972</v>
      </c>
      <c r="BV51">
        <v>0</v>
      </c>
      <c r="BX51">
        <v>236</v>
      </c>
      <c r="BY51">
        <v>1290</v>
      </c>
      <c r="CD51">
        <v>15241</v>
      </c>
      <c r="CE51">
        <v>15911</v>
      </c>
      <c r="CN51">
        <v>31</v>
      </c>
      <c r="CP51">
        <v>315</v>
      </c>
      <c r="CQ51">
        <v>291</v>
      </c>
      <c r="CT51">
        <v>104</v>
      </c>
      <c r="CU51">
        <v>268</v>
      </c>
      <c r="CV51">
        <v>704</v>
      </c>
      <c r="CW51">
        <v>561</v>
      </c>
      <c r="DE51">
        <v>2389</v>
      </c>
      <c r="DF51">
        <v>5650</v>
      </c>
      <c r="DG51">
        <v>1297</v>
      </c>
      <c r="DH51">
        <v>4530</v>
      </c>
    </row>
    <row r="52" spans="1:282">
      <c r="A52" t="s">
        <v>15283</v>
      </c>
      <c r="B52">
        <v>1001219735</v>
      </c>
      <c r="C52" t="s">
        <v>8140</v>
      </c>
      <c r="D52" t="s">
        <v>15284</v>
      </c>
      <c r="E52">
        <v>6461584</v>
      </c>
      <c r="F52" t="s">
        <v>8141</v>
      </c>
      <c r="G52" t="s">
        <v>3960</v>
      </c>
      <c r="H52" t="s">
        <v>3932</v>
      </c>
      <c r="I52" t="s">
        <v>3931</v>
      </c>
      <c r="T52">
        <v>2572</v>
      </c>
      <c r="U52">
        <v>6575</v>
      </c>
      <c r="AD52">
        <v>2572</v>
      </c>
      <c r="AE52">
        <v>6575</v>
      </c>
      <c r="AL52">
        <v>7661</v>
      </c>
      <c r="AM52">
        <v>6387</v>
      </c>
      <c r="AN52">
        <v>56612</v>
      </c>
      <c r="AO52">
        <v>35306</v>
      </c>
      <c r="AP52">
        <v>1850</v>
      </c>
      <c r="AQ52">
        <v>2772</v>
      </c>
      <c r="AT52">
        <v>66123</v>
      </c>
      <c r="AU52">
        <v>44465</v>
      </c>
      <c r="AV52">
        <v>10</v>
      </c>
      <c r="AW52">
        <v>10</v>
      </c>
      <c r="BF52">
        <v>65576</v>
      </c>
      <c r="BG52">
        <v>49015</v>
      </c>
      <c r="BH52">
        <v>65586</v>
      </c>
      <c r="BI52">
        <v>49025</v>
      </c>
      <c r="BX52">
        <v>3109</v>
      </c>
      <c r="BY52">
        <v>2015</v>
      </c>
      <c r="CB52">
        <v>3109</v>
      </c>
      <c r="CC52">
        <v>2015</v>
      </c>
      <c r="CD52">
        <v>68695</v>
      </c>
      <c r="CE52">
        <v>51040</v>
      </c>
      <c r="CN52">
        <v>62548</v>
      </c>
      <c r="CO52">
        <v>43705</v>
      </c>
      <c r="CP52">
        <v>43456</v>
      </c>
      <c r="CQ52">
        <v>24538</v>
      </c>
      <c r="CR52">
        <v>19092</v>
      </c>
      <c r="CS52">
        <v>19167</v>
      </c>
      <c r="CT52">
        <v>-2532</v>
      </c>
      <c r="CU52">
        <v>-957</v>
      </c>
      <c r="CV52">
        <v>16560</v>
      </c>
      <c r="CW52">
        <v>18210</v>
      </c>
      <c r="CX52">
        <v>2532</v>
      </c>
      <c r="CY52">
        <v>957</v>
      </c>
      <c r="DC52">
        <v>16560</v>
      </c>
      <c r="DD52">
        <v>18210</v>
      </c>
    </row>
    <row r="53" spans="1:282">
      <c r="A53" t="s">
        <v>15285</v>
      </c>
      <c r="B53">
        <v>9102201986</v>
      </c>
      <c r="C53" t="s">
        <v>8143</v>
      </c>
      <c r="D53" t="s">
        <v>16180</v>
      </c>
      <c r="E53">
        <v>5737994</v>
      </c>
      <c r="F53" t="s">
        <v>8145</v>
      </c>
      <c r="G53" t="s">
        <v>3936</v>
      </c>
      <c r="H53" t="s">
        <v>3932</v>
      </c>
      <c r="I53" t="s">
        <v>3931</v>
      </c>
      <c r="T53">
        <v>281</v>
      </c>
      <c r="U53">
        <v>518</v>
      </c>
      <c r="AD53">
        <v>281</v>
      </c>
      <c r="AE53">
        <v>518</v>
      </c>
      <c r="AL53">
        <v>52923</v>
      </c>
      <c r="AM53">
        <v>587678</v>
      </c>
      <c r="AN53">
        <v>505363</v>
      </c>
      <c r="AO53">
        <v>180248</v>
      </c>
      <c r="AP53">
        <v>1571</v>
      </c>
      <c r="AQ53">
        <v>1223</v>
      </c>
      <c r="AR53">
        <v>238</v>
      </c>
      <c r="AS53">
        <v>219</v>
      </c>
      <c r="AT53">
        <v>560095</v>
      </c>
      <c r="AU53">
        <v>769368</v>
      </c>
      <c r="AV53">
        <v>10</v>
      </c>
      <c r="AW53">
        <v>10</v>
      </c>
      <c r="BF53">
        <v>94406</v>
      </c>
      <c r="BG53">
        <v>71476</v>
      </c>
      <c r="BH53">
        <v>94416</v>
      </c>
      <c r="BI53">
        <v>71486</v>
      </c>
      <c r="BV53">
        <v>347</v>
      </c>
      <c r="BW53">
        <v>495</v>
      </c>
      <c r="BX53">
        <v>460397</v>
      </c>
      <c r="BY53">
        <v>697905</v>
      </c>
      <c r="BZ53">
        <v>5216</v>
      </c>
      <c r="CB53">
        <v>465960</v>
      </c>
      <c r="CC53">
        <v>698400</v>
      </c>
      <c r="CD53">
        <v>560376</v>
      </c>
      <c r="CE53">
        <v>769886</v>
      </c>
      <c r="CF53">
        <v>504</v>
      </c>
      <c r="CG53">
        <v>184909</v>
      </c>
      <c r="CH53">
        <v>-8429</v>
      </c>
      <c r="CI53">
        <v>-180442</v>
      </c>
      <c r="CJ53">
        <v>17461</v>
      </c>
      <c r="CK53">
        <v>226225</v>
      </c>
      <c r="CL53">
        <v>4</v>
      </c>
      <c r="CM53">
        <v>411</v>
      </c>
      <c r="CN53">
        <v>20326</v>
      </c>
      <c r="CO53">
        <v>-40575</v>
      </c>
      <c r="CP53">
        <v>4914</v>
      </c>
      <c r="CQ53">
        <v>3884</v>
      </c>
      <c r="CR53">
        <v>24440</v>
      </c>
      <c r="CS53">
        <v>913</v>
      </c>
      <c r="CT53">
        <v>-1499</v>
      </c>
      <c r="CU53">
        <v>-912</v>
      </c>
      <c r="CV53">
        <v>22941</v>
      </c>
      <c r="CW53">
        <v>1</v>
      </c>
      <c r="DC53">
        <v>22941</v>
      </c>
      <c r="DD53">
        <v>1</v>
      </c>
      <c r="DE53">
        <v>11650</v>
      </c>
      <c r="DF53">
        <v>4467</v>
      </c>
      <c r="DG53">
        <v>19575</v>
      </c>
      <c r="DI53">
        <v>-7925</v>
      </c>
      <c r="DJ53">
        <v>4467</v>
      </c>
    </row>
    <row r="54" spans="1:282">
      <c r="A54" t="s">
        <v>15286</v>
      </c>
      <c r="B54">
        <v>9102201601</v>
      </c>
      <c r="C54" t="s">
        <v>4133</v>
      </c>
      <c r="D54" t="s">
        <v>16181</v>
      </c>
      <c r="E54">
        <v>6203426</v>
      </c>
      <c r="F54" t="s">
        <v>8149</v>
      </c>
      <c r="G54" t="s">
        <v>3936</v>
      </c>
      <c r="H54" t="s">
        <v>3932</v>
      </c>
      <c r="I54" t="s">
        <v>3931</v>
      </c>
      <c r="AL54">
        <v>73838</v>
      </c>
      <c r="AM54">
        <v>17892</v>
      </c>
      <c r="AN54">
        <v>32346</v>
      </c>
      <c r="AO54">
        <v>24534</v>
      </c>
      <c r="AP54">
        <v>144</v>
      </c>
      <c r="AQ54">
        <v>33</v>
      </c>
      <c r="AR54">
        <v>1</v>
      </c>
      <c r="AT54">
        <v>106329</v>
      </c>
      <c r="AU54">
        <v>42459</v>
      </c>
      <c r="AV54">
        <v>10</v>
      </c>
      <c r="AW54">
        <v>10</v>
      </c>
      <c r="BF54">
        <v>101082</v>
      </c>
      <c r="BG54">
        <v>12621</v>
      </c>
      <c r="BH54">
        <v>101092</v>
      </c>
      <c r="BI54">
        <v>12631</v>
      </c>
      <c r="BL54">
        <v>3875</v>
      </c>
      <c r="BM54">
        <v>22890</v>
      </c>
      <c r="BT54">
        <v>3875</v>
      </c>
      <c r="BU54">
        <v>22890</v>
      </c>
      <c r="BV54">
        <v>652</v>
      </c>
      <c r="BW54">
        <v>6639</v>
      </c>
      <c r="BX54">
        <v>710</v>
      </c>
      <c r="BY54">
        <v>299</v>
      </c>
      <c r="CB54">
        <v>1362</v>
      </c>
      <c r="CC54">
        <v>6938</v>
      </c>
      <c r="CD54">
        <v>106329</v>
      </c>
      <c r="CE54">
        <v>42459</v>
      </c>
      <c r="CF54">
        <v>393</v>
      </c>
      <c r="CG54">
        <v>324</v>
      </c>
      <c r="CH54">
        <v>72107</v>
      </c>
      <c r="CI54">
        <v>-324</v>
      </c>
      <c r="CJ54">
        <v>1168</v>
      </c>
      <c r="CK54">
        <v>2023</v>
      </c>
      <c r="CL54">
        <v>642</v>
      </c>
      <c r="CM54">
        <v>693</v>
      </c>
      <c r="CN54">
        <v>16606</v>
      </c>
      <c r="CP54">
        <v>153</v>
      </c>
      <c r="CQ54">
        <v>43</v>
      </c>
      <c r="CR54">
        <v>89086</v>
      </c>
      <c r="CS54">
        <v>963</v>
      </c>
      <c r="CT54">
        <v>-625</v>
      </c>
      <c r="CU54">
        <v>-1</v>
      </c>
      <c r="CV54">
        <v>88461</v>
      </c>
      <c r="CW54">
        <v>962</v>
      </c>
      <c r="DC54">
        <v>88461</v>
      </c>
      <c r="DD54">
        <v>962</v>
      </c>
      <c r="DE54">
        <v>72500</v>
      </c>
      <c r="DI54">
        <v>72500</v>
      </c>
    </row>
    <row r="55" spans="1:282">
      <c r="A55" t="s">
        <v>15286</v>
      </c>
      <c r="B55">
        <v>9102201601</v>
      </c>
      <c r="C55" t="s">
        <v>4133</v>
      </c>
      <c r="D55" t="s">
        <v>16181</v>
      </c>
      <c r="E55">
        <v>6203426</v>
      </c>
      <c r="F55" t="s">
        <v>8149</v>
      </c>
      <c r="G55" t="s">
        <v>3936</v>
      </c>
      <c r="H55" t="s">
        <v>3932</v>
      </c>
      <c r="I55" t="s">
        <v>3931</v>
      </c>
      <c r="AL55">
        <v>73838</v>
      </c>
      <c r="AM55">
        <v>17892</v>
      </c>
      <c r="AN55">
        <v>32346</v>
      </c>
      <c r="AO55">
        <v>24534</v>
      </c>
      <c r="AP55">
        <v>144</v>
      </c>
      <c r="AQ55">
        <v>33</v>
      </c>
      <c r="AR55">
        <v>1</v>
      </c>
      <c r="AT55">
        <v>106329</v>
      </c>
      <c r="AU55">
        <v>42459</v>
      </c>
      <c r="AV55">
        <v>10</v>
      </c>
      <c r="AW55">
        <v>10</v>
      </c>
      <c r="BF55">
        <v>101082</v>
      </c>
      <c r="BG55">
        <v>12621</v>
      </c>
      <c r="BH55">
        <v>101092</v>
      </c>
      <c r="BI55">
        <v>12631</v>
      </c>
      <c r="BL55">
        <v>3875</v>
      </c>
      <c r="BM55">
        <v>22890</v>
      </c>
      <c r="BT55">
        <v>3875</v>
      </c>
      <c r="BU55">
        <v>22890</v>
      </c>
      <c r="BV55">
        <v>652</v>
      </c>
      <c r="BW55">
        <v>6639</v>
      </c>
      <c r="BX55">
        <v>710</v>
      </c>
      <c r="BY55">
        <v>299</v>
      </c>
      <c r="CB55">
        <v>1362</v>
      </c>
      <c r="CC55">
        <v>6938</v>
      </c>
      <c r="CD55">
        <v>106329</v>
      </c>
      <c r="CE55">
        <v>42459</v>
      </c>
      <c r="CF55">
        <v>393</v>
      </c>
      <c r="CG55">
        <v>324</v>
      </c>
      <c r="CH55">
        <v>72107</v>
      </c>
      <c r="CI55">
        <v>-324</v>
      </c>
      <c r="CJ55">
        <v>1168</v>
      </c>
      <c r="CK55">
        <v>2023</v>
      </c>
      <c r="CL55">
        <v>642</v>
      </c>
      <c r="CM55">
        <v>693</v>
      </c>
      <c r="CN55">
        <v>16606</v>
      </c>
      <c r="CP55">
        <v>153</v>
      </c>
      <c r="CQ55">
        <v>43</v>
      </c>
      <c r="CR55">
        <v>89086</v>
      </c>
      <c r="CS55">
        <v>963</v>
      </c>
      <c r="CT55">
        <v>-625</v>
      </c>
      <c r="CU55">
        <v>-1</v>
      </c>
      <c r="CV55">
        <v>88461</v>
      </c>
      <c r="CW55">
        <v>962</v>
      </c>
      <c r="DC55">
        <v>88461</v>
      </c>
      <c r="DD55">
        <v>962</v>
      </c>
      <c r="DE55">
        <v>72500</v>
      </c>
      <c r="DI55">
        <v>72500</v>
      </c>
    </row>
    <row r="56" spans="1:282">
      <c r="A56" t="s">
        <v>15287</v>
      </c>
      <c r="B56">
        <v>9102200252</v>
      </c>
      <c r="C56" t="s">
        <v>8143</v>
      </c>
      <c r="D56" t="s">
        <v>16182</v>
      </c>
      <c r="E56">
        <v>6219925</v>
      </c>
      <c r="F56" t="s">
        <v>8152</v>
      </c>
      <c r="G56" t="s">
        <v>3936</v>
      </c>
      <c r="H56" t="s">
        <v>3932</v>
      </c>
      <c r="I56" t="s">
        <v>3931</v>
      </c>
      <c r="T56">
        <v>201</v>
      </c>
      <c r="AD56">
        <v>201</v>
      </c>
      <c r="AE56">
        <v>0</v>
      </c>
      <c r="AL56">
        <v>114249</v>
      </c>
      <c r="AM56">
        <v>194054</v>
      </c>
      <c r="AN56">
        <v>49283</v>
      </c>
      <c r="AP56">
        <v>1174</v>
      </c>
      <c r="AQ56">
        <v>114</v>
      </c>
      <c r="AR56">
        <v>12</v>
      </c>
      <c r="AT56">
        <v>164718</v>
      </c>
      <c r="AU56">
        <v>194168</v>
      </c>
      <c r="AV56">
        <v>10</v>
      </c>
      <c r="AW56">
        <v>10</v>
      </c>
      <c r="BF56">
        <v>142872</v>
      </c>
      <c r="BG56">
        <v>146202</v>
      </c>
      <c r="BH56">
        <v>142882</v>
      </c>
      <c r="BI56">
        <v>146212</v>
      </c>
      <c r="BL56">
        <v>0</v>
      </c>
      <c r="BM56">
        <v>814</v>
      </c>
      <c r="BT56">
        <v>0</v>
      </c>
      <c r="BU56">
        <v>814</v>
      </c>
      <c r="BV56">
        <v>1858</v>
      </c>
      <c r="BW56">
        <v>17268</v>
      </c>
      <c r="BX56">
        <v>20179</v>
      </c>
      <c r="BY56">
        <v>29874</v>
      </c>
      <c r="CB56">
        <v>22037</v>
      </c>
      <c r="CC56">
        <v>47142</v>
      </c>
      <c r="CD56">
        <v>164919</v>
      </c>
      <c r="CE56">
        <v>194168</v>
      </c>
      <c r="CF56">
        <v>74006</v>
      </c>
      <c r="CG56">
        <v>70745</v>
      </c>
      <c r="CH56">
        <v>27244</v>
      </c>
      <c r="CI56">
        <v>71667</v>
      </c>
      <c r="CJ56">
        <v>3113</v>
      </c>
      <c r="CK56">
        <v>1152</v>
      </c>
      <c r="CL56">
        <v>287</v>
      </c>
      <c r="CM56">
        <v>3590</v>
      </c>
      <c r="CN56">
        <v>4265</v>
      </c>
      <c r="CO56">
        <v>7</v>
      </c>
      <c r="CP56">
        <v>33214</v>
      </c>
      <c r="CQ56">
        <v>617</v>
      </c>
      <c r="CR56">
        <v>1121</v>
      </c>
      <c r="CS56">
        <v>68619</v>
      </c>
      <c r="CT56">
        <v>-4451</v>
      </c>
      <c r="CU56">
        <v>-741</v>
      </c>
      <c r="CV56">
        <v>-3330</v>
      </c>
      <c r="CW56">
        <v>67878</v>
      </c>
      <c r="DC56">
        <v>-3330</v>
      </c>
      <c r="DD56">
        <v>67878</v>
      </c>
      <c r="DE56">
        <v>101250</v>
      </c>
      <c r="DF56">
        <v>142412</v>
      </c>
      <c r="DI56">
        <v>101250</v>
      </c>
      <c r="DJ56">
        <v>142412</v>
      </c>
    </row>
    <row r="57" spans="1:282">
      <c r="A57" t="s">
        <v>15288</v>
      </c>
      <c r="B57">
        <v>9102202041</v>
      </c>
      <c r="C57" t="s">
        <v>16183</v>
      </c>
      <c r="D57" t="s">
        <v>16184</v>
      </c>
      <c r="E57">
        <v>6167683</v>
      </c>
      <c r="F57" t="s">
        <v>4140</v>
      </c>
      <c r="G57" t="s">
        <v>4139</v>
      </c>
      <c r="H57" t="s">
        <v>3932</v>
      </c>
      <c r="I57" t="s">
        <v>3931</v>
      </c>
      <c r="X57">
        <v>70000</v>
      </c>
      <c r="AD57">
        <v>70000</v>
      </c>
      <c r="AE57">
        <v>0</v>
      </c>
      <c r="AL57">
        <v>5294</v>
      </c>
      <c r="AM57">
        <v>2468</v>
      </c>
      <c r="AN57">
        <v>7240</v>
      </c>
      <c r="AO57">
        <v>74630</v>
      </c>
      <c r="AP57">
        <v>10862</v>
      </c>
      <c r="AQ57">
        <v>15136</v>
      </c>
      <c r="AR57">
        <v>0</v>
      </c>
      <c r="AS57">
        <v>9</v>
      </c>
      <c r="AT57">
        <v>23396</v>
      </c>
      <c r="AU57">
        <v>92243</v>
      </c>
      <c r="AV57">
        <v>10</v>
      </c>
      <c r="AW57">
        <v>10</v>
      </c>
      <c r="BF57">
        <v>88578</v>
      </c>
      <c r="BG57">
        <v>87722</v>
      </c>
      <c r="BH57">
        <v>88588</v>
      </c>
      <c r="BI57">
        <v>87732</v>
      </c>
      <c r="BL57">
        <v>0</v>
      </c>
      <c r="BM57">
        <v>100</v>
      </c>
      <c r="BT57">
        <v>0</v>
      </c>
      <c r="BU57">
        <v>100</v>
      </c>
      <c r="BV57">
        <v>4544</v>
      </c>
      <c r="BW57">
        <v>3941</v>
      </c>
      <c r="BX57">
        <v>264</v>
      </c>
      <c r="BY57">
        <v>470</v>
      </c>
      <c r="CB57">
        <v>4808</v>
      </c>
      <c r="CC57">
        <v>4411</v>
      </c>
      <c r="CD57">
        <v>93396</v>
      </c>
      <c r="CE57">
        <v>92243</v>
      </c>
      <c r="CF57">
        <v>4742</v>
      </c>
      <c r="CG57">
        <v>4655</v>
      </c>
      <c r="CH57">
        <v>3759</v>
      </c>
      <c r="CI57">
        <v>-1324</v>
      </c>
      <c r="CJ57">
        <v>2180</v>
      </c>
      <c r="CK57">
        <v>7119</v>
      </c>
      <c r="CL57">
        <v>1835</v>
      </c>
      <c r="CM57">
        <v>4229</v>
      </c>
      <c r="CN57">
        <v>44042</v>
      </c>
      <c r="CP57">
        <v>47064</v>
      </c>
      <c r="CQ57">
        <v>94</v>
      </c>
      <c r="CR57">
        <v>1082</v>
      </c>
      <c r="CS57">
        <v>1472</v>
      </c>
      <c r="CV57">
        <v>856</v>
      </c>
      <c r="CW57">
        <v>366</v>
      </c>
      <c r="DB57">
        <v>-226</v>
      </c>
      <c r="DC57">
        <v>856</v>
      </c>
      <c r="DD57">
        <v>366</v>
      </c>
      <c r="DE57">
        <v>8501</v>
      </c>
      <c r="DF57">
        <v>3331</v>
      </c>
      <c r="DI57">
        <v>8501</v>
      </c>
      <c r="DJ57">
        <v>3331</v>
      </c>
      <c r="IR57">
        <v>-1106</v>
      </c>
    </row>
    <row r="58" spans="1:282">
      <c r="A58" t="s">
        <v>15290</v>
      </c>
      <c r="B58">
        <v>9102201009</v>
      </c>
      <c r="C58" t="s">
        <v>4133</v>
      </c>
      <c r="D58" t="s">
        <v>16185</v>
      </c>
      <c r="E58">
        <v>7446577</v>
      </c>
      <c r="F58" t="s">
        <v>8154</v>
      </c>
      <c r="G58" t="s">
        <v>3936</v>
      </c>
      <c r="H58" t="s">
        <v>3932</v>
      </c>
      <c r="I58" t="s">
        <v>3931</v>
      </c>
      <c r="AL58">
        <v>44117</v>
      </c>
      <c r="AM58">
        <v>24709</v>
      </c>
      <c r="AN58">
        <v>10503</v>
      </c>
      <c r="AO58">
        <v>39433</v>
      </c>
      <c r="AP58">
        <v>311</v>
      </c>
      <c r="AQ58">
        <v>272</v>
      </c>
      <c r="AR58">
        <v>30</v>
      </c>
      <c r="AT58">
        <v>54961</v>
      </c>
      <c r="AU58">
        <v>64414</v>
      </c>
      <c r="AV58">
        <v>150</v>
      </c>
      <c r="AW58">
        <v>150</v>
      </c>
      <c r="BF58">
        <v>32943</v>
      </c>
      <c r="BG58">
        <v>42185</v>
      </c>
      <c r="BH58">
        <v>33093</v>
      </c>
      <c r="BI58">
        <v>42335</v>
      </c>
      <c r="BL58">
        <v>0</v>
      </c>
      <c r="BM58">
        <v>17510</v>
      </c>
      <c r="BT58">
        <v>0</v>
      </c>
      <c r="BU58">
        <v>17510</v>
      </c>
      <c r="BV58">
        <v>5</v>
      </c>
      <c r="BW58">
        <v>3553</v>
      </c>
      <c r="BX58">
        <v>21863</v>
      </c>
      <c r="BY58">
        <v>1016</v>
      </c>
      <c r="CB58">
        <v>21868</v>
      </c>
      <c r="CC58">
        <v>4569</v>
      </c>
      <c r="CD58">
        <v>54961</v>
      </c>
      <c r="CE58">
        <v>64414</v>
      </c>
      <c r="CF58">
        <v>46368</v>
      </c>
      <c r="CG58">
        <v>134804</v>
      </c>
      <c r="CH58">
        <v>-11700</v>
      </c>
      <c r="CI58">
        <v>4121</v>
      </c>
      <c r="CJ58">
        <v>814</v>
      </c>
      <c r="CK58">
        <v>5522</v>
      </c>
      <c r="CL58">
        <v>178</v>
      </c>
      <c r="CM58">
        <v>2209</v>
      </c>
      <c r="CN58">
        <v>4085</v>
      </c>
      <c r="CO58">
        <v>1382</v>
      </c>
      <c r="CP58">
        <v>1845</v>
      </c>
      <c r="CQ58">
        <v>5555</v>
      </c>
      <c r="CR58">
        <v>-8824</v>
      </c>
      <c r="CS58">
        <v>3261</v>
      </c>
      <c r="CT58">
        <v>-418</v>
      </c>
      <c r="CU58">
        <v>-2941</v>
      </c>
      <c r="CV58">
        <v>-9242</v>
      </c>
      <c r="CW58">
        <v>320</v>
      </c>
      <c r="DC58">
        <v>-9242</v>
      </c>
      <c r="DD58">
        <v>320</v>
      </c>
      <c r="DE58">
        <v>34668</v>
      </c>
      <c r="DF58">
        <v>138925</v>
      </c>
      <c r="DI58">
        <v>34668</v>
      </c>
      <c r="DJ58">
        <v>138925</v>
      </c>
    </row>
    <row r="59" spans="1:282">
      <c r="A59" t="s">
        <v>16186</v>
      </c>
      <c r="B59">
        <v>7727834940</v>
      </c>
      <c r="C59" t="s">
        <v>8156</v>
      </c>
      <c r="D59" t="s">
        <v>16187</v>
      </c>
      <c r="E59">
        <v>7221788</v>
      </c>
      <c r="F59" t="s">
        <v>8158</v>
      </c>
      <c r="G59" t="s">
        <v>3960</v>
      </c>
      <c r="H59" t="s">
        <v>3932</v>
      </c>
      <c r="I59" t="s">
        <v>3931</v>
      </c>
      <c r="AF59">
        <v>55</v>
      </c>
      <c r="AG59">
        <v>11</v>
      </c>
      <c r="AL59">
        <v>16340</v>
      </c>
      <c r="AM59">
        <v>15943</v>
      </c>
      <c r="AP59">
        <v>3227</v>
      </c>
      <c r="AQ59">
        <v>2915</v>
      </c>
      <c r="BH59">
        <v>18872</v>
      </c>
      <c r="BI59">
        <v>18305</v>
      </c>
      <c r="BV59">
        <v>47</v>
      </c>
      <c r="BW59">
        <v>47</v>
      </c>
      <c r="BX59">
        <v>703</v>
      </c>
      <c r="BY59">
        <v>518</v>
      </c>
      <c r="CD59">
        <v>19622</v>
      </c>
      <c r="CE59">
        <v>18869</v>
      </c>
      <c r="CL59">
        <v>2</v>
      </c>
      <c r="CN59">
        <v>5226</v>
      </c>
      <c r="CO59">
        <v>1194</v>
      </c>
      <c r="CP59">
        <v>3405</v>
      </c>
      <c r="CQ59">
        <v>802</v>
      </c>
      <c r="CT59">
        <v>322</v>
      </c>
      <c r="CU59">
        <v>600</v>
      </c>
      <c r="CV59">
        <v>564</v>
      </c>
      <c r="CW59">
        <v>2742</v>
      </c>
      <c r="DE59">
        <v>8683</v>
      </c>
      <c r="DF59">
        <v>19229</v>
      </c>
      <c r="DG59">
        <v>9616</v>
      </c>
      <c r="DH59">
        <v>16279</v>
      </c>
    </row>
    <row r="60" spans="1:282">
      <c r="A60" t="s">
        <v>16188</v>
      </c>
      <c r="B60">
        <v>7723706312</v>
      </c>
      <c r="C60" t="s">
        <v>4107</v>
      </c>
      <c r="D60" t="s">
        <v>15294</v>
      </c>
      <c r="E60">
        <v>4756142</v>
      </c>
      <c r="F60" t="s">
        <v>8160</v>
      </c>
      <c r="G60" t="s">
        <v>3936</v>
      </c>
      <c r="H60" t="s">
        <v>3932</v>
      </c>
      <c r="I60" t="s">
        <v>3931</v>
      </c>
      <c r="T60">
        <v>141</v>
      </c>
      <c r="U60">
        <v>42</v>
      </c>
      <c r="AL60">
        <v>32860</v>
      </c>
      <c r="AM60">
        <v>34181</v>
      </c>
      <c r="AP60">
        <v>2571</v>
      </c>
      <c r="AQ60">
        <v>733</v>
      </c>
      <c r="BH60">
        <v>35397</v>
      </c>
      <c r="BI60">
        <v>34257</v>
      </c>
      <c r="BX60">
        <v>175</v>
      </c>
      <c r="BY60">
        <v>698</v>
      </c>
      <c r="CD60">
        <v>35572</v>
      </c>
      <c r="CE60">
        <v>34955</v>
      </c>
      <c r="CN60">
        <v>0</v>
      </c>
      <c r="CO60">
        <v>1035</v>
      </c>
      <c r="CP60">
        <v>129</v>
      </c>
      <c r="CQ60">
        <v>749</v>
      </c>
      <c r="CT60">
        <v>480</v>
      </c>
      <c r="CU60">
        <v>360</v>
      </c>
      <c r="CV60">
        <v>1140</v>
      </c>
      <c r="CW60">
        <v>893</v>
      </c>
      <c r="DE60">
        <v>46981</v>
      </c>
      <c r="DF60">
        <v>35232</v>
      </c>
      <c r="DG60">
        <v>45232</v>
      </c>
      <c r="DH60">
        <v>34265</v>
      </c>
    </row>
    <row r="61" spans="1:282">
      <c r="A61" t="s">
        <v>15295</v>
      </c>
      <c r="B61">
        <v>916009139</v>
      </c>
      <c r="C61" t="s">
        <v>8162</v>
      </c>
      <c r="D61" t="s">
        <v>16189</v>
      </c>
      <c r="E61">
        <v>6462509</v>
      </c>
      <c r="F61" t="s">
        <v>8164</v>
      </c>
      <c r="G61" t="s">
        <v>3960</v>
      </c>
      <c r="H61" t="s">
        <v>3932</v>
      </c>
      <c r="I61" t="s">
        <v>3931</v>
      </c>
      <c r="T61">
        <v>790</v>
      </c>
      <c r="U61">
        <v>2074</v>
      </c>
      <c r="X61">
        <v>1530191</v>
      </c>
      <c r="Y61">
        <v>1142416</v>
      </c>
      <c r="AL61">
        <v>0</v>
      </c>
      <c r="AM61">
        <v>0</v>
      </c>
      <c r="AP61">
        <v>2529</v>
      </c>
      <c r="AQ61">
        <v>3052</v>
      </c>
      <c r="BH61">
        <v>15022</v>
      </c>
      <c r="BI61">
        <v>14242</v>
      </c>
      <c r="BL61">
        <v>0</v>
      </c>
      <c r="BM61">
        <v>0</v>
      </c>
      <c r="BR61">
        <v>1510760</v>
      </c>
      <c r="BS61">
        <v>1127900</v>
      </c>
      <c r="BV61">
        <v>7403</v>
      </c>
      <c r="BW61">
        <v>3800</v>
      </c>
      <c r="BX61">
        <v>325</v>
      </c>
      <c r="BY61">
        <v>1600</v>
      </c>
      <c r="CD61">
        <v>1533510</v>
      </c>
      <c r="CE61">
        <v>1147542</v>
      </c>
      <c r="CP61">
        <v>0</v>
      </c>
      <c r="CQ61">
        <v>0</v>
      </c>
      <c r="CT61">
        <v>455</v>
      </c>
      <c r="CU61">
        <v>241</v>
      </c>
      <c r="CV61">
        <v>780</v>
      </c>
      <c r="CW61">
        <v>2013</v>
      </c>
      <c r="DE61">
        <v>7591</v>
      </c>
      <c r="DF61">
        <v>7087</v>
      </c>
      <c r="DG61">
        <v>6356</v>
      </c>
      <c r="DH61">
        <v>4833</v>
      </c>
    </row>
    <row r="62" spans="1:282">
      <c r="A62" t="s">
        <v>15297</v>
      </c>
      <c r="B62">
        <v>7716228295</v>
      </c>
      <c r="C62" t="s">
        <v>3976</v>
      </c>
      <c r="D62" t="s">
        <v>15298</v>
      </c>
      <c r="E62">
        <v>6088753</v>
      </c>
      <c r="F62" t="s">
        <v>3979</v>
      </c>
      <c r="G62" t="s">
        <v>3978</v>
      </c>
      <c r="H62" t="s">
        <v>3932</v>
      </c>
      <c r="T62">
        <v>57</v>
      </c>
      <c r="U62">
        <v>100</v>
      </c>
      <c r="AD62">
        <v>57</v>
      </c>
      <c r="AE62">
        <v>100</v>
      </c>
      <c r="AF62">
        <v>0</v>
      </c>
      <c r="AL62">
        <v>16301</v>
      </c>
      <c r="AM62">
        <v>18621</v>
      </c>
      <c r="AN62">
        <v>7907</v>
      </c>
      <c r="AO62">
        <v>8494</v>
      </c>
      <c r="AP62">
        <v>31367</v>
      </c>
      <c r="AQ62">
        <v>23825</v>
      </c>
      <c r="AT62">
        <v>55575</v>
      </c>
      <c r="AU62">
        <v>50940</v>
      </c>
      <c r="AV62">
        <v>10</v>
      </c>
      <c r="AW62">
        <v>10</v>
      </c>
      <c r="BF62">
        <v>55211</v>
      </c>
      <c r="BG62">
        <v>48649</v>
      </c>
      <c r="BH62">
        <v>55221</v>
      </c>
      <c r="BI62">
        <v>48659</v>
      </c>
      <c r="BX62">
        <v>411</v>
      </c>
      <c r="BY62">
        <v>2381</v>
      </c>
      <c r="CB62">
        <v>411</v>
      </c>
      <c r="CC62">
        <v>2381</v>
      </c>
      <c r="CD62">
        <v>55632</v>
      </c>
      <c r="CE62">
        <v>51040</v>
      </c>
      <c r="CF62">
        <v>26250</v>
      </c>
      <c r="CG62">
        <v>30995</v>
      </c>
      <c r="CH62">
        <v>12691</v>
      </c>
      <c r="CI62">
        <v>12034</v>
      </c>
      <c r="CN62">
        <v>10975</v>
      </c>
      <c r="CO62">
        <v>2754</v>
      </c>
      <c r="CP62">
        <v>9894</v>
      </c>
      <c r="CQ62">
        <v>4287</v>
      </c>
      <c r="CR62">
        <v>13772</v>
      </c>
      <c r="CS62">
        <v>10501</v>
      </c>
      <c r="CT62">
        <v>-1219</v>
      </c>
      <c r="CU62">
        <v>-1276</v>
      </c>
      <c r="CV62">
        <v>12553</v>
      </c>
      <c r="CW62">
        <v>9225</v>
      </c>
      <c r="CX62">
        <v>1219</v>
      </c>
      <c r="CY62">
        <v>1276</v>
      </c>
      <c r="DC62">
        <v>12553</v>
      </c>
      <c r="DD62">
        <v>9225</v>
      </c>
      <c r="DE62">
        <v>38941</v>
      </c>
      <c r="DF62">
        <v>44063</v>
      </c>
      <c r="DG62">
        <v>0</v>
      </c>
      <c r="DH62">
        <v>1034</v>
      </c>
      <c r="DI62">
        <v>38941</v>
      </c>
      <c r="DJ62">
        <v>43029</v>
      </c>
      <c r="DK62">
        <v>10</v>
      </c>
      <c r="DL62">
        <v>53314</v>
      </c>
      <c r="DM62">
        <v>53324</v>
      </c>
      <c r="DN62">
        <v>0</v>
      </c>
      <c r="DO62">
        <v>9356</v>
      </c>
      <c r="DP62">
        <v>9356</v>
      </c>
      <c r="DQ62">
        <v>17690</v>
      </c>
      <c r="DR62">
        <v>17690</v>
      </c>
      <c r="DS62">
        <v>10</v>
      </c>
      <c r="DT62">
        <v>48649</v>
      </c>
      <c r="DU62">
        <v>48659</v>
      </c>
      <c r="DV62">
        <v>0</v>
      </c>
      <c r="DW62">
        <v>17690</v>
      </c>
      <c r="DX62">
        <v>17690</v>
      </c>
      <c r="DY62">
        <v>10</v>
      </c>
      <c r="DZ62">
        <v>55211</v>
      </c>
      <c r="EA62">
        <v>55221</v>
      </c>
      <c r="EB62">
        <v>9356</v>
      </c>
      <c r="EC62">
        <v>-7850</v>
      </c>
      <c r="ED62">
        <v>48879</v>
      </c>
      <c r="EH62">
        <v>9356</v>
      </c>
      <c r="EI62">
        <v>-7850</v>
      </c>
      <c r="EJ62">
        <v>48879</v>
      </c>
      <c r="EK62">
        <v>9356</v>
      </c>
      <c r="EL62">
        <v>-7850</v>
      </c>
      <c r="EM62">
        <v>48869</v>
      </c>
      <c r="EN62">
        <v>9356</v>
      </c>
      <c r="EO62">
        <v>-7850</v>
      </c>
      <c r="EP62">
        <v>48869</v>
      </c>
      <c r="EQ62">
        <v>55221</v>
      </c>
      <c r="ER62">
        <v>48659</v>
      </c>
      <c r="ES62">
        <v>2</v>
      </c>
      <c r="ET62">
        <v>44063</v>
      </c>
      <c r="EU62">
        <v>40102</v>
      </c>
      <c r="EV62">
        <v>44063</v>
      </c>
      <c r="FA62">
        <v>9933</v>
      </c>
      <c r="FB62">
        <v>1034</v>
      </c>
      <c r="FE62">
        <v>7865</v>
      </c>
      <c r="FF62">
        <v>6313</v>
      </c>
      <c r="FK62">
        <v>8029</v>
      </c>
      <c r="FL62">
        <v>16072</v>
      </c>
      <c r="FM62">
        <v>24208</v>
      </c>
      <c r="FN62">
        <v>21678</v>
      </c>
      <c r="FP62">
        <v>11</v>
      </c>
      <c r="FR62">
        <v>-9</v>
      </c>
      <c r="FX62">
        <v>-9933</v>
      </c>
      <c r="FY62">
        <v>-1034</v>
      </c>
      <c r="FZ62">
        <v>14266</v>
      </c>
      <c r="GA62">
        <v>20644</v>
      </c>
      <c r="GB62">
        <v>23825</v>
      </c>
      <c r="GC62">
        <v>16662</v>
      </c>
      <c r="GD62">
        <v>41970</v>
      </c>
      <c r="GE62">
        <v>35693</v>
      </c>
      <c r="GF62">
        <v>0</v>
      </c>
      <c r="GG62">
        <v>0</v>
      </c>
      <c r="GI62">
        <v>0</v>
      </c>
      <c r="GJ62">
        <v>7850</v>
      </c>
      <c r="GK62">
        <v>7850</v>
      </c>
      <c r="GL62">
        <v>7850</v>
      </c>
      <c r="GM62">
        <v>7850</v>
      </c>
      <c r="GO62">
        <v>0</v>
      </c>
      <c r="GP62">
        <v>11348</v>
      </c>
      <c r="GQ62">
        <v>11348</v>
      </c>
      <c r="GR62">
        <v>11348</v>
      </c>
      <c r="GS62">
        <v>11348</v>
      </c>
      <c r="HM62">
        <v>9933</v>
      </c>
      <c r="HN62">
        <v>1034</v>
      </c>
      <c r="HO62">
        <v>3879</v>
      </c>
      <c r="HP62">
        <v>-1613</v>
      </c>
      <c r="IA62">
        <v>2</v>
      </c>
    </row>
    <row r="63" spans="1:282">
      <c r="A63" t="s">
        <v>15299</v>
      </c>
      <c r="B63">
        <v>7702686930</v>
      </c>
      <c r="C63" t="s">
        <v>3943</v>
      </c>
      <c r="D63" t="s">
        <v>16190</v>
      </c>
      <c r="E63">
        <v>7253838</v>
      </c>
      <c r="F63" t="s">
        <v>8167</v>
      </c>
      <c r="G63" t="s">
        <v>3936</v>
      </c>
      <c r="H63" t="s">
        <v>3932</v>
      </c>
      <c r="I63" t="s">
        <v>3931</v>
      </c>
      <c r="T63">
        <v>0</v>
      </c>
      <c r="U63">
        <v>24</v>
      </c>
      <c r="X63">
        <v>87519</v>
      </c>
      <c r="Y63">
        <v>106029</v>
      </c>
      <c r="AF63">
        <v>2098</v>
      </c>
      <c r="AG63">
        <v>3118</v>
      </c>
      <c r="AL63">
        <v>65137</v>
      </c>
      <c r="AM63">
        <v>117112</v>
      </c>
      <c r="AP63">
        <v>5539</v>
      </c>
      <c r="AQ63">
        <v>2767</v>
      </c>
      <c r="BH63">
        <v>74985</v>
      </c>
      <c r="BI63">
        <v>60732</v>
      </c>
      <c r="BL63">
        <v>23882</v>
      </c>
      <c r="BM63">
        <v>23882</v>
      </c>
      <c r="BV63">
        <v>30000</v>
      </c>
      <c r="BW63">
        <v>30000</v>
      </c>
      <c r="BX63">
        <v>31426</v>
      </c>
      <c r="BY63">
        <v>114436</v>
      </c>
      <c r="CD63">
        <v>160293</v>
      </c>
      <c r="CE63">
        <v>229050</v>
      </c>
      <c r="CL63">
        <v>4829</v>
      </c>
      <c r="CM63">
        <v>6338</v>
      </c>
      <c r="CN63">
        <v>69052</v>
      </c>
      <c r="CO63">
        <v>161552</v>
      </c>
      <c r="CP63">
        <v>24773</v>
      </c>
      <c r="CQ63">
        <v>80649</v>
      </c>
      <c r="CT63">
        <v>3133</v>
      </c>
      <c r="CU63">
        <v>1077</v>
      </c>
      <c r="CV63">
        <v>13981</v>
      </c>
      <c r="CW63">
        <v>44727</v>
      </c>
      <c r="DE63">
        <v>11832</v>
      </c>
      <c r="DF63">
        <v>20793</v>
      </c>
      <c r="DG63">
        <v>34168</v>
      </c>
      <c r="DH63">
        <v>49554</v>
      </c>
    </row>
    <row r="64" spans="1:282">
      <c r="A64" t="s">
        <v>15301</v>
      </c>
      <c r="B64">
        <v>5406796664</v>
      </c>
      <c r="C64" t="s">
        <v>8169</v>
      </c>
      <c r="D64" t="s">
        <v>16191</v>
      </c>
      <c r="E64">
        <v>5840216</v>
      </c>
      <c r="F64" t="s">
        <v>8170</v>
      </c>
      <c r="G64" t="s">
        <v>3936</v>
      </c>
      <c r="H64" t="s">
        <v>3932</v>
      </c>
      <c r="I64" t="s">
        <v>3931</v>
      </c>
      <c r="T64">
        <v>224</v>
      </c>
      <c r="U64">
        <v>367</v>
      </c>
      <c r="AD64">
        <v>224</v>
      </c>
      <c r="AE64">
        <v>367</v>
      </c>
      <c r="AL64">
        <v>9274</v>
      </c>
      <c r="AM64">
        <v>12097</v>
      </c>
      <c r="AN64">
        <v>546008</v>
      </c>
      <c r="AO64">
        <v>505104</v>
      </c>
      <c r="AP64">
        <v>9956</v>
      </c>
      <c r="AQ64">
        <v>7472</v>
      </c>
      <c r="AR64">
        <v>1435</v>
      </c>
      <c r="AT64">
        <v>566672</v>
      </c>
      <c r="AU64">
        <v>524673</v>
      </c>
      <c r="AV64">
        <v>22</v>
      </c>
      <c r="AW64">
        <v>20</v>
      </c>
      <c r="BB64">
        <v>7547</v>
      </c>
      <c r="BF64">
        <v>299140</v>
      </c>
      <c r="BG64">
        <v>230484</v>
      </c>
      <c r="BH64">
        <v>306709</v>
      </c>
      <c r="BI64">
        <v>230504</v>
      </c>
      <c r="BL64">
        <v>0</v>
      </c>
      <c r="BM64">
        <v>175200</v>
      </c>
      <c r="BN64">
        <v>46</v>
      </c>
      <c r="BP64">
        <v>2630</v>
      </c>
      <c r="BQ64">
        <v>1645</v>
      </c>
      <c r="BT64">
        <v>46</v>
      </c>
      <c r="BU64">
        <v>175200</v>
      </c>
      <c r="BV64">
        <v>253500</v>
      </c>
      <c r="BW64">
        <v>114816</v>
      </c>
      <c r="BX64">
        <v>4012</v>
      </c>
      <c r="BY64">
        <v>2874</v>
      </c>
      <c r="CB64">
        <v>260142</v>
      </c>
      <c r="CC64">
        <v>119336</v>
      </c>
      <c r="CD64">
        <v>566897</v>
      </c>
      <c r="CE64">
        <v>525040</v>
      </c>
      <c r="CF64">
        <v>44210</v>
      </c>
      <c r="CG64">
        <v>28684</v>
      </c>
      <c r="CH64">
        <v>172259</v>
      </c>
      <c r="CI64">
        <v>64938</v>
      </c>
      <c r="CJ64">
        <v>3274</v>
      </c>
      <c r="CK64">
        <v>84428</v>
      </c>
      <c r="CL64">
        <v>40992</v>
      </c>
      <c r="CM64">
        <v>61461</v>
      </c>
      <c r="CN64">
        <v>37628</v>
      </c>
      <c r="CO64">
        <v>203085</v>
      </c>
      <c r="CP64">
        <v>82514</v>
      </c>
      <c r="CQ64">
        <v>218761</v>
      </c>
      <c r="CR64">
        <v>89655</v>
      </c>
      <c r="CS64">
        <v>72229</v>
      </c>
      <c r="CT64">
        <v>-20999</v>
      </c>
      <c r="CU64">
        <v>-7592</v>
      </c>
      <c r="CV64">
        <v>68656</v>
      </c>
      <c r="CW64">
        <v>58706</v>
      </c>
      <c r="CX64">
        <v>20953</v>
      </c>
      <c r="CY64">
        <v>7592</v>
      </c>
      <c r="CZ64">
        <v>-46</v>
      </c>
      <c r="DB64">
        <v>0</v>
      </c>
      <c r="DC64">
        <v>68656</v>
      </c>
      <c r="DD64">
        <v>58706</v>
      </c>
      <c r="DE64">
        <v>251020</v>
      </c>
      <c r="DF64">
        <v>133206</v>
      </c>
      <c r="DG64">
        <v>34551</v>
      </c>
      <c r="DH64">
        <v>39584</v>
      </c>
      <c r="DI64">
        <v>216469</v>
      </c>
      <c r="DJ64">
        <v>93622</v>
      </c>
      <c r="DK64">
        <v>20</v>
      </c>
      <c r="DL64">
        <v>171776</v>
      </c>
      <c r="DM64">
        <v>171796</v>
      </c>
      <c r="DN64">
        <v>0</v>
      </c>
      <c r="DO64">
        <v>58708</v>
      </c>
      <c r="DP64">
        <v>58708</v>
      </c>
      <c r="DQ64">
        <v>68655</v>
      </c>
      <c r="DR64">
        <v>68655</v>
      </c>
      <c r="DS64">
        <v>20</v>
      </c>
      <c r="DT64">
        <v>230484</v>
      </c>
      <c r="DU64">
        <v>230504</v>
      </c>
      <c r="DV64">
        <v>2</v>
      </c>
      <c r="DW64">
        <v>68655</v>
      </c>
      <c r="DX64">
        <v>76204</v>
      </c>
      <c r="DY64">
        <v>22</v>
      </c>
      <c r="DZ64">
        <v>299140</v>
      </c>
      <c r="EA64">
        <v>306709</v>
      </c>
      <c r="EQ64">
        <v>306709</v>
      </c>
      <c r="ER64">
        <v>230504</v>
      </c>
      <c r="ES64">
        <v>326339</v>
      </c>
      <c r="ET64">
        <v>916383</v>
      </c>
      <c r="EU64">
        <v>22168</v>
      </c>
      <c r="EV64">
        <v>6066</v>
      </c>
      <c r="EW64">
        <v>30971</v>
      </c>
      <c r="EX64">
        <v>198654</v>
      </c>
      <c r="EY64">
        <v>0</v>
      </c>
      <c r="EZ64">
        <v>767</v>
      </c>
      <c r="FA64">
        <v>354161</v>
      </c>
      <c r="FB64">
        <v>1041233</v>
      </c>
      <c r="FC64">
        <v>23590</v>
      </c>
      <c r="FD64">
        <v>40670</v>
      </c>
      <c r="FE64">
        <v>44621</v>
      </c>
      <c r="FF64">
        <v>27132</v>
      </c>
      <c r="FG64">
        <v>38608</v>
      </c>
      <c r="FH64">
        <v>60719</v>
      </c>
      <c r="FI64">
        <v>21993</v>
      </c>
      <c r="FJ64">
        <v>7352</v>
      </c>
      <c r="FK64">
        <v>13078</v>
      </c>
      <c r="FL64">
        <v>16129</v>
      </c>
      <c r="FM64">
        <v>-88227</v>
      </c>
      <c r="FN64">
        <v>45571</v>
      </c>
      <c r="FO64">
        <v>250</v>
      </c>
      <c r="FP64">
        <v>267</v>
      </c>
      <c r="FR64">
        <v>118530</v>
      </c>
      <c r="FS64">
        <v>81219</v>
      </c>
      <c r="FT64">
        <v>33880</v>
      </c>
      <c r="FU64">
        <v>916383</v>
      </c>
      <c r="FV64">
        <v>354161</v>
      </c>
      <c r="FW64">
        <v>1041233</v>
      </c>
      <c r="FX64">
        <v>-27822</v>
      </c>
      <c r="FY64">
        <v>-124850</v>
      </c>
      <c r="FZ64">
        <v>2481</v>
      </c>
      <c r="GA64">
        <v>1940</v>
      </c>
      <c r="GB64">
        <v>7472</v>
      </c>
      <c r="GC64">
        <v>5534</v>
      </c>
      <c r="GD64">
        <v>9953</v>
      </c>
      <c r="GE64">
        <v>7474</v>
      </c>
      <c r="HI64">
        <v>1271</v>
      </c>
      <c r="HJ64">
        <v>84747</v>
      </c>
      <c r="HK64">
        <v>118880</v>
      </c>
      <c r="HL64">
        <v>996197</v>
      </c>
      <c r="HS64">
        <v>7547</v>
      </c>
      <c r="HY64">
        <v>7547</v>
      </c>
      <c r="IA64">
        <v>236114</v>
      </c>
      <c r="IB64">
        <v>991902</v>
      </c>
      <c r="IC64">
        <v>284909</v>
      </c>
      <c r="IM64">
        <v>1295</v>
      </c>
      <c r="IR64">
        <v>-5931</v>
      </c>
      <c r="IT64">
        <v>1337</v>
      </c>
      <c r="JV64">
        <v>7550</v>
      </c>
    </row>
    <row r="65" spans="1:301">
      <c r="A65" t="s">
        <v>15303</v>
      </c>
      <c r="B65">
        <v>6455047081</v>
      </c>
      <c r="C65" t="s">
        <v>8172</v>
      </c>
      <c r="D65" t="s">
        <v>15304</v>
      </c>
      <c r="E65">
        <v>4815223</v>
      </c>
      <c r="F65" t="s">
        <v>8173</v>
      </c>
      <c r="G65" t="s">
        <v>3936</v>
      </c>
      <c r="H65" t="s">
        <v>3932</v>
      </c>
      <c r="I65" t="s">
        <v>3931</v>
      </c>
      <c r="T65">
        <v>0</v>
      </c>
      <c r="U65">
        <v>17</v>
      </c>
      <c r="AD65">
        <v>0</v>
      </c>
      <c r="AE65">
        <v>17</v>
      </c>
      <c r="AL65">
        <v>3187</v>
      </c>
      <c r="AM65">
        <v>5749</v>
      </c>
      <c r="AN65">
        <v>7891</v>
      </c>
      <c r="AO65">
        <v>5162</v>
      </c>
      <c r="AP65">
        <v>5083</v>
      </c>
      <c r="AQ65">
        <v>4466</v>
      </c>
      <c r="AT65">
        <v>16161</v>
      </c>
      <c r="AU65">
        <v>15377</v>
      </c>
      <c r="AV65">
        <v>756</v>
      </c>
      <c r="AW65">
        <v>756</v>
      </c>
      <c r="BF65">
        <v>16764</v>
      </c>
      <c r="BG65">
        <v>16683</v>
      </c>
      <c r="BH65">
        <v>17520</v>
      </c>
      <c r="BI65">
        <v>17439</v>
      </c>
      <c r="BL65">
        <v>-1607</v>
      </c>
      <c r="BM65">
        <v>-2155</v>
      </c>
      <c r="BT65">
        <v>-1607</v>
      </c>
      <c r="BU65">
        <v>-2155</v>
      </c>
      <c r="BX65">
        <v>248</v>
      </c>
      <c r="BY65">
        <v>110</v>
      </c>
      <c r="CB65">
        <v>248</v>
      </c>
      <c r="CC65">
        <v>110</v>
      </c>
      <c r="CD65">
        <v>16161</v>
      </c>
      <c r="CE65">
        <v>15394</v>
      </c>
      <c r="CH65">
        <v>140</v>
      </c>
      <c r="CI65">
        <v>2724</v>
      </c>
      <c r="CJ65">
        <v>172</v>
      </c>
      <c r="CK65">
        <v>219</v>
      </c>
      <c r="CR65">
        <v>312</v>
      </c>
      <c r="CS65">
        <v>2943</v>
      </c>
      <c r="CT65">
        <v>-231</v>
      </c>
      <c r="CU65">
        <v>-207</v>
      </c>
      <c r="CV65">
        <v>81</v>
      </c>
      <c r="CW65">
        <v>2736</v>
      </c>
      <c r="CX65">
        <v>231</v>
      </c>
      <c r="CY65">
        <v>207</v>
      </c>
      <c r="DC65">
        <v>81</v>
      </c>
      <c r="DD65">
        <v>2736</v>
      </c>
      <c r="DE65">
        <v>7706</v>
      </c>
      <c r="DF65">
        <v>6913</v>
      </c>
      <c r="DI65">
        <v>7706</v>
      </c>
      <c r="DJ65">
        <v>6913</v>
      </c>
      <c r="IO65">
        <v>7566</v>
      </c>
      <c r="JR65">
        <v>4189</v>
      </c>
    </row>
    <row r="66" spans="1:301">
      <c r="A66" t="s">
        <v>15305</v>
      </c>
      <c r="B66">
        <v>6316220412</v>
      </c>
      <c r="C66" t="s">
        <v>3966</v>
      </c>
      <c r="D66" t="s">
        <v>15306</v>
      </c>
      <c r="E66">
        <v>5561817</v>
      </c>
      <c r="F66" t="s">
        <v>8176</v>
      </c>
      <c r="G66" t="s">
        <v>3978</v>
      </c>
      <c r="H66" t="s">
        <v>3932</v>
      </c>
      <c r="I66" t="s">
        <v>3931</v>
      </c>
      <c r="X66">
        <v>8</v>
      </c>
      <c r="AD66">
        <v>8</v>
      </c>
      <c r="AE66">
        <v>0</v>
      </c>
      <c r="AL66">
        <v>412195</v>
      </c>
      <c r="AM66">
        <v>308050</v>
      </c>
      <c r="AN66">
        <v>83682</v>
      </c>
      <c r="AO66">
        <v>57595</v>
      </c>
      <c r="AP66">
        <v>2057</v>
      </c>
      <c r="AQ66">
        <v>2942</v>
      </c>
      <c r="AT66">
        <v>497934</v>
      </c>
      <c r="AU66">
        <v>368587</v>
      </c>
      <c r="AV66">
        <v>1950</v>
      </c>
      <c r="AW66">
        <v>1950</v>
      </c>
      <c r="BF66">
        <v>5037</v>
      </c>
      <c r="BG66">
        <v>2140</v>
      </c>
      <c r="BH66">
        <v>6987</v>
      </c>
      <c r="BI66">
        <v>4090</v>
      </c>
      <c r="BL66">
        <v>2342</v>
      </c>
      <c r="BM66">
        <v>3637</v>
      </c>
      <c r="BT66">
        <v>2342</v>
      </c>
      <c r="BU66">
        <v>3637</v>
      </c>
      <c r="BX66">
        <v>45434</v>
      </c>
      <c r="BY66">
        <v>89079</v>
      </c>
      <c r="BZ66">
        <v>443179</v>
      </c>
      <c r="CA66">
        <v>271781</v>
      </c>
      <c r="CB66">
        <v>488613</v>
      </c>
      <c r="CC66">
        <v>360860</v>
      </c>
      <c r="CD66">
        <v>497942</v>
      </c>
      <c r="CE66">
        <v>368587</v>
      </c>
      <c r="CF66">
        <v>23056</v>
      </c>
      <c r="CG66">
        <v>18738</v>
      </c>
      <c r="CH66">
        <v>6264</v>
      </c>
      <c r="CI66">
        <v>2383</v>
      </c>
      <c r="CN66">
        <v>6739</v>
      </c>
      <c r="CO66">
        <v>4877</v>
      </c>
      <c r="CP66">
        <v>6798</v>
      </c>
      <c r="CQ66">
        <v>4254</v>
      </c>
      <c r="CR66">
        <v>6205</v>
      </c>
      <c r="CS66">
        <v>3006</v>
      </c>
      <c r="CV66">
        <v>5037</v>
      </c>
      <c r="CW66">
        <v>2140</v>
      </c>
      <c r="DB66">
        <v>-1168</v>
      </c>
      <c r="DC66">
        <v>5037</v>
      </c>
      <c r="DD66">
        <v>2140</v>
      </c>
      <c r="DE66">
        <v>31664</v>
      </c>
      <c r="DF66">
        <v>27048</v>
      </c>
      <c r="DG66">
        <v>2344</v>
      </c>
      <c r="DH66">
        <v>5927</v>
      </c>
      <c r="DI66">
        <v>29320</v>
      </c>
      <c r="DJ66">
        <v>21121</v>
      </c>
      <c r="IR66">
        <v>-866</v>
      </c>
    </row>
    <row r="67" spans="1:301">
      <c r="A67" t="s">
        <v>15307</v>
      </c>
      <c r="B67">
        <v>5257119624</v>
      </c>
      <c r="C67" t="s">
        <v>4002</v>
      </c>
      <c r="D67" t="s">
        <v>16192</v>
      </c>
      <c r="E67">
        <v>7475257</v>
      </c>
      <c r="F67" t="s">
        <v>8178</v>
      </c>
      <c r="G67" t="s">
        <v>3936</v>
      </c>
      <c r="H67" t="s">
        <v>3932</v>
      </c>
      <c r="I67" t="s">
        <v>3931</v>
      </c>
      <c r="T67">
        <v>111</v>
      </c>
      <c r="U67">
        <v>233</v>
      </c>
      <c r="AD67">
        <v>111</v>
      </c>
      <c r="AE67">
        <v>233</v>
      </c>
      <c r="AF67">
        <v>1</v>
      </c>
      <c r="AG67">
        <v>1</v>
      </c>
      <c r="AL67">
        <v>36832</v>
      </c>
      <c r="AM67">
        <v>43618</v>
      </c>
      <c r="AN67">
        <v>10000</v>
      </c>
      <c r="AO67">
        <v>11000</v>
      </c>
      <c r="AP67">
        <v>2947</v>
      </c>
      <c r="AQ67">
        <v>4363</v>
      </c>
      <c r="AR67">
        <v>16</v>
      </c>
      <c r="AS67">
        <v>16</v>
      </c>
      <c r="AT67">
        <v>49796</v>
      </c>
      <c r="AU67">
        <v>58998</v>
      </c>
      <c r="AV67">
        <v>10</v>
      </c>
      <c r="AW67">
        <v>10</v>
      </c>
      <c r="BF67">
        <v>40673</v>
      </c>
      <c r="BG67">
        <v>48755</v>
      </c>
      <c r="BH67">
        <v>40683</v>
      </c>
      <c r="BI67">
        <v>48765</v>
      </c>
      <c r="BL67">
        <v>500</v>
      </c>
      <c r="BM67">
        <v>500</v>
      </c>
      <c r="BT67">
        <v>500</v>
      </c>
      <c r="BU67">
        <v>500</v>
      </c>
      <c r="BV67">
        <v>75</v>
      </c>
      <c r="BW67">
        <v>75</v>
      </c>
      <c r="BX67">
        <v>8648</v>
      </c>
      <c r="BY67">
        <v>9890</v>
      </c>
      <c r="CB67">
        <v>8724</v>
      </c>
      <c r="CC67">
        <v>9965</v>
      </c>
      <c r="CD67">
        <v>49907</v>
      </c>
      <c r="CE67">
        <v>59231</v>
      </c>
      <c r="CF67">
        <v>6976</v>
      </c>
      <c r="CG67">
        <v>10629</v>
      </c>
      <c r="CH67">
        <v>4836</v>
      </c>
      <c r="CI67">
        <v>8432</v>
      </c>
      <c r="CJ67">
        <v>0</v>
      </c>
      <c r="CK67">
        <v>109</v>
      </c>
      <c r="CL67">
        <v>0</v>
      </c>
      <c r="CM67">
        <v>212</v>
      </c>
      <c r="CN67">
        <v>8139</v>
      </c>
      <c r="CO67">
        <v>1020</v>
      </c>
      <c r="CP67">
        <v>19683</v>
      </c>
      <c r="CQ67">
        <v>27128</v>
      </c>
      <c r="CR67">
        <v>-6708</v>
      </c>
      <c r="CS67">
        <v>-17779</v>
      </c>
      <c r="CT67">
        <v>-1375</v>
      </c>
      <c r="CU67">
        <v>-782</v>
      </c>
      <c r="CV67">
        <v>-8083</v>
      </c>
      <c r="CW67">
        <v>-18561</v>
      </c>
      <c r="DC67">
        <v>-8083</v>
      </c>
      <c r="DD67">
        <v>-18561</v>
      </c>
      <c r="DE67">
        <v>12546</v>
      </c>
      <c r="DF67">
        <v>19176</v>
      </c>
      <c r="DG67">
        <v>734</v>
      </c>
      <c r="DH67">
        <v>115</v>
      </c>
      <c r="DI67">
        <v>11812</v>
      </c>
      <c r="DJ67">
        <v>19061</v>
      </c>
      <c r="DK67">
        <v>10</v>
      </c>
      <c r="DL67">
        <v>67182</v>
      </c>
      <c r="DM67">
        <v>67192</v>
      </c>
      <c r="DS67">
        <v>10</v>
      </c>
      <c r="DT67">
        <v>48755</v>
      </c>
      <c r="DU67">
        <v>48765</v>
      </c>
      <c r="DY67">
        <v>10</v>
      </c>
      <c r="DZ67">
        <v>40673</v>
      </c>
      <c r="EA67">
        <v>40683</v>
      </c>
      <c r="EB67">
        <v>-18427</v>
      </c>
      <c r="EC67">
        <v>0</v>
      </c>
      <c r="ED67">
        <v>48765</v>
      </c>
      <c r="EH67">
        <v>-18427</v>
      </c>
      <c r="EI67">
        <v>0</v>
      </c>
      <c r="EJ67">
        <v>48765</v>
      </c>
      <c r="EK67">
        <v>-18427</v>
      </c>
      <c r="EL67">
        <v>0</v>
      </c>
      <c r="EM67">
        <v>48755</v>
      </c>
      <c r="EN67">
        <v>-18427</v>
      </c>
      <c r="EO67">
        <v>0</v>
      </c>
      <c r="EP67">
        <v>48755</v>
      </c>
      <c r="EQ67">
        <v>40683</v>
      </c>
      <c r="ER67">
        <v>48765</v>
      </c>
      <c r="ES67">
        <v>17369</v>
      </c>
      <c r="ET67">
        <v>32000</v>
      </c>
      <c r="EU67">
        <v>22809</v>
      </c>
      <c r="EV67">
        <v>15336</v>
      </c>
      <c r="EY67">
        <v>27106</v>
      </c>
      <c r="EZ67">
        <v>1895</v>
      </c>
      <c r="FA67">
        <v>16202</v>
      </c>
      <c r="FB67">
        <v>32500</v>
      </c>
      <c r="FC67">
        <v>22898</v>
      </c>
      <c r="FD67">
        <v>4714</v>
      </c>
      <c r="FE67">
        <v>1391</v>
      </c>
      <c r="FF67">
        <v>670</v>
      </c>
      <c r="FG67">
        <v>0</v>
      </c>
      <c r="FH67">
        <v>212</v>
      </c>
      <c r="FK67">
        <v>28208</v>
      </c>
      <c r="FL67">
        <v>9068</v>
      </c>
      <c r="FM67">
        <v>-2582</v>
      </c>
      <c r="FN67">
        <v>2567</v>
      </c>
      <c r="FR67">
        <v>1167</v>
      </c>
      <c r="FS67">
        <v>-500</v>
      </c>
      <c r="FZ67">
        <v>-1415</v>
      </c>
      <c r="GA67">
        <v>2067</v>
      </c>
      <c r="GB67">
        <v>4363</v>
      </c>
      <c r="GC67">
        <v>2296</v>
      </c>
      <c r="GD67">
        <v>2948</v>
      </c>
      <c r="GE67">
        <v>4363</v>
      </c>
      <c r="GF67">
        <v>0</v>
      </c>
      <c r="GG67">
        <v>0</v>
      </c>
      <c r="GI67">
        <v>0</v>
      </c>
      <c r="GJ67">
        <v>18427</v>
      </c>
      <c r="GK67">
        <v>18427</v>
      </c>
      <c r="GO67">
        <v>0</v>
      </c>
      <c r="GP67">
        <v>8082</v>
      </c>
      <c r="GQ67">
        <v>8082</v>
      </c>
      <c r="HK67">
        <v>16202</v>
      </c>
      <c r="HL67">
        <v>32500</v>
      </c>
      <c r="IA67">
        <v>17369</v>
      </c>
      <c r="IB67">
        <v>32000</v>
      </c>
      <c r="JA67">
        <v>18427</v>
      </c>
      <c r="JB67">
        <v>18427</v>
      </c>
      <c r="JU67">
        <v>8082</v>
      </c>
      <c r="JY67">
        <v>8082</v>
      </c>
    </row>
    <row r="68" spans="1:301">
      <c r="A68" t="s">
        <v>15308</v>
      </c>
      <c r="B68">
        <v>6501281184</v>
      </c>
      <c r="C68" t="s">
        <v>8180</v>
      </c>
      <c r="D68" t="s">
        <v>15309</v>
      </c>
      <c r="E68">
        <v>5942691</v>
      </c>
      <c r="F68" t="s">
        <v>8182</v>
      </c>
      <c r="G68" t="s">
        <v>3936</v>
      </c>
      <c r="H68" t="s">
        <v>3932</v>
      </c>
      <c r="I68" t="s">
        <v>3931</v>
      </c>
      <c r="T68">
        <v>2260</v>
      </c>
      <c r="U68">
        <v>1723</v>
      </c>
      <c r="X68">
        <v>685164</v>
      </c>
      <c r="Y68">
        <v>464498</v>
      </c>
      <c r="AF68">
        <v>20</v>
      </c>
      <c r="AG68">
        <v>20</v>
      </c>
      <c r="AL68">
        <v>5787</v>
      </c>
      <c r="AP68">
        <v>15113</v>
      </c>
      <c r="AQ68">
        <v>4660</v>
      </c>
      <c r="BH68">
        <v>699624</v>
      </c>
      <c r="BI68">
        <v>470901</v>
      </c>
      <c r="BL68">
        <v>8720</v>
      </c>
      <c r="BR68">
        <v>0</v>
      </c>
      <c r="BV68">
        <v>0</v>
      </c>
      <c r="BX68">
        <v>0</v>
      </c>
      <c r="CD68">
        <v>708344</v>
      </c>
      <c r="CE68">
        <v>470901</v>
      </c>
      <c r="CL68">
        <v>696</v>
      </c>
      <c r="CN68">
        <v>520</v>
      </c>
      <c r="CP68">
        <v>3369</v>
      </c>
      <c r="CT68">
        <v>1416</v>
      </c>
      <c r="CU68">
        <v>1058</v>
      </c>
      <c r="CV68">
        <v>17867</v>
      </c>
      <c r="CW68">
        <v>17218</v>
      </c>
      <c r="DE68">
        <v>42207</v>
      </c>
      <c r="DF68">
        <v>35287</v>
      </c>
      <c r="DG68">
        <v>19379</v>
      </c>
      <c r="DH68">
        <v>17011</v>
      </c>
      <c r="GF68">
        <v>4660</v>
      </c>
      <c r="GG68">
        <v>15113</v>
      </c>
      <c r="JZ68">
        <v>1789</v>
      </c>
      <c r="KA68">
        <v>10000</v>
      </c>
      <c r="KB68">
        <v>42207</v>
      </c>
      <c r="KC68">
        <v>35287</v>
      </c>
      <c r="KD68">
        <v>4785</v>
      </c>
      <c r="KE68">
        <v>53086</v>
      </c>
      <c r="KF68">
        <v>35287</v>
      </c>
      <c r="KG68">
        <v>347</v>
      </c>
      <c r="KH68">
        <v>17071</v>
      </c>
      <c r="KI68">
        <v>14430</v>
      </c>
      <c r="KJ68">
        <v>20430</v>
      </c>
      <c r="KK68">
        <v>13230</v>
      </c>
      <c r="KL68">
        <v>4756</v>
      </c>
      <c r="KM68">
        <v>42633</v>
      </c>
      <c r="KN68">
        <v>32416</v>
      </c>
      <c r="KO68">
        <v>4660</v>
      </c>
    </row>
    <row r="69" spans="1:301">
      <c r="A69" t="s">
        <v>16193</v>
      </c>
      <c r="B69">
        <v>3702593710</v>
      </c>
      <c r="C69" t="s">
        <v>4028</v>
      </c>
      <c r="D69" t="s">
        <v>16194</v>
      </c>
      <c r="E69">
        <v>5598923</v>
      </c>
      <c r="F69" t="s">
        <v>4070</v>
      </c>
      <c r="G69" t="s">
        <v>3936</v>
      </c>
      <c r="H69" t="s">
        <v>3932</v>
      </c>
      <c r="I69" t="s">
        <v>3931</v>
      </c>
      <c r="AL69">
        <v>14599</v>
      </c>
      <c r="AM69">
        <v>14212</v>
      </c>
      <c r="AP69">
        <v>584</v>
      </c>
      <c r="AQ69">
        <v>405</v>
      </c>
      <c r="BH69">
        <v>13062</v>
      </c>
      <c r="BI69">
        <v>12817</v>
      </c>
      <c r="BV69">
        <v>2022</v>
      </c>
      <c r="BW69">
        <v>1417</v>
      </c>
      <c r="BX69">
        <v>99</v>
      </c>
      <c r="BY69">
        <v>384</v>
      </c>
      <c r="CD69">
        <v>15183</v>
      </c>
      <c r="CE69">
        <v>14618</v>
      </c>
      <c r="CN69">
        <v>29</v>
      </c>
      <c r="CP69">
        <v>460</v>
      </c>
      <c r="CQ69">
        <v>28</v>
      </c>
      <c r="CT69">
        <v>174</v>
      </c>
      <c r="CU69">
        <v>206</v>
      </c>
      <c r="CV69">
        <v>245</v>
      </c>
      <c r="CW69">
        <v>455</v>
      </c>
      <c r="DE69">
        <v>22580</v>
      </c>
      <c r="DF69">
        <v>15228</v>
      </c>
      <c r="DG69">
        <v>21730</v>
      </c>
      <c r="DH69">
        <v>14539</v>
      </c>
    </row>
    <row r="70" spans="1:301">
      <c r="A70" t="s">
        <v>16195</v>
      </c>
      <c r="B70">
        <v>5260410400</v>
      </c>
      <c r="C70" t="s">
        <v>4002</v>
      </c>
      <c r="D70" t="s">
        <v>16196</v>
      </c>
      <c r="E70">
        <v>4817865</v>
      </c>
      <c r="F70" t="s">
        <v>8185</v>
      </c>
      <c r="G70" t="s">
        <v>3978</v>
      </c>
      <c r="H70" t="s">
        <v>3932</v>
      </c>
      <c r="I70" t="s">
        <v>3931</v>
      </c>
      <c r="T70">
        <v>128</v>
      </c>
      <c r="U70">
        <v>150</v>
      </c>
      <c r="AB70">
        <v>2</v>
      </c>
      <c r="AC70">
        <v>2</v>
      </c>
      <c r="AD70">
        <v>130</v>
      </c>
      <c r="AE70">
        <v>152</v>
      </c>
      <c r="AF70">
        <v>0</v>
      </c>
      <c r="AL70">
        <v>11837</v>
      </c>
      <c r="AM70">
        <v>12252</v>
      </c>
      <c r="AN70">
        <v>113821</v>
      </c>
      <c r="AO70">
        <v>105908</v>
      </c>
      <c r="AP70">
        <v>14301</v>
      </c>
      <c r="AQ70">
        <v>12269</v>
      </c>
      <c r="AR70">
        <v>125</v>
      </c>
      <c r="AS70">
        <v>181</v>
      </c>
      <c r="AT70">
        <v>140083</v>
      </c>
      <c r="AU70">
        <v>130610</v>
      </c>
      <c r="AV70">
        <v>10000</v>
      </c>
      <c r="AW70">
        <v>10000</v>
      </c>
      <c r="BD70">
        <v>75</v>
      </c>
      <c r="BE70">
        <v>75</v>
      </c>
      <c r="BF70">
        <v>128399</v>
      </c>
      <c r="BG70">
        <v>118751</v>
      </c>
      <c r="BH70">
        <v>138474</v>
      </c>
      <c r="BI70">
        <v>128826</v>
      </c>
      <c r="BT70">
        <v>1</v>
      </c>
      <c r="BU70">
        <v>1</v>
      </c>
      <c r="BV70">
        <v>0</v>
      </c>
      <c r="BX70">
        <v>1738</v>
      </c>
      <c r="BY70">
        <v>1935</v>
      </c>
      <c r="CB70">
        <v>1738</v>
      </c>
      <c r="CC70">
        <v>1935</v>
      </c>
      <c r="CD70">
        <v>140213</v>
      </c>
      <c r="CE70">
        <v>130762</v>
      </c>
      <c r="CJ70">
        <v>1462</v>
      </c>
      <c r="CK70">
        <v>1215</v>
      </c>
      <c r="CN70">
        <v>365053</v>
      </c>
      <c r="CO70">
        <v>342874</v>
      </c>
      <c r="CP70">
        <v>117104</v>
      </c>
      <c r="CQ70">
        <v>115753</v>
      </c>
      <c r="CR70">
        <v>249411</v>
      </c>
      <c r="CS70">
        <v>228336</v>
      </c>
      <c r="CT70">
        <v>-50104</v>
      </c>
      <c r="CU70">
        <v>-45871</v>
      </c>
      <c r="CV70">
        <v>199307</v>
      </c>
      <c r="CW70">
        <v>182465</v>
      </c>
      <c r="CX70">
        <v>50104</v>
      </c>
      <c r="CY70">
        <v>45871</v>
      </c>
      <c r="DC70">
        <v>199307</v>
      </c>
      <c r="DD70">
        <v>182465</v>
      </c>
    </row>
    <row r="71" spans="1:301">
      <c r="A71" t="s">
        <v>15314</v>
      </c>
      <c r="B71">
        <v>7702814010</v>
      </c>
      <c r="C71" t="s">
        <v>4002</v>
      </c>
      <c r="D71" t="s">
        <v>16197</v>
      </c>
      <c r="E71">
        <v>4721233</v>
      </c>
      <c r="F71" t="s">
        <v>8187</v>
      </c>
      <c r="G71" t="s">
        <v>3978</v>
      </c>
      <c r="H71" t="s">
        <v>3932</v>
      </c>
      <c r="I71" t="s">
        <v>3931</v>
      </c>
      <c r="T71">
        <v>432</v>
      </c>
      <c r="U71">
        <v>828</v>
      </c>
      <c r="AD71">
        <v>432</v>
      </c>
      <c r="AE71">
        <v>828</v>
      </c>
      <c r="AF71">
        <v>0</v>
      </c>
      <c r="AL71">
        <v>758</v>
      </c>
      <c r="AM71">
        <v>1334</v>
      </c>
      <c r="AN71">
        <v>239263</v>
      </c>
      <c r="AO71">
        <v>228216</v>
      </c>
      <c r="AP71">
        <v>18865</v>
      </c>
      <c r="AQ71">
        <v>11678</v>
      </c>
      <c r="AR71">
        <v>90</v>
      </c>
      <c r="AS71">
        <v>159</v>
      </c>
      <c r="AT71">
        <v>258975</v>
      </c>
      <c r="AU71">
        <v>241387</v>
      </c>
      <c r="AV71">
        <v>10000</v>
      </c>
      <c r="AW71">
        <v>10000</v>
      </c>
      <c r="BF71">
        <v>246756</v>
      </c>
      <c r="BG71">
        <v>225801</v>
      </c>
      <c r="BH71">
        <v>256756</v>
      </c>
      <c r="BI71">
        <v>235801</v>
      </c>
      <c r="BX71">
        <v>2652</v>
      </c>
      <c r="BY71">
        <v>6414</v>
      </c>
      <c r="CB71">
        <v>2652</v>
      </c>
      <c r="CC71">
        <v>6414</v>
      </c>
      <c r="CD71">
        <v>259407</v>
      </c>
      <c r="CE71">
        <v>242215</v>
      </c>
      <c r="CJ71">
        <v>3262</v>
      </c>
      <c r="CK71">
        <v>4926</v>
      </c>
      <c r="CN71">
        <v>635395</v>
      </c>
      <c r="CO71">
        <v>586059</v>
      </c>
      <c r="CP71">
        <v>154566</v>
      </c>
      <c r="CQ71">
        <v>157713</v>
      </c>
      <c r="CR71">
        <v>484091</v>
      </c>
      <c r="CS71">
        <v>433272</v>
      </c>
      <c r="CT71">
        <v>-96976</v>
      </c>
      <c r="CU71">
        <v>-86763</v>
      </c>
      <c r="CV71">
        <v>387115</v>
      </c>
      <c r="CW71">
        <v>346509</v>
      </c>
      <c r="CX71">
        <v>96976</v>
      </c>
      <c r="CY71">
        <v>86763</v>
      </c>
      <c r="DC71">
        <v>387115</v>
      </c>
      <c r="DD71">
        <v>346509</v>
      </c>
    </row>
    <row r="72" spans="1:301">
      <c r="A72" t="s">
        <v>16198</v>
      </c>
      <c r="B72">
        <v>7728718713</v>
      </c>
      <c r="C72" t="s">
        <v>4005</v>
      </c>
      <c r="D72" t="s">
        <v>16199</v>
      </c>
      <c r="E72">
        <v>7575378</v>
      </c>
      <c r="F72" t="s">
        <v>4006</v>
      </c>
      <c r="G72" t="s">
        <v>3960</v>
      </c>
      <c r="H72" t="s">
        <v>3932</v>
      </c>
      <c r="I72" t="s">
        <v>3931</v>
      </c>
      <c r="T72">
        <v>852</v>
      </c>
      <c r="U72">
        <v>1104</v>
      </c>
      <c r="X72">
        <v>65868</v>
      </c>
      <c r="Y72">
        <v>65096</v>
      </c>
      <c r="AF72">
        <v>0</v>
      </c>
      <c r="AG72">
        <v>40</v>
      </c>
      <c r="AL72">
        <v>3545</v>
      </c>
      <c r="AM72">
        <v>2276</v>
      </c>
      <c r="AP72">
        <v>4116</v>
      </c>
      <c r="AQ72">
        <v>1039</v>
      </c>
      <c r="BH72">
        <v>68108</v>
      </c>
      <c r="BI72">
        <v>58668</v>
      </c>
      <c r="BV72">
        <v>1231</v>
      </c>
      <c r="BW72">
        <v>5131</v>
      </c>
      <c r="BX72">
        <v>5042</v>
      </c>
      <c r="BY72">
        <v>5756</v>
      </c>
      <c r="CD72">
        <v>74381</v>
      </c>
      <c r="CE72">
        <v>69555</v>
      </c>
      <c r="CN72">
        <v>15852</v>
      </c>
      <c r="CO72">
        <v>8228</v>
      </c>
      <c r="CP72">
        <v>14834</v>
      </c>
      <c r="CQ72">
        <v>7877</v>
      </c>
      <c r="CT72">
        <v>1029</v>
      </c>
      <c r="CU72">
        <v>788</v>
      </c>
      <c r="CV72">
        <v>9440</v>
      </c>
      <c r="CW72">
        <v>2058</v>
      </c>
      <c r="DE72">
        <v>31241</v>
      </c>
      <c r="DF72">
        <v>25090</v>
      </c>
      <c r="DG72">
        <v>21790</v>
      </c>
      <c r="DH72">
        <v>22595</v>
      </c>
    </row>
    <row r="73" spans="1:301">
      <c r="A73" t="s">
        <v>4132</v>
      </c>
      <c r="B73">
        <v>9102220668</v>
      </c>
      <c r="C73" t="s">
        <v>4133</v>
      </c>
      <c r="D73" t="s">
        <v>504</v>
      </c>
      <c r="E73">
        <v>5579367</v>
      </c>
      <c r="F73" t="s">
        <v>4134</v>
      </c>
      <c r="G73" t="s">
        <v>3936</v>
      </c>
      <c r="H73" t="s">
        <v>3932</v>
      </c>
      <c r="I73" t="s">
        <v>3931</v>
      </c>
      <c r="T73">
        <v>217</v>
      </c>
      <c r="U73">
        <v>0</v>
      </c>
      <c r="AD73">
        <v>217</v>
      </c>
      <c r="AE73">
        <v>0</v>
      </c>
      <c r="AL73">
        <v>349360</v>
      </c>
      <c r="AM73">
        <v>308603</v>
      </c>
      <c r="AN73">
        <v>1500</v>
      </c>
      <c r="AO73">
        <v>15300</v>
      </c>
      <c r="AP73">
        <v>8</v>
      </c>
      <c r="AQ73">
        <v>47</v>
      </c>
      <c r="AR73">
        <v>10</v>
      </c>
      <c r="AS73">
        <v>2</v>
      </c>
      <c r="AT73">
        <v>350878</v>
      </c>
      <c r="AU73">
        <v>323952</v>
      </c>
      <c r="AV73">
        <v>10</v>
      </c>
      <c r="AW73">
        <v>10</v>
      </c>
      <c r="BF73">
        <v>349828</v>
      </c>
      <c r="BG73">
        <v>322129</v>
      </c>
      <c r="BH73">
        <v>349838</v>
      </c>
      <c r="BI73">
        <v>322139</v>
      </c>
      <c r="BL73">
        <v>0</v>
      </c>
      <c r="BM73">
        <v>0</v>
      </c>
      <c r="BT73">
        <v>0</v>
      </c>
      <c r="BU73">
        <v>0</v>
      </c>
      <c r="BV73">
        <v>0</v>
      </c>
      <c r="BW73">
        <v>3</v>
      </c>
      <c r="BX73">
        <v>1257</v>
      </c>
      <c r="BY73">
        <v>1810</v>
      </c>
      <c r="CB73">
        <v>1257</v>
      </c>
      <c r="CC73">
        <v>1813</v>
      </c>
      <c r="CD73">
        <v>351095</v>
      </c>
      <c r="CE73">
        <v>323952</v>
      </c>
      <c r="CF73">
        <v>20979</v>
      </c>
      <c r="CG73">
        <v>9670</v>
      </c>
      <c r="CH73">
        <v>28981</v>
      </c>
      <c r="CI73">
        <v>184529</v>
      </c>
      <c r="CJ73">
        <v>1393</v>
      </c>
      <c r="CK73">
        <v>1530</v>
      </c>
      <c r="CN73">
        <v>530</v>
      </c>
      <c r="CO73">
        <v>3</v>
      </c>
      <c r="CP73">
        <v>82</v>
      </c>
      <c r="CQ73">
        <v>379</v>
      </c>
      <c r="CR73">
        <v>30822</v>
      </c>
      <c r="CS73">
        <v>185683</v>
      </c>
      <c r="CT73">
        <v>-3123</v>
      </c>
      <c r="CU73">
        <v>-341</v>
      </c>
      <c r="CV73">
        <v>27699</v>
      </c>
      <c r="CW73">
        <v>185342</v>
      </c>
      <c r="DC73">
        <v>27699</v>
      </c>
      <c r="DD73">
        <v>185342</v>
      </c>
      <c r="DE73">
        <v>188644</v>
      </c>
      <c r="DF73">
        <v>201541</v>
      </c>
      <c r="DG73">
        <v>138684</v>
      </c>
      <c r="DH73">
        <v>7342</v>
      </c>
      <c r="DI73">
        <v>49960</v>
      </c>
      <c r="DJ73">
        <v>194199</v>
      </c>
    </row>
    <row r="74" spans="1:301">
      <c r="A74" t="s">
        <v>15318</v>
      </c>
      <c r="B74">
        <v>7736551151</v>
      </c>
      <c r="C74" t="s">
        <v>4040</v>
      </c>
      <c r="D74" t="s">
        <v>15319</v>
      </c>
      <c r="E74">
        <v>7356972</v>
      </c>
      <c r="F74" t="s">
        <v>4042</v>
      </c>
      <c r="G74" t="s">
        <v>3936</v>
      </c>
      <c r="H74" t="s">
        <v>3932</v>
      </c>
      <c r="I74" t="s">
        <v>3931</v>
      </c>
      <c r="T74">
        <v>79</v>
      </c>
      <c r="U74">
        <v>147</v>
      </c>
      <c r="X74">
        <v>603</v>
      </c>
      <c r="Y74">
        <v>2215</v>
      </c>
      <c r="AF74">
        <v>7</v>
      </c>
      <c r="AL74">
        <v>13658</v>
      </c>
      <c r="AM74">
        <v>16803</v>
      </c>
      <c r="AP74">
        <v>2346</v>
      </c>
      <c r="AQ74">
        <v>808</v>
      </c>
      <c r="BH74">
        <v>11267</v>
      </c>
      <c r="BI74">
        <v>14557</v>
      </c>
      <c r="BL74">
        <v>1151</v>
      </c>
      <c r="BM74">
        <v>51</v>
      </c>
      <c r="BX74">
        <v>4275</v>
      </c>
      <c r="BY74">
        <v>5365</v>
      </c>
      <c r="CD74">
        <v>16693</v>
      </c>
      <c r="CE74">
        <v>19973</v>
      </c>
      <c r="CN74">
        <v>4389</v>
      </c>
      <c r="CO74">
        <v>5557</v>
      </c>
      <c r="CP74">
        <v>7090</v>
      </c>
      <c r="CQ74">
        <v>485</v>
      </c>
      <c r="CT74">
        <v>1707</v>
      </c>
      <c r="CU74">
        <v>1699</v>
      </c>
      <c r="CV74">
        <v>50</v>
      </c>
      <c r="CW74">
        <v>5817</v>
      </c>
      <c r="DE74">
        <v>58440</v>
      </c>
      <c r="DF74">
        <v>57256</v>
      </c>
      <c r="DG74">
        <v>53982</v>
      </c>
      <c r="DH74">
        <v>54812</v>
      </c>
    </row>
    <row r="75" spans="1:301">
      <c r="A75" t="s">
        <v>15320</v>
      </c>
      <c r="B75">
        <v>8601038645</v>
      </c>
      <c r="C75" t="s">
        <v>4077</v>
      </c>
      <c r="D75" t="s">
        <v>518</v>
      </c>
      <c r="E75">
        <v>7324595</v>
      </c>
      <c r="F75" t="s">
        <v>8189</v>
      </c>
      <c r="G75" t="s">
        <v>3936</v>
      </c>
      <c r="H75" t="s">
        <v>3932</v>
      </c>
      <c r="I75" t="s">
        <v>3931</v>
      </c>
      <c r="L75">
        <v>0</v>
      </c>
      <c r="T75">
        <v>251</v>
      </c>
      <c r="U75">
        <v>279</v>
      </c>
      <c r="AD75">
        <v>251</v>
      </c>
      <c r="AE75">
        <v>279</v>
      </c>
      <c r="AF75">
        <v>2163</v>
      </c>
      <c r="AG75">
        <v>1915</v>
      </c>
      <c r="AL75">
        <v>67735</v>
      </c>
      <c r="AM75">
        <v>13019</v>
      </c>
      <c r="AN75">
        <v>124050</v>
      </c>
      <c r="AO75">
        <v>128846</v>
      </c>
      <c r="AP75">
        <v>26699</v>
      </c>
      <c r="AQ75">
        <v>145653</v>
      </c>
      <c r="AR75">
        <v>3837</v>
      </c>
      <c r="AS75">
        <v>7008</v>
      </c>
      <c r="AT75">
        <v>224484</v>
      </c>
      <c r="AU75">
        <v>296441</v>
      </c>
      <c r="AV75">
        <v>2500</v>
      </c>
      <c r="AW75">
        <v>2500</v>
      </c>
      <c r="BD75">
        <v>10000</v>
      </c>
      <c r="BE75">
        <v>2000</v>
      </c>
      <c r="BF75">
        <v>17345</v>
      </c>
      <c r="BG75">
        <v>94728</v>
      </c>
      <c r="BH75">
        <v>29845</v>
      </c>
      <c r="BI75">
        <v>99228</v>
      </c>
      <c r="BX75">
        <v>194890</v>
      </c>
      <c r="BY75">
        <v>197492</v>
      </c>
      <c r="CB75">
        <v>194890</v>
      </c>
      <c r="CC75">
        <v>197492</v>
      </c>
      <c r="CD75">
        <v>224735</v>
      </c>
      <c r="CE75">
        <v>296720</v>
      </c>
      <c r="CF75">
        <v>33194</v>
      </c>
      <c r="CG75">
        <v>37072</v>
      </c>
      <c r="CH75">
        <v>81877</v>
      </c>
      <c r="CI75">
        <v>-1640</v>
      </c>
      <c r="CJ75">
        <v>6720</v>
      </c>
      <c r="CK75">
        <v>8940</v>
      </c>
      <c r="CN75">
        <v>70343</v>
      </c>
      <c r="CO75">
        <v>93263</v>
      </c>
      <c r="CP75">
        <v>17531</v>
      </c>
      <c r="CQ75">
        <v>2375</v>
      </c>
      <c r="CR75">
        <v>141409</v>
      </c>
      <c r="CS75">
        <v>98188</v>
      </c>
      <c r="CT75">
        <v>-14366</v>
      </c>
      <c r="CU75">
        <v>-6895</v>
      </c>
      <c r="CV75">
        <v>127038</v>
      </c>
      <c r="CW75">
        <v>91293</v>
      </c>
      <c r="CX75">
        <v>14366</v>
      </c>
      <c r="DB75">
        <v>-5</v>
      </c>
      <c r="DC75">
        <v>127038</v>
      </c>
      <c r="DD75">
        <v>91293</v>
      </c>
      <c r="DE75">
        <v>134773</v>
      </c>
      <c r="DF75">
        <v>51775</v>
      </c>
      <c r="DG75">
        <v>19702</v>
      </c>
      <c r="DH75">
        <v>16343</v>
      </c>
      <c r="DI75">
        <v>115071</v>
      </c>
      <c r="DJ75">
        <v>35432</v>
      </c>
      <c r="DK75">
        <v>2500</v>
      </c>
      <c r="DL75">
        <v>21040</v>
      </c>
      <c r="DM75">
        <v>23540</v>
      </c>
      <c r="DN75">
        <v>0</v>
      </c>
      <c r="DO75">
        <v>91208</v>
      </c>
      <c r="DP75">
        <v>91208</v>
      </c>
      <c r="DQ75">
        <v>120286</v>
      </c>
      <c r="DR75">
        <v>120286</v>
      </c>
      <c r="DS75">
        <v>2500</v>
      </c>
      <c r="DT75">
        <v>94728</v>
      </c>
      <c r="DU75">
        <v>99228</v>
      </c>
      <c r="DV75">
        <v>0</v>
      </c>
      <c r="DW75">
        <v>120286</v>
      </c>
      <c r="DX75">
        <v>120286</v>
      </c>
      <c r="DY75">
        <v>2500</v>
      </c>
      <c r="DZ75">
        <v>17345</v>
      </c>
      <c r="EA75">
        <v>29845</v>
      </c>
      <c r="EB75">
        <v>91208</v>
      </c>
      <c r="EC75">
        <v>-17517</v>
      </c>
      <c r="ED75">
        <v>94730</v>
      </c>
      <c r="EH75">
        <v>91208</v>
      </c>
      <c r="EI75">
        <v>-17517</v>
      </c>
      <c r="EJ75">
        <v>94730</v>
      </c>
      <c r="EK75">
        <v>91208</v>
      </c>
      <c r="EL75">
        <v>-17517</v>
      </c>
      <c r="EM75">
        <v>94730</v>
      </c>
      <c r="EN75">
        <v>91208</v>
      </c>
      <c r="EO75">
        <v>-17517</v>
      </c>
      <c r="EP75">
        <v>94730</v>
      </c>
      <c r="EQ75">
        <v>29845</v>
      </c>
      <c r="ER75">
        <v>99227</v>
      </c>
      <c r="FA75">
        <v>0</v>
      </c>
      <c r="FB75">
        <v>13500</v>
      </c>
      <c r="FK75">
        <v>164</v>
      </c>
      <c r="FL75">
        <v>299</v>
      </c>
      <c r="FM75">
        <v>-164</v>
      </c>
      <c r="FN75">
        <v>-299</v>
      </c>
      <c r="FX75">
        <v>0</v>
      </c>
      <c r="FY75">
        <v>-13500</v>
      </c>
      <c r="FZ75">
        <v>-164</v>
      </c>
      <c r="GA75">
        <v>-13799</v>
      </c>
      <c r="GB75">
        <v>145653</v>
      </c>
      <c r="GC75">
        <v>27866</v>
      </c>
      <c r="GD75">
        <v>145489</v>
      </c>
      <c r="GE75">
        <v>14067</v>
      </c>
      <c r="GF75">
        <v>0</v>
      </c>
      <c r="GG75">
        <v>0</v>
      </c>
      <c r="GI75">
        <v>0</v>
      </c>
      <c r="GJ75">
        <v>15517</v>
      </c>
      <c r="GK75">
        <v>15517</v>
      </c>
      <c r="GL75">
        <v>15517</v>
      </c>
      <c r="GM75">
        <v>15517</v>
      </c>
      <c r="GN75">
        <v>2000</v>
      </c>
      <c r="GO75">
        <v>0</v>
      </c>
      <c r="GP75">
        <v>199670</v>
      </c>
      <c r="GQ75">
        <v>199670</v>
      </c>
      <c r="GR75">
        <v>199670</v>
      </c>
      <c r="GS75">
        <v>199670</v>
      </c>
      <c r="GT75">
        <v>10000</v>
      </c>
      <c r="HM75">
        <v>0</v>
      </c>
      <c r="HN75">
        <v>13500</v>
      </c>
      <c r="IH75">
        <v>8000</v>
      </c>
      <c r="II75">
        <v>2000</v>
      </c>
    </row>
    <row r="76" spans="1:301">
      <c r="A76" t="s">
        <v>15322</v>
      </c>
      <c r="B76">
        <v>6685099905</v>
      </c>
      <c r="C76" t="s">
        <v>4077</v>
      </c>
      <c r="D76" t="s">
        <v>15323</v>
      </c>
      <c r="E76">
        <v>5032231</v>
      </c>
      <c r="F76" t="s">
        <v>8192</v>
      </c>
      <c r="G76" t="s">
        <v>3936</v>
      </c>
      <c r="H76" t="s">
        <v>3932</v>
      </c>
      <c r="I76" t="s">
        <v>3931</v>
      </c>
      <c r="T76">
        <v>479</v>
      </c>
      <c r="AL76">
        <v>130172</v>
      </c>
      <c r="AM76">
        <v>51631</v>
      </c>
      <c r="AP76">
        <v>7841</v>
      </c>
      <c r="AQ76">
        <v>57800</v>
      </c>
      <c r="BH76">
        <v>131249</v>
      </c>
      <c r="BI76">
        <v>67016</v>
      </c>
      <c r="BX76">
        <v>7243</v>
      </c>
      <c r="BY76">
        <v>42415</v>
      </c>
      <c r="CD76">
        <v>138492</v>
      </c>
      <c r="CE76">
        <v>109431</v>
      </c>
      <c r="CN76">
        <v>87728</v>
      </c>
      <c r="CO76">
        <v>17983</v>
      </c>
      <c r="CP76">
        <v>3280</v>
      </c>
      <c r="CQ76">
        <v>7174</v>
      </c>
      <c r="CT76">
        <v>7361</v>
      </c>
      <c r="CU76">
        <v>2914</v>
      </c>
      <c r="CV76">
        <v>137957</v>
      </c>
      <c r="CW76">
        <v>39241</v>
      </c>
      <c r="DE76">
        <v>95831</v>
      </c>
      <c r="DF76">
        <v>100648</v>
      </c>
      <c r="DG76">
        <v>34961</v>
      </c>
      <c r="DH76">
        <v>69302</v>
      </c>
    </row>
    <row r="77" spans="1:301">
      <c r="A77" t="s">
        <v>15324</v>
      </c>
      <c r="B77">
        <v>8602219436</v>
      </c>
      <c r="C77" t="s">
        <v>3939</v>
      </c>
      <c r="D77" t="s">
        <v>16200</v>
      </c>
      <c r="E77">
        <v>6258890</v>
      </c>
      <c r="F77" t="s">
        <v>8195</v>
      </c>
      <c r="G77" t="s">
        <v>3936</v>
      </c>
      <c r="H77" t="s">
        <v>3932</v>
      </c>
      <c r="I77" t="s">
        <v>3931</v>
      </c>
      <c r="AF77">
        <v>35</v>
      </c>
      <c r="AL77">
        <v>185145</v>
      </c>
      <c r="AM77">
        <v>48655</v>
      </c>
      <c r="AP77">
        <v>7473</v>
      </c>
      <c r="AQ77">
        <v>5254</v>
      </c>
      <c r="BH77">
        <v>191941</v>
      </c>
      <c r="BI77">
        <v>53439</v>
      </c>
      <c r="BX77">
        <v>712</v>
      </c>
      <c r="BY77">
        <v>470</v>
      </c>
      <c r="CD77">
        <v>192653</v>
      </c>
      <c r="CE77">
        <v>53909</v>
      </c>
      <c r="CN77">
        <v>0</v>
      </c>
      <c r="CO77">
        <v>76</v>
      </c>
      <c r="CP77">
        <v>1671</v>
      </c>
      <c r="CQ77">
        <v>330</v>
      </c>
      <c r="CT77">
        <v>837</v>
      </c>
      <c r="CU77">
        <v>434</v>
      </c>
      <c r="CV77">
        <v>138504</v>
      </c>
      <c r="CW77">
        <v>21311</v>
      </c>
      <c r="DE77">
        <v>155043</v>
      </c>
      <c r="DF77">
        <v>47508</v>
      </c>
      <c r="DG77">
        <v>14031</v>
      </c>
      <c r="DH77">
        <v>25509</v>
      </c>
    </row>
    <row r="78" spans="1:301">
      <c r="A78" t="s">
        <v>15326</v>
      </c>
      <c r="B78">
        <v>6230085345</v>
      </c>
      <c r="C78" t="s">
        <v>8197</v>
      </c>
      <c r="D78" t="s">
        <v>16201</v>
      </c>
      <c r="E78">
        <v>7446361</v>
      </c>
      <c r="F78" t="s">
        <v>8200</v>
      </c>
      <c r="G78" t="s">
        <v>3936</v>
      </c>
      <c r="H78" t="s">
        <v>3932</v>
      </c>
      <c r="T78">
        <v>404</v>
      </c>
      <c r="U78">
        <v>2550</v>
      </c>
      <c r="V78">
        <v>12500</v>
      </c>
      <c r="W78">
        <v>12500</v>
      </c>
      <c r="AD78">
        <v>12904</v>
      </c>
      <c r="AE78">
        <v>15050</v>
      </c>
      <c r="AF78">
        <v>26052</v>
      </c>
      <c r="AG78">
        <v>42308</v>
      </c>
      <c r="AJ78">
        <v>4203</v>
      </c>
      <c r="AK78">
        <v>3976</v>
      </c>
      <c r="AL78">
        <v>104429</v>
      </c>
      <c r="AM78">
        <v>40614</v>
      </c>
      <c r="AN78">
        <v>791892</v>
      </c>
      <c r="AO78">
        <v>823380</v>
      </c>
      <c r="AP78">
        <v>12623</v>
      </c>
      <c r="AQ78">
        <v>4050</v>
      </c>
      <c r="AR78">
        <v>485</v>
      </c>
      <c r="AS78">
        <v>9</v>
      </c>
      <c r="AT78">
        <v>939684</v>
      </c>
      <c r="AU78">
        <v>914338</v>
      </c>
      <c r="AV78">
        <v>30020</v>
      </c>
      <c r="AW78">
        <v>30020</v>
      </c>
      <c r="BF78">
        <v>3675</v>
      </c>
      <c r="BG78">
        <v>2819</v>
      </c>
      <c r="BH78">
        <v>33695</v>
      </c>
      <c r="BI78">
        <v>32839</v>
      </c>
      <c r="BV78">
        <v>222162</v>
      </c>
      <c r="BW78">
        <v>259347</v>
      </c>
      <c r="BX78">
        <v>696731</v>
      </c>
      <c r="BY78">
        <v>637202</v>
      </c>
      <c r="CB78">
        <v>918893</v>
      </c>
      <c r="CC78">
        <v>896549</v>
      </c>
      <c r="CD78">
        <v>952588</v>
      </c>
      <c r="CE78">
        <v>929388</v>
      </c>
      <c r="CF78">
        <v>62108</v>
      </c>
      <c r="CG78">
        <v>29893</v>
      </c>
      <c r="CH78">
        <v>26405</v>
      </c>
      <c r="CI78">
        <v>32482</v>
      </c>
      <c r="CJ78">
        <v>2874</v>
      </c>
      <c r="CK78">
        <v>4812</v>
      </c>
      <c r="CL78">
        <v>17532</v>
      </c>
      <c r="CM78">
        <v>33162</v>
      </c>
      <c r="CN78">
        <v>49289</v>
      </c>
      <c r="CO78">
        <v>1560</v>
      </c>
      <c r="CP78">
        <v>59792</v>
      </c>
      <c r="CQ78">
        <v>3769</v>
      </c>
      <c r="CR78">
        <v>1244</v>
      </c>
      <c r="CS78">
        <v>1923</v>
      </c>
      <c r="CT78">
        <v>-251</v>
      </c>
      <c r="CV78">
        <v>858</v>
      </c>
      <c r="CW78">
        <v>1915</v>
      </c>
      <c r="CX78">
        <v>379</v>
      </c>
      <c r="DB78">
        <v>-135</v>
      </c>
      <c r="DC78">
        <v>858</v>
      </c>
      <c r="DD78">
        <v>1915</v>
      </c>
      <c r="DE78">
        <v>259520</v>
      </c>
      <c r="DF78">
        <v>276671</v>
      </c>
      <c r="DG78">
        <v>171007</v>
      </c>
      <c r="DH78">
        <v>214296</v>
      </c>
      <c r="DI78">
        <v>88513</v>
      </c>
      <c r="DJ78">
        <v>62375</v>
      </c>
      <c r="DK78">
        <v>30020</v>
      </c>
      <c r="DL78">
        <v>1029</v>
      </c>
      <c r="DM78">
        <v>31049</v>
      </c>
      <c r="DN78">
        <v>0</v>
      </c>
      <c r="DO78">
        <v>1790</v>
      </c>
      <c r="DP78">
        <v>1790</v>
      </c>
      <c r="DQ78">
        <v>856</v>
      </c>
      <c r="DR78">
        <v>856</v>
      </c>
      <c r="DS78">
        <v>30020</v>
      </c>
      <c r="DT78">
        <v>2819</v>
      </c>
      <c r="DU78">
        <v>32839</v>
      </c>
      <c r="DV78">
        <v>0</v>
      </c>
      <c r="DW78">
        <v>856</v>
      </c>
      <c r="DX78">
        <v>856</v>
      </c>
      <c r="DY78">
        <v>30020</v>
      </c>
      <c r="DZ78">
        <v>3675</v>
      </c>
      <c r="EA78">
        <v>33695</v>
      </c>
      <c r="EB78">
        <v>1790</v>
      </c>
      <c r="EC78">
        <v>0</v>
      </c>
      <c r="ED78">
        <v>32839</v>
      </c>
      <c r="EH78">
        <v>1790</v>
      </c>
      <c r="EI78">
        <v>0</v>
      </c>
      <c r="EJ78">
        <v>32839</v>
      </c>
      <c r="EK78">
        <v>1790</v>
      </c>
      <c r="EL78">
        <v>0</v>
      </c>
      <c r="EM78">
        <v>2819</v>
      </c>
      <c r="EN78">
        <v>1790</v>
      </c>
      <c r="EO78">
        <v>0</v>
      </c>
      <c r="EP78">
        <v>2819</v>
      </c>
      <c r="EQ78">
        <v>33695</v>
      </c>
      <c r="ER78">
        <v>32839</v>
      </c>
      <c r="ES78">
        <v>500844</v>
      </c>
      <c r="ET78">
        <v>10845</v>
      </c>
      <c r="EU78">
        <v>263826</v>
      </c>
      <c r="EV78">
        <v>436881</v>
      </c>
      <c r="EW78">
        <v>21250</v>
      </c>
      <c r="EY78">
        <v>189</v>
      </c>
      <c r="EZ78">
        <v>280</v>
      </c>
      <c r="FA78">
        <v>543154</v>
      </c>
      <c r="FB78">
        <v>216564</v>
      </c>
      <c r="FC78">
        <v>161436</v>
      </c>
      <c r="FD78">
        <v>127956</v>
      </c>
      <c r="FE78">
        <v>12084</v>
      </c>
      <c r="FF78">
        <v>4233</v>
      </c>
      <c r="FG78">
        <v>11374</v>
      </c>
      <c r="FH78">
        <v>23580</v>
      </c>
      <c r="FI78">
        <v>385</v>
      </c>
      <c r="FJ78">
        <v>141</v>
      </c>
      <c r="FK78">
        <v>19650</v>
      </c>
      <c r="FL78">
        <v>9496</v>
      </c>
      <c r="FM78">
        <v>80336</v>
      </c>
      <c r="FN78">
        <v>271755</v>
      </c>
      <c r="FR78">
        <v>-29453</v>
      </c>
      <c r="FS78">
        <v>-52012</v>
      </c>
      <c r="FT78">
        <v>500844</v>
      </c>
      <c r="FV78">
        <v>543154</v>
      </c>
      <c r="FW78">
        <v>216564</v>
      </c>
      <c r="FX78">
        <v>-42310</v>
      </c>
      <c r="FY78">
        <v>-216564</v>
      </c>
      <c r="FZ78">
        <v>8573</v>
      </c>
      <c r="GA78">
        <v>3179</v>
      </c>
      <c r="GB78">
        <v>4050</v>
      </c>
      <c r="GC78">
        <v>871</v>
      </c>
      <c r="GD78">
        <v>12623</v>
      </c>
      <c r="GE78">
        <v>4050</v>
      </c>
      <c r="GF78">
        <v>0</v>
      </c>
      <c r="GG78">
        <v>0</v>
      </c>
      <c r="HI78">
        <v>29</v>
      </c>
      <c r="HK78">
        <v>41175</v>
      </c>
      <c r="HL78">
        <v>42855</v>
      </c>
      <c r="IA78">
        <v>11693</v>
      </c>
      <c r="IB78">
        <v>10845</v>
      </c>
      <c r="IM78">
        <v>0</v>
      </c>
      <c r="IN78">
        <v>20002</v>
      </c>
      <c r="IR78">
        <v>-8</v>
      </c>
    </row>
    <row r="79" spans="1:301">
      <c r="A79" t="s">
        <v>15329</v>
      </c>
      <c r="B79">
        <v>6449066167</v>
      </c>
      <c r="C79" t="s">
        <v>8202</v>
      </c>
      <c r="D79" t="s">
        <v>16202</v>
      </c>
      <c r="E79">
        <v>7311682</v>
      </c>
      <c r="F79" t="s">
        <v>8203</v>
      </c>
      <c r="G79" t="s">
        <v>3936</v>
      </c>
      <c r="H79" t="s">
        <v>3932</v>
      </c>
      <c r="I79" t="s">
        <v>3931</v>
      </c>
      <c r="T79">
        <v>2882</v>
      </c>
      <c r="U79">
        <v>18</v>
      </c>
      <c r="AD79">
        <v>2882</v>
      </c>
      <c r="AE79">
        <v>18</v>
      </c>
      <c r="AF79">
        <v>472</v>
      </c>
      <c r="AG79">
        <v>218</v>
      </c>
      <c r="AL79">
        <v>765</v>
      </c>
      <c r="AM79">
        <v>442</v>
      </c>
      <c r="AN79">
        <v>135482</v>
      </c>
      <c r="AO79">
        <v>103215</v>
      </c>
      <c r="AP79">
        <v>31020</v>
      </c>
      <c r="AQ79">
        <v>14328</v>
      </c>
      <c r="AT79">
        <v>167739</v>
      </c>
      <c r="AU79">
        <v>118203</v>
      </c>
      <c r="AV79">
        <v>15</v>
      </c>
      <c r="AW79">
        <v>15</v>
      </c>
      <c r="BF79">
        <v>168473</v>
      </c>
      <c r="BG79">
        <v>116791</v>
      </c>
      <c r="BH79">
        <v>168488</v>
      </c>
      <c r="BI79">
        <v>116806</v>
      </c>
      <c r="BX79">
        <v>2133</v>
      </c>
      <c r="BY79">
        <v>1415</v>
      </c>
      <c r="CB79">
        <v>2133</v>
      </c>
      <c r="CC79">
        <v>1415</v>
      </c>
      <c r="CD79">
        <v>170620</v>
      </c>
      <c r="CE79">
        <v>118221</v>
      </c>
      <c r="CF79">
        <v>23142</v>
      </c>
      <c r="CG79">
        <v>6122</v>
      </c>
      <c r="CH79">
        <v>87484</v>
      </c>
      <c r="CI79">
        <v>77393</v>
      </c>
      <c r="CP79">
        <v>3549</v>
      </c>
      <c r="CQ79">
        <v>1438</v>
      </c>
      <c r="CR79">
        <v>83935</v>
      </c>
      <c r="CS79">
        <v>75955</v>
      </c>
      <c r="CV79">
        <v>77682</v>
      </c>
      <c r="CW79">
        <v>71696</v>
      </c>
      <c r="DB79">
        <v>-6253</v>
      </c>
      <c r="DC79">
        <v>77682</v>
      </c>
      <c r="DD79">
        <v>71696</v>
      </c>
      <c r="DE79">
        <v>126989</v>
      </c>
      <c r="DF79">
        <v>86592</v>
      </c>
      <c r="DG79">
        <v>16363</v>
      </c>
      <c r="DH79">
        <v>3077</v>
      </c>
      <c r="DI79">
        <v>110626</v>
      </c>
      <c r="DJ79">
        <v>83515</v>
      </c>
      <c r="DK79">
        <v>15</v>
      </c>
      <c r="DL79">
        <v>67144</v>
      </c>
      <c r="DM79">
        <v>67159</v>
      </c>
      <c r="DN79">
        <v>0</v>
      </c>
      <c r="DO79">
        <v>71696</v>
      </c>
      <c r="DP79">
        <v>71696</v>
      </c>
      <c r="DQ79">
        <v>77682</v>
      </c>
      <c r="DR79">
        <v>77682</v>
      </c>
      <c r="DS79">
        <v>15</v>
      </c>
      <c r="DT79">
        <v>116791</v>
      </c>
      <c r="DU79">
        <v>116806</v>
      </c>
      <c r="DV79">
        <v>0</v>
      </c>
      <c r="DW79">
        <v>77682</v>
      </c>
      <c r="DX79">
        <v>77682</v>
      </c>
      <c r="DY79">
        <v>15</v>
      </c>
      <c r="DZ79">
        <v>168473</v>
      </c>
      <c r="EA79">
        <v>168488</v>
      </c>
      <c r="EQ79">
        <v>168488</v>
      </c>
      <c r="ER79">
        <v>116806</v>
      </c>
      <c r="ES79">
        <v>127156</v>
      </c>
      <c r="ET79">
        <v>86122</v>
      </c>
      <c r="EU79">
        <v>50</v>
      </c>
      <c r="EV79">
        <v>73</v>
      </c>
      <c r="EW79">
        <v>814</v>
      </c>
      <c r="EX79">
        <v>1500</v>
      </c>
      <c r="EY79">
        <v>126292</v>
      </c>
      <c r="EZ79">
        <v>84549</v>
      </c>
      <c r="FA79">
        <v>26000</v>
      </c>
      <c r="FB79">
        <v>22049</v>
      </c>
      <c r="FC79">
        <v>18074</v>
      </c>
      <c r="FD79">
        <v>1912</v>
      </c>
      <c r="FE79">
        <v>7929</v>
      </c>
      <c r="FF79">
        <v>4463</v>
      </c>
      <c r="FI79">
        <v>5572</v>
      </c>
      <c r="FJ79">
        <v>3670</v>
      </c>
      <c r="FK79">
        <v>52889</v>
      </c>
      <c r="FL79">
        <v>47942</v>
      </c>
      <c r="FM79">
        <v>42692</v>
      </c>
      <c r="FN79">
        <v>28135</v>
      </c>
      <c r="FX79">
        <v>-26000</v>
      </c>
      <c r="FY79">
        <v>-22049</v>
      </c>
      <c r="FZ79">
        <v>16692</v>
      </c>
      <c r="GA79">
        <v>6086</v>
      </c>
      <c r="GB79">
        <v>14328</v>
      </c>
      <c r="GC79">
        <v>8242</v>
      </c>
      <c r="GD79">
        <v>31020</v>
      </c>
      <c r="GE79">
        <v>14328</v>
      </c>
      <c r="GF79">
        <v>0</v>
      </c>
      <c r="GG79">
        <v>0</v>
      </c>
      <c r="GI79">
        <v>0</v>
      </c>
      <c r="GJ79">
        <v>22049</v>
      </c>
      <c r="GK79">
        <v>22049</v>
      </c>
      <c r="GL79">
        <v>22049</v>
      </c>
      <c r="GM79">
        <v>22049</v>
      </c>
      <c r="GO79">
        <v>0</v>
      </c>
      <c r="GP79">
        <v>26000</v>
      </c>
      <c r="GQ79">
        <v>26000</v>
      </c>
      <c r="GR79">
        <v>26000</v>
      </c>
      <c r="GS79">
        <v>26000</v>
      </c>
      <c r="HM79">
        <v>26000</v>
      </c>
      <c r="HN79">
        <v>22049</v>
      </c>
      <c r="IR79">
        <v>-4259</v>
      </c>
    </row>
    <row r="80" spans="1:301">
      <c r="A80" t="s">
        <v>15330</v>
      </c>
      <c r="B80">
        <v>7707782563</v>
      </c>
      <c r="C80" t="s">
        <v>8373</v>
      </c>
      <c r="D80" t="s">
        <v>16203</v>
      </c>
      <c r="E80">
        <v>5072344</v>
      </c>
      <c r="F80" t="s">
        <v>8205</v>
      </c>
      <c r="G80" t="s">
        <v>3936</v>
      </c>
      <c r="H80" t="s">
        <v>8021</v>
      </c>
      <c r="I80" t="s">
        <v>3931</v>
      </c>
      <c r="L80">
        <v>87</v>
      </c>
      <c r="M80">
        <v>108</v>
      </c>
      <c r="T80">
        <v>8663</v>
      </c>
      <c r="U80">
        <v>8432</v>
      </c>
      <c r="X80">
        <v>1192462</v>
      </c>
      <c r="Y80">
        <v>545720</v>
      </c>
      <c r="Z80">
        <v>519</v>
      </c>
      <c r="AA80">
        <v>67</v>
      </c>
      <c r="AB80">
        <v>1586</v>
      </c>
      <c r="AD80">
        <v>1203317</v>
      </c>
      <c r="AE80">
        <v>554327</v>
      </c>
      <c r="AF80">
        <v>51</v>
      </c>
      <c r="AG80">
        <v>21</v>
      </c>
      <c r="AJ80">
        <v>0</v>
      </c>
      <c r="AL80">
        <v>42936</v>
      </c>
      <c r="AM80">
        <v>16122</v>
      </c>
      <c r="AP80">
        <v>359402</v>
      </c>
      <c r="AQ80">
        <v>132828</v>
      </c>
      <c r="AR80">
        <v>3213</v>
      </c>
      <c r="AS80">
        <v>3060</v>
      </c>
      <c r="AT80">
        <v>405601</v>
      </c>
      <c r="AU80">
        <v>152031</v>
      </c>
      <c r="AV80">
        <v>10</v>
      </c>
      <c r="AW80">
        <v>10</v>
      </c>
      <c r="BF80">
        <v>329817</v>
      </c>
      <c r="BG80">
        <v>160457</v>
      </c>
      <c r="BH80">
        <v>329827</v>
      </c>
      <c r="BI80">
        <v>160467</v>
      </c>
      <c r="BL80">
        <v>412759</v>
      </c>
      <c r="BM80">
        <v>446308</v>
      </c>
      <c r="BN80">
        <v>73</v>
      </c>
      <c r="BP80">
        <v>21805</v>
      </c>
      <c r="BQ80">
        <v>11372</v>
      </c>
      <c r="BT80">
        <v>412832</v>
      </c>
      <c r="BU80">
        <v>446308</v>
      </c>
      <c r="BV80">
        <v>610689</v>
      </c>
      <c r="BX80">
        <v>233765</v>
      </c>
      <c r="BY80">
        <v>88211</v>
      </c>
      <c r="CB80">
        <v>866259</v>
      </c>
      <c r="CC80">
        <v>99583</v>
      </c>
      <c r="CD80">
        <v>1608918</v>
      </c>
      <c r="CE80">
        <v>706358</v>
      </c>
      <c r="CF80">
        <v>326357</v>
      </c>
      <c r="CG80">
        <v>234454</v>
      </c>
      <c r="CH80">
        <v>492397</v>
      </c>
      <c r="CI80">
        <v>171516</v>
      </c>
      <c r="CJ80">
        <v>904</v>
      </c>
      <c r="CK80">
        <v>859</v>
      </c>
      <c r="CL80">
        <v>34042</v>
      </c>
      <c r="CM80">
        <v>10304</v>
      </c>
      <c r="CN80">
        <v>148074</v>
      </c>
      <c r="CO80">
        <v>39996</v>
      </c>
      <c r="CP80">
        <v>382666</v>
      </c>
      <c r="CQ80">
        <v>49895</v>
      </c>
      <c r="CR80">
        <v>224764</v>
      </c>
      <c r="CS80">
        <v>152172</v>
      </c>
      <c r="CT80">
        <v>-55404</v>
      </c>
      <c r="CU80">
        <v>-31882</v>
      </c>
      <c r="CV80">
        <v>169360</v>
      </c>
      <c r="CW80">
        <v>120290</v>
      </c>
      <c r="CX80">
        <v>55784</v>
      </c>
      <c r="CY80">
        <v>31597</v>
      </c>
      <c r="CZ80">
        <v>379</v>
      </c>
      <c r="DA80">
        <v>-285</v>
      </c>
      <c r="DC80">
        <v>169360</v>
      </c>
      <c r="DD80">
        <v>120290</v>
      </c>
      <c r="DE80">
        <v>886425</v>
      </c>
      <c r="DF80">
        <v>515247</v>
      </c>
      <c r="DG80">
        <v>67671</v>
      </c>
      <c r="DH80">
        <v>109277</v>
      </c>
      <c r="DI80">
        <v>818754</v>
      </c>
      <c r="DJ80">
        <v>405970</v>
      </c>
      <c r="DK80">
        <v>10</v>
      </c>
      <c r="DL80">
        <v>40167</v>
      </c>
      <c r="DM80">
        <v>40177</v>
      </c>
      <c r="DN80">
        <v>0</v>
      </c>
      <c r="DO80">
        <v>120290</v>
      </c>
      <c r="DP80">
        <v>120290</v>
      </c>
      <c r="DQ80">
        <v>169360</v>
      </c>
      <c r="DR80">
        <v>169360</v>
      </c>
      <c r="DS80">
        <v>10</v>
      </c>
      <c r="DT80">
        <v>160457</v>
      </c>
      <c r="DU80">
        <v>160467</v>
      </c>
      <c r="DV80">
        <v>0</v>
      </c>
      <c r="DW80">
        <v>169360</v>
      </c>
      <c r="DX80">
        <v>169360</v>
      </c>
      <c r="DY80">
        <v>10</v>
      </c>
      <c r="DZ80">
        <v>329817</v>
      </c>
      <c r="EA80">
        <v>329827</v>
      </c>
      <c r="EQ80">
        <v>329827</v>
      </c>
      <c r="ER80">
        <v>160467</v>
      </c>
      <c r="ES80">
        <v>373966</v>
      </c>
      <c r="ET80">
        <v>513425</v>
      </c>
      <c r="EU80">
        <v>563597</v>
      </c>
      <c r="EV80">
        <v>304277</v>
      </c>
      <c r="EW80">
        <v>5078</v>
      </c>
      <c r="EY80">
        <v>417019</v>
      </c>
      <c r="EZ80">
        <v>151236</v>
      </c>
      <c r="FA80">
        <v>0</v>
      </c>
      <c r="FB80">
        <v>64808</v>
      </c>
      <c r="FC80">
        <v>284519</v>
      </c>
      <c r="FD80">
        <v>198204</v>
      </c>
      <c r="FE80">
        <v>132367</v>
      </c>
      <c r="FF80">
        <v>66807</v>
      </c>
      <c r="FG80">
        <v>0</v>
      </c>
      <c r="FH80">
        <v>619</v>
      </c>
      <c r="FI80">
        <v>21090</v>
      </c>
      <c r="FJ80">
        <v>29124</v>
      </c>
      <c r="FK80">
        <v>9034</v>
      </c>
      <c r="FL80">
        <v>22083</v>
      </c>
      <c r="FM80">
        <v>548033</v>
      </c>
      <c r="FN80">
        <v>144182</v>
      </c>
      <c r="FP80">
        <v>1691</v>
      </c>
      <c r="FQ80">
        <v>1350</v>
      </c>
      <c r="FR80">
        <v>-694594</v>
      </c>
      <c r="FS80">
        <v>-557524</v>
      </c>
      <c r="FT80">
        <v>373966</v>
      </c>
      <c r="FU80">
        <v>513425</v>
      </c>
      <c r="FV80">
        <v>0</v>
      </c>
      <c r="FW80">
        <v>64808</v>
      </c>
      <c r="FX80">
        <v>373966</v>
      </c>
      <c r="FY80">
        <v>448617</v>
      </c>
      <c r="FZ80">
        <v>227405</v>
      </c>
      <c r="GA80">
        <v>35275</v>
      </c>
      <c r="GB80">
        <v>132828</v>
      </c>
      <c r="GC80">
        <v>97376</v>
      </c>
      <c r="GD80">
        <v>359402</v>
      </c>
      <c r="GE80">
        <v>132828</v>
      </c>
      <c r="GF80">
        <v>0</v>
      </c>
      <c r="GG80">
        <v>0</v>
      </c>
      <c r="HG80">
        <v>9486</v>
      </c>
      <c r="HH80">
        <v>9527</v>
      </c>
      <c r="HI80">
        <v>97</v>
      </c>
      <c r="HK80">
        <v>693000</v>
      </c>
      <c r="HL80">
        <v>556174</v>
      </c>
      <c r="HO80">
        <v>-831</v>
      </c>
      <c r="HP80">
        <v>177</v>
      </c>
      <c r="IP80">
        <v>97</v>
      </c>
    </row>
    <row r="81" spans="1:302">
      <c r="A81" t="s">
        <v>15332</v>
      </c>
      <c r="B81">
        <v>276114446</v>
      </c>
      <c r="C81" t="s">
        <v>8207</v>
      </c>
      <c r="D81" t="s">
        <v>15333</v>
      </c>
      <c r="E81">
        <v>5942356</v>
      </c>
      <c r="F81" t="s">
        <v>8209</v>
      </c>
      <c r="G81" t="s">
        <v>3936</v>
      </c>
      <c r="H81" t="s">
        <v>3932</v>
      </c>
      <c r="I81" t="s">
        <v>3931</v>
      </c>
      <c r="T81">
        <v>28517</v>
      </c>
      <c r="U81">
        <v>6225</v>
      </c>
      <c r="AL81">
        <v>283188</v>
      </c>
      <c r="AM81">
        <v>145985</v>
      </c>
      <c r="AP81">
        <v>1052</v>
      </c>
      <c r="AQ81">
        <v>722</v>
      </c>
      <c r="BH81">
        <v>6968</v>
      </c>
      <c r="BI81">
        <v>10</v>
      </c>
      <c r="BL81">
        <v>670</v>
      </c>
      <c r="BV81">
        <v>1</v>
      </c>
      <c r="BX81">
        <v>294861</v>
      </c>
      <c r="BY81">
        <v>148582</v>
      </c>
      <c r="CD81">
        <v>312757</v>
      </c>
      <c r="CE81">
        <v>152932</v>
      </c>
      <c r="CP81">
        <v>18735</v>
      </c>
      <c r="CQ81">
        <v>10993</v>
      </c>
      <c r="CT81">
        <v>3944</v>
      </c>
      <c r="CU81">
        <v>7021</v>
      </c>
      <c r="CV81">
        <v>4136</v>
      </c>
      <c r="CW81">
        <v>4844</v>
      </c>
      <c r="DE81">
        <v>79992</v>
      </c>
      <c r="DF81">
        <v>88540</v>
      </c>
      <c r="DG81">
        <v>53177</v>
      </c>
      <c r="DH81">
        <v>65682</v>
      </c>
    </row>
    <row r="82" spans="1:302">
      <c r="A82" t="s">
        <v>15334</v>
      </c>
      <c r="B82">
        <v>2462226285</v>
      </c>
      <c r="C82" t="s">
        <v>8211</v>
      </c>
      <c r="D82" t="s">
        <v>563</v>
      </c>
      <c r="E82">
        <v>5949545</v>
      </c>
      <c r="F82" t="s">
        <v>8212</v>
      </c>
      <c r="G82" t="s">
        <v>3960</v>
      </c>
      <c r="H82" t="s">
        <v>3932</v>
      </c>
      <c r="I82" t="s">
        <v>3931</v>
      </c>
      <c r="AF82">
        <v>9222</v>
      </c>
      <c r="AG82">
        <v>9899</v>
      </c>
      <c r="AL82">
        <v>37696</v>
      </c>
      <c r="AM82">
        <v>37713</v>
      </c>
      <c r="AP82">
        <v>2176</v>
      </c>
      <c r="AQ82">
        <v>2631</v>
      </c>
      <c r="BH82">
        <v>26070</v>
      </c>
      <c r="BI82">
        <v>29508</v>
      </c>
      <c r="BL82">
        <v>15080</v>
      </c>
      <c r="BM82">
        <v>15080</v>
      </c>
      <c r="BV82">
        <v>3066</v>
      </c>
      <c r="BW82">
        <v>3066</v>
      </c>
      <c r="BX82">
        <v>4878</v>
      </c>
      <c r="BY82">
        <v>2589</v>
      </c>
      <c r="CD82">
        <v>49094</v>
      </c>
      <c r="CE82">
        <v>50243</v>
      </c>
      <c r="CN82">
        <v>8739</v>
      </c>
      <c r="CO82">
        <v>23895</v>
      </c>
      <c r="CP82">
        <v>5985</v>
      </c>
      <c r="CQ82">
        <v>2901</v>
      </c>
      <c r="CV82">
        <v>1086</v>
      </c>
      <c r="CW82">
        <v>16531</v>
      </c>
      <c r="DG82">
        <v>1668</v>
      </c>
      <c r="DH82">
        <v>4463</v>
      </c>
    </row>
    <row r="83" spans="1:302">
      <c r="A83" t="s">
        <v>15335</v>
      </c>
      <c r="B83">
        <v>2312143512</v>
      </c>
      <c r="C83" t="s">
        <v>8214</v>
      </c>
      <c r="D83" t="s">
        <v>15336</v>
      </c>
      <c r="E83">
        <v>5108155</v>
      </c>
      <c r="F83" t="s">
        <v>8215</v>
      </c>
      <c r="G83" t="s">
        <v>3978</v>
      </c>
      <c r="H83" t="s">
        <v>3932</v>
      </c>
      <c r="I83" t="s">
        <v>3931</v>
      </c>
      <c r="T83">
        <v>45</v>
      </c>
      <c r="U83">
        <v>65</v>
      </c>
      <c r="AL83">
        <v>13087</v>
      </c>
      <c r="AM83">
        <v>13248</v>
      </c>
      <c r="AP83">
        <v>1334</v>
      </c>
      <c r="AQ83">
        <v>902</v>
      </c>
      <c r="BH83">
        <v>14297</v>
      </c>
      <c r="BI83">
        <v>14033</v>
      </c>
      <c r="BX83">
        <v>169</v>
      </c>
      <c r="BY83">
        <v>182</v>
      </c>
      <c r="CD83">
        <v>14466</v>
      </c>
      <c r="CE83">
        <v>14215</v>
      </c>
      <c r="CN83">
        <v>1411</v>
      </c>
      <c r="CO83">
        <v>913</v>
      </c>
      <c r="CP83">
        <v>3010</v>
      </c>
      <c r="CQ83">
        <v>1008</v>
      </c>
      <c r="CT83">
        <v>209</v>
      </c>
      <c r="CU83">
        <v>207</v>
      </c>
      <c r="CV83">
        <v>263</v>
      </c>
      <c r="CW83">
        <v>246</v>
      </c>
      <c r="DE83">
        <v>5766</v>
      </c>
      <c r="DF83">
        <v>6279</v>
      </c>
      <c r="DG83">
        <v>3695</v>
      </c>
      <c r="DH83">
        <v>5731</v>
      </c>
    </row>
    <row r="84" spans="1:302">
      <c r="A84" t="s">
        <v>16204</v>
      </c>
      <c r="B84">
        <v>8602183821</v>
      </c>
      <c r="C84" t="s">
        <v>3939</v>
      </c>
      <c r="D84" t="s">
        <v>16205</v>
      </c>
      <c r="E84">
        <v>7596708</v>
      </c>
      <c r="F84" t="s">
        <v>3941</v>
      </c>
      <c r="G84" t="s">
        <v>3936</v>
      </c>
      <c r="H84" t="s">
        <v>3932</v>
      </c>
      <c r="I84" t="s">
        <v>3931</v>
      </c>
      <c r="T84">
        <v>629</v>
      </c>
      <c r="U84">
        <v>449</v>
      </c>
      <c r="X84">
        <v>250</v>
      </c>
      <c r="Y84">
        <v>262</v>
      </c>
      <c r="AF84">
        <v>453</v>
      </c>
      <c r="AG84">
        <v>426</v>
      </c>
      <c r="AL84">
        <v>66616</v>
      </c>
      <c r="AM84">
        <v>39733</v>
      </c>
      <c r="AP84">
        <v>114082</v>
      </c>
      <c r="AQ84">
        <v>67135</v>
      </c>
      <c r="BH84">
        <v>35905</v>
      </c>
      <c r="BI84">
        <v>30480</v>
      </c>
      <c r="BL84">
        <v>0</v>
      </c>
      <c r="BM84">
        <v>530</v>
      </c>
      <c r="BV84">
        <v>0</v>
      </c>
      <c r="BW84">
        <v>208</v>
      </c>
      <c r="BX84">
        <v>146125</v>
      </c>
      <c r="BY84">
        <v>76787</v>
      </c>
      <c r="CD84">
        <v>182030</v>
      </c>
      <c r="CE84">
        <v>108005</v>
      </c>
      <c r="CN84">
        <v>50601</v>
      </c>
      <c r="CO84">
        <v>102775</v>
      </c>
      <c r="CP84">
        <v>1193</v>
      </c>
      <c r="CQ84">
        <v>311</v>
      </c>
      <c r="CT84">
        <v>3311</v>
      </c>
      <c r="CU84">
        <v>2272</v>
      </c>
      <c r="CV84">
        <v>56817</v>
      </c>
      <c r="CW84">
        <v>15384</v>
      </c>
      <c r="DE84">
        <v>81431</v>
      </c>
      <c r="DF84">
        <v>10461</v>
      </c>
      <c r="DG84">
        <v>70711</v>
      </c>
      <c r="DH84">
        <v>95269</v>
      </c>
    </row>
    <row r="85" spans="1:302">
      <c r="A85" t="s">
        <v>15339</v>
      </c>
      <c r="B85">
        <v>6658459228</v>
      </c>
      <c r="C85" t="s">
        <v>3988</v>
      </c>
      <c r="D85" t="s">
        <v>15340</v>
      </c>
      <c r="E85">
        <v>7169774</v>
      </c>
      <c r="F85" t="s">
        <v>8218</v>
      </c>
      <c r="G85" t="s">
        <v>3936</v>
      </c>
      <c r="H85" t="s">
        <v>3932</v>
      </c>
      <c r="I85" t="s">
        <v>3931</v>
      </c>
      <c r="AF85">
        <v>10613</v>
      </c>
      <c r="AG85">
        <v>10613</v>
      </c>
      <c r="AL85">
        <v>14399</v>
      </c>
      <c r="AM85">
        <v>40241</v>
      </c>
      <c r="AP85">
        <v>6312</v>
      </c>
      <c r="AQ85">
        <v>1244</v>
      </c>
      <c r="BH85">
        <v>23227</v>
      </c>
      <c r="BI85">
        <v>17914</v>
      </c>
      <c r="BX85">
        <v>8098</v>
      </c>
      <c r="BY85">
        <v>34185</v>
      </c>
      <c r="CD85">
        <v>31325</v>
      </c>
      <c r="CE85">
        <v>52099</v>
      </c>
      <c r="CN85">
        <v>0</v>
      </c>
      <c r="CO85">
        <v>2741</v>
      </c>
      <c r="CP85">
        <v>648</v>
      </c>
      <c r="CQ85">
        <v>179</v>
      </c>
      <c r="CT85">
        <v>242</v>
      </c>
      <c r="CU85">
        <v>156</v>
      </c>
      <c r="CV85">
        <v>5313</v>
      </c>
      <c r="CW85">
        <v>446</v>
      </c>
      <c r="DE85">
        <v>9787</v>
      </c>
      <c r="DF85">
        <v>2500</v>
      </c>
      <c r="DG85">
        <v>3584</v>
      </c>
      <c r="DH85">
        <v>4460</v>
      </c>
    </row>
    <row r="86" spans="1:302">
      <c r="A86" t="s">
        <v>15341</v>
      </c>
      <c r="B86">
        <v>6316201956</v>
      </c>
      <c r="C86" t="s">
        <v>16206</v>
      </c>
      <c r="D86" t="s">
        <v>16207</v>
      </c>
      <c r="E86">
        <v>7550256</v>
      </c>
      <c r="F86" t="s">
        <v>3967</v>
      </c>
      <c r="G86" t="s">
        <v>3960</v>
      </c>
      <c r="H86" t="s">
        <v>3932</v>
      </c>
      <c r="T86">
        <v>9533</v>
      </c>
      <c r="U86">
        <v>13875</v>
      </c>
      <c r="AF86">
        <v>436</v>
      </c>
      <c r="AG86">
        <v>308</v>
      </c>
      <c r="AL86">
        <v>49705</v>
      </c>
      <c r="AM86">
        <v>48928</v>
      </c>
      <c r="AP86">
        <v>7180</v>
      </c>
      <c r="AQ86">
        <v>2142</v>
      </c>
      <c r="BH86">
        <v>60163</v>
      </c>
      <c r="BI86">
        <v>43048</v>
      </c>
      <c r="BL86">
        <v>886</v>
      </c>
      <c r="BM86">
        <v>579</v>
      </c>
      <c r="BV86">
        <v>832</v>
      </c>
      <c r="BW86">
        <v>1532</v>
      </c>
      <c r="BX86">
        <v>4973</v>
      </c>
      <c r="BY86">
        <v>20094</v>
      </c>
      <c r="CD86">
        <v>66854</v>
      </c>
      <c r="CE86">
        <v>65253</v>
      </c>
      <c r="CL86">
        <v>277</v>
      </c>
      <c r="CM86">
        <v>24</v>
      </c>
      <c r="CN86">
        <v>36078</v>
      </c>
      <c r="CO86">
        <v>18682</v>
      </c>
      <c r="CP86">
        <v>6261</v>
      </c>
      <c r="CQ86">
        <v>9717</v>
      </c>
      <c r="CT86">
        <v>1656</v>
      </c>
      <c r="CV86">
        <v>15965</v>
      </c>
      <c r="CW86">
        <v>11954</v>
      </c>
      <c r="DE86">
        <v>15883</v>
      </c>
      <c r="DF86">
        <v>18401</v>
      </c>
      <c r="DG86">
        <v>27802</v>
      </c>
      <c r="DH86">
        <v>15388</v>
      </c>
    </row>
    <row r="87" spans="1:302">
      <c r="A87" t="s">
        <v>15343</v>
      </c>
      <c r="B87">
        <v>7805646537</v>
      </c>
      <c r="C87" t="s">
        <v>8220</v>
      </c>
      <c r="D87" t="s">
        <v>15344</v>
      </c>
      <c r="E87">
        <v>6164018</v>
      </c>
      <c r="F87" t="s">
        <v>8221</v>
      </c>
      <c r="G87" t="s">
        <v>3936</v>
      </c>
      <c r="H87" t="s">
        <v>3932</v>
      </c>
      <c r="I87" t="s">
        <v>3931</v>
      </c>
      <c r="L87">
        <v>2433</v>
      </c>
      <c r="AD87">
        <v>2433</v>
      </c>
      <c r="AE87">
        <v>0</v>
      </c>
      <c r="AF87">
        <v>417</v>
      </c>
      <c r="AJ87">
        <v>83</v>
      </c>
      <c r="AL87">
        <v>37055</v>
      </c>
      <c r="AM87">
        <v>170273</v>
      </c>
      <c r="AN87">
        <v>206760</v>
      </c>
      <c r="AO87">
        <v>197124</v>
      </c>
      <c r="AP87">
        <v>977</v>
      </c>
      <c r="AQ87">
        <v>1489</v>
      </c>
      <c r="AR87">
        <v>57</v>
      </c>
      <c r="AT87">
        <v>245349</v>
      </c>
      <c r="AU87">
        <v>368885</v>
      </c>
      <c r="AV87">
        <v>10</v>
      </c>
      <c r="AW87">
        <v>10</v>
      </c>
      <c r="BF87">
        <v>141357</v>
      </c>
      <c r="BG87">
        <v>288731</v>
      </c>
      <c r="BH87">
        <v>141367</v>
      </c>
      <c r="BI87">
        <v>288741</v>
      </c>
      <c r="BL87">
        <v>5404</v>
      </c>
      <c r="BM87">
        <v>21073</v>
      </c>
      <c r="BT87">
        <v>5404</v>
      </c>
      <c r="BU87">
        <v>21073</v>
      </c>
      <c r="BX87">
        <v>101011</v>
      </c>
      <c r="BY87">
        <v>59072</v>
      </c>
      <c r="CB87">
        <v>101011</v>
      </c>
      <c r="CC87">
        <v>59072</v>
      </c>
      <c r="CD87">
        <v>247782</v>
      </c>
      <c r="CE87">
        <v>368885</v>
      </c>
      <c r="CF87">
        <v>85871</v>
      </c>
      <c r="CG87">
        <v>22764</v>
      </c>
      <c r="CH87">
        <v>17129</v>
      </c>
      <c r="CI87">
        <v>92704</v>
      </c>
      <c r="CJ87">
        <v>3787</v>
      </c>
      <c r="CL87">
        <v>1581</v>
      </c>
      <c r="CN87">
        <v>597</v>
      </c>
      <c r="CO87">
        <v>138897</v>
      </c>
      <c r="CP87">
        <v>145998</v>
      </c>
      <c r="CQ87">
        <v>7099</v>
      </c>
      <c r="CR87">
        <v>-126066</v>
      </c>
      <c r="CS87">
        <v>224502</v>
      </c>
      <c r="CT87">
        <v>-1481</v>
      </c>
      <c r="CU87">
        <v>-1360</v>
      </c>
      <c r="CV87">
        <v>-127547</v>
      </c>
      <c r="CW87">
        <v>223142</v>
      </c>
      <c r="CX87">
        <v>1481</v>
      </c>
      <c r="DC87">
        <v>-127547</v>
      </c>
      <c r="DD87">
        <v>223142</v>
      </c>
      <c r="DE87">
        <v>132485</v>
      </c>
      <c r="DF87">
        <v>124059</v>
      </c>
      <c r="DG87">
        <v>29485</v>
      </c>
      <c r="DH87">
        <v>8591</v>
      </c>
      <c r="DI87">
        <v>103000</v>
      </c>
      <c r="DJ87">
        <v>115468</v>
      </c>
      <c r="DK87">
        <v>10</v>
      </c>
      <c r="DL87">
        <v>778790</v>
      </c>
      <c r="DM87">
        <v>778800</v>
      </c>
      <c r="DN87">
        <v>0</v>
      </c>
      <c r="DO87">
        <v>223142</v>
      </c>
      <c r="DP87">
        <v>223142</v>
      </c>
      <c r="DQ87">
        <v>223142</v>
      </c>
      <c r="DR87">
        <v>223142</v>
      </c>
      <c r="DS87">
        <v>10</v>
      </c>
      <c r="DT87">
        <v>288731</v>
      </c>
      <c r="DU87">
        <v>288741</v>
      </c>
      <c r="DY87">
        <v>10</v>
      </c>
      <c r="DZ87">
        <v>141357</v>
      </c>
      <c r="EA87">
        <v>141367</v>
      </c>
      <c r="EB87">
        <v>0</v>
      </c>
      <c r="EC87">
        <v>0</v>
      </c>
      <c r="ED87">
        <v>0</v>
      </c>
      <c r="EE87">
        <v>223142</v>
      </c>
      <c r="EF87">
        <v>-713201</v>
      </c>
      <c r="EG87">
        <v>288731</v>
      </c>
      <c r="EH87">
        <v>223142</v>
      </c>
      <c r="EI87">
        <v>-713201</v>
      </c>
      <c r="EJ87">
        <v>288731</v>
      </c>
      <c r="EK87">
        <v>0</v>
      </c>
      <c r="EL87">
        <v>0</v>
      </c>
      <c r="EM87">
        <v>0</v>
      </c>
      <c r="EN87">
        <v>223142</v>
      </c>
      <c r="EO87">
        <v>-713201</v>
      </c>
      <c r="EP87">
        <v>288731</v>
      </c>
      <c r="EQ87">
        <v>141367</v>
      </c>
      <c r="ER87">
        <v>288741</v>
      </c>
      <c r="ES87">
        <v>3725</v>
      </c>
      <c r="ET87">
        <v>18216</v>
      </c>
      <c r="EU87">
        <v>0</v>
      </c>
      <c r="EV87">
        <v>94779</v>
      </c>
      <c r="EW87">
        <v>68764</v>
      </c>
      <c r="EX87">
        <v>31851</v>
      </c>
      <c r="EY87">
        <v>3725</v>
      </c>
      <c r="EZ87">
        <v>251</v>
      </c>
      <c r="FA87">
        <v>17071</v>
      </c>
      <c r="FB87">
        <v>5660</v>
      </c>
      <c r="FC87">
        <v>40169</v>
      </c>
      <c r="FD87">
        <v>12772</v>
      </c>
      <c r="FE87">
        <v>9510</v>
      </c>
      <c r="FF87">
        <v>6891</v>
      </c>
      <c r="FI87">
        <v>3028</v>
      </c>
      <c r="FJ87">
        <v>1213</v>
      </c>
      <c r="FK87">
        <v>17071</v>
      </c>
      <c r="FL87">
        <v>5660</v>
      </c>
      <c r="FM87">
        <v>3886</v>
      </c>
      <c r="FN87">
        <v>98572</v>
      </c>
      <c r="FR87">
        <v>8948</v>
      </c>
      <c r="FS87">
        <v>-109713</v>
      </c>
      <c r="FT87">
        <v>0</v>
      </c>
      <c r="FU87">
        <v>17965</v>
      </c>
      <c r="FX87">
        <v>-13346</v>
      </c>
      <c r="FY87">
        <v>12556</v>
      </c>
      <c r="FZ87">
        <v>-512</v>
      </c>
      <c r="GA87">
        <v>1415</v>
      </c>
      <c r="GB87">
        <v>1489</v>
      </c>
      <c r="GC87">
        <v>74</v>
      </c>
      <c r="GD87">
        <v>977</v>
      </c>
      <c r="GE87">
        <v>1489</v>
      </c>
      <c r="GF87">
        <v>0</v>
      </c>
      <c r="GG87">
        <v>0</v>
      </c>
      <c r="GI87">
        <v>0</v>
      </c>
      <c r="GJ87">
        <v>713201</v>
      </c>
      <c r="GK87">
        <v>713201</v>
      </c>
      <c r="GO87">
        <v>0</v>
      </c>
      <c r="GP87">
        <v>147374</v>
      </c>
      <c r="GQ87">
        <v>147374</v>
      </c>
      <c r="HK87">
        <v>0</v>
      </c>
      <c r="HL87">
        <v>37760</v>
      </c>
      <c r="HX87">
        <v>19827</v>
      </c>
      <c r="IA87">
        <v>29119</v>
      </c>
      <c r="IB87">
        <v>6197</v>
      </c>
      <c r="JA87">
        <v>713201</v>
      </c>
      <c r="JB87">
        <v>713201</v>
      </c>
      <c r="JU87">
        <v>127547</v>
      </c>
      <c r="JY87">
        <v>127547</v>
      </c>
      <c r="KP87">
        <v>19827</v>
      </c>
    </row>
    <row r="88" spans="1:302">
      <c r="A88" t="s">
        <v>16208</v>
      </c>
      <c r="B88">
        <v>7709653027</v>
      </c>
      <c r="C88" t="s">
        <v>8223</v>
      </c>
      <c r="D88" t="s">
        <v>16209</v>
      </c>
      <c r="E88">
        <v>7531609</v>
      </c>
      <c r="F88" t="s">
        <v>8224</v>
      </c>
      <c r="G88" t="s">
        <v>3936</v>
      </c>
      <c r="H88" t="s">
        <v>3932</v>
      </c>
      <c r="T88">
        <v>0</v>
      </c>
      <c r="U88">
        <v>1</v>
      </c>
      <c r="X88">
        <v>25884</v>
      </c>
      <c r="Y88">
        <v>30316</v>
      </c>
      <c r="AF88">
        <v>1</v>
      </c>
      <c r="AG88">
        <v>10</v>
      </c>
      <c r="AL88">
        <v>854</v>
      </c>
      <c r="AM88">
        <v>855</v>
      </c>
      <c r="AP88">
        <v>3596</v>
      </c>
      <c r="AQ88">
        <v>1141</v>
      </c>
      <c r="BH88">
        <v>13896</v>
      </c>
      <c r="BI88">
        <v>12120</v>
      </c>
      <c r="BV88">
        <v>11160</v>
      </c>
      <c r="BW88">
        <v>10705</v>
      </c>
      <c r="BX88">
        <v>5279</v>
      </c>
      <c r="BY88">
        <v>9498</v>
      </c>
      <c r="CD88">
        <v>30335</v>
      </c>
      <c r="CE88">
        <v>32323</v>
      </c>
      <c r="CL88">
        <v>854</v>
      </c>
      <c r="CM88">
        <v>426</v>
      </c>
      <c r="CN88">
        <v>134</v>
      </c>
      <c r="CO88">
        <v>146</v>
      </c>
      <c r="CP88">
        <v>606</v>
      </c>
      <c r="CQ88">
        <v>356</v>
      </c>
      <c r="CT88">
        <v>442</v>
      </c>
      <c r="CU88">
        <v>457</v>
      </c>
      <c r="CV88">
        <v>1776</v>
      </c>
      <c r="CW88">
        <v>-144</v>
      </c>
      <c r="DE88">
        <v>44027</v>
      </c>
      <c r="DF88">
        <v>45579</v>
      </c>
      <c r="DG88">
        <v>40483</v>
      </c>
      <c r="DH88">
        <v>44630</v>
      </c>
    </row>
    <row r="89" spans="1:302">
      <c r="A89" t="s">
        <v>8225</v>
      </c>
      <c r="B89">
        <v>7451274751</v>
      </c>
      <c r="C89" t="s">
        <v>8226</v>
      </c>
      <c r="D89" t="s">
        <v>15347</v>
      </c>
      <c r="E89">
        <v>7536846</v>
      </c>
      <c r="F89" t="s">
        <v>8228</v>
      </c>
      <c r="G89" t="s">
        <v>3936</v>
      </c>
      <c r="H89" t="s">
        <v>3932</v>
      </c>
      <c r="AL89">
        <v>27974</v>
      </c>
      <c r="AM89">
        <v>28377</v>
      </c>
      <c r="AP89">
        <v>220</v>
      </c>
      <c r="AQ89">
        <v>148</v>
      </c>
      <c r="BH89">
        <v>27231</v>
      </c>
      <c r="BI89">
        <v>27138</v>
      </c>
      <c r="BL89">
        <v>895</v>
      </c>
      <c r="BM89">
        <v>1102</v>
      </c>
      <c r="BV89">
        <v>0</v>
      </c>
      <c r="BW89">
        <v>285</v>
      </c>
      <c r="BX89">
        <v>68</v>
      </c>
      <c r="CD89">
        <v>28194</v>
      </c>
      <c r="CE89">
        <v>28525</v>
      </c>
      <c r="CN89">
        <v>0</v>
      </c>
      <c r="CO89">
        <v>380</v>
      </c>
      <c r="CP89">
        <v>0</v>
      </c>
      <c r="CQ89">
        <v>64</v>
      </c>
      <c r="CT89">
        <v>70</v>
      </c>
      <c r="CU89">
        <v>77</v>
      </c>
      <c r="CV89">
        <v>93</v>
      </c>
      <c r="CW89">
        <v>229</v>
      </c>
      <c r="DE89">
        <v>2084</v>
      </c>
      <c r="DF89">
        <v>2254</v>
      </c>
      <c r="DG89">
        <v>1921</v>
      </c>
      <c r="DH89">
        <v>2264</v>
      </c>
      <c r="DK89">
        <v>10</v>
      </c>
      <c r="DL89">
        <v>5823</v>
      </c>
      <c r="DM89">
        <v>26909</v>
      </c>
      <c r="DN89">
        <v>0</v>
      </c>
      <c r="DO89">
        <v>229</v>
      </c>
      <c r="DP89">
        <v>229</v>
      </c>
      <c r="DQ89">
        <v>93</v>
      </c>
      <c r="DR89">
        <v>93</v>
      </c>
      <c r="DS89">
        <v>10</v>
      </c>
      <c r="DT89">
        <v>6052</v>
      </c>
      <c r="DU89">
        <v>27138</v>
      </c>
      <c r="DV89">
        <v>0</v>
      </c>
      <c r="DW89">
        <v>93</v>
      </c>
      <c r="DX89">
        <v>93</v>
      </c>
      <c r="DY89">
        <v>10</v>
      </c>
      <c r="DZ89">
        <v>6145</v>
      </c>
      <c r="EA89">
        <v>27231</v>
      </c>
      <c r="EQ89">
        <v>28377</v>
      </c>
      <c r="ER89">
        <v>28377</v>
      </c>
      <c r="GH89">
        <v>0</v>
      </c>
      <c r="GN89">
        <v>0</v>
      </c>
      <c r="GT89">
        <v>0</v>
      </c>
      <c r="HQ89">
        <v>21076</v>
      </c>
      <c r="HR89">
        <v>21076</v>
      </c>
      <c r="HY89">
        <v>21076</v>
      </c>
      <c r="IF89">
        <v>0</v>
      </c>
      <c r="IG89">
        <v>0</v>
      </c>
      <c r="IJ89">
        <v>0</v>
      </c>
      <c r="IK89">
        <v>0</v>
      </c>
      <c r="IL89">
        <v>0</v>
      </c>
      <c r="IX89">
        <v>0</v>
      </c>
      <c r="IY89">
        <v>0</v>
      </c>
      <c r="IZ89">
        <v>0</v>
      </c>
      <c r="JK89">
        <v>0</v>
      </c>
    </row>
    <row r="90" spans="1:302">
      <c r="A90" t="s">
        <v>16210</v>
      </c>
      <c r="B90">
        <v>3443130766</v>
      </c>
      <c r="C90" t="s">
        <v>8230</v>
      </c>
      <c r="D90" t="s">
        <v>16211</v>
      </c>
      <c r="E90">
        <v>5184505</v>
      </c>
      <c r="F90" t="s">
        <v>8231</v>
      </c>
      <c r="G90" t="s">
        <v>3936</v>
      </c>
      <c r="H90" t="s">
        <v>3932</v>
      </c>
      <c r="I90" t="s">
        <v>3931</v>
      </c>
      <c r="T90">
        <v>4490</v>
      </c>
      <c r="U90">
        <v>4749</v>
      </c>
      <c r="AD90">
        <v>4490</v>
      </c>
      <c r="AE90">
        <v>4749</v>
      </c>
      <c r="AF90">
        <v>354</v>
      </c>
      <c r="AG90">
        <v>359</v>
      </c>
      <c r="AL90">
        <v>307773</v>
      </c>
      <c r="AM90">
        <v>317808</v>
      </c>
      <c r="AN90">
        <v>8605</v>
      </c>
      <c r="AO90">
        <v>8473</v>
      </c>
      <c r="AP90">
        <v>444</v>
      </c>
      <c r="AQ90">
        <v>304</v>
      </c>
      <c r="AR90">
        <v>0</v>
      </c>
      <c r="AS90">
        <v>36</v>
      </c>
      <c r="AT90">
        <v>317176</v>
      </c>
      <c r="AU90">
        <v>326980</v>
      </c>
      <c r="AV90">
        <v>20</v>
      </c>
      <c r="AW90">
        <v>20</v>
      </c>
      <c r="BF90">
        <v>13614</v>
      </c>
      <c r="BG90">
        <v>8899</v>
      </c>
      <c r="BH90">
        <v>13634</v>
      </c>
      <c r="BI90">
        <v>8919</v>
      </c>
      <c r="BL90">
        <v>1119</v>
      </c>
      <c r="BM90">
        <v>1515</v>
      </c>
      <c r="BT90">
        <v>1119</v>
      </c>
      <c r="BU90">
        <v>1515</v>
      </c>
      <c r="BV90">
        <v>1329</v>
      </c>
      <c r="BW90">
        <v>3664</v>
      </c>
      <c r="BX90">
        <v>1576</v>
      </c>
      <c r="BY90">
        <v>3087</v>
      </c>
      <c r="BZ90">
        <v>304009</v>
      </c>
      <c r="CA90">
        <v>314544</v>
      </c>
      <c r="CB90">
        <v>306913</v>
      </c>
      <c r="CC90">
        <v>321295</v>
      </c>
      <c r="CD90">
        <v>321666</v>
      </c>
      <c r="CE90">
        <v>331729</v>
      </c>
      <c r="CF90">
        <v>7991</v>
      </c>
      <c r="CG90">
        <v>15406</v>
      </c>
      <c r="CH90">
        <v>-4417</v>
      </c>
      <c r="CI90">
        <v>135</v>
      </c>
      <c r="CN90">
        <v>11308</v>
      </c>
      <c r="CO90">
        <v>9561</v>
      </c>
      <c r="CP90">
        <v>1754</v>
      </c>
      <c r="CQ90">
        <v>1322</v>
      </c>
      <c r="CR90">
        <v>5137</v>
      </c>
      <c r="CS90">
        <v>8374</v>
      </c>
      <c r="CV90">
        <v>4690</v>
      </c>
      <c r="CW90">
        <v>7653</v>
      </c>
      <c r="CX90">
        <v>447</v>
      </c>
      <c r="CY90">
        <v>721</v>
      </c>
      <c r="DC90">
        <v>4690</v>
      </c>
      <c r="DD90">
        <v>7653</v>
      </c>
      <c r="DE90">
        <v>3574</v>
      </c>
      <c r="DF90">
        <v>15541</v>
      </c>
      <c r="DI90">
        <v>3574</v>
      </c>
      <c r="DJ90">
        <v>15541</v>
      </c>
    </row>
    <row r="91" spans="1:302">
      <c r="A91" t="s">
        <v>16212</v>
      </c>
      <c r="B91">
        <v>3702118432</v>
      </c>
      <c r="C91" t="s">
        <v>8233</v>
      </c>
      <c r="D91" t="s">
        <v>16213</v>
      </c>
      <c r="E91">
        <v>4571901</v>
      </c>
      <c r="F91" t="s">
        <v>8234</v>
      </c>
      <c r="G91" t="s">
        <v>3978</v>
      </c>
      <c r="H91" t="s">
        <v>3932</v>
      </c>
      <c r="I91" t="s">
        <v>3931</v>
      </c>
      <c r="T91">
        <v>75</v>
      </c>
      <c r="AD91">
        <v>75</v>
      </c>
      <c r="AE91">
        <v>0</v>
      </c>
      <c r="AF91">
        <v>424</v>
      </c>
      <c r="AL91">
        <v>443315</v>
      </c>
      <c r="AM91">
        <v>442041</v>
      </c>
      <c r="AN91">
        <v>12996</v>
      </c>
      <c r="AO91">
        <v>8460</v>
      </c>
      <c r="AP91">
        <v>1068</v>
      </c>
      <c r="AQ91">
        <v>1807</v>
      </c>
      <c r="AT91">
        <v>457803</v>
      </c>
      <c r="AU91">
        <v>452308</v>
      </c>
      <c r="AV91">
        <v>20</v>
      </c>
      <c r="AW91">
        <v>20</v>
      </c>
      <c r="BF91">
        <v>433748</v>
      </c>
      <c r="BG91">
        <v>434655</v>
      </c>
      <c r="BH91">
        <v>433768</v>
      </c>
      <c r="BI91">
        <v>434675</v>
      </c>
      <c r="BL91">
        <v>1000</v>
      </c>
      <c r="BT91">
        <v>1000</v>
      </c>
      <c r="BU91">
        <v>0</v>
      </c>
      <c r="BV91">
        <v>12643</v>
      </c>
      <c r="BW91">
        <v>13863</v>
      </c>
      <c r="BX91">
        <v>10467</v>
      </c>
      <c r="BY91">
        <v>3770</v>
      </c>
      <c r="CB91">
        <v>23110</v>
      </c>
      <c r="CC91">
        <v>17633</v>
      </c>
      <c r="CD91">
        <v>457878</v>
      </c>
      <c r="CE91">
        <v>452308</v>
      </c>
      <c r="CF91">
        <v>1</v>
      </c>
      <c r="CH91">
        <v>-14</v>
      </c>
      <c r="CN91">
        <v>20010</v>
      </c>
      <c r="CO91">
        <v>12156</v>
      </c>
      <c r="CP91">
        <v>20608</v>
      </c>
      <c r="CQ91">
        <v>10203</v>
      </c>
      <c r="CR91">
        <v>-612</v>
      </c>
      <c r="CS91">
        <v>1953</v>
      </c>
      <c r="CT91">
        <v>-295</v>
      </c>
      <c r="CU91">
        <v>-139</v>
      </c>
      <c r="CV91">
        <v>-907</v>
      </c>
      <c r="CW91">
        <v>1814</v>
      </c>
      <c r="CX91">
        <v>295</v>
      </c>
      <c r="CY91">
        <v>139</v>
      </c>
      <c r="DC91">
        <v>-907</v>
      </c>
      <c r="DD91">
        <v>1814</v>
      </c>
      <c r="DE91">
        <v>612</v>
      </c>
      <c r="DG91">
        <v>625</v>
      </c>
      <c r="DI91">
        <v>-13</v>
      </c>
      <c r="DK91">
        <v>20</v>
      </c>
      <c r="DL91">
        <v>432841</v>
      </c>
      <c r="DM91">
        <v>432861</v>
      </c>
      <c r="DN91">
        <v>0</v>
      </c>
      <c r="DO91">
        <v>1814</v>
      </c>
      <c r="DP91">
        <v>1814</v>
      </c>
      <c r="DQ91">
        <v>1814</v>
      </c>
      <c r="DR91">
        <v>1814</v>
      </c>
      <c r="DS91">
        <v>20</v>
      </c>
      <c r="DT91">
        <v>434655</v>
      </c>
      <c r="DU91">
        <v>434675</v>
      </c>
      <c r="DY91">
        <v>20</v>
      </c>
      <c r="DZ91">
        <v>433748</v>
      </c>
      <c r="EA91">
        <v>433768</v>
      </c>
      <c r="EB91">
        <v>1796</v>
      </c>
      <c r="EC91">
        <v>18</v>
      </c>
      <c r="ED91">
        <v>434675</v>
      </c>
      <c r="EH91">
        <v>1796</v>
      </c>
      <c r="EI91">
        <v>18</v>
      </c>
      <c r="EJ91">
        <v>434675</v>
      </c>
      <c r="EK91">
        <v>1796</v>
      </c>
      <c r="EL91">
        <v>18</v>
      </c>
      <c r="EM91">
        <v>434655</v>
      </c>
      <c r="EN91">
        <v>1796</v>
      </c>
      <c r="EO91">
        <v>18</v>
      </c>
      <c r="EP91">
        <v>434655</v>
      </c>
      <c r="EQ91">
        <v>433768</v>
      </c>
      <c r="ER91">
        <v>434675</v>
      </c>
      <c r="ES91">
        <v>10237</v>
      </c>
      <c r="ET91">
        <v>9890</v>
      </c>
      <c r="EU91">
        <v>488</v>
      </c>
      <c r="EY91">
        <v>19369</v>
      </c>
      <c r="EZ91">
        <v>12708</v>
      </c>
      <c r="FA91">
        <v>10456</v>
      </c>
      <c r="FB91">
        <v>1124</v>
      </c>
      <c r="FC91">
        <v>2104</v>
      </c>
      <c r="FD91">
        <v>2020</v>
      </c>
      <c r="FE91">
        <v>991</v>
      </c>
      <c r="FF91">
        <v>803</v>
      </c>
      <c r="FG91">
        <v>310</v>
      </c>
      <c r="FK91">
        <v>16972</v>
      </c>
      <c r="FL91">
        <v>16980</v>
      </c>
      <c r="FM91">
        <v>-520</v>
      </c>
      <c r="FN91">
        <v>-7095</v>
      </c>
      <c r="FR91">
        <v>0</v>
      </c>
      <c r="FS91">
        <v>-10</v>
      </c>
      <c r="FT91">
        <v>10237</v>
      </c>
      <c r="FU91">
        <v>9890</v>
      </c>
      <c r="FV91">
        <v>10456</v>
      </c>
      <c r="FW91">
        <v>1124</v>
      </c>
      <c r="FX91">
        <v>-219</v>
      </c>
      <c r="FY91">
        <v>8766</v>
      </c>
      <c r="FZ91">
        <v>-739</v>
      </c>
      <c r="GA91">
        <v>1661</v>
      </c>
      <c r="GB91">
        <v>1807</v>
      </c>
      <c r="GC91">
        <v>147</v>
      </c>
      <c r="GD91">
        <v>1068</v>
      </c>
      <c r="GE91">
        <v>1808</v>
      </c>
      <c r="GF91">
        <v>0</v>
      </c>
      <c r="GG91">
        <v>0</v>
      </c>
      <c r="GO91">
        <v>0</v>
      </c>
      <c r="GP91">
        <v>907</v>
      </c>
      <c r="GQ91">
        <v>907</v>
      </c>
      <c r="HK91">
        <v>0</v>
      </c>
      <c r="HL91">
        <v>50</v>
      </c>
      <c r="IA91">
        <v>0</v>
      </c>
      <c r="IB91">
        <v>40</v>
      </c>
      <c r="JU91">
        <v>907</v>
      </c>
      <c r="JY91">
        <v>907</v>
      </c>
    </row>
    <row r="92" spans="1:302">
      <c r="A92" t="s">
        <v>16214</v>
      </c>
      <c r="B92">
        <v>7735145855</v>
      </c>
      <c r="C92" t="s">
        <v>8236</v>
      </c>
      <c r="D92" t="s">
        <v>16215</v>
      </c>
      <c r="E92">
        <v>7545096</v>
      </c>
      <c r="G92" t="s">
        <v>3936</v>
      </c>
      <c r="H92" t="s">
        <v>3932</v>
      </c>
      <c r="I92" t="s">
        <v>3931</v>
      </c>
      <c r="AF92">
        <v>23</v>
      </c>
      <c r="AG92">
        <v>14</v>
      </c>
      <c r="AL92">
        <v>31948</v>
      </c>
      <c r="AM92">
        <v>33843</v>
      </c>
      <c r="AP92">
        <v>255</v>
      </c>
      <c r="AQ92">
        <v>606</v>
      </c>
      <c r="BH92">
        <v>12692</v>
      </c>
      <c r="BI92">
        <v>14277</v>
      </c>
      <c r="BL92">
        <v>1571</v>
      </c>
      <c r="BM92">
        <v>1964</v>
      </c>
      <c r="BX92">
        <v>17963</v>
      </c>
      <c r="BY92">
        <v>18222</v>
      </c>
      <c r="CD92">
        <v>32226</v>
      </c>
      <c r="CE92">
        <v>34463</v>
      </c>
      <c r="CN92">
        <v>131667</v>
      </c>
      <c r="CO92">
        <v>29205</v>
      </c>
      <c r="CP92">
        <v>116685</v>
      </c>
      <c r="CQ92">
        <v>55162</v>
      </c>
      <c r="CT92">
        <v>1085</v>
      </c>
      <c r="CU92">
        <v>1609</v>
      </c>
      <c r="CV92">
        <v>-1535</v>
      </c>
      <c r="CW92">
        <v>-3588</v>
      </c>
      <c r="DE92">
        <v>10676</v>
      </c>
      <c r="DF92">
        <v>36750</v>
      </c>
      <c r="DG92">
        <v>26108</v>
      </c>
      <c r="DH92">
        <v>12772</v>
      </c>
    </row>
    <row r="93" spans="1:302">
      <c r="A93" t="s">
        <v>15353</v>
      </c>
      <c r="B93">
        <v>5261080970</v>
      </c>
      <c r="C93" t="s">
        <v>4114</v>
      </c>
      <c r="D93" t="s">
        <v>16216</v>
      </c>
      <c r="E93">
        <v>5755289</v>
      </c>
      <c r="F93" t="s">
        <v>4115</v>
      </c>
      <c r="G93" t="s">
        <v>3936</v>
      </c>
      <c r="H93" t="s">
        <v>3932</v>
      </c>
      <c r="I93" t="s">
        <v>3931</v>
      </c>
      <c r="AL93">
        <v>11417</v>
      </c>
      <c r="AM93">
        <v>10606</v>
      </c>
      <c r="AP93">
        <v>70</v>
      </c>
      <c r="AQ93">
        <v>68</v>
      </c>
      <c r="AT93">
        <v>11488</v>
      </c>
      <c r="AU93">
        <v>10674</v>
      </c>
      <c r="AV93">
        <v>10</v>
      </c>
      <c r="AW93">
        <v>10</v>
      </c>
      <c r="BF93">
        <v>11273</v>
      </c>
      <c r="BG93">
        <v>10459</v>
      </c>
      <c r="BH93">
        <v>11283</v>
      </c>
      <c r="BI93">
        <v>10469</v>
      </c>
      <c r="BX93">
        <v>204</v>
      </c>
      <c r="BY93">
        <v>205</v>
      </c>
      <c r="CB93">
        <v>204</v>
      </c>
      <c r="CC93">
        <v>205</v>
      </c>
      <c r="CD93">
        <v>11488</v>
      </c>
      <c r="CE93">
        <v>10674</v>
      </c>
      <c r="CF93">
        <v>7773</v>
      </c>
      <c r="CG93">
        <v>6928</v>
      </c>
      <c r="CH93">
        <v>935</v>
      </c>
      <c r="CI93">
        <v>-175</v>
      </c>
      <c r="CP93">
        <v>42</v>
      </c>
      <c r="CQ93">
        <v>43</v>
      </c>
      <c r="CR93">
        <v>893</v>
      </c>
      <c r="CS93">
        <v>-218</v>
      </c>
      <c r="CT93">
        <v>-79</v>
      </c>
      <c r="CU93">
        <v>-68</v>
      </c>
      <c r="CV93">
        <v>814</v>
      </c>
      <c r="CW93">
        <v>-286</v>
      </c>
      <c r="DC93">
        <v>814</v>
      </c>
      <c r="DD93">
        <v>-286</v>
      </c>
      <c r="DE93">
        <v>8708</v>
      </c>
      <c r="DF93">
        <v>6753</v>
      </c>
      <c r="DI93">
        <v>8708</v>
      </c>
      <c r="DJ93">
        <v>6753</v>
      </c>
      <c r="DK93">
        <v>10</v>
      </c>
      <c r="DL93">
        <v>10745</v>
      </c>
      <c r="DM93">
        <v>10755</v>
      </c>
      <c r="DQ93">
        <v>814</v>
      </c>
      <c r="DR93">
        <v>814</v>
      </c>
      <c r="DS93">
        <v>10</v>
      </c>
      <c r="DT93">
        <v>10459</v>
      </c>
      <c r="DU93">
        <v>10469</v>
      </c>
      <c r="DV93">
        <v>0</v>
      </c>
      <c r="DW93">
        <v>814</v>
      </c>
      <c r="DX93">
        <v>814</v>
      </c>
      <c r="DY93">
        <v>10</v>
      </c>
      <c r="DZ93">
        <v>11273</v>
      </c>
      <c r="EA93">
        <v>11283</v>
      </c>
      <c r="EB93">
        <v>-286</v>
      </c>
      <c r="EC93">
        <v>0</v>
      </c>
      <c r="ED93">
        <v>10469</v>
      </c>
      <c r="EH93">
        <v>-286</v>
      </c>
      <c r="EI93">
        <v>0</v>
      </c>
      <c r="EJ93">
        <v>10469</v>
      </c>
      <c r="EK93">
        <v>-286</v>
      </c>
      <c r="EL93">
        <v>0</v>
      </c>
      <c r="EM93">
        <v>10459</v>
      </c>
      <c r="EN93">
        <v>-286</v>
      </c>
      <c r="EO93">
        <v>0</v>
      </c>
      <c r="EP93">
        <v>10459</v>
      </c>
      <c r="EQ93">
        <v>11283</v>
      </c>
      <c r="ER93">
        <v>10469</v>
      </c>
      <c r="FZ93">
        <v>0</v>
      </c>
      <c r="GB93">
        <v>68</v>
      </c>
      <c r="GC93">
        <v>253</v>
      </c>
      <c r="GD93">
        <v>68</v>
      </c>
      <c r="GE93">
        <v>253</v>
      </c>
      <c r="GF93">
        <v>0</v>
      </c>
      <c r="GG93">
        <v>0</v>
      </c>
      <c r="GI93">
        <v>0</v>
      </c>
      <c r="GJ93">
        <v>286</v>
      </c>
      <c r="GK93">
        <v>286</v>
      </c>
      <c r="JA93">
        <v>286</v>
      </c>
      <c r="JB93">
        <v>286</v>
      </c>
    </row>
    <row r="94" spans="1:302">
      <c r="A94" t="s">
        <v>15354</v>
      </c>
      <c r="B94">
        <v>6658408512</v>
      </c>
      <c r="C94" t="s">
        <v>8128</v>
      </c>
      <c r="D94" t="s">
        <v>16217</v>
      </c>
      <c r="E94">
        <v>7509239</v>
      </c>
      <c r="F94" t="s">
        <v>8239</v>
      </c>
      <c r="G94" t="s">
        <v>3978</v>
      </c>
      <c r="H94" t="s">
        <v>3932</v>
      </c>
      <c r="I94" t="s">
        <v>3931</v>
      </c>
      <c r="L94">
        <v>0</v>
      </c>
      <c r="AD94">
        <v>0</v>
      </c>
      <c r="AE94">
        <v>0</v>
      </c>
      <c r="AJ94">
        <v>6</v>
      </c>
      <c r="AK94">
        <v>6</v>
      </c>
      <c r="AL94">
        <v>293500</v>
      </c>
      <c r="AM94">
        <v>290705</v>
      </c>
      <c r="AN94">
        <v>2094</v>
      </c>
      <c r="AO94">
        <v>2363</v>
      </c>
      <c r="AP94">
        <v>501</v>
      </c>
      <c r="AQ94">
        <v>63</v>
      </c>
      <c r="AR94">
        <v>0</v>
      </c>
      <c r="AS94">
        <v>56</v>
      </c>
      <c r="AT94">
        <v>296101</v>
      </c>
      <c r="AU94">
        <v>293193</v>
      </c>
      <c r="AV94">
        <v>10</v>
      </c>
      <c r="AW94">
        <v>10</v>
      </c>
      <c r="BF94">
        <v>-5133</v>
      </c>
      <c r="BG94">
        <v>-4900</v>
      </c>
      <c r="BH94">
        <v>-5123</v>
      </c>
      <c r="BI94">
        <v>-4890</v>
      </c>
      <c r="BL94">
        <v>0</v>
      </c>
      <c r="BT94">
        <v>0</v>
      </c>
      <c r="BU94">
        <v>0</v>
      </c>
      <c r="BV94">
        <v>0</v>
      </c>
      <c r="BX94">
        <v>22594</v>
      </c>
      <c r="BY94">
        <v>2899</v>
      </c>
      <c r="BZ94">
        <v>278630</v>
      </c>
      <c r="CA94">
        <v>295184</v>
      </c>
      <c r="CB94">
        <v>301224</v>
      </c>
      <c r="CC94">
        <v>298083</v>
      </c>
      <c r="CD94">
        <v>296101</v>
      </c>
      <c r="CE94">
        <v>293193</v>
      </c>
      <c r="CF94">
        <v>0</v>
      </c>
      <c r="CG94">
        <v>6039</v>
      </c>
      <c r="CH94">
        <v>-211</v>
      </c>
      <c r="CI94">
        <v>-924</v>
      </c>
      <c r="CN94">
        <v>132</v>
      </c>
      <c r="CO94">
        <v>4700</v>
      </c>
      <c r="CP94">
        <v>57</v>
      </c>
      <c r="CQ94">
        <v>102</v>
      </c>
      <c r="CR94">
        <v>-136</v>
      </c>
      <c r="CS94">
        <v>3674</v>
      </c>
      <c r="CT94">
        <v>-97</v>
      </c>
      <c r="CV94">
        <v>-233</v>
      </c>
      <c r="CW94">
        <v>3661</v>
      </c>
      <c r="CX94">
        <v>97</v>
      </c>
      <c r="CY94">
        <v>93</v>
      </c>
      <c r="DB94">
        <v>0</v>
      </c>
      <c r="DC94">
        <v>-233</v>
      </c>
      <c r="DD94">
        <v>3661</v>
      </c>
      <c r="DE94">
        <v>9721</v>
      </c>
      <c r="DF94">
        <v>5115</v>
      </c>
      <c r="DG94">
        <v>9932</v>
      </c>
      <c r="DI94">
        <v>-211</v>
      </c>
      <c r="DJ94">
        <v>5115</v>
      </c>
      <c r="DK94">
        <v>10</v>
      </c>
      <c r="DL94">
        <v>-6329</v>
      </c>
      <c r="DM94">
        <v>-6319</v>
      </c>
      <c r="DN94">
        <v>0</v>
      </c>
      <c r="DO94">
        <v>3568</v>
      </c>
      <c r="DP94">
        <v>3568</v>
      </c>
      <c r="DQ94">
        <v>3568</v>
      </c>
      <c r="DR94">
        <v>0</v>
      </c>
      <c r="DS94">
        <v>10</v>
      </c>
      <c r="DT94">
        <v>-4900</v>
      </c>
      <c r="DU94">
        <v>-4890</v>
      </c>
      <c r="DV94">
        <v>0</v>
      </c>
      <c r="DX94">
        <v>0</v>
      </c>
      <c r="DY94">
        <v>10</v>
      </c>
      <c r="DZ94">
        <v>-5133</v>
      </c>
      <c r="EA94">
        <v>-5123</v>
      </c>
      <c r="EQ94">
        <v>0</v>
      </c>
      <c r="ER94">
        <v>290303</v>
      </c>
      <c r="ES94">
        <v>0</v>
      </c>
      <c r="ET94">
        <v>9</v>
      </c>
      <c r="EU94">
        <v>0</v>
      </c>
      <c r="EV94">
        <v>1554</v>
      </c>
      <c r="EY94">
        <v>0</v>
      </c>
      <c r="EZ94">
        <v>3981</v>
      </c>
      <c r="FA94">
        <v>0</v>
      </c>
      <c r="FB94">
        <v>4174</v>
      </c>
      <c r="FC94">
        <v>0</v>
      </c>
      <c r="FD94">
        <v>1503</v>
      </c>
      <c r="FE94">
        <v>0</v>
      </c>
      <c r="FF94">
        <v>431</v>
      </c>
      <c r="FK94">
        <v>0</v>
      </c>
      <c r="FL94">
        <v>2240</v>
      </c>
      <c r="FM94">
        <v>0</v>
      </c>
      <c r="FN94">
        <v>1361</v>
      </c>
      <c r="FX94">
        <v>0</v>
      </c>
      <c r="FY94">
        <v>9</v>
      </c>
      <c r="FZ94">
        <v>0</v>
      </c>
      <c r="GA94">
        <v>1370</v>
      </c>
      <c r="GB94">
        <v>0</v>
      </c>
      <c r="GC94">
        <v>1776</v>
      </c>
      <c r="GD94">
        <v>0</v>
      </c>
      <c r="GE94">
        <v>3146</v>
      </c>
      <c r="GF94">
        <v>0</v>
      </c>
      <c r="GG94">
        <v>0</v>
      </c>
      <c r="GI94">
        <v>10</v>
      </c>
      <c r="GJ94">
        <v>-5914</v>
      </c>
      <c r="GK94">
        <v>-5904</v>
      </c>
      <c r="GO94">
        <v>0</v>
      </c>
      <c r="GP94">
        <v>916</v>
      </c>
      <c r="GQ94">
        <v>916</v>
      </c>
      <c r="IR94">
        <v>-13</v>
      </c>
      <c r="JA94">
        <v>-3568</v>
      </c>
      <c r="JB94">
        <v>-3568</v>
      </c>
      <c r="JU94">
        <v>916</v>
      </c>
      <c r="JV94">
        <v>0</v>
      </c>
      <c r="JW94">
        <v>9</v>
      </c>
      <c r="JY94">
        <v>916</v>
      </c>
    </row>
    <row r="95" spans="1:302">
      <c r="A95" t="s">
        <v>15356</v>
      </c>
      <c r="B95">
        <v>7606066933</v>
      </c>
      <c r="C95" t="s">
        <v>8241</v>
      </c>
      <c r="D95" t="s">
        <v>16218</v>
      </c>
      <c r="E95">
        <v>7185009</v>
      </c>
      <c r="F95" t="s">
        <v>3952</v>
      </c>
      <c r="G95" t="s">
        <v>3936</v>
      </c>
      <c r="H95" t="s">
        <v>3932</v>
      </c>
      <c r="I95" t="s">
        <v>3931</v>
      </c>
      <c r="L95">
        <v>13</v>
      </c>
      <c r="M95">
        <v>13</v>
      </c>
      <c r="AB95">
        <v>5</v>
      </c>
      <c r="AC95">
        <v>6</v>
      </c>
      <c r="AD95">
        <v>17</v>
      </c>
      <c r="AE95">
        <v>19</v>
      </c>
      <c r="AL95">
        <v>452922</v>
      </c>
      <c r="AM95">
        <v>3966853</v>
      </c>
      <c r="AN95">
        <v>68657</v>
      </c>
      <c r="AO95">
        <v>35012</v>
      </c>
      <c r="AP95">
        <v>2323</v>
      </c>
      <c r="AQ95">
        <v>2335</v>
      </c>
      <c r="AR95">
        <v>235</v>
      </c>
      <c r="AS95">
        <v>389</v>
      </c>
      <c r="AT95">
        <v>524137</v>
      </c>
      <c r="AU95">
        <v>4004589</v>
      </c>
      <c r="AV95">
        <v>1000</v>
      </c>
      <c r="AW95">
        <v>1000</v>
      </c>
      <c r="BF95">
        <v>-24353</v>
      </c>
      <c r="BG95">
        <v>9161</v>
      </c>
      <c r="BH95">
        <v>-23353</v>
      </c>
      <c r="BI95">
        <v>10161</v>
      </c>
      <c r="BL95">
        <v>30612</v>
      </c>
      <c r="BM95">
        <v>52523</v>
      </c>
      <c r="BT95">
        <v>30613</v>
      </c>
      <c r="BU95">
        <v>52525</v>
      </c>
      <c r="BV95">
        <v>28598</v>
      </c>
      <c r="BW95">
        <v>25633</v>
      </c>
      <c r="BX95">
        <v>50110</v>
      </c>
      <c r="BY95">
        <v>12425</v>
      </c>
      <c r="BZ95">
        <v>438186</v>
      </c>
      <c r="CA95">
        <v>3903862</v>
      </c>
      <c r="CB95">
        <v>516894</v>
      </c>
      <c r="CC95">
        <v>3941921</v>
      </c>
      <c r="CD95">
        <v>524155</v>
      </c>
      <c r="CE95">
        <v>4004607</v>
      </c>
      <c r="CF95">
        <v>28453</v>
      </c>
      <c r="CG95">
        <v>34720</v>
      </c>
      <c r="CH95">
        <v>-28453</v>
      </c>
      <c r="CI95">
        <v>-31430</v>
      </c>
      <c r="CJ95">
        <v>2832</v>
      </c>
      <c r="CK95">
        <v>1205</v>
      </c>
      <c r="CL95">
        <v>11598</v>
      </c>
      <c r="CM95">
        <v>21296</v>
      </c>
      <c r="CN95">
        <v>101104</v>
      </c>
      <c r="CO95">
        <v>100838</v>
      </c>
      <c r="CP95">
        <v>91881</v>
      </c>
      <c r="CQ95">
        <v>24363</v>
      </c>
      <c r="CR95">
        <v>-27996</v>
      </c>
      <c r="CS95">
        <v>24954</v>
      </c>
      <c r="CT95">
        <v>-4991</v>
      </c>
      <c r="CU95">
        <v>-6429</v>
      </c>
      <c r="CV95">
        <v>-33515</v>
      </c>
      <c r="CW95">
        <v>18211</v>
      </c>
      <c r="DB95">
        <v>-528</v>
      </c>
      <c r="DC95">
        <v>-33515</v>
      </c>
      <c r="DD95">
        <v>18211</v>
      </c>
      <c r="DE95">
        <v>0</v>
      </c>
      <c r="DF95">
        <v>3290</v>
      </c>
      <c r="DI95">
        <v>0</v>
      </c>
      <c r="DJ95">
        <v>3290</v>
      </c>
      <c r="DK95">
        <v>1000</v>
      </c>
      <c r="DL95">
        <v>-9050</v>
      </c>
      <c r="DM95">
        <v>-8050</v>
      </c>
      <c r="DN95">
        <v>0</v>
      </c>
      <c r="DO95">
        <v>18211</v>
      </c>
      <c r="DP95">
        <v>18211</v>
      </c>
      <c r="DQ95">
        <v>18211</v>
      </c>
      <c r="DR95">
        <v>18211</v>
      </c>
      <c r="DS95">
        <v>1000</v>
      </c>
      <c r="DT95">
        <v>9161</v>
      </c>
      <c r="DU95">
        <v>10161</v>
      </c>
      <c r="DY95">
        <v>1000</v>
      </c>
      <c r="DZ95">
        <v>-24353</v>
      </c>
      <c r="EA95">
        <v>-23353</v>
      </c>
      <c r="EB95">
        <v>18211</v>
      </c>
      <c r="EC95">
        <v>0</v>
      </c>
      <c r="ED95">
        <v>10161</v>
      </c>
      <c r="EH95">
        <v>18211</v>
      </c>
      <c r="EI95">
        <v>0</v>
      </c>
      <c r="EJ95">
        <v>10161</v>
      </c>
      <c r="EK95">
        <v>18211</v>
      </c>
      <c r="EL95">
        <v>0</v>
      </c>
      <c r="EM95">
        <v>9161</v>
      </c>
      <c r="EN95">
        <v>18211</v>
      </c>
      <c r="EO95">
        <v>0</v>
      </c>
      <c r="EP95">
        <v>9161</v>
      </c>
      <c r="EQ95">
        <v>414833</v>
      </c>
      <c r="ER95">
        <v>3914024</v>
      </c>
      <c r="ES95">
        <v>3610</v>
      </c>
      <c r="ET95">
        <v>40011</v>
      </c>
      <c r="EU95">
        <v>99278</v>
      </c>
      <c r="EV95">
        <v>2237</v>
      </c>
      <c r="EY95">
        <v>728</v>
      </c>
      <c r="EZ95">
        <v>17485</v>
      </c>
      <c r="FA95">
        <v>23857</v>
      </c>
      <c r="FB95">
        <v>44549</v>
      </c>
      <c r="FC95">
        <v>24681</v>
      </c>
      <c r="FD95">
        <v>22033</v>
      </c>
      <c r="FE95">
        <v>3307</v>
      </c>
      <c r="FF95">
        <v>8242</v>
      </c>
      <c r="FK95">
        <v>1666</v>
      </c>
      <c r="FL95">
        <v>11210</v>
      </c>
      <c r="FM95">
        <v>52635</v>
      </c>
      <c r="FN95">
        <v>35253</v>
      </c>
      <c r="FR95">
        <v>-32404</v>
      </c>
      <c r="FS95">
        <v>-28535</v>
      </c>
      <c r="FT95">
        <v>2882</v>
      </c>
      <c r="FU95">
        <v>22526</v>
      </c>
      <c r="FV95">
        <v>22191</v>
      </c>
      <c r="FW95">
        <v>33339</v>
      </c>
      <c r="FX95">
        <v>-20247</v>
      </c>
      <c r="FY95">
        <v>-4538</v>
      </c>
      <c r="FZ95">
        <v>-16</v>
      </c>
      <c r="GA95">
        <v>2180</v>
      </c>
      <c r="GB95">
        <v>2335</v>
      </c>
      <c r="GC95">
        <v>155</v>
      </c>
      <c r="GD95">
        <v>2323</v>
      </c>
      <c r="GE95">
        <v>2335</v>
      </c>
      <c r="GO95">
        <v>0</v>
      </c>
      <c r="GP95">
        <v>33514</v>
      </c>
      <c r="GQ95">
        <v>33514</v>
      </c>
      <c r="HK95">
        <v>53876</v>
      </c>
      <c r="HL95">
        <v>41743</v>
      </c>
      <c r="HO95">
        <v>4</v>
      </c>
      <c r="IA95">
        <v>21463</v>
      </c>
      <c r="IB95">
        <v>13208</v>
      </c>
      <c r="IR95">
        <v>-314</v>
      </c>
      <c r="JU95">
        <v>33514</v>
      </c>
      <c r="JY95">
        <v>33514</v>
      </c>
    </row>
    <row r="96" spans="1:302">
      <c r="A96" t="s">
        <v>15358</v>
      </c>
      <c r="B96">
        <v>7743908123</v>
      </c>
      <c r="C96" t="s">
        <v>8241</v>
      </c>
      <c r="D96" t="s">
        <v>15359</v>
      </c>
      <c r="E96">
        <v>7658138</v>
      </c>
      <c r="F96" t="s">
        <v>15360</v>
      </c>
      <c r="G96" t="s">
        <v>3960</v>
      </c>
      <c r="H96" t="s">
        <v>3932</v>
      </c>
      <c r="I96" t="s">
        <v>3931</v>
      </c>
      <c r="AF96">
        <v>479</v>
      </c>
      <c r="AG96">
        <v>340</v>
      </c>
      <c r="AL96">
        <v>38887</v>
      </c>
      <c r="AM96">
        <v>32474</v>
      </c>
      <c r="AP96">
        <v>1536</v>
      </c>
      <c r="AQ96">
        <v>1111</v>
      </c>
      <c r="BH96">
        <v>35600</v>
      </c>
      <c r="BI96">
        <v>29519</v>
      </c>
      <c r="BV96">
        <v>310</v>
      </c>
      <c r="BW96">
        <v>320</v>
      </c>
      <c r="BX96">
        <v>4992</v>
      </c>
      <c r="BY96">
        <v>4086</v>
      </c>
      <c r="CD96">
        <v>40902</v>
      </c>
      <c r="CE96">
        <v>33925</v>
      </c>
      <c r="CN96">
        <v>1</v>
      </c>
      <c r="CT96">
        <v>412</v>
      </c>
      <c r="CU96">
        <v>743</v>
      </c>
      <c r="CV96">
        <v>2334</v>
      </c>
      <c r="CW96">
        <v>4213</v>
      </c>
      <c r="DE96">
        <v>26680</v>
      </c>
      <c r="DF96">
        <v>23947</v>
      </c>
      <c r="DG96">
        <v>23935</v>
      </c>
      <c r="DH96">
        <v>18991</v>
      </c>
    </row>
    <row r="97" spans="1:303">
      <c r="A97" t="s">
        <v>15361</v>
      </c>
      <c r="B97">
        <v>6166087617</v>
      </c>
      <c r="C97" t="s">
        <v>4172</v>
      </c>
      <c r="D97" t="s">
        <v>15362</v>
      </c>
      <c r="E97">
        <v>6396992</v>
      </c>
      <c r="F97" t="s">
        <v>8244</v>
      </c>
      <c r="G97" t="s">
        <v>3936</v>
      </c>
      <c r="H97" t="s">
        <v>3932</v>
      </c>
      <c r="I97" t="s">
        <v>3931</v>
      </c>
      <c r="T97">
        <v>10550</v>
      </c>
      <c r="U97">
        <v>5098</v>
      </c>
      <c r="AF97">
        <v>9</v>
      </c>
      <c r="AL97">
        <v>4193232</v>
      </c>
      <c r="AM97">
        <v>4193204</v>
      </c>
      <c r="AP97">
        <v>30162</v>
      </c>
      <c r="AQ97">
        <v>12690</v>
      </c>
      <c r="BH97">
        <v>33747</v>
      </c>
      <c r="BI97">
        <v>27743</v>
      </c>
      <c r="BL97">
        <v>6013</v>
      </c>
      <c r="BM97">
        <v>6956</v>
      </c>
      <c r="BX97">
        <v>4192285</v>
      </c>
      <c r="BY97">
        <v>4174095</v>
      </c>
      <c r="CD97">
        <v>4233953</v>
      </c>
      <c r="CE97">
        <v>4210992</v>
      </c>
      <c r="CN97">
        <v>466</v>
      </c>
      <c r="CO97">
        <v>0</v>
      </c>
      <c r="CP97">
        <v>57558</v>
      </c>
      <c r="CQ97">
        <v>48480</v>
      </c>
      <c r="CT97">
        <v>936</v>
      </c>
      <c r="CU97">
        <v>462</v>
      </c>
      <c r="CV97">
        <v>6004</v>
      </c>
      <c r="CW97">
        <v>3107</v>
      </c>
      <c r="DE97">
        <v>107005</v>
      </c>
      <c r="DF97">
        <v>77242</v>
      </c>
      <c r="DG97">
        <v>42973</v>
      </c>
      <c r="DH97">
        <v>25193</v>
      </c>
    </row>
    <row r="98" spans="1:303">
      <c r="A98" t="s">
        <v>15363</v>
      </c>
      <c r="B98">
        <v>5036150841</v>
      </c>
      <c r="C98" t="s">
        <v>8246</v>
      </c>
      <c r="D98" t="s">
        <v>16219</v>
      </c>
      <c r="E98">
        <v>6214406</v>
      </c>
      <c r="F98" t="s">
        <v>8247</v>
      </c>
      <c r="G98" t="s">
        <v>3936</v>
      </c>
      <c r="H98" t="s">
        <v>3932</v>
      </c>
      <c r="T98">
        <v>6227</v>
      </c>
      <c r="AD98">
        <v>6227</v>
      </c>
      <c r="AE98">
        <v>0</v>
      </c>
      <c r="AF98">
        <v>7</v>
      </c>
      <c r="AL98">
        <v>12389</v>
      </c>
      <c r="AM98">
        <v>11484</v>
      </c>
      <c r="AP98">
        <v>15313</v>
      </c>
      <c r="AQ98">
        <v>66</v>
      </c>
      <c r="AT98">
        <v>27709</v>
      </c>
      <c r="AU98">
        <v>11550</v>
      </c>
      <c r="AV98">
        <v>10</v>
      </c>
      <c r="AW98">
        <v>10</v>
      </c>
      <c r="BF98">
        <v>23669</v>
      </c>
      <c r="BG98">
        <v>-1244</v>
      </c>
      <c r="BH98">
        <v>23679</v>
      </c>
      <c r="BI98">
        <v>-1234</v>
      </c>
      <c r="BX98">
        <v>10257</v>
      </c>
      <c r="BY98">
        <v>12784</v>
      </c>
      <c r="CB98">
        <v>10257</v>
      </c>
      <c r="CC98">
        <v>12784</v>
      </c>
      <c r="CD98">
        <v>33936</v>
      </c>
      <c r="CE98">
        <v>11550</v>
      </c>
      <c r="CF98">
        <v>20648</v>
      </c>
      <c r="CG98">
        <v>33036</v>
      </c>
      <c r="CH98">
        <v>27444</v>
      </c>
      <c r="CI98">
        <v>-17</v>
      </c>
      <c r="CN98">
        <v>13</v>
      </c>
      <c r="CP98">
        <v>310</v>
      </c>
      <c r="CQ98">
        <v>34</v>
      </c>
      <c r="CR98">
        <v>27147</v>
      </c>
      <c r="CS98">
        <v>-51</v>
      </c>
      <c r="CT98">
        <v>-2235</v>
      </c>
      <c r="CU98">
        <v>-315</v>
      </c>
      <c r="CV98">
        <v>24912</v>
      </c>
      <c r="CW98">
        <v>-416</v>
      </c>
      <c r="DB98">
        <v>0</v>
      </c>
      <c r="DC98">
        <v>24912</v>
      </c>
      <c r="DD98">
        <v>-416</v>
      </c>
      <c r="DE98">
        <v>48092</v>
      </c>
      <c r="DF98">
        <v>33019</v>
      </c>
      <c r="DI98">
        <v>48092</v>
      </c>
      <c r="DJ98">
        <v>33019</v>
      </c>
      <c r="IR98">
        <v>-50</v>
      </c>
    </row>
    <row r="99" spans="1:303">
      <c r="A99" t="s">
        <v>16220</v>
      </c>
      <c r="B99">
        <v>6671357634</v>
      </c>
      <c r="C99" t="s">
        <v>4077</v>
      </c>
      <c r="D99" t="s">
        <v>15366</v>
      </c>
      <c r="E99">
        <v>5273093</v>
      </c>
      <c r="F99" t="s">
        <v>8250</v>
      </c>
      <c r="G99" t="s">
        <v>3936</v>
      </c>
      <c r="H99" t="s">
        <v>3932</v>
      </c>
      <c r="I99" t="s">
        <v>3931</v>
      </c>
      <c r="T99">
        <v>15</v>
      </c>
      <c r="U99">
        <v>29</v>
      </c>
      <c r="AF99">
        <v>10</v>
      </c>
      <c r="AG99">
        <v>10</v>
      </c>
      <c r="AL99">
        <v>8341</v>
      </c>
      <c r="AM99">
        <v>10409</v>
      </c>
      <c r="AP99">
        <v>589</v>
      </c>
      <c r="AQ99">
        <v>866</v>
      </c>
      <c r="BH99">
        <v>3713</v>
      </c>
      <c r="BI99">
        <v>5964</v>
      </c>
      <c r="BR99">
        <v>0</v>
      </c>
      <c r="BX99">
        <v>5242</v>
      </c>
      <c r="BY99">
        <v>5350</v>
      </c>
      <c r="CD99">
        <v>8955</v>
      </c>
      <c r="CE99">
        <v>11314</v>
      </c>
      <c r="CN99">
        <v>140</v>
      </c>
      <c r="CO99">
        <v>10002</v>
      </c>
      <c r="CP99">
        <v>211</v>
      </c>
      <c r="CQ99">
        <v>859</v>
      </c>
      <c r="CT99">
        <v>17</v>
      </c>
      <c r="CU99">
        <v>30</v>
      </c>
      <c r="CV99">
        <v>-2250</v>
      </c>
      <c r="CW99">
        <v>6997</v>
      </c>
      <c r="DE99">
        <v>1666</v>
      </c>
      <c r="DF99">
        <v>2932</v>
      </c>
      <c r="DG99">
        <v>3828</v>
      </c>
      <c r="DH99">
        <v>5048</v>
      </c>
    </row>
    <row r="100" spans="1:303">
      <c r="A100" t="s">
        <v>16221</v>
      </c>
      <c r="B100">
        <v>1659180290</v>
      </c>
      <c r="C100" t="s">
        <v>4011</v>
      </c>
      <c r="D100" t="s">
        <v>15368</v>
      </c>
      <c r="E100">
        <v>6015591</v>
      </c>
      <c r="F100" t="s">
        <v>8252</v>
      </c>
      <c r="G100" t="s">
        <v>3978</v>
      </c>
      <c r="H100" t="s">
        <v>3932</v>
      </c>
      <c r="I100" t="s">
        <v>3931</v>
      </c>
      <c r="L100">
        <v>51</v>
      </c>
      <c r="M100">
        <v>57</v>
      </c>
      <c r="T100">
        <v>47422</v>
      </c>
      <c r="U100">
        <v>51456</v>
      </c>
      <c r="X100">
        <v>134</v>
      </c>
      <c r="Y100">
        <v>2332</v>
      </c>
      <c r="Z100">
        <v>63896</v>
      </c>
      <c r="AA100">
        <v>1845</v>
      </c>
      <c r="AD100">
        <v>111503</v>
      </c>
      <c r="AE100">
        <v>55690</v>
      </c>
      <c r="AF100">
        <v>424</v>
      </c>
      <c r="AG100">
        <v>2</v>
      </c>
      <c r="AJ100">
        <v>86</v>
      </c>
      <c r="AL100">
        <v>18533</v>
      </c>
      <c r="AM100">
        <v>48275</v>
      </c>
      <c r="AN100">
        <v>40700</v>
      </c>
      <c r="AO100">
        <v>125580</v>
      </c>
      <c r="AP100">
        <v>316</v>
      </c>
      <c r="AQ100">
        <v>2429</v>
      </c>
      <c r="AR100">
        <v>2092</v>
      </c>
      <c r="AS100">
        <v>1700</v>
      </c>
      <c r="AT100">
        <v>62151</v>
      </c>
      <c r="AU100">
        <v>177986</v>
      </c>
      <c r="AV100">
        <v>10501</v>
      </c>
      <c r="AW100">
        <v>10501</v>
      </c>
      <c r="BF100">
        <v>105898</v>
      </c>
      <c r="BG100">
        <v>109402</v>
      </c>
      <c r="BH100">
        <v>116399</v>
      </c>
      <c r="BI100">
        <v>119903</v>
      </c>
      <c r="BN100">
        <v>109</v>
      </c>
      <c r="BO100">
        <v>993</v>
      </c>
      <c r="BP100">
        <v>18108</v>
      </c>
      <c r="BQ100">
        <v>9223</v>
      </c>
      <c r="BT100">
        <v>109</v>
      </c>
      <c r="BU100">
        <v>993</v>
      </c>
      <c r="BV100">
        <v>14758</v>
      </c>
      <c r="BW100">
        <v>21477</v>
      </c>
      <c r="BX100">
        <v>24280</v>
      </c>
      <c r="BY100">
        <v>82079</v>
      </c>
      <c r="CB100">
        <v>57146</v>
      </c>
      <c r="CC100">
        <v>112779</v>
      </c>
      <c r="CD100">
        <v>173654</v>
      </c>
      <c r="CE100">
        <v>233676</v>
      </c>
      <c r="CF100">
        <v>227525</v>
      </c>
      <c r="CG100">
        <v>114370</v>
      </c>
      <c r="CH100">
        <v>292078</v>
      </c>
      <c r="CI100">
        <v>440214</v>
      </c>
      <c r="CJ100">
        <v>6687</v>
      </c>
      <c r="CK100">
        <v>8011</v>
      </c>
      <c r="CL100">
        <v>1691</v>
      </c>
      <c r="CM100">
        <v>2784</v>
      </c>
      <c r="CN100">
        <v>61847</v>
      </c>
      <c r="CO100">
        <v>15932</v>
      </c>
      <c r="CP100">
        <v>364337</v>
      </c>
      <c r="CQ100">
        <v>406076</v>
      </c>
      <c r="CR100">
        <v>-5416</v>
      </c>
      <c r="CS100">
        <v>55297</v>
      </c>
      <c r="CT100">
        <v>1959</v>
      </c>
      <c r="CU100">
        <v>-88630</v>
      </c>
      <c r="CV100">
        <v>-3504</v>
      </c>
      <c r="CW100">
        <v>-33333</v>
      </c>
      <c r="CX100">
        <v>60977</v>
      </c>
      <c r="CY100">
        <v>89520</v>
      </c>
      <c r="CZ100">
        <v>62936</v>
      </c>
      <c r="DA100">
        <v>890</v>
      </c>
      <c r="DB100">
        <v>-47</v>
      </c>
      <c r="DC100">
        <v>-3504</v>
      </c>
      <c r="DD100">
        <v>-33333</v>
      </c>
      <c r="DE100">
        <v>563139</v>
      </c>
      <c r="DF100">
        <v>652865</v>
      </c>
      <c r="DG100">
        <v>43536</v>
      </c>
      <c r="DH100">
        <v>98281</v>
      </c>
      <c r="DI100">
        <v>519603</v>
      </c>
      <c r="DJ100">
        <v>554584</v>
      </c>
      <c r="DK100">
        <v>10501</v>
      </c>
      <c r="DL100">
        <v>142736</v>
      </c>
      <c r="DM100">
        <v>153237</v>
      </c>
      <c r="DS100">
        <v>10501</v>
      </c>
      <c r="DT100">
        <v>109402</v>
      </c>
      <c r="DU100">
        <v>119903</v>
      </c>
      <c r="DY100">
        <v>10501</v>
      </c>
      <c r="DZ100">
        <v>105898</v>
      </c>
      <c r="EA100">
        <v>116399</v>
      </c>
      <c r="EB100">
        <v>-1</v>
      </c>
      <c r="EC100">
        <v>-33333</v>
      </c>
      <c r="ED100">
        <v>119903</v>
      </c>
      <c r="EH100">
        <v>-1</v>
      </c>
      <c r="EI100">
        <v>-33333</v>
      </c>
      <c r="EJ100">
        <v>119903</v>
      </c>
      <c r="EK100">
        <v>-33333</v>
      </c>
      <c r="EL100">
        <v>-1</v>
      </c>
      <c r="EM100">
        <v>109402</v>
      </c>
      <c r="EN100">
        <v>-33333</v>
      </c>
      <c r="EO100">
        <v>-1</v>
      </c>
      <c r="EP100">
        <v>109402</v>
      </c>
      <c r="EQ100">
        <v>116400</v>
      </c>
      <c r="ER100">
        <v>119904</v>
      </c>
      <c r="ES100">
        <v>6252550</v>
      </c>
      <c r="ET100">
        <v>4119875</v>
      </c>
      <c r="EU100">
        <v>587643</v>
      </c>
      <c r="EV100">
        <v>653757</v>
      </c>
      <c r="EY100">
        <v>6237450</v>
      </c>
      <c r="EZ100">
        <v>4113570</v>
      </c>
      <c r="FA100">
        <v>6174902</v>
      </c>
      <c r="FB100">
        <v>4421123</v>
      </c>
      <c r="FC100">
        <v>100004</v>
      </c>
      <c r="FD100">
        <v>34780</v>
      </c>
      <c r="FE100">
        <v>206817</v>
      </c>
      <c r="FF100">
        <v>164470</v>
      </c>
      <c r="FG100">
        <v>1178</v>
      </c>
      <c r="FH100">
        <v>2212</v>
      </c>
      <c r="FI100">
        <v>29102</v>
      </c>
      <c r="FJ100">
        <v>122809</v>
      </c>
      <c r="FK100">
        <v>6152570</v>
      </c>
      <c r="FL100">
        <v>4411028</v>
      </c>
      <c r="FM100">
        <v>241774</v>
      </c>
      <c r="FN100">
        <v>325213</v>
      </c>
      <c r="FP100">
        <v>105</v>
      </c>
      <c r="FQ100">
        <v>28669</v>
      </c>
      <c r="FR100">
        <v>-321535</v>
      </c>
      <c r="FS100">
        <v>-22606</v>
      </c>
      <c r="FT100">
        <v>15100</v>
      </c>
      <c r="FU100">
        <v>6305</v>
      </c>
      <c r="FV100">
        <v>22332</v>
      </c>
      <c r="FW100">
        <v>10095</v>
      </c>
      <c r="FX100">
        <v>77648</v>
      </c>
      <c r="FY100">
        <v>-301248</v>
      </c>
      <c r="FZ100">
        <v>-2113</v>
      </c>
      <c r="GA100">
        <v>1359</v>
      </c>
      <c r="GB100">
        <v>2429</v>
      </c>
      <c r="GC100">
        <v>1070</v>
      </c>
      <c r="GD100">
        <v>316</v>
      </c>
      <c r="GE100">
        <v>2429</v>
      </c>
      <c r="GF100">
        <v>0</v>
      </c>
      <c r="GG100">
        <v>0</v>
      </c>
      <c r="GI100">
        <v>0</v>
      </c>
      <c r="GJ100">
        <v>33333</v>
      </c>
      <c r="GK100">
        <v>33333</v>
      </c>
      <c r="GO100">
        <v>0</v>
      </c>
      <c r="GP100">
        <v>3504</v>
      </c>
      <c r="GQ100">
        <v>3504</v>
      </c>
      <c r="HI100">
        <v>4676</v>
      </c>
      <c r="HJ100">
        <v>7714</v>
      </c>
      <c r="HK100">
        <v>326119</v>
      </c>
      <c r="HL100">
        <v>2198</v>
      </c>
      <c r="IA100">
        <v>13</v>
      </c>
      <c r="IB100">
        <v>321</v>
      </c>
      <c r="IT100">
        <v>0</v>
      </c>
      <c r="IU100">
        <v>226</v>
      </c>
      <c r="JA100">
        <v>33333</v>
      </c>
      <c r="JB100">
        <v>33333</v>
      </c>
      <c r="JU100">
        <v>3504</v>
      </c>
      <c r="JY100">
        <v>3504</v>
      </c>
    </row>
    <row r="101" spans="1:303">
      <c r="A101" t="s">
        <v>15369</v>
      </c>
      <c r="B101">
        <v>7804581580</v>
      </c>
      <c r="C101" t="s">
        <v>8093</v>
      </c>
      <c r="D101" t="s">
        <v>15370</v>
      </c>
      <c r="E101">
        <v>7013088</v>
      </c>
      <c r="F101" t="s">
        <v>8254</v>
      </c>
      <c r="G101" t="s">
        <v>3936</v>
      </c>
      <c r="H101" t="s">
        <v>3932</v>
      </c>
      <c r="I101" t="s">
        <v>3931</v>
      </c>
      <c r="X101">
        <v>3960</v>
      </c>
      <c r="Y101">
        <v>3960</v>
      </c>
      <c r="AF101">
        <v>173</v>
      </c>
      <c r="AG101">
        <v>94</v>
      </c>
      <c r="AL101">
        <v>13802</v>
      </c>
      <c r="AM101">
        <v>17169</v>
      </c>
      <c r="AP101">
        <v>1672</v>
      </c>
      <c r="AQ101">
        <v>268</v>
      </c>
      <c r="BH101">
        <v>16757</v>
      </c>
      <c r="BI101">
        <v>16029</v>
      </c>
      <c r="BL101">
        <v>0</v>
      </c>
      <c r="BV101">
        <v>1135</v>
      </c>
      <c r="BW101">
        <v>2425</v>
      </c>
      <c r="BX101">
        <v>1715</v>
      </c>
      <c r="BY101">
        <v>3037</v>
      </c>
      <c r="CD101">
        <v>19607</v>
      </c>
      <c r="CE101">
        <v>21490</v>
      </c>
      <c r="CN101">
        <v>11744</v>
      </c>
      <c r="CO101">
        <v>7090</v>
      </c>
      <c r="CP101">
        <v>6463</v>
      </c>
      <c r="CQ101">
        <v>4180</v>
      </c>
      <c r="CT101">
        <v>225</v>
      </c>
      <c r="CU101">
        <v>105</v>
      </c>
      <c r="CV101">
        <v>1528</v>
      </c>
      <c r="CW101">
        <v>-191</v>
      </c>
      <c r="DE101">
        <v>1941</v>
      </c>
      <c r="DF101">
        <v>5723</v>
      </c>
      <c r="DG101">
        <v>5469</v>
      </c>
      <c r="DH101">
        <v>8719</v>
      </c>
    </row>
    <row r="102" spans="1:303">
      <c r="A102" t="s">
        <v>15371</v>
      </c>
      <c r="B102">
        <v>7606096399</v>
      </c>
      <c r="C102" t="s">
        <v>8241</v>
      </c>
      <c r="D102" t="s">
        <v>15372</v>
      </c>
      <c r="E102">
        <v>5489421</v>
      </c>
      <c r="F102" t="s">
        <v>8258</v>
      </c>
      <c r="G102" t="s">
        <v>3936</v>
      </c>
      <c r="H102" t="s">
        <v>3932</v>
      </c>
      <c r="I102" t="s">
        <v>3931</v>
      </c>
      <c r="L102">
        <v>51</v>
      </c>
      <c r="M102">
        <v>51</v>
      </c>
      <c r="T102">
        <v>0</v>
      </c>
      <c r="AD102">
        <v>51</v>
      </c>
      <c r="AE102">
        <v>51</v>
      </c>
      <c r="AJ102">
        <v>878</v>
      </c>
      <c r="AK102">
        <v>878</v>
      </c>
      <c r="AL102">
        <v>183952</v>
      </c>
      <c r="AM102">
        <v>1319349</v>
      </c>
      <c r="AN102">
        <v>4757</v>
      </c>
      <c r="AO102">
        <v>15889</v>
      </c>
      <c r="AP102">
        <v>322</v>
      </c>
      <c r="AQ102">
        <v>2001</v>
      </c>
      <c r="AR102">
        <v>4</v>
      </c>
      <c r="AS102">
        <v>4</v>
      </c>
      <c r="AT102">
        <v>189912</v>
      </c>
      <c r="AU102">
        <v>1338121</v>
      </c>
      <c r="AV102">
        <v>1000</v>
      </c>
      <c r="AW102">
        <v>1000</v>
      </c>
      <c r="BF102">
        <v>-83883</v>
      </c>
      <c r="BG102">
        <v>-71293</v>
      </c>
      <c r="BH102">
        <v>-82883</v>
      </c>
      <c r="BI102">
        <v>-70293</v>
      </c>
      <c r="BL102">
        <v>42694</v>
      </c>
      <c r="BM102">
        <v>43777</v>
      </c>
      <c r="BT102">
        <v>42694</v>
      </c>
      <c r="BU102">
        <v>43777</v>
      </c>
      <c r="BV102">
        <v>32401</v>
      </c>
      <c r="BW102">
        <v>20717</v>
      </c>
      <c r="BX102">
        <v>22046</v>
      </c>
      <c r="BY102">
        <v>20977</v>
      </c>
      <c r="BZ102">
        <v>175705</v>
      </c>
      <c r="CA102">
        <v>1322994</v>
      </c>
      <c r="CB102">
        <v>230152</v>
      </c>
      <c r="CC102">
        <v>1364688</v>
      </c>
      <c r="CD102">
        <v>189963</v>
      </c>
      <c r="CE102">
        <v>1338172</v>
      </c>
      <c r="CF102">
        <v>14970</v>
      </c>
      <c r="CG102">
        <v>26599</v>
      </c>
      <c r="CH102">
        <v>-14970</v>
      </c>
      <c r="CI102">
        <v>-26599</v>
      </c>
      <c r="CJ102">
        <v>898</v>
      </c>
      <c r="CK102">
        <v>863</v>
      </c>
      <c r="CL102">
        <v>21849</v>
      </c>
      <c r="CM102">
        <v>40161</v>
      </c>
      <c r="CN102">
        <v>48159</v>
      </c>
      <c r="CO102">
        <v>63829</v>
      </c>
      <c r="CP102">
        <v>22246</v>
      </c>
      <c r="CQ102">
        <v>13460</v>
      </c>
      <c r="CR102">
        <v>-10008</v>
      </c>
      <c r="CS102">
        <v>-15528</v>
      </c>
      <c r="CT102">
        <v>-2359</v>
      </c>
      <c r="CU102">
        <v>-2663</v>
      </c>
      <c r="CV102">
        <v>-12590</v>
      </c>
      <c r="CW102">
        <v>-18194</v>
      </c>
      <c r="DB102">
        <v>-223</v>
      </c>
      <c r="DC102">
        <v>-12590</v>
      </c>
      <c r="DD102">
        <v>-18194</v>
      </c>
      <c r="DK102">
        <v>1000</v>
      </c>
      <c r="DL102">
        <v>-53099</v>
      </c>
      <c r="DM102">
        <v>-52099</v>
      </c>
      <c r="DS102">
        <v>1000</v>
      </c>
      <c r="DT102">
        <v>-71293</v>
      </c>
      <c r="DU102">
        <v>-70293</v>
      </c>
      <c r="DY102">
        <v>1000</v>
      </c>
      <c r="DZ102">
        <v>-83883</v>
      </c>
      <c r="EA102">
        <v>-82883</v>
      </c>
      <c r="EB102">
        <v>-18194</v>
      </c>
      <c r="EC102">
        <v>0</v>
      </c>
      <c r="ED102">
        <v>-70293</v>
      </c>
      <c r="EH102">
        <v>-18194</v>
      </c>
      <c r="EI102">
        <v>0</v>
      </c>
      <c r="EJ102">
        <v>-70293</v>
      </c>
      <c r="EK102">
        <v>-18194</v>
      </c>
      <c r="EL102">
        <v>0</v>
      </c>
      <c r="EM102">
        <v>-71293</v>
      </c>
      <c r="EN102">
        <v>-18194</v>
      </c>
      <c r="EO102">
        <v>0</v>
      </c>
      <c r="EP102">
        <v>-71293</v>
      </c>
      <c r="EQ102">
        <v>92822</v>
      </c>
      <c r="ER102">
        <v>1252701</v>
      </c>
      <c r="ES102">
        <v>11621</v>
      </c>
      <c r="ET102">
        <v>33656</v>
      </c>
      <c r="EU102">
        <v>47687</v>
      </c>
      <c r="EV102">
        <v>11449</v>
      </c>
      <c r="EY102">
        <v>4443</v>
      </c>
      <c r="EZ102">
        <v>291</v>
      </c>
      <c r="FA102">
        <v>31953</v>
      </c>
      <c r="FB102">
        <v>48545</v>
      </c>
      <c r="FC102">
        <v>13268</v>
      </c>
      <c r="FD102">
        <v>14706</v>
      </c>
      <c r="FE102">
        <v>1153</v>
      </c>
      <c r="FF102">
        <v>6575</v>
      </c>
      <c r="FG102">
        <v>8015</v>
      </c>
      <c r="FH102">
        <v>18358</v>
      </c>
      <c r="FK102">
        <v>4467</v>
      </c>
      <c r="FL102">
        <v>2715</v>
      </c>
      <c r="FM102">
        <v>19478</v>
      </c>
      <c r="FN102">
        <v>15467</v>
      </c>
      <c r="FR102">
        <v>-869</v>
      </c>
      <c r="FT102">
        <v>7178</v>
      </c>
      <c r="FU102">
        <v>33365</v>
      </c>
      <c r="FV102">
        <v>27486</v>
      </c>
      <c r="FW102">
        <v>45830</v>
      </c>
      <c r="FX102">
        <v>-20332</v>
      </c>
      <c r="FY102">
        <v>-14889</v>
      </c>
      <c r="FZ102">
        <v>-1723</v>
      </c>
      <c r="GA102">
        <v>578</v>
      </c>
      <c r="GB102">
        <v>2001</v>
      </c>
      <c r="GC102">
        <v>1423</v>
      </c>
      <c r="GD102">
        <v>321</v>
      </c>
      <c r="GE102">
        <v>2001</v>
      </c>
      <c r="GI102">
        <v>0</v>
      </c>
      <c r="GJ102">
        <v>18194</v>
      </c>
      <c r="GK102">
        <v>18194</v>
      </c>
      <c r="GO102">
        <v>0</v>
      </c>
      <c r="GP102">
        <v>12590</v>
      </c>
      <c r="GQ102">
        <v>12590</v>
      </c>
      <c r="HI102">
        <v>6</v>
      </c>
      <c r="HK102">
        <v>1125</v>
      </c>
      <c r="HO102">
        <v>43</v>
      </c>
      <c r="IA102">
        <v>250</v>
      </c>
      <c r="IR102">
        <v>-3</v>
      </c>
      <c r="JA102">
        <v>18194</v>
      </c>
      <c r="JB102">
        <v>18194</v>
      </c>
      <c r="JU102">
        <v>12590</v>
      </c>
      <c r="JY102">
        <v>12590</v>
      </c>
    </row>
    <row r="103" spans="1:303">
      <c r="A103" t="s">
        <v>15373</v>
      </c>
      <c r="B103">
        <v>5903116703</v>
      </c>
      <c r="C103" t="s">
        <v>8260</v>
      </c>
      <c r="D103" t="s">
        <v>16222</v>
      </c>
      <c r="E103">
        <v>5466870</v>
      </c>
      <c r="F103" t="s">
        <v>8262</v>
      </c>
      <c r="G103" t="s">
        <v>3936</v>
      </c>
      <c r="H103" t="s">
        <v>3932</v>
      </c>
      <c r="I103" t="s">
        <v>3931</v>
      </c>
      <c r="X103">
        <v>1553</v>
      </c>
      <c r="Y103">
        <v>2751</v>
      </c>
      <c r="AF103">
        <v>238</v>
      </c>
      <c r="AG103">
        <v>237</v>
      </c>
      <c r="AL103">
        <v>18401</v>
      </c>
      <c r="AM103">
        <v>18010</v>
      </c>
      <c r="AP103">
        <v>1387</v>
      </c>
      <c r="AQ103">
        <v>519</v>
      </c>
      <c r="BH103">
        <v>20385</v>
      </c>
      <c r="BI103">
        <v>18957</v>
      </c>
      <c r="BL103">
        <v>481</v>
      </c>
      <c r="BM103">
        <v>1862</v>
      </c>
      <c r="BR103">
        <v>479</v>
      </c>
      <c r="BS103">
        <v>479</v>
      </c>
      <c r="BX103">
        <v>234</v>
      </c>
      <c r="BY103">
        <v>219</v>
      </c>
      <c r="CD103">
        <v>21579</v>
      </c>
      <c r="CE103">
        <v>21517</v>
      </c>
      <c r="CL103">
        <v>136</v>
      </c>
      <c r="CM103">
        <v>239</v>
      </c>
      <c r="CN103">
        <v>216</v>
      </c>
      <c r="CO103">
        <v>216</v>
      </c>
      <c r="CP103">
        <v>46</v>
      </c>
      <c r="CQ103">
        <v>86</v>
      </c>
      <c r="CT103">
        <v>322</v>
      </c>
      <c r="CU103">
        <v>257</v>
      </c>
      <c r="CV103">
        <v>1705</v>
      </c>
      <c r="CW103">
        <v>2377</v>
      </c>
      <c r="DE103">
        <v>10517</v>
      </c>
      <c r="DF103">
        <v>8324</v>
      </c>
      <c r="DG103">
        <v>8524</v>
      </c>
      <c r="DH103">
        <v>5581</v>
      </c>
    </row>
    <row r="104" spans="1:303">
      <c r="A104" t="s">
        <v>15375</v>
      </c>
      <c r="B104">
        <v>2130008501</v>
      </c>
      <c r="C104" t="s">
        <v>3999</v>
      </c>
      <c r="D104" t="s">
        <v>15376</v>
      </c>
      <c r="E104">
        <v>7547058</v>
      </c>
      <c r="F104" t="s">
        <v>8264</v>
      </c>
      <c r="G104" t="s">
        <v>3978</v>
      </c>
      <c r="H104" t="s">
        <v>3932</v>
      </c>
      <c r="I104" t="s">
        <v>3931</v>
      </c>
      <c r="T104">
        <v>0</v>
      </c>
      <c r="U104">
        <v>8</v>
      </c>
      <c r="AF104">
        <v>2</v>
      </c>
      <c r="AG104">
        <v>10</v>
      </c>
      <c r="AL104">
        <v>8932</v>
      </c>
      <c r="AM104">
        <v>9878</v>
      </c>
      <c r="AP104">
        <v>16378</v>
      </c>
      <c r="AQ104">
        <v>12129</v>
      </c>
      <c r="BH104">
        <v>20312</v>
      </c>
      <c r="BI104">
        <v>18669</v>
      </c>
      <c r="BX104">
        <v>5000</v>
      </c>
      <c r="BY104">
        <v>3356</v>
      </c>
      <c r="CD104">
        <v>25312</v>
      </c>
      <c r="CE104">
        <v>22025</v>
      </c>
      <c r="CN104">
        <v>66245</v>
      </c>
      <c r="CO104">
        <v>38150</v>
      </c>
      <c r="CP104">
        <v>19864</v>
      </c>
      <c r="CQ104">
        <v>13853</v>
      </c>
      <c r="CT104">
        <v>2329</v>
      </c>
      <c r="CU104">
        <v>1064</v>
      </c>
      <c r="CV104">
        <v>39048</v>
      </c>
      <c r="CW104">
        <v>19271</v>
      </c>
      <c r="DG104">
        <v>5004</v>
      </c>
      <c r="DH104">
        <v>3962</v>
      </c>
    </row>
    <row r="105" spans="1:303">
      <c r="A105" t="s">
        <v>15377</v>
      </c>
      <c r="B105">
        <v>1841013546</v>
      </c>
      <c r="C105" t="s">
        <v>8147</v>
      </c>
      <c r="D105" t="s">
        <v>16223</v>
      </c>
      <c r="E105">
        <v>6045481</v>
      </c>
      <c r="F105" t="s">
        <v>8266</v>
      </c>
      <c r="G105" t="s">
        <v>3936</v>
      </c>
      <c r="H105" t="s">
        <v>3932</v>
      </c>
      <c r="I105" t="s">
        <v>3931</v>
      </c>
      <c r="T105">
        <v>308</v>
      </c>
      <c r="U105">
        <v>119</v>
      </c>
      <c r="AD105">
        <v>308</v>
      </c>
      <c r="AE105">
        <v>119</v>
      </c>
      <c r="AF105">
        <v>0</v>
      </c>
      <c r="AG105">
        <v>181</v>
      </c>
      <c r="AL105">
        <v>125671</v>
      </c>
      <c r="AM105">
        <v>78174</v>
      </c>
      <c r="AN105">
        <v>15086</v>
      </c>
      <c r="AO105">
        <v>7069</v>
      </c>
      <c r="AP105">
        <v>8348</v>
      </c>
      <c r="AQ105">
        <v>1582</v>
      </c>
      <c r="AR105">
        <v>113</v>
      </c>
      <c r="AS105">
        <v>97</v>
      </c>
      <c r="AT105">
        <v>149219</v>
      </c>
      <c r="AU105">
        <v>87103</v>
      </c>
      <c r="AV105">
        <v>7079</v>
      </c>
      <c r="AW105">
        <v>7079</v>
      </c>
      <c r="BF105">
        <v>62876</v>
      </c>
      <c r="BG105">
        <v>44770</v>
      </c>
      <c r="BH105">
        <v>69955</v>
      </c>
      <c r="BI105">
        <v>51850</v>
      </c>
      <c r="BL105">
        <v>43500</v>
      </c>
      <c r="BM105">
        <v>14200</v>
      </c>
      <c r="BT105">
        <v>43500</v>
      </c>
      <c r="BU105">
        <v>14200</v>
      </c>
      <c r="BV105">
        <v>33171</v>
      </c>
      <c r="BW105">
        <v>21009</v>
      </c>
      <c r="BX105">
        <v>2901</v>
      </c>
      <c r="BY105">
        <v>164</v>
      </c>
      <c r="CB105">
        <v>36072</v>
      </c>
      <c r="CC105">
        <v>21173</v>
      </c>
      <c r="CD105">
        <v>149527</v>
      </c>
      <c r="CE105">
        <v>87222</v>
      </c>
      <c r="CF105">
        <v>19398</v>
      </c>
      <c r="CG105">
        <v>9465</v>
      </c>
      <c r="CH105">
        <v>-19514</v>
      </c>
      <c r="CI105">
        <v>-9455</v>
      </c>
      <c r="CJ105">
        <v>1023</v>
      </c>
      <c r="CK105">
        <v>222</v>
      </c>
      <c r="CL105">
        <v>10902</v>
      </c>
      <c r="CM105">
        <v>8159</v>
      </c>
      <c r="CN105">
        <v>63786</v>
      </c>
      <c r="CO105">
        <v>52020</v>
      </c>
      <c r="CP105">
        <v>7883</v>
      </c>
      <c r="CQ105">
        <v>5905</v>
      </c>
      <c r="CR105">
        <v>26510</v>
      </c>
      <c r="CS105">
        <v>28723</v>
      </c>
      <c r="CV105">
        <v>24485</v>
      </c>
      <c r="CW105">
        <v>28553</v>
      </c>
      <c r="DB105">
        <v>-2025</v>
      </c>
      <c r="DC105">
        <v>24485</v>
      </c>
      <c r="DD105">
        <v>28553</v>
      </c>
      <c r="DE105">
        <v>64</v>
      </c>
      <c r="DF105">
        <v>10</v>
      </c>
      <c r="DG105">
        <v>180</v>
      </c>
      <c r="DI105">
        <v>-116</v>
      </c>
      <c r="DJ105">
        <v>10</v>
      </c>
      <c r="IR105">
        <v>-170</v>
      </c>
    </row>
    <row r="106" spans="1:303">
      <c r="A106" t="s">
        <v>15378</v>
      </c>
      <c r="B106">
        <v>7721851353</v>
      </c>
      <c r="C106" t="s">
        <v>3943</v>
      </c>
      <c r="D106" t="s">
        <v>15379</v>
      </c>
      <c r="E106">
        <v>7218759</v>
      </c>
      <c r="F106" t="s">
        <v>3974</v>
      </c>
      <c r="G106" t="s">
        <v>3936</v>
      </c>
      <c r="H106" t="s">
        <v>3932</v>
      </c>
      <c r="I106" t="s">
        <v>3973</v>
      </c>
      <c r="L106">
        <v>11</v>
      </c>
      <c r="M106">
        <v>18</v>
      </c>
      <c r="T106">
        <v>47145</v>
      </c>
      <c r="U106">
        <v>364</v>
      </c>
      <c r="Z106">
        <v>277</v>
      </c>
      <c r="AA106">
        <v>263</v>
      </c>
      <c r="AB106">
        <v>97</v>
      </c>
      <c r="AC106">
        <v>177</v>
      </c>
      <c r="AD106">
        <v>47529</v>
      </c>
      <c r="AE106">
        <v>823</v>
      </c>
      <c r="AF106">
        <v>873</v>
      </c>
      <c r="AG106">
        <v>3650</v>
      </c>
      <c r="AL106">
        <v>25997</v>
      </c>
      <c r="AM106">
        <v>21781</v>
      </c>
      <c r="AN106">
        <v>187078</v>
      </c>
      <c r="AO106">
        <v>207651</v>
      </c>
      <c r="AP106">
        <v>5839</v>
      </c>
      <c r="AQ106">
        <v>119628</v>
      </c>
      <c r="AR106">
        <v>22</v>
      </c>
      <c r="AS106">
        <v>32</v>
      </c>
      <c r="AT106">
        <v>219810</v>
      </c>
      <c r="AU106">
        <v>352743</v>
      </c>
      <c r="AV106">
        <v>596</v>
      </c>
      <c r="AW106">
        <v>108</v>
      </c>
      <c r="AX106">
        <v>0</v>
      </c>
      <c r="AY106">
        <v>1</v>
      </c>
      <c r="BB106">
        <v>57366</v>
      </c>
      <c r="BC106">
        <v>10000</v>
      </c>
      <c r="BD106">
        <v>30</v>
      </c>
      <c r="BF106">
        <v>4219</v>
      </c>
      <c r="BG106">
        <v>2443</v>
      </c>
      <c r="BH106">
        <v>62210</v>
      </c>
      <c r="BI106">
        <v>12550</v>
      </c>
      <c r="BL106">
        <v>138917</v>
      </c>
      <c r="BN106">
        <v>7</v>
      </c>
      <c r="BO106">
        <v>73</v>
      </c>
      <c r="BP106">
        <v>1383</v>
      </c>
      <c r="BQ106">
        <v>1316</v>
      </c>
      <c r="BT106">
        <v>139085</v>
      </c>
      <c r="BU106">
        <v>73</v>
      </c>
      <c r="BV106">
        <v>27651</v>
      </c>
      <c r="BW106">
        <v>50860</v>
      </c>
      <c r="BX106">
        <v>37010</v>
      </c>
      <c r="BY106">
        <v>288766</v>
      </c>
      <c r="CB106">
        <v>66044</v>
      </c>
      <c r="CC106">
        <v>340942</v>
      </c>
      <c r="CD106">
        <v>267339</v>
      </c>
      <c r="CE106">
        <v>353565</v>
      </c>
      <c r="CF106">
        <v>37745</v>
      </c>
      <c r="CG106">
        <v>36898</v>
      </c>
      <c r="CH106">
        <v>-29700</v>
      </c>
      <c r="CI106">
        <v>-20693</v>
      </c>
      <c r="CJ106">
        <v>1540</v>
      </c>
      <c r="CK106">
        <v>5082</v>
      </c>
      <c r="CL106">
        <v>2991</v>
      </c>
      <c r="CM106">
        <v>2235</v>
      </c>
      <c r="CN106">
        <v>148754</v>
      </c>
      <c r="CO106">
        <v>176902</v>
      </c>
      <c r="CP106">
        <v>115228</v>
      </c>
      <c r="CQ106">
        <v>156350</v>
      </c>
      <c r="CR106">
        <v>2375</v>
      </c>
      <c r="CS106">
        <v>2706</v>
      </c>
      <c r="CT106">
        <v>-776</v>
      </c>
      <c r="CU106">
        <v>-508</v>
      </c>
      <c r="CV106">
        <v>1806</v>
      </c>
      <c r="CW106">
        <v>1927</v>
      </c>
      <c r="CX106">
        <v>855</v>
      </c>
      <c r="CY106">
        <v>769</v>
      </c>
      <c r="CZ106">
        <v>79</v>
      </c>
      <c r="DA106">
        <v>261</v>
      </c>
      <c r="DB106">
        <v>207</v>
      </c>
      <c r="DC106">
        <v>1806</v>
      </c>
      <c r="DD106">
        <v>1927</v>
      </c>
      <c r="DE106">
        <v>8045</v>
      </c>
      <c r="DF106">
        <v>17141</v>
      </c>
      <c r="DG106">
        <v>0</v>
      </c>
      <c r="DH106">
        <v>936</v>
      </c>
      <c r="DI106">
        <v>8045</v>
      </c>
      <c r="DJ106">
        <v>16205</v>
      </c>
      <c r="DK106">
        <v>108</v>
      </c>
      <c r="DL106">
        <v>516</v>
      </c>
      <c r="DM106">
        <v>10592</v>
      </c>
      <c r="DN106">
        <v>0</v>
      </c>
      <c r="DO106">
        <v>1927</v>
      </c>
      <c r="DP106">
        <v>1927</v>
      </c>
      <c r="DQ106">
        <v>1806</v>
      </c>
      <c r="DR106">
        <v>1806</v>
      </c>
      <c r="DS106">
        <v>108</v>
      </c>
      <c r="DT106">
        <v>2443</v>
      </c>
      <c r="DU106">
        <v>12550</v>
      </c>
      <c r="DV106">
        <v>487</v>
      </c>
      <c r="DW106">
        <v>1806</v>
      </c>
      <c r="DX106">
        <v>49659</v>
      </c>
      <c r="DY106">
        <v>595</v>
      </c>
      <c r="DZ106">
        <v>4219</v>
      </c>
      <c r="EA106">
        <v>62210</v>
      </c>
      <c r="EQ106">
        <v>62210</v>
      </c>
      <c r="ER106">
        <v>12550</v>
      </c>
      <c r="ES106">
        <v>117</v>
      </c>
      <c r="ET106">
        <v>96071</v>
      </c>
      <c r="EU106">
        <v>2832</v>
      </c>
      <c r="EV106">
        <v>659</v>
      </c>
      <c r="EW106">
        <v>1884</v>
      </c>
      <c r="EX106">
        <v>51845</v>
      </c>
      <c r="EY106">
        <v>117</v>
      </c>
      <c r="EZ106">
        <v>3071</v>
      </c>
      <c r="FA106">
        <v>36000</v>
      </c>
      <c r="FB106">
        <v>43000</v>
      </c>
      <c r="FC106">
        <v>10125</v>
      </c>
      <c r="FD106">
        <v>9001</v>
      </c>
      <c r="FE106">
        <v>25514</v>
      </c>
      <c r="FF106">
        <v>26240</v>
      </c>
      <c r="FG106">
        <v>0</v>
      </c>
      <c r="FH106">
        <v>1375</v>
      </c>
      <c r="FI106">
        <v>903</v>
      </c>
      <c r="FJ106">
        <v>842</v>
      </c>
      <c r="FK106">
        <v>500</v>
      </c>
      <c r="FL106">
        <v>324697</v>
      </c>
      <c r="FM106">
        <v>-9286</v>
      </c>
      <c r="FN106">
        <v>276324</v>
      </c>
      <c r="FR106">
        <v>-68620</v>
      </c>
      <c r="FS106">
        <v>-239557</v>
      </c>
      <c r="FT106">
        <v>0</v>
      </c>
      <c r="FU106">
        <v>93000</v>
      </c>
      <c r="FV106">
        <v>36000</v>
      </c>
      <c r="FW106">
        <v>43000</v>
      </c>
      <c r="FX106">
        <v>-35883</v>
      </c>
      <c r="FY106">
        <v>53071</v>
      </c>
      <c r="FZ106">
        <v>-113789</v>
      </c>
      <c r="GA106">
        <v>89838</v>
      </c>
      <c r="GB106">
        <v>119628</v>
      </c>
      <c r="GC106">
        <v>29790</v>
      </c>
      <c r="GD106">
        <v>5839</v>
      </c>
      <c r="GE106">
        <v>119628</v>
      </c>
      <c r="GF106">
        <v>0</v>
      </c>
      <c r="GG106">
        <v>0</v>
      </c>
      <c r="GT106">
        <v>30</v>
      </c>
      <c r="HG106">
        <v>60</v>
      </c>
      <c r="HI106">
        <v>1130</v>
      </c>
      <c r="HK106">
        <v>69250</v>
      </c>
      <c r="HL106">
        <v>229425</v>
      </c>
      <c r="HQ106">
        <v>10000</v>
      </c>
      <c r="HR106">
        <v>10000</v>
      </c>
      <c r="HS106">
        <v>47366</v>
      </c>
      <c r="HY106">
        <v>57366</v>
      </c>
      <c r="IA106">
        <v>0</v>
      </c>
      <c r="IB106">
        <v>136110</v>
      </c>
      <c r="ID106">
        <v>3</v>
      </c>
      <c r="IE106">
        <v>19</v>
      </c>
      <c r="IH106">
        <v>30</v>
      </c>
      <c r="II106">
        <v>-30</v>
      </c>
      <c r="IJ106">
        <v>32</v>
      </c>
      <c r="IK106">
        <v>1</v>
      </c>
      <c r="IM106">
        <v>0</v>
      </c>
      <c r="IN106">
        <v>150000</v>
      </c>
      <c r="IR106">
        <v>-271</v>
      </c>
      <c r="JI106">
        <v>487</v>
      </c>
      <c r="JJ106">
        <v>47853</v>
      </c>
      <c r="KQ106">
        <v>47366</v>
      </c>
    </row>
    <row r="107" spans="1:303">
      <c r="A107" t="s">
        <v>15380</v>
      </c>
      <c r="B107">
        <v>5921031594</v>
      </c>
      <c r="C107" t="s">
        <v>8268</v>
      </c>
      <c r="D107" t="s">
        <v>10421</v>
      </c>
      <c r="E107">
        <v>4728693</v>
      </c>
      <c r="F107" t="s">
        <v>8270</v>
      </c>
      <c r="G107" t="s">
        <v>3936</v>
      </c>
      <c r="H107" t="s">
        <v>3932</v>
      </c>
      <c r="I107" t="s">
        <v>3931</v>
      </c>
      <c r="T107">
        <v>4123</v>
      </c>
      <c r="AD107">
        <v>4123</v>
      </c>
      <c r="AE107">
        <v>0</v>
      </c>
      <c r="AF107">
        <v>0</v>
      </c>
      <c r="AG107">
        <v>18</v>
      </c>
      <c r="AL107">
        <v>7927</v>
      </c>
      <c r="AM107">
        <v>8083</v>
      </c>
      <c r="AN107">
        <v>7158</v>
      </c>
      <c r="AO107">
        <v>7017</v>
      </c>
      <c r="AP107">
        <v>171</v>
      </c>
      <c r="AQ107">
        <v>6</v>
      </c>
      <c r="AR107">
        <v>0</v>
      </c>
      <c r="AT107">
        <v>15256</v>
      </c>
      <c r="AU107">
        <v>15124</v>
      </c>
      <c r="AV107">
        <v>10</v>
      </c>
      <c r="AW107">
        <v>10</v>
      </c>
      <c r="BF107">
        <v>9788</v>
      </c>
      <c r="BG107">
        <v>8277</v>
      </c>
      <c r="BH107">
        <v>9798</v>
      </c>
      <c r="BI107">
        <v>8287</v>
      </c>
      <c r="BP107">
        <v>49</v>
      </c>
      <c r="BQ107">
        <v>18</v>
      </c>
      <c r="BV107">
        <v>198</v>
      </c>
      <c r="BW107">
        <v>198</v>
      </c>
      <c r="BX107">
        <v>3617</v>
      </c>
      <c r="BY107">
        <v>869</v>
      </c>
      <c r="BZ107">
        <v>5716</v>
      </c>
      <c r="CA107">
        <v>5752</v>
      </c>
      <c r="CB107">
        <v>9580</v>
      </c>
      <c r="CC107">
        <v>6837</v>
      </c>
      <c r="CD107">
        <v>19378</v>
      </c>
      <c r="CE107">
        <v>15124</v>
      </c>
      <c r="CF107">
        <v>4637</v>
      </c>
      <c r="CG107">
        <v>-2202</v>
      </c>
      <c r="CH107">
        <v>-4637</v>
      </c>
      <c r="CI107">
        <v>-597</v>
      </c>
      <c r="CN107">
        <v>9344</v>
      </c>
      <c r="CO107">
        <v>5322</v>
      </c>
      <c r="CP107">
        <v>102</v>
      </c>
      <c r="CQ107">
        <v>-178</v>
      </c>
      <c r="CR107">
        <v>4605</v>
      </c>
      <c r="CS107">
        <v>4547</v>
      </c>
      <c r="CT107">
        <v>-298</v>
      </c>
      <c r="CV107">
        <v>4307</v>
      </c>
      <c r="CW107">
        <v>4339</v>
      </c>
      <c r="DB107">
        <v>0</v>
      </c>
      <c r="DC107">
        <v>4307</v>
      </c>
      <c r="DD107">
        <v>4399</v>
      </c>
      <c r="DE107">
        <v>0</v>
      </c>
      <c r="DF107">
        <v>1605</v>
      </c>
      <c r="DI107">
        <v>0</v>
      </c>
      <c r="DJ107">
        <v>1605</v>
      </c>
      <c r="IR107">
        <v>-208</v>
      </c>
    </row>
    <row r="108" spans="1:303">
      <c r="A108" t="s">
        <v>15382</v>
      </c>
      <c r="B108">
        <v>7841019595</v>
      </c>
      <c r="C108" t="s">
        <v>8078</v>
      </c>
      <c r="D108" t="s">
        <v>16224</v>
      </c>
      <c r="E108">
        <v>7564829</v>
      </c>
      <c r="F108" t="s">
        <v>8272</v>
      </c>
      <c r="G108" t="s">
        <v>3978</v>
      </c>
      <c r="H108" t="s">
        <v>3932</v>
      </c>
      <c r="I108" t="s">
        <v>3931</v>
      </c>
      <c r="T108">
        <v>1191</v>
      </c>
      <c r="U108">
        <v>97</v>
      </c>
      <c r="X108">
        <v>155514</v>
      </c>
      <c r="Y108">
        <v>36674</v>
      </c>
      <c r="Z108">
        <v>692</v>
      </c>
      <c r="AD108">
        <v>157397</v>
      </c>
      <c r="AE108">
        <v>36772</v>
      </c>
      <c r="AF108">
        <v>96830</v>
      </c>
      <c r="AG108">
        <v>55026</v>
      </c>
      <c r="AJ108">
        <v>56</v>
      </c>
      <c r="AL108">
        <v>71461</v>
      </c>
      <c r="AM108">
        <v>40051</v>
      </c>
      <c r="AN108">
        <v>22870</v>
      </c>
      <c r="AO108">
        <v>2756</v>
      </c>
      <c r="AP108">
        <v>59053</v>
      </c>
      <c r="AQ108">
        <v>13838</v>
      </c>
      <c r="AT108">
        <v>250269</v>
      </c>
      <c r="AU108">
        <v>111672</v>
      </c>
      <c r="AV108">
        <v>116</v>
      </c>
      <c r="AW108">
        <v>116</v>
      </c>
      <c r="BF108">
        <v>60014</v>
      </c>
      <c r="BG108">
        <v>40355</v>
      </c>
      <c r="BH108">
        <v>60130</v>
      </c>
      <c r="BI108">
        <v>40470</v>
      </c>
      <c r="BL108">
        <v>116413</v>
      </c>
      <c r="BM108">
        <v>40855</v>
      </c>
      <c r="BN108">
        <v>16831</v>
      </c>
      <c r="BP108">
        <v>3460</v>
      </c>
      <c r="BQ108">
        <v>1085</v>
      </c>
      <c r="BT108">
        <v>133244</v>
      </c>
      <c r="BU108">
        <v>40855</v>
      </c>
      <c r="BV108">
        <v>167746</v>
      </c>
      <c r="BW108">
        <v>39680</v>
      </c>
      <c r="BX108">
        <v>43087</v>
      </c>
      <c r="BY108">
        <v>26354</v>
      </c>
      <c r="CB108">
        <v>214292</v>
      </c>
      <c r="CC108">
        <v>67119</v>
      </c>
      <c r="CD108">
        <v>407666</v>
      </c>
      <c r="CE108">
        <v>148444</v>
      </c>
      <c r="CF108">
        <v>217898</v>
      </c>
      <c r="CG108">
        <v>135014</v>
      </c>
      <c r="CH108">
        <v>80803</v>
      </c>
      <c r="CI108">
        <v>21508</v>
      </c>
      <c r="CL108">
        <v>34196</v>
      </c>
      <c r="CM108">
        <v>6275</v>
      </c>
      <c r="CN108">
        <v>650</v>
      </c>
      <c r="CO108">
        <v>1399</v>
      </c>
      <c r="CP108">
        <v>5215</v>
      </c>
      <c r="CQ108">
        <v>1948</v>
      </c>
      <c r="CR108">
        <v>42042</v>
      </c>
      <c r="CS108">
        <v>14684</v>
      </c>
      <c r="CT108">
        <v>-22394</v>
      </c>
      <c r="CU108">
        <v>-1941</v>
      </c>
      <c r="CV108">
        <v>19659</v>
      </c>
      <c r="CW108">
        <v>12392</v>
      </c>
      <c r="CX108">
        <v>6255</v>
      </c>
      <c r="CY108">
        <v>1941</v>
      </c>
      <c r="CZ108">
        <v>-16139</v>
      </c>
      <c r="DB108">
        <v>11</v>
      </c>
      <c r="DC108">
        <v>19659</v>
      </c>
      <c r="DD108">
        <v>12392</v>
      </c>
      <c r="DE108">
        <v>482590</v>
      </c>
      <c r="DF108">
        <v>165662</v>
      </c>
      <c r="DG108">
        <v>183889</v>
      </c>
      <c r="DH108">
        <v>9069</v>
      </c>
      <c r="DI108">
        <v>298701</v>
      </c>
      <c r="DJ108">
        <v>156593</v>
      </c>
      <c r="DK108">
        <v>116</v>
      </c>
      <c r="DL108">
        <v>27963</v>
      </c>
      <c r="DM108">
        <v>28078</v>
      </c>
      <c r="DN108">
        <v>0</v>
      </c>
      <c r="DO108">
        <v>12392</v>
      </c>
      <c r="DP108">
        <v>12392</v>
      </c>
      <c r="DQ108">
        <v>19659</v>
      </c>
      <c r="DR108">
        <v>19659</v>
      </c>
      <c r="DS108">
        <v>116</v>
      </c>
      <c r="DT108">
        <v>40355</v>
      </c>
      <c r="DU108">
        <v>40470</v>
      </c>
      <c r="DV108">
        <v>0</v>
      </c>
      <c r="DW108">
        <v>19659</v>
      </c>
      <c r="DX108">
        <v>19659</v>
      </c>
      <c r="DY108">
        <v>116</v>
      </c>
      <c r="DZ108">
        <v>60014</v>
      </c>
      <c r="EA108">
        <v>60130</v>
      </c>
      <c r="EQ108">
        <v>60129</v>
      </c>
      <c r="ER108">
        <v>40470</v>
      </c>
      <c r="ES108">
        <v>236103</v>
      </c>
      <c r="ET108">
        <v>78332</v>
      </c>
      <c r="EU108">
        <v>204439</v>
      </c>
      <c r="EV108">
        <v>120719</v>
      </c>
      <c r="EY108">
        <v>103</v>
      </c>
      <c r="EZ108">
        <v>25935</v>
      </c>
      <c r="FA108">
        <v>23456</v>
      </c>
      <c r="FB108">
        <v>19060</v>
      </c>
      <c r="FC108">
        <v>148909</v>
      </c>
      <c r="FD108">
        <v>86540</v>
      </c>
      <c r="FE108">
        <v>91986</v>
      </c>
      <c r="FF108">
        <v>44713</v>
      </c>
      <c r="FG108">
        <v>28502</v>
      </c>
      <c r="FH108">
        <v>5566</v>
      </c>
      <c r="FI108">
        <v>2779</v>
      </c>
      <c r="FJ108">
        <v>2062</v>
      </c>
      <c r="FK108">
        <v>481119</v>
      </c>
      <c r="FL108">
        <v>72665</v>
      </c>
      <c r="FM108">
        <v>-168432</v>
      </c>
      <c r="FN108">
        <v>-64892</v>
      </c>
      <c r="FR108">
        <v>1000</v>
      </c>
      <c r="FT108">
        <v>236000</v>
      </c>
      <c r="FU108">
        <v>78332</v>
      </c>
      <c r="FV108">
        <v>23456</v>
      </c>
      <c r="FW108">
        <v>19060</v>
      </c>
      <c r="FX108">
        <v>212647</v>
      </c>
      <c r="FY108">
        <v>59272</v>
      </c>
      <c r="FZ108">
        <v>45215</v>
      </c>
      <c r="GA108">
        <v>-5620</v>
      </c>
      <c r="GB108">
        <v>13838</v>
      </c>
      <c r="GC108">
        <v>19459</v>
      </c>
      <c r="GD108">
        <v>59053</v>
      </c>
      <c r="GE108">
        <v>13838</v>
      </c>
      <c r="HO108">
        <v>0</v>
      </c>
      <c r="HP108">
        <v>-1</v>
      </c>
      <c r="IA108">
        <v>1000</v>
      </c>
      <c r="IO108">
        <v>0</v>
      </c>
      <c r="IR108">
        <v>-351</v>
      </c>
      <c r="JR108">
        <v>71</v>
      </c>
    </row>
    <row r="109" spans="1:303">
      <c r="A109" t="s">
        <v>15384</v>
      </c>
      <c r="B109">
        <v>7719420624</v>
      </c>
      <c r="C109" t="s">
        <v>8274</v>
      </c>
      <c r="D109" t="s">
        <v>16225</v>
      </c>
      <c r="E109">
        <v>6005060</v>
      </c>
      <c r="F109" t="s">
        <v>8275</v>
      </c>
      <c r="G109" t="s">
        <v>3978</v>
      </c>
      <c r="H109" t="s">
        <v>3932</v>
      </c>
      <c r="I109" t="s">
        <v>3931</v>
      </c>
      <c r="AF109">
        <v>0</v>
      </c>
      <c r="AG109">
        <v>295</v>
      </c>
      <c r="AL109">
        <v>18222</v>
      </c>
      <c r="AM109">
        <v>17542</v>
      </c>
      <c r="AP109">
        <v>653</v>
      </c>
      <c r="AQ109">
        <v>700</v>
      </c>
      <c r="BH109">
        <v>12647</v>
      </c>
      <c r="BI109">
        <v>12638</v>
      </c>
      <c r="BV109">
        <v>20</v>
      </c>
      <c r="BW109">
        <v>20</v>
      </c>
      <c r="BX109">
        <v>6208</v>
      </c>
      <c r="BY109">
        <v>5879</v>
      </c>
      <c r="CD109">
        <v>18875</v>
      </c>
      <c r="CE109">
        <v>18537</v>
      </c>
      <c r="CN109">
        <v>0</v>
      </c>
      <c r="CO109">
        <v>24</v>
      </c>
      <c r="CP109">
        <v>81</v>
      </c>
      <c r="CQ109">
        <v>55</v>
      </c>
      <c r="CT109">
        <v>2</v>
      </c>
      <c r="CU109">
        <v>10</v>
      </c>
      <c r="CV109">
        <v>10</v>
      </c>
      <c r="CW109">
        <v>42</v>
      </c>
      <c r="DE109">
        <v>7957</v>
      </c>
      <c r="DF109">
        <v>15716</v>
      </c>
      <c r="DG109">
        <v>7864</v>
      </c>
      <c r="DH109">
        <v>15633</v>
      </c>
    </row>
    <row r="110" spans="1:303">
      <c r="A110" t="s">
        <v>4141</v>
      </c>
      <c r="B110">
        <v>6164300903</v>
      </c>
      <c r="C110" t="s">
        <v>4142</v>
      </c>
      <c r="D110" t="s">
        <v>15386</v>
      </c>
      <c r="E110">
        <v>7646534</v>
      </c>
      <c r="F110" t="s">
        <v>4143</v>
      </c>
      <c r="G110" t="s">
        <v>3978</v>
      </c>
      <c r="H110" t="s">
        <v>3932</v>
      </c>
      <c r="I110" t="s">
        <v>3931</v>
      </c>
      <c r="T110">
        <v>170</v>
      </c>
      <c r="U110">
        <v>10</v>
      </c>
      <c r="AP110">
        <v>33</v>
      </c>
      <c r="BH110">
        <v>160</v>
      </c>
      <c r="BI110">
        <v>10</v>
      </c>
      <c r="BX110">
        <v>43</v>
      </c>
      <c r="CD110">
        <v>203</v>
      </c>
      <c r="CE110">
        <v>10</v>
      </c>
      <c r="CT110">
        <v>45</v>
      </c>
      <c r="CU110">
        <v>142</v>
      </c>
      <c r="CV110">
        <v>402</v>
      </c>
      <c r="CW110">
        <v>1276</v>
      </c>
      <c r="DE110">
        <v>4205</v>
      </c>
      <c r="DF110">
        <v>7089</v>
      </c>
      <c r="DG110">
        <v>3758</v>
      </c>
      <c r="DH110">
        <v>5671</v>
      </c>
    </row>
    <row r="111" spans="1:303">
      <c r="A111" t="s">
        <v>16226</v>
      </c>
      <c r="B111">
        <v>5948053468</v>
      </c>
      <c r="C111" t="s">
        <v>8068</v>
      </c>
      <c r="D111" t="s">
        <v>16227</v>
      </c>
      <c r="E111">
        <v>5719121</v>
      </c>
      <c r="F111" t="s">
        <v>4046</v>
      </c>
      <c r="G111" t="s">
        <v>3936</v>
      </c>
      <c r="H111" t="s">
        <v>3932</v>
      </c>
      <c r="I111" t="s">
        <v>3931</v>
      </c>
      <c r="T111">
        <v>0</v>
      </c>
      <c r="U111">
        <v>11</v>
      </c>
      <c r="AL111">
        <v>19679</v>
      </c>
      <c r="AM111">
        <v>19849</v>
      </c>
      <c r="AP111">
        <v>385</v>
      </c>
      <c r="AQ111">
        <v>333</v>
      </c>
      <c r="BH111">
        <v>18977</v>
      </c>
      <c r="BI111">
        <v>17718</v>
      </c>
      <c r="BL111">
        <v>755</v>
      </c>
      <c r="BM111">
        <v>1691</v>
      </c>
      <c r="BV111">
        <v>230</v>
      </c>
      <c r="BW111">
        <v>435</v>
      </c>
      <c r="BX111">
        <v>102</v>
      </c>
      <c r="BY111">
        <v>349</v>
      </c>
      <c r="CD111">
        <v>20064</v>
      </c>
      <c r="CE111">
        <v>20193</v>
      </c>
      <c r="CN111">
        <v>17</v>
      </c>
      <c r="CO111">
        <v>13</v>
      </c>
      <c r="CP111">
        <v>1435</v>
      </c>
      <c r="CQ111">
        <v>486393</v>
      </c>
      <c r="CT111">
        <v>169</v>
      </c>
      <c r="CU111">
        <v>74</v>
      </c>
      <c r="CV111">
        <v>1259</v>
      </c>
      <c r="CW111">
        <v>-483819</v>
      </c>
      <c r="DE111">
        <v>5209</v>
      </c>
      <c r="DF111">
        <v>4613</v>
      </c>
      <c r="DG111">
        <v>2363</v>
      </c>
      <c r="DH111">
        <v>1978</v>
      </c>
    </row>
    <row r="112" spans="1:303">
      <c r="A112" t="s">
        <v>15389</v>
      </c>
      <c r="B112">
        <v>7723908284</v>
      </c>
      <c r="C112" t="s">
        <v>4107</v>
      </c>
      <c r="D112" t="s">
        <v>15390</v>
      </c>
      <c r="E112">
        <v>7267519</v>
      </c>
      <c r="F112" t="s">
        <v>8278</v>
      </c>
      <c r="G112" t="s">
        <v>3936</v>
      </c>
      <c r="H112" t="s">
        <v>3932</v>
      </c>
      <c r="I112" t="s">
        <v>3931</v>
      </c>
      <c r="AL112">
        <v>431134</v>
      </c>
      <c r="AM112">
        <v>429803</v>
      </c>
      <c r="AP112">
        <v>588</v>
      </c>
      <c r="AQ112">
        <v>1575</v>
      </c>
      <c r="BH112">
        <v>200764</v>
      </c>
      <c r="BI112">
        <v>200747</v>
      </c>
      <c r="BX112">
        <v>230957</v>
      </c>
      <c r="BY112">
        <v>230631</v>
      </c>
      <c r="CD112">
        <v>431721</v>
      </c>
      <c r="CE112">
        <v>431378</v>
      </c>
      <c r="CN112">
        <v>6592</v>
      </c>
      <c r="CO112">
        <v>6343</v>
      </c>
      <c r="CP112">
        <v>836</v>
      </c>
      <c r="CQ112">
        <v>493</v>
      </c>
      <c r="CT112">
        <v>5</v>
      </c>
      <c r="CU112">
        <v>28</v>
      </c>
      <c r="CV112">
        <v>17</v>
      </c>
      <c r="CW112">
        <v>107</v>
      </c>
      <c r="DE112">
        <v>0</v>
      </c>
      <c r="DF112">
        <v>808</v>
      </c>
      <c r="DG112">
        <v>5734</v>
      </c>
      <c r="DH112">
        <v>6523</v>
      </c>
    </row>
    <row r="113" spans="1:304">
      <c r="A113" t="s">
        <v>4119</v>
      </c>
      <c r="B113">
        <v>6324029025</v>
      </c>
      <c r="C113" t="s">
        <v>3966</v>
      </c>
      <c r="D113" t="s">
        <v>15391</v>
      </c>
      <c r="E113">
        <v>5745776</v>
      </c>
      <c r="F113" t="s">
        <v>4120</v>
      </c>
      <c r="G113" t="s">
        <v>3936</v>
      </c>
      <c r="H113" t="s">
        <v>3932</v>
      </c>
      <c r="I113" t="s">
        <v>3931</v>
      </c>
      <c r="T113">
        <v>2633</v>
      </c>
      <c r="U113">
        <v>3396</v>
      </c>
      <c r="AL113">
        <v>31491</v>
      </c>
      <c r="AM113">
        <v>30239</v>
      </c>
      <c r="AP113">
        <v>14</v>
      </c>
      <c r="AQ113">
        <v>70</v>
      </c>
      <c r="BH113">
        <v>31782</v>
      </c>
      <c r="BI113">
        <v>31662</v>
      </c>
      <c r="BL113">
        <v>1909</v>
      </c>
      <c r="BM113">
        <v>1845</v>
      </c>
      <c r="BR113">
        <v>65</v>
      </c>
      <c r="BS113">
        <v>119</v>
      </c>
      <c r="BX113">
        <v>382</v>
      </c>
      <c r="BY113">
        <v>79</v>
      </c>
      <c r="CD113">
        <v>34138</v>
      </c>
      <c r="CE113">
        <v>33705</v>
      </c>
      <c r="CP113">
        <v>1919</v>
      </c>
      <c r="CQ113">
        <v>126</v>
      </c>
      <c r="CT113">
        <v>116</v>
      </c>
      <c r="CV113">
        <v>107</v>
      </c>
      <c r="CW113">
        <v>-65</v>
      </c>
      <c r="DE113">
        <v>5092</v>
      </c>
      <c r="DF113">
        <v>3679</v>
      </c>
      <c r="DG113">
        <v>2950</v>
      </c>
      <c r="DH113">
        <v>3618</v>
      </c>
    </row>
    <row r="114" spans="1:304">
      <c r="A114" t="s">
        <v>4106</v>
      </c>
      <c r="B114">
        <v>7722378570</v>
      </c>
      <c r="C114" t="s">
        <v>4107</v>
      </c>
      <c r="D114" t="s">
        <v>15430</v>
      </c>
      <c r="E114">
        <v>7625674</v>
      </c>
      <c r="F114" t="s">
        <v>4108</v>
      </c>
      <c r="G114" t="s">
        <v>3936</v>
      </c>
      <c r="H114" t="s">
        <v>3932</v>
      </c>
      <c r="I114" t="s">
        <v>3931</v>
      </c>
      <c r="L114">
        <v>32</v>
      </c>
      <c r="M114">
        <v>32</v>
      </c>
      <c r="T114">
        <v>1186</v>
      </c>
      <c r="U114">
        <v>1582</v>
      </c>
      <c r="AD114">
        <v>1218</v>
      </c>
      <c r="AE114">
        <v>1614</v>
      </c>
      <c r="AF114">
        <v>92</v>
      </c>
      <c r="AJ114">
        <v>956</v>
      </c>
      <c r="AK114">
        <v>730</v>
      </c>
      <c r="AL114">
        <v>187148</v>
      </c>
      <c r="AM114">
        <v>134367</v>
      </c>
      <c r="AN114">
        <v>884734</v>
      </c>
      <c r="AO114">
        <v>1140606</v>
      </c>
      <c r="AP114">
        <v>11489</v>
      </c>
      <c r="AQ114">
        <v>5605</v>
      </c>
      <c r="AR114">
        <v>0</v>
      </c>
      <c r="AS114">
        <v>8163</v>
      </c>
      <c r="AT114">
        <v>1084418</v>
      </c>
      <c r="AU114">
        <v>1289471</v>
      </c>
      <c r="AV114">
        <v>630</v>
      </c>
      <c r="AW114">
        <v>630</v>
      </c>
      <c r="BB114">
        <v>15000</v>
      </c>
      <c r="BC114">
        <v>15000</v>
      </c>
      <c r="BF114">
        <v>7318</v>
      </c>
      <c r="BG114">
        <v>7321</v>
      </c>
      <c r="BH114">
        <v>22948</v>
      </c>
      <c r="BI114">
        <v>22951</v>
      </c>
      <c r="BL114">
        <v>461076</v>
      </c>
      <c r="BM114">
        <v>661076</v>
      </c>
      <c r="BT114">
        <v>461076</v>
      </c>
      <c r="BU114">
        <v>661076</v>
      </c>
      <c r="BV114">
        <v>120060</v>
      </c>
      <c r="BW114">
        <v>155360</v>
      </c>
      <c r="BX114">
        <v>481552</v>
      </c>
      <c r="BY114">
        <v>451698</v>
      </c>
      <c r="CB114">
        <v>601612</v>
      </c>
      <c r="CC114">
        <v>607058</v>
      </c>
      <c r="CD114">
        <v>1085637</v>
      </c>
      <c r="CE114">
        <v>1291085</v>
      </c>
      <c r="CF114">
        <v>18346</v>
      </c>
      <c r="CG114">
        <v>11964</v>
      </c>
      <c r="CH114">
        <v>-11243</v>
      </c>
      <c r="CI114">
        <v>-9987</v>
      </c>
      <c r="CJ114">
        <v>31398</v>
      </c>
      <c r="CK114">
        <v>60645</v>
      </c>
      <c r="CL114">
        <v>8163</v>
      </c>
      <c r="CM114">
        <v>75698</v>
      </c>
      <c r="CN114">
        <v>235300</v>
      </c>
      <c r="CO114">
        <v>363389</v>
      </c>
      <c r="CP114">
        <v>247295</v>
      </c>
      <c r="CQ114">
        <v>337170</v>
      </c>
      <c r="CR114">
        <v>-3</v>
      </c>
      <c r="CS114">
        <v>1179</v>
      </c>
      <c r="CT114">
        <v>0</v>
      </c>
      <c r="CU114">
        <v>-237</v>
      </c>
      <c r="CV114">
        <v>-3</v>
      </c>
      <c r="CW114">
        <v>942</v>
      </c>
      <c r="CX114">
        <v>0</v>
      </c>
      <c r="CY114">
        <v>237</v>
      </c>
      <c r="DC114">
        <v>-3</v>
      </c>
      <c r="DD114">
        <v>942</v>
      </c>
      <c r="DE114">
        <v>58868</v>
      </c>
      <c r="DF114">
        <v>24622</v>
      </c>
      <c r="DG114">
        <v>51765</v>
      </c>
      <c r="DH114">
        <v>22645</v>
      </c>
      <c r="DI114">
        <v>7103</v>
      </c>
      <c r="DJ114">
        <v>1977</v>
      </c>
      <c r="DK114">
        <v>630</v>
      </c>
      <c r="DL114">
        <v>6379</v>
      </c>
      <c r="DM114">
        <v>22009</v>
      </c>
      <c r="DN114">
        <v>0</v>
      </c>
      <c r="DO114">
        <v>942</v>
      </c>
      <c r="DP114">
        <v>942</v>
      </c>
      <c r="DQ114">
        <v>-3</v>
      </c>
      <c r="DR114">
        <v>-3</v>
      </c>
      <c r="DS114">
        <v>630</v>
      </c>
      <c r="DT114">
        <v>7321</v>
      </c>
      <c r="DU114">
        <v>22951</v>
      </c>
      <c r="DV114">
        <v>0</v>
      </c>
      <c r="DW114">
        <v>-3</v>
      </c>
      <c r="DX114">
        <v>-3</v>
      </c>
      <c r="DY114">
        <v>630</v>
      </c>
      <c r="DZ114">
        <v>7318</v>
      </c>
      <c r="EA114">
        <v>22948</v>
      </c>
      <c r="EB114">
        <v>942</v>
      </c>
      <c r="EC114">
        <v>0</v>
      </c>
      <c r="ED114">
        <v>22951</v>
      </c>
      <c r="EH114">
        <v>942</v>
      </c>
      <c r="EI114">
        <v>0</v>
      </c>
      <c r="EJ114">
        <v>22951</v>
      </c>
      <c r="EK114">
        <v>942</v>
      </c>
      <c r="EL114">
        <v>0</v>
      </c>
      <c r="EM114">
        <v>7321</v>
      </c>
      <c r="EN114">
        <v>942</v>
      </c>
      <c r="EO114">
        <v>0</v>
      </c>
      <c r="EP114">
        <v>7321</v>
      </c>
      <c r="EQ114">
        <v>22948</v>
      </c>
      <c r="ER114">
        <v>22951</v>
      </c>
      <c r="FZ114">
        <v>0</v>
      </c>
      <c r="GB114">
        <v>5605</v>
      </c>
      <c r="GC114">
        <v>2614</v>
      </c>
      <c r="GD114">
        <v>5605</v>
      </c>
      <c r="GE114">
        <v>2614</v>
      </c>
      <c r="GF114">
        <v>0</v>
      </c>
      <c r="GG114">
        <v>0</v>
      </c>
      <c r="HQ114">
        <v>15000</v>
      </c>
      <c r="HR114">
        <v>15000</v>
      </c>
      <c r="HY114">
        <v>15000</v>
      </c>
    </row>
    <row r="115" spans="1:304">
      <c r="A115" t="s">
        <v>16228</v>
      </c>
      <c r="B115">
        <v>5836658948</v>
      </c>
      <c r="C115" t="s">
        <v>8096</v>
      </c>
      <c r="D115" t="s">
        <v>16229</v>
      </c>
      <c r="E115">
        <v>5251454</v>
      </c>
      <c r="F115" t="s">
        <v>8280</v>
      </c>
      <c r="G115" t="s">
        <v>3936</v>
      </c>
      <c r="H115" t="s">
        <v>3932</v>
      </c>
      <c r="I115" t="s">
        <v>3931</v>
      </c>
      <c r="T115">
        <v>67643</v>
      </c>
      <c r="U115">
        <v>68668</v>
      </c>
      <c r="AD115">
        <v>67643</v>
      </c>
      <c r="AE115">
        <v>68668</v>
      </c>
      <c r="AF115">
        <v>48083</v>
      </c>
      <c r="AG115">
        <v>69748</v>
      </c>
      <c r="AL115">
        <v>3104</v>
      </c>
      <c r="AM115">
        <v>1038</v>
      </c>
      <c r="AP115">
        <v>7871</v>
      </c>
      <c r="AQ115">
        <v>677</v>
      </c>
      <c r="AT115">
        <v>59058</v>
      </c>
      <c r="AU115">
        <v>71463</v>
      </c>
      <c r="AV115">
        <v>10</v>
      </c>
      <c r="AW115">
        <v>10</v>
      </c>
      <c r="BF115">
        <v>109601</v>
      </c>
      <c r="BG115">
        <v>119278</v>
      </c>
      <c r="BH115">
        <v>109611</v>
      </c>
      <c r="BI115">
        <v>119288</v>
      </c>
      <c r="BL115">
        <v>0</v>
      </c>
      <c r="BT115">
        <v>0</v>
      </c>
      <c r="BU115">
        <v>0</v>
      </c>
      <c r="BV115">
        <v>316</v>
      </c>
      <c r="BX115">
        <v>16775</v>
      </c>
      <c r="BY115">
        <v>20843</v>
      </c>
      <c r="CB115">
        <v>17090</v>
      </c>
      <c r="CC115">
        <v>20843</v>
      </c>
      <c r="CD115">
        <v>126701</v>
      </c>
      <c r="CE115">
        <v>140131</v>
      </c>
      <c r="CJ115">
        <v>0</v>
      </c>
      <c r="CK115">
        <v>75</v>
      </c>
      <c r="CL115">
        <v>26</v>
      </c>
      <c r="CM115">
        <v>11</v>
      </c>
      <c r="CN115">
        <v>66326</v>
      </c>
      <c r="CO115">
        <v>85903</v>
      </c>
      <c r="CP115">
        <v>73191</v>
      </c>
      <c r="CQ115">
        <v>43278</v>
      </c>
      <c r="CR115">
        <v>-6891</v>
      </c>
      <c r="CS115">
        <v>42689</v>
      </c>
      <c r="CT115">
        <v>-2786</v>
      </c>
      <c r="CU115">
        <v>-3669</v>
      </c>
      <c r="CV115">
        <v>-9677</v>
      </c>
      <c r="CW115">
        <v>39020</v>
      </c>
      <c r="DC115">
        <v>-9677</v>
      </c>
      <c r="DD115">
        <v>39020</v>
      </c>
    </row>
    <row r="116" spans="1:304">
      <c r="A116" t="s">
        <v>16230</v>
      </c>
      <c r="B116">
        <v>1650308002</v>
      </c>
      <c r="C116" t="s">
        <v>8282</v>
      </c>
      <c r="D116" t="s">
        <v>16231</v>
      </c>
      <c r="E116">
        <v>7097512</v>
      </c>
      <c r="F116" t="s">
        <v>8284</v>
      </c>
      <c r="G116" t="s">
        <v>3936</v>
      </c>
      <c r="H116" t="s">
        <v>3932</v>
      </c>
      <c r="I116" t="s">
        <v>3931</v>
      </c>
      <c r="T116">
        <v>7832</v>
      </c>
      <c r="U116">
        <v>8175</v>
      </c>
      <c r="X116">
        <v>2000</v>
      </c>
      <c r="AL116">
        <v>441382</v>
      </c>
      <c r="AM116">
        <v>13029</v>
      </c>
      <c r="AP116">
        <v>5954</v>
      </c>
      <c r="AQ116">
        <v>755</v>
      </c>
      <c r="BH116">
        <v>24440</v>
      </c>
      <c r="BI116">
        <v>21176</v>
      </c>
      <c r="BL116">
        <v>430765</v>
      </c>
      <c r="BM116">
        <v>150</v>
      </c>
      <c r="BV116">
        <v>100</v>
      </c>
      <c r="BW116">
        <v>265</v>
      </c>
      <c r="BX116">
        <v>1864</v>
      </c>
      <c r="BY116">
        <v>368</v>
      </c>
      <c r="CD116">
        <v>457168</v>
      </c>
      <c r="CE116">
        <v>21960</v>
      </c>
      <c r="CN116">
        <v>49</v>
      </c>
      <c r="CO116">
        <v>330</v>
      </c>
      <c r="CP116">
        <v>27471</v>
      </c>
      <c r="CQ116">
        <v>1009</v>
      </c>
      <c r="CT116">
        <v>2337</v>
      </c>
      <c r="CU116">
        <v>2965</v>
      </c>
      <c r="CV116">
        <v>8769</v>
      </c>
      <c r="CW116">
        <v>22458</v>
      </c>
      <c r="DE116">
        <v>164202</v>
      </c>
      <c r="DF116">
        <v>105417</v>
      </c>
      <c r="DG116">
        <v>125674</v>
      </c>
      <c r="DH116">
        <v>79315</v>
      </c>
    </row>
    <row r="117" spans="1:304">
      <c r="A117" t="s">
        <v>15396</v>
      </c>
      <c r="B117">
        <v>7715831246</v>
      </c>
      <c r="C117" t="s">
        <v>8053</v>
      </c>
      <c r="D117" t="s">
        <v>15397</v>
      </c>
      <c r="E117">
        <v>6914654</v>
      </c>
      <c r="F117" t="s">
        <v>8286</v>
      </c>
      <c r="G117" t="s">
        <v>3978</v>
      </c>
      <c r="H117" t="s">
        <v>3932</v>
      </c>
      <c r="I117" t="s">
        <v>3931</v>
      </c>
      <c r="T117">
        <v>2876</v>
      </c>
      <c r="U117">
        <v>4059</v>
      </c>
      <c r="Z117">
        <v>3787</v>
      </c>
      <c r="AA117">
        <v>3696</v>
      </c>
      <c r="AD117">
        <v>6663</v>
      </c>
      <c r="AE117">
        <v>7755</v>
      </c>
      <c r="AF117">
        <v>0</v>
      </c>
      <c r="AJ117">
        <v>233</v>
      </c>
      <c r="AK117">
        <v>355</v>
      </c>
      <c r="AL117">
        <v>16557</v>
      </c>
      <c r="AM117">
        <v>13109</v>
      </c>
      <c r="AN117">
        <v>70900</v>
      </c>
      <c r="AO117">
        <v>54232</v>
      </c>
      <c r="AP117">
        <v>29490</v>
      </c>
      <c r="AQ117">
        <v>30664</v>
      </c>
      <c r="AT117">
        <v>117181</v>
      </c>
      <c r="AU117">
        <v>98360</v>
      </c>
      <c r="AV117">
        <v>1010</v>
      </c>
      <c r="AW117">
        <v>1010</v>
      </c>
      <c r="BF117">
        <v>82599</v>
      </c>
      <c r="BG117">
        <v>60137</v>
      </c>
      <c r="BH117">
        <v>83609</v>
      </c>
      <c r="BI117">
        <v>61147</v>
      </c>
      <c r="BN117">
        <v>168</v>
      </c>
      <c r="BO117">
        <v>86</v>
      </c>
      <c r="BT117">
        <v>168</v>
      </c>
      <c r="BU117">
        <v>86</v>
      </c>
      <c r="BX117">
        <v>40067</v>
      </c>
      <c r="BY117">
        <v>44882</v>
      </c>
      <c r="CB117">
        <v>40067</v>
      </c>
      <c r="CC117">
        <v>44882</v>
      </c>
      <c r="CD117">
        <v>123844</v>
      </c>
      <c r="CE117">
        <v>106115</v>
      </c>
      <c r="CF117">
        <v>66907</v>
      </c>
      <c r="CG117">
        <v>72333</v>
      </c>
      <c r="CH117">
        <v>17556</v>
      </c>
      <c r="CI117">
        <v>15138</v>
      </c>
      <c r="CN117">
        <v>11775</v>
      </c>
      <c r="CO117">
        <v>8760</v>
      </c>
      <c r="CP117">
        <v>1028</v>
      </c>
      <c r="CQ117">
        <v>1444</v>
      </c>
      <c r="CR117">
        <v>28303</v>
      </c>
      <c r="CS117">
        <v>22454</v>
      </c>
      <c r="CT117">
        <v>-5841</v>
      </c>
      <c r="CU117">
        <v>-4708</v>
      </c>
      <c r="CV117">
        <v>22462</v>
      </c>
      <c r="CW117">
        <v>17687</v>
      </c>
      <c r="CX117">
        <v>5850</v>
      </c>
      <c r="CY117">
        <v>4861</v>
      </c>
      <c r="CZ117">
        <v>9</v>
      </c>
      <c r="DA117">
        <v>94</v>
      </c>
      <c r="DB117">
        <v>0</v>
      </c>
      <c r="DC117">
        <v>22462</v>
      </c>
      <c r="DD117">
        <v>17687</v>
      </c>
      <c r="DE117">
        <v>88275</v>
      </c>
      <c r="DF117">
        <v>91722</v>
      </c>
      <c r="DG117">
        <v>3812</v>
      </c>
      <c r="DH117">
        <v>4251</v>
      </c>
      <c r="DI117">
        <v>84463</v>
      </c>
      <c r="DJ117">
        <v>87471</v>
      </c>
      <c r="DK117">
        <v>1010</v>
      </c>
      <c r="DL117">
        <v>42483</v>
      </c>
      <c r="DM117">
        <v>43493</v>
      </c>
      <c r="DN117">
        <v>0</v>
      </c>
      <c r="DO117">
        <v>17687</v>
      </c>
      <c r="DP117">
        <v>17687</v>
      </c>
      <c r="DQ117">
        <v>22463</v>
      </c>
      <c r="DR117">
        <v>22463</v>
      </c>
      <c r="DS117">
        <v>1010</v>
      </c>
      <c r="DT117">
        <v>60137</v>
      </c>
      <c r="DU117">
        <v>61147</v>
      </c>
      <c r="DV117">
        <v>0</v>
      </c>
      <c r="DW117">
        <v>22463</v>
      </c>
      <c r="DX117">
        <v>22463</v>
      </c>
      <c r="DY117">
        <v>1010</v>
      </c>
      <c r="DZ117">
        <v>82599</v>
      </c>
      <c r="EA117">
        <v>83609</v>
      </c>
      <c r="EB117">
        <v>17687</v>
      </c>
      <c r="EC117">
        <v>0</v>
      </c>
      <c r="ED117">
        <v>61147</v>
      </c>
      <c r="EH117">
        <v>17687</v>
      </c>
      <c r="EI117">
        <v>0</v>
      </c>
      <c r="EJ117">
        <v>61147</v>
      </c>
      <c r="EK117">
        <v>17687</v>
      </c>
      <c r="EL117">
        <v>42408</v>
      </c>
      <c r="EM117">
        <v>60137</v>
      </c>
      <c r="EN117">
        <v>17687</v>
      </c>
      <c r="EO117">
        <v>42408</v>
      </c>
      <c r="EP117">
        <v>60137</v>
      </c>
      <c r="EQ117">
        <v>83609</v>
      </c>
      <c r="ER117">
        <v>61147</v>
      </c>
      <c r="ES117">
        <v>101280</v>
      </c>
      <c r="ET117">
        <v>111166</v>
      </c>
      <c r="EU117">
        <v>0</v>
      </c>
      <c r="EV117">
        <v>636</v>
      </c>
      <c r="EW117">
        <v>0</v>
      </c>
      <c r="EX117">
        <v>562</v>
      </c>
      <c r="EY117">
        <v>101280</v>
      </c>
      <c r="EZ117">
        <v>109968</v>
      </c>
      <c r="FA117">
        <v>102455</v>
      </c>
      <c r="FB117">
        <v>99100</v>
      </c>
      <c r="FC117">
        <v>15338</v>
      </c>
      <c r="FD117">
        <v>13930</v>
      </c>
      <c r="FE117">
        <v>34476</v>
      </c>
      <c r="FF117">
        <v>35366</v>
      </c>
      <c r="FI117">
        <v>5864</v>
      </c>
      <c r="FJ117">
        <v>7030</v>
      </c>
      <c r="FK117">
        <v>46777</v>
      </c>
      <c r="FL117">
        <v>42774</v>
      </c>
      <c r="FM117">
        <v>-1175</v>
      </c>
      <c r="FN117">
        <v>12066</v>
      </c>
      <c r="FZ117">
        <v>-1175</v>
      </c>
      <c r="GA117">
        <v>12066</v>
      </c>
      <c r="GB117">
        <v>30664</v>
      </c>
      <c r="GC117">
        <v>18598</v>
      </c>
      <c r="GD117">
        <v>29489</v>
      </c>
      <c r="GE117">
        <v>30664</v>
      </c>
      <c r="GF117">
        <v>0</v>
      </c>
      <c r="GG117">
        <v>0</v>
      </c>
      <c r="IR117">
        <v>-59</v>
      </c>
    </row>
    <row r="118" spans="1:304">
      <c r="A118" t="s">
        <v>15398</v>
      </c>
      <c r="B118">
        <v>7714365867</v>
      </c>
      <c r="C118" t="s">
        <v>4005</v>
      </c>
      <c r="D118" t="s">
        <v>15399</v>
      </c>
      <c r="E118">
        <v>7054256</v>
      </c>
      <c r="F118" t="s">
        <v>8288</v>
      </c>
      <c r="G118" t="s">
        <v>3936</v>
      </c>
      <c r="H118" t="s">
        <v>3932</v>
      </c>
      <c r="I118" t="s">
        <v>3931</v>
      </c>
      <c r="T118">
        <v>225</v>
      </c>
      <c r="AF118">
        <v>2064</v>
      </c>
      <c r="AL118">
        <v>90087</v>
      </c>
      <c r="AM118">
        <v>105288</v>
      </c>
      <c r="AP118">
        <v>1106</v>
      </c>
      <c r="AQ118">
        <v>1869</v>
      </c>
      <c r="BH118">
        <v>75881</v>
      </c>
      <c r="BI118">
        <v>23109</v>
      </c>
      <c r="BX118">
        <v>17601</v>
      </c>
      <c r="BY118">
        <v>84048</v>
      </c>
      <c r="CD118">
        <v>93482</v>
      </c>
      <c r="CE118">
        <v>107157</v>
      </c>
      <c r="CN118">
        <v>120544</v>
      </c>
      <c r="CO118">
        <v>45851</v>
      </c>
      <c r="CP118">
        <v>25107</v>
      </c>
      <c r="CQ118">
        <v>19425</v>
      </c>
      <c r="CT118">
        <v>1249</v>
      </c>
      <c r="CU118">
        <v>481</v>
      </c>
      <c r="CV118">
        <v>65772</v>
      </c>
      <c r="CW118">
        <v>4277</v>
      </c>
      <c r="DE118">
        <v>58</v>
      </c>
      <c r="DF118">
        <v>4032</v>
      </c>
      <c r="DG118">
        <v>28474</v>
      </c>
      <c r="DH118">
        <v>25700</v>
      </c>
    </row>
    <row r="119" spans="1:304">
      <c r="A119" t="s">
        <v>16232</v>
      </c>
      <c r="B119">
        <v>7724866608</v>
      </c>
      <c r="C119" t="s">
        <v>4017</v>
      </c>
      <c r="D119" t="s">
        <v>16233</v>
      </c>
      <c r="E119">
        <v>6788450</v>
      </c>
      <c r="F119" t="s">
        <v>8291</v>
      </c>
      <c r="G119" t="s">
        <v>3936</v>
      </c>
      <c r="H119" t="s">
        <v>3932</v>
      </c>
      <c r="I119" t="s">
        <v>3931</v>
      </c>
      <c r="L119">
        <v>14610</v>
      </c>
      <c r="T119">
        <v>282</v>
      </c>
      <c r="U119">
        <v>444</v>
      </c>
      <c r="X119">
        <v>20800</v>
      </c>
      <c r="Y119">
        <v>11800</v>
      </c>
      <c r="AB119">
        <v>33</v>
      </c>
      <c r="AC119">
        <v>51</v>
      </c>
      <c r="AD119">
        <v>35725</v>
      </c>
      <c r="AE119">
        <v>12295</v>
      </c>
      <c r="AF119">
        <v>0</v>
      </c>
      <c r="AL119">
        <v>24471</v>
      </c>
      <c r="AM119">
        <v>11917</v>
      </c>
      <c r="AN119">
        <v>15237</v>
      </c>
      <c r="AO119">
        <v>34323</v>
      </c>
      <c r="AP119">
        <v>51066</v>
      </c>
      <c r="AQ119">
        <v>43165</v>
      </c>
      <c r="AR119">
        <v>19</v>
      </c>
      <c r="AS119">
        <v>16</v>
      </c>
      <c r="AT119">
        <v>90793</v>
      </c>
      <c r="AU119">
        <v>89421</v>
      </c>
      <c r="AV119">
        <v>20</v>
      </c>
      <c r="AW119">
        <v>20</v>
      </c>
      <c r="BF119">
        <v>100706</v>
      </c>
      <c r="BG119">
        <v>77444</v>
      </c>
      <c r="BH119">
        <v>100726</v>
      </c>
      <c r="BI119">
        <v>77464</v>
      </c>
      <c r="BL119">
        <v>5310</v>
      </c>
      <c r="BM119">
        <v>3419</v>
      </c>
      <c r="BP119">
        <v>111</v>
      </c>
      <c r="BQ119">
        <v>713</v>
      </c>
      <c r="BT119">
        <v>5310</v>
      </c>
      <c r="BU119">
        <v>3419</v>
      </c>
      <c r="BV119">
        <v>2496</v>
      </c>
      <c r="BW119">
        <v>4866</v>
      </c>
      <c r="BX119">
        <v>17875</v>
      </c>
      <c r="BY119">
        <v>15254</v>
      </c>
      <c r="CB119">
        <v>20482</v>
      </c>
      <c r="CC119">
        <v>20833</v>
      </c>
      <c r="CD119">
        <v>126518</v>
      </c>
      <c r="CE119">
        <v>101716</v>
      </c>
      <c r="CF119">
        <v>55964</v>
      </c>
      <c r="CG119">
        <v>56030</v>
      </c>
      <c r="CH119">
        <v>-53927</v>
      </c>
      <c r="CI119">
        <v>-56030</v>
      </c>
      <c r="CJ119">
        <v>2659</v>
      </c>
      <c r="CK119">
        <v>889</v>
      </c>
      <c r="CN119">
        <v>158586</v>
      </c>
      <c r="CO119">
        <v>125605</v>
      </c>
      <c r="CP119">
        <v>41564</v>
      </c>
      <c r="CQ119">
        <v>81939</v>
      </c>
      <c r="CR119">
        <v>65754</v>
      </c>
      <c r="CS119">
        <v>-11475</v>
      </c>
      <c r="CT119">
        <v>-4492</v>
      </c>
      <c r="CU119">
        <v>-5041</v>
      </c>
      <c r="CV119">
        <v>61262</v>
      </c>
      <c r="CW119">
        <v>-16516</v>
      </c>
      <c r="CX119">
        <v>4492</v>
      </c>
      <c r="CY119">
        <v>5041</v>
      </c>
      <c r="DC119">
        <v>61262</v>
      </c>
      <c r="DD119">
        <v>-16516</v>
      </c>
      <c r="DE119">
        <v>2037</v>
      </c>
      <c r="DI119">
        <v>2037</v>
      </c>
      <c r="DK119">
        <v>20</v>
      </c>
      <c r="DL119">
        <v>93960</v>
      </c>
      <c r="DM119">
        <v>93980</v>
      </c>
      <c r="DQ119">
        <v>61262</v>
      </c>
      <c r="DR119">
        <v>61262</v>
      </c>
      <c r="DS119">
        <v>20</v>
      </c>
      <c r="DT119">
        <v>77444</v>
      </c>
      <c r="DU119">
        <v>77464</v>
      </c>
      <c r="DV119">
        <v>0</v>
      </c>
      <c r="DW119">
        <v>61262</v>
      </c>
      <c r="DX119">
        <v>61262</v>
      </c>
      <c r="DY119">
        <v>20</v>
      </c>
      <c r="DZ119">
        <v>100706</v>
      </c>
      <c r="EA119">
        <v>100726</v>
      </c>
      <c r="EB119">
        <v>-16515</v>
      </c>
      <c r="EC119">
        <v>-26772</v>
      </c>
      <c r="ED119">
        <v>77444</v>
      </c>
      <c r="EH119">
        <v>-16515</v>
      </c>
      <c r="EI119">
        <v>-26772</v>
      </c>
      <c r="EJ119">
        <v>77444</v>
      </c>
      <c r="EK119">
        <v>-16515</v>
      </c>
      <c r="EL119">
        <v>-26772</v>
      </c>
      <c r="EM119">
        <v>77444</v>
      </c>
      <c r="EN119">
        <v>-16515</v>
      </c>
      <c r="EO119">
        <v>-26772</v>
      </c>
      <c r="EP119">
        <v>77444</v>
      </c>
      <c r="EQ119">
        <v>100726</v>
      </c>
      <c r="ER119">
        <v>77465</v>
      </c>
      <c r="ES119">
        <v>11010</v>
      </c>
      <c r="ET119">
        <v>7124</v>
      </c>
      <c r="EU119">
        <v>18</v>
      </c>
      <c r="EY119">
        <v>111</v>
      </c>
      <c r="EZ119">
        <v>611</v>
      </c>
      <c r="FA119">
        <v>-44171</v>
      </c>
      <c r="FB119">
        <v>-13735</v>
      </c>
      <c r="FC119">
        <v>-31441</v>
      </c>
      <c r="FD119">
        <v>-24377</v>
      </c>
      <c r="FE119">
        <v>-23918</v>
      </c>
      <c r="FF119">
        <v>-27841</v>
      </c>
      <c r="FG119">
        <v>-1426</v>
      </c>
      <c r="FH119">
        <v>-2806</v>
      </c>
      <c r="FK119">
        <v>-954</v>
      </c>
      <c r="FL119">
        <v>-1854</v>
      </c>
      <c r="FM119">
        <v>67124</v>
      </c>
      <c r="FN119">
        <v>55691</v>
      </c>
      <c r="FP119">
        <v>-16290</v>
      </c>
      <c r="FR119">
        <v>-26062</v>
      </c>
      <c r="FS119">
        <v>-11800</v>
      </c>
      <c r="FT119">
        <v>11010</v>
      </c>
      <c r="FU119">
        <v>7124</v>
      </c>
      <c r="FV119">
        <v>-11111</v>
      </c>
      <c r="FW119">
        <v>-13735</v>
      </c>
      <c r="FX119">
        <v>-33161</v>
      </c>
      <c r="FY119">
        <v>-6611</v>
      </c>
      <c r="FZ119">
        <v>7901</v>
      </c>
      <c r="GA119">
        <v>37280</v>
      </c>
      <c r="GB119">
        <v>43165</v>
      </c>
      <c r="GC119">
        <v>5885</v>
      </c>
      <c r="GD119">
        <v>51066</v>
      </c>
      <c r="GE119">
        <v>43165</v>
      </c>
      <c r="GF119">
        <v>0</v>
      </c>
      <c r="GG119">
        <v>0</v>
      </c>
      <c r="GI119">
        <v>0</v>
      </c>
      <c r="GJ119">
        <v>16516</v>
      </c>
      <c r="GK119">
        <v>16516</v>
      </c>
      <c r="GO119">
        <v>0</v>
      </c>
      <c r="GP119">
        <v>38000</v>
      </c>
      <c r="GQ119">
        <v>38000</v>
      </c>
      <c r="GR119">
        <v>38000</v>
      </c>
      <c r="GS119">
        <v>38000</v>
      </c>
      <c r="HK119">
        <v>-20772</v>
      </c>
      <c r="HL119">
        <v>-18800</v>
      </c>
      <c r="HM119">
        <v>-33060</v>
      </c>
      <c r="IA119">
        <v>11000</v>
      </c>
      <c r="IB119">
        <v>7000</v>
      </c>
      <c r="JA119">
        <v>16516</v>
      </c>
      <c r="JB119">
        <v>16516</v>
      </c>
    </row>
    <row r="120" spans="1:304">
      <c r="A120" t="s">
        <v>15401</v>
      </c>
      <c r="B120">
        <v>1660288940</v>
      </c>
      <c r="C120" t="s">
        <v>8293</v>
      </c>
      <c r="D120" t="s">
        <v>16234</v>
      </c>
      <c r="E120">
        <v>7630546</v>
      </c>
      <c r="F120" t="s">
        <v>8294</v>
      </c>
      <c r="G120" t="s">
        <v>3936</v>
      </c>
      <c r="H120" t="s">
        <v>3932</v>
      </c>
      <c r="I120" t="s">
        <v>3931</v>
      </c>
      <c r="AL120">
        <v>1960</v>
      </c>
      <c r="AM120">
        <v>785</v>
      </c>
      <c r="AN120">
        <v>19610</v>
      </c>
      <c r="AO120">
        <v>19610</v>
      </c>
      <c r="AP120">
        <v>78</v>
      </c>
      <c r="AQ120">
        <v>313</v>
      </c>
      <c r="AT120">
        <v>21648</v>
      </c>
      <c r="AU120">
        <v>20708</v>
      </c>
      <c r="AV120">
        <v>19620</v>
      </c>
      <c r="AW120">
        <v>19620</v>
      </c>
      <c r="BF120">
        <v>2028</v>
      </c>
      <c r="BG120">
        <v>1088</v>
      </c>
      <c r="BH120">
        <v>21648</v>
      </c>
      <c r="BI120">
        <v>20708</v>
      </c>
      <c r="CD120">
        <v>21648</v>
      </c>
      <c r="CE120">
        <v>20708</v>
      </c>
      <c r="CH120">
        <v>1232</v>
      </c>
      <c r="CI120">
        <v>1362</v>
      </c>
      <c r="CP120">
        <v>37</v>
      </c>
      <c r="CQ120">
        <v>52</v>
      </c>
      <c r="CR120">
        <v>1195</v>
      </c>
      <c r="CS120">
        <v>1310</v>
      </c>
      <c r="CT120">
        <v>-228</v>
      </c>
      <c r="CU120">
        <v>-249</v>
      </c>
      <c r="CV120">
        <v>967</v>
      </c>
      <c r="CW120">
        <v>1061</v>
      </c>
      <c r="CX120">
        <v>228</v>
      </c>
      <c r="CY120">
        <v>249</v>
      </c>
      <c r="DC120">
        <v>967</v>
      </c>
      <c r="DD120">
        <v>1061</v>
      </c>
      <c r="DE120">
        <v>5688</v>
      </c>
      <c r="DF120">
        <v>5959</v>
      </c>
      <c r="DG120">
        <v>4456</v>
      </c>
      <c r="DH120">
        <v>4597</v>
      </c>
      <c r="DI120">
        <v>1232</v>
      </c>
      <c r="DJ120">
        <v>1362</v>
      </c>
    </row>
    <row r="121" spans="1:304">
      <c r="A121" t="s">
        <v>15402</v>
      </c>
      <c r="B121">
        <v>4345197098</v>
      </c>
      <c r="C121" t="s">
        <v>4053</v>
      </c>
      <c r="D121" t="s">
        <v>15403</v>
      </c>
      <c r="E121">
        <v>5489514</v>
      </c>
      <c r="F121" t="s">
        <v>8296</v>
      </c>
      <c r="G121" t="s">
        <v>3936</v>
      </c>
      <c r="H121" t="s">
        <v>3932</v>
      </c>
      <c r="I121" t="s">
        <v>3931</v>
      </c>
      <c r="T121">
        <v>7810</v>
      </c>
      <c r="U121">
        <v>8916</v>
      </c>
      <c r="X121">
        <v>1000</v>
      </c>
      <c r="Y121">
        <v>1000</v>
      </c>
      <c r="AF121">
        <v>780</v>
      </c>
      <c r="AL121">
        <v>68938</v>
      </c>
      <c r="AM121">
        <v>36318</v>
      </c>
      <c r="AP121">
        <v>4961</v>
      </c>
      <c r="AQ121">
        <v>2236</v>
      </c>
      <c r="BH121">
        <v>50121</v>
      </c>
      <c r="BI121">
        <v>20322</v>
      </c>
      <c r="BL121">
        <v>20564</v>
      </c>
      <c r="BM121">
        <v>20564</v>
      </c>
      <c r="BV121">
        <v>4445</v>
      </c>
      <c r="BW121">
        <v>6702</v>
      </c>
      <c r="BX121">
        <v>8358</v>
      </c>
      <c r="BY121">
        <v>883</v>
      </c>
      <c r="CD121">
        <v>83488</v>
      </c>
      <c r="CE121">
        <v>48470</v>
      </c>
      <c r="CL121">
        <v>382</v>
      </c>
      <c r="CM121">
        <v>1847</v>
      </c>
      <c r="CN121">
        <v>158304</v>
      </c>
      <c r="CO121">
        <v>150767</v>
      </c>
      <c r="CP121">
        <v>107759</v>
      </c>
      <c r="CQ121">
        <v>127872</v>
      </c>
      <c r="CT121">
        <v>1498</v>
      </c>
      <c r="CU121">
        <v>1496</v>
      </c>
      <c r="CV121">
        <v>29796</v>
      </c>
      <c r="CW121">
        <v>4163</v>
      </c>
      <c r="DE121">
        <v>94</v>
      </c>
      <c r="DF121">
        <v>437</v>
      </c>
      <c r="DG121">
        <v>18963</v>
      </c>
      <c r="DH121">
        <v>15826</v>
      </c>
    </row>
    <row r="122" spans="1:304">
      <c r="A122" t="s">
        <v>15404</v>
      </c>
      <c r="B122">
        <v>6659101869</v>
      </c>
      <c r="C122" t="s">
        <v>4207</v>
      </c>
      <c r="D122" t="s">
        <v>15405</v>
      </c>
      <c r="E122">
        <v>6206196</v>
      </c>
      <c r="F122" t="s">
        <v>8298</v>
      </c>
      <c r="G122" t="s">
        <v>3936</v>
      </c>
      <c r="H122" t="s">
        <v>3932</v>
      </c>
      <c r="I122" t="s">
        <v>3931</v>
      </c>
      <c r="T122">
        <v>4445</v>
      </c>
      <c r="U122">
        <v>3432</v>
      </c>
      <c r="X122">
        <v>44</v>
      </c>
      <c r="Y122">
        <v>72</v>
      </c>
      <c r="AF122">
        <v>0</v>
      </c>
      <c r="AG122">
        <v>2537</v>
      </c>
      <c r="AL122">
        <v>46208</v>
      </c>
      <c r="AM122">
        <v>37072</v>
      </c>
      <c r="AP122">
        <v>2987</v>
      </c>
      <c r="AQ122">
        <v>5695</v>
      </c>
      <c r="BH122">
        <v>38380</v>
      </c>
      <c r="BI122">
        <v>35287</v>
      </c>
      <c r="BL122">
        <v>13130</v>
      </c>
      <c r="BM122">
        <v>11970</v>
      </c>
      <c r="BV122">
        <v>97</v>
      </c>
      <c r="BW122">
        <v>54</v>
      </c>
      <c r="BX122">
        <v>2077</v>
      </c>
      <c r="BY122">
        <v>1497</v>
      </c>
      <c r="CD122">
        <v>53684</v>
      </c>
      <c r="CE122">
        <v>48808</v>
      </c>
      <c r="CL122">
        <v>1740</v>
      </c>
      <c r="CM122">
        <v>1136</v>
      </c>
      <c r="CN122">
        <v>6530</v>
      </c>
      <c r="CO122">
        <v>81</v>
      </c>
      <c r="CP122">
        <v>4612</v>
      </c>
      <c r="CQ122">
        <v>203</v>
      </c>
      <c r="CT122">
        <v>836</v>
      </c>
      <c r="CU122">
        <v>853</v>
      </c>
      <c r="CV122">
        <v>3093</v>
      </c>
      <c r="CW122">
        <v>9857</v>
      </c>
      <c r="DE122">
        <v>21436</v>
      </c>
      <c r="DF122">
        <v>29715</v>
      </c>
      <c r="DG122">
        <v>17685</v>
      </c>
      <c r="DH122">
        <v>17747</v>
      </c>
    </row>
    <row r="123" spans="1:304">
      <c r="A123" t="s">
        <v>15406</v>
      </c>
      <c r="B123">
        <v>2635227255</v>
      </c>
      <c r="C123" t="s">
        <v>4176</v>
      </c>
      <c r="D123" t="s">
        <v>16235</v>
      </c>
      <c r="E123">
        <v>6818096</v>
      </c>
      <c r="F123" t="s">
        <v>8300</v>
      </c>
      <c r="G123" t="s">
        <v>3936</v>
      </c>
      <c r="H123" t="s">
        <v>3932</v>
      </c>
      <c r="I123" t="s">
        <v>3931</v>
      </c>
      <c r="L123">
        <v>0</v>
      </c>
      <c r="T123">
        <v>6829</v>
      </c>
      <c r="AD123">
        <v>6829</v>
      </c>
      <c r="AE123">
        <v>0</v>
      </c>
      <c r="AF123">
        <v>0</v>
      </c>
      <c r="AG123">
        <v>610</v>
      </c>
      <c r="AL123">
        <v>53</v>
      </c>
      <c r="AN123">
        <v>10010</v>
      </c>
      <c r="AO123">
        <v>25606</v>
      </c>
      <c r="AP123">
        <v>1119</v>
      </c>
      <c r="AQ123">
        <v>61</v>
      </c>
      <c r="AT123">
        <v>11182</v>
      </c>
      <c r="AU123">
        <v>26277</v>
      </c>
      <c r="AV123">
        <v>10020</v>
      </c>
      <c r="AW123">
        <v>10010</v>
      </c>
      <c r="BD123">
        <v>0</v>
      </c>
      <c r="BF123">
        <v>1170</v>
      </c>
      <c r="BG123">
        <v>810</v>
      </c>
      <c r="BH123">
        <v>11190</v>
      </c>
      <c r="BI123">
        <v>10820</v>
      </c>
      <c r="BL123">
        <v>1207</v>
      </c>
      <c r="BT123">
        <v>6370</v>
      </c>
      <c r="BU123">
        <v>0</v>
      </c>
      <c r="BV123">
        <v>0</v>
      </c>
      <c r="BW123">
        <v>13328</v>
      </c>
      <c r="BX123">
        <v>451</v>
      </c>
      <c r="BY123">
        <v>2129</v>
      </c>
      <c r="CB123">
        <v>451</v>
      </c>
      <c r="CC123">
        <v>15457</v>
      </c>
      <c r="CD123">
        <v>18011</v>
      </c>
      <c r="CE123">
        <v>26277</v>
      </c>
      <c r="CF123">
        <v>5558</v>
      </c>
      <c r="CH123">
        <v>8171</v>
      </c>
      <c r="CI123">
        <v>-3495</v>
      </c>
      <c r="CN123">
        <v>0</v>
      </c>
      <c r="CO123">
        <v>5550</v>
      </c>
      <c r="CP123">
        <v>6456</v>
      </c>
      <c r="CQ123">
        <v>1078</v>
      </c>
      <c r="CR123">
        <v>1715</v>
      </c>
      <c r="CS123">
        <v>977</v>
      </c>
      <c r="CT123">
        <v>-545</v>
      </c>
      <c r="CU123">
        <v>-167</v>
      </c>
      <c r="CV123">
        <v>1170</v>
      </c>
      <c r="CW123">
        <v>810</v>
      </c>
      <c r="CX123">
        <v>0</v>
      </c>
      <c r="CY123">
        <v>167</v>
      </c>
      <c r="DC123">
        <v>1170</v>
      </c>
      <c r="DD123">
        <v>810</v>
      </c>
      <c r="DE123">
        <v>13729</v>
      </c>
      <c r="DI123">
        <v>13729</v>
      </c>
      <c r="EQ123">
        <v>11190</v>
      </c>
      <c r="ER123">
        <v>10820</v>
      </c>
      <c r="ES123">
        <v>15</v>
      </c>
      <c r="ET123">
        <v>17</v>
      </c>
      <c r="EY123">
        <v>4150</v>
      </c>
      <c r="EZ123">
        <v>17</v>
      </c>
      <c r="FA123">
        <v>708</v>
      </c>
      <c r="FB123">
        <v>5</v>
      </c>
      <c r="FE123">
        <v>684</v>
      </c>
      <c r="FF123">
        <v>5</v>
      </c>
      <c r="FK123">
        <v>24</v>
      </c>
      <c r="FM123">
        <v>3442</v>
      </c>
      <c r="FN123">
        <v>12</v>
      </c>
      <c r="FR123">
        <v>15</v>
      </c>
      <c r="FZ123">
        <v>3457</v>
      </c>
      <c r="GA123">
        <v>12</v>
      </c>
      <c r="GB123">
        <v>165</v>
      </c>
      <c r="GC123">
        <v>25</v>
      </c>
      <c r="GD123">
        <v>3622</v>
      </c>
      <c r="GE123">
        <v>37</v>
      </c>
      <c r="GF123">
        <v>0</v>
      </c>
      <c r="GG123">
        <v>0</v>
      </c>
      <c r="IA123">
        <v>15</v>
      </c>
      <c r="IO123">
        <v>0</v>
      </c>
      <c r="JR123">
        <v>3495</v>
      </c>
    </row>
    <row r="124" spans="1:304">
      <c r="A124" t="s">
        <v>16236</v>
      </c>
      <c r="B124">
        <v>6829117690</v>
      </c>
      <c r="C124" t="s">
        <v>3981</v>
      </c>
      <c r="D124" t="s">
        <v>16237</v>
      </c>
      <c r="E124">
        <v>5257951</v>
      </c>
      <c r="F124" t="s">
        <v>3983</v>
      </c>
      <c r="G124" t="s">
        <v>3936</v>
      </c>
      <c r="H124" t="s">
        <v>3932</v>
      </c>
      <c r="I124" t="s">
        <v>3931</v>
      </c>
      <c r="AL124">
        <v>40697</v>
      </c>
      <c r="AM124">
        <v>45554</v>
      </c>
      <c r="AP124">
        <v>2085</v>
      </c>
      <c r="AQ124">
        <v>1026</v>
      </c>
      <c r="BH124">
        <v>41464</v>
      </c>
      <c r="BI124">
        <v>39820</v>
      </c>
      <c r="BV124">
        <v>554</v>
      </c>
      <c r="BW124">
        <v>4</v>
      </c>
      <c r="BX124">
        <v>764</v>
      </c>
      <c r="BY124">
        <v>6756</v>
      </c>
      <c r="CD124">
        <v>42782</v>
      </c>
      <c r="CE124">
        <v>46580</v>
      </c>
      <c r="CN124">
        <v>14694</v>
      </c>
      <c r="CO124">
        <v>7120</v>
      </c>
      <c r="CP124">
        <v>8637</v>
      </c>
      <c r="CQ124">
        <v>688</v>
      </c>
      <c r="CT124">
        <v>490</v>
      </c>
      <c r="CU124">
        <v>442</v>
      </c>
      <c r="CV124">
        <v>1644</v>
      </c>
      <c r="CW124">
        <v>6275</v>
      </c>
      <c r="DE124">
        <v>276</v>
      </c>
      <c r="DF124">
        <v>3814</v>
      </c>
      <c r="DG124">
        <v>4199</v>
      </c>
      <c r="DH124">
        <v>3529</v>
      </c>
    </row>
    <row r="125" spans="1:304">
      <c r="A125" t="s">
        <v>15409</v>
      </c>
      <c r="B125">
        <v>7728312015</v>
      </c>
      <c r="C125" t="s">
        <v>4066</v>
      </c>
      <c r="D125" t="s">
        <v>16238</v>
      </c>
      <c r="E125">
        <v>7252262</v>
      </c>
      <c r="F125" t="s">
        <v>8303</v>
      </c>
      <c r="G125" t="s">
        <v>3978</v>
      </c>
      <c r="H125" t="s">
        <v>3932</v>
      </c>
      <c r="I125" t="s">
        <v>3931</v>
      </c>
      <c r="T125">
        <v>25</v>
      </c>
      <c r="U125">
        <v>25</v>
      </c>
      <c r="AF125">
        <v>13</v>
      </c>
      <c r="AG125">
        <v>13</v>
      </c>
      <c r="AL125">
        <v>37721</v>
      </c>
      <c r="AM125">
        <v>36886</v>
      </c>
      <c r="AP125">
        <v>155</v>
      </c>
      <c r="AQ125">
        <v>100</v>
      </c>
      <c r="BH125">
        <v>31793</v>
      </c>
      <c r="BI125">
        <v>24167</v>
      </c>
      <c r="BL125">
        <v>0</v>
      </c>
      <c r="BR125">
        <v>60</v>
      </c>
      <c r="BS125">
        <v>60</v>
      </c>
      <c r="BV125">
        <v>116</v>
      </c>
      <c r="BW125">
        <v>116</v>
      </c>
      <c r="BX125">
        <v>5945</v>
      </c>
      <c r="BY125">
        <v>12682</v>
      </c>
      <c r="CD125">
        <v>37914</v>
      </c>
      <c r="CE125">
        <v>37025</v>
      </c>
      <c r="CL125">
        <v>218</v>
      </c>
      <c r="CM125">
        <v>349</v>
      </c>
      <c r="CN125">
        <v>7890</v>
      </c>
      <c r="CO125">
        <v>8104</v>
      </c>
      <c r="CP125">
        <v>122</v>
      </c>
      <c r="CQ125">
        <v>130</v>
      </c>
      <c r="CT125">
        <v>235</v>
      </c>
      <c r="CU125">
        <v>306</v>
      </c>
      <c r="CV125">
        <v>7626</v>
      </c>
      <c r="CW125">
        <v>8333</v>
      </c>
      <c r="DE125">
        <v>311</v>
      </c>
      <c r="DF125">
        <v>1014</v>
      </c>
    </row>
    <row r="126" spans="1:304">
      <c r="A126" t="s">
        <v>16239</v>
      </c>
      <c r="B126">
        <v>7811653557</v>
      </c>
      <c r="C126" t="s">
        <v>9068</v>
      </c>
      <c r="D126" t="s">
        <v>16240</v>
      </c>
      <c r="E126">
        <v>5189917</v>
      </c>
      <c r="F126" t="s">
        <v>8305</v>
      </c>
      <c r="G126" t="s">
        <v>3936</v>
      </c>
      <c r="H126" t="s">
        <v>3932</v>
      </c>
      <c r="I126" t="s">
        <v>3931</v>
      </c>
      <c r="AB126">
        <v>0</v>
      </c>
      <c r="AD126">
        <v>0</v>
      </c>
      <c r="AE126">
        <v>0</v>
      </c>
      <c r="AJ126">
        <v>42</v>
      </c>
      <c r="AL126">
        <v>6475</v>
      </c>
      <c r="AM126">
        <v>2765</v>
      </c>
      <c r="AN126">
        <v>158428</v>
      </c>
      <c r="AO126">
        <v>111813</v>
      </c>
      <c r="AP126">
        <v>8</v>
      </c>
      <c r="AQ126">
        <v>60</v>
      </c>
      <c r="AT126">
        <v>164953</v>
      </c>
      <c r="AU126">
        <v>114639</v>
      </c>
      <c r="AV126">
        <v>11000</v>
      </c>
      <c r="AW126">
        <v>11000</v>
      </c>
      <c r="BF126">
        <v>296</v>
      </c>
      <c r="BG126">
        <v>200</v>
      </c>
      <c r="BH126">
        <v>11296</v>
      </c>
      <c r="BI126">
        <v>11200</v>
      </c>
      <c r="BL126">
        <v>1310</v>
      </c>
      <c r="BM126">
        <v>16943</v>
      </c>
      <c r="BT126">
        <v>1310</v>
      </c>
      <c r="BU126">
        <v>16943</v>
      </c>
      <c r="BV126">
        <v>1851</v>
      </c>
      <c r="BW126">
        <v>86490</v>
      </c>
      <c r="BX126">
        <v>150496</v>
      </c>
      <c r="BY126">
        <v>6</v>
      </c>
      <c r="CB126">
        <v>152347</v>
      </c>
      <c r="CC126">
        <v>86496</v>
      </c>
      <c r="CD126">
        <v>164953</v>
      </c>
      <c r="CE126">
        <v>114639</v>
      </c>
      <c r="CF126">
        <v>565</v>
      </c>
      <c r="CG126">
        <v>203</v>
      </c>
      <c r="CH126">
        <v>-506</v>
      </c>
      <c r="CI126">
        <v>215</v>
      </c>
      <c r="CJ126">
        <v>0</v>
      </c>
      <c r="CK126">
        <v>10</v>
      </c>
      <c r="CL126">
        <v>628</v>
      </c>
      <c r="CN126">
        <v>55407</v>
      </c>
      <c r="CO126">
        <v>1471</v>
      </c>
      <c r="CP126">
        <v>54153</v>
      </c>
      <c r="CQ126">
        <v>1071</v>
      </c>
      <c r="CR126">
        <v>120</v>
      </c>
      <c r="CS126">
        <v>625</v>
      </c>
      <c r="CT126">
        <v>-24</v>
      </c>
      <c r="CU126">
        <v>-44</v>
      </c>
      <c r="CV126">
        <v>96</v>
      </c>
      <c r="CW126">
        <v>581</v>
      </c>
      <c r="CX126">
        <v>24</v>
      </c>
      <c r="DC126">
        <v>96</v>
      </c>
      <c r="DD126">
        <v>581</v>
      </c>
      <c r="DE126">
        <v>59</v>
      </c>
      <c r="DF126">
        <v>418</v>
      </c>
      <c r="DI126">
        <v>59</v>
      </c>
      <c r="DJ126">
        <v>418</v>
      </c>
    </row>
    <row r="127" spans="1:304">
      <c r="A127" t="s">
        <v>16241</v>
      </c>
      <c r="B127">
        <v>7731324349</v>
      </c>
      <c r="C127" t="s">
        <v>4048</v>
      </c>
      <c r="D127" t="s">
        <v>16242</v>
      </c>
      <c r="E127">
        <v>4231465</v>
      </c>
      <c r="F127" t="s">
        <v>8307</v>
      </c>
      <c r="G127" t="s">
        <v>3930</v>
      </c>
      <c r="H127" t="s">
        <v>3932</v>
      </c>
      <c r="I127" t="s">
        <v>3931</v>
      </c>
      <c r="L127">
        <v>0</v>
      </c>
      <c r="N127">
        <v>0</v>
      </c>
      <c r="T127">
        <v>0</v>
      </c>
      <c r="V127">
        <v>0</v>
      </c>
      <c r="X127">
        <v>0</v>
      </c>
      <c r="AB127">
        <v>0</v>
      </c>
      <c r="AD127">
        <v>0</v>
      </c>
      <c r="AE127">
        <v>0</v>
      </c>
      <c r="AF127">
        <v>13</v>
      </c>
      <c r="AG127">
        <v>13</v>
      </c>
      <c r="AJ127">
        <v>0</v>
      </c>
      <c r="AL127">
        <v>109421</v>
      </c>
      <c r="AM127">
        <v>121288</v>
      </c>
      <c r="AN127">
        <v>0</v>
      </c>
      <c r="AO127">
        <v>560</v>
      </c>
      <c r="AP127">
        <v>100</v>
      </c>
      <c r="AQ127">
        <v>89</v>
      </c>
      <c r="AR127">
        <v>121</v>
      </c>
      <c r="AS127">
        <v>59</v>
      </c>
      <c r="AT127">
        <v>109655</v>
      </c>
      <c r="AU127">
        <v>122008</v>
      </c>
      <c r="AV127">
        <v>10</v>
      </c>
      <c r="AW127">
        <v>10</v>
      </c>
      <c r="AZ127">
        <v>0</v>
      </c>
      <c r="BD127">
        <v>0</v>
      </c>
      <c r="BF127">
        <v>104863</v>
      </c>
      <c r="BG127">
        <v>118260</v>
      </c>
      <c r="BH127">
        <v>104873</v>
      </c>
      <c r="BI127">
        <v>118270</v>
      </c>
      <c r="BL127">
        <v>0</v>
      </c>
      <c r="BP127">
        <v>1538</v>
      </c>
      <c r="BQ127">
        <v>1515</v>
      </c>
      <c r="BT127">
        <v>0</v>
      </c>
      <c r="BU127">
        <v>0</v>
      </c>
      <c r="BV127">
        <v>0</v>
      </c>
      <c r="BX127">
        <v>3244</v>
      </c>
      <c r="BY127">
        <v>2223</v>
      </c>
      <c r="BZ127">
        <v>0</v>
      </c>
      <c r="CB127">
        <v>4782</v>
      </c>
      <c r="CC127">
        <v>3738</v>
      </c>
      <c r="CD127">
        <v>109655</v>
      </c>
      <c r="CE127">
        <v>122008</v>
      </c>
      <c r="CF127">
        <v>38340</v>
      </c>
      <c r="CG127">
        <v>47758</v>
      </c>
      <c r="CH127">
        <v>92636</v>
      </c>
      <c r="CI127">
        <v>120962</v>
      </c>
      <c r="CJ127">
        <v>86</v>
      </c>
      <c r="CK127">
        <v>454</v>
      </c>
      <c r="CL127">
        <v>0</v>
      </c>
      <c r="CN127">
        <v>21</v>
      </c>
      <c r="CO127">
        <v>31</v>
      </c>
      <c r="CP127">
        <v>217</v>
      </c>
      <c r="CQ127">
        <v>177</v>
      </c>
      <c r="CR127">
        <v>92526</v>
      </c>
      <c r="CS127">
        <v>121270</v>
      </c>
      <c r="CV127">
        <v>88252</v>
      </c>
      <c r="CW127">
        <v>118266</v>
      </c>
      <c r="DB127">
        <v>-4274</v>
      </c>
      <c r="DC127">
        <v>88252</v>
      </c>
      <c r="DD127">
        <v>118266</v>
      </c>
      <c r="DE127">
        <v>130976</v>
      </c>
      <c r="DF127">
        <v>168720</v>
      </c>
      <c r="DI127">
        <v>130976</v>
      </c>
      <c r="DJ127">
        <v>168720</v>
      </c>
      <c r="DK127">
        <v>10</v>
      </c>
      <c r="DL127">
        <v>50811</v>
      </c>
      <c r="DM127">
        <v>50821</v>
      </c>
      <c r="DN127">
        <v>0</v>
      </c>
      <c r="DO127">
        <v>118266</v>
      </c>
      <c r="DP127">
        <v>118266</v>
      </c>
      <c r="DQ127">
        <v>88253</v>
      </c>
      <c r="DR127">
        <v>88253</v>
      </c>
      <c r="DS127">
        <v>10</v>
      </c>
      <c r="DT127">
        <v>118260</v>
      </c>
      <c r="DU127">
        <v>118270</v>
      </c>
      <c r="DV127">
        <v>0</v>
      </c>
      <c r="DW127">
        <v>88253</v>
      </c>
      <c r="DX127">
        <v>88253</v>
      </c>
      <c r="DY127">
        <v>10</v>
      </c>
      <c r="DZ127">
        <v>104863</v>
      </c>
      <c r="EA127">
        <v>104873</v>
      </c>
      <c r="EQ127">
        <v>104873</v>
      </c>
      <c r="ER127">
        <v>118270</v>
      </c>
      <c r="ES127">
        <v>561</v>
      </c>
      <c r="ET127">
        <v>361790</v>
      </c>
      <c r="EU127">
        <v>142456</v>
      </c>
      <c r="EV127">
        <v>99560</v>
      </c>
      <c r="EY127">
        <v>253</v>
      </c>
      <c r="EZ127">
        <v>84</v>
      </c>
      <c r="FA127">
        <v>101650</v>
      </c>
      <c r="FB127">
        <v>50816</v>
      </c>
      <c r="FC127">
        <v>6233</v>
      </c>
      <c r="FD127">
        <v>6309</v>
      </c>
      <c r="FE127">
        <v>29661</v>
      </c>
      <c r="FF127">
        <v>36125</v>
      </c>
      <c r="FK127">
        <v>5715</v>
      </c>
      <c r="FL127">
        <v>6295</v>
      </c>
      <c r="FM127">
        <v>101100</v>
      </c>
      <c r="FN127">
        <v>50915</v>
      </c>
      <c r="FR127">
        <v>561</v>
      </c>
      <c r="FS127">
        <v>-20</v>
      </c>
      <c r="FX127">
        <v>-101650</v>
      </c>
      <c r="FY127">
        <v>-50816</v>
      </c>
      <c r="FZ127">
        <v>11</v>
      </c>
      <c r="GA127">
        <v>79</v>
      </c>
      <c r="GB127">
        <v>89</v>
      </c>
      <c r="GC127">
        <v>10</v>
      </c>
      <c r="GD127">
        <v>100</v>
      </c>
      <c r="GE127">
        <v>89</v>
      </c>
      <c r="GI127">
        <v>0</v>
      </c>
      <c r="GJ127">
        <v>50816</v>
      </c>
      <c r="GK127">
        <v>50816</v>
      </c>
      <c r="GL127">
        <v>50816</v>
      </c>
      <c r="GM127">
        <v>50816</v>
      </c>
      <c r="GO127">
        <v>0</v>
      </c>
      <c r="GP127">
        <v>101650</v>
      </c>
      <c r="GQ127">
        <v>101650</v>
      </c>
      <c r="GR127">
        <v>101650</v>
      </c>
      <c r="GS127">
        <v>101650</v>
      </c>
      <c r="HI127">
        <v>1</v>
      </c>
      <c r="HJ127">
        <v>540</v>
      </c>
      <c r="HM127">
        <v>101650</v>
      </c>
      <c r="HN127">
        <v>50816</v>
      </c>
      <c r="IP127">
        <v>0</v>
      </c>
      <c r="IR127">
        <v>-3004</v>
      </c>
      <c r="KR127">
        <v>0</v>
      </c>
    </row>
    <row r="128" spans="1:304">
      <c r="A128" t="s">
        <v>16243</v>
      </c>
      <c r="B128">
        <v>7701410819</v>
      </c>
      <c r="C128" t="s">
        <v>8053</v>
      </c>
      <c r="D128" t="s">
        <v>16244</v>
      </c>
      <c r="E128">
        <v>6698595</v>
      </c>
      <c r="F128" t="s">
        <v>8311</v>
      </c>
      <c r="G128" t="s">
        <v>3936</v>
      </c>
      <c r="H128" t="s">
        <v>3932</v>
      </c>
      <c r="I128" t="s">
        <v>3931</v>
      </c>
      <c r="T128">
        <v>6</v>
      </c>
      <c r="U128">
        <v>16</v>
      </c>
      <c r="AF128">
        <v>0</v>
      </c>
      <c r="AG128">
        <v>224</v>
      </c>
      <c r="AL128">
        <v>36063</v>
      </c>
      <c r="AM128">
        <v>35767</v>
      </c>
      <c r="AP128">
        <v>1726</v>
      </c>
      <c r="AQ128">
        <v>210</v>
      </c>
      <c r="BH128">
        <v>34367</v>
      </c>
      <c r="BI128">
        <v>27574</v>
      </c>
      <c r="BV128">
        <v>0</v>
      </c>
      <c r="BW128">
        <v>900</v>
      </c>
      <c r="BX128">
        <v>3428</v>
      </c>
      <c r="BY128">
        <v>7744</v>
      </c>
      <c r="CD128">
        <v>37796</v>
      </c>
      <c r="CE128">
        <v>36217</v>
      </c>
      <c r="CN128">
        <v>16123</v>
      </c>
      <c r="CO128">
        <v>19370</v>
      </c>
      <c r="CP128">
        <v>294</v>
      </c>
      <c r="CQ128">
        <v>404</v>
      </c>
      <c r="CT128">
        <v>611</v>
      </c>
      <c r="CU128">
        <v>745</v>
      </c>
      <c r="CV128">
        <v>6794</v>
      </c>
      <c r="CW128">
        <v>13328</v>
      </c>
      <c r="DE128">
        <v>3023</v>
      </c>
      <c r="DF128">
        <v>7733</v>
      </c>
      <c r="DG128">
        <v>11447</v>
      </c>
      <c r="DH128">
        <v>12626</v>
      </c>
    </row>
    <row r="129" spans="1:316">
      <c r="A129" t="s">
        <v>4144</v>
      </c>
      <c r="B129">
        <v>6950085733</v>
      </c>
      <c r="C129" t="s">
        <v>4145</v>
      </c>
      <c r="D129" t="s">
        <v>15415</v>
      </c>
      <c r="E129">
        <v>5953133</v>
      </c>
      <c r="F129" t="s">
        <v>4146</v>
      </c>
      <c r="G129" t="s">
        <v>3936</v>
      </c>
      <c r="H129" t="s">
        <v>3932</v>
      </c>
      <c r="I129" t="s">
        <v>3931</v>
      </c>
      <c r="AL129">
        <v>26933</v>
      </c>
      <c r="AM129">
        <v>26999</v>
      </c>
      <c r="AP129">
        <v>139</v>
      </c>
      <c r="AQ129">
        <v>34</v>
      </c>
      <c r="BH129">
        <v>26479</v>
      </c>
      <c r="BI129">
        <v>26602</v>
      </c>
      <c r="BX129">
        <v>593</v>
      </c>
      <c r="BY129">
        <v>431</v>
      </c>
      <c r="CD129">
        <v>27072</v>
      </c>
      <c r="CE129">
        <v>27033</v>
      </c>
      <c r="CP129">
        <v>19</v>
      </c>
      <c r="CQ129">
        <v>25</v>
      </c>
      <c r="CT129">
        <v>20</v>
      </c>
      <c r="CU129">
        <v>37</v>
      </c>
      <c r="CV129">
        <v>-123</v>
      </c>
      <c r="CW129">
        <v>-1110</v>
      </c>
      <c r="DG129">
        <v>84</v>
      </c>
      <c r="DH129">
        <v>1048</v>
      </c>
    </row>
    <row r="130" spans="1:316">
      <c r="A130" t="s">
        <v>15416</v>
      </c>
      <c r="B130">
        <v>1657199916</v>
      </c>
      <c r="C130" t="s">
        <v>8313</v>
      </c>
      <c r="D130" t="s">
        <v>16245</v>
      </c>
      <c r="E130">
        <v>6769684</v>
      </c>
      <c r="F130" t="s">
        <v>8314</v>
      </c>
      <c r="G130" t="s">
        <v>3936</v>
      </c>
      <c r="H130" t="s">
        <v>3932</v>
      </c>
      <c r="I130" t="s">
        <v>3931</v>
      </c>
      <c r="T130">
        <v>2051</v>
      </c>
      <c r="U130">
        <v>1545</v>
      </c>
      <c r="X130">
        <v>0</v>
      </c>
      <c r="Y130">
        <v>3700</v>
      </c>
      <c r="Z130">
        <v>619</v>
      </c>
      <c r="AA130">
        <v>561</v>
      </c>
      <c r="AB130">
        <v>15</v>
      </c>
      <c r="AC130">
        <v>23</v>
      </c>
      <c r="AD130">
        <v>2686</v>
      </c>
      <c r="AE130">
        <v>5829</v>
      </c>
      <c r="AF130">
        <v>306</v>
      </c>
      <c r="AG130">
        <v>373</v>
      </c>
      <c r="AL130">
        <v>137587</v>
      </c>
      <c r="AM130">
        <v>163117</v>
      </c>
      <c r="AN130">
        <v>184152</v>
      </c>
      <c r="AO130">
        <v>99953</v>
      </c>
      <c r="AP130">
        <v>106139</v>
      </c>
      <c r="AQ130">
        <v>23516</v>
      </c>
      <c r="AR130">
        <v>33</v>
      </c>
      <c r="AS130">
        <v>229</v>
      </c>
      <c r="AT130">
        <v>428218</v>
      </c>
      <c r="AU130">
        <v>287188</v>
      </c>
      <c r="AV130">
        <v>15000</v>
      </c>
      <c r="AW130">
        <v>15000</v>
      </c>
      <c r="BF130">
        <v>255539</v>
      </c>
      <c r="BG130">
        <v>122044</v>
      </c>
      <c r="BH130">
        <v>270539</v>
      </c>
      <c r="BI130">
        <v>137044</v>
      </c>
      <c r="BL130">
        <v>58563</v>
      </c>
      <c r="BM130">
        <v>81486</v>
      </c>
      <c r="BN130">
        <v>188</v>
      </c>
      <c r="BO130">
        <v>77</v>
      </c>
      <c r="BP130">
        <v>3097</v>
      </c>
      <c r="BQ130">
        <v>2806</v>
      </c>
      <c r="BT130">
        <v>58751</v>
      </c>
      <c r="BU130">
        <v>81563</v>
      </c>
      <c r="BV130">
        <v>59220</v>
      </c>
      <c r="BW130">
        <v>40600</v>
      </c>
      <c r="BX130">
        <v>39296</v>
      </c>
      <c r="BY130">
        <v>31004</v>
      </c>
      <c r="CB130">
        <v>101613</v>
      </c>
      <c r="CC130">
        <v>74410</v>
      </c>
      <c r="CD130">
        <v>430904</v>
      </c>
      <c r="CE130">
        <v>293017</v>
      </c>
      <c r="CF130">
        <v>111546</v>
      </c>
      <c r="CG130">
        <v>109837</v>
      </c>
      <c r="CH130">
        <v>-111581</v>
      </c>
      <c r="CI130">
        <v>-109884</v>
      </c>
      <c r="CJ130">
        <v>834</v>
      </c>
      <c r="CK130">
        <v>56</v>
      </c>
      <c r="CL130">
        <v>26434</v>
      </c>
      <c r="CM130">
        <v>17642</v>
      </c>
      <c r="CN130">
        <v>432111</v>
      </c>
      <c r="CO130">
        <v>309068</v>
      </c>
      <c r="CP130">
        <v>96517</v>
      </c>
      <c r="CQ130">
        <v>63287</v>
      </c>
      <c r="CR130">
        <v>198413</v>
      </c>
      <c r="CS130">
        <v>118311</v>
      </c>
      <c r="CT130">
        <v>-39919</v>
      </c>
      <c r="CU130">
        <v>-23667</v>
      </c>
      <c r="CV130">
        <v>158494</v>
      </c>
      <c r="CW130">
        <v>94585</v>
      </c>
      <c r="CX130">
        <v>39866</v>
      </c>
      <c r="CY130">
        <v>24149</v>
      </c>
      <c r="CZ130">
        <v>-53</v>
      </c>
      <c r="DA130">
        <v>482</v>
      </c>
      <c r="DB130">
        <v>0</v>
      </c>
      <c r="DC130">
        <v>158494</v>
      </c>
      <c r="DD130">
        <v>94585</v>
      </c>
      <c r="DE130">
        <v>85</v>
      </c>
      <c r="DF130">
        <v>596</v>
      </c>
      <c r="DG130">
        <v>120</v>
      </c>
      <c r="DH130">
        <v>643</v>
      </c>
      <c r="DI130">
        <v>-35</v>
      </c>
      <c r="DJ130">
        <v>-47</v>
      </c>
      <c r="DK130">
        <v>15000</v>
      </c>
      <c r="DL130">
        <v>27461</v>
      </c>
      <c r="DM130">
        <v>42461</v>
      </c>
      <c r="DN130">
        <v>0</v>
      </c>
      <c r="DO130">
        <v>94584</v>
      </c>
      <c r="DP130">
        <v>94584</v>
      </c>
      <c r="DQ130">
        <v>158494</v>
      </c>
      <c r="DR130">
        <v>158494</v>
      </c>
      <c r="DS130">
        <v>15000</v>
      </c>
      <c r="DT130">
        <v>122044</v>
      </c>
      <c r="DU130">
        <v>137044</v>
      </c>
      <c r="DV130">
        <v>0</v>
      </c>
      <c r="DW130">
        <v>158494</v>
      </c>
      <c r="DX130">
        <v>158494</v>
      </c>
      <c r="DY130">
        <v>15000</v>
      </c>
      <c r="DZ130">
        <v>255539</v>
      </c>
      <c r="EA130">
        <v>270539</v>
      </c>
      <c r="EB130">
        <v>94583</v>
      </c>
      <c r="EC130">
        <v>0</v>
      </c>
      <c r="ED130">
        <v>137044</v>
      </c>
      <c r="EH130">
        <v>94583</v>
      </c>
      <c r="EI130">
        <v>0</v>
      </c>
      <c r="EJ130">
        <v>137044</v>
      </c>
      <c r="EK130">
        <v>94583</v>
      </c>
      <c r="EL130">
        <v>0</v>
      </c>
      <c r="EM130">
        <v>122044</v>
      </c>
      <c r="EN130">
        <v>94583</v>
      </c>
      <c r="EO130">
        <v>0</v>
      </c>
      <c r="EP130">
        <v>122044</v>
      </c>
      <c r="EQ130">
        <v>270539</v>
      </c>
      <c r="ER130">
        <v>137044</v>
      </c>
      <c r="ES130">
        <v>96641</v>
      </c>
      <c r="ET130">
        <v>113600</v>
      </c>
      <c r="EU130">
        <v>63</v>
      </c>
      <c r="EV130">
        <v>525</v>
      </c>
      <c r="EY130">
        <v>1622</v>
      </c>
      <c r="EZ130">
        <v>686</v>
      </c>
      <c r="FA130">
        <v>111300</v>
      </c>
      <c r="FB130">
        <v>38608</v>
      </c>
      <c r="FC130">
        <v>49486</v>
      </c>
      <c r="FD130">
        <v>45976</v>
      </c>
      <c r="FE130">
        <v>61666</v>
      </c>
      <c r="FF130">
        <v>59804</v>
      </c>
      <c r="FG130">
        <v>23302</v>
      </c>
      <c r="FH130">
        <v>16344</v>
      </c>
      <c r="FI130">
        <v>52487</v>
      </c>
      <c r="FJ130">
        <v>3356</v>
      </c>
      <c r="FK130">
        <v>5537</v>
      </c>
      <c r="FL130">
        <v>1828</v>
      </c>
      <c r="FM130">
        <v>-229058</v>
      </c>
      <c r="FN130">
        <v>-161166</v>
      </c>
      <c r="FP130">
        <v>1424</v>
      </c>
      <c r="FQ130">
        <v>1620</v>
      </c>
      <c r="FR130">
        <v>326341</v>
      </c>
      <c r="FS130">
        <v>107792</v>
      </c>
      <c r="FT130">
        <v>96641</v>
      </c>
      <c r="FU130">
        <v>113600</v>
      </c>
      <c r="FV130">
        <v>101800</v>
      </c>
      <c r="FW130">
        <v>38608</v>
      </c>
      <c r="FX130">
        <v>-14659</v>
      </c>
      <c r="FY130">
        <v>74992</v>
      </c>
      <c r="FZ130">
        <v>82624</v>
      </c>
      <c r="GA130">
        <v>21618</v>
      </c>
      <c r="GB130">
        <v>23515</v>
      </c>
      <c r="GC130">
        <v>1897</v>
      </c>
      <c r="GD130">
        <v>106139</v>
      </c>
      <c r="GE130">
        <v>23515</v>
      </c>
      <c r="GF130">
        <v>0</v>
      </c>
      <c r="GG130">
        <v>0</v>
      </c>
      <c r="GO130">
        <v>0</v>
      </c>
      <c r="GP130">
        <v>25000</v>
      </c>
      <c r="GQ130">
        <v>25000</v>
      </c>
      <c r="GR130">
        <v>25000</v>
      </c>
      <c r="GS130">
        <v>25000</v>
      </c>
      <c r="HK130">
        <v>135756</v>
      </c>
      <c r="HL130">
        <v>86518</v>
      </c>
      <c r="HM130">
        <v>9500</v>
      </c>
      <c r="IA130">
        <v>458199</v>
      </c>
      <c r="IB130">
        <v>195930</v>
      </c>
      <c r="IR130">
        <v>-59</v>
      </c>
    </row>
    <row r="131" spans="1:316">
      <c r="A131" t="s">
        <v>16246</v>
      </c>
      <c r="B131">
        <v>2801146767</v>
      </c>
      <c r="C131" t="s">
        <v>4154</v>
      </c>
      <c r="D131" t="s">
        <v>16247</v>
      </c>
      <c r="E131">
        <v>7768754</v>
      </c>
      <c r="F131" t="s">
        <v>8317</v>
      </c>
      <c r="G131" t="s">
        <v>3936</v>
      </c>
      <c r="H131" t="s">
        <v>3932</v>
      </c>
      <c r="I131" t="s">
        <v>3931</v>
      </c>
      <c r="T131">
        <v>908</v>
      </c>
      <c r="U131">
        <v>899</v>
      </c>
      <c r="AB131">
        <v>3814</v>
      </c>
      <c r="AC131">
        <v>4446</v>
      </c>
      <c r="AD131">
        <v>4722</v>
      </c>
      <c r="AE131">
        <v>5345</v>
      </c>
      <c r="AF131">
        <v>2201</v>
      </c>
      <c r="AL131">
        <v>113334</v>
      </c>
      <c r="AM131">
        <v>256204</v>
      </c>
      <c r="AN131">
        <v>433836</v>
      </c>
      <c r="AO131">
        <v>200539</v>
      </c>
      <c r="AP131">
        <v>30196</v>
      </c>
      <c r="AQ131">
        <v>24079</v>
      </c>
      <c r="AT131">
        <v>579567</v>
      </c>
      <c r="AU131">
        <v>480822</v>
      </c>
      <c r="AV131">
        <v>37010</v>
      </c>
      <c r="AW131">
        <v>37010</v>
      </c>
      <c r="BB131">
        <v>0</v>
      </c>
      <c r="BF131">
        <v>35211</v>
      </c>
      <c r="BG131">
        <v>6007</v>
      </c>
      <c r="BH131">
        <v>72221</v>
      </c>
      <c r="BI131">
        <v>43017</v>
      </c>
      <c r="BL131">
        <v>67473</v>
      </c>
      <c r="BM131">
        <v>71223</v>
      </c>
      <c r="BP131">
        <v>5845</v>
      </c>
      <c r="BT131">
        <v>67473</v>
      </c>
      <c r="BU131">
        <v>71223</v>
      </c>
      <c r="BV131">
        <v>184166</v>
      </c>
      <c r="BW131">
        <v>296690</v>
      </c>
      <c r="BX131">
        <v>254584</v>
      </c>
      <c r="BY131">
        <v>75237</v>
      </c>
      <c r="CB131">
        <v>444595</v>
      </c>
      <c r="CC131">
        <v>371927</v>
      </c>
      <c r="CD131">
        <v>584289</v>
      </c>
      <c r="CE131">
        <v>486167</v>
      </c>
      <c r="CF131">
        <v>337402</v>
      </c>
      <c r="CG131">
        <v>153659</v>
      </c>
      <c r="CH131">
        <v>267512</v>
      </c>
      <c r="CI131">
        <v>81854</v>
      </c>
      <c r="CJ131">
        <v>280</v>
      </c>
      <c r="CK131">
        <v>188</v>
      </c>
      <c r="CL131">
        <v>16234</v>
      </c>
      <c r="CM131">
        <v>11291</v>
      </c>
      <c r="CN131">
        <v>34912</v>
      </c>
      <c r="CO131">
        <v>32</v>
      </c>
      <c r="CP131">
        <v>157672</v>
      </c>
      <c r="CQ131">
        <v>84000</v>
      </c>
      <c r="CR131">
        <v>128798</v>
      </c>
      <c r="CS131">
        <v>-13217</v>
      </c>
      <c r="CT131">
        <v>-55576</v>
      </c>
      <c r="CU131">
        <v>-6948</v>
      </c>
      <c r="CV131">
        <v>29204</v>
      </c>
      <c r="CW131">
        <v>-20165</v>
      </c>
      <c r="CX131">
        <v>55576</v>
      </c>
      <c r="CY131">
        <v>6948</v>
      </c>
      <c r="DB131">
        <v>-44018</v>
      </c>
      <c r="DC131">
        <v>29204</v>
      </c>
      <c r="DD131">
        <v>-20165</v>
      </c>
      <c r="DE131">
        <v>643211</v>
      </c>
      <c r="DF131">
        <v>362584</v>
      </c>
      <c r="DG131">
        <v>38297</v>
      </c>
      <c r="DH131">
        <v>127071</v>
      </c>
      <c r="DI131">
        <v>604914</v>
      </c>
      <c r="DJ131">
        <v>235513</v>
      </c>
      <c r="DK131">
        <v>15010</v>
      </c>
      <c r="DL131">
        <v>26172</v>
      </c>
      <c r="DM131">
        <v>41182</v>
      </c>
      <c r="DN131">
        <v>22000</v>
      </c>
      <c r="DP131">
        <v>22000</v>
      </c>
      <c r="DQ131">
        <v>29204</v>
      </c>
      <c r="DR131">
        <v>29204</v>
      </c>
      <c r="DS131">
        <v>37010</v>
      </c>
      <c r="DT131">
        <v>6007</v>
      </c>
      <c r="DU131">
        <v>43017</v>
      </c>
      <c r="DV131">
        <v>0</v>
      </c>
      <c r="DW131">
        <v>29204</v>
      </c>
      <c r="DX131">
        <v>29204</v>
      </c>
      <c r="DY131">
        <v>37010</v>
      </c>
      <c r="DZ131">
        <v>35211</v>
      </c>
      <c r="EA131">
        <v>72221</v>
      </c>
      <c r="EB131">
        <v>0</v>
      </c>
      <c r="EC131">
        <v>0</v>
      </c>
      <c r="ED131">
        <v>0</v>
      </c>
      <c r="EH131">
        <v>0</v>
      </c>
      <c r="EI131">
        <v>0</v>
      </c>
      <c r="EJ131">
        <v>0</v>
      </c>
      <c r="EK131">
        <v>0</v>
      </c>
      <c r="EL131">
        <v>0</v>
      </c>
      <c r="EM131">
        <v>0</v>
      </c>
      <c r="EN131">
        <v>0</v>
      </c>
      <c r="EO131">
        <v>0</v>
      </c>
      <c r="EP131">
        <v>0</v>
      </c>
      <c r="EQ131">
        <v>72221</v>
      </c>
      <c r="ER131">
        <v>43017</v>
      </c>
      <c r="ES131">
        <v>0</v>
      </c>
      <c r="ET131">
        <v>163188</v>
      </c>
      <c r="EU131">
        <v>676423</v>
      </c>
      <c r="EV131">
        <v>15877</v>
      </c>
      <c r="EW131">
        <v>0</v>
      </c>
      <c r="EX131">
        <v>69837</v>
      </c>
      <c r="EY131">
        <v>0</v>
      </c>
      <c r="EZ131">
        <v>188</v>
      </c>
      <c r="FA131">
        <v>101590</v>
      </c>
      <c r="FB131">
        <v>3988</v>
      </c>
      <c r="FC131">
        <v>135986</v>
      </c>
      <c r="FD131">
        <v>236</v>
      </c>
      <c r="FE131">
        <v>181840</v>
      </c>
      <c r="FF131">
        <v>107306</v>
      </c>
      <c r="FI131">
        <v>57778</v>
      </c>
      <c r="FJ131">
        <v>5240</v>
      </c>
      <c r="FK131">
        <v>101590</v>
      </c>
      <c r="FL131">
        <v>3988</v>
      </c>
      <c r="FM131">
        <v>200415</v>
      </c>
      <c r="FN131">
        <v>29277</v>
      </c>
      <c r="FR131">
        <v>-97857</v>
      </c>
      <c r="FS131">
        <v>-179559</v>
      </c>
      <c r="FT131">
        <v>0</v>
      </c>
      <c r="FU131">
        <v>163000</v>
      </c>
      <c r="FX131">
        <v>-101590</v>
      </c>
      <c r="FY131">
        <v>159200</v>
      </c>
      <c r="FZ131">
        <v>968</v>
      </c>
      <c r="GA131">
        <v>8918</v>
      </c>
      <c r="GB131">
        <v>24079</v>
      </c>
      <c r="GC131">
        <v>15161</v>
      </c>
      <c r="GD131">
        <v>30196</v>
      </c>
      <c r="GE131">
        <v>24079</v>
      </c>
      <c r="GF131">
        <v>0</v>
      </c>
      <c r="GG131">
        <v>0</v>
      </c>
      <c r="GI131">
        <v>0</v>
      </c>
      <c r="GJ131">
        <v>20165</v>
      </c>
      <c r="GK131">
        <v>20165</v>
      </c>
      <c r="GO131">
        <v>0</v>
      </c>
      <c r="GQ131">
        <v>0</v>
      </c>
      <c r="HI131">
        <v>0</v>
      </c>
      <c r="HJ131">
        <v>44084</v>
      </c>
      <c r="HO131">
        <v>5149</v>
      </c>
      <c r="HU131">
        <v>0</v>
      </c>
      <c r="IW131">
        <v>0</v>
      </c>
      <c r="JA131">
        <v>20165</v>
      </c>
      <c r="JB131">
        <v>20165</v>
      </c>
      <c r="JU131">
        <v>0</v>
      </c>
      <c r="JV131">
        <v>0</v>
      </c>
    </row>
    <row r="132" spans="1:316">
      <c r="A132" t="s">
        <v>16246</v>
      </c>
      <c r="B132">
        <v>2801146767</v>
      </c>
      <c r="C132" t="s">
        <v>4154</v>
      </c>
      <c r="D132" t="s">
        <v>16247</v>
      </c>
      <c r="E132">
        <v>7768754</v>
      </c>
      <c r="F132" t="s">
        <v>8317</v>
      </c>
      <c r="G132" t="s">
        <v>3936</v>
      </c>
      <c r="H132" t="s">
        <v>3932</v>
      </c>
      <c r="I132" t="s">
        <v>3931</v>
      </c>
      <c r="T132">
        <v>908</v>
      </c>
      <c r="U132">
        <v>899</v>
      </c>
      <c r="AB132">
        <v>3814</v>
      </c>
      <c r="AC132">
        <v>4446</v>
      </c>
      <c r="AD132">
        <v>4722</v>
      </c>
      <c r="AE132">
        <v>5345</v>
      </c>
      <c r="AF132">
        <v>2201</v>
      </c>
      <c r="AL132">
        <v>113334</v>
      </c>
      <c r="AM132">
        <v>256204</v>
      </c>
      <c r="AN132">
        <v>433836</v>
      </c>
      <c r="AO132">
        <v>200539</v>
      </c>
      <c r="AP132">
        <v>30196</v>
      </c>
      <c r="AQ132">
        <v>24079</v>
      </c>
      <c r="AT132">
        <v>579567</v>
      </c>
      <c r="AU132">
        <v>480822</v>
      </c>
      <c r="AV132">
        <v>37010</v>
      </c>
      <c r="AW132">
        <v>37010</v>
      </c>
      <c r="BB132">
        <v>0</v>
      </c>
      <c r="BF132">
        <v>35211</v>
      </c>
      <c r="BG132">
        <v>6007</v>
      </c>
      <c r="BH132">
        <v>72221</v>
      </c>
      <c r="BI132">
        <v>43017</v>
      </c>
      <c r="BL132">
        <v>67473</v>
      </c>
      <c r="BM132">
        <v>71223</v>
      </c>
      <c r="BP132">
        <v>5845</v>
      </c>
      <c r="BT132">
        <v>67473</v>
      </c>
      <c r="BU132">
        <v>71223</v>
      </c>
      <c r="BV132">
        <v>184166</v>
      </c>
      <c r="BW132">
        <v>296690</v>
      </c>
      <c r="BX132">
        <v>254584</v>
      </c>
      <c r="BY132">
        <v>75237</v>
      </c>
      <c r="CB132">
        <v>444595</v>
      </c>
      <c r="CC132">
        <v>371927</v>
      </c>
      <c r="CD132">
        <v>584289</v>
      </c>
      <c r="CE132">
        <v>486167</v>
      </c>
      <c r="CF132">
        <v>337402</v>
      </c>
      <c r="CG132">
        <v>153659</v>
      </c>
      <c r="CH132">
        <v>267512</v>
      </c>
      <c r="CI132">
        <v>81854</v>
      </c>
      <c r="CJ132">
        <v>280</v>
      </c>
      <c r="CK132">
        <v>188</v>
      </c>
      <c r="CL132">
        <v>16234</v>
      </c>
      <c r="CM132">
        <v>11291</v>
      </c>
      <c r="CN132">
        <v>34912</v>
      </c>
      <c r="CO132">
        <v>32</v>
      </c>
      <c r="CP132">
        <v>157672</v>
      </c>
      <c r="CQ132">
        <v>84000</v>
      </c>
      <c r="CR132">
        <v>128798</v>
      </c>
      <c r="CS132">
        <v>-13217</v>
      </c>
      <c r="CT132">
        <v>-55576</v>
      </c>
      <c r="CU132">
        <v>-6948</v>
      </c>
      <c r="CV132">
        <v>29204</v>
      </c>
      <c r="CW132">
        <v>-20165</v>
      </c>
      <c r="CX132">
        <v>55576</v>
      </c>
      <c r="CY132">
        <v>6948</v>
      </c>
      <c r="DB132">
        <v>-44018</v>
      </c>
      <c r="DC132">
        <v>29204</v>
      </c>
      <c r="DD132">
        <v>-20165</v>
      </c>
      <c r="DE132">
        <v>643211</v>
      </c>
      <c r="DF132">
        <v>362584</v>
      </c>
      <c r="DG132">
        <v>38297</v>
      </c>
      <c r="DH132">
        <v>127071</v>
      </c>
      <c r="DI132">
        <v>604914</v>
      </c>
      <c r="DJ132">
        <v>235513</v>
      </c>
      <c r="DK132">
        <v>15010</v>
      </c>
      <c r="DL132">
        <v>26172</v>
      </c>
      <c r="DM132">
        <v>41182</v>
      </c>
      <c r="DN132">
        <v>22000</v>
      </c>
      <c r="DP132">
        <v>22000</v>
      </c>
      <c r="DQ132">
        <v>29204</v>
      </c>
      <c r="DR132">
        <v>29204</v>
      </c>
      <c r="DS132">
        <v>37010</v>
      </c>
      <c r="DT132">
        <v>6007</v>
      </c>
      <c r="DU132">
        <v>43017</v>
      </c>
      <c r="DV132">
        <v>0</v>
      </c>
      <c r="DW132">
        <v>29204</v>
      </c>
      <c r="DX132">
        <v>29204</v>
      </c>
      <c r="DY132">
        <v>37010</v>
      </c>
      <c r="DZ132">
        <v>35211</v>
      </c>
      <c r="EA132">
        <v>72221</v>
      </c>
      <c r="EB132">
        <v>0</v>
      </c>
      <c r="EC132">
        <v>0</v>
      </c>
      <c r="ED132">
        <v>0</v>
      </c>
      <c r="EH132">
        <v>0</v>
      </c>
      <c r="EI132">
        <v>0</v>
      </c>
      <c r="EJ132">
        <v>0</v>
      </c>
      <c r="EK132">
        <v>0</v>
      </c>
      <c r="EL132">
        <v>0</v>
      </c>
      <c r="EM132">
        <v>0</v>
      </c>
      <c r="EN132">
        <v>0</v>
      </c>
      <c r="EO132">
        <v>0</v>
      </c>
      <c r="EP132">
        <v>0</v>
      </c>
      <c r="EQ132">
        <v>72221</v>
      </c>
      <c r="ER132">
        <v>43017</v>
      </c>
      <c r="ES132">
        <v>0</v>
      </c>
      <c r="ET132">
        <v>163188</v>
      </c>
      <c r="EU132">
        <v>676423</v>
      </c>
      <c r="EV132">
        <v>15877</v>
      </c>
      <c r="EW132">
        <v>0</v>
      </c>
      <c r="EX132">
        <v>69837</v>
      </c>
      <c r="EY132">
        <v>0</v>
      </c>
      <c r="EZ132">
        <v>188</v>
      </c>
      <c r="FA132">
        <v>101590</v>
      </c>
      <c r="FB132">
        <v>3988</v>
      </c>
      <c r="FC132">
        <v>135986</v>
      </c>
      <c r="FD132">
        <v>236</v>
      </c>
      <c r="FE132">
        <v>181840</v>
      </c>
      <c r="FF132">
        <v>107306</v>
      </c>
      <c r="FI132">
        <v>57778</v>
      </c>
      <c r="FJ132">
        <v>5240</v>
      </c>
      <c r="FK132">
        <v>101590</v>
      </c>
      <c r="FL132">
        <v>3988</v>
      </c>
      <c r="FM132">
        <v>200415</v>
      </c>
      <c r="FN132">
        <v>29277</v>
      </c>
      <c r="FR132">
        <v>-97857</v>
      </c>
      <c r="FS132">
        <v>-179559</v>
      </c>
      <c r="FT132">
        <v>0</v>
      </c>
      <c r="FU132">
        <v>163000</v>
      </c>
      <c r="FX132">
        <v>-101590</v>
      </c>
      <c r="FY132">
        <v>159200</v>
      </c>
      <c r="FZ132">
        <v>968</v>
      </c>
      <c r="GA132">
        <v>8918</v>
      </c>
      <c r="GB132">
        <v>24079</v>
      </c>
      <c r="GC132">
        <v>15161</v>
      </c>
      <c r="GD132">
        <v>30196</v>
      </c>
      <c r="GE132">
        <v>24079</v>
      </c>
      <c r="GF132">
        <v>0</v>
      </c>
      <c r="GG132">
        <v>0</v>
      </c>
      <c r="GI132">
        <v>0</v>
      </c>
      <c r="GJ132">
        <v>20165</v>
      </c>
      <c r="GK132">
        <v>20165</v>
      </c>
      <c r="GO132">
        <v>0</v>
      </c>
      <c r="GQ132">
        <v>0</v>
      </c>
      <c r="HI132">
        <v>0</v>
      </c>
      <c r="HJ132">
        <v>44084</v>
      </c>
      <c r="HO132">
        <v>5149</v>
      </c>
      <c r="HU132">
        <v>0</v>
      </c>
      <c r="IW132">
        <v>0</v>
      </c>
      <c r="JA132">
        <v>20165</v>
      </c>
      <c r="JB132">
        <v>20165</v>
      </c>
      <c r="JU132">
        <v>0</v>
      </c>
      <c r="JV132">
        <v>0</v>
      </c>
    </row>
    <row r="133" spans="1:316">
      <c r="A133" t="s">
        <v>15418</v>
      </c>
      <c r="B133">
        <v>5904335578</v>
      </c>
      <c r="C133" t="s">
        <v>4044</v>
      </c>
      <c r="D133" t="s">
        <v>15419</v>
      </c>
      <c r="E133">
        <v>5193573</v>
      </c>
      <c r="F133" t="s">
        <v>8319</v>
      </c>
      <c r="G133" t="s">
        <v>3936</v>
      </c>
      <c r="H133" t="s">
        <v>3932</v>
      </c>
      <c r="I133" t="s">
        <v>3931</v>
      </c>
      <c r="AL133">
        <v>147</v>
      </c>
      <c r="AM133">
        <v>259</v>
      </c>
      <c r="AN133">
        <v>0</v>
      </c>
      <c r="AP133">
        <v>397</v>
      </c>
      <c r="AQ133">
        <v>510</v>
      </c>
      <c r="AR133">
        <v>35748</v>
      </c>
      <c r="AS133">
        <v>29566</v>
      </c>
      <c r="AT133">
        <v>36292</v>
      </c>
      <c r="AU133">
        <v>30335</v>
      </c>
      <c r="AV133">
        <v>11566</v>
      </c>
      <c r="AW133">
        <v>11566</v>
      </c>
      <c r="BF133">
        <v>10498</v>
      </c>
      <c r="BG133">
        <v>4089</v>
      </c>
      <c r="BH133">
        <v>22064</v>
      </c>
      <c r="BI133">
        <v>15655</v>
      </c>
      <c r="BL133">
        <v>11800</v>
      </c>
      <c r="BM133">
        <v>11550</v>
      </c>
      <c r="BT133">
        <v>11800</v>
      </c>
      <c r="BU133">
        <v>11550</v>
      </c>
      <c r="BV133">
        <v>1602</v>
      </c>
      <c r="BW133">
        <v>2553</v>
      </c>
      <c r="BX133">
        <v>826</v>
      </c>
      <c r="BY133">
        <v>577</v>
      </c>
      <c r="CB133">
        <v>2428</v>
      </c>
      <c r="CC133">
        <v>3130</v>
      </c>
      <c r="CD133">
        <v>36292</v>
      </c>
      <c r="CE133">
        <v>30335</v>
      </c>
      <c r="CF133">
        <v>8927</v>
      </c>
      <c r="CG133">
        <v>7454</v>
      </c>
      <c r="CH133">
        <v>25317</v>
      </c>
      <c r="CI133">
        <v>18127</v>
      </c>
      <c r="CJ133">
        <v>0</v>
      </c>
      <c r="CK133">
        <v>2</v>
      </c>
      <c r="CL133">
        <v>2218</v>
      </c>
      <c r="CM133">
        <v>2906</v>
      </c>
      <c r="CN133">
        <v>37</v>
      </c>
      <c r="CP133">
        <v>774</v>
      </c>
      <c r="CQ133">
        <v>452</v>
      </c>
      <c r="CR133">
        <v>22362</v>
      </c>
      <c r="CS133">
        <v>14771</v>
      </c>
      <c r="CV133">
        <v>20899</v>
      </c>
      <c r="CW133">
        <v>13602</v>
      </c>
      <c r="DB133">
        <v>-1463</v>
      </c>
      <c r="DC133">
        <v>20899</v>
      </c>
      <c r="DD133">
        <v>13602</v>
      </c>
      <c r="DE133">
        <v>34244</v>
      </c>
      <c r="DF133">
        <v>25581</v>
      </c>
      <c r="DI133">
        <v>34244</v>
      </c>
      <c r="DJ133">
        <v>25581</v>
      </c>
      <c r="IR133">
        <v>-1169</v>
      </c>
    </row>
    <row r="134" spans="1:316">
      <c r="A134" t="s">
        <v>15420</v>
      </c>
      <c r="B134">
        <v>2130168738</v>
      </c>
      <c r="C134" t="s">
        <v>3999</v>
      </c>
      <c r="D134" t="s">
        <v>15421</v>
      </c>
      <c r="E134">
        <v>6981191</v>
      </c>
      <c r="F134" t="s">
        <v>8322</v>
      </c>
      <c r="G134" t="s">
        <v>3936</v>
      </c>
      <c r="H134" t="s">
        <v>3932</v>
      </c>
      <c r="I134" t="s">
        <v>3931</v>
      </c>
      <c r="T134">
        <v>128</v>
      </c>
      <c r="U134">
        <v>322</v>
      </c>
      <c r="AB134">
        <v>177</v>
      </c>
      <c r="AC134">
        <v>277</v>
      </c>
      <c r="AD134">
        <v>305</v>
      </c>
      <c r="AE134">
        <v>599</v>
      </c>
      <c r="AF134">
        <v>0</v>
      </c>
      <c r="AG134">
        <v>4071</v>
      </c>
      <c r="AL134">
        <v>14926</v>
      </c>
      <c r="AM134">
        <v>22235</v>
      </c>
      <c r="AN134">
        <v>8771</v>
      </c>
      <c r="AO134">
        <v>2403</v>
      </c>
      <c r="AP134">
        <v>922</v>
      </c>
      <c r="AQ134">
        <v>318</v>
      </c>
      <c r="AR134">
        <v>907</v>
      </c>
      <c r="AS134">
        <v>93</v>
      </c>
      <c r="AT134">
        <v>25527</v>
      </c>
      <c r="AU134">
        <v>29120</v>
      </c>
      <c r="AV134">
        <v>10</v>
      </c>
      <c r="AW134">
        <v>10</v>
      </c>
      <c r="BF134">
        <v>11126</v>
      </c>
      <c r="BG134">
        <v>-3238</v>
      </c>
      <c r="BH134">
        <v>11136</v>
      </c>
      <c r="BI134">
        <v>-3228</v>
      </c>
      <c r="BV134">
        <v>1000</v>
      </c>
      <c r="BW134">
        <v>1000</v>
      </c>
      <c r="BX134">
        <v>13697</v>
      </c>
      <c r="BY134">
        <v>31946</v>
      </c>
      <c r="CB134">
        <v>14697</v>
      </c>
      <c r="CC134">
        <v>32946</v>
      </c>
      <c r="CD134">
        <v>25832</v>
      </c>
      <c r="CE134">
        <v>29718</v>
      </c>
      <c r="CF134">
        <v>59725</v>
      </c>
      <c r="CG134">
        <v>33050</v>
      </c>
      <c r="CH134">
        <v>-59675</v>
      </c>
      <c r="CI134">
        <v>-32836</v>
      </c>
      <c r="CJ134">
        <v>804</v>
      </c>
      <c r="CK134">
        <v>234</v>
      </c>
      <c r="CN134">
        <v>80427</v>
      </c>
      <c r="CO134">
        <v>60375</v>
      </c>
      <c r="CP134">
        <v>5994</v>
      </c>
      <c r="CQ134">
        <v>22660</v>
      </c>
      <c r="CR134">
        <v>15562</v>
      </c>
      <c r="CS134">
        <v>5113</v>
      </c>
      <c r="CT134">
        <v>-1199</v>
      </c>
      <c r="CU134">
        <v>-678</v>
      </c>
      <c r="CV134">
        <v>14363</v>
      </c>
      <c r="CW134">
        <v>4435</v>
      </c>
      <c r="DC134">
        <v>14363</v>
      </c>
      <c r="DD134">
        <v>4435</v>
      </c>
      <c r="DE134">
        <v>50</v>
      </c>
      <c r="DF134">
        <v>214</v>
      </c>
      <c r="DI134">
        <v>50</v>
      </c>
      <c r="DJ134">
        <v>214</v>
      </c>
    </row>
    <row r="135" spans="1:316">
      <c r="A135" t="s">
        <v>16248</v>
      </c>
      <c r="B135">
        <v>7705680245</v>
      </c>
      <c r="C135" t="s">
        <v>4066</v>
      </c>
      <c r="D135" t="s">
        <v>16249</v>
      </c>
      <c r="E135">
        <v>5112985</v>
      </c>
      <c r="F135" t="s">
        <v>8325</v>
      </c>
      <c r="G135" t="s">
        <v>3978</v>
      </c>
      <c r="H135" t="s">
        <v>8021</v>
      </c>
      <c r="I135" t="s">
        <v>3931</v>
      </c>
      <c r="T135">
        <v>209</v>
      </c>
      <c r="U135">
        <v>608</v>
      </c>
      <c r="X135">
        <v>2134</v>
      </c>
      <c r="Y135">
        <v>2432</v>
      </c>
      <c r="Z135">
        <v>0</v>
      </c>
      <c r="AA135">
        <v>5374</v>
      </c>
      <c r="AD135">
        <v>2343</v>
      </c>
      <c r="AE135">
        <v>8414</v>
      </c>
      <c r="AF135">
        <v>174</v>
      </c>
      <c r="AL135">
        <v>66040</v>
      </c>
      <c r="AM135">
        <v>17790</v>
      </c>
      <c r="AN135">
        <v>207607</v>
      </c>
      <c r="AO135">
        <v>188093</v>
      </c>
      <c r="AP135">
        <v>78798</v>
      </c>
      <c r="AQ135">
        <v>60162</v>
      </c>
      <c r="AR135">
        <v>8</v>
      </c>
      <c r="AS135">
        <v>23</v>
      </c>
      <c r="AT135">
        <v>352627</v>
      </c>
      <c r="AU135">
        <v>266068</v>
      </c>
      <c r="AV135">
        <v>140943</v>
      </c>
      <c r="AW135">
        <v>140943</v>
      </c>
      <c r="BF135">
        <v>189807</v>
      </c>
      <c r="BG135">
        <v>111330</v>
      </c>
      <c r="BH135">
        <v>330750</v>
      </c>
      <c r="BI135">
        <v>252273</v>
      </c>
      <c r="BL135">
        <v>0</v>
      </c>
      <c r="BN135">
        <v>42</v>
      </c>
      <c r="BO135">
        <v>100</v>
      </c>
      <c r="BP135">
        <v>1089</v>
      </c>
      <c r="BQ135">
        <v>1574</v>
      </c>
      <c r="BT135">
        <v>42</v>
      </c>
      <c r="BU135">
        <v>100</v>
      </c>
      <c r="BV135">
        <v>0</v>
      </c>
      <c r="BX135">
        <v>23089</v>
      </c>
      <c r="BY135">
        <v>20535</v>
      </c>
      <c r="CB135">
        <v>24178</v>
      </c>
      <c r="CC135">
        <v>22109</v>
      </c>
      <c r="CD135">
        <v>354970</v>
      </c>
      <c r="CE135">
        <v>274482</v>
      </c>
      <c r="CF135">
        <v>36176</v>
      </c>
      <c r="CG135">
        <v>83342</v>
      </c>
      <c r="CH135">
        <v>249069</v>
      </c>
      <c r="CI135">
        <v>169665</v>
      </c>
      <c r="CJ135">
        <v>955</v>
      </c>
      <c r="CK135">
        <v>153</v>
      </c>
      <c r="CL135">
        <v>0</v>
      </c>
      <c r="CM135">
        <v>2730</v>
      </c>
      <c r="CN135">
        <v>19555</v>
      </c>
      <c r="CO135">
        <v>26213</v>
      </c>
      <c r="CP135">
        <v>25035</v>
      </c>
      <c r="CQ135">
        <v>37877</v>
      </c>
      <c r="CR135">
        <v>244544</v>
      </c>
      <c r="CS135">
        <v>155424</v>
      </c>
      <c r="CT135">
        <v>-54737</v>
      </c>
      <c r="CU135">
        <v>-31384</v>
      </c>
      <c r="CV135">
        <v>189807</v>
      </c>
      <c r="CW135">
        <v>124040</v>
      </c>
      <c r="CX135">
        <v>49422</v>
      </c>
      <c r="CY135">
        <v>27811</v>
      </c>
      <c r="CZ135">
        <v>-5315</v>
      </c>
      <c r="DA135">
        <v>-3573</v>
      </c>
      <c r="DC135">
        <v>189807</v>
      </c>
      <c r="DD135">
        <v>124040</v>
      </c>
      <c r="DE135">
        <v>362799</v>
      </c>
      <c r="DF135">
        <v>298325</v>
      </c>
      <c r="DG135">
        <v>77554</v>
      </c>
      <c r="DH135">
        <v>45318</v>
      </c>
      <c r="DI135">
        <v>285245</v>
      </c>
      <c r="DJ135">
        <v>253007</v>
      </c>
      <c r="DK135">
        <v>140943</v>
      </c>
      <c r="DL135">
        <v>-12710</v>
      </c>
      <c r="DM135">
        <v>128233</v>
      </c>
      <c r="DN135">
        <v>0</v>
      </c>
      <c r="DO135">
        <v>124040</v>
      </c>
      <c r="DP135">
        <v>124040</v>
      </c>
      <c r="DQ135">
        <v>189807</v>
      </c>
      <c r="DR135">
        <v>189807</v>
      </c>
      <c r="DS135">
        <v>140943</v>
      </c>
      <c r="DT135">
        <v>111330</v>
      </c>
      <c r="DU135">
        <v>252273</v>
      </c>
      <c r="DV135">
        <v>0</v>
      </c>
      <c r="DW135">
        <v>189807</v>
      </c>
      <c r="DX135">
        <v>189807</v>
      </c>
      <c r="DY135">
        <v>140943</v>
      </c>
      <c r="DZ135">
        <v>189807</v>
      </c>
      <c r="EA135">
        <v>330750</v>
      </c>
      <c r="EQ135">
        <v>330750</v>
      </c>
      <c r="ER135">
        <v>252273</v>
      </c>
      <c r="ES135">
        <v>844</v>
      </c>
      <c r="ET135">
        <v>123322</v>
      </c>
      <c r="EU135">
        <v>4399</v>
      </c>
      <c r="EV135">
        <v>2061</v>
      </c>
      <c r="EW135">
        <v>0</v>
      </c>
      <c r="EX135">
        <v>141655</v>
      </c>
      <c r="EY135">
        <v>844</v>
      </c>
      <c r="EZ135">
        <v>4262</v>
      </c>
      <c r="FA135">
        <v>-111330</v>
      </c>
      <c r="FB135">
        <v>-181212</v>
      </c>
      <c r="FC135">
        <v>-62313</v>
      </c>
      <c r="FD135">
        <v>-73172</v>
      </c>
      <c r="FE135">
        <v>-46068</v>
      </c>
      <c r="FF135">
        <v>-39901</v>
      </c>
      <c r="FG135">
        <v>0</v>
      </c>
      <c r="FH135">
        <v>-2808</v>
      </c>
      <c r="FI135">
        <v>-57065</v>
      </c>
      <c r="FJ135">
        <v>-21317</v>
      </c>
      <c r="FK135">
        <v>-63252</v>
      </c>
      <c r="FL135">
        <v>-54460</v>
      </c>
      <c r="FM135">
        <v>129885</v>
      </c>
      <c r="FN135">
        <v>105610</v>
      </c>
      <c r="FR135">
        <v>0</v>
      </c>
      <c r="FS135">
        <v>-38</v>
      </c>
      <c r="FT135">
        <v>0</v>
      </c>
      <c r="FU135">
        <v>123322</v>
      </c>
      <c r="FV135">
        <v>0</v>
      </c>
      <c r="FW135">
        <v>-181212</v>
      </c>
      <c r="FX135">
        <v>-110486</v>
      </c>
      <c r="FY135">
        <v>-57890</v>
      </c>
      <c r="FZ135">
        <v>19399</v>
      </c>
      <c r="GA135">
        <v>47682</v>
      </c>
      <c r="GB135">
        <v>60162</v>
      </c>
      <c r="GC135">
        <v>14399</v>
      </c>
      <c r="GD135">
        <v>78798</v>
      </c>
      <c r="GE135">
        <v>60162</v>
      </c>
      <c r="GF135">
        <v>0</v>
      </c>
      <c r="GG135">
        <v>0</v>
      </c>
      <c r="GO135">
        <v>0</v>
      </c>
      <c r="GP135">
        <v>111330</v>
      </c>
      <c r="GQ135">
        <v>111330</v>
      </c>
      <c r="GR135">
        <v>111330</v>
      </c>
      <c r="GS135">
        <v>111330</v>
      </c>
      <c r="HG135">
        <v>58</v>
      </c>
      <c r="HH135">
        <v>88</v>
      </c>
      <c r="HM135">
        <v>-111330</v>
      </c>
      <c r="HO135">
        <v>-763</v>
      </c>
      <c r="HP135">
        <v>-1919</v>
      </c>
      <c r="IM135">
        <v>0</v>
      </c>
      <c r="IN135">
        <v>-38</v>
      </c>
    </row>
    <row r="136" spans="1:316">
      <c r="A136" t="s">
        <v>16250</v>
      </c>
      <c r="B136">
        <v>7730233723</v>
      </c>
      <c r="C136" t="s">
        <v>8106</v>
      </c>
      <c r="D136" t="s">
        <v>16251</v>
      </c>
      <c r="E136">
        <v>4360483</v>
      </c>
      <c r="F136" t="s">
        <v>8327</v>
      </c>
      <c r="G136" t="s">
        <v>3936</v>
      </c>
      <c r="H136" t="s">
        <v>8021</v>
      </c>
      <c r="I136" t="s">
        <v>3931</v>
      </c>
      <c r="L136">
        <v>1045</v>
      </c>
      <c r="M136">
        <v>362</v>
      </c>
      <c r="T136">
        <v>1081</v>
      </c>
      <c r="U136">
        <v>97</v>
      </c>
      <c r="X136">
        <v>970210</v>
      </c>
      <c r="Y136">
        <v>105760</v>
      </c>
      <c r="Z136">
        <v>57</v>
      </c>
      <c r="AA136">
        <v>1</v>
      </c>
      <c r="AB136">
        <v>200359</v>
      </c>
      <c r="AC136">
        <v>611</v>
      </c>
      <c r="AD136">
        <v>1172752</v>
      </c>
      <c r="AE136">
        <v>106832</v>
      </c>
      <c r="AF136">
        <v>8</v>
      </c>
      <c r="AJ136">
        <v>0</v>
      </c>
      <c r="AK136">
        <v>32</v>
      </c>
      <c r="AL136">
        <v>20331</v>
      </c>
      <c r="AM136">
        <v>1177</v>
      </c>
      <c r="AP136">
        <v>82258</v>
      </c>
      <c r="AQ136">
        <v>46967</v>
      </c>
      <c r="AR136">
        <v>13430</v>
      </c>
      <c r="AS136">
        <v>548</v>
      </c>
      <c r="AT136">
        <v>116028</v>
      </c>
      <c r="AU136">
        <v>48725</v>
      </c>
      <c r="AV136">
        <v>100000</v>
      </c>
      <c r="AW136">
        <v>100000</v>
      </c>
      <c r="BF136">
        <v>213518</v>
      </c>
      <c r="BG136">
        <v>23432</v>
      </c>
      <c r="BH136">
        <v>313518</v>
      </c>
      <c r="BI136">
        <v>123432</v>
      </c>
      <c r="BL136">
        <v>215000</v>
      </c>
      <c r="BM136">
        <v>5306</v>
      </c>
      <c r="BN136">
        <v>40496</v>
      </c>
      <c r="BP136">
        <v>2916</v>
      </c>
      <c r="BQ136">
        <v>534</v>
      </c>
      <c r="BR136">
        <v>96</v>
      </c>
      <c r="BT136">
        <v>255496</v>
      </c>
      <c r="BU136">
        <v>5306</v>
      </c>
      <c r="BV136">
        <v>697527</v>
      </c>
      <c r="BW136">
        <v>11589</v>
      </c>
      <c r="BX136">
        <v>19228</v>
      </c>
      <c r="BY136">
        <v>14696</v>
      </c>
      <c r="CB136">
        <v>719767</v>
      </c>
      <c r="CC136">
        <v>26819</v>
      </c>
      <c r="CD136">
        <v>1288780</v>
      </c>
      <c r="CE136">
        <v>155556</v>
      </c>
      <c r="CF136">
        <v>58097</v>
      </c>
      <c r="CG136">
        <v>15839</v>
      </c>
      <c r="CH136">
        <v>392404</v>
      </c>
      <c r="CI136">
        <v>50696</v>
      </c>
      <c r="CJ136">
        <v>1664</v>
      </c>
      <c r="CK136">
        <v>1100</v>
      </c>
      <c r="CL136">
        <v>64278</v>
      </c>
      <c r="CM136">
        <v>1755</v>
      </c>
      <c r="CN136">
        <v>273</v>
      </c>
      <c r="CO136">
        <v>7984</v>
      </c>
      <c r="CP136">
        <v>4550</v>
      </c>
      <c r="CQ136">
        <v>4920</v>
      </c>
      <c r="CR136">
        <v>325513</v>
      </c>
      <c r="CS136">
        <v>53105</v>
      </c>
      <c r="CT136">
        <v>-65427</v>
      </c>
      <c r="CU136">
        <v>-10652</v>
      </c>
      <c r="CV136">
        <v>260086</v>
      </c>
      <c r="CW136">
        <v>42453</v>
      </c>
      <c r="CX136">
        <v>24987</v>
      </c>
      <c r="CY136">
        <v>6020</v>
      </c>
      <c r="CZ136">
        <v>-40440</v>
      </c>
      <c r="DA136">
        <v>-4632</v>
      </c>
      <c r="DC136">
        <v>260086</v>
      </c>
      <c r="DD136">
        <v>42453</v>
      </c>
      <c r="DE136">
        <v>693750</v>
      </c>
      <c r="DF136">
        <v>185413</v>
      </c>
      <c r="DG136">
        <v>243249</v>
      </c>
      <c r="DH136">
        <v>118878</v>
      </c>
      <c r="DI136">
        <v>450501</v>
      </c>
      <c r="DJ136">
        <v>66535</v>
      </c>
      <c r="DK136">
        <v>100000</v>
      </c>
      <c r="DL136">
        <v>-19021</v>
      </c>
      <c r="DM136">
        <v>80979</v>
      </c>
      <c r="DN136">
        <v>0</v>
      </c>
      <c r="DO136">
        <v>42453</v>
      </c>
      <c r="DP136">
        <v>42453</v>
      </c>
      <c r="DQ136">
        <v>260086</v>
      </c>
      <c r="DR136">
        <v>260086</v>
      </c>
      <c r="DS136">
        <v>100000</v>
      </c>
      <c r="DT136">
        <v>23432</v>
      </c>
      <c r="DU136">
        <v>123432</v>
      </c>
      <c r="DV136">
        <v>0</v>
      </c>
      <c r="DW136">
        <v>260086</v>
      </c>
      <c r="DX136">
        <v>260086</v>
      </c>
      <c r="DY136">
        <v>100000</v>
      </c>
      <c r="DZ136">
        <v>213518</v>
      </c>
      <c r="EA136">
        <v>313518</v>
      </c>
      <c r="EQ136">
        <v>313517</v>
      </c>
      <c r="ER136">
        <v>123432</v>
      </c>
      <c r="ES136">
        <v>1199889</v>
      </c>
      <c r="ET136">
        <v>5000</v>
      </c>
      <c r="EU136">
        <v>0</v>
      </c>
      <c r="EV136">
        <v>9380</v>
      </c>
      <c r="EW136">
        <v>0</v>
      </c>
      <c r="EX136">
        <v>7684</v>
      </c>
      <c r="EY136">
        <v>5</v>
      </c>
      <c r="EZ136">
        <v>3446</v>
      </c>
      <c r="FA136">
        <v>372243</v>
      </c>
      <c r="FB136">
        <v>15000</v>
      </c>
      <c r="FC136">
        <v>262212</v>
      </c>
      <c r="FD136">
        <v>43312</v>
      </c>
      <c r="FE136">
        <v>43275</v>
      </c>
      <c r="FF136">
        <v>11902</v>
      </c>
      <c r="FG136">
        <v>60186</v>
      </c>
      <c r="FI136">
        <v>32356</v>
      </c>
      <c r="FJ136">
        <v>232</v>
      </c>
      <c r="FK136">
        <v>2394</v>
      </c>
      <c r="FL136">
        <v>908</v>
      </c>
      <c r="FM136">
        <v>-794041</v>
      </c>
      <c r="FN136">
        <v>24148</v>
      </c>
      <c r="FR136">
        <v>1663</v>
      </c>
      <c r="FT136">
        <v>1129889</v>
      </c>
      <c r="FV136">
        <v>233349</v>
      </c>
      <c r="FX136">
        <v>827646</v>
      </c>
      <c r="FY136">
        <v>-10000</v>
      </c>
      <c r="FZ136">
        <v>35268</v>
      </c>
      <c r="GA136">
        <v>14148</v>
      </c>
      <c r="GB136">
        <v>46967</v>
      </c>
      <c r="GC136">
        <v>32819</v>
      </c>
      <c r="GD136">
        <v>82258</v>
      </c>
      <c r="GE136">
        <v>46967</v>
      </c>
      <c r="GO136">
        <v>0</v>
      </c>
      <c r="GP136">
        <v>70000</v>
      </c>
      <c r="GQ136">
        <v>70000</v>
      </c>
      <c r="GR136">
        <v>70000</v>
      </c>
      <c r="GS136">
        <v>70000</v>
      </c>
      <c r="HG136">
        <v>8015</v>
      </c>
      <c r="HH136">
        <v>9488</v>
      </c>
      <c r="HI136">
        <v>1663</v>
      </c>
      <c r="HK136">
        <v>30000</v>
      </c>
      <c r="HM136">
        <v>66500</v>
      </c>
      <c r="HO136">
        <v>23</v>
      </c>
      <c r="IA136">
        <v>30000</v>
      </c>
    </row>
    <row r="137" spans="1:316">
      <c r="A137" t="s">
        <v>15426</v>
      </c>
      <c r="B137">
        <v>5404048840</v>
      </c>
      <c r="C137" t="s">
        <v>8329</v>
      </c>
      <c r="D137" t="s">
        <v>16252</v>
      </c>
      <c r="E137">
        <v>6831580</v>
      </c>
      <c r="F137" t="s">
        <v>8330</v>
      </c>
      <c r="G137" t="s">
        <v>3978</v>
      </c>
      <c r="H137" t="s">
        <v>3932</v>
      </c>
      <c r="I137" t="s">
        <v>3931</v>
      </c>
      <c r="X137">
        <v>0</v>
      </c>
      <c r="AL137">
        <v>15736</v>
      </c>
      <c r="AM137">
        <v>22131</v>
      </c>
      <c r="AP137">
        <v>401</v>
      </c>
      <c r="AQ137">
        <v>127</v>
      </c>
      <c r="BH137">
        <v>14129</v>
      </c>
      <c r="BI137">
        <v>13188</v>
      </c>
      <c r="BL137">
        <v>0</v>
      </c>
      <c r="BV137">
        <v>0</v>
      </c>
      <c r="BX137">
        <v>2008</v>
      </c>
      <c r="BY137">
        <v>9070</v>
      </c>
      <c r="CD137">
        <v>16137</v>
      </c>
      <c r="CE137">
        <v>22258</v>
      </c>
      <c r="CP137">
        <v>4193</v>
      </c>
      <c r="CQ137">
        <v>7671</v>
      </c>
      <c r="CT137">
        <v>312</v>
      </c>
      <c r="CU137">
        <v>324</v>
      </c>
      <c r="CV137">
        <v>1259</v>
      </c>
      <c r="CW137">
        <v>322</v>
      </c>
      <c r="DE137">
        <v>31235</v>
      </c>
      <c r="DF137">
        <v>32428</v>
      </c>
      <c r="DG137">
        <v>25471</v>
      </c>
      <c r="DH137">
        <v>24111</v>
      </c>
    </row>
    <row r="138" spans="1:316">
      <c r="A138" t="s">
        <v>16253</v>
      </c>
      <c r="B138">
        <v>3664227526</v>
      </c>
      <c r="C138" t="s">
        <v>8332</v>
      </c>
      <c r="D138" t="s">
        <v>16254</v>
      </c>
      <c r="E138">
        <v>5290533</v>
      </c>
      <c r="F138" t="s">
        <v>8333</v>
      </c>
      <c r="G138" t="s">
        <v>3936</v>
      </c>
      <c r="H138" t="s">
        <v>3932</v>
      </c>
      <c r="I138" t="s">
        <v>3931</v>
      </c>
      <c r="L138">
        <v>66</v>
      </c>
      <c r="M138">
        <v>66</v>
      </c>
      <c r="AD138">
        <v>66</v>
      </c>
      <c r="AE138">
        <v>66</v>
      </c>
      <c r="AF138">
        <v>699</v>
      </c>
      <c r="AG138">
        <v>719</v>
      </c>
      <c r="AJ138">
        <v>1149</v>
      </c>
      <c r="AK138">
        <v>193</v>
      </c>
      <c r="AL138">
        <v>35784</v>
      </c>
      <c r="AM138">
        <v>1401</v>
      </c>
      <c r="AN138">
        <v>156096</v>
      </c>
      <c r="AO138">
        <v>91489</v>
      </c>
      <c r="AP138">
        <v>6682</v>
      </c>
      <c r="AQ138">
        <v>2873</v>
      </c>
      <c r="AR138">
        <v>0</v>
      </c>
      <c r="AS138">
        <v>2</v>
      </c>
      <c r="AT138">
        <v>200410</v>
      </c>
      <c r="AU138">
        <v>96677</v>
      </c>
      <c r="AV138">
        <v>10101</v>
      </c>
      <c r="AW138">
        <v>10101</v>
      </c>
      <c r="BF138">
        <v>831</v>
      </c>
      <c r="BG138">
        <v>573</v>
      </c>
      <c r="BH138">
        <v>10932</v>
      </c>
      <c r="BI138">
        <v>10674</v>
      </c>
      <c r="BL138">
        <v>51507</v>
      </c>
      <c r="BM138">
        <v>12990</v>
      </c>
      <c r="BT138">
        <v>51507</v>
      </c>
      <c r="BU138">
        <v>12990</v>
      </c>
      <c r="BV138">
        <v>2440</v>
      </c>
      <c r="BW138">
        <v>2440</v>
      </c>
      <c r="BX138">
        <v>135597</v>
      </c>
      <c r="BY138">
        <v>70639</v>
      </c>
      <c r="CB138">
        <v>138037</v>
      </c>
      <c r="CC138">
        <v>73079</v>
      </c>
      <c r="CD138">
        <v>200476</v>
      </c>
      <c r="CE138">
        <v>96743</v>
      </c>
      <c r="CN138">
        <v>90811</v>
      </c>
      <c r="CO138">
        <v>44484</v>
      </c>
      <c r="CP138">
        <v>90474</v>
      </c>
      <c r="CQ138">
        <v>44054</v>
      </c>
      <c r="CR138">
        <v>337</v>
      </c>
      <c r="CS138">
        <v>430</v>
      </c>
      <c r="CT138">
        <v>-67</v>
      </c>
      <c r="CU138">
        <v>-86</v>
      </c>
      <c r="CV138">
        <v>256</v>
      </c>
      <c r="CW138">
        <v>344</v>
      </c>
      <c r="CX138">
        <v>67</v>
      </c>
      <c r="CY138">
        <v>86</v>
      </c>
      <c r="DB138">
        <v>-14</v>
      </c>
      <c r="DC138">
        <v>256</v>
      </c>
      <c r="DD138">
        <v>344</v>
      </c>
    </row>
    <row r="139" spans="1:316">
      <c r="A139" t="s">
        <v>8334</v>
      </c>
      <c r="B139">
        <v>7813280879</v>
      </c>
      <c r="C139" t="s">
        <v>4107</v>
      </c>
      <c r="D139" t="s">
        <v>15430</v>
      </c>
      <c r="E139">
        <v>7632587</v>
      </c>
      <c r="F139" t="s">
        <v>8336</v>
      </c>
      <c r="G139" t="s">
        <v>3936</v>
      </c>
      <c r="H139" t="s">
        <v>3932</v>
      </c>
      <c r="I139" t="s">
        <v>3931</v>
      </c>
      <c r="L139">
        <v>2</v>
      </c>
      <c r="M139">
        <v>16</v>
      </c>
      <c r="T139">
        <v>0</v>
      </c>
      <c r="U139">
        <v>2</v>
      </c>
      <c r="AD139">
        <v>2</v>
      </c>
      <c r="AE139">
        <v>18</v>
      </c>
      <c r="AL139">
        <v>76</v>
      </c>
      <c r="AM139">
        <v>523</v>
      </c>
      <c r="AN139">
        <v>186153</v>
      </c>
      <c r="AO139">
        <v>58914</v>
      </c>
      <c r="AP139">
        <v>1209</v>
      </c>
      <c r="AR139">
        <v>0</v>
      </c>
      <c r="AS139">
        <v>1325</v>
      </c>
      <c r="AT139">
        <v>187438</v>
      </c>
      <c r="AU139">
        <v>60762</v>
      </c>
      <c r="AV139">
        <v>100</v>
      </c>
      <c r="AW139">
        <v>100</v>
      </c>
      <c r="BB139">
        <v>15041</v>
      </c>
      <c r="BC139">
        <v>15041</v>
      </c>
      <c r="BF139">
        <v>1135</v>
      </c>
      <c r="BG139">
        <v>638</v>
      </c>
      <c r="BH139">
        <v>16276</v>
      </c>
      <c r="BI139">
        <v>15779</v>
      </c>
      <c r="BL139">
        <v>0</v>
      </c>
      <c r="BM139">
        <v>985</v>
      </c>
      <c r="BT139">
        <v>0</v>
      </c>
      <c r="BU139">
        <v>985</v>
      </c>
      <c r="BV139">
        <v>129</v>
      </c>
      <c r="BW139">
        <v>181</v>
      </c>
      <c r="BX139">
        <v>171035</v>
      </c>
      <c r="BY139">
        <v>43835</v>
      </c>
      <c r="CB139">
        <v>171164</v>
      </c>
      <c r="CC139">
        <v>44016</v>
      </c>
      <c r="CD139">
        <v>187440</v>
      </c>
      <c r="CE139">
        <v>60780</v>
      </c>
      <c r="CF139">
        <v>334</v>
      </c>
      <c r="CG139">
        <v>297</v>
      </c>
      <c r="CH139">
        <v>-145</v>
      </c>
      <c r="CI139">
        <v>-297</v>
      </c>
      <c r="CJ139">
        <v>502</v>
      </c>
      <c r="CK139">
        <v>513</v>
      </c>
      <c r="CL139">
        <v>0</v>
      </c>
      <c r="CM139">
        <v>213</v>
      </c>
      <c r="CN139">
        <v>82641</v>
      </c>
      <c r="CO139">
        <v>180</v>
      </c>
      <c r="CP139">
        <v>82365</v>
      </c>
      <c r="CQ139">
        <v>4</v>
      </c>
      <c r="CR139">
        <v>633</v>
      </c>
      <c r="CS139">
        <v>179</v>
      </c>
      <c r="CT139">
        <v>-136</v>
      </c>
      <c r="CV139">
        <v>497</v>
      </c>
      <c r="CW139">
        <v>179</v>
      </c>
      <c r="CX139">
        <v>136</v>
      </c>
      <c r="DC139">
        <v>497</v>
      </c>
      <c r="DD139">
        <v>179</v>
      </c>
      <c r="DE139">
        <v>1415</v>
      </c>
      <c r="DF139">
        <v>16015</v>
      </c>
      <c r="DG139">
        <v>1226</v>
      </c>
      <c r="DH139">
        <v>16015</v>
      </c>
      <c r="DI139">
        <v>189</v>
      </c>
      <c r="DK139">
        <v>100</v>
      </c>
      <c r="DL139">
        <v>458</v>
      </c>
      <c r="DM139">
        <v>599</v>
      </c>
      <c r="DN139">
        <v>0</v>
      </c>
      <c r="DO139">
        <v>180</v>
      </c>
      <c r="DP139">
        <v>15180</v>
      </c>
      <c r="DQ139">
        <v>497</v>
      </c>
      <c r="DR139">
        <v>497</v>
      </c>
      <c r="DS139">
        <v>100</v>
      </c>
      <c r="DT139">
        <v>638</v>
      </c>
      <c r="DU139">
        <v>15779</v>
      </c>
      <c r="DV139">
        <v>0</v>
      </c>
      <c r="DW139">
        <v>497</v>
      </c>
      <c r="DX139">
        <v>497</v>
      </c>
      <c r="DY139">
        <v>100</v>
      </c>
      <c r="DZ139">
        <v>1135</v>
      </c>
      <c r="EA139">
        <v>16276</v>
      </c>
      <c r="EB139">
        <v>166</v>
      </c>
      <c r="EC139">
        <v>15000</v>
      </c>
      <c r="ED139">
        <v>15765</v>
      </c>
      <c r="EH139">
        <v>166</v>
      </c>
      <c r="EI139">
        <v>15000</v>
      </c>
      <c r="EJ139">
        <v>15765</v>
      </c>
      <c r="EK139">
        <v>180</v>
      </c>
      <c r="EL139">
        <v>0</v>
      </c>
      <c r="EM139">
        <v>638</v>
      </c>
      <c r="EN139">
        <v>180</v>
      </c>
      <c r="EO139">
        <v>0</v>
      </c>
      <c r="EP139">
        <v>638</v>
      </c>
      <c r="EQ139">
        <v>16276</v>
      </c>
      <c r="ER139">
        <v>15779</v>
      </c>
      <c r="ES139">
        <v>476</v>
      </c>
      <c r="EY139">
        <v>476</v>
      </c>
      <c r="FA139">
        <v>7</v>
      </c>
      <c r="FC139">
        <v>5</v>
      </c>
      <c r="FK139">
        <v>2</v>
      </c>
      <c r="FM139">
        <v>469</v>
      </c>
      <c r="FZ139">
        <v>469</v>
      </c>
      <c r="GB139">
        <v>0</v>
      </c>
      <c r="GC139">
        <v>182</v>
      </c>
      <c r="GD139">
        <v>469</v>
      </c>
      <c r="GE139">
        <v>182</v>
      </c>
      <c r="GF139">
        <v>0</v>
      </c>
      <c r="GG139">
        <v>0</v>
      </c>
      <c r="HQ139">
        <v>41</v>
      </c>
      <c r="HR139">
        <v>15041</v>
      </c>
      <c r="HY139">
        <v>15041</v>
      </c>
      <c r="IW139">
        <v>15000</v>
      </c>
      <c r="JS139">
        <v>15000</v>
      </c>
      <c r="KS139">
        <v>15000</v>
      </c>
      <c r="LD139">
        <v>15000</v>
      </c>
    </row>
    <row r="140" spans="1:316">
      <c r="A140" t="s">
        <v>15431</v>
      </c>
      <c r="B140">
        <v>7728665652</v>
      </c>
      <c r="C140" t="s">
        <v>8338</v>
      </c>
      <c r="D140" t="s">
        <v>16255</v>
      </c>
      <c r="E140">
        <v>5544709</v>
      </c>
      <c r="F140" t="s">
        <v>8339</v>
      </c>
      <c r="G140" t="s">
        <v>3936</v>
      </c>
      <c r="H140" t="s">
        <v>3932</v>
      </c>
      <c r="I140" t="s">
        <v>3931</v>
      </c>
      <c r="T140">
        <v>510</v>
      </c>
      <c r="U140">
        <v>892</v>
      </c>
      <c r="AL140">
        <v>20038</v>
      </c>
      <c r="AM140">
        <v>19350</v>
      </c>
      <c r="AP140">
        <v>1754</v>
      </c>
      <c r="AQ140">
        <v>237</v>
      </c>
      <c r="BH140">
        <v>21921</v>
      </c>
      <c r="BI140">
        <v>20164</v>
      </c>
      <c r="BL140">
        <v>55</v>
      </c>
      <c r="BM140">
        <v>55</v>
      </c>
      <c r="BV140">
        <v>152</v>
      </c>
      <c r="BW140">
        <v>152</v>
      </c>
      <c r="BX140">
        <v>174</v>
      </c>
      <c r="BY140">
        <v>108</v>
      </c>
      <c r="CD140">
        <v>22302</v>
      </c>
      <c r="CE140">
        <v>20479</v>
      </c>
      <c r="CN140">
        <v>249</v>
      </c>
      <c r="CO140">
        <v>3</v>
      </c>
      <c r="CP140">
        <v>1246</v>
      </c>
      <c r="CQ140">
        <v>1333</v>
      </c>
      <c r="CT140">
        <v>435</v>
      </c>
      <c r="CU140">
        <v>304</v>
      </c>
      <c r="CV140">
        <v>1756</v>
      </c>
      <c r="CW140">
        <v>257</v>
      </c>
      <c r="DE140">
        <v>11014</v>
      </c>
      <c r="DF140">
        <v>10141</v>
      </c>
      <c r="DG140">
        <v>7826</v>
      </c>
      <c r="DH140">
        <v>8250</v>
      </c>
    </row>
    <row r="141" spans="1:316">
      <c r="A141" t="s">
        <v>15433</v>
      </c>
      <c r="B141">
        <v>7716859501</v>
      </c>
      <c r="C141" t="s">
        <v>3976</v>
      </c>
      <c r="D141" t="s">
        <v>16256</v>
      </c>
      <c r="E141">
        <v>4794569</v>
      </c>
      <c r="G141" t="s">
        <v>3936</v>
      </c>
      <c r="H141" t="s">
        <v>3932</v>
      </c>
      <c r="I141" t="s">
        <v>3931</v>
      </c>
      <c r="T141">
        <v>12786</v>
      </c>
      <c r="X141">
        <v>0</v>
      </c>
      <c r="AD141">
        <v>12786</v>
      </c>
      <c r="AE141">
        <v>0</v>
      </c>
      <c r="AF141">
        <v>1458</v>
      </c>
      <c r="AG141">
        <v>1611</v>
      </c>
      <c r="AJ141">
        <v>45</v>
      </c>
      <c r="AK141">
        <v>23</v>
      </c>
      <c r="AL141">
        <v>42298</v>
      </c>
      <c r="AM141">
        <v>14075</v>
      </c>
      <c r="AN141">
        <v>14918</v>
      </c>
      <c r="AO141">
        <v>4544</v>
      </c>
      <c r="AP141">
        <v>6634</v>
      </c>
      <c r="AQ141">
        <v>149</v>
      </c>
      <c r="AR141">
        <v>3986</v>
      </c>
      <c r="AS141">
        <v>1166</v>
      </c>
      <c r="AT141">
        <v>69339</v>
      </c>
      <c r="AU141">
        <v>21568</v>
      </c>
      <c r="AV141">
        <v>10</v>
      </c>
      <c r="AW141">
        <v>10</v>
      </c>
      <c r="BF141">
        <v>18648</v>
      </c>
      <c r="BG141">
        <v>12971</v>
      </c>
      <c r="BH141">
        <v>18658</v>
      </c>
      <c r="BI141">
        <v>12981</v>
      </c>
      <c r="BT141">
        <v>14871</v>
      </c>
      <c r="BU141">
        <v>0</v>
      </c>
      <c r="BV141">
        <v>13641</v>
      </c>
      <c r="BW141">
        <v>3564</v>
      </c>
      <c r="BX141">
        <v>33316</v>
      </c>
      <c r="BY141">
        <v>3385</v>
      </c>
      <c r="BZ141">
        <v>1638</v>
      </c>
      <c r="CA141">
        <v>1638</v>
      </c>
      <c r="CB141">
        <v>48595</v>
      </c>
      <c r="CC141">
        <v>8587</v>
      </c>
      <c r="CD141">
        <v>82125</v>
      </c>
      <c r="CE141">
        <v>21568</v>
      </c>
      <c r="CF141">
        <v>6722</v>
      </c>
      <c r="CG141">
        <v>1009</v>
      </c>
      <c r="CH141">
        <v>-2364</v>
      </c>
      <c r="CI141">
        <v>-302</v>
      </c>
      <c r="CJ141">
        <v>3</v>
      </c>
      <c r="CL141">
        <v>272</v>
      </c>
      <c r="CM141">
        <v>68</v>
      </c>
      <c r="CN141">
        <v>243363</v>
      </c>
      <c r="CO141">
        <v>221</v>
      </c>
      <c r="CP141">
        <v>233679</v>
      </c>
      <c r="CQ141">
        <v>33</v>
      </c>
      <c r="CR141">
        <v>7051</v>
      </c>
      <c r="CS141">
        <v>-182</v>
      </c>
      <c r="CT141">
        <v>-1373</v>
      </c>
      <c r="CV141">
        <v>5678</v>
      </c>
      <c r="CW141">
        <v>-182</v>
      </c>
      <c r="CX141">
        <v>1373</v>
      </c>
      <c r="DC141">
        <v>5678</v>
      </c>
      <c r="DD141">
        <v>-182</v>
      </c>
      <c r="DE141">
        <v>4358</v>
      </c>
      <c r="DF141">
        <v>707</v>
      </c>
      <c r="DI141">
        <v>4358</v>
      </c>
      <c r="DJ141">
        <v>707</v>
      </c>
    </row>
    <row r="142" spans="1:316">
      <c r="A142" t="s">
        <v>15435</v>
      </c>
      <c r="B142">
        <v>6671077740</v>
      </c>
      <c r="C142" t="s">
        <v>4077</v>
      </c>
      <c r="D142" t="s">
        <v>16257</v>
      </c>
      <c r="E142">
        <v>7559211</v>
      </c>
      <c r="F142" t="s">
        <v>8344</v>
      </c>
      <c r="G142" t="s">
        <v>3936</v>
      </c>
      <c r="H142" t="s">
        <v>3932</v>
      </c>
      <c r="I142" t="s">
        <v>3931</v>
      </c>
      <c r="AF142">
        <v>260</v>
      </c>
      <c r="AG142">
        <v>1130</v>
      </c>
      <c r="AL142">
        <v>36546</v>
      </c>
      <c r="AM142">
        <v>23596</v>
      </c>
      <c r="AP142">
        <v>961</v>
      </c>
      <c r="AQ142">
        <v>392</v>
      </c>
      <c r="BH142">
        <v>25133</v>
      </c>
      <c r="BI142">
        <v>15740</v>
      </c>
      <c r="BL142">
        <v>5892</v>
      </c>
      <c r="BM142">
        <v>300</v>
      </c>
      <c r="BX142">
        <v>6742</v>
      </c>
      <c r="BY142">
        <v>9078</v>
      </c>
      <c r="CD142">
        <v>37767</v>
      </c>
      <c r="CE142">
        <v>25118</v>
      </c>
      <c r="CL142">
        <v>32</v>
      </c>
      <c r="CM142">
        <v>112</v>
      </c>
      <c r="CN142">
        <v>432</v>
      </c>
      <c r="CO142">
        <v>82</v>
      </c>
      <c r="CP142">
        <v>1803</v>
      </c>
      <c r="CQ142">
        <v>549</v>
      </c>
      <c r="CT142">
        <v>708</v>
      </c>
      <c r="CU142">
        <v>487</v>
      </c>
      <c r="CV142">
        <v>9407</v>
      </c>
      <c r="CW142">
        <v>6242</v>
      </c>
      <c r="DE142">
        <v>14812</v>
      </c>
      <c r="DF142">
        <v>8404</v>
      </c>
      <c r="DG142">
        <v>3294</v>
      </c>
      <c r="DH142">
        <v>1096</v>
      </c>
    </row>
    <row r="143" spans="1:316">
      <c r="A143" t="s">
        <v>16258</v>
      </c>
      <c r="B143">
        <v>5407950809</v>
      </c>
      <c r="C143" t="s">
        <v>8346</v>
      </c>
      <c r="D143" t="s">
        <v>16259</v>
      </c>
      <c r="E143">
        <v>6488041</v>
      </c>
      <c r="F143" t="s">
        <v>8348</v>
      </c>
      <c r="G143" t="s">
        <v>3936</v>
      </c>
      <c r="H143" t="s">
        <v>3932</v>
      </c>
      <c r="I143" t="s">
        <v>3931</v>
      </c>
      <c r="T143">
        <v>34</v>
      </c>
      <c r="U143">
        <v>66</v>
      </c>
      <c r="AL143">
        <v>61764</v>
      </c>
      <c r="AM143">
        <v>103302</v>
      </c>
      <c r="AP143">
        <v>1238</v>
      </c>
      <c r="AQ143">
        <v>399</v>
      </c>
      <c r="BH143">
        <v>-12867</v>
      </c>
      <c r="BI143">
        <v>-10957</v>
      </c>
      <c r="BL143">
        <v>69561</v>
      </c>
      <c r="BM143">
        <v>55836</v>
      </c>
      <c r="BV143">
        <v>2880</v>
      </c>
      <c r="BW143">
        <v>26347</v>
      </c>
      <c r="BX143">
        <v>3462</v>
      </c>
      <c r="BY143">
        <v>32540</v>
      </c>
      <c r="CD143">
        <v>63036</v>
      </c>
      <c r="CE143">
        <v>103766</v>
      </c>
      <c r="CL143">
        <v>16032</v>
      </c>
      <c r="CM143">
        <v>10365</v>
      </c>
      <c r="CN143">
        <v>24729</v>
      </c>
      <c r="CO143">
        <v>11935</v>
      </c>
      <c r="CP143">
        <v>26047</v>
      </c>
      <c r="CQ143">
        <v>15811</v>
      </c>
      <c r="CT143">
        <v>1620</v>
      </c>
      <c r="CU143">
        <v>1382</v>
      </c>
      <c r="CV143">
        <v>1206</v>
      </c>
      <c r="CW143">
        <v>52820</v>
      </c>
      <c r="DE143">
        <v>121484</v>
      </c>
      <c r="DF143">
        <v>193361</v>
      </c>
      <c r="DG143">
        <v>101308</v>
      </c>
      <c r="DH143">
        <v>124918</v>
      </c>
    </row>
    <row r="144" spans="1:316">
      <c r="A144" t="s">
        <v>15438</v>
      </c>
      <c r="B144">
        <v>326554597</v>
      </c>
      <c r="C144" t="s">
        <v>8350</v>
      </c>
      <c r="D144" t="s">
        <v>995</v>
      </c>
      <c r="E144">
        <v>6871736</v>
      </c>
      <c r="F144" t="s">
        <v>8352</v>
      </c>
      <c r="G144" t="s">
        <v>3936</v>
      </c>
      <c r="H144" t="s">
        <v>3932</v>
      </c>
      <c r="I144" t="s">
        <v>3931</v>
      </c>
      <c r="AL144">
        <v>0</v>
      </c>
      <c r="AM144">
        <v>180805</v>
      </c>
      <c r="AP144">
        <v>370</v>
      </c>
      <c r="AQ144">
        <v>487</v>
      </c>
      <c r="AT144">
        <v>370</v>
      </c>
      <c r="AU144">
        <v>181292</v>
      </c>
      <c r="AV144">
        <v>10</v>
      </c>
      <c r="AW144">
        <v>10</v>
      </c>
      <c r="BF144">
        <v>0</v>
      </c>
      <c r="BG144">
        <v>8142</v>
      </c>
      <c r="BH144">
        <v>10</v>
      </c>
      <c r="BI144">
        <v>8152</v>
      </c>
      <c r="BR144">
        <v>0</v>
      </c>
      <c r="BS144">
        <v>170665</v>
      </c>
      <c r="BV144">
        <v>360</v>
      </c>
      <c r="BW144">
        <v>2027</v>
      </c>
      <c r="BX144">
        <v>0</v>
      </c>
      <c r="BY144">
        <v>448</v>
      </c>
      <c r="CB144">
        <v>360</v>
      </c>
      <c r="CC144">
        <v>173140</v>
      </c>
      <c r="CD144">
        <v>370</v>
      </c>
      <c r="CE144">
        <v>181292</v>
      </c>
      <c r="CH144">
        <v>4864</v>
      </c>
      <c r="CI144">
        <v>6784</v>
      </c>
      <c r="CP144">
        <v>0</v>
      </c>
      <c r="CQ144">
        <v>650</v>
      </c>
      <c r="CR144">
        <v>4864</v>
      </c>
      <c r="CS144">
        <v>6134</v>
      </c>
      <c r="CV144">
        <v>4864</v>
      </c>
      <c r="CW144">
        <v>6134</v>
      </c>
      <c r="DC144">
        <v>4864</v>
      </c>
      <c r="DD144">
        <v>6134</v>
      </c>
      <c r="DE144">
        <v>5159</v>
      </c>
      <c r="DF144">
        <v>7126</v>
      </c>
      <c r="DG144">
        <v>295</v>
      </c>
      <c r="DH144">
        <v>342</v>
      </c>
      <c r="DI144">
        <v>4864</v>
      </c>
      <c r="DJ144">
        <v>6784</v>
      </c>
    </row>
    <row r="145" spans="1:301">
      <c r="A145" t="s">
        <v>15439</v>
      </c>
      <c r="B145">
        <v>6449088107</v>
      </c>
      <c r="C145" t="s">
        <v>8202</v>
      </c>
      <c r="D145" t="s">
        <v>15440</v>
      </c>
      <c r="E145">
        <v>2917102</v>
      </c>
      <c r="G145" t="s">
        <v>3936</v>
      </c>
      <c r="H145" t="s">
        <v>3932</v>
      </c>
      <c r="I145" t="s">
        <v>3931</v>
      </c>
      <c r="T145">
        <v>3950</v>
      </c>
      <c r="U145">
        <v>3905</v>
      </c>
      <c r="V145">
        <v>0</v>
      </c>
      <c r="X145">
        <v>4312</v>
      </c>
      <c r="Y145">
        <v>7088</v>
      </c>
      <c r="AB145">
        <v>0</v>
      </c>
      <c r="AD145">
        <v>8262</v>
      </c>
      <c r="AE145">
        <v>10993</v>
      </c>
      <c r="AF145">
        <v>490</v>
      </c>
      <c r="AL145">
        <v>0</v>
      </c>
      <c r="AP145">
        <v>3636</v>
      </c>
      <c r="AQ145">
        <v>1569</v>
      </c>
      <c r="AR145">
        <v>1072</v>
      </c>
      <c r="AS145">
        <v>2993</v>
      </c>
      <c r="AT145">
        <v>5198</v>
      </c>
      <c r="AU145">
        <v>4562</v>
      </c>
      <c r="AV145">
        <v>10</v>
      </c>
      <c r="AW145">
        <v>10</v>
      </c>
      <c r="BF145">
        <v>9990</v>
      </c>
      <c r="BG145">
        <v>11356</v>
      </c>
      <c r="BH145">
        <v>10000</v>
      </c>
      <c r="BI145">
        <v>11366</v>
      </c>
      <c r="BL145">
        <v>3170</v>
      </c>
      <c r="BM145">
        <v>4189</v>
      </c>
      <c r="BT145">
        <v>3170</v>
      </c>
      <c r="BU145">
        <v>4189</v>
      </c>
      <c r="BX145">
        <v>290</v>
      </c>
      <c r="CB145">
        <v>290</v>
      </c>
      <c r="CC145">
        <v>0</v>
      </c>
      <c r="CD145">
        <v>13460</v>
      </c>
      <c r="CE145">
        <v>15555</v>
      </c>
      <c r="CH145">
        <v>2230</v>
      </c>
      <c r="CI145">
        <v>8537</v>
      </c>
      <c r="CP145">
        <v>110</v>
      </c>
      <c r="CR145">
        <v>2120</v>
      </c>
      <c r="CS145">
        <v>8537</v>
      </c>
      <c r="CT145">
        <v>-407</v>
      </c>
      <c r="CU145">
        <v>-256</v>
      </c>
      <c r="CV145">
        <v>1713</v>
      </c>
      <c r="CW145">
        <v>8281</v>
      </c>
      <c r="DC145">
        <v>1713</v>
      </c>
      <c r="DD145">
        <v>8281</v>
      </c>
      <c r="DE145">
        <v>13567</v>
      </c>
      <c r="DF145">
        <v>8537</v>
      </c>
      <c r="DG145">
        <v>8886</v>
      </c>
      <c r="DI145">
        <v>4681</v>
      </c>
      <c r="DJ145">
        <v>8537</v>
      </c>
      <c r="FZ145">
        <v>0</v>
      </c>
      <c r="GB145">
        <v>0</v>
      </c>
      <c r="GD145">
        <v>0</v>
      </c>
      <c r="GF145">
        <v>0</v>
      </c>
      <c r="GG145">
        <v>0</v>
      </c>
      <c r="IO145">
        <v>2451</v>
      </c>
    </row>
    <row r="146" spans="1:301">
      <c r="A146" t="s">
        <v>16260</v>
      </c>
      <c r="B146">
        <v>7536127121</v>
      </c>
      <c r="C146" t="s">
        <v>8355</v>
      </c>
      <c r="D146" t="s">
        <v>16261</v>
      </c>
      <c r="E146">
        <v>5565539</v>
      </c>
      <c r="F146" t="s">
        <v>8356</v>
      </c>
      <c r="G146" t="s">
        <v>3936</v>
      </c>
      <c r="H146" t="s">
        <v>3932</v>
      </c>
      <c r="I146" t="s">
        <v>3931</v>
      </c>
      <c r="AF146">
        <v>15</v>
      </c>
      <c r="AG146">
        <v>15</v>
      </c>
      <c r="AL146">
        <v>1829</v>
      </c>
      <c r="AM146">
        <v>1845</v>
      </c>
      <c r="AN146">
        <v>18816</v>
      </c>
      <c r="AO146">
        <v>10256</v>
      </c>
      <c r="AP146">
        <v>1975</v>
      </c>
      <c r="AQ146">
        <v>1798</v>
      </c>
      <c r="AR146">
        <v>188</v>
      </c>
      <c r="AS146">
        <v>46</v>
      </c>
      <c r="AT146">
        <v>22823</v>
      </c>
      <c r="AU146">
        <v>13960</v>
      </c>
      <c r="AV146">
        <v>10</v>
      </c>
      <c r="AW146">
        <v>10</v>
      </c>
      <c r="BF146">
        <v>17834</v>
      </c>
      <c r="BG146">
        <v>13645</v>
      </c>
      <c r="BH146">
        <v>17844</v>
      </c>
      <c r="BI146">
        <v>13655</v>
      </c>
      <c r="BV146">
        <v>4400</v>
      </c>
      <c r="BX146">
        <v>579</v>
      </c>
      <c r="BY146">
        <v>305</v>
      </c>
      <c r="CB146">
        <v>4979</v>
      </c>
      <c r="CC146">
        <v>305</v>
      </c>
      <c r="CD146">
        <v>22823</v>
      </c>
      <c r="CE146">
        <v>13960</v>
      </c>
      <c r="CF146">
        <v>4017</v>
      </c>
      <c r="CG146">
        <v>2536</v>
      </c>
      <c r="CH146">
        <v>7653</v>
      </c>
      <c r="CI146">
        <v>7911</v>
      </c>
      <c r="CN146">
        <v>108</v>
      </c>
      <c r="CO146">
        <v>27</v>
      </c>
      <c r="CP146">
        <v>867</v>
      </c>
      <c r="CQ146">
        <v>165</v>
      </c>
      <c r="CR146">
        <v>6894</v>
      </c>
      <c r="CS146">
        <v>7773</v>
      </c>
      <c r="CT146">
        <v>-355</v>
      </c>
      <c r="CU146">
        <v>-314</v>
      </c>
      <c r="CV146">
        <v>6539</v>
      </c>
      <c r="CW146">
        <v>7459</v>
      </c>
      <c r="CX146">
        <v>0</v>
      </c>
      <c r="CY146">
        <v>314</v>
      </c>
      <c r="DC146">
        <v>6539</v>
      </c>
      <c r="DD146">
        <v>7459</v>
      </c>
      <c r="DE146">
        <v>11670</v>
      </c>
      <c r="DF146">
        <v>10447</v>
      </c>
      <c r="DI146">
        <v>11670</v>
      </c>
      <c r="DJ146">
        <v>10447</v>
      </c>
    </row>
    <row r="147" spans="1:301">
      <c r="A147" t="s">
        <v>15443</v>
      </c>
      <c r="B147">
        <v>7449007276</v>
      </c>
      <c r="C147" t="s">
        <v>4085</v>
      </c>
      <c r="D147" t="s">
        <v>16262</v>
      </c>
      <c r="E147">
        <v>4863248</v>
      </c>
      <c r="F147" t="s">
        <v>8360</v>
      </c>
      <c r="G147" t="s">
        <v>3936</v>
      </c>
      <c r="H147" t="s">
        <v>3932</v>
      </c>
      <c r="I147" t="s">
        <v>3931</v>
      </c>
      <c r="AL147">
        <v>9336</v>
      </c>
      <c r="AM147">
        <v>7286</v>
      </c>
      <c r="AN147">
        <v>11387</v>
      </c>
      <c r="AO147">
        <v>12035</v>
      </c>
      <c r="AP147">
        <v>233</v>
      </c>
      <c r="AQ147">
        <v>102</v>
      </c>
      <c r="AR147">
        <v>0</v>
      </c>
      <c r="AS147">
        <v>31</v>
      </c>
      <c r="AT147">
        <v>20956</v>
      </c>
      <c r="AU147">
        <v>19454</v>
      </c>
      <c r="AV147">
        <v>11860</v>
      </c>
      <c r="AW147">
        <v>11860</v>
      </c>
      <c r="BF147">
        <v>7403</v>
      </c>
      <c r="BG147">
        <v>6915</v>
      </c>
      <c r="BH147">
        <v>19263</v>
      </c>
      <c r="BI147">
        <v>18775</v>
      </c>
      <c r="BL147">
        <v>867</v>
      </c>
      <c r="BT147">
        <v>867</v>
      </c>
      <c r="BU147">
        <v>0</v>
      </c>
      <c r="BV147">
        <v>363</v>
      </c>
      <c r="BW147">
        <v>243</v>
      </c>
      <c r="BX147">
        <v>463</v>
      </c>
      <c r="BY147">
        <v>436</v>
      </c>
      <c r="CB147">
        <v>826</v>
      </c>
      <c r="CC147">
        <v>679</v>
      </c>
      <c r="CD147">
        <v>20956</v>
      </c>
      <c r="CE147">
        <v>19454</v>
      </c>
      <c r="CF147">
        <v>1545</v>
      </c>
      <c r="CG147">
        <v>1454</v>
      </c>
      <c r="CH147">
        <v>917</v>
      </c>
      <c r="CI147">
        <v>1055</v>
      </c>
      <c r="CP147">
        <v>392</v>
      </c>
      <c r="CQ147">
        <v>151</v>
      </c>
      <c r="CR147">
        <v>525</v>
      </c>
      <c r="CS147">
        <v>904</v>
      </c>
      <c r="CV147">
        <v>488</v>
      </c>
      <c r="CW147">
        <v>829</v>
      </c>
      <c r="DB147">
        <v>-37</v>
      </c>
      <c r="DC147">
        <v>488</v>
      </c>
      <c r="DD147">
        <v>829</v>
      </c>
      <c r="DE147">
        <v>2462</v>
      </c>
      <c r="DF147">
        <v>2509</v>
      </c>
      <c r="DI147">
        <v>2462</v>
      </c>
      <c r="DJ147">
        <v>2509</v>
      </c>
      <c r="IR147">
        <v>-75</v>
      </c>
    </row>
    <row r="148" spans="1:301">
      <c r="A148" t="s">
        <v>16263</v>
      </c>
      <c r="B148">
        <v>2456001967</v>
      </c>
      <c r="C148" t="s">
        <v>8362</v>
      </c>
      <c r="D148" t="s">
        <v>1021</v>
      </c>
      <c r="E148">
        <v>5063480</v>
      </c>
      <c r="F148" t="s">
        <v>8364</v>
      </c>
      <c r="G148" t="s">
        <v>3930</v>
      </c>
      <c r="H148" t="s">
        <v>3932</v>
      </c>
      <c r="I148" t="s">
        <v>3931</v>
      </c>
      <c r="T148">
        <v>10200</v>
      </c>
      <c r="U148">
        <v>10390</v>
      </c>
      <c r="X148">
        <v>0</v>
      </c>
      <c r="AL148">
        <v>2226</v>
      </c>
      <c r="AM148">
        <v>2220</v>
      </c>
      <c r="AP148">
        <v>7233</v>
      </c>
      <c r="AQ148">
        <v>4966</v>
      </c>
      <c r="BH148">
        <v>15584</v>
      </c>
      <c r="BI148">
        <v>13655</v>
      </c>
      <c r="BX148">
        <v>4075</v>
      </c>
      <c r="BY148">
        <v>3921</v>
      </c>
      <c r="CD148">
        <v>19659</v>
      </c>
      <c r="CE148">
        <v>17576</v>
      </c>
      <c r="CN148">
        <v>69</v>
      </c>
      <c r="CO148">
        <v>145</v>
      </c>
      <c r="CP148">
        <v>67</v>
      </c>
      <c r="CQ148">
        <v>1161</v>
      </c>
      <c r="CT148">
        <v>1084</v>
      </c>
      <c r="CU148">
        <v>1239</v>
      </c>
      <c r="CV148">
        <v>2433</v>
      </c>
      <c r="CW148">
        <v>3740</v>
      </c>
      <c r="DE148">
        <v>36070</v>
      </c>
      <c r="DF148">
        <v>41317</v>
      </c>
      <c r="DG148">
        <v>32555</v>
      </c>
      <c r="DH148">
        <v>35322</v>
      </c>
      <c r="DK148">
        <v>20</v>
      </c>
      <c r="DL148">
        <v>6430</v>
      </c>
      <c r="DM148">
        <v>14207</v>
      </c>
      <c r="DN148">
        <v>0</v>
      </c>
      <c r="DO148">
        <v>3648</v>
      </c>
      <c r="DP148">
        <v>3648</v>
      </c>
      <c r="DQ148">
        <v>2432</v>
      </c>
      <c r="DR148">
        <v>2432</v>
      </c>
      <c r="DS148">
        <v>20</v>
      </c>
      <c r="DT148">
        <v>5878</v>
      </c>
      <c r="DU148">
        <v>13655</v>
      </c>
      <c r="DV148">
        <v>0</v>
      </c>
      <c r="DW148">
        <v>2432</v>
      </c>
      <c r="DX148">
        <v>2432</v>
      </c>
      <c r="DY148">
        <v>20</v>
      </c>
      <c r="DZ148">
        <v>7807</v>
      </c>
      <c r="EA148">
        <v>15584</v>
      </c>
      <c r="EQ148">
        <v>15584</v>
      </c>
      <c r="ER148">
        <v>13655</v>
      </c>
      <c r="ES148">
        <v>652739</v>
      </c>
      <c r="ET148">
        <v>967572</v>
      </c>
      <c r="EU148">
        <v>29483</v>
      </c>
      <c r="EV148">
        <v>39535</v>
      </c>
      <c r="EY148">
        <v>652739</v>
      </c>
      <c r="EZ148">
        <v>967572</v>
      </c>
      <c r="FA148">
        <v>652071</v>
      </c>
      <c r="FB148">
        <v>973916</v>
      </c>
      <c r="FC148">
        <v>18914</v>
      </c>
      <c r="FD148">
        <v>21039</v>
      </c>
      <c r="FE148">
        <v>14825</v>
      </c>
      <c r="FF148">
        <v>15077</v>
      </c>
      <c r="FI148">
        <v>1245</v>
      </c>
      <c r="FJ148">
        <v>1259</v>
      </c>
      <c r="FK148">
        <v>651568</v>
      </c>
      <c r="FL148">
        <v>969716</v>
      </c>
      <c r="FM148">
        <v>1600</v>
      </c>
      <c r="FN148">
        <v>5025</v>
      </c>
      <c r="FX148">
        <v>668</v>
      </c>
      <c r="FY148">
        <v>-6344</v>
      </c>
      <c r="FZ148">
        <v>2268</v>
      </c>
      <c r="GA148">
        <v>-1319</v>
      </c>
      <c r="GB148">
        <v>4966</v>
      </c>
      <c r="GC148">
        <v>6285</v>
      </c>
      <c r="GD148">
        <v>7234</v>
      </c>
      <c r="GE148">
        <v>4966</v>
      </c>
      <c r="GF148">
        <v>0</v>
      </c>
      <c r="GG148">
        <v>0</v>
      </c>
      <c r="GI148">
        <v>0</v>
      </c>
      <c r="GJ148">
        <v>4200</v>
      </c>
      <c r="GK148">
        <v>4200</v>
      </c>
      <c r="GL148">
        <v>4200</v>
      </c>
      <c r="GM148">
        <v>4200</v>
      </c>
      <c r="GO148">
        <v>0</v>
      </c>
      <c r="GP148">
        <v>503</v>
      </c>
      <c r="GQ148">
        <v>503</v>
      </c>
      <c r="GR148">
        <v>503</v>
      </c>
      <c r="GS148">
        <v>503</v>
      </c>
      <c r="HG148">
        <v>267</v>
      </c>
      <c r="HH148">
        <v>152</v>
      </c>
      <c r="HM148">
        <v>503</v>
      </c>
      <c r="HN148">
        <v>4200</v>
      </c>
      <c r="HQ148">
        <v>7757</v>
      </c>
      <c r="HR148">
        <v>7757</v>
      </c>
      <c r="HY148">
        <v>7757</v>
      </c>
    </row>
    <row r="149" spans="1:301">
      <c r="A149" t="s">
        <v>15444</v>
      </c>
      <c r="B149">
        <v>2632814015</v>
      </c>
      <c r="C149" t="s">
        <v>4176</v>
      </c>
      <c r="D149" t="s">
        <v>15445</v>
      </c>
      <c r="E149">
        <v>7641248</v>
      </c>
      <c r="F149" t="s">
        <v>8366</v>
      </c>
      <c r="G149" t="s">
        <v>3936</v>
      </c>
      <c r="H149" t="s">
        <v>3932</v>
      </c>
      <c r="T149">
        <v>7153</v>
      </c>
      <c r="U149">
        <v>10186</v>
      </c>
      <c r="AF149">
        <v>4074</v>
      </c>
      <c r="AG149">
        <v>4074</v>
      </c>
      <c r="AL149">
        <v>20245</v>
      </c>
      <c r="AM149">
        <v>20245</v>
      </c>
      <c r="AP149">
        <v>51</v>
      </c>
      <c r="AQ149">
        <v>224</v>
      </c>
      <c r="BH149">
        <v>27817</v>
      </c>
      <c r="BI149">
        <v>27716</v>
      </c>
      <c r="BR149">
        <v>0</v>
      </c>
      <c r="BS149">
        <v>3747</v>
      </c>
      <c r="BV149">
        <v>55</v>
      </c>
      <c r="BW149">
        <v>55</v>
      </c>
      <c r="BX149">
        <v>3651</v>
      </c>
      <c r="BY149">
        <v>3211</v>
      </c>
      <c r="CD149">
        <v>31523</v>
      </c>
      <c r="CE149">
        <v>34729</v>
      </c>
      <c r="CN149">
        <v>12199</v>
      </c>
      <c r="CO149">
        <v>16684</v>
      </c>
      <c r="CP149">
        <v>-856</v>
      </c>
      <c r="CQ149">
        <v>-224</v>
      </c>
      <c r="CT149">
        <v>431</v>
      </c>
      <c r="CU149">
        <v>412</v>
      </c>
      <c r="CV149">
        <v>101</v>
      </c>
      <c r="CW149">
        <v>4806</v>
      </c>
      <c r="DG149">
        <v>-10811</v>
      </c>
      <c r="DH149">
        <v>-11242</v>
      </c>
    </row>
    <row r="150" spans="1:301">
      <c r="A150" t="s">
        <v>15446</v>
      </c>
      <c r="B150">
        <v>3662252862</v>
      </c>
      <c r="C150" t="s">
        <v>4036</v>
      </c>
      <c r="D150" t="s">
        <v>15447</v>
      </c>
      <c r="E150">
        <v>6789350</v>
      </c>
      <c r="G150" t="s">
        <v>3936</v>
      </c>
      <c r="H150" t="s">
        <v>3932</v>
      </c>
      <c r="I150" t="s">
        <v>3931</v>
      </c>
      <c r="T150">
        <v>9039</v>
      </c>
      <c r="U150">
        <v>16121</v>
      </c>
      <c r="AF150">
        <v>11907</v>
      </c>
      <c r="AG150">
        <v>11907</v>
      </c>
      <c r="AL150">
        <v>56139</v>
      </c>
      <c r="AM150">
        <v>34344</v>
      </c>
      <c r="AP150">
        <v>146</v>
      </c>
      <c r="AQ150">
        <v>91</v>
      </c>
      <c r="BH150">
        <v>12899</v>
      </c>
      <c r="BI150">
        <v>12713</v>
      </c>
      <c r="BV150">
        <v>40159</v>
      </c>
      <c r="BW150">
        <v>28952</v>
      </c>
      <c r="BX150">
        <v>17168</v>
      </c>
      <c r="BY150">
        <v>6610</v>
      </c>
      <c r="CD150">
        <v>77231</v>
      </c>
      <c r="CE150">
        <v>62463</v>
      </c>
      <c r="CN150">
        <v>30872</v>
      </c>
      <c r="CO150">
        <v>21274</v>
      </c>
      <c r="CP150">
        <v>20114</v>
      </c>
      <c r="CQ150">
        <v>16968</v>
      </c>
      <c r="CT150">
        <v>741</v>
      </c>
      <c r="CU150">
        <v>715</v>
      </c>
      <c r="CV150">
        <v>186</v>
      </c>
      <c r="CW150">
        <v>-346</v>
      </c>
      <c r="DE150">
        <v>219</v>
      </c>
      <c r="DF150">
        <v>1600</v>
      </c>
      <c r="DG150">
        <v>10050</v>
      </c>
      <c r="DH150">
        <v>5537</v>
      </c>
    </row>
    <row r="151" spans="1:301">
      <c r="A151" t="s">
        <v>16264</v>
      </c>
      <c r="B151">
        <v>1435312504</v>
      </c>
      <c r="C151" t="s">
        <v>8370</v>
      </c>
      <c r="D151" t="s">
        <v>15449</v>
      </c>
      <c r="E151">
        <v>4348095</v>
      </c>
      <c r="F151" t="s">
        <v>8371</v>
      </c>
      <c r="G151" t="s">
        <v>3978</v>
      </c>
      <c r="H151" t="s">
        <v>3932</v>
      </c>
      <c r="I151" t="s">
        <v>3931</v>
      </c>
      <c r="T151">
        <v>11073</v>
      </c>
      <c r="U151">
        <v>11187</v>
      </c>
      <c r="AD151">
        <v>11073</v>
      </c>
      <c r="AE151">
        <v>11187</v>
      </c>
      <c r="AF151">
        <v>385</v>
      </c>
      <c r="AG151">
        <v>385</v>
      </c>
      <c r="AL151">
        <v>518</v>
      </c>
      <c r="AM151">
        <v>470</v>
      </c>
      <c r="AN151">
        <v>4199</v>
      </c>
      <c r="AO151">
        <v>1511</v>
      </c>
      <c r="AP151">
        <v>791</v>
      </c>
      <c r="AQ151">
        <v>740</v>
      </c>
      <c r="AT151">
        <v>5893</v>
      </c>
      <c r="AU151">
        <v>3106</v>
      </c>
      <c r="AV151">
        <v>11455</v>
      </c>
      <c r="AW151">
        <v>11455</v>
      </c>
      <c r="BF151">
        <v>-1596</v>
      </c>
      <c r="BG151">
        <v>515</v>
      </c>
      <c r="BH151">
        <v>9859</v>
      </c>
      <c r="BI151">
        <v>11970</v>
      </c>
      <c r="BL151">
        <v>6967</v>
      </c>
      <c r="BM151">
        <v>2198</v>
      </c>
      <c r="BT151">
        <v>6967</v>
      </c>
      <c r="BU151">
        <v>2198</v>
      </c>
      <c r="BX151">
        <v>140</v>
      </c>
      <c r="BY151">
        <v>125</v>
      </c>
      <c r="CB151">
        <v>140</v>
      </c>
      <c r="CC151">
        <v>125</v>
      </c>
      <c r="CD151">
        <v>16966</v>
      </c>
      <c r="CE151">
        <v>14293</v>
      </c>
      <c r="CF151">
        <v>1170</v>
      </c>
      <c r="CG151">
        <v>2152</v>
      </c>
      <c r="CH151">
        <v>-4835</v>
      </c>
      <c r="CI151">
        <v>-4099</v>
      </c>
      <c r="CN151">
        <v>5154</v>
      </c>
      <c r="CO151">
        <v>5364</v>
      </c>
      <c r="CP151">
        <v>2252</v>
      </c>
      <c r="CQ151">
        <v>877</v>
      </c>
      <c r="CR151">
        <v>-1933</v>
      </c>
      <c r="CS151">
        <v>388</v>
      </c>
      <c r="CT151">
        <v>-177</v>
      </c>
      <c r="CU151">
        <v>-219</v>
      </c>
      <c r="CV151">
        <v>-2110</v>
      </c>
      <c r="CW151">
        <v>169</v>
      </c>
      <c r="DC151">
        <v>-2110</v>
      </c>
      <c r="DD151">
        <v>169</v>
      </c>
      <c r="DE151">
        <v>468</v>
      </c>
      <c r="DF151">
        <v>2232</v>
      </c>
      <c r="DI151">
        <v>468</v>
      </c>
      <c r="DJ151">
        <v>2232</v>
      </c>
      <c r="IO151">
        <v>4133</v>
      </c>
      <c r="JR151">
        <v>4179</v>
      </c>
    </row>
    <row r="152" spans="1:301">
      <c r="A152" t="s">
        <v>15450</v>
      </c>
      <c r="B152">
        <v>7704860164</v>
      </c>
      <c r="C152" t="s">
        <v>4017</v>
      </c>
      <c r="D152" t="s">
        <v>15451</v>
      </c>
      <c r="E152">
        <v>6529689</v>
      </c>
      <c r="F152" t="s">
        <v>3970</v>
      </c>
      <c r="G152" t="s">
        <v>3936</v>
      </c>
      <c r="H152" t="s">
        <v>3932</v>
      </c>
      <c r="I152" t="s">
        <v>3931</v>
      </c>
      <c r="T152">
        <v>22322</v>
      </c>
      <c r="U152">
        <v>13148</v>
      </c>
      <c r="AF152">
        <v>310</v>
      </c>
      <c r="AG152">
        <v>2</v>
      </c>
      <c r="AL152">
        <v>45056</v>
      </c>
      <c r="AM152">
        <v>37516</v>
      </c>
      <c r="AP152">
        <v>2140</v>
      </c>
      <c r="AQ152">
        <v>3194</v>
      </c>
      <c r="BH152">
        <v>43471</v>
      </c>
      <c r="BI152">
        <v>41696</v>
      </c>
      <c r="BL152">
        <v>0</v>
      </c>
      <c r="BM152">
        <v>873</v>
      </c>
      <c r="BX152">
        <v>11184</v>
      </c>
      <c r="BY152">
        <v>11291</v>
      </c>
      <c r="CD152">
        <v>69828</v>
      </c>
      <c r="CE152">
        <v>53860</v>
      </c>
      <c r="CN152">
        <v>4153</v>
      </c>
      <c r="CO152">
        <v>162</v>
      </c>
      <c r="CP152">
        <v>2254</v>
      </c>
      <c r="CQ152">
        <v>983</v>
      </c>
      <c r="CT152">
        <v>758</v>
      </c>
      <c r="CU152">
        <v>1372</v>
      </c>
      <c r="CV152">
        <v>1786</v>
      </c>
      <c r="CW152">
        <v>-2363</v>
      </c>
      <c r="DE152">
        <v>43817</v>
      </c>
      <c r="DF152">
        <v>38418</v>
      </c>
      <c r="DG152">
        <v>43172</v>
      </c>
      <c r="DH152">
        <v>38588</v>
      </c>
    </row>
    <row r="153" spans="1:301">
      <c r="A153" t="s">
        <v>15452</v>
      </c>
      <c r="B153">
        <v>7707707982</v>
      </c>
      <c r="C153" t="s">
        <v>8373</v>
      </c>
      <c r="D153" t="s">
        <v>16265</v>
      </c>
      <c r="E153">
        <v>5211205</v>
      </c>
      <c r="F153" t="s">
        <v>8374</v>
      </c>
      <c r="G153" t="s">
        <v>3936</v>
      </c>
      <c r="H153" t="s">
        <v>3932</v>
      </c>
      <c r="T153">
        <v>93</v>
      </c>
      <c r="U153">
        <v>101</v>
      </c>
      <c r="AF153">
        <v>73</v>
      </c>
      <c r="AG153">
        <v>49</v>
      </c>
      <c r="AL153">
        <v>45134</v>
      </c>
      <c r="AM153">
        <v>34366</v>
      </c>
      <c r="AP153">
        <v>4101</v>
      </c>
      <c r="AQ153">
        <v>9237</v>
      </c>
      <c r="BH153">
        <v>26540</v>
      </c>
      <c r="BI153">
        <v>23215</v>
      </c>
      <c r="BV153">
        <v>16747</v>
      </c>
      <c r="BW153">
        <v>16200</v>
      </c>
      <c r="BX153">
        <v>6115</v>
      </c>
      <c r="BY153">
        <v>4339</v>
      </c>
      <c r="CD153">
        <v>49402</v>
      </c>
      <c r="CE153">
        <v>43753</v>
      </c>
      <c r="CL153">
        <v>1460</v>
      </c>
      <c r="CM153">
        <v>2460</v>
      </c>
      <c r="CN153">
        <v>12</v>
      </c>
      <c r="CP153">
        <v>3887</v>
      </c>
      <c r="CQ153">
        <v>2441</v>
      </c>
      <c r="CT153">
        <v>904</v>
      </c>
      <c r="CU153">
        <v>873</v>
      </c>
      <c r="CV153">
        <v>7413</v>
      </c>
      <c r="CW153">
        <v>4929</v>
      </c>
      <c r="DE153">
        <v>30136</v>
      </c>
      <c r="DF153">
        <v>28457</v>
      </c>
      <c r="DG153">
        <v>16484</v>
      </c>
      <c r="DH153">
        <v>17754</v>
      </c>
    </row>
    <row r="154" spans="1:301">
      <c r="A154" t="s">
        <v>15453</v>
      </c>
      <c r="B154">
        <v>7724737722</v>
      </c>
      <c r="C154" t="s">
        <v>8848</v>
      </c>
      <c r="D154" t="s">
        <v>16266</v>
      </c>
      <c r="E154">
        <v>6332465</v>
      </c>
      <c r="F154" t="s">
        <v>8377</v>
      </c>
      <c r="G154" t="s">
        <v>3978</v>
      </c>
      <c r="H154" t="s">
        <v>3932</v>
      </c>
      <c r="I154" t="s">
        <v>3931</v>
      </c>
      <c r="L154">
        <v>126</v>
      </c>
      <c r="M154">
        <v>59</v>
      </c>
      <c r="T154">
        <v>66</v>
      </c>
      <c r="V154">
        <v>60879</v>
      </c>
      <c r="W154">
        <v>63646</v>
      </c>
      <c r="X154">
        <v>10790</v>
      </c>
      <c r="Y154">
        <v>33424</v>
      </c>
      <c r="Z154">
        <v>3620</v>
      </c>
      <c r="AD154">
        <v>75481</v>
      </c>
      <c r="AE154">
        <v>97129</v>
      </c>
      <c r="AJ154">
        <v>10</v>
      </c>
      <c r="AL154">
        <v>22355</v>
      </c>
      <c r="AM154">
        <v>44392</v>
      </c>
      <c r="AN154">
        <v>49407</v>
      </c>
      <c r="AO154">
        <v>28063</v>
      </c>
      <c r="AP154">
        <v>87</v>
      </c>
      <c r="AQ154">
        <v>573</v>
      </c>
      <c r="AT154">
        <v>71859</v>
      </c>
      <c r="AU154">
        <v>73027</v>
      </c>
      <c r="AV154">
        <v>100</v>
      </c>
      <c r="AW154">
        <v>100</v>
      </c>
      <c r="BF154">
        <v>106621</v>
      </c>
      <c r="BG154">
        <v>122286</v>
      </c>
      <c r="BH154">
        <v>106721</v>
      </c>
      <c r="BI154">
        <v>122386</v>
      </c>
      <c r="BL154">
        <v>21057</v>
      </c>
      <c r="BM154">
        <v>31657</v>
      </c>
      <c r="BN154">
        <v>28</v>
      </c>
      <c r="BP154">
        <v>1876</v>
      </c>
      <c r="BQ154">
        <v>2111</v>
      </c>
      <c r="BT154">
        <v>21085</v>
      </c>
      <c r="BU154">
        <v>31657</v>
      </c>
      <c r="BV154">
        <v>16626</v>
      </c>
      <c r="BW154">
        <v>9234</v>
      </c>
      <c r="BX154">
        <v>1031</v>
      </c>
      <c r="BY154">
        <v>4769</v>
      </c>
      <c r="CB154">
        <v>19533</v>
      </c>
      <c r="CC154">
        <v>16114</v>
      </c>
      <c r="CD154">
        <v>147340</v>
      </c>
      <c r="CE154">
        <v>170156</v>
      </c>
      <c r="CF154">
        <v>7558</v>
      </c>
      <c r="CG154">
        <v>4407</v>
      </c>
      <c r="CH154">
        <v>4692</v>
      </c>
      <c r="CI154">
        <v>66664</v>
      </c>
      <c r="CJ154">
        <v>3817</v>
      </c>
      <c r="CK154">
        <v>4124</v>
      </c>
      <c r="CL154">
        <v>4489</v>
      </c>
      <c r="CM154">
        <v>5240</v>
      </c>
      <c r="CN154">
        <v>27106</v>
      </c>
      <c r="CO154">
        <v>17613</v>
      </c>
      <c r="CP154">
        <v>50383</v>
      </c>
      <c r="CQ154">
        <v>24154</v>
      </c>
      <c r="CR154">
        <v>-19257</v>
      </c>
      <c r="CS154">
        <v>63357</v>
      </c>
      <c r="CT154">
        <v>3592</v>
      </c>
      <c r="CU154">
        <v>-12051</v>
      </c>
      <c r="CV154">
        <v>-15665</v>
      </c>
      <c r="CW154">
        <v>51306</v>
      </c>
      <c r="CX154">
        <v>0</v>
      </c>
      <c r="CY154">
        <v>12051</v>
      </c>
      <c r="CZ154">
        <v>3592</v>
      </c>
      <c r="DC154">
        <v>-15665</v>
      </c>
      <c r="DD154">
        <v>51306</v>
      </c>
      <c r="DE154">
        <v>29449</v>
      </c>
      <c r="DF154">
        <v>132222</v>
      </c>
      <c r="DG154">
        <v>17199</v>
      </c>
      <c r="DH154">
        <v>61151</v>
      </c>
      <c r="DI154">
        <v>12250</v>
      </c>
      <c r="DJ154">
        <v>71071</v>
      </c>
      <c r="DK154">
        <v>100</v>
      </c>
      <c r="DL154">
        <v>75329</v>
      </c>
      <c r="DM154">
        <v>75429</v>
      </c>
      <c r="DN154">
        <v>0</v>
      </c>
      <c r="DO154">
        <v>51306</v>
      </c>
      <c r="DP154">
        <v>51306</v>
      </c>
      <c r="DQ154">
        <v>51306</v>
      </c>
      <c r="DR154">
        <v>51306</v>
      </c>
      <c r="DS154">
        <v>100</v>
      </c>
      <c r="DT154">
        <v>122286</v>
      </c>
      <c r="DU154">
        <v>122386</v>
      </c>
      <c r="DY154">
        <v>100</v>
      </c>
      <c r="DZ154">
        <v>106621</v>
      </c>
      <c r="EA154">
        <v>106721</v>
      </c>
      <c r="EQ154">
        <v>106721</v>
      </c>
      <c r="ER154">
        <v>122386</v>
      </c>
      <c r="ES154">
        <v>23450</v>
      </c>
      <c r="ET154">
        <v>38500</v>
      </c>
      <c r="EU154">
        <v>49216</v>
      </c>
      <c r="EV154">
        <v>141705</v>
      </c>
      <c r="EY154">
        <v>16751</v>
      </c>
      <c r="EZ154">
        <v>12547</v>
      </c>
      <c r="FA154">
        <v>27151</v>
      </c>
      <c r="FB154">
        <v>75570</v>
      </c>
      <c r="FC154">
        <v>11686</v>
      </c>
      <c r="FD154">
        <v>33630</v>
      </c>
      <c r="FE154">
        <v>10663</v>
      </c>
      <c r="FF154">
        <v>26915</v>
      </c>
      <c r="FG154">
        <v>3995</v>
      </c>
      <c r="FH154">
        <v>5323</v>
      </c>
      <c r="FI154">
        <v>2216</v>
      </c>
      <c r="FJ154">
        <v>16073</v>
      </c>
      <c r="FK154">
        <v>6149</v>
      </c>
      <c r="FL154">
        <v>7531</v>
      </c>
      <c r="FM154">
        <v>-18808</v>
      </c>
      <c r="FN154">
        <v>72478</v>
      </c>
      <c r="FR154">
        <v>22023</v>
      </c>
      <c r="FS154">
        <v>-34876</v>
      </c>
      <c r="FT154">
        <v>23450</v>
      </c>
      <c r="FU154">
        <v>38500</v>
      </c>
      <c r="FV154">
        <v>27151</v>
      </c>
      <c r="FW154">
        <v>71220</v>
      </c>
      <c r="FX154">
        <v>-3701</v>
      </c>
      <c r="FY154">
        <v>-37070</v>
      </c>
      <c r="FZ154">
        <v>-486</v>
      </c>
      <c r="GA154">
        <v>532</v>
      </c>
      <c r="GB154">
        <v>573</v>
      </c>
      <c r="GC154">
        <v>142</v>
      </c>
      <c r="GD154">
        <v>87</v>
      </c>
      <c r="GE154">
        <v>573</v>
      </c>
      <c r="GI154">
        <v>0</v>
      </c>
      <c r="GJ154">
        <v>4350</v>
      </c>
      <c r="GK154">
        <v>4350</v>
      </c>
      <c r="GL154">
        <v>4350</v>
      </c>
      <c r="GM154">
        <v>4350</v>
      </c>
      <c r="GO154">
        <v>0</v>
      </c>
      <c r="GP154">
        <v>15665</v>
      </c>
      <c r="GQ154">
        <v>15665</v>
      </c>
      <c r="HI154">
        <v>6379</v>
      </c>
      <c r="HJ154">
        <v>5393</v>
      </c>
      <c r="HK154">
        <v>24310</v>
      </c>
      <c r="HL154">
        <v>104163</v>
      </c>
      <c r="HM154">
        <v>0</v>
      </c>
      <c r="HN154">
        <v>4350</v>
      </c>
      <c r="HO154">
        <v>0</v>
      </c>
      <c r="HP154">
        <v>-101</v>
      </c>
      <c r="IA154">
        <v>29352</v>
      </c>
      <c r="IB154">
        <v>58878</v>
      </c>
      <c r="IP154">
        <v>0</v>
      </c>
      <c r="IS154">
        <v>4350</v>
      </c>
      <c r="JU154">
        <v>15665</v>
      </c>
      <c r="JY154">
        <v>15665</v>
      </c>
    </row>
    <row r="155" spans="1:301">
      <c r="A155" t="s">
        <v>16267</v>
      </c>
      <c r="B155">
        <v>3664214573</v>
      </c>
      <c r="C155" t="s">
        <v>4036</v>
      </c>
      <c r="D155" t="s">
        <v>1069</v>
      </c>
      <c r="E155">
        <v>5321091</v>
      </c>
      <c r="F155" t="s">
        <v>4038</v>
      </c>
      <c r="G155" t="s">
        <v>3936</v>
      </c>
      <c r="H155" t="s">
        <v>3932</v>
      </c>
      <c r="I155" t="s">
        <v>3931</v>
      </c>
      <c r="AF155">
        <v>3</v>
      </c>
      <c r="AG155">
        <v>1</v>
      </c>
      <c r="AJ155">
        <v>165</v>
      </c>
      <c r="AK155">
        <v>141</v>
      </c>
      <c r="AL155">
        <v>1973</v>
      </c>
      <c r="AM155">
        <v>1769</v>
      </c>
      <c r="AN155">
        <v>11734</v>
      </c>
      <c r="AO155">
        <v>7543</v>
      </c>
      <c r="AP155">
        <v>1836</v>
      </c>
      <c r="AQ155">
        <v>1020</v>
      </c>
      <c r="AT155">
        <v>15711</v>
      </c>
      <c r="AU155">
        <v>10474</v>
      </c>
      <c r="AV155">
        <v>250</v>
      </c>
      <c r="AW155">
        <v>80</v>
      </c>
      <c r="BF155">
        <v>266</v>
      </c>
      <c r="BG155">
        <v>193</v>
      </c>
      <c r="BH155">
        <v>516</v>
      </c>
      <c r="BI155">
        <v>273</v>
      </c>
      <c r="BV155">
        <v>2935</v>
      </c>
      <c r="BW155">
        <v>1365</v>
      </c>
      <c r="BX155">
        <v>12260</v>
      </c>
      <c r="BY155">
        <v>8836</v>
      </c>
      <c r="CB155">
        <v>15195</v>
      </c>
      <c r="CC155">
        <v>10201</v>
      </c>
      <c r="CD155">
        <v>15711</v>
      </c>
      <c r="CE155">
        <v>10474</v>
      </c>
      <c r="CF155">
        <v>3192</v>
      </c>
      <c r="CG155">
        <v>1570</v>
      </c>
      <c r="CH155">
        <v>627</v>
      </c>
      <c r="CI155">
        <v>1623</v>
      </c>
      <c r="CJ155">
        <v>146</v>
      </c>
      <c r="CL155">
        <v>0</v>
      </c>
      <c r="CM155">
        <v>145</v>
      </c>
      <c r="CN155">
        <v>145</v>
      </c>
      <c r="CO155">
        <v>4979</v>
      </c>
      <c r="CP155">
        <v>821</v>
      </c>
      <c r="CQ155">
        <v>6402</v>
      </c>
      <c r="CR155">
        <v>97</v>
      </c>
      <c r="CS155">
        <v>55</v>
      </c>
      <c r="CT155">
        <v>-24</v>
      </c>
      <c r="CU155">
        <v>-11</v>
      </c>
      <c r="CV155">
        <v>73</v>
      </c>
      <c r="CW155">
        <v>44</v>
      </c>
      <c r="CX155">
        <v>24</v>
      </c>
      <c r="CY155">
        <v>11</v>
      </c>
      <c r="DC155">
        <v>73</v>
      </c>
      <c r="DD155">
        <v>44</v>
      </c>
      <c r="DE155">
        <v>14497</v>
      </c>
      <c r="DF155">
        <v>19796</v>
      </c>
      <c r="DI155">
        <v>14497</v>
      </c>
      <c r="DJ155">
        <v>19796</v>
      </c>
      <c r="IO155">
        <v>10678</v>
      </c>
      <c r="JR155">
        <v>16603</v>
      </c>
    </row>
    <row r="156" spans="1:301">
      <c r="A156" t="s">
        <v>16268</v>
      </c>
      <c r="B156">
        <v>3448045000</v>
      </c>
      <c r="C156" t="s">
        <v>8230</v>
      </c>
      <c r="D156" t="s">
        <v>16269</v>
      </c>
      <c r="E156">
        <v>6472274</v>
      </c>
      <c r="F156" t="s">
        <v>8380</v>
      </c>
      <c r="G156" t="s">
        <v>3936</v>
      </c>
      <c r="H156" t="s">
        <v>3932</v>
      </c>
      <c r="I156" t="s">
        <v>3931</v>
      </c>
      <c r="T156">
        <v>9804</v>
      </c>
      <c r="U156">
        <v>10921</v>
      </c>
      <c r="AL156">
        <v>32252</v>
      </c>
      <c r="AM156">
        <v>26649</v>
      </c>
      <c r="AP156">
        <v>586</v>
      </c>
      <c r="AQ156">
        <v>612</v>
      </c>
      <c r="BH156">
        <v>33038</v>
      </c>
      <c r="BI156">
        <v>25464</v>
      </c>
      <c r="BV156">
        <v>7996</v>
      </c>
      <c r="BW156">
        <v>9341</v>
      </c>
      <c r="BX156">
        <v>1608</v>
      </c>
      <c r="BY156">
        <v>3377</v>
      </c>
      <c r="CD156">
        <v>42642</v>
      </c>
      <c r="CE156">
        <v>38182</v>
      </c>
      <c r="CN156">
        <v>23521</v>
      </c>
      <c r="CO156">
        <v>16910</v>
      </c>
      <c r="CP156">
        <v>5872</v>
      </c>
      <c r="CQ156">
        <v>6563</v>
      </c>
      <c r="CT156">
        <v>1474</v>
      </c>
      <c r="CU156">
        <v>1067</v>
      </c>
      <c r="CV156">
        <v>7576</v>
      </c>
      <c r="CW156">
        <v>8858</v>
      </c>
      <c r="DE156">
        <v>2621</v>
      </c>
      <c r="DF156">
        <v>2318</v>
      </c>
      <c r="DG156">
        <v>11220</v>
      </c>
      <c r="DH156">
        <v>2740</v>
      </c>
    </row>
    <row r="157" spans="1:301">
      <c r="A157" t="s">
        <v>15457</v>
      </c>
      <c r="B157">
        <v>5908998590</v>
      </c>
      <c r="C157" t="s">
        <v>8260</v>
      </c>
      <c r="D157" t="s">
        <v>15458</v>
      </c>
      <c r="E157">
        <v>7327299</v>
      </c>
      <c r="F157" t="s">
        <v>8382</v>
      </c>
      <c r="G157" t="s">
        <v>3936</v>
      </c>
      <c r="H157" t="s">
        <v>3932</v>
      </c>
      <c r="I157" t="s">
        <v>3931</v>
      </c>
      <c r="L157">
        <v>88</v>
      </c>
      <c r="M157">
        <v>95</v>
      </c>
      <c r="AD157">
        <v>88</v>
      </c>
      <c r="AE157">
        <v>95</v>
      </c>
      <c r="AF157">
        <v>0</v>
      </c>
      <c r="AG157">
        <v>36</v>
      </c>
      <c r="AL157">
        <v>0</v>
      </c>
      <c r="AM157">
        <v>0</v>
      </c>
      <c r="AN157">
        <v>10873</v>
      </c>
      <c r="AO157">
        <v>10010</v>
      </c>
      <c r="AP157">
        <v>6042</v>
      </c>
      <c r="AQ157">
        <v>6244</v>
      </c>
      <c r="AT157">
        <v>16915</v>
      </c>
      <c r="AU157">
        <v>16290</v>
      </c>
      <c r="AV157">
        <v>10491</v>
      </c>
      <c r="AW157">
        <v>10491</v>
      </c>
      <c r="BF157">
        <v>841</v>
      </c>
      <c r="BG157">
        <v>-147</v>
      </c>
      <c r="BH157">
        <v>11332</v>
      </c>
      <c r="BI157">
        <v>10344</v>
      </c>
      <c r="BL157">
        <v>5206</v>
      </c>
      <c r="BM157">
        <v>6006</v>
      </c>
      <c r="BT157">
        <v>5206</v>
      </c>
      <c r="BU157">
        <v>6006</v>
      </c>
      <c r="BX157">
        <v>465</v>
      </c>
      <c r="BY157">
        <v>35</v>
      </c>
      <c r="CB157">
        <v>465</v>
      </c>
      <c r="CC157">
        <v>35</v>
      </c>
      <c r="CD157">
        <v>17003</v>
      </c>
      <c r="CE157">
        <v>16385</v>
      </c>
      <c r="CF157">
        <v>7133</v>
      </c>
      <c r="CG157">
        <v>1220</v>
      </c>
      <c r="CH157">
        <v>-7133</v>
      </c>
      <c r="CI157">
        <v>-1220</v>
      </c>
      <c r="CL157">
        <v>91</v>
      </c>
      <c r="CM157">
        <v>75</v>
      </c>
      <c r="CN157">
        <v>21017</v>
      </c>
      <c r="CO157">
        <v>13718</v>
      </c>
      <c r="CP157">
        <v>12595</v>
      </c>
      <c r="CQ157">
        <v>12095</v>
      </c>
      <c r="CR157">
        <v>1198</v>
      </c>
      <c r="CS157">
        <v>328</v>
      </c>
      <c r="CT157">
        <v>-210</v>
      </c>
      <c r="CU157">
        <v>-137</v>
      </c>
      <c r="CV157">
        <v>988</v>
      </c>
      <c r="CW157">
        <v>191</v>
      </c>
      <c r="CX157">
        <v>-210</v>
      </c>
      <c r="CY157">
        <v>-137</v>
      </c>
      <c r="DC157">
        <v>988</v>
      </c>
      <c r="DD157">
        <v>191</v>
      </c>
      <c r="EQ157">
        <v>11332</v>
      </c>
      <c r="ER157">
        <v>10344</v>
      </c>
      <c r="FZ157">
        <v>0</v>
      </c>
      <c r="GA157">
        <v>0</v>
      </c>
      <c r="GB157">
        <v>0</v>
      </c>
      <c r="GC157">
        <v>0</v>
      </c>
      <c r="GD157">
        <v>0</v>
      </c>
      <c r="GE157">
        <v>0</v>
      </c>
      <c r="GF157">
        <v>0</v>
      </c>
      <c r="GG157">
        <v>0</v>
      </c>
      <c r="JZ157">
        <v>0</v>
      </c>
      <c r="KO157">
        <v>0</v>
      </c>
    </row>
    <row r="158" spans="1:301">
      <c r="A158" t="s">
        <v>8383</v>
      </c>
      <c r="B158">
        <v>3666223446</v>
      </c>
      <c r="C158" t="s">
        <v>4165</v>
      </c>
      <c r="D158" t="s">
        <v>15459</v>
      </c>
      <c r="E158">
        <v>7447055</v>
      </c>
      <c r="F158" t="s">
        <v>8384</v>
      </c>
      <c r="G158" t="s">
        <v>3936</v>
      </c>
      <c r="H158" t="s">
        <v>3932</v>
      </c>
      <c r="I158" t="s">
        <v>3931</v>
      </c>
      <c r="T158">
        <v>9205</v>
      </c>
      <c r="U158">
        <v>9596</v>
      </c>
      <c r="AF158">
        <v>0</v>
      </c>
      <c r="AG158">
        <v>1</v>
      </c>
      <c r="AL158">
        <v>12538</v>
      </c>
      <c r="AM158">
        <v>11912</v>
      </c>
      <c r="AP158">
        <v>42</v>
      </c>
      <c r="AQ158">
        <v>848</v>
      </c>
      <c r="BH158">
        <v>18297</v>
      </c>
      <c r="BI158">
        <v>14390</v>
      </c>
      <c r="BL158">
        <v>600</v>
      </c>
      <c r="BM158">
        <v>7600</v>
      </c>
      <c r="BV158">
        <v>801</v>
      </c>
      <c r="BX158">
        <v>2088</v>
      </c>
      <c r="BY158">
        <v>367</v>
      </c>
      <c r="CD158">
        <v>21785</v>
      </c>
      <c r="CE158">
        <v>22357</v>
      </c>
      <c r="CN158">
        <v>8415</v>
      </c>
      <c r="CO158">
        <v>12605</v>
      </c>
      <c r="CP158">
        <v>1502</v>
      </c>
      <c r="CQ158">
        <v>2030</v>
      </c>
      <c r="CT158">
        <v>219</v>
      </c>
      <c r="CU158">
        <v>334</v>
      </c>
      <c r="CV158">
        <v>3905</v>
      </c>
      <c r="CW158">
        <v>5523</v>
      </c>
      <c r="DE158">
        <v>71</v>
      </c>
      <c r="DF158">
        <v>32</v>
      </c>
      <c r="DG158">
        <v>2860</v>
      </c>
      <c r="DH158">
        <v>4750</v>
      </c>
    </row>
    <row r="159" spans="1:301">
      <c r="A159" t="s">
        <v>8385</v>
      </c>
      <c r="B159">
        <v>1831181333</v>
      </c>
      <c r="C159" t="s">
        <v>4014</v>
      </c>
      <c r="D159" t="s">
        <v>15460</v>
      </c>
      <c r="E159">
        <v>6162222</v>
      </c>
      <c r="F159" t="s">
        <v>8386</v>
      </c>
      <c r="G159" t="s">
        <v>3936</v>
      </c>
      <c r="H159" t="s">
        <v>3932</v>
      </c>
      <c r="I159" t="s">
        <v>3931</v>
      </c>
      <c r="AL159">
        <v>24511</v>
      </c>
      <c r="AM159">
        <v>15802</v>
      </c>
      <c r="AP159">
        <v>2463</v>
      </c>
      <c r="AQ159">
        <v>142</v>
      </c>
      <c r="BH159">
        <v>13624</v>
      </c>
      <c r="BI159">
        <v>5675</v>
      </c>
      <c r="BV159">
        <v>11106</v>
      </c>
      <c r="BW159">
        <v>7921</v>
      </c>
      <c r="BX159">
        <v>2245</v>
      </c>
      <c r="BY159">
        <v>2347</v>
      </c>
      <c r="CD159">
        <v>26974</v>
      </c>
      <c r="CE159">
        <v>15944</v>
      </c>
      <c r="CN159">
        <v>13701</v>
      </c>
      <c r="CO159">
        <v>13811</v>
      </c>
      <c r="CP159">
        <v>3356</v>
      </c>
      <c r="CQ159">
        <v>9678</v>
      </c>
      <c r="CT159">
        <v>345</v>
      </c>
      <c r="CU159">
        <v>528</v>
      </c>
      <c r="CV159">
        <v>7949</v>
      </c>
      <c r="CW159">
        <v>2158</v>
      </c>
      <c r="DE159">
        <v>2619</v>
      </c>
      <c r="DF159">
        <v>1554</v>
      </c>
      <c r="DG159">
        <v>4670</v>
      </c>
      <c r="DH159">
        <v>3001</v>
      </c>
    </row>
    <row r="160" spans="1:301">
      <c r="A160" t="s">
        <v>15461</v>
      </c>
      <c r="B160">
        <v>6168074571</v>
      </c>
      <c r="C160" t="s">
        <v>8143</v>
      </c>
      <c r="D160" t="s">
        <v>16270</v>
      </c>
      <c r="E160">
        <v>4337504</v>
      </c>
      <c r="F160" t="s">
        <v>8388</v>
      </c>
      <c r="G160" t="s">
        <v>3936</v>
      </c>
      <c r="H160" t="s">
        <v>3932</v>
      </c>
      <c r="T160">
        <v>104</v>
      </c>
      <c r="U160">
        <v>20</v>
      </c>
      <c r="AF160">
        <v>194</v>
      </c>
      <c r="AG160">
        <v>36</v>
      </c>
      <c r="AL160">
        <v>20378</v>
      </c>
      <c r="AM160">
        <v>16556</v>
      </c>
      <c r="AP160">
        <v>4347</v>
      </c>
      <c r="AQ160">
        <v>4376</v>
      </c>
      <c r="BH160">
        <v>24553</v>
      </c>
      <c r="BI160">
        <v>20488</v>
      </c>
      <c r="BR160">
        <v>17</v>
      </c>
      <c r="BS160">
        <v>17</v>
      </c>
      <c r="BV160">
        <v>40</v>
      </c>
      <c r="BX160">
        <v>413</v>
      </c>
      <c r="BY160">
        <v>483</v>
      </c>
      <c r="CD160">
        <v>25023</v>
      </c>
      <c r="CE160">
        <v>20988</v>
      </c>
      <c r="CN160">
        <v>23</v>
      </c>
      <c r="CO160">
        <v>15</v>
      </c>
      <c r="CP160">
        <v>246</v>
      </c>
      <c r="CQ160">
        <v>144</v>
      </c>
      <c r="CT160">
        <v>843</v>
      </c>
      <c r="CU160">
        <v>782</v>
      </c>
      <c r="CV160">
        <v>19629</v>
      </c>
      <c r="CW160">
        <v>17570</v>
      </c>
      <c r="DE160">
        <v>26436</v>
      </c>
      <c r="DF160">
        <v>23248</v>
      </c>
      <c r="DG160">
        <v>5741</v>
      </c>
      <c r="DH160">
        <v>4767</v>
      </c>
    </row>
    <row r="161" spans="1:278">
      <c r="A161" t="s">
        <v>4082</v>
      </c>
      <c r="B161">
        <v>8602214460</v>
      </c>
      <c r="C161" t="s">
        <v>3939</v>
      </c>
      <c r="D161" t="s">
        <v>16271</v>
      </c>
      <c r="E161">
        <v>6119884</v>
      </c>
      <c r="F161" t="s">
        <v>4083</v>
      </c>
      <c r="G161" t="s">
        <v>3936</v>
      </c>
      <c r="H161" t="s">
        <v>3932</v>
      </c>
      <c r="I161" t="s">
        <v>3931</v>
      </c>
      <c r="T161">
        <v>2375</v>
      </c>
      <c r="AL161">
        <v>99625</v>
      </c>
      <c r="AM161">
        <v>27481</v>
      </c>
      <c r="AP161">
        <v>134</v>
      </c>
      <c r="AQ161">
        <v>2476</v>
      </c>
      <c r="BH161">
        <v>88348</v>
      </c>
      <c r="BI161">
        <v>24148</v>
      </c>
      <c r="BX161">
        <v>13785</v>
      </c>
      <c r="BY161">
        <v>5809</v>
      </c>
      <c r="CD161">
        <v>102133</v>
      </c>
      <c r="CE161">
        <v>29957</v>
      </c>
      <c r="CN161">
        <v>16719</v>
      </c>
      <c r="CP161">
        <v>29029</v>
      </c>
      <c r="CQ161">
        <v>4195</v>
      </c>
      <c r="CT161">
        <v>3792</v>
      </c>
      <c r="CU161">
        <v>1726</v>
      </c>
      <c r="CV161">
        <v>28104</v>
      </c>
      <c r="CW161">
        <v>23082</v>
      </c>
      <c r="DE161">
        <v>77441</v>
      </c>
      <c r="DF161">
        <v>64878</v>
      </c>
      <c r="DG161">
        <v>33235</v>
      </c>
      <c r="DH161">
        <v>35875</v>
      </c>
    </row>
    <row r="162" spans="1:278">
      <c r="A162" t="s">
        <v>15463</v>
      </c>
      <c r="B162">
        <v>4632195224</v>
      </c>
      <c r="C162" t="s">
        <v>8390</v>
      </c>
      <c r="D162" t="s">
        <v>15464</v>
      </c>
      <c r="E162">
        <v>4854085</v>
      </c>
      <c r="F162" t="s">
        <v>8391</v>
      </c>
      <c r="G162" t="s">
        <v>3936</v>
      </c>
      <c r="H162" t="s">
        <v>3932</v>
      </c>
      <c r="I162" t="s">
        <v>3931</v>
      </c>
      <c r="T162">
        <v>25</v>
      </c>
      <c r="U162">
        <v>74</v>
      </c>
      <c r="AF162">
        <v>629</v>
      </c>
      <c r="AG162">
        <v>437</v>
      </c>
      <c r="AL162">
        <v>56366</v>
      </c>
      <c r="AM162">
        <v>30189</v>
      </c>
      <c r="AP162">
        <v>370</v>
      </c>
      <c r="AQ162">
        <v>3031</v>
      </c>
      <c r="BH162">
        <v>44684</v>
      </c>
      <c r="BI162">
        <v>25384</v>
      </c>
      <c r="BL162">
        <v>773</v>
      </c>
      <c r="BV162">
        <v>7000</v>
      </c>
      <c r="BW162">
        <v>500</v>
      </c>
      <c r="BX162">
        <v>4933</v>
      </c>
      <c r="BY162">
        <v>7848</v>
      </c>
      <c r="CD162">
        <v>57390</v>
      </c>
      <c r="CE162">
        <v>33732</v>
      </c>
      <c r="CN162">
        <v>39830</v>
      </c>
      <c r="CO162">
        <v>16831</v>
      </c>
      <c r="CP162">
        <v>15622</v>
      </c>
      <c r="CQ162">
        <v>4515</v>
      </c>
      <c r="CT162">
        <v>1752</v>
      </c>
      <c r="CU162">
        <v>679</v>
      </c>
      <c r="CV162">
        <v>19301</v>
      </c>
      <c r="CW162">
        <v>10859</v>
      </c>
      <c r="DE162">
        <v>4291</v>
      </c>
      <c r="DF162">
        <v>5525</v>
      </c>
      <c r="DG162">
        <v>7446</v>
      </c>
      <c r="DH162">
        <v>6303</v>
      </c>
    </row>
    <row r="163" spans="1:278">
      <c r="A163" t="s">
        <v>16272</v>
      </c>
      <c r="B163">
        <v>2536276999</v>
      </c>
      <c r="C163" t="s">
        <v>8089</v>
      </c>
      <c r="D163" t="s">
        <v>16273</v>
      </c>
      <c r="E163">
        <v>6664583</v>
      </c>
      <c r="F163" t="s">
        <v>8393</v>
      </c>
      <c r="G163" t="s">
        <v>3936</v>
      </c>
      <c r="H163" t="s">
        <v>3932</v>
      </c>
      <c r="I163" t="s">
        <v>3931</v>
      </c>
      <c r="T163">
        <v>266</v>
      </c>
      <c r="AD163">
        <v>266</v>
      </c>
      <c r="AE163">
        <v>0</v>
      </c>
      <c r="AL163">
        <v>14212</v>
      </c>
      <c r="AM163">
        <v>4022</v>
      </c>
      <c r="AN163">
        <v>12110</v>
      </c>
      <c r="AO163">
        <v>12110</v>
      </c>
      <c r="AP163">
        <v>146</v>
      </c>
      <c r="AQ163">
        <v>432</v>
      </c>
      <c r="AT163">
        <v>26468</v>
      </c>
      <c r="AU163">
        <v>16564</v>
      </c>
      <c r="AV163">
        <v>10</v>
      </c>
      <c r="AW163">
        <v>10</v>
      </c>
      <c r="BF163">
        <v>1512</v>
      </c>
      <c r="BG163">
        <v>1495</v>
      </c>
      <c r="BH163">
        <v>1522</v>
      </c>
      <c r="BI163">
        <v>1505</v>
      </c>
      <c r="BL163">
        <v>13000</v>
      </c>
      <c r="BM163">
        <v>3000</v>
      </c>
      <c r="BT163">
        <v>13000</v>
      </c>
      <c r="BU163">
        <v>3000</v>
      </c>
      <c r="BX163">
        <v>212</v>
      </c>
      <c r="BY163">
        <v>59</v>
      </c>
      <c r="BZ163">
        <v>12000</v>
      </c>
      <c r="CA163">
        <v>12000</v>
      </c>
      <c r="CB163">
        <v>12212</v>
      </c>
      <c r="CC163">
        <v>12059</v>
      </c>
      <c r="CD163">
        <v>26734</v>
      </c>
      <c r="CE163">
        <v>16564</v>
      </c>
      <c r="CH163">
        <v>140</v>
      </c>
      <c r="CI163">
        <v>968</v>
      </c>
      <c r="CP163">
        <v>52</v>
      </c>
      <c r="CQ163">
        <v>41</v>
      </c>
      <c r="CR163">
        <v>88</v>
      </c>
      <c r="CS163">
        <v>927</v>
      </c>
      <c r="CT163">
        <v>-71</v>
      </c>
      <c r="CU163">
        <v>-264</v>
      </c>
      <c r="CV163">
        <v>17</v>
      </c>
      <c r="CW163">
        <v>649</v>
      </c>
      <c r="CX163">
        <v>-71</v>
      </c>
      <c r="DB163">
        <v>0</v>
      </c>
      <c r="DC163">
        <v>17</v>
      </c>
      <c r="DD163">
        <v>649</v>
      </c>
      <c r="DE163">
        <v>4724</v>
      </c>
      <c r="DF163">
        <v>5814</v>
      </c>
      <c r="DI163">
        <v>4724</v>
      </c>
      <c r="DJ163">
        <v>5814</v>
      </c>
      <c r="IO163">
        <v>4584</v>
      </c>
      <c r="IR163">
        <v>-14</v>
      </c>
      <c r="JR163">
        <v>4846</v>
      </c>
    </row>
    <row r="164" spans="1:278">
      <c r="A164" t="s">
        <v>16274</v>
      </c>
      <c r="B164">
        <v>2465128720</v>
      </c>
      <c r="C164" t="s">
        <v>8211</v>
      </c>
      <c r="D164" t="s">
        <v>16275</v>
      </c>
      <c r="E164">
        <v>7075501</v>
      </c>
      <c r="F164" t="s">
        <v>8396</v>
      </c>
      <c r="G164" t="s">
        <v>3978</v>
      </c>
      <c r="H164" t="s">
        <v>3932</v>
      </c>
      <c r="I164" t="s">
        <v>3931</v>
      </c>
      <c r="X164">
        <v>7</v>
      </c>
      <c r="Y164">
        <v>23</v>
      </c>
      <c r="AF164">
        <v>0</v>
      </c>
      <c r="AL164">
        <v>21076</v>
      </c>
      <c r="AM164">
        <v>16847</v>
      </c>
      <c r="AP164">
        <v>4362</v>
      </c>
      <c r="AQ164">
        <v>3100</v>
      </c>
      <c r="BH164">
        <v>24093</v>
      </c>
      <c r="BI164">
        <v>18812</v>
      </c>
      <c r="BV164">
        <v>0</v>
      </c>
      <c r="BW164">
        <v>226</v>
      </c>
      <c r="BX164">
        <v>1353</v>
      </c>
      <c r="BY164">
        <v>932</v>
      </c>
      <c r="CD164">
        <v>25445</v>
      </c>
      <c r="CE164">
        <v>19970</v>
      </c>
      <c r="CN164">
        <v>44938</v>
      </c>
      <c r="CO164">
        <v>23045</v>
      </c>
      <c r="CP164">
        <v>21279</v>
      </c>
      <c r="CQ164">
        <v>9403</v>
      </c>
      <c r="CT164">
        <v>1346</v>
      </c>
      <c r="CU164">
        <v>665</v>
      </c>
      <c r="CV164">
        <v>5281</v>
      </c>
      <c r="CW164">
        <v>7408</v>
      </c>
      <c r="DG164">
        <v>17032</v>
      </c>
      <c r="DH164">
        <v>5569</v>
      </c>
    </row>
    <row r="165" spans="1:278">
      <c r="A165" t="s">
        <v>15468</v>
      </c>
      <c r="B165">
        <v>5259100410</v>
      </c>
      <c r="C165" t="s">
        <v>8398</v>
      </c>
      <c r="D165" t="s">
        <v>16276</v>
      </c>
      <c r="E165">
        <v>6238350</v>
      </c>
      <c r="F165" t="s">
        <v>8399</v>
      </c>
      <c r="G165" t="s">
        <v>16277</v>
      </c>
      <c r="H165" t="s">
        <v>3932</v>
      </c>
      <c r="I165" t="s">
        <v>3931</v>
      </c>
      <c r="AL165">
        <v>113291</v>
      </c>
      <c r="AM165">
        <v>127687</v>
      </c>
      <c r="AP165">
        <v>571</v>
      </c>
      <c r="AQ165">
        <v>758</v>
      </c>
      <c r="BH165">
        <v>17540</v>
      </c>
      <c r="BI165">
        <v>16995</v>
      </c>
      <c r="BR165">
        <v>96076</v>
      </c>
      <c r="BS165">
        <v>110911</v>
      </c>
      <c r="BX165">
        <v>246</v>
      </c>
      <c r="BY165">
        <v>539</v>
      </c>
      <c r="CD165">
        <v>113862</v>
      </c>
      <c r="CE165">
        <v>128445</v>
      </c>
      <c r="CN165">
        <v>4544</v>
      </c>
      <c r="CO165">
        <v>3737</v>
      </c>
      <c r="CP165">
        <v>3045</v>
      </c>
      <c r="CQ165">
        <v>0</v>
      </c>
      <c r="CV165">
        <v>543</v>
      </c>
      <c r="CW165">
        <v>-1321</v>
      </c>
      <c r="DE165">
        <v>1323</v>
      </c>
      <c r="DF165">
        <v>2313</v>
      </c>
      <c r="DG165">
        <v>2279</v>
      </c>
      <c r="DH165">
        <v>7371</v>
      </c>
    </row>
    <row r="166" spans="1:278">
      <c r="A166" t="s">
        <v>8400</v>
      </c>
      <c r="B166">
        <v>7733298863</v>
      </c>
      <c r="C166" t="s">
        <v>8401</v>
      </c>
      <c r="D166" t="s">
        <v>16278</v>
      </c>
      <c r="E166">
        <v>7139279</v>
      </c>
      <c r="F166" t="s">
        <v>8402</v>
      </c>
      <c r="G166" t="s">
        <v>3936</v>
      </c>
      <c r="H166" t="s">
        <v>3932</v>
      </c>
      <c r="I166" t="s">
        <v>3931</v>
      </c>
      <c r="T166">
        <v>179</v>
      </c>
      <c r="AF166">
        <v>611</v>
      </c>
      <c r="AL166">
        <v>31154</v>
      </c>
      <c r="AM166">
        <v>28738</v>
      </c>
      <c r="AP166">
        <v>7938</v>
      </c>
      <c r="AQ166">
        <v>7243</v>
      </c>
      <c r="BH166">
        <v>34598</v>
      </c>
      <c r="BI166">
        <v>31118</v>
      </c>
      <c r="BL166">
        <v>0</v>
      </c>
      <c r="BM166">
        <v>3000</v>
      </c>
      <c r="BV166">
        <v>0</v>
      </c>
      <c r="BW166">
        <v>0</v>
      </c>
      <c r="BX166">
        <v>5284</v>
      </c>
      <c r="BY166">
        <v>1863</v>
      </c>
      <c r="CD166">
        <v>39882</v>
      </c>
      <c r="CE166">
        <v>35981</v>
      </c>
      <c r="CN166">
        <v>70</v>
      </c>
      <c r="CO166">
        <v>7069</v>
      </c>
      <c r="CP166">
        <v>777</v>
      </c>
      <c r="CQ166">
        <v>12823</v>
      </c>
      <c r="CT166">
        <v>2148</v>
      </c>
      <c r="CU166">
        <v>1979</v>
      </c>
      <c r="CV166">
        <v>27868</v>
      </c>
      <c r="CW166">
        <v>9332</v>
      </c>
      <c r="DE166">
        <v>70571</v>
      </c>
      <c r="DF166">
        <v>56644</v>
      </c>
      <c r="DG166">
        <v>39848</v>
      </c>
      <c r="DH166">
        <v>39579</v>
      </c>
    </row>
    <row r="167" spans="1:278">
      <c r="A167" t="s">
        <v>15470</v>
      </c>
      <c r="B167">
        <v>3666100821</v>
      </c>
      <c r="C167" t="s">
        <v>4165</v>
      </c>
      <c r="D167" t="s">
        <v>1154</v>
      </c>
      <c r="E167">
        <v>6851914</v>
      </c>
      <c r="F167" t="s">
        <v>8404</v>
      </c>
      <c r="G167" t="s">
        <v>3936</v>
      </c>
      <c r="H167" t="s">
        <v>3932</v>
      </c>
      <c r="I167" t="s">
        <v>3931</v>
      </c>
      <c r="T167">
        <v>4</v>
      </c>
      <c r="U167">
        <v>60</v>
      </c>
      <c r="X167">
        <v>24106</v>
      </c>
      <c r="Y167">
        <v>11788</v>
      </c>
      <c r="AD167">
        <v>24110</v>
      </c>
      <c r="AE167">
        <v>11848</v>
      </c>
      <c r="AF167">
        <v>0</v>
      </c>
      <c r="AP167">
        <v>1178</v>
      </c>
      <c r="AQ167">
        <v>13275</v>
      </c>
      <c r="AT167">
        <v>1178</v>
      </c>
      <c r="AU167">
        <v>13275</v>
      </c>
      <c r="AV167">
        <v>10010</v>
      </c>
      <c r="AW167">
        <v>10010</v>
      </c>
      <c r="BH167">
        <v>10010</v>
      </c>
      <c r="BI167">
        <v>10010</v>
      </c>
      <c r="BV167">
        <v>0</v>
      </c>
      <c r="BW167">
        <v>14293</v>
      </c>
      <c r="BX167">
        <v>235</v>
      </c>
      <c r="BY167">
        <v>820</v>
      </c>
      <c r="BZ167">
        <v>15043</v>
      </c>
      <c r="CB167">
        <v>15278</v>
      </c>
      <c r="CC167">
        <v>15113</v>
      </c>
      <c r="CD167">
        <v>25288</v>
      </c>
      <c r="CE167">
        <v>25123</v>
      </c>
      <c r="CH167">
        <v>1182</v>
      </c>
      <c r="CI167">
        <v>2718</v>
      </c>
      <c r="CP167">
        <v>58</v>
      </c>
      <c r="CQ167">
        <v>102</v>
      </c>
      <c r="CR167">
        <v>1124</v>
      </c>
      <c r="CS167">
        <v>2616</v>
      </c>
      <c r="CT167">
        <v>-1124</v>
      </c>
      <c r="CU167">
        <v>-2616</v>
      </c>
      <c r="CX167">
        <v>1124</v>
      </c>
      <c r="CY167">
        <v>2616</v>
      </c>
      <c r="DE167">
        <v>18731</v>
      </c>
      <c r="DF167">
        <v>43598</v>
      </c>
      <c r="DG167">
        <v>17549</v>
      </c>
      <c r="DH167">
        <v>40880</v>
      </c>
      <c r="DI167">
        <v>1182</v>
      </c>
      <c r="DJ167">
        <v>2718</v>
      </c>
    </row>
    <row r="168" spans="1:278">
      <c r="A168" t="s">
        <v>16279</v>
      </c>
      <c r="B168">
        <v>4632200234</v>
      </c>
      <c r="C168" t="s">
        <v>8390</v>
      </c>
      <c r="D168" t="s">
        <v>16280</v>
      </c>
      <c r="E168">
        <v>6807868</v>
      </c>
      <c r="F168" t="s">
        <v>8406</v>
      </c>
      <c r="G168" t="s">
        <v>3936</v>
      </c>
      <c r="H168" t="s">
        <v>3932</v>
      </c>
      <c r="I168" t="s">
        <v>3931</v>
      </c>
      <c r="AF168">
        <v>1</v>
      </c>
      <c r="AG168">
        <v>4</v>
      </c>
      <c r="AL168">
        <v>135</v>
      </c>
      <c r="AM168">
        <v>30</v>
      </c>
      <c r="AN168">
        <v>11728</v>
      </c>
      <c r="AO168">
        <v>15789</v>
      </c>
      <c r="AP168">
        <v>4</v>
      </c>
      <c r="AQ168">
        <v>29</v>
      </c>
      <c r="AR168">
        <v>23</v>
      </c>
      <c r="AS168">
        <v>26</v>
      </c>
      <c r="AT168">
        <v>11890</v>
      </c>
      <c r="AU168">
        <v>15878</v>
      </c>
      <c r="AV168">
        <v>10</v>
      </c>
      <c r="AW168">
        <v>10</v>
      </c>
      <c r="BF168">
        <v>11783</v>
      </c>
      <c r="BG168">
        <v>15732</v>
      </c>
      <c r="BH168">
        <v>11793</v>
      </c>
      <c r="BI168">
        <v>15742</v>
      </c>
      <c r="BX168">
        <v>98</v>
      </c>
      <c r="BY168">
        <v>136</v>
      </c>
      <c r="CB168">
        <v>98</v>
      </c>
      <c r="CC168">
        <v>136</v>
      </c>
      <c r="CD168">
        <v>11890</v>
      </c>
      <c r="CE168">
        <v>15878</v>
      </c>
      <c r="CF168">
        <v>3854</v>
      </c>
      <c r="CG168">
        <v>3940</v>
      </c>
      <c r="CH168">
        <v>-3854</v>
      </c>
      <c r="CI168">
        <v>-3840</v>
      </c>
      <c r="CN168">
        <v>20</v>
      </c>
      <c r="CO168">
        <v>264</v>
      </c>
      <c r="CP168">
        <v>60</v>
      </c>
      <c r="CQ168">
        <v>148</v>
      </c>
      <c r="CR168">
        <v>-3894</v>
      </c>
      <c r="CS168">
        <v>-3724</v>
      </c>
      <c r="CT168">
        <v>-57</v>
      </c>
      <c r="CU168">
        <v>-76</v>
      </c>
      <c r="CV168">
        <v>-3951</v>
      </c>
      <c r="CW168">
        <v>-3800</v>
      </c>
      <c r="DC168">
        <v>-3951</v>
      </c>
      <c r="DD168">
        <v>-3800</v>
      </c>
      <c r="DE168">
        <v>0</v>
      </c>
      <c r="DF168">
        <v>100</v>
      </c>
      <c r="DI168">
        <v>0</v>
      </c>
      <c r="DJ168">
        <v>100</v>
      </c>
    </row>
    <row r="169" spans="1:278">
      <c r="A169" t="s">
        <v>15473</v>
      </c>
      <c r="B169">
        <v>3625013023</v>
      </c>
      <c r="C169" t="s">
        <v>9264</v>
      </c>
      <c r="D169" t="s">
        <v>16281</v>
      </c>
      <c r="E169">
        <v>6524343</v>
      </c>
      <c r="F169" t="s">
        <v>4167</v>
      </c>
      <c r="G169" t="s">
        <v>3936</v>
      </c>
      <c r="H169" t="s">
        <v>3932</v>
      </c>
      <c r="I169" t="s">
        <v>3931</v>
      </c>
      <c r="T169">
        <v>9962</v>
      </c>
      <c r="U169">
        <v>9915</v>
      </c>
      <c r="AF169">
        <v>0</v>
      </c>
      <c r="AG169">
        <v>1</v>
      </c>
      <c r="AL169">
        <v>5862</v>
      </c>
      <c r="AM169">
        <v>2372</v>
      </c>
      <c r="AP169">
        <v>13</v>
      </c>
      <c r="AQ169">
        <v>61</v>
      </c>
      <c r="BH169">
        <v>11170</v>
      </c>
      <c r="BI169">
        <v>10818</v>
      </c>
      <c r="BV169">
        <v>3972</v>
      </c>
      <c r="BW169">
        <v>1511</v>
      </c>
      <c r="BX169">
        <v>695</v>
      </c>
      <c r="BY169">
        <v>20</v>
      </c>
      <c r="CD169">
        <v>15837</v>
      </c>
      <c r="CE169">
        <v>12349</v>
      </c>
      <c r="CN169">
        <v>3112</v>
      </c>
      <c r="CO169">
        <v>1477</v>
      </c>
      <c r="CP169">
        <v>2030</v>
      </c>
      <c r="CQ169">
        <v>988</v>
      </c>
      <c r="CT169">
        <v>17</v>
      </c>
      <c r="CU169">
        <v>38</v>
      </c>
      <c r="CV169">
        <v>320</v>
      </c>
      <c r="CW169">
        <v>-476</v>
      </c>
      <c r="DE169">
        <v>1267</v>
      </c>
      <c r="DF169">
        <v>19</v>
      </c>
      <c r="DG169">
        <v>2012</v>
      </c>
      <c r="DH169">
        <v>946</v>
      </c>
    </row>
    <row r="170" spans="1:278">
      <c r="A170" t="s">
        <v>15475</v>
      </c>
      <c r="B170">
        <v>1831167427</v>
      </c>
      <c r="C170" t="s">
        <v>8408</v>
      </c>
      <c r="D170" t="s">
        <v>1175</v>
      </c>
      <c r="E170">
        <v>7219004</v>
      </c>
      <c r="F170" t="s">
        <v>8409</v>
      </c>
      <c r="G170" t="s">
        <v>3936</v>
      </c>
      <c r="H170" t="s">
        <v>3932</v>
      </c>
      <c r="I170" t="s">
        <v>3931</v>
      </c>
      <c r="L170">
        <v>72</v>
      </c>
      <c r="M170">
        <v>72</v>
      </c>
      <c r="T170">
        <v>9122</v>
      </c>
      <c r="U170">
        <v>1461</v>
      </c>
      <c r="X170">
        <v>4855</v>
      </c>
      <c r="Y170">
        <v>6155</v>
      </c>
      <c r="AD170">
        <v>14049</v>
      </c>
      <c r="AE170">
        <v>7688</v>
      </c>
      <c r="AL170">
        <v>3901</v>
      </c>
      <c r="AM170">
        <v>5805</v>
      </c>
      <c r="AN170">
        <v>98231</v>
      </c>
      <c r="AO170">
        <v>64867</v>
      </c>
      <c r="AP170">
        <v>4437</v>
      </c>
      <c r="AQ170">
        <v>4127</v>
      </c>
      <c r="AR170">
        <v>59</v>
      </c>
      <c r="AS170">
        <v>45</v>
      </c>
      <c r="AT170">
        <v>106628</v>
      </c>
      <c r="AU170">
        <v>74844</v>
      </c>
      <c r="AV170">
        <v>8000</v>
      </c>
      <c r="AW170">
        <v>10</v>
      </c>
      <c r="BF170">
        <v>82332</v>
      </c>
      <c r="BG170">
        <v>70135</v>
      </c>
      <c r="BH170">
        <v>90332</v>
      </c>
      <c r="BI170">
        <v>70145</v>
      </c>
      <c r="BL170">
        <v>14271</v>
      </c>
      <c r="BM170">
        <v>5994</v>
      </c>
      <c r="BP170">
        <v>0</v>
      </c>
      <c r="BQ170">
        <v>676</v>
      </c>
      <c r="BT170">
        <v>19500</v>
      </c>
      <c r="BU170">
        <v>5994</v>
      </c>
      <c r="BV170">
        <v>521</v>
      </c>
      <c r="BW170">
        <v>64</v>
      </c>
      <c r="BX170">
        <v>10324</v>
      </c>
      <c r="BY170">
        <v>5653</v>
      </c>
      <c r="CB170">
        <v>10845</v>
      </c>
      <c r="CC170">
        <v>6393</v>
      </c>
      <c r="CD170">
        <v>120677</v>
      </c>
      <c r="CE170">
        <v>82532</v>
      </c>
      <c r="CF170">
        <v>42949</v>
      </c>
      <c r="CG170">
        <v>45929</v>
      </c>
      <c r="CH170">
        <v>28967</v>
      </c>
      <c r="CI170">
        <v>13148</v>
      </c>
      <c r="CJ170">
        <v>535</v>
      </c>
      <c r="CK170">
        <v>1610</v>
      </c>
      <c r="CL170">
        <v>1647</v>
      </c>
      <c r="CM170">
        <v>77</v>
      </c>
      <c r="CN170">
        <v>903</v>
      </c>
      <c r="CO170">
        <v>1508</v>
      </c>
      <c r="CP170">
        <v>14129</v>
      </c>
      <c r="CQ170">
        <v>1163</v>
      </c>
      <c r="CR170">
        <v>14629</v>
      </c>
      <c r="CS170">
        <v>15026</v>
      </c>
      <c r="CT170">
        <v>-2293</v>
      </c>
      <c r="CU170">
        <v>-1788</v>
      </c>
      <c r="CV170">
        <v>12197</v>
      </c>
      <c r="CW170">
        <v>13148</v>
      </c>
      <c r="DB170">
        <v>-139</v>
      </c>
      <c r="DC170">
        <v>12197</v>
      </c>
      <c r="DD170">
        <v>13148</v>
      </c>
      <c r="DE170">
        <v>73169</v>
      </c>
      <c r="DF170">
        <v>62622</v>
      </c>
      <c r="DG170">
        <v>1253</v>
      </c>
      <c r="DH170">
        <v>3545</v>
      </c>
      <c r="DI170">
        <v>71916</v>
      </c>
      <c r="DJ170">
        <v>59077</v>
      </c>
      <c r="IR170">
        <v>-90</v>
      </c>
    </row>
    <row r="171" spans="1:278">
      <c r="A171" t="s">
        <v>15476</v>
      </c>
      <c r="B171">
        <v>5260402511</v>
      </c>
      <c r="C171" t="s">
        <v>4002</v>
      </c>
      <c r="D171" t="s">
        <v>16282</v>
      </c>
      <c r="E171">
        <v>6924921</v>
      </c>
      <c r="F171" t="s">
        <v>8411</v>
      </c>
      <c r="G171" t="s">
        <v>3936</v>
      </c>
      <c r="H171" t="s">
        <v>3932</v>
      </c>
      <c r="I171" t="s">
        <v>3931</v>
      </c>
      <c r="T171">
        <v>411</v>
      </c>
      <c r="U171">
        <v>786</v>
      </c>
      <c r="AF171">
        <v>2093</v>
      </c>
      <c r="AG171">
        <v>1323</v>
      </c>
      <c r="AL171">
        <v>147981</v>
      </c>
      <c r="AM171">
        <v>105890</v>
      </c>
      <c r="AP171">
        <v>17727</v>
      </c>
      <c r="AQ171">
        <v>8121</v>
      </c>
      <c r="BH171">
        <v>2448</v>
      </c>
      <c r="BI171">
        <v>1358</v>
      </c>
      <c r="BL171">
        <v>58599</v>
      </c>
      <c r="BM171">
        <v>58599</v>
      </c>
      <c r="BR171">
        <v>21473</v>
      </c>
      <c r="BS171">
        <v>21473</v>
      </c>
      <c r="BX171">
        <v>85692</v>
      </c>
      <c r="BY171">
        <v>34690</v>
      </c>
      <c r="CD171">
        <v>168212</v>
      </c>
      <c r="CE171">
        <v>116120</v>
      </c>
      <c r="CP171">
        <v>1899</v>
      </c>
      <c r="CQ171">
        <v>655</v>
      </c>
      <c r="CV171">
        <v>1091</v>
      </c>
      <c r="CW171">
        <v>691</v>
      </c>
      <c r="DE171">
        <v>25404</v>
      </c>
      <c r="DF171">
        <v>21639</v>
      </c>
      <c r="DG171">
        <v>22414</v>
      </c>
      <c r="DH171">
        <v>20293</v>
      </c>
    </row>
    <row r="172" spans="1:278">
      <c r="A172" t="s">
        <v>15478</v>
      </c>
      <c r="B172">
        <v>5406972623</v>
      </c>
      <c r="C172" t="s">
        <v>4154</v>
      </c>
      <c r="D172" t="s">
        <v>15479</v>
      </c>
      <c r="E172">
        <v>4915952</v>
      </c>
      <c r="F172" t="s">
        <v>8414</v>
      </c>
      <c r="G172" t="s">
        <v>3936</v>
      </c>
      <c r="H172" t="s">
        <v>3932</v>
      </c>
      <c r="I172" t="s">
        <v>3931</v>
      </c>
      <c r="AF172">
        <v>78</v>
      </c>
      <c r="AG172">
        <v>248</v>
      </c>
      <c r="AL172">
        <v>15553</v>
      </c>
      <c r="AM172">
        <v>11509</v>
      </c>
      <c r="AP172">
        <v>358</v>
      </c>
      <c r="AQ172">
        <v>1051</v>
      </c>
      <c r="BH172">
        <v>15314</v>
      </c>
      <c r="BI172">
        <v>12333</v>
      </c>
      <c r="BL172">
        <v>0</v>
      </c>
      <c r="BM172">
        <v>0</v>
      </c>
      <c r="BV172">
        <v>0</v>
      </c>
      <c r="BW172">
        <v>0</v>
      </c>
      <c r="BX172">
        <v>675</v>
      </c>
      <c r="BY172">
        <v>475</v>
      </c>
      <c r="CD172">
        <v>15989</v>
      </c>
      <c r="CE172">
        <v>12808</v>
      </c>
      <c r="CL172">
        <v>0</v>
      </c>
      <c r="CM172">
        <v>0</v>
      </c>
      <c r="CN172">
        <v>4544</v>
      </c>
      <c r="CO172">
        <v>1501</v>
      </c>
      <c r="CP172">
        <v>1639</v>
      </c>
      <c r="CQ172">
        <v>451</v>
      </c>
      <c r="CT172">
        <v>748</v>
      </c>
      <c r="CU172">
        <v>494</v>
      </c>
      <c r="CV172">
        <v>2981</v>
      </c>
      <c r="CW172">
        <v>1976</v>
      </c>
      <c r="DE172">
        <v>3935</v>
      </c>
      <c r="DF172">
        <v>3640</v>
      </c>
      <c r="DG172">
        <v>3111</v>
      </c>
      <c r="DH172">
        <v>2220</v>
      </c>
    </row>
    <row r="173" spans="1:278">
      <c r="A173" t="s">
        <v>15480</v>
      </c>
      <c r="B173">
        <v>1831177672</v>
      </c>
      <c r="C173" t="s">
        <v>3992</v>
      </c>
      <c r="D173" t="s">
        <v>1195</v>
      </c>
      <c r="E173">
        <v>6930192</v>
      </c>
      <c r="F173" t="s">
        <v>3993</v>
      </c>
      <c r="G173" t="s">
        <v>3936</v>
      </c>
      <c r="H173" t="s">
        <v>3932</v>
      </c>
      <c r="I173" t="s">
        <v>3931</v>
      </c>
      <c r="AF173">
        <v>0</v>
      </c>
      <c r="AG173">
        <v>9</v>
      </c>
      <c r="AL173">
        <v>32887</v>
      </c>
      <c r="AM173">
        <v>20084</v>
      </c>
      <c r="AP173">
        <v>110</v>
      </c>
      <c r="AQ173">
        <v>34</v>
      </c>
      <c r="BH173">
        <v>16217</v>
      </c>
      <c r="BI173">
        <v>20119</v>
      </c>
      <c r="BL173">
        <v>0</v>
      </c>
      <c r="BV173">
        <v>16722</v>
      </c>
      <c r="BX173">
        <v>58</v>
      </c>
      <c r="BY173">
        <v>8</v>
      </c>
      <c r="CD173">
        <v>32997</v>
      </c>
      <c r="CE173">
        <v>20127</v>
      </c>
      <c r="CP173">
        <v>26</v>
      </c>
      <c r="CQ173">
        <v>203</v>
      </c>
      <c r="CV173">
        <v>1544</v>
      </c>
      <c r="CW173">
        <v>1351</v>
      </c>
      <c r="DE173">
        <v>2115</v>
      </c>
      <c r="DF173">
        <v>2352</v>
      </c>
      <c r="DG173">
        <v>545</v>
      </c>
      <c r="DH173">
        <v>798</v>
      </c>
    </row>
    <row r="174" spans="1:278">
      <c r="A174" t="s">
        <v>15483</v>
      </c>
      <c r="B174">
        <v>2465304196</v>
      </c>
      <c r="C174" t="s">
        <v>4008</v>
      </c>
      <c r="D174" t="s">
        <v>15484</v>
      </c>
      <c r="E174">
        <v>4668180</v>
      </c>
      <c r="F174" t="s">
        <v>8419</v>
      </c>
      <c r="G174" t="s">
        <v>3936</v>
      </c>
      <c r="H174" t="s">
        <v>3932</v>
      </c>
      <c r="L174">
        <v>1270</v>
      </c>
      <c r="M174">
        <v>1270</v>
      </c>
      <c r="T174">
        <v>1811</v>
      </c>
      <c r="U174">
        <v>964</v>
      </c>
      <c r="AD174">
        <v>3081</v>
      </c>
      <c r="AE174">
        <v>2234</v>
      </c>
      <c r="AF174">
        <v>4639</v>
      </c>
      <c r="AG174">
        <v>2947</v>
      </c>
      <c r="AL174">
        <v>12116</v>
      </c>
      <c r="AM174">
        <v>9108</v>
      </c>
      <c r="AN174">
        <v>126711</v>
      </c>
      <c r="AO174">
        <v>62836</v>
      </c>
      <c r="AP174">
        <v>342</v>
      </c>
      <c r="AQ174">
        <v>90</v>
      </c>
      <c r="AR174">
        <v>0</v>
      </c>
      <c r="AS174">
        <v>8</v>
      </c>
      <c r="AT174">
        <v>143807</v>
      </c>
      <c r="AU174">
        <v>74989</v>
      </c>
      <c r="AV174">
        <v>2620</v>
      </c>
      <c r="AW174">
        <v>2620</v>
      </c>
      <c r="BF174">
        <v>91440</v>
      </c>
      <c r="BG174">
        <v>50671</v>
      </c>
      <c r="BH174">
        <v>94060</v>
      </c>
      <c r="BI174">
        <v>53291</v>
      </c>
      <c r="BL174">
        <v>33950</v>
      </c>
      <c r="BM174">
        <v>11950</v>
      </c>
      <c r="BT174">
        <v>33950</v>
      </c>
      <c r="BU174">
        <v>11950</v>
      </c>
      <c r="BV174">
        <v>2986</v>
      </c>
      <c r="BW174">
        <v>621</v>
      </c>
      <c r="BX174">
        <v>15893</v>
      </c>
      <c r="BY174">
        <v>11361</v>
      </c>
      <c r="CB174">
        <v>18879</v>
      </c>
      <c r="CC174">
        <v>11982</v>
      </c>
      <c r="CD174">
        <v>146888</v>
      </c>
      <c r="CE174">
        <v>77222</v>
      </c>
      <c r="CF174">
        <v>46528</v>
      </c>
      <c r="CG174">
        <v>16848</v>
      </c>
      <c r="CH174">
        <v>62569</v>
      </c>
      <c r="CI174">
        <v>36614</v>
      </c>
      <c r="CN174">
        <v>1644</v>
      </c>
      <c r="CO174">
        <v>997</v>
      </c>
      <c r="CP174">
        <v>2551</v>
      </c>
      <c r="CQ174">
        <v>1121</v>
      </c>
      <c r="CR174">
        <v>61662</v>
      </c>
      <c r="CS174">
        <v>36490</v>
      </c>
      <c r="CT174">
        <v>-6372</v>
      </c>
      <c r="CU174">
        <v>-3084</v>
      </c>
      <c r="CV174">
        <v>55290</v>
      </c>
      <c r="CW174">
        <v>33393</v>
      </c>
      <c r="DB174">
        <v>0</v>
      </c>
      <c r="DC174">
        <v>55290</v>
      </c>
      <c r="DD174">
        <v>33393</v>
      </c>
      <c r="DE174">
        <v>109097</v>
      </c>
      <c r="DF174">
        <v>53462</v>
      </c>
      <c r="DI174">
        <v>109097</v>
      </c>
      <c r="DJ174">
        <v>53462</v>
      </c>
      <c r="DK174">
        <v>2620</v>
      </c>
      <c r="DL174">
        <v>36713</v>
      </c>
      <c r="DM174">
        <v>39333</v>
      </c>
      <c r="DN174">
        <v>0</v>
      </c>
      <c r="DO174">
        <v>31740</v>
      </c>
      <c r="DP174">
        <v>31740</v>
      </c>
      <c r="DQ174">
        <v>49473</v>
      </c>
      <c r="DR174">
        <v>49473</v>
      </c>
      <c r="DS174">
        <v>2620</v>
      </c>
      <c r="DT174">
        <v>50671</v>
      </c>
      <c r="DU174">
        <v>53291</v>
      </c>
      <c r="DV174">
        <v>0</v>
      </c>
      <c r="DW174">
        <v>49473</v>
      </c>
      <c r="DX174">
        <v>49473</v>
      </c>
      <c r="DY174">
        <v>2620</v>
      </c>
      <c r="DZ174">
        <v>91440</v>
      </c>
      <c r="EA174">
        <v>94060</v>
      </c>
      <c r="EB174">
        <v>31740</v>
      </c>
      <c r="EC174">
        <v>-17782</v>
      </c>
      <c r="ED174">
        <v>53291</v>
      </c>
      <c r="EH174">
        <v>31740</v>
      </c>
      <c r="EI174">
        <v>-17782</v>
      </c>
      <c r="EJ174">
        <v>53291</v>
      </c>
      <c r="EK174">
        <v>31740</v>
      </c>
      <c r="EL174">
        <v>-17782</v>
      </c>
      <c r="EM174">
        <v>50671</v>
      </c>
      <c r="EN174">
        <v>31740</v>
      </c>
      <c r="EO174">
        <v>-17782</v>
      </c>
      <c r="EP174">
        <v>50671</v>
      </c>
      <c r="EQ174">
        <v>94060</v>
      </c>
      <c r="ER174">
        <v>53291</v>
      </c>
      <c r="FA174">
        <v>195872</v>
      </c>
      <c r="FB174">
        <v>84116</v>
      </c>
      <c r="FK174">
        <v>195872</v>
      </c>
      <c r="FL174">
        <v>84116</v>
      </c>
      <c r="FM174">
        <v>-195872</v>
      </c>
      <c r="FN174">
        <v>-84116</v>
      </c>
      <c r="FZ174">
        <v>-195872</v>
      </c>
      <c r="GA174">
        <v>-84116</v>
      </c>
      <c r="GB174">
        <v>90</v>
      </c>
      <c r="GC174">
        <v>27</v>
      </c>
      <c r="GD174">
        <v>-195782</v>
      </c>
      <c r="GE174">
        <v>-84089</v>
      </c>
      <c r="GF174">
        <v>0</v>
      </c>
      <c r="GG174">
        <v>0</v>
      </c>
      <c r="GI174">
        <v>0</v>
      </c>
      <c r="GJ174">
        <v>17782</v>
      </c>
      <c r="GK174">
        <v>17782</v>
      </c>
      <c r="GL174">
        <v>17782</v>
      </c>
      <c r="GM174">
        <v>17782</v>
      </c>
      <c r="GO174">
        <v>0</v>
      </c>
      <c r="GP174">
        <v>8704</v>
      </c>
      <c r="GQ174">
        <v>8704</v>
      </c>
      <c r="GR174">
        <v>8704</v>
      </c>
      <c r="GS174">
        <v>8704</v>
      </c>
      <c r="IR174">
        <v>-13</v>
      </c>
    </row>
    <row r="175" spans="1:278">
      <c r="A175" t="s">
        <v>15485</v>
      </c>
      <c r="B175">
        <v>7810716571</v>
      </c>
      <c r="C175" t="s">
        <v>3995</v>
      </c>
      <c r="D175" t="s">
        <v>1223</v>
      </c>
      <c r="E175">
        <v>5742316</v>
      </c>
      <c r="F175" t="s">
        <v>15486</v>
      </c>
      <c r="G175" t="s">
        <v>3936</v>
      </c>
      <c r="H175" t="s">
        <v>3932</v>
      </c>
      <c r="I175" t="s">
        <v>3931</v>
      </c>
      <c r="T175">
        <v>94</v>
      </c>
      <c r="U175">
        <v>126</v>
      </c>
      <c r="X175">
        <v>128094</v>
      </c>
      <c r="AD175">
        <v>128188</v>
      </c>
      <c r="AE175">
        <v>126</v>
      </c>
      <c r="AJ175">
        <v>0</v>
      </c>
      <c r="AL175">
        <v>3223469</v>
      </c>
      <c r="AM175">
        <v>2606795</v>
      </c>
      <c r="AN175">
        <v>0</v>
      </c>
      <c r="AO175">
        <v>40500</v>
      </c>
      <c r="AP175">
        <v>63640</v>
      </c>
      <c r="AQ175">
        <v>21958</v>
      </c>
      <c r="AR175">
        <v>11</v>
      </c>
      <c r="AS175">
        <v>15</v>
      </c>
      <c r="AT175">
        <v>3287120</v>
      </c>
      <c r="AU175">
        <v>2669268</v>
      </c>
      <c r="AV175">
        <v>10000</v>
      </c>
      <c r="AW175">
        <v>10000</v>
      </c>
      <c r="BB175">
        <v>17100</v>
      </c>
      <c r="BC175">
        <v>17100</v>
      </c>
      <c r="BF175">
        <v>191489</v>
      </c>
      <c r="BG175">
        <v>121457</v>
      </c>
      <c r="BH175">
        <v>218589</v>
      </c>
      <c r="BI175">
        <v>148557</v>
      </c>
      <c r="BV175">
        <v>43339</v>
      </c>
      <c r="BX175">
        <v>737</v>
      </c>
      <c r="BY175">
        <v>6299</v>
      </c>
      <c r="BZ175">
        <v>3152643</v>
      </c>
      <c r="CA175">
        <v>2514538</v>
      </c>
      <c r="CB175">
        <v>3196719</v>
      </c>
      <c r="CC175">
        <v>2520837</v>
      </c>
      <c r="CD175">
        <v>3415308</v>
      </c>
      <c r="CE175">
        <v>2669394</v>
      </c>
      <c r="CF175">
        <v>16359</v>
      </c>
      <c r="CG175">
        <v>27409</v>
      </c>
      <c r="CH175">
        <v>-16359</v>
      </c>
      <c r="CI175">
        <v>-27409</v>
      </c>
      <c r="CJ175">
        <v>1321</v>
      </c>
      <c r="CK175">
        <v>303</v>
      </c>
      <c r="CL175">
        <v>1091</v>
      </c>
      <c r="CN175">
        <v>135164</v>
      </c>
      <c r="CO175">
        <v>139150</v>
      </c>
      <c r="CP175">
        <v>41678</v>
      </c>
      <c r="CQ175">
        <v>52094</v>
      </c>
      <c r="CR175">
        <v>77357</v>
      </c>
      <c r="CS175">
        <v>59950</v>
      </c>
      <c r="CV175">
        <v>70032</v>
      </c>
      <c r="CW175">
        <v>52329</v>
      </c>
      <c r="DB175">
        <v>-7325</v>
      </c>
      <c r="DC175">
        <v>70032</v>
      </c>
      <c r="DD175">
        <v>52329</v>
      </c>
      <c r="DK175">
        <v>10000</v>
      </c>
      <c r="DL175">
        <v>69128</v>
      </c>
      <c r="DM175">
        <v>96228</v>
      </c>
      <c r="DN175">
        <v>0</v>
      </c>
      <c r="DO175">
        <v>52330</v>
      </c>
      <c r="DP175">
        <v>52330</v>
      </c>
      <c r="DQ175">
        <v>70032</v>
      </c>
      <c r="DR175">
        <v>70032</v>
      </c>
      <c r="DS175">
        <v>10000</v>
      </c>
      <c r="DT175">
        <v>121457</v>
      </c>
      <c r="DU175">
        <v>148557</v>
      </c>
      <c r="DV175">
        <v>0</v>
      </c>
      <c r="DW175">
        <v>70032</v>
      </c>
      <c r="DX175">
        <v>70032</v>
      </c>
      <c r="DY175">
        <v>10000</v>
      </c>
      <c r="DZ175">
        <v>191489</v>
      </c>
      <c r="EA175">
        <v>218589</v>
      </c>
      <c r="EB175">
        <v>52330</v>
      </c>
      <c r="EC175">
        <v>0</v>
      </c>
      <c r="ED175">
        <v>148558</v>
      </c>
      <c r="EH175">
        <v>52330</v>
      </c>
      <c r="EI175">
        <v>0</v>
      </c>
      <c r="EJ175">
        <v>148558</v>
      </c>
      <c r="EK175">
        <v>52330</v>
      </c>
      <c r="EL175">
        <v>0</v>
      </c>
      <c r="EM175">
        <v>121458</v>
      </c>
      <c r="EN175">
        <v>52330</v>
      </c>
      <c r="EO175">
        <v>0</v>
      </c>
      <c r="EP175">
        <v>121458</v>
      </c>
      <c r="EQ175">
        <v>90495</v>
      </c>
      <c r="ER175">
        <v>148557</v>
      </c>
      <c r="ES175">
        <v>42248</v>
      </c>
      <c r="ET175">
        <v>79954</v>
      </c>
      <c r="EY175">
        <v>68285</v>
      </c>
      <c r="EZ175">
        <v>29925</v>
      </c>
      <c r="FA175">
        <v>123104</v>
      </c>
      <c r="FB175">
        <v>40500</v>
      </c>
      <c r="FC175">
        <v>15429</v>
      </c>
      <c r="FD175">
        <v>21786</v>
      </c>
      <c r="FE175">
        <v>4944</v>
      </c>
      <c r="FF175">
        <v>12885</v>
      </c>
      <c r="FI175">
        <v>11096</v>
      </c>
      <c r="FJ175">
        <v>8196</v>
      </c>
      <c r="FK175">
        <v>46625</v>
      </c>
      <c r="FL175">
        <v>36003</v>
      </c>
      <c r="FM175">
        <v>-5009</v>
      </c>
      <c r="FN175">
        <v>-36445</v>
      </c>
      <c r="FR175">
        <v>4443</v>
      </c>
      <c r="FS175">
        <v>39454</v>
      </c>
      <c r="FT175">
        <v>42248</v>
      </c>
      <c r="FX175">
        <v>42248</v>
      </c>
      <c r="FZ175">
        <v>41682</v>
      </c>
      <c r="GA175">
        <v>3009</v>
      </c>
      <c r="GB175">
        <v>21958</v>
      </c>
      <c r="GC175">
        <v>18949</v>
      </c>
      <c r="GD175">
        <v>63640</v>
      </c>
      <c r="GE175">
        <v>21958</v>
      </c>
      <c r="HG175">
        <v>4800</v>
      </c>
      <c r="HH175">
        <v>12500</v>
      </c>
      <c r="HI175">
        <v>25624</v>
      </c>
      <c r="HK175">
        <v>0</v>
      </c>
      <c r="HL175">
        <v>40500</v>
      </c>
      <c r="HQ175">
        <v>17100</v>
      </c>
      <c r="HR175">
        <v>17100</v>
      </c>
      <c r="HY175">
        <v>17100</v>
      </c>
      <c r="IA175">
        <v>101923</v>
      </c>
      <c r="IB175">
        <v>79954</v>
      </c>
      <c r="IM175">
        <v>123104</v>
      </c>
      <c r="IR175">
        <v>-7621</v>
      </c>
    </row>
    <row r="176" spans="1:278">
      <c r="A176" t="s">
        <v>16283</v>
      </c>
      <c r="B176">
        <v>7708750910</v>
      </c>
      <c r="C176" t="s">
        <v>8373</v>
      </c>
      <c r="D176" t="s">
        <v>16284</v>
      </c>
      <c r="E176">
        <v>7652842</v>
      </c>
      <c r="F176" t="s">
        <v>8423</v>
      </c>
      <c r="G176" t="s">
        <v>3936</v>
      </c>
      <c r="H176" t="s">
        <v>3932</v>
      </c>
      <c r="I176" t="s">
        <v>3931</v>
      </c>
      <c r="T176">
        <v>12712</v>
      </c>
      <c r="U176">
        <v>12174</v>
      </c>
      <c r="X176">
        <v>0</v>
      </c>
      <c r="Y176">
        <v>26396</v>
      </c>
      <c r="AD176">
        <v>12712</v>
      </c>
      <c r="AE176">
        <v>38570</v>
      </c>
      <c r="AF176">
        <v>0</v>
      </c>
      <c r="AG176">
        <v>848</v>
      </c>
      <c r="AL176">
        <v>374200</v>
      </c>
      <c r="AM176">
        <v>14075</v>
      </c>
      <c r="AN176">
        <v>117790</v>
      </c>
      <c r="AO176">
        <v>49000</v>
      </c>
      <c r="AP176">
        <v>604</v>
      </c>
      <c r="AQ176">
        <v>488</v>
      </c>
      <c r="AT176">
        <v>492594</v>
      </c>
      <c r="AU176">
        <v>64411</v>
      </c>
      <c r="AV176">
        <v>10</v>
      </c>
      <c r="AW176">
        <v>10</v>
      </c>
      <c r="BF176">
        <v>166850</v>
      </c>
      <c r="BG176">
        <v>84325</v>
      </c>
      <c r="BH176">
        <v>166860</v>
      </c>
      <c r="BI176">
        <v>84335</v>
      </c>
      <c r="BL176">
        <v>27027</v>
      </c>
      <c r="BT176">
        <v>27027</v>
      </c>
      <c r="BU176">
        <v>18450</v>
      </c>
      <c r="BX176">
        <v>2429</v>
      </c>
      <c r="BY176">
        <v>196</v>
      </c>
      <c r="BZ176">
        <v>308990</v>
      </c>
      <c r="CB176">
        <v>311419</v>
      </c>
      <c r="CC176">
        <v>196</v>
      </c>
      <c r="CD176">
        <v>505306</v>
      </c>
      <c r="CE176">
        <v>102981</v>
      </c>
      <c r="CF176">
        <v>0</v>
      </c>
      <c r="CG176">
        <v>9485</v>
      </c>
      <c r="CH176">
        <v>84318</v>
      </c>
      <c r="CI176">
        <v>84325</v>
      </c>
      <c r="CJ176">
        <v>2489</v>
      </c>
      <c r="CL176">
        <v>219</v>
      </c>
      <c r="CP176">
        <v>603</v>
      </c>
      <c r="CR176">
        <v>85985</v>
      </c>
      <c r="CS176">
        <v>84325</v>
      </c>
      <c r="CT176">
        <v>-3460</v>
      </c>
      <c r="CU176">
        <v>-5060</v>
      </c>
      <c r="CV176">
        <v>82525</v>
      </c>
      <c r="CW176">
        <v>79265</v>
      </c>
      <c r="DC176">
        <v>82525</v>
      </c>
      <c r="DD176">
        <v>79265</v>
      </c>
      <c r="DE176">
        <v>84318</v>
      </c>
      <c r="DF176">
        <v>93810</v>
      </c>
      <c r="DI176">
        <v>84318</v>
      </c>
      <c r="DJ176">
        <v>93810</v>
      </c>
      <c r="EQ176">
        <v>475851</v>
      </c>
      <c r="ER176">
        <v>84335</v>
      </c>
      <c r="FZ176">
        <v>0</v>
      </c>
      <c r="GB176">
        <v>0</v>
      </c>
      <c r="GD176">
        <v>0</v>
      </c>
      <c r="GF176">
        <v>0</v>
      </c>
      <c r="GG176">
        <v>0</v>
      </c>
    </row>
    <row r="177" spans="1:285">
      <c r="A177" t="s">
        <v>15487</v>
      </c>
      <c r="B177">
        <v>7806253521</v>
      </c>
      <c r="C177" t="s">
        <v>4197</v>
      </c>
      <c r="D177" t="s">
        <v>16285</v>
      </c>
      <c r="E177">
        <v>6264079</v>
      </c>
      <c r="F177" t="s">
        <v>4199</v>
      </c>
      <c r="G177" t="s">
        <v>3936</v>
      </c>
      <c r="H177" t="s">
        <v>3932</v>
      </c>
      <c r="I177" t="s">
        <v>3931</v>
      </c>
      <c r="T177">
        <v>95</v>
      </c>
      <c r="U177">
        <v>120</v>
      </c>
      <c r="AD177">
        <v>95</v>
      </c>
      <c r="AE177">
        <v>120</v>
      </c>
      <c r="AJ177">
        <v>2</v>
      </c>
      <c r="AK177">
        <v>2</v>
      </c>
      <c r="AL177">
        <v>1158012</v>
      </c>
      <c r="AM177">
        <v>778857</v>
      </c>
      <c r="AN177">
        <v>408951</v>
      </c>
      <c r="AO177">
        <v>96461</v>
      </c>
      <c r="AP177">
        <v>2399</v>
      </c>
      <c r="AQ177">
        <v>1810</v>
      </c>
      <c r="AT177">
        <v>1569364</v>
      </c>
      <c r="AU177">
        <v>877130</v>
      </c>
      <c r="AV177">
        <v>10</v>
      </c>
      <c r="AW177">
        <v>10</v>
      </c>
      <c r="BB177">
        <v>11000</v>
      </c>
      <c r="BC177">
        <v>11000</v>
      </c>
      <c r="BF177">
        <v>3267</v>
      </c>
      <c r="BG177">
        <v>1206</v>
      </c>
      <c r="BH177">
        <v>14277</v>
      </c>
      <c r="BI177">
        <v>12216</v>
      </c>
      <c r="BN177">
        <v>19</v>
      </c>
      <c r="BO177">
        <v>24</v>
      </c>
      <c r="BT177">
        <v>19</v>
      </c>
      <c r="BU177">
        <v>24</v>
      </c>
      <c r="BX177">
        <v>1555163</v>
      </c>
      <c r="BY177">
        <v>865010</v>
      </c>
      <c r="CB177">
        <v>1555163</v>
      </c>
      <c r="CC177">
        <v>865010</v>
      </c>
      <c r="CD177">
        <v>1569459</v>
      </c>
      <c r="CE177">
        <v>877250</v>
      </c>
      <c r="CF177">
        <v>61726</v>
      </c>
      <c r="CG177">
        <v>108115</v>
      </c>
      <c r="CH177">
        <v>-61726</v>
      </c>
      <c r="CI177">
        <v>-108115</v>
      </c>
      <c r="CN177">
        <v>665067</v>
      </c>
      <c r="CO177">
        <v>916177</v>
      </c>
      <c r="CP177">
        <v>600578</v>
      </c>
      <c r="CQ177">
        <v>806686</v>
      </c>
      <c r="CR177">
        <v>2763</v>
      </c>
      <c r="CS177">
        <v>1376</v>
      </c>
      <c r="CT177">
        <v>-702</v>
      </c>
      <c r="CU177">
        <v>-270</v>
      </c>
      <c r="CV177">
        <v>2061</v>
      </c>
      <c r="CW177">
        <v>1106</v>
      </c>
      <c r="CX177">
        <v>707</v>
      </c>
      <c r="CY177">
        <v>270</v>
      </c>
      <c r="CZ177">
        <v>5</v>
      </c>
      <c r="DC177">
        <v>2061</v>
      </c>
      <c r="DD177">
        <v>1106</v>
      </c>
      <c r="DK177">
        <v>10</v>
      </c>
      <c r="DL177">
        <v>124</v>
      </c>
      <c r="DM177">
        <v>11134</v>
      </c>
      <c r="DN177">
        <v>0</v>
      </c>
      <c r="DO177">
        <v>1082</v>
      </c>
      <c r="DP177">
        <v>1082</v>
      </c>
      <c r="DQ177">
        <v>2061</v>
      </c>
      <c r="DR177">
        <v>2061</v>
      </c>
      <c r="DS177">
        <v>10</v>
      </c>
      <c r="DT177">
        <v>1206</v>
      </c>
      <c r="DU177">
        <v>12216</v>
      </c>
      <c r="DV177">
        <v>0</v>
      </c>
      <c r="DW177">
        <v>2061</v>
      </c>
      <c r="DX177">
        <v>2061</v>
      </c>
      <c r="DY177">
        <v>10</v>
      </c>
      <c r="DZ177">
        <v>3267</v>
      </c>
      <c r="EA177">
        <v>14277</v>
      </c>
      <c r="EB177">
        <v>1082</v>
      </c>
      <c r="EC177">
        <v>0</v>
      </c>
      <c r="ED177">
        <v>12216</v>
      </c>
      <c r="EH177">
        <v>1082</v>
      </c>
      <c r="EI177">
        <v>0</v>
      </c>
      <c r="EJ177">
        <v>12216</v>
      </c>
      <c r="EK177">
        <v>1082</v>
      </c>
      <c r="EL177">
        <v>0</v>
      </c>
      <c r="EM177">
        <v>1206</v>
      </c>
      <c r="EN177">
        <v>1082</v>
      </c>
      <c r="EO177">
        <v>0</v>
      </c>
      <c r="EP177">
        <v>1206</v>
      </c>
      <c r="EQ177">
        <v>14277</v>
      </c>
      <c r="ER177">
        <v>12216</v>
      </c>
      <c r="ES177">
        <v>400012</v>
      </c>
      <c r="ET177">
        <v>194248</v>
      </c>
      <c r="EY177">
        <v>400012</v>
      </c>
      <c r="EZ177">
        <v>194248</v>
      </c>
      <c r="FA177">
        <v>399423</v>
      </c>
      <c r="FB177">
        <v>192663</v>
      </c>
      <c r="FC177">
        <v>48887</v>
      </c>
      <c r="FD177">
        <v>78449</v>
      </c>
      <c r="FE177">
        <v>18989</v>
      </c>
      <c r="FF177">
        <v>8581</v>
      </c>
      <c r="FI177">
        <v>544</v>
      </c>
      <c r="FJ177">
        <v>105</v>
      </c>
      <c r="FK177">
        <v>331003</v>
      </c>
      <c r="FL177">
        <v>105528</v>
      </c>
      <c r="FM177">
        <v>589</v>
      </c>
      <c r="FN177">
        <v>1585</v>
      </c>
      <c r="FZ177">
        <v>589</v>
      </c>
      <c r="GA177">
        <v>1585</v>
      </c>
      <c r="GB177">
        <v>1810</v>
      </c>
      <c r="GC177">
        <v>225</v>
      </c>
      <c r="GD177">
        <v>2399</v>
      </c>
      <c r="GE177">
        <v>1810</v>
      </c>
      <c r="GF177">
        <v>0</v>
      </c>
      <c r="GG177">
        <v>0</v>
      </c>
      <c r="HQ177">
        <v>11000</v>
      </c>
      <c r="HR177">
        <v>11000</v>
      </c>
      <c r="HY177">
        <v>11000</v>
      </c>
    </row>
    <row r="178" spans="1:285">
      <c r="A178" t="s">
        <v>16286</v>
      </c>
      <c r="B178">
        <v>5407969670</v>
      </c>
      <c r="C178" t="s">
        <v>3985</v>
      </c>
      <c r="D178" t="s">
        <v>15490</v>
      </c>
      <c r="E178">
        <v>5178218</v>
      </c>
      <c r="F178" t="s">
        <v>3986</v>
      </c>
      <c r="G178" t="s">
        <v>3936</v>
      </c>
      <c r="H178" t="s">
        <v>3932</v>
      </c>
      <c r="I178" t="s">
        <v>3931</v>
      </c>
      <c r="T178">
        <v>57</v>
      </c>
      <c r="AB178">
        <v>45</v>
      </c>
      <c r="AC178">
        <v>64</v>
      </c>
      <c r="AD178">
        <v>102</v>
      </c>
      <c r="AE178">
        <v>64</v>
      </c>
      <c r="AF178">
        <v>0</v>
      </c>
      <c r="AG178">
        <v>724</v>
      </c>
      <c r="AL178">
        <v>1411</v>
      </c>
      <c r="AM178">
        <v>6496</v>
      </c>
      <c r="AN178">
        <v>90050</v>
      </c>
      <c r="AO178">
        <v>67930</v>
      </c>
      <c r="AP178">
        <v>1224</v>
      </c>
      <c r="AQ178">
        <v>197</v>
      </c>
      <c r="AT178">
        <v>92685</v>
      </c>
      <c r="AU178">
        <v>75347</v>
      </c>
      <c r="AV178">
        <v>10000</v>
      </c>
      <c r="AW178">
        <v>10000</v>
      </c>
      <c r="BF178">
        <v>16704</v>
      </c>
      <c r="BG178">
        <v>6131</v>
      </c>
      <c r="BH178">
        <v>26704</v>
      </c>
      <c r="BI178">
        <v>16131</v>
      </c>
      <c r="BL178">
        <v>34100</v>
      </c>
      <c r="BT178">
        <v>34100</v>
      </c>
      <c r="BU178">
        <v>0</v>
      </c>
      <c r="BV178">
        <v>1005</v>
      </c>
      <c r="BW178">
        <v>235</v>
      </c>
      <c r="BX178">
        <v>30978</v>
      </c>
      <c r="BY178">
        <v>59045</v>
      </c>
      <c r="CB178">
        <v>31983</v>
      </c>
      <c r="CC178">
        <v>59280</v>
      </c>
      <c r="CD178">
        <v>92787</v>
      </c>
      <c r="CE178">
        <v>75411</v>
      </c>
      <c r="CF178">
        <v>31279</v>
      </c>
      <c r="CG178">
        <v>29358</v>
      </c>
      <c r="CH178">
        <v>-1859</v>
      </c>
      <c r="CI178">
        <v>7970</v>
      </c>
      <c r="CJ178">
        <v>54</v>
      </c>
      <c r="CK178">
        <v>583</v>
      </c>
      <c r="CN178">
        <v>41286</v>
      </c>
      <c r="CO178">
        <v>3276</v>
      </c>
      <c r="CP178">
        <v>28347</v>
      </c>
      <c r="CQ178">
        <v>5409</v>
      </c>
      <c r="CR178">
        <v>11134</v>
      </c>
      <c r="CS178">
        <v>6420</v>
      </c>
      <c r="CT178">
        <v>-561</v>
      </c>
      <c r="CU178">
        <v>-365</v>
      </c>
      <c r="CV178">
        <v>10573</v>
      </c>
      <c r="CW178">
        <v>6051</v>
      </c>
      <c r="DB178">
        <v>0</v>
      </c>
      <c r="DC178">
        <v>10573</v>
      </c>
      <c r="DD178">
        <v>6051</v>
      </c>
      <c r="DE178">
        <v>29420</v>
      </c>
      <c r="DF178">
        <v>37328</v>
      </c>
      <c r="DI178">
        <v>29420</v>
      </c>
      <c r="DJ178">
        <v>37328</v>
      </c>
      <c r="IR178">
        <v>-4</v>
      </c>
    </row>
    <row r="179" spans="1:285">
      <c r="A179" t="s">
        <v>15491</v>
      </c>
      <c r="B179">
        <v>5402038765</v>
      </c>
      <c r="C179" t="s">
        <v>4154</v>
      </c>
      <c r="D179" t="s">
        <v>16287</v>
      </c>
      <c r="E179">
        <v>6879055</v>
      </c>
      <c r="F179" t="s">
        <v>8425</v>
      </c>
      <c r="G179" t="s">
        <v>3978</v>
      </c>
      <c r="H179" t="s">
        <v>3932</v>
      </c>
      <c r="I179" t="s">
        <v>3931</v>
      </c>
      <c r="T179">
        <v>34</v>
      </c>
      <c r="U179">
        <v>46</v>
      </c>
      <c r="AL179">
        <v>100725</v>
      </c>
      <c r="AM179">
        <v>24661</v>
      </c>
      <c r="AP179">
        <v>28490</v>
      </c>
      <c r="AQ179">
        <v>12901</v>
      </c>
      <c r="BH179">
        <v>75612</v>
      </c>
      <c r="BI179">
        <v>36905</v>
      </c>
      <c r="BV179">
        <v>52500</v>
      </c>
      <c r="BX179">
        <v>1137</v>
      </c>
      <c r="BY179">
        <v>703</v>
      </c>
      <c r="CD179">
        <v>129249</v>
      </c>
      <c r="CE179">
        <v>37608</v>
      </c>
      <c r="CL179">
        <v>600</v>
      </c>
      <c r="CN179">
        <v>104051</v>
      </c>
      <c r="CO179">
        <v>62487</v>
      </c>
      <c r="CP179">
        <v>14768</v>
      </c>
      <c r="CQ179">
        <v>3846</v>
      </c>
      <c r="CT179">
        <v>3123</v>
      </c>
      <c r="CU179">
        <v>1873</v>
      </c>
      <c r="CV179">
        <v>38708</v>
      </c>
      <c r="CW179">
        <v>11735</v>
      </c>
      <c r="DG179">
        <v>46852</v>
      </c>
      <c r="DH179">
        <v>45033</v>
      </c>
    </row>
    <row r="180" spans="1:285">
      <c r="A180" t="s">
        <v>16288</v>
      </c>
      <c r="B180">
        <v>7734389898</v>
      </c>
      <c r="C180" t="s">
        <v>4090</v>
      </c>
      <c r="D180" t="s">
        <v>16289</v>
      </c>
      <c r="E180">
        <v>5907936</v>
      </c>
      <c r="F180" t="s">
        <v>8428</v>
      </c>
      <c r="G180" t="s">
        <v>3960</v>
      </c>
      <c r="H180" t="s">
        <v>3932</v>
      </c>
      <c r="I180" t="s">
        <v>3931</v>
      </c>
      <c r="T180">
        <v>0</v>
      </c>
      <c r="U180">
        <v>7650</v>
      </c>
      <c r="AD180">
        <v>0</v>
      </c>
      <c r="AE180">
        <v>7650</v>
      </c>
      <c r="AF180">
        <v>0</v>
      </c>
      <c r="AG180">
        <v>2476</v>
      </c>
      <c r="AL180">
        <v>143</v>
      </c>
      <c r="AM180">
        <v>363</v>
      </c>
      <c r="AN180">
        <v>635</v>
      </c>
      <c r="AO180">
        <v>653</v>
      </c>
      <c r="AP180">
        <v>4</v>
      </c>
      <c r="AQ180">
        <v>14</v>
      </c>
      <c r="AT180">
        <v>782</v>
      </c>
      <c r="AU180">
        <v>3506</v>
      </c>
      <c r="AV180">
        <v>50</v>
      </c>
      <c r="AW180">
        <v>50</v>
      </c>
      <c r="BF180">
        <v>167</v>
      </c>
      <c r="BG180">
        <v>10118</v>
      </c>
      <c r="BH180">
        <v>217</v>
      </c>
      <c r="BI180">
        <v>10168</v>
      </c>
      <c r="BV180">
        <v>497</v>
      </c>
      <c r="BW180">
        <v>707</v>
      </c>
      <c r="BX180">
        <v>68</v>
      </c>
      <c r="BY180">
        <v>281</v>
      </c>
      <c r="BZ180">
        <v>0</v>
      </c>
      <c r="CB180">
        <v>565</v>
      </c>
      <c r="CC180">
        <v>988</v>
      </c>
      <c r="CD180">
        <v>782</v>
      </c>
      <c r="CE180">
        <v>11156</v>
      </c>
      <c r="CH180">
        <v>-367</v>
      </c>
      <c r="CI180">
        <v>57</v>
      </c>
      <c r="CN180">
        <v>0</v>
      </c>
      <c r="CO180">
        <v>39</v>
      </c>
      <c r="CP180">
        <v>9579</v>
      </c>
      <c r="CQ180">
        <v>26</v>
      </c>
      <c r="CR180">
        <v>-9946</v>
      </c>
      <c r="CS180">
        <v>70</v>
      </c>
      <c r="CV180">
        <v>-9951</v>
      </c>
      <c r="CW180">
        <v>64</v>
      </c>
      <c r="DB180">
        <v>-5</v>
      </c>
      <c r="DC180">
        <v>-9951</v>
      </c>
      <c r="DD180">
        <v>64</v>
      </c>
      <c r="DE180">
        <v>185</v>
      </c>
      <c r="DF180">
        <v>1157</v>
      </c>
      <c r="DI180">
        <v>185</v>
      </c>
      <c r="DJ180">
        <v>1157</v>
      </c>
      <c r="IO180">
        <v>552</v>
      </c>
      <c r="IR180">
        <v>-6</v>
      </c>
      <c r="JR180">
        <v>1100</v>
      </c>
    </row>
    <row r="181" spans="1:285">
      <c r="A181" t="s">
        <v>15494</v>
      </c>
      <c r="B181">
        <v>6658506936</v>
      </c>
      <c r="C181" t="s">
        <v>4207</v>
      </c>
      <c r="D181" t="s">
        <v>16290</v>
      </c>
      <c r="E181">
        <v>7601182</v>
      </c>
      <c r="F181" t="s">
        <v>8431</v>
      </c>
      <c r="G181" t="s">
        <v>3936</v>
      </c>
      <c r="H181" t="s">
        <v>3932</v>
      </c>
      <c r="I181" t="s">
        <v>3931</v>
      </c>
      <c r="T181">
        <v>212</v>
      </c>
      <c r="U181">
        <v>116</v>
      </c>
      <c r="AB181">
        <v>1</v>
      </c>
      <c r="AC181">
        <v>3</v>
      </c>
      <c r="AD181">
        <v>213</v>
      </c>
      <c r="AE181">
        <v>119</v>
      </c>
      <c r="AL181">
        <v>3675</v>
      </c>
      <c r="AM181">
        <v>990</v>
      </c>
      <c r="AN181">
        <v>13862</v>
      </c>
      <c r="AO181">
        <v>13692</v>
      </c>
      <c r="AP181">
        <v>5967</v>
      </c>
      <c r="AQ181">
        <v>2654</v>
      </c>
      <c r="AR181">
        <v>35</v>
      </c>
      <c r="AS181">
        <v>39</v>
      </c>
      <c r="AT181">
        <v>23540</v>
      </c>
      <c r="AU181">
        <v>17375</v>
      </c>
      <c r="AV181">
        <v>100</v>
      </c>
      <c r="AW181">
        <v>100</v>
      </c>
      <c r="BB181">
        <v>10550</v>
      </c>
      <c r="BC181">
        <v>10550</v>
      </c>
      <c r="BF181">
        <v>7123</v>
      </c>
      <c r="BG181">
        <v>2446</v>
      </c>
      <c r="BH181">
        <v>17773</v>
      </c>
      <c r="BI181">
        <v>13096</v>
      </c>
      <c r="BL181">
        <v>1500</v>
      </c>
      <c r="BM181">
        <v>1500</v>
      </c>
      <c r="BT181">
        <v>1500</v>
      </c>
      <c r="BU181">
        <v>1500</v>
      </c>
      <c r="BV181">
        <v>359</v>
      </c>
      <c r="BW181">
        <v>224</v>
      </c>
      <c r="BX181">
        <v>4121</v>
      </c>
      <c r="BY181">
        <v>2674</v>
      </c>
      <c r="CB181">
        <v>4479</v>
      </c>
      <c r="CC181">
        <v>2898</v>
      </c>
      <c r="CD181">
        <v>23752</v>
      </c>
      <c r="CE181">
        <v>17494</v>
      </c>
      <c r="CF181">
        <v>24725</v>
      </c>
      <c r="CG181">
        <v>11679</v>
      </c>
      <c r="CH181">
        <v>8350</v>
      </c>
      <c r="CI181">
        <v>780</v>
      </c>
      <c r="CJ181">
        <v>0</v>
      </c>
      <c r="CK181">
        <v>41</v>
      </c>
      <c r="CL181">
        <v>135</v>
      </c>
      <c r="CM181">
        <v>123</v>
      </c>
      <c r="CN181">
        <v>2431</v>
      </c>
      <c r="CO181">
        <v>852</v>
      </c>
      <c r="CP181">
        <v>155</v>
      </c>
      <c r="CQ181">
        <v>61</v>
      </c>
      <c r="CR181">
        <v>10491</v>
      </c>
      <c r="CS181">
        <v>1489</v>
      </c>
      <c r="CT181">
        <v>-738</v>
      </c>
      <c r="CU181">
        <v>-129</v>
      </c>
      <c r="CV181">
        <v>9753</v>
      </c>
      <c r="CW181">
        <v>1360</v>
      </c>
      <c r="DC181">
        <v>9753</v>
      </c>
      <c r="DD181">
        <v>1360</v>
      </c>
      <c r="DE181">
        <v>33075</v>
      </c>
      <c r="DF181">
        <v>12459</v>
      </c>
      <c r="DI181">
        <v>33075</v>
      </c>
      <c r="DJ181">
        <v>12459</v>
      </c>
    </row>
    <row r="182" spans="1:285">
      <c r="A182" t="s">
        <v>15496</v>
      </c>
      <c r="B182">
        <v>7710496844</v>
      </c>
      <c r="C182" t="s">
        <v>8106</v>
      </c>
      <c r="D182" t="s">
        <v>15497</v>
      </c>
      <c r="E182">
        <v>5052299</v>
      </c>
      <c r="F182" t="s">
        <v>8434</v>
      </c>
      <c r="G182" t="s">
        <v>3960</v>
      </c>
      <c r="H182" t="s">
        <v>3932</v>
      </c>
      <c r="I182" t="s">
        <v>3931</v>
      </c>
      <c r="T182">
        <v>17632</v>
      </c>
      <c r="U182">
        <v>4433</v>
      </c>
      <c r="AD182">
        <v>17632</v>
      </c>
      <c r="AE182">
        <v>4433</v>
      </c>
      <c r="AL182">
        <v>1946</v>
      </c>
      <c r="AM182">
        <v>2044</v>
      </c>
      <c r="AN182">
        <v>12546</v>
      </c>
      <c r="AO182">
        <v>46474</v>
      </c>
      <c r="AP182">
        <v>8429</v>
      </c>
      <c r="AQ182">
        <v>392</v>
      </c>
      <c r="AR182">
        <v>237</v>
      </c>
      <c r="AS182">
        <v>529</v>
      </c>
      <c r="AT182">
        <v>23158</v>
      </c>
      <c r="AU182">
        <v>49439</v>
      </c>
      <c r="AV182">
        <v>13</v>
      </c>
      <c r="AW182">
        <v>13</v>
      </c>
      <c r="BF182">
        <v>16155</v>
      </c>
      <c r="BG182">
        <v>37243</v>
      </c>
      <c r="BH182">
        <v>16168</v>
      </c>
      <c r="BI182">
        <v>37256</v>
      </c>
      <c r="BT182">
        <v>13748</v>
      </c>
      <c r="BU182">
        <v>3171</v>
      </c>
      <c r="BV182">
        <v>1019</v>
      </c>
      <c r="BW182">
        <v>3778</v>
      </c>
      <c r="BX182">
        <v>9855</v>
      </c>
      <c r="BY182">
        <v>9667</v>
      </c>
      <c r="CB182">
        <v>10874</v>
      </c>
      <c r="CC182">
        <v>13445</v>
      </c>
      <c r="CD182">
        <v>40790</v>
      </c>
      <c r="CE182">
        <v>53872</v>
      </c>
      <c r="CF182">
        <v>34100</v>
      </c>
      <c r="CG182">
        <v>7546</v>
      </c>
      <c r="CH182">
        <v>-6094</v>
      </c>
      <c r="CI182">
        <v>-30196</v>
      </c>
      <c r="CJ182">
        <v>151</v>
      </c>
      <c r="CN182">
        <v>56315</v>
      </c>
      <c r="CO182">
        <v>85873</v>
      </c>
      <c r="CP182">
        <v>65402</v>
      </c>
      <c r="CQ182">
        <v>22819</v>
      </c>
      <c r="CR182">
        <v>-15030</v>
      </c>
      <c r="CS182">
        <v>32858</v>
      </c>
      <c r="CT182">
        <v>-3902</v>
      </c>
      <c r="CU182">
        <v>-5716</v>
      </c>
      <c r="CV182">
        <v>-18932</v>
      </c>
      <c r="CW182">
        <v>27142</v>
      </c>
      <c r="DC182">
        <v>-18932</v>
      </c>
      <c r="DD182">
        <v>27142</v>
      </c>
      <c r="DE182">
        <v>46704</v>
      </c>
      <c r="DF182">
        <v>26942</v>
      </c>
      <c r="DG182">
        <v>18698</v>
      </c>
      <c r="DH182">
        <v>49592</v>
      </c>
      <c r="DI182">
        <v>28006</v>
      </c>
      <c r="DJ182">
        <v>-22650</v>
      </c>
    </row>
    <row r="183" spans="1:285">
      <c r="A183" t="s">
        <v>8435</v>
      </c>
      <c r="B183">
        <v>8602285887</v>
      </c>
      <c r="C183" t="s">
        <v>3939</v>
      </c>
      <c r="D183" t="s">
        <v>16291</v>
      </c>
      <c r="E183">
        <v>7786540</v>
      </c>
      <c r="F183" t="s">
        <v>8437</v>
      </c>
      <c r="G183" t="s">
        <v>3936</v>
      </c>
      <c r="H183" t="s">
        <v>3932</v>
      </c>
      <c r="I183" t="s">
        <v>3931</v>
      </c>
      <c r="X183">
        <v>0</v>
      </c>
      <c r="Y183">
        <v>0</v>
      </c>
      <c r="AF183">
        <v>0</v>
      </c>
      <c r="AG183">
        <v>3</v>
      </c>
      <c r="AL183">
        <v>7981</v>
      </c>
      <c r="AM183">
        <v>1685</v>
      </c>
      <c r="AP183">
        <v>54</v>
      </c>
      <c r="AQ183">
        <v>11167</v>
      </c>
      <c r="BH183">
        <v>7411</v>
      </c>
      <c r="BI183">
        <v>12680</v>
      </c>
      <c r="BL183">
        <v>0</v>
      </c>
      <c r="BM183">
        <v>0</v>
      </c>
      <c r="BV183">
        <v>0</v>
      </c>
      <c r="BW183">
        <v>0</v>
      </c>
      <c r="BX183">
        <v>624</v>
      </c>
      <c r="BY183">
        <v>175</v>
      </c>
      <c r="CD183">
        <v>8035</v>
      </c>
      <c r="CE183">
        <v>12855</v>
      </c>
      <c r="CL183">
        <v>0</v>
      </c>
      <c r="CM183">
        <v>39</v>
      </c>
      <c r="CN183">
        <v>0</v>
      </c>
      <c r="CO183">
        <v>13</v>
      </c>
      <c r="CP183">
        <v>43</v>
      </c>
      <c r="CQ183">
        <v>48</v>
      </c>
      <c r="CT183">
        <v>106</v>
      </c>
      <c r="CU183">
        <v>233</v>
      </c>
      <c r="CV183">
        <v>4731</v>
      </c>
      <c r="CW183">
        <v>1979</v>
      </c>
      <c r="DE183">
        <v>7897</v>
      </c>
      <c r="DF183">
        <v>6511</v>
      </c>
      <c r="DG183">
        <v>3017</v>
      </c>
      <c r="DH183">
        <v>4225</v>
      </c>
    </row>
    <row r="184" spans="1:285">
      <c r="A184" t="s">
        <v>16292</v>
      </c>
      <c r="B184">
        <v>7841071972</v>
      </c>
      <c r="C184" t="s">
        <v>8439</v>
      </c>
      <c r="D184" t="s">
        <v>16293</v>
      </c>
      <c r="E184">
        <v>6918338</v>
      </c>
      <c r="F184" t="s">
        <v>8440</v>
      </c>
      <c r="G184" t="s">
        <v>3936</v>
      </c>
      <c r="H184" t="s">
        <v>3932</v>
      </c>
      <c r="I184" t="s">
        <v>3931</v>
      </c>
      <c r="T184">
        <v>18</v>
      </c>
      <c r="U184">
        <v>50</v>
      </c>
      <c r="AF184">
        <v>123</v>
      </c>
      <c r="AG184">
        <v>123</v>
      </c>
      <c r="AL184">
        <v>11290</v>
      </c>
      <c r="AM184">
        <v>10978</v>
      </c>
      <c r="AP184">
        <v>1266</v>
      </c>
      <c r="AQ184">
        <v>3265</v>
      </c>
      <c r="BH184">
        <v>12297</v>
      </c>
      <c r="BI184">
        <v>14211</v>
      </c>
      <c r="BL184">
        <v>0</v>
      </c>
      <c r="BX184">
        <v>401</v>
      </c>
      <c r="BY184">
        <v>205</v>
      </c>
      <c r="CD184">
        <v>12698</v>
      </c>
      <c r="CE184">
        <v>14416</v>
      </c>
      <c r="CN184">
        <v>2721</v>
      </c>
      <c r="CO184">
        <v>4283</v>
      </c>
      <c r="CP184">
        <v>493</v>
      </c>
      <c r="CQ184">
        <v>705</v>
      </c>
      <c r="CT184">
        <v>57</v>
      </c>
      <c r="CU184">
        <v>144</v>
      </c>
      <c r="CV184">
        <v>163</v>
      </c>
      <c r="CW184">
        <v>1503</v>
      </c>
      <c r="DG184">
        <v>2008</v>
      </c>
      <c r="DH184">
        <v>1931</v>
      </c>
    </row>
    <row r="185" spans="1:285">
      <c r="A185" t="s">
        <v>8441</v>
      </c>
      <c r="B185">
        <v>7708716965</v>
      </c>
      <c r="C185" t="s">
        <v>4005</v>
      </c>
      <c r="D185" t="s">
        <v>15502</v>
      </c>
      <c r="E185">
        <v>6782996</v>
      </c>
      <c r="F185" t="s">
        <v>8443</v>
      </c>
      <c r="G185" t="s">
        <v>3936</v>
      </c>
      <c r="H185" t="s">
        <v>3932</v>
      </c>
      <c r="I185" t="s">
        <v>3931</v>
      </c>
      <c r="T185">
        <v>8400</v>
      </c>
      <c r="U185">
        <v>9734</v>
      </c>
      <c r="AF185">
        <v>0</v>
      </c>
      <c r="AG185">
        <v>0</v>
      </c>
      <c r="AL185">
        <v>233733</v>
      </c>
      <c r="AM185">
        <v>237224</v>
      </c>
      <c r="AP185">
        <v>4468</v>
      </c>
      <c r="AQ185">
        <v>3746</v>
      </c>
      <c r="BH185">
        <v>113274</v>
      </c>
      <c r="BI185">
        <v>68319</v>
      </c>
      <c r="BL185">
        <v>107680</v>
      </c>
      <c r="BM185">
        <v>161130</v>
      </c>
      <c r="BV185">
        <v>21027</v>
      </c>
      <c r="BW185">
        <v>17371</v>
      </c>
      <c r="BX185">
        <v>4620</v>
      </c>
      <c r="BY185">
        <v>3884</v>
      </c>
      <c r="CD185">
        <v>246601</v>
      </c>
      <c r="CE185">
        <v>250704</v>
      </c>
      <c r="CL185">
        <v>-3656</v>
      </c>
      <c r="CM185">
        <v>-4640</v>
      </c>
      <c r="CN185">
        <v>88287</v>
      </c>
      <c r="CO185">
        <v>38387</v>
      </c>
      <c r="CP185">
        <v>-34367</v>
      </c>
      <c r="CQ185">
        <v>-12975</v>
      </c>
      <c r="CT185">
        <v>5413</v>
      </c>
      <c r="CU185">
        <v>2319</v>
      </c>
      <c r="CV185">
        <v>45057</v>
      </c>
      <c r="CW185">
        <v>18453</v>
      </c>
      <c r="DE185">
        <v>228</v>
      </c>
      <c r="DF185">
        <v>0</v>
      </c>
      <c r="DG185">
        <v>-22</v>
      </c>
      <c r="DH185">
        <v>0</v>
      </c>
    </row>
    <row r="186" spans="1:285">
      <c r="A186" t="s">
        <v>15503</v>
      </c>
      <c r="B186">
        <v>7734387354</v>
      </c>
      <c r="C186" t="s">
        <v>3943</v>
      </c>
      <c r="D186" t="s">
        <v>16294</v>
      </c>
      <c r="E186">
        <v>7244015</v>
      </c>
      <c r="F186" t="s">
        <v>8446</v>
      </c>
      <c r="G186" t="s">
        <v>3936</v>
      </c>
      <c r="H186" t="s">
        <v>3932</v>
      </c>
      <c r="I186" t="s">
        <v>3931</v>
      </c>
      <c r="X186">
        <v>355977</v>
      </c>
      <c r="Y186">
        <v>245488</v>
      </c>
      <c r="AF186">
        <v>34111</v>
      </c>
      <c r="AG186">
        <v>33572</v>
      </c>
      <c r="AL186">
        <v>152404</v>
      </c>
      <c r="AM186">
        <v>144046</v>
      </c>
      <c r="AP186">
        <v>51100</v>
      </c>
      <c r="AQ186">
        <v>3042</v>
      </c>
      <c r="BH186">
        <v>138400</v>
      </c>
      <c r="BI186">
        <v>88617</v>
      </c>
      <c r="BL186">
        <v>173940</v>
      </c>
      <c r="BM186">
        <v>106160</v>
      </c>
      <c r="BV186">
        <v>43700</v>
      </c>
      <c r="BW186">
        <v>74032</v>
      </c>
      <c r="BX186">
        <v>237552</v>
      </c>
      <c r="BY186">
        <v>157339</v>
      </c>
      <c r="CD186">
        <v>593592</v>
      </c>
      <c r="CE186">
        <v>426148</v>
      </c>
      <c r="CL186">
        <v>31565</v>
      </c>
      <c r="CM186">
        <v>33939</v>
      </c>
      <c r="CN186">
        <v>85004</v>
      </c>
      <c r="CO186">
        <v>96089</v>
      </c>
      <c r="CP186">
        <v>33333</v>
      </c>
      <c r="CQ186">
        <v>41364</v>
      </c>
      <c r="CT186">
        <v>4282</v>
      </c>
      <c r="CU186">
        <v>4305</v>
      </c>
      <c r="CV186">
        <v>57404</v>
      </c>
      <c r="CW186">
        <v>11843</v>
      </c>
      <c r="DE186">
        <v>111872</v>
      </c>
      <c r="DF186">
        <v>49189</v>
      </c>
      <c r="DG186">
        <v>70292</v>
      </c>
      <c r="DH186">
        <v>53827</v>
      </c>
    </row>
    <row r="187" spans="1:285">
      <c r="A187" t="s">
        <v>15505</v>
      </c>
      <c r="B187">
        <v>7730592401</v>
      </c>
      <c r="C187" t="s">
        <v>3943</v>
      </c>
      <c r="D187" t="s">
        <v>1309</v>
      </c>
      <c r="E187">
        <v>7192000</v>
      </c>
      <c r="F187" t="s">
        <v>8449</v>
      </c>
      <c r="G187" t="s">
        <v>3978</v>
      </c>
      <c r="H187" t="s">
        <v>3932</v>
      </c>
      <c r="I187" t="s">
        <v>4019</v>
      </c>
      <c r="T187">
        <v>6412</v>
      </c>
      <c r="U187">
        <v>3960</v>
      </c>
      <c r="X187">
        <v>1533</v>
      </c>
      <c r="Y187">
        <v>3</v>
      </c>
      <c r="Z187">
        <v>284</v>
      </c>
      <c r="AA187">
        <v>277</v>
      </c>
      <c r="AD187">
        <v>8228</v>
      </c>
      <c r="AE187">
        <v>4239</v>
      </c>
      <c r="AL187">
        <v>18583</v>
      </c>
      <c r="AM187">
        <v>8516</v>
      </c>
      <c r="AN187">
        <v>258661</v>
      </c>
      <c r="AO187">
        <v>117813</v>
      </c>
      <c r="AP187">
        <v>125972</v>
      </c>
      <c r="AQ187">
        <v>36951</v>
      </c>
      <c r="AR187">
        <v>295</v>
      </c>
      <c r="AS187">
        <v>99</v>
      </c>
      <c r="AT187">
        <v>403510</v>
      </c>
      <c r="AU187">
        <v>163379</v>
      </c>
      <c r="AV187">
        <v>3000</v>
      </c>
      <c r="AW187">
        <v>3000</v>
      </c>
      <c r="BD187">
        <v>450</v>
      </c>
      <c r="BE187">
        <v>450</v>
      </c>
      <c r="BF187">
        <v>378098</v>
      </c>
      <c r="BG187">
        <v>147827</v>
      </c>
      <c r="BH187">
        <v>381548</v>
      </c>
      <c r="BI187">
        <v>151277</v>
      </c>
      <c r="BN187">
        <v>534</v>
      </c>
      <c r="BP187">
        <v>1420</v>
      </c>
      <c r="BQ187">
        <v>2183</v>
      </c>
      <c r="BT187">
        <v>534</v>
      </c>
      <c r="BU187">
        <v>0</v>
      </c>
      <c r="BX187">
        <v>28237</v>
      </c>
      <c r="BY187">
        <v>14157</v>
      </c>
      <c r="CB187">
        <v>29657</v>
      </c>
      <c r="CC187">
        <v>16340</v>
      </c>
      <c r="CD187">
        <v>411739</v>
      </c>
      <c r="CE187">
        <v>167618</v>
      </c>
      <c r="CF187">
        <v>169684</v>
      </c>
      <c r="CG187">
        <v>167751</v>
      </c>
      <c r="CH187">
        <v>-112412</v>
      </c>
      <c r="CI187">
        <v>-77798</v>
      </c>
      <c r="CJ187">
        <v>16233</v>
      </c>
      <c r="CK187">
        <v>257</v>
      </c>
      <c r="CL187">
        <v>3521</v>
      </c>
      <c r="CN187">
        <v>605591</v>
      </c>
      <c r="CO187">
        <v>224329</v>
      </c>
      <c r="CP187">
        <v>187289</v>
      </c>
      <c r="CQ187">
        <v>48562</v>
      </c>
      <c r="CR187">
        <v>318602</v>
      </c>
      <c r="CS187">
        <v>98226</v>
      </c>
      <c r="CT187">
        <v>-64028</v>
      </c>
      <c r="CU187">
        <v>-11491</v>
      </c>
      <c r="CV187">
        <v>254571</v>
      </c>
      <c r="CW187">
        <v>80304</v>
      </c>
      <c r="CX187">
        <v>63501</v>
      </c>
      <c r="CY187">
        <v>11491</v>
      </c>
      <c r="CZ187">
        <v>-527</v>
      </c>
      <c r="DB187">
        <v>-3</v>
      </c>
      <c r="DC187">
        <v>254571</v>
      </c>
      <c r="DD187">
        <v>80304</v>
      </c>
      <c r="DE187">
        <v>57272</v>
      </c>
      <c r="DF187">
        <v>89953</v>
      </c>
      <c r="DI187">
        <v>57272</v>
      </c>
      <c r="DJ187">
        <v>89953</v>
      </c>
      <c r="DK187">
        <v>3000</v>
      </c>
      <c r="DL187">
        <v>67522</v>
      </c>
      <c r="DM187">
        <v>70972</v>
      </c>
      <c r="DN187">
        <v>0</v>
      </c>
      <c r="DO187">
        <v>80304</v>
      </c>
      <c r="DP187">
        <v>80304</v>
      </c>
      <c r="DQ187">
        <v>254571</v>
      </c>
      <c r="DR187">
        <v>254571</v>
      </c>
      <c r="DS187">
        <v>3000</v>
      </c>
      <c r="DT187">
        <v>147827</v>
      </c>
      <c r="DU187">
        <v>151277</v>
      </c>
      <c r="DV187">
        <v>0</v>
      </c>
      <c r="DW187">
        <v>254571</v>
      </c>
      <c r="DX187">
        <v>254571</v>
      </c>
      <c r="DY187">
        <v>3000</v>
      </c>
      <c r="DZ187">
        <v>378098</v>
      </c>
      <c r="EA187">
        <v>381548</v>
      </c>
      <c r="EB187">
        <v>0</v>
      </c>
      <c r="EC187">
        <v>151277</v>
      </c>
      <c r="ED187">
        <v>151277</v>
      </c>
      <c r="EH187">
        <v>0</v>
      </c>
      <c r="EI187">
        <v>151277</v>
      </c>
      <c r="EJ187">
        <v>151277</v>
      </c>
      <c r="EK187">
        <v>0</v>
      </c>
      <c r="EL187">
        <v>147827</v>
      </c>
      <c r="EM187">
        <v>147827</v>
      </c>
      <c r="EN187">
        <v>0</v>
      </c>
      <c r="EO187">
        <v>147827</v>
      </c>
      <c r="EP187">
        <v>147827</v>
      </c>
      <c r="EQ187">
        <v>381548</v>
      </c>
      <c r="ER187">
        <v>151277</v>
      </c>
      <c r="ES187">
        <v>106000</v>
      </c>
      <c r="ET187">
        <v>220850</v>
      </c>
      <c r="EU187">
        <v>57118</v>
      </c>
      <c r="EV187">
        <v>97347</v>
      </c>
      <c r="EW187">
        <v>71521</v>
      </c>
      <c r="EY187">
        <v>0</v>
      </c>
      <c r="EZ187">
        <v>257</v>
      </c>
      <c r="FA187">
        <v>130525</v>
      </c>
      <c r="FB187">
        <v>97638</v>
      </c>
      <c r="FC187">
        <v>127901</v>
      </c>
      <c r="FD187">
        <v>132778</v>
      </c>
      <c r="FE187">
        <v>14588</v>
      </c>
      <c r="FF187">
        <v>22390</v>
      </c>
      <c r="FG187">
        <v>138</v>
      </c>
      <c r="FI187">
        <v>51624</v>
      </c>
      <c r="FJ187">
        <v>12794</v>
      </c>
      <c r="FK187">
        <v>1776</v>
      </c>
      <c r="FL187">
        <v>67445</v>
      </c>
      <c r="FM187">
        <v>-193740</v>
      </c>
      <c r="FN187">
        <v>-114322</v>
      </c>
      <c r="FP187">
        <v>0</v>
      </c>
      <c r="FQ187">
        <v>3181</v>
      </c>
      <c r="FR187">
        <v>307286</v>
      </c>
      <c r="FS187">
        <v>123212</v>
      </c>
      <c r="FT187">
        <v>106000</v>
      </c>
      <c r="FV187">
        <v>109384</v>
      </c>
      <c r="FX187">
        <v>-24525</v>
      </c>
      <c r="FZ187">
        <v>89021</v>
      </c>
      <c r="GA187">
        <v>8890</v>
      </c>
      <c r="GB187">
        <v>36951</v>
      </c>
      <c r="GC187">
        <v>28061</v>
      </c>
      <c r="GD187">
        <v>125972</v>
      </c>
      <c r="GE187">
        <v>36951</v>
      </c>
      <c r="GF187">
        <v>0</v>
      </c>
      <c r="GG187">
        <v>0</v>
      </c>
      <c r="GH187">
        <v>450</v>
      </c>
      <c r="GN187">
        <v>450</v>
      </c>
      <c r="GO187">
        <v>0</v>
      </c>
      <c r="GP187">
        <v>24300</v>
      </c>
      <c r="GQ187">
        <v>24300</v>
      </c>
      <c r="GR187">
        <v>24300</v>
      </c>
      <c r="GS187">
        <v>24300</v>
      </c>
      <c r="GT187">
        <v>450</v>
      </c>
      <c r="HK187">
        <v>224663</v>
      </c>
      <c r="HL187">
        <v>94457</v>
      </c>
      <c r="HM187">
        <v>21141</v>
      </c>
      <c r="IA187">
        <v>535255</v>
      </c>
      <c r="IB187">
        <v>220593</v>
      </c>
      <c r="IM187">
        <v>1530</v>
      </c>
      <c r="IR187">
        <v>-6431</v>
      </c>
    </row>
    <row r="188" spans="1:285">
      <c r="A188" t="s">
        <v>8450</v>
      </c>
      <c r="B188">
        <v>2632109422</v>
      </c>
      <c r="C188" t="s">
        <v>8451</v>
      </c>
      <c r="D188" t="s">
        <v>15507</v>
      </c>
      <c r="E188">
        <v>4360144</v>
      </c>
      <c r="F188" t="s">
        <v>8453</v>
      </c>
      <c r="G188" t="s">
        <v>3936</v>
      </c>
      <c r="H188" t="s">
        <v>3932</v>
      </c>
      <c r="I188" t="s">
        <v>3931</v>
      </c>
      <c r="T188">
        <v>50</v>
      </c>
      <c r="U188">
        <v>50</v>
      </c>
      <c r="AF188">
        <v>27</v>
      </c>
      <c r="AL188">
        <v>33158</v>
      </c>
      <c r="AM188">
        <v>29943</v>
      </c>
      <c r="AP188">
        <v>1360</v>
      </c>
      <c r="AQ188">
        <v>473</v>
      </c>
      <c r="BH188">
        <v>21752</v>
      </c>
      <c r="BI188">
        <v>21017</v>
      </c>
      <c r="BL188">
        <v>9640</v>
      </c>
      <c r="BM188">
        <v>8474</v>
      </c>
      <c r="BX188">
        <v>3203</v>
      </c>
      <c r="BY188">
        <v>975</v>
      </c>
      <c r="CD188">
        <v>34595</v>
      </c>
      <c r="CE188">
        <v>30466</v>
      </c>
      <c r="CN188">
        <v>1479</v>
      </c>
      <c r="CO188">
        <v>22128</v>
      </c>
      <c r="CP188">
        <v>121</v>
      </c>
      <c r="CQ188">
        <v>11019</v>
      </c>
      <c r="CT188">
        <v>61</v>
      </c>
      <c r="CU188">
        <v>13</v>
      </c>
      <c r="CV188">
        <v>639</v>
      </c>
      <c r="CW188">
        <v>10715</v>
      </c>
      <c r="DE188">
        <v>340</v>
      </c>
      <c r="DF188">
        <v>171</v>
      </c>
      <c r="DG188">
        <v>998</v>
      </c>
      <c r="DH188">
        <v>552</v>
      </c>
      <c r="DK188">
        <v>10</v>
      </c>
      <c r="DM188">
        <v>0</v>
      </c>
      <c r="DS188">
        <v>10</v>
      </c>
      <c r="DU188">
        <v>0</v>
      </c>
      <c r="DY188">
        <v>10</v>
      </c>
      <c r="EA188">
        <v>0</v>
      </c>
      <c r="EQ188">
        <v>21752</v>
      </c>
      <c r="ER188">
        <v>21017</v>
      </c>
    </row>
    <row r="189" spans="1:285">
      <c r="A189" t="s">
        <v>15508</v>
      </c>
      <c r="B189">
        <v>1831191109</v>
      </c>
      <c r="C189" t="s">
        <v>4014</v>
      </c>
      <c r="D189" t="s">
        <v>1323</v>
      </c>
      <c r="E189">
        <v>5670872</v>
      </c>
      <c r="F189" t="s">
        <v>8455</v>
      </c>
      <c r="G189" t="s">
        <v>3936</v>
      </c>
      <c r="H189" t="s">
        <v>3932</v>
      </c>
      <c r="I189" t="s">
        <v>3931</v>
      </c>
      <c r="Z189">
        <v>3</v>
      </c>
      <c r="AA189">
        <v>5</v>
      </c>
      <c r="AD189">
        <v>3</v>
      </c>
      <c r="AE189">
        <v>5</v>
      </c>
      <c r="AF189">
        <v>135</v>
      </c>
      <c r="AL189">
        <v>21567</v>
      </c>
      <c r="AM189">
        <v>7007</v>
      </c>
      <c r="AN189">
        <v>398653</v>
      </c>
      <c r="AO189">
        <v>328141</v>
      </c>
      <c r="AP189">
        <v>116383</v>
      </c>
      <c r="AQ189">
        <v>42840</v>
      </c>
      <c r="AR189">
        <v>28</v>
      </c>
      <c r="AS189">
        <v>83</v>
      </c>
      <c r="AT189">
        <v>536766</v>
      </c>
      <c r="AU189">
        <v>378071</v>
      </c>
      <c r="AV189">
        <v>10500</v>
      </c>
      <c r="AW189">
        <v>10500</v>
      </c>
      <c r="BF189">
        <v>164387</v>
      </c>
      <c r="BG189">
        <v>101199</v>
      </c>
      <c r="BH189">
        <v>174887</v>
      </c>
      <c r="BI189">
        <v>111699</v>
      </c>
      <c r="BL189">
        <v>192000</v>
      </c>
      <c r="BM189">
        <v>192000</v>
      </c>
      <c r="BP189">
        <v>14</v>
      </c>
      <c r="BQ189">
        <v>27</v>
      </c>
      <c r="BT189">
        <v>192000</v>
      </c>
      <c r="BU189">
        <v>192000</v>
      </c>
      <c r="BV189">
        <v>108152</v>
      </c>
      <c r="BW189">
        <v>73752</v>
      </c>
      <c r="BX189">
        <v>61716</v>
      </c>
      <c r="BY189">
        <v>598</v>
      </c>
      <c r="CB189">
        <v>169882</v>
      </c>
      <c r="CC189">
        <v>74377</v>
      </c>
      <c r="CD189">
        <v>536769</v>
      </c>
      <c r="CE189">
        <v>378076</v>
      </c>
      <c r="CF189">
        <v>736</v>
      </c>
      <c r="CG189">
        <v>768</v>
      </c>
      <c r="CH189">
        <v>62609</v>
      </c>
      <c r="CI189">
        <v>95828</v>
      </c>
      <c r="CJ189">
        <v>53477</v>
      </c>
      <c r="CK189">
        <v>26366</v>
      </c>
      <c r="CL189">
        <v>34400</v>
      </c>
      <c r="CM189">
        <v>18609</v>
      </c>
      <c r="CN189">
        <v>58659</v>
      </c>
      <c r="CO189">
        <v>2765</v>
      </c>
      <c r="CP189">
        <v>61358</v>
      </c>
      <c r="CQ189">
        <v>45</v>
      </c>
      <c r="CR189">
        <v>78987</v>
      </c>
      <c r="CS189">
        <v>106305</v>
      </c>
      <c r="CT189">
        <v>-15799</v>
      </c>
      <c r="CU189">
        <v>-21255</v>
      </c>
      <c r="CV189">
        <v>63188</v>
      </c>
      <c r="CW189">
        <v>85043</v>
      </c>
      <c r="CX189">
        <v>15797</v>
      </c>
      <c r="CY189">
        <v>21260</v>
      </c>
      <c r="CZ189">
        <v>-2</v>
      </c>
      <c r="DA189">
        <v>5</v>
      </c>
      <c r="DB189">
        <v>0</v>
      </c>
      <c r="DC189">
        <v>63188</v>
      </c>
      <c r="DD189">
        <v>85043</v>
      </c>
      <c r="DE189">
        <v>211875</v>
      </c>
      <c r="DF189">
        <v>191086</v>
      </c>
      <c r="DG189">
        <v>148530</v>
      </c>
      <c r="DH189">
        <v>94490</v>
      </c>
      <c r="DI189">
        <v>63345</v>
      </c>
      <c r="DJ189">
        <v>96596</v>
      </c>
      <c r="IR189">
        <v>-7</v>
      </c>
    </row>
    <row r="190" spans="1:285">
      <c r="A190" t="s">
        <v>15509</v>
      </c>
      <c r="B190">
        <v>5503096629</v>
      </c>
      <c r="C190" t="s">
        <v>8457</v>
      </c>
      <c r="D190" t="s">
        <v>1330</v>
      </c>
      <c r="E190">
        <v>7320157</v>
      </c>
      <c r="F190" t="s">
        <v>8459</v>
      </c>
      <c r="G190" t="s">
        <v>3978</v>
      </c>
      <c r="H190" t="s">
        <v>3932</v>
      </c>
      <c r="I190" t="s">
        <v>3931</v>
      </c>
      <c r="T190">
        <v>576</v>
      </c>
      <c r="U190">
        <v>1727</v>
      </c>
      <c r="X190">
        <v>7209</v>
      </c>
      <c r="Y190">
        <v>3209</v>
      </c>
      <c r="AD190">
        <v>7785</v>
      </c>
      <c r="AE190">
        <v>4936</v>
      </c>
      <c r="AF190">
        <v>54</v>
      </c>
      <c r="AG190">
        <v>52</v>
      </c>
      <c r="AL190">
        <v>5996</v>
      </c>
      <c r="AM190">
        <v>4819</v>
      </c>
      <c r="AN190">
        <v>47786</v>
      </c>
      <c r="AO190">
        <v>52235</v>
      </c>
      <c r="AP190">
        <v>3184</v>
      </c>
      <c r="AQ190">
        <v>1655</v>
      </c>
      <c r="AT190">
        <v>57020</v>
      </c>
      <c r="AU190">
        <v>58761</v>
      </c>
      <c r="AV190">
        <v>50</v>
      </c>
      <c r="AW190">
        <v>50</v>
      </c>
      <c r="BF190">
        <v>40581</v>
      </c>
      <c r="BG190">
        <v>36593</v>
      </c>
      <c r="BH190">
        <v>40631</v>
      </c>
      <c r="BI190">
        <v>36643</v>
      </c>
      <c r="BL190">
        <v>6818</v>
      </c>
      <c r="BM190">
        <v>10560</v>
      </c>
      <c r="BT190">
        <v>6818</v>
      </c>
      <c r="BU190">
        <v>10560</v>
      </c>
      <c r="BV190">
        <v>0</v>
      </c>
      <c r="BW190">
        <v>18</v>
      </c>
      <c r="BX190">
        <v>17356</v>
      </c>
      <c r="BY190">
        <v>16476</v>
      </c>
      <c r="CB190">
        <v>17356</v>
      </c>
      <c r="CC190">
        <v>16494</v>
      </c>
      <c r="CD190">
        <v>64805</v>
      </c>
      <c r="CE190">
        <v>63697</v>
      </c>
      <c r="CF190">
        <v>0</v>
      </c>
      <c r="CG190">
        <v>0</v>
      </c>
      <c r="CH190">
        <v>5349</v>
      </c>
      <c r="CI190">
        <v>3417</v>
      </c>
      <c r="CJ190">
        <v>785</v>
      </c>
      <c r="CK190">
        <v>705</v>
      </c>
      <c r="CL190">
        <v>302</v>
      </c>
      <c r="CM190">
        <v>675</v>
      </c>
      <c r="CN190">
        <v>69</v>
      </c>
      <c r="CO190">
        <v>238</v>
      </c>
      <c r="CP190">
        <v>1133</v>
      </c>
      <c r="CQ190">
        <v>2710</v>
      </c>
      <c r="CR190">
        <v>4768</v>
      </c>
      <c r="CS190">
        <v>975</v>
      </c>
      <c r="CV190">
        <v>3988</v>
      </c>
      <c r="CW190">
        <v>538</v>
      </c>
      <c r="DB190">
        <v>-780</v>
      </c>
      <c r="DC190">
        <v>3988</v>
      </c>
      <c r="DD190">
        <v>538</v>
      </c>
      <c r="DE190">
        <v>26135</v>
      </c>
      <c r="DF190">
        <v>14979</v>
      </c>
      <c r="DG190">
        <v>20786</v>
      </c>
      <c r="DH190">
        <v>11562</v>
      </c>
      <c r="DI190">
        <v>5349</v>
      </c>
      <c r="DJ190">
        <v>3417</v>
      </c>
      <c r="IR190">
        <v>-437</v>
      </c>
    </row>
    <row r="191" spans="1:285">
      <c r="A191" t="s">
        <v>16295</v>
      </c>
      <c r="B191">
        <v>1660244037</v>
      </c>
      <c r="C191" t="s">
        <v>8293</v>
      </c>
      <c r="D191" t="s">
        <v>1337</v>
      </c>
      <c r="E191">
        <v>7135255</v>
      </c>
      <c r="F191" t="s">
        <v>8462</v>
      </c>
      <c r="G191" t="s">
        <v>3936</v>
      </c>
      <c r="H191" t="s">
        <v>3932</v>
      </c>
      <c r="I191" t="s">
        <v>3931</v>
      </c>
      <c r="AF191">
        <v>73</v>
      </c>
      <c r="AG191">
        <v>73</v>
      </c>
      <c r="AJ191">
        <v>13</v>
      </c>
      <c r="AK191">
        <v>13</v>
      </c>
      <c r="AL191">
        <v>88836</v>
      </c>
      <c r="AM191">
        <v>132720</v>
      </c>
      <c r="AN191">
        <v>282667</v>
      </c>
      <c r="AO191">
        <v>567455</v>
      </c>
      <c r="AP191">
        <v>782</v>
      </c>
      <c r="AQ191">
        <v>818</v>
      </c>
      <c r="AT191">
        <v>372371</v>
      </c>
      <c r="AU191">
        <v>701079</v>
      </c>
      <c r="AV191">
        <v>11</v>
      </c>
      <c r="AW191">
        <v>11</v>
      </c>
      <c r="BF191">
        <v>-293275</v>
      </c>
      <c r="BG191">
        <v>-269292</v>
      </c>
      <c r="BH191">
        <v>-293264</v>
      </c>
      <c r="BI191">
        <v>-269281</v>
      </c>
      <c r="BL191">
        <v>665602</v>
      </c>
      <c r="BM191">
        <v>861922</v>
      </c>
      <c r="BT191">
        <v>665602</v>
      </c>
      <c r="BU191">
        <v>861922</v>
      </c>
      <c r="BV191">
        <v>0</v>
      </c>
      <c r="BW191">
        <v>108438</v>
      </c>
      <c r="BX191">
        <v>33</v>
      </c>
      <c r="CB191">
        <v>33</v>
      </c>
      <c r="CC191">
        <v>108438</v>
      </c>
      <c r="CD191">
        <v>372371</v>
      </c>
      <c r="CE191">
        <v>701079</v>
      </c>
      <c r="CJ191">
        <v>6807</v>
      </c>
      <c r="CK191">
        <v>16216</v>
      </c>
      <c r="CL191">
        <v>30727</v>
      </c>
      <c r="CM191">
        <v>43118</v>
      </c>
      <c r="CN191">
        <v>85819</v>
      </c>
      <c r="CO191">
        <v>227101</v>
      </c>
      <c r="CP191">
        <v>85882</v>
      </c>
      <c r="CQ191">
        <v>247952</v>
      </c>
      <c r="CR191">
        <v>-23983</v>
      </c>
      <c r="CS191">
        <v>-47753</v>
      </c>
      <c r="CV191">
        <v>-23983</v>
      </c>
      <c r="CW191">
        <v>-47753</v>
      </c>
      <c r="DC191">
        <v>-23983</v>
      </c>
      <c r="DD191">
        <v>-47753</v>
      </c>
      <c r="DK191">
        <v>11</v>
      </c>
      <c r="DL191">
        <v>-221539</v>
      </c>
      <c r="DM191">
        <v>-221528</v>
      </c>
      <c r="DS191">
        <v>11</v>
      </c>
      <c r="DT191">
        <v>-269292</v>
      </c>
      <c r="DU191">
        <v>-269281</v>
      </c>
      <c r="DY191">
        <v>11</v>
      </c>
      <c r="DZ191">
        <v>-293275</v>
      </c>
      <c r="EA191">
        <v>-293264</v>
      </c>
      <c r="EQ191">
        <v>-293275</v>
      </c>
      <c r="ER191">
        <v>-269292</v>
      </c>
      <c r="ES191">
        <v>356033</v>
      </c>
      <c r="ET191">
        <v>2985</v>
      </c>
      <c r="EY191">
        <v>69</v>
      </c>
      <c r="FA191">
        <v>354023</v>
      </c>
      <c r="FB191">
        <v>4306</v>
      </c>
      <c r="FC191">
        <v>222</v>
      </c>
      <c r="FE191">
        <v>85</v>
      </c>
      <c r="FI191">
        <v>16</v>
      </c>
      <c r="FK191">
        <v>0</v>
      </c>
      <c r="FL191">
        <v>778</v>
      </c>
      <c r="FM191">
        <v>-364</v>
      </c>
      <c r="FR191">
        <v>356033</v>
      </c>
      <c r="FS191">
        <v>2498</v>
      </c>
      <c r="FV191">
        <v>354023</v>
      </c>
      <c r="FW191">
        <v>3528</v>
      </c>
      <c r="FX191">
        <v>-354023</v>
      </c>
      <c r="FY191">
        <v>-4306</v>
      </c>
      <c r="FZ191">
        <v>1646</v>
      </c>
      <c r="GA191">
        <v>-1808</v>
      </c>
      <c r="GB191">
        <v>818</v>
      </c>
      <c r="GC191">
        <v>2626</v>
      </c>
      <c r="GD191">
        <v>782</v>
      </c>
      <c r="GE191">
        <v>818</v>
      </c>
      <c r="GF191">
        <v>0</v>
      </c>
      <c r="GG191">
        <v>0</v>
      </c>
      <c r="GI191">
        <v>0</v>
      </c>
      <c r="GJ191">
        <v>47753</v>
      </c>
      <c r="GK191">
        <v>47753</v>
      </c>
      <c r="GO191">
        <v>0</v>
      </c>
      <c r="GP191">
        <v>23983</v>
      </c>
      <c r="GQ191">
        <v>23983</v>
      </c>
      <c r="HO191">
        <v>-1682</v>
      </c>
      <c r="IA191">
        <v>356033</v>
      </c>
      <c r="IB191">
        <v>2985</v>
      </c>
      <c r="JA191">
        <v>47753</v>
      </c>
      <c r="JB191">
        <v>47753</v>
      </c>
      <c r="JU191">
        <v>23983</v>
      </c>
      <c r="JY191">
        <v>23983</v>
      </c>
    </row>
    <row r="192" spans="1:285">
      <c r="A192" t="s">
        <v>15511</v>
      </c>
      <c r="B192">
        <v>1831161312</v>
      </c>
      <c r="C192" t="s">
        <v>4014</v>
      </c>
      <c r="D192" t="s">
        <v>15512</v>
      </c>
      <c r="E192">
        <v>5353181</v>
      </c>
      <c r="F192" t="s">
        <v>8464</v>
      </c>
      <c r="G192" t="s">
        <v>3936</v>
      </c>
      <c r="H192" t="s">
        <v>3932</v>
      </c>
      <c r="I192" t="s">
        <v>3931</v>
      </c>
      <c r="T192">
        <v>0</v>
      </c>
      <c r="X192">
        <v>0</v>
      </c>
      <c r="AF192">
        <v>234</v>
      </c>
      <c r="AG192">
        <v>234</v>
      </c>
      <c r="AL192">
        <v>44107</v>
      </c>
      <c r="AM192">
        <v>23494</v>
      </c>
      <c r="AP192">
        <v>13340</v>
      </c>
      <c r="AQ192">
        <v>12001</v>
      </c>
      <c r="BH192">
        <v>25627</v>
      </c>
      <c r="BI192">
        <v>10151</v>
      </c>
      <c r="BL192">
        <v>21</v>
      </c>
      <c r="BM192">
        <v>21</v>
      </c>
      <c r="BR192">
        <v>0</v>
      </c>
      <c r="BV192">
        <v>9174</v>
      </c>
      <c r="BW192">
        <v>3097</v>
      </c>
      <c r="BX192">
        <v>22859</v>
      </c>
      <c r="BY192">
        <v>22460</v>
      </c>
      <c r="CD192">
        <v>57681</v>
      </c>
      <c r="CE192">
        <v>35729</v>
      </c>
      <c r="CL192">
        <v>0</v>
      </c>
      <c r="CN192">
        <v>867</v>
      </c>
      <c r="CO192">
        <v>3564</v>
      </c>
      <c r="CP192">
        <v>2310</v>
      </c>
      <c r="CQ192">
        <v>5000</v>
      </c>
      <c r="CT192">
        <v>977</v>
      </c>
      <c r="CU192">
        <v>40</v>
      </c>
      <c r="CV192">
        <v>15476</v>
      </c>
      <c r="CW192">
        <v>134</v>
      </c>
      <c r="DE192">
        <v>20166</v>
      </c>
      <c r="DF192">
        <v>1957</v>
      </c>
      <c r="DG192">
        <v>2270</v>
      </c>
      <c r="DH192">
        <v>347</v>
      </c>
    </row>
    <row r="193" spans="1:320">
      <c r="A193" t="s">
        <v>15513</v>
      </c>
      <c r="B193">
        <v>7727806036</v>
      </c>
      <c r="C193" t="s">
        <v>4066</v>
      </c>
      <c r="D193" t="s">
        <v>15514</v>
      </c>
      <c r="E193">
        <v>4534848</v>
      </c>
      <c r="F193" t="s">
        <v>8466</v>
      </c>
      <c r="G193" t="s">
        <v>3936</v>
      </c>
      <c r="H193" t="s">
        <v>3932</v>
      </c>
      <c r="I193" t="s">
        <v>3931</v>
      </c>
      <c r="T193">
        <v>6022</v>
      </c>
      <c r="U193">
        <v>8152</v>
      </c>
      <c r="X193">
        <v>131</v>
      </c>
      <c r="Y193">
        <v>24</v>
      </c>
      <c r="AL193">
        <v>45757</v>
      </c>
      <c r="AM193">
        <v>4850</v>
      </c>
      <c r="AP193">
        <v>677</v>
      </c>
      <c r="AQ193">
        <v>1647</v>
      </c>
      <c r="BH193">
        <v>52334</v>
      </c>
      <c r="BI193">
        <v>13890</v>
      </c>
      <c r="BV193">
        <v>0</v>
      </c>
      <c r="BX193">
        <v>254</v>
      </c>
      <c r="BY193">
        <v>782</v>
      </c>
      <c r="CD193">
        <v>52588</v>
      </c>
      <c r="CE193">
        <v>14672</v>
      </c>
      <c r="CN193">
        <v>40104</v>
      </c>
      <c r="CO193">
        <v>1871</v>
      </c>
      <c r="CP193">
        <v>7540</v>
      </c>
      <c r="CQ193">
        <v>345</v>
      </c>
      <c r="CT193">
        <v>475</v>
      </c>
      <c r="CU193">
        <v>379</v>
      </c>
      <c r="CV193">
        <v>40287</v>
      </c>
      <c r="CW193">
        <v>5747</v>
      </c>
      <c r="DE193">
        <v>39447</v>
      </c>
      <c r="DF193">
        <v>18284</v>
      </c>
      <c r="DG193">
        <v>31249</v>
      </c>
      <c r="DH193">
        <v>13684</v>
      </c>
    </row>
    <row r="194" spans="1:320">
      <c r="A194" t="s">
        <v>15515</v>
      </c>
      <c r="B194">
        <v>7806547391</v>
      </c>
      <c r="C194" t="s">
        <v>4117</v>
      </c>
      <c r="D194" t="s">
        <v>16296</v>
      </c>
      <c r="E194">
        <v>6430171</v>
      </c>
      <c r="F194" t="s">
        <v>8469</v>
      </c>
      <c r="G194" t="s">
        <v>3936</v>
      </c>
      <c r="H194" t="s">
        <v>3932</v>
      </c>
      <c r="I194" t="s">
        <v>3931</v>
      </c>
      <c r="T194">
        <v>6026</v>
      </c>
      <c r="U194">
        <v>143</v>
      </c>
      <c r="X194">
        <v>222551</v>
      </c>
      <c r="Y194">
        <v>233633</v>
      </c>
      <c r="Z194">
        <v>15219</v>
      </c>
      <c r="AD194">
        <v>243796</v>
      </c>
      <c r="AE194">
        <v>233776</v>
      </c>
      <c r="AF194">
        <v>29724</v>
      </c>
      <c r="AG194">
        <v>27333</v>
      </c>
      <c r="AL194">
        <v>69666</v>
      </c>
      <c r="AM194">
        <v>59833</v>
      </c>
      <c r="AN194">
        <v>4800</v>
      </c>
      <c r="AO194">
        <v>2000</v>
      </c>
      <c r="AP194">
        <v>212</v>
      </c>
      <c r="AQ194">
        <v>137</v>
      </c>
      <c r="AR194">
        <v>230</v>
      </c>
      <c r="AS194">
        <v>199</v>
      </c>
      <c r="AT194">
        <v>104632</v>
      </c>
      <c r="AU194">
        <v>89502</v>
      </c>
      <c r="AV194">
        <v>1000</v>
      </c>
      <c r="AW194">
        <v>1000</v>
      </c>
      <c r="BB194">
        <v>12000</v>
      </c>
      <c r="BC194">
        <v>12000</v>
      </c>
      <c r="BF194">
        <v>99637</v>
      </c>
      <c r="BG194">
        <v>13309</v>
      </c>
      <c r="BH194">
        <v>112637</v>
      </c>
      <c r="BI194">
        <v>26309</v>
      </c>
      <c r="BL194">
        <v>174550</v>
      </c>
      <c r="BM194">
        <v>254150</v>
      </c>
      <c r="BP194">
        <v>981</v>
      </c>
      <c r="BQ194">
        <v>369</v>
      </c>
      <c r="BT194">
        <v>225670</v>
      </c>
      <c r="BU194">
        <v>289028</v>
      </c>
      <c r="BV194">
        <v>0</v>
      </c>
      <c r="BX194">
        <v>9140</v>
      </c>
      <c r="BY194">
        <v>7572</v>
      </c>
      <c r="CB194">
        <v>10121</v>
      </c>
      <c r="CC194">
        <v>7941</v>
      </c>
      <c r="CD194">
        <v>348428</v>
      </c>
      <c r="CE194">
        <v>323278</v>
      </c>
      <c r="CF194">
        <v>29931</v>
      </c>
      <c r="CG194">
        <v>23371</v>
      </c>
      <c r="CH194">
        <v>95140</v>
      </c>
      <c r="CI194">
        <v>57617</v>
      </c>
      <c r="CJ194">
        <v>31912</v>
      </c>
      <c r="CK194">
        <v>31312</v>
      </c>
      <c r="CL194">
        <v>49719</v>
      </c>
      <c r="CM194">
        <v>40454</v>
      </c>
      <c r="CN194">
        <v>73171</v>
      </c>
      <c r="CO194">
        <v>14459</v>
      </c>
      <c r="CP194">
        <v>71430</v>
      </c>
      <c r="CQ194">
        <v>50024</v>
      </c>
      <c r="CR194">
        <v>79074</v>
      </c>
      <c r="CS194">
        <v>12910</v>
      </c>
      <c r="CT194">
        <v>-17996</v>
      </c>
      <c r="CU194">
        <v>-7717</v>
      </c>
      <c r="CV194">
        <v>61078</v>
      </c>
      <c r="CW194">
        <v>5193</v>
      </c>
      <c r="CX194">
        <v>9441</v>
      </c>
      <c r="CY194">
        <v>7717</v>
      </c>
      <c r="CZ194">
        <v>-8555</v>
      </c>
      <c r="DC194">
        <v>61078</v>
      </c>
      <c r="DD194">
        <v>5193</v>
      </c>
      <c r="DE194">
        <v>267623</v>
      </c>
      <c r="DF194">
        <v>174890</v>
      </c>
      <c r="DG194">
        <v>142552</v>
      </c>
      <c r="DH194">
        <v>93902</v>
      </c>
      <c r="DI194">
        <v>125071</v>
      </c>
      <c r="DJ194">
        <v>80988</v>
      </c>
      <c r="DK194">
        <v>1000</v>
      </c>
      <c r="DL194">
        <v>8039</v>
      </c>
      <c r="DM194">
        <v>21039</v>
      </c>
      <c r="DN194">
        <v>0</v>
      </c>
      <c r="DO194">
        <v>5270</v>
      </c>
      <c r="DP194">
        <v>5270</v>
      </c>
      <c r="DQ194">
        <v>61078</v>
      </c>
      <c r="DR194">
        <v>61078</v>
      </c>
      <c r="DS194">
        <v>1000</v>
      </c>
      <c r="DT194">
        <v>13309</v>
      </c>
      <c r="DU194">
        <v>26309</v>
      </c>
      <c r="DV194">
        <v>0</v>
      </c>
      <c r="DW194">
        <v>86328</v>
      </c>
      <c r="DX194">
        <v>86328</v>
      </c>
      <c r="DY194">
        <v>1000</v>
      </c>
      <c r="DZ194">
        <v>99637</v>
      </c>
      <c r="EA194">
        <v>112637</v>
      </c>
      <c r="EQ194">
        <v>1126370</v>
      </c>
      <c r="ER194">
        <v>26309</v>
      </c>
      <c r="ES194">
        <v>66800</v>
      </c>
      <c r="ET194">
        <v>138000</v>
      </c>
      <c r="EU194">
        <v>78873</v>
      </c>
      <c r="EV194">
        <v>18381</v>
      </c>
      <c r="EY194">
        <v>4729</v>
      </c>
      <c r="EZ194">
        <v>310</v>
      </c>
      <c r="FA194">
        <v>100877</v>
      </c>
      <c r="FB194">
        <v>69900</v>
      </c>
      <c r="FC194">
        <v>21205</v>
      </c>
      <c r="FD194">
        <v>14230</v>
      </c>
      <c r="FE194">
        <v>19344</v>
      </c>
      <c r="FF194">
        <v>16857</v>
      </c>
      <c r="FG194">
        <v>15662</v>
      </c>
      <c r="FI194">
        <v>12077</v>
      </c>
      <c r="FJ194">
        <v>739</v>
      </c>
      <c r="FK194">
        <v>10650</v>
      </c>
      <c r="FL194">
        <v>369</v>
      </c>
      <c r="FM194">
        <v>83152</v>
      </c>
      <c r="FN194">
        <v>-68905</v>
      </c>
      <c r="FR194">
        <v>-49000</v>
      </c>
      <c r="FT194">
        <v>66800</v>
      </c>
      <c r="FU194">
        <v>138000</v>
      </c>
      <c r="FV194">
        <v>100877</v>
      </c>
      <c r="FW194">
        <v>69900</v>
      </c>
      <c r="FX194">
        <v>-34077</v>
      </c>
      <c r="FY194">
        <v>68100</v>
      </c>
      <c r="FZ194">
        <v>75</v>
      </c>
      <c r="GA194">
        <v>-805</v>
      </c>
      <c r="GB194">
        <v>137</v>
      </c>
      <c r="GC194">
        <v>942</v>
      </c>
      <c r="GD194">
        <v>212</v>
      </c>
      <c r="GE194">
        <v>137</v>
      </c>
      <c r="HG194">
        <v>737</v>
      </c>
      <c r="HH194">
        <v>764</v>
      </c>
      <c r="HQ194">
        <v>12000</v>
      </c>
      <c r="HR194">
        <v>12000</v>
      </c>
      <c r="HU194">
        <v>4</v>
      </c>
      <c r="HY194">
        <v>12000</v>
      </c>
      <c r="IM194">
        <v>49000</v>
      </c>
      <c r="IV194">
        <v>77</v>
      </c>
      <c r="IW194">
        <v>77</v>
      </c>
      <c r="IY194">
        <v>0</v>
      </c>
      <c r="IZ194">
        <v>25246</v>
      </c>
      <c r="KT194">
        <v>4</v>
      </c>
      <c r="KU194">
        <v>25246</v>
      </c>
      <c r="LE194">
        <v>4</v>
      </c>
      <c r="LF194">
        <v>25246</v>
      </c>
    </row>
    <row r="195" spans="1:320">
      <c r="A195" t="s">
        <v>15517</v>
      </c>
      <c r="B195">
        <v>5024184814</v>
      </c>
      <c r="C195" t="s">
        <v>8471</v>
      </c>
      <c r="D195" t="s">
        <v>15518</v>
      </c>
      <c r="E195">
        <v>7889156</v>
      </c>
      <c r="F195" t="s">
        <v>8472</v>
      </c>
      <c r="G195" t="s">
        <v>3936</v>
      </c>
      <c r="H195" t="s">
        <v>3932</v>
      </c>
      <c r="I195" t="s">
        <v>3931</v>
      </c>
      <c r="AF195">
        <v>84</v>
      </c>
      <c r="AG195">
        <v>3</v>
      </c>
      <c r="AL195">
        <v>99620</v>
      </c>
      <c r="AM195">
        <v>99109</v>
      </c>
      <c r="AP195">
        <v>140</v>
      </c>
      <c r="AQ195">
        <v>770</v>
      </c>
      <c r="BH195">
        <v>97875</v>
      </c>
      <c r="BI195">
        <v>97873</v>
      </c>
      <c r="BL195">
        <v>1787</v>
      </c>
      <c r="BM195">
        <v>1787</v>
      </c>
      <c r="BX195">
        <v>182</v>
      </c>
      <c r="BY195">
        <v>222</v>
      </c>
      <c r="CD195">
        <v>99844</v>
      </c>
      <c r="CE195">
        <v>99882</v>
      </c>
      <c r="CN195">
        <v>3721</v>
      </c>
      <c r="CO195">
        <v>85281</v>
      </c>
      <c r="CP195">
        <v>3241</v>
      </c>
      <c r="CQ195">
        <v>1433</v>
      </c>
      <c r="CT195">
        <v>139</v>
      </c>
      <c r="CU195">
        <v>31</v>
      </c>
      <c r="CV195">
        <v>2</v>
      </c>
      <c r="CW195">
        <v>83817</v>
      </c>
      <c r="DE195">
        <v>11</v>
      </c>
      <c r="DG195">
        <v>350</v>
      </c>
    </row>
    <row r="196" spans="1:320">
      <c r="A196" t="s">
        <v>15519</v>
      </c>
      <c r="B196">
        <v>5906015326</v>
      </c>
      <c r="C196" t="s">
        <v>15520</v>
      </c>
      <c r="D196" t="s">
        <v>15521</v>
      </c>
      <c r="E196">
        <v>5492430</v>
      </c>
      <c r="F196" t="s">
        <v>8474</v>
      </c>
      <c r="G196" t="s">
        <v>3978</v>
      </c>
      <c r="H196" t="s">
        <v>3932</v>
      </c>
      <c r="I196" t="s">
        <v>3931</v>
      </c>
      <c r="AL196">
        <v>44</v>
      </c>
      <c r="AM196">
        <v>725</v>
      </c>
      <c r="AN196">
        <v>19575</v>
      </c>
      <c r="AO196">
        <v>8897</v>
      </c>
      <c r="AP196">
        <v>195</v>
      </c>
      <c r="AQ196">
        <v>1102</v>
      </c>
      <c r="AT196">
        <v>19814</v>
      </c>
      <c r="AU196">
        <v>10724</v>
      </c>
      <c r="AV196">
        <v>10</v>
      </c>
      <c r="AW196">
        <v>10</v>
      </c>
      <c r="BB196">
        <v>4499</v>
      </c>
      <c r="BC196">
        <v>4499</v>
      </c>
      <c r="BF196">
        <v>10808</v>
      </c>
      <c r="BG196">
        <v>6012</v>
      </c>
      <c r="BH196">
        <v>15317</v>
      </c>
      <c r="BI196">
        <v>10521</v>
      </c>
      <c r="BV196">
        <v>4109</v>
      </c>
      <c r="BW196">
        <v>0</v>
      </c>
      <c r="BX196">
        <v>388</v>
      </c>
      <c r="BY196">
        <v>203</v>
      </c>
      <c r="CB196">
        <v>4497</v>
      </c>
      <c r="CC196">
        <v>203</v>
      </c>
      <c r="CD196">
        <v>19814</v>
      </c>
      <c r="CE196">
        <v>10724</v>
      </c>
      <c r="CF196">
        <v>-1586</v>
      </c>
      <c r="CG196">
        <v>-1290</v>
      </c>
      <c r="CH196">
        <v>-1586</v>
      </c>
      <c r="CI196">
        <v>-1290</v>
      </c>
      <c r="CN196">
        <v>8692</v>
      </c>
      <c r="CO196">
        <v>5357</v>
      </c>
      <c r="CP196">
        <v>-986</v>
      </c>
      <c r="CQ196">
        <v>-508</v>
      </c>
      <c r="CR196">
        <v>6120</v>
      </c>
      <c r="CS196">
        <v>3559</v>
      </c>
      <c r="CV196">
        <v>5788</v>
      </c>
      <c r="CW196">
        <v>3399</v>
      </c>
      <c r="DB196">
        <v>-332</v>
      </c>
      <c r="DC196">
        <v>5788</v>
      </c>
      <c r="DD196">
        <v>3399</v>
      </c>
      <c r="DK196">
        <v>10</v>
      </c>
      <c r="DL196">
        <v>6240</v>
      </c>
      <c r="DM196">
        <v>10749</v>
      </c>
      <c r="DN196">
        <v>0</v>
      </c>
      <c r="DO196">
        <v>3399</v>
      </c>
      <c r="DP196">
        <v>3399</v>
      </c>
      <c r="DQ196">
        <v>5788</v>
      </c>
      <c r="DR196">
        <v>5788</v>
      </c>
      <c r="DS196">
        <v>10</v>
      </c>
      <c r="DT196">
        <v>6012</v>
      </c>
      <c r="DU196">
        <v>10521</v>
      </c>
      <c r="DV196">
        <v>0</v>
      </c>
      <c r="DW196">
        <v>5788</v>
      </c>
      <c r="DX196">
        <v>5788</v>
      </c>
      <c r="DY196">
        <v>10</v>
      </c>
      <c r="DZ196">
        <v>10808</v>
      </c>
      <c r="EA196">
        <v>15317</v>
      </c>
      <c r="EQ196">
        <v>15317</v>
      </c>
      <c r="ER196">
        <v>10521</v>
      </c>
      <c r="GH196">
        <v>0</v>
      </c>
      <c r="GI196">
        <v>0</v>
      </c>
      <c r="GJ196">
        <v>3627</v>
      </c>
      <c r="GK196">
        <v>3627</v>
      </c>
      <c r="GL196">
        <v>2769</v>
      </c>
      <c r="GM196">
        <v>2769</v>
      </c>
      <c r="GN196">
        <v>0</v>
      </c>
      <c r="GO196">
        <v>0</v>
      </c>
      <c r="GP196">
        <v>992</v>
      </c>
      <c r="GQ196">
        <v>992</v>
      </c>
      <c r="GR196">
        <v>992</v>
      </c>
      <c r="GS196">
        <v>992</v>
      </c>
      <c r="GT196">
        <v>0</v>
      </c>
      <c r="HQ196">
        <v>4499</v>
      </c>
      <c r="HR196">
        <v>4499</v>
      </c>
      <c r="HY196">
        <v>4499</v>
      </c>
      <c r="IF196">
        <v>0</v>
      </c>
      <c r="IG196">
        <v>0</v>
      </c>
      <c r="IJ196">
        <v>0</v>
      </c>
      <c r="IK196">
        <v>0</v>
      </c>
      <c r="IL196">
        <v>0</v>
      </c>
      <c r="IR196">
        <v>-160</v>
      </c>
      <c r="IX196">
        <v>0</v>
      </c>
      <c r="IY196">
        <v>0</v>
      </c>
      <c r="IZ196">
        <v>0</v>
      </c>
      <c r="JC196">
        <v>0</v>
      </c>
      <c r="JD196">
        <v>0</v>
      </c>
      <c r="JE196">
        <v>0</v>
      </c>
      <c r="JF196">
        <v>0</v>
      </c>
      <c r="JG196">
        <v>0</v>
      </c>
      <c r="JH196">
        <v>0</v>
      </c>
      <c r="JI196">
        <v>0</v>
      </c>
      <c r="JJ196">
        <v>0</v>
      </c>
      <c r="JK196">
        <v>0</v>
      </c>
      <c r="JL196">
        <v>0</v>
      </c>
      <c r="JM196">
        <v>0</v>
      </c>
      <c r="JN196">
        <v>0</v>
      </c>
      <c r="JO196">
        <v>0</v>
      </c>
      <c r="JP196">
        <v>0</v>
      </c>
      <c r="JQ196">
        <v>0</v>
      </c>
      <c r="KV196">
        <v>858</v>
      </c>
      <c r="KW196">
        <v>858</v>
      </c>
      <c r="LG196">
        <v>858</v>
      </c>
      <c r="LH196">
        <v>858</v>
      </c>
    </row>
    <row r="197" spans="1:320">
      <c r="A197" t="s">
        <v>15522</v>
      </c>
      <c r="B197">
        <v>4345383175</v>
      </c>
      <c r="C197" t="s">
        <v>4053</v>
      </c>
      <c r="D197" t="s">
        <v>16297</v>
      </c>
      <c r="E197">
        <v>6088595</v>
      </c>
      <c r="F197" t="s">
        <v>4088</v>
      </c>
      <c r="G197" t="s">
        <v>3936</v>
      </c>
      <c r="H197" t="s">
        <v>3932</v>
      </c>
      <c r="I197" t="s">
        <v>3931</v>
      </c>
      <c r="T197">
        <v>3938</v>
      </c>
      <c r="U197">
        <v>4766</v>
      </c>
      <c r="AB197">
        <v>246</v>
      </c>
      <c r="AD197">
        <v>4184</v>
      </c>
      <c r="AE197">
        <v>4766</v>
      </c>
      <c r="AF197">
        <v>32</v>
      </c>
      <c r="AG197">
        <v>42</v>
      </c>
      <c r="AL197">
        <v>266238</v>
      </c>
      <c r="AM197">
        <v>101752</v>
      </c>
      <c r="AN197">
        <v>31081</v>
      </c>
      <c r="AO197">
        <v>21943</v>
      </c>
      <c r="AP197">
        <v>13678</v>
      </c>
      <c r="AQ197">
        <v>8923</v>
      </c>
      <c r="AR197">
        <v>1654</v>
      </c>
      <c r="AS197">
        <v>1849</v>
      </c>
      <c r="AT197">
        <v>312683</v>
      </c>
      <c r="AU197">
        <v>134509</v>
      </c>
      <c r="AV197">
        <v>15</v>
      </c>
      <c r="AW197">
        <v>15</v>
      </c>
      <c r="BF197">
        <v>306381</v>
      </c>
      <c r="BG197">
        <v>134979</v>
      </c>
      <c r="BH197">
        <v>306396</v>
      </c>
      <c r="BI197">
        <v>134994</v>
      </c>
      <c r="BL197">
        <v>7000</v>
      </c>
      <c r="BT197">
        <v>9395</v>
      </c>
      <c r="BU197">
        <v>3592</v>
      </c>
      <c r="BX197">
        <v>1076</v>
      </c>
      <c r="BY197">
        <v>689</v>
      </c>
      <c r="CB197">
        <v>1076</v>
      </c>
      <c r="CC197">
        <v>689</v>
      </c>
      <c r="CD197">
        <v>316867</v>
      </c>
      <c r="CE197">
        <v>139275</v>
      </c>
      <c r="CF197">
        <v>7002</v>
      </c>
      <c r="CG197">
        <v>3088</v>
      </c>
      <c r="CH197">
        <v>-6707</v>
      </c>
      <c r="CI197">
        <v>19395</v>
      </c>
      <c r="CJ197">
        <v>221</v>
      </c>
      <c r="CK197">
        <v>80</v>
      </c>
      <c r="CL197">
        <v>584</v>
      </c>
      <c r="CN197">
        <v>182952</v>
      </c>
      <c r="CO197">
        <v>46422</v>
      </c>
      <c r="CP197">
        <v>3652</v>
      </c>
      <c r="CQ197">
        <v>115</v>
      </c>
      <c r="CR197">
        <v>172230</v>
      </c>
      <c r="CS197">
        <v>65782</v>
      </c>
      <c r="CV197">
        <v>171402</v>
      </c>
      <c r="CW197">
        <v>65737</v>
      </c>
      <c r="CX197">
        <v>766</v>
      </c>
      <c r="CY197">
        <v>619</v>
      </c>
      <c r="DB197">
        <v>-828</v>
      </c>
      <c r="DC197">
        <v>171402</v>
      </c>
      <c r="DD197">
        <v>65737</v>
      </c>
      <c r="DE197">
        <v>3725</v>
      </c>
      <c r="DF197">
        <v>22610</v>
      </c>
      <c r="DG197">
        <v>3430</v>
      </c>
      <c r="DH197">
        <v>127</v>
      </c>
      <c r="DI197">
        <v>295</v>
      </c>
      <c r="DJ197">
        <v>22483</v>
      </c>
      <c r="IR197">
        <v>-45</v>
      </c>
    </row>
    <row r="198" spans="1:320">
      <c r="A198" t="s">
        <v>15523</v>
      </c>
      <c r="B198">
        <v>2222787939</v>
      </c>
      <c r="C198" t="s">
        <v>8476</v>
      </c>
      <c r="D198" t="s">
        <v>16298</v>
      </c>
      <c r="E198">
        <v>7256114</v>
      </c>
      <c r="F198" t="s">
        <v>8477</v>
      </c>
      <c r="G198" t="s">
        <v>3936</v>
      </c>
      <c r="H198" t="s">
        <v>3932</v>
      </c>
      <c r="I198" t="s">
        <v>3931</v>
      </c>
      <c r="AF198">
        <v>150</v>
      </c>
      <c r="AG198">
        <v>258</v>
      </c>
      <c r="AL198">
        <v>75112</v>
      </c>
      <c r="AM198">
        <v>73431</v>
      </c>
      <c r="AN198">
        <v>8611</v>
      </c>
      <c r="AO198">
        <v>8207</v>
      </c>
      <c r="AP198">
        <v>234</v>
      </c>
      <c r="AQ198">
        <v>160</v>
      </c>
      <c r="AT198">
        <v>84107</v>
      </c>
      <c r="AU198">
        <v>82056</v>
      </c>
      <c r="AV198">
        <v>10</v>
      </c>
      <c r="AW198">
        <v>10</v>
      </c>
      <c r="BF198">
        <v>83466</v>
      </c>
      <c r="BG198">
        <v>81419</v>
      </c>
      <c r="BH198">
        <v>83476</v>
      </c>
      <c r="BI198">
        <v>81429</v>
      </c>
      <c r="BV198">
        <v>500</v>
      </c>
      <c r="BW198">
        <v>500</v>
      </c>
      <c r="BX198">
        <v>131</v>
      </c>
      <c r="BY198">
        <v>127</v>
      </c>
      <c r="CB198">
        <v>631</v>
      </c>
      <c r="CC198">
        <v>627</v>
      </c>
      <c r="CD198">
        <v>84107</v>
      </c>
      <c r="CE198">
        <v>82056</v>
      </c>
      <c r="CF198">
        <v>1412</v>
      </c>
      <c r="CG198">
        <v>1546</v>
      </c>
      <c r="CH198">
        <v>53999</v>
      </c>
      <c r="CI198">
        <v>55358</v>
      </c>
      <c r="CP198">
        <v>2052</v>
      </c>
      <c r="CQ198">
        <v>1712</v>
      </c>
      <c r="CR198">
        <v>51947</v>
      </c>
      <c r="CS198">
        <v>53646</v>
      </c>
      <c r="CT198">
        <v>-222</v>
      </c>
      <c r="CU198">
        <v>-115</v>
      </c>
      <c r="CV198">
        <v>51725</v>
      </c>
      <c r="CW198">
        <v>53531</v>
      </c>
      <c r="CX198">
        <v>222</v>
      </c>
      <c r="CY198">
        <v>115</v>
      </c>
      <c r="DC198">
        <v>51725</v>
      </c>
      <c r="DD198">
        <v>53531</v>
      </c>
      <c r="DE198">
        <v>55411</v>
      </c>
      <c r="DF198">
        <v>56904</v>
      </c>
      <c r="DI198">
        <v>55411</v>
      </c>
      <c r="DJ198">
        <v>56904</v>
      </c>
    </row>
    <row r="199" spans="1:320">
      <c r="A199" t="s">
        <v>15524</v>
      </c>
      <c r="B199">
        <v>7719446380</v>
      </c>
      <c r="C199" t="s">
        <v>8053</v>
      </c>
      <c r="D199" t="s">
        <v>15525</v>
      </c>
      <c r="E199">
        <v>4743570</v>
      </c>
      <c r="F199" t="s">
        <v>8479</v>
      </c>
      <c r="G199" t="s">
        <v>3936</v>
      </c>
      <c r="H199" t="s">
        <v>3932</v>
      </c>
      <c r="I199" t="s">
        <v>3931</v>
      </c>
      <c r="T199">
        <v>292</v>
      </c>
      <c r="U199">
        <v>327</v>
      </c>
      <c r="AL199">
        <v>11118</v>
      </c>
      <c r="AM199">
        <v>7608</v>
      </c>
      <c r="AP199">
        <v>3664</v>
      </c>
      <c r="AQ199">
        <v>3792</v>
      </c>
      <c r="BH199">
        <v>14809</v>
      </c>
      <c r="BI199">
        <v>11459</v>
      </c>
      <c r="BX199">
        <v>265</v>
      </c>
      <c r="BY199">
        <v>268</v>
      </c>
      <c r="CD199">
        <v>15074</v>
      </c>
      <c r="CE199">
        <v>11727</v>
      </c>
      <c r="CN199">
        <v>4634</v>
      </c>
      <c r="CO199">
        <v>392</v>
      </c>
      <c r="CP199">
        <v>932</v>
      </c>
      <c r="CQ199">
        <v>488</v>
      </c>
      <c r="CT199">
        <v>449</v>
      </c>
      <c r="CU199">
        <v>185</v>
      </c>
      <c r="CV199">
        <v>3351</v>
      </c>
      <c r="CW199">
        <v>336</v>
      </c>
      <c r="DE199">
        <v>10347</v>
      </c>
      <c r="DF199">
        <v>5778</v>
      </c>
      <c r="DG199">
        <v>10249</v>
      </c>
      <c r="DH199">
        <v>5161</v>
      </c>
    </row>
    <row r="200" spans="1:320">
      <c r="A200" t="s">
        <v>15526</v>
      </c>
      <c r="B200">
        <v>7718931947</v>
      </c>
      <c r="C200" t="s">
        <v>4033</v>
      </c>
      <c r="D200" t="s">
        <v>16299</v>
      </c>
      <c r="E200">
        <v>6083004</v>
      </c>
      <c r="F200" t="s">
        <v>8481</v>
      </c>
      <c r="G200" t="s">
        <v>3936</v>
      </c>
      <c r="H200" t="s">
        <v>3932</v>
      </c>
      <c r="I200" t="s">
        <v>3931</v>
      </c>
      <c r="X200">
        <v>80000</v>
      </c>
      <c r="Y200">
        <v>225200</v>
      </c>
      <c r="Z200">
        <v>27</v>
      </c>
      <c r="AA200">
        <v>27</v>
      </c>
      <c r="AD200">
        <v>80027</v>
      </c>
      <c r="AE200">
        <v>225227</v>
      </c>
      <c r="AF200">
        <v>13</v>
      </c>
      <c r="AG200">
        <v>13</v>
      </c>
      <c r="AL200">
        <v>320887</v>
      </c>
      <c r="AM200">
        <v>294043</v>
      </c>
      <c r="AN200">
        <v>611047</v>
      </c>
      <c r="AO200">
        <v>728340</v>
      </c>
      <c r="AP200">
        <v>26117</v>
      </c>
      <c r="AQ200">
        <v>28336</v>
      </c>
      <c r="AR200">
        <v>5740</v>
      </c>
      <c r="AS200">
        <v>7667</v>
      </c>
      <c r="AT200">
        <v>963804</v>
      </c>
      <c r="AU200">
        <v>1058398</v>
      </c>
      <c r="AV200">
        <v>15080</v>
      </c>
      <c r="AW200">
        <v>15080</v>
      </c>
      <c r="BD200">
        <v>10000</v>
      </c>
      <c r="BE200">
        <v>10000</v>
      </c>
      <c r="BF200">
        <v>476873</v>
      </c>
      <c r="BG200">
        <v>378747</v>
      </c>
      <c r="BH200">
        <v>501953</v>
      </c>
      <c r="BI200">
        <v>403827</v>
      </c>
      <c r="BL200">
        <v>147246</v>
      </c>
      <c r="BM200">
        <v>878484</v>
      </c>
      <c r="BT200">
        <v>147246</v>
      </c>
      <c r="BU200">
        <v>878484</v>
      </c>
      <c r="BV200">
        <v>383713</v>
      </c>
      <c r="BX200">
        <v>10919</v>
      </c>
      <c r="BY200">
        <v>1314</v>
      </c>
      <c r="CB200">
        <v>394632</v>
      </c>
      <c r="CC200">
        <v>1314</v>
      </c>
      <c r="CD200">
        <v>1043831</v>
      </c>
      <c r="CE200">
        <v>1283626</v>
      </c>
      <c r="CF200">
        <v>25820</v>
      </c>
      <c r="CG200">
        <v>22109</v>
      </c>
      <c r="CH200">
        <v>359945</v>
      </c>
      <c r="CI200">
        <v>197788</v>
      </c>
      <c r="CN200">
        <v>255002</v>
      </c>
      <c r="CO200">
        <v>40980</v>
      </c>
      <c r="CP200">
        <v>492215</v>
      </c>
      <c r="CQ200">
        <v>117699</v>
      </c>
      <c r="CR200">
        <v>122732</v>
      </c>
      <c r="CS200">
        <v>121069</v>
      </c>
      <c r="CT200">
        <v>-24606</v>
      </c>
      <c r="CU200">
        <v>-24232</v>
      </c>
      <c r="CV200">
        <v>98126</v>
      </c>
      <c r="CW200">
        <v>96837</v>
      </c>
      <c r="CX200">
        <v>24606</v>
      </c>
      <c r="CY200">
        <v>24232</v>
      </c>
      <c r="DC200">
        <v>98126</v>
      </c>
      <c r="DD200">
        <v>96837</v>
      </c>
      <c r="DE200">
        <v>669501</v>
      </c>
      <c r="DF200">
        <v>571373</v>
      </c>
      <c r="DG200">
        <v>283736</v>
      </c>
      <c r="DH200">
        <v>351476</v>
      </c>
      <c r="DI200">
        <v>385765</v>
      </c>
      <c r="DJ200">
        <v>219897</v>
      </c>
      <c r="DK200">
        <v>15080</v>
      </c>
      <c r="DL200">
        <v>291910</v>
      </c>
      <c r="DM200">
        <v>306990</v>
      </c>
      <c r="DN200">
        <v>0</v>
      </c>
      <c r="DO200">
        <v>96837</v>
      </c>
      <c r="DP200">
        <v>96837</v>
      </c>
      <c r="DQ200">
        <v>98126</v>
      </c>
      <c r="DR200">
        <v>98126</v>
      </c>
      <c r="DS200">
        <v>15080</v>
      </c>
      <c r="DT200">
        <v>378747</v>
      </c>
      <c r="DU200">
        <v>403827</v>
      </c>
      <c r="DV200">
        <v>0</v>
      </c>
      <c r="DW200">
        <v>98126</v>
      </c>
      <c r="DX200">
        <v>98126</v>
      </c>
      <c r="DY200">
        <v>15080</v>
      </c>
      <c r="DZ200">
        <v>476873</v>
      </c>
      <c r="EA200">
        <v>501953</v>
      </c>
      <c r="EB200">
        <v>106837</v>
      </c>
      <c r="EC200">
        <v>-10000</v>
      </c>
      <c r="ED200">
        <v>388747</v>
      </c>
      <c r="EH200">
        <v>106837</v>
      </c>
      <c r="EI200">
        <v>-10000</v>
      </c>
      <c r="EJ200">
        <v>388747</v>
      </c>
      <c r="EK200">
        <v>96837</v>
      </c>
      <c r="EL200">
        <v>-10000</v>
      </c>
      <c r="EM200">
        <v>378747</v>
      </c>
      <c r="EN200">
        <v>96837</v>
      </c>
      <c r="EO200">
        <v>-10000</v>
      </c>
      <c r="EP200">
        <v>378747</v>
      </c>
      <c r="EQ200">
        <v>501953</v>
      </c>
      <c r="ER200">
        <v>403827</v>
      </c>
      <c r="ES200">
        <v>8930</v>
      </c>
      <c r="ET200">
        <v>476</v>
      </c>
      <c r="EW200">
        <v>104020</v>
      </c>
      <c r="EX200">
        <v>12859</v>
      </c>
      <c r="EY200">
        <v>0</v>
      </c>
      <c r="EZ200">
        <v>476</v>
      </c>
      <c r="FA200">
        <v>345213</v>
      </c>
      <c r="FB200">
        <v>167958</v>
      </c>
      <c r="FC200">
        <v>12741</v>
      </c>
      <c r="FD200">
        <v>31515</v>
      </c>
      <c r="FE200">
        <v>15595</v>
      </c>
      <c r="FF200">
        <v>15116</v>
      </c>
      <c r="FG200">
        <v>1770</v>
      </c>
      <c r="FH200">
        <v>2799</v>
      </c>
      <c r="FI200">
        <v>29528</v>
      </c>
      <c r="FJ200">
        <v>24396</v>
      </c>
      <c r="FK200">
        <v>5244</v>
      </c>
      <c r="FL200">
        <v>3641</v>
      </c>
      <c r="FM200">
        <v>330977</v>
      </c>
      <c r="FN200">
        <v>72253</v>
      </c>
      <c r="FP200">
        <v>0</v>
      </c>
      <c r="FQ200">
        <v>14</v>
      </c>
      <c r="FR200">
        <v>0</v>
      </c>
      <c r="FS200">
        <v>-14</v>
      </c>
      <c r="FV200">
        <v>335192</v>
      </c>
      <c r="FW200">
        <v>167958</v>
      </c>
      <c r="FX200">
        <v>-336283</v>
      </c>
      <c r="FY200">
        <v>-167482</v>
      </c>
      <c r="FZ200">
        <v>-5306</v>
      </c>
      <c r="GA200">
        <v>-95243</v>
      </c>
      <c r="GB200">
        <v>28336</v>
      </c>
      <c r="GC200">
        <v>123815</v>
      </c>
      <c r="GD200">
        <v>26117</v>
      </c>
      <c r="GE200">
        <v>28336</v>
      </c>
      <c r="GN200">
        <v>10000</v>
      </c>
      <c r="GT200">
        <v>10000</v>
      </c>
      <c r="HA200">
        <v>10000</v>
      </c>
      <c r="HB200">
        <v>0</v>
      </c>
      <c r="HC200">
        <v>10000</v>
      </c>
      <c r="HD200">
        <v>10000</v>
      </c>
      <c r="HE200">
        <v>0</v>
      </c>
      <c r="HF200">
        <v>10000</v>
      </c>
      <c r="HG200">
        <v>5482</v>
      </c>
      <c r="HH200">
        <v>10295</v>
      </c>
      <c r="HO200">
        <v>3087</v>
      </c>
      <c r="HP200">
        <v>-236</v>
      </c>
      <c r="IH200">
        <v>10000</v>
      </c>
      <c r="II200">
        <v>-10000</v>
      </c>
    </row>
    <row r="201" spans="1:320">
      <c r="A201" t="s">
        <v>16300</v>
      </c>
      <c r="B201">
        <v>7801289355</v>
      </c>
      <c r="C201" t="s">
        <v>8483</v>
      </c>
      <c r="D201" t="s">
        <v>16301</v>
      </c>
      <c r="E201">
        <v>7627565</v>
      </c>
      <c r="F201" t="s">
        <v>8485</v>
      </c>
      <c r="G201" t="s">
        <v>3936</v>
      </c>
      <c r="H201" t="s">
        <v>3932</v>
      </c>
      <c r="I201" t="s">
        <v>3931</v>
      </c>
      <c r="L201">
        <v>0</v>
      </c>
      <c r="T201">
        <v>206</v>
      </c>
      <c r="U201">
        <v>840</v>
      </c>
      <c r="AD201">
        <v>206</v>
      </c>
      <c r="AE201">
        <v>840</v>
      </c>
      <c r="AF201">
        <v>269</v>
      </c>
      <c r="AG201">
        <v>18</v>
      </c>
      <c r="AL201">
        <v>32378</v>
      </c>
      <c r="AM201">
        <v>22657</v>
      </c>
      <c r="AN201">
        <v>1793</v>
      </c>
      <c r="AO201">
        <v>1752</v>
      </c>
      <c r="AP201">
        <v>187</v>
      </c>
      <c r="AQ201">
        <v>420</v>
      </c>
      <c r="AR201">
        <v>35</v>
      </c>
      <c r="AS201">
        <v>81</v>
      </c>
      <c r="AT201">
        <v>34663</v>
      </c>
      <c r="AU201">
        <v>24928</v>
      </c>
      <c r="AV201">
        <v>12609</v>
      </c>
      <c r="AW201">
        <v>12609</v>
      </c>
      <c r="BF201">
        <v>3765</v>
      </c>
      <c r="BG201">
        <v>-2062</v>
      </c>
      <c r="BH201">
        <v>16375</v>
      </c>
      <c r="BI201">
        <v>10547</v>
      </c>
      <c r="BL201">
        <v>6082</v>
      </c>
      <c r="BM201">
        <v>2779</v>
      </c>
      <c r="BT201">
        <v>6299</v>
      </c>
      <c r="BU201">
        <v>3157</v>
      </c>
      <c r="BV201">
        <v>0</v>
      </c>
      <c r="BX201">
        <v>12195</v>
      </c>
      <c r="BY201">
        <v>12064</v>
      </c>
      <c r="CB201">
        <v>12195</v>
      </c>
      <c r="CC201">
        <v>12064</v>
      </c>
      <c r="CD201">
        <v>34869</v>
      </c>
      <c r="CE201">
        <v>25768</v>
      </c>
      <c r="CF201">
        <v>3521</v>
      </c>
      <c r="CG201">
        <v>17556</v>
      </c>
      <c r="CH201">
        <v>331</v>
      </c>
      <c r="CI201">
        <v>-12283</v>
      </c>
      <c r="CN201">
        <v>0</v>
      </c>
      <c r="CO201">
        <v>1782</v>
      </c>
      <c r="CP201">
        <v>3271</v>
      </c>
      <c r="CQ201">
        <v>11470</v>
      </c>
      <c r="CR201">
        <v>-2940</v>
      </c>
      <c r="CS201">
        <v>-21971</v>
      </c>
      <c r="CT201">
        <v>-38</v>
      </c>
      <c r="CU201">
        <v>-55</v>
      </c>
      <c r="CV201">
        <v>-2978</v>
      </c>
      <c r="CW201">
        <v>-22026</v>
      </c>
      <c r="DC201">
        <v>-2978</v>
      </c>
      <c r="DD201">
        <v>-22026</v>
      </c>
      <c r="DE201">
        <v>4193</v>
      </c>
      <c r="DF201">
        <v>5554</v>
      </c>
      <c r="DG201">
        <v>341</v>
      </c>
      <c r="DH201">
        <v>281</v>
      </c>
      <c r="DI201">
        <v>3852</v>
      </c>
      <c r="DJ201">
        <v>5273</v>
      </c>
    </row>
    <row r="202" spans="1:320">
      <c r="A202" t="s">
        <v>15529</v>
      </c>
      <c r="B202">
        <v>5050123462</v>
      </c>
      <c r="C202" t="s">
        <v>8487</v>
      </c>
      <c r="D202" t="s">
        <v>16302</v>
      </c>
      <c r="E202">
        <v>7569905</v>
      </c>
      <c r="F202" t="s">
        <v>8488</v>
      </c>
      <c r="G202" t="s">
        <v>3936</v>
      </c>
      <c r="H202" t="s">
        <v>3932</v>
      </c>
      <c r="I202" t="s">
        <v>3931</v>
      </c>
      <c r="T202">
        <v>532</v>
      </c>
      <c r="U202">
        <v>117</v>
      </c>
      <c r="AD202">
        <v>532</v>
      </c>
      <c r="AE202">
        <v>117</v>
      </c>
      <c r="AF202">
        <v>0</v>
      </c>
      <c r="AL202">
        <v>18357</v>
      </c>
      <c r="AM202">
        <v>6031</v>
      </c>
      <c r="AN202">
        <v>4038</v>
      </c>
      <c r="AO202">
        <v>3926</v>
      </c>
      <c r="AP202">
        <v>1127</v>
      </c>
      <c r="AQ202">
        <v>51</v>
      </c>
      <c r="AR202">
        <v>9</v>
      </c>
      <c r="AS202">
        <v>11</v>
      </c>
      <c r="AT202">
        <v>23530</v>
      </c>
      <c r="AU202">
        <v>10019</v>
      </c>
      <c r="AV202">
        <v>12</v>
      </c>
      <c r="AW202">
        <v>12</v>
      </c>
      <c r="BF202">
        <v>10806</v>
      </c>
      <c r="BG202">
        <v>708</v>
      </c>
      <c r="BH202">
        <v>10818</v>
      </c>
      <c r="BI202">
        <v>720</v>
      </c>
      <c r="BL202">
        <v>3120</v>
      </c>
      <c r="BM202">
        <v>3120</v>
      </c>
      <c r="BT202">
        <v>3120</v>
      </c>
      <c r="BU202">
        <v>3120</v>
      </c>
      <c r="BV202">
        <v>3076</v>
      </c>
      <c r="BW202">
        <v>2756</v>
      </c>
      <c r="BX202">
        <v>7047</v>
      </c>
      <c r="BY202">
        <v>3540</v>
      </c>
      <c r="CB202">
        <v>10123</v>
      </c>
      <c r="CC202">
        <v>6296</v>
      </c>
      <c r="CD202">
        <v>24062</v>
      </c>
      <c r="CE202">
        <v>10136</v>
      </c>
      <c r="CF202">
        <v>0</v>
      </c>
      <c r="CG202">
        <v>33189</v>
      </c>
      <c r="CH202">
        <v>10026</v>
      </c>
      <c r="CI202">
        <v>-6716</v>
      </c>
      <c r="CJ202">
        <v>46</v>
      </c>
      <c r="CK202">
        <v>59</v>
      </c>
      <c r="CL202">
        <v>320</v>
      </c>
      <c r="CM202">
        <v>205</v>
      </c>
      <c r="CN202">
        <v>4043</v>
      </c>
      <c r="CO202">
        <v>10992</v>
      </c>
      <c r="CP202">
        <v>2523</v>
      </c>
      <c r="CQ202">
        <v>1842</v>
      </c>
      <c r="CR202">
        <v>11272</v>
      </c>
      <c r="CS202">
        <v>2288</v>
      </c>
      <c r="CT202">
        <v>-1175</v>
      </c>
      <c r="CU202">
        <v>-1096</v>
      </c>
      <c r="CV202">
        <v>10097</v>
      </c>
      <c r="CW202">
        <v>1180</v>
      </c>
      <c r="DB202">
        <v>0</v>
      </c>
      <c r="DC202">
        <v>10097</v>
      </c>
      <c r="DD202">
        <v>1180</v>
      </c>
      <c r="DE202">
        <v>41401</v>
      </c>
      <c r="DF202">
        <v>26473</v>
      </c>
      <c r="DG202">
        <v>31375</v>
      </c>
      <c r="DI202">
        <v>10026</v>
      </c>
      <c r="DJ202">
        <v>26473</v>
      </c>
      <c r="IR202">
        <v>-12</v>
      </c>
    </row>
    <row r="203" spans="1:320">
      <c r="A203" t="s">
        <v>16303</v>
      </c>
      <c r="B203">
        <v>7704849509</v>
      </c>
      <c r="C203" t="s">
        <v>3947</v>
      </c>
      <c r="D203" t="s">
        <v>16304</v>
      </c>
      <c r="E203">
        <v>6550725</v>
      </c>
      <c r="F203" t="s">
        <v>8492</v>
      </c>
      <c r="G203" t="s">
        <v>8491</v>
      </c>
      <c r="H203" t="s">
        <v>3932</v>
      </c>
      <c r="I203" t="s">
        <v>3931</v>
      </c>
      <c r="T203">
        <v>329</v>
      </c>
      <c r="U203">
        <v>329</v>
      </c>
      <c r="AF203">
        <v>17069</v>
      </c>
      <c r="AG203">
        <v>39888</v>
      </c>
      <c r="AL203">
        <v>16626</v>
      </c>
      <c r="AM203">
        <v>23328</v>
      </c>
      <c r="AP203">
        <v>513</v>
      </c>
      <c r="AQ203">
        <v>7089</v>
      </c>
      <c r="BH203">
        <v>-27121</v>
      </c>
      <c r="BI203">
        <v>-29096</v>
      </c>
      <c r="BL203">
        <v>51533</v>
      </c>
      <c r="BM203">
        <v>76055</v>
      </c>
      <c r="BX203">
        <v>10125</v>
      </c>
      <c r="BY203">
        <v>23675</v>
      </c>
      <c r="CD203">
        <v>34538</v>
      </c>
      <c r="CE203">
        <v>70634</v>
      </c>
      <c r="CN203">
        <v>17703</v>
      </c>
      <c r="CO203">
        <v>24483</v>
      </c>
      <c r="CP203">
        <v>331</v>
      </c>
      <c r="CQ203">
        <v>18089</v>
      </c>
      <c r="CT203">
        <v>217</v>
      </c>
      <c r="CU203">
        <v>968</v>
      </c>
      <c r="CV203">
        <v>-6008</v>
      </c>
      <c r="CW203">
        <v>-30740</v>
      </c>
      <c r="DE203">
        <v>21784</v>
      </c>
      <c r="DF203">
        <v>94715</v>
      </c>
      <c r="DG203">
        <v>44947</v>
      </c>
      <c r="DH203">
        <v>130881</v>
      </c>
    </row>
    <row r="204" spans="1:320">
      <c r="A204" t="s">
        <v>15533</v>
      </c>
      <c r="B204">
        <v>7203326272</v>
      </c>
      <c r="C204" t="s">
        <v>8194</v>
      </c>
      <c r="D204" t="s">
        <v>15534</v>
      </c>
      <c r="E204">
        <v>7255714</v>
      </c>
      <c r="F204" t="s">
        <v>8495</v>
      </c>
      <c r="G204" t="s">
        <v>3936</v>
      </c>
      <c r="H204" t="s">
        <v>3932</v>
      </c>
      <c r="I204" t="s">
        <v>3931</v>
      </c>
      <c r="AF204">
        <v>0</v>
      </c>
      <c r="AL204">
        <v>89346</v>
      </c>
      <c r="AM204">
        <v>78471</v>
      </c>
      <c r="AP204">
        <v>1660</v>
      </c>
      <c r="AQ204">
        <v>255</v>
      </c>
      <c r="BH204">
        <v>66284</v>
      </c>
      <c r="BI204">
        <v>35794</v>
      </c>
      <c r="BL204">
        <v>12259</v>
      </c>
      <c r="BM204">
        <v>28514</v>
      </c>
      <c r="BV204">
        <v>0</v>
      </c>
      <c r="BX204">
        <v>12463</v>
      </c>
      <c r="BY204">
        <v>14418</v>
      </c>
      <c r="CD204">
        <v>91006</v>
      </c>
      <c r="CE204">
        <v>78726</v>
      </c>
      <c r="CN204">
        <v>36395</v>
      </c>
      <c r="CO204">
        <v>21568</v>
      </c>
      <c r="CP204">
        <v>2942</v>
      </c>
      <c r="CQ204">
        <v>6124</v>
      </c>
      <c r="CT204">
        <v>196</v>
      </c>
      <c r="CU204">
        <v>865</v>
      </c>
      <c r="CV204">
        <v>30489</v>
      </c>
      <c r="CW204">
        <v>13305</v>
      </c>
      <c r="DG204">
        <v>2768</v>
      </c>
      <c r="DH204">
        <v>1274</v>
      </c>
    </row>
    <row r="205" spans="1:320">
      <c r="A205" t="s">
        <v>16305</v>
      </c>
      <c r="B205">
        <v>7706462338</v>
      </c>
      <c r="C205" t="s">
        <v>4081</v>
      </c>
      <c r="D205" t="s">
        <v>16306</v>
      </c>
      <c r="E205">
        <v>6594458</v>
      </c>
      <c r="F205" t="s">
        <v>4123</v>
      </c>
      <c r="G205" t="s">
        <v>3936</v>
      </c>
      <c r="H205" t="s">
        <v>3932</v>
      </c>
      <c r="I205" t="s">
        <v>3931</v>
      </c>
      <c r="AL205">
        <v>97</v>
      </c>
      <c r="AM205">
        <v>80</v>
      </c>
      <c r="AN205">
        <v>25000</v>
      </c>
      <c r="AO205">
        <v>25000</v>
      </c>
      <c r="AP205">
        <v>1</v>
      </c>
      <c r="AQ205">
        <v>9</v>
      </c>
      <c r="AR205">
        <v>0</v>
      </c>
      <c r="AS205">
        <v>79</v>
      </c>
      <c r="AT205">
        <v>25098</v>
      </c>
      <c r="AU205">
        <v>25168</v>
      </c>
      <c r="AV205">
        <v>25000</v>
      </c>
      <c r="AW205">
        <v>25000</v>
      </c>
      <c r="BF205">
        <v>-1169</v>
      </c>
      <c r="BG205">
        <v>-729</v>
      </c>
      <c r="BH205">
        <v>23831</v>
      </c>
      <c r="BI205">
        <v>24271</v>
      </c>
      <c r="BV205">
        <v>1250</v>
      </c>
      <c r="BW205">
        <v>858</v>
      </c>
      <c r="BX205">
        <v>16</v>
      </c>
      <c r="BY205">
        <v>39</v>
      </c>
      <c r="CB205">
        <v>1266</v>
      </c>
      <c r="CC205">
        <v>897</v>
      </c>
      <c r="CD205">
        <v>25098</v>
      </c>
      <c r="CE205">
        <v>25168</v>
      </c>
      <c r="CF205">
        <v>403</v>
      </c>
      <c r="CH205">
        <v>-403</v>
      </c>
      <c r="CP205">
        <v>35</v>
      </c>
      <c r="CQ205">
        <v>729</v>
      </c>
      <c r="CR205">
        <v>-438</v>
      </c>
      <c r="CS205">
        <v>-729</v>
      </c>
      <c r="CV205">
        <v>-438</v>
      </c>
      <c r="CW205">
        <v>-729</v>
      </c>
      <c r="DC205">
        <v>-438</v>
      </c>
      <c r="DD205">
        <v>-729</v>
      </c>
      <c r="DK205">
        <v>0</v>
      </c>
      <c r="DM205">
        <v>0</v>
      </c>
      <c r="DN205">
        <v>25000</v>
      </c>
      <c r="DP205">
        <v>25000</v>
      </c>
      <c r="DS205">
        <v>25000</v>
      </c>
      <c r="DT205">
        <v>-729</v>
      </c>
      <c r="DU205">
        <v>24271</v>
      </c>
      <c r="DY205">
        <v>25000</v>
      </c>
      <c r="DZ205">
        <v>-1169</v>
      </c>
      <c r="EA205">
        <v>23831</v>
      </c>
      <c r="EB205">
        <v>0</v>
      </c>
      <c r="EC205">
        <v>0</v>
      </c>
      <c r="ED205">
        <v>0</v>
      </c>
      <c r="EH205">
        <v>0</v>
      </c>
      <c r="EI205">
        <v>0</v>
      </c>
      <c r="EJ205">
        <v>0</v>
      </c>
      <c r="EK205">
        <v>-729</v>
      </c>
      <c r="EL205">
        <v>0</v>
      </c>
      <c r="EM205">
        <v>-729</v>
      </c>
      <c r="EN205">
        <v>-729</v>
      </c>
      <c r="EO205">
        <v>0</v>
      </c>
      <c r="EP205">
        <v>-729</v>
      </c>
      <c r="EQ205">
        <v>23831</v>
      </c>
      <c r="ER205">
        <v>24271</v>
      </c>
      <c r="ES205">
        <v>392</v>
      </c>
      <c r="ET205">
        <v>548</v>
      </c>
      <c r="EY205">
        <v>2</v>
      </c>
      <c r="FA205">
        <v>401</v>
      </c>
      <c r="FB205">
        <v>541</v>
      </c>
      <c r="FC205">
        <v>340</v>
      </c>
      <c r="FD205">
        <v>328</v>
      </c>
      <c r="FE205">
        <v>35</v>
      </c>
      <c r="FF205">
        <v>104</v>
      </c>
      <c r="FK205">
        <v>26</v>
      </c>
      <c r="FL205">
        <v>109</v>
      </c>
      <c r="FM205">
        <v>-399</v>
      </c>
      <c r="FN205">
        <v>-541</v>
      </c>
      <c r="FT205">
        <v>392</v>
      </c>
      <c r="FU205">
        <v>548</v>
      </c>
      <c r="FX205">
        <v>392</v>
      </c>
      <c r="FY205">
        <v>548</v>
      </c>
      <c r="FZ205">
        <v>-7</v>
      </c>
      <c r="GA205">
        <v>7</v>
      </c>
      <c r="GB205">
        <v>9</v>
      </c>
      <c r="GC205">
        <v>2</v>
      </c>
      <c r="GD205">
        <v>2</v>
      </c>
      <c r="GE205">
        <v>9</v>
      </c>
      <c r="GF205">
        <v>0</v>
      </c>
      <c r="GG205">
        <v>0</v>
      </c>
      <c r="GI205">
        <v>0</v>
      </c>
      <c r="GJ205">
        <v>729</v>
      </c>
      <c r="GK205">
        <v>729</v>
      </c>
      <c r="GO205">
        <v>0</v>
      </c>
      <c r="GP205">
        <v>439</v>
      </c>
      <c r="GQ205">
        <v>439</v>
      </c>
      <c r="JU205">
        <v>439</v>
      </c>
      <c r="JY205">
        <v>439</v>
      </c>
      <c r="KV205">
        <v>729</v>
      </c>
      <c r="KW205">
        <v>729</v>
      </c>
      <c r="LG205">
        <v>729</v>
      </c>
      <c r="LH205">
        <v>729</v>
      </c>
    </row>
    <row r="206" spans="1:320">
      <c r="A206" t="s">
        <v>15536</v>
      </c>
      <c r="B206">
        <v>7811001255</v>
      </c>
      <c r="C206" t="s">
        <v>4117</v>
      </c>
      <c r="D206" t="s">
        <v>16307</v>
      </c>
      <c r="E206">
        <v>5191281</v>
      </c>
      <c r="F206" t="s">
        <v>8498</v>
      </c>
      <c r="G206" t="s">
        <v>3936</v>
      </c>
      <c r="H206" t="s">
        <v>3932</v>
      </c>
      <c r="I206" t="s">
        <v>3931</v>
      </c>
      <c r="X206">
        <v>210</v>
      </c>
      <c r="Y206">
        <v>120</v>
      </c>
      <c r="AF206">
        <v>0</v>
      </c>
      <c r="AL206">
        <v>43317</v>
      </c>
      <c r="AM206">
        <v>44957</v>
      </c>
      <c r="AP206">
        <v>84</v>
      </c>
      <c r="AQ206">
        <v>236</v>
      </c>
      <c r="BH206">
        <v>1230</v>
      </c>
      <c r="BI206">
        <v>2514</v>
      </c>
      <c r="BL206">
        <v>0</v>
      </c>
      <c r="BV206">
        <v>344</v>
      </c>
      <c r="BX206">
        <v>46</v>
      </c>
      <c r="BY206">
        <v>23</v>
      </c>
      <c r="CD206">
        <v>43611</v>
      </c>
      <c r="CE206">
        <v>45313</v>
      </c>
      <c r="CN206">
        <v>0</v>
      </c>
      <c r="CO206">
        <v>200</v>
      </c>
      <c r="CP206">
        <v>578</v>
      </c>
      <c r="CQ206">
        <v>835</v>
      </c>
      <c r="CT206">
        <v>67</v>
      </c>
      <c r="CU206">
        <v>152</v>
      </c>
      <c r="CV206">
        <v>730</v>
      </c>
      <c r="CW206">
        <v>2014</v>
      </c>
      <c r="DE206">
        <v>6667</v>
      </c>
      <c r="DF206">
        <v>7304</v>
      </c>
      <c r="DG206">
        <v>5292</v>
      </c>
      <c r="DH206">
        <v>4503</v>
      </c>
    </row>
    <row r="207" spans="1:320">
      <c r="A207" t="s">
        <v>8499</v>
      </c>
      <c r="B207">
        <v>1841062617</v>
      </c>
      <c r="C207" t="s">
        <v>4014</v>
      </c>
      <c r="D207" t="s">
        <v>15538</v>
      </c>
      <c r="E207">
        <v>7291211</v>
      </c>
      <c r="F207" t="s">
        <v>8501</v>
      </c>
      <c r="G207" t="s">
        <v>3936</v>
      </c>
      <c r="H207" t="s">
        <v>3932</v>
      </c>
      <c r="I207" t="s">
        <v>3931</v>
      </c>
      <c r="T207">
        <v>0</v>
      </c>
      <c r="X207">
        <v>0</v>
      </c>
      <c r="AF207">
        <v>0</v>
      </c>
      <c r="AL207">
        <v>19670</v>
      </c>
      <c r="AM207">
        <v>47715</v>
      </c>
      <c r="AP207">
        <v>3901</v>
      </c>
      <c r="AQ207">
        <v>1279</v>
      </c>
      <c r="BH207">
        <v>22460</v>
      </c>
      <c r="BI207">
        <v>11331</v>
      </c>
      <c r="BL207">
        <v>0</v>
      </c>
      <c r="BR207">
        <v>0</v>
      </c>
      <c r="BV207">
        <v>0</v>
      </c>
      <c r="BW207">
        <v>36826</v>
      </c>
      <c r="BX207">
        <v>1111</v>
      </c>
      <c r="BY207">
        <v>837</v>
      </c>
      <c r="CD207">
        <v>23571</v>
      </c>
      <c r="CE207">
        <v>48994</v>
      </c>
      <c r="CL207">
        <v>0</v>
      </c>
      <c r="CN207">
        <v>16667</v>
      </c>
      <c r="CO207">
        <v>1744</v>
      </c>
      <c r="CP207">
        <v>455</v>
      </c>
      <c r="CQ207">
        <v>616</v>
      </c>
      <c r="CT207">
        <v>0</v>
      </c>
      <c r="CV207">
        <v>11130</v>
      </c>
      <c r="CW207">
        <v>1295</v>
      </c>
      <c r="DE207">
        <v>3873</v>
      </c>
      <c r="DF207">
        <v>3023</v>
      </c>
      <c r="DG207">
        <v>8955</v>
      </c>
      <c r="DH207">
        <v>2856</v>
      </c>
    </row>
    <row r="208" spans="1:320">
      <c r="A208" t="s">
        <v>15539</v>
      </c>
      <c r="B208">
        <v>5650011464</v>
      </c>
      <c r="C208" t="s">
        <v>8503</v>
      </c>
      <c r="D208" t="s">
        <v>15540</v>
      </c>
      <c r="E208">
        <v>5167201</v>
      </c>
      <c r="F208" t="s">
        <v>8504</v>
      </c>
      <c r="G208" t="s">
        <v>3936</v>
      </c>
      <c r="H208" t="s">
        <v>3932</v>
      </c>
      <c r="I208" t="s">
        <v>3931</v>
      </c>
      <c r="T208">
        <v>0</v>
      </c>
      <c r="U208">
        <v>9250</v>
      </c>
      <c r="AD208">
        <v>0</v>
      </c>
      <c r="AE208">
        <v>9250</v>
      </c>
      <c r="AL208">
        <v>266</v>
      </c>
      <c r="AM208">
        <v>681</v>
      </c>
      <c r="AN208">
        <v>37223</v>
      </c>
      <c r="AO208">
        <v>17412</v>
      </c>
      <c r="AP208">
        <v>950</v>
      </c>
      <c r="AQ208">
        <v>4355</v>
      </c>
      <c r="AT208">
        <v>38439</v>
      </c>
      <c r="AU208">
        <v>22448</v>
      </c>
      <c r="AV208">
        <v>41</v>
      </c>
      <c r="AW208">
        <v>20</v>
      </c>
      <c r="AZ208">
        <v>8678</v>
      </c>
      <c r="BA208">
        <v>8678</v>
      </c>
      <c r="BF208">
        <v>18320</v>
      </c>
      <c r="BG208">
        <v>21580</v>
      </c>
      <c r="BH208">
        <v>27039</v>
      </c>
      <c r="BI208">
        <v>30278</v>
      </c>
      <c r="BL208">
        <v>0</v>
      </c>
      <c r="BM208">
        <v>455</v>
      </c>
      <c r="BT208">
        <v>0</v>
      </c>
      <c r="BU208">
        <v>455</v>
      </c>
      <c r="BV208">
        <v>11400</v>
      </c>
      <c r="BW208">
        <v>150</v>
      </c>
      <c r="BX208">
        <v>0</v>
      </c>
      <c r="BY208">
        <v>815</v>
      </c>
      <c r="CB208">
        <v>11400</v>
      </c>
      <c r="CC208">
        <v>965</v>
      </c>
      <c r="CD208">
        <v>38439</v>
      </c>
      <c r="CE208">
        <v>31698</v>
      </c>
      <c r="CF208">
        <v>7366</v>
      </c>
      <c r="CG208">
        <v>29978</v>
      </c>
      <c r="CH208">
        <v>-7366</v>
      </c>
      <c r="CI208">
        <v>-29963</v>
      </c>
      <c r="CN208">
        <v>36666</v>
      </c>
      <c r="CO208">
        <v>62759</v>
      </c>
      <c r="CP208">
        <v>928</v>
      </c>
      <c r="CQ208">
        <v>3214</v>
      </c>
      <c r="CR208">
        <v>28372</v>
      </c>
      <c r="CS208">
        <v>29582</v>
      </c>
      <c r="CT208">
        <v>-1560</v>
      </c>
      <c r="CU208">
        <v>-2875</v>
      </c>
      <c r="CV208">
        <v>26812</v>
      </c>
      <c r="CW208">
        <v>26707</v>
      </c>
      <c r="DC208">
        <v>26812</v>
      </c>
      <c r="DD208">
        <v>26707</v>
      </c>
      <c r="DE208">
        <v>0</v>
      </c>
      <c r="DF208">
        <v>15</v>
      </c>
      <c r="DI208">
        <v>0</v>
      </c>
      <c r="DJ208">
        <v>15</v>
      </c>
    </row>
    <row r="209" spans="1:278">
      <c r="A209" t="s">
        <v>15539</v>
      </c>
      <c r="B209">
        <v>5650011464</v>
      </c>
      <c r="C209" t="s">
        <v>8503</v>
      </c>
      <c r="D209" t="s">
        <v>15540</v>
      </c>
      <c r="E209">
        <v>5167201</v>
      </c>
      <c r="F209" t="s">
        <v>8504</v>
      </c>
      <c r="G209" t="s">
        <v>3936</v>
      </c>
      <c r="H209" t="s">
        <v>3932</v>
      </c>
      <c r="I209" t="s">
        <v>3931</v>
      </c>
      <c r="T209">
        <v>0</v>
      </c>
      <c r="U209">
        <v>9250</v>
      </c>
      <c r="AD209">
        <v>0</v>
      </c>
      <c r="AE209">
        <v>9250</v>
      </c>
      <c r="AL209">
        <v>266</v>
      </c>
      <c r="AM209">
        <v>681</v>
      </c>
      <c r="AN209">
        <v>37223</v>
      </c>
      <c r="AO209">
        <v>17412</v>
      </c>
      <c r="AP209">
        <v>950</v>
      </c>
      <c r="AQ209">
        <v>4355</v>
      </c>
      <c r="AT209">
        <v>38439</v>
      </c>
      <c r="AU209">
        <v>22448</v>
      </c>
      <c r="AV209">
        <v>41</v>
      </c>
      <c r="AW209">
        <v>20</v>
      </c>
      <c r="AZ209">
        <v>8678</v>
      </c>
      <c r="BA209">
        <v>8678</v>
      </c>
      <c r="BF209">
        <v>18320</v>
      </c>
      <c r="BG209">
        <v>21580</v>
      </c>
      <c r="BH209">
        <v>27039</v>
      </c>
      <c r="BI209">
        <v>30278</v>
      </c>
      <c r="BL209">
        <v>0</v>
      </c>
      <c r="BM209">
        <v>455</v>
      </c>
      <c r="BT209">
        <v>0</v>
      </c>
      <c r="BU209">
        <v>455</v>
      </c>
      <c r="BV209">
        <v>11400</v>
      </c>
      <c r="BW209">
        <v>150</v>
      </c>
      <c r="BX209">
        <v>0</v>
      </c>
      <c r="BY209">
        <v>815</v>
      </c>
      <c r="CB209">
        <v>11400</v>
      </c>
      <c r="CC209">
        <v>965</v>
      </c>
      <c r="CD209">
        <v>38439</v>
      </c>
      <c r="CE209">
        <v>31698</v>
      </c>
      <c r="CF209">
        <v>7366</v>
      </c>
      <c r="CG209">
        <v>29978</v>
      </c>
      <c r="CH209">
        <v>-7366</v>
      </c>
      <c r="CI209">
        <v>-29963</v>
      </c>
      <c r="CN209">
        <v>36666</v>
      </c>
      <c r="CO209">
        <v>62759</v>
      </c>
      <c r="CP209">
        <v>928</v>
      </c>
      <c r="CQ209">
        <v>3214</v>
      </c>
      <c r="CR209">
        <v>28372</v>
      </c>
      <c r="CS209">
        <v>29582</v>
      </c>
      <c r="CT209">
        <v>-1560</v>
      </c>
      <c r="CU209">
        <v>-2875</v>
      </c>
      <c r="CV209">
        <v>26812</v>
      </c>
      <c r="CW209">
        <v>26707</v>
      </c>
      <c r="DC209">
        <v>26812</v>
      </c>
      <c r="DD209">
        <v>26707</v>
      </c>
      <c r="DE209">
        <v>0</v>
      </c>
      <c r="DF209">
        <v>15</v>
      </c>
      <c r="DI209">
        <v>0</v>
      </c>
      <c r="DJ209">
        <v>15</v>
      </c>
    </row>
    <row r="210" spans="1:278">
      <c r="A210" t="s">
        <v>15541</v>
      </c>
      <c r="B210">
        <v>1657079792</v>
      </c>
      <c r="C210" t="s">
        <v>4011</v>
      </c>
      <c r="D210" t="s">
        <v>15542</v>
      </c>
      <c r="E210">
        <v>5311588</v>
      </c>
      <c r="F210" t="s">
        <v>4012</v>
      </c>
      <c r="G210" t="s">
        <v>3936</v>
      </c>
      <c r="H210" t="s">
        <v>3932</v>
      </c>
      <c r="I210" t="s">
        <v>3931</v>
      </c>
      <c r="T210">
        <v>501</v>
      </c>
      <c r="AD210">
        <v>501</v>
      </c>
      <c r="AE210">
        <v>0</v>
      </c>
      <c r="AF210">
        <v>84</v>
      </c>
      <c r="AG210">
        <v>1495</v>
      </c>
      <c r="AL210">
        <v>3326</v>
      </c>
      <c r="AM210">
        <v>6752</v>
      </c>
      <c r="AN210">
        <v>18538</v>
      </c>
      <c r="AO210">
        <v>16418</v>
      </c>
      <c r="AP210">
        <v>997</v>
      </c>
      <c r="AQ210">
        <v>1480</v>
      </c>
      <c r="AR210">
        <v>10</v>
      </c>
      <c r="AT210">
        <v>22954</v>
      </c>
      <c r="AU210">
        <v>26145</v>
      </c>
      <c r="AV210">
        <v>15</v>
      </c>
      <c r="AW210">
        <v>15</v>
      </c>
      <c r="BF210">
        <v>13283</v>
      </c>
      <c r="BG210">
        <v>10110</v>
      </c>
      <c r="BH210">
        <v>13298</v>
      </c>
      <c r="BI210">
        <v>10125</v>
      </c>
      <c r="BV210">
        <v>0</v>
      </c>
      <c r="BW210">
        <v>665</v>
      </c>
      <c r="BX210">
        <v>10156</v>
      </c>
      <c r="BY210">
        <v>15355</v>
      </c>
      <c r="CB210">
        <v>10156</v>
      </c>
      <c r="CC210">
        <v>16020</v>
      </c>
      <c r="CD210">
        <v>23455</v>
      </c>
      <c r="CE210">
        <v>26145</v>
      </c>
      <c r="CF210">
        <v>16123</v>
      </c>
      <c r="CG210">
        <v>11317</v>
      </c>
      <c r="CH210">
        <v>-16123</v>
      </c>
      <c r="CI210">
        <v>-11317</v>
      </c>
      <c r="CN210">
        <v>36214</v>
      </c>
      <c r="CO210">
        <v>23022</v>
      </c>
      <c r="CP210">
        <v>8987</v>
      </c>
      <c r="CQ210">
        <v>10678</v>
      </c>
      <c r="CR210">
        <v>11104</v>
      </c>
      <c r="CS210">
        <v>1027</v>
      </c>
      <c r="CT210">
        <v>-1426</v>
      </c>
      <c r="CU210">
        <v>-1322</v>
      </c>
      <c r="CV210">
        <v>9678</v>
      </c>
      <c r="CW210">
        <v>-295</v>
      </c>
      <c r="CX210">
        <v>1426</v>
      </c>
      <c r="CY210">
        <v>1322</v>
      </c>
      <c r="DC210">
        <v>9678</v>
      </c>
      <c r="DD210">
        <v>-295</v>
      </c>
    </row>
    <row r="211" spans="1:278">
      <c r="A211" t="s">
        <v>15543</v>
      </c>
      <c r="B211">
        <v>7725399508</v>
      </c>
      <c r="C211" t="s">
        <v>4033</v>
      </c>
      <c r="D211" t="s">
        <v>15544</v>
      </c>
      <c r="E211">
        <v>5701918</v>
      </c>
      <c r="F211" t="s">
        <v>16308</v>
      </c>
      <c r="G211" t="s">
        <v>3936</v>
      </c>
      <c r="H211" t="s">
        <v>3932</v>
      </c>
      <c r="I211" t="s">
        <v>3931</v>
      </c>
      <c r="T211">
        <v>17842</v>
      </c>
      <c r="X211">
        <v>6980</v>
      </c>
      <c r="Y211">
        <v>3655</v>
      </c>
      <c r="AF211">
        <v>896</v>
      </c>
      <c r="AG211">
        <v>763</v>
      </c>
      <c r="AL211">
        <v>1916671</v>
      </c>
      <c r="AM211">
        <v>1862905</v>
      </c>
      <c r="AP211">
        <v>3062</v>
      </c>
      <c r="AQ211">
        <v>3774</v>
      </c>
      <c r="BH211">
        <v>1836883</v>
      </c>
      <c r="BI211">
        <v>1867792</v>
      </c>
      <c r="BX211">
        <v>108569</v>
      </c>
      <c r="BY211">
        <v>3305</v>
      </c>
      <c r="CD211">
        <v>1945451</v>
      </c>
      <c r="CE211">
        <v>1871097</v>
      </c>
      <c r="CN211">
        <v>128</v>
      </c>
      <c r="CO211">
        <v>621</v>
      </c>
      <c r="CP211">
        <v>59</v>
      </c>
      <c r="CQ211">
        <v>1489</v>
      </c>
      <c r="CT211">
        <v>614</v>
      </c>
      <c r="CU211">
        <v>771</v>
      </c>
      <c r="CV211">
        <v>3520</v>
      </c>
      <c r="CW211">
        <v>4991</v>
      </c>
      <c r="DE211">
        <v>50870</v>
      </c>
      <c r="DF211">
        <v>55653</v>
      </c>
      <c r="DG211">
        <v>46805</v>
      </c>
      <c r="DH211">
        <v>49023</v>
      </c>
    </row>
    <row r="212" spans="1:278">
      <c r="A212" t="s">
        <v>15545</v>
      </c>
      <c r="B212">
        <v>1655335916</v>
      </c>
      <c r="C212" t="s">
        <v>4011</v>
      </c>
      <c r="D212" t="s">
        <v>16309</v>
      </c>
      <c r="E212">
        <v>6088331</v>
      </c>
      <c r="F212" t="s">
        <v>8508</v>
      </c>
      <c r="G212" t="s">
        <v>3936</v>
      </c>
      <c r="H212" t="s">
        <v>3932</v>
      </c>
      <c r="I212" t="s">
        <v>3931</v>
      </c>
      <c r="T212">
        <v>0</v>
      </c>
      <c r="U212">
        <v>14</v>
      </c>
      <c r="X212">
        <v>10336</v>
      </c>
      <c r="Y212">
        <v>10359</v>
      </c>
      <c r="AL212">
        <v>151523</v>
      </c>
      <c r="AM212">
        <v>120952</v>
      </c>
      <c r="AP212">
        <v>3548</v>
      </c>
      <c r="AQ212">
        <v>1040</v>
      </c>
      <c r="BH212">
        <v>508</v>
      </c>
      <c r="BI212">
        <v>10984</v>
      </c>
      <c r="BL212">
        <v>7251</v>
      </c>
      <c r="BM212">
        <v>7833</v>
      </c>
      <c r="BR212">
        <v>103480</v>
      </c>
      <c r="BS212">
        <v>103480</v>
      </c>
      <c r="BV212">
        <v>6</v>
      </c>
      <c r="BW212">
        <v>6</v>
      </c>
      <c r="BX212">
        <v>54163</v>
      </c>
      <c r="BY212">
        <v>10064</v>
      </c>
      <c r="CD212">
        <v>165407</v>
      </c>
      <c r="CE212">
        <v>132366</v>
      </c>
      <c r="CP212">
        <v>0</v>
      </c>
      <c r="CQ212">
        <v>13</v>
      </c>
      <c r="CT212">
        <v>60</v>
      </c>
      <c r="CU212">
        <v>99</v>
      </c>
      <c r="CV212">
        <v>-16472</v>
      </c>
      <c r="CW212">
        <v>887</v>
      </c>
      <c r="DE212">
        <v>6011</v>
      </c>
      <c r="DF212">
        <v>3845</v>
      </c>
      <c r="DG212">
        <v>22423</v>
      </c>
      <c r="DH212">
        <v>2846</v>
      </c>
    </row>
    <row r="213" spans="1:278">
      <c r="A213" t="s">
        <v>15546</v>
      </c>
      <c r="B213">
        <v>4345384394</v>
      </c>
      <c r="C213" t="s">
        <v>4053</v>
      </c>
      <c r="D213" t="s">
        <v>16310</v>
      </c>
      <c r="E213">
        <v>7528568</v>
      </c>
      <c r="F213" t="s">
        <v>4054</v>
      </c>
      <c r="G213" t="s">
        <v>3936</v>
      </c>
      <c r="H213" t="s">
        <v>3932</v>
      </c>
      <c r="L213">
        <v>0</v>
      </c>
      <c r="M213">
        <v>20</v>
      </c>
      <c r="T213">
        <v>3323</v>
      </c>
      <c r="U213">
        <v>3323</v>
      </c>
      <c r="AD213">
        <v>3323</v>
      </c>
      <c r="AE213">
        <v>3343</v>
      </c>
      <c r="AF213">
        <v>51</v>
      </c>
      <c r="AG213">
        <v>2</v>
      </c>
      <c r="AL213">
        <v>19584</v>
      </c>
      <c r="AM213">
        <v>12807</v>
      </c>
      <c r="AN213">
        <v>32113</v>
      </c>
      <c r="AO213">
        <v>11666</v>
      </c>
      <c r="AP213">
        <v>2859</v>
      </c>
      <c r="AQ213">
        <v>836</v>
      </c>
      <c r="AT213">
        <v>54607</v>
      </c>
      <c r="AU213">
        <v>25311</v>
      </c>
      <c r="AV213">
        <v>10</v>
      </c>
      <c r="AW213">
        <v>10</v>
      </c>
      <c r="BF213">
        <v>16464</v>
      </c>
      <c r="BG213">
        <v>17795</v>
      </c>
      <c r="BH213">
        <v>16474</v>
      </c>
      <c r="BI213">
        <v>17805</v>
      </c>
      <c r="BL213">
        <v>3352</v>
      </c>
      <c r="BM213">
        <v>1352</v>
      </c>
      <c r="BT213">
        <v>3352</v>
      </c>
      <c r="BU213">
        <v>1352</v>
      </c>
      <c r="BX213">
        <v>38104</v>
      </c>
      <c r="BY213">
        <v>9497</v>
      </c>
      <c r="CB213">
        <v>38104</v>
      </c>
      <c r="CC213">
        <v>9497</v>
      </c>
      <c r="CD213">
        <v>57930</v>
      </c>
      <c r="CE213">
        <v>28654</v>
      </c>
      <c r="CF213">
        <v>1049</v>
      </c>
      <c r="CG213">
        <v>670</v>
      </c>
      <c r="CH213">
        <v>4550</v>
      </c>
      <c r="CI213">
        <v>1761</v>
      </c>
      <c r="CL213">
        <v>0</v>
      </c>
      <c r="CM213">
        <v>219</v>
      </c>
      <c r="CN213">
        <v>227</v>
      </c>
      <c r="CO213">
        <v>160</v>
      </c>
      <c r="CP213">
        <v>48</v>
      </c>
      <c r="CQ213">
        <v>37</v>
      </c>
      <c r="CR213">
        <v>4729</v>
      </c>
      <c r="CS213">
        <v>1665</v>
      </c>
      <c r="CT213">
        <v>0</v>
      </c>
      <c r="CU213">
        <v>-104</v>
      </c>
      <c r="CV213">
        <v>4729</v>
      </c>
      <c r="CW213">
        <v>1561</v>
      </c>
      <c r="DC213">
        <v>4729</v>
      </c>
      <c r="DD213">
        <v>1561</v>
      </c>
      <c r="DE213">
        <v>5599</v>
      </c>
      <c r="DF213">
        <v>2431</v>
      </c>
      <c r="DI213">
        <v>5599</v>
      </c>
      <c r="DJ213">
        <v>2431</v>
      </c>
    </row>
    <row r="214" spans="1:278">
      <c r="A214" t="s">
        <v>16311</v>
      </c>
      <c r="B214">
        <v>3123447980</v>
      </c>
      <c r="C214" t="s">
        <v>4124</v>
      </c>
      <c r="D214" t="s">
        <v>16312</v>
      </c>
      <c r="E214">
        <v>7772122</v>
      </c>
      <c r="F214" t="s">
        <v>4125</v>
      </c>
      <c r="G214" t="s">
        <v>3936</v>
      </c>
      <c r="H214" t="s">
        <v>3932</v>
      </c>
      <c r="I214" t="s">
        <v>3931</v>
      </c>
      <c r="AL214">
        <v>127116</v>
      </c>
      <c r="AM214">
        <v>96903</v>
      </c>
      <c r="AP214">
        <v>24198</v>
      </c>
      <c r="AQ214">
        <v>1563</v>
      </c>
      <c r="AT214">
        <v>151314</v>
      </c>
      <c r="AU214">
        <v>98466</v>
      </c>
      <c r="AV214">
        <v>10</v>
      </c>
      <c r="AW214">
        <v>10</v>
      </c>
      <c r="BB214">
        <v>10000</v>
      </c>
      <c r="BC214">
        <v>10000</v>
      </c>
      <c r="BF214">
        <v>138510</v>
      </c>
      <c r="BG214">
        <v>87163</v>
      </c>
      <c r="BH214">
        <v>148520</v>
      </c>
      <c r="BI214">
        <v>97173</v>
      </c>
      <c r="BL214">
        <v>1900</v>
      </c>
      <c r="BM214">
        <v>1200</v>
      </c>
      <c r="BT214">
        <v>1900</v>
      </c>
      <c r="BU214">
        <v>1200</v>
      </c>
      <c r="BX214">
        <v>894</v>
      </c>
      <c r="BY214">
        <v>93</v>
      </c>
      <c r="CB214">
        <v>894</v>
      </c>
      <c r="CC214">
        <v>93</v>
      </c>
      <c r="CD214">
        <v>151314</v>
      </c>
      <c r="CE214">
        <v>98466</v>
      </c>
      <c r="EQ214">
        <v>148520</v>
      </c>
      <c r="ER214">
        <v>97173</v>
      </c>
      <c r="FZ214">
        <v>0</v>
      </c>
      <c r="GB214">
        <v>0</v>
      </c>
      <c r="GD214">
        <v>0</v>
      </c>
    </row>
    <row r="215" spans="1:278">
      <c r="A215" t="s">
        <v>15549</v>
      </c>
      <c r="B215">
        <v>5904369714</v>
      </c>
      <c r="C215" t="s">
        <v>8068</v>
      </c>
      <c r="D215" t="s">
        <v>1500</v>
      </c>
      <c r="E215">
        <v>6977875</v>
      </c>
      <c r="F215" t="s">
        <v>8510</v>
      </c>
      <c r="G215" t="s">
        <v>3936</v>
      </c>
      <c r="H215" t="s">
        <v>3932</v>
      </c>
      <c r="I215" t="s">
        <v>3931</v>
      </c>
      <c r="T215">
        <v>39</v>
      </c>
      <c r="U215">
        <v>39</v>
      </c>
      <c r="AL215">
        <v>38036</v>
      </c>
      <c r="AM215">
        <v>28000</v>
      </c>
      <c r="AP215">
        <v>14653</v>
      </c>
      <c r="AQ215">
        <v>3959</v>
      </c>
      <c r="BH215">
        <v>37090</v>
      </c>
      <c r="BI215">
        <v>11353</v>
      </c>
      <c r="BV215">
        <v>0</v>
      </c>
      <c r="BW215">
        <v>728</v>
      </c>
      <c r="BX215">
        <v>15638</v>
      </c>
      <c r="BY215">
        <v>19917</v>
      </c>
      <c r="CD215">
        <v>52728</v>
      </c>
      <c r="CE215">
        <v>31998</v>
      </c>
      <c r="CN215">
        <v>35515</v>
      </c>
      <c r="CO215">
        <v>31959</v>
      </c>
      <c r="CP215">
        <v>23779</v>
      </c>
      <c r="CQ215">
        <v>20645</v>
      </c>
      <c r="CT215">
        <v>1328</v>
      </c>
      <c r="CU215">
        <v>481</v>
      </c>
      <c r="CV215">
        <v>9444</v>
      </c>
      <c r="CW215">
        <v>9057</v>
      </c>
      <c r="DG215">
        <v>964</v>
      </c>
      <c r="DH215">
        <v>1776</v>
      </c>
    </row>
    <row r="216" spans="1:278">
      <c r="A216" t="s">
        <v>15550</v>
      </c>
      <c r="B216">
        <v>6821000354</v>
      </c>
      <c r="C216" t="s">
        <v>16313</v>
      </c>
      <c r="D216" t="s">
        <v>16314</v>
      </c>
      <c r="E216">
        <v>7498959</v>
      </c>
      <c r="F216" t="s">
        <v>8513</v>
      </c>
      <c r="G216" t="s">
        <v>3936</v>
      </c>
      <c r="H216" t="s">
        <v>3932</v>
      </c>
      <c r="I216" t="s">
        <v>3931</v>
      </c>
      <c r="AF216">
        <v>36</v>
      </c>
      <c r="AL216">
        <v>78869</v>
      </c>
      <c r="AM216">
        <v>40478</v>
      </c>
      <c r="AP216">
        <v>123</v>
      </c>
      <c r="AQ216">
        <v>135</v>
      </c>
      <c r="BH216">
        <v>39317</v>
      </c>
      <c r="BI216">
        <v>39511</v>
      </c>
      <c r="BL216">
        <v>614</v>
      </c>
      <c r="BM216">
        <v>821</v>
      </c>
      <c r="BX216">
        <v>39096</v>
      </c>
      <c r="BY216">
        <v>282</v>
      </c>
      <c r="CD216">
        <v>79027</v>
      </c>
      <c r="CE216">
        <v>40613</v>
      </c>
      <c r="CN216">
        <v>0</v>
      </c>
      <c r="CO216">
        <v>46589</v>
      </c>
      <c r="CP216">
        <v>424</v>
      </c>
      <c r="CQ216">
        <v>6870</v>
      </c>
      <c r="CT216">
        <v>63</v>
      </c>
      <c r="CU216">
        <v>11</v>
      </c>
      <c r="CV216">
        <v>-195</v>
      </c>
      <c r="CW216">
        <v>39500</v>
      </c>
      <c r="DE216">
        <v>528</v>
      </c>
      <c r="DG216">
        <v>236</v>
      </c>
      <c r="DH216">
        <v>208</v>
      </c>
    </row>
    <row r="217" spans="1:278">
      <c r="A217" t="s">
        <v>15552</v>
      </c>
      <c r="B217">
        <v>2207010288</v>
      </c>
      <c r="C217" t="s">
        <v>8476</v>
      </c>
      <c r="D217" t="s">
        <v>1514</v>
      </c>
      <c r="E217">
        <v>5858232</v>
      </c>
      <c r="F217" t="s">
        <v>8516</v>
      </c>
      <c r="G217" t="s">
        <v>3936</v>
      </c>
      <c r="H217" t="s">
        <v>3932</v>
      </c>
      <c r="I217" t="s">
        <v>3931</v>
      </c>
      <c r="T217">
        <v>14149</v>
      </c>
      <c r="U217">
        <v>15438</v>
      </c>
      <c r="AD217">
        <v>14149</v>
      </c>
      <c r="AE217">
        <v>15438</v>
      </c>
      <c r="AF217">
        <v>157</v>
      </c>
      <c r="AG217">
        <v>157</v>
      </c>
      <c r="AL217">
        <v>6533</v>
      </c>
      <c r="AM217">
        <v>7037</v>
      </c>
      <c r="AN217">
        <v>6218</v>
      </c>
      <c r="AO217">
        <v>6391</v>
      </c>
      <c r="AP217">
        <v>573</v>
      </c>
      <c r="AQ217">
        <v>380</v>
      </c>
      <c r="AR217">
        <v>10</v>
      </c>
      <c r="AS217">
        <v>66</v>
      </c>
      <c r="AT217">
        <v>13491</v>
      </c>
      <c r="AU217">
        <v>14031</v>
      </c>
      <c r="AV217">
        <v>10010</v>
      </c>
      <c r="AW217">
        <v>10010</v>
      </c>
      <c r="BF217">
        <v>5863</v>
      </c>
      <c r="BG217">
        <v>4436</v>
      </c>
      <c r="BH217">
        <v>15873</v>
      </c>
      <c r="BI217">
        <v>14446</v>
      </c>
      <c r="BV217">
        <v>11390</v>
      </c>
      <c r="BW217">
        <v>14688</v>
      </c>
      <c r="BX217">
        <v>377</v>
      </c>
      <c r="BY217">
        <v>335</v>
      </c>
      <c r="BZ217">
        <v>0</v>
      </c>
      <c r="CB217">
        <v>11767</v>
      </c>
      <c r="CC217">
        <v>15023</v>
      </c>
      <c r="CD217">
        <v>27640</v>
      </c>
      <c r="CE217">
        <v>29469</v>
      </c>
      <c r="CF217">
        <v>277</v>
      </c>
      <c r="CG217">
        <v>469</v>
      </c>
      <c r="CH217">
        <v>1976</v>
      </c>
      <c r="CI217">
        <v>1632</v>
      </c>
      <c r="CJ217">
        <v>0</v>
      </c>
      <c r="CK217">
        <v>4</v>
      </c>
      <c r="CL217">
        <v>0</v>
      </c>
      <c r="CM217">
        <v>113</v>
      </c>
      <c r="CN217">
        <v>0</v>
      </c>
      <c r="CO217">
        <v>3773</v>
      </c>
      <c r="CP217">
        <v>549</v>
      </c>
      <c r="CQ217">
        <v>2808</v>
      </c>
      <c r="CR217">
        <v>1427</v>
      </c>
      <c r="CS217">
        <v>2488</v>
      </c>
      <c r="CV217">
        <v>1427</v>
      </c>
      <c r="CW217">
        <v>2488</v>
      </c>
      <c r="DC217">
        <v>1427</v>
      </c>
      <c r="DD217">
        <v>2488</v>
      </c>
      <c r="DE217">
        <v>5999</v>
      </c>
      <c r="DF217">
        <v>6029</v>
      </c>
      <c r="DG217">
        <v>3746</v>
      </c>
      <c r="DH217">
        <v>3928</v>
      </c>
      <c r="DI217">
        <v>2253</v>
      </c>
      <c r="DJ217">
        <v>2101</v>
      </c>
    </row>
    <row r="218" spans="1:278">
      <c r="A218" t="s">
        <v>15553</v>
      </c>
      <c r="B218">
        <v>278124947</v>
      </c>
      <c r="C218" t="s">
        <v>8137</v>
      </c>
      <c r="D218" t="s">
        <v>15554</v>
      </c>
      <c r="E218">
        <v>4586113</v>
      </c>
      <c r="F218" t="s">
        <v>8518</v>
      </c>
      <c r="G218" t="s">
        <v>3936</v>
      </c>
      <c r="H218" t="s">
        <v>3932</v>
      </c>
      <c r="I218" t="s">
        <v>3931</v>
      </c>
      <c r="AL218">
        <v>12489</v>
      </c>
      <c r="AM218">
        <v>11177</v>
      </c>
      <c r="AP218">
        <v>10389</v>
      </c>
      <c r="AQ218">
        <v>4369</v>
      </c>
      <c r="AT218">
        <v>22878</v>
      </c>
      <c r="AU218">
        <v>15546</v>
      </c>
      <c r="AV218">
        <v>10</v>
      </c>
      <c r="AW218">
        <v>10</v>
      </c>
      <c r="BF218">
        <v>21168</v>
      </c>
      <c r="BG218">
        <v>15417</v>
      </c>
      <c r="BH218">
        <v>21178</v>
      </c>
      <c r="BI218">
        <v>15427</v>
      </c>
      <c r="BX218">
        <v>1700</v>
      </c>
      <c r="BY218">
        <v>119</v>
      </c>
      <c r="CB218">
        <v>1700</v>
      </c>
      <c r="CC218">
        <v>119</v>
      </c>
      <c r="CD218">
        <v>22878</v>
      </c>
      <c r="CE218">
        <v>15546</v>
      </c>
      <c r="CF218">
        <v>5394</v>
      </c>
      <c r="CG218">
        <v>4568</v>
      </c>
      <c r="CH218">
        <v>5751</v>
      </c>
      <c r="CI218">
        <v>1664</v>
      </c>
      <c r="CR218">
        <v>5751</v>
      </c>
      <c r="CS218">
        <v>1664</v>
      </c>
      <c r="CV218">
        <v>5751</v>
      </c>
      <c r="CW218">
        <v>1664</v>
      </c>
      <c r="CX218">
        <v>516</v>
      </c>
      <c r="CY218">
        <v>294</v>
      </c>
      <c r="DC218">
        <v>5751</v>
      </c>
      <c r="DD218">
        <v>1664</v>
      </c>
      <c r="DE218">
        <v>17205</v>
      </c>
      <c r="DF218">
        <v>9808</v>
      </c>
      <c r="DG218">
        <v>5601</v>
      </c>
      <c r="DH218">
        <v>2956</v>
      </c>
      <c r="DI218">
        <v>11604</v>
      </c>
      <c r="DJ218">
        <v>6852</v>
      </c>
      <c r="DK218">
        <v>10</v>
      </c>
      <c r="DL218">
        <v>13753</v>
      </c>
      <c r="DM218">
        <v>13763</v>
      </c>
      <c r="DN218">
        <v>0</v>
      </c>
      <c r="DO218">
        <v>1664</v>
      </c>
      <c r="DP218">
        <v>1664</v>
      </c>
      <c r="DS218">
        <v>10</v>
      </c>
      <c r="DT218">
        <v>15417</v>
      </c>
      <c r="DU218">
        <v>15427</v>
      </c>
      <c r="DY218">
        <v>10</v>
      </c>
      <c r="DZ218">
        <v>21168</v>
      </c>
      <c r="EA218">
        <v>21178</v>
      </c>
      <c r="EQ218">
        <v>21178</v>
      </c>
      <c r="ER218">
        <v>15427</v>
      </c>
      <c r="FZ218">
        <v>0</v>
      </c>
      <c r="GB218">
        <v>4369</v>
      </c>
      <c r="GC218">
        <v>9362</v>
      </c>
      <c r="GD218">
        <v>10389</v>
      </c>
      <c r="GE218">
        <v>4369</v>
      </c>
      <c r="GF218">
        <v>0</v>
      </c>
      <c r="GG218">
        <v>0</v>
      </c>
      <c r="IO218">
        <v>459</v>
      </c>
      <c r="JR218">
        <v>620</v>
      </c>
    </row>
    <row r="219" spans="1:278">
      <c r="A219" t="s">
        <v>15555</v>
      </c>
      <c r="B219">
        <v>7606119487</v>
      </c>
      <c r="C219" t="s">
        <v>8256</v>
      </c>
      <c r="D219" t="s">
        <v>16315</v>
      </c>
      <c r="E219">
        <v>5772402</v>
      </c>
      <c r="F219" t="s">
        <v>16316</v>
      </c>
      <c r="G219" t="s">
        <v>3936</v>
      </c>
      <c r="H219" t="s">
        <v>3932</v>
      </c>
      <c r="I219" t="s">
        <v>3931</v>
      </c>
      <c r="T219">
        <v>205</v>
      </c>
      <c r="U219">
        <v>57</v>
      </c>
      <c r="AD219">
        <v>205</v>
      </c>
      <c r="AE219">
        <v>57</v>
      </c>
      <c r="AL219">
        <v>4072</v>
      </c>
      <c r="AM219">
        <v>53052</v>
      </c>
      <c r="AN219">
        <v>6460</v>
      </c>
      <c r="AO219">
        <v>221</v>
      </c>
      <c r="AP219">
        <v>1049</v>
      </c>
      <c r="AQ219">
        <v>1240</v>
      </c>
      <c r="AR219">
        <v>5</v>
      </c>
      <c r="AS219">
        <v>26</v>
      </c>
      <c r="AT219">
        <v>11587</v>
      </c>
      <c r="AU219">
        <v>54540</v>
      </c>
      <c r="AV219">
        <v>20</v>
      </c>
      <c r="AW219">
        <v>20</v>
      </c>
      <c r="BF219">
        <v>7655</v>
      </c>
      <c r="BG219">
        <v>49478</v>
      </c>
      <c r="BH219">
        <v>7675</v>
      </c>
      <c r="BI219">
        <v>49498</v>
      </c>
      <c r="BX219">
        <v>4117</v>
      </c>
      <c r="BY219">
        <v>5098</v>
      </c>
      <c r="CB219">
        <v>4117</v>
      </c>
      <c r="CC219">
        <v>5098</v>
      </c>
      <c r="CD219">
        <v>11792</v>
      </c>
      <c r="CE219">
        <v>54596</v>
      </c>
      <c r="CF219">
        <v>10861</v>
      </c>
      <c r="CG219">
        <v>2091</v>
      </c>
      <c r="CH219">
        <v>-9260</v>
      </c>
      <c r="CI219">
        <v>-1032</v>
      </c>
      <c r="CN219">
        <v>30120</v>
      </c>
      <c r="CO219">
        <v>51559</v>
      </c>
      <c r="CP219">
        <v>61178</v>
      </c>
      <c r="CQ219">
        <v>777</v>
      </c>
      <c r="CR219">
        <v>-40318</v>
      </c>
      <c r="CS219">
        <v>49750</v>
      </c>
      <c r="CT219">
        <v>-555</v>
      </c>
      <c r="CU219">
        <v>-271</v>
      </c>
      <c r="CV219">
        <v>-40873</v>
      </c>
      <c r="CW219">
        <v>49479</v>
      </c>
      <c r="CX219">
        <v>0</v>
      </c>
      <c r="DC219">
        <v>-40873</v>
      </c>
      <c r="DD219">
        <v>49479</v>
      </c>
      <c r="DE219">
        <v>1601</v>
      </c>
      <c r="DF219">
        <v>1059</v>
      </c>
      <c r="DI219">
        <v>1601</v>
      </c>
      <c r="DJ219">
        <v>1059</v>
      </c>
    </row>
    <row r="220" spans="1:278">
      <c r="A220" t="s">
        <v>15557</v>
      </c>
      <c r="B220">
        <v>6316228122</v>
      </c>
      <c r="C220" t="s">
        <v>4103</v>
      </c>
      <c r="D220" t="s">
        <v>15558</v>
      </c>
      <c r="E220">
        <v>6606106</v>
      </c>
      <c r="F220" t="s">
        <v>8522</v>
      </c>
      <c r="G220" t="s">
        <v>3936</v>
      </c>
      <c r="H220" t="s">
        <v>3932</v>
      </c>
      <c r="I220" t="s">
        <v>3931</v>
      </c>
      <c r="T220">
        <v>94</v>
      </c>
      <c r="U220">
        <v>165</v>
      </c>
      <c r="AD220">
        <v>94</v>
      </c>
      <c r="AE220">
        <v>165</v>
      </c>
      <c r="AF220">
        <v>1</v>
      </c>
      <c r="AL220">
        <v>151</v>
      </c>
      <c r="AM220">
        <v>357</v>
      </c>
      <c r="AN220">
        <v>62095</v>
      </c>
      <c r="AO220">
        <v>22843</v>
      </c>
      <c r="AP220">
        <v>419</v>
      </c>
      <c r="AQ220">
        <v>2006</v>
      </c>
      <c r="AT220">
        <v>62666</v>
      </c>
      <c r="AU220">
        <v>25205</v>
      </c>
      <c r="AV220">
        <v>10</v>
      </c>
      <c r="AW220">
        <v>10</v>
      </c>
      <c r="BF220">
        <v>46834</v>
      </c>
      <c r="BG220">
        <v>20826</v>
      </c>
      <c r="BH220">
        <v>46844</v>
      </c>
      <c r="BI220">
        <v>20836</v>
      </c>
      <c r="BV220">
        <v>15379</v>
      </c>
      <c r="BX220">
        <v>537</v>
      </c>
      <c r="BY220">
        <v>4534</v>
      </c>
      <c r="CB220">
        <v>15916</v>
      </c>
      <c r="CC220">
        <v>4534</v>
      </c>
      <c r="CD220">
        <v>62760</v>
      </c>
      <c r="CE220">
        <v>25370</v>
      </c>
      <c r="CF220">
        <v>8056</v>
      </c>
      <c r="CG220">
        <v>4678</v>
      </c>
      <c r="CH220">
        <v>24066</v>
      </c>
      <c r="CI220">
        <v>12037</v>
      </c>
      <c r="CN220">
        <v>7241</v>
      </c>
      <c r="CO220">
        <v>980</v>
      </c>
      <c r="CP220">
        <v>3802</v>
      </c>
      <c r="CQ220">
        <v>3085</v>
      </c>
      <c r="CR220">
        <v>27505</v>
      </c>
      <c r="CS220">
        <v>9932</v>
      </c>
      <c r="CV220">
        <v>26008</v>
      </c>
      <c r="CW220">
        <v>9401</v>
      </c>
      <c r="DB220">
        <v>-1497</v>
      </c>
      <c r="DC220">
        <v>26008</v>
      </c>
      <c r="DD220">
        <v>9401</v>
      </c>
      <c r="DE220">
        <v>32122</v>
      </c>
      <c r="DF220">
        <v>16715</v>
      </c>
      <c r="DI220">
        <v>32122</v>
      </c>
      <c r="DJ220">
        <v>16715</v>
      </c>
      <c r="IR220">
        <v>-531</v>
      </c>
    </row>
    <row r="221" spans="1:278">
      <c r="A221" t="s">
        <v>15559</v>
      </c>
      <c r="B221">
        <v>2312143061</v>
      </c>
      <c r="C221" t="s">
        <v>8524</v>
      </c>
      <c r="D221" t="s">
        <v>15560</v>
      </c>
      <c r="E221">
        <v>7570730</v>
      </c>
      <c r="F221" t="s">
        <v>8525</v>
      </c>
      <c r="G221" t="s">
        <v>3978</v>
      </c>
      <c r="H221" t="s">
        <v>3932</v>
      </c>
      <c r="I221" t="s">
        <v>3931</v>
      </c>
      <c r="AL221">
        <v>52642</v>
      </c>
      <c r="AM221">
        <v>54732</v>
      </c>
      <c r="AP221">
        <v>11</v>
      </c>
      <c r="AQ221">
        <v>111</v>
      </c>
      <c r="BH221">
        <v>-1699</v>
      </c>
      <c r="BI221">
        <v>6</v>
      </c>
      <c r="BV221">
        <v>2766</v>
      </c>
      <c r="BW221">
        <v>2257</v>
      </c>
      <c r="BX221">
        <v>51586</v>
      </c>
      <c r="BY221">
        <v>52580</v>
      </c>
      <c r="CD221">
        <v>52653</v>
      </c>
      <c r="CE221">
        <v>54843</v>
      </c>
      <c r="CP221">
        <v>11</v>
      </c>
      <c r="CQ221">
        <v>24</v>
      </c>
      <c r="CT221">
        <v>15</v>
      </c>
      <c r="CU221">
        <v>47</v>
      </c>
      <c r="CV221">
        <v>-1705</v>
      </c>
      <c r="CW221">
        <v>-1885</v>
      </c>
      <c r="DE221">
        <v>265</v>
      </c>
      <c r="DF221">
        <v>2618</v>
      </c>
      <c r="DG221">
        <v>1944</v>
      </c>
      <c r="DH221">
        <v>4432</v>
      </c>
    </row>
    <row r="222" spans="1:278">
      <c r="A222" t="s">
        <v>15561</v>
      </c>
      <c r="B222">
        <v>9729013879</v>
      </c>
      <c r="C222" t="s">
        <v>4081</v>
      </c>
      <c r="D222" t="s">
        <v>16317</v>
      </c>
      <c r="E222">
        <v>4797244</v>
      </c>
      <c r="G222" t="s">
        <v>3936</v>
      </c>
      <c r="H222" t="s">
        <v>3932</v>
      </c>
      <c r="I222" t="s">
        <v>3931</v>
      </c>
      <c r="T222">
        <v>50</v>
      </c>
      <c r="U222">
        <v>141</v>
      </c>
      <c r="AL222">
        <v>12684</v>
      </c>
      <c r="AM222">
        <v>11696</v>
      </c>
      <c r="AP222">
        <v>169</v>
      </c>
      <c r="AQ222">
        <v>8</v>
      </c>
      <c r="BH222">
        <v>12490</v>
      </c>
      <c r="BI222">
        <v>11786</v>
      </c>
      <c r="BX222">
        <v>413</v>
      </c>
      <c r="BY222">
        <v>60</v>
      </c>
      <c r="CD222">
        <v>12903</v>
      </c>
      <c r="CE222">
        <v>11846</v>
      </c>
      <c r="CN222">
        <v>0</v>
      </c>
      <c r="CO222">
        <v>1</v>
      </c>
      <c r="CP222">
        <v>149</v>
      </c>
      <c r="CQ222">
        <v>118</v>
      </c>
      <c r="CT222">
        <v>156</v>
      </c>
      <c r="CU222">
        <v>106</v>
      </c>
      <c r="CV222">
        <v>705</v>
      </c>
      <c r="CW222">
        <v>739</v>
      </c>
      <c r="DE222">
        <v>8311</v>
      </c>
      <c r="DF222">
        <v>7027</v>
      </c>
      <c r="DG222">
        <v>7301</v>
      </c>
      <c r="DH222">
        <v>6065</v>
      </c>
    </row>
    <row r="223" spans="1:278">
      <c r="A223" t="s">
        <v>15563</v>
      </c>
      <c r="B223">
        <v>6671071890</v>
      </c>
      <c r="C223" t="s">
        <v>4077</v>
      </c>
      <c r="D223" t="s">
        <v>16318</v>
      </c>
      <c r="E223">
        <v>6293406</v>
      </c>
      <c r="G223" t="s">
        <v>3936</v>
      </c>
      <c r="H223" t="s">
        <v>3932</v>
      </c>
      <c r="I223" t="s">
        <v>3931</v>
      </c>
      <c r="T223">
        <v>14350</v>
      </c>
      <c r="U223">
        <v>14350</v>
      </c>
      <c r="AD223">
        <v>14350</v>
      </c>
      <c r="AE223">
        <v>14350</v>
      </c>
      <c r="AL223">
        <v>187</v>
      </c>
      <c r="AM223">
        <v>72</v>
      </c>
      <c r="AN223">
        <v>1194</v>
      </c>
      <c r="AO223">
        <v>208</v>
      </c>
      <c r="AP223">
        <v>807</v>
      </c>
      <c r="AQ223">
        <v>11</v>
      </c>
      <c r="AR223">
        <v>22</v>
      </c>
      <c r="AT223">
        <v>2211</v>
      </c>
      <c r="AU223">
        <v>291</v>
      </c>
      <c r="AV223">
        <v>100</v>
      </c>
      <c r="AW223">
        <v>100</v>
      </c>
      <c r="BF223">
        <v>13568</v>
      </c>
      <c r="BG223">
        <v>13868</v>
      </c>
      <c r="BH223">
        <v>13668</v>
      </c>
      <c r="BI223">
        <v>13968</v>
      </c>
      <c r="BL223">
        <v>1483</v>
      </c>
      <c r="BM223">
        <v>512</v>
      </c>
      <c r="BT223">
        <v>1483</v>
      </c>
      <c r="BU223">
        <v>512</v>
      </c>
      <c r="BX223">
        <v>1410</v>
      </c>
      <c r="BY223">
        <v>161</v>
      </c>
      <c r="CB223">
        <v>1410</v>
      </c>
      <c r="CC223">
        <v>161</v>
      </c>
      <c r="CD223">
        <v>16561</v>
      </c>
      <c r="CE223">
        <v>14641</v>
      </c>
      <c r="CF223">
        <v>140</v>
      </c>
      <c r="CG223">
        <v>34</v>
      </c>
      <c r="CH223">
        <v>135</v>
      </c>
      <c r="CI223">
        <v>-202</v>
      </c>
      <c r="CP223">
        <v>357</v>
      </c>
      <c r="CQ223">
        <v>18</v>
      </c>
      <c r="CR223">
        <v>-222</v>
      </c>
      <c r="CS223">
        <v>-220</v>
      </c>
      <c r="CT223">
        <v>-77</v>
      </c>
      <c r="CV223">
        <v>-299</v>
      </c>
      <c r="CW223">
        <v>-225</v>
      </c>
      <c r="CX223">
        <v>77</v>
      </c>
      <c r="DB223">
        <v>0</v>
      </c>
      <c r="DC223">
        <v>-299</v>
      </c>
      <c r="DD223">
        <v>-225</v>
      </c>
      <c r="DE223">
        <v>315</v>
      </c>
      <c r="DF223">
        <v>30</v>
      </c>
      <c r="DG223">
        <v>40</v>
      </c>
      <c r="DH223">
        <v>198</v>
      </c>
      <c r="DI223">
        <v>275</v>
      </c>
      <c r="DJ223">
        <v>-168</v>
      </c>
      <c r="IR223">
        <v>-5</v>
      </c>
    </row>
    <row r="224" spans="1:278">
      <c r="A224" t="s">
        <v>16319</v>
      </c>
      <c r="B224">
        <v>5446015412</v>
      </c>
      <c r="C224" t="s">
        <v>8530</v>
      </c>
      <c r="D224" t="s">
        <v>16320</v>
      </c>
      <c r="E224">
        <v>4903127</v>
      </c>
      <c r="F224" t="s">
        <v>8532</v>
      </c>
      <c r="G224" t="s">
        <v>3960</v>
      </c>
      <c r="H224" t="s">
        <v>3932</v>
      </c>
      <c r="I224" t="s">
        <v>3931</v>
      </c>
      <c r="AF224">
        <v>10</v>
      </c>
      <c r="AG224">
        <v>10</v>
      </c>
      <c r="AL224">
        <v>51552</v>
      </c>
      <c r="AM224">
        <v>38436</v>
      </c>
      <c r="AP224">
        <v>471</v>
      </c>
      <c r="AQ224">
        <v>79</v>
      </c>
      <c r="BH224">
        <v>15447</v>
      </c>
      <c r="BI224">
        <v>12870</v>
      </c>
      <c r="BV224">
        <v>3150</v>
      </c>
      <c r="BX224">
        <v>33436</v>
      </c>
      <c r="BY224">
        <v>25655</v>
      </c>
      <c r="CD224">
        <v>52033</v>
      </c>
      <c r="CE224">
        <v>38525</v>
      </c>
      <c r="CN224">
        <v>7</v>
      </c>
      <c r="CO224">
        <v>25</v>
      </c>
      <c r="CP224">
        <v>5909</v>
      </c>
      <c r="CQ224">
        <v>6673</v>
      </c>
      <c r="CT224">
        <v>304</v>
      </c>
      <c r="CU224">
        <v>285</v>
      </c>
      <c r="CV224">
        <v>2577</v>
      </c>
      <c r="CW224">
        <v>203</v>
      </c>
      <c r="DE224">
        <v>11882</v>
      </c>
      <c r="DF224">
        <v>9967</v>
      </c>
      <c r="DG224">
        <v>3099</v>
      </c>
      <c r="DH224">
        <v>2831</v>
      </c>
    </row>
    <row r="225" spans="1:318">
      <c r="A225" t="s">
        <v>15567</v>
      </c>
      <c r="B225">
        <v>2130208814</v>
      </c>
      <c r="C225" t="s">
        <v>3999</v>
      </c>
      <c r="D225" t="s">
        <v>16321</v>
      </c>
      <c r="E225">
        <v>5259742</v>
      </c>
      <c r="F225" t="s">
        <v>8534</v>
      </c>
      <c r="G225" t="s">
        <v>3936</v>
      </c>
      <c r="H225" t="s">
        <v>3932</v>
      </c>
      <c r="I225" t="s">
        <v>3931</v>
      </c>
      <c r="AL225">
        <v>92679</v>
      </c>
      <c r="AM225">
        <v>68529</v>
      </c>
      <c r="AP225">
        <v>184</v>
      </c>
      <c r="AQ225">
        <v>7</v>
      </c>
      <c r="BH225">
        <v>1904</v>
      </c>
      <c r="BI225">
        <v>-11</v>
      </c>
      <c r="BR225">
        <v>83840</v>
      </c>
      <c r="BS225">
        <v>65401</v>
      </c>
      <c r="BV225">
        <v>6971</v>
      </c>
      <c r="BW225">
        <v>3096</v>
      </c>
      <c r="BX225">
        <v>148</v>
      </c>
      <c r="BY225">
        <v>50</v>
      </c>
      <c r="CD225">
        <v>92863</v>
      </c>
      <c r="CE225">
        <v>68536</v>
      </c>
      <c r="CN225">
        <v>2682</v>
      </c>
      <c r="CO225">
        <v>315</v>
      </c>
      <c r="CP225">
        <v>481</v>
      </c>
      <c r="CQ225">
        <v>337</v>
      </c>
      <c r="CV225">
        <v>2067</v>
      </c>
      <c r="CW225">
        <v>-22</v>
      </c>
      <c r="DG225">
        <v>134</v>
      </c>
    </row>
    <row r="226" spans="1:318">
      <c r="A226" t="s">
        <v>15569</v>
      </c>
      <c r="B226">
        <v>6168073264</v>
      </c>
      <c r="C226" t="s">
        <v>8147</v>
      </c>
      <c r="D226" t="s">
        <v>1567</v>
      </c>
      <c r="E226">
        <v>6063357</v>
      </c>
      <c r="F226" t="s">
        <v>8536</v>
      </c>
      <c r="G226" t="s">
        <v>3936</v>
      </c>
      <c r="H226" t="s">
        <v>3932</v>
      </c>
      <c r="I226" t="s">
        <v>3931</v>
      </c>
      <c r="T226">
        <v>0</v>
      </c>
      <c r="U226">
        <v>35</v>
      </c>
      <c r="AD226">
        <v>0</v>
      </c>
      <c r="AE226">
        <v>35</v>
      </c>
      <c r="AL226">
        <v>176118</v>
      </c>
      <c r="AM226">
        <v>159663</v>
      </c>
      <c r="AN226">
        <v>431459</v>
      </c>
      <c r="AO226">
        <v>209381</v>
      </c>
      <c r="AP226">
        <v>23</v>
      </c>
      <c r="AQ226">
        <v>19702</v>
      </c>
      <c r="AR226">
        <v>1</v>
      </c>
      <c r="AS226">
        <v>13</v>
      </c>
      <c r="AT226">
        <v>607601</v>
      </c>
      <c r="AU226">
        <v>388759</v>
      </c>
      <c r="AV226">
        <v>10</v>
      </c>
      <c r="AW226">
        <v>10</v>
      </c>
      <c r="BF226">
        <v>40724</v>
      </c>
      <c r="BG226">
        <v>40718</v>
      </c>
      <c r="BH226">
        <v>40734</v>
      </c>
      <c r="BI226">
        <v>40728</v>
      </c>
      <c r="BV226">
        <v>555506</v>
      </c>
      <c r="BW226">
        <v>328982</v>
      </c>
      <c r="BX226">
        <v>2702</v>
      </c>
      <c r="BY226">
        <v>10425</v>
      </c>
      <c r="BZ226">
        <v>8659</v>
      </c>
      <c r="CA226">
        <v>8659</v>
      </c>
      <c r="CB226">
        <v>566867</v>
      </c>
      <c r="CC226">
        <v>348066</v>
      </c>
      <c r="CD226">
        <v>607601</v>
      </c>
      <c r="CE226">
        <v>388794</v>
      </c>
      <c r="CF226">
        <v>848</v>
      </c>
      <c r="CG226">
        <v>2346</v>
      </c>
      <c r="CH226">
        <v>-575</v>
      </c>
      <c r="CI226">
        <v>-1882</v>
      </c>
      <c r="CJ226">
        <v>28797</v>
      </c>
      <c r="CK226">
        <v>30394</v>
      </c>
      <c r="CL226">
        <v>34899</v>
      </c>
      <c r="CM226">
        <v>25773</v>
      </c>
      <c r="CN226">
        <v>14044</v>
      </c>
      <c r="CO226">
        <v>17349</v>
      </c>
      <c r="CP226">
        <v>7339</v>
      </c>
      <c r="CQ226">
        <v>17949</v>
      </c>
      <c r="CR226">
        <v>28</v>
      </c>
      <c r="CS226">
        <v>2139</v>
      </c>
      <c r="CV226">
        <v>6</v>
      </c>
      <c r="CW226">
        <v>2091</v>
      </c>
      <c r="DB226">
        <v>-22</v>
      </c>
      <c r="DC226">
        <v>6</v>
      </c>
      <c r="DD226">
        <v>2091</v>
      </c>
      <c r="DE226">
        <v>273</v>
      </c>
      <c r="DF226">
        <v>464</v>
      </c>
      <c r="DI226">
        <v>273</v>
      </c>
      <c r="DJ226">
        <v>464</v>
      </c>
      <c r="IR226">
        <v>-48</v>
      </c>
    </row>
    <row r="227" spans="1:318">
      <c r="A227" t="s">
        <v>15570</v>
      </c>
      <c r="B227">
        <v>6166094406</v>
      </c>
      <c r="C227" t="s">
        <v>4142</v>
      </c>
      <c r="D227" t="s">
        <v>15571</v>
      </c>
      <c r="E227">
        <v>7643387</v>
      </c>
      <c r="F227" t="s">
        <v>8538</v>
      </c>
      <c r="G227" t="s">
        <v>3936</v>
      </c>
      <c r="H227" t="s">
        <v>3932</v>
      </c>
      <c r="I227" t="s">
        <v>3931</v>
      </c>
      <c r="T227">
        <v>348</v>
      </c>
      <c r="AL227">
        <v>31524</v>
      </c>
      <c r="AM227">
        <v>34195</v>
      </c>
      <c r="AP227">
        <v>19</v>
      </c>
      <c r="AQ227">
        <v>33</v>
      </c>
      <c r="BH227">
        <v>16390</v>
      </c>
      <c r="BI227">
        <v>16383</v>
      </c>
      <c r="BL227">
        <v>15501</v>
      </c>
      <c r="BM227">
        <v>17845</v>
      </c>
      <c r="CD227">
        <v>31891</v>
      </c>
      <c r="CE227">
        <v>34228</v>
      </c>
      <c r="CP227">
        <v>0</v>
      </c>
      <c r="CQ227">
        <v>111</v>
      </c>
      <c r="CT227">
        <v>41</v>
      </c>
      <c r="CU227">
        <v>2</v>
      </c>
      <c r="CV227">
        <v>368</v>
      </c>
      <c r="CW227">
        <v>7</v>
      </c>
      <c r="DE227">
        <v>2845</v>
      </c>
      <c r="DF227">
        <v>373</v>
      </c>
      <c r="DG227">
        <v>2436</v>
      </c>
      <c r="DH227">
        <v>253</v>
      </c>
    </row>
    <row r="228" spans="1:318">
      <c r="A228" t="s">
        <v>15572</v>
      </c>
      <c r="B228">
        <v>5260456250</v>
      </c>
      <c r="C228" t="s">
        <v>4002</v>
      </c>
      <c r="D228" t="s">
        <v>15573</v>
      </c>
      <c r="E228">
        <v>7608533</v>
      </c>
      <c r="F228" t="s">
        <v>4003</v>
      </c>
      <c r="G228" t="s">
        <v>3936</v>
      </c>
      <c r="H228" t="s">
        <v>3932</v>
      </c>
      <c r="I228" t="s">
        <v>3931</v>
      </c>
      <c r="T228">
        <v>49</v>
      </c>
      <c r="U228">
        <v>64</v>
      </c>
      <c r="AD228">
        <v>49</v>
      </c>
      <c r="AE228">
        <v>64</v>
      </c>
      <c r="AL228">
        <v>12582</v>
      </c>
      <c r="AM228">
        <v>10701</v>
      </c>
      <c r="AN228">
        <v>3000</v>
      </c>
      <c r="AO228">
        <v>3442</v>
      </c>
      <c r="AP228">
        <v>939</v>
      </c>
      <c r="AQ228">
        <v>140</v>
      </c>
      <c r="AR228">
        <v>52</v>
      </c>
      <c r="AS228">
        <v>52</v>
      </c>
      <c r="AT228">
        <v>16573</v>
      </c>
      <c r="AU228">
        <v>14335</v>
      </c>
      <c r="AV228">
        <v>10</v>
      </c>
      <c r="AW228">
        <v>10</v>
      </c>
      <c r="BF228">
        <v>10627</v>
      </c>
      <c r="BG228">
        <v>9064</v>
      </c>
      <c r="BH228">
        <v>10637</v>
      </c>
      <c r="BI228">
        <v>9074</v>
      </c>
      <c r="BV228">
        <v>1480</v>
      </c>
      <c r="BW228">
        <v>1498</v>
      </c>
      <c r="BX228">
        <v>4505</v>
      </c>
      <c r="BY228">
        <v>3827</v>
      </c>
      <c r="CB228">
        <v>5985</v>
      </c>
      <c r="CC228">
        <v>5325</v>
      </c>
      <c r="CD228">
        <v>16622</v>
      </c>
      <c r="CE228">
        <v>14399</v>
      </c>
      <c r="CF228">
        <v>366</v>
      </c>
      <c r="CH228">
        <v>3728</v>
      </c>
      <c r="CP228">
        <v>20</v>
      </c>
      <c r="CR228">
        <v>3708</v>
      </c>
      <c r="CS228">
        <v>0</v>
      </c>
      <c r="CT228">
        <v>-165</v>
      </c>
      <c r="CV228">
        <v>3543</v>
      </c>
      <c r="CW228">
        <v>0</v>
      </c>
      <c r="DC228">
        <v>3543</v>
      </c>
      <c r="DE228">
        <v>4094</v>
      </c>
      <c r="DI228">
        <v>4094</v>
      </c>
      <c r="EQ228">
        <v>10637</v>
      </c>
      <c r="ER228">
        <v>9074</v>
      </c>
      <c r="FZ228">
        <v>0</v>
      </c>
      <c r="GB228">
        <v>0</v>
      </c>
      <c r="GD228">
        <v>0</v>
      </c>
      <c r="GF228">
        <v>0</v>
      </c>
      <c r="GG228">
        <v>0</v>
      </c>
    </row>
    <row r="229" spans="1:318">
      <c r="A229" t="s">
        <v>16322</v>
      </c>
      <c r="B229">
        <v>5257185200</v>
      </c>
      <c r="C229" t="s">
        <v>3999</v>
      </c>
      <c r="D229" t="s">
        <v>16323</v>
      </c>
      <c r="E229">
        <v>4851983</v>
      </c>
      <c r="F229" t="s">
        <v>8540</v>
      </c>
      <c r="G229" t="s">
        <v>3936</v>
      </c>
      <c r="H229" t="s">
        <v>3932</v>
      </c>
      <c r="I229" t="s">
        <v>3931</v>
      </c>
      <c r="L229">
        <v>0</v>
      </c>
      <c r="T229">
        <v>78</v>
      </c>
      <c r="AD229">
        <v>78</v>
      </c>
      <c r="AE229">
        <v>0</v>
      </c>
      <c r="AF229">
        <v>345</v>
      </c>
      <c r="AL229">
        <v>1058</v>
      </c>
      <c r="AN229">
        <v>23942</v>
      </c>
      <c r="AO229">
        <v>11383</v>
      </c>
      <c r="AP229">
        <v>1119</v>
      </c>
      <c r="AQ229">
        <v>494</v>
      </c>
      <c r="AR229">
        <v>39</v>
      </c>
      <c r="AT229">
        <v>26503</v>
      </c>
      <c r="AU229">
        <v>11877</v>
      </c>
      <c r="AV229">
        <v>30</v>
      </c>
      <c r="AW229">
        <v>10</v>
      </c>
      <c r="BF229">
        <v>22666</v>
      </c>
      <c r="BG229">
        <v>1439</v>
      </c>
      <c r="BH229">
        <v>22696</v>
      </c>
      <c r="BI229">
        <v>1449</v>
      </c>
      <c r="BL229">
        <v>3781</v>
      </c>
      <c r="BM229">
        <v>10042</v>
      </c>
      <c r="BT229">
        <v>3781</v>
      </c>
      <c r="BU229">
        <v>10042</v>
      </c>
      <c r="BV229">
        <v>0</v>
      </c>
      <c r="BX229">
        <v>104</v>
      </c>
      <c r="BY229">
        <v>386</v>
      </c>
      <c r="CB229">
        <v>104</v>
      </c>
      <c r="CC229">
        <v>386</v>
      </c>
      <c r="CD229">
        <v>26581</v>
      </c>
      <c r="CE229">
        <v>11877</v>
      </c>
      <c r="CF229">
        <v>2036</v>
      </c>
      <c r="CH229">
        <v>848</v>
      </c>
      <c r="CI229">
        <v>1940</v>
      </c>
      <c r="CN229">
        <v>26873</v>
      </c>
      <c r="CP229">
        <v>6419</v>
      </c>
      <c r="CQ229">
        <v>140</v>
      </c>
      <c r="CR229">
        <v>21302</v>
      </c>
      <c r="CS229">
        <v>1800</v>
      </c>
      <c r="CT229">
        <v>-70</v>
      </c>
      <c r="CU229">
        <v>-360</v>
      </c>
      <c r="CV229">
        <v>21232</v>
      </c>
      <c r="CW229">
        <v>1440</v>
      </c>
      <c r="CX229">
        <v>0</v>
      </c>
      <c r="CY229">
        <v>360</v>
      </c>
      <c r="DC229">
        <v>21232</v>
      </c>
      <c r="DD229">
        <v>1440</v>
      </c>
      <c r="DE229">
        <v>4162</v>
      </c>
      <c r="DF229">
        <v>2599</v>
      </c>
      <c r="DG229">
        <v>1278</v>
      </c>
      <c r="DH229">
        <v>659</v>
      </c>
      <c r="DI229">
        <v>2884</v>
      </c>
      <c r="DJ229">
        <v>1940</v>
      </c>
    </row>
    <row r="230" spans="1:318">
      <c r="A230" t="s">
        <v>15576</v>
      </c>
      <c r="B230">
        <v>7733894231</v>
      </c>
      <c r="C230" t="s">
        <v>4022</v>
      </c>
      <c r="D230" t="s">
        <v>16324</v>
      </c>
      <c r="E230">
        <v>7250093</v>
      </c>
      <c r="F230" t="s">
        <v>4024</v>
      </c>
      <c r="G230" t="s">
        <v>3936</v>
      </c>
      <c r="H230" t="s">
        <v>3932</v>
      </c>
      <c r="I230" t="s">
        <v>3931</v>
      </c>
      <c r="AL230">
        <v>84109</v>
      </c>
      <c r="AM230">
        <v>31544</v>
      </c>
      <c r="AP230">
        <v>1691</v>
      </c>
      <c r="AQ230">
        <v>228</v>
      </c>
      <c r="BH230">
        <v>48605</v>
      </c>
      <c r="BI230">
        <v>24225</v>
      </c>
      <c r="BX230">
        <v>37195</v>
      </c>
      <c r="BY230">
        <v>7547</v>
      </c>
      <c r="CD230">
        <v>85800</v>
      </c>
      <c r="CE230">
        <v>31772</v>
      </c>
      <c r="CN230">
        <v>15</v>
      </c>
      <c r="CO230">
        <v>8347</v>
      </c>
      <c r="CP230">
        <v>691</v>
      </c>
      <c r="CQ230">
        <v>3265</v>
      </c>
      <c r="CV230">
        <v>63308</v>
      </c>
      <c r="CW230">
        <v>11813</v>
      </c>
      <c r="DE230">
        <v>90734</v>
      </c>
      <c r="DF230">
        <v>19271</v>
      </c>
      <c r="DG230">
        <v>26750</v>
      </c>
      <c r="DH230">
        <v>12540</v>
      </c>
    </row>
    <row r="231" spans="1:318">
      <c r="A231" t="s">
        <v>16325</v>
      </c>
      <c r="B231">
        <v>3801148029</v>
      </c>
      <c r="C231" t="s">
        <v>8031</v>
      </c>
      <c r="D231" t="s">
        <v>1600</v>
      </c>
      <c r="E231">
        <v>6232240</v>
      </c>
      <c r="F231" t="s">
        <v>4131</v>
      </c>
      <c r="G231" t="s">
        <v>3936</v>
      </c>
      <c r="H231" t="s">
        <v>3932</v>
      </c>
      <c r="I231" t="s">
        <v>3931</v>
      </c>
      <c r="T231">
        <v>14141</v>
      </c>
      <c r="U231">
        <v>14638</v>
      </c>
      <c r="AD231">
        <v>14141</v>
      </c>
      <c r="AE231">
        <v>14638</v>
      </c>
      <c r="AL231">
        <v>26549</v>
      </c>
      <c r="AM231">
        <v>2119</v>
      </c>
      <c r="AN231">
        <v>5726</v>
      </c>
      <c r="AO231">
        <v>977</v>
      </c>
      <c r="AP231">
        <v>299</v>
      </c>
      <c r="AQ231">
        <v>488</v>
      </c>
      <c r="AT231">
        <v>32574</v>
      </c>
      <c r="AU231">
        <v>3584</v>
      </c>
      <c r="BL231">
        <v>2600</v>
      </c>
      <c r="BM231">
        <v>1400</v>
      </c>
      <c r="BT231">
        <v>2600</v>
      </c>
      <c r="BU231">
        <v>1400</v>
      </c>
      <c r="BX231">
        <v>183</v>
      </c>
      <c r="BY231">
        <v>157</v>
      </c>
      <c r="CB231">
        <v>183</v>
      </c>
      <c r="CC231">
        <v>157</v>
      </c>
      <c r="CD231">
        <v>46715</v>
      </c>
      <c r="CE231">
        <v>18222</v>
      </c>
      <c r="CF231">
        <v>1088</v>
      </c>
      <c r="CG231">
        <v>707</v>
      </c>
      <c r="CH231">
        <v>27676</v>
      </c>
      <c r="CI231">
        <v>1971</v>
      </c>
      <c r="CN231">
        <v>124</v>
      </c>
      <c r="CP231">
        <v>248</v>
      </c>
      <c r="CQ231">
        <v>126</v>
      </c>
      <c r="CR231">
        <v>27552</v>
      </c>
      <c r="CS231">
        <v>1845</v>
      </c>
      <c r="CT231">
        <v>-287</v>
      </c>
      <c r="CU231">
        <v>-161</v>
      </c>
      <c r="CV231">
        <v>27265</v>
      </c>
      <c r="CW231">
        <v>1684</v>
      </c>
      <c r="DC231">
        <v>27265</v>
      </c>
      <c r="DD231">
        <v>1684</v>
      </c>
      <c r="DE231">
        <v>28770</v>
      </c>
      <c r="DF231">
        <v>2678</v>
      </c>
      <c r="DG231">
        <v>6</v>
      </c>
      <c r="DI231">
        <v>28764</v>
      </c>
      <c r="DJ231">
        <v>2678</v>
      </c>
      <c r="EQ231">
        <v>43922</v>
      </c>
      <c r="ER231">
        <v>16665</v>
      </c>
    </row>
    <row r="232" spans="1:318">
      <c r="A232" t="s">
        <v>16326</v>
      </c>
      <c r="B232">
        <v>3443124314</v>
      </c>
      <c r="C232" t="s">
        <v>8230</v>
      </c>
      <c r="D232" t="s">
        <v>16327</v>
      </c>
      <c r="E232">
        <v>6669085</v>
      </c>
      <c r="F232" t="s">
        <v>8542</v>
      </c>
      <c r="G232" t="s">
        <v>3936</v>
      </c>
      <c r="H232" t="s">
        <v>3932</v>
      </c>
      <c r="I232" t="s">
        <v>3931</v>
      </c>
      <c r="AF232">
        <v>1443</v>
      </c>
      <c r="AG232">
        <v>843</v>
      </c>
      <c r="AL232">
        <v>14883</v>
      </c>
      <c r="AM232">
        <v>11863</v>
      </c>
      <c r="AP232">
        <v>3812</v>
      </c>
      <c r="AQ232">
        <v>1336</v>
      </c>
      <c r="AT232">
        <v>20138</v>
      </c>
      <c r="AU232">
        <v>14042</v>
      </c>
      <c r="AV232">
        <v>10</v>
      </c>
      <c r="AW232">
        <v>10</v>
      </c>
      <c r="BF232">
        <v>19002</v>
      </c>
      <c r="BG232">
        <v>13052</v>
      </c>
      <c r="BH232">
        <v>19012</v>
      </c>
      <c r="BI232">
        <v>13062</v>
      </c>
      <c r="BV232">
        <v>0</v>
      </c>
      <c r="BW232">
        <v>270</v>
      </c>
      <c r="BX232">
        <v>1126</v>
      </c>
      <c r="BY232">
        <v>710</v>
      </c>
      <c r="CB232">
        <v>1126</v>
      </c>
      <c r="CC232">
        <v>980</v>
      </c>
      <c r="CD232">
        <v>20138</v>
      </c>
      <c r="CE232">
        <v>14042</v>
      </c>
      <c r="CH232">
        <v>28657</v>
      </c>
      <c r="CI232">
        <v>9258</v>
      </c>
      <c r="CP232">
        <v>20997</v>
      </c>
      <c r="CQ232">
        <v>5826</v>
      </c>
      <c r="CR232">
        <v>7660</v>
      </c>
      <c r="CS232">
        <v>3432</v>
      </c>
      <c r="CV232">
        <v>7660</v>
      </c>
      <c r="CW232">
        <v>3432</v>
      </c>
      <c r="DC232">
        <v>7660</v>
      </c>
      <c r="DD232">
        <v>3432</v>
      </c>
      <c r="DE232">
        <v>28714</v>
      </c>
      <c r="DF232">
        <v>9315</v>
      </c>
      <c r="DG232">
        <v>0</v>
      </c>
      <c r="DI232">
        <v>28714</v>
      </c>
      <c r="DJ232">
        <v>9315</v>
      </c>
      <c r="IO232">
        <v>57</v>
      </c>
      <c r="JR232">
        <v>57</v>
      </c>
    </row>
    <row r="233" spans="1:318">
      <c r="A233" t="s">
        <v>8543</v>
      </c>
      <c r="B233">
        <v>9705047854</v>
      </c>
      <c r="C233" t="s">
        <v>8053</v>
      </c>
      <c r="D233" t="s">
        <v>16328</v>
      </c>
      <c r="E233">
        <v>6950285</v>
      </c>
      <c r="F233" t="s">
        <v>8544</v>
      </c>
      <c r="G233" t="s">
        <v>3936</v>
      </c>
      <c r="H233" t="s">
        <v>3932</v>
      </c>
      <c r="I233" t="s">
        <v>3931</v>
      </c>
      <c r="T233">
        <v>213</v>
      </c>
      <c r="U233">
        <v>3478</v>
      </c>
      <c r="AD233">
        <v>213</v>
      </c>
      <c r="AE233">
        <v>3478</v>
      </c>
      <c r="AF233">
        <v>0</v>
      </c>
      <c r="AG233">
        <v>15770</v>
      </c>
      <c r="AL233">
        <v>462</v>
      </c>
      <c r="AM233">
        <v>546</v>
      </c>
      <c r="AN233">
        <v>834</v>
      </c>
      <c r="AO233">
        <v>31922</v>
      </c>
      <c r="AP233">
        <v>9290</v>
      </c>
      <c r="AQ233">
        <v>7979</v>
      </c>
      <c r="AR233">
        <v>89</v>
      </c>
      <c r="AS233">
        <v>57</v>
      </c>
      <c r="AT233">
        <v>10674</v>
      </c>
      <c r="AU233">
        <v>56274</v>
      </c>
      <c r="AV233">
        <v>10000</v>
      </c>
      <c r="AW233">
        <v>10000</v>
      </c>
      <c r="BB233">
        <v>0</v>
      </c>
      <c r="BF233">
        <v>-9989</v>
      </c>
      <c r="BG233">
        <v>20399</v>
      </c>
      <c r="BH233">
        <v>11</v>
      </c>
      <c r="BI233">
        <v>30399</v>
      </c>
      <c r="BL233">
        <v>0</v>
      </c>
      <c r="BM233">
        <v>27772</v>
      </c>
      <c r="BT233">
        <v>0</v>
      </c>
      <c r="BU233">
        <v>27772</v>
      </c>
      <c r="BV233">
        <v>0</v>
      </c>
      <c r="BW233">
        <v>11</v>
      </c>
      <c r="BX233">
        <v>10876</v>
      </c>
      <c r="BY233">
        <v>1570</v>
      </c>
      <c r="CB233">
        <v>10876</v>
      </c>
      <c r="CC233">
        <v>1581</v>
      </c>
      <c r="CD233">
        <v>10887</v>
      </c>
      <c r="CE233">
        <v>59752</v>
      </c>
      <c r="CF233">
        <v>7701</v>
      </c>
      <c r="CG233">
        <v>5129</v>
      </c>
      <c r="CH233">
        <v>-33586</v>
      </c>
      <c r="CI233">
        <v>2191</v>
      </c>
      <c r="CJ233">
        <v>748</v>
      </c>
      <c r="CK233">
        <v>7397</v>
      </c>
      <c r="CL233">
        <v>775</v>
      </c>
      <c r="CM233">
        <v>1642</v>
      </c>
      <c r="CN233">
        <v>3974</v>
      </c>
      <c r="CO233">
        <v>8555</v>
      </c>
      <c r="CP233">
        <v>537</v>
      </c>
      <c r="CQ233">
        <v>8533</v>
      </c>
      <c r="CR233">
        <v>-30176</v>
      </c>
      <c r="CS233">
        <v>7968</v>
      </c>
      <c r="CT233">
        <v>-212</v>
      </c>
      <c r="CU233">
        <v>-218</v>
      </c>
      <c r="CV233">
        <v>-30388</v>
      </c>
      <c r="CW233">
        <v>7750</v>
      </c>
      <c r="CX233">
        <v>212</v>
      </c>
      <c r="CY233">
        <v>218</v>
      </c>
      <c r="DC233">
        <v>-30388</v>
      </c>
      <c r="DD233">
        <v>7750</v>
      </c>
      <c r="DE233">
        <v>91208</v>
      </c>
      <c r="DF233">
        <v>80916</v>
      </c>
      <c r="DG233">
        <v>117093</v>
      </c>
      <c r="DH233">
        <v>73596</v>
      </c>
      <c r="DI233">
        <v>-25885</v>
      </c>
      <c r="DJ233">
        <v>7320</v>
      </c>
    </row>
    <row r="234" spans="1:318">
      <c r="A234" t="s">
        <v>16329</v>
      </c>
      <c r="B234">
        <v>7730611414</v>
      </c>
      <c r="C234" t="s">
        <v>3943</v>
      </c>
      <c r="D234" t="s">
        <v>1626</v>
      </c>
      <c r="E234">
        <v>6464762</v>
      </c>
      <c r="F234" t="s">
        <v>8546</v>
      </c>
      <c r="G234" t="s">
        <v>3978</v>
      </c>
      <c r="H234" t="s">
        <v>3932</v>
      </c>
      <c r="I234" t="s">
        <v>3931</v>
      </c>
      <c r="T234">
        <v>156</v>
      </c>
      <c r="U234">
        <v>843</v>
      </c>
      <c r="AD234">
        <v>156</v>
      </c>
      <c r="AE234">
        <v>843</v>
      </c>
      <c r="AL234">
        <v>113986</v>
      </c>
      <c r="AM234">
        <v>124325</v>
      </c>
      <c r="AN234">
        <v>70</v>
      </c>
      <c r="AO234">
        <v>21491</v>
      </c>
      <c r="AP234">
        <v>52273</v>
      </c>
      <c r="AQ234">
        <v>30755</v>
      </c>
      <c r="AR234">
        <v>21</v>
      </c>
      <c r="AS234">
        <v>73</v>
      </c>
      <c r="AT234">
        <v>166349</v>
      </c>
      <c r="AU234">
        <v>176645</v>
      </c>
      <c r="AV234">
        <v>10</v>
      </c>
      <c r="AW234">
        <v>10</v>
      </c>
      <c r="BF234">
        <v>151457</v>
      </c>
      <c r="BG234">
        <v>158716</v>
      </c>
      <c r="BH234">
        <v>151467</v>
      </c>
      <c r="BI234">
        <v>158726</v>
      </c>
      <c r="BP234">
        <v>1433</v>
      </c>
      <c r="BQ234">
        <v>842</v>
      </c>
      <c r="BX234">
        <v>13606</v>
      </c>
      <c r="BY234">
        <v>17920</v>
      </c>
      <c r="CB234">
        <v>15038</v>
      </c>
      <c r="CC234">
        <v>18763</v>
      </c>
      <c r="CD234">
        <v>166505</v>
      </c>
      <c r="CE234">
        <v>177488</v>
      </c>
      <c r="CF234">
        <v>76111</v>
      </c>
      <c r="CG234">
        <v>97486</v>
      </c>
      <c r="CH234">
        <v>-5787</v>
      </c>
      <c r="CI234">
        <v>-22280</v>
      </c>
      <c r="CJ234">
        <v>41</v>
      </c>
      <c r="CK234">
        <v>244</v>
      </c>
      <c r="CN234">
        <v>59007</v>
      </c>
      <c r="CO234">
        <v>105890</v>
      </c>
      <c r="CP234">
        <v>40118</v>
      </c>
      <c r="CQ234">
        <v>54860</v>
      </c>
      <c r="CR234">
        <v>13143</v>
      </c>
      <c r="CS234">
        <v>28994</v>
      </c>
      <c r="CT234">
        <v>-6092</v>
      </c>
      <c r="CV234">
        <v>7050</v>
      </c>
      <c r="CW234">
        <v>21930</v>
      </c>
      <c r="CX234">
        <v>6092</v>
      </c>
      <c r="DB234">
        <v>-1</v>
      </c>
      <c r="DC234">
        <v>7050</v>
      </c>
      <c r="DD234">
        <v>21930</v>
      </c>
      <c r="DE234">
        <v>70324</v>
      </c>
      <c r="DF234">
        <v>75206</v>
      </c>
      <c r="DI234">
        <v>70324</v>
      </c>
      <c r="DJ234">
        <v>75206</v>
      </c>
      <c r="DK234">
        <v>10</v>
      </c>
      <c r="DL234">
        <v>136821</v>
      </c>
      <c r="DM234">
        <v>136831</v>
      </c>
      <c r="DN234">
        <v>0</v>
      </c>
      <c r="DO234">
        <v>21895</v>
      </c>
      <c r="DP234">
        <v>21895</v>
      </c>
      <c r="DQ234">
        <v>7050</v>
      </c>
      <c r="DR234">
        <v>7050</v>
      </c>
      <c r="DS234">
        <v>10</v>
      </c>
      <c r="DT234">
        <v>158716</v>
      </c>
      <c r="DU234">
        <v>158726</v>
      </c>
      <c r="DV234">
        <v>0</v>
      </c>
      <c r="DW234">
        <v>7050</v>
      </c>
      <c r="DX234">
        <v>7050</v>
      </c>
      <c r="DY234">
        <v>10</v>
      </c>
      <c r="DZ234">
        <v>151457</v>
      </c>
      <c r="EA234">
        <v>151467</v>
      </c>
      <c r="EB234">
        <v>0</v>
      </c>
      <c r="EC234">
        <v>158726</v>
      </c>
      <c r="ED234">
        <v>158726</v>
      </c>
      <c r="EH234">
        <v>0</v>
      </c>
      <c r="EI234">
        <v>158726</v>
      </c>
      <c r="EJ234">
        <v>158726</v>
      </c>
      <c r="EK234">
        <v>0</v>
      </c>
      <c r="EL234">
        <v>158716</v>
      </c>
      <c r="EM234">
        <v>158716</v>
      </c>
      <c r="EN234">
        <v>0</v>
      </c>
      <c r="EO234">
        <v>158716</v>
      </c>
      <c r="EP234">
        <v>158716</v>
      </c>
      <c r="EQ234">
        <v>151467</v>
      </c>
      <c r="ER234">
        <v>158726</v>
      </c>
      <c r="ES234">
        <v>35</v>
      </c>
      <c r="ET234">
        <v>80449</v>
      </c>
      <c r="EU234">
        <v>75964</v>
      </c>
      <c r="EV234">
        <v>69412</v>
      </c>
      <c r="EW234">
        <v>4500</v>
      </c>
      <c r="EX234">
        <v>215</v>
      </c>
      <c r="EY234">
        <v>35</v>
      </c>
      <c r="EZ234">
        <v>29989</v>
      </c>
      <c r="FA234">
        <v>11310</v>
      </c>
      <c r="FB234">
        <v>22258</v>
      </c>
      <c r="FC234">
        <v>65989</v>
      </c>
      <c r="FD234">
        <v>43120</v>
      </c>
      <c r="FE234">
        <v>8389</v>
      </c>
      <c r="FF234">
        <v>44930</v>
      </c>
      <c r="FI234">
        <v>0</v>
      </c>
      <c r="FJ234">
        <v>4185</v>
      </c>
      <c r="FK234">
        <v>222</v>
      </c>
      <c r="FL234">
        <v>62200</v>
      </c>
      <c r="FM234">
        <v>-24172</v>
      </c>
      <c r="FN234">
        <v>-54819</v>
      </c>
      <c r="FR234">
        <v>56964</v>
      </c>
      <c r="FS234">
        <v>58191</v>
      </c>
      <c r="FX234">
        <v>-11275</v>
      </c>
      <c r="FZ234">
        <v>21517</v>
      </c>
      <c r="GA234">
        <v>3372</v>
      </c>
      <c r="GB234">
        <v>30755</v>
      </c>
      <c r="GC234">
        <v>27373</v>
      </c>
      <c r="GD234">
        <v>52272</v>
      </c>
      <c r="GE234">
        <v>30745</v>
      </c>
      <c r="GF234">
        <v>0</v>
      </c>
      <c r="GG234">
        <v>0</v>
      </c>
      <c r="GO234">
        <v>0</v>
      </c>
      <c r="GP234">
        <v>14309</v>
      </c>
      <c r="GQ234">
        <v>14309</v>
      </c>
      <c r="GR234">
        <v>13000</v>
      </c>
      <c r="GS234">
        <v>13000</v>
      </c>
      <c r="HK234">
        <v>0</v>
      </c>
      <c r="HL234">
        <v>22258</v>
      </c>
      <c r="HM234">
        <v>11310</v>
      </c>
      <c r="HX234">
        <v>1309</v>
      </c>
      <c r="IA234">
        <v>57186</v>
      </c>
      <c r="IB234">
        <v>80449</v>
      </c>
      <c r="IR234">
        <v>-7064</v>
      </c>
      <c r="KP234">
        <v>1309</v>
      </c>
    </row>
    <row r="235" spans="1:318">
      <c r="A235" t="s">
        <v>16330</v>
      </c>
      <c r="B235">
        <v>2130134993</v>
      </c>
      <c r="C235" t="s">
        <v>3999</v>
      </c>
      <c r="D235" t="s">
        <v>16331</v>
      </c>
      <c r="E235">
        <v>7270343</v>
      </c>
      <c r="F235" t="s">
        <v>8548</v>
      </c>
      <c r="G235" t="s">
        <v>3936</v>
      </c>
      <c r="H235" t="s">
        <v>3932</v>
      </c>
      <c r="I235" t="s">
        <v>3931</v>
      </c>
      <c r="T235">
        <v>0</v>
      </c>
      <c r="AD235">
        <v>0</v>
      </c>
      <c r="AE235">
        <v>0</v>
      </c>
      <c r="AF235">
        <v>438</v>
      </c>
      <c r="AG235">
        <v>438</v>
      </c>
      <c r="AL235">
        <v>191114</v>
      </c>
      <c r="AM235">
        <v>191114</v>
      </c>
      <c r="AP235">
        <v>21712</v>
      </c>
      <c r="AQ235">
        <v>21712</v>
      </c>
      <c r="AR235">
        <v>0</v>
      </c>
      <c r="AT235">
        <v>213264</v>
      </c>
      <c r="AU235">
        <v>213264</v>
      </c>
      <c r="AV235">
        <v>50</v>
      </c>
      <c r="AW235">
        <v>50</v>
      </c>
      <c r="BF235">
        <v>191745</v>
      </c>
      <c r="BG235">
        <v>191745</v>
      </c>
      <c r="BH235">
        <v>191795</v>
      </c>
      <c r="BI235">
        <v>191795</v>
      </c>
      <c r="BX235">
        <v>21469</v>
      </c>
      <c r="BY235">
        <v>21469</v>
      </c>
      <c r="CB235">
        <v>21469</v>
      </c>
      <c r="CC235">
        <v>21469</v>
      </c>
      <c r="CD235">
        <v>213264</v>
      </c>
      <c r="CE235">
        <v>213264</v>
      </c>
      <c r="CH235">
        <v>0</v>
      </c>
      <c r="CI235">
        <v>68534</v>
      </c>
      <c r="CP235">
        <v>0</v>
      </c>
      <c r="CQ235">
        <v>1985</v>
      </c>
      <c r="CR235">
        <v>0</v>
      </c>
      <c r="CS235">
        <v>66549</v>
      </c>
      <c r="CV235">
        <v>0</v>
      </c>
      <c r="CW235">
        <v>66549</v>
      </c>
      <c r="CX235">
        <v>0</v>
      </c>
      <c r="CY235">
        <v>1089</v>
      </c>
      <c r="DC235">
        <v>0</v>
      </c>
      <c r="DD235">
        <v>66549</v>
      </c>
      <c r="DE235">
        <v>0</v>
      </c>
      <c r="DF235">
        <v>70673</v>
      </c>
      <c r="DG235">
        <v>0</v>
      </c>
      <c r="DH235">
        <v>2139</v>
      </c>
      <c r="DI235">
        <v>0</v>
      </c>
      <c r="DJ235">
        <v>68534</v>
      </c>
    </row>
    <row r="236" spans="1:318">
      <c r="A236" t="s">
        <v>15584</v>
      </c>
      <c r="B236">
        <v>7715695240</v>
      </c>
      <c r="C236" t="s">
        <v>4033</v>
      </c>
      <c r="D236" t="s">
        <v>15585</v>
      </c>
      <c r="E236">
        <v>7450313</v>
      </c>
      <c r="F236" t="s">
        <v>8551</v>
      </c>
      <c r="G236" t="s">
        <v>3936</v>
      </c>
      <c r="H236" t="s">
        <v>3932</v>
      </c>
      <c r="I236" t="s">
        <v>3931</v>
      </c>
      <c r="AL236">
        <v>42898</v>
      </c>
      <c r="AM236">
        <v>1726</v>
      </c>
      <c r="AP236">
        <v>20114</v>
      </c>
      <c r="AQ236">
        <v>78671</v>
      </c>
      <c r="BH236">
        <v>26391</v>
      </c>
      <c r="BI236">
        <v>63779</v>
      </c>
      <c r="BL236">
        <v>9570</v>
      </c>
      <c r="BV236">
        <v>40</v>
      </c>
      <c r="BX236">
        <v>27011</v>
      </c>
      <c r="BY236">
        <v>16618</v>
      </c>
      <c r="CD236">
        <v>63011</v>
      </c>
      <c r="CE236">
        <v>80397</v>
      </c>
      <c r="CN236">
        <v>17307</v>
      </c>
      <c r="CO236">
        <v>6383</v>
      </c>
      <c r="CP236">
        <v>14168</v>
      </c>
      <c r="CQ236">
        <v>3612</v>
      </c>
      <c r="CT236">
        <v>1983</v>
      </c>
      <c r="CU236">
        <v>2639</v>
      </c>
      <c r="CV236">
        <v>35732</v>
      </c>
      <c r="CW236">
        <v>32639</v>
      </c>
      <c r="DE236">
        <v>67335</v>
      </c>
      <c r="DF236">
        <v>58764</v>
      </c>
      <c r="DG236">
        <v>32759</v>
      </c>
      <c r="DH236">
        <v>26257</v>
      </c>
    </row>
    <row r="237" spans="1:318">
      <c r="A237" t="s">
        <v>15586</v>
      </c>
      <c r="B237">
        <v>7724017756</v>
      </c>
      <c r="C237" t="s">
        <v>4136</v>
      </c>
      <c r="D237" t="s">
        <v>16332</v>
      </c>
      <c r="E237">
        <v>7454326</v>
      </c>
      <c r="F237" t="s">
        <v>4137</v>
      </c>
      <c r="G237" t="s">
        <v>3936</v>
      </c>
      <c r="H237" t="s">
        <v>3932</v>
      </c>
      <c r="I237" t="s">
        <v>3931</v>
      </c>
      <c r="T237">
        <v>89556</v>
      </c>
      <c r="U237">
        <v>104809</v>
      </c>
      <c r="X237">
        <v>1946</v>
      </c>
      <c r="Y237">
        <v>1910</v>
      </c>
      <c r="AF237">
        <v>2931</v>
      </c>
      <c r="AG237">
        <v>3532</v>
      </c>
      <c r="AL237">
        <v>70797</v>
      </c>
      <c r="AM237">
        <v>72214</v>
      </c>
      <c r="AP237">
        <v>49</v>
      </c>
      <c r="AQ237">
        <v>16</v>
      </c>
      <c r="BH237">
        <v>148395</v>
      </c>
      <c r="BI237">
        <v>161553</v>
      </c>
      <c r="BV237">
        <v>302</v>
      </c>
      <c r="BW237">
        <v>13128</v>
      </c>
      <c r="BX237">
        <v>12813</v>
      </c>
      <c r="BY237">
        <v>7441</v>
      </c>
      <c r="CD237">
        <v>165279</v>
      </c>
      <c r="CE237">
        <v>182481</v>
      </c>
      <c r="CL237">
        <v>343</v>
      </c>
      <c r="CM237">
        <v>1874</v>
      </c>
      <c r="CN237">
        <v>22419</v>
      </c>
      <c r="CO237">
        <v>48589</v>
      </c>
      <c r="CP237">
        <v>20186</v>
      </c>
      <c r="CQ237">
        <v>47202</v>
      </c>
      <c r="CT237">
        <v>1264</v>
      </c>
      <c r="CV237">
        <v>-13158</v>
      </c>
      <c r="CW237">
        <v>-6299</v>
      </c>
      <c r="DE237">
        <v>10186</v>
      </c>
      <c r="DF237">
        <v>1653</v>
      </c>
      <c r="DG237">
        <v>23970</v>
      </c>
      <c r="DH237">
        <v>7465</v>
      </c>
    </row>
    <row r="238" spans="1:318">
      <c r="A238" t="s">
        <v>16333</v>
      </c>
      <c r="B238">
        <v>2225130330</v>
      </c>
      <c r="C238" t="s">
        <v>3985</v>
      </c>
      <c r="D238" t="s">
        <v>16334</v>
      </c>
      <c r="E238">
        <v>6925420</v>
      </c>
      <c r="F238" t="s">
        <v>8554</v>
      </c>
      <c r="G238" t="s">
        <v>3936</v>
      </c>
      <c r="H238" t="s">
        <v>3932</v>
      </c>
      <c r="I238" t="s">
        <v>3931</v>
      </c>
      <c r="T238">
        <v>47</v>
      </c>
      <c r="U238">
        <v>269</v>
      </c>
      <c r="AB238">
        <v>148</v>
      </c>
      <c r="AC238">
        <v>2</v>
      </c>
      <c r="AD238">
        <v>195</v>
      </c>
      <c r="AE238">
        <v>272</v>
      </c>
      <c r="AF238">
        <v>78</v>
      </c>
      <c r="AL238">
        <v>24420</v>
      </c>
      <c r="AM238">
        <v>22022</v>
      </c>
      <c r="AN238">
        <v>53836</v>
      </c>
      <c r="AO238">
        <v>44708</v>
      </c>
      <c r="AP238">
        <v>3309</v>
      </c>
      <c r="AQ238">
        <v>23239</v>
      </c>
      <c r="AR238">
        <v>0</v>
      </c>
      <c r="AS238">
        <v>65</v>
      </c>
      <c r="AT238">
        <v>81643</v>
      </c>
      <c r="AU238">
        <v>90034</v>
      </c>
      <c r="AV238">
        <v>20</v>
      </c>
      <c r="AW238">
        <v>20</v>
      </c>
      <c r="BF238">
        <v>49264</v>
      </c>
      <c r="BG238">
        <v>33418</v>
      </c>
      <c r="BH238">
        <v>49284</v>
      </c>
      <c r="BI238">
        <v>33438</v>
      </c>
      <c r="BL238">
        <v>22500</v>
      </c>
      <c r="BM238">
        <v>22500</v>
      </c>
      <c r="BP238">
        <v>760</v>
      </c>
      <c r="BQ238">
        <v>35</v>
      </c>
      <c r="BT238">
        <v>22500</v>
      </c>
      <c r="BU238">
        <v>22500</v>
      </c>
      <c r="BV238">
        <v>1571</v>
      </c>
      <c r="BW238">
        <v>8230</v>
      </c>
      <c r="BX238">
        <v>7723</v>
      </c>
      <c r="BY238">
        <v>26102</v>
      </c>
      <c r="CB238">
        <v>10054</v>
      </c>
      <c r="CC238">
        <v>34367</v>
      </c>
      <c r="CD238">
        <v>81838</v>
      </c>
      <c r="CE238">
        <v>90306</v>
      </c>
      <c r="CF238">
        <v>104162</v>
      </c>
      <c r="CG238">
        <v>119232</v>
      </c>
      <c r="CH238">
        <v>4231</v>
      </c>
      <c r="CI238">
        <v>-1475</v>
      </c>
      <c r="CJ238">
        <v>6</v>
      </c>
      <c r="CK238">
        <v>73</v>
      </c>
      <c r="CL238">
        <v>866</v>
      </c>
      <c r="CM238">
        <v>793</v>
      </c>
      <c r="CN238">
        <v>15067</v>
      </c>
      <c r="CO238">
        <v>2571</v>
      </c>
      <c r="CP238">
        <v>999</v>
      </c>
      <c r="CQ238">
        <v>1214</v>
      </c>
      <c r="CR238">
        <v>17439</v>
      </c>
      <c r="CS238">
        <v>-838</v>
      </c>
      <c r="CV238">
        <v>15846</v>
      </c>
      <c r="CW238">
        <v>-2026</v>
      </c>
      <c r="DB238">
        <v>-1593</v>
      </c>
      <c r="DC238">
        <v>15846</v>
      </c>
      <c r="DD238">
        <v>-2026</v>
      </c>
      <c r="DE238">
        <v>129077</v>
      </c>
      <c r="DF238">
        <v>117757</v>
      </c>
      <c r="DG238">
        <v>20684</v>
      </c>
      <c r="DI238">
        <v>108393</v>
      </c>
      <c r="DJ238">
        <v>117757</v>
      </c>
      <c r="DK238">
        <v>10</v>
      </c>
      <c r="DL238">
        <v>34261</v>
      </c>
      <c r="DM238">
        <v>34271</v>
      </c>
      <c r="DN238">
        <v>10</v>
      </c>
      <c r="DO238">
        <v>1183</v>
      </c>
      <c r="DP238">
        <v>1193</v>
      </c>
      <c r="DQ238">
        <v>2190</v>
      </c>
      <c r="DR238">
        <v>2190</v>
      </c>
      <c r="DS238">
        <v>20</v>
      </c>
      <c r="DT238">
        <v>33418</v>
      </c>
      <c r="DU238">
        <v>33438</v>
      </c>
      <c r="DV238">
        <v>0</v>
      </c>
      <c r="DW238">
        <v>15846</v>
      </c>
      <c r="DX238">
        <v>15846</v>
      </c>
      <c r="DY238">
        <v>20</v>
      </c>
      <c r="DZ238">
        <v>49264</v>
      </c>
      <c r="EA238">
        <v>49284</v>
      </c>
      <c r="EB238">
        <v>0</v>
      </c>
      <c r="EC238">
        <v>0</v>
      </c>
      <c r="ED238">
        <v>0</v>
      </c>
      <c r="EH238">
        <v>0</v>
      </c>
      <c r="EI238">
        <v>0</v>
      </c>
      <c r="EJ238">
        <v>0</v>
      </c>
      <c r="EK238">
        <v>0</v>
      </c>
      <c r="EL238">
        <v>0</v>
      </c>
      <c r="EM238">
        <v>0</v>
      </c>
      <c r="EN238">
        <v>0</v>
      </c>
      <c r="EO238">
        <v>0</v>
      </c>
      <c r="EP238">
        <v>0</v>
      </c>
      <c r="EQ238">
        <v>49284</v>
      </c>
      <c r="ER238">
        <v>33438</v>
      </c>
      <c r="ES238">
        <v>0</v>
      </c>
      <c r="ET238">
        <v>22516</v>
      </c>
      <c r="EU238">
        <v>118938</v>
      </c>
      <c r="EV238">
        <v>32106</v>
      </c>
      <c r="EY238">
        <v>0</v>
      </c>
      <c r="EZ238">
        <v>16</v>
      </c>
      <c r="FA238">
        <v>7524</v>
      </c>
      <c r="FB238">
        <v>1518</v>
      </c>
      <c r="FC238">
        <v>47475</v>
      </c>
      <c r="FD238">
        <v>497</v>
      </c>
      <c r="FE238">
        <v>57148</v>
      </c>
      <c r="FF238">
        <v>49867</v>
      </c>
      <c r="FI238">
        <v>948</v>
      </c>
      <c r="FJ238">
        <v>1115</v>
      </c>
      <c r="FK238">
        <v>7524</v>
      </c>
      <c r="FL238">
        <v>1518</v>
      </c>
      <c r="FM238">
        <v>-1339</v>
      </c>
      <c r="FN238">
        <v>-1219</v>
      </c>
      <c r="FR238">
        <v>-11067</v>
      </c>
      <c r="FS238">
        <v>-1331</v>
      </c>
      <c r="FT238">
        <v>0</v>
      </c>
      <c r="FU238">
        <v>22500</v>
      </c>
      <c r="FX238">
        <v>-7524</v>
      </c>
      <c r="FY238">
        <v>22516</v>
      </c>
      <c r="FZ238">
        <v>-19930</v>
      </c>
      <c r="GA238">
        <v>19966</v>
      </c>
      <c r="GB238">
        <v>23239</v>
      </c>
      <c r="GC238">
        <v>3273</v>
      </c>
      <c r="GD238">
        <v>3309</v>
      </c>
      <c r="GE238">
        <v>23239</v>
      </c>
      <c r="GF238">
        <v>0</v>
      </c>
      <c r="GG238">
        <v>0</v>
      </c>
      <c r="GI238">
        <v>0</v>
      </c>
      <c r="GJ238">
        <v>2026</v>
      </c>
      <c r="GK238">
        <v>2026</v>
      </c>
      <c r="GO238">
        <v>0</v>
      </c>
      <c r="GQ238">
        <v>0</v>
      </c>
      <c r="GS238">
        <v>0</v>
      </c>
      <c r="HI238">
        <v>0</v>
      </c>
      <c r="HJ238">
        <v>130</v>
      </c>
      <c r="HM238">
        <v>0</v>
      </c>
      <c r="IF238">
        <v>0</v>
      </c>
      <c r="IG238">
        <v>0</v>
      </c>
      <c r="IR238">
        <v>-1188</v>
      </c>
      <c r="IY238">
        <v>0</v>
      </c>
      <c r="IZ238">
        <v>0</v>
      </c>
      <c r="JA238">
        <v>2026</v>
      </c>
      <c r="JB238">
        <v>2026</v>
      </c>
      <c r="JU238">
        <v>0</v>
      </c>
      <c r="KU238">
        <v>1183</v>
      </c>
      <c r="LF238">
        <v>1183</v>
      </c>
    </row>
    <row r="239" spans="1:318">
      <c r="A239" t="s">
        <v>15589</v>
      </c>
      <c r="B239">
        <v>7706450420</v>
      </c>
      <c r="C239" t="s">
        <v>8556</v>
      </c>
      <c r="D239" t="s">
        <v>1660</v>
      </c>
      <c r="E239">
        <v>6937279</v>
      </c>
      <c r="F239" t="s">
        <v>8557</v>
      </c>
      <c r="G239" t="s">
        <v>3936</v>
      </c>
      <c r="H239" t="s">
        <v>3932</v>
      </c>
      <c r="I239" t="s">
        <v>3931</v>
      </c>
      <c r="L239">
        <v>26540</v>
      </c>
      <c r="M239">
        <v>27602</v>
      </c>
      <c r="T239">
        <v>29937</v>
      </c>
      <c r="U239">
        <v>32209</v>
      </c>
      <c r="Z239">
        <v>4619</v>
      </c>
      <c r="AA239">
        <v>6238</v>
      </c>
      <c r="AB239">
        <v>19557</v>
      </c>
      <c r="AC239">
        <v>12386</v>
      </c>
      <c r="AD239">
        <v>80653</v>
      </c>
      <c r="AE239">
        <v>78435</v>
      </c>
      <c r="AF239">
        <v>6623</v>
      </c>
      <c r="AG239">
        <v>13315</v>
      </c>
      <c r="AJ239">
        <v>0</v>
      </c>
      <c r="AK239">
        <v>24</v>
      </c>
      <c r="AL239">
        <v>164797</v>
      </c>
      <c r="AM239">
        <v>233418</v>
      </c>
      <c r="AN239">
        <v>6273480</v>
      </c>
      <c r="AO239">
        <v>4315752</v>
      </c>
      <c r="AP239">
        <v>85790</v>
      </c>
      <c r="AQ239">
        <v>10475</v>
      </c>
      <c r="AR239">
        <v>43806</v>
      </c>
      <c r="AS239">
        <v>4021</v>
      </c>
      <c r="AT239">
        <v>6574496</v>
      </c>
      <c r="AU239">
        <v>4577005</v>
      </c>
      <c r="AV239">
        <v>315000</v>
      </c>
      <c r="AW239">
        <v>315000</v>
      </c>
      <c r="BF239">
        <v>451644</v>
      </c>
      <c r="BG239">
        <v>37735</v>
      </c>
      <c r="BH239">
        <v>766644</v>
      </c>
      <c r="BI239">
        <v>352735</v>
      </c>
      <c r="BL239">
        <v>5400000</v>
      </c>
      <c r="BN239">
        <v>1509</v>
      </c>
      <c r="BO239">
        <v>1471</v>
      </c>
      <c r="BP239">
        <v>23056</v>
      </c>
      <c r="BQ239">
        <v>14285</v>
      </c>
      <c r="BT239">
        <v>5401509</v>
      </c>
      <c r="BU239">
        <v>1471</v>
      </c>
      <c r="BV239">
        <v>381067</v>
      </c>
      <c r="BW239">
        <v>4266721</v>
      </c>
      <c r="BX239">
        <v>82873</v>
      </c>
      <c r="BY239">
        <v>20228</v>
      </c>
      <c r="CB239">
        <v>486996</v>
      </c>
      <c r="CC239">
        <v>4301234</v>
      </c>
      <c r="CD239">
        <v>6655149</v>
      </c>
      <c r="CE239">
        <v>4655440</v>
      </c>
      <c r="CF239">
        <v>436856</v>
      </c>
      <c r="CG239">
        <v>372411</v>
      </c>
      <c r="CH239">
        <v>1005790</v>
      </c>
      <c r="CI239">
        <v>507125</v>
      </c>
      <c r="CJ239">
        <v>3839</v>
      </c>
      <c r="CK239">
        <v>3768</v>
      </c>
      <c r="CL239">
        <v>462921</v>
      </c>
      <c r="CM239">
        <v>358401</v>
      </c>
      <c r="CN239">
        <v>32325</v>
      </c>
      <c r="CO239">
        <v>557</v>
      </c>
      <c r="CP239">
        <v>60749</v>
      </c>
      <c r="CQ239">
        <v>11458</v>
      </c>
      <c r="CR239">
        <v>518284</v>
      </c>
      <c r="CS239">
        <v>141591</v>
      </c>
      <c r="CT239">
        <v>-104374</v>
      </c>
      <c r="CU239">
        <v>-28782</v>
      </c>
      <c r="CV239">
        <v>413909</v>
      </c>
      <c r="CW239">
        <v>112806</v>
      </c>
      <c r="CX239">
        <v>102717</v>
      </c>
      <c r="CY239">
        <v>15166</v>
      </c>
      <c r="CZ239">
        <v>-1657</v>
      </c>
      <c r="DA239">
        <v>-13617</v>
      </c>
      <c r="DB239">
        <v>-1</v>
      </c>
      <c r="DC239">
        <v>413909</v>
      </c>
      <c r="DD239">
        <v>112806</v>
      </c>
      <c r="DE239">
        <v>8846234</v>
      </c>
      <c r="DF239">
        <v>9073765</v>
      </c>
      <c r="DG239">
        <v>7403588</v>
      </c>
      <c r="DH239">
        <v>8194229</v>
      </c>
      <c r="DI239">
        <v>1442646</v>
      </c>
      <c r="DJ239">
        <v>879536</v>
      </c>
      <c r="DK239">
        <v>315000</v>
      </c>
      <c r="DL239">
        <v>-75071</v>
      </c>
      <c r="DM239">
        <v>239929</v>
      </c>
      <c r="DN239">
        <v>0</v>
      </c>
      <c r="DO239">
        <v>112806</v>
      </c>
      <c r="DP239">
        <v>112806</v>
      </c>
      <c r="DQ239">
        <v>413909</v>
      </c>
      <c r="DR239">
        <v>413909</v>
      </c>
      <c r="DS239">
        <v>315000</v>
      </c>
      <c r="DT239">
        <v>37735</v>
      </c>
      <c r="DU239">
        <v>352735</v>
      </c>
      <c r="DV239">
        <v>0</v>
      </c>
      <c r="DW239">
        <v>413909</v>
      </c>
      <c r="DX239">
        <v>413909</v>
      </c>
      <c r="DY239">
        <v>315000</v>
      </c>
      <c r="DZ239">
        <v>451644</v>
      </c>
      <c r="EA239">
        <v>766644</v>
      </c>
      <c r="EQ239">
        <v>766644</v>
      </c>
      <c r="ER239">
        <v>352735</v>
      </c>
      <c r="ES239">
        <v>12689420</v>
      </c>
      <c r="ET239">
        <v>2460000</v>
      </c>
      <c r="EU239">
        <v>48160</v>
      </c>
      <c r="EV239">
        <v>23980</v>
      </c>
      <c r="EY239">
        <v>2096</v>
      </c>
      <c r="FA239">
        <v>11099420</v>
      </c>
      <c r="FB239">
        <v>28554</v>
      </c>
      <c r="FC239">
        <v>-129008</v>
      </c>
      <c r="FD239">
        <v>-113648</v>
      </c>
      <c r="FE239">
        <v>-299506</v>
      </c>
      <c r="FF239">
        <v>-249369</v>
      </c>
      <c r="FG239">
        <v>-538575</v>
      </c>
      <c r="FH239">
        <v>-269982</v>
      </c>
      <c r="FI239">
        <v>-42108</v>
      </c>
      <c r="FJ239">
        <v>-19</v>
      </c>
      <c r="FK239">
        <v>-6732</v>
      </c>
      <c r="FL239">
        <v>-3646</v>
      </c>
      <c r="FM239">
        <v>-1511783</v>
      </c>
      <c r="FN239">
        <v>-2435391</v>
      </c>
      <c r="FP239">
        <v>5777</v>
      </c>
      <c r="FQ239">
        <v>9575</v>
      </c>
      <c r="FR239">
        <v>-2902</v>
      </c>
      <c r="FS239">
        <v>-24786</v>
      </c>
      <c r="FT239">
        <v>12689420</v>
      </c>
      <c r="FU239">
        <v>2460000</v>
      </c>
      <c r="FV239">
        <v>11099420</v>
      </c>
      <c r="FX239">
        <v>1590000</v>
      </c>
      <c r="FY239">
        <v>2460000</v>
      </c>
      <c r="FZ239">
        <v>75315</v>
      </c>
      <c r="GA239">
        <v>-177</v>
      </c>
      <c r="GB239">
        <v>10475</v>
      </c>
      <c r="GC239">
        <v>10652</v>
      </c>
      <c r="GD239">
        <v>85790</v>
      </c>
      <c r="GE239">
        <v>10475</v>
      </c>
      <c r="GF239">
        <v>0</v>
      </c>
      <c r="GG239">
        <v>0</v>
      </c>
      <c r="HI239">
        <v>2875</v>
      </c>
      <c r="HJ239">
        <v>3768</v>
      </c>
      <c r="HK239">
        <v>0</v>
      </c>
      <c r="HL239">
        <v>18979</v>
      </c>
      <c r="IR239">
        <v>-3</v>
      </c>
    </row>
    <row r="240" spans="1:318">
      <c r="A240" t="s">
        <v>16335</v>
      </c>
      <c r="B240">
        <v>1841021272</v>
      </c>
      <c r="C240" t="s">
        <v>8147</v>
      </c>
      <c r="D240" t="s">
        <v>16336</v>
      </c>
      <c r="E240">
        <v>5364741</v>
      </c>
      <c r="F240" t="s">
        <v>8559</v>
      </c>
      <c r="G240" t="s">
        <v>3936</v>
      </c>
      <c r="H240" t="s">
        <v>3932</v>
      </c>
      <c r="I240" t="s">
        <v>3931</v>
      </c>
      <c r="T240">
        <v>27152</v>
      </c>
      <c r="U240">
        <v>27152</v>
      </c>
      <c r="AP240">
        <v>8</v>
      </c>
      <c r="AQ240">
        <v>10</v>
      </c>
      <c r="BH240">
        <v>19841</v>
      </c>
      <c r="BI240">
        <v>19869</v>
      </c>
      <c r="BL240">
        <v>1211</v>
      </c>
      <c r="BM240">
        <v>1188</v>
      </c>
      <c r="BX240">
        <v>6108</v>
      </c>
      <c r="BY240">
        <v>6105</v>
      </c>
      <c r="CD240">
        <v>27160</v>
      </c>
      <c r="CE240">
        <v>27162</v>
      </c>
      <c r="CP240">
        <v>8</v>
      </c>
      <c r="CQ240">
        <v>228</v>
      </c>
      <c r="CT240">
        <v>8</v>
      </c>
      <c r="CU240">
        <v>5</v>
      </c>
      <c r="CV240">
        <v>-28</v>
      </c>
      <c r="CW240">
        <v>-1188</v>
      </c>
      <c r="DE240">
        <v>145</v>
      </c>
      <c r="DF240">
        <v>111</v>
      </c>
      <c r="DG240">
        <v>157</v>
      </c>
      <c r="DH240">
        <v>1066</v>
      </c>
    </row>
    <row r="241" spans="1:322">
      <c r="A241" t="s">
        <v>15592</v>
      </c>
      <c r="B241">
        <v>5405034430</v>
      </c>
      <c r="C241" t="s">
        <v>8346</v>
      </c>
      <c r="D241" t="s">
        <v>16337</v>
      </c>
      <c r="E241">
        <v>4547932</v>
      </c>
      <c r="F241" t="s">
        <v>8561</v>
      </c>
      <c r="G241" t="s">
        <v>3936</v>
      </c>
      <c r="H241" t="s">
        <v>3932</v>
      </c>
      <c r="I241" t="s">
        <v>3931</v>
      </c>
      <c r="AL241">
        <v>211833</v>
      </c>
      <c r="AM241">
        <v>128467</v>
      </c>
      <c r="AP241">
        <v>1241</v>
      </c>
      <c r="AQ241">
        <v>101</v>
      </c>
      <c r="AR241">
        <v>2831</v>
      </c>
      <c r="AS241">
        <v>1199</v>
      </c>
      <c r="AT241">
        <v>215905</v>
      </c>
      <c r="AU241">
        <v>129767</v>
      </c>
      <c r="AV241">
        <v>10005</v>
      </c>
      <c r="AW241">
        <v>10005</v>
      </c>
      <c r="BF241">
        <v>3014</v>
      </c>
      <c r="BG241">
        <v>3</v>
      </c>
      <c r="BH241">
        <v>13019</v>
      </c>
      <c r="BI241">
        <v>10008</v>
      </c>
      <c r="BT241">
        <v>201827</v>
      </c>
      <c r="BU241">
        <v>118334</v>
      </c>
      <c r="BV241">
        <v>1000</v>
      </c>
      <c r="BW241">
        <v>1415</v>
      </c>
      <c r="BX241">
        <v>59</v>
      </c>
      <c r="BY241">
        <v>10</v>
      </c>
      <c r="CB241">
        <v>1059</v>
      </c>
      <c r="CC241">
        <v>1425</v>
      </c>
      <c r="CD241">
        <v>215905</v>
      </c>
      <c r="CE241">
        <v>129767</v>
      </c>
      <c r="CH241">
        <v>3818</v>
      </c>
      <c r="CI241">
        <v>78</v>
      </c>
      <c r="CP241">
        <v>53</v>
      </c>
      <c r="CQ241">
        <v>18</v>
      </c>
      <c r="CR241">
        <v>3765</v>
      </c>
      <c r="CS241">
        <v>60</v>
      </c>
      <c r="CV241">
        <v>3496</v>
      </c>
      <c r="CW241">
        <v>3</v>
      </c>
      <c r="DB241">
        <v>-269</v>
      </c>
      <c r="DC241">
        <v>3496</v>
      </c>
      <c r="DD241">
        <v>3</v>
      </c>
      <c r="DE241">
        <v>8964</v>
      </c>
      <c r="DF241">
        <v>1644</v>
      </c>
      <c r="DG241">
        <v>5146</v>
      </c>
      <c r="DH241">
        <v>1566</v>
      </c>
      <c r="DI241">
        <v>3818</v>
      </c>
      <c r="DJ241">
        <v>78</v>
      </c>
      <c r="DK241">
        <v>10005</v>
      </c>
      <c r="DM241">
        <v>10005</v>
      </c>
      <c r="DN241">
        <v>0</v>
      </c>
      <c r="DO241">
        <v>3</v>
      </c>
      <c r="DP241">
        <v>3</v>
      </c>
      <c r="DQ241">
        <v>3496</v>
      </c>
      <c r="DR241">
        <v>3496</v>
      </c>
      <c r="DS241">
        <v>10005</v>
      </c>
      <c r="DT241">
        <v>3</v>
      </c>
      <c r="DU241">
        <v>10008</v>
      </c>
      <c r="DV241">
        <v>0</v>
      </c>
      <c r="DW241">
        <v>3496</v>
      </c>
      <c r="DX241">
        <v>3496</v>
      </c>
      <c r="DY241">
        <v>10005</v>
      </c>
      <c r="DZ241">
        <v>3014</v>
      </c>
      <c r="EA241">
        <v>13019</v>
      </c>
      <c r="EQ241">
        <v>13019</v>
      </c>
      <c r="ER241">
        <v>10008</v>
      </c>
      <c r="ES241">
        <v>2950</v>
      </c>
      <c r="ET241">
        <v>2615</v>
      </c>
      <c r="EU241">
        <v>8964</v>
      </c>
      <c r="EV241">
        <v>1644</v>
      </c>
      <c r="FA241">
        <v>3850</v>
      </c>
      <c r="FB241">
        <v>1200</v>
      </c>
      <c r="FC241">
        <v>5482</v>
      </c>
      <c r="FD241">
        <v>2719</v>
      </c>
      <c r="FE241">
        <v>1169</v>
      </c>
      <c r="FF241">
        <v>179</v>
      </c>
      <c r="FK241">
        <v>0</v>
      </c>
      <c r="FL241">
        <v>1200</v>
      </c>
      <c r="FM241">
        <v>2040</v>
      </c>
      <c r="FN241">
        <v>-1319</v>
      </c>
      <c r="FT241">
        <v>2950</v>
      </c>
      <c r="FU241">
        <v>2615</v>
      </c>
      <c r="FV241">
        <v>3365</v>
      </c>
      <c r="FX241">
        <v>-900</v>
      </c>
      <c r="FY241">
        <v>1415</v>
      </c>
      <c r="FZ241">
        <v>1140</v>
      </c>
      <c r="GA241">
        <v>96</v>
      </c>
      <c r="GB241">
        <v>101</v>
      </c>
      <c r="GC241">
        <v>5</v>
      </c>
      <c r="GD241">
        <v>1241</v>
      </c>
      <c r="GE241">
        <v>101</v>
      </c>
      <c r="GF241">
        <v>0</v>
      </c>
      <c r="GG241">
        <v>0</v>
      </c>
      <c r="GO241">
        <v>0</v>
      </c>
      <c r="GP241">
        <v>485</v>
      </c>
      <c r="GQ241">
        <v>485</v>
      </c>
      <c r="GR241">
        <v>485</v>
      </c>
      <c r="GS241">
        <v>0</v>
      </c>
      <c r="HM241">
        <v>485</v>
      </c>
      <c r="IR241">
        <v>-57</v>
      </c>
    </row>
    <row r="242" spans="1:322">
      <c r="A242" t="s">
        <v>16338</v>
      </c>
      <c r="B242">
        <v>2312280830</v>
      </c>
      <c r="C242" t="s">
        <v>8214</v>
      </c>
      <c r="D242" t="s">
        <v>16339</v>
      </c>
      <c r="E242">
        <v>5239883</v>
      </c>
      <c r="F242" t="s">
        <v>8563</v>
      </c>
      <c r="G242" t="s">
        <v>3936</v>
      </c>
      <c r="H242" t="s">
        <v>3932</v>
      </c>
      <c r="I242" t="s">
        <v>3931</v>
      </c>
      <c r="T242">
        <v>9</v>
      </c>
      <c r="U242">
        <v>30</v>
      </c>
      <c r="AD242">
        <v>9</v>
      </c>
      <c r="AE242">
        <v>30</v>
      </c>
      <c r="AL242">
        <v>108</v>
      </c>
      <c r="AM242">
        <v>60</v>
      </c>
      <c r="AN242">
        <v>22766</v>
      </c>
      <c r="AO242">
        <v>17755</v>
      </c>
      <c r="AP242">
        <v>2232</v>
      </c>
      <c r="AQ242">
        <v>32</v>
      </c>
      <c r="AR242">
        <v>23</v>
      </c>
      <c r="AS242">
        <v>29</v>
      </c>
      <c r="AT242">
        <v>25130</v>
      </c>
      <c r="AU242">
        <v>17876</v>
      </c>
      <c r="AV242">
        <v>10</v>
      </c>
      <c r="AW242">
        <v>10</v>
      </c>
      <c r="BF242">
        <v>-1594</v>
      </c>
      <c r="BG242">
        <v>-710</v>
      </c>
      <c r="BH242">
        <v>-1584</v>
      </c>
      <c r="BI242">
        <v>-700</v>
      </c>
      <c r="BV242">
        <v>10095</v>
      </c>
      <c r="BW242">
        <v>2415</v>
      </c>
      <c r="BX242">
        <v>541</v>
      </c>
      <c r="BY242">
        <v>104</v>
      </c>
      <c r="BZ242">
        <v>16087</v>
      </c>
      <c r="CA242">
        <v>16087</v>
      </c>
      <c r="CB242">
        <v>26723</v>
      </c>
      <c r="CC242">
        <v>18606</v>
      </c>
      <c r="CD242">
        <v>25139</v>
      </c>
      <c r="CE242">
        <v>17906</v>
      </c>
      <c r="CF242">
        <v>3884</v>
      </c>
      <c r="CG242">
        <v>617</v>
      </c>
      <c r="CH242">
        <v>-3875</v>
      </c>
      <c r="CI242">
        <v>-617</v>
      </c>
      <c r="CL242">
        <v>38</v>
      </c>
      <c r="CM242">
        <v>30</v>
      </c>
      <c r="CN242">
        <v>6195</v>
      </c>
      <c r="CO242">
        <v>61</v>
      </c>
      <c r="CP242">
        <v>2954</v>
      </c>
      <c r="CQ242">
        <v>120</v>
      </c>
      <c r="CR242">
        <v>-672</v>
      </c>
      <c r="CS242">
        <v>-706</v>
      </c>
      <c r="CV242">
        <v>-884</v>
      </c>
      <c r="CW242">
        <v>-710</v>
      </c>
      <c r="DB242">
        <v>-212</v>
      </c>
      <c r="DC242">
        <v>-884</v>
      </c>
      <c r="DD242">
        <v>-710</v>
      </c>
      <c r="DE242">
        <v>9</v>
      </c>
      <c r="DI242">
        <v>9</v>
      </c>
      <c r="DK242">
        <v>0</v>
      </c>
      <c r="DM242">
        <v>0</v>
      </c>
      <c r="DN242">
        <v>10</v>
      </c>
      <c r="DP242">
        <v>10</v>
      </c>
      <c r="DS242">
        <v>10</v>
      </c>
      <c r="DT242">
        <v>-710</v>
      </c>
      <c r="DU242">
        <v>-700</v>
      </c>
      <c r="DY242">
        <v>10</v>
      </c>
      <c r="DZ242">
        <v>-1594</v>
      </c>
      <c r="EA242">
        <v>-1584</v>
      </c>
      <c r="EB242">
        <v>-710</v>
      </c>
      <c r="EC242">
        <v>10</v>
      </c>
      <c r="ED242">
        <v>-700</v>
      </c>
      <c r="EH242">
        <v>-710</v>
      </c>
      <c r="EI242">
        <v>10</v>
      </c>
      <c r="EJ242">
        <v>-700</v>
      </c>
      <c r="EK242">
        <v>-710</v>
      </c>
      <c r="EL242">
        <v>0</v>
      </c>
      <c r="EM242">
        <v>-710</v>
      </c>
      <c r="EN242">
        <v>-710</v>
      </c>
      <c r="EO242">
        <v>0</v>
      </c>
      <c r="EP242">
        <v>-710</v>
      </c>
      <c r="EQ242">
        <v>14503</v>
      </c>
      <c r="ER242">
        <v>15387</v>
      </c>
      <c r="ES242">
        <v>7461</v>
      </c>
      <c r="ET242">
        <v>2431</v>
      </c>
      <c r="EU242">
        <v>8</v>
      </c>
      <c r="EY242">
        <v>5</v>
      </c>
      <c r="EZ242">
        <v>61</v>
      </c>
      <c r="FA242">
        <v>320</v>
      </c>
      <c r="FB242">
        <v>31</v>
      </c>
      <c r="FC242">
        <v>2809</v>
      </c>
      <c r="FD242">
        <v>457</v>
      </c>
      <c r="FE242">
        <v>0</v>
      </c>
      <c r="FF242">
        <v>112</v>
      </c>
      <c r="FG242">
        <v>13</v>
      </c>
      <c r="FH242">
        <v>5</v>
      </c>
      <c r="FK242">
        <v>2447</v>
      </c>
      <c r="FL242">
        <v>185</v>
      </c>
      <c r="FM242">
        <v>206</v>
      </c>
      <c r="FN242">
        <v>-698</v>
      </c>
      <c r="FR242">
        <v>-5147</v>
      </c>
      <c r="FS242">
        <v>-1670</v>
      </c>
      <c r="FT242">
        <v>7456</v>
      </c>
      <c r="FU242">
        <v>2421</v>
      </c>
      <c r="FV242">
        <v>320</v>
      </c>
      <c r="FW242">
        <v>31</v>
      </c>
      <c r="FX242">
        <v>7141</v>
      </c>
      <c r="FY242">
        <v>2400</v>
      </c>
      <c r="FZ242">
        <v>2200</v>
      </c>
      <c r="GA242">
        <v>32</v>
      </c>
      <c r="GB242">
        <v>32</v>
      </c>
      <c r="GD242">
        <v>2232</v>
      </c>
      <c r="GE242">
        <v>32</v>
      </c>
      <c r="GI242">
        <v>0</v>
      </c>
      <c r="GJ242">
        <v>710</v>
      </c>
      <c r="GK242">
        <v>710</v>
      </c>
      <c r="GO242">
        <v>0</v>
      </c>
      <c r="GP242">
        <v>884</v>
      </c>
      <c r="GQ242">
        <v>884</v>
      </c>
      <c r="HK242">
        <v>6113</v>
      </c>
      <c r="HL242">
        <v>1670</v>
      </c>
      <c r="IA242">
        <v>966</v>
      </c>
      <c r="IR242">
        <v>-4</v>
      </c>
      <c r="JA242">
        <v>710</v>
      </c>
      <c r="JB242">
        <v>710</v>
      </c>
      <c r="JU242">
        <v>884</v>
      </c>
      <c r="JV242">
        <v>0</v>
      </c>
      <c r="JW242">
        <v>10</v>
      </c>
      <c r="JY242">
        <v>884</v>
      </c>
    </row>
    <row r="243" spans="1:322">
      <c r="A243" t="s">
        <v>15595</v>
      </c>
      <c r="B243">
        <v>6659210466</v>
      </c>
      <c r="C243" t="s">
        <v>3988</v>
      </c>
      <c r="D243" t="s">
        <v>15596</v>
      </c>
      <c r="E243">
        <v>6724114</v>
      </c>
      <c r="F243" t="s">
        <v>3990</v>
      </c>
      <c r="G243" t="s">
        <v>3936</v>
      </c>
      <c r="H243" t="s">
        <v>3932</v>
      </c>
      <c r="I243" t="s">
        <v>3931</v>
      </c>
      <c r="L243">
        <v>0</v>
      </c>
      <c r="M243">
        <v>0</v>
      </c>
      <c r="N243">
        <v>0</v>
      </c>
      <c r="O243">
        <v>0</v>
      </c>
      <c r="P243">
        <v>0</v>
      </c>
      <c r="Q243">
        <v>0</v>
      </c>
      <c r="R243">
        <v>0</v>
      </c>
      <c r="S243">
        <v>0</v>
      </c>
      <c r="T243">
        <v>110</v>
      </c>
      <c r="U243">
        <v>50</v>
      </c>
      <c r="V243">
        <v>0</v>
      </c>
      <c r="W243">
        <v>0</v>
      </c>
      <c r="X243">
        <v>0</v>
      </c>
      <c r="Y243">
        <v>0</v>
      </c>
      <c r="Z243">
        <v>0</v>
      </c>
      <c r="AA243">
        <v>0</v>
      </c>
      <c r="AB243">
        <v>0</v>
      </c>
      <c r="AC243">
        <v>40</v>
      </c>
      <c r="AD243">
        <v>110</v>
      </c>
      <c r="AE243">
        <v>90</v>
      </c>
      <c r="AF243">
        <v>0</v>
      </c>
      <c r="AG243">
        <v>0</v>
      </c>
      <c r="AJ243">
        <v>0</v>
      </c>
      <c r="AK243">
        <v>0</v>
      </c>
      <c r="AL243">
        <v>644603</v>
      </c>
      <c r="AM243">
        <v>451919</v>
      </c>
      <c r="AN243">
        <v>0</v>
      </c>
      <c r="AO243">
        <v>0</v>
      </c>
      <c r="AP243">
        <v>115</v>
      </c>
      <c r="AQ243">
        <v>273</v>
      </c>
      <c r="AR243">
        <v>0</v>
      </c>
      <c r="AS243">
        <v>0</v>
      </c>
      <c r="AT243">
        <v>644718</v>
      </c>
      <c r="AU243">
        <v>452192</v>
      </c>
      <c r="AV243">
        <v>10</v>
      </c>
      <c r="AW243">
        <v>10</v>
      </c>
      <c r="AX243">
        <v>0</v>
      </c>
      <c r="AY243">
        <v>0</v>
      </c>
      <c r="AZ243">
        <v>0</v>
      </c>
      <c r="BA243">
        <v>0</v>
      </c>
      <c r="BB243">
        <v>0</v>
      </c>
      <c r="BC243">
        <v>0</v>
      </c>
      <c r="BD243">
        <v>0</v>
      </c>
      <c r="BE243">
        <v>0</v>
      </c>
      <c r="BF243">
        <v>648288</v>
      </c>
      <c r="BG243">
        <v>445353</v>
      </c>
      <c r="BH243">
        <v>648298</v>
      </c>
      <c r="BI243">
        <v>445363</v>
      </c>
      <c r="BL243">
        <v>-3890</v>
      </c>
      <c r="BM243">
        <v>0</v>
      </c>
      <c r="BN243">
        <v>0</v>
      </c>
      <c r="BO243">
        <v>0</v>
      </c>
      <c r="BP243">
        <v>0</v>
      </c>
      <c r="BQ243">
        <v>0</v>
      </c>
      <c r="BR243">
        <v>0</v>
      </c>
      <c r="BS243">
        <v>0</v>
      </c>
      <c r="BT243">
        <v>-3890</v>
      </c>
      <c r="BU243">
        <v>0</v>
      </c>
      <c r="BV243">
        <v>376</v>
      </c>
      <c r="BW243">
        <v>0</v>
      </c>
      <c r="BX243">
        <v>44</v>
      </c>
      <c r="BY243">
        <v>6919</v>
      </c>
      <c r="BZ243">
        <v>0</v>
      </c>
      <c r="CA243">
        <v>0</v>
      </c>
      <c r="CB243">
        <v>420</v>
      </c>
      <c r="CC243">
        <v>6919</v>
      </c>
      <c r="CD243">
        <v>644828</v>
      </c>
      <c r="CE243">
        <v>452282</v>
      </c>
      <c r="CF243">
        <v>9851</v>
      </c>
      <c r="CG243">
        <v>13535</v>
      </c>
      <c r="CH243">
        <v>-9832</v>
      </c>
      <c r="CI243">
        <v>-13977</v>
      </c>
      <c r="CJ243">
        <v>0</v>
      </c>
      <c r="CK243">
        <v>0</v>
      </c>
      <c r="CL243">
        <v>0</v>
      </c>
      <c r="CM243">
        <v>0</v>
      </c>
      <c r="CN243">
        <v>220447</v>
      </c>
      <c r="CO243">
        <v>2368</v>
      </c>
      <c r="CP243">
        <v>4730</v>
      </c>
      <c r="CQ243">
        <v>335</v>
      </c>
      <c r="CR243">
        <v>205885</v>
      </c>
      <c r="CS243">
        <v>-11944</v>
      </c>
      <c r="CT243">
        <v>0</v>
      </c>
      <c r="CU243">
        <v>0</v>
      </c>
      <c r="CV243">
        <v>205650</v>
      </c>
      <c r="CW243">
        <v>-12104</v>
      </c>
      <c r="CX243">
        <v>0</v>
      </c>
      <c r="CY243">
        <v>0</v>
      </c>
      <c r="CZ243">
        <v>0</v>
      </c>
      <c r="DA243">
        <v>0</v>
      </c>
      <c r="DB243">
        <v>-235</v>
      </c>
      <c r="DC243">
        <v>205650</v>
      </c>
      <c r="DD243">
        <v>-12104</v>
      </c>
      <c r="DE243">
        <v>20</v>
      </c>
      <c r="DF243">
        <v>0</v>
      </c>
      <c r="DG243">
        <v>1</v>
      </c>
      <c r="DH243">
        <v>442</v>
      </c>
      <c r="DI243">
        <v>19</v>
      </c>
      <c r="DJ243">
        <v>-442</v>
      </c>
      <c r="IO243">
        <v>0</v>
      </c>
      <c r="IP243">
        <v>0</v>
      </c>
      <c r="IR243">
        <v>-160</v>
      </c>
      <c r="IS243">
        <v>0</v>
      </c>
      <c r="JR243">
        <v>0</v>
      </c>
    </row>
    <row r="244" spans="1:322">
      <c r="A244" t="s">
        <v>15597</v>
      </c>
      <c r="B244">
        <v>3123387280</v>
      </c>
      <c r="C244" t="s">
        <v>4124</v>
      </c>
      <c r="D244" t="s">
        <v>15598</v>
      </c>
      <c r="E244">
        <v>6990244</v>
      </c>
      <c r="F244" t="s">
        <v>8565</v>
      </c>
      <c r="G244" t="s">
        <v>3936</v>
      </c>
      <c r="H244" t="s">
        <v>3932</v>
      </c>
      <c r="I244" t="s">
        <v>3931</v>
      </c>
      <c r="AF244">
        <v>0</v>
      </c>
      <c r="AL244">
        <v>79943</v>
      </c>
      <c r="AM244">
        <v>51789</v>
      </c>
      <c r="AP244">
        <v>747</v>
      </c>
      <c r="AQ244">
        <v>1962</v>
      </c>
      <c r="BH244">
        <v>59177</v>
      </c>
      <c r="BI244">
        <v>39467</v>
      </c>
      <c r="BL244">
        <v>4918</v>
      </c>
      <c r="BM244">
        <v>5783</v>
      </c>
      <c r="BX244">
        <v>16595</v>
      </c>
      <c r="BY244">
        <v>8501</v>
      </c>
      <c r="CD244">
        <v>80690</v>
      </c>
      <c r="CE244">
        <v>53751</v>
      </c>
      <c r="CN244">
        <v>41856</v>
      </c>
      <c r="CO244">
        <v>1316</v>
      </c>
      <c r="CP244">
        <v>196993</v>
      </c>
      <c r="CQ244">
        <v>46983</v>
      </c>
      <c r="CT244">
        <v>1535</v>
      </c>
      <c r="CU244">
        <v>242</v>
      </c>
      <c r="CV244">
        <v>30709</v>
      </c>
      <c r="CW244">
        <v>13996</v>
      </c>
      <c r="DE244">
        <v>191138</v>
      </c>
      <c r="DF244">
        <v>74350</v>
      </c>
      <c r="DG244">
        <v>3757</v>
      </c>
      <c r="DH244">
        <v>14445</v>
      </c>
    </row>
    <row r="245" spans="1:322">
      <c r="A245" t="s">
        <v>16340</v>
      </c>
      <c r="B245">
        <v>5027185213</v>
      </c>
      <c r="C245" t="s">
        <v>8338</v>
      </c>
      <c r="D245" t="s">
        <v>16341</v>
      </c>
      <c r="E245">
        <v>5406800</v>
      </c>
      <c r="F245" t="s">
        <v>8567</v>
      </c>
      <c r="G245" t="s">
        <v>3936</v>
      </c>
      <c r="H245" t="s">
        <v>3932</v>
      </c>
      <c r="I245" t="s">
        <v>3931</v>
      </c>
      <c r="AL245">
        <v>16325</v>
      </c>
      <c r="AM245">
        <v>18047</v>
      </c>
      <c r="AP245">
        <v>3698</v>
      </c>
      <c r="AQ245">
        <v>2466</v>
      </c>
      <c r="BH245">
        <v>19225</v>
      </c>
      <c r="BI245">
        <v>20333</v>
      </c>
      <c r="BL245">
        <v>0</v>
      </c>
      <c r="BX245">
        <v>798</v>
      </c>
      <c r="BY245">
        <v>180</v>
      </c>
      <c r="CD245">
        <v>20023</v>
      </c>
      <c r="CE245">
        <v>20513</v>
      </c>
      <c r="CN245">
        <v>8802</v>
      </c>
      <c r="CO245">
        <v>2492</v>
      </c>
      <c r="CP245">
        <v>5826</v>
      </c>
      <c r="CQ245">
        <v>1364</v>
      </c>
      <c r="CT245">
        <v>874</v>
      </c>
      <c r="CU245">
        <v>429</v>
      </c>
      <c r="CV245">
        <v>3803</v>
      </c>
      <c r="CW245">
        <v>2736</v>
      </c>
      <c r="DE245">
        <v>10775</v>
      </c>
      <c r="DF245">
        <v>10727</v>
      </c>
      <c r="DG245">
        <v>9074</v>
      </c>
      <c r="DH245">
        <v>8690</v>
      </c>
    </row>
    <row r="246" spans="1:322">
      <c r="A246" t="s">
        <v>16342</v>
      </c>
      <c r="B246">
        <v>7107129634</v>
      </c>
      <c r="C246" t="s">
        <v>8569</v>
      </c>
      <c r="D246" t="s">
        <v>16343</v>
      </c>
      <c r="E246">
        <v>7498344</v>
      </c>
      <c r="G246" t="s">
        <v>3978</v>
      </c>
      <c r="H246" t="s">
        <v>3932</v>
      </c>
      <c r="I246" t="s">
        <v>3931</v>
      </c>
      <c r="AL246">
        <v>95012</v>
      </c>
      <c r="AM246">
        <v>95417</v>
      </c>
      <c r="AP246">
        <v>905</v>
      </c>
      <c r="AQ246">
        <v>1486</v>
      </c>
      <c r="BH246">
        <v>3363</v>
      </c>
      <c r="BI246">
        <v>9053</v>
      </c>
      <c r="BL246">
        <v>41199</v>
      </c>
      <c r="BM246">
        <v>38470</v>
      </c>
      <c r="BV246">
        <v>1337</v>
      </c>
      <c r="BX246">
        <v>50019</v>
      </c>
      <c r="BY246">
        <v>49379</v>
      </c>
      <c r="CD246">
        <v>95918</v>
      </c>
      <c r="CE246">
        <v>96902</v>
      </c>
      <c r="CN246">
        <v>17803</v>
      </c>
      <c r="CO246">
        <v>16871</v>
      </c>
      <c r="CP246">
        <v>2249</v>
      </c>
      <c r="CQ246">
        <v>2789</v>
      </c>
      <c r="CT246">
        <v>96</v>
      </c>
      <c r="CU246">
        <v>85</v>
      </c>
      <c r="CV246">
        <v>-6159</v>
      </c>
      <c r="CW246">
        <v>8984</v>
      </c>
      <c r="DG246">
        <v>21617</v>
      </c>
      <c r="DH246">
        <v>5013</v>
      </c>
    </row>
    <row r="247" spans="1:322">
      <c r="A247" t="s">
        <v>16344</v>
      </c>
      <c r="B247">
        <v>3702742986</v>
      </c>
      <c r="C247" t="s">
        <v>4028</v>
      </c>
      <c r="D247" t="s">
        <v>16345</v>
      </c>
      <c r="E247">
        <v>4758426</v>
      </c>
      <c r="F247" t="s">
        <v>8574</v>
      </c>
      <c r="G247" t="s">
        <v>3936</v>
      </c>
      <c r="H247" t="s">
        <v>3932</v>
      </c>
      <c r="I247" t="s">
        <v>3931</v>
      </c>
      <c r="AF247">
        <v>2</v>
      </c>
      <c r="AG247">
        <v>4</v>
      </c>
      <c r="AL247">
        <v>7403</v>
      </c>
      <c r="AM247">
        <v>7237</v>
      </c>
      <c r="AN247">
        <v>6528</v>
      </c>
      <c r="AO247">
        <v>2984</v>
      </c>
      <c r="AP247">
        <v>322</v>
      </c>
      <c r="AQ247">
        <v>907</v>
      </c>
      <c r="AR247">
        <v>2</v>
      </c>
      <c r="AS247">
        <v>2</v>
      </c>
      <c r="AT247">
        <v>14257</v>
      </c>
      <c r="AU247">
        <v>11134</v>
      </c>
      <c r="AV247">
        <v>20</v>
      </c>
      <c r="AW247">
        <v>10</v>
      </c>
      <c r="BB247">
        <v>2650</v>
      </c>
      <c r="BC247">
        <v>2350</v>
      </c>
      <c r="BF247">
        <v>9479</v>
      </c>
      <c r="BG247">
        <v>8548</v>
      </c>
      <c r="BH247">
        <v>12149</v>
      </c>
      <c r="BI247">
        <v>10908</v>
      </c>
      <c r="BL247">
        <v>1459</v>
      </c>
      <c r="BT247">
        <v>1459</v>
      </c>
      <c r="BU247">
        <v>0</v>
      </c>
      <c r="BX247">
        <v>649</v>
      </c>
      <c r="BY247">
        <v>226</v>
      </c>
      <c r="CB247">
        <v>649</v>
      </c>
      <c r="CC247">
        <v>226</v>
      </c>
      <c r="CD247">
        <v>14257</v>
      </c>
      <c r="CE247">
        <v>11134</v>
      </c>
      <c r="CF247">
        <v>167</v>
      </c>
      <c r="CG247">
        <v>385</v>
      </c>
      <c r="CH247">
        <v>1266</v>
      </c>
      <c r="CI247">
        <v>599</v>
      </c>
      <c r="CL247">
        <v>30</v>
      </c>
      <c r="CN247">
        <v>85</v>
      </c>
      <c r="CO247">
        <v>72</v>
      </c>
      <c r="CP247">
        <v>113</v>
      </c>
      <c r="CQ247">
        <v>1448</v>
      </c>
      <c r="CR247">
        <v>1208</v>
      </c>
      <c r="CS247">
        <v>-777</v>
      </c>
      <c r="CV247">
        <v>931</v>
      </c>
      <c r="CW247">
        <v>-965</v>
      </c>
      <c r="DB247">
        <v>-277</v>
      </c>
      <c r="DC247">
        <v>931</v>
      </c>
      <c r="DD247">
        <v>-965</v>
      </c>
      <c r="DE247">
        <v>5042</v>
      </c>
      <c r="DF247">
        <v>4307</v>
      </c>
      <c r="DG247">
        <v>393</v>
      </c>
      <c r="DH247">
        <v>517</v>
      </c>
      <c r="DI247">
        <v>4649</v>
      </c>
      <c r="DJ247">
        <v>3790</v>
      </c>
      <c r="IO247">
        <v>3216</v>
      </c>
      <c r="IR247">
        <v>-188</v>
      </c>
      <c r="JR247">
        <v>2806</v>
      </c>
    </row>
    <row r="248" spans="1:322">
      <c r="A248" t="s">
        <v>16346</v>
      </c>
      <c r="B248">
        <v>2721204357</v>
      </c>
      <c r="C248" t="s">
        <v>8576</v>
      </c>
      <c r="D248" t="s">
        <v>16347</v>
      </c>
      <c r="E248">
        <v>6915143</v>
      </c>
      <c r="F248" t="s">
        <v>8577</v>
      </c>
      <c r="G248" t="s">
        <v>3936</v>
      </c>
      <c r="H248" t="s">
        <v>3932</v>
      </c>
      <c r="X248">
        <v>11523</v>
      </c>
      <c r="Y248">
        <v>11523</v>
      </c>
      <c r="AF248">
        <v>67</v>
      </c>
      <c r="AG248">
        <v>67</v>
      </c>
      <c r="AL248">
        <v>4267</v>
      </c>
      <c r="AM248">
        <v>1534</v>
      </c>
      <c r="AP248">
        <v>1114</v>
      </c>
      <c r="AQ248">
        <v>67</v>
      </c>
      <c r="BH248">
        <v>11577</v>
      </c>
      <c r="BI248">
        <v>10972</v>
      </c>
      <c r="BV248">
        <v>341</v>
      </c>
      <c r="BX248">
        <v>5053</v>
      </c>
      <c r="BY248">
        <v>2219</v>
      </c>
      <c r="CD248">
        <v>16971</v>
      </c>
      <c r="CE248">
        <v>13191</v>
      </c>
      <c r="CP248">
        <v>50</v>
      </c>
      <c r="CQ248">
        <v>40</v>
      </c>
      <c r="CT248">
        <v>183</v>
      </c>
      <c r="CV248">
        <v>605</v>
      </c>
      <c r="CW248">
        <v>-615</v>
      </c>
      <c r="DE248">
        <v>3932</v>
      </c>
      <c r="DF248">
        <v>1256</v>
      </c>
      <c r="DG248">
        <v>3094</v>
      </c>
      <c r="DH248">
        <v>1831</v>
      </c>
    </row>
    <row r="249" spans="1:322">
      <c r="A249" t="s">
        <v>16348</v>
      </c>
      <c r="B249">
        <v>1832032790</v>
      </c>
      <c r="C249" t="s">
        <v>4014</v>
      </c>
      <c r="D249" t="s">
        <v>16349</v>
      </c>
      <c r="E249">
        <v>7510300</v>
      </c>
      <c r="F249" t="s">
        <v>4015</v>
      </c>
      <c r="G249" t="s">
        <v>3936</v>
      </c>
      <c r="H249" t="s">
        <v>3932</v>
      </c>
      <c r="I249" t="s">
        <v>3931</v>
      </c>
      <c r="T249">
        <v>5126</v>
      </c>
      <c r="AD249">
        <v>5126</v>
      </c>
      <c r="AE249">
        <v>0</v>
      </c>
      <c r="AF249">
        <v>302</v>
      </c>
      <c r="AG249">
        <v>97</v>
      </c>
      <c r="AL249">
        <v>237527</v>
      </c>
      <c r="AM249">
        <v>21916</v>
      </c>
      <c r="AN249">
        <v>110</v>
      </c>
      <c r="AO249">
        <v>342</v>
      </c>
      <c r="AP249">
        <v>235</v>
      </c>
      <c r="AQ249">
        <v>2891</v>
      </c>
      <c r="AT249">
        <v>238174</v>
      </c>
      <c r="AU249">
        <v>25246</v>
      </c>
      <c r="AV249">
        <v>10</v>
      </c>
      <c r="AW249">
        <v>10</v>
      </c>
      <c r="BF249">
        <v>226677</v>
      </c>
      <c r="BG249">
        <v>20529</v>
      </c>
      <c r="BH249">
        <v>226687</v>
      </c>
      <c r="BI249">
        <v>20539</v>
      </c>
      <c r="BV249">
        <v>12733</v>
      </c>
      <c r="BW249">
        <v>4073</v>
      </c>
      <c r="BX249">
        <v>3880</v>
      </c>
      <c r="BY249">
        <v>634</v>
      </c>
      <c r="CB249">
        <v>16613</v>
      </c>
      <c r="CC249">
        <v>4707</v>
      </c>
      <c r="CD249">
        <v>243300</v>
      </c>
      <c r="CE249">
        <v>25246</v>
      </c>
      <c r="CF249">
        <v>2252</v>
      </c>
      <c r="CG249">
        <v>3372</v>
      </c>
      <c r="CH249">
        <v>-1364</v>
      </c>
      <c r="CI249">
        <v>-3031</v>
      </c>
      <c r="CJ249">
        <v>221601</v>
      </c>
      <c r="CK249">
        <v>13524</v>
      </c>
      <c r="CN249">
        <v>1</v>
      </c>
      <c r="CP249">
        <v>13612</v>
      </c>
      <c r="CQ249">
        <v>333</v>
      </c>
      <c r="CR249">
        <v>206626</v>
      </c>
      <c r="CS249">
        <v>10160</v>
      </c>
      <c r="CV249">
        <v>206148</v>
      </c>
      <c r="CW249">
        <v>9733</v>
      </c>
      <c r="DB249">
        <v>-478</v>
      </c>
      <c r="DC249">
        <v>206148</v>
      </c>
      <c r="DD249">
        <v>9733</v>
      </c>
      <c r="DE249">
        <v>888</v>
      </c>
      <c r="DF249">
        <v>1402</v>
      </c>
      <c r="DG249">
        <v>0</v>
      </c>
      <c r="DH249">
        <v>1061</v>
      </c>
      <c r="DI249">
        <v>888</v>
      </c>
      <c r="DJ249">
        <v>341</v>
      </c>
      <c r="IR249">
        <v>-427</v>
      </c>
    </row>
    <row r="250" spans="1:322">
      <c r="A250" t="s">
        <v>16350</v>
      </c>
      <c r="B250">
        <v>4027113714</v>
      </c>
      <c r="C250" t="s">
        <v>8579</v>
      </c>
      <c r="D250" t="s">
        <v>16351</v>
      </c>
      <c r="E250">
        <v>5680466</v>
      </c>
      <c r="F250" t="s">
        <v>8580</v>
      </c>
      <c r="G250" t="s">
        <v>3936</v>
      </c>
      <c r="H250" t="s">
        <v>3932</v>
      </c>
      <c r="AL250">
        <v>40969</v>
      </c>
      <c r="AM250">
        <v>37917</v>
      </c>
      <c r="AP250">
        <v>76</v>
      </c>
      <c r="AQ250">
        <v>9</v>
      </c>
      <c r="BH250">
        <v>38435</v>
      </c>
      <c r="BI250">
        <v>34925</v>
      </c>
      <c r="BL250">
        <v>0</v>
      </c>
      <c r="BM250">
        <v>1442</v>
      </c>
      <c r="BV250">
        <v>619</v>
      </c>
      <c r="BW250">
        <v>619</v>
      </c>
      <c r="BX250">
        <v>1991</v>
      </c>
      <c r="BY250">
        <v>940</v>
      </c>
      <c r="CD250">
        <v>41045</v>
      </c>
      <c r="CE250">
        <v>37926</v>
      </c>
      <c r="CN250">
        <v>120</v>
      </c>
      <c r="CP250">
        <v>440</v>
      </c>
      <c r="CQ250">
        <v>186</v>
      </c>
      <c r="CT250">
        <v>142</v>
      </c>
      <c r="CU250">
        <v>11</v>
      </c>
      <c r="CV250">
        <v>42</v>
      </c>
      <c r="CW250">
        <v>-522</v>
      </c>
      <c r="DE250">
        <v>3427</v>
      </c>
      <c r="DF250">
        <v>367</v>
      </c>
      <c r="DG250">
        <v>2923</v>
      </c>
      <c r="DH250">
        <v>692</v>
      </c>
    </row>
    <row r="251" spans="1:322">
      <c r="A251" t="s">
        <v>16352</v>
      </c>
      <c r="B251">
        <v>7701720659</v>
      </c>
      <c r="C251" t="s">
        <v>8106</v>
      </c>
      <c r="D251" t="s">
        <v>16353</v>
      </c>
      <c r="E251">
        <v>7336955</v>
      </c>
      <c r="F251" t="s">
        <v>8583</v>
      </c>
      <c r="G251" t="s">
        <v>3936</v>
      </c>
      <c r="H251" t="s">
        <v>3932</v>
      </c>
      <c r="I251" t="s">
        <v>3931</v>
      </c>
      <c r="L251">
        <v>2433</v>
      </c>
      <c r="M251">
        <v>2612</v>
      </c>
      <c r="T251">
        <v>70</v>
      </c>
      <c r="U251">
        <v>286</v>
      </c>
      <c r="X251">
        <v>28257</v>
      </c>
      <c r="Y251">
        <v>29599</v>
      </c>
      <c r="Z251">
        <v>114</v>
      </c>
      <c r="AA251">
        <v>259</v>
      </c>
      <c r="AB251">
        <v>79</v>
      </c>
      <c r="AC251">
        <v>39</v>
      </c>
      <c r="AD251">
        <v>30953</v>
      </c>
      <c r="AE251">
        <v>32795</v>
      </c>
      <c r="AJ251">
        <v>24</v>
      </c>
      <c r="AL251">
        <v>59275</v>
      </c>
      <c r="AM251">
        <v>54545</v>
      </c>
      <c r="AN251">
        <v>55248</v>
      </c>
      <c r="AO251">
        <v>72059</v>
      </c>
      <c r="AP251">
        <v>12687</v>
      </c>
      <c r="AQ251">
        <v>11849</v>
      </c>
      <c r="AR251">
        <v>51</v>
      </c>
      <c r="AS251">
        <v>43</v>
      </c>
      <c r="AT251">
        <v>127285</v>
      </c>
      <c r="AU251">
        <v>138496</v>
      </c>
      <c r="AV251">
        <v>2553</v>
      </c>
      <c r="AW251">
        <v>2553</v>
      </c>
      <c r="BF251">
        <v>32256</v>
      </c>
      <c r="BG251">
        <v>33227</v>
      </c>
      <c r="BH251">
        <v>34809</v>
      </c>
      <c r="BI251">
        <v>35780</v>
      </c>
      <c r="BL251">
        <v>41927</v>
      </c>
      <c r="BM251">
        <v>51327</v>
      </c>
      <c r="BN251">
        <v>21</v>
      </c>
      <c r="BO251">
        <v>36</v>
      </c>
      <c r="BP251">
        <v>571</v>
      </c>
      <c r="BQ251">
        <v>1293</v>
      </c>
      <c r="BT251">
        <v>41948</v>
      </c>
      <c r="BU251">
        <v>51363</v>
      </c>
      <c r="BV251">
        <v>61002</v>
      </c>
      <c r="BW251">
        <v>62098</v>
      </c>
      <c r="BX251">
        <v>19908</v>
      </c>
      <c r="BY251">
        <v>20757</v>
      </c>
      <c r="CB251">
        <v>81481</v>
      </c>
      <c r="CC251">
        <v>84148</v>
      </c>
      <c r="CD251">
        <v>158238</v>
      </c>
      <c r="CE251">
        <v>171291</v>
      </c>
      <c r="CF251">
        <v>10837</v>
      </c>
      <c r="CG251">
        <v>15379</v>
      </c>
      <c r="CH251">
        <v>15654</v>
      </c>
      <c r="CI251">
        <v>12928</v>
      </c>
      <c r="CL251">
        <v>14228</v>
      </c>
      <c r="CM251">
        <v>14006</v>
      </c>
      <c r="CN251">
        <v>1484</v>
      </c>
      <c r="CO251">
        <v>4218</v>
      </c>
      <c r="CP251">
        <v>3948</v>
      </c>
      <c r="CQ251">
        <v>6627</v>
      </c>
      <c r="CR251">
        <v>-748</v>
      </c>
      <c r="CS251">
        <v>-1887</v>
      </c>
      <c r="CT251">
        <v>-222</v>
      </c>
      <c r="CU251">
        <v>64</v>
      </c>
      <c r="CV251">
        <v>-970</v>
      </c>
      <c r="CW251">
        <v>-1827</v>
      </c>
      <c r="CX251">
        <v>93</v>
      </c>
      <c r="CY251">
        <v>27</v>
      </c>
      <c r="CZ251">
        <v>-129</v>
      </c>
      <c r="DA251">
        <v>22</v>
      </c>
      <c r="DB251">
        <v>0</v>
      </c>
      <c r="DC251">
        <v>-970</v>
      </c>
      <c r="DD251">
        <v>-1827</v>
      </c>
      <c r="DE251">
        <v>30243</v>
      </c>
      <c r="DF251">
        <v>30633</v>
      </c>
      <c r="DG251">
        <v>3752</v>
      </c>
      <c r="DH251">
        <v>2326</v>
      </c>
      <c r="DI251">
        <v>26491</v>
      </c>
      <c r="DJ251">
        <v>28307</v>
      </c>
      <c r="DK251">
        <v>860</v>
      </c>
      <c r="DL251">
        <v>36554</v>
      </c>
      <c r="DM251">
        <v>37414</v>
      </c>
      <c r="DN251">
        <v>1693</v>
      </c>
      <c r="DP251">
        <v>1693</v>
      </c>
      <c r="DS251">
        <v>2553</v>
      </c>
      <c r="DT251">
        <v>33226</v>
      </c>
      <c r="DU251">
        <v>35779</v>
      </c>
      <c r="DY251">
        <v>2553</v>
      </c>
      <c r="DZ251">
        <v>32256</v>
      </c>
      <c r="EA251">
        <v>34809</v>
      </c>
      <c r="EQ251">
        <v>34809</v>
      </c>
      <c r="ER251">
        <v>35780</v>
      </c>
      <c r="ES251">
        <v>4300</v>
      </c>
      <c r="ET251">
        <v>94484</v>
      </c>
      <c r="EU251">
        <v>10345</v>
      </c>
      <c r="EV251">
        <v>11416</v>
      </c>
      <c r="EY251">
        <v>0</v>
      </c>
      <c r="EZ251">
        <v>11510</v>
      </c>
      <c r="FA251">
        <v>24478</v>
      </c>
      <c r="FB251">
        <v>71224</v>
      </c>
      <c r="FC251">
        <v>4276</v>
      </c>
      <c r="FD251">
        <v>6345</v>
      </c>
      <c r="FE251">
        <v>6349</v>
      </c>
      <c r="FF251">
        <v>10877</v>
      </c>
      <c r="FG251">
        <v>6798</v>
      </c>
      <c r="FH251">
        <v>12432</v>
      </c>
      <c r="FI251">
        <v>50</v>
      </c>
      <c r="FJ251">
        <v>188</v>
      </c>
      <c r="FK251">
        <v>3260</v>
      </c>
      <c r="FL251">
        <v>1594</v>
      </c>
      <c r="FM251">
        <v>-1203</v>
      </c>
      <c r="FN251">
        <v>-18500</v>
      </c>
      <c r="FR251">
        <v>22219</v>
      </c>
      <c r="FS251">
        <v>6634</v>
      </c>
      <c r="FT251">
        <v>4300</v>
      </c>
      <c r="FU251">
        <v>81221</v>
      </c>
      <c r="FV251">
        <v>24478</v>
      </c>
      <c r="FW251">
        <v>69724</v>
      </c>
      <c r="FX251">
        <v>-20178</v>
      </c>
      <c r="FY251">
        <v>23260</v>
      </c>
      <c r="FZ251">
        <v>838</v>
      </c>
      <c r="GA251">
        <v>11394</v>
      </c>
      <c r="GB251">
        <v>11849</v>
      </c>
      <c r="GC251">
        <v>455</v>
      </c>
      <c r="GD251">
        <v>12687</v>
      </c>
      <c r="GE251">
        <v>11849</v>
      </c>
      <c r="GF251">
        <v>0</v>
      </c>
      <c r="GG251">
        <v>0</v>
      </c>
      <c r="GI251">
        <v>0</v>
      </c>
      <c r="GJ251">
        <v>3328</v>
      </c>
      <c r="GK251">
        <v>3328</v>
      </c>
      <c r="GL251">
        <v>1500</v>
      </c>
      <c r="GM251">
        <v>1500</v>
      </c>
      <c r="GO251">
        <v>0</v>
      </c>
      <c r="GP251">
        <v>970</v>
      </c>
      <c r="GQ251">
        <v>970</v>
      </c>
      <c r="HI251">
        <v>7903</v>
      </c>
      <c r="HJ251">
        <v>6332</v>
      </c>
      <c r="HK251">
        <v>3934</v>
      </c>
      <c r="HL251">
        <v>69048</v>
      </c>
      <c r="HM251">
        <v>0</v>
      </c>
      <c r="HN251">
        <v>1500</v>
      </c>
      <c r="IA251">
        <v>18250</v>
      </c>
      <c r="IB251">
        <v>71550</v>
      </c>
      <c r="IM251">
        <v>0</v>
      </c>
      <c r="IN251">
        <v>2668</v>
      </c>
      <c r="IP251">
        <v>290</v>
      </c>
      <c r="IR251">
        <v>-4</v>
      </c>
      <c r="IS251">
        <v>1600</v>
      </c>
      <c r="IT251">
        <v>0</v>
      </c>
      <c r="IU251">
        <v>468</v>
      </c>
      <c r="JA251">
        <v>1828</v>
      </c>
      <c r="JB251">
        <v>1828</v>
      </c>
      <c r="JU251">
        <v>970</v>
      </c>
      <c r="JV251">
        <v>0</v>
      </c>
      <c r="JW251">
        <v>60</v>
      </c>
      <c r="JY251">
        <v>970</v>
      </c>
      <c r="KX251">
        <v>0</v>
      </c>
      <c r="KY251">
        <v>1693</v>
      </c>
      <c r="LI251">
        <v>0</v>
      </c>
      <c r="LJ251">
        <v>1693</v>
      </c>
    </row>
    <row r="252" spans="1:322">
      <c r="A252" t="s">
        <v>16354</v>
      </c>
      <c r="B252">
        <v>2014015480</v>
      </c>
      <c r="C252" t="s">
        <v>8585</v>
      </c>
      <c r="D252" t="s">
        <v>16355</v>
      </c>
      <c r="E252">
        <v>5484879</v>
      </c>
      <c r="F252" t="s">
        <v>16356</v>
      </c>
      <c r="G252" t="s">
        <v>3936</v>
      </c>
      <c r="H252" t="s">
        <v>3932</v>
      </c>
      <c r="I252" t="s">
        <v>3931</v>
      </c>
      <c r="T252">
        <v>88</v>
      </c>
      <c r="U252">
        <v>40</v>
      </c>
      <c r="AF252">
        <v>0</v>
      </c>
      <c r="AG252">
        <v>184</v>
      </c>
      <c r="AL252">
        <v>34615</v>
      </c>
      <c r="AM252">
        <v>46594</v>
      </c>
      <c r="AP252">
        <v>875</v>
      </c>
      <c r="AQ252">
        <v>1647</v>
      </c>
      <c r="BH252">
        <v>23705</v>
      </c>
      <c r="BI252">
        <v>33349</v>
      </c>
      <c r="BR252">
        <v>6573</v>
      </c>
      <c r="BS252">
        <v>15116</v>
      </c>
      <c r="BV252">
        <v>5300</v>
      </c>
      <c r="CD252">
        <v>35578</v>
      </c>
      <c r="CE252">
        <v>48465</v>
      </c>
      <c r="CN252">
        <v>12647</v>
      </c>
      <c r="CO252">
        <v>160</v>
      </c>
      <c r="CP252">
        <v>1371</v>
      </c>
      <c r="CQ252">
        <v>912</v>
      </c>
      <c r="CT252">
        <v>126</v>
      </c>
      <c r="CU252">
        <v>52</v>
      </c>
      <c r="CV252">
        <v>8564</v>
      </c>
      <c r="CW252">
        <v>-2616</v>
      </c>
      <c r="DG252">
        <v>2586</v>
      </c>
      <c r="DH252">
        <v>1812</v>
      </c>
    </row>
    <row r="253" spans="1:322">
      <c r="A253" t="s">
        <v>15611</v>
      </c>
      <c r="B253">
        <v>1831193931</v>
      </c>
      <c r="C253" t="s">
        <v>4014</v>
      </c>
      <c r="D253" t="s">
        <v>1753</v>
      </c>
      <c r="E253">
        <v>4824006</v>
      </c>
      <c r="F253" t="s">
        <v>8587</v>
      </c>
      <c r="G253" t="s">
        <v>3936</v>
      </c>
      <c r="H253" t="s">
        <v>3932</v>
      </c>
      <c r="I253" t="s">
        <v>3931</v>
      </c>
      <c r="AL253">
        <v>153614</v>
      </c>
      <c r="AM253">
        <v>117795</v>
      </c>
      <c r="AN253">
        <v>183846</v>
      </c>
      <c r="AO253">
        <v>92777</v>
      </c>
      <c r="AP253">
        <v>1400</v>
      </c>
      <c r="AQ253">
        <v>458</v>
      </c>
      <c r="AR253">
        <v>18</v>
      </c>
      <c r="AS253">
        <v>61</v>
      </c>
      <c r="AT253">
        <v>338878</v>
      </c>
      <c r="AU253">
        <v>211091</v>
      </c>
      <c r="AV253">
        <v>12000</v>
      </c>
      <c r="AW253">
        <v>12000</v>
      </c>
      <c r="BB253">
        <v>3000</v>
      </c>
      <c r="BC253">
        <v>3000</v>
      </c>
      <c r="BF253">
        <v>21376</v>
      </c>
      <c r="BG253">
        <v>2707</v>
      </c>
      <c r="BH253">
        <v>36376</v>
      </c>
      <c r="BI253">
        <v>17707</v>
      </c>
      <c r="BP253">
        <v>115</v>
      </c>
      <c r="BQ253">
        <v>74</v>
      </c>
      <c r="BV253">
        <v>104284</v>
      </c>
      <c r="BW253">
        <v>13731</v>
      </c>
      <c r="BX253">
        <v>198103</v>
      </c>
      <c r="BY253">
        <v>179579</v>
      </c>
      <c r="CB253">
        <v>302502</v>
      </c>
      <c r="CC253">
        <v>193384</v>
      </c>
      <c r="CD253">
        <v>338878</v>
      </c>
      <c r="CE253">
        <v>211091</v>
      </c>
      <c r="CF253">
        <v>2153</v>
      </c>
      <c r="CG253">
        <v>1459</v>
      </c>
      <c r="CH253">
        <v>-1737</v>
      </c>
      <c r="CI253">
        <v>-1003</v>
      </c>
      <c r="CJ253">
        <v>40761</v>
      </c>
      <c r="CK253">
        <v>6709</v>
      </c>
      <c r="CL253">
        <v>15264</v>
      </c>
      <c r="CM253">
        <v>2110</v>
      </c>
      <c r="CN253">
        <v>0</v>
      </c>
      <c r="CO253">
        <v>110563</v>
      </c>
      <c r="CP253">
        <v>226</v>
      </c>
      <c r="CQ253">
        <v>110775</v>
      </c>
      <c r="CR253">
        <v>23534</v>
      </c>
      <c r="CS253">
        <v>3384</v>
      </c>
      <c r="CT253">
        <v>-4865</v>
      </c>
      <c r="CU253">
        <v>-677</v>
      </c>
      <c r="CV253">
        <v>18669</v>
      </c>
      <c r="CW253">
        <v>2707</v>
      </c>
      <c r="CX253">
        <v>4865</v>
      </c>
      <c r="CY253">
        <v>677</v>
      </c>
      <c r="DC253">
        <v>18669</v>
      </c>
      <c r="DD253">
        <v>2707</v>
      </c>
      <c r="DE253">
        <v>98746</v>
      </c>
      <c r="DF253">
        <v>10585</v>
      </c>
      <c r="DG253">
        <v>98330</v>
      </c>
      <c r="DH253">
        <v>10129</v>
      </c>
      <c r="DI253">
        <v>416</v>
      </c>
      <c r="DJ253">
        <v>456</v>
      </c>
      <c r="DK253">
        <v>0</v>
      </c>
      <c r="DM253">
        <v>0</v>
      </c>
      <c r="DN253">
        <v>12000</v>
      </c>
      <c r="DO253">
        <v>2707</v>
      </c>
      <c r="DP253">
        <v>17707</v>
      </c>
      <c r="DQ253">
        <v>18669</v>
      </c>
      <c r="DR253">
        <v>18669</v>
      </c>
      <c r="DS253">
        <v>12000</v>
      </c>
      <c r="DT253">
        <v>2707</v>
      </c>
      <c r="DU253">
        <v>17707</v>
      </c>
      <c r="DV253">
        <v>0</v>
      </c>
      <c r="DW253">
        <v>18669</v>
      </c>
      <c r="DX253">
        <v>18669</v>
      </c>
      <c r="DY253">
        <v>12000</v>
      </c>
      <c r="DZ253">
        <v>21376</v>
      </c>
      <c r="EA253">
        <v>36376</v>
      </c>
      <c r="EB253">
        <v>2707</v>
      </c>
      <c r="EC253">
        <v>0</v>
      </c>
      <c r="ED253">
        <v>2707</v>
      </c>
      <c r="EH253">
        <v>2707</v>
      </c>
      <c r="EI253">
        <v>0</v>
      </c>
      <c r="EJ253">
        <v>2707</v>
      </c>
      <c r="EK253">
        <v>2707</v>
      </c>
      <c r="EL253">
        <v>0</v>
      </c>
      <c r="EM253">
        <v>2707</v>
      </c>
      <c r="EN253">
        <v>2707</v>
      </c>
      <c r="EO253">
        <v>0</v>
      </c>
      <c r="EP253">
        <v>2707</v>
      </c>
      <c r="EQ253">
        <v>36376</v>
      </c>
      <c r="ER253">
        <v>17707</v>
      </c>
      <c r="ES253">
        <v>116000</v>
      </c>
      <c r="ET253">
        <v>28500</v>
      </c>
      <c r="EU253">
        <v>103164</v>
      </c>
      <c r="EV253">
        <v>10131</v>
      </c>
      <c r="EY253">
        <v>0</v>
      </c>
      <c r="EZ253">
        <v>3000</v>
      </c>
      <c r="FA253">
        <v>30286</v>
      </c>
      <c r="FB253">
        <v>38173</v>
      </c>
      <c r="FC253">
        <v>180740</v>
      </c>
      <c r="FD253">
        <v>36983</v>
      </c>
      <c r="FE253">
        <v>1033</v>
      </c>
      <c r="FF253">
        <v>744</v>
      </c>
      <c r="FG253">
        <v>989</v>
      </c>
      <c r="FI253">
        <v>4662</v>
      </c>
      <c r="FK253">
        <v>625</v>
      </c>
      <c r="FL253">
        <v>446</v>
      </c>
      <c r="FM253">
        <v>-84772</v>
      </c>
      <c r="FN253">
        <v>-28042</v>
      </c>
      <c r="FT253">
        <v>116000</v>
      </c>
      <c r="FU253">
        <v>13500</v>
      </c>
      <c r="FV253">
        <v>30286</v>
      </c>
      <c r="FX253">
        <v>85714</v>
      </c>
      <c r="FY253">
        <v>28500</v>
      </c>
      <c r="FZ253">
        <v>942</v>
      </c>
      <c r="GA253">
        <v>458</v>
      </c>
      <c r="GB253">
        <v>458</v>
      </c>
      <c r="GD253">
        <v>1400</v>
      </c>
      <c r="GE253">
        <v>458</v>
      </c>
      <c r="GF253">
        <v>0</v>
      </c>
      <c r="GG253">
        <v>0</v>
      </c>
      <c r="HR253">
        <v>3000</v>
      </c>
      <c r="HY253">
        <v>3000</v>
      </c>
      <c r="JS253">
        <v>3000</v>
      </c>
      <c r="JV253">
        <v>0</v>
      </c>
      <c r="JW253">
        <v>12000</v>
      </c>
    </row>
    <row r="254" spans="1:322">
      <c r="A254" t="s">
        <v>8588</v>
      </c>
      <c r="B254">
        <v>326510261</v>
      </c>
      <c r="C254" t="s">
        <v>8589</v>
      </c>
      <c r="D254" t="s">
        <v>16357</v>
      </c>
      <c r="E254">
        <v>5002260</v>
      </c>
      <c r="F254" t="s">
        <v>8591</v>
      </c>
      <c r="G254" t="s">
        <v>3936</v>
      </c>
      <c r="H254" t="s">
        <v>3932</v>
      </c>
      <c r="I254" t="s">
        <v>3931</v>
      </c>
      <c r="AB254">
        <v>10</v>
      </c>
      <c r="AC254">
        <v>10</v>
      </c>
      <c r="AD254">
        <v>10</v>
      </c>
      <c r="AE254">
        <v>10</v>
      </c>
      <c r="AL254">
        <v>20469</v>
      </c>
      <c r="AM254">
        <v>18517</v>
      </c>
      <c r="AP254">
        <v>211</v>
      </c>
      <c r="AQ254">
        <v>1566</v>
      </c>
      <c r="AT254">
        <v>20680</v>
      </c>
      <c r="AU254">
        <v>20083</v>
      </c>
      <c r="AV254">
        <v>10</v>
      </c>
      <c r="AW254">
        <v>10</v>
      </c>
      <c r="BF254">
        <v>0</v>
      </c>
      <c r="BG254">
        <v>0</v>
      </c>
      <c r="BH254">
        <v>10</v>
      </c>
      <c r="BI254">
        <v>10</v>
      </c>
      <c r="BV254">
        <v>550</v>
      </c>
      <c r="BW254">
        <v>401</v>
      </c>
      <c r="BX254">
        <v>685</v>
      </c>
      <c r="BY254">
        <v>485</v>
      </c>
      <c r="BZ254">
        <v>19445</v>
      </c>
      <c r="CA254">
        <v>19197</v>
      </c>
      <c r="CB254">
        <v>20680</v>
      </c>
      <c r="CC254">
        <v>20083</v>
      </c>
      <c r="CD254">
        <v>20690</v>
      </c>
      <c r="CE254">
        <v>20093</v>
      </c>
      <c r="CF254">
        <v>1985</v>
      </c>
      <c r="CG254">
        <v>2989</v>
      </c>
      <c r="CH254">
        <v>1145</v>
      </c>
      <c r="CI254">
        <v>2158</v>
      </c>
      <c r="CN254">
        <v>0</v>
      </c>
      <c r="CO254">
        <v>0</v>
      </c>
      <c r="CP254">
        <v>560</v>
      </c>
      <c r="CQ254">
        <v>1450</v>
      </c>
      <c r="CR254">
        <v>585</v>
      </c>
      <c r="CS254">
        <v>708</v>
      </c>
      <c r="CT254">
        <v>314</v>
      </c>
      <c r="CU254">
        <v>464</v>
      </c>
      <c r="CV254">
        <v>899</v>
      </c>
      <c r="CW254">
        <v>244</v>
      </c>
      <c r="CX254">
        <v>314</v>
      </c>
      <c r="CY254">
        <v>464</v>
      </c>
      <c r="DC254">
        <v>899</v>
      </c>
      <c r="DD254">
        <v>244</v>
      </c>
      <c r="DE254">
        <v>5232</v>
      </c>
      <c r="DF254">
        <v>7736</v>
      </c>
      <c r="DI254">
        <v>5232</v>
      </c>
      <c r="DJ254">
        <v>7736</v>
      </c>
      <c r="IO254">
        <v>2102</v>
      </c>
      <c r="JR254">
        <v>2589</v>
      </c>
    </row>
    <row r="255" spans="1:322">
      <c r="A255" t="s">
        <v>16358</v>
      </c>
      <c r="B255">
        <v>1656107334</v>
      </c>
      <c r="C255" t="s">
        <v>16359</v>
      </c>
      <c r="D255" t="s">
        <v>16360</v>
      </c>
      <c r="E255">
        <v>6329944</v>
      </c>
      <c r="F255" t="s">
        <v>8594</v>
      </c>
      <c r="G255" t="s">
        <v>3936</v>
      </c>
      <c r="H255" t="s">
        <v>3932</v>
      </c>
      <c r="I255" t="s">
        <v>3931</v>
      </c>
      <c r="AF255">
        <v>31</v>
      </c>
      <c r="AG255">
        <v>46</v>
      </c>
      <c r="AL255">
        <v>2243</v>
      </c>
      <c r="AM255">
        <v>225</v>
      </c>
      <c r="AN255">
        <v>15135</v>
      </c>
      <c r="AO255">
        <v>15135</v>
      </c>
      <c r="AP255">
        <v>0</v>
      </c>
      <c r="AQ255">
        <v>26</v>
      </c>
      <c r="AR255">
        <v>0</v>
      </c>
      <c r="AS255">
        <v>1</v>
      </c>
      <c r="AT255">
        <v>17410</v>
      </c>
      <c r="AU255">
        <v>15433</v>
      </c>
      <c r="AV255">
        <v>10441</v>
      </c>
      <c r="AW255">
        <v>10441</v>
      </c>
      <c r="BF255">
        <v>6828</v>
      </c>
      <c r="BG255">
        <v>728</v>
      </c>
      <c r="BH255">
        <v>17269</v>
      </c>
      <c r="BI255">
        <v>11169</v>
      </c>
      <c r="BV255">
        <v>15</v>
      </c>
      <c r="BW255">
        <v>15</v>
      </c>
      <c r="BX255">
        <v>125</v>
      </c>
      <c r="BY255">
        <v>4249</v>
      </c>
      <c r="CB255">
        <v>140</v>
      </c>
      <c r="CC255">
        <v>4264</v>
      </c>
      <c r="CD255">
        <v>17410</v>
      </c>
      <c r="CE255">
        <v>15433</v>
      </c>
      <c r="CF255">
        <v>447</v>
      </c>
      <c r="CG255">
        <v>406</v>
      </c>
      <c r="CH255">
        <v>-447</v>
      </c>
      <c r="CI255">
        <v>-406</v>
      </c>
      <c r="CN255">
        <v>7069</v>
      </c>
      <c r="CO255">
        <v>1446</v>
      </c>
      <c r="CP255">
        <v>180</v>
      </c>
      <c r="CQ255">
        <v>261</v>
      </c>
      <c r="CR255">
        <v>6442</v>
      </c>
      <c r="CS255">
        <v>779</v>
      </c>
      <c r="CT255">
        <v>-342</v>
      </c>
      <c r="CU255">
        <v>-50</v>
      </c>
      <c r="CV255">
        <v>6100</v>
      </c>
      <c r="CW255">
        <v>729</v>
      </c>
      <c r="CX255">
        <v>342</v>
      </c>
      <c r="CY255">
        <v>50</v>
      </c>
      <c r="DC255">
        <v>6100</v>
      </c>
      <c r="DD255">
        <v>729</v>
      </c>
    </row>
    <row r="256" spans="1:322">
      <c r="A256" t="s">
        <v>16361</v>
      </c>
      <c r="B256">
        <v>7719492957</v>
      </c>
      <c r="C256" t="s">
        <v>8274</v>
      </c>
      <c r="D256" t="s">
        <v>16362</v>
      </c>
      <c r="E256">
        <v>7271922</v>
      </c>
      <c r="F256" t="s">
        <v>4075</v>
      </c>
      <c r="G256" t="s">
        <v>3978</v>
      </c>
      <c r="H256" t="s">
        <v>3932</v>
      </c>
      <c r="I256" t="s">
        <v>3931</v>
      </c>
      <c r="T256">
        <v>53</v>
      </c>
      <c r="X256">
        <v>277</v>
      </c>
      <c r="Y256">
        <v>429</v>
      </c>
      <c r="AF256">
        <v>23</v>
      </c>
      <c r="AG256">
        <v>84</v>
      </c>
      <c r="AL256">
        <v>20849</v>
      </c>
      <c r="AM256">
        <v>19413</v>
      </c>
      <c r="AP256">
        <v>4001</v>
      </c>
      <c r="AQ256">
        <v>4647</v>
      </c>
      <c r="BH256">
        <v>12209</v>
      </c>
      <c r="BI256">
        <v>11703</v>
      </c>
      <c r="BR256">
        <v>243</v>
      </c>
      <c r="BS256">
        <v>109</v>
      </c>
      <c r="BV256">
        <v>1785</v>
      </c>
      <c r="BX256">
        <v>10955</v>
      </c>
      <c r="BY256">
        <v>12760</v>
      </c>
      <c r="CD256">
        <v>25203</v>
      </c>
      <c r="CE256">
        <v>24572</v>
      </c>
      <c r="CL256">
        <v>140</v>
      </c>
      <c r="CN256">
        <v>23121</v>
      </c>
      <c r="CO256">
        <v>19888</v>
      </c>
      <c r="CP256">
        <v>4096</v>
      </c>
      <c r="CQ256">
        <v>1617</v>
      </c>
      <c r="CT256">
        <v>322</v>
      </c>
      <c r="CU256">
        <v>360</v>
      </c>
      <c r="CV256">
        <v>506</v>
      </c>
      <c r="CW256">
        <v>1438</v>
      </c>
      <c r="DE256">
        <v>512</v>
      </c>
      <c r="DG256">
        <v>18569</v>
      </c>
      <c r="DH256">
        <v>16473</v>
      </c>
    </row>
    <row r="257" spans="1:252">
      <c r="A257" t="s">
        <v>15614</v>
      </c>
      <c r="B257">
        <v>7842168078</v>
      </c>
      <c r="C257" t="s">
        <v>8483</v>
      </c>
      <c r="D257" t="s">
        <v>15615</v>
      </c>
      <c r="E257">
        <v>5031811</v>
      </c>
      <c r="F257" t="s">
        <v>8596</v>
      </c>
      <c r="G257" t="s">
        <v>3936</v>
      </c>
      <c r="H257" t="s">
        <v>3932</v>
      </c>
      <c r="I257" t="s">
        <v>3931</v>
      </c>
      <c r="AF257">
        <v>155</v>
      </c>
      <c r="AG257">
        <v>47</v>
      </c>
      <c r="AL257">
        <v>38027</v>
      </c>
      <c r="AM257">
        <v>1013</v>
      </c>
      <c r="AN257">
        <v>36912</v>
      </c>
      <c r="AO257">
        <v>17800</v>
      </c>
      <c r="AP257">
        <v>31</v>
      </c>
      <c r="AQ257">
        <v>3</v>
      </c>
      <c r="AT257">
        <v>75125</v>
      </c>
      <c r="AU257">
        <v>18863</v>
      </c>
      <c r="AV257">
        <v>12</v>
      </c>
      <c r="AW257">
        <v>12</v>
      </c>
      <c r="BB257">
        <v>10000</v>
      </c>
      <c r="BC257">
        <v>10000</v>
      </c>
      <c r="BF257">
        <v>37436</v>
      </c>
      <c r="BG257">
        <v>18</v>
      </c>
      <c r="BH257">
        <v>47448</v>
      </c>
      <c r="BI257">
        <v>10030</v>
      </c>
      <c r="BL257">
        <v>24010</v>
      </c>
      <c r="BM257">
        <v>8010</v>
      </c>
      <c r="BT257">
        <v>24010</v>
      </c>
      <c r="BU257">
        <v>8010</v>
      </c>
      <c r="BX257">
        <v>3667</v>
      </c>
      <c r="BY257">
        <v>823</v>
      </c>
      <c r="CB257">
        <v>3667</v>
      </c>
      <c r="CC257">
        <v>823</v>
      </c>
      <c r="CD257">
        <v>75125</v>
      </c>
      <c r="CE257">
        <v>18863</v>
      </c>
      <c r="CF257">
        <v>18895</v>
      </c>
      <c r="CG257">
        <v>2635</v>
      </c>
      <c r="CH257">
        <v>14063</v>
      </c>
      <c r="CI257">
        <v>259</v>
      </c>
      <c r="CN257">
        <v>10509</v>
      </c>
      <c r="CP257">
        <v>1346</v>
      </c>
      <c r="CQ257">
        <v>222</v>
      </c>
      <c r="CR257">
        <v>23226</v>
      </c>
      <c r="CS257">
        <v>37</v>
      </c>
      <c r="CT257">
        <v>-208</v>
      </c>
      <c r="CU257">
        <v>-19</v>
      </c>
      <c r="CV257">
        <v>23018</v>
      </c>
      <c r="CW257">
        <v>18</v>
      </c>
      <c r="DC257">
        <v>23018</v>
      </c>
      <c r="DD257">
        <v>18</v>
      </c>
      <c r="DE257">
        <v>32958</v>
      </c>
      <c r="DF257">
        <v>2894</v>
      </c>
      <c r="DI257">
        <v>32958</v>
      </c>
      <c r="DJ257">
        <v>2894</v>
      </c>
    </row>
    <row r="258" spans="1:252">
      <c r="A258" t="s">
        <v>15616</v>
      </c>
      <c r="B258">
        <v>5611067262</v>
      </c>
      <c r="C258" t="s">
        <v>8598</v>
      </c>
      <c r="D258" t="s">
        <v>16363</v>
      </c>
      <c r="E258">
        <v>5098995</v>
      </c>
      <c r="F258" t="s">
        <v>8599</v>
      </c>
      <c r="G258" t="s">
        <v>3936</v>
      </c>
      <c r="H258" t="s">
        <v>3932</v>
      </c>
      <c r="I258" t="s">
        <v>3931</v>
      </c>
      <c r="L258">
        <v>30020</v>
      </c>
      <c r="T258">
        <v>372</v>
      </c>
      <c r="X258">
        <v>575597</v>
      </c>
      <c r="Y258">
        <v>476605</v>
      </c>
      <c r="AB258">
        <v>761</v>
      </c>
      <c r="AD258">
        <v>606751</v>
      </c>
      <c r="AE258">
        <v>476605</v>
      </c>
      <c r="AF258">
        <v>0</v>
      </c>
      <c r="AL258">
        <v>17428</v>
      </c>
      <c r="AM258">
        <v>1824</v>
      </c>
      <c r="AN258">
        <v>76090</v>
      </c>
      <c r="AP258">
        <v>822</v>
      </c>
      <c r="AQ258">
        <v>2205</v>
      </c>
      <c r="AR258">
        <v>405</v>
      </c>
      <c r="AT258">
        <v>94745</v>
      </c>
      <c r="AU258">
        <v>4029</v>
      </c>
      <c r="AV258">
        <v>30</v>
      </c>
      <c r="AW258">
        <v>10</v>
      </c>
      <c r="BF258">
        <v>101357</v>
      </c>
      <c r="BG258">
        <v>76624</v>
      </c>
      <c r="BH258">
        <v>101387</v>
      </c>
      <c r="BI258">
        <v>76634</v>
      </c>
      <c r="BL258">
        <v>247411</v>
      </c>
      <c r="BM258">
        <v>1418</v>
      </c>
      <c r="BP258">
        <v>2032</v>
      </c>
      <c r="BT258">
        <v>417799</v>
      </c>
      <c r="BU258">
        <v>390805</v>
      </c>
      <c r="BV258">
        <v>131962</v>
      </c>
      <c r="BW258">
        <v>1502</v>
      </c>
      <c r="BX258">
        <v>48316</v>
      </c>
      <c r="BY258">
        <v>11692</v>
      </c>
      <c r="BZ258">
        <v>0</v>
      </c>
      <c r="CB258">
        <v>182310</v>
      </c>
      <c r="CC258">
        <v>13194</v>
      </c>
      <c r="CD258">
        <v>701496</v>
      </c>
      <c r="CE258">
        <v>480634</v>
      </c>
      <c r="CF258">
        <v>124929</v>
      </c>
      <c r="CG258">
        <v>5150</v>
      </c>
      <c r="CH258">
        <v>-122704</v>
      </c>
      <c r="CI258">
        <v>-5150</v>
      </c>
      <c r="CJ258">
        <v>5917</v>
      </c>
      <c r="CL258">
        <v>38231</v>
      </c>
      <c r="CM258">
        <v>7</v>
      </c>
      <c r="CN258">
        <v>257134</v>
      </c>
      <c r="CO258">
        <v>94392</v>
      </c>
      <c r="CP258">
        <v>46469</v>
      </c>
      <c r="CQ258">
        <v>3466</v>
      </c>
      <c r="CR258">
        <v>55647</v>
      </c>
      <c r="CS258">
        <v>85769</v>
      </c>
      <c r="CT258">
        <v>-10680</v>
      </c>
      <c r="CU258">
        <v>-9137</v>
      </c>
      <c r="CV258">
        <v>44732</v>
      </c>
      <c r="CW258">
        <v>76632</v>
      </c>
      <c r="CX258">
        <v>-10680</v>
      </c>
      <c r="DB258">
        <v>-235</v>
      </c>
      <c r="DC258">
        <v>44732</v>
      </c>
      <c r="DD258">
        <v>76632</v>
      </c>
      <c r="DE258">
        <v>2417</v>
      </c>
      <c r="DI258">
        <v>2417</v>
      </c>
      <c r="IO258">
        <v>192</v>
      </c>
    </row>
    <row r="259" spans="1:252">
      <c r="A259" t="s">
        <v>16364</v>
      </c>
      <c r="B259">
        <v>2543091389</v>
      </c>
      <c r="C259" t="s">
        <v>8601</v>
      </c>
      <c r="D259" t="s">
        <v>16365</v>
      </c>
      <c r="E259">
        <v>7118966</v>
      </c>
      <c r="F259" t="s">
        <v>8603</v>
      </c>
      <c r="G259" t="s">
        <v>3936</v>
      </c>
      <c r="H259" t="s">
        <v>3932</v>
      </c>
      <c r="I259" t="s">
        <v>3931</v>
      </c>
      <c r="X259">
        <v>0</v>
      </c>
      <c r="Y259">
        <v>28</v>
      </c>
      <c r="AF259">
        <v>10</v>
      </c>
      <c r="AG259">
        <v>10</v>
      </c>
      <c r="AL259">
        <v>12959</v>
      </c>
      <c r="AM259">
        <v>4534</v>
      </c>
      <c r="AP259">
        <v>963</v>
      </c>
      <c r="AQ259">
        <v>121</v>
      </c>
      <c r="BH259">
        <v>379</v>
      </c>
      <c r="BI259">
        <v>-417</v>
      </c>
      <c r="BL259">
        <v>10289</v>
      </c>
      <c r="BM259">
        <v>4837</v>
      </c>
      <c r="BX259">
        <v>3264</v>
      </c>
      <c r="BY259">
        <v>274</v>
      </c>
      <c r="CD259">
        <v>13932</v>
      </c>
      <c r="CE259">
        <v>4694</v>
      </c>
      <c r="CN259">
        <v>0</v>
      </c>
      <c r="CO259">
        <v>70</v>
      </c>
      <c r="CP259">
        <v>42</v>
      </c>
      <c r="CQ259">
        <v>37</v>
      </c>
      <c r="CT259">
        <v>58</v>
      </c>
      <c r="CV259">
        <v>824</v>
      </c>
      <c r="CW259">
        <v>-413</v>
      </c>
      <c r="DE259">
        <v>1200</v>
      </c>
      <c r="DF259">
        <v>10</v>
      </c>
      <c r="DG259">
        <v>276</v>
      </c>
      <c r="DH259">
        <v>456</v>
      </c>
    </row>
    <row r="260" spans="1:252">
      <c r="A260" t="s">
        <v>15619</v>
      </c>
      <c r="B260">
        <v>3702193020</v>
      </c>
      <c r="C260" t="s">
        <v>4028</v>
      </c>
      <c r="D260" t="s">
        <v>15620</v>
      </c>
      <c r="E260">
        <v>7118907</v>
      </c>
      <c r="F260" t="s">
        <v>8606</v>
      </c>
      <c r="G260" t="s">
        <v>3978</v>
      </c>
      <c r="H260" t="s">
        <v>3932</v>
      </c>
      <c r="I260" t="s">
        <v>3931</v>
      </c>
      <c r="T260">
        <v>8858</v>
      </c>
      <c r="U260">
        <v>9765</v>
      </c>
      <c r="AF260">
        <v>138</v>
      </c>
      <c r="AL260">
        <v>59237</v>
      </c>
      <c r="AM260">
        <v>54723</v>
      </c>
      <c r="AP260">
        <v>94</v>
      </c>
      <c r="AQ260">
        <v>32</v>
      </c>
      <c r="BH260">
        <v>1395</v>
      </c>
      <c r="BI260">
        <v>36</v>
      </c>
      <c r="BL260">
        <v>107</v>
      </c>
      <c r="BM260">
        <v>227</v>
      </c>
      <c r="BR260">
        <v>56049</v>
      </c>
      <c r="BS260">
        <v>53704</v>
      </c>
      <c r="BV260">
        <v>49</v>
      </c>
      <c r="BW260">
        <v>95</v>
      </c>
      <c r="BX260">
        <v>10727</v>
      </c>
      <c r="BY260">
        <v>10458</v>
      </c>
      <c r="CD260">
        <v>68327</v>
      </c>
      <c r="CE260">
        <v>64520</v>
      </c>
      <c r="CL260">
        <v>14</v>
      </c>
      <c r="CM260">
        <v>1</v>
      </c>
      <c r="CP260">
        <v>483</v>
      </c>
      <c r="CQ260">
        <v>150</v>
      </c>
      <c r="CT260">
        <v>40</v>
      </c>
      <c r="CU260">
        <v>30</v>
      </c>
      <c r="CV260">
        <v>1365</v>
      </c>
      <c r="CW260">
        <v>692</v>
      </c>
      <c r="DE260">
        <v>3907</v>
      </c>
      <c r="DF260">
        <v>2963</v>
      </c>
      <c r="DG260">
        <v>2005</v>
      </c>
      <c r="DH260">
        <v>2090</v>
      </c>
    </row>
    <row r="261" spans="1:252">
      <c r="A261" t="s">
        <v>16366</v>
      </c>
      <c r="B261">
        <v>6671021289</v>
      </c>
      <c r="C261" t="s">
        <v>8128</v>
      </c>
      <c r="D261" t="s">
        <v>16367</v>
      </c>
      <c r="E261">
        <v>6771070</v>
      </c>
      <c r="F261" t="s">
        <v>8609</v>
      </c>
      <c r="G261" t="s">
        <v>3936</v>
      </c>
      <c r="H261" t="s">
        <v>3932</v>
      </c>
      <c r="I261" t="s">
        <v>3931</v>
      </c>
      <c r="X261">
        <v>0</v>
      </c>
      <c r="AF261">
        <v>3</v>
      </c>
      <c r="AG261">
        <v>3</v>
      </c>
      <c r="AL261">
        <v>24714</v>
      </c>
      <c r="AM261">
        <v>10138</v>
      </c>
      <c r="AP261">
        <v>576</v>
      </c>
      <c r="AQ261">
        <v>229</v>
      </c>
      <c r="BH261">
        <v>12406</v>
      </c>
      <c r="BI261">
        <v>10330</v>
      </c>
      <c r="BL261">
        <v>12782</v>
      </c>
      <c r="BM261">
        <v>1</v>
      </c>
      <c r="BV261">
        <v>0</v>
      </c>
      <c r="BW261">
        <v>31</v>
      </c>
      <c r="BX261">
        <v>105</v>
      </c>
      <c r="BY261">
        <v>8</v>
      </c>
      <c r="CD261">
        <v>25293</v>
      </c>
      <c r="CE261">
        <v>10370</v>
      </c>
      <c r="CN261">
        <v>6664</v>
      </c>
      <c r="CO261">
        <v>50</v>
      </c>
      <c r="CP261">
        <v>455</v>
      </c>
      <c r="CQ261">
        <v>622</v>
      </c>
      <c r="CT261">
        <v>290</v>
      </c>
      <c r="CU261">
        <v>50</v>
      </c>
      <c r="CV261">
        <v>2076</v>
      </c>
      <c r="CW261">
        <v>315</v>
      </c>
      <c r="DE261">
        <v>0</v>
      </c>
      <c r="DF261">
        <v>1145</v>
      </c>
      <c r="DG261">
        <v>3843</v>
      </c>
      <c r="DH261">
        <v>208</v>
      </c>
    </row>
    <row r="262" spans="1:252">
      <c r="A262" t="s">
        <v>15623</v>
      </c>
      <c r="B262">
        <v>3327104074</v>
      </c>
      <c r="C262" t="s">
        <v>8611</v>
      </c>
      <c r="D262" t="s">
        <v>16368</v>
      </c>
      <c r="E262">
        <v>6821840</v>
      </c>
      <c r="F262" t="s">
        <v>8612</v>
      </c>
      <c r="G262" t="s">
        <v>3936</v>
      </c>
      <c r="H262" t="s">
        <v>3932</v>
      </c>
      <c r="I262" t="s">
        <v>3931</v>
      </c>
      <c r="AF262">
        <v>384</v>
      </c>
      <c r="AG262">
        <v>595</v>
      </c>
      <c r="AL262">
        <v>7790</v>
      </c>
      <c r="AM262">
        <v>5939</v>
      </c>
      <c r="AN262">
        <v>19878</v>
      </c>
      <c r="AO262">
        <v>13283</v>
      </c>
      <c r="AP262">
        <v>12768</v>
      </c>
      <c r="AQ262">
        <v>9958</v>
      </c>
      <c r="AR262">
        <v>319</v>
      </c>
      <c r="AS262">
        <v>138</v>
      </c>
      <c r="AT262">
        <v>41139</v>
      </c>
      <c r="AU262">
        <v>29912</v>
      </c>
      <c r="AV262">
        <v>10</v>
      </c>
      <c r="AW262">
        <v>10</v>
      </c>
      <c r="BF262">
        <v>40425</v>
      </c>
      <c r="BG262">
        <v>29001</v>
      </c>
      <c r="BH262">
        <v>40435</v>
      </c>
      <c r="BI262">
        <v>29011</v>
      </c>
      <c r="BX262">
        <v>705</v>
      </c>
      <c r="BY262">
        <v>901</v>
      </c>
      <c r="CB262">
        <v>705</v>
      </c>
      <c r="CC262">
        <v>901</v>
      </c>
      <c r="CD262">
        <v>41139</v>
      </c>
      <c r="CE262">
        <v>29912</v>
      </c>
      <c r="CF262">
        <v>13935</v>
      </c>
      <c r="CG262">
        <v>11366</v>
      </c>
      <c r="CH262">
        <v>7852</v>
      </c>
      <c r="CI262">
        <v>9022</v>
      </c>
      <c r="CJ262">
        <v>2</v>
      </c>
      <c r="CL262">
        <v>0</v>
      </c>
      <c r="CM262">
        <v>1</v>
      </c>
      <c r="CN262">
        <v>7567</v>
      </c>
      <c r="CO262">
        <v>8055</v>
      </c>
      <c r="CP262">
        <v>2826</v>
      </c>
      <c r="CQ262">
        <v>1119</v>
      </c>
      <c r="CR262">
        <v>12595</v>
      </c>
      <c r="CS262">
        <v>15957</v>
      </c>
      <c r="CT262">
        <v>-1171</v>
      </c>
      <c r="CU262">
        <v>-1024</v>
      </c>
      <c r="CV262">
        <v>11424</v>
      </c>
      <c r="CW262">
        <v>14933</v>
      </c>
      <c r="DC262">
        <v>11424</v>
      </c>
      <c r="DD262">
        <v>14933</v>
      </c>
      <c r="DE262">
        <v>21787</v>
      </c>
      <c r="DF262">
        <v>20908</v>
      </c>
      <c r="DG262">
        <v>0</v>
      </c>
      <c r="DH262">
        <v>520</v>
      </c>
      <c r="DI262">
        <v>21787</v>
      </c>
      <c r="DJ262">
        <v>20388</v>
      </c>
      <c r="DK262">
        <v>10</v>
      </c>
      <c r="DL262">
        <v>14068</v>
      </c>
      <c r="DM262">
        <v>14078</v>
      </c>
      <c r="DN262">
        <v>0</v>
      </c>
      <c r="DO262">
        <v>14933</v>
      </c>
      <c r="DP262">
        <v>14933</v>
      </c>
      <c r="DQ262">
        <v>11423</v>
      </c>
      <c r="DR262">
        <v>11423</v>
      </c>
      <c r="DS262">
        <v>10</v>
      </c>
      <c r="DT262">
        <v>29001</v>
      </c>
      <c r="DU262">
        <v>29011</v>
      </c>
      <c r="DV262">
        <v>0</v>
      </c>
      <c r="DW262">
        <v>11423</v>
      </c>
      <c r="DX262">
        <v>11423</v>
      </c>
      <c r="DY262">
        <v>10</v>
      </c>
      <c r="DZ262">
        <v>40425</v>
      </c>
      <c r="EA262">
        <v>40435</v>
      </c>
      <c r="EB262">
        <v>14933</v>
      </c>
      <c r="EC262">
        <v>0</v>
      </c>
      <c r="ED262">
        <v>29011</v>
      </c>
      <c r="EH262">
        <v>14933</v>
      </c>
      <c r="EI262">
        <v>0</v>
      </c>
      <c r="EJ262">
        <v>29011</v>
      </c>
      <c r="EK262">
        <v>14933</v>
      </c>
      <c r="EL262">
        <v>0</v>
      </c>
      <c r="EM262">
        <v>29001</v>
      </c>
      <c r="EN262">
        <v>14933</v>
      </c>
      <c r="EO262">
        <v>0</v>
      </c>
      <c r="EP262">
        <v>29001</v>
      </c>
      <c r="EQ262">
        <v>40435</v>
      </c>
      <c r="ER262">
        <v>29011</v>
      </c>
      <c r="FZ262">
        <v>0</v>
      </c>
      <c r="GB262">
        <v>9958</v>
      </c>
      <c r="GC262">
        <v>3938</v>
      </c>
      <c r="GD262">
        <v>9958</v>
      </c>
      <c r="GE262">
        <v>3938</v>
      </c>
      <c r="GF262">
        <v>0</v>
      </c>
      <c r="GG262">
        <v>0</v>
      </c>
    </row>
    <row r="263" spans="1:252">
      <c r="A263" t="s">
        <v>15624</v>
      </c>
      <c r="B263">
        <v>5406606578</v>
      </c>
      <c r="C263" t="s">
        <v>4014</v>
      </c>
      <c r="D263" t="s">
        <v>16369</v>
      </c>
      <c r="E263">
        <v>5860991</v>
      </c>
      <c r="F263" t="s">
        <v>8615</v>
      </c>
      <c r="G263" t="s">
        <v>3936</v>
      </c>
      <c r="H263" t="s">
        <v>3932</v>
      </c>
      <c r="I263" t="s">
        <v>3931</v>
      </c>
      <c r="AF263">
        <v>1</v>
      </c>
      <c r="AG263">
        <v>83</v>
      </c>
      <c r="AL263">
        <v>23677</v>
      </c>
      <c r="AM263">
        <v>15000</v>
      </c>
      <c r="AP263">
        <v>1150</v>
      </c>
      <c r="AQ263">
        <v>2379</v>
      </c>
      <c r="BH263">
        <v>13318</v>
      </c>
      <c r="BI263">
        <v>17193</v>
      </c>
      <c r="BV263">
        <v>9900</v>
      </c>
      <c r="BW263">
        <v>0</v>
      </c>
      <c r="BX263">
        <v>1610</v>
      </c>
      <c r="BY263">
        <v>269</v>
      </c>
      <c r="CD263">
        <v>24828</v>
      </c>
      <c r="CE263">
        <v>17462</v>
      </c>
      <c r="CL263">
        <v>569</v>
      </c>
      <c r="CM263">
        <v>0</v>
      </c>
      <c r="CN263">
        <v>170</v>
      </c>
      <c r="CO263">
        <v>277</v>
      </c>
      <c r="CP263">
        <v>355</v>
      </c>
      <c r="CQ263">
        <v>1016</v>
      </c>
      <c r="CT263">
        <v>1574</v>
      </c>
      <c r="CU263">
        <v>690</v>
      </c>
      <c r="CV263">
        <v>2405</v>
      </c>
      <c r="CW263">
        <v>-1421</v>
      </c>
      <c r="DE263">
        <v>28302</v>
      </c>
      <c r="DF263">
        <v>13214</v>
      </c>
      <c r="DG263">
        <v>23569</v>
      </c>
      <c r="DH263">
        <v>13206</v>
      </c>
    </row>
    <row r="264" spans="1:252">
      <c r="A264" t="s">
        <v>8616</v>
      </c>
      <c r="B264">
        <v>4345493869</v>
      </c>
      <c r="C264" t="s">
        <v>4053</v>
      </c>
      <c r="D264" t="s">
        <v>15626</v>
      </c>
      <c r="E264">
        <v>6804979</v>
      </c>
      <c r="F264" t="s">
        <v>8617</v>
      </c>
      <c r="G264" t="s">
        <v>3936</v>
      </c>
      <c r="H264" t="s">
        <v>3932</v>
      </c>
      <c r="I264" t="s">
        <v>3931</v>
      </c>
      <c r="AL264">
        <v>8081</v>
      </c>
      <c r="AM264">
        <v>5562</v>
      </c>
      <c r="AP264">
        <v>31</v>
      </c>
      <c r="AQ264">
        <v>270</v>
      </c>
      <c r="BH264">
        <v>-444</v>
      </c>
      <c r="BI264">
        <v>-400</v>
      </c>
      <c r="BV264">
        <v>8556</v>
      </c>
      <c r="BW264">
        <v>6220</v>
      </c>
      <c r="BX264">
        <v>0</v>
      </c>
      <c r="BY264">
        <v>12</v>
      </c>
      <c r="CD264">
        <v>8112</v>
      </c>
      <c r="CE264">
        <v>5832</v>
      </c>
      <c r="CN264">
        <v>134</v>
      </c>
      <c r="CO264">
        <v>12</v>
      </c>
      <c r="CP264">
        <v>22</v>
      </c>
      <c r="CQ264">
        <v>111</v>
      </c>
      <c r="CT264">
        <v>49</v>
      </c>
      <c r="CU264">
        <v>1</v>
      </c>
      <c r="CV264">
        <v>-44</v>
      </c>
      <c r="CW264">
        <v>-410</v>
      </c>
      <c r="DE264">
        <v>5711</v>
      </c>
      <c r="DF264">
        <v>169</v>
      </c>
      <c r="DG264">
        <v>5818</v>
      </c>
      <c r="DH264">
        <v>479</v>
      </c>
    </row>
    <row r="265" spans="1:252">
      <c r="A265" t="s">
        <v>8618</v>
      </c>
      <c r="B265">
        <v>4826108534</v>
      </c>
      <c r="C265" t="s">
        <v>8619</v>
      </c>
      <c r="D265" t="s">
        <v>15627</v>
      </c>
      <c r="E265">
        <v>5255288</v>
      </c>
      <c r="F265" t="s">
        <v>8620</v>
      </c>
      <c r="G265" t="s">
        <v>3936</v>
      </c>
      <c r="H265" t="s">
        <v>3932</v>
      </c>
      <c r="I265" t="s">
        <v>3931</v>
      </c>
      <c r="AL265">
        <v>64</v>
      </c>
      <c r="AM265">
        <v>841</v>
      </c>
      <c r="AP265">
        <v>1526</v>
      </c>
      <c r="AQ265">
        <v>576</v>
      </c>
      <c r="BH265">
        <v>1530</v>
      </c>
      <c r="BI265">
        <v>1212</v>
      </c>
      <c r="BV265">
        <v>0</v>
      </c>
      <c r="BW265">
        <v>200</v>
      </c>
      <c r="BX265">
        <v>60</v>
      </c>
      <c r="BY265">
        <v>5</v>
      </c>
      <c r="CD265">
        <v>1590</v>
      </c>
      <c r="CE265">
        <v>1417</v>
      </c>
      <c r="CN265">
        <v>5695</v>
      </c>
      <c r="CO265">
        <v>5257</v>
      </c>
      <c r="CP265">
        <v>3721</v>
      </c>
      <c r="CQ265">
        <v>3866</v>
      </c>
      <c r="CT265">
        <v>108</v>
      </c>
      <c r="CU265">
        <v>55</v>
      </c>
      <c r="CV265">
        <v>318</v>
      </c>
      <c r="CW265">
        <v>155</v>
      </c>
      <c r="DE265">
        <v>17</v>
      </c>
      <c r="DF265">
        <v>145</v>
      </c>
      <c r="DG265">
        <v>1565</v>
      </c>
      <c r="DH265">
        <v>1326</v>
      </c>
    </row>
    <row r="266" spans="1:252">
      <c r="A266" t="s">
        <v>15628</v>
      </c>
      <c r="B266">
        <v>5507257404</v>
      </c>
      <c r="C266" t="s">
        <v>16370</v>
      </c>
      <c r="D266" t="s">
        <v>16371</v>
      </c>
      <c r="E266">
        <v>4862914</v>
      </c>
      <c r="F266" t="s">
        <v>8623</v>
      </c>
      <c r="G266" t="s">
        <v>3936</v>
      </c>
      <c r="H266" t="s">
        <v>3932</v>
      </c>
      <c r="I266" t="s">
        <v>3931</v>
      </c>
      <c r="AF266">
        <v>0</v>
      </c>
      <c r="AL266">
        <v>2201</v>
      </c>
      <c r="AM266">
        <v>2210</v>
      </c>
      <c r="AN266">
        <v>32819</v>
      </c>
      <c r="AO266">
        <v>25818</v>
      </c>
      <c r="AP266">
        <v>208</v>
      </c>
      <c r="AQ266">
        <v>189</v>
      </c>
      <c r="AR266">
        <v>44</v>
      </c>
      <c r="AS266">
        <v>46</v>
      </c>
      <c r="AT266">
        <v>35272</v>
      </c>
      <c r="AU266">
        <v>28263</v>
      </c>
      <c r="AV266">
        <v>10</v>
      </c>
      <c r="AW266">
        <v>10</v>
      </c>
      <c r="BF266">
        <v>33736</v>
      </c>
      <c r="BG266">
        <v>27301</v>
      </c>
      <c r="BH266">
        <v>33746</v>
      </c>
      <c r="BI266">
        <v>27311</v>
      </c>
      <c r="BV266">
        <v>152</v>
      </c>
      <c r="BW266">
        <v>120</v>
      </c>
      <c r="BX266">
        <v>1374</v>
      </c>
      <c r="BY266">
        <v>832</v>
      </c>
      <c r="CB266">
        <v>1526</v>
      </c>
      <c r="CC266">
        <v>952</v>
      </c>
      <c r="CD266">
        <v>35272</v>
      </c>
      <c r="CE266">
        <v>28263</v>
      </c>
      <c r="CF266">
        <v>5512</v>
      </c>
      <c r="CG266">
        <v>3292</v>
      </c>
      <c r="CH266">
        <v>7040</v>
      </c>
      <c r="CI266">
        <v>17823</v>
      </c>
      <c r="CN266">
        <v>0</v>
      </c>
      <c r="CO266">
        <v>23</v>
      </c>
      <c r="CP266">
        <v>41</v>
      </c>
      <c r="CQ266">
        <v>55</v>
      </c>
      <c r="CR266">
        <v>6999</v>
      </c>
      <c r="CS266">
        <v>17791</v>
      </c>
      <c r="CT266">
        <v>-375</v>
      </c>
      <c r="CU266">
        <v>-942</v>
      </c>
      <c r="CV266">
        <v>6624</v>
      </c>
      <c r="CW266">
        <v>16849</v>
      </c>
      <c r="CX266">
        <v>375</v>
      </c>
      <c r="CY266">
        <v>942</v>
      </c>
      <c r="DC266">
        <v>6624</v>
      </c>
      <c r="DD266">
        <v>16849</v>
      </c>
      <c r="DE266">
        <v>12552</v>
      </c>
      <c r="DF266">
        <v>21115</v>
      </c>
      <c r="DI266">
        <v>12552</v>
      </c>
      <c r="DJ266">
        <v>21115</v>
      </c>
    </row>
    <row r="267" spans="1:252">
      <c r="A267" t="s">
        <v>15630</v>
      </c>
      <c r="B267">
        <v>7728833297</v>
      </c>
      <c r="C267" t="s">
        <v>4188</v>
      </c>
      <c r="D267" t="s">
        <v>65</v>
      </c>
      <c r="E267">
        <v>6033696</v>
      </c>
      <c r="F267" t="s">
        <v>8625</v>
      </c>
      <c r="G267" t="s">
        <v>3936</v>
      </c>
      <c r="H267" t="s">
        <v>8021</v>
      </c>
      <c r="T267">
        <v>0</v>
      </c>
      <c r="U267">
        <v>304</v>
      </c>
      <c r="Z267">
        <v>1390</v>
      </c>
      <c r="AA267">
        <v>1527</v>
      </c>
      <c r="AB267">
        <v>12</v>
      </c>
      <c r="AC267">
        <v>99</v>
      </c>
      <c r="AD267">
        <v>1402</v>
      </c>
      <c r="AE267">
        <v>1930</v>
      </c>
      <c r="AF267">
        <v>29</v>
      </c>
      <c r="AG267">
        <v>78</v>
      </c>
      <c r="AL267">
        <v>7705</v>
      </c>
      <c r="AM267">
        <v>6946</v>
      </c>
      <c r="AN267">
        <v>8550</v>
      </c>
      <c r="AP267">
        <v>161</v>
      </c>
      <c r="AQ267">
        <v>10266</v>
      </c>
      <c r="AR267">
        <v>38</v>
      </c>
      <c r="AS267">
        <v>119</v>
      </c>
      <c r="AT267">
        <v>16483</v>
      </c>
      <c r="AU267">
        <v>17409</v>
      </c>
      <c r="AV267">
        <v>11000</v>
      </c>
      <c r="AW267">
        <v>11000</v>
      </c>
      <c r="BF267">
        <v>5094</v>
      </c>
      <c r="BG267">
        <v>4722</v>
      </c>
      <c r="BH267">
        <v>16094</v>
      </c>
      <c r="BI267">
        <v>15722</v>
      </c>
      <c r="BP267">
        <v>275</v>
      </c>
      <c r="BQ267">
        <v>373</v>
      </c>
      <c r="BV267">
        <v>0</v>
      </c>
      <c r="BX267">
        <v>1516</v>
      </c>
      <c r="BY267">
        <v>3244</v>
      </c>
      <c r="CB267">
        <v>1791</v>
      </c>
      <c r="CC267">
        <v>3617</v>
      </c>
      <c r="CD267">
        <v>17885</v>
      </c>
      <c r="CE267">
        <v>19339</v>
      </c>
      <c r="CF267">
        <v>20492</v>
      </c>
      <c r="CG267">
        <v>26416</v>
      </c>
      <c r="CH267">
        <v>1155</v>
      </c>
      <c r="CI267">
        <v>13558</v>
      </c>
      <c r="CJ267">
        <v>181</v>
      </c>
      <c r="CL267">
        <v>0</v>
      </c>
      <c r="CM267">
        <v>63</v>
      </c>
      <c r="CN267">
        <v>101</v>
      </c>
      <c r="CO267">
        <v>112</v>
      </c>
      <c r="CP267">
        <v>791</v>
      </c>
      <c r="CQ267">
        <v>529</v>
      </c>
      <c r="CR267">
        <v>646</v>
      </c>
      <c r="CS267">
        <v>13078</v>
      </c>
      <c r="CT267">
        <v>-274</v>
      </c>
      <c r="CU267">
        <v>-2642</v>
      </c>
      <c r="CV267">
        <v>372</v>
      </c>
      <c r="CW267">
        <v>10436</v>
      </c>
      <c r="CX267">
        <v>137</v>
      </c>
      <c r="CY267">
        <v>1321</v>
      </c>
      <c r="CZ267">
        <v>-137</v>
      </c>
      <c r="DA267">
        <v>-1321</v>
      </c>
      <c r="DC267">
        <v>372</v>
      </c>
      <c r="DD267">
        <v>10436</v>
      </c>
      <c r="DE267">
        <v>21647</v>
      </c>
      <c r="DF267">
        <v>39974</v>
      </c>
      <c r="DI267">
        <v>21647</v>
      </c>
      <c r="DJ267">
        <v>39974</v>
      </c>
      <c r="DK267">
        <v>11000</v>
      </c>
      <c r="DL267">
        <v>-5714</v>
      </c>
      <c r="DM267">
        <v>5286</v>
      </c>
      <c r="DN267">
        <v>0</v>
      </c>
      <c r="DO267">
        <v>10436</v>
      </c>
      <c r="DP267">
        <v>10436</v>
      </c>
      <c r="DQ267">
        <v>372</v>
      </c>
      <c r="DR267">
        <v>372</v>
      </c>
      <c r="DS267">
        <v>11000</v>
      </c>
      <c r="DT267">
        <v>4722</v>
      </c>
      <c r="DU267">
        <v>15722</v>
      </c>
      <c r="DV267">
        <v>0</v>
      </c>
      <c r="DW267">
        <v>372</v>
      </c>
      <c r="DX267">
        <v>372</v>
      </c>
      <c r="DY267">
        <v>11000</v>
      </c>
      <c r="DZ267">
        <v>5094</v>
      </c>
      <c r="EA267">
        <v>16094</v>
      </c>
      <c r="EB267">
        <v>10436</v>
      </c>
      <c r="EC267">
        <v>0</v>
      </c>
      <c r="ED267">
        <v>15722</v>
      </c>
      <c r="EH267">
        <v>10436</v>
      </c>
      <c r="EI267">
        <v>0</v>
      </c>
      <c r="EJ267">
        <v>15722</v>
      </c>
      <c r="EK267">
        <v>10436</v>
      </c>
      <c r="EL267">
        <v>0</v>
      </c>
      <c r="EM267">
        <v>15722</v>
      </c>
      <c r="EN267">
        <v>10436</v>
      </c>
      <c r="EO267">
        <v>0</v>
      </c>
      <c r="EP267">
        <v>15722</v>
      </c>
      <c r="EQ267">
        <v>16094</v>
      </c>
      <c r="ER267">
        <v>15722</v>
      </c>
      <c r="ES267">
        <v>181</v>
      </c>
      <c r="ET267">
        <v>40912</v>
      </c>
      <c r="EU267">
        <v>24843</v>
      </c>
      <c r="EV267">
        <v>40542</v>
      </c>
      <c r="EY267">
        <v>73</v>
      </c>
      <c r="EZ267">
        <v>370</v>
      </c>
      <c r="FA267">
        <v>0</v>
      </c>
      <c r="FB267">
        <v>1000</v>
      </c>
      <c r="FC267">
        <v>17642</v>
      </c>
      <c r="FD267">
        <v>5145</v>
      </c>
      <c r="FE267">
        <v>5511</v>
      </c>
      <c r="FF267">
        <v>17069</v>
      </c>
      <c r="FG267">
        <v>0</v>
      </c>
      <c r="FH267">
        <v>113</v>
      </c>
      <c r="FI267">
        <v>52</v>
      </c>
      <c r="FJ267">
        <v>1758</v>
      </c>
      <c r="FK267">
        <v>12210</v>
      </c>
      <c r="FL267">
        <v>6812</v>
      </c>
      <c r="FM267">
        <v>-10286</v>
      </c>
      <c r="FN267">
        <v>10015</v>
      </c>
      <c r="FR267">
        <v>181</v>
      </c>
      <c r="FV267">
        <v>0</v>
      </c>
      <c r="FW267">
        <v>1000</v>
      </c>
      <c r="FX267">
        <v>0</v>
      </c>
      <c r="FY267">
        <v>-1000</v>
      </c>
      <c r="FZ267">
        <v>-10105</v>
      </c>
      <c r="GA267">
        <v>9015</v>
      </c>
      <c r="GB267">
        <v>10266</v>
      </c>
      <c r="GC267">
        <v>1251</v>
      </c>
      <c r="GD267">
        <v>161</v>
      </c>
      <c r="GE267">
        <v>10266</v>
      </c>
      <c r="GF267">
        <v>0</v>
      </c>
      <c r="GG267">
        <v>0</v>
      </c>
      <c r="HG267">
        <v>213</v>
      </c>
      <c r="HI267">
        <v>181</v>
      </c>
    </row>
    <row r="268" spans="1:252">
      <c r="A268" t="s">
        <v>15631</v>
      </c>
      <c r="B268">
        <v>7203323338</v>
      </c>
      <c r="C268" t="s">
        <v>8194</v>
      </c>
      <c r="D268" t="s">
        <v>16372</v>
      </c>
      <c r="E268">
        <v>5187040</v>
      </c>
      <c r="F268" t="s">
        <v>15633</v>
      </c>
      <c r="G268" t="s">
        <v>3936</v>
      </c>
      <c r="H268" t="s">
        <v>3932</v>
      </c>
      <c r="I268" t="s">
        <v>3931</v>
      </c>
      <c r="AF268">
        <v>15</v>
      </c>
      <c r="AG268">
        <v>30</v>
      </c>
      <c r="AL268">
        <v>18</v>
      </c>
      <c r="AM268">
        <v>7</v>
      </c>
      <c r="AN268">
        <v>41024</v>
      </c>
      <c r="AO268">
        <v>34481</v>
      </c>
      <c r="AP268">
        <v>260</v>
      </c>
      <c r="AQ268">
        <v>352</v>
      </c>
      <c r="AT268">
        <v>41317</v>
      </c>
      <c r="AU268">
        <v>34870</v>
      </c>
      <c r="AV268">
        <v>3100</v>
      </c>
      <c r="AW268">
        <v>3100</v>
      </c>
      <c r="BF268">
        <v>13112</v>
      </c>
      <c r="BG268">
        <v>10549</v>
      </c>
      <c r="BH268">
        <v>16212</v>
      </c>
      <c r="BI268">
        <v>13649</v>
      </c>
      <c r="BL268">
        <v>11788</v>
      </c>
      <c r="BM268">
        <v>11080</v>
      </c>
      <c r="BT268">
        <v>11788</v>
      </c>
      <c r="BU268">
        <v>11080</v>
      </c>
      <c r="BX268">
        <v>13317</v>
      </c>
      <c r="BY268">
        <v>10141</v>
      </c>
      <c r="CB268">
        <v>13317</v>
      </c>
      <c r="CC268">
        <v>10141</v>
      </c>
      <c r="CD268">
        <v>41317</v>
      </c>
      <c r="CE268">
        <v>34870</v>
      </c>
      <c r="CF268">
        <v>8879</v>
      </c>
      <c r="CG268">
        <v>4573</v>
      </c>
      <c r="CH268">
        <v>-8879</v>
      </c>
      <c r="CI268">
        <v>-4573</v>
      </c>
      <c r="CJ268">
        <v>4</v>
      </c>
      <c r="CK268">
        <v>1540</v>
      </c>
      <c r="CL268">
        <v>231</v>
      </c>
      <c r="CM268">
        <v>110</v>
      </c>
      <c r="CN268">
        <v>14224</v>
      </c>
      <c r="CO268">
        <v>11439</v>
      </c>
      <c r="CP268">
        <v>2250</v>
      </c>
      <c r="CQ268">
        <v>763</v>
      </c>
      <c r="CR268">
        <v>2868</v>
      </c>
      <c r="CS268">
        <v>7533</v>
      </c>
      <c r="CT268">
        <v>-305</v>
      </c>
      <c r="CU268">
        <v>-347</v>
      </c>
      <c r="CV268">
        <v>2563</v>
      </c>
      <c r="CW268">
        <v>7186</v>
      </c>
      <c r="DC268">
        <v>2563</v>
      </c>
      <c r="DD268">
        <v>7186</v>
      </c>
    </row>
    <row r="269" spans="1:252">
      <c r="A269" t="s">
        <v>8627</v>
      </c>
      <c r="B269">
        <v>3015115352</v>
      </c>
      <c r="C269" t="s">
        <v>8628</v>
      </c>
      <c r="D269" t="s">
        <v>15634</v>
      </c>
      <c r="E269">
        <v>5524241</v>
      </c>
      <c r="F269" t="s">
        <v>8629</v>
      </c>
      <c r="G269" t="s">
        <v>3936</v>
      </c>
      <c r="H269" t="s">
        <v>3932</v>
      </c>
      <c r="I269" t="s">
        <v>3931</v>
      </c>
      <c r="AL269">
        <v>62029</v>
      </c>
      <c r="AM269">
        <v>10244</v>
      </c>
      <c r="AP269">
        <v>240</v>
      </c>
      <c r="AQ269">
        <v>6</v>
      </c>
      <c r="BH269">
        <v>61215</v>
      </c>
      <c r="BI269">
        <v>10010</v>
      </c>
      <c r="BL269">
        <v>1054</v>
      </c>
      <c r="BM269">
        <v>240</v>
      </c>
      <c r="CD269">
        <v>62269</v>
      </c>
      <c r="CE269">
        <v>10250</v>
      </c>
      <c r="CL269">
        <v>32</v>
      </c>
      <c r="CV269">
        <v>694</v>
      </c>
      <c r="CW269">
        <v>0</v>
      </c>
      <c r="DE269">
        <v>739</v>
      </c>
      <c r="DG269">
        <v>13</v>
      </c>
    </row>
    <row r="270" spans="1:252">
      <c r="A270" t="s">
        <v>15635</v>
      </c>
      <c r="B270">
        <v>6168004398</v>
      </c>
      <c r="C270" t="s">
        <v>8143</v>
      </c>
      <c r="D270" t="s">
        <v>1864</v>
      </c>
      <c r="E270">
        <v>7243973</v>
      </c>
      <c r="F270" t="s">
        <v>8632</v>
      </c>
      <c r="G270" t="s">
        <v>3936</v>
      </c>
      <c r="H270" t="s">
        <v>3932</v>
      </c>
      <c r="I270" t="s">
        <v>3931</v>
      </c>
      <c r="L270">
        <v>0</v>
      </c>
      <c r="AD270">
        <v>0</v>
      </c>
      <c r="AE270">
        <v>0</v>
      </c>
      <c r="AL270">
        <v>40259</v>
      </c>
      <c r="AM270">
        <v>10307</v>
      </c>
      <c r="AN270">
        <v>5482</v>
      </c>
      <c r="AP270">
        <v>376</v>
      </c>
      <c r="AQ270">
        <v>4194</v>
      </c>
      <c r="AT270">
        <v>46116</v>
      </c>
      <c r="AU270">
        <v>14501</v>
      </c>
      <c r="AV270">
        <v>10</v>
      </c>
      <c r="AW270">
        <v>10</v>
      </c>
      <c r="BF270">
        <v>45998</v>
      </c>
      <c r="BG270">
        <v>13411</v>
      </c>
      <c r="BH270">
        <v>46008</v>
      </c>
      <c r="BI270">
        <v>13421</v>
      </c>
      <c r="BX270">
        <v>109</v>
      </c>
      <c r="BY270">
        <v>1081</v>
      </c>
      <c r="CB270">
        <v>109</v>
      </c>
      <c r="CC270">
        <v>1081</v>
      </c>
      <c r="CD270">
        <v>46116</v>
      </c>
      <c r="CE270">
        <v>14501</v>
      </c>
      <c r="CF270">
        <v>4799</v>
      </c>
      <c r="CG270">
        <v>7445</v>
      </c>
      <c r="CH270">
        <v>32772</v>
      </c>
      <c r="CI270">
        <v>1044</v>
      </c>
      <c r="CP270">
        <v>17</v>
      </c>
      <c r="CQ270">
        <v>374</v>
      </c>
      <c r="CR270">
        <v>32755</v>
      </c>
      <c r="CS270">
        <v>670</v>
      </c>
      <c r="CV270">
        <v>32587</v>
      </c>
      <c r="CW270">
        <v>547</v>
      </c>
      <c r="DB270">
        <v>-168</v>
      </c>
      <c r="DC270">
        <v>32587</v>
      </c>
      <c r="DD270">
        <v>547</v>
      </c>
      <c r="DE270">
        <v>37571</v>
      </c>
      <c r="DF270">
        <v>8488</v>
      </c>
      <c r="DI270">
        <v>37571</v>
      </c>
      <c r="DJ270">
        <v>8488</v>
      </c>
      <c r="IR270">
        <v>-123</v>
      </c>
    </row>
    <row r="271" spans="1:252">
      <c r="A271" t="s">
        <v>15636</v>
      </c>
      <c r="B271">
        <v>2130067786</v>
      </c>
      <c r="C271" t="s">
        <v>3999</v>
      </c>
      <c r="D271" t="s">
        <v>1871</v>
      </c>
      <c r="E271">
        <v>6900377</v>
      </c>
      <c r="F271" t="s">
        <v>8634</v>
      </c>
      <c r="G271" t="s">
        <v>16373</v>
      </c>
      <c r="H271" t="s">
        <v>3932</v>
      </c>
      <c r="I271" t="s">
        <v>3931</v>
      </c>
      <c r="X271">
        <v>11170</v>
      </c>
      <c r="Y271">
        <v>11550</v>
      </c>
      <c r="AF271">
        <v>168</v>
      </c>
      <c r="AL271">
        <v>0</v>
      </c>
      <c r="AM271">
        <v>251</v>
      </c>
      <c r="AP271">
        <v>565</v>
      </c>
      <c r="AQ271">
        <v>133</v>
      </c>
      <c r="BH271">
        <v>11903</v>
      </c>
      <c r="BI271">
        <v>10134</v>
      </c>
      <c r="BV271">
        <v>0</v>
      </c>
      <c r="BW271">
        <v>1775</v>
      </c>
      <c r="BX271">
        <v>0</v>
      </c>
      <c r="BY271">
        <v>25</v>
      </c>
      <c r="CD271">
        <v>11903</v>
      </c>
      <c r="CE271">
        <v>11934</v>
      </c>
      <c r="CT271">
        <v>259</v>
      </c>
      <c r="CU271">
        <v>335</v>
      </c>
      <c r="CV271">
        <v>1769</v>
      </c>
      <c r="CW271">
        <v>2614</v>
      </c>
      <c r="DE271">
        <v>8644</v>
      </c>
      <c r="DF271">
        <v>7547</v>
      </c>
      <c r="DG271">
        <v>6616</v>
      </c>
      <c r="DH271">
        <v>4598</v>
      </c>
    </row>
    <row r="272" spans="1:252">
      <c r="A272" t="s">
        <v>15638</v>
      </c>
      <c r="B272">
        <v>7536168865</v>
      </c>
      <c r="C272" t="s">
        <v>8355</v>
      </c>
      <c r="D272" t="s">
        <v>16374</v>
      </c>
      <c r="E272">
        <v>5061926</v>
      </c>
      <c r="F272" t="s">
        <v>8637</v>
      </c>
      <c r="G272" t="s">
        <v>3978</v>
      </c>
      <c r="H272" t="s">
        <v>3932</v>
      </c>
      <c r="I272" t="s">
        <v>3931</v>
      </c>
      <c r="X272">
        <v>251</v>
      </c>
      <c r="AL272">
        <v>13425</v>
      </c>
      <c r="AM272">
        <v>13428</v>
      </c>
      <c r="AP272">
        <v>8</v>
      </c>
      <c r="AQ272">
        <v>1</v>
      </c>
      <c r="BH272">
        <v>458</v>
      </c>
      <c r="BI272">
        <v>-266</v>
      </c>
      <c r="BX272">
        <v>13226</v>
      </c>
      <c r="BY272">
        <v>13695</v>
      </c>
      <c r="CD272">
        <v>13684</v>
      </c>
      <c r="CE272">
        <v>13429</v>
      </c>
      <c r="CP272">
        <v>25</v>
      </c>
      <c r="CQ272">
        <v>4</v>
      </c>
      <c r="CT272">
        <v>60</v>
      </c>
      <c r="CU272">
        <v>15</v>
      </c>
      <c r="CV272">
        <v>724</v>
      </c>
      <c r="CW272">
        <v>-267</v>
      </c>
      <c r="DE272">
        <v>1990</v>
      </c>
      <c r="DG272">
        <v>1181</v>
      </c>
      <c r="DH272">
        <v>248</v>
      </c>
    </row>
    <row r="273" spans="1:323">
      <c r="A273" t="s">
        <v>16375</v>
      </c>
      <c r="B273">
        <v>3459079025</v>
      </c>
      <c r="C273" t="s">
        <v>8639</v>
      </c>
      <c r="D273" t="s">
        <v>16376</v>
      </c>
      <c r="E273">
        <v>6502641</v>
      </c>
      <c r="F273" t="s">
        <v>16377</v>
      </c>
      <c r="G273" t="s">
        <v>3936</v>
      </c>
      <c r="H273" t="s">
        <v>3932</v>
      </c>
      <c r="I273" t="s">
        <v>3931</v>
      </c>
      <c r="AL273">
        <v>240</v>
      </c>
      <c r="AM273">
        <v>3</v>
      </c>
      <c r="AN273">
        <v>10656</v>
      </c>
      <c r="AP273">
        <v>82</v>
      </c>
      <c r="AQ273">
        <v>9</v>
      </c>
      <c r="AR273">
        <v>0</v>
      </c>
      <c r="AS273">
        <v>38</v>
      </c>
      <c r="AT273">
        <v>10978</v>
      </c>
      <c r="AU273">
        <v>50</v>
      </c>
      <c r="AV273">
        <v>10</v>
      </c>
      <c r="AW273">
        <v>10</v>
      </c>
      <c r="BB273">
        <v>10300</v>
      </c>
      <c r="BF273">
        <v>-204</v>
      </c>
      <c r="BG273">
        <v>-200</v>
      </c>
      <c r="BH273">
        <v>10106</v>
      </c>
      <c r="BI273">
        <v>-190</v>
      </c>
      <c r="BV273">
        <v>867</v>
      </c>
      <c r="BW273">
        <v>240</v>
      </c>
      <c r="BX273">
        <v>5</v>
      </c>
      <c r="CB273">
        <v>872</v>
      </c>
      <c r="CC273">
        <v>240</v>
      </c>
      <c r="CD273">
        <v>10978</v>
      </c>
      <c r="CE273">
        <v>50</v>
      </c>
      <c r="CF273">
        <v>51</v>
      </c>
      <c r="CG273">
        <v>198</v>
      </c>
      <c r="CH273">
        <v>9</v>
      </c>
      <c r="CI273">
        <v>-198</v>
      </c>
      <c r="CP273">
        <v>9</v>
      </c>
      <c r="CQ273">
        <v>2</v>
      </c>
      <c r="CR273">
        <v>0</v>
      </c>
      <c r="CS273">
        <v>-200</v>
      </c>
      <c r="CT273">
        <v>-4</v>
      </c>
      <c r="CV273">
        <v>-4</v>
      </c>
      <c r="CW273">
        <v>-200</v>
      </c>
      <c r="DC273">
        <v>-4</v>
      </c>
      <c r="DD273">
        <v>-200</v>
      </c>
      <c r="DE273">
        <v>60</v>
      </c>
      <c r="DI273">
        <v>60</v>
      </c>
      <c r="DK273">
        <v>0</v>
      </c>
      <c r="DM273">
        <v>0</v>
      </c>
      <c r="DN273">
        <v>10</v>
      </c>
      <c r="DP273">
        <v>10</v>
      </c>
      <c r="DS273">
        <v>10</v>
      </c>
      <c r="DT273">
        <v>-200</v>
      </c>
      <c r="DU273">
        <v>-190</v>
      </c>
      <c r="DV273">
        <v>0</v>
      </c>
      <c r="DX273">
        <v>10300</v>
      </c>
      <c r="DY273">
        <v>10</v>
      </c>
      <c r="DZ273">
        <v>-204</v>
      </c>
      <c r="EA273">
        <v>10106</v>
      </c>
      <c r="EB273">
        <v>-200</v>
      </c>
      <c r="EC273">
        <v>10</v>
      </c>
      <c r="ED273">
        <v>-190</v>
      </c>
      <c r="EH273">
        <v>-200</v>
      </c>
      <c r="EI273">
        <v>10</v>
      </c>
      <c r="EJ273">
        <v>-190</v>
      </c>
      <c r="EK273">
        <v>-200</v>
      </c>
      <c r="EL273">
        <v>0</v>
      </c>
      <c r="EM273">
        <v>-200</v>
      </c>
      <c r="EN273">
        <v>-200</v>
      </c>
      <c r="EO273">
        <v>0</v>
      </c>
      <c r="EP273">
        <v>-200</v>
      </c>
      <c r="EQ273">
        <v>10105</v>
      </c>
      <c r="ER273">
        <v>-190</v>
      </c>
      <c r="ES273">
        <v>627</v>
      </c>
      <c r="ET273">
        <v>10230</v>
      </c>
      <c r="EU273">
        <v>60</v>
      </c>
      <c r="EY273">
        <v>5</v>
      </c>
      <c r="EZ273">
        <v>10</v>
      </c>
      <c r="FA273">
        <v>0</v>
      </c>
      <c r="FB273">
        <v>9990</v>
      </c>
      <c r="FC273">
        <v>511</v>
      </c>
      <c r="FD273">
        <v>116</v>
      </c>
      <c r="FK273">
        <v>109</v>
      </c>
      <c r="FL273">
        <v>125</v>
      </c>
      <c r="FM273">
        <v>-555</v>
      </c>
      <c r="FN273">
        <v>-231</v>
      </c>
      <c r="FT273">
        <v>627</v>
      </c>
      <c r="FU273">
        <v>10230</v>
      </c>
      <c r="FV273">
        <v>0</v>
      </c>
      <c r="FW273">
        <v>9990</v>
      </c>
      <c r="FX273">
        <v>627</v>
      </c>
      <c r="FY273">
        <v>240</v>
      </c>
      <c r="FZ273">
        <v>72</v>
      </c>
      <c r="GA273">
        <v>9</v>
      </c>
      <c r="GB273">
        <v>10</v>
      </c>
      <c r="GD273">
        <v>82</v>
      </c>
      <c r="GE273">
        <v>9</v>
      </c>
      <c r="GF273">
        <v>0</v>
      </c>
      <c r="GG273">
        <v>0</v>
      </c>
      <c r="GI273">
        <v>0</v>
      </c>
      <c r="GJ273">
        <v>200</v>
      </c>
      <c r="GK273">
        <v>200</v>
      </c>
      <c r="GO273">
        <v>0</v>
      </c>
      <c r="GP273">
        <v>4</v>
      </c>
      <c r="GQ273">
        <v>4</v>
      </c>
      <c r="HS273">
        <v>10300</v>
      </c>
      <c r="HT273">
        <v>10300</v>
      </c>
      <c r="HU273">
        <v>10300</v>
      </c>
      <c r="HY273">
        <v>10300</v>
      </c>
      <c r="JA273">
        <v>200</v>
      </c>
      <c r="JB273">
        <v>200</v>
      </c>
      <c r="JU273">
        <v>4</v>
      </c>
      <c r="JY273">
        <v>4</v>
      </c>
    </row>
    <row r="274" spans="1:323">
      <c r="A274" t="s">
        <v>15642</v>
      </c>
      <c r="B274">
        <v>6451008162</v>
      </c>
      <c r="C274" t="s">
        <v>8641</v>
      </c>
      <c r="D274" t="s">
        <v>16378</v>
      </c>
      <c r="E274">
        <v>5785494</v>
      </c>
      <c r="F274" t="s">
        <v>8642</v>
      </c>
      <c r="G274" t="s">
        <v>3936</v>
      </c>
      <c r="H274" t="s">
        <v>3932</v>
      </c>
      <c r="I274" t="s">
        <v>3931</v>
      </c>
      <c r="AL274">
        <v>90</v>
      </c>
      <c r="AM274">
        <v>58</v>
      </c>
      <c r="AN274">
        <v>164641</v>
      </c>
      <c r="AO274">
        <v>13000</v>
      </c>
      <c r="AP274">
        <v>675</v>
      </c>
      <c r="AQ274">
        <v>2</v>
      </c>
      <c r="AR274">
        <v>3</v>
      </c>
      <c r="AS274">
        <v>65</v>
      </c>
      <c r="AT274">
        <v>165409</v>
      </c>
      <c r="AU274">
        <v>13125</v>
      </c>
      <c r="AV274">
        <v>10</v>
      </c>
      <c r="AW274">
        <v>10</v>
      </c>
      <c r="BB274">
        <v>13000</v>
      </c>
      <c r="BC274">
        <v>13000</v>
      </c>
      <c r="BF274">
        <v>-9817</v>
      </c>
      <c r="BG274">
        <v>-663</v>
      </c>
      <c r="BH274">
        <v>3193</v>
      </c>
      <c r="BI274">
        <v>12347</v>
      </c>
      <c r="BL274">
        <v>8428</v>
      </c>
      <c r="BM274">
        <v>741</v>
      </c>
      <c r="BP274">
        <v>53</v>
      </c>
      <c r="BT274">
        <v>8428</v>
      </c>
      <c r="BU274">
        <v>741</v>
      </c>
      <c r="BX274">
        <v>94</v>
      </c>
      <c r="BY274">
        <v>37</v>
      </c>
      <c r="BZ274">
        <v>153641</v>
      </c>
      <c r="CB274">
        <v>153788</v>
      </c>
      <c r="CC274">
        <v>37</v>
      </c>
      <c r="CD274">
        <v>165409</v>
      </c>
      <c r="CE274">
        <v>13125</v>
      </c>
      <c r="CF274">
        <v>10606</v>
      </c>
      <c r="CG274">
        <v>574</v>
      </c>
      <c r="CH274">
        <v>-9070</v>
      </c>
      <c r="CI274">
        <v>-574</v>
      </c>
      <c r="CP274">
        <v>38</v>
      </c>
      <c r="CQ274">
        <v>7</v>
      </c>
      <c r="CR274">
        <v>-9108</v>
      </c>
      <c r="CS274">
        <v>-581</v>
      </c>
      <c r="CT274">
        <v>-46</v>
      </c>
      <c r="CV274">
        <v>-9154</v>
      </c>
      <c r="CW274">
        <v>-581</v>
      </c>
      <c r="DC274">
        <v>-9154</v>
      </c>
      <c r="DD274">
        <v>-581</v>
      </c>
      <c r="DE274">
        <v>1536</v>
      </c>
      <c r="DI274">
        <v>1536</v>
      </c>
    </row>
    <row r="275" spans="1:323">
      <c r="A275" t="s">
        <v>15644</v>
      </c>
      <c r="B275">
        <v>1655390040</v>
      </c>
      <c r="C275" t="s">
        <v>8644</v>
      </c>
      <c r="D275" t="s">
        <v>15645</v>
      </c>
      <c r="E275">
        <v>4286385</v>
      </c>
      <c r="F275" t="s">
        <v>8645</v>
      </c>
      <c r="G275" t="s">
        <v>3936</v>
      </c>
      <c r="H275" t="s">
        <v>3932</v>
      </c>
      <c r="I275" t="s">
        <v>3931</v>
      </c>
      <c r="T275">
        <v>52</v>
      </c>
      <c r="U275">
        <v>67</v>
      </c>
      <c r="X275">
        <v>252</v>
      </c>
      <c r="Y275">
        <v>324</v>
      </c>
      <c r="AL275">
        <v>17222</v>
      </c>
      <c r="AM275">
        <v>21190</v>
      </c>
      <c r="AP275">
        <v>589</v>
      </c>
      <c r="AQ275">
        <v>143</v>
      </c>
      <c r="BH275">
        <v>17723</v>
      </c>
      <c r="BI275">
        <v>15326</v>
      </c>
      <c r="BV275">
        <v>275</v>
      </c>
      <c r="BX275">
        <v>117</v>
      </c>
      <c r="BY275">
        <v>6398</v>
      </c>
      <c r="CD275">
        <v>18115</v>
      </c>
      <c r="CE275">
        <v>21724</v>
      </c>
      <c r="CN275">
        <v>3694</v>
      </c>
      <c r="CO275">
        <v>5504</v>
      </c>
      <c r="CP275">
        <v>629</v>
      </c>
      <c r="CQ275">
        <v>2054</v>
      </c>
      <c r="CT275">
        <v>217</v>
      </c>
      <c r="CU275">
        <v>217</v>
      </c>
      <c r="CV275">
        <v>2397</v>
      </c>
      <c r="CW275">
        <v>1391</v>
      </c>
      <c r="DG275">
        <v>451</v>
      </c>
      <c r="DH275">
        <v>1842</v>
      </c>
    </row>
    <row r="276" spans="1:323">
      <c r="A276" t="s">
        <v>15646</v>
      </c>
      <c r="B276">
        <v>5407973997</v>
      </c>
      <c r="C276" t="s">
        <v>3985</v>
      </c>
      <c r="D276" t="s">
        <v>16379</v>
      </c>
      <c r="E276">
        <v>7311095</v>
      </c>
      <c r="G276" t="s">
        <v>3936</v>
      </c>
      <c r="H276" t="s">
        <v>3932</v>
      </c>
      <c r="I276" t="s">
        <v>3931</v>
      </c>
      <c r="AL276">
        <v>305122</v>
      </c>
      <c r="AM276">
        <v>85547</v>
      </c>
      <c r="AP276">
        <v>11268</v>
      </c>
      <c r="AQ276">
        <v>254</v>
      </c>
      <c r="BH276">
        <v>238469</v>
      </c>
      <c r="BI276">
        <v>80291</v>
      </c>
      <c r="BV276">
        <v>44142</v>
      </c>
      <c r="BX276">
        <v>33779</v>
      </c>
      <c r="BY276">
        <v>5511</v>
      </c>
      <c r="CD276">
        <v>316390</v>
      </c>
      <c r="CE276">
        <v>85801</v>
      </c>
      <c r="CL276">
        <v>1204</v>
      </c>
      <c r="CN276">
        <v>63878</v>
      </c>
      <c r="CO276">
        <v>85827</v>
      </c>
      <c r="CP276">
        <v>37150</v>
      </c>
      <c r="CQ276">
        <v>2839</v>
      </c>
      <c r="CT276">
        <v>6854</v>
      </c>
      <c r="CU276">
        <v>4365</v>
      </c>
      <c r="CV276">
        <v>158178</v>
      </c>
      <c r="CW276">
        <v>80229</v>
      </c>
      <c r="DE276">
        <v>151374</v>
      </c>
      <c r="DF276">
        <v>1606</v>
      </c>
      <c r="DG276">
        <v>11866</v>
      </c>
    </row>
    <row r="277" spans="1:323">
      <c r="A277" t="s">
        <v>16380</v>
      </c>
      <c r="B277">
        <v>2221220819</v>
      </c>
      <c r="C277" t="s">
        <v>8649</v>
      </c>
      <c r="D277" t="s">
        <v>16381</v>
      </c>
      <c r="E277">
        <v>6795227</v>
      </c>
      <c r="F277" t="s">
        <v>8650</v>
      </c>
      <c r="G277" t="s">
        <v>3936</v>
      </c>
      <c r="H277" t="s">
        <v>3932</v>
      </c>
      <c r="I277" t="s">
        <v>3931</v>
      </c>
      <c r="T277">
        <v>9875</v>
      </c>
      <c r="U277">
        <v>9875</v>
      </c>
      <c r="AD277">
        <v>9875</v>
      </c>
      <c r="AE277">
        <v>9875</v>
      </c>
      <c r="AL277">
        <v>345</v>
      </c>
      <c r="AM277">
        <v>289</v>
      </c>
      <c r="AN277">
        <v>6314</v>
      </c>
      <c r="AO277">
        <v>3234</v>
      </c>
      <c r="AP277">
        <v>4</v>
      </c>
      <c r="AQ277">
        <v>226</v>
      </c>
      <c r="AR277">
        <v>9</v>
      </c>
      <c r="AS277">
        <v>9</v>
      </c>
      <c r="AT277">
        <v>6672</v>
      </c>
      <c r="AU277">
        <v>3758</v>
      </c>
      <c r="AV277">
        <v>10000</v>
      </c>
      <c r="AW277">
        <v>10000</v>
      </c>
      <c r="BF277">
        <v>55</v>
      </c>
      <c r="BG277">
        <v>672</v>
      </c>
      <c r="BH277">
        <v>10055</v>
      </c>
      <c r="BI277">
        <v>10672</v>
      </c>
      <c r="BV277">
        <v>6467</v>
      </c>
      <c r="BW277">
        <v>2953</v>
      </c>
      <c r="BX277">
        <v>25</v>
      </c>
      <c r="BY277">
        <v>8</v>
      </c>
      <c r="CB277">
        <v>6492</v>
      </c>
      <c r="CC277">
        <v>2961</v>
      </c>
      <c r="CD277">
        <v>16547</v>
      </c>
      <c r="CE277">
        <v>13633</v>
      </c>
      <c r="CF277">
        <v>439</v>
      </c>
      <c r="CH277">
        <v>-324</v>
      </c>
      <c r="CI277">
        <v>196</v>
      </c>
      <c r="CN277">
        <v>0</v>
      </c>
      <c r="CO277">
        <v>702</v>
      </c>
      <c r="CP277">
        <v>220</v>
      </c>
      <c r="CQ277">
        <v>172</v>
      </c>
      <c r="CR277">
        <v>-544</v>
      </c>
      <c r="CS277">
        <v>726</v>
      </c>
      <c r="CT277">
        <v>-73</v>
      </c>
      <c r="CU277">
        <v>-54</v>
      </c>
      <c r="CV277">
        <v>-618</v>
      </c>
      <c r="CW277">
        <v>672</v>
      </c>
      <c r="CX277">
        <v>-73</v>
      </c>
      <c r="CY277">
        <v>-54</v>
      </c>
      <c r="DB277">
        <v>-1</v>
      </c>
      <c r="DC277">
        <v>-618</v>
      </c>
      <c r="DD277">
        <v>672</v>
      </c>
      <c r="DE277">
        <v>1655</v>
      </c>
      <c r="DF277">
        <v>197</v>
      </c>
      <c r="DG277">
        <v>1540</v>
      </c>
      <c r="DH277">
        <v>1</v>
      </c>
      <c r="DI277">
        <v>115</v>
      </c>
      <c r="DJ277">
        <v>196</v>
      </c>
    </row>
    <row r="278" spans="1:323">
      <c r="A278" t="s">
        <v>15650</v>
      </c>
      <c r="B278">
        <v>7627051864</v>
      </c>
      <c r="C278" t="s">
        <v>8241</v>
      </c>
      <c r="D278" t="s">
        <v>16382</v>
      </c>
      <c r="E278">
        <v>4474515</v>
      </c>
      <c r="F278" t="s">
        <v>8653</v>
      </c>
      <c r="G278" t="s">
        <v>3936</v>
      </c>
      <c r="H278" t="s">
        <v>3932</v>
      </c>
      <c r="I278" t="s">
        <v>3931</v>
      </c>
      <c r="T278">
        <v>83</v>
      </c>
      <c r="U278">
        <v>173</v>
      </c>
      <c r="AD278">
        <v>83</v>
      </c>
      <c r="AE278">
        <v>173</v>
      </c>
      <c r="AF278">
        <v>1</v>
      </c>
      <c r="AL278">
        <v>32465</v>
      </c>
      <c r="AM278">
        <v>44947</v>
      </c>
      <c r="AN278">
        <v>2920</v>
      </c>
      <c r="AO278">
        <v>20</v>
      </c>
      <c r="AP278">
        <v>1226</v>
      </c>
      <c r="AQ278">
        <v>78</v>
      </c>
      <c r="AR278">
        <v>188</v>
      </c>
      <c r="AT278">
        <v>36801</v>
      </c>
      <c r="AU278">
        <v>45046</v>
      </c>
      <c r="AV278">
        <v>10</v>
      </c>
      <c r="AW278">
        <v>10</v>
      </c>
      <c r="BF278">
        <v>5013</v>
      </c>
      <c r="BG278">
        <v>380</v>
      </c>
      <c r="BH278">
        <v>5023</v>
      </c>
      <c r="BI278">
        <v>390</v>
      </c>
      <c r="BL278">
        <v>3585</v>
      </c>
      <c r="BT278">
        <v>3585</v>
      </c>
      <c r="BU278">
        <v>0</v>
      </c>
      <c r="BV278">
        <v>36</v>
      </c>
      <c r="BX278">
        <v>608</v>
      </c>
      <c r="BY278">
        <v>111</v>
      </c>
      <c r="BZ278">
        <v>27631</v>
      </c>
      <c r="CA278">
        <v>44718</v>
      </c>
      <c r="CB278">
        <v>28275</v>
      </c>
      <c r="CC278">
        <v>44828</v>
      </c>
      <c r="CD278">
        <v>36883</v>
      </c>
      <c r="CE278">
        <v>45218</v>
      </c>
      <c r="CF278">
        <v>26944</v>
      </c>
      <c r="CG278">
        <v>972</v>
      </c>
      <c r="CH278">
        <v>5744</v>
      </c>
      <c r="CI278">
        <v>523</v>
      </c>
      <c r="CL278">
        <v>168</v>
      </c>
      <c r="CN278">
        <v>713</v>
      </c>
      <c r="CP278">
        <v>986</v>
      </c>
      <c r="CQ278">
        <v>109</v>
      </c>
      <c r="CR278">
        <v>5303</v>
      </c>
      <c r="CS278">
        <v>414</v>
      </c>
      <c r="CT278">
        <v>-290</v>
      </c>
      <c r="CU278">
        <v>-35</v>
      </c>
      <c r="CV278">
        <v>5013</v>
      </c>
      <c r="CW278">
        <v>379</v>
      </c>
      <c r="DC278">
        <v>5013</v>
      </c>
      <c r="DD278">
        <v>379</v>
      </c>
      <c r="DE278">
        <v>32718</v>
      </c>
      <c r="DF278">
        <v>1495</v>
      </c>
      <c r="DG278">
        <v>30</v>
      </c>
      <c r="DI278">
        <v>32688</v>
      </c>
      <c r="DJ278">
        <v>1495</v>
      </c>
      <c r="DK278">
        <v>0</v>
      </c>
      <c r="DM278">
        <v>0</v>
      </c>
      <c r="DN278">
        <v>10</v>
      </c>
      <c r="DO278">
        <v>380</v>
      </c>
      <c r="DP278">
        <v>390</v>
      </c>
      <c r="DQ278">
        <v>5013</v>
      </c>
      <c r="DR278">
        <v>5013</v>
      </c>
      <c r="DS278">
        <v>10</v>
      </c>
      <c r="DT278">
        <v>380</v>
      </c>
      <c r="DU278">
        <v>390</v>
      </c>
      <c r="DV278">
        <v>0</v>
      </c>
      <c r="DW278">
        <v>5013</v>
      </c>
      <c r="DX278">
        <v>5013</v>
      </c>
      <c r="DY278">
        <v>10</v>
      </c>
      <c r="DZ278">
        <v>5013</v>
      </c>
      <c r="EA278">
        <v>5023</v>
      </c>
      <c r="EB278">
        <v>380</v>
      </c>
      <c r="EC278">
        <v>10</v>
      </c>
      <c r="ED278">
        <v>390</v>
      </c>
      <c r="EH278">
        <v>380</v>
      </c>
      <c r="EI278">
        <v>10</v>
      </c>
      <c r="EJ278">
        <v>390</v>
      </c>
      <c r="EK278">
        <v>380</v>
      </c>
      <c r="EL278">
        <v>0</v>
      </c>
      <c r="EM278">
        <v>380</v>
      </c>
      <c r="EN278">
        <v>380</v>
      </c>
      <c r="EO278">
        <v>0</v>
      </c>
      <c r="EP278">
        <v>380</v>
      </c>
      <c r="EQ278">
        <v>32655</v>
      </c>
      <c r="ER278">
        <v>45108</v>
      </c>
      <c r="ES278">
        <v>3957</v>
      </c>
      <c r="ET278">
        <v>10</v>
      </c>
      <c r="EU278">
        <v>28959</v>
      </c>
      <c r="EV278">
        <v>1340</v>
      </c>
      <c r="EY278">
        <v>1886</v>
      </c>
      <c r="FA278">
        <v>702</v>
      </c>
      <c r="FB278">
        <v>1272</v>
      </c>
      <c r="FC278">
        <v>18894</v>
      </c>
      <c r="FD278">
        <v>512</v>
      </c>
      <c r="FE278">
        <v>6429</v>
      </c>
      <c r="FF278">
        <v>449</v>
      </c>
      <c r="FG278">
        <v>132</v>
      </c>
      <c r="FK278">
        <v>5411</v>
      </c>
      <c r="FL278">
        <v>311</v>
      </c>
      <c r="FM278">
        <v>-21</v>
      </c>
      <c r="FN278">
        <v>68</v>
      </c>
      <c r="FR278">
        <v>-2086</v>
      </c>
      <c r="FT278">
        <v>3957</v>
      </c>
      <c r="FV278">
        <v>372</v>
      </c>
      <c r="FX278">
        <v>3255</v>
      </c>
      <c r="FY278">
        <v>10</v>
      </c>
      <c r="FZ278">
        <v>1148</v>
      </c>
      <c r="GA278">
        <v>78</v>
      </c>
      <c r="GB278">
        <v>78</v>
      </c>
      <c r="GD278">
        <v>1226</v>
      </c>
      <c r="GE278">
        <v>78</v>
      </c>
      <c r="GF278">
        <v>0</v>
      </c>
      <c r="GG278">
        <v>0</v>
      </c>
      <c r="GO278">
        <v>0</v>
      </c>
      <c r="GP278">
        <v>380</v>
      </c>
      <c r="GQ278">
        <v>380</v>
      </c>
      <c r="GR278">
        <v>380</v>
      </c>
      <c r="GS278">
        <v>380</v>
      </c>
      <c r="HI278">
        <v>14</v>
      </c>
      <c r="HK278">
        <v>2100</v>
      </c>
      <c r="HM278">
        <v>330</v>
      </c>
      <c r="JV278">
        <v>0</v>
      </c>
      <c r="JW278">
        <v>10</v>
      </c>
    </row>
    <row r="279" spans="1:323">
      <c r="A279" t="s">
        <v>16383</v>
      </c>
      <c r="B279">
        <v>274941112</v>
      </c>
      <c r="C279" t="s">
        <v>3954</v>
      </c>
      <c r="D279" t="s">
        <v>15653</v>
      </c>
      <c r="E279">
        <v>5759835</v>
      </c>
      <c r="F279" t="s">
        <v>3956</v>
      </c>
      <c r="G279" t="s">
        <v>3936</v>
      </c>
      <c r="H279" t="s">
        <v>3932</v>
      </c>
      <c r="I279" t="s">
        <v>3931</v>
      </c>
      <c r="T279">
        <v>1110</v>
      </c>
      <c r="U279">
        <v>1393</v>
      </c>
      <c r="X279">
        <v>303</v>
      </c>
      <c r="AL279">
        <v>31162</v>
      </c>
      <c r="AM279">
        <v>18067</v>
      </c>
      <c r="AP279">
        <v>563</v>
      </c>
      <c r="AQ279">
        <v>900</v>
      </c>
      <c r="BH279">
        <v>14886</v>
      </c>
      <c r="BI279">
        <v>14886</v>
      </c>
      <c r="BL279">
        <v>13670</v>
      </c>
      <c r="BM279">
        <v>5377</v>
      </c>
      <c r="BV279">
        <v>844</v>
      </c>
      <c r="BW279">
        <v>29</v>
      </c>
      <c r="BX279">
        <v>3738</v>
      </c>
      <c r="BY279">
        <v>68</v>
      </c>
      <c r="CD279">
        <v>33138</v>
      </c>
      <c r="CE279">
        <v>20360</v>
      </c>
      <c r="CN279">
        <v>8</v>
      </c>
      <c r="CO279">
        <v>16</v>
      </c>
      <c r="CP279">
        <v>-26</v>
      </c>
      <c r="CQ279">
        <v>-14</v>
      </c>
      <c r="CV279">
        <v>2</v>
      </c>
      <c r="CW279">
        <v>2</v>
      </c>
      <c r="DE279">
        <v>462</v>
      </c>
      <c r="DG279">
        <v>-442</v>
      </c>
      <c r="DK279">
        <v>0</v>
      </c>
      <c r="DM279">
        <v>0</v>
      </c>
      <c r="DN279">
        <v>10</v>
      </c>
      <c r="DP279">
        <v>14884</v>
      </c>
      <c r="DS279">
        <v>10</v>
      </c>
      <c r="DU279">
        <v>14884</v>
      </c>
      <c r="DY279">
        <v>10</v>
      </c>
      <c r="EA279">
        <v>14884</v>
      </c>
      <c r="EQ279">
        <v>14886</v>
      </c>
      <c r="ER279">
        <v>14886</v>
      </c>
      <c r="ES279">
        <v>8270</v>
      </c>
      <c r="ET279">
        <v>5650</v>
      </c>
      <c r="EY279">
        <v>1</v>
      </c>
      <c r="EZ279">
        <v>2</v>
      </c>
      <c r="FA279">
        <v>0</v>
      </c>
      <c r="FB279">
        <v>-272</v>
      </c>
      <c r="FC279">
        <v>-8551</v>
      </c>
      <c r="FD279">
        <v>-3664</v>
      </c>
      <c r="FE279">
        <v>-189</v>
      </c>
      <c r="FF279">
        <v>-164</v>
      </c>
      <c r="FK279">
        <v>-287</v>
      </c>
      <c r="FL279">
        <v>-260</v>
      </c>
      <c r="FM279">
        <v>-9026</v>
      </c>
      <c r="FN279">
        <v>-4086</v>
      </c>
      <c r="FO279">
        <v>462</v>
      </c>
      <c r="FR279">
        <v>419</v>
      </c>
      <c r="FS279">
        <v>-392</v>
      </c>
      <c r="FT279">
        <v>8270</v>
      </c>
      <c r="FU279">
        <v>5650</v>
      </c>
      <c r="FV279">
        <v>0</v>
      </c>
      <c r="FW279">
        <v>-272</v>
      </c>
      <c r="FX279">
        <v>8270</v>
      </c>
      <c r="FY279">
        <v>5378</v>
      </c>
      <c r="FZ279">
        <v>-337</v>
      </c>
      <c r="GA279">
        <v>900</v>
      </c>
      <c r="GB279">
        <v>900</v>
      </c>
      <c r="GC279">
        <v>0</v>
      </c>
      <c r="GD279">
        <v>563</v>
      </c>
      <c r="GE279">
        <v>900</v>
      </c>
      <c r="HK279">
        <v>0</v>
      </c>
      <c r="HL279">
        <v>-340</v>
      </c>
      <c r="HR279">
        <v>14874</v>
      </c>
      <c r="HY279">
        <v>14874</v>
      </c>
      <c r="IA279">
        <v>53</v>
      </c>
      <c r="IB279">
        <v>4313</v>
      </c>
      <c r="IQ279">
        <v>-96</v>
      </c>
      <c r="IW279">
        <v>14874</v>
      </c>
      <c r="IY279">
        <v>10</v>
      </c>
      <c r="IZ279">
        <v>10</v>
      </c>
      <c r="JS279">
        <v>14874</v>
      </c>
      <c r="KS279">
        <v>14874</v>
      </c>
      <c r="KZ279">
        <v>-4365</v>
      </c>
      <c r="LD279">
        <v>14874</v>
      </c>
      <c r="LK279">
        <v>-4365</v>
      </c>
    </row>
    <row r="280" spans="1:323">
      <c r="A280" t="s">
        <v>15654</v>
      </c>
      <c r="B280">
        <v>2014010500</v>
      </c>
      <c r="C280" t="s">
        <v>8585</v>
      </c>
      <c r="D280" t="s">
        <v>15655</v>
      </c>
      <c r="E280">
        <v>7195245</v>
      </c>
      <c r="F280" t="s">
        <v>8655</v>
      </c>
      <c r="G280" t="s">
        <v>3936</v>
      </c>
      <c r="H280" t="s">
        <v>3932</v>
      </c>
      <c r="I280" t="s">
        <v>3931</v>
      </c>
      <c r="AL280">
        <v>8719</v>
      </c>
      <c r="AM280">
        <v>6725</v>
      </c>
      <c r="AN280">
        <v>30177</v>
      </c>
      <c r="AO280">
        <v>22177</v>
      </c>
      <c r="AP280">
        <v>11277</v>
      </c>
      <c r="AQ280">
        <v>18551</v>
      </c>
      <c r="AR280">
        <v>51</v>
      </c>
      <c r="AS280">
        <v>53</v>
      </c>
      <c r="AT280">
        <v>50225</v>
      </c>
      <c r="AU280">
        <v>47506</v>
      </c>
      <c r="AV280">
        <v>10</v>
      </c>
      <c r="AW280">
        <v>10</v>
      </c>
      <c r="BF280">
        <v>19438</v>
      </c>
      <c r="BG280">
        <v>17632</v>
      </c>
      <c r="BH280">
        <v>19448</v>
      </c>
      <c r="BI280">
        <v>17642</v>
      </c>
      <c r="BL280">
        <v>22269</v>
      </c>
      <c r="BM280">
        <v>22269</v>
      </c>
      <c r="BT280">
        <v>22269</v>
      </c>
      <c r="BU280">
        <v>22269</v>
      </c>
      <c r="BX280">
        <v>8507</v>
      </c>
      <c r="BY280">
        <v>7595</v>
      </c>
      <c r="CB280">
        <v>8507</v>
      </c>
      <c r="CC280">
        <v>7595</v>
      </c>
      <c r="CD280">
        <v>50225</v>
      </c>
      <c r="CE280">
        <v>47506</v>
      </c>
      <c r="CF280">
        <v>1924</v>
      </c>
      <c r="CG280">
        <v>263</v>
      </c>
      <c r="CH280">
        <v>607</v>
      </c>
      <c r="CI280">
        <v>-263</v>
      </c>
      <c r="CN280">
        <v>1351</v>
      </c>
      <c r="CO280">
        <v>4681</v>
      </c>
      <c r="CP280">
        <v>116</v>
      </c>
      <c r="CQ280">
        <v>383</v>
      </c>
      <c r="CR280">
        <v>1842</v>
      </c>
      <c r="CS280">
        <v>4035</v>
      </c>
      <c r="CT280">
        <v>-18</v>
      </c>
      <c r="CU280">
        <v>-23</v>
      </c>
      <c r="CV280">
        <v>1824</v>
      </c>
      <c r="CW280">
        <v>4010</v>
      </c>
      <c r="DB280">
        <v>0</v>
      </c>
      <c r="DC280">
        <v>1824</v>
      </c>
      <c r="DD280">
        <v>4010</v>
      </c>
      <c r="DE280">
        <v>3797</v>
      </c>
      <c r="DG280">
        <v>1266</v>
      </c>
      <c r="DI280">
        <v>2531</v>
      </c>
      <c r="DK280">
        <v>10</v>
      </c>
      <c r="DL280">
        <v>13622</v>
      </c>
      <c r="DM280">
        <v>13632</v>
      </c>
      <c r="DN280">
        <v>0</v>
      </c>
      <c r="DO280">
        <v>4010</v>
      </c>
      <c r="DP280">
        <v>4010</v>
      </c>
      <c r="DQ280">
        <v>1806</v>
      </c>
      <c r="DR280">
        <v>1806</v>
      </c>
      <c r="DS280">
        <v>10</v>
      </c>
      <c r="DT280">
        <v>17632</v>
      </c>
      <c r="DU280">
        <v>17642</v>
      </c>
      <c r="DV280">
        <v>0</v>
      </c>
      <c r="DW280">
        <v>1806</v>
      </c>
      <c r="DX280">
        <v>1806</v>
      </c>
      <c r="DY280">
        <v>10</v>
      </c>
      <c r="DZ280">
        <v>19438</v>
      </c>
      <c r="EA280">
        <v>19448</v>
      </c>
      <c r="EB280">
        <v>4010</v>
      </c>
      <c r="EC280">
        <v>0</v>
      </c>
      <c r="ED280">
        <v>17642</v>
      </c>
      <c r="EH280">
        <v>4010</v>
      </c>
      <c r="EI280">
        <v>0</v>
      </c>
      <c r="EJ280">
        <v>17642</v>
      </c>
      <c r="EK280">
        <v>4010</v>
      </c>
      <c r="EL280">
        <v>0</v>
      </c>
      <c r="EM280">
        <v>17632</v>
      </c>
      <c r="EN280">
        <v>4010</v>
      </c>
      <c r="EO280">
        <v>0</v>
      </c>
      <c r="EP280">
        <v>17632</v>
      </c>
      <c r="EQ280">
        <v>19448</v>
      </c>
      <c r="ER280">
        <v>17642</v>
      </c>
      <c r="ES280">
        <v>6255</v>
      </c>
      <c r="ET280">
        <v>9179</v>
      </c>
      <c r="EY280">
        <v>6255</v>
      </c>
      <c r="EZ280">
        <v>9179</v>
      </c>
      <c r="FA280">
        <v>8000</v>
      </c>
      <c r="FB280">
        <v>1841</v>
      </c>
      <c r="FC280">
        <v>2325</v>
      </c>
      <c r="FD280">
        <v>225</v>
      </c>
      <c r="FE280">
        <v>252</v>
      </c>
      <c r="FF280">
        <v>140</v>
      </c>
      <c r="FK280">
        <v>994</v>
      </c>
      <c r="FL280">
        <v>1476</v>
      </c>
      <c r="FM280">
        <v>2684</v>
      </c>
      <c r="FN280">
        <v>7338</v>
      </c>
      <c r="FR280">
        <v>-8000</v>
      </c>
      <c r="FZ280">
        <v>-5316</v>
      </c>
      <c r="GA280">
        <v>7338</v>
      </c>
      <c r="GB280">
        <v>18551</v>
      </c>
      <c r="GC280">
        <v>14719</v>
      </c>
      <c r="GD280">
        <v>13235</v>
      </c>
      <c r="GE280">
        <v>22057</v>
      </c>
      <c r="GF280">
        <v>0</v>
      </c>
      <c r="GG280">
        <v>0</v>
      </c>
      <c r="HK280">
        <v>8000</v>
      </c>
      <c r="IR280">
        <v>-2</v>
      </c>
    </row>
    <row r="281" spans="1:323">
      <c r="A281" t="s">
        <v>8656</v>
      </c>
      <c r="B281">
        <v>7728488121</v>
      </c>
      <c r="C281" t="s">
        <v>4048</v>
      </c>
      <c r="D281" t="s">
        <v>15656</v>
      </c>
      <c r="E281">
        <v>7511140</v>
      </c>
      <c r="G281" t="s">
        <v>3936</v>
      </c>
      <c r="H281" t="s">
        <v>3932</v>
      </c>
      <c r="I281" t="s">
        <v>3931</v>
      </c>
      <c r="T281">
        <v>1584</v>
      </c>
      <c r="AL281">
        <v>16838</v>
      </c>
      <c r="AM281">
        <v>5710</v>
      </c>
      <c r="AP281">
        <v>7</v>
      </c>
      <c r="AQ281">
        <v>4276</v>
      </c>
      <c r="BH281">
        <v>10761</v>
      </c>
      <c r="BI281">
        <v>9986</v>
      </c>
      <c r="BL281">
        <v>50</v>
      </c>
      <c r="BV281">
        <v>410</v>
      </c>
      <c r="BX281">
        <v>7208</v>
      </c>
      <c r="CD281">
        <v>18429</v>
      </c>
      <c r="CE281">
        <v>9986</v>
      </c>
      <c r="CN281">
        <v>2791</v>
      </c>
      <c r="CP281">
        <v>514</v>
      </c>
      <c r="CV281">
        <v>261</v>
      </c>
      <c r="CW281">
        <v>0</v>
      </c>
      <c r="DG281">
        <v>2016</v>
      </c>
    </row>
    <row r="282" spans="1:323">
      <c r="A282" t="s">
        <v>15657</v>
      </c>
      <c r="B282">
        <v>3444214786</v>
      </c>
      <c r="C282" t="s">
        <v>8379</v>
      </c>
      <c r="D282" t="s">
        <v>15658</v>
      </c>
      <c r="E282">
        <v>4975301</v>
      </c>
      <c r="F282" t="s">
        <v>8659</v>
      </c>
      <c r="G282" t="s">
        <v>3978</v>
      </c>
      <c r="H282" t="s">
        <v>3932</v>
      </c>
      <c r="T282">
        <v>66</v>
      </c>
      <c r="U282">
        <v>75</v>
      </c>
      <c r="AF282">
        <v>130</v>
      </c>
      <c r="AG282">
        <v>273</v>
      </c>
      <c r="AL282">
        <v>133223</v>
      </c>
      <c r="AM282">
        <v>52132</v>
      </c>
      <c r="AP282">
        <v>641</v>
      </c>
      <c r="AQ282">
        <v>1504</v>
      </c>
      <c r="BH282">
        <v>12885</v>
      </c>
      <c r="BI282">
        <v>8577</v>
      </c>
      <c r="BR282">
        <v>120928</v>
      </c>
      <c r="BS282">
        <v>41600</v>
      </c>
      <c r="BX282">
        <v>247</v>
      </c>
      <c r="BY282">
        <v>3807</v>
      </c>
      <c r="CD282">
        <v>134060</v>
      </c>
      <c r="CE282">
        <v>53984</v>
      </c>
      <c r="CN282">
        <v>21</v>
      </c>
      <c r="CO282">
        <v>6352</v>
      </c>
      <c r="CP282">
        <v>879</v>
      </c>
      <c r="CQ282">
        <v>3235</v>
      </c>
      <c r="CT282">
        <v>310</v>
      </c>
      <c r="CU282">
        <v>329</v>
      </c>
      <c r="CV282">
        <v>4315</v>
      </c>
      <c r="CW282">
        <v>8887</v>
      </c>
      <c r="DE282">
        <v>10339</v>
      </c>
      <c r="DF282">
        <v>8672</v>
      </c>
      <c r="DG282">
        <v>4856</v>
      </c>
      <c r="DH282">
        <v>2573</v>
      </c>
    </row>
    <row r="283" spans="1:323">
      <c r="A283" t="s">
        <v>15659</v>
      </c>
      <c r="B283">
        <v>1701061236</v>
      </c>
      <c r="C283" t="s">
        <v>8661</v>
      </c>
      <c r="D283" t="s">
        <v>1948</v>
      </c>
      <c r="E283">
        <v>4735483</v>
      </c>
      <c r="F283" t="s">
        <v>8663</v>
      </c>
      <c r="G283" t="s">
        <v>3936</v>
      </c>
      <c r="H283" t="s">
        <v>3932</v>
      </c>
      <c r="I283" t="s">
        <v>3931</v>
      </c>
      <c r="T283">
        <v>10352</v>
      </c>
      <c r="U283">
        <v>10352</v>
      </c>
      <c r="X283">
        <v>-4</v>
      </c>
      <c r="AD283">
        <v>10348</v>
      </c>
      <c r="AE283">
        <v>10352</v>
      </c>
      <c r="AL283">
        <v>194118</v>
      </c>
      <c r="AN283">
        <v>4</v>
      </c>
      <c r="AP283">
        <v>51</v>
      </c>
      <c r="AT283">
        <v>194173</v>
      </c>
      <c r="AU283">
        <v>0</v>
      </c>
      <c r="AV283">
        <v>10352</v>
      </c>
      <c r="AW283">
        <v>10352</v>
      </c>
      <c r="BF283">
        <v>183500</v>
      </c>
      <c r="BH283">
        <v>193852</v>
      </c>
      <c r="BI283">
        <v>10352</v>
      </c>
      <c r="BL283">
        <v>9545</v>
      </c>
      <c r="BT283">
        <v>9545</v>
      </c>
      <c r="BU283">
        <v>0</v>
      </c>
      <c r="BV283">
        <v>1000</v>
      </c>
      <c r="BX283">
        <v>125</v>
      </c>
      <c r="CB283">
        <v>1125</v>
      </c>
      <c r="CC283">
        <v>0</v>
      </c>
      <c r="CD283">
        <v>204521</v>
      </c>
      <c r="CE283">
        <v>10352</v>
      </c>
      <c r="CF283">
        <v>304</v>
      </c>
      <c r="CG283">
        <v>7</v>
      </c>
      <c r="CH283">
        <v>-327</v>
      </c>
      <c r="CI283">
        <v>-7</v>
      </c>
      <c r="CN283">
        <v>193701</v>
      </c>
      <c r="CP283">
        <v>9817</v>
      </c>
      <c r="CQ283">
        <v>103</v>
      </c>
      <c r="CR283">
        <v>183557</v>
      </c>
      <c r="CS283">
        <v>-110</v>
      </c>
      <c r="CV283">
        <v>183557</v>
      </c>
      <c r="CW283">
        <v>-110</v>
      </c>
      <c r="DC283">
        <v>183557</v>
      </c>
      <c r="DD283">
        <v>-110</v>
      </c>
      <c r="IO283">
        <v>23</v>
      </c>
    </row>
    <row r="284" spans="1:323">
      <c r="A284" t="s">
        <v>16384</v>
      </c>
      <c r="B284">
        <v>5257193554</v>
      </c>
      <c r="C284" t="s">
        <v>4148</v>
      </c>
      <c r="D284" t="s">
        <v>16385</v>
      </c>
      <c r="E284">
        <v>5404775</v>
      </c>
      <c r="F284" t="s">
        <v>8665</v>
      </c>
      <c r="G284" t="s">
        <v>3936</v>
      </c>
      <c r="H284" t="s">
        <v>3932</v>
      </c>
      <c r="I284" t="s">
        <v>3931</v>
      </c>
      <c r="T284">
        <v>163</v>
      </c>
      <c r="U284">
        <v>204</v>
      </c>
      <c r="AD284">
        <v>163</v>
      </c>
      <c r="AE284">
        <v>204</v>
      </c>
      <c r="AL284">
        <v>9861</v>
      </c>
      <c r="AM284">
        <v>9846</v>
      </c>
      <c r="AN284">
        <v>2347</v>
      </c>
      <c r="AO284">
        <v>10</v>
      </c>
      <c r="AP284">
        <v>247</v>
      </c>
      <c r="AQ284">
        <v>2458</v>
      </c>
      <c r="AR284">
        <v>142</v>
      </c>
      <c r="AS284">
        <v>147</v>
      </c>
      <c r="AT284">
        <v>12597</v>
      </c>
      <c r="AU284">
        <v>12461</v>
      </c>
      <c r="AV284">
        <v>3010</v>
      </c>
      <c r="AW284">
        <v>3010</v>
      </c>
      <c r="BF284">
        <v>9617</v>
      </c>
      <c r="BG284">
        <v>9607</v>
      </c>
      <c r="BH284">
        <v>12627</v>
      </c>
      <c r="BI284">
        <v>12617</v>
      </c>
      <c r="BL284">
        <v>64</v>
      </c>
      <c r="BM284">
        <v>45</v>
      </c>
      <c r="BT284">
        <v>64</v>
      </c>
      <c r="BU284">
        <v>45</v>
      </c>
      <c r="BX284">
        <v>69</v>
      </c>
      <c r="BY284">
        <v>3</v>
      </c>
      <c r="CB284">
        <v>69</v>
      </c>
      <c r="CC284">
        <v>3</v>
      </c>
      <c r="CD284">
        <v>12760</v>
      </c>
      <c r="CE284">
        <v>12665</v>
      </c>
      <c r="CF284">
        <v>1773</v>
      </c>
      <c r="CG284">
        <v>63</v>
      </c>
      <c r="CH284">
        <v>-1786</v>
      </c>
      <c r="CI284">
        <v>9772</v>
      </c>
      <c r="CN284">
        <v>1876</v>
      </c>
      <c r="CP284">
        <v>20</v>
      </c>
      <c r="CQ284">
        <v>165</v>
      </c>
      <c r="CR284">
        <v>70</v>
      </c>
      <c r="CS284">
        <v>9607</v>
      </c>
      <c r="CT284">
        <v>-60</v>
      </c>
      <c r="CV284">
        <v>10</v>
      </c>
      <c r="CW284">
        <v>9607</v>
      </c>
      <c r="DC284">
        <v>10</v>
      </c>
      <c r="DD284">
        <v>9607</v>
      </c>
      <c r="DE284">
        <v>0</v>
      </c>
      <c r="DF284">
        <v>9835</v>
      </c>
      <c r="DI284">
        <v>0</v>
      </c>
      <c r="DJ284">
        <v>9835</v>
      </c>
      <c r="IO284">
        <v>13</v>
      </c>
    </row>
    <row r="285" spans="1:323">
      <c r="A285" t="s">
        <v>15661</v>
      </c>
      <c r="B285">
        <v>9705138572</v>
      </c>
      <c r="C285" t="s">
        <v>8050</v>
      </c>
      <c r="D285" t="s">
        <v>16386</v>
      </c>
      <c r="E285">
        <v>6535236</v>
      </c>
      <c r="F285" t="s">
        <v>8667</v>
      </c>
      <c r="G285" t="s">
        <v>3936</v>
      </c>
      <c r="H285" t="s">
        <v>3932</v>
      </c>
      <c r="I285" t="s">
        <v>3931</v>
      </c>
      <c r="T285">
        <v>155</v>
      </c>
      <c r="AD285">
        <v>155</v>
      </c>
      <c r="AE285">
        <v>0</v>
      </c>
      <c r="AL285">
        <v>10534</v>
      </c>
      <c r="AN285">
        <v>49</v>
      </c>
      <c r="AP285">
        <v>599</v>
      </c>
      <c r="AR285">
        <v>937</v>
      </c>
      <c r="AT285">
        <v>12119</v>
      </c>
      <c r="AU285">
        <v>0</v>
      </c>
      <c r="AV285">
        <v>10</v>
      </c>
      <c r="BF285">
        <v>-3543</v>
      </c>
      <c r="BH285">
        <v>-3533</v>
      </c>
      <c r="BI285">
        <v>0</v>
      </c>
      <c r="BT285">
        <v>0</v>
      </c>
      <c r="BU285">
        <v>0</v>
      </c>
      <c r="BV285">
        <v>3611</v>
      </c>
      <c r="BX285">
        <v>12197</v>
      </c>
      <c r="CB285">
        <v>15808</v>
      </c>
      <c r="CC285">
        <v>0</v>
      </c>
      <c r="CD285">
        <v>12274</v>
      </c>
      <c r="CE285">
        <v>0</v>
      </c>
      <c r="CF285">
        <v>52160</v>
      </c>
      <c r="CH285">
        <v>-2524</v>
      </c>
      <c r="CL285">
        <v>519</v>
      </c>
      <c r="CN285">
        <v>706</v>
      </c>
      <c r="CP285">
        <v>1206</v>
      </c>
      <c r="CR285">
        <v>-3543</v>
      </c>
      <c r="CS285">
        <v>0</v>
      </c>
      <c r="CV285">
        <v>-3543</v>
      </c>
      <c r="CW285">
        <v>0</v>
      </c>
      <c r="DC285">
        <v>-3543</v>
      </c>
      <c r="DE285">
        <v>49636</v>
      </c>
      <c r="DI285">
        <v>49636</v>
      </c>
      <c r="DJ285">
        <v>0</v>
      </c>
    </row>
    <row r="286" spans="1:323">
      <c r="A286" t="s">
        <v>15663</v>
      </c>
      <c r="B286">
        <v>2308269294</v>
      </c>
      <c r="C286" t="s">
        <v>8669</v>
      </c>
      <c r="D286" t="s">
        <v>1969</v>
      </c>
      <c r="E286">
        <v>7473926</v>
      </c>
      <c r="F286" t="s">
        <v>8670</v>
      </c>
      <c r="G286" t="s">
        <v>3936</v>
      </c>
      <c r="H286" t="s">
        <v>3932</v>
      </c>
      <c r="I286" t="s">
        <v>3931</v>
      </c>
      <c r="L286">
        <v>14</v>
      </c>
      <c r="AD286">
        <v>14</v>
      </c>
      <c r="AE286">
        <v>0</v>
      </c>
      <c r="AF286">
        <v>98</v>
      </c>
      <c r="AL286">
        <v>1032</v>
      </c>
      <c r="AN286">
        <v>15532</v>
      </c>
      <c r="AP286">
        <v>8428</v>
      </c>
      <c r="AQ286">
        <v>10500</v>
      </c>
      <c r="AR286">
        <v>48</v>
      </c>
      <c r="AT286">
        <v>25139</v>
      </c>
      <c r="AU286">
        <v>10500</v>
      </c>
      <c r="AV286">
        <v>10500</v>
      </c>
      <c r="AW286">
        <v>10500</v>
      </c>
      <c r="BF286">
        <v>1147</v>
      </c>
      <c r="BH286">
        <v>11647</v>
      </c>
      <c r="BI286">
        <v>10500</v>
      </c>
      <c r="BL286">
        <v>13340</v>
      </c>
      <c r="BT286">
        <v>13340</v>
      </c>
      <c r="BU286">
        <v>0</v>
      </c>
      <c r="BX286">
        <v>165</v>
      </c>
      <c r="CB286">
        <v>165</v>
      </c>
      <c r="CC286">
        <v>0</v>
      </c>
      <c r="CD286">
        <v>25153</v>
      </c>
      <c r="CE286">
        <v>10500</v>
      </c>
      <c r="CF286">
        <v>316</v>
      </c>
      <c r="CH286">
        <v>-316</v>
      </c>
      <c r="CN286">
        <v>1999</v>
      </c>
      <c r="CP286">
        <v>469</v>
      </c>
      <c r="CR286">
        <v>1214</v>
      </c>
      <c r="CS286">
        <v>0</v>
      </c>
      <c r="CT286">
        <v>-67</v>
      </c>
      <c r="CV286">
        <v>1147</v>
      </c>
      <c r="CW286">
        <v>0</v>
      </c>
      <c r="CX286">
        <v>67</v>
      </c>
      <c r="DC286">
        <v>1147</v>
      </c>
      <c r="DK286">
        <v>0</v>
      </c>
      <c r="DM286">
        <v>0</v>
      </c>
      <c r="DN286">
        <v>10500</v>
      </c>
      <c r="DP286">
        <v>10500</v>
      </c>
      <c r="DQ286">
        <v>1251</v>
      </c>
      <c r="DR286">
        <v>1251</v>
      </c>
      <c r="DS286">
        <v>10500</v>
      </c>
      <c r="DU286">
        <v>10500</v>
      </c>
      <c r="DV286">
        <v>0</v>
      </c>
      <c r="DW286">
        <v>1251</v>
      </c>
      <c r="DX286">
        <v>1251</v>
      </c>
      <c r="DY286">
        <v>10500</v>
      </c>
      <c r="DZ286">
        <v>1147</v>
      </c>
      <c r="EA286">
        <v>11647</v>
      </c>
      <c r="EQ286">
        <v>11647</v>
      </c>
      <c r="ER286">
        <v>10500</v>
      </c>
      <c r="ES286">
        <v>13840</v>
      </c>
      <c r="EY286">
        <v>11318</v>
      </c>
      <c r="FA286">
        <v>19029</v>
      </c>
      <c r="FC286">
        <v>1410</v>
      </c>
      <c r="FK286">
        <v>18529</v>
      </c>
      <c r="FM286">
        <v>6939</v>
      </c>
      <c r="FT286">
        <v>13840</v>
      </c>
      <c r="FV286">
        <v>500</v>
      </c>
      <c r="FX286">
        <v>-5189</v>
      </c>
      <c r="FZ286">
        <v>1750</v>
      </c>
      <c r="GB286">
        <v>0</v>
      </c>
      <c r="GD286">
        <v>1750</v>
      </c>
      <c r="GF286">
        <v>0</v>
      </c>
      <c r="GG286">
        <v>0</v>
      </c>
      <c r="GO286">
        <v>0</v>
      </c>
      <c r="GP286">
        <v>104</v>
      </c>
      <c r="GQ286">
        <v>104</v>
      </c>
      <c r="IF286">
        <v>10500</v>
      </c>
      <c r="IG286">
        <v>10500</v>
      </c>
      <c r="JU286">
        <v>104</v>
      </c>
      <c r="JY286">
        <v>104</v>
      </c>
    </row>
    <row r="287" spans="1:323">
      <c r="A287" t="s">
        <v>16387</v>
      </c>
      <c r="B287">
        <v>7203382407</v>
      </c>
      <c r="C287" t="s">
        <v>8194</v>
      </c>
      <c r="D287" t="s">
        <v>16388</v>
      </c>
      <c r="E287">
        <v>7084873</v>
      </c>
      <c r="F287" t="s">
        <v>8673</v>
      </c>
      <c r="G287" t="s">
        <v>3936</v>
      </c>
      <c r="H287" t="s">
        <v>3932</v>
      </c>
      <c r="I287" t="s">
        <v>3931</v>
      </c>
      <c r="X287">
        <v>75510</v>
      </c>
      <c r="Y287">
        <v>136961</v>
      </c>
      <c r="AD287">
        <v>75510</v>
      </c>
      <c r="AE287">
        <v>136961</v>
      </c>
      <c r="AF287">
        <v>23892</v>
      </c>
      <c r="AG287">
        <v>81</v>
      </c>
      <c r="AL287">
        <v>73850</v>
      </c>
      <c r="AM287">
        <v>90900</v>
      </c>
      <c r="AN287">
        <v>16879</v>
      </c>
      <c r="AO287">
        <v>6232</v>
      </c>
      <c r="AP287">
        <v>607</v>
      </c>
      <c r="AQ287">
        <v>578</v>
      </c>
      <c r="AT287">
        <v>115228</v>
      </c>
      <c r="AU287">
        <v>97791</v>
      </c>
      <c r="AV287">
        <v>10</v>
      </c>
      <c r="AW287">
        <v>10</v>
      </c>
      <c r="BF287">
        <v>31133</v>
      </c>
      <c r="BG287">
        <v>34289</v>
      </c>
      <c r="BH287">
        <v>31143</v>
      </c>
      <c r="BI287">
        <v>34299</v>
      </c>
      <c r="BL287">
        <v>34400</v>
      </c>
      <c r="BM287">
        <v>96089</v>
      </c>
      <c r="BT287">
        <v>34400</v>
      </c>
      <c r="BU287">
        <v>96089</v>
      </c>
      <c r="BV287">
        <v>2600</v>
      </c>
      <c r="BW287">
        <v>20150</v>
      </c>
      <c r="BX287">
        <v>36775</v>
      </c>
      <c r="BY287">
        <v>9730</v>
      </c>
      <c r="BZ287">
        <v>85820</v>
      </c>
      <c r="CA287">
        <v>74484</v>
      </c>
      <c r="CB287">
        <v>125195</v>
      </c>
      <c r="CC287">
        <v>104364</v>
      </c>
      <c r="CD287">
        <v>190738</v>
      </c>
      <c r="CE287">
        <v>234752</v>
      </c>
      <c r="CF287">
        <v>14123</v>
      </c>
      <c r="CG287">
        <v>1283</v>
      </c>
      <c r="CH287">
        <v>-9635</v>
      </c>
      <c r="CI287">
        <v>713</v>
      </c>
      <c r="CJ287">
        <v>28952</v>
      </c>
      <c r="CK287">
        <v>10762</v>
      </c>
      <c r="CL287">
        <v>11588</v>
      </c>
      <c r="CM287">
        <v>4505</v>
      </c>
      <c r="CN287">
        <v>6826</v>
      </c>
      <c r="CO287">
        <v>6713</v>
      </c>
      <c r="CP287">
        <v>899</v>
      </c>
      <c r="CQ287">
        <v>231</v>
      </c>
      <c r="CR287">
        <v>13656</v>
      </c>
      <c r="CS287">
        <v>13452</v>
      </c>
      <c r="CT287">
        <v>-1415</v>
      </c>
      <c r="CV287">
        <v>12241</v>
      </c>
      <c r="CW287">
        <v>13200</v>
      </c>
      <c r="CX287">
        <v>1415</v>
      </c>
      <c r="DB287">
        <v>0</v>
      </c>
      <c r="DC287">
        <v>12241</v>
      </c>
      <c r="DD287">
        <v>13200</v>
      </c>
      <c r="DE287">
        <v>19889</v>
      </c>
      <c r="DF287">
        <v>1996</v>
      </c>
      <c r="DG287">
        <v>15401</v>
      </c>
      <c r="DI287">
        <v>4488</v>
      </c>
      <c r="DJ287">
        <v>1996</v>
      </c>
      <c r="IR287">
        <v>-252</v>
      </c>
    </row>
    <row r="288" spans="1:323">
      <c r="A288" t="s">
        <v>15666</v>
      </c>
      <c r="B288">
        <v>2634105423</v>
      </c>
      <c r="C288" t="s">
        <v>4176</v>
      </c>
      <c r="D288" t="s">
        <v>16389</v>
      </c>
      <c r="E288">
        <v>6270348</v>
      </c>
      <c r="G288" t="s">
        <v>3936</v>
      </c>
      <c r="H288" t="s">
        <v>3932</v>
      </c>
      <c r="I288" t="s">
        <v>3931</v>
      </c>
      <c r="T288">
        <v>32</v>
      </c>
      <c r="U288">
        <v>50</v>
      </c>
      <c r="AD288">
        <v>32</v>
      </c>
      <c r="AE288">
        <v>50</v>
      </c>
      <c r="AF288">
        <v>86</v>
      </c>
      <c r="AG288">
        <v>121</v>
      </c>
      <c r="AL288">
        <v>4</v>
      </c>
      <c r="AM288">
        <v>3</v>
      </c>
      <c r="AN288">
        <v>14702</v>
      </c>
      <c r="AO288">
        <v>9750</v>
      </c>
      <c r="AP288">
        <v>241</v>
      </c>
      <c r="AQ288">
        <v>52</v>
      </c>
      <c r="AR288">
        <v>165</v>
      </c>
      <c r="AS288">
        <v>171</v>
      </c>
      <c r="AT288">
        <v>15198</v>
      </c>
      <c r="AU288">
        <v>10097</v>
      </c>
      <c r="AV288">
        <v>10010</v>
      </c>
      <c r="AW288">
        <v>10010</v>
      </c>
      <c r="BF288">
        <v>42</v>
      </c>
      <c r="BG288">
        <v>127</v>
      </c>
      <c r="BH288">
        <v>10052</v>
      </c>
      <c r="BI288">
        <v>10137</v>
      </c>
      <c r="BL288">
        <v>5145</v>
      </c>
      <c r="BT288">
        <v>5145</v>
      </c>
      <c r="BU288">
        <v>0</v>
      </c>
      <c r="BX288">
        <v>33</v>
      </c>
      <c r="BY288">
        <v>10</v>
      </c>
      <c r="CB288">
        <v>33</v>
      </c>
      <c r="CC288">
        <v>10</v>
      </c>
      <c r="CD288">
        <v>15230</v>
      </c>
      <c r="CE288">
        <v>10147</v>
      </c>
      <c r="CF288">
        <v>592</v>
      </c>
      <c r="CG288">
        <v>164</v>
      </c>
      <c r="CH288">
        <v>-592</v>
      </c>
      <c r="CI288">
        <v>-164</v>
      </c>
      <c r="CN288">
        <v>697</v>
      </c>
      <c r="CO288">
        <v>550</v>
      </c>
      <c r="CP288">
        <v>176</v>
      </c>
      <c r="CQ288">
        <v>250</v>
      </c>
      <c r="CR288">
        <v>-71</v>
      </c>
      <c r="CS288">
        <v>136</v>
      </c>
      <c r="CT288">
        <v>-15</v>
      </c>
      <c r="CU288">
        <v>-9</v>
      </c>
      <c r="CV288">
        <v>-86</v>
      </c>
      <c r="CW288">
        <v>127</v>
      </c>
      <c r="CX288">
        <v>15</v>
      </c>
      <c r="CY288">
        <v>9</v>
      </c>
      <c r="DC288">
        <v>-86</v>
      </c>
      <c r="DD288">
        <v>127</v>
      </c>
    </row>
    <row r="289" spans="1:325">
      <c r="A289" t="s">
        <v>16390</v>
      </c>
      <c r="B289">
        <v>7327093648</v>
      </c>
      <c r="C289" t="s">
        <v>8677</v>
      </c>
      <c r="D289" t="s">
        <v>15669</v>
      </c>
      <c r="E289">
        <v>720650</v>
      </c>
      <c r="F289" t="s">
        <v>8679</v>
      </c>
      <c r="G289" t="s">
        <v>3936</v>
      </c>
      <c r="H289" t="s">
        <v>3932</v>
      </c>
      <c r="I289" t="s">
        <v>3931</v>
      </c>
      <c r="AL289">
        <v>30467</v>
      </c>
      <c r="AP289">
        <v>5734</v>
      </c>
      <c r="BH289">
        <v>15054</v>
      </c>
      <c r="BL289">
        <v>20336</v>
      </c>
      <c r="BX289">
        <v>811</v>
      </c>
      <c r="CD289">
        <v>36201</v>
      </c>
      <c r="CE289">
        <v>0</v>
      </c>
      <c r="CN289">
        <v>20309</v>
      </c>
      <c r="CP289">
        <v>5071</v>
      </c>
      <c r="CT289">
        <v>1197</v>
      </c>
      <c r="CV289">
        <v>4054</v>
      </c>
      <c r="CW289">
        <v>0</v>
      </c>
      <c r="DG289">
        <v>9987</v>
      </c>
      <c r="ES289">
        <v>23110</v>
      </c>
      <c r="EY289">
        <v>113</v>
      </c>
      <c r="FA289">
        <v>2661</v>
      </c>
      <c r="FC289">
        <v>9849</v>
      </c>
      <c r="FE289">
        <v>71</v>
      </c>
      <c r="FG289">
        <v>1877</v>
      </c>
      <c r="FK289">
        <v>3293</v>
      </c>
      <c r="FM289">
        <v>5605</v>
      </c>
      <c r="FT289">
        <v>22997</v>
      </c>
      <c r="FV289">
        <v>2661</v>
      </c>
      <c r="FX289">
        <v>20449</v>
      </c>
      <c r="FZ289">
        <v>26054</v>
      </c>
      <c r="GB289">
        <v>0</v>
      </c>
      <c r="GD289">
        <v>26054</v>
      </c>
    </row>
    <row r="290" spans="1:325">
      <c r="A290" t="s">
        <v>16391</v>
      </c>
      <c r="B290">
        <v>2311284630</v>
      </c>
      <c r="C290" t="s">
        <v>8416</v>
      </c>
      <c r="D290" t="s">
        <v>16392</v>
      </c>
      <c r="E290">
        <v>5183317</v>
      </c>
      <c r="F290" t="s">
        <v>8681</v>
      </c>
      <c r="G290" t="s">
        <v>3936</v>
      </c>
      <c r="H290" t="s">
        <v>3932</v>
      </c>
      <c r="I290" t="s">
        <v>3931</v>
      </c>
      <c r="T290">
        <v>1336</v>
      </c>
      <c r="U290">
        <v>1901</v>
      </c>
      <c r="AD290">
        <v>1336</v>
      </c>
      <c r="AE290">
        <v>1901</v>
      </c>
      <c r="AF290">
        <v>34</v>
      </c>
      <c r="AG290">
        <v>43</v>
      </c>
      <c r="AL290">
        <v>149</v>
      </c>
      <c r="AM290">
        <v>199</v>
      </c>
      <c r="AN290">
        <v>10101</v>
      </c>
      <c r="AO290">
        <v>10000</v>
      </c>
      <c r="AP290">
        <v>148</v>
      </c>
      <c r="AQ290">
        <v>31</v>
      </c>
      <c r="AR290">
        <v>219</v>
      </c>
      <c r="AS290">
        <v>189</v>
      </c>
      <c r="AT290">
        <v>10651</v>
      </c>
      <c r="AU290">
        <v>10462</v>
      </c>
      <c r="AV290">
        <v>10</v>
      </c>
      <c r="AW290">
        <v>10</v>
      </c>
      <c r="BF290">
        <v>10819</v>
      </c>
      <c r="BG290">
        <v>12222</v>
      </c>
      <c r="BH290">
        <v>10829</v>
      </c>
      <c r="BI290">
        <v>12232</v>
      </c>
      <c r="BV290">
        <v>959</v>
      </c>
      <c r="BW290">
        <v>104</v>
      </c>
      <c r="BX290">
        <v>199</v>
      </c>
      <c r="BY290">
        <v>27</v>
      </c>
      <c r="CB290">
        <v>1158</v>
      </c>
      <c r="CC290">
        <v>131</v>
      </c>
      <c r="CD290">
        <v>11987</v>
      </c>
      <c r="CE290">
        <v>12363</v>
      </c>
      <c r="CF290">
        <v>2133</v>
      </c>
      <c r="CG290">
        <v>411</v>
      </c>
      <c r="CH290">
        <v>-2133</v>
      </c>
      <c r="CI290">
        <v>-411</v>
      </c>
      <c r="CN290">
        <v>1005</v>
      </c>
      <c r="CO290">
        <v>12875</v>
      </c>
      <c r="CP290">
        <v>263</v>
      </c>
      <c r="CQ290">
        <v>242</v>
      </c>
      <c r="CR290">
        <v>-1391</v>
      </c>
      <c r="CS290">
        <v>12222</v>
      </c>
      <c r="CT290">
        <v>-11</v>
      </c>
      <c r="CV290">
        <v>-1402</v>
      </c>
      <c r="CW290">
        <v>12222</v>
      </c>
      <c r="DC290">
        <v>-1402</v>
      </c>
      <c r="DD290">
        <v>12222</v>
      </c>
      <c r="DK290">
        <v>10</v>
      </c>
      <c r="DM290">
        <v>10</v>
      </c>
      <c r="DN290">
        <v>0</v>
      </c>
      <c r="DO290">
        <v>12222</v>
      </c>
      <c r="DP290">
        <v>12222</v>
      </c>
      <c r="DQ290">
        <v>12222</v>
      </c>
      <c r="DR290">
        <v>12222</v>
      </c>
      <c r="DS290">
        <v>10</v>
      </c>
      <c r="DT290">
        <v>12222</v>
      </c>
      <c r="DU290">
        <v>12232</v>
      </c>
      <c r="DY290">
        <v>10</v>
      </c>
      <c r="DZ290">
        <v>10819</v>
      </c>
      <c r="EA290">
        <v>10829</v>
      </c>
      <c r="EB290">
        <v>12222</v>
      </c>
      <c r="EC290">
        <v>0</v>
      </c>
      <c r="ED290">
        <v>12222</v>
      </c>
      <c r="EH290">
        <v>12222</v>
      </c>
      <c r="EI290">
        <v>0</v>
      </c>
      <c r="EJ290">
        <v>12222</v>
      </c>
      <c r="EK290">
        <v>12222</v>
      </c>
      <c r="EL290">
        <v>0</v>
      </c>
      <c r="EM290">
        <v>12222</v>
      </c>
      <c r="EN290">
        <v>12222</v>
      </c>
      <c r="EO290">
        <v>0</v>
      </c>
      <c r="EP290">
        <v>12222</v>
      </c>
      <c r="EQ290">
        <v>10829</v>
      </c>
      <c r="ER290">
        <v>12232</v>
      </c>
      <c r="ES290">
        <v>825</v>
      </c>
      <c r="ET290">
        <v>105</v>
      </c>
      <c r="EY290">
        <v>1542</v>
      </c>
      <c r="EZ290">
        <v>10872</v>
      </c>
      <c r="FA290">
        <v>315</v>
      </c>
      <c r="FB290">
        <v>10946</v>
      </c>
      <c r="FC290">
        <v>1417</v>
      </c>
      <c r="FD290">
        <v>643</v>
      </c>
      <c r="FE290">
        <v>116</v>
      </c>
      <c r="FF290">
        <v>45</v>
      </c>
      <c r="FK290">
        <v>404</v>
      </c>
      <c r="FL290">
        <v>10258</v>
      </c>
      <c r="FM290">
        <v>-395</v>
      </c>
      <c r="FN290">
        <v>-74</v>
      </c>
      <c r="FT290">
        <v>825</v>
      </c>
      <c r="FU290">
        <v>105</v>
      </c>
      <c r="FV290">
        <v>315</v>
      </c>
      <c r="FX290">
        <v>510</v>
      </c>
      <c r="FY290">
        <v>105</v>
      </c>
      <c r="FZ290">
        <v>115</v>
      </c>
      <c r="GA290">
        <v>31</v>
      </c>
      <c r="GB290">
        <v>31</v>
      </c>
      <c r="GD290">
        <v>146</v>
      </c>
      <c r="GE290">
        <v>31</v>
      </c>
      <c r="GF290">
        <v>0</v>
      </c>
      <c r="GG290">
        <v>0</v>
      </c>
      <c r="GI290">
        <v>0</v>
      </c>
      <c r="GK290">
        <v>0</v>
      </c>
      <c r="GO290">
        <v>0</v>
      </c>
      <c r="GP290">
        <v>1403</v>
      </c>
      <c r="GQ290">
        <v>1403</v>
      </c>
      <c r="JU290">
        <v>1403</v>
      </c>
      <c r="JY290">
        <v>1403</v>
      </c>
    </row>
    <row r="291" spans="1:325">
      <c r="A291" t="s">
        <v>15672</v>
      </c>
      <c r="B291">
        <v>2130213500</v>
      </c>
      <c r="C291" t="s">
        <v>3999</v>
      </c>
      <c r="D291" t="s">
        <v>16393</v>
      </c>
      <c r="E291">
        <v>5399913</v>
      </c>
      <c r="F291" t="s">
        <v>4000</v>
      </c>
      <c r="G291" t="s">
        <v>3936</v>
      </c>
      <c r="H291" t="s">
        <v>3932</v>
      </c>
      <c r="I291" t="s">
        <v>3931</v>
      </c>
      <c r="X291">
        <v>33</v>
      </c>
      <c r="Y291">
        <v>60</v>
      </c>
      <c r="AL291">
        <v>196909</v>
      </c>
      <c r="AM291">
        <v>19449</v>
      </c>
      <c r="AP291">
        <v>386</v>
      </c>
      <c r="BH291">
        <v>4114</v>
      </c>
      <c r="BI291">
        <v>-46</v>
      </c>
      <c r="BL291">
        <v>0</v>
      </c>
      <c r="BM291">
        <v>6419</v>
      </c>
      <c r="BR291">
        <v>189789</v>
      </c>
      <c r="BS291">
        <v>12968</v>
      </c>
      <c r="BV291">
        <v>3150</v>
      </c>
      <c r="BW291">
        <v>89</v>
      </c>
      <c r="BX291">
        <v>275</v>
      </c>
      <c r="BY291">
        <v>79</v>
      </c>
      <c r="CD291">
        <v>197327</v>
      </c>
      <c r="CE291">
        <v>19509</v>
      </c>
      <c r="CN291">
        <v>5679</v>
      </c>
      <c r="CP291">
        <v>1077</v>
      </c>
      <c r="CQ291">
        <v>7</v>
      </c>
      <c r="CV291">
        <v>4493</v>
      </c>
      <c r="CW291">
        <v>-56</v>
      </c>
      <c r="DG291">
        <v>109</v>
      </c>
      <c r="DH291">
        <v>49</v>
      </c>
    </row>
    <row r="292" spans="1:325">
      <c r="A292" t="s">
        <v>15674</v>
      </c>
      <c r="B292">
        <v>4205384683</v>
      </c>
      <c r="C292" t="s">
        <v>8598</v>
      </c>
      <c r="D292" t="s">
        <v>16394</v>
      </c>
      <c r="E292">
        <v>7203199</v>
      </c>
      <c r="F292" t="s">
        <v>8683</v>
      </c>
      <c r="G292" t="s">
        <v>3936</v>
      </c>
      <c r="H292" t="s">
        <v>3932</v>
      </c>
      <c r="I292" t="s">
        <v>3931</v>
      </c>
      <c r="X292">
        <v>10000</v>
      </c>
      <c r="AD292">
        <v>10000</v>
      </c>
      <c r="AE292">
        <v>0</v>
      </c>
      <c r="AP292">
        <v>10</v>
      </c>
      <c r="AT292">
        <v>10</v>
      </c>
      <c r="AU292">
        <v>0</v>
      </c>
      <c r="AV292">
        <v>10</v>
      </c>
      <c r="BB292">
        <v>10000</v>
      </c>
      <c r="BH292">
        <v>10010</v>
      </c>
      <c r="BI292">
        <v>0</v>
      </c>
      <c r="CD292">
        <v>10010</v>
      </c>
      <c r="CE292">
        <v>0</v>
      </c>
    </row>
    <row r="293" spans="1:325">
      <c r="A293" t="s">
        <v>16395</v>
      </c>
      <c r="B293">
        <v>1215217189</v>
      </c>
      <c r="C293" t="s">
        <v>8685</v>
      </c>
      <c r="D293" t="s">
        <v>16396</v>
      </c>
      <c r="E293">
        <v>6194326</v>
      </c>
      <c r="F293" t="s">
        <v>8686</v>
      </c>
      <c r="G293" t="s">
        <v>3936</v>
      </c>
      <c r="H293" t="s">
        <v>3932</v>
      </c>
      <c r="I293" t="s">
        <v>3931</v>
      </c>
      <c r="L293">
        <v>232</v>
      </c>
      <c r="M293">
        <v>17</v>
      </c>
      <c r="T293">
        <v>60</v>
      </c>
      <c r="X293">
        <v>0</v>
      </c>
      <c r="Y293">
        <v>675</v>
      </c>
      <c r="AD293">
        <v>292</v>
      </c>
      <c r="AE293">
        <v>692</v>
      </c>
      <c r="AF293">
        <v>0</v>
      </c>
      <c r="AG293">
        <v>20</v>
      </c>
      <c r="AL293">
        <v>58550</v>
      </c>
      <c r="AM293">
        <v>72602</v>
      </c>
      <c r="AP293">
        <v>8901</v>
      </c>
      <c r="AQ293">
        <v>9374</v>
      </c>
      <c r="AT293">
        <v>67451</v>
      </c>
      <c r="AU293">
        <v>81996</v>
      </c>
      <c r="AV293">
        <v>10</v>
      </c>
      <c r="AW293">
        <v>10</v>
      </c>
      <c r="BF293">
        <v>59499</v>
      </c>
      <c r="BG293">
        <v>40688</v>
      </c>
      <c r="BH293">
        <v>59509</v>
      </c>
      <c r="BI293">
        <v>40698</v>
      </c>
      <c r="BL293">
        <v>7800</v>
      </c>
      <c r="BM293">
        <v>11650</v>
      </c>
      <c r="BT293">
        <v>7800</v>
      </c>
      <c r="BU293">
        <v>11650</v>
      </c>
      <c r="BX293">
        <v>434</v>
      </c>
      <c r="BY293">
        <v>30340</v>
      </c>
      <c r="CB293">
        <v>434</v>
      </c>
      <c r="CC293">
        <v>30340</v>
      </c>
      <c r="CD293">
        <v>67743</v>
      </c>
      <c r="CE293">
        <v>82688</v>
      </c>
      <c r="CH293">
        <v>31388</v>
      </c>
      <c r="CI293">
        <v>-3548</v>
      </c>
      <c r="CJ293">
        <v>0</v>
      </c>
      <c r="CK293">
        <v>70</v>
      </c>
      <c r="CN293">
        <v>0</v>
      </c>
      <c r="CO293">
        <v>2456</v>
      </c>
      <c r="CP293">
        <v>515</v>
      </c>
      <c r="CQ293">
        <v>1422</v>
      </c>
      <c r="CR293">
        <v>30873</v>
      </c>
      <c r="CS293">
        <v>-2444</v>
      </c>
      <c r="CV293">
        <v>29891</v>
      </c>
      <c r="CW293">
        <v>-2444</v>
      </c>
      <c r="CX293">
        <v>0</v>
      </c>
      <c r="CY293">
        <v>330</v>
      </c>
      <c r="DB293">
        <v>-982</v>
      </c>
      <c r="DC293">
        <v>29891</v>
      </c>
      <c r="DD293">
        <v>-2444</v>
      </c>
      <c r="DE293">
        <v>32293</v>
      </c>
      <c r="DF293">
        <v>1157</v>
      </c>
      <c r="DG293">
        <v>0</v>
      </c>
      <c r="DH293">
        <v>4705</v>
      </c>
      <c r="DI293">
        <v>32293</v>
      </c>
      <c r="DJ293">
        <v>-3548</v>
      </c>
      <c r="IO293">
        <v>905</v>
      </c>
    </row>
    <row r="294" spans="1:325">
      <c r="A294" t="s">
        <v>15676</v>
      </c>
      <c r="B294">
        <v>7717795970</v>
      </c>
      <c r="C294" t="s">
        <v>4017</v>
      </c>
      <c r="D294" t="s">
        <v>2028</v>
      </c>
      <c r="E294">
        <v>6843967</v>
      </c>
      <c r="F294" t="s">
        <v>8688</v>
      </c>
      <c r="G294" t="s">
        <v>3936</v>
      </c>
      <c r="H294" t="s">
        <v>3932</v>
      </c>
      <c r="I294" t="s">
        <v>3931</v>
      </c>
      <c r="L294">
        <v>2626</v>
      </c>
      <c r="M294">
        <v>167</v>
      </c>
      <c r="T294">
        <v>51</v>
      </c>
      <c r="U294">
        <v>86</v>
      </c>
      <c r="AB294">
        <v>401</v>
      </c>
      <c r="AC294">
        <v>223</v>
      </c>
      <c r="AD294">
        <v>3078</v>
      </c>
      <c r="AE294">
        <v>476</v>
      </c>
      <c r="AF294">
        <v>517</v>
      </c>
      <c r="AG294">
        <v>629</v>
      </c>
      <c r="AL294">
        <v>6151</v>
      </c>
      <c r="AM294">
        <v>14556</v>
      </c>
      <c r="AN294">
        <v>57565</v>
      </c>
      <c r="AO294">
        <v>66559</v>
      </c>
      <c r="AP294">
        <v>3660</v>
      </c>
      <c r="AQ294">
        <v>946</v>
      </c>
      <c r="AR294">
        <v>16</v>
      </c>
      <c r="AS294">
        <v>22</v>
      </c>
      <c r="AT294">
        <v>67909</v>
      </c>
      <c r="AU294">
        <v>82712</v>
      </c>
      <c r="AV294">
        <v>4000</v>
      </c>
      <c r="AW294">
        <v>4000</v>
      </c>
      <c r="BF294">
        <v>65696</v>
      </c>
      <c r="BG294">
        <v>78517</v>
      </c>
      <c r="BH294">
        <v>69696</v>
      </c>
      <c r="BI294">
        <v>82517</v>
      </c>
      <c r="BP294">
        <v>443</v>
      </c>
      <c r="BQ294">
        <v>144</v>
      </c>
      <c r="BX294">
        <v>848</v>
      </c>
      <c r="BY294">
        <v>527</v>
      </c>
      <c r="CB294">
        <v>1291</v>
      </c>
      <c r="CC294">
        <v>671</v>
      </c>
      <c r="CD294">
        <v>70987</v>
      </c>
      <c r="CE294">
        <v>83188</v>
      </c>
      <c r="CF294">
        <v>16671</v>
      </c>
      <c r="CG294">
        <v>22696</v>
      </c>
      <c r="CH294">
        <v>-14982</v>
      </c>
      <c r="CI294">
        <v>-15684</v>
      </c>
      <c r="CJ294">
        <v>7141</v>
      </c>
      <c r="CK294">
        <v>6882</v>
      </c>
      <c r="CN294">
        <v>197</v>
      </c>
      <c r="CO294">
        <v>156</v>
      </c>
      <c r="CP294">
        <v>520</v>
      </c>
      <c r="CQ294">
        <v>976</v>
      </c>
      <c r="CR294">
        <v>-8164</v>
      </c>
      <c r="CS294">
        <v>-9622</v>
      </c>
      <c r="CT294">
        <v>-657</v>
      </c>
      <c r="CU294">
        <v>-2925</v>
      </c>
      <c r="CV294">
        <v>-8821</v>
      </c>
      <c r="CW294">
        <v>-12547</v>
      </c>
      <c r="CX294">
        <v>-657</v>
      </c>
      <c r="CY294">
        <v>2925</v>
      </c>
      <c r="DC294">
        <v>-8821</v>
      </c>
      <c r="DD294">
        <v>-12547</v>
      </c>
      <c r="DE294">
        <v>1689</v>
      </c>
      <c r="DF294">
        <v>7012</v>
      </c>
      <c r="DI294">
        <v>1689</v>
      </c>
      <c r="DJ294">
        <v>7012</v>
      </c>
      <c r="DK294">
        <v>4000</v>
      </c>
      <c r="DL294">
        <v>91064</v>
      </c>
      <c r="DM294">
        <v>95064</v>
      </c>
      <c r="DS294">
        <v>4000</v>
      </c>
      <c r="DT294">
        <v>78517</v>
      </c>
      <c r="DU294">
        <v>82517</v>
      </c>
      <c r="DY294">
        <v>4000</v>
      </c>
      <c r="DZ294">
        <v>65696</v>
      </c>
      <c r="EA294">
        <v>69696</v>
      </c>
      <c r="EB294">
        <v>-12547</v>
      </c>
      <c r="EC294">
        <v>0</v>
      </c>
      <c r="ED294">
        <v>78517</v>
      </c>
      <c r="EH294">
        <v>-12547</v>
      </c>
      <c r="EI294">
        <v>0</v>
      </c>
      <c r="EJ294">
        <v>78517</v>
      </c>
      <c r="EK294">
        <v>-12547</v>
      </c>
      <c r="EL294">
        <v>0</v>
      </c>
      <c r="EM294">
        <v>78517</v>
      </c>
      <c r="EN294">
        <v>-12547</v>
      </c>
      <c r="EO294">
        <v>0</v>
      </c>
      <c r="EP294">
        <v>78517</v>
      </c>
      <c r="EQ294">
        <v>69696</v>
      </c>
      <c r="ER294">
        <v>82517</v>
      </c>
      <c r="ES294">
        <v>82578</v>
      </c>
      <c r="ET294">
        <v>2734</v>
      </c>
      <c r="EU294">
        <v>0</v>
      </c>
      <c r="EV294">
        <v>27533</v>
      </c>
      <c r="EY294">
        <v>63</v>
      </c>
      <c r="EZ294">
        <v>79</v>
      </c>
      <c r="FA294">
        <v>-3480</v>
      </c>
      <c r="FB294">
        <v>-2300</v>
      </c>
      <c r="FC294">
        <v>-14115</v>
      </c>
      <c r="FD294">
        <v>-20465</v>
      </c>
      <c r="FE294">
        <v>-4761</v>
      </c>
      <c r="FF294">
        <v>-2141</v>
      </c>
      <c r="FI294">
        <v>-639</v>
      </c>
      <c r="FJ294">
        <v>-4191</v>
      </c>
      <c r="FK294">
        <v>-3713</v>
      </c>
      <c r="FL294">
        <v>-1122</v>
      </c>
      <c r="FM294">
        <v>-14771</v>
      </c>
      <c r="FN294">
        <v>-307</v>
      </c>
      <c r="FR294">
        <v>20965</v>
      </c>
      <c r="FS294">
        <v>434</v>
      </c>
      <c r="FX294">
        <v>-3480</v>
      </c>
      <c r="FZ294">
        <v>2714</v>
      </c>
      <c r="GA294">
        <v>127</v>
      </c>
      <c r="GB294">
        <v>946</v>
      </c>
      <c r="GC294">
        <v>819</v>
      </c>
      <c r="GD294">
        <v>3660</v>
      </c>
      <c r="GE294">
        <v>946</v>
      </c>
      <c r="GF294">
        <v>0</v>
      </c>
      <c r="GG294">
        <v>0</v>
      </c>
      <c r="GI294">
        <v>0</v>
      </c>
      <c r="GJ294">
        <v>12547</v>
      </c>
      <c r="GK294">
        <v>12547</v>
      </c>
      <c r="GO294">
        <v>0</v>
      </c>
      <c r="GP294">
        <v>12821</v>
      </c>
      <c r="GQ294">
        <v>12821</v>
      </c>
      <c r="GR294">
        <v>4000</v>
      </c>
      <c r="GS294">
        <v>4000</v>
      </c>
      <c r="HG294">
        <v>6169</v>
      </c>
      <c r="HI294">
        <v>15708</v>
      </c>
      <c r="HJ294">
        <v>567</v>
      </c>
      <c r="HK294">
        <v>-57900</v>
      </c>
      <c r="HL294">
        <v>-2300</v>
      </c>
      <c r="HM294">
        <v>-3480</v>
      </c>
      <c r="IA294">
        <v>66870</v>
      </c>
      <c r="IB294">
        <v>2167</v>
      </c>
      <c r="JA294">
        <v>12547</v>
      </c>
      <c r="JB294">
        <v>12547</v>
      </c>
      <c r="JU294">
        <v>8821</v>
      </c>
      <c r="JY294">
        <v>8821</v>
      </c>
    </row>
    <row r="295" spans="1:325">
      <c r="A295" t="s">
        <v>16397</v>
      </c>
      <c r="B295">
        <v>3620014866</v>
      </c>
      <c r="C295" t="s">
        <v>8690</v>
      </c>
      <c r="D295" t="s">
        <v>16398</v>
      </c>
      <c r="E295">
        <v>7779579</v>
      </c>
      <c r="F295" t="s">
        <v>8691</v>
      </c>
      <c r="G295" t="s">
        <v>3936</v>
      </c>
      <c r="H295" t="s">
        <v>3932</v>
      </c>
      <c r="I295" t="s">
        <v>3931</v>
      </c>
      <c r="AF295">
        <v>118</v>
      </c>
      <c r="AG295">
        <v>18</v>
      </c>
      <c r="AL295">
        <v>28096</v>
      </c>
      <c r="AP295">
        <v>1396</v>
      </c>
      <c r="AQ295">
        <v>10125</v>
      </c>
      <c r="AT295">
        <v>29610</v>
      </c>
      <c r="AU295">
        <v>10143</v>
      </c>
      <c r="AV295">
        <v>10</v>
      </c>
      <c r="AW295">
        <v>10</v>
      </c>
      <c r="BB295">
        <v>10500</v>
      </c>
      <c r="BC295">
        <v>10000</v>
      </c>
      <c r="BF295">
        <v>2053</v>
      </c>
      <c r="BG295">
        <v>-481</v>
      </c>
      <c r="BH295">
        <v>12563</v>
      </c>
      <c r="BI295">
        <v>9529</v>
      </c>
      <c r="BL295">
        <v>2100</v>
      </c>
      <c r="BM295">
        <v>600</v>
      </c>
      <c r="BT295">
        <v>2100</v>
      </c>
      <c r="BU295">
        <v>600</v>
      </c>
      <c r="BX295">
        <v>14947</v>
      </c>
      <c r="BY295">
        <v>14</v>
      </c>
      <c r="CB295">
        <v>14947</v>
      </c>
      <c r="CC295">
        <v>14</v>
      </c>
      <c r="CD295">
        <v>29610</v>
      </c>
      <c r="CE295">
        <v>10143</v>
      </c>
      <c r="CF295">
        <v>0</v>
      </c>
      <c r="CG295">
        <v>298</v>
      </c>
      <c r="CH295">
        <v>0</v>
      </c>
      <c r="CI295">
        <v>-298</v>
      </c>
      <c r="CP295">
        <v>0</v>
      </c>
      <c r="CQ295">
        <v>183</v>
      </c>
      <c r="CR295">
        <v>0</v>
      </c>
      <c r="CS295">
        <v>-481</v>
      </c>
      <c r="CV295">
        <v>0</v>
      </c>
      <c r="CW295">
        <v>-481</v>
      </c>
      <c r="DC295">
        <v>0</v>
      </c>
      <c r="DD295">
        <v>-481</v>
      </c>
      <c r="EQ295">
        <v>12653</v>
      </c>
      <c r="ER295">
        <v>9529</v>
      </c>
      <c r="FZ295">
        <v>0</v>
      </c>
      <c r="GB295">
        <v>0</v>
      </c>
      <c r="GD295">
        <v>0</v>
      </c>
    </row>
    <row r="296" spans="1:325">
      <c r="A296" t="s">
        <v>4109</v>
      </c>
      <c r="B296">
        <v>3906380188</v>
      </c>
      <c r="C296" t="s">
        <v>4110</v>
      </c>
      <c r="D296" t="s">
        <v>15679</v>
      </c>
      <c r="E296">
        <v>4277582</v>
      </c>
      <c r="F296" t="s">
        <v>4112</v>
      </c>
      <c r="G296" t="s">
        <v>3936</v>
      </c>
      <c r="H296" t="s">
        <v>3932</v>
      </c>
      <c r="I296" t="s">
        <v>3931</v>
      </c>
      <c r="AL296">
        <v>10092</v>
      </c>
      <c r="AM296">
        <v>10042</v>
      </c>
      <c r="AP296">
        <v>12</v>
      </c>
      <c r="AQ296">
        <v>18</v>
      </c>
      <c r="BH296">
        <v>10034</v>
      </c>
      <c r="BI296">
        <v>10054</v>
      </c>
      <c r="BX296">
        <v>70</v>
      </c>
      <c r="CD296">
        <v>10104</v>
      </c>
      <c r="CE296">
        <v>10060</v>
      </c>
      <c r="CN296">
        <v>90</v>
      </c>
      <c r="CO296">
        <v>10198</v>
      </c>
      <c r="CP296">
        <v>14</v>
      </c>
      <c r="CQ296">
        <v>33</v>
      </c>
      <c r="CV296">
        <v>-21</v>
      </c>
      <c r="CW296">
        <v>9954</v>
      </c>
      <c r="DG296">
        <v>97</v>
      </c>
      <c r="DH296">
        <v>211</v>
      </c>
    </row>
    <row r="297" spans="1:325">
      <c r="A297" t="s">
        <v>15680</v>
      </c>
      <c r="B297">
        <v>6449096161</v>
      </c>
      <c r="C297" t="s">
        <v>8202</v>
      </c>
      <c r="D297" t="s">
        <v>15681</v>
      </c>
      <c r="E297">
        <v>6826273</v>
      </c>
      <c r="F297" t="s">
        <v>8692</v>
      </c>
      <c r="G297" t="s">
        <v>3936</v>
      </c>
      <c r="H297" t="s">
        <v>3932</v>
      </c>
      <c r="I297" t="s">
        <v>3931</v>
      </c>
      <c r="AL297">
        <v>23627</v>
      </c>
      <c r="AP297">
        <v>1021</v>
      </c>
      <c r="BH297">
        <v>11968</v>
      </c>
      <c r="BV297">
        <v>12060</v>
      </c>
      <c r="BX297">
        <v>620</v>
      </c>
      <c r="CD297">
        <v>24648</v>
      </c>
      <c r="CE297">
        <v>0</v>
      </c>
      <c r="CN297">
        <v>10335</v>
      </c>
      <c r="CP297">
        <v>1435</v>
      </c>
      <c r="CT297">
        <v>893</v>
      </c>
      <c r="CV297">
        <v>11867</v>
      </c>
      <c r="CW297">
        <v>0</v>
      </c>
      <c r="DE297">
        <v>5060</v>
      </c>
      <c r="DG297">
        <v>1200</v>
      </c>
    </row>
    <row r="298" spans="1:325">
      <c r="A298" t="s">
        <v>8693</v>
      </c>
      <c r="B298">
        <v>3250532162</v>
      </c>
      <c r="C298" t="s">
        <v>8747</v>
      </c>
      <c r="D298" t="s">
        <v>16399</v>
      </c>
      <c r="E298">
        <v>7078794</v>
      </c>
      <c r="F298" t="s">
        <v>8694</v>
      </c>
      <c r="G298" t="s">
        <v>3936</v>
      </c>
      <c r="H298" t="s">
        <v>3932</v>
      </c>
      <c r="I298" t="s">
        <v>3931</v>
      </c>
      <c r="AL298">
        <v>39956</v>
      </c>
      <c r="AM298">
        <v>20194</v>
      </c>
      <c r="AP298">
        <v>769</v>
      </c>
      <c r="AQ298">
        <v>1110</v>
      </c>
      <c r="BH298">
        <v>15177</v>
      </c>
      <c r="BI298">
        <v>11517</v>
      </c>
      <c r="BL298">
        <v>18000</v>
      </c>
      <c r="BM298">
        <v>3000</v>
      </c>
      <c r="BR298">
        <v>0</v>
      </c>
      <c r="BS298">
        <v>453</v>
      </c>
      <c r="BV298">
        <v>705</v>
      </c>
      <c r="BW298">
        <v>206</v>
      </c>
      <c r="BX298">
        <v>6843</v>
      </c>
      <c r="BY298">
        <v>6128</v>
      </c>
      <c r="CD298">
        <v>40725</v>
      </c>
      <c r="CE298">
        <v>21304</v>
      </c>
      <c r="CN298">
        <v>1587</v>
      </c>
      <c r="CO298">
        <v>2256</v>
      </c>
      <c r="CP298">
        <v>4049</v>
      </c>
      <c r="CQ298">
        <v>2406</v>
      </c>
      <c r="CT298">
        <v>1184</v>
      </c>
      <c r="CU298">
        <v>935</v>
      </c>
      <c r="CV298">
        <v>3660</v>
      </c>
      <c r="CW298">
        <v>7429</v>
      </c>
      <c r="DE298">
        <v>57598</v>
      </c>
      <c r="DF298">
        <v>29214</v>
      </c>
      <c r="DG298">
        <v>50292</v>
      </c>
      <c r="DH298">
        <v>20700</v>
      </c>
      <c r="GF298">
        <v>0</v>
      </c>
      <c r="GG298">
        <v>0</v>
      </c>
    </row>
    <row r="299" spans="1:325">
      <c r="A299" t="s">
        <v>16400</v>
      </c>
      <c r="B299">
        <v>5904379790</v>
      </c>
      <c r="C299" t="s">
        <v>8068</v>
      </c>
      <c r="D299" t="s">
        <v>16401</v>
      </c>
      <c r="E299">
        <v>4879556</v>
      </c>
      <c r="G299" t="s">
        <v>3936</v>
      </c>
      <c r="H299" t="s">
        <v>3932</v>
      </c>
      <c r="I299" t="s">
        <v>3931</v>
      </c>
      <c r="AL299">
        <v>23274</v>
      </c>
      <c r="AP299">
        <v>172</v>
      </c>
      <c r="BH299">
        <v>12384</v>
      </c>
      <c r="BL299">
        <v>11040</v>
      </c>
      <c r="BX299">
        <v>22</v>
      </c>
      <c r="CD299">
        <v>23446</v>
      </c>
      <c r="CE299">
        <v>0</v>
      </c>
      <c r="CN299">
        <v>457</v>
      </c>
      <c r="CP299">
        <v>537</v>
      </c>
      <c r="CT299">
        <v>27</v>
      </c>
      <c r="CV299">
        <v>-107</v>
      </c>
      <c r="CW299">
        <v>0</v>
      </c>
    </row>
    <row r="300" spans="1:325">
      <c r="A300" t="s">
        <v>16402</v>
      </c>
      <c r="B300">
        <v>3444273894</v>
      </c>
      <c r="C300" t="s">
        <v>3958</v>
      </c>
      <c r="D300" t="s">
        <v>16403</v>
      </c>
      <c r="E300">
        <v>7507831</v>
      </c>
      <c r="G300" t="s">
        <v>3936</v>
      </c>
      <c r="H300" t="s">
        <v>3932</v>
      </c>
      <c r="I300" t="s">
        <v>3931</v>
      </c>
      <c r="L300">
        <v>148</v>
      </c>
      <c r="AD300">
        <v>148</v>
      </c>
      <c r="AE300">
        <v>0</v>
      </c>
      <c r="AL300">
        <v>1320</v>
      </c>
      <c r="AP300">
        <v>347</v>
      </c>
      <c r="AR300">
        <v>9</v>
      </c>
      <c r="AT300">
        <v>1676</v>
      </c>
      <c r="AU300">
        <v>0</v>
      </c>
      <c r="AV300">
        <v>10</v>
      </c>
      <c r="BF300">
        <v>622</v>
      </c>
      <c r="BH300">
        <v>632</v>
      </c>
      <c r="BI300">
        <v>0</v>
      </c>
      <c r="BV300">
        <v>1075</v>
      </c>
      <c r="BX300">
        <v>117</v>
      </c>
      <c r="CB300">
        <v>1192</v>
      </c>
      <c r="CC300">
        <v>0</v>
      </c>
      <c r="CD300">
        <v>1824</v>
      </c>
      <c r="CE300">
        <v>0</v>
      </c>
      <c r="CF300">
        <v>483</v>
      </c>
      <c r="CH300">
        <v>-483</v>
      </c>
      <c r="CN300">
        <v>1310</v>
      </c>
      <c r="CP300">
        <v>131</v>
      </c>
      <c r="CR300">
        <v>696</v>
      </c>
      <c r="CS300">
        <v>0</v>
      </c>
      <c r="CV300">
        <v>622</v>
      </c>
      <c r="CW300">
        <v>0</v>
      </c>
      <c r="DB300">
        <v>-74</v>
      </c>
      <c r="DC300">
        <v>622</v>
      </c>
    </row>
    <row r="301" spans="1:325">
      <c r="A301" t="s">
        <v>15686</v>
      </c>
      <c r="B301">
        <v>1327029000</v>
      </c>
      <c r="C301" t="s">
        <v>4072</v>
      </c>
      <c r="D301" t="s">
        <v>16404</v>
      </c>
      <c r="E301">
        <v>7248790</v>
      </c>
      <c r="F301" t="s">
        <v>4073</v>
      </c>
      <c r="G301" t="s">
        <v>3936</v>
      </c>
      <c r="H301" t="s">
        <v>3932</v>
      </c>
      <c r="I301" t="s">
        <v>3931</v>
      </c>
      <c r="T301">
        <v>52</v>
      </c>
      <c r="AD301">
        <v>52</v>
      </c>
      <c r="AE301">
        <v>0</v>
      </c>
      <c r="AF301">
        <v>119</v>
      </c>
      <c r="AG301">
        <v>118</v>
      </c>
      <c r="AL301">
        <v>374</v>
      </c>
      <c r="AM301">
        <v>6</v>
      </c>
      <c r="AN301">
        <v>3586</v>
      </c>
      <c r="AP301">
        <v>9831</v>
      </c>
      <c r="AQ301">
        <v>9888</v>
      </c>
      <c r="AT301">
        <v>13910</v>
      </c>
      <c r="AU301">
        <v>10012</v>
      </c>
      <c r="AV301">
        <v>10</v>
      </c>
      <c r="AW301">
        <v>10</v>
      </c>
      <c r="BD301">
        <v>10121</v>
      </c>
      <c r="BE301">
        <v>10000</v>
      </c>
      <c r="BF301">
        <v>4</v>
      </c>
      <c r="BG301">
        <v>2</v>
      </c>
      <c r="BH301">
        <v>10135</v>
      </c>
      <c r="BI301">
        <v>10012</v>
      </c>
      <c r="BV301">
        <v>2985</v>
      </c>
      <c r="BX301">
        <v>842</v>
      </c>
      <c r="CB301">
        <v>3827</v>
      </c>
      <c r="CC301">
        <v>0</v>
      </c>
      <c r="CD301">
        <v>13962</v>
      </c>
      <c r="CE301">
        <v>10012</v>
      </c>
      <c r="CF301">
        <v>226</v>
      </c>
      <c r="CH301">
        <v>398</v>
      </c>
      <c r="CL301">
        <v>25</v>
      </c>
      <c r="CN301">
        <v>389</v>
      </c>
      <c r="CP301">
        <v>713</v>
      </c>
      <c r="CR301">
        <v>49</v>
      </c>
      <c r="CS301">
        <v>0</v>
      </c>
      <c r="CT301">
        <v>-47</v>
      </c>
      <c r="CV301">
        <v>2</v>
      </c>
      <c r="CW301">
        <v>0</v>
      </c>
      <c r="CX301">
        <v>47</v>
      </c>
      <c r="DC301">
        <v>2</v>
      </c>
      <c r="DE301">
        <v>624</v>
      </c>
      <c r="DI301">
        <v>624</v>
      </c>
      <c r="DK301">
        <v>10</v>
      </c>
      <c r="DL301">
        <v>2</v>
      </c>
      <c r="DM301">
        <v>12</v>
      </c>
      <c r="DN301">
        <v>0</v>
      </c>
      <c r="DP301">
        <v>10000</v>
      </c>
      <c r="DQ301">
        <v>2</v>
      </c>
      <c r="DR301">
        <v>2</v>
      </c>
      <c r="DS301">
        <v>10</v>
      </c>
      <c r="DT301">
        <v>2</v>
      </c>
      <c r="DU301">
        <v>10012</v>
      </c>
      <c r="DV301">
        <v>0</v>
      </c>
      <c r="DW301">
        <v>2</v>
      </c>
      <c r="DX301">
        <v>123</v>
      </c>
      <c r="DY301">
        <v>10</v>
      </c>
      <c r="DZ301">
        <v>4</v>
      </c>
      <c r="EA301">
        <v>10135</v>
      </c>
      <c r="EB301">
        <v>0</v>
      </c>
      <c r="EC301">
        <v>10000</v>
      </c>
      <c r="ED301">
        <v>10012</v>
      </c>
      <c r="EH301">
        <v>0</v>
      </c>
      <c r="EI301">
        <v>10000</v>
      </c>
      <c r="EJ301">
        <v>10012</v>
      </c>
      <c r="EK301">
        <v>0</v>
      </c>
      <c r="EL301">
        <v>0</v>
      </c>
      <c r="EM301">
        <v>2</v>
      </c>
      <c r="EN301">
        <v>0</v>
      </c>
      <c r="EO301">
        <v>0</v>
      </c>
      <c r="EP301">
        <v>2</v>
      </c>
      <c r="EQ301">
        <v>10135</v>
      </c>
      <c r="ER301">
        <v>10012</v>
      </c>
      <c r="ES301">
        <v>3207</v>
      </c>
      <c r="ET301">
        <v>120</v>
      </c>
      <c r="EU301">
        <v>39</v>
      </c>
      <c r="EV301">
        <v>6</v>
      </c>
      <c r="EY301">
        <v>100</v>
      </c>
      <c r="EZ301">
        <v>10000</v>
      </c>
      <c r="FA301">
        <v>3199</v>
      </c>
      <c r="FB301">
        <v>120</v>
      </c>
      <c r="FC301">
        <v>547</v>
      </c>
      <c r="FD301">
        <v>119</v>
      </c>
      <c r="FG301">
        <v>25</v>
      </c>
      <c r="FK301">
        <v>3077</v>
      </c>
      <c r="FL301">
        <v>1</v>
      </c>
      <c r="FM301">
        <v>-365</v>
      </c>
      <c r="FN301">
        <v>9886</v>
      </c>
      <c r="FO301">
        <v>300</v>
      </c>
      <c r="FR301">
        <v>300</v>
      </c>
      <c r="FT301">
        <v>3107</v>
      </c>
      <c r="FU301">
        <v>120</v>
      </c>
      <c r="FV301">
        <v>122</v>
      </c>
      <c r="FW301">
        <v>120</v>
      </c>
      <c r="FX301">
        <v>8</v>
      </c>
      <c r="FZ301">
        <v>-57</v>
      </c>
      <c r="GA301">
        <v>9886</v>
      </c>
      <c r="GB301">
        <v>9888</v>
      </c>
      <c r="GC301">
        <v>2</v>
      </c>
      <c r="GD301">
        <v>9831</v>
      </c>
      <c r="GE301">
        <v>9888</v>
      </c>
      <c r="GN301">
        <v>10000</v>
      </c>
      <c r="GT301">
        <v>10121</v>
      </c>
      <c r="LA301">
        <v>10000</v>
      </c>
      <c r="LB301">
        <v>121</v>
      </c>
      <c r="LL301">
        <v>10000</v>
      </c>
      <c r="LM301">
        <v>121</v>
      </c>
    </row>
    <row r="302" spans="1:325">
      <c r="A302" t="s">
        <v>15688</v>
      </c>
      <c r="B302">
        <v>7328084572</v>
      </c>
      <c r="C302" t="s">
        <v>8702</v>
      </c>
      <c r="D302" t="s">
        <v>16405</v>
      </c>
      <c r="E302">
        <v>4869877</v>
      </c>
      <c r="F302" t="s">
        <v>8704</v>
      </c>
      <c r="G302" t="s">
        <v>3936</v>
      </c>
      <c r="H302" t="s">
        <v>3932</v>
      </c>
      <c r="I302" t="s">
        <v>3931</v>
      </c>
      <c r="T302">
        <v>507</v>
      </c>
      <c r="U302">
        <v>674</v>
      </c>
      <c r="AF302">
        <v>3567</v>
      </c>
      <c r="AG302">
        <v>3040</v>
      </c>
      <c r="AL302">
        <v>60991</v>
      </c>
      <c r="AM302">
        <v>58673</v>
      </c>
      <c r="AP302">
        <v>2748</v>
      </c>
      <c r="AQ302">
        <v>1700</v>
      </c>
      <c r="BH302">
        <v>64660</v>
      </c>
      <c r="BI302">
        <v>60760</v>
      </c>
      <c r="BR302">
        <v>0</v>
      </c>
      <c r="BX302">
        <v>3153</v>
      </c>
      <c r="BY302">
        <v>3327</v>
      </c>
      <c r="CD302">
        <v>67813</v>
      </c>
      <c r="CE302">
        <v>64087</v>
      </c>
      <c r="CN302">
        <v>6153</v>
      </c>
      <c r="CO302">
        <v>6489</v>
      </c>
      <c r="CP302">
        <v>369</v>
      </c>
      <c r="CQ302">
        <v>359</v>
      </c>
      <c r="CT302">
        <v>185</v>
      </c>
      <c r="CU302">
        <v>389</v>
      </c>
      <c r="CV302">
        <v>4006</v>
      </c>
      <c r="CW302">
        <v>4164</v>
      </c>
      <c r="DG302">
        <v>1593</v>
      </c>
      <c r="DH302">
        <v>1577</v>
      </c>
    </row>
    <row r="303" spans="1:325">
      <c r="A303" t="s">
        <v>16406</v>
      </c>
      <c r="B303">
        <v>2124046971</v>
      </c>
      <c r="C303" t="s">
        <v>8706</v>
      </c>
      <c r="D303" t="s">
        <v>16407</v>
      </c>
      <c r="E303">
        <v>3429583</v>
      </c>
      <c r="F303" t="s">
        <v>8707</v>
      </c>
      <c r="G303" t="s">
        <v>3936</v>
      </c>
      <c r="H303" t="s">
        <v>3932</v>
      </c>
      <c r="I303" t="s">
        <v>3931</v>
      </c>
      <c r="AF303">
        <v>80</v>
      </c>
      <c r="AL303">
        <v>32650</v>
      </c>
      <c r="AN303">
        <v>462</v>
      </c>
      <c r="AP303">
        <v>2327</v>
      </c>
      <c r="AR303">
        <v>32</v>
      </c>
      <c r="AT303">
        <v>35551</v>
      </c>
      <c r="AU303">
        <v>0</v>
      </c>
      <c r="AV303">
        <v>10</v>
      </c>
      <c r="BF303">
        <v>244</v>
      </c>
      <c r="BH303">
        <v>254</v>
      </c>
      <c r="BI303">
        <v>0</v>
      </c>
      <c r="BV303">
        <v>4645</v>
      </c>
      <c r="BX303">
        <v>153</v>
      </c>
      <c r="BZ303">
        <v>30499</v>
      </c>
      <c r="CB303">
        <v>35297</v>
      </c>
      <c r="CC303">
        <v>0</v>
      </c>
      <c r="CD303">
        <v>35551</v>
      </c>
      <c r="CE303">
        <v>0</v>
      </c>
      <c r="CF303">
        <v>431</v>
      </c>
      <c r="CH303">
        <v>30748</v>
      </c>
      <c r="CR303">
        <v>30748</v>
      </c>
      <c r="CS303">
        <v>0</v>
      </c>
      <c r="CT303">
        <v>-5</v>
      </c>
      <c r="CV303">
        <v>30743</v>
      </c>
      <c r="CW303">
        <v>0</v>
      </c>
      <c r="CX303">
        <v>5</v>
      </c>
      <c r="DC303">
        <v>30743</v>
      </c>
      <c r="DE303">
        <v>33084</v>
      </c>
      <c r="DG303">
        <v>1905</v>
      </c>
      <c r="DI303">
        <v>31179</v>
      </c>
    </row>
    <row r="304" spans="1:325">
      <c r="A304" t="s">
        <v>15690</v>
      </c>
      <c r="B304">
        <v>6952009752</v>
      </c>
      <c r="C304" t="s">
        <v>4145</v>
      </c>
      <c r="D304" t="s">
        <v>16408</v>
      </c>
      <c r="E304">
        <v>4858351</v>
      </c>
      <c r="F304" t="s">
        <v>8708</v>
      </c>
      <c r="G304" t="s">
        <v>3936</v>
      </c>
      <c r="H304" t="s">
        <v>3932</v>
      </c>
      <c r="I304" t="s">
        <v>3931</v>
      </c>
      <c r="AB304">
        <v>10680</v>
      </c>
      <c r="AC304">
        <v>10680</v>
      </c>
      <c r="AD304">
        <v>10680</v>
      </c>
      <c r="AE304">
        <v>10680</v>
      </c>
      <c r="AL304">
        <v>167</v>
      </c>
      <c r="AM304">
        <v>181</v>
      </c>
      <c r="AN304">
        <v>800</v>
      </c>
      <c r="AO304">
        <v>200</v>
      </c>
      <c r="AP304">
        <v>99</v>
      </c>
      <c r="AQ304">
        <v>424</v>
      </c>
      <c r="AR304">
        <v>28</v>
      </c>
      <c r="AS304">
        <v>29</v>
      </c>
      <c r="AT304">
        <v>1094</v>
      </c>
      <c r="AU304">
        <v>834</v>
      </c>
      <c r="AV304">
        <v>10602</v>
      </c>
      <c r="AW304">
        <v>10602</v>
      </c>
      <c r="BF304">
        <v>885</v>
      </c>
      <c r="BG304">
        <v>885</v>
      </c>
      <c r="BH304">
        <v>11487</v>
      </c>
      <c r="BI304">
        <v>11487</v>
      </c>
      <c r="BV304">
        <v>200</v>
      </c>
      <c r="BX304">
        <v>87</v>
      </c>
      <c r="BY304">
        <v>27</v>
      </c>
      <c r="CB304">
        <v>287</v>
      </c>
      <c r="CC304">
        <v>27</v>
      </c>
      <c r="CD304">
        <v>11774</v>
      </c>
      <c r="CE304">
        <v>11514</v>
      </c>
      <c r="CH304">
        <v>137</v>
      </c>
      <c r="CI304">
        <v>811</v>
      </c>
      <c r="CJ304">
        <v>10</v>
      </c>
      <c r="CK304">
        <v>5</v>
      </c>
      <c r="CN304">
        <v>0</v>
      </c>
      <c r="CO304">
        <v>203</v>
      </c>
      <c r="CP304">
        <v>117</v>
      </c>
      <c r="CQ304">
        <v>141</v>
      </c>
      <c r="CR304">
        <v>30</v>
      </c>
      <c r="CS304">
        <v>878</v>
      </c>
      <c r="CV304">
        <v>0</v>
      </c>
      <c r="CW304">
        <v>745</v>
      </c>
      <c r="DB304">
        <v>-30</v>
      </c>
      <c r="DC304">
        <v>0</v>
      </c>
      <c r="DD304">
        <v>745</v>
      </c>
      <c r="DE304">
        <v>902</v>
      </c>
      <c r="DF304">
        <v>1853</v>
      </c>
      <c r="DG304">
        <v>765</v>
      </c>
      <c r="DH304">
        <v>1042</v>
      </c>
      <c r="DI304">
        <v>137</v>
      </c>
      <c r="DJ304">
        <v>811</v>
      </c>
      <c r="IR304">
        <v>-133</v>
      </c>
    </row>
    <row r="305" spans="1:252">
      <c r="A305" t="s">
        <v>15692</v>
      </c>
      <c r="B305">
        <v>2629012893</v>
      </c>
      <c r="C305" t="s">
        <v>8710</v>
      </c>
      <c r="D305" t="s">
        <v>15693</v>
      </c>
      <c r="E305">
        <v>7202478</v>
      </c>
      <c r="F305" t="s">
        <v>8711</v>
      </c>
      <c r="G305" t="s">
        <v>3936</v>
      </c>
      <c r="H305" t="s">
        <v>3932</v>
      </c>
      <c r="I305" t="s">
        <v>3931</v>
      </c>
      <c r="T305">
        <v>15748</v>
      </c>
      <c r="U305">
        <v>0</v>
      </c>
      <c r="AF305">
        <v>62</v>
      </c>
      <c r="AG305">
        <v>0</v>
      </c>
      <c r="AL305">
        <v>6740</v>
      </c>
      <c r="AM305">
        <v>0</v>
      </c>
      <c r="AP305">
        <v>88</v>
      </c>
      <c r="AQ305">
        <v>0</v>
      </c>
      <c r="BH305">
        <v>14724</v>
      </c>
      <c r="BI305">
        <v>0</v>
      </c>
      <c r="BL305">
        <v>6035</v>
      </c>
      <c r="BM305">
        <v>0</v>
      </c>
      <c r="BV305">
        <v>1508</v>
      </c>
      <c r="BW305">
        <v>0</v>
      </c>
      <c r="BX305">
        <v>371</v>
      </c>
      <c r="BY305">
        <v>0</v>
      </c>
      <c r="CD305">
        <v>22638</v>
      </c>
      <c r="CE305">
        <v>0</v>
      </c>
      <c r="CP305">
        <v>32</v>
      </c>
      <c r="CQ305">
        <v>0</v>
      </c>
      <c r="CT305">
        <v>2</v>
      </c>
      <c r="CU305">
        <v>0</v>
      </c>
      <c r="CV305">
        <v>-1038</v>
      </c>
      <c r="CW305">
        <v>0</v>
      </c>
      <c r="DE305">
        <v>248</v>
      </c>
      <c r="DF305">
        <v>0</v>
      </c>
      <c r="DG305">
        <v>1252</v>
      </c>
      <c r="DH305">
        <v>0</v>
      </c>
    </row>
    <row r="306" spans="1:252">
      <c r="A306" t="s">
        <v>15694</v>
      </c>
      <c r="B306">
        <v>1650286567</v>
      </c>
      <c r="C306" t="s">
        <v>8282</v>
      </c>
      <c r="D306" t="s">
        <v>15695</v>
      </c>
      <c r="E306">
        <v>6117891</v>
      </c>
      <c r="F306" t="s">
        <v>8713</v>
      </c>
      <c r="G306" t="s">
        <v>8413</v>
      </c>
      <c r="H306" t="s">
        <v>3932</v>
      </c>
      <c r="AF306">
        <v>0</v>
      </c>
      <c r="AG306">
        <v>1398</v>
      </c>
      <c r="AL306">
        <v>10381</v>
      </c>
      <c r="AM306">
        <v>64476</v>
      </c>
      <c r="AP306">
        <v>897</v>
      </c>
      <c r="AQ306">
        <v>299</v>
      </c>
      <c r="AT306">
        <v>11278</v>
      </c>
      <c r="AU306">
        <v>66174</v>
      </c>
      <c r="AV306">
        <v>10</v>
      </c>
      <c r="AW306">
        <v>10</v>
      </c>
      <c r="BF306">
        <v>11040</v>
      </c>
      <c r="BG306">
        <v>63717</v>
      </c>
      <c r="BH306">
        <v>11050</v>
      </c>
      <c r="BI306">
        <v>63727</v>
      </c>
      <c r="BL306">
        <v>0</v>
      </c>
      <c r="BM306">
        <v>80</v>
      </c>
      <c r="BT306">
        <v>0</v>
      </c>
      <c r="BU306">
        <v>80</v>
      </c>
      <c r="BX306">
        <v>228</v>
      </c>
      <c r="BY306">
        <v>2367</v>
      </c>
      <c r="CB306">
        <v>228</v>
      </c>
      <c r="CC306">
        <v>2367</v>
      </c>
      <c r="CD306">
        <v>11278</v>
      </c>
      <c r="CE306">
        <v>66174</v>
      </c>
      <c r="CF306">
        <v>5723</v>
      </c>
      <c r="CG306">
        <v>11769</v>
      </c>
      <c r="CH306">
        <v>-5723</v>
      </c>
      <c r="CI306">
        <v>-11769</v>
      </c>
      <c r="CN306">
        <v>25298</v>
      </c>
      <c r="CO306">
        <v>35345</v>
      </c>
      <c r="CP306">
        <v>60530</v>
      </c>
      <c r="CQ306">
        <v>1291</v>
      </c>
      <c r="CR306">
        <v>-40955</v>
      </c>
      <c r="CS306">
        <v>22285</v>
      </c>
      <c r="CT306">
        <v>-1067</v>
      </c>
      <c r="CU306">
        <v>-1559</v>
      </c>
      <c r="CV306">
        <v>-42026</v>
      </c>
      <c r="CW306">
        <v>20717</v>
      </c>
      <c r="CX306">
        <v>1067</v>
      </c>
      <c r="CY306">
        <v>1559</v>
      </c>
      <c r="DB306">
        <v>-4</v>
      </c>
      <c r="DC306">
        <v>-42026</v>
      </c>
      <c r="DD306">
        <v>20717</v>
      </c>
      <c r="IR306">
        <v>-9</v>
      </c>
    </row>
    <row r="307" spans="1:252">
      <c r="A307" t="s">
        <v>15696</v>
      </c>
      <c r="B307">
        <v>5407973637</v>
      </c>
      <c r="C307" t="s">
        <v>8346</v>
      </c>
      <c r="D307" t="s">
        <v>16409</v>
      </c>
      <c r="E307">
        <v>7314882</v>
      </c>
      <c r="G307" t="s">
        <v>3960</v>
      </c>
      <c r="H307" t="s">
        <v>3932</v>
      </c>
      <c r="I307" t="s">
        <v>3931</v>
      </c>
      <c r="AL307">
        <v>126639</v>
      </c>
      <c r="AM307">
        <v>63937</v>
      </c>
      <c r="AP307">
        <v>6309</v>
      </c>
      <c r="AQ307">
        <v>7</v>
      </c>
      <c r="BH307">
        <v>125899</v>
      </c>
      <c r="BI307">
        <v>46361</v>
      </c>
      <c r="BX307">
        <v>7049</v>
      </c>
      <c r="BY307">
        <v>17583</v>
      </c>
      <c r="CD307">
        <v>132948</v>
      </c>
      <c r="CE307">
        <v>63944</v>
      </c>
      <c r="CN307">
        <v>38777</v>
      </c>
      <c r="CO307">
        <v>75282</v>
      </c>
      <c r="CP307">
        <v>187</v>
      </c>
      <c r="CQ307">
        <v>9444</v>
      </c>
      <c r="CT307">
        <v>7506</v>
      </c>
      <c r="CU307">
        <v>3157</v>
      </c>
      <c r="CV307">
        <v>111538</v>
      </c>
      <c r="CW307">
        <v>62681</v>
      </c>
      <c r="DE307">
        <v>84120</v>
      </c>
      <c r="DG307">
        <v>3666</v>
      </c>
    </row>
    <row r="308" spans="1:252">
      <c r="A308" t="s">
        <v>16410</v>
      </c>
      <c r="B308">
        <v>3461065100</v>
      </c>
      <c r="C308" t="s">
        <v>15751</v>
      </c>
      <c r="D308" t="s">
        <v>16411</v>
      </c>
      <c r="E308">
        <v>4673973</v>
      </c>
      <c r="F308" t="s">
        <v>8717</v>
      </c>
      <c r="G308" t="s">
        <v>3936</v>
      </c>
      <c r="H308" t="s">
        <v>3932</v>
      </c>
      <c r="I308" t="s">
        <v>3931</v>
      </c>
      <c r="AP308">
        <v>3</v>
      </c>
      <c r="AR308">
        <v>67</v>
      </c>
      <c r="AS308">
        <v>10</v>
      </c>
      <c r="AT308">
        <v>70</v>
      </c>
      <c r="AU308">
        <v>10</v>
      </c>
      <c r="AV308">
        <v>10</v>
      </c>
      <c r="AW308">
        <v>10</v>
      </c>
      <c r="BF308">
        <v>60</v>
      </c>
      <c r="BH308">
        <v>70</v>
      </c>
      <c r="BI308">
        <v>10</v>
      </c>
      <c r="CD308">
        <v>70</v>
      </c>
      <c r="CE308">
        <v>10</v>
      </c>
      <c r="CH308">
        <v>285</v>
      </c>
      <c r="CP308">
        <v>205</v>
      </c>
      <c r="CR308">
        <v>80</v>
      </c>
      <c r="CS308">
        <v>0</v>
      </c>
      <c r="CT308">
        <v>-20</v>
      </c>
      <c r="CV308">
        <v>60</v>
      </c>
      <c r="CW308">
        <v>0</v>
      </c>
      <c r="CX308">
        <v>20</v>
      </c>
      <c r="DC308">
        <v>60</v>
      </c>
      <c r="DE308">
        <v>327</v>
      </c>
      <c r="DG308">
        <v>42</v>
      </c>
      <c r="DI308">
        <v>285</v>
      </c>
    </row>
    <row r="309" spans="1:252">
      <c r="A309" t="s">
        <v>16412</v>
      </c>
      <c r="B309">
        <v>1101150188</v>
      </c>
      <c r="C309" t="s">
        <v>8719</v>
      </c>
      <c r="D309" t="s">
        <v>16413</v>
      </c>
      <c r="E309">
        <v>5043954</v>
      </c>
      <c r="F309" t="s">
        <v>8720</v>
      </c>
      <c r="G309" t="s">
        <v>3936</v>
      </c>
      <c r="H309" t="s">
        <v>3932</v>
      </c>
      <c r="I309" t="s">
        <v>3931</v>
      </c>
      <c r="AL309">
        <v>21792</v>
      </c>
      <c r="AM309">
        <v>18327</v>
      </c>
      <c r="AP309">
        <v>161</v>
      </c>
      <c r="AQ309">
        <v>232</v>
      </c>
      <c r="BH309">
        <v>21939</v>
      </c>
      <c r="BI309">
        <v>18449</v>
      </c>
      <c r="BX309">
        <v>14</v>
      </c>
      <c r="BY309">
        <v>109</v>
      </c>
      <c r="CD309">
        <v>21953</v>
      </c>
      <c r="CE309">
        <v>18559</v>
      </c>
      <c r="CN309">
        <v>4149</v>
      </c>
      <c r="CO309">
        <v>4180</v>
      </c>
      <c r="CP309">
        <v>338</v>
      </c>
      <c r="CQ309">
        <v>162</v>
      </c>
      <c r="CT309">
        <v>68</v>
      </c>
      <c r="CU309">
        <v>72</v>
      </c>
      <c r="CV309">
        <v>3608</v>
      </c>
      <c r="CW309">
        <v>3857</v>
      </c>
      <c r="DE309">
        <v>100</v>
      </c>
      <c r="DG309">
        <v>235</v>
      </c>
      <c r="DH309">
        <v>89</v>
      </c>
      <c r="GF309">
        <v>0</v>
      </c>
      <c r="GG309">
        <v>0</v>
      </c>
    </row>
    <row r="310" spans="1:252">
      <c r="A310" t="s">
        <v>16414</v>
      </c>
      <c r="B310">
        <v>2130212835</v>
      </c>
      <c r="C310" t="s">
        <v>3999</v>
      </c>
      <c r="D310" t="s">
        <v>16415</v>
      </c>
      <c r="E310">
        <v>12353599</v>
      </c>
      <c r="F310" t="s">
        <v>8724</v>
      </c>
      <c r="G310" t="s">
        <v>3936</v>
      </c>
      <c r="H310" t="s">
        <v>3932</v>
      </c>
      <c r="I310" t="s">
        <v>3931</v>
      </c>
      <c r="X310">
        <v>0</v>
      </c>
      <c r="AD310">
        <v>0</v>
      </c>
      <c r="AE310">
        <v>0</v>
      </c>
      <c r="AL310">
        <v>3203</v>
      </c>
      <c r="AM310">
        <v>10</v>
      </c>
      <c r="AN310">
        <v>10525</v>
      </c>
      <c r="AP310">
        <v>5</v>
      </c>
      <c r="AQ310">
        <v>10557</v>
      </c>
      <c r="AT310">
        <v>13733</v>
      </c>
      <c r="AU310">
        <v>10567</v>
      </c>
      <c r="AV310">
        <v>10</v>
      </c>
      <c r="AW310">
        <v>10</v>
      </c>
      <c r="BB310">
        <v>9990</v>
      </c>
      <c r="BC310">
        <v>9990</v>
      </c>
      <c r="BF310">
        <v>2391</v>
      </c>
      <c r="BG310">
        <v>525</v>
      </c>
      <c r="BH310">
        <v>12391</v>
      </c>
      <c r="BI310">
        <v>10525</v>
      </c>
      <c r="BV310">
        <v>350</v>
      </c>
      <c r="BW310">
        <v>41</v>
      </c>
      <c r="BX310">
        <v>992</v>
      </c>
      <c r="BY310">
        <v>1</v>
      </c>
      <c r="CB310">
        <v>1342</v>
      </c>
      <c r="CC310">
        <v>42</v>
      </c>
      <c r="CD310">
        <v>13733</v>
      </c>
      <c r="CE310">
        <v>10567</v>
      </c>
      <c r="CF310">
        <v>6065</v>
      </c>
      <c r="CG310">
        <v>88</v>
      </c>
      <c r="CH310">
        <v>2476</v>
      </c>
      <c r="CI310">
        <v>567</v>
      </c>
      <c r="CP310">
        <v>135</v>
      </c>
      <c r="CQ310">
        <v>3</v>
      </c>
      <c r="CR310">
        <v>2341</v>
      </c>
      <c r="CS310">
        <v>564</v>
      </c>
      <c r="CT310">
        <v>-475</v>
      </c>
      <c r="CU310">
        <v>-39</v>
      </c>
      <c r="CV310">
        <v>1866</v>
      </c>
      <c r="CW310">
        <v>525</v>
      </c>
      <c r="CX310">
        <v>475</v>
      </c>
      <c r="CY310">
        <v>39</v>
      </c>
      <c r="DC310">
        <v>1866</v>
      </c>
      <c r="DD310">
        <v>525</v>
      </c>
      <c r="DE310">
        <v>8541</v>
      </c>
      <c r="DF310">
        <v>655</v>
      </c>
      <c r="DI310">
        <v>8541</v>
      </c>
      <c r="DJ310">
        <v>655</v>
      </c>
    </row>
    <row r="311" spans="1:252">
      <c r="A311" t="s">
        <v>15703</v>
      </c>
      <c r="B311">
        <v>7805761120</v>
      </c>
      <c r="C311" t="s">
        <v>8044</v>
      </c>
      <c r="D311" t="s">
        <v>15704</v>
      </c>
      <c r="E311">
        <v>7650376</v>
      </c>
      <c r="F311" t="s">
        <v>8726</v>
      </c>
      <c r="G311" t="s">
        <v>3936</v>
      </c>
      <c r="H311" t="s">
        <v>3932</v>
      </c>
      <c r="I311" t="s">
        <v>3931</v>
      </c>
      <c r="T311">
        <v>31</v>
      </c>
      <c r="X311">
        <v>122</v>
      </c>
      <c r="AF311">
        <v>19</v>
      </c>
      <c r="AL311">
        <v>7481</v>
      </c>
      <c r="AP311">
        <v>3385</v>
      </c>
      <c r="BH311">
        <v>11008</v>
      </c>
      <c r="BX311">
        <v>30</v>
      </c>
      <c r="CD311">
        <v>11039</v>
      </c>
      <c r="CE311">
        <v>0</v>
      </c>
      <c r="CN311">
        <v>35</v>
      </c>
      <c r="CP311">
        <v>267</v>
      </c>
      <c r="CT311">
        <v>2</v>
      </c>
      <c r="CV311">
        <v>-786</v>
      </c>
      <c r="CW311">
        <v>0</v>
      </c>
      <c r="DG311">
        <v>552</v>
      </c>
    </row>
    <row r="312" spans="1:252">
      <c r="A312" t="s">
        <v>15705</v>
      </c>
      <c r="B312">
        <v>7727844641</v>
      </c>
      <c r="C312" t="s">
        <v>3943</v>
      </c>
      <c r="D312" t="s">
        <v>16416</v>
      </c>
      <c r="E312">
        <v>6935951</v>
      </c>
      <c r="F312" t="s">
        <v>4195</v>
      </c>
      <c r="G312" t="s">
        <v>3978</v>
      </c>
      <c r="H312" t="s">
        <v>3932</v>
      </c>
      <c r="I312" t="s">
        <v>3931</v>
      </c>
      <c r="T312">
        <v>628</v>
      </c>
      <c r="U312">
        <v>57</v>
      </c>
      <c r="X312">
        <v>41</v>
      </c>
      <c r="AL312">
        <v>186115</v>
      </c>
      <c r="AM312">
        <v>3556</v>
      </c>
      <c r="AP312">
        <v>19850</v>
      </c>
      <c r="AQ312">
        <v>284</v>
      </c>
      <c r="BH312">
        <v>60397</v>
      </c>
      <c r="BI312">
        <v>3782</v>
      </c>
      <c r="BL312">
        <v>131100</v>
      </c>
      <c r="BR312">
        <v>205</v>
      </c>
      <c r="BX312">
        <v>14908</v>
      </c>
      <c r="BY312">
        <v>114</v>
      </c>
      <c r="CD312">
        <v>206634</v>
      </c>
      <c r="CE312">
        <v>3897</v>
      </c>
      <c r="CN312">
        <v>111317</v>
      </c>
      <c r="CP312">
        <v>31458</v>
      </c>
      <c r="CQ312">
        <v>11338</v>
      </c>
      <c r="CT312">
        <v>14604</v>
      </c>
      <c r="CV312">
        <v>56614</v>
      </c>
      <c r="CW312">
        <v>1192</v>
      </c>
      <c r="DE312">
        <v>237</v>
      </c>
      <c r="DF312">
        <v>23260</v>
      </c>
      <c r="DG312">
        <v>8878</v>
      </c>
      <c r="DH312">
        <v>10730</v>
      </c>
    </row>
    <row r="313" spans="1:252">
      <c r="A313" t="s">
        <v>4126</v>
      </c>
      <c r="B313">
        <v>7727439837</v>
      </c>
      <c r="C313" t="s">
        <v>3943</v>
      </c>
      <c r="D313" t="s">
        <v>16417</v>
      </c>
      <c r="E313">
        <v>4523234</v>
      </c>
      <c r="F313" t="s">
        <v>4127</v>
      </c>
      <c r="G313" t="s">
        <v>3936</v>
      </c>
      <c r="H313" t="s">
        <v>3932</v>
      </c>
      <c r="I313" t="s">
        <v>3931</v>
      </c>
      <c r="AF313">
        <v>68</v>
      </c>
      <c r="AL313">
        <v>9384</v>
      </c>
      <c r="AP313">
        <v>19</v>
      </c>
      <c r="AR313">
        <v>6676</v>
      </c>
      <c r="AT313">
        <v>16147</v>
      </c>
      <c r="AU313">
        <v>0</v>
      </c>
      <c r="BL313">
        <v>623</v>
      </c>
      <c r="BT313">
        <v>623</v>
      </c>
      <c r="BU313">
        <v>0</v>
      </c>
      <c r="BX313">
        <v>2489</v>
      </c>
      <c r="CB313">
        <v>2489</v>
      </c>
      <c r="CC313">
        <v>0</v>
      </c>
      <c r="CD313">
        <v>16147</v>
      </c>
      <c r="CE313">
        <v>0</v>
      </c>
      <c r="CH313">
        <v>3811</v>
      </c>
      <c r="CL313">
        <v>8</v>
      </c>
      <c r="CP313">
        <v>9</v>
      </c>
      <c r="CR313">
        <v>3794</v>
      </c>
      <c r="CS313">
        <v>0</v>
      </c>
      <c r="CT313">
        <v>-759</v>
      </c>
      <c r="CV313">
        <v>3035</v>
      </c>
      <c r="CW313">
        <v>0</v>
      </c>
      <c r="CX313">
        <v>759</v>
      </c>
      <c r="DC313">
        <v>3035</v>
      </c>
      <c r="DE313">
        <v>6907</v>
      </c>
      <c r="DI313">
        <v>6907</v>
      </c>
      <c r="GF313">
        <v>0</v>
      </c>
      <c r="GG313">
        <v>0</v>
      </c>
      <c r="IO313">
        <v>3096</v>
      </c>
    </row>
    <row r="314" spans="1:252">
      <c r="A314" t="s">
        <v>16418</v>
      </c>
      <c r="B314">
        <v>7720498833</v>
      </c>
      <c r="C314" t="s">
        <v>3929</v>
      </c>
      <c r="D314" t="s">
        <v>16419</v>
      </c>
      <c r="E314">
        <v>4823549</v>
      </c>
      <c r="F314" t="s">
        <v>3933</v>
      </c>
      <c r="G314" t="s">
        <v>3930</v>
      </c>
      <c r="H314" t="s">
        <v>3932</v>
      </c>
      <c r="I314" t="s">
        <v>3931</v>
      </c>
      <c r="AL314">
        <v>4299</v>
      </c>
      <c r="AN314">
        <v>43093</v>
      </c>
      <c r="AP314">
        <v>61</v>
      </c>
      <c r="AR314">
        <v>64</v>
      </c>
      <c r="AT314">
        <v>47518</v>
      </c>
      <c r="AU314">
        <v>0</v>
      </c>
      <c r="AV314">
        <v>10</v>
      </c>
      <c r="BB314">
        <v>13245</v>
      </c>
      <c r="BF314">
        <v>-2740</v>
      </c>
      <c r="BH314">
        <v>10515</v>
      </c>
      <c r="BI314">
        <v>0</v>
      </c>
      <c r="BL314">
        <v>28600</v>
      </c>
      <c r="BT314">
        <v>28600</v>
      </c>
      <c r="BU314">
        <v>0</v>
      </c>
      <c r="BV314">
        <v>4286</v>
      </c>
      <c r="BX314">
        <v>4117</v>
      </c>
      <c r="CB314">
        <v>8403</v>
      </c>
      <c r="CC314">
        <v>0</v>
      </c>
      <c r="CD314">
        <v>47518</v>
      </c>
      <c r="CE314">
        <v>0</v>
      </c>
      <c r="CF314">
        <v>1479</v>
      </c>
      <c r="CH314">
        <v>-2589</v>
      </c>
      <c r="CN314">
        <v>100</v>
      </c>
      <c r="CP314">
        <v>249</v>
      </c>
      <c r="CR314">
        <v>-2738</v>
      </c>
      <c r="CS314">
        <v>0</v>
      </c>
      <c r="CT314">
        <v>-2</v>
      </c>
      <c r="CV314">
        <v>-2740</v>
      </c>
      <c r="CW314">
        <v>0</v>
      </c>
      <c r="DC314">
        <v>-2740</v>
      </c>
      <c r="DG314">
        <v>1110</v>
      </c>
      <c r="DI314">
        <v>-1110</v>
      </c>
    </row>
    <row r="315" spans="1:252">
      <c r="A315" t="s">
        <v>15709</v>
      </c>
      <c r="B315">
        <v>5919030473</v>
      </c>
      <c r="C315" t="s">
        <v>4022</v>
      </c>
      <c r="D315" t="s">
        <v>15710</v>
      </c>
      <c r="E315">
        <v>7008087</v>
      </c>
      <c r="G315" t="s">
        <v>3936</v>
      </c>
      <c r="H315" t="s">
        <v>3932</v>
      </c>
      <c r="I315" t="s">
        <v>3931</v>
      </c>
      <c r="AL315">
        <v>15700</v>
      </c>
      <c r="AP315">
        <v>202</v>
      </c>
      <c r="BH315">
        <v>12697</v>
      </c>
      <c r="BL315">
        <v>3200</v>
      </c>
      <c r="BX315">
        <v>5</v>
      </c>
      <c r="CD315">
        <v>15902</v>
      </c>
      <c r="CE315">
        <v>0</v>
      </c>
      <c r="CP315">
        <v>13</v>
      </c>
      <c r="CT315">
        <v>4</v>
      </c>
      <c r="CV315">
        <v>-329</v>
      </c>
      <c r="CW315">
        <v>0</v>
      </c>
      <c r="DE315">
        <v>60</v>
      </c>
      <c r="DG315">
        <v>372</v>
      </c>
    </row>
    <row r="316" spans="1:252">
      <c r="A316" t="s">
        <v>16420</v>
      </c>
      <c r="B316">
        <v>2224163527</v>
      </c>
      <c r="C316" t="s">
        <v>8730</v>
      </c>
      <c r="D316" t="s">
        <v>16421</v>
      </c>
      <c r="E316">
        <v>7127466</v>
      </c>
      <c r="F316" t="s">
        <v>8732</v>
      </c>
      <c r="G316" t="s">
        <v>3936</v>
      </c>
      <c r="H316" t="s">
        <v>3932</v>
      </c>
      <c r="I316" t="s">
        <v>3931</v>
      </c>
      <c r="T316">
        <v>48</v>
      </c>
      <c r="AL316">
        <v>14926</v>
      </c>
      <c r="AM316">
        <v>10412</v>
      </c>
      <c r="AP316">
        <v>2729</v>
      </c>
      <c r="AQ316">
        <v>4282</v>
      </c>
      <c r="BH316">
        <v>15774</v>
      </c>
      <c r="BI316">
        <v>12218</v>
      </c>
      <c r="BR316">
        <v>0</v>
      </c>
      <c r="BS316">
        <v>17</v>
      </c>
      <c r="BX316">
        <v>1929</v>
      </c>
      <c r="BY316">
        <v>2459</v>
      </c>
      <c r="CD316">
        <v>17704</v>
      </c>
      <c r="CE316">
        <v>14694</v>
      </c>
      <c r="CN316">
        <v>5700</v>
      </c>
      <c r="CO316">
        <v>33483</v>
      </c>
      <c r="CP316">
        <v>398</v>
      </c>
      <c r="CQ316">
        <v>21024</v>
      </c>
      <c r="CT316">
        <v>107</v>
      </c>
      <c r="CV316">
        <v>4201</v>
      </c>
      <c r="CW316">
        <v>10158</v>
      </c>
      <c r="DE316">
        <v>469</v>
      </c>
      <c r="DG316">
        <v>1463</v>
      </c>
      <c r="DH316">
        <v>2301</v>
      </c>
    </row>
    <row r="317" spans="1:252">
      <c r="A317" t="s">
        <v>15712</v>
      </c>
      <c r="B317">
        <v>9706004571</v>
      </c>
      <c r="C317" t="s">
        <v>4017</v>
      </c>
      <c r="D317" t="s">
        <v>15713</v>
      </c>
      <c r="E317">
        <v>4602340</v>
      </c>
      <c r="F317" t="s">
        <v>8734</v>
      </c>
      <c r="G317" t="s">
        <v>3936</v>
      </c>
      <c r="H317" t="s">
        <v>3932</v>
      </c>
      <c r="I317" t="s">
        <v>3931</v>
      </c>
      <c r="T317">
        <v>181</v>
      </c>
      <c r="AL317">
        <v>11149</v>
      </c>
      <c r="AP317">
        <v>7417</v>
      </c>
      <c r="BH317">
        <v>11447</v>
      </c>
      <c r="BL317">
        <v>7300</v>
      </c>
      <c r="CD317">
        <v>18747</v>
      </c>
      <c r="CE317">
        <v>0</v>
      </c>
      <c r="CN317">
        <v>12000</v>
      </c>
      <c r="CP317">
        <v>2</v>
      </c>
      <c r="CV317">
        <v>11436</v>
      </c>
      <c r="CW317">
        <v>0</v>
      </c>
      <c r="DE317">
        <v>7</v>
      </c>
      <c r="DG317">
        <v>569</v>
      </c>
    </row>
    <row r="318" spans="1:252">
      <c r="A318" t="s">
        <v>16422</v>
      </c>
      <c r="B318">
        <v>1701060338</v>
      </c>
      <c r="C318" t="s">
        <v>8661</v>
      </c>
      <c r="D318" t="s">
        <v>16423</v>
      </c>
      <c r="E318">
        <v>4502600</v>
      </c>
      <c r="F318" t="s">
        <v>8737</v>
      </c>
      <c r="G318" t="s">
        <v>3936</v>
      </c>
      <c r="H318" t="s">
        <v>3932</v>
      </c>
      <c r="I318" t="s">
        <v>3931</v>
      </c>
      <c r="L318">
        <v>65</v>
      </c>
      <c r="T318">
        <v>10502</v>
      </c>
      <c r="U318">
        <v>10020</v>
      </c>
      <c r="X318">
        <v>2231</v>
      </c>
      <c r="AD318">
        <v>12798</v>
      </c>
      <c r="AE318">
        <v>10020</v>
      </c>
      <c r="AF318">
        <v>215</v>
      </c>
      <c r="AP318">
        <v>1646</v>
      </c>
      <c r="AT318">
        <v>1861</v>
      </c>
      <c r="AU318">
        <v>0</v>
      </c>
      <c r="AV318">
        <v>10020</v>
      </c>
      <c r="AW318">
        <v>10020</v>
      </c>
      <c r="BF318">
        <v>2594</v>
      </c>
      <c r="BH318">
        <v>12614</v>
      </c>
      <c r="BI318">
        <v>10020</v>
      </c>
      <c r="BL318">
        <v>0</v>
      </c>
      <c r="BT318">
        <v>0</v>
      </c>
      <c r="BU318">
        <v>0</v>
      </c>
      <c r="BV318">
        <v>2000</v>
      </c>
      <c r="BX318">
        <v>45</v>
      </c>
      <c r="CB318">
        <v>2045</v>
      </c>
      <c r="CC318">
        <v>0</v>
      </c>
      <c r="CD318">
        <v>14659</v>
      </c>
      <c r="CE318">
        <v>10020</v>
      </c>
      <c r="CH318">
        <v>2594</v>
      </c>
      <c r="CR318">
        <v>2594</v>
      </c>
      <c r="CS318">
        <v>0</v>
      </c>
      <c r="CV318">
        <v>2594</v>
      </c>
      <c r="CW318">
        <v>0</v>
      </c>
      <c r="CX318">
        <v>45</v>
      </c>
      <c r="DC318">
        <v>2594</v>
      </c>
      <c r="DE318">
        <v>4505</v>
      </c>
      <c r="DG318">
        <v>1911</v>
      </c>
      <c r="DI318">
        <v>2594</v>
      </c>
    </row>
    <row r="319" spans="1:252">
      <c r="A319" t="s">
        <v>16424</v>
      </c>
      <c r="B319">
        <v>2536317839</v>
      </c>
      <c r="C319" t="s">
        <v>8089</v>
      </c>
      <c r="D319" t="s">
        <v>16425</v>
      </c>
      <c r="E319">
        <v>7095362</v>
      </c>
      <c r="F319" t="s">
        <v>8739</v>
      </c>
      <c r="G319" t="s">
        <v>3936</v>
      </c>
      <c r="H319" t="s">
        <v>3932</v>
      </c>
      <c r="I319" t="s">
        <v>3931</v>
      </c>
      <c r="AL319">
        <v>11222</v>
      </c>
      <c r="AM319">
        <v>11190</v>
      </c>
      <c r="AP319">
        <v>16</v>
      </c>
      <c r="BH319">
        <v>10485</v>
      </c>
      <c r="BI319">
        <v>10897</v>
      </c>
      <c r="BL319">
        <v>723</v>
      </c>
      <c r="BM319">
        <v>293</v>
      </c>
      <c r="BX319">
        <v>30</v>
      </c>
      <c r="CD319">
        <v>11238</v>
      </c>
      <c r="CE319">
        <v>11190</v>
      </c>
      <c r="CP319">
        <v>16</v>
      </c>
      <c r="CQ319">
        <v>4</v>
      </c>
      <c r="CT319">
        <v>2</v>
      </c>
      <c r="CV319">
        <v>-413</v>
      </c>
      <c r="CW319">
        <v>-268</v>
      </c>
      <c r="DG319">
        <v>395</v>
      </c>
      <c r="DH319">
        <v>264</v>
      </c>
    </row>
    <row r="320" spans="1:252">
      <c r="A320" t="s">
        <v>16426</v>
      </c>
      <c r="B320">
        <v>7804630189</v>
      </c>
      <c r="C320" t="s">
        <v>3995</v>
      </c>
      <c r="D320" t="s">
        <v>16427</v>
      </c>
      <c r="E320">
        <v>4949215</v>
      </c>
      <c r="F320" t="s">
        <v>3997</v>
      </c>
      <c r="G320" t="s">
        <v>3936</v>
      </c>
      <c r="H320" t="s">
        <v>3932</v>
      </c>
      <c r="I320" t="s">
        <v>3931</v>
      </c>
      <c r="T320">
        <v>393</v>
      </c>
      <c r="U320">
        <v>282</v>
      </c>
      <c r="AF320">
        <v>355</v>
      </c>
      <c r="AG320">
        <v>123</v>
      </c>
      <c r="AL320">
        <v>19197</v>
      </c>
      <c r="AM320">
        <v>20392</v>
      </c>
      <c r="AP320">
        <v>63</v>
      </c>
      <c r="AQ320">
        <v>18</v>
      </c>
      <c r="BH320">
        <v>10350</v>
      </c>
      <c r="BI320">
        <v>10527</v>
      </c>
      <c r="BL320">
        <v>380</v>
      </c>
      <c r="BM320">
        <v>130</v>
      </c>
      <c r="BX320">
        <v>9278</v>
      </c>
      <c r="BY320">
        <v>10158</v>
      </c>
      <c r="CD320">
        <v>20008</v>
      </c>
      <c r="CE320">
        <v>20815</v>
      </c>
      <c r="CN320">
        <v>0</v>
      </c>
      <c r="CO320">
        <v>608</v>
      </c>
      <c r="CP320">
        <v>150</v>
      </c>
      <c r="CQ320">
        <v>23</v>
      </c>
      <c r="CT320">
        <v>19</v>
      </c>
      <c r="CU320">
        <v>14</v>
      </c>
      <c r="CV320">
        <v>-177</v>
      </c>
      <c r="CW320">
        <v>530</v>
      </c>
      <c r="DE320">
        <v>670</v>
      </c>
      <c r="DF320">
        <v>450</v>
      </c>
      <c r="DG320">
        <v>678</v>
      </c>
      <c r="DH320">
        <v>491</v>
      </c>
    </row>
    <row r="321" spans="1:326">
      <c r="A321" t="s">
        <v>16428</v>
      </c>
      <c r="B321">
        <v>2117003208</v>
      </c>
      <c r="C321" t="s">
        <v>8741</v>
      </c>
      <c r="D321" t="s">
        <v>16429</v>
      </c>
      <c r="E321">
        <v>5204667</v>
      </c>
      <c r="G321" t="s">
        <v>3936</v>
      </c>
      <c r="H321" t="s">
        <v>3932</v>
      </c>
      <c r="I321" t="s">
        <v>3931</v>
      </c>
      <c r="L321">
        <v>27</v>
      </c>
      <c r="T321">
        <v>27</v>
      </c>
      <c r="AD321">
        <v>54</v>
      </c>
      <c r="AE321">
        <v>0</v>
      </c>
      <c r="AN321">
        <v>13814</v>
      </c>
      <c r="AP321">
        <v>24</v>
      </c>
      <c r="AR321">
        <v>22</v>
      </c>
      <c r="AT321">
        <v>13860</v>
      </c>
      <c r="AU321">
        <v>0</v>
      </c>
      <c r="AV321">
        <v>10</v>
      </c>
      <c r="BF321">
        <v>-177</v>
      </c>
      <c r="BH321">
        <v>-167</v>
      </c>
      <c r="BI321">
        <v>0</v>
      </c>
      <c r="BL321">
        <v>2622</v>
      </c>
      <c r="BT321">
        <v>2622</v>
      </c>
      <c r="BU321">
        <v>0</v>
      </c>
      <c r="BZ321">
        <v>11459</v>
      </c>
      <c r="CB321">
        <v>11459</v>
      </c>
      <c r="CC321">
        <v>0</v>
      </c>
      <c r="CD321">
        <v>13914</v>
      </c>
      <c r="CE321">
        <v>0</v>
      </c>
      <c r="CF321">
        <v>70</v>
      </c>
      <c r="CH321">
        <v>-70</v>
      </c>
      <c r="CP321">
        <v>106</v>
      </c>
      <c r="CR321">
        <v>-176</v>
      </c>
      <c r="CS321">
        <v>0</v>
      </c>
      <c r="CV321">
        <v>-176</v>
      </c>
      <c r="CW321">
        <v>0</v>
      </c>
      <c r="DC321">
        <v>-176</v>
      </c>
    </row>
    <row r="322" spans="1:326">
      <c r="A322" t="s">
        <v>15720</v>
      </c>
      <c r="B322">
        <v>5024204901</v>
      </c>
      <c r="C322" t="s">
        <v>8471</v>
      </c>
      <c r="D322" t="s">
        <v>15721</v>
      </c>
      <c r="E322">
        <v>6216868</v>
      </c>
      <c r="F322" t="s">
        <v>8745</v>
      </c>
      <c r="G322" t="s">
        <v>3936</v>
      </c>
      <c r="H322" t="s">
        <v>3932</v>
      </c>
      <c r="I322" t="s">
        <v>3931</v>
      </c>
      <c r="L322">
        <v>67</v>
      </c>
      <c r="AD322">
        <v>67</v>
      </c>
      <c r="AE322">
        <v>0</v>
      </c>
      <c r="AF322">
        <v>77</v>
      </c>
      <c r="AL322">
        <v>142</v>
      </c>
      <c r="AN322">
        <v>13132</v>
      </c>
      <c r="AP322">
        <v>3</v>
      </c>
      <c r="AR322">
        <v>124</v>
      </c>
      <c r="AT322">
        <v>13479</v>
      </c>
      <c r="AU322">
        <v>0</v>
      </c>
      <c r="AV322">
        <v>300</v>
      </c>
      <c r="BF322">
        <v>13047</v>
      </c>
      <c r="BH322">
        <v>13347</v>
      </c>
      <c r="BI322">
        <v>0</v>
      </c>
      <c r="BL322">
        <v>198</v>
      </c>
      <c r="BT322">
        <v>198</v>
      </c>
      <c r="BU322">
        <v>0</v>
      </c>
      <c r="BX322">
        <v>1</v>
      </c>
      <c r="CB322">
        <v>1</v>
      </c>
      <c r="CC322">
        <v>0</v>
      </c>
      <c r="CD322">
        <v>13546</v>
      </c>
      <c r="CE322">
        <v>0</v>
      </c>
      <c r="CN322">
        <v>13053</v>
      </c>
      <c r="CP322">
        <v>6</v>
      </c>
      <c r="CR322">
        <v>13047</v>
      </c>
      <c r="CS322">
        <v>0</v>
      </c>
      <c r="CV322">
        <v>13047</v>
      </c>
      <c r="CW322">
        <v>0</v>
      </c>
      <c r="DC322">
        <v>13047</v>
      </c>
      <c r="DK322">
        <v>0</v>
      </c>
      <c r="DM322">
        <v>0</v>
      </c>
      <c r="DQ322">
        <v>13047</v>
      </c>
      <c r="DR322">
        <v>13047</v>
      </c>
      <c r="DS322">
        <v>0</v>
      </c>
      <c r="DU322">
        <v>0</v>
      </c>
      <c r="DV322">
        <v>300</v>
      </c>
      <c r="DW322">
        <v>13047</v>
      </c>
      <c r="DX322">
        <v>13347</v>
      </c>
      <c r="DY322">
        <v>300</v>
      </c>
      <c r="DZ322">
        <v>13047</v>
      </c>
      <c r="EA322">
        <v>13347</v>
      </c>
      <c r="EQ322">
        <v>13347</v>
      </c>
      <c r="ER322">
        <v>0</v>
      </c>
      <c r="ES322">
        <v>498</v>
      </c>
      <c r="FA322">
        <v>495</v>
      </c>
      <c r="FC322">
        <v>295</v>
      </c>
      <c r="FK322">
        <v>200</v>
      </c>
      <c r="FM322">
        <v>-495</v>
      </c>
      <c r="FT322">
        <v>198</v>
      </c>
      <c r="FX322">
        <v>498</v>
      </c>
      <c r="FZ322">
        <v>3</v>
      </c>
      <c r="GB322">
        <v>0</v>
      </c>
      <c r="GD322">
        <v>3</v>
      </c>
      <c r="GF322">
        <v>0</v>
      </c>
      <c r="GG322">
        <v>0</v>
      </c>
      <c r="JV322">
        <v>300</v>
      </c>
    </row>
    <row r="323" spans="1:326">
      <c r="A323" t="s">
        <v>15722</v>
      </c>
      <c r="B323">
        <v>3255049294</v>
      </c>
      <c r="C323" t="s">
        <v>8747</v>
      </c>
      <c r="D323" t="s">
        <v>2222</v>
      </c>
      <c r="E323">
        <v>4434292</v>
      </c>
      <c r="F323" t="s">
        <v>8748</v>
      </c>
      <c r="G323" t="s">
        <v>3936</v>
      </c>
      <c r="H323" t="s">
        <v>3932</v>
      </c>
      <c r="I323" t="s">
        <v>3931</v>
      </c>
      <c r="T323">
        <v>10425</v>
      </c>
      <c r="U323">
        <v>0</v>
      </c>
      <c r="AD323">
        <v>10425</v>
      </c>
      <c r="AE323">
        <v>0</v>
      </c>
      <c r="AL323">
        <v>394</v>
      </c>
      <c r="AM323">
        <v>0</v>
      </c>
      <c r="AP323">
        <v>678</v>
      </c>
      <c r="AQ323">
        <v>1607</v>
      </c>
      <c r="AT323">
        <v>1072</v>
      </c>
      <c r="AU323">
        <v>1607</v>
      </c>
      <c r="AV323">
        <v>10437</v>
      </c>
      <c r="AW323">
        <v>12</v>
      </c>
      <c r="BF323">
        <v>886</v>
      </c>
      <c r="BG323">
        <v>1118</v>
      </c>
      <c r="BH323">
        <v>11323</v>
      </c>
      <c r="BI323">
        <v>1130</v>
      </c>
      <c r="BV323">
        <v>100</v>
      </c>
      <c r="BW323">
        <v>390</v>
      </c>
      <c r="BX323">
        <v>74</v>
      </c>
      <c r="BY323">
        <v>87</v>
      </c>
      <c r="CB323">
        <v>174</v>
      </c>
      <c r="CC323">
        <v>477</v>
      </c>
      <c r="CD323">
        <v>11497</v>
      </c>
      <c r="CE323">
        <v>1607</v>
      </c>
      <c r="CF323">
        <v>407</v>
      </c>
      <c r="CG323">
        <v>416</v>
      </c>
      <c r="CH323">
        <v>35</v>
      </c>
      <c r="CI323">
        <v>1411</v>
      </c>
      <c r="CN323">
        <v>15</v>
      </c>
      <c r="CO323">
        <v>0</v>
      </c>
      <c r="CP323">
        <v>281</v>
      </c>
      <c r="CQ323">
        <v>262</v>
      </c>
      <c r="CR323">
        <v>-231</v>
      </c>
      <c r="CS323">
        <v>1149</v>
      </c>
      <c r="CV323">
        <v>-231</v>
      </c>
      <c r="CW323">
        <v>1149</v>
      </c>
      <c r="CX323">
        <v>0</v>
      </c>
      <c r="CY323">
        <v>0</v>
      </c>
      <c r="DC323">
        <v>-231</v>
      </c>
      <c r="DD323">
        <v>1149</v>
      </c>
      <c r="DE323">
        <v>5001</v>
      </c>
      <c r="DF323">
        <v>5835</v>
      </c>
      <c r="DG323">
        <v>4559</v>
      </c>
      <c r="DH323">
        <v>4008</v>
      </c>
      <c r="DI323">
        <v>442</v>
      </c>
      <c r="DJ323">
        <v>1827</v>
      </c>
    </row>
    <row r="324" spans="1:326">
      <c r="A324" t="s">
        <v>15723</v>
      </c>
      <c r="B324">
        <v>5612165093</v>
      </c>
      <c r="C324" t="s">
        <v>8750</v>
      </c>
      <c r="D324" t="s">
        <v>15724</v>
      </c>
      <c r="E324">
        <v>7094634</v>
      </c>
      <c r="F324" t="s">
        <v>8752</v>
      </c>
      <c r="G324" t="s">
        <v>3936</v>
      </c>
      <c r="H324" t="s">
        <v>3932</v>
      </c>
      <c r="I324" t="s">
        <v>3931</v>
      </c>
      <c r="AF324">
        <v>2</v>
      </c>
      <c r="AL324">
        <v>1251189</v>
      </c>
      <c r="AM324">
        <v>1249137</v>
      </c>
      <c r="AP324">
        <v>318</v>
      </c>
      <c r="AQ324">
        <v>461</v>
      </c>
      <c r="BH324">
        <v>-3331</v>
      </c>
      <c r="BI324">
        <v>-11777</v>
      </c>
      <c r="BL324">
        <v>126</v>
      </c>
      <c r="BR324">
        <v>1228675</v>
      </c>
      <c r="BS324">
        <v>1242531</v>
      </c>
      <c r="BV324">
        <v>2420</v>
      </c>
      <c r="BX324">
        <v>23619</v>
      </c>
      <c r="BY324">
        <v>18844</v>
      </c>
      <c r="CD324">
        <v>1251509</v>
      </c>
      <c r="CE324">
        <v>1249599</v>
      </c>
      <c r="CN324">
        <v>1</v>
      </c>
      <c r="CP324">
        <v>367</v>
      </c>
      <c r="CQ324">
        <v>133</v>
      </c>
      <c r="CT324">
        <v>160</v>
      </c>
      <c r="CU324">
        <v>66</v>
      </c>
      <c r="CV324">
        <v>10866</v>
      </c>
      <c r="CW324">
        <v>3430</v>
      </c>
      <c r="DE324">
        <v>14225</v>
      </c>
      <c r="DF324">
        <v>6594</v>
      </c>
      <c r="DG324">
        <v>2833</v>
      </c>
      <c r="DH324">
        <v>2965</v>
      </c>
    </row>
    <row r="325" spans="1:326">
      <c r="A325" t="s">
        <v>16430</v>
      </c>
      <c r="B325">
        <v>7709957219</v>
      </c>
      <c r="C325" t="s">
        <v>8053</v>
      </c>
      <c r="D325" t="s">
        <v>16431</v>
      </c>
      <c r="E325">
        <v>4825504</v>
      </c>
      <c r="F325" t="s">
        <v>8755</v>
      </c>
      <c r="G325" t="s">
        <v>3978</v>
      </c>
      <c r="H325" t="s">
        <v>3932</v>
      </c>
      <c r="AF325">
        <v>0</v>
      </c>
      <c r="AG325">
        <v>41</v>
      </c>
      <c r="AJ325">
        <v>14</v>
      </c>
      <c r="AK325">
        <v>14</v>
      </c>
      <c r="AL325">
        <v>15506</v>
      </c>
      <c r="AM325">
        <v>14624</v>
      </c>
      <c r="AN325">
        <v>6381</v>
      </c>
      <c r="AP325">
        <v>11730</v>
      </c>
      <c r="AQ325">
        <v>961</v>
      </c>
      <c r="AT325">
        <v>33631</v>
      </c>
      <c r="AU325">
        <v>15640</v>
      </c>
      <c r="AV325">
        <v>10010</v>
      </c>
      <c r="AW325">
        <v>10</v>
      </c>
      <c r="BF325">
        <v>10183</v>
      </c>
      <c r="BG325">
        <v>9721</v>
      </c>
      <c r="BH325">
        <v>20193</v>
      </c>
      <c r="BI325">
        <v>9731</v>
      </c>
      <c r="BL325">
        <v>35</v>
      </c>
      <c r="BM325">
        <v>35</v>
      </c>
      <c r="BT325">
        <v>35</v>
      </c>
      <c r="BU325">
        <v>35</v>
      </c>
      <c r="BX325">
        <v>13404</v>
      </c>
      <c r="BY325">
        <v>5875</v>
      </c>
      <c r="CB325">
        <v>13404</v>
      </c>
      <c r="CC325">
        <v>5875</v>
      </c>
      <c r="CD325">
        <v>33631</v>
      </c>
      <c r="CE325">
        <v>15640</v>
      </c>
      <c r="EQ325">
        <v>20194</v>
      </c>
      <c r="ER325">
        <v>9731</v>
      </c>
      <c r="FZ325">
        <v>0</v>
      </c>
      <c r="GB325">
        <v>0</v>
      </c>
      <c r="GD325">
        <v>0</v>
      </c>
      <c r="GF325">
        <v>0</v>
      </c>
      <c r="GG325">
        <v>0</v>
      </c>
    </row>
    <row r="326" spans="1:326">
      <c r="A326" t="s">
        <v>15727</v>
      </c>
      <c r="B326">
        <v>7203492939</v>
      </c>
      <c r="C326" t="s">
        <v>8194</v>
      </c>
      <c r="D326" t="s">
        <v>15728</v>
      </c>
      <c r="E326">
        <v>5387659</v>
      </c>
      <c r="F326" t="s">
        <v>8761</v>
      </c>
      <c r="G326" t="s">
        <v>3936</v>
      </c>
      <c r="H326" t="s">
        <v>3932</v>
      </c>
      <c r="I326" t="s">
        <v>3931</v>
      </c>
      <c r="T326">
        <v>9</v>
      </c>
      <c r="X326">
        <v>1</v>
      </c>
      <c r="AL326">
        <v>6745</v>
      </c>
      <c r="AP326">
        <v>3349</v>
      </c>
      <c r="BH326">
        <v>10104</v>
      </c>
      <c r="CD326">
        <v>10104</v>
      </c>
      <c r="CE326">
        <v>0</v>
      </c>
      <c r="CN326">
        <v>11515</v>
      </c>
      <c r="CP326">
        <v>20</v>
      </c>
      <c r="CT326">
        <v>1</v>
      </c>
      <c r="CV326">
        <v>10094</v>
      </c>
      <c r="CW326">
        <v>0</v>
      </c>
      <c r="DE326">
        <v>43</v>
      </c>
      <c r="DG326">
        <v>1443</v>
      </c>
    </row>
    <row r="327" spans="1:326">
      <c r="A327" t="s">
        <v>15729</v>
      </c>
      <c r="B327">
        <v>1901132653</v>
      </c>
      <c r="C327" t="s">
        <v>8102</v>
      </c>
      <c r="D327" t="s">
        <v>15730</v>
      </c>
      <c r="E327">
        <v>3961579</v>
      </c>
      <c r="F327" t="s">
        <v>8763</v>
      </c>
      <c r="G327" t="s">
        <v>3936</v>
      </c>
      <c r="H327" t="s">
        <v>3932</v>
      </c>
      <c r="I327" t="s">
        <v>3931</v>
      </c>
      <c r="AF327">
        <v>251</v>
      </c>
      <c r="AG327">
        <v>10</v>
      </c>
      <c r="AL327">
        <v>114</v>
      </c>
      <c r="AN327">
        <v>11677</v>
      </c>
      <c r="AP327">
        <v>150</v>
      </c>
      <c r="AT327">
        <v>12192</v>
      </c>
      <c r="AU327">
        <v>10</v>
      </c>
      <c r="AV327">
        <v>10165</v>
      </c>
      <c r="AW327">
        <v>10</v>
      </c>
      <c r="BF327">
        <v>-83</v>
      </c>
      <c r="BH327">
        <v>10082</v>
      </c>
      <c r="BI327">
        <v>10</v>
      </c>
      <c r="BV327">
        <v>2091</v>
      </c>
      <c r="BX327">
        <v>19</v>
      </c>
      <c r="CB327">
        <v>2110</v>
      </c>
      <c r="CC327">
        <v>0</v>
      </c>
      <c r="CD327">
        <v>12192</v>
      </c>
      <c r="CE327">
        <v>10</v>
      </c>
      <c r="CF327">
        <v>134</v>
      </c>
      <c r="CH327">
        <v>57</v>
      </c>
      <c r="CL327">
        <v>13</v>
      </c>
      <c r="CP327">
        <v>127</v>
      </c>
      <c r="CR327">
        <v>-83</v>
      </c>
      <c r="CS327">
        <v>0</v>
      </c>
      <c r="CV327">
        <v>-83</v>
      </c>
      <c r="CW327">
        <v>0</v>
      </c>
      <c r="DC327">
        <v>-83</v>
      </c>
      <c r="DE327">
        <v>303</v>
      </c>
      <c r="DI327">
        <v>303</v>
      </c>
      <c r="DK327">
        <v>10</v>
      </c>
      <c r="DM327">
        <v>10</v>
      </c>
      <c r="DS327">
        <v>10</v>
      </c>
      <c r="DU327">
        <v>10</v>
      </c>
      <c r="DV327">
        <v>10155</v>
      </c>
      <c r="DX327">
        <v>10155</v>
      </c>
      <c r="DY327">
        <v>10165</v>
      </c>
      <c r="DZ327">
        <v>-83</v>
      </c>
      <c r="EA327">
        <v>10082</v>
      </c>
      <c r="EQ327">
        <v>10082</v>
      </c>
      <c r="ER327">
        <v>10</v>
      </c>
      <c r="ES327">
        <v>2074</v>
      </c>
      <c r="EU327">
        <v>189</v>
      </c>
      <c r="FA327">
        <v>1522</v>
      </c>
      <c r="FC327">
        <v>276</v>
      </c>
      <c r="FE327">
        <v>81</v>
      </c>
      <c r="FK327">
        <v>1522</v>
      </c>
      <c r="FM327">
        <v>-402</v>
      </c>
      <c r="FT327">
        <v>2074</v>
      </c>
      <c r="FX327">
        <v>552</v>
      </c>
      <c r="FZ327">
        <v>150</v>
      </c>
      <c r="GB327">
        <v>0</v>
      </c>
      <c r="GD327">
        <v>150</v>
      </c>
      <c r="GF327">
        <v>0</v>
      </c>
      <c r="GG327">
        <v>0</v>
      </c>
      <c r="GO327">
        <v>0</v>
      </c>
      <c r="GP327">
        <v>83</v>
      </c>
      <c r="GQ327">
        <v>83</v>
      </c>
      <c r="IO327">
        <v>112</v>
      </c>
      <c r="JU327">
        <v>83</v>
      </c>
      <c r="JY327">
        <v>83</v>
      </c>
    </row>
    <row r="328" spans="1:326">
      <c r="A328" t="s">
        <v>15731</v>
      </c>
      <c r="B328">
        <v>5406805083</v>
      </c>
      <c r="C328" t="s">
        <v>3985</v>
      </c>
      <c r="D328" t="s">
        <v>16432</v>
      </c>
      <c r="E328">
        <v>4940319</v>
      </c>
      <c r="F328" t="s">
        <v>8765</v>
      </c>
      <c r="G328" t="s">
        <v>3936</v>
      </c>
      <c r="H328" t="s">
        <v>3932</v>
      </c>
      <c r="I328" t="s">
        <v>3931</v>
      </c>
      <c r="AF328">
        <v>6</v>
      </c>
      <c r="AL328">
        <v>7163</v>
      </c>
      <c r="AN328">
        <v>4942</v>
      </c>
      <c r="AP328">
        <v>8</v>
      </c>
      <c r="AR328">
        <v>69</v>
      </c>
      <c r="AT328">
        <v>12188</v>
      </c>
      <c r="AU328">
        <v>0</v>
      </c>
      <c r="AV328">
        <v>10000</v>
      </c>
      <c r="BF328">
        <v>1689</v>
      </c>
      <c r="BH328">
        <v>11689</v>
      </c>
      <c r="BI328">
        <v>0</v>
      </c>
      <c r="BX328">
        <v>499</v>
      </c>
      <c r="CB328">
        <v>499</v>
      </c>
      <c r="CC328">
        <v>0</v>
      </c>
      <c r="CD328">
        <v>12188</v>
      </c>
      <c r="CE328">
        <v>0</v>
      </c>
      <c r="CF328">
        <v>6353</v>
      </c>
      <c r="CH328">
        <v>1724</v>
      </c>
      <c r="CJ328">
        <v>137</v>
      </c>
      <c r="CP328">
        <v>170</v>
      </c>
      <c r="CR328">
        <v>1691</v>
      </c>
      <c r="CS328">
        <v>0</v>
      </c>
      <c r="CT328">
        <v>-1</v>
      </c>
      <c r="CV328">
        <v>1690</v>
      </c>
      <c r="CW328">
        <v>0</v>
      </c>
      <c r="DC328">
        <v>1690</v>
      </c>
      <c r="DE328">
        <v>8077</v>
      </c>
      <c r="DI328">
        <v>8077</v>
      </c>
    </row>
    <row r="329" spans="1:326">
      <c r="A329" t="s">
        <v>15733</v>
      </c>
      <c r="B329">
        <v>6629013284</v>
      </c>
      <c r="C329" t="s">
        <v>8767</v>
      </c>
      <c r="D329" t="s">
        <v>15734</v>
      </c>
      <c r="E329">
        <v>4889716</v>
      </c>
      <c r="F329" t="s">
        <v>8769</v>
      </c>
      <c r="G329" t="s">
        <v>8768</v>
      </c>
      <c r="H329" t="s">
        <v>3932</v>
      </c>
      <c r="I329" t="s">
        <v>3931</v>
      </c>
      <c r="T329">
        <v>8002</v>
      </c>
      <c r="U329">
        <v>8195</v>
      </c>
      <c r="AF329">
        <v>0</v>
      </c>
      <c r="AG329">
        <v>12</v>
      </c>
      <c r="AL329">
        <v>2417</v>
      </c>
      <c r="AM329">
        <v>2035</v>
      </c>
      <c r="AP329">
        <v>1397</v>
      </c>
      <c r="AQ329">
        <v>647</v>
      </c>
      <c r="BH329">
        <v>11339</v>
      </c>
      <c r="BI329">
        <v>10694</v>
      </c>
      <c r="BV329">
        <v>0</v>
      </c>
      <c r="BX329">
        <v>478</v>
      </c>
      <c r="BY329">
        <v>196</v>
      </c>
      <c r="CD329">
        <v>11817</v>
      </c>
      <c r="CE329">
        <v>10890</v>
      </c>
      <c r="CN329">
        <v>174</v>
      </c>
      <c r="CO329">
        <v>3016</v>
      </c>
      <c r="CP329">
        <v>142</v>
      </c>
      <c r="CQ329">
        <v>206</v>
      </c>
      <c r="CT329">
        <v>53</v>
      </c>
      <c r="CU329">
        <v>47</v>
      </c>
      <c r="CV329">
        <v>646</v>
      </c>
      <c r="CW329">
        <v>4396</v>
      </c>
      <c r="DE329">
        <v>1556</v>
      </c>
      <c r="DF329">
        <v>2771</v>
      </c>
      <c r="DG329">
        <v>889</v>
      </c>
      <c r="DH329">
        <v>1138</v>
      </c>
    </row>
    <row r="330" spans="1:326">
      <c r="A330" t="s">
        <v>15735</v>
      </c>
      <c r="B330">
        <v>5407977286</v>
      </c>
      <c r="C330" t="s">
        <v>8346</v>
      </c>
      <c r="D330" t="s">
        <v>16433</v>
      </c>
      <c r="E330">
        <v>6433114</v>
      </c>
      <c r="F330" t="s">
        <v>8772</v>
      </c>
      <c r="G330" t="s">
        <v>3936</v>
      </c>
      <c r="H330" t="s">
        <v>3932</v>
      </c>
      <c r="I330" t="s">
        <v>3931</v>
      </c>
      <c r="AB330">
        <v>103</v>
      </c>
      <c r="AD330">
        <v>103</v>
      </c>
      <c r="AE330">
        <v>0</v>
      </c>
      <c r="AF330">
        <v>10003</v>
      </c>
      <c r="AL330">
        <v>159</v>
      </c>
      <c r="AN330">
        <v>3846</v>
      </c>
      <c r="AP330">
        <v>41</v>
      </c>
      <c r="AT330">
        <v>14048</v>
      </c>
      <c r="AU330">
        <v>0</v>
      </c>
      <c r="AV330">
        <v>10</v>
      </c>
      <c r="BB330">
        <v>10000</v>
      </c>
      <c r="BF330">
        <v>49</v>
      </c>
      <c r="BH330">
        <v>10059</v>
      </c>
      <c r="BI330">
        <v>0</v>
      </c>
      <c r="BL330">
        <v>230</v>
      </c>
      <c r="BT330">
        <v>230</v>
      </c>
      <c r="BU330">
        <v>0</v>
      </c>
      <c r="BV330">
        <v>7</v>
      </c>
      <c r="BX330">
        <v>3856</v>
      </c>
      <c r="CB330">
        <v>3862</v>
      </c>
      <c r="CC330">
        <v>0</v>
      </c>
      <c r="CD330">
        <v>14151</v>
      </c>
      <c r="CE330">
        <v>0</v>
      </c>
      <c r="CF330">
        <v>485</v>
      </c>
      <c r="CH330">
        <v>65</v>
      </c>
      <c r="CL330">
        <v>37</v>
      </c>
      <c r="CN330">
        <v>56</v>
      </c>
      <c r="CP330">
        <v>31</v>
      </c>
      <c r="CR330">
        <v>53</v>
      </c>
      <c r="CS330">
        <v>0</v>
      </c>
      <c r="CT330">
        <v>-6</v>
      </c>
      <c r="CV330">
        <v>47</v>
      </c>
      <c r="CW330">
        <v>0</v>
      </c>
      <c r="DC330">
        <v>47</v>
      </c>
      <c r="DE330">
        <v>550</v>
      </c>
      <c r="DI330">
        <v>550</v>
      </c>
    </row>
    <row r="331" spans="1:326">
      <c r="A331" t="s">
        <v>15737</v>
      </c>
      <c r="B331">
        <v>3702239395</v>
      </c>
      <c r="C331" t="s">
        <v>4028</v>
      </c>
      <c r="D331" t="s">
        <v>15805</v>
      </c>
      <c r="E331">
        <v>5051454</v>
      </c>
      <c r="F331" t="s">
        <v>8775</v>
      </c>
      <c r="G331" t="s">
        <v>3936</v>
      </c>
      <c r="H331" t="s">
        <v>3932</v>
      </c>
      <c r="I331" t="s">
        <v>3931</v>
      </c>
      <c r="T331">
        <v>123</v>
      </c>
      <c r="AD331">
        <v>123</v>
      </c>
      <c r="AE331">
        <v>0</v>
      </c>
      <c r="AL331">
        <v>343</v>
      </c>
      <c r="AN331">
        <v>31049</v>
      </c>
      <c r="AP331">
        <v>6532</v>
      </c>
      <c r="AT331">
        <v>37924</v>
      </c>
      <c r="AU331">
        <v>0</v>
      </c>
      <c r="AV331">
        <v>10500</v>
      </c>
      <c r="BF331">
        <v>10480</v>
      </c>
      <c r="BH331">
        <v>20980</v>
      </c>
      <c r="BI331">
        <v>0</v>
      </c>
      <c r="BV331">
        <v>15548</v>
      </c>
      <c r="BX331">
        <v>1519</v>
      </c>
      <c r="CB331">
        <v>17067</v>
      </c>
      <c r="CC331">
        <v>0</v>
      </c>
      <c r="CD331">
        <v>38047</v>
      </c>
      <c r="CE331">
        <v>0</v>
      </c>
      <c r="CF331">
        <v>12281</v>
      </c>
      <c r="CH331">
        <v>20358</v>
      </c>
      <c r="CN331">
        <v>84</v>
      </c>
      <c r="CP331">
        <v>8277</v>
      </c>
      <c r="CR331">
        <v>12165</v>
      </c>
      <c r="CS331">
        <v>0</v>
      </c>
      <c r="CT331">
        <v>-1685</v>
      </c>
      <c r="CV331">
        <v>10480</v>
      </c>
      <c r="CW331">
        <v>0</v>
      </c>
      <c r="DC331">
        <v>10480</v>
      </c>
      <c r="DE331">
        <v>32639</v>
      </c>
      <c r="DI331">
        <v>32639</v>
      </c>
    </row>
    <row r="332" spans="1:326">
      <c r="A332" t="s">
        <v>16434</v>
      </c>
      <c r="B332">
        <v>7704464202</v>
      </c>
      <c r="C332" t="s">
        <v>9021</v>
      </c>
      <c r="D332" t="s">
        <v>16435</v>
      </c>
      <c r="E332">
        <v>7658434</v>
      </c>
      <c r="G332" t="s">
        <v>3936</v>
      </c>
      <c r="H332" t="s">
        <v>3932</v>
      </c>
      <c r="I332" t="s">
        <v>3931</v>
      </c>
      <c r="AL332">
        <v>302500</v>
      </c>
      <c r="AM332">
        <v>9364</v>
      </c>
      <c r="AP332">
        <v>1402</v>
      </c>
      <c r="AQ332">
        <v>684</v>
      </c>
      <c r="BH332">
        <v>28157</v>
      </c>
      <c r="BI332">
        <v>2317</v>
      </c>
      <c r="BL332">
        <v>10739</v>
      </c>
      <c r="BM332">
        <v>6112</v>
      </c>
      <c r="BX332">
        <v>265006</v>
      </c>
      <c r="BY332">
        <v>1619</v>
      </c>
      <c r="CD332">
        <v>303902</v>
      </c>
      <c r="CE332">
        <v>10048</v>
      </c>
      <c r="CN332">
        <v>10884</v>
      </c>
      <c r="CO332">
        <v>111</v>
      </c>
      <c r="CP332">
        <v>44260</v>
      </c>
      <c r="CQ332">
        <v>2611</v>
      </c>
      <c r="CT332">
        <v>11976</v>
      </c>
      <c r="CU332">
        <v>653</v>
      </c>
      <c r="CV332">
        <v>25838</v>
      </c>
      <c r="CW332">
        <v>2309</v>
      </c>
      <c r="DE332">
        <v>76172</v>
      </c>
      <c r="DF332">
        <v>7572</v>
      </c>
      <c r="DG332">
        <v>4982</v>
      </c>
      <c r="DH332">
        <v>2110</v>
      </c>
    </row>
    <row r="333" spans="1:326">
      <c r="A333" t="s">
        <v>8776</v>
      </c>
      <c r="B333">
        <v>7722862647</v>
      </c>
      <c r="C333" t="s">
        <v>8156</v>
      </c>
      <c r="D333" t="s">
        <v>16436</v>
      </c>
      <c r="E333">
        <v>6029865</v>
      </c>
      <c r="F333" t="s">
        <v>8778</v>
      </c>
      <c r="G333" t="s">
        <v>3978</v>
      </c>
      <c r="H333" t="s">
        <v>3932</v>
      </c>
      <c r="I333" t="s">
        <v>3931</v>
      </c>
      <c r="T333">
        <v>2335</v>
      </c>
      <c r="U333">
        <v>1043</v>
      </c>
      <c r="AF333">
        <v>432</v>
      </c>
      <c r="AG333">
        <v>144</v>
      </c>
      <c r="AL333">
        <v>2674</v>
      </c>
      <c r="AM333">
        <v>1967</v>
      </c>
      <c r="AP333">
        <v>77</v>
      </c>
      <c r="AQ333">
        <v>21</v>
      </c>
      <c r="BH333">
        <v>-5089</v>
      </c>
      <c r="BI333">
        <v>-6164</v>
      </c>
      <c r="BL333">
        <v>8207</v>
      </c>
      <c r="BM333">
        <v>8225</v>
      </c>
      <c r="BV333">
        <v>33</v>
      </c>
      <c r="BW333">
        <v>15</v>
      </c>
      <c r="BX333">
        <v>414</v>
      </c>
      <c r="BY333">
        <v>688</v>
      </c>
      <c r="CD333">
        <v>5519</v>
      </c>
      <c r="CE333">
        <v>3176</v>
      </c>
      <c r="CN333">
        <v>2284</v>
      </c>
      <c r="CO333">
        <v>139</v>
      </c>
      <c r="CP333">
        <v>1579</v>
      </c>
      <c r="CQ333">
        <v>1735</v>
      </c>
      <c r="CT333">
        <v>232</v>
      </c>
      <c r="CU333">
        <v>201</v>
      </c>
      <c r="CV333">
        <v>969</v>
      </c>
      <c r="CW333">
        <v>-455</v>
      </c>
      <c r="DE333">
        <v>20874</v>
      </c>
      <c r="DF333">
        <v>16000</v>
      </c>
      <c r="DG333">
        <v>20378</v>
      </c>
      <c r="DH333">
        <v>14658</v>
      </c>
    </row>
    <row r="334" spans="1:326">
      <c r="A334" t="s">
        <v>16437</v>
      </c>
      <c r="B334">
        <v>5257198753</v>
      </c>
      <c r="C334" t="s">
        <v>4148</v>
      </c>
      <c r="D334" t="s">
        <v>15742</v>
      </c>
      <c r="E334">
        <v>6066255</v>
      </c>
      <c r="F334" t="s">
        <v>4149</v>
      </c>
      <c r="G334" t="s">
        <v>3936</v>
      </c>
      <c r="H334" t="s">
        <v>3932</v>
      </c>
      <c r="I334" t="s">
        <v>3931</v>
      </c>
      <c r="T334">
        <v>18159</v>
      </c>
      <c r="AD334">
        <v>18159</v>
      </c>
      <c r="AE334">
        <v>0</v>
      </c>
      <c r="AL334">
        <v>3</v>
      </c>
      <c r="AP334">
        <v>8</v>
      </c>
      <c r="AR334">
        <v>8</v>
      </c>
      <c r="AT334">
        <v>19</v>
      </c>
      <c r="AU334">
        <v>0</v>
      </c>
      <c r="AV334">
        <v>18345</v>
      </c>
      <c r="BF334">
        <v>-682</v>
      </c>
      <c r="BH334">
        <v>17663</v>
      </c>
      <c r="BI334">
        <v>0</v>
      </c>
      <c r="BV334">
        <v>486</v>
      </c>
      <c r="BX334">
        <v>28</v>
      </c>
      <c r="CB334">
        <v>514</v>
      </c>
      <c r="CC334">
        <v>0</v>
      </c>
      <c r="CD334">
        <v>18178</v>
      </c>
      <c r="CE334">
        <v>0</v>
      </c>
      <c r="CF334">
        <v>556</v>
      </c>
      <c r="CH334">
        <v>-556</v>
      </c>
      <c r="CP334">
        <v>126</v>
      </c>
      <c r="CR334">
        <v>-682</v>
      </c>
      <c r="CS334">
        <v>0</v>
      </c>
      <c r="CV334">
        <v>-682</v>
      </c>
      <c r="CW334">
        <v>0</v>
      </c>
      <c r="DC334">
        <v>-682</v>
      </c>
      <c r="DK334">
        <v>0</v>
      </c>
      <c r="DM334">
        <v>0</v>
      </c>
      <c r="DS334">
        <v>0</v>
      </c>
      <c r="DU334">
        <v>0</v>
      </c>
      <c r="DV334">
        <v>18345</v>
      </c>
      <c r="DX334">
        <v>18345</v>
      </c>
      <c r="DY334">
        <v>18345</v>
      </c>
      <c r="DZ334">
        <v>-682</v>
      </c>
      <c r="EA334">
        <v>17663</v>
      </c>
      <c r="EQ334">
        <v>17663</v>
      </c>
      <c r="ER334">
        <v>0</v>
      </c>
      <c r="ES334">
        <v>14712</v>
      </c>
      <c r="EY334">
        <v>14112</v>
      </c>
      <c r="FA334">
        <v>14560</v>
      </c>
      <c r="FK334">
        <v>318</v>
      </c>
      <c r="FM334">
        <v>-145</v>
      </c>
      <c r="FT334">
        <v>600</v>
      </c>
      <c r="FV334">
        <v>14242</v>
      </c>
      <c r="FX334">
        <v>152</v>
      </c>
      <c r="FZ334">
        <v>7</v>
      </c>
      <c r="GB334">
        <v>0</v>
      </c>
      <c r="GD334">
        <v>7</v>
      </c>
      <c r="GF334">
        <v>0</v>
      </c>
      <c r="GG334">
        <v>0</v>
      </c>
      <c r="GO334">
        <v>0</v>
      </c>
      <c r="GP334">
        <v>682</v>
      </c>
      <c r="GQ334">
        <v>682</v>
      </c>
      <c r="JU334">
        <v>682</v>
      </c>
      <c r="JY334">
        <v>682</v>
      </c>
    </row>
    <row r="335" spans="1:326">
      <c r="A335" t="s">
        <v>15743</v>
      </c>
      <c r="B335">
        <v>7701903564</v>
      </c>
      <c r="C335" t="s">
        <v>4090</v>
      </c>
      <c r="D335" t="s">
        <v>15744</v>
      </c>
      <c r="E335">
        <v>7522016</v>
      </c>
      <c r="F335" t="s">
        <v>8781</v>
      </c>
      <c r="G335" t="s">
        <v>3936</v>
      </c>
      <c r="H335" t="s">
        <v>3932</v>
      </c>
      <c r="I335" t="s">
        <v>3931</v>
      </c>
      <c r="AF335">
        <v>83</v>
      </c>
      <c r="AL335">
        <v>28874</v>
      </c>
      <c r="AM335">
        <v>17790</v>
      </c>
      <c r="AN335">
        <v>27499</v>
      </c>
      <c r="AO335">
        <v>22999</v>
      </c>
      <c r="AP335">
        <v>140</v>
      </c>
      <c r="AQ335">
        <v>861</v>
      </c>
      <c r="AR335">
        <v>78</v>
      </c>
      <c r="AS335">
        <v>37</v>
      </c>
      <c r="AT335">
        <v>56675</v>
      </c>
      <c r="AU335">
        <v>41687</v>
      </c>
      <c r="AV335">
        <v>12800</v>
      </c>
      <c r="AW335">
        <v>12800</v>
      </c>
      <c r="BF335">
        <v>18078</v>
      </c>
      <c r="BG335">
        <v>13972</v>
      </c>
      <c r="BH335">
        <v>30878</v>
      </c>
      <c r="BI335">
        <v>26772</v>
      </c>
      <c r="BX335">
        <v>25797</v>
      </c>
      <c r="BY335">
        <v>14915</v>
      </c>
      <c r="CB335">
        <v>25797</v>
      </c>
      <c r="CC335">
        <v>14915</v>
      </c>
      <c r="CD335">
        <v>56675</v>
      </c>
      <c r="CE335">
        <v>41687</v>
      </c>
      <c r="CF335">
        <v>7580</v>
      </c>
      <c r="CG335">
        <v>10420</v>
      </c>
      <c r="CH335">
        <v>4705</v>
      </c>
      <c r="CI335">
        <v>4802</v>
      </c>
      <c r="CJ335">
        <v>418</v>
      </c>
      <c r="CK335">
        <v>42</v>
      </c>
      <c r="CN335">
        <v>0</v>
      </c>
      <c r="CO335">
        <v>5</v>
      </c>
      <c r="CP335">
        <v>59</v>
      </c>
      <c r="CQ335">
        <v>121</v>
      </c>
      <c r="CR335">
        <v>5064</v>
      </c>
      <c r="CS335">
        <v>4728</v>
      </c>
      <c r="CT335">
        <v>-817</v>
      </c>
      <c r="CU335">
        <v>-754</v>
      </c>
      <c r="CV335">
        <v>4129</v>
      </c>
      <c r="CW335">
        <v>3967</v>
      </c>
      <c r="DB335">
        <v>-118</v>
      </c>
      <c r="DC335">
        <v>4129</v>
      </c>
      <c r="DD335">
        <v>3967</v>
      </c>
      <c r="DE335">
        <v>12285</v>
      </c>
      <c r="DF335">
        <v>15232</v>
      </c>
      <c r="DG335">
        <v>0</v>
      </c>
      <c r="DH335">
        <v>10</v>
      </c>
      <c r="DI335">
        <v>12285</v>
      </c>
      <c r="DJ335">
        <v>15222</v>
      </c>
      <c r="IR335">
        <v>-7</v>
      </c>
    </row>
    <row r="336" spans="1:326">
      <c r="A336" t="s">
        <v>15745</v>
      </c>
      <c r="B336">
        <v>1840014201</v>
      </c>
      <c r="C336" t="s">
        <v>4182</v>
      </c>
      <c r="D336" t="s">
        <v>16438</v>
      </c>
      <c r="E336">
        <v>6550152</v>
      </c>
      <c r="F336" t="s">
        <v>8783</v>
      </c>
      <c r="G336" t="s">
        <v>3936</v>
      </c>
      <c r="H336" t="s">
        <v>3932</v>
      </c>
      <c r="I336" t="s">
        <v>3931</v>
      </c>
      <c r="L336">
        <v>81</v>
      </c>
      <c r="T336">
        <v>12285</v>
      </c>
      <c r="U336">
        <v>11604</v>
      </c>
      <c r="AD336">
        <v>12366</v>
      </c>
      <c r="AE336">
        <v>11604</v>
      </c>
      <c r="AL336">
        <v>575</v>
      </c>
      <c r="AN336">
        <v>1150</v>
      </c>
      <c r="AO336">
        <v>1346</v>
      </c>
      <c r="AP336">
        <v>2674</v>
      </c>
      <c r="AQ336">
        <v>1100</v>
      </c>
      <c r="AT336">
        <v>4399</v>
      </c>
      <c r="AU336">
        <v>2446</v>
      </c>
      <c r="AV336">
        <v>10</v>
      </c>
      <c r="AW336">
        <v>10</v>
      </c>
      <c r="AZ336">
        <v>8096</v>
      </c>
      <c r="BA336">
        <v>7070</v>
      </c>
      <c r="BF336">
        <v>5944</v>
      </c>
      <c r="BG336">
        <v>1773</v>
      </c>
      <c r="BH336">
        <v>14050</v>
      </c>
      <c r="BI336">
        <v>8853</v>
      </c>
      <c r="BV336">
        <v>2633</v>
      </c>
      <c r="BW336">
        <v>4979</v>
      </c>
      <c r="BX336">
        <v>82</v>
      </c>
      <c r="BY336">
        <v>217</v>
      </c>
      <c r="CB336">
        <v>2715</v>
      </c>
      <c r="CC336">
        <v>5197</v>
      </c>
      <c r="CD336">
        <v>16765</v>
      </c>
      <c r="CE336">
        <v>14050</v>
      </c>
      <c r="CF336">
        <v>230</v>
      </c>
      <c r="CG336">
        <v>102</v>
      </c>
      <c r="CH336">
        <v>3192</v>
      </c>
      <c r="CI336">
        <v>2048</v>
      </c>
      <c r="CN336">
        <v>1502</v>
      </c>
      <c r="CO336">
        <v>7</v>
      </c>
      <c r="CP336">
        <v>285</v>
      </c>
      <c r="CQ336">
        <v>559</v>
      </c>
      <c r="CR336">
        <v>4409</v>
      </c>
      <c r="CS336">
        <v>1496</v>
      </c>
      <c r="CT336">
        <v>-238</v>
      </c>
      <c r="CU336">
        <v>-135</v>
      </c>
      <c r="CV336">
        <v>4171</v>
      </c>
      <c r="CW336">
        <v>1361</v>
      </c>
      <c r="CX336">
        <v>238</v>
      </c>
      <c r="CY336">
        <v>135</v>
      </c>
      <c r="DC336">
        <v>5197</v>
      </c>
      <c r="DD336">
        <v>8431</v>
      </c>
      <c r="DE336">
        <v>4012</v>
      </c>
      <c r="DF336">
        <v>2747</v>
      </c>
      <c r="DG336">
        <v>590</v>
      </c>
      <c r="DH336">
        <v>597</v>
      </c>
      <c r="DI336">
        <v>3422</v>
      </c>
      <c r="DJ336">
        <v>2150</v>
      </c>
      <c r="KR336">
        <v>1026</v>
      </c>
      <c r="LC336">
        <v>7070</v>
      </c>
      <c r="LN336">
        <v>7070</v>
      </c>
    </row>
    <row r="337" spans="1:301">
      <c r="A337" t="s">
        <v>15746</v>
      </c>
      <c r="B337">
        <v>7456045628</v>
      </c>
      <c r="C337" t="s">
        <v>8785</v>
      </c>
      <c r="D337" t="s">
        <v>15747</v>
      </c>
      <c r="E337">
        <v>7502951</v>
      </c>
      <c r="F337" t="s">
        <v>8787</v>
      </c>
      <c r="G337" t="s">
        <v>3936</v>
      </c>
      <c r="H337" t="s">
        <v>3932</v>
      </c>
      <c r="I337" t="s">
        <v>3931</v>
      </c>
      <c r="T337">
        <v>9352</v>
      </c>
      <c r="U337">
        <v>0</v>
      </c>
      <c r="AF337">
        <v>57</v>
      </c>
      <c r="AG337">
        <v>0</v>
      </c>
      <c r="AL337">
        <v>167</v>
      </c>
      <c r="AM337">
        <v>0</v>
      </c>
      <c r="AP337">
        <v>980</v>
      </c>
      <c r="AQ337">
        <v>0</v>
      </c>
      <c r="BH337">
        <v>10543</v>
      </c>
      <c r="BI337">
        <v>0</v>
      </c>
      <c r="BX337">
        <v>13</v>
      </c>
      <c r="BY337">
        <v>0</v>
      </c>
      <c r="CD337">
        <v>10556</v>
      </c>
      <c r="CE337">
        <v>0</v>
      </c>
      <c r="CP337">
        <v>877</v>
      </c>
      <c r="CQ337">
        <v>0</v>
      </c>
      <c r="CV337">
        <v>-877</v>
      </c>
      <c r="CW337">
        <v>0</v>
      </c>
      <c r="DK337">
        <v>0</v>
      </c>
      <c r="DM337">
        <v>0</v>
      </c>
      <c r="DS337">
        <v>0</v>
      </c>
      <c r="DU337">
        <v>0</v>
      </c>
      <c r="DY337">
        <v>0</v>
      </c>
      <c r="EA337">
        <v>0</v>
      </c>
      <c r="EB337">
        <v>0</v>
      </c>
      <c r="EC337">
        <v>0</v>
      </c>
      <c r="ED337">
        <v>0</v>
      </c>
      <c r="EH337">
        <v>0</v>
      </c>
      <c r="EI337">
        <v>0</v>
      </c>
      <c r="EJ337">
        <v>0</v>
      </c>
      <c r="EQ337">
        <v>10543</v>
      </c>
      <c r="ER337">
        <v>0</v>
      </c>
      <c r="ES337">
        <v>1410</v>
      </c>
      <c r="ET337">
        <v>0</v>
      </c>
      <c r="FA337">
        <v>430</v>
      </c>
      <c r="FC337">
        <v>286</v>
      </c>
      <c r="FK337">
        <v>144</v>
      </c>
      <c r="FM337">
        <v>-430</v>
      </c>
      <c r="FX337">
        <v>1410</v>
      </c>
      <c r="FY337">
        <v>0</v>
      </c>
      <c r="FZ337">
        <v>980</v>
      </c>
      <c r="GA337">
        <v>0</v>
      </c>
      <c r="GB337">
        <v>0</v>
      </c>
      <c r="GD337">
        <v>980</v>
      </c>
      <c r="GE337">
        <v>0</v>
      </c>
      <c r="GF337">
        <v>0</v>
      </c>
      <c r="GG337">
        <v>0</v>
      </c>
      <c r="JV337">
        <v>1410</v>
      </c>
      <c r="JW337">
        <v>0</v>
      </c>
      <c r="JZ337">
        <v>0</v>
      </c>
      <c r="KO337">
        <v>0</v>
      </c>
    </row>
    <row r="338" spans="1:301">
      <c r="A338" t="s">
        <v>16439</v>
      </c>
      <c r="B338">
        <v>3459011764</v>
      </c>
      <c r="C338" t="s">
        <v>8230</v>
      </c>
      <c r="D338" t="s">
        <v>16440</v>
      </c>
      <c r="E338">
        <v>5162947</v>
      </c>
      <c r="F338" t="s">
        <v>8789</v>
      </c>
      <c r="G338" t="s">
        <v>8768</v>
      </c>
      <c r="H338" t="s">
        <v>3932</v>
      </c>
      <c r="I338" t="s">
        <v>3931</v>
      </c>
      <c r="T338">
        <v>22603</v>
      </c>
      <c r="U338">
        <v>19646</v>
      </c>
      <c r="AB338">
        <v>57</v>
      </c>
      <c r="AC338">
        <v>1</v>
      </c>
      <c r="AD338">
        <v>22660</v>
      </c>
      <c r="AE338">
        <v>19647</v>
      </c>
      <c r="AF338">
        <v>0</v>
      </c>
      <c r="AG338">
        <v>2</v>
      </c>
      <c r="AJ338">
        <v>0</v>
      </c>
      <c r="AK338">
        <v>11</v>
      </c>
      <c r="AL338">
        <v>605</v>
      </c>
      <c r="AM338">
        <v>3613</v>
      </c>
      <c r="AP338">
        <v>339</v>
      </c>
      <c r="AQ338">
        <v>104</v>
      </c>
      <c r="AT338">
        <v>944</v>
      </c>
      <c r="AU338">
        <v>3730</v>
      </c>
      <c r="AV338">
        <v>20</v>
      </c>
      <c r="AW338">
        <v>30</v>
      </c>
      <c r="BF338">
        <v>-5369</v>
      </c>
      <c r="BG338">
        <v>-1761</v>
      </c>
      <c r="BH338">
        <v>-5349</v>
      </c>
      <c r="BI338">
        <v>-1731</v>
      </c>
      <c r="BV338">
        <v>28860</v>
      </c>
      <c r="BX338">
        <v>93</v>
      </c>
      <c r="BY338">
        <v>25107</v>
      </c>
      <c r="CB338">
        <v>28953</v>
      </c>
      <c r="CC338">
        <v>25107</v>
      </c>
      <c r="CD338">
        <v>23604</v>
      </c>
      <c r="CE338">
        <v>23376</v>
      </c>
      <c r="CH338">
        <v>809</v>
      </c>
      <c r="CI338">
        <v>2715</v>
      </c>
      <c r="CN338">
        <v>78</v>
      </c>
      <c r="CO338">
        <v>8</v>
      </c>
      <c r="CP338">
        <v>4450</v>
      </c>
      <c r="CQ338">
        <v>3934</v>
      </c>
      <c r="CR338">
        <v>-3563</v>
      </c>
      <c r="CS338">
        <v>-1211</v>
      </c>
      <c r="CV338">
        <v>-3608</v>
      </c>
      <c r="CW338">
        <v>-1420</v>
      </c>
      <c r="DB338">
        <v>-45</v>
      </c>
      <c r="DC338">
        <v>-3608</v>
      </c>
      <c r="DD338">
        <v>-1420</v>
      </c>
      <c r="DE338">
        <v>4489</v>
      </c>
      <c r="DF338">
        <v>6044</v>
      </c>
      <c r="DG338">
        <v>315</v>
      </c>
      <c r="DH338">
        <v>294</v>
      </c>
      <c r="DI338">
        <v>4174</v>
      </c>
      <c r="DJ338">
        <v>5750</v>
      </c>
      <c r="IO338">
        <v>3365</v>
      </c>
      <c r="IR338">
        <v>-209</v>
      </c>
      <c r="JR338">
        <v>3035</v>
      </c>
    </row>
    <row r="339" spans="1:301">
      <c r="A339" t="s">
        <v>15750</v>
      </c>
      <c r="B339">
        <v>3461064925</v>
      </c>
      <c r="C339" t="s">
        <v>15751</v>
      </c>
      <c r="D339" t="s">
        <v>16441</v>
      </c>
      <c r="E339">
        <v>7001734</v>
      </c>
      <c r="F339" t="s">
        <v>8792</v>
      </c>
      <c r="G339" t="s">
        <v>3936</v>
      </c>
      <c r="H339" t="s">
        <v>3932</v>
      </c>
      <c r="I339" t="s">
        <v>3931</v>
      </c>
      <c r="T339">
        <v>0</v>
      </c>
      <c r="X339">
        <v>0</v>
      </c>
      <c r="AF339">
        <v>0</v>
      </c>
      <c r="AL339">
        <v>10720</v>
      </c>
      <c r="AM339">
        <v>10500</v>
      </c>
      <c r="AP339">
        <v>13</v>
      </c>
      <c r="AQ339">
        <v>10</v>
      </c>
      <c r="BH339">
        <v>10510</v>
      </c>
      <c r="BI339">
        <v>10510</v>
      </c>
      <c r="BL339">
        <v>223</v>
      </c>
      <c r="BR339">
        <v>0</v>
      </c>
      <c r="BV339">
        <v>0</v>
      </c>
      <c r="BX339">
        <v>0</v>
      </c>
      <c r="CD339">
        <v>10733</v>
      </c>
      <c r="CE339">
        <v>10510</v>
      </c>
      <c r="CL339">
        <v>0</v>
      </c>
      <c r="CN339">
        <v>0</v>
      </c>
      <c r="CO339">
        <v>10500</v>
      </c>
      <c r="CP339">
        <v>0</v>
      </c>
      <c r="CQ339">
        <v>1</v>
      </c>
      <c r="CT339">
        <v>0</v>
      </c>
      <c r="CV339">
        <v>0</v>
      </c>
      <c r="CW339">
        <v>10495</v>
      </c>
      <c r="DE339">
        <v>0</v>
      </c>
      <c r="DG339">
        <v>0</v>
      </c>
      <c r="DH339">
        <v>4</v>
      </c>
    </row>
    <row r="340" spans="1:301">
      <c r="A340" t="s">
        <v>15753</v>
      </c>
      <c r="B340">
        <v>9709065653</v>
      </c>
      <c r="C340" t="s">
        <v>4090</v>
      </c>
      <c r="D340" t="s">
        <v>16442</v>
      </c>
      <c r="E340">
        <v>4704859</v>
      </c>
      <c r="F340" t="s">
        <v>8795</v>
      </c>
      <c r="G340" t="s">
        <v>3936</v>
      </c>
      <c r="H340" t="s">
        <v>3932</v>
      </c>
      <c r="I340" t="s">
        <v>3931</v>
      </c>
      <c r="AL340">
        <v>41</v>
      </c>
      <c r="AP340">
        <v>10339</v>
      </c>
      <c r="AR340">
        <v>59</v>
      </c>
      <c r="AT340">
        <v>10439</v>
      </c>
      <c r="AU340">
        <v>0</v>
      </c>
      <c r="AV340">
        <v>10500</v>
      </c>
      <c r="BF340">
        <v>-287</v>
      </c>
      <c r="BH340">
        <v>10213</v>
      </c>
      <c r="BI340">
        <v>0</v>
      </c>
      <c r="BL340">
        <v>0</v>
      </c>
      <c r="BT340">
        <v>0</v>
      </c>
      <c r="BU340">
        <v>0</v>
      </c>
      <c r="BV340">
        <v>200</v>
      </c>
      <c r="BX340">
        <v>26</v>
      </c>
      <c r="CB340">
        <v>226</v>
      </c>
      <c r="CC340">
        <v>0</v>
      </c>
      <c r="CD340">
        <v>10439</v>
      </c>
      <c r="CE340">
        <v>0</v>
      </c>
      <c r="CF340">
        <v>284</v>
      </c>
      <c r="CH340">
        <v>-284</v>
      </c>
      <c r="CP340">
        <v>3</v>
      </c>
      <c r="CR340">
        <v>-287</v>
      </c>
      <c r="CS340">
        <v>0</v>
      </c>
      <c r="CV340">
        <v>-287</v>
      </c>
      <c r="CW340">
        <v>0</v>
      </c>
      <c r="DC340">
        <v>-287</v>
      </c>
    </row>
    <row r="341" spans="1:301">
      <c r="A341" t="s">
        <v>15756</v>
      </c>
      <c r="B341">
        <v>7627053269</v>
      </c>
      <c r="C341" t="s">
        <v>8797</v>
      </c>
      <c r="D341" t="s">
        <v>16443</v>
      </c>
      <c r="E341">
        <v>4315360</v>
      </c>
      <c r="G341" t="s">
        <v>3936</v>
      </c>
      <c r="H341" t="s">
        <v>3932</v>
      </c>
      <c r="I341" t="s">
        <v>3931</v>
      </c>
      <c r="AF341">
        <v>26</v>
      </c>
      <c r="AL341">
        <v>40219</v>
      </c>
      <c r="AN341">
        <v>2039</v>
      </c>
      <c r="AP341">
        <v>61</v>
      </c>
      <c r="AT341">
        <v>42344</v>
      </c>
      <c r="AU341">
        <v>0</v>
      </c>
      <c r="AV341">
        <v>10</v>
      </c>
      <c r="BB341">
        <v>11223</v>
      </c>
      <c r="BF341">
        <v>21</v>
      </c>
      <c r="BH341">
        <v>11254</v>
      </c>
      <c r="BI341">
        <v>0</v>
      </c>
      <c r="BL341">
        <v>2100</v>
      </c>
      <c r="BT341">
        <v>2100</v>
      </c>
      <c r="BU341">
        <v>0</v>
      </c>
      <c r="BV341">
        <v>4</v>
      </c>
      <c r="BX341">
        <v>13</v>
      </c>
      <c r="BZ341">
        <v>28973</v>
      </c>
      <c r="CB341">
        <v>28990</v>
      </c>
      <c r="CC341">
        <v>0</v>
      </c>
      <c r="CD341">
        <v>42344</v>
      </c>
      <c r="CE341">
        <v>0</v>
      </c>
      <c r="CF341">
        <v>200</v>
      </c>
      <c r="CH341">
        <v>142</v>
      </c>
      <c r="CP341">
        <v>105</v>
      </c>
      <c r="CR341">
        <v>37</v>
      </c>
      <c r="CS341">
        <v>0</v>
      </c>
      <c r="CT341">
        <v>-16</v>
      </c>
      <c r="CV341">
        <v>21</v>
      </c>
      <c r="CW341">
        <v>0</v>
      </c>
      <c r="DC341">
        <v>21</v>
      </c>
      <c r="DE341">
        <v>342</v>
      </c>
      <c r="DI341">
        <v>342</v>
      </c>
      <c r="DK341">
        <v>0</v>
      </c>
      <c r="DM341">
        <v>0</v>
      </c>
      <c r="DQ341">
        <v>21</v>
      </c>
      <c r="DR341">
        <v>21</v>
      </c>
      <c r="DS341">
        <v>0</v>
      </c>
      <c r="DU341">
        <v>0</v>
      </c>
      <c r="DV341">
        <v>10</v>
      </c>
      <c r="DW341">
        <v>21</v>
      </c>
      <c r="DX341">
        <v>11254</v>
      </c>
      <c r="DY341">
        <v>10</v>
      </c>
      <c r="DZ341">
        <v>21</v>
      </c>
      <c r="EA341">
        <v>11254</v>
      </c>
      <c r="EQ341">
        <v>40227</v>
      </c>
      <c r="ER341">
        <v>0</v>
      </c>
      <c r="ES341">
        <v>2100</v>
      </c>
      <c r="EU341">
        <v>342</v>
      </c>
      <c r="EY341">
        <v>10</v>
      </c>
      <c r="FA341">
        <v>2390</v>
      </c>
      <c r="FC341">
        <v>2264</v>
      </c>
      <c r="FE341">
        <v>15</v>
      </c>
      <c r="FK341">
        <v>111</v>
      </c>
      <c r="FM341">
        <v>-2038</v>
      </c>
      <c r="FT341">
        <v>2100</v>
      </c>
      <c r="FX341">
        <v>2100</v>
      </c>
      <c r="FZ341">
        <v>62</v>
      </c>
      <c r="GB341">
        <v>0</v>
      </c>
      <c r="GD341">
        <v>62</v>
      </c>
      <c r="GF341">
        <v>0</v>
      </c>
      <c r="GG341">
        <v>0</v>
      </c>
      <c r="HS341">
        <v>11223</v>
      </c>
      <c r="HY341">
        <v>11223</v>
      </c>
    </row>
    <row r="342" spans="1:301">
      <c r="A342" t="s">
        <v>16444</v>
      </c>
      <c r="B342">
        <v>1655422277</v>
      </c>
      <c r="C342" t="s">
        <v>8644</v>
      </c>
      <c r="D342" t="s">
        <v>15759</v>
      </c>
      <c r="E342">
        <v>6606335</v>
      </c>
      <c r="F342" t="s">
        <v>8800</v>
      </c>
      <c r="G342" t="s">
        <v>16445</v>
      </c>
      <c r="H342" t="s">
        <v>3932</v>
      </c>
      <c r="I342" t="s">
        <v>3931</v>
      </c>
      <c r="T342">
        <v>2782</v>
      </c>
      <c r="U342">
        <v>2782</v>
      </c>
      <c r="AF342">
        <v>582</v>
      </c>
      <c r="AG342">
        <v>127</v>
      </c>
      <c r="AL342">
        <v>3693</v>
      </c>
      <c r="AM342">
        <v>2010</v>
      </c>
      <c r="AP342">
        <v>10302</v>
      </c>
      <c r="AQ342">
        <v>335</v>
      </c>
      <c r="BH342">
        <v>10018</v>
      </c>
      <c r="BI342">
        <v>-504</v>
      </c>
      <c r="BX342">
        <v>4003</v>
      </c>
      <c r="BY342">
        <v>2420</v>
      </c>
      <c r="CD342">
        <v>17359</v>
      </c>
      <c r="CE342">
        <v>5255</v>
      </c>
      <c r="CN342">
        <v>0</v>
      </c>
      <c r="CO342">
        <v>1</v>
      </c>
      <c r="CP342">
        <v>8</v>
      </c>
      <c r="CQ342">
        <v>32</v>
      </c>
      <c r="CT342">
        <v>4</v>
      </c>
      <c r="CU342">
        <v>2</v>
      </c>
      <c r="CV342">
        <v>18</v>
      </c>
      <c r="CW342">
        <v>8</v>
      </c>
      <c r="DE342">
        <v>1232</v>
      </c>
      <c r="DF342">
        <v>1964</v>
      </c>
      <c r="DG342">
        <v>1202</v>
      </c>
      <c r="DH342">
        <v>1923</v>
      </c>
    </row>
    <row r="343" spans="1:301">
      <c r="A343" t="s">
        <v>15760</v>
      </c>
      <c r="B343">
        <v>5403358084</v>
      </c>
      <c r="C343" t="s">
        <v>3963</v>
      </c>
      <c r="D343" t="s">
        <v>15761</v>
      </c>
      <c r="E343">
        <v>7172892</v>
      </c>
      <c r="F343" t="s">
        <v>3964</v>
      </c>
      <c r="G343" t="s">
        <v>3936</v>
      </c>
      <c r="H343" t="s">
        <v>3932</v>
      </c>
      <c r="I343" t="s">
        <v>3931</v>
      </c>
      <c r="AL343">
        <v>21099</v>
      </c>
      <c r="AM343">
        <v>9447</v>
      </c>
      <c r="AP343">
        <v>7149</v>
      </c>
      <c r="AQ343">
        <v>227</v>
      </c>
      <c r="BH343">
        <v>10412</v>
      </c>
      <c r="BI343">
        <v>8988</v>
      </c>
      <c r="BR343">
        <v>16496</v>
      </c>
      <c r="BV343">
        <v>0</v>
      </c>
      <c r="BW343">
        <v>280</v>
      </c>
      <c r="BX343">
        <v>1340</v>
      </c>
      <c r="BY343">
        <v>406</v>
      </c>
      <c r="CD343">
        <v>28247</v>
      </c>
      <c r="CE343">
        <v>9674</v>
      </c>
      <c r="CN343">
        <v>3215</v>
      </c>
      <c r="CP343">
        <v>304</v>
      </c>
      <c r="CQ343">
        <v>71</v>
      </c>
      <c r="CT343">
        <v>314</v>
      </c>
      <c r="CV343">
        <v>11163</v>
      </c>
      <c r="CW343">
        <v>10678</v>
      </c>
      <c r="DE343">
        <v>10246</v>
      </c>
      <c r="DF343">
        <v>11907</v>
      </c>
      <c r="DG343">
        <v>1680</v>
      </c>
      <c r="DH343">
        <v>1158</v>
      </c>
    </row>
    <row r="344" spans="1:301">
      <c r="A344" t="s">
        <v>15762</v>
      </c>
      <c r="B344">
        <v>5433198695</v>
      </c>
      <c r="C344" t="s">
        <v>8802</v>
      </c>
      <c r="D344" t="s">
        <v>16446</v>
      </c>
      <c r="E344">
        <v>5940708</v>
      </c>
      <c r="F344" t="s">
        <v>8804</v>
      </c>
      <c r="G344" t="s">
        <v>3936</v>
      </c>
      <c r="H344" t="s">
        <v>3932</v>
      </c>
      <c r="AL344">
        <v>16534</v>
      </c>
      <c r="AM344">
        <v>14265</v>
      </c>
      <c r="AP344">
        <v>103</v>
      </c>
      <c r="AQ344">
        <v>10</v>
      </c>
      <c r="BH344">
        <v>7454</v>
      </c>
      <c r="BI344">
        <v>11892</v>
      </c>
      <c r="BL344">
        <v>0</v>
      </c>
      <c r="BM344">
        <v>0</v>
      </c>
      <c r="BX344">
        <v>9183</v>
      </c>
      <c r="BY344">
        <v>2383</v>
      </c>
      <c r="CD344">
        <v>16637</v>
      </c>
      <c r="CE344">
        <v>14275</v>
      </c>
      <c r="CP344">
        <v>10026</v>
      </c>
      <c r="CQ344">
        <v>4240</v>
      </c>
      <c r="CT344">
        <v>619</v>
      </c>
      <c r="CU344">
        <v>1148</v>
      </c>
      <c r="CV344">
        <v>1644</v>
      </c>
      <c r="CW344">
        <v>16092</v>
      </c>
      <c r="DE344">
        <v>12675</v>
      </c>
      <c r="DF344">
        <v>21480</v>
      </c>
      <c r="DG344">
        <v>386</v>
      </c>
      <c r="DH344">
        <v>0</v>
      </c>
    </row>
    <row r="345" spans="1:301">
      <c r="A345" t="s">
        <v>15763</v>
      </c>
      <c r="B345">
        <v>6455031846</v>
      </c>
      <c r="C345" t="s">
        <v>8172</v>
      </c>
      <c r="D345" t="s">
        <v>16447</v>
      </c>
      <c r="E345">
        <v>5748057</v>
      </c>
      <c r="F345" t="s">
        <v>4189</v>
      </c>
      <c r="G345" t="s">
        <v>3936</v>
      </c>
      <c r="H345" t="s">
        <v>3932</v>
      </c>
      <c r="I345" t="s">
        <v>3931</v>
      </c>
      <c r="AF345">
        <v>12960</v>
      </c>
      <c r="AL345">
        <v>517</v>
      </c>
      <c r="AM345">
        <v>19</v>
      </c>
      <c r="AP345">
        <v>4</v>
      </c>
      <c r="AQ345">
        <v>55</v>
      </c>
      <c r="BH345">
        <v>12650</v>
      </c>
      <c r="BI345">
        <v>-291</v>
      </c>
      <c r="BL345">
        <v>350</v>
      </c>
      <c r="BM345">
        <v>325</v>
      </c>
      <c r="BV345">
        <v>449</v>
      </c>
      <c r="BX345">
        <v>33</v>
      </c>
      <c r="BY345">
        <v>40</v>
      </c>
      <c r="CD345">
        <v>13482</v>
      </c>
      <c r="CE345">
        <v>74</v>
      </c>
      <c r="CN345">
        <v>11</v>
      </c>
      <c r="CP345">
        <v>25</v>
      </c>
      <c r="CT345">
        <v>5</v>
      </c>
      <c r="CV345">
        <v>-491</v>
      </c>
      <c r="CW345">
        <v>57</v>
      </c>
      <c r="DE345">
        <v>453</v>
      </c>
      <c r="DF345">
        <v>603</v>
      </c>
      <c r="DG345">
        <v>925</v>
      </c>
      <c r="DH345">
        <v>546</v>
      </c>
    </row>
    <row r="346" spans="1:301">
      <c r="A346" t="s">
        <v>15765</v>
      </c>
      <c r="B346">
        <v>5017123578</v>
      </c>
      <c r="C346" t="s">
        <v>8806</v>
      </c>
      <c r="D346" t="s">
        <v>15766</v>
      </c>
      <c r="E346">
        <v>4607950</v>
      </c>
      <c r="F346" t="s">
        <v>8807</v>
      </c>
      <c r="G346" t="s">
        <v>3936</v>
      </c>
      <c r="H346" t="s">
        <v>3932</v>
      </c>
      <c r="I346" t="s">
        <v>3931</v>
      </c>
      <c r="T346">
        <v>9974</v>
      </c>
      <c r="X346">
        <v>68</v>
      </c>
      <c r="AF346">
        <v>30</v>
      </c>
      <c r="AL346">
        <v>45</v>
      </c>
      <c r="AP346">
        <v>69</v>
      </c>
      <c r="BH346">
        <v>10072</v>
      </c>
      <c r="BL346">
        <v>70</v>
      </c>
      <c r="BX346">
        <v>43</v>
      </c>
      <c r="CD346">
        <v>10185</v>
      </c>
      <c r="CE346">
        <v>0</v>
      </c>
      <c r="CP346">
        <v>5</v>
      </c>
      <c r="CV346">
        <v>-235</v>
      </c>
      <c r="CW346">
        <v>0</v>
      </c>
      <c r="DG346">
        <v>230</v>
      </c>
    </row>
    <row r="347" spans="1:301">
      <c r="A347" t="s">
        <v>15767</v>
      </c>
      <c r="B347">
        <v>4632245370</v>
      </c>
      <c r="C347" t="s">
        <v>8408</v>
      </c>
      <c r="D347" t="s">
        <v>2394</v>
      </c>
      <c r="E347">
        <v>4884662</v>
      </c>
      <c r="F347" t="s">
        <v>8810</v>
      </c>
      <c r="G347" t="s">
        <v>3936</v>
      </c>
      <c r="H347" t="s">
        <v>3932</v>
      </c>
      <c r="I347" t="s">
        <v>3931</v>
      </c>
      <c r="L347">
        <v>5239</v>
      </c>
      <c r="V347">
        <v>21990</v>
      </c>
      <c r="AD347">
        <v>27229</v>
      </c>
      <c r="AE347">
        <v>0</v>
      </c>
      <c r="AL347">
        <v>5809</v>
      </c>
      <c r="AM347">
        <v>57</v>
      </c>
      <c r="AN347">
        <v>3101</v>
      </c>
      <c r="AO347">
        <v>3150</v>
      </c>
      <c r="AP347">
        <v>8555</v>
      </c>
      <c r="AQ347">
        <v>998</v>
      </c>
      <c r="AT347">
        <v>17465</v>
      </c>
      <c r="AU347">
        <v>4205</v>
      </c>
      <c r="AV347">
        <v>8855</v>
      </c>
      <c r="AW347">
        <v>15</v>
      </c>
      <c r="BB347">
        <v>22165</v>
      </c>
      <c r="BF347">
        <v>2650</v>
      </c>
      <c r="BG347">
        <v>1195</v>
      </c>
      <c r="BH347">
        <v>33670</v>
      </c>
      <c r="BI347">
        <v>1210</v>
      </c>
      <c r="BL347">
        <v>8810</v>
      </c>
      <c r="BM347">
        <v>2000</v>
      </c>
      <c r="BT347">
        <v>8810</v>
      </c>
      <c r="BU347">
        <v>2000</v>
      </c>
      <c r="BV347">
        <v>2100</v>
      </c>
      <c r="BX347">
        <v>114</v>
      </c>
      <c r="BY347">
        <v>995</v>
      </c>
      <c r="CB347">
        <v>2214</v>
      </c>
      <c r="CC347">
        <v>995</v>
      </c>
      <c r="CD347">
        <v>44694</v>
      </c>
      <c r="CE347">
        <v>4205</v>
      </c>
      <c r="CF347">
        <v>1297</v>
      </c>
      <c r="CG347">
        <v>139</v>
      </c>
      <c r="CH347">
        <v>1800</v>
      </c>
      <c r="CI347">
        <v>1337</v>
      </c>
      <c r="CP347">
        <v>329</v>
      </c>
      <c r="CQ347">
        <v>51</v>
      </c>
      <c r="CR347">
        <v>1471</v>
      </c>
      <c r="CS347">
        <v>1286</v>
      </c>
      <c r="CT347">
        <v>-16</v>
      </c>
      <c r="CU347">
        <v>-76</v>
      </c>
      <c r="CV347">
        <v>1455</v>
      </c>
      <c r="CW347">
        <v>1209</v>
      </c>
      <c r="CX347">
        <v>0</v>
      </c>
      <c r="CY347">
        <v>76</v>
      </c>
      <c r="DB347">
        <v>0</v>
      </c>
      <c r="DC347">
        <v>1455</v>
      </c>
      <c r="DD347">
        <v>1209</v>
      </c>
      <c r="DE347">
        <v>3146</v>
      </c>
      <c r="DF347">
        <v>1499</v>
      </c>
      <c r="DG347">
        <v>49</v>
      </c>
      <c r="DH347">
        <v>23</v>
      </c>
      <c r="DI347">
        <v>3097</v>
      </c>
      <c r="DJ347">
        <v>1476</v>
      </c>
      <c r="DK347">
        <v>10</v>
      </c>
      <c r="DL347">
        <v>-14</v>
      </c>
      <c r="DM347">
        <v>-4</v>
      </c>
      <c r="DN347">
        <v>5</v>
      </c>
      <c r="DO347">
        <v>1209</v>
      </c>
      <c r="DP347">
        <v>1214</v>
      </c>
      <c r="DQ347">
        <v>1455</v>
      </c>
      <c r="DR347">
        <v>1455</v>
      </c>
      <c r="DS347">
        <v>15</v>
      </c>
      <c r="DT347">
        <v>1195</v>
      </c>
      <c r="DU347">
        <v>1210</v>
      </c>
      <c r="DV347">
        <v>8840</v>
      </c>
      <c r="DW347">
        <v>1455</v>
      </c>
      <c r="DX347">
        <v>32460</v>
      </c>
      <c r="DY347">
        <v>8855</v>
      </c>
      <c r="DZ347">
        <v>2650</v>
      </c>
      <c r="EA347">
        <v>33670</v>
      </c>
      <c r="EB347">
        <v>1208</v>
      </c>
      <c r="EC347">
        <v>5</v>
      </c>
      <c r="ED347">
        <v>1209</v>
      </c>
      <c r="EH347">
        <v>1208</v>
      </c>
      <c r="EI347">
        <v>5</v>
      </c>
      <c r="EJ347">
        <v>1209</v>
      </c>
      <c r="EK347">
        <v>1208</v>
      </c>
      <c r="EL347">
        <v>0</v>
      </c>
      <c r="EM347">
        <v>1194</v>
      </c>
      <c r="EN347">
        <v>1208</v>
      </c>
      <c r="EO347">
        <v>0</v>
      </c>
      <c r="EP347">
        <v>1194</v>
      </c>
      <c r="EQ347">
        <v>33670</v>
      </c>
      <c r="ER347">
        <v>1209</v>
      </c>
      <c r="ES347">
        <v>12300</v>
      </c>
      <c r="ET347">
        <v>1429</v>
      </c>
      <c r="EU347">
        <v>3146</v>
      </c>
      <c r="EV347">
        <v>1274</v>
      </c>
      <c r="EY347">
        <v>3672</v>
      </c>
      <c r="EZ347">
        <v>155</v>
      </c>
      <c r="FA347">
        <v>3390</v>
      </c>
      <c r="FB347">
        <v>444</v>
      </c>
      <c r="FC347">
        <v>7568</v>
      </c>
      <c r="FD347">
        <v>326</v>
      </c>
      <c r="FE347">
        <v>106</v>
      </c>
      <c r="FK347">
        <v>497</v>
      </c>
      <c r="FL347">
        <v>118</v>
      </c>
      <c r="FM347">
        <v>-1353</v>
      </c>
      <c r="FN347">
        <v>985</v>
      </c>
      <c r="FT347">
        <v>12300</v>
      </c>
      <c r="FV347">
        <v>3390</v>
      </c>
      <c r="FX347">
        <v>8910</v>
      </c>
      <c r="FZ347">
        <v>7557</v>
      </c>
      <c r="GA347">
        <v>986</v>
      </c>
      <c r="GB347">
        <v>998</v>
      </c>
      <c r="GC347">
        <v>12</v>
      </c>
      <c r="GD347">
        <v>8555</v>
      </c>
      <c r="GE347">
        <v>998</v>
      </c>
      <c r="GF347">
        <v>0</v>
      </c>
      <c r="GG347">
        <v>0</v>
      </c>
      <c r="HS347">
        <v>22165</v>
      </c>
      <c r="HY347">
        <v>22165</v>
      </c>
      <c r="IR347">
        <v>-1</v>
      </c>
    </row>
    <row r="348" spans="1:301">
      <c r="A348" t="s">
        <v>15768</v>
      </c>
      <c r="B348">
        <v>1831191162</v>
      </c>
      <c r="C348" t="s">
        <v>4014</v>
      </c>
      <c r="D348" t="s">
        <v>15769</v>
      </c>
      <c r="E348">
        <v>7128442</v>
      </c>
      <c r="F348" t="s">
        <v>8813</v>
      </c>
      <c r="G348" t="s">
        <v>3936</v>
      </c>
      <c r="H348" t="s">
        <v>3932</v>
      </c>
      <c r="I348" t="s">
        <v>3931</v>
      </c>
      <c r="L348">
        <v>122</v>
      </c>
      <c r="AD348">
        <v>122</v>
      </c>
      <c r="AE348">
        <v>0</v>
      </c>
      <c r="AF348">
        <v>0</v>
      </c>
      <c r="AL348">
        <v>1216</v>
      </c>
      <c r="AM348">
        <v>339</v>
      </c>
      <c r="AN348">
        <v>19435</v>
      </c>
      <c r="AO348">
        <v>2129</v>
      </c>
      <c r="AP348">
        <v>194</v>
      </c>
      <c r="AQ348">
        <v>8621</v>
      </c>
      <c r="AR348">
        <v>38</v>
      </c>
      <c r="AS348">
        <v>2</v>
      </c>
      <c r="AT348">
        <v>20883</v>
      </c>
      <c r="AU348">
        <v>11091</v>
      </c>
      <c r="AV348">
        <v>10</v>
      </c>
      <c r="AW348">
        <v>10</v>
      </c>
      <c r="BF348">
        <v>20535</v>
      </c>
      <c r="BG348">
        <v>10800</v>
      </c>
      <c r="BH348">
        <v>20545</v>
      </c>
      <c r="BI348">
        <v>10810</v>
      </c>
      <c r="BL348">
        <v>0</v>
      </c>
      <c r="BT348">
        <v>0</v>
      </c>
      <c r="BU348">
        <v>0</v>
      </c>
      <c r="BX348">
        <v>460</v>
      </c>
      <c r="BY348">
        <v>281</v>
      </c>
      <c r="CB348">
        <v>460</v>
      </c>
      <c r="CC348">
        <v>281</v>
      </c>
      <c r="CD348">
        <v>21005</v>
      </c>
      <c r="CE348">
        <v>11091</v>
      </c>
      <c r="CF348">
        <v>4764</v>
      </c>
      <c r="CG348">
        <v>1643</v>
      </c>
      <c r="CH348">
        <v>10070</v>
      </c>
      <c r="CI348">
        <v>11680</v>
      </c>
      <c r="CJ348">
        <v>865</v>
      </c>
      <c r="CK348">
        <v>85</v>
      </c>
      <c r="CP348">
        <v>586</v>
      </c>
      <c r="CQ348">
        <v>163</v>
      </c>
      <c r="CR348">
        <v>10349</v>
      </c>
      <c r="CS348">
        <v>11602</v>
      </c>
      <c r="CT348">
        <v>-613</v>
      </c>
      <c r="CU348">
        <v>-797</v>
      </c>
      <c r="CV348">
        <v>9736</v>
      </c>
      <c r="CW348">
        <v>10805</v>
      </c>
      <c r="DC348">
        <v>9736</v>
      </c>
      <c r="DD348">
        <v>10805</v>
      </c>
      <c r="DE348">
        <v>14867</v>
      </c>
      <c r="DF348">
        <v>13353</v>
      </c>
      <c r="DG348">
        <v>33</v>
      </c>
      <c r="DH348">
        <v>30</v>
      </c>
      <c r="DI348">
        <v>14834</v>
      </c>
      <c r="DJ348">
        <v>13323</v>
      </c>
    </row>
    <row r="349" spans="1:301">
      <c r="A349" t="s">
        <v>15770</v>
      </c>
      <c r="B349">
        <v>1101169887</v>
      </c>
      <c r="C349" t="s">
        <v>8719</v>
      </c>
      <c r="D349" t="s">
        <v>16448</v>
      </c>
      <c r="E349">
        <v>4868470</v>
      </c>
      <c r="G349" t="s">
        <v>3978</v>
      </c>
      <c r="H349" t="s">
        <v>3932</v>
      </c>
      <c r="I349" t="s">
        <v>3931</v>
      </c>
      <c r="AF349">
        <v>50</v>
      </c>
      <c r="AL349">
        <v>11629</v>
      </c>
      <c r="AP349">
        <v>115</v>
      </c>
      <c r="BH349">
        <v>11280</v>
      </c>
      <c r="BX349">
        <v>514</v>
      </c>
      <c r="CD349">
        <v>11794</v>
      </c>
      <c r="CE349">
        <v>0</v>
      </c>
      <c r="CN349">
        <v>11665</v>
      </c>
      <c r="CP349">
        <v>377</v>
      </c>
      <c r="CT349">
        <v>2</v>
      </c>
      <c r="CV349">
        <v>11270</v>
      </c>
      <c r="CW349">
        <v>0</v>
      </c>
      <c r="DG349">
        <v>16</v>
      </c>
    </row>
    <row r="350" spans="1:301">
      <c r="A350" t="s">
        <v>16364</v>
      </c>
      <c r="B350">
        <v>3443117300</v>
      </c>
      <c r="C350" t="s">
        <v>8639</v>
      </c>
      <c r="D350" t="s">
        <v>16449</v>
      </c>
      <c r="E350">
        <v>4219006</v>
      </c>
      <c r="F350" t="s">
        <v>8817</v>
      </c>
      <c r="G350" t="s">
        <v>3936</v>
      </c>
      <c r="H350" t="s">
        <v>3932</v>
      </c>
      <c r="I350" t="s">
        <v>3931</v>
      </c>
      <c r="T350">
        <v>50</v>
      </c>
      <c r="AD350">
        <v>50</v>
      </c>
      <c r="AE350">
        <v>0</v>
      </c>
      <c r="AF350">
        <v>0</v>
      </c>
      <c r="AG350">
        <v>45</v>
      </c>
      <c r="AL350">
        <v>11167</v>
      </c>
      <c r="AM350">
        <v>5</v>
      </c>
      <c r="AN350">
        <v>56</v>
      </c>
      <c r="AP350">
        <v>95</v>
      </c>
      <c r="AR350">
        <v>53</v>
      </c>
      <c r="AT350">
        <v>11371</v>
      </c>
      <c r="AU350">
        <v>50</v>
      </c>
      <c r="AV350">
        <v>50</v>
      </c>
      <c r="AW350">
        <v>50</v>
      </c>
      <c r="BF350">
        <v>-539</v>
      </c>
      <c r="BH350">
        <v>-489</v>
      </c>
      <c r="BI350">
        <v>50</v>
      </c>
      <c r="BL350">
        <v>450</v>
      </c>
      <c r="BT350">
        <v>450</v>
      </c>
      <c r="BU350">
        <v>0</v>
      </c>
      <c r="BX350">
        <v>311</v>
      </c>
      <c r="BZ350">
        <v>11149</v>
      </c>
      <c r="CB350">
        <v>11460</v>
      </c>
      <c r="CC350">
        <v>0</v>
      </c>
      <c r="CD350">
        <v>11421</v>
      </c>
      <c r="CE350">
        <v>50</v>
      </c>
      <c r="CF350">
        <v>-537</v>
      </c>
      <c r="CH350">
        <v>-537</v>
      </c>
      <c r="CP350">
        <v>-2</v>
      </c>
      <c r="CR350">
        <v>-539</v>
      </c>
      <c r="CS350">
        <v>0</v>
      </c>
      <c r="CV350">
        <v>-539</v>
      </c>
      <c r="CW350">
        <v>0</v>
      </c>
      <c r="DC350">
        <v>-539</v>
      </c>
    </row>
    <row r="351" spans="1:301">
      <c r="A351" t="s">
        <v>15774</v>
      </c>
      <c r="B351">
        <v>6685168732</v>
      </c>
      <c r="C351" t="s">
        <v>4207</v>
      </c>
      <c r="D351" t="s">
        <v>16450</v>
      </c>
      <c r="E351">
        <v>5220883</v>
      </c>
      <c r="F351" t="s">
        <v>8820</v>
      </c>
      <c r="G351" t="s">
        <v>3936</v>
      </c>
      <c r="H351" t="s">
        <v>3932</v>
      </c>
      <c r="I351" t="s">
        <v>3931</v>
      </c>
      <c r="AJ351">
        <v>11</v>
      </c>
      <c r="AL351">
        <v>862</v>
      </c>
      <c r="AM351">
        <v>124000</v>
      </c>
      <c r="AP351">
        <v>33234</v>
      </c>
      <c r="AQ351">
        <v>45000</v>
      </c>
      <c r="AR351">
        <v>35</v>
      </c>
      <c r="AT351">
        <v>34142</v>
      </c>
      <c r="AU351">
        <v>169000</v>
      </c>
      <c r="AV351">
        <v>319000</v>
      </c>
      <c r="AW351">
        <v>169000</v>
      </c>
      <c r="BF351">
        <v>-300011</v>
      </c>
      <c r="BH351">
        <v>18989</v>
      </c>
      <c r="BI351">
        <v>169000</v>
      </c>
      <c r="BP351">
        <v>10262</v>
      </c>
      <c r="BX351">
        <v>4890</v>
      </c>
      <c r="CB351">
        <v>15152</v>
      </c>
      <c r="CC351">
        <v>0</v>
      </c>
      <c r="CD351">
        <v>34142</v>
      </c>
      <c r="CE351">
        <v>169000</v>
      </c>
      <c r="CF351">
        <v>301834</v>
      </c>
      <c r="CH351">
        <v>-301834</v>
      </c>
      <c r="CJ351">
        <v>2312</v>
      </c>
      <c r="CN351">
        <v>43</v>
      </c>
      <c r="CP351">
        <v>529</v>
      </c>
      <c r="CR351">
        <v>-300008</v>
      </c>
      <c r="CS351">
        <v>0</v>
      </c>
      <c r="CV351">
        <v>-300011</v>
      </c>
      <c r="CW351">
        <v>0</v>
      </c>
      <c r="DB351">
        <v>-3</v>
      </c>
      <c r="DC351">
        <v>-300011</v>
      </c>
      <c r="DK351">
        <v>0</v>
      </c>
      <c r="DM351">
        <v>0</v>
      </c>
      <c r="DN351">
        <v>169000</v>
      </c>
      <c r="DP351">
        <v>169000</v>
      </c>
      <c r="DS351">
        <v>169000</v>
      </c>
      <c r="DU351">
        <v>169000</v>
      </c>
      <c r="DV351">
        <v>150000</v>
      </c>
      <c r="DX351">
        <v>150000</v>
      </c>
      <c r="DY351">
        <v>319000</v>
      </c>
      <c r="DZ351">
        <v>-300011</v>
      </c>
      <c r="EA351">
        <v>18989</v>
      </c>
      <c r="EQ351">
        <v>18989</v>
      </c>
      <c r="ER351">
        <v>169000</v>
      </c>
      <c r="ES351">
        <v>319000</v>
      </c>
      <c r="EY351">
        <v>4704</v>
      </c>
      <c r="FA351">
        <v>290469</v>
      </c>
      <c r="FC351">
        <v>118</v>
      </c>
      <c r="FE351">
        <v>221764</v>
      </c>
      <c r="FK351">
        <v>68587</v>
      </c>
      <c r="FM351">
        <v>-285765</v>
      </c>
      <c r="FX351">
        <v>319000</v>
      </c>
      <c r="FZ351">
        <v>33235</v>
      </c>
      <c r="GB351">
        <v>0</v>
      </c>
      <c r="GD351">
        <v>33235</v>
      </c>
      <c r="GF351">
        <v>0</v>
      </c>
      <c r="GG351">
        <v>0</v>
      </c>
      <c r="GO351">
        <v>0</v>
      </c>
      <c r="GP351">
        <v>300011</v>
      </c>
      <c r="GQ351">
        <v>300011</v>
      </c>
      <c r="JU351">
        <v>300011</v>
      </c>
      <c r="JV351">
        <v>319000</v>
      </c>
      <c r="JY351">
        <v>300011</v>
      </c>
    </row>
    <row r="352" spans="1:301">
      <c r="A352" t="s">
        <v>16451</v>
      </c>
      <c r="B352">
        <v>9705144752</v>
      </c>
      <c r="C352" t="s">
        <v>3935</v>
      </c>
      <c r="D352" t="s">
        <v>16452</v>
      </c>
      <c r="E352">
        <v>5386880</v>
      </c>
      <c r="F352" t="s">
        <v>8823</v>
      </c>
      <c r="G352" t="s">
        <v>3936</v>
      </c>
      <c r="H352" t="s">
        <v>3932</v>
      </c>
      <c r="I352" t="s">
        <v>3931</v>
      </c>
      <c r="T352">
        <v>44</v>
      </c>
      <c r="Z352">
        <v>7</v>
      </c>
      <c r="AD352">
        <v>51</v>
      </c>
      <c r="AE352">
        <v>0</v>
      </c>
      <c r="AF352">
        <v>25</v>
      </c>
      <c r="AJ352">
        <v>14</v>
      </c>
      <c r="AL352">
        <v>109</v>
      </c>
      <c r="AN352">
        <v>10270</v>
      </c>
      <c r="AP352">
        <v>10</v>
      </c>
      <c r="AR352">
        <v>96</v>
      </c>
      <c r="AT352">
        <v>10523</v>
      </c>
      <c r="AU352">
        <v>0</v>
      </c>
      <c r="AV352">
        <v>10600</v>
      </c>
      <c r="BF352">
        <v>-28</v>
      </c>
      <c r="BH352">
        <v>10572</v>
      </c>
      <c r="BI352">
        <v>0</v>
      </c>
      <c r="BX352">
        <v>1</v>
      </c>
      <c r="CB352">
        <v>2</v>
      </c>
      <c r="CC352">
        <v>0</v>
      </c>
      <c r="CD352">
        <v>10574</v>
      </c>
      <c r="CE352">
        <v>0</v>
      </c>
      <c r="CF352">
        <v>39</v>
      </c>
      <c r="CH352">
        <v>-39</v>
      </c>
      <c r="CJ352">
        <v>6</v>
      </c>
      <c r="CP352">
        <v>2</v>
      </c>
      <c r="CR352">
        <v>-35</v>
      </c>
      <c r="CS352">
        <v>0</v>
      </c>
      <c r="CT352">
        <v>7</v>
      </c>
      <c r="CV352">
        <v>-28</v>
      </c>
      <c r="CW352">
        <v>0</v>
      </c>
      <c r="CZ352">
        <v>7</v>
      </c>
      <c r="DC352">
        <v>-28</v>
      </c>
      <c r="DK352">
        <v>0</v>
      </c>
      <c r="DM352">
        <v>0</v>
      </c>
      <c r="DS352">
        <v>0</v>
      </c>
      <c r="DU352">
        <v>0</v>
      </c>
      <c r="DV352">
        <v>10600</v>
      </c>
      <c r="DX352">
        <v>10600</v>
      </c>
      <c r="DY352">
        <v>10600</v>
      </c>
      <c r="DZ352">
        <v>-28</v>
      </c>
      <c r="EA352">
        <v>10572</v>
      </c>
      <c r="EQ352">
        <v>10572</v>
      </c>
      <c r="ER352">
        <v>0</v>
      </c>
      <c r="ES352">
        <v>117</v>
      </c>
      <c r="EY352">
        <v>10600</v>
      </c>
      <c r="FA352">
        <v>117</v>
      </c>
      <c r="FC352">
        <v>134</v>
      </c>
      <c r="FK352">
        <v>187</v>
      </c>
      <c r="FM352">
        <v>-320</v>
      </c>
      <c r="FR352">
        <v>330</v>
      </c>
      <c r="FT352">
        <v>117</v>
      </c>
      <c r="FV352">
        <v>117</v>
      </c>
      <c r="FX352">
        <v>0</v>
      </c>
      <c r="FZ352">
        <v>10</v>
      </c>
      <c r="GB352">
        <v>0</v>
      </c>
      <c r="GD352">
        <v>10</v>
      </c>
      <c r="GF352">
        <v>0</v>
      </c>
      <c r="GG352">
        <v>0</v>
      </c>
      <c r="GO352">
        <v>0</v>
      </c>
      <c r="GP352">
        <v>28</v>
      </c>
      <c r="GQ352">
        <v>28</v>
      </c>
      <c r="HK352">
        <v>10473</v>
      </c>
      <c r="IA352">
        <v>203</v>
      </c>
      <c r="JU352">
        <v>28</v>
      </c>
      <c r="JY352">
        <v>28</v>
      </c>
    </row>
    <row r="353" spans="1:299">
      <c r="A353" t="s">
        <v>16453</v>
      </c>
      <c r="B353">
        <v>1841045690</v>
      </c>
      <c r="C353" t="s">
        <v>8147</v>
      </c>
      <c r="D353" t="s">
        <v>16454</v>
      </c>
      <c r="E353">
        <v>4290535</v>
      </c>
      <c r="F353" t="s">
        <v>8826</v>
      </c>
      <c r="G353" t="s">
        <v>3936</v>
      </c>
      <c r="H353" t="s">
        <v>3932</v>
      </c>
      <c r="I353" t="s">
        <v>3931</v>
      </c>
      <c r="T353">
        <v>9690</v>
      </c>
      <c r="U353">
        <v>607</v>
      </c>
      <c r="X353">
        <v>0</v>
      </c>
      <c r="AF353">
        <v>123</v>
      </c>
      <c r="AG353">
        <v>303</v>
      </c>
      <c r="AL353">
        <v>9024</v>
      </c>
      <c r="AM353">
        <v>11226</v>
      </c>
      <c r="AP353">
        <v>5698</v>
      </c>
      <c r="AQ353">
        <v>3205</v>
      </c>
      <c r="BH353">
        <v>13480</v>
      </c>
      <c r="BI353">
        <v>1216</v>
      </c>
      <c r="BL353">
        <v>740</v>
      </c>
      <c r="BM353">
        <v>1122</v>
      </c>
      <c r="BR353">
        <v>0</v>
      </c>
      <c r="BV353">
        <v>10173</v>
      </c>
      <c r="BW353">
        <v>13003</v>
      </c>
      <c r="BX353">
        <v>142</v>
      </c>
      <c r="CD353">
        <v>24535</v>
      </c>
      <c r="CE353">
        <v>15341</v>
      </c>
      <c r="CN353">
        <v>9200</v>
      </c>
      <c r="CP353">
        <v>527</v>
      </c>
      <c r="CQ353">
        <v>582</v>
      </c>
      <c r="CV353">
        <v>12254</v>
      </c>
      <c r="CW353">
        <v>1216</v>
      </c>
      <c r="DE353">
        <v>17555</v>
      </c>
      <c r="DF353">
        <v>19403</v>
      </c>
      <c r="DG353">
        <v>13974</v>
      </c>
      <c r="DH353">
        <v>17605</v>
      </c>
      <c r="GF353">
        <v>0</v>
      </c>
      <c r="GG353">
        <v>0</v>
      </c>
      <c r="KB353">
        <v>0</v>
      </c>
      <c r="KD353">
        <v>0</v>
      </c>
      <c r="KE353">
        <v>0</v>
      </c>
      <c r="KJ353">
        <v>0</v>
      </c>
      <c r="KM353">
        <v>0</v>
      </c>
    </row>
    <row r="354" spans="1:299">
      <c r="A354" t="s">
        <v>8827</v>
      </c>
      <c r="B354">
        <v>6686116656</v>
      </c>
      <c r="C354" t="s">
        <v>8828</v>
      </c>
      <c r="D354" t="s">
        <v>15780</v>
      </c>
      <c r="E354">
        <v>7036878</v>
      </c>
      <c r="F354" t="s">
        <v>8830</v>
      </c>
      <c r="G354" t="s">
        <v>3978</v>
      </c>
      <c r="H354" t="s">
        <v>3932</v>
      </c>
      <c r="I354" t="s">
        <v>3931</v>
      </c>
      <c r="T354">
        <v>0</v>
      </c>
      <c r="U354">
        <v>0</v>
      </c>
      <c r="X354">
        <v>0</v>
      </c>
      <c r="Y354">
        <v>0</v>
      </c>
      <c r="AF354">
        <v>0</v>
      </c>
      <c r="AG354">
        <v>64</v>
      </c>
      <c r="AL354">
        <v>25339</v>
      </c>
      <c r="AM354">
        <v>23</v>
      </c>
      <c r="AP354">
        <v>903</v>
      </c>
      <c r="AQ354">
        <v>7</v>
      </c>
      <c r="BH354">
        <v>25887</v>
      </c>
      <c r="BI354">
        <v>11</v>
      </c>
      <c r="BV354">
        <v>0</v>
      </c>
      <c r="BW354">
        <v>78</v>
      </c>
      <c r="BX354">
        <v>355</v>
      </c>
      <c r="BY354">
        <v>5</v>
      </c>
      <c r="CD354">
        <v>26242</v>
      </c>
      <c r="CE354">
        <v>94</v>
      </c>
      <c r="CL354">
        <v>0</v>
      </c>
      <c r="CM354">
        <v>0</v>
      </c>
      <c r="CN354">
        <v>26055</v>
      </c>
      <c r="CO354">
        <v>0</v>
      </c>
      <c r="CP354">
        <v>151</v>
      </c>
      <c r="CQ354">
        <v>77</v>
      </c>
      <c r="CT354">
        <v>105</v>
      </c>
      <c r="CU354">
        <v>0</v>
      </c>
      <c r="CV354">
        <v>25940</v>
      </c>
      <c r="CW354">
        <v>-84</v>
      </c>
      <c r="DE354">
        <v>327</v>
      </c>
      <c r="DF354">
        <v>0</v>
      </c>
      <c r="DG354">
        <v>186</v>
      </c>
      <c r="DH354">
        <v>7</v>
      </c>
    </row>
    <row r="355" spans="1:299">
      <c r="A355" t="s">
        <v>15781</v>
      </c>
      <c r="B355">
        <v>2130221558</v>
      </c>
      <c r="C355" t="s">
        <v>3999</v>
      </c>
      <c r="D355" t="s">
        <v>2448</v>
      </c>
      <c r="E355">
        <v>4376127</v>
      </c>
      <c r="F355" t="s">
        <v>8833</v>
      </c>
      <c r="G355" t="s">
        <v>3936</v>
      </c>
      <c r="H355" t="s">
        <v>3932</v>
      </c>
      <c r="I355" t="s">
        <v>3931</v>
      </c>
      <c r="AL355">
        <v>100</v>
      </c>
      <c r="AN355">
        <v>10000</v>
      </c>
      <c r="AP355">
        <v>21</v>
      </c>
      <c r="AR355">
        <v>155</v>
      </c>
      <c r="AT355">
        <v>10276</v>
      </c>
      <c r="AU355">
        <v>0</v>
      </c>
      <c r="AV355">
        <v>10</v>
      </c>
      <c r="BF355">
        <v>6</v>
      </c>
      <c r="BH355">
        <v>16</v>
      </c>
      <c r="BI355">
        <v>0</v>
      </c>
      <c r="BV355">
        <v>269</v>
      </c>
      <c r="BX355">
        <v>1</v>
      </c>
      <c r="BZ355">
        <v>9990</v>
      </c>
      <c r="CB355">
        <v>10260</v>
      </c>
      <c r="CC355">
        <v>0</v>
      </c>
      <c r="CD355">
        <v>10276</v>
      </c>
      <c r="CE355">
        <v>0</v>
      </c>
      <c r="CH355">
        <v>8</v>
      </c>
      <c r="CP355">
        <v>1</v>
      </c>
      <c r="CR355">
        <v>7</v>
      </c>
      <c r="CS355">
        <v>0</v>
      </c>
      <c r="CT355">
        <v>-1</v>
      </c>
      <c r="CV355">
        <v>6</v>
      </c>
      <c r="CW355">
        <v>0</v>
      </c>
      <c r="DC355">
        <v>6</v>
      </c>
      <c r="DE355">
        <v>8</v>
      </c>
      <c r="DI355">
        <v>8</v>
      </c>
      <c r="DK355">
        <v>0</v>
      </c>
      <c r="DM355">
        <v>0</v>
      </c>
      <c r="DQ355">
        <v>6</v>
      </c>
      <c r="DR355">
        <v>6</v>
      </c>
      <c r="DS355">
        <v>0</v>
      </c>
      <c r="DU355">
        <v>0</v>
      </c>
      <c r="DV355">
        <v>0</v>
      </c>
      <c r="DW355">
        <v>6</v>
      </c>
      <c r="DX355">
        <v>6</v>
      </c>
      <c r="DY355">
        <v>0</v>
      </c>
      <c r="DZ355">
        <v>6</v>
      </c>
      <c r="EA355">
        <v>6</v>
      </c>
      <c r="EQ355">
        <v>0</v>
      </c>
      <c r="ER355">
        <v>0</v>
      </c>
      <c r="ES355">
        <v>0</v>
      </c>
      <c r="EU355">
        <v>0</v>
      </c>
      <c r="EY355">
        <v>0</v>
      </c>
      <c r="FA355">
        <v>0</v>
      </c>
      <c r="FC355">
        <v>0</v>
      </c>
      <c r="FK355">
        <v>0</v>
      </c>
      <c r="FM355">
        <v>0</v>
      </c>
      <c r="FT355">
        <v>0</v>
      </c>
      <c r="FX355">
        <v>0</v>
      </c>
      <c r="FZ355">
        <v>0</v>
      </c>
      <c r="GB355">
        <v>0</v>
      </c>
      <c r="GD355">
        <v>0</v>
      </c>
      <c r="GF355">
        <v>0</v>
      </c>
      <c r="GG355">
        <v>0</v>
      </c>
    </row>
    <row r="356" spans="1:299">
      <c r="A356" t="s">
        <v>8836</v>
      </c>
      <c r="B356">
        <v>9715385482</v>
      </c>
      <c r="C356" t="s">
        <v>8053</v>
      </c>
      <c r="D356" t="s">
        <v>15784</v>
      </c>
      <c r="E356">
        <v>6076070</v>
      </c>
      <c r="F356" t="s">
        <v>8837</v>
      </c>
      <c r="G356" t="s">
        <v>3936</v>
      </c>
      <c r="H356" t="s">
        <v>3932</v>
      </c>
      <c r="I356" t="s">
        <v>3931</v>
      </c>
      <c r="AF356">
        <v>73</v>
      </c>
      <c r="AJ356">
        <v>17</v>
      </c>
      <c r="AL356">
        <v>163</v>
      </c>
      <c r="AN356">
        <v>10188</v>
      </c>
      <c r="AP356">
        <v>1219</v>
      </c>
      <c r="AR356">
        <v>88</v>
      </c>
      <c r="AT356">
        <v>11748</v>
      </c>
      <c r="AU356">
        <v>0</v>
      </c>
      <c r="AV356">
        <v>10000</v>
      </c>
      <c r="BB356">
        <v>1438</v>
      </c>
      <c r="BF356">
        <v>-451</v>
      </c>
      <c r="BH356">
        <v>10987</v>
      </c>
      <c r="BI356">
        <v>0</v>
      </c>
      <c r="BV356">
        <v>729</v>
      </c>
      <c r="BX356">
        <v>32</v>
      </c>
      <c r="CB356">
        <v>761</v>
      </c>
      <c r="CC356">
        <v>0</v>
      </c>
      <c r="CD356">
        <v>11748</v>
      </c>
      <c r="CE356">
        <v>0</v>
      </c>
      <c r="CF356">
        <v>350</v>
      </c>
      <c r="CH356">
        <v>-347</v>
      </c>
      <c r="CP356">
        <v>104</v>
      </c>
      <c r="CR356">
        <v>-451</v>
      </c>
      <c r="CS356">
        <v>0</v>
      </c>
      <c r="CV356">
        <v>-451</v>
      </c>
      <c r="CW356">
        <v>0</v>
      </c>
      <c r="DC356">
        <v>-451</v>
      </c>
      <c r="DE356">
        <v>4753</v>
      </c>
      <c r="DG356">
        <v>4750</v>
      </c>
      <c r="DI356">
        <v>3</v>
      </c>
    </row>
    <row r="357" spans="1:299">
      <c r="A357" t="s">
        <v>15785</v>
      </c>
      <c r="B357">
        <v>1435346165</v>
      </c>
      <c r="C357" t="s">
        <v>8370</v>
      </c>
      <c r="D357" t="s">
        <v>16455</v>
      </c>
      <c r="E357">
        <v>7183193</v>
      </c>
      <c r="F357" t="s">
        <v>8839</v>
      </c>
      <c r="G357" t="s">
        <v>3936</v>
      </c>
      <c r="H357" t="s">
        <v>16456</v>
      </c>
      <c r="I357" t="s">
        <v>3931</v>
      </c>
      <c r="T357">
        <v>1700</v>
      </c>
      <c r="U357">
        <v>1700</v>
      </c>
      <c r="AD357">
        <v>1700</v>
      </c>
      <c r="AE357">
        <v>1700</v>
      </c>
      <c r="AF357">
        <v>40</v>
      </c>
      <c r="AL357">
        <v>706</v>
      </c>
      <c r="AM357">
        <v>436</v>
      </c>
      <c r="AN357">
        <v>5800</v>
      </c>
      <c r="AO357">
        <v>5800</v>
      </c>
      <c r="AP357">
        <v>1835</v>
      </c>
      <c r="AQ357">
        <v>2062</v>
      </c>
      <c r="AR357">
        <v>77</v>
      </c>
      <c r="AS357">
        <v>77</v>
      </c>
      <c r="AT357">
        <v>8458</v>
      </c>
      <c r="AU357">
        <v>8375</v>
      </c>
      <c r="AV357">
        <v>10000</v>
      </c>
      <c r="AW357">
        <v>10000</v>
      </c>
      <c r="BF357">
        <v>10</v>
      </c>
      <c r="BG357">
        <v>-26</v>
      </c>
      <c r="BH357">
        <v>10010</v>
      </c>
      <c r="BI357">
        <v>9974</v>
      </c>
      <c r="BX357">
        <v>148</v>
      </c>
      <c r="BY357">
        <v>101</v>
      </c>
      <c r="CB357">
        <v>148</v>
      </c>
      <c r="CC357">
        <v>101</v>
      </c>
      <c r="CD357">
        <v>10158</v>
      </c>
      <c r="CE357">
        <v>10075</v>
      </c>
      <c r="CH357">
        <v>29</v>
      </c>
      <c r="CP357">
        <v>17</v>
      </c>
      <c r="CQ357">
        <v>26</v>
      </c>
      <c r="CR357">
        <v>12</v>
      </c>
      <c r="CS357">
        <v>-26</v>
      </c>
      <c r="CT357">
        <v>-2</v>
      </c>
      <c r="CV357">
        <v>10</v>
      </c>
      <c r="CW357">
        <v>-26</v>
      </c>
      <c r="DC357">
        <v>10</v>
      </c>
      <c r="DD357">
        <v>-26</v>
      </c>
      <c r="DE357">
        <v>225</v>
      </c>
      <c r="DG357">
        <v>196</v>
      </c>
      <c r="DI357">
        <v>29</v>
      </c>
    </row>
    <row r="358" spans="1:299">
      <c r="A358" t="s">
        <v>15787</v>
      </c>
      <c r="B358">
        <v>7453284280</v>
      </c>
      <c r="C358" t="s">
        <v>8358</v>
      </c>
      <c r="D358" t="s">
        <v>15788</v>
      </c>
      <c r="E358">
        <v>7090897</v>
      </c>
      <c r="F358" t="s">
        <v>15789</v>
      </c>
      <c r="G358" t="s">
        <v>3978</v>
      </c>
      <c r="H358" t="s">
        <v>3932</v>
      </c>
      <c r="I358" t="s">
        <v>3931</v>
      </c>
      <c r="T358">
        <v>5317</v>
      </c>
      <c r="U358">
        <v>6201</v>
      </c>
      <c r="AD358">
        <v>5317</v>
      </c>
      <c r="AE358">
        <v>6201</v>
      </c>
      <c r="AF358">
        <v>1113</v>
      </c>
      <c r="AG358">
        <v>117</v>
      </c>
      <c r="AL358">
        <v>150713</v>
      </c>
      <c r="AM358">
        <v>148536</v>
      </c>
      <c r="AN358">
        <v>1854</v>
      </c>
      <c r="AO358">
        <v>280</v>
      </c>
      <c r="AP358">
        <v>967</v>
      </c>
      <c r="AQ358">
        <v>616</v>
      </c>
      <c r="AR358">
        <v>102</v>
      </c>
      <c r="AS358">
        <v>204</v>
      </c>
      <c r="AT358">
        <v>154749</v>
      </c>
      <c r="AU358">
        <v>149753</v>
      </c>
      <c r="AV358">
        <v>2200</v>
      </c>
      <c r="AW358">
        <v>2200</v>
      </c>
      <c r="AZ358">
        <v>2120</v>
      </c>
      <c r="BA358">
        <v>2120</v>
      </c>
      <c r="BF358">
        <v>155746</v>
      </c>
      <c r="BG358">
        <v>151234</v>
      </c>
      <c r="BH358">
        <v>160066</v>
      </c>
      <c r="BI358">
        <v>155554</v>
      </c>
      <c r="BL358">
        <v>0</v>
      </c>
      <c r="BM358">
        <v>0</v>
      </c>
      <c r="BT358">
        <v>0</v>
      </c>
      <c r="BU358">
        <v>0</v>
      </c>
      <c r="BV358">
        <v>0</v>
      </c>
      <c r="BW358">
        <v>400</v>
      </c>
      <c r="BX358">
        <v>0</v>
      </c>
      <c r="BY358">
        <v>0</v>
      </c>
      <c r="CB358">
        <v>0</v>
      </c>
      <c r="CC358">
        <v>400</v>
      </c>
      <c r="CD358">
        <v>160066</v>
      </c>
      <c r="CE358">
        <v>155954</v>
      </c>
      <c r="CF358">
        <v>3629</v>
      </c>
      <c r="CG358">
        <v>5517</v>
      </c>
      <c r="CH358">
        <v>-3429</v>
      </c>
      <c r="CI358">
        <v>-5517</v>
      </c>
      <c r="CL358">
        <v>38</v>
      </c>
      <c r="CM358">
        <v>0</v>
      </c>
      <c r="CN358">
        <v>8688</v>
      </c>
      <c r="CO358">
        <v>10533</v>
      </c>
      <c r="CP358">
        <v>244</v>
      </c>
      <c r="CQ358">
        <v>493</v>
      </c>
      <c r="CR358">
        <v>4977</v>
      </c>
      <c r="CS358">
        <v>4523</v>
      </c>
      <c r="CT358">
        <v>-465</v>
      </c>
      <c r="CU358">
        <v>-506</v>
      </c>
      <c r="CV358">
        <v>4512</v>
      </c>
      <c r="CW358">
        <v>4017</v>
      </c>
      <c r="DC358">
        <v>4512</v>
      </c>
      <c r="DD358">
        <v>4017</v>
      </c>
      <c r="DE358">
        <v>200</v>
      </c>
      <c r="DF358">
        <v>1400</v>
      </c>
      <c r="DG358">
        <v>0</v>
      </c>
      <c r="DH358">
        <v>1400</v>
      </c>
      <c r="DI358">
        <v>200</v>
      </c>
      <c r="DJ358">
        <v>0</v>
      </c>
    </row>
    <row r="359" spans="1:299">
      <c r="A359" t="s">
        <v>15790</v>
      </c>
      <c r="B359">
        <v>2465265116</v>
      </c>
      <c r="C359" t="s">
        <v>4008</v>
      </c>
      <c r="D359" t="s">
        <v>15791</v>
      </c>
      <c r="E359">
        <v>4444266</v>
      </c>
      <c r="F359" t="s">
        <v>8841</v>
      </c>
      <c r="G359" t="s">
        <v>3936</v>
      </c>
      <c r="H359" t="s">
        <v>3932</v>
      </c>
      <c r="I359" t="s">
        <v>3931</v>
      </c>
      <c r="AL359">
        <v>18930</v>
      </c>
      <c r="AM359">
        <v>10585</v>
      </c>
      <c r="AP359">
        <v>2111</v>
      </c>
      <c r="BH359">
        <v>10324</v>
      </c>
      <c r="BI359">
        <v>10</v>
      </c>
      <c r="BL359">
        <v>10575</v>
      </c>
      <c r="BM359">
        <v>10575</v>
      </c>
      <c r="BX359">
        <v>141</v>
      </c>
      <c r="CD359">
        <v>21040</v>
      </c>
      <c r="CE359">
        <v>10585</v>
      </c>
      <c r="CP359">
        <v>27</v>
      </c>
      <c r="CV359">
        <v>-27</v>
      </c>
      <c r="CW359">
        <v>0</v>
      </c>
    </row>
    <row r="360" spans="1:299">
      <c r="A360" t="s">
        <v>8842</v>
      </c>
      <c r="B360">
        <v>326563288</v>
      </c>
      <c r="C360" t="s">
        <v>8589</v>
      </c>
      <c r="D360" t="s">
        <v>2494</v>
      </c>
      <c r="E360">
        <v>4916270</v>
      </c>
      <c r="F360" t="s">
        <v>8843</v>
      </c>
      <c r="G360" t="s">
        <v>3936</v>
      </c>
      <c r="H360" t="s">
        <v>3932</v>
      </c>
      <c r="I360" t="s">
        <v>3931</v>
      </c>
      <c r="AB360">
        <v>10</v>
      </c>
      <c r="AC360">
        <v>10</v>
      </c>
      <c r="AD360">
        <v>10</v>
      </c>
      <c r="AE360">
        <v>10</v>
      </c>
      <c r="AL360">
        <v>11550</v>
      </c>
      <c r="AM360">
        <v>12050</v>
      </c>
      <c r="AP360">
        <v>304</v>
      </c>
      <c r="AQ360">
        <v>66</v>
      </c>
      <c r="AT360">
        <v>11854</v>
      </c>
      <c r="AU360">
        <v>12116</v>
      </c>
      <c r="AV360">
        <v>10</v>
      </c>
      <c r="AW360">
        <v>10</v>
      </c>
      <c r="BH360">
        <v>10</v>
      </c>
      <c r="BI360">
        <v>10</v>
      </c>
      <c r="BV360">
        <v>70</v>
      </c>
      <c r="BW360">
        <v>215</v>
      </c>
      <c r="BX360">
        <v>201</v>
      </c>
      <c r="BY360">
        <v>127</v>
      </c>
      <c r="BZ360">
        <v>11583</v>
      </c>
      <c r="CA360">
        <v>11774</v>
      </c>
      <c r="CB360">
        <v>11854</v>
      </c>
      <c r="CC360">
        <v>12116</v>
      </c>
      <c r="CD360">
        <v>11864</v>
      </c>
      <c r="CE360">
        <v>12126</v>
      </c>
      <c r="CF360">
        <v>411</v>
      </c>
      <c r="CG360">
        <v>251</v>
      </c>
      <c r="CH360">
        <v>517</v>
      </c>
      <c r="CI360">
        <v>312</v>
      </c>
      <c r="CN360">
        <v>218</v>
      </c>
      <c r="CO360">
        <v>215</v>
      </c>
      <c r="CP360">
        <v>558</v>
      </c>
      <c r="CQ360">
        <v>411</v>
      </c>
      <c r="CR360">
        <v>177</v>
      </c>
      <c r="CS360">
        <v>116</v>
      </c>
      <c r="CT360">
        <v>60</v>
      </c>
      <c r="CU360">
        <v>46</v>
      </c>
      <c r="CV360">
        <v>237</v>
      </c>
      <c r="CW360">
        <v>70</v>
      </c>
      <c r="CX360">
        <v>60</v>
      </c>
      <c r="CY360">
        <v>46</v>
      </c>
      <c r="DC360">
        <v>237</v>
      </c>
      <c r="DD360">
        <v>70</v>
      </c>
      <c r="DE360">
        <v>1233</v>
      </c>
      <c r="DF360">
        <v>761</v>
      </c>
      <c r="DI360">
        <v>1233</v>
      </c>
      <c r="DJ360">
        <v>761</v>
      </c>
      <c r="IO360">
        <v>305</v>
      </c>
      <c r="JR360">
        <v>198</v>
      </c>
    </row>
    <row r="361" spans="1:299">
      <c r="A361" t="s">
        <v>15792</v>
      </c>
      <c r="B361">
        <v>6161090133</v>
      </c>
      <c r="C361" t="s">
        <v>8845</v>
      </c>
      <c r="D361" t="s">
        <v>16457</v>
      </c>
      <c r="E361">
        <v>4724233</v>
      </c>
      <c r="G361" t="s">
        <v>3936</v>
      </c>
      <c r="H361" t="s">
        <v>3932</v>
      </c>
      <c r="I361" t="s">
        <v>3931</v>
      </c>
      <c r="T361">
        <v>240</v>
      </c>
      <c r="AD361">
        <v>240</v>
      </c>
      <c r="AE361">
        <v>0</v>
      </c>
      <c r="AL361">
        <v>12</v>
      </c>
      <c r="AP361">
        <v>10151</v>
      </c>
      <c r="AT361">
        <v>10162</v>
      </c>
      <c r="AU361">
        <v>0</v>
      </c>
      <c r="AV361">
        <v>10</v>
      </c>
      <c r="BB361">
        <v>10300</v>
      </c>
      <c r="BF361">
        <v>-149</v>
      </c>
      <c r="BH361">
        <v>10161</v>
      </c>
      <c r="BI361">
        <v>0</v>
      </c>
      <c r="BX361">
        <v>241</v>
      </c>
      <c r="CB361">
        <v>241</v>
      </c>
      <c r="CC361">
        <v>0</v>
      </c>
      <c r="CD361">
        <v>10402</v>
      </c>
      <c r="CE361">
        <v>0</v>
      </c>
      <c r="CF361">
        <v>163</v>
      </c>
      <c r="CH361">
        <v>-163</v>
      </c>
      <c r="CN361">
        <v>20</v>
      </c>
      <c r="CP361">
        <v>6</v>
      </c>
      <c r="CR361">
        <v>-149</v>
      </c>
      <c r="CS361">
        <v>0</v>
      </c>
      <c r="CT361">
        <v>-1</v>
      </c>
      <c r="CV361">
        <v>-150</v>
      </c>
      <c r="CW361">
        <v>0</v>
      </c>
      <c r="DC361">
        <v>-150</v>
      </c>
      <c r="EQ361">
        <v>10161</v>
      </c>
      <c r="ER361">
        <v>0</v>
      </c>
      <c r="FZ361">
        <v>0</v>
      </c>
      <c r="GB361">
        <v>0</v>
      </c>
      <c r="GD361">
        <v>0</v>
      </c>
      <c r="GF361">
        <v>0</v>
      </c>
      <c r="GG361">
        <v>0</v>
      </c>
    </row>
    <row r="362" spans="1:299">
      <c r="A362" t="s">
        <v>16458</v>
      </c>
      <c r="B362">
        <v>7841447135</v>
      </c>
      <c r="C362" t="s">
        <v>4172</v>
      </c>
      <c r="D362" t="s">
        <v>15362</v>
      </c>
      <c r="E362">
        <v>5321579</v>
      </c>
      <c r="F362" t="s">
        <v>4174</v>
      </c>
      <c r="G362" t="s">
        <v>3936</v>
      </c>
      <c r="H362" t="s">
        <v>3932</v>
      </c>
      <c r="I362" t="s">
        <v>3931</v>
      </c>
      <c r="T362">
        <v>23453</v>
      </c>
      <c r="AL362">
        <v>945</v>
      </c>
      <c r="AM362">
        <v>2915</v>
      </c>
      <c r="AP362">
        <v>59</v>
      </c>
      <c r="AQ362">
        <v>3</v>
      </c>
      <c r="BH362">
        <v>15107</v>
      </c>
      <c r="BI362">
        <v>50</v>
      </c>
      <c r="BL362">
        <v>9334</v>
      </c>
      <c r="BV362">
        <v>0</v>
      </c>
      <c r="BW362">
        <v>2868</v>
      </c>
      <c r="BX362">
        <v>16</v>
      </c>
      <c r="BY362">
        <v>0</v>
      </c>
      <c r="CD362">
        <v>24457</v>
      </c>
      <c r="CE362">
        <v>2918</v>
      </c>
      <c r="CP362">
        <v>10</v>
      </c>
      <c r="CQ362">
        <v>0</v>
      </c>
      <c r="CV362">
        <v>-136</v>
      </c>
      <c r="CW362">
        <v>0</v>
      </c>
      <c r="DG362">
        <v>126</v>
      </c>
      <c r="DH362">
        <v>0</v>
      </c>
    </row>
    <row r="363" spans="1:299">
      <c r="A363" t="s">
        <v>16459</v>
      </c>
      <c r="B363">
        <v>7709864388</v>
      </c>
      <c r="C363" t="s">
        <v>9021</v>
      </c>
      <c r="D363" t="s">
        <v>16460</v>
      </c>
      <c r="E363">
        <v>4781252</v>
      </c>
      <c r="F363" t="s">
        <v>8850</v>
      </c>
      <c r="G363" t="s">
        <v>3936</v>
      </c>
      <c r="H363" t="s">
        <v>3932</v>
      </c>
      <c r="I363" t="s">
        <v>3931</v>
      </c>
      <c r="T363">
        <v>3738</v>
      </c>
      <c r="U363">
        <v>4679</v>
      </c>
      <c r="AL363">
        <v>35491</v>
      </c>
      <c r="AM363">
        <v>23445</v>
      </c>
      <c r="AP363">
        <v>1159</v>
      </c>
      <c r="AQ363">
        <v>4009</v>
      </c>
      <c r="BH363">
        <v>25218</v>
      </c>
      <c r="BI363">
        <v>4564</v>
      </c>
      <c r="BL363">
        <v>9757</v>
      </c>
      <c r="BM363">
        <v>25997</v>
      </c>
      <c r="BV363">
        <v>1066</v>
      </c>
      <c r="BW363">
        <v>191</v>
      </c>
      <c r="BX363">
        <v>4347</v>
      </c>
      <c r="BY363">
        <v>759</v>
      </c>
      <c r="CD363">
        <v>40388</v>
      </c>
      <c r="CE363">
        <v>32133</v>
      </c>
      <c r="CN363">
        <v>7940</v>
      </c>
      <c r="CO363">
        <v>2937</v>
      </c>
      <c r="CP363">
        <v>3736</v>
      </c>
      <c r="CQ363">
        <v>1380</v>
      </c>
      <c r="CT363">
        <v>695</v>
      </c>
      <c r="CU363">
        <v>265</v>
      </c>
      <c r="CV363">
        <v>14671</v>
      </c>
      <c r="CW363">
        <v>737</v>
      </c>
      <c r="DE363">
        <v>24036</v>
      </c>
      <c r="DF363">
        <v>1799</v>
      </c>
      <c r="DG363">
        <v>12874</v>
      </c>
      <c r="DH363">
        <v>2354</v>
      </c>
    </row>
    <row r="364" spans="1:299">
      <c r="A364" t="s">
        <v>15797</v>
      </c>
      <c r="B364">
        <v>5017123610</v>
      </c>
      <c r="C364" t="s">
        <v>8806</v>
      </c>
      <c r="D364" t="s">
        <v>15798</v>
      </c>
      <c r="E364">
        <v>4946300</v>
      </c>
      <c r="F364" t="s">
        <v>8852</v>
      </c>
      <c r="G364" t="s">
        <v>3936</v>
      </c>
      <c r="H364" t="s">
        <v>3932</v>
      </c>
      <c r="I364" t="s">
        <v>3931</v>
      </c>
      <c r="AL364">
        <v>11683</v>
      </c>
      <c r="AP364">
        <v>13217</v>
      </c>
      <c r="BH364">
        <v>11277</v>
      </c>
      <c r="BX364">
        <v>13623</v>
      </c>
      <c r="CD364">
        <v>24900</v>
      </c>
      <c r="CE364">
        <v>0</v>
      </c>
      <c r="CN364">
        <v>3812</v>
      </c>
      <c r="CP364">
        <v>2216</v>
      </c>
      <c r="CT364">
        <v>319</v>
      </c>
      <c r="CV364">
        <v>1277</v>
      </c>
      <c r="CW364">
        <v>0</v>
      </c>
    </row>
    <row r="365" spans="1:299">
      <c r="A365" t="s">
        <v>16461</v>
      </c>
      <c r="B365">
        <v>6678094769</v>
      </c>
      <c r="C365" t="s">
        <v>4077</v>
      </c>
      <c r="D365" t="s">
        <v>16462</v>
      </c>
      <c r="E365">
        <v>5334181</v>
      </c>
      <c r="G365" t="s">
        <v>3936</v>
      </c>
      <c r="H365" t="s">
        <v>3932</v>
      </c>
      <c r="I365" t="s">
        <v>3931</v>
      </c>
      <c r="AL365">
        <v>10068</v>
      </c>
      <c r="AM365">
        <v>10068</v>
      </c>
      <c r="AP365">
        <v>0</v>
      </c>
      <c r="AQ365">
        <v>4</v>
      </c>
      <c r="AT365">
        <v>10068</v>
      </c>
      <c r="AU365">
        <v>10072</v>
      </c>
      <c r="AV365">
        <v>10000</v>
      </c>
      <c r="AW365">
        <v>10000</v>
      </c>
      <c r="BB365">
        <v>201</v>
      </c>
      <c r="BF365">
        <v>-133</v>
      </c>
      <c r="BG365">
        <v>-133</v>
      </c>
      <c r="BH365">
        <v>10068</v>
      </c>
      <c r="BI365">
        <v>9867</v>
      </c>
      <c r="BL365">
        <v>0</v>
      </c>
      <c r="BM365">
        <v>205</v>
      </c>
      <c r="BT365">
        <v>0</v>
      </c>
      <c r="BU365">
        <v>205</v>
      </c>
      <c r="CD365">
        <v>10068</v>
      </c>
      <c r="CE365">
        <v>10072</v>
      </c>
    </row>
    <row r="366" spans="1:299">
      <c r="A366" t="s">
        <v>15800</v>
      </c>
      <c r="B366">
        <v>2105005264</v>
      </c>
      <c r="C366" t="s">
        <v>3999</v>
      </c>
      <c r="D366" t="s">
        <v>15801</v>
      </c>
      <c r="E366">
        <v>7066385</v>
      </c>
      <c r="F366" t="s">
        <v>4051</v>
      </c>
      <c r="G366" t="s">
        <v>3936</v>
      </c>
      <c r="H366" t="s">
        <v>3932</v>
      </c>
      <c r="I366" t="s">
        <v>3931</v>
      </c>
      <c r="AF366">
        <v>10</v>
      </c>
      <c r="AG366">
        <v>10</v>
      </c>
      <c r="AL366">
        <v>15481</v>
      </c>
      <c r="AM366">
        <v>12153</v>
      </c>
      <c r="AP366">
        <v>465</v>
      </c>
      <c r="AQ366">
        <v>171</v>
      </c>
      <c r="BH366">
        <v>15946</v>
      </c>
      <c r="BI366">
        <v>12332</v>
      </c>
      <c r="BL366">
        <v>0</v>
      </c>
      <c r="BM366">
        <v>0</v>
      </c>
      <c r="BV366">
        <v>0</v>
      </c>
      <c r="BW366">
        <v>0</v>
      </c>
      <c r="BX366">
        <v>10</v>
      </c>
      <c r="BY366">
        <v>2</v>
      </c>
      <c r="CD366">
        <v>15956</v>
      </c>
      <c r="CE366">
        <v>12334</v>
      </c>
      <c r="CL366">
        <v>0</v>
      </c>
      <c r="CM366">
        <v>0</v>
      </c>
      <c r="CN366">
        <v>0</v>
      </c>
      <c r="CO366">
        <v>784</v>
      </c>
      <c r="CP366">
        <v>-19</v>
      </c>
      <c r="CQ366">
        <v>-27</v>
      </c>
      <c r="CT366">
        <v>19</v>
      </c>
      <c r="CU366">
        <v>24</v>
      </c>
      <c r="CV366">
        <v>3614</v>
      </c>
      <c r="CW366">
        <v>10469</v>
      </c>
      <c r="DE366">
        <v>3918</v>
      </c>
      <c r="DF366">
        <v>10119</v>
      </c>
      <c r="DG366">
        <v>-266</v>
      </c>
      <c r="DH366">
        <v>-383</v>
      </c>
    </row>
    <row r="367" spans="1:299">
      <c r="A367" t="s">
        <v>16463</v>
      </c>
      <c r="B367">
        <v>2311308754</v>
      </c>
      <c r="C367" t="s">
        <v>8416</v>
      </c>
      <c r="D367" t="s">
        <v>15802</v>
      </c>
      <c r="E367">
        <v>4959468</v>
      </c>
      <c r="F367" t="s">
        <v>8854</v>
      </c>
      <c r="G367" t="s">
        <v>3936</v>
      </c>
      <c r="H367" t="s">
        <v>3932</v>
      </c>
      <c r="I367" t="s">
        <v>3931</v>
      </c>
      <c r="T367">
        <v>106</v>
      </c>
      <c r="X367">
        <v>63</v>
      </c>
      <c r="AF367">
        <v>15</v>
      </c>
      <c r="AL367">
        <v>12985</v>
      </c>
      <c r="AP367">
        <v>67</v>
      </c>
      <c r="BH367">
        <v>13191</v>
      </c>
      <c r="BX367">
        <v>45</v>
      </c>
      <c r="CD367">
        <v>13236</v>
      </c>
      <c r="CE367">
        <v>0</v>
      </c>
      <c r="CP367">
        <v>4</v>
      </c>
      <c r="CT367">
        <v>40</v>
      </c>
      <c r="CV367">
        <v>-60</v>
      </c>
      <c r="CW367">
        <v>0</v>
      </c>
      <c r="DG367">
        <v>16</v>
      </c>
    </row>
    <row r="368" spans="1:299">
      <c r="A368" t="s">
        <v>15803</v>
      </c>
      <c r="B368">
        <v>6672302726</v>
      </c>
      <c r="C368" t="s">
        <v>4207</v>
      </c>
      <c r="D368" t="s">
        <v>16464</v>
      </c>
      <c r="E368">
        <v>7516289</v>
      </c>
      <c r="F368" t="s">
        <v>4208</v>
      </c>
      <c r="G368" t="s">
        <v>3936</v>
      </c>
      <c r="H368" t="s">
        <v>3932</v>
      </c>
      <c r="I368" t="s">
        <v>3931</v>
      </c>
      <c r="X368">
        <v>6802962</v>
      </c>
      <c r="Y368">
        <v>331441</v>
      </c>
      <c r="Z368">
        <v>6</v>
      </c>
      <c r="AA368">
        <v>7059</v>
      </c>
      <c r="AD368">
        <v>6802968</v>
      </c>
      <c r="AE368">
        <v>338500</v>
      </c>
      <c r="AF368">
        <v>8</v>
      </c>
      <c r="AG368">
        <v>17</v>
      </c>
      <c r="AL368">
        <v>886</v>
      </c>
      <c r="AM368">
        <v>818708</v>
      </c>
      <c r="AN368">
        <v>24704</v>
      </c>
      <c r="AO368">
        <v>730</v>
      </c>
      <c r="AP368">
        <v>0</v>
      </c>
      <c r="AQ368">
        <v>839</v>
      </c>
      <c r="AT368">
        <v>25598</v>
      </c>
      <c r="AU368">
        <v>820294</v>
      </c>
      <c r="AV368">
        <v>10</v>
      </c>
      <c r="AW368">
        <v>10</v>
      </c>
      <c r="BD368">
        <v>2</v>
      </c>
      <c r="BF368">
        <v>49464</v>
      </c>
      <c r="BG368">
        <v>-92830</v>
      </c>
      <c r="BH368">
        <v>49476</v>
      </c>
      <c r="BI368">
        <v>-92820</v>
      </c>
      <c r="BL368">
        <v>4840303</v>
      </c>
      <c r="BM368">
        <v>0</v>
      </c>
      <c r="BN368">
        <v>0</v>
      </c>
      <c r="BO368">
        <v>0</v>
      </c>
      <c r="BP368">
        <v>31</v>
      </c>
      <c r="BT368">
        <v>4840303</v>
      </c>
      <c r="BU368">
        <v>0</v>
      </c>
      <c r="BV368">
        <v>1119160</v>
      </c>
      <c r="BW368">
        <v>1251614</v>
      </c>
      <c r="BX368">
        <v>819596</v>
      </c>
      <c r="BY368">
        <v>0</v>
      </c>
      <c r="CB368">
        <v>1938787</v>
      </c>
      <c r="CC368">
        <v>1251614</v>
      </c>
      <c r="CD368">
        <v>6828566</v>
      </c>
      <c r="CE368">
        <v>1158794</v>
      </c>
      <c r="CF368">
        <v>352</v>
      </c>
      <c r="CG368">
        <v>213</v>
      </c>
      <c r="CH368">
        <v>124619</v>
      </c>
      <c r="CI368">
        <v>-213</v>
      </c>
      <c r="CJ368">
        <v>27272</v>
      </c>
      <c r="CK368">
        <v>56709</v>
      </c>
      <c r="CL368">
        <v>51761</v>
      </c>
      <c r="CN368">
        <v>3367569</v>
      </c>
      <c r="CO368">
        <v>754</v>
      </c>
      <c r="CP368">
        <v>3316056</v>
      </c>
      <c r="CQ368">
        <v>57244</v>
      </c>
      <c r="CR368">
        <v>151643</v>
      </c>
      <c r="CS368">
        <v>6</v>
      </c>
      <c r="CT368">
        <v>-2288</v>
      </c>
      <c r="CU368">
        <v>-12</v>
      </c>
      <c r="CV368">
        <v>142296</v>
      </c>
      <c r="CW368">
        <v>-6</v>
      </c>
      <c r="CX368">
        <v>-2294</v>
      </c>
      <c r="CY368">
        <v>-7</v>
      </c>
      <c r="CZ368">
        <v>6</v>
      </c>
      <c r="DA368">
        <v>-5</v>
      </c>
      <c r="DB368">
        <v>-7059</v>
      </c>
      <c r="DC368">
        <v>142296</v>
      </c>
      <c r="DD368">
        <v>-6</v>
      </c>
      <c r="DE368">
        <v>199403</v>
      </c>
      <c r="DG368">
        <v>74432</v>
      </c>
      <c r="DI368">
        <v>124971</v>
      </c>
      <c r="DK368">
        <v>10</v>
      </c>
      <c r="DL368">
        <v>-92824</v>
      </c>
      <c r="DM368">
        <v>-92814</v>
      </c>
      <c r="DQ368">
        <v>142296</v>
      </c>
      <c r="DR368">
        <v>142296</v>
      </c>
      <c r="DS368">
        <v>10</v>
      </c>
      <c r="DT368">
        <v>-92830</v>
      </c>
      <c r="DU368">
        <v>-92820</v>
      </c>
      <c r="DV368">
        <v>0</v>
      </c>
      <c r="DW368">
        <v>142296</v>
      </c>
      <c r="DX368">
        <v>142296</v>
      </c>
      <c r="DY368">
        <v>10</v>
      </c>
      <c r="DZ368">
        <v>49464</v>
      </c>
      <c r="EA368">
        <v>49476</v>
      </c>
      <c r="EQ368">
        <v>49476</v>
      </c>
      <c r="ER368">
        <v>-92820</v>
      </c>
      <c r="ES368">
        <v>7082983</v>
      </c>
      <c r="ET368">
        <v>799</v>
      </c>
      <c r="EU368">
        <v>55</v>
      </c>
      <c r="EY368">
        <v>800</v>
      </c>
      <c r="FA368">
        <v>301180</v>
      </c>
      <c r="FB368">
        <v>600</v>
      </c>
      <c r="FC368">
        <v>238</v>
      </c>
      <c r="FD368">
        <v>75</v>
      </c>
      <c r="FE368">
        <v>110</v>
      </c>
      <c r="FF368">
        <v>159</v>
      </c>
      <c r="FG368">
        <v>3143</v>
      </c>
      <c r="FH368">
        <v>0</v>
      </c>
      <c r="FI368">
        <v>0</v>
      </c>
      <c r="FJ368">
        <v>15</v>
      </c>
      <c r="FK368">
        <v>20782</v>
      </c>
      <c r="FL368">
        <v>83</v>
      </c>
      <c r="FM368">
        <v>122144</v>
      </c>
      <c r="FN368">
        <v>-332</v>
      </c>
      <c r="FR368">
        <v>-6904786</v>
      </c>
      <c r="FS368">
        <v>199</v>
      </c>
      <c r="FT368">
        <v>7082983</v>
      </c>
      <c r="FV368">
        <v>301180</v>
      </c>
      <c r="FX368">
        <v>6781803</v>
      </c>
      <c r="FZ368">
        <v>-839</v>
      </c>
      <c r="GA368">
        <v>-133</v>
      </c>
      <c r="GB368">
        <v>839</v>
      </c>
      <c r="GC368">
        <v>972</v>
      </c>
      <c r="GD368">
        <v>0</v>
      </c>
      <c r="GE368">
        <v>839</v>
      </c>
      <c r="GI368">
        <v>0</v>
      </c>
      <c r="GJ368">
        <v>-6</v>
      </c>
      <c r="GK368">
        <v>-6</v>
      </c>
      <c r="GT368">
        <v>2</v>
      </c>
      <c r="HI368">
        <v>26452</v>
      </c>
      <c r="HJ368">
        <v>8</v>
      </c>
      <c r="HK368">
        <v>7219785</v>
      </c>
      <c r="HL368">
        <v>600</v>
      </c>
      <c r="IA368">
        <v>287747</v>
      </c>
      <c r="IB368">
        <v>791</v>
      </c>
      <c r="IH368">
        <v>2</v>
      </c>
      <c r="II368">
        <v>-2</v>
      </c>
      <c r="IY368">
        <v>0</v>
      </c>
      <c r="IZ368">
        <v>0</v>
      </c>
      <c r="JA368">
        <v>-6</v>
      </c>
      <c r="JB368">
        <v>-6</v>
      </c>
      <c r="JC368">
        <v>0</v>
      </c>
      <c r="JD368">
        <v>0</v>
      </c>
      <c r="JE368">
        <v>0</v>
      </c>
      <c r="JF368">
        <v>0</v>
      </c>
      <c r="JG368">
        <v>0</v>
      </c>
      <c r="JH368">
        <v>0</v>
      </c>
      <c r="JI368">
        <v>0</v>
      </c>
      <c r="JJ368">
        <v>0</v>
      </c>
      <c r="JK368">
        <v>0</v>
      </c>
    </row>
    <row r="369" spans="1:262">
      <c r="A369" t="s">
        <v>15807</v>
      </c>
      <c r="B369">
        <v>7733244339</v>
      </c>
      <c r="C369" t="s">
        <v>4188</v>
      </c>
      <c r="D369" t="s">
        <v>15808</v>
      </c>
      <c r="E369">
        <v>5432715</v>
      </c>
      <c r="F369" t="s">
        <v>8859</v>
      </c>
      <c r="G369" t="s">
        <v>3978</v>
      </c>
      <c r="H369" t="s">
        <v>3932</v>
      </c>
      <c r="I369" t="s">
        <v>3931</v>
      </c>
      <c r="AF369">
        <v>0</v>
      </c>
      <c r="AL369">
        <v>4125</v>
      </c>
      <c r="AM369">
        <v>4050</v>
      </c>
      <c r="AN369">
        <v>6984</v>
      </c>
      <c r="AO369">
        <v>10120</v>
      </c>
      <c r="AP369">
        <v>201</v>
      </c>
      <c r="AQ369">
        <v>6</v>
      </c>
      <c r="AT369">
        <v>11310</v>
      </c>
      <c r="AU369">
        <v>14176</v>
      </c>
      <c r="AV369">
        <v>10000</v>
      </c>
      <c r="AW369">
        <v>10000</v>
      </c>
      <c r="BF369">
        <v>517</v>
      </c>
      <c r="BG369">
        <v>-8257</v>
      </c>
      <c r="BH369">
        <v>10517</v>
      </c>
      <c r="BI369">
        <v>1743</v>
      </c>
      <c r="BL369">
        <v>0</v>
      </c>
      <c r="BT369">
        <v>0</v>
      </c>
      <c r="BU369">
        <v>0</v>
      </c>
      <c r="BV369">
        <v>793</v>
      </c>
      <c r="BW369">
        <v>11843</v>
      </c>
      <c r="BX369">
        <v>0</v>
      </c>
      <c r="BY369">
        <v>590</v>
      </c>
      <c r="CB369">
        <v>793</v>
      </c>
      <c r="CC369">
        <v>12433</v>
      </c>
      <c r="CD369">
        <v>11310</v>
      </c>
      <c r="CE369">
        <v>14176</v>
      </c>
      <c r="CF369">
        <v>4950</v>
      </c>
      <c r="CG369">
        <v>4347</v>
      </c>
      <c r="CH369">
        <v>12360</v>
      </c>
      <c r="CI369">
        <v>15197</v>
      </c>
      <c r="CN369">
        <v>0</v>
      </c>
      <c r="CO369">
        <v>102</v>
      </c>
      <c r="CP369">
        <v>179</v>
      </c>
      <c r="CQ369">
        <v>187</v>
      </c>
      <c r="CR369">
        <v>12181</v>
      </c>
      <c r="CS369">
        <v>15112</v>
      </c>
      <c r="CT369">
        <v>-838</v>
      </c>
      <c r="CU369">
        <v>-794</v>
      </c>
      <c r="CV369">
        <v>11343</v>
      </c>
      <c r="CW369">
        <v>14879</v>
      </c>
      <c r="DB369">
        <v>0</v>
      </c>
      <c r="DC369">
        <v>11343</v>
      </c>
      <c r="DD369">
        <v>14879</v>
      </c>
      <c r="DE369">
        <v>17310</v>
      </c>
      <c r="DF369">
        <v>19544</v>
      </c>
      <c r="DI369">
        <v>17310</v>
      </c>
      <c r="DJ369">
        <v>19544</v>
      </c>
      <c r="DK369">
        <v>0</v>
      </c>
      <c r="DL369">
        <v>1583</v>
      </c>
      <c r="DM369">
        <v>1583</v>
      </c>
      <c r="DN369">
        <v>10000</v>
      </c>
      <c r="DP369">
        <v>10000</v>
      </c>
      <c r="DQ369">
        <v>8774</v>
      </c>
      <c r="DR369">
        <v>8774</v>
      </c>
      <c r="DS369">
        <v>10000</v>
      </c>
      <c r="DT369">
        <v>-8257</v>
      </c>
      <c r="DU369">
        <v>1743</v>
      </c>
      <c r="DV369">
        <v>0</v>
      </c>
      <c r="DW369">
        <v>8774</v>
      </c>
      <c r="DX369">
        <v>8774</v>
      </c>
      <c r="DY369">
        <v>10000</v>
      </c>
      <c r="DZ369">
        <v>517</v>
      </c>
      <c r="EA369">
        <v>10517</v>
      </c>
      <c r="EB369">
        <v>-9840</v>
      </c>
      <c r="EC369">
        <v>10000</v>
      </c>
      <c r="ED369">
        <v>1743</v>
      </c>
      <c r="EH369">
        <v>-9840</v>
      </c>
      <c r="EI369">
        <v>10000</v>
      </c>
      <c r="EJ369">
        <v>1743</v>
      </c>
      <c r="EK369">
        <v>-9840</v>
      </c>
      <c r="EL369">
        <v>10000</v>
      </c>
      <c r="EM369">
        <v>1743</v>
      </c>
      <c r="EN369">
        <v>-9840</v>
      </c>
      <c r="EO369">
        <v>10000</v>
      </c>
      <c r="EP369">
        <v>1743</v>
      </c>
      <c r="EQ369">
        <v>10517</v>
      </c>
      <c r="ER369">
        <v>1743</v>
      </c>
      <c r="ES369">
        <v>0</v>
      </c>
      <c r="ET369">
        <v>5002</v>
      </c>
      <c r="EY369">
        <v>0</v>
      </c>
      <c r="EZ369">
        <v>5002</v>
      </c>
      <c r="FA369">
        <v>15946</v>
      </c>
      <c r="FB369">
        <v>17395</v>
      </c>
      <c r="FC369">
        <v>3363</v>
      </c>
      <c r="FD369">
        <v>2793</v>
      </c>
      <c r="FE369">
        <v>1091</v>
      </c>
      <c r="FF369">
        <v>1168</v>
      </c>
      <c r="FK369">
        <v>11492</v>
      </c>
      <c r="FL369">
        <v>13434</v>
      </c>
      <c r="FM369">
        <v>1457</v>
      </c>
      <c r="FN369">
        <v>-3459</v>
      </c>
      <c r="FX369">
        <v>0</v>
      </c>
      <c r="FY369">
        <v>5002</v>
      </c>
      <c r="FZ369">
        <v>1457</v>
      </c>
      <c r="GA369">
        <v>1543</v>
      </c>
      <c r="GB369">
        <v>6</v>
      </c>
      <c r="GC369">
        <v>240</v>
      </c>
      <c r="GD369">
        <v>1463</v>
      </c>
      <c r="GE369">
        <v>1783</v>
      </c>
      <c r="GF369">
        <v>0</v>
      </c>
      <c r="GG369">
        <v>0</v>
      </c>
      <c r="GI369">
        <v>0</v>
      </c>
      <c r="GJ369">
        <v>9840</v>
      </c>
      <c r="GK369">
        <v>9840</v>
      </c>
      <c r="IR369">
        <v>561</v>
      </c>
      <c r="IX369">
        <v>10000</v>
      </c>
      <c r="JA369">
        <v>9840</v>
      </c>
      <c r="JB369">
        <v>9840</v>
      </c>
    </row>
    <row r="370" spans="1:262">
      <c r="A370" t="s">
        <v>16465</v>
      </c>
      <c r="B370">
        <v>6165226716</v>
      </c>
      <c r="C370" t="s">
        <v>4185</v>
      </c>
      <c r="D370" t="s">
        <v>16466</v>
      </c>
      <c r="E370">
        <v>5049391</v>
      </c>
      <c r="G370" t="s">
        <v>3936</v>
      </c>
      <c r="H370" t="s">
        <v>3932</v>
      </c>
      <c r="I370" t="s">
        <v>3931</v>
      </c>
      <c r="T370">
        <v>10473</v>
      </c>
      <c r="AF370">
        <v>62</v>
      </c>
      <c r="BH370">
        <v>10481</v>
      </c>
      <c r="BL370">
        <v>44</v>
      </c>
      <c r="BX370">
        <v>10</v>
      </c>
      <c r="CD370">
        <v>10535</v>
      </c>
      <c r="CE370">
        <v>0</v>
      </c>
      <c r="CP370">
        <v>1</v>
      </c>
      <c r="CV370">
        <v>-2</v>
      </c>
      <c r="CW370">
        <v>0</v>
      </c>
      <c r="DG370">
        <v>1</v>
      </c>
    </row>
    <row r="371" spans="1:262">
      <c r="A371" t="s">
        <v>16467</v>
      </c>
      <c r="B371">
        <v>7724810411</v>
      </c>
      <c r="C371" t="s">
        <v>4033</v>
      </c>
      <c r="D371" t="s">
        <v>16468</v>
      </c>
      <c r="E371">
        <v>7462777</v>
      </c>
      <c r="G371" t="s">
        <v>3936</v>
      </c>
      <c r="H371" t="s">
        <v>3932</v>
      </c>
      <c r="I371" t="s">
        <v>3931</v>
      </c>
      <c r="AL371">
        <v>10823</v>
      </c>
      <c r="AM371">
        <v>1053</v>
      </c>
      <c r="AP371">
        <v>209</v>
      </c>
      <c r="AQ371">
        <v>118</v>
      </c>
      <c r="BH371">
        <v>10988</v>
      </c>
      <c r="BI371">
        <v>737</v>
      </c>
      <c r="BX371">
        <v>44</v>
      </c>
      <c r="BY371">
        <v>434</v>
      </c>
      <c r="CD371">
        <v>11032</v>
      </c>
      <c r="CE371">
        <v>1171</v>
      </c>
      <c r="CP371">
        <v>19</v>
      </c>
      <c r="CQ371">
        <v>8</v>
      </c>
      <c r="CT371">
        <v>143</v>
      </c>
      <c r="CU371">
        <v>88</v>
      </c>
      <c r="CV371">
        <v>10252</v>
      </c>
      <c r="CW371">
        <v>737</v>
      </c>
      <c r="DE371">
        <v>15065</v>
      </c>
      <c r="DF371">
        <v>2546</v>
      </c>
      <c r="DG371">
        <v>4651</v>
      </c>
      <c r="DH371">
        <v>1713</v>
      </c>
    </row>
    <row r="372" spans="1:262">
      <c r="A372" t="s">
        <v>16469</v>
      </c>
      <c r="B372">
        <v>4205205863</v>
      </c>
      <c r="C372" t="s">
        <v>8598</v>
      </c>
      <c r="D372" t="s">
        <v>16470</v>
      </c>
      <c r="E372">
        <v>5360825</v>
      </c>
      <c r="F372" t="s">
        <v>8869</v>
      </c>
      <c r="G372" t="s">
        <v>16039</v>
      </c>
      <c r="H372" t="s">
        <v>3932</v>
      </c>
      <c r="I372" t="s">
        <v>3931</v>
      </c>
      <c r="T372">
        <v>0</v>
      </c>
      <c r="U372">
        <v>27</v>
      </c>
      <c r="AD372">
        <v>0</v>
      </c>
      <c r="AE372">
        <v>27</v>
      </c>
      <c r="AF372">
        <v>2</v>
      </c>
      <c r="AG372">
        <v>16</v>
      </c>
      <c r="AJ372">
        <v>95</v>
      </c>
      <c r="AK372">
        <v>13</v>
      </c>
      <c r="AL372">
        <v>1012</v>
      </c>
      <c r="AM372">
        <v>157</v>
      </c>
      <c r="AN372">
        <v>8200</v>
      </c>
      <c r="AO372">
        <v>10500</v>
      </c>
      <c r="AP372">
        <v>1423</v>
      </c>
      <c r="AQ372">
        <v>1128</v>
      </c>
      <c r="AT372">
        <v>10732</v>
      </c>
      <c r="AU372">
        <v>11814</v>
      </c>
      <c r="AV372">
        <v>1000</v>
      </c>
      <c r="AW372">
        <v>1000</v>
      </c>
      <c r="BF372">
        <v>9277</v>
      </c>
      <c r="BG372">
        <v>8007</v>
      </c>
      <c r="BH372">
        <v>10277</v>
      </c>
      <c r="BI372">
        <v>9007</v>
      </c>
      <c r="BX372">
        <v>455</v>
      </c>
      <c r="BY372">
        <v>2834</v>
      </c>
      <c r="CB372">
        <v>455</v>
      </c>
      <c r="CC372">
        <v>2834</v>
      </c>
      <c r="CD372">
        <v>10732</v>
      </c>
      <c r="CE372">
        <v>11841</v>
      </c>
      <c r="CF372">
        <v>1792</v>
      </c>
      <c r="CG372">
        <v>1535</v>
      </c>
      <c r="CH372">
        <v>-1399</v>
      </c>
      <c r="CI372">
        <v>-469</v>
      </c>
      <c r="CJ372">
        <v>1492</v>
      </c>
      <c r="CK372">
        <v>2789</v>
      </c>
      <c r="CN372">
        <v>1296</v>
      </c>
      <c r="CP372">
        <v>94</v>
      </c>
      <c r="CQ372">
        <v>90</v>
      </c>
      <c r="CR372">
        <v>1295</v>
      </c>
      <c r="CS372">
        <v>2230</v>
      </c>
      <c r="CT372">
        <v>-25</v>
      </c>
      <c r="CU372">
        <v>-455</v>
      </c>
      <c r="CV372">
        <v>1270</v>
      </c>
      <c r="CW372">
        <v>1775</v>
      </c>
      <c r="CX372">
        <v>25</v>
      </c>
      <c r="CY372">
        <v>455</v>
      </c>
      <c r="DC372">
        <v>1270</v>
      </c>
      <c r="DD372">
        <v>1775</v>
      </c>
      <c r="DE372">
        <v>393</v>
      </c>
      <c r="DF372">
        <v>4773</v>
      </c>
      <c r="DG372">
        <v>0</v>
      </c>
      <c r="DH372">
        <v>3707</v>
      </c>
      <c r="DI372">
        <v>393</v>
      </c>
      <c r="DJ372">
        <v>1066</v>
      </c>
    </row>
    <row r="373" spans="1:262">
      <c r="A373" t="s">
        <v>15823</v>
      </c>
      <c r="B373">
        <v>2310214574</v>
      </c>
      <c r="C373" t="s">
        <v>8524</v>
      </c>
      <c r="D373" t="s">
        <v>16471</v>
      </c>
      <c r="E373">
        <v>4333895</v>
      </c>
      <c r="F373" t="s">
        <v>8873</v>
      </c>
      <c r="G373" t="s">
        <v>3936</v>
      </c>
      <c r="H373" t="s">
        <v>3932</v>
      </c>
      <c r="I373" t="s">
        <v>3931</v>
      </c>
      <c r="T373">
        <v>0</v>
      </c>
      <c r="U373">
        <v>271</v>
      </c>
      <c r="AF373">
        <v>0</v>
      </c>
      <c r="AG373">
        <v>572</v>
      </c>
      <c r="AL373">
        <v>9362</v>
      </c>
      <c r="AM373">
        <v>9319</v>
      </c>
      <c r="AP373">
        <v>1034</v>
      </c>
      <c r="AQ373">
        <v>37</v>
      </c>
      <c r="BH373">
        <v>10333</v>
      </c>
      <c r="BI373">
        <v>10110</v>
      </c>
      <c r="BX373">
        <v>63</v>
      </c>
      <c r="BY373">
        <v>89</v>
      </c>
      <c r="CD373">
        <v>10396</v>
      </c>
      <c r="CE373">
        <v>10199</v>
      </c>
      <c r="CN373">
        <v>3949</v>
      </c>
      <c r="CO373">
        <v>70</v>
      </c>
      <c r="CP373">
        <v>250</v>
      </c>
      <c r="CQ373">
        <v>372</v>
      </c>
      <c r="CT373">
        <v>194</v>
      </c>
      <c r="CU373">
        <v>1</v>
      </c>
      <c r="CV373">
        <v>-878</v>
      </c>
      <c r="CW373">
        <v>1710</v>
      </c>
      <c r="DE373">
        <v>0</v>
      </c>
      <c r="DF373">
        <v>2500</v>
      </c>
      <c r="DG373">
        <v>4383</v>
      </c>
      <c r="DH373">
        <v>487</v>
      </c>
    </row>
    <row r="374" spans="1:262">
      <c r="A374" t="s">
        <v>16472</v>
      </c>
      <c r="B374">
        <v>1655364579</v>
      </c>
      <c r="C374" t="s">
        <v>8644</v>
      </c>
      <c r="D374" t="s">
        <v>16473</v>
      </c>
      <c r="E374">
        <v>7001656</v>
      </c>
      <c r="F374" t="s">
        <v>8875</v>
      </c>
      <c r="G374" t="s">
        <v>3930</v>
      </c>
      <c r="H374" t="s">
        <v>3932</v>
      </c>
      <c r="I374" t="s">
        <v>3931</v>
      </c>
      <c r="X374">
        <v>38</v>
      </c>
      <c r="Y374">
        <v>38</v>
      </c>
      <c r="AL374">
        <v>73</v>
      </c>
      <c r="AM374">
        <v>69</v>
      </c>
      <c r="AP374">
        <v>16</v>
      </c>
      <c r="AQ374">
        <v>2</v>
      </c>
      <c r="BH374">
        <v>-1306</v>
      </c>
      <c r="BI374">
        <v>-1059</v>
      </c>
      <c r="BV374">
        <v>1392</v>
      </c>
      <c r="BW374">
        <v>1121</v>
      </c>
      <c r="BX374">
        <v>41</v>
      </c>
      <c r="BY374">
        <v>47</v>
      </c>
      <c r="CD374">
        <v>127</v>
      </c>
      <c r="CE374">
        <v>109</v>
      </c>
      <c r="CP374">
        <v>25</v>
      </c>
      <c r="CQ374">
        <v>18</v>
      </c>
      <c r="CV374">
        <v>-246</v>
      </c>
      <c r="CW374">
        <v>-181</v>
      </c>
      <c r="DE374">
        <v>0</v>
      </c>
      <c r="DF374">
        <v>12</v>
      </c>
      <c r="DG374">
        <v>221</v>
      </c>
      <c r="DH374">
        <v>175</v>
      </c>
    </row>
    <row r="375" spans="1:262">
      <c r="A375" t="s">
        <v>15831</v>
      </c>
      <c r="B375">
        <v>7604326142</v>
      </c>
      <c r="C375" t="s">
        <v>8241</v>
      </c>
      <c r="D375" t="s">
        <v>16474</v>
      </c>
      <c r="E375">
        <v>7655630</v>
      </c>
      <c r="F375" t="s">
        <v>8883</v>
      </c>
      <c r="G375" t="s">
        <v>3936</v>
      </c>
      <c r="H375" t="s">
        <v>3932</v>
      </c>
      <c r="I375" t="s">
        <v>3931</v>
      </c>
      <c r="T375">
        <v>7</v>
      </c>
      <c r="U375">
        <v>22</v>
      </c>
      <c r="X375">
        <v>400</v>
      </c>
      <c r="AF375">
        <v>359</v>
      </c>
      <c r="AG375">
        <v>259</v>
      </c>
      <c r="AL375">
        <v>11165</v>
      </c>
      <c r="AM375">
        <v>41775</v>
      </c>
      <c r="AP375">
        <v>1008</v>
      </c>
      <c r="AQ375">
        <v>2496</v>
      </c>
      <c r="BH375">
        <v>12521</v>
      </c>
      <c r="BI375">
        <v>-2392</v>
      </c>
      <c r="BL375">
        <v>0</v>
      </c>
      <c r="BX375">
        <v>419</v>
      </c>
      <c r="BY375">
        <v>46944</v>
      </c>
      <c r="CD375">
        <v>12940</v>
      </c>
      <c r="CE375">
        <v>44552</v>
      </c>
      <c r="CN375">
        <v>25</v>
      </c>
      <c r="CO375">
        <v>2</v>
      </c>
      <c r="CP375">
        <v>0</v>
      </c>
      <c r="CQ375">
        <v>58</v>
      </c>
      <c r="CT375">
        <v>830</v>
      </c>
      <c r="CU375">
        <v>491</v>
      </c>
      <c r="CV375">
        <v>7136</v>
      </c>
      <c r="CW375">
        <v>7352</v>
      </c>
      <c r="DE375">
        <v>13812</v>
      </c>
      <c r="DF375">
        <v>8742</v>
      </c>
      <c r="DG375">
        <v>5871</v>
      </c>
      <c r="DH375">
        <v>843</v>
      </c>
    </row>
    <row r="376" spans="1:262">
      <c r="A376" t="s">
        <v>16475</v>
      </c>
      <c r="B376">
        <v>1901107255</v>
      </c>
      <c r="C376" t="s">
        <v>8102</v>
      </c>
      <c r="D376" t="s">
        <v>16476</v>
      </c>
      <c r="E376">
        <v>6289904</v>
      </c>
      <c r="F376" t="s">
        <v>8892</v>
      </c>
      <c r="G376" t="s">
        <v>3960</v>
      </c>
      <c r="H376" t="s">
        <v>3932</v>
      </c>
      <c r="I376" t="s">
        <v>3931</v>
      </c>
      <c r="T376">
        <v>18565</v>
      </c>
      <c r="U376">
        <v>18565</v>
      </c>
      <c r="AD376">
        <v>18565</v>
      </c>
      <c r="AE376">
        <v>18565</v>
      </c>
      <c r="AL376">
        <v>50445</v>
      </c>
      <c r="AM376">
        <v>106973</v>
      </c>
      <c r="AN376">
        <v>19831</v>
      </c>
      <c r="AO376">
        <v>37777</v>
      </c>
      <c r="AP376">
        <v>878</v>
      </c>
      <c r="AQ376">
        <v>1959</v>
      </c>
      <c r="AT376">
        <v>71154</v>
      </c>
      <c r="AU376">
        <v>146709</v>
      </c>
      <c r="AV376">
        <v>40</v>
      </c>
      <c r="AW376">
        <v>40</v>
      </c>
      <c r="BF376">
        <v>83992</v>
      </c>
      <c r="BG376">
        <v>85811</v>
      </c>
      <c r="BH376">
        <v>84032</v>
      </c>
      <c r="BI376">
        <v>85851</v>
      </c>
      <c r="BP376">
        <v>15</v>
      </c>
      <c r="BX376">
        <v>3824</v>
      </c>
      <c r="BY376">
        <v>76577</v>
      </c>
      <c r="BZ376">
        <v>1848</v>
      </c>
      <c r="CA376">
        <v>2846</v>
      </c>
      <c r="CB376">
        <v>5687</v>
      </c>
      <c r="CC376">
        <v>79423</v>
      </c>
      <c r="CD376">
        <v>89719</v>
      </c>
      <c r="CE376">
        <v>165274</v>
      </c>
      <c r="CF376">
        <v>1945</v>
      </c>
      <c r="CG376">
        <v>2022</v>
      </c>
      <c r="CH376">
        <v>27606</v>
      </c>
      <c r="CI376">
        <v>88322</v>
      </c>
      <c r="CJ376">
        <v>0</v>
      </c>
      <c r="CK376">
        <v>10</v>
      </c>
      <c r="CN376">
        <v>1212</v>
      </c>
      <c r="CO376">
        <v>1617</v>
      </c>
      <c r="CP376">
        <v>18966</v>
      </c>
      <c r="CQ376">
        <v>606</v>
      </c>
      <c r="CR376">
        <v>9852</v>
      </c>
      <c r="CS376">
        <v>89343</v>
      </c>
      <c r="CV376">
        <v>5068</v>
      </c>
      <c r="CW376">
        <v>84813</v>
      </c>
      <c r="DB376">
        <v>-4784</v>
      </c>
      <c r="DC376">
        <v>5068</v>
      </c>
      <c r="DD376">
        <v>84813</v>
      </c>
      <c r="DE376">
        <v>29589</v>
      </c>
      <c r="DF376">
        <v>90344</v>
      </c>
      <c r="DG376">
        <v>38</v>
      </c>
      <c r="DI376">
        <v>29551</v>
      </c>
      <c r="DJ376">
        <v>90344</v>
      </c>
      <c r="IR376">
        <v>-4530</v>
      </c>
    </row>
    <row r="377" spans="1:262">
      <c r="A377" t="s">
        <v>15838</v>
      </c>
      <c r="B377">
        <v>5903139443</v>
      </c>
      <c r="C377" t="s">
        <v>8260</v>
      </c>
      <c r="D377" t="s">
        <v>15839</v>
      </c>
      <c r="E377">
        <v>5351103</v>
      </c>
      <c r="F377" t="s">
        <v>8895</v>
      </c>
      <c r="G377" t="s">
        <v>3936</v>
      </c>
      <c r="H377" t="s">
        <v>3932</v>
      </c>
      <c r="I377" t="s">
        <v>3931</v>
      </c>
      <c r="AP377">
        <v>10</v>
      </c>
      <c r="AQ377">
        <v>10</v>
      </c>
      <c r="AT377">
        <v>10</v>
      </c>
      <c r="AU377">
        <v>10</v>
      </c>
      <c r="AV377">
        <v>10</v>
      </c>
      <c r="AW377">
        <v>10</v>
      </c>
      <c r="BH377">
        <v>10</v>
      </c>
      <c r="BI377">
        <v>10</v>
      </c>
      <c r="CD377">
        <v>10</v>
      </c>
      <c r="CE377">
        <v>10</v>
      </c>
    </row>
    <row r="378" spans="1:262">
      <c r="A378" t="s">
        <v>15840</v>
      </c>
      <c r="B378">
        <v>6685140617</v>
      </c>
      <c r="C378" t="s">
        <v>4207</v>
      </c>
      <c r="D378" t="s">
        <v>15841</v>
      </c>
      <c r="E378">
        <v>4270181</v>
      </c>
      <c r="F378" t="s">
        <v>8898</v>
      </c>
      <c r="G378" t="s">
        <v>3978</v>
      </c>
      <c r="H378" t="s">
        <v>3932</v>
      </c>
      <c r="I378" t="s">
        <v>3931</v>
      </c>
      <c r="AL378">
        <v>11499</v>
      </c>
      <c r="AM378">
        <v>11499</v>
      </c>
      <c r="AP378">
        <v>467</v>
      </c>
      <c r="AQ378">
        <v>480</v>
      </c>
      <c r="BH378">
        <v>11966</v>
      </c>
      <c r="BI378">
        <v>11979</v>
      </c>
      <c r="CD378">
        <v>11966</v>
      </c>
      <c r="CE378">
        <v>11979</v>
      </c>
      <c r="CP378">
        <v>13</v>
      </c>
      <c r="CQ378">
        <v>7</v>
      </c>
      <c r="CV378">
        <v>-13</v>
      </c>
      <c r="CW378">
        <v>-8</v>
      </c>
      <c r="DG378">
        <v>0</v>
      </c>
      <c r="DH378">
        <v>1</v>
      </c>
    </row>
    <row r="379" spans="1:262">
      <c r="A379" t="s">
        <v>15842</v>
      </c>
      <c r="B379">
        <v>4029062021</v>
      </c>
      <c r="C379" t="s">
        <v>8579</v>
      </c>
      <c r="D379" t="s">
        <v>15843</v>
      </c>
      <c r="E379">
        <v>6276026</v>
      </c>
      <c r="F379" t="s">
        <v>8900</v>
      </c>
      <c r="G379" t="s">
        <v>3936</v>
      </c>
      <c r="H379" t="s">
        <v>3932</v>
      </c>
      <c r="I379" t="s">
        <v>3931</v>
      </c>
      <c r="AF379">
        <v>47</v>
      </c>
      <c r="AL379">
        <v>77</v>
      </c>
      <c r="AP379">
        <v>57</v>
      </c>
      <c r="BH379">
        <v>176</v>
      </c>
      <c r="BX379">
        <v>5</v>
      </c>
      <c r="CD379">
        <v>181</v>
      </c>
      <c r="CE379">
        <v>0</v>
      </c>
      <c r="CP379">
        <v>327</v>
      </c>
      <c r="CT379">
        <v>33</v>
      </c>
      <c r="CV379">
        <v>166</v>
      </c>
      <c r="CW379">
        <v>0</v>
      </c>
      <c r="DE379">
        <v>604</v>
      </c>
      <c r="DG379">
        <v>78</v>
      </c>
    </row>
    <row r="380" spans="1:262">
      <c r="A380" t="s">
        <v>16477</v>
      </c>
      <c r="B380">
        <v>7536126992</v>
      </c>
      <c r="C380" t="s">
        <v>3985</v>
      </c>
      <c r="D380" t="s">
        <v>16478</v>
      </c>
      <c r="E380">
        <v>6709231</v>
      </c>
      <c r="F380" t="s">
        <v>8902</v>
      </c>
      <c r="G380" t="s">
        <v>3936</v>
      </c>
      <c r="H380" t="s">
        <v>3932</v>
      </c>
      <c r="I380" t="s">
        <v>3931</v>
      </c>
      <c r="AL380">
        <v>15589</v>
      </c>
      <c r="AM380">
        <v>3626</v>
      </c>
      <c r="AP380">
        <v>852</v>
      </c>
      <c r="AQ380">
        <v>2861</v>
      </c>
      <c r="BH380">
        <v>10686</v>
      </c>
      <c r="BI380">
        <v>-7609</v>
      </c>
      <c r="BX380">
        <v>5755</v>
      </c>
      <c r="BY380">
        <v>14096</v>
      </c>
      <c r="CD380">
        <v>16441</v>
      </c>
      <c r="CE380">
        <v>6487</v>
      </c>
      <c r="CN380">
        <v>390</v>
      </c>
      <c r="CO380">
        <v>10446</v>
      </c>
      <c r="CP380">
        <v>2235</v>
      </c>
      <c r="CQ380">
        <v>34955</v>
      </c>
      <c r="CT380">
        <v>1184</v>
      </c>
      <c r="CU380">
        <v>2205</v>
      </c>
      <c r="CV380">
        <v>3067</v>
      </c>
      <c r="CW380">
        <v>-1619</v>
      </c>
      <c r="DE380">
        <v>15262</v>
      </c>
      <c r="DF380">
        <v>25532</v>
      </c>
      <c r="DG380">
        <v>9166</v>
      </c>
      <c r="DH380">
        <v>437</v>
      </c>
      <c r="GF380">
        <v>0</v>
      </c>
      <c r="GG380">
        <v>0</v>
      </c>
    </row>
    <row r="381" spans="1:262">
      <c r="A381" t="s">
        <v>16479</v>
      </c>
      <c r="B381">
        <v>7841467565</v>
      </c>
      <c r="C381" t="s">
        <v>8439</v>
      </c>
      <c r="D381" t="s">
        <v>16480</v>
      </c>
      <c r="E381">
        <v>6945856</v>
      </c>
      <c r="F381" t="s">
        <v>8910</v>
      </c>
      <c r="G381" t="s">
        <v>3936</v>
      </c>
      <c r="H381" t="s">
        <v>3932</v>
      </c>
      <c r="I381" t="s">
        <v>3931</v>
      </c>
      <c r="AF381">
        <v>0</v>
      </c>
      <c r="AG381">
        <v>2</v>
      </c>
      <c r="AL381">
        <v>194345</v>
      </c>
      <c r="AM381">
        <v>200204</v>
      </c>
      <c r="AP381">
        <v>2926</v>
      </c>
      <c r="AQ381">
        <v>794</v>
      </c>
      <c r="BH381">
        <v>32911</v>
      </c>
      <c r="BI381">
        <v>42880</v>
      </c>
      <c r="BV381">
        <v>4719</v>
      </c>
      <c r="BW381">
        <v>18267</v>
      </c>
      <c r="BX381">
        <v>159640</v>
      </c>
      <c r="BY381">
        <v>139852</v>
      </c>
      <c r="CD381">
        <v>197271</v>
      </c>
      <c r="CE381">
        <v>201000</v>
      </c>
      <c r="CN381">
        <v>5310</v>
      </c>
      <c r="CO381">
        <v>22324</v>
      </c>
      <c r="CP381">
        <v>5351</v>
      </c>
      <c r="CQ381">
        <v>6191</v>
      </c>
      <c r="CT381">
        <v>199</v>
      </c>
      <c r="CU381">
        <v>245</v>
      </c>
      <c r="CV381">
        <v>-9972</v>
      </c>
      <c r="CW381">
        <v>26256</v>
      </c>
      <c r="DE381">
        <v>3735</v>
      </c>
      <c r="DF381">
        <v>14565</v>
      </c>
      <c r="DG381">
        <v>13467</v>
      </c>
      <c r="DH381">
        <v>4197</v>
      </c>
    </row>
    <row r="382" spans="1:262">
      <c r="A382" t="s">
        <v>15852</v>
      </c>
      <c r="B382">
        <v>5609184233</v>
      </c>
      <c r="C382" t="s">
        <v>8503</v>
      </c>
      <c r="D382" t="s">
        <v>16481</v>
      </c>
      <c r="E382">
        <v>6195572</v>
      </c>
      <c r="F382" t="s">
        <v>8912</v>
      </c>
      <c r="G382" t="s">
        <v>3978</v>
      </c>
      <c r="H382" t="s">
        <v>3932</v>
      </c>
      <c r="I382" t="s">
        <v>3931</v>
      </c>
      <c r="AL382">
        <v>12182</v>
      </c>
      <c r="AM382">
        <v>11501</v>
      </c>
      <c r="AP382">
        <v>63</v>
      </c>
      <c r="AQ382">
        <v>159</v>
      </c>
      <c r="BH382">
        <v>12036</v>
      </c>
      <c r="BI382">
        <v>11549</v>
      </c>
      <c r="BX382">
        <v>209</v>
      </c>
      <c r="BY382">
        <v>111</v>
      </c>
      <c r="CD382">
        <v>12245</v>
      </c>
      <c r="CE382">
        <v>11660</v>
      </c>
      <c r="CP382">
        <v>173</v>
      </c>
      <c r="CQ382">
        <v>302</v>
      </c>
      <c r="CV382">
        <v>487</v>
      </c>
      <c r="CW382">
        <v>-211</v>
      </c>
      <c r="DE382">
        <v>2466</v>
      </c>
      <c r="DF382">
        <v>2312</v>
      </c>
      <c r="DG382">
        <v>1806</v>
      </c>
      <c r="DH382">
        <v>2221</v>
      </c>
    </row>
    <row r="383" spans="1:262">
      <c r="A383" t="s">
        <v>16482</v>
      </c>
      <c r="B383">
        <v>7603071727</v>
      </c>
      <c r="C383" t="s">
        <v>8914</v>
      </c>
      <c r="D383" t="s">
        <v>16483</v>
      </c>
      <c r="E383">
        <v>4299065</v>
      </c>
      <c r="G383" t="s">
        <v>3936</v>
      </c>
      <c r="H383" t="s">
        <v>3932</v>
      </c>
      <c r="I383" t="s">
        <v>3931</v>
      </c>
      <c r="AF383">
        <v>12</v>
      </c>
      <c r="BH383">
        <v>9</v>
      </c>
      <c r="BX383">
        <v>3</v>
      </c>
      <c r="CD383">
        <v>12</v>
      </c>
      <c r="CE383">
        <v>0</v>
      </c>
      <c r="CV383">
        <v>-1</v>
      </c>
      <c r="CW383">
        <v>0</v>
      </c>
      <c r="DG383">
        <v>1</v>
      </c>
    </row>
    <row r="384" spans="1:262">
      <c r="A384" t="s">
        <v>16484</v>
      </c>
      <c r="B384">
        <v>5401994091</v>
      </c>
      <c r="C384" t="s">
        <v>3963</v>
      </c>
      <c r="D384" t="s">
        <v>16485</v>
      </c>
      <c r="E384">
        <v>6714392</v>
      </c>
      <c r="F384" t="s">
        <v>8918</v>
      </c>
      <c r="G384" t="s">
        <v>16486</v>
      </c>
      <c r="H384" t="s">
        <v>3932</v>
      </c>
      <c r="I384" t="s">
        <v>3931</v>
      </c>
      <c r="T384">
        <v>0</v>
      </c>
      <c r="X384">
        <v>0</v>
      </c>
      <c r="AF384">
        <v>0</v>
      </c>
      <c r="AL384">
        <v>0</v>
      </c>
      <c r="AP384">
        <v>10110</v>
      </c>
      <c r="AQ384">
        <v>10</v>
      </c>
      <c r="BH384">
        <v>10110</v>
      </c>
      <c r="BI384">
        <v>10</v>
      </c>
      <c r="BL384">
        <v>0</v>
      </c>
      <c r="BR384">
        <v>0</v>
      </c>
      <c r="BV384">
        <v>0</v>
      </c>
      <c r="BX384">
        <v>0</v>
      </c>
      <c r="CD384">
        <v>10110</v>
      </c>
      <c r="CE384">
        <v>10</v>
      </c>
      <c r="CN384">
        <v>10100</v>
      </c>
      <c r="CV384">
        <v>10100</v>
      </c>
      <c r="CW384">
        <v>0</v>
      </c>
    </row>
    <row r="385" spans="1:252">
      <c r="A385" t="s">
        <v>16487</v>
      </c>
      <c r="B385">
        <v>5406973190</v>
      </c>
      <c r="C385" t="s">
        <v>3985</v>
      </c>
      <c r="D385" t="s">
        <v>16488</v>
      </c>
      <c r="E385">
        <v>4309654</v>
      </c>
      <c r="F385" t="s">
        <v>8921</v>
      </c>
      <c r="G385" t="s">
        <v>3936</v>
      </c>
      <c r="H385" t="s">
        <v>3932</v>
      </c>
      <c r="I385" t="s">
        <v>3931</v>
      </c>
      <c r="AL385">
        <v>114</v>
      </c>
      <c r="AM385">
        <v>112</v>
      </c>
      <c r="AP385">
        <v>6</v>
      </c>
      <c r="AQ385">
        <v>93</v>
      </c>
      <c r="AT385">
        <v>120</v>
      </c>
      <c r="AU385">
        <v>204</v>
      </c>
      <c r="AV385">
        <v>10</v>
      </c>
      <c r="AW385">
        <v>10</v>
      </c>
      <c r="BF385">
        <v>-270</v>
      </c>
      <c r="BG385">
        <v>-77</v>
      </c>
      <c r="BH385">
        <v>-260</v>
      </c>
      <c r="BI385">
        <v>-67</v>
      </c>
      <c r="BL385">
        <v>361</v>
      </c>
      <c r="BM385">
        <v>272</v>
      </c>
      <c r="BT385">
        <v>361</v>
      </c>
      <c r="BU385">
        <v>272</v>
      </c>
      <c r="BX385">
        <v>19</v>
      </c>
      <c r="CB385">
        <v>19</v>
      </c>
      <c r="CC385">
        <v>0</v>
      </c>
      <c r="CD385">
        <v>120</v>
      </c>
      <c r="CE385">
        <v>204</v>
      </c>
      <c r="CF385">
        <v>260</v>
      </c>
      <c r="CG385">
        <v>8</v>
      </c>
      <c r="CH385">
        <v>0</v>
      </c>
      <c r="CI385">
        <v>-8</v>
      </c>
      <c r="CP385">
        <v>191</v>
      </c>
      <c r="CQ385">
        <v>10</v>
      </c>
      <c r="CR385">
        <v>-191</v>
      </c>
      <c r="CS385">
        <v>-18</v>
      </c>
      <c r="CV385">
        <v>-192</v>
      </c>
      <c r="CW385">
        <v>-18</v>
      </c>
      <c r="DB385">
        <v>-1</v>
      </c>
      <c r="DC385">
        <v>-192</v>
      </c>
      <c r="DD385">
        <v>-18</v>
      </c>
      <c r="DE385">
        <v>13387</v>
      </c>
      <c r="DG385">
        <v>13127</v>
      </c>
      <c r="DI385">
        <v>260</v>
      </c>
    </row>
    <row r="386" spans="1:252">
      <c r="A386" t="s">
        <v>16489</v>
      </c>
      <c r="B386">
        <v>6685165403</v>
      </c>
      <c r="C386" t="s">
        <v>4207</v>
      </c>
      <c r="D386" t="s">
        <v>16490</v>
      </c>
      <c r="E386">
        <v>7198163</v>
      </c>
      <c r="F386" t="s">
        <v>8935</v>
      </c>
      <c r="G386" t="s">
        <v>3936</v>
      </c>
      <c r="H386" t="s">
        <v>3932</v>
      </c>
      <c r="I386" t="s">
        <v>3931</v>
      </c>
      <c r="AF386">
        <v>29</v>
      </c>
      <c r="AL386">
        <v>1716</v>
      </c>
      <c r="AM386">
        <v>10</v>
      </c>
      <c r="AT386">
        <v>1745</v>
      </c>
      <c r="AU386">
        <v>10</v>
      </c>
      <c r="AV386">
        <v>10</v>
      </c>
      <c r="AW386">
        <v>10</v>
      </c>
      <c r="BF386">
        <v>1215</v>
      </c>
      <c r="BH386">
        <v>1225</v>
      </c>
      <c r="BI386">
        <v>10</v>
      </c>
      <c r="BX386">
        <v>520</v>
      </c>
      <c r="CB386">
        <v>520</v>
      </c>
      <c r="CC386">
        <v>0</v>
      </c>
      <c r="CD386">
        <v>1745</v>
      </c>
      <c r="CE386">
        <v>10</v>
      </c>
      <c r="CN386">
        <v>1716</v>
      </c>
      <c r="CP386">
        <v>501</v>
      </c>
      <c r="CR386">
        <v>1215</v>
      </c>
      <c r="CS386">
        <v>0</v>
      </c>
      <c r="CV386">
        <v>1215</v>
      </c>
      <c r="CW386">
        <v>0</v>
      </c>
      <c r="DC386">
        <v>1215</v>
      </c>
    </row>
    <row r="387" spans="1:252">
      <c r="A387" t="s">
        <v>15868</v>
      </c>
      <c r="B387">
        <v>6102064540</v>
      </c>
      <c r="C387" t="s">
        <v>4172</v>
      </c>
      <c r="D387" t="s">
        <v>16491</v>
      </c>
      <c r="E387">
        <v>7667685</v>
      </c>
      <c r="F387" t="s">
        <v>8940</v>
      </c>
      <c r="G387" t="s">
        <v>3936</v>
      </c>
      <c r="H387" t="s">
        <v>3932</v>
      </c>
      <c r="I387" t="s">
        <v>3931</v>
      </c>
      <c r="AL387">
        <v>105394</v>
      </c>
      <c r="AM387">
        <v>105310</v>
      </c>
      <c r="AP387">
        <v>1</v>
      </c>
      <c r="BH387">
        <v>22954</v>
      </c>
      <c r="BI387">
        <v>22957</v>
      </c>
      <c r="BV387">
        <v>59990</v>
      </c>
      <c r="BW387">
        <v>59925</v>
      </c>
      <c r="BX387">
        <v>22450</v>
      </c>
      <c r="BY387">
        <v>22428</v>
      </c>
      <c r="CD387">
        <v>105394</v>
      </c>
      <c r="CE387">
        <v>105310</v>
      </c>
      <c r="CP387">
        <v>1</v>
      </c>
      <c r="CT387">
        <v>1</v>
      </c>
      <c r="CV387">
        <v>-2</v>
      </c>
      <c r="CW387">
        <v>-75</v>
      </c>
      <c r="DG387">
        <v>0</v>
      </c>
      <c r="DH387">
        <v>75</v>
      </c>
    </row>
    <row r="388" spans="1:252">
      <c r="A388" t="s">
        <v>15900</v>
      </c>
      <c r="B388">
        <v>3328459231</v>
      </c>
      <c r="C388" t="s">
        <v>4094</v>
      </c>
      <c r="D388" t="s">
        <v>16492</v>
      </c>
      <c r="E388">
        <v>5888940</v>
      </c>
      <c r="F388" t="s">
        <v>4096</v>
      </c>
      <c r="G388" t="s">
        <v>8035</v>
      </c>
      <c r="H388" t="s">
        <v>3932</v>
      </c>
      <c r="I388" t="s">
        <v>3931</v>
      </c>
      <c r="T388">
        <v>0</v>
      </c>
      <c r="X388">
        <v>0</v>
      </c>
      <c r="AF388">
        <v>4581</v>
      </c>
      <c r="AL388">
        <v>5697</v>
      </c>
      <c r="AM388">
        <v>750</v>
      </c>
      <c r="AP388">
        <v>206</v>
      </c>
      <c r="AQ388">
        <v>31</v>
      </c>
      <c r="BH388">
        <v>10471</v>
      </c>
      <c r="BI388">
        <v>769</v>
      </c>
      <c r="BL388">
        <v>0</v>
      </c>
      <c r="BR388">
        <v>0</v>
      </c>
      <c r="BV388">
        <v>0</v>
      </c>
      <c r="BX388">
        <v>13</v>
      </c>
      <c r="BY388">
        <v>12</v>
      </c>
      <c r="CD388">
        <v>10484</v>
      </c>
      <c r="CE388">
        <v>781</v>
      </c>
      <c r="CL388">
        <v>0</v>
      </c>
      <c r="CN388">
        <v>0</v>
      </c>
      <c r="CP388">
        <v>0</v>
      </c>
      <c r="CT388">
        <v>84</v>
      </c>
      <c r="CU388">
        <v>52</v>
      </c>
      <c r="CV388">
        <v>9702</v>
      </c>
      <c r="CW388">
        <v>210</v>
      </c>
      <c r="DE388">
        <v>11094</v>
      </c>
      <c r="DF388">
        <v>869</v>
      </c>
      <c r="DG388">
        <v>1308</v>
      </c>
      <c r="DH388">
        <v>607</v>
      </c>
    </row>
    <row r="389" spans="1:252">
      <c r="A389" t="s">
        <v>15901</v>
      </c>
      <c r="B389">
        <v>6658536641</v>
      </c>
      <c r="C389" t="s">
        <v>3988</v>
      </c>
      <c r="D389" t="s">
        <v>16493</v>
      </c>
      <c r="E389">
        <v>6726263</v>
      </c>
      <c r="F389" t="s">
        <v>4026</v>
      </c>
      <c r="G389" t="s">
        <v>3936</v>
      </c>
      <c r="H389" t="s">
        <v>3932</v>
      </c>
      <c r="I389" t="s">
        <v>3931</v>
      </c>
      <c r="AL389">
        <v>38060</v>
      </c>
      <c r="AP389">
        <v>2</v>
      </c>
      <c r="BH389">
        <v>34956</v>
      </c>
      <c r="BL389">
        <v>3105</v>
      </c>
      <c r="BX389">
        <v>1</v>
      </c>
      <c r="CD389">
        <v>38062</v>
      </c>
      <c r="CE389">
        <v>0</v>
      </c>
      <c r="CL389">
        <v>0</v>
      </c>
      <c r="CN389">
        <v>37863</v>
      </c>
      <c r="CP389">
        <v>2905</v>
      </c>
      <c r="CT389">
        <v>0</v>
      </c>
      <c r="CV389">
        <v>34946</v>
      </c>
      <c r="CW389">
        <v>0</v>
      </c>
      <c r="DE389">
        <v>0</v>
      </c>
      <c r="DG389">
        <v>12</v>
      </c>
    </row>
    <row r="390" spans="1:252">
      <c r="A390" t="s">
        <v>16494</v>
      </c>
      <c r="B390">
        <v>7726461766</v>
      </c>
      <c r="C390" t="s">
        <v>8309</v>
      </c>
      <c r="D390" t="s">
        <v>16495</v>
      </c>
      <c r="E390">
        <v>7293226</v>
      </c>
      <c r="F390" t="s">
        <v>8986</v>
      </c>
      <c r="G390" t="s">
        <v>3978</v>
      </c>
      <c r="H390" t="s">
        <v>3932</v>
      </c>
      <c r="I390" t="s">
        <v>3931</v>
      </c>
      <c r="AL390">
        <v>687</v>
      </c>
      <c r="AN390">
        <v>8503</v>
      </c>
      <c r="AP390">
        <v>2059</v>
      </c>
      <c r="AT390">
        <v>11249</v>
      </c>
      <c r="AU390">
        <v>0</v>
      </c>
      <c r="AV390">
        <v>50</v>
      </c>
      <c r="BF390">
        <v>3559</v>
      </c>
      <c r="BH390">
        <v>3609</v>
      </c>
      <c r="BI390">
        <v>0</v>
      </c>
      <c r="BV390">
        <v>6535</v>
      </c>
      <c r="BX390">
        <v>1105</v>
      </c>
      <c r="CB390">
        <v>7640</v>
      </c>
      <c r="CC390">
        <v>0</v>
      </c>
      <c r="CD390">
        <v>11249</v>
      </c>
      <c r="CE390">
        <v>0</v>
      </c>
      <c r="CJ390">
        <v>32</v>
      </c>
      <c r="CN390">
        <v>5070</v>
      </c>
      <c r="CP390">
        <v>1543</v>
      </c>
      <c r="CR390">
        <v>3559</v>
      </c>
      <c r="CS390">
        <v>0</v>
      </c>
      <c r="CV390">
        <v>3559</v>
      </c>
      <c r="CW390">
        <v>0</v>
      </c>
      <c r="DC390">
        <v>3559</v>
      </c>
      <c r="DK390">
        <v>0</v>
      </c>
      <c r="DM390">
        <v>0</v>
      </c>
      <c r="DS390">
        <v>0</v>
      </c>
      <c r="DU390">
        <v>0</v>
      </c>
      <c r="DV390">
        <v>50</v>
      </c>
      <c r="DW390">
        <v>3559</v>
      </c>
      <c r="DX390">
        <v>3609</v>
      </c>
      <c r="DY390">
        <v>50</v>
      </c>
      <c r="DZ390">
        <v>3559</v>
      </c>
      <c r="EA390">
        <v>3609</v>
      </c>
      <c r="ES390">
        <v>6535</v>
      </c>
      <c r="EY390">
        <v>4</v>
      </c>
      <c r="FA390">
        <v>7200</v>
      </c>
      <c r="FK390">
        <v>7200</v>
      </c>
      <c r="FM390">
        <v>-2654</v>
      </c>
      <c r="FR390">
        <v>-2081</v>
      </c>
      <c r="FT390">
        <v>6535</v>
      </c>
      <c r="FX390">
        <v>6535</v>
      </c>
      <c r="FZ390">
        <v>1800</v>
      </c>
      <c r="GB390">
        <v>190</v>
      </c>
      <c r="GD390">
        <v>1990</v>
      </c>
      <c r="IA390">
        <v>5115</v>
      </c>
    </row>
    <row r="391" spans="1:252">
      <c r="A391" t="s">
        <v>16496</v>
      </c>
      <c r="B391">
        <v>7713743435</v>
      </c>
      <c r="C391" t="s">
        <v>8848</v>
      </c>
      <c r="D391" t="s">
        <v>15914</v>
      </c>
      <c r="E391">
        <v>8345580</v>
      </c>
      <c r="F391" t="s">
        <v>8988</v>
      </c>
      <c r="G391" t="s">
        <v>16497</v>
      </c>
      <c r="H391" t="s">
        <v>3932</v>
      </c>
      <c r="I391" t="s">
        <v>3931</v>
      </c>
      <c r="AL391">
        <v>47915</v>
      </c>
      <c r="AM391">
        <v>47915</v>
      </c>
      <c r="AP391">
        <v>3</v>
      </c>
      <c r="AQ391">
        <v>3</v>
      </c>
      <c r="BH391">
        <v>110</v>
      </c>
      <c r="BI391">
        <v>110</v>
      </c>
      <c r="BX391">
        <v>47808</v>
      </c>
      <c r="BY391">
        <v>47808</v>
      </c>
      <c r="CD391">
        <v>47918</v>
      </c>
      <c r="CE391">
        <v>47918</v>
      </c>
    </row>
    <row r="392" spans="1:252">
      <c r="A392" t="s">
        <v>15916</v>
      </c>
      <c r="B392">
        <v>9102196550</v>
      </c>
      <c r="C392" t="s">
        <v>4142</v>
      </c>
      <c r="D392" t="s">
        <v>16498</v>
      </c>
      <c r="E392">
        <v>5581776</v>
      </c>
      <c r="F392" t="s">
        <v>8990</v>
      </c>
      <c r="G392" t="s">
        <v>3960</v>
      </c>
      <c r="H392" t="s">
        <v>3932</v>
      </c>
      <c r="I392" t="s">
        <v>3931</v>
      </c>
      <c r="AL392">
        <v>10892</v>
      </c>
      <c r="AM392">
        <v>892</v>
      </c>
      <c r="AP392">
        <v>134</v>
      </c>
      <c r="AQ392">
        <v>163</v>
      </c>
      <c r="AR392">
        <v>0</v>
      </c>
      <c r="AT392">
        <v>11026</v>
      </c>
      <c r="AU392">
        <v>1055</v>
      </c>
      <c r="AV392">
        <v>10</v>
      </c>
      <c r="AW392">
        <v>10</v>
      </c>
      <c r="BF392">
        <v>10065</v>
      </c>
      <c r="BG392">
        <v>203</v>
      </c>
      <c r="BH392">
        <v>10075</v>
      </c>
      <c r="BI392">
        <v>213</v>
      </c>
      <c r="BV392">
        <v>666</v>
      </c>
      <c r="BW392">
        <v>620</v>
      </c>
      <c r="BX392">
        <v>285</v>
      </c>
      <c r="BY392">
        <v>222</v>
      </c>
      <c r="CB392">
        <v>951</v>
      </c>
      <c r="CC392">
        <v>842</v>
      </c>
      <c r="CD392">
        <v>11026</v>
      </c>
      <c r="CE392">
        <v>1055</v>
      </c>
      <c r="CF392">
        <v>65</v>
      </c>
      <c r="CG392">
        <v>66</v>
      </c>
      <c r="CH392">
        <v>9935</v>
      </c>
      <c r="CI392">
        <v>-66</v>
      </c>
      <c r="CL392">
        <v>56</v>
      </c>
      <c r="CM392">
        <v>55</v>
      </c>
      <c r="CN392">
        <v>0</v>
      </c>
      <c r="CO392">
        <v>133</v>
      </c>
      <c r="CP392">
        <v>17</v>
      </c>
      <c r="CQ392">
        <v>11</v>
      </c>
      <c r="CR392">
        <v>9862</v>
      </c>
      <c r="CS392">
        <v>1</v>
      </c>
      <c r="CV392">
        <v>9862</v>
      </c>
      <c r="CW392">
        <v>1</v>
      </c>
      <c r="DC392">
        <v>9862</v>
      </c>
      <c r="DD392">
        <v>1</v>
      </c>
      <c r="DE392">
        <v>10000</v>
      </c>
      <c r="DI392">
        <v>10000</v>
      </c>
    </row>
    <row r="393" spans="1:252">
      <c r="A393" t="s">
        <v>15917</v>
      </c>
      <c r="B393">
        <v>7430028307</v>
      </c>
      <c r="C393" t="s">
        <v>8992</v>
      </c>
      <c r="D393" t="s">
        <v>15918</v>
      </c>
      <c r="E393">
        <v>7205170</v>
      </c>
      <c r="F393" t="s">
        <v>8993</v>
      </c>
      <c r="G393" t="s">
        <v>3936</v>
      </c>
      <c r="H393" t="s">
        <v>3932</v>
      </c>
      <c r="I393" t="s">
        <v>3931</v>
      </c>
      <c r="AL393">
        <v>2579</v>
      </c>
      <c r="AM393">
        <v>1820</v>
      </c>
      <c r="AN393">
        <v>18520</v>
      </c>
      <c r="AO393">
        <v>18743</v>
      </c>
      <c r="AP393">
        <v>297</v>
      </c>
      <c r="AQ393">
        <v>40</v>
      </c>
      <c r="AT393">
        <v>21396</v>
      </c>
      <c r="AU393">
        <v>20603</v>
      </c>
      <c r="AV393">
        <v>16913</v>
      </c>
      <c r="AW393">
        <v>16913</v>
      </c>
      <c r="BF393">
        <v>4116</v>
      </c>
      <c r="BG393">
        <v>3436</v>
      </c>
      <c r="BH393">
        <v>21029</v>
      </c>
      <c r="BI393">
        <v>20349</v>
      </c>
      <c r="BV393">
        <v>0</v>
      </c>
      <c r="BW393">
        <v>24</v>
      </c>
      <c r="BX393">
        <v>367</v>
      </c>
      <c r="BY393">
        <v>230</v>
      </c>
      <c r="CB393">
        <v>367</v>
      </c>
      <c r="CC393">
        <v>254</v>
      </c>
      <c r="CD393">
        <v>21396</v>
      </c>
      <c r="CE393">
        <v>20603</v>
      </c>
      <c r="CF393">
        <v>3051</v>
      </c>
      <c r="CG393">
        <v>1571</v>
      </c>
      <c r="CH393">
        <v>-2976</v>
      </c>
      <c r="CI393">
        <v>-1544</v>
      </c>
      <c r="CN393">
        <v>7303</v>
      </c>
      <c r="CO393">
        <v>4973</v>
      </c>
      <c r="CP393">
        <v>310</v>
      </c>
      <c r="CQ393">
        <v>367</v>
      </c>
      <c r="CR393">
        <v>4017</v>
      </c>
      <c r="CS393">
        <v>3062</v>
      </c>
      <c r="CV393">
        <v>3779</v>
      </c>
      <c r="CW393">
        <v>2912</v>
      </c>
      <c r="DB393">
        <v>-238</v>
      </c>
      <c r="DC393">
        <v>3779</v>
      </c>
      <c r="DD393">
        <v>2912</v>
      </c>
      <c r="DE393">
        <v>75</v>
      </c>
      <c r="DF393">
        <v>27</v>
      </c>
      <c r="DI393">
        <v>75</v>
      </c>
      <c r="DJ393">
        <v>27</v>
      </c>
      <c r="IR393">
        <v>-150</v>
      </c>
    </row>
    <row r="394" spans="1:252">
      <c r="A394" t="s">
        <v>16499</v>
      </c>
      <c r="B394">
        <v>6678089423</v>
      </c>
      <c r="C394" t="s">
        <v>4207</v>
      </c>
      <c r="D394" t="s">
        <v>16500</v>
      </c>
      <c r="E394">
        <v>6662429</v>
      </c>
      <c r="F394" t="s">
        <v>8998</v>
      </c>
      <c r="G394" t="s">
        <v>3978</v>
      </c>
      <c r="H394" t="s">
        <v>3932</v>
      </c>
      <c r="I394" t="s">
        <v>3931</v>
      </c>
      <c r="AL394">
        <v>8133</v>
      </c>
      <c r="AM394">
        <v>353</v>
      </c>
      <c r="AN394">
        <v>70534</v>
      </c>
      <c r="AO394">
        <v>21628</v>
      </c>
      <c r="AP394">
        <v>230</v>
      </c>
      <c r="AQ394">
        <v>86</v>
      </c>
      <c r="AR394">
        <v>11</v>
      </c>
      <c r="AT394">
        <v>78908</v>
      </c>
      <c r="AU394">
        <v>22067</v>
      </c>
      <c r="AV394">
        <v>10</v>
      </c>
      <c r="AW394">
        <v>10</v>
      </c>
      <c r="BF394">
        <v>2996</v>
      </c>
      <c r="BG394">
        <v>1136</v>
      </c>
      <c r="BH394">
        <v>3006</v>
      </c>
      <c r="BI394">
        <v>1146</v>
      </c>
      <c r="BL394">
        <v>6600</v>
      </c>
      <c r="BT394">
        <v>6600</v>
      </c>
      <c r="BU394">
        <v>0</v>
      </c>
      <c r="BV394">
        <v>103</v>
      </c>
      <c r="BX394">
        <v>69199</v>
      </c>
      <c r="BY394">
        <v>20921</v>
      </c>
      <c r="CB394">
        <v>69302</v>
      </c>
      <c r="CC394">
        <v>20921</v>
      </c>
      <c r="CD394">
        <v>78908</v>
      </c>
      <c r="CE394">
        <v>22067</v>
      </c>
      <c r="CF394">
        <v>640</v>
      </c>
      <c r="CG394">
        <v>685</v>
      </c>
      <c r="CH394">
        <v>-640</v>
      </c>
      <c r="CI394">
        <v>-675</v>
      </c>
      <c r="CL394">
        <v>105</v>
      </c>
      <c r="CN394">
        <v>12969</v>
      </c>
      <c r="CO394">
        <v>12707</v>
      </c>
      <c r="CP394">
        <v>10045</v>
      </c>
      <c r="CQ394">
        <v>11616</v>
      </c>
      <c r="CR394">
        <v>2179</v>
      </c>
      <c r="CS394">
        <v>416</v>
      </c>
      <c r="CT394">
        <v>-319</v>
      </c>
      <c r="CU394">
        <v>-212</v>
      </c>
      <c r="CV394">
        <v>1860</v>
      </c>
      <c r="CW394">
        <v>204</v>
      </c>
      <c r="CX394">
        <v>319</v>
      </c>
      <c r="CY394">
        <v>212</v>
      </c>
      <c r="DC394">
        <v>1860</v>
      </c>
      <c r="DD394">
        <v>204</v>
      </c>
      <c r="DE394">
        <v>0</v>
      </c>
      <c r="DF394">
        <v>10</v>
      </c>
      <c r="DI394">
        <v>0</v>
      </c>
      <c r="DJ394">
        <v>10</v>
      </c>
    </row>
    <row r="395" spans="1:252">
      <c r="A395" t="s">
        <v>15922</v>
      </c>
      <c r="B395">
        <v>573013480</v>
      </c>
      <c r="C395" t="s">
        <v>9000</v>
      </c>
      <c r="D395" t="s">
        <v>16501</v>
      </c>
      <c r="E395">
        <v>4572937</v>
      </c>
      <c r="F395" t="s">
        <v>9001</v>
      </c>
      <c r="G395" t="s">
        <v>3936</v>
      </c>
      <c r="H395" t="s">
        <v>3932</v>
      </c>
      <c r="I395" t="s">
        <v>3931</v>
      </c>
      <c r="T395">
        <v>10856</v>
      </c>
      <c r="AD395">
        <v>10856</v>
      </c>
      <c r="AE395">
        <v>0</v>
      </c>
      <c r="AL395">
        <v>500</v>
      </c>
      <c r="AT395">
        <v>500</v>
      </c>
      <c r="AU395">
        <v>0</v>
      </c>
      <c r="AV395">
        <v>11356</v>
      </c>
      <c r="BH395">
        <v>11356</v>
      </c>
      <c r="BI395">
        <v>0</v>
      </c>
      <c r="CD395">
        <v>11356</v>
      </c>
      <c r="CE395">
        <v>0</v>
      </c>
    </row>
    <row r="396" spans="1:252">
      <c r="A396" t="s">
        <v>16502</v>
      </c>
      <c r="B396">
        <v>2310197022</v>
      </c>
      <c r="C396" t="s">
        <v>16503</v>
      </c>
      <c r="D396" t="s">
        <v>16504</v>
      </c>
      <c r="E396">
        <v>6174463</v>
      </c>
      <c r="F396" t="s">
        <v>9016</v>
      </c>
      <c r="G396" t="s">
        <v>3930</v>
      </c>
      <c r="H396" t="s">
        <v>3932</v>
      </c>
      <c r="I396" t="s">
        <v>3931</v>
      </c>
      <c r="AL396">
        <v>181085</v>
      </c>
      <c r="AM396">
        <v>156790</v>
      </c>
      <c r="AP396">
        <v>107</v>
      </c>
      <c r="AQ396">
        <v>1</v>
      </c>
      <c r="BH396">
        <v>180546</v>
      </c>
      <c r="BI396">
        <v>134710</v>
      </c>
      <c r="BL396">
        <v>0</v>
      </c>
      <c r="BM396">
        <v>3000</v>
      </c>
      <c r="BX396">
        <v>646</v>
      </c>
      <c r="BY396">
        <v>19081</v>
      </c>
      <c r="CD396">
        <v>181192</v>
      </c>
      <c r="CE396">
        <v>156791</v>
      </c>
      <c r="CN396">
        <v>498</v>
      </c>
      <c r="CO396">
        <v>2160</v>
      </c>
      <c r="CP396">
        <v>350</v>
      </c>
      <c r="CQ396">
        <v>1021</v>
      </c>
      <c r="CT396">
        <v>3512</v>
      </c>
      <c r="CU396">
        <v>76</v>
      </c>
      <c r="CV396">
        <v>55481</v>
      </c>
      <c r="CW396">
        <v>2245</v>
      </c>
      <c r="DE396">
        <v>59878</v>
      </c>
      <c r="DF396">
        <v>1290</v>
      </c>
      <c r="DG396">
        <v>1033</v>
      </c>
      <c r="DH396">
        <v>108</v>
      </c>
    </row>
    <row r="397" spans="1:252">
      <c r="A397" t="s">
        <v>15940</v>
      </c>
      <c r="B397">
        <v>7743165125</v>
      </c>
      <c r="C397" t="s">
        <v>9021</v>
      </c>
      <c r="D397" t="s">
        <v>15941</v>
      </c>
      <c r="E397">
        <v>5624069</v>
      </c>
      <c r="F397" t="s">
        <v>9022</v>
      </c>
      <c r="G397" t="s">
        <v>8413</v>
      </c>
      <c r="H397" t="s">
        <v>3932</v>
      </c>
      <c r="I397" t="s">
        <v>4019</v>
      </c>
      <c r="T397">
        <v>41</v>
      </c>
      <c r="U397">
        <v>146</v>
      </c>
      <c r="AD397">
        <v>41</v>
      </c>
      <c r="AE397">
        <v>146</v>
      </c>
      <c r="AF397">
        <v>0</v>
      </c>
      <c r="AG397">
        <v>299</v>
      </c>
      <c r="AJ397">
        <v>0</v>
      </c>
      <c r="AK397">
        <v>25</v>
      </c>
      <c r="AL397">
        <v>1772</v>
      </c>
      <c r="AM397">
        <v>2288</v>
      </c>
      <c r="AN397">
        <v>1110</v>
      </c>
      <c r="AO397">
        <v>1110</v>
      </c>
      <c r="AP397">
        <v>7375</v>
      </c>
      <c r="AQ397">
        <v>453</v>
      </c>
      <c r="AR397">
        <v>7838</v>
      </c>
      <c r="AS397">
        <v>7781</v>
      </c>
      <c r="AT397">
        <v>18095</v>
      </c>
      <c r="AU397">
        <v>11956</v>
      </c>
      <c r="AV397">
        <v>35</v>
      </c>
      <c r="AW397">
        <v>35</v>
      </c>
      <c r="BF397">
        <v>5142</v>
      </c>
      <c r="BG397">
        <v>4714</v>
      </c>
      <c r="BH397">
        <v>5177</v>
      </c>
      <c r="BI397">
        <v>4749</v>
      </c>
      <c r="BV397">
        <v>10139</v>
      </c>
      <c r="BW397">
        <v>4016</v>
      </c>
      <c r="BX397">
        <v>2821</v>
      </c>
      <c r="BY397">
        <v>3337</v>
      </c>
      <c r="CB397">
        <v>12959</v>
      </c>
      <c r="CC397">
        <v>7353</v>
      </c>
      <c r="CD397">
        <v>18136</v>
      </c>
      <c r="CE397">
        <v>12102</v>
      </c>
      <c r="CF397">
        <v>46376</v>
      </c>
      <c r="CG397">
        <v>31689</v>
      </c>
      <c r="CH397">
        <v>1264</v>
      </c>
      <c r="CI397">
        <v>394</v>
      </c>
      <c r="CJ397">
        <v>3</v>
      </c>
      <c r="CK397">
        <v>19</v>
      </c>
      <c r="CL397">
        <v>622</v>
      </c>
      <c r="CM397">
        <v>17</v>
      </c>
      <c r="CN397">
        <v>0</v>
      </c>
      <c r="CO397">
        <v>3313</v>
      </c>
      <c r="CP397">
        <v>63</v>
      </c>
      <c r="CQ397">
        <v>3392</v>
      </c>
      <c r="CR397">
        <v>582</v>
      </c>
      <c r="CS397">
        <v>317</v>
      </c>
      <c r="CT397">
        <v>-137</v>
      </c>
      <c r="CU397">
        <v>-35</v>
      </c>
      <c r="CV397">
        <v>428</v>
      </c>
      <c r="CW397">
        <v>282</v>
      </c>
      <c r="CX397">
        <v>137</v>
      </c>
      <c r="CY397">
        <v>35</v>
      </c>
      <c r="DB397">
        <v>-17</v>
      </c>
      <c r="DC397">
        <v>428</v>
      </c>
      <c r="DD397">
        <v>282</v>
      </c>
      <c r="DE397">
        <v>47640</v>
      </c>
      <c r="DF397">
        <v>32083</v>
      </c>
      <c r="DI397">
        <v>47640</v>
      </c>
      <c r="DJ397">
        <v>32083</v>
      </c>
      <c r="DK397">
        <v>35</v>
      </c>
      <c r="DL397">
        <v>4432</v>
      </c>
      <c r="DM397">
        <v>4467</v>
      </c>
      <c r="DN397">
        <v>0</v>
      </c>
      <c r="DO397">
        <v>282</v>
      </c>
      <c r="DP397">
        <v>282</v>
      </c>
      <c r="DQ397">
        <v>428</v>
      </c>
      <c r="DR397">
        <v>428</v>
      </c>
      <c r="DS397">
        <v>35</v>
      </c>
      <c r="DT397">
        <v>4714</v>
      </c>
      <c r="DU397">
        <v>4749</v>
      </c>
      <c r="DV397">
        <v>0</v>
      </c>
      <c r="DW397">
        <v>428</v>
      </c>
      <c r="DX397">
        <v>428</v>
      </c>
      <c r="DY397">
        <v>35</v>
      </c>
      <c r="DZ397">
        <v>5142</v>
      </c>
      <c r="EA397">
        <v>5177</v>
      </c>
      <c r="EB397">
        <v>282</v>
      </c>
      <c r="EC397">
        <v>0</v>
      </c>
      <c r="ED397">
        <v>4749</v>
      </c>
      <c r="EH397">
        <v>282</v>
      </c>
      <c r="EI397">
        <v>0</v>
      </c>
      <c r="EJ397">
        <v>4749</v>
      </c>
      <c r="EK397">
        <v>282</v>
      </c>
      <c r="EL397">
        <v>0</v>
      </c>
      <c r="EM397">
        <v>4714</v>
      </c>
      <c r="EN397">
        <v>282</v>
      </c>
      <c r="EO397">
        <v>0</v>
      </c>
      <c r="EP397">
        <v>4714</v>
      </c>
      <c r="EQ397">
        <v>5177</v>
      </c>
      <c r="ER397">
        <v>4748</v>
      </c>
      <c r="ES397">
        <v>7000</v>
      </c>
      <c r="ET397">
        <v>7000</v>
      </c>
      <c r="EU397">
        <v>47640</v>
      </c>
      <c r="EV397">
        <v>35000</v>
      </c>
      <c r="EY397">
        <v>9655</v>
      </c>
      <c r="EZ397">
        <v>3313</v>
      </c>
      <c r="FA397">
        <v>1500</v>
      </c>
      <c r="FB397">
        <v>3000</v>
      </c>
      <c r="FC397">
        <v>43468</v>
      </c>
      <c r="FD397">
        <v>37697</v>
      </c>
      <c r="FE397">
        <v>1198</v>
      </c>
      <c r="FF397">
        <v>1890</v>
      </c>
      <c r="FI397">
        <v>507</v>
      </c>
      <c r="FJ397">
        <v>532</v>
      </c>
      <c r="FK397">
        <v>10700</v>
      </c>
      <c r="FL397">
        <v>75</v>
      </c>
      <c r="FM397">
        <v>1422</v>
      </c>
      <c r="FN397">
        <v>-1881</v>
      </c>
      <c r="FR397">
        <v>0</v>
      </c>
      <c r="FS397">
        <v>-2407</v>
      </c>
      <c r="FT397">
        <v>7000</v>
      </c>
      <c r="FU397">
        <v>7000</v>
      </c>
      <c r="FV397">
        <v>1500</v>
      </c>
      <c r="FW397">
        <v>3000</v>
      </c>
      <c r="FX397">
        <v>5500</v>
      </c>
      <c r="FY397">
        <v>4000</v>
      </c>
      <c r="FZ397">
        <v>6922</v>
      </c>
      <c r="GA397">
        <v>-288</v>
      </c>
      <c r="GB397">
        <v>453</v>
      </c>
      <c r="GC397">
        <v>741</v>
      </c>
      <c r="GD397">
        <v>7375</v>
      </c>
      <c r="GE397">
        <v>453</v>
      </c>
      <c r="GF397">
        <v>0</v>
      </c>
      <c r="GG397">
        <v>0</v>
      </c>
      <c r="HI397">
        <v>0</v>
      </c>
      <c r="HJ397">
        <v>16</v>
      </c>
      <c r="HK397">
        <v>0</v>
      </c>
      <c r="HL397">
        <v>16423</v>
      </c>
      <c r="IA397">
        <v>0</v>
      </c>
      <c r="IB397">
        <v>14000</v>
      </c>
    </row>
    <row r="398" spans="1:252">
      <c r="A398" t="s">
        <v>9027</v>
      </c>
      <c r="B398">
        <v>9725016460</v>
      </c>
      <c r="C398" t="s">
        <v>8274</v>
      </c>
      <c r="D398" t="s">
        <v>15946</v>
      </c>
      <c r="E398">
        <v>4834052</v>
      </c>
      <c r="F398" t="s">
        <v>9028</v>
      </c>
      <c r="G398" t="s">
        <v>3978</v>
      </c>
      <c r="H398" t="s">
        <v>3932</v>
      </c>
      <c r="I398" t="s">
        <v>3931</v>
      </c>
      <c r="AL398">
        <v>36</v>
      </c>
      <c r="AM398">
        <v>30</v>
      </c>
      <c r="AP398">
        <v>743</v>
      </c>
      <c r="AQ398">
        <v>132</v>
      </c>
      <c r="BH398">
        <v>550</v>
      </c>
      <c r="BI398">
        <v>122</v>
      </c>
      <c r="BX398">
        <v>228</v>
      </c>
      <c r="BY398">
        <v>40</v>
      </c>
      <c r="CD398">
        <v>778</v>
      </c>
      <c r="CE398">
        <v>161</v>
      </c>
      <c r="CN398">
        <v>0</v>
      </c>
      <c r="CO398">
        <v>22</v>
      </c>
      <c r="CP398">
        <v>32</v>
      </c>
      <c r="CQ398">
        <v>30</v>
      </c>
      <c r="CT398">
        <v>34</v>
      </c>
      <c r="CU398">
        <v>8</v>
      </c>
      <c r="CV398">
        <v>539</v>
      </c>
      <c r="CW398">
        <v>112</v>
      </c>
      <c r="DE398">
        <v>940</v>
      </c>
      <c r="DF398">
        <v>225</v>
      </c>
      <c r="DG398">
        <v>335</v>
      </c>
      <c r="DH398">
        <v>97</v>
      </c>
    </row>
    <row r="399" spans="1:252">
      <c r="A399" t="s">
        <v>9029</v>
      </c>
      <c r="B399">
        <v>9715208490</v>
      </c>
      <c r="C399" t="s">
        <v>4098</v>
      </c>
      <c r="D399" t="s">
        <v>15947</v>
      </c>
      <c r="E399">
        <v>6862344</v>
      </c>
      <c r="F399" t="s">
        <v>9030</v>
      </c>
      <c r="G399" t="s">
        <v>3978</v>
      </c>
      <c r="H399" t="s">
        <v>3932</v>
      </c>
      <c r="I399" t="s">
        <v>3931</v>
      </c>
      <c r="AF399">
        <v>1077</v>
      </c>
      <c r="AG399">
        <v>1000</v>
      </c>
      <c r="AL399">
        <v>1108269</v>
      </c>
      <c r="AM399">
        <v>1054652</v>
      </c>
      <c r="AP399">
        <v>1808</v>
      </c>
      <c r="AQ399">
        <v>18028</v>
      </c>
      <c r="BH399">
        <v>390</v>
      </c>
      <c r="BI399">
        <v>390</v>
      </c>
      <c r="BV399">
        <v>0</v>
      </c>
      <c r="BW399">
        <v>457</v>
      </c>
      <c r="BX399">
        <v>1110763</v>
      </c>
      <c r="BY399">
        <v>1072834</v>
      </c>
      <c r="CD399">
        <v>1111153</v>
      </c>
      <c r="CE399">
        <v>1073681</v>
      </c>
      <c r="CN399">
        <v>38722</v>
      </c>
      <c r="CO399">
        <v>103790</v>
      </c>
      <c r="CP399">
        <v>6127</v>
      </c>
      <c r="CQ399">
        <v>56415</v>
      </c>
      <c r="DG399">
        <v>32595</v>
      </c>
      <c r="DH399">
        <v>47375</v>
      </c>
    </row>
    <row r="400" spans="1:252">
      <c r="A400" t="s">
        <v>15950</v>
      </c>
      <c r="B400">
        <v>1656113306</v>
      </c>
      <c r="C400" t="s">
        <v>16359</v>
      </c>
      <c r="D400" t="s">
        <v>16505</v>
      </c>
      <c r="E400">
        <v>5511476</v>
      </c>
      <c r="G400" t="s">
        <v>16166</v>
      </c>
      <c r="H400" t="s">
        <v>3932</v>
      </c>
      <c r="I400" t="s">
        <v>3931</v>
      </c>
      <c r="AF400">
        <v>10</v>
      </c>
      <c r="AT400">
        <v>10</v>
      </c>
      <c r="AU400">
        <v>0</v>
      </c>
      <c r="AV400">
        <v>10</v>
      </c>
      <c r="BH400">
        <v>10</v>
      </c>
      <c r="BI400">
        <v>0</v>
      </c>
      <c r="CD400">
        <v>10</v>
      </c>
      <c r="CE400">
        <v>0</v>
      </c>
      <c r="CH400">
        <v>17</v>
      </c>
      <c r="CP400">
        <v>8</v>
      </c>
      <c r="CR400">
        <v>9</v>
      </c>
      <c r="CS400">
        <v>0</v>
      </c>
      <c r="CT400">
        <v>-9</v>
      </c>
      <c r="DE400">
        <v>150</v>
      </c>
      <c r="DG400">
        <v>133</v>
      </c>
      <c r="DI400">
        <v>17</v>
      </c>
    </row>
    <row r="401" spans="1:282">
      <c r="A401" t="s">
        <v>15956</v>
      </c>
      <c r="B401">
        <v>7725321396</v>
      </c>
      <c r="C401" t="s">
        <v>4033</v>
      </c>
      <c r="D401" t="s">
        <v>15957</v>
      </c>
      <c r="E401">
        <v>6949060</v>
      </c>
      <c r="F401" t="s">
        <v>9041</v>
      </c>
      <c r="G401" t="s">
        <v>3930</v>
      </c>
      <c r="H401" t="s">
        <v>3932</v>
      </c>
      <c r="I401" t="s">
        <v>3931</v>
      </c>
      <c r="L401">
        <v>78</v>
      </c>
      <c r="M401">
        <v>96</v>
      </c>
      <c r="X401">
        <v>38403</v>
      </c>
      <c r="Y401">
        <v>814</v>
      </c>
      <c r="AB401">
        <v>0</v>
      </c>
      <c r="AD401">
        <v>38481</v>
      </c>
      <c r="AE401">
        <v>910</v>
      </c>
      <c r="AJ401">
        <v>249</v>
      </c>
      <c r="AL401">
        <v>2469</v>
      </c>
      <c r="AM401">
        <v>2871</v>
      </c>
      <c r="AN401">
        <v>0</v>
      </c>
      <c r="AO401">
        <v>38184</v>
      </c>
      <c r="AP401">
        <v>1965</v>
      </c>
      <c r="AQ401">
        <v>1902</v>
      </c>
      <c r="AR401">
        <v>0</v>
      </c>
      <c r="AS401">
        <v>25</v>
      </c>
      <c r="AT401">
        <v>4683</v>
      </c>
      <c r="AU401">
        <v>42982</v>
      </c>
      <c r="AV401">
        <v>100</v>
      </c>
      <c r="AW401">
        <v>100</v>
      </c>
      <c r="BF401">
        <v>41229</v>
      </c>
      <c r="BG401">
        <v>42661</v>
      </c>
      <c r="BH401">
        <v>41329</v>
      </c>
      <c r="BI401">
        <v>42761</v>
      </c>
      <c r="BP401">
        <v>157</v>
      </c>
      <c r="BQ401">
        <v>59</v>
      </c>
      <c r="BX401">
        <v>1678</v>
      </c>
      <c r="BY401">
        <v>1072</v>
      </c>
      <c r="CB401">
        <v>1835</v>
      </c>
      <c r="CC401">
        <v>1131</v>
      </c>
      <c r="CD401">
        <v>43164</v>
      </c>
      <c r="CE401">
        <v>43892</v>
      </c>
      <c r="CF401">
        <v>4839</v>
      </c>
      <c r="CG401">
        <v>19398</v>
      </c>
      <c r="CH401">
        <v>721</v>
      </c>
      <c r="CI401">
        <v>23102</v>
      </c>
      <c r="CJ401">
        <v>28</v>
      </c>
      <c r="CK401">
        <v>164</v>
      </c>
      <c r="CN401">
        <v>752</v>
      </c>
      <c r="CO401">
        <v>106</v>
      </c>
      <c r="CP401">
        <v>1151</v>
      </c>
      <c r="CQ401">
        <v>917</v>
      </c>
      <c r="CR401">
        <v>350</v>
      </c>
      <c r="CS401">
        <v>22455</v>
      </c>
      <c r="CT401">
        <v>-182</v>
      </c>
      <c r="CU401">
        <v>-4593</v>
      </c>
      <c r="CV401">
        <v>168</v>
      </c>
      <c r="CW401">
        <v>17862</v>
      </c>
      <c r="CX401">
        <v>182</v>
      </c>
      <c r="CY401">
        <v>4593</v>
      </c>
      <c r="DC401">
        <v>168</v>
      </c>
      <c r="DD401">
        <v>17862</v>
      </c>
      <c r="DE401">
        <v>5634</v>
      </c>
      <c r="DF401">
        <v>43825</v>
      </c>
      <c r="DG401">
        <v>74</v>
      </c>
      <c r="DH401">
        <v>1325</v>
      </c>
      <c r="DI401">
        <v>5560</v>
      </c>
      <c r="DJ401">
        <v>42500</v>
      </c>
      <c r="DK401">
        <v>100</v>
      </c>
      <c r="DL401">
        <v>46311</v>
      </c>
      <c r="DM401">
        <v>46411</v>
      </c>
      <c r="DN401">
        <v>0</v>
      </c>
      <c r="DO401">
        <v>17862</v>
      </c>
      <c r="DP401">
        <v>17862</v>
      </c>
      <c r="DQ401">
        <v>168</v>
      </c>
      <c r="DR401">
        <v>168</v>
      </c>
      <c r="DS401">
        <v>100</v>
      </c>
      <c r="DT401">
        <v>42661</v>
      </c>
      <c r="DU401">
        <v>42761</v>
      </c>
      <c r="DV401">
        <v>0</v>
      </c>
      <c r="DW401">
        <v>168</v>
      </c>
      <c r="DX401">
        <v>168</v>
      </c>
      <c r="DY401">
        <v>100</v>
      </c>
      <c r="DZ401">
        <v>41229</v>
      </c>
      <c r="EA401">
        <v>41329</v>
      </c>
      <c r="EB401">
        <v>17862</v>
      </c>
      <c r="EC401">
        <v>-21512</v>
      </c>
      <c r="ED401">
        <v>42761</v>
      </c>
      <c r="EH401">
        <v>17862</v>
      </c>
      <c r="EI401">
        <v>-21512</v>
      </c>
      <c r="EJ401">
        <v>42761</v>
      </c>
      <c r="EK401">
        <v>17862</v>
      </c>
      <c r="EL401">
        <v>-21512</v>
      </c>
      <c r="EM401">
        <v>42661</v>
      </c>
      <c r="EN401">
        <v>17862</v>
      </c>
      <c r="EO401">
        <v>-21512</v>
      </c>
      <c r="EP401">
        <v>42661</v>
      </c>
      <c r="EQ401">
        <v>41329</v>
      </c>
      <c r="ER401">
        <v>42761</v>
      </c>
      <c r="ES401">
        <v>6682</v>
      </c>
      <c r="ET401">
        <v>50984</v>
      </c>
      <c r="EY401">
        <v>137</v>
      </c>
      <c r="EZ401">
        <v>206</v>
      </c>
      <c r="FA401">
        <v>2181</v>
      </c>
      <c r="FB401">
        <v>21725</v>
      </c>
      <c r="FC401">
        <v>2383</v>
      </c>
      <c r="FD401">
        <v>18515</v>
      </c>
      <c r="FE401">
        <v>1616</v>
      </c>
      <c r="FF401">
        <v>2728</v>
      </c>
      <c r="FI401">
        <v>0</v>
      </c>
      <c r="FJ401">
        <v>4090</v>
      </c>
      <c r="FK401">
        <v>419</v>
      </c>
      <c r="FL401">
        <v>2578</v>
      </c>
      <c r="FM401">
        <v>2264</v>
      </c>
      <c r="FN401">
        <v>23073</v>
      </c>
      <c r="FR401">
        <v>-20</v>
      </c>
      <c r="FS401">
        <v>-4321</v>
      </c>
      <c r="FX401">
        <v>-2181</v>
      </c>
      <c r="FY401">
        <v>-21725</v>
      </c>
      <c r="FZ401">
        <v>63</v>
      </c>
      <c r="GA401">
        <v>-2973</v>
      </c>
      <c r="GB401">
        <v>1902</v>
      </c>
      <c r="GC401">
        <v>4875</v>
      </c>
      <c r="GD401">
        <v>1965</v>
      </c>
      <c r="GE401">
        <v>1902</v>
      </c>
      <c r="GF401">
        <v>0</v>
      </c>
      <c r="GG401">
        <v>0</v>
      </c>
      <c r="GI401">
        <v>0</v>
      </c>
      <c r="GJ401">
        <v>21512</v>
      </c>
      <c r="GK401">
        <v>21512</v>
      </c>
      <c r="GL401">
        <v>21512</v>
      </c>
      <c r="GM401">
        <v>21512</v>
      </c>
      <c r="GO401">
        <v>0</v>
      </c>
      <c r="GP401">
        <v>1600</v>
      </c>
      <c r="GQ401">
        <v>1600</v>
      </c>
      <c r="GR401">
        <v>1600</v>
      </c>
      <c r="GS401">
        <v>1600</v>
      </c>
      <c r="HK401">
        <v>0</v>
      </c>
      <c r="HL401">
        <v>4321</v>
      </c>
      <c r="HM401">
        <v>2181</v>
      </c>
      <c r="HN401">
        <v>21725</v>
      </c>
      <c r="IM401">
        <v>20</v>
      </c>
    </row>
    <row r="402" spans="1:282">
      <c r="A402" t="s">
        <v>15958</v>
      </c>
      <c r="B402">
        <v>5024189682</v>
      </c>
      <c r="C402" t="s">
        <v>8471</v>
      </c>
      <c r="D402" t="s">
        <v>16506</v>
      </c>
      <c r="E402">
        <v>6598036</v>
      </c>
      <c r="G402" t="s">
        <v>15960</v>
      </c>
      <c r="H402" t="s">
        <v>3932</v>
      </c>
      <c r="I402" t="s">
        <v>3931</v>
      </c>
      <c r="T402">
        <v>453</v>
      </c>
      <c r="U402">
        <v>523</v>
      </c>
      <c r="AL402">
        <v>4580</v>
      </c>
      <c r="AM402">
        <v>4336</v>
      </c>
      <c r="AP402">
        <v>16</v>
      </c>
      <c r="AQ402">
        <v>231</v>
      </c>
      <c r="BH402">
        <v>-680</v>
      </c>
      <c r="BI402">
        <v>-421</v>
      </c>
      <c r="BL402">
        <v>607</v>
      </c>
      <c r="BM402">
        <v>563</v>
      </c>
      <c r="BV402">
        <v>3288</v>
      </c>
      <c r="BW402">
        <v>3288</v>
      </c>
      <c r="BX402">
        <v>1833</v>
      </c>
      <c r="BY402">
        <v>1660</v>
      </c>
      <c r="CD402">
        <v>5048</v>
      </c>
      <c r="CE402">
        <v>5090</v>
      </c>
      <c r="CN402">
        <v>0</v>
      </c>
      <c r="CO402">
        <v>346</v>
      </c>
      <c r="CP402">
        <v>48</v>
      </c>
      <c r="CQ402">
        <v>343</v>
      </c>
      <c r="CT402">
        <v>4</v>
      </c>
      <c r="CU402">
        <v>10</v>
      </c>
      <c r="CV402">
        <v>-285</v>
      </c>
      <c r="CW402">
        <v>-431</v>
      </c>
      <c r="DE402">
        <v>10</v>
      </c>
      <c r="DG402">
        <v>243</v>
      </c>
      <c r="DH402">
        <v>424</v>
      </c>
    </row>
    <row r="403" spans="1:282">
      <c r="A403" t="s">
        <v>15978</v>
      </c>
      <c r="B403">
        <v>6450085277</v>
      </c>
      <c r="C403" t="s">
        <v>8641</v>
      </c>
      <c r="D403" t="s">
        <v>3205</v>
      </c>
      <c r="E403">
        <v>6003518</v>
      </c>
      <c r="F403" t="s">
        <v>9070</v>
      </c>
      <c r="G403" t="s">
        <v>3936</v>
      </c>
      <c r="H403" t="s">
        <v>3932</v>
      </c>
      <c r="I403" t="s">
        <v>3931</v>
      </c>
      <c r="L403">
        <v>107</v>
      </c>
      <c r="M403">
        <v>223</v>
      </c>
      <c r="T403">
        <v>94</v>
      </c>
      <c r="U403">
        <v>129</v>
      </c>
      <c r="AD403">
        <v>201</v>
      </c>
      <c r="AE403">
        <v>352</v>
      </c>
      <c r="AF403">
        <v>338</v>
      </c>
      <c r="AG403">
        <v>796</v>
      </c>
      <c r="AL403">
        <v>6731</v>
      </c>
      <c r="AM403">
        <v>7691</v>
      </c>
      <c r="AN403">
        <v>3985</v>
      </c>
      <c r="AO403">
        <v>4132</v>
      </c>
      <c r="AP403">
        <v>50</v>
      </c>
      <c r="AQ403">
        <v>161</v>
      </c>
      <c r="AT403">
        <v>11104</v>
      </c>
      <c r="AU403">
        <v>12780</v>
      </c>
      <c r="AV403">
        <v>10</v>
      </c>
      <c r="AW403">
        <v>10</v>
      </c>
      <c r="BF403">
        <v>7613</v>
      </c>
      <c r="BG403">
        <v>8233</v>
      </c>
      <c r="BH403">
        <v>7623</v>
      </c>
      <c r="BI403">
        <v>8243</v>
      </c>
      <c r="BL403">
        <v>2343</v>
      </c>
      <c r="BM403">
        <v>3423</v>
      </c>
      <c r="BT403">
        <v>2343</v>
      </c>
      <c r="BU403">
        <v>3423</v>
      </c>
      <c r="BV403">
        <v>1222</v>
      </c>
      <c r="BW403">
        <v>1170</v>
      </c>
      <c r="BX403">
        <v>117</v>
      </c>
      <c r="BY403">
        <v>296</v>
      </c>
      <c r="CB403">
        <v>1339</v>
      </c>
      <c r="CC403">
        <v>1466</v>
      </c>
      <c r="CD403">
        <v>11305</v>
      </c>
      <c r="CE403">
        <v>13132</v>
      </c>
      <c r="CH403">
        <v>-2271</v>
      </c>
      <c r="CI403">
        <v>2504</v>
      </c>
      <c r="CN403">
        <v>2064</v>
      </c>
      <c r="CO403">
        <v>4276</v>
      </c>
      <c r="CP403">
        <v>302</v>
      </c>
      <c r="CQ403">
        <v>1323</v>
      </c>
      <c r="CR403">
        <v>-509</v>
      </c>
      <c r="CS403">
        <v>5457</v>
      </c>
      <c r="CV403">
        <v>-620</v>
      </c>
      <c r="CW403">
        <v>5291</v>
      </c>
      <c r="DB403">
        <v>-111</v>
      </c>
      <c r="DC403">
        <v>-620</v>
      </c>
      <c r="DD403">
        <v>5291</v>
      </c>
      <c r="DE403">
        <v>1340</v>
      </c>
      <c r="DF403">
        <v>10711</v>
      </c>
      <c r="DG403">
        <v>3611</v>
      </c>
      <c r="DH403">
        <v>8207</v>
      </c>
      <c r="DI403">
        <v>-2271</v>
      </c>
      <c r="DJ403">
        <v>2504</v>
      </c>
      <c r="IR403">
        <v>-166</v>
      </c>
    </row>
    <row r="404" spans="1:282">
      <c r="A404" t="s">
        <v>16507</v>
      </c>
      <c r="B404">
        <v>1650245810</v>
      </c>
      <c r="C404" t="s">
        <v>8282</v>
      </c>
      <c r="D404" t="s">
        <v>16508</v>
      </c>
      <c r="E404">
        <v>6985966</v>
      </c>
      <c r="F404" t="s">
        <v>9073</v>
      </c>
      <c r="G404" t="s">
        <v>16509</v>
      </c>
      <c r="H404" t="s">
        <v>3932</v>
      </c>
      <c r="I404" t="s">
        <v>3931</v>
      </c>
      <c r="X404">
        <v>29828</v>
      </c>
      <c r="Y404">
        <v>32023</v>
      </c>
      <c r="AL404">
        <v>1135</v>
      </c>
      <c r="AM404">
        <v>362</v>
      </c>
      <c r="AP404">
        <v>1461</v>
      </c>
      <c r="AQ404">
        <v>46</v>
      </c>
      <c r="BH404">
        <v>31791</v>
      </c>
      <c r="BI404">
        <v>32314</v>
      </c>
      <c r="BL404">
        <v>0</v>
      </c>
      <c r="BM404">
        <v>31</v>
      </c>
      <c r="BV404">
        <v>0</v>
      </c>
      <c r="BW404">
        <v>0</v>
      </c>
      <c r="BX404">
        <v>633</v>
      </c>
      <c r="BY404">
        <v>86</v>
      </c>
      <c r="CD404">
        <v>32424</v>
      </c>
      <c r="CE404">
        <v>32431</v>
      </c>
      <c r="CN404">
        <v>5275</v>
      </c>
      <c r="CO404">
        <v>6281</v>
      </c>
      <c r="CP404">
        <v>3365</v>
      </c>
      <c r="CQ404">
        <v>4978</v>
      </c>
      <c r="CT404">
        <v>233</v>
      </c>
      <c r="CU404">
        <v>120</v>
      </c>
      <c r="CV404">
        <v>1677</v>
      </c>
      <c r="CW404">
        <v>1183</v>
      </c>
      <c r="DG404">
        <v>0</v>
      </c>
      <c r="DH404">
        <v>0</v>
      </c>
    </row>
    <row r="405" spans="1:282">
      <c r="A405" t="s">
        <v>16510</v>
      </c>
      <c r="B405">
        <v>2902077051</v>
      </c>
      <c r="C405" t="s">
        <v>9088</v>
      </c>
      <c r="D405" t="s">
        <v>3260</v>
      </c>
      <c r="E405">
        <v>5374491</v>
      </c>
      <c r="F405" t="s">
        <v>9089</v>
      </c>
      <c r="G405" t="s">
        <v>3978</v>
      </c>
      <c r="H405" t="s">
        <v>3932</v>
      </c>
      <c r="I405" t="s">
        <v>3931</v>
      </c>
      <c r="T405">
        <v>169</v>
      </c>
      <c r="U405">
        <v>3</v>
      </c>
      <c r="AF405">
        <v>0</v>
      </c>
      <c r="AL405">
        <v>3774</v>
      </c>
      <c r="AM405">
        <v>5579</v>
      </c>
      <c r="AP405">
        <v>119</v>
      </c>
      <c r="AQ405">
        <v>87</v>
      </c>
      <c r="BH405">
        <v>3785</v>
      </c>
      <c r="BI405">
        <v>4956</v>
      </c>
      <c r="BX405">
        <v>278</v>
      </c>
      <c r="BY405">
        <v>713</v>
      </c>
      <c r="CD405">
        <v>4062</v>
      </c>
      <c r="CE405">
        <v>5669</v>
      </c>
      <c r="CN405">
        <v>3</v>
      </c>
      <c r="CP405">
        <v>106</v>
      </c>
      <c r="CQ405">
        <v>80</v>
      </c>
      <c r="CT405">
        <v>240</v>
      </c>
      <c r="CU405">
        <v>1</v>
      </c>
      <c r="CV405">
        <v>-1170</v>
      </c>
      <c r="CW405">
        <v>4710</v>
      </c>
      <c r="DE405">
        <v>9095</v>
      </c>
      <c r="DF405">
        <v>17296</v>
      </c>
      <c r="DG405">
        <v>9922</v>
      </c>
      <c r="DH405">
        <v>12505</v>
      </c>
    </row>
    <row r="406" spans="1:282">
      <c r="A406" t="s">
        <v>16511</v>
      </c>
      <c r="B406">
        <v>2635209961</v>
      </c>
      <c r="C406" t="s">
        <v>4176</v>
      </c>
      <c r="D406" t="s">
        <v>15988</v>
      </c>
      <c r="E406">
        <v>4899158</v>
      </c>
      <c r="F406" t="s">
        <v>4178</v>
      </c>
      <c r="G406" t="s">
        <v>3978</v>
      </c>
      <c r="H406" t="s">
        <v>3932</v>
      </c>
      <c r="I406" t="s">
        <v>3931</v>
      </c>
      <c r="CD406">
        <v>0</v>
      </c>
      <c r="CE406">
        <v>0</v>
      </c>
      <c r="CV406">
        <v>0</v>
      </c>
      <c r="CW406">
        <v>0</v>
      </c>
      <c r="DE406">
        <v>0</v>
      </c>
      <c r="DF406">
        <v>0</v>
      </c>
      <c r="DG406">
        <v>0</v>
      </c>
      <c r="DH406">
        <v>0</v>
      </c>
    </row>
    <row r="407" spans="1:282">
      <c r="A407" t="s">
        <v>15989</v>
      </c>
      <c r="B407">
        <v>5904291793</v>
      </c>
      <c r="C407" t="s">
        <v>8068</v>
      </c>
      <c r="D407" t="s">
        <v>16512</v>
      </c>
      <c r="E407">
        <v>5635165</v>
      </c>
      <c r="F407" t="s">
        <v>9096</v>
      </c>
      <c r="G407" t="s">
        <v>15991</v>
      </c>
      <c r="H407" t="s">
        <v>3932</v>
      </c>
      <c r="I407" t="s">
        <v>3931</v>
      </c>
      <c r="AL407">
        <v>9230</v>
      </c>
      <c r="AM407">
        <v>8895</v>
      </c>
      <c r="AP407">
        <v>255</v>
      </c>
      <c r="AQ407">
        <v>120</v>
      </c>
      <c r="BH407">
        <v>9485</v>
      </c>
      <c r="BI407">
        <v>9015</v>
      </c>
      <c r="BX407">
        <v>0</v>
      </c>
      <c r="CD407">
        <v>9485</v>
      </c>
      <c r="CE407">
        <v>9015</v>
      </c>
      <c r="CP407">
        <v>18</v>
      </c>
      <c r="CQ407">
        <v>117</v>
      </c>
      <c r="CT407">
        <v>66</v>
      </c>
      <c r="CV407">
        <v>470</v>
      </c>
      <c r="CW407">
        <v>2168</v>
      </c>
      <c r="DE407">
        <v>594</v>
      </c>
      <c r="DF407">
        <v>2286</v>
      </c>
      <c r="DG407">
        <v>40</v>
      </c>
      <c r="DH407">
        <v>1</v>
      </c>
    </row>
    <row r="408" spans="1:282">
      <c r="A408" t="s">
        <v>15992</v>
      </c>
      <c r="B408">
        <v>7726453892</v>
      </c>
      <c r="C408" t="s">
        <v>8309</v>
      </c>
      <c r="D408" t="s">
        <v>3301</v>
      </c>
      <c r="E408">
        <v>4169371</v>
      </c>
      <c r="G408" t="s">
        <v>3978</v>
      </c>
      <c r="H408" t="s">
        <v>3932</v>
      </c>
      <c r="I408" t="s">
        <v>3931</v>
      </c>
      <c r="L408">
        <v>0</v>
      </c>
      <c r="AD408">
        <v>0</v>
      </c>
      <c r="AE408">
        <v>0</v>
      </c>
      <c r="AF408">
        <v>0</v>
      </c>
      <c r="AL408">
        <v>0</v>
      </c>
      <c r="AP408">
        <v>676</v>
      </c>
      <c r="AQ408">
        <v>20</v>
      </c>
      <c r="AT408">
        <v>676</v>
      </c>
      <c r="AU408">
        <v>20</v>
      </c>
      <c r="AV408">
        <v>20</v>
      </c>
      <c r="AW408">
        <v>20</v>
      </c>
      <c r="BF408">
        <v>-2597</v>
      </c>
      <c r="BH408">
        <v>-2577</v>
      </c>
      <c r="BI408">
        <v>20</v>
      </c>
      <c r="BL408">
        <v>0</v>
      </c>
      <c r="BT408">
        <v>0</v>
      </c>
      <c r="BU408">
        <v>0</v>
      </c>
      <c r="BV408">
        <v>3253</v>
      </c>
      <c r="CB408">
        <v>3253</v>
      </c>
      <c r="CC408">
        <v>0</v>
      </c>
      <c r="CD408">
        <v>676</v>
      </c>
      <c r="CE408">
        <v>20</v>
      </c>
      <c r="CH408">
        <v>-2587</v>
      </c>
      <c r="CP408">
        <v>10</v>
      </c>
      <c r="CR408">
        <v>-2597</v>
      </c>
      <c r="CS408">
        <v>0</v>
      </c>
      <c r="CT408">
        <v>131</v>
      </c>
      <c r="CV408">
        <v>-2466</v>
      </c>
      <c r="CW408">
        <v>0</v>
      </c>
      <c r="CX408">
        <v>131</v>
      </c>
      <c r="DC408">
        <v>-2466</v>
      </c>
      <c r="DE408">
        <v>2180</v>
      </c>
      <c r="DG408">
        <v>4767</v>
      </c>
      <c r="DI408">
        <v>-2587</v>
      </c>
    </row>
    <row r="409" spans="1:282">
      <c r="A409" t="s">
        <v>15993</v>
      </c>
      <c r="B409">
        <v>7716932938</v>
      </c>
      <c r="C409" t="s">
        <v>3935</v>
      </c>
      <c r="D409" t="s">
        <v>16513</v>
      </c>
      <c r="E409">
        <v>7331555</v>
      </c>
      <c r="G409" t="s">
        <v>15995</v>
      </c>
      <c r="H409" t="s">
        <v>3932</v>
      </c>
      <c r="I409" t="s">
        <v>3931</v>
      </c>
      <c r="AF409">
        <v>0</v>
      </c>
      <c r="AG409">
        <v>10</v>
      </c>
      <c r="AP409">
        <v>568</v>
      </c>
      <c r="BH409">
        <v>568</v>
      </c>
      <c r="BI409">
        <v>10</v>
      </c>
      <c r="CD409">
        <v>568</v>
      </c>
      <c r="CE409">
        <v>10</v>
      </c>
      <c r="CT409">
        <v>98</v>
      </c>
      <c r="CV409">
        <v>558</v>
      </c>
      <c r="CW409">
        <v>0</v>
      </c>
      <c r="DE409">
        <v>8345</v>
      </c>
      <c r="DG409">
        <v>7689</v>
      </c>
    </row>
    <row r="410" spans="1:282">
      <c r="A410" t="s">
        <v>4132</v>
      </c>
      <c r="B410">
        <v>2130222826</v>
      </c>
      <c r="C410" t="s">
        <v>3999</v>
      </c>
      <c r="D410" t="s">
        <v>16514</v>
      </c>
      <c r="E410">
        <v>4429459</v>
      </c>
      <c r="G410" t="s">
        <v>3936</v>
      </c>
      <c r="H410" t="s">
        <v>3932</v>
      </c>
      <c r="I410" t="s">
        <v>3931</v>
      </c>
      <c r="AF410">
        <v>0</v>
      </c>
      <c r="AL410">
        <v>0</v>
      </c>
      <c r="AP410">
        <v>10000</v>
      </c>
      <c r="AT410">
        <v>10000</v>
      </c>
      <c r="AU410">
        <v>0</v>
      </c>
      <c r="AV410">
        <v>10000</v>
      </c>
      <c r="BF410">
        <v>0</v>
      </c>
      <c r="BH410">
        <v>10000</v>
      </c>
      <c r="BI410">
        <v>0</v>
      </c>
      <c r="CD410">
        <v>10000</v>
      </c>
      <c r="CE410">
        <v>0</v>
      </c>
      <c r="DK410">
        <v>0</v>
      </c>
      <c r="DM410">
        <v>0</v>
      </c>
      <c r="DS410">
        <v>0</v>
      </c>
      <c r="DU410">
        <v>0</v>
      </c>
      <c r="DV410">
        <v>10000</v>
      </c>
      <c r="DX410">
        <v>10000</v>
      </c>
      <c r="DY410">
        <v>10000</v>
      </c>
      <c r="EA410">
        <v>10000</v>
      </c>
      <c r="EB410">
        <v>0</v>
      </c>
      <c r="EC410">
        <v>0</v>
      </c>
      <c r="ED410">
        <v>0</v>
      </c>
      <c r="EH410">
        <v>0</v>
      </c>
      <c r="EI410">
        <v>0</v>
      </c>
      <c r="EJ410">
        <v>0</v>
      </c>
      <c r="EQ410">
        <v>10000</v>
      </c>
      <c r="ER410">
        <v>0</v>
      </c>
      <c r="ES410">
        <v>10000</v>
      </c>
      <c r="FM410">
        <v>0</v>
      </c>
      <c r="FR410">
        <v>0</v>
      </c>
      <c r="FX410">
        <v>10000</v>
      </c>
      <c r="FZ410">
        <v>10000</v>
      </c>
      <c r="GB410">
        <v>0</v>
      </c>
      <c r="GD410">
        <v>10000</v>
      </c>
      <c r="GF410">
        <v>0</v>
      </c>
      <c r="GG410">
        <v>0</v>
      </c>
      <c r="JV410">
        <v>10000</v>
      </c>
    </row>
    <row r="411" spans="1:282">
      <c r="A411" t="s">
        <v>16003</v>
      </c>
      <c r="B411">
        <v>5402045635</v>
      </c>
      <c r="C411" t="s">
        <v>4154</v>
      </c>
      <c r="D411" t="s">
        <v>16515</v>
      </c>
      <c r="E411">
        <v>6714367</v>
      </c>
      <c r="F411" t="s">
        <v>4156</v>
      </c>
      <c r="G411" t="s">
        <v>3978</v>
      </c>
      <c r="H411" t="s">
        <v>3932</v>
      </c>
      <c r="I411" t="s">
        <v>3931</v>
      </c>
      <c r="AL411">
        <v>4974</v>
      </c>
      <c r="AM411">
        <v>4793</v>
      </c>
      <c r="AP411">
        <v>75</v>
      </c>
      <c r="AQ411">
        <v>566</v>
      </c>
      <c r="BH411">
        <v>1575</v>
      </c>
      <c r="BI411">
        <v>1619</v>
      </c>
      <c r="BV411">
        <v>3470</v>
      </c>
      <c r="BW411">
        <v>3740</v>
      </c>
      <c r="BX411">
        <v>4</v>
      </c>
      <c r="CD411">
        <v>5049</v>
      </c>
      <c r="CE411">
        <v>5359</v>
      </c>
      <c r="CP411">
        <v>24</v>
      </c>
      <c r="CQ411">
        <v>37</v>
      </c>
      <c r="CT411">
        <v>4</v>
      </c>
      <c r="CU411">
        <v>676</v>
      </c>
      <c r="CV411">
        <v>-44</v>
      </c>
      <c r="CW411">
        <v>1609</v>
      </c>
      <c r="DE411">
        <v>71</v>
      </c>
      <c r="DF411">
        <v>11259</v>
      </c>
      <c r="DG411">
        <v>87</v>
      </c>
      <c r="DH411">
        <v>8937</v>
      </c>
    </row>
    <row r="412" spans="1:282">
      <c r="A412" t="s">
        <v>16005</v>
      </c>
      <c r="B412">
        <v>5611085180</v>
      </c>
      <c r="C412" t="s">
        <v>9119</v>
      </c>
      <c r="D412" t="s">
        <v>3406</v>
      </c>
      <c r="E412">
        <v>7033626</v>
      </c>
      <c r="F412" t="s">
        <v>9120</v>
      </c>
      <c r="G412" t="s">
        <v>3936</v>
      </c>
      <c r="H412" t="s">
        <v>3932</v>
      </c>
      <c r="I412" t="s">
        <v>3931</v>
      </c>
      <c r="L412">
        <v>0</v>
      </c>
      <c r="AD412">
        <v>0</v>
      </c>
      <c r="AE412">
        <v>0</v>
      </c>
      <c r="AF412">
        <v>0</v>
      </c>
      <c r="AL412">
        <v>10356</v>
      </c>
      <c r="AN412">
        <v>-21</v>
      </c>
      <c r="AP412">
        <v>2</v>
      </c>
      <c r="AT412">
        <v>10337</v>
      </c>
      <c r="AU412">
        <v>0</v>
      </c>
      <c r="AV412">
        <v>0</v>
      </c>
      <c r="BF412">
        <v>-88</v>
      </c>
      <c r="BH412">
        <v>-88</v>
      </c>
      <c r="BI412">
        <v>0</v>
      </c>
      <c r="BV412">
        <v>115</v>
      </c>
      <c r="BZ412">
        <v>10310</v>
      </c>
      <c r="CB412">
        <v>10425</v>
      </c>
      <c r="CC412">
        <v>0</v>
      </c>
      <c r="CD412">
        <v>10337</v>
      </c>
      <c r="CE412">
        <v>0</v>
      </c>
    </row>
    <row r="413" spans="1:282">
      <c r="A413" t="s">
        <v>16008</v>
      </c>
      <c r="B413">
        <v>7743344357</v>
      </c>
      <c r="C413" t="s">
        <v>9021</v>
      </c>
      <c r="D413" t="s">
        <v>16516</v>
      </c>
      <c r="E413">
        <v>6031219</v>
      </c>
      <c r="F413" t="s">
        <v>9140</v>
      </c>
      <c r="G413" t="s">
        <v>16010</v>
      </c>
      <c r="H413" t="s">
        <v>3932</v>
      </c>
      <c r="I413" t="s">
        <v>3931</v>
      </c>
      <c r="T413">
        <v>98007</v>
      </c>
      <c r="AD413">
        <v>98007</v>
      </c>
      <c r="AE413">
        <v>0</v>
      </c>
      <c r="AF413">
        <v>754</v>
      </c>
      <c r="AJ413">
        <v>3398</v>
      </c>
      <c r="AL413">
        <v>20006</v>
      </c>
      <c r="AP413">
        <v>246386</v>
      </c>
      <c r="AR413">
        <v>30739</v>
      </c>
      <c r="AT413">
        <v>301284</v>
      </c>
      <c r="AU413">
        <v>0</v>
      </c>
      <c r="AV413">
        <v>28</v>
      </c>
      <c r="BB413">
        <v>264315</v>
      </c>
      <c r="BD413">
        <v>1</v>
      </c>
      <c r="BF413">
        <v>134441</v>
      </c>
      <c r="BH413">
        <v>398785</v>
      </c>
      <c r="BI413">
        <v>0</v>
      </c>
      <c r="BP413">
        <v>459</v>
      </c>
      <c r="BX413">
        <v>46</v>
      </c>
      <c r="CB413">
        <v>505</v>
      </c>
      <c r="CC413">
        <v>0</v>
      </c>
      <c r="CD413">
        <v>399291</v>
      </c>
      <c r="CE413">
        <v>0</v>
      </c>
      <c r="CF413">
        <v>74</v>
      </c>
      <c r="CH413">
        <v>11599</v>
      </c>
      <c r="CN413">
        <v>30</v>
      </c>
      <c r="CP413">
        <v>189</v>
      </c>
      <c r="CR413">
        <v>11440</v>
      </c>
      <c r="CS413">
        <v>0</v>
      </c>
      <c r="CT413">
        <v>-2302</v>
      </c>
      <c r="CV413">
        <v>9138</v>
      </c>
      <c r="CW413">
        <v>0</v>
      </c>
      <c r="CX413">
        <v>2302</v>
      </c>
      <c r="DC413">
        <v>9138</v>
      </c>
      <c r="DE413">
        <v>45924</v>
      </c>
      <c r="DG413">
        <v>34251</v>
      </c>
      <c r="DI413">
        <v>11673</v>
      </c>
    </row>
    <row r="414" spans="1:282">
      <c r="A414" t="s">
        <v>16011</v>
      </c>
      <c r="B414">
        <v>1838016040</v>
      </c>
      <c r="C414" t="s">
        <v>4158</v>
      </c>
      <c r="D414" t="s">
        <v>16012</v>
      </c>
      <c r="E414">
        <v>4725478</v>
      </c>
      <c r="F414" t="s">
        <v>9149</v>
      </c>
      <c r="G414" t="s">
        <v>3936</v>
      </c>
      <c r="H414" t="s">
        <v>3932</v>
      </c>
      <c r="T414">
        <v>90</v>
      </c>
      <c r="U414">
        <v>90</v>
      </c>
      <c r="AF414">
        <v>18</v>
      </c>
      <c r="AG414">
        <v>17</v>
      </c>
      <c r="AL414">
        <v>50</v>
      </c>
      <c r="AM414">
        <v>94</v>
      </c>
      <c r="AP414">
        <v>5</v>
      </c>
      <c r="AQ414">
        <v>9997</v>
      </c>
      <c r="BH414">
        <v>-460</v>
      </c>
      <c r="BI414">
        <v>-5</v>
      </c>
      <c r="BV414">
        <v>623</v>
      </c>
      <c r="BW414">
        <v>10203</v>
      </c>
      <c r="CD414">
        <v>163</v>
      </c>
      <c r="CE414">
        <v>10198</v>
      </c>
      <c r="CP414">
        <v>457</v>
      </c>
      <c r="CQ414">
        <v>13</v>
      </c>
      <c r="CV414">
        <v>-457</v>
      </c>
      <c r="CW414">
        <v>-13</v>
      </c>
    </row>
    <row r="415" spans="1:282">
      <c r="A415" t="s">
        <v>16517</v>
      </c>
      <c r="B415">
        <v>1435307582</v>
      </c>
      <c r="C415" t="s">
        <v>8370</v>
      </c>
      <c r="D415" t="s">
        <v>16518</v>
      </c>
      <c r="E415">
        <v>7078205</v>
      </c>
      <c r="F415" t="s">
        <v>9153</v>
      </c>
      <c r="G415" t="s">
        <v>3978</v>
      </c>
      <c r="H415" t="s">
        <v>3932</v>
      </c>
      <c r="I415" t="s">
        <v>3931</v>
      </c>
      <c r="AF415">
        <v>1</v>
      </c>
      <c r="AL415">
        <v>158443</v>
      </c>
      <c r="AM415">
        <v>157151</v>
      </c>
      <c r="AP415">
        <v>831</v>
      </c>
      <c r="AQ415">
        <v>3505</v>
      </c>
      <c r="BH415">
        <v>128091</v>
      </c>
      <c r="BI415">
        <v>133084</v>
      </c>
      <c r="BL415">
        <v>2322</v>
      </c>
      <c r="BM415">
        <v>2322</v>
      </c>
      <c r="BV415">
        <v>1000</v>
      </c>
      <c r="BX415">
        <v>27862</v>
      </c>
      <c r="BY415">
        <v>25250</v>
      </c>
      <c r="CD415">
        <v>159275</v>
      </c>
      <c r="CE415">
        <v>160656</v>
      </c>
      <c r="CP415">
        <v>27</v>
      </c>
      <c r="CQ415">
        <v>2678</v>
      </c>
      <c r="CV415">
        <v>2804</v>
      </c>
      <c r="CW415">
        <v>6104</v>
      </c>
      <c r="DE415">
        <v>14048</v>
      </c>
      <c r="DF415">
        <v>28096</v>
      </c>
      <c r="DG415">
        <v>11217</v>
      </c>
      <c r="DH415">
        <v>19314</v>
      </c>
      <c r="ES415">
        <v>14115</v>
      </c>
      <c r="ET415">
        <v>28155</v>
      </c>
      <c r="EU415">
        <v>14060</v>
      </c>
      <c r="EV415">
        <v>28142</v>
      </c>
      <c r="EY415">
        <v>55</v>
      </c>
      <c r="EZ415">
        <v>13</v>
      </c>
      <c r="FA415">
        <v>16789</v>
      </c>
      <c r="FB415">
        <v>25739</v>
      </c>
      <c r="FC415">
        <v>15082</v>
      </c>
      <c r="FD415">
        <v>21483</v>
      </c>
      <c r="FE415">
        <v>895</v>
      </c>
      <c r="FF415">
        <v>675</v>
      </c>
      <c r="FK415">
        <v>812</v>
      </c>
      <c r="FL415">
        <v>3581</v>
      </c>
      <c r="FM415">
        <v>-2674</v>
      </c>
      <c r="FN415">
        <v>2416</v>
      </c>
      <c r="FR415">
        <v>0</v>
      </c>
      <c r="FX415">
        <v>0</v>
      </c>
      <c r="FZ415">
        <v>-2674</v>
      </c>
      <c r="GA415">
        <v>2416</v>
      </c>
      <c r="GB415">
        <v>3505</v>
      </c>
      <c r="GC415">
        <v>1089</v>
      </c>
      <c r="GD415">
        <v>831</v>
      </c>
      <c r="GE415">
        <v>3505</v>
      </c>
      <c r="GF415">
        <v>0</v>
      </c>
      <c r="GG415">
        <v>0</v>
      </c>
    </row>
    <row r="416" spans="1:282">
      <c r="A416" t="s">
        <v>16519</v>
      </c>
      <c r="B416">
        <v>1660162659</v>
      </c>
      <c r="C416" t="s">
        <v>8644</v>
      </c>
      <c r="D416" t="s">
        <v>16520</v>
      </c>
      <c r="E416">
        <v>7456539</v>
      </c>
      <c r="F416" t="s">
        <v>16018</v>
      </c>
      <c r="G416" t="s">
        <v>16019</v>
      </c>
      <c r="H416" t="s">
        <v>3932</v>
      </c>
      <c r="I416" t="s">
        <v>4030</v>
      </c>
      <c r="T416">
        <v>0</v>
      </c>
      <c r="U416">
        <v>409</v>
      </c>
      <c r="X416">
        <v>20</v>
      </c>
      <c r="Y416">
        <v>20</v>
      </c>
      <c r="AF416">
        <v>3</v>
      </c>
      <c r="AL416">
        <v>35617</v>
      </c>
      <c r="AM416">
        <v>34460</v>
      </c>
      <c r="AP416">
        <v>6</v>
      </c>
      <c r="BH416">
        <v>8903</v>
      </c>
      <c r="BI416">
        <v>9759</v>
      </c>
      <c r="BV416">
        <v>176</v>
      </c>
      <c r="BW416">
        <v>203</v>
      </c>
      <c r="BX416">
        <v>26568</v>
      </c>
      <c r="BY416">
        <v>24927</v>
      </c>
      <c r="CD416">
        <v>35646</v>
      </c>
      <c r="CE416">
        <v>34889</v>
      </c>
      <c r="CN416">
        <v>190</v>
      </c>
      <c r="CO416">
        <v>816</v>
      </c>
      <c r="CP416">
        <v>60</v>
      </c>
      <c r="CQ416">
        <v>204</v>
      </c>
      <c r="CT416">
        <v>0</v>
      </c>
      <c r="CU416">
        <v>11</v>
      </c>
      <c r="CV416">
        <v>-856</v>
      </c>
      <c r="CW416">
        <v>-873</v>
      </c>
      <c r="DE416">
        <v>0</v>
      </c>
      <c r="DF416">
        <v>246</v>
      </c>
      <c r="DG416">
        <v>986</v>
      </c>
      <c r="DH416">
        <v>1720</v>
      </c>
      <c r="GF416">
        <v>0</v>
      </c>
      <c r="GG416">
        <v>0</v>
      </c>
    </row>
    <row r="417" spans="1:270">
      <c r="A417" t="s">
        <v>16020</v>
      </c>
      <c r="B417">
        <v>6670056296</v>
      </c>
      <c r="C417" t="s">
        <v>4207</v>
      </c>
      <c r="D417" t="s">
        <v>3535</v>
      </c>
      <c r="E417">
        <v>5559733</v>
      </c>
      <c r="F417" t="s">
        <v>9176</v>
      </c>
      <c r="G417" t="s">
        <v>15280</v>
      </c>
      <c r="H417" t="s">
        <v>3932</v>
      </c>
      <c r="I417" t="s">
        <v>3931</v>
      </c>
      <c r="X417">
        <v>0</v>
      </c>
      <c r="Z417">
        <v>21</v>
      </c>
      <c r="AA417">
        <v>22</v>
      </c>
      <c r="AD417">
        <v>21</v>
      </c>
      <c r="AE417">
        <v>22</v>
      </c>
      <c r="AF417">
        <v>0</v>
      </c>
      <c r="AG417">
        <v>2</v>
      </c>
      <c r="AL417">
        <v>38</v>
      </c>
      <c r="AM417">
        <v>41</v>
      </c>
      <c r="AN417">
        <v>95429</v>
      </c>
      <c r="AO417">
        <v>91083</v>
      </c>
      <c r="AP417">
        <v>236</v>
      </c>
      <c r="AQ417">
        <v>320</v>
      </c>
      <c r="AR417">
        <v>14</v>
      </c>
      <c r="AS417">
        <v>12</v>
      </c>
      <c r="AT417">
        <v>95717</v>
      </c>
      <c r="AU417">
        <v>91458</v>
      </c>
      <c r="AV417">
        <v>10</v>
      </c>
      <c r="AW417">
        <v>10</v>
      </c>
      <c r="BF417">
        <v>94465</v>
      </c>
      <c r="BG417">
        <v>91348</v>
      </c>
      <c r="BH417">
        <v>94475</v>
      </c>
      <c r="BI417">
        <v>91358</v>
      </c>
      <c r="BL417">
        <v>1124</v>
      </c>
      <c r="BN417">
        <v>29</v>
      </c>
      <c r="BO417">
        <v>29</v>
      </c>
      <c r="BT417">
        <v>1153</v>
      </c>
      <c r="BU417">
        <v>29</v>
      </c>
      <c r="BX417">
        <v>110</v>
      </c>
      <c r="BY417">
        <v>93</v>
      </c>
      <c r="CB417">
        <v>110</v>
      </c>
      <c r="CC417">
        <v>93</v>
      </c>
      <c r="CD417">
        <v>95738</v>
      </c>
      <c r="CE417">
        <v>91480</v>
      </c>
      <c r="CF417">
        <v>1074</v>
      </c>
      <c r="CG417">
        <v>2032</v>
      </c>
      <c r="CH417">
        <v>3976</v>
      </c>
      <c r="CI417">
        <v>3112</v>
      </c>
      <c r="CL417">
        <v>24</v>
      </c>
      <c r="CP417">
        <v>50</v>
      </c>
      <c r="CQ417">
        <v>54</v>
      </c>
      <c r="CR417">
        <v>3902</v>
      </c>
      <c r="CS417">
        <v>3058</v>
      </c>
      <c r="CT417">
        <v>-785</v>
      </c>
      <c r="CU417">
        <v>-617</v>
      </c>
      <c r="CV417">
        <v>3117</v>
      </c>
      <c r="CW417">
        <v>2441</v>
      </c>
      <c r="CX417">
        <v>785</v>
      </c>
      <c r="CY417">
        <v>617</v>
      </c>
      <c r="DC417">
        <v>3117</v>
      </c>
      <c r="DD417">
        <v>2441</v>
      </c>
      <c r="DE417">
        <v>5050</v>
      </c>
      <c r="DF417">
        <v>5144</v>
      </c>
      <c r="DI417">
        <v>5050</v>
      </c>
      <c r="DJ417">
        <v>5144</v>
      </c>
      <c r="DK417">
        <v>10</v>
      </c>
      <c r="DL417">
        <v>87407</v>
      </c>
      <c r="DM417">
        <v>87417</v>
      </c>
      <c r="DN417">
        <v>0</v>
      </c>
      <c r="DO417">
        <v>3941</v>
      </c>
      <c r="DP417">
        <v>3941</v>
      </c>
      <c r="DQ417">
        <v>3117</v>
      </c>
      <c r="DR417">
        <v>3117</v>
      </c>
      <c r="DS417">
        <v>10</v>
      </c>
      <c r="DT417">
        <v>91348</v>
      </c>
      <c r="DU417">
        <v>91358</v>
      </c>
      <c r="DV417">
        <v>0</v>
      </c>
      <c r="DW417">
        <v>3117</v>
      </c>
      <c r="DX417">
        <v>3117</v>
      </c>
      <c r="DY417">
        <v>10</v>
      </c>
      <c r="DZ417">
        <v>94465</v>
      </c>
      <c r="EA417">
        <v>94475</v>
      </c>
      <c r="EQ417">
        <v>94475</v>
      </c>
      <c r="ER417">
        <v>91358</v>
      </c>
      <c r="ES417">
        <v>1100</v>
      </c>
      <c r="ET417">
        <v>3000</v>
      </c>
      <c r="EY417">
        <v>649</v>
      </c>
      <c r="FA417">
        <v>1888</v>
      </c>
      <c r="FB417">
        <v>2698</v>
      </c>
      <c r="FC417">
        <v>191</v>
      </c>
      <c r="FD417">
        <v>215</v>
      </c>
      <c r="FE417">
        <v>643</v>
      </c>
      <c r="FF417">
        <v>1415</v>
      </c>
      <c r="FI417">
        <v>693</v>
      </c>
      <c r="FJ417">
        <v>573</v>
      </c>
      <c r="FK417">
        <v>361</v>
      </c>
      <c r="FL417">
        <v>495</v>
      </c>
      <c r="FM417">
        <v>-1888</v>
      </c>
      <c r="FN417">
        <v>-2698</v>
      </c>
      <c r="FR417">
        <v>704</v>
      </c>
      <c r="FS417">
        <v>3000</v>
      </c>
      <c r="FT417">
        <v>1100</v>
      </c>
      <c r="FX417">
        <v>1100</v>
      </c>
      <c r="FZ417">
        <v>-84</v>
      </c>
      <c r="GA417">
        <v>302</v>
      </c>
      <c r="GB417">
        <v>320</v>
      </c>
      <c r="GC417">
        <v>18</v>
      </c>
      <c r="GD417">
        <v>236</v>
      </c>
      <c r="GE417">
        <v>320</v>
      </c>
      <c r="GF417">
        <v>0</v>
      </c>
      <c r="GG417">
        <v>0</v>
      </c>
      <c r="GI417">
        <v>0</v>
      </c>
      <c r="GK417">
        <v>0</v>
      </c>
      <c r="IA417">
        <v>55</v>
      </c>
      <c r="IB417">
        <v>3000</v>
      </c>
      <c r="IF417">
        <v>0</v>
      </c>
      <c r="IG417">
        <v>0</v>
      </c>
      <c r="JC417">
        <v>0</v>
      </c>
      <c r="JD417">
        <v>0</v>
      </c>
      <c r="JI417">
        <v>0</v>
      </c>
      <c r="JJ417">
        <v>0</v>
      </c>
    </row>
    <row r="418" spans="1:270">
      <c r="A418" t="s">
        <v>16021</v>
      </c>
      <c r="B418">
        <v>1103012673</v>
      </c>
      <c r="C418" t="s">
        <v>16521</v>
      </c>
      <c r="D418" t="s">
        <v>16522</v>
      </c>
      <c r="E418">
        <v>6646614</v>
      </c>
      <c r="F418" t="s">
        <v>9181</v>
      </c>
      <c r="G418" t="s">
        <v>16523</v>
      </c>
      <c r="H418" t="s">
        <v>3932</v>
      </c>
      <c r="I418" t="s">
        <v>3931</v>
      </c>
      <c r="T418">
        <v>67</v>
      </c>
      <c r="AL418">
        <v>52216</v>
      </c>
      <c r="AM418">
        <v>39328</v>
      </c>
      <c r="AP418">
        <v>0</v>
      </c>
      <c r="AQ418">
        <v>1</v>
      </c>
      <c r="BH418">
        <v>47270</v>
      </c>
      <c r="BI418">
        <v>35402</v>
      </c>
      <c r="BX418">
        <v>5013</v>
      </c>
      <c r="BY418">
        <v>3927</v>
      </c>
      <c r="CD418">
        <v>52283</v>
      </c>
      <c r="CE418">
        <v>39329</v>
      </c>
      <c r="CN418">
        <v>9641</v>
      </c>
      <c r="CO418">
        <v>116</v>
      </c>
      <c r="CP418">
        <v>1759</v>
      </c>
      <c r="CQ418">
        <v>680</v>
      </c>
      <c r="CT418">
        <v>75</v>
      </c>
      <c r="CU418">
        <v>4629</v>
      </c>
      <c r="CV418">
        <v>6965</v>
      </c>
      <c r="CW418">
        <v>-214</v>
      </c>
      <c r="DE418">
        <v>0</v>
      </c>
      <c r="DF418">
        <v>4979</v>
      </c>
      <c r="DG418">
        <v>842</v>
      </c>
    </row>
    <row r="419" spans="1:270">
      <c r="A419" t="s">
        <v>16022</v>
      </c>
      <c r="B419">
        <v>3327131529</v>
      </c>
      <c r="C419" t="s">
        <v>8611</v>
      </c>
      <c r="D419" t="s">
        <v>16524</v>
      </c>
      <c r="E419">
        <v>6776590</v>
      </c>
      <c r="G419" t="s">
        <v>3978</v>
      </c>
      <c r="H419" t="s">
        <v>3932</v>
      </c>
      <c r="I419" t="s">
        <v>3931</v>
      </c>
      <c r="T419">
        <v>1833</v>
      </c>
      <c r="AL419">
        <v>5317</v>
      </c>
      <c r="AM419">
        <v>14147</v>
      </c>
      <c r="AP419">
        <v>6875</v>
      </c>
      <c r="AQ419">
        <v>4875</v>
      </c>
      <c r="BH419">
        <v>13895</v>
      </c>
      <c r="BI419">
        <v>12020</v>
      </c>
      <c r="BL419">
        <v>0</v>
      </c>
      <c r="BM419">
        <v>6695</v>
      </c>
      <c r="BX419">
        <v>130</v>
      </c>
      <c r="BY419">
        <v>307</v>
      </c>
      <c r="CD419">
        <v>14025</v>
      </c>
      <c r="CE419">
        <v>19023</v>
      </c>
      <c r="CL419">
        <v>106</v>
      </c>
      <c r="CM419">
        <v>88</v>
      </c>
      <c r="CN419">
        <v>2361</v>
      </c>
      <c r="CO419">
        <v>2186</v>
      </c>
      <c r="CP419">
        <v>234</v>
      </c>
      <c r="CQ419">
        <v>314</v>
      </c>
      <c r="CT419">
        <v>115</v>
      </c>
      <c r="CU419">
        <v>178</v>
      </c>
      <c r="CV419">
        <v>1875</v>
      </c>
      <c r="CW419">
        <v>3976</v>
      </c>
      <c r="DE419">
        <v>1915</v>
      </c>
      <c r="DF419">
        <v>3969</v>
      </c>
      <c r="DG419">
        <v>1946</v>
      </c>
      <c r="DH419">
        <v>1599</v>
      </c>
    </row>
    <row r="420" spans="1:270">
      <c r="A420" t="s">
        <v>16525</v>
      </c>
      <c r="B420">
        <v>276137789</v>
      </c>
      <c r="C420" t="s">
        <v>9211</v>
      </c>
      <c r="D420" t="s">
        <v>16526</v>
      </c>
      <c r="E420">
        <v>7144361</v>
      </c>
      <c r="F420" t="s">
        <v>9212</v>
      </c>
      <c r="G420" t="s">
        <v>16527</v>
      </c>
      <c r="H420" t="s">
        <v>3932</v>
      </c>
      <c r="I420" t="s">
        <v>3931</v>
      </c>
      <c r="L420">
        <v>104</v>
      </c>
      <c r="M420">
        <v>113</v>
      </c>
      <c r="T420">
        <v>6639</v>
      </c>
      <c r="U420">
        <v>6220</v>
      </c>
      <c r="Z420">
        <v>0</v>
      </c>
      <c r="AD420">
        <v>6743</v>
      </c>
      <c r="AE420">
        <v>6333</v>
      </c>
      <c r="AF420">
        <v>4335</v>
      </c>
      <c r="AG420">
        <v>4341</v>
      </c>
      <c r="AJ420">
        <v>707</v>
      </c>
      <c r="AK420">
        <v>1768</v>
      </c>
      <c r="AL420">
        <v>6296</v>
      </c>
      <c r="AM420">
        <v>1742</v>
      </c>
      <c r="AN420">
        <v>37998</v>
      </c>
      <c r="AO420">
        <v>17000</v>
      </c>
      <c r="AP420">
        <v>2658</v>
      </c>
      <c r="AQ420">
        <v>24629</v>
      </c>
      <c r="AR420">
        <v>232</v>
      </c>
      <c r="AS420">
        <v>122</v>
      </c>
      <c r="AT420">
        <v>52226</v>
      </c>
      <c r="AU420">
        <v>49602</v>
      </c>
      <c r="AV420">
        <v>10</v>
      </c>
      <c r="AW420">
        <v>10</v>
      </c>
      <c r="BF420">
        <v>58320</v>
      </c>
      <c r="BG420">
        <v>45491</v>
      </c>
      <c r="BH420">
        <v>58330</v>
      </c>
      <c r="BI420">
        <v>45501</v>
      </c>
      <c r="BL420">
        <v>0</v>
      </c>
      <c r="BM420">
        <v>4123</v>
      </c>
      <c r="BP420">
        <v>524</v>
      </c>
      <c r="BQ420">
        <v>422</v>
      </c>
      <c r="BT420">
        <v>0</v>
      </c>
      <c r="BU420">
        <v>4123</v>
      </c>
      <c r="BX420">
        <v>115</v>
      </c>
      <c r="BY420">
        <v>5889</v>
      </c>
      <c r="CB420">
        <v>639</v>
      </c>
      <c r="CC420">
        <v>6311</v>
      </c>
      <c r="CD420">
        <v>58969</v>
      </c>
      <c r="CE420">
        <v>55935</v>
      </c>
      <c r="CF420">
        <v>15547</v>
      </c>
      <c r="CG420">
        <v>14211</v>
      </c>
      <c r="CH420">
        <v>-15347</v>
      </c>
      <c r="CI420">
        <v>-14005</v>
      </c>
      <c r="CJ420">
        <v>42090</v>
      </c>
      <c r="CK420">
        <v>74401</v>
      </c>
      <c r="CN420">
        <v>1006</v>
      </c>
      <c r="CO420">
        <v>227</v>
      </c>
      <c r="CP420">
        <v>1563</v>
      </c>
      <c r="CQ420">
        <v>3962</v>
      </c>
      <c r="CR420">
        <v>26186</v>
      </c>
      <c r="CS420">
        <v>56661</v>
      </c>
      <c r="CT420">
        <v>-5357</v>
      </c>
      <c r="CU420">
        <v>-11332</v>
      </c>
      <c r="CV420">
        <v>20829</v>
      </c>
      <c r="CW420">
        <v>44536</v>
      </c>
      <c r="CX420">
        <v>5357</v>
      </c>
      <c r="CY420">
        <v>11332</v>
      </c>
      <c r="CZ420">
        <v>0</v>
      </c>
      <c r="DA420">
        <v>-793</v>
      </c>
      <c r="DB420">
        <v>0</v>
      </c>
      <c r="DC420">
        <v>20829</v>
      </c>
      <c r="DD420">
        <v>44536</v>
      </c>
      <c r="DE420">
        <v>200</v>
      </c>
      <c r="DF420">
        <v>206</v>
      </c>
      <c r="DI420">
        <v>200</v>
      </c>
      <c r="DJ420">
        <v>206</v>
      </c>
      <c r="IR420">
        <v>-793</v>
      </c>
    </row>
    <row r="421" spans="1:270">
      <c r="A421" t="s">
        <v>16026</v>
      </c>
      <c r="B421">
        <v>9710048701</v>
      </c>
      <c r="C421" t="s">
        <v>4048</v>
      </c>
      <c r="D421" t="s">
        <v>16027</v>
      </c>
      <c r="E421">
        <v>4580352</v>
      </c>
      <c r="G421" t="s">
        <v>3978</v>
      </c>
      <c r="H421" t="s">
        <v>3932</v>
      </c>
      <c r="I421" t="s">
        <v>3931</v>
      </c>
      <c r="AF421">
        <v>0</v>
      </c>
      <c r="AG421">
        <v>683</v>
      </c>
      <c r="AL421">
        <v>24727</v>
      </c>
      <c r="AM421">
        <v>21679</v>
      </c>
      <c r="AP421">
        <v>274</v>
      </c>
      <c r="AQ421">
        <v>422</v>
      </c>
      <c r="BH421">
        <v>18371</v>
      </c>
      <c r="BI421">
        <v>10049</v>
      </c>
      <c r="BL421">
        <v>6327</v>
      </c>
      <c r="BM421">
        <v>12650</v>
      </c>
      <c r="BX421">
        <v>302</v>
      </c>
      <c r="BY421">
        <v>85</v>
      </c>
      <c r="CD421">
        <v>25001</v>
      </c>
      <c r="CE421">
        <v>22784</v>
      </c>
      <c r="CN421">
        <v>630</v>
      </c>
      <c r="CO421">
        <v>33</v>
      </c>
      <c r="CP421">
        <v>161</v>
      </c>
      <c r="CQ421">
        <v>58</v>
      </c>
      <c r="CT421">
        <v>364</v>
      </c>
      <c r="CU421">
        <v>365</v>
      </c>
      <c r="CV421">
        <v>-2432</v>
      </c>
      <c r="CW421">
        <v>-2094</v>
      </c>
      <c r="DE421">
        <v>120</v>
      </c>
      <c r="DG421">
        <v>2657</v>
      </c>
      <c r="DH421">
        <v>1704</v>
      </c>
    </row>
    <row r="422" spans="1:270">
      <c r="A422" t="s">
        <v>16028</v>
      </c>
      <c r="B422">
        <v>7709851710</v>
      </c>
      <c r="C422" t="s">
        <v>8338</v>
      </c>
      <c r="D422" t="s">
        <v>16029</v>
      </c>
      <c r="E422">
        <v>4451489</v>
      </c>
      <c r="F422" t="s">
        <v>9220</v>
      </c>
      <c r="G422" t="s">
        <v>3978</v>
      </c>
      <c r="H422" t="s">
        <v>3932</v>
      </c>
      <c r="I422" t="s">
        <v>3931</v>
      </c>
      <c r="AL422">
        <v>14208</v>
      </c>
      <c r="AM422">
        <v>15336</v>
      </c>
      <c r="AP422">
        <v>2635</v>
      </c>
      <c r="AQ422">
        <v>606</v>
      </c>
      <c r="BH422">
        <v>16742</v>
      </c>
      <c r="BI422">
        <v>15870</v>
      </c>
      <c r="BL422">
        <v>0</v>
      </c>
      <c r="BX422">
        <v>102</v>
      </c>
      <c r="BY422">
        <v>72</v>
      </c>
      <c r="CD422">
        <v>16843</v>
      </c>
      <c r="CE422">
        <v>15942</v>
      </c>
      <c r="CN422">
        <v>7167</v>
      </c>
      <c r="CO422">
        <v>6104</v>
      </c>
      <c r="CP422">
        <v>1953</v>
      </c>
      <c r="CQ422">
        <v>113</v>
      </c>
      <c r="CT422">
        <v>302</v>
      </c>
      <c r="CU422">
        <v>350</v>
      </c>
      <c r="CV422">
        <v>872</v>
      </c>
      <c r="CW422">
        <v>4657</v>
      </c>
      <c r="DG422">
        <v>4040</v>
      </c>
      <c r="DH422">
        <v>984</v>
      </c>
    </row>
    <row r="423" spans="1:270">
      <c r="A423" t="s">
        <v>16030</v>
      </c>
      <c r="B423">
        <v>7725848489</v>
      </c>
      <c r="C423" t="s">
        <v>8338</v>
      </c>
      <c r="D423" t="s">
        <v>16031</v>
      </c>
      <c r="E423">
        <v>4549732</v>
      </c>
      <c r="F423" t="s">
        <v>9228</v>
      </c>
      <c r="G423" t="s">
        <v>9227</v>
      </c>
      <c r="H423" t="s">
        <v>3932</v>
      </c>
      <c r="I423" t="s">
        <v>3931</v>
      </c>
      <c r="AF423">
        <v>14</v>
      </c>
      <c r="AG423">
        <v>28</v>
      </c>
      <c r="AL423">
        <v>400</v>
      </c>
      <c r="AM423">
        <v>400</v>
      </c>
      <c r="AP423">
        <v>9</v>
      </c>
      <c r="AQ423">
        <v>13</v>
      </c>
      <c r="BH423">
        <v>412</v>
      </c>
      <c r="BI423">
        <v>429</v>
      </c>
      <c r="BV423">
        <v>11</v>
      </c>
      <c r="BW423">
        <v>11</v>
      </c>
      <c r="BX423">
        <v>0</v>
      </c>
      <c r="BY423">
        <v>1</v>
      </c>
      <c r="CD423">
        <v>423</v>
      </c>
      <c r="CE423">
        <v>441</v>
      </c>
      <c r="CN423">
        <v>0</v>
      </c>
      <c r="CO423">
        <v>11</v>
      </c>
      <c r="CP423">
        <v>17</v>
      </c>
      <c r="CQ423">
        <v>245</v>
      </c>
      <c r="CT423">
        <v>0</v>
      </c>
      <c r="CU423">
        <v>190</v>
      </c>
      <c r="CV423">
        <v>-17</v>
      </c>
      <c r="CW423">
        <v>-99</v>
      </c>
      <c r="DE423">
        <v>0</v>
      </c>
      <c r="DF423">
        <v>3125</v>
      </c>
      <c r="DG423">
        <v>0</v>
      </c>
      <c r="DH423">
        <v>2800</v>
      </c>
    </row>
    <row r="424" spans="1:270">
      <c r="A424" t="s">
        <v>16528</v>
      </c>
      <c r="B424">
        <v>7460024758</v>
      </c>
      <c r="C424" t="s">
        <v>9246</v>
      </c>
      <c r="D424" t="s">
        <v>16529</v>
      </c>
      <c r="E424">
        <v>6402204</v>
      </c>
      <c r="F424" t="s">
        <v>16034</v>
      </c>
      <c r="G424" t="s">
        <v>16486</v>
      </c>
      <c r="H424" t="s">
        <v>3932</v>
      </c>
      <c r="I424" t="s">
        <v>3931</v>
      </c>
      <c r="AF424">
        <v>97</v>
      </c>
      <c r="AG424">
        <v>7</v>
      </c>
      <c r="AL424">
        <v>634</v>
      </c>
      <c r="AM424">
        <v>3097</v>
      </c>
      <c r="AP424">
        <v>24</v>
      </c>
      <c r="AQ424">
        <v>22</v>
      </c>
      <c r="BH424">
        <v>715</v>
      </c>
      <c r="BI424">
        <v>2844</v>
      </c>
      <c r="BL424">
        <v>37</v>
      </c>
      <c r="BM424">
        <v>142</v>
      </c>
      <c r="BX424">
        <v>3</v>
      </c>
      <c r="BY424">
        <v>140</v>
      </c>
      <c r="CD424">
        <v>754</v>
      </c>
      <c r="CE424">
        <v>3126</v>
      </c>
      <c r="CN424">
        <v>90</v>
      </c>
      <c r="CO424">
        <v>1599</v>
      </c>
      <c r="CP424">
        <v>2386</v>
      </c>
      <c r="CQ424">
        <v>7645</v>
      </c>
      <c r="CT424">
        <v>7</v>
      </c>
      <c r="CU424">
        <v>460</v>
      </c>
      <c r="CV424">
        <v>-2350</v>
      </c>
      <c r="CW424">
        <v>1753</v>
      </c>
      <c r="DE424">
        <v>45</v>
      </c>
      <c r="DF424">
        <v>14120</v>
      </c>
      <c r="DG424">
        <v>92</v>
      </c>
      <c r="DH424">
        <v>5861</v>
      </c>
    </row>
    <row r="425" spans="1:270">
      <c r="A425" t="s">
        <v>16036</v>
      </c>
      <c r="B425">
        <v>2225153627</v>
      </c>
      <c r="C425" t="s">
        <v>9249</v>
      </c>
      <c r="D425" t="s">
        <v>3624</v>
      </c>
      <c r="E425">
        <v>4833031</v>
      </c>
      <c r="F425" t="s">
        <v>9251</v>
      </c>
      <c r="G425" t="s">
        <v>3978</v>
      </c>
      <c r="H425" t="s">
        <v>3932</v>
      </c>
      <c r="I425" t="s">
        <v>3931</v>
      </c>
      <c r="T425">
        <v>189</v>
      </c>
      <c r="AD425">
        <v>189</v>
      </c>
      <c r="AE425">
        <v>0</v>
      </c>
      <c r="AF425">
        <v>118</v>
      </c>
      <c r="AL425">
        <v>12728</v>
      </c>
      <c r="AM425">
        <v>965</v>
      </c>
      <c r="AN425">
        <v>411</v>
      </c>
      <c r="AO425">
        <v>5</v>
      </c>
      <c r="AP425">
        <v>94</v>
      </c>
      <c r="AQ425">
        <v>284</v>
      </c>
      <c r="AT425">
        <v>13351</v>
      </c>
      <c r="AU425">
        <v>1254</v>
      </c>
      <c r="AV425">
        <v>10</v>
      </c>
      <c r="AW425">
        <v>10</v>
      </c>
      <c r="BF425">
        <v>1299</v>
      </c>
      <c r="BG425">
        <v>325</v>
      </c>
      <c r="BH425">
        <v>1309</v>
      </c>
      <c r="BI425">
        <v>335</v>
      </c>
      <c r="BV425">
        <v>12168</v>
      </c>
      <c r="BW425">
        <v>900</v>
      </c>
      <c r="BX425">
        <v>63</v>
      </c>
      <c r="BY425">
        <v>19</v>
      </c>
      <c r="CB425">
        <v>12231</v>
      </c>
      <c r="CC425">
        <v>919</v>
      </c>
      <c r="CD425">
        <v>13540</v>
      </c>
      <c r="CE425">
        <v>1254</v>
      </c>
      <c r="CF425">
        <v>59</v>
      </c>
      <c r="CG425">
        <v>83</v>
      </c>
      <c r="CH425">
        <v>1043</v>
      </c>
      <c r="CI425">
        <v>330</v>
      </c>
      <c r="CN425">
        <v>3</v>
      </c>
      <c r="CO425">
        <v>2135</v>
      </c>
      <c r="CP425">
        <v>72</v>
      </c>
      <c r="CQ425">
        <v>1342</v>
      </c>
      <c r="CR425">
        <v>974</v>
      </c>
      <c r="CS425">
        <v>1123</v>
      </c>
      <c r="CV425">
        <v>974</v>
      </c>
      <c r="CW425">
        <v>1123</v>
      </c>
      <c r="DC425">
        <v>974</v>
      </c>
      <c r="DD425">
        <v>1123</v>
      </c>
      <c r="DE425">
        <v>1498</v>
      </c>
      <c r="DF425">
        <v>573</v>
      </c>
      <c r="DG425">
        <v>396</v>
      </c>
      <c r="DH425">
        <v>160</v>
      </c>
      <c r="DI425">
        <v>1102</v>
      </c>
      <c r="DJ425">
        <v>413</v>
      </c>
    </row>
    <row r="426" spans="1:270">
      <c r="A426" t="s">
        <v>16037</v>
      </c>
      <c r="B426">
        <v>1841056860</v>
      </c>
      <c r="C426" t="s">
        <v>4014</v>
      </c>
      <c r="D426" t="s">
        <v>16530</v>
      </c>
      <c r="E426">
        <v>4285626</v>
      </c>
      <c r="F426" t="s">
        <v>16038</v>
      </c>
      <c r="G426" t="s">
        <v>16531</v>
      </c>
      <c r="H426" t="s">
        <v>3932</v>
      </c>
      <c r="I426" t="s">
        <v>3931</v>
      </c>
      <c r="L426">
        <v>0</v>
      </c>
      <c r="AD426">
        <v>0</v>
      </c>
      <c r="AE426">
        <v>0</v>
      </c>
      <c r="AF426">
        <v>0</v>
      </c>
      <c r="AL426">
        <v>0</v>
      </c>
      <c r="AP426">
        <v>25</v>
      </c>
      <c r="AQ426">
        <v>25</v>
      </c>
      <c r="AT426">
        <v>25</v>
      </c>
      <c r="AU426">
        <v>25</v>
      </c>
      <c r="AV426">
        <v>25</v>
      </c>
      <c r="AW426">
        <v>25</v>
      </c>
      <c r="BH426">
        <v>25</v>
      </c>
      <c r="BI426">
        <v>25</v>
      </c>
      <c r="CD426">
        <v>25</v>
      </c>
      <c r="CE426">
        <v>25</v>
      </c>
    </row>
    <row r="427" spans="1:270">
      <c r="A427" t="s">
        <v>16040</v>
      </c>
      <c r="B427">
        <v>5402507657</v>
      </c>
      <c r="C427" t="s">
        <v>4154</v>
      </c>
      <c r="D427" t="s">
        <v>16041</v>
      </c>
      <c r="E427">
        <v>5794515</v>
      </c>
      <c r="F427" t="s">
        <v>9278</v>
      </c>
      <c r="G427" t="s">
        <v>9277</v>
      </c>
      <c r="H427" t="s">
        <v>3932</v>
      </c>
      <c r="I427" t="s">
        <v>3931</v>
      </c>
      <c r="T427">
        <v>74910</v>
      </c>
      <c r="U427">
        <v>437</v>
      </c>
      <c r="AD427">
        <v>74910</v>
      </c>
      <c r="AE427">
        <v>437</v>
      </c>
      <c r="AJ427">
        <v>0</v>
      </c>
      <c r="AL427">
        <v>1298</v>
      </c>
      <c r="AM427">
        <v>1283</v>
      </c>
      <c r="AP427">
        <v>244</v>
      </c>
      <c r="AQ427">
        <v>278</v>
      </c>
      <c r="AR427">
        <v>32</v>
      </c>
      <c r="AS427">
        <v>425</v>
      </c>
      <c r="AT427">
        <v>1574</v>
      </c>
      <c r="AU427">
        <v>1986</v>
      </c>
      <c r="AV427">
        <v>10</v>
      </c>
      <c r="AW427">
        <v>10</v>
      </c>
      <c r="BF427">
        <v>709</v>
      </c>
      <c r="BG427">
        <v>454</v>
      </c>
      <c r="BH427">
        <v>719</v>
      </c>
      <c r="BI427">
        <v>464</v>
      </c>
      <c r="BL427">
        <v>73005</v>
      </c>
      <c r="BM427">
        <v>150</v>
      </c>
      <c r="BT427">
        <v>73005</v>
      </c>
      <c r="BU427">
        <v>150</v>
      </c>
      <c r="BX427">
        <v>2760</v>
      </c>
      <c r="BY427">
        <v>1809</v>
      </c>
      <c r="CB427">
        <v>2760</v>
      </c>
      <c r="CC427">
        <v>1809</v>
      </c>
      <c r="CD427">
        <v>76484</v>
      </c>
      <c r="CE427">
        <v>2423</v>
      </c>
      <c r="CF427">
        <v>10521</v>
      </c>
      <c r="CG427">
        <v>17042</v>
      </c>
      <c r="CH427">
        <v>6757</v>
      </c>
      <c r="CI427">
        <v>181</v>
      </c>
      <c r="CL427">
        <v>6324</v>
      </c>
      <c r="CN427">
        <v>972</v>
      </c>
      <c r="CO427">
        <v>1005</v>
      </c>
      <c r="CP427">
        <v>1044</v>
      </c>
      <c r="CQ427">
        <v>1101</v>
      </c>
      <c r="CR427">
        <v>361</v>
      </c>
      <c r="CS427">
        <v>85</v>
      </c>
      <c r="CT427">
        <v>-72</v>
      </c>
      <c r="CU427">
        <v>-17</v>
      </c>
      <c r="CV427">
        <v>255</v>
      </c>
      <c r="CW427">
        <v>66</v>
      </c>
      <c r="CX427">
        <v>72</v>
      </c>
      <c r="CY427">
        <v>17</v>
      </c>
      <c r="DB427">
        <v>-34</v>
      </c>
      <c r="DC427">
        <v>255</v>
      </c>
      <c r="DD427">
        <v>66</v>
      </c>
      <c r="DE427">
        <v>17278</v>
      </c>
      <c r="DF427">
        <v>17223</v>
      </c>
      <c r="DI427">
        <v>17278</v>
      </c>
      <c r="DJ427">
        <v>17223</v>
      </c>
      <c r="DK427">
        <v>10</v>
      </c>
      <c r="DL427">
        <v>388</v>
      </c>
      <c r="DM427">
        <v>398</v>
      </c>
      <c r="DN427">
        <v>0</v>
      </c>
      <c r="DO427">
        <v>66</v>
      </c>
      <c r="DP427">
        <v>66</v>
      </c>
      <c r="DQ427">
        <v>255</v>
      </c>
      <c r="DR427">
        <v>255</v>
      </c>
      <c r="DS427">
        <v>10</v>
      </c>
      <c r="DT427">
        <v>454</v>
      </c>
      <c r="DU427">
        <v>464</v>
      </c>
      <c r="DV427">
        <v>0</v>
      </c>
      <c r="DW427">
        <v>255</v>
      </c>
      <c r="DX427">
        <v>255</v>
      </c>
      <c r="DY427">
        <v>10</v>
      </c>
      <c r="DZ427">
        <v>709</v>
      </c>
      <c r="EA427">
        <v>719</v>
      </c>
      <c r="EQ427">
        <v>719</v>
      </c>
      <c r="ER427">
        <v>464</v>
      </c>
      <c r="ES427">
        <v>76360</v>
      </c>
      <c r="ET427">
        <v>21621</v>
      </c>
      <c r="EU427">
        <v>21572</v>
      </c>
      <c r="EV427">
        <v>21471</v>
      </c>
      <c r="EY427">
        <v>59</v>
      </c>
      <c r="EZ427">
        <v>150</v>
      </c>
      <c r="FA427">
        <v>9905</v>
      </c>
      <c r="FB427">
        <v>21788</v>
      </c>
      <c r="FC427">
        <v>82063</v>
      </c>
      <c r="FD427">
        <v>14681</v>
      </c>
      <c r="FE427">
        <v>1714</v>
      </c>
      <c r="FF427">
        <v>2472</v>
      </c>
      <c r="FI427">
        <v>12</v>
      </c>
      <c r="FJ427">
        <v>4635</v>
      </c>
      <c r="FK427">
        <v>6400</v>
      </c>
      <c r="FM427">
        <v>-66489</v>
      </c>
      <c r="FN427">
        <v>-167</v>
      </c>
      <c r="FT427">
        <v>76360</v>
      </c>
      <c r="FV427">
        <v>3505</v>
      </c>
      <c r="FX427">
        <v>66455</v>
      </c>
      <c r="FZ427">
        <v>-34</v>
      </c>
      <c r="GA427">
        <v>-167</v>
      </c>
      <c r="GB427">
        <v>278</v>
      </c>
      <c r="GC427">
        <v>445</v>
      </c>
      <c r="GD427">
        <v>244</v>
      </c>
      <c r="GE427">
        <v>278</v>
      </c>
      <c r="GF427">
        <v>0</v>
      </c>
      <c r="GG427">
        <v>0</v>
      </c>
      <c r="IR427">
        <v>-2</v>
      </c>
    </row>
    <row r="428" spans="1:270">
      <c r="A428" t="s">
        <v>16042</v>
      </c>
      <c r="B428">
        <v>7743250388</v>
      </c>
      <c r="C428" t="s">
        <v>9021</v>
      </c>
      <c r="D428" t="s">
        <v>16043</v>
      </c>
      <c r="E428">
        <v>7514852</v>
      </c>
      <c r="F428" t="s">
        <v>9281</v>
      </c>
      <c r="G428" t="s">
        <v>16532</v>
      </c>
      <c r="H428" t="s">
        <v>3932</v>
      </c>
      <c r="I428" t="s">
        <v>3931</v>
      </c>
      <c r="T428">
        <v>324</v>
      </c>
      <c r="U428">
        <v>207</v>
      </c>
      <c r="AF428">
        <v>6512</v>
      </c>
      <c r="AG428">
        <v>356</v>
      </c>
      <c r="AL428">
        <v>28026</v>
      </c>
      <c r="AM428">
        <v>16527</v>
      </c>
      <c r="AP428">
        <v>16363</v>
      </c>
      <c r="AQ428">
        <v>7400</v>
      </c>
      <c r="BH428">
        <v>4120</v>
      </c>
      <c r="BI428">
        <v>10009</v>
      </c>
      <c r="BV428">
        <v>485</v>
      </c>
      <c r="BW428">
        <v>485</v>
      </c>
      <c r="BX428">
        <v>46620</v>
      </c>
      <c r="BY428">
        <v>13996</v>
      </c>
      <c r="CD428">
        <v>51225</v>
      </c>
      <c r="CE428">
        <v>24490</v>
      </c>
      <c r="CN428">
        <v>7</v>
      </c>
      <c r="CO428">
        <v>3</v>
      </c>
      <c r="CP428">
        <v>20929</v>
      </c>
      <c r="CQ428">
        <v>188</v>
      </c>
      <c r="CT428">
        <v>3087</v>
      </c>
      <c r="CU428">
        <v>2428</v>
      </c>
      <c r="CV428">
        <v>5995</v>
      </c>
      <c r="CW428">
        <v>10561</v>
      </c>
      <c r="DE428">
        <v>31961</v>
      </c>
      <c r="DF428">
        <v>17923</v>
      </c>
      <c r="DG428">
        <v>1957</v>
      </c>
      <c r="DH428">
        <v>4749</v>
      </c>
    </row>
    <row r="429" spans="1:270">
      <c r="A429" t="s">
        <v>16044</v>
      </c>
      <c r="B429">
        <v>5263092667</v>
      </c>
      <c r="C429" t="s">
        <v>9292</v>
      </c>
      <c r="D429" t="s">
        <v>16533</v>
      </c>
      <c r="E429">
        <v>6043145</v>
      </c>
      <c r="F429" t="s">
        <v>9294</v>
      </c>
      <c r="G429" t="s">
        <v>3978</v>
      </c>
      <c r="H429" t="s">
        <v>3932</v>
      </c>
      <c r="I429" t="s">
        <v>3931</v>
      </c>
      <c r="AF429">
        <v>2350</v>
      </c>
      <c r="AG429">
        <v>10</v>
      </c>
      <c r="AL429">
        <v>317</v>
      </c>
      <c r="AM429">
        <v>212</v>
      </c>
      <c r="AP429">
        <v>195</v>
      </c>
      <c r="AQ429">
        <v>18</v>
      </c>
      <c r="BH429">
        <v>512</v>
      </c>
      <c r="BI429">
        <v>230</v>
      </c>
      <c r="BV429">
        <v>2350</v>
      </c>
      <c r="BX429">
        <v>0</v>
      </c>
      <c r="BY429">
        <v>10</v>
      </c>
      <c r="CD429">
        <v>2862</v>
      </c>
      <c r="CE429">
        <v>240</v>
      </c>
      <c r="CT429">
        <v>50</v>
      </c>
      <c r="CU429">
        <v>5</v>
      </c>
      <c r="CV429">
        <v>282</v>
      </c>
      <c r="CW429">
        <v>30</v>
      </c>
      <c r="DE429">
        <v>4516</v>
      </c>
      <c r="DF429">
        <v>480</v>
      </c>
      <c r="DG429">
        <v>4184</v>
      </c>
      <c r="DH429">
        <v>445</v>
      </c>
    </row>
    <row r="430" spans="1:270">
      <c r="A430" t="s">
        <v>16048</v>
      </c>
      <c r="B430">
        <v>7736602060</v>
      </c>
      <c r="C430" t="s">
        <v>4040</v>
      </c>
      <c r="D430" t="s">
        <v>16049</v>
      </c>
      <c r="E430">
        <v>6629321</v>
      </c>
      <c r="F430" t="s">
        <v>16050</v>
      </c>
      <c r="G430" t="s">
        <v>3978</v>
      </c>
      <c r="H430" t="s">
        <v>3932</v>
      </c>
      <c r="I430" t="s">
        <v>3931</v>
      </c>
      <c r="T430">
        <v>50</v>
      </c>
      <c r="U430">
        <v>101</v>
      </c>
      <c r="AD430">
        <v>50</v>
      </c>
      <c r="AE430">
        <v>101</v>
      </c>
      <c r="AF430">
        <v>44</v>
      </c>
      <c r="AG430">
        <v>10</v>
      </c>
      <c r="AL430">
        <v>8413</v>
      </c>
      <c r="AM430">
        <v>7805</v>
      </c>
      <c r="AN430">
        <v>37035</v>
      </c>
      <c r="AO430">
        <v>36277</v>
      </c>
      <c r="AP430">
        <v>6518</v>
      </c>
      <c r="AQ430">
        <v>10255</v>
      </c>
      <c r="AR430">
        <v>311</v>
      </c>
      <c r="AS430">
        <v>518</v>
      </c>
      <c r="AT430">
        <v>52322</v>
      </c>
      <c r="AU430">
        <v>54866</v>
      </c>
      <c r="AV430">
        <v>100</v>
      </c>
      <c r="AW430">
        <v>100</v>
      </c>
      <c r="BF430">
        <v>50496</v>
      </c>
      <c r="BG430">
        <v>51431</v>
      </c>
      <c r="BH430">
        <v>50596</v>
      </c>
      <c r="BI430">
        <v>51531</v>
      </c>
      <c r="BV430">
        <v>2</v>
      </c>
      <c r="BW430">
        <v>2</v>
      </c>
      <c r="BX430">
        <v>1774</v>
      </c>
      <c r="BY430">
        <v>3434</v>
      </c>
      <c r="CB430">
        <v>1776</v>
      </c>
      <c r="CC430">
        <v>3436</v>
      </c>
      <c r="CD430">
        <v>52372</v>
      </c>
      <c r="CE430">
        <v>54967</v>
      </c>
      <c r="CF430">
        <v>29329</v>
      </c>
      <c r="CG430">
        <v>36321</v>
      </c>
      <c r="CH430">
        <v>44566</v>
      </c>
      <c r="CI430">
        <v>37989</v>
      </c>
      <c r="CN430">
        <v>3963</v>
      </c>
      <c r="CO430">
        <v>1705</v>
      </c>
      <c r="CP430">
        <v>1579</v>
      </c>
      <c r="CQ430">
        <v>47</v>
      </c>
      <c r="CR430">
        <v>46950</v>
      </c>
      <c r="CS430">
        <v>39647</v>
      </c>
      <c r="CV430">
        <v>43565</v>
      </c>
      <c r="CW430">
        <v>36631</v>
      </c>
      <c r="DB430">
        <v>-3385</v>
      </c>
      <c r="DC430">
        <v>43565</v>
      </c>
      <c r="DD430">
        <v>36631</v>
      </c>
      <c r="DE430">
        <v>73895</v>
      </c>
      <c r="DF430">
        <v>74310</v>
      </c>
      <c r="DI430">
        <v>73895</v>
      </c>
      <c r="DJ430">
        <v>74310</v>
      </c>
      <c r="IR430">
        <v>-3016</v>
      </c>
    </row>
    <row r="431" spans="1:270">
      <c r="A431" t="s">
        <v>16054</v>
      </c>
      <c r="B431">
        <v>7716680078</v>
      </c>
      <c r="C431" t="s">
        <v>15904</v>
      </c>
      <c r="D431" t="s">
        <v>16534</v>
      </c>
      <c r="E431">
        <v>7130942</v>
      </c>
      <c r="F431" t="s">
        <v>16056</v>
      </c>
      <c r="G431" t="s">
        <v>3936</v>
      </c>
      <c r="H431" t="s">
        <v>3932</v>
      </c>
      <c r="I431" t="s">
        <v>3931</v>
      </c>
      <c r="T431">
        <v>6</v>
      </c>
      <c r="U431">
        <v>6</v>
      </c>
      <c r="AD431">
        <v>6</v>
      </c>
      <c r="AE431">
        <v>6</v>
      </c>
      <c r="AF431">
        <v>0</v>
      </c>
      <c r="AG431">
        <v>16</v>
      </c>
      <c r="AL431">
        <v>12065</v>
      </c>
      <c r="AM431">
        <v>12014</v>
      </c>
      <c r="AP431">
        <v>0</v>
      </c>
      <c r="AQ431">
        <v>0</v>
      </c>
      <c r="AR431">
        <v>0</v>
      </c>
      <c r="AT431">
        <v>12065</v>
      </c>
      <c r="AU431">
        <v>12030</v>
      </c>
      <c r="AV431">
        <v>13</v>
      </c>
      <c r="AW431">
        <v>13</v>
      </c>
      <c r="BF431">
        <v>11661</v>
      </c>
      <c r="BG431">
        <v>11622</v>
      </c>
      <c r="BH431">
        <v>11674</v>
      </c>
      <c r="BI431">
        <v>11635</v>
      </c>
      <c r="BV431">
        <v>35</v>
      </c>
      <c r="BW431">
        <v>35</v>
      </c>
      <c r="BX431">
        <v>362</v>
      </c>
      <c r="BY431">
        <v>366</v>
      </c>
      <c r="CB431">
        <v>397</v>
      </c>
      <c r="CC431">
        <v>401</v>
      </c>
      <c r="CD431">
        <v>12071</v>
      </c>
      <c r="CE431">
        <v>12036</v>
      </c>
      <c r="CH431">
        <v>0</v>
      </c>
      <c r="CI431">
        <v>0</v>
      </c>
      <c r="CN431">
        <v>55</v>
      </c>
      <c r="CO431">
        <v>0</v>
      </c>
      <c r="CP431">
        <v>16</v>
      </c>
      <c r="CQ431">
        <v>5</v>
      </c>
      <c r="CR431">
        <v>39</v>
      </c>
      <c r="CS431">
        <v>-5</v>
      </c>
      <c r="CV431">
        <v>39</v>
      </c>
      <c r="CW431">
        <v>-5</v>
      </c>
      <c r="DB431">
        <v>0</v>
      </c>
      <c r="DC431">
        <v>39</v>
      </c>
      <c r="DD431">
        <v>-5</v>
      </c>
      <c r="DG431">
        <v>0</v>
      </c>
      <c r="DH431">
        <v>0</v>
      </c>
      <c r="DI431">
        <v>0</v>
      </c>
      <c r="DJ431">
        <v>0</v>
      </c>
      <c r="IR431">
        <v>0</v>
      </c>
    </row>
    <row r="432" spans="1:270">
      <c r="A432" t="s">
        <v>16057</v>
      </c>
      <c r="B432">
        <v>7720765937</v>
      </c>
      <c r="C432" t="s">
        <v>3929</v>
      </c>
      <c r="D432" t="s">
        <v>16535</v>
      </c>
      <c r="E432">
        <v>7166445</v>
      </c>
      <c r="F432" t="s">
        <v>16059</v>
      </c>
      <c r="G432" t="s">
        <v>3930</v>
      </c>
      <c r="H432" t="s">
        <v>3932</v>
      </c>
      <c r="I432" t="s">
        <v>3931</v>
      </c>
      <c r="T432">
        <v>434</v>
      </c>
      <c r="U432">
        <v>238</v>
      </c>
      <c r="Z432">
        <v>1074</v>
      </c>
      <c r="AD432">
        <v>1508</v>
      </c>
      <c r="AE432">
        <v>238</v>
      </c>
      <c r="AF432">
        <v>0</v>
      </c>
      <c r="AJ432">
        <v>15</v>
      </c>
      <c r="AL432">
        <v>15414635</v>
      </c>
      <c r="AM432">
        <v>13305794</v>
      </c>
      <c r="AN432">
        <v>26355021</v>
      </c>
      <c r="AO432">
        <v>26429874</v>
      </c>
      <c r="AP432">
        <v>22</v>
      </c>
      <c r="AQ432">
        <v>39</v>
      </c>
      <c r="AR432">
        <v>87</v>
      </c>
      <c r="AS432">
        <v>75</v>
      </c>
      <c r="AT432">
        <v>41769780</v>
      </c>
      <c r="AU432">
        <v>39735782</v>
      </c>
      <c r="AV432">
        <v>10</v>
      </c>
      <c r="AW432">
        <v>10</v>
      </c>
      <c r="BF432">
        <v>80772</v>
      </c>
      <c r="BG432">
        <v>69431</v>
      </c>
      <c r="BH432">
        <v>80782</v>
      </c>
      <c r="BI432">
        <v>69441</v>
      </c>
      <c r="BL432">
        <v>27969617</v>
      </c>
      <c r="BM432">
        <v>27969617</v>
      </c>
      <c r="BN432">
        <v>71</v>
      </c>
      <c r="BP432">
        <v>5372</v>
      </c>
      <c r="BT432">
        <v>27969688</v>
      </c>
      <c r="BU432">
        <v>27969617</v>
      </c>
      <c r="BV432">
        <v>9925828</v>
      </c>
      <c r="BW432">
        <v>3326906</v>
      </c>
      <c r="BX432">
        <v>3789618</v>
      </c>
      <c r="BY432">
        <v>8370056</v>
      </c>
      <c r="CB432">
        <v>13720818</v>
      </c>
      <c r="CC432">
        <v>11696962</v>
      </c>
      <c r="CD432">
        <v>41771288</v>
      </c>
      <c r="CE432">
        <v>39736020</v>
      </c>
      <c r="CF432">
        <v>28881</v>
      </c>
      <c r="CG432">
        <v>19541</v>
      </c>
      <c r="CH432">
        <v>-16429</v>
      </c>
      <c r="CI432">
        <v>-26644</v>
      </c>
      <c r="CJ432">
        <v>2189034</v>
      </c>
      <c r="CK432">
        <v>2310804</v>
      </c>
      <c r="CL432">
        <v>2294245</v>
      </c>
      <c r="CM432">
        <v>2257663</v>
      </c>
      <c r="CN432">
        <v>6895857</v>
      </c>
      <c r="CO432">
        <v>7705715</v>
      </c>
      <c r="CP432">
        <v>6759886</v>
      </c>
      <c r="CQ432">
        <v>7666575</v>
      </c>
      <c r="CR432">
        <v>14331</v>
      </c>
      <c r="CS432">
        <v>65637</v>
      </c>
      <c r="CT432">
        <v>-2962</v>
      </c>
      <c r="CU432">
        <v>-13137</v>
      </c>
      <c r="CV432">
        <v>11342</v>
      </c>
      <c r="CW432">
        <v>52493</v>
      </c>
      <c r="CX432">
        <v>3965</v>
      </c>
      <c r="CY432">
        <v>13137</v>
      </c>
      <c r="CZ432">
        <v>1003</v>
      </c>
      <c r="DB432">
        <v>-27</v>
      </c>
      <c r="DC432">
        <v>11342</v>
      </c>
      <c r="DD432">
        <v>52493</v>
      </c>
      <c r="DE432">
        <v>82478</v>
      </c>
      <c r="DF432">
        <v>65966</v>
      </c>
      <c r="DG432">
        <v>70026</v>
      </c>
      <c r="DH432">
        <v>73069</v>
      </c>
      <c r="DI432">
        <v>12452</v>
      </c>
      <c r="DJ432">
        <v>-7103</v>
      </c>
      <c r="DK432">
        <v>10</v>
      </c>
      <c r="DL432">
        <v>16939</v>
      </c>
      <c r="DM432">
        <v>16949</v>
      </c>
      <c r="DN432">
        <v>0</v>
      </c>
      <c r="DO432">
        <v>52492</v>
      </c>
      <c r="DP432">
        <v>52492</v>
      </c>
      <c r="DQ432">
        <v>11342</v>
      </c>
      <c r="DR432">
        <v>11342</v>
      </c>
      <c r="DS432">
        <v>10</v>
      </c>
      <c r="DT432">
        <v>69431</v>
      </c>
      <c r="DU432">
        <v>69441</v>
      </c>
      <c r="DV432">
        <v>0</v>
      </c>
      <c r="DW432">
        <v>11342</v>
      </c>
      <c r="DX432">
        <v>11342</v>
      </c>
      <c r="DY432">
        <v>10</v>
      </c>
      <c r="DZ432">
        <v>80772</v>
      </c>
      <c r="EA432">
        <v>80782</v>
      </c>
      <c r="EB432">
        <v>52492</v>
      </c>
      <c r="EC432">
        <v>0</v>
      </c>
      <c r="ED432">
        <v>69441</v>
      </c>
      <c r="EH432">
        <v>52492</v>
      </c>
      <c r="EI432">
        <v>0</v>
      </c>
      <c r="EJ432">
        <v>69441</v>
      </c>
      <c r="EK432">
        <v>52492</v>
      </c>
      <c r="EL432">
        <v>0</v>
      </c>
      <c r="EM432">
        <v>69431</v>
      </c>
      <c r="EN432">
        <v>52492</v>
      </c>
      <c r="EO432">
        <v>0</v>
      </c>
      <c r="EP432">
        <v>69431</v>
      </c>
      <c r="EQ432">
        <v>80782</v>
      </c>
      <c r="ER432">
        <v>69441</v>
      </c>
      <c r="ES432">
        <v>24464196</v>
      </c>
      <c r="ET432">
        <v>1314135</v>
      </c>
      <c r="EU432">
        <v>72395</v>
      </c>
      <c r="EV432">
        <v>64666</v>
      </c>
      <c r="EW432">
        <v>113691</v>
      </c>
      <c r="EY432">
        <v>23413196</v>
      </c>
      <c r="EZ432">
        <v>344518</v>
      </c>
      <c r="FA432">
        <v>24168300</v>
      </c>
      <c r="FB432">
        <v>440988</v>
      </c>
      <c r="FC432">
        <v>24303</v>
      </c>
      <c r="FD432">
        <v>17668</v>
      </c>
      <c r="FE432">
        <v>52169</v>
      </c>
      <c r="FF432">
        <v>62447</v>
      </c>
      <c r="FI432">
        <v>5160</v>
      </c>
      <c r="FJ432">
        <v>9918</v>
      </c>
      <c r="FK432">
        <v>23115534</v>
      </c>
      <c r="FL432">
        <v>437050</v>
      </c>
      <c r="FM432">
        <v>-295912</v>
      </c>
      <c r="FN432">
        <v>-1686231</v>
      </c>
      <c r="FR432">
        <v>0</v>
      </c>
      <c r="FS432">
        <v>372084</v>
      </c>
      <c r="FT432">
        <v>1051000</v>
      </c>
      <c r="FU432">
        <v>969617</v>
      </c>
      <c r="FV432">
        <v>1052766</v>
      </c>
      <c r="FX432">
        <v>295896</v>
      </c>
      <c r="FY432">
        <v>1314135</v>
      </c>
      <c r="FZ432">
        <v>-16</v>
      </c>
      <c r="GA432">
        <v>-12</v>
      </c>
      <c r="GB432">
        <v>39</v>
      </c>
      <c r="GC432">
        <v>51</v>
      </c>
      <c r="GD432">
        <v>23</v>
      </c>
      <c r="GE432">
        <v>39</v>
      </c>
      <c r="GF432">
        <v>0</v>
      </c>
      <c r="GG432">
        <v>0</v>
      </c>
      <c r="HK432">
        <v>0</v>
      </c>
      <c r="HL432">
        <v>3838</v>
      </c>
      <c r="IA432">
        <v>0</v>
      </c>
      <c r="IB432">
        <v>144572</v>
      </c>
      <c r="IM432">
        <v>0</v>
      </c>
      <c r="IN432">
        <v>100</v>
      </c>
      <c r="IR432">
        <v>-7</v>
      </c>
      <c r="IT432">
        <v>0</v>
      </c>
      <c r="IU432">
        <v>668500</v>
      </c>
    </row>
    <row r="433" spans="1:285">
      <c r="A433" t="s">
        <v>16536</v>
      </c>
      <c r="B433">
        <v>3702724465</v>
      </c>
      <c r="C433" t="s">
        <v>4028</v>
      </c>
      <c r="D433" t="s">
        <v>16537</v>
      </c>
      <c r="E433">
        <v>5482317</v>
      </c>
      <c r="F433" t="s">
        <v>16061</v>
      </c>
      <c r="G433" t="s">
        <v>3978</v>
      </c>
      <c r="H433" t="s">
        <v>3932</v>
      </c>
      <c r="I433" t="s">
        <v>3931</v>
      </c>
      <c r="L433">
        <v>51</v>
      </c>
      <c r="AD433">
        <v>51</v>
      </c>
      <c r="AE433">
        <v>0</v>
      </c>
      <c r="AL433">
        <v>12392</v>
      </c>
      <c r="AM433">
        <v>11827</v>
      </c>
      <c r="AN433">
        <v>33</v>
      </c>
      <c r="AP433">
        <v>793</v>
      </c>
      <c r="AQ433">
        <v>956</v>
      </c>
      <c r="AT433">
        <v>13218</v>
      </c>
      <c r="AU433">
        <v>12783</v>
      </c>
      <c r="AV433">
        <v>10</v>
      </c>
      <c r="AW433">
        <v>10</v>
      </c>
      <c r="BF433">
        <v>13081</v>
      </c>
      <c r="BG433">
        <v>12773</v>
      </c>
      <c r="BH433">
        <v>13091</v>
      </c>
      <c r="BI433">
        <v>12783</v>
      </c>
      <c r="BX433">
        <v>177</v>
      </c>
      <c r="CB433">
        <v>177</v>
      </c>
      <c r="CC433">
        <v>0</v>
      </c>
      <c r="CD433">
        <v>13268</v>
      </c>
      <c r="CE433">
        <v>12783</v>
      </c>
      <c r="CH433">
        <v>573</v>
      </c>
      <c r="CI433">
        <v>1144</v>
      </c>
      <c r="CN433">
        <v>577</v>
      </c>
      <c r="CP433">
        <v>710</v>
      </c>
      <c r="CQ433">
        <v>80</v>
      </c>
      <c r="CR433">
        <v>440</v>
      </c>
      <c r="CS433">
        <v>1064</v>
      </c>
      <c r="CT433">
        <v>-132</v>
      </c>
      <c r="CU433">
        <v>-208</v>
      </c>
      <c r="CV433">
        <v>308</v>
      </c>
      <c r="CW433">
        <v>856</v>
      </c>
      <c r="CX433">
        <v>132</v>
      </c>
      <c r="CY433">
        <v>208</v>
      </c>
      <c r="DC433">
        <v>308</v>
      </c>
      <c r="DD433">
        <v>856</v>
      </c>
      <c r="DE433">
        <v>9201</v>
      </c>
      <c r="DF433">
        <v>14958</v>
      </c>
      <c r="DG433">
        <v>8628</v>
      </c>
      <c r="DH433">
        <v>13814</v>
      </c>
      <c r="DI433">
        <v>573</v>
      </c>
      <c r="DJ433">
        <v>1144</v>
      </c>
    </row>
    <row r="434" spans="1:285">
      <c r="A434" t="s">
        <v>16538</v>
      </c>
      <c r="B434">
        <v>6166095992</v>
      </c>
      <c r="C434" t="s">
        <v>4090</v>
      </c>
      <c r="D434" t="s">
        <v>16539</v>
      </c>
      <c r="E434">
        <v>4394235</v>
      </c>
      <c r="F434" t="s">
        <v>16065</v>
      </c>
      <c r="G434" t="s">
        <v>3936</v>
      </c>
      <c r="H434" t="s">
        <v>3932</v>
      </c>
      <c r="X434">
        <v>10109</v>
      </c>
      <c r="Y434">
        <v>10109</v>
      </c>
      <c r="AL434">
        <v>391</v>
      </c>
      <c r="AM434">
        <v>2534</v>
      </c>
      <c r="AP434">
        <v>4727</v>
      </c>
      <c r="AQ434">
        <v>216</v>
      </c>
      <c r="BH434">
        <v>13355</v>
      </c>
      <c r="BI434">
        <v>12133</v>
      </c>
      <c r="BX434">
        <v>1872</v>
      </c>
      <c r="BY434">
        <v>726</v>
      </c>
      <c r="CD434">
        <v>15227</v>
      </c>
      <c r="CE434">
        <v>12859</v>
      </c>
      <c r="CP434">
        <v>357</v>
      </c>
      <c r="CQ434">
        <v>124</v>
      </c>
      <c r="CT434">
        <v>2086</v>
      </c>
      <c r="CU434">
        <v>1351</v>
      </c>
      <c r="CV434">
        <v>1424</v>
      </c>
      <c r="CW434">
        <v>43</v>
      </c>
      <c r="DE434">
        <v>33761</v>
      </c>
      <c r="DF434">
        <v>23734</v>
      </c>
      <c r="DG434">
        <v>29894</v>
      </c>
      <c r="DH434">
        <v>22216</v>
      </c>
    </row>
    <row r="435" spans="1:285">
      <c r="A435" t="s">
        <v>16540</v>
      </c>
      <c r="B435">
        <v>7806483807</v>
      </c>
      <c r="C435" t="s">
        <v>15278</v>
      </c>
      <c r="D435" t="s">
        <v>16541</v>
      </c>
      <c r="E435">
        <v>7652286</v>
      </c>
      <c r="F435" t="s">
        <v>16068</v>
      </c>
      <c r="G435" t="s">
        <v>3936</v>
      </c>
      <c r="H435" t="s">
        <v>3932</v>
      </c>
      <c r="I435" t="s">
        <v>3931</v>
      </c>
      <c r="L435">
        <v>15096</v>
      </c>
      <c r="M435">
        <v>15126</v>
      </c>
      <c r="T435">
        <v>202</v>
      </c>
      <c r="U435">
        <v>276</v>
      </c>
      <c r="Z435">
        <v>104</v>
      </c>
      <c r="AA435">
        <v>103</v>
      </c>
      <c r="AD435">
        <v>15402</v>
      </c>
      <c r="AE435">
        <v>15505</v>
      </c>
      <c r="AF435">
        <v>210</v>
      </c>
      <c r="AG435">
        <v>42</v>
      </c>
      <c r="AJ435">
        <v>509</v>
      </c>
      <c r="AK435">
        <v>505</v>
      </c>
      <c r="AL435">
        <v>1030</v>
      </c>
      <c r="AM435">
        <v>4982</v>
      </c>
      <c r="AN435">
        <v>7254</v>
      </c>
      <c r="AO435">
        <v>7254</v>
      </c>
      <c r="AP435">
        <v>1162</v>
      </c>
      <c r="AQ435">
        <v>2578</v>
      </c>
      <c r="AT435">
        <v>10164</v>
      </c>
      <c r="AU435">
        <v>15361</v>
      </c>
      <c r="AV435">
        <v>15</v>
      </c>
      <c r="AW435">
        <v>15</v>
      </c>
      <c r="AZ435">
        <v>14795</v>
      </c>
      <c r="BA435">
        <v>14795</v>
      </c>
      <c r="BF435">
        <v>-3105</v>
      </c>
      <c r="BG435">
        <v>-3276</v>
      </c>
      <c r="BH435">
        <v>11705</v>
      </c>
      <c r="BI435">
        <v>11534</v>
      </c>
      <c r="BN435">
        <v>3253</v>
      </c>
      <c r="BO435">
        <v>3253</v>
      </c>
      <c r="BT435">
        <v>3253</v>
      </c>
      <c r="BU435">
        <v>3253</v>
      </c>
      <c r="BV435">
        <v>500</v>
      </c>
      <c r="BX435">
        <v>10108</v>
      </c>
      <c r="BY435">
        <v>16079</v>
      </c>
      <c r="CB435">
        <v>10608</v>
      </c>
      <c r="CC435">
        <v>16079</v>
      </c>
      <c r="CD435">
        <v>25566</v>
      </c>
      <c r="CE435">
        <v>30866</v>
      </c>
      <c r="CF435">
        <v>36</v>
      </c>
      <c r="CG435">
        <v>3197</v>
      </c>
      <c r="CH435">
        <v>-1597</v>
      </c>
      <c r="CI435">
        <v>-1686</v>
      </c>
      <c r="CJ435">
        <v>9</v>
      </c>
      <c r="CN435">
        <v>2543</v>
      </c>
      <c r="CO435">
        <v>3750</v>
      </c>
      <c r="CP435">
        <v>783</v>
      </c>
      <c r="CQ435">
        <v>1057</v>
      </c>
      <c r="CR435">
        <v>172</v>
      </c>
      <c r="CS435">
        <v>1007</v>
      </c>
      <c r="CV435">
        <v>171</v>
      </c>
      <c r="CW435">
        <v>1007</v>
      </c>
      <c r="DB435">
        <v>-1</v>
      </c>
      <c r="DC435">
        <v>171</v>
      </c>
      <c r="DD435">
        <v>1007</v>
      </c>
      <c r="DE435">
        <v>10733</v>
      </c>
      <c r="DF435">
        <v>24740</v>
      </c>
      <c r="DG435">
        <v>12294</v>
      </c>
      <c r="DH435">
        <v>23229</v>
      </c>
      <c r="DI435">
        <v>-1561</v>
      </c>
      <c r="DJ435">
        <v>1511</v>
      </c>
      <c r="EQ435">
        <v>11705</v>
      </c>
      <c r="ER435">
        <v>11534</v>
      </c>
      <c r="FZ435">
        <v>0</v>
      </c>
      <c r="GB435">
        <v>0</v>
      </c>
      <c r="GD435">
        <v>0</v>
      </c>
      <c r="GF435">
        <v>0</v>
      </c>
      <c r="GG435">
        <v>0</v>
      </c>
    </row>
    <row r="436" spans="1:285">
      <c r="A436" t="s">
        <v>16069</v>
      </c>
      <c r="B436">
        <v>7710872418</v>
      </c>
      <c r="C436" t="s">
        <v>8156</v>
      </c>
      <c r="D436" t="s">
        <v>16070</v>
      </c>
      <c r="E436">
        <v>4898081</v>
      </c>
      <c r="F436" t="s">
        <v>16071</v>
      </c>
      <c r="G436" t="s">
        <v>3978</v>
      </c>
      <c r="H436" t="s">
        <v>3932</v>
      </c>
      <c r="I436" t="s">
        <v>3931</v>
      </c>
      <c r="T436">
        <v>0</v>
      </c>
      <c r="AD436">
        <v>0</v>
      </c>
      <c r="AE436">
        <v>0</v>
      </c>
      <c r="AF436">
        <v>53</v>
      </c>
      <c r="AG436">
        <v>53</v>
      </c>
      <c r="AL436">
        <v>326</v>
      </c>
      <c r="AM436">
        <v>326</v>
      </c>
      <c r="AN436">
        <v>95</v>
      </c>
      <c r="AO436">
        <v>95</v>
      </c>
      <c r="AP436">
        <v>9</v>
      </c>
      <c r="AQ436">
        <v>9</v>
      </c>
      <c r="AR436">
        <v>12229</v>
      </c>
      <c r="AS436">
        <v>12229</v>
      </c>
      <c r="AT436">
        <v>12713</v>
      </c>
      <c r="AU436">
        <v>12713</v>
      </c>
      <c r="AV436">
        <v>85</v>
      </c>
      <c r="AW436">
        <v>85</v>
      </c>
      <c r="BB436">
        <v>10294</v>
      </c>
      <c r="BC436">
        <v>10294</v>
      </c>
      <c r="BF436">
        <v>-383</v>
      </c>
      <c r="BG436">
        <v>-383</v>
      </c>
      <c r="BH436">
        <v>9996</v>
      </c>
      <c r="BI436">
        <v>9996</v>
      </c>
      <c r="BV436">
        <v>1421</v>
      </c>
      <c r="BW436">
        <v>1421</v>
      </c>
      <c r="BX436">
        <v>1296</v>
      </c>
      <c r="BY436">
        <v>1296</v>
      </c>
      <c r="CB436">
        <v>2716</v>
      </c>
      <c r="CC436">
        <v>2716</v>
      </c>
      <c r="CD436">
        <v>12713</v>
      </c>
      <c r="CE436">
        <v>12713</v>
      </c>
      <c r="CF436">
        <v>0</v>
      </c>
      <c r="CG436">
        <v>8</v>
      </c>
      <c r="CH436">
        <v>0</v>
      </c>
      <c r="CI436">
        <v>-8</v>
      </c>
      <c r="CN436">
        <v>0</v>
      </c>
      <c r="CO436">
        <v>18</v>
      </c>
      <c r="CP436">
        <v>0</v>
      </c>
      <c r="CQ436">
        <v>19</v>
      </c>
      <c r="CR436">
        <v>0</v>
      </c>
      <c r="CS436">
        <v>-9</v>
      </c>
      <c r="CV436">
        <v>0</v>
      </c>
      <c r="CW436">
        <v>-9</v>
      </c>
      <c r="DC436">
        <v>0</v>
      </c>
      <c r="DD436">
        <v>-9</v>
      </c>
      <c r="DK436">
        <v>85</v>
      </c>
      <c r="DL436">
        <v>-374</v>
      </c>
      <c r="DM436">
        <v>10006</v>
      </c>
      <c r="DS436">
        <v>85</v>
      </c>
      <c r="DT436">
        <v>-383</v>
      </c>
      <c r="DU436">
        <v>9996</v>
      </c>
      <c r="DY436">
        <v>85</v>
      </c>
      <c r="DZ436">
        <v>-383</v>
      </c>
      <c r="EA436">
        <v>9996</v>
      </c>
      <c r="EB436">
        <v>-9</v>
      </c>
      <c r="EC436">
        <v>-1</v>
      </c>
      <c r="ED436">
        <v>9996</v>
      </c>
      <c r="EH436">
        <v>-9</v>
      </c>
      <c r="EI436">
        <v>-1</v>
      </c>
      <c r="EJ436">
        <v>9996</v>
      </c>
      <c r="EK436">
        <v>-9</v>
      </c>
      <c r="EL436">
        <v>0</v>
      </c>
      <c r="EM436">
        <v>-383</v>
      </c>
      <c r="EN436">
        <v>-9</v>
      </c>
      <c r="EO436">
        <v>0</v>
      </c>
      <c r="EP436">
        <v>-383</v>
      </c>
      <c r="EQ436">
        <v>9996</v>
      </c>
      <c r="ER436">
        <v>9996</v>
      </c>
      <c r="FZ436">
        <v>0</v>
      </c>
      <c r="GB436">
        <v>9</v>
      </c>
      <c r="GC436">
        <v>96</v>
      </c>
      <c r="GD436">
        <v>9</v>
      </c>
      <c r="GE436">
        <v>96</v>
      </c>
      <c r="GF436">
        <v>0</v>
      </c>
      <c r="GG436">
        <v>0</v>
      </c>
      <c r="GI436">
        <v>0</v>
      </c>
      <c r="GJ436">
        <v>9</v>
      </c>
      <c r="GK436">
        <v>9</v>
      </c>
      <c r="HQ436">
        <v>10294</v>
      </c>
      <c r="HR436">
        <v>10294</v>
      </c>
      <c r="HY436">
        <v>10294</v>
      </c>
      <c r="JA436">
        <v>9</v>
      </c>
      <c r="JB436">
        <v>9</v>
      </c>
    </row>
    <row r="437" spans="1:285">
      <c r="A437" t="s">
        <v>16072</v>
      </c>
      <c r="B437">
        <v>9705066046</v>
      </c>
      <c r="C437" t="s">
        <v>4033</v>
      </c>
      <c r="D437" t="s">
        <v>16542</v>
      </c>
      <c r="E437">
        <v>7425974</v>
      </c>
      <c r="F437" t="s">
        <v>16074</v>
      </c>
      <c r="G437" t="s">
        <v>3936</v>
      </c>
      <c r="H437" t="s">
        <v>3932</v>
      </c>
      <c r="I437" t="s">
        <v>3931</v>
      </c>
      <c r="T437">
        <v>516</v>
      </c>
      <c r="U437">
        <v>842</v>
      </c>
      <c r="AF437">
        <v>3</v>
      </c>
      <c r="AG437">
        <v>3</v>
      </c>
      <c r="AL437">
        <v>259754</v>
      </c>
      <c r="AM437">
        <v>17858</v>
      </c>
      <c r="AP437">
        <v>6307</v>
      </c>
      <c r="AQ437">
        <v>560</v>
      </c>
      <c r="BH437">
        <v>18923</v>
      </c>
      <c r="BI437">
        <v>14319</v>
      </c>
      <c r="BL437">
        <v>124200</v>
      </c>
      <c r="BM437">
        <v>3450</v>
      </c>
      <c r="BV437">
        <v>72</v>
      </c>
      <c r="BW437">
        <v>359</v>
      </c>
      <c r="BX437">
        <v>123386</v>
      </c>
      <c r="BY437">
        <v>1135</v>
      </c>
      <c r="CD437">
        <v>266581</v>
      </c>
      <c r="CE437">
        <v>19264</v>
      </c>
      <c r="CN437">
        <v>13787</v>
      </c>
      <c r="CO437">
        <v>2203</v>
      </c>
      <c r="CP437">
        <v>11394</v>
      </c>
      <c r="CQ437">
        <v>638</v>
      </c>
      <c r="CT437">
        <v>1062</v>
      </c>
      <c r="CU437">
        <v>498</v>
      </c>
      <c r="CV437">
        <v>4605</v>
      </c>
      <c r="CW437">
        <v>2273</v>
      </c>
      <c r="DE437">
        <v>19908</v>
      </c>
      <c r="DF437">
        <v>15841</v>
      </c>
      <c r="DG437">
        <v>16634</v>
      </c>
      <c r="DH437">
        <v>14635</v>
      </c>
    </row>
    <row r="438" spans="1:285">
      <c r="A438" t="s">
        <v>16075</v>
      </c>
      <c r="B438">
        <v>7717777530</v>
      </c>
      <c r="C438" t="s">
        <v>16076</v>
      </c>
      <c r="D438" t="s">
        <v>16543</v>
      </c>
      <c r="E438">
        <v>5495741</v>
      </c>
      <c r="F438" t="s">
        <v>16078</v>
      </c>
      <c r="G438" t="s">
        <v>3936</v>
      </c>
      <c r="H438" t="s">
        <v>3932</v>
      </c>
      <c r="I438" t="s">
        <v>3931</v>
      </c>
      <c r="AF438">
        <v>0</v>
      </c>
      <c r="AL438">
        <v>11129</v>
      </c>
      <c r="AM438">
        <v>5436</v>
      </c>
      <c r="AP438">
        <v>6864</v>
      </c>
      <c r="AQ438">
        <v>8879</v>
      </c>
      <c r="BH438">
        <v>17596</v>
      </c>
      <c r="BI438">
        <v>13924</v>
      </c>
      <c r="BL438">
        <v>85</v>
      </c>
      <c r="BR438">
        <v>312</v>
      </c>
      <c r="BV438">
        <v>0</v>
      </c>
      <c r="BX438">
        <v>0</v>
      </c>
      <c r="BY438">
        <v>391</v>
      </c>
      <c r="CD438">
        <v>17993</v>
      </c>
      <c r="CE438">
        <v>14315</v>
      </c>
      <c r="CN438">
        <v>930</v>
      </c>
      <c r="CO438">
        <v>1851</v>
      </c>
      <c r="CP438">
        <v>1082</v>
      </c>
      <c r="CQ438">
        <v>2048</v>
      </c>
      <c r="CT438">
        <v>526</v>
      </c>
      <c r="CU438">
        <v>446</v>
      </c>
      <c r="CV438">
        <v>7224</v>
      </c>
      <c r="CW438">
        <v>6008</v>
      </c>
      <c r="DE438">
        <v>16714</v>
      </c>
      <c r="DF438">
        <v>12334</v>
      </c>
      <c r="DG438">
        <v>8812</v>
      </c>
      <c r="DH438">
        <v>5683</v>
      </c>
    </row>
    <row r="439" spans="1:285">
      <c r="A439" t="s">
        <v>16079</v>
      </c>
      <c r="B439">
        <v>5260324077</v>
      </c>
      <c r="C439" t="s">
        <v>9059</v>
      </c>
      <c r="D439" t="s">
        <v>16544</v>
      </c>
      <c r="E439">
        <v>6278811</v>
      </c>
      <c r="F439" t="s">
        <v>16081</v>
      </c>
      <c r="G439" t="s">
        <v>3978</v>
      </c>
      <c r="H439" t="s">
        <v>3932</v>
      </c>
      <c r="I439" t="s">
        <v>3931</v>
      </c>
      <c r="T439">
        <v>0</v>
      </c>
      <c r="U439">
        <v>23</v>
      </c>
      <c r="AD439">
        <v>0</v>
      </c>
      <c r="AE439">
        <v>23</v>
      </c>
      <c r="AF439">
        <v>0</v>
      </c>
      <c r="AL439">
        <v>13494</v>
      </c>
      <c r="AM439">
        <v>15183</v>
      </c>
      <c r="AN439">
        <v>0</v>
      </c>
      <c r="AO439">
        <v>375</v>
      </c>
      <c r="AP439">
        <v>30</v>
      </c>
      <c r="AQ439">
        <v>7</v>
      </c>
      <c r="AT439">
        <v>13524</v>
      </c>
      <c r="AU439">
        <v>15565</v>
      </c>
      <c r="AV439">
        <v>40</v>
      </c>
      <c r="AW439">
        <v>40</v>
      </c>
      <c r="BF439">
        <v>7772</v>
      </c>
      <c r="BG439">
        <v>7762</v>
      </c>
      <c r="BH439">
        <v>7812</v>
      </c>
      <c r="BI439">
        <v>7802</v>
      </c>
      <c r="BV439">
        <v>590</v>
      </c>
      <c r="BW439">
        <v>590</v>
      </c>
      <c r="BX439">
        <v>5122</v>
      </c>
      <c r="BY439">
        <v>7196</v>
      </c>
      <c r="CB439">
        <v>5712</v>
      </c>
      <c r="CC439">
        <v>7786</v>
      </c>
      <c r="CD439">
        <v>13524</v>
      </c>
      <c r="CE439">
        <v>15588</v>
      </c>
      <c r="CF439">
        <v>579</v>
      </c>
      <c r="CG439">
        <v>7685</v>
      </c>
      <c r="CH439">
        <v>-104</v>
      </c>
      <c r="CI439">
        <v>-3180</v>
      </c>
      <c r="CN439">
        <v>912</v>
      </c>
      <c r="CO439">
        <v>107</v>
      </c>
      <c r="CP439">
        <v>792</v>
      </c>
      <c r="CQ439">
        <v>1304</v>
      </c>
      <c r="CR439">
        <v>16</v>
      </c>
      <c r="CS439">
        <v>-4377</v>
      </c>
      <c r="CV439">
        <v>10</v>
      </c>
      <c r="CW439">
        <v>-4528</v>
      </c>
      <c r="DB439">
        <v>-6</v>
      </c>
      <c r="DC439">
        <v>10</v>
      </c>
      <c r="DD439">
        <v>-4528</v>
      </c>
      <c r="DE439">
        <v>475</v>
      </c>
      <c r="DF439">
        <v>4505</v>
      </c>
      <c r="DI439">
        <v>475</v>
      </c>
      <c r="DJ439">
        <v>4505</v>
      </c>
      <c r="IR439">
        <v>-151</v>
      </c>
    </row>
    <row r="440" spans="1:285">
      <c r="A440" t="s">
        <v>16082</v>
      </c>
      <c r="B440">
        <v>7704568339</v>
      </c>
      <c r="C440" t="s">
        <v>8379</v>
      </c>
      <c r="D440" t="s">
        <v>16545</v>
      </c>
      <c r="E440">
        <v>5595441</v>
      </c>
      <c r="F440" t="s">
        <v>16084</v>
      </c>
      <c r="G440" t="s">
        <v>3936</v>
      </c>
      <c r="H440" t="s">
        <v>3932</v>
      </c>
      <c r="I440" t="s">
        <v>3931</v>
      </c>
      <c r="T440">
        <v>2869</v>
      </c>
      <c r="U440">
        <v>8014</v>
      </c>
      <c r="AD440">
        <v>2869</v>
      </c>
      <c r="AE440">
        <v>8014</v>
      </c>
      <c r="AF440">
        <v>0</v>
      </c>
      <c r="AG440">
        <v>27</v>
      </c>
      <c r="AL440">
        <v>3769</v>
      </c>
      <c r="AM440">
        <v>21803</v>
      </c>
      <c r="AN440">
        <v>75</v>
      </c>
      <c r="AO440">
        <v>75</v>
      </c>
      <c r="AP440">
        <v>9540</v>
      </c>
      <c r="AQ440">
        <v>22485</v>
      </c>
      <c r="AR440">
        <v>12396</v>
      </c>
      <c r="AS440">
        <v>17807</v>
      </c>
      <c r="AT440">
        <v>25780</v>
      </c>
      <c r="AU440">
        <v>62197</v>
      </c>
      <c r="AV440">
        <v>10</v>
      </c>
      <c r="AW440">
        <v>10</v>
      </c>
      <c r="BB440">
        <v>0</v>
      </c>
      <c r="BC440">
        <v>10000</v>
      </c>
      <c r="BF440">
        <v>27244</v>
      </c>
      <c r="BG440">
        <v>44581</v>
      </c>
      <c r="BH440">
        <v>27254</v>
      </c>
      <c r="BI440">
        <v>54591</v>
      </c>
      <c r="BT440">
        <v>0</v>
      </c>
      <c r="BU440">
        <v>4382</v>
      </c>
      <c r="BX440">
        <v>1395</v>
      </c>
      <c r="BY440">
        <v>11238</v>
      </c>
      <c r="CB440">
        <v>1395</v>
      </c>
      <c r="CC440">
        <v>11238</v>
      </c>
      <c r="CD440">
        <v>28649</v>
      </c>
      <c r="CE440">
        <v>70211</v>
      </c>
      <c r="CH440">
        <v>-17290</v>
      </c>
      <c r="CI440">
        <v>34734</v>
      </c>
      <c r="CN440">
        <v>1378</v>
      </c>
      <c r="CO440">
        <v>509</v>
      </c>
      <c r="CP440">
        <v>1425</v>
      </c>
      <c r="CQ440">
        <v>1142</v>
      </c>
      <c r="CR440">
        <v>-17337</v>
      </c>
      <c r="CS440">
        <v>34101</v>
      </c>
      <c r="CT440">
        <v>0</v>
      </c>
      <c r="CU440">
        <v>-7513</v>
      </c>
      <c r="CV440">
        <v>-17337</v>
      </c>
      <c r="CW440">
        <v>26588</v>
      </c>
      <c r="CX440">
        <v>0</v>
      </c>
      <c r="CY440">
        <v>7513</v>
      </c>
      <c r="DC440">
        <v>-17337</v>
      </c>
      <c r="DD440">
        <v>26588</v>
      </c>
      <c r="DE440">
        <v>64858</v>
      </c>
      <c r="DF440">
        <v>161415</v>
      </c>
      <c r="DG440">
        <v>82148</v>
      </c>
      <c r="DH440">
        <v>126681</v>
      </c>
      <c r="DI440">
        <v>-17290</v>
      </c>
      <c r="DJ440">
        <v>34734</v>
      </c>
      <c r="DK440">
        <v>10</v>
      </c>
      <c r="DL440">
        <v>17993</v>
      </c>
      <c r="DM440">
        <v>28003</v>
      </c>
      <c r="DN440">
        <v>0</v>
      </c>
      <c r="DO440">
        <v>26588</v>
      </c>
      <c r="DP440">
        <v>26588</v>
      </c>
      <c r="DQ440">
        <v>26588</v>
      </c>
      <c r="DR440">
        <v>26588</v>
      </c>
      <c r="DS440">
        <v>10</v>
      </c>
      <c r="DT440">
        <v>44581</v>
      </c>
      <c r="DU440">
        <v>54591</v>
      </c>
      <c r="DY440">
        <v>10</v>
      </c>
      <c r="DZ440">
        <v>27244</v>
      </c>
      <c r="EA440">
        <v>27254</v>
      </c>
      <c r="EB440">
        <v>26588</v>
      </c>
      <c r="EC440">
        <v>0</v>
      </c>
      <c r="ED440">
        <v>54591</v>
      </c>
      <c r="EH440">
        <v>26588</v>
      </c>
      <c r="EI440">
        <v>0</v>
      </c>
      <c r="EJ440">
        <v>54591</v>
      </c>
      <c r="EK440">
        <v>26588</v>
      </c>
      <c r="EL440">
        <v>0</v>
      </c>
      <c r="EM440">
        <v>44581</v>
      </c>
      <c r="EN440">
        <v>26588</v>
      </c>
      <c r="EO440">
        <v>0</v>
      </c>
      <c r="EP440">
        <v>44581</v>
      </c>
      <c r="EQ440">
        <v>27254</v>
      </c>
      <c r="ER440">
        <v>54591</v>
      </c>
      <c r="ES440">
        <v>416</v>
      </c>
      <c r="ET440">
        <v>8454</v>
      </c>
      <c r="EU440">
        <v>80813</v>
      </c>
      <c r="EV440">
        <v>147854</v>
      </c>
      <c r="EY440">
        <v>416</v>
      </c>
      <c r="EZ440">
        <v>505</v>
      </c>
      <c r="FA440">
        <v>0</v>
      </c>
      <c r="FB440">
        <v>7949</v>
      </c>
      <c r="FC440">
        <v>28613</v>
      </c>
      <c r="FD440">
        <v>75052</v>
      </c>
      <c r="FE440">
        <v>36306</v>
      </c>
      <c r="FF440">
        <v>38186</v>
      </c>
      <c r="FI440">
        <v>2784</v>
      </c>
      <c r="FJ440">
        <v>7023</v>
      </c>
      <c r="FK440">
        <v>28845</v>
      </c>
      <c r="FL440">
        <v>17280</v>
      </c>
      <c r="FM440">
        <v>-13361</v>
      </c>
      <c r="FN440">
        <v>17716</v>
      </c>
      <c r="FT440">
        <v>0</v>
      </c>
      <c r="FU440">
        <v>7949</v>
      </c>
      <c r="FV440">
        <v>0</v>
      </c>
      <c r="FW440">
        <v>7949</v>
      </c>
      <c r="FX440">
        <v>416</v>
      </c>
      <c r="FY440">
        <v>505</v>
      </c>
      <c r="FZ440">
        <v>-12945</v>
      </c>
      <c r="GA440">
        <v>18221</v>
      </c>
      <c r="GB440">
        <v>22485</v>
      </c>
      <c r="GC440">
        <v>4264</v>
      </c>
      <c r="GD440">
        <v>9540</v>
      </c>
      <c r="GE440">
        <v>22485</v>
      </c>
      <c r="GO440">
        <v>0</v>
      </c>
      <c r="GP440">
        <v>17337</v>
      </c>
      <c r="GQ440">
        <v>27337</v>
      </c>
      <c r="HQ440">
        <v>10000</v>
      </c>
      <c r="HR440">
        <v>10000</v>
      </c>
      <c r="HV440">
        <v>10000</v>
      </c>
      <c r="HW440">
        <v>10000</v>
      </c>
      <c r="HX440">
        <v>10000</v>
      </c>
      <c r="JU440">
        <v>17337</v>
      </c>
      <c r="JY440">
        <v>17337</v>
      </c>
    </row>
    <row r="441" spans="1:285">
      <c r="A441" t="s">
        <v>16085</v>
      </c>
      <c r="B441">
        <v>7813484544</v>
      </c>
      <c r="C441" t="s">
        <v>15278</v>
      </c>
      <c r="D441" t="s">
        <v>16086</v>
      </c>
      <c r="E441">
        <v>5027151</v>
      </c>
      <c r="F441" t="s">
        <v>16087</v>
      </c>
      <c r="G441" t="s">
        <v>3978</v>
      </c>
      <c r="H441" t="s">
        <v>3932</v>
      </c>
      <c r="I441" t="s">
        <v>3931</v>
      </c>
      <c r="AL441">
        <v>163</v>
      </c>
      <c r="AM441">
        <v>217</v>
      </c>
      <c r="AN441">
        <v>35252</v>
      </c>
      <c r="AO441">
        <v>155924</v>
      </c>
      <c r="AP441">
        <v>16275</v>
      </c>
      <c r="AQ441">
        <v>560</v>
      </c>
      <c r="AT441">
        <v>51690</v>
      </c>
      <c r="AU441">
        <v>156701</v>
      </c>
      <c r="AV441">
        <v>9000</v>
      </c>
      <c r="AW441">
        <v>9000</v>
      </c>
      <c r="BF441">
        <v>1636</v>
      </c>
      <c r="BG441">
        <v>3023</v>
      </c>
      <c r="BH441">
        <v>10636</v>
      </c>
      <c r="BI441">
        <v>12023</v>
      </c>
      <c r="BL441">
        <v>0</v>
      </c>
      <c r="BM441">
        <v>32042</v>
      </c>
      <c r="BT441">
        <v>0</v>
      </c>
      <c r="BU441">
        <v>32042</v>
      </c>
      <c r="BX441">
        <v>41053</v>
      </c>
      <c r="BY441">
        <v>112636</v>
      </c>
      <c r="CB441">
        <v>41053</v>
      </c>
      <c r="CC441">
        <v>112636</v>
      </c>
      <c r="CD441">
        <v>51690</v>
      </c>
      <c r="CE441">
        <v>156701</v>
      </c>
      <c r="CF441">
        <v>2068</v>
      </c>
      <c r="CG441">
        <v>1777</v>
      </c>
      <c r="CH441">
        <v>-2068</v>
      </c>
      <c r="CI441">
        <v>-1777</v>
      </c>
      <c r="CJ441">
        <v>0</v>
      </c>
      <c r="CK441">
        <v>1448</v>
      </c>
      <c r="CL441">
        <v>1198</v>
      </c>
      <c r="CM441">
        <v>1378</v>
      </c>
      <c r="CN441">
        <v>82350</v>
      </c>
      <c r="CO441">
        <v>10204</v>
      </c>
      <c r="CP441">
        <v>77443</v>
      </c>
      <c r="CQ441">
        <v>7021</v>
      </c>
      <c r="CR441">
        <v>1641</v>
      </c>
      <c r="CS441">
        <v>1476</v>
      </c>
      <c r="CT441">
        <v>-328</v>
      </c>
      <c r="CU441">
        <v>-295</v>
      </c>
      <c r="CV441">
        <v>1313</v>
      </c>
      <c r="CW441">
        <v>1181</v>
      </c>
      <c r="CX441">
        <v>328</v>
      </c>
      <c r="CY441">
        <v>295</v>
      </c>
      <c r="DC441">
        <v>1313</v>
      </c>
      <c r="DD441">
        <v>1181</v>
      </c>
    </row>
    <row r="442" spans="1:285">
      <c r="A442" t="s">
        <v>16546</v>
      </c>
      <c r="B442">
        <v>7810450515</v>
      </c>
      <c r="C442" t="s">
        <v>4107</v>
      </c>
      <c r="D442" t="s">
        <v>16547</v>
      </c>
      <c r="E442">
        <v>4521525</v>
      </c>
      <c r="F442" t="s">
        <v>16548</v>
      </c>
      <c r="G442" t="s">
        <v>3936</v>
      </c>
      <c r="H442" t="s">
        <v>3932</v>
      </c>
      <c r="I442" t="s">
        <v>3931</v>
      </c>
      <c r="AL442">
        <v>16854</v>
      </c>
      <c r="AM442">
        <v>11399</v>
      </c>
      <c r="AP442">
        <v>2159</v>
      </c>
      <c r="AQ442">
        <v>5</v>
      </c>
      <c r="BH442">
        <v>9990</v>
      </c>
      <c r="BI442">
        <v>10633</v>
      </c>
      <c r="BV442">
        <v>246</v>
      </c>
      <c r="BW442">
        <v>700</v>
      </c>
      <c r="BX442">
        <v>8777</v>
      </c>
      <c r="BY442">
        <v>71</v>
      </c>
      <c r="CD442">
        <v>19013</v>
      </c>
      <c r="CE442">
        <v>11404</v>
      </c>
      <c r="CP442">
        <v>34</v>
      </c>
      <c r="CQ442">
        <v>29</v>
      </c>
      <c r="CT442">
        <v>358</v>
      </c>
      <c r="CU442">
        <v>5</v>
      </c>
      <c r="CV442">
        <v>-643</v>
      </c>
      <c r="CW442">
        <v>0</v>
      </c>
      <c r="DE442">
        <v>829</v>
      </c>
      <c r="DF442">
        <v>197</v>
      </c>
      <c r="DG442">
        <v>1080</v>
      </c>
      <c r="DH442">
        <v>163</v>
      </c>
    </row>
    <row r="443" spans="1:285">
      <c r="A443" t="s">
        <v>16090</v>
      </c>
      <c r="B443">
        <v>9723045810</v>
      </c>
      <c r="C443" t="s">
        <v>8309</v>
      </c>
      <c r="D443" t="s">
        <v>16549</v>
      </c>
      <c r="E443">
        <v>5844818</v>
      </c>
      <c r="F443" t="s">
        <v>16092</v>
      </c>
      <c r="G443" t="s">
        <v>3978</v>
      </c>
      <c r="H443" t="s">
        <v>3932</v>
      </c>
      <c r="I443" t="s">
        <v>3931</v>
      </c>
      <c r="T443">
        <v>79</v>
      </c>
      <c r="U443">
        <v>122</v>
      </c>
      <c r="AD443">
        <v>79</v>
      </c>
      <c r="AE443">
        <v>122</v>
      </c>
      <c r="AF443">
        <v>469</v>
      </c>
      <c r="AG443">
        <v>265</v>
      </c>
      <c r="AL443">
        <v>6496</v>
      </c>
      <c r="AM443">
        <v>1528</v>
      </c>
      <c r="AN443">
        <v>53994</v>
      </c>
      <c r="AO443">
        <v>66492</v>
      </c>
      <c r="AP443">
        <v>463</v>
      </c>
      <c r="AQ443">
        <v>2046</v>
      </c>
      <c r="AR443">
        <v>6843</v>
      </c>
      <c r="AS443">
        <v>7560</v>
      </c>
      <c r="AT443">
        <v>68265</v>
      </c>
      <c r="AU443">
        <v>77891</v>
      </c>
      <c r="AV443">
        <v>280</v>
      </c>
      <c r="AW443">
        <v>280</v>
      </c>
      <c r="BF443">
        <v>10713</v>
      </c>
      <c r="BG443">
        <v>11028</v>
      </c>
      <c r="BH443">
        <v>10993</v>
      </c>
      <c r="BI443">
        <v>11308</v>
      </c>
      <c r="BL443">
        <v>56990</v>
      </c>
      <c r="BM443">
        <v>66190</v>
      </c>
      <c r="BT443">
        <v>56990</v>
      </c>
      <c r="BU443">
        <v>66190</v>
      </c>
      <c r="BV443">
        <v>8</v>
      </c>
      <c r="BW443">
        <v>56</v>
      </c>
      <c r="BX443">
        <v>354</v>
      </c>
      <c r="BY443">
        <v>459</v>
      </c>
      <c r="CB443">
        <v>362</v>
      </c>
      <c r="CC443">
        <v>515</v>
      </c>
      <c r="CD443">
        <v>68344</v>
      </c>
      <c r="CE443">
        <v>78013</v>
      </c>
      <c r="CF443">
        <v>29279</v>
      </c>
      <c r="CG443">
        <v>26691</v>
      </c>
      <c r="CH443">
        <v>-29258</v>
      </c>
      <c r="CI443">
        <v>-26652</v>
      </c>
      <c r="CL443">
        <v>0</v>
      </c>
      <c r="CM443">
        <v>442</v>
      </c>
      <c r="CN443">
        <v>51508</v>
      </c>
      <c r="CO443">
        <v>62793</v>
      </c>
      <c r="CP443">
        <v>27079</v>
      </c>
      <c r="CQ443">
        <v>31579</v>
      </c>
      <c r="CR443">
        <v>-4829</v>
      </c>
      <c r="CS443">
        <v>4120</v>
      </c>
      <c r="CT443">
        <v>-432</v>
      </c>
      <c r="CU443">
        <v>-822</v>
      </c>
      <c r="CV443">
        <v>-5316</v>
      </c>
      <c r="CW443">
        <v>3298</v>
      </c>
      <c r="CX443">
        <v>432</v>
      </c>
      <c r="CY443">
        <v>822</v>
      </c>
      <c r="DB443">
        <v>-55</v>
      </c>
      <c r="DC443">
        <v>-5316</v>
      </c>
      <c r="DD443">
        <v>3298</v>
      </c>
      <c r="DE443">
        <v>21</v>
      </c>
      <c r="DF443">
        <v>39</v>
      </c>
      <c r="DI443">
        <v>21</v>
      </c>
      <c r="DJ443">
        <v>39</v>
      </c>
    </row>
    <row r="444" spans="1:285">
      <c r="A444" t="s">
        <v>16550</v>
      </c>
      <c r="B444">
        <v>7453321220</v>
      </c>
      <c r="C444" t="s">
        <v>8358</v>
      </c>
      <c r="D444" t="s">
        <v>16094</v>
      </c>
      <c r="E444">
        <v>6738442</v>
      </c>
      <c r="F444" t="s">
        <v>16551</v>
      </c>
      <c r="G444" t="s">
        <v>3936</v>
      </c>
      <c r="H444" t="s">
        <v>3932</v>
      </c>
      <c r="I444" t="s">
        <v>3931</v>
      </c>
      <c r="AF444">
        <v>12</v>
      </c>
      <c r="AG444">
        <v>9</v>
      </c>
      <c r="AL444">
        <v>237</v>
      </c>
      <c r="AM444">
        <v>71</v>
      </c>
      <c r="AP444">
        <v>13664</v>
      </c>
      <c r="AQ444">
        <v>13510</v>
      </c>
      <c r="AR444">
        <v>48</v>
      </c>
      <c r="AS444">
        <v>44</v>
      </c>
      <c r="AT444">
        <v>13962</v>
      </c>
      <c r="AU444">
        <v>13634</v>
      </c>
      <c r="AV444">
        <v>13700</v>
      </c>
      <c r="AW444">
        <v>13500</v>
      </c>
      <c r="BB444">
        <v>10</v>
      </c>
      <c r="BC444">
        <v>10</v>
      </c>
      <c r="BF444">
        <v>-3361</v>
      </c>
      <c r="BG444">
        <v>-3482</v>
      </c>
      <c r="BH444">
        <v>10349</v>
      </c>
      <c r="BI444">
        <v>10028</v>
      </c>
      <c r="BL444">
        <v>3579</v>
      </c>
      <c r="BM444">
        <v>3579</v>
      </c>
      <c r="BT444">
        <v>3579</v>
      </c>
      <c r="BU444">
        <v>3579</v>
      </c>
      <c r="BX444">
        <v>34</v>
      </c>
      <c r="BY444">
        <v>27</v>
      </c>
      <c r="CB444">
        <v>34</v>
      </c>
      <c r="CC444">
        <v>27</v>
      </c>
      <c r="CD444">
        <v>13962</v>
      </c>
      <c r="CE444">
        <v>13634</v>
      </c>
      <c r="CH444">
        <v>203</v>
      </c>
      <c r="CI444">
        <v>-2275</v>
      </c>
      <c r="CN444">
        <v>0</v>
      </c>
      <c r="CO444">
        <v>53</v>
      </c>
      <c r="CP444">
        <v>81</v>
      </c>
      <c r="CQ444">
        <v>193</v>
      </c>
      <c r="CR444">
        <v>122</v>
      </c>
      <c r="CS444">
        <v>-2415</v>
      </c>
      <c r="CT444">
        <v>-1</v>
      </c>
      <c r="CU444">
        <v>-60</v>
      </c>
      <c r="CV444">
        <v>121</v>
      </c>
      <c r="CW444">
        <v>-2475</v>
      </c>
      <c r="DC444">
        <v>121</v>
      </c>
      <c r="DD444">
        <v>-2475</v>
      </c>
      <c r="DE444">
        <v>290</v>
      </c>
      <c r="DF444">
        <v>5353</v>
      </c>
      <c r="DG444">
        <v>87</v>
      </c>
      <c r="DH444">
        <v>7628</v>
      </c>
      <c r="DI444">
        <v>203</v>
      </c>
      <c r="DJ444">
        <v>-2275</v>
      </c>
    </row>
    <row r="445" spans="1:285">
      <c r="A445" t="s">
        <v>16552</v>
      </c>
      <c r="B445">
        <v>5262360056</v>
      </c>
      <c r="C445" t="s">
        <v>9059</v>
      </c>
      <c r="D445" t="s">
        <v>16553</v>
      </c>
      <c r="E445">
        <v>6197950</v>
      </c>
      <c r="F445" t="s">
        <v>16097</v>
      </c>
      <c r="G445" t="s">
        <v>3936</v>
      </c>
      <c r="H445" t="s">
        <v>3932</v>
      </c>
      <c r="I445" t="s">
        <v>3931</v>
      </c>
      <c r="AL445">
        <v>20959</v>
      </c>
      <c r="AM445">
        <v>11013</v>
      </c>
      <c r="AP445">
        <v>52</v>
      </c>
      <c r="AQ445">
        <v>217</v>
      </c>
      <c r="BH445">
        <v>6567</v>
      </c>
      <c r="BI445">
        <v>-2498</v>
      </c>
      <c r="BL445">
        <v>5550</v>
      </c>
      <c r="BM445">
        <v>6884</v>
      </c>
      <c r="BX445">
        <v>8895</v>
      </c>
      <c r="BY445">
        <v>6844</v>
      </c>
      <c r="CD445">
        <v>21011</v>
      </c>
      <c r="CE445">
        <v>11230</v>
      </c>
      <c r="CL445">
        <v>1181</v>
      </c>
      <c r="CM445">
        <v>610</v>
      </c>
      <c r="CN445">
        <v>7037</v>
      </c>
      <c r="CO445">
        <v>307</v>
      </c>
      <c r="CP445">
        <v>3070</v>
      </c>
      <c r="CQ445">
        <v>591</v>
      </c>
      <c r="CT445">
        <v>1164</v>
      </c>
      <c r="CU445">
        <v>519</v>
      </c>
      <c r="CV445">
        <v>9065</v>
      </c>
      <c r="CW445">
        <v>-2315</v>
      </c>
      <c r="DE445">
        <v>74818</v>
      </c>
      <c r="DF445">
        <v>57737</v>
      </c>
      <c r="DG445">
        <v>67375</v>
      </c>
      <c r="DH445">
        <v>58639</v>
      </c>
    </row>
    <row r="446" spans="1:285">
      <c r="A446" t="s">
        <v>16098</v>
      </c>
      <c r="B446">
        <v>7813286084</v>
      </c>
      <c r="C446" t="s">
        <v>9068</v>
      </c>
      <c r="D446" t="s">
        <v>16554</v>
      </c>
      <c r="E446">
        <v>7146983</v>
      </c>
      <c r="F446" t="s">
        <v>16099</v>
      </c>
      <c r="G446" t="s">
        <v>3936</v>
      </c>
      <c r="H446" t="s">
        <v>3932</v>
      </c>
      <c r="I446" t="s">
        <v>3931</v>
      </c>
      <c r="T446">
        <v>628</v>
      </c>
      <c r="U446">
        <v>790</v>
      </c>
      <c r="X446">
        <v>4040258</v>
      </c>
      <c r="Z446">
        <v>8397</v>
      </c>
      <c r="AD446">
        <v>4049283</v>
      </c>
      <c r="AE446">
        <v>790</v>
      </c>
      <c r="AF446">
        <v>881</v>
      </c>
      <c r="AG446">
        <v>668</v>
      </c>
      <c r="AL446">
        <v>63069</v>
      </c>
      <c r="AM446">
        <v>63621</v>
      </c>
      <c r="AN446">
        <v>1119330</v>
      </c>
      <c r="AO446">
        <v>6778768</v>
      </c>
      <c r="AP446">
        <v>3406</v>
      </c>
      <c r="AQ446">
        <v>2819</v>
      </c>
      <c r="AT446">
        <v>1186686</v>
      </c>
      <c r="AU446">
        <v>6845876</v>
      </c>
      <c r="AV446">
        <v>50000</v>
      </c>
      <c r="AW446">
        <v>10</v>
      </c>
      <c r="BF446">
        <v>12795</v>
      </c>
      <c r="BG446">
        <v>11660</v>
      </c>
      <c r="BH446">
        <v>62795</v>
      </c>
      <c r="BI446">
        <v>11670</v>
      </c>
      <c r="BL446">
        <v>3816433</v>
      </c>
      <c r="BM446">
        <v>6211783</v>
      </c>
      <c r="BN446">
        <v>126</v>
      </c>
      <c r="BP446">
        <v>14164</v>
      </c>
      <c r="BR446">
        <v>116341</v>
      </c>
      <c r="BT446">
        <v>4074465</v>
      </c>
      <c r="BU446">
        <v>6827333</v>
      </c>
      <c r="BV446">
        <v>953293</v>
      </c>
      <c r="BX446">
        <v>14911</v>
      </c>
      <c r="BY446">
        <v>7663</v>
      </c>
      <c r="CB446">
        <v>1098709</v>
      </c>
      <c r="CC446">
        <v>7663</v>
      </c>
      <c r="CD446">
        <v>5235969</v>
      </c>
      <c r="CE446">
        <v>6846666</v>
      </c>
      <c r="CF446">
        <v>2393</v>
      </c>
      <c r="CG446">
        <v>2086</v>
      </c>
      <c r="CH446">
        <v>740592</v>
      </c>
      <c r="CI446">
        <v>291602</v>
      </c>
      <c r="CJ446">
        <v>1676</v>
      </c>
      <c r="CL446">
        <v>635450</v>
      </c>
      <c r="CM446">
        <v>283162</v>
      </c>
      <c r="CN446">
        <v>13036</v>
      </c>
      <c r="CO446">
        <v>10100</v>
      </c>
      <c r="CP446">
        <v>46368</v>
      </c>
      <c r="CQ446">
        <v>9124</v>
      </c>
      <c r="CR446">
        <v>73486</v>
      </c>
      <c r="CS446">
        <v>9416</v>
      </c>
      <c r="CT446">
        <v>-14891</v>
      </c>
      <c r="CU446">
        <v>-1917</v>
      </c>
      <c r="CV446">
        <v>58595</v>
      </c>
      <c r="CW446">
        <v>7499</v>
      </c>
      <c r="CX446">
        <v>23162</v>
      </c>
      <c r="CY446">
        <v>1917</v>
      </c>
      <c r="CZ446">
        <v>8271</v>
      </c>
      <c r="DC446">
        <v>58595</v>
      </c>
      <c r="DD446">
        <v>7499</v>
      </c>
      <c r="DE446">
        <v>3613444</v>
      </c>
      <c r="DF446">
        <v>1601773</v>
      </c>
      <c r="DG446">
        <v>2816398</v>
      </c>
      <c r="DH446">
        <v>1257079</v>
      </c>
      <c r="DI446">
        <v>797046</v>
      </c>
      <c r="DJ446">
        <v>344694</v>
      </c>
      <c r="DK446">
        <v>10</v>
      </c>
      <c r="DL446">
        <v>4161</v>
      </c>
      <c r="DM446">
        <v>4171</v>
      </c>
      <c r="DN446">
        <v>0</v>
      </c>
      <c r="DO446">
        <v>7499</v>
      </c>
      <c r="DP446">
        <v>7499</v>
      </c>
      <c r="DQ446">
        <v>58595</v>
      </c>
      <c r="DR446">
        <v>58595</v>
      </c>
      <c r="DS446">
        <v>10</v>
      </c>
      <c r="DT446">
        <v>11660</v>
      </c>
      <c r="DU446">
        <v>11670</v>
      </c>
      <c r="DV446">
        <v>49990</v>
      </c>
      <c r="DW446">
        <v>58595</v>
      </c>
      <c r="DX446">
        <v>58595</v>
      </c>
      <c r="DY446">
        <v>50000</v>
      </c>
      <c r="DZ446">
        <v>12795</v>
      </c>
      <c r="EA446">
        <v>62795</v>
      </c>
      <c r="EQ446">
        <v>62795</v>
      </c>
      <c r="ER446">
        <v>11670</v>
      </c>
      <c r="ES446">
        <v>1193911</v>
      </c>
      <c r="ET446">
        <v>6963917</v>
      </c>
      <c r="EU446">
        <v>3244378</v>
      </c>
      <c r="EY446">
        <v>0</v>
      </c>
      <c r="EZ446">
        <v>8380</v>
      </c>
      <c r="FA446">
        <v>2870301</v>
      </c>
      <c r="FB446">
        <v>784895</v>
      </c>
      <c r="FC446">
        <v>1172875</v>
      </c>
      <c r="FD446">
        <v>22205</v>
      </c>
      <c r="FE446">
        <v>112668</v>
      </c>
      <c r="FF446">
        <v>60701</v>
      </c>
      <c r="FG446">
        <v>562856</v>
      </c>
      <c r="FH446">
        <v>276841</v>
      </c>
      <c r="FI446">
        <v>25771</v>
      </c>
      <c r="FJ446">
        <v>3034</v>
      </c>
      <c r="FK446">
        <v>226865</v>
      </c>
      <c r="FL446">
        <v>38901</v>
      </c>
      <c r="FM446">
        <v>1687664</v>
      </c>
      <c r="FN446">
        <v>1230853</v>
      </c>
      <c r="FR446">
        <v>-10686</v>
      </c>
      <c r="FS446">
        <v>-7407495</v>
      </c>
      <c r="FT446">
        <v>1143921</v>
      </c>
      <c r="FU446">
        <v>6955537</v>
      </c>
      <c r="FV446">
        <v>2585976</v>
      </c>
      <c r="FW446">
        <v>745994</v>
      </c>
      <c r="FX446">
        <v>-1676390</v>
      </c>
      <c r="FY446">
        <v>6179022</v>
      </c>
      <c r="FZ446">
        <v>588</v>
      </c>
      <c r="GA446">
        <v>2380</v>
      </c>
      <c r="GB446">
        <v>2818</v>
      </c>
      <c r="GC446">
        <v>438</v>
      </c>
      <c r="GD446">
        <v>3406</v>
      </c>
      <c r="GE446">
        <v>2818</v>
      </c>
      <c r="GF446">
        <v>0</v>
      </c>
      <c r="GG446">
        <v>0</v>
      </c>
      <c r="GO446">
        <v>0</v>
      </c>
      <c r="GP446">
        <v>57460</v>
      </c>
      <c r="GQ446">
        <v>57460</v>
      </c>
      <c r="GR446">
        <v>57460</v>
      </c>
      <c r="GS446">
        <v>57460</v>
      </c>
      <c r="HK446">
        <v>12000</v>
      </c>
      <c r="HL446">
        <v>7407495</v>
      </c>
      <c r="HM446">
        <v>57460</v>
      </c>
      <c r="IA446">
        <v>80</v>
      </c>
      <c r="IO446">
        <v>54061</v>
      </c>
      <c r="JK446">
        <v>49990</v>
      </c>
      <c r="JR446">
        <v>51006</v>
      </c>
      <c r="JV446">
        <v>49990</v>
      </c>
    </row>
    <row r="447" spans="1:285">
      <c r="A447" t="s">
        <v>16100</v>
      </c>
      <c r="B447">
        <v>7722466428</v>
      </c>
      <c r="C447" t="s">
        <v>8885</v>
      </c>
      <c r="D447" t="s">
        <v>16555</v>
      </c>
      <c r="E447">
        <v>5759458</v>
      </c>
      <c r="F447" t="s">
        <v>16101</v>
      </c>
      <c r="G447" t="s">
        <v>3936</v>
      </c>
      <c r="H447" t="s">
        <v>3932</v>
      </c>
      <c r="I447" t="s">
        <v>3931</v>
      </c>
      <c r="AF447">
        <v>0</v>
      </c>
      <c r="AG447">
        <v>9</v>
      </c>
      <c r="AL447">
        <v>18460</v>
      </c>
      <c r="AM447">
        <v>18803</v>
      </c>
      <c r="AP447">
        <v>99</v>
      </c>
      <c r="AQ447">
        <v>204</v>
      </c>
      <c r="BH447">
        <v>10587</v>
      </c>
      <c r="BI447">
        <v>10382</v>
      </c>
      <c r="BL447">
        <v>3189</v>
      </c>
      <c r="BM447">
        <v>4495</v>
      </c>
      <c r="BV447">
        <v>0</v>
      </c>
      <c r="BW447">
        <v>56</v>
      </c>
      <c r="BX447">
        <v>4782</v>
      </c>
      <c r="BY447">
        <v>4083</v>
      </c>
      <c r="CD447">
        <v>18558</v>
      </c>
      <c r="CE447">
        <v>19016</v>
      </c>
      <c r="CN447">
        <v>1761</v>
      </c>
      <c r="CO447">
        <v>512</v>
      </c>
      <c r="CP447">
        <v>190</v>
      </c>
      <c r="CQ447">
        <v>136</v>
      </c>
      <c r="CT447">
        <v>74</v>
      </c>
      <c r="CU447">
        <v>2</v>
      </c>
      <c r="CV447">
        <v>205</v>
      </c>
      <c r="CW447">
        <v>7</v>
      </c>
      <c r="DE447">
        <v>0</v>
      </c>
      <c r="DF447">
        <v>25</v>
      </c>
      <c r="DG447">
        <v>1292</v>
      </c>
      <c r="DH447">
        <v>392</v>
      </c>
    </row>
    <row r="448" spans="1:285">
      <c r="A448" t="s">
        <v>16102</v>
      </c>
      <c r="B448">
        <v>2536316747</v>
      </c>
      <c r="C448" t="s">
        <v>8089</v>
      </c>
      <c r="D448" t="s">
        <v>16556</v>
      </c>
      <c r="E448">
        <v>4962413</v>
      </c>
      <c r="F448" t="s">
        <v>16104</v>
      </c>
      <c r="G448" t="s">
        <v>3936</v>
      </c>
      <c r="H448" t="s">
        <v>3932</v>
      </c>
      <c r="I448" t="s">
        <v>3931</v>
      </c>
      <c r="AL448">
        <v>65</v>
      </c>
      <c r="AM448">
        <v>145</v>
      </c>
      <c r="AP448">
        <v>2722</v>
      </c>
      <c r="AQ448">
        <v>4842</v>
      </c>
      <c r="BH448">
        <v>2433</v>
      </c>
      <c r="BI448">
        <v>4797</v>
      </c>
      <c r="BR448">
        <v>270</v>
      </c>
      <c r="BS448">
        <v>162</v>
      </c>
      <c r="BX448">
        <v>84</v>
      </c>
      <c r="BY448">
        <v>29</v>
      </c>
      <c r="CD448">
        <v>2787</v>
      </c>
      <c r="CE448">
        <v>4988</v>
      </c>
      <c r="CN448">
        <v>0</v>
      </c>
      <c r="CO448">
        <v>111</v>
      </c>
      <c r="CP448">
        <v>26</v>
      </c>
      <c r="CQ448">
        <v>125</v>
      </c>
      <c r="CT448">
        <v>0</v>
      </c>
      <c r="CU448">
        <v>3</v>
      </c>
      <c r="CV448">
        <v>-2364</v>
      </c>
      <c r="CW448">
        <v>-5213</v>
      </c>
      <c r="DG448">
        <v>2338</v>
      </c>
      <c r="DH448">
        <v>5196</v>
      </c>
    </row>
    <row r="449" spans="1:285">
      <c r="A449" t="s">
        <v>16557</v>
      </c>
      <c r="B449">
        <v>7801653780</v>
      </c>
      <c r="C449" t="s">
        <v>9068</v>
      </c>
      <c r="D449" t="s">
        <v>16558</v>
      </c>
      <c r="E449">
        <v>5184365</v>
      </c>
      <c r="F449" t="s">
        <v>16107</v>
      </c>
      <c r="G449" t="s">
        <v>3936</v>
      </c>
      <c r="H449" t="s">
        <v>3932</v>
      </c>
      <c r="I449" t="s">
        <v>3931</v>
      </c>
      <c r="AL449">
        <v>24351</v>
      </c>
      <c r="AM449">
        <v>20514</v>
      </c>
      <c r="AP449">
        <v>4167</v>
      </c>
      <c r="AQ449">
        <v>22</v>
      </c>
      <c r="BH449">
        <v>11288</v>
      </c>
      <c r="BI449">
        <v>10569</v>
      </c>
      <c r="BL449">
        <v>0</v>
      </c>
      <c r="BM449">
        <v>10</v>
      </c>
      <c r="BV449">
        <v>0</v>
      </c>
      <c r="BW449">
        <v>1</v>
      </c>
      <c r="BX449">
        <v>17230</v>
      </c>
      <c r="BY449">
        <v>9956</v>
      </c>
      <c r="CD449">
        <v>28518</v>
      </c>
      <c r="CE449">
        <v>20536</v>
      </c>
      <c r="CN449">
        <v>2846</v>
      </c>
      <c r="CO449">
        <v>708</v>
      </c>
      <c r="CP449">
        <v>2324</v>
      </c>
      <c r="CQ449">
        <v>27</v>
      </c>
      <c r="CT449">
        <v>177</v>
      </c>
      <c r="CU449">
        <v>18</v>
      </c>
      <c r="CV449">
        <v>709</v>
      </c>
      <c r="CW449">
        <v>73</v>
      </c>
      <c r="DE449">
        <v>3652</v>
      </c>
      <c r="DF449">
        <v>658</v>
      </c>
      <c r="DG449">
        <v>3288</v>
      </c>
      <c r="DH449">
        <v>1248</v>
      </c>
    </row>
    <row r="450" spans="1:285">
      <c r="A450" t="s">
        <v>16108</v>
      </c>
      <c r="B450">
        <v>3123458484</v>
      </c>
      <c r="C450" t="s">
        <v>4124</v>
      </c>
      <c r="D450" t="s">
        <v>16109</v>
      </c>
      <c r="E450">
        <v>6058328</v>
      </c>
      <c r="F450" t="s">
        <v>16110</v>
      </c>
      <c r="G450" t="s">
        <v>3936</v>
      </c>
      <c r="H450" t="s">
        <v>3932</v>
      </c>
      <c r="I450" t="s">
        <v>3931</v>
      </c>
      <c r="T450">
        <v>161</v>
      </c>
      <c r="U450">
        <v>117</v>
      </c>
      <c r="AD450">
        <v>161</v>
      </c>
      <c r="AE450">
        <v>117</v>
      </c>
      <c r="AF450">
        <v>86</v>
      </c>
      <c r="AG450">
        <v>55</v>
      </c>
      <c r="AL450">
        <v>1772</v>
      </c>
      <c r="AM450">
        <v>29</v>
      </c>
      <c r="AN450">
        <v>79789</v>
      </c>
      <c r="AP450">
        <v>5612</v>
      </c>
      <c r="AQ450">
        <v>9455</v>
      </c>
      <c r="AR450">
        <v>344</v>
      </c>
      <c r="AS450">
        <v>567</v>
      </c>
      <c r="AT450">
        <v>87603</v>
      </c>
      <c r="AU450">
        <v>10106</v>
      </c>
      <c r="AV450">
        <v>10000</v>
      </c>
      <c r="AW450">
        <v>10000</v>
      </c>
      <c r="BB450">
        <v>205</v>
      </c>
      <c r="BC450">
        <v>205</v>
      </c>
      <c r="BF450">
        <v>1918</v>
      </c>
      <c r="BH450">
        <v>12123</v>
      </c>
      <c r="BI450">
        <v>10205</v>
      </c>
      <c r="BX450">
        <v>75641</v>
      </c>
      <c r="BY450">
        <v>18</v>
      </c>
      <c r="CB450">
        <v>75641</v>
      </c>
      <c r="CC450">
        <v>18</v>
      </c>
      <c r="CD450">
        <v>87764</v>
      </c>
      <c r="CE450">
        <v>10223</v>
      </c>
      <c r="CF450">
        <v>13211</v>
      </c>
      <c r="CH450">
        <v>3484</v>
      </c>
      <c r="CN450">
        <v>279</v>
      </c>
      <c r="CP450">
        <v>917</v>
      </c>
      <c r="CR450">
        <v>2846</v>
      </c>
      <c r="CS450">
        <v>0</v>
      </c>
      <c r="CV450">
        <v>1918</v>
      </c>
      <c r="CW450">
        <v>0</v>
      </c>
      <c r="DB450">
        <v>-928</v>
      </c>
      <c r="DC450">
        <v>1918</v>
      </c>
      <c r="DE450">
        <v>41382</v>
      </c>
      <c r="DG450">
        <v>24687</v>
      </c>
      <c r="DI450">
        <v>16695</v>
      </c>
      <c r="DK450">
        <v>0</v>
      </c>
      <c r="DM450">
        <v>0</v>
      </c>
      <c r="DN450">
        <v>10000</v>
      </c>
      <c r="DP450">
        <v>10205</v>
      </c>
      <c r="DQ450">
        <v>1918</v>
      </c>
      <c r="DR450">
        <v>1918</v>
      </c>
      <c r="DS450">
        <v>10000</v>
      </c>
      <c r="DU450">
        <v>10205</v>
      </c>
      <c r="DV450">
        <v>0</v>
      </c>
      <c r="DW450">
        <v>1918</v>
      </c>
      <c r="DX450">
        <v>1918</v>
      </c>
      <c r="DY450">
        <v>10000</v>
      </c>
      <c r="DZ450">
        <v>1918</v>
      </c>
      <c r="EA450">
        <v>12123</v>
      </c>
      <c r="EB450">
        <v>0</v>
      </c>
      <c r="EC450">
        <v>10205</v>
      </c>
      <c r="ED450">
        <v>10205</v>
      </c>
      <c r="EH450">
        <v>0</v>
      </c>
      <c r="EI450">
        <v>10205</v>
      </c>
      <c r="EJ450">
        <v>10205</v>
      </c>
      <c r="EQ450">
        <v>12123</v>
      </c>
      <c r="ER450">
        <v>10205</v>
      </c>
      <c r="ES450">
        <v>0</v>
      </c>
      <c r="ET450">
        <v>10205</v>
      </c>
      <c r="EY450">
        <v>0</v>
      </c>
      <c r="EZ450">
        <v>205</v>
      </c>
      <c r="FA450">
        <v>54</v>
      </c>
      <c r="FB450">
        <v>117</v>
      </c>
      <c r="FC450">
        <v>7682</v>
      </c>
      <c r="FD450">
        <v>628</v>
      </c>
      <c r="FE450">
        <v>6402</v>
      </c>
      <c r="FF450">
        <v>5</v>
      </c>
      <c r="FK450">
        <v>585</v>
      </c>
      <c r="FM450">
        <v>-3789</v>
      </c>
      <c r="FN450">
        <v>-633</v>
      </c>
      <c r="FP450">
        <v>54</v>
      </c>
      <c r="FQ450">
        <v>117</v>
      </c>
      <c r="FR450">
        <v>-54</v>
      </c>
      <c r="FS450">
        <v>-117</v>
      </c>
      <c r="FX450">
        <v>0</v>
      </c>
      <c r="FY450">
        <v>10205</v>
      </c>
      <c r="FZ450">
        <v>-3843</v>
      </c>
      <c r="GA450">
        <v>9455</v>
      </c>
      <c r="GB450">
        <v>9455</v>
      </c>
      <c r="GD450">
        <v>5612</v>
      </c>
      <c r="GE450">
        <v>9455</v>
      </c>
      <c r="HG450">
        <v>4500</v>
      </c>
      <c r="HR450">
        <v>205</v>
      </c>
      <c r="HY450">
        <v>205</v>
      </c>
      <c r="JS450">
        <v>205</v>
      </c>
      <c r="JV450">
        <v>0</v>
      </c>
      <c r="JW450">
        <v>10000</v>
      </c>
    </row>
    <row r="451" spans="1:285">
      <c r="A451" t="s">
        <v>16559</v>
      </c>
      <c r="B451">
        <v>7704391032</v>
      </c>
      <c r="C451" t="s">
        <v>3947</v>
      </c>
      <c r="D451" t="s">
        <v>16560</v>
      </c>
      <c r="E451">
        <v>5248650</v>
      </c>
      <c r="F451" t="s">
        <v>16113</v>
      </c>
      <c r="G451" t="s">
        <v>3936</v>
      </c>
      <c r="H451" t="s">
        <v>3932</v>
      </c>
      <c r="I451" t="s">
        <v>3931</v>
      </c>
      <c r="T451">
        <v>44</v>
      </c>
      <c r="Z451">
        <v>40</v>
      </c>
      <c r="AA451">
        <v>115</v>
      </c>
      <c r="AB451">
        <v>93</v>
      </c>
      <c r="AC451">
        <v>26</v>
      </c>
      <c r="AD451">
        <v>177</v>
      </c>
      <c r="AE451">
        <v>141</v>
      </c>
      <c r="AF451">
        <v>7729</v>
      </c>
      <c r="AG451">
        <v>4</v>
      </c>
      <c r="AJ451">
        <v>183</v>
      </c>
      <c r="AK451">
        <v>183</v>
      </c>
      <c r="AL451">
        <v>34554</v>
      </c>
      <c r="AM451">
        <v>192</v>
      </c>
      <c r="AN451">
        <v>9262</v>
      </c>
      <c r="AP451">
        <v>2529</v>
      </c>
      <c r="AQ451">
        <v>6060</v>
      </c>
      <c r="AR451">
        <v>24</v>
      </c>
      <c r="AT451">
        <v>54281</v>
      </c>
      <c r="AU451">
        <v>6440</v>
      </c>
      <c r="AV451">
        <v>10</v>
      </c>
      <c r="AW451">
        <v>10</v>
      </c>
      <c r="BB451">
        <v>9000</v>
      </c>
      <c r="BF451">
        <v>12949</v>
      </c>
      <c r="BG451">
        <v>5996</v>
      </c>
      <c r="BH451">
        <v>21959</v>
      </c>
      <c r="BI451">
        <v>6006</v>
      </c>
      <c r="BN451">
        <v>9</v>
      </c>
      <c r="BP451">
        <v>199</v>
      </c>
      <c r="BQ451">
        <v>575</v>
      </c>
      <c r="BT451">
        <v>9</v>
      </c>
      <c r="BU451">
        <v>0</v>
      </c>
      <c r="BV451">
        <v>28966</v>
      </c>
      <c r="BX451">
        <v>3325</v>
      </c>
      <c r="CB451">
        <v>32491</v>
      </c>
      <c r="CC451">
        <v>575</v>
      </c>
      <c r="CD451">
        <v>54458</v>
      </c>
      <c r="CE451">
        <v>6581</v>
      </c>
      <c r="CF451">
        <v>6799</v>
      </c>
      <c r="CH451">
        <v>4641</v>
      </c>
      <c r="CJ451">
        <v>185</v>
      </c>
      <c r="CK451">
        <v>354</v>
      </c>
      <c r="CL451">
        <v>266</v>
      </c>
      <c r="CN451">
        <v>4333</v>
      </c>
      <c r="CO451">
        <v>59</v>
      </c>
      <c r="CP451">
        <v>190</v>
      </c>
      <c r="CQ451">
        <v>7992</v>
      </c>
      <c r="CR451">
        <v>8703</v>
      </c>
      <c r="CS451">
        <v>-7579</v>
      </c>
      <c r="CT451">
        <v>-1750</v>
      </c>
      <c r="CU451">
        <v>-113</v>
      </c>
      <c r="CV451">
        <v>6953</v>
      </c>
      <c r="CW451">
        <v>-7692</v>
      </c>
      <c r="CX451">
        <v>1666</v>
      </c>
      <c r="CY451">
        <v>67</v>
      </c>
      <c r="CZ451">
        <v>-84</v>
      </c>
      <c r="DA451">
        <v>-46</v>
      </c>
      <c r="DC451">
        <v>6953</v>
      </c>
      <c r="DD451">
        <v>-7692</v>
      </c>
      <c r="DE451">
        <v>42244</v>
      </c>
      <c r="DG451">
        <v>29153</v>
      </c>
      <c r="DI451">
        <v>13091</v>
      </c>
      <c r="DK451">
        <v>10</v>
      </c>
      <c r="DL451">
        <v>13688</v>
      </c>
      <c r="DM451">
        <v>13698</v>
      </c>
      <c r="DQ451">
        <v>6953</v>
      </c>
      <c r="DR451">
        <v>6953</v>
      </c>
      <c r="DS451">
        <v>10</v>
      </c>
      <c r="DT451">
        <v>5996</v>
      </c>
      <c r="DU451">
        <v>6006</v>
      </c>
      <c r="DV451">
        <v>0</v>
      </c>
      <c r="DW451">
        <v>6953</v>
      </c>
      <c r="DX451">
        <v>15953</v>
      </c>
      <c r="DY451">
        <v>10</v>
      </c>
      <c r="DZ451">
        <v>12949</v>
      </c>
      <c r="EA451">
        <v>21959</v>
      </c>
      <c r="EB451">
        <v>0</v>
      </c>
      <c r="EC451">
        <v>0</v>
      </c>
      <c r="ED451">
        <v>0</v>
      </c>
      <c r="EH451">
        <v>0</v>
      </c>
      <c r="EI451">
        <v>0</v>
      </c>
      <c r="EJ451">
        <v>0</v>
      </c>
      <c r="EQ451">
        <v>21959</v>
      </c>
      <c r="ER451">
        <v>6006</v>
      </c>
      <c r="ES451">
        <v>37700</v>
      </c>
      <c r="ET451">
        <v>3579</v>
      </c>
      <c r="EU451">
        <v>17337</v>
      </c>
      <c r="EY451">
        <v>14213</v>
      </c>
      <c r="EZ451">
        <v>3579</v>
      </c>
      <c r="FA451">
        <v>72781</v>
      </c>
      <c r="FB451">
        <v>11728</v>
      </c>
      <c r="FC451">
        <v>32405</v>
      </c>
      <c r="FD451">
        <v>1355</v>
      </c>
      <c r="FE451">
        <v>3902</v>
      </c>
      <c r="FF451">
        <v>6768</v>
      </c>
      <c r="FI451">
        <v>989</v>
      </c>
      <c r="FJ451">
        <v>1452</v>
      </c>
      <c r="FK451">
        <v>31736</v>
      </c>
      <c r="FL451">
        <v>2153</v>
      </c>
      <c r="FM451">
        <v>-41231</v>
      </c>
      <c r="FN451">
        <v>-8149</v>
      </c>
      <c r="FR451">
        <v>0</v>
      </c>
      <c r="FT451">
        <v>28700</v>
      </c>
      <c r="FX451">
        <v>37700</v>
      </c>
      <c r="FZ451">
        <v>-3531</v>
      </c>
      <c r="GA451">
        <v>-8149</v>
      </c>
      <c r="GB451">
        <v>6060</v>
      </c>
      <c r="GC451">
        <v>14209</v>
      </c>
      <c r="GD451">
        <v>2529</v>
      </c>
      <c r="GE451">
        <v>6060</v>
      </c>
      <c r="GI451">
        <v>0</v>
      </c>
      <c r="GJ451">
        <v>7692</v>
      </c>
      <c r="GK451">
        <v>7692</v>
      </c>
      <c r="HS451">
        <v>9000</v>
      </c>
      <c r="HT451">
        <v>9000</v>
      </c>
      <c r="HU451">
        <v>9000</v>
      </c>
      <c r="HY451">
        <v>9000</v>
      </c>
      <c r="IO451">
        <v>1651</v>
      </c>
      <c r="JA451">
        <v>7692</v>
      </c>
      <c r="JB451">
        <v>7692</v>
      </c>
      <c r="JV451">
        <v>9000</v>
      </c>
    </row>
    <row r="452" spans="1:285">
      <c r="A452" t="s">
        <v>16114</v>
      </c>
      <c r="B452">
        <v>5904373943</v>
      </c>
      <c r="C452" t="s">
        <v>8068</v>
      </c>
      <c r="D452" t="s">
        <v>16115</v>
      </c>
      <c r="E452">
        <v>4472116</v>
      </c>
      <c r="F452" t="s">
        <v>16116</v>
      </c>
      <c r="G452" t="s">
        <v>3936</v>
      </c>
      <c r="H452" t="s">
        <v>3932</v>
      </c>
      <c r="I452" t="s">
        <v>3931</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41</v>
      </c>
      <c r="AG452">
        <v>14</v>
      </c>
      <c r="AJ452">
        <v>0</v>
      </c>
      <c r="AK452">
        <v>0</v>
      </c>
      <c r="AL452">
        <v>62</v>
      </c>
      <c r="AM452">
        <v>153</v>
      </c>
      <c r="AN452">
        <v>20483</v>
      </c>
      <c r="AO452">
        <v>20926</v>
      </c>
      <c r="AP452">
        <v>453</v>
      </c>
      <c r="AQ452">
        <v>518</v>
      </c>
      <c r="AR452">
        <v>0</v>
      </c>
      <c r="AS452">
        <v>0</v>
      </c>
      <c r="AT452">
        <v>21039</v>
      </c>
      <c r="AU452">
        <v>21611</v>
      </c>
      <c r="AV452">
        <v>10</v>
      </c>
      <c r="AW452">
        <v>10</v>
      </c>
      <c r="AX452">
        <v>0</v>
      </c>
      <c r="AY452">
        <v>0</v>
      </c>
      <c r="AZ452">
        <v>0</v>
      </c>
      <c r="BA452">
        <v>0</v>
      </c>
      <c r="BB452">
        <v>12042</v>
      </c>
      <c r="BC452">
        <v>12042</v>
      </c>
      <c r="BD452">
        <v>0</v>
      </c>
      <c r="BE452">
        <v>0</v>
      </c>
      <c r="BF452">
        <v>-658</v>
      </c>
      <c r="BG452">
        <v>-13</v>
      </c>
      <c r="BH452">
        <v>11394</v>
      </c>
      <c r="BI452">
        <v>12039</v>
      </c>
      <c r="BL452">
        <v>0</v>
      </c>
      <c r="BM452">
        <v>0</v>
      </c>
      <c r="BN452">
        <v>0</v>
      </c>
      <c r="BO452">
        <v>0</v>
      </c>
      <c r="BP452">
        <v>0</v>
      </c>
      <c r="BQ452">
        <v>0</v>
      </c>
      <c r="BR452">
        <v>0</v>
      </c>
      <c r="BS452">
        <v>0</v>
      </c>
      <c r="BT452">
        <v>0</v>
      </c>
      <c r="BU452">
        <v>0</v>
      </c>
      <c r="BV452">
        <v>9640</v>
      </c>
      <c r="BW452">
        <v>9547</v>
      </c>
      <c r="BX452">
        <v>5</v>
      </c>
      <c r="BY452">
        <v>25</v>
      </c>
      <c r="BZ452">
        <v>0</v>
      </c>
      <c r="CA452">
        <v>0</v>
      </c>
      <c r="CB452">
        <v>9645</v>
      </c>
      <c r="CC452">
        <v>9572</v>
      </c>
      <c r="CD452">
        <v>21039</v>
      </c>
      <c r="CE452">
        <v>21611</v>
      </c>
      <c r="CF452">
        <v>210</v>
      </c>
      <c r="CG452">
        <v>41</v>
      </c>
      <c r="CH452">
        <v>1127</v>
      </c>
      <c r="CI452">
        <v>314</v>
      </c>
      <c r="CJ452">
        <v>0</v>
      </c>
      <c r="CK452">
        <v>0</v>
      </c>
      <c r="CL452">
        <v>1572</v>
      </c>
      <c r="CM452">
        <v>302</v>
      </c>
      <c r="CN452">
        <v>0</v>
      </c>
      <c r="CO452">
        <v>0</v>
      </c>
      <c r="CP452">
        <v>118</v>
      </c>
      <c r="CQ452">
        <v>6</v>
      </c>
      <c r="CR452">
        <v>-563</v>
      </c>
      <c r="CS452">
        <v>6</v>
      </c>
      <c r="CT452">
        <v>0</v>
      </c>
      <c r="CU452">
        <v>0</v>
      </c>
      <c r="CV452">
        <v>-645</v>
      </c>
      <c r="CW452">
        <v>-14</v>
      </c>
      <c r="CX452">
        <v>0</v>
      </c>
      <c r="CY452">
        <v>0</v>
      </c>
      <c r="CZ452">
        <v>0</v>
      </c>
      <c r="DA452">
        <v>0</v>
      </c>
      <c r="DB452">
        <v>-82</v>
      </c>
      <c r="DC452">
        <v>-645</v>
      </c>
      <c r="DD452">
        <v>-14</v>
      </c>
      <c r="DE452">
        <v>2733</v>
      </c>
      <c r="DF452">
        <v>564</v>
      </c>
      <c r="DG452">
        <v>1396</v>
      </c>
      <c r="DH452">
        <v>209</v>
      </c>
      <c r="DI452">
        <v>1337</v>
      </c>
      <c r="DJ452">
        <v>355</v>
      </c>
      <c r="IO452">
        <v>0</v>
      </c>
      <c r="IP452">
        <v>0</v>
      </c>
      <c r="IR452">
        <v>-20</v>
      </c>
      <c r="IS452">
        <v>0</v>
      </c>
      <c r="JR452">
        <v>0</v>
      </c>
    </row>
    <row r="453" spans="1:285">
      <c r="A453" t="s">
        <v>16117</v>
      </c>
      <c r="B453">
        <v>4027143645</v>
      </c>
      <c r="C453" t="s">
        <v>16118</v>
      </c>
      <c r="D453" t="s">
        <v>16561</v>
      </c>
      <c r="E453">
        <v>4635687</v>
      </c>
      <c r="G453" t="s">
        <v>3936</v>
      </c>
      <c r="H453" t="s">
        <v>3932</v>
      </c>
      <c r="I453" t="s">
        <v>3931</v>
      </c>
      <c r="T453">
        <v>10002</v>
      </c>
      <c r="AL453">
        <v>310</v>
      </c>
      <c r="AP453">
        <v>52</v>
      </c>
      <c r="BH453">
        <v>10001</v>
      </c>
      <c r="BV453">
        <v>335</v>
      </c>
      <c r="BX453">
        <v>27</v>
      </c>
      <c r="CD453">
        <v>10363</v>
      </c>
      <c r="CE453">
        <v>0</v>
      </c>
      <c r="CP453">
        <v>6</v>
      </c>
      <c r="CV453">
        <v>-11</v>
      </c>
      <c r="CW453">
        <v>0</v>
      </c>
      <c r="DE453">
        <v>50</v>
      </c>
      <c r="DG453">
        <v>55</v>
      </c>
    </row>
    <row r="454" spans="1:285">
      <c r="A454" t="s">
        <v>16121</v>
      </c>
      <c r="B454">
        <v>7735174895</v>
      </c>
      <c r="C454" t="s">
        <v>4048</v>
      </c>
      <c r="D454" t="s">
        <v>16562</v>
      </c>
      <c r="E454">
        <v>7596075</v>
      </c>
      <c r="G454" t="s">
        <v>3936</v>
      </c>
      <c r="H454" t="s">
        <v>3932</v>
      </c>
      <c r="I454" t="s">
        <v>3931</v>
      </c>
      <c r="T454">
        <v>412</v>
      </c>
      <c r="AF454">
        <v>10</v>
      </c>
      <c r="AL454">
        <v>241035</v>
      </c>
      <c r="AM454">
        <v>90238</v>
      </c>
      <c r="AP454">
        <v>14256</v>
      </c>
      <c r="AQ454">
        <v>8045</v>
      </c>
      <c r="BH454">
        <v>32292</v>
      </c>
      <c r="BI454">
        <v>6007</v>
      </c>
      <c r="BL454">
        <v>188011</v>
      </c>
      <c r="BM454">
        <v>55516</v>
      </c>
      <c r="BV454">
        <v>27038</v>
      </c>
      <c r="BW454">
        <v>11933</v>
      </c>
      <c r="BX454">
        <v>8370</v>
      </c>
      <c r="BY454">
        <v>24827</v>
      </c>
      <c r="CD454">
        <v>255713</v>
      </c>
      <c r="CE454">
        <v>98283</v>
      </c>
      <c r="CL454">
        <v>19383</v>
      </c>
      <c r="CM454">
        <v>3211</v>
      </c>
      <c r="CN454">
        <v>77156</v>
      </c>
      <c r="CO454">
        <v>19326</v>
      </c>
      <c r="CP454">
        <v>72769</v>
      </c>
      <c r="CQ454">
        <v>16413</v>
      </c>
      <c r="CT454">
        <v>1198</v>
      </c>
      <c r="CU454">
        <v>175</v>
      </c>
      <c r="CV454">
        <v>16287</v>
      </c>
      <c r="CW454">
        <v>6350</v>
      </c>
      <c r="DE454">
        <v>45274</v>
      </c>
      <c r="DF454">
        <v>10358</v>
      </c>
      <c r="DG454">
        <v>12793</v>
      </c>
      <c r="DH454">
        <v>3535</v>
      </c>
    </row>
    <row r="455" spans="1:285">
      <c r="A455" t="s">
        <v>16124</v>
      </c>
      <c r="B455">
        <v>4101167155</v>
      </c>
      <c r="C455" t="s">
        <v>16125</v>
      </c>
      <c r="D455" t="s">
        <v>16563</v>
      </c>
      <c r="E455">
        <v>4399548</v>
      </c>
      <c r="F455" t="s">
        <v>16126</v>
      </c>
      <c r="G455" t="s">
        <v>3978</v>
      </c>
      <c r="H455" t="s">
        <v>3932</v>
      </c>
      <c r="I455" t="s">
        <v>4030</v>
      </c>
      <c r="T455">
        <v>11800</v>
      </c>
      <c r="AF455">
        <v>10</v>
      </c>
      <c r="AG455">
        <v>10</v>
      </c>
      <c r="AP455">
        <v>0</v>
      </c>
      <c r="BH455">
        <v>10</v>
      </c>
      <c r="BI455">
        <v>10</v>
      </c>
      <c r="BL455">
        <v>11800</v>
      </c>
      <c r="BX455">
        <v>0</v>
      </c>
      <c r="CD455">
        <v>11810</v>
      </c>
      <c r="CE455">
        <v>10</v>
      </c>
    </row>
    <row r="456" spans="1:285">
      <c r="A456" t="s">
        <v>16564</v>
      </c>
      <c r="B456">
        <v>1655218105</v>
      </c>
      <c r="C456" t="s">
        <v>8644</v>
      </c>
      <c r="D456" t="s">
        <v>16565</v>
      </c>
      <c r="E456">
        <v>6026611</v>
      </c>
      <c r="F456" t="s">
        <v>16566</v>
      </c>
      <c r="G456" t="s">
        <v>3978</v>
      </c>
      <c r="H456" t="s">
        <v>3932</v>
      </c>
      <c r="I456" t="s">
        <v>3931</v>
      </c>
      <c r="X456">
        <v>0</v>
      </c>
      <c r="AD456">
        <v>0</v>
      </c>
      <c r="AE456">
        <v>0</v>
      </c>
      <c r="AL456">
        <v>0</v>
      </c>
      <c r="AN456">
        <v>0</v>
      </c>
      <c r="AP456">
        <v>0</v>
      </c>
      <c r="AT456">
        <v>0</v>
      </c>
      <c r="AU456">
        <v>0</v>
      </c>
      <c r="AV456">
        <v>0</v>
      </c>
      <c r="BF456">
        <v>0</v>
      </c>
      <c r="BH456">
        <v>0</v>
      </c>
      <c r="BI456">
        <v>0</v>
      </c>
      <c r="BV456">
        <v>0</v>
      </c>
      <c r="BX456">
        <v>0</v>
      </c>
      <c r="CB456">
        <v>0</v>
      </c>
      <c r="CC456">
        <v>0</v>
      </c>
      <c r="CD456">
        <v>0</v>
      </c>
      <c r="CE456">
        <v>0</v>
      </c>
      <c r="ES456">
        <v>0</v>
      </c>
      <c r="FM456">
        <v>0</v>
      </c>
      <c r="FZ456">
        <v>0</v>
      </c>
      <c r="GB456">
        <v>0</v>
      </c>
      <c r="GD456">
        <v>0</v>
      </c>
      <c r="GF456">
        <v>0</v>
      </c>
      <c r="GG456">
        <v>0</v>
      </c>
    </row>
    <row r="457" spans="1:285">
      <c r="A457" t="s">
        <v>16567</v>
      </c>
      <c r="B457">
        <v>2308219173</v>
      </c>
      <c r="C457" t="s">
        <v>8669</v>
      </c>
      <c r="D457" t="s">
        <v>16568</v>
      </c>
      <c r="E457">
        <v>4564125</v>
      </c>
      <c r="F457" t="s">
        <v>16569</v>
      </c>
      <c r="G457" t="s">
        <v>3960</v>
      </c>
      <c r="H457" t="s">
        <v>3932</v>
      </c>
      <c r="I457" t="s">
        <v>3931</v>
      </c>
      <c r="T457">
        <v>10</v>
      </c>
      <c r="U457">
        <v>10</v>
      </c>
      <c r="BH457">
        <v>10</v>
      </c>
      <c r="BI457">
        <v>10</v>
      </c>
      <c r="CD457">
        <v>10</v>
      </c>
      <c r="CE457">
        <v>10</v>
      </c>
    </row>
    <row r="458" spans="1:285">
      <c r="A458" t="s">
        <v>16570</v>
      </c>
      <c r="B458">
        <v>6658465775</v>
      </c>
      <c r="C458" t="s">
        <v>8194</v>
      </c>
      <c r="D458" t="s">
        <v>16571</v>
      </c>
      <c r="E458">
        <v>6346838</v>
      </c>
      <c r="F458" t="s">
        <v>16572</v>
      </c>
      <c r="G458" t="s">
        <v>3978</v>
      </c>
      <c r="H458" t="s">
        <v>3932</v>
      </c>
      <c r="I458" t="s">
        <v>3931</v>
      </c>
      <c r="AP458">
        <v>20</v>
      </c>
      <c r="AQ458">
        <v>20</v>
      </c>
      <c r="BH458">
        <v>20</v>
      </c>
      <c r="BI458">
        <v>20</v>
      </c>
      <c r="CD458">
        <v>20</v>
      </c>
      <c r="CE458">
        <v>20</v>
      </c>
      <c r="CV458">
        <v>-15</v>
      </c>
      <c r="CW458">
        <v>-10</v>
      </c>
      <c r="DE458">
        <v>0</v>
      </c>
      <c r="DF458">
        <v>0</v>
      </c>
      <c r="DG458">
        <v>15</v>
      </c>
      <c r="DH458">
        <v>10</v>
      </c>
    </row>
    <row r="459" spans="1:285">
      <c r="A459" t="s">
        <v>16573</v>
      </c>
      <c r="B459">
        <v>6314034957</v>
      </c>
      <c r="C459" t="s">
        <v>16574</v>
      </c>
      <c r="D459" t="s">
        <v>16575</v>
      </c>
      <c r="E459">
        <v>7225573</v>
      </c>
      <c r="F459" t="s">
        <v>16576</v>
      </c>
      <c r="G459" t="s">
        <v>3936</v>
      </c>
      <c r="H459" t="s">
        <v>3932</v>
      </c>
      <c r="I459" t="s">
        <v>3931</v>
      </c>
      <c r="L459">
        <v>44</v>
      </c>
      <c r="M459">
        <v>58</v>
      </c>
      <c r="T459">
        <v>1955</v>
      </c>
      <c r="U459">
        <v>3015</v>
      </c>
      <c r="AD459">
        <v>1999</v>
      </c>
      <c r="AE459">
        <v>3072</v>
      </c>
      <c r="AL459">
        <v>246553</v>
      </c>
      <c r="AM459">
        <v>208816</v>
      </c>
      <c r="AN459">
        <v>219559</v>
      </c>
      <c r="AO459">
        <v>250743</v>
      </c>
      <c r="AP459">
        <v>384</v>
      </c>
      <c r="AQ459">
        <v>229</v>
      </c>
      <c r="AR459">
        <v>79</v>
      </c>
      <c r="AS459">
        <v>4</v>
      </c>
      <c r="AT459">
        <v>466575</v>
      </c>
      <c r="AU459">
        <v>459791</v>
      </c>
      <c r="AV459">
        <v>10</v>
      </c>
      <c r="AW459">
        <v>10</v>
      </c>
      <c r="BF459">
        <v>276694</v>
      </c>
      <c r="BG459">
        <v>274748</v>
      </c>
      <c r="BH459">
        <v>276704</v>
      </c>
      <c r="BI459">
        <v>274758</v>
      </c>
      <c r="BV459">
        <v>7</v>
      </c>
      <c r="BW459">
        <v>7</v>
      </c>
      <c r="BX459">
        <v>30482</v>
      </c>
      <c r="BY459">
        <v>24704</v>
      </c>
      <c r="BZ459">
        <v>161381</v>
      </c>
      <c r="CA459">
        <v>163395</v>
      </c>
      <c r="CB459">
        <v>191870</v>
      </c>
      <c r="CC459">
        <v>188105</v>
      </c>
      <c r="CD459">
        <v>468574</v>
      </c>
      <c r="CE459">
        <v>462864</v>
      </c>
      <c r="CF459">
        <v>6592</v>
      </c>
      <c r="CG459">
        <v>5940</v>
      </c>
      <c r="CH459">
        <v>31539</v>
      </c>
      <c r="CI459">
        <v>53749</v>
      </c>
      <c r="CN459">
        <v>23030</v>
      </c>
      <c r="CO459">
        <v>26289</v>
      </c>
      <c r="CP459">
        <v>51536</v>
      </c>
      <c r="CQ459">
        <v>13244</v>
      </c>
      <c r="CR459">
        <v>3033</v>
      </c>
      <c r="CS459">
        <v>66794</v>
      </c>
      <c r="CV459">
        <v>1946</v>
      </c>
      <c r="CW459">
        <v>65926</v>
      </c>
      <c r="DB459">
        <v>-1087</v>
      </c>
      <c r="DC459">
        <v>1946</v>
      </c>
      <c r="DD459">
        <v>65926</v>
      </c>
      <c r="DE459">
        <v>38131</v>
      </c>
      <c r="DF459">
        <v>59689</v>
      </c>
      <c r="DI459">
        <v>38131</v>
      </c>
      <c r="DJ459">
        <v>59689</v>
      </c>
      <c r="IR459">
        <v>-868</v>
      </c>
    </row>
    <row r="460" spans="1:285">
      <c r="A460" t="s">
        <v>16577</v>
      </c>
      <c r="B460">
        <v>5038126322</v>
      </c>
      <c r="C460" t="s">
        <v>8471</v>
      </c>
      <c r="D460" t="s">
        <v>16578</v>
      </c>
      <c r="E460">
        <v>8260536</v>
      </c>
      <c r="G460" t="s">
        <v>3936</v>
      </c>
      <c r="H460" t="s">
        <v>3932</v>
      </c>
      <c r="I460" t="s">
        <v>3931</v>
      </c>
      <c r="T460">
        <v>3700</v>
      </c>
      <c r="U460">
        <v>10731</v>
      </c>
      <c r="AD460">
        <v>3700</v>
      </c>
      <c r="AE460">
        <v>10731</v>
      </c>
      <c r="AF460">
        <v>84</v>
      </c>
      <c r="AG460">
        <v>84</v>
      </c>
      <c r="AJ460">
        <v>6</v>
      </c>
      <c r="AK460">
        <v>6</v>
      </c>
      <c r="AL460">
        <v>74180</v>
      </c>
      <c r="AM460">
        <v>60454</v>
      </c>
      <c r="AN460">
        <v>44001</v>
      </c>
      <c r="AO460">
        <v>44277</v>
      </c>
      <c r="AP460">
        <v>80</v>
      </c>
      <c r="AQ460">
        <v>5477</v>
      </c>
      <c r="AR460">
        <v>13</v>
      </c>
      <c r="AS460">
        <v>13</v>
      </c>
      <c r="AT460">
        <v>118363</v>
      </c>
      <c r="AU460">
        <v>110310</v>
      </c>
      <c r="AV460">
        <v>11710</v>
      </c>
      <c r="AW460">
        <v>11710</v>
      </c>
      <c r="BF460">
        <v>458</v>
      </c>
      <c r="BG460">
        <v>254</v>
      </c>
      <c r="BH460">
        <v>12168</v>
      </c>
      <c r="BI460">
        <v>11964</v>
      </c>
      <c r="BV460">
        <v>5</v>
      </c>
      <c r="BW460">
        <v>5</v>
      </c>
      <c r="BX460">
        <v>109890</v>
      </c>
      <c r="BY460">
        <v>109072</v>
      </c>
      <c r="CB460">
        <v>109895</v>
      </c>
      <c r="CC460">
        <v>109077</v>
      </c>
      <c r="CD460">
        <v>122063</v>
      </c>
      <c r="CE460">
        <v>121041</v>
      </c>
      <c r="CN460">
        <v>266</v>
      </c>
      <c r="CO460">
        <v>5</v>
      </c>
      <c r="CP460">
        <v>11</v>
      </c>
      <c r="CQ460">
        <v>12</v>
      </c>
      <c r="CR460">
        <v>255</v>
      </c>
      <c r="CS460">
        <v>-7</v>
      </c>
      <c r="CV460">
        <v>204</v>
      </c>
      <c r="CW460">
        <v>-7</v>
      </c>
      <c r="CX460">
        <v>51</v>
      </c>
      <c r="DC460">
        <v>204</v>
      </c>
      <c r="DD460">
        <v>-7</v>
      </c>
    </row>
    <row r="461" spans="1:285">
      <c r="A461" t="s">
        <v>16579</v>
      </c>
      <c r="B461">
        <v>9718046431</v>
      </c>
      <c r="C461" t="s">
        <v>8053</v>
      </c>
      <c r="D461" t="s">
        <v>16580</v>
      </c>
      <c r="E461">
        <v>7637243</v>
      </c>
      <c r="F461" t="s">
        <v>16581</v>
      </c>
      <c r="G461" t="s">
        <v>3936</v>
      </c>
      <c r="H461" t="s">
        <v>3932</v>
      </c>
      <c r="I461" t="s">
        <v>3931</v>
      </c>
      <c r="AF461">
        <v>587</v>
      </c>
      <c r="AG461">
        <v>587</v>
      </c>
      <c r="AL461">
        <v>6278</v>
      </c>
      <c r="AM461">
        <v>6278</v>
      </c>
      <c r="AN461">
        <v>18887</v>
      </c>
      <c r="AO461">
        <v>18887</v>
      </c>
      <c r="AP461">
        <v>0</v>
      </c>
      <c r="AR461">
        <v>5908</v>
      </c>
      <c r="AS461">
        <v>6056</v>
      </c>
      <c r="AT461">
        <v>31660</v>
      </c>
      <c r="AU461">
        <v>31808</v>
      </c>
      <c r="AV461">
        <v>15000</v>
      </c>
      <c r="AW461">
        <v>15000</v>
      </c>
      <c r="BF461">
        <v>63</v>
      </c>
      <c r="BG461">
        <v>59</v>
      </c>
      <c r="BH461">
        <v>15063</v>
      </c>
      <c r="BI461">
        <v>15059</v>
      </c>
      <c r="BX461">
        <v>15918</v>
      </c>
      <c r="BY461">
        <v>16070</v>
      </c>
      <c r="BZ461">
        <v>679</v>
      </c>
      <c r="CA461">
        <v>679</v>
      </c>
      <c r="CB461">
        <v>16597</v>
      </c>
      <c r="CC461">
        <v>16749</v>
      </c>
      <c r="CD461">
        <v>31660</v>
      </c>
      <c r="CE461">
        <v>31808</v>
      </c>
      <c r="CH461">
        <v>63</v>
      </c>
      <c r="CI461">
        <v>53</v>
      </c>
      <c r="CR461">
        <v>63</v>
      </c>
      <c r="CS461">
        <v>53</v>
      </c>
      <c r="CV461">
        <v>63</v>
      </c>
      <c r="CW461">
        <v>53</v>
      </c>
      <c r="DC461">
        <v>63</v>
      </c>
      <c r="DD461">
        <v>53</v>
      </c>
      <c r="DE461">
        <v>2786</v>
      </c>
      <c r="DF461">
        <v>4020</v>
      </c>
      <c r="DG461">
        <v>2723</v>
      </c>
      <c r="DH461">
        <v>3967</v>
      </c>
      <c r="DI461">
        <v>63</v>
      </c>
      <c r="DJ461">
        <v>53</v>
      </c>
      <c r="EQ461">
        <v>15742</v>
      </c>
      <c r="ER461">
        <v>15738</v>
      </c>
      <c r="FZ461">
        <v>0</v>
      </c>
      <c r="GB461">
        <v>0</v>
      </c>
      <c r="GD461">
        <v>0</v>
      </c>
      <c r="GF461">
        <v>0</v>
      </c>
      <c r="GG461">
        <v>0</v>
      </c>
    </row>
    <row r="462" spans="1:285">
      <c r="A462" t="s">
        <v>16582</v>
      </c>
      <c r="B462">
        <v>3123365906</v>
      </c>
      <c r="C462" t="s">
        <v>4124</v>
      </c>
      <c r="D462" t="s">
        <v>16583</v>
      </c>
      <c r="E462">
        <v>5706203</v>
      </c>
      <c r="F462" t="s">
        <v>16584</v>
      </c>
      <c r="G462" t="s">
        <v>3936</v>
      </c>
      <c r="H462" t="s">
        <v>3932</v>
      </c>
      <c r="I462" t="s">
        <v>3931</v>
      </c>
      <c r="T462">
        <v>0</v>
      </c>
      <c r="U462">
        <v>95</v>
      </c>
      <c r="AD462">
        <v>0</v>
      </c>
      <c r="AE462">
        <v>95</v>
      </c>
      <c r="AF462">
        <v>1</v>
      </c>
      <c r="AG462">
        <v>1029</v>
      </c>
      <c r="AL462">
        <v>3790</v>
      </c>
      <c r="AM462">
        <v>427</v>
      </c>
      <c r="AN462">
        <v>0</v>
      </c>
      <c r="AO462">
        <v>490166</v>
      </c>
      <c r="AP462">
        <v>8880</v>
      </c>
      <c r="AQ462">
        <v>1700</v>
      </c>
      <c r="AR462">
        <v>250</v>
      </c>
      <c r="AS462">
        <v>361</v>
      </c>
      <c r="AT462">
        <v>12921</v>
      </c>
      <c r="AU462">
        <v>493683</v>
      </c>
      <c r="AV462">
        <v>20</v>
      </c>
      <c r="AW462">
        <v>20</v>
      </c>
      <c r="BB462">
        <v>10338</v>
      </c>
      <c r="BC462">
        <v>10338</v>
      </c>
      <c r="BF462">
        <v>-2464</v>
      </c>
      <c r="BG462">
        <v>89147</v>
      </c>
      <c r="BH462">
        <v>7894</v>
      </c>
      <c r="BI462">
        <v>99505</v>
      </c>
      <c r="BL462">
        <v>0</v>
      </c>
      <c r="BT462">
        <v>0</v>
      </c>
      <c r="BU462">
        <v>0</v>
      </c>
      <c r="BX462">
        <v>5027</v>
      </c>
      <c r="BY462">
        <v>394273</v>
      </c>
      <c r="CB462">
        <v>5027</v>
      </c>
      <c r="CC462">
        <v>394273</v>
      </c>
      <c r="CD462">
        <v>12921</v>
      </c>
      <c r="CE462">
        <v>493778</v>
      </c>
      <c r="CF462">
        <v>22409</v>
      </c>
      <c r="CG462">
        <v>12258</v>
      </c>
      <c r="CH462">
        <v>43634</v>
      </c>
      <c r="CI462">
        <v>49537</v>
      </c>
      <c r="CN462">
        <v>13001</v>
      </c>
      <c r="CO462">
        <v>209</v>
      </c>
      <c r="CP462">
        <v>145978</v>
      </c>
      <c r="CQ462">
        <v>4287</v>
      </c>
      <c r="CR462">
        <v>-89343</v>
      </c>
      <c r="CS462">
        <v>45459</v>
      </c>
      <c r="CV462">
        <v>-91611</v>
      </c>
      <c r="CW462">
        <v>43605</v>
      </c>
      <c r="DB462">
        <v>-2268</v>
      </c>
      <c r="DC462">
        <v>-91611</v>
      </c>
      <c r="DD462">
        <v>43605</v>
      </c>
      <c r="DE462">
        <v>66043</v>
      </c>
      <c r="DF462">
        <v>61795</v>
      </c>
      <c r="DI462">
        <v>66043</v>
      </c>
      <c r="DJ462">
        <v>61795</v>
      </c>
      <c r="DK462">
        <v>20</v>
      </c>
      <c r="DL462">
        <v>45542</v>
      </c>
      <c r="DM462">
        <v>55900</v>
      </c>
      <c r="DN462">
        <v>0</v>
      </c>
      <c r="DO462">
        <v>43605</v>
      </c>
      <c r="DP462">
        <v>43605</v>
      </c>
      <c r="DQ462">
        <v>43605</v>
      </c>
      <c r="DR462">
        <v>43605</v>
      </c>
      <c r="DS462">
        <v>20</v>
      </c>
      <c r="DT462">
        <v>89147</v>
      </c>
      <c r="DU462">
        <v>99505</v>
      </c>
      <c r="DY462">
        <v>20</v>
      </c>
      <c r="DZ462">
        <v>-2464</v>
      </c>
      <c r="EA462">
        <v>7894</v>
      </c>
      <c r="EB462">
        <v>43605</v>
      </c>
      <c r="EC462">
        <v>0</v>
      </c>
      <c r="ED462">
        <v>99505</v>
      </c>
      <c r="EH462">
        <v>43605</v>
      </c>
      <c r="EI462">
        <v>0</v>
      </c>
      <c r="EJ462">
        <v>99505</v>
      </c>
      <c r="EK462">
        <v>43605</v>
      </c>
      <c r="EL462">
        <v>0</v>
      </c>
      <c r="EM462">
        <v>89147</v>
      </c>
      <c r="EN462">
        <v>43605</v>
      </c>
      <c r="EO462">
        <v>0</v>
      </c>
      <c r="EP462">
        <v>89147</v>
      </c>
      <c r="EQ462">
        <v>7894</v>
      </c>
      <c r="ER462">
        <v>99505</v>
      </c>
      <c r="ES462">
        <v>72</v>
      </c>
      <c r="ET462">
        <v>311351</v>
      </c>
      <c r="EW462">
        <v>4093</v>
      </c>
      <c r="EY462">
        <v>11340</v>
      </c>
      <c r="EZ462">
        <v>3030</v>
      </c>
      <c r="FA462">
        <v>139215</v>
      </c>
      <c r="FB462">
        <v>294035</v>
      </c>
      <c r="FC462">
        <v>9074</v>
      </c>
      <c r="FD462">
        <v>2066</v>
      </c>
      <c r="FE462">
        <v>10424</v>
      </c>
      <c r="FF462">
        <v>10287</v>
      </c>
      <c r="FK462">
        <v>139215</v>
      </c>
      <c r="FL462">
        <v>274777</v>
      </c>
      <c r="FM462">
        <v>146323</v>
      </c>
      <c r="FN462">
        <v>293880</v>
      </c>
      <c r="FO462">
        <v>72</v>
      </c>
      <c r="FR462">
        <v>72</v>
      </c>
      <c r="FV462">
        <v>0</v>
      </c>
      <c r="FW462">
        <v>19258</v>
      </c>
      <c r="FX462">
        <v>-139215</v>
      </c>
      <c r="FY462">
        <v>-294035</v>
      </c>
      <c r="FZ462">
        <v>7180</v>
      </c>
      <c r="GA462">
        <v>-155</v>
      </c>
      <c r="GB462">
        <v>1700</v>
      </c>
      <c r="GC462">
        <v>1855</v>
      </c>
      <c r="GD462">
        <v>8880</v>
      </c>
      <c r="GE462">
        <v>1700</v>
      </c>
      <c r="GO462">
        <v>0</v>
      </c>
      <c r="GP462">
        <v>91611</v>
      </c>
      <c r="GQ462">
        <v>91611</v>
      </c>
      <c r="HQ462">
        <v>10338</v>
      </c>
      <c r="HR462">
        <v>10338</v>
      </c>
      <c r="HY462">
        <v>10338</v>
      </c>
      <c r="IR462">
        <v>-1854</v>
      </c>
      <c r="JU462">
        <v>91611</v>
      </c>
      <c r="JY462">
        <v>91611</v>
      </c>
    </row>
    <row r="463" spans="1:285">
      <c r="A463" t="s">
        <v>14056</v>
      </c>
      <c r="B463">
        <v>7811674941</v>
      </c>
      <c r="C463" t="s">
        <v>4117</v>
      </c>
      <c r="D463" t="s">
        <v>16585</v>
      </c>
      <c r="E463">
        <v>7609122</v>
      </c>
      <c r="F463" t="s">
        <v>16586</v>
      </c>
      <c r="G463" t="s">
        <v>3936</v>
      </c>
      <c r="H463" t="s">
        <v>3932</v>
      </c>
      <c r="I463" t="s">
        <v>3931</v>
      </c>
      <c r="AL463">
        <v>39</v>
      </c>
      <c r="AM463">
        <v>58</v>
      </c>
      <c r="AN463">
        <v>18408</v>
      </c>
      <c r="AO463">
        <v>606036</v>
      </c>
      <c r="AP463">
        <v>0</v>
      </c>
      <c r="AQ463">
        <v>26</v>
      </c>
      <c r="AR463">
        <v>22</v>
      </c>
      <c r="AS463">
        <v>14</v>
      </c>
      <c r="AT463">
        <v>18469</v>
      </c>
      <c r="AU463">
        <v>606135</v>
      </c>
      <c r="AV463">
        <v>11000</v>
      </c>
      <c r="AW463">
        <v>11000</v>
      </c>
      <c r="BF463">
        <v>958</v>
      </c>
      <c r="BG463">
        <v>918</v>
      </c>
      <c r="BH463">
        <v>11958</v>
      </c>
      <c r="BI463">
        <v>11918</v>
      </c>
      <c r="BL463">
        <v>0</v>
      </c>
      <c r="BM463">
        <v>783</v>
      </c>
      <c r="BT463">
        <v>0</v>
      </c>
      <c r="BU463">
        <v>783</v>
      </c>
      <c r="BV463">
        <v>467</v>
      </c>
      <c r="BW463">
        <v>217</v>
      </c>
      <c r="BX463">
        <v>6044</v>
      </c>
      <c r="BY463">
        <v>593217</v>
      </c>
      <c r="CB463">
        <v>6511</v>
      </c>
      <c r="CC463">
        <v>593434</v>
      </c>
      <c r="CD463">
        <v>18469</v>
      </c>
      <c r="CE463">
        <v>606135</v>
      </c>
      <c r="CF463">
        <v>3884</v>
      </c>
      <c r="CG463">
        <v>1492</v>
      </c>
      <c r="CH463">
        <v>-3454</v>
      </c>
      <c r="CI463">
        <v>19094</v>
      </c>
      <c r="CJ463">
        <v>15796</v>
      </c>
      <c r="CK463">
        <v>1079</v>
      </c>
      <c r="CL463">
        <v>119</v>
      </c>
      <c r="CM463">
        <v>117</v>
      </c>
      <c r="CN463">
        <v>1193077</v>
      </c>
      <c r="CO463">
        <v>164792</v>
      </c>
      <c r="CP463">
        <v>1205225</v>
      </c>
      <c r="CQ463">
        <v>204810</v>
      </c>
      <c r="CR463">
        <v>75</v>
      </c>
      <c r="CS463">
        <v>-19962</v>
      </c>
      <c r="CT463">
        <v>-35</v>
      </c>
      <c r="CU463">
        <v>-17</v>
      </c>
      <c r="CV463">
        <v>40</v>
      </c>
      <c r="CW463">
        <v>-19979</v>
      </c>
      <c r="CX463">
        <v>35</v>
      </c>
      <c r="CY463">
        <v>17</v>
      </c>
      <c r="DC463">
        <v>40</v>
      </c>
      <c r="DD463">
        <v>-19979</v>
      </c>
      <c r="DE463">
        <v>2567</v>
      </c>
      <c r="DF463">
        <v>24057</v>
      </c>
      <c r="DG463">
        <v>2137</v>
      </c>
      <c r="DH463">
        <v>3471</v>
      </c>
      <c r="DI463">
        <v>430</v>
      </c>
      <c r="DJ463">
        <v>20586</v>
      </c>
      <c r="DK463">
        <v>11000</v>
      </c>
      <c r="DL463">
        <v>20896</v>
      </c>
      <c r="DM463">
        <v>31896</v>
      </c>
      <c r="DQ463">
        <v>40</v>
      </c>
      <c r="DR463">
        <v>40</v>
      </c>
      <c r="DS463">
        <v>11000</v>
      </c>
      <c r="DT463">
        <v>918</v>
      </c>
      <c r="DU463">
        <v>11918</v>
      </c>
      <c r="DV463">
        <v>0</v>
      </c>
      <c r="DW463">
        <v>40</v>
      </c>
      <c r="DX463">
        <v>40</v>
      </c>
      <c r="DY463">
        <v>11000</v>
      </c>
      <c r="DZ463">
        <v>958</v>
      </c>
      <c r="EA463">
        <v>11958</v>
      </c>
      <c r="EB463">
        <v>-19979</v>
      </c>
      <c r="EC463">
        <v>1</v>
      </c>
      <c r="ED463">
        <v>11918</v>
      </c>
      <c r="EH463">
        <v>-19979</v>
      </c>
      <c r="EI463">
        <v>1</v>
      </c>
      <c r="EJ463">
        <v>11918</v>
      </c>
      <c r="EK463">
        <v>-19979</v>
      </c>
      <c r="EL463">
        <v>1</v>
      </c>
      <c r="EM463">
        <v>918</v>
      </c>
      <c r="EN463">
        <v>-19979</v>
      </c>
      <c r="EO463">
        <v>1</v>
      </c>
      <c r="EP463">
        <v>918</v>
      </c>
      <c r="EQ463">
        <v>11958</v>
      </c>
      <c r="ER463">
        <v>11918</v>
      </c>
      <c r="GF463">
        <v>0</v>
      </c>
      <c r="GG463">
        <v>0</v>
      </c>
      <c r="GI463">
        <v>0</v>
      </c>
      <c r="GJ463">
        <v>19979</v>
      </c>
      <c r="GK463">
        <v>19979</v>
      </c>
      <c r="JA463">
        <v>19979</v>
      </c>
      <c r="JB463">
        <v>19979</v>
      </c>
    </row>
    <row r="464" spans="1:285">
      <c r="A464" t="s">
        <v>16587</v>
      </c>
      <c r="B464">
        <v>7325162705</v>
      </c>
      <c r="C464" t="s">
        <v>8702</v>
      </c>
      <c r="D464" t="s">
        <v>16588</v>
      </c>
      <c r="E464">
        <v>6923015</v>
      </c>
      <c r="F464" t="s">
        <v>16589</v>
      </c>
      <c r="G464" t="s">
        <v>3978</v>
      </c>
      <c r="H464" t="s">
        <v>3932</v>
      </c>
      <c r="I464" t="s">
        <v>3931</v>
      </c>
      <c r="L464">
        <v>0</v>
      </c>
      <c r="T464">
        <v>0</v>
      </c>
      <c r="U464">
        <v>84</v>
      </c>
      <c r="X464">
        <v>0</v>
      </c>
      <c r="Z464">
        <v>3217</v>
      </c>
      <c r="AD464">
        <v>3217</v>
      </c>
      <c r="AE464">
        <v>84</v>
      </c>
      <c r="AF464">
        <v>0</v>
      </c>
      <c r="AG464">
        <v>6</v>
      </c>
      <c r="AJ464">
        <v>53</v>
      </c>
      <c r="AL464">
        <v>1438</v>
      </c>
      <c r="AM464">
        <v>39519</v>
      </c>
      <c r="AN464">
        <v>0</v>
      </c>
      <c r="AO464">
        <v>53073</v>
      </c>
      <c r="AP464">
        <v>2775</v>
      </c>
      <c r="AQ464">
        <v>42237</v>
      </c>
      <c r="AR464">
        <v>292</v>
      </c>
      <c r="AS464">
        <v>328</v>
      </c>
      <c r="AT464">
        <v>4558</v>
      </c>
      <c r="AU464">
        <v>135163</v>
      </c>
      <c r="AV464">
        <v>10000</v>
      </c>
      <c r="AW464">
        <v>10000</v>
      </c>
      <c r="BF464">
        <v>-3844</v>
      </c>
      <c r="BG464">
        <v>75165</v>
      </c>
      <c r="BH464">
        <v>6156</v>
      </c>
      <c r="BI464">
        <v>85165</v>
      </c>
      <c r="BN464">
        <v>13</v>
      </c>
      <c r="BO464">
        <v>17</v>
      </c>
      <c r="BP464">
        <v>8</v>
      </c>
      <c r="BQ464">
        <v>1148</v>
      </c>
      <c r="BT464">
        <v>13</v>
      </c>
      <c r="BU464">
        <v>17</v>
      </c>
      <c r="BV464">
        <v>0</v>
      </c>
      <c r="BW464">
        <v>25499</v>
      </c>
      <c r="BX464">
        <v>1598</v>
      </c>
      <c r="BY464">
        <v>23418</v>
      </c>
      <c r="CB464">
        <v>1606</v>
      </c>
      <c r="CC464">
        <v>50065</v>
      </c>
      <c r="CD464">
        <v>7775</v>
      </c>
      <c r="CE464">
        <v>135247</v>
      </c>
      <c r="CF464">
        <v>4817</v>
      </c>
      <c r="CG464">
        <v>58182</v>
      </c>
      <c r="CH464">
        <v>-2585</v>
      </c>
      <c r="CI464">
        <v>147097</v>
      </c>
      <c r="CJ464">
        <v>2548</v>
      </c>
      <c r="CK464">
        <v>517686</v>
      </c>
      <c r="CL464">
        <v>443</v>
      </c>
      <c r="CN464">
        <v>10176</v>
      </c>
      <c r="CO464">
        <v>233841</v>
      </c>
      <c r="CP464">
        <v>23926</v>
      </c>
      <c r="CQ464">
        <v>809988</v>
      </c>
      <c r="CR464">
        <v>-14230</v>
      </c>
      <c r="CS464">
        <v>88636</v>
      </c>
      <c r="CT464">
        <v>3221</v>
      </c>
      <c r="CU464">
        <v>-17353</v>
      </c>
      <c r="CV464">
        <v>-11009</v>
      </c>
      <c r="CW464">
        <v>71283</v>
      </c>
      <c r="CX464">
        <v>0</v>
      </c>
      <c r="CY464">
        <v>17336</v>
      </c>
      <c r="CZ464">
        <v>3221</v>
      </c>
      <c r="DA464">
        <v>-17</v>
      </c>
      <c r="DC464">
        <v>-11009</v>
      </c>
      <c r="DD464">
        <v>71283</v>
      </c>
      <c r="DE464">
        <v>5132</v>
      </c>
      <c r="DF464">
        <v>338692</v>
      </c>
      <c r="DG464">
        <v>2900</v>
      </c>
      <c r="DH464">
        <v>133413</v>
      </c>
      <c r="DI464">
        <v>2232</v>
      </c>
      <c r="DJ464">
        <v>205279</v>
      </c>
      <c r="DK464">
        <v>10000</v>
      </c>
      <c r="DL464">
        <v>3882</v>
      </c>
      <c r="DM464">
        <v>13882</v>
      </c>
      <c r="DN464">
        <v>0</v>
      </c>
      <c r="DO464">
        <v>71283</v>
      </c>
      <c r="DP464">
        <v>71283</v>
      </c>
      <c r="DQ464">
        <v>71283</v>
      </c>
      <c r="DR464">
        <v>0</v>
      </c>
      <c r="DS464">
        <v>10000</v>
      </c>
      <c r="DT464">
        <v>75165</v>
      </c>
      <c r="DU464">
        <v>85165</v>
      </c>
      <c r="DV464">
        <v>0</v>
      </c>
      <c r="DX464">
        <v>0</v>
      </c>
      <c r="DY464">
        <v>10000</v>
      </c>
      <c r="DZ464">
        <v>-3844</v>
      </c>
      <c r="EA464">
        <v>6156</v>
      </c>
      <c r="EB464">
        <v>0</v>
      </c>
      <c r="EC464">
        <v>0</v>
      </c>
      <c r="ED464">
        <v>0</v>
      </c>
      <c r="EH464">
        <v>0</v>
      </c>
      <c r="EI464">
        <v>0</v>
      </c>
      <c r="EJ464">
        <v>0</v>
      </c>
      <c r="EK464">
        <v>0</v>
      </c>
      <c r="EL464">
        <v>0</v>
      </c>
      <c r="EM464">
        <v>0</v>
      </c>
      <c r="EN464">
        <v>0</v>
      </c>
      <c r="EO464">
        <v>0</v>
      </c>
      <c r="EP464">
        <v>0</v>
      </c>
      <c r="EQ464">
        <v>6156</v>
      </c>
      <c r="ER464">
        <v>85165</v>
      </c>
      <c r="ES464">
        <v>0</v>
      </c>
      <c r="ET464">
        <v>49000</v>
      </c>
      <c r="EU464">
        <v>29144</v>
      </c>
      <c r="EV464">
        <v>95913</v>
      </c>
      <c r="EY464">
        <v>9379</v>
      </c>
      <c r="EZ464">
        <v>420191</v>
      </c>
      <c r="FA464">
        <v>93000</v>
      </c>
      <c r="FB464">
        <v>45750</v>
      </c>
      <c r="FC464">
        <v>13093</v>
      </c>
      <c r="FD464">
        <v>68672</v>
      </c>
      <c r="FE464">
        <v>5918</v>
      </c>
      <c r="FF464">
        <v>78636</v>
      </c>
      <c r="FG464">
        <v>942</v>
      </c>
      <c r="FI464">
        <v>0</v>
      </c>
      <c r="FJ464">
        <v>26586</v>
      </c>
      <c r="FK464">
        <v>21764</v>
      </c>
      <c r="FL464">
        <v>258113</v>
      </c>
      <c r="FM464">
        <v>-3194</v>
      </c>
      <c r="FN464">
        <v>84097</v>
      </c>
      <c r="FR464">
        <v>56732</v>
      </c>
      <c r="FS464">
        <v>-48382</v>
      </c>
      <c r="FT464">
        <v>0</v>
      </c>
      <c r="FU464">
        <v>49000</v>
      </c>
      <c r="FV464">
        <v>25000</v>
      </c>
      <c r="FW464">
        <v>45750</v>
      </c>
      <c r="FX464">
        <v>-93000</v>
      </c>
      <c r="FY464">
        <v>3250</v>
      </c>
      <c r="FZ464">
        <v>-39462</v>
      </c>
      <c r="GA464">
        <v>38965</v>
      </c>
      <c r="GB464">
        <v>42237</v>
      </c>
      <c r="GC464">
        <v>3272</v>
      </c>
      <c r="GD464">
        <v>2775</v>
      </c>
      <c r="GE464">
        <v>42237</v>
      </c>
      <c r="GO464">
        <v>0</v>
      </c>
      <c r="GP464">
        <v>79009</v>
      </c>
      <c r="GQ464">
        <v>79009</v>
      </c>
      <c r="GR464">
        <v>68000</v>
      </c>
      <c r="GS464">
        <v>68000</v>
      </c>
      <c r="HI464">
        <v>4732</v>
      </c>
      <c r="HJ464">
        <v>341</v>
      </c>
      <c r="HK464">
        <v>23300</v>
      </c>
      <c r="HL464">
        <v>88230</v>
      </c>
      <c r="HM464">
        <v>68000</v>
      </c>
      <c r="IA464">
        <v>75300</v>
      </c>
      <c r="IB464">
        <v>39507</v>
      </c>
      <c r="IF464">
        <v>0</v>
      </c>
      <c r="IG464">
        <v>0</v>
      </c>
      <c r="JI464">
        <v>0</v>
      </c>
      <c r="JJ464">
        <v>0</v>
      </c>
      <c r="JU464">
        <v>0</v>
      </c>
      <c r="JV464">
        <v>0</v>
      </c>
      <c r="JY464">
        <v>11009</v>
      </c>
    </row>
    <row r="465" spans="1:285">
      <c r="A465" t="s">
        <v>16590</v>
      </c>
      <c r="B465">
        <v>7810464726</v>
      </c>
      <c r="C465" t="s">
        <v>8483</v>
      </c>
      <c r="D465" t="s">
        <v>16591</v>
      </c>
      <c r="E465">
        <v>6516585</v>
      </c>
      <c r="F465" t="s">
        <v>16592</v>
      </c>
      <c r="G465" t="s">
        <v>3936</v>
      </c>
      <c r="H465" t="s">
        <v>3932</v>
      </c>
      <c r="T465">
        <v>7186</v>
      </c>
      <c r="U465">
        <v>13289</v>
      </c>
      <c r="AD465">
        <v>7186</v>
      </c>
      <c r="AE465">
        <v>13289</v>
      </c>
      <c r="AJ465">
        <v>0</v>
      </c>
      <c r="AL465">
        <v>66685</v>
      </c>
      <c r="AM465">
        <v>35038</v>
      </c>
      <c r="AN465">
        <v>13556</v>
      </c>
      <c r="AO465">
        <v>41389</v>
      </c>
      <c r="AP465">
        <v>354</v>
      </c>
      <c r="AQ465">
        <v>1206</v>
      </c>
      <c r="AR465">
        <v>45</v>
      </c>
      <c r="AS465">
        <v>18</v>
      </c>
      <c r="AT465">
        <v>80640</v>
      </c>
      <c r="AU465">
        <v>77651</v>
      </c>
      <c r="AV465">
        <v>54010</v>
      </c>
      <c r="AW465">
        <v>54010</v>
      </c>
      <c r="BB465">
        <v>23250</v>
      </c>
      <c r="BC465">
        <v>23250</v>
      </c>
      <c r="BF465">
        <v>10092</v>
      </c>
      <c r="BG465">
        <v>9600</v>
      </c>
      <c r="BH465">
        <v>87352</v>
      </c>
      <c r="BI465">
        <v>86860</v>
      </c>
      <c r="BX465">
        <v>474</v>
      </c>
      <c r="BY465">
        <v>4080</v>
      </c>
      <c r="CB465">
        <v>474</v>
      </c>
      <c r="CC465">
        <v>4080</v>
      </c>
      <c r="CD465">
        <v>87826</v>
      </c>
      <c r="CE465">
        <v>90940</v>
      </c>
      <c r="CF465">
        <v>7126</v>
      </c>
      <c r="CG465">
        <v>6904</v>
      </c>
      <c r="CH465">
        <v>-2714</v>
      </c>
      <c r="CI465">
        <v>-1601</v>
      </c>
      <c r="CN465">
        <v>22162</v>
      </c>
      <c r="CO465">
        <v>11904</v>
      </c>
      <c r="CP465">
        <v>18832</v>
      </c>
      <c r="CQ465">
        <v>9792</v>
      </c>
      <c r="CR465">
        <v>616</v>
      </c>
      <c r="CS465">
        <v>511</v>
      </c>
      <c r="CT465">
        <v>-123</v>
      </c>
      <c r="CU465">
        <v>-102</v>
      </c>
      <c r="CV465">
        <v>493</v>
      </c>
      <c r="CW465">
        <v>409</v>
      </c>
      <c r="CX465">
        <v>123</v>
      </c>
      <c r="CY465">
        <v>102</v>
      </c>
      <c r="DC465">
        <v>493</v>
      </c>
      <c r="DD465">
        <v>409</v>
      </c>
      <c r="DE465">
        <v>4412</v>
      </c>
      <c r="DF465">
        <v>5303</v>
      </c>
      <c r="DI465">
        <v>4412</v>
      </c>
      <c r="DJ465">
        <v>5303</v>
      </c>
      <c r="DK465">
        <v>54010</v>
      </c>
      <c r="DL465">
        <v>9191</v>
      </c>
      <c r="DM465">
        <v>86451</v>
      </c>
      <c r="DN465">
        <v>0</v>
      </c>
      <c r="DO465">
        <v>409</v>
      </c>
      <c r="DP465">
        <v>409</v>
      </c>
      <c r="DQ465">
        <v>492</v>
      </c>
      <c r="DR465">
        <v>492</v>
      </c>
      <c r="DS465">
        <v>54010</v>
      </c>
      <c r="DT465">
        <v>9600</v>
      </c>
      <c r="DU465">
        <v>86860</v>
      </c>
      <c r="DV465">
        <v>0</v>
      </c>
      <c r="DW465">
        <v>492</v>
      </c>
      <c r="DX465">
        <v>492</v>
      </c>
      <c r="DY465">
        <v>54010</v>
      </c>
      <c r="DZ465">
        <v>10092</v>
      </c>
      <c r="EA465">
        <v>87352</v>
      </c>
      <c r="EB465">
        <v>511</v>
      </c>
      <c r="EC465">
        <v>-102</v>
      </c>
      <c r="ED465">
        <v>9600</v>
      </c>
      <c r="EH465">
        <v>511</v>
      </c>
      <c r="EI465">
        <v>-102</v>
      </c>
      <c r="EJ465">
        <v>9600</v>
      </c>
      <c r="EK465">
        <v>511</v>
      </c>
      <c r="EL465">
        <v>-102</v>
      </c>
      <c r="EM465">
        <v>9600</v>
      </c>
      <c r="EN465">
        <v>511</v>
      </c>
      <c r="EO465">
        <v>-102</v>
      </c>
      <c r="EP465">
        <v>9600</v>
      </c>
      <c r="EQ465">
        <v>87352</v>
      </c>
      <c r="ER465">
        <v>86860</v>
      </c>
      <c r="ES465">
        <v>46828</v>
      </c>
      <c r="ET465">
        <v>46562</v>
      </c>
      <c r="EU465">
        <v>2760</v>
      </c>
      <c r="EV465">
        <v>4305</v>
      </c>
      <c r="EY465">
        <v>1458</v>
      </c>
      <c r="EZ465">
        <v>4553</v>
      </c>
      <c r="FA465">
        <v>36919</v>
      </c>
      <c r="FB465">
        <v>41800</v>
      </c>
      <c r="FC465">
        <v>10281</v>
      </c>
      <c r="FD465">
        <v>10593</v>
      </c>
      <c r="FE465">
        <v>1923</v>
      </c>
      <c r="FF465">
        <v>1784</v>
      </c>
      <c r="FI465">
        <v>0</v>
      </c>
      <c r="FJ465">
        <v>57</v>
      </c>
      <c r="FK465">
        <v>2018</v>
      </c>
      <c r="FL465">
        <v>2145</v>
      </c>
      <c r="FM465">
        <v>-10760</v>
      </c>
      <c r="FN465">
        <v>-5721</v>
      </c>
      <c r="FR465">
        <v>9909</v>
      </c>
      <c r="FS465">
        <v>4762</v>
      </c>
      <c r="FZ465">
        <v>-851</v>
      </c>
      <c r="GA465">
        <v>-959</v>
      </c>
      <c r="GB465">
        <v>1206</v>
      </c>
      <c r="GC465">
        <v>2165</v>
      </c>
      <c r="GD465">
        <v>355</v>
      </c>
      <c r="GE465">
        <v>1206</v>
      </c>
      <c r="GF465">
        <v>0</v>
      </c>
      <c r="GG465">
        <v>0</v>
      </c>
      <c r="HI465">
        <v>7824</v>
      </c>
      <c r="HJ465">
        <v>8275</v>
      </c>
      <c r="HK465">
        <v>13919</v>
      </c>
      <c r="HL465">
        <v>4300</v>
      </c>
      <c r="HQ465">
        <v>23250</v>
      </c>
      <c r="HR465">
        <v>23250</v>
      </c>
      <c r="HY465">
        <v>23250</v>
      </c>
      <c r="IA465">
        <v>5546</v>
      </c>
      <c r="IB465">
        <v>3787</v>
      </c>
    </row>
    <row r="466" spans="1:285">
      <c r="A466" t="s">
        <v>16593</v>
      </c>
      <c r="B466">
        <v>9721098327</v>
      </c>
      <c r="C466" t="s">
        <v>8338</v>
      </c>
      <c r="D466" t="s">
        <v>16594</v>
      </c>
      <c r="E466">
        <v>5128203</v>
      </c>
      <c r="G466" t="s">
        <v>3978</v>
      </c>
      <c r="H466" t="s">
        <v>3932</v>
      </c>
      <c r="I466" t="s">
        <v>3931</v>
      </c>
      <c r="T466">
        <v>396</v>
      </c>
      <c r="AB466">
        <v>267</v>
      </c>
      <c r="AD466">
        <v>663</v>
      </c>
      <c r="AE466">
        <v>0</v>
      </c>
      <c r="AL466">
        <v>3476</v>
      </c>
      <c r="AN466">
        <v>2800</v>
      </c>
      <c r="AP466">
        <v>1</v>
      </c>
      <c r="AR466">
        <v>463</v>
      </c>
      <c r="AT466">
        <v>6739</v>
      </c>
      <c r="AU466">
        <v>0</v>
      </c>
      <c r="AV466">
        <v>10000</v>
      </c>
      <c r="BB466">
        <v>400</v>
      </c>
      <c r="BF466">
        <v>-3038</v>
      </c>
      <c r="BH466">
        <v>7362</v>
      </c>
      <c r="BI466">
        <v>0</v>
      </c>
      <c r="BL466">
        <v>40</v>
      </c>
      <c r="BT466">
        <v>40</v>
      </c>
      <c r="BU466">
        <v>0</v>
      </c>
      <c r="CD466">
        <v>7402</v>
      </c>
      <c r="CE466">
        <v>0</v>
      </c>
      <c r="CF466">
        <v>2907</v>
      </c>
      <c r="CH466">
        <v>-2907</v>
      </c>
      <c r="CJ466">
        <v>95</v>
      </c>
      <c r="CN466">
        <v>7</v>
      </c>
      <c r="CP466">
        <v>232</v>
      </c>
      <c r="CR466">
        <v>-3037</v>
      </c>
      <c r="CS466">
        <v>0</v>
      </c>
      <c r="CV466">
        <v>-3037</v>
      </c>
      <c r="CW466">
        <v>0</v>
      </c>
      <c r="DC466">
        <v>-3037</v>
      </c>
    </row>
    <row r="467" spans="1:285">
      <c r="A467" t="s">
        <v>16121</v>
      </c>
      <c r="B467">
        <v>7735174895</v>
      </c>
      <c r="C467" t="s">
        <v>4048</v>
      </c>
      <c r="D467" t="s">
        <v>16562</v>
      </c>
      <c r="E467">
        <v>7596075</v>
      </c>
      <c r="G467" t="s">
        <v>3936</v>
      </c>
      <c r="H467" t="s">
        <v>3932</v>
      </c>
      <c r="I467" t="s">
        <v>3931</v>
      </c>
      <c r="T467">
        <v>412</v>
      </c>
      <c r="AF467">
        <v>10</v>
      </c>
      <c r="AL467">
        <v>241035</v>
      </c>
      <c r="AM467">
        <v>90238</v>
      </c>
      <c r="AP467">
        <v>14256</v>
      </c>
      <c r="AQ467">
        <v>8045</v>
      </c>
      <c r="BH467">
        <v>32292</v>
      </c>
      <c r="BI467">
        <v>6007</v>
      </c>
      <c r="BL467">
        <v>188011</v>
      </c>
      <c r="BM467">
        <v>55516</v>
      </c>
      <c r="BV467">
        <v>27038</v>
      </c>
      <c r="BW467">
        <v>11933</v>
      </c>
      <c r="BX467">
        <v>8370</v>
      </c>
      <c r="BY467">
        <v>24827</v>
      </c>
      <c r="CD467">
        <v>255713</v>
      </c>
      <c r="CE467">
        <v>98283</v>
      </c>
      <c r="CL467">
        <v>19383</v>
      </c>
      <c r="CM467">
        <v>3211</v>
      </c>
      <c r="CN467">
        <v>77156</v>
      </c>
      <c r="CO467">
        <v>19326</v>
      </c>
      <c r="CP467">
        <v>72769</v>
      </c>
      <c r="CQ467">
        <v>16413</v>
      </c>
      <c r="CT467">
        <v>1198</v>
      </c>
      <c r="CU467">
        <v>175</v>
      </c>
      <c r="CV467">
        <v>16287</v>
      </c>
      <c r="CW467">
        <v>6350</v>
      </c>
      <c r="DE467">
        <v>45274</v>
      </c>
      <c r="DF467">
        <v>10358</v>
      </c>
      <c r="DG467">
        <v>12793</v>
      </c>
      <c r="DH467">
        <v>3535</v>
      </c>
    </row>
    <row r="468" spans="1:285">
      <c r="A468" t="s">
        <v>16042</v>
      </c>
      <c r="B468" t="s">
        <v>21020</v>
      </c>
      <c r="C468" t="s">
        <v>9021</v>
      </c>
      <c r="D468" t="s">
        <v>16043</v>
      </c>
      <c r="E468">
        <v>7514852</v>
      </c>
      <c r="F468" t="s">
        <v>9281</v>
      </c>
      <c r="G468" t="s">
        <v>16532</v>
      </c>
      <c r="H468" t="s">
        <v>3932</v>
      </c>
      <c r="I468" t="s">
        <v>3931</v>
      </c>
      <c r="T468">
        <v>324</v>
      </c>
      <c r="U468">
        <v>207</v>
      </c>
      <c r="AF468">
        <v>6512</v>
      </c>
      <c r="AG468">
        <v>356</v>
      </c>
      <c r="AL468">
        <v>28026</v>
      </c>
      <c r="AM468">
        <v>16527</v>
      </c>
      <c r="AP468">
        <v>16363</v>
      </c>
      <c r="AQ468">
        <v>7400</v>
      </c>
      <c r="BH468">
        <v>4120</v>
      </c>
      <c r="BI468">
        <v>10009</v>
      </c>
      <c r="BV468">
        <v>485</v>
      </c>
      <c r="BW468">
        <v>485</v>
      </c>
      <c r="BX468">
        <v>46620</v>
      </c>
      <c r="BY468">
        <v>13996</v>
      </c>
      <c r="CD468">
        <v>51225</v>
      </c>
      <c r="CE468">
        <v>24490</v>
      </c>
      <c r="CN468">
        <v>7</v>
      </c>
      <c r="CO468">
        <v>3</v>
      </c>
      <c r="CP468">
        <v>20929</v>
      </c>
      <c r="CQ468">
        <v>188</v>
      </c>
      <c r="CT468">
        <v>3087</v>
      </c>
      <c r="CU468">
        <v>2428</v>
      </c>
      <c r="CV468">
        <v>5995</v>
      </c>
      <c r="CW468">
        <v>10561</v>
      </c>
      <c r="DE468">
        <v>31961</v>
      </c>
      <c r="DF468">
        <v>17923</v>
      </c>
      <c r="DG468">
        <v>1957</v>
      </c>
      <c r="DH468">
        <v>4749</v>
      </c>
    </row>
    <row r="469" spans="1:285">
      <c r="A469" t="s">
        <v>16044</v>
      </c>
      <c r="B469" t="s">
        <v>21021</v>
      </c>
      <c r="C469" t="s">
        <v>9292</v>
      </c>
      <c r="D469" t="s">
        <v>16533</v>
      </c>
      <c r="E469">
        <v>6043145</v>
      </c>
      <c r="F469" t="s">
        <v>9294</v>
      </c>
      <c r="G469" t="s">
        <v>3978</v>
      </c>
      <c r="H469" t="s">
        <v>3932</v>
      </c>
      <c r="I469" t="s">
        <v>3931</v>
      </c>
      <c r="AF469">
        <v>2350</v>
      </c>
      <c r="AG469">
        <v>10</v>
      </c>
      <c r="AL469">
        <v>317</v>
      </c>
      <c r="AM469">
        <v>212</v>
      </c>
      <c r="AP469">
        <v>195</v>
      </c>
      <c r="AQ469">
        <v>18</v>
      </c>
      <c r="BH469">
        <v>512</v>
      </c>
      <c r="BI469">
        <v>230</v>
      </c>
      <c r="BV469">
        <v>2350</v>
      </c>
      <c r="BX469">
        <v>0</v>
      </c>
      <c r="BY469">
        <v>10</v>
      </c>
      <c r="CD469">
        <v>2862</v>
      </c>
      <c r="CE469">
        <v>240</v>
      </c>
      <c r="CT469">
        <v>50</v>
      </c>
      <c r="CU469">
        <v>5</v>
      </c>
      <c r="CV469">
        <v>282</v>
      </c>
      <c r="CW469">
        <v>30</v>
      </c>
      <c r="DE469">
        <v>4516</v>
      </c>
      <c r="DF469">
        <v>480</v>
      </c>
      <c r="DG469">
        <v>4184</v>
      </c>
      <c r="DH469">
        <v>445</v>
      </c>
    </row>
    <row r="470" spans="1:285">
      <c r="A470" t="s">
        <v>16048</v>
      </c>
      <c r="B470" t="s">
        <v>21049</v>
      </c>
      <c r="C470" t="s">
        <v>4040</v>
      </c>
      <c r="D470" t="s">
        <v>16049</v>
      </c>
      <c r="E470">
        <v>6629321</v>
      </c>
      <c r="F470" t="s">
        <v>16050</v>
      </c>
      <c r="G470" t="s">
        <v>3978</v>
      </c>
      <c r="H470" t="s">
        <v>3932</v>
      </c>
      <c r="I470" t="s">
        <v>3931</v>
      </c>
      <c r="T470">
        <v>50</v>
      </c>
      <c r="U470">
        <v>101</v>
      </c>
      <c r="AD470">
        <v>50</v>
      </c>
      <c r="AE470">
        <v>101</v>
      </c>
      <c r="AF470">
        <v>44</v>
      </c>
      <c r="AG470">
        <v>10</v>
      </c>
      <c r="AL470">
        <v>8413</v>
      </c>
      <c r="AM470">
        <v>7805</v>
      </c>
      <c r="AN470">
        <v>37035</v>
      </c>
      <c r="AO470">
        <v>36277</v>
      </c>
      <c r="AP470">
        <v>6518</v>
      </c>
      <c r="AQ470">
        <v>10255</v>
      </c>
      <c r="AR470">
        <v>311</v>
      </c>
      <c r="AS470">
        <v>518</v>
      </c>
      <c r="AT470">
        <v>52322</v>
      </c>
      <c r="AU470">
        <v>54866</v>
      </c>
      <c r="AV470">
        <v>100</v>
      </c>
      <c r="AW470">
        <v>100</v>
      </c>
      <c r="BF470">
        <v>50496</v>
      </c>
      <c r="BG470">
        <v>51431</v>
      </c>
      <c r="BH470">
        <v>50596</v>
      </c>
      <c r="BI470">
        <v>51531</v>
      </c>
      <c r="BV470">
        <v>2</v>
      </c>
      <c r="BW470">
        <v>2</v>
      </c>
      <c r="BX470">
        <v>1774</v>
      </c>
      <c r="BY470">
        <v>3434</v>
      </c>
      <c r="CB470">
        <v>1776</v>
      </c>
      <c r="CC470">
        <v>3436</v>
      </c>
      <c r="CD470">
        <v>52372</v>
      </c>
      <c r="CE470">
        <v>54967</v>
      </c>
      <c r="CF470">
        <v>29329</v>
      </c>
      <c r="CG470">
        <v>36321</v>
      </c>
      <c r="CH470">
        <v>44566</v>
      </c>
      <c r="CI470">
        <v>37989</v>
      </c>
      <c r="CN470">
        <v>3963</v>
      </c>
      <c r="CO470">
        <v>1705</v>
      </c>
      <c r="CP470">
        <v>1579</v>
      </c>
      <c r="CQ470">
        <v>47</v>
      </c>
      <c r="CR470">
        <v>46950</v>
      </c>
      <c r="CS470">
        <v>39647</v>
      </c>
      <c r="CV470">
        <v>43565</v>
      </c>
      <c r="CW470">
        <v>36631</v>
      </c>
      <c r="DB470">
        <v>-3385</v>
      </c>
      <c r="DC470">
        <v>43565</v>
      </c>
      <c r="DD470">
        <v>36631</v>
      </c>
      <c r="DE470">
        <v>73895</v>
      </c>
      <c r="DF470">
        <v>74310</v>
      </c>
      <c r="DI470">
        <v>73895</v>
      </c>
      <c r="DJ470">
        <v>74310</v>
      </c>
      <c r="IR470">
        <v>-3016</v>
      </c>
    </row>
    <row r="471" spans="1:285">
      <c r="A471" t="s">
        <v>16054</v>
      </c>
      <c r="B471" t="s">
        <v>21022</v>
      </c>
      <c r="C471" t="s">
        <v>15904</v>
      </c>
      <c r="D471" t="s">
        <v>16534</v>
      </c>
      <c r="E471">
        <v>7130942</v>
      </c>
      <c r="F471" t="s">
        <v>16056</v>
      </c>
      <c r="G471" t="s">
        <v>3936</v>
      </c>
      <c r="H471" t="s">
        <v>3932</v>
      </c>
      <c r="I471" t="s">
        <v>3931</v>
      </c>
      <c r="T471">
        <v>6</v>
      </c>
      <c r="U471">
        <v>6</v>
      </c>
      <c r="AD471">
        <v>6</v>
      </c>
      <c r="AE471">
        <v>6</v>
      </c>
      <c r="AF471">
        <v>0</v>
      </c>
      <c r="AG471">
        <v>16</v>
      </c>
      <c r="AL471">
        <v>12065</v>
      </c>
      <c r="AM471">
        <v>12014</v>
      </c>
      <c r="AP471">
        <v>0</v>
      </c>
      <c r="AQ471">
        <v>0</v>
      </c>
      <c r="AR471">
        <v>0</v>
      </c>
      <c r="AT471">
        <v>12065</v>
      </c>
      <c r="AU471">
        <v>12030</v>
      </c>
      <c r="AV471">
        <v>13</v>
      </c>
      <c r="AW471">
        <v>13</v>
      </c>
      <c r="BF471">
        <v>11661</v>
      </c>
      <c r="BG471">
        <v>11622</v>
      </c>
      <c r="BH471">
        <v>11674</v>
      </c>
      <c r="BI471">
        <v>11635</v>
      </c>
      <c r="BV471">
        <v>35</v>
      </c>
      <c r="BW471">
        <v>35</v>
      </c>
      <c r="BX471">
        <v>362</v>
      </c>
      <c r="BY471">
        <v>366</v>
      </c>
      <c r="CB471">
        <v>397</v>
      </c>
      <c r="CC471">
        <v>401</v>
      </c>
      <c r="CD471">
        <v>12071</v>
      </c>
      <c r="CE471">
        <v>12036</v>
      </c>
      <c r="CH471">
        <v>0</v>
      </c>
      <c r="CI471">
        <v>0</v>
      </c>
      <c r="CN471">
        <v>55</v>
      </c>
      <c r="CO471">
        <v>0</v>
      </c>
      <c r="CP471">
        <v>16</v>
      </c>
      <c r="CQ471">
        <v>5</v>
      </c>
      <c r="CR471">
        <v>39</v>
      </c>
      <c r="CS471">
        <v>-5</v>
      </c>
      <c r="CV471">
        <v>39</v>
      </c>
      <c r="CW471">
        <v>-5</v>
      </c>
      <c r="DB471">
        <v>0</v>
      </c>
      <c r="DC471">
        <v>39</v>
      </c>
      <c r="DD471">
        <v>-5</v>
      </c>
      <c r="DG471">
        <v>0</v>
      </c>
      <c r="DH471">
        <v>0</v>
      </c>
      <c r="DI471">
        <v>0</v>
      </c>
      <c r="DJ471">
        <v>0</v>
      </c>
      <c r="IR471">
        <v>0</v>
      </c>
    </row>
    <row r="472" spans="1:285">
      <c r="A472" t="s">
        <v>16057</v>
      </c>
      <c r="B472" t="s">
        <v>21023</v>
      </c>
      <c r="C472" t="s">
        <v>3929</v>
      </c>
      <c r="D472" t="s">
        <v>16535</v>
      </c>
      <c r="E472">
        <v>7166445</v>
      </c>
      <c r="F472" t="s">
        <v>16059</v>
      </c>
      <c r="G472" t="s">
        <v>3930</v>
      </c>
      <c r="H472" t="s">
        <v>3932</v>
      </c>
      <c r="I472" t="s">
        <v>3931</v>
      </c>
      <c r="T472">
        <v>434</v>
      </c>
      <c r="U472">
        <v>238</v>
      </c>
      <c r="Z472">
        <v>1074</v>
      </c>
      <c r="AD472">
        <v>1508</v>
      </c>
      <c r="AE472">
        <v>238</v>
      </c>
      <c r="AF472">
        <v>0</v>
      </c>
      <c r="AJ472">
        <v>15</v>
      </c>
      <c r="AL472">
        <v>15414635</v>
      </c>
      <c r="AM472">
        <v>13305794</v>
      </c>
      <c r="AN472">
        <v>26355021</v>
      </c>
      <c r="AO472">
        <v>26429874</v>
      </c>
      <c r="AP472">
        <v>22</v>
      </c>
      <c r="AQ472">
        <v>39</v>
      </c>
      <c r="AR472">
        <v>87</v>
      </c>
      <c r="AS472">
        <v>75</v>
      </c>
      <c r="AT472">
        <v>41769780</v>
      </c>
      <c r="AU472">
        <v>39735782</v>
      </c>
      <c r="AV472">
        <v>10</v>
      </c>
      <c r="AW472">
        <v>10</v>
      </c>
      <c r="BF472">
        <v>80772</v>
      </c>
      <c r="BG472">
        <v>69431</v>
      </c>
      <c r="BH472">
        <v>80782</v>
      </c>
      <c r="BI472">
        <v>69441</v>
      </c>
      <c r="BL472">
        <v>27969617</v>
      </c>
      <c r="BM472">
        <v>27969617</v>
      </c>
      <c r="BN472">
        <v>71</v>
      </c>
      <c r="BP472">
        <v>5372</v>
      </c>
      <c r="BT472">
        <v>27969688</v>
      </c>
      <c r="BU472">
        <v>27969617</v>
      </c>
      <c r="BV472">
        <v>9925828</v>
      </c>
      <c r="BW472">
        <v>3326906</v>
      </c>
      <c r="BX472">
        <v>3789618</v>
      </c>
      <c r="BY472">
        <v>8370056</v>
      </c>
      <c r="CB472">
        <v>13720818</v>
      </c>
      <c r="CC472">
        <v>11696962</v>
      </c>
      <c r="CD472">
        <v>41771288</v>
      </c>
      <c r="CE472">
        <v>39736020</v>
      </c>
      <c r="CF472">
        <v>28881</v>
      </c>
      <c r="CG472">
        <v>19541</v>
      </c>
      <c r="CH472">
        <v>-16429</v>
      </c>
      <c r="CI472">
        <v>-26644</v>
      </c>
      <c r="CJ472">
        <v>2189034</v>
      </c>
      <c r="CK472">
        <v>2310804</v>
      </c>
      <c r="CL472">
        <v>2294245</v>
      </c>
      <c r="CM472">
        <v>2257663</v>
      </c>
      <c r="CN472">
        <v>6895857</v>
      </c>
      <c r="CO472">
        <v>7705715</v>
      </c>
      <c r="CP472">
        <v>6759886</v>
      </c>
      <c r="CQ472">
        <v>7666575</v>
      </c>
      <c r="CR472">
        <v>14331</v>
      </c>
      <c r="CS472">
        <v>65637</v>
      </c>
      <c r="CT472">
        <v>-2962</v>
      </c>
      <c r="CU472">
        <v>-13137</v>
      </c>
      <c r="CV472">
        <v>11342</v>
      </c>
      <c r="CW472">
        <v>52493</v>
      </c>
      <c r="CX472">
        <v>3965</v>
      </c>
      <c r="CY472">
        <v>13137</v>
      </c>
      <c r="CZ472">
        <v>1003</v>
      </c>
      <c r="DB472">
        <v>-27</v>
      </c>
      <c r="DC472">
        <v>11342</v>
      </c>
      <c r="DD472">
        <v>52493</v>
      </c>
      <c r="DE472">
        <v>82478</v>
      </c>
      <c r="DF472">
        <v>65966</v>
      </c>
      <c r="DG472">
        <v>70026</v>
      </c>
      <c r="DH472">
        <v>73069</v>
      </c>
      <c r="DI472">
        <v>12452</v>
      </c>
      <c r="DJ472">
        <v>-7103</v>
      </c>
      <c r="DK472">
        <v>10</v>
      </c>
      <c r="DL472">
        <v>16939</v>
      </c>
      <c r="DM472">
        <v>16949</v>
      </c>
      <c r="DN472">
        <v>0</v>
      </c>
      <c r="DO472">
        <v>52492</v>
      </c>
      <c r="DP472">
        <v>52492</v>
      </c>
      <c r="DQ472">
        <v>11342</v>
      </c>
      <c r="DR472">
        <v>11342</v>
      </c>
      <c r="DS472">
        <v>10</v>
      </c>
      <c r="DT472">
        <v>69431</v>
      </c>
      <c r="DU472">
        <v>69441</v>
      </c>
      <c r="DV472">
        <v>0</v>
      </c>
      <c r="DW472">
        <v>11342</v>
      </c>
      <c r="DX472">
        <v>11342</v>
      </c>
      <c r="DY472">
        <v>10</v>
      </c>
      <c r="DZ472">
        <v>80772</v>
      </c>
      <c r="EA472">
        <v>80782</v>
      </c>
      <c r="EB472">
        <v>52492</v>
      </c>
      <c r="EC472">
        <v>0</v>
      </c>
      <c r="ED472">
        <v>69441</v>
      </c>
      <c r="EH472">
        <v>52492</v>
      </c>
      <c r="EI472">
        <v>0</v>
      </c>
      <c r="EJ472">
        <v>69441</v>
      </c>
      <c r="EK472">
        <v>52492</v>
      </c>
      <c r="EL472">
        <v>0</v>
      </c>
      <c r="EM472">
        <v>69431</v>
      </c>
      <c r="EN472">
        <v>52492</v>
      </c>
      <c r="EO472">
        <v>0</v>
      </c>
      <c r="EP472">
        <v>69431</v>
      </c>
      <c r="EQ472">
        <v>80782</v>
      </c>
      <c r="ER472">
        <v>69441</v>
      </c>
      <c r="ES472">
        <v>24464196</v>
      </c>
      <c r="ET472">
        <v>1314135</v>
      </c>
      <c r="EU472">
        <v>72395</v>
      </c>
      <c r="EV472">
        <v>64666</v>
      </c>
      <c r="EW472">
        <v>113691</v>
      </c>
      <c r="EY472">
        <v>23413196</v>
      </c>
      <c r="EZ472">
        <v>344518</v>
      </c>
      <c r="FA472">
        <v>24168300</v>
      </c>
      <c r="FB472">
        <v>440988</v>
      </c>
      <c r="FC472">
        <v>24303</v>
      </c>
      <c r="FD472">
        <v>17668</v>
      </c>
      <c r="FE472">
        <v>52169</v>
      </c>
      <c r="FF472">
        <v>62447</v>
      </c>
      <c r="FI472">
        <v>5160</v>
      </c>
      <c r="FJ472">
        <v>9918</v>
      </c>
      <c r="FK472">
        <v>23115534</v>
      </c>
      <c r="FL472">
        <v>437050</v>
      </c>
      <c r="FM472">
        <v>-295912</v>
      </c>
      <c r="FN472">
        <v>-1686231</v>
      </c>
      <c r="FR472">
        <v>0</v>
      </c>
      <c r="FS472">
        <v>372084</v>
      </c>
      <c r="FT472">
        <v>1051000</v>
      </c>
      <c r="FU472">
        <v>969617</v>
      </c>
      <c r="FV472">
        <v>1052766</v>
      </c>
      <c r="FX472">
        <v>295896</v>
      </c>
      <c r="FY472">
        <v>1314135</v>
      </c>
      <c r="FZ472">
        <v>-16</v>
      </c>
      <c r="GA472">
        <v>-12</v>
      </c>
      <c r="GB472">
        <v>39</v>
      </c>
      <c r="GC472">
        <v>51</v>
      </c>
      <c r="GD472">
        <v>23</v>
      </c>
      <c r="GE472">
        <v>39</v>
      </c>
      <c r="GF472">
        <v>0</v>
      </c>
      <c r="GG472">
        <v>0</v>
      </c>
      <c r="HK472">
        <v>0</v>
      </c>
      <c r="HL472">
        <v>3838</v>
      </c>
      <c r="IA472">
        <v>0</v>
      </c>
      <c r="IB472">
        <v>144572</v>
      </c>
      <c r="IM472">
        <v>0</v>
      </c>
      <c r="IN472">
        <v>100</v>
      </c>
      <c r="IR472">
        <v>-7</v>
      </c>
      <c r="IT472">
        <v>0</v>
      </c>
      <c r="IU472">
        <v>668500</v>
      </c>
    </row>
    <row r="473" spans="1:285">
      <c r="A473" t="s">
        <v>16536</v>
      </c>
      <c r="B473" t="s">
        <v>21024</v>
      </c>
      <c r="C473" t="s">
        <v>4028</v>
      </c>
      <c r="D473" t="s">
        <v>16537</v>
      </c>
      <c r="E473">
        <v>5482317</v>
      </c>
      <c r="F473" t="s">
        <v>16061</v>
      </c>
      <c r="G473" t="s">
        <v>3978</v>
      </c>
      <c r="H473" t="s">
        <v>3932</v>
      </c>
      <c r="I473" t="s">
        <v>3931</v>
      </c>
      <c r="L473">
        <v>51</v>
      </c>
      <c r="AD473">
        <v>51</v>
      </c>
      <c r="AE473">
        <v>0</v>
      </c>
      <c r="AL473">
        <v>12392</v>
      </c>
      <c r="AM473">
        <v>11827</v>
      </c>
      <c r="AN473">
        <v>33</v>
      </c>
      <c r="AP473">
        <v>793</v>
      </c>
      <c r="AQ473">
        <v>956</v>
      </c>
      <c r="AT473">
        <v>13218</v>
      </c>
      <c r="AU473">
        <v>12783</v>
      </c>
      <c r="AV473">
        <v>10</v>
      </c>
      <c r="AW473">
        <v>10</v>
      </c>
      <c r="BF473">
        <v>13081</v>
      </c>
      <c r="BG473">
        <v>12773</v>
      </c>
      <c r="BH473">
        <v>13091</v>
      </c>
      <c r="BI473">
        <v>12783</v>
      </c>
      <c r="BX473">
        <v>177</v>
      </c>
      <c r="CB473">
        <v>177</v>
      </c>
      <c r="CC473">
        <v>0</v>
      </c>
      <c r="CD473">
        <v>13268</v>
      </c>
      <c r="CE473">
        <v>12783</v>
      </c>
      <c r="CH473">
        <v>573</v>
      </c>
      <c r="CI473">
        <v>1144</v>
      </c>
      <c r="CN473">
        <v>577</v>
      </c>
      <c r="CP473">
        <v>710</v>
      </c>
      <c r="CQ473">
        <v>80</v>
      </c>
      <c r="CR473">
        <v>440</v>
      </c>
      <c r="CS473">
        <v>1064</v>
      </c>
      <c r="CT473">
        <v>-132</v>
      </c>
      <c r="CU473">
        <v>-208</v>
      </c>
      <c r="CV473">
        <v>308</v>
      </c>
      <c r="CW473">
        <v>856</v>
      </c>
      <c r="CX473">
        <v>132</v>
      </c>
      <c r="CY473">
        <v>208</v>
      </c>
      <c r="DC473">
        <v>308</v>
      </c>
      <c r="DD473">
        <v>856</v>
      </c>
      <c r="DE473">
        <v>9201</v>
      </c>
      <c r="DF473">
        <v>14958</v>
      </c>
      <c r="DG473">
        <v>8628</v>
      </c>
      <c r="DH473">
        <v>13814</v>
      </c>
      <c r="DI473">
        <v>573</v>
      </c>
      <c r="DJ473">
        <v>1144</v>
      </c>
    </row>
    <row r="474" spans="1:285">
      <c r="A474" t="s">
        <v>16538</v>
      </c>
      <c r="B474" t="s">
        <v>21025</v>
      </c>
      <c r="C474" t="s">
        <v>4090</v>
      </c>
      <c r="D474" t="s">
        <v>16539</v>
      </c>
      <c r="E474">
        <v>4394235</v>
      </c>
      <c r="F474" t="s">
        <v>16065</v>
      </c>
      <c r="G474" t="s">
        <v>3936</v>
      </c>
      <c r="H474" t="s">
        <v>3932</v>
      </c>
      <c r="X474">
        <v>10109</v>
      </c>
      <c r="Y474">
        <v>10109</v>
      </c>
      <c r="AL474">
        <v>391</v>
      </c>
      <c r="AM474">
        <v>2534</v>
      </c>
      <c r="AP474">
        <v>4727</v>
      </c>
      <c r="AQ474">
        <v>216</v>
      </c>
      <c r="BH474">
        <v>13355</v>
      </c>
      <c r="BI474">
        <v>12133</v>
      </c>
      <c r="BX474">
        <v>1872</v>
      </c>
      <c r="BY474">
        <v>726</v>
      </c>
      <c r="CD474">
        <v>15227</v>
      </c>
      <c r="CE474">
        <v>12859</v>
      </c>
      <c r="CP474">
        <v>357</v>
      </c>
      <c r="CQ474">
        <v>124</v>
      </c>
      <c r="CT474">
        <v>2086</v>
      </c>
      <c r="CU474">
        <v>1351</v>
      </c>
      <c r="CV474">
        <v>1424</v>
      </c>
      <c r="CW474">
        <v>43</v>
      </c>
      <c r="DE474">
        <v>33761</v>
      </c>
      <c r="DF474">
        <v>23734</v>
      </c>
      <c r="DG474">
        <v>29894</v>
      </c>
      <c r="DH474">
        <v>22216</v>
      </c>
    </row>
    <row r="475" spans="1:285">
      <c r="A475" t="s">
        <v>16540</v>
      </c>
      <c r="B475" t="s">
        <v>21026</v>
      </c>
      <c r="C475" t="s">
        <v>15278</v>
      </c>
      <c r="D475" t="s">
        <v>16541</v>
      </c>
      <c r="E475">
        <v>7652286</v>
      </c>
      <c r="F475" t="s">
        <v>16068</v>
      </c>
      <c r="G475" t="s">
        <v>3936</v>
      </c>
      <c r="H475" t="s">
        <v>3932</v>
      </c>
      <c r="I475" t="s">
        <v>3931</v>
      </c>
      <c r="L475">
        <v>15096</v>
      </c>
      <c r="M475">
        <v>15126</v>
      </c>
      <c r="T475">
        <v>202</v>
      </c>
      <c r="U475">
        <v>276</v>
      </c>
      <c r="Z475">
        <v>104</v>
      </c>
      <c r="AA475">
        <v>103</v>
      </c>
      <c r="AD475">
        <v>15402</v>
      </c>
      <c r="AE475">
        <v>15505</v>
      </c>
      <c r="AF475">
        <v>210</v>
      </c>
      <c r="AG475">
        <v>42</v>
      </c>
      <c r="AJ475">
        <v>509</v>
      </c>
      <c r="AK475">
        <v>505</v>
      </c>
      <c r="AL475">
        <v>1030</v>
      </c>
      <c r="AM475">
        <v>4982</v>
      </c>
      <c r="AN475">
        <v>7254</v>
      </c>
      <c r="AO475">
        <v>7254</v>
      </c>
      <c r="AP475">
        <v>1162</v>
      </c>
      <c r="AQ475">
        <v>2578</v>
      </c>
      <c r="AT475">
        <v>10164</v>
      </c>
      <c r="AU475">
        <v>15361</v>
      </c>
      <c r="AV475">
        <v>15</v>
      </c>
      <c r="AW475">
        <v>15</v>
      </c>
      <c r="AZ475">
        <v>14795</v>
      </c>
      <c r="BA475">
        <v>14795</v>
      </c>
      <c r="BF475">
        <v>-3105</v>
      </c>
      <c r="BG475">
        <v>-3276</v>
      </c>
      <c r="BH475">
        <v>11705</v>
      </c>
      <c r="BI475">
        <v>11534</v>
      </c>
      <c r="BN475">
        <v>3253</v>
      </c>
      <c r="BO475">
        <v>3253</v>
      </c>
      <c r="BT475">
        <v>3253</v>
      </c>
      <c r="BU475">
        <v>3253</v>
      </c>
      <c r="BV475">
        <v>500</v>
      </c>
      <c r="BX475">
        <v>10108</v>
      </c>
      <c r="BY475">
        <v>16079</v>
      </c>
      <c r="CB475">
        <v>10608</v>
      </c>
      <c r="CC475">
        <v>16079</v>
      </c>
      <c r="CD475">
        <v>25566</v>
      </c>
      <c r="CE475">
        <v>30866</v>
      </c>
      <c r="CF475">
        <v>36</v>
      </c>
      <c r="CG475">
        <v>3197</v>
      </c>
      <c r="CH475">
        <v>-1597</v>
      </c>
      <c r="CI475">
        <v>-1686</v>
      </c>
      <c r="CJ475">
        <v>9</v>
      </c>
      <c r="CN475">
        <v>2543</v>
      </c>
      <c r="CO475">
        <v>3750</v>
      </c>
      <c r="CP475">
        <v>783</v>
      </c>
      <c r="CQ475">
        <v>1057</v>
      </c>
      <c r="CR475">
        <v>172</v>
      </c>
      <c r="CS475">
        <v>1007</v>
      </c>
      <c r="CV475">
        <v>171</v>
      </c>
      <c r="CW475">
        <v>1007</v>
      </c>
      <c r="DB475">
        <v>-1</v>
      </c>
      <c r="DC475">
        <v>171</v>
      </c>
      <c r="DD475">
        <v>1007</v>
      </c>
      <c r="DE475">
        <v>10733</v>
      </c>
      <c r="DF475">
        <v>24740</v>
      </c>
      <c r="DG475">
        <v>12294</v>
      </c>
      <c r="DH475">
        <v>23229</v>
      </c>
      <c r="DI475">
        <v>-1561</v>
      </c>
      <c r="DJ475">
        <v>1511</v>
      </c>
      <c r="EQ475">
        <v>11705</v>
      </c>
      <c r="ER475">
        <v>11534</v>
      </c>
      <c r="FZ475">
        <v>0</v>
      </c>
      <c r="GB475">
        <v>0</v>
      </c>
      <c r="GD475">
        <v>0</v>
      </c>
      <c r="GF475">
        <v>0</v>
      </c>
      <c r="GG475">
        <v>0</v>
      </c>
    </row>
    <row r="476" spans="1:285">
      <c r="A476" t="s">
        <v>16069</v>
      </c>
      <c r="B476" t="s">
        <v>21027</v>
      </c>
      <c r="C476" t="s">
        <v>8156</v>
      </c>
      <c r="D476" t="s">
        <v>16070</v>
      </c>
      <c r="E476">
        <v>4898081</v>
      </c>
      <c r="F476" t="s">
        <v>16071</v>
      </c>
      <c r="G476" t="s">
        <v>3978</v>
      </c>
      <c r="H476" t="s">
        <v>3932</v>
      </c>
      <c r="I476" t="s">
        <v>3931</v>
      </c>
      <c r="T476">
        <v>0</v>
      </c>
      <c r="AD476">
        <v>0</v>
      </c>
      <c r="AE476">
        <v>0</v>
      </c>
      <c r="AF476">
        <v>53</v>
      </c>
      <c r="AG476">
        <v>53</v>
      </c>
      <c r="AL476">
        <v>326</v>
      </c>
      <c r="AM476">
        <v>326</v>
      </c>
      <c r="AN476">
        <v>95</v>
      </c>
      <c r="AO476">
        <v>95</v>
      </c>
      <c r="AP476">
        <v>9</v>
      </c>
      <c r="AQ476">
        <v>9</v>
      </c>
      <c r="AR476">
        <v>12229</v>
      </c>
      <c r="AS476">
        <v>12229</v>
      </c>
      <c r="AT476">
        <v>12713</v>
      </c>
      <c r="AU476">
        <v>12713</v>
      </c>
      <c r="AV476">
        <v>85</v>
      </c>
      <c r="AW476">
        <v>85</v>
      </c>
      <c r="BB476">
        <v>10294</v>
      </c>
      <c r="BC476">
        <v>10294</v>
      </c>
      <c r="BF476">
        <v>-383</v>
      </c>
      <c r="BG476">
        <v>-383</v>
      </c>
      <c r="BH476">
        <v>9996</v>
      </c>
      <c r="BI476">
        <v>9996</v>
      </c>
      <c r="BV476">
        <v>1421</v>
      </c>
      <c r="BW476">
        <v>1421</v>
      </c>
      <c r="BX476">
        <v>1296</v>
      </c>
      <c r="BY476">
        <v>1296</v>
      </c>
      <c r="CB476">
        <v>2716</v>
      </c>
      <c r="CC476">
        <v>2716</v>
      </c>
      <c r="CD476">
        <v>12713</v>
      </c>
      <c r="CE476">
        <v>12713</v>
      </c>
      <c r="CF476">
        <v>0</v>
      </c>
      <c r="CG476">
        <v>8</v>
      </c>
      <c r="CH476">
        <v>0</v>
      </c>
      <c r="CI476">
        <v>-8</v>
      </c>
      <c r="CN476">
        <v>0</v>
      </c>
      <c r="CO476">
        <v>18</v>
      </c>
      <c r="CP476">
        <v>0</v>
      </c>
      <c r="CQ476">
        <v>19</v>
      </c>
      <c r="CR476">
        <v>0</v>
      </c>
      <c r="CS476">
        <v>-9</v>
      </c>
      <c r="CV476">
        <v>0</v>
      </c>
      <c r="CW476">
        <v>-9</v>
      </c>
      <c r="DC476">
        <v>0</v>
      </c>
      <c r="DD476">
        <v>-9</v>
      </c>
      <c r="DK476">
        <v>85</v>
      </c>
      <c r="DL476">
        <v>-374</v>
      </c>
      <c r="DM476">
        <v>10006</v>
      </c>
      <c r="DS476">
        <v>85</v>
      </c>
      <c r="DT476">
        <v>-383</v>
      </c>
      <c r="DU476">
        <v>9996</v>
      </c>
      <c r="DY476">
        <v>85</v>
      </c>
      <c r="DZ476">
        <v>-383</v>
      </c>
      <c r="EA476">
        <v>9996</v>
      </c>
      <c r="EB476">
        <v>-9</v>
      </c>
      <c r="EC476">
        <v>-1</v>
      </c>
      <c r="ED476">
        <v>9996</v>
      </c>
      <c r="EH476">
        <v>-9</v>
      </c>
      <c r="EI476">
        <v>-1</v>
      </c>
      <c r="EJ476">
        <v>9996</v>
      </c>
      <c r="EK476">
        <v>-9</v>
      </c>
      <c r="EL476">
        <v>0</v>
      </c>
      <c r="EM476">
        <v>-383</v>
      </c>
      <c r="EN476">
        <v>-9</v>
      </c>
      <c r="EO476">
        <v>0</v>
      </c>
      <c r="EP476">
        <v>-383</v>
      </c>
      <c r="EQ476">
        <v>9996</v>
      </c>
      <c r="ER476">
        <v>9996</v>
      </c>
      <c r="FZ476">
        <v>0</v>
      </c>
      <c r="GB476">
        <v>9</v>
      </c>
      <c r="GC476">
        <v>96</v>
      </c>
      <c r="GD476">
        <v>9</v>
      </c>
      <c r="GE476">
        <v>96</v>
      </c>
      <c r="GF476">
        <v>0</v>
      </c>
      <c r="GG476">
        <v>0</v>
      </c>
      <c r="GI476">
        <v>0</v>
      </c>
      <c r="GJ476">
        <v>9</v>
      </c>
      <c r="GK476">
        <v>9</v>
      </c>
      <c r="HQ476">
        <v>10294</v>
      </c>
      <c r="HR476">
        <v>10294</v>
      </c>
      <c r="HY476">
        <v>10294</v>
      </c>
      <c r="JA476">
        <v>9</v>
      </c>
      <c r="JB476">
        <v>9</v>
      </c>
    </row>
    <row r="477" spans="1:285">
      <c r="A477" t="s">
        <v>16072</v>
      </c>
      <c r="B477" t="s">
        <v>21028</v>
      </c>
      <c r="C477" t="s">
        <v>4033</v>
      </c>
      <c r="D477" t="s">
        <v>16542</v>
      </c>
      <c r="E477">
        <v>7425974</v>
      </c>
      <c r="F477" t="s">
        <v>16074</v>
      </c>
      <c r="G477" t="s">
        <v>3936</v>
      </c>
      <c r="H477" t="s">
        <v>3932</v>
      </c>
      <c r="I477" t="s">
        <v>3931</v>
      </c>
      <c r="T477">
        <v>516</v>
      </c>
      <c r="U477">
        <v>842</v>
      </c>
      <c r="AF477">
        <v>3</v>
      </c>
      <c r="AG477">
        <v>3</v>
      </c>
      <c r="AL477">
        <v>259754</v>
      </c>
      <c r="AM477">
        <v>17858</v>
      </c>
      <c r="AP477">
        <v>6307</v>
      </c>
      <c r="AQ477">
        <v>560</v>
      </c>
      <c r="BH477">
        <v>18923</v>
      </c>
      <c r="BI477">
        <v>14319</v>
      </c>
      <c r="BL477">
        <v>124200</v>
      </c>
      <c r="BM477">
        <v>3450</v>
      </c>
      <c r="BV477">
        <v>72</v>
      </c>
      <c r="BW477">
        <v>359</v>
      </c>
      <c r="BX477">
        <v>123386</v>
      </c>
      <c r="BY477">
        <v>1135</v>
      </c>
      <c r="CD477">
        <v>266581</v>
      </c>
      <c r="CE477">
        <v>19264</v>
      </c>
      <c r="CN477">
        <v>13787</v>
      </c>
      <c r="CO477">
        <v>2203</v>
      </c>
      <c r="CP477">
        <v>11394</v>
      </c>
      <c r="CQ477">
        <v>638</v>
      </c>
      <c r="CT477">
        <v>1062</v>
      </c>
      <c r="CU477">
        <v>498</v>
      </c>
      <c r="CV477">
        <v>4605</v>
      </c>
      <c r="CW477">
        <v>2273</v>
      </c>
      <c r="DE477">
        <v>19908</v>
      </c>
      <c r="DF477">
        <v>15841</v>
      </c>
      <c r="DG477">
        <v>16634</v>
      </c>
      <c r="DH477">
        <v>14635</v>
      </c>
    </row>
    <row r="478" spans="1:285">
      <c r="A478" t="s">
        <v>16075</v>
      </c>
      <c r="B478" t="s">
        <v>21029</v>
      </c>
      <c r="C478" t="s">
        <v>16076</v>
      </c>
      <c r="D478" t="s">
        <v>16543</v>
      </c>
      <c r="E478">
        <v>5495741</v>
      </c>
      <c r="F478" t="s">
        <v>16078</v>
      </c>
      <c r="G478" t="s">
        <v>3936</v>
      </c>
      <c r="H478" t="s">
        <v>3932</v>
      </c>
      <c r="I478" t="s">
        <v>3931</v>
      </c>
      <c r="AF478">
        <v>0</v>
      </c>
      <c r="AL478">
        <v>11129</v>
      </c>
      <c r="AM478">
        <v>5436</v>
      </c>
      <c r="AP478">
        <v>6864</v>
      </c>
      <c r="AQ478">
        <v>8879</v>
      </c>
      <c r="BH478">
        <v>17596</v>
      </c>
      <c r="BI478">
        <v>13924</v>
      </c>
      <c r="BL478">
        <v>85</v>
      </c>
      <c r="BR478">
        <v>312</v>
      </c>
      <c r="BV478">
        <v>0</v>
      </c>
      <c r="BX478">
        <v>0</v>
      </c>
      <c r="BY478">
        <v>391</v>
      </c>
      <c r="CD478">
        <v>17993</v>
      </c>
      <c r="CE478">
        <v>14315</v>
      </c>
      <c r="CN478">
        <v>930</v>
      </c>
      <c r="CO478">
        <v>1851</v>
      </c>
      <c r="CP478">
        <v>1082</v>
      </c>
      <c r="CQ478">
        <v>2048</v>
      </c>
      <c r="CT478">
        <v>526</v>
      </c>
      <c r="CU478">
        <v>446</v>
      </c>
      <c r="CV478">
        <v>7224</v>
      </c>
      <c r="CW478">
        <v>6008</v>
      </c>
      <c r="DE478">
        <v>16714</v>
      </c>
      <c r="DF478">
        <v>12334</v>
      </c>
      <c r="DG478">
        <v>8812</v>
      </c>
      <c r="DH478">
        <v>5683</v>
      </c>
    </row>
    <row r="479" spans="1:285">
      <c r="A479" t="s">
        <v>16079</v>
      </c>
      <c r="B479" t="s">
        <v>21030</v>
      </c>
      <c r="C479" t="s">
        <v>9059</v>
      </c>
      <c r="D479" t="s">
        <v>16544</v>
      </c>
      <c r="E479">
        <v>6278811</v>
      </c>
      <c r="F479" t="s">
        <v>16081</v>
      </c>
      <c r="G479" t="s">
        <v>3978</v>
      </c>
      <c r="H479" t="s">
        <v>3932</v>
      </c>
      <c r="I479" t="s">
        <v>3931</v>
      </c>
      <c r="T479">
        <v>0</v>
      </c>
      <c r="U479">
        <v>23</v>
      </c>
      <c r="AD479">
        <v>0</v>
      </c>
      <c r="AE479">
        <v>23</v>
      </c>
      <c r="AF479">
        <v>0</v>
      </c>
      <c r="AL479">
        <v>13494</v>
      </c>
      <c r="AM479">
        <v>15183</v>
      </c>
      <c r="AN479">
        <v>0</v>
      </c>
      <c r="AO479">
        <v>375</v>
      </c>
      <c r="AP479">
        <v>30</v>
      </c>
      <c r="AQ479">
        <v>7</v>
      </c>
      <c r="AT479">
        <v>13524</v>
      </c>
      <c r="AU479">
        <v>15565</v>
      </c>
      <c r="AV479">
        <v>40</v>
      </c>
      <c r="AW479">
        <v>40</v>
      </c>
      <c r="BF479">
        <v>7772</v>
      </c>
      <c r="BG479">
        <v>7762</v>
      </c>
      <c r="BH479">
        <v>7812</v>
      </c>
      <c r="BI479">
        <v>7802</v>
      </c>
      <c r="BV479">
        <v>590</v>
      </c>
      <c r="BW479">
        <v>590</v>
      </c>
      <c r="BX479">
        <v>5122</v>
      </c>
      <c r="BY479">
        <v>7196</v>
      </c>
      <c r="CB479">
        <v>5712</v>
      </c>
      <c r="CC479">
        <v>7786</v>
      </c>
      <c r="CD479">
        <v>13524</v>
      </c>
      <c r="CE479">
        <v>15588</v>
      </c>
      <c r="CF479">
        <v>579</v>
      </c>
      <c r="CG479">
        <v>7685</v>
      </c>
      <c r="CH479">
        <v>-104</v>
      </c>
      <c r="CI479">
        <v>-3180</v>
      </c>
      <c r="CN479">
        <v>912</v>
      </c>
      <c r="CO479">
        <v>107</v>
      </c>
      <c r="CP479">
        <v>792</v>
      </c>
      <c r="CQ479">
        <v>1304</v>
      </c>
      <c r="CR479">
        <v>16</v>
      </c>
      <c r="CS479">
        <v>-4377</v>
      </c>
      <c r="CV479">
        <v>10</v>
      </c>
      <c r="CW479">
        <v>-4528</v>
      </c>
      <c r="DB479">
        <v>-6</v>
      </c>
      <c r="DC479">
        <v>10</v>
      </c>
      <c r="DD479">
        <v>-4528</v>
      </c>
      <c r="DE479">
        <v>475</v>
      </c>
      <c r="DF479">
        <v>4505</v>
      </c>
      <c r="DI479">
        <v>475</v>
      </c>
      <c r="DJ479">
        <v>4505</v>
      </c>
      <c r="IR479">
        <v>-151</v>
      </c>
    </row>
    <row r="480" spans="1:285">
      <c r="A480" t="s">
        <v>16082</v>
      </c>
      <c r="B480" t="s">
        <v>21031</v>
      </c>
      <c r="C480" t="s">
        <v>8379</v>
      </c>
      <c r="D480" t="s">
        <v>16545</v>
      </c>
      <c r="E480">
        <v>5595441</v>
      </c>
      <c r="F480" t="s">
        <v>16084</v>
      </c>
      <c r="G480" t="s">
        <v>3936</v>
      </c>
      <c r="H480" t="s">
        <v>3932</v>
      </c>
      <c r="I480" t="s">
        <v>3931</v>
      </c>
      <c r="T480">
        <v>2869</v>
      </c>
      <c r="U480">
        <v>8014</v>
      </c>
      <c r="AD480">
        <v>2869</v>
      </c>
      <c r="AE480">
        <v>8014</v>
      </c>
      <c r="AF480">
        <v>0</v>
      </c>
      <c r="AG480">
        <v>27</v>
      </c>
      <c r="AL480">
        <v>3769</v>
      </c>
      <c r="AM480">
        <v>21803</v>
      </c>
      <c r="AN480">
        <v>75</v>
      </c>
      <c r="AO480">
        <v>75</v>
      </c>
      <c r="AP480">
        <v>9540</v>
      </c>
      <c r="AQ480">
        <v>22485</v>
      </c>
      <c r="AR480">
        <v>12396</v>
      </c>
      <c r="AS480">
        <v>17807</v>
      </c>
      <c r="AT480">
        <v>25780</v>
      </c>
      <c r="AU480">
        <v>62197</v>
      </c>
      <c r="AV480">
        <v>10</v>
      </c>
      <c r="AW480">
        <v>10</v>
      </c>
      <c r="BB480">
        <v>0</v>
      </c>
      <c r="BC480">
        <v>10000</v>
      </c>
      <c r="BF480">
        <v>27244</v>
      </c>
      <c r="BG480">
        <v>44581</v>
      </c>
      <c r="BH480">
        <v>27254</v>
      </c>
      <c r="BI480">
        <v>54591</v>
      </c>
      <c r="BT480">
        <v>0</v>
      </c>
      <c r="BU480">
        <v>4382</v>
      </c>
      <c r="BX480">
        <v>1395</v>
      </c>
      <c r="BY480">
        <v>11238</v>
      </c>
      <c r="CB480">
        <v>1395</v>
      </c>
      <c r="CC480">
        <v>11238</v>
      </c>
      <c r="CD480">
        <v>28649</v>
      </c>
      <c r="CE480">
        <v>70211</v>
      </c>
      <c r="CH480">
        <v>-17290</v>
      </c>
      <c r="CI480">
        <v>34734</v>
      </c>
      <c r="CN480">
        <v>1378</v>
      </c>
      <c r="CO480">
        <v>509</v>
      </c>
      <c r="CP480">
        <v>1425</v>
      </c>
      <c r="CQ480">
        <v>1142</v>
      </c>
      <c r="CR480">
        <v>-17337</v>
      </c>
      <c r="CS480">
        <v>34101</v>
      </c>
      <c r="CT480">
        <v>0</v>
      </c>
      <c r="CU480">
        <v>-7513</v>
      </c>
      <c r="CV480">
        <v>-17337</v>
      </c>
      <c r="CW480">
        <v>26588</v>
      </c>
      <c r="CX480">
        <v>0</v>
      </c>
      <c r="CY480">
        <v>7513</v>
      </c>
      <c r="DC480">
        <v>-17337</v>
      </c>
      <c r="DD480">
        <v>26588</v>
      </c>
      <c r="DE480">
        <v>64858</v>
      </c>
      <c r="DF480">
        <v>161415</v>
      </c>
      <c r="DG480">
        <v>82148</v>
      </c>
      <c r="DH480">
        <v>126681</v>
      </c>
      <c r="DI480">
        <v>-17290</v>
      </c>
      <c r="DJ480">
        <v>34734</v>
      </c>
      <c r="DK480">
        <v>10</v>
      </c>
      <c r="DL480">
        <v>17993</v>
      </c>
      <c r="DM480">
        <v>28003</v>
      </c>
      <c r="DN480">
        <v>0</v>
      </c>
      <c r="DO480">
        <v>26588</v>
      </c>
      <c r="DP480">
        <v>26588</v>
      </c>
      <c r="DQ480">
        <v>26588</v>
      </c>
      <c r="DR480">
        <v>26588</v>
      </c>
      <c r="DS480">
        <v>10</v>
      </c>
      <c r="DT480">
        <v>44581</v>
      </c>
      <c r="DU480">
        <v>54591</v>
      </c>
      <c r="DY480">
        <v>10</v>
      </c>
      <c r="DZ480">
        <v>27244</v>
      </c>
      <c r="EA480">
        <v>27254</v>
      </c>
      <c r="EB480">
        <v>26588</v>
      </c>
      <c r="EC480">
        <v>0</v>
      </c>
      <c r="ED480">
        <v>54591</v>
      </c>
      <c r="EH480">
        <v>26588</v>
      </c>
      <c r="EI480">
        <v>0</v>
      </c>
      <c r="EJ480">
        <v>54591</v>
      </c>
      <c r="EK480">
        <v>26588</v>
      </c>
      <c r="EL480">
        <v>0</v>
      </c>
      <c r="EM480">
        <v>44581</v>
      </c>
      <c r="EN480">
        <v>26588</v>
      </c>
      <c r="EO480">
        <v>0</v>
      </c>
      <c r="EP480">
        <v>44581</v>
      </c>
      <c r="EQ480">
        <v>27254</v>
      </c>
      <c r="ER480">
        <v>54591</v>
      </c>
      <c r="ES480">
        <v>416</v>
      </c>
      <c r="ET480">
        <v>8454</v>
      </c>
      <c r="EU480">
        <v>80813</v>
      </c>
      <c r="EV480">
        <v>147854</v>
      </c>
      <c r="EY480">
        <v>416</v>
      </c>
      <c r="EZ480">
        <v>505</v>
      </c>
      <c r="FA480">
        <v>0</v>
      </c>
      <c r="FB480">
        <v>7949</v>
      </c>
      <c r="FC480">
        <v>28613</v>
      </c>
      <c r="FD480">
        <v>75052</v>
      </c>
      <c r="FE480">
        <v>36306</v>
      </c>
      <c r="FF480">
        <v>38186</v>
      </c>
      <c r="FI480">
        <v>2784</v>
      </c>
      <c r="FJ480">
        <v>7023</v>
      </c>
      <c r="FK480">
        <v>28845</v>
      </c>
      <c r="FL480">
        <v>17280</v>
      </c>
      <c r="FM480">
        <v>-13361</v>
      </c>
      <c r="FN480">
        <v>17716</v>
      </c>
      <c r="FT480">
        <v>0</v>
      </c>
      <c r="FU480">
        <v>7949</v>
      </c>
      <c r="FV480">
        <v>0</v>
      </c>
      <c r="FW480">
        <v>7949</v>
      </c>
      <c r="FX480">
        <v>416</v>
      </c>
      <c r="FY480">
        <v>505</v>
      </c>
      <c r="FZ480">
        <v>-12945</v>
      </c>
      <c r="GA480">
        <v>18221</v>
      </c>
      <c r="GB480">
        <v>22485</v>
      </c>
      <c r="GC480">
        <v>4264</v>
      </c>
      <c r="GD480">
        <v>9540</v>
      </c>
      <c r="GE480">
        <v>22485</v>
      </c>
      <c r="GO480">
        <v>0</v>
      </c>
      <c r="GP480">
        <v>17337</v>
      </c>
      <c r="GQ480">
        <v>27337</v>
      </c>
      <c r="HQ480">
        <v>10000</v>
      </c>
      <c r="HR480">
        <v>10000</v>
      </c>
      <c r="HV480">
        <v>10000</v>
      </c>
      <c r="HW480">
        <v>10000</v>
      </c>
      <c r="HX480">
        <v>10000</v>
      </c>
      <c r="JU480">
        <v>17337</v>
      </c>
      <c r="JY480">
        <v>17337</v>
      </c>
    </row>
    <row r="481" spans="1:283">
      <c r="A481" t="s">
        <v>16085</v>
      </c>
      <c r="B481" t="s">
        <v>21032</v>
      </c>
      <c r="C481" t="s">
        <v>15278</v>
      </c>
      <c r="D481" t="s">
        <v>16086</v>
      </c>
      <c r="E481">
        <v>5027151</v>
      </c>
      <c r="F481" t="s">
        <v>16087</v>
      </c>
      <c r="G481" t="s">
        <v>3978</v>
      </c>
      <c r="H481" t="s">
        <v>3932</v>
      </c>
      <c r="I481" t="s">
        <v>3931</v>
      </c>
      <c r="AL481">
        <v>163</v>
      </c>
      <c r="AM481">
        <v>217</v>
      </c>
      <c r="AN481">
        <v>35252</v>
      </c>
      <c r="AO481">
        <v>155924</v>
      </c>
      <c r="AP481">
        <v>16275</v>
      </c>
      <c r="AQ481">
        <v>560</v>
      </c>
      <c r="AT481">
        <v>51690</v>
      </c>
      <c r="AU481">
        <v>156701</v>
      </c>
      <c r="AV481">
        <v>9000</v>
      </c>
      <c r="AW481">
        <v>9000</v>
      </c>
      <c r="BF481">
        <v>1636</v>
      </c>
      <c r="BG481">
        <v>3023</v>
      </c>
      <c r="BH481">
        <v>10636</v>
      </c>
      <c r="BI481">
        <v>12023</v>
      </c>
      <c r="BL481">
        <v>0</v>
      </c>
      <c r="BM481">
        <v>32042</v>
      </c>
      <c r="BT481">
        <v>0</v>
      </c>
      <c r="BU481">
        <v>32042</v>
      </c>
      <c r="BX481">
        <v>41053</v>
      </c>
      <c r="BY481">
        <v>112636</v>
      </c>
      <c r="CB481">
        <v>41053</v>
      </c>
      <c r="CC481">
        <v>112636</v>
      </c>
      <c r="CD481">
        <v>51690</v>
      </c>
      <c r="CE481">
        <v>156701</v>
      </c>
      <c r="CF481">
        <v>2068</v>
      </c>
      <c r="CG481">
        <v>1777</v>
      </c>
      <c r="CH481">
        <v>-2068</v>
      </c>
      <c r="CI481">
        <v>-1777</v>
      </c>
      <c r="CJ481">
        <v>0</v>
      </c>
      <c r="CK481">
        <v>1448</v>
      </c>
      <c r="CL481">
        <v>1198</v>
      </c>
      <c r="CM481">
        <v>1378</v>
      </c>
      <c r="CN481">
        <v>82350</v>
      </c>
      <c r="CO481">
        <v>10204</v>
      </c>
      <c r="CP481">
        <v>77443</v>
      </c>
      <c r="CQ481">
        <v>7021</v>
      </c>
      <c r="CR481">
        <v>1641</v>
      </c>
      <c r="CS481">
        <v>1476</v>
      </c>
      <c r="CT481">
        <v>-328</v>
      </c>
      <c r="CU481">
        <v>-295</v>
      </c>
      <c r="CV481">
        <v>1313</v>
      </c>
      <c r="CW481">
        <v>1181</v>
      </c>
      <c r="CX481">
        <v>328</v>
      </c>
      <c r="CY481">
        <v>295</v>
      </c>
      <c r="DC481">
        <v>1313</v>
      </c>
      <c r="DD481">
        <v>1181</v>
      </c>
    </row>
    <row r="482" spans="1:283">
      <c r="A482" t="s">
        <v>16546</v>
      </c>
      <c r="B482" t="s">
        <v>21033</v>
      </c>
      <c r="C482" t="s">
        <v>4107</v>
      </c>
      <c r="D482" t="s">
        <v>16547</v>
      </c>
      <c r="E482">
        <v>4521525</v>
      </c>
      <c r="F482" t="s">
        <v>16548</v>
      </c>
      <c r="G482" t="s">
        <v>3936</v>
      </c>
      <c r="H482" t="s">
        <v>3932</v>
      </c>
      <c r="I482" t="s">
        <v>3931</v>
      </c>
      <c r="AL482">
        <v>16854</v>
      </c>
      <c r="AM482">
        <v>11399</v>
      </c>
      <c r="AP482">
        <v>2159</v>
      </c>
      <c r="AQ482">
        <v>5</v>
      </c>
      <c r="BH482">
        <v>9990</v>
      </c>
      <c r="BI482">
        <v>10633</v>
      </c>
      <c r="BV482">
        <v>246</v>
      </c>
      <c r="BW482">
        <v>700</v>
      </c>
      <c r="BX482">
        <v>8777</v>
      </c>
      <c r="BY482">
        <v>71</v>
      </c>
      <c r="CD482">
        <v>19013</v>
      </c>
      <c r="CE482">
        <v>11404</v>
      </c>
      <c r="CP482">
        <v>34</v>
      </c>
      <c r="CQ482">
        <v>29</v>
      </c>
      <c r="CT482">
        <v>358</v>
      </c>
      <c r="CU482">
        <v>5</v>
      </c>
      <c r="CV482">
        <v>-643</v>
      </c>
      <c r="CW482">
        <v>0</v>
      </c>
      <c r="DE482">
        <v>829</v>
      </c>
      <c r="DF482">
        <v>197</v>
      </c>
      <c r="DG482">
        <v>1080</v>
      </c>
      <c r="DH482">
        <v>163</v>
      </c>
    </row>
    <row r="483" spans="1:283">
      <c r="A483" t="s">
        <v>16090</v>
      </c>
      <c r="B483" t="s">
        <v>21034</v>
      </c>
      <c r="C483" t="s">
        <v>8309</v>
      </c>
      <c r="D483" t="s">
        <v>16549</v>
      </c>
      <c r="E483">
        <v>5844818</v>
      </c>
      <c r="F483" t="s">
        <v>16092</v>
      </c>
      <c r="G483" t="s">
        <v>3978</v>
      </c>
      <c r="H483" t="s">
        <v>3932</v>
      </c>
      <c r="I483" t="s">
        <v>3931</v>
      </c>
      <c r="T483">
        <v>79</v>
      </c>
      <c r="U483">
        <v>122</v>
      </c>
      <c r="AD483">
        <v>79</v>
      </c>
      <c r="AE483">
        <v>122</v>
      </c>
      <c r="AF483">
        <v>469</v>
      </c>
      <c r="AG483">
        <v>265</v>
      </c>
      <c r="AL483">
        <v>6496</v>
      </c>
      <c r="AM483">
        <v>1528</v>
      </c>
      <c r="AN483">
        <v>53994</v>
      </c>
      <c r="AO483">
        <v>66492</v>
      </c>
      <c r="AP483">
        <v>463</v>
      </c>
      <c r="AQ483">
        <v>2046</v>
      </c>
      <c r="AR483">
        <v>6843</v>
      </c>
      <c r="AS483">
        <v>7560</v>
      </c>
      <c r="AT483">
        <v>68265</v>
      </c>
      <c r="AU483">
        <v>77891</v>
      </c>
      <c r="AV483">
        <v>280</v>
      </c>
      <c r="AW483">
        <v>280</v>
      </c>
      <c r="BF483">
        <v>10713</v>
      </c>
      <c r="BG483">
        <v>11028</v>
      </c>
      <c r="BH483">
        <v>10993</v>
      </c>
      <c r="BI483">
        <v>11308</v>
      </c>
      <c r="BL483">
        <v>56990</v>
      </c>
      <c r="BM483">
        <v>66190</v>
      </c>
      <c r="BT483">
        <v>56990</v>
      </c>
      <c r="BU483">
        <v>66190</v>
      </c>
      <c r="BV483">
        <v>8</v>
      </c>
      <c r="BW483">
        <v>56</v>
      </c>
      <c r="BX483">
        <v>354</v>
      </c>
      <c r="BY483">
        <v>459</v>
      </c>
      <c r="CB483">
        <v>362</v>
      </c>
      <c r="CC483">
        <v>515</v>
      </c>
      <c r="CD483">
        <v>68344</v>
      </c>
      <c r="CE483">
        <v>78013</v>
      </c>
      <c r="CF483">
        <v>29279</v>
      </c>
      <c r="CG483">
        <v>26691</v>
      </c>
      <c r="CH483">
        <v>-29258</v>
      </c>
      <c r="CI483">
        <v>-26652</v>
      </c>
      <c r="CL483">
        <v>0</v>
      </c>
      <c r="CM483">
        <v>442</v>
      </c>
      <c r="CN483">
        <v>51508</v>
      </c>
      <c r="CO483">
        <v>62793</v>
      </c>
      <c r="CP483">
        <v>27079</v>
      </c>
      <c r="CQ483">
        <v>31579</v>
      </c>
      <c r="CR483">
        <v>-4829</v>
      </c>
      <c r="CS483">
        <v>4120</v>
      </c>
      <c r="CT483">
        <v>-432</v>
      </c>
      <c r="CU483">
        <v>-822</v>
      </c>
      <c r="CV483">
        <v>-5316</v>
      </c>
      <c r="CW483">
        <v>3298</v>
      </c>
      <c r="CX483">
        <v>432</v>
      </c>
      <c r="CY483">
        <v>822</v>
      </c>
      <c r="DB483">
        <v>-55</v>
      </c>
      <c r="DC483">
        <v>-5316</v>
      </c>
      <c r="DD483">
        <v>3298</v>
      </c>
      <c r="DE483">
        <v>21</v>
      </c>
      <c r="DF483">
        <v>39</v>
      </c>
      <c r="DI483">
        <v>21</v>
      </c>
      <c r="DJ483">
        <v>39</v>
      </c>
    </row>
    <row r="484" spans="1:283">
      <c r="A484" t="s">
        <v>16550</v>
      </c>
      <c r="B484" t="s">
        <v>21035</v>
      </c>
      <c r="C484" t="s">
        <v>8358</v>
      </c>
      <c r="D484" t="s">
        <v>16094</v>
      </c>
      <c r="E484">
        <v>6738442</v>
      </c>
      <c r="F484" t="s">
        <v>16551</v>
      </c>
      <c r="G484" t="s">
        <v>3936</v>
      </c>
      <c r="H484" t="s">
        <v>3932</v>
      </c>
      <c r="I484" t="s">
        <v>3931</v>
      </c>
      <c r="AF484">
        <v>12</v>
      </c>
      <c r="AG484">
        <v>9</v>
      </c>
      <c r="AL484">
        <v>237</v>
      </c>
      <c r="AM484">
        <v>71</v>
      </c>
      <c r="AP484">
        <v>13664</v>
      </c>
      <c r="AQ484">
        <v>13510</v>
      </c>
      <c r="AR484">
        <v>48</v>
      </c>
      <c r="AS484">
        <v>44</v>
      </c>
      <c r="AT484">
        <v>13962</v>
      </c>
      <c r="AU484">
        <v>13634</v>
      </c>
      <c r="AV484">
        <v>13700</v>
      </c>
      <c r="AW484">
        <v>13500</v>
      </c>
      <c r="BB484">
        <v>10</v>
      </c>
      <c r="BC484">
        <v>10</v>
      </c>
      <c r="BF484">
        <v>-3361</v>
      </c>
      <c r="BG484">
        <v>-3482</v>
      </c>
      <c r="BH484">
        <v>10349</v>
      </c>
      <c r="BI484">
        <v>10028</v>
      </c>
      <c r="BL484">
        <v>3579</v>
      </c>
      <c r="BM484">
        <v>3579</v>
      </c>
      <c r="BT484">
        <v>3579</v>
      </c>
      <c r="BU484">
        <v>3579</v>
      </c>
      <c r="BX484">
        <v>34</v>
      </c>
      <c r="BY484">
        <v>27</v>
      </c>
      <c r="CB484">
        <v>34</v>
      </c>
      <c r="CC484">
        <v>27</v>
      </c>
      <c r="CD484">
        <v>13962</v>
      </c>
      <c r="CE484">
        <v>13634</v>
      </c>
      <c r="CH484">
        <v>203</v>
      </c>
      <c r="CI484">
        <v>-2275</v>
      </c>
      <c r="CN484">
        <v>0</v>
      </c>
      <c r="CO484">
        <v>53</v>
      </c>
      <c r="CP484">
        <v>81</v>
      </c>
      <c r="CQ484">
        <v>193</v>
      </c>
      <c r="CR484">
        <v>122</v>
      </c>
      <c r="CS484">
        <v>-2415</v>
      </c>
      <c r="CT484">
        <v>-1</v>
      </c>
      <c r="CU484">
        <v>-60</v>
      </c>
      <c r="CV484">
        <v>121</v>
      </c>
      <c r="CW484">
        <v>-2475</v>
      </c>
      <c r="DC484">
        <v>121</v>
      </c>
      <c r="DD484">
        <v>-2475</v>
      </c>
      <c r="DE484">
        <v>290</v>
      </c>
      <c r="DF484">
        <v>5353</v>
      </c>
      <c r="DG484">
        <v>87</v>
      </c>
      <c r="DH484">
        <v>7628</v>
      </c>
      <c r="DI484">
        <v>203</v>
      </c>
      <c r="DJ484">
        <v>-2275</v>
      </c>
    </row>
    <row r="485" spans="1:283">
      <c r="A485" t="s">
        <v>16552</v>
      </c>
      <c r="B485" t="s">
        <v>21036</v>
      </c>
      <c r="C485" t="s">
        <v>9059</v>
      </c>
      <c r="D485" t="s">
        <v>16553</v>
      </c>
      <c r="E485">
        <v>6197950</v>
      </c>
      <c r="F485" t="s">
        <v>16097</v>
      </c>
      <c r="G485" t="s">
        <v>3936</v>
      </c>
      <c r="H485" t="s">
        <v>3932</v>
      </c>
      <c r="I485" t="s">
        <v>3931</v>
      </c>
      <c r="AL485">
        <v>20959</v>
      </c>
      <c r="AM485">
        <v>11013</v>
      </c>
      <c r="AP485">
        <v>52</v>
      </c>
      <c r="AQ485">
        <v>217</v>
      </c>
      <c r="BH485">
        <v>6567</v>
      </c>
      <c r="BI485">
        <v>-2498</v>
      </c>
      <c r="BL485">
        <v>5550</v>
      </c>
      <c r="BM485">
        <v>6884</v>
      </c>
      <c r="BX485">
        <v>8895</v>
      </c>
      <c r="BY485">
        <v>6844</v>
      </c>
      <c r="CD485">
        <v>21011</v>
      </c>
      <c r="CE485">
        <v>11230</v>
      </c>
      <c r="CL485">
        <v>1181</v>
      </c>
      <c r="CM485">
        <v>610</v>
      </c>
      <c r="CN485">
        <v>7037</v>
      </c>
      <c r="CO485">
        <v>307</v>
      </c>
      <c r="CP485">
        <v>3070</v>
      </c>
      <c r="CQ485">
        <v>591</v>
      </c>
      <c r="CT485">
        <v>1164</v>
      </c>
      <c r="CU485">
        <v>519</v>
      </c>
      <c r="CV485">
        <v>9065</v>
      </c>
      <c r="CW485">
        <v>-2315</v>
      </c>
      <c r="DE485">
        <v>74818</v>
      </c>
      <c r="DF485">
        <v>57737</v>
      </c>
      <c r="DG485">
        <v>67375</v>
      </c>
      <c r="DH485">
        <v>58639</v>
      </c>
    </row>
    <row r="486" spans="1:283">
      <c r="A486" t="s">
        <v>16098</v>
      </c>
      <c r="B486" t="s">
        <v>21037</v>
      </c>
      <c r="C486" t="s">
        <v>9068</v>
      </c>
      <c r="D486" t="s">
        <v>16554</v>
      </c>
      <c r="E486">
        <v>7146983</v>
      </c>
      <c r="F486" t="s">
        <v>16099</v>
      </c>
      <c r="G486" t="s">
        <v>3936</v>
      </c>
      <c r="H486" t="s">
        <v>3932</v>
      </c>
      <c r="I486" t="s">
        <v>3931</v>
      </c>
      <c r="T486">
        <v>628</v>
      </c>
      <c r="U486">
        <v>790</v>
      </c>
      <c r="X486">
        <v>4040258</v>
      </c>
      <c r="Z486">
        <v>8397</v>
      </c>
      <c r="AD486">
        <v>4049283</v>
      </c>
      <c r="AE486">
        <v>790</v>
      </c>
      <c r="AF486">
        <v>881</v>
      </c>
      <c r="AG486">
        <v>668</v>
      </c>
      <c r="AL486">
        <v>63069</v>
      </c>
      <c r="AM486">
        <v>63621</v>
      </c>
      <c r="AN486">
        <v>1119330</v>
      </c>
      <c r="AO486">
        <v>6778768</v>
      </c>
      <c r="AP486">
        <v>3406</v>
      </c>
      <c r="AQ486">
        <v>2819</v>
      </c>
      <c r="AT486">
        <v>1186686</v>
      </c>
      <c r="AU486">
        <v>6845876</v>
      </c>
      <c r="AV486">
        <v>50000</v>
      </c>
      <c r="AW486">
        <v>10</v>
      </c>
      <c r="BF486">
        <v>12795</v>
      </c>
      <c r="BG486">
        <v>11660</v>
      </c>
      <c r="BH486">
        <v>62795</v>
      </c>
      <c r="BI486">
        <v>11670</v>
      </c>
      <c r="BL486">
        <v>3816433</v>
      </c>
      <c r="BM486">
        <v>6211783</v>
      </c>
      <c r="BN486">
        <v>126</v>
      </c>
      <c r="BP486">
        <v>14164</v>
      </c>
      <c r="BR486">
        <v>116341</v>
      </c>
      <c r="BT486">
        <v>4074465</v>
      </c>
      <c r="BU486">
        <v>6827333</v>
      </c>
      <c r="BV486">
        <v>953293</v>
      </c>
      <c r="BX486">
        <v>14911</v>
      </c>
      <c r="BY486">
        <v>7663</v>
      </c>
      <c r="CB486">
        <v>1098709</v>
      </c>
      <c r="CC486">
        <v>7663</v>
      </c>
      <c r="CD486">
        <v>5235969</v>
      </c>
      <c r="CE486">
        <v>6846666</v>
      </c>
      <c r="CF486">
        <v>2393</v>
      </c>
      <c r="CG486">
        <v>2086</v>
      </c>
      <c r="CH486">
        <v>740592</v>
      </c>
      <c r="CI486">
        <v>291602</v>
      </c>
      <c r="CJ486">
        <v>1676</v>
      </c>
      <c r="CL486">
        <v>635450</v>
      </c>
      <c r="CM486">
        <v>283162</v>
      </c>
      <c r="CN486">
        <v>13036</v>
      </c>
      <c r="CO486">
        <v>10100</v>
      </c>
      <c r="CP486">
        <v>46368</v>
      </c>
      <c r="CQ486">
        <v>9124</v>
      </c>
      <c r="CR486">
        <v>73486</v>
      </c>
      <c r="CS486">
        <v>9416</v>
      </c>
      <c r="CT486">
        <v>-14891</v>
      </c>
      <c r="CU486">
        <v>-1917</v>
      </c>
      <c r="CV486">
        <v>58595</v>
      </c>
      <c r="CW486">
        <v>7499</v>
      </c>
      <c r="CX486">
        <v>23162</v>
      </c>
      <c r="CY486">
        <v>1917</v>
      </c>
      <c r="CZ486">
        <v>8271</v>
      </c>
      <c r="DC486">
        <v>58595</v>
      </c>
      <c r="DD486">
        <v>7499</v>
      </c>
      <c r="DE486">
        <v>3613444</v>
      </c>
      <c r="DF486">
        <v>1601773</v>
      </c>
      <c r="DG486">
        <v>2816398</v>
      </c>
      <c r="DH486">
        <v>1257079</v>
      </c>
      <c r="DI486">
        <v>797046</v>
      </c>
      <c r="DJ486">
        <v>344694</v>
      </c>
      <c r="DK486">
        <v>10</v>
      </c>
      <c r="DL486">
        <v>4161</v>
      </c>
      <c r="DM486">
        <v>4171</v>
      </c>
      <c r="DN486">
        <v>0</v>
      </c>
      <c r="DO486">
        <v>7499</v>
      </c>
      <c r="DP486">
        <v>7499</v>
      </c>
      <c r="DQ486">
        <v>58595</v>
      </c>
      <c r="DR486">
        <v>58595</v>
      </c>
      <c r="DS486">
        <v>10</v>
      </c>
      <c r="DT486">
        <v>11660</v>
      </c>
      <c r="DU486">
        <v>11670</v>
      </c>
      <c r="DV486">
        <v>49990</v>
      </c>
      <c r="DW486">
        <v>58595</v>
      </c>
      <c r="DX486">
        <v>58595</v>
      </c>
      <c r="DY486">
        <v>50000</v>
      </c>
      <c r="DZ486">
        <v>12795</v>
      </c>
      <c r="EA486">
        <v>62795</v>
      </c>
      <c r="EQ486">
        <v>62795</v>
      </c>
      <c r="ER486">
        <v>11670</v>
      </c>
      <c r="ES486">
        <v>1193911</v>
      </c>
      <c r="ET486">
        <v>6963917</v>
      </c>
      <c r="EU486">
        <v>3244378</v>
      </c>
      <c r="EY486">
        <v>0</v>
      </c>
      <c r="EZ486">
        <v>8380</v>
      </c>
      <c r="FA486">
        <v>2870301</v>
      </c>
      <c r="FB486">
        <v>784895</v>
      </c>
      <c r="FC486">
        <v>1172875</v>
      </c>
      <c r="FD486">
        <v>22205</v>
      </c>
      <c r="FE486">
        <v>112668</v>
      </c>
      <c r="FF486">
        <v>60701</v>
      </c>
      <c r="FG486">
        <v>562856</v>
      </c>
      <c r="FH486">
        <v>276841</v>
      </c>
      <c r="FI486">
        <v>25771</v>
      </c>
      <c r="FJ486">
        <v>3034</v>
      </c>
      <c r="FK486">
        <v>226865</v>
      </c>
      <c r="FL486">
        <v>38901</v>
      </c>
      <c r="FM486">
        <v>1687664</v>
      </c>
      <c r="FN486">
        <v>1230853</v>
      </c>
      <c r="FR486">
        <v>-10686</v>
      </c>
      <c r="FS486">
        <v>-7407495</v>
      </c>
      <c r="FT486">
        <v>1143921</v>
      </c>
      <c r="FU486">
        <v>6955537</v>
      </c>
      <c r="FV486">
        <v>2585976</v>
      </c>
      <c r="FW486">
        <v>745994</v>
      </c>
      <c r="FX486">
        <v>-1676390</v>
      </c>
      <c r="FY486">
        <v>6179022</v>
      </c>
      <c r="FZ486">
        <v>588</v>
      </c>
      <c r="GA486">
        <v>2380</v>
      </c>
      <c r="GB486">
        <v>2818</v>
      </c>
      <c r="GC486">
        <v>438</v>
      </c>
      <c r="GD486">
        <v>3406</v>
      </c>
      <c r="GE486">
        <v>2818</v>
      </c>
      <c r="GF486">
        <v>0</v>
      </c>
      <c r="GG486">
        <v>0</v>
      </c>
      <c r="GO486">
        <v>0</v>
      </c>
      <c r="GP486">
        <v>57460</v>
      </c>
      <c r="GQ486">
        <v>57460</v>
      </c>
      <c r="GR486">
        <v>57460</v>
      </c>
      <c r="GS486">
        <v>57460</v>
      </c>
      <c r="HK486">
        <v>12000</v>
      </c>
      <c r="HL486">
        <v>7407495</v>
      </c>
      <c r="HM486">
        <v>57460</v>
      </c>
      <c r="IA486">
        <v>80</v>
      </c>
      <c r="IO486">
        <v>54061</v>
      </c>
      <c r="JK486">
        <v>49990</v>
      </c>
      <c r="JR486">
        <v>51006</v>
      </c>
      <c r="JV486">
        <v>49990</v>
      </c>
    </row>
    <row r="487" spans="1:283">
      <c r="A487" t="s">
        <v>16100</v>
      </c>
      <c r="B487" t="s">
        <v>21038</v>
      </c>
      <c r="C487" t="s">
        <v>8885</v>
      </c>
      <c r="D487" t="s">
        <v>16555</v>
      </c>
      <c r="E487">
        <v>5759458</v>
      </c>
      <c r="F487" t="s">
        <v>16101</v>
      </c>
      <c r="G487" t="s">
        <v>3936</v>
      </c>
      <c r="H487" t="s">
        <v>3932</v>
      </c>
      <c r="I487" t="s">
        <v>3931</v>
      </c>
      <c r="AF487">
        <v>0</v>
      </c>
      <c r="AG487">
        <v>9</v>
      </c>
      <c r="AL487">
        <v>18460</v>
      </c>
      <c r="AM487">
        <v>18803</v>
      </c>
      <c r="AP487">
        <v>99</v>
      </c>
      <c r="AQ487">
        <v>204</v>
      </c>
      <c r="BH487">
        <v>10587</v>
      </c>
      <c r="BI487">
        <v>10382</v>
      </c>
      <c r="BL487">
        <v>3189</v>
      </c>
      <c r="BM487">
        <v>4495</v>
      </c>
      <c r="BV487">
        <v>0</v>
      </c>
      <c r="BW487">
        <v>56</v>
      </c>
      <c r="BX487">
        <v>4782</v>
      </c>
      <c r="BY487">
        <v>4083</v>
      </c>
      <c r="CD487">
        <v>18558</v>
      </c>
      <c r="CE487">
        <v>19016</v>
      </c>
      <c r="CN487">
        <v>1761</v>
      </c>
      <c r="CO487">
        <v>512</v>
      </c>
      <c r="CP487">
        <v>190</v>
      </c>
      <c r="CQ487">
        <v>136</v>
      </c>
      <c r="CT487">
        <v>74</v>
      </c>
      <c r="CU487">
        <v>2</v>
      </c>
      <c r="CV487">
        <v>205</v>
      </c>
      <c r="CW487">
        <v>7</v>
      </c>
      <c r="DE487">
        <v>0</v>
      </c>
      <c r="DF487">
        <v>25</v>
      </c>
      <c r="DG487">
        <v>1292</v>
      </c>
      <c r="DH487">
        <v>392</v>
      </c>
    </row>
    <row r="488" spans="1:283">
      <c r="A488" t="s">
        <v>16102</v>
      </c>
      <c r="B488" t="s">
        <v>21039</v>
      </c>
      <c r="C488" t="s">
        <v>8089</v>
      </c>
      <c r="D488" t="s">
        <v>16556</v>
      </c>
      <c r="E488">
        <v>4962413</v>
      </c>
      <c r="F488" t="s">
        <v>16104</v>
      </c>
      <c r="G488" t="s">
        <v>3936</v>
      </c>
      <c r="H488" t="s">
        <v>3932</v>
      </c>
      <c r="I488" t="s">
        <v>3931</v>
      </c>
      <c r="AL488">
        <v>65</v>
      </c>
      <c r="AM488">
        <v>145</v>
      </c>
      <c r="AP488">
        <v>2722</v>
      </c>
      <c r="AQ488">
        <v>4842</v>
      </c>
      <c r="BH488">
        <v>2433</v>
      </c>
      <c r="BI488">
        <v>4797</v>
      </c>
      <c r="BR488">
        <v>270</v>
      </c>
      <c r="BS488">
        <v>162</v>
      </c>
      <c r="BX488">
        <v>84</v>
      </c>
      <c r="BY488">
        <v>29</v>
      </c>
      <c r="CD488">
        <v>2787</v>
      </c>
      <c r="CE488">
        <v>4988</v>
      </c>
      <c r="CN488">
        <v>0</v>
      </c>
      <c r="CO488">
        <v>111</v>
      </c>
      <c r="CP488">
        <v>26</v>
      </c>
      <c r="CQ488">
        <v>125</v>
      </c>
      <c r="CT488">
        <v>0</v>
      </c>
      <c r="CU488">
        <v>3</v>
      </c>
      <c r="CV488">
        <v>-2364</v>
      </c>
      <c r="CW488">
        <v>-5213</v>
      </c>
      <c r="DG488">
        <v>2338</v>
      </c>
      <c r="DH488">
        <v>5196</v>
      </c>
    </row>
    <row r="489" spans="1:283">
      <c r="A489" t="s">
        <v>16557</v>
      </c>
      <c r="B489" t="s">
        <v>21040</v>
      </c>
      <c r="C489" t="s">
        <v>9068</v>
      </c>
      <c r="D489" t="s">
        <v>16558</v>
      </c>
      <c r="E489">
        <v>5184365</v>
      </c>
      <c r="F489" t="s">
        <v>16107</v>
      </c>
      <c r="G489" t="s">
        <v>3936</v>
      </c>
      <c r="H489" t="s">
        <v>3932</v>
      </c>
      <c r="I489" t="s">
        <v>3931</v>
      </c>
      <c r="AL489">
        <v>24351</v>
      </c>
      <c r="AM489">
        <v>20514</v>
      </c>
      <c r="AP489">
        <v>4167</v>
      </c>
      <c r="AQ489">
        <v>22</v>
      </c>
      <c r="BH489">
        <v>11288</v>
      </c>
      <c r="BI489">
        <v>10569</v>
      </c>
      <c r="BL489">
        <v>0</v>
      </c>
      <c r="BM489">
        <v>10</v>
      </c>
      <c r="BV489">
        <v>0</v>
      </c>
      <c r="BW489">
        <v>1</v>
      </c>
      <c r="BX489">
        <v>17230</v>
      </c>
      <c r="BY489">
        <v>9956</v>
      </c>
      <c r="CD489">
        <v>28518</v>
      </c>
      <c r="CE489">
        <v>20536</v>
      </c>
      <c r="CN489">
        <v>2846</v>
      </c>
      <c r="CO489">
        <v>708</v>
      </c>
      <c r="CP489">
        <v>2324</v>
      </c>
      <c r="CQ489">
        <v>27</v>
      </c>
      <c r="CT489">
        <v>177</v>
      </c>
      <c r="CU489">
        <v>18</v>
      </c>
      <c r="CV489">
        <v>709</v>
      </c>
      <c r="CW489">
        <v>73</v>
      </c>
      <c r="DE489">
        <v>3652</v>
      </c>
      <c r="DF489">
        <v>658</v>
      </c>
      <c r="DG489">
        <v>3288</v>
      </c>
      <c r="DH489">
        <v>1248</v>
      </c>
    </row>
    <row r="490" spans="1:283">
      <c r="A490" t="s">
        <v>16108</v>
      </c>
      <c r="B490" t="s">
        <v>21041</v>
      </c>
      <c r="C490" t="s">
        <v>4124</v>
      </c>
      <c r="D490" t="s">
        <v>16109</v>
      </c>
      <c r="E490">
        <v>6058328</v>
      </c>
      <c r="F490" t="s">
        <v>16110</v>
      </c>
      <c r="G490" t="s">
        <v>3936</v>
      </c>
      <c r="H490" t="s">
        <v>3932</v>
      </c>
      <c r="I490" t="s">
        <v>3931</v>
      </c>
      <c r="T490">
        <v>161</v>
      </c>
      <c r="U490">
        <v>117</v>
      </c>
      <c r="AD490">
        <v>161</v>
      </c>
      <c r="AE490">
        <v>117</v>
      </c>
      <c r="AF490">
        <v>86</v>
      </c>
      <c r="AG490">
        <v>55</v>
      </c>
      <c r="AL490">
        <v>1772</v>
      </c>
      <c r="AM490">
        <v>29</v>
      </c>
      <c r="AN490">
        <v>79789</v>
      </c>
      <c r="AP490">
        <v>5612</v>
      </c>
      <c r="AQ490">
        <v>9455</v>
      </c>
      <c r="AR490">
        <v>344</v>
      </c>
      <c r="AS490">
        <v>567</v>
      </c>
      <c r="AT490">
        <v>87603</v>
      </c>
      <c r="AU490">
        <v>10106</v>
      </c>
      <c r="AV490">
        <v>10000</v>
      </c>
      <c r="AW490">
        <v>10000</v>
      </c>
      <c r="BB490">
        <v>205</v>
      </c>
      <c r="BC490">
        <v>205</v>
      </c>
      <c r="BF490">
        <v>1918</v>
      </c>
      <c r="BH490">
        <v>12123</v>
      </c>
      <c r="BI490">
        <v>10205</v>
      </c>
      <c r="BX490">
        <v>75641</v>
      </c>
      <c r="BY490">
        <v>18</v>
      </c>
      <c r="CB490">
        <v>75641</v>
      </c>
      <c r="CC490">
        <v>18</v>
      </c>
      <c r="CD490">
        <v>87764</v>
      </c>
      <c r="CE490">
        <v>10223</v>
      </c>
      <c r="CF490">
        <v>13211</v>
      </c>
      <c r="CH490">
        <v>3484</v>
      </c>
      <c r="CN490">
        <v>279</v>
      </c>
      <c r="CP490">
        <v>917</v>
      </c>
      <c r="CR490">
        <v>2846</v>
      </c>
      <c r="CS490">
        <v>0</v>
      </c>
      <c r="CV490">
        <v>1918</v>
      </c>
      <c r="CW490">
        <v>0</v>
      </c>
      <c r="DB490">
        <v>-928</v>
      </c>
      <c r="DC490">
        <v>1918</v>
      </c>
      <c r="DE490">
        <v>41382</v>
      </c>
      <c r="DG490">
        <v>24687</v>
      </c>
      <c r="DI490">
        <v>16695</v>
      </c>
      <c r="DK490">
        <v>0</v>
      </c>
      <c r="DM490">
        <v>0</v>
      </c>
      <c r="DN490">
        <v>10000</v>
      </c>
      <c r="DP490">
        <v>10205</v>
      </c>
      <c r="DQ490">
        <v>1918</v>
      </c>
      <c r="DR490">
        <v>1918</v>
      </c>
      <c r="DS490">
        <v>10000</v>
      </c>
      <c r="DU490">
        <v>10205</v>
      </c>
      <c r="DV490">
        <v>0</v>
      </c>
      <c r="DW490">
        <v>1918</v>
      </c>
      <c r="DX490">
        <v>1918</v>
      </c>
      <c r="DY490">
        <v>10000</v>
      </c>
      <c r="DZ490">
        <v>1918</v>
      </c>
      <c r="EA490">
        <v>12123</v>
      </c>
      <c r="EB490">
        <v>0</v>
      </c>
      <c r="EC490">
        <v>10205</v>
      </c>
      <c r="ED490">
        <v>10205</v>
      </c>
      <c r="EH490">
        <v>0</v>
      </c>
      <c r="EI490">
        <v>10205</v>
      </c>
      <c r="EJ490">
        <v>10205</v>
      </c>
      <c r="EQ490">
        <v>12123</v>
      </c>
      <c r="ER490">
        <v>10205</v>
      </c>
      <c r="ES490">
        <v>0</v>
      </c>
      <c r="ET490">
        <v>10205</v>
      </c>
      <c r="EY490">
        <v>0</v>
      </c>
      <c r="EZ490">
        <v>205</v>
      </c>
      <c r="FA490">
        <v>54</v>
      </c>
      <c r="FB490">
        <v>117</v>
      </c>
      <c r="FC490">
        <v>7682</v>
      </c>
      <c r="FD490">
        <v>628</v>
      </c>
      <c r="FE490">
        <v>6402</v>
      </c>
      <c r="FF490">
        <v>5</v>
      </c>
      <c r="FK490">
        <v>585</v>
      </c>
      <c r="FM490">
        <v>-3789</v>
      </c>
      <c r="FN490">
        <v>-633</v>
      </c>
      <c r="FP490">
        <v>54</v>
      </c>
      <c r="FQ490">
        <v>117</v>
      </c>
      <c r="FR490">
        <v>-54</v>
      </c>
      <c r="FS490">
        <v>-117</v>
      </c>
      <c r="FX490">
        <v>0</v>
      </c>
      <c r="FY490">
        <v>10205</v>
      </c>
      <c r="FZ490">
        <v>-3843</v>
      </c>
      <c r="GA490">
        <v>9455</v>
      </c>
      <c r="GB490">
        <v>9455</v>
      </c>
      <c r="GD490">
        <v>5612</v>
      </c>
      <c r="GE490">
        <v>9455</v>
      </c>
      <c r="HG490">
        <v>4500</v>
      </c>
      <c r="HR490">
        <v>205</v>
      </c>
      <c r="HY490">
        <v>205</v>
      </c>
      <c r="JS490">
        <v>205</v>
      </c>
      <c r="JV490">
        <v>0</v>
      </c>
      <c r="JW490">
        <v>10000</v>
      </c>
    </row>
    <row r="491" spans="1:283">
      <c r="A491" t="s">
        <v>16559</v>
      </c>
      <c r="B491" t="s">
        <v>21042</v>
      </c>
      <c r="C491" t="s">
        <v>3947</v>
      </c>
      <c r="D491" t="s">
        <v>16560</v>
      </c>
      <c r="E491">
        <v>5248650</v>
      </c>
      <c r="F491" t="s">
        <v>16113</v>
      </c>
      <c r="G491" t="s">
        <v>3936</v>
      </c>
      <c r="H491" t="s">
        <v>3932</v>
      </c>
      <c r="I491" t="s">
        <v>3931</v>
      </c>
      <c r="T491">
        <v>44</v>
      </c>
      <c r="Z491">
        <v>40</v>
      </c>
      <c r="AA491">
        <v>115</v>
      </c>
      <c r="AB491">
        <v>93</v>
      </c>
      <c r="AC491">
        <v>26</v>
      </c>
      <c r="AD491">
        <v>177</v>
      </c>
      <c r="AE491">
        <v>141</v>
      </c>
      <c r="AF491">
        <v>7729</v>
      </c>
      <c r="AG491">
        <v>4</v>
      </c>
      <c r="AJ491">
        <v>183</v>
      </c>
      <c r="AK491">
        <v>183</v>
      </c>
      <c r="AL491">
        <v>34554</v>
      </c>
      <c r="AM491">
        <v>192</v>
      </c>
      <c r="AN491">
        <v>9262</v>
      </c>
      <c r="AP491">
        <v>2529</v>
      </c>
      <c r="AQ491">
        <v>6060</v>
      </c>
      <c r="AR491">
        <v>24</v>
      </c>
      <c r="AT491">
        <v>54281</v>
      </c>
      <c r="AU491">
        <v>6440</v>
      </c>
      <c r="AV491">
        <v>10</v>
      </c>
      <c r="AW491">
        <v>10</v>
      </c>
      <c r="BB491">
        <v>9000</v>
      </c>
      <c r="BF491">
        <v>12949</v>
      </c>
      <c r="BG491">
        <v>5996</v>
      </c>
      <c r="BH491">
        <v>21959</v>
      </c>
      <c r="BI491">
        <v>6006</v>
      </c>
      <c r="BN491">
        <v>9</v>
      </c>
      <c r="BP491">
        <v>199</v>
      </c>
      <c r="BQ491">
        <v>575</v>
      </c>
      <c r="BT491">
        <v>9</v>
      </c>
      <c r="BU491">
        <v>0</v>
      </c>
      <c r="BV491">
        <v>28966</v>
      </c>
      <c r="BX491">
        <v>3325</v>
      </c>
      <c r="CB491">
        <v>32491</v>
      </c>
      <c r="CC491">
        <v>575</v>
      </c>
      <c r="CD491">
        <v>54458</v>
      </c>
      <c r="CE491">
        <v>6581</v>
      </c>
      <c r="CF491">
        <v>6799</v>
      </c>
      <c r="CH491">
        <v>4641</v>
      </c>
      <c r="CJ491">
        <v>185</v>
      </c>
      <c r="CK491">
        <v>354</v>
      </c>
      <c r="CL491">
        <v>266</v>
      </c>
      <c r="CN491">
        <v>4333</v>
      </c>
      <c r="CO491">
        <v>59</v>
      </c>
      <c r="CP491">
        <v>190</v>
      </c>
      <c r="CQ491">
        <v>7992</v>
      </c>
      <c r="CR491">
        <v>8703</v>
      </c>
      <c r="CS491">
        <v>-7579</v>
      </c>
      <c r="CT491">
        <v>-1750</v>
      </c>
      <c r="CU491">
        <v>-113</v>
      </c>
      <c r="CV491">
        <v>6953</v>
      </c>
      <c r="CW491">
        <v>-7692</v>
      </c>
      <c r="CX491">
        <v>1666</v>
      </c>
      <c r="CY491">
        <v>67</v>
      </c>
      <c r="CZ491">
        <v>-84</v>
      </c>
      <c r="DA491">
        <v>-46</v>
      </c>
      <c r="DC491">
        <v>6953</v>
      </c>
      <c r="DD491">
        <v>-7692</v>
      </c>
      <c r="DE491">
        <v>42244</v>
      </c>
      <c r="DG491">
        <v>29153</v>
      </c>
      <c r="DI491">
        <v>13091</v>
      </c>
      <c r="DK491">
        <v>10</v>
      </c>
      <c r="DL491">
        <v>13688</v>
      </c>
      <c r="DM491">
        <v>13698</v>
      </c>
      <c r="DQ491">
        <v>6953</v>
      </c>
      <c r="DR491">
        <v>6953</v>
      </c>
      <c r="DS491">
        <v>10</v>
      </c>
      <c r="DT491">
        <v>5996</v>
      </c>
      <c r="DU491">
        <v>6006</v>
      </c>
      <c r="DV491">
        <v>0</v>
      </c>
      <c r="DW491">
        <v>6953</v>
      </c>
      <c r="DX491">
        <v>15953</v>
      </c>
      <c r="DY491">
        <v>10</v>
      </c>
      <c r="DZ491">
        <v>12949</v>
      </c>
      <c r="EA491">
        <v>21959</v>
      </c>
      <c r="EB491">
        <v>0</v>
      </c>
      <c r="EC491">
        <v>0</v>
      </c>
      <c r="ED491">
        <v>0</v>
      </c>
      <c r="EH491">
        <v>0</v>
      </c>
      <c r="EI491">
        <v>0</v>
      </c>
      <c r="EJ491">
        <v>0</v>
      </c>
      <c r="EQ491">
        <v>21959</v>
      </c>
      <c r="ER491">
        <v>6006</v>
      </c>
      <c r="ES491">
        <v>37700</v>
      </c>
      <c r="ET491">
        <v>3579</v>
      </c>
      <c r="EU491">
        <v>17337</v>
      </c>
      <c r="EY491">
        <v>14213</v>
      </c>
      <c r="EZ491">
        <v>3579</v>
      </c>
      <c r="FA491">
        <v>72781</v>
      </c>
      <c r="FB491">
        <v>11728</v>
      </c>
      <c r="FC491">
        <v>32405</v>
      </c>
      <c r="FD491">
        <v>1355</v>
      </c>
      <c r="FE491">
        <v>3902</v>
      </c>
      <c r="FF491">
        <v>6768</v>
      </c>
      <c r="FI491">
        <v>989</v>
      </c>
      <c r="FJ491">
        <v>1452</v>
      </c>
      <c r="FK491">
        <v>31736</v>
      </c>
      <c r="FL491">
        <v>2153</v>
      </c>
      <c r="FM491">
        <v>-41231</v>
      </c>
      <c r="FN491">
        <v>-8149</v>
      </c>
      <c r="FR491">
        <v>0</v>
      </c>
      <c r="FT491">
        <v>28700</v>
      </c>
      <c r="FX491">
        <v>37700</v>
      </c>
      <c r="FZ491">
        <v>-3531</v>
      </c>
      <c r="GA491">
        <v>-8149</v>
      </c>
      <c r="GB491">
        <v>6060</v>
      </c>
      <c r="GC491">
        <v>14209</v>
      </c>
      <c r="GD491">
        <v>2529</v>
      </c>
      <c r="GE491">
        <v>6060</v>
      </c>
      <c r="GI491">
        <v>0</v>
      </c>
      <c r="GJ491">
        <v>7692</v>
      </c>
      <c r="GK491">
        <v>7692</v>
      </c>
      <c r="HS491">
        <v>9000</v>
      </c>
      <c r="HT491">
        <v>9000</v>
      </c>
      <c r="HU491">
        <v>9000</v>
      </c>
      <c r="HY491">
        <v>9000</v>
      </c>
      <c r="IO491">
        <v>1651</v>
      </c>
      <c r="JA491">
        <v>7692</v>
      </c>
      <c r="JB491">
        <v>7692</v>
      </c>
      <c r="JV491">
        <v>9000</v>
      </c>
    </row>
    <row r="492" spans="1:283">
      <c r="A492" t="s">
        <v>16114</v>
      </c>
      <c r="B492" t="s">
        <v>21043</v>
      </c>
      <c r="C492" t="s">
        <v>8068</v>
      </c>
      <c r="D492" t="s">
        <v>16115</v>
      </c>
      <c r="E492">
        <v>4472116</v>
      </c>
      <c r="F492" t="s">
        <v>16116</v>
      </c>
      <c r="G492" t="s">
        <v>3936</v>
      </c>
      <c r="H492" t="s">
        <v>3932</v>
      </c>
      <c r="I492" t="s">
        <v>3931</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41</v>
      </c>
      <c r="AG492">
        <v>14</v>
      </c>
      <c r="AJ492">
        <v>0</v>
      </c>
      <c r="AK492">
        <v>0</v>
      </c>
      <c r="AL492">
        <v>62</v>
      </c>
      <c r="AM492">
        <v>153</v>
      </c>
      <c r="AN492">
        <v>20483</v>
      </c>
      <c r="AO492">
        <v>20926</v>
      </c>
      <c r="AP492">
        <v>453</v>
      </c>
      <c r="AQ492">
        <v>518</v>
      </c>
      <c r="AR492">
        <v>0</v>
      </c>
      <c r="AS492">
        <v>0</v>
      </c>
      <c r="AT492">
        <v>21039</v>
      </c>
      <c r="AU492">
        <v>21611</v>
      </c>
      <c r="AV492">
        <v>10</v>
      </c>
      <c r="AW492">
        <v>10</v>
      </c>
      <c r="AX492">
        <v>0</v>
      </c>
      <c r="AY492">
        <v>0</v>
      </c>
      <c r="AZ492">
        <v>0</v>
      </c>
      <c r="BA492">
        <v>0</v>
      </c>
      <c r="BB492">
        <v>12042</v>
      </c>
      <c r="BC492">
        <v>12042</v>
      </c>
      <c r="BD492">
        <v>0</v>
      </c>
      <c r="BE492">
        <v>0</v>
      </c>
      <c r="BF492">
        <v>-658</v>
      </c>
      <c r="BG492">
        <v>-13</v>
      </c>
      <c r="BH492">
        <v>11394</v>
      </c>
      <c r="BI492">
        <v>12039</v>
      </c>
      <c r="BL492">
        <v>0</v>
      </c>
      <c r="BM492">
        <v>0</v>
      </c>
      <c r="BN492">
        <v>0</v>
      </c>
      <c r="BO492">
        <v>0</v>
      </c>
      <c r="BP492">
        <v>0</v>
      </c>
      <c r="BQ492">
        <v>0</v>
      </c>
      <c r="BR492">
        <v>0</v>
      </c>
      <c r="BS492">
        <v>0</v>
      </c>
      <c r="BT492">
        <v>0</v>
      </c>
      <c r="BU492">
        <v>0</v>
      </c>
      <c r="BV492">
        <v>9640</v>
      </c>
      <c r="BW492">
        <v>9547</v>
      </c>
      <c r="BX492">
        <v>5</v>
      </c>
      <c r="BY492">
        <v>25</v>
      </c>
      <c r="BZ492">
        <v>0</v>
      </c>
      <c r="CA492">
        <v>0</v>
      </c>
      <c r="CB492">
        <v>9645</v>
      </c>
      <c r="CC492">
        <v>9572</v>
      </c>
      <c r="CD492">
        <v>21039</v>
      </c>
      <c r="CE492">
        <v>21611</v>
      </c>
      <c r="CF492">
        <v>210</v>
      </c>
      <c r="CG492">
        <v>41</v>
      </c>
      <c r="CH492">
        <v>1127</v>
      </c>
      <c r="CI492">
        <v>314</v>
      </c>
      <c r="CJ492">
        <v>0</v>
      </c>
      <c r="CK492">
        <v>0</v>
      </c>
      <c r="CL492">
        <v>1572</v>
      </c>
      <c r="CM492">
        <v>302</v>
      </c>
      <c r="CN492">
        <v>0</v>
      </c>
      <c r="CO492">
        <v>0</v>
      </c>
      <c r="CP492">
        <v>118</v>
      </c>
      <c r="CQ492">
        <v>6</v>
      </c>
      <c r="CR492">
        <v>-563</v>
      </c>
      <c r="CS492">
        <v>6</v>
      </c>
      <c r="CT492">
        <v>0</v>
      </c>
      <c r="CU492">
        <v>0</v>
      </c>
      <c r="CV492">
        <v>-645</v>
      </c>
      <c r="CW492">
        <v>-14</v>
      </c>
      <c r="CX492">
        <v>0</v>
      </c>
      <c r="CY492">
        <v>0</v>
      </c>
      <c r="CZ492">
        <v>0</v>
      </c>
      <c r="DA492">
        <v>0</v>
      </c>
      <c r="DB492">
        <v>-82</v>
      </c>
      <c r="DC492">
        <v>-645</v>
      </c>
      <c r="DD492">
        <v>-14</v>
      </c>
      <c r="DE492">
        <v>2733</v>
      </c>
      <c r="DF492">
        <v>564</v>
      </c>
      <c r="DG492">
        <v>1396</v>
      </c>
      <c r="DH492">
        <v>209</v>
      </c>
      <c r="DI492">
        <v>1337</v>
      </c>
      <c r="DJ492">
        <v>355</v>
      </c>
      <c r="IO492">
        <v>0</v>
      </c>
      <c r="IP492">
        <v>0</v>
      </c>
      <c r="IR492">
        <v>-20</v>
      </c>
      <c r="IS492">
        <v>0</v>
      </c>
      <c r="JR492">
        <v>0</v>
      </c>
    </row>
    <row r="493" spans="1:283">
      <c r="A493" t="s">
        <v>16117</v>
      </c>
      <c r="B493" t="s">
        <v>21044</v>
      </c>
      <c r="C493" t="s">
        <v>16118</v>
      </c>
      <c r="D493" t="s">
        <v>16561</v>
      </c>
      <c r="E493">
        <v>4635687</v>
      </c>
      <c r="G493" t="s">
        <v>3936</v>
      </c>
      <c r="H493" t="s">
        <v>3932</v>
      </c>
      <c r="I493" t="s">
        <v>3931</v>
      </c>
      <c r="T493">
        <v>10002</v>
      </c>
      <c r="AL493">
        <v>310</v>
      </c>
      <c r="AP493">
        <v>52</v>
      </c>
      <c r="BH493">
        <v>10001</v>
      </c>
      <c r="BV493">
        <v>335</v>
      </c>
      <c r="BX493">
        <v>27</v>
      </c>
      <c r="CD493">
        <v>10363</v>
      </c>
      <c r="CE493">
        <v>0</v>
      </c>
      <c r="CP493">
        <v>6</v>
      </c>
      <c r="CV493">
        <v>-11</v>
      </c>
      <c r="CW493">
        <v>0</v>
      </c>
      <c r="DE493">
        <v>50</v>
      </c>
      <c r="DG493">
        <v>55</v>
      </c>
    </row>
    <row r="494" spans="1:283">
      <c r="A494" t="s">
        <v>16124</v>
      </c>
      <c r="B494" t="s">
        <v>21045</v>
      </c>
      <c r="C494" t="s">
        <v>16125</v>
      </c>
      <c r="D494" t="s">
        <v>16563</v>
      </c>
      <c r="E494">
        <v>4399548</v>
      </c>
      <c r="F494" t="s">
        <v>16126</v>
      </c>
      <c r="G494" t="s">
        <v>3978</v>
      </c>
      <c r="H494" t="s">
        <v>3932</v>
      </c>
      <c r="I494" t="s">
        <v>4030</v>
      </c>
      <c r="T494">
        <v>11800</v>
      </c>
      <c r="AF494">
        <v>10</v>
      </c>
      <c r="AG494">
        <v>10</v>
      </c>
      <c r="AP494">
        <v>0</v>
      </c>
      <c r="BH494">
        <v>10</v>
      </c>
      <c r="BI494">
        <v>10</v>
      </c>
      <c r="BL494">
        <v>11800</v>
      </c>
      <c r="BX494">
        <v>0</v>
      </c>
      <c r="CD494">
        <v>11810</v>
      </c>
      <c r="CE494">
        <v>10</v>
      </c>
    </row>
    <row r="495" spans="1:283">
      <c r="A495" t="s">
        <v>16564</v>
      </c>
      <c r="B495" t="s">
        <v>21050</v>
      </c>
      <c r="C495" t="s">
        <v>8644</v>
      </c>
      <c r="D495" t="s">
        <v>16565</v>
      </c>
      <c r="E495">
        <v>6026611</v>
      </c>
      <c r="F495" t="s">
        <v>16566</v>
      </c>
      <c r="G495" t="s">
        <v>3978</v>
      </c>
      <c r="H495" t="s">
        <v>3932</v>
      </c>
      <c r="I495" t="s">
        <v>3931</v>
      </c>
      <c r="X495">
        <v>0</v>
      </c>
      <c r="AD495">
        <v>0</v>
      </c>
      <c r="AE495">
        <v>0</v>
      </c>
      <c r="AL495">
        <v>0</v>
      </c>
      <c r="AN495">
        <v>0</v>
      </c>
      <c r="AP495">
        <v>0</v>
      </c>
      <c r="AT495">
        <v>0</v>
      </c>
      <c r="AU495">
        <v>0</v>
      </c>
      <c r="AV495">
        <v>0</v>
      </c>
      <c r="BF495">
        <v>0</v>
      </c>
      <c r="BH495">
        <v>0</v>
      </c>
      <c r="BI495">
        <v>0</v>
      </c>
      <c r="BV495">
        <v>0</v>
      </c>
      <c r="BX495">
        <v>0</v>
      </c>
      <c r="CB495">
        <v>0</v>
      </c>
      <c r="CC495">
        <v>0</v>
      </c>
      <c r="CD495">
        <v>0</v>
      </c>
      <c r="CE495">
        <v>0</v>
      </c>
      <c r="ES495">
        <v>0</v>
      </c>
      <c r="FM495">
        <v>0</v>
      </c>
      <c r="FZ495">
        <v>0</v>
      </c>
      <c r="GB495">
        <v>0</v>
      </c>
      <c r="GD495">
        <v>0</v>
      </c>
      <c r="GF495">
        <v>0</v>
      </c>
      <c r="GG495">
        <v>0</v>
      </c>
    </row>
    <row r="496" spans="1:283">
      <c r="A496" t="s">
        <v>16567</v>
      </c>
      <c r="B496" t="s">
        <v>21051</v>
      </c>
      <c r="C496" t="s">
        <v>8669</v>
      </c>
      <c r="D496" t="s">
        <v>16568</v>
      </c>
      <c r="E496">
        <v>4564125</v>
      </c>
      <c r="F496" t="s">
        <v>16569</v>
      </c>
      <c r="G496" t="s">
        <v>3960</v>
      </c>
      <c r="H496" t="s">
        <v>3932</v>
      </c>
      <c r="I496" t="s">
        <v>3931</v>
      </c>
      <c r="T496">
        <v>10</v>
      </c>
      <c r="U496">
        <v>10</v>
      </c>
      <c r="BH496">
        <v>10</v>
      </c>
      <c r="BI496">
        <v>10</v>
      </c>
      <c r="CD496">
        <v>10</v>
      </c>
      <c r="CE496">
        <v>10</v>
      </c>
    </row>
    <row r="497" spans="1:285">
      <c r="A497" t="s">
        <v>16570</v>
      </c>
      <c r="B497" t="s">
        <v>21052</v>
      </c>
      <c r="C497" t="s">
        <v>8194</v>
      </c>
      <c r="D497" t="s">
        <v>16571</v>
      </c>
      <c r="E497">
        <v>6346838</v>
      </c>
      <c r="F497" t="s">
        <v>16572</v>
      </c>
      <c r="G497" t="s">
        <v>3978</v>
      </c>
      <c r="H497" t="s">
        <v>3932</v>
      </c>
      <c r="I497" t="s">
        <v>3931</v>
      </c>
      <c r="AP497">
        <v>20</v>
      </c>
      <c r="AQ497">
        <v>20</v>
      </c>
      <c r="BH497">
        <v>20</v>
      </c>
      <c r="BI497">
        <v>20</v>
      </c>
      <c r="CD497">
        <v>20</v>
      </c>
      <c r="CE497">
        <v>20</v>
      </c>
      <c r="CV497">
        <v>-15</v>
      </c>
      <c r="CW497">
        <v>-10</v>
      </c>
      <c r="DE497">
        <v>0</v>
      </c>
      <c r="DF497">
        <v>0</v>
      </c>
      <c r="DG497">
        <v>15</v>
      </c>
      <c r="DH497">
        <v>10</v>
      </c>
    </row>
    <row r="498" spans="1:285">
      <c r="A498" t="s">
        <v>16573</v>
      </c>
      <c r="B498" t="s">
        <v>21053</v>
      </c>
      <c r="C498" t="s">
        <v>16574</v>
      </c>
      <c r="D498" t="s">
        <v>16575</v>
      </c>
      <c r="E498">
        <v>7225573</v>
      </c>
      <c r="F498" t="s">
        <v>16576</v>
      </c>
      <c r="G498" t="s">
        <v>3936</v>
      </c>
      <c r="H498" t="s">
        <v>3932</v>
      </c>
      <c r="I498" t="s">
        <v>3931</v>
      </c>
      <c r="L498">
        <v>44</v>
      </c>
      <c r="M498">
        <v>58</v>
      </c>
      <c r="T498">
        <v>1955</v>
      </c>
      <c r="U498">
        <v>3015</v>
      </c>
      <c r="AD498">
        <v>1999</v>
      </c>
      <c r="AE498">
        <v>3072</v>
      </c>
      <c r="AL498">
        <v>246553</v>
      </c>
      <c r="AM498">
        <v>208816</v>
      </c>
      <c r="AN498">
        <v>219559</v>
      </c>
      <c r="AO498">
        <v>250743</v>
      </c>
      <c r="AP498">
        <v>384</v>
      </c>
      <c r="AQ498">
        <v>229</v>
      </c>
      <c r="AR498">
        <v>79</v>
      </c>
      <c r="AS498">
        <v>4</v>
      </c>
      <c r="AT498">
        <v>466575</v>
      </c>
      <c r="AU498">
        <v>459791</v>
      </c>
      <c r="AV498">
        <v>10</v>
      </c>
      <c r="AW498">
        <v>10</v>
      </c>
      <c r="BF498">
        <v>276694</v>
      </c>
      <c r="BG498">
        <v>274748</v>
      </c>
      <c r="BH498">
        <v>276704</v>
      </c>
      <c r="BI498">
        <v>274758</v>
      </c>
      <c r="BV498">
        <v>7</v>
      </c>
      <c r="BW498">
        <v>7</v>
      </c>
      <c r="BX498">
        <v>30482</v>
      </c>
      <c r="BY498">
        <v>24704</v>
      </c>
      <c r="BZ498">
        <v>161381</v>
      </c>
      <c r="CA498">
        <v>163395</v>
      </c>
      <c r="CB498">
        <v>191870</v>
      </c>
      <c r="CC498">
        <v>188105</v>
      </c>
      <c r="CD498">
        <v>468574</v>
      </c>
      <c r="CE498">
        <v>462864</v>
      </c>
      <c r="CF498">
        <v>6592</v>
      </c>
      <c r="CG498">
        <v>5940</v>
      </c>
      <c r="CH498">
        <v>31539</v>
      </c>
      <c r="CI498">
        <v>53749</v>
      </c>
      <c r="CN498">
        <v>23030</v>
      </c>
      <c r="CO498">
        <v>26289</v>
      </c>
      <c r="CP498">
        <v>51536</v>
      </c>
      <c r="CQ498">
        <v>13244</v>
      </c>
      <c r="CR498">
        <v>3033</v>
      </c>
      <c r="CS498">
        <v>66794</v>
      </c>
      <c r="CV498">
        <v>1946</v>
      </c>
      <c r="CW498">
        <v>65926</v>
      </c>
      <c r="DB498">
        <v>-1087</v>
      </c>
      <c r="DC498">
        <v>1946</v>
      </c>
      <c r="DD498">
        <v>65926</v>
      </c>
      <c r="DE498">
        <v>38131</v>
      </c>
      <c r="DF498">
        <v>59689</v>
      </c>
      <c r="DI498">
        <v>38131</v>
      </c>
      <c r="DJ498">
        <v>59689</v>
      </c>
      <c r="IR498">
        <v>-868</v>
      </c>
    </row>
    <row r="499" spans="1:285">
      <c r="A499" t="s">
        <v>16577</v>
      </c>
      <c r="B499" t="s">
        <v>21054</v>
      </c>
      <c r="C499" t="s">
        <v>8471</v>
      </c>
      <c r="D499" t="s">
        <v>16578</v>
      </c>
      <c r="E499">
        <v>8260536</v>
      </c>
      <c r="G499" t="s">
        <v>3936</v>
      </c>
      <c r="H499" t="s">
        <v>3932</v>
      </c>
      <c r="I499" t="s">
        <v>3931</v>
      </c>
      <c r="T499">
        <v>3700</v>
      </c>
      <c r="U499">
        <v>10731</v>
      </c>
      <c r="AD499">
        <v>3700</v>
      </c>
      <c r="AE499">
        <v>10731</v>
      </c>
      <c r="AF499">
        <v>84</v>
      </c>
      <c r="AG499">
        <v>84</v>
      </c>
      <c r="AJ499">
        <v>6</v>
      </c>
      <c r="AK499">
        <v>6</v>
      </c>
      <c r="AL499">
        <v>74180</v>
      </c>
      <c r="AM499">
        <v>60454</v>
      </c>
      <c r="AN499">
        <v>44001</v>
      </c>
      <c r="AO499">
        <v>44277</v>
      </c>
      <c r="AP499">
        <v>80</v>
      </c>
      <c r="AQ499">
        <v>5477</v>
      </c>
      <c r="AR499">
        <v>13</v>
      </c>
      <c r="AS499">
        <v>13</v>
      </c>
      <c r="AT499">
        <v>118363</v>
      </c>
      <c r="AU499">
        <v>110310</v>
      </c>
      <c r="AV499">
        <v>11710</v>
      </c>
      <c r="AW499">
        <v>11710</v>
      </c>
      <c r="BF499">
        <v>458</v>
      </c>
      <c r="BG499">
        <v>254</v>
      </c>
      <c r="BH499">
        <v>12168</v>
      </c>
      <c r="BI499">
        <v>11964</v>
      </c>
      <c r="BV499">
        <v>5</v>
      </c>
      <c r="BW499">
        <v>5</v>
      </c>
      <c r="BX499">
        <v>109890</v>
      </c>
      <c r="BY499">
        <v>109072</v>
      </c>
      <c r="CB499">
        <v>109895</v>
      </c>
      <c r="CC499">
        <v>109077</v>
      </c>
      <c r="CD499">
        <v>122063</v>
      </c>
      <c r="CE499">
        <v>121041</v>
      </c>
      <c r="CN499">
        <v>266</v>
      </c>
      <c r="CO499">
        <v>5</v>
      </c>
      <c r="CP499">
        <v>11</v>
      </c>
      <c r="CQ499">
        <v>12</v>
      </c>
      <c r="CR499">
        <v>255</v>
      </c>
      <c r="CS499">
        <v>-7</v>
      </c>
      <c r="CV499">
        <v>204</v>
      </c>
      <c r="CW499">
        <v>-7</v>
      </c>
      <c r="CX499">
        <v>51</v>
      </c>
      <c r="DC499">
        <v>204</v>
      </c>
      <c r="DD499">
        <v>-7</v>
      </c>
    </row>
    <row r="500" spans="1:285">
      <c r="A500" t="s">
        <v>16579</v>
      </c>
      <c r="B500" t="s">
        <v>21055</v>
      </c>
      <c r="C500" t="s">
        <v>8053</v>
      </c>
      <c r="D500" t="s">
        <v>16580</v>
      </c>
      <c r="E500">
        <v>7637243</v>
      </c>
      <c r="F500" t="s">
        <v>16581</v>
      </c>
      <c r="G500" t="s">
        <v>3936</v>
      </c>
      <c r="H500" t="s">
        <v>3932</v>
      </c>
      <c r="I500" t="s">
        <v>3931</v>
      </c>
      <c r="AF500">
        <v>587</v>
      </c>
      <c r="AG500">
        <v>587</v>
      </c>
      <c r="AL500">
        <v>6278</v>
      </c>
      <c r="AM500">
        <v>6278</v>
      </c>
      <c r="AN500">
        <v>18887</v>
      </c>
      <c r="AO500">
        <v>18887</v>
      </c>
      <c r="AP500">
        <v>0</v>
      </c>
      <c r="AR500">
        <v>5908</v>
      </c>
      <c r="AS500">
        <v>6056</v>
      </c>
      <c r="AT500">
        <v>31660</v>
      </c>
      <c r="AU500">
        <v>31808</v>
      </c>
      <c r="AV500">
        <v>15000</v>
      </c>
      <c r="AW500">
        <v>15000</v>
      </c>
      <c r="BF500">
        <v>63</v>
      </c>
      <c r="BG500">
        <v>59</v>
      </c>
      <c r="BH500">
        <v>15063</v>
      </c>
      <c r="BI500">
        <v>15059</v>
      </c>
      <c r="BX500">
        <v>15918</v>
      </c>
      <c r="BY500">
        <v>16070</v>
      </c>
      <c r="BZ500">
        <v>679</v>
      </c>
      <c r="CA500">
        <v>679</v>
      </c>
      <c r="CB500">
        <v>16597</v>
      </c>
      <c r="CC500">
        <v>16749</v>
      </c>
      <c r="CD500">
        <v>31660</v>
      </c>
      <c r="CE500">
        <v>31808</v>
      </c>
      <c r="CH500">
        <v>63</v>
      </c>
      <c r="CI500">
        <v>53</v>
      </c>
      <c r="CR500">
        <v>63</v>
      </c>
      <c r="CS500">
        <v>53</v>
      </c>
      <c r="CV500">
        <v>63</v>
      </c>
      <c r="CW500">
        <v>53</v>
      </c>
      <c r="DC500">
        <v>63</v>
      </c>
      <c r="DD500">
        <v>53</v>
      </c>
      <c r="DE500">
        <v>2786</v>
      </c>
      <c r="DF500">
        <v>4020</v>
      </c>
      <c r="DG500">
        <v>2723</v>
      </c>
      <c r="DH500">
        <v>3967</v>
      </c>
      <c r="DI500">
        <v>63</v>
      </c>
      <c r="DJ500">
        <v>53</v>
      </c>
      <c r="EQ500">
        <v>15742</v>
      </c>
      <c r="ER500">
        <v>15738</v>
      </c>
      <c r="FZ500">
        <v>0</v>
      </c>
      <c r="GB500">
        <v>0</v>
      </c>
      <c r="GD500">
        <v>0</v>
      </c>
      <c r="GF500">
        <v>0</v>
      </c>
      <c r="GG500">
        <v>0</v>
      </c>
    </row>
    <row r="501" spans="1:285">
      <c r="A501" t="s">
        <v>16582</v>
      </c>
      <c r="B501" t="s">
        <v>21056</v>
      </c>
      <c r="C501" t="s">
        <v>4124</v>
      </c>
      <c r="D501" t="s">
        <v>16583</v>
      </c>
      <c r="E501">
        <v>5706203</v>
      </c>
      <c r="F501" t="s">
        <v>16584</v>
      </c>
      <c r="G501" t="s">
        <v>3936</v>
      </c>
      <c r="H501" t="s">
        <v>3932</v>
      </c>
      <c r="I501" t="s">
        <v>3931</v>
      </c>
      <c r="T501">
        <v>0</v>
      </c>
      <c r="U501">
        <v>95</v>
      </c>
      <c r="AD501">
        <v>0</v>
      </c>
      <c r="AE501">
        <v>95</v>
      </c>
      <c r="AF501">
        <v>1</v>
      </c>
      <c r="AG501">
        <v>1029</v>
      </c>
      <c r="AL501">
        <v>3790</v>
      </c>
      <c r="AM501">
        <v>427</v>
      </c>
      <c r="AN501">
        <v>0</v>
      </c>
      <c r="AO501">
        <v>490166</v>
      </c>
      <c r="AP501">
        <v>8880</v>
      </c>
      <c r="AQ501">
        <v>1700</v>
      </c>
      <c r="AR501">
        <v>250</v>
      </c>
      <c r="AS501">
        <v>361</v>
      </c>
      <c r="AT501">
        <v>12921</v>
      </c>
      <c r="AU501">
        <v>493683</v>
      </c>
      <c r="AV501">
        <v>20</v>
      </c>
      <c r="AW501">
        <v>20</v>
      </c>
      <c r="BB501">
        <v>10338</v>
      </c>
      <c r="BC501">
        <v>10338</v>
      </c>
      <c r="BF501">
        <v>-2464</v>
      </c>
      <c r="BG501">
        <v>89147</v>
      </c>
      <c r="BH501">
        <v>7894</v>
      </c>
      <c r="BI501">
        <v>99505</v>
      </c>
      <c r="BL501">
        <v>0</v>
      </c>
      <c r="BT501">
        <v>0</v>
      </c>
      <c r="BU501">
        <v>0</v>
      </c>
      <c r="BX501">
        <v>5027</v>
      </c>
      <c r="BY501">
        <v>394273</v>
      </c>
      <c r="CB501">
        <v>5027</v>
      </c>
      <c r="CC501">
        <v>394273</v>
      </c>
      <c r="CD501">
        <v>12921</v>
      </c>
      <c r="CE501">
        <v>493778</v>
      </c>
      <c r="CF501">
        <v>22409</v>
      </c>
      <c r="CG501">
        <v>12258</v>
      </c>
      <c r="CH501">
        <v>43634</v>
      </c>
      <c r="CI501">
        <v>49537</v>
      </c>
      <c r="CN501">
        <v>13001</v>
      </c>
      <c r="CO501">
        <v>209</v>
      </c>
      <c r="CP501">
        <v>145978</v>
      </c>
      <c r="CQ501">
        <v>4287</v>
      </c>
      <c r="CR501">
        <v>-89343</v>
      </c>
      <c r="CS501">
        <v>45459</v>
      </c>
      <c r="CV501">
        <v>-91611</v>
      </c>
      <c r="CW501">
        <v>43605</v>
      </c>
      <c r="DB501">
        <v>-2268</v>
      </c>
      <c r="DC501">
        <v>-91611</v>
      </c>
      <c r="DD501">
        <v>43605</v>
      </c>
      <c r="DE501">
        <v>66043</v>
      </c>
      <c r="DF501">
        <v>61795</v>
      </c>
      <c r="DI501">
        <v>66043</v>
      </c>
      <c r="DJ501">
        <v>61795</v>
      </c>
      <c r="DK501">
        <v>20</v>
      </c>
      <c r="DL501">
        <v>45542</v>
      </c>
      <c r="DM501">
        <v>55900</v>
      </c>
      <c r="DN501">
        <v>0</v>
      </c>
      <c r="DO501">
        <v>43605</v>
      </c>
      <c r="DP501">
        <v>43605</v>
      </c>
      <c r="DQ501">
        <v>43605</v>
      </c>
      <c r="DR501">
        <v>43605</v>
      </c>
      <c r="DS501">
        <v>20</v>
      </c>
      <c r="DT501">
        <v>89147</v>
      </c>
      <c r="DU501">
        <v>99505</v>
      </c>
      <c r="DY501">
        <v>20</v>
      </c>
      <c r="DZ501">
        <v>-2464</v>
      </c>
      <c r="EA501">
        <v>7894</v>
      </c>
      <c r="EB501">
        <v>43605</v>
      </c>
      <c r="EC501">
        <v>0</v>
      </c>
      <c r="ED501">
        <v>99505</v>
      </c>
      <c r="EH501">
        <v>43605</v>
      </c>
      <c r="EI501">
        <v>0</v>
      </c>
      <c r="EJ501">
        <v>99505</v>
      </c>
      <c r="EK501">
        <v>43605</v>
      </c>
      <c r="EL501">
        <v>0</v>
      </c>
      <c r="EM501">
        <v>89147</v>
      </c>
      <c r="EN501">
        <v>43605</v>
      </c>
      <c r="EO501">
        <v>0</v>
      </c>
      <c r="EP501">
        <v>89147</v>
      </c>
      <c r="EQ501">
        <v>7894</v>
      </c>
      <c r="ER501">
        <v>99505</v>
      </c>
      <c r="ES501">
        <v>72</v>
      </c>
      <c r="ET501">
        <v>311351</v>
      </c>
      <c r="EW501">
        <v>4093</v>
      </c>
      <c r="EY501">
        <v>11340</v>
      </c>
      <c r="EZ501">
        <v>3030</v>
      </c>
      <c r="FA501">
        <v>139215</v>
      </c>
      <c r="FB501">
        <v>294035</v>
      </c>
      <c r="FC501">
        <v>9074</v>
      </c>
      <c r="FD501">
        <v>2066</v>
      </c>
      <c r="FE501">
        <v>10424</v>
      </c>
      <c r="FF501">
        <v>10287</v>
      </c>
      <c r="FK501">
        <v>139215</v>
      </c>
      <c r="FL501">
        <v>274777</v>
      </c>
      <c r="FM501">
        <v>146323</v>
      </c>
      <c r="FN501">
        <v>293880</v>
      </c>
      <c r="FO501">
        <v>72</v>
      </c>
      <c r="FR501">
        <v>72</v>
      </c>
      <c r="FV501">
        <v>0</v>
      </c>
      <c r="FW501">
        <v>19258</v>
      </c>
      <c r="FX501">
        <v>-139215</v>
      </c>
      <c r="FY501">
        <v>-294035</v>
      </c>
      <c r="FZ501">
        <v>7180</v>
      </c>
      <c r="GA501">
        <v>-155</v>
      </c>
      <c r="GB501">
        <v>1700</v>
      </c>
      <c r="GC501">
        <v>1855</v>
      </c>
      <c r="GD501">
        <v>8880</v>
      </c>
      <c r="GE501">
        <v>1700</v>
      </c>
      <c r="GO501">
        <v>0</v>
      </c>
      <c r="GP501">
        <v>91611</v>
      </c>
      <c r="GQ501">
        <v>91611</v>
      </c>
      <c r="HQ501">
        <v>10338</v>
      </c>
      <c r="HR501">
        <v>10338</v>
      </c>
      <c r="HY501">
        <v>10338</v>
      </c>
      <c r="IR501">
        <v>-1854</v>
      </c>
      <c r="JU501">
        <v>91611</v>
      </c>
      <c r="JY501">
        <v>91611</v>
      </c>
    </row>
    <row r="502" spans="1:285">
      <c r="A502" t="s">
        <v>14056</v>
      </c>
      <c r="B502" t="s">
        <v>21057</v>
      </c>
      <c r="C502" t="s">
        <v>4117</v>
      </c>
      <c r="D502" t="s">
        <v>16585</v>
      </c>
      <c r="E502">
        <v>7609122</v>
      </c>
      <c r="F502" t="s">
        <v>16586</v>
      </c>
      <c r="G502" t="s">
        <v>3936</v>
      </c>
      <c r="H502" t="s">
        <v>3932</v>
      </c>
      <c r="I502" t="s">
        <v>3931</v>
      </c>
      <c r="AL502">
        <v>39</v>
      </c>
      <c r="AM502">
        <v>58</v>
      </c>
      <c r="AN502">
        <v>18408</v>
      </c>
      <c r="AO502">
        <v>606036</v>
      </c>
      <c r="AP502">
        <v>0</v>
      </c>
      <c r="AQ502">
        <v>26</v>
      </c>
      <c r="AR502">
        <v>22</v>
      </c>
      <c r="AS502">
        <v>14</v>
      </c>
      <c r="AT502">
        <v>18469</v>
      </c>
      <c r="AU502">
        <v>606135</v>
      </c>
      <c r="AV502">
        <v>11000</v>
      </c>
      <c r="AW502">
        <v>11000</v>
      </c>
      <c r="BF502">
        <v>958</v>
      </c>
      <c r="BG502">
        <v>918</v>
      </c>
      <c r="BH502">
        <v>11958</v>
      </c>
      <c r="BI502">
        <v>11918</v>
      </c>
      <c r="BL502">
        <v>0</v>
      </c>
      <c r="BM502">
        <v>783</v>
      </c>
      <c r="BT502">
        <v>0</v>
      </c>
      <c r="BU502">
        <v>783</v>
      </c>
      <c r="BV502">
        <v>467</v>
      </c>
      <c r="BW502">
        <v>217</v>
      </c>
      <c r="BX502">
        <v>6044</v>
      </c>
      <c r="BY502">
        <v>593217</v>
      </c>
      <c r="CB502">
        <v>6511</v>
      </c>
      <c r="CC502">
        <v>593434</v>
      </c>
      <c r="CD502">
        <v>18469</v>
      </c>
      <c r="CE502">
        <v>606135</v>
      </c>
      <c r="CF502">
        <v>3884</v>
      </c>
      <c r="CG502">
        <v>1492</v>
      </c>
      <c r="CH502">
        <v>-3454</v>
      </c>
      <c r="CI502">
        <v>19094</v>
      </c>
      <c r="CJ502">
        <v>15796</v>
      </c>
      <c r="CK502">
        <v>1079</v>
      </c>
      <c r="CL502">
        <v>119</v>
      </c>
      <c r="CM502">
        <v>117</v>
      </c>
      <c r="CN502">
        <v>1193077</v>
      </c>
      <c r="CO502">
        <v>164792</v>
      </c>
      <c r="CP502">
        <v>1205225</v>
      </c>
      <c r="CQ502">
        <v>204810</v>
      </c>
      <c r="CR502">
        <v>75</v>
      </c>
      <c r="CS502">
        <v>-19962</v>
      </c>
      <c r="CT502">
        <v>-35</v>
      </c>
      <c r="CU502">
        <v>-17</v>
      </c>
      <c r="CV502">
        <v>40</v>
      </c>
      <c r="CW502">
        <v>-19979</v>
      </c>
      <c r="CX502">
        <v>35</v>
      </c>
      <c r="CY502">
        <v>17</v>
      </c>
      <c r="DC502">
        <v>40</v>
      </c>
      <c r="DD502">
        <v>-19979</v>
      </c>
      <c r="DE502">
        <v>2567</v>
      </c>
      <c r="DF502">
        <v>24057</v>
      </c>
      <c r="DG502">
        <v>2137</v>
      </c>
      <c r="DH502">
        <v>3471</v>
      </c>
      <c r="DI502">
        <v>430</v>
      </c>
      <c r="DJ502">
        <v>20586</v>
      </c>
      <c r="DK502">
        <v>11000</v>
      </c>
      <c r="DL502">
        <v>20896</v>
      </c>
      <c r="DM502">
        <v>31896</v>
      </c>
      <c r="DQ502">
        <v>40</v>
      </c>
      <c r="DR502">
        <v>40</v>
      </c>
      <c r="DS502">
        <v>11000</v>
      </c>
      <c r="DT502">
        <v>918</v>
      </c>
      <c r="DU502">
        <v>11918</v>
      </c>
      <c r="DV502">
        <v>0</v>
      </c>
      <c r="DW502">
        <v>40</v>
      </c>
      <c r="DX502">
        <v>40</v>
      </c>
      <c r="DY502">
        <v>11000</v>
      </c>
      <c r="DZ502">
        <v>958</v>
      </c>
      <c r="EA502">
        <v>11958</v>
      </c>
      <c r="EB502">
        <v>-19979</v>
      </c>
      <c r="EC502">
        <v>1</v>
      </c>
      <c r="ED502">
        <v>11918</v>
      </c>
      <c r="EH502">
        <v>-19979</v>
      </c>
      <c r="EI502">
        <v>1</v>
      </c>
      <c r="EJ502">
        <v>11918</v>
      </c>
      <c r="EK502">
        <v>-19979</v>
      </c>
      <c r="EL502">
        <v>1</v>
      </c>
      <c r="EM502">
        <v>918</v>
      </c>
      <c r="EN502">
        <v>-19979</v>
      </c>
      <c r="EO502">
        <v>1</v>
      </c>
      <c r="EP502">
        <v>918</v>
      </c>
      <c r="EQ502">
        <v>11958</v>
      </c>
      <c r="ER502">
        <v>11918</v>
      </c>
      <c r="GF502">
        <v>0</v>
      </c>
      <c r="GG502">
        <v>0</v>
      </c>
      <c r="GI502">
        <v>0</v>
      </c>
      <c r="GJ502">
        <v>19979</v>
      </c>
      <c r="GK502">
        <v>19979</v>
      </c>
      <c r="JA502">
        <v>19979</v>
      </c>
      <c r="JB502">
        <v>19979</v>
      </c>
    </row>
    <row r="503" spans="1:285">
      <c r="A503" t="s">
        <v>16587</v>
      </c>
      <c r="B503" t="s">
        <v>21058</v>
      </c>
      <c r="C503" t="s">
        <v>8702</v>
      </c>
      <c r="D503" t="s">
        <v>16588</v>
      </c>
      <c r="E503">
        <v>6923015</v>
      </c>
      <c r="F503" t="s">
        <v>16589</v>
      </c>
      <c r="G503" t="s">
        <v>3978</v>
      </c>
      <c r="H503" t="s">
        <v>3932</v>
      </c>
      <c r="I503" t="s">
        <v>3931</v>
      </c>
      <c r="L503">
        <v>0</v>
      </c>
      <c r="T503">
        <v>0</v>
      </c>
      <c r="U503">
        <v>84</v>
      </c>
      <c r="X503">
        <v>0</v>
      </c>
      <c r="Z503">
        <v>3217</v>
      </c>
      <c r="AD503">
        <v>3217</v>
      </c>
      <c r="AE503">
        <v>84</v>
      </c>
      <c r="AF503">
        <v>0</v>
      </c>
      <c r="AG503">
        <v>6</v>
      </c>
      <c r="AJ503">
        <v>53</v>
      </c>
      <c r="AL503">
        <v>1438</v>
      </c>
      <c r="AM503">
        <v>39519</v>
      </c>
      <c r="AN503">
        <v>0</v>
      </c>
      <c r="AO503">
        <v>53073</v>
      </c>
      <c r="AP503">
        <v>2775</v>
      </c>
      <c r="AQ503">
        <v>42237</v>
      </c>
      <c r="AR503">
        <v>292</v>
      </c>
      <c r="AS503">
        <v>328</v>
      </c>
      <c r="AT503">
        <v>4558</v>
      </c>
      <c r="AU503">
        <v>135163</v>
      </c>
      <c r="AV503">
        <v>10000</v>
      </c>
      <c r="AW503">
        <v>10000</v>
      </c>
      <c r="BF503">
        <v>-3844</v>
      </c>
      <c r="BG503">
        <v>75165</v>
      </c>
      <c r="BH503">
        <v>6156</v>
      </c>
      <c r="BI503">
        <v>85165</v>
      </c>
      <c r="BN503">
        <v>13</v>
      </c>
      <c r="BO503">
        <v>17</v>
      </c>
      <c r="BP503">
        <v>8</v>
      </c>
      <c r="BQ503">
        <v>1148</v>
      </c>
      <c r="BT503">
        <v>13</v>
      </c>
      <c r="BU503">
        <v>17</v>
      </c>
      <c r="BV503">
        <v>0</v>
      </c>
      <c r="BW503">
        <v>25499</v>
      </c>
      <c r="BX503">
        <v>1598</v>
      </c>
      <c r="BY503">
        <v>23418</v>
      </c>
      <c r="CB503">
        <v>1606</v>
      </c>
      <c r="CC503">
        <v>50065</v>
      </c>
      <c r="CD503">
        <v>7775</v>
      </c>
      <c r="CE503">
        <v>135247</v>
      </c>
      <c r="CF503">
        <v>4817</v>
      </c>
      <c r="CG503">
        <v>58182</v>
      </c>
      <c r="CH503">
        <v>-2585</v>
      </c>
      <c r="CI503">
        <v>147097</v>
      </c>
      <c r="CJ503">
        <v>2548</v>
      </c>
      <c r="CK503">
        <v>517686</v>
      </c>
      <c r="CL503">
        <v>443</v>
      </c>
      <c r="CN503">
        <v>10176</v>
      </c>
      <c r="CO503">
        <v>233841</v>
      </c>
      <c r="CP503">
        <v>23926</v>
      </c>
      <c r="CQ503">
        <v>809988</v>
      </c>
      <c r="CR503">
        <v>-14230</v>
      </c>
      <c r="CS503">
        <v>88636</v>
      </c>
      <c r="CT503">
        <v>3221</v>
      </c>
      <c r="CU503">
        <v>-17353</v>
      </c>
      <c r="CV503">
        <v>-11009</v>
      </c>
      <c r="CW503">
        <v>71283</v>
      </c>
      <c r="CX503">
        <v>0</v>
      </c>
      <c r="CY503">
        <v>17336</v>
      </c>
      <c r="CZ503">
        <v>3221</v>
      </c>
      <c r="DA503">
        <v>-17</v>
      </c>
      <c r="DC503">
        <v>-11009</v>
      </c>
      <c r="DD503">
        <v>71283</v>
      </c>
      <c r="DE503">
        <v>5132</v>
      </c>
      <c r="DF503">
        <v>338692</v>
      </c>
      <c r="DG503">
        <v>2900</v>
      </c>
      <c r="DH503">
        <v>133413</v>
      </c>
      <c r="DI503">
        <v>2232</v>
      </c>
      <c r="DJ503">
        <v>205279</v>
      </c>
      <c r="DK503">
        <v>10000</v>
      </c>
      <c r="DL503">
        <v>3882</v>
      </c>
      <c r="DM503">
        <v>13882</v>
      </c>
      <c r="DN503">
        <v>0</v>
      </c>
      <c r="DO503">
        <v>71283</v>
      </c>
      <c r="DP503">
        <v>71283</v>
      </c>
      <c r="DQ503">
        <v>71283</v>
      </c>
      <c r="DR503">
        <v>0</v>
      </c>
      <c r="DS503">
        <v>10000</v>
      </c>
      <c r="DT503">
        <v>75165</v>
      </c>
      <c r="DU503">
        <v>85165</v>
      </c>
      <c r="DV503">
        <v>0</v>
      </c>
      <c r="DX503">
        <v>0</v>
      </c>
      <c r="DY503">
        <v>10000</v>
      </c>
      <c r="DZ503">
        <v>-3844</v>
      </c>
      <c r="EA503">
        <v>6156</v>
      </c>
      <c r="EB503">
        <v>0</v>
      </c>
      <c r="EC503">
        <v>0</v>
      </c>
      <c r="ED503">
        <v>0</v>
      </c>
      <c r="EH503">
        <v>0</v>
      </c>
      <c r="EI503">
        <v>0</v>
      </c>
      <c r="EJ503">
        <v>0</v>
      </c>
      <c r="EK503">
        <v>0</v>
      </c>
      <c r="EL503">
        <v>0</v>
      </c>
      <c r="EM503">
        <v>0</v>
      </c>
      <c r="EN503">
        <v>0</v>
      </c>
      <c r="EO503">
        <v>0</v>
      </c>
      <c r="EP503">
        <v>0</v>
      </c>
      <c r="EQ503">
        <v>6156</v>
      </c>
      <c r="ER503">
        <v>85165</v>
      </c>
      <c r="ES503">
        <v>0</v>
      </c>
      <c r="ET503">
        <v>49000</v>
      </c>
      <c r="EU503">
        <v>29144</v>
      </c>
      <c r="EV503">
        <v>95913</v>
      </c>
      <c r="EY503">
        <v>9379</v>
      </c>
      <c r="EZ503">
        <v>420191</v>
      </c>
      <c r="FA503">
        <v>93000</v>
      </c>
      <c r="FB503">
        <v>45750</v>
      </c>
      <c r="FC503">
        <v>13093</v>
      </c>
      <c r="FD503">
        <v>68672</v>
      </c>
      <c r="FE503">
        <v>5918</v>
      </c>
      <c r="FF503">
        <v>78636</v>
      </c>
      <c r="FG503">
        <v>942</v>
      </c>
      <c r="FI503">
        <v>0</v>
      </c>
      <c r="FJ503">
        <v>26586</v>
      </c>
      <c r="FK503">
        <v>21764</v>
      </c>
      <c r="FL503">
        <v>258113</v>
      </c>
      <c r="FM503">
        <v>-3194</v>
      </c>
      <c r="FN503">
        <v>84097</v>
      </c>
      <c r="FR503">
        <v>56732</v>
      </c>
      <c r="FS503">
        <v>-48382</v>
      </c>
      <c r="FT503">
        <v>0</v>
      </c>
      <c r="FU503">
        <v>49000</v>
      </c>
      <c r="FV503">
        <v>25000</v>
      </c>
      <c r="FW503">
        <v>45750</v>
      </c>
      <c r="FX503">
        <v>-93000</v>
      </c>
      <c r="FY503">
        <v>3250</v>
      </c>
      <c r="FZ503">
        <v>-39462</v>
      </c>
      <c r="GA503">
        <v>38965</v>
      </c>
      <c r="GB503">
        <v>42237</v>
      </c>
      <c r="GC503">
        <v>3272</v>
      </c>
      <c r="GD503">
        <v>2775</v>
      </c>
      <c r="GE503">
        <v>42237</v>
      </c>
      <c r="GO503">
        <v>0</v>
      </c>
      <c r="GP503">
        <v>79009</v>
      </c>
      <c r="GQ503">
        <v>79009</v>
      </c>
      <c r="GR503">
        <v>68000</v>
      </c>
      <c r="GS503">
        <v>68000</v>
      </c>
      <c r="HI503">
        <v>4732</v>
      </c>
      <c r="HJ503">
        <v>341</v>
      </c>
      <c r="HK503">
        <v>23300</v>
      </c>
      <c r="HL503">
        <v>88230</v>
      </c>
      <c r="HM503">
        <v>68000</v>
      </c>
      <c r="IA503">
        <v>75300</v>
      </c>
      <c r="IB503">
        <v>39507</v>
      </c>
      <c r="IF503">
        <v>0</v>
      </c>
      <c r="IG503">
        <v>0</v>
      </c>
      <c r="JI503">
        <v>0</v>
      </c>
      <c r="JJ503">
        <v>0</v>
      </c>
      <c r="JU503">
        <v>0</v>
      </c>
      <c r="JV503">
        <v>0</v>
      </c>
      <c r="JY503">
        <v>11009</v>
      </c>
    </row>
    <row r="504" spans="1:285">
      <c r="A504" t="s">
        <v>16590</v>
      </c>
      <c r="B504" t="s">
        <v>21059</v>
      </c>
      <c r="C504" t="s">
        <v>8483</v>
      </c>
      <c r="D504" t="s">
        <v>16591</v>
      </c>
      <c r="E504">
        <v>6516585</v>
      </c>
      <c r="F504" t="s">
        <v>16592</v>
      </c>
      <c r="G504" t="s">
        <v>3936</v>
      </c>
      <c r="H504" t="s">
        <v>3932</v>
      </c>
      <c r="T504">
        <v>7186</v>
      </c>
      <c r="U504">
        <v>13289</v>
      </c>
      <c r="AD504">
        <v>7186</v>
      </c>
      <c r="AE504">
        <v>13289</v>
      </c>
      <c r="AJ504">
        <v>0</v>
      </c>
      <c r="AL504">
        <v>66685</v>
      </c>
      <c r="AM504">
        <v>35038</v>
      </c>
      <c r="AN504">
        <v>13556</v>
      </c>
      <c r="AO504">
        <v>41389</v>
      </c>
      <c r="AP504">
        <v>354</v>
      </c>
      <c r="AQ504">
        <v>1206</v>
      </c>
      <c r="AR504">
        <v>45</v>
      </c>
      <c r="AS504">
        <v>18</v>
      </c>
      <c r="AT504">
        <v>80640</v>
      </c>
      <c r="AU504">
        <v>77651</v>
      </c>
      <c r="AV504">
        <v>54010</v>
      </c>
      <c r="AW504">
        <v>54010</v>
      </c>
      <c r="BB504">
        <v>23250</v>
      </c>
      <c r="BC504">
        <v>23250</v>
      </c>
      <c r="BF504">
        <v>10092</v>
      </c>
      <c r="BG504">
        <v>9600</v>
      </c>
      <c r="BH504">
        <v>87352</v>
      </c>
      <c r="BI504">
        <v>86860</v>
      </c>
      <c r="BX504">
        <v>474</v>
      </c>
      <c r="BY504">
        <v>4080</v>
      </c>
      <c r="CB504">
        <v>474</v>
      </c>
      <c r="CC504">
        <v>4080</v>
      </c>
      <c r="CD504">
        <v>87826</v>
      </c>
      <c r="CE504">
        <v>90940</v>
      </c>
      <c r="CF504">
        <v>7126</v>
      </c>
      <c r="CG504">
        <v>6904</v>
      </c>
      <c r="CH504">
        <v>-2714</v>
      </c>
      <c r="CI504">
        <v>-1601</v>
      </c>
      <c r="CN504">
        <v>22162</v>
      </c>
      <c r="CO504">
        <v>11904</v>
      </c>
      <c r="CP504">
        <v>18832</v>
      </c>
      <c r="CQ504">
        <v>9792</v>
      </c>
      <c r="CR504">
        <v>616</v>
      </c>
      <c r="CS504">
        <v>511</v>
      </c>
      <c r="CT504">
        <v>-123</v>
      </c>
      <c r="CU504">
        <v>-102</v>
      </c>
      <c r="CV504">
        <v>493</v>
      </c>
      <c r="CW504">
        <v>409</v>
      </c>
      <c r="CX504">
        <v>123</v>
      </c>
      <c r="CY504">
        <v>102</v>
      </c>
      <c r="DC504">
        <v>493</v>
      </c>
      <c r="DD504">
        <v>409</v>
      </c>
      <c r="DE504">
        <v>4412</v>
      </c>
      <c r="DF504">
        <v>5303</v>
      </c>
      <c r="DI504">
        <v>4412</v>
      </c>
      <c r="DJ504">
        <v>5303</v>
      </c>
      <c r="DK504">
        <v>54010</v>
      </c>
      <c r="DL504">
        <v>9191</v>
      </c>
      <c r="DM504">
        <v>86451</v>
      </c>
      <c r="DN504">
        <v>0</v>
      </c>
      <c r="DO504">
        <v>409</v>
      </c>
      <c r="DP504">
        <v>409</v>
      </c>
      <c r="DQ504">
        <v>492</v>
      </c>
      <c r="DR504">
        <v>492</v>
      </c>
      <c r="DS504">
        <v>54010</v>
      </c>
      <c r="DT504">
        <v>9600</v>
      </c>
      <c r="DU504">
        <v>86860</v>
      </c>
      <c r="DV504">
        <v>0</v>
      </c>
      <c r="DW504">
        <v>492</v>
      </c>
      <c r="DX504">
        <v>492</v>
      </c>
      <c r="DY504">
        <v>54010</v>
      </c>
      <c r="DZ504">
        <v>10092</v>
      </c>
      <c r="EA504">
        <v>87352</v>
      </c>
      <c r="EB504">
        <v>511</v>
      </c>
      <c r="EC504">
        <v>-102</v>
      </c>
      <c r="ED504">
        <v>9600</v>
      </c>
      <c r="EH504">
        <v>511</v>
      </c>
      <c r="EI504">
        <v>-102</v>
      </c>
      <c r="EJ504">
        <v>9600</v>
      </c>
      <c r="EK504">
        <v>511</v>
      </c>
      <c r="EL504">
        <v>-102</v>
      </c>
      <c r="EM504">
        <v>9600</v>
      </c>
      <c r="EN504">
        <v>511</v>
      </c>
      <c r="EO504">
        <v>-102</v>
      </c>
      <c r="EP504">
        <v>9600</v>
      </c>
      <c r="EQ504">
        <v>87352</v>
      </c>
      <c r="ER504">
        <v>86860</v>
      </c>
      <c r="ES504">
        <v>46828</v>
      </c>
      <c r="ET504">
        <v>46562</v>
      </c>
      <c r="EU504">
        <v>2760</v>
      </c>
      <c r="EV504">
        <v>4305</v>
      </c>
      <c r="EY504">
        <v>1458</v>
      </c>
      <c r="EZ504">
        <v>4553</v>
      </c>
      <c r="FA504">
        <v>36919</v>
      </c>
      <c r="FB504">
        <v>41800</v>
      </c>
      <c r="FC504">
        <v>10281</v>
      </c>
      <c r="FD504">
        <v>10593</v>
      </c>
      <c r="FE504">
        <v>1923</v>
      </c>
      <c r="FF504">
        <v>1784</v>
      </c>
      <c r="FI504">
        <v>0</v>
      </c>
      <c r="FJ504">
        <v>57</v>
      </c>
      <c r="FK504">
        <v>2018</v>
      </c>
      <c r="FL504">
        <v>2145</v>
      </c>
      <c r="FM504">
        <v>-10760</v>
      </c>
      <c r="FN504">
        <v>-5721</v>
      </c>
      <c r="FR504">
        <v>9909</v>
      </c>
      <c r="FS504">
        <v>4762</v>
      </c>
      <c r="FZ504">
        <v>-851</v>
      </c>
      <c r="GA504">
        <v>-959</v>
      </c>
      <c r="GB504">
        <v>1206</v>
      </c>
      <c r="GC504">
        <v>2165</v>
      </c>
      <c r="GD504">
        <v>355</v>
      </c>
      <c r="GE504">
        <v>1206</v>
      </c>
      <c r="GF504">
        <v>0</v>
      </c>
      <c r="GG504">
        <v>0</v>
      </c>
      <c r="HI504">
        <v>7824</v>
      </c>
      <c r="HJ504">
        <v>8275</v>
      </c>
      <c r="HK504">
        <v>13919</v>
      </c>
      <c r="HL504">
        <v>4300</v>
      </c>
      <c r="HQ504">
        <v>23250</v>
      </c>
      <c r="HR504">
        <v>23250</v>
      </c>
      <c r="HY504">
        <v>23250</v>
      </c>
      <c r="IA504">
        <v>5546</v>
      </c>
      <c r="IB504">
        <v>3787</v>
      </c>
    </row>
    <row r="505" spans="1:285">
      <c r="A505" t="s">
        <v>16593</v>
      </c>
      <c r="B505" t="s">
        <v>21060</v>
      </c>
      <c r="C505" t="s">
        <v>8338</v>
      </c>
      <c r="D505" t="s">
        <v>16594</v>
      </c>
      <c r="E505">
        <v>5128203</v>
      </c>
      <c r="G505" t="s">
        <v>3978</v>
      </c>
      <c r="H505" t="s">
        <v>3932</v>
      </c>
      <c r="I505" t="s">
        <v>3931</v>
      </c>
      <c r="T505">
        <v>396</v>
      </c>
      <c r="AB505">
        <v>267</v>
      </c>
      <c r="AD505">
        <v>663</v>
      </c>
      <c r="AE505">
        <v>0</v>
      </c>
      <c r="AL505">
        <v>3476</v>
      </c>
      <c r="AN505">
        <v>2800</v>
      </c>
      <c r="AP505">
        <v>1</v>
      </c>
      <c r="AR505">
        <v>463</v>
      </c>
      <c r="AT505">
        <v>6739</v>
      </c>
      <c r="AU505">
        <v>0</v>
      </c>
      <c r="AV505">
        <v>10000</v>
      </c>
      <c r="BB505">
        <v>400</v>
      </c>
      <c r="BF505">
        <v>-3038</v>
      </c>
      <c r="BH505">
        <v>7362</v>
      </c>
      <c r="BI505">
        <v>0</v>
      </c>
      <c r="BL505">
        <v>40</v>
      </c>
      <c r="BT505">
        <v>40</v>
      </c>
      <c r="BU505">
        <v>0</v>
      </c>
      <c r="CD505">
        <v>7402</v>
      </c>
      <c r="CE505">
        <v>0</v>
      </c>
      <c r="CF505">
        <v>2907</v>
      </c>
      <c r="CH505">
        <v>-2907</v>
      </c>
      <c r="CJ505">
        <v>95</v>
      </c>
      <c r="CN505">
        <v>7</v>
      </c>
      <c r="CP505">
        <v>232</v>
      </c>
      <c r="CR505">
        <v>-3037</v>
      </c>
      <c r="CS505">
        <v>0</v>
      </c>
      <c r="CV505">
        <v>-3037</v>
      </c>
      <c r="CW505">
        <v>0</v>
      </c>
      <c r="DC505">
        <v>-3037</v>
      </c>
    </row>
    <row r="506" spans="1:285">
      <c r="A506" t="s">
        <v>22511</v>
      </c>
      <c r="B506">
        <v>6321295413</v>
      </c>
      <c r="C506">
        <v>632101001</v>
      </c>
      <c r="D506" t="s">
        <v>22524</v>
      </c>
      <c r="E506">
        <v>4941458</v>
      </c>
      <c r="F506" t="s">
        <v>22513</v>
      </c>
      <c r="G506" t="s">
        <v>8035</v>
      </c>
      <c r="H506" t="s">
        <v>3932</v>
      </c>
      <c r="T506">
        <v>258</v>
      </c>
      <c r="U506">
        <v>437</v>
      </c>
      <c r="X506">
        <v>73</v>
      </c>
      <c r="Y506">
        <v>40</v>
      </c>
      <c r="AF506">
        <v>321</v>
      </c>
      <c r="AG506">
        <v>321</v>
      </c>
      <c r="AL506">
        <v>5683</v>
      </c>
      <c r="AM506">
        <v>5855</v>
      </c>
      <c r="AP506">
        <v>5104</v>
      </c>
      <c r="AQ506">
        <v>4054</v>
      </c>
      <c r="BH506">
        <v>1773</v>
      </c>
      <c r="BI506">
        <v>2427</v>
      </c>
      <c r="BX506">
        <v>9666</v>
      </c>
      <c r="BY506">
        <v>8280</v>
      </c>
      <c r="CD506">
        <v>11439</v>
      </c>
      <c r="CE506">
        <v>10707</v>
      </c>
      <c r="CF506">
        <v>0</v>
      </c>
      <c r="CG506">
        <v>7</v>
      </c>
      <c r="CH506">
        <v>137</v>
      </c>
      <c r="CI506">
        <v>296</v>
      </c>
      <c r="CJ506">
        <v>399</v>
      </c>
      <c r="CK506">
        <v>380</v>
      </c>
      <c r="CL506">
        <v>1571</v>
      </c>
      <c r="CM506">
        <v>1291</v>
      </c>
      <c r="CN506">
        <v>33294</v>
      </c>
      <c r="CO506">
        <v>37475</v>
      </c>
      <c r="CP506">
        <v>31187</v>
      </c>
      <c r="CQ506">
        <v>35515</v>
      </c>
    </row>
    <row r="507" spans="1:285">
      <c r="A507" t="s">
        <v>22525</v>
      </c>
      <c r="B507">
        <v>5257198055</v>
      </c>
      <c r="C507">
        <v>525701001</v>
      </c>
      <c r="D507" t="s">
        <v>22527</v>
      </c>
      <c r="E507">
        <v>4498757</v>
      </c>
      <c r="F507" t="s">
        <v>22516</v>
      </c>
      <c r="G507" t="s">
        <v>3978</v>
      </c>
      <c r="H507" t="s">
        <v>3932</v>
      </c>
      <c r="I507" t="s">
        <v>3931</v>
      </c>
      <c r="AP507">
        <v>100</v>
      </c>
      <c r="BH507">
        <v>100</v>
      </c>
      <c r="CD507">
        <v>100</v>
      </c>
      <c r="CE507">
        <v>0</v>
      </c>
    </row>
    <row r="508" spans="1:285">
      <c r="A508" t="s">
        <v>22517</v>
      </c>
      <c r="B508">
        <v>6950227988</v>
      </c>
      <c r="C508">
        <v>695001001</v>
      </c>
      <c r="D508" t="s">
        <v>22526</v>
      </c>
      <c r="E508">
        <v>4455084</v>
      </c>
      <c r="F508" t="s">
        <v>22519</v>
      </c>
      <c r="G508" t="s">
        <v>22520</v>
      </c>
      <c r="H508" t="s">
        <v>3932</v>
      </c>
      <c r="I508" t="s">
        <v>3931</v>
      </c>
      <c r="AL508">
        <v>12</v>
      </c>
      <c r="AM508">
        <v>8</v>
      </c>
      <c r="AP508">
        <v>54</v>
      </c>
      <c r="AQ508">
        <v>19</v>
      </c>
      <c r="BH508">
        <v>-64</v>
      </c>
      <c r="BI508">
        <v>-97</v>
      </c>
      <c r="BV508">
        <v>1</v>
      </c>
      <c r="BW508">
        <v>1</v>
      </c>
      <c r="BX508">
        <v>129</v>
      </c>
      <c r="BY508">
        <v>123</v>
      </c>
      <c r="CD508">
        <v>65</v>
      </c>
      <c r="CE508">
        <v>26</v>
      </c>
      <c r="CH508">
        <v>9</v>
      </c>
      <c r="CI508">
        <v>6</v>
      </c>
      <c r="CJ508">
        <v>3</v>
      </c>
      <c r="CK508">
        <v>2</v>
      </c>
      <c r="CL508">
        <v>33</v>
      </c>
      <c r="CM508">
        <v>-197</v>
      </c>
      <c r="CN508">
        <v>57</v>
      </c>
      <c r="CO508">
        <v>36</v>
      </c>
      <c r="CP508">
        <v>12</v>
      </c>
      <c r="CQ508">
        <v>225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D0E5C-1B57-4F19-B891-426C147FCBBF}">
  <sheetPr codeName="Лист12"/>
  <dimension ref="A1:KF86"/>
  <sheetViews>
    <sheetView zoomScale="85" zoomScaleNormal="85" workbookViewId="0"/>
  </sheetViews>
  <sheetFormatPr defaultRowHeight="15"/>
  <cols>
    <col min="2" max="2" width="18.42578125" customWidth="1"/>
  </cols>
  <sheetData>
    <row r="1" spans="1:292" ht="15.75" customHeight="1">
      <c r="A1">
        <v>0</v>
      </c>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c r="AL1">
        <v>37</v>
      </c>
      <c r="AM1">
        <v>38</v>
      </c>
      <c r="AN1">
        <v>39</v>
      </c>
      <c r="AO1">
        <v>40</v>
      </c>
      <c r="AP1">
        <v>41</v>
      </c>
      <c r="AQ1">
        <v>42</v>
      </c>
      <c r="AR1">
        <v>43</v>
      </c>
      <c r="AS1">
        <v>44</v>
      </c>
      <c r="AT1">
        <v>45</v>
      </c>
      <c r="AU1">
        <v>46</v>
      </c>
      <c r="AV1">
        <v>47</v>
      </c>
      <c r="AW1">
        <v>48</v>
      </c>
      <c r="AX1">
        <v>49</v>
      </c>
      <c r="AY1">
        <v>50</v>
      </c>
      <c r="AZ1">
        <v>51</v>
      </c>
      <c r="BA1">
        <v>52</v>
      </c>
      <c r="BB1">
        <v>53</v>
      </c>
      <c r="BC1">
        <v>54</v>
      </c>
      <c r="BD1">
        <v>55</v>
      </c>
      <c r="BE1">
        <v>56</v>
      </c>
      <c r="BF1">
        <v>57</v>
      </c>
      <c r="BG1">
        <v>58</v>
      </c>
      <c r="BH1">
        <v>59</v>
      </c>
      <c r="BI1">
        <v>60</v>
      </c>
      <c r="BJ1">
        <v>61</v>
      </c>
      <c r="BK1">
        <v>62</v>
      </c>
      <c r="BL1">
        <v>63</v>
      </c>
      <c r="BM1">
        <v>64</v>
      </c>
      <c r="BN1">
        <v>65</v>
      </c>
      <c r="BO1">
        <v>66</v>
      </c>
      <c r="BP1">
        <v>67</v>
      </c>
      <c r="BQ1">
        <v>68</v>
      </c>
      <c r="BR1">
        <v>69</v>
      </c>
      <c r="BS1">
        <v>70</v>
      </c>
      <c r="BT1">
        <v>71</v>
      </c>
      <c r="BU1">
        <v>72</v>
      </c>
      <c r="BV1">
        <v>73</v>
      </c>
      <c r="BW1">
        <v>74</v>
      </c>
      <c r="BX1">
        <v>75</v>
      </c>
      <c r="BY1">
        <v>76</v>
      </c>
      <c r="BZ1">
        <v>77</v>
      </c>
      <c r="CA1">
        <v>78</v>
      </c>
      <c r="CB1">
        <v>79</v>
      </c>
      <c r="CC1">
        <v>80</v>
      </c>
      <c r="CD1">
        <v>81</v>
      </c>
      <c r="CE1">
        <v>82</v>
      </c>
      <c r="CF1">
        <v>83</v>
      </c>
      <c r="CG1">
        <v>84</v>
      </c>
      <c r="CH1">
        <v>85</v>
      </c>
      <c r="CI1">
        <v>86</v>
      </c>
      <c r="CJ1">
        <v>87</v>
      </c>
      <c r="CK1">
        <v>88</v>
      </c>
      <c r="CL1">
        <v>89</v>
      </c>
      <c r="CM1">
        <v>90</v>
      </c>
      <c r="CN1">
        <v>91</v>
      </c>
      <c r="CO1">
        <v>92</v>
      </c>
      <c r="CP1">
        <v>93</v>
      </c>
      <c r="CQ1">
        <v>94</v>
      </c>
      <c r="CR1">
        <v>95</v>
      </c>
      <c r="CS1">
        <v>96</v>
      </c>
      <c r="CT1">
        <v>97</v>
      </c>
      <c r="CU1">
        <v>98</v>
      </c>
      <c r="CV1">
        <v>99</v>
      </c>
      <c r="CW1">
        <v>100</v>
      </c>
      <c r="CX1">
        <v>101</v>
      </c>
      <c r="CY1">
        <v>102</v>
      </c>
      <c r="CZ1">
        <v>103</v>
      </c>
      <c r="DA1">
        <v>104</v>
      </c>
      <c r="DB1">
        <v>105</v>
      </c>
      <c r="DC1">
        <v>106</v>
      </c>
      <c r="DD1">
        <v>107</v>
      </c>
      <c r="DE1">
        <v>108</v>
      </c>
      <c r="DF1">
        <v>109</v>
      </c>
      <c r="DG1">
        <v>110</v>
      </c>
      <c r="DH1">
        <v>111</v>
      </c>
      <c r="DI1">
        <v>112</v>
      </c>
      <c r="DJ1">
        <v>113</v>
      </c>
      <c r="DK1">
        <v>114</v>
      </c>
      <c r="DL1">
        <v>115</v>
      </c>
      <c r="DM1">
        <v>116</v>
      </c>
      <c r="DN1">
        <v>117</v>
      </c>
      <c r="DO1">
        <v>118</v>
      </c>
      <c r="DP1">
        <v>119</v>
      </c>
      <c r="DQ1">
        <v>120</v>
      </c>
      <c r="DR1">
        <v>121</v>
      </c>
      <c r="DS1">
        <v>122</v>
      </c>
      <c r="DT1">
        <v>123</v>
      </c>
      <c r="DU1">
        <v>124</v>
      </c>
      <c r="DV1">
        <v>125</v>
      </c>
      <c r="DW1">
        <v>126</v>
      </c>
      <c r="DX1">
        <v>127</v>
      </c>
      <c r="DY1">
        <v>128</v>
      </c>
      <c r="DZ1">
        <v>129</v>
      </c>
      <c r="EA1">
        <v>130</v>
      </c>
      <c r="EB1">
        <v>131</v>
      </c>
      <c r="EC1">
        <v>132</v>
      </c>
      <c r="ED1">
        <v>133</v>
      </c>
      <c r="EE1">
        <v>134</v>
      </c>
      <c r="EF1">
        <v>135</v>
      </c>
      <c r="EG1">
        <v>136</v>
      </c>
      <c r="EH1">
        <v>137</v>
      </c>
      <c r="EI1">
        <v>138</v>
      </c>
      <c r="EJ1">
        <v>139</v>
      </c>
      <c r="EK1">
        <v>140</v>
      </c>
      <c r="EL1">
        <v>141</v>
      </c>
      <c r="EM1">
        <v>142</v>
      </c>
      <c r="EN1">
        <v>143</v>
      </c>
      <c r="EO1">
        <v>144</v>
      </c>
      <c r="EP1">
        <v>145</v>
      </c>
      <c r="EQ1">
        <v>146</v>
      </c>
      <c r="ER1">
        <v>147</v>
      </c>
      <c r="ES1">
        <v>148</v>
      </c>
      <c r="ET1">
        <v>149</v>
      </c>
      <c r="EU1">
        <v>150</v>
      </c>
      <c r="EV1">
        <v>151</v>
      </c>
      <c r="EW1">
        <v>152</v>
      </c>
      <c r="EX1">
        <v>153</v>
      </c>
      <c r="EY1">
        <v>154</v>
      </c>
      <c r="EZ1">
        <v>155</v>
      </c>
      <c r="FA1">
        <v>156</v>
      </c>
      <c r="FB1">
        <v>157</v>
      </c>
      <c r="FC1">
        <v>158</v>
      </c>
      <c r="FD1">
        <v>159</v>
      </c>
      <c r="FE1">
        <v>160</v>
      </c>
      <c r="FF1">
        <v>161</v>
      </c>
      <c r="FG1">
        <v>162</v>
      </c>
      <c r="FH1">
        <v>163</v>
      </c>
      <c r="FI1">
        <v>164</v>
      </c>
      <c r="FJ1">
        <v>165</v>
      </c>
      <c r="FK1">
        <v>166</v>
      </c>
      <c r="FL1">
        <v>167</v>
      </c>
      <c r="FM1">
        <v>168</v>
      </c>
      <c r="FN1">
        <v>169</v>
      </c>
      <c r="FO1">
        <v>170</v>
      </c>
      <c r="FP1">
        <v>171</v>
      </c>
      <c r="FQ1">
        <v>172</v>
      </c>
      <c r="FR1">
        <v>173</v>
      </c>
      <c r="FS1">
        <v>174</v>
      </c>
      <c r="FT1">
        <v>175</v>
      </c>
      <c r="FU1">
        <v>176</v>
      </c>
      <c r="FV1">
        <v>177</v>
      </c>
      <c r="FW1">
        <v>178</v>
      </c>
      <c r="FX1">
        <v>179</v>
      </c>
      <c r="FY1">
        <v>180</v>
      </c>
      <c r="FZ1">
        <v>181</v>
      </c>
      <c r="GA1">
        <v>182</v>
      </c>
      <c r="GB1">
        <v>183</v>
      </c>
      <c r="GC1">
        <v>184</v>
      </c>
      <c r="GD1">
        <v>185</v>
      </c>
      <c r="GE1">
        <v>186</v>
      </c>
      <c r="GF1">
        <v>187</v>
      </c>
      <c r="GG1">
        <v>188</v>
      </c>
      <c r="GH1">
        <v>189</v>
      </c>
      <c r="GI1">
        <v>190</v>
      </c>
      <c r="GJ1">
        <v>191</v>
      </c>
      <c r="GK1">
        <v>192</v>
      </c>
      <c r="GL1">
        <v>193</v>
      </c>
      <c r="GM1">
        <v>194</v>
      </c>
      <c r="GN1">
        <v>195</v>
      </c>
      <c r="GO1">
        <v>196</v>
      </c>
      <c r="GP1">
        <v>197</v>
      </c>
      <c r="GQ1">
        <v>198</v>
      </c>
      <c r="GR1">
        <v>199</v>
      </c>
      <c r="GS1">
        <v>200</v>
      </c>
      <c r="GT1">
        <v>201</v>
      </c>
      <c r="GU1">
        <v>202</v>
      </c>
      <c r="GV1">
        <v>203</v>
      </c>
      <c r="GW1">
        <v>204</v>
      </c>
      <c r="GX1">
        <v>205</v>
      </c>
      <c r="GY1">
        <v>206</v>
      </c>
      <c r="GZ1">
        <v>207</v>
      </c>
      <c r="HA1">
        <v>208</v>
      </c>
      <c r="HB1">
        <v>209</v>
      </c>
      <c r="HC1">
        <v>210</v>
      </c>
      <c r="HD1">
        <v>211</v>
      </c>
      <c r="HE1">
        <v>212</v>
      </c>
    </row>
    <row r="2" spans="1:292">
      <c r="A2" s="4" t="s">
        <v>3639</v>
      </c>
      <c r="B2" s="4" t="s">
        <v>0</v>
      </c>
      <c r="C2" s="4" t="s">
        <v>3640</v>
      </c>
      <c r="D2" s="4" t="s">
        <v>3641</v>
      </c>
      <c r="E2" s="4" t="s">
        <v>3642</v>
      </c>
      <c r="F2" s="4" t="s">
        <v>3643</v>
      </c>
      <c r="G2" s="4" t="s">
        <v>3644</v>
      </c>
      <c r="H2" s="4" t="s">
        <v>3645</v>
      </c>
      <c r="I2" s="4" t="s">
        <v>3646</v>
      </c>
      <c r="J2" s="4" t="s">
        <v>3647</v>
      </c>
      <c r="K2" s="4" t="s">
        <v>3648</v>
      </c>
      <c r="L2" s="4" t="s">
        <v>3649</v>
      </c>
      <c r="M2" s="4" t="s">
        <v>3650</v>
      </c>
      <c r="N2" s="4" t="s">
        <v>3651</v>
      </c>
      <c r="O2" s="4" t="s">
        <v>3652</v>
      </c>
      <c r="P2" s="4" t="s">
        <v>3653</v>
      </c>
      <c r="Q2" s="4" t="s">
        <v>3654</v>
      </c>
      <c r="R2" s="4" t="s">
        <v>3655</v>
      </c>
      <c r="S2" s="4" t="s">
        <v>3656</v>
      </c>
      <c r="T2" s="4" t="s">
        <v>3657</v>
      </c>
      <c r="U2" s="4" t="s">
        <v>3658</v>
      </c>
      <c r="V2" s="4" t="s">
        <v>3659</v>
      </c>
      <c r="W2" s="4" t="s">
        <v>3660</v>
      </c>
      <c r="X2" s="4" t="s">
        <v>3661</v>
      </c>
      <c r="Y2" s="4" t="s">
        <v>3662</v>
      </c>
      <c r="Z2" s="4" t="s">
        <v>3663</v>
      </c>
      <c r="AA2" s="4" t="s">
        <v>3664</v>
      </c>
      <c r="AB2" s="4" t="s">
        <v>3665</v>
      </c>
      <c r="AC2" s="4" t="s">
        <v>3666</v>
      </c>
      <c r="AD2" s="4" t="s">
        <v>3667</v>
      </c>
      <c r="AE2" s="4" t="s">
        <v>3668</v>
      </c>
      <c r="AF2" s="4" t="s">
        <v>3669</v>
      </c>
      <c r="AG2" s="4" t="s">
        <v>3670</v>
      </c>
      <c r="AH2" s="4" t="s">
        <v>3671</v>
      </c>
      <c r="AI2" s="4" t="s">
        <v>3672</v>
      </c>
      <c r="AJ2" s="4" t="s">
        <v>3673</v>
      </c>
      <c r="AK2" s="4" t="s">
        <v>3674</v>
      </c>
      <c r="AL2" s="4" t="s">
        <v>3675</v>
      </c>
      <c r="AM2" s="4" t="s">
        <v>3676</v>
      </c>
      <c r="AN2" s="4" t="s">
        <v>3677</v>
      </c>
      <c r="AO2" s="4" t="s">
        <v>3678</v>
      </c>
      <c r="AP2" s="4" t="s">
        <v>3679</v>
      </c>
      <c r="AQ2" s="4" t="s">
        <v>3680</v>
      </c>
      <c r="AR2" s="4" t="s">
        <v>3681</v>
      </c>
      <c r="AS2" s="4" t="s">
        <v>3682</v>
      </c>
      <c r="AT2" s="4" t="s">
        <v>3683</v>
      </c>
      <c r="AU2" s="4" t="s">
        <v>3684</v>
      </c>
      <c r="AV2" s="4" t="s">
        <v>3685</v>
      </c>
      <c r="AW2" s="4" t="s">
        <v>3686</v>
      </c>
      <c r="AX2" s="4" t="s">
        <v>3687</v>
      </c>
      <c r="AY2" s="4" t="s">
        <v>3688</v>
      </c>
      <c r="AZ2" s="4" t="s">
        <v>3689</v>
      </c>
      <c r="BA2" s="4" t="s">
        <v>3690</v>
      </c>
      <c r="BB2" s="4" t="s">
        <v>3691</v>
      </c>
      <c r="BC2" s="4" t="s">
        <v>3692</v>
      </c>
      <c r="BD2" s="4" t="s">
        <v>3693</v>
      </c>
      <c r="BE2" s="4" t="s">
        <v>3694</v>
      </c>
      <c r="BF2" s="4" t="s">
        <v>3695</v>
      </c>
      <c r="BG2" s="4" t="s">
        <v>3696</v>
      </c>
      <c r="BH2" s="4" t="s">
        <v>3697</v>
      </c>
      <c r="BI2" s="4" t="s">
        <v>3698</v>
      </c>
      <c r="BJ2" s="4" t="s">
        <v>3699</v>
      </c>
      <c r="BK2" s="4" t="s">
        <v>3700</v>
      </c>
      <c r="BL2" s="4" t="s">
        <v>3701</v>
      </c>
      <c r="BM2" s="4" t="s">
        <v>3702</v>
      </c>
      <c r="BN2" s="4" t="s">
        <v>3703</v>
      </c>
      <c r="BO2" s="4" t="s">
        <v>3704</v>
      </c>
      <c r="BP2" s="4" t="s">
        <v>3705</v>
      </c>
      <c r="BQ2" s="4" t="s">
        <v>3706</v>
      </c>
      <c r="BR2" s="4" t="s">
        <v>3707</v>
      </c>
      <c r="BS2" s="4" t="s">
        <v>3708</v>
      </c>
      <c r="BT2" s="4" t="s">
        <v>3709</v>
      </c>
      <c r="BU2" s="4" t="s">
        <v>3710</v>
      </c>
      <c r="BV2" s="4" t="s">
        <v>3711</v>
      </c>
      <c r="BW2" s="4" t="s">
        <v>3712</v>
      </c>
      <c r="BX2" s="4" t="s">
        <v>3713</v>
      </c>
      <c r="BY2" s="4" t="s">
        <v>3714</v>
      </c>
      <c r="BZ2" s="4" t="s">
        <v>3715</v>
      </c>
      <c r="CA2" s="4" t="s">
        <v>3716</v>
      </c>
      <c r="CB2" s="4" t="s">
        <v>3717</v>
      </c>
      <c r="CC2" s="4" t="s">
        <v>3718</v>
      </c>
      <c r="CD2" s="4" t="s">
        <v>3719</v>
      </c>
      <c r="CE2" s="4" t="s">
        <v>11</v>
      </c>
      <c r="CF2" s="4" t="s">
        <v>3720</v>
      </c>
      <c r="CG2" s="4" t="s">
        <v>3721</v>
      </c>
      <c r="CH2" s="4" t="s">
        <v>3722</v>
      </c>
      <c r="CI2" s="4" t="s">
        <v>3723</v>
      </c>
      <c r="CJ2" s="4" t="s">
        <v>3724</v>
      </c>
      <c r="CK2" s="4" t="s">
        <v>3725</v>
      </c>
      <c r="CL2" s="4" t="s">
        <v>3726</v>
      </c>
      <c r="CM2" s="4" t="s">
        <v>3727</v>
      </c>
      <c r="CN2" s="4" t="s">
        <v>3728</v>
      </c>
      <c r="CO2" s="4" t="s">
        <v>3729</v>
      </c>
      <c r="CP2" s="4" t="s">
        <v>3730</v>
      </c>
      <c r="CQ2" s="4" t="s">
        <v>3731</v>
      </c>
      <c r="CR2" s="4" t="s">
        <v>3732</v>
      </c>
      <c r="CS2" s="4" t="s">
        <v>3733</v>
      </c>
      <c r="CT2" s="4" t="s">
        <v>3734</v>
      </c>
      <c r="CU2" s="4" t="s">
        <v>3735</v>
      </c>
      <c r="CV2" s="4" t="s">
        <v>3736</v>
      </c>
      <c r="CW2" s="4" t="s">
        <v>3737</v>
      </c>
      <c r="CX2" s="4" t="s">
        <v>3738</v>
      </c>
      <c r="CY2" s="4" t="s">
        <v>3739</v>
      </c>
      <c r="CZ2" s="4" t="s">
        <v>3740</v>
      </c>
      <c r="DA2" s="4" t="s">
        <v>3741</v>
      </c>
      <c r="DB2" s="4" t="s">
        <v>3742</v>
      </c>
      <c r="DC2" s="4" t="s">
        <v>3743</v>
      </c>
      <c r="DD2" s="4" t="s">
        <v>3744</v>
      </c>
      <c r="DE2" s="4" t="s">
        <v>3852</v>
      </c>
      <c r="DF2" s="4" t="s">
        <v>3853</v>
      </c>
      <c r="DG2" s="4" t="s">
        <v>3745</v>
      </c>
      <c r="DH2" s="4" t="s">
        <v>3746</v>
      </c>
      <c r="DI2" s="4" t="s">
        <v>3747</v>
      </c>
      <c r="DJ2" s="4" t="s">
        <v>3748</v>
      </c>
      <c r="DK2" s="4" t="s">
        <v>3749</v>
      </c>
      <c r="DL2" s="4" t="s">
        <v>3750</v>
      </c>
      <c r="DM2" s="4" t="s">
        <v>3751</v>
      </c>
      <c r="DN2" s="4" t="s">
        <v>3752</v>
      </c>
      <c r="DO2" s="4" t="s">
        <v>3632</v>
      </c>
      <c r="DP2" s="4" t="s">
        <v>3753</v>
      </c>
      <c r="DQ2" s="4" t="s">
        <v>3754</v>
      </c>
      <c r="DR2" s="4" t="s">
        <v>3755</v>
      </c>
      <c r="DS2" s="4" t="s">
        <v>3756</v>
      </c>
      <c r="DT2" s="4" t="s">
        <v>3757</v>
      </c>
      <c r="DU2" s="4" t="s">
        <v>3758</v>
      </c>
      <c r="DV2" s="4" t="s">
        <v>3760</v>
      </c>
      <c r="DW2" s="4" t="s">
        <v>3761</v>
      </c>
      <c r="DX2" s="4" t="s">
        <v>3762</v>
      </c>
      <c r="DY2" s="4" t="s">
        <v>3763</v>
      </c>
      <c r="DZ2" s="4" t="s">
        <v>3764</v>
      </c>
      <c r="EA2" s="4" t="s">
        <v>3765</v>
      </c>
      <c r="EB2" s="4" t="s">
        <v>3766</v>
      </c>
      <c r="EC2" s="4" t="s">
        <v>3767</v>
      </c>
      <c r="ED2" s="4" t="s">
        <v>3768</v>
      </c>
      <c r="EE2" s="4" t="s">
        <v>3769</v>
      </c>
      <c r="EF2" s="4" t="s">
        <v>3770</v>
      </c>
      <c r="EG2" s="4" t="s">
        <v>3771</v>
      </c>
      <c r="EH2" s="4" t="s">
        <v>3772</v>
      </c>
      <c r="EI2" s="4" t="s">
        <v>3774</v>
      </c>
      <c r="EJ2" s="4" t="s">
        <v>3775</v>
      </c>
      <c r="EK2" s="4" t="s">
        <v>3776</v>
      </c>
      <c r="EL2" s="4" t="s">
        <v>3777</v>
      </c>
      <c r="EM2" s="4" t="s">
        <v>3778</v>
      </c>
      <c r="EN2" s="4" t="s">
        <v>3779</v>
      </c>
      <c r="EO2" s="4" t="s">
        <v>3780</v>
      </c>
      <c r="EP2" s="4" t="s">
        <v>3781</v>
      </c>
      <c r="EQ2" s="4" t="s">
        <v>3782</v>
      </c>
      <c r="ER2" s="4" t="s">
        <v>3783</v>
      </c>
      <c r="ES2" s="4" t="s">
        <v>3784</v>
      </c>
      <c r="ET2" s="4" t="s">
        <v>3786</v>
      </c>
      <c r="EU2" s="4" t="s">
        <v>3787</v>
      </c>
      <c r="EV2" s="4" t="s">
        <v>3800</v>
      </c>
      <c r="EW2" s="4" t="s">
        <v>3801</v>
      </c>
      <c r="EX2" s="4" t="s">
        <v>3802</v>
      </c>
      <c r="EY2" s="4" t="s">
        <v>3803</v>
      </c>
      <c r="EZ2" s="4" t="s">
        <v>3804</v>
      </c>
      <c r="FA2" s="4" t="s">
        <v>3805</v>
      </c>
      <c r="FB2" s="4" t="s">
        <v>3806</v>
      </c>
      <c r="FC2" s="4" t="s">
        <v>3807</v>
      </c>
      <c r="FD2" s="4" t="s">
        <v>3808</v>
      </c>
      <c r="FE2" s="4" t="s">
        <v>3810</v>
      </c>
      <c r="FF2" s="4" t="s">
        <v>3811</v>
      </c>
      <c r="FG2" s="4" t="s">
        <v>3812</v>
      </c>
      <c r="FH2" s="4" t="s">
        <v>3813</v>
      </c>
      <c r="FI2" s="4" t="s">
        <v>3814</v>
      </c>
      <c r="FJ2" s="4" t="s">
        <v>3815</v>
      </c>
      <c r="FK2" s="4" t="s">
        <v>3816</v>
      </c>
      <c r="FL2" s="4" t="s">
        <v>3818</v>
      </c>
      <c r="FM2" s="4" t="s">
        <v>3819</v>
      </c>
      <c r="FN2" s="4" t="s">
        <v>3820</v>
      </c>
      <c r="FO2" s="4" t="s">
        <v>3851</v>
      </c>
      <c r="FP2" s="4" t="s">
        <v>3821</v>
      </c>
      <c r="FQ2" s="4" t="s">
        <v>3822</v>
      </c>
      <c r="FR2" s="4" t="s">
        <v>3888</v>
      </c>
      <c r="FS2" s="4" t="s">
        <v>3913</v>
      </c>
      <c r="FT2" s="4" t="s">
        <v>3829</v>
      </c>
      <c r="FU2" s="4" t="s">
        <v>3830</v>
      </c>
      <c r="FV2" s="4" t="s">
        <v>3831</v>
      </c>
      <c r="FW2" s="4" t="s">
        <v>3832</v>
      </c>
      <c r="FX2" s="4" t="s">
        <v>3833</v>
      </c>
      <c r="FY2" s="4" t="s">
        <v>3834</v>
      </c>
      <c r="FZ2" s="4" t="s">
        <v>3835</v>
      </c>
      <c r="GA2" s="4" t="s">
        <v>3837</v>
      </c>
      <c r="GB2" s="4" t="s">
        <v>3838</v>
      </c>
      <c r="GC2" s="4" t="s">
        <v>3839</v>
      </c>
      <c r="GD2" s="4" t="s">
        <v>3840</v>
      </c>
      <c r="GE2" s="4" t="s">
        <v>3841</v>
      </c>
      <c r="GF2" s="4" t="s">
        <v>3842</v>
      </c>
      <c r="GG2" s="4" t="s">
        <v>3843</v>
      </c>
      <c r="GH2" s="4" t="s">
        <v>3844</v>
      </c>
      <c r="GI2" s="4" t="s">
        <v>3847</v>
      </c>
      <c r="GJ2" s="4" t="s">
        <v>3848</v>
      </c>
      <c r="GK2" s="4" t="s">
        <v>3759</v>
      </c>
      <c r="GL2" s="4" t="s">
        <v>3854</v>
      </c>
      <c r="GM2" s="4" t="s">
        <v>3773</v>
      </c>
      <c r="GN2" s="4" t="s">
        <v>3855</v>
      </c>
      <c r="GO2" s="4" t="s">
        <v>3785</v>
      </c>
      <c r="GP2" s="4" t="s">
        <v>3856</v>
      </c>
      <c r="GQ2" s="4" t="s">
        <v>3788</v>
      </c>
      <c r="GR2" s="4" t="s">
        <v>3789</v>
      </c>
      <c r="GS2" s="4" t="s">
        <v>3790</v>
      </c>
      <c r="GT2" s="4" t="s">
        <v>3791</v>
      </c>
      <c r="GU2" s="4" t="s">
        <v>3792</v>
      </c>
      <c r="GV2" s="4" t="s">
        <v>3793</v>
      </c>
      <c r="GW2" s="4" t="s">
        <v>3794</v>
      </c>
      <c r="GX2" s="4" t="s">
        <v>3795</v>
      </c>
      <c r="GY2" s="4" t="s">
        <v>3796</v>
      </c>
      <c r="GZ2" s="4" t="s">
        <v>3797</v>
      </c>
      <c r="HA2" s="4" t="s">
        <v>3798</v>
      </c>
      <c r="HB2" s="4" t="s">
        <v>3799</v>
      </c>
      <c r="HC2" s="4" t="s">
        <v>3809</v>
      </c>
      <c r="HD2" s="4" t="s">
        <v>3823</v>
      </c>
      <c r="HE2" s="4" t="s">
        <v>3824</v>
      </c>
      <c r="HF2" s="4" t="s">
        <v>3825</v>
      </c>
      <c r="HG2" s="4" t="s">
        <v>3889</v>
      </c>
      <c r="HH2" s="4" t="s">
        <v>3914</v>
      </c>
      <c r="HI2" s="4" t="s">
        <v>3827</v>
      </c>
      <c r="HJ2" s="4" t="s">
        <v>3828</v>
      </c>
      <c r="HK2" s="4" t="s">
        <v>3836</v>
      </c>
      <c r="HL2" s="4" t="s">
        <v>3817</v>
      </c>
      <c r="HM2" s="4" t="s">
        <v>3826</v>
      </c>
      <c r="HN2" s="4" t="s">
        <v>3845</v>
      </c>
      <c r="HO2" s="4" t="s">
        <v>3846</v>
      </c>
      <c r="HP2" s="4" t="s">
        <v>3849</v>
      </c>
      <c r="HQ2" s="4" t="s">
        <v>3850</v>
      </c>
      <c r="HR2" s="4" t="s">
        <v>3857</v>
      </c>
      <c r="HS2" s="4" t="s">
        <v>3858</v>
      </c>
      <c r="HT2" s="4" t="s">
        <v>3859</v>
      </c>
      <c r="HU2" s="4" t="s">
        <v>3860</v>
      </c>
      <c r="HV2" s="4" t="s">
        <v>3861</v>
      </c>
      <c r="HW2" s="4" t="s">
        <v>3862</v>
      </c>
      <c r="HX2" s="4" t="s">
        <v>3863</v>
      </c>
      <c r="HY2" s="4" t="s">
        <v>3864</v>
      </c>
      <c r="HZ2" s="4" t="s">
        <v>3865</v>
      </c>
      <c r="IA2" s="4" t="s">
        <v>3866</v>
      </c>
      <c r="IB2" s="4" t="s">
        <v>3867</v>
      </c>
      <c r="IC2" s="4" t="s">
        <v>3868</v>
      </c>
      <c r="ID2" s="4" t="s">
        <v>3869</v>
      </c>
      <c r="IE2" s="4" t="s">
        <v>3870</v>
      </c>
      <c r="IF2" s="4" t="s">
        <v>3871</v>
      </c>
      <c r="IG2" s="4" t="s">
        <v>3872</v>
      </c>
      <c r="IH2" s="4" t="s">
        <v>3873</v>
      </c>
      <c r="II2" s="4" t="s">
        <v>3874</v>
      </c>
      <c r="IJ2" s="4" t="s">
        <v>3875</v>
      </c>
      <c r="IK2" s="4" t="s">
        <v>3876</v>
      </c>
      <c r="IL2" s="4" t="s">
        <v>3877</v>
      </c>
      <c r="IM2" s="4" t="s">
        <v>3878</v>
      </c>
      <c r="IN2" s="4" t="s">
        <v>3879</v>
      </c>
      <c r="IO2" s="4" t="s">
        <v>3880</v>
      </c>
      <c r="IP2" s="4" t="s">
        <v>3881</v>
      </c>
      <c r="IQ2" s="4" t="s">
        <v>3882</v>
      </c>
      <c r="IR2" s="4" t="s">
        <v>3883</v>
      </c>
      <c r="IS2" s="4" t="s">
        <v>3884</v>
      </c>
      <c r="IT2" s="4" t="s">
        <v>3885</v>
      </c>
      <c r="IU2" s="4" t="s">
        <v>3886</v>
      </c>
      <c r="IV2" s="4" t="s">
        <v>3887</v>
      </c>
      <c r="IW2" s="4" t="s">
        <v>3890</v>
      </c>
      <c r="IX2" s="4" t="s">
        <v>3891</v>
      </c>
      <c r="IY2" s="4" t="s">
        <v>3892</v>
      </c>
      <c r="IZ2" s="4" t="s">
        <v>3893</v>
      </c>
      <c r="JA2" s="4" t="s">
        <v>3894</v>
      </c>
      <c r="JB2" s="4" t="s">
        <v>3895</v>
      </c>
      <c r="JC2" s="4" t="s">
        <v>3896</v>
      </c>
      <c r="JD2" s="4" t="s">
        <v>3897</v>
      </c>
      <c r="JE2" s="4" t="s">
        <v>3898</v>
      </c>
      <c r="JF2" s="4" t="s">
        <v>3899</v>
      </c>
      <c r="JG2" s="4" t="s">
        <v>3900</v>
      </c>
      <c r="JH2" s="4" t="s">
        <v>3901</v>
      </c>
      <c r="JI2" s="4" t="s">
        <v>3902</v>
      </c>
      <c r="JJ2" s="4" t="s">
        <v>3903</v>
      </c>
      <c r="JK2" s="4" t="s">
        <v>3904</v>
      </c>
      <c r="JL2" s="4" t="s">
        <v>3905</v>
      </c>
      <c r="JM2" s="4" t="s">
        <v>3906</v>
      </c>
      <c r="JN2" s="4" t="s">
        <v>3907</v>
      </c>
      <c r="JO2" s="4" t="s">
        <v>3908</v>
      </c>
      <c r="JP2" s="4" t="s">
        <v>3909</v>
      </c>
      <c r="JQ2" s="4" t="s">
        <v>3910</v>
      </c>
      <c r="JR2" s="4" t="s">
        <v>3911</v>
      </c>
      <c r="JS2" s="4" t="s">
        <v>3912</v>
      </c>
      <c r="JT2" s="4" t="s">
        <v>3915</v>
      </c>
      <c r="JU2" s="4" t="s">
        <v>3916</v>
      </c>
      <c r="JV2" s="4" t="s">
        <v>3917</v>
      </c>
      <c r="JW2" s="4" t="s">
        <v>3918</v>
      </c>
      <c r="JX2" s="4" t="s">
        <v>3919</v>
      </c>
      <c r="JY2" s="4" t="s">
        <v>3920</v>
      </c>
      <c r="JZ2" s="4" t="s">
        <v>3921</v>
      </c>
      <c r="KA2" s="4" t="s">
        <v>3922</v>
      </c>
      <c r="KB2" s="4" t="s">
        <v>3923</v>
      </c>
      <c r="KC2" s="4" t="s">
        <v>3924</v>
      </c>
      <c r="KD2" s="4" t="s">
        <v>3925</v>
      </c>
      <c r="KE2" s="4" t="s">
        <v>3926</v>
      </c>
      <c r="KF2" s="4" t="s">
        <v>3927</v>
      </c>
    </row>
    <row r="3" spans="1:292">
      <c r="A3" t="s">
        <v>4190</v>
      </c>
      <c r="B3">
        <v>6315626402</v>
      </c>
      <c r="C3" t="s">
        <v>4191</v>
      </c>
      <c r="D3" t="s">
        <v>4192</v>
      </c>
      <c r="E3" t="s">
        <v>3960</v>
      </c>
      <c r="F3" t="s">
        <v>3931</v>
      </c>
      <c r="G3" t="s">
        <v>3932</v>
      </c>
      <c r="H3" t="s">
        <v>4193</v>
      </c>
      <c r="K3">
        <v>3877</v>
      </c>
      <c r="L3">
        <v>190</v>
      </c>
      <c r="S3">
        <v>95398</v>
      </c>
      <c r="T3">
        <v>64841</v>
      </c>
      <c r="Y3">
        <v>46120</v>
      </c>
      <c r="Z3">
        <v>23842</v>
      </c>
      <c r="AA3">
        <v>164</v>
      </c>
      <c r="AB3">
        <v>5850</v>
      </c>
      <c r="AC3">
        <v>145559</v>
      </c>
      <c r="AD3">
        <v>94723</v>
      </c>
      <c r="AE3">
        <v>1836</v>
      </c>
      <c r="AF3">
        <v>15</v>
      </c>
      <c r="AI3">
        <v>14</v>
      </c>
      <c r="AK3">
        <v>149199</v>
      </c>
      <c r="AL3">
        <v>176870</v>
      </c>
      <c r="AM3">
        <v>1175885</v>
      </c>
      <c r="AN3">
        <v>830364</v>
      </c>
      <c r="AO3">
        <v>36423</v>
      </c>
      <c r="AP3">
        <v>35657</v>
      </c>
      <c r="AQ3">
        <v>5125</v>
      </c>
      <c r="AR3">
        <v>68517</v>
      </c>
      <c r="AS3">
        <v>1368482</v>
      </c>
      <c r="AT3">
        <v>1111423</v>
      </c>
      <c r="AU3">
        <v>216547</v>
      </c>
      <c r="AV3">
        <v>216547</v>
      </c>
      <c r="BE3">
        <v>166530</v>
      </c>
      <c r="BF3">
        <v>547126</v>
      </c>
      <c r="BG3">
        <v>383077</v>
      </c>
      <c r="BH3">
        <v>763673</v>
      </c>
      <c r="BK3">
        <v>812000</v>
      </c>
      <c r="BL3">
        <v>75000</v>
      </c>
      <c r="BM3">
        <v>26153</v>
      </c>
      <c r="BN3">
        <v>6060</v>
      </c>
      <c r="BO3">
        <v>15126</v>
      </c>
      <c r="BP3">
        <v>15638</v>
      </c>
      <c r="BQ3">
        <v>16570</v>
      </c>
      <c r="BS3">
        <v>895053</v>
      </c>
      <c r="BT3">
        <v>99349</v>
      </c>
      <c r="BU3">
        <v>25000</v>
      </c>
      <c r="BV3">
        <v>25175</v>
      </c>
      <c r="BW3">
        <v>179215</v>
      </c>
      <c r="BX3">
        <v>302311</v>
      </c>
      <c r="CA3">
        <v>235911</v>
      </c>
      <c r="CB3">
        <v>343124</v>
      </c>
      <c r="CC3">
        <v>1514041</v>
      </c>
      <c r="CD3">
        <v>1206146</v>
      </c>
      <c r="CE3">
        <v>216547</v>
      </c>
      <c r="CF3">
        <v>1175885</v>
      </c>
      <c r="CG3">
        <v>830364</v>
      </c>
      <c r="CH3">
        <v>149199</v>
      </c>
      <c r="CI3">
        <v>176870</v>
      </c>
      <c r="CJ3">
        <v>837000</v>
      </c>
      <c r="CK3">
        <v>406275</v>
      </c>
      <c r="CL3">
        <v>811735</v>
      </c>
      <c r="CM3">
        <v>863861</v>
      </c>
      <c r="CN3">
        <v>1392739</v>
      </c>
      <c r="CO3">
        <v>7732</v>
      </c>
      <c r="CP3">
        <v>41676</v>
      </c>
      <c r="CQ3">
        <v>83421</v>
      </c>
      <c r="CR3">
        <v>2191</v>
      </c>
      <c r="CS3">
        <v>100906</v>
      </c>
      <c r="CT3">
        <v>129957</v>
      </c>
      <c r="CU3">
        <v>171180</v>
      </c>
      <c r="CV3">
        <v>144242</v>
      </c>
      <c r="CW3">
        <v>717898</v>
      </c>
      <c r="CX3">
        <v>1417939</v>
      </c>
      <c r="CY3">
        <v>-148494</v>
      </c>
      <c r="CZ3">
        <v>-287481</v>
      </c>
      <c r="DA3">
        <v>569404</v>
      </c>
      <c r="DB3">
        <v>1130458</v>
      </c>
      <c r="DC3">
        <v>150679</v>
      </c>
      <c r="DD3">
        <v>281334</v>
      </c>
      <c r="DE3">
        <v>2185</v>
      </c>
      <c r="DF3">
        <v>-6146</v>
      </c>
      <c r="DG3">
        <v>569404</v>
      </c>
      <c r="DH3">
        <v>1130458</v>
      </c>
      <c r="DI3">
        <v>1510557</v>
      </c>
      <c r="DJ3">
        <v>2566221</v>
      </c>
      <c r="DK3">
        <v>240421</v>
      </c>
      <c r="DL3">
        <v>361747</v>
      </c>
      <c r="DM3">
        <v>1270136</v>
      </c>
      <c r="DN3">
        <v>2204474</v>
      </c>
      <c r="DO3">
        <v>1611463</v>
      </c>
      <c r="DP3">
        <v>411601</v>
      </c>
      <c r="DQ3">
        <v>569404</v>
      </c>
      <c r="DR3">
        <v>2696178</v>
      </c>
      <c r="DS3">
        <v>505989</v>
      </c>
      <c r="DT3">
        <v>1130458</v>
      </c>
      <c r="DU3">
        <v>216547</v>
      </c>
      <c r="DV3">
        <v>1923630</v>
      </c>
      <c r="DW3">
        <v>2140177</v>
      </c>
      <c r="DX3">
        <v>0</v>
      </c>
      <c r="DY3">
        <v>1130595</v>
      </c>
      <c r="DZ3">
        <v>1130595</v>
      </c>
      <c r="EA3">
        <v>569404</v>
      </c>
      <c r="EB3">
        <v>569404</v>
      </c>
      <c r="EC3">
        <v>0</v>
      </c>
      <c r="ED3">
        <v>2507100</v>
      </c>
      <c r="EE3">
        <v>2507100</v>
      </c>
      <c r="EF3">
        <v>2507100</v>
      </c>
      <c r="EG3">
        <v>2507100</v>
      </c>
      <c r="EH3">
        <v>216547</v>
      </c>
      <c r="EI3">
        <v>547126</v>
      </c>
      <c r="EJ3">
        <v>763673</v>
      </c>
      <c r="EK3">
        <v>0</v>
      </c>
      <c r="EL3">
        <v>569404</v>
      </c>
      <c r="EM3">
        <v>569404</v>
      </c>
      <c r="EN3">
        <v>0</v>
      </c>
      <c r="EO3">
        <v>950000</v>
      </c>
      <c r="EP3">
        <v>950000</v>
      </c>
      <c r="EQ3">
        <v>950000</v>
      </c>
      <c r="ER3">
        <v>950000</v>
      </c>
      <c r="ES3">
        <v>216547</v>
      </c>
      <c r="ET3">
        <v>166530</v>
      </c>
      <c r="EU3">
        <v>383077</v>
      </c>
      <c r="EV3">
        <v>383076</v>
      </c>
      <c r="EW3">
        <v>763673</v>
      </c>
      <c r="EX3">
        <v>1157000</v>
      </c>
      <c r="EY3">
        <v>100000</v>
      </c>
      <c r="EZ3">
        <v>71453</v>
      </c>
      <c r="FA3">
        <v>274294</v>
      </c>
      <c r="FB3">
        <v>0</v>
      </c>
      <c r="FC3">
        <v>578093</v>
      </c>
      <c r="FD3">
        <v>15745</v>
      </c>
      <c r="FE3">
        <v>1489187</v>
      </c>
      <c r="FF3">
        <v>2407100</v>
      </c>
      <c r="FG3">
        <v>116038</v>
      </c>
      <c r="FH3">
        <v>384470</v>
      </c>
      <c r="FI3">
        <v>323406</v>
      </c>
      <c r="FJ3">
        <v>444143</v>
      </c>
      <c r="FK3">
        <v>79171</v>
      </c>
      <c r="FL3">
        <v>185136</v>
      </c>
      <c r="FM3">
        <v>244073</v>
      </c>
      <c r="FN3">
        <v>19187</v>
      </c>
      <c r="FO3">
        <v>22896</v>
      </c>
      <c r="FP3">
        <v>335517</v>
      </c>
      <c r="FQ3">
        <v>1430226</v>
      </c>
      <c r="FR3">
        <v>2564</v>
      </c>
      <c r="FS3">
        <v>97390</v>
      </c>
      <c r="FT3">
        <v>-2564</v>
      </c>
      <c r="FU3">
        <v>-97390</v>
      </c>
      <c r="FV3">
        <v>1157000</v>
      </c>
      <c r="FW3">
        <v>100000</v>
      </c>
      <c r="FX3">
        <v>1050000</v>
      </c>
      <c r="FY3">
        <v>2407100</v>
      </c>
      <c r="FZ3">
        <v>420000</v>
      </c>
      <c r="GA3">
        <v>-332187</v>
      </c>
      <c r="GB3">
        <v>-2307100</v>
      </c>
      <c r="GC3">
        <v>766</v>
      </c>
      <c r="GD3">
        <v>-974264</v>
      </c>
      <c r="GE3">
        <v>35657</v>
      </c>
      <c r="GF3">
        <v>1009921</v>
      </c>
      <c r="GG3">
        <v>36423</v>
      </c>
      <c r="GH3">
        <v>35657</v>
      </c>
      <c r="GI3">
        <v>0</v>
      </c>
      <c r="GJ3">
        <v>0</v>
      </c>
    </row>
    <row r="4" spans="1:292">
      <c r="A4" t="s">
        <v>4194</v>
      </c>
      <c r="B4">
        <v>7727844641</v>
      </c>
      <c r="C4" t="s">
        <v>3943</v>
      </c>
      <c r="D4" t="s">
        <v>2147</v>
      </c>
      <c r="E4" t="s">
        <v>3978</v>
      </c>
      <c r="F4" t="s">
        <v>3931</v>
      </c>
      <c r="G4" t="s">
        <v>3932</v>
      </c>
      <c r="H4" t="s">
        <v>4195</v>
      </c>
      <c r="S4">
        <v>328614</v>
      </c>
      <c r="T4">
        <v>54540</v>
      </c>
      <c r="W4">
        <v>16625</v>
      </c>
      <c r="X4">
        <v>225</v>
      </c>
      <c r="Y4">
        <v>4184</v>
      </c>
      <c r="Z4">
        <v>199</v>
      </c>
      <c r="AC4">
        <v>349423</v>
      </c>
      <c r="AD4">
        <v>54964</v>
      </c>
      <c r="AI4">
        <v>51865</v>
      </c>
      <c r="AK4">
        <v>143816</v>
      </c>
      <c r="AL4">
        <v>26529</v>
      </c>
      <c r="AM4">
        <v>1746047</v>
      </c>
      <c r="AN4">
        <v>1193033</v>
      </c>
      <c r="AO4">
        <v>39166</v>
      </c>
      <c r="AP4">
        <v>91008</v>
      </c>
      <c r="AQ4">
        <v>329</v>
      </c>
      <c r="AR4">
        <v>12</v>
      </c>
      <c r="AS4">
        <v>1981223</v>
      </c>
      <c r="AT4">
        <v>1310582</v>
      </c>
      <c r="AU4">
        <v>3000</v>
      </c>
      <c r="AV4">
        <v>3000</v>
      </c>
      <c r="BA4">
        <v>54000</v>
      </c>
      <c r="BB4">
        <v>54000</v>
      </c>
      <c r="BC4">
        <v>450</v>
      </c>
      <c r="BD4">
        <v>450</v>
      </c>
      <c r="BE4">
        <v>1985150</v>
      </c>
      <c r="BF4">
        <v>1216723</v>
      </c>
      <c r="BG4">
        <v>2042600</v>
      </c>
      <c r="BH4">
        <v>1274173</v>
      </c>
      <c r="BK4">
        <v>200000</v>
      </c>
      <c r="BL4">
        <v>34000</v>
      </c>
      <c r="BM4">
        <v>3760</v>
      </c>
      <c r="BN4">
        <v>160</v>
      </c>
      <c r="BO4">
        <v>2336</v>
      </c>
      <c r="BP4">
        <v>994</v>
      </c>
      <c r="BS4">
        <v>218160</v>
      </c>
      <c r="BT4">
        <v>34160</v>
      </c>
      <c r="BU4">
        <v>34000</v>
      </c>
      <c r="BV4">
        <v>35000</v>
      </c>
      <c r="BW4">
        <v>33549</v>
      </c>
      <c r="BX4">
        <v>21219</v>
      </c>
      <c r="CA4">
        <v>69885</v>
      </c>
      <c r="CB4">
        <v>57213</v>
      </c>
      <c r="CC4">
        <v>2330645</v>
      </c>
      <c r="CD4">
        <v>1365546</v>
      </c>
      <c r="CE4">
        <v>3000</v>
      </c>
      <c r="CF4">
        <v>1762672</v>
      </c>
      <c r="CG4">
        <v>1193258</v>
      </c>
      <c r="CH4">
        <v>143816</v>
      </c>
      <c r="CI4">
        <v>26529</v>
      </c>
      <c r="CJ4">
        <v>234000</v>
      </c>
      <c r="CM4">
        <v>1178152</v>
      </c>
      <c r="CN4">
        <v>-140655</v>
      </c>
      <c r="CO4">
        <v>9218</v>
      </c>
      <c r="CQ4">
        <v>34850</v>
      </c>
      <c r="CR4">
        <v>24889</v>
      </c>
      <c r="CS4">
        <v>23991</v>
      </c>
      <c r="CT4">
        <v>1541251</v>
      </c>
      <c r="CU4">
        <v>215556</v>
      </c>
      <c r="CV4">
        <v>492165</v>
      </c>
      <c r="CW4">
        <v>960955</v>
      </c>
      <c r="CX4">
        <v>883542</v>
      </c>
      <c r="CY4">
        <v>-192527</v>
      </c>
      <c r="CZ4">
        <v>-176320</v>
      </c>
      <c r="DA4">
        <v>768428</v>
      </c>
      <c r="DB4">
        <v>707222</v>
      </c>
      <c r="DC4">
        <v>192912</v>
      </c>
      <c r="DD4">
        <v>176296</v>
      </c>
      <c r="DE4">
        <v>385</v>
      </c>
      <c r="DF4">
        <v>-24</v>
      </c>
      <c r="DG4">
        <v>768428</v>
      </c>
      <c r="DH4">
        <v>707222</v>
      </c>
      <c r="DI4">
        <v>2389741</v>
      </c>
      <c r="DK4">
        <v>1211589</v>
      </c>
      <c r="DL4">
        <v>140655</v>
      </c>
      <c r="DM4">
        <v>1178152</v>
      </c>
      <c r="DN4">
        <v>-140655</v>
      </c>
      <c r="DO4">
        <v>2413732</v>
      </c>
      <c r="DP4">
        <v>1427145</v>
      </c>
      <c r="DQ4">
        <v>768428</v>
      </c>
      <c r="DR4">
        <v>1541251</v>
      </c>
      <c r="DS4">
        <v>632820</v>
      </c>
      <c r="DT4">
        <v>707222</v>
      </c>
      <c r="DU4">
        <v>3000</v>
      </c>
      <c r="DV4">
        <v>511430</v>
      </c>
      <c r="DW4">
        <v>568880</v>
      </c>
      <c r="DX4">
        <v>0</v>
      </c>
      <c r="DY4">
        <v>705293</v>
      </c>
      <c r="DZ4">
        <v>705293</v>
      </c>
      <c r="EA4">
        <v>768427</v>
      </c>
      <c r="EB4">
        <v>768427</v>
      </c>
      <c r="EH4">
        <v>3000</v>
      </c>
      <c r="EI4">
        <v>1216723</v>
      </c>
      <c r="EJ4">
        <v>1274173</v>
      </c>
      <c r="EK4">
        <v>0</v>
      </c>
      <c r="EL4">
        <v>768427</v>
      </c>
      <c r="EM4">
        <v>768427</v>
      </c>
      <c r="ES4">
        <v>3000</v>
      </c>
      <c r="ET4">
        <v>1985150</v>
      </c>
      <c r="EU4">
        <v>2042600</v>
      </c>
      <c r="EV4">
        <v>2042600</v>
      </c>
      <c r="EW4">
        <v>1274173</v>
      </c>
      <c r="EX4">
        <v>254000</v>
      </c>
      <c r="EY4">
        <v>35523</v>
      </c>
      <c r="EZ4">
        <v>40</v>
      </c>
      <c r="FA4">
        <v>1</v>
      </c>
      <c r="FB4">
        <v>6</v>
      </c>
      <c r="FD4">
        <v>0</v>
      </c>
      <c r="FE4">
        <v>89000</v>
      </c>
      <c r="FF4">
        <v>142689</v>
      </c>
      <c r="FG4">
        <v>599379</v>
      </c>
      <c r="FH4">
        <v>103071</v>
      </c>
      <c r="FI4">
        <v>27814</v>
      </c>
      <c r="FJ4">
        <v>15368</v>
      </c>
      <c r="FK4">
        <v>34850</v>
      </c>
      <c r="FL4">
        <v>0</v>
      </c>
      <c r="FM4">
        <v>181508</v>
      </c>
      <c r="FN4">
        <v>7144</v>
      </c>
      <c r="FO4">
        <v>4790</v>
      </c>
      <c r="FP4">
        <v>-1201849</v>
      </c>
      <c r="FQ4">
        <v>-488350</v>
      </c>
      <c r="FT4">
        <v>985007</v>
      </c>
      <c r="FU4">
        <v>604828</v>
      </c>
      <c r="FV4">
        <v>254000</v>
      </c>
      <c r="FW4">
        <v>35000</v>
      </c>
      <c r="FZ4">
        <v>89000</v>
      </c>
      <c r="GA4">
        <v>165000</v>
      </c>
      <c r="GB4">
        <v>-107166</v>
      </c>
      <c r="GC4">
        <v>-51842</v>
      </c>
      <c r="GD4">
        <v>9312</v>
      </c>
      <c r="GE4">
        <v>91008</v>
      </c>
      <c r="GF4">
        <v>81695</v>
      </c>
      <c r="GG4">
        <v>39166</v>
      </c>
      <c r="GH4">
        <v>91007</v>
      </c>
      <c r="GI4">
        <v>0</v>
      </c>
      <c r="GJ4">
        <v>0</v>
      </c>
      <c r="GK4">
        <v>54000</v>
      </c>
      <c r="GL4">
        <v>450</v>
      </c>
      <c r="GM4">
        <v>54000</v>
      </c>
      <c r="GN4">
        <v>450</v>
      </c>
      <c r="GO4">
        <v>54000</v>
      </c>
      <c r="GP4">
        <v>450</v>
      </c>
      <c r="GQ4">
        <v>705293</v>
      </c>
      <c r="GR4">
        <v>0</v>
      </c>
      <c r="GS4">
        <v>1274173</v>
      </c>
      <c r="GT4">
        <v>705293</v>
      </c>
      <c r="GU4">
        <v>0</v>
      </c>
      <c r="GV4">
        <v>1274173</v>
      </c>
      <c r="GW4">
        <v>705293</v>
      </c>
      <c r="GX4">
        <v>0</v>
      </c>
      <c r="GY4">
        <v>1216723</v>
      </c>
      <c r="GZ4">
        <v>705293</v>
      </c>
      <c r="HA4">
        <v>0</v>
      </c>
      <c r="HB4">
        <v>1216723</v>
      </c>
      <c r="HC4">
        <v>523</v>
      </c>
      <c r="HD4">
        <v>2464119</v>
      </c>
      <c r="HE4">
        <v>1563120</v>
      </c>
      <c r="HF4">
        <v>13742</v>
      </c>
      <c r="HG4">
        <v>0</v>
      </c>
      <c r="HH4">
        <v>225</v>
      </c>
      <c r="HI4">
        <v>1485710</v>
      </c>
      <c r="HJ4">
        <v>953277</v>
      </c>
      <c r="HK4">
        <v>142689</v>
      </c>
    </row>
    <row r="5" spans="1:292">
      <c r="A5" t="s">
        <v>4196</v>
      </c>
      <c r="B5">
        <v>7806253521</v>
      </c>
      <c r="C5" t="s">
        <v>4197</v>
      </c>
      <c r="D5" t="s">
        <v>4198</v>
      </c>
      <c r="E5" t="s">
        <v>3936</v>
      </c>
      <c r="F5" t="s">
        <v>3931</v>
      </c>
      <c r="G5" t="s">
        <v>3932</v>
      </c>
      <c r="H5" t="s">
        <v>4199</v>
      </c>
      <c r="S5">
        <v>1463</v>
      </c>
      <c r="T5">
        <v>1576</v>
      </c>
      <c r="Y5">
        <v>1478</v>
      </c>
      <c r="Z5">
        <v>13</v>
      </c>
      <c r="AC5">
        <v>2941</v>
      </c>
      <c r="AD5">
        <v>1589</v>
      </c>
      <c r="AE5">
        <v>399</v>
      </c>
      <c r="AF5">
        <v>462</v>
      </c>
      <c r="AI5">
        <v>24</v>
      </c>
      <c r="AJ5">
        <v>24</v>
      </c>
      <c r="AK5">
        <v>1252719</v>
      </c>
      <c r="AL5">
        <v>1190465</v>
      </c>
      <c r="AM5">
        <v>2152864</v>
      </c>
      <c r="AN5">
        <v>1877581</v>
      </c>
      <c r="AO5">
        <v>24522</v>
      </c>
      <c r="AP5">
        <v>2171</v>
      </c>
      <c r="AS5">
        <v>3430528</v>
      </c>
      <c r="AT5">
        <v>3070703</v>
      </c>
      <c r="AU5">
        <v>10</v>
      </c>
      <c r="AV5">
        <v>10</v>
      </c>
      <c r="BA5">
        <v>11000</v>
      </c>
      <c r="BB5">
        <v>11000</v>
      </c>
      <c r="BE5">
        <v>12215</v>
      </c>
      <c r="BF5">
        <v>9725</v>
      </c>
      <c r="BG5">
        <v>23225</v>
      </c>
      <c r="BH5">
        <v>20735</v>
      </c>
      <c r="BK5">
        <v>62206</v>
      </c>
      <c r="BL5">
        <v>3280</v>
      </c>
      <c r="BM5">
        <v>1724</v>
      </c>
      <c r="BN5">
        <v>50</v>
      </c>
      <c r="BS5">
        <v>63930</v>
      </c>
      <c r="BT5">
        <v>3330</v>
      </c>
      <c r="BU5">
        <v>17442</v>
      </c>
      <c r="BV5">
        <v>25675</v>
      </c>
      <c r="BW5">
        <v>3328872</v>
      </c>
      <c r="BX5">
        <v>3022552</v>
      </c>
      <c r="CA5">
        <v>3346314</v>
      </c>
      <c r="CB5">
        <v>3048227</v>
      </c>
      <c r="CC5">
        <v>3433469</v>
      </c>
      <c r="CD5">
        <v>3072292</v>
      </c>
      <c r="CE5">
        <v>10</v>
      </c>
      <c r="CF5">
        <v>2152864</v>
      </c>
      <c r="CG5">
        <v>1877581</v>
      </c>
      <c r="CH5">
        <v>1252719</v>
      </c>
      <c r="CI5">
        <v>1190465</v>
      </c>
      <c r="CJ5">
        <v>79648</v>
      </c>
      <c r="CM5">
        <v>-96939</v>
      </c>
      <c r="CN5">
        <v>-80314</v>
      </c>
      <c r="CQ5">
        <v>8113</v>
      </c>
      <c r="CR5">
        <v>5295</v>
      </c>
      <c r="CS5">
        <v>1370900</v>
      </c>
      <c r="CT5">
        <v>1501180</v>
      </c>
      <c r="CU5">
        <v>1262313</v>
      </c>
      <c r="CV5">
        <v>1410906</v>
      </c>
      <c r="CW5">
        <v>3535</v>
      </c>
      <c r="CX5">
        <v>4665</v>
      </c>
      <c r="CY5">
        <v>-1045</v>
      </c>
      <c r="CZ5">
        <v>-956</v>
      </c>
      <c r="DA5">
        <v>2490</v>
      </c>
      <c r="DB5">
        <v>3709</v>
      </c>
      <c r="DC5">
        <v>837</v>
      </c>
      <c r="DD5">
        <v>979</v>
      </c>
      <c r="DE5">
        <v>-208</v>
      </c>
      <c r="DF5">
        <v>23</v>
      </c>
      <c r="DG5">
        <v>2490</v>
      </c>
      <c r="DH5">
        <v>3709</v>
      </c>
      <c r="DI5">
        <v>4</v>
      </c>
      <c r="DK5">
        <v>96943</v>
      </c>
      <c r="DL5">
        <v>80314</v>
      </c>
      <c r="DM5">
        <v>-96939</v>
      </c>
      <c r="DN5">
        <v>-80314</v>
      </c>
      <c r="DO5">
        <v>1370904</v>
      </c>
      <c r="DP5">
        <v>1359256</v>
      </c>
      <c r="DQ5">
        <v>2490</v>
      </c>
      <c r="DR5">
        <v>1501180</v>
      </c>
      <c r="DS5">
        <v>1491220</v>
      </c>
      <c r="DT5">
        <v>3709</v>
      </c>
      <c r="DU5">
        <v>10</v>
      </c>
      <c r="DV5">
        <v>6016</v>
      </c>
      <c r="DW5">
        <v>17026</v>
      </c>
      <c r="DX5">
        <v>0</v>
      </c>
      <c r="DY5">
        <v>3709</v>
      </c>
      <c r="DZ5">
        <v>3709</v>
      </c>
      <c r="EA5">
        <v>2490</v>
      </c>
      <c r="EB5">
        <v>2490</v>
      </c>
      <c r="EH5">
        <v>10</v>
      </c>
      <c r="EI5">
        <v>9725</v>
      </c>
      <c r="EJ5">
        <v>20735</v>
      </c>
      <c r="EK5">
        <v>0</v>
      </c>
      <c r="EL5">
        <v>2490</v>
      </c>
      <c r="EM5">
        <v>2490</v>
      </c>
      <c r="ES5">
        <v>10</v>
      </c>
      <c r="ET5">
        <v>12215</v>
      </c>
      <c r="EU5">
        <v>23225</v>
      </c>
      <c r="EV5">
        <v>23225</v>
      </c>
      <c r="EW5">
        <v>20735</v>
      </c>
      <c r="EX5">
        <v>2272693</v>
      </c>
      <c r="EY5">
        <v>1211535</v>
      </c>
      <c r="FE5">
        <v>2250342</v>
      </c>
      <c r="FF5">
        <v>1215328</v>
      </c>
      <c r="FG5">
        <v>62654</v>
      </c>
      <c r="FH5">
        <v>60032</v>
      </c>
      <c r="FI5">
        <v>32100</v>
      </c>
      <c r="FJ5">
        <v>24801</v>
      </c>
      <c r="FL5">
        <v>423</v>
      </c>
      <c r="FM5">
        <v>669</v>
      </c>
      <c r="FN5">
        <v>2155165</v>
      </c>
      <c r="FO5">
        <v>1129826</v>
      </c>
      <c r="FP5">
        <v>22351</v>
      </c>
      <c r="FQ5">
        <v>-3793</v>
      </c>
      <c r="GC5">
        <v>22351</v>
      </c>
      <c r="GD5">
        <v>-3793</v>
      </c>
      <c r="GE5">
        <v>2171</v>
      </c>
      <c r="GF5">
        <v>5964</v>
      </c>
      <c r="GG5">
        <v>24522</v>
      </c>
      <c r="GH5">
        <v>2171</v>
      </c>
      <c r="GI5">
        <v>0</v>
      </c>
      <c r="GJ5">
        <v>0</v>
      </c>
      <c r="GK5">
        <v>11000</v>
      </c>
      <c r="GM5">
        <v>11000</v>
      </c>
      <c r="GO5">
        <v>11000</v>
      </c>
      <c r="GQ5">
        <v>3709</v>
      </c>
      <c r="GR5">
        <v>0</v>
      </c>
      <c r="GS5">
        <v>20735</v>
      </c>
      <c r="GT5">
        <v>3709</v>
      </c>
      <c r="GU5">
        <v>0</v>
      </c>
      <c r="GV5">
        <v>20735</v>
      </c>
      <c r="GW5">
        <v>3709</v>
      </c>
      <c r="GX5">
        <v>0</v>
      </c>
      <c r="GY5">
        <v>9725</v>
      </c>
      <c r="GZ5">
        <v>3709</v>
      </c>
      <c r="HA5">
        <v>0</v>
      </c>
      <c r="HB5">
        <v>9725</v>
      </c>
    </row>
    <row r="6" spans="1:292">
      <c r="A6" t="s">
        <v>4196</v>
      </c>
      <c r="B6">
        <v>7806253521</v>
      </c>
      <c r="C6" t="s">
        <v>4197</v>
      </c>
      <c r="D6" t="s">
        <v>4198</v>
      </c>
      <c r="E6" t="s">
        <v>3936</v>
      </c>
      <c r="F6" t="s">
        <v>3931</v>
      </c>
      <c r="G6" t="s">
        <v>3932</v>
      </c>
      <c r="H6" t="s">
        <v>4199</v>
      </c>
      <c r="S6">
        <v>1463</v>
      </c>
      <c r="T6">
        <v>1576</v>
      </c>
      <c r="Y6">
        <v>1478</v>
      </c>
      <c r="Z6">
        <v>13</v>
      </c>
      <c r="AC6">
        <v>2941</v>
      </c>
      <c r="AD6">
        <v>1589</v>
      </c>
      <c r="AE6">
        <v>399</v>
      </c>
      <c r="AF6">
        <v>462</v>
      </c>
      <c r="AI6">
        <v>24</v>
      </c>
      <c r="AJ6">
        <v>24</v>
      </c>
      <c r="AK6">
        <v>1252719</v>
      </c>
      <c r="AL6">
        <v>1190465</v>
      </c>
      <c r="AM6">
        <v>2152864</v>
      </c>
      <c r="AN6">
        <v>1877581</v>
      </c>
      <c r="AO6">
        <v>24522</v>
      </c>
      <c r="AP6">
        <v>2171</v>
      </c>
      <c r="AS6">
        <v>3430528</v>
      </c>
      <c r="AT6">
        <v>3070703</v>
      </c>
      <c r="AU6">
        <v>10</v>
      </c>
      <c r="AV6">
        <v>10</v>
      </c>
      <c r="BA6">
        <v>11000</v>
      </c>
      <c r="BB6">
        <v>11000</v>
      </c>
      <c r="BE6">
        <v>12215</v>
      </c>
      <c r="BF6">
        <v>9725</v>
      </c>
      <c r="BG6">
        <v>23225</v>
      </c>
      <c r="BH6">
        <v>20735</v>
      </c>
      <c r="BK6">
        <v>62206</v>
      </c>
      <c r="BL6">
        <v>3280</v>
      </c>
      <c r="BM6">
        <v>1724</v>
      </c>
      <c r="BN6">
        <v>50</v>
      </c>
      <c r="BS6">
        <v>63930</v>
      </c>
      <c r="BT6">
        <v>3330</v>
      </c>
      <c r="BU6">
        <v>17442</v>
      </c>
      <c r="BV6">
        <v>25675</v>
      </c>
      <c r="BW6">
        <v>3328872</v>
      </c>
      <c r="BX6">
        <v>3022552</v>
      </c>
      <c r="CA6">
        <v>3346314</v>
      </c>
      <c r="CB6">
        <v>3048227</v>
      </c>
      <c r="CC6">
        <v>3433469</v>
      </c>
      <c r="CD6">
        <v>3072292</v>
      </c>
      <c r="CE6">
        <v>10</v>
      </c>
      <c r="CF6">
        <v>2152864</v>
      </c>
      <c r="CG6">
        <v>1877581</v>
      </c>
      <c r="CH6">
        <v>1252719</v>
      </c>
      <c r="CI6">
        <v>1190465</v>
      </c>
      <c r="CJ6">
        <v>79648</v>
      </c>
      <c r="CM6">
        <v>-96939</v>
      </c>
      <c r="CN6">
        <v>-80314</v>
      </c>
      <c r="CQ6">
        <v>8113</v>
      </c>
      <c r="CR6">
        <v>5295</v>
      </c>
      <c r="CS6">
        <v>1370900</v>
      </c>
      <c r="CT6">
        <v>1501180</v>
      </c>
      <c r="CU6">
        <v>1262313</v>
      </c>
      <c r="CV6">
        <v>1410906</v>
      </c>
      <c r="CW6">
        <v>3535</v>
      </c>
      <c r="CX6">
        <v>4665</v>
      </c>
      <c r="CY6">
        <v>-1045</v>
      </c>
      <c r="CZ6">
        <v>-956</v>
      </c>
      <c r="DA6">
        <v>2490</v>
      </c>
      <c r="DB6">
        <v>3709</v>
      </c>
      <c r="DC6">
        <v>837</v>
      </c>
      <c r="DD6">
        <v>979</v>
      </c>
      <c r="DE6">
        <v>-208</v>
      </c>
      <c r="DF6">
        <v>23</v>
      </c>
      <c r="DG6">
        <v>2490</v>
      </c>
      <c r="DH6">
        <v>3709</v>
      </c>
      <c r="DI6">
        <v>4</v>
      </c>
      <c r="DK6">
        <v>96943</v>
      </c>
      <c r="DL6">
        <v>80314</v>
      </c>
      <c r="DM6">
        <v>-96939</v>
      </c>
      <c r="DN6">
        <v>-80314</v>
      </c>
      <c r="DO6">
        <v>1370904</v>
      </c>
      <c r="DP6">
        <v>1359256</v>
      </c>
      <c r="DQ6">
        <v>2490</v>
      </c>
      <c r="DR6">
        <v>1501180</v>
      </c>
      <c r="DS6">
        <v>1491220</v>
      </c>
      <c r="DT6">
        <v>3709</v>
      </c>
      <c r="DU6">
        <v>10</v>
      </c>
      <c r="DV6">
        <v>6016</v>
      </c>
      <c r="DW6">
        <v>17026</v>
      </c>
      <c r="DX6">
        <v>0</v>
      </c>
      <c r="DY6">
        <v>3709</v>
      </c>
      <c r="DZ6">
        <v>3709</v>
      </c>
      <c r="EA6">
        <v>2490</v>
      </c>
      <c r="EB6">
        <v>2490</v>
      </c>
      <c r="EH6">
        <v>10</v>
      </c>
      <c r="EI6">
        <v>9725</v>
      </c>
      <c r="EJ6">
        <v>20735</v>
      </c>
      <c r="EK6">
        <v>0</v>
      </c>
      <c r="EL6">
        <v>2490</v>
      </c>
      <c r="EM6">
        <v>2490</v>
      </c>
      <c r="ES6">
        <v>10</v>
      </c>
      <c r="ET6">
        <v>12215</v>
      </c>
      <c r="EU6">
        <v>23225</v>
      </c>
      <c r="EV6">
        <v>23225</v>
      </c>
      <c r="EW6">
        <v>20735</v>
      </c>
      <c r="EX6">
        <v>2272693</v>
      </c>
      <c r="EY6">
        <v>1211535</v>
      </c>
      <c r="FE6">
        <v>2250342</v>
      </c>
      <c r="FF6">
        <v>1215328</v>
      </c>
      <c r="FG6">
        <v>62654</v>
      </c>
      <c r="FH6">
        <v>60032</v>
      </c>
      <c r="FI6">
        <v>32100</v>
      </c>
      <c r="FJ6">
        <v>24801</v>
      </c>
      <c r="FL6">
        <v>423</v>
      </c>
      <c r="FM6">
        <v>669</v>
      </c>
      <c r="FN6">
        <v>2155165</v>
      </c>
      <c r="FO6">
        <v>1129826</v>
      </c>
      <c r="FP6">
        <v>22351</v>
      </c>
      <c r="FQ6">
        <v>-3793</v>
      </c>
      <c r="GC6">
        <v>22351</v>
      </c>
      <c r="GD6">
        <v>-3793</v>
      </c>
      <c r="GE6">
        <v>2171</v>
      </c>
      <c r="GF6">
        <v>5964</v>
      </c>
      <c r="GG6">
        <v>24522</v>
      </c>
      <c r="GH6">
        <v>2171</v>
      </c>
      <c r="GI6">
        <v>0</v>
      </c>
      <c r="GJ6">
        <v>0</v>
      </c>
      <c r="GK6">
        <v>11000</v>
      </c>
      <c r="GM6">
        <v>11000</v>
      </c>
      <c r="GO6">
        <v>11000</v>
      </c>
      <c r="GQ6">
        <v>3709</v>
      </c>
      <c r="GR6">
        <v>0</v>
      </c>
      <c r="GS6">
        <v>20735</v>
      </c>
      <c r="GT6">
        <v>3709</v>
      </c>
      <c r="GU6">
        <v>0</v>
      </c>
      <c r="GV6">
        <v>20735</v>
      </c>
      <c r="GW6">
        <v>3709</v>
      </c>
      <c r="GX6">
        <v>0</v>
      </c>
      <c r="GY6">
        <v>9725</v>
      </c>
      <c r="GZ6">
        <v>3709</v>
      </c>
      <c r="HA6">
        <v>0</v>
      </c>
      <c r="HB6">
        <v>9725</v>
      </c>
    </row>
    <row r="7" spans="1:292">
      <c r="A7" t="s">
        <v>3928</v>
      </c>
      <c r="B7">
        <v>7720498833</v>
      </c>
      <c r="C7" t="s">
        <v>3929</v>
      </c>
      <c r="D7" t="s">
        <v>2160</v>
      </c>
      <c r="E7" t="s">
        <v>3930</v>
      </c>
      <c r="F7" t="s">
        <v>3931</v>
      </c>
      <c r="G7" t="s">
        <v>3932</v>
      </c>
      <c r="H7" t="s">
        <v>3933</v>
      </c>
      <c r="S7">
        <v>1947</v>
      </c>
      <c r="T7">
        <v>3492</v>
      </c>
      <c r="AC7">
        <v>1947</v>
      </c>
      <c r="AD7">
        <v>3492</v>
      </c>
      <c r="AE7">
        <v>26582</v>
      </c>
      <c r="AF7">
        <v>3579</v>
      </c>
      <c r="AI7">
        <v>0</v>
      </c>
      <c r="AJ7">
        <v>437</v>
      </c>
      <c r="AK7">
        <v>175406</v>
      </c>
      <c r="AL7">
        <v>184509</v>
      </c>
      <c r="AM7">
        <v>887718</v>
      </c>
      <c r="AN7">
        <v>926352</v>
      </c>
      <c r="AO7">
        <v>9919</v>
      </c>
      <c r="AP7">
        <v>23999</v>
      </c>
      <c r="AQ7">
        <v>348</v>
      </c>
      <c r="AR7">
        <v>227</v>
      </c>
      <c r="AS7">
        <v>1099973</v>
      </c>
      <c r="AT7">
        <v>1139103</v>
      </c>
      <c r="AU7">
        <v>10</v>
      </c>
      <c r="AV7">
        <v>10</v>
      </c>
      <c r="BA7">
        <v>13245</v>
      </c>
      <c r="BB7">
        <v>13245</v>
      </c>
      <c r="BE7">
        <v>83382</v>
      </c>
      <c r="BF7">
        <v>198085</v>
      </c>
      <c r="BG7">
        <v>96637</v>
      </c>
      <c r="BH7">
        <v>211340</v>
      </c>
      <c r="BK7">
        <v>124800</v>
      </c>
      <c r="BL7">
        <v>124800</v>
      </c>
      <c r="BS7">
        <v>124800</v>
      </c>
      <c r="BT7">
        <v>124800</v>
      </c>
      <c r="BU7">
        <v>860757</v>
      </c>
      <c r="BV7">
        <v>783402</v>
      </c>
      <c r="BW7">
        <v>19726</v>
      </c>
      <c r="BX7">
        <v>23054</v>
      </c>
      <c r="CA7">
        <v>880483</v>
      </c>
      <c r="CB7">
        <v>806456</v>
      </c>
      <c r="CC7">
        <v>1101920</v>
      </c>
      <c r="CD7">
        <v>1142595</v>
      </c>
      <c r="CE7">
        <v>10</v>
      </c>
      <c r="CF7">
        <v>887718</v>
      </c>
      <c r="CG7">
        <v>926352</v>
      </c>
      <c r="CH7">
        <v>175406</v>
      </c>
      <c r="CI7">
        <v>184509</v>
      </c>
      <c r="CJ7">
        <v>985557</v>
      </c>
      <c r="CK7">
        <v>111597</v>
      </c>
      <c r="CL7">
        <v>131641</v>
      </c>
      <c r="CM7">
        <v>5073</v>
      </c>
      <c r="CN7">
        <v>83904</v>
      </c>
      <c r="CO7">
        <v>2198</v>
      </c>
      <c r="CP7">
        <v>2382</v>
      </c>
      <c r="CQ7">
        <v>60917</v>
      </c>
      <c r="CR7">
        <v>44061</v>
      </c>
      <c r="CS7">
        <v>371392</v>
      </c>
      <c r="CT7">
        <v>376936</v>
      </c>
      <c r="CU7">
        <v>279270</v>
      </c>
      <c r="CV7">
        <v>357060</v>
      </c>
      <c r="CW7">
        <v>38476</v>
      </c>
      <c r="CX7">
        <v>62101</v>
      </c>
      <c r="CY7">
        <v>-8077</v>
      </c>
      <c r="CZ7">
        <v>-33636</v>
      </c>
      <c r="DA7">
        <v>30399</v>
      </c>
      <c r="DB7">
        <v>28465</v>
      </c>
      <c r="DC7">
        <v>8077</v>
      </c>
      <c r="DD7">
        <v>33636</v>
      </c>
      <c r="DG7">
        <v>30399</v>
      </c>
      <c r="DH7">
        <v>28465</v>
      </c>
      <c r="DI7">
        <v>261672</v>
      </c>
      <c r="DJ7">
        <v>264362</v>
      </c>
      <c r="DK7">
        <v>145002</v>
      </c>
      <c r="DL7">
        <v>48817</v>
      </c>
      <c r="DM7">
        <v>116670</v>
      </c>
      <c r="DN7">
        <v>215545</v>
      </c>
      <c r="DO7">
        <v>633064</v>
      </c>
      <c r="DP7">
        <v>424272</v>
      </c>
      <c r="DQ7">
        <v>30399</v>
      </c>
      <c r="DR7">
        <v>641298</v>
      </c>
      <c r="DS7">
        <v>405877</v>
      </c>
      <c r="DT7">
        <v>28465</v>
      </c>
      <c r="DU7">
        <v>10</v>
      </c>
      <c r="DV7">
        <v>179718</v>
      </c>
      <c r="DW7">
        <v>192973</v>
      </c>
      <c r="DX7">
        <v>0</v>
      </c>
      <c r="DY7">
        <v>28724</v>
      </c>
      <c r="DZ7">
        <v>28724</v>
      </c>
      <c r="EA7">
        <v>30400</v>
      </c>
      <c r="EB7">
        <v>30400</v>
      </c>
      <c r="EC7">
        <v>0</v>
      </c>
      <c r="ED7">
        <v>10358</v>
      </c>
      <c r="EE7">
        <v>10358</v>
      </c>
      <c r="EF7">
        <v>10358</v>
      </c>
      <c r="EG7">
        <v>10358</v>
      </c>
      <c r="EH7">
        <v>10</v>
      </c>
      <c r="EI7">
        <v>198085</v>
      </c>
      <c r="EJ7">
        <v>211340</v>
      </c>
      <c r="EK7">
        <v>0</v>
      </c>
      <c r="EL7">
        <v>30400</v>
      </c>
      <c r="EM7">
        <v>30400</v>
      </c>
      <c r="EN7">
        <v>0</v>
      </c>
      <c r="EO7">
        <v>145103</v>
      </c>
      <c r="EP7">
        <v>145103</v>
      </c>
      <c r="EQ7">
        <v>145103</v>
      </c>
      <c r="ER7">
        <v>145103</v>
      </c>
      <c r="ES7">
        <v>10</v>
      </c>
      <c r="ET7">
        <v>83382</v>
      </c>
      <c r="EU7">
        <v>96637</v>
      </c>
      <c r="EV7">
        <v>96637</v>
      </c>
      <c r="EW7">
        <v>211340</v>
      </c>
      <c r="EX7">
        <v>1574398</v>
      </c>
      <c r="EY7">
        <v>2279159</v>
      </c>
      <c r="EZ7">
        <v>267931</v>
      </c>
      <c r="FA7">
        <v>294806</v>
      </c>
      <c r="FB7">
        <v>0</v>
      </c>
      <c r="FC7">
        <v>166984</v>
      </c>
      <c r="FD7">
        <v>17923998</v>
      </c>
      <c r="FE7">
        <v>1636644</v>
      </c>
      <c r="FF7">
        <v>1583510</v>
      </c>
      <c r="FG7">
        <v>93441</v>
      </c>
      <c r="FH7">
        <v>80034</v>
      </c>
      <c r="FI7">
        <v>94567</v>
      </c>
      <c r="FJ7">
        <v>115823</v>
      </c>
      <c r="FK7">
        <v>98991</v>
      </c>
      <c r="FL7">
        <v>0</v>
      </c>
      <c r="FM7">
        <v>35986</v>
      </c>
      <c r="FN7">
        <v>18246197</v>
      </c>
      <c r="FP7">
        <v>-341267</v>
      </c>
      <c r="FQ7">
        <v>13572348</v>
      </c>
      <c r="FT7">
        <v>331923</v>
      </c>
      <c r="FU7">
        <v>-14265080</v>
      </c>
      <c r="FV7">
        <v>1574398</v>
      </c>
      <c r="FW7">
        <v>2279159</v>
      </c>
      <c r="FX7">
        <v>123438</v>
      </c>
      <c r="FY7">
        <v>10358</v>
      </c>
      <c r="FZ7">
        <v>1513206</v>
      </c>
      <c r="GA7">
        <v>-62246</v>
      </c>
      <c r="GB7">
        <v>695649</v>
      </c>
      <c r="GC7">
        <v>-71590</v>
      </c>
      <c r="GD7">
        <v>2917</v>
      </c>
      <c r="GE7">
        <v>23999</v>
      </c>
      <c r="GF7">
        <v>20426</v>
      </c>
      <c r="GG7">
        <v>-47554</v>
      </c>
      <c r="GH7">
        <v>23469</v>
      </c>
      <c r="GI7">
        <v>0</v>
      </c>
      <c r="GJ7">
        <v>0</v>
      </c>
      <c r="GK7">
        <v>13245</v>
      </c>
      <c r="GM7">
        <v>13245</v>
      </c>
      <c r="GO7">
        <v>13245</v>
      </c>
      <c r="GQ7">
        <v>28725</v>
      </c>
      <c r="GR7">
        <v>-10358</v>
      </c>
      <c r="GS7">
        <v>211340</v>
      </c>
      <c r="GT7">
        <v>28725</v>
      </c>
      <c r="GU7">
        <v>-10358</v>
      </c>
      <c r="GV7">
        <v>211340</v>
      </c>
      <c r="GW7">
        <v>28725</v>
      </c>
      <c r="GX7">
        <v>-10358</v>
      </c>
      <c r="GY7">
        <v>198085</v>
      </c>
      <c r="GZ7">
        <v>28725</v>
      </c>
      <c r="HA7">
        <v>-10358</v>
      </c>
      <c r="HB7">
        <v>198085</v>
      </c>
      <c r="HC7">
        <v>11893</v>
      </c>
      <c r="HD7">
        <v>331257</v>
      </c>
      <c r="HE7">
        <v>181146</v>
      </c>
      <c r="HF7">
        <v>666</v>
      </c>
      <c r="HI7">
        <v>0</v>
      </c>
      <c r="HJ7">
        <v>14454695</v>
      </c>
      <c r="HK7">
        <v>1573152</v>
      </c>
      <c r="HL7">
        <v>56161</v>
      </c>
      <c r="HM7">
        <v>8469</v>
      </c>
      <c r="HN7">
        <v>37</v>
      </c>
      <c r="HO7">
        <v>126</v>
      </c>
    </row>
    <row r="8" spans="1:292">
      <c r="A8" t="s">
        <v>3934</v>
      </c>
      <c r="B8">
        <v>7716932938</v>
      </c>
      <c r="C8" t="s">
        <v>3935</v>
      </c>
      <c r="D8" t="s">
        <v>3308</v>
      </c>
      <c r="E8" t="s">
        <v>3936</v>
      </c>
      <c r="F8" t="s">
        <v>3931</v>
      </c>
      <c r="G8" t="s">
        <v>3932</v>
      </c>
      <c r="H8" t="s">
        <v>3937</v>
      </c>
      <c r="M8">
        <v>5345</v>
      </c>
      <c r="S8">
        <v>0</v>
      </c>
      <c r="T8">
        <v>177</v>
      </c>
      <c r="W8">
        <v>0</v>
      </c>
      <c r="AC8">
        <v>5345</v>
      </c>
      <c r="AD8">
        <v>177</v>
      </c>
      <c r="AK8">
        <v>70874</v>
      </c>
      <c r="AL8">
        <v>12214</v>
      </c>
      <c r="AM8">
        <v>1006527</v>
      </c>
      <c r="AN8">
        <v>190190</v>
      </c>
      <c r="AO8">
        <v>124996</v>
      </c>
      <c r="AP8">
        <v>15334</v>
      </c>
      <c r="AQ8">
        <v>43</v>
      </c>
      <c r="AS8">
        <v>1202440</v>
      </c>
      <c r="AT8">
        <v>217738</v>
      </c>
      <c r="AU8">
        <v>500000</v>
      </c>
      <c r="AV8">
        <v>30000</v>
      </c>
      <c r="BE8">
        <v>58382</v>
      </c>
      <c r="BF8">
        <v>31233</v>
      </c>
      <c r="BG8">
        <v>558382</v>
      </c>
      <c r="BH8">
        <v>61233</v>
      </c>
      <c r="BK8">
        <v>114120</v>
      </c>
      <c r="BL8">
        <v>7645</v>
      </c>
      <c r="BO8">
        <v>451</v>
      </c>
      <c r="BP8">
        <v>502</v>
      </c>
      <c r="BS8">
        <v>114120</v>
      </c>
      <c r="BT8">
        <v>7645</v>
      </c>
      <c r="BU8">
        <v>228645</v>
      </c>
      <c r="BV8">
        <v>139060</v>
      </c>
      <c r="BW8">
        <v>306187</v>
      </c>
      <c r="BX8">
        <v>9475</v>
      </c>
      <c r="CA8">
        <v>535283</v>
      </c>
      <c r="CB8">
        <v>149037</v>
      </c>
      <c r="CC8">
        <v>1207785</v>
      </c>
      <c r="CD8">
        <v>217915</v>
      </c>
      <c r="CE8">
        <v>500000</v>
      </c>
      <c r="CF8">
        <v>1006527</v>
      </c>
      <c r="CG8">
        <v>190190</v>
      </c>
      <c r="CH8">
        <v>70874</v>
      </c>
      <c r="CI8">
        <v>12214</v>
      </c>
      <c r="CJ8">
        <v>342765</v>
      </c>
      <c r="CK8">
        <v>68049</v>
      </c>
      <c r="CL8">
        <v>42003</v>
      </c>
      <c r="CM8">
        <v>-64380</v>
      </c>
      <c r="CN8">
        <v>-40632</v>
      </c>
      <c r="CO8">
        <v>145989</v>
      </c>
      <c r="CP8">
        <v>29803</v>
      </c>
      <c r="CQ8">
        <v>94140</v>
      </c>
      <c r="CR8">
        <v>5929</v>
      </c>
      <c r="CS8">
        <v>48738</v>
      </c>
      <c r="CT8">
        <v>39742</v>
      </c>
      <c r="CU8">
        <v>7079</v>
      </c>
      <c r="CV8">
        <v>5010</v>
      </c>
      <c r="CW8">
        <v>29128</v>
      </c>
      <c r="CX8">
        <v>17974</v>
      </c>
      <c r="CY8">
        <v>-1979</v>
      </c>
      <c r="CZ8">
        <v>-1131</v>
      </c>
      <c r="DA8">
        <v>27149</v>
      </c>
      <c r="DB8">
        <v>12011</v>
      </c>
      <c r="DC8">
        <v>1979</v>
      </c>
      <c r="DD8">
        <v>1131</v>
      </c>
      <c r="DG8">
        <v>27149</v>
      </c>
      <c r="DH8">
        <v>12011</v>
      </c>
      <c r="DI8">
        <v>405359</v>
      </c>
      <c r="DJ8">
        <v>251660</v>
      </c>
      <c r="DK8">
        <v>401690</v>
      </c>
      <c r="DL8">
        <v>250289</v>
      </c>
      <c r="DM8">
        <v>3669</v>
      </c>
      <c r="DN8">
        <v>1371</v>
      </c>
      <c r="DO8">
        <v>454097</v>
      </c>
      <c r="DP8">
        <v>408769</v>
      </c>
      <c r="DQ8">
        <v>27149</v>
      </c>
      <c r="DR8">
        <v>291402</v>
      </c>
      <c r="DS8">
        <v>255299</v>
      </c>
      <c r="DT8">
        <v>12011</v>
      </c>
      <c r="DU8">
        <v>100</v>
      </c>
      <c r="DV8">
        <v>19222</v>
      </c>
      <c r="DW8">
        <v>19322</v>
      </c>
      <c r="DX8">
        <v>29900</v>
      </c>
      <c r="DY8">
        <v>12011</v>
      </c>
      <c r="DZ8">
        <v>41911</v>
      </c>
      <c r="EA8">
        <v>27149</v>
      </c>
      <c r="EB8">
        <v>27149</v>
      </c>
      <c r="EH8">
        <v>30000</v>
      </c>
      <c r="EI8">
        <v>31233</v>
      </c>
      <c r="EJ8">
        <v>61233</v>
      </c>
      <c r="EK8">
        <v>470000</v>
      </c>
      <c r="EL8">
        <v>27149</v>
      </c>
      <c r="EM8">
        <v>497149</v>
      </c>
      <c r="ES8">
        <v>500000</v>
      </c>
      <c r="ET8">
        <v>58382</v>
      </c>
      <c r="EU8">
        <v>558382</v>
      </c>
      <c r="EV8">
        <v>558382</v>
      </c>
      <c r="EW8">
        <v>61233</v>
      </c>
      <c r="EX8">
        <v>1185815</v>
      </c>
      <c r="EY8">
        <v>224446</v>
      </c>
      <c r="EZ8">
        <v>2958</v>
      </c>
      <c r="FA8">
        <v>28786</v>
      </c>
      <c r="FB8">
        <v>215507</v>
      </c>
      <c r="FC8">
        <v>183428</v>
      </c>
      <c r="FD8">
        <v>145548</v>
      </c>
      <c r="FE8">
        <v>215179</v>
      </c>
      <c r="FF8">
        <v>41432</v>
      </c>
      <c r="FG8">
        <v>61250</v>
      </c>
      <c r="FH8">
        <v>34976</v>
      </c>
      <c r="FI8">
        <v>12732</v>
      </c>
      <c r="FJ8">
        <v>5607</v>
      </c>
      <c r="FK8">
        <v>86660</v>
      </c>
      <c r="FL8">
        <v>6037</v>
      </c>
      <c r="FN8">
        <v>276216</v>
      </c>
      <c r="FO8">
        <v>8498</v>
      </c>
      <c r="FP8">
        <v>-860975</v>
      </c>
      <c r="FQ8">
        <v>-175736</v>
      </c>
      <c r="FV8">
        <v>1185815</v>
      </c>
      <c r="FW8">
        <v>224446</v>
      </c>
      <c r="FZ8">
        <v>214163</v>
      </c>
      <c r="GA8">
        <v>970636</v>
      </c>
      <c r="GB8">
        <v>183014</v>
      </c>
      <c r="GC8">
        <v>109661</v>
      </c>
      <c r="GD8">
        <v>7278</v>
      </c>
      <c r="GE8">
        <v>15334</v>
      </c>
      <c r="GF8">
        <v>8056</v>
      </c>
      <c r="GG8">
        <v>124995</v>
      </c>
      <c r="GH8">
        <v>15334</v>
      </c>
      <c r="HC8">
        <v>9521</v>
      </c>
      <c r="HK8">
        <v>41432</v>
      </c>
      <c r="HL8">
        <v>3034</v>
      </c>
      <c r="HP8">
        <v>0</v>
      </c>
      <c r="HQ8">
        <v>-4832</v>
      </c>
    </row>
    <row r="9" spans="1:292">
      <c r="A9" t="s">
        <v>3938</v>
      </c>
      <c r="B9">
        <v>8602183821</v>
      </c>
      <c r="C9" t="s">
        <v>3939</v>
      </c>
      <c r="D9" t="s">
        <v>3940</v>
      </c>
      <c r="E9" t="s">
        <v>3936</v>
      </c>
      <c r="F9" t="s">
        <v>3931</v>
      </c>
      <c r="G9" t="s">
        <v>3932</v>
      </c>
      <c r="H9" t="s">
        <v>3941</v>
      </c>
      <c r="S9">
        <v>737</v>
      </c>
      <c r="T9">
        <v>1066</v>
      </c>
      <c r="W9">
        <v>57</v>
      </c>
      <c r="X9">
        <v>30</v>
      </c>
      <c r="AE9">
        <v>0</v>
      </c>
      <c r="AK9">
        <v>26228</v>
      </c>
      <c r="AL9">
        <v>60238</v>
      </c>
      <c r="AO9">
        <v>97954</v>
      </c>
      <c r="AP9">
        <v>92331</v>
      </c>
      <c r="BG9">
        <v>35663</v>
      </c>
      <c r="BH9">
        <v>70326</v>
      </c>
      <c r="BW9">
        <v>89313</v>
      </c>
      <c r="BX9">
        <v>83339</v>
      </c>
      <c r="CC9">
        <v>124976</v>
      </c>
      <c r="CD9">
        <v>153665</v>
      </c>
      <c r="CE9">
        <v>0</v>
      </c>
      <c r="CF9">
        <v>57</v>
      </c>
      <c r="CG9">
        <v>30</v>
      </c>
      <c r="CH9">
        <v>26228</v>
      </c>
      <c r="CI9">
        <v>60238</v>
      </c>
      <c r="CJ9">
        <v>0</v>
      </c>
      <c r="CS9">
        <v>108708</v>
      </c>
      <c r="CT9">
        <v>126540</v>
      </c>
      <c r="CU9">
        <v>6344</v>
      </c>
      <c r="CV9">
        <v>30925</v>
      </c>
      <c r="CY9">
        <v>15205</v>
      </c>
      <c r="CZ9">
        <v>22259</v>
      </c>
      <c r="DA9">
        <v>95444</v>
      </c>
      <c r="DB9">
        <v>162979</v>
      </c>
      <c r="DI9">
        <v>101056</v>
      </c>
      <c r="DJ9">
        <v>120074</v>
      </c>
      <c r="DK9">
        <v>92771</v>
      </c>
      <c r="DL9">
        <v>30451</v>
      </c>
      <c r="DO9">
        <v>209764</v>
      </c>
      <c r="DP9">
        <v>99115</v>
      </c>
      <c r="DQ9">
        <v>95444</v>
      </c>
      <c r="DR9">
        <v>246614</v>
      </c>
      <c r="DS9">
        <v>61376</v>
      </c>
      <c r="DT9">
        <v>162979</v>
      </c>
    </row>
    <row r="10" spans="1:292">
      <c r="A10" t="s">
        <v>3942</v>
      </c>
      <c r="B10">
        <v>7704464202</v>
      </c>
      <c r="C10" t="s">
        <v>3943</v>
      </c>
      <c r="D10" t="s">
        <v>3944</v>
      </c>
      <c r="E10" t="s">
        <v>3936</v>
      </c>
      <c r="F10" t="s">
        <v>3931</v>
      </c>
      <c r="G10" t="s">
        <v>3932</v>
      </c>
      <c r="H10" t="s">
        <v>3945</v>
      </c>
      <c r="W10">
        <v>0</v>
      </c>
      <c r="AE10">
        <v>202771</v>
      </c>
      <c r="AF10">
        <v>187500</v>
      </c>
      <c r="AK10">
        <v>576623</v>
      </c>
      <c r="AL10">
        <v>515201</v>
      </c>
      <c r="AO10">
        <v>3220</v>
      </c>
      <c r="AP10">
        <v>3015</v>
      </c>
      <c r="BG10">
        <v>-41874</v>
      </c>
      <c r="BH10">
        <v>-12457</v>
      </c>
      <c r="BK10">
        <v>445485</v>
      </c>
      <c r="BL10">
        <v>362417</v>
      </c>
      <c r="BU10">
        <v>124405</v>
      </c>
      <c r="BV10">
        <v>78349</v>
      </c>
      <c r="BW10">
        <v>254598</v>
      </c>
      <c r="BX10">
        <v>277407</v>
      </c>
      <c r="CC10">
        <v>782614</v>
      </c>
      <c r="CD10">
        <v>705716</v>
      </c>
      <c r="CE10">
        <v>0</v>
      </c>
      <c r="CF10">
        <v>0</v>
      </c>
      <c r="CG10">
        <v>0</v>
      </c>
      <c r="CH10">
        <v>576623</v>
      </c>
      <c r="CI10">
        <v>515201</v>
      </c>
      <c r="CJ10">
        <v>569890</v>
      </c>
      <c r="CS10">
        <v>23291</v>
      </c>
      <c r="CT10">
        <v>55202</v>
      </c>
      <c r="CU10">
        <v>65319</v>
      </c>
      <c r="CV10">
        <v>61336</v>
      </c>
      <c r="CY10">
        <v>1453</v>
      </c>
      <c r="CZ10">
        <v>1666</v>
      </c>
      <c r="DA10">
        <v>-29417</v>
      </c>
      <c r="DB10">
        <v>307</v>
      </c>
      <c r="DI10">
        <v>65625</v>
      </c>
      <c r="DJ10">
        <v>111781</v>
      </c>
      <c r="DK10">
        <v>51561</v>
      </c>
      <c r="DL10">
        <v>103674</v>
      </c>
      <c r="DO10">
        <v>88916</v>
      </c>
      <c r="DP10">
        <v>116880</v>
      </c>
      <c r="DQ10">
        <v>-29417</v>
      </c>
      <c r="DR10">
        <v>166983</v>
      </c>
      <c r="DS10">
        <v>165010</v>
      </c>
      <c r="DT10">
        <v>307</v>
      </c>
    </row>
    <row r="11" spans="1:292">
      <c r="A11" t="s">
        <v>3946</v>
      </c>
      <c r="B11">
        <v>7718846561</v>
      </c>
      <c r="C11" t="s">
        <v>3947</v>
      </c>
      <c r="D11" t="s">
        <v>3948</v>
      </c>
      <c r="E11" t="s">
        <v>3936</v>
      </c>
      <c r="F11" t="s">
        <v>3931</v>
      </c>
      <c r="G11" t="s">
        <v>3932</v>
      </c>
      <c r="H11" t="s">
        <v>3949</v>
      </c>
      <c r="AK11">
        <v>111042</v>
      </c>
      <c r="AL11">
        <v>132308</v>
      </c>
      <c r="AO11">
        <v>3767</v>
      </c>
      <c r="AP11">
        <v>1688</v>
      </c>
      <c r="BG11">
        <v>112927</v>
      </c>
      <c r="BH11">
        <v>104082</v>
      </c>
      <c r="BU11">
        <v>0</v>
      </c>
      <c r="BV11">
        <v>28418</v>
      </c>
      <c r="BW11">
        <v>1882</v>
      </c>
      <c r="BX11">
        <v>1496</v>
      </c>
      <c r="CC11">
        <v>114809</v>
      </c>
      <c r="CD11">
        <v>133996</v>
      </c>
      <c r="CE11">
        <v>0</v>
      </c>
      <c r="CF11">
        <v>0</v>
      </c>
      <c r="CG11">
        <v>0</v>
      </c>
      <c r="CH11">
        <v>111042</v>
      </c>
      <c r="CI11">
        <v>132308</v>
      </c>
      <c r="CJ11">
        <v>0</v>
      </c>
      <c r="CQ11">
        <v>833</v>
      </c>
      <c r="CR11">
        <v>689</v>
      </c>
      <c r="CS11">
        <v>173</v>
      </c>
      <c r="CT11">
        <v>632</v>
      </c>
      <c r="CU11">
        <v>1949</v>
      </c>
      <c r="CV11">
        <v>2409</v>
      </c>
      <c r="CY11">
        <v>4031</v>
      </c>
      <c r="CZ11">
        <v>4422</v>
      </c>
      <c r="DA11">
        <v>58755</v>
      </c>
      <c r="DB11">
        <v>82883</v>
      </c>
      <c r="DI11">
        <v>134183</v>
      </c>
      <c r="DJ11">
        <v>146569</v>
      </c>
      <c r="DK11">
        <v>68788</v>
      </c>
      <c r="DL11">
        <v>56798</v>
      </c>
      <c r="DO11">
        <v>134356</v>
      </c>
      <c r="DP11">
        <v>70737</v>
      </c>
      <c r="DQ11">
        <v>58755</v>
      </c>
      <c r="DR11">
        <v>147201</v>
      </c>
      <c r="DS11">
        <v>59207</v>
      </c>
      <c r="DT11">
        <v>82883</v>
      </c>
    </row>
    <row r="12" spans="1:292">
      <c r="A12" t="s">
        <v>3950</v>
      </c>
      <c r="B12">
        <v>7606066933</v>
      </c>
      <c r="C12" t="s">
        <v>3943</v>
      </c>
      <c r="D12" t="s">
        <v>3951</v>
      </c>
      <c r="E12" t="s">
        <v>3936</v>
      </c>
      <c r="F12" t="s">
        <v>3931</v>
      </c>
      <c r="G12" t="s">
        <v>3932</v>
      </c>
      <c r="H12" t="s">
        <v>3952</v>
      </c>
      <c r="W12">
        <v>13</v>
      </c>
      <c r="X12">
        <v>13</v>
      </c>
      <c r="AK12">
        <v>507391</v>
      </c>
      <c r="AL12">
        <v>690625</v>
      </c>
      <c r="AO12">
        <v>183</v>
      </c>
      <c r="AP12">
        <v>744</v>
      </c>
      <c r="BG12">
        <v>305312</v>
      </c>
      <c r="BH12">
        <v>223788</v>
      </c>
      <c r="BK12">
        <v>72364</v>
      </c>
      <c r="BL12">
        <v>65388</v>
      </c>
      <c r="BQ12">
        <v>67083</v>
      </c>
      <c r="BR12">
        <v>346017</v>
      </c>
      <c r="BU12">
        <v>16002</v>
      </c>
      <c r="BV12">
        <v>9464</v>
      </c>
      <c r="BW12">
        <v>46826</v>
      </c>
      <c r="BX12">
        <v>46725</v>
      </c>
      <c r="CC12">
        <v>507587</v>
      </c>
      <c r="CD12">
        <v>691382</v>
      </c>
      <c r="CE12">
        <v>0</v>
      </c>
      <c r="CF12">
        <v>13</v>
      </c>
      <c r="CG12">
        <v>13</v>
      </c>
      <c r="CH12">
        <v>507391</v>
      </c>
      <c r="CI12">
        <v>690625</v>
      </c>
      <c r="CJ12">
        <v>88366</v>
      </c>
      <c r="CQ12">
        <v>7128</v>
      </c>
      <c r="CR12">
        <v>3164</v>
      </c>
      <c r="CS12">
        <v>130659</v>
      </c>
      <c r="CT12">
        <v>173508</v>
      </c>
      <c r="CU12">
        <v>34541</v>
      </c>
      <c r="CV12">
        <v>20846</v>
      </c>
      <c r="CY12">
        <v>4138</v>
      </c>
      <c r="CZ12">
        <v>5180</v>
      </c>
      <c r="DA12">
        <v>81523</v>
      </c>
      <c r="DB12">
        <v>121466</v>
      </c>
      <c r="DK12">
        <v>3329</v>
      </c>
      <c r="DL12">
        <v>22852</v>
      </c>
      <c r="DO12">
        <v>130659</v>
      </c>
      <c r="DP12">
        <v>37870</v>
      </c>
      <c r="DQ12">
        <v>81523</v>
      </c>
      <c r="DR12">
        <v>173508</v>
      </c>
      <c r="DS12">
        <v>43698</v>
      </c>
      <c r="DT12">
        <v>121466</v>
      </c>
    </row>
    <row r="13" spans="1:292">
      <c r="A13" t="s">
        <v>3953</v>
      </c>
      <c r="B13">
        <v>274941112</v>
      </c>
      <c r="C13" t="s">
        <v>3954</v>
      </c>
      <c r="D13" t="s">
        <v>1924</v>
      </c>
      <c r="E13" t="s">
        <v>3955</v>
      </c>
      <c r="F13" t="s">
        <v>3931</v>
      </c>
      <c r="G13" t="s">
        <v>3932</v>
      </c>
      <c r="H13" t="s">
        <v>3956</v>
      </c>
      <c r="CC13">
        <v>0</v>
      </c>
      <c r="CD13">
        <v>0</v>
      </c>
      <c r="CE13">
        <v>0</v>
      </c>
      <c r="CF13">
        <v>0</v>
      </c>
      <c r="CG13">
        <v>0</v>
      </c>
      <c r="CH13">
        <v>0</v>
      </c>
      <c r="CI13">
        <v>0</v>
      </c>
      <c r="CJ13">
        <v>0</v>
      </c>
      <c r="DO13">
        <v>0</v>
      </c>
      <c r="DP13">
        <v>0</v>
      </c>
      <c r="DQ13">
        <v>0</v>
      </c>
      <c r="DR13">
        <v>0</v>
      </c>
      <c r="DS13">
        <v>0</v>
      </c>
      <c r="DT13">
        <v>0</v>
      </c>
    </row>
    <row r="14" spans="1:292">
      <c r="A14" t="s">
        <v>3957</v>
      </c>
      <c r="B14">
        <v>3444279945</v>
      </c>
      <c r="C14" t="s">
        <v>3958</v>
      </c>
      <c r="D14" t="s">
        <v>3959</v>
      </c>
      <c r="E14" t="s">
        <v>3960</v>
      </c>
      <c r="F14" t="s">
        <v>3931</v>
      </c>
      <c r="G14" t="s">
        <v>3932</v>
      </c>
      <c r="H14" t="s">
        <v>3961</v>
      </c>
      <c r="AC14">
        <v>0</v>
      </c>
      <c r="AD14">
        <v>0</v>
      </c>
      <c r="AK14">
        <v>117552</v>
      </c>
      <c r="AL14">
        <v>118439</v>
      </c>
      <c r="AO14">
        <v>327</v>
      </c>
      <c r="AP14">
        <v>374</v>
      </c>
      <c r="AS14">
        <v>117879</v>
      </c>
      <c r="AT14">
        <v>118813</v>
      </c>
      <c r="AU14">
        <v>10</v>
      </c>
      <c r="AV14">
        <v>10</v>
      </c>
      <c r="BE14">
        <v>108760</v>
      </c>
      <c r="BF14">
        <v>109677</v>
      </c>
      <c r="BG14">
        <v>108770</v>
      </c>
      <c r="BH14">
        <v>109687</v>
      </c>
      <c r="BU14">
        <v>9091</v>
      </c>
      <c r="BV14">
        <v>9125</v>
      </c>
      <c r="BW14">
        <v>18</v>
      </c>
      <c r="BX14">
        <v>1</v>
      </c>
      <c r="CA14">
        <v>9109</v>
      </c>
      <c r="CB14">
        <v>9126</v>
      </c>
      <c r="CC14">
        <v>117879</v>
      </c>
      <c r="CD14">
        <v>118813</v>
      </c>
      <c r="CE14">
        <v>10</v>
      </c>
      <c r="CF14">
        <v>0</v>
      </c>
      <c r="CG14">
        <v>0</v>
      </c>
      <c r="CH14">
        <v>117552</v>
      </c>
      <c r="CI14">
        <v>118439</v>
      </c>
      <c r="CJ14">
        <v>9091</v>
      </c>
      <c r="CK14">
        <v>844</v>
      </c>
      <c r="CL14">
        <v>26</v>
      </c>
      <c r="CM14">
        <v>-844</v>
      </c>
      <c r="CN14">
        <v>109683</v>
      </c>
      <c r="CU14">
        <v>28</v>
      </c>
      <c r="CV14">
        <v>5</v>
      </c>
      <c r="CW14">
        <v>-872</v>
      </c>
      <c r="CX14">
        <v>109678</v>
      </c>
      <c r="DA14">
        <v>-917</v>
      </c>
      <c r="DB14">
        <v>109677</v>
      </c>
      <c r="DG14">
        <v>-917</v>
      </c>
      <c r="DH14">
        <v>109677</v>
      </c>
      <c r="DI14">
        <v>0</v>
      </c>
      <c r="DJ14">
        <v>118314</v>
      </c>
      <c r="DK14">
        <v>0</v>
      </c>
      <c r="DL14">
        <v>8605</v>
      </c>
      <c r="DM14">
        <v>0</v>
      </c>
      <c r="DN14">
        <v>109709</v>
      </c>
      <c r="DO14">
        <v>0</v>
      </c>
      <c r="DP14">
        <v>28</v>
      </c>
      <c r="DQ14">
        <v>-917</v>
      </c>
      <c r="DR14">
        <v>118314</v>
      </c>
      <c r="DS14">
        <v>8610</v>
      </c>
      <c r="DT14">
        <v>109677</v>
      </c>
      <c r="HP14">
        <v>-45</v>
      </c>
      <c r="HQ14">
        <v>-1</v>
      </c>
    </row>
    <row r="15" spans="1:292">
      <c r="A15" t="s">
        <v>3962</v>
      </c>
      <c r="B15">
        <v>5403358084</v>
      </c>
      <c r="C15" t="s">
        <v>3963</v>
      </c>
      <c r="D15" t="s">
        <v>2366</v>
      </c>
      <c r="E15" t="s">
        <v>3936</v>
      </c>
      <c r="F15" t="s">
        <v>3931</v>
      </c>
      <c r="G15" t="s">
        <v>3932</v>
      </c>
      <c r="H15" t="s">
        <v>3964</v>
      </c>
      <c r="S15">
        <v>130</v>
      </c>
      <c r="T15">
        <v>817</v>
      </c>
      <c r="AK15">
        <v>546274</v>
      </c>
      <c r="AL15">
        <v>491829</v>
      </c>
      <c r="AO15">
        <v>6547</v>
      </c>
      <c r="AP15">
        <v>2145</v>
      </c>
      <c r="BG15">
        <v>39152</v>
      </c>
      <c r="BH15">
        <v>28310</v>
      </c>
      <c r="BQ15">
        <v>506231</v>
      </c>
      <c r="BR15">
        <v>458115</v>
      </c>
      <c r="BW15">
        <v>7568</v>
      </c>
      <c r="BX15">
        <v>8366</v>
      </c>
      <c r="CC15">
        <v>552951</v>
      </c>
      <c r="CD15">
        <v>494791</v>
      </c>
      <c r="CE15">
        <v>0</v>
      </c>
      <c r="CF15">
        <v>0</v>
      </c>
      <c r="CG15">
        <v>0</v>
      </c>
      <c r="CH15">
        <v>546274</v>
      </c>
      <c r="CI15">
        <v>491829</v>
      </c>
      <c r="CJ15">
        <v>0</v>
      </c>
      <c r="CS15">
        <v>315</v>
      </c>
      <c r="CT15">
        <v>59</v>
      </c>
      <c r="CU15">
        <v>5637</v>
      </c>
      <c r="CV15">
        <v>4272</v>
      </c>
      <c r="CY15">
        <v>4094</v>
      </c>
      <c r="CZ15">
        <v>4419</v>
      </c>
      <c r="DA15">
        <v>48815</v>
      </c>
      <c r="DB15">
        <v>66337</v>
      </c>
      <c r="DI15">
        <v>78653</v>
      </c>
      <c r="DJ15">
        <v>82751</v>
      </c>
      <c r="DK15">
        <v>20422</v>
      </c>
      <c r="DL15">
        <v>7782</v>
      </c>
      <c r="DO15">
        <v>78968</v>
      </c>
      <c r="DP15">
        <v>26059</v>
      </c>
      <c r="DQ15">
        <v>48815</v>
      </c>
      <c r="DR15">
        <v>82810</v>
      </c>
      <c r="DS15">
        <v>12054</v>
      </c>
      <c r="DT15">
        <v>66337</v>
      </c>
    </row>
    <row r="16" spans="1:292">
      <c r="A16" t="s">
        <v>3965</v>
      </c>
      <c r="B16">
        <v>6316201956</v>
      </c>
      <c r="C16" t="s">
        <v>3966</v>
      </c>
      <c r="D16" t="s">
        <v>591</v>
      </c>
      <c r="E16" t="s">
        <v>3960</v>
      </c>
      <c r="F16" t="s">
        <v>3931</v>
      </c>
      <c r="G16" t="s">
        <v>3932</v>
      </c>
      <c r="H16" t="s">
        <v>3967</v>
      </c>
      <c r="S16">
        <v>29435</v>
      </c>
      <c r="T16">
        <v>33524</v>
      </c>
      <c r="W16">
        <v>55</v>
      </c>
      <c r="X16">
        <v>80</v>
      </c>
      <c r="AK16">
        <v>137657</v>
      </c>
      <c r="AL16">
        <v>94222</v>
      </c>
      <c r="AO16">
        <v>11017</v>
      </c>
      <c r="AP16">
        <v>6897</v>
      </c>
      <c r="BG16">
        <v>151107</v>
      </c>
      <c r="BH16">
        <v>98973</v>
      </c>
      <c r="BK16">
        <v>0</v>
      </c>
      <c r="BL16">
        <v>4807</v>
      </c>
      <c r="BU16">
        <v>0</v>
      </c>
      <c r="BW16">
        <v>11861</v>
      </c>
      <c r="BX16">
        <v>1509</v>
      </c>
      <c r="CC16">
        <v>178164</v>
      </c>
      <c r="CD16">
        <v>134723</v>
      </c>
      <c r="CE16">
        <v>0</v>
      </c>
      <c r="CF16">
        <v>55</v>
      </c>
      <c r="CG16">
        <v>80</v>
      </c>
      <c r="CH16">
        <v>137657</v>
      </c>
      <c r="CI16">
        <v>94222</v>
      </c>
      <c r="CJ16">
        <v>0</v>
      </c>
      <c r="CQ16">
        <v>989</v>
      </c>
      <c r="CR16">
        <v>521</v>
      </c>
      <c r="CS16">
        <v>191285</v>
      </c>
      <c r="CT16">
        <v>66523</v>
      </c>
      <c r="CU16">
        <v>24511</v>
      </c>
      <c r="CV16">
        <v>5626</v>
      </c>
      <c r="CY16">
        <v>13771</v>
      </c>
      <c r="CZ16">
        <v>2670</v>
      </c>
      <c r="DA16">
        <v>111897</v>
      </c>
      <c r="DB16">
        <v>34253</v>
      </c>
      <c r="DI16">
        <v>16565</v>
      </c>
      <c r="DJ16">
        <v>11678</v>
      </c>
      <c r="DK16">
        <v>56682</v>
      </c>
      <c r="DL16">
        <v>35131</v>
      </c>
      <c r="DO16">
        <v>207850</v>
      </c>
      <c r="DP16">
        <v>81193</v>
      </c>
      <c r="DQ16">
        <v>111897</v>
      </c>
      <c r="DR16">
        <v>78201</v>
      </c>
      <c r="DS16">
        <v>40757</v>
      </c>
      <c r="DT16">
        <v>34253</v>
      </c>
    </row>
    <row r="17" spans="1:232">
      <c r="A17" t="s">
        <v>3968</v>
      </c>
      <c r="B17">
        <v>7704860164</v>
      </c>
      <c r="C17" t="s">
        <v>3935</v>
      </c>
      <c r="D17" t="s">
        <v>3969</v>
      </c>
      <c r="E17" t="s">
        <v>3936</v>
      </c>
      <c r="F17" t="s">
        <v>3931</v>
      </c>
      <c r="G17" t="s">
        <v>3932</v>
      </c>
      <c r="H17" t="s">
        <v>3970</v>
      </c>
      <c r="S17">
        <v>15151</v>
      </c>
      <c r="T17">
        <v>22026</v>
      </c>
      <c r="AE17">
        <v>0</v>
      </c>
      <c r="AK17">
        <v>380818</v>
      </c>
      <c r="AL17">
        <v>192729</v>
      </c>
      <c r="AO17">
        <v>2099</v>
      </c>
      <c r="AP17">
        <v>3867</v>
      </c>
      <c r="BG17">
        <v>187307</v>
      </c>
      <c r="BH17">
        <v>84735</v>
      </c>
      <c r="BK17">
        <v>120088</v>
      </c>
      <c r="BL17">
        <v>17000</v>
      </c>
      <c r="BU17">
        <v>2687</v>
      </c>
      <c r="BV17">
        <v>2392</v>
      </c>
      <c r="BW17">
        <v>87987</v>
      </c>
      <c r="BX17">
        <v>114495</v>
      </c>
      <c r="CC17">
        <v>398069</v>
      </c>
      <c r="CD17">
        <v>218622</v>
      </c>
      <c r="CE17">
        <v>0</v>
      </c>
      <c r="CF17">
        <v>0</v>
      </c>
      <c r="CG17">
        <v>0</v>
      </c>
      <c r="CH17">
        <v>380818</v>
      </c>
      <c r="CI17">
        <v>192729</v>
      </c>
      <c r="CJ17">
        <v>122775</v>
      </c>
      <c r="CQ17">
        <v>305</v>
      </c>
      <c r="CS17">
        <v>8381</v>
      </c>
      <c r="CT17">
        <v>54961</v>
      </c>
      <c r="CU17">
        <v>2522</v>
      </c>
      <c r="CV17">
        <v>30935</v>
      </c>
      <c r="CY17">
        <v>1974</v>
      </c>
      <c r="CZ17">
        <v>861</v>
      </c>
      <c r="DA17">
        <v>102572</v>
      </c>
      <c r="DB17">
        <v>11054</v>
      </c>
      <c r="DI17">
        <v>121619</v>
      </c>
      <c r="DJ17">
        <v>16344</v>
      </c>
      <c r="DK17">
        <v>22627</v>
      </c>
      <c r="DL17">
        <v>28455</v>
      </c>
      <c r="DO17">
        <v>130000</v>
      </c>
      <c r="DP17">
        <v>25149</v>
      </c>
      <c r="DQ17">
        <v>102572</v>
      </c>
      <c r="DR17">
        <v>71305</v>
      </c>
      <c r="DS17">
        <v>59390</v>
      </c>
      <c r="DT17">
        <v>11054</v>
      </c>
    </row>
    <row r="18" spans="1:232">
      <c r="A18" t="s">
        <v>3971</v>
      </c>
      <c r="B18">
        <v>7721851353</v>
      </c>
      <c r="C18" t="s">
        <v>3943</v>
      </c>
      <c r="D18" t="s">
        <v>3972</v>
      </c>
      <c r="E18" t="s">
        <v>3936</v>
      </c>
      <c r="F18" t="s">
        <v>3973</v>
      </c>
      <c r="G18" t="s">
        <v>3932</v>
      </c>
      <c r="H18" t="s">
        <v>3974</v>
      </c>
      <c r="K18">
        <v>0</v>
      </c>
      <c r="S18">
        <v>0</v>
      </c>
      <c r="T18">
        <v>104</v>
      </c>
      <c r="W18">
        <v>49773</v>
      </c>
      <c r="X18">
        <v>50575</v>
      </c>
      <c r="Y18">
        <v>170</v>
      </c>
      <c r="Z18">
        <v>273</v>
      </c>
      <c r="AA18">
        <v>0</v>
      </c>
      <c r="AC18">
        <v>49943</v>
      </c>
      <c r="AD18">
        <v>50952</v>
      </c>
      <c r="AE18">
        <v>0</v>
      </c>
      <c r="AK18">
        <v>7324</v>
      </c>
      <c r="AL18">
        <v>8817</v>
      </c>
      <c r="AM18">
        <v>181993</v>
      </c>
      <c r="AN18">
        <v>185464</v>
      </c>
      <c r="AO18">
        <v>159</v>
      </c>
      <c r="AP18">
        <v>1928</v>
      </c>
      <c r="AQ18">
        <v>13</v>
      </c>
      <c r="AR18">
        <v>13</v>
      </c>
      <c r="AS18">
        <v>189489</v>
      </c>
      <c r="AT18">
        <v>196222</v>
      </c>
      <c r="AU18">
        <v>596</v>
      </c>
      <c r="AV18">
        <v>596</v>
      </c>
      <c r="BA18">
        <v>57366</v>
      </c>
      <c r="BB18">
        <v>57366</v>
      </c>
      <c r="BC18">
        <v>30</v>
      </c>
      <c r="BD18">
        <v>30</v>
      </c>
      <c r="BE18">
        <v>10284</v>
      </c>
      <c r="BF18">
        <v>9950</v>
      </c>
      <c r="BG18">
        <v>68276</v>
      </c>
      <c r="BH18">
        <v>67942</v>
      </c>
      <c r="BK18">
        <v>136917</v>
      </c>
      <c r="BL18">
        <v>136917</v>
      </c>
      <c r="BM18">
        <v>0</v>
      </c>
      <c r="BN18">
        <v>21</v>
      </c>
      <c r="BO18">
        <v>499</v>
      </c>
      <c r="BP18">
        <v>568</v>
      </c>
      <c r="BS18">
        <v>136920</v>
      </c>
      <c r="BT18">
        <v>137162</v>
      </c>
      <c r="BU18">
        <v>29136</v>
      </c>
      <c r="BV18">
        <v>15523</v>
      </c>
      <c r="BW18">
        <v>4601</v>
      </c>
      <c r="BX18">
        <v>25979</v>
      </c>
      <c r="CA18">
        <v>34236</v>
      </c>
      <c r="CB18">
        <v>42070</v>
      </c>
      <c r="CC18">
        <v>239432</v>
      </c>
      <c r="CD18">
        <v>247174</v>
      </c>
      <c r="CE18">
        <v>596</v>
      </c>
      <c r="CF18">
        <v>231766</v>
      </c>
      <c r="CG18">
        <v>236039</v>
      </c>
      <c r="CH18">
        <v>7324</v>
      </c>
      <c r="CI18">
        <v>8817</v>
      </c>
      <c r="CJ18">
        <v>166053</v>
      </c>
      <c r="CK18">
        <v>15031</v>
      </c>
      <c r="CL18">
        <v>34791</v>
      </c>
      <c r="CM18">
        <v>-8453</v>
      </c>
      <c r="CN18">
        <v>-15556</v>
      </c>
      <c r="CO18">
        <v>2399</v>
      </c>
      <c r="CP18">
        <v>3515</v>
      </c>
      <c r="CQ18">
        <v>1323</v>
      </c>
      <c r="CR18">
        <v>264</v>
      </c>
      <c r="CS18">
        <v>16620</v>
      </c>
      <c r="CT18">
        <v>40065</v>
      </c>
      <c r="CU18">
        <v>8821</v>
      </c>
      <c r="CV18">
        <v>27579</v>
      </c>
      <c r="CW18">
        <v>422</v>
      </c>
      <c r="CX18">
        <v>181</v>
      </c>
      <c r="CY18">
        <v>-88</v>
      </c>
      <c r="CZ18">
        <v>91</v>
      </c>
      <c r="DA18">
        <v>334</v>
      </c>
      <c r="DB18">
        <v>272</v>
      </c>
      <c r="DC18">
        <v>6</v>
      </c>
      <c r="DE18">
        <v>-83</v>
      </c>
      <c r="DF18">
        <v>91</v>
      </c>
      <c r="DG18">
        <v>334</v>
      </c>
      <c r="DH18">
        <v>272</v>
      </c>
      <c r="DI18">
        <v>6578</v>
      </c>
      <c r="DJ18">
        <v>20946</v>
      </c>
      <c r="DK18">
        <v>0</v>
      </c>
      <c r="DL18">
        <v>1711</v>
      </c>
      <c r="DM18">
        <v>6578</v>
      </c>
      <c r="DN18">
        <v>19235</v>
      </c>
      <c r="DO18">
        <v>23198</v>
      </c>
      <c r="DP18">
        <v>8821</v>
      </c>
      <c r="DQ18">
        <v>334</v>
      </c>
      <c r="DR18">
        <v>61011</v>
      </c>
      <c r="DS18">
        <v>29290</v>
      </c>
      <c r="DT18">
        <v>272</v>
      </c>
      <c r="DU18">
        <v>596</v>
      </c>
      <c r="DV18">
        <v>9678</v>
      </c>
      <c r="DW18">
        <v>67670</v>
      </c>
      <c r="DX18">
        <v>0</v>
      </c>
      <c r="DY18">
        <v>272</v>
      </c>
      <c r="DZ18">
        <v>272</v>
      </c>
      <c r="EA18">
        <v>334</v>
      </c>
      <c r="EB18">
        <v>334</v>
      </c>
      <c r="EH18">
        <v>596</v>
      </c>
      <c r="EI18">
        <v>9950</v>
      </c>
      <c r="EJ18">
        <v>67942</v>
      </c>
      <c r="EK18">
        <v>0</v>
      </c>
      <c r="EL18">
        <v>334</v>
      </c>
      <c r="EM18">
        <v>334</v>
      </c>
      <c r="ES18">
        <v>596</v>
      </c>
      <c r="ET18">
        <v>10284</v>
      </c>
      <c r="EU18">
        <v>68276</v>
      </c>
      <c r="EV18">
        <v>68276</v>
      </c>
      <c r="EW18">
        <v>67942</v>
      </c>
      <c r="EX18">
        <v>1068</v>
      </c>
      <c r="EY18">
        <v>8700</v>
      </c>
      <c r="EZ18">
        <v>6062</v>
      </c>
      <c r="FA18">
        <v>8181</v>
      </c>
      <c r="FD18">
        <v>0</v>
      </c>
      <c r="FE18">
        <v>8823</v>
      </c>
      <c r="FF18">
        <v>8786</v>
      </c>
      <c r="FG18">
        <v>2729</v>
      </c>
      <c r="FH18">
        <v>8924</v>
      </c>
      <c r="FI18">
        <v>11610</v>
      </c>
      <c r="FJ18">
        <v>26273</v>
      </c>
      <c r="FK18">
        <v>7</v>
      </c>
      <c r="FL18">
        <v>0</v>
      </c>
      <c r="FM18">
        <v>881</v>
      </c>
      <c r="FN18">
        <v>552</v>
      </c>
      <c r="FO18">
        <v>4647</v>
      </c>
      <c r="FP18">
        <v>7733</v>
      </c>
      <c r="FQ18">
        <v>9398</v>
      </c>
      <c r="FT18">
        <v>-1747</v>
      </c>
      <c r="FU18">
        <v>140</v>
      </c>
      <c r="FV18">
        <v>1068</v>
      </c>
      <c r="FZ18">
        <v>8823</v>
      </c>
      <c r="GA18">
        <v>-7755</v>
      </c>
      <c r="GB18">
        <v>-8786</v>
      </c>
      <c r="GC18">
        <v>-1769</v>
      </c>
      <c r="GD18">
        <v>752</v>
      </c>
      <c r="GE18">
        <v>1928</v>
      </c>
      <c r="GF18">
        <v>1176</v>
      </c>
      <c r="GG18">
        <v>159</v>
      </c>
      <c r="GH18">
        <v>1928</v>
      </c>
      <c r="GI18">
        <v>0</v>
      </c>
      <c r="GJ18">
        <v>0</v>
      </c>
      <c r="GK18">
        <v>57366</v>
      </c>
      <c r="GL18">
        <v>30</v>
      </c>
      <c r="GM18">
        <v>57366</v>
      </c>
      <c r="GN18">
        <v>30</v>
      </c>
      <c r="GO18">
        <v>57366</v>
      </c>
      <c r="GP18">
        <v>30</v>
      </c>
      <c r="HC18">
        <v>85</v>
      </c>
      <c r="HD18">
        <v>2650</v>
      </c>
      <c r="HE18">
        <v>8700</v>
      </c>
      <c r="HI18">
        <v>4845</v>
      </c>
      <c r="HJ18">
        <v>8560</v>
      </c>
      <c r="HK18">
        <v>8786</v>
      </c>
      <c r="HR18">
        <v>1000</v>
      </c>
    </row>
    <row r="19" spans="1:232">
      <c r="A19" t="s">
        <v>3975</v>
      </c>
      <c r="B19">
        <v>7716228295</v>
      </c>
      <c r="C19" t="s">
        <v>3976</v>
      </c>
      <c r="D19" t="s">
        <v>3977</v>
      </c>
      <c r="E19" t="s">
        <v>3978</v>
      </c>
      <c r="F19" t="s">
        <v>3931</v>
      </c>
      <c r="G19" t="s">
        <v>3932</v>
      </c>
      <c r="H19" t="s">
        <v>3979</v>
      </c>
      <c r="AE19">
        <v>0</v>
      </c>
      <c r="AF19">
        <v>8</v>
      </c>
      <c r="AK19">
        <v>21853</v>
      </c>
      <c r="AL19">
        <v>44078</v>
      </c>
      <c r="AO19">
        <v>30077</v>
      </c>
      <c r="AP19">
        <v>46316</v>
      </c>
      <c r="BG19">
        <v>50852</v>
      </c>
      <c r="BH19">
        <v>65654</v>
      </c>
      <c r="BW19">
        <v>1078</v>
      </c>
      <c r="BX19">
        <v>24748</v>
      </c>
      <c r="CC19">
        <v>51930</v>
      </c>
      <c r="CD19">
        <v>90402</v>
      </c>
      <c r="CE19">
        <v>0</v>
      </c>
      <c r="CF19">
        <v>0</v>
      </c>
      <c r="CG19">
        <v>0</v>
      </c>
      <c r="CH19">
        <v>21853</v>
      </c>
      <c r="CI19">
        <v>44078</v>
      </c>
      <c r="CJ19">
        <v>0</v>
      </c>
      <c r="CS19">
        <v>27114</v>
      </c>
      <c r="CT19">
        <v>26395</v>
      </c>
      <c r="CU19">
        <v>305</v>
      </c>
      <c r="CV19">
        <v>3640</v>
      </c>
      <c r="CY19">
        <v>1094</v>
      </c>
      <c r="CZ19">
        <v>1451</v>
      </c>
      <c r="DA19">
        <v>10980</v>
      </c>
      <c r="DB19">
        <v>23768</v>
      </c>
      <c r="DI19">
        <v>12276</v>
      </c>
      <c r="DJ19">
        <v>32394</v>
      </c>
      <c r="DK19">
        <v>27011</v>
      </c>
      <c r="DL19">
        <v>29930</v>
      </c>
      <c r="DO19">
        <v>39390</v>
      </c>
      <c r="DP19">
        <v>27316</v>
      </c>
      <c r="DQ19">
        <v>10980</v>
      </c>
      <c r="DR19">
        <v>58789</v>
      </c>
      <c r="DS19">
        <v>33570</v>
      </c>
      <c r="DT19">
        <v>23768</v>
      </c>
    </row>
    <row r="20" spans="1:232">
      <c r="A20" t="s">
        <v>3980</v>
      </c>
      <c r="B20">
        <v>6829117690</v>
      </c>
      <c r="C20" t="s">
        <v>3981</v>
      </c>
      <c r="D20" t="s">
        <v>3982</v>
      </c>
      <c r="E20" t="s">
        <v>3936</v>
      </c>
      <c r="F20" t="s">
        <v>3931</v>
      </c>
      <c r="G20" t="s">
        <v>3932</v>
      </c>
      <c r="H20" t="s">
        <v>3983</v>
      </c>
      <c r="AE20">
        <v>2598</v>
      </c>
      <c r="AF20">
        <v>3088</v>
      </c>
      <c r="AK20">
        <v>100863</v>
      </c>
      <c r="AL20">
        <v>73981</v>
      </c>
      <c r="AO20">
        <v>1590</v>
      </c>
      <c r="AP20">
        <v>5277</v>
      </c>
      <c r="BG20">
        <v>74224</v>
      </c>
      <c r="BH20">
        <v>51848</v>
      </c>
      <c r="BK20">
        <v>1867</v>
      </c>
      <c r="BL20">
        <v>2716</v>
      </c>
      <c r="BU20">
        <v>4</v>
      </c>
      <c r="BV20">
        <v>4</v>
      </c>
      <c r="BW20">
        <v>28956</v>
      </c>
      <c r="BX20">
        <v>27778</v>
      </c>
      <c r="CC20">
        <v>105051</v>
      </c>
      <c r="CD20">
        <v>82346</v>
      </c>
      <c r="CE20">
        <v>0</v>
      </c>
      <c r="CF20">
        <v>0</v>
      </c>
      <c r="CG20">
        <v>0</v>
      </c>
      <c r="CH20">
        <v>100863</v>
      </c>
      <c r="CI20">
        <v>73981</v>
      </c>
      <c r="CJ20">
        <v>1871</v>
      </c>
      <c r="CS20">
        <v>0</v>
      </c>
      <c r="CT20">
        <v>62</v>
      </c>
      <c r="CU20">
        <v>16777</v>
      </c>
      <c r="CV20">
        <v>17898</v>
      </c>
      <c r="CY20">
        <v>1809</v>
      </c>
      <c r="CZ20">
        <v>1198</v>
      </c>
      <c r="DA20">
        <v>18458</v>
      </c>
      <c r="DB20">
        <v>3642</v>
      </c>
      <c r="DI20">
        <v>55902</v>
      </c>
      <c r="DJ20">
        <v>44351</v>
      </c>
      <c r="DK20">
        <v>18858</v>
      </c>
      <c r="DL20">
        <v>21675</v>
      </c>
      <c r="DO20">
        <v>55902</v>
      </c>
      <c r="DP20">
        <v>35635</v>
      </c>
      <c r="DQ20">
        <v>18458</v>
      </c>
      <c r="DR20">
        <v>44413</v>
      </c>
      <c r="DS20">
        <v>39573</v>
      </c>
      <c r="DT20">
        <v>3642</v>
      </c>
    </row>
    <row r="21" spans="1:232">
      <c r="A21" t="s">
        <v>3984</v>
      </c>
      <c r="B21">
        <v>5407969670</v>
      </c>
      <c r="C21" t="s">
        <v>3985</v>
      </c>
      <c r="D21" t="s">
        <v>1247</v>
      </c>
      <c r="E21" t="s">
        <v>3936</v>
      </c>
      <c r="F21" t="s">
        <v>3931</v>
      </c>
      <c r="G21" t="s">
        <v>3932</v>
      </c>
      <c r="H21" t="s">
        <v>3986</v>
      </c>
      <c r="S21">
        <v>0</v>
      </c>
      <c r="AA21">
        <v>0</v>
      </c>
      <c r="AC21">
        <v>0</v>
      </c>
      <c r="AD21">
        <v>0</v>
      </c>
      <c r="AK21">
        <v>71351</v>
      </c>
      <c r="AL21">
        <v>64928</v>
      </c>
      <c r="AM21">
        <v>38845</v>
      </c>
      <c r="AN21">
        <v>36385</v>
      </c>
      <c r="AO21">
        <v>5428</v>
      </c>
      <c r="AP21">
        <v>1504</v>
      </c>
      <c r="AQ21">
        <v>0</v>
      </c>
      <c r="AR21">
        <v>2318</v>
      </c>
      <c r="AS21">
        <v>115624</v>
      </c>
      <c r="AT21">
        <v>105135</v>
      </c>
      <c r="AU21">
        <v>10000</v>
      </c>
      <c r="AV21">
        <v>10000</v>
      </c>
      <c r="BE21">
        <v>-8664</v>
      </c>
      <c r="BF21">
        <v>-791</v>
      </c>
      <c r="BG21">
        <v>1336</v>
      </c>
      <c r="BH21">
        <v>9209</v>
      </c>
      <c r="BK21">
        <v>37530</v>
      </c>
      <c r="BL21">
        <v>48198</v>
      </c>
      <c r="BS21">
        <v>37530</v>
      </c>
      <c r="BT21">
        <v>48198</v>
      </c>
      <c r="BU21">
        <v>0</v>
      </c>
      <c r="BV21">
        <v>256</v>
      </c>
      <c r="BW21">
        <v>32738</v>
      </c>
      <c r="BX21">
        <v>1945</v>
      </c>
      <c r="BY21">
        <v>44020</v>
      </c>
      <c r="BZ21">
        <v>45527</v>
      </c>
      <c r="CA21">
        <v>76758</v>
      </c>
      <c r="CB21">
        <v>47728</v>
      </c>
      <c r="CC21">
        <v>115624</v>
      </c>
      <c r="CD21">
        <v>105135</v>
      </c>
      <c r="CE21">
        <v>10000</v>
      </c>
      <c r="CF21">
        <v>38845</v>
      </c>
      <c r="CG21">
        <v>36385</v>
      </c>
      <c r="CH21">
        <v>71351</v>
      </c>
      <c r="CI21">
        <v>64928</v>
      </c>
      <c r="CJ21">
        <v>37530</v>
      </c>
      <c r="CM21">
        <v>-917</v>
      </c>
      <c r="CN21">
        <v>-4140</v>
      </c>
      <c r="CQ21">
        <v>8031</v>
      </c>
      <c r="CS21">
        <v>1732</v>
      </c>
      <c r="CT21">
        <v>24406</v>
      </c>
      <c r="CU21">
        <v>522</v>
      </c>
      <c r="CV21">
        <v>4002</v>
      </c>
      <c r="CW21">
        <v>-7738</v>
      </c>
      <c r="CX21">
        <v>16264</v>
      </c>
      <c r="CY21">
        <v>-135</v>
      </c>
      <c r="CZ21">
        <v>-769</v>
      </c>
      <c r="DA21">
        <v>-7873</v>
      </c>
      <c r="DB21">
        <v>15495</v>
      </c>
      <c r="DC21">
        <v>135</v>
      </c>
      <c r="DD21">
        <v>769</v>
      </c>
      <c r="DG21">
        <v>-7873</v>
      </c>
      <c r="DH21">
        <v>15495</v>
      </c>
      <c r="DI21">
        <v>13486</v>
      </c>
      <c r="DJ21">
        <v>18602</v>
      </c>
      <c r="DK21">
        <v>14403</v>
      </c>
      <c r="DL21">
        <v>22742</v>
      </c>
      <c r="DM21">
        <v>-917</v>
      </c>
      <c r="DN21">
        <v>-4140</v>
      </c>
      <c r="DO21">
        <v>15218</v>
      </c>
      <c r="DP21">
        <v>14925</v>
      </c>
      <c r="DQ21">
        <v>-7873</v>
      </c>
      <c r="DR21">
        <v>43008</v>
      </c>
      <c r="DS21">
        <v>26744</v>
      </c>
      <c r="DT21">
        <v>15495</v>
      </c>
      <c r="DU21">
        <v>10000</v>
      </c>
      <c r="DV21">
        <v>-16286</v>
      </c>
      <c r="DW21">
        <v>-6286</v>
      </c>
      <c r="DX21">
        <v>0</v>
      </c>
      <c r="DY21">
        <v>15495</v>
      </c>
      <c r="DZ21">
        <v>15495</v>
      </c>
      <c r="EA21">
        <v>15495</v>
      </c>
      <c r="EB21">
        <v>15495</v>
      </c>
      <c r="EH21">
        <v>10000</v>
      </c>
      <c r="EI21">
        <v>-791</v>
      </c>
      <c r="EJ21">
        <v>9209</v>
      </c>
      <c r="EN21">
        <v>0</v>
      </c>
      <c r="EO21">
        <v>7873</v>
      </c>
      <c r="EP21">
        <v>7873</v>
      </c>
      <c r="ES21">
        <v>10000</v>
      </c>
      <c r="ET21">
        <v>-8664</v>
      </c>
      <c r="EU21">
        <v>1336</v>
      </c>
      <c r="EV21">
        <v>1337</v>
      </c>
      <c r="EW21">
        <v>9209</v>
      </c>
      <c r="EX21">
        <v>0</v>
      </c>
      <c r="EY21">
        <v>200</v>
      </c>
      <c r="FD21">
        <v>65762</v>
      </c>
      <c r="FE21">
        <v>10668</v>
      </c>
      <c r="FF21">
        <v>7150</v>
      </c>
      <c r="FG21">
        <v>8094</v>
      </c>
      <c r="FH21">
        <v>17398</v>
      </c>
      <c r="FI21">
        <v>6189</v>
      </c>
      <c r="FJ21">
        <v>5938</v>
      </c>
      <c r="FK21">
        <v>7102</v>
      </c>
      <c r="FL21">
        <v>104</v>
      </c>
      <c r="FM21">
        <v>841</v>
      </c>
      <c r="FN21">
        <v>29681</v>
      </c>
      <c r="FO21">
        <v>91139</v>
      </c>
      <c r="FP21">
        <v>14592</v>
      </c>
      <c r="FQ21">
        <v>7050</v>
      </c>
      <c r="FV21">
        <v>0</v>
      </c>
      <c r="FW21">
        <v>200</v>
      </c>
      <c r="FZ21">
        <v>10668</v>
      </c>
      <c r="GA21">
        <v>-10668</v>
      </c>
      <c r="GB21">
        <v>-6950</v>
      </c>
      <c r="GC21">
        <v>3924</v>
      </c>
      <c r="GD21">
        <v>100</v>
      </c>
      <c r="GE21">
        <v>1504</v>
      </c>
      <c r="GF21">
        <v>1404</v>
      </c>
      <c r="GG21">
        <v>5428</v>
      </c>
      <c r="GH21">
        <v>1504</v>
      </c>
      <c r="GI21">
        <v>0</v>
      </c>
      <c r="GJ21">
        <v>0</v>
      </c>
      <c r="GQ21">
        <v>15495</v>
      </c>
      <c r="GR21">
        <v>0</v>
      </c>
      <c r="GS21">
        <v>9209</v>
      </c>
      <c r="GT21">
        <v>15495</v>
      </c>
      <c r="GU21">
        <v>0</v>
      </c>
      <c r="GV21">
        <v>9209</v>
      </c>
      <c r="GW21">
        <v>15495</v>
      </c>
      <c r="GX21">
        <v>0</v>
      </c>
      <c r="GY21">
        <v>-791</v>
      </c>
      <c r="GZ21">
        <v>15495</v>
      </c>
      <c r="HA21">
        <v>0</v>
      </c>
      <c r="HB21">
        <v>-791</v>
      </c>
      <c r="HC21">
        <v>125418</v>
      </c>
      <c r="HK21">
        <v>7150</v>
      </c>
      <c r="HL21">
        <v>3052</v>
      </c>
      <c r="HS21">
        <v>7873</v>
      </c>
      <c r="HT21">
        <v>7873</v>
      </c>
    </row>
    <row r="22" spans="1:232">
      <c r="A22" t="s">
        <v>3987</v>
      </c>
      <c r="B22">
        <v>6659210466</v>
      </c>
      <c r="C22" t="s">
        <v>3988</v>
      </c>
      <c r="D22" t="s">
        <v>3989</v>
      </c>
      <c r="E22" t="s">
        <v>3936</v>
      </c>
      <c r="F22" t="s">
        <v>3931</v>
      </c>
      <c r="G22" t="s">
        <v>3932</v>
      </c>
      <c r="H22" t="s">
        <v>3990</v>
      </c>
      <c r="W22">
        <v>27916</v>
      </c>
      <c r="X22">
        <v>24602</v>
      </c>
      <c r="AK22">
        <v>14155</v>
      </c>
      <c r="AL22">
        <v>17010</v>
      </c>
      <c r="AO22">
        <v>54</v>
      </c>
      <c r="AP22">
        <v>33</v>
      </c>
      <c r="BG22">
        <v>41765</v>
      </c>
      <c r="BH22">
        <v>41240</v>
      </c>
      <c r="BU22">
        <v>0</v>
      </c>
      <c r="BW22">
        <v>360</v>
      </c>
      <c r="BX22">
        <v>405</v>
      </c>
      <c r="CC22">
        <v>42125</v>
      </c>
      <c r="CD22">
        <v>41645</v>
      </c>
      <c r="CE22">
        <v>0</v>
      </c>
      <c r="CF22">
        <v>27916</v>
      </c>
      <c r="CG22">
        <v>24602</v>
      </c>
      <c r="CH22">
        <v>14155</v>
      </c>
      <c r="CI22">
        <v>17010</v>
      </c>
      <c r="CJ22">
        <v>0</v>
      </c>
      <c r="CU22">
        <v>0</v>
      </c>
      <c r="CV22">
        <v>2283</v>
      </c>
      <c r="CY22">
        <v>265</v>
      </c>
      <c r="CZ22">
        <v>405</v>
      </c>
      <c r="DA22">
        <v>1260</v>
      </c>
      <c r="DB22">
        <v>5380</v>
      </c>
      <c r="DI22">
        <v>26469</v>
      </c>
      <c r="DJ22">
        <v>39931</v>
      </c>
      <c r="DK22">
        <v>24944</v>
      </c>
      <c r="DL22">
        <v>31863</v>
      </c>
      <c r="DO22">
        <v>26469</v>
      </c>
      <c r="DP22">
        <v>24944</v>
      </c>
      <c r="DQ22">
        <v>1260</v>
      </c>
      <c r="DR22">
        <v>39931</v>
      </c>
      <c r="DS22">
        <v>34146</v>
      </c>
      <c r="DT22">
        <v>5380</v>
      </c>
    </row>
    <row r="23" spans="1:232">
      <c r="A23" t="s">
        <v>3991</v>
      </c>
      <c r="B23">
        <v>1831177672</v>
      </c>
      <c r="C23" t="s">
        <v>3992</v>
      </c>
      <c r="D23" t="s">
        <v>1195</v>
      </c>
      <c r="E23" t="s">
        <v>3936</v>
      </c>
      <c r="F23" t="s">
        <v>3931</v>
      </c>
      <c r="G23" t="s">
        <v>3932</v>
      </c>
      <c r="H23" t="s">
        <v>3993</v>
      </c>
      <c r="AE23">
        <v>0</v>
      </c>
      <c r="AK23">
        <v>41257</v>
      </c>
      <c r="AL23">
        <v>48989</v>
      </c>
      <c r="AO23">
        <v>272</v>
      </c>
      <c r="AP23">
        <v>75</v>
      </c>
      <c r="BG23">
        <v>33909</v>
      </c>
      <c r="BH23">
        <v>28588</v>
      </c>
      <c r="BK23">
        <v>1531</v>
      </c>
      <c r="BL23">
        <v>18363</v>
      </c>
      <c r="BQ23">
        <v>5592</v>
      </c>
      <c r="BU23">
        <v>248</v>
      </c>
      <c r="BV23">
        <v>1956</v>
      </c>
      <c r="BW23">
        <v>249</v>
      </c>
      <c r="BX23">
        <v>157</v>
      </c>
      <c r="CC23">
        <v>41529</v>
      </c>
      <c r="CD23">
        <v>49064</v>
      </c>
      <c r="CE23">
        <v>0</v>
      </c>
      <c r="CF23">
        <v>0</v>
      </c>
      <c r="CG23">
        <v>0</v>
      </c>
      <c r="CH23">
        <v>41257</v>
      </c>
      <c r="CI23">
        <v>48989</v>
      </c>
      <c r="CJ23">
        <v>1779</v>
      </c>
      <c r="CU23">
        <v>2154</v>
      </c>
      <c r="CV23">
        <v>143</v>
      </c>
      <c r="CY23">
        <v>1791</v>
      </c>
      <c r="CZ23">
        <v>1588</v>
      </c>
      <c r="DA23">
        <v>5321</v>
      </c>
      <c r="DB23">
        <v>6550</v>
      </c>
      <c r="DI23">
        <v>44829</v>
      </c>
      <c r="DJ23">
        <v>37822</v>
      </c>
      <c r="DK23">
        <v>35563</v>
      </c>
      <c r="DL23">
        <v>29541</v>
      </c>
      <c r="DO23">
        <v>44829</v>
      </c>
      <c r="DP23">
        <v>37717</v>
      </c>
      <c r="DQ23">
        <v>5321</v>
      </c>
      <c r="DR23">
        <v>37822</v>
      </c>
      <c r="DS23">
        <v>29684</v>
      </c>
      <c r="DT23">
        <v>6550</v>
      </c>
    </row>
    <row r="24" spans="1:232">
      <c r="A24" t="s">
        <v>3994</v>
      </c>
      <c r="B24">
        <v>7804630189</v>
      </c>
      <c r="C24" t="s">
        <v>3995</v>
      </c>
      <c r="D24" t="s">
        <v>3996</v>
      </c>
      <c r="E24" t="s">
        <v>3936</v>
      </c>
      <c r="F24" t="s">
        <v>3931</v>
      </c>
      <c r="G24" t="s">
        <v>3932</v>
      </c>
      <c r="H24" t="s">
        <v>3997</v>
      </c>
      <c r="S24">
        <v>93103</v>
      </c>
      <c r="T24">
        <v>140</v>
      </c>
      <c r="W24">
        <v>0</v>
      </c>
      <c r="X24">
        <v>4355</v>
      </c>
      <c r="AE24">
        <v>651</v>
      </c>
      <c r="AF24">
        <v>651</v>
      </c>
      <c r="AK24">
        <v>8142</v>
      </c>
      <c r="AL24">
        <v>30389</v>
      </c>
      <c r="AO24">
        <v>8315</v>
      </c>
      <c r="AP24">
        <v>4897</v>
      </c>
      <c r="BG24">
        <v>81081</v>
      </c>
      <c r="BH24">
        <v>26201</v>
      </c>
      <c r="BK24">
        <v>10350</v>
      </c>
      <c r="BL24">
        <v>10864</v>
      </c>
      <c r="BW24">
        <v>18780</v>
      </c>
      <c r="BX24">
        <v>3367</v>
      </c>
      <c r="CC24">
        <v>110211</v>
      </c>
      <c r="CD24">
        <v>40432</v>
      </c>
      <c r="CE24">
        <v>0</v>
      </c>
      <c r="CF24">
        <v>0</v>
      </c>
      <c r="CG24">
        <v>4355</v>
      </c>
      <c r="CH24">
        <v>8142</v>
      </c>
      <c r="CI24">
        <v>30389</v>
      </c>
      <c r="CJ24">
        <v>10350</v>
      </c>
      <c r="CS24">
        <v>0</v>
      </c>
      <c r="CT24">
        <v>8</v>
      </c>
      <c r="CU24">
        <v>568</v>
      </c>
      <c r="CV24">
        <v>370</v>
      </c>
      <c r="CY24">
        <v>20</v>
      </c>
      <c r="CZ24">
        <v>18</v>
      </c>
      <c r="DA24">
        <v>76201</v>
      </c>
      <c r="DB24">
        <v>7071</v>
      </c>
      <c r="DI24">
        <v>102065</v>
      </c>
      <c r="DJ24">
        <v>37385</v>
      </c>
      <c r="DK24">
        <v>25276</v>
      </c>
      <c r="DL24">
        <v>29934</v>
      </c>
      <c r="DO24">
        <v>102065</v>
      </c>
      <c r="DP24">
        <v>25844</v>
      </c>
      <c r="DQ24">
        <v>76201</v>
      </c>
      <c r="DR24">
        <v>37393</v>
      </c>
      <c r="DS24">
        <v>30304</v>
      </c>
      <c r="DT24">
        <v>7071</v>
      </c>
    </row>
    <row r="25" spans="1:232">
      <c r="A25" t="s">
        <v>3998</v>
      </c>
      <c r="B25">
        <v>2130213500</v>
      </c>
      <c r="C25" t="s">
        <v>3999</v>
      </c>
      <c r="D25" t="s">
        <v>2007</v>
      </c>
      <c r="E25" t="s">
        <v>3936</v>
      </c>
      <c r="F25" t="s">
        <v>3931</v>
      </c>
      <c r="G25" t="s">
        <v>3932</v>
      </c>
      <c r="H25" t="s">
        <v>4000</v>
      </c>
      <c r="AK25">
        <v>16379</v>
      </c>
      <c r="AL25">
        <v>13747</v>
      </c>
      <c r="AO25">
        <v>32</v>
      </c>
      <c r="AP25">
        <v>340</v>
      </c>
      <c r="BG25">
        <v>15522</v>
      </c>
      <c r="BH25">
        <v>11676</v>
      </c>
      <c r="BK25">
        <v>0</v>
      </c>
      <c r="BL25">
        <v>1000</v>
      </c>
      <c r="BU25">
        <v>34</v>
      </c>
      <c r="BV25">
        <v>34</v>
      </c>
      <c r="BW25">
        <v>855</v>
      </c>
      <c r="BX25">
        <v>1377</v>
      </c>
      <c r="CC25">
        <v>16411</v>
      </c>
      <c r="CD25">
        <v>14087</v>
      </c>
      <c r="CE25">
        <v>0</v>
      </c>
      <c r="CF25">
        <v>0</v>
      </c>
      <c r="CG25">
        <v>0</v>
      </c>
      <c r="CH25">
        <v>16379</v>
      </c>
      <c r="CI25">
        <v>13747</v>
      </c>
      <c r="CJ25">
        <v>34</v>
      </c>
      <c r="CS25">
        <v>4680</v>
      </c>
      <c r="CT25">
        <v>5657</v>
      </c>
      <c r="CU25">
        <v>24943</v>
      </c>
      <c r="CV25">
        <v>28904</v>
      </c>
      <c r="CY25">
        <v>1319</v>
      </c>
      <c r="CZ25">
        <v>2205</v>
      </c>
      <c r="DA25">
        <v>2927</v>
      </c>
      <c r="DB25">
        <v>-2704</v>
      </c>
      <c r="DI25">
        <v>39436</v>
      </c>
      <c r="DJ25">
        <v>31637</v>
      </c>
      <c r="DK25">
        <v>14927</v>
      </c>
      <c r="DL25">
        <v>8889</v>
      </c>
      <c r="DO25">
        <v>44116</v>
      </c>
      <c r="DP25">
        <v>39870</v>
      </c>
      <c r="DQ25">
        <v>2927</v>
      </c>
      <c r="DR25">
        <v>37294</v>
      </c>
      <c r="DS25">
        <v>37793</v>
      </c>
      <c r="DT25">
        <v>-2704</v>
      </c>
    </row>
    <row r="26" spans="1:232">
      <c r="A26" t="s">
        <v>4001</v>
      </c>
      <c r="B26">
        <v>5260456250</v>
      </c>
      <c r="C26" t="s">
        <v>4002</v>
      </c>
      <c r="D26" t="s">
        <v>1579</v>
      </c>
      <c r="E26" t="s">
        <v>3936</v>
      </c>
      <c r="F26" t="s">
        <v>3931</v>
      </c>
      <c r="G26" t="s">
        <v>3932</v>
      </c>
      <c r="H26" t="s">
        <v>4003</v>
      </c>
      <c r="S26">
        <v>13381</v>
      </c>
      <c r="T26">
        <v>7733</v>
      </c>
      <c r="AC26">
        <v>13381</v>
      </c>
      <c r="AD26">
        <v>7733</v>
      </c>
      <c r="AK26">
        <v>17151</v>
      </c>
      <c r="AL26">
        <v>20851</v>
      </c>
      <c r="AM26">
        <v>36800</v>
      </c>
      <c r="AN26">
        <v>24505</v>
      </c>
      <c r="AO26">
        <v>557</v>
      </c>
      <c r="AP26">
        <v>546</v>
      </c>
      <c r="AS26">
        <v>54508</v>
      </c>
      <c r="AT26">
        <v>45902</v>
      </c>
      <c r="AU26">
        <v>10</v>
      </c>
      <c r="AV26">
        <v>10</v>
      </c>
      <c r="BE26">
        <v>37571</v>
      </c>
      <c r="BF26">
        <v>33897</v>
      </c>
      <c r="BG26">
        <v>37581</v>
      </c>
      <c r="BH26">
        <v>33907</v>
      </c>
      <c r="BU26">
        <v>42</v>
      </c>
      <c r="BV26">
        <v>42</v>
      </c>
      <c r="BW26">
        <v>30267</v>
      </c>
      <c r="BX26">
        <v>19686</v>
      </c>
      <c r="CA26">
        <v>30309</v>
      </c>
      <c r="CB26">
        <v>19728</v>
      </c>
      <c r="CC26">
        <v>67890</v>
      </c>
      <c r="CD26">
        <v>53635</v>
      </c>
      <c r="CE26">
        <v>10</v>
      </c>
      <c r="CF26">
        <v>36800</v>
      </c>
      <c r="CG26">
        <v>24505</v>
      </c>
      <c r="CH26">
        <v>17151</v>
      </c>
      <c r="CI26">
        <v>20851</v>
      </c>
      <c r="CJ26">
        <v>42</v>
      </c>
      <c r="CM26">
        <v>1508</v>
      </c>
      <c r="CN26">
        <v>25077</v>
      </c>
      <c r="CO26">
        <v>0</v>
      </c>
      <c r="CP26">
        <v>276</v>
      </c>
      <c r="CS26">
        <v>289</v>
      </c>
      <c r="CT26">
        <v>31</v>
      </c>
      <c r="CU26">
        <v>576</v>
      </c>
      <c r="CV26">
        <v>597</v>
      </c>
      <c r="CW26">
        <v>1221</v>
      </c>
      <c r="CX26">
        <v>24787</v>
      </c>
      <c r="CY26">
        <v>-1289</v>
      </c>
      <c r="CZ26">
        <v>-1033</v>
      </c>
      <c r="DA26">
        <v>-68</v>
      </c>
      <c r="DB26">
        <v>23754</v>
      </c>
      <c r="DC26">
        <v>1289</v>
      </c>
      <c r="DD26">
        <v>1033</v>
      </c>
      <c r="DG26">
        <v>-68</v>
      </c>
      <c r="DH26">
        <v>23754</v>
      </c>
      <c r="DI26">
        <v>41400</v>
      </c>
      <c r="DJ26">
        <v>34370</v>
      </c>
      <c r="DK26">
        <v>39871</v>
      </c>
      <c r="DL26">
        <v>9278</v>
      </c>
      <c r="DM26">
        <v>1529</v>
      </c>
      <c r="DN26">
        <v>25092</v>
      </c>
      <c r="DO26">
        <v>41689</v>
      </c>
      <c r="DP26">
        <v>40447</v>
      </c>
      <c r="DQ26">
        <v>-68</v>
      </c>
      <c r="DR26">
        <v>34401</v>
      </c>
      <c r="DS26">
        <v>9875</v>
      </c>
      <c r="DT26">
        <v>23754</v>
      </c>
      <c r="DU26">
        <v>10</v>
      </c>
      <c r="DV26">
        <v>28803</v>
      </c>
      <c r="DW26">
        <v>28813</v>
      </c>
      <c r="EC26">
        <v>0</v>
      </c>
      <c r="ED26">
        <v>5094</v>
      </c>
      <c r="EE26">
        <v>5094</v>
      </c>
      <c r="EH26">
        <v>10</v>
      </c>
      <c r="EI26">
        <v>33897</v>
      </c>
      <c r="EJ26">
        <v>33907</v>
      </c>
      <c r="EN26">
        <v>0</v>
      </c>
      <c r="EO26">
        <v>3674</v>
      </c>
      <c r="EP26">
        <v>3674</v>
      </c>
      <c r="ES26">
        <v>10</v>
      </c>
      <c r="ET26">
        <v>37571</v>
      </c>
      <c r="EU26">
        <v>37581</v>
      </c>
      <c r="EV26">
        <v>37581</v>
      </c>
      <c r="EW26">
        <v>33907</v>
      </c>
      <c r="EX26">
        <v>0</v>
      </c>
      <c r="EY26">
        <v>44969</v>
      </c>
      <c r="EZ26">
        <v>0</v>
      </c>
      <c r="FA26">
        <v>31445</v>
      </c>
      <c r="FD26">
        <v>0</v>
      </c>
      <c r="FE26">
        <v>39812</v>
      </c>
      <c r="FF26">
        <v>42414</v>
      </c>
      <c r="FG26">
        <v>15989</v>
      </c>
      <c r="FH26">
        <v>25159</v>
      </c>
      <c r="FI26">
        <v>8512</v>
      </c>
      <c r="FJ26">
        <v>14084</v>
      </c>
      <c r="FN26">
        <v>15311</v>
      </c>
      <c r="FO26">
        <v>3171</v>
      </c>
      <c r="FP26">
        <v>-39812</v>
      </c>
      <c r="FQ26">
        <v>-10540</v>
      </c>
      <c r="FT26">
        <v>0</v>
      </c>
      <c r="FU26">
        <v>44969</v>
      </c>
      <c r="GC26">
        <v>-39812</v>
      </c>
      <c r="GD26">
        <v>34429</v>
      </c>
      <c r="GE26">
        <v>1072</v>
      </c>
      <c r="GF26">
        <v>3519</v>
      </c>
      <c r="GG26">
        <v>-38740</v>
      </c>
      <c r="GH26">
        <v>37948</v>
      </c>
      <c r="GI26">
        <v>0</v>
      </c>
      <c r="GJ26">
        <v>0</v>
      </c>
      <c r="GQ26">
        <v>-950</v>
      </c>
      <c r="GR26">
        <v>0</v>
      </c>
      <c r="GS26">
        <v>19454</v>
      </c>
      <c r="GT26">
        <v>-950</v>
      </c>
      <c r="GU26">
        <v>0</v>
      </c>
      <c r="GV26">
        <v>19454</v>
      </c>
      <c r="GW26">
        <v>-950</v>
      </c>
      <c r="GX26">
        <v>0</v>
      </c>
      <c r="GY26">
        <v>19444</v>
      </c>
      <c r="GZ26">
        <v>-950</v>
      </c>
      <c r="HA26">
        <v>0</v>
      </c>
      <c r="HB26">
        <v>19444</v>
      </c>
      <c r="HC26">
        <v>429</v>
      </c>
      <c r="HD26">
        <v>0</v>
      </c>
      <c r="HE26">
        <v>44969</v>
      </c>
      <c r="HS26">
        <v>3674</v>
      </c>
      <c r="HT26">
        <v>3674</v>
      </c>
      <c r="HU26">
        <v>21</v>
      </c>
      <c r="HV26">
        <v>15</v>
      </c>
      <c r="HW26">
        <v>5094</v>
      </c>
      <c r="HX26">
        <v>5094</v>
      </c>
    </row>
    <row r="27" spans="1:232">
      <c r="A27" t="s">
        <v>4004</v>
      </c>
      <c r="B27">
        <v>7728718713</v>
      </c>
      <c r="C27" t="s">
        <v>4005</v>
      </c>
      <c r="D27" t="s">
        <v>498</v>
      </c>
      <c r="E27" t="s">
        <v>3960</v>
      </c>
      <c r="F27" t="s">
        <v>3931</v>
      </c>
      <c r="G27" t="s">
        <v>3932</v>
      </c>
      <c r="H27" t="s">
        <v>4006</v>
      </c>
      <c r="S27">
        <v>153</v>
      </c>
      <c r="T27">
        <v>200</v>
      </c>
      <c r="W27">
        <v>87256</v>
      </c>
      <c r="X27">
        <v>72591</v>
      </c>
      <c r="AE27">
        <v>0</v>
      </c>
      <c r="AK27">
        <v>93</v>
      </c>
      <c r="AL27">
        <v>93</v>
      </c>
      <c r="AO27">
        <v>88</v>
      </c>
      <c r="AP27">
        <v>8148</v>
      </c>
      <c r="BG27">
        <v>81307</v>
      </c>
      <c r="BH27">
        <v>81024</v>
      </c>
      <c r="BK27">
        <v>0</v>
      </c>
      <c r="BQ27">
        <v>0</v>
      </c>
      <c r="BW27">
        <v>6283</v>
      </c>
      <c r="BX27">
        <v>8</v>
      </c>
      <c r="CC27">
        <v>87590</v>
      </c>
      <c r="CD27">
        <v>81032</v>
      </c>
      <c r="CE27">
        <v>0</v>
      </c>
      <c r="CF27">
        <v>87256</v>
      </c>
      <c r="CG27">
        <v>72591</v>
      </c>
      <c r="CH27">
        <v>93</v>
      </c>
      <c r="CI27">
        <v>93</v>
      </c>
      <c r="CJ27">
        <v>0</v>
      </c>
      <c r="CQ27">
        <v>0</v>
      </c>
      <c r="CS27">
        <v>17407</v>
      </c>
      <c r="CT27">
        <v>11142</v>
      </c>
      <c r="CU27">
        <v>6993</v>
      </c>
      <c r="CV27">
        <v>10808</v>
      </c>
      <c r="CY27">
        <v>0</v>
      </c>
      <c r="CZ27">
        <v>742</v>
      </c>
      <c r="DA27">
        <v>283</v>
      </c>
      <c r="DB27">
        <v>855</v>
      </c>
      <c r="DI27">
        <v>1101</v>
      </c>
      <c r="DJ27">
        <v>18354</v>
      </c>
      <c r="DK27">
        <v>11232</v>
      </c>
      <c r="DL27">
        <v>17091</v>
      </c>
      <c r="DO27">
        <v>18508</v>
      </c>
      <c r="DP27">
        <v>18225</v>
      </c>
      <c r="DQ27">
        <v>283</v>
      </c>
      <c r="DR27">
        <v>29496</v>
      </c>
      <c r="DS27">
        <v>27899</v>
      </c>
      <c r="DT27">
        <v>855</v>
      </c>
    </row>
    <row r="28" spans="1:232">
      <c r="A28" t="s">
        <v>4007</v>
      </c>
      <c r="B28">
        <v>2465340050</v>
      </c>
      <c r="C28" t="s">
        <v>4008</v>
      </c>
      <c r="D28" t="s">
        <v>2615</v>
      </c>
      <c r="E28" t="s">
        <v>3936</v>
      </c>
      <c r="F28" t="s">
        <v>3931</v>
      </c>
      <c r="G28" t="s">
        <v>3932</v>
      </c>
      <c r="H28" t="s">
        <v>4009</v>
      </c>
      <c r="S28">
        <v>190</v>
      </c>
      <c r="AE28">
        <v>208</v>
      </c>
      <c r="AF28">
        <v>106</v>
      </c>
      <c r="AK28">
        <v>58004</v>
      </c>
      <c r="AL28">
        <v>50698</v>
      </c>
      <c r="AO28">
        <v>283</v>
      </c>
      <c r="AP28">
        <v>4576</v>
      </c>
      <c r="BG28">
        <v>28607</v>
      </c>
      <c r="BH28">
        <v>32371</v>
      </c>
      <c r="BK28">
        <v>20000</v>
      </c>
      <c r="BL28">
        <v>14746</v>
      </c>
      <c r="BU28">
        <v>0</v>
      </c>
      <c r="BV28">
        <v>63</v>
      </c>
      <c r="BW28">
        <v>10078</v>
      </c>
      <c r="BX28">
        <v>8201</v>
      </c>
      <c r="CC28">
        <v>58685</v>
      </c>
      <c r="CD28">
        <v>55381</v>
      </c>
      <c r="CE28">
        <v>0</v>
      </c>
      <c r="CF28">
        <v>0</v>
      </c>
      <c r="CG28">
        <v>0</v>
      </c>
      <c r="CH28">
        <v>58004</v>
      </c>
      <c r="CI28">
        <v>50698</v>
      </c>
      <c r="CJ28">
        <v>20000</v>
      </c>
      <c r="CQ28">
        <v>3256</v>
      </c>
      <c r="CR28">
        <v>71</v>
      </c>
      <c r="CS28">
        <v>299</v>
      </c>
      <c r="CT28">
        <v>7967</v>
      </c>
      <c r="CU28">
        <v>31830</v>
      </c>
      <c r="CV28">
        <v>26400</v>
      </c>
      <c r="CY28">
        <v>2671</v>
      </c>
      <c r="CZ28">
        <v>2100</v>
      </c>
      <c r="DA28">
        <v>3237</v>
      </c>
      <c r="DB28">
        <v>3463</v>
      </c>
      <c r="DI28">
        <v>47621</v>
      </c>
      <c r="DJ28">
        <v>26264</v>
      </c>
      <c r="DK28">
        <v>6926</v>
      </c>
      <c r="DL28">
        <v>2197</v>
      </c>
      <c r="DO28">
        <v>47920</v>
      </c>
      <c r="DP28">
        <v>38756</v>
      </c>
      <c r="DQ28">
        <v>3237</v>
      </c>
      <c r="DR28">
        <v>34231</v>
      </c>
      <c r="DS28">
        <v>28597</v>
      </c>
      <c r="DT28">
        <v>3463</v>
      </c>
    </row>
    <row r="29" spans="1:232">
      <c r="A29" t="s">
        <v>4010</v>
      </c>
      <c r="B29">
        <v>1657079792</v>
      </c>
      <c r="C29" t="s">
        <v>4011</v>
      </c>
      <c r="D29" t="s">
        <v>1465</v>
      </c>
      <c r="E29" t="s">
        <v>3936</v>
      </c>
      <c r="F29" t="s">
        <v>3931</v>
      </c>
      <c r="G29" t="s">
        <v>3932</v>
      </c>
      <c r="H29" t="s">
        <v>4012</v>
      </c>
      <c r="S29">
        <v>0</v>
      </c>
      <c r="AC29">
        <v>0</v>
      </c>
      <c r="AD29">
        <v>0</v>
      </c>
      <c r="AE29">
        <v>2380</v>
      </c>
      <c r="AF29">
        <v>1721</v>
      </c>
      <c r="AK29">
        <v>1003</v>
      </c>
      <c r="AL29">
        <v>14882</v>
      </c>
      <c r="AM29">
        <v>31285</v>
      </c>
      <c r="AN29">
        <v>26660</v>
      </c>
      <c r="AO29">
        <v>2431</v>
      </c>
      <c r="AP29">
        <v>3376</v>
      </c>
      <c r="AQ29">
        <v>350</v>
      </c>
      <c r="AR29">
        <v>128</v>
      </c>
      <c r="AS29">
        <v>37450</v>
      </c>
      <c r="AT29">
        <v>46767</v>
      </c>
      <c r="AU29">
        <v>15</v>
      </c>
      <c r="AV29">
        <v>15</v>
      </c>
      <c r="BE29">
        <v>4300</v>
      </c>
      <c r="BF29">
        <v>23825</v>
      </c>
      <c r="BG29">
        <v>4315</v>
      </c>
      <c r="BH29">
        <v>23840</v>
      </c>
      <c r="BK29">
        <v>417</v>
      </c>
      <c r="BL29">
        <v>1341</v>
      </c>
      <c r="BS29">
        <v>417</v>
      </c>
      <c r="BT29">
        <v>1341</v>
      </c>
      <c r="BU29">
        <v>-283</v>
      </c>
      <c r="BV29">
        <v>162</v>
      </c>
      <c r="BW29">
        <v>33002</v>
      </c>
      <c r="BX29">
        <v>21424</v>
      </c>
      <c r="CA29">
        <v>32718</v>
      </c>
      <c r="CB29">
        <v>21586</v>
      </c>
      <c r="CC29">
        <v>37450</v>
      </c>
      <c r="CD29">
        <v>46767</v>
      </c>
      <c r="CE29">
        <v>15</v>
      </c>
      <c r="CF29">
        <v>31285</v>
      </c>
      <c r="CG29">
        <v>26660</v>
      </c>
      <c r="CH29">
        <v>1003</v>
      </c>
      <c r="CI29">
        <v>14882</v>
      </c>
      <c r="CJ29">
        <v>134</v>
      </c>
      <c r="CK29">
        <v>0</v>
      </c>
      <c r="CL29">
        <v>8206</v>
      </c>
      <c r="CM29">
        <v>-14842</v>
      </c>
      <c r="CN29">
        <v>-15658</v>
      </c>
      <c r="CO29">
        <v>7</v>
      </c>
      <c r="CS29">
        <v>0</v>
      </c>
      <c r="CT29">
        <v>27259</v>
      </c>
      <c r="CU29">
        <v>2827</v>
      </c>
      <c r="CV29">
        <v>407</v>
      </c>
      <c r="CW29">
        <v>-17662</v>
      </c>
      <c r="CX29">
        <v>11194</v>
      </c>
      <c r="CY29">
        <v>-1359</v>
      </c>
      <c r="CZ29">
        <v>-1464</v>
      </c>
      <c r="DA29">
        <v>-19021</v>
      </c>
      <c r="DB29">
        <v>9730</v>
      </c>
      <c r="DG29">
        <v>-19021</v>
      </c>
      <c r="DH29">
        <v>9730</v>
      </c>
      <c r="DK29">
        <v>14842</v>
      </c>
      <c r="DL29">
        <v>7452</v>
      </c>
      <c r="DM29">
        <v>-14842</v>
      </c>
      <c r="DN29">
        <v>-7452</v>
      </c>
      <c r="DO29">
        <v>0</v>
      </c>
      <c r="DP29">
        <v>17669</v>
      </c>
      <c r="DQ29">
        <v>-19021</v>
      </c>
      <c r="DR29">
        <v>27259</v>
      </c>
      <c r="DS29">
        <v>7859</v>
      </c>
      <c r="DT29">
        <v>9730</v>
      </c>
    </row>
    <row r="30" spans="1:232">
      <c r="A30" t="s">
        <v>4013</v>
      </c>
      <c r="B30">
        <v>1832032790</v>
      </c>
      <c r="C30" t="s">
        <v>4014</v>
      </c>
      <c r="D30" t="s">
        <v>1727</v>
      </c>
      <c r="E30" t="s">
        <v>3936</v>
      </c>
      <c r="F30" t="s">
        <v>3931</v>
      </c>
      <c r="G30" t="s">
        <v>3932</v>
      </c>
      <c r="H30" t="s">
        <v>4015</v>
      </c>
      <c r="S30">
        <v>1223</v>
      </c>
      <c r="T30">
        <v>2445</v>
      </c>
      <c r="AC30">
        <v>1223</v>
      </c>
      <c r="AD30">
        <v>2445</v>
      </c>
      <c r="AE30">
        <v>617</v>
      </c>
      <c r="AF30">
        <v>796</v>
      </c>
      <c r="AK30">
        <v>267696</v>
      </c>
      <c r="AL30">
        <v>272720</v>
      </c>
      <c r="AM30">
        <v>9705</v>
      </c>
      <c r="AN30">
        <v>9708</v>
      </c>
      <c r="AO30">
        <v>268</v>
      </c>
      <c r="AP30">
        <v>891</v>
      </c>
      <c r="AQ30">
        <v>4</v>
      </c>
      <c r="AS30">
        <v>278290</v>
      </c>
      <c r="AT30">
        <v>284115</v>
      </c>
      <c r="AU30">
        <v>10</v>
      </c>
      <c r="AV30">
        <v>10</v>
      </c>
      <c r="BE30">
        <v>278632</v>
      </c>
      <c r="BF30">
        <v>285703</v>
      </c>
      <c r="BG30">
        <v>278642</v>
      </c>
      <c r="BH30">
        <v>285713</v>
      </c>
      <c r="BU30">
        <v>0</v>
      </c>
      <c r="BW30">
        <v>871</v>
      </c>
      <c r="BX30">
        <v>847</v>
      </c>
      <c r="CA30">
        <v>871</v>
      </c>
      <c r="CB30">
        <v>847</v>
      </c>
      <c r="CC30">
        <v>279513</v>
      </c>
      <c r="CD30">
        <v>286560</v>
      </c>
      <c r="CE30">
        <v>10</v>
      </c>
      <c r="CF30">
        <v>9705</v>
      </c>
      <c r="CG30">
        <v>9708</v>
      </c>
      <c r="CH30">
        <v>267696</v>
      </c>
      <c r="CI30">
        <v>272720</v>
      </c>
      <c r="CJ30">
        <v>0</v>
      </c>
      <c r="CK30">
        <v>8378</v>
      </c>
      <c r="CL30">
        <v>7937</v>
      </c>
      <c r="CM30">
        <v>-6574</v>
      </c>
      <c r="CN30">
        <v>15175</v>
      </c>
      <c r="CO30">
        <v>0</v>
      </c>
      <c r="CP30">
        <v>2402</v>
      </c>
      <c r="CQ30">
        <v>0</v>
      </c>
      <c r="CR30">
        <v>9</v>
      </c>
      <c r="CS30">
        <v>20901</v>
      </c>
      <c r="CT30">
        <v>2840</v>
      </c>
      <c r="CU30">
        <v>20717</v>
      </c>
      <c r="CV30">
        <v>23282</v>
      </c>
      <c r="CW30">
        <v>-6390</v>
      </c>
      <c r="CX30">
        <v>-2874</v>
      </c>
      <c r="CY30">
        <v>-681</v>
      </c>
      <c r="CZ30">
        <v>-695</v>
      </c>
      <c r="DA30">
        <v>-7071</v>
      </c>
      <c r="DB30">
        <v>-3569</v>
      </c>
      <c r="DG30">
        <v>-7071</v>
      </c>
      <c r="DH30">
        <v>-3569</v>
      </c>
      <c r="DI30">
        <v>1804</v>
      </c>
      <c r="DJ30">
        <v>23136</v>
      </c>
      <c r="DK30">
        <v>0</v>
      </c>
      <c r="DL30">
        <v>24</v>
      </c>
      <c r="DM30">
        <v>1804</v>
      </c>
      <c r="DN30">
        <v>23112</v>
      </c>
      <c r="DO30">
        <v>22705</v>
      </c>
      <c r="DP30">
        <v>20717</v>
      </c>
      <c r="DQ30">
        <v>-7071</v>
      </c>
      <c r="DR30">
        <v>25976</v>
      </c>
      <c r="DS30">
        <v>23306</v>
      </c>
      <c r="DT30">
        <v>-3569</v>
      </c>
    </row>
    <row r="31" spans="1:232">
      <c r="A31" t="s">
        <v>4016</v>
      </c>
      <c r="B31">
        <v>9725041272</v>
      </c>
      <c r="C31" t="s">
        <v>4017</v>
      </c>
      <c r="D31" t="s">
        <v>4018</v>
      </c>
      <c r="E31" t="s">
        <v>3936</v>
      </c>
      <c r="F31" t="s">
        <v>4019</v>
      </c>
      <c r="G31" t="s">
        <v>3932</v>
      </c>
      <c r="H31" t="s">
        <v>4020</v>
      </c>
      <c r="S31">
        <v>0</v>
      </c>
      <c r="T31">
        <v>10728</v>
      </c>
      <c r="W31">
        <v>78</v>
      </c>
      <c r="X31">
        <v>83</v>
      </c>
      <c r="AE31">
        <v>33037</v>
      </c>
      <c r="AF31">
        <v>0</v>
      </c>
      <c r="AK31">
        <v>28786</v>
      </c>
      <c r="AL31">
        <v>28908</v>
      </c>
      <c r="AO31">
        <v>217</v>
      </c>
      <c r="AP31">
        <v>4685</v>
      </c>
      <c r="BG31">
        <v>17840</v>
      </c>
      <c r="BH31">
        <v>13391</v>
      </c>
      <c r="BK31">
        <v>0</v>
      </c>
      <c r="BL31">
        <v>4000</v>
      </c>
      <c r="BQ31">
        <v>0</v>
      </c>
      <c r="BR31">
        <v>132</v>
      </c>
      <c r="BU31">
        <v>41761</v>
      </c>
      <c r="BV31">
        <v>25681</v>
      </c>
      <c r="BW31">
        <v>2517</v>
      </c>
      <c r="BX31">
        <v>1199</v>
      </c>
      <c r="CC31">
        <v>62118</v>
      </c>
      <c r="CD31">
        <v>44404</v>
      </c>
      <c r="CE31">
        <v>0</v>
      </c>
      <c r="CF31">
        <v>78</v>
      </c>
      <c r="CG31">
        <v>83</v>
      </c>
      <c r="CH31">
        <v>28786</v>
      </c>
      <c r="CI31">
        <v>28908</v>
      </c>
      <c r="CJ31">
        <v>41761</v>
      </c>
      <c r="CQ31">
        <v>14841</v>
      </c>
      <c r="CR31">
        <v>10844</v>
      </c>
      <c r="CS31">
        <v>110</v>
      </c>
      <c r="CT31">
        <v>0</v>
      </c>
      <c r="CU31">
        <v>643</v>
      </c>
      <c r="CV31">
        <v>1278</v>
      </c>
      <c r="CY31">
        <v>792</v>
      </c>
      <c r="CZ31">
        <v>192</v>
      </c>
      <c r="DA31">
        <v>8</v>
      </c>
      <c r="DB31">
        <v>575</v>
      </c>
      <c r="DI31">
        <v>25636</v>
      </c>
      <c r="DJ31">
        <v>29771</v>
      </c>
      <c r="DK31">
        <v>9462</v>
      </c>
      <c r="DL31">
        <v>16882</v>
      </c>
      <c r="DO31">
        <v>25746</v>
      </c>
      <c r="DP31">
        <v>10105</v>
      </c>
      <c r="DQ31">
        <v>8</v>
      </c>
      <c r="DR31">
        <v>29771</v>
      </c>
      <c r="DS31">
        <v>18160</v>
      </c>
      <c r="DT31">
        <v>575</v>
      </c>
    </row>
    <row r="32" spans="1:232">
      <c r="A32" t="s">
        <v>4021</v>
      </c>
      <c r="B32">
        <v>7733894231</v>
      </c>
      <c r="C32" t="s">
        <v>4022</v>
      </c>
      <c r="D32" t="s">
        <v>4023</v>
      </c>
      <c r="E32" t="s">
        <v>3936</v>
      </c>
      <c r="F32" t="s">
        <v>3931</v>
      </c>
      <c r="G32" t="s">
        <v>3932</v>
      </c>
      <c r="H32" t="s">
        <v>4024</v>
      </c>
      <c r="CC32">
        <v>0</v>
      </c>
      <c r="CD32">
        <v>0</v>
      </c>
      <c r="CE32">
        <v>0</v>
      </c>
      <c r="CF32">
        <v>0</v>
      </c>
      <c r="CG32">
        <v>0</v>
      </c>
      <c r="CH32">
        <v>0</v>
      </c>
      <c r="CI32">
        <v>0</v>
      </c>
      <c r="CJ32">
        <v>0</v>
      </c>
      <c r="DO32">
        <v>0</v>
      </c>
      <c r="DP32">
        <v>0</v>
      </c>
      <c r="DQ32">
        <v>0</v>
      </c>
      <c r="DR32">
        <v>0</v>
      </c>
      <c r="DS32">
        <v>0</v>
      </c>
      <c r="DT32">
        <v>0</v>
      </c>
    </row>
    <row r="33" spans="1:261">
      <c r="A33" t="s">
        <v>4025</v>
      </c>
      <c r="B33">
        <v>6658536641</v>
      </c>
      <c r="C33" t="s">
        <v>3988</v>
      </c>
      <c r="D33" t="s">
        <v>2927</v>
      </c>
      <c r="E33" t="s">
        <v>3936</v>
      </c>
      <c r="F33" t="s">
        <v>3931</v>
      </c>
      <c r="G33" t="s">
        <v>3932</v>
      </c>
      <c r="H33" t="s">
        <v>4026</v>
      </c>
      <c r="W33">
        <v>32443</v>
      </c>
      <c r="X33">
        <v>20218</v>
      </c>
      <c r="AK33">
        <v>1300</v>
      </c>
      <c r="AL33">
        <v>1094</v>
      </c>
      <c r="AO33">
        <v>5371</v>
      </c>
      <c r="AP33">
        <v>6163</v>
      </c>
      <c r="BG33">
        <v>25239</v>
      </c>
      <c r="BH33">
        <v>18138</v>
      </c>
      <c r="BK33">
        <v>3875</v>
      </c>
      <c r="BW33">
        <v>10000</v>
      </c>
      <c r="BX33">
        <v>9337</v>
      </c>
      <c r="CC33">
        <v>39114</v>
      </c>
      <c r="CD33">
        <v>27475</v>
      </c>
      <c r="CE33">
        <v>0</v>
      </c>
      <c r="CF33">
        <v>32443</v>
      </c>
      <c r="CG33">
        <v>20218</v>
      </c>
      <c r="CH33">
        <v>1300</v>
      </c>
      <c r="CI33">
        <v>1094</v>
      </c>
      <c r="CJ33">
        <v>3875</v>
      </c>
      <c r="CS33">
        <v>323</v>
      </c>
      <c r="CU33">
        <v>0</v>
      </c>
      <c r="CV33">
        <v>458</v>
      </c>
      <c r="CY33">
        <v>151</v>
      </c>
      <c r="CZ33">
        <v>248</v>
      </c>
      <c r="DA33">
        <v>-6756</v>
      </c>
      <c r="DB33">
        <v>2843</v>
      </c>
      <c r="DI33">
        <v>14826</v>
      </c>
      <c r="DJ33">
        <v>14816</v>
      </c>
      <c r="DK33">
        <v>21754</v>
      </c>
      <c r="DL33">
        <v>11267</v>
      </c>
      <c r="DO33">
        <v>15149</v>
      </c>
      <c r="DP33">
        <v>21754</v>
      </c>
      <c r="DQ33">
        <v>-6756</v>
      </c>
      <c r="DR33">
        <v>14816</v>
      </c>
      <c r="DS33">
        <v>11725</v>
      </c>
      <c r="DT33">
        <v>2843</v>
      </c>
    </row>
    <row r="34" spans="1:261">
      <c r="A34" t="s">
        <v>4027</v>
      </c>
      <c r="B34">
        <v>3702258398</v>
      </c>
      <c r="C34" t="s">
        <v>4028</v>
      </c>
      <c r="D34" t="s">
        <v>4029</v>
      </c>
      <c r="E34" t="s">
        <v>3936</v>
      </c>
      <c r="F34" t="s">
        <v>4030</v>
      </c>
      <c r="G34" t="s">
        <v>3932</v>
      </c>
      <c r="H34" t="s">
        <v>4031</v>
      </c>
      <c r="S34">
        <v>736</v>
      </c>
      <c r="T34">
        <v>814</v>
      </c>
      <c r="AE34">
        <v>576</v>
      </c>
      <c r="AF34">
        <v>402</v>
      </c>
      <c r="AK34">
        <v>14783</v>
      </c>
      <c r="AL34">
        <v>14971</v>
      </c>
      <c r="AO34">
        <v>215</v>
      </c>
      <c r="AP34">
        <v>191</v>
      </c>
      <c r="BG34">
        <v>14526</v>
      </c>
      <c r="BH34">
        <v>14161</v>
      </c>
      <c r="BW34">
        <v>1784</v>
      </c>
      <c r="BX34">
        <v>2217</v>
      </c>
      <c r="CC34">
        <v>16310</v>
      </c>
      <c r="CD34">
        <v>16378</v>
      </c>
      <c r="CE34">
        <v>0</v>
      </c>
      <c r="CF34">
        <v>0</v>
      </c>
      <c r="CG34">
        <v>0</v>
      </c>
      <c r="CH34">
        <v>14783</v>
      </c>
      <c r="CI34">
        <v>14971</v>
      </c>
      <c r="CJ34">
        <v>0</v>
      </c>
      <c r="CY34">
        <v>84</v>
      </c>
      <c r="CZ34">
        <v>107</v>
      </c>
      <c r="DA34">
        <v>1515</v>
      </c>
      <c r="DB34">
        <v>1931</v>
      </c>
      <c r="DI34">
        <v>17398</v>
      </c>
      <c r="DJ34">
        <v>18746</v>
      </c>
      <c r="DK34">
        <v>15799</v>
      </c>
      <c r="DL34">
        <v>16708</v>
      </c>
      <c r="DO34">
        <v>17398</v>
      </c>
      <c r="DP34">
        <v>15799</v>
      </c>
      <c r="DQ34">
        <v>1515</v>
      </c>
      <c r="DR34">
        <v>18746</v>
      </c>
      <c r="DS34">
        <v>16708</v>
      </c>
      <c r="DT34">
        <v>1931</v>
      </c>
    </row>
    <row r="35" spans="1:261">
      <c r="A35" t="s">
        <v>4032</v>
      </c>
      <c r="B35">
        <v>9725071502</v>
      </c>
      <c r="C35" t="s">
        <v>4033</v>
      </c>
      <c r="D35" t="s">
        <v>2975</v>
      </c>
      <c r="E35" t="s">
        <v>3936</v>
      </c>
      <c r="F35" t="s">
        <v>3931</v>
      </c>
      <c r="G35" t="s">
        <v>3932</v>
      </c>
      <c r="H35" t="s">
        <v>4034</v>
      </c>
      <c r="AE35">
        <v>0</v>
      </c>
      <c r="AF35">
        <v>74</v>
      </c>
      <c r="AK35">
        <v>51731</v>
      </c>
      <c r="AL35">
        <v>16436</v>
      </c>
      <c r="AM35">
        <v>61815</v>
      </c>
      <c r="AN35">
        <v>64189</v>
      </c>
      <c r="AO35">
        <v>699</v>
      </c>
      <c r="AP35">
        <v>50</v>
      </c>
      <c r="AQ35">
        <v>208</v>
      </c>
      <c r="AR35">
        <v>208</v>
      </c>
      <c r="AS35">
        <v>114453</v>
      </c>
      <c r="AT35">
        <v>80957</v>
      </c>
      <c r="AU35">
        <v>3500</v>
      </c>
      <c r="AV35">
        <v>3500</v>
      </c>
      <c r="AY35">
        <v>23506</v>
      </c>
      <c r="AZ35">
        <v>16707</v>
      </c>
      <c r="BE35">
        <v>9594</v>
      </c>
      <c r="BF35">
        <v>-1513</v>
      </c>
      <c r="BG35">
        <v>36600</v>
      </c>
      <c r="BH35">
        <v>18694</v>
      </c>
      <c r="BK35">
        <v>5967</v>
      </c>
      <c r="BL35">
        <v>20895</v>
      </c>
      <c r="BS35">
        <v>5967</v>
      </c>
      <c r="BT35">
        <v>20895</v>
      </c>
      <c r="BW35">
        <v>71886</v>
      </c>
      <c r="BX35">
        <v>41368</v>
      </c>
      <c r="CA35">
        <v>71886</v>
      </c>
      <c r="CB35">
        <v>41368</v>
      </c>
      <c r="CC35">
        <v>114453</v>
      </c>
      <c r="CD35">
        <v>80957</v>
      </c>
      <c r="CE35">
        <v>3500</v>
      </c>
      <c r="CF35">
        <v>61815</v>
      </c>
      <c r="CG35">
        <v>64189</v>
      </c>
      <c r="CH35">
        <v>51731</v>
      </c>
      <c r="CI35">
        <v>16436</v>
      </c>
      <c r="CJ35">
        <v>5967</v>
      </c>
      <c r="CM35">
        <v>381</v>
      </c>
      <c r="CN35">
        <v>-1075</v>
      </c>
      <c r="CS35">
        <v>0</v>
      </c>
      <c r="CT35">
        <v>1929</v>
      </c>
      <c r="CU35">
        <v>345</v>
      </c>
      <c r="CV35">
        <v>1916</v>
      </c>
      <c r="CW35">
        <v>36</v>
      </c>
      <c r="CX35">
        <v>-1062</v>
      </c>
      <c r="CY35">
        <v>-2</v>
      </c>
      <c r="CZ35">
        <v>-557</v>
      </c>
      <c r="DA35">
        <v>34</v>
      </c>
      <c r="DB35">
        <v>-1619</v>
      </c>
      <c r="DG35">
        <v>6834</v>
      </c>
      <c r="DH35">
        <v>-1328</v>
      </c>
      <c r="DI35">
        <v>758</v>
      </c>
      <c r="DJ35">
        <v>16700</v>
      </c>
      <c r="DK35">
        <v>377</v>
      </c>
      <c r="DL35">
        <v>17775</v>
      </c>
      <c r="DM35">
        <v>381</v>
      </c>
      <c r="DN35">
        <v>-1075</v>
      </c>
      <c r="DO35">
        <v>758</v>
      </c>
      <c r="DP35">
        <v>722</v>
      </c>
      <c r="DQ35">
        <v>34</v>
      </c>
      <c r="DR35">
        <v>18629</v>
      </c>
      <c r="DS35">
        <v>19691</v>
      </c>
      <c r="DT35">
        <v>-1619</v>
      </c>
      <c r="DU35">
        <v>3500</v>
      </c>
      <c r="DV35">
        <v>106</v>
      </c>
      <c r="DW35">
        <v>20021</v>
      </c>
      <c r="DX35">
        <v>0</v>
      </c>
      <c r="DZ35">
        <v>292</v>
      </c>
      <c r="EA35">
        <v>34</v>
      </c>
      <c r="EB35">
        <v>34</v>
      </c>
      <c r="EC35">
        <v>0</v>
      </c>
      <c r="ED35">
        <v>1619</v>
      </c>
      <c r="EE35">
        <v>1619</v>
      </c>
      <c r="EH35">
        <v>3500</v>
      </c>
      <c r="EI35">
        <v>-1513</v>
      </c>
      <c r="EJ35">
        <v>18694</v>
      </c>
      <c r="EK35">
        <v>0</v>
      </c>
      <c r="EL35">
        <v>11107</v>
      </c>
      <c r="EM35">
        <v>17906</v>
      </c>
      <c r="ES35">
        <v>3500</v>
      </c>
      <c r="ET35">
        <v>9594</v>
      </c>
      <c r="EU35">
        <v>36600</v>
      </c>
      <c r="EV35">
        <v>36600</v>
      </c>
      <c r="EW35">
        <v>18693</v>
      </c>
      <c r="GC35">
        <v>0</v>
      </c>
      <c r="GE35">
        <v>50</v>
      </c>
      <c r="GF35">
        <v>1</v>
      </c>
      <c r="GG35">
        <v>50</v>
      </c>
      <c r="GH35">
        <v>1</v>
      </c>
      <c r="GI35">
        <v>0</v>
      </c>
      <c r="GJ35">
        <v>0</v>
      </c>
      <c r="GK35">
        <v>16415</v>
      </c>
      <c r="GM35">
        <v>16707</v>
      </c>
      <c r="GO35">
        <v>23506</v>
      </c>
      <c r="GQ35">
        <v>-1618</v>
      </c>
      <c r="GR35">
        <v>290</v>
      </c>
      <c r="GS35">
        <v>18693</v>
      </c>
      <c r="GT35">
        <v>-1618</v>
      </c>
      <c r="GU35">
        <v>290</v>
      </c>
      <c r="GV35">
        <v>18693</v>
      </c>
      <c r="GW35">
        <v>-1618</v>
      </c>
      <c r="GX35">
        <v>-1</v>
      </c>
      <c r="GY35">
        <v>-1513</v>
      </c>
      <c r="GZ35">
        <v>-1618</v>
      </c>
      <c r="HA35">
        <v>-1</v>
      </c>
      <c r="HB35">
        <v>-1513</v>
      </c>
      <c r="HT35">
        <v>0</v>
      </c>
      <c r="HW35">
        <v>1619</v>
      </c>
      <c r="HX35">
        <v>1619</v>
      </c>
      <c r="HY35">
        <v>6800</v>
      </c>
      <c r="HZ35">
        <v>291</v>
      </c>
      <c r="IA35">
        <v>292</v>
      </c>
      <c r="IB35">
        <v>6766</v>
      </c>
      <c r="IC35">
        <v>6766</v>
      </c>
      <c r="ID35">
        <v>6799</v>
      </c>
    </row>
    <row r="36" spans="1:261">
      <c r="A36" t="s">
        <v>4035</v>
      </c>
      <c r="B36">
        <v>3664214573</v>
      </c>
      <c r="C36" t="s">
        <v>4036</v>
      </c>
      <c r="D36" t="s">
        <v>4037</v>
      </c>
      <c r="E36" t="s">
        <v>3936</v>
      </c>
      <c r="F36" t="s">
        <v>3931</v>
      </c>
      <c r="G36" t="s">
        <v>3932</v>
      </c>
      <c r="H36" t="s">
        <v>4038</v>
      </c>
      <c r="K36">
        <v>0</v>
      </c>
      <c r="M36">
        <v>0</v>
      </c>
      <c r="O36">
        <v>0</v>
      </c>
      <c r="Q36">
        <v>0</v>
      </c>
      <c r="S36">
        <v>2991</v>
      </c>
      <c r="T36">
        <v>4273</v>
      </c>
      <c r="U36">
        <v>0</v>
      </c>
      <c r="W36">
        <v>0</v>
      </c>
      <c r="Y36">
        <v>0</v>
      </c>
      <c r="AA36">
        <v>0</v>
      </c>
      <c r="AC36">
        <v>2991</v>
      </c>
      <c r="AD36">
        <v>4273</v>
      </c>
      <c r="AE36">
        <v>2368</v>
      </c>
      <c r="AF36">
        <v>5026</v>
      </c>
      <c r="AI36">
        <v>0</v>
      </c>
      <c r="AJ36">
        <v>586</v>
      </c>
      <c r="AK36">
        <v>3604</v>
      </c>
      <c r="AL36">
        <v>2874</v>
      </c>
      <c r="AM36">
        <v>11345</v>
      </c>
      <c r="AN36">
        <v>9600</v>
      </c>
      <c r="AO36">
        <v>509</v>
      </c>
      <c r="AP36">
        <v>421</v>
      </c>
      <c r="AQ36">
        <v>0</v>
      </c>
      <c r="AS36">
        <v>17826</v>
      </c>
      <c r="AT36">
        <v>18507</v>
      </c>
      <c r="AU36">
        <v>250</v>
      </c>
      <c r="AV36">
        <v>250</v>
      </c>
      <c r="AW36">
        <v>0</v>
      </c>
      <c r="AY36">
        <v>0</v>
      </c>
      <c r="BA36">
        <v>0</v>
      </c>
      <c r="BC36">
        <v>0</v>
      </c>
      <c r="BE36">
        <v>630</v>
      </c>
      <c r="BF36">
        <v>577</v>
      </c>
      <c r="BG36">
        <v>880</v>
      </c>
      <c r="BH36">
        <v>827</v>
      </c>
      <c r="BK36">
        <v>0</v>
      </c>
      <c r="BM36">
        <v>0</v>
      </c>
      <c r="BO36">
        <v>0</v>
      </c>
      <c r="BQ36">
        <v>0</v>
      </c>
      <c r="BS36">
        <v>0</v>
      </c>
      <c r="BT36">
        <v>0</v>
      </c>
      <c r="BU36">
        <v>500</v>
      </c>
      <c r="BV36">
        <v>200</v>
      </c>
      <c r="BW36">
        <v>19437</v>
      </c>
      <c r="BX36">
        <v>21753</v>
      </c>
      <c r="BY36">
        <v>0</v>
      </c>
      <c r="CA36">
        <v>19937</v>
      </c>
      <c r="CB36">
        <v>21953</v>
      </c>
      <c r="CC36">
        <v>20817</v>
      </c>
      <c r="CD36">
        <v>22780</v>
      </c>
      <c r="CE36">
        <v>250</v>
      </c>
      <c r="CF36">
        <v>11345</v>
      </c>
      <c r="CG36">
        <v>9600</v>
      </c>
      <c r="CH36">
        <v>3604</v>
      </c>
      <c r="CI36">
        <v>2874</v>
      </c>
      <c r="CJ36">
        <v>500</v>
      </c>
      <c r="CK36">
        <v>306</v>
      </c>
      <c r="CL36">
        <v>2165</v>
      </c>
      <c r="CM36">
        <v>66</v>
      </c>
      <c r="CN36">
        <v>3153</v>
      </c>
      <c r="CO36">
        <v>0</v>
      </c>
      <c r="CQ36">
        <v>0</v>
      </c>
      <c r="CS36">
        <v>0</v>
      </c>
      <c r="CU36">
        <v>0</v>
      </c>
      <c r="CV36">
        <v>3038</v>
      </c>
      <c r="CW36">
        <v>66</v>
      </c>
      <c r="CX36">
        <v>115</v>
      </c>
      <c r="CY36">
        <v>-13</v>
      </c>
      <c r="CZ36">
        <v>-23</v>
      </c>
      <c r="DA36">
        <v>53</v>
      </c>
      <c r="DB36">
        <v>92</v>
      </c>
      <c r="DC36">
        <v>0</v>
      </c>
      <c r="DD36">
        <v>23</v>
      </c>
      <c r="DE36">
        <v>0</v>
      </c>
      <c r="DG36">
        <v>53</v>
      </c>
      <c r="DH36">
        <v>92</v>
      </c>
      <c r="DI36">
        <v>5243</v>
      </c>
      <c r="DJ36">
        <v>8312</v>
      </c>
      <c r="DK36">
        <v>0</v>
      </c>
      <c r="DM36">
        <v>5243</v>
      </c>
      <c r="DN36">
        <v>8312</v>
      </c>
      <c r="DO36">
        <v>5243</v>
      </c>
      <c r="DP36">
        <v>0</v>
      </c>
      <c r="DQ36">
        <v>53</v>
      </c>
      <c r="DR36">
        <v>8312</v>
      </c>
      <c r="DS36">
        <v>3038</v>
      </c>
      <c r="DT36">
        <v>92</v>
      </c>
      <c r="DU36">
        <v>250</v>
      </c>
      <c r="DV36">
        <v>462</v>
      </c>
      <c r="DW36">
        <v>712</v>
      </c>
      <c r="DX36">
        <v>0</v>
      </c>
      <c r="DY36">
        <v>115</v>
      </c>
      <c r="DZ36">
        <v>115</v>
      </c>
      <c r="EA36">
        <v>53</v>
      </c>
      <c r="EB36">
        <v>53</v>
      </c>
      <c r="EH36">
        <v>250</v>
      </c>
      <c r="EI36">
        <v>577</v>
      </c>
      <c r="EJ36">
        <v>827</v>
      </c>
      <c r="EK36">
        <v>0</v>
      </c>
      <c r="EL36">
        <v>53</v>
      </c>
      <c r="EM36">
        <v>53</v>
      </c>
      <c r="EN36">
        <v>0</v>
      </c>
      <c r="EP36">
        <v>0</v>
      </c>
      <c r="ER36">
        <v>0</v>
      </c>
      <c r="ES36">
        <v>250</v>
      </c>
      <c r="ET36">
        <v>630</v>
      </c>
      <c r="EU36">
        <v>880</v>
      </c>
      <c r="EV36">
        <v>0</v>
      </c>
      <c r="EW36">
        <v>827</v>
      </c>
      <c r="EX36">
        <v>0</v>
      </c>
      <c r="EY36">
        <v>70203</v>
      </c>
      <c r="EZ36">
        <v>0</v>
      </c>
      <c r="FA36">
        <v>69953</v>
      </c>
      <c r="FB36">
        <v>0</v>
      </c>
      <c r="FD36">
        <v>0</v>
      </c>
      <c r="FE36">
        <v>0</v>
      </c>
      <c r="FF36">
        <v>71473</v>
      </c>
      <c r="FG36">
        <v>0</v>
      </c>
      <c r="FH36">
        <v>13401</v>
      </c>
      <c r="FI36">
        <v>0</v>
      </c>
      <c r="FJ36">
        <v>2165</v>
      </c>
      <c r="FK36">
        <v>0</v>
      </c>
      <c r="FL36">
        <v>0</v>
      </c>
      <c r="FM36">
        <v>23</v>
      </c>
      <c r="FN36">
        <v>0</v>
      </c>
      <c r="FO36">
        <v>55884</v>
      </c>
      <c r="FP36">
        <v>0</v>
      </c>
      <c r="FQ36">
        <v>-1270</v>
      </c>
      <c r="FR36">
        <v>0</v>
      </c>
      <c r="FT36">
        <v>0</v>
      </c>
      <c r="FV36">
        <v>0</v>
      </c>
      <c r="FX36">
        <v>0</v>
      </c>
      <c r="FZ36">
        <v>0</v>
      </c>
      <c r="GA36">
        <v>0</v>
      </c>
      <c r="GC36">
        <v>0</v>
      </c>
      <c r="GD36">
        <v>-1270</v>
      </c>
      <c r="GE36">
        <v>0</v>
      </c>
      <c r="GF36">
        <v>1691</v>
      </c>
      <c r="GG36">
        <v>0</v>
      </c>
      <c r="GH36">
        <v>421</v>
      </c>
      <c r="HD36">
        <v>0</v>
      </c>
      <c r="HF36">
        <v>0</v>
      </c>
      <c r="HG36">
        <v>0</v>
      </c>
      <c r="HI36">
        <v>0</v>
      </c>
      <c r="HP36">
        <v>0</v>
      </c>
      <c r="HR36">
        <v>0</v>
      </c>
      <c r="HT36">
        <v>0</v>
      </c>
      <c r="HU36">
        <v>4871</v>
      </c>
      <c r="HV36">
        <v>2994</v>
      </c>
      <c r="HY36">
        <v>0</v>
      </c>
      <c r="IC36">
        <v>0</v>
      </c>
      <c r="IE36">
        <v>0</v>
      </c>
      <c r="IF36">
        <v>0</v>
      </c>
      <c r="IG36">
        <v>0</v>
      </c>
      <c r="IH36">
        <v>0</v>
      </c>
      <c r="II36">
        <v>0</v>
      </c>
      <c r="IJ36">
        <v>0</v>
      </c>
      <c r="IK36">
        <v>0</v>
      </c>
      <c r="IL36">
        <v>0</v>
      </c>
      <c r="IM36">
        <v>0</v>
      </c>
      <c r="IN36">
        <v>0</v>
      </c>
      <c r="IO36">
        <v>0</v>
      </c>
      <c r="IP36">
        <v>0</v>
      </c>
      <c r="IQ36">
        <v>0</v>
      </c>
      <c r="IR36">
        <v>0</v>
      </c>
      <c r="IS36">
        <v>0</v>
      </c>
      <c r="IT36">
        <v>0</v>
      </c>
      <c r="IU36">
        <v>250</v>
      </c>
      <c r="IV36">
        <v>0</v>
      </c>
      <c r="IW36">
        <v>0</v>
      </c>
      <c r="IX36">
        <v>0</v>
      </c>
      <c r="IY36">
        <v>0</v>
      </c>
      <c r="IZ36">
        <v>0</v>
      </c>
      <c r="JA36">
        <v>0</v>
      </c>
    </row>
    <row r="37" spans="1:261">
      <c r="A37" t="s">
        <v>4039</v>
      </c>
      <c r="B37">
        <v>7736551151</v>
      </c>
      <c r="C37" t="s">
        <v>4040</v>
      </c>
      <c r="D37" t="s">
        <v>4041</v>
      </c>
      <c r="E37" t="s">
        <v>3936</v>
      </c>
      <c r="F37" t="s">
        <v>3931</v>
      </c>
      <c r="G37" t="s">
        <v>3932</v>
      </c>
      <c r="H37" t="s">
        <v>4042</v>
      </c>
      <c r="AK37">
        <v>39986</v>
      </c>
      <c r="AL37">
        <v>40361</v>
      </c>
      <c r="AO37">
        <v>25277</v>
      </c>
      <c r="AP37">
        <v>3537</v>
      </c>
      <c r="BG37">
        <v>15799</v>
      </c>
      <c r="BH37">
        <v>16400</v>
      </c>
      <c r="BK37">
        <v>-2142</v>
      </c>
      <c r="BL37">
        <v>-2142</v>
      </c>
      <c r="BU37">
        <v>-8</v>
      </c>
      <c r="BV37">
        <v>-8</v>
      </c>
      <c r="BW37">
        <v>51614</v>
      </c>
      <c r="BX37">
        <v>29648</v>
      </c>
      <c r="CC37">
        <v>65263</v>
      </c>
      <c r="CD37">
        <v>43898</v>
      </c>
      <c r="CE37">
        <v>0</v>
      </c>
      <c r="CF37">
        <v>0</v>
      </c>
      <c r="CG37">
        <v>0</v>
      </c>
      <c r="CH37">
        <v>39986</v>
      </c>
      <c r="CI37">
        <v>40361</v>
      </c>
      <c r="CJ37">
        <v>-2150</v>
      </c>
      <c r="CS37">
        <v>4047</v>
      </c>
      <c r="CT37">
        <v>5757</v>
      </c>
      <c r="CU37">
        <v>3389</v>
      </c>
      <c r="CV37">
        <v>3325</v>
      </c>
      <c r="CY37">
        <v>976</v>
      </c>
      <c r="CZ37">
        <v>875</v>
      </c>
      <c r="DA37">
        <v>81</v>
      </c>
      <c r="DB37">
        <v>2662</v>
      </c>
      <c r="DI37">
        <v>97601</v>
      </c>
      <c r="DJ37">
        <v>98253</v>
      </c>
      <c r="DK37">
        <v>97202</v>
      </c>
      <c r="DL37">
        <v>97148</v>
      </c>
      <c r="DO37">
        <v>101648</v>
      </c>
      <c r="DP37">
        <v>100591</v>
      </c>
      <c r="DQ37">
        <v>81</v>
      </c>
      <c r="DR37">
        <v>104010</v>
      </c>
      <c r="DS37">
        <v>100473</v>
      </c>
      <c r="DT37">
        <v>2662</v>
      </c>
    </row>
    <row r="38" spans="1:261">
      <c r="A38" t="s">
        <v>4043</v>
      </c>
      <c r="B38">
        <v>5948053468</v>
      </c>
      <c r="C38" t="s">
        <v>4044</v>
      </c>
      <c r="D38" t="s">
        <v>4045</v>
      </c>
      <c r="E38" t="s">
        <v>3936</v>
      </c>
      <c r="F38" t="s">
        <v>3931</v>
      </c>
      <c r="G38" t="s">
        <v>3932</v>
      </c>
      <c r="H38" t="s">
        <v>4046</v>
      </c>
      <c r="S38">
        <v>48</v>
      </c>
      <c r="T38">
        <v>80</v>
      </c>
      <c r="AK38">
        <v>16339</v>
      </c>
      <c r="AL38">
        <v>17466</v>
      </c>
      <c r="AO38">
        <v>637</v>
      </c>
      <c r="AP38">
        <v>632</v>
      </c>
      <c r="BG38">
        <v>13664</v>
      </c>
      <c r="BH38">
        <v>13737</v>
      </c>
      <c r="BK38">
        <v>2785</v>
      </c>
      <c r="BL38">
        <v>3869</v>
      </c>
      <c r="BU38">
        <v>0</v>
      </c>
      <c r="BV38">
        <v>0</v>
      </c>
      <c r="BW38">
        <v>575</v>
      </c>
      <c r="BX38">
        <v>572</v>
      </c>
      <c r="CC38">
        <v>17024</v>
      </c>
      <c r="CD38">
        <v>18178</v>
      </c>
      <c r="CE38">
        <v>0</v>
      </c>
      <c r="CF38">
        <v>0</v>
      </c>
      <c r="CG38">
        <v>0</v>
      </c>
      <c r="CH38">
        <v>16339</v>
      </c>
      <c r="CI38">
        <v>17466</v>
      </c>
      <c r="CJ38">
        <v>2785</v>
      </c>
      <c r="CQ38">
        <v>0</v>
      </c>
      <c r="CR38">
        <v>0</v>
      </c>
      <c r="CS38">
        <v>139</v>
      </c>
      <c r="CT38">
        <v>0</v>
      </c>
      <c r="CU38">
        <v>5160</v>
      </c>
      <c r="CV38">
        <v>9242</v>
      </c>
      <c r="CY38">
        <v>330</v>
      </c>
      <c r="CZ38">
        <v>397</v>
      </c>
      <c r="DA38">
        <v>-73</v>
      </c>
      <c r="DB38">
        <v>-927</v>
      </c>
      <c r="DI38">
        <v>9439</v>
      </c>
      <c r="DJ38">
        <v>14562</v>
      </c>
      <c r="DK38">
        <v>4161</v>
      </c>
      <c r="DL38">
        <v>5850</v>
      </c>
      <c r="DO38">
        <v>9578</v>
      </c>
      <c r="DP38">
        <v>9321</v>
      </c>
      <c r="DQ38">
        <v>-73</v>
      </c>
      <c r="DR38">
        <v>14562</v>
      </c>
      <c r="DS38">
        <v>15092</v>
      </c>
      <c r="DT38">
        <v>-927</v>
      </c>
    </row>
    <row r="39" spans="1:261">
      <c r="A39" t="s">
        <v>4047</v>
      </c>
      <c r="B39">
        <v>9710116140</v>
      </c>
      <c r="C39" t="s">
        <v>4048</v>
      </c>
      <c r="D39" t="s">
        <v>3493</v>
      </c>
      <c r="E39" t="s">
        <v>3936</v>
      </c>
      <c r="F39" t="s">
        <v>3931</v>
      </c>
      <c r="G39" t="s">
        <v>3932</v>
      </c>
      <c r="S39">
        <v>140</v>
      </c>
      <c r="T39">
        <v>140</v>
      </c>
      <c r="AC39">
        <v>140</v>
      </c>
      <c r="AD39">
        <v>140</v>
      </c>
      <c r="AE39">
        <v>231</v>
      </c>
      <c r="AF39">
        <v>93</v>
      </c>
      <c r="AK39">
        <v>30516</v>
      </c>
      <c r="AL39">
        <v>14781</v>
      </c>
      <c r="AM39">
        <v>3369</v>
      </c>
      <c r="AN39">
        <v>3011</v>
      </c>
      <c r="AO39">
        <v>22</v>
      </c>
      <c r="AP39">
        <v>787</v>
      </c>
      <c r="AS39">
        <v>34138</v>
      </c>
      <c r="AT39">
        <v>18672</v>
      </c>
      <c r="AU39">
        <v>1000</v>
      </c>
      <c r="AV39">
        <v>1000</v>
      </c>
      <c r="BA39">
        <v>5522</v>
      </c>
      <c r="BB39">
        <v>5394</v>
      </c>
      <c r="BE39">
        <v>27581</v>
      </c>
      <c r="BF39">
        <v>12348</v>
      </c>
      <c r="BG39">
        <v>34103</v>
      </c>
      <c r="BH39">
        <v>18742</v>
      </c>
      <c r="BW39">
        <v>175</v>
      </c>
      <c r="BX39">
        <v>70</v>
      </c>
      <c r="CA39">
        <v>175</v>
      </c>
      <c r="CB39">
        <v>70</v>
      </c>
      <c r="CC39">
        <v>34278</v>
      </c>
      <c r="CD39">
        <v>18812</v>
      </c>
      <c r="CE39">
        <v>1000</v>
      </c>
      <c r="CF39">
        <v>3369</v>
      </c>
      <c r="CG39">
        <v>3011</v>
      </c>
      <c r="CH39">
        <v>30516</v>
      </c>
      <c r="CI39">
        <v>14781</v>
      </c>
      <c r="CJ39">
        <v>0</v>
      </c>
      <c r="CM39">
        <v>13774</v>
      </c>
      <c r="CN39">
        <v>12944</v>
      </c>
      <c r="CO39">
        <v>1466</v>
      </c>
      <c r="CP39">
        <v>164</v>
      </c>
      <c r="CS39">
        <v>9</v>
      </c>
      <c r="CT39">
        <v>12</v>
      </c>
      <c r="CU39">
        <v>4</v>
      </c>
      <c r="CV39">
        <v>702</v>
      </c>
      <c r="CW39">
        <v>15245</v>
      </c>
      <c r="CX39">
        <v>12418</v>
      </c>
      <c r="CY39">
        <v>-12</v>
      </c>
      <c r="CZ39">
        <v>-70</v>
      </c>
      <c r="DA39">
        <v>15233</v>
      </c>
      <c r="DB39">
        <v>12348</v>
      </c>
      <c r="DG39">
        <v>15233</v>
      </c>
      <c r="DH39">
        <v>12348</v>
      </c>
      <c r="DI39">
        <v>14827</v>
      </c>
      <c r="DJ39">
        <v>13196</v>
      </c>
      <c r="DK39">
        <v>1053</v>
      </c>
      <c r="DL39">
        <v>219</v>
      </c>
      <c r="DM39">
        <v>13774</v>
      </c>
      <c r="DN39">
        <v>12977</v>
      </c>
      <c r="DO39">
        <v>14836</v>
      </c>
      <c r="DP39">
        <v>1057</v>
      </c>
      <c r="DQ39">
        <v>15233</v>
      </c>
      <c r="DR39">
        <v>13208</v>
      </c>
      <c r="DS39">
        <v>921</v>
      </c>
      <c r="DT39">
        <v>12348</v>
      </c>
      <c r="DU39">
        <v>0</v>
      </c>
      <c r="DW39">
        <v>0</v>
      </c>
      <c r="DX39">
        <v>1000</v>
      </c>
      <c r="DY39">
        <v>12348</v>
      </c>
      <c r="DZ39">
        <v>12348</v>
      </c>
      <c r="EA39">
        <v>15233</v>
      </c>
      <c r="EB39">
        <v>15233</v>
      </c>
      <c r="EH39">
        <v>1000</v>
      </c>
      <c r="EI39">
        <v>12348</v>
      </c>
      <c r="EJ39">
        <v>18742</v>
      </c>
      <c r="EK39">
        <v>0</v>
      </c>
      <c r="EL39">
        <v>15233</v>
      </c>
      <c r="EM39">
        <v>15361</v>
      </c>
      <c r="ES39">
        <v>1000</v>
      </c>
      <c r="ET39">
        <v>27581</v>
      </c>
      <c r="EU39">
        <v>34103</v>
      </c>
      <c r="EV39">
        <v>34103</v>
      </c>
      <c r="EW39">
        <v>18742</v>
      </c>
      <c r="GI39">
        <v>0</v>
      </c>
      <c r="GJ39">
        <v>0</v>
      </c>
      <c r="GM39">
        <v>5394</v>
      </c>
      <c r="GO39">
        <v>5522</v>
      </c>
      <c r="GQ39">
        <v>0</v>
      </c>
      <c r="GR39">
        <v>0</v>
      </c>
      <c r="GS39">
        <v>0</v>
      </c>
      <c r="GT39">
        <v>0</v>
      </c>
      <c r="GU39">
        <v>0</v>
      </c>
      <c r="GV39">
        <v>0</v>
      </c>
      <c r="GW39">
        <v>0</v>
      </c>
      <c r="GX39">
        <v>0</v>
      </c>
      <c r="GY39">
        <v>0</v>
      </c>
      <c r="GZ39">
        <v>0</v>
      </c>
      <c r="HA39">
        <v>0</v>
      </c>
      <c r="HB39">
        <v>0</v>
      </c>
      <c r="HU39">
        <v>0</v>
      </c>
      <c r="HV39">
        <v>33</v>
      </c>
      <c r="IA39">
        <v>5394</v>
      </c>
      <c r="ID39">
        <v>128</v>
      </c>
    </row>
    <row r="40" spans="1:261">
      <c r="A40" t="s">
        <v>4049</v>
      </c>
      <c r="B40">
        <v>2105005264</v>
      </c>
      <c r="C40" t="s">
        <v>3999</v>
      </c>
      <c r="D40" t="s">
        <v>4050</v>
      </c>
      <c r="E40" t="s">
        <v>3936</v>
      </c>
      <c r="F40" t="s">
        <v>3931</v>
      </c>
      <c r="G40" t="s">
        <v>3932</v>
      </c>
      <c r="H40" t="s">
        <v>4051</v>
      </c>
      <c r="S40">
        <v>1009</v>
      </c>
      <c r="T40">
        <v>199</v>
      </c>
      <c r="AE40">
        <v>453</v>
      </c>
      <c r="AF40">
        <v>10</v>
      </c>
      <c r="AK40">
        <v>33055</v>
      </c>
      <c r="AL40">
        <v>41999</v>
      </c>
      <c r="AO40">
        <v>1343</v>
      </c>
      <c r="AP40">
        <v>499</v>
      </c>
      <c r="BG40">
        <v>35849</v>
      </c>
      <c r="BH40">
        <v>38592</v>
      </c>
      <c r="BK40">
        <v>0</v>
      </c>
      <c r="BL40">
        <v>3947</v>
      </c>
      <c r="BW40">
        <v>11</v>
      </c>
      <c r="BX40">
        <v>168</v>
      </c>
      <c r="CC40">
        <v>35860</v>
      </c>
      <c r="CD40">
        <v>42707</v>
      </c>
      <c r="CE40">
        <v>0</v>
      </c>
      <c r="CF40">
        <v>0</v>
      </c>
      <c r="CG40">
        <v>0</v>
      </c>
      <c r="CH40">
        <v>33055</v>
      </c>
      <c r="CI40">
        <v>41999</v>
      </c>
      <c r="CJ40">
        <v>0</v>
      </c>
      <c r="CS40">
        <v>0</v>
      </c>
      <c r="CT40">
        <v>4942</v>
      </c>
      <c r="CU40">
        <v>90</v>
      </c>
      <c r="CV40">
        <v>1433</v>
      </c>
      <c r="CY40">
        <v>537</v>
      </c>
      <c r="CZ40">
        <v>354</v>
      </c>
      <c r="DA40">
        <v>6805</v>
      </c>
      <c r="DB40">
        <v>11127</v>
      </c>
      <c r="DI40">
        <v>8948</v>
      </c>
      <c r="DJ40">
        <v>9534</v>
      </c>
      <c r="DK40">
        <v>1516</v>
      </c>
      <c r="DL40">
        <v>1562</v>
      </c>
      <c r="DO40">
        <v>8948</v>
      </c>
      <c r="DP40">
        <v>1606</v>
      </c>
      <c r="DQ40">
        <v>6805</v>
      </c>
      <c r="DR40">
        <v>14476</v>
      </c>
      <c r="DS40">
        <v>2995</v>
      </c>
      <c r="DT40">
        <v>11127</v>
      </c>
    </row>
    <row r="41" spans="1:261">
      <c r="A41" t="s">
        <v>4052</v>
      </c>
      <c r="B41">
        <v>4345384394</v>
      </c>
      <c r="C41" t="s">
        <v>4053</v>
      </c>
      <c r="D41" t="s">
        <v>1486</v>
      </c>
      <c r="E41" t="s">
        <v>3936</v>
      </c>
      <c r="F41" t="s">
        <v>3931</v>
      </c>
      <c r="G41" t="s">
        <v>3932</v>
      </c>
      <c r="H41" t="s">
        <v>4054</v>
      </c>
      <c r="S41">
        <v>2732</v>
      </c>
      <c r="T41">
        <v>2575</v>
      </c>
      <c r="AC41">
        <v>2732</v>
      </c>
      <c r="AD41">
        <v>2575</v>
      </c>
      <c r="AK41">
        <v>1211</v>
      </c>
      <c r="AL41">
        <v>21547</v>
      </c>
      <c r="AM41">
        <v>37411</v>
      </c>
      <c r="AN41">
        <v>11587</v>
      </c>
      <c r="AO41">
        <v>1223</v>
      </c>
      <c r="AP41">
        <v>1241</v>
      </c>
      <c r="AS41">
        <v>39845</v>
      </c>
      <c r="AT41">
        <v>34375</v>
      </c>
      <c r="AU41">
        <v>10</v>
      </c>
      <c r="AV41">
        <v>10</v>
      </c>
      <c r="BE41">
        <v>38375</v>
      </c>
      <c r="BF41">
        <v>36940</v>
      </c>
      <c r="BG41">
        <v>38385</v>
      </c>
      <c r="BH41">
        <v>36950</v>
      </c>
      <c r="BK41">
        <v>0</v>
      </c>
      <c r="BS41">
        <v>0</v>
      </c>
      <c r="BT41">
        <v>0</v>
      </c>
      <c r="BW41">
        <v>4192</v>
      </c>
      <c r="CA41">
        <v>4192</v>
      </c>
      <c r="CB41">
        <v>0</v>
      </c>
      <c r="CC41">
        <v>42577</v>
      </c>
      <c r="CD41">
        <v>36950</v>
      </c>
      <c r="CE41">
        <v>10</v>
      </c>
      <c r="CF41">
        <v>37411</v>
      </c>
      <c r="CG41">
        <v>11587</v>
      </c>
      <c r="CH41">
        <v>1211</v>
      </c>
      <c r="CI41">
        <v>21547</v>
      </c>
      <c r="CJ41">
        <v>0</v>
      </c>
      <c r="CM41">
        <v>6306</v>
      </c>
      <c r="CN41">
        <v>12761</v>
      </c>
      <c r="CU41">
        <v>4871</v>
      </c>
      <c r="CV41">
        <v>3664</v>
      </c>
      <c r="CW41">
        <v>1435</v>
      </c>
      <c r="CX41">
        <v>9097</v>
      </c>
      <c r="DA41">
        <v>1435</v>
      </c>
      <c r="DB41">
        <v>9097</v>
      </c>
      <c r="DG41">
        <v>1435</v>
      </c>
      <c r="DH41">
        <v>9097</v>
      </c>
      <c r="DI41">
        <v>6306</v>
      </c>
      <c r="DJ41">
        <v>12761</v>
      </c>
      <c r="DM41">
        <v>6306</v>
      </c>
      <c r="DN41">
        <v>12761</v>
      </c>
      <c r="DO41">
        <v>6306</v>
      </c>
      <c r="DP41">
        <v>4871</v>
      </c>
      <c r="DQ41">
        <v>1435</v>
      </c>
      <c r="DR41">
        <v>12761</v>
      </c>
      <c r="DS41">
        <v>3664</v>
      </c>
      <c r="DT41">
        <v>9097</v>
      </c>
    </row>
    <row r="42" spans="1:261">
      <c r="A42" t="s">
        <v>4055</v>
      </c>
      <c r="B42">
        <v>800010907</v>
      </c>
      <c r="C42" t="s">
        <v>4056</v>
      </c>
      <c r="D42" t="s">
        <v>4057</v>
      </c>
      <c r="E42" t="s">
        <v>3978</v>
      </c>
      <c r="F42" t="s">
        <v>3931</v>
      </c>
      <c r="G42" t="s">
        <v>3932</v>
      </c>
      <c r="AK42">
        <v>12212</v>
      </c>
      <c r="AL42">
        <v>12146</v>
      </c>
      <c r="AO42">
        <v>15</v>
      </c>
      <c r="BG42">
        <v>11836</v>
      </c>
      <c r="BH42">
        <v>11875</v>
      </c>
      <c r="BK42">
        <v>391</v>
      </c>
      <c r="BL42">
        <v>271</v>
      </c>
      <c r="CC42">
        <v>12227</v>
      </c>
      <c r="CD42">
        <v>12146</v>
      </c>
      <c r="CE42">
        <v>0</v>
      </c>
      <c r="CF42">
        <v>0</v>
      </c>
      <c r="CG42">
        <v>0</v>
      </c>
      <c r="CH42">
        <v>12212</v>
      </c>
      <c r="CI42">
        <v>12146</v>
      </c>
      <c r="CJ42">
        <v>391</v>
      </c>
      <c r="CU42">
        <v>12</v>
      </c>
      <c r="CV42">
        <v>3</v>
      </c>
      <c r="DA42">
        <v>-39</v>
      </c>
      <c r="DB42">
        <v>11865</v>
      </c>
      <c r="DI42">
        <v>0</v>
      </c>
      <c r="DJ42">
        <v>12146</v>
      </c>
      <c r="DK42">
        <v>27</v>
      </c>
      <c r="DL42">
        <v>278</v>
      </c>
      <c r="DO42">
        <v>0</v>
      </c>
      <c r="DP42">
        <v>39</v>
      </c>
      <c r="DQ42">
        <v>-39</v>
      </c>
      <c r="DR42">
        <v>12146</v>
      </c>
      <c r="DS42">
        <v>281</v>
      </c>
      <c r="DT42">
        <v>11865</v>
      </c>
    </row>
    <row r="43" spans="1:261">
      <c r="A43" t="s">
        <v>4058</v>
      </c>
      <c r="B43">
        <v>7716956819</v>
      </c>
      <c r="C43" t="s">
        <v>3976</v>
      </c>
      <c r="D43" t="s">
        <v>4059</v>
      </c>
      <c r="E43" t="s">
        <v>3936</v>
      </c>
      <c r="F43" t="s">
        <v>3931</v>
      </c>
      <c r="G43" t="s">
        <v>3932</v>
      </c>
      <c r="H43" t="s">
        <v>4060</v>
      </c>
      <c r="K43">
        <v>3823</v>
      </c>
      <c r="L43">
        <v>5134</v>
      </c>
      <c r="S43">
        <v>10096</v>
      </c>
      <c r="T43">
        <v>10096</v>
      </c>
      <c r="AC43">
        <v>13919</v>
      </c>
      <c r="AD43">
        <v>15230</v>
      </c>
      <c r="AK43">
        <v>1107</v>
      </c>
      <c r="AL43">
        <v>238</v>
      </c>
      <c r="AO43">
        <v>24</v>
      </c>
      <c r="AP43">
        <v>1</v>
      </c>
      <c r="AQ43">
        <v>0</v>
      </c>
      <c r="AR43">
        <v>29</v>
      </c>
      <c r="AS43">
        <v>1131</v>
      </c>
      <c r="AT43">
        <v>268</v>
      </c>
      <c r="AU43">
        <v>10106</v>
      </c>
      <c r="AV43">
        <v>10106</v>
      </c>
      <c r="BE43">
        <v>4125</v>
      </c>
      <c r="BF43">
        <v>3732</v>
      </c>
      <c r="BG43">
        <v>14231</v>
      </c>
      <c r="BH43">
        <v>13838</v>
      </c>
      <c r="BU43">
        <v>615</v>
      </c>
      <c r="BV43">
        <v>1223</v>
      </c>
      <c r="BW43">
        <v>204</v>
      </c>
      <c r="BX43">
        <v>438</v>
      </c>
      <c r="CA43">
        <v>819</v>
      </c>
      <c r="CB43">
        <v>1661</v>
      </c>
      <c r="CC43">
        <v>15050</v>
      </c>
      <c r="CD43">
        <v>15498</v>
      </c>
      <c r="CE43">
        <v>10106</v>
      </c>
      <c r="CF43">
        <v>0</v>
      </c>
      <c r="CG43">
        <v>0</v>
      </c>
      <c r="CH43">
        <v>1107</v>
      </c>
      <c r="CI43">
        <v>238</v>
      </c>
      <c r="CJ43">
        <v>615</v>
      </c>
      <c r="CM43">
        <v>520</v>
      </c>
      <c r="CN43">
        <v>4290</v>
      </c>
      <c r="CU43">
        <v>36</v>
      </c>
      <c r="CV43">
        <v>190</v>
      </c>
      <c r="CW43">
        <v>484</v>
      </c>
      <c r="CX43">
        <v>4100</v>
      </c>
      <c r="CY43">
        <v>-90</v>
      </c>
      <c r="CZ43">
        <v>-349</v>
      </c>
      <c r="DA43">
        <v>394</v>
      </c>
      <c r="DB43">
        <v>3751</v>
      </c>
      <c r="DG43">
        <v>394</v>
      </c>
      <c r="DH43">
        <v>3751</v>
      </c>
      <c r="DI43">
        <v>2704</v>
      </c>
      <c r="DJ43">
        <v>11841</v>
      </c>
      <c r="DK43">
        <v>2184</v>
      </c>
      <c r="DL43">
        <v>7551</v>
      </c>
      <c r="DM43">
        <v>520</v>
      </c>
      <c r="DN43">
        <v>4290</v>
      </c>
      <c r="DO43">
        <v>2704</v>
      </c>
      <c r="DP43">
        <v>2220</v>
      </c>
      <c r="DQ43">
        <v>394</v>
      </c>
      <c r="DR43">
        <v>11841</v>
      </c>
      <c r="DS43">
        <v>7741</v>
      </c>
      <c r="DT43">
        <v>3751</v>
      </c>
      <c r="DU43">
        <v>10106</v>
      </c>
      <c r="DV43">
        <v>-19</v>
      </c>
      <c r="DW43">
        <v>10087</v>
      </c>
      <c r="DX43">
        <v>0</v>
      </c>
      <c r="DY43">
        <v>3751</v>
      </c>
      <c r="DZ43">
        <v>3751</v>
      </c>
      <c r="EA43">
        <v>393</v>
      </c>
      <c r="EB43">
        <v>393</v>
      </c>
      <c r="EH43">
        <v>10106</v>
      </c>
      <c r="EI43">
        <v>3732</v>
      </c>
      <c r="EJ43">
        <v>13838</v>
      </c>
      <c r="EK43">
        <v>0</v>
      </c>
      <c r="EL43">
        <v>393</v>
      </c>
      <c r="EM43">
        <v>393</v>
      </c>
      <c r="ES43">
        <v>10106</v>
      </c>
      <c r="ET43">
        <v>4125</v>
      </c>
      <c r="EU43">
        <v>14231</v>
      </c>
      <c r="EV43">
        <v>14231</v>
      </c>
      <c r="EW43">
        <v>13838</v>
      </c>
      <c r="EX43">
        <v>3342</v>
      </c>
      <c r="EY43">
        <v>11729</v>
      </c>
      <c r="EZ43">
        <v>3040</v>
      </c>
      <c r="FA43">
        <v>11729</v>
      </c>
      <c r="FD43">
        <v>302</v>
      </c>
      <c r="FE43">
        <v>707</v>
      </c>
      <c r="FF43">
        <v>5279</v>
      </c>
      <c r="FG43">
        <v>905</v>
      </c>
      <c r="FH43">
        <v>2553</v>
      </c>
      <c r="FI43">
        <v>603</v>
      </c>
      <c r="FJ43">
        <v>3350</v>
      </c>
      <c r="FN43">
        <v>1214</v>
      </c>
      <c r="FO43">
        <v>551</v>
      </c>
      <c r="FP43">
        <v>620</v>
      </c>
      <c r="FQ43">
        <v>5275</v>
      </c>
      <c r="FZ43">
        <v>707</v>
      </c>
      <c r="GA43">
        <v>-707</v>
      </c>
      <c r="GB43">
        <v>-5279</v>
      </c>
      <c r="GC43">
        <v>-87</v>
      </c>
      <c r="GD43">
        <v>-4</v>
      </c>
      <c r="GE43">
        <v>1</v>
      </c>
      <c r="GF43">
        <v>4</v>
      </c>
      <c r="GG43">
        <v>-86</v>
      </c>
      <c r="GH43">
        <v>0</v>
      </c>
      <c r="GI43">
        <v>0</v>
      </c>
      <c r="GJ43">
        <v>0</v>
      </c>
      <c r="GQ43">
        <v>3751</v>
      </c>
      <c r="GR43">
        <v>0</v>
      </c>
      <c r="GS43">
        <v>13838</v>
      </c>
      <c r="GT43">
        <v>3751</v>
      </c>
      <c r="GU43">
        <v>0</v>
      </c>
      <c r="GV43">
        <v>13838</v>
      </c>
      <c r="GW43">
        <v>3751</v>
      </c>
      <c r="GX43">
        <v>0</v>
      </c>
      <c r="GY43">
        <v>3732</v>
      </c>
      <c r="GZ43">
        <v>3751</v>
      </c>
      <c r="HA43">
        <v>0</v>
      </c>
      <c r="HB43">
        <v>3732</v>
      </c>
      <c r="HK43">
        <v>5279</v>
      </c>
    </row>
    <row r="44" spans="1:261">
      <c r="A44" t="s">
        <v>4061</v>
      </c>
      <c r="B44">
        <v>7714634848</v>
      </c>
      <c r="C44" t="s">
        <v>4062</v>
      </c>
      <c r="D44" t="s">
        <v>143</v>
      </c>
      <c r="E44" t="s">
        <v>3978</v>
      </c>
      <c r="F44" t="s">
        <v>3931</v>
      </c>
      <c r="G44" t="s">
        <v>3932</v>
      </c>
      <c r="H44" t="s">
        <v>4063</v>
      </c>
      <c r="K44">
        <v>0</v>
      </c>
      <c r="S44">
        <v>45</v>
      </c>
      <c r="T44">
        <v>50</v>
      </c>
      <c r="W44">
        <v>0</v>
      </c>
      <c r="Y44">
        <v>0</v>
      </c>
      <c r="AC44">
        <v>45</v>
      </c>
      <c r="AD44">
        <v>50</v>
      </c>
      <c r="AI44">
        <v>140</v>
      </c>
      <c r="AJ44">
        <v>250</v>
      </c>
      <c r="AK44">
        <v>247244</v>
      </c>
      <c r="AL44">
        <v>213321</v>
      </c>
      <c r="AM44">
        <v>588511</v>
      </c>
      <c r="AN44">
        <v>582398</v>
      </c>
      <c r="AO44">
        <v>197</v>
      </c>
      <c r="AP44">
        <v>224</v>
      </c>
      <c r="AQ44">
        <v>2</v>
      </c>
      <c r="AR44">
        <v>2</v>
      </c>
      <c r="AS44">
        <v>836094</v>
      </c>
      <c r="AT44">
        <v>796194</v>
      </c>
      <c r="AU44">
        <v>9800</v>
      </c>
      <c r="AV44">
        <v>9800</v>
      </c>
      <c r="BE44">
        <v>6439</v>
      </c>
      <c r="BF44">
        <v>8216</v>
      </c>
      <c r="BG44">
        <v>16239</v>
      </c>
      <c r="BH44">
        <v>18016</v>
      </c>
      <c r="BK44">
        <v>-4922</v>
      </c>
      <c r="BS44">
        <v>-4922</v>
      </c>
      <c r="BT44">
        <v>0</v>
      </c>
      <c r="BU44">
        <v>3950</v>
      </c>
      <c r="BW44">
        <v>820872</v>
      </c>
      <c r="BX44">
        <v>778228</v>
      </c>
      <c r="CA44">
        <v>824822</v>
      </c>
      <c r="CB44">
        <v>778228</v>
      </c>
      <c r="CC44">
        <v>836139</v>
      </c>
      <c r="CD44">
        <v>796244</v>
      </c>
      <c r="CE44">
        <v>9800</v>
      </c>
      <c r="CF44">
        <v>588511</v>
      </c>
      <c r="CG44">
        <v>582398</v>
      </c>
      <c r="CH44">
        <v>247244</v>
      </c>
      <c r="CI44">
        <v>213321</v>
      </c>
      <c r="CJ44">
        <v>-972</v>
      </c>
      <c r="CK44">
        <v>12195</v>
      </c>
      <c r="CL44">
        <v>10230</v>
      </c>
      <c r="CM44">
        <v>-3783</v>
      </c>
      <c r="CN44">
        <v>1478</v>
      </c>
      <c r="CS44">
        <v>2646</v>
      </c>
      <c r="CT44">
        <v>22546</v>
      </c>
      <c r="CU44">
        <v>637</v>
      </c>
      <c r="CV44">
        <v>23839</v>
      </c>
      <c r="CW44">
        <v>-1774</v>
      </c>
      <c r="CX44">
        <v>185</v>
      </c>
      <c r="CY44">
        <v>0</v>
      </c>
      <c r="CZ44">
        <v>-36</v>
      </c>
      <c r="DA44">
        <v>-1774</v>
      </c>
      <c r="DB44">
        <v>149</v>
      </c>
      <c r="DC44">
        <v>0</v>
      </c>
      <c r="DD44">
        <v>36</v>
      </c>
      <c r="DG44">
        <v>-1774</v>
      </c>
      <c r="DH44">
        <v>149</v>
      </c>
      <c r="DI44">
        <v>8412</v>
      </c>
      <c r="DJ44">
        <v>11708</v>
      </c>
      <c r="DM44">
        <v>8412</v>
      </c>
      <c r="DN44">
        <v>11708</v>
      </c>
      <c r="DO44">
        <v>11058</v>
      </c>
      <c r="DP44">
        <v>637</v>
      </c>
      <c r="DQ44">
        <v>-1774</v>
      </c>
      <c r="DR44">
        <v>34254</v>
      </c>
      <c r="DS44">
        <v>23839</v>
      </c>
      <c r="DT44">
        <v>149</v>
      </c>
      <c r="DU44">
        <v>9800</v>
      </c>
      <c r="DV44">
        <v>8066</v>
      </c>
      <c r="DW44">
        <v>17866</v>
      </c>
      <c r="DX44">
        <v>0</v>
      </c>
      <c r="DY44">
        <v>150</v>
      </c>
      <c r="DZ44">
        <v>150</v>
      </c>
      <c r="EA44">
        <v>150</v>
      </c>
      <c r="EB44">
        <v>150</v>
      </c>
      <c r="EH44">
        <v>9800</v>
      </c>
      <c r="EI44">
        <v>8216</v>
      </c>
      <c r="EJ44">
        <v>18016</v>
      </c>
      <c r="EN44">
        <v>0</v>
      </c>
      <c r="EO44">
        <v>1777</v>
      </c>
      <c r="EP44">
        <v>1777</v>
      </c>
      <c r="ES44">
        <v>9800</v>
      </c>
      <c r="ET44">
        <v>6439</v>
      </c>
      <c r="EU44">
        <v>16239</v>
      </c>
      <c r="EV44">
        <v>16239</v>
      </c>
      <c r="EW44">
        <v>18016</v>
      </c>
      <c r="EX44">
        <v>19124</v>
      </c>
      <c r="EY44">
        <v>97071</v>
      </c>
      <c r="EZ44">
        <v>30448</v>
      </c>
      <c r="FA44">
        <v>843</v>
      </c>
      <c r="FD44">
        <v>5606</v>
      </c>
      <c r="FE44">
        <v>115318</v>
      </c>
      <c r="FF44">
        <v>1018352</v>
      </c>
      <c r="FG44">
        <v>9356</v>
      </c>
      <c r="FH44">
        <v>6476</v>
      </c>
      <c r="FI44">
        <v>1852</v>
      </c>
      <c r="FJ44">
        <v>2825</v>
      </c>
      <c r="FL44">
        <v>0</v>
      </c>
      <c r="FM44">
        <v>83</v>
      </c>
      <c r="FN44">
        <v>89023</v>
      </c>
      <c r="FO44">
        <v>1018352</v>
      </c>
      <c r="FP44">
        <v>-887</v>
      </c>
      <c r="FQ44">
        <v>81066</v>
      </c>
      <c r="FT44">
        <v>-2900</v>
      </c>
      <c r="FU44">
        <v>-109050</v>
      </c>
      <c r="FV44">
        <v>19124</v>
      </c>
      <c r="FZ44">
        <v>26295</v>
      </c>
      <c r="GA44">
        <v>-96194</v>
      </c>
      <c r="GB44">
        <v>-1018352</v>
      </c>
      <c r="GC44">
        <v>-99981</v>
      </c>
      <c r="GD44">
        <v>-1046336</v>
      </c>
      <c r="GE44">
        <v>224</v>
      </c>
      <c r="GF44">
        <v>885</v>
      </c>
      <c r="GG44">
        <v>-99757</v>
      </c>
      <c r="GH44">
        <v>-1045451</v>
      </c>
      <c r="GI44">
        <v>0</v>
      </c>
      <c r="GJ44">
        <v>0</v>
      </c>
      <c r="GQ44">
        <v>150</v>
      </c>
      <c r="GR44">
        <v>0</v>
      </c>
      <c r="GS44">
        <v>18016</v>
      </c>
      <c r="GT44">
        <v>150</v>
      </c>
      <c r="GU44">
        <v>0</v>
      </c>
      <c r="GV44">
        <v>18016</v>
      </c>
      <c r="GW44">
        <v>150</v>
      </c>
      <c r="GX44">
        <v>0</v>
      </c>
      <c r="GY44">
        <v>8216</v>
      </c>
      <c r="GZ44">
        <v>150</v>
      </c>
      <c r="HA44">
        <v>0</v>
      </c>
      <c r="HB44">
        <v>8216</v>
      </c>
      <c r="HC44">
        <v>96228</v>
      </c>
      <c r="HI44">
        <v>2900</v>
      </c>
      <c r="HJ44">
        <v>109050</v>
      </c>
      <c r="HS44">
        <v>1777</v>
      </c>
      <c r="HT44">
        <v>1777</v>
      </c>
    </row>
    <row r="45" spans="1:261">
      <c r="A45" t="s">
        <v>4064</v>
      </c>
      <c r="B45">
        <v>7734477671</v>
      </c>
      <c r="C45" t="s">
        <v>4005</v>
      </c>
      <c r="D45" t="s">
        <v>3191</v>
      </c>
      <c r="E45" t="s">
        <v>3936</v>
      </c>
      <c r="F45" t="s">
        <v>3931</v>
      </c>
      <c r="G45" t="s">
        <v>3932</v>
      </c>
      <c r="AK45">
        <v>12409</v>
      </c>
      <c r="AL45">
        <v>12376</v>
      </c>
      <c r="BG45">
        <v>12074</v>
      </c>
      <c r="BH45">
        <v>12077</v>
      </c>
      <c r="BU45">
        <v>335</v>
      </c>
      <c r="BV45">
        <v>299</v>
      </c>
      <c r="CC45">
        <v>12409</v>
      </c>
      <c r="CD45">
        <v>12377</v>
      </c>
      <c r="CE45">
        <v>0</v>
      </c>
      <c r="CF45">
        <v>0</v>
      </c>
      <c r="CG45">
        <v>0</v>
      </c>
      <c r="CH45">
        <v>12409</v>
      </c>
      <c r="CI45">
        <v>12376</v>
      </c>
      <c r="CJ45">
        <v>335</v>
      </c>
      <c r="CU45">
        <v>3</v>
      </c>
      <c r="CV45">
        <v>4</v>
      </c>
      <c r="DA45">
        <v>-3</v>
      </c>
      <c r="DB45">
        <v>11677</v>
      </c>
      <c r="DI45">
        <v>0</v>
      </c>
      <c r="DJ45">
        <v>11681</v>
      </c>
      <c r="DO45">
        <v>0</v>
      </c>
      <c r="DP45">
        <v>3</v>
      </c>
      <c r="DQ45">
        <v>-3</v>
      </c>
      <c r="DR45">
        <v>11681</v>
      </c>
      <c r="DS45">
        <v>4</v>
      </c>
      <c r="DT45">
        <v>11677</v>
      </c>
    </row>
    <row r="46" spans="1:261">
      <c r="A46" t="s">
        <v>4065</v>
      </c>
      <c r="B46">
        <v>9731115437</v>
      </c>
      <c r="C46" t="s">
        <v>4066</v>
      </c>
      <c r="D46" t="s">
        <v>4067</v>
      </c>
      <c r="E46" t="s">
        <v>3936</v>
      </c>
      <c r="F46" t="s">
        <v>3931</v>
      </c>
      <c r="G46" t="s">
        <v>3932</v>
      </c>
      <c r="AK46">
        <v>12667</v>
      </c>
      <c r="AL46">
        <v>12089</v>
      </c>
      <c r="AO46">
        <v>0</v>
      </c>
      <c r="AP46">
        <v>2</v>
      </c>
      <c r="BG46">
        <v>11782</v>
      </c>
      <c r="BH46">
        <v>11799</v>
      </c>
      <c r="BK46">
        <v>230</v>
      </c>
      <c r="BU46">
        <v>647</v>
      </c>
      <c r="BV46">
        <v>292</v>
      </c>
      <c r="BW46">
        <v>8</v>
      </c>
      <c r="CC46">
        <v>12667</v>
      </c>
      <c r="CD46">
        <v>12091</v>
      </c>
      <c r="CE46">
        <v>0</v>
      </c>
      <c r="CF46">
        <v>0</v>
      </c>
      <c r="CG46">
        <v>0</v>
      </c>
      <c r="CH46">
        <v>12667</v>
      </c>
      <c r="CI46">
        <v>12089</v>
      </c>
      <c r="CJ46">
        <v>877</v>
      </c>
      <c r="CU46">
        <v>17</v>
      </c>
      <c r="CV46">
        <v>1</v>
      </c>
      <c r="DA46">
        <v>-17</v>
      </c>
      <c r="DB46">
        <v>11499</v>
      </c>
      <c r="DI46">
        <v>0</v>
      </c>
      <c r="DJ46">
        <v>11500</v>
      </c>
      <c r="DO46">
        <v>0</v>
      </c>
      <c r="DP46">
        <v>17</v>
      </c>
      <c r="DQ46">
        <v>-17</v>
      </c>
      <c r="DR46">
        <v>11500</v>
      </c>
      <c r="DS46">
        <v>1</v>
      </c>
      <c r="DT46">
        <v>11499</v>
      </c>
    </row>
    <row r="47" spans="1:261">
      <c r="A47" t="s">
        <v>4068</v>
      </c>
      <c r="B47">
        <v>3702593710</v>
      </c>
      <c r="C47" t="s">
        <v>4028</v>
      </c>
      <c r="D47" t="s">
        <v>4069</v>
      </c>
      <c r="E47" t="s">
        <v>3936</v>
      </c>
      <c r="F47" t="s">
        <v>3931</v>
      </c>
      <c r="G47" t="s">
        <v>3932</v>
      </c>
      <c r="H47" t="s">
        <v>4070</v>
      </c>
      <c r="AK47">
        <v>16833</v>
      </c>
      <c r="AL47">
        <v>20073</v>
      </c>
      <c r="AO47">
        <v>5</v>
      </c>
      <c r="AP47">
        <v>249</v>
      </c>
      <c r="BG47">
        <v>13623</v>
      </c>
      <c r="BH47">
        <v>13493</v>
      </c>
      <c r="BU47">
        <v>2072</v>
      </c>
      <c r="BV47">
        <v>2242</v>
      </c>
      <c r="BW47">
        <v>1143</v>
      </c>
      <c r="BX47">
        <v>4587</v>
      </c>
      <c r="CC47">
        <v>16838</v>
      </c>
      <c r="CD47">
        <v>20322</v>
      </c>
      <c r="CE47">
        <v>0</v>
      </c>
      <c r="CF47">
        <v>0</v>
      </c>
      <c r="CG47">
        <v>0</v>
      </c>
      <c r="CH47">
        <v>16833</v>
      </c>
      <c r="CI47">
        <v>20073</v>
      </c>
      <c r="CJ47">
        <v>2072</v>
      </c>
      <c r="CS47">
        <v>81</v>
      </c>
      <c r="CU47">
        <v>47</v>
      </c>
      <c r="CV47">
        <v>152</v>
      </c>
      <c r="CY47">
        <v>210</v>
      </c>
      <c r="CZ47">
        <v>59</v>
      </c>
      <c r="DA47">
        <v>130</v>
      </c>
      <c r="DB47">
        <v>151</v>
      </c>
      <c r="DI47">
        <v>8429</v>
      </c>
      <c r="DJ47">
        <v>9798</v>
      </c>
      <c r="DK47">
        <v>8123</v>
      </c>
      <c r="DL47">
        <v>9436</v>
      </c>
      <c r="DO47">
        <v>8510</v>
      </c>
      <c r="DP47">
        <v>8170</v>
      </c>
      <c r="DQ47">
        <v>130</v>
      </c>
      <c r="DR47">
        <v>9798</v>
      </c>
      <c r="DS47">
        <v>9588</v>
      </c>
      <c r="DT47">
        <v>151</v>
      </c>
    </row>
    <row r="48" spans="1:261">
      <c r="A48" t="s">
        <v>4071</v>
      </c>
      <c r="B48">
        <v>1327029000</v>
      </c>
      <c r="C48" t="s">
        <v>4072</v>
      </c>
      <c r="D48" t="s">
        <v>2074</v>
      </c>
      <c r="E48" t="s">
        <v>3936</v>
      </c>
      <c r="F48" t="s">
        <v>3931</v>
      </c>
      <c r="G48" t="s">
        <v>3932</v>
      </c>
      <c r="H48" t="s">
        <v>4073</v>
      </c>
      <c r="S48">
        <v>883</v>
      </c>
      <c r="T48">
        <v>913</v>
      </c>
      <c r="AC48">
        <v>883</v>
      </c>
      <c r="AD48">
        <v>913</v>
      </c>
      <c r="AK48">
        <v>2524</v>
      </c>
      <c r="AL48">
        <v>2850</v>
      </c>
      <c r="AM48">
        <v>1999</v>
      </c>
      <c r="AN48">
        <v>8441</v>
      </c>
      <c r="AO48">
        <v>10765</v>
      </c>
      <c r="AP48">
        <v>11993</v>
      </c>
      <c r="AS48">
        <v>15288</v>
      </c>
      <c r="AT48">
        <v>23284</v>
      </c>
      <c r="AU48">
        <v>10</v>
      </c>
      <c r="AV48">
        <v>10</v>
      </c>
      <c r="BC48">
        <v>10121</v>
      </c>
      <c r="BD48">
        <v>10121</v>
      </c>
      <c r="BE48">
        <v>1694</v>
      </c>
      <c r="BF48">
        <v>1239</v>
      </c>
      <c r="BG48">
        <v>11825</v>
      </c>
      <c r="BH48">
        <v>11370</v>
      </c>
      <c r="BU48">
        <v>3870</v>
      </c>
      <c r="BV48">
        <v>12786</v>
      </c>
      <c r="BW48">
        <v>476</v>
      </c>
      <c r="BX48">
        <v>41</v>
      </c>
      <c r="CA48">
        <v>4346</v>
      </c>
      <c r="CB48">
        <v>12827</v>
      </c>
      <c r="CC48">
        <v>16171</v>
      </c>
      <c r="CD48">
        <v>24197</v>
      </c>
      <c r="CE48">
        <v>10</v>
      </c>
      <c r="CF48">
        <v>1999</v>
      </c>
      <c r="CG48">
        <v>8441</v>
      </c>
      <c r="CH48">
        <v>2524</v>
      </c>
      <c r="CI48">
        <v>2850</v>
      </c>
      <c r="CJ48">
        <v>3870</v>
      </c>
      <c r="CK48">
        <v>0</v>
      </c>
      <c r="CL48">
        <v>3189</v>
      </c>
      <c r="CM48">
        <v>1195</v>
      </c>
      <c r="CN48">
        <v>6458</v>
      </c>
      <c r="CO48">
        <v>0</v>
      </c>
      <c r="CP48">
        <v>15</v>
      </c>
      <c r="CQ48">
        <v>72</v>
      </c>
      <c r="CR48">
        <v>29</v>
      </c>
      <c r="CS48">
        <v>90</v>
      </c>
      <c r="CU48">
        <v>98</v>
      </c>
      <c r="CV48">
        <v>5621</v>
      </c>
      <c r="CW48">
        <v>1115</v>
      </c>
      <c r="CX48">
        <v>823</v>
      </c>
      <c r="CY48">
        <v>-660</v>
      </c>
      <c r="CZ48">
        <v>-192</v>
      </c>
      <c r="DA48">
        <v>455</v>
      </c>
      <c r="DB48">
        <v>631</v>
      </c>
      <c r="DC48">
        <v>660</v>
      </c>
      <c r="DD48">
        <v>192</v>
      </c>
      <c r="DG48">
        <v>455</v>
      </c>
      <c r="DH48">
        <v>631</v>
      </c>
      <c r="DI48">
        <v>13874</v>
      </c>
      <c r="DJ48">
        <v>9647</v>
      </c>
      <c r="DK48">
        <v>12679</v>
      </c>
      <c r="DM48">
        <v>1195</v>
      </c>
      <c r="DN48">
        <v>9647</v>
      </c>
      <c r="DO48">
        <v>13964</v>
      </c>
      <c r="DP48">
        <v>12777</v>
      </c>
      <c r="DQ48">
        <v>455</v>
      </c>
      <c r="DR48">
        <v>9647</v>
      </c>
      <c r="DS48">
        <v>5621</v>
      </c>
      <c r="DT48">
        <v>631</v>
      </c>
      <c r="DU48">
        <v>10</v>
      </c>
      <c r="DV48">
        <v>608</v>
      </c>
      <c r="DW48">
        <v>10739</v>
      </c>
      <c r="DX48">
        <v>0</v>
      </c>
      <c r="DY48">
        <v>631</v>
      </c>
      <c r="DZ48">
        <v>631</v>
      </c>
      <c r="EA48">
        <v>455</v>
      </c>
      <c r="EB48">
        <v>455</v>
      </c>
      <c r="EH48">
        <v>10</v>
      </c>
      <c r="EI48">
        <v>1239</v>
      </c>
      <c r="EJ48">
        <v>11370</v>
      </c>
      <c r="EK48">
        <v>0</v>
      </c>
      <c r="EL48">
        <v>455</v>
      </c>
      <c r="EM48">
        <v>455</v>
      </c>
      <c r="ES48">
        <v>10</v>
      </c>
      <c r="ET48">
        <v>1694</v>
      </c>
      <c r="EU48">
        <v>11825</v>
      </c>
      <c r="EV48">
        <v>11825</v>
      </c>
      <c r="EW48">
        <v>11370</v>
      </c>
      <c r="EX48">
        <v>3305</v>
      </c>
      <c r="EY48">
        <v>13604</v>
      </c>
      <c r="EZ48">
        <v>4984</v>
      </c>
      <c r="FA48">
        <v>4338</v>
      </c>
      <c r="FD48">
        <v>6636</v>
      </c>
      <c r="FE48">
        <v>6825</v>
      </c>
      <c r="FF48">
        <v>2824</v>
      </c>
      <c r="FG48">
        <v>3281</v>
      </c>
      <c r="FH48">
        <v>16064</v>
      </c>
      <c r="FI48">
        <v>352</v>
      </c>
      <c r="FJ48">
        <v>335</v>
      </c>
      <c r="FK48">
        <v>72</v>
      </c>
      <c r="FN48">
        <v>2004</v>
      </c>
      <c r="FO48">
        <v>130</v>
      </c>
      <c r="FP48">
        <v>2292</v>
      </c>
      <c r="FQ48">
        <v>-10508</v>
      </c>
      <c r="FT48">
        <v>0</v>
      </c>
      <c r="FU48">
        <v>780</v>
      </c>
      <c r="FV48">
        <v>3305</v>
      </c>
      <c r="FW48">
        <v>13604</v>
      </c>
      <c r="FZ48">
        <v>4821</v>
      </c>
      <c r="GA48">
        <v>-3520</v>
      </c>
      <c r="GB48">
        <v>10780</v>
      </c>
      <c r="GC48">
        <v>-1228</v>
      </c>
      <c r="GD48">
        <v>1052</v>
      </c>
      <c r="GE48">
        <v>11993</v>
      </c>
      <c r="GF48">
        <v>10941</v>
      </c>
      <c r="GG48">
        <v>10765</v>
      </c>
      <c r="GH48">
        <v>11993</v>
      </c>
      <c r="GL48">
        <v>10121</v>
      </c>
      <c r="GN48">
        <v>10121</v>
      </c>
      <c r="GP48">
        <v>10121</v>
      </c>
      <c r="GQ48">
        <v>631</v>
      </c>
      <c r="GR48">
        <v>0</v>
      </c>
      <c r="GS48">
        <v>11370</v>
      </c>
      <c r="GT48">
        <v>631</v>
      </c>
      <c r="GU48">
        <v>0</v>
      </c>
      <c r="GV48">
        <v>11370</v>
      </c>
      <c r="GW48">
        <v>631</v>
      </c>
      <c r="GX48">
        <v>0</v>
      </c>
      <c r="GY48">
        <v>1239</v>
      </c>
      <c r="GZ48">
        <v>631</v>
      </c>
      <c r="HA48">
        <v>0</v>
      </c>
      <c r="HB48">
        <v>1239</v>
      </c>
      <c r="HC48">
        <v>2440</v>
      </c>
      <c r="HD48">
        <v>0</v>
      </c>
      <c r="HE48">
        <v>765</v>
      </c>
      <c r="HF48">
        <v>0</v>
      </c>
      <c r="HK48">
        <v>2694</v>
      </c>
      <c r="HL48">
        <v>29</v>
      </c>
      <c r="HM48">
        <v>15</v>
      </c>
    </row>
    <row r="49" spans="1:283">
      <c r="A49" t="s">
        <v>4074</v>
      </c>
      <c r="B49">
        <v>7719492957</v>
      </c>
      <c r="C49" t="s">
        <v>4005</v>
      </c>
      <c r="D49" t="s">
        <v>1770</v>
      </c>
      <c r="E49" t="s">
        <v>3936</v>
      </c>
      <c r="F49" t="s">
        <v>3931</v>
      </c>
      <c r="G49" t="s">
        <v>3932</v>
      </c>
      <c r="H49" t="s">
        <v>4075</v>
      </c>
      <c r="S49">
        <v>0</v>
      </c>
      <c r="Y49">
        <v>1662</v>
      </c>
      <c r="AC49">
        <v>1662</v>
      </c>
      <c r="AD49">
        <v>0</v>
      </c>
      <c r="AE49">
        <v>386</v>
      </c>
      <c r="AF49">
        <v>29</v>
      </c>
      <c r="AI49">
        <v>239</v>
      </c>
      <c r="AJ49">
        <v>93</v>
      </c>
      <c r="AK49">
        <v>5786</v>
      </c>
      <c r="AL49">
        <v>5679</v>
      </c>
      <c r="AM49">
        <v>18901</v>
      </c>
      <c r="AN49">
        <v>21711</v>
      </c>
      <c r="AO49">
        <v>118</v>
      </c>
      <c r="AP49">
        <v>2109</v>
      </c>
      <c r="AS49">
        <v>25430</v>
      </c>
      <c r="AT49">
        <v>29621</v>
      </c>
      <c r="AU49">
        <v>10</v>
      </c>
      <c r="AV49">
        <v>10</v>
      </c>
      <c r="BA49">
        <v>10246</v>
      </c>
      <c r="BB49">
        <v>10246</v>
      </c>
      <c r="BE49">
        <v>2527</v>
      </c>
      <c r="BF49">
        <v>9287</v>
      </c>
      <c r="BG49">
        <v>12783</v>
      </c>
      <c r="BH49">
        <v>19543</v>
      </c>
      <c r="BM49">
        <v>1</v>
      </c>
      <c r="BN49">
        <v>2</v>
      </c>
      <c r="BO49">
        <v>18</v>
      </c>
      <c r="BP49">
        <v>66</v>
      </c>
      <c r="BS49">
        <v>1</v>
      </c>
      <c r="BT49">
        <v>2</v>
      </c>
      <c r="BW49">
        <v>14290</v>
      </c>
      <c r="BX49">
        <v>10010</v>
      </c>
      <c r="CA49">
        <v>14308</v>
      </c>
      <c r="CB49">
        <v>10076</v>
      </c>
      <c r="CC49">
        <v>27092</v>
      </c>
      <c r="CD49">
        <v>29621</v>
      </c>
      <c r="CE49">
        <v>10</v>
      </c>
      <c r="CF49">
        <v>18901</v>
      </c>
      <c r="CG49">
        <v>21711</v>
      </c>
      <c r="CH49">
        <v>5786</v>
      </c>
      <c r="CI49">
        <v>5679</v>
      </c>
      <c r="CJ49">
        <v>0</v>
      </c>
      <c r="CK49">
        <v>0</v>
      </c>
      <c r="CL49">
        <v>577</v>
      </c>
      <c r="CM49">
        <v>-9349</v>
      </c>
      <c r="CN49">
        <v>-3326</v>
      </c>
      <c r="CO49">
        <v>1338</v>
      </c>
      <c r="CP49">
        <v>7120</v>
      </c>
      <c r="CQ49">
        <v>0</v>
      </c>
      <c r="CR49">
        <v>659</v>
      </c>
      <c r="CS49">
        <v>84</v>
      </c>
      <c r="CT49">
        <v>7728</v>
      </c>
      <c r="CU49">
        <v>498</v>
      </c>
      <c r="CV49">
        <v>7670</v>
      </c>
      <c r="CW49">
        <v>-8425</v>
      </c>
      <c r="CX49">
        <v>3193</v>
      </c>
      <c r="CY49">
        <v>1663</v>
      </c>
      <c r="CZ49">
        <v>-639</v>
      </c>
      <c r="DA49">
        <v>-6762</v>
      </c>
      <c r="DB49">
        <v>2554</v>
      </c>
      <c r="DC49">
        <v>0</v>
      </c>
      <c r="DD49">
        <v>640</v>
      </c>
      <c r="DE49">
        <v>1663</v>
      </c>
      <c r="DF49">
        <v>1</v>
      </c>
      <c r="DG49">
        <v>-6762</v>
      </c>
      <c r="DH49">
        <v>2554</v>
      </c>
      <c r="DI49">
        <v>3292</v>
      </c>
      <c r="DJ49">
        <v>1410</v>
      </c>
      <c r="DK49">
        <v>12641</v>
      </c>
      <c r="DL49">
        <v>4159</v>
      </c>
      <c r="DM49">
        <v>-9349</v>
      </c>
      <c r="DN49">
        <v>-2749</v>
      </c>
      <c r="DO49">
        <v>3376</v>
      </c>
      <c r="DP49">
        <v>13139</v>
      </c>
      <c r="DQ49">
        <v>-6762</v>
      </c>
      <c r="DR49">
        <v>9138</v>
      </c>
      <c r="DS49">
        <v>11829</v>
      </c>
      <c r="DT49">
        <v>2554</v>
      </c>
    </row>
    <row r="50" spans="1:283">
      <c r="A50" t="s">
        <v>4076</v>
      </c>
      <c r="B50">
        <v>6678094769</v>
      </c>
      <c r="C50" t="s">
        <v>4077</v>
      </c>
      <c r="D50" t="s">
        <v>4078</v>
      </c>
      <c r="E50" t="s">
        <v>3936</v>
      </c>
      <c r="F50" t="s">
        <v>3931</v>
      </c>
      <c r="G50" t="s">
        <v>3932</v>
      </c>
      <c r="H50" t="s">
        <v>4079</v>
      </c>
      <c r="S50">
        <v>0</v>
      </c>
      <c r="T50">
        <v>38</v>
      </c>
      <c r="AC50">
        <v>0</v>
      </c>
      <c r="AD50">
        <v>38</v>
      </c>
      <c r="AE50">
        <v>1835</v>
      </c>
      <c r="AK50">
        <v>4179</v>
      </c>
      <c r="AL50">
        <v>5626</v>
      </c>
      <c r="AM50">
        <v>6254</v>
      </c>
      <c r="AN50">
        <v>6254</v>
      </c>
      <c r="AO50">
        <v>673</v>
      </c>
      <c r="AP50">
        <v>222</v>
      </c>
      <c r="AQ50">
        <v>56</v>
      </c>
      <c r="AR50">
        <v>103</v>
      </c>
      <c r="AS50">
        <v>12997</v>
      </c>
      <c r="AT50">
        <v>12205</v>
      </c>
      <c r="AU50">
        <v>10000</v>
      </c>
      <c r="AV50">
        <v>10000</v>
      </c>
      <c r="BE50">
        <v>2431</v>
      </c>
      <c r="BF50">
        <v>1479</v>
      </c>
      <c r="BG50">
        <v>12431</v>
      </c>
      <c r="BH50">
        <v>11479</v>
      </c>
      <c r="BU50">
        <v>265</v>
      </c>
      <c r="BV50">
        <v>205</v>
      </c>
      <c r="BW50">
        <v>301</v>
      </c>
      <c r="BX50">
        <v>559</v>
      </c>
      <c r="CA50">
        <v>566</v>
      </c>
      <c r="CB50">
        <v>764</v>
      </c>
      <c r="CC50">
        <v>12997</v>
      </c>
      <c r="CD50">
        <v>12243</v>
      </c>
      <c r="CE50">
        <v>10000</v>
      </c>
      <c r="CF50">
        <v>6254</v>
      </c>
      <c r="CG50">
        <v>6254</v>
      </c>
      <c r="CH50">
        <v>4179</v>
      </c>
      <c r="CI50">
        <v>5626</v>
      </c>
      <c r="CJ50">
        <v>265</v>
      </c>
      <c r="CK50">
        <v>0</v>
      </c>
      <c r="CL50">
        <v>0</v>
      </c>
      <c r="CM50">
        <v>1661</v>
      </c>
      <c r="CN50">
        <v>936</v>
      </c>
      <c r="CQ50">
        <v>0</v>
      </c>
      <c r="CR50">
        <v>0</v>
      </c>
      <c r="CU50">
        <v>127</v>
      </c>
      <c r="CV50">
        <v>94</v>
      </c>
      <c r="CW50">
        <v>1534</v>
      </c>
      <c r="CX50">
        <v>842</v>
      </c>
      <c r="DA50">
        <v>1412</v>
      </c>
      <c r="DB50">
        <v>763</v>
      </c>
      <c r="DC50">
        <v>0</v>
      </c>
      <c r="DD50">
        <v>0</v>
      </c>
      <c r="DG50">
        <v>1412</v>
      </c>
      <c r="DH50">
        <v>763</v>
      </c>
      <c r="DI50">
        <v>9488</v>
      </c>
      <c r="DJ50">
        <v>7652</v>
      </c>
      <c r="DK50">
        <v>7827</v>
      </c>
      <c r="DL50">
        <v>6716</v>
      </c>
      <c r="DM50">
        <v>1661</v>
      </c>
      <c r="DN50">
        <v>936</v>
      </c>
      <c r="DO50">
        <v>9488</v>
      </c>
      <c r="DP50">
        <v>7954</v>
      </c>
      <c r="DQ50">
        <v>1412</v>
      </c>
      <c r="DR50">
        <v>7652</v>
      </c>
      <c r="DS50">
        <v>6810</v>
      </c>
      <c r="DT50">
        <v>763</v>
      </c>
      <c r="DU50">
        <v>10000</v>
      </c>
      <c r="DV50">
        <v>716</v>
      </c>
      <c r="DW50">
        <v>10716</v>
      </c>
      <c r="DX50">
        <v>0</v>
      </c>
      <c r="DY50">
        <v>763</v>
      </c>
      <c r="DZ50">
        <v>763</v>
      </c>
      <c r="EA50">
        <v>1412</v>
      </c>
      <c r="EB50">
        <v>1412</v>
      </c>
      <c r="EC50">
        <v>0</v>
      </c>
      <c r="EE50">
        <v>0</v>
      </c>
      <c r="EH50">
        <v>10000</v>
      </c>
      <c r="EI50">
        <v>1479</v>
      </c>
      <c r="EJ50">
        <v>11479</v>
      </c>
      <c r="EK50">
        <v>0</v>
      </c>
      <c r="EL50">
        <v>1412</v>
      </c>
      <c r="EM50">
        <v>1412</v>
      </c>
      <c r="EN50">
        <v>0</v>
      </c>
      <c r="EO50">
        <v>460</v>
      </c>
      <c r="EP50">
        <v>460</v>
      </c>
      <c r="EQ50">
        <v>460</v>
      </c>
      <c r="ER50">
        <v>460</v>
      </c>
      <c r="ES50">
        <v>10000</v>
      </c>
      <c r="ET50">
        <v>2431</v>
      </c>
      <c r="EU50">
        <v>12431</v>
      </c>
      <c r="EV50">
        <v>12431</v>
      </c>
      <c r="EW50">
        <v>11479</v>
      </c>
      <c r="EX50">
        <v>0</v>
      </c>
      <c r="EY50">
        <v>0</v>
      </c>
      <c r="EZ50">
        <v>7628</v>
      </c>
      <c r="FA50">
        <v>6844</v>
      </c>
      <c r="FD50">
        <v>3112</v>
      </c>
      <c r="FE50">
        <v>0</v>
      </c>
      <c r="FF50">
        <v>1000</v>
      </c>
      <c r="FG50">
        <v>4898</v>
      </c>
      <c r="FH50">
        <v>1844</v>
      </c>
      <c r="FI50">
        <v>2213</v>
      </c>
      <c r="FJ50">
        <v>1728</v>
      </c>
      <c r="FK50">
        <v>0</v>
      </c>
      <c r="FL50">
        <v>0</v>
      </c>
      <c r="FM50">
        <v>0</v>
      </c>
      <c r="FN50">
        <v>0</v>
      </c>
      <c r="FO50">
        <v>0</v>
      </c>
      <c r="FP50">
        <v>451</v>
      </c>
      <c r="FQ50">
        <v>-9</v>
      </c>
      <c r="FR50">
        <v>0</v>
      </c>
      <c r="FS50">
        <v>0</v>
      </c>
      <c r="FT50">
        <v>0</v>
      </c>
      <c r="FU50">
        <v>0</v>
      </c>
      <c r="FV50">
        <v>0</v>
      </c>
      <c r="FW50">
        <v>0</v>
      </c>
      <c r="FX50">
        <v>0</v>
      </c>
      <c r="FY50">
        <v>0</v>
      </c>
      <c r="FZ50">
        <v>0</v>
      </c>
      <c r="GA50">
        <v>0</v>
      </c>
      <c r="GB50">
        <v>-1000</v>
      </c>
      <c r="GC50">
        <v>451</v>
      </c>
      <c r="GD50">
        <v>-1009</v>
      </c>
      <c r="GE50">
        <v>222</v>
      </c>
      <c r="GF50">
        <v>1231</v>
      </c>
      <c r="GG50">
        <v>673</v>
      </c>
      <c r="GH50">
        <v>222</v>
      </c>
      <c r="GI50">
        <v>0</v>
      </c>
      <c r="GJ50">
        <v>0</v>
      </c>
      <c r="GM50">
        <v>0</v>
      </c>
      <c r="GN50">
        <v>0</v>
      </c>
      <c r="GO50">
        <v>0</v>
      </c>
      <c r="GP50">
        <v>0</v>
      </c>
      <c r="HC50">
        <v>1018</v>
      </c>
      <c r="HG50">
        <v>0</v>
      </c>
      <c r="HH50">
        <v>0</v>
      </c>
      <c r="HI50">
        <v>0</v>
      </c>
      <c r="HJ50">
        <v>0</v>
      </c>
      <c r="HK50">
        <v>1000</v>
      </c>
      <c r="HL50">
        <v>0</v>
      </c>
      <c r="HP50">
        <v>-122</v>
      </c>
      <c r="HQ50">
        <v>-79</v>
      </c>
      <c r="HS50">
        <v>0</v>
      </c>
      <c r="HT50">
        <v>0</v>
      </c>
      <c r="HU50">
        <v>0</v>
      </c>
      <c r="HV50">
        <v>0</v>
      </c>
      <c r="HW50">
        <v>0</v>
      </c>
      <c r="HX50">
        <v>0</v>
      </c>
      <c r="IL50">
        <v>0</v>
      </c>
      <c r="IM50">
        <v>0</v>
      </c>
      <c r="IN50">
        <v>0</v>
      </c>
      <c r="IO50">
        <v>0</v>
      </c>
      <c r="IP50">
        <v>0</v>
      </c>
      <c r="IQ50">
        <v>0</v>
      </c>
      <c r="IW50">
        <v>0</v>
      </c>
      <c r="JA50">
        <v>0</v>
      </c>
      <c r="JB50">
        <v>0</v>
      </c>
      <c r="JC50">
        <v>0</v>
      </c>
      <c r="JD50">
        <v>0</v>
      </c>
      <c r="JE50">
        <v>0</v>
      </c>
      <c r="JF50">
        <v>0</v>
      </c>
      <c r="JG50">
        <v>0</v>
      </c>
      <c r="JH50">
        <v>0</v>
      </c>
      <c r="JI50">
        <v>0</v>
      </c>
      <c r="JJ50">
        <v>0</v>
      </c>
      <c r="JK50">
        <v>0</v>
      </c>
      <c r="JL50">
        <v>0</v>
      </c>
      <c r="JM50">
        <v>0</v>
      </c>
      <c r="JN50">
        <v>0</v>
      </c>
      <c r="JO50">
        <v>0</v>
      </c>
      <c r="JP50">
        <v>0</v>
      </c>
      <c r="JQ50">
        <v>0</v>
      </c>
      <c r="JR50">
        <v>0</v>
      </c>
      <c r="JS50">
        <v>0</v>
      </c>
      <c r="JT50">
        <v>0</v>
      </c>
      <c r="JU50">
        <v>0</v>
      </c>
      <c r="JV50">
        <v>0</v>
      </c>
      <c r="JW50">
        <v>0</v>
      </c>
    </row>
    <row r="51" spans="1:283">
      <c r="A51" t="s">
        <v>4080</v>
      </c>
      <c r="B51">
        <v>9729013879</v>
      </c>
      <c r="C51" t="s">
        <v>4081</v>
      </c>
      <c r="D51" t="s">
        <v>1542</v>
      </c>
      <c r="E51" t="s">
        <v>3936</v>
      </c>
      <c r="F51" t="s">
        <v>3931</v>
      </c>
      <c r="G51" t="s">
        <v>3932</v>
      </c>
      <c r="S51">
        <v>0</v>
      </c>
      <c r="AK51">
        <v>38828</v>
      </c>
      <c r="AL51">
        <v>31856</v>
      </c>
      <c r="AO51">
        <v>1472</v>
      </c>
      <c r="AP51">
        <v>221</v>
      </c>
      <c r="BG51">
        <v>18220</v>
      </c>
      <c r="BH51">
        <v>21410</v>
      </c>
      <c r="BK51">
        <v>18618</v>
      </c>
      <c r="BL51">
        <v>10248</v>
      </c>
      <c r="BW51">
        <v>3462</v>
      </c>
      <c r="BX51">
        <v>420</v>
      </c>
      <c r="CC51">
        <v>40300</v>
      </c>
      <c r="CD51">
        <v>32077</v>
      </c>
      <c r="CE51">
        <v>0</v>
      </c>
      <c r="CF51">
        <v>0</v>
      </c>
      <c r="CG51">
        <v>0</v>
      </c>
      <c r="CH51">
        <v>38828</v>
      </c>
      <c r="CI51">
        <v>31856</v>
      </c>
      <c r="CJ51">
        <v>18618</v>
      </c>
      <c r="CS51">
        <v>74</v>
      </c>
      <c r="CT51">
        <v>184</v>
      </c>
      <c r="CU51">
        <v>6290</v>
      </c>
      <c r="CV51">
        <v>391</v>
      </c>
      <c r="CY51">
        <v>493</v>
      </c>
      <c r="CZ51">
        <v>252</v>
      </c>
      <c r="DA51">
        <v>1560</v>
      </c>
      <c r="DB51">
        <v>4042</v>
      </c>
      <c r="DI51">
        <v>10500</v>
      </c>
      <c r="DJ51">
        <v>6709</v>
      </c>
      <c r="DK51">
        <v>2231</v>
      </c>
      <c r="DL51">
        <v>2208</v>
      </c>
      <c r="DO51">
        <v>10574</v>
      </c>
      <c r="DP51">
        <v>8521</v>
      </c>
      <c r="DQ51">
        <v>1560</v>
      </c>
      <c r="DR51">
        <v>6893</v>
      </c>
      <c r="DS51">
        <v>2599</v>
      </c>
      <c r="DT51">
        <v>4042</v>
      </c>
    </row>
    <row r="52" spans="1:283">
      <c r="A52" t="s">
        <v>4082</v>
      </c>
      <c r="B52">
        <v>8602214460</v>
      </c>
      <c r="C52" t="s">
        <v>3939</v>
      </c>
      <c r="D52" t="s">
        <v>1107</v>
      </c>
      <c r="E52" t="s">
        <v>3936</v>
      </c>
      <c r="F52" t="s">
        <v>3931</v>
      </c>
      <c r="G52" t="s">
        <v>3932</v>
      </c>
      <c r="H52" t="s">
        <v>4083</v>
      </c>
      <c r="S52">
        <v>0</v>
      </c>
      <c r="AK52">
        <v>13124</v>
      </c>
      <c r="AL52">
        <v>13039</v>
      </c>
      <c r="AO52">
        <v>3507</v>
      </c>
      <c r="AP52">
        <v>3639</v>
      </c>
      <c r="BG52">
        <v>14930</v>
      </c>
      <c r="BH52">
        <v>15053</v>
      </c>
      <c r="BK52">
        <v>110</v>
      </c>
      <c r="BL52">
        <v>110</v>
      </c>
      <c r="BW52">
        <v>1591</v>
      </c>
      <c r="BX52">
        <v>1515</v>
      </c>
      <c r="CC52">
        <v>16631</v>
      </c>
      <c r="CD52">
        <v>16678</v>
      </c>
      <c r="CE52">
        <v>0</v>
      </c>
      <c r="CF52">
        <v>0</v>
      </c>
      <c r="CG52">
        <v>0</v>
      </c>
      <c r="CH52">
        <v>13124</v>
      </c>
      <c r="CI52">
        <v>13039</v>
      </c>
      <c r="CJ52">
        <v>110</v>
      </c>
      <c r="CS52">
        <v>0</v>
      </c>
      <c r="CT52">
        <v>1</v>
      </c>
      <c r="CU52">
        <v>32</v>
      </c>
      <c r="CV52">
        <v>71</v>
      </c>
      <c r="CY52">
        <v>91</v>
      </c>
      <c r="CZ52">
        <v>462</v>
      </c>
      <c r="DA52">
        <v>-123</v>
      </c>
      <c r="DB52">
        <v>4782</v>
      </c>
      <c r="DI52">
        <v>0</v>
      </c>
      <c r="DJ52">
        <v>6797</v>
      </c>
      <c r="DK52">
        <v>0</v>
      </c>
      <c r="DL52">
        <v>1483</v>
      </c>
      <c r="DO52">
        <v>0</v>
      </c>
      <c r="DP52">
        <v>32</v>
      </c>
      <c r="DQ52">
        <v>-123</v>
      </c>
      <c r="DR52">
        <v>6798</v>
      </c>
      <c r="DS52">
        <v>1554</v>
      </c>
      <c r="DT52">
        <v>4782</v>
      </c>
    </row>
    <row r="53" spans="1:283">
      <c r="A53" t="s">
        <v>4084</v>
      </c>
      <c r="B53">
        <v>7453284280</v>
      </c>
      <c r="C53" t="s">
        <v>4085</v>
      </c>
      <c r="D53" t="s">
        <v>4086</v>
      </c>
      <c r="E53" t="s">
        <v>3936</v>
      </c>
      <c r="F53" t="s">
        <v>3931</v>
      </c>
      <c r="G53" t="s">
        <v>3932</v>
      </c>
      <c r="AE53">
        <v>0</v>
      </c>
      <c r="AK53">
        <v>2200</v>
      </c>
      <c r="AL53">
        <v>2228</v>
      </c>
      <c r="AO53">
        <v>76</v>
      </c>
      <c r="AP53">
        <v>76</v>
      </c>
      <c r="AS53">
        <v>2276</v>
      </c>
      <c r="AT53">
        <v>2304</v>
      </c>
      <c r="AU53">
        <v>2200</v>
      </c>
      <c r="AV53">
        <v>2200</v>
      </c>
      <c r="BE53">
        <v>76</v>
      </c>
      <c r="BF53">
        <v>104</v>
      </c>
      <c r="BG53">
        <v>2276</v>
      </c>
      <c r="BH53">
        <v>2304</v>
      </c>
      <c r="BQ53">
        <v>0</v>
      </c>
      <c r="CA53">
        <v>0</v>
      </c>
      <c r="CB53">
        <v>0</v>
      </c>
      <c r="CC53">
        <v>2276</v>
      </c>
      <c r="CD53">
        <v>2304</v>
      </c>
      <c r="CE53">
        <v>2200</v>
      </c>
      <c r="CF53">
        <v>0</v>
      </c>
      <c r="CG53">
        <v>0</v>
      </c>
      <c r="CH53">
        <v>2200</v>
      </c>
      <c r="CI53">
        <v>2228</v>
      </c>
      <c r="CJ53">
        <v>0</v>
      </c>
      <c r="CK53">
        <v>2282</v>
      </c>
      <c r="CL53">
        <v>6133</v>
      </c>
      <c r="CM53">
        <v>3535</v>
      </c>
      <c r="CN53">
        <v>297</v>
      </c>
      <c r="CS53">
        <v>171</v>
      </c>
      <c r="CU53">
        <v>3295</v>
      </c>
      <c r="CW53">
        <v>411</v>
      </c>
      <c r="CX53">
        <v>297</v>
      </c>
      <c r="CY53">
        <v>-335</v>
      </c>
      <c r="CZ53">
        <v>-193</v>
      </c>
      <c r="DA53">
        <v>76</v>
      </c>
      <c r="DB53">
        <v>104</v>
      </c>
      <c r="DG53">
        <v>76</v>
      </c>
      <c r="DH53">
        <v>104</v>
      </c>
      <c r="DI53">
        <v>5817</v>
      </c>
      <c r="DJ53">
        <v>6430</v>
      </c>
      <c r="DM53">
        <v>5817</v>
      </c>
      <c r="DN53">
        <v>6430</v>
      </c>
      <c r="DO53">
        <v>5988</v>
      </c>
      <c r="DP53">
        <v>3295</v>
      </c>
      <c r="DQ53">
        <v>76</v>
      </c>
      <c r="DR53">
        <v>6430</v>
      </c>
      <c r="DS53">
        <v>0</v>
      </c>
      <c r="DT53">
        <v>104</v>
      </c>
    </row>
    <row r="54" spans="1:283">
      <c r="A54" t="s">
        <v>4087</v>
      </c>
      <c r="B54">
        <v>4345383175</v>
      </c>
      <c r="C54" t="s">
        <v>4053</v>
      </c>
      <c r="D54" t="s">
        <v>1379</v>
      </c>
      <c r="E54" t="s">
        <v>3936</v>
      </c>
      <c r="F54" t="s">
        <v>3931</v>
      </c>
      <c r="G54" t="s">
        <v>3932</v>
      </c>
      <c r="H54" t="s">
        <v>4088</v>
      </c>
      <c r="S54">
        <v>5320</v>
      </c>
      <c r="T54">
        <v>7232</v>
      </c>
      <c r="W54">
        <v>0</v>
      </c>
      <c r="X54">
        <v>29482</v>
      </c>
      <c r="AE54">
        <v>0</v>
      </c>
      <c r="AF54">
        <v>52</v>
      </c>
      <c r="AK54">
        <v>187810</v>
      </c>
      <c r="AL54">
        <v>218225</v>
      </c>
      <c r="AO54">
        <v>59437</v>
      </c>
      <c r="AP54">
        <v>36106</v>
      </c>
      <c r="BG54">
        <v>236722</v>
      </c>
      <c r="BH54">
        <v>273047</v>
      </c>
      <c r="BK54">
        <v>11150</v>
      </c>
      <c r="BL54">
        <v>11150</v>
      </c>
      <c r="BQ54">
        <v>0</v>
      </c>
      <c r="BU54">
        <v>0</v>
      </c>
      <c r="BW54">
        <v>1205</v>
      </c>
      <c r="BX54">
        <v>1106</v>
      </c>
      <c r="CC54">
        <v>252567</v>
      </c>
      <c r="CD54">
        <v>291097</v>
      </c>
      <c r="CE54">
        <v>0</v>
      </c>
      <c r="CF54">
        <v>0</v>
      </c>
      <c r="CG54">
        <v>29482</v>
      </c>
      <c r="CH54">
        <v>187810</v>
      </c>
      <c r="CI54">
        <v>218225</v>
      </c>
      <c r="CJ54">
        <v>11150</v>
      </c>
      <c r="CQ54">
        <v>0</v>
      </c>
      <c r="CR54">
        <v>188</v>
      </c>
      <c r="CS54">
        <v>4479</v>
      </c>
      <c r="CT54">
        <v>4987</v>
      </c>
      <c r="CU54">
        <v>37224</v>
      </c>
      <c r="CV54">
        <v>8993</v>
      </c>
      <c r="CY54">
        <v>278</v>
      </c>
      <c r="CZ54">
        <v>658</v>
      </c>
      <c r="DA54">
        <v>-36325</v>
      </c>
      <c r="DB54">
        <v>-10171</v>
      </c>
      <c r="DK54">
        <v>3302</v>
      </c>
      <c r="DL54">
        <v>5319</v>
      </c>
      <c r="DO54">
        <v>4479</v>
      </c>
      <c r="DP54">
        <v>40526</v>
      </c>
      <c r="DQ54">
        <v>-36325</v>
      </c>
      <c r="DR54">
        <v>4987</v>
      </c>
      <c r="DS54">
        <v>14312</v>
      </c>
      <c r="DT54">
        <v>-10171</v>
      </c>
    </row>
    <row r="55" spans="1:283">
      <c r="A55" t="s">
        <v>4089</v>
      </c>
      <c r="B55">
        <v>9703030100</v>
      </c>
      <c r="C55" t="s">
        <v>4090</v>
      </c>
      <c r="D55" t="s">
        <v>4091</v>
      </c>
      <c r="E55" t="s">
        <v>3936</v>
      </c>
      <c r="F55" t="s">
        <v>3931</v>
      </c>
      <c r="G55" t="s">
        <v>3932</v>
      </c>
      <c r="H55" t="s">
        <v>4092</v>
      </c>
      <c r="S55">
        <v>32000</v>
      </c>
      <c r="T55">
        <v>30147</v>
      </c>
      <c r="AE55">
        <v>5</v>
      </c>
      <c r="AF55">
        <v>5</v>
      </c>
      <c r="AK55">
        <v>44204</v>
      </c>
      <c r="AL55">
        <v>46281</v>
      </c>
      <c r="AO55">
        <v>7</v>
      </c>
      <c r="AP55">
        <v>9</v>
      </c>
      <c r="BG55">
        <v>12863</v>
      </c>
      <c r="BH55">
        <v>12069</v>
      </c>
      <c r="BK55">
        <v>32782</v>
      </c>
      <c r="BL55">
        <v>32364</v>
      </c>
      <c r="BW55">
        <v>30572</v>
      </c>
      <c r="BX55">
        <v>32009</v>
      </c>
      <c r="CC55">
        <v>76216</v>
      </c>
      <c r="CD55">
        <v>76442</v>
      </c>
      <c r="CE55">
        <v>0</v>
      </c>
      <c r="CF55">
        <v>0</v>
      </c>
      <c r="CG55">
        <v>0</v>
      </c>
      <c r="CH55">
        <v>44204</v>
      </c>
      <c r="CI55">
        <v>46281</v>
      </c>
      <c r="CJ55">
        <v>32782</v>
      </c>
      <c r="CU55">
        <v>1138</v>
      </c>
      <c r="CV55">
        <v>176</v>
      </c>
      <c r="CY55">
        <v>9</v>
      </c>
      <c r="CZ55">
        <v>9</v>
      </c>
      <c r="DA55">
        <v>777</v>
      </c>
      <c r="DB55">
        <v>-1001</v>
      </c>
      <c r="DI55">
        <v>614</v>
      </c>
      <c r="DJ55">
        <v>949</v>
      </c>
      <c r="DK55">
        <v>1310</v>
      </c>
      <c r="DL55">
        <v>1765</v>
      </c>
      <c r="DO55">
        <v>614</v>
      </c>
      <c r="DP55">
        <v>2448</v>
      </c>
      <c r="DQ55">
        <v>777</v>
      </c>
      <c r="DR55">
        <v>949</v>
      </c>
      <c r="DS55">
        <v>1941</v>
      </c>
      <c r="DT55">
        <v>-1001</v>
      </c>
    </row>
    <row r="56" spans="1:283">
      <c r="A56" t="s">
        <v>4093</v>
      </c>
      <c r="B56">
        <v>3328459231</v>
      </c>
      <c r="C56" t="s">
        <v>4094</v>
      </c>
      <c r="D56" t="s">
        <v>4095</v>
      </c>
      <c r="E56" t="s">
        <v>3936</v>
      </c>
      <c r="F56" t="s">
        <v>3931</v>
      </c>
      <c r="G56" t="s">
        <v>3932</v>
      </c>
      <c r="H56" t="s">
        <v>4096</v>
      </c>
      <c r="AE56">
        <v>1825</v>
      </c>
      <c r="AF56">
        <v>310</v>
      </c>
      <c r="AK56">
        <v>7131</v>
      </c>
      <c r="AL56">
        <v>8369</v>
      </c>
      <c r="AM56">
        <v>12082</v>
      </c>
      <c r="AN56">
        <v>9705</v>
      </c>
      <c r="AO56">
        <v>114</v>
      </c>
      <c r="AP56">
        <v>742</v>
      </c>
      <c r="AS56">
        <v>21152</v>
      </c>
      <c r="AT56">
        <v>19126</v>
      </c>
      <c r="AU56">
        <v>5040</v>
      </c>
      <c r="AV56">
        <v>5040</v>
      </c>
      <c r="BE56">
        <v>15882</v>
      </c>
      <c r="BF56">
        <v>13174</v>
      </c>
      <c r="BG56">
        <v>20922</v>
      </c>
      <c r="BH56">
        <v>18214</v>
      </c>
      <c r="BW56">
        <v>230</v>
      </c>
      <c r="BX56">
        <v>912</v>
      </c>
      <c r="CA56">
        <v>230</v>
      </c>
      <c r="CB56">
        <v>912</v>
      </c>
      <c r="CC56">
        <v>21152</v>
      </c>
      <c r="CD56">
        <v>19126</v>
      </c>
      <c r="CE56">
        <v>5040</v>
      </c>
      <c r="CF56">
        <v>12082</v>
      </c>
      <c r="CG56">
        <v>9705</v>
      </c>
      <c r="CH56">
        <v>7131</v>
      </c>
      <c r="CI56">
        <v>8369</v>
      </c>
      <c r="CJ56">
        <v>0</v>
      </c>
      <c r="DO56">
        <v>0</v>
      </c>
      <c r="DP56">
        <v>0</v>
      </c>
      <c r="DQ56">
        <v>0</v>
      </c>
      <c r="DR56">
        <v>0</v>
      </c>
      <c r="DS56">
        <v>0</v>
      </c>
      <c r="DT56">
        <v>0</v>
      </c>
    </row>
    <row r="57" spans="1:283">
      <c r="A57" t="s">
        <v>4097</v>
      </c>
      <c r="B57">
        <v>9728016108</v>
      </c>
      <c r="C57" t="s">
        <v>4098</v>
      </c>
      <c r="D57" t="s">
        <v>2338</v>
      </c>
      <c r="E57" t="s">
        <v>3936</v>
      </c>
      <c r="F57" t="s">
        <v>3931</v>
      </c>
      <c r="G57" t="s">
        <v>3932</v>
      </c>
      <c r="H57" t="s">
        <v>4099</v>
      </c>
      <c r="S57">
        <v>0</v>
      </c>
      <c r="AK57">
        <v>13942</v>
      </c>
      <c r="AL57">
        <v>13513</v>
      </c>
      <c r="AO57">
        <v>327</v>
      </c>
      <c r="AP57">
        <v>188</v>
      </c>
      <c r="BG57">
        <v>14152</v>
      </c>
      <c r="BH57">
        <v>13598</v>
      </c>
      <c r="BK57">
        <v>0</v>
      </c>
      <c r="BW57">
        <v>117</v>
      </c>
      <c r="BX57">
        <v>103</v>
      </c>
      <c r="CC57">
        <v>14269</v>
      </c>
      <c r="CD57">
        <v>13701</v>
      </c>
      <c r="CE57">
        <v>0</v>
      </c>
      <c r="CF57">
        <v>0</v>
      </c>
      <c r="CG57">
        <v>0</v>
      </c>
      <c r="CH57">
        <v>13942</v>
      </c>
      <c r="CI57">
        <v>13513</v>
      </c>
      <c r="CJ57">
        <v>0</v>
      </c>
      <c r="CU57">
        <v>67</v>
      </c>
      <c r="CV57">
        <v>75</v>
      </c>
      <c r="CY57">
        <v>37</v>
      </c>
      <c r="CZ57">
        <v>136</v>
      </c>
      <c r="DA57">
        <v>554</v>
      </c>
      <c r="DB57">
        <v>2465</v>
      </c>
      <c r="DI57">
        <v>1237</v>
      </c>
      <c r="DJ57">
        <v>3492</v>
      </c>
      <c r="DK57">
        <v>579</v>
      </c>
      <c r="DL57">
        <v>816</v>
      </c>
      <c r="DO57">
        <v>1237</v>
      </c>
      <c r="DP57">
        <v>646</v>
      </c>
      <c r="DQ57">
        <v>554</v>
      </c>
      <c r="DR57">
        <v>3492</v>
      </c>
      <c r="DS57">
        <v>891</v>
      </c>
      <c r="DT57">
        <v>2465</v>
      </c>
    </row>
    <row r="58" spans="1:283">
      <c r="A58" t="s">
        <v>4100</v>
      </c>
      <c r="B58">
        <v>5837082086</v>
      </c>
      <c r="C58" t="s">
        <v>4101</v>
      </c>
      <c r="D58" t="s">
        <v>3027</v>
      </c>
      <c r="E58" t="s">
        <v>3936</v>
      </c>
      <c r="F58" t="s">
        <v>3931</v>
      </c>
      <c r="G58" t="s">
        <v>3932</v>
      </c>
      <c r="AE58">
        <v>925</v>
      </c>
      <c r="AK58">
        <v>71786</v>
      </c>
      <c r="AL58">
        <v>34911</v>
      </c>
      <c r="AO58">
        <v>3383</v>
      </c>
      <c r="AP58">
        <v>158</v>
      </c>
      <c r="BG58">
        <v>25809</v>
      </c>
      <c r="BH58">
        <v>-647</v>
      </c>
      <c r="BK58">
        <v>28617</v>
      </c>
      <c r="BL58">
        <v>29358</v>
      </c>
      <c r="BQ58">
        <v>636</v>
      </c>
      <c r="BU58">
        <v>11493</v>
      </c>
      <c r="BV58">
        <v>4119</v>
      </c>
      <c r="BW58">
        <v>9539</v>
      </c>
      <c r="BX58">
        <v>2239</v>
      </c>
      <c r="CC58">
        <v>76094</v>
      </c>
      <c r="CD58">
        <v>35069</v>
      </c>
      <c r="CE58">
        <v>0</v>
      </c>
      <c r="CF58">
        <v>0</v>
      </c>
      <c r="CG58">
        <v>0</v>
      </c>
      <c r="CH58">
        <v>71786</v>
      </c>
      <c r="CI58">
        <v>34911</v>
      </c>
      <c r="CJ58">
        <v>40110</v>
      </c>
      <c r="CQ58">
        <v>358</v>
      </c>
      <c r="CR58">
        <v>171</v>
      </c>
      <c r="CU58">
        <v>36</v>
      </c>
      <c r="CV58">
        <v>4</v>
      </c>
      <c r="CY58">
        <v>1814</v>
      </c>
      <c r="CZ58">
        <v>141</v>
      </c>
      <c r="DA58">
        <v>16066</v>
      </c>
      <c r="DB58">
        <v>-1020</v>
      </c>
      <c r="DI58">
        <v>27948</v>
      </c>
      <c r="DJ58">
        <v>2024</v>
      </c>
      <c r="DK58">
        <v>9674</v>
      </c>
      <c r="DL58">
        <v>2728</v>
      </c>
      <c r="DO58">
        <v>27948</v>
      </c>
      <c r="DP58">
        <v>9710</v>
      </c>
      <c r="DQ58">
        <v>16066</v>
      </c>
      <c r="DR58">
        <v>2024</v>
      </c>
      <c r="DS58">
        <v>2732</v>
      </c>
      <c r="DT58">
        <v>-1020</v>
      </c>
    </row>
    <row r="59" spans="1:283">
      <c r="A59" t="s">
        <v>4102</v>
      </c>
      <c r="B59">
        <v>9715202234</v>
      </c>
      <c r="C59" t="s">
        <v>4103</v>
      </c>
      <c r="D59" t="s">
        <v>4104</v>
      </c>
      <c r="E59" t="s">
        <v>3978</v>
      </c>
      <c r="F59" t="s">
        <v>3931</v>
      </c>
      <c r="G59" t="s">
        <v>3932</v>
      </c>
      <c r="H59" t="s">
        <v>4105</v>
      </c>
      <c r="S59">
        <v>10</v>
      </c>
      <c r="T59">
        <v>10</v>
      </c>
      <c r="BG59">
        <v>10</v>
      </c>
      <c r="BH59">
        <v>10</v>
      </c>
      <c r="CC59">
        <v>10</v>
      </c>
      <c r="CD59">
        <v>10</v>
      </c>
      <c r="CE59">
        <v>0</v>
      </c>
      <c r="CF59">
        <v>0</v>
      </c>
      <c r="CG59">
        <v>0</v>
      </c>
      <c r="CH59">
        <v>0</v>
      </c>
      <c r="CI59">
        <v>0</v>
      </c>
      <c r="CJ59">
        <v>0</v>
      </c>
      <c r="DO59">
        <v>0</v>
      </c>
      <c r="DP59">
        <v>0</v>
      </c>
      <c r="DQ59">
        <v>0</v>
      </c>
      <c r="DR59">
        <v>0</v>
      </c>
      <c r="DS59">
        <v>0</v>
      </c>
      <c r="DT59">
        <v>0</v>
      </c>
    </row>
    <row r="60" spans="1:283">
      <c r="A60" t="s">
        <v>4106</v>
      </c>
      <c r="B60">
        <v>7722378570</v>
      </c>
      <c r="C60" t="s">
        <v>4107</v>
      </c>
      <c r="D60" t="s">
        <v>793</v>
      </c>
      <c r="E60" t="s">
        <v>3936</v>
      </c>
      <c r="F60" t="s">
        <v>3931</v>
      </c>
      <c r="G60" t="s">
        <v>3932</v>
      </c>
      <c r="H60" t="s">
        <v>4108</v>
      </c>
      <c r="S60">
        <v>41264</v>
      </c>
      <c r="T60">
        <v>41264</v>
      </c>
      <c r="AC60">
        <v>41264</v>
      </c>
      <c r="AD60">
        <v>41264</v>
      </c>
      <c r="AI60">
        <v>1079</v>
      </c>
      <c r="AJ60">
        <v>1079</v>
      </c>
      <c r="AK60">
        <v>177428</v>
      </c>
      <c r="AL60">
        <v>177428</v>
      </c>
      <c r="AM60">
        <v>525404</v>
      </c>
      <c r="AN60">
        <v>525404</v>
      </c>
      <c r="AO60">
        <v>17</v>
      </c>
      <c r="AP60">
        <v>17</v>
      </c>
      <c r="AS60">
        <v>703928</v>
      </c>
      <c r="AT60">
        <v>703928</v>
      </c>
      <c r="AU60">
        <v>630</v>
      </c>
      <c r="AV60">
        <v>630</v>
      </c>
      <c r="BA60">
        <v>15000</v>
      </c>
      <c r="BB60">
        <v>15000</v>
      </c>
      <c r="BE60">
        <v>10301</v>
      </c>
      <c r="BF60">
        <v>10301</v>
      </c>
      <c r="BG60">
        <v>25931</v>
      </c>
      <c r="BH60">
        <v>25931</v>
      </c>
      <c r="BK60">
        <v>141194</v>
      </c>
      <c r="BL60">
        <v>141194</v>
      </c>
      <c r="BS60">
        <v>141194</v>
      </c>
      <c r="BT60">
        <v>141194</v>
      </c>
      <c r="BU60">
        <v>66091</v>
      </c>
      <c r="BV60">
        <v>66091</v>
      </c>
      <c r="BW60">
        <v>511976</v>
      </c>
      <c r="BX60">
        <v>511976</v>
      </c>
      <c r="CA60">
        <v>578067</v>
      </c>
      <c r="CB60">
        <v>578067</v>
      </c>
      <c r="CC60">
        <v>745192</v>
      </c>
      <c r="CD60">
        <v>745192</v>
      </c>
      <c r="CE60">
        <v>630</v>
      </c>
      <c r="CF60">
        <v>525404</v>
      </c>
      <c r="CG60">
        <v>525404</v>
      </c>
      <c r="CH60">
        <v>177428</v>
      </c>
      <c r="CI60">
        <v>177428</v>
      </c>
      <c r="CJ60">
        <v>207285</v>
      </c>
      <c r="CM60">
        <v>0</v>
      </c>
      <c r="CN60">
        <v>-822</v>
      </c>
      <c r="CO60">
        <v>14153</v>
      </c>
      <c r="CP60">
        <v>14076</v>
      </c>
      <c r="CQ60">
        <v>14153</v>
      </c>
      <c r="CR60">
        <v>13254</v>
      </c>
      <c r="CS60">
        <v>0</v>
      </c>
      <c r="CT60">
        <v>196</v>
      </c>
      <c r="CU60">
        <v>0</v>
      </c>
      <c r="CV60">
        <v>196</v>
      </c>
      <c r="DK60">
        <v>0</v>
      </c>
      <c r="DL60">
        <v>822</v>
      </c>
      <c r="DM60">
        <v>0</v>
      </c>
      <c r="DN60">
        <v>-822</v>
      </c>
      <c r="DO60">
        <v>0</v>
      </c>
      <c r="DP60">
        <v>0</v>
      </c>
      <c r="DQ60">
        <v>0</v>
      </c>
      <c r="DR60">
        <v>196</v>
      </c>
      <c r="DS60">
        <v>1018</v>
      </c>
      <c r="DT60">
        <v>0</v>
      </c>
    </row>
    <row r="61" spans="1:283">
      <c r="A61" t="s">
        <v>4109</v>
      </c>
      <c r="B61">
        <v>3906380188</v>
      </c>
      <c r="C61" t="s">
        <v>4110</v>
      </c>
      <c r="D61" t="s">
        <v>4111</v>
      </c>
      <c r="E61" t="s">
        <v>3936</v>
      </c>
      <c r="F61" t="s">
        <v>3931</v>
      </c>
      <c r="G61" t="s">
        <v>3932</v>
      </c>
      <c r="H61" t="s">
        <v>4112</v>
      </c>
      <c r="AK61">
        <v>10000</v>
      </c>
      <c r="AL61">
        <v>10018</v>
      </c>
      <c r="AO61">
        <v>0</v>
      </c>
      <c r="AP61">
        <v>0</v>
      </c>
      <c r="BG61">
        <v>9837</v>
      </c>
      <c r="BH61">
        <v>9855</v>
      </c>
      <c r="BK61">
        <v>0</v>
      </c>
      <c r="BL61">
        <v>0</v>
      </c>
      <c r="BW61">
        <v>163</v>
      </c>
      <c r="BX61">
        <v>163</v>
      </c>
      <c r="CC61">
        <v>10000</v>
      </c>
      <c r="CD61">
        <v>10018</v>
      </c>
      <c r="CE61">
        <v>0</v>
      </c>
      <c r="CF61">
        <v>0</v>
      </c>
      <c r="CG61">
        <v>0</v>
      </c>
      <c r="CH61">
        <v>10000</v>
      </c>
      <c r="CI61">
        <v>10018</v>
      </c>
      <c r="CJ61">
        <v>0</v>
      </c>
      <c r="CS61">
        <v>0</v>
      </c>
      <c r="CT61">
        <v>75</v>
      </c>
      <c r="CU61">
        <v>0</v>
      </c>
      <c r="CV61">
        <v>5</v>
      </c>
      <c r="DA61">
        <v>-18</v>
      </c>
      <c r="DB61">
        <v>-10</v>
      </c>
      <c r="DK61">
        <v>18</v>
      </c>
      <c r="DL61">
        <v>80</v>
      </c>
      <c r="DO61">
        <v>0</v>
      </c>
      <c r="DP61">
        <v>18</v>
      </c>
      <c r="DQ61">
        <v>-18</v>
      </c>
      <c r="DR61">
        <v>75</v>
      </c>
      <c r="DS61">
        <v>85</v>
      </c>
      <c r="DT61">
        <v>-10</v>
      </c>
    </row>
    <row r="62" spans="1:283">
      <c r="A62" t="s">
        <v>4113</v>
      </c>
      <c r="B62">
        <v>5261080970</v>
      </c>
      <c r="C62" t="s">
        <v>4114</v>
      </c>
      <c r="D62" t="s">
        <v>646</v>
      </c>
      <c r="E62" t="s">
        <v>3960</v>
      </c>
      <c r="F62" t="s">
        <v>3931</v>
      </c>
      <c r="G62" t="s">
        <v>3932</v>
      </c>
      <c r="H62" t="s">
        <v>4115</v>
      </c>
      <c r="AK62">
        <v>129390</v>
      </c>
      <c r="AL62">
        <v>129394</v>
      </c>
      <c r="AO62">
        <v>7</v>
      </c>
      <c r="AP62">
        <v>3</v>
      </c>
      <c r="BG62">
        <v>120000</v>
      </c>
      <c r="BH62">
        <v>120000</v>
      </c>
      <c r="BW62">
        <v>9397</v>
      </c>
      <c r="BX62">
        <v>9397</v>
      </c>
      <c r="CC62">
        <v>129397</v>
      </c>
      <c r="CD62">
        <v>129397</v>
      </c>
      <c r="CE62">
        <v>0</v>
      </c>
      <c r="CF62">
        <v>0</v>
      </c>
      <c r="CG62">
        <v>0</v>
      </c>
      <c r="CH62">
        <v>129390</v>
      </c>
      <c r="CI62">
        <v>129394</v>
      </c>
      <c r="CJ62">
        <v>0</v>
      </c>
      <c r="CU62">
        <v>27</v>
      </c>
      <c r="CV62">
        <v>25</v>
      </c>
      <c r="CY62">
        <v>0</v>
      </c>
      <c r="CZ62">
        <v>6</v>
      </c>
      <c r="DA62">
        <v>-27</v>
      </c>
      <c r="DB62">
        <v>-309</v>
      </c>
      <c r="DI62">
        <v>0</v>
      </c>
      <c r="DJ62">
        <v>63</v>
      </c>
      <c r="DK62">
        <v>0</v>
      </c>
      <c r="DL62">
        <v>341</v>
      </c>
      <c r="DO62">
        <v>0</v>
      </c>
      <c r="DP62">
        <v>27</v>
      </c>
      <c r="DQ62">
        <v>-27</v>
      </c>
      <c r="DR62">
        <v>63</v>
      </c>
      <c r="DS62">
        <v>366</v>
      </c>
      <c r="DT62">
        <v>-309</v>
      </c>
    </row>
    <row r="63" spans="1:283">
      <c r="A63" t="s">
        <v>4116</v>
      </c>
      <c r="B63">
        <v>7811785088</v>
      </c>
      <c r="C63" t="s">
        <v>4117</v>
      </c>
      <c r="D63" t="s">
        <v>3219</v>
      </c>
      <c r="E63" t="s">
        <v>3936</v>
      </c>
      <c r="F63" t="s">
        <v>3931</v>
      </c>
      <c r="G63" t="s">
        <v>3932</v>
      </c>
      <c r="H63" t="s">
        <v>4118</v>
      </c>
      <c r="AE63">
        <v>0</v>
      </c>
      <c r="AF63">
        <v>166</v>
      </c>
      <c r="AK63">
        <v>4130</v>
      </c>
      <c r="AL63">
        <v>4139</v>
      </c>
      <c r="AO63">
        <v>19</v>
      </c>
      <c r="AP63">
        <v>116</v>
      </c>
      <c r="BG63">
        <v>-1773</v>
      </c>
      <c r="BH63">
        <v>-919</v>
      </c>
      <c r="BK63">
        <v>1758</v>
      </c>
      <c r="BL63">
        <v>2650</v>
      </c>
      <c r="BW63">
        <v>4164</v>
      </c>
      <c r="BX63">
        <v>2690</v>
      </c>
      <c r="CC63">
        <v>4149</v>
      </c>
      <c r="CD63">
        <v>4421</v>
      </c>
      <c r="CE63">
        <v>0</v>
      </c>
      <c r="CF63">
        <v>0</v>
      </c>
      <c r="CG63">
        <v>0</v>
      </c>
      <c r="CH63">
        <v>4130</v>
      </c>
      <c r="CI63">
        <v>4139</v>
      </c>
      <c r="CJ63">
        <v>1758</v>
      </c>
      <c r="CU63">
        <v>71</v>
      </c>
      <c r="CV63">
        <v>108</v>
      </c>
      <c r="CY63">
        <v>49</v>
      </c>
      <c r="CZ63">
        <v>43</v>
      </c>
      <c r="DA63">
        <v>-854</v>
      </c>
      <c r="DB63">
        <v>-919</v>
      </c>
      <c r="DI63">
        <v>0</v>
      </c>
      <c r="DJ63">
        <v>60</v>
      </c>
      <c r="DK63">
        <v>734</v>
      </c>
      <c r="DL63">
        <v>828</v>
      </c>
      <c r="DO63">
        <v>0</v>
      </c>
      <c r="DP63">
        <v>805</v>
      </c>
      <c r="DQ63">
        <v>-854</v>
      </c>
      <c r="DR63">
        <v>60</v>
      </c>
      <c r="DS63">
        <v>936</v>
      </c>
      <c r="DT63">
        <v>-919</v>
      </c>
    </row>
    <row r="64" spans="1:283">
      <c r="A64" t="s">
        <v>4119</v>
      </c>
      <c r="B64">
        <v>6324029025</v>
      </c>
      <c r="C64" t="s">
        <v>3966</v>
      </c>
      <c r="D64" t="s">
        <v>781</v>
      </c>
      <c r="E64" t="s">
        <v>3936</v>
      </c>
      <c r="F64" t="s">
        <v>3931</v>
      </c>
      <c r="G64" t="s">
        <v>3932</v>
      </c>
      <c r="H64" t="s">
        <v>4120</v>
      </c>
      <c r="AK64">
        <v>29791</v>
      </c>
      <c r="AL64">
        <v>32065</v>
      </c>
      <c r="AO64">
        <v>3</v>
      </c>
      <c r="AP64">
        <v>20</v>
      </c>
      <c r="BG64">
        <v>29794</v>
      </c>
      <c r="BH64">
        <v>32085</v>
      </c>
      <c r="BQ64">
        <v>0</v>
      </c>
      <c r="BW64">
        <v>0</v>
      </c>
      <c r="CC64">
        <v>29794</v>
      </c>
      <c r="CD64">
        <v>32085</v>
      </c>
      <c r="CE64">
        <v>0</v>
      </c>
      <c r="CF64">
        <v>0</v>
      </c>
      <c r="CG64">
        <v>0</v>
      </c>
      <c r="CH64">
        <v>29791</v>
      </c>
      <c r="CI64">
        <v>32065</v>
      </c>
      <c r="CJ64">
        <v>0</v>
      </c>
      <c r="CU64">
        <v>2291</v>
      </c>
      <c r="CV64">
        <v>3826</v>
      </c>
      <c r="DA64">
        <v>-2291</v>
      </c>
      <c r="DB64">
        <v>-6166</v>
      </c>
      <c r="DI64">
        <v>0</v>
      </c>
      <c r="DJ64">
        <v>8</v>
      </c>
      <c r="DK64">
        <v>0</v>
      </c>
      <c r="DL64">
        <v>2348</v>
      </c>
      <c r="DO64">
        <v>0</v>
      </c>
      <c r="DP64">
        <v>2291</v>
      </c>
      <c r="DQ64">
        <v>-2291</v>
      </c>
      <c r="DR64">
        <v>8</v>
      </c>
      <c r="DS64">
        <v>6174</v>
      </c>
      <c r="DT64">
        <v>-6166</v>
      </c>
    </row>
    <row r="65" spans="1:292">
      <c r="A65" t="s">
        <v>4121</v>
      </c>
      <c r="B65">
        <v>7706462338</v>
      </c>
      <c r="C65" t="s">
        <v>4098</v>
      </c>
      <c r="D65" t="s">
        <v>4122</v>
      </c>
      <c r="E65" t="s">
        <v>3936</v>
      </c>
      <c r="F65" t="s">
        <v>3931</v>
      </c>
      <c r="G65" t="s">
        <v>3932</v>
      </c>
      <c r="H65" t="s">
        <v>4123</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I65">
        <v>0</v>
      </c>
      <c r="AJ65">
        <v>0</v>
      </c>
      <c r="AK65">
        <v>104</v>
      </c>
      <c r="AL65">
        <v>166</v>
      </c>
      <c r="AM65">
        <v>31144</v>
      </c>
      <c r="AN65">
        <v>27038</v>
      </c>
      <c r="AO65">
        <v>5</v>
      </c>
      <c r="AP65">
        <v>15</v>
      </c>
      <c r="AQ65">
        <v>1621</v>
      </c>
      <c r="AR65">
        <v>909</v>
      </c>
      <c r="AS65">
        <v>32874</v>
      </c>
      <c r="AT65">
        <v>28128</v>
      </c>
      <c r="AU65">
        <v>25000</v>
      </c>
      <c r="AV65">
        <v>25000</v>
      </c>
      <c r="AW65">
        <v>0</v>
      </c>
      <c r="AX65">
        <v>0</v>
      </c>
      <c r="AY65">
        <v>0</v>
      </c>
      <c r="AZ65">
        <v>0</v>
      </c>
      <c r="BA65">
        <v>0</v>
      </c>
      <c r="BB65">
        <v>0</v>
      </c>
      <c r="BC65">
        <v>0</v>
      </c>
      <c r="BD65">
        <v>0</v>
      </c>
      <c r="BE65">
        <v>-929</v>
      </c>
      <c r="BF65">
        <v>-929</v>
      </c>
      <c r="BG65">
        <v>24071</v>
      </c>
      <c r="BH65">
        <v>24071</v>
      </c>
      <c r="BK65">
        <v>7325</v>
      </c>
      <c r="BL65">
        <v>2580</v>
      </c>
      <c r="BM65">
        <v>0</v>
      </c>
      <c r="BN65">
        <v>0</v>
      </c>
      <c r="BO65">
        <v>0</v>
      </c>
      <c r="BP65">
        <v>0</v>
      </c>
      <c r="BQ65">
        <v>0</v>
      </c>
      <c r="BR65">
        <v>0</v>
      </c>
      <c r="BS65">
        <v>7325</v>
      </c>
      <c r="BT65">
        <v>2580</v>
      </c>
      <c r="BU65">
        <v>0</v>
      </c>
      <c r="BV65">
        <v>0</v>
      </c>
      <c r="BW65">
        <v>1478</v>
      </c>
      <c r="BX65">
        <v>1477</v>
      </c>
      <c r="BY65">
        <v>0</v>
      </c>
      <c r="BZ65">
        <v>0</v>
      </c>
      <c r="CA65">
        <v>1478</v>
      </c>
      <c r="CB65">
        <v>1477</v>
      </c>
      <c r="CC65">
        <v>32874</v>
      </c>
      <c r="CD65">
        <v>28128</v>
      </c>
      <c r="CE65">
        <v>25000</v>
      </c>
      <c r="CF65">
        <v>31144</v>
      </c>
      <c r="CG65">
        <v>27038</v>
      </c>
      <c r="CH65">
        <v>104</v>
      </c>
      <c r="CI65">
        <v>166</v>
      </c>
      <c r="CJ65">
        <v>7325</v>
      </c>
      <c r="CK65">
        <v>0</v>
      </c>
      <c r="CL65">
        <v>0</v>
      </c>
      <c r="CM65">
        <v>0</v>
      </c>
      <c r="CN65">
        <v>0</v>
      </c>
      <c r="CO65">
        <v>0</v>
      </c>
      <c r="CP65">
        <v>0</v>
      </c>
      <c r="CQ65">
        <v>0</v>
      </c>
      <c r="CR65">
        <v>0</v>
      </c>
      <c r="CS65">
        <v>0</v>
      </c>
      <c r="CT65">
        <v>0</v>
      </c>
      <c r="CU65">
        <v>0</v>
      </c>
      <c r="CV65">
        <v>-7</v>
      </c>
      <c r="CW65">
        <v>0</v>
      </c>
      <c r="CX65">
        <v>-7</v>
      </c>
      <c r="CY65">
        <v>0</v>
      </c>
      <c r="CZ65">
        <v>0</v>
      </c>
      <c r="DA65">
        <v>0</v>
      </c>
      <c r="DB65">
        <v>-7</v>
      </c>
      <c r="DC65">
        <v>0</v>
      </c>
      <c r="DD65">
        <v>0</v>
      </c>
      <c r="DE65">
        <v>0</v>
      </c>
      <c r="DF65">
        <v>0</v>
      </c>
      <c r="DG65">
        <v>0</v>
      </c>
      <c r="DH65">
        <v>-7</v>
      </c>
      <c r="DI65">
        <v>0</v>
      </c>
      <c r="DJ65">
        <v>0</v>
      </c>
      <c r="DK65">
        <v>0</v>
      </c>
      <c r="DL65">
        <v>0</v>
      </c>
      <c r="DM65">
        <v>0</v>
      </c>
      <c r="DN65">
        <v>0</v>
      </c>
      <c r="DO65">
        <v>0</v>
      </c>
      <c r="DP65">
        <v>0</v>
      </c>
      <c r="DQ65">
        <v>0</v>
      </c>
      <c r="DR65">
        <v>0</v>
      </c>
      <c r="DS65">
        <v>-7</v>
      </c>
      <c r="DT65">
        <v>-7</v>
      </c>
      <c r="HP65">
        <v>0</v>
      </c>
      <c r="HQ65">
        <v>0</v>
      </c>
      <c r="HU65">
        <v>0</v>
      </c>
      <c r="HV65">
        <v>0</v>
      </c>
      <c r="IE65">
        <v>0</v>
      </c>
      <c r="JX65">
        <v>0</v>
      </c>
    </row>
    <row r="66" spans="1:292">
      <c r="A66" t="s">
        <v>1489</v>
      </c>
      <c r="B66">
        <v>3123447980</v>
      </c>
      <c r="C66" t="s">
        <v>4124</v>
      </c>
      <c r="D66" t="s">
        <v>1493</v>
      </c>
      <c r="E66" t="s">
        <v>3936</v>
      </c>
      <c r="F66" t="s">
        <v>3931</v>
      </c>
      <c r="G66" t="s">
        <v>3932</v>
      </c>
      <c r="H66" t="s">
        <v>4125</v>
      </c>
      <c r="AK66">
        <v>317986</v>
      </c>
      <c r="AL66">
        <v>315996</v>
      </c>
      <c r="AO66">
        <v>9116</v>
      </c>
      <c r="AP66">
        <v>4134</v>
      </c>
      <c r="AS66">
        <v>327102</v>
      </c>
      <c r="AT66">
        <v>320130</v>
      </c>
      <c r="AU66">
        <v>10</v>
      </c>
      <c r="AV66">
        <v>10</v>
      </c>
      <c r="BA66">
        <v>0</v>
      </c>
      <c r="BE66">
        <v>297948</v>
      </c>
      <c r="BF66">
        <v>305818</v>
      </c>
      <c r="BG66">
        <v>297958</v>
      </c>
      <c r="BH66">
        <v>305828</v>
      </c>
      <c r="BK66">
        <v>0</v>
      </c>
      <c r="BS66">
        <v>0</v>
      </c>
      <c r="BT66">
        <v>0</v>
      </c>
      <c r="BW66">
        <v>29144</v>
      </c>
      <c r="BX66">
        <v>14302</v>
      </c>
      <c r="CA66">
        <v>29144</v>
      </c>
      <c r="CB66">
        <v>14302</v>
      </c>
      <c r="CC66">
        <v>327102</v>
      </c>
      <c r="CD66">
        <v>320130</v>
      </c>
      <c r="CE66">
        <v>10</v>
      </c>
      <c r="CF66">
        <v>0</v>
      </c>
      <c r="CG66">
        <v>0</v>
      </c>
      <c r="CH66">
        <v>317986</v>
      </c>
      <c r="CI66">
        <v>315996</v>
      </c>
      <c r="CJ66">
        <v>0</v>
      </c>
      <c r="CM66">
        <v>-7870</v>
      </c>
      <c r="CN66">
        <v>39152</v>
      </c>
      <c r="CW66">
        <v>-7870</v>
      </c>
      <c r="CX66">
        <v>39152</v>
      </c>
      <c r="DA66">
        <v>-7870</v>
      </c>
      <c r="DB66">
        <v>36901</v>
      </c>
      <c r="DC66">
        <v>2998</v>
      </c>
      <c r="DD66">
        <v>2251</v>
      </c>
      <c r="DG66">
        <v>-7870</v>
      </c>
      <c r="DH66">
        <v>36901</v>
      </c>
      <c r="DI66">
        <v>49967</v>
      </c>
      <c r="DJ66">
        <v>39152</v>
      </c>
      <c r="DM66">
        <v>49967</v>
      </c>
      <c r="DN66">
        <v>39152</v>
      </c>
      <c r="DO66">
        <v>49967</v>
      </c>
      <c r="DP66">
        <v>0</v>
      </c>
      <c r="DQ66">
        <v>-7870</v>
      </c>
      <c r="DR66">
        <v>39152</v>
      </c>
      <c r="DS66">
        <v>0</v>
      </c>
      <c r="DT66">
        <v>36901</v>
      </c>
      <c r="DU66">
        <v>10</v>
      </c>
      <c r="DV66">
        <v>268917</v>
      </c>
      <c r="DW66">
        <v>268927</v>
      </c>
      <c r="DX66">
        <v>0</v>
      </c>
      <c r="DY66">
        <v>36901</v>
      </c>
      <c r="DZ66">
        <v>36901</v>
      </c>
      <c r="EA66">
        <v>36901</v>
      </c>
      <c r="EB66">
        <v>36901</v>
      </c>
      <c r="EH66">
        <v>10</v>
      </c>
      <c r="EI66">
        <v>305818</v>
      </c>
      <c r="EJ66">
        <v>305828</v>
      </c>
      <c r="EN66">
        <v>0</v>
      </c>
      <c r="EO66">
        <v>7870</v>
      </c>
      <c r="EP66">
        <v>7870</v>
      </c>
      <c r="ES66">
        <v>10</v>
      </c>
      <c r="ET66">
        <v>297948</v>
      </c>
      <c r="EU66">
        <v>297958</v>
      </c>
      <c r="EV66">
        <v>297958</v>
      </c>
      <c r="EW66">
        <v>305828</v>
      </c>
      <c r="HP66">
        <v>0</v>
      </c>
      <c r="HQ66">
        <v>-2251</v>
      </c>
      <c r="HS66">
        <v>7870</v>
      </c>
      <c r="HT66">
        <v>7870</v>
      </c>
      <c r="HU66">
        <v>57837</v>
      </c>
    </row>
    <row r="67" spans="1:292">
      <c r="A67" t="s">
        <v>4126</v>
      </c>
      <c r="B67">
        <v>7727439837</v>
      </c>
      <c r="C67" t="s">
        <v>3943</v>
      </c>
      <c r="D67" t="s">
        <v>2154</v>
      </c>
      <c r="E67" t="s">
        <v>3936</v>
      </c>
      <c r="F67" t="s">
        <v>3931</v>
      </c>
      <c r="G67" t="s">
        <v>3932</v>
      </c>
      <c r="H67" t="s">
        <v>4127</v>
      </c>
      <c r="AE67">
        <v>65</v>
      </c>
      <c r="AF67">
        <v>65</v>
      </c>
      <c r="AK67">
        <v>11262</v>
      </c>
      <c r="AL67">
        <v>11262</v>
      </c>
      <c r="AO67">
        <v>18</v>
      </c>
      <c r="AP67">
        <v>18</v>
      </c>
      <c r="BK67">
        <v>623</v>
      </c>
      <c r="BL67">
        <v>623</v>
      </c>
      <c r="BQ67">
        <v>8233</v>
      </c>
      <c r="BR67">
        <v>8233</v>
      </c>
      <c r="BW67">
        <v>2489</v>
      </c>
      <c r="BX67">
        <v>2489</v>
      </c>
      <c r="CC67">
        <v>11345</v>
      </c>
      <c r="CD67">
        <v>11345</v>
      </c>
      <c r="CE67">
        <v>0</v>
      </c>
      <c r="CF67">
        <v>0</v>
      </c>
      <c r="CG67">
        <v>0</v>
      </c>
      <c r="CH67">
        <v>11262</v>
      </c>
      <c r="CI67">
        <v>11262</v>
      </c>
      <c r="CJ67">
        <v>623</v>
      </c>
      <c r="DO67">
        <v>0</v>
      </c>
      <c r="DP67">
        <v>0</v>
      </c>
      <c r="DQ67">
        <v>0</v>
      </c>
      <c r="DR67">
        <v>0</v>
      </c>
      <c r="DS67">
        <v>0</v>
      </c>
      <c r="DT67">
        <v>0</v>
      </c>
    </row>
    <row r="68" spans="1:292">
      <c r="A68" t="s">
        <v>4128</v>
      </c>
      <c r="B68">
        <v>3801148029</v>
      </c>
      <c r="C68" t="s">
        <v>4129</v>
      </c>
      <c r="D68" t="s">
        <v>4130</v>
      </c>
      <c r="E68" t="s">
        <v>3936</v>
      </c>
      <c r="F68" t="s">
        <v>3931</v>
      </c>
      <c r="G68" t="s">
        <v>3932</v>
      </c>
      <c r="H68" t="s">
        <v>4131</v>
      </c>
      <c r="AK68">
        <v>26992</v>
      </c>
      <c r="AL68">
        <v>28370</v>
      </c>
      <c r="AM68">
        <v>6922</v>
      </c>
      <c r="AN68">
        <v>7043</v>
      </c>
      <c r="AO68">
        <v>146</v>
      </c>
      <c r="AP68">
        <v>226</v>
      </c>
      <c r="AS68">
        <v>34060</v>
      </c>
      <c r="AT68">
        <v>35639</v>
      </c>
      <c r="AU68">
        <v>14980</v>
      </c>
      <c r="AV68">
        <v>14980</v>
      </c>
      <c r="BE68">
        <v>18871</v>
      </c>
      <c r="BF68">
        <v>20521</v>
      </c>
      <c r="BG68">
        <v>33851</v>
      </c>
      <c r="BH68">
        <v>35501</v>
      </c>
      <c r="BW68">
        <v>209</v>
      </c>
      <c r="BX68">
        <v>138</v>
      </c>
      <c r="CA68">
        <v>209</v>
      </c>
      <c r="CB68">
        <v>138</v>
      </c>
      <c r="CC68">
        <v>34060</v>
      </c>
      <c r="CD68">
        <v>35639</v>
      </c>
      <c r="CE68">
        <v>14980</v>
      </c>
      <c r="CF68">
        <v>6922</v>
      </c>
      <c r="CG68">
        <v>7043</v>
      </c>
      <c r="CH68">
        <v>26992</v>
      </c>
      <c r="CI68">
        <v>28370</v>
      </c>
      <c r="CJ68">
        <v>0</v>
      </c>
      <c r="CM68">
        <v>-1569</v>
      </c>
      <c r="CN68">
        <v>-389</v>
      </c>
      <c r="CU68">
        <v>38</v>
      </c>
      <c r="CV68">
        <v>12</v>
      </c>
      <c r="CW68">
        <v>-1607</v>
      </c>
      <c r="CX68">
        <v>-401</v>
      </c>
      <c r="CY68">
        <v>-43</v>
      </c>
      <c r="CZ68">
        <v>-43</v>
      </c>
      <c r="DA68">
        <v>-1650</v>
      </c>
      <c r="DB68">
        <v>-444</v>
      </c>
      <c r="DG68">
        <v>-1650</v>
      </c>
      <c r="DH68">
        <v>-444</v>
      </c>
      <c r="DK68">
        <v>1569</v>
      </c>
      <c r="DL68">
        <v>389</v>
      </c>
      <c r="DM68">
        <v>-1569</v>
      </c>
      <c r="DN68">
        <v>-389</v>
      </c>
      <c r="DO68">
        <v>0</v>
      </c>
      <c r="DP68">
        <v>1607</v>
      </c>
      <c r="DQ68">
        <v>-1650</v>
      </c>
      <c r="DR68">
        <v>0</v>
      </c>
      <c r="DS68">
        <v>401</v>
      </c>
      <c r="DT68">
        <v>-444</v>
      </c>
      <c r="DU68">
        <v>14980</v>
      </c>
      <c r="DV68">
        <v>21665</v>
      </c>
      <c r="DW68">
        <v>36645</v>
      </c>
      <c r="EC68">
        <v>0</v>
      </c>
      <c r="ED68">
        <v>1144</v>
      </c>
      <c r="EE68">
        <v>1144</v>
      </c>
      <c r="EF68">
        <v>700</v>
      </c>
      <c r="EG68">
        <v>700</v>
      </c>
      <c r="EH68">
        <v>14980</v>
      </c>
      <c r="EI68">
        <v>20521</v>
      </c>
      <c r="EJ68">
        <v>35501</v>
      </c>
      <c r="EN68">
        <v>0</v>
      </c>
      <c r="EO68">
        <v>1650</v>
      </c>
      <c r="EP68">
        <v>1650</v>
      </c>
      <c r="ES68">
        <v>14980</v>
      </c>
      <c r="ET68">
        <v>18871</v>
      </c>
      <c r="EU68">
        <v>33851</v>
      </c>
      <c r="EV68">
        <v>33851</v>
      </c>
      <c r="EW68">
        <v>35501</v>
      </c>
      <c r="EX68">
        <v>1435</v>
      </c>
      <c r="EY68">
        <v>1258</v>
      </c>
      <c r="EZ68">
        <v>1435</v>
      </c>
      <c r="FA68">
        <v>1257</v>
      </c>
      <c r="FD68">
        <v>0</v>
      </c>
      <c r="FE68">
        <v>0</v>
      </c>
      <c r="FF68">
        <v>91</v>
      </c>
      <c r="FG68">
        <v>193</v>
      </c>
      <c r="FH68">
        <v>168</v>
      </c>
      <c r="FI68">
        <v>840</v>
      </c>
      <c r="FJ68">
        <v>791</v>
      </c>
      <c r="FN68">
        <v>482</v>
      </c>
      <c r="FO68">
        <v>77</v>
      </c>
      <c r="FP68">
        <v>-80</v>
      </c>
      <c r="FQ68">
        <v>222</v>
      </c>
      <c r="FX68">
        <v>0</v>
      </c>
      <c r="FY68">
        <v>91</v>
      </c>
      <c r="GA68">
        <v>0</v>
      </c>
      <c r="GB68">
        <v>-91</v>
      </c>
      <c r="GC68">
        <v>-80</v>
      </c>
      <c r="GD68">
        <v>131</v>
      </c>
      <c r="GE68">
        <v>226</v>
      </c>
      <c r="GF68">
        <v>95</v>
      </c>
      <c r="GG68">
        <v>146</v>
      </c>
      <c r="GH68">
        <v>226</v>
      </c>
      <c r="GI68">
        <v>0</v>
      </c>
      <c r="GJ68">
        <v>0</v>
      </c>
      <c r="GQ68">
        <v>-444</v>
      </c>
      <c r="GR68">
        <v>-700</v>
      </c>
      <c r="GS68">
        <v>35501</v>
      </c>
      <c r="GT68">
        <v>-444</v>
      </c>
      <c r="GU68">
        <v>-700</v>
      </c>
      <c r="GV68">
        <v>35501</v>
      </c>
      <c r="GW68">
        <v>-444</v>
      </c>
      <c r="GX68">
        <v>-700</v>
      </c>
      <c r="GY68">
        <v>20521</v>
      </c>
      <c r="GZ68">
        <v>-444</v>
      </c>
      <c r="HA68">
        <v>-700</v>
      </c>
      <c r="HB68">
        <v>20521</v>
      </c>
      <c r="HC68">
        <v>1</v>
      </c>
      <c r="HS68">
        <v>1650</v>
      </c>
      <c r="HT68">
        <v>1650</v>
      </c>
      <c r="HW68">
        <v>444</v>
      </c>
      <c r="HX68">
        <v>444</v>
      </c>
    </row>
    <row r="69" spans="1:292">
      <c r="A69" t="s">
        <v>4132</v>
      </c>
      <c r="B69">
        <v>9102220668</v>
      </c>
      <c r="C69" t="s">
        <v>4133</v>
      </c>
      <c r="D69" t="s">
        <v>504</v>
      </c>
      <c r="E69" t="s">
        <v>3936</v>
      </c>
      <c r="F69" t="s">
        <v>3931</v>
      </c>
      <c r="G69" t="s">
        <v>3932</v>
      </c>
      <c r="H69" t="s">
        <v>4134</v>
      </c>
      <c r="S69">
        <v>493</v>
      </c>
      <c r="T69">
        <v>850</v>
      </c>
      <c r="AC69">
        <v>493</v>
      </c>
      <c r="AD69">
        <v>850</v>
      </c>
      <c r="AK69">
        <v>14672</v>
      </c>
      <c r="AL69">
        <v>10205</v>
      </c>
      <c r="AM69">
        <v>46132</v>
      </c>
      <c r="AN69">
        <v>46292</v>
      </c>
      <c r="AO69">
        <v>210</v>
      </c>
      <c r="AP69">
        <v>98</v>
      </c>
      <c r="AQ69">
        <v>0</v>
      </c>
      <c r="AR69">
        <v>11</v>
      </c>
      <c r="AS69">
        <v>61014</v>
      </c>
      <c r="AT69">
        <v>56606</v>
      </c>
      <c r="AU69">
        <v>10</v>
      </c>
      <c r="AV69">
        <v>10</v>
      </c>
      <c r="BE69">
        <v>61465</v>
      </c>
      <c r="BF69">
        <v>57281</v>
      </c>
      <c r="BG69">
        <v>61475</v>
      </c>
      <c r="BH69">
        <v>57291</v>
      </c>
      <c r="BW69">
        <v>32</v>
      </c>
      <c r="BX69">
        <v>165</v>
      </c>
      <c r="CA69">
        <v>32</v>
      </c>
      <c r="CB69">
        <v>165</v>
      </c>
      <c r="CC69">
        <v>61507</v>
      </c>
      <c r="CD69">
        <v>57456</v>
      </c>
      <c r="CE69">
        <v>10</v>
      </c>
      <c r="CF69">
        <v>46132</v>
      </c>
      <c r="CG69">
        <v>46292</v>
      </c>
      <c r="CH69">
        <v>14672</v>
      </c>
      <c r="CI69">
        <v>10205</v>
      </c>
      <c r="CJ69">
        <v>0</v>
      </c>
      <c r="CK69">
        <v>1788</v>
      </c>
      <c r="CL69">
        <v>8548</v>
      </c>
      <c r="CM69">
        <v>-2215</v>
      </c>
      <c r="CN69">
        <v>-11011</v>
      </c>
      <c r="CO69">
        <v>8324</v>
      </c>
      <c r="CP69">
        <v>4132</v>
      </c>
      <c r="CU69">
        <v>1861</v>
      </c>
      <c r="CV69">
        <v>521</v>
      </c>
      <c r="CW69">
        <v>4248</v>
      </c>
      <c r="CX69">
        <v>-7400</v>
      </c>
      <c r="CY69">
        <v>-64</v>
      </c>
      <c r="CZ69">
        <v>-1287</v>
      </c>
      <c r="DA69">
        <v>4184</v>
      </c>
      <c r="DB69">
        <v>-8687</v>
      </c>
      <c r="DG69">
        <v>4184</v>
      </c>
      <c r="DH69">
        <v>-8687</v>
      </c>
      <c r="DK69">
        <v>427</v>
      </c>
      <c r="DL69">
        <v>2463</v>
      </c>
      <c r="DM69">
        <v>-427</v>
      </c>
      <c r="DN69">
        <v>-2463</v>
      </c>
      <c r="DO69">
        <v>0</v>
      </c>
      <c r="DP69">
        <v>2288</v>
      </c>
      <c r="DQ69">
        <v>4184</v>
      </c>
      <c r="DR69">
        <v>0</v>
      </c>
      <c r="DS69">
        <v>2984</v>
      </c>
      <c r="DT69">
        <v>-8687</v>
      </c>
    </row>
    <row r="70" spans="1:292">
      <c r="A70" t="s">
        <v>4135</v>
      </c>
      <c r="B70">
        <v>7724017756</v>
      </c>
      <c r="C70" t="s">
        <v>4136</v>
      </c>
      <c r="D70" t="s">
        <v>1647</v>
      </c>
      <c r="E70" t="s">
        <v>3936</v>
      </c>
      <c r="F70" t="s">
        <v>3931</v>
      </c>
      <c r="G70" t="s">
        <v>3932</v>
      </c>
      <c r="H70" t="s">
        <v>4137</v>
      </c>
      <c r="BG70">
        <v>0</v>
      </c>
      <c r="BH70">
        <v>0</v>
      </c>
      <c r="CC70">
        <v>0</v>
      </c>
      <c r="CD70">
        <v>0</v>
      </c>
      <c r="CE70">
        <v>0</v>
      </c>
      <c r="CF70">
        <v>0</v>
      </c>
      <c r="CG70">
        <v>0</v>
      </c>
      <c r="CH70">
        <v>0</v>
      </c>
      <c r="CI70">
        <v>0</v>
      </c>
      <c r="CJ70">
        <v>0</v>
      </c>
      <c r="DA70">
        <v>0</v>
      </c>
      <c r="DB70">
        <v>0</v>
      </c>
      <c r="DG70">
        <v>0</v>
      </c>
      <c r="DO70">
        <v>0</v>
      </c>
      <c r="DP70">
        <v>0</v>
      </c>
      <c r="DQ70">
        <v>0</v>
      </c>
      <c r="DR70">
        <v>0</v>
      </c>
      <c r="DS70">
        <v>0</v>
      </c>
      <c r="DT70">
        <v>0</v>
      </c>
      <c r="GC70">
        <v>0</v>
      </c>
      <c r="GE70">
        <v>0</v>
      </c>
      <c r="GG70">
        <v>0</v>
      </c>
    </row>
    <row r="71" spans="1:292">
      <c r="A71" t="s">
        <v>4138</v>
      </c>
      <c r="B71">
        <v>9102202041</v>
      </c>
      <c r="C71" t="s">
        <v>4056</v>
      </c>
      <c r="D71" t="s">
        <v>401</v>
      </c>
      <c r="E71" t="s">
        <v>4139</v>
      </c>
      <c r="F71" t="s">
        <v>3931</v>
      </c>
      <c r="G71" t="s">
        <v>3932</v>
      </c>
      <c r="H71" t="s">
        <v>4140</v>
      </c>
      <c r="AK71">
        <v>32668</v>
      </c>
      <c r="AL71">
        <v>27167</v>
      </c>
      <c r="AM71">
        <v>31009</v>
      </c>
      <c r="AN71">
        <v>31229</v>
      </c>
      <c r="AO71">
        <v>12776</v>
      </c>
      <c r="AP71">
        <v>13776</v>
      </c>
      <c r="AQ71">
        <v>0</v>
      </c>
      <c r="AR71">
        <v>5</v>
      </c>
      <c r="AS71">
        <v>76453</v>
      </c>
      <c r="AT71">
        <v>72177</v>
      </c>
      <c r="AU71">
        <v>10</v>
      </c>
      <c r="AV71">
        <v>10</v>
      </c>
      <c r="BE71">
        <v>74822</v>
      </c>
      <c r="BF71">
        <v>70500</v>
      </c>
      <c r="BG71">
        <v>74832</v>
      </c>
      <c r="BH71">
        <v>70510</v>
      </c>
      <c r="BU71">
        <v>1598</v>
      </c>
      <c r="BV71">
        <v>1598</v>
      </c>
      <c r="BW71">
        <v>23</v>
      </c>
      <c r="BX71">
        <v>69</v>
      </c>
      <c r="CA71">
        <v>1621</v>
      </c>
      <c r="CB71">
        <v>1667</v>
      </c>
      <c r="CC71">
        <v>76453</v>
      </c>
      <c r="CD71">
        <v>72177</v>
      </c>
      <c r="CE71">
        <v>10</v>
      </c>
      <c r="CF71">
        <v>31009</v>
      </c>
      <c r="CG71">
        <v>31229</v>
      </c>
      <c r="CH71">
        <v>32668</v>
      </c>
      <c r="CI71">
        <v>27167</v>
      </c>
      <c r="CJ71">
        <v>1598</v>
      </c>
      <c r="CK71">
        <v>1220</v>
      </c>
      <c r="CL71">
        <v>3631</v>
      </c>
      <c r="CM71">
        <v>-1220</v>
      </c>
      <c r="CN71">
        <v>17369</v>
      </c>
      <c r="CO71">
        <v>5567</v>
      </c>
      <c r="CP71">
        <v>1365</v>
      </c>
      <c r="CS71">
        <v>0</v>
      </c>
      <c r="CT71">
        <v>10</v>
      </c>
      <c r="CU71">
        <v>25</v>
      </c>
      <c r="CV71">
        <v>46</v>
      </c>
      <c r="CW71">
        <v>4322</v>
      </c>
      <c r="CX71">
        <v>18698</v>
      </c>
      <c r="DA71">
        <v>4322</v>
      </c>
      <c r="DB71">
        <v>18593</v>
      </c>
      <c r="DG71">
        <v>4322</v>
      </c>
      <c r="DH71">
        <v>18593</v>
      </c>
      <c r="DI71">
        <v>0</v>
      </c>
      <c r="DJ71">
        <v>21000</v>
      </c>
      <c r="DM71">
        <v>0</v>
      </c>
      <c r="DN71">
        <v>21000</v>
      </c>
      <c r="DO71">
        <v>0</v>
      </c>
      <c r="DP71">
        <v>25</v>
      </c>
      <c r="DQ71">
        <v>4322</v>
      </c>
      <c r="DR71">
        <v>21010</v>
      </c>
      <c r="DS71">
        <v>46</v>
      </c>
      <c r="DT71">
        <v>18593</v>
      </c>
      <c r="HP71">
        <v>0</v>
      </c>
      <c r="HQ71">
        <v>-105</v>
      </c>
    </row>
    <row r="72" spans="1:292">
      <c r="A72" t="s">
        <v>4141</v>
      </c>
      <c r="B72">
        <v>6164300903</v>
      </c>
      <c r="C72" t="s">
        <v>4142</v>
      </c>
      <c r="D72" t="s">
        <v>761</v>
      </c>
      <c r="E72" t="s">
        <v>3978</v>
      </c>
      <c r="F72" t="s">
        <v>3931</v>
      </c>
      <c r="G72" t="s">
        <v>3932</v>
      </c>
      <c r="H72" t="s">
        <v>4143</v>
      </c>
      <c r="CC72">
        <v>0</v>
      </c>
      <c r="CD72">
        <v>0</v>
      </c>
      <c r="CE72">
        <v>0</v>
      </c>
      <c r="CF72">
        <v>0</v>
      </c>
      <c r="CG72">
        <v>0</v>
      </c>
      <c r="CH72">
        <v>0</v>
      </c>
      <c r="CI72">
        <v>0</v>
      </c>
      <c r="CJ72">
        <v>0</v>
      </c>
      <c r="DO72">
        <v>0</v>
      </c>
      <c r="DP72">
        <v>0</v>
      </c>
      <c r="DQ72">
        <v>0</v>
      </c>
      <c r="DR72">
        <v>0</v>
      </c>
      <c r="DS72">
        <v>0</v>
      </c>
      <c r="DT72">
        <v>0</v>
      </c>
    </row>
    <row r="73" spans="1:292">
      <c r="A73" t="s">
        <v>4144</v>
      </c>
      <c r="B73">
        <v>6950085733</v>
      </c>
      <c r="C73" t="s">
        <v>4145</v>
      </c>
      <c r="D73" t="s">
        <v>896</v>
      </c>
      <c r="E73" t="s">
        <v>3936</v>
      </c>
      <c r="F73" t="s">
        <v>3931</v>
      </c>
      <c r="G73" t="s">
        <v>3932</v>
      </c>
      <c r="H73" t="s">
        <v>4146</v>
      </c>
      <c r="AK73">
        <v>24243</v>
      </c>
      <c r="AL73">
        <v>24536</v>
      </c>
      <c r="AO73">
        <v>0</v>
      </c>
      <c r="AP73">
        <v>15</v>
      </c>
      <c r="BG73">
        <v>23583</v>
      </c>
      <c r="BH73">
        <v>23891</v>
      </c>
      <c r="BW73">
        <v>660</v>
      </c>
      <c r="BX73">
        <v>660</v>
      </c>
      <c r="CC73">
        <v>24243</v>
      </c>
      <c r="CD73">
        <v>24551</v>
      </c>
      <c r="CE73">
        <v>0</v>
      </c>
      <c r="CF73">
        <v>0</v>
      </c>
      <c r="CG73">
        <v>0</v>
      </c>
      <c r="CH73">
        <v>24243</v>
      </c>
      <c r="CI73">
        <v>24536</v>
      </c>
      <c r="CJ73">
        <v>0</v>
      </c>
      <c r="CU73">
        <v>11</v>
      </c>
      <c r="CV73">
        <v>11</v>
      </c>
      <c r="CY73">
        <v>0</v>
      </c>
      <c r="CZ73">
        <v>1</v>
      </c>
      <c r="DA73">
        <v>-308</v>
      </c>
      <c r="DB73">
        <v>-440</v>
      </c>
      <c r="DK73">
        <v>297</v>
      </c>
      <c r="DL73">
        <v>428</v>
      </c>
      <c r="DO73">
        <v>0</v>
      </c>
      <c r="DP73">
        <v>308</v>
      </c>
      <c r="DQ73">
        <v>-308</v>
      </c>
      <c r="DR73">
        <v>0</v>
      </c>
      <c r="DS73">
        <v>439</v>
      </c>
      <c r="DT73">
        <v>-440</v>
      </c>
    </row>
    <row r="74" spans="1:292">
      <c r="A74" t="s">
        <v>4147</v>
      </c>
      <c r="B74">
        <v>5257198753</v>
      </c>
      <c r="C74" t="s">
        <v>4148</v>
      </c>
      <c r="D74" t="s">
        <v>2294</v>
      </c>
      <c r="E74" t="s">
        <v>3936</v>
      </c>
      <c r="F74" t="s">
        <v>3931</v>
      </c>
      <c r="G74" t="s">
        <v>3932</v>
      </c>
      <c r="H74" t="s">
        <v>4149</v>
      </c>
      <c r="S74">
        <v>15338</v>
      </c>
      <c r="T74">
        <v>16043</v>
      </c>
      <c r="AC74">
        <v>15338</v>
      </c>
      <c r="AD74">
        <v>16043</v>
      </c>
      <c r="AK74">
        <v>13</v>
      </c>
      <c r="AL74">
        <v>14</v>
      </c>
      <c r="AO74">
        <v>7</v>
      </c>
      <c r="AP74">
        <v>8</v>
      </c>
      <c r="AQ74">
        <v>5</v>
      </c>
      <c r="AS74">
        <v>25</v>
      </c>
      <c r="AT74">
        <v>22</v>
      </c>
      <c r="AU74">
        <v>18345</v>
      </c>
      <c r="AV74">
        <v>18345</v>
      </c>
      <c r="BE74">
        <v>-4986</v>
      </c>
      <c r="BF74">
        <v>-4015</v>
      </c>
      <c r="BG74">
        <v>13359</v>
      </c>
      <c r="BH74">
        <v>14330</v>
      </c>
      <c r="BK74">
        <v>1695</v>
      </c>
      <c r="BL74">
        <v>1499</v>
      </c>
      <c r="BS74">
        <v>1695</v>
      </c>
      <c r="BT74">
        <v>1499</v>
      </c>
      <c r="BU74">
        <v>309</v>
      </c>
      <c r="BV74">
        <v>196</v>
      </c>
      <c r="BW74">
        <v>0</v>
      </c>
      <c r="BX74">
        <v>40</v>
      </c>
      <c r="CA74">
        <v>309</v>
      </c>
      <c r="CB74">
        <v>236</v>
      </c>
      <c r="CC74">
        <v>15363</v>
      </c>
      <c r="CD74">
        <v>16065</v>
      </c>
      <c r="CE74">
        <v>18345</v>
      </c>
      <c r="CF74">
        <v>0</v>
      </c>
      <c r="CG74">
        <v>0</v>
      </c>
      <c r="CH74">
        <v>13</v>
      </c>
      <c r="CI74">
        <v>14</v>
      </c>
      <c r="CJ74">
        <v>2004</v>
      </c>
      <c r="CM74">
        <v>-960</v>
      </c>
      <c r="CN74">
        <v>-944</v>
      </c>
      <c r="CU74">
        <v>11</v>
      </c>
      <c r="CV74">
        <v>12</v>
      </c>
      <c r="CW74">
        <v>-971</v>
      </c>
      <c r="CX74">
        <v>-956</v>
      </c>
      <c r="DA74">
        <v>-971</v>
      </c>
      <c r="DB74">
        <v>-956</v>
      </c>
      <c r="DG74">
        <v>-971</v>
      </c>
      <c r="DH74">
        <v>-956</v>
      </c>
      <c r="DK74">
        <v>960</v>
      </c>
      <c r="DL74">
        <v>944</v>
      </c>
      <c r="DM74">
        <v>-960</v>
      </c>
      <c r="DN74">
        <v>-944</v>
      </c>
      <c r="DO74">
        <v>0</v>
      </c>
      <c r="DP74">
        <v>971</v>
      </c>
      <c r="DQ74">
        <v>-971</v>
      </c>
      <c r="DR74">
        <v>0</v>
      </c>
      <c r="DS74">
        <v>956</v>
      </c>
      <c r="DT74">
        <v>-956</v>
      </c>
      <c r="DU74">
        <v>18345</v>
      </c>
      <c r="DV74">
        <v>-3059</v>
      </c>
      <c r="DW74">
        <v>15286</v>
      </c>
      <c r="EC74">
        <v>0</v>
      </c>
      <c r="ED74">
        <v>956</v>
      </c>
      <c r="EE74">
        <v>956</v>
      </c>
      <c r="EH74">
        <v>18345</v>
      </c>
      <c r="EI74">
        <v>-4015</v>
      </c>
      <c r="EJ74">
        <v>14330</v>
      </c>
      <c r="EN74">
        <v>0</v>
      </c>
      <c r="EO74">
        <v>971</v>
      </c>
      <c r="EP74">
        <v>971</v>
      </c>
      <c r="ES74">
        <v>18345</v>
      </c>
      <c r="ET74">
        <v>-4986</v>
      </c>
      <c r="EU74">
        <v>13359</v>
      </c>
      <c r="EV74">
        <v>13359</v>
      </c>
      <c r="EW74">
        <v>14330</v>
      </c>
      <c r="EX74">
        <v>309</v>
      </c>
      <c r="EY74">
        <v>196</v>
      </c>
      <c r="FE74">
        <v>310</v>
      </c>
      <c r="FF74">
        <v>251</v>
      </c>
      <c r="FG74">
        <v>295</v>
      </c>
      <c r="FH74">
        <v>239</v>
      </c>
      <c r="FN74">
        <v>15</v>
      </c>
      <c r="FO74">
        <v>12</v>
      </c>
      <c r="FP74">
        <v>-310</v>
      </c>
      <c r="FQ74">
        <v>-251</v>
      </c>
      <c r="FV74">
        <v>309</v>
      </c>
      <c r="FW74">
        <v>196</v>
      </c>
      <c r="GA74">
        <v>309</v>
      </c>
      <c r="GB74">
        <v>196</v>
      </c>
      <c r="GC74">
        <v>-1</v>
      </c>
      <c r="GD74">
        <v>-55</v>
      </c>
      <c r="GE74">
        <v>8</v>
      </c>
      <c r="GF74">
        <v>63</v>
      </c>
      <c r="GG74">
        <v>7</v>
      </c>
      <c r="GH74">
        <v>8</v>
      </c>
      <c r="GI74">
        <v>0</v>
      </c>
      <c r="GJ74">
        <v>0</v>
      </c>
      <c r="GQ74">
        <v>-956</v>
      </c>
      <c r="GR74">
        <v>1</v>
      </c>
      <c r="GS74">
        <v>14331</v>
      </c>
      <c r="GT74">
        <v>-956</v>
      </c>
      <c r="GU74">
        <v>1</v>
      </c>
      <c r="GV74">
        <v>14331</v>
      </c>
      <c r="GW74">
        <v>-956</v>
      </c>
      <c r="GX74">
        <v>1</v>
      </c>
      <c r="GY74">
        <v>-4014</v>
      </c>
      <c r="GZ74">
        <v>-956</v>
      </c>
      <c r="HA74">
        <v>1</v>
      </c>
      <c r="HB74">
        <v>-4014</v>
      </c>
      <c r="HS74">
        <v>971</v>
      </c>
      <c r="HT74">
        <v>971</v>
      </c>
      <c r="HW74">
        <v>956</v>
      </c>
      <c r="HX74">
        <v>956</v>
      </c>
    </row>
    <row r="75" spans="1:292">
      <c r="A75" t="s">
        <v>4150</v>
      </c>
      <c r="B75">
        <v>7404075364</v>
      </c>
      <c r="C75" t="s">
        <v>4151</v>
      </c>
      <c r="D75" t="s">
        <v>3274</v>
      </c>
      <c r="E75" t="s">
        <v>3936</v>
      </c>
      <c r="F75" t="s">
        <v>3931</v>
      </c>
      <c r="G75" t="s">
        <v>3932</v>
      </c>
      <c r="H75" t="s">
        <v>4152</v>
      </c>
      <c r="AE75">
        <v>107</v>
      </c>
      <c r="AF75">
        <v>88</v>
      </c>
      <c r="AK75">
        <v>13842</v>
      </c>
      <c r="AL75">
        <v>13367</v>
      </c>
      <c r="AO75">
        <v>3</v>
      </c>
      <c r="AP75">
        <v>2</v>
      </c>
      <c r="BG75">
        <v>12315</v>
      </c>
      <c r="BH75">
        <v>12835</v>
      </c>
      <c r="BK75">
        <v>1636</v>
      </c>
      <c r="BL75">
        <v>620</v>
      </c>
      <c r="BW75">
        <v>0</v>
      </c>
      <c r="BX75">
        <v>1</v>
      </c>
      <c r="CC75">
        <v>13951</v>
      </c>
      <c r="CD75">
        <v>13456</v>
      </c>
      <c r="CE75">
        <v>0</v>
      </c>
      <c r="CF75">
        <v>0</v>
      </c>
      <c r="CG75">
        <v>0</v>
      </c>
      <c r="CH75">
        <v>13842</v>
      </c>
      <c r="CI75">
        <v>13367</v>
      </c>
      <c r="CJ75">
        <v>1636</v>
      </c>
      <c r="CU75">
        <v>0</v>
      </c>
      <c r="CV75">
        <v>10</v>
      </c>
      <c r="DA75">
        <v>0</v>
      </c>
      <c r="DB75">
        <v>-176</v>
      </c>
      <c r="DK75">
        <v>0</v>
      </c>
      <c r="DL75">
        <v>166</v>
      </c>
      <c r="DO75">
        <v>0</v>
      </c>
      <c r="DP75">
        <v>0</v>
      </c>
      <c r="DQ75">
        <v>0</v>
      </c>
      <c r="DR75">
        <v>0</v>
      </c>
      <c r="DS75">
        <v>176</v>
      </c>
      <c r="DT75">
        <v>-176</v>
      </c>
    </row>
    <row r="76" spans="1:292">
      <c r="A76" t="s">
        <v>4153</v>
      </c>
      <c r="B76">
        <v>5402045635</v>
      </c>
      <c r="C76" t="s">
        <v>4154</v>
      </c>
      <c r="D76" t="s">
        <v>4155</v>
      </c>
      <c r="E76" t="s">
        <v>3936</v>
      </c>
      <c r="F76" t="s">
        <v>3931</v>
      </c>
      <c r="G76" t="s">
        <v>3932</v>
      </c>
      <c r="H76" t="s">
        <v>4156</v>
      </c>
      <c r="AE76">
        <v>75</v>
      </c>
      <c r="AF76">
        <v>75</v>
      </c>
      <c r="AK76">
        <v>165</v>
      </c>
      <c r="AL76">
        <v>574</v>
      </c>
      <c r="AM76">
        <v>13708</v>
      </c>
      <c r="AN76">
        <v>1535</v>
      </c>
      <c r="AO76">
        <v>146</v>
      </c>
      <c r="AP76">
        <v>9308</v>
      </c>
      <c r="AQ76">
        <v>0</v>
      </c>
      <c r="AR76">
        <v>210</v>
      </c>
      <c r="AS76">
        <v>14094</v>
      </c>
      <c r="AT76">
        <v>11702</v>
      </c>
      <c r="AU76">
        <v>10</v>
      </c>
      <c r="AV76">
        <v>10</v>
      </c>
      <c r="BA76">
        <v>10200</v>
      </c>
      <c r="BB76">
        <v>10200</v>
      </c>
      <c r="BE76">
        <v>1378</v>
      </c>
      <c r="BF76">
        <v>1492</v>
      </c>
      <c r="BG76">
        <v>11588</v>
      </c>
      <c r="BH76">
        <v>11702</v>
      </c>
      <c r="BK76">
        <v>0</v>
      </c>
      <c r="BS76">
        <v>0</v>
      </c>
      <c r="BT76">
        <v>0</v>
      </c>
      <c r="BU76">
        <v>2494</v>
      </c>
      <c r="BW76">
        <v>12</v>
      </c>
      <c r="CA76">
        <v>2506</v>
      </c>
      <c r="CB76">
        <v>0</v>
      </c>
      <c r="CC76">
        <v>14094</v>
      </c>
      <c r="CD76">
        <v>11702</v>
      </c>
      <c r="CE76">
        <v>10</v>
      </c>
      <c r="CF76">
        <v>13708</v>
      </c>
      <c r="CG76">
        <v>1535</v>
      </c>
      <c r="CH76">
        <v>165</v>
      </c>
      <c r="CI76">
        <v>574</v>
      </c>
      <c r="CJ76">
        <v>2494</v>
      </c>
      <c r="CK76">
        <v>228</v>
      </c>
      <c r="CL76">
        <v>2</v>
      </c>
      <c r="CM76">
        <v>-228</v>
      </c>
      <c r="CN76">
        <v>-2</v>
      </c>
      <c r="CS76">
        <v>566</v>
      </c>
      <c r="CU76">
        <v>76</v>
      </c>
      <c r="CV76">
        <v>7</v>
      </c>
      <c r="CW76">
        <v>262</v>
      </c>
      <c r="CX76">
        <v>-9</v>
      </c>
      <c r="CY76">
        <v>-376</v>
      </c>
      <c r="DA76">
        <v>-114</v>
      </c>
      <c r="DB76">
        <v>-9</v>
      </c>
      <c r="DC76">
        <v>376</v>
      </c>
      <c r="DG76">
        <v>-114</v>
      </c>
      <c r="DH76">
        <v>-9</v>
      </c>
      <c r="DI76">
        <v>5702</v>
      </c>
      <c r="DK76">
        <v>5702</v>
      </c>
      <c r="DM76">
        <v>0</v>
      </c>
      <c r="DO76">
        <v>6268</v>
      </c>
      <c r="DP76">
        <v>5778</v>
      </c>
      <c r="DQ76">
        <v>-114</v>
      </c>
      <c r="DR76">
        <v>0</v>
      </c>
      <c r="DS76">
        <v>7</v>
      </c>
      <c r="DT76">
        <v>-9</v>
      </c>
    </row>
    <row r="77" spans="1:292">
      <c r="A77" t="s">
        <v>4157</v>
      </c>
      <c r="B77">
        <v>1840104688</v>
      </c>
      <c r="C77" t="s">
        <v>4158</v>
      </c>
      <c r="D77" t="s">
        <v>3500</v>
      </c>
      <c r="E77" t="s">
        <v>3936</v>
      </c>
      <c r="F77" t="s">
        <v>3931</v>
      </c>
      <c r="G77" t="s">
        <v>3932</v>
      </c>
      <c r="H77" t="s">
        <v>4159</v>
      </c>
      <c r="AE77">
        <v>68</v>
      </c>
      <c r="AK77">
        <v>551</v>
      </c>
      <c r="AL77">
        <v>79</v>
      </c>
      <c r="AM77">
        <v>17290</v>
      </c>
      <c r="AN77">
        <v>17290</v>
      </c>
      <c r="AO77">
        <v>526</v>
      </c>
      <c r="AP77">
        <v>286</v>
      </c>
      <c r="AQ77">
        <v>14930</v>
      </c>
      <c r="AR77">
        <v>2706</v>
      </c>
      <c r="AS77">
        <v>33365</v>
      </c>
      <c r="AT77">
        <v>20361</v>
      </c>
      <c r="AU77">
        <v>10404</v>
      </c>
      <c r="AV77">
        <v>10404</v>
      </c>
      <c r="AY77">
        <v>5839</v>
      </c>
      <c r="AZ77">
        <v>5839</v>
      </c>
      <c r="BE77">
        <v>0</v>
      </c>
      <c r="BG77">
        <v>16243</v>
      </c>
      <c r="BH77">
        <v>16243</v>
      </c>
      <c r="BK77">
        <v>13756</v>
      </c>
      <c r="BL77">
        <v>3364</v>
      </c>
      <c r="BS77">
        <v>13756</v>
      </c>
      <c r="BT77">
        <v>3364</v>
      </c>
      <c r="BW77">
        <v>3366</v>
      </c>
      <c r="BX77">
        <v>754</v>
      </c>
      <c r="CA77">
        <v>3366</v>
      </c>
      <c r="CB77">
        <v>754</v>
      </c>
      <c r="CC77">
        <v>33365</v>
      </c>
      <c r="CD77">
        <v>20361</v>
      </c>
      <c r="CE77">
        <v>10404</v>
      </c>
      <c r="CF77">
        <v>17290</v>
      </c>
      <c r="CG77">
        <v>17290</v>
      </c>
      <c r="CH77">
        <v>551</v>
      </c>
      <c r="CI77">
        <v>79</v>
      </c>
      <c r="CJ77">
        <v>13756</v>
      </c>
      <c r="CM77">
        <v>-11268</v>
      </c>
      <c r="CN77">
        <v>-987</v>
      </c>
      <c r="CU77">
        <v>1632</v>
      </c>
      <c r="CV77">
        <v>12</v>
      </c>
      <c r="CW77">
        <v>-12900</v>
      </c>
      <c r="CX77">
        <v>-999</v>
      </c>
      <c r="CY77">
        <v>-33</v>
      </c>
      <c r="DA77">
        <v>-122</v>
      </c>
      <c r="DB77">
        <v>0</v>
      </c>
      <c r="DG77">
        <v>-122</v>
      </c>
      <c r="DH77">
        <v>5839</v>
      </c>
      <c r="DK77">
        <v>11268</v>
      </c>
      <c r="DL77">
        <v>987</v>
      </c>
      <c r="DM77">
        <v>-11268</v>
      </c>
      <c r="DN77">
        <v>-987</v>
      </c>
      <c r="DO77">
        <v>0</v>
      </c>
      <c r="DP77">
        <v>12900</v>
      </c>
      <c r="DQ77">
        <v>-122</v>
      </c>
      <c r="DR77">
        <v>0</v>
      </c>
      <c r="DS77">
        <v>999</v>
      </c>
      <c r="DT77">
        <v>0</v>
      </c>
      <c r="HP77">
        <v>12811</v>
      </c>
      <c r="HQ77">
        <v>999</v>
      </c>
      <c r="HY77">
        <v>0</v>
      </c>
      <c r="HZ77">
        <v>5839</v>
      </c>
    </row>
    <row r="78" spans="1:292">
      <c r="A78" t="s">
        <v>4160</v>
      </c>
      <c r="B78">
        <v>5406610327</v>
      </c>
      <c r="C78" t="s">
        <v>4161</v>
      </c>
      <c r="D78" t="s">
        <v>4162</v>
      </c>
      <c r="E78" t="s">
        <v>3936</v>
      </c>
      <c r="F78" t="s">
        <v>3931</v>
      </c>
      <c r="G78" t="s">
        <v>3932</v>
      </c>
      <c r="H78" t="s">
        <v>4163</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I78">
        <v>0</v>
      </c>
      <c r="AJ78">
        <v>0</v>
      </c>
      <c r="AK78">
        <v>332100</v>
      </c>
      <c r="AL78">
        <v>332100</v>
      </c>
      <c r="AM78">
        <v>0</v>
      </c>
      <c r="AN78">
        <v>0</v>
      </c>
      <c r="AO78">
        <v>0</v>
      </c>
      <c r="AP78">
        <v>0</v>
      </c>
      <c r="AQ78">
        <v>0</v>
      </c>
      <c r="AR78">
        <v>0</v>
      </c>
      <c r="AS78">
        <v>332100</v>
      </c>
      <c r="AT78">
        <v>332100</v>
      </c>
      <c r="AU78">
        <v>332100</v>
      </c>
      <c r="AV78">
        <v>332100</v>
      </c>
      <c r="AW78">
        <v>0</v>
      </c>
      <c r="AX78">
        <v>0</v>
      </c>
      <c r="AY78">
        <v>0</v>
      </c>
      <c r="AZ78">
        <v>0</v>
      </c>
      <c r="BA78">
        <v>0</v>
      </c>
      <c r="BB78">
        <v>0</v>
      </c>
      <c r="BC78">
        <v>0</v>
      </c>
      <c r="BD78">
        <v>0</v>
      </c>
      <c r="BE78">
        <v>0</v>
      </c>
      <c r="BF78">
        <v>0</v>
      </c>
      <c r="BG78">
        <v>332100</v>
      </c>
      <c r="BH78">
        <v>332100</v>
      </c>
      <c r="BK78">
        <v>0</v>
      </c>
      <c r="BL78">
        <v>0</v>
      </c>
      <c r="BM78">
        <v>0</v>
      </c>
      <c r="BN78">
        <v>0</v>
      </c>
      <c r="BO78">
        <v>0</v>
      </c>
      <c r="BP78">
        <v>0</v>
      </c>
      <c r="BQ78">
        <v>0</v>
      </c>
      <c r="BR78">
        <v>0</v>
      </c>
      <c r="BS78">
        <v>0</v>
      </c>
      <c r="BT78">
        <v>0</v>
      </c>
      <c r="BU78">
        <v>0</v>
      </c>
      <c r="BV78">
        <v>0</v>
      </c>
      <c r="BW78">
        <v>0</v>
      </c>
      <c r="BX78">
        <v>0</v>
      </c>
      <c r="BY78">
        <v>0</v>
      </c>
      <c r="BZ78">
        <v>0</v>
      </c>
      <c r="CA78">
        <v>0</v>
      </c>
      <c r="CB78">
        <v>0</v>
      </c>
      <c r="CC78">
        <v>332100</v>
      </c>
      <c r="CD78">
        <v>332100</v>
      </c>
      <c r="CE78">
        <v>332100</v>
      </c>
      <c r="CF78">
        <v>0</v>
      </c>
      <c r="CG78">
        <v>0</v>
      </c>
      <c r="CH78">
        <v>332100</v>
      </c>
      <c r="CI78">
        <v>332100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HP78">
        <v>0</v>
      </c>
      <c r="HQ78">
        <v>0</v>
      </c>
      <c r="HU78">
        <v>0</v>
      </c>
      <c r="HV78">
        <v>0</v>
      </c>
      <c r="HY78">
        <v>0</v>
      </c>
      <c r="HZ78">
        <v>0</v>
      </c>
      <c r="IE78">
        <v>0</v>
      </c>
      <c r="JX78">
        <v>0</v>
      </c>
      <c r="JY78">
        <v>0</v>
      </c>
      <c r="JZ78">
        <v>0</v>
      </c>
      <c r="KA78">
        <v>0</v>
      </c>
      <c r="KB78">
        <v>0</v>
      </c>
      <c r="KC78">
        <v>0</v>
      </c>
      <c r="KD78">
        <v>0</v>
      </c>
      <c r="KE78">
        <v>0</v>
      </c>
      <c r="KF78">
        <v>0</v>
      </c>
    </row>
    <row r="79" spans="1:292">
      <c r="A79" t="s">
        <v>4164</v>
      </c>
      <c r="B79">
        <v>3625013023</v>
      </c>
      <c r="C79" t="s">
        <v>4165</v>
      </c>
      <c r="D79" t="s">
        <v>4166</v>
      </c>
      <c r="E79" t="s">
        <v>3936</v>
      </c>
      <c r="F79" t="s">
        <v>3931</v>
      </c>
      <c r="G79" t="s">
        <v>3932</v>
      </c>
      <c r="H79" t="s">
        <v>4167</v>
      </c>
      <c r="S79">
        <v>10079</v>
      </c>
      <c r="T79">
        <v>1648</v>
      </c>
      <c r="W79">
        <v>4</v>
      </c>
      <c r="AE79">
        <v>0</v>
      </c>
      <c r="AF79">
        <v>10566</v>
      </c>
      <c r="AK79">
        <v>17209</v>
      </c>
      <c r="AL79">
        <v>20269</v>
      </c>
      <c r="AO79">
        <v>241</v>
      </c>
      <c r="AP79">
        <v>433</v>
      </c>
      <c r="BG79">
        <v>8583</v>
      </c>
      <c r="BH79">
        <v>10709</v>
      </c>
      <c r="BK79">
        <v>2954</v>
      </c>
      <c r="BU79">
        <v>8185</v>
      </c>
      <c r="BV79">
        <v>8185</v>
      </c>
      <c r="BW79">
        <v>7811</v>
      </c>
      <c r="BX79">
        <v>13550</v>
      </c>
      <c r="CC79">
        <v>27533</v>
      </c>
      <c r="CD79">
        <v>32915</v>
      </c>
      <c r="CE79">
        <v>0</v>
      </c>
      <c r="CF79">
        <v>4</v>
      </c>
      <c r="CG79">
        <v>0</v>
      </c>
      <c r="CH79">
        <v>17209</v>
      </c>
      <c r="CI79">
        <v>20269</v>
      </c>
      <c r="CJ79">
        <v>11139</v>
      </c>
      <c r="CQ79">
        <v>0</v>
      </c>
      <c r="CR79">
        <v>203</v>
      </c>
      <c r="CS79">
        <v>3904</v>
      </c>
      <c r="CT79">
        <v>11473</v>
      </c>
      <c r="CU79">
        <v>3960</v>
      </c>
      <c r="CV79">
        <v>20480</v>
      </c>
      <c r="CY79">
        <v>500</v>
      </c>
      <c r="CZ79">
        <v>620</v>
      </c>
      <c r="DA79">
        <v>-1640</v>
      </c>
      <c r="DB79">
        <v>-12803</v>
      </c>
      <c r="DI79">
        <v>550</v>
      </c>
      <c r="DJ79">
        <v>4141</v>
      </c>
      <c r="DK79">
        <v>1634</v>
      </c>
      <c r="DL79">
        <v>7114</v>
      </c>
      <c r="DO79">
        <v>4454</v>
      </c>
      <c r="DP79">
        <v>5594</v>
      </c>
      <c r="DQ79">
        <v>-1640</v>
      </c>
      <c r="DR79">
        <v>15614</v>
      </c>
      <c r="DS79">
        <v>27594</v>
      </c>
      <c r="DT79">
        <v>-12803</v>
      </c>
    </row>
    <row r="80" spans="1:292">
      <c r="A80" t="s">
        <v>4168</v>
      </c>
      <c r="B80">
        <v>3025031831</v>
      </c>
      <c r="C80" t="s">
        <v>4169</v>
      </c>
      <c r="D80" t="s">
        <v>1241</v>
      </c>
      <c r="E80" t="s">
        <v>3936</v>
      </c>
      <c r="F80" t="s">
        <v>3931</v>
      </c>
      <c r="G80" t="s">
        <v>3932</v>
      </c>
      <c r="H80" t="s">
        <v>4170</v>
      </c>
      <c r="AA80">
        <v>29064</v>
      </c>
      <c r="AB80">
        <v>29064</v>
      </c>
      <c r="AC80">
        <v>29064</v>
      </c>
      <c r="AD80">
        <v>29064</v>
      </c>
      <c r="AU80">
        <v>10</v>
      </c>
      <c r="AV80">
        <v>10</v>
      </c>
      <c r="BE80">
        <v>-1246</v>
      </c>
      <c r="BF80">
        <v>-1246</v>
      </c>
      <c r="BG80">
        <v>-1236</v>
      </c>
      <c r="BH80">
        <v>-1236</v>
      </c>
      <c r="BK80">
        <v>3893</v>
      </c>
      <c r="BL80">
        <v>3893</v>
      </c>
      <c r="BS80">
        <v>3893</v>
      </c>
      <c r="BT80">
        <v>3893</v>
      </c>
      <c r="BU80">
        <v>93</v>
      </c>
      <c r="BV80">
        <v>93</v>
      </c>
      <c r="BW80">
        <v>26314</v>
      </c>
      <c r="BX80">
        <v>26314</v>
      </c>
      <c r="CA80">
        <v>26407</v>
      </c>
      <c r="CB80">
        <v>26407</v>
      </c>
      <c r="CC80">
        <v>29064</v>
      </c>
      <c r="CD80">
        <v>29064</v>
      </c>
      <c r="CE80">
        <v>10</v>
      </c>
      <c r="CF80">
        <v>0</v>
      </c>
      <c r="CG80">
        <v>0</v>
      </c>
      <c r="CH80">
        <v>0</v>
      </c>
      <c r="CI80">
        <v>0</v>
      </c>
      <c r="CJ80">
        <v>3986</v>
      </c>
      <c r="DG80">
        <v>0</v>
      </c>
      <c r="DO80">
        <v>0</v>
      </c>
      <c r="DP80">
        <v>0</v>
      </c>
      <c r="DQ80">
        <v>0</v>
      </c>
      <c r="DR80">
        <v>0</v>
      </c>
      <c r="DS80">
        <v>0</v>
      </c>
      <c r="DT80">
        <v>0</v>
      </c>
    </row>
    <row r="81" spans="1:232">
      <c r="A81" t="s">
        <v>4171</v>
      </c>
      <c r="B81">
        <v>7841447135</v>
      </c>
      <c r="C81" t="s">
        <v>4172</v>
      </c>
      <c r="D81" t="s">
        <v>4173</v>
      </c>
      <c r="E81" t="s">
        <v>3936</v>
      </c>
      <c r="F81" t="s">
        <v>3931</v>
      </c>
      <c r="G81" t="s">
        <v>3932</v>
      </c>
      <c r="H81" t="s">
        <v>4174</v>
      </c>
      <c r="S81">
        <v>27288</v>
      </c>
      <c r="T81">
        <v>27288</v>
      </c>
      <c r="AE81">
        <v>2524</v>
      </c>
      <c r="AK81">
        <v>9740</v>
      </c>
      <c r="AL81">
        <v>7265</v>
      </c>
      <c r="AO81">
        <v>182</v>
      </c>
      <c r="AP81">
        <v>3</v>
      </c>
      <c r="BG81">
        <v>10775</v>
      </c>
      <c r="BH81">
        <v>11433</v>
      </c>
      <c r="BK81">
        <v>28804</v>
      </c>
      <c r="BL81">
        <v>22975</v>
      </c>
      <c r="BW81">
        <v>155</v>
      </c>
      <c r="BX81">
        <v>148</v>
      </c>
      <c r="CC81">
        <v>39734</v>
      </c>
      <c r="CD81">
        <v>34556</v>
      </c>
      <c r="CE81">
        <v>0</v>
      </c>
      <c r="CF81">
        <v>0</v>
      </c>
      <c r="CG81">
        <v>0</v>
      </c>
      <c r="CH81">
        <v>9740</v>
      </c>
      <c r="CI81">
        <v>7265</v>
      </c>
      <c r="CJ81">
        <v>28804</v>
      </c>
      <c r="CQ81">
        <v>242</v>
      </c>
      <c r="CU81">
        <v>178</v>
      </c>
      <c r="DA81">
        <v>-658</v>
      </c>
      <c r="DB81">
        <v>-168</v>
      </c>
      <c r="DK81">
        <v>238</v>
      </c>
      <c r="DL81">
        <v>168</v>
      </c>
      <c r="DO81">
        <v>0</v>
      </c>
      <c r="DP81">
        <v>416</v>
      </c>
      <c r="DQ81">
        <v>-658</v>
      </c>
      <c r="DR81">
        <v>0</v>
      </c>
      <c r="DS81">
        <v>168</v>
      </c>
      <c r="DT81">
        <v>-168</v>
      </c>
    </row>
    <row r="82" spans="1:232">
      <c r="A82" t="s">
        <v>4175</v>
      </c>
      <c r="B82">
        <v>2635209961</v>
      </c>
      <c r="C82" t="s">
        <v>4176</v>
      </c>
      <c r="D82" t="s">
        <v>4177</v>
      </c>
      <c r="E82" t="s">
        <v>3978</v>
      </c>
      <c r="F82" t="s">
        <v>3931</v>
      </c>
      <c r="G82" t="s">
        <v>3932</v>
      </c>
      <c r="H82" t="s">
        <v>4178</v>
      </c>
      <c r="S82">
        <v>32000</v>
      </c>
      <c r="T82">
        <v>32000</v>
      </c>
      <c r="AE82">
        <v>0</v>
      </c>
      <c r="AF82">
        <v>0</v>
      </c>
      <c r="AK82">
        <v>35786</v>
      </c>
      <c r="AL82">
        <v>27178</v>
      </c>
      <c r="AO82">
        <v>2047</v>
      </c>
      <c r="AP82">
        <v>264</v>
      </c>
      <c r="BG82">
        <v>69833</v>
      </c>
      <c r="BH82">
        <v>59442</v>
      </c>
      <c r="CC82">
        <v>69833</v>
      </c>
      <c r="CD82">
        <v>59442</v>
      </c>
      <c r="CE82">
        <v>0</v>
      </c>
      <c r="CF82">
        <v>0</v>
      </c>
      <c r="CG82">
        <v>0</v>
      </c>
      <c r="CH82">
        <v>35786</v>
      </c>
      <c r="CI82">
        <v>27178</v>
      </c>
      <c r="CJ82">
        <v>0</v>
      </c>
      <c r="CY82">
        <v>3010</v>
      </c>
      <c r="CZ82">
        <v>556</v>
      </c>
      <c r="DA82">
        <v>10391</v>
      </c>
      <c r="DB82">
        <v>14978</v>
      </c>
      <c r="DI82">
        <v>50172</v>
      </c>
      <c r="DJ82">
        <v>55608</v>
      </c>
      <c r="DK82">
        <v>36771</v>
      </c>
      <c r="DL82">
        <v>40074</v>
      </c>
      <c r="DO82">
        <v>50172</v>
      </c>
      <c r="DP82">
        <v>36771</v>
      </c>
      <c r="DQ82">
        <v>10391</v>
      </c>
      <c r="DR82">
        <v>55608</v>
      </c>
      <c r="DS82">
        <v>40074</v>
      </c>
      <c r="DT82">
        <v>14978</v>
      </c>
    </row>
    <row r="83" spans="1:232">
      <c r="A83" t="s">
        <v>4179</v>
      </c>
      <c r="B83">
        <v>2130222826</v>
      </c>
      <c r="C83" t="s">
        <v>3999</v>
      </c>
      <c r="D83" t="s">
        <v>3373</v>
      </c>
      <c r="E83" t="s">
        <v>3936</v>
      </c>
      <c r="F83" t="s">
        <v>3931</v>
      </c>
      <c r="G83" t="s">
        <v>3932</v>
      </c>
      <c r="H83" t="s">
        <v>4180</v>
      </c>
      <c r="BG83">
        <v>0</v>
      </c>
      <c r="BH83">
        <v>0</v>
      </c>
      <c r="CC83">
        <v>0</v>
      </c>
      <c r="CD83">
        <v>0</v>
      </c>
      <c r="CE83">
        <v>0</v>
      </c>
      <c r="CF83">
        <v>0</v>
      </c>
      <c r="CG83">
        <v>0</v>
      </c>
      <c r="CH83">
        <v>0</v>
      </c>
      <c r="CI83">
        <v>0</v>
      </c>
      <c r="CJ83">
        <v>0</v>
      </c>
      <c r="DG83">
        <v>0</v>
      </c>
      <c r="DO83">
        <v>0</v>
      </c>
      <c r="DP83">
        <v>0</v>
      </c>
      <c r="DQ83">
        <v>0</v>
      </c>
      <c r="DR83">
        <v>0</v>
      </c>
      <c r="DS83">
        <v>0</v>
      </c>
      <c r="DT83">
        <v>0</v>
      </c>
    </row>
    <row r="84" spans="1:232">
      <c r="A84" t="s">
        <v>4181</v>
      </c>
      <c r="B84">
        <v>1841056860</v>
      </c>
      <c r="C84" t="s">
        <v>4182</v>
      </c>
      <c r="D84" t="s">
        <v>4183</v>
      </c>
      <c r="E84" t="s">
        <v>3936</v>
      </c>
      <c r="F84" t="s">
        <v>3931</v>
      </c>
      <c r="G84" t="s">
        <v>3932</v>
      </c>
      <c r="AA84">
        <v>25</v>
      </c>
      <c r="AC84">
        <v>25</v>
      </c>
      <c r="AD84">
        <v>0</v>
      </c>
      <c r="AE84">
        <v>2</v>
      </c>
      <c r="AK84">
        <v>9739</v>
      </c>
      <c r="AO84">
        <v>551</v>
      </c>
      <c r="AP84">
        <v>25</v>
      </c>
      <c r="AS84">
        <v>10292</v>
      </c>
      <c r="AT84">
        <v>25</v>
      </c>
      <c r="AU84">
        <v>9715</v>
      </c>
      <c r="AV84">
        <v>25</v>
      </c>
      <c r="BE84">
        <v>602</v>
      </c>
      <c r="BG84">
        <v>10317</v>
      </c>
      <c r="BH84">
        <v>25</v>
      </c>
      <c r="CC84">
        <v>10317</v>
      </c>
      <c r="CD84">
        <v>25</v>
      </c>
      <c r="CE84">
        <v>9715</v>
      </c>
      <c r="CF84">
        <v>0</v>
      </c>
      <c r="CG84">
        <v>0</v>
      </c>
      <c r="CH84">
        <v>9739</v>
      </c>
      <c r="CI84">
        <v>0</v>
      </c>
      <c r="CJ84">
        <v>0</v>
      </c>
      <c r="CK84">
        <v>25</v>
      </c>
      <c r="CM84">
        <v>845</v>
      </c>
      <c r="CU84">
        <v>2</v>
      </c>
      <c r="CW84">
        <v>843</v>
      </c>
      <c r="CX84">
        <v>0</v>
      </c>
      <c r="DA84">
        <v>843</v>
      </c>
      <c r="DB84">
        <v>0</v>
      </c>
      <c r="DG84">
        <v>843</v>
      </c>
      <c r="DI84">
        <v>870</v>
      </c>
      <c r="DM84">
        <v>870</v>
      </c>
      <c r="DO84">
        <v>870</v>
      </c>
      <c r="DP84">
        <v>2</v>
      </c>
      <c r="DQ84">
        <v>843</v>
      </c>
      <c r="DR84">
        <v>0</v>
      </c>
      <c r="DS84">
        <v>0</v>
      </c>
      <c r="DT84">
        <v>0</v>
      </c>
    </row>
    <row r="85" spans="1:232">
      <c r="A85" t="s">
        <v>4184</v>
      </c>
      <c r="B85">
        <v>6165226716</v>
      </c>
      <c r="C85" t="s">
        <v>4185</v>
      </c>
      <c r="D85" t="s">
        <v>2569</v>
      </c>
      <c r="E85" t="s">
        <v>3936</v>
      </c>
      <c r="F85" t="s">
        <v>3931</v>
      </c>
      <c r="G85" t="s">
        <v>3932</v>
      </c>
      <c r="H85" t="s">
        <v>4186</v>
      </c>
      <c r="S85">
        <v>10473</v>
      </c>
      <c r="T85">
        <v>10487</v>
      </c>
      <c r="AC85">
        <v>10473</v>
      </c>
      <c r="AD85">
        <v>10487</v>
      </c>
      <c r="AE85">
        <v>329</v>
      </c>
      <c r="AF85">
        <v>389</v>
      </c>
      <c r="AK85">
        <v>43568</v>
      </c>
      <c r="AL85">
        <v>51359</v>
      </c>
      <c r="AM85">
        <v>283</v>
      </c>
      <c r="AN85">
        <v>60</v>
      </c>
      <c r="AO85">
        <v>0</v>
      </c>
      <c r="AP85">
        <v>7</v>
      </c>
      <c r="AS85">
        <v>44180</v>
      </c>
      <c r="AT85">
        <v>51815</v>
      </c>
      <c r="AU85">
        <v>10483</v>
      </c>
      <c r="AV85">
        <v>10483</v>
      </c>
      <c r="BE85">
        <v>39800</v>
      </c>
      <c r="BF85">
        <v>44119</v>
      </c>
      <c r="BG85">
        <v>50283</v>
      </c>
      <c r="BH85">
        <v>54602</v>
      </c>
      <c r="BK85">
        <v>4090</v>
      </c>
      <c r="BL85">
        <v>7595</v>
      </c>
      <c r="BS85">
        <v>4090</v>
      </c>
      <c r="BT85">
        <v>7595</v>
      </c>
      <c r="BW85">
        <v>280</v>
      </c>
      <c r="BX85">
        <v>105</v>
      </c>
      <c r="CA85">
        <v>280</v>
      </c>
      <c r="CB85">
        <v>105</v>
      </c>
      <c r="CC85">
        <v>54653</v>
      </c>
      <c r="CD85">
        <v>62302</v>
      </c>
      <c r="CE85">
        <v>10483</v>
      </c>
      <c r="CF85">
        <v>283</v>
      </c>
      <c r="CG85">
        <v>60</v>
      </c>
      <c r="CH85">
        <v>43568</v>
      </c>
      <c r="CI85">
        <v>51359</v>
      </c>
      <c r="CJ85">
        <v>4090</v>
      </c>
      <c r="CK85">
        <v>17</v>
      </c>
      <c r="CL85">
        <v>17</v>
      </c>
      <c r="CM85">
        <v>-4137</v>
      </c>
      <c r="CN85">
        <v>19982</v>
      </c>
      <c r="CS85">
        <v>39</v>
      </c>
      <c r="CT85">
        <v>17</v>
      </c>
      <c r="CU85">
        <v>61</v>
      </c>
      <c r="CV85">
        <v>51</v>
      </c>
      <c r="CW85">
        <v>-4159</v>
      </c>
      <c r="CX85">
        <v>19948</v>
      </c>
      <c r="CY85">
        <v>-165</v>
      </c>
      <c r="CZ85">
        <v>-128</v>
      </c>
      <c r="DA85">
        <v>-4324</v>
      </c>
      <c r="DB85">
        <v>19820</v>
      </c>
      <c r="DG85">
        <v>-4324</v>
      </c>
      <c r="DH85">
        <v>19820</v>
      </c>
      <c r="DI85">
        <v>-2460</v>
      </c>
      <c r="DJ85">
        <v>26713</v>
      </c>
      <c r="DK85">
        <v>1660</v>
      </c>
      <c r="DL85">
        <v>6714</v>
      </c>
      <c r="DM85">
        <v>-4120</v>
      </c>
      <c r="DN85">
        <v>19999</v>
      </c>
      <c r="DO85">
        <v>-2421</v>
      </c>
      <c r="DP85">
        <v>1721</v>
      </c>
      <c r="DQ85">
        <v>-4324</v>
      </c>
      <c r="DR85">
        <v>26730</v>
      </c>
      <c r="DS85">
        <v>6765</v>
      </c>
      <c r="DT85">
        <v>19820</v>
      </c>
      <c r="DU85">
        <v>10483</v>
      </c>
      <c r="DV85">
        <v>24280</v>
      </c>
      <c r="DW85">
        <v>34763</v>
      </c>
      <c r="DX85">
        <v>0</v>
      </c>
      <c r="DY85">
        <v>19839</v>
      </c>
      <c r="DZ85">
        <v>19839</v>
      </c>
      <c r="EA85">
        <v>19839</v>
      </c>
      <c r="EB85">
        <v>19839</v>
      </c>
      <c r="EC85">
        <v>0</v>
      </c>
      <c r="ED85">
        <v>0</v>
      </c>
      <c r="EE85">
        <v>0</v>
      </c>
      <c r="EH85">
        <v>10483</v>
      </c>
      <c r="EI85">
        <v>44119</v>
      </c>
      <c r="EJ85">
        <v>54602</v>
      </c>
      <c r="EN85">
        <v>0</v>
      </c>
      <c r="EO85">
        <v>4319</v>
      </c>
      <c r="EP85">
        <v>4319</v>
      </c>
      <c r="ES85">
        <v>10483</v>
      </c>
      <c r="ET85">
        <v>39800</v>
      </c>
      <c r="EU85">
        <v>50283</v>
      </c>
      <c r="EV85">
        <v>50283</v>
      </c>
      <c r="EW85">
        <v>54602</v>
      </c>
      <c r="EX85">
        <v>10</v>
      </c>
      <c r="EY85">
        <v>5196</v>
      </c>
      <c r="EZ85">
        <v>5533</v>
      </c>
      <c r="FA85">
        <v>4275</v>
      </c>
      <c r="FE85">
        <v>4424</v>
      </c>
      <c r="FF85">
        <v>2419</v>
      </c>
      <c r="FG85">
        <v>356</v>
      </c>
      <c r="FH85">
        <v>753</v>
      </c>
      <c r="FI85">
        <v>916</v>
      </c>
      <c r="FJ85">
        <v>645</v>
      </c>
      <c r="FN85">
        <v>5</v>
      </c>
      <c r="FO85">
        <v>273</v>
      </c>
      <c r="FP85">
        <v>4256</v>
      </c>
      <c r="FQ85">
        <v>2604</v>
      </c>
      <c r="FV85">
        <v>10</v>
      </c>
      <c r="FW85">
        <v>5196</v>
      </c>
      <c r="FZ85">
        <v>4424</v>
      </c>
      <c r="GA85">
        <v>-4414</v>
      </c>
      <c r="GB85">
        <v>2777</v>
      </c>
      <c r="GC85">
        <v>-158</v>
      </c>
      <c r="GD85">
        <v>5381</v>
      </c>
      <c r="GE85">
        <v>7</v>
      </c>
      <c r="GF85">
        <v>37</v>
      </c>
      <c r="GG85">
        <v>-151</v>
      </c>
      <c r="GH85">
        <v>5418</v>
      </c>
      <c r="GI85">
        <v>0</v>
      </c>
      <c r="GJ85">
        <v>0</v>
      </c>
      <c r="GQ85">
        <v>19817</v>
      </c>
      <c r="GR85">
        <v>23</v>
      </c>
      <c r="GS85">
        <v>54602</v>
      </c>
      <c r="GT85">
        <v>19817</v>
      </c>
      <c r="GU85">
        <v>23</v>
      </c>
      <c r="GV85">
        <v>54602</v>
      </c>
      <c r="GW85">
        <v>19817</v>
      </c>
      <c r="GX85">
        <v>23</v>
      </c>
      <c r="GY85">
        <v>44119</v>
      </c>
      <c r="GZ85">
        <v>19817</v>
      </c>
      <c r="HA85">
        <v>23</v>
      </c>
      <c r="HB85">
        <v>44119</v>
      </c>
      <c r="HK85">
        <v>2419</v>
      </c>
      <c r="HS85">
        <v>4319</v>
      </c>
      <c r="HT85">
        <v>4319</v>
      </c>
      <c r="HW85">
        <v>0</v>
      </c>
      <c r="HX85">
        <v>0</v>
      </c>
    </row>
    <row r="86" spans="1:232">
      <c r="A86" t="s">
        <v>4187</v>
      </c>
      <c r="B86">
        <v>6455031846</v>
      </c>
      <c r="C86" t="s">
        <v>4188</v>
      </c>
      <c r="D86" t="s">
        <v>2380</v>
      </c>
      <c r="E86" t="s">
        <v>3936</v>
      </c>
      <c r="F86" t="s">
        <v>3931</v>
      </c>
      <c r="G86" t="s">
        <v>3932</v>
      </c>
      <c r="H86" t="s">
        <v>4189</v>
      </c>
      <c r="S86">
        <v>204</v>
      </c>
      <c r="AK86">
        <v>66898</v>
      </c>
      <c r="AL86">
        <v>83333</v>
      </c>
      <c r="AO86">
        <v>58</v>
      </c>
      <c r="AP86">
        <v>82</v>
      </c>
      <c r="BG86">
        <v>69353</v>
      </c>
      <c r="BH86">
        <v>84267</v>
      </c>
      <c r="BU86">
        <v>-3441</v>
      </c>
      <c r="BV86">
        <v>-2484</v>
      </c>
      <c r="BW86">
        <v>1248</v>
      </c>
      <c r="BX86">
        <v>1632</v>
      </c>
      <c r="CC86">
        <v>67160</v>
      </c>
      <c r="CD86">
        <v>83415</v>
      </c>
      <c r="CE86">
        <v>0</v>
      </c>
      <c r="CF86">
        <v>0</v>
      </c>
      <c r="CG86">
        <v>0</v>
      </c>
      <c r="CH86">
        <v>66898</v>
      </c>
      <c r="CI86">
        <v>83333</v>
      </c>
      <c r="CJ86">
        <v>-3441</v>
      </c>
      <c r="CS86">
        <v>-11804</v>
      </c>
      <c r="CT86">
        <v>257</v>
      </c>
      <c r="CU86">
        <v>48</v>
      </c>
      <c r="CV86">
        <v>150</v>
      </c>
      <c r="CY86">
        <v>117</v>
      </c>
      <c r="CZ86">
        <v>164</v>
      </c>
      <c r="DA86">
        <v>-14927</v>
      </c>
      <c r="DB86">
        <v>-1152</v>
      </c>
      <c r="DK86">
        <v>2958</v>
      </c>
      <c r="DL86">
        <v>1095</v>
      </c>
      <c r="DO86">
        <v>-11804</v>
      </c>
      <c r="DP86">
        <v>3006</v>
      </c>
      <c r="DQ86">
        <v>-14927</v>
      </c>
      <c r="DR86">
        <v>257</v>
      </c>
      <c r="DS86">
        <v>1245</v>
      </c>
      <c r="DT86">
        <v>-1152</v>
      </c>
    </row>
  </sheetData>
  <autoFilter ref="A2:HE2" xr:uid="{44F82896-1588-4E1F-A1C2-6CA0B1CF513B}"/>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BADCA-292F-414D-BDEC-5F9F575BFCEA}">
  <sheetPr codeName="Лист13"/>
  <dimension ref="A1:L548"/>
  <sheetViews>
    <sheetView workbookViewId="0"/>
  </sheetViews>
  <sheetFormatPr defaultRowHeight="15"/>
  <cols>
    <col min="1" max="1" width="19.7109375" customWidth="1"/>
    <col min="2" max="2" width="61.140625" customWidth="1"/>
    <col min="3" max="3" width="22.28515625" customWidth="1"/>
    <col min="4" max="4" width="22.7109375" style="1" customWidth="1"/>
    <col min="5" max="5" width="22.85546875" customWidth="1"/>
    <col min="6" max="6" width="25.85546875" customWidth="1"/>
    <col min="7" max="7" width="17.85546875" customWidth="1"/>
    <col min="8" max="8" width="14.7109375" customWidth="1"/>
    <col min="9" max="9" width="14.140625" customWidth="1"/>
    <col min="10" max="10" width="16.140625" customWidth="1"/>
    <col min="11" max="11" width="15" customWidth="1"/>
    <col min="12" max="12" width="18.140625" customWidth="1"/>
  </cols>
  <sheetData>
    <row r="1" spans="1:12">
      <c r="A1" t="s">
        <v>0</v>
      </c>
      <c r="B1" t="s">
        <v>4</v>
      </c>
      <c r="C1" t="s">
        <v>15</v>
      </c>
      <c r="D1" t="s">
        <v>3632</v>
      </c>
      <c r="E1" t="s">
        <v>3638</v>
      </c>
      <c r="F1" t="s">
        <v>3637</v>
      </c>
      <c r="G1" t="s">
        <v>4200</v>
      </c>
      <c r="H1" t="s">
        <v>4201</v>
      </c>
      <c r="I1" t="s">
        <v>4204</v>
      </c>
      <c r="J1" t="s">
        <v>4205</v>
      </c>
      <c r="K1" t="s">
        <v>4202</v>
      </c>
      <c r="L1" t="s">
        <v>4203</v>
      </c>
    </row>
    <row r="2" spans="1:12">
      <c r="A2">
        <v>2723115222</v>
      </c>
      <c r="B2" t="s">
        <v>56</v>
      </c>
      <c r="C2">
        <v>12765053</v>
      </c>
      <c r="D2">
        <v>17486370</v>
      </c>
      <c r="E2">
        <v>1</v>
      </c>
      <c r="F2">
        <f>VLOOKUP(A2,Лист3!$A$2:$D$548,4,0)</f>
        <v>1</v>
      </c>
      <c r="G2">
        <f t="shared" ref="G2:G65" si="0">-1*(E2-F2)</f>
        <v>0</v>
      </c>
      <c r="H2">
        <f t="shared" ref="H2:H65" si="1">IF(E2&lt;=10,1,0)</f>
        <v>1</v>
      </c>
      <c r="I2">
        <f t="shared" ref="I2:I65" si="2">IF(AND(E2&gt;10,E2&lt;=50),1,0)</f>
        <v>0</v>
      </c>
      <c r="J2">
        <f t="shared" ref="J2:J65" si="3">IF(AND(E2&gt;50,E2&lt;=100),1,0)</f>
        <v>0</v>
      </c>
      <c r="K2">
        <f t="shared" ref="K2:K65" si="4">IF(AND(E2&gt;100,E2&lt;=300),1,0)</f>
        <v>0</v>
      </c>
      <c r="L2">
        <f t="shared" ref="L2:L65" si="5">IF(AND(E2&gt;300,E2&lt;=500),1,0)</f>
        <v>0</v>
      </c>
    </row>
    <row r="3" spans="1:12">
      <c r="A3">
        <v>7713793524</v>
      </c>
      <c r="B3" t="s">
        <v>176</v>
      </c>
      <c r="C3">
        <v>12291051</v>
      </c>
      <c r="D3">
        <v>12835953</v>
      </c>
      <c r="E3">
        <v>2</v>
      </c>
      <c r="F3">
        <f>VLOOKUP(A3,Лист3!$A$2:$D$548,4,0)</f>
        <v>2</v>
      </c>
      <c r="G3">
        <f t="shared" si="0"/>
        <v>0</v>
      </c>
      <c r="H3">
        <f t="shared" si="1"/>
        <v>1</v>
      </c>
      <c r="I3">
        <f t="shared" si="2"/>
        <v>0</v>
      </c>
      <c r="J3">
        <f t="shared" si="3"/>
        <v>0</v>
      </c>
      <c r="K3">
        <f t="shared" si="4"/>
        <v>0</v>
      </c>
      <c r="L3">
        <f t="shared" si="5"/>
        <v>0</v>
      </c>
    </row>
    <row r="4" spans="1:12">
      <c r="A4">
        <v>7730233723</v>
      </c>
      <c r="B4" t="s">
        <v>934</v>
      </c>
      <c r="C4">
        <v>8331391</v>
      </c>
      <c r="D4">
        <v>12362455</v>
      </c>
      <c r="E4">
        <v>3</v>
      </c>
      <c r="F4">
        <f>VLOOKUP(A4,Лист3!$A$2:$D$548,4,0)</f>
        <v>5</v>
      </c>
      <c r="G4">
        <f t="shared" si="0"/>
        <v>2</v>
      </c>
      <c r="H4">
        <f t="shared" si="1"/>
        <v>1</v>
      </c>
      <c r="I4">
        <f t="shared" si="2"/>
        <v>0</v>
      </c>
      <c r="J4">
        <f t="shared" si="3"/>
        <v>0</v>
      </c>
      <c r="K4">
        <f t="shared" si="4"/>
        <v>0</v>
      </c>
      <c r="L4">
        <f t="shared" si="5"/>
        <v>0</v>
      </c>
    </row>
    <row r="5" spans="1:12">
      <c r="A5">
        <v>7714704125</v>
      </c>
      <c r="B5" t="s">
        <v>304</v>
      </c>
      <c r="C5">
        <v>11043025</v>
      </c>
      <c r="D5">
        <v>9784245</v>
      </c>
      <c r="E5">
        <v>4</v>
      </c>
      <c r="F5">
        <f>VLOOKUP(A5,Лист3!$A$2:$D$548,4,0)</f>
        <v>3</v>
      </c>
      <c r="G5">
        <f t="shared" si="0"/>
        <v>-1</v>
      </c>
      <c r="H5">
        <f t="shared" si="1"/>
        <v>1</v>
      </c>
      <c r="I5">
        <f t="shared" si="2"/>
        <v>0</v>
      </c>
      <c r="J5">
        <f t="shared" si="3"/>
        <v>0</v>
      </c>
      <c r="K5">
        <f t="shared" si="4"/>
        <v>0</v>
      </c>
      <c r="L5">
        <f t="shared" si="5"/>
        <v>0</v>
      </c>
    </row>
    <row r="6" spans="1:12">
      <c r="A6">
        <v>7706450420</v>
      </c>
      <c r="B6" t="s">
        <v>1657</v>
      </c>
      <c r="C6">
        <v>8536698</v>
      </c>
      <c r="D6">
        <v>8753853</v>
      </c>
      <c r="E6">
        <v>5</v>
      </c>
      <c r="F6">
        <f>VLOOKUP(A6,Лист3!$A$2:$D$548,4,0)</f>
        <v>4</v>
      </c>
      <c r="G6">
        <f t="shared" si="0"/>
        <v>-1</v>
      </c>
      <c r="H6">
        <f t="shared" si="1"/>
        <v>1</v>
      </c>
      <c r="I6">
        <f t="shared" si="2"/>
        <v>0</v>
      </c>
      <c r="J6">
        <f t="shared" si="3"/>
        <v>0</v>
      </c>
      <c r="K6">
        <f t="shared" si="4"/>
        <v>0</v>
      </c>
      <c r="L6">
        <f t="shared" si="5"/>
        <v>0</v>
      </c>
    </row>
    <row r="7" spans="1:12">
      <c r="A7">
        <v>5407973997</v>
      </c>
      <c r="B7" t="s">
        <v>1902</v>
      </c>
      <c r="C7">
        <v>4627147</v>
      </c>
      <c r="D7">
        <v>7129755</v>
      </c>
      <c r="E7">
        <v>6</v>
      </c>
      <c r="F7">
        <f>VLOOKUP(A7,Лист3!$A$2:$D$548,4,0)</f>
        <v>9</v>
      </c>
      <c r="G7">
        <f t="shared" si="0"/>
        <v>3</v>
      </c>
      <c r="H7">
        <f t="shared" si="1"/>
        <v>1</v>
      </c>
      <c r="I7">
        <f t="shared" si="2"/>
        <v>0</v>
      </c>
      <c r="J7">
        <f t="shared" si="3"/>
        <v>0</v>
      </c>
      <c r="K7">
        <f t="shared" si="4"/>
        <v>0</v>
      </c>
      <c r="L7">
        <f t="shared" si="5"/>
        <v>0</v>
      </c>
    </row>
    <row r="8" spans="1:12">
      <c r="A8">
        <v>7841430420</v>
      </c>
      <c r="B8" t="s">
        <v>134</v>
      </c>
      <c r="C8">
        <v>4799034</v>
      </c>
      <c r="D8">
        <v>6148318</v>
      </c>
      <c r="E8">
        <v>7</v>
      </c>
      <c r="F8">
        <f>VLOOKUP(A8,Лист3!$A$2:$D$548,4,0)</f>
        <v>8</v>
      </c>
      <c r="G8">
        <f t="shared" si="0"/>
        <v>1</v>
      </c>
      <c r="H8">
        <f t="shared" si="1"/>
        <v>1</v>
      </c>
      <c r="I8">
        <f t="shared" si="2"/>
        <v>0</v>
      </c>
      <c r="J8">
        <f t="shared" si="3"/>
        <v>0</v>
      </c>
      <c r="K8">
        <f t="shared" si="4"/>
        <v>0</v>
      </c>
      <c r="L8">
        <f t="shared" si="5"/>
        <v>0</v>
      </c>
    </row>
    <row r="9" spans="1:12">
      <c r="A9">
        <v>7707782563</v>
      </c>
      <c r="B9" t="s">
        <v>550</v>
      </c>
      <c r="C9">
        <v>5276121</v>
      </c>
      <c r="D9">
        <v>5864105</v>
      </c>
      <c r="E9">
        <v>8</v>
      </c>
      <c r="F9">
        <f>VLOOKUP(A9,Лист3!$A$2:$D$548,4,0)</f>
        <v>7</v>
      </c>
      <c r="G9">
        <f t="shared" si="0"/>
        <v>-1</v>
      </c>
      <c r="H9">
        <f t="shared" si="1"/>
        <v>1</v>
      </c>
      <c r="I9">
        <f t="shared" si="2"/>
        <v>0</v>
      </c>
      <c r="J9">
        <f t="shared" si="3"/>
        <v>0</v>
      </c>
      <c r="K9">
        <f t="shared" si="4"/>
        <v>0</v>
      </c>
      <c r="L9">
        <f t="shared" si="5"/>
        <v>0</v>
      </c>
    </row>
    <row r="10" spans="1:12">
      <c r="A10">
        <v>7730592401</v>
      </c>
      <c r="B10" t="s">
        <v>1307</v>
      </c>
      <c r="C10">
        <v>3768972</v>
      </c>
      <c r="D10">
        <v>4706406</v>
      </c>
      <c r="E10">
        <v>9</v>
      </c>
      <c r="F10">
        <f>VLOOKUP(A10,Лист3!$A$2:$D$548,4,0)</f>
        <v>10</v>
      </c>
      <c r="G10">
        <f t="shared" si="0"/>
        <v>1</v>
      </c>
      <c r="H10">
        <f t="shared" si="1"/>
        <v>1</v>
      </c>
      <c r="I10">
        <f t="shared" si="2"/>
        <v>0</v>
      </c>
      <c r="J10">
        <f t="shared" si="3"/>
        <v>0</v>
      </c>
      <c r="K10">
        <f t="shared" si="4"/>
        <v>0</v>
      </c>
      <c r="L10">
        <f t="shared" si="5"/>
        <v>0</v>
      </c>
    </row>
    <row r="11" spans="1:12">
      <c r="A11">
        <v>3801084488</v>
      </c>
      <c r="B11" t="s">
        <v>104</v>
      </c>
      <c r="C11">
        <v>3241552</v>
      </c>
      <c r="D11">
        <v>3666014</v>
      </c>
      <c r="E11">
        <v>10</v>
      </c>
      <c r="F11">
        <f>VLOOKUP(A11,Лист3!$A$2:$D$548,4,0)</f>
        <v>11</v>
      </c>
      <c r="G11">
        <f t="shared" si="0"/>
        <v>1</v>
      </c>
      <c r="H11">
        <f t="shared" si="1"/>
        <v>1</v>
      </c>
      <c r="I11">
        <f t="shared" si="2"/>
        <v>0</v>
      </c>
      <c r="J11">
        <f t="shared" si="3"/>
        <v>0</v>
      </c>
      <c r="K11">
        <f t="shared" si="4"/>
        <v>0</v>
      </c>
      <c r="L11">
        <f t="shared" si="5"/>
        <v>0</v>
      </c>
    </row>
    <row r="12" spans="1:12">
      <c r="A12">
        <v>7805646537</v>
      </c>
      <c r="B12" t="s">
        <v>595</v>
      </c>
      <c r="C12">
        <v>2104307</v>
      </c>
      <c r="D12">
        <v>3049049</v>
      </c>
      <c r="E12">
        <v>11</v>
      </c>
      <c r="F12">
        <f>VLOOKUP(A12,Лист3!$A$2:$D$548,4,0)</f>
        <v>15</v>
      </c>
      <c r="G12">
        <f t="shared" si="0"/>
        <v>4</v>
      </c>
      <c r="H12">
        <f t="shared" si="1"/>
        <v>0</v>
      </c>
      <c r="I12">
        <f t="shared" si="2"/>
        <v>1</v>
      </c>
      <c r="J12">
        <f t="shared" si="3"/>
        <v>0</v>
      </c>
      <c r="K12">
        <f t="shared" si="4"/>
        <v>0</v>
      </c>
      <c r="L12">
        <f t="shared" si="5"/>
        <v>0</v>
      </c>
    </row>
    <row r="13" spans="1:12">
      <c r="A13">
        <v>7726626680</v>
      </c>
      <c r="B13" t="s">
        <v>84</v>
      </c>
      <c r="C13">
        <v>2301202</v>
      </c>
      <c r="D13">
        <v>2977193</v>
      </c>
      <c r="E13">
        <v>12</v>
      </c>
      <c r="F13">
        <f>VLOOKUP(A13,Лист3!$A$2:$D$548,4,0)</f>
        <v>14</v>
      </c>
      <c r="G13">
        <f t="shared" si="0"/>
        <v>2</v>
      </c>
      <c r="H13">
        <f t="shared" si="1"/>
        <v>0</v>
      </c>
      <c r="I13">
        <f t="shared" si="2"/>
        <v>1</v>
      </c>
      <c r="J13">
        <f t="shared" si="3"/>
        <v>0</v>
      </c>
      <c r="K13">
        <f t="shared" si="4"/>
        <v>0</v>
      </c>
      <c r="L13">
        <f t="shared" si="5"/>
        <v>0</v>
      </c>
    </row>
    <row r="14" spans="1:12">
      <c r="A14">
        <v>7727844641</v>
      </c>
      <c r="B14" t="s">
        <v>2144</v>
      </c>
      <c r="C14">
        <v>1539322</v>
      </c>
      <c r="D14">
        <f>IFERROR(VLOOKUP(A14,'Остальные данные'!$B$3:$XFD$82,'Остальные данные'!$DI$1,0)+VLOOKUP(A14,'Остальные данные'!$B$3:$XFD$82,'Остальные данные'!$CS$1,0),"")</f>
        <v>2413732</v>
      </c>
      <c r="E14">
        <v>13</v>
      </c>
      <c r="F14">
        <f>VLOOKUP(A14,Лист3!$A$2:$D$548,4,0)</f>
        <v>17</v>
      </c>
      <c r="G14">
        <f t="shared" si="0"/>
        <v>4</v>
      </c>
      <c r="H14">
        <f t="shared" si="1"/>
        <v>0</v>
      </c>
      <c r="I14">
        <f t="shared" si="2"/>
        <v>1</v>
      </c>
      <c r="J14">
        <f t="shared" si="3"/>
        <v>0</v>
      </c>
      <c r="K14">
        <f t="shared" si="4"/>
        <v>0</v>
      </c>
      <c r="L14">
        <f t="shared" si="5"/>
        <v>0</v>
      </c>
    </row>
    <row r="15" spans="1:12">
      <c r="A15">
        <v>7841019595</v>
      </c>
      <c r="B15" t="s">
        <v>744</v>
      </c>
      <c r="C15">
        <v>1469015</v>
      </c>
      <c r="D15">
        <v>2330001</v>
      </c>
      <c r="E15">
        <v>14</v>
      </c>
      <c r="F15">
        <f>VLOOKUP(A15,Лист3!$A$2:$D$548,4,0)</f>
        <v>19</v>
      </c>
      <c r="G15">
        <f t="shared" si="0"/>
        <v>5</v>
      </c>
      <c r="H15">
        <f t="shared" si="1"/>
        <v>0</v>
      </c>
      <c r="I15">
        <f t="shared" si="2"/>
        <v>1</v>
      </c>
      <c r="J15">
        <f t="shared" si="3"/>
        <v>0</v>
      </c>
      <c r="K15">
        <f t="shared" si="4"/>
        <v>0</v>
      </c>
      <c r="L15">
        <f t="shared" si="5"/>
        <v>0</v>
      </c>
    </row>
    <row r="16" spans="1:12">
      <c r="A16">
        <v>7736659589</v>
      </c>
      <c r="B16" t="s">
        <v>49</v>
      </c>
      <c r="C16">
        <v>2352629</v>
      </c>
      <c r="D16">
        <v>2316584</v>
      </c>
      <c r="E16">
        <v>15</v>
      </c>
      <c r="F16">
        <f>VLOOKUP(A16,Лист3!$A$2:$D$548,4,0)</f>
        <v>13</v>
      </c>
      <c r="G16">
        <f t="shared" si="0"/>
        <v>-2</v>
      </c>
      <c r="H16">
        <f t="shared" si="1"/>
        <v>0</v>
      </c>
      <c r="I16">
        <f t="shared" si="2"/>
        <v>1</v>
      </c>
      <c r="J16">
        <f t="shared" si="3"/>
        <v>0</v>
      </c>
      <c r="K16">
        <f t="shared" si="4"/>
        <v>0</v>
      </c>
      <c r="L16">
        <f t="shared" si="5"/>
        <v>0</v>
      </c>
    </row>
    <row r="17" spans="1:12">
      <c r="A17">
        <v>5407973637</v>
      </c>
      <c r="B17" t="s">
        <v>2111</v>
      </c>
      <c r="C17">
        <v>522072</v>
      </c>
      <c r="D17">
        <v>1885826</v>
      </c>
      <c r="E17">
        <v>16</v>
      </c>
      <c r="F17">
        <f>VLOOKUP(A17,Лист3!$A$2:$D$548,4,0)</f>
        <v>38</v>
      </c>
      <c r="G17">
        <f t="shared" si="0"/>
        <v>22</v>
      </c>
      <c r="H17">
        <f t="shared" si="1"/>
        <v>0</v>
      </c>
      <c r="I17">
        <f t="shared" si="2"/>
        <v>1</v>
      </c>
      <c r="J17">
        <f t="shared" si="3"/>
        <v>0</v>
      </c>
      <c r="K17">
        <f t="shared" si="4"/>
        <v>0</v>
      </c>
      <c r="L17">
        <f t="shared" si="5"/>
        <v>0</v>
      </c>
    </row>
    <row r="18" spans="1:12">
      <c r="A18">
        <v>6315626402</v>
      </c>
      <c r="B18" t="s">
        <v>40</v>
      </c>
      <c r="C18">
        <v>2696180</v>
      </c>
      <c r="D18">
        <f>IFERROR(VLOOKUP(A18,'Остальные данные'!$B$3:$XFD$82,'Остальные данные'!$DI$1,0)+VLOOKUP(A18,'Остальные данные'!$B$3:$XFD$82,'Остальные данные'!$CS$1,0),"")</f>
        <v>1611463</v>
      </c>
      <c r="E18">
        <v>17</v>
      </c>
      <c r="F18">
        <f>VLOOKUP(A18,Лист3!$A$2:$D$548,4,0)</f>
        <v>12</v>
      </c>
      <c r="G18">
        <f t="shared" si="0"/>
        <v>-5</v>
      </c>
      <c r="H18">
        <f t="shared" si="1"/>
        <v>0</v>
      </c>
      <c r="I18">
        <f t="shared" si="2"/>
        <v>1</v>
      </c>
      <c r="J18">
        <f t="shared" si="3"/>
        <v>0</v>
      </c>
      <c r="K18">
        <f t="shared" si="4"/>
        <v>0</v>
      </c>
      <c r="L18">
        <f t="shared" si="5"/>
        <v>0</v>
      </c>
    </row>
    <row r="19" spans="1:12">
      <c r="A19">
        <v>1657199916</v>
      </c>
      <c r="B19" t="s">
        <v>899</v>
      </c>
      <c r="C19">
        <v>1373573</v>
      </c>
      <c r="D19">
        <v>1584330</v>
      </c>
      <c r="E19">
        <v>18</v>
      </c>
      <c r="F19">
        <f>VLOOKUP(A19,Лист3!$A$2:$D$548,4,0)</f>
        <v>20</v>
      </c>
      <c r="G19">
        <f t="shared" si="0"/>
        <v>2</v>
      </c>
      <c r="H19">
        <f t="shared" si="1"/>
        <v>0</v>
      </c>
      <c r="I19">
        <f t="shared" si="2"/>
        <v>1</v>
      </c>
      <c r="J19">
        <f t="shared" si="3"/>
        <v>0</v>
      </c>
      <c r="K19">
        <f t="shared" si="4"/>
        <v>0</v>
      </c>
      <c r="L19">
        <f t="shared" si="5"/>
        <v>0</v>
      </c>
    </row>
    <row r="20" spans="1:12">
      <c r="A20">
        <v>6672302726</v>
      </c>
      <c r="B20" t="s">
        <v>2539</v>
      </c>
      <c r="C20">
        <v>6243476</v>
      </c>
      <c r="D20">
        <f>1282239+112003</f>
        <v>1394242</v>
      </c>
      <c r="E20">
        <v>19</v>
      </c>
      <c r="F20">
        <f>VLOOKUP(A20,Лист3!$A$2:$D$548,4,0)</f>
        <v>6</v>
      </c>
      <c r="G20">
        <f t="shared" si="0"/>
        <v>-13</v>
      </c>
      <c r="H20">
        <f t="shared" si="1"/>
        <v>0</v>
      </c>
      <c r="I20">
        <f t="shared" si="2"/>
        <v>1</v>
      </c>
      <c r="J20">
        <f t="shared" si="3"/>
        <v>0</v>
      </c>
      <c r="K20">
        <f t="shared" si="4"/>
        <v>0</v>
      </c>
      <c r="L20">
        <f t="shared" si="5"/>
        <v>0</v>
      </c>
    </row>
    <row r="21" spans="1:12">
      <c r="A21">
        <v>7806253521</v>
      </c>
      <c r="B21" t="s">
        <v>1234</v>
      </c>
      <c r="C21">
        <v>1501180</v>
      </c>
      <c r="D21">
        <f>IFERROR(VLOOKUP(A21,'Остальные данные'!$B$3:$XFD$82,'Остальные данные'!$DI$1,0)+VLOOKUP(A21,'Остальные данные'!$B$3:$XFD$82,'Остальные данные'!$CS$1,0),"")</f>
        <v>1370904</v>
      </c>
      <c r="E21">
        <v>20</v>
      </c>
      <c r="F21">
        <f>VLOOKUP(A21,Лист3!$A$2:$D$548,4,0)</f>
        <v>18</v>
      </c>
      <c r="G21">
        <f t="shared" si="0"/>
        <v>-2</v>
      </c>
      <c r="H21">
        <f t="shared" si="1"/>
        <v>0</v>
      </c>
      <c r="I21">
        <f t="shared" si="2"/>
        <v>1</v>
      </c>
      <c r="J21">
        <f t="shared" si="3"/>
        <v>0</v>
      </c>
      <c r="K21">
        <f t="shared" si="4"/>
        <v>0</v>
      </c>
      <c r="L21">
        <f t="shared" si="5"/>
        <v>0</v>
      </c>
    </row>
    <row r="22" spans="1:12">
      <c r="A22">
        <v>5611067262</v>
      </c>
      <c r="B22" t="s">
        <v>1781</v>
      </c>
      <c r="C22">
        <v>1097668</v>
      </c>
      <c r="D22">
        <v>1336834</v>
      </c>
      <c r="E22">
        <v>21</v>
      </c>
      <c r="F22">
        <f>VLOOKUP(A22,Лист3!$A$2:$D$548,4,0)</f>
        <v>23</v>
      </c>
      <c r="G22">
        <f t="shared" si="0"/>
        <v>2</v>
      </c>
      <c r="H22">
        <f t="shared" si="1"/>
        <v>0</v>
      </c>
      <c r="I22">
        <f t="shared" si="2"/>
        <v>1</v>
      </c>
      <c r="J22">
        <f t="shared" si="3"/>
        <v>0</v>
      </c>
      <c r="K22">
        <f t="shared" si="4"/>
        <v>0</v>
      </c>
      <c r="L22">
        <f t="shared" si="5"/>
        <v>0</v>
      </c>
    </row>
    <row r="23" spans="1:12">
      <c r="A23">
        <v>1659180290</v>
      </c>
      <c r="B23" t="s">
        <v>691</v>
      </c>
      <c r="C23">
        <v>634272</v>
      </c>
      <c r="D23">
        <v>1261165</v>
      </c>
      <c r="E23">
        <v>22</v>
      </c>
      <c r="F23">
        <f>VLOOKUP(A23,Лист3!$A$2:$D$548,4,0)</f>
        <v>33</v>
      </c>
      <c r="G23">
        <f t="shared" si="0"/>
        <v>11</v>
      </c>
      <c r="H23">
        <f t="shared" si="1"/>
        <v>0</v>
      </c>
      <c r="I23">
        <f t="shared" si="2"/>
        <v>1</v>
      </c>
      <c r="J23">
        <f t="shared" si="3"/>
        <v>0</v>
      </c>
      <c r="K23">
        <f t="shared" si="4"/>
        <v>0</v>
      </c>
      <c r="L23">
        <f t="shared" si="5"/>
        <v>0</v>
      </c>
    </row>
    <row r="24" spans="1:12">
      <c r="A24">
        <v>6164139228</v>
      </c>
      <c r="B24" t="s">
        <v>3174</v>
      </c>
      <c r="C24">
        <v>471460</v>
      </c>
      <c r="D24">
        <v>1258567</v>
      </c>
      <c r="E24">
        <v>23</v>
      </c>
      <c r="F24">
        <f>VLOOKUP(A24,Лист3!$A$2:$D$548,4,0)</f>
        <v>41</v>
      </c>
      <c r="G24">
        <f t="shared" si="0"/>
        <v>18</v>
      </c>
      <c r="H24">
        <f t="shared" si="1"/>
        <v>0</v>
      </c>
      <c r="I24">
        <f t="shared" si="2"/>
        <v>1</v>
      </c>
      <c r="J24">
        <f t="shared" si="3"/>
        <v>0</v>
      </c>
      <c r="K24">
        <f t="shared" si="4"/>
        <v>0</v>
      </c>
      <c r="L24">
        <f t="shared" si="5"/>
        <v>0</v>
      </c>
    </row>
    <row r="25" spans="1:12">
      <c r="A25">
        <v>3702239395</v>
      </c>
      <c r="B25" t="s">
        <v>2277</v>
      </c>
      <c r="C25">
        <v>781162</v>
      </c>
      <c r="D25">
        <v>1249961</v>
      </c>
      <c r="E25">
        <v>24</v>
      </c>
      <c r="F25">
        <f>VLOOKUP(A25,Лист3!$A$2:$D$548,4,0)</f>
        <v>27</v>
      </c>
      <c r="G25">
        <f t="shared" si="0"/>
        <v>3</v>
      </c>
      <c r="H25">
        <f t="shared" si="1"/>
        <v>0</v>
      </c>
      <c r="I25">
        <f t="shared" si="2"/>
        <v>1</v>
      </c>
      <c r="J25">
        <f t="shared" si="3"/>
        <v>0</v>
      </c>
      <c r="K25">
        <f t="shared" si="4"/>
        <v>0</v>
      </c>
      <c r="L25">
        <f t="shared" si="5"/>
        <v>0</v>
      </c>
    </row>
    <row r="26" spans="1:12">
      <c r="A26">
        <v>5902160058</v>
      </c>
      <c r="B26" t="s">
        <v>190</v>
      </c>
      <c r="C26">
        <v>283795</v>
      </c>
      <c r="D26">
        <v>1204007</v>
      </c>
      <c r="E26">
        <v>25</v>
      </c>
      <c r="F26">
        <f>VLOOKUP(A26,Лист3!$A$2:$D$548,4,0)</f>
        <v>58</v>
      </c>
      <c r="G26">
        <f t="shared" si="0"/>
        <v>33</v>
      </c>
      <c r="H26">
        <f t="shared" si="1"/>
        <v>0</v>
      </c>
      <c r="I26">
        <f t="shared" si="2"/>
        <v>1</v>
      </c>
      <c r="J26">
        <f t="shared" si="3"/>
        <v>0</v>
      </c>
      <c r="K26">
        <f t="shared" si="4"/>
        <v>0</v>
      </c>
      <c r="L26">
        <f t="shared" si="5"/>
        <v>0</v>
      </c>
    </row>
    <row r="27" spans="1:12">
      <c r="A27">
        <v>3801109213</v>
      </c>
      <c r="B27" t="s">
        <v>117</v>
      </c>
      <c r="C27">
        <v>1252507</v>
      </c>
      <c r="D27">
        <v>1151012</v>
      </c>
      <c r="E27">
        <v>26</v>
      </c>
      <c r="F27">
        <f>VLOOKUP(A27,Лист3!$A$2:$D$548,4,0)</f>
        <v>21</v>
      </c>
      <c r="G27">
        <f t="shared" si="0"/>
        <v>-5</v>
      </c>
      <c r="H27">
        <f t="shared" si="1"/>
        <v>0</v>
      </c>
      <c r="I27">
        <f t="shared" si="2"/>
        <v>1</v>
      </c>
      <c r="J27">
        <f t="shared" si="3"/>
        <v>0</v>
      </c>
      <c r="K27">
        <f t="shared" si="4"/>
        <v>0</v>
      </c>
      <c r="L27">
        <f t="shared" si="5"/>
        <v>0</v>
      </c>
    </row>
    <row r="28" spans="1:12">
      <c r="A28">
        <v>5407977286</v>
      </c>
      <c r="B28" t="s">
        <v>2270</v>
      </c>
      <c r="C28">
        <v>404847</v>
      </c>
      <c r="D28">
        <v>1032325</v>
      </c>
      <c r="E28">
        <v>27</v>
      </c>
      <c r="F28">
        <f>VLOOKUP(A28,Лист3!$A$2:$D$548,4,0)</f>
        <v>45</v>
      </c>
      <c r="G28">
        <f t="shared" si="0"/>
        <v>18</v>
      </c>
      <c r="H28">
        <f t="shared" si="1"/>
        <v>0</v>
      </c>
      <c r="I28">
        <f t="shared" si="2"/>
        <v>1</v>
      </c>
      <c r="J28">
        <f t="shared" si="3"/>
        <v>0</v>
      </c>
      <c r="K28">
        <f t="shared" si="4"/>
        <v>0</v>
      </c>
      <c r="L28">
        <f t="shared" si="5"/>
        <v>0</v>
      </c>
    </row>
    <row r="29" spans="1:12">
      <c r="A29">
        <v>1655364579</v>
      </c>
      <c r="B29" t="s">
        <v>2632</v>
      </c>
      <c r="C29">
        <v>341533</v>
      </c>
      <c r="D29">
        <v>1032276</v>
      </c>
      <c r="E29">
        <v>28</v>
      </c>
      <c r="F29">
        <f>VLOOKUP(A29,Лист3!$A$2:$D$548,4,0)</f>
        <v>52</v>
      </c>
      <c r="G29">
        <f t="shared" si="0"/>
        <v>24</v>
      </c>
      <c r="H29">
        <f t="shared" si="1"/>
        <v>0</v>
      </c>
      <c r="I29">
        <f t="shared" si="2"/>
        <v>1</v>
      </c>
      <c r="J29">
        <f t="shared" si="3"/>
        <v>0</v>
      </c>
      <c r="K29">
        <f t="shared" si="4"/>
        <v>0</v>
      </c>
      <c r="L29">
        <f t="shared" si="5"/>
        <v>0</v>
      </c>
    </row>
    <row r="30" spans="1:12">
      <c r="A30">
        <v>7707790885</v>
      </c>
      <c r="B30" t="s">
        <v>169</v>
      </c>
      <c r="C30">
        <v>713679</v>
      </c>
      <c r="D30">
        <v>888275</v>
      </c>
      <c r="E30">
        <v>29</v>
      </c>
      <c r="F30">
        <f>VLOOKUP(A30,Лист3!$A$2:$D$548,4,0)</f>
        <v>30</v>
      </c>
      <c r="G30">
        <f t="shared" si="0"/>
        <v>1</v>
      </c>
      <c r="H30">
        <f t="shared" si="1"/>
        <v>0</v>
      </c>
      <c r="I30">
        <f t="shared" si="2"/>
        <v>1</v>
      </c>
      <c r="J30">
        <f t="shared" si="3"/>
        <v>0</v>
      </c>
      <c r="K30">
        <f t="shared" si="4"/>
        <v>0</v>
      </c>
      <c r="L30">
        <f t="shared" si="5"/>
        <v>0</v>
      </c>
    </row>
    <row r="31" spans="1:12">
      <c r="A31">
        <v>7203492939</v>
      </c>
      <c r="B31" t="s">
        <v>2244</v>
      </c>
      <c r="C31">
        <v>163057</v>
      </c>
      <c r="D31">
        <v>871130</v>
      </c>
      <c r="E31">
        <v>30</v>
      </c>
      <c r="F31">
        <f>VLOOKUP(A31,Лист3!$A$2:$D$548,4,0)</f>
        <v>96</v>
      </c>
      <c r="G31">
        <f t="shared" si="0"/>
        <v>66</v>
      </c>
      <c r="H31">
        <f t="shared" si="1"/>
        <v>0</v>
      </c>
      <c r="I31">
        <f t="shared" si="2"/>
        <v>1</v>
      </c>
      <c r="J31">
        <f t="shared" si="3"/>
        <v>0</v>
      </c>
      <c r="K31">
        <f t="shared" si="4"/>
        <v>0</v>
      </c>
      <c r="L31">
        <f t="shared" si="5"/>
        <v>0</v>
      </c>
    </row>
    <row r="32" spans="1:12">
      <c r="A32">
        <v>7727551797</v>
      </c>
      <c r="B32" t="s">
        <v>62</v>
      </c>
      <c r="C32">
        <v>752563</v>
      </c>
      <c r="D32">
        <v>751828</v>
      </c>
      <c r="E32">
        <v>31</v>
      </c>
      <c r="F32">
        <f>VLOOKUP(A32,Лист3!$A$2:$D$548,4,0)</f>
        <v>29</v>
      </c>
      <c r="G32">
        <f t="shared" si="0"/>
        <v>-2</v>
      </c>
      <c r="H32">
        <f t="shared" si="1"/>
        <v>0</v>
      </c>
      <c r="I32">
        <f t="shared" si="2"/>
        <v>1</v>
      </c>
      <c r="J32">
        <f t="shared" si="3"/>
        <v>0</v>
      </c>
      <c r="K32">
        <f t="shared" si="4"/>
        <v>0</v>
      </c>
      <c r="L32">
        <f t="shared" si="5"/>
        <v>0</v>
      </c>
    </row>
    <row r="33" spans="1:12">
      <c r="A33">
        <v>2225130330</v>
      </c>
      <c r="B33" t="s">
        <v>1650</v>
      </c>
      <c r="C33">
        <v>558677</v>
      </c>
      <c r="D33">
        <v>642678</v>
      </c>
      <c r="E33">
        <v>32</v>
      </c>
      <c r="F33">
        <f>VLOOKUP(A33,Лист3!$A$2:$D$548,4,0)</f>
        <v>36</v>
      </c>
      <c r="G33">
        <f t="shared" si="0"/>
        <v>4</v>
      </c>
      <c r="H33">
        <f t="shared" si="1"/>
        <v>0</v>
      </c>
      <c r="I33">
        <f t="shared" si="2"/>
        <v>1</v>
      </c>
      <c r="J33">
        <f t="shared" si="3"/>
        <v>0</v>
      </c>
      <c r="K33">
        <f t="shared" si="4"/>
        <v>0</v>
      </c>
      <c r="L33">
        <f t="shared" si="5"/>
        <v>0</v>
      </c>
    </row>
    <row r="34" spans="1:12">
      <c r="A34">
        <v>7704527702</v>
      </c>
      <c r="B34" t="s">
        <v>69</v>
      </c>
      <c r="C34">
        <v>686798</v>
      </c>
      <c r="D34">
        <v>633524</v>
      </c>
      <c r="E34">
        <v>33</v>
      </c>
      <c r="F34">
        <f>VLOOKUP(A34,Лист3!$A$2:$D$548,4,0)</f>
        <v>31</v>
      </c>
      <c r="G34">
        <f t="shared" si="0"/>
        <v>-2</v>
      </c>
      <c r="H34">
        <f t="shared" si="1"/>
        <v>0</v>
      </c>
      <c r="I34">
        <f t="shared" si="2"/>
        <v>1</v>
      </c>
      <c r="J34">
        <f t="shared" si="3"/>
        <v>0</v>
      </c>
      <c r="K34">
        <f t="shared" si="4"/>
        <v>0</v>
      </c>
      <c r="L34">
        <f t="shared" si="5"/>
        <v>0</v>
      </c>
    </row>
    <row r="35" spans="1:12">
      <c r="A35">
        <v>7720498833</v>
      </c>
      <c r="B35" t="s">
        <v>2157</v>
      </c>
      <c r="C35">
        <v>641298</v>
      </c>
      <c r="D35">
        <f>IFERROR(VLOOKUP(A35,'Остальные данные'!$B$3:$XFD$82,'Остальные данные'!$DI$1,0)+VLOOKUP(A35,'Остальные данные'!$B$3:$XFD$82,'Остальные данные'!$CS$1,0),"")</f>
        <v>633064</v>
      </c>
      <c r="E35">
        <v>34</v>
      </c>
      <c r="F35">
        <f>VLOOKUP(A35,Лист3!$A$2:$D$548,4,0)</f>
        <v>32</v>
      </c>
      <c r="G35">
        <f t="shared" si="0"/>
        <v>-2</v>
      </c>
      <c r="H35">
        <f t="shared" si="1"/>
        <v>0</v>
      </c>
      <c r="I35">
        <f t="shared" si="2"/>
        <v>1</v>
      </c>
      <c r="J35">
        <f t="shared" si="3"/>
        <v>0</v>
      </c>
      <c r="K35">
        <f t="shared" si="4"/>
        <v>0</v>
      </c>
      <c r="L35">
        <f t="shared" si="5"/>
        <v>0</v>
      </c>
    </row>
    <row r="36" spans="1:12">
      <c r="A36">
        <v>6168114626</v>
      </c>
      <c r="B36" t="s">
        <v>2761</v>
      </c>
      <c r="C36">
        <v>141693</v>
      </c>
      <c r="D36">
        <v>625885</v>
      </c>
      <c r="E36">
        <v>35</v>
      </c>
      <c r="F36">
        <f>VLOOKUP(A36,Лист3!$A$2:$D$548,4,0)</f>
        <v>114</v>
      </c>
      <c r="G36">
        <f t="shared" si="0"/>
        <v>79</v>
      </c>
      <c r="H36">
        <f t="shared" si="1"/>
        <v>0</v>
      </c>
      <c r="I36">
        <f t="shared" si="2"/>
        <v>1</v>
      </c>
      <c r="J36">
        <f t="shared" si="3"/>
        <v>0</v>
      </c>
      <c r="K36">
        <f t="shared" si="4"/>
        <v>0</v>
      </c>
      <c r="L36">
        <f t="shared" si="5"/>
        <v>0</v>
      </c>
    </row>
    <row r="37" spans="1:12">
      <c r="A37">
        <v>7727465322</v>
      </c>
      <c r="B37" t="s">
        <v>2709</v>
      </c>
      <c r="C37">
        <v>147285</v>
      </c>
      <c r="D37">
        <v>615879</v>
      </c>
      <c r="E37">
        <v>36</v>
      </c>
      <c r="F37">
        <f>VLOOKUP(A37,Лист3!$A$2:$D$548,4,0)</f>
        <v>108</v>
      </c>
      <c r="G37">
        <f t="shared" si="0"/>
        <v>72</v>
      </c>
      <c r="H37">
        <f t="shared" si="1"/>
        <v>0</v>
      </c>
      <c r="I37">
        <f t="shared" si="2"/>
        <v>1</v>
      </c>
      <c r="J37">
        <f t="shared" si="3"/>
        <v>0</v>
      </c>
      <c r="K37">
        <f t="shared" si="4"/>
        <v>0</v>
      </c>
      <c r="L37">
        <f t="shared" si="5"/>
        <v>0</v>
      </c>
    </row>
    <row r="38" spans="1:12">
      <c r="A38">
        <v>9709079818</v>
      </c>
      <c r="B38" t="s">
        <v>3010</v>
      </c>
      <c r="C38">
        <v>110183</v>
      </c>
      <c r="D38">
        <v>606029</v>
      </c>
      <c r="E38">
        <v>37</v>
      </c>
      <c r="F38">
        <f>VLOOKUP(A38,Лист3!$A$2:$D$548,4,0)</f>
        <v>128</v>
      </c>
      <c r="G38">
        <f t="shared" si="0"/>
        <v>91</v>
      </c>
      <c r="H38">
        <f t="shared" si="1"/>
        <v>0</v>
      </c>
      <c r="I38">
        <f t="shared" si="2"/>
        <v>1</v>
      </c>
      <c r="J38">
        <f t="shared" si="3"/>
        <v>0</v>
      </c>
      <c r="K38">
        <f t="shared" si="4"/>
        <v>0</v>
      </c>
      <c r="L38">
        <f t="shared" si="5"/>
        <v>0</v>
      </c>
    </row>
    <row r="39" spans="1:12">
      <c r="A39">
        <v>7705680245</v>
      </c>
      <c r="B39" t="s">
        <v>927</v>
      </c>
      <c r="C39">
        <v>752672</v>
      </c>
      <c r="D39">
        <v>570424</v>
      </c>
      <c r="E39">
        <v>38</v>
      </c>
      <c r="F39">
        <f>VLOOKUP(A39,Лист3!$A$2:$D$548,4,0)</f>
        <v>28</v>
      </c>
      <c r="G39">
        <f t="shared" si="0"/>
        <v>-10</v>
      </c>
      <c r="H39">
        <f t="shared" si="1"/>
        <v>0</v>
      </c>
      <c r="I39">
        <f t="shared" si="2"/>
        <v>1</v>
      </c>
      <c r="J39">
        <f t="shared" si="3"/>
        <v>0</v>
      </c>
      <c r="K39">
        <f t="shared" si="4"/>
        <v>0</v>
      </c>
      <c r="L39">
        <f t="shared" si="5"/>
        <v>0</v>
      </c>
    </row>
    <row r="40" spans="1:12">
      <c r="A40">
        <v>7717528291</v>
      </c>
      <c r="B40" t="s">
        <v>154</v>
      </c>
      <c r="C40">
        <v>2090358</v>
      </c>
      <c r="D40">
        <v>544338</v>
      </c>
      <c r="E40">
        <v>39</v>
      </c>
      <c r="F40">
        <f>VLOOKUP(A40,Лист3!$A$2:$D$548,4,0)</f>
        <v>16</v>
      </c>
      <c r="G40">
        <f t="shared" si="0"/>
        <v>-23</v>
      </c>
      <c r="H40">
        <f t="shared" si="1"/>
        <v>0</v>
      </c>
      <c r="I40">
        <f t="shared" si="2"/>
        <v>1</v>
      </c>
      <c r="J40">
        <f t="shared" si="3"/>
        <v>0</v>
      </c>
      <c r="K40">
        <f t="shared" si="4"/>
        <v>0</v>
      </c>
      <c r="L40">
        <f t="shared" si="5"/>
        <v>0</v>
      </c>
    </row>
    <row r="41" spans="1:12">
      <c r="A41">
        <v>7702814010</v>
      </c>
      <c r="B41" t="s">
        <v>490</v>
      </c>
      <c r="C41">
        <v>562623</v>
      </c>
      <c r="D41">
        <v>540031</v>
      </c>
      <c r="E41">
        <v>40</v>
      </c>
      <c r="F41">
        <f>VLOOKUP(A41,Лист3!$A$2:$D$548,4,0)</f>
        <v>35</v>
      </c>
      <c r="G41">
        <f t="shared" si="0"/>
        <v>-5</v>
      </c>
      <c r="H41">
        <f t="shared" si="1"/>
        <v>0</v>
      </c>
      <c r="I41">
        <f t="shared" si="2"/>
        <v>1</v>
      </c>
      <c r="J41">
        <f t="shared" si="3"/>
        <v>0</v>
      </c>
      <c r="K41">
        <f t="shared" si="4"/>
        <v>0</v>
      </c>
      <c r="L41">
        <f t="shared" si="5"/>
        <v>0</v>
      </c>
    </row>
    <row r="42" spans="1:12">
      <c r="A42">
        <v>5260410400</v>
      </c>
      <c r="B42" t="s">
        <v>483</v>
      </c>
      <c r="C42">
        <v>401434</v>
      </c>
      <c r="D42">
        <v>501099</v>
      </c>
      <c r="E42">
        <v>41</v>
      </c>
      <c r="F42">
        <f>VLOOKUP(A42,Лист3!$A$2:$D$548,4,0)</f>
        <v>46</v>
      </c>
      <c r="G42">
        <f t="shared" si="0"/>
        <v>5</v>
      </c>
      <c r="H42">
        <f t="shared" si="1"/>
        <v>0</v>
      </c>
      <c r="I42">
        <f t="shared" si="2"/>
        <v>1</v>
      </c>
      <c r="J42">
        <f t="shared" si="3"/>
        <v>0</v>
      </c>
      <c r="K42">
        <f t="shared" si="4"/>
        <v>0</v>
      </c>
      <c r="L42">
        <f t="shared" si="5"/>
        <v>0</v>
      </c>
    </row>
    <row r="43" spans="1:12">
      <c r="A43">
        <v>6230085345</v>
      </c>
      <c r="B43" t="s">
        <v>536</v>
      </c>
      <c r="C43">
        <v>550947</v>
      </c>
      <c r="D43">
        <v>489090</v>
      </c>
      <c r="E43">
        <v>42</v>
      </c>
      <c r="F43">
        <f>VLOOKUP(A43,Лист3!$A$2:$D$548,4,0)</f>
        <v>37</v>
      </c>
      <c r="G43">
        <f t="shared" si="0"/>
        <v>-5</v>
      </c>
      <c r="H43">
        <f t="shared" si="1"/>
        <v>0</v>
      </c>
      <c r="I43">
        <f t="shared" si="2"/>
        <v>1</v>
      </c>
      <c r="J43">
        <f t="shared" si="3"/>
        <v>0</v>
      </c>
      <c r="K43">
        <f t="shared" si="4"/>
        <v>0</v>
      </c>
      <c r="L43">
        <f t="shared" si="5"/>
        <v>0</v>
      </c>
    </row>
    <row r="44" spans="1:12">
      <c r="A44">
        <v>9702030161</v>
      </c>
      <c r="B44" t="s">
        <v>2669</v>
      </c>
      <c r="C44">
        <v>944874</v>
      </c>
      <c r="D44">
        <v>455341</v>
      </c>
      <c r="E44">
        <v>43</v>
      </c>
      <c r="F44">
        <f>VLOOKUP(A44,Лист3!$A$2:$D$548,4,0)</f>
        <v>25</v>
      </c>
      <c r="G44">
        <f t="shared" si="0"/>
        <v>-18</v>
      </c>
      <c r="H44">
        <f t="shared" si="1"/>
        <v>0</v>
      </c>
      <c r="I44">
        <f t="shared" si="2"/>
        <v>1</v>
      </c>
      <c r="J44">
        <f t="shared" si="3"/>
        <v>0</v>
      </c>
      <c r="K44">
        <f t="shared" si="4"/>
        <v>0</v>
      </c>
      <c r="L44">
        <f t="shared" si="5"/>
        <v>0</v>
      </c>
    </row>
    <row r="45" spans="1:12">
      <c r="A45">
        <v>7716932938</v>
      </c>
      <c r="B45" t="s">
        <v>3305</v>
      </c>
      <c r="C45">
        <v>291729</v>
      </c>
      <c r="D45">
        <f>IFERROR(VLOOKUP(A45,'Остальные данные'!$B$3:$XFD$82,'Остальные данные'!$DI$1,0)+VLOOKUP(A45,'Остальные данные'!$B$3:$XFD$82,'Остальные данные'!$CS$1,0),"")</f>
        <v>454097</v>
      </c>
      <c r="E45">
        <v>44</v>
      </c>
      <c r="F45">
        <f>VLOOKUP(A45,Лист3!$A$2:$D$548,4,0)</f>
        <v>56</v>
      </c>
      <c r="G45">
        <f t="shared" si="0"/>
        <v>12</v>
      </c>
      <c r="H45">
        <f t="shared" si="1"/>
        <v>0</v>
      </c>
      <c r="I45">
        <f t="shared" si="2"/>
        <v>1</v>
      </c>
      <c r="J45">
        <f t="shared" si="3"/>
        <v>0</v>
      </c>
      <c r="K45">
        <f t="shared" si="4"/>
        <v>0</v>
      </c>
      <c r="L45">
        <f t="shared" si="5"/>
        <v>0</v>
      </c>
    </row>
    <row r="46" spans="1:12">
      <c r="A46">
        <v>1831191109</v>
      </c>
      <c r="B46" t="s">
        <v>1320</v>
      </c>
      <c r="C46">
        <v>175550</v>
      </c>
      <c r="D46">
        <v>443384</v>
      </c>
      <c r="E46">
        <v>45</v>
      </c>
      <c r="F46">
        <f>VLOOKUP(A46,Лист3!$A$2:$D$548,4,0)</f>
        <v>87</v>
      </c>
      <c r="G46">
        <f t="shared" si="0"/>
        <v>42</v>
      </c>
      <c r="H46">
        <f t="shared" si="1"/>
        <v>0</v>
      </c>
      <c r="I46">
        <f t="shared" si="2"/>
        <v>1</v>
      </c>
      <c r="J46">
        <f t="shared" si="3"/>
        <v>0</v>
      </c>
      <c r="K46">
        <f t="shared" si="4"/>
        <v>0</v>
      </c>
      <c r="L46">
        <f t="shared" si="5"/>
        <v>0</v>
      </c>
    </row>
    <row r="47" spans="1:12">
      <c r="A47">
        <v>2465304196</v>
      </c>
      <c r="B47" t="s">
        <v>1206</v>
      </c>
      <c r="C47">
        <v>350182</v>
      </c>
      <c r="D47">
        <v>424801</v>
      </c>
      <c r="E47">
        <v>46</v>
      </c>
      <c r="F47">
        <f>VLOOKUP(A47,Лист3!$A$2:$D$548,4,0)</f>
        <v>51</v>
      </c>
      <c r="G47">
        <f t="shared" si="0"/>
        <v>5</v>
      </c>
      <c r="H47">
        <f t="shared" si="1"/>
        <v>0</v>
      </c>
      <c r="I47">
        <f t="shared" si="2"/>
        <v>1</v>
      </c>
      <c r="J47">
        <f t="shared" si="3"/>
        <v>0</v>
      </c>
      <c r="K47">
        <f t="shared" si="4"/>
        <v>0</v>
      </c>
      <c r="L47">
        <f t="shared" si="5"/>
        <v>0</v>
      </c>
    </row>
    <row r="48" spans="1:12">
      <c r="A48">
        <v>7704724468</v>
      </c>
      <c r="B48" t="s">
        <v>147</v>
      </c>
      <c r="C48">
        <v>428400</v>
      </c>
      <c r="D48">
        <v>419680</v>
      </c>
      <c r="E48">
        <v>47</v>
      </c>
      <c r="F48">
        <f>VLOOKUP(A48,Лист3!$A$2:$D$548,4,0)</f>
        <v>43</v>
      </c>
      <c r="G48">
        <f t="shared" si="0"/>
        <v>-4</v>
      </c>
      <c r="H48">
        <f t="shared" si="1"/>
        <v>0</v>
      </c>
      <c r="I48">
        <f t="shared" si="2"/>
        <v>1</v>
      </c>
      <c r="J48">
        <f t="shared" si="3"/>
        <v>0</v>
      </c>
      <c r="K48">
        <f t="shared" si="4"/>
        <v>0</v>
      </c>
      <c r="L48">
        <f t="shared" si="5"/>
        <v>0</v>
      </c>
    </row>
    <row r="49" spans="1:12">
      <c r="A49">
        <v>4345197098</v>
      </c>
      <c r="B49" t="s">
        <v>837</v>
      </c>
      <c r="C49">
        <v>245769</v>
      </c>
      <c r="D49">
        <v>411741</v>
      </c>
      <c r="E49">
        <v>48</v>
      </c>
      <c r="F49">
        <f>VLOOKUP(A49,Лист3!$A$2:$D$548,4,0)</f>
        <v>67</v>
      </c>
      <c r="G49">
        <f t="shared" si="0"/>
        <v>19</v>
      </c>
      <c r="H49">
        <f t="shared" si="1"/>
        <v>0</v>
      </c>
      <c r="I49">
        <f t="shared" si="2"/>
        <v>1</v>
      </c>
      <c r="J49">
        <f t="shared" si="3"/>
        <v>0</v>
      </c>
      <c r="K49">
        <f t="shared" si="4"/>
        <v>0</v>
      </c>
      <c r="L49">
        <f t="shared" si="5"/>
        <v>0</v>
      </c>
    </row>
    <row r="50" spans="1:12">
      <c r="A50">
        <v>7735145855</v>
      </c>
      <c r="B50" t="s">
        <v>630</v>
      </c>
      <c r="C50">
        <v>1148409</v>
      </c>
      <c r="D50">
        <v>410172</v>
      </c>
      <c r="E50">
        <v>49</v>
      </c>
      <c r="F50">
        <f>VLOOKUP(A50,Лист3!$A$2:$D$548,4,0)</f>
        <v>22</v>
      </c>
      <c r="G50">
        <f t="shared" si="0"/>
        <v>-27</v>
      </c>
      <c r="H50">
        <f t="shared" si="1"/>
        <v>0</v>
      </c>
      <c r="I50">
        <f t="shared" si="2"/>
        <v>1</v>
      </c>
      <c r="J50">
        <f t="shared" si="3"/>
        <v>0</v>
      </c>
      <c r="K50">
        <f t="shared" si="4"/>
        <v>0</v>
      </c>
      <c r="L50">
        <f t="shared" si="5"/>
        <v>0</v>
      </c>
    </row>
    <row r="51" spans="1:12">
      <c r="A51">
        <v>9705138572</v>
      </c>
      <c r="B51" t="s">
        <v>1959</v>
      </c>
      <c r="C51">
        <v>308943</v>
      </c>
      <c r="D51">
        <v>406543</v>
      </c>
      <c r="E51">
        <v>50</v>
      </c>
      <c r="F51">
        <f>VLOOKUP(A51,Лист3!$A$2:$D$548,4,0)</f>
        <v>54</v>
      </c>
      <c r="G51">
        <f t="shared" si="0"/>
        <v>4</v>
      </c>
      <c r="H51">
        <f t="shared" si="1"/>
        <v>0</v>
      </c>
      <c r="I51">
        <f t="shared" si="2"/>
        <v>1</v>
      </c>
      <c r="J51">
        <f t="shared" si="3"/>
        <v>0</v>
      </c>
      <c r="K51">
        <f t="shared" si="4"/>
        <v>0</v>
      </c>
      <c r="L51">
        <f t="shared" si="5"/>
        <v>0</v>
      </c>
    </row>
    <row r="52" spans="1:12">
      <c r="A52">
        <v>3123478956</v>
      </c>
      <c r="B52" t="s">
        <v>2952</v>
      </c>
      <c r="C52">
        <v>87829</v>
      </c>
      <c r="D52">
        <v>358886</v>
      </c>
      <c r="E52">
        <v>51</v>
      </c>
      <c r="F52">
        <f>VLOOKUP(A52,Лист3!$A$2:$D$548,4,0)</f>
        <v>148</v>
      </c>
      <c r="G52">
        <f t="shared" si="0"/>
        <v>97</v>
      </c>
      <c r="H52">
        <f t="shared" si="1"/>
        <v>0</v>
      </c>
      <c r="I52">
        <f t="shared" si="2"/>
        <v>0</v>
      </c>
      <c r="J52">
        <f t="shared" si="3"/>
        <v>1</v>
      </c>
      <c r="K52">
        <f t="shared" si="4"/>
        <v>0</v>
      </c>
      <c r="L52">
        <f t="shared" si="5"/>
        <v>0</v>
      </c>
    </row>
    <row r="53" spans="1:12">
      <c r="A53">
        <v>7734387354</v>
      </c>
      <c r="B53" t="s">
        <v>1300</v>
      </c>
      <c r="C53">
        <v>254123</v>
      </c>
      <c r="D53">
        <v>343700</v>
      </c>
      <c r="E53">
        <v>52</v>
      </c>
      <c r="F53">
        <f>VLOOKUP(A53,Лист3!$A$2:$D$548,4,0)</f>
        <v>62</v>
      </c>
      <c r="G53">
        <f t="shared" si="0"/>
        <v>10</v>
      </c>
      <c r="H53">
        <f t="shared" si="1"/>
        <v>0</v>
      </c>
      <c r="I53">
        <f t="shared" si="2"/>
        <v>0</v>
      </c>
      <c r="J53">
        <f t="shared" si="3"/>
        <v>1</v>
      </c>
      <c r="K53">
        <f t="shared" si="4"/>
        <v>0</v>
      </c>
      <c r="L53">
        <f t="shared" si="5"/>
        <v>0</v>
      </c>
    </row>
    <row r="54" spans="1:12">
      <c r="A54">
        <v>7716764909</v>
      </c>
      <c r="B54" t="s">
        <v>183</v>
      </c>
      <c r="C54">
        <v>371405</v>
      </c>
      <c r="D54">
        <v>340587</v>
      </c>
      <c r="E54">
        <v>53</v>
      </c>
      <c r="F54">
        <f>VLOOKUP(A54,Лист3!$A$2:$D$548,4,0)</f>
        <v>48</v>
      </c>
      <c r="G54">
        <f t="shared" si="0"/>
        <v>-5</v>
      </c>
      <c r="H54">
        <f t="shared" si="1"/>
        <v>0</v>
      </c>
      <c r="I54">
        <f t="shared" si="2"/>
        <v>0</v>
      </c>
      <c r="J54">
        <f t="shared" si="3"/>
        <v>1</v>
      </c>
      <c r="K54">
        <f t="shared" si="4"/>
        <v>0</v>
      </c>
      <c r="L54">
        <f t="shared" si="5"/>
        <v>0</v>
      </c>
    </row>
    <row r="55" spans="1:12">
      <c r="A55">
        <v>6685168732</v>
      </c>
      <c r="B55" t="s">
        <v>2418</v>
      </c>
      <c r="C55">
        <v>425762</v>
      </c>
      <c r="D55">
        <v>337579</v>
      </c>
      <c r="E55">
        <v>54</v>
      </c>
      <c r="F55">
        <f>VLOOKUP(A55,Лист3!$A$2:$D$548,4,0)</f>
        <v>44</v>
      </c>
      <c r="G55">
        <f t="shared" si="0"/>
        <v>-10</v>
      </c>
      <c r="H55">
        <f t="shared" si="1"/>
        <v>0</v>
      </c>
      <c r="I55">
        <f t="shared" si="2"/>
        <v>0</v>
      </c>
      <c r="J55">
        <f t="shared" si="3"/>
        <v>1</v>
      </c>
      <c r="K55">
        <f t="shared" si="4"/>
        <v>0</v>
      </c>
      <c r="L55">
        <f t="shared" si="5"/>
        <v>0</v>
      </c>
    </row>
    <row r="56" spans="1:12">
      <c r="A56">
        <v>7716859501</v>
      </c>
      <c r="B56" t="s">
        <v>973</v>
      </c>
      <c r="C56">
        <v>217653</v>
      </c>
      <c r="D56">
        <v>320403</v>
      </c>
      <c r="E56">
        <v>55</v>
      </c>
      <c r="F56">
        <f>VLOOKUP(A56,Лист3!$A$2:$D$548,4,0)</f>
        <v>71</v>
      </c>
      <c r="G56">
        <f t="shared" si="0"/>
        <v>16</v>
      </c>
      <c r="H56">
        <f t="shared" si="1"/>
        <v>0</v>
      </c>
      <c r="I56">
        <f t="shared" si="2"/>
        <v>0</v>
      </c>
      <c r="J56">
        <f t="shared" si="3"/>
        <v>1</v>
      </c>
      <c r="K56">
        <f t="shared" si="4"/>
        <v>0</v>
      </c>
      <c r="L56">
        <f t="shared" si="5"/>
        <v>0</v>
      </c>
    </row>
    <row r="57" spans="1:12">
      <c r="A57">
        <v>6311196251</v>
      </c>
      <c r="B57" t="s">
        <v>3476</v>
      </c>
      <c r="C57">
        <v>1</v>
      </c>
      <c r="D57">
        <v>317450</v>
      </c>
      <c r="E57">
        <v>56</v>
      </c>
      <c r="F57">
        <f>VLOOKUP(A57,Лист3!$A$2:$D$548,4,0)</f>
        <v>510</v>
      </c>
      <c r="G57">
        <f t="shared" si="0"/>
        <v>454</v>
      </c>
      <c r="H57">
        <f t="shared" si="1"/>
        <v>0</v>
      </c>
      <c r="I57">
        <f t="shared" si="2"/>
        <v>0</v>
      </c>
      <c r="J57">
        <f t="shared" si="3"/>
        <v>1</v>
      </c>
      <c r="K57">
        <f t="shared" si="4"/>
        <v>0</v>
      </c>
      <c r="L57">
        <f t="shared" si="5"/>
        <v>0</v>
      </c>
    </row>
    <row r="58" spans="1:12">
      <c r="A58">
        <v>1831167427</v>
      </c>
      <c r="B58" t="s">
        <v>1172</v>
      </c>
      <c r="C58">
        <v>210100</v>
      </c>
      <c r="D58">
        <v>306735</v>
      </c>
      <c r="E58">
        <v>57</v>
      </c>
      <c r="F58">
        <f>VLOOKUP(A58,Лист3!$A$2:$D$548,4,0)</f>
        <v>73</v>
      </c>
      <c r="G58">
        <f t="shared" si="0"/>
        <v>16</v>
      </c>
      <c r="H58">
        <f t="shared" si="1"/>
        <v>0</v>
      </c>
      <c r="I58">
        <f t="shared" si="2"/>
        <v>0</v>
      </c>
      <c r="J58">
        <f t="shared" si="3"/>
        <v>1</v>
      </c>
      <c r="K58">
        <f t="shared" si="4"/>
        <v>0</v>
      </c>
      <c r="L58">
        <f t="shared" si="5"/>
        <v>0</v>
      </c>
    </row>
    <row r="59" spans="1:12">
      <c r="A59">
        <v>6316284222</v>
      </c>
      <c r="B59" t="s">
        <v>3409</v>
      </c>
      <c r="C59">
        <v>0</v>
      </c>
      <c r="D59">
        <v>302833</v>
      </c>
      <c r="E59">
        <v>58</v>
      </c>
      <c r="F59">
        <f>VLOOKUP(A59,Лист3!$A$2:$D$548,4,0)</f>
        <v>534</v>
      </c>
      <c r="G59">
        <f t="shared" si="0"/>
        <v>476</v>
      </c>
      <c r="H59">
        <f t="shared" si="1"/>
        <v>0</v>
      </c>
      <c r="I59">
        <f t="shared" si="2"/>
        <v>0</v>
      </c>
      <c r="J59">
        <f t="shared" si="3"/>
        <v>1</v>
      </c>
      <c r="K59">
        <f t="shared" si="4"/>
        <v>0</v>
      </c>
      <c r="L59">
        <f t="shared" si="5"/>
        <v>0</v>
      </c>
    </row>
    <row r="60" spans="1:12">
      <c r="A60">
        <v>7806547391</v>
      </c>
      <c r="B60" t="s">
        <v>1355</v>
      </c>
      <c r="C60">
        <v>328407</v>
      </c>
      <c r="D60">
        <v>301867</v>
      </c>
      <c r="E60">
        <v>59</v>
      </c>
      <c r="F60">
        <f>VLOOKUP(A60,Лист3!$A$2:$D$548,4,0)</f>
        <v>53</v>
      </c>
      <c r="G60">
        <f t="shared" si="0"/>
        <v>-6</v>
      </c>
      <c r="H60">
        <f t="shared" si="1"/>
        <v>0</v>
      </c>
      <c r="I60">
        <f t="shared" si="2"/>
        <v>0</v>
      </c>
      <c r="J60">
        <f t="shared" si="3"/>
        <v>1</v>
      </c>
      <c r="K60">
        <f t="shared" si="4"/>
        <v>0</v>
      </c>
      <c r="L60">
        <f t="shared" si="5"/>
        <v>0</v>
      </c>
    </row>
    <row r="61" spans="1:12">
      <c r="A61">
        <v>6658506936</v>
      </c>
      <c r="B61" t="s">
        <v>1262</v>
      </c>
      <c r="C61">
        <v>204583</v>
      </c>
      <c r="D61">
        <v>296567</v>
      </c>
      <c r="E61">
        <v>60</v>
      </c>
      <c r="F61">
        <f>VLOOKUP(A61,Лист3!$A$2:$D$548,4,0)</f>
        <v>74</v>
      </c>
      <c r="G61">
        <f t="shared" si="0"/>
        <v>14</v>
      </c>
      <c r="H61">
        <f t="shared" si="1"/>
        <v>0</v>
      </c>
      <c r="I61">
        <f t="shared" si="2"/>
        <v>0</v>
      </c>
      <c r="J61">
        <f t="shared" si="3"/>
        <v>1</v>
      </c>
      <c r="K61">
        <f t="shared" si="4"/>
        <v>0</v>
      </c>
      <c r="L61">
        <f t="shared" si="5"/>
        <v>0</v>
      </c>
    </row>
    <row r="62" spans="1:12">
      <c r="A62">
        <v>2635227255</v>
      </c>
      <c r="B62" t="s">
        <v>851</v>
      </c>
      <c r="C62">
        <v>167581</v>
      </c>
      <c r="D62">
        <v>289940</v>
      </c>
      <c r="E62">
        <v>61</v>
      </c>
      <c r="F62">
        <f>VLOOKUP(A62,Лист3!$A$2:$D$548,4,0)</f>
        <v>91</v>
      </c>
      <c r="G62">
        <f t="shared" si="0"/>
        <v>30</v>
      </c>
      <c r="H62">
        <f t="shared" si="1"/>
        <v>0</v>
      </c>
      <c r="I62">
        <f t="shared" si="2"/>
        <v>0</v>
      </c>
      <c r="J62">
        <f t="shared" si="3"/>
        <v>1</v>
      </c>
      <c r="K62">
        <f t="shared" si="4"/>
        <v>0</v>
      </c>
      <c r="L62">
        <f t="shared" si="5"/>
        <v>0</v>
      </c>
    </row>
    <row r="63" spans="1:12">
      <c r="A63">
        <v>9726053295</v>
      </c>
      <c r="B63" t="s">
        <v>3396</v>
      </c>
      <c r="C63">
        <v>17666</v>
      </c>
      <c r="D63">
        <v>272213</v>
      </c>
      <c r="E63">
        <v>62</v>
      </c>
      <c r="F63">
        <f>VLOOKUP(A63,Лист3!$A$2:$D$548,4,0)</f>
        <v>309</v>
      </c>
      <c r="G63">
        <f t="shared" si="0"/>
        <v>247</v>
      </c>
      <c r="H63">
        <f t="shared" si="1"/>
        <v>0</v>
      </c>
      <c r="I63">
        <f t="shared" si="2"/>
        <v>0</v>
      </c>
      <c r="J63">
        <f t="shared" si="3"/>
        <v>1</v>
      </c>
      <c r="K63">
        <f t="shared" si="4"/>
        <v>0</v>
      </c>
      <c r="L63">
        <f t="shared" si="5"/>
        <v>0</v>
      </c>
    </row>
    <row r="64" spans="1:12">
      <c r="A64">
        <v>3801108273</v>
      </c>
      <c r="B64" t="s">
        <v>122</v>
      </c>
      <c r="C64">
        <v>352502</v>
      </c>
      <c r="D64">
        <v>271822</v>
      </c>
      <c r="E64">
        <v>63</v>
      </c>
      <c r="F64">
        <f>VLOOKUP(A64,Лист3!$A$2:$D$548,4,0)</f>
        <v>50</v>
      </c>
      <c r="G64">
        <f t="shared" si="0"/>
        <v>-13</v>
      </c>
      <c r="H64">
        <f t="shared" si="1"/>
        <v>0</v>
      </c>
      <c r="I64">
        <f t="shared" si="2"/>
        <v>0</v>
      </c>
      <c r="J64">
        <f t="shared" si="3"/>
        <v>1</v>
      </c>
      <c r="K64">
        <f t="shared" si="4"/>
        <v>0</v>
      </c>
      <c r="L64">
        <f t="shared" si="5"/>
        <v>0</v>
      </c>
    </row>
    <row r="65" spans="1:12">
      <c r="A65">
        <v>5032094681</v>
      </c>
      <c r="B65" t="s">
        <v>161</v>
      </c>
      <c r="C65">
        <v>307702</v>
      </c>
      <c r="D65">
        <v>271096</v>
      </c>
      <c r="E65">
        <v>64</v>
      </c>
      <c r="F65">
        <f>VLOOKUP(A65,Лист3!$A$2:$D$548,4,0)</f>
        <v>55</v>
      </c>
      <c r="G65">
        <f t="shared" si="0"/>
        <v>-9</v>
      </c>
      <c r="H65">
        <f t="shared" si="1"/>
        <v>0</v>
      </c>
      <c r="I65">
        <f t="shared" si="2"/>
        <v>0</v>
      </c>
      <c r="J65">
        <f t="shared" si="3"/>
        <v>1</v>
      </c>
      <c r="K65">
        <f t="shared" si="4"/>
        <v>0</v>
      </c>
      <c r="L65">
        <f t="shared" si="5"/>
        <v>0</v>
      </c>
    </row>
    <row r="66" spans="1:12">
      <c r="A66">
        <v>3801128449</v>
      </c>
      <c r="B66" t="s">
        <v>111</v>
      </c>
      <c r="C66">
        <v>379503</v>
      </c>
      <c r="D66">
        <v>269406</v>
      </c>
      <c r="E66">
        <v>65</v>
      </c>
      <c r="F66">
        <f>VLOOKUP(A66,Лист3!$A$2:$D$548,4,0)</f>
        <v>47</v>
      </c>
      <c r="G66">
        <f t="shared" ref="G66:G129" si="6">-1*(E66-F66)</f>
        <v>-18</v>
      </c>
      <c r="H66">
        <f t="shared" ref="H66:H129" si="7">IF(E66&lt;=10,1,0)</f>
        <v>0</v>
      </c>
      <c r="I66">
        <f t="shared" ref="I66:I129" si="8">IF(AND(E66&gt;10,E66&lt;=50),1,0)</f>
        <v>0</v>
      </c>
      <c r="J66">
        <f t="shared" ref="J66:J129" si="9">IF(AND(E66&gt;50,E66&lt;=100),1,0)</f>
        <v>1</v>
      </c>
      <c r="K66">
        <f t="shared" ref="K66:K129" si="10">IF(AND(E66&gt;100,E66&lt;=300),1,0)</f>
        <v>0</v>
      </c>
      <c r="L66">
        <f t="shared" ref="L66:L129" si="11">IF(AND(E66&gt;300,E66&lt;=500),1,0)</f>
        <v>0</v>
      </c>
    </row>
    <row r="67" spans="1:12">
      <c r="A67">
        <v>7327093648</v>
      </c>
      <c r="B67" t="s">
        <v>1987</v>
      </c>
      <c r="C67">
        <v>249725</v>
      </c>
      <c r="D67">
        <v>267042</v>
      </c>
      <c r="E67">
        <v>66</v>
      </c>
      <c r="F67">
        <f>VLOOKUP(A67,Лист3!$A$2:$D$548,4,0)</f>
        <v>65</v>
      </c>
      <c r="G67">
        <f t="shared" si="6"/>
        <v>-1</v>
      </c>
      <c r="H67">
        <f t="shared" si="7"/>
        <v>0</v>
      </c>
      <c r="I67">
        <f t="shared" si="8"/>
        <v>0</v>
      </c>
      <c r="J67">
        <f t="shared" si="9"/>
        <v>1</v>
      </c>
      <c r="K67">
        <f t="shared" si="10"/>
        <v>0</v>
      </c>
      <c r="L67">
        <f t="shared" si="11"/>
        <v>0</v>
      </c>
    </row>
    <row r="68" spans="1:12">
      <c r="A68">
        <v>5406805083</v>
      </c>
      <c r="B68" t="s">
        <v>2258</v>
      </c>
      <c r="C68">
        <v>215248</v>
      </c>
      <c r="D68">
        <v>258846</v>
      </c>
      <c r="E68">
        <v>67</v>
      </c>
      <c r="F68">
        <f>VLOOKUP(A68,Лист3!$A$2:$D$548,4,0)</f>
        <v>72</v>
      </c>
      <c r="G68">
        <f t="shared" si="6"/>
        <v>5</v>
      </c>
      <c r="H68">
        <f t="shared" si="7"/>
        <v>0</v>
      </c>
      <c r="I68">
        <f t="shared" si="8"/>
        <v>0</v>
      </c>
      <c r="J68">
        <f t="shared" si="9"/>
        <v>1</v>
      </c>
      <c r="K68">
        <f t="shared" si="10"/>
        <v>0</v>
      </c>
      <c r="L68">
        <f t="shared" si="11"/>
        <v>0</v>
      </c>
    </row>
    <row r="69" spans="1:12">
      <c r="A69">
        <v>7714365867</v>
      </c>
      <c r="B69" t="s">
        <v>817</v>
      </c>
      <c r="C69">
        <v>146383</v>
      </c>
      <c r="D69">
        <v>253459</v>
      </c>
      <c r="E69">
        <v>68</v>
      </c>
      <c r="F69">
        <f>VLOOKUP(A69,Лист3!$A$2:$D$548,4,0)</f>
        <v>110</v>
      </c>
      <c r="G69">
        <f t="shared" si="6"/>
        <v>42</v>
      </c>
      <c r="H69">
        <f t="shared" si="7"/>
        <v>0</v>
      </c>
      <c r="I69">
        <f t="shared" si="8"/>
        <v>0</v>
      </c>
      <c r="J69">
        <f t="shared" si="9"/>
        <v>1</v>
      </c>
      <c r="K69">
        <f t="shared" si="10"/>
        <v>0</v>
      </c>
      <c r="L69">
        <f t="shared" si="11"/>
        <v>0</v>
      </c>
    </row>
    <row r="70" spans="1:12">
      <c r="A70">
        <v>5406973190</v>
      </c>
      <c r="B70" t="s">
        <v>2749</v>
      </c>
      <c r="C70">
        <v>30023</v>
      </c>
      <c r="D70">
        <v>249725</v>
      </c>
      <c r="E70">
        <v>69</v>
      </c>
      <c r="F70">
        <f>VLOOKUP(A70,Лист3!$A$2:$D$548,4,0)</f>
        <v>252</v>
      </c>
      <c r="G70">
        <f t="shared" si="6"/>
        <v>183</v>
      </c>
      <c r="H70">
        <f t="shared" si="7"/>
        <v>0</v>
      </c>
      <c r="I70">
        <f t="shared" si="8"/>
        <v>0</v>
      </c>
      <c r="J70">
        <f t="shared" si="9"/>
        <v>1</v>
      </c>
      <c r="K70">
        <f t="shared" si="10"/>
        <v>0</v>
      </c>
      <c r="L70">
        <f t="shared" si="11"/>
        <v>0</v>
      </c>
    </row>
    <row r="71" spans="1:12">
      <c r="A71">
        <v>7717795970</v>
      </c>
      <c r="B71" t="s">
        <v>2025</v>
      </c>
      <c r="C71">
        <v>196476</v>
      </c>
      <c r="D71">
        <v>248095</v>
      </c>
      <c r="E71">
        <v>70</v>
      </c>
      <c r="F71">
        <f>VLOOKUP(A71,Лист3!$A$2:$D$548,4,0)</f>
        <v>80</v>
      </c>
      <c r="G71">
        <f t="shared" si="6"/>
        <v>10</v>
      </c>
      <c r="H71">
        <f t="shared" si="7"/>
        <v>0</v>
      </c>
      <c r="I71">
        <f t="shared" si="8"/>
        <v>0</v>
      </c>
      <c r="J71">
        <f t="shared" si="9"/>
        <v>1</v>
      </c>
      <c r="K71">
        <f t="shared" si="10"/>
        <v>0</v>
      </c>
      <c r="L71">
        <f t="shared" si="11"/>
        <v>0</v>
      </c>
    </row>
    <row r="72" spans="1:12">
      <c r="A72">
        <v>4632195224</v>
      </c>
      <c r="B72" t="s">
        <v>1110</v>
      </c>
      <c r="C72">
        <v>185710</v>
      </c>
      <c r="D72">
        <v>241823</v>
      </c>
      <c r="E72">
        <v>71</v>
      </c>
      <c r="F72">
        <f>VLOOKUP(A72,Лист3!$A$2:$D$548,4,0)</f>
        <v>83</v>
      </c>
      <c r="G72">
        <f t="shared" si="6"/>
        <v>12</v>
      </c>
      <c r="H72">
        <f t="shared" si="7"/>
        <v>0</v>
      </c>
      <c r="I72">
        <f t="shared" si="8"/>
        <v>0</v>
      </c>
      <c r="J72">
        <f t="shared" si="9"/>
        <v>1</v>
      </c>
      <c r="K72">
        <f t="shared" si="10"/>
        <v>0</v>
      </c>
      <c r="L72">
        <f t="shared" si="11"/>
        <v>0</v>
      </c>
    </row>
    <row r="73" spans="1:12">
      <c r="A73">
        <v>9725016460</v>
      </c>
      <c r="B73" t="s">
        <v>3081</v>
      </c>
      <c r="C73">
        <v>56579</v>
      </c>
      <c r="D73">
        <v>241565</v>
      </c>
      <c r="E73">
        <v>72</v>
      </c>
      <c r="F73">
        <f>VLOOKUP(A73,Лист3!$A$2:$D$548,4,0)</f>
        <v>180</v>
      </c>
      <c r="G73">
        <f t="shared" si="6"/>
        <v>108</v>
      </c>
      <c r="H73">
        <f t="shared" si="7"/>
        <v>0</v>
      </c>
      <c r="I73">
        <f t="shared" si="8"/>
        <v>0</v>
      </c>
      <c r="J73">
        <f t="shared" si="9"/>
        <v>1</v>
      </c>
      <c r="K73">
        <f t="shared" si="10"/>
        <v>0</v>
      </c>
      <c r="L73">
        <f t="shared" si="11"/>
        <v>0</v>
      </c>
    </row>
    <row r="74" spans="1:12">
      <c r="A74">
        <v>6164244208</v>
      </c>
      <c r="B74" t="s">
        <v>237</v>
      </c>
      <c r="C74">
        <v>236156</v>
      </c>
      <c r="D74">
        <v>239543</v>
      </c>
      <c r="E74">
        <v>73</v>
      </c>
      <c r="F74">
        <f>VLOOKUP(A74,Лист3!$A$2:$D$548,4,0)</f>
        <v>68</v>
      </c>
      <c r="G74">
        <f t="shared" si="6"/>
        <v>-5</v>
      </c>
      <c r="H74">
        <f t="shared" si="7"/>
        <v>0</v>
      </c>
      <c r="I74">
        <f t="shared" si="8"/>
        <v>0</v>
      </c>
      <c r="J74">
        <f t="shared" si="9"/>
        <v>1</v>
      </c>
      <c r="K74">
        <f t="shared" si="10"/>
        <v>0</v>
      </c>
      <c r="L74">
        <f t="shared" si="11"/>
        <v>0</v>
      </c>
    </row>
    <row r="75" spans="1:12">
      <c r="A75">
        <v>7730611414</v>
      </c>
      <c r="B75" t="s">
        <v>1623</v>
      </c>
      <c r="C75">
        <v>142406</v>
      </c>
      <c r="D75">
        <v>236924</v>
      </c>
      <c r="E75">
        <v>74</v>
      </c>
      <c r="F75">
        <f>VLOOKUP(A75,Лист3!$A$2:$D$548,4,0)</f>
        <v>112</v>
      </c>
      <c r="G75">
        <f t="shared" si="6"/>
        <v>38</v>
      </c>
      <c r="H75">
        <f t="shared" si="7"/>
        <v>0</v>
      </c>
      <c r="I75">
        <f t="shared" si="8"/>
        <v>0</v>
      </c>
      <c r="J75">
        <f t="shared" si="9"/>
        <v>1</v>
      </c>
      <c r="K75">
        <f t="shared" si="10"/>
        <v>0</v>
      </c>
      <c r="L75">
        <f t="shared" si="11"/>
        <v>0</v>
      </c>
    </row>
    <row r="76" spans="1:12">
      <c r="A76">
        <v>5406972623</v>
      </c>
      <c r="B76" t="s">
        <v>1185</v>
      </c>
      <c r="C76">
        <v>109568</v>
      </c>
      <c r="D76">
        <v>235777</v>
      </c>
      <c r="E76">
        <v>75</v>
      </c>
      <c r="F76">
        <f>VLOOKUP(A76,Лист3!$A$2:$D$548,4,0)</f>
        <v>129</v>
      </c>
      <c r="G76">
        <f t="shared" si="6"/>
        <v>54</v>
      </c>
      <c r="H76">
        <f t="shared" si="7"/>
        <v>0</v>
      </c>
      <c r="I76">
        <f t="shared" si="8"/>
        <v>0</v>
      </c>
      <c r="J76">
        <f t="shared" si="9"/>
        <v>1</v>
      </c>
      <c r="K76">
        <f t="shared" si="10"/>
        <v>0</v>
      </c>
      <c r="L76">
        <f t="shared" si="11"/>
        <v>0</v>
      </c>
    </row>
    <row r="77" spans="1:12">
      <c r="A77">
        <v>2310197022</v>
      </c>
      <c r="B77" t="s">
        <v>3048</v>
      </c>
      <c r="C77">
        <v>143971</v>
      </c>
      <c r="D77">
        <v>217387</v>
      </c>
      <c r="E77">
        <v>76</v>
      </c>
      <c r="F77">
        <f>VLOOKUP(A77,Лист3!$A$2:$D$548,4,0)</f>
        <v>111</v>
      </c>
      <c r="G77">
        <f t="shared" si="6"/>
        <v>35</v>
      </c>
      <c r="H77">
        <f t="shared" si="7"/>
        <v>0</v>
      </c>
      <c r="I77">
        <f t="shared" si="8"/>
        <v>0</v>
      </c>
      <c r="J77">
        <f t="shared" si="9"/>
        <v>1</v>
      </c>
      <c r="K77">
        <f t="shared" si="10"/>
        <v>0</v>
      </c>
      <c r="L77">
        <f t="shared" si="11"/>
        <v>0</v>
      </c>
    </row>
    <row r="78" spans="1:12">
      <c r="A78">
        <v>5446015412</v>
      </c>
      <c r="B78" t="s">
        <v>1552</v>
      </c>
      <c r="C78">
        <v>170126</v>
      </c>
      <c r="D78">
        <v>217377</v>
      </c>
      <c r="E78">
        <v>77</v>
      </c>
      <c r="F78">
        <f>VLOOKUP(A78,Лист3!$A$2:$D$548,4,0)</f>
        <v>89</v>
      </c>
      <c r="G78">
        <f t="shared" si="6"/>
        <v>12</v>
      </c>
      <c r="H78">
        <f t="shared" si="7"/>
        <v>0</v>
      </c>
      <c r="I78">
        <f t="shared" si="8"/>
        <v>0</v>
      </c>
      <c r="J78">
        <f t="shared" si="9"/>
        <v>1</v>
      </c>
      <c r="K78">
        <f t="shared" si="10"/>
        <v>0</v>
      </c>
      <c r="L78">
        <f t="shared" si="11"/>
        <v>0</v>
      </c>
    </row>
    <row r="79" spans="1:12">
      <c r="A79">
        <v>6161090133</v>
      </c>
      <c r="B79" t="s">
        <v>2496</v>
      </c>
      <c r="C79">
        <v>203394</v>
      </c>
      <c r="D79">
        <v>215497</v>
      </c>
      <c r="E79">
        <v>78</v>
      </c>
      <c r="F79">
        <f>VLOOKUP(A79,Лист3!$A$2:$D$548,4,0)</f>
        <v>75</v>
      </c>
      <c r="G79">
        <f t="shared" si="6"/>
        <v>-3</v>
      </c>
      <c r="H79">
        <f t="shared" si="7"/>
        <v>0</v>
      </c>
      <c r="I79">
        <f t="shared" si="8"/>
        <v>0</v>
      </c>
      <c r="J79">
        <f t="shared" si="9"/>
        <v>1</v>
      </c>
      <c r="K79">
        <f t="shared" si="10"/>
        <v>0</v>
      </c>
      <c r="L79">
        <f t="shared" si="11"/>
        <v>0</v>
      </c>
    </row>
    <row r="80" spans="1:12">
      <c r="A80">
        <v>8602183821</v>
      </c>
      <c r="B80" t="s">
        <v>574</v>
      </c>
      <c r="C80">
        <v>246614</v>
      </c>
      <c r="D80">
        <f>IFERROR(VLOOKUP(A80,'Остальные данные'!$B$3:$XFD$82,'Остальные данные'!$DI$1,0)+VLOOKUP(A80,'Остальные данные'!$B$3:$XFD$82,'Остальные данные'!$CS$1,0),"")</f>
        <v>209764</v>
      </c>
      <c r="E80">
        <v>79</v>
      </c>
      <c r="F80">
        <f>VLOOKUP(A80,Лист3!$A$2:$D$548,4,0)</f>
        <v>66</v>
      </c>
      <c r="G80">
        <f t="shared" si="6"/>
        <v>-13</v>
      </c>
      <c r="H80">
        <f t="shared" si="7"/>
        <v>0</v>
      </c>
      <c r="I80">
        <f t="shared" si="8"/>
        <v>0</v>
      </c>
      <c r="J80">
        <f t="shared" si="9"/>
        <v>1</v>
      </c>
      <c r="K80">
        <f t="shared" si="10"/>
        <v>0</v>
      </c>
      <c r="L80">
        <f t="shared" si="11"/>
        <v>0</v>
      </c>
    </row>
    <row r="81" spans="1:12">
      <c r="A81">
        <v>5050123462</v>
      </c>
      <c r="B81" t="s">
        <v>1410</v>
      </c>
      <c r="C81">
        <v>194453</v>
      </c>
      <c r="D81">
        <v>208522</v>
      </c>
      <c r="E81">
        <v>80</v>
      </c>
      <c r="F81">
        <f>VLOOKUP(A81,Лист3!$A$2:$D$548,4,0)</f>
        <v>81</v>
      </c>
      <c r="G81">
        <f t="shared" si="6"/>
        <v>1</v>
      </c>
      <c r="H81">
        <f t="shared" si="7"/>
        <v>0</v>
      </c>
      <c r="I81">
        <f t="shared" si="8"/>
        <v>0</v>
      </c>
      <c r="J81">
        <f t="shared" si="9"/>
        <v>1</v>
      </c>
      <c r="K81">
        <f t="shared" si="10"/>
        <v>0</v>
      </c>
      <c r="L81">
        <f t="shared" si="11"/>
        <v>0</v>
      </c>
    </row>
    <row r="82" spans="1:12">
      <c r="A82">
        <v>6316201956</v>
      </c>
      <c r="B82" t="s">
        <v>588</v>
      </c>
      <c r="C82">
        <v>78201</v>
      </c>
      <c r="D82">
        <f>IFERROR(VLOOKUP(A82,'Остальные данные'!$B$3:$XFD$82,'Остальные данные'!$DI$1,0)+VLOOKUP(A82,'Остальные данные'!$B$3:$XFD$82,'Остальные данные'!$CS$1,0),"")</f>
        <v>207850</v>
      </c>
      <c r="E82">
        <v>81</v>
      </c>
      <c r="F82">
        <f>VLOOKUP(A82,Лист3!$A$2:$D$548,4,0)</f>
        <v>155</v>
      </c>
      <c r="G82">
        <f t="shared" si="6"/>
        <v>74</v>
      </c>
      <c r="H82">
        <f t="shared" si="7"/>
        <v>0</v>
      </c>
      <c r="I82">
        <f t="shared" si="8"/>
        <v>0</v>
      </c>
      <c r="J82">
        <f t="shared" si="9"/>
        <v>1</v>
      </c>
      <c r="K82">
        <f t="shared" si="10"/>
        <v>0</v>
      </c>
      <c r="L82">
        <f t="shared" si="11"/>
        <v>0</v>
      </c>
    </row>
    <row r="83" spans="1:12">
      <c r="A83">
        <v>1650308002</v>
      </c>
      <c r="B83" t="s">
        <v>803</v>
      </c>
      <c r="C83">
        <v>583089</v>
      </c>
      <c r="D83">
        <v>203772</v>
      </c>
      <c r="E83">
        <v>82</v>
      </c>
      <c r="F83">
        <f>VLOOKUP(A83,Лист3!$A$2:$D$548,4,0)</f>
        <v>34</v>
      </c>
      <c r="G83">
        <f t="shared" si="6"/>
        <v>-48</v>
      </c>
      <c r="H83">
        <f t="shared" si="7"/>
        <v>0</v>
      </c>
      <c r="I83">
        <f t="shared" si="8"/>
        <v>0</v>
      </c>
      <c r="J83">
        <f t="shared" si="9"/>
        <v>1</v>
      </c>
      <c r="K83">
        <f t="shared" si="10"/>
        <v>0</v>
      </c>
      <c r="L83">
        <f t="shared" si="11"/>
        <v>0</v>
      </c>
    </row>
    <row r="84" spans="1:12">
      <c r="A84">
        <v>6316276246</v>
      </c>
      <c r="B84" t="s">
        <v>3095</v>
      </c>
      <c r="C84">
        <v>162020</v>
      </c>
      <c r="D84">
        <v>203377</v>
      </c>
      <c r="E84">
        <v>83</v>
      </c>
      <c r="F84">
        <f>VLOOKUP(A84,Лист3!$A$2:$D$548,4,0)</f>
        <v>97</v>
      </c>
      <c r="G84">
        <f t="shared" si="6"/>
        <v>14</v>
      </c>
      <c r="H84">
        <f t="shared" si="7"/>
        <v>0</v>
      </c>
      <c r="I84">
        <f t="shared" si="8"/>
        <v>0</v>
      </c>
      <c r="J84">
        <f t="shared" si="9"/>
        <v>1</v>
      </c>
      <c r="K84">
        <f t="shared" si="10"/>
        <v>0</v>
      </c>
      <c r="L84">
        <f t="shared" si="11"/>
        <v>0</v>
      </c>
    </row>
    <row r="85" spans="1:12">
      <c r="A85">
        <v>9709093097</v>
      </c>
      <c r="B85" t="s">
        <v>3250</v>
      </c>
      <c r="C85">
        <v>303</v>
      </c>
      <c r="D85">
        <v>192953</v>
      </c>
      <c r="E85">
        <v>84</v>
      </c>
      <c r="F85">
        <f>VLOOKUP(A85,Лист3!$A$2:$D$548,4,0)</f>
        <v>494</v>
      </c>
      <c r="G85">
        <f t="shared" si="6"/>
        <v>410</v>
      </c>
      <c r="H85">
        <f t="shared" si="7"/>
        <v>0</v>
      </c>
      <c r="I85">
        <f t="shared" si="8"/>
        <v>0</v>
      </c>
      <c r="J85">
        <f t="shared" si="9"/>
        <v>1</v>
      </c>
      <c r="K85">
        <f t="shared" si="10"/>
        <v>0</v>
      </c>
      <c r="L85">
        <f t="shared" si="11"/>
        <v>0</v>
      </c>
    </row>
    <row r="86" spans="1:12">
      <c r="A86">
        <v>9102201009</v>
      </c>
      <c r="B86" t="s">
        <v>404</v>
      </c>
      <c r="C86">
        <v>140041</v>
      </c>
      <c r="D86">
        <v>190724</v>
      </c>
      <c r="E86">
        <v>85</v>
      </c>
      <c r="F86">
        <f>VLOOKUP(A86,Лист3!$A$2:$D$548,4,0)</f>
        <v>115</v>
      </c>
      <c r="G86">
        <f t="shared" si="6"/>
        <v>30</v>
      </c>
      <c r="H86">
        <f t="shared" si="7"/>
        <v>0</v>
      </c>
      <c r="I86">
        <f t="shared" si="8"/>
        <v>0</v>
      </c>
      <c r="J86">
        <f t="shared" si="9"/>
        <v>1</v>
      </c>
      <c r="K86">
        <f t="shared" si="10"/>
        <v>0</v>
      </c>
      <c r="L86">
        <f t="shared" si="11"/>
        <v>0</v>
      </c>
    </row>
    <row r="87" spans="1:12">
      <c r="A87">
        <v>9725088961</v>
      </c>
      <c r="B87" t="s">
        <v>3135</v>
      </c>
      <c r="C87">
        <v>250151</v>
      </c>
      <c r="D87">
        <v>187616</v>
      </c>
      <c r="E87">
        <v>86</v>
      </c>
      <c r="F87">
        <f>VLOOKUP(A87,Лист3!$A$2:$D$548,4,0)</f>
        <v>64</v>
      </c>
      <c r="G87">
        <f t="shared" si="6"/>
        <v>-22</v>
      </c>
      <c r="H87">
        <f t="shared" si="7"/>
        <v>0</v>
      </c>
      <c r="I87">
        <f t="shared" si="8"/>
        <v>0</v>
      </c>
      <c r="J87">
        <f t="shared" si="9"/>
        <v>1</v>
      </c>
      <c r="K87">
        <f t="shared" si="10"/>
        <v>0</v>
      </c>
      <c r="L87">
        <f t="shared" si="11"/>
        <v>0</v>
      </c>
    </row>
    <row r="88" spans="1:12">
      <c r="A88">
        <v>3444279198</v>
      </c>
      <c r="B88" t="s">
        <v>3243</v>
      </c>
      <c r="C88">
        <v>23513</v>
      </c>
      <c r="D88">
        <v>185335</v>
      </c>
      <c r="E88">
        <v>87</v>
      </c>
      <c r="F88">
        <f>VLOOKUP(A88,Лист3!$A$2:$D$548,4,0)</f>
        <v>279</v>
      </c>
      <c r="G88">
        <f t="shared" si="6"/>
        <v>192</v>
      </c>
      <c r="H88">
        <f t="shared" si="7"/>
        <v>0</v>
      </c>
      <c r="I88">
        <f t="shared" si="8"/>
        <v>0</v>
      </c>
      <c r="J88">
        <f t="shared" si="9"/>
        <v>1</v>
      </c>
      <c r="K88">
        <f t="shared" si="10"/>
        <v>0</v>
      </c>
      <c r="L88">
        <f t="shared" si="11"/>
        <v>0</v>
      </c>
    </row>
    <row r="89" spans="1:12">
      <c r="A89">
        <v>4706056997</v>
      </c>
      <c r="B89" t="s">
        <v>3318</v>
      </c>
      <c r="C89">
        <v>25365</v>
      </c>
      <c r="D89">
        <v>182448</v>
      </c>
      <c r="E89">
        <v>88</v>
      </c>
      <c r="F89">
        <f>VLOOKUP(A89,Лист3!$A$2:$D$548,4,0)</f>
        <v>270</v>
      </c>
      <c r="G89">
        <f t="shared" si="6"/>
        <v>182</v>
      </c>
      <c r="H89">
        <f t="shared" si="7"/>
        <v>0</v>
      </c>
      <c r="I89">
        <f t="shared" si="8"/>
        <v>0</v>
      </c>
      <c r="J89">
        <f t="shared" si="9"/>
        <v>1</v>
      </c>
      <c r="K89">
        <f t="shared" si="10"/>
        <v>0</v>
      </c>
      <c r="L89">
        <f t="shared" si="11"/>
        <v>0</v>
      </c>
    </row>
    <row r="90" spans="1:12">
      <c r="A90">
        <v>3664227526</v>
      </c>
      <c r="B90" t="s">
        <v>948</v>
      </c>
      <c r="C90">
        <v>180680</v>
      </c>
      <c r="D90">
        <v>181634</v>
      </c>
      <c r="E90">
        <v>89</v>
      </c>
      <c r="F90">
        <f>VLOOKUP(A90,Лист3!$A$2:$D$548,4,0)</f>
        <v>85</v>
      </c>
      <c r="G90">
        <f t="shared" si="6"/>
        <v>-4</v>
      </c>
      <c r="H90">
        <f t="shared" si="7"/>
        <v>0</v>
      </c>
      <c r="I90">
        <f t="shared" si="8"/>
        <v>0</v>
      </c>
      <c r="J90">
        <f t="shared" si="9"/>
        <v>1</v>
      </c>
      <c r="K90">
        <f t="shared" si="10"/>
        <v>0</v>
      </c>
      <c r="L90">
        <f t="shared" si="11"/>
        <v>0</v>
      </c>
    </row>
    <row r="91" spans="1:12">
      <c r="A91">
        <v>7627053269</v>
      </c>
      <c r="B91" t="s">
        <v>2342</v>
      </c>
      <c r="C91">
        <v>92304</v>
      </c>
      <c r="D91">
        <v>177387</v>
      </c>
      <c r="E91">
        <v>90</v>
      </c>
      <c r="F91">
        <f>VLOOKUP(A91,Лист3!$A$2:$D$548,4,0)</f>
        <v>143</v>
      </c>
      <c r="G91">
        <f t="shared" si="6"/>
        <v>53</v>
      </c>
      <c r="H91">
        <f t="shared" si="7"/>
        <v>0</v>
      </c>
      <c r="I91">
        <f t="shared" si="8"/>
        <v>0</v>
      </c>
      <c r="J91">
        <f t="shared" si="9"/>
        <v>1</v>
      </c>
      <c r="K91">
        <f t="shared" si="10"/>
        <v>0</v>
      </c>
      <c r="L91">
        <f t="shared" si="11"/>
        <v>0</v>
      </c>
    </row>
    <row r="92" spans="1:12">
      <c r="A92">
        <v>7709957219</v>
      </c>
      <c r="B92" t="s">
        <v>2233</v>
      </c>
      <c r="C92">
        <v>157140</v>
      </c>
      <c r="D92">
        <v>177123</v>
      </c>
      <c r="E92">
        <v>91</v>
      </c>
      <c r="F92">
        <f>VLOOKUP(A92,Лист3!$A$2:$D$548,4,0)</f>
        <v>101</v>
      </c>
      <c r="G92">
        <f t="shared" si="6"/>
        <v>10</v>
      </c>
      <c r="H92">
        <f t="shared" si="7"/>
        <v>0</v>
      </c>
      <c r="I92">
        <f t="shared" si="8"/>
        <v>0</v>
      </c>
      <c r="J92">
        <f t="shared" si="9"/>
        <v>1</v>
      </c>
      <c r="K92">
        <f t="shared" si="10"/>
        <v>0</v>
      </c>
      <c r="L92">
        <f t="shared" si="11"/>
        <v>0</v>
      </c>
    </row>
    <row r="93" spans="1:12">
      <c r="A93">
        <v>7743344357</v>
      </c>
      <c r="B93" t="s">
        <v>3446</v>
      </c>
      <c r="C93">
        <v>58472</v>
      </c>
      <c r="D93">
        <v>176424</v>
      </c>
      <c r="E93">
        <v>92</v>
      </c>
      <c r="F93">
        <f>VLOOKUP(A93,Лист3!$A$2:$D$548,4,0)</f>
        <v>178</v>
      </c>
      <c r="G93">
        <f t="shared" si="6"/>
        <v>86</v>
      </c>
      <c r="H93">
        <f t="shared" si="7"/>
        <v>0</v>
      </c>
      <c r="I93">
        <f t="shared" si="8"/>
        <v>0</v>
      </c>
      <c r="J93">
        <f t="shared" si="9"/>
        <v>1</v>
      </c>
      <c r="K93">
        <f t="shared" si="10"/>
        <v>0</v>
      </c>
      <c r="L93">
        <f t="shared" si="11"/>
        <v>0</v>
      </c>
    </row>
    <row r="94" spans="1:12">
      <c r="A94">
        <v>5402038765</v>
      </c>
      <c r="B94" t="s">
        <v>1251</v>
      </c>
      <c r="C94">
        <v>202182</v>
      </c>
      <c r="D94">
        <v>173039</v>
      </c>
      <c r="E94">
        <v>93</v>
      </c>
      <c r="F94">
        <f>VLOOKUP(A94,Лист3!$A$2:$D$548,4,0)</f>
        <v>76</v>
      </c>
      <c r="G94">
        <f t="shared" si="6"/>
        <v>-17</v>
      </c>
      <c r="H94">
        <f t="shared" si="7"/>
        <v>0</v>
      </c>
      <c r="I94">
        <f t="shared" si="8"/>
        <v>0</v>
      </c>
      <c r="J94">
        <f t="shared" si="9"/>
        <v>1</v>
      </c>
      <c r="K94">
        <f t="shared" si="10"/>
        <v>0</v>
      </c>
      <c r="L94">
        <f t="shared" si="11"/>
        <v>0</v>
      </c>
    </row>
    <row r="95" spans="1:12">
      <c r="A95">
        <v>6672274395</v>
      </c>
      <c r="B95" t="s">
        <v>357</v>
      </c>
      <c r="C95">
        <v>128502</v>
      </c>
      <c r="D95">
        <v>171058</v>
      </c>
      <c r="E95">
        <v>94</v>
      </c>
      <c r="F95">
        <f>VLOOKUP(A95,Лист3!$A$2:$D$548,4,0)</f>
        <v>120</v>
      </c>
      <c r="G95">
        <f t="shared" si="6"/>
        <v>26</v>
      </c>
      <c r="H95">
        <f t="shared" si="7"/>
        <v>0</v>
      </c>
      <c r="I95">
        <f t="shared" si="8"/>
        <v>0</v>
      </c>
      <c r="J95">
        <f t="shared" si="9"/>
        <v>1</v>
      </c>
      <c r="K95">
        <f t="shared" si="10"/>
        <v>0</v>
      </c>
      <c r="L95">
        <f t="shared" si="11"/>
        <v>0</v>
      </c>
    </row>
    <row r="96" spans="1:12">
      <c r="A96">
        <v>5903139443</v>
      </c>
      <c r="B96" t="s">
        <v>2682</v>
      </c>
      <c r="C96">
        <v>0</v>
      </c>
      <c r="D96">
        <v>167678</v>
      </c>
      <c r="E96">
        <v>95</v>
      </c>
      <c r="F96">
        <f>VLOOKUP(A96,Лист3!$A$2:$D$548,4,0)</f>
        <v>528</v>
      </c>
      <c r="G96">
        <f t="shared" si="6"/>
        <v>433</v>
      </c>
      <c r="H96">
        <f t="shared" si="7"/>
        <v>0</v>
      </c>
      <c r="I96">
        <f t="shared" si="8"/>
        <v>0</v>
      </c>
      <c r="J96">
        <f t="shared" si="9"/>
        <v>1</v>
      </c>
      <c r="K96">
        <f t="shared" si="10"/>
        <v>0</v>
      </c>
      <c r="L96">
        <f t="shared" si="11"/>
        <v>0</v>
      </c>
    </row>
    <row r="97" spans="1:12">
      <c r="A97">
        <v>7810716571</v>
      </c>
      <c r="B97" t="s">
        <v>1220</v>
      </c>
      <c r="C97">
        <v>187854</v>
      </c>
      <c r="D97">
        <v>166602</v>
      </c>
      <c r="E97">
        <v>96</v>
      </c>
      <c r="F97">
        <f>VLOOKUP(A97,Лист3!$A$2:$D$548,4,0)</f>
        <v>82</v>
      </c>
      <c r="G97">
        <f t="shared" si="6"/>
        <v>-14</v>
      </c>
      <c r="H97">
        <f t="shared" si="7"/>
        <v>0</v>
      </c>
      <c r="I97">
        <f t="shared" si="8"/>
        <v>0</v>
      </c>
      <c r="J97">
        <f t="shared" si="9"/>
        <v>1</v>
      </c>
      <c r="K97">
        <f t="shared" si="10"/>
        <v>0</v>
      </c>
      <c r="L97">
        <f t="shared" si="11"/>
        <v>0</v>
      </c>
    </row>
    <row r="98" spans="1:12">
      <c r="A98">
        <v>6685099905</v>
      </c>
      <c r="B98" t="s">
        <v>522</v>
      </c>
      <c r="C98">
        <v>181695</v>
      </c>
      <c r="D98">
        <v>165586</v>
      </c>
      <c r="E98">
        <v>97</v>
      </c>
      <c r="F98">
        <f>VLOOKUP(A98,Лист3!$A$2:$D$548,4,0)</f>
        <v>84</v>
      </c>
      <c r="G98">
        <f t="shared" si="6"/>
        <v>-13</v>
      </c>
      <c r="H98">
        <f t="shared" si="7"/>
        <v>0</v>
      </c>
      <c r="I98">
        <f t="shared" si="8"/>
        <v>0</v>
      </c>
      <c r="J98">
        <f t="shared" si="9"/>
        <v>1</v>
      </c>
      <c r="K98">
        <f t="shared" si="10"/>
        <v>0</v>
      </c>
      <c r="L98">
        <f t="shared" si="11"/>
        <v>0</v>
      </c>
    </row>
    <row r="99" spans="1:12">
      <c r="A99">
        <v>6449066167</v>
      </c>
      <c r="B99" t="s">
        <v>543</v>
      </c>
      <c r="C99">
        <v>199546</v>
      </c>
      <c r="D99">
        <v>164434</v>
      </c>
      <c r="E99">
        <v>98</v>
      </c>
      <c r="F99">
        <f>VLOOKUP(A99,Лист3!$A$2:$D$548,4,0)</f>
        <v>78</v>
      </c>
      <c r="G99">
        <f t="shared" si="6"/>
        <v>-20</v>
      </c>
      <c r="H99">
        <f t="shared" si="7"/>
        <v>0</v>
      </c>
      <c r="I99">
        <f t="shared" si="8"/>
        <v>0</v>
      </c>
      <c r="J99">
        <f t="shared" si="9"/>
        <v>1</v>
      </c>
      <c r="K99">
        <f t="shared" si="10"/>
        <v>0</v>
      </c>
      <c r="L99">
        <f t="shared" si="11"/>
        <v>0</v>
      </c>
    </row>
    <row r="100" spans="1:12">
      <c r="A100">
        <v>5650011464</v>
      </c>
      <c r="B100" t="s">
        <v>1455</v>
      </c>
      <c r="C100">
        <v>160749</v>
      </c>
      <c r="D100">
        <v>163262</v>
      </c>
      <c r="E100">
        <v>99</v>
      </c>
      <c r="F100">
        <f>VLOOKUP(A100,Лист3!$A$2:$D$548,4,0)</f>
        <v>98</v>
      </c>
      <c r="G100">
        <f t="shared" si="6"/>
        <v>-1</v>
      </c>
      <c r="H100">
        <f t="shared" si="7"/>
        <v>0</v>
      </c>
      <c r="I100">
        <f t="shared" si="8"/>
        <v>0</v>
      </c>
      <c r="J100">
        <f t="shared" si="9"/>
        <v>1</v>
      </c>
      <c r="K100">
        <f t="shared" si="10"/>
        <v>0</v>
      </c>
      <c r="L100">
        <f t="shared" si="11"/>
        <v>0</v>
      </c>
    </row>
    <row r="101" spans="1:12">
      <c r="A101">
        <v>5650011464</v>
      </c>
      <c r="B101" t="s">
        <v>1455</v>
      </c>
      <c r="C101">
        <v>160749</v>
      </c>
      <c r="D101">
        <v>163262</v>
      </c>
      <c r="E101">
        <v>100</v>
      </c>
      <c r="F101">
        <f>VLOOKUP(A101,Лист3!$A$2:$D$548,4,0)</f>
        <v>98</v>
      </c>
      <c r="G101">
        <f t="shared" si="6"/>
        <v>-2</v>
      </c>
      <c r="H101">
        <f t="shared" si="7"/>
        <v>0</v>
      </c>
      <c r="I101">
        <f t="shared" si="8"/>
        <v>0</v>
      </c>
      <c r="J101">
        <f t="shared" si="9"/>
        <v>1</v>
      </c>
      <c r="K101">
        <f t="shared" si="10"/>
        <v>0</v>
      </c>
      <c r="L101">
        <f t="shared" si="11"/>
        <v>0</v>
      </c>
    </row>
    <row r="102" spans="1:12">
      <c r="A102">
        <v>5609065998</v>
      </c>
      <c r="B102" t="s">
        <v>345</v>
      </c>
      <c r="C102">
        <v>129347</v>
      </c>
      <c r="D102">
        <v>158362</v>
      </c>
      <c r="E102">
        <v>101</v>
      </c>
      <c r="F102">
        <f>VLOOKUP(A102,Лист3!$A$2:$D$548,4,0)</f>
        <v>119</v>
      </c>
      <c r="G102">
        <f t="shared" si="6"/>
        <v>18</v>
      </c>
      <c r="H102">
        <f t="shared" si="7"/>
        <v>0</v>
      </c>
      <c r="I102">
        <f t="shared" si="8"/>
        <v>0</v>
      </c>
      <c r="J102">
        <f t="shared" si="9"/>
        <v>0</v>
      </c>
      <c r="K102">
        <f t="shared" si="10"/>
        <v>1</v>
      </c>
      <c r="L102">
        <f t="shared" si="11"/>
        <v>0</v>
      </c>
    </row>
    <row r="103" spans="1:12">
      <c r="A103">
        <v>5406606578</v>
      </c>
      <c r="B103" t="s">
        <v>1816</v>
      </c>
      <c r="C103">
        <v>165195</v>
      </c>
      <c r="D103">
        <v>157004</v>
      </c>
      <c r="E103">
        <v>102</v>
      </c>
      <c r="F103">
        <f>VLOOKUP(A103,Лист3!$A$2:$D$548,4,0)</f>
        <v>94</v>
      </c>
      <c r="G103">
        <f t="shared" si="6"/>
        <v>-8</v>
      </c>
      <c r="H103">
        <f t="shared" si="7"/>
        <v>0</v>
      </c>
      <c r="I103">
        <f t="shared" si="8"/>
        <v>0</v>
      </c>
      <c r="J103">
        <f t="shared" si="9"/>
        <v>0</v>
      </c>
      <c r="K103">
        <f t="shared" si="10"/>
        <v>1</v>
      </c>
      <c r="L103">
        <f t="shared" si="11"/>
        <v>0</v>
      </c>
    </row>
    <row r="104" spans="1:12">
      <c r="A104">
        <v>4632245370</v>
      </c>
      <c r="B104" t="s">
        <v>2391</v>
      </c>
      <c r="C104">
        <v>92554</v>
      </c>
      <c r="D104">
        <v>156498</v>
      </c>
      <c r="E104">
        <v>103</v>
      </c>
      <c r="F104">
        <f>VLOOKUP(A104,Лист3!$A$2:$D$548,4,0)</f>
        <v>142</v>
      </c>
      <c r="G104">
        <f t="shared" si="6"/>
        <v>39</v>
      </c>
      <c r="H104">
        <f t="shared" si="7"/>
        <v>0</v>
      </c>
      <c r="I104">
        <f t="shared" si="8"/>
        <v>0</v>
      </c>
      <c r="J104">
        <f t="shared" si="9"/>
        <v>0</v>
      </c>
      <c r="K104">
        <f t="shared" si="10"/>
        <v>1</v>
      </c>
      <c r="L104">
        <f t="shared" si="11"/>
        <v>0</v>
      </c>
    </row>
    <row r="105" spans="1:12">
      <c r="A105">
        <v>7840502513</v>
      </c>
      <c r="B105" t="s">
        <v>231</v>
      </c>
      <c r="C105">
        <v>271692</v>
      </c>
      <c r="D105">
        <v>155280</v>
      </c>
      <c r="E105">
        <v>104</v>
      </c>
      <c r="F105">
        <f>VLOOKUP(A105,Лист3!$A$2:$D$548,4,0)</f>
        <v>60</v>
      </c>
      <c r="G105">
        <f t="shared" si="6"/>
        <v>-44</v>
      </c>
      <c r="H105">
        <f t="shared" si="7"/>
        <v>0</v>
      </c>
      <c r="I105">
        <f t="shared" si="8"/>
        <v>0</v>
      </c>
      <c r="J105">
        <f t="shared" si="9"/>
        <v>0</v>
      </c>
      <c r="K105">
        <f t="shared" si="10"/>
        <v>1</v>
      </c>
      <c r="L105">
        <f t="shared" si="11"/>
        <v>0</v>
      </c>
    </row>
    <row r="106" spans="1:12">
      <c r="A106">
        <v>1841013546</v>
      </c>
      <c r="B106" t="s">
        <v>724</v>
      </c>
      <c r="C106">
        <v>141939</v>
      </c>
      <c r="D106">
        <v>154024</v>
      </c>
      <c r="E106">
        <v>105</v>
      </c>
      <c r="F106">
        <f>VLOOKUP(A106,Лист3!$A$2:$D$548,4,0)</f>
        <v>113</v>
      </c>
      <c r="G106">
        <f t="shared" si="6"/>
        <v>8</v>
      </c>
      <c r="H106">
        <f t="shared" si="7"/>
        <v>0</v>
      </c>
      <c r="I106">
        <f t="shared" si="8"/>
        <v>0</v>
      </c>
      <c r="J106">
        <f t="shared" si="9"/>
        <v>0</v>
      </c>
      <c r="K106">
        <f t="shared" si="10"/>
        <v>1</v>
      </c>
      <c r="L106">
        <f t="shared" si="11"/>
        <v>0</v>
      </c>
    </row>
    <row r="107" spans="1:12">
      <c r="A107">
        <v>3461064925</v>
      </c>
      <c r="B107" t="s">
        <v>2321</v>
      </c>
      <c r="C107">
        <v>157892</v>
      </c>
      <c r="D107">
        <v>148329</v>
      </c>
      <c r="E107">
        <v>106</v>
      </c>
      <c r="F107">
        <f>VLOOKUP(A107,Лист3!$A$2:$D$548,4,0)</f>
        <v>100</v>
      </c>
      <c r="G107">
        <f t="shared" si="6"/>
        <v>-6</v>
      </c>
      <c r="H107">
        <f t="shared" si="7"/>
        <v>0</v>
      </c>
      <c r="I107">
        <f t="shared" si="8"/>
        <v>0</v>
      </c>
      <c r="J107">
        <f t="shared" si="9"/>
        <v>0</v>
      </c>
      <c r="K107">
        <f t="shared" si="10"/>
        <v>1</v>
      </c>
      <c r="L107">
        <f t="shared" si="11"/>
        <v>0</v>
      </c>
    </row>
    <row r="108" spans="1:12">
      <c r="A108">
        <v>7709824836</v>
      </c>
      <c r="B108" t="s">
        <v>297</v>
      </c>
      <c r="C108">
        <v>148542</v>
      </c>
      <c r="D108">
        <v>142580</v>
      </c>
      <c r="E108">
        <v>107</v>
      </c>
      <c r="F108">
        <f>VLOOKUP(A108,Лист3!$A$2:$D$548,4,0)</f>
        <v>103</v>
      </c>
      <c r="G108">
        <f t="shared" si="6"/>
        <v>-4</v>
      </c>
      <c r="H108">
        <f t="shared" si="7"/>
        <v>0</v>
      </c>
      <c r="I108">
        <f t="shared" si="8"/>
        <v>0</v>
      </c>
      <c r="J108">
        <f t="shared" si="9"/>
        <v>0</v>
      </c>
      <c r="K108">
        <f t="shared" si="10"/>
        <v>1</v>
      </c>
      <c r="L108">
        <f t="shared" si="11"/>
        <v>0</v>
      </c>
    </row>
    <row r="109" spans="1:12">
      <c r="A109">
        <v>274970586</v>
      </c>
      <c r="B109" t="s">
        <v>3031</v>
      </c>
      <c r="C109">
        <v>139311</v>
      </c>
      <c r="D109">
        <v>142345</v>
      </c>
      <c r="E109">
        <v>108</v>
      </c>
      <c r="F109">
        <f>VLOOKUP(A109,Лист3!$A$2:$D$548,4,0)</f>
        <v>116</v>
      </c>
      <c r="G109">
        <f t="shared" si="6"/>
        <v>8</v>
      </c>
      <c r="H109">
        <f t="shared" si="7"/>
        <v>0</v>
      </c>
      <c r="I109">
        <f t="shared" si="8"/>
        <v>0</v>
      </c>
      <c r="J109">
        <f t="shared" si="9"/>
        <v>0</v>
      </c>
      <c r="K109">
        <f t="shared" si="10"/>
        <v>1</v>
      </c>
      <c r="L109">
        <f t="shared" si="11"/>
        <v>0</v>
      </c>
    </row>
    <row r="110" spans="1:12">
      <c r="A110">
        <v>2536275392</v>
      </c>
      <c r="B110" t="s">
        <v>251</v>
      </c>
      <c r="C110">
        <v>119975</v>
      </c>
      <c r="D110">
        <v>141581</v>
      </c>
      <c r="E110">
        <v>109</v>
      </c>
      <c r="F110">
        <f>VLOOKUP(A110,Лист3!$A$2:$D$548,4,0)</f>
        <v>123</v>
      </c>
      <c r="G110">
        <f t="shared" si="6"/>
        <v>14</v>
      </c>
      <c r="H110">
        <f t="shared" si="7"/>
        <v>0</v>
      </c>
      <c r="I110">
        <f t="shared" si="8"/>
        <v>0</v>
      </c>
      <c r="J110">
        <f t="shared" si="9"/>
        <v>0</v>
      </c>
      <c r="K110">
        <f t="shared" si="10"/>
        <v>1</v>
      </c>
      <c r="L110">
        <f t="shared" si="11"/>
        <v>0</v>
      </c>
    </row>
    <row r="111" spans="1:12">
      <c r="A111">
        <v>7715831246</v>
      </c>
      <c r="B111" t="s">
        <v>810</v>
      </c>
      <c r="C111">
        <v>148464</v>
      </c>
      <c r="D111">
        <v>141261</v>
      </c>
      <c r="E111">
        <v>110</v>
      </c>
      <c r="F111">
        <f>VLOOKUP(A111,Лист3!$A$2:$D$548,4,0)</f>
        <v>104</v>
      </c>
      <c r="G111">
        <f t="shared" si="6"/>
        <v>-6</v>
      </c>
      <c r="H111">
        <f t="shared" si="7"/>
        <v>0</v>
      </c>
      <c r="I111">
        <f t="shared" si="8"/>
        <v>0</v>
      </c>
      <c r="J111">
        <f t="shared" si="9"/>
        <v>0</v>
      </c>
      <c r="K111">
        <f t="shared" si="10"/>
        <v>1</v>
      </c>
      <c r="L111">
        <f t="shared" si="11"/>
        <v>0</v>
      </c>
    </row>
    <row r="112" spans="1:12">
      <c r="A112">
        <v>7719446380</v>
      </c>
      <c r="B112" t="s">
        <v>1390</v>
      </c>
      <c r="C112">
        <v>135727</v>
      </c>
      <c r="D112">
        <v>139127</v>
      </c>
      <c r="E112">
        <v>111</v>
      </c>
      <c r="F112">
        <f>VLOOKUP(A112,Лист3!$A$2:$D$548,4,0)</f>
        <v>118</v>
      </c>
      <c r="G112">
        <f t="shared" si="6"/>
        <v>7</v>
      </c>
      <c r="H112">
        <f t="shared" si="7"/>
        <v>0</v>
      </c>
      <c r="I112">
        <f t="shared" si="8"/>
        <v>0</v>
      </c>
      <c r="J112">
        <f t="shared" si="9"/>
        <v>0</v>
      </c>
      <c r="K112">
        <f t="shared" si="10"/>
        <v>1</v>
      </c>
      <c r="L112">
        <f t="shared" si="11"/>
        <v>0</v>
      </c>
    </row>
    <row r="113" spans="1:12">
      <c r="A113">
        <v>5904144541</v>
      </c>
      <c r="B113" t="s">
        <v>197</v>
      </c>
      <c r="C113">
        <v>96015</v>
      </c>
      <c r="D113">
        <v>139054</v>
      </c>
      <c r="E113">
        <v>112</v>
      </c>
      <c r="F113">
        <f>VLOOKUP(A113,Лист3!$A$2:$D$548,4,0)</f>
        <v>139</v>
      </c>
      <c r="G113">
        <f t="shared" si="6"/>
        <v>27</v>
      </c>
      <c r="H113">
        <f t="shared" si="7"/>
        <v>0</v>
      </c>
      <c r="I113">
        <f t="shared" si="8"/>
        <v>0</v>
      </c>
      <c r="J113">
        <f t="shared" si="9"/>
        <v>0</v>
      </c>
      <c r="K113">
        <f t="shared" si="10"/>
        <v>1</v>
      </c>
      <c r="L113">
        <f t="shared" si="11"/>
        <v>0</v>
      </c>
    </row>
    <row r="114" spans="1:12">
      <c r="A114">
        <v>6671077740</v>
      </c>
      <c r="B114" t="s">
        <v>980</v>
      </c>
      <c r="C114">
        <v>75618</v>
      </c>
      <c r="D114">
        <v>137423</v>
      </c>
      <c r="E114">
        <v>113</v>
      </c>
      <c r="F114">
        <f>VLOOKUP(A114,Лист3!$A$2:$D$548,4,0)</f>
        <v>157</v>
      </c>
      <c r="G114">
        <f t="shared" si="6"/>
        <v>44</v>
      </c>
      <c r="H114">
        <f t="shared" si="7"/>
        <v>0</v>
      </c>
      <c r="I114">
        <f t="shared" si="8"/>
        <v>0</v>
      </c>
      <c r="J114">
        <f t="shared" si="9"/>
        <v>0</v>
      </c>
      <c r="K114">
        <f t="shared" si="10"/>
        <v>1</v>
      </c>
      <c r="L114">
        <f t="shared" si="11"/>
        <v>0</v>
      </c>
    </row>
    <row r="115" spans="1:12">
      <c r="A115">
        <v>6685187140</v>
      </c>
      <c r="B115" t="s">
        <v>2774</v>
      </c>
      <c r="C115">
        <v>431808</v>
      </c>
      <c r="D115">
        <v>137299</v>
      </c>
      <c r="E115">
        <v>114</v>
      </c>
      <c r="F115">
        <f>VLOOKUP(A115,Лист3!$A$2:$D$548,4,0)</f>
        <v>42</v>
      </c>
      <c r="G115">
        <f t="shared" si="6"/>
        <v>-72</v>
      </c>
      <c r="H115">
        <f t="shared" si="7"/>
        <v>0</v>
      </c>
      <c r="I115">
        <f t="shared" si="8"/>
        <v>0</v>
      </c>
      <c r="J115">
        <f t="shared" si="9"/>
        <v>0</v>
      </c>
      <c r="K115">
        <f t="shared" si="10"/>
        <v>1</v>
      </c>
      <c r="L115">
        <f t="shared" si="11"/>
        <v>0</v>
      </c>
    </row>
    <row r="116" spans="1:12">
      <c r="A116">
        <v>8602219436</v>
      </c>
      <c r="B116" t="s">
        <v>529</v>
      </c>
      <c r="C116">
        <v>88984</v>
      </c>
      <c r="D116">
        <v>135772</v>
      </c>
      <c r="E116">
        <v>115</v>
      </c>
      <c r="F116">
        <f>VLOOKUP(A116,Лист3!$A$2:$D$548,4,0)</f>
        <v>146</v>
      </c>
      <c r="G116">
        <f t="shared" si="6"/>
        <v>31</v>
      </c>
      <c r="H116">
        <f t="shared" si="7"/>
        <v>0</v>
      </c>
      <c r="I116">
        <f t="shared" si="8"/>
        <v>0</v>
      </c>
      <c r="J116">
        <f t="shared" si="9"/>
        <v>0</v>
      </c>
      <c r="K116">
        <f t="shared" si="10"/>
        <v>1</v>
      </c>
      <c r="L116">
        <f t="shared" si="11"/>
        <v>0</v>
      </c>
    </row>
    <row r="117" spans="1:12">
      <c r="A117">
        <v>3123387280</v>
      </c>
      <c r="B117" t="s">
        <v>1691</v>
      </c>
      <c r="C117">
        <v>221517</v>
      </c>
      <c r="D117">
        <v>135610</v>
      </c>
      <c r="E117">
        <v>116</v>
      </c>
      <c r="F117">
        <f>VLOOKUP(A117,Лист3!$A$2:$D$548,4,0)</f>
        <v>70</v>
      </c>
      <c r="G117">
        <f t="shared" si="6"/>
        <v>-46</v>
      </c>
      <c r="H117">
        <f t="shared" si="7"/>
        <v>0</v>
      </c>
      <c r="I117">
        <f t="shared" si="8"/>
        <v>0</v>
      </c>
      <c r="J117">
        <f t="shared" si="9"/>
        <v>0</v>
      </c>
      <c r="K117">
        <f t="shared" si="10"/>
        <v>1</v>
      </c>
      <c r="L117">
        <f t="shared" si="11"/>
        <v>0</v>
      </c>
    </row>
    <row r="118" spans="1:12">
      <c r="A118">
        <v>5406796664</v>
      </c>
      <c r="B118" t="s">
        <v>441</v>
      </c>
      <c r="C118">
        <v>94221</v>
      </c>
      <c r="D118">
        <v>135047</v>
      </c>
      <c r="E118">
        <v>117</v>
      </c>
      <c r="F118">
        <f>VLOOKUP(A118,Лист3!$A$2:$D$548,4,0)</f>
        <v>141</v>
      </c>
      <c r="G118">
        <f t="shared" si="6"/>
        <v>24</v>
      </c>
      <c r="H118">
        <f t="shared" si="7"/>
        <v>0</v>
      </c>
      <c r="I118">
        <f t="shared" si="8"/>
        <v>0</v>
      </c>
      <c r="J118">
        <f t="shared" si="9"/>
        <v>0</v>
      </c>
      <c r="K118">
        <f t="shared" si="10"/>
        <v>1</v>
      </c>
      <c r="L118">
        <f t="shared" si="11"/>
        <v>0</v>
      </c>
    </row>
    <row r="119" spans="1:12">
      <c r="A119">
        <v>7718846561</v>
      </c>
      <c r="B119" t="s">
        <v>318</v>
      </c>
      <c r="C119">
        <v>147201</v>
      </c>
      <c r="D119">
        <f>IFERROR(VLOOKUP(A119,'Остальные данные'!$B$3:$XFD$82,'Остальные данные'!$DI$1,0)+VLOOKUP(A119,'Остальные данные'!$B$3:$XFD$82,'Остальные данные'!$CS$1,0),"")</f>
        <v>134356</v>
      </c>
      <c r="E119">
        <v>118</v>
      </c>
      <c r="F119">
        <f>VLOOKUP(A119,Лист3!$A$2:$D$548,4,0)</f>
        <v>109</v>
      </c>
      <c r="G119">
        <f t="shared" si="6"/>
        <v>-9</v>
      </c>
      <c r="H119">
        <f t="shared" si="7"/>
        <v>0</v>
      </c>
      <c r="I119">
        <f t="shared" si="8"/>
        <v>0</v>
      </c>
      <c r="J119">
        <f t="shared" si="9"/>
        <v>0</v>
      </c>
      <c r="K119">
        <f t="shared" si="10"/>
        <v>1</v>
      </c>
      <c r="L119">
        <f t="shared" si="11"/>
        <v>0</v>
      </c>
    </row>
    <row r="120" spans="1:12">
      <c r="A120">
        <v>3461065100</v>
      </c>
      <c r="B120" t="s">
        <v>2118</v>
      </c>
      <c r="C120">
        <v>43713</v>
      </c>
      <c r="D120">
        <v>132152</v>
      </c>
      <c r="E120">
        <v>119</v>
      </c>
      <c r="F120">
        <f>VLOOKUP(A120,Лист3!$A$2:$D$548,4,0)</f>
        <v>204</v>
      </c>
      <c r="G120">
        <f t="shared" si="6"/>
        <v>85</v>
      </c>
      <c r="H120">
        <f t="shared" si="7"/>
        <v>0</v>
      </c>
      <c r="I120">
        <f t="shared" si="8"/>
        <v>0</v>
      </c>
      <c r="J120">
        <f t="shared" si="9"/>
        <v>0</v>
      </c>
      <c r="K120">
        <f t="shared" si="10"/>
        <v>1</v>
      </c>
      <c r="L120">
        <f t="shared" si="11"/>
        <v>0</v>
      </c>
    </row>
    <row r="121" spans="1:12">
      <c r="A121">
        <v>2130212835</v>
      </c>
      <c r="B121" t="s">
        <v>2132</v>
      </c>
      <c r="C121">
        <v>73915</v>
      </c>
      <c r="D121">
        <v>131735</v>
      </c>
      <c r="E121">
        <v>120</v>
      </c>
      <c r="F121">
        <f>VLOOKUP(A121,Лист3!$A$2:$D$548,4,0)</f>
        <v>159</v>
      </c>
      <c r="G121">
        <f t="shared" si="6"/>
        <v>39</v>
      </c>
      <c r="H121">
        <f t="shared" si="7"/>
        <v>0</v>
      </c>
      <c r="I121">
        <f t="shared" si="8"/>
        <v>0</v>
      </c>
      <c r="J121">
        <f t="shared" si="9"/>
        <v>0</v>
      </c>
      <c r="K121">
        <f t="shared" si="10"/>
        <v>1</v>
      </c>
      <c r="L121">
        <f t="shared" si="11"/>
        <v>0</v>
      </c>
    </row>
    <row r="122" spans="1:12">
      <c r="A122">
        <v>7606066933</v>
      </c>
      <c r="B122" t="s">
        <v>657</v>
      </c>
      <c r="C122">
        <v>136437</v>
      </c>
      <c r="D122">
        <f>IFERROR(VLOOKUP(A122,'Остальные данные'!$B$3:$XFD$82,'Остальные данные'!$DI$1,0)+VLOOKUP(A122,'Остальные данные'!$B$3:$XFD$82,'Остальные данные'!$CS$1,0),"")</f>
        <v>130659</v>
      </c>
      <c r="E122">
        <v>121</v>
      </c>
      <c r="F122">
        <f>VLOOKUP(A122,Лист3!$A$2:$D$548,4,0)</f>
        <v>117</v>
      </c>
      <c r="G122">
        <f t="shared" si="6"/>
        <v>-4</v>
      </c>
      <c r="H122">
        <f t="shared" si="7"/>
        <v>0</v>
      </c>
      <c r="I122">
        <f t="shared" si="8"/>
        <v>0</v>
      </c>
      <c r="J122">
        <f t="shared" si="9"/>
        <v>0</v>
      </c>
      <c r="K122">
        <f t="shared" si="10"/>
        <v>1</v>
      </c>
      <c r="L122">
        <f t="shared" si="11"/>
        <v>0</v>
      </c>
    </row>
    <row r="123" spans="1:12">
      <c r="A123">
        <v>7704860164</v>
      </c>
      <c r="B123" t="s">
        <v>1045</v>
      </c>
      <c r="C123">
        <v>71305</v>
      </c>
      <c r="D123">
        <f>IFERROR(VLOOKUP(A123,'Остальные данные'!$B$3:$XFD$82,'Остальные данные'!$DI$1,0)+VLOOKUP(A123,'Остальные данные'!$B$3:$XFD$82,'Остальные данные'!$CS$1,0),"")</f>
        <v>130000</v>
      </c>
      <c r="E123">
        <v>122</v>
      </c>
      <c r="F123">
        <f>VLOOKUP(A123,Лист3!$A$2:$D$548,4,0)</f>
        <v>162</v>
      </c>
      <c r="G123">
        <f t="shared" si="6"/>
        <v>40</v>
      </c>
      <c r="H123">
        <f t="shared" si="7"/>
        <v>0</v>
      </c>
      <c r="I123">
        <f t="shared" si="8"/>
        <v>0</v>
      </c>
      <c r="J123">
        <f t="shared" si="9"/>
        <v>0</v>
      </c>
      <c r="K123">
        <f t="shared" si="10"/>
        <v>1</v>
      </c>
      <c r="L123">
        <f t="shared" si="11"/>
        <v>0</v>
      </c>
    </row>
    <row r="124" spans="1:12">
      <c r="A124">
        <v>7801720701</v>
      </c>
      <c r="B124" t="s">
        <v>3195</v>
      </c>
      <c r="C124">
        <v>37815</v>
      </c>
      <c r="D124">
        <v>129258</v>
      </c>
      <c r="E124">
        <v>123</v>
      </c>
      <c r="F124">
        <f>VLOOKUP(A124,Лист3!$A$2:$D$548,4,0)</f>
        <v>220</v>
      </c>
      <c r="G124">
        <f t="shared" si="6"/>
        <v>97</v>
      </c>
      <c r="H124">
        <f t="shared" si="7"/>
        <v>0</v>
      </c>
      <c r="I124">
        <f t="shared" si="8"/>
        <v>0</v>
      </c>
      <c r="J124">
        <f t="shared" si="9"/>
        <v>0</v>
      </c>
      <c r="K124">
        <f t="shared" si="10"/>
        <v>1</v>
      </c>
      <c r="L124">
        <f t="shared" si="11"/>
        <v>0</v>
      </c>
    </row>
    <row r="125" spans="1:12">
      <c r="A125">
        <v>9704214076</v>
      </c>
      <c r="B125" t="s">
        <v>3578</v>
      </c>
      <c r="C125">
        <v>5691</v>
      </c>
      <c r="D125">
        <v>127667</v>
      </c>
      <c r="E125">
        <v>124</v>
      </c>
      <c r="F125">
        <f>VLOOKUP(A125,Лист3!$A$2:$D$548,4,0)</f>
        <v>416</v>
      </c>
      <c r="G125">
        <f t="shared" si="6"/>
        <v>292</v>
      </c>
      <c r="H125">
        <f t="shared" si="7"/>
        <v>0</v>
      </c>
      <c r="I125">
        <f t="shared" si="8"/>
        <v>0</v>
      </c>
      <c r="J125">
        <f t="shared" si="9"/>
        <v>0</v>
      </c>
      <c r="K125">
        <f t="shared" si="10"/>
        <v>1</v>
      </c>
      <c r="L125">
        <f t="shared" si="11"/>
        <v>0</v>
      </c>
    </row>
    <row r="126" spans="1:12">
      <c r="A126">
        <v>6166087617</v>
      </c>
      <c r="B126" t="s">
        <v>671</v>
      </c>
      <c r="C126">
        <v>147576</v>
      </c>
      <c r="D126">
        <v>127636</v>
      </c>
      <c r="E126">
        <v>125</v>
      </c>
      <c r="F126">
        <f>VLOOKUP(A126,Лист3!$A$2:$D$548,4,0)</f>
        <v>106</v>
      </c>
      <c r="G126">
        <f t="shared" si="6"/>
        <v>-19</v>
      </c>
      <c r="H126">
        <f t="shared" si="7"/>
        <v>0</v>
      </c>
      <c r="I126">
        <f t="shared" si="8"/>
        <v>0</v>
      </c>
      <c r="J126">
        <f t="shared" si="9"/>
        <v>0</v>
      </c>
      <c r="K126">
        <f t="shared" si="10"/>
        <v>1</v>
      </c>
      <c r="L126">
        <f t="shared" si="11"/>
        <v>0</v>
      </c>
    </row>
    <row r="127" spans="1:12">
      <c r="A127">
        <v>9102200252</v>
      </c>
      <c r="B127" t="s">
        <v>392</v>
      </c>
      <c r="C127">
        <v>168952</v>
      </c>
      <c r="D127">
        <v>126068</v>
      </c>
      <c r="E127">
        <v>126</v>
      </c>
      <c r="F127">
        <f>VLOOKUP(A127,Лист3!$A$2:$D$548,4,0)</f>
        <v>90</v>
      </c>
      <c r="G127">
        <f t="shared" si="6"/>
        <v>-36</v>
      </c>
      <c r="H127">
        <f t="shared" si="7"/>
        <v>0</v>
      </c>
      <c r="I127">
        <f t="shared" si="8"/>
        <v>0</v>
      </c>
      <c r="J127">
        <f t="shared" si="9"/>
        <v>0</v>
      </c>
      <c r="K127">
        <f t="shared" si="10"/>
        <v>1</v>
      </c>
      <c r="L127">
        <f t="shared" si="11"/>
        <v>0</v>
      </c>
    </row>
    <row r="128" spans="1:12">
      <c r="A128">
        <v>6501281184</v>
      </c>
      <c r="B128" t="s">
        <v>469</v>
      </c>
      <c r="C128">
        <v>119271</v>
      </c>
      <c r="D128">
        <v>124401</v>
      </c>
      <c r="E128">
        <v>127</v>
      </c>
      <c r="F128">
        <f>VLOOKUP(A128,Лист3!$A$2:$D$548,4,0)</f>
        <v>124</v>
      </c>
      <c r="G128">
        <f t="shared" si="6"/>
        <v>-3</v>
      </c>
      <c r="H128">
        <f t="shared" si="7"/>
        <v>0</v>
      </c>
      <c r="I128">
        <f t="shared" si="8"/>
        <v>0</v>
      </c>
      <c r="J128">
        <f t="shared" si="9"/>
        <v>0</v>
      </c>
      <c r="K128">
        <f t="shared" si="10"/>
        <v>1</v>
      </c>
      <c r="L128">
        <f t="shared" si="11"/>
        <v>0</v>
      </c>
    </row>
    <row r="129" spans="1:12">
      <c r="A129">
        <v>5260478969</v>
      </c>
      <c r="B129" t="s">
        <v>2836</v>
      </c>
      <c r="C129">
        <v>180411</v>
      </c>
      <c r="D129">
        <v>123344</v>
      </c>
      <c r="E129">
        <v>128</v>
      </c>
      <c r="F129">
        <f>VLOOKUP(A129,Лист3!$A$2:$D$548,4,0)</f>
        <v>86</v>
      </c>
      <c r="G129">
        <f t="shared" si="6"/>
        <v>-42</v>
      </c>
      <c r="H129">
        <f t="shared" si="7"/>
        <v>0</v>
      </c>
      <c r="I129">
        <f t="shared" si="8"/>
        <v>0</v>
      </c>
      <c r="J129">
        <f t="shared" si="9"/>
        <v>0</v>
      </c>
      <c r="K129">
        <f t="shared" si="10"/>
        <v>1</v>
      </c>
      <c r="L129">
        <f t="shared" si="11"/>
        <v>0</v>
      </c>
    </row>
    <row r="130" spans="1:12">
      <c r="A130">
        <v>2130008501</v>
      </c>
      <c r="B130" t="s">
        <v>717</v>
      </c>
      <c r="C130">
        <v>94570</v>
      </c>
      <c r="D130">
        <v>121118</v>
      </c>
      <c r="E130">
        <v>129</v>
      </c>
      <c r="F130">
        <f>VLOOKUP(A130,Лист3!$A$2:$D$548,4,0)</f>
        <v>140</v>
      </c>
      <c r="G130">
        <f t="shared" ref="G130:G193" si="12">-1*(E130-F130)</f>
        <v>11</v>
      </c>
      <c r="H130">
        <f t="shared" ref="H130:H193" si="13">IF(E130&lt;=10,1,0)</f>
        <v>0</v>
      </c>
      <c r="I130">
        <f t="shared" ref="I130:I193" si="14">IF(AND(E130&gt;10,E130&lt;=50),1,0)</f>
        <v>0</v>
      </c>
      <c r="J130">
        <f t="shared" ref="J130:J193" si="15">IF(AND(E130&gt;50,E130&lt;=100),1,0)</f>
        <v>0</v>
      </c>
      <c r="K130">
        <f t="shared" ref="K130:K193" si="16">IF(AND(E130&gt;100,E130&lt;=300),1,0)</f>
        <v>1</v>
      </c>
      <c r="L130">
        <f t="shared" ref="L130:L193" si="17">IF(AND(E130&gt;300,E130&lt;=500),1,0)</f>
        <v>0</v>
      </c>
    </row>
    <row r="131" spans="1:12">
      <c r="A131">
        <v>9715385482</v>
      </c>
      <c r="B131" t="s">
        <v>2459</v>
      </c>
      <c r="C131">
        <v>55290</v>
      </c>
      <c r="D131">
        <v>120426</v>
      </c>
      <c r="E131">
        <v>130</v>
      </c>
      <c r="F131">
        <f>VLOOKUP(A131,Лист3!$A$2:$D$548,4,0)</f>
        <v>184</v>
      </c>
      <c r="G131">
        <f t="shared" si="12"/>
        <v>54</v>
      </c>
      <c r="H131">
        <f t="shared" si="13"/>
        <v>0</v>
      </c>
      <c r="I131">
        <f t="shared" si="14"/>
        <v>0</v>
      </c>
      <c r="J131">
        <f t="shared" si="15"/>
        <v>0</v>
      </c>
      <c r="K131">
        <f t="shared" si="16"/>
        <v>1</v>
      </c>
      <c r="L131">
        <f t="shared" si="17"/>
        <v>0</v>
      </c>
    </row>
    <row r="132" spans="1:12">
      <c r="A132">
        <v>1831161312</v>
      </c>
      <c r="B132" t="s">
        <v>1341</v>
      </c>
      <c r="C132">
        <v>103728</v>
      </c>
      <c r="D132">
        <v>119880</v>
      </c>
      <c r="E132">
        <v>131</v>
      </c>
      <c r="F132">
        <f>VLOOKUP(A132,Лист3!$A$2:$D$548,4,0)</f>
        <v>134</v>
      </c>
      <c r="G132">
        <f t="shared" si="12"/>
        <v>3</v>
      </c>
      <c r="H132">
        <f t="shared" si="13"/>
        <v>0</v>
      </c>
      <c r="I132">
        <f t="shared" si="14"/>
        <v>0</v>
      </c>
      <c r="J132">
        <f t="shared" si="15"/>
        <v>0</v>
      </c>
      <c r="K132">
        <f t="shared" si="16"/>
        <v>1</v>
      </c>
      <c r="L132">
        <f t="shared" si="17"/>
        <v>0</v>
      </c>
    </row>
    <row r="133" spans="1:12">
      <c r="A133">
        <v>7715695240</v>
      </c>
      <c r="B133" t="s">
        <v>1637</v>
      </c>
      <c r="C133">
        <v>90435</v>
      </c>
      <c r="D133">
        <v>118325</v>
      </c>
      <c r="E133">
        <v>132</v>
      </c>
      <c r="F133">
        <f>VLOOKUP(A133,Лист3!$A$2:$D$548,4,0)</f>
        <v>144</v>
      </c>
      <c r="G133">
        <f t="shared" si="12"/>
        <v>12</v>
      </c>
      <c r="H133">
        <f t="shared" si="13"/>
        <v>0</v>
      </c>
      <c r="I133">
        <f t="shared" si="14"/>
        <v>0</v>
      </c>
      <c r="J133">
        <f t="shared" si="15"/>
        <v>0</v>
      </c>
      <c r="K133">
        <f t="shared" si="16"/>
        <v>1</v>
      </c>
      <c r="L133">
        <f t="shared" si="17"/>
        <v>0</v>
      </c>
    </row>
    <row r="134" spans="1:12">
      <c r="A134">
        <v>8601038645</v>
      </c>
      <c r="B134" t="s">
        <v>515</v>
      </c>
      <c r="C134">
        <v>170971</v>
      </c>
      <c r="D134">
        <v>115835</v>
      </c>
      <c r="E134">
        <v>133</v>
      </c>
      <c r="F134">
        <f>VLOOKUP(A134,Лист3!$A$2:$D$548,4,0)</f>
        <v>88</v>
      </c>
      <c r="G134">
        <f t="shared" si="12"/>
        <v>-45</v>
      </c>
      <c r="H134">
        <f t="shared" si="13"/>
        <v>0</v>
      </c>
      <c r="I134">
        <f t="shared" si="14"/>
        <v>0</v>
      </c>
      <c r="J134">
        <f t="shared" si="15"/>
        <v>0</v>
      </c>
      <c r="K134">
        <f t="shared" si="16"/>
        <v>1</v>
      </c>
      <c r="L134">
        <f t="shared" si="17"/>
        <v>0</v>
      </c>
    </row>
    <row r="135" spans="1:12">
      <c r="A135">
        <v>7709864388</v>
      </c>
      <c r="B135" t="s">
        <v>2507</v>
      </c>
      <c r="C135">
        <v>58894</v>
      </c>
      <c r="D135">
        <v>115172</v>
      </c>
      <c r="E135">
        <v>134</v>
      </c>
      <c r="F135">
        <f>VLOOKUP(A135,Лист3!$A$2:$D$548,4,0)</f>
        <v>176</v>
      </c>
      <c r="G135">
        <f t="shared" si="12"/>
        <v>42</v>
      </c>
      <c r="H135">
        <f t="shared" si="13"/>
        <v>0</v>
      </c>
      <c r="I135">
        <f t="shared" si="14"/>
        <v>0</v>
      </c>
      <c r="J135">
        <f t="shared" si="15"/>
        <v>0</v>
      </c>
      <c r="K135">
        <f t="shared" si="16"/>
        <v>1</v>
      </c>
      <c r="L135">
        <f t="shared" si="17"/>
        <v>0</v>
      </c>
    </row>
    <row r="136" spans="1:12">
      <c r="A136">
        <v>1901107255</v>
      </c>
      <c r="B136" t="s">
        <v>2676</v>
      </c>
      <c r="C136">
        <v>123735</v>
      </c>
      <c r="D136">
        <v>111320</v>
      </c>
      <c r="E136">
        <v>135</v>
      </c>
      <c r="F136">
        <f>VLOOKUP(A136,Лист3!$A$2:$D$548,4,0)</f>
        <v>121</v>
      </c>
      <c r="G136">
        <f t="shared" si="12"/>
        <v>-14</v>
      </c>
      <c r="H136">
        <f t="shared" si="13"/>
        <v>0</v>
      </c>
      <c r="I136">
        <f t="shared" si="14"/>
        <v>0</v>
      </c>
      <c r="J136">
        <f t="shared" si="15"/>
        <v>0</v>
      </c>
      <c r="K136">
        <f t="shared" si="16"/>
        <v>1</v>
      </c>
      <c r="L136">
        <f t="shared" si="17"/>
        <v>0</v>
      </c>
    </row>
    <row r="137" spans="1:12">
      <c r="A137">
        <v>7743165125</v>
      </c>
      <c r="B137" t="s">
        <v>3061</v>
      </c>
      <c r="C137">
        <v>118706</v>
      </c>
      <c r="D137">
        <v>110271</v>
      </c>
      <c r="E137">
        <v>136</v>
      </c>
      <c r="F137">
        <f>VLOOKUP(A137,Лист3!$A$2:$D$548,4,0)</f>
        <v>126</v>
      </c>
      <c r="G137">
        <f t="shared" si="12"/>
        <v>-10</v>
      </c>
      <c r="H137">
        <f t="shared" si="13"/>
        <v>0</v>
      </c>
      <c r="I137">
        <f t="shared" si="14"/>
        <v>0</v>
      </c>
      <c r="J137">
        <f t="shared" si="15"/>
        <v>0</v>
      </c>
      <c r="K137">
        <f t="shared" si="16"/>
        <v>1</v>
      </c>
      <c r="L137">
        <f t="shared" si="17"/>
        <v>0</v>
      </c>
    </row>
    <row r="138" spans="1:12">
      <c r="A138">
        <v>1001219735</v>
      </c>
      <c r="B138" t="s">
        <v>374</v>
      </c>
      <c r="C138">
        <v>103936</v>
      </c>
      <c r="D138">
        <v>109938</v>
      </c>
      <c r="E138">
        <v>137</v>
      </c>
      <c r="F138">
        <f>VLOOKUP(A138,Лист3!$A$2:$D$548,4,0)</f>
        <v>133</v>
      </c>
      <c r="G138">
        <f t="shared" si="12"/>
        <v>-4</v>
      </c>
      <c r="H138">
        <f t="shared" si="13"/>
        <v>0</v>
      </c>
      <c r="I138">
        <f t="shared" si="14"/>
        <v>0</v>
      </c>
      <c r="J138">
        <f t="shared" si="15"/>
        <v>0</v>
      </c>
      <c r="K138">
        <f t="shared" si="16"/>
        <v>1</v>
      </c>
      <c r="L138">
        <f t="shared" si="17"/>
        <v>0</v>
      </c>
    </row>
    <row r="139" spans="1:12">
      <c r="A139">
        <v>6168074571</v>
      </c>
      <c r="B139" t="s">
        <v>1099</v>
      </c>
      <c r="C139">
        <v>78552</v>
      </c>
      <c r="D139">
        <v>108950</v>
      </c>
      <c r="E139">
        <v>138</v>
      </c>
      <c r="F139">
        <f>VLOOKUP(A139,Лист3!$A$2:$D$548,4,0)</f>
        <v>154</v>
      </c>
      <c r="G139">
        <f t="shared" si="12"/>
        <v>16</v>
      </c>
      <c r="H139">
        <f t="shared" si="13"/>
        <v>0</v>
      </c>
      <c r="I139">
        <f t="shared" si="14"/>
        <v>0</v>
      </c>
      <c r="J139">
        <f t="shared" si="15"/>
        <v>0</v>
      </c>
      <c r="K139">
        <f t="shared" si="16"/>
        <v>1</v>
      </c>
      <c r="L139">
        <f t="shared" si="17"/>
        <v>0</v>
      </c>
    </row>
    <row r="140" spans="1:12">
      <c r="A140">
        <v>1655459196</v>
      </c>
      <c r="B140" t="s">
        <v>2716</v>
      </c>
      <c r="C140">
        <v>270242</v>
      </c>
      <c r="D140">
        <v>105728</v>
      </c>
      <c r="E140">
        <v>139</v>
      </c>
      <c r="F140">
        <f>VLOOKUP(A140,Лист3!$A$2:$D$548,4,0)</f>
        <v>61</v>
      </c>
      <c r="G140">
        <f t="shared" si="12"/>
        <v>-78</v>
      </c>
      <c r="H140">
        <f t="shared" si="13"/>
        <v>0</v>
      </c>
      <c r="I140">
        <f t="shared" si="14"/>
        <v>0</v>
      </c>
      <c r="J140">
        <f t="shared" si="15"/>
        <v>0</v>
      </c>
      <c r="K140">
        <f t="shared" si="16"/>
        <v>1</v>
      </c>
      <c r="L140">
        <f t="shared" si="17"/>
        <v>0</v>
      </c>
    </row>
    <row r="141" spans="1:12">
      <c r="A141">
        <v>1838016040</v>
      </c>
      <c r="B141" t="s">
        <v>3469</v>
      </c>
      <c r="C141">
        <v>0</v>
      </c>
      <c r="D141">
        <v>105405</v>
      </c>
      <c r="E141">
        <v>140</v>
      </c>
      <c r="F141">
        <f>VLOOKUP(A141,Лист3!$A$2:$D$548,4,0)</f>
        <v>512</v>
      </c>
      <c r="G141">
        <f t="shared" si="12"/>
        <v>372</v>
      </c>
      <c r="H141">
        <f t="shared" si="13"/>
        <v>0</v>
      </c>
      <c r="I141">
        <f t="shared" si="14"/>
        <v>0</v>
      </c>
      <c r="J141">
        <f t="shared" si="15"/>
        <v>0</v>
      </c>
      <c r="K141">
        <f t="shared" si="16"/>
        <v>1</v>
      </c>
      <c r="L141">
        <f t="shared" si="17"/>
        <v>0</v>
      </c>
    </row>
    <row r="142" spans="1:12">
      <c r="A142">
        <v>7203326272</v>
      </c>
      <c r="B142" t="s">
        <v>1424</v>
      </c>
      <c r="C142">
        <v>96027</v>
      </c>
      <c r="D142">
        <v>104882</v>
      </c>
      <c r="E142">
        <v>141</v>
      </c>
      <c r="F142">
        <f>VLOOKUP(A142,Лист3!$A$2:$D$548,4,0)</f>
        <v>138</v>
      </c>
      <c r="G142">
        <f t="shared" si="12"/>
        <v>-3</v>
      </c>
      <c r="H142">
        <f t="shared" si="13"/>
        <v>0</v>
      </c>
      <c r="I142">
        <f t="shared" si="14"/>
        <v>0</v>
      </c>
      <c r="J142">
        <f t="shared" si="15"/>
        <v>0</v>
      </c>
      <c r="K142">
        <f t="shared" si="16"/>
        <v>1</v>
      </c>
      <c r="L142">
        <f t="shared" si="17"/>
        <v>0</v>
      </c>
    </row>
    <row r="143" spans="1:12">
      <c r="A143">
        <v>5836658948</v>
      </c>
      <c r="B143" t="s">
        <v>796</v>
      </c>
      <c r="C143">
        <v>148431</v>
      </c>
      <c r="D143">
        <v>104237</v>
      </c>
      <c r="E143">
        <v>142</v>
      </c>
      <c r="F143">
        <f>VLOOKUP(A143,Лист3!$A$2:$D$548,4,0)</f>
        <v>105</v>
      </c>
      <c r="G143">
        <f t="shared" si="12"/>
        <v>-37</v>
      </c>
      <c r="H143">
        <f t="shared" si="13"/>
        <v>0</v>
      </c>
      <c r="I143">
        <f t="shared" si="14"/>
        <v>0</v>
      </c>
      <c r="J143">
        <f t="shared" si="15"/>
        <v>0</v>
      </c>
      <c r="K143">
        <f t="shared" si="16"/>
        <v>1</v>
      </c>
      <c r="L143">
        <f t="shared" si="17"/>
        <v>0</v>
      </c>
    </row>
    <row r="144" spans="1:12">
      <c r="A144">
        <v>6316220412</v>
      </c>
      <c r="B144" t="s">
        <v>455</v>
      </c>
      <c r="C144">
        <v>57766</v>
      </c>
      <c r="D144">
        <v>103798</v>
      </c>
      <c r="E144">
        <v>143</v>
      </c>
      <c r="F144">
        <f>VLOOKUP(A144,Лист3!$A$2:$D$548,4,0)</f>
        <v>179</v>
      </c>
      <c r="G144">
        <f t="shared" si="12"/>
        <v>36</v>
      </c>
      <c r="H144">
        <f t="shared" si="13"/>
        <v>0</v>
      </c>
      <c r="I144">
        <f t="shared" si="14"/>
        <v>0</v>
      </c>
      <c r="J144">
        <f t="shared" si="15"/>
        <v>0</v>
      </c>
      <c r="K144">
        <f t="shared" si="16"/>
        <v>1</v>
      </c>
      <c r="L144">
        <f t="shared" si="17"/>
        <v>0</v>
      </c>
    </row>
    <row r="145" spans="1:12">
      <c r="A145">
        <v>2901305805</v>
      </c>
      <c r="B145" t="s">
        <v>2877</v>
      </c>
      <c r="C145">
        <v>66594</v>
      </c>
      <c r="D145">
        <v>103425</v>
      </c>
      <c r="E145">
        <v>144</v>
      </c>
      <c r="F145">
        <f>VLOOKUP(A145,Лист3!$A$2:$D$548,4,0)</f>
        <v>166</v>
      </c>
      <c r="G145">
        <f t="shared" si="12"/>
        <v>22</v>
      </c>
      <c r="H145">
        <f t="shared" si="13"/>
        <v>0</v>
      </c>
      <c r="I145">
        <f t="shared" si="14"/>
        <v>0</v>
      </c>
      <c r="J145">
        <f t="shared" si="15"/>
        <v>0</v>
      </c>
      <c r="K145">
        <f t="shared" si="16"/>
        <v>1</v>
      </c>
      <c r="L145">
        <f t="shared" si="17"/>
        <v>0</v>
      </c>
    </row>
    <row r="146" spans="1:12">
      <c r="A146">
        <v>7804630189</v>
      </c>
      <c r="B146" t="s">
        <v>2199</v>
      </c>
      <c r="C146">
        <v>37393</v>
      </c>
      <c r="D146">
        <f>IFERROR(VLOOKUP(A146,'Остальные данные'!$B$3:$XFD$82,'Остальные данные'!$DI$1,0)+VLOOKUP(A146,'Остальные данные'!$B$3:$XFD$82,'Остальные данные'!$CS$1,0),"")</f>
        <v>102065</v>
      </c>
      <c r="E146">
        <v>145</v>
      </c>
      <c r="F146">
        <f>VLOOKUP(A146,Лист3!$A$2:$D$548,4,0)</f>
        <v>221</v>
      </c>
      <c r="G146">
        <f t="shared" si="12"/>
        <v>76</v>
      </c>
      <c r="H146">
        <f t="shared" si="13"/>
        <v>0</v>
      </c>
      <c r="I146">
        <f t="shared" si="14"/>
        <v>0</v>
      </c>
      <c r="J146">
        <f t="shared" si="15"/>
        <v>0</v>
      </c>
      <c r="K146">
        <f t="shared" si="16"/>
        <v>1</v>
      </c>
      <c r="L146">
        <f t="shared" si="17"/>
        <v>0</v>
      </c>
    </row>
    <row r="147" spans="1:12">
      <c r="A147">
        <v>7736551151</v>
      </c>
      <c r="B147" t="s">
        <v>508</v>
      </c>
      <c r="C147">
        <v>104010</v>
      </c>
      <c r="D147">
        <f>IFERROR(VLOOKUP(A147,'Остальные данные'!$B$3:$XFD$82,'Остальные данные'!$DI$1,0)+VLOOKUP(A147,'Остальные данные'!$B$3:$XFD$82,'Остальные данные'!$CS$1,0),"")</f>
        <v>101648</v>
      </c>
      <c r="E147">
        <v>146</v>
      </c>
      <c r="F147">
        <f>VLOOKUP(A147,Лист3!$A$2:$D$548,4,0)</f>
        <v>132</v>
      </c>
      <c r="G147">
        <f t="shared" si="12"/>
        <v>-14</v>
      </c>
      <c r="H147">
        <f t="shared" si="13"/>
        <v>0</v>
      </c>
      <c r="I147">
        <f t="shared" si="14"/>
        <v>0</v>
      </c>
      <c r="J147">
        <f t="shared" si="15"/>
        <v>0</v>
      </c>
      <c r="K147">
        <f t="shared" si="16"/>
        <v>1</v>
      </c>
      <c r="L147">
        <f t="shared" si="17"/>
        <v>0</v>
      </c>
    </row>
    <row r="148" spans="1:12">
      <c r="A148">
        <v>7702686930</v>
      </c>
      <c r="B148" t="s">
        <v>434</v>
      </c>
      <c r="C148">
        <v>98809</v>
      </c>
      <c r="D148">
        <v>100593</v>
      </c>
      <c r="E148">
        <v>147</v>
      </c>
      <c r="F148">
        <f>VLOOKUP(A148,Лист3!$A$2:$D$548,4,0)</f>
        <v>135</v>
      </c>
      <c r="G148">
        <f t="shared" si="12"/>
        <v>-12</v>
      </c>
      <c r="H148">
        <f t="shared" si="13"/>
        <v>0</v>
      </c>
      <c r="I148">
        <f t="shared" si="14"/>
        <v>0</v>
      </c>
      <c r="J148">
        <f t="shared" si="15"/>
        <v>0</v>
      </c>
      <c r="K148">
        <f t="shared" si="16"/>
        <v>1</v>
      </c>
      <c r="L148">
        <f t="shared" si="17"/>
        <v>0</v>
      </c>
    </row>
    <row r="149" spans="1:12">
      <c r="A149">
        <v>7731324349</v>
      </c>
      <c r="B149" t="s">
        <v>879</v>
      </c>
      <c r="C149">
        <v>62697</v>
      </c>
      <c r="D149">
        <v>100521</v>
      </c>
      <c r="E149">
        <v>148</v>
      </c>
      <c r="F149">
        <f>VLOOKUP(A149,Лист3!$A$2:$D$548,4,0)</f>
        <v>171</v>
      </c>
      <c r="G149">
        <f t="shared" si="12"/>
        <v>23</v>
      </c>
      <c r="H149">
        <f t="shared" si="13"/>
        <v>0</v>
      </c>
      <c r="I149">
        <f t="shared" si="14"/>
        <v>0</v>
      </c>
      <c r="J149">
        <f t="shared" si="15"/>
        <v>0</v>
      </c>
      <c r="K149">
        <f t="shared" si="16"/>
        <v>1</v>
      </c>
      <c r="L149">
        <f t="shared" si="17"/>
        <v>0</v>
      </c>
    </row>
    <row r="150" spans="1:12">
      <c r="A150">
        <v>7842168078</v>
      </c>
      <c r="B150" t="s">
        <v>1774</v>
      </c>
      <c r="C150">
        <v>118934</v>
      </c>
      <c r="D150">
        <v>96527</v>
      </c>
      <c r="E150">
        <v>149</v>
      </c>
      <c r="F150">
        <f>VLOOKUP(A150,Лист3!$A$2:$D$548,4,0)</f>
        <v>125</v>
      </c>
      <c r="G150">
        <f t="shared" si="12"/>
        <v>-24</v>
      </c>
      <c r="H150">
        <f t="shared" si="13"/>
        <v>0</v>
      </c>
      <c r="I150">
        <f t="shared" si="14"/>
        <v>0</v>
      </c>
      <c r="J150">
        <f t="shared" si="15"/>
        <v>0</v>
      </c>
      <c r="K150">
        <f t="shared" si="16"/>
        <v>1</v>
      </c>
      <c r="L150">
        <f t="shared" si="17"/>
        <v>0</v>
      </c>
    </row>
    <row r="151" spans="1:12">
      <c r="A151">
        <v>5404048840</v>
      </c>
      <c r="B151" t="s">
        <v>941</v>
      </c>
      <c r="C151">
        <v>62583</v>
      </c>
      <c r="D151">
        <v>96491</v>
      </c>
      <c r="E151">
        <v>150</v>
      </c>
      <c r="F151">
        <f>VLOOKUP(A151,Лист3!$A$2:$D$548,4,0)</f>
        <v>172</v>
      </c>
      <c r="G151">
        <f t="shared" si="12"/>
        <v>22</v>
      </c>
      <c r="H151">
        <f t="shared" si="13"/>
        <v>0</v>
      </c>
      <c r="I151">
        <f t="shared" si="14"/>
        <v>0</v>
      </c>
      <c r="J151">
        <f t="shared" si="15"/>
        <v>0</v>
      </c>
      <c r="K151">
        <f t="shared" si="16"/>
        <v>1</v>
      </c>
      <c r="L151">
        <f t="shared" si="17"/>
        <v>0</v>
      </c>
    </row>
    <row r="152" spans="1:12">
      <c r="A152">
        <v>5904335578</v>
      </c>
      <c r="B152" t="s">
        <v>913</v>
      </c>
      <c r="C152">
        <v>85864</v>
      </c>
      <c r="D152">
        <v>95722</v>
      </c>
      <c r="E152">
        <v>151</v>
      </c>
      <c r="F152">
        <f>VLOOKUP(A152,Лист3!$A$2:$D$548,4,0)</f>
        <v>149</v>
      </c>
      <c r="G152">
        <f t="shared" si="12"/>
        <v>-2</v>
      </c>
      <c r="H152">
        <f t="shared" si="13"/>
        <v>0</v>
      </c>
      <c r="I152">
        <f t="shared" si="14"/>
        <v>0</v>
      </c>
      <c r="J152">
        <f t="shared" si="15"/>
        <v>0</v>
      </c>
      <c r="K152">
        <f t="shared" si="16"/>
        <v>1</v>
      </c>
      <c r="L152">
        <f t="shared" si="17"/>
        <v>0</v>
      </c>
    </row>
    <row r="153" spans="1:12">
      <c r="A153">
        <v>6908019416</v>
      </c>
      <c r="B153" t="s">
        <v>3181</v>
      </c>
      <c r="C153">
        <v>35436</v>
      </c>
      <c r="D153">
        <v>94849</v>
      </c>
      <c r="E153">
        <v>152</v>
      </c>
      <c r="F153">
        <f>VLOOKUP(A153,Лист3!$A$2:$D$548,4,0)</f>
        <v>232</v>
      </c>
      <c r="G153">
        <f t="shared" si="12"/>
        <v>80</v>
      </c>
      <c r="H153">
        <f t="shared" si="13"/>
        <v>0</v>
      </c>
      <c r="I153">
        <f t="shared" si="14"/>
        <v>0</v>
      </c>
      <c r="J153">
        <f t="shared" si="15"/>
        <v>0</v>
      </c>
      <c r="K153">
        <f t="shared" si="16"/>
        <v>1</v>
      </c>
      <c r="L153">
        <f t="shared" si="17"/>
        <v>0</v>
      </c>
    </row>
    <row r="154" spans="1:12">
      <c r="A154">
        <v>6670056296</v>
      </c>
      <c r="B154" t="s">
        <v>3532</v>
      </c>
      <c r="C154">
        <v>4347</v>
      </c>
      <c r="D154">
        <v>94832</v>
      </c>
      <c r="E154">
        <v>153</v>
      </c>
      <c r="F154">
        <f>VLOOKUP(A154,Лист3!$A$2:$D$548,4,0)</f>
        <v>427</v>
      </c>
      <c r="G154">
        <f t="shared" si="12"/>
        <v>274</v>
      </c>
      <c r="H154">
        <f t="shared" si="13"/>
        <v>0</v>
      </c>
      <c r="I154">
        <f t="shared" si="14"/>
        <v>0</v>
      </c>
      <c r="J154">
        <f t="shared" si="15"/>
        <v>0</v>
      </c>
      <c r="K154">
        <f t="shared" si="16"/>
        <v>1</v>
      </c>
      <c r="L154">
        <f t="shared" si="17"/>
        <v>0</v>
      </c>
    </row>
    <row r="155" spans="1:12">
      <c r="A155">
        <v>7709653027</v>
      </c>
      <c r="B155" t="s">
        <v>602</v>
      </c>
      <c r="C155">
        <v>107910</v>
      </c>
      <c r="D155">
        <v>93286</v>
      </c>
      <c r="E155">
        <v>154</v>
      </c>
      <c r="F155">
        <f>VLOOKUP(A155,Лист3!$A$2:$D$548,4,0)</f>
        <v>130</v>
      </c>
      <c r="G155">
        <f t="shared" si="12"/>
        <v>-24</v>
      </c>
      <c r="H155">
        <f t="shared" si="13"/>
        <v>0</v>
      </c>
      <c r="I155">
        <f t="shared" si="14"/>
        <v>0</v>
      </c>
      <c r="J155">
        <f t="shared" si="15"/>
        <v>0</v>
      </c>
      <c r="K155">
        <f t="shared" si="16"/>
        <v>1</v>
      </c>
      <c r="L155">
        <f t="shared" si="17"/>
        <v>0</v>
      </c>
    </row>
    <row r="156" spans="1:12">
      <c r="A156">
        <v>7604326142</v>
      </c>
      <c r="B156" t="s">
        <v>2655</v>
      </c>
      <c r="C156">
        <v>98071</v>
      </c>
      <c r="D156">
        <v>93284</v>
      </c>
      <c r="E156">
        <v>155</v>
      </c>
      <c r="F156">
        <f>VLOOKUP(A156,Лист3!$A$2:$D$548,4,0)</f>
        <v>136</v>
      </c>
      <c r="G156">
        <f t="shared" si="12"/>
        <v>-19</v>
      </c>
      <c r="H156">
        <f t="shared" si="13"/>
        <v>0</v>
      </c>
      <c r="I156">
        <f t="shared" si="14"/>
        <v>0</v>
      </c>
      <c r="J156">
        <f t="shared" si="15"/>
        <v>0</v>
      </c>
      <c r="K156">
        <f t="shared" si="16"/>
        <v>1</v>
      </c>
      <c r="L156">
        <f t="shared" si="17"/>
        <v>0</v>
      </c>
    </row>
    <row r="157" spans="1:12">
      <c r="A157">
        <v>7727806036</v>
      </c>
      <c r="B157" t="s">
        <v>1348</v>
      </c>
      <c r="C157">
        <v>72160</v>
      </c>
      <c r="D157">
        <v>92688</v>
      </c>
      <c r="E157">
        <v>156</v>
      </c>
      <c r="F157">
        <f>VLOOKUP(A157,Лист3!$A$2:$D$548,4,0)</f>
        <v>161</v>
      </c>
      <c r="G157">
        <f t="shared" si="12"/>
        <v>5</v>
      </c>
      <c r="H157">
        <f t="shared" si="13"/>
        <v>0</v>
      </c>
      <c r="I157">
        <f t="shared" si="14"/>
        <v>0</v>
      </c>
      <c r="J157">
        <f t="shared" si="15"/>
        <v>0</v>
      </c>
      <c r="K157">
        <f t="shared" si="16"/>
        <v>1</v>
      </c>
      <c r="L157">
        <f t="shared" si="17"/>
        <v>0</v>
      </c>
    </row>
    <row r="158" spans="1:12">
      <c r="A158">
        <v>9706025860</v>
      </c>
      <c r="B158" t="s">
        <v>3161</v>
      </c>
      <c r="C158">
        <v>40931</v>
      </c>
      <c r="D158">
        <v>92352</v>
      </c>
      <c r="E158">
        <v>157</v>
      </c>
      <c r="F158">
        <f>VLOOKUP(A158,Лист3!$A$2:$D$548,4,0)</f>
        <v>212</v>
      </c>
      <c r="G158">
        <f t="shared" si="12"/>
        <v>55</v>
      </c>
      <c r="H158">
        <f t="shared" si="13"/>
        <v>0</v>
      </c>
      <c r="I158">
        <f t="shared" si="14"/>
        <v>0</v>
      </c>
      <c r="J158">
        <f t="shared" si="15"/>
        <v>0</v>
      </c>
      <c r="K158">
        <f t="shared" si="16"/>
        <v>1</v>
      </c>
      <c r="L158">
        <f t="shared" si="17"/>
        <v>0</v>
      </c>
    </row>
    <row r="159" spans="1:12">
      <c r="A159">
        <v>7718931947</v>
      </c>
      <c r="B159" t="s">
        <v>1397</v>
      </c>
      <c r="C159">
        <v>369435</v>
      </c>
      <c r="D159">
        <v>92000</v>
      </c>
      <c r="E159">
        <v>158</v>
      </c>
      <c r="F159">
        <f>VLOOKUP(A159,Лист3!$A$2:$D$548,4,0)</f>
        <v>49</v>
      </c>
      <c r="G159">
        <f t="shared" si="12"/>
        <v>-109</v>
      </c>
      <c r="H159">
        <f t="shared" si="13"/>
        <v>0</v>
      </c>
      <c r="I159">
        <f t="shared" si="14"/>
        <v>0</v>
      </c>
      <c r="J159">
        <f t="shared" si="15"/>
        <v>0</v>
      </c>
      <c r="K159">
        <f t="shared" si="16"/>
        <v>1</v>
      </c>
      <c r="L159">
        <f t="shared" si="17"/>
        <v>0</v>
      </c>
    </row>
    <row r="160" spans="1:12">
      <c r="A160">
        <v>7734449219</v>
      </c>
      <c r="B160" t="s">
        <v>2931</v>
      </c>
      <c r="C160">
        <v>66851</v>
      </c>
      <c r="D160">
        <v>90456</v>
      </c>
      <c r="E160">
        <v>159</v>
      </c>
      <c r="F160">
        <f>VLOOKUP(A160,Лист3!$A$2:$D$548,4,0)</f>
        <v>164</v>
      </c>
      <c r="G160">
        <f t="shared" si="12"/>
        <v>5</v>
      </c>
      <c r="H160">
        <f t="shared" si="13"/>
        <v>0</v>
      </c>
      <c r="I160">
        <f t="shared" si="14"/>
        <v>0</v>
      </c>
      <c r="J160">
        <f t="shared" si="15"/>
        <v>0</v>
      </c>
      <c r="K160">
        <f t="shared" si="16"/>
        <v>1</v>
      </c>
      <c r="L160">
        <f t="shared" si="17"/>
        <v>0</v>
      </c>
    </row>
    <row r="161" spans="1:12">
      <c r="A161">
        <v>5260402511</v>
      </c>
      <c r="B161" t="s">
        <v>1178</v>
      </c>
      <c r="C161">
        <v>61121</v>
      </c>
      <c r="D161">
        <v>90181</v>
      </c>
      <c r="E161">
        <v>160</v>
      </c>
      <c r="F161">
        <f>VLOOKUP(A161,Лист3!$A$2:$D$548,4,0)</f>
        <v>174</v>
      </c>
      <c r="G161">
        <f t="shared" si="12"/>
        <v>14</v>
      </c>
      <c r="H161">
        <f t="shared" si="13"/>
        <v>0</v>
      </c>
      <c r="I161">
        <f t="shared" si="14"/>
        <v>0</v>
      </c>
      <c r="J161">
        <f t="shared" si="15"/>
        <v>0</v>
      </c>
      <c r="K161">
        <f t="shared" si="16"/>
        <v>1</v>
      </c>
      <c r="L161">
        <f t="shared" si="17"/>
        <v>0</v>
      </c>
    </row>
    <row r="162" spans="1:12">
      <c r="A162">
        <v>7704464202</v>
      </c>
      <c r="B162" t="s">
        <v>2284</v>
      </c>
      <c r="C162">
        <v>166983</v>
      </c>
      <c r="D162">
        <f>IFERROR(VLOOKUP(A162,'Остальные данные'!$B$3:$XFD$82,'Остальные данные'!$DI$1,0)+VLOOKUP(A162,'Остальные данные'!$B$3:$XFD$82,'Остальные данные'!$CS$1,0),"")</f>
        <v>88916</v>
      </c>
      <c r="E162">
        <v>161</v>
      </c>
      <c r="F162">
        <f>VLOOKUP(A162,Лист3!$A$2:$D$548,4,0)</f>
        <v>92</v>
      </c>
      <c r="G162">
        <f t="shared" si="12"/>
        <v>-69</v>
      </c>
      <c r="H162">
        <f t="shared" si="13"/>
        <v>0</v>
      </c>
      <c r="I162">
        <f t="shared" si="14"/>
        <v>0</v>
      </c>
      <c r="J162">
        <f t="shared" si="15"/>
        <v>0</v>
      </c>
      <c r="K162">
        <f t="shared" si="16"/>
        <v>1</v>
      </c>
      <c r="L162">
        <f t="shared" si="17"/>
        <v>0</v>
      </c>
    </row>
    <row r="163" spans="1:12">
      <c r="A163">
        <v>7820326919</v>
      </c>
      <c r="B163" t="s">
        <v>338</v>
      </c>
      <c r="C163">
        <v>69741</v>
      </c>
      <c r="D163">
        <v>88788</v>
      </c>
      <c r="E163">
        <v>162</v>
      </c>
      <c r="F163">
        <f>VLOOKUP(A163,Лист3!$A$2:$D$548,4,0)</f>
        <v>163</v>
      </c>
      <c r="G163">
        <f t="shared" si="12"/>
        <v>1</v>
      </c>
      <c r="H163">
        <f t="shared" si="13"/>
        <v>0</v>
      </c>
      <c r="I163">
        <f t="shared" si="14"/>
        <v>0</v>
      </c>
      <c r="J163">
        <f t="shared" si="15"/>
        <v>0</v>
      </c>
      <c r="K163">
        <f t="shared" si="16"/>
        <v>1</v>
      </c>
      <c r="L163">
        <f t="shared" si="17"/>
        <v>0</v>
      </c>
    </row>
    <row r="164" spans="1:12">
      <c r="A164">
        <v>3666100821</v>
      </c>
      <c r="B164" t="s">
        <v>1151</v>
      </c>
      <c r="C164">
        <v>38021</v>
      </c>
      <c r="D164">
        <v>84852</v>
      </c>
      <c r="E164">
        <v>163</v>
      </c>
      <c r="F164">
        <f>VLOOKUP(A164,Лист3!$A$2:$D$548,4,0)</f>
        <v>218</v>
      </c>
      <c r="G164">
        <f t="shared" si="12"/>
        <v>55</v>
      </c>
      <c r="H164">
        <f t="shared" si="13"/>
        <v>0</v>
      </c>
      <c r="I164">
        <f t="shared" si="14"/>
        <v>0</v>
      </c>
      <c r="J164">
        <f t="shared" si="15"/>
        <v>0</v>
      </c>
      <c r="K164">
        <f t="shared" si="16"/>
        <v>1</v>
      </c>
      <c r="L164">
        <f t="shared" si="17"/>
        <v>0</v>
      </c>
    </row>
    <row r="165" spans="1:12">
      <c r="A165">
        <v>7723706312</v>
      </c>
      <c r="B165" t="s">
        <v>418</v>
      </c>
      <c r="C165">
        <v>164935</v>
      </c>
      <c r="D165">
        <v>83877</v>
      </c>
      <c r="E165">
        <v>164</v>
      </c>
      <c r="F165">
        <f>VLOOKUP(A165,Лист3!$A$2:$D$548,4,0)</f>
        <v>95</v>
      </c>
      <c r="G165">
        <f t="shared" si="12"/>
        <v>-69</v>
      </c>
      <c r="H165">
        <f t="shared" si="13"/>
        <v>0</v>
      </c>
      <c r="I165">
        <f t="shared" si="14"/>
        <v>0</v>
      </c>
      <c r="J165">
        <f t="shared" si="15"/>
        <v>0</v>
      </c>
      <c r="K165">
        <f t="shared" si="16"/>
        <v>1</v>
      </c>
      <c r="L165">
        <f t="shared" si="17"/>
        <v>0</v>
      </c>
    </row>
    <row r="166" spans="1:12">
      <c r="A166">
        <v>5405074715</v>
      </c>
      <c r="B166" t="s">
        <v>3108</v>
      </c>
      <c r="C166">
        <v>10233</v>
      </c>
      <c r="D166">
        <v>81789</v>
      </c>
      <c r="E166">
        <v>165</v>
      </c>
      <c r="F166">
        <f>VLOOKUP(A166,Лист3!$A$2:$D$548,4,0)</f>
        <v>365</v>
      </c>
      <c r="G166">
        <f t="shared" si="12"/>
        <v>200</v>
      </c>
      <c r="H166">
        <f t="shared" si="13"/>
        <v>0</v>
      </c>
      <c r="I166">
        <f t="shared" si="14"/>
        <v>0</v>
      </c>
      <c r="J166">
        <f t="shared" si="15"/>
        <v>0</v>
      </c>
      <c r="K166">
        <f t="shared" si="16"/>
        <v>1</v>
      </c>
      <c r="L166">
        <f t="shared" si="17"/>
        <v>0</v>
      </c>
    </row>
    <row r="167" spans="1:12">
      <c r="A167">
        <v>2100005567</v>
      </c>
      <c r="B167" t="s">
        <v>3222</v>
      </c>
      <c r="C167">
        <v>31068</v>
      </c>
      <c r="D167">
        <v>81782</v>
      </c>
      <c r="E167">
        <v>166</v>
      </c>
      <c r="F167">
        <f>VLOOKUP(A167,Лист3!$A$2:$D$548,4,0)</f>
        <v>250</v>
      </c>
      <c r="G167">
        <f t="shared" si="12"/>
        <v>84</v>
      </c>
      <c r="H167">
        <f t="shared" si="13"/>
        <v>0</v>
      </c>
      <c r="I167">
        <f t="shared" si="14"/>
        <v>0</v>
      </c>
      <c r="J167">
        <f t="shared" si="15"/>
        <v>0</v>
      </c>
      <c r="K167">
        <f t="shared" si="16"/>
        <v>1</v>
      </c>
      <c r="L167">
        <f t="shared" si="17"/>
        <v>0</v>
      </c>
    </row>
    <row r="168" spans="1:12">
      <c r="A168">
        <v>7801289355</v>
      </c>
      <c r="B168" t="s">
        <v>1404</v>
      </c>
      <c r="C168">
        <v>54869</v>
      </c>
      <c r="D168">
        <v>80696</v>
      </c>
      <c r="E168">
        <v>167</v>
      </c>
      <c r="F168">
        <f>VLOOKUP(A168,Лист3!$A$2:$D$548,4,0)</f>
        <v>186</v>
      </c>
      <c r="G168">
        <f t="shared" si="12"/>
        <v>19</v>
      </c>
      <c r="H168">
        <f t="shared" si="13"/>
        <v>0</v>
      </c>
      <c r="I168">
        <f t="shared" si="14"/>
        <v>0</v>
      </c>
      <c r="J168">
        <f t="shared" si="15"/>
        <v>0</v>
      </c>
      <c r="K168">
        <f t="shared" si="16"/>
        <v>1</v>
      </c>
      <c r="L168">
        <f t="shared" si="17"/>
        <v>0</v>
      </c>
    </row>
    <row r="169" spans="1:12">
      <c r="A169">
        <v>7536126992</v>
      </c>
      <c r="B169" t="s">
        <v>2703</v>
      </c>
      <c r="C169">
        <v>147472</v>
      </c>
      <c r="D169">
        <v>80543</v>
      </c>
      <c r="E169">
        <v>168</v>
      </c>
      <c r="F169">
        <f>VLOOKUP(A169,Лист3!$A$2:$D$548,4,0)</f>
        <v>107</v>
      </c>
      <c r="G169">
        <f t="shared" si="12"/>
        <v>-61</v>
      </c>
      <c r="H169">
        <f t="shared" si="13"/>
        <v>0</v>
      </c>
      <c r="I169">
        <f t="shared" si="14"/>
        <v>0</v>
      </c>
      <c r="J169">
        <f t="shared" si="15"/>
        <v>0</v>
      </c>
      <c r="K169">
        <f t="shared" si="16"/>
        <v>1</v>
      </c>
      <c r="L169">
        <f t="shared" si="17"/>
        <v>0</v>
      </c>
    </row>
    <row r="170" spans="1:12">
      <c r="A170">
        <v>5405034430</v>
      </c>
      <c r="B170" t="s">
        <v>1671</v>
      </c>
      <c r="C170">
        <v>66190</v>
      </c>
      <c r="D170">
        <v>80258</v>
      </c>
      <c r="E170">
        <v>169</v>
      </c>
      <c r="F170">
        <f>VLOOKUP(A170,Лист3!$A$2:$D$548,4,0)</f>
        <v>168</v>
      </c>
      <c r="G170">
        <f t="shared" si="12"/>
        <v>-1</v>
      </c>
      <c r="H170">
        <f t="shared" si="13"/>
        <v>0</v>
      </c>
      <c r="I170">
        <f t="shared" si="14"/>
        <v>0</v>
      </c>
      <c r="J170">
        <f t="shared" si="15"/>
        <v>0</v>
      </c>
      <c r="K170">
        <f t="shared" si="16"/>
        <v>1</v>
      </c>
      <c r="L170">
        <f t="shared" si="17"/>
        <v>0</v>
      </c>
    </row>
    <row r="171" spans="1:12">
      <c r="A171">
        <v>5403358084</v>
      </c>
      <c r="B171" t="s">
        <v>2363</v>
      </c>
      <c r="C171">
        <v>82810</v>
      </c>
      <c r="D171">
        <f>IFERROR(VLOOKUP(A171,'Остальные данные'!$B$3:$XFD$82,'Остальные данные'!$DI$1,0)+VLOOKUP(A171,'Остальные данные'!$B$3:$XFD$82,'Остальные данные'!$CS$1,0),"")</f>
        <v>78968</v>
      </c>
      <c r="E171">
        <v>170</v>
      </c>
      <c r="F171">
        <f>VLOOKUP(A171,Лист3!$A$2:$D$548,4,0)</f>
        <v>151</v>
      </c>
      <c r="G171">
        <f t="shared" si="12"/>
        <v>-19</v>
      </c>
      <c r="H171">
        <f t="shared" si="13"/>
        <v>0</v>
      </c>
      <c r="I171">
        <f t="shared" si="14"/>
        <v>0</v>
      </c>
      <c r="J171">
        <f t="shared" si="15"/>
        <v>0</v>
      </c>
      <c r="K171">
        <f t="shared" si="16"/>
        <v>1</v>
      </c>
      <c r="L171">
        <f t="shared" si="17"/>
        <v>0</v>
      </c>
    </row>
    <row r="172" spans="1:12">
      <c r="A172">
        <v>1655390040</v>
      </c>
      <c r="B172" t="s">
        <v>1895</v>
      </c>
      <c r="C172">
        <v>23100</v>
      </c>
      <c r="D172">
        <v>76653</v>
      </c>
      <c r="E172">
        <v>171</v>
      </c>
      <c r="F172">
        <f>VLOOKUP(A172,Лист3!$A$2:$D$548,4,0)</f>
        <v>281</v>
      </c>
      <c r="G172">
        <f t="shared" si="12"/>
        <v>110</v>
      </c>
      <c r="H172">
        <f t="shared" si="13"/>
        <v>0</v>
      </c>
      <c r="I172">
        <f t="shared" si="14"/>
        <v>0</v>
      </c>
      <c r="J172">
        <f t="shared" si="15"/>
        <v>0</v>
      </c>
      <c r="K172">
        <f t="shared" si="16"/>
        <v>1</v>
      </c>
      <c r="L172">
        <f t="shared" si="17"/>
        <v>0</v>
      </c>
    </row>
    <row r="173" spans="1:12">
      <c r="A173">
        <v>5908998590</v>
      </c>
      <c r="B173" t="s">
        <v>1079</v>
      </c>
      <c r="C173">
        <v>64444</v>
      </c>
      <c r="D173">
        <v>72859</v>
      </c>
      <c r="E173">
        <v>172</v>
      </c>
      <c r="F173">
        <f>VLOOKUP(A173,Лист3!$A$2:$D$548,4,0)</f>
        <v>170</v>
      </c>
      <c r="G173">
        <f t="shared" si="12"/>
        <v>-2</v>
      </c>
      <c r="H173">
        <f t="shared" si="13"/>
        <v>0</v>
      </c>
      <c r="I173">
        <f t="shared" si="14"/>
        <v>0</v>
      </c>
      <c r="J173">
        <f t="shared" si="15"/>
        <v>0</v>
      </c>
      <c r="K173">
        <f t="shared" si="16"/>
        <v>1</v>
      </c>
      <c r="L173">
        <f t="shared" si="17"/>
        <v>0</v>
      </c>
    </row>
    <row r="174" spans="1:12">
      <c r="A174">
        <v>7604381915</v>
      </c>
      <c r="B174" t="s">
        <v>2904</v>
      </c>
      <c r="C174">
        <v>30883</v>
      </c>
      <c r="D174">
        <v>70929</v>
      </c>
      <c r="E174">
        <v>173</v>
      </c>
      <c r="F174">
        <f>VLOOKUP(A174,Лист3!$A$2:$D$548,4,0)</f>
        <v>251</v>
      </c>
      <c r="G174">
        <f t="shared" si="12"/>
        <v>78</v>
      </c>
      <c r="H174">
        <f t="shared" si="13"/>
        <v>0</v>
      </c>
      <c r="I174">
        <f t="shared" si="14"/>
        <v>0</v>
      </c>
      <c r="J174">
        <f t="shared" si="15"/>
        <v>0</v>
      </c>
      <c r="K174">
        <f t="shared" si="16"/>
        <v>1</v>
      </c>
      <c r="L174">
        <f t="shared" si="17"/>
        <v>0</v>
      </c>
    </row>
    <row r="175" spans="1:12">
      <c r="A175">
        <v>6658408512</v>
      </c>
      <c r="B175" t="s">
        <v>650</v>
      </c>
      <c r="C175">
        <v>82361</v>
      </c>
      <c r="D175">
        <v>68186</v>
      </c>
      <c r="E175">
        <v>174</v>
      </c>
      <c r="F175">
        <f>VLOOKUP(A175,Лист3!$A$2:$D$548,4,0)</f>
        <v>152</v>
      </c>
      <c r="G175">
        <f t="shared" si="12"/>
        <v>-22</v>
      </c>
      <c r="H175">
        <f t="shared" si="13"/>
        <v>0</v>
      </c>
      <c r="I175">
        <f t="shared" si="14"/>
        <v>0</v>
      </c>
      <c r="J175">
        <f t="shared" si="15"/>
        <v>0</v>
      </c>
      <c r="K175">
        <f t="shared" si="16"/>
        <v>1</v>
      </c>
      <c r="L175">
        <f t="shared" si="17"/>
        <v>0</v>
      </c>
    </row>
    <row r="176" spans="1:12">
      <c r="A176">
        <v>7627051864</v>
      </c>
      <c r="B176" t="s">
        <v>1916</v>
      </c>
      <c r="C176">
        <v>76158</v>
      </c>
      <c r="D176">
        <v>67007</v>
      </c>
      <c r="E176">
        <v>175</v>
      </c>
      <c r="F176">
        <f>VLOOKUP(A176,Лист3!$A$2:$D$548,4,0)</f>
        <v>156</v>
      </c>
      <c r="G176">
        <f t="shared" si="12"/>
        <v>-19</v>
      </c>
      <c r="H176">
        <f t="shared" si="13"/>
        <v>0</v>
      </c>
      <c r="I176">
        <f t="shared" si="14"/>
        <v>0</v>
      </c>
      <c r="J176">
        <f t="shared" si="15"/>
        <v>0</v>
      </c>
      <c r="K176">
        <f t="shared" si="16"/>
        <v>1</v>
      </c>
      <c r="L176">
        <f t="shared" si="17"/>
        <v>0</v>
      </c>
    </row>
    <row r="177" spans="1:12">
      <c r="A177">
        <v>7606119487</v>
      </c>
      <c r="B177" t="s">
        <v>1521</v>
      </c>
      <c r="C177">
        <v>62161</v>
      </c>
      <c r="D177">
        <v>66387</v>
      </c>
      <c r="E177">
        <v>176</v>
      </c>
      <c r="F177">
        <f>VLOOKUP(A177,Лист3!$A$2:$D$548,4,0)</f>
        <v>173</v>
      </c>
      <c r="G177">
        <f t="shared" si="12"/>
        <v>-3</v>
      </c>
      <c r="H177">
        <f t="shared" si="13"/>
        <v>0</v>
      </c>
      <c r="I177">
        <f t="shared" si="14"/>
        <v>0</v>
      </c>
      <c r="J177">
        <f t="shared" si="15"/>
        <v>0</v>
      </c>
      <c r="K177">
        <f t="shared" si="16"/>
        <v>1</v>
      </c>
      <c r="L177">
        <f t="shared" si="17"/>
        <v>0</v>
      </c>
    </row>
    <row r="178" spans="1:12">
      <c r="A178">
        <v>6449096161</v>
      </c>
      <c r="B178" t="s">
        <v>2045</v>
      </c>
      <c r="C178">
        <v>56576</v>
      </c>
      <c r="D178">
        <v>65732</v>
      </c>
      <c r="E178">
        <v>177</v>
      </c>
      <c r="F178">
        <f>VLOOKUP(A178,Лист3!$A$2:$D$548,4,0)</f>
        <v>181</v>
      </c>
      <c r="G178">
        <f t="shared" si="12"/>
        <v>4</v>
      </c>
      <c r="H178">
        <f t="shared" si="13"/>
        <v>0</v>
      </c>
      <c r="I178">
        <f t="shared" si="14"/>
        <v>0</v>
      </c>
      <c r="J178">
        <f t="shared" si="15"/>
        <v>0</v>
      </c>
      <c r="K178">
        <f t="shared" si="16"/>
        <v>1</v>
      </c>
      <c r="L178">
        <f t="shared" si="17"/>
        <v>0</v>
      </c>
    </row>
    <row r="179" spans="1:12">
      <c r="A179">
        <v>7734389898</v>
      </c>
      <c r="B179" t="s">
        <v>1256</v>
      </c>
      <c r="C179">
        <v>16545</v>
      </c>
      <c r="D179">
        <v>65683</v>
      </c>
      <c r="E179">
        <v>178</v>
      </c>
      <c r="F179">
        <f>VLOOKUP(A179,Лист3!$A$2:$D$548,4,0)</f>
        <v>318</v>
      </c>
      <c r="G179">
        <f t="shared" si="12"/>
        <v>140</v>
      </c>
      <c r="H179">
        <f t="shared" si="13"/>
        <v>0</v>
      </c>
      <c r="I179">
        <f t="shared" si="14"/>
        <v>0</v>
      </c>
      <c r="J179">
        <f t="shared" si="15"/>
        <v>0</v>
      </c>
      <c r="K179">
        <f t="shared" si="16"/>
        <v>1</v>
      </c>
      <c r="L179">
        <f t="shared" si="17"/>
        <v>0</v>
      </c>
    </row>
    <row r="180" spans="1:12">
      <c r="A180">
        <v>3327104074</v>
      </c>
      <c r="B180" t="s">
        <v>1809</v>
      </c>
      <c r="C180">
        <v>55249</v>
      </c>
      <c r="D180">
        <v>64318</v>
      </c>
      <c r="E180">
        <v>179</v>
      </c>
      <c r="F180">
        <f>VLOOKUP(A180,Лист3!$A$2:$D$548,4,0)</f>
        <v>185</v>
      </c>
      <c r="G180">
        <f t="shared" si="12"/>
        <v>6</v>
      </c>
      <c r="H180">
        <f t="shared" si="13"/>
        <v>0</v>
      </c>
      <c r="I180">
        <f t="shared" si="14"/>
        <v>0</v>
      </c>
      <c r="J180">
        <f t="shared" si="15"/>
        <v>0</v>
      </c>
      <c r="K180">
        <f t="shared" si="16"/>
        <v>1</v>
      </c>
      <c r="L180">
        <f t="shared" si="17"/>
        <v>0</v>
      </c>
    </row>
    <row r="181" spans="1:12">
      <c r="A181">
        <v>7325135420</v>
      </c>
      <c r="B181" t="s">
        <v>291</v>
      </c>
      <c r="C181">
        <v>199971</v>
      </c>
      <c r="D181">
        <v>63200</v>
      </c>
      <c r="E181">
        <v>180</v>
      </c>
      <c r="F181">
        <f>VLOOKUP(A181,Лист3!$A$2:$D$548,4,0)</f>
        <v>77</v>
      </c>
      <c r="G181">
        <f t="shared" si="12"/>
        <v>-103</v>
      </c>
      <c r="H181">
        <f t="shared" si="13"/>
        <v>0</v>
      </c>
      <c r="I181">
        <f t="shared" si="14"/>
        <v>0</v>
      </c>
      <c r="J181">
        <f t="shared" si="15"/>
        <v>0</v>
      </c>
      <c r="K181">
        <f t="shared" si="16"/>
        <v>1</v>
      </c>
      <c r="L181">
        <f t="shared" si="17"/>
        <v>0</v>
      </c>
    </row>
    <row r="182" spans="1:12">
      <c r="A182">
        <v>7725321396</v>
      </c>
      <c r="B182" t="s">
        <v>3121</v>
      </c>
      <c r="C182">
        <v>89439</v>
      </c>
      <c r="D182">
        <v>62104</v>
      </c>
      <c r="E182">
        <v>181</v>
      </c>
      <c r="F182">
        <f>VLOOKUP(A182,Лист3!$A$2:$D$548,4,0)</f>
        <v>145</v>
      </c>
      <c r="G182">
        <f t="shared" si="12"/>
        <v>-36</v>
      </c>
      <c r="H182">
        <f t="shared" si="13"/>
        <v>0</v>
      </c>
      <c r="I182">
        <f t="shared" si="14"/>
        <v>0</v>
      </c>
      <c r="J182">
        <f t="shared" si="15"/>
        <v>0</v>
      </c>
      <c r="K182">
        <f t="shared" si="16"/>
        <v>1</v>
      </c>
      <c r="L182">
        <f t="shared" si="17"/>
        <v>0</v>
      </c>
    </row>
    <row r="183" spans="1:12">
      <c r="A183">
        <v>2310214574</v>
      </c>
      <c r="B183" t="s">
        <v>2625</v>
      </c>
      <c r="C183">
        <v>81448</v>
      </c>
      <c r="D183">
        <v>61338</v>
      </c>
      <c r="E183">
        <v>182</v>
      </c>
      <c r="F183">
        <f>VLOOKUP(A183,Лист3!$A$2:$D$548,4,0)</f>
        <v>153</v>
      </c>
      <c r="G183">
        <f t="shared" si="12"/>
        <v>-29</v>
      </c>
      <c r="H183">
        <f t="shared" si="13"/>
        <v>0</v>
      </c>
      <c r="I183">
        <f t="shared" si="14"/>
        <v>0</v>
      </c>
      <c r="J183">
        <f t="shared" si="15"/>
        <v>0</v>
      </c>
      <c r="K183">
        <f t="shared" si="16"/>
        <v>1</v>
      </c>
      <c r="L183">
        <f t="shared" si="17"/>
        <v>0</v>
      </c>
    </row>
    <row r="184" spans="1:12">
      <c r="A184">
        <v>5257185200</v>
      </c>
      <c r="B184" t="s">
        <v>1583</v>
      </c>
      <c r="C184">
        <v>46452</v>
      </c>
      <c r="D184">
        <v>59949</v>
      </c>
      <c r="E184">
        <v>183</v>
      </c>
      <c r="F184">
        <f>VLOOKUP(A184,Лист3!$A$2:$D$548,4,0)</f>
        <v>196</v>
      </c>
      <c r="G184">
        <f t="shared" si="12"/>
        <v>13</v>
      </c>
      <c r="H184">
        <f t="shared" si="13"/>
        <v>0</v>
      </c>
      <c r="I184">
        <f t="shared" si="14"/>
        <v>0</v>
      </c>
      <c r="J184">
        <f t="shared" si="15"/>
        <v>0</v>
      </c>
      <c r="K184">
        <f t="shared" si="16"/>
        <v>1</v>
      </c>
      <c r="L184">
        <f t="shared" si="17"/>
        <v>0</v>
      </c>
    </row>
    <row r="185" spans="1:12">
      <c r="A185">
        <v>3444273894</v>
      </c>
      <c r="B185" t="s">
        <v>2064</v>
      </c>
      <c r="C185">
        <v>85792</v>
      </c>
      <c r="D185">
        <v>59649</v>
      </c>
      <c r="E185">
        <v>184</v>
      </c>
      <c r="F185">
        <f>VLOOKUP(A185,Лист3!$A$2:$D$548,4,0)</f>
        <v>150</v>
      </c>
      <c r="G185">
        <f t="shared" si="12"/>
        <v>-34</v>
      </c>
      <c r="H185">
        <f t="shared" si="13"/>
        <v>0</v>
      </c>
      <c r="I185">
        <f t="shared" si="14"/>
        <v>0</v>
      </c>
      <c r="J185">
        <f t="shared" si="15"/>
        <v>0</v>
      </c>
      <c r="K185">
        <f t="shared" si="16"/>
        <v>1</v>
      </c>
      <c r="L185">
        <f t="shared" si="17"/>
        <v>0</v>
      </c>
    </row>
    <row r="186" spans="1:12">
      <c r="A186">
        <v>2130168738</v>
      </c>
      <c r="B186" t="s">
        <v>920</v>
      </c>
      <c r="C186">
        <v>107630</v>
      </c>
      <c r="D186">
        <v>57622</v>
      </c>
      <c r="E186">
        <v>185</v>
      </c>
      <c r="F186">
        <f>VLOOKUP(A186,Лист3!$A$2:$D$548,4,0)</f>
        <v>131</v>
      </c>
      <c r="G186">
        <f t="shared" si="12"/>
        <v>-54</v>
      </c>
      <c r="H186">
        <f t="shared" si="13"/>
        <v>0</v>
      </c>
      <c r="I186">
        <f t="shared" si="14"/>
        <v>0</v>
      </c>
      <c r="J186">
        <f t="shared" si="15"/>
        <v>0</v>
      </c>
      <c r="K186">
        <f t="shared" si="16"/>
        <v>1</v>
      </c>
      <c r="L186">
        <f t="shared" si="17"/>
        <v>0</v>
      </c>
    </row>
    <row r="187" spans="1:12">
      <c r="A187">
        <v>7722862647</v>
      </c>
      <c r="B187" t="s">
        <v>2288</v>
      </c>
      <c r="C187">
        <v>53144</v>
      </c>
      <c r="D187">
        <v>57449</v>
      </c>
      <c r="E187">
        <v>186</v>
      </c>
      <c r="F187">
        <f>VLOOKUP(A187,Лист3!$A$2:$D$548,4,0)</f>
        <v>188</v>
      </c>
      <c r="G187">
        <f t="shared" si="12"/>
        <v>2</v>
      </c>
      <c r="H187">
        <f t="shared" si="13"/>
        <v>0</v>
      </c>
      <c r="I187">
        <f t="shared" si="14"/>
        <v>0</v>
      </c>
      <c r="J187">
        <f t="shared" si="15"/>
        <v>0</v>
      </c>
      <c r="K187">
        <f t="shared" si="16"/>
        <v>1</v>
      </c>
      <c r="L187">
        <f t="shared" si="17"/>
        <v>0</v>
      </c>
    </row>
    <row r="188" spans="1:12">
      <c r="A188">
        <v>3448045000</v>
      </c>
      <c r="B188" t="s">
        <v>1073</v>
      </c>
      <c r="C188">
        <v>48601</v>
      </c>
      <c r="D188">
        <v>57150</v>
      </c>
      <c r="E188">
        <v>187</v>
      </c>
      <c r="F188">
        <f>VLOOKUP(A188,Лист3!$A$2:$D$548,4,0)</f>
        <v>193</v>
      </c>
      <c r="G188">
        <f t="shared" si="12"/>
        <v>6</v>
      </c>
      <c r="H188">
        <f t="shared" si="13"/>
        <v>0</v>
      </c>
      <c r="I188">
        <f t="shared" si="14"/>
        <v>0</v>
      </c>
      <c r="J188">
        <f t="shared" si="15"/>
        <v>0</v>
      </c>
      <c r="K188">
        <f t="shared" si="16"/>
        <v>1</v>
      </c>
      <c r="L188">
        <f t="shared" si="17"/>
        <v>0</v>
      </c>
    </row>
    <row r="189" spans="1:12">
      <c r="A189">
        <v>7710496844</v>
      </c>
      <c r="B189" t="s">
        <v>1273</v>
      </c>
      <c r="C189">
        <v>97647</v>
      </c>
      <c r="D189">
        <v>56781</v>
      </c>
      <c r="E189">
        <v>188</v>
      </c>
      <c r="F189">
        <f>VLOOKUP(A189,Лист3!$A$2:$D$548,4,0)</f>
        <v>137</v>
      </c>
      <c r="G189">
        <f t="shared" si="12"/>
        <v>-51</v>
      </c>
      <c r="H189">
        <f t="shared" si="13"/>
        <v>0</v>
      </c>
      <c r="I189">
        <f t="shared" si="14"/>
        <v>0</v>
      </c>
      <c r="J189">
        <f t="shared" si="15"/>
        <v>0</v>
      </c>
      <c r="K189">
        <f t="shared" si="16"/>
        <v>1</v>
      </c>
      <c r="L189">
        <f t="shared" si="17"/>
        <v>0</v>
      </c>
    </row>
    <row r="190" spans="1:12">
      <c r="A190">
        <v>7726453892</v>
      </c>
      <c r="B190" t="s">
        <v>3298</v>
      </c>
      <c r="C190">
        <v>46176</v>
      </c>
      <c r="D190">
        <v>56277</v>
      </c>
      <c r="E190">
        <v>189</v>
      </c>
      <c r="F190">
        <f>VLOOKUP(A190,Лист3!$A$2:$D$548,4,0)</f>
        <v>197</v>
      </c>
      <c r="G190">
        <f t="shared" si="12"/>
        <v>8</v>
      </c>
      <c r="H190">
        <f t="shared" si="13"/>
        <v>0</v>
      </c>
      <c r="I190">
        <f t="shared" si="14"/>
        <v>0</v>
      </c>
      <c r="J190">
        <f t="shared" si="15"/>
        <v>0</v>
      </c>
      <c r="K190">
        <f t="shared" si="16"/>
        <v>1</v>
      </c>
      <c r="L190">
        <f t="shared" si="17"/>
        <v>0</v>
      </c>
    </row>
    <row r="191" spans="1:12">
      <c r="A191">
        <v>6829117690</v>
      </c>
      <c r="B191" t="s">
        <v>858</v>
      </c>
      <c r="C191">
        <v>44413</v>
      </c>
      <c r="D191">
        <f>IFERROR(VLOOKUP(A191,'Остальные данные'!$B$3:$XFD$82,'Остальные данные'!$DI$1,0)+VLOOKUP(A191,'Остальные данные'!$B$3:$XFD$82,'Остальные данные'!$CS$1,0),"")</f>
        <v>55902</v>
      </c>
      <c r="E191">
        <v>190</v>
      </c>
      <c r="F191">
        <f>VLOOKUP(A191,Лист3!$A$2:$D$548,4,0)</f>
        <v>201</v>
      </c>
      <c r="G191">
        <f t="shared" si="12"/>
        <v>11</v>
      </c>
      <c r="H191">
        <f t="shared" si="13"/>
        <v>0</v>
      </c>
      <c r="I191">
        <f t="shared" si="14"/>
        <v>0</v>
      </c>
      <c r="J191">
        <f t="shared" si="15"/>
        <v>0</v>
      </c>
      <c r="K191">
        <f t="shared" si="16"/>
        <v>1</v>
      </c>
      <c r="L191">
        <f t="shared" si="17"/>
        <v>0</v>
      </c>
    </row>
    <row r="192" spans="1:12">
      <c r="A192">
        <v>7733298863</v>
      </c>
      <c r="B192" t="s">
        <v>1138</v>
      </c>
      <c r="C192">
        <v>43249</v>
      </c>
      <c r="D192">
        <v>55270</v>
      </c>
      <c r="E192">
        <v>191</v>
      </c>
      <c r="F192">
        <f>VLOOKUP(A192,Лист3!$A$2:$D$548,4,0)</f>
        <v>207</v>
      </c>
      <c r="G192">
        <f t="shared" si="12"/>
        <v>16</v>
      </c>
      <c r="H192">
        <f t="shared" si="13"/>
        <v>0</v>
      </c>
      <c r="I192">
        <f t="shared" si="14"/>
        <v>0</v>
      </c>
      <c r="J192">
        <f t="shared" si="15"/>
        <v>0</v>
      </c>
      <c r="K192">
        <f t="shared" si="16"/>
        <v>1</v>
      </c>
      <c r="L192">
        <f t="shared" si="17"/>
        <v>0</v>
      </c>
    </row>
    <row r="193" spans="1:12">
      <c r="A193">
        <v>7727834940</v>
      </c>
      <c r="B193" t="s">
        <v>411</v>
      </c>
      <c r="C193">
        <v>34899</v>
      </c>
      <c r="D193">
        <v>53822</v>
      </c>
      <c r="E193">
        <v>192</v>
      </c>
      <c r="F193">
        <f>VLOOKUP(A193,Лист3!$A$2:$D$548,4,0)</f>
        <v>234</v>
      </c>
      <c r="G193">
        <f t="shared" si="12"/>
        <v>42</v>
      </c>
      <c r="H193">
        <f t="shared" si="13"/>
        <v>0</v>
      </c>
      <c r="I193">
        <f t="shared" si="14"/>
        <v>0</v>
      </c>
      <c r="J193">
        <f t="shared" si="15"/>
        <v>0</v>
      </c>
      <c r="K193">
        <f t="shared" si="16"/>
        <v>1</v>
      </c>
      <c r="L193">
        <f t="shared" si="17"/>
        <v>0</v>
      </c>
    </row>
    <row r="194" spans="1:12">
      <c r="A194">
        <v>9102196550</v>
      </c>
      <c r="B194" t="s">
        <v>2979</v>
      </c>
      <c r="C194">
        <v>42</v>
      </c>
      <c r="D194">
        <v>53108</v>
      </c>
      <c r="E194">
        <v>193</v>
      </c>
      <c r="F194">
        <f>VLOOKUP(A194,Лист3!$A$2:$D$548,4,0)</f>
        <v>503</v>
      </c>
      <c r="G194">
        <f t="shared" ref="G194:G257" si="18">-1*(E194-F194)</f>
        <v>310</v>
      </c>
      <c r="H194">
        <f t="shared" ref="H194:H257" si="19">IF(E194&lt;=10,1,0)</f>
        <v>0</v>
      </c>
      <c r="I194">
        <f t="shared" ref="I194:I257" si="20">IF(AND(E194&gt;10,E194&lt;=50),1,0)</f>
        <v>0</v>
      </c>
      <c r="J194">
        <f t="shared" ref="J194:J257" si="21">IF(AND(E194&gt;50,E194&lt;=100),1,0)</f>
        <v>0</v>
      </c>
      <c r="K194">
        <f t="shared" ref="K194:K257" si="22">IF(AND(E194&gt;100,E194&lt;=300),1,0)</f>
        <v>1</v>
      </c>
      <c r="L194">
        <f t="shared" ref="L194:L257" si="23">IF(AND(E194&gt;300,E194&lt;=500),1,0)</f>
        <v>0</v>
      </c>
    </row>
    <row r="195" spans="1:12">
      <c r="A195">
        <v>2629012893</v>
      </c>
      <c r="B195" t="s">
        <v>2097</v>
      </c>
      <c r="C195">
        <v>18743</v>
      </c>
      <c r="D195">
        <v>51566</v>
      </c>
      <c r="E195">
        <v>194</v>
      </c>
      <c r="F195">
        <f>VLOOKUP(A195,Лист3!$A$2:$D$548,4,0)</f>
        <v>302</v>
      </c>
      <c r="G195">
        <f t="shared" si="18"/>
        <v>108</v>
      </c>
      <c r="H195">
        <f t="shared" si="19"/>
        <v>0</v>
      </c>
      <c r="I195">
        <f t="shared" si="20"/>
        <v>0</v>
      </c>
      <c r="J195">
        <f t="shared" si="21"/>
        <v>0</v>
      </c>
      <c r="K195">
        <f t="shared" si="22"/>
        <v>1</v>
      </c>
      <c r="L195">
        <f t="shared" si="23"/>
        <v>0</v>
      </c>
    </row>
    <row r="196" spans="1:12">
      <c r="A196">
        <v>4632281610</v>
      </c>
      <c r="B196" t="s">
        <v>2822</v>
      </c>
      <c r="C196">
        <v>496104</v>
      </c>
      <c r="D196">
        <v>51185</v>
      </c>
      <c r="E196">
        <v>195</v>
      </c>
      <c r="F196">
        <f>VLOOKUP(A196,Лист3!$A$2:$D$548,4,0)</f>
        <v>40</v>
      </c>
      <c r="G196">
        <f t="shared" si="18"/>
        <v>-155</v>
      </c>
      <c r="H196">
        <f t="shared" si="19"/>
        <v>0</v>
      </c>
      <c r="I196">
        <f t="shared" si="20"/>
        <v>0</v>
      </c>
      <c r="J196">
        <f t="shared" si="21"/>
        <v>0</v>
      </c>
      <c r="K196">
        <f t="shared" si="22"/>
        <v>1</v>
      </c>
      <c r="L196">
        <f t="shared" si="23"/>
        <v>0</v>
      </c>
    </row>
    <row r="197" spans="1:12">
      <c r="A197">
        <v>1656113306</v>
      </c>
      <c r="B197" t="s">
        <v>3101</v>
      </c>
      <c r="C197">
        <v>51826</v>
      </c>
      <c r="D197">
        <v>50248</v>
      </c>
      <c r="E197">
        <v>196</v>
      </c>
      <c r="F197">
        <f>VLOOKUP(A197,Лист3!$A$2:$D$548,4,0)</f>
        <v>189</v>
      </c>
      <c r="G197">
        <f t="shared" si="18"/>
        <v>-7</v>
      </c>
      <c r="H197">
        <f t="shared" si="19"/>
        <v>0</v>
      </c>
      <c r="I197">
        <f t="shared" si="20"/>
        <v>0</v>
      </c>
      <c r="J197">
        <f t="shared" si="21"/>
        <v>0</v>
      </c>
      <c r="K197">
        <f t="shared" si="22"/>
        <v>1</v>
      </c>
      <c r="L197">
        <f t="shared" si="23"/>
        <v>0</v>
      </c>
    </row>
    <row r="198" spans="1:12">
      <c r="A198">
        <v>2635209961</v>
      </c>
      <c r="B198" t="s">
        <v>3285</v>
      </c>
      <c r="C198">
        <v>0</v>
      </c>
      <c r="D198">
        <f>IFERROR(VLOOKUP(A198,'Остальные данные'!$B$3:$XFD$82,'Остальные данные'!$DI$1,0)+VLOOKUP(A198,'Остальные данные'!$B$3:$XFD$82,'Остальные данные'!$CS$1,0),"")</f>
        <v>50172</v>
      </c>
      <c r="E198">
        <v>197</v>
      </c>
      <c r="F198">
        <f>VLOOKUP(A198,Лист3!$A$2:$D$548,4,0)</f>
        <v>544</v>
      </c>
      <c r="G198">
        <f t="shared" si="18"/>
        <v>347</v>
      </c>
      <c r="H198">
        <f t="shared" si="19"/>
        <v>0</v>
      </c>
      <c r="I198">
        <f t="shared" si="20"/>
        <v>0</v>
      </c>
      <c r="J198">
        <f t="shared" si="21"/>
        <v>0</v>
      </c>
      <c r="K198">
        <f t="shared" si="22"/>
        <v>1</v>
      </c>
      <c r="L198">
        <f t="shared" si="23"/>
        <v>0</v>
      </c>
    </row>
    <row r="199" spans="1:12">
      <c r="A199">
        <v>6659101869</v>
      </c>
      <c r="B199" t="s">
        <v>844</v>
      </c>
      <c r="C199">
        <v>48944</v>
      </c>
      <c r="D199">
        <v>49991</v>
      </c>
      <c r="E199">
        <v>198</v>
      </c>
      <c r="F199">
        <f>VLOOKUP(A199,Лист3!$A$2:$D$548,4,0)</f>
        <v>192</v>
      </c>
      <c r="G199">
        <f t="shared" si="18"/>
        <v>-6</v>
      </c>
      <c r="H199">
        <f t="shared" si="19"/>
        <v>0</v>
      </c>
      <c r="I199">
        <f t="shared" si="20"/>
        <v>0</v>
      </c>
      <c r="J199">
        <f t="shared" si="21"/>
        <v>0</v>
      </c>
      <c r="K199">
        <f t="shared" si="22"/>
        <v>1</v>
      </c>
      <c r="L199">
        <f t="shared" si="23"/>
        <v>0</v>
      </c>
    </row>
    <row r="200" spans="1:12">
      <c r="A200">
        <v>3123447980</v>
      </c>
      <c r="B200" t="s">
        <v>1490</v>
      </c>
      <c r="C200">
        <v>0</v>
      </c>
      <c r="D200">
        <f>IFERROR(VLOOKUP(A200,'Остальные данные'!$B$3:$XFD$82,'Остальные данные'!$DI$1,0)+VLOOKUP(A200,'Остальные данные'!$B$3:$XFD$82,'Остальные данные'!$CS$1,0),"")</f>
        <v>49967</v>
      </c>
      <c r="E200">
        <v>199</v>
      </c>
      <c r="F200">
        <f>VLOOKUP(A200,Лист3!$A$2:$D$548,4,0)</f>
        <v>516</v>
      </c>
      <c r="G200">
        <f t="shared" si="18"/>
        <v>317</v>
      </c>
      <c r="H200">
        <f t="shared" si="19"/>
        <v>0</v>
      </c>
      <c r="I200">
        <f t="shared" si="20"/>
        <v>0</v>
      </c>
      <c r="J200">
        <f t="shared" si="21"/>
        <v>0</v>
      </c>
      <c r="K200">
        <f t="shared" si="22"/>
        <v>1</v>
      </c>
      <c r="L200">
        <f t="shared" si="23"/>
        <v>0</v>
      </c>
    </row>
    <row r="201" spans="1:12">
      <c r="A201">
        <v>7734455653</v>
      </c>
      <c r="B201" t="s">
        <v>3188</v>
      </c>
      <c r="C201">
        <v>1037617</v>
      </c>
      <c r="D201">
        <v>49766</v>
      </c>
      <c r="E201">
        <v>200</v>
      </c>
      <c r="F201">
        <f>VLOOKUP(A201,Лист3!$A$2:$D$548,4,0)</f>
        <v>24</v>
      </c>
      <c r="G201">
        <f t="shared" si="18"/>
        <v>-176</v>
      </c>
      <c r="H201">
        <f t="shared" si="19"/>
        <v>0</v>
      </c>
      <c r="I201">
        <f t="shared" si="20"/>
        <v>0</v>
      </c>
      <c r="J201">
        <f t="shared" si="21"/>
        <v>0</v>
      </c>
      <c r="K201">
        <f t="shared" si="22"/>
        <v>1</v>
      </c>
      <c r="L201">
        <f t="shared" si="23"/>
        <v>0</v>
      </c>
    </row>
    <row r="202" spans="1:12">
      <c r="A202">
        <v>5902065220</v>
      </c>
      <c r="B202" t="s">
        <v>3229</v>
      </c>
      <c r="C202">
        <v>41796</v>
      </c>
      <c r="D202">
        <v>49200</v>
      </c>
      <c r="E202">
        <v>201</v>
      </c>
      <c r="F202">
        <f>VLOOKUP(A202,Лист3!$A$2:$D$548,4,0)</f>
        <v>210</v>
      </c>
      <c r="G202">
        <f t="shared" si="18"/>
        <v>9</v>
      </c>
      <c r="H202">
        <f t="shared" si="19"/>
        <v>0</v>
      </c>
      <c r="I202">
        <f t="shared" si="20"/>
        <v>0</v>
      </c>
      <c r="J202">
        <f t="shared" si="21"/>
        <v>0</v>
      </c>
      <c r="K202">
        <f t="shared" si="22"/>
        <v>1</v>
      </c>
      <c r="L202">
        <f t="shared" si="23"/>
        <v>0</v>
      </c>
    </row>
    <row r="203" spans="1:12">
      <c r="A203">
        <v>2465340050</v>
      </c>
      <c r="B203" t="s">
        <v>2612</v>
      </c>
      <c r="C203">
        <v>34231</v>
      </c>
      <c r="D203">
        <f>IFERROR(VLOOKUP(A203,'Остальные данные'!$B$3:$XFD$82,'Остальные данные'!$DI$1,0)+VLOOKUP(A203,'Остальные данные'!$B$3:$XFD$82,'Остальные данные'!$CS$1,0),"")</f>
        <v>47920</v>
      </c>
      <c r="E203">
        <v>202</v>
      </c>
      <c r="F203">
        <f>VLOOKUP(A203,Лист3!$A$2:$D$548,4,0)</f>
        <v>239</v>
      </c>
      <c r="G203">
        <f t="shared" si="18"/>
        <v>37</v>
      </c>
      <c r="H203">
        <f t="shared" si="19"/>
        <v>0</v>
      </c>
      <c r="I203">
        <f t="shared" si="20"/>
        <v>0</v>
      </c>
      <c r="J203">
        <f t="shared" si="21"/>
        <v>0</v>
      </c>
      <c r="K203">
        <f t="shared" si="22"/>
        <v>1</v>
      </c>
      <c r="L203">
        <f t="shared" si="23"/>
        <v>0</v>
      </c>
    </row>
    <row r="204" spans="1:12">
      <c r="A204">
        <v>5190095134</v>
      </c>
      <c r="B204" t="s">
        <v>3416</v>
      </c>
      <c r="C204">
        <v>2140</v>
      </c>
      <c r="D204">
        <v>47622</v>
      </c>
      <c r="E204">
        <v>203</v>
      </c>
      <c r="F204">
        <f>VLOOKUP(A204,Лист3!$A$2:$D$548,4,0)</f>
        <v>459</v>
      </c>
      <c r="G204">
        <f t="shared" si="18"/>
        <v>256</v>
      </c>
      <c r="H204">
        <f t="shared" si="19"/>
        <v>0</v>
      </c>
      <c r="I204">
        <f t="shared" si="20"/>
        <v>0</v>
      </c>
      <c r="J204">
        <f t="shared" si="21"/>
        <v>0</v>
      </c>
      <c r="K204">
        <f t="shared" si="22"/>
        <v>1</v>
      </c>
      <c r="L204">
        <f t="shared" si="23"/>
        <v>0</v>
      </c>
    </row>
    <row r="205" spans="1:12">
      <c r="A205">
        <v>6670505449</v>
      </c>
      <c r="B205" t="s">
        <v>2938</v>
      </c>
      <c r="C205">
        <v>17531</v>
      </c>
      <c r="D205">
        <v>47488</v>
      </c>
      <c r="E205">
        <v>204</v>
      </c>
      <c r="F205">
        <f>VLOOKUP(A205,Лист3!$A$2:$D$548,4,0)</f>
        <v>310</v>
      </c>
      <c r="G205">
        <f t="shared" si="18"/>
        <v>106</v>
      </c>
      <c r="H205">
        <f t="shared" si="19"/>
        <v>0</v>
      </c>
      <c r="I205">
        <f t="shared" si="20"/>
        <v>0</v>
      </c>
      <c r="J205">
        <f t="shared" si="21"/>
        <v>0</v>
      </c>
      <c r="K205">
        <f t="shared" si="22"/>
        <v>1</v>
      </c>
      <c r="L205">
        <f t="shared" si="23"/>
        <v>0</v>
      </c>
    </row>
    <row r="206" spans="1:12">
      <c r="A206">
        <v>7300023241</v>
      </c>
      <c r="B206" t="s">
        <v>3429</v>
      </c>
      <c r="C206">
        <v>0</v>
      </c>
      <c r="D206">
        <v>47059</v>
      </c>
      <c r="E206">
        <v>205</v>
      </c>
      <c r="F206">
        <f>VLOOKUP(A206,Лист3!$A$2:$D$548,4,0)</f>
        <v>535</v>
      </c>
      <c r="G206">
        <f t="shared" si="18"/>
        <v>330</v>
      </c>
      <c r="H206">
        <f t="shared" si="19"/>
        <v>0</v>
      </c>
      <c r="I206">
        <f t="shared" si="20"/>
        <v>0</v>
      </c>
      <c r="J206">
        <f t="shared" si="21"/>
        <v>0</v>
      </c>
      <c r="K206">
        <f t="shared" si="22"/>
        <v>1</v>
      </c>
      <c r="L206">
        <f t="shared" si="23"/>
        <v>0</v>
      </c>
    </row>
    <row r="207" spans="1:12">
      <c r="A207">
        <v>7811653557</v>
      </c>
      <c r="B207" t="s">
        <v>872</v>
      </c>
      <c r="C207">
        <v>53814</v>
      </c>
      <c r="D207">
        <v>46707</v>
      </c>
      <c r="E207">
        <v>206</v>
      </c>
      <c r="F207">
        <f>VLOOKUP(A207,Лист3!$A$2:$D$548,4,0)</f>
        <v>187</v>
      </c>
      <c r="G207">
        <f t="shared" si="18"/>
        <v>-19</v>
      </c>
      <c r="H207">
        <f t="shared" si="19"/>
        <v>0</v>
      </c>
      <c r="I207">
        <f t="shared" si="20"/>
        <v>0</v>
      </c>
      <c r="J207">
        <f t="shared" si="21"/>
        <v>0</v>
      </c>
      <c r="K207">
        <f t="shared" si="22"/>
        <v>1</v>
      </c>
      <c r="L207">
        <f t="shared" si="23"/>
        <v>0</v>
      </c>
    </row>
    <row r="208" spans="1:12">
      <c r="A208">
        <v>3702118432</v>
      </c>
      <c r="B208" t="s">
        <v>623</v>
      </c>
      <c r="C208">
        <v>88165</v>
      </c>
      <c r="D208">
        <v>45554</v>
      </c>
      <c r="E208">
        <v>207</v>
      </c>
      <c r="F208">
        <f>VLOOKUP(A208,Лист3!$A$2:$D$548,4,0)</f>
        <v>147</v>
      </c>
      <c r="G208">
        <f t="shared" si="18"/>
        <v>-60</v>
      </c>
      <c r="H208">
        <f t="shared" si="19"/>
        <v>0</v>
      </c>
      <c r="I208">
        <f t="shared" si="20"/>
        <v>0</v>
      </c>
      <c r="J208">
        <f t="shared" si="21"/>
        <v>0</v>
      </c>
      <c r="K208">
        <f t="shared" si="22"/>
        <v>1</v>
      </c>
      <c r="L208">
        <f t="shared" si="23"/>
        <v>0</v>
      </c>
    </row>
    <row r="209" spans="1:12">
      <c r="A209">
        <v>1831177672</v>
      </c>
      <c r="B209" t="s">
        <v>1192</v>
      </c>
      <c r="C209">
        <v>37822</v>
      </c>
      <c r="D209">
        <f>IFERROR(VLOOKUP(A209,'Остальные данные'!$B$3:$XFD$82,'Остальные данные'!$DI$1,0)+VLOOKUP(A209,'Остальные данные'!$B$3:$XFD$82,'Остальные данные'!$CS$1,0),"")</f>
        <v>44829</v>
      </c>
      <c r="E209">
        <v>208</v>
      </c>
      <c r="F209">
        <f>VLOOKUP(A209,Лист3!$A$2:$D$548,4,0)</f>
        <v>219</v>
      </c>
      <c r="G209">
        <f t="shared" si="18"/>
        <v>11</v>
      </c>
      <c r="H209">
        <f t="shared" si="19"/>
        <v>0</v>
      </c>
      <c r="I209">
        <f t="shared" si="20"/>
        <v>0</v>
      </c>
      <c r="J209">
        <f t="shared" si="21"/>
        <v>0</v>
      </c>
      <c r="K209">
        <f t="shared" si="22"/>
        <v>1</v>
      </c>
      <c r="L209">
        <f t="shared" si="23"/>
        <v>0</v>
      </c>
    </row>
    <row r="210" spans="1:12">
      <c r="A210">
        <v>2130213500</v>
      </c>
      <c r="B210" t="s">
        <v>2004</v>
      </c>
      <c r="C210">
        <v>37294</v>
      </c>
      <c r="D210">
        <f>IFERROR(VLOOKUP(A210,'Остальные данные'!$B$3:$XFD$82,'Остальные данные'!$DI$1,0)+VLOOKUP(A210,'Остальные данные'!$B$3:$XFD$82,'Остальные данные'!$CS$1,0),"")</f>
        <v>44116</v>
      </c>
      <c r="E210">
        <v>209</v>
      </c>
      <c r="F210">
        <f>VLOOKUP(A210,Лист3!$A$2:$D$548,4,0)</f>
        <v>222</v>
      </c>
      <c r="G210">
        <f t="shared" si="18"/>
        <v>13</v>
      </c>
      <c r="H210">
        <f t="shared" si="19"/>
        <v>0</v>
      </c>
      <c r="I210">
        <f t="shared" si="20"/>
        <v>0</v>
      </c>
      <c r="J210">
        <f t="shared" si="21"/>
        <v>0</v>
      </c>
      <c r="K210">
        <f t="shared" si="22"/>
        <v>1</v>
      </c>
      <c r="L210">
        <f t="shared" si="23"/>
        <v>0</v>
      </c>
    </row>
    <row r="211" spans="1:12">
      <c r="A211">
        <v>6685165403</v>
      </c>
      <c r="B211" t="s">
        <v>2788</v>
      </c>
      <c r="C211">
        <v>25699</v>
      </c>
      <c r="D211">
        <v>43345</v>
      </c>
      <c r="E211">
        <v>210</v>
      </c>
      <c r="F211">
        <f>VLOOKUP(A211,Лист3!$A$2:$D$548,4,0)</f>
        <v>267</v>
      </c>
      <c r="G211">
        <f t="shared" si="18"/>
        <v>57</v>
      </c>
      <c r="H211">
        <f t="shared" si="19"/>
        <v>0</v>
      </c>
      <c r="I211">
        <f t="shared" si="20"/>
        <v>0</v>
      </c>
      <c r="J211">
        <f t="shared" si="21"/>
        <v>0</v>
      </c>
      <c r="K211">
        <f t="shared" si="22"/>
        <v>1</v>
      </c>
      <c r="L211">
        <f t="shared" si="23"/>
        <v>0</v>
      </c>
    </row>
    <row r="212" spans="1:12">
      <c r="A212">
        <v>6449088107</v>
      </c>
      <c r="B212" t="s">
        <v>997</v>
      </c>
      <c r="C212">
        <v>40140</v>
      </c>
      <c r="D212">
        <v>43222</v>
      </c>
      <c r="E212">
        <v>211</v>
      </c>
      <c r="F212">
        <f>VLOOKUP(A212,Лист3!$A$2:$D$548,4,0)</f>
        <v>214</v>
      </c>
      <c r="G212">
        <f t="shared" si="18"/>
        <v>3</v>
      </c>
      <c r="H212">
        <f t="shared" si="19"/>
        <v>0</v>
      </c>
      <c r="I212">
        <f t="shared" si="20"/>
        <v>0</v>
      </c>
      <c r="J212">
        <f t="shared" si="21"/>
        <v>0</v>
      </c>
      <c r="K212">
        <f t="shared" si="22"/>
        <v>1</v>
      </c>
      <c r="L212">
        <f t="shared" si="23"/>
        <v>0</v>
      </c>
    </row>
    <row r="213" spans="1:12">
      <c r="A213">
        <v>2308269294</v>
      </c>
      <c r="B213" t="s">
        <v>1966</v>
      </c>
      <c r="C213">
        <v>44034</v>
      </c>
      <c r="D213">
        <v>42697</v>
      </c>
      <c r="E213">
        <v>212</v>
      </c>
      <c r="F213">
        <f>VLOOKUP(A213,Лист3!$A$2:$D$548,4,0)</f>
        <v>202</v>
      </c>
      <c r="G213">
        <f t="shared" si="18"/>
        <v>-10</v>
      </c>
      <c r="H213">
        <f t="shared" si="19"/>
        <v>0</v>
      </c>
      <c r="I213">
        <f t="shared" si="20"/>
        <v>0</v>
      </c>
      <c r="J213">
        <f t="shared" si="21"/>
        <v>0</v>
      </c>
      <c r="K213">
        <f t="shared" si="22"/>
        <v>1</v>
      </c>
      <c r="L213">
        <f t="shared" si="23"/>
        <v>0</v>
      </c>
    </row>
    <row r="214" spans="1:12">
      <c r="A214">
        <v>7708750910</v>
      </c>
      <c r="B214" t="s">
        <v>1227</v>
      </c>
      <c r="C214">
        <v>66200</v>
      </c>
      <c r="D214">
        <v>42179</v>
      </c>
      <c r="E214">
        <v>213</v>
      </c>
      <c r="F214">
        <f>VLOOKUP(A214,Лист3!$A$2:$D$548,4,0)</f>
        <v>167</v>
      </c>
      <c r="G214">
        <f t="shared" si="18"/>
        <v>-46</v>
      </c>
      <c r="H214">
        <f t="shared" si="19"/>
        <v>0</v>
      </c>
      <c r="I214">
        <f t="shared" si="20"/>
        <v>0</v>
      </c>
      <c r="J214">
        <f t="shared" si="21"/>
        <v>0</v>
      </c>
      <c r="K214">
        <f t="shared" si="22"/>
        <v>1</v>
      </c>
      <c r="L214">
        <f t="shared" si="23"/>
        <v>0</v>
      </c>
    </row>
    <row r="215" spans="1:12">
      <c r="A215">
        <v>5027185213</v>
      </c>
      <c r="B215" t="s">
        <v>1698</v>
      </c>
      <c r="C215">
        <v>32520</v>
      </c>
      <c r="D215">
        <v>42178</v>
      </c>
      <c r="E215">
        <v>214</v>
      </c>
      <c r="F215">
        <f>VLOOKUP(A215,Лист3!$A$2:$D$548,4,0)</f>
        <v>245</v>
      </c>
      <c r="G215">
        <f t="shared" si="18"/>
        <v>31</v>
      </c>
      <c r="H215">
        <f t="shared" si="19"/>
        <v>0</v>
      </c>
      <c r="I215">
        <f t="shared" si="20"/>
        <v>0</v>
      </c>
      <c r="J215">
        <f t="shared" si="21"/>
        <v>0</v>
      </c>
      <c r="K215">
        <f t="shared" si="22"/>
        <v>1</v>
      </c>
      <c r="L215">
        <f t="shared" si="23"/>
        <v>0</v>
      </c>
    </row>
    <row r="216" spans="1:12">
      <c r="A216">
        <v>5260456250</v>
      </c>
      <c r="B216" t="s">
        <v>1576</v>
      </c>
      <c r="C216">
        <v>34461</v>
      </c>
      <c r="D216">
        <f>IFERROR(VLOOKUP(A216,'Остальные данные'!$B$3:$XFD$82,'Остальные данные'!$DI$1,0)+VLOOKUP(A216,'Остальные данные'!$B$3:$XFD$82,'Остальные данные'!$CS$1,0),"")</f>
        <v>41689</v>
      </c>
      <c r="E216">
        <v>215</v>
      </c>
      <c r="F216">
        <f>VLOOKUP(A216,Лист3!$A$2:$D$548,4,0)</f>
        <v>237</v>
      </c>
      <c r="G216">
        <f t="shared" si="18"/>
        <v>22</v>
      </c>
      <c r="H216">
        <f t="shared" si="19"/>
        <v>0</v>
      </c>
      <c r="I216">
        <f t="shared" si="20"/>
        <v>0</v>
      </c>
      <c r="J216">
        <f t="shared" si="21"/>
        <v>0</v>
      </c>
      <c r="K216">
        <f t="shared" si="22"/>
        <v>1</v>
      </c>
      <c r="L216">
        <f t="shared" si="23"/>
        <v>0</v>
      </c>
    </row>
    <row r="217" spans="1:12">
      <c r="A217">
        <v>2465128720</v>
      </c>
      <c r="B217" t="s">
        <v>1124</v>
      </c>
      <c r="C217">
        <v>46478</v>
      </c>
      <c r="D217">
        <v>40603</v>
      </c>
      <c r="E217">
        <v>216</v>
      </c>
      <c r="F217">
        <f>VLOOKUP(A217,Лист3!$A$2:$D$548,4,0)</f>
        <v>195</v>
      </c>
      <c r="G217">
        <f t="shared" si="18"/>
        <v>-21</v>
      </c>
      <c r="H217">
        <f t="shared" si="19"/>
        <v>0</v>
      </c>
      <c r="I217">
        <f t="shared" si="20"/>
        <v>0</v>
      </c>
      <c r="J217">
        <f t="shared" si="21"/>
        <v>0</v>
      </c>
      <c r="K217">
        <f t="shared" si="22"/>
        <v>1</v>
      </c>
      <c r="L217">
        <f t="shared" si="23"/>
        <v>0</v>
      </c>
    </row>
    <row r="218" spans="1:12">
      <c r="A218">
        <v>3906411936</v>
      </c>
      <c r="B218" t="s">
        <v>3264</v>
      </c>
      <c r="C218">
        <v>14619</v>
      </c>
      <c r="D218">
        <v>39452</v>
      </c>
      <c r="E218">
        <v>217</v>
      </c>
      <c r="F218">
        <f>VLOOKUP(A218,Лист3!$A$2:$D$548,4,0)</f>
        <v>327</v>
      </c>
      <c r="G218">
        <f t="shared" si="18"/>
        <v>110</v>
      </c>
      <c r="H218">
        <f t="shared" si="19"/>
        <v>0</v>
      </c>
      <c r="I218">
        <f t="shared" si="20"/>
        <v>0</v>
      </c>
      <c r="J218">
        <f t="shared" si="21"/>
        <v>0</v>
      </c>
      <c r="K218">
        <f t="shared" si="22"/>
        <v>1</v>
      </c>
      <c r="L218">
        <f t="shared" si="23"/>
        <v>0</v>
      </c>
    </row>
    <row r="219" spans="1:12">
      <c r="A219">
        <v>7716228295</v>
      </c>
      <c r="B219" t="s">
        <v>427</v>
      </c>
      <c r="C219">
        <v>58789</v>
      </c>
      <c r="D219">
        <f>IFERROR(VLOOKUP(A219,'Остальные данные'!$B$3:$XFD$82,'Остальные данные'!$DI$1,0)+VLOOKUP(A219,'Остальные данные'!$B$3:$XFD$82,'Остальные данные'!$CS$1,0),"")</f>
        <v>39390</v>
      </c>
      <c r="E219">
        <v>218</v>
      </c>
      <c r="F219">
        <f>VLOOKUP(A219,Лист3!$A$2:$D$548,4,0)</f>
        <v>177</v>
      </c>
      <c r="G219">
        <f t="shared" si="18"/>
        <v>-41</v>
      </c>
      <c r="H219">
        <f t="shared" si="19"/>
        <v>0</v>
      </c>
      <c r="I219">
        <f t="shared" si="20"/>
        <v>0</v>
      </c>
      <c r="J219">
        <f t="shared" si="21"/>
        <v>0</v>
      </c>
      <c r="K219">
        <f t="shared" si="22"/>
        <v>1</v>
      </c>
      <c r="L219">
        <f t="shared" si="23"/>
        <v>0</v>
      </c>
    </row>
    <row r="220" spans="1:12">
      <c r="A220">
        <v>7707778366</v>
      </c>
      <c r="B220" t="s">
        <v>97</v>
      </c>
      <c r="C220">
        <v>35670</v>
      </c>
      <c r="D220">
        <v>38967</v>
      </c>
      <c r="E220">
        <v>219</v>
      </c>
      <c r="F220">
        <f>VLOOKUP(A220,Лист3!$A$2:$D$548,4,0)</f>
        <v>231</v>
      </c>
      <c r="G220">
        <f t="shared" si="18"/>
        <v>12</v>
      </c>
      <c r="H220">
        <f t="shared" si="19"/>
        <v>0</v>
      </c>
      <c r="I220">
        <f t="shared" si="20"/>
        <v>0</v>
      </c>
      <c r="J220">
        <f t="shared" si="21"/>
        <v>0</v>
      </c>
      <c r="K220">
        <f t="shared" si="22"/>
        <v>1</v>
      </c>
      <c r="L220">
        <f t="shared" si="23"/>
        <v>0</v>
      </c>
    </row>
    <row r="221" spans="1:12">
      <c r="A221">
        <v>7107129634</v>
      </c>
      <c r="B221" t="s">
        <v>1705</v>
      </c>
      <c r="C221">
        <v>33154</v>
      </c>
      <c r="D221">
        <v>37896</v>
      </c>
      <c r="E221">
        <v>220</v>
      </c>
      <c r="F221">
        <f>VLOOKUP(A221,Лист3!$A$2:$D$548,4,0)</f>
        <v>244</v>
      </c>
      <c r="G221">
        <f t="shared" si="18"/>
        <v>24</v>
      </c>
      <c r="H221">
        <f t="shared" si="19"/>
        <v>0</v>
      </c>
      <c r="I221">
        <f t="shared" si="20"/>
        <v>0</v>
      </c>
      <c r="J221">
        <f t="shared" si="21"/>
        <v>0</v>
      </c>
      <c r="K221">
        <f t="shared" si="22"/>
        <v>1</v>
      </c>
      <c r="L221">
        <f t="shared" si="23"/>
        <v>0</v>
      </c>
    </row>
    <row r="222" spans="1:12">
      <c r="A222">
        <v>6161095357</v>
      </c>
      <c r="B222" t="s">
        <v>2864</v>
      </c>
      <c r="C222">
        <v>250238</v>
      </c>
      <c r="D222">
        <v>37731</v>
      </c>
      <c r="E222">
        <v>221</v>
      </c>
      <c r="F222">
        <f>VLOOKUP(A222,Лист3!$A$2:$D$548,4,0)</f>
        <v>63</v>
      </c>
      <c r="G222">
        <f t="shared" si="18"/>
        <v>-158</v>
      </c>
      <c r="H222">
        <f t="shared" si="19"/>
        <v>0</v>
      </c>
      <c r="I222">
        <f t="shared" si="20"/>
        <v>0</v>
      </c>
      <c r="J222">
        <f t="shared" si="21"/>
        <v>0</v>
      </c>
      <c r="K222">
        <f t="shared" si="22"/>
        <v>1</v>
      </c>
      <c r="L222">
        <f t="shared" si="23"/>
        <v>0</v>
      </c>
    </row>
    <row r="223" spans="1:12">
      <c r="A223">
        <v>5921031594</v>
      </c>
      <c r="B223" t="s">
        <v>737</v>
      </c>
      <c r="C223">
        <v>35302</v>
      </c>
      <c r="D223">
        <v>37540</v>
      </c>
      <c r="E223">
        <v>222</v>
      </c>
      <c r="F223">
        <f>VLOOKUP(A223,Лист3!$A$2:$D$548,4,0)</f>
        <v>233</v>
      </c>
      <c r="G223">
        <f t="shared" si="18"/>
        <v>11</v>
      </c>
      <c r="H223">
        <f t="shared" si="19"/>
        <v>0</v>
      </c>
      <c r="I223">
        <f t="shared" si="20"/>
        <v>0</v>
      </c>
      <c r="J223">
        <f t="shared" si="21"/>
        <v>0</v>
      </c>
      <c r="K223">
        <f t="shared" si="22"/>
        <v>1</v>
      </c>
      <c r="L223">
        <f t="shared" si="23"/>
        <v>0</v>
      </c>
    </row>
    <row r="224" spans="1:12">
      <c r="A224">
        <v>7724737722</v>
      </c>
      <c r="B224" t="s">
        <v>1059</v>
      </c>
      <c r="C224">
        <v>40859</v>
      </c>
      <c r="D224">
        <v>37371</v>
      </c>
      <c r="E224">
        <v>223</v>
      </c>
      <c r="F224">
        <f>VLOOKUP(A224,Лист3!$A$2:$D$548,4,0)</f>
        <v>213</v>
      </c>
      <c r="G224">
        <f t="shared" si="18"/>
        <v>-10</v>
      </c>
      <c r="H224">
        <f t="shared" si="19"/>
        <v>0</v>
      </c>
      <c r="I224">
        <f t="shared" si="20"/>
        <v>0</v>
      </c>
      <c r="J224">
        <f t="shared" si="21"/>
        <v>0</v>
      </c>
      <c r="K224">
        <f t="shared" si="22"/>
        <v>1</v>
      </c>
      <c r="L224">
        <f t="shared" si="23"/>
        <v>0</v>
      </c>
    </row>
    <row r="225" spans="1:12">
      <c r="A225">
        <v>6671021289</v>
      </c>
      <c r="B225" t="s">
        <v>1802</v>
      </c>
      <c r="C225">
        <v>33581</v>
      </c>
      <c r="D225">
        <v>36962</v>
      </c>
      <c r="E225">
        <v>224</v>
      </c>
      <c r="F225">
        <f>VLOOKUP(A225,Лист3!$A$2:$D$548,4,0)</f>
        <v>242</v>
      </c>
      <c r="G225">
        <f t="shared" si="18"/>
        <v>18</v>
      </c>
      <c r="H225">
        <f t="shared" si="19"/>
        <v>0</v>
      </c>
      <c r="I225">
        <f t="shared" si="20"/>
        <v>0</v>
      </c>
      <c r="J225">
        <f t="shared" si="21"/>
        <v>0</v>
      </c>
      <c r="K225">
        <f t="shared" si="22"/>
        <v>1</v>
      </c>
      <c r="L225">
        <f t="shared" si="23"/>
        <v>0</v>
      </c>
    </row>
    <row r="226" spans="1:12">
      <c r="A226">
        <v>6449099613</v>
      </c>
      <c r="B226" t="s">
        <v>2619</v>
      </c>
      <c r="C226">
        <v>35963</v>
      </c>
      <c r="D226">
        <v>36775</v>
      </c>
      <c r="E226">
        <v>225</v>
      </c>
      <c r="F226">
        <f>VLOOKUP(A226,Лист3!$A$2:$D$548,4,0)</f>
        <v>228</v>
      </c>
      <c r="G226">
        <f t="shared" si="18"/>
        <v>3</v>
      </c>
      <c r="H226">
        <f t="shared" si="19"/>
        <v>0</v>
      </c>
      <c r="I226">
        <f t="shared" si="20"/>
        <v>0</v>
      </c>
      <c r="J226">
        <f t="shared" si="21"/>
        <v>0</v>
      </c>
      <c r="K226">
        <f t="shared" si="22"/>
        <v>1</v>
      </c>
      <c r="L226">
        <f t="shared" si="23"/>
        <v>0</v>
      </c>
    </row>
    <row r="227" spans="1:12">
      <c r="A227">
        <v>3444214786</v>
      </c>
      <c r="B227" t="s">
        <v>1938</v>
      </c>
      <c r="C227">
        <v>35976</v>
      </c>
      <c r="D227">
        <v>36397</v>
      </c>
      <c r="E227">
        <v>226</v>
      </c>
      <c r="F227">
        <f>VLOOKUP(A227,Лист3!$A$2:$D$548,4,0)</f>
        <v>227</v>
      </c>
      <c r="G227">
        <f t="shared" si="18"/>
        <v>1</v>
      </c>
      <c r="H227">
        <f t="shared" si="19"/>
        <v>0</v>
      </c>
      <c r="I227">
        <f t="shared" si="20"/>
        <v>0</v>
      </c>
      <c r="J227">
        <f t="shared" si="21"/>
        <v>0</v>
      </c>
      <c r="K227">
        <f t="shared" si="22"/>
        <v>1</v>
      </c>
      <c r="L227">
        <f t="shared" si="23"/>
        <v>0</v>
      </c>
    </row>
    <row r="228" spans="1:12">
      <c r="A228">
        <v>9705144752</v>
      </c>
      <c r="B228" t="s">
        <v>2425</v>
      </c>
      <c r="C228">
        <v>19516</v>
      </c>
      <c r="D228">
        <v>36309</v>
      </c>
      <c r="E228">
        <v>227</v>
      </c>
      <c r="F228">
        <f>VLOOKUP(A228,Лист3!$A$2:$D$548,4,0)</f>
        <v>297</v>
      </c>
      <c r="G228">
        <f t="shared" si="18"/>
        <v>70</v>
      </c>
      <c r="H228">
        <f t="shared" si="19"/>
        <v>0</v>
      </c>
      <c r="I228">
        <f t="shared" si="20"/>
        <v>0</v>
      </c>
      <c r="J228">
        <f t="shared" si="21"/>
        <v>0</v>
      </c>
      <c r="K228">
        <f t="shared" si="22"/>
        <v>1</v>
      </c>
      <c r="L228">
        <f t="shared" si="23"/>
        <v>0</v>
      </c>
    </row>
    <row r="229" spans="1:12">
      <c r="A229">
        <v>6451008162</v>
      </c>
      <c r="B229" t="s">
        <v>1888</v>
      </c>
      <c r="C229">
        <v>32508</v>
      </c>
      <c r="D229">
        <v>36235</v>
      </c>
      <c r="E229">
        <v>228</v>
      </c>
      <c r="F229">
        <f>VLOOKUP(A229,Лист3!$A$2:$D$548,4,0)</f>
        <v>246</v>
      </c>
      <c r="G229">
        <f t="shared" si="18"/>
        <v>18</v>
      </c>
      <c r="H229">
        <f t="shared" si="19"/>
        <v>0</v>
      </c>
      <c r="I229">
        <f t="shared" si="20"/>
        <v>0</v>
      </c>
      <c r="J229">
        <f t="shared" si="21"/>
        <v>0</v>
      </c>
      <c r="K229">
        <f t="shared" si="22"/>
        <v>1</v>
      </c>
      <c r="L229">
        <f t="shared" si="23"/>
        <v>0</v>
      </c>
    </row>
    <row r="230" spans="1:12">
      <c r="A230">
        <v>7606125346</v>
      </c>
      <c r="B230" t="s">
        <v>2884</v>
      </c>
      <c r="C230">
        <v>21096</v>
      </c>
      <c r="D230">
        <v>36182</v>
      </c>
      <c r="E230">
        <v>229</v>
      </c>
      <c r="F230">
        <f>VLOOKUP(A230,Лист3!$A$2:$D$548,4,0)</f>
        <v>291</v>
      </c>
      <c r="G230">
        <f t="shared" si="18"/>
        <v>62</v>
      </c>
      <c r="H230">
        <f t="shared" si="19"/>
        <v>0</v>
      </c>
      <c r="I230">
        <f t="shared" si="20"/>
        <v>0</v>
      </c>
      <c r="J230">
        <f t="shared" si="21"/>
        <v>0</v>
      </c>
      <c r="K230">
        <f t="shared" si="22"/>
        <v>1</v>
      </c>
      <c r="L230">
        <f t="shared" si="23"/>
        <v>0</v>
      </c>
    </row>
    <row r="231" spans="1:12">
      <c r="A231">
        <v>9705047854</v>
      </c>
      <c r="B231" t="s">
        <v>1617</v>
      </c>
      <c r="C231">
        <v>2784</v>
      </c>
      <c r="D231">
        <v>35353</v>
      </c>
      <c r="E231">
        <v>230</v>
      </c>
      <c r="F231">
        <f>VLOOKUP(A231,Лист3!$A$2:$D$548,4,0)</f>
        <v>454</v>
      </c>
      <c r="G231">
        <f t="shared" si="18"/>
        <v>224</v>
      </c>
      <c r="H231">
        <f t="shared" si="19"/>
        <v>0</v>
      </c>
      <c r="I231">
        <f t="shared" si="20"/>
        <v>0</v>
      </c>
      <c r="J231">
        <f t="shared" si="21"/>
        <v>0</v>
      </c>
      <c r="K231">
        <f t="shared" si="22"/>
        <v>1</v>
      </c>
      <c r="L231">
        <f t="shared" si="23"/>
        <v>0</v>
      </c>
    </row>
    <row r="232" spans="1:12">
      <c r="A232">
        <v>5433198695</v>
      </c>
      <c r="B232" t="s">
        <v>2370</v>
      </c>
      <c r="C232">
        <v>36888</v>
      </c>
      <c r="D232">
        <v>34264</v>
      </c>
      <c r="E232">
        <v>231</v>
      </c>
      <c r="F232">
        <f>VLOOKUP(A232,Лист3!$A$2:$D$548,4,0)</f>
        <v>223</v>
      </c>
      <c r="G232">
        <f t="shared" si="18"/>
        <v>-8</v>
      </c>
      <c r="H232">
        <f t="shared" si="19"/>
        <v>0</v>
      </c>
      <c r="I232">
        <f t="shared" si="20"/>
        <v>0</v>
      </c>
      <c r="J232">
        <f t="shared" si="21"/>
        <v>0</v>
      </c>
      <c r="K232">
        <f t="shared" si="22"/>
        <v>1</v>
      </c>
      <c r="L232">
        <f t="shared" si="23"/>
        <v>0</v>
      </c>
    </row>
    <row r="233" spans="1:12">
      <c r="A233">
        <v>7701720659</v>
      </c>
      <c r="B233" t="s">
        <v>1738</v>
      </c>
      <c r="C233">
        <v>27269</v>
      </c>
      <c r="D233">
        <v>34198</v>
      </c>
      <c r="E233">
        <v>232</v>
      </c>
      <c r="F233">
        <f>VLOOKUP(A233,Лист3!$A$2:$D$548,4,0)</f>
        <v>259</v>
      </c>
      <c r="G233">
        <f t="shared" si="18"/>
        <v>27</v>
      </c>
      <c r="H233">
        <f t="shared" si="19"/>
        <v>0</v>
      </c>
      <c r="I233">
        <f t="shared" si="20"/>
        <v>0</v>
      </c>
      <c r="J233">
        <f t="shared" si="21"/>
        <v>0</v>
      </c>
      <c r="K233">
        <f t="shared" si="22"/>
        <v>1</v>
      </c>
      <c r="L233">
        <f t="shared" si="23"/>
        <v>0</v>
      </c>
    </row>
    <row r="234" spans="1:12">
      <c r="A234">
        <v>7430028307</v>
      </c>
      <c r="B234" t="s">
        <v>2984</v>
      </c>
      <c r="C234">
        <v>31432</v>
      </c>
      <c r="D234">
        <v>33742</v>
      </c>
      <c r="E234">
        <v>233</v>
      </c>
      <c r="F234">
        <f>VLOOKUP(A234,Лист3!$A$2:$D$548,4,0)</f>
        <v>249</v>
      </c>
      <c r="G234">
        <f t="shared" si="18"/>
        <v>16</v>
      </c>
      <c r="H234">
        <f t="shared" si="19"/>
        <v>0</v>
      </c>
      <c r="I234">
        <f t="shared" si="20"/>
        <v>0</v>
      </c>
      <c r="J234">
        <f t="shared" si="21"/>
        <v>0</v>
      </c>
      <c r="K234">
        <f t="shared" si="22"/>
        <v>1</v>
      </c>
      <c r="L234">
        <f t="shared" si="23"/>
        <v>0</v>
      </c>
    </row>
    <row r="235" spans="1:12">
      <c r="A235">
        <v>3620014866</v>
      </c>
      <c r="B235" t="s">
        <v>2032</v>
      </c>
      <c r="C235">
        <v>36675</v>
      </c>
      <c r="D235">
        <v>33562</v>
      </c>
      <c r="E235">
        <v>234</v>
      </c>
      <c r="F235">
        <f>VLOOKUP(A235,Лист3!$A$2:$D$548,4,0)</f>
        <v>224</v>
      </c>
      <c r="G235">
        <f t="shared" si="18"/>
        <v>-10</v>
      </c>
      <c r="H235">
        <f t="shared" si="19"/>
        <v>0</v>
      </c>
      <c r="I235">
        <f t="shared" si="20"/>
        <v>0</v>
      </c>
      <c r="J235">
        <f t="shared" si="21"/>
        <v>0</v>
      </c>
      <c r="K235">
        <f t="shared" si="22"/>
        <v>1</v>
      </c>
      <c r="L235">
        <f t="shared" si="23"/>
        <v>0</v>
      </c>
    </row>
    <row r="236" spans="1:12">
      <c r="A236">
        <v>7536127121</v>
      </c>
      <c r="B236" t="s">
        <v>1004</v>
      </c>
      <c r="C236">
        <v>27121</v>
      </c>
      <c r="D236">
        <v>32948</v>
      </c>
      <c r="E236">
        <v>235</v>
      </c>
      <c r="F236">
        <f>VLOOKUP(A236,Лист3!$A$2:$D$548,4,0)</f>
        <v>261</v>
      </c>
      <c r="G236">
        <f t="shared" si="18"/>
        <v>26</v>
      </c>
      <c r="H236">
        <f t="shared" si="19"/>
        <v>0</v>
      </c>
      <c r="I236">
        <f t="shared" si="20"/>
        <v>0</v>
      </c>
      <c r="J236">
        <f t="shared" si="21"/>
        <v>0</v>
      </c>
      <c r="K236">
        <f t="shared" si="22"/>
        <v>1</v>
      </c>
      <c r="L236">
        <f t="shared" si="23"/>
        <v>0</v>
      </c>
    </row>
    <row r="237" spans="1:12">
      <c r="A237">
        <v>276114446</v>
      </c>
      <c r="B237" t="s">
        <v>557</v>
      </c>
      <c r="C237">
        <v>35855</v>
      </c>
      <c r="D237">
        <v>32872</v>
      </c>
      <c r="E237">
        <v>236</v>
      </c>
      <c r="F237">
        <f>VLOOKUP(A237,Лист3!$A$2:$D$548,4,0)</f>
        <v>229</v>
      </c>
      <c r="G237">
        <f t="shared" si="18"/>
        <v>-7</v>
      </c>
      <c r="H237">
        <f t="shared" si="19"/>
        <v>0</v>
      </c>
      <c r="I237">
        <f t="shared" si="20"/>
        <v>0</v>
      </c>
      <c r="J237">
        <f t="shared" si="21"/>
        <v>0</v>
      </c>
      <c r="K237">
        <f t="shared" si="22"/>
        <v>1</v>
      </c>
      <c r="L237">
        <f t="shared" si="23"/>
        <v>0</v>
      </c>
    </row>
    <row r="238" spans="1:12">
      <c r="A238">
        <v>4345493869</v>
      </c>
      <c r="B238" t="s">
        <v>1823</v>
      </c>
      <c r="C238">
        <v>23034</v>
      </c>
      <c r="D238">
        <v>32595</v>
      </c>
      <c r="E238">
        <v>237</v>
      </c>
      <c r="F238">
        <f>VLOOKUP(A238,Лист3!$A$2:$D$548,4,0)</f>
        <v>282</v>
      </c>
      <c r="G238">
        <f t="shared" si="18"/>
        <v>45</v>
      </c>
      <c r="H238">
        <f t="shared" si="19"/>
        <v>0</v>
      </c>
      <c r="I238">
        <f t="shared" si="20"/>
        <v>0</v>
      </c>
      <c r="J238">
        <f t="shared" si="21"/>
        <v>0</v>
      </c>
      <c r="K238">
        <f t="shared" si="22"/>
        <v>1</v>
      </c>
      <c r="L238">
        <f t="shared" si="23"/>
        <v>0</v>
      </c>
    </row>
    <row r="239" spans="1:12">
      <c r="A239">
        <v>5260181171</v>
      </c>
      <c r="B239" t="s">
        <v>244</v>
      </c>
      <c r="C239">
        <v>43281</v>
      </c>
      <c r="D239">
        <v>32377</v>
      </c>
      <c r="E239">
        <v>238</v>
      </c>
      <c r="F239">
        <f>VLOOKUP(A239,Лист3!$A$2:$D$548,4,0)</f>
        <v>205</v>
      </c>
      <c r="G239">
        <f t="shared" si="18"/>
        <v>-33</v>
      </c>
      <c r="H239">
        <f t="shared" si="19"/>
        <v>0</v>
      </c>
      <c r="I239">
        <f t="shared" si="20"/>
        <v>0</v>
      </c>
      <c r="J239">
        <f t="shared" si="21"/>
        <v>0</v>
      </c>
      <c r="K239">
        <f t="shared" si="22"/>
        <v>1</v>
      </c>
      <c r="L239">
        <f t="shared" si="23"/>
        <v>0</v>
      </c>
    </row>
    <row r="240" spans="1:12">
      <c r="A240">
        <v>7725399508</v>
      </c>
      <c r="B240" t="s">
        <v>1469</v>
      </c>
      <c r="C240">
        <v>55478</v>
      </c>
      <c r="D240">
        <v>32221</v>
      </c>
      <c r="E240">
        <v>239</v>
      </c>
      <c r="F240">
        <f>VLOOKUP(A240,Лист3!$A$2:$D$548,4,0)</f>
        <v>183</v>
      </c>
      <c r="G240">
        <f t="shared" si="18"/>
        <v>-56</v>
      </c>
      <c r="H240">
        <f t="shared" si="19"/>
        <v>0</v>
      </c>
      <c r="I240">
        <f t="shared" si="20"/>
        <v>0</v>
      </c>
      <c r="J240">
        <f t="shared" si="21"/>
        <v>0</v>
      </c>
      <c r="K240">
        <f t="shared" si="22"/>
        <v>1</v>
      </c>
      <c r="L240">
        <f t="shared" si="23"/>
        <v>0</v>
      </c>
    </row>
    <row r="241" spans="1:12">
      <c r="A241">
        <v>3443117300</v>
      </c>
      <c r="B241" t="s">
        <v>1788</v>
      </c>
      <c r="C241">
        <v>24633</v>
      </c>
      <c r="D241">
        <v>32190</v>
      </c>
      <c r="E241">
        <v>240</v>
      </c>
      <c r="F241">
        <f>VLOOKUP(A241,Лист3!$A$2:$D$548,4,0)</f>
        <v>273</v>
      </c>
      <c r="G241">
        <f t="shared" si="18"/>
        <v>33</v>
      </c>
      <c r="H241">
        <f t="shared" si="19"/>
        <v>0</v>
      </c>
      <c r="I241">
        <f t="shared" si="20"/>
        <v>0</v>
      </c>
      <c r="J241">
        <f t="shared" si="21"/>
        <v>0</v>
      </c>
      <c r="K241">
        <f t="shared" si="22"/>
        <v>1</v>
      </c>
      <c r="L241">
        <f t="shared" si="23"/>
        <v>0</v>
      </c>
    </row>
    <row r="242" spans="1:12">
      <c r="A242">
        <v>7606096399</v>
      </c>
      <c r="B242" t="s">
        <v>705</v>
      </c>
      <c r="C242">
        <v>38638</v>
      </c>
      <c r="D242">
        <v>31649</v>
      </c>
      <c r="E242">
        <v>241</v>
      </c>
      <c r="F242">
        <f>VLOOKUP(A242,Лист3!$A$2:$D$548,4,0)</f>
        <v>217</v>
      </c>
      <c r="G242">
        <f t="shared" si="18"/>
        <v>-24</v>
      </c>
      <c r="H242">
        <f t="shared" si="19"/>
        <v>0</v>
      </c>
      <c r="I242">
        <f t="shared" si="20"/>
        <v>0</v>
      </c>
      <c r="J242">
        <f t="shared" si="21"/>
        <v>0</v>
      </c>
      <c r="K242">
        <f t="shared" si="22"/>
        <v>1</v>
      </c>
      <c r="L242">
        <f t="shared" si="23"/>
        <v>0</v>
      </c>
    </row>
    <row r="243" spans="1:12">
      <c r="A243">
        <v>5260474996</v>
      </c>
      <c r="B243" t="s">
        <v>2452</v>
      </c>
      <c r="C243">
        <v>25668</v>
      </c>
      <c r="D243">
        <v>31581</v>
      </c>
      <c r="E243">
        <v>242</v>
      </c>
      <c r="F243">
        <f>VLOOKUP(A243,Лист3!$A$2:$D$548,4,0)</f>
        <v>268</v>
      </c>
      <c r="G243">
        <f t="shared" si="18"/>
        <v>26</v>
      </c>
      <c r="H243">
        <f t="shared" si="19"/>
        <v>0</v>
      </c>
      <c r="I243">
        <f t="shared" si="20"/>
        <v>0</v>
      </c>
      <c r="J243">
        <f t="shared" si="21"/>
        <v>0</v>
      </c>
      <c r="K243">
        <f t="shared" si="22"/>
        <v>1</v>
      </c>
      <c r="L243">
        <f t="shared" si="23"/>
        <v>0</v>
      </c>
    </row>
    <row r="244" spans="1:12">
      <c r="A244">
        <v>7728665652</v>
      </c>
      <c r="B244" t="s">
        <v>966</v>
      </c>
      <c r="C244">
        <v>25204</v>
      </c>
      <c r="D244">
        <v>31368</v>
      </c>
      <c r="E244">
        <v>243</v>
      </c>
      <c r="F244">
        <f>VLOOKUP(A244,Лист3!$A$2:$D$548,4,0)</f>
        <v>271</v>
      </c>
      <c r="G244">
        <f t="shared" si="18"/>
        <v>28</v>
      </c>
      <c r="H244">
        <f t="shared" si="19"/>
        <v>0</v>
      </c>
      <c r="I244">
        <f t="shared" si="20"/>
        <v>0</v>
      </c>
      <c r="J244">
        <f t="shared" si="21"/>
        <v>0</v>
      </c>
      <c r="K244">
        <f t="shared" si="22"/>
        <v>1</v>
      </c>
      <c r="L244">
        <f t="shared" si="23"/>
        <v>0</v>
      </c>
    </row>
    <row r="245" spans="1:12">
      <c r="A245">
        <v>5503096629</v>
      </c>
      <c r="B245" t="s">
        <v>1327</v>
      </c>
      <c r="C245">
        <v>36218</v>
      </c>
      <c r="D245">
        <v>31188</v>
      </c>
      <c r="E245">
        <v>244</v>
      </c>
      <c r="F245">
        <f>VLOOKUP(A245,Лист3!$A$2:$D$548,4,0)</f>
        <v>226</v>
      </c>
      <c r="G245">
        <f t="shared" si="18"/>
        <v>-18</v>
      </c>
      <c r="H245">
        <f t="shared" si="19"/>
        <v>0</v>
      </c>
      <c r="I245">
        <f t="shared" si="20"/>
        <v>0</v>
      </c>
      <c r="J245">
        <f t="shared" si="21"/>
        <v>0</v>
      </c>
      <c r="K245">
        <f t="shared" si="22"/>
        <v>1</v>
      </c>
      <c r="L245">
        <f t="shared" si="23"/>
        <v>0</v>
      </c>
    </row>
    <row r="246" spans="1:12">
      <c r="A246">
        <v>2130067786</v>
      </c>
      <c r="B246" t="s">
        <v>1868</v>
      </c>
      <c r="C246">
        <v>31920</v>
      </c>
      <c r="D246">
        <v>30518</v>
      </c>
      <c r="E246">
        <v>245</v>
      </c>
      <c r="F246">
        <f>VLOOKUP(A246,Лист3!$A$2:$D$548,4,0)</f>
        <v>247</v>
      </c>
      <c r="G246">
        <f t="shared" si="18"/>
        <v>2</v>
      </c>
      <c r="H246">
        <f t="shared" si="19"/>
        <v>0</v>
      </c>
      <c r="I246">
        <f t="shared" si="20"/>
        <v>0</v>
      </c>
      <c r="J246">
        <f t="shared" si="21"/>
        <v>0</v>
      </c>
      <c r="K246">
        <f t="shared" si="22"/>
        <v>1</v>
      </c>
      <c r="L246">
        <f t="shared" si="23"/>
        <v>0</v>
      </c>
    </row>
    <row r="247" spans="1:12">
      <c r="A247">
        <v>5036150841</v>
      </c>
      <c r="B247" t="s">
        <v>678</v>
      </c>
      <c r="C247">
        <v>36471</v>
      </c>
      <c r="D247">
        <v>30169</v>
      </c>
      <c r="E247">
        <v>246</v>
      </c>
      <c r="F247">
        <f>VLOOKUP(A247,Лист3!$A$2:$D$548,4,0)</f>
        <v>225</v>
      </c>
      <c r="G247">
        <f t="shared" si="18"/>
        <v>-21</v>
      </c>
      <c r="H247">
        <f t="shared" si="19"/>
        <v>0</v>
      </c>
      <c r="I247">
        <f t="shared" si="20"/>
        <v>0</v>
      </c>
      <c r="J247">
        <f t="shared" si="21"/>
        <v>0</v>
      </c>
      <c r="K247">
        <f t="shared" si="22"/>
        <v>1</v>
      </c>
      <c r="L247">
        <f t="shared" si="23"/>
        <v>0</v>
      </c>
    </row>
    <row r="248" spans="1:12">
      <c r="A248">
        <v>276137789</v>
      </c>
      <c r="B248" t="s">
        <v>3591</v>
      </c>
      <c r="C248">
        <v>51547</v>
      </c>
      <c r="D248">
        <v>30034</v>
      </c>
      <c r="E248">
        <v>247</v>
      </c>
      <c r="F248">
        <f>VLOOKUP(A248,Лист3!$A$2:$D$548,4,0)</f>
        <v>190</v>
      </c>
      <c r="G248">
        <f t="shared" si="18"/>
        <v>-57</v>
      </c>
      <c r="H248">
        <f t="shared" si="19"/>
        <v>0</v>
      </c>
      <c r="I248">
        <f t="shared" si="20"/>
        <v>0</v>
      </c>
      <c r="J248">
        <f t="shared" si="21"/>
        <v>0</v>
      </c>
      <c r="K248">
        <f t="shared" si="22"/>
        <v>1</v>
      </c>
      <c r="L248">
        <f t="shared" si="23"/>
        <v>0</v>
      </c>
    </row>
    <row r="249" spans="1:12">
      <c r="A249">
        <v>7701410819</v>
      </c>
      <c r="B249" t="s">
        <v>886</v>
      </c>
      <c r="C249">
        <v>33377</v>
      </c>
      <c r="D249">
        <v>29702</v>
      </c>
      <c r="E249">
        <v>248</v>
      </c>
      <c r="F249">
        <f>VLOOKUP(A249,Лист3!$A$2:$D$548,4,0)</f>
        <v>243</v>
      </c>
      <c r="G249">
        <f t="shared" si="18"/>
        <v>-5</v>
      </c>
      <c r="H249">
        <f t="shared" si="19"/>
        <v>0</v>
      </c>
      <c r="I249">
        <f t="shared" si="20"/>
        <v>0</v>
      </c>
      <c r="J249">
        <f t="shared" si="21"/>
        <v>0</v>
      </c>
      <c r="K249">
        <f t="shared" si="22"/>
        <v>1</v>
      </c>
      <c r="L249">
        <f t="shared" si="23"/>
        <v>0</v>
      </c>
    </row>
    <row r="250" spans="1:12">
      <c r="A250">
        <v>2801146767</v>
      </c>
      <c r="B250" t="s">
        <v>906</v>
      </c>
      <c r="C250">
        <v>35801</v>
      </c>
      <c r="D250">
        <v>29433</v>
      </c>
      <c r="E250">
        <v>249</v>
      </c>
      <c r="F250">
        <f>VLOOKUP(A250,Лист3!$A$2:$D$548,4,0)</f>
        <v>230</v>
      </c>
      <c r="G250">
        <f t="shared" si="18"/>
        <v>-19</v>
      </c>
      <c r="H250">
        <f t="shared" si="19"/>
        <v>0</v>
      </c>
      <c r="I250">
        <f t="shared" si="20"/>
        <v>0</v>
      </c>
      <c r="J250">
        <f t="shared" si="21"/>
        <v>0</v>
      </c>
      <c r="K250">
        <f t="shared" si="22"/>
        <v>1</v>
      </c>
      <c r="L250">
        <f t="shared" si="23"/>
        <v>0</v>
      </c>
    </row>
    <row r="251" spans="1:12">
      <c r="A251">
        <v>1650286567</v>
      </c>
      <c r="B251" t="s">
        <v>2104</v>
      </c>
      <c r="C251">
        <v>33644</v>
      </c>
      <c r="D251">
        <v>28366</v>
      </c>
      <c r="E251">
        <v>250</v>
      </c>
      <c r="F251">
        <f>VLOOKUP(A251,Лист3!$A$2:$D$548,4,0)</f>
        <v>241</v>
      </c>
      <c r="G251">
        <f t="shared" si="18"/>
        <v>-9</v>
      </c>
      <c r="H251">
        <f t="shared" si="19"/>
        <v>0</v>
      </c>
      <c r="I251">
        <f t="shared" si="20"/>
        <v>0</v>
      </c>
      <c r="J251">
        <f t="shared" si="21"/>
        <v>0</v>
      </c>
      <c r="K251">
        <f t="shared" si="22"/>
        <v>1</v>
      </c>
      <c r="L251">
        <f t="shared" si="23"/>
        <v>0</v>
      </c>
    </row>
    <row r="252" spans="1:12">
      <c r="A252">
        <v>5042094666</v>
      </c>
      <c r="B252" t="s">
        <v>127</v>
      </c>
      <c r="C252">
        <v>41955</v>
      </c>
      <c r="D252">
        <v>28278</v>
      </c>
      <c r="E252">
        <v>251</v>
      </c>
      <c r="F252">
        <f>VLOOKUP(A252,Лист3!$A$2:$D$548,4,0)</f>
        <v>209</v>
      </c>
      <c r="G252">
        <f t="shared" si="18"/>
        <v>-42</v>
      </c>
      <c r="H252">
        <f t="shared" si="19"/>
        <v>0</v>
      </c>
      <c r="I252">
        <f t="shared" si="20"/>
        <v>0</v>
      </c>
      <c r="J252">
        <f t="shared" si="21"/>
        <v>0</v>
      </c>
      <c r="K252">
        <f t="shared" si="22"/>
        <v>1</v>
      </c>
      <c r="L252">
        <f t="shared" si="23"/>
        <v>0</v>
      </c>
    </row>
    <row r="253" spans="1:12">
      <c r="A253">
        <v>2312280830</v>
      </c>
      <c r="B253" t="s">
        <v>1678</v>
      </c>
      <c r="C253">
        <v>24498</v>
      </c>
      <c r="D253">
        <v>28187</v>
      </c>
      <c r="E253">
        <v>252</v>
      </c>
      <c r="F253">
        <f>VLOOKUP(A253,Лист3!$A$2:$D$548,4,0)</f>
        <v>274</v>
      </c>
      <c r="G253">
        <f t="shared" si="18"/>
        <v>22</v>
      </c>
      <c r="H253">
        <f t="shared" si="19"/>
        <v>0</v>
      </c>
      <c r="I253">
        <f t="shared" si="20"/>
        <v>0</v>
      </c>
      <c r="J253">
        <f t="shared" si="21"/>
        <v>0</v>
      </c>
      <c r="K253">
        <f t="shared" si="22"/>
        <v>1</v>
      </c>
      <c r="L253">
        <f t="shared" si="23"/>
        <v>0</v>
      </c>
    </row>
    <row r="254" spans="1:12">
      <c r="A254">
        <v>7707707982</v>
      </c>
      <c r="B254" t="s">
        <v>1052</v>
      </c>
      <c r="C254">
        <v>29459</v>
      </c>
      <c r="D254">
        <v>27965</v>
      </c>
      <c r="E254">
        <v>253</v>
      </c>
      <c r="F254">
        <f>VLOOKUP(A254,Лист3!$A$2:$D$548,4,0)</f>
        <v>255</v>
      </c>
      <c r="G254">
        <f t="shared" si="18"/>
        <v>2</v>
      </c>
      <c r="H254">
        <f t="shared" si="19"/>
        <v>0</v>
      </c>
      <c r="I254">
        <f t="shared" si="20"/>
        <v>0</v>
      </c>
      <c r="J254">
        <f t="shared" si="21"/>
        <v>0</v>
      </c>
      <c r="K254">
        <f t="shared" si="22"/>
        <v>1</v>
      </c>
      <c r="L254">
        <f t="shared" si="23"/>
        <v>0</v>
      </c>
    </row>
    <row r="255" spans="1:12">
      <c r="A255">
        <v>5837082086</v>
      </c>
      <c r="B255" t="s">
        <v>3024</v>
      </c>
      <c r="C255">
        <v>2024</v>
      </c>
      <c r="D255">
        <f>IFERROR(VLOOKUP(A255,'Остальные данные'!$B$3:$XFD$82,'Остальные данные'!$DI$1,0)+VLOOKUP(A255,'Остальные данные'!$B$3:$XFD$82,'Остальные данные'!$CS$1,0),"")</f>
        <v>27948</v>
      </c>
      <c r="E255">
        <v>254</v>
      </c>
      <c r="F255">
        <f>VLOOKUP(A255,Лист3!$A$2:$D$548,4,0)</f>
        <v>461</v>
      </c>
      <c r="G255">
        <f t="shared" si="18"/>
        <v>207</v>
      </c>
      <c r="H255">
        <f t="shared" si="19"/>
        <v>0</v>
      </c>
      <c r="I255">
        <f t="shared" si="20"/>
        <v>0</v>
      </c>
      <c r="J255">
        <f t="shared" si="21"/>
        <v>0</v>
      </c>
      <c r="K255">
        <f t="shared" si="22"/>
        <v>1</v>
      </c>
      <c r="L255">
        <f t="shared" si="23"/>
        <v>0</v>
      </c>
    </row>
    <row r="256" spans="1:12">
      <c r="A256">
        <v>6102064540</v>
      </c>
      <c r="B256" t="s">
        <v>2802</v>
      </c>
      <c r="C256">
        <v>3314</v>
      </c>
      <c r="D256">
        <v>27919</v>
      </c>
      <c r="E256">
        <v>255</v>
      </c>
      <c r="F256">
        <f>VLOOKUP(A256,Лист3!$A$2:$D$548,4,0)</f>
        <v>445</v>
      </c>
      <c r="G256">
        <f t="shared" si="18"/>
        <v>190</v>
      </c>
      <c r="H256">
        <f t="shared" si="19"/>
        <v>0</v>
      </c>
      <c r="I256">
        <f t="shared" si="20"/>
        <v>0</v>
      </c>
      <c r="J256">
        <f t="shared" si="21"/>
        <v>0</v>
      </c>
      <c r="K256">
        <f t="shared" si="22"/>
        <v>1</v>
      </c>
      <c r="L256">
        <f t="shared" si="23"/>
        <v>0</v>
      </c>
    </row>
    <row r="257" spans="1:12">
      <c r="A257">
        <v>5257119624</v>
      </c>
      <c r="B257" t="s">
        <v>462</v>
      </c>
      <c r="C257">
        <v>39869</v>
      </c>
      <c r="D257">
        <v>27416</v>
      </c>
      <c r="E257">
        <v>256</v>
      </c>
      <c r="F257">
        <f>VLOOKUP(A257,Лист3!$A$2:$D$548,4,0)</f>
        <v>216</v>
      </c>
      <c r="G257">
        <f t="shared" si="18"/>
        <v>-40</v>
      </c>
      <c r="H257">
        <f t="shared" si="19"/>
        <v>0</v>
      </c>
      <c r="I257">
        <f t="shared" si="20"/>
        <v>0</v>
      </c>
      <c r="J257">
        <f t="shared" si="21"/>
        <v>0</v>
      </c>
      <c r="K257">
        <f t="shared" si="22"/>
        <v>1</v>
      </c>
      <c r="L257">
        <f t="shared" si="23"/>
        <v>0</v>
      </c>
    </row>
    <row r="258" spans="1:12">
      <c r="A258">
        <v>2130134993</v>
      </c>
      <c r="B258" t="s">
        <v>1630</v>
      </c>
      <c r="C258">
        <v>45845</v>
      </c>
      <c r="D258">
        <v>27028</v>
      </c>
      <c r="E258">
        <v>257</v>
      </c>
      <c r="F258">
        <f>VLOOKUP(A258,Лист3!$A$2:$D$548,4,0)</f>
        <v>199</v>
      </c>
      <c r="G258">
        <f t="shared" ref="G258:G321" si="24">-1*(E258-F258)</f>
        <v>-58</v>
      </c>
      <c r="H258">
        <f t="shared" ref="H258:H321" si="25">IF(E258&lt;=10,1,0)</f>
        <v>0</v>
      </c>
      <c r="I258">
        <f t="shared" ref="I258:I321" si="26">IF(AND(E258&gt;10,E258&lt;=50),1,0)</f>
        <v>0</v>
      </c>
      <c r="J258">
        <f t="shared" ref="J258:J321" si="27">IF(AND(E258&gt;50,E258&lt;=100),1,0)</f>
        <v>0</v>
      </c>
      <c r="K258">
        <f t="shared" ref="K258:K321" si="28">IF(AND(E258&gt;100,E258&lt;=300),1,0)</f>
        <v>1</v>
      </c>
      <c r="L258">
        <f t="shared" ref="L258:L321" si="29">IF(AND(E258&gt;300,E258&lt;=500),1,0)</f>
        <v>0</v>
      </c>
    </row>
    <row r="259" spans="1:12">
      <c r="A259">
        <v>7704849509</v>
      </c>
      <c r="B259" t="s">
        <v>1417</v>
      </c>
      <c r="C259">
        <v>16852</v>
      </c>
      <c r="D259">
        <v>26640</v>
      </c>
      <c r="E259">
        <v>258</v>
      </c>
      <c r="F259">
        <f>VLOOKUP(A259,Лист3!$A$2:$D$548,4,0)</f>
        <v>317</v>
      </c>
      <c r="G259">
        <f t="shared" si="24"/>
        <v>59</v>
      </c>
      <c r="H259">
        <f t="shared" si="25"/>
        <v>0</v>
      </c>
      <c r="I259">
        <f t="shared" si="26"/>
        <v>0</v>
      </c>
      <c r="J259">
        <f t="shared" si="27"/>
        <v>0</v>
      </c>
      <c r="K259">
        <f t="shared" si="28"/>
        <v>1</v>
      </c>
      <c r="L259">
        <f t="shared" si="29"/>
        <v>0</v>
      </c>
    </row>
    <row r="260" spans="1:12">
      <c r="A260">
        <v>6659210466</v>
      </c>
      <c r="B260" t="s">
        <v>1684</v>
      </c>
      <c r="C260">
        <v>39931</v>
      </c>
      <c r="D260">
        <f>IFERROR(VLOOKUP(A260,'Остальные данные'!$B$3:$XFD$82,'Остальные данные'!$DI$1,0)+VLOOKUP(A260,'Остальные данные'!$B$3:$XFD$82,'Остальные данные'!$CS$1,0),"")</f>
        <v>26469</v>
      </c>
      <c r="E260">
        <v>259</v>
      </c>
      <c r="F260">
        <f>VLOOKUP(A260,Лист3!$A$2:$D$548,4,0)</f>
        <v>215</v>
      </c>
      <c r="G260">
        <f t="shared" si="24"/>
        <v>-44</v>
      </c>
      <c r="H260">
        <f t="shared" si="25"/>
        <v>0</v>
      </c>
      <c r="I260">
        <f t="shared" si="26"/>
        <v>0</v>
      </c>
      <c r="J260">
        <f t="shared" si="27"/>
        <v>0</v>
      </c>
      <c r="K260">
        <f t="shared" si="28"/>
        <v>1</v>
      </c>
      <c r="L260">
        <f t="shared" si="29"/>
        <v>0</v>
      </c>
    </row>
    <row r="261" spans="1:12">
      <c r="A261">
        <v>7810944190</v>
      </c>
      <c r="B261" t="s">
        <v>3034</v>
      </c>
      <c r="C261">
        <v>17744</v>
      </c>
      <c r="D261">
        <v>25879</v>
      </c>
      <c r="E261">
        <v>260</v>
      </c>
      <c r="F261">
        <f>VLOOKUP(A261,Лист3!$A$2:$D$548,4,0)</f>
        <v>307</v>
      </c>
      <c r="G261">
        <f t="shared" si="24"/>
        <v>47</v>
      </c>
      <c r="H261">
        <f t="shared" si="25"/>
        <v>0</v>
      </c>
      <c r="I261">
        <f t="shared" si="26"/>
        <v>0</v>
      </c>
      <c r="J261">
        <f t="shared" si="27"/>
        <v>0</v>
      </c>
      <c r="K261">
        <f t="shared" si="28"/>
        <v>1</v>
      </c>
      <c r="L261">
        <f t="shared" si="29"/>
        <v>0</v>
      </c>
    </row>
    <row r="262" spans="1:12">
      <c r="A262">
        <v>9725041272</v>
      </c>
      <c r="B262" t="s">
        <v>2579</v>
      </c>
      <c r="C262">
        <v>25746</v>
      </c>
      <c r="D262">
        <f>IFERROR(VLOOKUP(A262,'Остальные данные'!$B$3:$XFD$82,'Остальные данные'!$DI$1,0)+VLOOKUP(A262,'Остальные данные'!$B$3:$XFD$82,'Остальные данные'!$CS$1,0),"")</f>
        <v>25746</v>
      </c>
      <c r="E262">
        <v>261</v>
      </c>
      <c r="F262">
        <f>VLOOKUP(A262,Лист3!$A$2:$D$548,4,0)</f>
        <v>266</v>
      </c>
      <c r="G262">
        <f t="shared" si="24"/>
        <v>5</v>
      </c>
      <c r="H262">
        <f t="shared" si="25"/>
        <v>0</v>
      </c>
      <c r="I262">
        <f t="shared" si="26"/>
        <v>0</v>
      </c>
      <c r="J262">
        <f t="shared" si="27"/>
        <v>0</v>
      </c>
      <c r="K262">
        <f t="shared" si="28"/>
        <v>1</v>
      </c>
      <c r="L262">
        <f t="shared" si="29"/>
        <v>0</v>
      </c>
    </row>
    <row r="263" spans="1:12">
      <c r="A263">
        <v>6450113735</v>
      </c>
      <c r="B263" t="s">
        <v>2795</v>
      </c>
      <c r="C263">
        <v>5913</v>
      </c>
      <c r="D263">
        <v>25419</v>
      </c>
      <c r="E263">
        <v>262</v>
      </c>
      <c r="F263">
        <f>VLOOKUP(A263,Лист3!$A$2:$D$548,4,0)</f>
        <v>414</v>
      </c>
      <c r="G263">
        <f t="shared" si="24"/>
        <v>152</v>
      </c>
      <c r="H263">
        <f t="shared" si="25"/>
        <v>0</v>
      </c>
      <c r="I263">
        <f t="shared" si="26"/>
        <v>0</v>
      </c>
      <c r="J263">
        <f t="shared" si="27"/>
        <v>0</v>
      </c>
      <c r="K263">
        <f t="shared" si="28"/>
        <v>1</v>
      </c>
      <c r="L263">
        <f t="shared" si="29"/>
        <v>0</v>
      </c>
    </row>
    <row r="264" spans="1:12">
      <c r="A264">
        <v>2311252460</v>
      </c>
      <c r="B264" t="s">
        <v>1199</v>
      </c>
      <c r="C264">
        <v>27929</v>
      </c>
      <c r="D264">
        <v>25368</v>
      </c>
      <c r="E264">
        <v>263</v>
      </c>
      <c r="F264">
        <f>VLOOKUP(A264,Лист3!$A$2:$D$548,4,0)</f>
        <v>257</v>
      </c>
      <c r="G264">
        <f t="shared" si="24"/>
        <v>-6</v>
      </c>
      <c r="H264">
        <f t="shared" si="25"/>
        <v>0</v>
      </c>
      <c r="I264">
        <f t="shared" si="26"/>
        <v>0</v>
      </c>
      <c r="J264">
        <f t="shared" si="27"/>
        <v>0</v>
      </c>
      <c r="K264">
        <f t="shared" si="28"/>
        <v>1</v>
      </c>
      <c r="L264">
        <f t="shared" si="29"/>
        <v>0</v>
      </c>
    </row>
    <row r="265" spans="1:12">
      <c r="A265">
        <v>5024189682</v>
      </c>
      <c r="B265" t="s">
        <v>3128</v>
      </c>
      <c r="C265">
        <v>56016</v>
      </c>
      <c r="D265">
        <v>25359</v>
      </c>
      <c r="E265">
        <v>264</v>
      </c>
      <c r="F265">
        <f>VLOOKUP(A265,Лист3!$A$2:$D$548,4,0)</f>
        <v>182</v>
      </c>
      <c r="G265">
        <f t="shared" si="24"/>
        <v>-82</v>
      </c>
      <c r="H265">
        <f t="shared" si="25"/>
        <v>0</v>
      </c>
      <c r="I265">
        <f t="shared" si="26"/>
        <v>0</v>
      </c>
      <c r="J265">
        <f t="shared" si="27"/>
        <v>0</v>
      </c>
      <c r="K265">
        <f t="shared" si="28"/>
        <v>1</v>
      </c>
      <c r="L265">
        <f t="shared" si="29"/>
        <v>0</v>
      </c>
    </row>
    <row r="266" spans="1:12">
      <c r="A266">
        <v>6168004398</v>
      </c>
      <c r="B266" t="s">
        <v>1863</v>
      </c>
      <c r="C266">
        <v>23672</v>
      </c>
      <c r="D266">
        <v>24984</v>
      </c>
      <c r="E266">
        <v>265</v>
      </c>
      <c r="F266">
        <f>VLOOKUP(A266,Лист3!$A$2:$D$548,4,0)</f>
        <v>278</v>
      </c>
      <c r="G266">
        <f t="shared" si="24"/>
        <v>13</v>
      </c>
      <c r="H266">
        <f t="shared" si="25"/>
        <v>0</v>
      </c>
      <c r="I266">
        <f t="shared" si="26"/>
        <v>0</v>
      </c>
      <c r="J266">
        <f t="shared" si="27"/>
        <v>0</v>
      </c>
      <c r="K266">
        <f t="shared" si="28"/>
        <v>1</v>
      </c>
      <c r="L266">
        <f t="shared" si="29"/>
        <v>0</v>
      </c>
    </row>
    <row r="267" spans="1:12">
      <c r="A267">
        <v>2456001967</v>
      </c>
      <c r="B267" t="s">
        <v>1018</v>
      </c>
      <c r="C267">
        <v>23007</v>
      </c>
      <c r="D267">
        <v>24959</v>
      </c>
      <c r="E267">
        <v>266</v>
      </c>
      <c r="F267">
        <f>VLOOKUP(A267,Лист3!$A$2:$D$548,4,0)</f>
        <v>283</v>
      </c>
      <c r="G267">
        <f t="shared" si="24"/>
        <v>17</v>
      </c>
      <c r="H267">
        <f t="shared" si="25"/>
        <v>0</v>
      </c>
      <c r="I267">
        <f t="shared" si="26"/>
        <v>0</v>
      </c>
      <c r="J267">
        <f t="shared" si="27"/>
        <v>0</v>
      </c>
      <c r="K267">
        <f t="shared" si="28"/>
        <v>1</v>
      </c>
      <c r="L267">
        <f t="shared" si="29"/>
        <v>0</v>
      </c>
    </row>
    <row r="268" spans="1:12">
      <c r="A268">
        <v>1831191162</v>
      </c>
      <c r="B268" t="s">
        <v>2398</v>
      </c>
      <c r="C268">
        <v>24292</v>
      </c>
      <c r="D268">
        <v>24787</v>
      </c>
      <c r="E268">
        <v>267</v>
      </c>
      <c r="F268">
        <f>VLOOKUP(A268,Лист3!$A$2:$D$548,4,0)</f>
        <v>275</v>
      </c>
      <c r="G268">
        <f t="shared" si="24"/>
        <v>8</v>
      </c>
      <c r="H268">
        <f t="shared" si="25"/>
        <v>0</v>
      </c>
      <c r="I268">
        <f t="shared" si="26"/>
        <v>0</v>
      </c>
      <c r="J268">
        <f t="shared" si="27"/>
        <v>0</v>
      </c>
      <c r="K268">
        <f t="shared" si="28"/>
        <v>1</v>
      </c>
      <c r="L268">
        <f t="shared" si="29"/>
        <v>0</v>
      </c>
    </row>
    <row r="269" spans="1:12">
      <c r="A269">
        <v>2635257732</v>
      </c>
      <c r="B269" t="s">
        <v>3572</v>
      </c>
      <c r="C269">
        <v>1128</v>
      </c>
      <c r="D269">
        <v>24548</v>
      </c>
      <c r="E269">
        <v>268</v>
      </c>
      <c r="F269">
        <f>VLOOKUP(A269,Лист3!$A$2:$D$548,4,0)</f>
        <v>473</v>
      </c>
      <c r="G269">
        <f t="shared" si="24"/>
        <v>205</v>
      </c>
      <c r="H269">
        <f t="shared" si="25"/>
        <v>0</v>
      </c>
      <c r="I269">
        <f t="shared" si="26"/>
        <v>0</v>
      </c>
      <c r="J269">
        <f t="shared" si="27"/>
        <v>0</v>
      </c>
      <c r="K269">
        <f t="shared" si="28"/>
        <v>1</v>
      </c>
      <c r="L269">
        <f t="shared" si="29"/>
        <v>0</v>
      </c>
    </row>
    <row r="270" spans="1:12">
      <c r="A270">
        <v>1901104600</v>
      </c>
      <c r="B270" t="s">
        <v>284</v>
      </c>
      <c r="C270">
        <v>33896</v>
      </c>
      <c r="D270">
        <v>24290</v>
      </c>
      <c r="E270">
        <v>269</v>
      </c>
      <c r="F270">
        <f>VLOOKUP(A270,Лист3!$A$2:$D$548,4,0)</f>
        <v>240</v>
      </c>
      <c r="G270">
        <f t="shared" si="24"/>
        <v>-29</v>
      </c>
      <c r="H270">
        <f t="shared" si="25"/>
        <v>0</v>
      </c>
      <c r="I270">
        <f t="shared" si="26"/>
        <v>0</v>
      </c>
      <c r="J270">
        <f t="shared" si="27"/>
        <v>0</v>
      </c>
      <c r="K270">
        <f t="shared" si="28"/>
        <v>1</v>
      </c>
      <c r="L270">
        <f t="shared" si="29"/>
        <v>0</v>
      </c>
    </row>
    <row r="271" spans="1:12">
      <c r="A271">
        <v>5903116703</v>
      </c>
      <c r="B271" t="s">
        <v>711</v>
      </c>
      <c r="C271">
        <v>25568</v>
      </c>
      <c r="D271">
        <v>23222</v>
      </c>
      <c r="E271">
        <v>270</v>
      </c>
      <c r="F271">
        <f>VLOOKUP(A271,Лист3!$A$2:$D$548,4,0)</f>
        <v>269</v>
      </c>
      <c r="G271">
        <f t="shared" si="24"/>
        <v>-1</v>
      </c>
      <c r="H271">
        <f t="shared" si="25"/>
        <v>0</v>
      </c>
      <c r="I271">
        <f t="shared" si="26"/>
        <v>0</v>
      </c>
      <c r="J271">
        <f t="shared" si="27"/>
        <v>0</v>
      </c>
      <c r="K271">
        <f t="shared" si="28"/>
        <v>1</v>
      </c>
      <c r="L271">
        <f t="shared" si="29"/>
        <v>0</v>
      </c>
    </row>
    <row r="272" spans="1:12">
      <c r="A272">
        <v>7721851353</v>
      </c>
      <c r="B272" t="s">
        <v>731</v>
      </c>
      <c r="C272">
        <v>61011</v>
      </c>
      <c r="D272">
        <f>IFERROR(VLOOKUP(A272,'Остальные данные'!$B$3:$XFD$82,'Остальные данные'!$DI$1,0)+VLOOKUP(A272,'Остальные данные'!$B$3:$XFD$82,'Остальные данные'!$CS$1,0),"")</f>
        <v>23198</v>
      </c>
      <c r="E272">
        <v>271</v>
      </c>
      <c r="F272">
        <f>VLOOKUP(A272,Лист3!$A$2:$D$548,4,0)</f>
        <v>175</v>
      </c>
      <c r="G272">
        <f t="shared" si="24"/>
        <v>-96</v>
      </c>
      <c r="H272">
        <f t="shared" si="25"/>
        <v>0</v>
      </c>
      <c r="I272">
        <f t="shared" si="26"/>
        <v>0</v>
      </c>
      <c r="J272">
        <f t="shared" si="27"/>
        <v>0</v>
      </c>
      <c r="K272">
        <f t="shared" si="28"/>
        <v>1</v>
      </c>
      <c r="L272">
        <f t="shared" si="29"/>
        <v>0</v>
      </c>
    </row>
    <row r="273" spans="1:12">
      <c r="A273">
        <v>5904369714</v>
      </c>
      <c r="B273" t="s">
        <v>1497</v>
      </c>
      <c r="C273">
        <v>22728</v>
      </c>
      <c r="D273">
        <v>22980</v>
      </c>
      <c r="E273">
        <v>272</v>
      </c>
      <c r="F273">
        <f>VLOOKUP(A273,Лист3!$A$2:$D$548,4,0)</f>
        <v>285</v>
      </c>
      <c r="G273">
        <f t="shared" si="24"/>
        <v>13</v>
      </c>
      <c r="H273">
        <f t="shared" si="25"/>
        <v>0</v>
      </c>
      <c r="I273">
        <f t="shared" si="26"/>
        <v>0</v>
      </c>
      <c r="J273">
        <f t="shared" si="27"/>
        <v>0</v>
      </c>
      <c r="K273">
        <f t="shared" si="28"/>
        <v>1</v>
      </c>
      <c r="L273">
        <f t="shared" si="29"/>
        <v>0</v>
      </c>
    </row>
    <row r="274" spans="1:12">
      <c r="A274">
        <v>6821000354</v>
      </c>
      <c r="B274" t="s">
        <v>1504</v>
      </c>
      <c r="C274">
        <v>22851</v>
      </c>
      <c r="D274">
        <v>22947</v>
      </c>
      <c r="E274">
        <v>273</v>
      </c>
      <c r="F274">
        <f>VLOOKUP(A274,Лист3!$A$2:$D$548,4,0)</f>
        <v>284</v>
      </c>
      <c r="G274">
        <f t="shared" si="24"/>
        <v>11</v>
      </c>
      <c r="H274">
        <f t="shared" si="25"/>
        <v>0</v>
      </c>
      <c r="I274">
        <f t="shared" si="26"/>
        <v>0</v>
      </c>
      <c r="J274">
        <f t="shared" si="27"/>
        <v>0</v>
      </c>
      <c r="K274">
        <f t="shared" si="28"/>
        <v>1</v>
      </c>
      <c r="L274">
        <f t="shared" si="29"/>
        <v>0</v>
      </c>
    </row>
    <row r="275" spans="1:12">
      <c r="A275">
        <v>7804581580</v>
      </c>
      <c r="B275" t="s">
        <v>698</v>
      </c>
      <c r="C275">
        <v>34566</v>
      </c>
      <c r="D275">
        <v>22894</v>
      </c>
      <c r="E275">
        <v>274</v>
      </c>
      <c r="F275">
        <f>VLOOKUP(A275,Лист3!$A$2:$D$548,4,0)</f>
        <v>235</v>
      </c>
      <c r="G275">
        <f t="shared" si="24"/>
        <v>-39</v>
      </c>
      <c r="H275">
        <f t="shared" si="25"/>
        <v>0</v>
      </c>
      <c r="I275">
        <f t="shared" si="26"/>
        <v>0</v>
      </c>
      <c r="J275">
        <f t="shared" si="27"/>
        <v>0</v>
      </c>
      <c r="K275">
        <f t="shared" si="28"/>
        <v>1</v>
      </c>
      <c r="L275">
        <f t="shared" si="29"/>
        <v>0</v>
      </c>
    </row>
    <row r="276" spans="1:12">
      <c r="A276">
        <v>5907998189</v>
      </c>
      <c r="B276" t="s">
        <v>332</v>
      </c>
      <c r="C276">
        <v>19986</v>
      </c>
      <c r="D276">
        <v>22756</v>
      </c>
      <c r="E276">
        <v>275</v>
      </c>
      <c r="F276">
        <f>VLOOKUP(A276,Лист3!$A$2:$D$548,4,0)</f>
        <v>296</v>
      </c>
      <c r="G276">
        <f t="shared" si="24"/>
        <v>21</v>
      </c>
      <c r="H276">
        <f t="shared" si="25"/>
        <v>0</v>
      </c>
      <c r="I276">
        <f t="shared" si="26"/>
        <v>0</v>
      </c>
      <c r="J276">
        <f t="shared" si="27"/>
        <v>0</v>
      </c>
      <c r="K276">
        <f t="shared" si="28"/>
        <v>1</v>
      </c>
      <c r="L276">
        <f t="shared" si="29"/>
        <v>0</v>
      </c>
    </row>
    <row r="277" spans="1:12">
      <c r="A277">
        <v>3662252862</v>
      </c>
      <c r="B277" t="s">
        <v>1031</v>
      </c>
      <c r="C277">
        <v>50759</v>
      </c>
      <c r="D277">
        <v>22742</v>
      </c>
      <c r="E277">
        <v>276</v>
      </c>
      <c r="F277">
        <f>VLOOKUP(A277,Лист3!$A$2:$D$548,4,0)</f>
        <v>191</v>
      </c>
      <c r="G277">
        <f t="shared" si="24"/>
        <v>-85</v>
      </c>
      <c r="H277">
        <f t="shared" si="25"/>
        <v>0</v>
      </c>
      <c r="I277">
        <f t="shared" si="26"/>
        <v>0</v>
      </c>
      <c r="J277">
        <f t="shared" si="27"/>
        <v>0</v>
      </c>
      <c r="K277">
        <f t="shared" si="28"/>
        <v>1</v>
      </c>
      <c r="L277">
        <f t="shared" si="29"/>
        <v>0</v>
      </c>
    </row>
    <row r="278" spans="1:12">
      <c r="A278">
        <v>1832032790</v>
      </c>
      <c r="B278" t="s">
        <v>1724</v>
      </c>
      <c r="C278">
        <v>25976</v>
      </c>
      <c r="D278">
        <f>IFERROR(VLOOKUP(A278,'Остальные данные'!$B$3:$XFD$82,'Остальные данные'!$DI$1,0)+VLOOKUP(A278,'Остальные данные'!$B$3:$XFD$82,'Остальные данные'!$CS$1,0),"")</f>
        <v>22705</v>
      </c>
      <c r="E278">
        <v>277</v>
      </c>
      <c r="F278">
        <f>VLOOKUP(A278,Лист3!$A$2:$D$548,4,0)</f>
        <v>263</v>
      </c>
      <c r="G278">
        <f t="shared" si="24"/>
        <v>-14</v>
      </c>
      <c r="H278">
        <f t="shared" si="25"/>
        <v>0</v>
      </c>
      <c r="I278">
        <f t="shared" si="26"/>
        <v>0</v>
      </c>
      <c r="J278">
        <f t="shared" si="27"/>
        <v>0</v>
      </c>
      <c r="K278">
        <f t="shared" si="28"/>
        <v>1</v>
      </c>
      <c r="L278">
        <f t="shared" si="29"/>
        <v>0</v>
      </c>
    </row>
    <row r="279" spans="1:12">
      <c r="A279">
        <v>6685140617</v>
      </c>
      <c r="B279" t="s">
        <v>2689</v>
      </c>
      <c r="C279">
        <v>22504</v>
      </c>
      <c r="D279">
        <v>22665</v>
      </c>
      <c r="E279">
        <v>278</v>
      </c>
      <c r="F279">
        <f>VLOOKUP(A279,Лист3!$A$2:$D$548,4,0)</f>
        <v>286</v>
      </c>
      <c r="G279">
        <f t="shared" si="24"/>
        <v>8</v>
      </c>
      <c r="H279">
        <f t="shared" si="25"/>
        <v>0</v>
      </c>
      <c r="I279">
        <f t="shared" si="26"/>
        <v>0</v>
      </c>
      <c r="J279">
        <f t="shared" si="27"/>
        <v>0</v>
      </c>
      <c r="K279">
        <f t="shared" si="28"/>
        <v>1</v>
      </c>
      <c r="L279">
        <f t="shared" si="29"/>
        <v>0</v>
      </c>
    </row>
    <row r="280" spans="1:12">
      <c r="A280">
        <v>2130208814</v>
      </c>
      <c r="B280" t="s">
        <v>1557</v>
      </c>
      <c r="C280">
        <v>21350</v>
      </c>
      <c r="D280">
        <v>22073</v>
      </c>
      <c r="E280">
        <v>279</v>
      </c>
      <c r="F280">
        <f>VLOOKUP(A280,Лист3!$A$2:$D$548,4,0)</f>
        <v>290</v>
      </c>
      <c r="G280">
        <f t="shared" si="24"/>
        <v>11</v>
      </c>
      <c r="H280">
        <f t="shared" si="25"/>
        <v>0</v>
      </c>
      <c r="I280">
        <f t="shared" si="26"/>
        <v>0</v>
      </c>
      <c r="J280">
        <f t="shared" si="27"/>
        <v>0</v>
      </c>
      <c r="K280">
        <f t="shared" si="28"/>
        <v>1</v>
      </c>
      <c r="L280">
        <f t="shared" si="29"/>
        <v>0</v>
      </c>
    </row>
    <row r="281" spans="1:12">
      <c r="A281">
        <v>7713743435</v>
      </c>
      <c r="B281" t="s">
        <v>2965</v>
      </c>
      <c r="C281">
        <v>22162</v>
      </c>
      <c r="D281">
        <v>21987</v>
      </c>
      <c r="E281">
        <v>280</v>
      </c>
      <c r="F281">
        <f>VLOOKUP(A281,Лист3!$A$2:$D$548,4,0)</f>
        <v>287</v>
      </c>
      <c r="G281">
        <f t="shared" si="24"/>
        <v>7</v>
      </c>
      <c r="H281">
        <f t="shared" si="25"/>
        <v>0</v>
      </c>
      <c r="I281">
        <f t="shared" si="26"/>
        <v>0</v>
      </c>
      <c r="J281">
        <f t="shared" si="27"/>
        <v>0</v>
      </c>
      <c r="K281">
        <f t="shared" si="28"/>
        <v>1</v>
      </c>
      <c r="L281">
        <f t="shared" si="29"/>
        <v>0</v>
      </c>
    </row>
    <row r="282" spans="1:12">
      <c r="A282">
        <v>7603071727</v>
      </c>
      <c r="B282" t="s">
        <v>2737</v>
      </c>
      <c r="C282">
        <v>19222</v>
      </c>
      <c r="D282">
        <v>21441</v>
      </c>
      <c r="E282">
        <v>281</v>
      </c>
      <c r="F282">
        <f>VLOOKUP(A282,Лист3!$A$2:$D$548,4,0)</f>
        <v>299</v>
      </c>
      <c r="G282">
        <f t="shared" si="24"/>
        <v>18</v>
      </c>
      <c r="H282">
        <f t="shared" si="25"/>
        <v>0</v>
      </c>
      <c r="I282">
        <f t="shared" si="26"/>
        <v>0</v>
      </c>
      <c r="J282">
        <f t="shared" si="27"/>
        <v>0</v>
      </c>
      <c r="K282">
        <f t="shared" si="28"/>
        <v>1</v>
      </c>
      <c r="L282">
        <f t="shared" si="29"/>
        <v>0</v>
      </c>
    </row>
    <row r="283" spans="1:12">
      <c r="A283">
        <v>7104085442</v>
      </c>
      <c r="B283" t="s">
        <v>2945</v>
      </c>
      <c r="C283">
        <v>3879</v>
      </c>
      <c r="D283">
        <v>21345</v>
      </c>
      <c r="E283">
        <v>282</v>
      </c>
      <c r="F283">
        <f>VLOOKUP(A283,Лист3!$A$2:$D$548,4,0)</f>
        <v>436</v>
      </c>
      <c r="G283">
        <f t="shared" si="24"/>
        <v>154</v>
      </c>
      <c r="H283">
        <f t="shared" si="25"/>
        <v>0</v>
      </c>
      <c r="I283">
        <f t="shared" si="26"/>
        <v>0</v>
      </c>
      <c r="J283">
        <f t="shared" si="27"/>
        <v>0</v>
      </c>
      <c r="K283">
        <f t="shared" si="28"/>
        <v>1</v>
      </c>
      <c r="L283">
        <f t="shared" si="29"/>
        <v>0</v>
      </c>
    </row>
    <row r="284" spans="1:12">
      <c r="A284">
        <v>5024184814</v>
      </c>
      <c r="B284" t="s">
        <v>1362</v>
      </c>
      <c r="C284">
        <v>73328</v>
      </c>
      <c r="D284">
        <v>21262</v>
      </c>
      <c r="E284">
        <v>283</v>
      </c>
      <c r="F284">
        <f>VLOOKUP(A284,Лист3!$A$2:$D$548,4,0)</f>
        <v>160</v>
      </c>
      <c r="G284">
        <f t="shared" si="24"/>
        <v>-123</v>
      </c>
      <c r="H284">
        <f t="shared" si="25"/>
        <v>0</v>
      </c>
      <c r="I284">
        <f t="shared" si="26"/>
        <v>0</v>
      </c>
      <c r="J284">
        <f t="shared" si="27"/>
        <v>0</v>
      </c>
      <c r="K284">
        <f t="shared" si="28"/>
        <v>1</v>
      </c>
      <c r="L284">
        <f t="shared" si="29"/>
        <v>0</v>
      </c>
    </row>
    <row r="285" spans="1:12">
      <c r="A285">
        <v>7842355430</v>
      </c>
      <c r="B285" t="s">
        <v>258</v>
      </c>
      <c r="C285">
        <v>19356</v>
      </c>
      <c r="D285">
        <v>21005</v>
      </c>
      <c r="E285">
        <v>284</v>
      </c>
      <c r="F285">
        <f>VLOOKUP(A285,Лист3!$A$2:$D$548,4,0)</f>
        <v>298</v>
      </c>
      <c r="G285">
        <f t="shared" si="24"/>
        <v>14</v>
      </c>
      <c r="H285">
        <f t="shared" si="25"/>
        <v>0</v>
      </c>
      <c r="I285">
        <f t="shared" si="26"/>
        <v>0</v>
      </c>
      <c r="J285">
        <f t="shared" si="27"/>
        <v>0</v>
      </c>
      <c r="K285">
        <f t="shared" si="28"/>
        <v>1</v>
      </c>
      <c r="L285">
        <f t="shared" si="29"/>
        <v>0</v>
      </c>
    </row>
    <row r="286" spans="1:12">
      <c r="A286">
        <v>3443124314</v>
      </c>
      <c r="B286" t="s">
        <v>1604</v>
      </c>
      <c r="C286">
        <v>25801</v>
      </c>
      <c r="D286">
        <v>20884</v>
      </c>
      <c r="E286">
        <v>285</v>
      </c>
      <c r="F286">
        <f>VLOOKUP(A286,Лист3!$A$2:$D$548,4,0)</f>
        <v>265</v>
      </c>
      <c r="G286">
        <f t="shared" si="24"/>
        <v>-20</v>
      </c>
      <c r="H286">
        <f t="shared" si="25"/>
        <v>0</v>
      </c>
      <c r="I286">
        <f t="shared" si="26"/>
        <v>0</v>
      </c>
      <c r="J286">
        <f t="shared" si="27"/>
        <v>0</v>
      </c>
      <c r="K286">
        <f t="shared" si="28"/>
        <v>1</v>
      </c>
      <c r="L286">
        <f t="shared" si="29"/>
        <v>0</v>
      </c>
    </row>
    <row r="287" spans="1:12">
      <c r="A287">
        <v>2124046971</v>
      </c>
      <c r="B287" t="s">
        <v>2085</v>
      </c>
      <c r="C287">
        <v>34483</v>
      </c>
      <c r="D287">
        <v>20428</v>
      </c>
      <c r="E287">
        <v>286</v>
      </c>
      <c r="F287">
        <f>VLOOKUP(A287,Лист3!$A$2:$D$548,4,0)</f>
        <v>236</v>
      </c>
      <c r="G287">
        <f t="shared" si="24"/>
        <v>-50</v>
      </c>
      <c r="H287">
        <f t="shared" si="25"/>
        <v>0</v>
      </c>
      <c r="I287">
        <f t="shared" si="26"/>
        <v>0</v>
      </c>
      <c r="J287">
        <f t="shared" si="27"/>
        <v>0</v>
      </c>
      <c r="K287">
        <f t="shared" si="28"/>
        <v>1</v>
      </c>
      <c r="L287">
        <f t="shared" si="29"/>
        <v>0</v>
      </c>
    </row>
    <row r="288" spans="1:12">
      <c r="A288">
        <v>5837081420</v>
      </c>
      <c r="B288" t="s">
        <v>3041</v>
      </c>
      <c r="C288">
        <v>20393</v>
      </c>
      <c r="D288">
        <v>20298</v>
      </c>
      <c r="E288">
        <v>287</v>
      </c>
      <c r="F288">
        <f>VLOOKUP(A288,Лист3!$A$2:$D$548,4,0)</f>
        <v>294</v>
      </c>
      <c r="G288">
        <f t="shared" si="24"/>
        <v>7</v>
      </c>
      <c r="H288">
        <f t="shared" si="25"/>
        <v>0</v>
      </c>
      <c r="I288">
        <f t="shared" si="26"/>
        <v>0</v>
      </c>
      <c r="J288">
        <f t="shared" si="27"/>
        <v>0</v>
      </c>
      <c r="K288">
        <f t="shared" si="28"/>
        <v>1</v>
      </c>
      <c r="L288">
        <f t="shared" si="29"/>
        <v>0</v>
      </c>
    </row>
    <row r="289" spans="1:12">
      <c r="A289">
        <v>6455047081</v>
      </c>
      <c r="B289" t="s">
        <v>448</v>
      </c>
      <c r="C289">
        <v>20011</v>
      </c>
      <c r="D289">
        <v>19838</v>
      </c>
      <c r="E289">
        <v>288</v>
      </c>
      <c r="F289">
        <f>VLOOKUP(A289,Лист3!$A$2:$D$548,4,0)</f>
        <v>295</v>
      </c>
      <c r="G289">
        <f t="shared" si="24"/>
        <v>7</v>
      </c>
      <c r="H289">
        <f t="shared" si="25"/>
        <v>0</v>
      </c>
      <c r="I289">
        <f t="shared" si="26"/>
        <v>0</v>
      </c>
      <c r="J289">
        <f t="shared" si="27"/>
        <v>0</v>
      </c>
      <c r="K289">
        <f t="shared" si="28"/>
        <v>1</v>
      </c>
      <c r="L289">
        <f t="shared" si="29"/>
        <v>0</v>
      </c>
    </row>
    <row r="290" spans="1:12">
      <c r="A290">
        <v>7701903564</v>
      </c>
      <c r="B290" t="s">
        <v>2297</v>
      </c>
      <c r="C290">
        <v>31883</v>
      </c>
      <c r="D290">
        <v>19594</v>
      </c>
      <c r="E290">
        <v>289</v>
      </c>
      <c r="F290">
        <f>VLOOKUP(A290,Лист3!$A$2:$D$548,4,0)</f>
        <v>248</v>
      </c>
      <c r="G290">
        <f t="shared" si="24"/>
        <v>-41</v>
      </c>
      <c r="H290">
        <f t="shared" si="25"/>
        <v>0</v>
      </c>
      <c r="I290">
        <f t="shared" si="26"/>
        <v>0</v>
      </c>
      <c r="J290">
        <f t="shared" si="27"/>
        <v>0</v>
      </c>
      <c r="K290">
        <f t="shared" si="28"/>
        <v>1</v>
      </c>
      <c r="L290">
        <f t="shared" si="29"/>
        <v>0</v>
      </c>
    </row>
    <row r="291" spans="1:12">
      <c r="A291">
        <v>1800001206</v>
      </c>
      <c r="B291" t="s">
        <v>3453</v>
      </c>
      <c r="C291">
        <v>0</v>
      </c>
      <c r="D291">
        <v>19465</v>
      </c>
      <c r="E291">
        <v>290</v>
      </c>
      <c r="F291">
        <f>VLOOKUP(A291,Лист3!$A$2:$D$548,4,0)</f>
        <v>536</v>
      </c>
      <c r="G291">
        <f t="shared" si="24"/>
        <v>246</v>
      </c>
      <c r="H291">
        <f t="shared" si="25"/>
        <v>0</v>
      </c>
      <c r="I291">
        <f t="shared" si="26"/>
        <v>0</v>
      </c>
      <c r="J291">
        <f t="shared" si="27"/>
        <v>0</v>
      </c>
      <c r="K291">
        <f t="shared" si="28"/>
        <v>1</v>
      </c>
      <c r="L291">
        <f t="shared" si="29"/>
        <v>0</v>
      </c>
    </row>
    <row r="292" spans="1:12">
      <c r="A292">
        <v>5507257404</v>
      </c>
      <c r="B292" t="s">
        <v>1836</v>
      </c>
      <c r="C292">
        <v>9853</v>
      </c>
      <c r="D292">
        <v>19356</v>
      </c>
      <c r="E292">
        <v>291</v>
      </c>
      <c r="F292">
        <f>VLOOKUP(A292,Лист3!$A$2:$D$548,4,0)</f>
        <v>367</v>
      </c>
      <c r="G292">
        <f t="shared" si="24"/>
        <v>76</v>
      </c>
      <c r="H292">
        <f t="shared" si="25"/>
        <v>0</v>
      </c>
      <c r="I292">
        <f t="shared" si="26"/>
        <v>0</v>
      </c>
      <c r="J292">
        <f t="shared" si="27"/>
        <v>0</v>
      </c>
      <c r="K292">
        <f t="shared" si="28"/>
        <v>1</v>
      </c>
      <c r="L292">
        <f t="shared" si="29"/>
        <v>0</v>
      </c>
    </row>
    <row r="293" spans="1:12">
      <c r="A293">
        <v>7728718713</v>
      </c>
      <c r="B293" t="s">
        <v>495</v>
      </c>
      <c r="C293">
        <v>29496</v>
      </c>
      <c r="D293">
        <f>IFERROR(VLOOKUP(A293,'Остальные данные'!$B$3:$XFD$82,'Остальные данные'!$DI$1,0)+VLOOKUP(A293,'Остальные данные'!$B$3:$XFD$82,'Остальные данные'!$CS$1,0),"")</f>
        <v>18508</v>
      </c>
      <c r="E293">
        <v>292</v>
      </c>
      <c r="F293">
        <f>VLOOKUP(A293,Лист3!$A$2:$D$548,4,0)</f>
        <v>254</v>
      </c>
      <c r="G293">
        <f t="shared" si="24"/>
        <v>-38</v>
      </c>
      <c r="H293">
        <f t="shared" si="25"/>
        <v>0</v>
      </c>
      <c r="I293">
        <f t="shared" si="26"/>
        <v>0</v>
      </c>
      <c r="J293">
        <f t="shared" si="27"/>
        <v>0</v>
      </c>
      <c r="K293">
        <f t="shared" si="28"/>
        <v>1</v>
      </c>
      <c r="L293">
        <f t="shared" si="29"/>
        <v>0</v>
      </c>
    </row>
    <row r="294" spans="1:12">
      <c r="A294">
        <v>9710048701</v>
      </c>
      <c r="B294" t="s">
        <v>3597</v>
      </c>
      <c r="C294">
        <v>17129</v>
      </c>
      <c r="D294">
        <v>18325</v>
      </c>
      <c r="E294">
        <v>293</v>
      </c>
      <c r="F294">
        <f>VLOOKUP(A294,Лист3!$A$2:$D$548,4,0)</f>
        <v>315</v>
      </c>
      <c r="G294">
        <f t="shared" si="24"/>
        <v>22</v>
      </c>
      <c r="H294">
        <f t="shared" si="25"/>
        <v>0</v>
      </c>
      <c r="I294">
        <f t="shared" si="26"/>
        <v>0</v>
      </c>
      <c r="J294">
        <f t="shared" si="27"/>
        <v>0</v>
      </c>
      <c r="K294">
        <f t="shared" si="28"/>
        <v>1</v>
      </c>
      <c r="L294">
        <f t="shared" si="29"/>
        <v>0</v>
      </c>
    </row>
    <row r="295" spans="1:12">
      <c r="A295">
        <v>9709065653</v>
      </c>
      <c r="B295" t="s">
        <v>2328</v>
      </c>
      <c r="C295">
        <v>44961</v>
      </c>
      <c r="D295">
        <v>17659</v>
      </c>
      <c r="E295">
        <v>294</v>
      </c>
      <c r="F295">
        <f>VLOOKUP(A295,Лист3!$A$2:$D$548,4,0)</f>
        <v>200</v>
      </c>
      <c r="G295">
        <f t="shared" si="24"/>
        <v>-94</v>
      </c>
      <c r="H295">
        <f t="shared" si="25"/>
        <v>0</v>
      </c>
      <c r="I295">
        <f t="shared" si="26"/>
        <v>0</v>
      </c>
      <c r="J295">
        <f t="shared" si="27"/>
        <v>0</v>
      </c>
      <c r="K295">
        <f t="shared" si="28"/>
        <v>1</v>
      </c>
      <c r="L295">
        <f t="shared" si="29"/>
        <v>0</v>
      </c>
    </row>
    <row r="296" spans="1:12">
      <c r="A296">
        <v>5906015326</v>
      </c>
      <c r="B296" t="s">
        <v>1369</v>
      </c>
      <c r="C296">
        <v>14567</v>
      </c>
      <c r="D296">
        <v>17598</v>
      </c>
      <c r="E296">
        <v>295</v>
      </c>
      <c r="F296">
        <f>VLOOKUP(A296,Лист3!$A$2:$D$548,4,0)</f>
        <v>328</v>
      </c>
      <c r="G296">
        <f t="shared" si="24"/>
        <v>33</v>
      </c>
      <c r="H296">
        <f t="shared" si="25"/>
        <v>0</v>
      </c>
      <c r="I296">
        <f t="shared" si="26"/>
        <v>0</v>
      </c>
      <c r="J296">
        <f t="shared" si="27"/>
        <v>0</v>
      </c>
      <c r="K296">
        <f t="shared" si="28"/>
        <v>1</v>
      </c>
      <c r="L296">
        <f t="shared" si="29"/>
        <v>0</v>
      </c>
    </row>
    <row r="297" spans="1:12">
      <c r="A297">
        <v>3702258398</v>
      </c>
      <c r="B297" t="s">
        <v>2870</v>
      </c>
      <c r="C297">
        <v>18746</v>
      </c>
      <c r="D297">
        <f>IFERROR(VLOOKUP(A297,'Остальные данные'!$B$3:$XFD$82,'Остальные данные'!$DI$1,0)+VLOOKUP(A297,'Остальные данные'!$B$3:$XFD$82,'Остальные данные'!$CS$1,0),"")</f>
        <v>17398</v>
      </c>
      <c r="E297">
        <v>296</v>
      </c>
      <c r="F297">
        <f>VLOOKUP(A297,Лист3!$A$2:$D$548,4,0)</f>
        <v>301</v>
      </c>
      <c r="G297">
        <f t="shared" si="24"/>
        <v>5</v>
      </c>
      <c r="H297">
        <f t="shared" si="25"/>
        <v>0</v>
      </c>
      <c r="I297">
        <f t="shared" si="26"/>
        <v>0</v>
      </c>
      <c r="J297">
        <f t="shared" si="27"/>
        <v>0</v>
      </c>
      <c r="K297">
        <f t="shared" si="28"/>
        <v>1</v>
      </c>
      <c r="L297">
        <f t="shared" si="29"/>
        <v>0</v>
      </c>
    </row>
    <row r="298" spans="1:12">
      <c r="A298">
        <v>2225153627</v>
      </c>
      <c r="B298" t="s">
        <v>3621</v>
      </c>
      <c r="C298">
        <v>1422</v>
      </c>
      <c r="D298">
        <v>17260</v>
      </c>
      <c r="E298">
        <v>297</v>
      </c>
      <c r="F298">
        <f>VLOOKUP(A298,Лист3!$A$2:$D$548,4,0)</f>
        <v>468</v>
      </c>
      <c r="G298">
        <f t="shared" si="24"/>
        <v>171</v>
      </c>
      <c r="H298">
        <f t="shared" si="25"/>
        <v>0</v>
      </c>
      <c r="I298">
        <f t="shared" si="26"/>
        <v>0</v>
      </c>
      <c r="J298">
        <f t="shared" si="27"/>
        <v>0</v>
      </c>
      <c r="K298">
        <f t="shared" si="28"/>
        <v>1</v>
      </c>
      <c r="L298">
        <f t="shared" si="29"/>
        <v>0</v>
      </c>
    </row>
    <row r="299" spans="1:12">
      <c r="A299">
        <v>7802560095</v>
      </c>
      <c r="B299" t="s">
        <v>217</v>
      </c>
      <c r="C299">
        <v>21369</v>
      </c>
      <c r="D299">
        <v>16790</v>
      </c>
      <c r="E299">
        <v>298</v>
      </c>
      <c r="F299">
        <f>VLOOKUP(A299,Лист3!$A$2:$D$548,4,0)</f>
        <v>289</v>
      </c>
      <c r="G299">
        <f t="shared" si="24"/>
        <v>-9</v>
      </c>
      <c r="H299">
        <f t="shared" si="25"/>
        <v>0</v>
      </c>
      <c r="I299">
        <f t="shared" si="26"/>
        <v>0</v>
      </c>
      <c r="J299">
        <f t="shared" si="27"/>
        <v>0</v>
      </c>
      <c r="K299">
        <f t="shared" si="28"/>
        <v>1</v>
      </c>
      <c r="L299">
        <f t="shared" si="29"/>
        <v>0</v>
      </c>
    </row>
    <row r="300" spans="1:12">
      <c r="A300">
        <v>6678089423</v>
      </c>
      <c r="B300" t="s">
        <v>2998</v>
      </c>
      <c r="C300">
        <v>8630</v>
      </c>
      <c r="D300">
        <v>16694</v>
      </c>
      <c r="E300">
        <v>299</v>
      </c>
      <c r="F300">
        <f>VLOOKUP(A300,Лист3!$A$2:$D$548,4,0)</f>
        <v>378</v>
      </c>
      <c r="G300">
        <f t="shared" si="24"/>
        <v>79</v>
      </c>
      <c r="H300">
        <f t="shared" si="25"/>
        <v>0</v>
      </c>
      <c r="I300">
        <f t="shared" si="26"/>
        <v>0</v>
      </c>
      <c r="J300">
        <f t="shared" si="27"/>
        <v>0</v>
      </c>
      <c r="K300">
        <f t="shared" si="28"/>
        <v>1</v>
      </c>
      <c r="L300">
        <f t="shared" si="29"/>
        <v>0</v>
      </c>
    </row>
    <row r="301" spans="1:12">
      <c r="A301">
        <v>7728488121</v>
      </c>
      <c r="B301" t="s">
        <v>1932</v>
      </c>
      <c r="C301">
        <v>17267</v>
      </c>
      <c r="D301">
        <v>16420</v>
      </c>
      <c r="E301">
        <v>300</v>
      </c>
      <c r="F301">
        <f>VLOOKUP(A301,Лист3!$A$2:$D$548,4,0)</f>
        <v>311</v>
      </c>
      <c r="G301">
        <f t="shared" si="24"/>
        <v>11</v>
      </c>
      <c r="H301">
        <f t="shared" si="25"/>
        <v>0</v>
      </c>
      <c r="I301">
        <f t="shared" si="26"/>
        <v>0</v>
      </c>
      <c r="J301">
        <f t="shared" si="27"/>
        <v>0</v>
      </c>
      <c r="K301">
        <f t="shared" si="28"/>
        <v>1</v>
      </c>
      <c r="L301">
        <f t="shared" si="29"/>
        <v>0</v>
      </c>
    </row>
    <row r="302" spans="1:12">
      <c r="A302">
        <v>2014015480</v>
      </c>
      <c r="B302" t="s">
        <v>1743</v>
      </c>
      <c r="C302">
        <v>16056</v>
      </c>
      <c r="D302">
        <v>16291</v>
      </c>
      <c r="E302">
        <v>301</v>
      </c>
      <c r="F302">
        <f>VLOOKUP(A302,Лист3!$A$2:$D$548,4,0)</f>
        <v>322</v>
      </c>
      <c r="G302">
        <f t="shared" si="24"/>
        <v>21</v>
      </c>
      <c r="H302">
        <f t="shared" si="25"/>
        <v>0</v>
      </c>
      <c r="I302">
        <f t="shared" si="26"/>
        <v>0</v>
      </c>
      <c r="J302">
        <f t="shared" si="27"/>
        <v>0</v>
      </c>
      <c r="K302">
        <f t="shared" si="28"/>
        <v>0</v>
      </c>
      <c r="L302">
        <f t="shared" si="29"/>
        <v>1</v>
      </c>
    </row>
    <row r="303" spans="1:12">
      <c r="A303">
        <v>2312143512</v>
      </c>
      <c r="B303" t="s">
        <v>567</v>
      </c>
      <c r="C303">
        <v>13730</v>
      </c>
      <c r="D303">
        <v>16019</v>
      </c>
      <c r="E303">
        <v>302</v>
      </c>
      <c r="F303">
        <f>VLOOKUP(A303,Лист3!$A$2:$D$548,4,0)</f>
        <v>333</v>
      </c>
      <c r="G303">
        <f t="shared" si="24"/>
        <v>31</v>
      </c>
      <c r="H303">
        <f t="shared" si="25"/>
        <v>0</v>
      </c>
      <c r="I303">
        <f t="shared" si="26"/>
        <v>0</v>
      </c>
      <c r="J303">
        <f t="shared" si="27"/>
        <v>0</v>
      </c>
      <c r="K303">
        <f t="shared" si="28"/>
        <v>0</v>
      </c>
      <c r="L303">
        <f t="shared" si="29"/>
        <v>1</v>
      </c>
    </row>
    <row r="304" spans="1:12">
      <c r="A304">
        <v>6501314383</v>
      </c>
      <c r="B304" t="s">
        <v>2850</v>
      </c>
      <c r="C304">
        <v>7268</v>
      </c>
      <c r="D304">
        <v>15485</v>
      </c>
      <c r="E304">
        <v>303</v>
      </c>
      <c r="F304">
        <f>VLOOKUP(A304,Лист3!$A$2:$D$548,4,0)</f>
        <v>393</v>
      </c>
      <c r="G304">
        <f t="shared" si="24"/>
        <v>90</v>
      </c>
      <c r="H304">
        <f t="shared" si="25"/>
        <v>0</v>
      </c>
      <c r="I304">
        <f t="shared" si="26"/>
        <v>0</v>
      </c>
      <c r="J304">
        <f t="shared" si="27"/>
        <v>0</v>
      </c>
      <c r="K304">
        <f t="shared" si="28"/>
        <v>0</v>
      </c>
      <c r="L304">
        <f t="shared" si="29"/>
        <v>1</v>
      </c>
    </row>
    <row r="305" spans="1:12">
      <c r="A305">
        <v>1435312504</v>
      </c>
      <c r="B305" t="s">
        <v>1038</v>
      </c>
      <c r="C305">
        <v>17140</v>
      </c>
      <c r="D305">
        <v>15260</v>
      </c>
      <c r="E305">
        <v>304</v>
      </c>
      <c r="F305">
        <f>VLOOKUP(A305,Лист3!$A$2:$D$548,4,0)</f>
        <v>314</v>
      </c>
      <c r="G305">
        <f t="shared" si="24"/>
        <v>10</v>
      </c>
      <c r="H305">
        <f t="shared" si="25"/>
        <v>0</v>
      </c>
      <c r="I305">
        <f t="shared" si="26"/>
        <v>0</v>
      </c>
      <c r="J305">
        <f t="shared" si="27"/>
        <v>0</v>
      </c>
      <c r="K305">
        <f t="shared" si="28"/>
        <v>0</v>
      </c>
      <c r="L305">
        <f t="shared" si="29"/>
        <v>1</v>
      </c>
    </row>
    <row r="306" spans="1:12">
      <c r="A306">
        <v>5407969670</v>
      </c>
      <c r="B306" t="s">
        <v>1244</v>
      </c>
      <c r="C306">
        <v>43008</v>
      </c>
      <c r="D306">
        <f>IFERROR(VLOOKUP(A306,'Остальные данные'!$B$3:$XFD$82,'Остальные данные'!$DI$1,0)+VLOOKUP(A306,'Остальные данные'!$B$3:$XFD$82,'Остальные данные'!$CS$1,0),"")</f>
        <v>15218</v>
      </c>
      <c r="E306">
        <v>305</v>
      </c>
      <c r="F306">
        <f>VLOOKUP(A306,Лист3!$A$2:$D$548,4,0)</f>
        <v>208</v>
      </c>
      <c r="G306">
        <f t="shared" si="24"/>
        <v>-97</v>
      </c>
      <c r="H306">
        <f t="shared" si="25"/>
        <v>0</v>
      </c>
      <c r="I306">
        <f t="shared" si="26"/>
        <v>0</v>
      </c>
      <c r="J306">
        <f t="shared" si="27"/>
        <v>0</v>
      </c>
      <c r="K306">
        <f t="shared" si="28"/>
        <v>0</v>
      </c>
      <c r="L306">
        <f t="shared" si="29"/>
        <v>1</v>
      </c>
    </row>
    <row r="307" spans="1:12">
      <c r="A307">
        <v>6658536641</v>
      </c>
      <c r="B307" t="s">
        <v>2924</v>
      </c>
      <c r="C307">
        <v>14816</v>
      </c>
      <c r="D307">
        <f>IFERROR(VLOOKUP(A307,'Остальные данные'!$B$3:$XFD$82,'Остальные данные'!$DI$1,0)+VLOOKUP(A307,'Остальные данные'!$B$3:$XFD$82,'Остальные данные'!$CS$1,0),"")</f>
        <v>15149</v>
      </c>
      <c r="E307">
        <v>306</v>
      </c>
      <c r="F307">
        <f>VLOOKUP(A307,Лист3!$A$2:$D$548,4,0)</f>
        <v>325</v>
      </c>
      <c r="G307">
        <f t="shared" si="24"/>
        <v>19</v>
      </c>
      <c r="H307">
        <f t="shared" si="25"/>
        <v>0</v>
      </c>
      <c r="I307">
        <f t="shared" si="26"/>
        <v>0</v>
      </c>
      <c r="J307">
        <f t="shared" si="27"/>
        <v>0</v>
      </c>
      <c r="K307">
        <f t="shared" si="28"/>
        <v>0</v>
      </c>
      <c r="L307">
        <f t="shared" si="29"/>
        <v>1</v>
      </c>
    </row>
    <row r="308" spans="1:12">
      <c r="A308">
        <v>9727003956</v>
      </c>
      <c r="B308" t="s">
        <v>3067</v>
      </c>
      <c r="C308">
        <v>16360</v>
      </c>
      <c r="D308">
        <v>15147</v>
      </c>
      <c r="E308">
        <v>307</v>
      </c>
      <c r="F308">
        <f>VLOOKUP(A308,Лист3!$A$2:$D$548,4,0)</f>
        <v>321</v>
      </c>
      <c r="G308">
        <f t="shared" si="24"/>
        <v>14</v>
      </c>
      <c r="H308">
        <f t="shared" si="25"/>
        <v>0</v>
      </c>
      <c r="I308">
        <f t="shared" si="26"/>
        <v>0</v>
      </c>
      <c r="J308">
        <f t="shared" si="27"/>
        <v>0</v>
      </c>
      <c r="K308">
        <f t="shared" si="28"/>
        <v>0</v>
      </c>
      <c r="L308">
        <f t="shared" si="29"/>
        <v>1</v>
      </c>
    </row>
    <row r="309" spans="1:12">
      <c r="A309">
        <v>7733244339</v>
      </c>
      <c r="B309" t="s">
        <v>2559</v>
      </c>
      <c r="C309">
        <v>18609</v>
      </c>
      <c r="D309">
        <v>15119</v>
      </c>
      <c r="E309">
        <v>308</v>
      </c>
      <c r="F309">
        <f>VLOOKUP(A309,Лист3!$A$2:$D$548,4,0)</f>
        <v>304</v>
      </c>
      <c r="G309">
        <f t="shared" si="24"/>
        <v>-4</v>
      </c>
      <c r="H309">
        <f t="shared" si="25"/>
        <v>0</v>
      </c>
      <c r="I309">
        <f t="shared" si="26"/>
        <v>0</v>
      </c>
      <c r="J309">
        <f t="shared" si="27"/>
        <v>0</v>
      </c>
      <c r="K309">
        <f t="shared" si="28"/>
        <v>0</v>
      </c>
      <c r="L309">
        <f t="shared" si="29"/>
        <v>1</v>
      </c>
    </row>
    <row r="310" spans="1:12">
      <c r="A310">
        <v>7456045628</v>
      </c>
      <c r="B310" t="s">
        <v>2307</v>
      </c>
      <c r="C310">
        <v>15697</v>
      </c>
      <c r="D310">
        <v>15089</v>
      </c>
      <c r="E310">
        <v>309</v>
      </c>
      <c r="F310">
        <f>VLOOKUP(A310,Лист3!$A$2:$D$548,4,0)</f>
        <v>323</v>
      </c>
      <c r="G310">
        <f t="shared" si="24"/>
        <v>14</v>
      </c>
      <c r="H310">
        <f t="shared" si="25"/>
        <v>0</v>
      </c>
      <c r="I310">
        <f t="shared" si="26"/>
        <v>0</v>
      </c>
      <c r="J310">
        <f t="shared" si="27"/>
        <v>0</v>
      </c>
      <c r="K310">
        <f t="shared" si="28"/>
        <v>0</v>
      </c>
      <c r="L310">
        <f t="shared" si="29"/>
        <v>1</v>
      </c>
    </row>
    <row r="311" spans="1:12">
      <c r="A311">
        <v>9710116140</v>
      </c>
      <c r="B311" t="s">
        <v>3490</v>
      </c>
      <c r="C311">
        <v>13207</v>
      </c>
      <c r="D311">
        <f>IFERROR(VLOOKUP(A311,'Остальные данные'!$B$3:$XFD$82,'Остальные данные'!$DI$1,0)+VLOOKUP(A311,'Остальные данные'!$B$3:$XFD$82,'Остальные данные'!$CS$1,0),"")</f>
        <v>14836</v>
      </c>
      <c r="E311">
        <v>310</v>
      </c>
      <c r="F311">
        <f>VLOOKUP(A311,Лист3!$A$2:$D$548,4,0)</f>
        <v>338</v>
      </c>
      <c r="G311">
        <f t="shared" si="24"/>
        <v>28</v>
      </c>
      <c r="H311">
        <f t="shared" si="25"/>
        <v>0</v>
      </c>
      <c r="I311">
        <f t="shared" si="26"/>
        <v>0</v>
      </c>
      <c r="J311">
        <f t="shared" si="27"/>
        <v>0</v>
      </c>
      <c r="K311">
        <f t="shared" si="28"/>
        <v>0</v>
      </c>
      <c r="L311">
        <f t="shared" si="29"/>
        <v>1</v>
      </c>
    </row>
    <row r="312" spans="1:12">
      <c r="A312">
        <v>6671280460</v>
      </c>
      <c r="B312" t="s">
        <v>3376</v>
      </c>
      <c r="C312">
        <v>285812</v>
      </c>
      <c r="D312">
        <v>14537</v>
      </c>
      <c r="E312">
        <v>311</v>
      </c>
      <c r="F312">
        <f>VLOOKUP(A312,Лист3!$A$2:$D$548,4,0)</f>
        <v>57</v>
      </c>
      <c r="G312">
        <f t="shared" si="24"/>
        <v>-254</v>
      </c>
      <c r="H312">
        <f t="shared" si="25"/>
        <v>0</v>
      </c>
      <c r="I312">
        <f t="shared" si="26"/>
        <v>0</v>
      </c>
      <c r="J312">
        <f t="shared" si="27"/>
        <v>0</v>
      </c>
      <c r="K312">
        <f t="shared" si="28"/>
        <v>0</v>
      </c>
      <c r="L312">
        <f t="shared" si="29"/>
        <v>1</v>
      </c>
    </row>
    <row r="313" spans="1:12">
      <c r="A313">
        <v>1327029000</v>
      </c>
      <c r="B313" t="s">
        <v>2071</v>
      </c>
      <c r="C313">
        <v>9647</v>
      </c>
      <c r="D313">
        <f>IFERROR(VLOOKUP(A313,'Остальные данные'!$B$3:$XFD$82,'Остальные данные'!$DI$1,0)+VLOOKUP(A313,'Остальные данные'!$B$3:$XFD$82,'Остальные данные'!$CS$1,0),"")</f>
        <v>13964</v>
      </c>
      <c r="E313">
        <v>312</v>
      </c>
      <c r="F313">
        <f>VLOOKUP(A313,Лист3!$A$2:$D$548,4,0)</f>
        <v>371</v>
      </c>
      <c r="G313">
        <f t="shared" si="24"/>
        <v>59</v>
      </c>
      <c r="H313">
        <f t="shared" si="25"/>
        <v>0</v>
      </c>
      <c r="I313">
        <f t="shared" si="26"/>
        <v>0</v>
      </c>
      <c r="J313">
        <f t="shared" si="27"/>
        <v>0</v>
      </c>
      <c r="K313">
        <f t="shared" si="28"/>
        <v>0</v>
      </c>
      <c r="L313">
        <f t="shared" si="29"/>
        <v>1</v>
      </c>
    </row>
    <row r="314" spans="1:12">
      <c r="A314">
        <v>1831181333</v>
      </c>
      <c r="B314" t="s">
        <v>1092</v>
      </c>
      <c r="C314">
        <v>14629</v>
      </c>
      <c r="D314">
        <v>13860</v>
      </c>
      <c r="E314">
        <v>313</v>
      </c>
      <c r="F314">
        <f>VLOOKUP(A314,Лист3!$A$2:$D$548,4,0)</f>
        <v>326</v>
      </c>
      <c r="G314">
        <f t="shared" si="24"/>
        <v>13</v>
      </c>
      <c r="H314">
        <f t="shared" si="25"/>
        <v>0</v>
      </c>
      <c r="I314">
        <f t="shared" si="26"/>
        <v>0</v>
      </c>
      <c r="J314">
        <f t="shared" si="27"/>
        <v>0</v>
      </c>
      <c r="K314">
        <f t="shared" si="28"/>
        <v>0</v>
      </c>
      <c r="L314">
        <f t="shared" si="29"/>
        <v>1</v>
      </c>
    </row>
    <row r="315" spans="1:12">
      <c r="A315">
        <v>1101169887</v>
      </c>
      <c r="B315" t="s">
        <v>2405</v>
      </c>
      <c r="C315">
        <v>10784</v>
      </c>
      <c r="D315">
        <v>13846</v>
      </c>
      <c r="E315">
        <v>314</v>
      </c>
      <c r="F315">
        <f>VLOOKUP(A315,Лист3!$A$2:$D$548,4,0)</f>
        <v>358</v>
      </c>
      <c r="G315">
        <f t="shared" si="24"/>
        <v>44</v>
      </c>
      <c r="H315">
        <f t="shared" si="25"/>
        <v>0</v>
      </c>
      <c r="I315">
        <f t="shared" si="26"/>
        <v>0</v>
      </c>
      <c r="J315">
        <f t="shared" si="27"/>
        <v>0</v>
      </c>
      <c r="K315">
        <f t="shared" si="28"/>
        <v>0</v>
      </c>
      <c r="L315">
        <f t="shared" si="29"/>
        <v>1</v>
      </c>
    </row>
    <row r="316" spans="1:12">
      <c r="A316">
        <v>7726478287</v>
      </c>
      <c r="B316" t="s">
        <v>2991</v>
      </c>
      <c r="C316">
        <v>47523</v>
      </c>
      <c r="D316">
        <v>13812</v>
      </c>
      <c r="E316">
        <v>315</v>
      </c>
      <c r="F316">
        <f>VLOOKUP(A316,Лист3!$A$2:$D$548,4,0)</f>
        <v>194</v>
      </c>
      <c r="G316">
        <f t="shared" si="24"/>
        <v>-121</v>
      </c>
      <c r="H316">
        <f t="shared" si="25"/>
        <v>0</v>
      </c>
      <c r="I316">
        <f t="shared" si="26"/>
        <v>0</v>
      </c>
      <c r="J316">
        <f t="shared" si="27"/>
        <v>0</v>
      </c>
      <c r="K316">
        <f t="shared" si="28"/>
        <v>0</v>
      </c>
      <c r="L316">
        <f t="shared" si="29"/>
        <v>1</v>
      </c>
    </row>
    <row r="317" spans="1:12">
      <c r="A317">
        <v>6316228122</v>
      </c>
      <c r="B317" t="s">
        <v>1528</v>
      </c>
      <c r="C317">
        <v>25921</v>
      </c>
      <c r="D317">
        <v>13691</v>
      </c>
      <c r="E317">
        <v>316</v>
      </c>
      <c r="F317">
        <f>VLOOKUP(A317,Лист3!$A$2:$D$548,4,0)</f>
        <v>264</v>
      </c>
      <c r="G317">
        <f t="shared" si="24"/>
        <v>-52</v>
      </c>
      <c r="H317">
        <f t="shared" si="25"/>
        <v>0</v>
      </c>
      <c r="I317">
        <f t="shared" si="26"/>
        <v>0</v>
      </c>
      <c r="J317">
        <f t="shared" si="27"/>
        <v>0</v>
      </c>
      <c r="K317">
        <f t="shared" si="28"/>
        <v>0</v>
      </c>
      <c r="L317">
        <f t="shared" si="29"/>
        <v>1</v>
      </c>
    </row>
    <row r="318" spans="1:12">
      <c r="A318">
        <v>6950094350</v>
      </c>
      <c r="B318" t="s">
        <v>364</v>
      </c>
      <c r="C318">
        <v>18985</v>
      </c>
      <c r="D318">
        <v>13608</v>
      </c>
      <c r="E318">
        <v>317</v>
      </c>
      <c r="F318">
        <f>VLOOKUP(A318,Лист3!$A$2:$D$548,4,0)</f>
        <v>300</v>
      </c>
      <c r="G318">
        <f t="shared" si="24"/>
        <v>-17</v>
      </c>
      <c r="H318">
        <f t="shared" si="25"/>
        <v>0</v>
      </c>
      <c r="I318">
        <f t="shared" si="26"/>
        <v>0</v>
      </c>
      <c r="J318">
        <f t="shared" si="27"/>
        <v>0</v>
      </c>
      <c r="K318">
        <f t="shared" si="28"/>
        <v>0</v>
      </c>
      <c r="L318">
        <f t="shared" si="29"/>
        <v>1</v>
      </c>
    </row>
    <row r="319" spans="1:12">
      <c r="A319">
        <v>6658459228</v>
      </c>
      <c r="B319" t="s">
        <v>581</v>
      </c>
      <c r="C319">
        <v>13148</v>
      </c>
      <c r="D319">
        <v>13550</v>
      </c>
      <c r="E319">
        <v>318</v>
      </c>
      <c r="F319">
        <f>VLOOKUP(A319,Лист3!$A$2:$D$548,4,0)</f>
        <v>339</v>
      </c>
      <c r="G319">
        <f t="shared" si="24"/>
        <v>21</v>
      </c>
      <c r="H319">
        <f t="shared" si="25"/>
        <v>0</v>
      </c>
      <c r="I319">
        <f t="shared" si="26"/>
        <v>0</v>
      </c>
      <c r="J319">
        <f t="shared" si="27"/>
        <v>0</v>
      </c>
      <c r="K319">
        <f t="shared" si="28"/>
        <v>0</v>
      </c>
      <c r="L319">
        <f t="shared" si="29"/>
        <v>1</v>
      </c>
    </row>
    <row r="320" spans="1:12">
      <c r="A320">
        <v>1841045690</v>
      </c>
      <c r="B320" t="s">
        <v>2432</v>
      </c>
      <c r="C320">
        <v>11185</v>
      </c>
      <c r="D320">
        <v>13363</v>
      </c>
      <c r="E320">
        <v>319</v>
      </c>
      <c r="F320">
        <f>VLOOKUP(A320,Лист3!$A$2:$D$548,4,0)</f>
        <v>355</v>
      </c>
      <c r="G320">
        <f t="shared" si="24"/>
        <v>36</v>
      </c>
      <c r="H320">
        <f t="shared" si="25"/>
        <v>0</v>
      </c>
      <c r="I320">
        <f t="shared" si="26"/>
        <v>0</v>
      </c>
      <c r="J320">
        <f t="shared" si="27"/>
        <v>0</v>
      </c>
      <c r="K320">
        <f t="shared" si="28"/>
        <v>0</v>
      </c>
      <c r="L320">
        <f t="shared" si="29"/>
        <v>1</v>
      </c>
    </row>
    <row r="321" spans="1:12">
      <c r="A321">
        <v>1435307582</v>
      </c>
      <c r="B321" t="s">
        <v>3483</v>
      </c>
      <c r="C321">
        <v>7650</v>
      </c>
      <c r="D321">
        <v>12972</v>
      </c>
      <c r="E321">
        <v>320</v>
      </c>
      <c r="F321">
        <f>VLOOKUP(A321,Лист3!$A$2:$D$548,4,0)</f>
        <v>390</v>
      </c>
      <c r="G321">
        <f t="shared" si="24"/>
        <v>70</v>
      </c>
      <c r="H321">
        <f t="shared" si="25"/>
        <v>0</v>
      </c>
      <c r="I321">
        <f t="shared" si="26"/>
        <v>0</v>
      </c>
      <c r="J321">
        <f t="shared" si="27"/>
        <v>0</v>
      </c>
      <c r="K321">
        <f t="shared" si="28"/>
        <v>0</v>
      </c>
      <c r="L321">
        <f t="shared" si="29"/>
        <v>1</v>
      </c>
    </row>
    <row r="322" spans="1:12">
      <c r="A322">
        <v>1215217189</v>
      </c>
      <c r="B322" t="s">
        <v>2018</v>
      </c>
      <c r="C322">
        <v>45986</v>
      </c>
      <c r="D322">
        <v>12954</v>
      </c>
      <c r="E322">
        <v>321</v>
      </c>
      <c r="F322">
        <f>VLOOKUP(A322,Лист3!$A$2:$D$548,4,0)</f>
        <v>198</v>
      </c>
      <c r="G322">
        <f t="shared" ref="G322:G385" si="30">-1*(E322-F322)</f>
        <v>-123</v>
      </c>
      <c r="H322">
        <f t="shared" ref="H322:H385" si="31">IF(E322&lt;=10,1,0)</f>
        <v>0</v>
      </c>
      <c r="I322">
        <f t="shared" ref="I322:I385" si="32">IF(AND(E322&gt;10,E322&lt;=50),1,0)</f>
        <v>0</v>
      </c>
      <c r="J322">
        <f t="shared" ref="J322:J385" si="33">IF(AND(E322&gt;50,E322&lt;=100),1,0)</f>
        <v>0</v>
      </c>
      <c r="K322">
        <f t="shared" ref="K322:K385" si="34">IF(AND(E322&gt;100,E322&lt;=300),1,0)</f>
        <v>0</v>
      </c>
      <c r="L322">
        <f t="shared" ref="L322:L385" si="35">IF(AND(E322&gt;300,E322&lt;=500),1,0)</f>
        <v>1</v>
      </c>
    </row>
    <row r="323" spans="1:12">
      <c r="A323">
        <v>2465265116</v>
      </c>
      <c r="B323" t="s">
        <v>2486</v>
      </c>
      <c r="C323">
        <v>6498</v>
      </c>
      <c r="D323">
        <v>12888</v>
      </c>
      <c r="E323">
        <v>322</v>
      </c>
      <c r="F323">
        <f>VLOOKUP(A323,Лист3!$A$2:$D$548,4,0)</f>
        <v>405</v>
      </c>
      <c r="G323">
        <f t="shared" si="30"/>
        <v>83</v>
      </c>
      <c r="H323">
        <f t="shared" si="31"/>
        <v>0</v>
      </c>
      <c r="I323">
        <f t="shared" si="32"/>
        <v>0</v>
      </c>
      <c r="J323">
        <f t="shared" si="33"/>
        <v>0</v>
      </c>
      <c r="K323">
        <f t="shared" si="34"/>
        <v>0</v>
      </c>
      <c r="L323">
        <f t="shared" si="35"/>
        <v>1</v>
      </c>
    </row>
    <row r="324" spans="1:12">
      <c r="A324">
        <v>2130221558</v>
      </c>
      <c r="B324" t="s">
        <v>2445</v>
      </c>
      <c r="C324">
        <v>12216</v>
      </c>
      <c r="D324">
        <v>12819</v>
      </c>
      <c r="E324">
        <v>323</v>
      </c>
      <c r="F324">
        <f>VLOOKUP(A324,Лист3!$A$2:$D$548,4,0)</f>
        <v>344</v>
      </c>
      <c r="G324">
        <f t="shared" si="30"/>
        <v>21</v>
      </c>
      <c r="H324">
        <f t="shared" si="31"/>
        <v>0</v>
      </c>
      <c r="I324">
        <f t="shared" si="32"/>
        <v>0</v>
      </c>
      <c r="J324">
        <f t="shared" si="33"/>
        <v>0</v>
      </c>
      <c r="K324">
        <f t="shared" si="34"/>
        <v>0</v>
      </c>
      <c r="L324">
        <f t="shared" si="35"/>
        <v>1</v>
      </c>
    </row>
    <row r="325" spans="1:12">
      <c r="A325">
        <v>3255049294</v>
      </c>
      <c r="B325" t="s">
        <v>2219</v>
      </c>
      <c r="C325">
        <v>13690</v>
      </c>
      <c r="D325">
        <v>12633</v>
      </c>
      <c r="E325">
        <v>324</v>
      </c>
      <c r="F325">
        <f>VLOOKUP(A325,Лист3!$A$2:$D$548,4,0)</f>
        <v>334</v>
      </c>
      <c r="G325">
        <f t="shared" si="30"/>
        <v>10</v>
      </c>
      <c r="H325">
        <f t="shared" si="31"/>
        <v>0</v>
      </c>
      <c r="I325">
        <f t="shared" si="32"/>
        <v>0</v>
      </c>
      <c r="J325">
        <f t="shared" si="33"/>
        <v>0</v>
      </c>
      <c r="K325">
        <f t="shared" si="34"/>
        <v>0</v>
      </c>
      <c r="L325">
        <f t="shared" si="35"/>
        <v>1</v>
      </c>
    </row>
    <row r="326" spans="1:12">
      <c r="A326">
        <v>3327131529</v>
      </c>
      <c r="B326" t="s">
        <v>3546</v>
      </c>
      <c r="C326">
        <v>3991</v>
      </c>
      <c r="D326">
        <v>12419</v>
      </c>
      <c r="E326">
        <v>325</v>
      </c>
      <c r="F326">
        <f>VLOOKUP(A326,Лист3!$A$2:$D$548,4,0)</f>
        <v>434</v>
      </c>
      <c r="G326">
        <f t="shared" si="30"/>
        <v>109</v>
      </c>
      <c r="H326">
        <f t="shared" si="31"/>
        <v>0</v>
      </c>
      <c r="I326">
        <f t="shared" si="32"/>
        <v>0</v>
      </c>
      <c r="J326">
        <f t="shared" si="33"/>
        <v>0</v>
      </c>
      <c r="K326">
        <f t="shared" si="34"/>
        <v>0</v>
      </c>
      <c r="L326">
        <f t="shared" si="35"/>
        <v>1</v>
      </c>
    </row>
    <row r="327" spans="1:12">
      <c r="A327">
        <v>5259100410</v>
      </c>
      <c r="B327" t="s">
        <v>1131</v>
      </c>
      <c r="C327">
        <v>9621</v>
      </c>
      <c r="D327">
        <v>12303</v>
      </c>
      <c r="E327">
        <v>326</v>
      </c>
      <c r="F327">
        <f>VLOOKUP(A327,Лист3!$A$2:$D$548,4,0)</f>
        <v>372</v>
      </c>
      <c r="G327">
        <f t="shared" si="30"/>
        <v>46</v>
      </c>
      <c r="H327">
        <f t="shared" si="31"/>
        <v>0</v>
      </c>
      <c r="I327">
        <f t="shared" si="32"/>
        <v>0</v>
      </c>
      <c r="J327">
        <f t="shared" si="33"/>
        <v>0</v>
      </c>
      <c r="K327">
        <f t="shared" si="34"/>
        <v>0</v>
      </c>
      <c r="L327">
        <f t="shared" si="35"/>
        <v>1</v>
      </c>
    </row>
    <row r="328" spans="1:12">
      <c r="A328">
        <v>4205384683</v>
      </c>
      <c r="B328" t="s">
        <v>2011</v>
      </c>
      <c r="C328">
        <v>9801</v>
      </c>
      <c r="D328">
        <v>12169</v>
      </c>
      <c r="E328">
        <v>327</v>
      </c>
      <c r="F328">
        <f>VLOOKUP(A328,Лист3!$A$2:$D$548,4,0)</f>
        <v>368</v>
      </c>
      <c r="G328">
        <f t="shared" si="30"/>
        <v>41</v>
      </c>
      <c r="H328">
        <f t="shared" si="31"/>
        <v>0</v>
      </c>
      <c r="I328">
        <f t="shared" si="32"/>
        <v>0</v>
      </c>
      <c r="J328">
        <f t="shared" si="33"/>
        <v>0</v>
      </c>
      <c r="K328">
        <f t="shared" si="34"/>
        <v>0</v>
      </c>
      <c r="L328">
        <f t="shared" si="35"/>
        <v>1</v>
      </c>
    </row>
    <row r="329" spans="1:12">
      <c r="A329">
        <v>800010872</v>
      </c>
      <c r="B329" t="s">
        <v>3464</v>
      </c>
      <c r="C329">
        <v>12140</v>
      </c>
      <c r="D329">
        <v>11900</v>
      </c>
      <c r="E329">
        <v>328</v>
      </c>
      <c r="F329">
        <f>VLOOKUP(A329,Лист3!$A$2:$D$548,4,0)</f>
        <v>346</v>
      </c>
      <c r="G329">
        <f t="shared" si="30"/>
        <v>18</v>
      </c>
      <c r="H329">
        <f t="shared" si="31"/>
        <v>0</v>
      </c>
      <c r="I329">
        <f t="shared" si="32"/>
        <v>0</v>
      </c>
      <c r="J329">
        <f t="shared" si="33"/>
        <v>0</v>
      </c>
      <c r="K329">
        <f t="shared" si="34"/>
        <v>0</v>
      </c>
      <c r="L329">
        <f t="shared" si="35"/>
        <v>1</v>
      </c>
    </row>
    <row r="330" spans="1:12">
      <c r="A330">
        <v>2224163527</v>
      </c>
      <c r="B330" t="s">
        <v>2171</v>
      </c>
      <c r="C330">
        <v>8067</v>
      </c>
      <c r="D330">
        <v>11900</v>
      </c>
      <c r="E330">
        <v>329</v>
      </c>
      <c r="F330">
        <f>VLOOKUP(A330,Лист3!$A$2:$D$548,4,0)</f>
        <v>385</v>
      </c>
      <c r="G330">
        <f t="shared" si="30"/>
        <v>56</v>
      </c>
      <c r="H330">
        <f t="shared" si="31"/>
        <v>0</v>
      </c>
      <c r="I330">
        <f t="shared" si="32"/>
        <v>0</v>
      </c>
      <c r="J330">
        <f t="shared" si="33"/>
        <v>0</v>
      </c>
      <c r="K330">
        <f t="shared" si="34"/>
        <v>0</v>
      </c>
      <c r="L330">
        <f t="shared" si="35"/>
        <v>1</v>
      </c>
    </row>
    <row r="331" spans="1:12">
      <c r="A331">
        <v>7715936506</v>
      </c>
      <c r="B331" t="s">
        <v>224</v>
      </c>
      <c r="C331">
        <v>10617</v>
      </c>
      <c r="D331">
        <v>11742</v>
      </c>
      <c r="E331">
        <v>330</v>
      </c>
      <c r="F331">
        <f>VLOOKUP(A331,Лист3!$A$2:$D$548,4,0)</f>
        <v>360</v>
      </c>
      <c r="G331">
        <f t="shared" si="30"/>
        <v>30</v>
      </c>
      <c r="H331">
        <f t="shared" si="31"/>
        <v>0</v>
      </c>
      <c r="I331">
        <f t="shared" si="32"/>
        <v>0</v>
      </c>
      <c r="J331">
        <f t="shared" si="33"/>
        <v>0</v>
      </c>
      <c r="K331">
        <f t="shared" si="34"/>
        <v>0</v>
      </c>
      <c r="L331">
        <f t="shared" si="35"/>
        <v>1</v>
      </c>
    </row>
    <row r="332" spans="1:12">
      <c r="A332">
        <v>7203323338</v>
      </c>
      <c r="B332" t="s">
        <v>1849</v>
      </c>
      <c r="C332">
        <v>14224</v>
      </c>
      <c r="D332">
        <v>11709</v>
      </c>
      <c r="E332">
        <v>331</v>
      </c>
      <c r="F332">
        <f>VLOOKUP(A332,Лист3!$A$2:$D$548,4,0)</f>
        <v>331</v>
      </c>
      <c r="G332">
        <f t="shared" si="30"/>
        <v>0</v>
      </c>
      <c r="H332">
        <f t="shared" si="31"/>
        <v>0</v>
      </c>
      <c r="I332">
        <f t="shared" si="32"/>
        <v>0</v>
      </c>
      <c r="J332">
        <f t="shared" si="33"/>
        <v>0</v>
      </c>
      <c r="K332">
        <f t="shared" si="34"/>
        <v>0</v>
      </c>
      <c r="L332">
        <f t="shared" si="35"/>
        <v>1</v>
      </c>
    </row>
    <row r="333" spans="1:12">
      <c r="A333">
        <v>3443130766</v>
      </c>
      <c r="B333" t="s">
        <v>616</v>
      </c>
      <c r="C333">
        <v>13529</v>
      </c>
      <c r="D333">
        <v>11561</v>
      </c>
      <c r="E333">
        <v>332</v>
      </c>
      <c r="F333">
        <f>VLOOKUP(A333,Лист3!$A$2:$D$548,4,0)</f>
        <v>335</v>
      </c>
      <c r="G333">
        <f t="shared" si="30"/>
        <v>3</v>
      </c>
      <c r="H333">
        <f t="shared" si="31"/>
        <v>0</v>
      </c>
      <c r="I333">
        <f t="shared" si="32"/>
        <v>0</v>
      </c>
      <c r="J333">
        <f t="shared" si="33"/>
        <v>0</v>
      </c>
      <c r="K333">
        <f t="shared" si="34"/>
        <v>0</v>
      </c>
      <c r="L333">
        <f t="shared" si="35"/>
        <v>1</v>
      </c>
    </row>
    <row r="334" spans="1:12">
      <c r="A334">
        <v>1841062617</v>
      </c>
      <c r="B334" t="s">
        <v>1445</v>
      </c>
      <c r="C334">
        <v>11280</v>
      </c>
      <c r="D334">
        <v>11551</v>
      </c>
      <c r="E334">
        <v>333</v>
      </c>
      <c r="F334">
        <f>VLOOKUP(A334,Лист3!$A$2:$D$548,4,0)</f>
        <v>354</v>
      </c>
      <c r="G334">
        <f t="shared" si="30"/>
        <v>21</v>
      </c>
      <c r="H334">
        <f t="shared" si="31"/>
        <v>0</v>
      </c>
      <c r="I334">
        <f t="shared" si="32"/>
        <v>0</v>
      </c>
      <c r="J334">
        <f t="shared" si="33"/>
        <v>0</v>
      </c>
      <c r="K334">
        <f t="shared" si="34"/>
        <v>0</v>
      </c>
      <c r="L334">
        <f t="shared" si="35"/>
        <v>1</v>
      </c>
    </row>
    <row r="335" spans="1:12">
      <c r="A335">
        <v>1901132653</v>
      </c>
      <c r="B335" t="s">
        <v>2251</v>
      </c>
      <c r="C335">
        <v>10713</v>
      </c>
      <c r="D335">
        <v>11376</v>
      </c>
      <c r="E335">
        <v>334</v>
      </c>
      <c r="F335">
        <f>VLOOKUP(A335,Лист3!$A$2:$D$548,4,0)</f>
        <v>359</v>
      </c>
      <c r="G335">
        <f t="shared" si="30"/>
        <v>25</v>
      </c>
      <c r="H335">
        <f t="shared" si="31"/>
        <v>0</v>
      </c>
      <c r="I335">
        <f t="shared" si="32"/>
        <v>0</v>
      </c>
      <c r="J335">
        <f t="shared" si="33"/>
        <v>0</v>
      </c>
      <c r="K335">
        <f t="shared" si="34"/>
        <v>0</v>
      </c>
      <c r="L335">
        <f t="shared" si="35"/>
        <v>1</v>
      </c>
    </row>
    <row r="336" spans="1:12">
      <c r="A336">
        <v>6168073264</v>
      </c>
      <c r="B336" t="s">
        <v>1564</v>
      </c>
      <c r="C336">
        <v>20607</v>
      </c>
      <c r="D336">
        <v>11258</v>
      </c>
      <c r="E336">
        <v>335</v>
      </c>
      <c r="F336">
        <f>VLOOKUP(A336,Лист3!$A$2:$D$548,4,0)</f>
        <v>293</v>
      </c>
      <c r="G336">
        <f t="shared" si="30"/>
        <v>-42</v>
      </c>
      <c r="H336">
        <f t="shared" si="31"/>
        <v>0</v>
      </c>
      <c r="I336">
        <f t="shared" si="32"/>
        <v>0</v>
      </c>
      <c r="J336">
        <f t="shared" si="33"/>
        <v>0</v>
      </c>
      <c r="K336">
        <f t="shared" si="34"/>
        <v>0</v>
      </c>
      <c r="L336">
        <f t="shared" si="35"/>
        <v>1</v>
      </c>
    </row>
    <row r="337" spans="1:12">
      <c r="A337">
        <v>1655335916</v>
      </c>
      <c r="B337" t="s">
        <v>1476</v>
      </c>
      <c r="C337">
        <v>11031</v>
      </c>
      <c r="D337">
        <v>11170</v>
      </c>
      <c r="E337">
        <v>336</v>
      </c>
      <c r="F337">
        <f>VLOOKUP(A337,Лист3!$A$2:$D$548,4,0)</f>
        <v>356</v>
      </c>
      <c r="G337">
        <f t="shared" si="30"/>
        <v>20</v>
      </c>
      <c r="H337">
        <f t="shared" si="31"/>
        <v>0</v>
      </c>
      <c r="I337">
        <f t="shared" si="32"/>
        <v>0</v>
      </c>
      <c r="J337">
        <f t="shared" si="33"/>
        <v>0</v>
      </c>
      <c r="K337">
        <f t="shared" si="34"/>
        <v>0</v>
      </c>
      <c r="L337">
        <f t="shared" si="35"/>
        <v>1</v>
      </c>
    </row>
    <row r="338" spans="1:12">
      <c r="A338">
        <v>5257193554</v>
      </c>
      <c r="B338" t="s">
        <v>1952</v>
      </c>
      <c r="C338">
        <v>12221</v>
      </c>
      <c r="D338">
        <v>11159</v>
      </c>
      <c r="E338">
        <v>337</v>
      </c>
      <c r="F338">
        <f>VLOOKUP(A338,Лист3!$A$2:$D$548,4,0)</f>
        <v>343</v>
      </c>
      <c r="G338">
        <f t="shared" si="30"/>
        <v>6</v>
      </c>
      <c r="H338">
        <f t="shared" si="31"/>
        <v>0</v>
      </c>
      <c r="I338">
        <f t="shared" si="32"/>
        <v>0</v>
      </c>
      <c r="J338">
        <f t="shared" si="33"/>
        <v>0</v>
      </c>
      <c r="K338">
        <f t="shared" si="34"/>
        <v>0</v>
      </c>
      <c r="L338">
        <f t="shared" si="35"/>
        <v>1</v>
      </c>
    </row>
    <row r="339" spans="1:12">
      <c r="A339">
        <v>2635258239</v>
      </c>
      <c r="B339" t="s">
        <v>3565</v>
      </c>
      <c r="C339">
        <v>4496</v>
      </c>
      <c r="D339">
        <v>11154</v>
      </c>
      <c r="E339">
        <v>338</v>
      </c>
      <c r="F339">
        <f>VLOOKUP(A339,Лист3!$A$2:$D$548,4,0)</f>
        <v>424</v>
      </c>
      <c r="G339">
        <f t="shared" si="30"/>
        <v>86</v>
      </c>
      <c r="H339">
        <f t="shared" si="31"/>
        <v>0</v>
      </c>
      <c r="I339">
        <f t="shared" si="32"/>
        <v>0</v>
      </c>
      <c r="J339">
        <f t="shared" si="33"/>
        <v>0</v>
      </c>
      <c r="K339">
        <f t="shared" si="34"/>
        <v>0</v>
      </c>
      <c r="L339">
        <f t="shared" si="35"/>
        <v>1</v>
      </c>
    </row>
    <row r="340" spans="1:12">
      <c r="A340">
        <v>7714634848</v>
      </c>
      <c r="B340" t="s">
        <v>140</v>
      </c>
      <c r="C340">
        <v>34254</v>
      </c>
      <c r="D340">
        <f>IFERROR(VLOOKUP(A340,'Остальные данные'!$B$3:$XFD$82,'Остальные данные'!$DI$1,0)+VLOOKUP(A340,'Остальные данные'!$B$3:$XFD$82,'Остальные данные'!$CS$1,0),"")</f>
        <v>11058</v>
      </c>
      <c r="E340">
        <v>339</v>
      </c>
      <c r="F340">
        <f>VLOOKUP(A340,Лист3!$A$2:$D$548,4,0)</f>
        <v>238</v>
      </c>
      <c r="G340">
        <f t="shared" si="30"/>
        <v>-101</v>
      </c>
      <c r="H340">
        <f t="shared" si="31"/>
        <v>0</v>
      </c>
      <c r="I340">
        <f t="shared" si="32"/>
        <v>0</v>
      </c>
      <c r="J340">
        <f t="shared" si="33"/>
        <v>0</v>
      </c>
      <c r="K340">
        <f t="shared" si="34"/>
        <v>0</v>
      </c>
      <c r="L340">
        <f t="shared" si="35"/>
        <v>1</v>
      </c>
    </row>
    <row r="341" spans="1:12">
      <c r="A341">
        <v>7805761120</v>
      </c>
      <c r="B341" t="s">
        <v>2137</v>
      </c>
      <c r="C341">
        <v>7039</v>
      </c>
      <c r="D341">
        <v>11047</v>
      </c>
      <c r="E341">
        <v>340</v>
      </c>
      <c r="F341">
        <f>VLOOKUP(A341,Лист3!$A$2:$D$548,4,0)</f>
        <v>394</v>
      </c>
      <c r="G341">
        <f t="shared" si="30"/>
        <v>54</v>
      </c>
      <c r="H341">
        <f t="shared" si="31"/>
        <v>0</v>
      </c>
      <c r="I341">
        <f t="shared" si="32"/>
        <v>0</v>
      </c>
      <c r="J341">
        <f t="shared" si="33"/>
        <v>0</v>
      </c>
      <c r="K341">
        <f t="shared" si="34"/>
        <v>0</v>
      </c>
      <c r="L341">
        <f t="shared" si="35"/>
        <v>1</v>
      </c>
    </row>
    <row r="342" spans="1:12">
      <c r="A342">
        <v>278124947</v>
      </c>
      <c r="B342" t="s">
        <v>1518</v>
      </c>
      <c r="C342">
        <v>29526</v>
      </c>
      <c r="D342">
        <v>11004</v>
      </c>
      <c r="E342">
        <v>341</v>
      </c>
      <c r="F342">
        <f>VLOOKUP(A342,Лист3!$A$2:$D$548,4,0)</f>
        <v>253</v>
      </c>
      <c r="G342">
        <f t="shared" si="30"/>
        <v>-88</v>
      </c>
      <c r="H342">
        <f t="shared" si="31"/>
        <v>0</v>
      </c>
      <c r="I342">
        <f t="shared" si="32"/>
        <v>0</v>
      </c>
      <c r="J342">
        <f t="shared" si="33"/>
        <v>0</v>
      </c>
      <c r="K342">
        <f t="shared" si="34"/>
        <v>0</v>
      </c>
      <c r="L342">
        <f t="shared" si="35"/>
        <v>1</v>
      </c>
    </row>
    <row r="343" spans="1:12">
      <c r="A343">
        <v>7724810411</v>
      </c>
      <c r="B343" t="s">
        <v>2585</v>
      </c>
      <c r="C343">
        <v>10443</v>
      </c>
      <c r="D343">
        <v>10993</v>
      </c>
      <c r="E343">
        <v>342</v>
      </c>
      <c r="F343">
        <f>VLOOKUP(A343,Лист3!$A$2:$D$548,4,0)</f>
        <v>362</v>
      </c>
      <c r="G343">
        <f t="shared" si="30"/>
        <v>20</v>
      </c>
      <c r="H343">
        <f t="shared" si="31"/>
        <v>0</v>
      </c>
      <c r="I343">
        <f t="shared" si="32"/>
        <v>0</v>
      </c>
      <c r="J343">
        <f t="shared" si="33"/>
        <v>0</v>
      </c>
      <c r="K343">
        <f t="shared" si="34"/>
        <v>0</v>
      </c>
      <c r="L343">
        <f t="shared" si="35"/>
        <v>1</v>
      </c>
    </row>
    <row r="344" spans="1:12">
      <c r="A344">
        <v>9714008058</v>
      </c>
      <c r="B344" t="s">
        <v>3339</v>
      </c>
      <c r="C344">
        <v>496</v>
      </c>
      <c r="D344">
        <v>10920</v>
      </c>
      <c r="E344">
        <v>343</v>
      </c>
      <c r="F344">
        <f>VLOOKUP(A344,Лист3!$A$2:$D$548,4,0)</f>
        <v>489</v>
      </c>
      <c r="G344">
        <f t="shared" si="30"/>
        <v>146</v>
      </c>
      <c r="H344">
        <f t="shared" si="31"/>
        <v>0</v>
      </c>
      <c r="I344">
        <f t="shared" si="32"/>
        <v>0</v>
      </c>
      <c r="J344">
        <f t="shared" si="33"/>
        <v>0</v>
      </c>
      <c r="K344">
        <f t="shared" si="34"/>
        <v>0</v>
      </c>
      <c r="L344">
        <f t="shared" si="35"/>
        <v>1</v>
      </c>
    </row>
    <row r="345" spans="1:12">
      <c r="A345">
        <v>7813280879</v>
      </c>
      <c r="B345" t="s">
        <v>959</v>
      </c>
      <c r="C345">
        <v>21737</v>
      </c>
      <c r="D345">
        <v>10784</v>
      </c>
      <c r="E345">
        <v>344</v>
      </c>
      <c r="F345">
        <f>VLOOKUP(A345,Лист3!$A$2:$D$548,4,0)</f>
        <v>288</v>
      </c>
      <c r="G345">
        <f t="shared" si="30"/>
        <v>-56</v>
      </c>
      <c r="H345">
        <f t="shared" si="31"/>
        <v>0</v>
      </c>
      <c r="I345">
        <f t="shared" si="32"/>
        <v>0</v>
      </c>
      <c r="J345">
        <f t="shared" si="33"/>
        <v>0</v>
      </c>
      <c r="K345">
        <f t="shared" si="34"/>
        <v>0</v>
      </c>
      <c r="L345">
        <f t="shared" si="35"/>
        <v>1</v>
      </c>
    </row>
    <row r="346" spans="1:12">
      <c r="A346">
        <v>4205405157</v>
      </c>
      <c r="B346" t="s">
        <v>3017</v>
      </c>
      <c r="C346">
        <v>13907</v>
      </c>
      <c r="D346">
        <v>10780</v>
      </c>
      <c r="E346">
        <v>345</v>
      </c>
      <c r="F346">
        <f>VLOOKUP(A346,Лист3!$A$2:$D$548,4,0)</f>
        <v>332</v>
      </c>
      <c r="G346">
        <f t="shared" si="30"/>
        <v>-13</v>
      </c>
      <c r="H346">
        <f t="shared" si="31"/>
        <v>0</v>
      </c>
      <c r="I346">
        <f t="shared" si="32"/>
        <v>0</v>
      </c>
      <c r="J346">
        <f t="shared" si="33"/>
        <v>0</v>
      </c>
      <c r="K346">
        <f t="shared" si="34"/>
        <v>0</v>
      </c>
      <c r="L346">
        <f t="shared" si="35"/>
        <v>1</v>
      </c>
    </row>
    <row r="347" spans="1:12">
      <c r="A347">
        <v>9729013879</v>
      </c>
      <c r="B347" t="s">
        <v>1539</v>
      </c>
      <c r="C347">
        <v>6893</v>
      </c>
      <c r="D347">
        <f>IFERROR(VLOOKUP(A347,'Остальные данные'!$B$3:$XFD$82,'Остальные данные'!$DI$1,0)+VLOOKUP(A347,'Остальные данные'!$B$3:$XFD$82,'Остальные данные'!$CS$1,0),"")</f>
        <v>10574</v>
      </c>
      <c r="E347">
        <v>346</v>
      </c>
      <c r="F347">
        <f>VLOOKUP(A347,Лист3!$A$2:$D$548,4,0)</f>
        <v>396</v>
      </c>
      <c r="G347">
        <f t="shared" si="30"/>
        <v>50</v>
      </c>
      <c r="H347">
        <f t="shared" si="31"/>
        <v>0</v>
      </c>
      <c r="I347">
        <f t="shared" si="32"/>
        <v>0</v>
      </c>
      <c r="J347">
        <f t="shared" si="33"/>
        <v>0</v>
      </c>
      <c r="K347">
        <f t="shared" si="34"/>
        <v>0</v>
      </c>
      <c r="L347">
        <f t="shared" si="35"/>
        <v>1</v>
      </c>
    </row>
    <row r="348" spans="1:12">
      <c r="A348">
        <v>7841467565</v>
      </c>
      <c r="B348" t="s">
        <v>2723</v>
      </c>
      <c r="C348">
        <v>6494</v>
      </c>
      <c r="D348">
        <v>10135</v>
      </c>
      <c r="E348">
        <v>347</v>
      </c>
      <c r="F348">
        <f>VLOOKUP(A348,Лист3!$A$2:$D$548,4,0)</f>
        <v>406</v>
      </c>
      <c r="G348">
        <f t="shared" si="30"/>
        <v>59</v>
      </c>
      <c r="H348">
        <f t="shared" si="31"/>
        <v>0</v>
      </c>
      <c r="I348">
        <f t="shared" si="32"/>
        <v>0</v>
      </c>
      <c r="J348">
        <f t="shared" si="33"/>
        <v>0</v>
      </c>
      <c r="K348">
        <f t="shared" si="34"/>
        <v>0</v>
      </c>
      <c r="L348">
        <f t="shared" si="35"/>
        <v>1</v>
      </c>
    </row>
    <row r="349" spans="1:12">
      <c r="A349">
        <v>7460024758</v>
      </c>
      <c r="B349" t="s">
        <v>3615</v>
      </c>
      <c r="C349">
        <v>84</v>
      </c>
      <c r="D349">
        <v>10023</v>
      </c>
      <c r="E349">
        <v>348</v>
      </c>
      <c r="F349">
        <f>VLOOKUP(A349,Лист3!$A$2:$D$548,4,0)</f>
        <v>499</v>
      </c>
      <c r="G349">
        <f t="shared" si="30"/>
        <v>151</v>
      </c>
      <c r="H349">
        <f t="shared" si="31"/>
        <v>0</v>
      </c>
      <c r="I349">
        <f t="shared" si="32"/>
        <v>0</v>
      </c>
      <c r="J349">
        <f t="shared" si="33"/>
        <v>0</v>
      </c>
      <c r="K349">
        <f t="shared" si="34"/>
        <v>0</v>
      </c>
      <c r="L349">
        <f t="shared" si="35"/>
        <v>1</v>
      </c>
    </row>
    <row r="350" spans="1:12">
      <c r="A350">
        <v>2130233698</v>
      </c>
      <c r="B350" t="s">
        <v>3074</v>
      </c>
      <c r="C350">
        <v>5046</v>
      </c>
      <c r="D350">
        <v>9870</v>
      </c>
      <c r="E350">
        <v>349</v>
      </c>
      <c r="F350">
        <f>VLOOKUP(A350,Лист3!$A$2:$D$548,4,0)</f>
        <v>418</v>
      </c>
      <c r="G350">
        <f t="shared" si="30"/>
        <v>69</v>
      </c>
      <c r="H350">
        <f t="shared" si="31"/>
        <v>0</v>
      </c>
      <c r="I350">
        <f t="shared" si="32"/>
        <v>0</v>
      </c>
      <c r="J350">
        <f t="shared" si="33"/>
        <v>0</v>
      </c>
      <c r="K350">
        <f t="shared" si="34"/>
        <v>0</v>
      </c>
      <c r="L350">
        <f t="shared" si="35"/>
        <v>1</v>
      </c>
    </row>
    <row r="351" spans="1:12">
      <c r="A351">
        <v>7731563442</v>
      </c>
      <c r="B351" t="s">
        <v>325</v>
      </c>
      <c r="C351">
        <v>43273</v>
      </c>
      <c r="D351">
        <v>9798</v>
      </c>
      <c r="E351">
        <v>350</v>
      </c>
      <c r="F351">
        <f>VLOOKUP(A351,Лист3!$A$2:$D$548,4,0)</f>
        <v>206</v>
      </c>
      <c r="G351">
        <f t="shared" si="30"/>
        <v>-144</v>
      </c>
      <c r="H351">
        <f t="shared" si="31"/>
        <v>0</v>
      </c>
      <c r="I351">
        <f t="shared" si="32"/>
        <v>0</v>
      </c>
      <c r="J351">
        <f t="shared" si="33"/>
        <v>0</v>
      </c>
      <c r="K351">
        <f t="shared" si="34"/>
        <v>0</v>
      </c>
      <c r="L351">
        <f t="shared" si="35"/>
        <v>1</v>
      </c>
    </row>
    <row r="352" spans="1:12">
      <c r="A352">
        <v>2632109422</v>
      </c>
      <c r="B352" t="s">
        <v>1313</v>
      </c>
      <c r="C352">
        <v>6647</v>
      </c>
      <c r="D352">
        <v>9763</v>
      </c>
      <c r="E352">
        <v>351</v>
      </c>
      <c r="F352">
        <f>VLOOKUP(A352,Лист3!$A$2:$D$548,4,0)</f>
        <v>402</v>
      </c>
      <c r="G352">
        <f t="shared" si="30"/>
        <v>51</v>
      </c>
      <c r="H352">
        <f t="shared" si="31"/>
        <v>0</v>
      </c>
      <c r="I352">
        <f t="shared" si="32"/>
        <v>0</v>
      </c>
      <c r="J352">
        <f t="shared" si="33"/>
        <v>0</v>
      </c>
      <c r="K352">
        <f t="shared" si="34"/>
        <v>0</v>
      </c>
      <c r="L352">
        <f t="shared" si="35"/>
        <v>1</v>
      </c>
    </row>
    <row r="353" spans="1:12">
      <c r="A353">
        <v>5948053468</v>
      </c>
      <c r="B353" t="s">
        <v>764</v>
      </c>
      <c r="C353">
        <v>14562</v>
      </c>
      <c r="D353">
        <f>IFERROR(VLOOKUP(A353,'Остальные данные'!$B$3:$XFD$82,'Остальные данные'!$DI$1,0)+VLOOKUP(A353,'Остальные данные'!$B$3:$XFD$82,'Остальные данные'!$CS$1,0),"")</f>
        <v>9578</v>
      </c>
      <c r="E353">
        <v>352</v>
      </c>
      <c r="F353">
        <f>VLOOKUP(A353,Лист3!$A$2:$D$548,4,0)</f>
        <v>329</v>
      </c>
      <c r="G353">
        <f t="shared" si="30"/>
        <v>-23</v>
      </c>
      <c r="H353">
        <f t="shared" si="31"/>
        <v>0</v>
      </c>
      <c r="I353">
        <f t="shared" si="32"/>
        <v>0</v>
      </c>
      <c r="J353">
        <f t="shared" si="33"/>
        <v>0</v>
      </c>
      <c r="K353">
        <f t="shared" si="34"/>
        <v>0</v>
      </c>
      <c r="L353">
        <f t="shared" si="35"/>
        <v>1</v>
      </c>
    </row>
    <row r="354" spans="1:12">
      <c r="A354">
        <v>9715208490</v>
      </c>
      <c r="B354" t="s">
        <v>3088</v>
      </c>
      <c r="C354">
        <v>27818</v>
      </c>
      <c r="D354">
        <v>9495</v>
      </c>
      <c r="E354">
        <v>353</v>
      </c>
      <c r="F354">
        <f>VLOOKUP(A354,Лист3!$A$2:$D$548,4,0)</f>
        <v>258</v>
      </c>
      <c r="G354">
        <f t="shared" si="30"/>
        <v>-95</v>
      </c>
      <c r="H354">
        <f t="shared" si="31"/>
        <v>0</v>
      </c>
      <c r="I354">
        <f t="shared" si="32"/>
        <v>0</v>
      </c>
      <c r="J354">
        <f t="shared" si="33"/>
        <v>0</v>
      </c>
      <c r="K354">
        <f t="shared" si="34"/>
        <v>0</v>
      </c>
      <c r="L354">
        <f t="shared" si="35"/>
        <v>1</v>
      </c>
    </row>
    <row r="355" spans="1:12">
      <c r="A355">
        <v>6678094769</v>
      </c>
      <c r="B355" t="s">
        <v>2520</v>
      </c>
      <c r="C355">
        <v>7652</v>
      </c>
      <c r="D355">
        <f>IFERROR(VLOOKUP(A355,'Остальные данные'!$B$3:$XFD$82,'Остальные данные'!$DI$1,0)+VLOOKUP(A355,'Остальные данные'!$B$3:$XFD$82,'Остальные данные'!$CS$1,0),"")</f>
        <v>9488</v>
      </c>
      <c r="E355">
        <v>354</v>
      </c>
      <c r="F355">
        <f>VLOOKUP(A355,Лист3!$A$2:$D$548,4,0)</f>
        <v>389</v>
      </c>
      <c r="G355">
        <f t="shared" si="30"/>
        <v>35</v>
      </c>
      <c r="H355">
        <f t="shared" si="31"/>
        <v>0</v>
      </c>
      <c r="I355">
        <f t="shared" si="32"/>
        <v>0</v>
      </c>
      <c r="J355">
        <f t="shared" si="33"/>
        <v>0</v>
      </c>
      <c r="K355">
        <f t="shared" si="34"/>
        <v>0</v>
      </c>
      <c r="L355">
        <f t="shared" si="35"/>
        <v>1</v>
      </c>
    </row>
    <row r="356" spans="1:12">
      <c r="A356">
        <v>5407950809</v>
      </c>
      <c r="B356" t="s">
        <v>987</v>
      </c>
      <c r="C356">
        <v>16957</v>
      </c>
      <c r="D356">
        <v>9446</v>
      </c>
      <c r="E356">
        <v>355</v>
      </c>
      <c r="F356">
        <f>VLOOKUP(A356,Лист3!$A$2:$D$548,4,0)</f>
        <v>316</v>
      </c>
      <c r="G356">
        <f t="shared" si="30"/>
        <v>-39</v>
      </c>
      <c r="H356">
        <f t="shared" si="31"/>
        <v>0</v>
      </c>
      <c r="I356">
        <f t="shared" si="32"/>
        <v>0</v>
      </c>
      <c r="J356">
        <f t="shared" si="33"/>
        <v>0</v>
      </c>
      <c r="K356">
        <f t="shared" si="34"/>
        <v>0</v>
      </c>
      <c r="L356">
        <f t="shared" si="35"/>
        <v>1</v>
      </c>
    </row>
    <row r="357" spans="1:12">
      <c r="A357">
        <v>1101170931</v>
      </c>
      <c r="B357" t="s">
        <v>2573</v>
      </c>
      <c r="C357">
        <v>5937</v>
      </c>
      <c r="D357">
        <v>9435</v>
      </c>
      <c r="E357">
        <v>356</v>
      </c>
      <c r="F357">
        <f>VLOOKUP(A357,Лист3!$A$2:$D$548,4,0)</f>
        <v>412</v>
      </c>
      <c r="G357">
        <f t="shared" si="30"/>
        <v>56</v>
      </c>
      <c r="H357">
        <f t="shared" si="31"/>
        <v>0</v>
      </c>
      <c r="I357">
        <f t="shared" si="32"/>
        <v>0</v>
      </c>
      <c r="J357">
        <f t="shared" si="33"/>
        <v>0</v>
      </c>
      <c r="K357">
        <f t="shared" si="34"/>
        <v>0</v>
      </c>
      <c r="L357">
        <f t="shared" si="35"/>
        <v>1</v>
      </c>
    </row>
    <row r="358" spans="1:12">
      <c r="A358">
        <v>2543091389</v>
      </c>
      <c r="B358" t="s">
        <v>1788</v>
      </c>
      <c r="C358">
        <v>9774</v>
      </c>
      <c r="D358">
        <v>9335</v>
      </c>
      <c r="E358">
        <v>357</v>
      </c>
      <c r="F358">
        <f>VLOOKUP(A358,Лист3!$A$2:$D$548,4,0)</f>
        <v>370</v>
      </c>
      <c r="G358">
        <f t="shared" si="30"/>
        <v>13</v>
      </c>
      <c r="H358">
        <f t="shared" si="31"/>
        <v>0</v>
      </c>
      <c r="I358">
        <f t="shared" si="32"/>
        <v>0</v>
      </c>
      <c r="J358">
        <f t="shared" si="33"/>
        <v>0</v>
      </c>
      <c r="K358">
        <f t="shared" si="34"/>
        <v>0</v>
      </c>
      <c r="L358">
        <f t="shared" si="35"/>
        <v>1</v>
      </c>
    </row>
    <row r="359" spans="1:12">
      <c r="A359">
        <v>2634105423</v>
      </c>
      <c r="B359" t="s">
        <v>1980</v>
      </c>
      <c r="C359">
        <v>6340</v>
      </c>
      <c r="D359">
        <v>9244</v>
      </c>
      <c r="E359">
        <v>358</v>
      </c>
      <c r="F359">
        <f>VLOOKUP(A359,Лист3!$A$2:$D$548,4,0)</f>
        <v>408</v>
      </c>
      <c r="G359">
        <f t="shared" si="30"/>
        <v>50</v>
      </c>
      <c r="H359">
        <f t="shared" si="31"/>
        <v>0</v>
      </c>
      <c r="I359">
        <f t="shared" si="32"/>
        <v>0</v>
      </c>
      <c r="J359">
        <f t="shared" si="33"/>
        <v>0</v>
      </c>
      <c r="K359">
        <f t="shared" si="34"/>
        <v>0</v>
      </c>
      <c r="L359">
        <f t="shared" si="35"/>
        <v>1</v>
      </c>
    </row>
    <row r="360" spans="1:12">
      <c r="A360">
        <v>3015115352</v>
      </c>
      <c r="B360" t="s">
        <v>1856</v>
      </c>
      <c r="C360">
        <v>10348</v>
      </c>
      <c r="D360">
        <v>9084</v>
      </c>
      <c r="E360">
        <v>359</v>
      </c>
      <c r="F360">
        <f>VLOOKUP(A360,Лист3!$A$2:$D$548,4,0)</f>
        <v>363</v>
      </c>
      <c r="G360">
        <f t="shared" si="30"/>
        <v>4</v>
      </c>
      <c r="H360">
        <f t="shared" si="31"/>
        <v>0</v>
      </c>
      <c r="I360">
        <f t="shared" si="32"/>
        <v>0</v>
      </c>
      <c r="J360">
        <f t="shared" si="33"/>
        <v>0</v>
      </c>
      <c r="K360">
        <f t="shared" si="34"/>
        <v>0</v>
      </c>
      <c r="L360">
        <f t="shared" si="35"/>
        <v>1</v>
      </c>
    </row>
    <row r="361" spans="1:12">
      <c r="A361">
        <v>5017123578</v>
      </c>
      <c r="B361" t="s">
        <v>2384</v>
      </c>
      <c r="C361">
        <v>3127</v>
      </c>
      <c r="D361">
        <v>9014</v>
      </c>
      <c r="E361">
        <v>360</v>
      </c>
      <c r="F361">
        <f>VLOOKUP(A361,Лист3!$A$2:$D$548,4,0)</f>
        <v>447</v>
      </c>
      <c r="G361">
        <f t="shared" si="30"/>
        <v>87</v>
      </c>
      <c r="H361">
        <f t="shared" si="31"/>
        <v>0</v>
      </c>
      <c r="I361">
        <f t="shared" si="32"/>
        <v>0</v>
      </c>
      <c r="J361">
        <f t="shared" si="33"/>
        <v>0</v>
      </c>
      <c r="K361">
        <f t="shared" si="34"/>
        <v>0</v>
      </c>
      <c r="L361">
        <f t="shared" si="35"/>
        <v>1</v>
      </c>
    </row>
    <row r="362" spans="1:12">
      <c r="A362">
        <v>2105005264</v>
      </c>
      <c r="B362" t="s">
        <v>2527</v>
      </c>
      <c r="C362">
        <v>14476</v>
      </c>
      <c r="D362">
        <f>IFERROR(VLOOKUP(A362,'Остальные данные'!$B$3:$XFD$82,'Остальные данные'!$DI$1,0)+VLOOKUP(A362,'Остальные данные'!$B$3:$XFD$82,'Остальные данные'!$CS$1,0),"")</f>
        <v>8948</v>
      </c>
      <c r="E362">
        <v>361</v>
      </c>
      <c r="F362">
        <f>VLOOKUP(A362,Лист3!$A$2:$D$548,4,0)</f>
        <v>330</v>
      </c>
      <c r="G362">
        <f t="shared" si="30"/>
        <v>-31</v>
      </c>
      <c r="H362">
        <f t="shared" si="31"/>
        <v>0</v>
      </c>
      <c r="I362">
        <f t="shared" si="32"/>
        <v>0</v>
      </c>
      <c r="J362">
        <f t="shared" si="33"/>
        <v>0</v>
      </c>
      <c r="K362">
        <f t="shared" si="34"/>
        <v>0</v>
      </c>
      <c r="L362">
        <f t="shared" si="35"/>
        <v>1</v>
      </c>
    </row>
    <row r="363" spans="1:12">
      <c r="A363">
        <v>326510261</v>
      </c>
      <c r="B363" t="s">
        <v>1757</v>
      </c>
      <c r="C363">
        <v>8936</v>
      </c>
      <c r="D363">
        <v>8936</v>
      </c>
      <c r="E363">
        <v>362</v>
      </c>
      <c r="F363">
        <f>VLOOKUP(A363,Лист3!$A$2:$D$548,4,0)</f>
        <v>376</v>
      </c>
      <c r="G363">
        <f t="shared" si="30"/>
        <v>14</v>
      </c>
      <c r="H363">
        <f t="shared" si="31"/>
        <v>0</v>
      </c>
      <c r="I363">
        <f t="shared" si="32"/>
        <v>0</v>
      </c>
      <c r="J363">
        <f t="shared" si="33"/>
        <v>0</v>
      </c>
      <c r="K363">
        <f t="shared" si="34"/>
        <v>0</v>
      </c>
      <c r="L363">
        <f t="shared" si="35"/>
        <v>1</v>
      </c>
    </row>
    <row r="364" spans="1:12">
      <c r="A364">
        <v>3702742986</v>
      </c>
      <c r="B364" t="s">
        <v>1712</v>
      </c>
      <c r="C364">
        <v>9138</v>
      </c>
      <c r="D364">
        <v>8909</v>
      </c>
      <c r="E364">
        <v>363</v>
      </c>
      <c r="F364">
        <f>VLOOKUP(A364,Лист3!$A$2:$D$548,4,0)</f>
        <v>374</v>
      </c>
      <c r="G364">
        <f t="shared" si="30"/>
        <v>11</v>
      </c>
      <c r="H364">
        <f t="shared" si="31"/>
        <v>0</v>
      </c>
      <c r="I364">
        <f t="shared" si="32"/>
        <v>0</v>
      </c>
      <c r="J364">
        <f t="shared" si="33"/>
        <v>0</v>
      </c>
      <c r="K364">
        <f t="shared" si="34"/>
        <v>0</v>
      </c>
      <c r="L364">
        <f t="shared" si="35"/>
        <v>1</v>
      </c>
    </row>
    <row r="365" spans="1:12">
      <c r="A365">
        <v>4800007806</v>
      </c>
      <c r="B365" t="s">
        <v>3436</v>
      </c>
      <c r="C365">
        <v>515</v>
      </c>
      <c r="D365">
        <v>8564</v>
      </c>
      <c r="E365">
        <v>364</v>
      </c>
      <c r="F365">
        <f>VLOOKUP(A365,Лист3!$A$2:$D$548,4,0)</f>
        <v>488</v>
      </c>
      <c r="G365">
        <f t="shared" si="30"/>
        <v>124</v>
      </c>
      <c r="H365">
        <f t="shared" si="31"/>
        <v>0</v>
      </c>
      <c r="I365">
        <f t="shared" si="32"/>
        <v>0</v>
      </c>
      <c r="J365">
        <f t="shared" si="33"/>
        <v>0</v>
      </c>
      <c r="K365">
        <f t="shared" si="34"/>
        <v>0</v>
      </c>
      <c r="L365">
        <f t="shared" si="35"/>
        <v>1</v>
      </c>
    </row>
    <row r="366" spans="1:12">
      <c r="A366">
        <v>3702593710</v>
      </c>
      <c r="B366" t="s">
        <v>476</v>
      </c>
      <c r="C366">
        <v>9798</v>
      </c>
      <c r="D366">
        <f>IFERROR(VLOOKUP(A366,'Остальные данные'!$B$3:$XFD$82,'Остальные данные'!$DI$1,0)+VLOOKUP(A366,'Остальные данные'!$B$3:$XFD$82,'Остальные данные'!$CS$1,0),"")</f>
        <v>8510</v>
      </c>
      <c r="E366">
        <v>365</v>
      </c>
      <c r="F366">
        <f>VLOOKUP(A366,Лист3!$A$2:$D$548,4,0)</f>
        <v>369</v>
      </c>
      <c r="G366">
        <f t="shared" si="30"/>
        <v>4</v>
      </c>
      <c r="H366">
        <f t="shared" si="31"/>
        <v>0</v>
      </c>
      <c r="I366">
        <f t="shared" si="32"/>
        <v>0</v>
      </c>
      <c r="J366">
        <f t="shared" si="33"/>
        <v>0</v>
      </c>
      <c r="K366">
        <f t="shared" si="34"/>
        <v>0</v>
      </c>
      <c r="L366">
        <f t="shared" si="35"/>
        <v>1</v>
      </c>
    </row>
    <row r="367" spans="1:12">
      <c r="A367">
        <v>5904291793</v>
      </c>
      <c r="B367" t="s">
        <v>3291</v>
      </c>
      <c r="C367">
        <v>2174</v>
      </c>
      <c r="D367">
        <v>8488</v>
      </c>
      <c r="E367">
        <v>366</v>
      </c>
      <c r="F367">
        <f>VLOOKUP(A367,Лист3!$A$2:$D$548,4,0)</f>
        <v>458</v>
      </c>
      <c r="G367">
        <f t="shared" si="30"/>
        <v>92</v>
      </c>
      <c r="H367">
        <f t="shared" si="31"/>
        <v>0</v>
      </c>
      <c r="I367">
        <f t="shared" si="32"/>
        <v>0</v>
      </c>
      <c r="J367">
        <f t="shared" si="33"/>
        <v>0</v>
      </c>
      <c r="K367">
        <f t="shared" si="34"/>
        <v>0</v>
      </c>
      <c r="L367">
        <f t="shared" si="35"/>
        <v>1</v>
      </c>
    </row>
    <row r="368" spans="1:12">
      <c r="A368">
        <v>7728312015</v>
      </c>
      <c r="B368" t="s">
        <v>865</v>
      </c>
      <c r="C368">
        <v>8498</v>
      </c>
      <c r="D368">
        <v>8446</v>
      </c>
      <c r="E368">
        <v>367</v>
      </c>
      <c r="F368">
        <f>VLOOKUP(A368,Лист3!$A$2:$D$548,4,0)</f>
        <v>379</v>
      </c>
      <c r="G368">
        <f t="shared" si="30"/>
        <v>12</v>
      </c>
      <c r="H368">
        <f t="shared" si="31"/>
        <v>0</v>
      </c>
      <c r="I368">
        <f t="shared" si="32"/>
        <v>0</v>
      </c>
      <c r="J368">
        <f t="shared" si="33"/>
        <v>0</v>
      </c>
      <c r="K368">
        <f t="shared" si="34"/>
        <v>0</v>
      </c>
      <c r="L368">
        <f t="shared" si="35"/>
        <v>1</v>
      </c>
    </row>
    <row r="369" spans="1:12">
      <c r="A369">
        <v>1101150188</v>
      </c>
      <c r="B369" t="s">
        <v>2125</v>
      </c>
      <c r="C369">
        <v>8245</v>
      </c>
      <c r="D369">
        <v>8428</v>
      </c>
      <c r="E369">
        <v>368</v>
      </c>
      <c r="F369">
        <f>VLOOKUP(A369,Лист3!$A$2:$D$548,4,0)</f>
        <v>382</v>
      </c>
      <c r="G369">
        <f t="shared" si="30"/>
        <v>14</v>
      </c>
      <c r="H369">
        <f t="shared" si="31"/>
        <v>0</v>
      </c>
      <c r="I369">
        <f t="shared" si="32"/>
        <v>0</v>
      </c>
      <c r="J369">
        <f t="shared" si="33"/>
        <v>0</v>
      </c>
      <c r="K369">
        <f t="shared" si="34"/>
        <v>0</v>
      </c>
      <c r="L369">
        <f t="shared" si="35"/>
        <v>1</v>
      </c>
    </row>
    <row r="370" spans="1:12">
      <c r="A370">
        <v>7715895257</v>
      </c>
      <c r="B370" t="s">
        <v>3383</v>
      </c>
      <c r="C370">
        <v>17868</v>
      </c>
      <c r="D370">
        <v>8390</v>
      </c>
      <c r="E370">
        <v>369</v>
      </c>
      <c r="F370">
        <f>VLOOKUP(A370,Лист3!$A$2:$D$548,4,0)</f>
        <v>306</v>
      </c>
      <c r="G370">
        <f t="shared" si="30"/>
        <v>-63</v>
      </c>
      <c r="H370">
        <f t="shared" si="31"/>
        <v>0</v>
      </c>
      <c r="I370">
        <f t="shared" si="32"/>
        <v>0</v>
      </c>
      <c r="J370">
        <f t="shared" si="33"/>
        <v>0</v>
      </c>
      <c r="K370">
        <f t="shared" si="34"/>
        <v>0</v>
      </c>
      <c r="L370">
        <f t="shared" si="35"/>
        <v>1</v>
      </c>
    </row>
    <row r="371" spans="1:12">
      <c r="A371">
        <v>7627058108</v>
      </c>
      <c r="B371" t="s">
        <v>3312</v>
      </c>
      <c r="C371">
        <v>0</v>
      </c>
      <c r="D371">
        <v>8151</v>
      </c>
      <c r="E371">
        <v>370</v>
      </c>
      <c r="F371">
        <f>VLOOKUP(A371,Лист3!$A$2:$D$548,4,0)</f>
        <v>532</v>
      </c>
      <c r="G371">
        <f t="shared" si="30"/>
        <v>162</v>
      </c>
      <c r="H371">
        <f t="shared" si="31"/>
        <v>0</v>
      </c>
      <c r="I371">
        <f t="shared" si="32"/>
        <v>0</v>
      </c>
      <c r="J371">
        <f t="shared" si="33"/>
        <v>0</v>
      </c>
      <c r="K371">
        <f t="shared" si="34"/>
        <v>0</v>
      </c>
      <c r="L371">
        <f t="shared" si="35"/>
        <v>1</v>
      </c>
    </row>
    <row r="372" spans="1:12">
      <c r="A372">
        <v>5258150585</v>
      </c>
      <c r="B372" t="s">
        <v>2592</v>
      </c>
      <c r="C372">
        <v>6565</v>
      </c>
      <c r="D372">
        <v>8081</v>
      </c>
      <c r="E372">
        <v>371</v>
      </c>
      <c r="F372">
        <f>VLOOKUP(A372,Лист3!$A$2:$D$548,4,0)</f>
        <v>404</v>
      </c>
      <c r="G372">
        <f t="shared" si="30"/>
        <v>33</v>
      </c>
      <c r="H372">
        <f t="shared" si="31"/>
        <v>0</v>
      </c>
      <c r="I372">
        <f t="shared" si="32"/>
        <v>0</v>
      </c>
      <c r="J372">
        <f t="shared" si="33"/>
        <v>0</v>
      </c>
      <c r="K372">
        <f t="shared" si="34"/>
        <v>0</v>
      </c>
      <c r="L372">
        <f t="shared" si="35"/>
        <v>1</v>
      </c>
    </row>
    <row r="373" spans="1:12">
      <c r="A373">
        <v>7604376792</v>
      </c>
      <c r="B373" t="s">
        <v>3147</v>
      </c>
      <c r="C373">
        <v>0</v>
      </c>
      <c r="D373">
        <v>7980</v>
      </c>
      <c r="E373">
        <v>372</v>
      </c>
      <c r="F373">
        <f>VLOOKUP(A373,Лист3!$A$2:$D$548,4,0)</f>
        <v>529</v>
      </c>
      <c r="G373">
        <f t="shared" si="30"/>
        <v>157</v>
      </c>
      <c r="H373">
        <f t="shared" si="31"/>
        <v>0</v>
      </c>
      <c r="I373">
        <f t="shared" si="32"/>
        <v>0</v>
      </c>
      <c r="J373">
        <f t="shared" si="33"/>
        <v>0</v>
      </c>
      <c r="K373">
        <f t="shared" si="34"/>
        <v>0</v>
      </c>
      <c r="L373">
        <f t="shared" si="35"/>
        <v>1</v>
      </c>
    </row>
    <row r="374" spans="1:12">
      <c r="A374">
        <v>5262389030</v>
      </c>
      <c r="B374" t="s">
        <v>3167</v>
      </c>
      <c r="C374">
        <v>860</v>
      </c>
      <c r="D374">
        <v>7967</v>
      </c>
      <c r="E374">
        <v>373</v>
      </c>
      <c r="F374">
        <f>VLOOKUP(A374,Лист3!$A$2:$D$548,4,0)</f>
        <v>480</v>
      </c>
      <c r="G374">
        <f t="shared" si="30"/>
        <v>107</v>
      </c>
      <c r="H374">
        <f t="shared" si="31"/>
        <v>0</v>
      </c>
      <c r="I374">
        <f t="shared" si="32"/>
        <v>0</v>
      </c>
      <c r="J374">
        <f t="shared" si="33"/>
        <v>0</v>
      </c>
      <c r="K374">
        <f t="shared" si="34"/>
        <v>0</v>
      </c>
      <c r="L374">
        <f t="shared" si="35"/>
        <v>1</v>
      </c>
    </row>
    <row r="375" spans="1:12">
      <c r="A375">
        <v>7743908123</v>
      </c>
      <c r="B375" t="s">
        <v>664</v>
      </c>
      <c r="C375">
        <v>198393</v>
      </c>
      <c r="D375">
        <v>7852</v>
      </c>
      <c r="E375">
        <v>374</v>
      </c>
      <c r="F375">
        <f>VLOOKUP(A375,Лист3!$A$2:$D$548,4,0)</f>
        <v>79</v>
      </c>
      <c r="G375">
        <f t="shared" si="30"/>
        <v>-295</v>
      </c>
      <c r="H375">
        <f t="shared" si="31"/>
        <v>0</v>
      </c>
      <c r="I375">
        <f t="shared" si="32"/>
        <v>0</v>
      </c>
      <c r="J375">
        <f t="shared" si="33"/>
        <v>0</v>
      </c>
      <c r="K375">
        <f t="shared" si="34"/>
        <v>0</v>
      </c>
      <c r="L375">
        <f t="shared" si="35"/>
        <v>1</v>
      </c>
    </row>
    <row r="376" spans="1:12">
      <c r="A376">
        <v>916009139</v>
      </c>
      <c r="B376" t="s">
        <v>424</v>
      </c>
      <c r="C376">
        <v>12482</v>
      </c>
      <c r="D376">
        <v>7666</v>
      </c>
      <c r="E376">
        <v>375</v>
      </c>
      <c r="F376">
        <f>VLOOKUP(A376,Лист3!$A$2:$D$548,4,0)</f>
        <v>342</v>
      </c>
      <c r="G376">
        <f t="shared" si="30"/>
        <v>-33</v>
      </c>
      <c r="H376">
        <f t="shared" si="31"/>
        <v>0</v>
      </c>
      <c r="I376">
        <f t="shared" si="32"/>
        <v>0</v>
      </c>
      <c r="J376">
        <f t="shared" si="33"/>
        <v>0</v>
      </c>
      <c r="K376">
        <f t="shared" si="34"/>
        <v>0</v>
      </c>
      <c r="L376">
        <f t="shared" si="35"/>
        <v>1</v>
      </c>
    </row>
    <row r="377" spans="1:12">
      <c r="A377">
        <v>7449007276</v>
      </c>
      <c r="B377" t="s">
        <v>1011</v>
      </c>
      <c r="C377">
        <v>7490</v>
      </c>
      <c r="D377">
        <v>7662</v>
      </c>
      <c r="E377">
        <v>376</v>
      </c>
      <c r="F377">
        <f>VLOOKUP(A377,Лист3!$A$2:$D$548,4,0)</f>
        <v>391</v>
      </c>
      <c r="G377">
        <f t="shared" si="30"/>
        <v>15</v>
      </c>
      <c r="H377">
        <f t="shared" si="31"/>
        <v>0</v>
      </c>
      <c r="I377">
        <f t="shared" si="32"/>
        <v>0</v>
      </c>
      <c r="J377">
        <f t="shared" si="33"/>
        <v>0</v>
      </c>
      <c r="K377">
        <f t="shared" si="34"/>
        <v>0</v>
      </c>
      <c r="L377">
        <f t="shared" si="35"/>
        <v>1</v>
      </c>
    </row>
    <row r="378" spans="1:12">
      <c r="A378">
        <v>2221220819</v>
      </c>
      <c r="B378" t="s">
        <v>1909</v>
      </c>
      <c r="C378">
        <v>6307</v>
      </c>
      <c r="D378">
        <v>7557</v>
      </c>
      <c r="E378">
        <v>377</v>
      </c>
      <c r="F378">
        <f>VLOOKUP(A378,Лист3!$A$2:$D$548,4,0)</f>
        <v>409</v>
      </c>
      <c r="G378">
        <f t="shared" si="30"/>
        <v>32</v>
      </c>
      <c r="H378">
        <f t="shared" si="31"/>
        <v>0</v>
      </c>
      <c r="I378">
        <f t="shared" si="32"/>
        <v>0</v>
      </c>
      <c r="J378">
        <f t="shared" si="33"/>
        <v>0</v>
      </c>
      <c r="K378">
        <f t="shared" si="34"/>
        <v>0</v>
      </c>
      <c r="L378">
        <f t="shared" si="35"/>
        <v>1</v>
      </c>
    </row>
    <row r="379" spans="1:12">
      <c r="A379">
        <v>2311284630</v>
      </c>
      <c r="B379" t="s">
        <v>1997</v>
      </c>
      <c r="C379">
        <v>8196</v>
      </c>
      <c r="D379">
        <v>7533</v>
      </c>
      <c r="E379">
        <v>378</v>
      </c>
      <c r="F379">
        <f>VLOOKUP(A379,Лист3!$A$2:$D$548,4,0)</f>
        <v>383</v>
      </c>
      <c r="G379">
        <f t="shared" si="30"/>
        <v>5</v>
      </c>
      <c r="H379">
        <f t="shared" si="31"/>
        <v>0</v>
      </c>
      <c r="I379">
        <f t="shared" si="32"/>
        <v>0</v>
      </c>
      <c r="J379">
        <f t="shared" si="33"/>
        <v>0</v>
      </c>
      <c r="K379">
        <f t="shared" si="34"/>
        <v>0</v>
      </c>
      <c r="L379">
        <f t="shared" si="35"/>
        <v>1</v>
      </c>
    </row>
    <row r="380" spans="1:12">
      <c r="A380">
        <v>3459079025</v>
      </c>
      <c r="B380" t="s">
        <v>1882</v>
      </c>
      <c r="C380">
        <v>18646</v>
      </c>
      <c r="D380">
        <v>7432</v>
      </c>
      <c r="E380">
        <v>379</v>
      </c>
      <c r="F380">
        <f>VLOOKUP(A380,Лист3!$A$2:$D$548,4,0)</f>
        <v>303</v>
      </c>
      <c r="G380">
        <f t="shared" si="30"/>
        <v>-76</v>
      </c>
      <c r="H380">
        <f t="shared" si="31"/>
        <v>0</v>
      </c>
      <c r="I380">
        <f t="shared" si="32"/>
        <v>0</v>
      </c>
      <c r="J380">
        <f t="shared" si="33"/>
        <v>0</v>
      </c>
      <c r="K380">
        <f t="shared" si="34"/>
        <v>0</v>
      </c>
      <c r="L380">
        <f t="shared" si="35"/>
        <v>1</v>
      </c>
    </row>
    <row r="381" spans="1:12">
      <c r="A381">
        <v>2632814015</v>
      </c>
      <c r="B381" t="s">
        <v>1024</v>
      </c>
      <c r="C381">
        <v>7834</v>
      </c>
      <c r="D381">
        <v>7139</v>
      </c>
      <c r="E381">
        <v>380</v>
      </c>
      <c r="F381">
        <f>VLOOKUP(A381,Лист3!$A$2:$D$548,4,0)</f>
        <v>387</v>
      </c>
      <c r="G381">
        <f t="shared" si="30"/>
        <v>7</v>
      </c>
      <c r="H381">
        <f t="shared" si="31"/>
        <v>0</v>
      </c>
      <c r="I381">
        <f t="shared" si="32"/>
        <v>0</v>
      </c>
      <c r="J381">
        <f t="shared" si="33"/>
        <v>0</v>
      </c>
      <c r="K381">
        <f t="shared" si="34"/>
        <v>0</v>
      </c>
      <c r="L381">
        <f t="shared" si="35"/>
        <v>1</v>
      </c>
    </row>
    <row r="382" spans="1:12">
      <c r="A382">
        <v>1660162659</v>
      </c>
      <c r="B382" t="s">
        <v>3518</v>
      </c>
      <c r="C382">
        <v>24079</v>
      </c>
      <c r="D382">
        <v>6922</v>
      </c>
      <c r="E382">
        <v>381</v>
      </c>
      <c r="F382">
        <f>VLOOKUP(A382,Лист3!$A$2:$D$548,4,0)</f>
        <v>276</v>
      </c>
      <c r="G382">
        <f t="shared" si="30"/>
        <v>-105</v>
      </c>
      <c r="H382">
        <f t="shared" si="31"/>
        <v>0</v>
      </c>
      <c r="I382">
        <f t="shared" si="32"/>
        <v>0</v>
      </c>
      <c r="J382">
        <f t="shared" si="33"/>
        <v>0</v>
      </c>
      <c r="K382">
        <f t="shared" si="34"/>
        <v>0</v>
      </c>
      <c r="L382">
        <f t="shared" si="35"/>
        <v>1</v>
      </c>
    </row>
    <row r="383" spans="1:12">
      <c r="A383">
        <v>326554597</v>
      </c>
      <c r="B383" t="s">
        <v>994</v>
      </c>
      <c r="C383">
        <v>10614</v>
      </c>
      <c r="D383">
        <v>6915</v>
      </c>
      <c r="E383">
        <v>382</v>
      </c>
      <c r="F383">
        <f>VLOOKUP(A383,Лист3!$A$2:$D$548,4,0)</f>
        <v>361</v>
      </c>
      <c r="G383">
        <f t="shared" si="30"/>
        <v>-21</v>
      </c>
      <c r="H383">
        <f t="shared" si="31"/>
        <v>0</v>
      </c>
      <c r="I383">
        <f t="shared" si="32"/>
        <v>0</v>
      </c>
      <c r="J383">
        <f t="shared" si="33"/>
        <v>0</v>
      </c>
      <c r="K383">
        <f t="shared" si="34"/>
        <v>0</v>
      </c>
      <c r="L383">
        <f t="shared" si="35"/>
        <v>1</v>
      </c>
    </row>
    <row r="384" spans="1:12">
      <c r="A384">
        <v>7726461766</v>
      </c>
      <c r="B384" t="s">
        <v>2959</v>
      </c>
      <c r="C384">
        <v>10016</v>
      </c>
      <c r="D384">
        <v>6744</v>
      </c>
      <c r="E384">
        <v>383</v>
      </c>
      <c r="F384">
        <f>VLOOKUP(A384,Лист3!$A$2:$D$548,4,0)</f>
        <v>366</v>
      </c>
      <c r="G384">
        <f t="shared" si="30"/>
        <v>-17</v>
      </c>
      <c r="H384">
        <f t="shared" si="31"/>
        <v>0</v>
      </c>
      <c r="I384">
        <f t="shared" si="32"/>
        <v>0</v>
      </c>
      <c r="J384">
        <f t="shared" si="33"/>
        <v>0</v>
      </c>
      <c r="K384">
        <f t="shared" si="34"/>
        <v>0</v>
      </c>
      <c r="L384">
        <f t="shared" si="35"/>
        <v>1</v>
      </c>
    </row>
    <row r="385" spans="1:12">
      <c r="A385">
        <v>6629013284</v>
      </c>
      <c r="B385" t="s">
        <v>2263</v>
      </c>
      <c r="C385">
        <v>8497</v>
      </c>
      <c r="D385">
        <v>6740</v>
      </c>
      <c r="E385">
        <v>384</v>
      </c>
      <c r="F385">
        <f>VLOOKUP(A385,Лист3!$A$2:$D$548,4,0)</f>
        <v>380</v>
      </c>
      <c r="G385">
        <f t="shared" si="30"/>
        <v>-4</v>
      </c>
      <c r="H385">
        <f t="shared" si="31"/>
        <v>0</v>
      </c>
      <c r="I385">
        <f t="shared" si="32"/>
        <v>0</v>
      </c>
      <c r="J385">
        <f t="shared" si="33"/>
        <v>0</v>
      </c>
      <c r="K385">
        <f t="shared" si="34"/>
        <v>0</v>
      </c>
      <c r="L385">
        <f t="shared" si="35"/>
        <v>1</v>
      </c>
    </row>
    <row r="386" spans="1:12">
      <c r="A386">
        <v>1701061236</v>
      </c>
      <c r="B386" t="s">
        <v>1945</v>
      </c>
      <c r="C386">
        <v>10963</v>
      </c>
      <c r="D386">
        <v>6588</v>
      </c>
      <c r="E386">
        <v>385</v>
      </c>
      <c r="F386">
        <f>VLOOKUP(A386,Лист3!$A$2:$D$548,4,0)</f>
        <v>357</v>
      </c>
      <c r="G386">
        <f t="shared" ref="G386:G449" si="36">-1*(E386-F386)</f>
        <v>-28</v>
      </c>
      <c r="H386">
        <f t="shared" ref="H386:H449" si="37">IF(E386&lt;=10,1,0)</f>
        <v>0</v>
      </c>
      <c r="I386">
        <f t="shared" ref="I386:I449" si="38">IF(AND(E386&gt;10,E386&lt;=50),1,0)</f>
        <v>0</v>
      </c>
      <c r="J386">
        <f t="shared" ref="J386:J449" si="39">IF(AND(E386&gt;50,E386&lt;=100),1,0)</f>
        <v>0</v>
      </c>
      <c r="K386">
        <f t="shared" ref="K386:K449" si="40">IF(AND(E386&gt;100,E386&lt;=300),1,0)</f>
        <v>0</v>
      </c>
      <c r="L386">
        <f t="shared" ref="L386:L449" si="41">IF(AND(E386&gt;300,E386&lt;=500),1,0)</f>
        <v>1</v>
      </c>
    </row>
    <row r="387" spans="1:12">
      <c r="A387">
        <v>1656107334</v>
      </c>
      <c r="B387" t="s">
        <v>1760</v>
      </c>
      <c r="C387">
        <v>6821</v>
      </c>
      <c r="D387">
        <v>6515</v>
      </c>
      <c r="E387">
        <v>386</v>
      </c>
      <c r="F387">
        <f>VLOOKUP(A387,Лист3!$A$2:$D$548,4,0)</f>
        <v>399</v>
      </c>
      <c r="G387">
        <f t="shared" si="36"/>
        <v>13</v>
      </c>
      <c r="H387">
        <f t="shared" si="37"/>
        <v>0</v>
      </c>
      <c r="I387">
        <f t="shared" si="38"/>
        <v>0</v>
      </c>
      <c r="J387">
        <f t="shared" si="39"/>
        <v>0</v>
      </c>
      <c r="K387">
        <f t="shared" si="40"/>
        <v>0</v>
      </c>
      <c r="L387">
        <f t="shared" si="41"/>
        <v>1</v>
      </c>
    </row>
    <row r="388" spans="1:12">
      <c r="A388">
        <v>9728074741</v>
      </c>
      <c r="B388" t="s">
        <v>3154</v>
      </c>
      <c r="C388">
        <v>23929</v>
      </c>
      <c r="D388">
        <v>6405</v>
      </c>
      <c r="E388">
        <v>387</v>
      </c>
      <c r="F388">
        <f>VLOOKUP(A388,Лист3!$A$2:$D$548,4,0)</f>
        <v>277</v>
      </c>
      <c r="G388">
        <f t="shared" si="36"/>
        <v>-110</v>
      </c>
      <c r="H388">
        <f t="shared" si="37"/>
        <v>0</v>
      </c>
      <c r="I388">
        <f t="shared" si="38"/>
        <v>0</v>
      </c>
      <c r="J388">
        <f t="shared" si="39"/>
        <v>0</v>
      </c>
      <c r="K388">
        <f t="shared" si="40"/>
        <v>0</v>
      </c>
      <c r="L388">
        <f t="shared" si="41"/>
        <v>1</v>
      </c>
    </row>
    <row r="389" spans="1:12">
      <c r="A389">
        <v>6670510671</v>
      </c>
      <c r="B389" t="s">
        <v>3114</v>
      </c>
      <c r="C389">
        <v>4791</v>
      </c>
      <c r="D389">
        <v>6370</v>
      </c>
      <c r="E389">
        <v>388</v>
      </c>
      <c r="F389">
        <f>VLOOKUP(A389,Лист3!$A$2:$D$548,4,0)</f>
        <v>422</v>
      </c>
      <c r="G389">
        <f t="shared" si="36"/>
        <v>34</v>
      </c>
      <c r="H389">
        <f t="shared" si="37"/>
        <v>0</v>
      </c>
      <c r="I389">
        <f t="shared" si="38"/>
        <v>0</v>
      </c>
      <c r="J389">
        <f t="shared" si="39"/>
        <v>0</v>
      </c>
      <c r="K389">
        <f t="shared" si="40"/>
        <v>0</v>
      </c>
      <c r="L389">
        <f t="shared" si="41"/>
        <v>1</v>
      </c>
    </row>
    <row r="390" spans="1:12">
      <c r="A390">
        <v>4345384394</v>
      </c>
      <c r="B390" t="s">
        <v>1483</v>
      </c>
      <c r="C390">
        <v>12761</v>
      </c>
      <c r="D390">
        <f>IFERROR(VLOOKUP(A390,'Остальные данные'!$B$3:$XFD$82,'Остальные данные'!$DI$1,0)+VLOOKUP(A390,'Остальные данные'!$B$3:$XFD$82,'Остальные данные'!$CS$1,0),"")</f>
        <v>6306</v>
      </c>
      <c r="E390">
        <v>389</v>
      </c>
      <c r="F390">
        <f>VLOOKUP(A390,Лист3!$A$2:$D$548,4,0)</f>
        <v>341</v>
      </c>
      <c r="G390">
        <f t="shared" si="36"/>
        <v>-48</v>
      </c>
      <c r="H390">
        <f t="shared" si="37"/>
        <v>0</v>
      </c>
      <c r="I390">
        <f t="shared" si="38"/>
        <v>0</v>
      </c>
      <c r="J390">
        <f t="shared" si="39"/>
        <v>0</v>
      </c>
      <c r="K390">
        <f t="shared" si="40"/>
        <v>0</v>
      </c>
      <c r="L390">
        <f t="shared" si="41"/>
        <v>1</v>
      </c>
    </row>
    <row r="391" spans="1:12">
      <c r="A391">
        <v>5612165093</v>
      </c>
      <c r="B391" t="s">
        <v>2226</v>
      </c>
      <c r="C391">
        <v>9620</v>
      </c>
      <c r="D391">
        <v>6289</v>
      </c>
      <c r="E391">
        <v>390</v>
      </c>
      <c r="F391">
        <f>VLOOKUP(A391,Лист3!$A$2:$D$548,4,0)</f>
        <v>373</v>
      </c>
      <c r="G391">
        <f t="shared" si="36"/>
        <v>-17</v>
      </c>
      <c r="H391">
        <f t="shared" si="37"/>
        <v>0</v>
      </c>
      <c r="I391">
        <f t="shared" si="38"/>
        <v>0</v>
      </c>
      <c r="J391">
        <f t="shared" si="39"/>
        <v>0</v>
      </c>
      <c r="K391">
        <f t="shared" si="40"/>
        <v>0</v>
      </c>
      <c r="L391">
        <f t="shared" si="41"/>
        <v>1</v>
      </c>
    </row>
    <row r="392" spans="1:12">
      <c r="A392">
        <v>5402045635</v>
      </c>
      <c r="B392" t="s">
        <v>3389</v>
      </c>
      <c r="C392">
        <v>0</v>
      </c>
      <c r="D392">
        <f>IFERROR(VLOOKUP(A392,'Остальные данные'!$B$3:$XFD$82,'Остальные данные'!$DI$1,0)+VLOOKUP(A392,'Остальные данные'!$B$3:$XFD$82,'Остальные данные'!$CS$1,0),"")</f>
        <v>6268</v>
      </c>
      <c r="E392">
        <v>391</v>
      </c>
      <c r="F392">
        <f>VLOOKUP(A392,Лист3!$A$2:$D$548,4,0)</f>
        <v>533</v>
      </c>
      <c r="G392">
        <f t="shared" si="36"/>
        <v>142</v>
      </c>
      <c r="H392">
        <f t="shared" si="37"/>
        <v>0</v>
      </c>
      <c r="I392">
        <f t="shared" si="38"/>
        <v>0</v>
      </c>
      <c r="J392">
        <f t="shared" si="39"/>
        <v>0</v>
      </c>
      <c r="K392">
        <f t="shared" si="40"/>
        <v>0</v>
      </c>
      <c r="L392">
        <f t="shared" si="41"/>
        <v>1</v>
      </c>
    </row>
    <row r="393" spans="1:12">
      <c r="A393">
        <v>7328084572</v>
      </c>
      <c r="B393" t="s">
        <v>2078</v>
      </c>
      <c r="C393">
        <v>17170</v>
      </c>
      <c r="D393">
        <v>6256</v>
      </c>
      <c r="E393">
        <v>392</v>
      </c>
      <c r="F393">
        <f>VLOOKUP(A393,Лист3!$A$2:$D$548,4,0)</f>
        <v>313</v>
      </c>
      <c r="G393">
        <f t="shared" si="36"/>
        <v>-79</v>
      </c>
      <c r="H393">
        <f t="shared" si="37"/>
        <v>0</v>
      </c>
      <c r="I393">
        <f t="shared" si="38"/>
        <v>0</v>
      </c>
      <c r="J393">
        <f t="shared" si="39"/>
        <v>0</v>
      </c>
      <c r="K393">
        <f t="shared" si="40"/>
        <v>0</v>
      </c>
      <c r="L393">
        <f t="shared" si="41"/>
        <v>1</v>
      </c>
    </row>
    <row r="394" spans="1:12">
      <c r="A394">
        <v>7709851710</v>
      </c>
      <c r="B394" t="s">
        <v>3603</v>
      </c>
      <c r="C394">
        <v>6917</v>
      </c>
      <c r="D394">
        <v>6212</v>
      </c>
      <c r="E394">
        <v>393</v>
      </c>
      <c r="F394">
        <f>VLOOKUP(A394,Лист3!$A$2:$D$548,4,0)</f>
        <v>395</v>
      </c>
      <c r="G394">
        <f t="shared" si="36"/>
        <v>2</v>
      </c>
      <c r="H394">
        <f t="shared" si="37"/>
        <v>0</v>
      </c>
      <c r="I394">
        <f t="shared" si="38"/>
        <v>0</v>
      </c>
      <c r="J394">
        <f t="shared" si="39"/>
        <v>0</v>
      </c>
      <c r="K394">
        <f t="shared" si="40"/>
        <v>0</v>
      </c>
      <c r="L394">
        <f t="shared" si="41"/>
        <v>1</v>
      </c>
    </row>
    <row r="395" spans="1:12">
      <c r="A395">
        <v>2130228345</v>
      </c>
      <c r="B395" t="s">
        <v>2815</v>
      </c>
      <c r="C395">
        <v>2837</v>
      </c>
      <c r="D395">
        <v>6083</v>
      </c>
      <c r="E395">
        <v>394</v>
      </c>
      <c r="F395">
        <f>VLOOKUP(A395,Лист3!$A$2:$D$548,4,0)</f>
        <v>452</v>
      </c>
      <c r="G395">
        <f t="shared" si="36"/>
        <v>58</v>
      </c>
      <c r="H395">
        <f t="shared" si="37"/>
        <v>0</v>
      </c>
      <c r="I395">
        <f t="shared" si="38"/>
        <v>0</v>
      </c>
      <c r="J395">
        <f t="shared" si="39"/>
        <v>0</v>
      </c>
      <c r="K395">
        <f t="shared" si="40"/>
        <v>0</v>
      </c>
      <c r="L395">
        <f t="shared" si="41"/>
        <v>1</v>
      </c>
    </row>
    <row r="396" spans="1:12">
      <c r="A396">
        <v>7724866608</v>
      </c>
      <c r="B396" t="s">
        <v>824</v>
      </c>
      <c r="C396">
        <v>334</v>
      </c>
      <c r="D396">
        <v>6053</v>
      </c>
      <c r="E396">
        <v>395</v>
      </c>
      <c r="F396">
        <f>VLOOKUP(A396,Лист3!$A$2:$D$548,4,0)</f>
        <v>493</v>
      </c>
      <c r="G396">
        <f t="shared" si="36"/>
        <v>98</v>
      </c>
      <c r="H396">
        <f t="shared" si="37"/>
        <v>0</v>
      </c>
      <c r="I396">
        <f t="shared" si="38"/>
        <v>0</v>
      </c>
      <c r="J396">
        <f t="shared" si="39"/>
        <v>0</v>
      </c>
      <c r="K396">
        <f t="shared" si="40"/>
        <v>0</v>
      </c>
      <c r="L396">
        <f t="shared" si="41"/>
        <v>1</v>
      </c>
    </row>
    <row r="397" spans="1:12">
      <c r="A397">
        <v>7453284280</v>
      </c>
      <c r="B397" t="s">
        <v>2473</v>
      </c>
      <c r="C397">
        <v>6430</v>
      </c>
      <c r="D397">
        <f>IFERROR(VLOOKUP(A397,'Остальные данные'!$B$3:$XFD$82,'Остальные данные'!$DI$1,0)+VLOOKUP(A397,'Остальные данные'!$B$3:$XFD$82,'Остальные данные'!$CS$1,0),"")</f>
        <v>5988</v>
      </c>
      <c r="E397">
        <v>396</v>
      </c>
      <c r="F397">
        <f>VLOOKUP(A397,Лист3!$A$2:$D$548,4,0)</f>
        <v>407</v>
      </c>
      <c r="G397">
        <f t="shared" si="36"/>
        <v>11</v>
      </c>
      <c r="H397">
        <f t="shared" si="37"/>
        <v>0</v>
      </c>
      <c r="I397">
        <f t="shared" si="38"/>
        <v>0</v>
      </c>
      <c r="J397">
        <f t="shared" si="39"/>
        <v>0</v>
      </c>
      <c r="K397">
        <f t="shared" si="40"/>
        <v>0</v>
      </c>
      <c r="L397">
        <f t="shared" si="41"/>
        <v>1</v>
      </c>
    </row>
    <row r="398" spans="1:12">
      <c r="A398">
        <v>5836652784</v>
      </c>
      <c r="B398" t="s">
        <v>265</v>
      </c>
      <c r="C398">
        <v>12861</v>
      </c>
      <c r="D398">
        <v>5866</v>
      </c>
      <c r="E398">
        <v>397</v>
      </c>
      <c r="F398">
        <f>VLOOKUP(A398,Лист3!$A$2:$D$548,4,0)</f>
        <v>340</v>
      </c>
      <c r="G398">
        <f t="shared" si="36"/>
        <v>-57</v>
      </c>
      <c r="H398">
        <f t="shared" si="37"/>
        <v>0</v>
      </c>
      <c r="I398">
        <f t="shared" si="38"/>
        <v>0</v>
      </c>
      <c r="J398">
        <f t="shared" si="39"/>
        <v>0</v>
      </c>
      <c r="K398">
        <f t="shared" si="40"/>
        <v>0</v>
      </c>
      <c r="L398">
        <f t="shared" si="41"/>
        <v>1</v>
      </c>
    </row>
    <row r="399" spans="1:12">
      <c r="A399">
        <v>2536276999</v>
      </c>
      <c r="B399" t="s">
        <v>1117</v>
      </c>
      <c r="C399">
        <v>4005</v>
      </c>
      <c r="D399">
        <v>5850</v>
      </c>
      <c r="E399">
        <v>398</v>
      </c>
      <c r="F399">
        <f>VLOOKUP(A399,Лист3!$A$2:$D$548,4,0)</f>
        <v>433</v>
      </c>
      <c r="G399">
        <f t="shared" si="36"/>
        <v>35</v>
      </c>
      <c r="H399">
        <f t="shared" si="37"/>
        <v>0</v>
      </c>
      <c r="I399">
        <f t="shared" si="38"/>
        <v>0</v>
      </c>
      <c r="J399">
        <f t="shared" si="39"/>
        <v>0</v>
      </c>
      <c r="K399">
        <f t="shared" si="40"/>
        <v>0</v>
      </c>
      <c r="L399">
        <f t="shared" si="41"/>
        <v>1</v>
      </c>
    </row>
    <row r="400" spans="1:12">
      <c r="A400">
        <v>4027113714</v>
      </c>
      <c r="B400" t="s">
        <v>1731</v>
      </c>
      <c r="C400">
        <v>4880</v>
      </c>
      <c r="D400">
        <v>5813</v>
      </c>
      <c r="E400">
        <v>399</v>
      </c>
      <c r="F400">
        <f>VLOOKUP(A400,Лист3!$A$2:$D$548,4,0)</f>
        <v>420</v>
      </c>
      <c r="G400">
        <f t="shared" si="36"/>
        <v>21</v>
      </c>
      <c r="H400">
        <f t="shared" si="37"/>
        <v>0</v>
      </c>
      <c r="I400">
        <f t="shared" si="38"/>
        <v>0</v>
      </c>
      <c r="J400">
        <f t="shared" si="39"/>
        <v>0</v>
      </c>
      <c r="K400">
        <f t="shared" si="40"/>
        <v>0</v>
      </c>
      <c r="L400">
        <f t="shared" si="41"/>
        <v>1</v>
      </c>
    </row>
    <row r="401" spans="1:12">
      <c r="A401">
        <v>9102201601</v>
      </c>
      <c r="B401" t="s">
        <v>387</v>
      </c>
      <c r="C401">
        <v>13475</v>
      </c>
      <c r="D401">
        <v>5803</v>
      </c>
      <c r="E401">
        <v>400</v>
      </c>
      <c r="F401">
        <f>VLOOKUP(A401,Лист3!$A$2:$D$548,4,0)</f>
        <v>336</v>
      </c>
      <c r="G401">
        <f t="shared" si="36"/>
        <v>-64</v>
      </c>
      <c r="H401">
        <f t="shared" si="37"/>
        <v>0</v>
      </c>
      <c r="I401">
        <f t="shared" si="38"/>
        <v>0</v>
      </c>
      <c r="J401">
        <f t="shared" si="39"/>
        <v>0</v>
      </c>
      <c r="K401">
        <f t="shared" si="40"/>
        <v>0</v>
      </c>
      <c r="L401">
        <f t="shared" si="41"/>
        <v>1</v>
      </c>
    </row>
    <row r="402" spans="1:12">
      <c r="A402">
        <v>9102201601</v>
      </c>
      <c r="B402" t="s">
        <v>387</v>
      </c>
      <c r="C402">
        <v>13475</v>
      </c>
      <c r="D402">
        <v>5803</v>
      </c>
      <c r="E402">
        <v>401</v>
      </c>
      <c r="F402">
        <f>VLOOKUP(A402,Лист3!$A$2:$D$548,4,0)</f>
        <v>336</v>
      </c>
      <c r="G402">
        <f t="shared" si="36"/>
        <v>-65</v>
      </c>
      <c r="H402">
        <f t="shared" si="37"/>
        <v>0</v>
      </c>
      <c r="I402">
        <f t="shared" si="38"/>
        <v>0</v>
      </c>
      <c r="J402">
        <f t="shared" si="39"/>
        <v>0</v>
      </c>
      <c r="K402">
        <f t="shared" si="40"/>
        <v>0</v>
      </c>
      <c r="L402">
        <f t="shared" si="41"/>
        <v>1</v>
      </c>
    </row>
    <row r="403" spans="1:12">
      <c r="A403">
        <v>6316272629</v>
      </c>
      <c r="B403" t="s">
        <v>3141</v>
      </c>
      <c r="C403">
        <v>6586</v>
      </c>
      <c r="D403">
        <v>5783</v>
      </c>
      <c r="E403">
        <v>402</v>
      </c>
      <c r="F403">
        <f>VLOOKUP(A403,Лист3!$A$2:$D$548,4,0)</f>
        <v>403</v>
      </c>
      <c r="G403">
        <f t="shared" si="36"/>
        <v>1</v>
      </c>
      <c r="H403">
        <f t="shared" si="37"/>
        <v>0</v>
      </c>
      <c r="I403">
        <f t="shared" si="38"/>
        <v>0</v>
      </c>
      <c r="J403">
        <f t="shared" si="39"/>
        <v>0</v>
      </c>
      <c r="K403">
        <f t="shared" si="40"/>
        <v>0</v>
      </c>
      <c r="L403">
        <f t="shared" si="41"/>
        <v>1</v>
      </c>
    </row>
    <row r="404" spans="1:12">
      <c r="A404">
        <v>1840014201</v>
      </c>
      <c r="B404" t="s">
        <v>2302</v>
      </c>
      <c r="C404">
        <v>7924</v>
      </c>
      <c r="D404">
        <v>5620</v>
      </c>
      <c r="E404">
        <v>403</v>
      </c>
      <c r="F404">
        <f>VLOOKUP(A404,Лист3!$A$2:$D$548,4,0)</f>
        <v>386</v>
      </c>
      <c r="G404">
        <f t="shared" si="36"/>
        <v>-17</v>
      </c>
      <c r="H404">
        <f t="shared" si="37"/>
        <v>0</v>
      </c>
      <c r="I404">
        <f t="shared" si="38"/>
        <v>0</v>
      </c>
      <c r="J404">
        <f t="shared" si="39"/>
        <v>0</v>
      </c>
      <c r="K404">
        <f t="shared" si="40"/>
        <v>0</v>
      </c>
      <c r="L404">
        <f t="shared" si="41"/>
        <v>1</v>
      </c>
    </row>
    <row r="405" spans="1:12">
      <c r="A405">
        <v>5401994091</v>
      </c>
      <c r="B405" t="s">
        <v>2743</v>
      </c>
      <c r="C405">
        <v>11654</v>
      </c>
      <c r="D405">
        <v>5582</v>
      </c>
      <c r="E405">
        <v>404</v>
      </c>
      <c r="F405">
        <f>VLOOKUP(A405,Лист3!$A$2:$D$548,4,0)</f>
        <v>352</v>
      </c>
      <c r="G405">
        <f t="shared" si="36"/>
        <v>-52</v>
      </c>
      <c r="H405">
        <f t="shared" si="37"/>
        <v>0</v>
      </c>
      <c r="I405">
        <f t="shared" si="38"/>
        <v>0</v>
      </c>
      <c r="J405">
        <f t="shared" si="39"/>
        <v>0</v>
      </c>
      <c r="K405">
        <f t="shared" si="40"/>
        <v>0</v>
      </c>
      <c r="L405">
        <f t="shared" si="41"/>
        <v>1</v>
      </c>
    </row>
    <row r="406" spans="1:12">
      <c r="A406">
        <v>9706004571</v>
      </c>
      <c r="B406" t="s">
        <v>2178</v>
      </c>
      <c r="C406">
        <v>8139</v>
      </c>
      <c r="D406">
        <v>5320</v>
      </c>
      <c r="E406">
        <v>405</v>
      </c>
      <c r="F406">
        <f>VLOOKUP(A406,Лист3!$A$2:$D$548,4,0)</f>
        <v>384</v>
      </c>
      <c r="G406">
        <f t="shared" si="36"/>
        <v>-21</v>
      </c>
      <c r="H406">
        <f t="shared" si="37"/>
        <v>0</v>
      </c>
      <c r="I406">
        <f t="shared" si="38"/>
        <v>0</v>
      </c>
      <c r="J406">
        <f t="shared" si="39"/>
        <v>0</v>
      </c>
      <c r="K406">
        <f t="shared" si="40"/>
        <v>0</v>
      </c>
      <c r="L406">
        <f t="shared" si="41"/>
        <v>1</v>
      </c>
    </row>
    <row r="407" spans="1:12">
      <c r="A407">
        <v>1841021272</v>
      </c>
      <c r="B407" t="s">
        <v>1664</v>
      </c>
      <c r="C407">
        <v>2209</v>
      </c>
      <c r="D407">
        <v>5264</v>
      </c>
      <c r="E407">
        <v>406</v>
      </c>
      <c r="F407">
        <f>VLOOKUP(A407,Лист3!$A$2:$D$548,4,0)</f>
        <v>457</v>
      </c>
      <c r="G407">
        <f t="shared" si="36"/>
        <v>51</v>
      </c>
      <c r="H407">
        <f t="shared" si="37"/>
        <v>0</v>
      </c>
      <c r="I407">
        <f t="shared" si="38"/>
        <v>0</v>
      </c>
      <c r="J407">
        <f t="shared" si="39"/>
        <v>0</v>
      </c>
      <c r="K407">
        <f t="shared" si="40"/>
        <v>0</v>
      </c>
      <c r="L407">
        <f t="shared" si="41"/>
        <v>1</v>
      </c>
    </row>
    <row r="408" spans="1:12">
      <c r="A408">
        <v>3664214573</v>
      </c>
      <c r="B408" t="s">
        <v>1066</v>
      </c>
      <c r="C408">
        <v>8312</v>
      </c>
      <c r="D408">
        <f>IFERROR(VLOOKUP(A408,'Остальные данные'!$B$3:$XFD$82,'Остальные данные'!$DI$1,0)+VLOOKUP(A408,'Остальные данные'!$B$3:$XFD$82,'Остальные данные'!$CS$1,0),"")</f>
        <v>5243</v>
      </c>
      <c r="E408">
        <v>407</v>
      </c>
      <c r="F408">
        <f>VLOOKUP(A408,Лист3!$A$2:$D$548,4,0)</f>
        <v>381</v>
      </c>
      <c r="G408">
        <f t="shared" si="36"/>
        <v>-26</v>
      </c>
      <c r="H408">
        <f t="shared" si="37"/>
        <v>0</v>
      </c>
      <c r="I408">
        <f t="shared" si="38"/>
        <v>0</v>
      </c>
      <c r="J408">
        <f t="shared" si="39"/>
        <v>0</v>
      </c>
      <c r="K408">
        <f t="shared" si="40"/>
        <v>0</v>
      </c>
      <c r="L408">
        <f t="shared" si="41"/>
        <v>1</v>
      </c>
    </row>
    <row r="409" spans="1:12">
      <c r="A409">
        <v>2222787939</v>
      </c>
      <c r="B409" t="s">
        <v>1383</v>
      </c>
      <c r="C409">
        <v>9110</v>
      </c>
      <c r="D409">
        <v>5081</v>
      </c>
      <c r="E409">
        <v>408</v>
      </c>
      <c r="F409">
        <f>VLOOKUP(A409,Лист3!$A$2:$D$548,4,0)</f>
        <v>375</v>
      </c>
      <c r="G409">
        <f t="shared" si="36"/>
        <v>-33</v>
      </c>
      <c r="H409">
        <f t="shared" si="37"/>
        <v>0</v>
      </c>
      <c r="I409">
        <f t="shared" si="38"/>
        <v>0</v>
      </c>
      <c r="J409">
        <f t="shared" si="39"/>
        <v>0</v>
      </c>
      <c r="K409">
        <f t="shared" si="40"/>
        <v>0</v>
      </c>
      <c r="L409">
        <f t="shared" si="41"/>
        <v>1</v>
      </c>
    </row>
    <row r="410" spans="1:12">
      <c r="A410">
        <v>1650245810</v>
      </c>
      <c r="B410" t="s">
        <v>3209</v>
      </c>
      <c r="C410">
        <v>3828</v>
      </c>
      <c r="D410">
        <v>5033</v>
      </c>
      <c r="E410">
        <v>409</v>
      </c>
      <c r="F410">
        <f>VLOOKUP(A410,Лист3!$A$2:$D$548,4,0)</f>
        <v>437</v>
      </c>
      <c r="G410">
        <f t="shared" si="36"/>
        <v>28</v>
      </c>
      <c r="H410">
        <f t="shared" si="37"/>
        <v>0</v>
      </c>
      <c r="I410">
        <f t="shared" si="38"/>
        <v>0</v>
      </c>
      <c r="J410">
        <f t="shared" si="39"/>
        <v>0</v>
      </c>
      <c r="K410">
        <f t="shared" si="40"/>
        <v>0</v>
      </c>
      <c r="L410">
        <f t="shared" si="41"/>
        <v>1</v>
      </c>
    </row>
    <row r="411" spans="1:12">
      <c r="A411">
        <v>5904379790</v>
      </c>
      <c r="B411" t="s">
        <v>2057</v>
      </c>
      <c r="C411">
        <v>6751</v>
      </c>
      <c r="D411">
        <v>5029</v>
      </c>
      <c r="E411">
        <v>410</v>
      </c>
      <c r="F411">
        <f>VLOOKUP(A411,Лист3!$A$2:$D$548,4,0)</f>
        <v>401</v>
      </c>
      <c r="G411">
        <f t="shared" si="36"/>
        <v>-9</v>
      </c>
      <c r="H411">
        <f t="shared" si="37"/>
        <v>0</v>
      </c>
      <c r="I411">
        <f t="shared" si="38"/>
        <v>0</v>
      </c>
      <c r="J411">
        <f t="shared" si="39"/>
        <v>0</v>
      </c>
      <c r="K411">
        <f t="shared" si="40"/>
        <v>0</v>
      </c>
      <c r="L411">
        <f t="shared" si="41"/>
        <v>1</v>
      </c>
    </row>
    <row r="412" spans="1:12">
      <c r="A412">
        <v>7719420624</v>
      </c>
      <c r="B412" t="s">
        <v>751</v>
      </c>
      <c r="C412">
        <v>5918</v>
      </c>
      <c r="D412">
        <v>5010</v>
      </c>
      <c r="E412">
        <v>411</v>
      </c>
      <c r="F412">
        <f>VLOOKUP(A412,Лист3!$A$2:$D$548,4,0)</f>
        <v>413</v>
      </c>
      <c r="G412">
        <f t="shared" si="36"/>
        <v>2</v>
      </c>
      <c r="H412">
        <f t="shared" si="37"/>
        <v>0</v>
      </c>
      <c r="I412">
        <f t="shared" si="38"/>
        <v>0</v>
      </c>
      <c r="J412">
        <f t="shared" si="39"/>
        <v>0</v>
      </c>
      <c r="K412">
        <f t="shared" si="40"/>
        <v>0</v>
      </c>
      <c r="L412">
        <f t="shared" si="41"/>
        <v>1</v>
      </c>
    </row>
    <row r="413" spans="1:12">
      <c r="A413">
        <v>7451274751</v>
      </c>
      <c r="B413" t="s">
        <v>609</v>
      </c>
      <c r="C413">
        <v>6871</v>
      </c>
      <c r="D413">
        <v>4957</v>
      </c>
      <c r="E413">
        <v>412</v>
      </c>
      <c r="F413">
        <f>VLOOKUP(A413,Лист3!$A$2:$D$548,4,0)</f>
        <v>397</v>
      </c>
      <c r="G413">
        <f t="shared" si="36"/>
        <v>-15</v>
      </c>
      <c r="H413">
        <f t="shared" si="37"/>
        <v>0</v>
      </c>
      <c r="I413">
        <f t="shared" si="38"/>
        <v>0</v>
      </c>
      <c r="J413">
        <f t="shared" si="39"/>
        <v>0</v>
      </c>
      <c r="K413">
        <f t="shared" si="40"/>
        <v>0</v>
      </c>
      <c r="L413">
        <f t="shared" si="41"/>
        <v>1</v>
      </c>
    </row>
    <row r="414" spans="1:12">
      <c r="A414">
        <v>3702193020</v>
      </c>
      <c r="B414" t="s">
        <v>1795</v>
      </c>
      <c r="C414">
        <v>3492</v>
      </c>
      <c r="D414">
        <v>4689</v>
      </c>
      <c r="E414">
        <v>413</v>
      </c>
      <c r="F414">
        <f>VLOOKUP(A414,Лист3!$A$2:$D$548,4,0)</f>
        <v>441</v>
      </c>
      <c r="G414">
        <f t="shared" si="36"/>
        <v>28</v>
      </c>
      <c r="H414">
        <f t="shared" si="37"/>
        <v>0</v>
      </c>
      <c r="I414">
        <f t="shared" si="38"/>
        <v>0</v>
      </c>
      <c r="J414">
        <f t="shared" si="39"/>
        <v>0</v>
      </c>
      <c r="K414">
        <f t="shared" si="40"/>
        <v>0</v>
      </c>
      <c r="L414">
        <f t="shared" si="41"/>
        <v>1</v>
      </c>
    </row>
    <row r="415" spans="1:12">
      <c r="A415">
        <v>7536168865</v>
      </c>
      <c r="B415" t="s">
        <v>1875</v>
      </c>
      <c r="C415">
        <v>43817</v>
      </c>
      <c r="D415">
        <v>4497</v>
      </c>
      <c r="E415">
        <v>414</v>
      </c>
      <c r="F415">
        <f>VLOOKUP(A415,Лист3!$A$2:$D$548,4,0)</f>
        <v>203</v>
      </c>
      <c r="G415">
        <f t="shared" si="36"/>
        <v>-211</v>
      </c>
      <c r="H415">
        <f t="shared" si="37"/>
        <v>0</v>
      </c>
      <c r="I415">
        <f t="shared" si="38"/>
        <v>0</v>
      </c>
      <c r="J415">
        <f t="shared" si="39"/>
        <v>0</v>
      </c>
      <c r="K415">
        <f t="shared" si="40"/>
        <v>0</v>
      </c>
      <c r="L415">
        <f t="shared" si="41"/>
        <v>1</v>
      </c>
    </row>
    <row r="416" spans="1:12">
      <c r="A416">
        <v>4345383175</v>
      </c>
      <c r="B416" t="s">
        <v>1376</v>
      </c>
      <c r="C416">
        <v>4987</v>
      </c>
      <c r="D416">
        <f>IFERROR(VLOOKUP(A416,'Остальные данные'!$B$3:$XFD$82,'Остальные данные'!$DI$1,0)+VLOOKUP(A416,'Остальные данные'!$B$3:$XFD$82,'Остальные данные'!$CS$1,0),"")</f>
        <v>4479</v>
      </c>
      <c r="E416">
        <v>415</v>
      </c>
      <c r="F416">
        <f>VLOOKUP(A416,Лист3!$A$2:$D$548,4,0)</f>
        <v>419</v>
      </c>
      <c r="G416">
        <f t="shared" si="36"/>
        <v>4</v>
      </c>
      <c r="H416">
        <f t="shared" si="37"/>
        <v>0</v>
      </c>
      <c r="I416">
        <f t="shared" si="38"/>
        <v>0</v>
      </c>
      <c r="J416">
        <f t="shared" si="39"/>
        <v>0</v>
      </c>
      <c r="K416">
        <f t="shared" si="40"/>
        <v>0</v>
      </c>
      <c r="L416">
        <f t="shared" si="41"/>
        <v>1</v>
      </c>
    </row>
    <row r="417" spans="1:12">
      <c r="A417">
        <v>3625013023</v>
      </c>
      <c r="B417" t="s">
        <v>1166</v>
      </c>
      <c r="C417">
        <v>15614</v>
      </c>
      <c r="D417">
        <f>IFERROR(VLOOKUP(A417,'Остальные данные'!$B$3:$XFD$82,'Остальные данные'!$DI$1,0)+VLOOKUP(A417,'Остальные данные'!$B$3:$XFD$82,'Остальные данные'!$CS$1,0),"")</f>
        <v>4454</v>
      </c>
      <c r="E417">
        <v>416</v>
      </c>
      <c r="F417">
        <f>VLOOKUP(A417,Лист3!$A$2:$D$548,4,0)</f>
        <v>324</v>
      </c>
      <c r="G417">
        <f t="shared" si="36"/>
        <v>-92</v>
      </c>
      <c r="H417">
        <f t="shared" si="37"/>
        <v>0</v>
      </c>
      <c r="I417">
        <f t="shared" si="38"/>
        <v>0</v>
      </c>
      <c r="J417">
        <f t="shared" si="39"/>
        <v>0</v>
      </c>
      <c r="K417">
        <f t="shared" si="40"/>
        <v>0</v>
      </c>
      <c r="L417">
        <f t="shared" si="41"/>
        <v>1</v>
      </c>
    </row>
    <row r="418" spans="1:12">
      <c r="A418">
        <v>3666223446</v>
      </c>
      <c r="B418" t="s">
        <v>1086</v>
      </c>
      <c r="C418">
        <v>7300</v>
      </c>
      <c r="D418">
        <v>4360</v>
      </c>
      <c r="E418">
        <v>417</v>
      </c>
      <c r="F418">
        <f>VLOOKUP(A418,Лист3!$A$2:$D$548,4,0)</f>
        <v>392</v>
      </c>
      <c r="G418">
        <f t="shared" si="36"/>
        <v>-25</v>
      </c>
      <c r="H418">
        <f t="shared" si="37"/>
        <v>0</v>
      </c>
      <c r="I418">
        <f t="shared" si="38"/>
        <v>0</v>
      </c>
      <c r="J418">
        <f t="shared" si="39"/>
        <v>0</v>
      </c>
      <c r="K418">
        <f t="shared" si="40"/>
        <v>0</v>
      </c>
      <c r="L418">
        <f t="shared" si="41"/>
        <v>1</v>
      </c>
    </row>
    <row r="419" spans="1:12">
      <c r="A419">
        <v>2902077051</v>
      </c>
      <c r="B419" t="s">
        <v>3257</v>
      </c>
      <c r="C419">
        <v>3337</v>
      </c>
      <c r="D419">
        <v>3922</v>
      </c>
      <c r="E419">
        <v>418</v>
      </c>
      <c r="F419">
        <f>VLOOKUP(A419,Лист3!$A$2:$D$548,4,0)</f>
        <v>444</v>
      </c>
      <c r="G419">
        <f t="shared" si="36"/>
        <v>26</v>
      </c>
      <c r="H419">
        <f t="shared" si="37"/>
        <v>0</v>
      </c>
      <c r="I419">
        <f t="shared" si="38"/>
        <v>0</v>
      </c>
      <c r="J419">
        <f t="shared" si="39"/>
        <v>0</v>
      </c>
      <c r="K419">
        <f t="shared" si="40"/>
        <v>0</v>
      </c>
      <c r="L419">
        <f t="shared" si="41"/>
        <v>1</v>
      </c>
    </row>
    <row r="420" spans="1:12">
      <c r="A420">
        <v>9703031707</v>
      </c>
      <c r="B420" t="s">
        <v>2662</v>
      </c>
      <c r="C420">
        <v>1562</v>
      </c>
      <c r="D420">
        <v>3901</v>
      </c>
      <c r="E420">
        <v>419</v>
      </c>
      <c r="F420">
        <f>VLOOKUP(A420,Лист3!$A$2:$D$548,4,0)</f>
        <v>466</v>
      </c>
      <c r="G420">
        <f t="shared" si="36"/>
        <v>47</v>
      </c>
      <c r="H420">
        <f t="shared" si="37"/>
        <v>0</v>
      </c>
      <c r="I420">
        <f t="shared" si="38"/>
        <v>0</v>
      </c>
      <c r="J420">
        <f t="shared" si="39"/>
        <v>0</v>
      </c>
      <c r="K420">
        <f t="shared" si="40"/>
        <v>0</v>
      </c>
      <c r="L420">
        <f t="shared" si="41"/>
        <v>1</v>
      </c>
    </row>
    <row r="421" spans="1:12">
      <c r="A421">
        <v>7708716965</v>
      </c>
      <c r="B421" t="s">
        <v>1293</v>
      </c>
      <c r="C421">
        <v>11830</v>
      </c>
      <c r="D421">
        <v>3898</v>
      </c>
      <c r="E421">
        <v>420</v>
      </c>
      <c r="F421">
        <f>VLOOKUP(A421,Лист3!$A$2:$D$548,4,0)</f>
        <v>349</v>
      </c>
      <c r="G421">
        <f t="shared" si="36"/>
        <v>-71</v>
      </c>
      <c r="H421">
        <f t="shared" si="37"/>
        <v>0</v>
      </c>
      <c r="I421">
        <f t="shared" si="38"/>
        <v>0</v>
      </c>
      <c r="J421">
        <f t="shared" si="39"/>
        <v>0</v>
      </c>
      <c r="K421">
        <f t="shared" si="40"/>
        <v>0</v>
      </c>
      <c r="L421">
        <f t="shared" si="41"/>
        <v>1</v>
      </c>
    </row>
    <row r="422" spans="1:12">
      <c r="A422">
        <v>5609184233</v>
      </c>
      <c r="B422" t="s">
        <v>2730</v>
      </c>
      <c r="C422">
        <v>2989</v>
      </c>
      <c r="D422">
        <v>3855</v>
      </c>
      <c r="E422">
        <v>421</v>
      </c>
      <c r="F422">
        <f>VLOOKUP(A422,Лист3!$A$2:$D$548,4,0)</f>
        <v>449</v>
      </c>
      <c r="G422">
        <f t="shared" si="36"/>
        <v>28</v>
      </c>
      <c r="H422">
        <f t="shared" si="37"/>
        <v>0</v>
      </c>
      <c r="I422">
        <f t="shared" si="38"/>
        <v>0</v>
      </c>
      <c r="J422">
        <f t="shared" si="39"/>
        <v>0</v>
      </c>
      <c r="K422">
        <f t="shared" si="40"/>
        <v>0</v>
      </c>
      <c r="L422">
        <f t="shared" si="41"/>
        <v>1</v>
      </c>
    </row>
    <row r="423" spans="1:12">
      <c r="A423">
        <v>2014010500</v>
      </c>
      <c r="B423" t="s">
        <v>1926</v>
      </c>
      <c r="C423">
        <v>4331</v>
      </c>
      <c r="D423">
        <v>3854</v>
      </c>
      <c r="E423">
        <v>422</v>
      </c>
      <c r="F423">
        <f>VLOOKUP(A423,Лист3!$A$2:$D$548,4,0)</f>
        <v>428</v>
      </c>
      <c r="G423">
        <f t="shared" si="36"/>
        <v>6</v>
      </c>
      <c r="H423">
        <f t="shared" si="37"/>
        <v>0</v>
      </c>
      <c r="I423">
        <f t="shared" si="38"/>
        <v>0</v>
      </c>
      <c r="J423">
        <f t="shared" si="39"/>
        <v>0</v>
      </c>
      <c r="K423">
        <f t="shared" si="40"/>
        <v>0</v>
      </c>
      <c r="L423">
        <f t="shared" si="41"/>
        <v>1</v>
      </c>
    </row>
    <row r="424" spans="1:12">
      <c r="A424">
        <v>2207010288</v>
      </c>
      <c r="B424" t="s">
        <v>1511</v>
      </c>
      <c r="C424">
        <v>5191</v>
      </c>
      <c r="D424">
        <v>3847</v>
      </c>
      <c r="E424">
        <v>423</v>
      </c>
      <c r="F424">
        <f>VLOOKUP(A424,Лист3!$A$2:$D$548,4,0)</f>
        <v>417</v>
      </c>
      <c r="G424">
        <f t="shared" si="36"/>
        <v>-6</v>
      </c>
      <c r="H424">
        <f t="shared" si="37"/>
        <v>0</v>
      </c>
      <c r="I424">
        <f t="shared" si="38"/>
        <v>0</v>
      </c>
      <c r="J424">
        <f t="shared" si="39"/>
        <v>0</v>
      </c>
      <c r="K424">
        <f t="shared" si="40"/>
        <v>0</v>
      </c>
      <c r="L424">
        <f t="shared" si="41"/>
        <v>1</v>
      </c>
    </row>
    <row r="425" spans="1:12">
      <c r="A425">
        <v>5611085180</v>
      </c>
      <c r="B425" t="s">
        <v>3403</v>
      </c>
      <c r="C425">
        <v>0</v>
      </c>
      <c r="D425">
        <v>3794</v>
      </c>
      <c r="E425">
        <v>424</v>
      </c>
      <c r="F425">
        <f>VLOOKUP(A425,Лист3!$A$2:$D$548,4,0)</f>
        <v>546</v>
      </c>
      <c r="G425">
        <f t="shared" si="36"/>
        <v>122</v>
      </c>
      <c r="H425">
        <f t="shared" si="37"/>
        <v>0</v>
      </c>
      <c r="I425">
        <f t="shared" si="38"/>
        <v>0</v>
      </c>
      <c r="J425">
        <f t="shared" si="39"/>
        <v>0</v>
      </c>
      <c r="K425">
        <f t="shared" si="40"/>
        <v>0</v>
      </c>
      <c r="L425">
        <f t="shared" si="41"/>
        <v>1</v>
      </c>
    </row>
    <row r="426" spans="1:12">
      <c r="A426">
        <v>2124048263</v>
      </c>
      <c r="B426" t="s">
        <v>2781</v>
      </c>
      <c r="C426">
        <v>725</v>
      </c>
      <c r="D426">
        <v>3554</v>
      </c>
      <c r="E426">
        <v>425</v>
      </c>
      <c r="F426">
        <f>VLOOKUP(A426,Лист3!$A$2:$D$548,4,0)</f>
        <v>484</v>
      </c>
      <c r="G426">
        <f t="shared" si="36"/>
        <v>59</v>
      </c>
      <c r="H426">
        <f t="shared" si="37"/>
        <v>0</v>
      </c>
      <c r="I426">
        <f t="shared" si="38"/>
        <v>0</v>
      </c>
      <c r="J426">
        <f t="shared" si="39"/>
        <v>0</v>
      </c>
      <c r="K426">
        <f t="shared" si="40"/>
        <v>0</v>
      </c>
      <c r="L426">
        <f t="shared" si="41"/>
        <v>1</v>
      </c>
    </row>
    <row r="427" spans="1:12">
      <c r="A427">
        <v>3459011764</v>
      </c>
      <c r="B427" t="s">
        <v>2314</v>
      </c>
      <c r="C427">
        <v>4159</v>
      </c>
      <c r="D427">
        <v>3534</v>
      </c>
      <c r="E427">
        <v>426</v>
      </c>
      <c r="F427">
        <f>VLOOKUP(A427,Лист3!$A$2:$D$548,4,0)</f>
        <v>430</v>
      </c>
      <c r="G427">
        <f t="shared" si="36"/>
        <v>4</v>
      </c>
      <c r="H427">
        <f t="shared" si="37"/>
        <v>0</v>
      </c>
      <c r="I427">
        <f t="shared" si="38"/>
        <v>0</v>
      </c>
      <c r="J427">
        <f t="shared" si="39"/>
        <v>0</v>
      </c>
      <c r="K427">
        <f t="shared" si="40"/>
        <v>0</v>
      </c>
      <c r="L427">
        <f t="shared" si="41"/>
        <v>1</v>
      </c>
    </row>
    <row r="428" spans="1:12">
      <c r="A428">
        <v>7203382407</v>
      </c>
      <c r="B428" t="s">
        <v>1973</v>
      </c>
      <c r="C428">
        <v>11825</v>
      </c>
      <c r="D428">
        <v>3388</v>
      </c>
      <c r="E428">
        <v>427</v>
      </c>
      <c r="F428">
        <f>VLOOKUP(A428,Лист3!$A$2:$D$548,4,0)</f>
        <v>350</v>
      </c>
      <c r="G428">
        <f t="shared" si="36"/>
        <v>-77</v>
      </c>
      <c r="H428">
        <f t="shared" si="37"/>
        <v>0</v>
      </c>
      <c r="I428">
        <f t="shared" si="38"/>
        <v>0</v>
      </c>
      <c r="J428">
        <f t="shared" si="39"/>
        <v>0</v>
      </c>
      <c r="K428">
        <f t="shared" si="40"/>
        <v>0</v>
      </c>
      <c r="L428">
        <f t="shared" si="41"/>
        <v>1</v>
      </c>
    </row>
    <row r="429" spans="1:12">
      <c r="A429">
        <v>7719492957</v>
      </c>
      <c r="B429" t="s">
        <v>1767</v>
      </c>
      <c r="C429">
        <v>7742</v>
      </c>
      <c r="D429">
        <f>IFERROR(VLOOKUP(A429,'Остальные данные'!$B$3:$XFD$82,'Остальные данные'!$DI$1,0)+VLOOKUP(A429,'Остальные данные'!$B$3:$XFD$82,'Остальные данные'!$CS$1,0),"")</f>
        <v>3376</v>
      </c>
      <c r="E429">
        <v>428</v>
      </c>
      <c r="F429">
        <f>VLOOKUP(A429,Лист3!$A$2:$D$548,4,0)</f>
        <v>388</v>
      </c>
      <c r="G429">
        <f t="shared" si="36"/>
        <v>-40</v>
      </c>
      <c r="H429">
        <f t="shared" si="37"/>
        <v>0</v>
      </c>
      <c r="I429">
        <f t="shared" si="38"/>
        <v>0</v>
      </c>
      <c r="J429">
        <f t="shared" si="39"/>
        <v>0</v>
      </c>
      <c r="K429">
        <f t="shared" si="40"/>
        <v>0</v>
      </c>
      <c r="L429">
        <f t="shared" si="41"/>
        <v>1</v>
      </c>
    </row>
    <row r="430" spans="1:12">
      <c r="A430">
        <v>2721204357</v>
      </c>
      <c r="B430" t="s">
        <v>1719</v>
      </c>
      <c r="C430">
        <v>5833</v>
      </c>
      <c r="D430">
        <v>3284</v>
      </c>
      <c r="E430">
        <v>429</v>
      </c>
      <c r="F430">
        <f>VLOOKUP(A430,Лист3!$A$2:$D$548,4,0)</f>
        <v>415</v>
      </c>
      <c r="G430">
        <f t="shared" si="36"/>
        <v>-14</v>
      </c>
      <c r="H430">
        <f t="shared" si="37"/>
        <v>0</v>
      </c>
      <c r="I430">
        <f t="shared" si="38"/>
        <v>0</v>
      </c>
      <c r="J430">
        <f t="shared" si="39"/>
        <v>0</v>
      </c>
      <c r="K430">
        <f t="shared" si="40"/>
        <v>0</v>
      </c>
      <c r="L430">
        <f t="shared" si="41"/>
        <v>1</v>
      </c>
    </row>
    <row r="431" spans="1:12">
      <c r="A431">
        <v>4826108534</v>
      </c>
      <c r="B431" t="s">
        <v>1830</v>
      </c>
      <c r="C431">
        <v>4287</v>
      </c>
      <c r="D431">
        <v>3044</v>
      </c>
      <c r="E431">
        <v>430</v>
      </c>
      <c r="F431">
        <f>VLOOKUP(A431,Лист3!$A$2:$D$548,4,0)</f>
        <v>429</v>
      </c>
      <c r="G431">
        <f t="shared" si="36"/>
        <v>-1</v>
      </c>
      <c r="H431">
        <f t="shared" si="37"/>
        <v>0</v>
      </c>
      <c r="I431">
        <f t="shared" si="38"/>
        <v>0</v>
      </c>
      <c r="J431">
        <f t="shared" si="39"/>
        <v>0</v>
      </c>
      <c r="K431">
        <f t="shared" si="40"/>
        <v>0</v>
      </c>
      <c r="L431">
        <f t="shared" si="41"/>
        <v>1</v>
      </c>
    </row>
    <row r="432" spans="1:12">
      <c r="A432">
        <v>7811001255</v>
      </c>
      <c r="B432" t="s">
        <v>1438</v>
      </c>
      <c r="C432">
        <v>2908</v>
      </c>
      <c r="D432">
        <v>2854</v>
      </c>
      <c r="E432">
        <v>431</v>
      </c>
      <c r="F432">
        <f>VLOOKUP(A432,Лист3!$A$2:$D$548,4,0)</f>
        <v>451</v>
      </c>
      <c r="G432">
        <f t="shared" si="36"/>
        <v>20</v>
      </c>
      <c r="H432">
        <f t="shared" si="37"/>
        <v>0</v>
      </c>
      <c r="I432">
        <f t="shared" si="38"/>
        <v>0</v>
      </c>
      <c r="J432">
        <f t="shared" si="39"/>
        <v>0</v>
      </c>
      <c r="K432">
        <f t="shared" si="40"/>
        <v>0</v>
      </c>
      <c r="L432">
        <f t="shared" si="41"/>
        <v>1</v>
      </c>
    </row>
    <row r="433" spans="1:12">
      <c r="A433">
        <v>7723908284</v>
      </c>
      <c r="B433" t="s">
        <v>771</v>
      </c>
      <c r="C433">
        <v>4387</v>
      </c>
      <c r="D433">
        <v>2731</v>
      </c>
      <c r="E433">
        <v>432</v>
      </c>
      <c r="F433">
        <f>VLOOKUP(A433,Лист3!$A$2:$D$548,4,0)</f>
        <v>425</v>
      </c>
      <c r="G433">
        <f t="shared" si="36"/>
        <v>-7</v>
      </c>
      <c r="H433">
        <f t="shared" si="37"/>
        <v>0</v>
      </c>
      <c r="I433">
        <f t="shared" si="38"/>
        <v>0</v>
      </c>
      <c r="J433">
        <f t="shared" si="39"/>
        <v>0</v>
      </c>
      <c r="K433">
        <f t="shared" si="40"/>
        <v>0</v>
      </c>
      <c r="L433">
        <f t="shared" si="41"/>
        <v>1</v>
      </c>
    </row>
    <row r="434" spans="1:12">
      <c r="A434">
        <v>1435346165</v>
      </c>
      <c r="B434" t="s">
        <v>2466</v>
      </c>
      <c r="C434">
        <v>6835</v>
      </c>
      <c r="D434">
        <v>2707</v>
      </c>
      <c r="E434">
        <v>433</v>
      </c>
      <c r="F434">
        <f>VLOOKUP(A434,Лист3!$A$2:$D$548,4,0)</f>
        <v>398</v>
      </c>
      <c r="G434">
        <f t="shared" si="36"/>
        <v>-35</v>
      </c>
      <c r="H434">
        <f t="shared" si="37"/>
        <v>0</v>
      </c>
      <c r="I434">
        <f t="shared" si="38"/>
        <v>0</v>
      </c>
      <c r="J434">
        <f t="shared" si="39"/>
        <v>0</v>
      </c>
      <c r="K434">
        <f t="shared" si="40"/>
        <v>0</v>
      </c>
      <c r="L434">
        <f t="shared" si="41"/>
        <v>1</v>
      </c>
    </row>
    <row r="435" spans="1:12">
      <c r="A435">
        <v>7716956819</v>
      </c>
      <c r="B435" t="s">
        <v>2829</v>
      </c>
      <c r="C435">
        <v>11841</v>
      </c>
      <c r="D435">
        <f>IFERROR(VLOOKUP(A435,'Остальные данные'!$B$3:$XFD$82,'Остальные данные'!$DI$1,0)+VLOOKUP(A435,'Остальные данные'!$B$3:$XFD$82,'Остальные данные'!$CS$1,0),"")</f>
        <v>2704</v>
      </c>
      <c r="E435">
        <v>434</v>
      </c>
      <c r="F435">
        <f>VLOOKUP(A435,Лист3!$A$2:$D$548,4,0)</f>
        <v>348</v>
      </c>
      <c r="G435">
        <f t="shared" si="36"/>
        <v>-86</v>
      </c>
      <c r="H435">
        <f t="shared" si="37"/>
        <v>0</v>
      </c>
      <c r="I435">
        <f t="shared" si="38"/>
        <v>0</v>
      </c>
      <c r="J435">
        <f t="shared" si="39"/>
        <v>0</v>
      </c>
      <c r="K435">
        <f t="shared" si="40"/>
        <v>0</v>
      </c>
      <c r="L435">
        <f t="shared" si="41"/>
        <v>1</v>
      </c>
    </row>
    <row r="436" spans="1:12">
      <c r="A436">
        <v>6671071890</v>
      </c>
      <c r="B436" t="s">
        <v>1546</v>
      </c>
      <c r="C436">
        <v>3449</v>
      </c>
      <c r="D436">
        <v>2641</v>
      </c>
      <c r="E436">
        <v>435</v>
      </c>
      <c r="F436">
        <f>VLOOKUP(A436,Лист3!$A$2:$D$548,4,0)</f>
        <v>443</v>
      </c>
      <c r="G436">
        <f t="shared" si="36"/>
        <v>8</v>
      </c>
      <c r="H436">
        <f t="shared" si="37"/>
        <v>0</v>
      </c>
      <c r="I436">
        <f t="shared" si="38"/>
        <v>0</v>
      </c>
      <c r="J436">
        <f t="shared" si="39"/>
        <v>0</v>
      </c>
      <c r="K436">
        <f t="shared" si="40"/>
        <v>0</v>
      </c>
      <c r="L436">
        <f t="shared" si="41"/>
        <v>1</v>
      </c>
    </row>
    <row r="437" spans="1:12">
      <c r="A437">
        <v>6449105426</v>
      </c>
      <c r="B437" t="s">
        <v>3325</v>
      </c>
      <c r="C437">
        <v>870</v>
      </c>
      <c r="D437">
        <v>2561</v>
      </c>
      <c r="E437">
        <v>436</v>
      </c>
      <c r="F437">
        <f>VLOOKUP(A437,Лист3!$A$2:$D$548,4,0)</f>
        <v>479</v>
      </c>
      <c r="G437">
        <f t="shared" si="36"/>
        <v>43</v>
      </c>
      <c r="H437">
        <f t="shared" si="37"/>
        <v>0</v>
      </c>
      <c r="I437">
        <f t="shared" si="38"/>
        <v>0</v>
      </c>
      <c r="J437">
        <f t="shared" si="39"/>
        <v>0</v>
      </c>
      <c r="K437">
        <f t="shared" si="40"/>
        <v>0</v>
      </c>
      <c r="L437">
        <f t="shared" si="41"/>
        <v>1</v>
      </c>
    </row>
    <row r="438" spans="1:12">
      <c r="A438">
        <v>5032353255</v>
      </c>
      <c r="B438" t="s">
        <v>3236</v>
      </c>
      <c r="C438">
        <v>570</v>
      </c>
      <c r="D438">
        <v>2291</v>
      </c>
      <c r="E438">
        <v>437</v>
      </c>
      <c r="F438">
        <f>VLOOKUP(A438,Лист3!$A$2:$D$548,4,0)</f>
        <v>487</v>
      </c>
      <c r="G438">
        <f t="shared" si="36"/>
        <v>50</v>
      </c>
      <c r="H438">
        <f t="shared" si="37"/>
        <v>0</v>
      </c>
      <c r="I438">
        <f t="shared" si="38"/>
        <v>0</v>
      </c>
      <c r="J438">
        <f t="shared" si="39"/>
        <v>0</v>
      </c>
      <c r="K438">
        <f t="shared" si="40"/>
        <v>0</v>
      </c>
      <c r="L438">
        <f t="shared" si="41"/>
        <v>1</v>
      </c>
    </row>
    <row r="439" spans="1:12">
      <c r="A439">
        <v>7751268808</v>
      </c>
      <c r="B439" t="s">
        <v>3525</v>
      </c>
      <c r="C439">
        <v>74996</v>
      </c>
      <c r="D439">
        <v>2139</v>
      </c>
      <c r="E439">
        <v>438</v>
      </c>
      <c r="F439">
        <f>VLOOKUP(A439,Лист3!$A$2:$D$548,4,0)</f>
        <v>158</v>
      </c>
      <c r="G439">
        <f t="shared" si="36"/>
        <v>-280</v>
      </c>
      <c r="H439">
        <f t="shared" si="37"/>
        <v>0</v>
      </c>
      <c r="I439">
        <f t="shared" si="38"/>
        <v>0</v>
      </c>
      <c r="J439">
        <f t="shared" si="39"/>
        <v>0</v>
      </c>
      <c r="K439">
        <f t="shared" si="40"/>
        <v>0</v>
      </c>
      <c r="L439">
        <f t="shared" si="41"/>
        <v>1</v>
      </c>
    </row>
    <row r="440" spans="1:12">
      <c r="A440">
        <v>2462226285</v>
      </c>
      <c r="B440" t="s">
        <v>560</v>
      </c>
      <c r="C440">
        <v>6266</v>
      </c>
      <c r="D440">
        <v>2103</v>
      </c>
      <c r="E440">
        <v>439</v>
      </c>
      <c r="F440">
        <f>VLOOKUP(A440,Лист3!$A$2:$D$548,4,0)</f>
        <v>410</v>
      </c>
      <c r="G440">
        <f t="shared" si="36"/>
        <v>-29</v>
      </c>
      <c r="H440">
        <f t="shared" si="37"/>
        <v>0</v>
      </c>
      <c r="I440">
        <f t="shared" si="38"/>
        <v>0</v>
      </c>
      <c r="J440">
        <f t="shared" si="39"/>
        <v>0</v>
      </c>
      <c r="K440">
        <f t="shared" si="40"/>
        <v>0</v>
      </c>
      <c r="L440">
        <f t="shared" si="41"/>
        <v>1</v>
      </c>
    </row>
    <row r="441" spans="1:12">
      <c r="A441">
        <v>1659216290</v>
      </c>
      <c r="B441" t="s">
        <v>3585</v>
      </c>
      <c r="C441">
        <v>3659</v>
      </c>
      <c r="D441">
        <v>2077</v>
      </c>
      <c r="E441">
        <v>440</v>
      </c>
      <c r="F441">
        <f>VLOOKUP(A441,Лист3!$A$2:$D$548,4,0)</f>
        <v>438</v>
      </c>
      <c r="G441">
        <f t="shared" si="36"/>
        <v>-2</v>
      </c>
      <c r="H441">
        <f t="shared" si="37"/>
        <v>0</v>
      </c>
      <c r="I441">
        <f t="shared" si="38"/>
        <v>0</v>
      </c>
      <c r="J441">
        <f t="shared" si="39"/>
        <v>0</v>
      </c>
      <c r="K441">
        <f t="shared" si="40"/>
        <v>0</v>
      </c>
      <c r="L441">
        <f t="shared" si="41"/>
        <v>1</v>
      </c>
    </row>
    <row r="442" spans="1:12">
      <c r="A442">
        <v>9726023244</v>
      </c>
      <c r="B442" t="s">
        <v>3346</v>
      </c>
      <c r="C442">
        <v>16531</v>
      </c>
      <c r="D442">
        <v>2033</v>
      </c>
      <c r="E442">
        <v>441</v>
      </c>
      <c r="F442">
        <f>VLOOKUP(A442,Лист3!$A$2:$D$548,4,0)</f>
        <v>320</v>
      </c>
      <c r="G442">
        <f t="shared" si="36"/>
        <v>-121</v>
      </c>
      <c r="H442">
        <f t="shared" si="37"/>
        <v>0</v>
      </c>
      <c r="I442">
        <f t="shared" si="38"/>
        <v>0</v>
      </c>
      <c r="J442">
        <f t="shared" si="39"/>
        <v>0</v>
      </c>
      <c r="K442">
        <f t="shared" si="40"/>
        <v>0</v>
      </c>
      <c r="L442">
        <f t="shared" si="41"/>
        <v>1</v>
      </c>
    </row>
    <row r="443" spans="1:12">
      <c r="A443">
        <v>2312287049</v>
      </c>
      <c r="B443" t="s">
        <v>2857</v>
      </c>
      <c r="C443">
        <v>1116</v>
      </c>
      <c r="D443">
        <v>2018</v>
      </c>
      <c r="E443">
        <v>442</v>
      </c>
      <c r="F443">
        <f>VLOOKUP(A443,Лист3!$A$2:$D$548,4,0)</f>
        <v>475</v>
      </c>
      <c r="G443">
        <f t="shared" si="36"/>
        <v>33</v>
      </c>
      <c r="H443">
        <f t="shared" si="37"/>
        <v>0</v>
      </c>
      <c r="I443">
        <f t="shared" si="38"/>
        <v>0</v>
      </c>
      <c r="J443">
        <f t="shared" si="39"/>
        <v>0</v>
      </c>
      <c r="K443">
        <f t="shared" si="40"/>
        <v>0</v>
      </c>
      <c r="L443">
        <f t="shared" si="41"/>
        <v>1</v>
      </c>
    </row>
    <row r="444" spans="1:12">
      <c r="A444">
        <v>1660288940</v>
      </c>
      <c r="B444" t="s">
        <v>831</v>
      </c>
      <c r="C444">
        <v>3110</v>
      </c>
      <c r="D444">
        <v>2009</v>
      </c>
      <c r="E444">
        <v>443</v>
      </c>
      <c r="F444">
        <f>VLOOKUP(A444,Лист3!$A$2:$D$548,4,0)</f>
        <v>448</v>
      </c>
      <c r="G444">
        <f t="shared" si="36"/>
        <v>5</v>
      </c>
      <c r="H444">
        <f t="shared" si="37"/>
        <v>0</v>
      </c>
      <c r="I444">
        <f t="shared" si="38"/>
        <v>0</v>
      </c>
      <c r="J444">
        <f t="shared" si="39"/>
        <v>0</v>
      </c>
      <c r="K444">
        <f t="shared" si="40"/>
        <v>0</v>
      </c>
      <c r="L444">
        <f t="shared" si="41"/>
        <v>1</v>
      </c>
    </row>
    <row r="445" spans="1:12">
      <c r="A445">
        <v>9725038110</v>
      </c>
      <c r="B445" t="s">
        <v>2546</v>
      </c>
      <c r="C445">
        <v>4140</v>
      </c>
      <c r="D445">
        <v>1996</v>
      </c>
      <c r="E445">
        <v>444</v>
      </c>
      <c r="F445">
        <f>VLOOKUP(A445,Лист3!$A$2:$D$548,4,0)</f>
        <v>431</v>
      </c>
      <c r="G445">
        <f t="shared" si="36"/>
        <v>-13</v>
      </c>
      <c r="H445">
        <f t="shared" si="37"/>
        <v>0</v>
      </c>
      <c r="I445">
        <f t="shared" si="38"/>
        <v>0</v>
      </c>
      <c r="J445">
        <f t="shared" si="39"/>
        <v>0</v>
      </c>
      <c r="K445">
        <f t="shared" si="40"/>
        <v>0</v>
      </c>
      <c r="L445">
        <f t="shared" si="41"/>
        <v>1</v>
      </c>
    </row>
    <row r="446" spans="1:12">
      <c r="A446">
        <v>7751201553</v>
      </c>
      <c r="B446" t="s">
        <v>3055</v>
      </c>
      <c r="C446">
        <v>813</v>
      </c>
      <c r="D446">
        <v>1846</v>
      </c>
      <c r="E446">
        <v>445</v>
      </c>
      <c r="F446">
        <f>VLOOKUP(A446,Лист3!$A$2:$D$548,4,0)</f>
        <v>483</v>
      </c>
      <c r="G446">
        <f t="shared" si="36"/>
        <v>38</v>
      </c>
      <c r="H446">
        <f t="shared" si="37"/>
        <v>0</v>
      </c>
      <c r="I446">
        <f t="shared" si="38"/>
        <v>0</v>
      </c>
      <c r="J446">
        <f t="shared" si="39"/>
        <v>0</v>
      </c>
      <c r="K446">
        <f t="shared" si="40"/>
        <v>0</v>
      </c>
      <c r="L446">
        <f t="shared" si="41"/>
        <v>1</v>
      </c>
    </row>
    <row r="447" spans="1:12">
      <c r="A447">
        <v>6952009752</v>
      </c>
      <c r="B447" t="s">
        <v>2091</v>
      </c>
      <c r="C447">
        <v>2012</v>
      </c>
      <c r="D447">
        <v>1783</v>
      </c>
      <c r="E447">
        <v>446</v>
      </c>
      <c r="F447">
        <f>VLOOKUP(A447,Лист3!$A$2:$D$548,4,0)</f>
        <v>462</v>
      </c>
      <c r="G447">
        <f t="shared" si="36"/>
        <v>16</v>
      </c>
      <c r="H447">
        <f t="shared" si="37"/>
        <v>0</v>
      </c>
      <c r="I447">
        <f t="shared" si="38"/>
        <v>0</v>
      </c>
      <c r="J447">
        <f t="shared" si="39"/>
        <v>0</v>
      </c>
      <c r="K447">
        <f t="shared" si="40"/>
        <v>0</v>
      </c>
      <c r="L447">
        <f t="shared" si="41"/>
        <v>1</v>
      </c>
    </row>
    <row r="448" spans="1:12">
      <c r="A448">
        <v>5837081290</v>
      </c>
      <c r="B448" t="s">
        <v>3278</v>
      </c>
      <c r="C448">
        <v>0</v>
      </c>
      <c r="D448">
        <v>1773</v>
      </c>
      <c r="E448">
        <v>447</v>
      </c>
      <c r="F448">
        <f>VLOOKUP(A448,Лист3!$A$2:$D$548,4,0)</f>
        <v>531</v>
      </c>
      <c r="G448">
        <f t="shared" si="36"/>
        <v>84</v>
      </c>
      <c r="H448">
        <f t="shared" si="37"/>
        <v>0</v>
      </c>
      <c r="I448">
        <f t="shared" si="38"/>
        <v>0</v>
      </c>
      <c r="J448">
        <f t="shared" si="39"/>
        <v>0</v>
      </c>
      <c r="K448">
        <f t="shared" si="40"/>
        <v>0</v>
      </c>
      <c r="L448">
        <f t="shared" si="41"/>
        <v>1</v>
      </c>
    </row>
    <row r="449" spans="1:12">
      <c r="A449">
        <v>2463123589</v>
      </c>
      <c r="B449" t="s">
        <v>2911</v>
      </c>
      <c r="C449">
        <v>1</v>
      </c>
      <c r="D449">
        <v>1709</v>
      </c>
      <c r="E449">
        <v>448</v>
      </c>
      <c r="F449">
        <f>VLOOKUP(A449,Лист3!$A$2:$D$548,4,0)</f>
        <v>509</v>
      </c>
      <c r="G449">
        <f t="shared" si="36"/>
        <v>61</v>
      </c>
      <c r="H449">
        <f t="shared" si="37"/>
        <v>0</v>
      </c>
      <c r="I449">
        <f t="shared" si="38"/>
        <v>0</v>
      </c>
      <c r="J449">
        <f t="shared" si="39"/>
        <v>0</v>
      </c>
      <c r="K449">
        <f t="shared" si="40"/>
        <v>0</v>
      </c>
      <c r="L449">
        <f t="shared" si="41"/>
        <v>1</v>
      </c>
    </row>
    <row r="450" spans="1:12">
      <c r="A450">
        <v>5919030473</v>
      </c>
      <c r="B450" t="s">
        <v>2164</v>
      </c>
      <c r="C450">
        <v>3499</v>
      </c>
      <c r="D450">
        <v>1681</v>
      </c>
      <c r="E450">
        <v>449</v>
      </c>
      <c r="F450">
        <f>VLOOKUP(A450,Лист3!$A$2:$D$548,4,0)</f>
        <v>440</v>
      </c>
      <c r="G450">
        <f t="shared" ref="G450:G513" si="42">-1*(E450-F450)</f>
        <v>-9</v>
      </c>
      <c r="H450">
        <f t="shared" ref="H450:H513" si="43">IF(E450&lt;=10,1,0)</f>
        <v>0</v>
      </c>
      <c r="I450">
        <f t="shared" ref="I450:I513" si="44">IF(AND(E450&gt;10,E450&lt;=50),1,0)</f>
        <v>0</v>
      </c>
      <c r="J450">
        <f t="shared" ref="J450:J513" si="45">IF(AND(E450&gt;50,E450&lt;=100),1,0)</f>
        <v>0</v>
      </c>
      <c r="K450">
        <f t="shared" ref="K450:K513" si="46">IF(AND(E450&gt;100,E450&lt;=300),1,0)</f>
        <v>0</v>
      </c>
      <c r="L450">
        <f t="shared" ref="L450:L513" si="47">IF(AND(E450&gt;300,E450&lt;=500),1,0)</f>
        <v>1</v>
      </c>
    </row>
    <row r="451" spans="1:12">
      <c r="A451">
        <v>2536317839</v>
      </c>
      <c r="B451" t="s">
        <v>2192</v>
      </c>
      <c r="C451">
        <v>2504</v>
      </c>
      <c r="D451">
        <v>1645</v>
      </c>
      <c r="E451">
        <v>450</v>
      </c>
      <c r="F451">
        <f>VLOOKUP(A451,Лист3!$A$2:$D$548,4,0)</f>
        <v>455</v>
      </c>
      <c r="G451">
        <f t="shared" si="42"/>
        <v>5</v>
      </c>
      <c r="H451">
        <f t="shared" si="43"/>
        <v>0</v>
      </c>
      <c r="I451">
        <f t="shared" si="44"/>
        <v>0</v>
      </c>
      <c r="J451">
        <f t="shared" si="45"/>
        <v>0</v>
      </c>
      <c r="K451">
        <f t="shared" si="46"/>
        <v>0</v>
      </c>
      <c r="L451">
        <f t="shared" si="47"/>
        <v>1</v>
      </c>
    </row>
    <row r="452" spans="1:12">
      <c r="A452">
        <v>5074070442</v>
      </c>
      <c r="B452" t="s">
        <v>2891</v>
      </c>
      <c r="C452">
        <v>1055</v>
      </c>
      <c r="D452">
        <v>1635</v>
      </c>
      <c r="E452">
        <v>451</v>
      </c>
      <c r="F452">
        <f>VLOOKUP(A452,Лист3!$A$2:$D$548,4,0)</f>
        <v>477</v>
      </c>
      <c r="G452">
        <f t="shared" si="42"/>
        <v>26</v>
      </c>
      <c r="H452">
        <f t="shared" si="43"/>
        <v>0</v>
      </c>
      <c r="I452">
        <f t="shared" si="44"/>
        <v>0</v>
      </c>
      <c r="J452">
        <f t="shared" si="45"/>
        <v>0</v>
      </c>
      <c r="K452">
        <f t="shared" si="46"/>
        <v>0</v>
      </c>
      <c r="L452">
        <f t="shared" si="47"/>
        <v>1</v>
      </c>
    </row>
    <row r="453" spans="1:12">
      <c r="A453">
        <v>9102201986</v>
      </c>
      <c r="B453" t="s">
        <v>380</v>
      </c>
      <c r="C453">
        <v>66711</v>
      </c>
      <c r="D453">
        <v>1524</v>
      </c>
      <c r="E453">
        <v>452</v>
      </c>
      <c r="F453">
        <f>VLOOKUP(A453,Лист3!$A$2:$D$548,4,0)</f>
        <v>165</v>
      </c>
      <c r="G453">
        <f t="shared" si="42"/>
        <v>-287</v>
      </c>
      <c r="H453">
        <f t="shared" si="43"/>
        <v>0</v>
      </c>
      <c r="I453">
        <f t="shared" si="44"/>
        <v>0</v>
      </c>
      <c r="J453">
        <f t="shared" si="45"/>
        <v>0</v>
      </c>
      <c r="K453">
        <f t="shared" si="46"/>
        <v>0</v>
      </c>
      <c r="L453">
        <f t="shared" si="47"/>
        <v>1</v>
      </c>
    </row>
    <row r="454" spans="1:12">
      <c r="A454">
        <v>326563288</v>
      </c>
      <c r="B454" t="s">
        <v>2493</v>
      </c>
      <c r="C454">
        <v>1120</v>
      </c>
      <c r="D454">
        <v>1514</v>
      </c>
      <c r="E454">
        <v>453</v>
      </c>
      <c r="F454">
        <f>VLOOKUP(A454,Лист3!$A$2:$D$548,4,0)</f>
        <v>474</v>
      </c>
      <c r="G454">
        <f t="shared" si="42"/>
        <v>21</v>
      </c>
      <c r="H454">
        <f t="shared" si="43"/>
        <v>0</v>
      </c>
      <c r="I454">
        <f t="shared" si="44"/>
        <v>0</v>
      </c>
      <c r="J454">
        <f t="shared" si="45"/>
        <v>0</v>
      </c>
      <c r="K454">
        <f t="shared" si="46"/>
        <v>0</v>
      </c>
      <c r="L454">
        <f t="shared" si="47"/>
        <v>1</v>
      </c>
    </row>
    <row r="455" spans="1:12">
      <c r="A455">
        <v>4632200234</v>
      </c>
      <c r="B455" t="s">
        <v>1159</v>
      </c>
      <c r="C455">
        <v>2942</v>
      </c>
      <c r="D455">
        <v>1490</v>
      </c>
      <c r="E455">
        <v>454</v>
      </c>
      <c r="F455">
        <f>VLOOKUP(A455,Лист3!$A$2:$D$548,4,0)</f>
        <v>450</v>
      </c>
      <c r="G455">
        <f t="shared" si="42"/>
        <v>-4</v>
      </c>
      <c r="H455">
        <f t="shared" si="43"/>
        <v>0</v>
      </c>
      <c r="I455">
        <f t="shared" si="44"/>
        <v>0</v>
      </c>
      <c r="J455">
        <f t="shared" si="45"/>
        <v>0</v>
      </c>
      <c r="K455">
        <f t="shared" si="46"/>
        <v>0</v>
      </c>
      <c r="L455">
        <f t="shared" si="47"/>
        <v>1</v>
      </c>
    </row>
    <row r="456" spans="1:12">
      <c r="A456">
        <v>9703045548</v>
      </c>
      <c r="B456" t="s">
        <v>2843</v>
      </c>
      <c r="C456">
        <v>3221</v>
      </c>
      <c r="D456">
        <v>1481</v>
      </c>
      <c r="E456">
        <v>455</v>
      </c>
      <c r="F456">
        <f>VLOOKUP(A456,Лист3!$A$2:$D$548,4,0)</f>
        <v>446</v>
      </c>
      <c r="G456">
        <f t="shared" si="42"/>
        <v>-9</v>
      </c>
      <c r="H456">
        <f t="shared" si="43"/>
        <v>0</v>
      </c>
      <c r="I456">
        <f t="shared" si="44"/>
        <v>0</v>
      </c>
      <c r="J456">
        <f t="shared" si="45"/>
        <v>0</v>
      </c>
      <c r="K456">
        <f t="shared" si="46"/>
        <v>0</v>
      </c>
      <c r="L456">
        <f t="shared" si="47"/>
        <v>1</v>
      </c>
    </row>
    <row r="457" spans="1:12">
      <c r="A457">
        <v>1655422277</v>
      </c>
      <c r="B457" t="s">
        <v>2349</v>
      </c>
      <c r="C457">
        <v>4028</v>
      </c>
      <c r="D457">
        <v>1478</v>
      </c>
      <c r="E457">
        <v>456</v>
      </c>
      <c r="F457">
        <f>VLOOKUP(A457,Лист3!$A$2:$D$548,4,0)</f>
        <v>432</v>
      </c>
      <c r="G457">
        <f t="shared" si="42"/>
        <v>-24</v>
      </c>
      <c r="H457">
        <f t="shared" si="43"/>
        <v>0</v>
      </c>
      <c r="I457">
        <f t="shared" si="44"/>
        <v>0</v>
      </c>
      <c r="J457">
        <f t="shared" si="45"/>
        <v>0</v>
      </c>
      <c r="K457">
        <f t="shared" si="46"/>
        <v>0</v>
      </c>
      <c r="L457">
        <f t="shared" si="47"/>
        <v>1</v>
      </c>
    </row>
    <row r="458" spans="1:12">
      <c r="A458">
        <v>5024204901</v>
      </c>
      <c r="B458" t="s">
        <v>2212</v>
      </c>
      <c r="C458">
        <v>1401</v>
      </c>
      <c r="D458">
        <v>1394</v>
      </c>
      <c r="E458">
        <v>457</v>
      </c>
      <c r="F458">
        <f>VLOOKUP(A458,Лист3!$A$2:$D$548,4,0)</f>
        <v>469</v>
      </c>
      <c r="G458">
        <f t="shared" si="42"/>
        <v>12</v>
      </c>
      <c r="H458">
        <f t="shared" si="43"/>
        <v>0</v>
      </c>
      <c r="I458">
        <f t="shared" si="44"/>
        <v>0</v>
      </c>
      <c r="J458">
        <f t="shared" si="45"/>
        <v>0</v>
      </c>
      <c r="K458">
        <f t="shared" si="46"/>
        <v>0</v>
      </c>
      <c r="L458">
        <f t="shared" si="47"/>
        <v>1</v>
      </c>
    </row>
    <row r="459" spans="1:12">
      <c r="A459">
        <v>7728833297</v>
      </c>
      <c r="B459" t="s">
        <v>1843</v>
      </c>
      <c r="C459">
        <v>1150</v>
      </c>
      <c r="D459">
        <v>1282</v>
      </c>
      <c r="E459">
        <v>458</v>
      </c>
      <c r="F459">
        <f>VLOOKUP(A459,Лист3!$A$2:$D$548,4,0)</f>
        <v>472</v>
      </c>
      <c r="G459">
        <f t="shared" si="42"/>
        <v>14</v>
      </c>
      <c r="H459">
        <f t="shared" si="43"/>
        <v>0</v>
      </c>
      <c r="I459">
        <f t="shared" si="44"/>
        <v>0</v>
      </c>
      <c r="J459">
        <f t="shared" si="45"/>
        <v>0</v>
      </c>
      <c r="K459">
        <f t="shared" si="46"/>
        <v>0</v>
      </c>
      <c r="L459">
        <f t="shared" si="47"/>
        <v>1</v>
      </c>
    </row>
    <row r="460" spans="1:12">
      <c r="A460">
        <v>2311308754</v>
      </c>
      <c r="B460" t="s">
        <v>2533</v>
      </c>
      <c r="C460">
        <v>0</v>
      </c>
      <c r="D460">
        <v>1254</v>
      </c>
      <c r="E460">
        <v>459</v>
      </c>
      <c r="F460">
        <f>VLOOKUP(A460,Лист3!$A$2:$D$548,4,0)</f>
        <v>526</v>
      </c>
      <c r="G460">
        <f t="shared" si="42"/>
        <v>67</v>
      </c>
      <c r="H460">
        <f t="shared" si="43"/>
        <v>0</v>
      </c>
      <c r="I460">
        <f t="shared" si="44"/>
        <v>0</v>
      </c>
      <c r="J460">
        <f t="shared" si="45"/>
        <v>0</v>
      </c>
      <c r="K460">
        <f t="shared" si="46"/>
        <v>0</v>
      </c>
      <c r="L460">
        <f t="shared" si="47"/>
        <v>1</v>
      </c>
    </row>
    <row r="461" spans="1:12">
      <c r="A461">
        <v>2130225249</v>
      </c>
      <c r="B461" t="s">
        <v>2643</v>
      </c>
      <c r="C461">
        <v>1662</v>
      </c>
      <c r="D461">
        <v>1244</v>
      </c>
      <c r="E461">
        <v>460</v>
      </c>
      <c r="F461">
        <f>VLOOKUP(A461,Лист3!$A$2:$D$548,4,0)</f>
        <v>464</v>
      </c>
      <c r="G461">
        <f t="shared" si="42"/>
        <v>4</v>
      </c>
      <c r="H461">
        <f t="shared" si="43"/>
        <v>0</v>
      </c>
      <c r="I461">
        <f t="shared" si="44"/>
        <v>0</v>
      </c>
      <c r="J461">
        <f t="shared" si="45"/>
        <v>0</v>
      </c>
      <c r="K461">
        <f t="shared" si="46"/>
        <v>0</v>
      </c>
      <c r="L461">
        <f t="shared" si="47"/>
        <v>1</v>
      </c>
    </row>
    <row r="462" spans="1:12">
      <c r="A462">
        <v>9728016108</v>
      </c>
      <c r="B462" t="s">
        <v>2335</v>
      </c>
      <c r="C462">
        <v>3492</v>
      </c>
      <c r="D462">
        <f>IFERROR(VLOOKUP(A462,'Остальные данные'!$B$3:$XFD$82,'Остальные данные'!$DI$1,0)+VLOOKUP(A462,'Остальные данные'!$B$3:$XFD$82,'Остальные данные'!$CS$1,0),"")</f>
        <v>1237</v>
      </c>
      <c r="E462">
        <v>461</v>
      </c>
      <c r="F462">
        <f>VLOOKUP(A462,Лист3!$A$2:$D$548,4,0)</f>
        <v>442</v>
      </c>
      <c r="G462">
        <f t="shared" si="42"/>
        <v>-19</v>
      </c>
      <c r="H462">
        <f t="shared" si="43"/>
        <v>0</v>
      </c>
      <c r="I462">
        <f t="shared" si="44"/>
        <v>0</v>
      </c>
      <c r="J462">
        <f t="shared" si="45"/>
        <v>0</v>
      </c>
      <c r="K462">
        <f t="shared" si="46"/>
        <v>0</v>
      </c>
      <c r="L462">
        <f t="shared" si="47"/>
        <v>1</v>
      </c>
    </row>
    <row r="463" spans="1:12">
      <c r="A463">
        <v>300015086</v>
      </c>
      <c r="B463" t="s">
        <v>3551</v>
      </c>
      <c r="C463">
        <v>0</v>
      </c>
      <c r="D463">
        <v>1213</v>
      </c>
      <c r="E463">
        <v>462</v>
      </c>
      <c r="F463">
        <f>VLOOKUP(A463,Лист3!$A$2:$D$548,4,0)</f>
        <v>539</v>
      </c>
      <c r="G463">
        <f t="shared" si="42"/>
        <v>77</v>
      </c>
      <c r="H463">
        <f t="shared" si="43"/>
        <v>0</v>
      </c>
      <c r="I463">
        <f t="shared" si="44"/>
        <v>0</v>
      </c>
      <c r="J463">
        <f t="shared" si="45"/>
        <v>0</v>
      </c>
      <c r="K463">
        <f t="shared" si="46"/>
        <v>0</v>
      </c>
      <c r="L463">
        <f t="shared" si="47"/>
        <v>1</v>
      </c>
    </row>
    <row r="464" spans="1:12">
      <c r="A464">
        <v>2117003208</v>
      </c>
      <c r="B464" t="s">
        <v>2206</v>
      </c>
      <c r="C464">
        <v>1641</v>
      </c>
      <c r="D464">
        <v>1171</v>
      </c>
      <c r="E464">
        <v>463</v>
      </c>
      <c r="F464">
        <f>VLOOKUP(A464,Лист3!$A$2:$D$548,4,0)</f>
        <v>465</v>
      </c>
      <c r="G464">
        <f t="shared" si="42"/>
        <v>2</v>
      </c>
      <c r="H464">
        <f t="shared" si="43"/>
        <v>0</v>
      </c>
      <c r="I464">
        <f t="shared" si="44"/>
        <v>0</v>
      </c>
      <c r="J464">
        <f t="shared" si="45"/>
        <v>0</v>
      </c>
      <c r="K464">
        <f t="shared" si="46"/>
        <v>0</v>
      </c>
      <c r="L464">
        <f t="shared" si="47"/>
        <v>1</v>
      </c>
    </row>
    <row r="465" spans="1:12">
      <c r="A465">
        <v>7100025192</v>
      </c>
      <c r="B465" t="s">
        <v>3422</v>
      </c>
      <c r="C465">
        <v>8</v>
      </c>
      <c r="D465">
        <v>1124</v>
      </c>
      <c r="E465">
        <v>464</v>
      </c>
      <c r="F465">
        <f>VLOOKUP(A465,Лист3!$A$2:$D$548,4,0)</f>
        <v>506</v>
      </c>
      <c r="G465">
        <f t="shared" si="42"/>
        <v>42</v>
      </c>
      <c r="H465">
        <f t="shared" si="43"/>
        <v>0</v>
      </c>
      <c r="I465">
        <f t="shared" si="44"/>
        <v>0</v>
      </c>
      <c r="J465">
        <f t="shared" si="45"/>
        <v>0</v>
      </c>
      <c r="K465">
        <f t="shared" si="46"/>
        <v>0</v>
      </c>
      <c r="L465">
        <f t="shared" si="47"/>
        <v>1</v>
      </c>
    </row>
    <row r="466" spans="1:12">
      <c r="A466">
        <v>8602285887</v>
      </c>
      <c r="B466" t="s">
        <v>1280</v>
      </c>
      <c r="C466">
        <v>6082</v>
      </c>
      <c r="D466">
        <v>1000</v>
      </c>
      <c r="E466">
        <v>465</v>
      </c>
      <c r="F466">
        <f>VLOOKUP(A466,Лист3!$A$2:$D$548,4,0)</f>
        <v>411</v>
      </c>
      <c r="G466">
        <f t="shared" si="42"/>
        <v>-54</v>
      </c>
      <c r="H466">
        <f t="shared" si="43"/>
        <v>0</v>
      </c>
      <c r="I466">
        <f t="shared" si="44"/>
        <v>0</v>
      </c>
      <c r="J466">
        <f t="shared" si="45"/>
        <v>0</v>
      </c>
      <c r="K466">
        <f t="shared" si="46"/>
        <v>0</v>
      </c>
      <c r="L466">
        <f t="shared" si="47"/>
        <v>1</v>
      </c>
    </row>
    <row r="467" spans="1:12">
      <c r="A467">
        <v>1831193931</v>
      </c>
      <c r="B467" t="s">
        <v>1750</v>
      </c>
      <c r="C467">
        <v>165824</v>
      </c>
      <c r="D467">
        <v>955</v>
      </c>
      <c r="E467">
        <v>466</v>
      </c>
      <c r="F467">
        <f>VLOOKUP(A467,Лист3!$A$2:$D$548,4,0)</f>
        <v>93</v>
      </c>
      <c r="G467">
        <f t="shared" si="42"/>
        <v>-373</v>
      </c>
      <c r="H467">
        <f t="shared" si="43"/>
        <v>0</v>
      </c>
      <c r="I467">
        <f t="shared" si="44"/>
        <v>0</v>
      </c>
      <c r="J467">
        <f t="shared" si="45"/>
        <v>0</v>
      </c>
      <c r="K467">
        <f t="shared" si="46"/>
        <v>0</v>
      </c>
      <c r="L467">
        <f t="shared" si="47"/>
        <v>1</v>
      </c>
    </row>
    <row r="468" spans="1:12">
      <c r="A468">
        <v>7714938194</v>
      </c>
      <c r="B468" t="s">
        <v>211</v>
      </c>
      <c r="C468">
        <v>2041</v>
      </c>
      <c r="D468">
        <v>950</v>
      </c>
      <c r="E468">
        <v>467</v>
      </c>
      <c r="F468">
        <f>VLOOKUP(A468,Лист3!$A$2:$D$548,4,0)</f>
        <v>460</v>
      </c>
      <c r="G468">
        <f t="shared" si="42"/>
        <v>-7</v>
      </c>
      <c r="H468">
        <f t="shared" si="43"/>
        <v>0</v>
      </c>
      <c r="I468">
        <f t="shared" si="44"/>
        <v>0</v>
      </c>
      <c r="J468">
        <f t="shared" si="45"/>
        <v>0</v>
      </c>
      <c r="K468">
        <f t="shared" si="46"/>
        <v>0</v>
      </c>
      <c r="L468">
        <f t="shared" si="47"/>
        <v>1</v>
      </c>
    </row>
    <row r="469" spans="1:12">
      <c r="A469">
        <v>5042122070</v>
      </c>
      <c r="B469" t="s">
        <v>277</v>
      </c>
      <c r="C469">
        <v>10302</v>
      </c>
      <c r="D469">
        <v>815</v>
      </c>
      <c r="E469">
        <v>468</v>
      </c>
      <c r="F469">
        <f>VLOOKUP(A469,Лист3!$A$2:$D$548,4,0)</f>
        <v>364</v>
      </c>
      <c r="G469">
        <f t="shared" si="42"/>
        <v>-104</v>
      </c>
      <c r="H469">
        <f t="shared" si="43"/>
        <v>0</v>
      </c>
      <c r="I469">
        <f t="shared" si="44"/>
        <v>0</v>
      </c>
      <c r="J469">
        <f t="shared" si="45"/>
        <v>0</v>
      </c>
      <c r="K469">
        <f t="shared" si="46"/>
        <v>0</v>
      </c>
      <c r="L469">
        <f t="shared" si="47"/>
        <v>1</v>
      </c>
    </row>
    <row r="470" spans="1:12">
      <c r="A470">
        <v>3250532162</v>
      </c>
      <c r="B470" t="s">
        <v>2052</v>
      </c>
      <c r="C470">
        <v>29259</v>
      </c>
      <c r="D470">
        <v>765</v>
      </c>
      <c r="E470">
        <v>469</v>
      </c>
      <c r="F470">
        <f>VLOOKUP(A470,Лист3!$A$2:$D$548,4,0)</f>
        <v>256</v>
      </c>
      <c r="G470">
        <f t="shared" si="42"/>
        <v>-213</v>
      </c>
      <c r="H470">
        <f t="shared" si="43"/>
        <v>0</v>
      </c>
      <c r="I470">
        <f t="shared" si="44"/>
        <v>0</v>
      </c>
      <c r="J470">
        <f t="shared" si="45"/>
        <v>0</v>
      </c>
      <c r="K470">
        <f t="shared" si="46"/>
        <v>0</v>
      </c>
      <c r="L470">
        <f t="shared" si="47"/>
        <v>1</v>
      </c>
    </row>
    <row r="471" spans="1:12">
      <c r="A471">
        <v>9725071502</v>
      </c>
      <c r="B471" t="s">
        <v>2972</v>
      </c>
      <c r="C471">
        <v>18587</v>
      </c>
      <c r="D471">
        <f>IFERROR(VLOOKUP(A471,'Остальные данные'!$B$3:$XFD$82,'Остальные данные'!$DI$1,0)+VLOOKUP(A471,'Остальные данные'!$B$3:$XFD$82,'Остальные данные'!$CS$1,0),"")</f>
        <v>758</v>
      </c>
      <c r="E471">
        <v>470</v>
      </c>
      <c r="F471">
        <f>VLOOKUP(A471,Лист3!$A$2:$D$548,4,0)</f>
        <v>305</v>
      </c>
      <c r="G471">
        <f t="shared" si="42"/>
        <v>-165</v>
      </c>
      <c r="H471">
        <f t="shared" si="43"/>
        <v>0</v>
      </c>
      <c r="I471">
        <f t="shared" si="44"/>
        <v>0</v>
      </c>
      <c r="J471">
        <f t="shared" si="45"/>
        <v>0</v>
      </c>
      <c r="K471">
        <f t="shared" si="46"/>
        <v>0</v>
      </c>
      <c r="L471">
        <f t="shared" si="47"/>
        <v>1</v>
      </c>
    </row>
    <row r="472" spans="1:12">
      <c r="A472">
        <v>6166094406</v>
      </c>
      <c r="B472" t="s">
        <v>1571</v>
      </c>
      <c r="C472">
        <v>1282</v>
      </c>
      <c r="D472">
        <v>755</v>
      </c>
      <c r="E472">
        <v>471</v>
      </c>
      <c r="F472">
        <f>VLOOKUP(A472,Лист3!$A$2:$D$548,4,0)</f>
        <v>470</v>
      </c>
      <c r="G472">
        <f t="shared" si="42"/>
        <v>-1</v>
      </c>
      <c r="H472">
        <f t="shared" si="43"/>
        <v>0</v>
      </c>
      <c r="I472">
        <f t="shared" si="44"/>
        <v>0</v>
      </c>
      <c r="J472">
        <f t="shared" si="45"/>
        <v>0</v>
      </c>
      <c r="K472">
        <f t="shared" si="46"/>
        <v>0</v>
      </c>
      <c r="L472">
        <f t="shared" si="47"/>
        <v>1</v>
      </c>
    </row>
    <row r="473" spans="1:12">
      <c r="A473">
        <v>7841071972</v>
      </c>
      <c r="B473" t="s">
        <v>1286</v>
      </c>
      <c r="C473">
        <v>1160</v>
      </c>
      <c r="D473">
        <v>735</v>
      </c>
      <c r="E473">
        <v>472</v>
      </c>
      <c r="F473">
        <f>VLOOKUP(A473,Лист3!$A$2:$D$548,4,0)</f>
        <v>471</v>
      </c>
      <c r="G473">
        <f t="shared" si="42"/>
        <v>-1</v>
      </c>
      <c r="H473">
        <f t="shared" si="43"/>
        <v>0</v>
      </c>
      <c r="I473">
        <f t="shared" si="44"/>
        <v>0</v>
      </c>
      <c r="J473">
        <f t="shared" si="45"/>
        <v>0</v>
      </c>
      <c r="K473">
        <f t="shared" si="46"/>
        <v>0</v>
      </c>
      <c r="L473">
        <f t="shared" si="47"/>
        <v>1</v>
      </c>
    </row>
    <row r="474" spans="1:12">
      <c r="A474">
        <v>6168064037</v>
      </c>
      <c r="B474" t="s">
        <v>352</v>
      </c>
      <c r="C474">
        <v>8920</v>
      </c>
      <c r="D474">
        <v>683</v>
      </c>
      <c r="E474">
        <v>473</v>
      </c>
      <c r="F474">
        <f>VLOOKUP(A474,Лист3!$A$2:$D$548,4,0)</f>
        <v>377</v>
      </c>
      <c r="G474">
        <f t="shared" si="42"/>
        <v>-96</v>
      </c>
      <c r="H474">
        <f t="shared" si="43"/>
        <v>0</v>
      </c>
      <c r="I474">
        <f t="shared" si="44"/>
        <v>0</v>
      </c>
      <c r="J474">
        <f t="shared" si="45"/>
        <v>0</v>
      </c>
      <c r="K474">
        <f t="shared" si="46"/>
        <v>0</v>
      </c>
      <c r="L474">
        <f t="shared" si="47"/>
        <v>1</v>
      </c>
    </row>
    <row r="475" spans="1:12">
      <c r="A475">
        <v>5017123610</v>
      </c>
      <c r="B475" t="s">
        <v>2513</v>
      </c>
      <c r="C475">
        <v>370</v>
      </c>
      <c r="D475">
        <v>654</v>
      </c>
      <c r="E475">
        <v>474</v>
      </c>
      <c r="F475">
        <f>VLOOKUP(A475,Лист3!$A$2:$D$548,4,0)</f>
        <v>492</v>
      </c>
      <c r="G475">
        <f t="shared" si="42"/>
        <v>18</v>
      </c>
      <c r="H475">
        <f t="shared" si="43"/>
        <v>0</v>
      </c>
      <c r="I475">
        <f t="shared" si="44"/>
        <v>0</v>
      </c>
      <c r="J475">
        <f t="shared" si="45"/>
        <v>0</v>
      </c>
      <c r="K475">
        <f t="shared" si="46"/>
        <v>0</v>
      </c>
      <c r="L475">
        <f t="shared" si="47"/>
        <v>1</v>
      </c>
    </row>
    <row r="476" spans="1:12">
      <c r="A476">
        <v>2311322999</v>
      </c>
      <c r="B476" t="s">
        <v>2898</v>
      </c>
      <c r="C476">
        <v>1454</v>
      </c>
      <c r="D476">
        <v>651</v>
      </c>
      <c r="E476">
        <v>475</v>
      </c>
      <c r="F476">
        <f>VLOOKUP(A476,Лист3!$A$2:$D$548,4,0)</f>
        <v>467</v>
      </c>
      <c r="G476">
        <f t="shared" si="42"/>
        <v>-8</v>
      </c>
      <c r="H476">
        <f t="shared" si="43"/>
        <v>0</v>
      </c>
      <c r="I476">
        <f t="shared" si="44"/>
        <v>0</v>
      </c>
      <c r="J476">
        <f t="shared" si="45"/>
        <v>0</v>
      </c>
      <c r="K476">
        <f t="shared" si="46"/>
        <v>0</v>
      </c>
      <c r="L476">
        <f t="shared" si="47"/>
        <v>1</v>
      </c>
    </row>
    <row r="477" spans="1:12">
      <c r="A477">
        <v>9703030100</v>
      </c>
      <c r="B477" t="s">
        <v>2552</v>
      </c>
      <c r="C477">
        <v>949</v>
      </c>
      <c r="D477">
        <f>IFERROR(VLOOKUP(A477,'Остальные данные'!$B$3:$XFD$82,'Остальные данные'!$DI$1,0)+VLOOKUP(A477,'Остальные данные'!$B$3:$XFD$82,'Остальные данные'!$CS$1,0),"")</f>
        <v>614</v>
      </c>
      <c r="E477">
        <v>476</v>
      </c>
      <c r="F477">
        <f>VLOOKUP(A477,Лист3!$A$2:$D$548,4,0)</f>
        <v>478</v>
      </c>
      <c r="G477">
        <f t="shared" si="42"/>
        <v>2</v>
      </c>
      <c r="H477">
        <f t="shared" si="43"/>
        <v>0</v>
      </c>
      <c r="I477">
        <f t="shared" si="44"/>
        <v>0</v>
      </c>
      <c r="J477">
        <f t="shared" si="45"/>
        <v>0</v>
      </c>
      <c r="K477">
        <f t="shared" si="46"/>
        <v>0</v>
      </c>
      <c r="L477">
        <f t="shared" si="47"/>
        <v>1</v>
      </c>
    </row>
    <row r="478" spans="1:12">
      <c r="A478">
        <v>1701060338</v>
      </c>
      <c r="B478" t="s">
        <v>2185</v>
      </c>
      <c r="C478">
        <v>857</v>
      </c>
      <c r="D478">
        <v>580</v>
      </c>
      <c r="E478">
        <v>477</v>
      </c>
      <c r="F478">
        <f>VLOOKUP(A478,Лист3!$A$2:$D$548,4,0)</f>
        <v>481</v>
      </c>
      <c r="G478">
        <f t="shared" si="42"/>
        <v>4</v>
      </c>
      <c r="H478">
        <f t="shared" si="43"/>
        <v>0</v>
      </c>
      <c r="I478">
        <f t="shared" si="44"/>
        <v>0</v>
      </c>
      <c r="J478">
        <f t="shared" si="45"/>
        <v>0</v>
      </c>
      <c r="K478">
        <f t="shared" si="46"/>
        <v>0</v>
      </c>
      <c r="L478">
        <f t="shared" si="47"/>
        <v>1</v>
      </c>
    </row>
    <row r="479" spans="1:12">
      <c r="A479">
        <v>276118240</v>
      </c>
      <c r="B479" t="s">
        <v>371</v>
      </c>
      <c r="C479">
        <v>452</v>
      </c>
      <c r="D479">
        <v>533</v>
      </c>
      <c r="E479">
        <v>478</v>
      </c>
      <c r="F479">
        <f>VLOOKUP(A479,Лист3!$A$2:$D$548,4,0)</f>
        <v>490</v>
      </c>
      <c r="G479">
        <f t="shared" si="42"/>
        <v>12</v>
      </c>
      <c r="H479">
        <f t="shared" si="43"/>
        <v>0</v>
      </c>
      <c r="I479">
        <f t="shared" si="44"/>
        <v>0</v>
      </c>
      <c r="J479">
        <f t="shared" si="45"/>
        <v>0</v>
      </c>
      <c r="K479">
        <f t="shared" si="46"/>
        <v>0</v>
      </c>
      <c r="L479">
        <f t="shared" si="47"/>
        <v>1</v>
      </c>
    </row>
    <row r="480" spans="1:12">
      <c r="A480">
        <v>1103012673</v>
      </c>
      <c r="B480" t="s">
        <v>3539</v>
      </c>
      <c r="C480">
        <v>653</v>
      </c>
      <c r="D480">
        <v>505</v>
      </c>
      <c r="E480">
        <v>479</v>
      </c>
      <c r="F480">
        <f>VLOOKUP(A480,Лист3!$A$2:$D$548,4,0)</f>
        <v>485</v>
      </c>
      <c r="G480">
        <f t="shared" si="42"/>
        <v>6</v>
      </c>
      <c r="H480">
        <f t="shared" si="43"/>
        <v>0</v>
      </c>
      <c r="I480">
        <f t="shared" si="44"/>
        <v>0</v>
      </c>
      <c r="J480">
        <f t="shared" si="45"/>
        <v>0</v>
      </c>
      <c r="K480">
        <f t="shared" si="46"/>
        <v>0</v>
      </c>
      <c r="L480">
        <f t="shared" si="47"/>
        <v>1</v>
      </c>
    </row>
    <row r="481" spans="1:12">
      <c r="A481">
        <v>1660244037</v>
      </c>
      <c r="B481" t="s">
        <v>1334</v>
      </c>
      <c r="C481">
        <v>3587</v>
      </c>
      <c r="D481">
        <v>486</v>
      </c>
      <c r="E481">
        <v>480</v>
      </c>
      <c r="F481">
        <f>VLOOKUP(A481,Лист3!$A$2:$D$548,4,0)</f>
        <v>439</v>
      </c>
      <c r="G481">
        <f t="shared" si="42"/>
        <v>-41</v>
      </c>
      <c r="H481">
        <f t="shared" si="43"/>
        <v>0</v>
      </c>
      <c r="I481">
        <f t="shared" si="44"/>
        <v>0</v>
      </c>
      <c r="J481">
        <f t="shared" si="45"/>
        <v>0</v>
      </c>
      <c r="K481">
        <f t="shared" si="46"/>
        <v>0</v>
      </c>
      <c r="L481">
        <f t="shared" si="47"/>
        <v>1</v>
      </c>
    </row>
    <row r="482" spans="1:12">
      <c r="A482">
        <v>5406836892</v>
      </c>
      <c r="B482" t="s">
        <v>3558</v>
      </c>
      <c r="C482">
        <v>0</v>
      </c>
      <c r="D482">
        <v>466</v>
      </c>
      <c r="E482">
        <v>481</v>
      </c>
      <c r="F482">
        <f>VLOOKUP(A482,Лист3!$A$2:$D$548,4,0)</f>
        <v>540</v>
      </c>
      <c r="G482">
        <f t="shared" si="42"/>
        <v>59</v>
      </c>
      <c r="H482">
        <f t="shared" si="43"/>
        <v>0</v>
      </c>
      <c r="I482">
        <f t="shared" si="44"/>
        <v>0</v>
      </c>
      <c r="J482">
        <f t="shared" si="45"/>
        <v>0</v>
      </c>
      <c r="K482">
        <f t="shared" si="46"/>
        <v>0</v>
      </c>
      <c r="L482">
        <f t="shared" si="47"/>
        <v>1</v>
      </c>
    </row>
    <row r="483" spans="1:12">
      <c r="A483">
        <v>7725848489</v>
      </c>
      <c r="B483" t="s">
        <v>3609</v>
      </c>
      <c r="C483">
        <v>23178</v>
      </c>
      <c r="D483">
        <v>408</v>
      </c>
      <c r="E483">
        <v>482</v>
      </c>
      <c r="F483">
        <f>VLOOKUP(A483,Лист3!$A$2:$D$548,4,0)</f>
        <v>280</v>
      </c>
      <c r="G483">
        <f t="shared" si="42"/>
        <v>-202</v>
      </c>
      <c r="H483">
        <f t="shared" si="43"/>
        <v>0</v>
      </c>
      <c r="I483">
        <f t="shared" si="44"/>
        <v>0</v>
      </c>
      <c r="J483">
        <f t="shared" si="45"/>
        <v>0</v>
      </c>
      <c r="K483">
        <f t="shared" si="46"/>
        <v>0</v>
      </c>
      <c r="L483">
        <f t="shared" si="47"/>
        <v>1</v>
      </c>
    </row>
    <row r="484" spans="1:12">
      <c r="A484">
        <v>2312143061</v>
      </c>
      <c r="B484" t="s">
        <v>1532</v>
      </c>
      <c r="C484">
        <v>838</v>
      </c>
      <c r="D484">
        <v>287</v>
      </c>
      <c r="E484">
        <v>483</v>
      </c>
      <c r="F484">
        <f>VLOOKUP(A484,Лист3!$A$2:$D$548,4,0)</f>
        <v>482</v>
      </c>
      <c r="G484">
        <f t="shared" si="42"/>
        <v>-1</v>
      </c>
      <c r="H484">
        <f t="shared" si="43"/>
        <v>0</v>
      </c>
      <c r="I484">
        <f t="shared" si="44"/>
        <v>0</v>
      </c>
      <c r="J484">
        <f t="shared" si="45"/>
        <v>0</v>
      </c>
      <c r="K484">
        <f t="shared" si="46"/>
        <v>0</v>
      </c>
      <c r="L484">
        <f t="shared" si="47"/>
        <v>1</v>
      </c>
    </row>
    <row r="485" spans="1:12">
      <c r="A485">
        <v>4029062021</v>
      </c>
      <c r="B485" t="s">
        <v>2696</v>
      </c>
      <c r="C485">
        <v>17679</v>
      </c>
      <c r="D485">
        <v>125</v>
      </c>
      <c r="E485">
        <v>484</v>
      </c>
      <c r="F485">
        <f>VLOOKUP(A485,Лист3!$A$2:$D$548,4,0)</f>
        <v>308</v>
      </c>
      <c r="G485">
        <f t="shared" si="42"/>
        <v>-176</v>
      </c>
      <c r="H485">
        <f t="shared" si="43"/>
        <v>0</v>
      </c>
      <c r="I485">
        <f t="shared" si="44"/>
        <v>0</v>
      </c>
      <c r="J485">
        <f t="shared" si="45"/>
        <v>0</v>
      </c>
      <c r="K485">
        <f t="shared" si="46"/>
        <v>0</v>
      </c>
      <c r="L485">
        <f t="shared" si="47"/>
        <v>1</v>
      </c>
    </row>
    <row r="486" spans="1:12">
      <c r="A486">
        <v>5410147743</v>
      </c>
      <c r="B486" t="s">
        <v>3511</v>
      </c>
      <c r="C486">
        <v>3</v>
      </c>
      <c r="D486">
        <v>47</v>
      </c>
      <c r="E486">
        <v>485</v>
      </c>
      <c r="F486">
        <f>VLOOKUP(A486,Лист3!$A$2:$D$548,4,0)</f>
        <v>508</v>
      </c>
      <c r="G486">
        <f t="shared" si="42"/>
        <v>23</v>
      </c>
      <c r="H486">
        <f t="shared" si="43"/>
        <v>0</v>
      </c>
      <c r="I486">
        <f t="shared" si="44"/>
        <v>0</v>
      </c>
      <c r="J486">
        <f t="shared" si="45"/>
        <v>0</v>
      </c>
      <c r="K486">
        <f t="shared" si="46"/>
        <v>0</v>
      </c>
      <c r="L486">
        <f t="shared" si="47"/>
        <v>1</v>
      </c>
    </row>
    <row r="487" spans="1:12">
      <c r="A487">
        <v>6154560469</v>
      </c>
      <c r="B487" t="s">
        <v>204</v>
      </c>
      <c r="C487">
        <v>237</v>
      </c>
      <c r="D487">
        <v>34</v>
      </c>
      <c r="E487">
        <v>486</v>
      </c>
      <c r="F487">
        <f>VLOOKUP(A487,Лист3!$A$2:$D$548,4,0)</f>
        <v>497</v>
      </c>
      <c r="G487">
        <f t="shared" si="42"/>
        <v>11</v>
      </c>
      <c r="H487">
        <f t="shared" si="43"/>
        <v>0</v>
      </c>
      <c r="I487">
        <f t="shared" si="44"/>
        <v>0</v>
      </c>
      <c r="J487">
        <f t="shared" si="45"/>
        <v>0</v>
      </c>
      <c r="K487">
        <f t="shared" si="46"/>
        <v>0</v>
      </c>
      <c r="L487">
        <f t="shared" si="47"/>
        <v>1</v>
      </c>
    </row>
    <row r="488" spans="1:12">
      <c r="A488">
        <v>6450085277</v>
      </c>
      <c r="B488" t="s">
        <v>3202</v>
      </c>
      <c r="C488">
        <v>627</v>
      </c>
      <c r="D488">
        <v>33</v>
      </c>
      <c r="E488">
        <v>487</v>
      </c>
      <c r="F488">
        <f>VLOOKUP(A488,Лист3!$A$2:$D$548,4,0)</f>
        <v>486</v>
      </c>
      <c r="G488">
        <f t="shared" si="42"/>
        <v>-1</v>
      </c>
      <c r="H488">
        <f t="shared" si="43"/>
        <v>0</v>
      </c>
      <c r="I488">
        <f t="shared" si="44"/>
        <v>0</v>
      </c>
      <c r="J488">
        <f t="shared" si="45"/>
        <v>0</v>
      </c>
      <c r="K488">
        <f t="shared" si="46"/>
        <v>0</v>
      </c>
      <c r="L488">
        <f t="shared" si="47"/>
        <v>1</v>
      </c>
    </row>
    <row r="489" spans="1:12">
      <c r="A489">
        <v>573013480</v>
      </c>
      <c r="B489" t="s">
        <v>3005</v>
      </c>
      <c r="C489">
        <v>1091</v>
      </c>
      <c r="D489">
        <v>26</v>
      </c>
      <c r="E489">
        <v>488</v>
      </c>
      <c r="F489">
        <f>VLOOKUP(A489,Лист3!$A$2:$D$548,4,0)</f>
        <v>476</v>
      </c>
      <c r="G489">
        <f t="shared" si="42"/>
        <v>-12</v>
      </c>
      <c r="H489">
        <f t="shared" si="43"/>
        <v>0</v>
      </c>
      <c r="I489">
        <f t="shared" si="44"/>
        <v>0</v>
      </c>
      <c r="J489">
        <f t="shared" si="45"/>
        <v>0</v>
      </c>
      <c r="K489">
        <f t="shared" si="46"/>
        <v>0</v>
      </c>
      <c r="L489">
        <f t="shared" si="47"/>
        <v>1</v>
      </c>
    </row>
    <row r="490" spans="1:12">
      <c r="A490">
        <v>6671357634</v>
      </c>
      <c r="B490" t="s">
        <v>685</v>
      </c>
      <c r="C490">
        <v>0</v>
      </c>
      <c r="D490">
        <v>14</v>
      </c>
      <c r="E490">
        <v>489</v>
      </c>
      <c r="F490">
        <f>VLOOKUP(A490,Лист3!$A$2:$D$548,4,0)</f>
        <v>519</v>
      </c>
      <c r="G490">
        <f t="shared" si="42"/>
        <v>30</v>
      </c>
      <c r="H490">
        <f t="shared" si="43"/>
        <v>0</v>
      </c>
      <c r="I490">
        <f t="shared" si="44"/>
        <v>0</v>
      </c>
      <c r="J490">
        <f t="shared" si="45"/>
        <v>0</v>
      </c>
      <c r="K490">
        <f t="shared" si="46"/>
        <v>0</v>
      </c>
      <c r="L490">
        <f t="shared" si="47"/>
        <v>1</v>
      </c>
    </row>
    <row r="491" spans="1:12">
      <c r="A491">
        <v>7727237125</v>
      </c>
      <c r="B491" t="s">
        <v>91</v>
      </c>
      <c r="C491">
        <v>12001</v>
      </c>
      <c r="D491">
        <v>5</v>
      </c>
      <c r="E491">
        <v>490</v>
      </c>
      <c r="F491">
        <f>VLOOKUP(A491,Лист3!$A$2:$D$548,4,0)</f>
        <v>347</v>
      </c>
      <c r="G491">
        <f t="shared" si="42"/>
        <v>-143</v>
      </c>
      <c r="H491">
        <f t="shared" si="43"/>
        <v>0</v>
      </c>
      <c r="I491">
        <f t="shared" si="44"/>
        <v>0</v>
      </c>
      <c r="J491">
        <f t="shared" si="45"/>
        <v>0</v>
      </c>
      <c r="K491">
        <f t="shared" si="46"/>
        <v>0</v>
      </c>
      <c r="L491">
        <f t="shared" si="47"/>
        <v>1</v>
      </c>
    </row>
    <row r="492" spans="1:12">
      <c r="A492">
        <v>3128149962</v>
      </c>
      <c r="B492" t="s">
        <v>2767</v>
      </c>
      <c r="C492">
        <v>496273</v>
      </c>
      <c r="D492">
        <v>3</v>
      </c>
      <c r="E492">
        <v>491</v>
      </c>
      <c r="F492">
        <f>VLOOKUP(A492,Лист3!$A$2:$D$548,4,0)</f>
        <v>39</v>
      </c>
      <c r="G492">
        <f t="shared" si="42"/>
        <v>-452</v>
      </c>
      <c r="H492">
        <f t="shared" si="43"/>
        <v>0</v>
      </c>
      <c r="I492">
        <f t="shared" si="44"/>
        <v>0</v>
      </c>
      <c r="J492">
        <f t="shared" si="45"/>
        <v>0</v>
      </c>
      <c r="K492">
        <f t="shared" si="46"/>
        <v>0</v>
      </c>
      <c r="L492">
        <f t="shared" si="47"/>
        <v>1</v>
      </c>
    </row>
    <row r="493" spans="1:12">
      <c r="A493">
        <v>4205205863</v>
      </c>
      <c r="B493" t="s">
        <v>2599</v>
      </c>
      <c r="C493">
        <v>0</v>
      </c>
      <c r="D493">
        <v>2</v>
      </c>
      <c r="E493">
        <v>492</v>
      </c>
      <c r="F493">
        <f>VLOOKUP(A493,Лист3!$A$2:$D$548,4,0)</f>
        <v>511</v>
      </c>
      <c r="G493">
        <f t="shared" si="42"/>
        <v>19</v>
      </c>
      <c r="H493">
        <f t="shared" si="43"/>
        <v>0</v>
      </c>
      <c r="I493">
        <f t="shared" si="44"/>
        <v>0</v>
      </c>
      <c r="J493">
        <f t="shared" si="45"/>
        <v>0</v>
      </c>
      <c r="K493">
        <f t="shared" si="46"/>
        <v>0</v>
      </c>
      <c r="L493">
        <f t="shared" si="47"/>
        <v>1</v>
      </c>
    </row>
    <row r="494" spans="1:12">
      <c r="A494">
        <v>6500011347</v>
      </c>
      <c r="B494" t="s">
        <v>3504</v>
      </c>
      <c r="C494">
        <v>0</v>
      </c>
      <c r="D494">
        <v>2</v>
      </c>
      <c r="E494">
        <v>493</v>
      </c>
      <c r="F494">
        <f>VLOOKUP(A494,Лист3!$A$2:$D$548,4,0)</f>
        <v>538</v>
      </c>
      <c r="G494">
        <f t="shared" si="42"/>
        <v>45</v>
      </c>
      <c r="H494">
        <f t="shared" si="43"/>
        <v>0</v>
      </c>
      <c r="I494">
        <f t="shared" si="44"/>
        <v>0</v>
      </c>
      <c r="J494">
        <f t="shared" si="45"/>
        <v>0</v>
      </c>
      <c r="K494">
        <f t="shared" si="46"/>
        <v>0</v>
      </c>
      <c r="L494">
        <f t="shared" si="47"/>
        <v>1</v>
      </c>
    </row>
    <row r="495" spans="1:12">
      <c r="A495">
        <v>7735174895</v>
      </c>
      <c r="B495" t="s">
        <v>2479</v>
      </c>
      <c r="C495">
        <v>829409</v>
      </c>
      <c r="D495">
        <v>0</v>
      </c>
      <c r="E495">
        <v>494</v>
      </c>
      <c r="F495">
        <f>VLOOKUP(A495,Лист3!$A$2:$D$548,4,0)</f>
        <v>26</v>
      </c>
      <c r="G495">
        <f t="shared" si="42"/>
        <v>-468</v>
      </c>
      <c r="H495">
        <f t="shared" si="43"/>
        <v>0</v>
      </c>
      <c r="I495">
        <f t="shared" si="44"/>
        <v>0</v>
      </c>
      <c r="J495">
        <f t="shared" si="45"/>
        <v>0</v>
      </c>
      <c r="K495">
        <f t="shared" si="46"/>
        <v>0</v>
      </c>
      <c r="L495">
        <f t="shared" si="47"/>
        <v>1</v>
      </c>
    </row>
    <row r="496" spans="1:12">
      <c r="A496">
        <v>5407980426</v>
      </c>
      <c r="B496" t="s">
        <v>2649</v>
      </c>
      <c r="C496">
        <v>4384</v>
      </c>
      <c r="D496">
        <v>0</v>
      </c>
      <c r="E496">
        <v>495</v>
      </c>
      <c r="F496">
        <f>VLOOKUP(A496,Лист3!$A$2:$D$548,4,0)</f>
        <v>426</v>
      </c>
      <c r="G496">
        <f t="shared" si="42"/>
        <v>-69</v>
      </c>
      <c r="H496">
        <f t="shared" si="43"/>
        <v>0</v>
      </c>
      <c r="I496">
        <f t="shared" si="44"/>
        <v>0</v>
      </c>
      <c r="J496">
        <f t="shared" si="45"/>
        <v>0</v>
      </c>
      <c r="K496">
        <f t="shared" si="46"/>
        <v>0</v>
      </c>
      <c r="L496">
        <f t="shared" si="47"/>
        <v>1</v>
      </c>
    </row>
    <row r="497" spans="1:12">
      <c r="A497">
        <v>9723118667</v>
      </c>
      <c r="B497" t="s">
        <v>2755</v>
      </c>
      <c r="C497">
        <v>4800</v>
      </c>
      <c r="D497">
        <v>0</v>
      </c>
      <c r="E497">
        <v>496</v>
      </c>
      <c r="F497">
        <f>VLOOKUP(A497,Лист3!$A$2:$D$548,4,0)</f>
        <v>421</v>
      </c>
      <c r="G497">
        <f t="shared" si="42"/>
        <v>-75</v>
      </c>
      <c r="H497">
        <f t="shared" si="43"/>
        <v>0</v>
      </c>
      <c r="I497">
        <f t="shared" si="44"/>
        <v>0</v>
      </c>
      <c r="J497">
        <f t="shared" si="45"/>
        <v>0</v>
      </c>
      <c r="K497">
        <f t="shared" si="46"/>
        <v>0</v>
      </c>
      <c r="L497">
        <f t="shared" si="47"/>
        <v>1</v>
      </c>
    </row>
    <row r="498" spans="1:12">
      <c r="A498">
        <v>7813484544</v>
      </c>
      <c r="B498" t="s">
        <v>1213</v>
      </c>
      <c r="C498">
        <v>3988</v>
      </c>
      <c r="D498">
        <v>0</v>
      </c>
      <c r="E498">
        <v>497</v>
      </c>
      <c r="F498">
        <f>VLOOKUP(A498,Лист3!$A$2:$D$548,4,0)</f>
        <v>435</v>
      </c>
      <c r="G498">
        <f t="shared" si="42"/>
        <v>-62</v>
      </c>
      <c r="H498">
        <f t="shared" si="43"/>
        <v>0</v>
      </c>
      <c r="I498">
        <f t="shared" si="44"/>
        <v>0</v>
      </c>
      <c r="J498">
        <f t="shared" si="45"/>
        <v>0</v>
      </c>
      <c r="K498">
        <f t="shared" si="46"/>
        <v>0</v>
      </c>
      <c r="L498">
        <f t="shared" si="47"/>
        <v>1</v>
      </c>
    </row>
    <row r="499" spans="1:12">
      <c r="A499">
        <v>6686116656</v>
      </c>
      <c r="B499" t="s">
        <v>2439</v>
      </c>
      <c r="C499">
        <v>2810</v>
      </c>
      <c r="D499">
        <v>0</v>
      </c>
      <c r="E499">
        <v>498</v>
      </c>
      <c r="F499">
        <f>VLOOKUP(A499,Лист3!$A$2:$D$548,4,0)</f>
        <v>453</v>
      </c>
      <c r="G499">
        <f t="shared" si="42"/>
        <v>-45</v>
      </c>
      <c r="H499">
        <f t="shared" si="43"/>
        <v>0</v>
      </c>
      <c r="I499">
        <f t="shared" si="44"/>
        <v>0</v>
      </c>
      <c r="J499">
        <f t="shared" si="45"/>
        <v>0</v>
      </c>
      <c r="K499">
        <f t="shared" si="46"/>
        <v>0</v>
      </c>
      <c r="L499">
        <f t="shared" si="47"/>
        <v>1</v>
      </c>
    </row>
    <row r="500" spans="1:12">
      <c r="A500">
        <v>7722466428</v>
      </c>
      <c r="B500" t="s">
        <v>1611</v>
      </c>
      <c r="C500">
        <v>2381</v>
      </c>
      <c r="D500">
        <v>0</v>
      </c>
      <c r="E500">
        <v>499</v>
      </c>
      <c r="F500">
        <f>VLOOKUP(A500,Лист3!$A$2:$D$548,4,0)</f>
        <v>456</v>
      </c>
      <c r="G500">
        <f t="shared" si="42"/>
        <v>-43</v>
      </c>
      <c r="H500">
        <f t="shared" si="43"/>
        <v>0</v>
      </c>
      <c r="I500">
        <f t="shared" si="44"/>
        <v>0</v>
      </c>
      <c r="J500">
        <f t="shared" si="45"/>
        <v>0</v>
      </c>
      <c r="K500">
        <f t="shared" si="46"/>
        <v>0</v>
      </c>
      <c r="L500">
        <f t="shared" si="47"/>
        <v>1</v>
      </c>
    </row>
    <row r="501" spans="1:12">
      <c r="A501">
        <v>3702724465</v>
      </c>
      <c r="B501" t="s">
        <v>272</v>
      </c>
      <c r="C501">
        <v>371</v>
      </c>
      <c r="D501">
        <v>0</v>
      </c>
      <c r="E501">
        <v>500</v>
      </c>
      <c r="F501">
        <f>VLOOKUP(A501,Лист3!$A$2:$D$548,4,0)</f>
        <v>491</v>
      </c>
      <c r="G501">
        <f t="shared" si="42"/>
        <v>-9</v>
      </c>
      <c r="H501">
        <f t="shared" si="43"/>
        <v>0</v>
      </c>
      <c r="I501">
        <f t="shared" si="44"/>
        <v>0</v>
      </c>
      <c r="J501">
        <f t="shared" si="45"/>
        <v>0</v>
      </c>
      <c r="K501">
        <f t="shared" si="46"/>
        <v>0</v>
      </c>
      <c r="L501">
        <f t="shared" si="47"/>
        <v>1</v>
      </c>
    </row>
    <row r="502" spans="1:12">
      <c r="A502">
        <v>3443147600</v>
      </c>
      <c r="B502" t="s">
        <v>2809</v>
      </c>
      <c r="C502">
        <v>269</v>
      </c>
      <c r="D502">
        <v>0</v>
      </c>
      <c r="E502">
        <v>501</v>
      </c>
      <c r="F502">
        <f>VLOOKUP(A502,Лист3!$A$2:$D$548,4,0)</f>
        <v>495</v>
      </c>
      <c r="G502">
        <f t="shared" si="42"/>
        <v>-6</v>
      </c>
      <c r="H502">
        <f t="shared" si="43"/>
        <v>0</v>
      </c>
      <c r="I502">
        <f t="shared" si="44"/>
        <v>0</v>
      </c>
      <c r="J502">
        <f t="shared" si="45"/>
        <v>0</v>
      </c>
      <c r="K502">
        <f t="shared" si="46"/>
        <v>0</v>
      </c>
      <c r="L502">
        <f t="shared" si="47"/>
        <v>0</v>
      </c>
    </row>
    <row r="503" spans="1:12">
      <c r="A503">
        <v>7810450515</v>
      </c>
      <c r="B503" t="s">
        <v>1269</v>
      </c>
      <c r="C503">
        <v>12</v>
      </c>
      <c r="D503">
        <v>0</v>
      </c>
      <c r="E503">
        <v>502</v>
      </c>
      <c r="F503">
        <f>VLOOKUP(A503,Лист3!$A$2:$D$548,4,0)</f>
        <v>504</v>
      </c>
      <c r="G503">
        <f t="shared" si="42"/>
        <v>2</v>
      </c>
      <c r="H503">
        <f t="shared" si="43"/>
        <v>0</v>
      </c>
      <c r="I503">
        <f t="shared" si="44"/>
        <v>0</v>
      </c>
      <c r="J503">
        <f t="shared" si="45"/>
        <v>0</v>
      </c>
      <c r="K503">
        <f t="shared" si="46"/>
        <v>0</v>
      </c>
      <c r="L503">
        <f t="shared" si="47"/>
        <v>0</v>
      </c>
    </row>
    <row r="504" spans="1:12">
      <c r="A504">
        <v>4027143645</v>
      </c>
      <c r="B504" t="s">
        <v>2356</v>
      </c>
      <c r="C504">
        <v>4</v>
      </c>
      <c r="D504">
        <v>0</v>
      </c>
      <c r="E504">
        <v>503</v>
      </c>
      <c r="F504">
        <f>VLOOKUP(A504,Лист3!$A$2:$D$548,4,0)</f>
        <v>507</v>
      </c>
      <c r="G504">
        <f t="shared" si="42"/>
        <v>4</v>
      </c>
      <c r="H504">
        <f t="shared" si="43"/>
        <v>0</v>
      </c>
      <c r="I504">
        <f t="shared" si="44"/>
        <v>0</v>
      </c>
      <c r="J504">
        <f t="shared" si="45"/>
        <v>0</v>
      </c>
      <c r="K504">
        <f t="shared" si="46"/>
        <v>0</v>
      </c>
      <c r="L504">
        <f t="shared" si="47"/>
        <v>0</v>
      </c>
    </row>
    <row r="505" spans="1:12">
      <c r="A505">
        <v>7736602060</v>
      </c>
      <c r="B505" t="s">
        <v>78</v>
      </c>
      <c r="C505">
        <v>64790</v>
      </c>
      <c r="D505">
        <v>0</v>
      </c>
      <c r="E505">
        <v>504</v>
      </c>
      <c r="F505">
        <f>VLOOKUP(A505,Лист3!$A$2:$D$548,4,0)</f>
        <v>169</v>
      </c>
      <c r="G505">
        <f t="shared" si="42"/>
        <v>-335</v>
      </c>
      <c r="H505">
        <f t="shared" si="43"/>
        <v>0</v>
      </c>
      <c r="I505">
        <f t="shared" si="44"/>
        <v>0</v>
      </c>
      <c r="J505">
        <f t="shared" si="45"/>
        <v>0</v>
      </c>
      <c r="K505">
        <f t="shared" si="46"/>
        <v>0</v>
      </c>
      <c r="L505">
        <f t="shared" si="47"/>
        <v>0</v>
      </c>
    </row>
    <row r="506" spans="1:12">
      <c r="A506">
        <v>7717777530</v>
      </c>
      <c r="B506" t="s">
        <v>955</v>
      </c>
      <c r="C506">
        <v>0</v>
      </c>
      <c r="D506">
        <v>0</v>
      </c>
      <c r="E506">
        <v>505</v>
      </c>
      <c r="F506">
        <f>VLOOKUP(A506,Лист3!$A$2:$D$548,4,0)</f>
        <v>513</v>
      </c>
      <c r="G506">
        <f t="shared" si="42"/>
        <v>8</v>
      </c>
      <c r="H506">
        <f t="shared" si="43"/>
        <v>0</v>
      </c>
      <c r="I506">
        <f t="shared" si="44"/>
        <v>0</v>
      </c>
      <c r="J506">
        <f t="shared" si="45"/>
        <v>0</v>
      </c>
      <c r="K506">
        <f t="shared" si="46"/>
        <v>0</v>
      </c>
      <c r="L506">
        <f t="shared" si="47"/>
        <v>0</v>
      </c>
    </row>
    <row r="507" spans="1:12">
      <c r="A507">
        <v>5038126322</v>
      </c>
      <c r="B507" t="s">
        <v>784</v>
      </c>
      <c r="C507">
        <v>0</v>
      </c>
      <c r="D507">
        <v>0</v>
      </c>
      <c r="E507">
        <v>506</v>
      </c>
      <c r="F507">
        <f>VLOOKUP(A507,Лист3!$A$2:$D$548,4,0)</f>
        <v>515</v>
      </c>
      <c r="G507">
        <f t="shared" si="42"/>
        <v>9</v>
      </c>
      <c r="H507">
        <f t="shared" si="43"/>
        <v>0</v>
      </c>
      <c r="I507">
        <f t="shared" si="44"/>
        <v>0</v>
      </c>
      <c r="J507">
        <f t="shared" si="45"/>
        <v>0</v>
      </c>
      <c r="K507">
        <f t="shared" si="46"/>
        <v>0</v>
      </c>
      <c r="L507">
        <f t="shared" si="47"/>
        <v>0</v>
      </c>
    </row>
    <row r="508" spans="1:12">
      <c r="A508">
        <v>2130218594</v>
      </c>
      <c r="B508" t="s">
        <v>2240</v>
      </c>
      <c r="C508">
        <v>0</v>
      </c>
      <c r="D508">
        <v>0</v>
      </c>
      <c r="E508">
        <v>507</v>
      </c>
      <c r="F508">
        <f>VLOOKUP(A508,Лист3!$A$2:$D$548,4,0)</f>
        <v>518</v>
      </c>
      <c r="G508">
        <f t="shared" si="42"/>
        <v>11</v>
      </c>
      <c r="H508">
        <f t="shared" si="43"/>
        <v>0</v>
      </c>
      <c r="I508">
        <f t="shared" si="44"/>
        <v>0</v>
      </c>
      <c r="J508">
        <f t="shared" si="45"/>
        <v>0</v>
      </c>
      <c r="K508">
        <f t="shared" si="46"/>
        <v>0</v>
      </c>
      <c r="L508">
        <f t="shared" si="47"/>
        <v>0</v>
      </c>
    </row>
    <row r="509" spans="1:12">
      <c r="A509">
        <v>7813286084</v>
      </c>
      <c r="B509" t="s">
        <v>1451</v>
      </c>
      <c r="C509">
        <v>41399</v>
      </c>
      <c r="D509">
        <v>0</v>
      </c>
      <c r="E509">
        <v>508</v>
      </c>
      <c r="F509">
        <f>VLOOKUP(A509,Лист3!$A$2:$D$548,4,0)</f>
        <v>211</v>
      </c>
      <c r="G509">
        <f t="shared" si="42"/>
        <v>-297</v>
      </c>
      <c r="H509">
        <f t="shared" si="43"/>
        <v>0</v>
      </c>
      <c r="I509">
        <f t="shared" si="44"/>
        <v>0</v>
      </c>
      <c r="J509">
        <f t="shared" si="45"/>
        <v>0</v>
      </c>
      <c r="K509">
        <f t="shared" si="46"/>
        <v>0</v>
      </c>
      <c r="L509">
        <f t="shared" si="47"/>
        <v>0</v>
      </c>
    </row>
    <row r="510" spans="1:12">
      <c r="A510">
        <v>4101167155</v>
      </c>
      <c r="B510" t="s">
        <v>2606</v>
      </c>
      <c r="C510">
        <v>0</v>
      </c>
      <c r="D510">
        <v>0</v>
      </c>
      <c r="E510">
        <v>509</v>
      </c>
      <c r="F510">
        <f>VLOOKUP(A510,Лист3!$A$2:$D$548,4,0)</f>
        <v>527</v>
      </c>
      <c r="G510">
        <f t="shared" si="42"/>
        <v>18</v>
      </c>
      <c r="H510">
        <f t="shared" si="43"/>
        <v>0</v>
      </c>
      <c r="I510">
        <f t="shared" si="44"/>
        <v>0</v>
      </c>
      <c r="J510">
        <f t="shared" si="45"/>
        <v>0</v>
      </c>
      <c r="K510">
        <f t="shared" si="46"/>
        <v>0</v>
      </c>
      <c r="L510">
        <f t="shared" si="47"/>
        <v>0</v>
      </c>
    </row>
    <row r="511" spans="1:12">
      <c r="A511">
        <v>3444279776</v>
      </c>
      <c r="B511" t="s">
        <v>3332</v>
      </c>
      <c r="C511">
        <v>17186</v>
      </c>
      <c r="D511">
        <v>0</v>
      </c>
      <c r="E511">
        <v>510</v>
      </c>
      <c r="F511">
        <f>VLOOKUP(A511,Лист3!$A$2:$D$548,4,0)</f>
        <v>312</v>
      </c>
      <c r="G511">
        <f t="shared" si="42"/>
        <v>-198</v>
      </c>
      <c r="H511">
        <f t="shared" si="43"/>
        <v>0</v>
      </c>
      <c r="I511">
        <f t="shared" si="44"/>
        <v>0</v>
      </c>
      <c r="J511">
        <f t="shared" si="45"/>
        <v>0</v>
      </c>
      <c r="K511">
        <f t="shared" si="46"/>
        <v>0</v>
      </c>
      <c r="L511">
        <f t="shared" si="47"/>
        <v>0</v>
      </c>
    </row>
    <row r="512" spans="1:12">
      <c r="A512">
        <v>572032070</v>
      </c>
      <c r="B512" t="s">
        <v>3443</v>
      </c>
      <c r="C512">
        <v>16543</v>
      </c>
      <c r="D512">
        <v>0</v>
      </c>
      <c r="E512">
        <v>511</v>
      </c>
      <c r="F512">
        <f>VLOOKUP(A512,Лист3!$A$2:$D$548,4,0)</f>
        <v>319</v>
      </c>
      <c r="G512">
        <f t="shared" si="42"/>
        <v>-192</v>
      </c>
      <c r="H512">
        <f t="shared" si="43"/>
        <v>0</v>
      </c>
      <c r="I512">
        <f t="shared" si="44"/>
        <v>0</v>
      </c>
      <c r="J512">
        <f t="shared" si="45"/>
        <v>0</v>
      </c>
      <c r="K512">
        <f t="shared" si="46"/>
        <v>0</v>
      </c>
      <c r="L512">
        <f t="shared" si="47"/>
        <v>0</v>
      </c>
    </row>
    <row r="513" spans="1:12">
      <c r="A513">
        <v>9705066046</v>
      </c>
      <c r="B513" t="s">
        <v>637</v>
      </c>
      <c r="C513">
        <v>155398</v>
      </c>
      <c r="D513">
        <v>0</v>
      </c>
      <c r="E513">
        <v>512</v>
      </c>
      <c r="F513">
        <f>VLOOKUP(A513,Лист3!$A$2:$D$548,4,0)</f>
        <v>102</v>
      </c>
      <c r="G513">
        <f t="shared" si="42"/>
        <v>-410</v>
      </c>
      <c r="H513">
        <f t="shared" si="43"/>
        <v>0</v>
      </c>
      <c r="I513">
        <f t="shared" si="44"/>
        <v>0</v>
      </c>
      <c r="J513">
        <f t="shared" si="45"/>
        <v>0</v>
      </c>
      <c r="K513">
        <f t="shared" si="46"/>
        <v>0</v>
      </c>
      <c r="L513">
        <f t="shared" si="47"/>
        <v>0</v>
      </c>
    </row>
    <row r="514" spans="1:12">
      <c r="A514">
        <v>3123458484</v>
      </c>
      <c r="B514" t="s">
        <v>1994</v>
      </c>
      <c r="C514">
        <v>273097</v>
      </c>
      <c r="D514">
        <v>0</v>
      </c>
      <c r="E514">
        <v>513</v>
      </c>
      <c r="F514">
        <f>VLOOKUP(A514,Лист3!$A$2:$D$548,4,0)</f>
        <v>59</v>
      </c>
      <c r="G514">
        <f t="shared" ref="G514:G548" si="48">-1*(E514-F514)</f>
        <v>-454</v>
      </c>
      <c r="H514">
        <f t="shared" ref="H514:H548" si="49">IF(E514&lt;=10,1,0)</f>
        <v>0</v>
      </c>
      <c r="I514">
        <f t="shared" ref="I514:I548" si="50">IF(AND(E514&gt;10,E514&lt;=50),1,0)</f>
        <v>0</v>
      </c>
      <c r="J514">
        <f t="shared" ref="J514:J548" si="51">IF(AND(E514&gt;50,E514&lt;=100),1,0)</f>
        <v>0</v>
      </c>
      <c r="K514">
        <f t="shared" ref="K514:K548" si="52">IF(AND(E514&gt;100,E514&lt;=300),1,0)</f>
        <v>0</v>
      </c>
      <c r="L514">
        <f t="shared" ref="L514:L548" si="53">IF(AND(E514&gt;300,E514&lt;=500),1,0)</f>
        <v>0</v>
      </c>
    </row>
    <row r="515" spans="1:12">
      <c r="A515">
        <v>9704047900</v>
      </c>
      <c r="B515" t="s">
        <v>2639</v>
      </c>
      <c r="C515">
        <v>233367</v>
      </c>
      <c r="D515">
        <v>0</v>
      </c>
      <c r="E515">
        <v>514</v>
      </c>
      <c r="F515">
        <f>VLOOKUP(A515,Лист3!$A$2:$D$548,4,0)</f>
        <v>69</v>
      </c>
      <c r="G515">
        <f t="shared" si="48"/>
        <v>-445</v>
      </c>
      <c r="H515">
        <f t="shared" si="49"/>
        <v>0</v>
      </c>
      <c r="I515">
        <f t="shared" si="50"/>
        <v>0</v>
      </c>
      <c r="J515">
        <f t="shared" si="51"/>
        <v>0</v>
      </c>
      <c r="K515">
        <f t="shared" si="52"/>
        <v>0</v>
      </c>
      <c r="L515">
        <f t="shared" si="53"/>
        <v>0</v>
      </c>
    </row>
    <row r="516" spans="1:12">
      <c r="A516">
        <v>2130222826</v>
      </c>
      <c r="B516" t="s">
        <v>3370</v>
      </c>
      <c r="C516">
        <v>0</v>
      </c>
      <c r="D516">
        <v>0</v>
      </c>
      <c r="E516">
        <v>515</v>
      </c>
      <c r="F516">
        <f>VLOOKUP(A516,Лист3!$A$2:$D$548,4,0)</f>
        <v>545</v>
      </c>
      <c r="G516">
        <f t="shared" si="48"/>
        <v>30</v>
      </c>
      <c r="H516">
        <f t="shared" si="49"/>
        <v>0</v>
      </c>
      <c r="I516">
        <f t="shared" si="50"/>
        <v>0</v>
      </c>
      <c r="J516">
        <f t="shared" si="51"/>
        <v>0</v>
      </c>
      <c r="K516">
        <f t="shared" si="52"/>
        <v>0</v>
      </c>
      <c r="L516">
        <f t="shared" si="53"/>
        <v>0</v>
      </c>
    </row>
    <row r="517" spans="1:12">
      <c r="A517">
        <v>1841056860</v>
      </c>
      <c r="B517" t="s">
        <v>3627</v>
      </c>
      <c r="C517">
        <v>0</v>
      </c>
      <c r="D517">
        <v>0</v>
      </c>
      <c r="E517">
        <v>516</v>
      </c>
      <c r="F517">
        <f>VLOOKUP(A517,Лист3!$A$2:$D$548,4,0)</f>
        <v>547</v>
      </c>
      <c r="G517">
        <f t="shared" si="48"/>
        <v>31</v>
      </c>
      <c r="H517">
        <f t="shared" si="49"/>
        <v>0</v>
      </c>
      <c r="I517">
        <f t="shared" si="50"/>
        <v>0</v>
      </c>
      <c r="J517">
        <f t="shared" si="51"/>
        <v>0</v>
      </c>
      <c r="K517">
        <f t="shared" si="52"/>
        <v>0</v>
      </c>
      <c r="L517">
        <f t="shared" si="53"/>
        <v>0</v>
      </c>
    </row>
    <row r="518" spans="1:12">
      <c r="A518">
        <v>6165226716</v>
      </c>
      <c r="B518" t="s">
        <v>2566</v>
      </c>
      <c r="C518">
        <v>26730</v>
      </c>
      <c r="D518">
        <v>0</v>
      </c>
      <c r="E518">
        <v>517</v>
      </c>
      <c r="F518">
        <f>VLOOKUP(A518,Лист3!$A$2:$D$548,4,0)</f>
        <v>262</v>
      </c>
      <c r="G518">
        <f t="shared" si="48"/>
        <v>-255</v>
      </c>
      <c r="H518">
        <f t="shared" si="49"/>
        <v>0</v>
      </c>
      <c r="I518">
        <f t="shared" si="50"/>
        <v>0</v>
      </c>
      <c r="J518">
        <f t="shared" si="51"/>
        <v>0</v>
      </c>
      <c r="K518">
        <f t="shared" si="52"/>
        <v>0</v>
      </c>
      <c r="L518">
        <f t="shared" si="53"/>
        <v>0</v>
      </c>
    </row>
    <row r="519" spans="1:12">
      <c r="A519">
        <v>6455031846</v>
      </c>
      <c r="B519" t="s">
        <v>2377</v>
      </c>
      <c r="C519">
        <v>257</v>
      </c>
      <c r="D519">
        <v>0</v>
      </c>
      <c r="E519">
        <v>518</v>
      </c>
      <c r="F519">
        <f>VLOOKUP(A519,Лист3!$A$2:$D$548,4,0)</f>
        <v>496</v>
      </c>
      <c r="G519">
        <f t="shared" si="48"/>
        <v>-22</v>
      </c>
      <c r="H519">
        <f t="shared" si="49"/>
        <v>0</v>
      </c>
      <c r="I519">
        <f t="shared" si="50"/>
        <v>0</v>
      </c>
      <c r="J519">
        <f t="shared" si="51"/>
        <v>0</v>
      </c>
      <c r="K519">
        <f t="shared" si="52"/>
        <v>0</v>
      </c>
      <c r="L519">
        <f t="shared" si="53"/>
        <v>0</v>
      </c>
    </row>
    <row r="520" spans="1:12">
      <c r="A520">
        <v>274941112</v>
      </c>
      <c r="B520" t="s">
        <v>1923</v>
      </c>
      <c r="C520">
        <v>120868</v>
      </c>
      <c r="D520">
        <f>IFERROR(VLOOKUP(A520,'Остальные данные'!$B$3:$XFD$82,'Остальные данные'!$DI$1,0)+VLOOKUP(A520,'Остальные данные'!$B$3:$XFD$82,'Остальные данные'!$CS$1,0),"")</f>
        <v>0</v>
      </c>
      <c r="E520">
        <v>519</v>
      </c>
      <c r="F520">
        <f>VLOOKUP(A520,Лист3!$A$2:$D$548,4,0)</f>
        <v>122</v>
      </c>
      <c r="G520">
        <f t="shared" si="48"/>
        <v>-397</v>
      </c>
      <c r="H520">
        <f t="shared" si="49"/>
        <v>0</v>
      </c>
      <c r="I520">
        <f t="shared" si="50"/>
        <v>0</v>
      </c>
      <c r="J520">
        <f t="shared" si="51"/>
        <v>0</v>
      </c>
      <c r="K520">
        <f t="shared" si="52"/>
        <v>0</v>
      </c>
      <c r="L520">
        <f t="shared" si="53"/>
        <v>0</v>
      </c>
    </row>
    <row r="521" spans="1:12">
      <c r="A521">
        <v>3444279945</v>
      </c>
      <c r="B521" t="s">
        <v>3352</v>
      </c>
      <c r="C521">
        <v>118314</v>
      </c>
      <c r="D521">
        <f>IFERROR(VLOOKUP(A521,'Остальные данные'!$B$3:$XFD$82,'Остальные данные'!$DI$1,0)+VLOOKUP(A521,'Остальные данные'!$B$3:$XFD$82,'Остальные данные'!$CS$1,0),"")</f>
        <v>0</v>
      </c>
      <c r="E521">
        <v>520</v>
      </c>
      <c r="F521">
        <f>VLOOKUP(A521,Лист3!$A$2:$D$548,4,0)</f>
        <v>127</v>
      </c>
      <c r="G521">
        <f t="shared" si="48"/>
        <v>-393</v>
      </c>
      <c r="H521">
        <f t="shared" si="49"/>
        <v>0</v>
      </c>
      <c r="I521">
        <f t="shared" si="50"/>
        <v>0</v>
      </c>
      <c r="J521">
        <f t="shared" si="51"/>
        <v>0</v>
      </c>
      <c r="K521">
        <f t="shared" si="52"/>
        <v>0</v>
      </c>
      <c r="L521">
        <f t="shared" si="53"/>
        <v>0</v>
      </c>
    </row>
    <row r="522" spans="1:12">
      <c r="A522">
        <v>1657079792</v>
      </c>
      <c r="B522" t="s">
        <v>1462</v>
      </c>
      <c r="C522">
        <v>27259</v>
      </c>
      <c r="D522">
        <f>IFERROR(VLOOKUP(A522,'Остальные данные'!$B$3:$XFD$82,'Остальные данные'!$DI$1,0)+VLOOKUP(A522,'Остальные данные'!$B$3:$XFD$82,'Остальные данные'!$CS$1,0),"")</f>
        <v>0</v>
      </c>
      <c r="E522">
        <v>521</v>
      </c>
      <c r="F522">
        <f>VLOOKUP(A522,Лист3!$A$2:$D$548,4,0)</f>
        <v>260</v>
      </c>
      <c r="G522">
        <f t="shared" si="48"/>
        <v>-261</v>
      </c>
      <c r="H522">
        <f t="shared" si="49"/>
        <v>0</v>
      </c>
      <c r="I522">
        <f t="shared" si="50"/>
        <v>0</v>
      </c>
      <c r="J522">
        <f t="shared" si="51"/>
        <v>0</v>
      </c>
      <c r="K522">
        <f t="shared" si="52"/>
        <v>0</v>
      </c>
      <c r="L522">
        <f t="shared" si="53"/>
        <v>0</v>
      </c>
    </row>
    <row r="523" spans="1:12">
      <c r="A523">
        <v>7733894231</v>
      </c>
      <c r="B523" t="s">
        <v>1590</v>
      </c>
      <c r="C523">
        <v>25162</v>
      </c>
      <c r="D523">
        <f>IFERROR(VLOOKUP(A523,'Остальные данные'!$B$3:$XFD$82,'Остальные данные'!$DI$1,0)+VLOOKUP(A523,'Остальные данные'!$B$3:$XFD$82,'Остальные данные'!$CS$1,0),"")</f>
        <v>0</v>
      </c>
      <c r="E523">
        <v>522</v>
      </c>
      <c r="F523">
        <f>VLOOKUP(A523,Лист3!$A$2:$D$548,4,0)</f>
        <v>272</v>
      </c>
      <c r="G523">
        <f t="shared" si="48"/>
        <v>-250</v>
      </c>
      <c r="H523">
        <f t="shared" si="49"/>
        <v>0</v>
      </c>
      <c r="I523">
        <f t="shared" si="50"/>
        <v>0</v>
      </c>
      <c r="J523">
        <f t="shared" si="51"/>
        <v>0</v>
      </c>
      <c r="K523">
        <f t="shared" si="52"/>
        <v>0</v>
      </c>
      <c r="L523">
        <f t="shared" si="53"/>
        <v>0</v>
      </c>
    </row>
    <row r="524" spans="1:12">
      <c r="A524">
        <v>800010907</v>
      </c>
      <c r="B524" t="s">
        <v>3460</v>
      </c>
      <c r="C524">
        <v>12146</v>
      </c>
      <c r="D524">
        <f>IFERROR(VLOOKUP(A524,'Остальные данные'!$B$3:$XFD$82,'Остальные данные'!$DI$1,0)+VLOOKUP(A524,'Остальные данные'!$B$3:$XFD$82,'Остальные данные'!$CS$1,0),"")</f>
        <v>0</v>
      </c>
      <c r="E524">
        <v>523</v>
      </c>
      <c r="F524">
        <f>VLOOKUP(A524,Лист3!$A$2:$D$548,4,0)</f>
        <v>345</v>
      </c>
      <c r="G524">
        <f t="shared" si="48"/>
        <v>-178</v>
      </c>
      <c r="H524">
        <f t="shared" si="49"/>
        <v>0</v>
      </c>
      <c r="I524">
        <f t="shared" si="50"/>
        <v>0</v>
      </c>
      <c r="J524">
        <f t="shared" si="51"/>
        <v>0</v>
      </c>
      <c r="K524">
        <f t="shared" si="52"/>
        <v>0</v>
      </c>
      <c r="L524">
        <f t="shared" si="53"/>
        <v>0</v>
      </c>
    </row>
    <row r="525" spans="1:12">
      <c r="A525">
        <v>7734477671</v>
      </c>
      <c r="B525" t="s">
        <v>3359</v>
      </c>
      <c r="C525">
        <v>11681</v>
      </c>
      <c r="D525">
        <f>IFERROR(VLOOKUP(A525,'Остальные данные'!$B$3:$XFD$82,'Остальные данные'!$DI$1,0)+VLOOKUP(A525,'Остальные данные'!$B$3:$XFD$82,'Остальные данные'!$CS$1,0),"")</f>
        <v>0</v>
      </c>
      <c r="E525">
        <v>524</v>
      </c>
      <c r="F525">
        <f>VLOOKUP(A525,Лист3!$A$2:$D$548,4,0)</f>
        <v>351</v>
      </c>
      <c r="G525">
        <f t="shared" si="48"/>
        <v>-173</v>
      </c>
      <c r="H525">
        <f t="shared" si="49"/>
        <v>0</v>
      </c>
      <c r="I525">
        <f t="shared" si="50"/>
        <v>0</v>
      </c>
      <c r="J525">
        <f t="shared" si="51"/>
        <v>0</v>
      </c>
      <c r="K525">
        <f t="shared" si="52"/>
        <v>0</v>
      </c>
      <c r="L525">
        <f t="shared" si="53"/>
        <v>0</v>
      </c>
    </row>
    <row r="526" spans="1:12">
      <c r="A526">
        <v>9731115437</v>
      </c>
      <c r="B526" t="s">
        <v>3364</v>
      </c>
      <c r="C526">
        <v>11500</v>
      </c>
      <c r="D526">
        <f>IFERROR(VLOOKUP(A526,'Остальные данные'!$B$3:$XFD$82,'Остальные данные'!$DI$1,0)+VLOOKUP(A526,'Остальные данные'!$B$3:$XFD$82,'Остальные данные'!$CS$1,0),"")</f>
        <v>0</v>
      </c>
      <c r="E526">
        <v>525</v>
      </c>
      <c r="F526">
        <f>VLOOKUP(A526,Лист3!$A$2:$D$548,4,0)</f>
        <v>353</v>
      </c>
      <c r="G526">
        <f t="shared" si="48"/>
        <v>-172</v>
      </c>
      <c r="H526">
        <f t="shared" si="49"/>
        <v>0</v>
      </c>
      <c r="I526">
        <f t="shared" si="50"/>
        <v>0</v>
      </c>
      <c r="J526">
        <f t="shared" si="51"/>
        <v>0</v>
      </c>
      <c r="K526">
        <f t="shared" si="52"/>
        <v>0</v>
      </c>
      <c r="L526">
        <f t="shared" si="53"/>
        <v>0</v>
      </c>
    </row>
    <row r="527" spans="1:12">
      <c r="A527">
        <v>8602214460</v>
      </c>
      <c r="B527" t="s">
        <v>1104</v>
      </c>
      <c r="C527">
        <v>6798</v>
      </c>
      <c r="D527">
        <f>IFERROR(VLOOKUP(A527,'Остальные данные'!$B$3:$XFD$82,'Остальные данные'!$DI$1,0)+VLOOKUP(A527,'Остальные данные'!$B$3:$XFD$82,'Остальные данные'!$CS$1,0),"")</f>
        <v>0</v>
      </c>
      <c r="E527">
        <v>526</v>
      </c>
      <c r="F527">
        <f>VLOOKUP(A527,Лист3!$A$2:$D$548,4,0)</f>
        <v>400</v>
      </c>
      <c r="G527">
        <f t="shared" si="48"/>
        <v>-126</v>
      </c>
      <c r="H527">
        <f t="shared" si="49"/>
        <v>0</v>
      </c>
      <c r="I527">
        <f t="shared" si="50"/>
        <v>0</v>
      </c>
      <c r="J527">
        <f t="shared" si="51"/>
        <v>0</v>
      </c>
      <c r="K527">
        <f t="shared" si="52"/>
        <v>0</v>
      </c>
      <c r="L527">
        <f t="shared" si="53"/>
        <v>0</v>
      </c>
    </row>
    <row r="528" spans="1:12">
      <c r="A528">
        <v>3328459231</v>
      </c>
      <c r="B528" t="s">
        <v>2917</v>
      </c>
      <c r="C528">
        <v>4590</v>
      </c>
      <c r="D528">
        <f>IFERROR(VLOOKUP(A528,'Остальные данные'!$B$3:$XFD$82,'Остальные данные'!$DI$1,0)+VLOOKUP(A528,'Остальные данные'!$B$3:$XFD$82,'Остальные данные'!$CS$1,0),"")</f>
        <v>0</v>
      </c>
      <c r="E528">
        <v>527</v>
      </c>
      <c r="F528">
        <f>VLOOKUP(A528,Лист3!$A$2:$D$548,4,0)</f>
        <v>423</v>
      </c>
      <c r="G528">
        <f t="shared" si="48"/>
        <v>-104</v>
      </c>
      <c r="H528">
        <f t="shared" si="49"/>
        <v>0</v>
      </c>
      <c r="I528">
        <f t="shared" si="50"/>
        <v>0</v>
      </c>
      <c r="J528">
        <f t="shared" si="51"/>
        <v>0</v>
      </c>
      <c r="K528">
        <f t="shared" si="52"/>
        <v>0</v>
      </c>
      <c r="L528">
        <f t="shared" si="53"/>
        <v>0</v>
      </c>
    </row>
    <row r="529" spans="1:12">
      <c r="A529">
        <v>9715202234</v>
      </c>
      <c r="B529" t="s">
        <v>311</v>
      </c>
      <c r="C529">
        <v>1739</v>
      </c>
      <c r="D529">
        <f>IFERROR(VLOOKUP(A529,'Остальные данные'!$B$3:$XFD$82,'Остальные данные'!$DI$1,0)+VLOOKUP(A529,'Остальные данные'!$B$3:$XFD$82,'Остальные данные'!$CS$1,0),"")</f>
        <v>0</v>
      </c>
      <c r="E529">
        <v>528</v>
      </c>
      <c r="F529">
        <f>VLOOKUP(A529,Лист3!$A$2:$D$548,4,0)</f>
        <v>463</v>
      </c>
      <c r="G529">
        <f t="shared" si="48"/>
        <v>-65</v>
      </c>
      <c r="H529">
        <f t="shared" si="49"/>
        <v>0</v>
      </c>
      <c r="I529">
        <f t="shared" si="50"/>
        <v>0</v>
      </c>
      <c r="J529">
        <f t="shared" si="51"/>
        <v>0</v>
      </c>
      <c r="K529">
        <f t="shared" si="52"/>
        <v>0</v>
      </c>
      <c r="L529">
        <f t="shared" si="53"/>
        <v>0</v>
      </c>
    </row>
    <row r="530" spans="1:12">
      <c r="A530">
        <v>7722378570</v>
      </c>
      <c r="B530" t="s">
        <v>790</v>
      </c>
      <c r="C530">
        <v>196</v>
      </c>
      <c r="D530">
        <f>IFERROR(VLOOKUP(A530,'Остальные данные'!$B$3:$XFD$82,'Остальные данные'!$DI$1,0)+VLOOKUP(A530,'Остальные данные'!$B$3:$XFD$82,'Остальные данные'!$CS$1,0),"")</f>
        <v>0</v>
      </c>
      <c r="E530">
        <v>529</v>
      </c>
      <c r="F530">
        <f>VLOOKUP(A530,Лист3!$A$2:$D$548,4,0)</f>
        <v>498</v>
      </c>
      <c r="G530">
        <f t="shared" si="48"/>
        <v>-31</v>
      </c>
      <c r="H530">
        <f t="shared" si="49"/>
        <v>0</v>
      </c>
      <c r="I530">
        <f t="shared" si="50"/>
        <v>0</v>
      </c>
      <c r="J530">
        <f t="shared" si="51"/>
        <v>0</v>
      </c>
      <c r="K530">
        <f t="shared" si="52"/>
        <v>0</v>
      </c>
      <c r="L530">
        <f t="shared" si="53"/>
        <v>0</v>
      </c>
    </row>
    <row r="531" spans="1:12">
      <c r="A531">
        <v>3906380188</v>
      </c>
      <c r="B531" t="s">
        <v>2039</v>
      </c>
      <c r="C531">
        <v>75</v>
      </c>
      <c r="D531">
        <f>IFERROR(VLOOKUP(A531,'Остальные данные'!$B$3:$XFD$82,'Остальные данные'!$DI$1,0)+VLOOKUP(A531,'Остальные данные'!$B$3:$XFD$82,'Остальные данные'!$CS$1,0),"")</f>
        <v>0</v>
      </c>
      <c r="E531">
        <v>530</v>
      </c>
      <c r="F531">
        <f>VLOOKUP(A531,Лист3!$A$2:$D$548,4,0)</f>
        <v>500</v>
      </c>
      <c r="G531">
        <f t="shared" si="48"/>
        <v>-30</v>
      </c>
      <c r="H531">
        <f t="shared" si="49"/>
        <v>0</v>
      </c>
      <c r="I531">
        <f t="shared" si="50"/>
        <v>0</v>
      </c>
      <c r="J531">
        <f t="shared" si="51"/>
        <v>0</v>
      </c>
      <c r="K531">
        <f t="shared" si="52"/>
        <v>0</v>
      </c>
      <c r="L531">
        <f t="shared" si="53"/>
        <v>0</v>
      </c>
    </row>
    <row r="532" spans="1:12">
      <c r="A532">
        <v>5261080970</v>
      </c>
      <c r="B532" t="s">
        <v>643</v>
      </c>
      <c r="C532">
        <v>63</v>
      </c>
      <c r="D532">
        <f>IFERROR(VLOOKUP(A532,'Остальные данные'!$B$3:$XFD$82,'Остальные данные'!$DI$1,0)+VLOOKUP(A532,'Остальные данные'!$B$3:$XFD$82,'Остальные данные'!$CS$1,0),"")</f>
        <v>0</v>
      </c>
      <c r="E532">
        <v>531</v>
      </c>
      <c r="F532">
        <f>VLOOKUP(A532,Лист3!$A$2:$D$548,4,0)</f>
        <v>501</v>
      </c>
      <c r="G532">
        <f t="shared" si="48"/>
        <v>-30</v>
      </c>
      <c r="H532">
        <f t="shared" si="49"/>
        <v>0</v>
      </c>
      <c r="I532">
        <f t="shared" si="50"/>
        <v>0</v>
      </c>
      <c r="J532">
        <f t="shared" si="51"/>
        <v>0</v>
      </c>
      <c r="K532">
        <f t="shared" si="52"/>
        <v>0</v>
      </c>
      <c r="L532">
        <f t="shared" si="53"/>
        <v>0</v>
      </c>
    </row>
    <row r="533" spans="1:12">
      <c r="A533">
        <v>7811785088</v>
      </c>
      <c r="B533" t="s">
        <v>3216</v>
      </c>
      <c r="C533">
        <v>60</v>
      </c>
      <c r="D533">
        <f>IFERROR(VLOOKUP(A533,'Остальные данные'!$B$3:$XFD$82,'Остальные данные'!$DI$1,0)+VLOOKUP(A533,'Остальные данные'!$B$3:$XFD$82,'Остальные данные'!$CS$1,0),"")</f>
        <v>0</v>
      </c>
      <c r="E533">
        <v>532</v>
      </c>
      <c r="F533">
        <f>VLOOKUP(A533,Лист3!$A$2:$D$548,4,0)</f>
        <v>502</v>
      </c>
      <c r="G533">
        <f t="shared" si="48"/>
        <v>-30</v>
      </c>
      <c r="H533">
        <f t="shared" si="49"/>
        <v>0</v>
      </c>
      <c r="I533">
        <f t="shared" si="50"/>
        <v>0</v>
      </c>
      <c r="J533">
        <f t="shared" si="51"/>
        <v>0</v>
      </c>
      <c r="K533">
        <f t="shared" si="52"/>
        <v>0</v>
      </c>
      <c r="L533">
        <f t="shared" si="53"/>
        <v>0</v>
      </c>
    </row>
    <row r="534" spans="1:12">
      <c r="A534">
        <v>6324029025</v>
      </c>
      <c r="B534" t="s">
        <v>778</v>
      </c>
      <c r="C534">
        <v>8</v>
      </c>
      <c r="D534">
        <f>IFERROR(VLOOKUP(A534,'Остальные данные'!$B$3:$XFD$82,'Остальные данные'!$DI$1,0)+VLOOKUP(A534,'Остальные данные'!$B$3:$XFD$82,'Остальные данные'!$CS$1,0),"")</f>
        <v>0</v>
      </c>
      <c r="E534">
        <v>533</v>
      </c>
      <c r="F534">
        <f>VLOOKUP(A534,Лист3!$A$2:$D$548,4,0)</f>
        <v>505</v>
      </c>
      <c r="G534">
        <f t="shared" si="48"/>
        <v>-28</v>
      </c>
      <c r="H534">
        <f t="shared" si="49"/>
        <v>0</v>
      </c>
      <c r="I534">
        <f t="shared" si="50"/>
        <v>0</v>
      </c>
      <c r="J534">
        <f t="shared" si="51"/>
        <v>0</v>
      </c>
      <c r="K534">
        <f t="shared" si="52"/>
        <v>0</v>
      </c>
      <c r="L534">
        <f t="shared" si="53"/>
        <v>0</v>
      </c>
    </row>
    <row r="535" spans="1:12">
      <c r="A535">
        <v>7706462338</v>
      </c>
      <c r="B535" t="s">
        <v>1431</v>
      </c>
      <c r="C535">
        <v>0</v>
      </c>
      <c r="D535">
        <f>IFERROR(VLOOKUP(A535,'Остальные данные'!$B$3:$XFD$82,'Остальные данные'!$DI$1,0)+VLOOKUP(A535,'Остальные данные'!$B$3:$XFD$82,'Остальные данные'!$CS$1,0),"")</f>
        <v>0</v>
      </c>
      <c r="E535">
        <v>534</v>
      </c>
      <c r="F535">
        <f>VLOOKUP(A535,Лист3!$A$2:$D$548,4,0)</f>
        <v>514</v>
      </c>
      <c r="G535">
        <f t="shared" si="48"/>
        <v>-20</v>
      </c>
      <c r="H535">
        <f t="shared" si="49"/>
        <v>0</v>
      </c>
      <c r="I535">
        <f t="shared" si="50"/>
        <v>0</v>
      </c>
      <c r="J535">
        <f t="shared" si="51"/>
        <v>0</v>
      </c>
      <c r="K535">
        <f t="shared" si="52"/>
        <v>0</v>
      </c>
      <c r="L535">
        <f t="shared" si="53"/>
        <v>0</v>
      </c>
    </row>
    <row r="536" spans="1:12">
      <c r="A536">
        <v>7727439837</v>
      </c>
      <c r="B536" t="s">
        <v>2151</v>
      </c>
      <c r="C536">
        <v>0</v>
      </c>
      <c r="D536">
        <f>IFERROR(VLOOKUP(A536,'Остальные данные'!$B$3:$XFD$82,'Остальные данные'!$DI$1,0)+VLOOKUP(A536,'Остальные данные'!$B$3:$XFD$82,'Остальные данные'!$CS$1,0),"")</f>
        <v>0</v>
      </c>
      <c r="E536">
        <v>535</v>
      </c>
      <c r="F536">
        <f>VLOOKUP(A536,Лист3!$A$2:$D$548,4,0)</f>
        <v>517</v>
      </c>
      <c r="G536">
        <f t="shared" si="48"/>
        <v>-18</v>
      </c>
      <c r="H536">
        <f t="shared" si="49"/>
        <v>0</v>
      </c>
      <c r="I536">
        <f t="shared" si="50"/>
        <v>0</v>
      </c>
      <c r="J536">
        <f t="shared" si="51"/>
        <v>0</v>
      </c>
      <c r="K536">
        <f t="shared" si="52"/>
        <v>0</v>
      </c>
      <c r="L536">
        <f t="shared" si="53"/>
        <v>0</v>
      </c>
    </row>
    <row r="537" spans="1:12">
      <c r="A537">
        <v>3801148029</v>
      </c>
      <c r="B537" t="s">
        <v>1597</v>
      </c>
      <c r="C537">
        <v>0</v>
      </c>
      <c r="D537">
        <f>IFERROR(VLOOKUP(A537,'Остальные данные'!$B$3:$XFD$82,'Остальные данные'!$DI$1,0)+VLOOKUP(A537,'Остальные данные'!$B$3:$XFD$82,'Остальные данные'!$CS$1,0),"")</f>
        <v>0</v>
      </c>
      <c r="E537">
        <v>536</v>
      </c>
      <c r="F537">
        <f>VLOOKUP(A537,Лист3!$A$2:$D$548,4,0)</f>
        <v>520</v>
      </c>
      <c r="G537">
        <f t="shared" si="48"/>
        <v>-16</v>
      </c>
      <c r="H537">
        <f t="shared" si="49"/>
        <v>0</v>
      </c>
      <c r="I537">
        <f t="shared" si="50"/>
        <v>0</v>
      </c>
      <c r="J537">
        <f t="shared" si="51"/>
        <v>0</v>
      </c>
      <c r="K537">
        <f t="shared" si="52"/>
        <v>0</v>
      </c>
      <c r="L537">
        <f t="shared" si="53"/>
        <v>0</v>
      </c>
    </row>
    <row r="538" spans="1:12">
      <c r="A538">
        <v>9102220668</v>
      </c>
      <c r="B538" t="s">
        <v>502</v>
      </c>
      <c r="C538">
        <v>0</v>
      </c>
      <c r="D538">
        <f>IFERROR(VLOOKUP(A538,'Остальные данные'!$B$3:$XFD$82,'Остальные данные'!$DI$1,0)+VLOOKUP(A538,'Остальные данные'!$B$3:$XFD$82,'Остальные данные'!$CS$1,0),"")</f>
        <v>0</v>
      </c>
      <c r="E538">
        <v>537</v>
      </c>
      <c r="F538">
        <f>VLOOKUP(A538,Лист3!$A$2:$D$548,4,0)</f>
        <v>521</v>
      </c>
      <c r="G538">
        <f t="shared" si="48"/>
        <v>-16</v>
      </c>
      <c r="H538">
        <f t="shared" si="49"/>
        <v>0</v>
      </c>
      <c r="I538">
        <f t="shared" si="50"/>
        <v>0</v>
      </c>
      <c r="J538">
        <f t="shared" si="51"/>
        <v>0</v>
      </c>
      <c r="K538">
        <f t="shared" si="52"/>
        <v>0</v>
      </c>
      <c r="L538">
        <f t="shared" si="53"/>
        <v>0</v>
      </c>
    </row>
    <row r="539" spans="1:12">
      <c r="A539">
        <v>7724017756</v>
      </c>
      <c r="B539" t="s">
        <v>1644</v>
      </c>
      <c r="C539">
        <v>0</v>
      </c>
      <c r="D539">
        <f>IFERROR(VLOOKUP(A539,'Остальные данные'!$B$3:$XFD$82,'Остальные данные'!$DI$1,0)+VLOOKUP(A539,'Остальные данные'!$B$3:$XFD$82,'Остальные данные'!$CS$1,0),"")</f>
        <v>0</v>
      </c>
      <c r="E539">
        <v>538</v>
      </c>
      <c r="F539">
        <f>VLOOKUP(A539,Лист3!$A$2:$D$548,4,0)</f>
        <v>522</v>
      </c>
      <c r="G539">
        <f t="shared" si="48"/>
        <v>-16</v>
      </c>
      <c r="H539">
        <f t="shared" si="49"/>
        <v>0</v>
      </c>
      <c r="I539">
        <f t="shared" si="50"/>
        <v>0</v>
      </c>
      <c r="J539">
        <f t="shared" si="51"/>
        <v>0</v>
      </c>
      <c r="K539">
        <f t="shared" si="52"/>
        <v>0</v>
      </c>
      <c r="L539">
        <f t="shared" si="53"/>
        <v>0</v>
      </c>
    </row>
    <row r="540" spans="1:12">
      <c r="A540">
        <v>9102202041</v>
      </c>
      <c r="B540" t="s">
        <v>398</v>
      </c>
      <c r="C540">
        <v>21010</v>
      </c>
      <c r="D540">
        <f>IFERROR(VLOOKUP(A540,'Остальные данные'!$B$3:$XFD$82,'Остальные данные'!$DI$1,0)+VLOOKUP(A540,'Остальные данные'!$B$3:$XFD$82,'Остальные данные'!$CS$1,0),"")</f>
        <v>0</v>
      </c>
      <c r="E540">
        <v>539</v>
      </c>
      <c r="F540">
        <f>VLOOKUP(A540,Лист3!$A$2:$D$548,4,0)</f>
        <v>292</v>
      </c>
      <c r="G540">
        <f t="shared" si="48"/>
        <v>-247</v>
      </c>
      <c r="H540">
        <f t="shared" si="49"/>
        <v>0</v>
      </c>
      <c r="I540">
        <f t="shared" si="50"/>
        <v>0</v>
      </c>
      <c r="J540">
        <f t="shared" si="51"/>
        <v>0</v>
      </c>
      <c r="K540">
        <f t="shared" si="52"/>
        <v>0</v>
      </c>
      <c r="L540">
        <f t="shared" si="53"/>
        <v>0</v>
      </c>
    </row>
    <row r="541" spans="1:12">
      <c r="A541">
        <v>6164300903</v>
      </c>
      <c r="B541" t="s">
        <v>758</v>
      </c>
      <c r="C541">
        <v>0</v>
      </c>
      <c r="D541">
        <f>IFERROR(VLOOKUP(A541,'Остальные данные'!$B$3:$XFD$82,'Остальные данные'!$DI$1,0)+VLOOKUP(A541,'Остальные данные'!$B$3:$XFD$82,'Остальные данные'!$CS$1,0),"")</f>
        <v>0</v>
      </c>
      <c r="E541">
        <v>540</v>
      </c>
      <c r="F541">
        <f>VLOOKUP(A541,Лист3!$A$2:$D$548,4,0)</f>
        <v>523</v>
      </c>
      <c r="G541">
        <f t="shared" si="48"/>
        <v>-17</v>
      </c>
      <c r="H541">
        <f t="shared" si="49"/>
        <v>0</v>
      </c>
      <c r="I541">
        <f t="shared" si="50"/>
        <v>0</v>
      </c>
      <c r="J541">
        <f t="shared" si="51"/>
        <v>0</v>
      </c>
      <c r="K541">
        <f t="shared" si="52"/>
        <v>0</v>
      </c>
      <c r="L541">
        <f t="shared" si="53"/>
        <v>0</v>
      </c>
    </row>
    <row r="542" spans="1:12">
      <c r="A542">
        <v>6950085733</v>
      </c>
      <c r="B542" t="s">
        <v>893</v>
      </c>
      <c r="C542">
        <v>0</v>
      </c>
      <c r="D542">
        <f>IFERROR(VLOOKUP(A542,'Остальные данные'!$B$3:$XFD$82,'Остальные данные'!$DI$1,0)+VLOOKUP(A542,'Остальные данные'!$B$3:$XFD$82,'Остальные данные'!$CS$1,0),"")</f>
        <v>0</v>
      </c>
      <c r="E542">
        <v>541</v>
      </c>
      <c r="F542">
        <f>VLOOKUP(A542,Лист3!$A$2:$D$548,4,0)</f>
        <v>524</v>
      </c>
      <c r="G542">
        <f t="shared" si="48"/>
        <v>-17</v>
      </c>
      <c r="H542">
        <f t="shared" si="49"/>
        <v>0</v>
      </c>
      <c r="I542">
        <f t="shared" si="50"/>
        <v>0</v>
      </c>
      <c r="J542">
        <f t="shared" si="51"/>
        <v>0</v>
      </c>
      <c r="K542">
        <f t="shared" si="52"/>
        <v>0</v>
      </c>
      <c r="L542">
        <f t="shared" si="53"/>
        <v>0</v>
      </c>
    </row>
    <row r="543" spans="1:12">
      <c r="A543">
        <v>5257198753</v>
      </c>
      <c r="B543" t="s">
        <v>2293</v>
      </c>
      <c r="C543">
        <v>0</v>
      </c>
      <c r="D543">
        <f>IFERROR(VLOOKUP(A543,'Остальные данные'!$B$3:$XFD$82,'Остальные данные'!$DI$1,0)+VLOOKUP(A543,'Остальные данные'!$B$3:$XFD$82,'Остальные данные'!$CS$1,0),"")</f>
        <v>0</v>
      </c>
      <c r="E543">
        <v>542</v>
      </c>
      <c r="F543">
        <f>VLOOKUP(A543,Лист3!$A$2:$D$548,4,0)</f>
        <v>525</v>
      </c>
      <c r="G543">
        <f t="shared" si="48"/>
        <v>-17</v>
      </c>
      <c r="H543">
        <f t="shared" si="49"/>
        <v>0</v>
      </c>
      <c r="I543">
        <f t="shared" si="50"/>
        <v>0</v>
      </c>
      <c r="J543">
        <f t="shared" si="51"/>
        <v>0</v>
      </c>
      <c r="K543">
        <f t="shared" si="52"/>
        <v>0</v>
      </c>
      <c r="L543">
        <f t="shared" si="53"/>
        <v>0</v>
      </c>
    </row>
    <row r="544" spans="1:12">
      <c r="A544">
        <v>7404075364</v>
      </c>
      <c r="B544" t="s">
        <v>3271</v>
      </c>
      <c r="C544">
        <v>0</v>
      </c>
      <c r="D544">
        <f>IFERROR(VLOOKUP(A544,'Остальные данные'!$B$3:$XFD$82,'Остальные данные'!$DI$1,0)+VLOOKUP(A544,'Остальные данные'!$B$3:$XFD$82,'Остальные данные'!$CS$1,0),"")</f>
        <v>0</v>
      </c>
      <c r="E544">
        <v>543</v>
      </c>
      <c r="F544">
        <f>VLOOKUP(A544,Лист3!$A$2:$D$548,4,0)</f>
        <v>530</v>
      </c>
      <c r="G544">
        <f t="shared" si="48"/>
        <v>-13</v>
      </c>
      <c r="H544">
        <f t="shared" si="49"/>
        <v>0</v>
      </c>
      <c r="I544">
        <f t="shared" si="50"/>
        <v>0</v>
      </c>
      <c r="J544">
        <f t="shared" si="51"/>
        <v>0</v>
      </c>
      <c r="K544">
        <f t="shared" si="52"/>
        <v>0</v>
      </c>
      <c r="L544">
        <f t="shared" si="53"/>
        <v>0</v>
      </c>
    </row>
    <row r="545" spans="1:12">
      <c r="A545">
        <v>1840104688</v>
      </c>
      <c r="B545" t="s">
        <v>3497</v>
      </c>
      <c r="C545">
        <v>0</v>
      </c>
      <c r="D545">
        <f>IFERROR(VLOOKUP(A545,'Остальные данные'!$B$3:$XFD$82,'Остальные данные'!$DI$1,0)+VLOOKUP(A545,'Остальные данные'!$B$3:$XFD$82,'Остальные данные'!$CS$1,0),"")</f>
        <v>0</v>
      </c>
      <c r="E545">
        <v>544</v>
      </c>
      <c r="F545">
        <f>VLOOKUP(A545,Лист3!$A$2:$D$548,4,0)</f>
        <v>537</v>
      </c>
      <c r="G545">
        <f t="shared" si="48"/>
        <v>-7</v>
      </c>
      <c r="H545">
        <f t="shared" si="49"/>
        <v>0</v>
      </c>
      <c r="I545">
        <f t="shared" si="50"/>
        <v>0</v>
      </c>
      <c r="J545">
        <f t="shared" si="51"/>
        <v>0</v>
      </c>
      <c r="K545">
        <f t="shared" si="52"/>
        <v>0</v>
      </c>
      <c r="L545">
        <f t="shared" si="53"/>
        <v>0</v>
      </c>
    </row>
    <row r="546" spans="1:12">
      <c r="A546">
        <v>5406610327</v>
      </c>
      <c r="B546" t="s">
        <v>1145</v>
      </c>
      <c r="C546">
        <v>0</v>
      </c>
      <c r="D546">
        <f>IFERROR(VLOOKUP(A546,'Остальные данные'!$B$3:$XFD$82,'Остальные данные'!$DI$1,0)+VLOOKUP(A546,'Остальные данные'!$B$3:$XFD$82,'Остальные данные'!$CS$1,0),"")</f>
        <v>0</v>
      </c>
      <c r="E546">
        <v>545</v>
      </c>
      <c r="F546">
        <f>VLOOKUP(A546,Лист3!$A$2:$D$548,4,0)</f>
        <v>541</v>
      </c>
      <c r="G546">
        <f t="shared" si="48"/>
        <v>-4</v>
      </c>
      <c r="H546">
        <f t="shared" si="49"/>
        <v>0</v>
      </c>
      <c r="I546">
        <f t="shared" si="50"/>
        <v>0</v>
      </c>
      <c r="J546">
        <f t="shared" si="51"/>
        <v>0</v>
      </c>
      <c r="K546">
        <f t="shared" si="52"/>
        <v>0</v>
      </c>
      <c r="L546">
        <f t="shared" si="53"/>
        <v>0</v>
      </c>
    </row>
    <row r="547" spans="1:12">
      <c r="A547">
        <v>3025031831</v>
      </c>
      <c r="B547" t="s">
        <v>1238</v>
      </c>
      <c r="C547">
        <v>0</v>
      </c>
      <c r="D547">
        <f>IFERROR(VLOOKUP(A547,'Остальные данные'!$B$3:$XFD$82,'Остальные данные'!$DI$1,0)+VLOOKUP(A547,'Остальные данные'!$B$3:$XFD$82,'Остальные данные'!$CS$1,0),"")</f>
        <v>0</v>
      </c>
      <c r="E547">
        <v>546</v>
      </c>
      <c r="F547">
        <f>VLOOKUP(A547,Лист3!$A$2:$D$548,4,0)</f>
        <v>542</v>
      </c>
      <c r="G547">
        <f t="shared" si="48"/>
        <v>-4</v>
      </c>
      <c r="H547">
        <f t="shared" si="49"/>
        <v>0</v>
      </c>
      <c r="I547">
        <f t="shared" si="50"/>
        <v>0</v>
      </c>
      <c r="J547">
        <f t="shared" si="51"/>
        <v>0</v>
      </c>
      <c r="K547">
        <f t="shared" si="52"/>
        <v>0</v>
      </c>
      <c r="L547">
        <f t="shared" si="53"/>
        <v>0</v>
      </c>
    </row>
    <row r="548" spans="1:12">
      <c r="A548">
        <v>7841447135</v>
      </c>
      <c r="B548" t="s">
        <v>2503</v>
      </c>
      <c r="C548">
        <v>0</v>
      </c>
      <c r="D548">
        <f>IFERROR(VLOOKUP(A548,'Остальные данные'!$B$3:$XFD$82,'Остальные данные'!$DI$1,0)+VLOOKUP(A548,'Остальные данные'!$B$3:$XFD$82,'Остальные данные'!$CS$1,0),"")</f>
        <v>0</v>
      </c>
      <c r="E548">
        <v>547</v>
      </c>
      <c r="F548">
        <f>VLOOKUP(A548,Лист3!$A$2:$D$548,4,0)</f>
        <v>543</v>
      </c>
      <c r="G548">
        <f t="shared" si="48"/>
        <v>-4</v>
      </c>
      <c r="H548">
        <f t="shared" si="49"/>
        <v>0</v>
      </c>
      <c r="I548">
        <f t="shared" si="50"/>
        <v>0</v>
      </c>
      <c r="J548">
        <f t="shared" si="51"/>
        <v>0</v>
      </c>
      <c r="K548">
        <f t="shared" si="52"/>
        <v>0</v>
      </c>
      <c r="L548">
        <f t="shared" si="53"/>
        <v>0</v>
      </c>
    </row>
  </sheetData>
  <autoFilter ref="A1:L548" xr:uid="{F68DED13-0561-47C8-9F93-8B5EA45D2DDA}">
    <sortState xmlns:xlrd2="http://schemas.microsoft.com/office/spreadsheetml/2017/richdata2" ref="A2:L548">
      <sortCondition ref="E1:E548"/>
    </sortState>
  </autoFilter>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BFA7C-C840-4CA0-85B1-0CC023331C56}">
  <sheetPr codeName="Лист14"/>
  <dimension ref="A1:C549"/>
  <sheetViews>
    <sheetView workbookViewId="0"/>
  </sheetViews>
  <sheetFormatPr defaultRowHeight="15"/>
  <cols>
    <col min="1" max="1" width="11" customWidth="1"/>
    <col min="2" max="2" width="50.140625" customWidth="1"/>
  </cols>
  <sheetData>
    <row r="1" spans="1:3">
      <c r="A1" s="9" t="s">
        <v>5591</v>
      </c>
      <c r="B1" s="9" t="s">
        <v>4797</v>
      </c>
      <c r="C1" s="9" t="s">
        <v>4798</v>
      </c>
    </row>
    <row r="2" spans="1:3">
      <c r="A2">
        <v>0</v>
      </c>
    </row>
    <row r="3" spans="1:3">
      <c r="A3">
        <v>2723115222</v>
      </c>
      <c r="B3" t="s">
        <v>4799</v>
      </c>
    </row>
    <row r="4" spans="1:3">
      <c r="A4">
        <v>7713793524</v>
      </c>
      <c r="B4" t="s">
        <v>4800</v>
      </c>
      <c r="C4" t="s">
        <v>4801</v>
      </c>
    </row>
    <row r="5" spans="1:3">
      <c r="A5">
        <v>7730233723</v>
      </c>
      <c r="B5" t="s">
        <v>4802</v>
      </c>
      <c r="C5" t="s">
        <v>4803</v>
      </c>
    </row>
    <row r="6" spans="1:3">
      <c r="A6">
        <v>7714704125</v>
      </c>
      <c r="B6" t="s">
        <v>4804</v>
      </c>
      <c r="C6" t="s">
        <v>4805</v>
      </c>
    </row>
    <row r="7" spans="1:3">
      <c r="A7">
        <v>7706450420</v>
      </c>
      <c r="B7" t="s">
        <v>4806</v>
      </c>
      <c r="C7" t="s">
        <v>4807</v>
      </c>
    </row>
    <row r="8" spans="1:3">
      <c r="A8">
        <v>5407973997</v>
      </c>
      <c r="B8" t="s">
        <v>4808</v>
      </c>
      <c r="C8" t="s">
        <v>4809</v>
      </c>
    </row>
    <row r="9" spans="1:3">
      <c r="A9">
        <v>7841430420</v>
      </c>
      <c r="B9" t="s">
        <v>4810</v>
      </c>
    </row>
    <row r="10" spans="1:3">
      <c r="A10">
        <v>7707782563</v>
      </c>
      <c r="B10" t="s">
        <v>4811</v>
      </c>
      <c r="C10" t="s">
        <v>4812</v>
      </c>
    </row>
    <row r="11" spans="1:3">
      <c r="A11">
        <v>7730592401</v>
      </c>
      <c r="B11" t="s">
        <v>4813</v>
      </c>
    </row>
    <row r="12" spans="1:3">
      <c r="A12">
        <v>3801084488</v>
      </c>
      <c r="B12" t="s">
        <v>106</v>
      </c>
      <c r="C12" t="s">
        <v>4814</v>
      </c>
    </row>
    <row r="13" spans="1:3">
      <c r="A13">
        <v>7805646537</v>
      </c>
      <c r="B13" t="s">
        <v>4815</v>
      </c>
      <c r="C13" t="s">
        <v>4816</v>
      </c>
    </row>
    <row r="14" spans="1:3">
      <c r="A14">
        <v>7726626680</v>
      </c>
      <c r="B14" t="s">
        <v>4817</v>
      </c>
      <c r="C14" t="s">
        <v>4818</v>
      </c>
    </row>
    <row r="15" spans="1:3">
      <c r="A15">
        <v>7727844641</v>
      </c>
      <c r="B15" t="s">
        <v>4819</v>
      </c>
      <c r="C15" t="s">
        <v>4820</v>
      </c>
    </row>
    <row r="16" spans="1:3">
      <c r="A16">
        <v>7841019595</v>
      </c>
      <c r="B16" t="s">
        <v>4821</v>
      </c>
      <c r="C16" t="s">
        <v>4822</v>
      </c>
    </row>
    <row r="17" spans="1:3">
      <c r="A17">
        <v>7736659589</v>
      </c>
      <c r="B17" t="s">
        <v>4823</v>
      </c>
    </row>
    <row r="18" spans="1:3">
      <c r="A18">
        <v>5407973637</v>
      </c>
      <c r="B18" t="s">
        <v>4824</v>
      </c>
      <c r="C18" t="s">
        <v>4825</v>
      </c>
    </row>
    <row r="19" spans="1:3">
      <c r="A19">
        <v>6315626402</v>
      </c>
      <c r="B19" t="s">
        <v>4826</v>
      </c>
    </row>
    <row r="20" spans="1:3">
      <c r="A20">
        <v>1657199916</v>
      </c>
      <c r="B20" t="s">
        <v>4827</v>
      </c>
      <c r="C20" t="s">
        <v>4828</v>
      </c>
    </row>
    <row r="21" spans="1:3">
      <c r="A21">
        <v>6672302726</v>
      </c>
      <c r="B21" t="s">
        <v>4829</v>
      </c>
      <c r="C21" t="s">
        <v>4829</v>
      </c>
    </row>
    <row r="22" spans="1:3">
      <c r="A22">
        <v>7806253521</v>
      </c>
      <c r="B22" t="s">
        <v>4830</v>
      </c>
      <c r="C22" t="s">
        <v>4831</v>
      </c>
    </row>
    <row r="23" spans="1:3">
      <c r="A23">
        <v>5611067262</v>
      </c>
      <c r="B23" t="s">
        <v>4832</v>
      </c>
      <c r="C23" t="s">
        <v>4833</v>
      </c>
    </row>
    <row r="24" spans="1:3">
      <c r="A24">
        <v>1659180290</v>
      </c>
      <c r="B24" t="s">
        <v>4834</v>
      </c>
      <c r="C24" t="s">
        <v>4835</v>
      </c>
    </row>
    <row r="25" spans="1:3">
      <c r="A25">
        <v>6164139228</v>
      </c>
      <c r="B25" t="s">
        <v>4836</v>
      </c>
      <c r="C25" t="s">
        <v>4836</v>
      </c>
    </row>
    <row r="26" spans="1:3">
      <c r="A26">
        <v>3702239395</v>
      </c>
      <c r="B26" t="s">
        <v>4837</v>
      </c>
      <c r="C26" t="s">
        <v>4838</v>
      </c>
    </row>
    <row r="27" spans="1:3">
      <c r="A27">
        <v>5902160058</v>
      </c>
      <c r="B27" t="s">
        <v>4839</v>
      </c>
      <c r="C27" t="s">
        <v>4840</v>
      </c>
    </row>
    <row r="28" spans="1:3">
      <c r="A28">
        <v>3801109213</v>
      </c>
      <c r="B28" t="s">
        <v>106</v>
      </c>
      <c r="C28" t="s">
        <v>4814</v>
      </c>
    </row>
    <row r="29" spans="1:3">
      <c r="A29">
        <v>5407977286</v>
      </c>
      <c r="B29" t="s">
        <v>4841</v>
      </c>
      <c r="C29" t="s">
        <v>4842</v>
      </c>
    </row>
    <row r="30" spans="1:3">
      <c r="A30">
        <v>1655364579</v>
      </c>
      <c r="B30" t="s">
        <v>4843</v>
      </c>
      <c r="C30" t="s">
        <v>4844</v>
      </c>
    </row>
    <row r="31" spans="1:3">
      <c r="A31">
        <v>7707790885</v>
      </c>
      <c r="B31" t="s">
        <v>4845</v>
      </c>
      <c r="C31" t="s">
        <v>4846</v>
      </c>
    </row>
    <row r="32" spans="1:3">
      <c r="A32">
        <v>7203492939</v>
      </c>
      <c r="B32" t="s">
        <v>4847</v>
      </c>
      <c r="C32" t="s">
        <v>4847</v>
      </c>
    </row>
    <row r="33" spans="1:3">
      <c r="A33">
        <v>7727551797</v>
      </c>
      <c r="B33" t="s">
        <v>4848</v>
      </c>
      <c r="C33" t="s">
        <v>4849</v>
      </c>
    </row>
    <row r="34" spans="1:3">
      <c r="A34">
        <v>2225130330</v>
      </c>
      <c r="B34" t="s">
        <v>4850</v>
      </c>
      <c r="C34" t="s">
        <v>4851</v>
      </c>
    </row>
    <row r="35" spans="1:3">
      <c r="A35">
        <v>7704527702</v>
      </c>
      <c r="B35" t="s">
        <v>4852</v>
      </c>
    </row>
    <row r="36" spans="1:3">
      <c r="A36">
        <v>7720498833</v>
      </c>
      <c r="B36" t="s">
        <v>4853</v>
      </c>
      <c r="C36" t="s">
        <v>4853</v>
      </c>
    </row>
    <row r="37" spans="1:3">
      <c r="A37">
        <v>6168114626</v>
      </c>
      <c r="B37" t="s">
        <v>4854</v>
      </c>
      <c r="C37" t="s">
        <v>4855</v>
      </c>
    </row>
    <row r="38" spans="1:3">
      <c r="A38">
        <v>7727465322</v>
      </c>
      <c r="B38" t="s">
        <v>4856</v>
      </c>
      <c r="C38" t="s">
        <v>4857</v>
      </c>
    </row>
    <row r="39" spans="1:3">
      <c r="A39">
        <v>9709079818</v>
      </c>
      <c r="B39" t="s">
        <v>4858</v>
      </c>
      <c r="C39" t="s">
        <v>4859</v>
      </c>
    </row>
    <row r="40" spans="1:3">
      <c r="A40">
        <v>7705680245</v>
      </c>
      <c r="B40" t="s">
        <v>4860</v>
      </c>
      <c r="C40" t="s">
        <v>4861</v>
      </c>
    </row>
    <row r="41" spans="1:3">
      <c r="A41">
        <v>7717528291</v>
      </c>
      <c r="B41" t="s">
        <v>4862</v>
      </c>
      <c r="C41" t="s">
        <v>4863</v>
      </c>
    </row>
    <row r="42" spans="1:3">
      <c r="A42">
        <v>7702814010</v>
      </c>
      <c r="B42" t="s">
        <v>4864</v>
      </c>
      <c r="C42" t="s">
        <v>4865</v>
      </c>
    </row>
    <row r="43" spans="1:3">
      <c r="A43">
        <v>5260410400</v>
      </c>
      <c r="B43" t="s">
        <v>4864</v>
      </c>
      <c r="C43" t="s">
        <v>4866</v>
      </c>
    </row>
    <row r="44" spans="1:3">
      <c r="A44">
        <v>6230085345</v>
      </c>
      <c r="B44" t="s">
        <v>4867</v>
      </c>
      <c r="C44" t="s">
        <v>4867</v>
      </c>
    </row>
    <row r="45" spans="1:3">
      <c r="A45">
        <v>9702030161</v>
      </c>
      <c r="B45" t="s">
        <v>4868</v>
      </c>
      <c r="C45" t="s">
        <v>4869</v>
      </c>
    </row>
    <row r="46" spans="1:3">
      <c r="A46">
        <v>7716932938</v>
      </c>
      <c r="B46" t="s">
        <v>4870</v>
      </c>
      <c r="C46" t="s">
        <v>4870</v>
      </c>
    </row>
    <row r="47" spans="1:3">
      <c r="A47">
        <v>1831191109</v>
      </c>
      <c r="B47" t="s">
        <v>4871</v>
      </c>
      <c r="C47" t="s">
        <v>4872</v>
      </c>
    </row>
    <row r="48" spans="1:3">
      <c r="A48">
        <v>2465304196</v>
      </c>
      <c r="B48" t="s">
        <v>4873</v>
      </c>
      <c r="C48" t="s">
        <v>4874</v>
      </c>
    </row>
    <row r="49" spans="1:3">
      <c r="A49">
        <v>7704724468</v>
      </c>
      <c r="B49" t="s">
        <v>4875</v>
      </c>
      <c r="C49" t="s">
        <v>4876</v>
      </c>
    </row>
    <row r="50" spans="1:3">
      <c r="A50">
        <v>4345197098</v>
      </c>
      <c r="B50" t="s">
        <v>4877</v>
      </c>
      <c r="C50" t="s">
        <v>4878</v>
      </c>
    </row>
    <row r="51" spans="1:3">
      <c r="A51">
        <v>7735145855</v>
      </c>
      <c r="B51" t="s">
        <v>4879</v>
      </c>
      <c r="C51" t="s">
        <v>4880</v>
      </c>
    </row>
    <row r="52" spans="1:3">
      <c r="A52">
        <v>9705138572</v>
      </c>
      <c r="B52" t="s">
        <v>4881</v>
      </c>
      <c r="C52" t="s">
        <v>4882</v>
      </c>
    </row>
    <row r="53" spans="1:3">
      <c r="A53">
        <v>3123478956</v>
      </c>
      <c r="B53" t="s">
        <v>4883</v>
      </c>
      <c r="C53" t="s">
        <v>4884</v>
      </c>
    </row>
    <row r="54" spans="1:3">
      <c r="A54">
        <v>7734387354</v>
      </c>
      <c r="B54" t="s">
        <v>4885</v>
      </c>
      <c r="C54" t="s">
        <v>4886</v>
      </c>
    </row>
    <row r="55" spans="1:3">
      <c r="A55">
        <v>7716764909</v>
      </c>
      <c r="B55" t="s">
        <v>4887</v>
      </c>
      <c r="C55" t="s">
        <v>4888</v>
      </c>
    </row>
    <row r="56" spans="1:3">
      <c r="A56">
        <v>6685168732</v>
      </c>
      <c r="B56" t="s">
        <v>4889</v>
      </c>
      <c r="C56" t="s">
        <v>4890</v>
      </c>
    </row>
    <row r="57" spans="1:3">
      <c r="A57">
        <v>7716859501</v>
      </c>
      <c r="B57" t="s">
        <v>4891</v>
      </c>
      <c r="C57" t="s">
        <v>4892</v>
      </c>
    </row>
    <row r="58" spans="1:3">
      <c r="A58">
        <v>6311196251</v>
      </c>
      <c r="B58" t="s">
        <v>4893</v>
      </c>
      <c r="C58" t="s">
        <v>4893</v>
      </c>
    </row>
    <row r="59" spans="1:3">
      <c r="A59">
        <v>1831167427</v>
      </c>
      <c r="B59" t="s">
        <v>4894</v>
      </c>
      <c r="C59" t="s">
        <v>4895</v>
      </c>
    </row>
    <row r="60" spans="1:3">
      <c r="A60">
        <v>6316284222</v>
      </c>
      <c r="B60" t="s">
        <v>4896</v>
      </c>
      <c r="C60" t="s">
        <v>4896</v>
      </c>
    </row>
    <row r="61" spans="1:3">
      <c r="A61">
        <v>7806547391</v>
      </c>
      <c r="B61" t="s">
        <v>4897</v>
      </c>
      <c r="C61" t="s">
        <v>4898</v>
      </c>
    </row>
    <row r="62" spans="1:3">
      <c r="A62">
        <v>6658506936</v>
      </c>
      <c r="B62" t="s">
        <v>4899</v>
      </c>
      <c r="C62" t="s">
        <v>4900</v>
      </c>
    </row>
    <row r="63" spans="1:3">
      <c r="A63">
        <v>2635227255</v>
      </c>
      <c r="B63" t="s">
        <v>4901</v>
      </c>
      <c r="C63" t="s">
        <v>4901</v>
      </c>
    </row>
    <row r="64" spans="1:3">
      <c r="A64">
        <v>9726053295</v>
      </c>
      <c r="B64" t="s">
        <v>4902</v>
      </c>
      <c r="C64" t="s">
        <v>4902</v>
      </c>
    </row>
    <row r="65" spans="1:3">
      <c r="A65">
        <v>3801108273</v>
      </c>
      <c r="B65" t="s">
        <v>4902</v>
      </c>
      <c r="C65" t="s">
        <v>4902</v>
      </c>
    </row>
    <row r="66" spans="1:3">
      <c r="A66">
        <v>5032094681</v>
      </c>
      <c r="B66" t="s">
        <v>106</v>
      </c>
      <c r="C66" t="s">
        <v>4814</v>
      </c>
    </row>
    <row r="67" spans="1:3">
      <c r="A67">
        <v>3801128449</v>
      </c>
      <c r="B67" t="s">
        <v>106</v>
      </c>
      <c r="C67" t="s">
        <v>4814</v>
      </c>
    </row>
    <row r="68" spans="1:3">
      <c r="A68">
        <v>7327093648</v>
      </c>
      <c r="B68" t="s">
        <v>4903</v>
      </c>
      <c r="C68" t="s">
        <v>4904</v>
      </c>
    </row>
    <row r="69" spans="1:3">
      <c r="A69">
        <v>5406805083</v>
      </c>
      <c r="B69" t="s">
        <v>4905</v>
      </c>
      <c r="C69" t="s">
        <v>4906</v>
      </c>
    </row>
    <row r="70" spans="1:3">
      <c r="A70">
        <v>7714365867</v>
      </c>
      <c r="B70" t="s">
        <v>4907</v>
      </c>
      <c r="C70" t="s">
        <v>4908</v>
      </c>
    </row>
    <row r="71" spans="1:3">
      <c r="A71">
        <v>5406973190</v>
      </c>
      <c r="B71" t="s">
        <v>4909</v>
      </c>
      <c r="C71" t="s">
        <v>4910</v>
      </c>
    </row>
    <row r="72" spans="1:3">
      <c r="A72">
        <v>7717795970</v>
      </c>
      <c r="B72" t="s">
        <v>4911</v>
      </c>
      <c r="C72" t="s">
        <v>4912</v>
      </c>
    </row>
    <row r="73" spans="1:3">
      <c r="A73">
        <v>4632195224</v>
      </c>
      <c r="B73" t="s">
        <v>4913</v>
      </c>
      <c r="C73" t="s">
        <v>4913</v>
      </c>
    </row>
    <row r="74" spans="1:3">
      <c r="A74">
        <v>9725016460</v>
      </c>
      <c r="B74" t="s">
        <v>4914</v>
      </c>
      <c r="C74" t="s">
        <v>4915</v>
      </c>
    </row>
    <row r="75" spans="1:3">
      <c r="A75">
        <v>6164244208</v>
      </c>
      <c r="B75" t="s">
        <v>239</v>
      </c>
      <c r="C75" t="s">
        <v>4916</v>
      </c>
    </row>
    <row r="76" spans="1:3">
      <c r="A76">
        <v>7730611414</v>
      </c>
      <c r="B76" t="s">
        <v>4917</v>
      </c>
      <c r="C76" t="s">
        <v>4819</v>
      </c>
    </row>
    <row r="77" spans="1:3">
      <c r="A77">
        <v>5406972623</v>
      </c>
      <c r="B77" t="s">
        <v>4918</v>
      </c>
      <c r="C77" t="s">
        <v>4918</v>
      </c>
    </row>
    <row r="78" spans="1:3">
      <c r="A78">
        <v>2310197022</v>
      </c>
      <c r="B78" t="s">
        <v>4919</v>
      </c>
      <c r="C78" t="s">
        <v>4920</v>
      </c>
    </row>
    <row r="79" spans="1:3">
      <c r="A79">
        <v>5446015412</v>
      </c>
      <c r="B79" t="s">
        <v>4921</v>
      </c>
      <c r="C79" t="s">
        <v>4922</v>
      </c>
    </row>
    <row r="80" spans="1:3">
      <c r="A80">
        <v>6161090133</v>
      </c>
      <c r="B80" t="s">
        <v>4923</v>
      </c>
      <c r="C80" t="s">
        <v>4924</v>
      </c>
    </row>
    <row r="81" spans="1:3">
      <c r="A81">
        <v>8602183821</v>
      </c>
      <c r="B81" t="s">
        <v>4925</v>
      </c>
      <c r="C81" t="s">
        <v>4926</v>
      </c>
    </row>
    <row r="82" spans="1:3">
      <c r="A82">
        <v>5050123462</v>
      </c>
      <c r="B82" t="s">
        <v>4927</v>
      </c>
      <c r="C82" t="s">
        <v>4928</v>
      </c>
    </row>
    <row r="83" spans="1:3">
      <c r="A83">
        <v>6316201956</v>
      </c>
      <c r="B83" t="s">
        <v>4929</v>
      </c>
      <c r="C83" t="s">
        <v>4930</v>
      </c>
    </row>
    <row r="84" spans="1:3">
      <c r="A84">
        <v>1650308002</v>
      </c>
      <c r="B84" t="s">
        <v>4931</v>
      </c>
      <c r="C84" t="s">
        <v>4932</v>
      </c>
    </row>
    <row r="85" spans="1:3">
      <c r="A85">
        <v>6316276246</v>
      </c>
      <c r="B85" t="s">
        <v>4933</v>
      </c>
      <c r="C85" t="s">
        <v>4934</v>
      </c>
    </row>
    <row r="86" spans="1:3">
      <c r="A86">
        <v>9709093097</v>
      </c>
      <c r="B86" t="s">
        <v>4935</v>
      </c>
      <c r="C86" t="s">
        <v>4936</v>
      </c>
    </row>
    <row r="87" spans="1:3">
      <c r="A87">
        <v>9102201009</v>
      </c>
      <c r="B87" t="s">
        <v>4937</v>
      </c>
      <c r="C87" t="s">
        <v>4937</v>
      </c>
    </row>
    <row r="88" spans="1:3">
      <c r="A88">
        <v>9725088961</v>
      </c>
      <c r="B88" t="s">
        <v>4938</v>
      </c>
      <c r="C88" t="s">
        <v>4938</v>
      </c>
    </row>
    <row r="89" spans="1:3">
      <c r="A89">
        <v>3444279198</v>
      </c>
      <c r="B89" t="s">
        <v>4939</v>
      </c>
      <c r="C89" t="s">
        <v>4940</v>
      </c>
    </row>
    <row r="90" spans="1:3">
      <c r="A90">
        <v>4706056997</v>
      </c>
      <c r="B90" t="s">
        <v>4941</v>
      </c>
      <c r="C90" t="s">
        <v>4942</v>
      </c>
    </row>
    <row r="91" spans="1:3">
      <c r="A91">
        <v>3664227526</v>
      </c>
      <c r="B91" t="s">
        <v>4943</v>
      </c>
      <c r="C91" t="s">
        <v>4944</v>
      </c>
    </row>
    <row r="92" spans="1:3">
      <c r="A92">
        <v>7627053269</v>
      </c>
      <c r="B92" t="s">
        <v>4945</v>
      </c>
      <c r="C92" t="s">
        <v>4945</v>
      </c>
    </row>
    <row r="93" spans="1:3">
      <c r="A93">
        <v>7709957219</v>
      </c>
      <c r="B93" t="s">
        <v>4946</v>
      </c>
      <c r="C93" t="s">
        <v>4947</v>
      </c>
    </row>
    <row r="94" spans="1:3">
      <c r="A94">
        <v>7743344357</v>
      </c>
      <c r="B94" t="s">
        <v>4948</v>
      </c>
      <c r="C94" t="s">
        <v>4949</v>
      </c>
    </row>
    <row r="95" spans="1:3">
      <c r="A95">
        <v>5402038765</v>
      </c>
      <c r="B95" t="s">
        <v>4950</v>
      </c>
      <c r="C95" t="s">
        <v>4951</v>
      </c>
    </row>
    <row r="96" spans="1:3">
      <c r="A96">
        <v>6672274395</v>
      </c>
      <c r="B96" t="s">
        <v>359</v>
      </c>
      <c r="C96" t="s">
        <v>359</v>
      </c>
    </row>
    <row r="97" spans="1:3">
      <c r="A97">
        <v>5903139443</v>
      </c>
      <c r="B97" t="s">
        <v>4952</v>
      </c>
      <c r="C97" t="s">
        <v>4952</v>
      </c>
    </row>
    <row r="98" spans="1:3">
      <c r="A98">
        <v>7810716571</v>
      </c>
      <c r="B98" t="s">
        <v>4953</v>
      </c>
      <c r="C98" t="s">
        <v>4954</v>
      </c>
    </row>
    <row r="99" spans="1:3">
      <c r="A99">
        <v>6685099905</v>
      </c>
      <c r="B99" t="s">
        <v>4955</v>
      </c>
      <c r="C99" t="s">
        <v>4956</v>
      </c>
    </row>
    <row r="100" spans="1:3">
      <c r="A100">
        <v>6449066167</v>
      </c>
      <c r="B100" t="s">
        <v>4957</v>
      </c>
      <c r="C100" t="s">
        <v>4958</v>
      </c>
    </row>
    <row r="101" spans="1:3">
      <c r="A101">
        <v>5650011464</v>
      </c>
      <c r="B101" t="s">
        <v>4959</v>
      </c>
      <c r="C101" t="s">
        <v>4960</v>
      </c>
    </row>
    <row r="102" spans="1:3">
      <c r="A102">
        <v>5650011464</v>
      </c>
      <c r="B102" t="s">
        <v>4959</v>
      </c>
      <c r="C102" t="s">
        <v>4960</v>
      </c>
    </row>
    <row r="103" spans="1:3">
      <c r="A103">
        <v>5609065998</v>
      </c>
      <c r="B103" t="s">
        <v>4961</v>
      </c>
      <c r="C103" t="s">
        <v>4962</v>
      </c>
    </row>
    <row r="104" spans="1:3">
      <c r="A104">
        <v>5406606578</v>
      </c>
      <c r="B104" t="s">
        <v>4963</v>
      </c>
      <c r="C104" t="s">
        <v>4964</v>
      </c>
    </row>
    <row r="105" spans="1:3">
      <c r="A105">
        <v>4632245370</v>
      </c>
      <c r="B105" t="s">
        <v>4965</v>
      </c>
      <c r="C105" t="s">
        <v>4965</v>
      </c>
    </row>
    <row r="106" spans="1:3">
      <c r="A106">
        <v>7840502513</v>
      </c>
      <c r="B106" t="s">
        <v>4830</v>
      </c>
      <c r="C106" t="s">
        <v>4831</v>
      </c>
    </row>
    <row r="107" spans="1:3">
      <c r="A107">
        <v>1841013546</v>
      </c>
      <c r="B107" t="s">
        <v>4966</v>
      </c>
      <c r="C107" t="s">
        <v>4967</v>
      </c>
    </row>
    <row r="108" spans="1:3">
      <c r="A108">
        <v>3461064925</v>
      </c>
      <c r="B108" t="s">
        <v>4968</v>
      </c>
      <c r="C108" t="s">
        <v>4969</v>
      </c>
    </row>
    <row r="109" spans="1:3">
      <c r="A109">
        <v>7709824836</v>
      </c>
      <c r="B109" t="s">
        <v>4970</v>
      </c>
      <c r="C109" t="s">
        <v>4971</v>
      </c>
    </row>
    <row r="110" spans="1:3">
      <c r="A110">
        <v>274970586</v>
      </c>
      <c r="B110" t="s">
        <v>4970</v>
      </c>
      <c r="C110" t="s">
        <v>4971</v>
      </c>
    </row>
    <row r="111" spans="1:3">
      <c r="A111">
        <v>2536275392</v>
      </c>
      <c r="B111" t="s">
        <v>4972</v>
      </c>
      <c r="C111" t="s">
        <v>4972</v>
      </c>
    </row>
    <row r="112" spans="1:3">
      <c r="A112">
        <v>7715831246</v>
      </c>
      <c r="B112" t="s">
        <v>4973</v>
      </c>
      <c r="C112" t="s">
        <v>4973</v>
      </c>
    </row>
    <row r="113" spans="1:3">
      <c r="A113">
        <v>7719446380</v>
      </c>
      <c r="B113" t="s">
        <v>4974</v>
      </c>
      <c r="C113" t="s">
        <v>4975</v>
      </c>
    </row>
    <row r="114" spans="1:3">
      <c r="A114">
        <v>5904144541</v>
      </c>
      <c r="B114" t="s">
        <v>4976</v>
      </c>
      <c r="C114" t="s">
        <v>4977</v>
      </c>
    </row>
    <row r="115" spans="1:3">
      <c r="A115">
        <v>6671077740</v>
      </c>
      <c r="B115" t="s">
        <v>4978</v>
      </c>
      <c r="C115" t="s">
        <v>4979</v>
      </c>
    </row>
    <row r="116" spans="1:3">
      <c r="A116">
        <v>6685187140</v>
      </c>
      <c r="B116" t="s">
        <v>4980</v>
      </c>
      <c r="C116" t="s">
        <v>4980</v>
      </c>
    </row>
    <row r="117" spans="1:3">
      <c r="A117">
        <v>8602219436</v>
      </c>
      <c r="B117" t="s">
        <v>4981</v>
      </c>
      <c r="C117" t="s">
        <v>4981</v>
      </c>
    </row>
    <row r="118" spans="1:3">
      <c r="A118">
        <v>3123387280</v>
      </c>
      <c r="B118" t="s">
        <v>4982</v>
      </c>
      <c r="C118" t="s">
        <v>4982</v>
      </c>
    </row>
    <row r="119" spans="1:3">
      <c r="A119">
        <v>5406796664</v>
      </c>
      <c r="B119" t="s">
        <v>4983</v>
      </c>
      <c r="C119" t="s">
        <v>4984</v>
      </c>
    </row>
    <row r="120" spans="1:3">
      <c r="A120">
        <v>7718846561</v>
      </c>
      <c r="B120" t="s">
        <v>4985</v>
      </c>
      <c r="C120" t="s">
        <v>4986</v>
      </c>
    </row>
    <row r="121" spans="1:3">
      <c r="A121">
        <v>3461065100</v>
      </c>
      <c r="B121" t="s">
        <v>4987</v>
      </c>
      <c r="C121" t="s">
        <v>4988</v>
      </c>
    </row>
    <row r="122" spans="1:3">
      <c r="A122">
        <v>2130212835</v>
      </c>
      <c r="B122" t="s">
        <v>4989</v>
      </c>
      <c r="C122" t="s">
        <v>4990</v>
      </c>
    </row>
    <row r="123" spans="1:3">
      <c r="A123">
        <v>7606066933</v>
      </c>
      <c r="B123" t="s">
        <v>4991</v>
      </c>
      <c r="C123" t="s">
        <v>4991</v>
      </c>
    </row>
    <row r="124" spans="1:3">
      <c r="A124">
        <v>7704860164</v>
      </c>
      <c r="B124" t="s">
        <v>4992</v>
      </c>
      <c r="C124" t="s">
        <v>4992</v>
      </c>
    </row>
    <row r="125" spans="1:3">
      <c r="A125">
        <v>7801720701</v>
      </c>
      <c r="B125" t="s">
        <v>4993</v>
      </c>
      <c r="C125" t="s">
        <v>4993</v>
      </c>
    </row>
    <row r="126" spans="1:3">
      <c r="A126">
        <v>9704214076</v>
      </c>
      <c r="B126" t="s">
        <v>4994</v>
      </c>
      <c r="C126" t="s">
        <v>4994</v>
      </c>
    </row>
    <row r="127" spans="1:3">
      <c r="A127">
        <v>6166087617</v>
      </c>
      <c r="B127" t="s">
        <v>673</v>
      </c>
      <c r="C127" t="s">
        <v>4995</v>
      </c>
    </row>
    <row r="128" spans="1:3">
      <c r="A128">
        <v>9102200252</v>
      </c>
      <c r="B128" t="s">
        <v>4996</v>
      </c>
      <c r="C128" t="s">
        <v>4996</v>
      </c>
    </row>
    <row r="129" spans="1:3">
      <c r="A129">
        <v>6501281184</v>
      </c>
      <c r="B129" t="s">
        <v>4997</v>
      </c>
      <c r="C129" t="s">
        <v>4997</v>
      </c>
    </row>
    <row r="130" spans="1:3">
      <c r="A130">
        <v>5260478969</v>
      </c>
      <c r="B130" t="s">
        <v>4998</v>
      </c>
      <c r="C130" t="s">
        <v>4999</v>
      </c>
    </row>
    <row r="131" spans="1:3">
      <c r="A131">
        <v>2130008501</v>
      </c>
      <c r="B131" t="s">
        <v>5000</v>
      </c>
      <c r="C131" t="s">
        <v>5001</v>
      </c>
    </row>
    <row r="132" spans="1:3">
      <c r="A132">
        <v>9715385482</v>
      </c>
      <c r="B132" t="s">
        <v>5002</v>
      </c>
      <c r="C132" t="s">
        <v>5002</v>
      </c>
    </row>
    <row r="133" spans="1:3">
      <c r="A133">
        <v>1831161312</v>
      </c>
      <c r="B133" t="s">
        <v>5003</v>
      </c>
      <c r="C133" t="s">
        <v>5003</v>
      </c>
    </row>
    <row r="134" spans="1:3">
      <c r="A134">
        <v>7715695240</v>
      </c>
      <c r="B134" t="s">
        <v>5004</v>
      </c>
      <c r="C134" t="s">
        <v>5004</v>
      </c>
    </row>
    <row r="135" spans="1:3">
      <c r="A135">
        <v>8601038645</v>
      </c>
      <c r="B135" t="s">
        <v>5005</v>
      </c>
      <c r="C135" t="s">
        <v>5005</v>
      </c>
    </row>
    <row r="136" spans="1:3">
      <c r="A136">
        <v>7709864388</v>
      </c>
      <c r="B136" t="s">
        <v>5006</v>
      </c>
      <c r="C136" t="s">
        <v>5007</v>
      </c>
    </row>
    <row r="137" spans="1:3">
      <c r="A137">
        <v>1901107255</v>
      </c>
      <c r="B137" t="s">
        <v>5008</v>
      </c>
      <c r="C137" t="s">
        <v>4851</v>
      </c>
    </row>
    <row r="138" spans="1:3">
      <c r="A138">
        <v>7743165125</v>
      </c>
      <c r="B138" t="s">
        <v>5009</v>
      </c>
    </row>
    <row r="139" spans="1:3">
      <c r="A139">
        <v>1001219735</v>
      </c>
      <c r="B139" t="s">
        <v>5010</v>
      </c>
      <c r="C139" t="s">
        <v>5011</v>
      </c>
    </row>
    <row r="140" spans="1:3">
      <c r="A140">
        <v>6168074571</v>
      </c>
      <c r="B140" t="s">
        <v>5012</v>
      </c>
      <c r="C140" t="s">
        <v>5013</v>
      </c>
    </row>
    <row r="141" spans="1:3">
      <c r="A141">
        <v>1655459196</v>
      </c>
      <c r="B141" t="s">
        <v>5014</v>
      </c>
      <c r="C141" t="s">
        <v>5014</v>
      </c>
    </row>
    <row r="142" spans="1:3">
      <c r="A142">
        <v>1838016040</v>
      </c>
      <c r="B142" t="s">
        <v>5015</v>
      </c>
      <c r="C142" t="s">
        <v>5015</v>
      </c>
    </row>
    <row r="143" spans="1:3">
      <c r="A143">
        <v>7203326272</v>
      </c>
      <c r="B143" t="s">
        <v>5016</v>
      </c>
      <c r="C143" t="s">
        <v>5016</v>
      </c>
    </row>
    <row r="144" spans="1:3">
      <c r="A144">
        <v>5836658948</v>
      </c>
      <c r="B144" t="s">
        <v>5017</v>
      </c>
      <c r="C144" t="s">
        <v>5018</v>
      </c>
    </row>
    <row r="145" spans="1:3">
      <c r="A145">
        <v>6316220412</v>
      </c>
      <c r="B145" t="s">
        <v>5019</v>
      </c>
      <c r="C145" t="s">
        <v>5020</v>
      </c>
    </row>
    <row r="146" spans="1:3">
      <c r="A146">
        <v>2901305805</v>
      </c>
      <c r="B146" t="s">
        <v>5021</v>
      </c>
      <c r="C146" t="s">
        <v>5022</v>
      </c>
    </row>
    <row r="147" spans="1:3">
      <c r="A147">
        <v>7804630189</v>
      </c>
      <c r="B147" t="s">
        <v>5023</v>
      </c>
      <c r="C147" t="s">
        <v>5023</v>
      </c>
    </row>
    <row r="148" spans="1:3">
      <c r="A148">
        <v>7736551151</v>
      </c>
      <c r="B148" t="s">
        <v>5024</v>
      </c>
      <c r="C148" t="s">
        <v>5025</v>
      </c>
    </row>
    <row r="149" spans="1:3">
      <c r="A149">
        <v>7702686930</v>
      </c>
      <c r="B149" t="s">
        <v>5026</v>
      </c>
      <c r="C149" t="s">
        <v>5027</v>
      </c>
    </row>
    <row r="150" spans="1:3">
      <c r="A150">
        <v>7731324349</v>
      </c>
      <c r="B150" t="s">
        <v>5028</v>
      </c>
      <c r="C150" t="s">
        <v>5029</v>
      </c>
    </row>
    <row r="151" spans="1:3">
      <c r="A151">
        <v>7842168078</v>
      </c>
      <c r="B151" t="s">
        <v>5030</v>
      </c>
      <c r="C151" t="s">
        <v>5031</v>
      </c>
    </row>
    <row r="152" spans="1:3">
      <c r="A152">
        <v>5404048840</v>
      </c>
      <c r="B152" t="s">
        <v>5032</v>
      </c>
      <c r="C152" t="s">
        <v>5033</v>
      </c>
    </row>
    <row r="153" spans="1:3">
      <c r="A153">
        <v>5904335578</v>
      </c>
      <c r="B153" t="s">
        <v>5034</v>
      </c>
      <c r="C153" t="s">
        <v>5034</v>
      </c>
    </row>
    <row r="154" spans="1:3">
      <c r="A154">
        <v>6908019416</v>
      </c>
      <c r="B154" t="s">
        <v>5035</v>
      </c>
      <c r="C154" t="s">
        <v>5036</v>
      </c>
    </row>
    <row r="155" spans="1:3">
      <c r="A155">
        <v>6670056296</v>
      </c>
      <c r="B155" t="s">
        <v>5037</v>
      </c>
      <c r="C155" t="s">
        <v>5038</v>
      </c>
    </row>
    <row r="156" spans="1:3">
      <c r="A156">
        <v>7709653027</v>
      </c>
      <c r="B156" t="s">
        <v>5039</v>
      </c>
      <c r="C156" t="s">
        <v>5040</v>
      </c>
    </row>
    <row r="157" spans="1:3">
      <c r="A157">
        <v>7604326142</v>
      </c>
      <c r="B157" t="s">
        <v>5041</v>
      </c>
      <c r="C157" t="s">
        <v>5042</v>
      </c>
    </row>
    <row r="158" spans="1:3">
      <c r="A158">
        <v>7727806036</v>
      </c>
      <c r="B158" t="s">
        <v>5043</v>
      </c>
      <c r="C158" t="s">
        <v>5043</v>
      </c>
    </row>
    <row r="159" spans="1:3">
      <c r="A159">
        <v>9706025860</v>
      </c>
      <c r="B159" t="s">
        <v>5044</v>
      </c>
      <c r="C159" t="s">
        <v>4912</v>
      </c>
    </row>
    <row r="160" spans="1:3">
      <c r="A160">
        <v>7718931947</v>
      </c>
      <c r="B160" t="s">
        <v>5045</v>
      </c>
      <c r="C160" t="s">
        <v>5046</v>
      </c>
    </row>
    <row r="161" spans="1:3">
      <c r="A161">
        <v>7734449219</v>
      </c>
      <c r="B161" t="s">
        <v>5047</v>
      </c>
      <c r="C161" t="s">
        <v>5048</v>
      </c>
    </row>
    <row r="162" spans="1:3">
      <c r="A162">
        <v>5260402511</v>
      </c>
      <c r="B162" t="s">
        <v>5049</v>
      </c>
      <c r="C162" t="s">
        <v>5049</v>
      </c>
    </row>
    <row r="163" spans="1:3">
      <c r="A163">
        <v>7704464202</v>
      </c>
      <c r="B163" t="s">
        <v>4991</v>
      </c>
      <c r="C163" t="s">
        <v>4991</v>
      </c>
    </row>
    <row r="164" spans="1:3">
      <c r="A164">
        <v>7820326919</v>
      </c>
      <c r="B164" t="s">
        <v>340</v>
      </c>
      <c r="C164" t="s">
        <v>5050</v>
      </c>
    </row>
    <row r="165" spans="1:3">
      <c r="A165">
        <v>3666100821</v>
      </c>
      <c r="B165" t="s">
        <v>5051</v>
      </c>
      <c r="C165" t="s">
        <v>5052</v>
      </c>
    </row>
    <row r="166" spans="1:3">
      <c r="A166">
        <v>7723706312</v>
      </c>
      <c r="B166" t="s">
        <v>5053</v>
      </c>
      <c r="C166" t="s">
        <v>5054</v>
      </c>
    </row>
    <row r="167" spans="1:3">
      <c r="A167">
        <v>5405074715</v>
      </c>
      <c r="B167" t="s">
        <v>5055</v>
      </c>
      <c r="C167" t="s">
        <v>5055</v>
      </c>
    </row>
    <row r="168" spans="1:3">
      <c r="A168">
        <v>2100005567</v>
      </c>
      <c r="B168" t="s">
        <v>5056</v>
      </c>
      <c r="C168" t="s">
        <v>5057</v>
      </c>
    </row>
    <row r="169" spans="1:3">
      <c r="A169">
        <v>7801289355</v>
      </c>
      <c r="B169" t="s">
        <v>5058</v>
      </c>
      <c r="C169" t="s">
        <v>5058</v>
      </c>
    </row>
    <row r="170" spans="1:3">
      <c r="A170">
        <v>7536126992</v>
      </c>
      <c r="B170" t="s">
        <v>5008</v>
      </c>
      <c r="C170" t="s">
        <v>4851</v>
      </c>
    </row>
    <row r="171" spans="1:3">
      <c r="A171">
        <v>5405034430</v>
      </c>
      <c r="B171" t="s">
        <v>5059</v>
      </c>
      <c r="C171" t="s">
        <v>5060</v>
      </c>
    </row>
    <row r="172" spans="1:3">
      <c r="A172">
        <v>5403358084</v>
      </c>
      <c r="B172" t="s">
        <v>5061</v>
      </c>
      <c r="C172" t="s">
        <v>5061</v>
      </c>
    </row>
    <row r="173" spans="1:3">
      <c r="A173">
        <v>1655390040</v>
      </c>
      <c r="B173" t="s">
        <v>5062</v>
      </c>
      <c r="C173" t="s">
        <v>5063</v>
      </c>
    </row>
    <row r="174" spans="1:3">
      <c r="A174">
        <v>5908998590</v>
      </c>
      <c r="B174" t="s">
        <v>5064</v>
      </c>
      <c r="C174" t="s">
        <v>5065</v>
      </c>
    </row>
    <row r="175" spans="1:3">
      <c r="A175">
        <v>7604381915</v>
      </c>
      <c r="B175" t="s">
        <v>5066</v>
      </c>
      <c r="C175" t="s">
        <v>5066</v>
      </c>
    </row>
    <row r="176" spans="1:3">
      <c r="A176">
        <v>6658408512</v>
      </c>
      <c r="B176" t="s">
        <v>5067</v>
      </c>
      <c r="C176" t="s">
        <v>5067</v>
      </c>
    </row>
    <row r="177" spans="1:3">
      <c r="A177">
        <v>7627051864</v>
      </c>
      <c r="B177" t="s">
        <v>5068</v>
      </c>
      <c r="C177" t="s">
        <v>5069</v>
      </c>
    </row>
    <row r="178" spans="1:3">
      <c r="A178">
        <v>7606119487</v>
      </c>
      <c r="B178" t="s">
        <v>5070</v>
      </c>
      <c r="C178" t="s">
        <v>5071</v>
      </c>
    </row>
    <row r="179" spans="1:3">
      <c r="A179">
        <v>6449096161</v>
      </c>
      <c r="B179" t="s">
        <v>5072</v>
      </c>
      <c r="C179" t="s">
        <v>5073</v>
      </c>
    </row>
    <row r="180" spans="1:3">
      <c r="A180">
        <v>7734389898</v>
      </c>
      <c r="B180" t="s">
        <v>5074</v>
      </c>
      <c r="C180" t="s">
        <v>5075</v>
      </c>
    </row>
    <row r="181" spans="1:3">
      <c r="A181">
        <v>3327104074</v>
      </c>
      <c r="B181" t="s">
        <v>5076</v>
      </c>
      <c r="C181" t="s">
        <v>5077</v>
      </c>
    </row>
    <row r="182" spans="1:3">
      <c r="A182">
        <v>7325135420</v>
      </c>
      <c r="B182" t="s">
        <v>5078</v>
      </c>
      <c r="C182" t="s">
        <v>5079</v>
      </c>
    </row>
    <row r="183" spans="1:3">
      <c r="A183">
        <v>7725321396</v>
      </c>
      <c r="B183" t="s">
        <v>5080</v>
      </c>
      <c r="C183" t="s">
        <v>5081</v>
      </c>
    </row>
    <row r="184" spans="1:3">
      <c r="A184">
        <v>2310214574</v>
      </c>
      <c r="B184" t="s">
        <v>5082</v>
      </c>
      <c r="C184" t="s">
        <v>5083</v>
      </c>
    </row>
    <row r="185" spans="1:3">
      <c r="A185">
        <v>5257185200</v>
      </c>
      <c r="B185" t="s">
        <v>5084</v>
      </c>
      <c r="C185" t="s">
        <v>5085</v>
      </c>
    </row>
    <row r="186" spans="1:3">
      <c r="A186">
        <v>3444273894</v>
      </c>
      <c r="B186" t="s">
        <v>5086</v>
      </c>
      <c r="C186" t="s">
        <v>5087</v>
      </c>
    </row>
    <row r="187" spans="1:3">
      <c r="A187">
        <v>2130168738</v>
      </c>
      <c r="B187" t="s">
        <v>5088</v>
      </c>
      <c r="C187" t="s">
        <v>5089</v>
      </c>
    </row>
    <row r="188" spans="1:3">
      <c r="A188">
        <v>7722862647</v>
      </c>
      <c r="B188" t="s">
        <v>5090</v>
      </c>
      <c r="C188" t="s">
        <v>5090</v>
      </c>
    </row>
    <row r="189" spans="1:3">
      <c r="A189">
        <v>3448045000</v>
      </c>
      <c r="B189" t="s">
        <v>5091</v>
      </c>
      <c r="C189" t="s">
        <v>5092</v>
      </c>
    </row>
    <row r="190" spans="1:3">
      <c r="A190">
        <v>7710496844</v>
      </c>
      <c r="B190" t="s">
        <v>5093</v>
      </c>
      <c r="C190" t="s">
        <v>5094</v>
      </c>
    </row>
    <row r="191" spans="1:3">
      <c r="A191">
        <v>7726453892</v>
      </c>
      <c r="B191" t="s">
        <v>5095</v>
      </c>
      <c r="C191" t="s">
        <v>5095</v>
      </c>
    </row>
    <row r="192" spans="1:3">
      <c r="A192">
        <v>6829117690</v>
      </c>
      <c r="B192" t="s">
        <v>5096</v>
      </c>
      <c r="C192" t="s">
        <v>5097</v>
      </c>
    </row>
    <row r="193" spans="1:3">
      <c r="A193">
        <v>7733298863</v>
      </c>
      <c r="B193" t="s">
        <v>5098</v>
      </c>
      <c r="C193" t="s">
        <v>5098</v>
      </c>
    </row>
    <row r="194" spans="1:3">
      <c r="A194">
        <v>7727834940</v>
      </c>
      <c r="B194" t="s">
        <v>413</v>
      </c>
      <c r="C194" t="s">
        <v>413</v>
      </c>
    </row>
    <row r="195" spans="1:3">
      <c r="A195">
        <v>9102196550</v>
      </c>
      <c r="B195" t="s">
        <v>5099</v>
      </c>
      <c r="C195" t="s">
        <v>5100</v>
      </c>
    </row>
    <row r="196" spans="1:3">
      <c r="A196">
        <v>2629012893</v>
      </c>
      <c r="B196" t="s">
        <v>5101</v>
      </c>
      <c r="C196" t="s">
        <v>5102</v>
      </c>
    </row>
    <row r="197" spans="1:3">
      <c r="A197">
        <v>4632281610</v>
      </c>
      <c r="B197" t="s">
        <v>5103</v>
      </c>
      <c r="C197" t="s">
        <v>5103</v>
      </c>
    </row>
    <row r="198" spans="1:3">
      <c r="A198">
        <v>1656113306</v>
      </c>
      <c r="B198" t="s">
        <v>5104</v>
      </c>
      <c r="C198" t="s">
        <v>5105</v>
      </c>
    </row>
    <row r="199" spans="1:3">
      <c r="A199">
        <v>2635209961</v>
      </c>
      <c r="B199" t="s">
        <v>5106</v>
      </c>
      <c r="C199" t="s">
        <v>5107</v>
      </c>
    </row>
    <row r="200" spans="1:3">
      <c r="A200">
        <v>6659101869</v>
      </c>
      <c r="B200" t="s">
        <v>5108</v>
      </c>
      <c r="C200" t="s">
        <v>5109</v>
      </c>
    </row>
    <row r="201" spans="1:3">
      <c r="A201">
        <v>3123447980</v>
      </c>
      <c r="B201" t="s">
        <v>5110</v>
      </c>
      <c r="C201" t="s">
        <v>5110</v>
      </c>
    </row>
    <row r="202" spans="1:3">
      <c r="A202">
        <v>7734455653</v>
      </c>
      <c r="B202" t="s">
        <v>5111</v>
      </c>
      <c r="C202" t="s">
        <v>5112</v>
      </c>
    </row>
    <row r="203" spans="1:3">
      <c r="A203">
        <v>5902065220</v>
      </c>
      <c r="B203" t="s">
        <v>5113</v>
      </c>
      <c r="C203" t="s">
        <v>5114</v>
      </c>
    </row>
    <row r="204" spans="1:3">
      <c r="A204">
        <v>2465340050</v>
      </c>
      <c r="B204" t="s">
        <v>5115</v>
      </c>
      <c r="C204" t="s">
        <v>5116</v>
      </c>
    </row>
    <row r="205" spans="1:3">
      <c r="A205">
        <v>5190095134</v>
      </c>
      <c r="B205" t="s">
        <v>5117</v>
      </c>
      <c r="C205" t="s">
        <v>5118</v>
      </c>
    </row>
    <row r="206" spans="1:3">
      <c r="A206">
        <v>6670505449</v>
      </c>
      <c r="B206" t="s">
        <v>5119</v>
      </c>
      <c r="C206" t="s">
        <v>5119</v>
      </c>
    </row>
    <row r="207" spans="1:3">
      <c r="A207">
        <v>7300023241</v>
      </c>
      <c r="B207" t="s">
        <v>5120</v>
      </c>
      <c r="C207" t="s">
        <v>5121</v>
      </c>
    </row>
    <row r="208" spans="1:3">
      <c r="A208">
        <v>7811653557</v>
      </c>
      <c r="B208" t="s">
        <v>5122</v>
      </c>
      <c r="C208" t="s">
        <v>5123</v>
      </c>
    </row>
    <row r="209" spans="1:3">
      <c r="A209">
        <v>3702118432</v>
      </c>
      <c r="B209" t="s">
        <v>5124</v>
      </c>
      <c r="C209" t="s">
        <v>5125</v>
      </c>
    </row>
    <row r="210" spans="1:3">
      <c r="A210">
        <v>1831177672</v>
      </c>
      <c r="B210" t="s">
        <v>5126</v>
      </c>
      <c r="C210" t="s">
        <v>5127</v>
      </c>
    </row>
    <row r="211" spans="1:3">
      <c r="A211">
        <v>2130213500</v>
      </c>
      <c r="B211" t="s">
        <v>5128</v>
      </c>
      <c r="C211" t="s">
        <v>5129</v>
      </c>
    </row>
    <row r="212" spans="1:3">
      <c r="A212">
        <v>6685165403</v>
      </c>
      <c r="B212" t="s">
        <v>5130</v>
      </c>
      <c r="C212" t="s">
        <v>5130</v>
      </c>
    </row>
    <row r="213" spans="1:3">
      <c r="A213">
        <v>6449088107</v>
      </c>
      <c r="B213" t="s">
        <v>5131</v>
      </c>
      <c r="C213" t="s">
        <v>5131</v>
      </c>
    </row>
    <row r="214" spans="1:3">
      <c r="A214">
        <v>2308269294</v>
      </c>
      <c r="B214" t="s">
        <v>5132</v>
      </c>
      <c r="C214" t="s">
        <v>5132</v>
      </c>
    </row>
    <row r="215" spans="1:3">
      <c r="A215">
        <v>7708750910</v>
      </c>
      <c r="B215" t="s">
        <v>5133</v>
      </c>
      <c r="C215" t="s">
        <v>5133</v>
      </c>
    </row>
    <row r="216" spans="1:3">
      <c r="A216">
        <v>5027185213</v>
      </c>
      <c r="B216" t="s">
        <v>5134</v>
      </c>
      <c r="C216" t="s">
        <v>5134</v>
      </c>
    </row>
    <row r="217" spans="1:3">
      <c r="A217">
        <v>5260456250</v>
      </c>
      <c r="B217" t="s">
        <v>5135</v>
      </c>
      <c r="C217" t="s">
        <v>5135</v>
      </c>
    </row>
    <row r="218" spans="1:3">
      <c r="A218">
        <v>2465128720</v>
      </c>
      <c r="B218" t="s">
        <v>5136</v>
      </c>
      <c r="C218" t="s">
        <v>5137</v>
      </c>
    </row>
    <row r="219" spans="1:3">
      <c r="A219">
        <v>3906411936</v>
      </c>
      <c r="B219" t="s">
        <v>5138</v>
      </c>
      <c r="C219" t="s">
        <v>5138</v>
      </c>
    </row>
    <row r="220" spans="1:3">
      <c r="A220">
        <v>7716228295</v>
      </c>
      <c r="B220" t="s">
        <v>5139</v>
      </c>
      <c r="C220" t="s">
        <v>5139</v>
      </c>
    </row>
    <row r="221" spans="1:3">
      <c r="A221">
        <v>7707778366</v>
      </c>
      <c r="B221" t="s">
        <v>5140</v>
      </c>
      <c r="C221" t="s">
        <v>5141</v>
      </c>
    </row>
    <row r="222" spans="1:3">
      <c r="A222">
        <v>7107129634</v>
      </c>
      <c r="B222" t="s">
        <v>5142</v>
      </c>
      <c r="C222" t="s">
        <v>5143</v>
      </c>
    </row>
    <row r="223" spans="1:3">
      <c r="A223">
        <v>6161095357</v>
      </c>
      <c r="B223" t="s">
        <v>5144</v>
      </c>
      <c r="C223" t="s">
        <v>4924</v>
      </c>
    </row>
    <row r="224" spans="1:3">
      <c r="A224">
        <v>5921031594</v>
      </c>
      <c r="B224" t="s">
        <v>5145</v>
      </c>
      <c r="C224" t="s">
        <v>5145</v>
      </c>
    </row>
    <row r="225" spans="1:3">
      <c r="A225">
        <v>7724737722</v>
      </c>
      <c r="B225" t="s">
        <v>5146</v>
      </c>
      <c r="C225" t="s">
        <v>5147</v>
      </c>
    </row>
    <row r="226" spans="1:3">
      <c r="A226">
        <v>6671021289</v>
      </c>
      <c r="B226" t="s">
        <v>5148</v>
      </c>
      <c r="C226" t="s">
        <v>5149</v>
      </c>
    </row>
    <row r="227" spans="1:3">
      <c r="A227">
        <v>6449099613</v>
      </c>
      <c r="B227" t="s">
        <v>5150</v>
      </c>
      <c r="C227" t="s">
        <v>5151</v>
      </c>
    </row>
    <row r="228" spans="1:3">
      <c r="A228">
        <v>3444214786</v>
      </c>
      <c r="B228" t="s">
        <v>5152</v>
      </c>
      <c r="C228" t="s">
        <v>5153</v>
      </c>
    </row>
    <row r="229" spans="1:3">
      <c r="A229">
        <v>9705144752</v>
      </c>
      <c r="B229" t="s">
        <v>5154</v>
      </c>
      <c r="C229" t="s">
        <v>5155</v>
      </c>
    </row>
    <row r="230" spans="1:3">
      <c r="A230">
        <v>6451008162</v>
      </c>
      <c r="B230" t="s">
        <v>5156</v>
      </c>
      <c r="C230" t="s">
        <v>5156</v>
      </c>
    </row>
    <row r="231" spans="1:3">
      <c r="A231">
        <v>7606125346</v>
      </c>
      <c r="B231" t="s">
        <v>5157</v>
      </c>
      <c r="C231" t="s">
        <v>5157</v>
      </c>
    </row>
    <row r="232" spans="1:3">
      <c r="A232">
        <v>9705047854</v>
      </c>
      <c r="B232" t="s">
        <v>5158</v>
      </c>
      <c r="C232" t="s">
        <v>5159</v>
      </c>
    </row>
    <row r="233" spans="1:3">
      <c r="A233">
        <v>5433198695</v>
      </c>
      <c r="B233" t="s">
        <v>5160</v>
      </c>
      <c r="C233" t="s">
        <v>5160</v>
      </c>
    </row>
    <row r="234" spans="1:3">
      <c r="A234">
        <v>7701720659</v>
      </c>
      <c r="B234" t="s">
        <v>5161</v>
      </c>
      <c r="C234" t="s">
        <v>5162</v>
      </c>
    </row>
    <row r="235" spans="1:3">
      <c r="A235">
        <v>7430028307</v>
      </c>
      <c r="B235" t="s">
        <v>5163</v>
      </c>
      <c r="C235" t="s">
        <v>5164</v>
      </c>
    </row>
    <row r="236" spans="1:3">
      <c r="A236">
        <v>3620014866</v>
      </c>
      <c r="B236" t="s">
        <v>5165</v>
      </c>
      <c r="C236" t="s">
        <v>5165</v>
      </c>
    </row>
    <row r="237" spans="1:3">
      <c r="A237">
        <v>7536127121</v>
      </c>
      <c r="B237" t="s">
        <v>5166</v>
      </c>
      <c r="C237" t="s">
        <v>5166</v>
      </c>
    </row>
    <row r="238" spans="1:3">
      <c r="A238">
        <v>276114446</v>
      </c>
      <c r="B238" t="s">
        <v>5166</v>
      </c>
      <c r="C238" t="s">
        <v>5166</v>
      </c>
    </row>
    <row r="239" spans="1:3">
      <c r="A239">
        <v>4345493869</v>
      </c>
      <c r="B239" t="s">
        <v>5167</v>
      </c>
      <c r="C239" t="s">
        <v>5167</v>
      </c>
    </row>
    <row r="240" spans="1:3">
      <c r="A240">
        <v>5260181171</v>
      </c>
      <c r="B240" t="s">
        <v>5168</v>
      </c>
      <c r="C240" t="s">
        <v>5168</v>
      </c>
    </row>
    <row r="241" spans="1:3">
      <c r="A241">
        <v>7725399508</v>
      </c>
      <c r="B241" t="s">
        <v>5169</v>
      </c>
      <c r="C241" t="s">
        <v>5170</v>
      </c>
    </row>
    <row r="242" spans="1:3">
      <c r="A242">
        <v>3443117300</v>
      </c>
      <c r="B242" t="s">
        <v>5171</v>
      </c>
      <c r="C242" t="s">
        <v>5171</v>
      </c>
    </row>
    <row r="243" spans="1:3">
      <c r="A243">
        <v>7606096399</v>
      </c>
      <c r="B243" t="s">
        <v>5172</v>
      </c>
      <c r="C243" t="s">
        <v>5172</v>
      </c>
    </row>
    <row r="244" spans="1:3">
      <c r="A244">
        <v>5260474996</v>
      </c>
      <c r="B244" t="s">
        <v>5173</v>
      </c>
      <c r="C244" t="s">
        <v>5174</v>
      </c>
    </row>
    <row r="245" spans="1:3">
      <c r="A245">
        <v>7728665652</v>
      </c>
      <c r="B245" t="s">
        <v>5175</v>
      </c>
      <c r="C245" t="s">
        <v>5175</v>
      </c>
    </row>
    <row r="246" spans="1:3">
      <c r="A246">
        <v>5503096629</v>
      </c>
      <c r="B246" t="s">
        <v>5176</v>
      </c>
      <c r="C246" t="s">
        <v>5176</v>
      </c>
    </row>
    <row r="247" spans="1:3">
      <c r="A247">
        <v>2130067786</v>
      </c>
      <c r="B247" t="s">
        <v>5177</v>
      </c>
      <c r="C247" t="s">
        <v>5177</v>
      </c>
    </row>
    <row r="248" spans="1:3">
      <c r="A248">
        <v>5036150841</v>
      </c>
      <c r="B248" t="s">
        <v>5178</v>
      </c>
      <c r="C248" t="s">
        <v>5179</v>
      </c>
    </row>
    <row r="249" spans="1:3">
      <c r="A249">
        <v>276137789</v>
      </c>
      <c r="B249" t="s">
        <v>5178</v>
      </c>
      <c r="C249" t="s">
        <v>5179</v>
      </c>
    </row>
    <row r="250" spans="1:3">
      <c r="A250">
        <v>7701410819</v>
      </c>
      <c r="B250" t="s">
        <v>5180</v>
      </c>
      <c r="C250" t="s">
        <v>5181</v>
      </c>
    </row>
    <row r="251" spans="1:3">
      <c r="A251">
        <v>2801146767</v>
      </c>
      <c r="B251" t="s">
        <v>5182</v>
      </c>
      <c r="C251" t="s">
        <v>5183</v>
      </c>
    </row>
    <row r="252" spans="1:3">
      <c r="A252">
        <v>1650286567</v>
      </c>
      <c r="B252" t="s">
        <v>5184</v>
      </c>
      <c r="C252" t="s">
        <v>5185</v>
      </c>
    </row>
    <row r="253" spans="1:3">
      <c r="A253">
        <v>5042094666</v>
      </c>
      <c r="B253" t="s">
        <v>5186</v>
      </c>
      <c r="C253" t="s">
        <v>5186</v>
      </c>
    </row>
    <row r="254" spans="1:3">
      <c r="A254">
        <v>2312280830</v>
      </c>
      <c r="B254" t="s">
        <v>5187</v>
      </c>
      <c r="C254" t="s">
        <v>5188</v>
      </c>
    </row>
    <row r="255" spans="1:3">
      <c r="A255">
        <v>7707707982</v>
      </c>
      <c r="B255" t="s">
        <v>5189</v>
      </c>
      <c r="C255" t="s">
        <v>5190</v>
      </c>
    </row>
    <row r="256" spans="1:3">
      <c r="A256">
        <v>5837082086</v>
      </c>
      <c r="B256" t="s">
        <v>5191</v>
      </c>
      <c r="C256" t="s">
        <v>5191</v>
      </c>
    </row>
    <row r="257" spans="1:3">
      <c r="A257">
        <v>6102064540</v>
      </c>
      <c r="B257" t="s">
        <v>5192</v>
      </c>
      <c r="C257" t="s">
        <v>5192</v>
      </c>
    </row>
    <row r="258" spans="1:3">
      <c r="A258">
        <v>5257119624</v>
      </c>
      <c r="B258" t="s">
        <v>5193</v>
      </c>
      <c r="C258" t="s">
        <v>5194</v>
      </c>
    </row>
    <row r="259" spans="1:3">
      <c r="A259">
        <v>2130134993</v>
      </c>
      <c r="B259" t="s">
        <v>5195</v>
      </c>
      <c r="C259" t="s">
        <v>5196</v>
      </c>
    </row>
    <row r="260" spans="1:3">
      <c r="A260">
        <v>7704849509</v>
      </c>
      <c r="B260" t="s">
        <v>5197</v>
      </c>
      <c r="C260" t="s">
        <v>5197</v>
      </c>
    </row>
    <row r="261" spans="1:3">
      <c r="A261">
        <v>6659210466</v>
      </c>
      <c r="B261" t="s">
        <v>5198</v>
      </c>
      <c r="C261" t="s">
        <v>5198</v>
      </c>
    </row>
    <row r="262" spans="1:3">
      <c r="A262">
        <v>7810944190</v>
      </c>
      <c r="B262" t="s">
        <v>5199</v>
      </c>
      <c r="C262" t="s">
        <v>5199</v>
      </c>
    </row>
    <row r="263" spans="1:3">
      <c r="A263">
        <v>9725041272</v>
      </c>
      <c r="B263" t="s">
        <v>5200</v>
      </c>
    </row>
    <row r="264" spans="1:3">
      <c r="A264">
        <v>6450113735</v>
      </c>
      <c r="B264" t="s">
        <v>5201</v>
      </c>
      <c r="C264" t="s">
        <v>5202</v>
      </c>
    </row>
    <row r="265" spans="1:3">
      <c r="A265">
        <v>2311252460</v>
      </c>
      <c r="B265" t="s">
        <v>5203</v>
      </c>
      <c r="C265" t="s">
        <v>5204</v>
      </c>
    </row>
    <row r="266" spans="1:3">
      <c r="A266">
        <v>5024189682</v>
      </c>
      <c r="B266" t="s">
        <v>5205</v>
      </c>
      <c r="C266" t="s">
        <v>5205</v>
      </c>
    </row>
    <row r="267" spans="1:3">
      <c r="A267">
        <v>6168004398</v>
      </c>
      <c r="B267" t="s">
        <v>5206</v>
      </c>
      <c r="C267" t="s">
        <v>5206</v>
      </c>
    </row>
    <row r="268" spans="1:3">
      <c r="A268">
        <v>2456001967</v>
      </c>
      <c r="B268" t="s">
        <v>5207</v>
      </c>
      <c r="C268" t="s">
        <v>5208</v>
      </c>
    </row>
    <row r="269" spans="1:3">
      <c r="A269">
        <v>1831191162</v>
      </c>
      <c r="B269" t="s">
        <v>5209</v>
      </c>
      <c r="C269" t="s">
        <v>5210</v>
      </c>
    </row>
    <row r="270" spans="1:3">
      <c r="A270">
        <v>2635257732</v>
      </c>
      <c r="B270" t="s">
        <v>5211</v>
      </c>
      <c r="C270" t="s">
        <v>5211</v>
      </c>
    </row>
    <row r="271" spans="1:3">
      <c r="A271">
        <v>1901104600</v>
      </c>
      <c r="B271" t="s">
        <v>5212</v>
      </c>
      <c r="C271" t="s">
        <v>5213</v>
      </c>
    </row>
    <row r="272" spans="1:3">
      <c r="A272">
        <v>5903116703</v>
      </c>
      <c r="B272" t="s">
        <v>5214</v>
      </c>
      <c r="C272" t="s">
        <v>5214</v>
      </c>
    </row>
    <row r="273" spans="1:3">
      <c r="A273">
        <v>7721851353</v>
      </c>
      <c r="B273" t="s">
        <v>5215</v>
      </c>
    </row>
    <row r="274" spans="1:3">
      <c r="A274">
        <v>5904369714</v>
      </c>
      <c r="B274" t="s">
        <v>5216</v>
      </c>
      <c r="C274" t="s">
        <v>5216</v>
      </c>
    </row>
    <row r="275" spans="1:3">
      <c r="A275">
        <v>6821000354</v>
      </c>
      <c r="B275" t="s">
        <v>5217</v>
      </c>
      <c r="C275" t="s">
        <v>5217</v>
      </c>
    </row>
    <row r="276" spans="1:3">
      <c r="A276">
        <v>7804581580</v>
      </c>
      <c r="B276" t="s">
        <v>5218</v>
      </c>
      <c r="C276" t="s">
        <v>5219</v>
      </c>
    </row>
    <row r="277" spans="1:3">
      <c r="A277">
        <v>5907998189</v>
      </c>
      <c r="B277" t="s">
        <v>5220</v>
      </c>
      <c r="C277" t="s">
        <v>5221</v>
      </c>
    </row>
    <row r="278" spans="1:3">
      <c r="A278">
        <v>3662252862</v>
      </c>
      <c r="B278" t="s">
        <v>5222</v>
      </c>
      <c r="C278" t="s">
        <v>5222</v>
      </c>
    </row>
    <row r="279" spans="1:3">
      <c r="A279">
        <v>1832032790</v>
      </c>
      <c r="B279" t="s">
        <v>5223</v>
      </c>
      <c r="C279" t="s">
        <v>5223</v>
      </c>
    </row>
    <row r="280" spans="1:3">
      <c r="A280">
        <v>6685140617</v>
      </c>
      <c r="B280" t="s">
        <v>5224</v>
      </c>
      <c r="C280" t="s">
        <v>5225</v>
      </c>
    </row>
    <row r="281" spans="1:3">
      <c r="A281">
        <v>2130208814</v>
      </c>
      <c r="B281" t="s">
        <v>5226</v>
      </c>
      <c r="C281" t="s">
        <v>5226</v>
      </c>
    </row>
    <row r="282" spans="1:3">
      <c r="A282">
        <v>7713743435</v>
      </c>
      <c r="B282" t="s">
        <v>5227</v>
      </c>
      <c r="C282" t="s">
        <v>5228</v>
      </c>
    </row>
    <row r="283" spans="1:3">
      <c r="A283">
        <v>7603071727</v>
      </c>
      <c r="B283" t="s">
        <v>5172</v>
      </c>
      <c r="C283" t="s">
        <v>5229</v>
      </c>
    </row>
    <row r="284" spans="1:3">
      <c r="A284">
        <v>7104085442</v>
      </c>
      <c r="B284" t="s">
        <v>5230</v>
      </c>
      <c r="C284" t="s">
        <v>5231</v>
      </c>
    </row>
    <row r="285" spans="1:3">
      <c r="A285">
        <v>5024184814</v>
      </c>
      <c r="B285" t="s">
        <v>5232</v>
      </c>
      <c r="C285" t="s">
        <v>5233</v>
      </c>
    </row>
    <row r="286" spans="1:3">
      <c r="A286">
        <v>7842355430</v>
      </c>
      <c r="B286" t="s">
        <v>5234</v>
      </c>
      <c r="C286" t="s">
        <v>5235</v>
      </c>
    </row>
    <row r="287" spans="1:3">
      <c r="A287">
        <v>3443124314</v>
      </c>
      <c r="B287" t="s">
        <v>5236</v>
      </c>
      <c r="C287" t="s">
        <v>5237</v>
      </c>
    </row>
    <row r="288" spans="1:3">
      <c r="A288">
        <v>2124046971</v>
      </c>
      <c r="B288" t="s">
        <v>5238</v>
      </c>
      <c r="C288" t="s">
        <v>5239</v>
      </c>
    </row>
    <row r="289" spans="1:3">
      <c r="A289">
        <v>5837081420</v>
      </c>
      <c r="B289" t="s">
        <v>5240</v>
      </c>
      <c r="C289" t="s">
        <v>5240</v>
      </c>
    </row>
    <row r="290" spans="1:3">
      <c r="A290">
        <v>6455047081</v>
      </c>
      <c r="B290" t="s">
        <v>5241</v>
      </c>
      <c r="C290" t="s">
        <v>5241</v>
      </c>
    </row>
    <row r="291" spans="1:3">
      <c r="A291">
        <v>7701903564</v>
      </c>
      <c r="B291" t="s">
        <v>5242</v>
      </c>
      <c r="C291" t="s">
        <v>5243</v>
      </c>
    </row>
    <row r="292" spans="1:3">
      <c r="A292">
        <v>1800001206</v>
      </c>
      <c r="B292" t="s">
        <v>5244</v>
      </c>
      <c r="C292" t="s">
        <v>5245</v>
      </c>
    </row>
    <row r="293" spans="1:3">
      <c r="A293">
        <v>5507257404</v>
      </c>
      <c r="B293" t="s">
        <v>5246</v>
      </c>
      <c r="C293" t="s">
        <v>5247</v>
      </c>
    </row>
    <row r="294" spans="1:3">
      <c r="A294">
        <v>7728718713</v>
      </c>
      <c r="B294" t="s">
        <v>5248</v>
      </c>
      <c r="C294" t="s">
        <v>5248</v>
      </c>
    </row>
    <row r="295" spans="1:3">
      <c r="A295">
        <v>9710048701</v>
      </c>
      <c r="B295" t="s">
        <v>5249</v>
      </c>
      <c r="C295" t="s">
        <v>5250</v>
      </c>
    </row>
    <row r="296" spans="1:3">
      <c r="A296">
        <v>9709065653</v>
      </c>
      <c r="B296" t="s">
        <v>5251</v>
      </c>
      <c r="C296" t="s">
        <v>5252</v>
      </c>
    </row>
    <row r="297" spans="1:3">
      <c r="A297">
        <v>5906015326</v>
      </c>
      <c r="B297" t="s">
        <v>5253</v>
      </c>
      <c r="C297" t="s">
        <v>5254</v>
      </c>
    </row>
    <row r="298" spans="1:3">
      <c r="A298">
        <v>3702258398</v>
      </c>
      <c r="B298" t="s">
        <v>5255</v>
      </c>
      <c r="C298" t="s">
        <v>5256</v>
      </c>
    </row>
    <row r="299" spans="1:3">
      <c r="A299">
        <v>2225153627</v>
      </c>
      <c r="B299" t="s">
        <v>5257</v>
      </c>
      <c r="C299" t="s">
        <v>5257</v>
      </c>
    </row>
    <row r="300" spans="1:3">
      <c r="A300">
        <v>7802560095</v>
      </c>
      <c r="B300" t="s">
        <v>5258</v>
      </c>
      <c r="C300" t="s">
        <v>5259</v>
      </c>
    </row>
    <row r="301" spans="1:3">
      <c r="A301">
        <v>6678089423</v>
      </c>
      <c r="B301" t="s">
        <v>5260</v>
      </c>
      <c r="C301" t="s">
        <v>5261</v>
      </c>
    </row>
    <row r="302" spans="1:3">
      <c r="A302">
        <v>7728488121</v>
      </c>
      <c r="B302" t="s">
        <v>5262</v>
      </c>
      <c r="C302" t="s">
        <v>5262</v>
      </c>
    </row>
    <row r="303" spans="1:3">
      <c r="A303">
        <v>2014015480</v>
      </c>
      <c r="B303" t="s">
        <v>5263</v>
      </c>
      <c r="C303" t="s">
        <v>5263</v>
      </c>
    </row>
    <row r="304" spans="1:3">
      <c r="A304">
        <v>2312143512</v>
      </c>
      <c r="B304" t="s">
        <v>5264</v>
      </c>
      <c r="C304" t="s">
        <v>5265</v>
      </c>
    </row>
    <row r="305" spans="1:3">
      <c r="A305">
        <v>6501314383</v>
      </c>
      <c r="B305" t="s">
        <v>5266</v>
      </c>
      <c r="C305" t="s">
        <v>5266</v>
      </c>
    </row>
    <row r="306" spans="1:3">
      <c r="A306">
        <v>1435312504</v>
      </c>
      <c r="B306" t="s">
        <v>5267</v>
      </c>
      <c r="C306" t="s">
        <v>5267</v>
      </c>
    </row>
    <row r="307" spans="1:3">
      <c r="A307">
        <v>5407969670</v>
      </c>
      <c r="B307" t="s">
        <v>5268</v>
      </c>
      <c r="C307" t="s">
        <v>4906</v>
      </c>
    </row>
    <row r="308" spans="1:3">
      <c r="A308">
        <v>6658536641</v>
      </c>
      <c r="B308" t="s">
        <v>5269</v>
      </c>
      <c r="C308" t="s">
        <v>5270</v>
      </c>
    </row>
    <row r="309" spans="1:3">
      <c r="A309">
        <v>9727003956</v>
      </c>
      <c r="B309" t="s">
        <v>5271</v>
      </c>
      <c r="C309" t="s">
        <v>5271</v>
      </c>
    </row>
    <row r="310" spans="1:3">
      <c r="A310">
        <v>7733244339</v>
      </c>
      <c r="B310" t="s">
        <v>5272</v>
      </c>
      <c r="C310" t="s">
        <v>5273</v>
      </c>
    </row>
    <row r="311" spans="1:3">
      <c r="A311">
        <v>7456045628</v>
      </c>
      <c r="B311" t="s">
        <v>5274</v>
      </c>
      <c r="C311" t="s">
        <v>5274</v>
      </c>
    </row>
    <row r="312" spans="1:3">
      <c r="A312">
        <v>9710116140</v>
      </c>
      <c r="B312" t="s">
        <v>5275</v>
      </c>
      <c r="C312" t="s">
        <v>5276</v>
      </c>
    </row>
    <row r="313" spans="1:3">
      <c r="A313">
        <v>6671280460</v>
      </c>
      <c r="B313" t="s">
        <v>5277</v>
      </c>
      <c r="C313" t="s">
        <v>5278</v>
      </c>
    </row>
    <row r="314" spans="1:3">
      <c r="A314">
        <v>1327029000</v>
      </c>
      <c r="B314" t="s">
        <v>5279</v>
      </c>
      <c r="C314" t="s">
        <v>5280</v>
      </c>
    </row>
    <row r="315" spans="1:3">
      <c r="A315">
        <v>1831181333</v>
      </c>
      <c r="B315" t="s">
        <v>5281</v>
      </c>
      <c r="C315" t="s">
        <v>5281</v>
      </c>
    </row>
    <row r="316" spans="1:3">
      <c r="A316">
        <v>1101169887</v>
      </c>
      <c r="B316" t="s">
        <v>5282</v>
      </c>
      <c r="C316" t="s">
        <v>5282</v>
      </c>
    </row>
    <row r="317" spans="1:3">
      <c r="A317">
        <v>7726478287</v>
      </c>
      <c r="B317" t="s">
        <v>5283</v>
      </c>
      <c r="C317" t="s">
        <v>5284</v>
      </c>
    </row>
    <row r="318" spans="1:3">
      <c r="A318">
        <v>6316228122</v>
      </c>
      <c r="B318" t="s">
        <v>5285</v>
      </c>
      <c r="C318" t="s">
        <v>4924</v>
      </c>
    </row>
    <row r="319" spans="1:3">
      <c r="A319">
        <v>6950094350</v>
      </c>
      <c r="B319" t="s">
        <v>5286</v>
      </c>
      <c r="C319" t="s">
        <v>5286</v>
      </c>
    </row>
    <row r="320" spans="1:3">
      <c r="A320">
        <v>6658459228</v>
      </c>
      <c r="B320" t="s">
        <v>5287</v>
      </c>
      <c r="C320" t="s">
        <v>5288</v>
      </c>
    </row>
    <row r="321" spans="1:3">
      <c r="A321">
        <v>1841045690</v>
      </c>
      <c r="B321" t="s">
        <v>2434</v>
      </c>
      <c r="C321" t="s">
        <v>5289</v>
      </c>
    </row>
    <row r="322" spans="1:3">
      <c r="A322">
        <v>1435307582</v>
      </c>
      <c r="B322" t="s">
        <v>5290</v>
      </c>
      <c r="C322" t="s">
        <v>5291</v>
      </c>
    </row>
    <row r="323" spans="1:3">
      <c r="A323">
        <v>1215217189</v>
      </c>
      <c r="B323" t="s">
        <v>5292</v>
      </c>
      <c r="C323" t="s">
        <v>5293</v>
      </c>
    </row>
    <row r="324" spans="1:3">
      <c r="A324">
        <v>2465265116</v>
      </c>
      <c r="B324" t="s">
        <v>5294</v>
      </c>
      <c r="C324" t="s">
        <v>5294</v>
      </c>
    </row>
    <row r="325" spans="1:3">
      <c r="A325">
        <v>2130221558</v>
      </c>
      <c r="B325" t="s">
        <v>5295</v>
      </c>
      <c r="C325" t="s">
        <v>5295</v>
      </c>
    </row>
    <row r="326" spans="1:3">
      <c r="A326">
        <v>3255049294</v>
      </c>
      <c r="B326" t="s">
        <v>5296</v>
      </c>
      <c r="C326" t="s">
        <v>5296</v>
      </c>
    </row>
    <row r="327" spans="1:3">
      <c r="A327">
        <v>3327131529</v>
      </c>
      <c r="B327" t="s">
        <v>5297</v>
      </c>
      <c r="C327" t="s">
        <v>5298</v>
      </c>
    </row>
    <row r="328" spans="1:3">
      <c r="A328">
        <v>5259100410</v>
      </c>
      <c r="B328" t="s">
        <v>5299</v>
      </c>
      <c r="C328" t="s">
        <v>5299</v>
      </c>
    </row>
    <row r="329" spans="1:3">
      <c r="A329">
        <v>4205384683</v>
      </c>
      <c r="B329" t="s">
        <v>5300</v>
      </c>
      <c r="C329" t="s">
        <v>5300</v>
      </c>
    </row>
    <row r="330" spans="1:3">
      <c r="A330">
        <v>800010872</v>
      </c>
      <c r="B330" t="s">
        <v>5300</v>
      </c>
      <c r="C330" t="s">
        <v>5300</v>
      </c>
    </row>
    <row r="331" spans="1:3">
      <c r="A331">
        <v>2224163527</v>
      </c>
      <c r="B331" t="s">
        <v>5301</v>
      </c>
      <c r="C331" t="s">
        <v>5301</v>
      </c>
    </row>
    <row r="332" spans="1:3">
      <c r="A332">
        <v>7715936506</v>
      </c>
      <c r="B332" t="s">
        <v>5302</v>
      </c>
      <c r="C332" t="s">
        <v>5303</v>
      </c>
    </row>
    <row r="333" spans="1:3">
      <c r="A333">
        <v>7203323338</v>
      </c>
      <c r="B333" t="s">
        <v>5304</v>
      </c>
      <c r="C333" t="s">
        <v>5305</v>
      </c>
    </row>
    <row r="334" spans="1:3">
      <c r="A334">
        <v>3443130766</v>
      </c>
      <c r="B334" t="s">
        <v>5306</v>
      </c>
      <c r="C334" t="s">
        <v>5307</v>
      </c>
    </row>
    <row r="335" spans="1:3">
      <c r="A335">
        <v>1841062617</v>
      </c>
      <c r="B335" t="s">
        <v>5308</v>
      </c>
      <c r="C335" t="s">
        <v>5309</v>
      </c>
    </row>
    <row r="336" spans="1:3">
      <c r="A336">
        <v>1901132653</v>
      </c>
      <c r="B336" t="s">
        <v>5310</v>
      </c>
      <c r="C336" t="s">
        <v>5311</v>
      </c>
    </row>
    <row r="337" spans="1:3">
      <c r="A337">
        <v>6168073264</v>
      </c>
      <c r="B337" t="s">
        <v>5100</v>
      </c>
      <c r="C337" t="s">
        <v>5100</v>
      </c>
    </row>
    <row r="338" spans="1:3">
      <c r="A338">
        <v>1655335916</v>
      </c>
      <c r="B338" t="s">
        <v>5312</v>
      </c>
      <c r="C338" t="s">
        <v>5313</v>
      </c>
    </row>
    <row r="339" spans="1:3">
      <c r="A339">
        <v>5257193554</v>
      </c>
      <c r="B339" t="s">
        <v>5314</v>
      </c>
      <c r="C339" t="s">
        <v>5315</v>
      </c>
    </row>
    <row r="340" spans="1:3">
      <c r="A340">
        <v>2635258239</v>
      </c>
      <c r="B340" t="s">
        <v>5316</v>
      </c>
      <c r="C340" t="s">
        <v>5317</v>
      </c>
    </row>
    <row r="341" spans="1:3">
      <c r="A341">
        <v>7714634848</v>
      </c>
      <c r="B341" t="s">
        <v>5318</v>
      </c>
      <c r="C341" t="s">
        <v>5319</v>
      </c>
    </row>
    <row r="342" spans="1:3">
      <c r="A342">
        <v>7805761120</v>
      </c>
      <c r="B342" t="s">
        <v>5320</v>
      </c>
      <c r="C342" t="s">
        <v>5321</v>
      </c>
    </row>
    <row r="343" spans="1:3">
      <c r="A343">
        <v>278124947</v>
      </c>
      <c r="B343" t="s">
        <v>5320</v>
      </c>
      <c r="C343" t="s">
        <v>5321</v>
      </c>
    </row>
    <row r="344" spans="1:3">
      <c r="A344">
        <v>7724810411</v>
      </c>
      <c r="B344" t="s">
        <v>5322</v>
      </c>
      <c r="C344" t="s">
        <v>5322</v>
      </c>
    </row>
    <row r="345" spans="1:3">
      <c r="A345">
        <v>9714008058</v>
      </c>
      <c r="B345" t="s">
        <v>5323</v>
      </c>
      <c r="C345" t="s">
        <v>5324</v>
      </c>
    </row>
    <row r="346" spans="1:3">
      <c r="A346">
        <v>7813280879</v>
      </c>
      <c r="B346" t="s">
        <v>5325</v>
      </c>
      <c r="C346" t="s">
        <v>5326</v>
      </c>
    </row>
    <row r="347" spans="1:3">
      <c r="A347">
        <v>4205405157</v>
      </c>
      <c r="B347" t="s">
        <v>5327</v>
      </c>
      <c r="C347" t="s">
        <v>5327</v>
      </c>
    </row>
    <row r="348" spans="1:3">
      <c r="A348">
        <v>9729013879</v>
      </c>
      <c r="B348" t="s">
        <v>1541</v>
      </c>
      <c r="C348" t="s">
        <v>5328</v>
      </c>
    </row>
    <row r="349" spans="1:3">
      <c r="A349">
        <v>7841467565</v>
      </c>
      <c r="B349" t="s">
        <v>5329</v>
      </c>
      <c r="C349" t="s">
        <v>5330</v>
      </c>
    </row>
    <row r="350" spans="1:3">
      <c r="A350">
        <v>7460024758</v>
      </c>
      <c r="B350" t="s">
        <v>5331</v>
      </c>
      <c r="C350" t="s">
        <v>5332</v>
      </c>
    </row>
    <row r="351" spans="1:3">
      <c r="A351">
        <v>2130233698</v>
      </c>
      <c r="B351" t="s">
        <v>5333</v>
      </c>
      <c r="C351" t="s">
        <v>5333</v>
      </c>
    </row>
    <row r="352" spans="1:3">
      <c r="A352">
        <v>7731563442</v>
      </c>
      <c r="B352" t="s">
        <v>5334</v>
      </c>
      <c r="C352" t="s">
        <v>5335</v>
      </c>
    </row>
    <row r="353" spans="1:3">
      <c r="A353">
        <v>2632109422</v>
      </c>
      <c r="B353" t="s">
        <v>5336</v>
      </c>
      <c r="C353" t="s">
        <v>5337</v>
      </c>
    </row>
    <row r="354" spans="1:3">
      <c r="A354">
        <v>5948053468</v>
      </c>
      <c r="B354" t="s">
        <v>5338</v>
      </c>
      <c r="C354" t="s">
        <v>5338</v>
      </c>
    </row>
    <row r="355" spans="1:3">
      <c r="A355">
        <v>9715208490</v>
      </c>
      <c r="B355" t="s">
        <v>5339</v>
      </c>
      <c r="C355" t="s">
        <v>5340</v>
      </c>
    </row>
    <row r="356" spans="1:3">
      <c r="A356">
        <v>6678094769</v>
      </c>
      <c r="B356" t="s">
        <v>5341</v>
      </c>
      <c r="C356" t="s">
        <v>5342</v>
      </c>
    </row>
    <row r="357" spans="1:3">
      <c r="A357">
        <v>5407950809</v>
      </c>
      <c r="B357" t="s">
        <v>5343</v>
      </c>
      <c r="C357" t="s">
        <v>5343</v>
      </c>
    </row>
    <row r="358" spans="1:3">
      <c r="A358">
        <v>1101170931</v>
      </c>
      <c r="B358" t="s">
        <v>5344</v>
      </c>
      <c r="C358" t="s">
        <v>5344</v>
      </c>
    </row>
    <row r="359" spans="1:3">
      <c r="A359">
        <v>2543091389</v>
      </c>
      <c r="B359" t="s">
        <v>5345</v>
      </c>
      <c r="C359" t="s">
        <v>5346</v>
      </c>
    </row>
    <row r="360" spans="1:3">
      <c r="A360">
        <v>2634105423</v>
      </c>
      <c r="B360" t="s">
        <v>5347</v>
      </c>
      <c r="C360" t="s">
        <v>5348</v>
      </c>
    </row>
    <row r="361" spans="1:3">
      <c r="A361">
        <v>3015115352</v>
      </c>
      <c r="B361" t="s">
        <v>5349</v>
      </c>
      <c r="C361" t="s">
        <v>5350</v>
      </c>
    </row>
    <row r="362" spans="1:3">
      <c r="A362">
        <v>5017123578</v>
      </c>
      <c r="B362" t="s">
        <v>5351</v>
      </c>
      <c r="C362" t="s">
        <v>5352</v>
      </c>
    </row>
    <row r="363" spans="1:3">
      <c r="A363">
        <v>2105005264</v>
      </c>
      <c r="B363" t="s">
        <v>5353</v>
      </c>
      <c r="C363" t="s">
        <v>5353</v>
      </c>
    </row>
    <row r="364" spans="1:3">
      <c r="A364">
        <v>326510261</v>
      </c>
      <c r="B364" t="s">
        <v>5353</v>
      </c>
      <c r="C364" t="s">
        <v>5353</v>
      </c>
    </row>
    <row r="365" spans="1:3">
      <c r="A365">
        <v>3702742986</v>
      </c>
      <c r="B365" t="s">
        <v>5354</v>
      </c>
      <c r="C365" t="s">
        <v>5355</v>
      </c>
    </row>
    <row r="366" spans="1:3">
      <c r="A366">
        <v>4800007806</v>
      </c>
      <c r="B366" t="s">
        <v>5356</v>
      </c>
      <c r="C366" t="s">
        <v>5356</v>
      </c>
    </row>
    <row r="367" spans="1:3">
      <c r="A367">
        <v>3702593710</v>
      </c>
      <c r="B367" t="s">
        <v>5357</v>
      </c>
      <c r="C367" t="s">
        <v>5357</v>
      </c>
    </row>
    <row r="368" spans="1:3">
      <c r="A368">
        <v>5904291793</v>
      </c>
      <c r="B368" t="s">
        <v>5358</v>
      </c>
      <c r="C368" t="s">
        <v>5359</v>
      </c>
    </row>
    <row r="369" spans="1:3">
      <c r="A369">
        <v>7728312015</v>
      </c>
      <c r="B369" t="s">
        <v>5360</v>
      </c>
      <c r="C369" t="s">
        <v>5361</v>
      </c>
    </row>
    <row r="370" spans="1:3">
      <c r="A370">
        <v>1101150188</v>
      </c>
      <c r="B370" t="s">
        <v>5362</v>
      </c>
      <c r="C370" t="s">
        <v>5362</v>
      </c>
    </row>
    <row r="371" spans="1:3">
      <c r="A371">
        <v>7715895257</v>
      </c>
      <c r="B371" t="s">
        <v>5363</v>
      </c>
      <c r="C371" t="s">
        <v>5363</v>
      </c>
    </row>
    <row r="372" spans="1:3">
      <c r="A372">
        <v>7627058108</v>
      </c>
      <c r="B372" t="s">
        <v>5364</v>
      </c>
      <c r="C372" t="s">
        <v>5365</v>
      </c>
    </row>
    <row r="373" spans="1:3">
      <c r="A373">
        <v>5258150585</v>
      </c>
      <c r="B373" t="s">
        <v>5366</v>
      </c>
      <c r="C373" t="s">
        <v>5367</v>
      </c>
    </row>
    <row r="374" spans="1:3">
      <c r="A374">
        <v>7604376792</v>
      </c>
      <c r="B374" t="s">
        <v>5368</v>
      </c>
      <c r="C374" t="s">
        <v>5368</v>
      </c>
    </row>
    <row r="375" spans="1:3">
      <c r="A375">
        <v>5262389030</v>
      </c>
      <c r="B375" t="s">
        <v>5369</v>
      </c>
      <c r="C375" t="s">
        <v>5370</v>
      </c>
    </row>
    <row r="376" spans="1:3">
      <c r="A376">
        <v>7743908123</v>
      </c>
      <c r="B376" t="s">
        <v>5371</v>
      </c>
      <c r="C376" t="s">
        <v>5372</v>
      </c>
    </row>
    <row r="377" spans="1:3">
      <c r="A377">
        <v>916009139</v>
      </c>
      <c r="B377" t="s">
        <v>5371</v>
      </c>
      <c r="C377" t="s">
        <v>5372</v>
      </c>
    </row>
    <row r="378" spans="1:3">
      <c r="A378">
        <v>7449007276</v>
      </c>
      <c r="B378" t="s">
        <v>5373</v>
      </c>
      <c r="C378" t="s">
        <v>5373</v>
      </c>
    </row>
    <row r="379" spans="1:3">
      <c r="A379">
        <v>2221220819</v>
      </c>
      <c r="B379" t="s">
        <v>5374</v>
      </c>
      <c r="C379" t="s">
        <v>5374</v>
      </c>
    </row>
    <row r="380" spans="1:3">
      <c r="A380">
        <v>2311284630</v>
      </c>
      <c r="B380" t="s">
        <v>5375</v>
      </c>
      <c r="C380" t="s">
        <v>5375</v>
      </c>
    </row>
    <row r="381" spans="1:3">
      <c r="A381">
        <v>3459079025</v>
      </c>
      <c r="B381" t="s">
        <v>5376</v>
      </c>
      <c r="C381" t="s">
        <v>5377</v>
      </c>
    </row>
    <row r="382" spans="1:3">
      <c r="A382">
        <v>2632814015</v>
      </c>
      <c r="B382" t="s">
        <v>5378</v>
      </c>
      <c r="C382" t="s">
        <v>5379</v>
      </c>
    </row>
    <row r="383" spans="1:3">
      <c r="A383">
        <v>1660162659</v>
      </c>
      <c r="B383" t="s">
        <v>5380</v>
      </c>
      <c r="C383" t="s">
        <v>5380</v>
      </c>
    </row>
    <row r="384" spans="1:3">
      <c r="A384">
        <v>326554597</v>
      </c>
      <c r="B384" t="s">
        <v>5380</v>
      </c>
      <c r="C384" t="s">
        <v>5380</v>
      </c>
    </row>
    <row r="385" spans="1:3">
      <c r="A385">
        <v>7726461766</v>
      </c>
      <c r="B385" t="s">
        <v>5381</v>
      </c>
      <c r="C385" t="s">
        <v>5382</v>
      </c>
    </row>
    <row r="386" spans="1:3">
      <c r="A386">
        <v>6629013284</v>
      </c>
      <c r="B386" t="s">
        <v>5383</v>
      </c>
      <c r="C386" t="s">
        <v>5384</v>
      </c>
    </row>
    <row r="387" spans="1:3">
      <c r="A387">
        <v>1701061236</v>
      </c>
      <c r="B387" t="s">
        <v>5385</v>
      </c>
      <c r="C387" t="s">
        <v>5386</v>
      </c>
    </row>
    <row r="388" spans="1:3">
      <c r="A388">
        <v>1656107334</v>
      </c>
      <c r="B388" t="s">
        <v>5387</v>
      </c>
      <c r="C388" t="s">
        <v>5388</v>
      </c>
    </row>
    <row r="389" spans="1:3">
      <c r="A389">
        <v>9728074741</v>
      </c>
      <c r="B389" t="s">
        <v>5389</v>
      </c>
      <c r="C389" t="s">
        <v>5389</v>
      </c>
    </row>
    <row r="390" spans="1:3">
      <c r="A390">
        <v>6670510671</v>
      </c>
      <c r="B390" t="s">
        <v>5390</v>
      </c>
      <c r="C390" t="s">
        <v>5390</v>
      </c>
    </row>
    <row r="391" spans="1:3">
      <c r="A391">
        <v>4345384394</v>
      </c>
      <c r="B391" t="s">
        <v>5391</v>
      </c>
      <c r="C391" t="s">
        <v>5391</v>
      </c>
    </row>
    <row r="392" spans="1:3">
      <c r="A392">
        <v>5612165093</v>
      </c>
      <c r="B392" t="s">
        <v>5392</v>
      </c>
      <c r="C392" t="s">
        <v>5392</v>
      </c>
    </row>
    <row r="393" spans="1:3">
      <c r="A393">
        <v>5402045635</v>
      </c>
      <c r="B393" t="s">
        <v>5393</v>
      </c>
      <c r="C393" t="s">
        <v>5393</v>
      </c>
    </row>
    <row r="394" spans="1:3">
      <c r="A394">
        <v>7328084572</v>
      </c>
      <c r="B394" t="s">
        <v>5394</v>
      </c>
      <c r="C394" t="s">
        <v>5394</v>
      </c>
    </row>
    <row r="395" spans="1:3">
      <c r="A395">
        <v>7709851710</v>
      </c>
      <c r="B395" t="s">
        <v>5395</v>
      </c>
      <c r="C395" t="s">
        <v>5395</v>
      </c>
    </row>
    <row r="396" spans="1:3">
      <c r="A396">
        <v>2130228345</v>
      </c>
      <c r="B396" t="s">
        <v>5396</v>
      </c>
      <c r="C396" t="s">
        <v>5397</v>
      </c>
    </row>
    <row r="397" spans="1:3">
      <c r="A397">
        <v>7724866608</v>
      </c>
      <c r="B397" t="s">
        <v>5398</v>
      </c>
      <c r="C397" t="s">
        <v>5398</v>
      </c>
    </row>
    <row r="398" spans="1:3">
      <c r="A398">
        <v>7453284280</v>
      </c>
      <c r="B398" t="s">
        <v>5399</v>
      </c>
      <c r="C398" t="s">
        <v>5400</v>
      </c>
    </row>
    <row r="399" spans="1:3">
      <c r="A399">
        <v>5836652784</v>
      </c>
      <c r="B399" t="s">
        <v>5401</v>
      </c>
      <c r="C399" t="s">
        <v>5402</v>
      </c>
    </row>
    <row r="400" spans="1:3">
      <c r="A400">
        <v>2536276999</v>
      </c>
      <c r="B400" t="s">
        <v>5403</v>
      </c>
      <c r="C400" t="s">
        <v>5403</v>
      </c>
    </row>
    <row r="401" spans="1:3">
      <c r="A401">
        <v>4027113714</v>
      </c>
      <c r="B401" t="s">
        <v>5404</v>
      </c>
      <c r="C401" t="s">
        <v>5404</v>
      </c>
    </row>
    <row r="402" spans="1:3">
      <c r="A402">
        <v>9102201601</v>
      </c>
      <c r="B402" t="s">
        <v>5405</v>
      </c>
      <c r="C402" t="s">
        <v>5406</v>
      </c>
    </row>
    <row r="403" spans="1:3">
      <c r="A403">
        <v>9102201601</v>
      </c>
      <c r="B403" t="s">
        <v>5405</v>
      </c>
      <c r="C403" t="s">
        <v>5406</v>
      </c>
    </row>
    <row r="404" spans="1:3">
      <c r="A404">
        <v>6316272629</v>
      </c>
      <c r="B404" t="s">
        <v>5407</v>
      </c>
      <c r="C404" t="s">
        <v>5407</v>
      </c>
    </row>
    <row r="405" spans="1:3">
      <c r="A405">
        <v>1840014201</v>
      </c>
      <c r="B405" t="s">
        <v>5408</v>
      </c>
      <c r="C405" t="s">
        <v>5408</v>
      </c>
    </row>
    <row r="406" spans="1:3">
      <c r="A406">
        <v>5401994091</v>
      </c>
      <c r="B406" t="s">
        <v>5409</v>
      </c>
      <c r="C406" t="s">
        <v>5409</v>
      </c>
    </row>
    <row r="407" spans="1:3">
      <c r="A407">
        <v>9706004571</v>
      </c>
      <c r="B407" t="s">
        <v>5410</v>
      </c>
      <c r="C407" t="s">
        <v>5410</v>
      </c>
    </row>
    <row r="408" spans="1:3">
      <c r="A408">
        <v>1841021272</v>
      </c>
      <c r="B408" t="s">
        <v>5411</v>
      </c>
      <c r="C408" t="s">
        <v>5412</v>
      </c>
    </row>
    <row r="409" spans="1:3">
      <c r="A409">
        <v>3664214573</v>
      </c>
      <c r="B409" t="s">
        <v>5413</v>
      </c>
      <c r="C409" t="s">
        <v>5414</v>
      </c>
    </row>
    <row r="410" spans="1:3">
      <c r="A410">
        <v>2222787939</v>
      </c>
      <c r="B410" t="s">
        <v>5415</v>
      </c>
      <c r="C410" t="s">
        <v>5416</v>
      </c>
    </row>
    <row r="411" spans="1:3">
      <c r="A411">
        <v>1650245810</v>
      </c>
      <c r="B411" t="s">
        <v>5417</v>
      </c>
      <c r="C411" t="s">
        <v>5418</v>
      </c>
    </row>
    <row r="412" spans="1:3">
      <c r="A412">
        <v>5904379790</v>
      </c>
      <c r="B412" t="s">
        <v>5419</v>
      </c>
      <c r="C412" t="s">
        <v>5419</v>
      </c>
    </row>
    <row r="413" spans="1:3">
      <c r="A413">
        <v>7719420624</v>
      </c>
      <c r="B413" t="s">
        <v>5420</v>
      </c>
      <c r="C413" t="s">
        <v>5420</v>
      </c>
    </row>
    <row r="414" spans="1:3">
      <c r="A414">
        <v>7451274751</v>
      </c>
      <c r="B414" t="s">
        <v>5421</v>
      </c>
      <c r="C414" t="s">
        <v>5422</v>
      </c>
    </row>
    <row r="415" spans="1:3">
      <c r="A415">
        <v>3702193020</v>
      </c>
      <c r="B415" t="s">
        <v>5423</v>
      </c>
      <c r="C415" t="s">
        <v>5423</v>
      </c>
    </row>
    <row r="416" spans="1:3">
      <c r="A416">
        <v>7536168865</v>
      </c>
      <c r="B416" t="s">
        <v>5424</v>
      </c>
      <c r="C416" t="s">
        <v>5425</v>
      </c>
    </row>
    <row r="417" spans="1:3">
      <c r="A417">
        <v>4345383175</v>
      </c>
      <c r="B417" t="s">
        <v>5426</v>
      </c>
      <c r="C417" t="s">
        <v>5427</v>
      </c>
    </row>
    <row r="418" spans="1:3">
      <c r="A418">
        <v>3625013023</v>
      </c>
      <c r="B418" t="s">
        <v>5428</v>
      </c>
      <c r="C418" t="s">
        <v>5429</v>
      </c>
    </row>
    <row r="419" spans="1:3">
      <c r="A419">
        <v>3666223446</v>
      </c>
      <c r="B419" t="s">
        <v>5430</v>
      </c>
      <c r="C419" t="s">
        <v>5431</v>
      </c>
    </row>
    <row r="420" spans="1:3">
      <c r="A420">
        <v>2902077051</v>
      </c>
      <c r="B420" t="s">
        <v>5432</v>
      </c>
      <c r="C420" t="s">
        <v>5433</v>
      </c>
    </row>
    <row r="421" spans="1:3">
      <c r="A421">
        <v>9703031707</v>
      </c>
      <c r="B421" t="s">
        <v>5434</v>
      </c>
      <c r="C421" t="s">
        <v>5434</v>
      </c>
    </row>
    <row r="422" spans="1:3">
      <c r="A422">
        <v>7708716965</v>
      </c>
      <c r="B422" t="s">
        <v>5435</v>
      </c>
      <c r="C422" t="s">
        <v>5435</v>
      </c>
    </row>
    <row r="423" spans="1:3">
      <c r="A423">
        <v>5609184233</v>
      </c>
      <c r="B423" t="s">
        <v>5436</v>
      </c>
      <c r="C423" t="s">
        <v>5437</v>
      </c>
    </row>
    <row r="424" spans="1:3">
      <c r="A424">
        <v>2014010500</v>
      </c>
      <c r="B424" t="s">
        <v>1928</v>
      </c>
      <c r="C424" t="s">
        <v>1928</v>
      </c>
    </row>
    <row r="425" spans="1:3">
      <c r="A425">
        <v>2207010288</v>
      </c>
      <c r="B425" t="s">
        <v>5438</v>
      </c>
      <c r="C425" t="s">
        <v>5439</v>
      </c>
    </row>
    <row r="426" spans="1:3">
      <c r="A426">
        <v>5611085180</v>
      </c>
      <c r="B426" t="s">
        <v>5440</v>
      </c>
      <c r="C426" t="s">
        <v>5441</v>
      </c>
    </row>
    <row r="427" spans="1:3">
      <c r="A427">
        <v>2124048263</v>
      </c>
      <c r="B427" t="s">
        <v>5442</v>
      </c>
      <c r="C427" t="s">
        <v>5443</v>
      </c>
    </row>
    <row r="428" spans="1:3">
      <c r="A428">
        <v>3459011764</v>
      </c>
      <c r="B428" t="s">
        <v>5444</v>
      </c>
      <c r="C428" t="s">
        <v>5445</v>
      </c>
    </row>
    <row r="429" spans="1:3">
      <c r="A429">
        <v>7203382407</v>
      </c>
      <c r="B429" t="s">
        <v>5446</v>
      </c>
      <c r="C429" t="s">
        <v>5447</v>
      </c>
    </row>
    <row r="430" spans="1:3">
      <c r="A430">
        <v>7719492957</v>
      </c>
      <c r="B430" t="s">
        <v>5448</v>
      </c>
      <c r="C430" t="s">
        <v>5448</v>
      </c>
    </row>
    <row r="431" spans="1:3">
      <c r="A431">
        <v>2721204357</v>
      </c>
      <c r="B431" t="s">
        <v>5449</v>
      </c>
      <c r="C431" t="s">
        <v>5449</v>
      </c>
    </row>
    <row r="432" spans="1:3">
      <c r="A432">
        <v>4826108534</v>
      </c>
      <c r="B432" t="s">
        <v>5450</v>
      </c>
      <c r="C432" t="s">
        <v>5450</v>
      </c>
    </row>
    <row r="433" spans="1:3">
      <c r="A433">
        <v>7811001255</v>
      </c>
      <c r="B433" t="s">
        <v>5451</v>
      </c>
      <c r="C433" t="s">
        <v>5452</v>
      </c>
    </row>
    <row r="434" spans="1:3">
      <c r="A434">
        <v>7723908284</v>
      </c>
      <c r="B434" t="s">
        <v>5453</v>
      </c>
      <c r="C434" t="s">
        <v>5454</v>
      </c>
    </row>
    <row r="435" spans="1:3">
      <c r="A435">
        <v>1435346165</v>
      </c>
      <c r="B435" t="s">
        <v>5455</v>
      </c>
      <c r="C435" t="s">
        <v>5456</v>
      </c>
    </row>
    <row r="436" spans="1:3">
      <c r="A436">
        <v>7716956819</v>
      </c>
      <c r="B436" t="s">
        <v>5457</v>
      </c>
      <c r="C436" t="s">
        <v>5457</v>
      </c>
    </row>
    <row r="437" spans="1:3">
      <c r="A437">
        <v>6671071890</v>
      </c>
      <c r="B437" t="s">
        <v>5458</v>
      </c>
      <c r="C437" t="s">
        <v>5458</v>
      </c>
    </row>
    <row r="438" spans="1:3">
      <c r="A438">
        <v>6449105426</v>
      </c>
      <c r="B438" t="s">
        <v>5459</v>
      </c>
      <c r="C438" t="s">
        <v>5460</v>
      </c>
    </row>
    <row r="439" spans="1:3">
      <c r="A439">
        <v>5032353255</v>
      </c>
      <c r="B439" t="s">
        <v>5461</v>
      </c>
      <c r="C439" t="s">
        <v>5461</v>
      </c>
    </row>
    <row r="440" spans="1:3">
      <c r="A440">
        <v>7751268808</v>
      </c>
      <c r="B440" t="s">
        <v>5462</v>
      </c>
      <c r="C440" t="s">
        <v>5462</v>
      </c>
    </row>
    <row r="441" spans="1:3">
      <c r="A441">
        <v>2462226285</v>
      </c>
      <c r="B441" t="s">
        <v>5463</v>
      </c>
      <c r="C441" t="s">
        <v>5464</v>
      </c>
    </row>
    <row r="442" spans="1:3">
      <c r="A442">
        <v>1659216290</v>
      </c>
      <c r="B442" t="s">
        <v>5465</v>
      </c>
      <c r="C442" t="s">
        <v>5465</v>
      </c>
    </row>
    <row r="443" spans="1:3">
      <c r="A443">
        <v>9726023244</v>
      </c>
      <c r="B443" t="s">
        <v>5466</v>
      </c>
    </row>
    <row r="444" spans="1:3">
      <c r="A444">
        <v>2312287049</v>
      </c>
      <c r="B444" t="s">
        <v>5467</v>
      </c>
      <c r="C444" t="s">
        <v>5468</v>
      </c>
    </row>
    <row r="445" spans="1:3">
      <c r="A445">
        <v>1660288940</v>
      </c>
      <c r="B445" t="s">
        <v>5469</v>
      </c>
      <c r="C445" t="s">
        <v>5470</v>
      </c>
    </row>
    <row r="446" spans="1:3">
      <c r="A446">
        <v>9725038110</v>
      </c>
      <c r="B446" t="s">
        <v>5471</v>
      </c>
    </row>
    <row r="447" spans="1:3">
      <c r="A447">
        <v>7751201553</v>
      </c>
      <c r="B447" t="s">
        <v>5472</v>
      </c>
      <c r="C447" t="s">
        <v>5473</v>
      </c>
    </row>
    <row r="448" spans="1:3">
      <c r="A448">
        <v>6952009752</v>
      </c>
    </row>
    <row r="449" spans="1:3">
      <c r="A449">
        <v>5837081290</v>
      </c>
      <c r="B449" t="s">
        <v>5474</v>
      </c>
      <c r="C449" t="s">
        <v>5475</v>
      </c>
    </row>
    <row r="450" spans="1:3">
      <c r="A450">
        <v>2463123589</v>
      </c>
    </row>
    <row r="451" spans="1:3">
      <c r="A451">
        <v>5919030473</v>
      </c>
      <c r="B451" t="s">
        <v>5476</v>
      </c>
      <c r="C451" t="s">
        <v>5477</v>
      </c>
    </row>
    <row r="452" spans="1:3">
      <c r="A452">
        <v>2536317839</v>
      </c>
      <c r="B452" t="s">
        <v>5478</v>
      </c>
      <c r="C452" t="s">
        <v>5479</v>
      </c>
    </row>
    <row r="453" spans="1:3">
      <c r="A453">
        <v>5074070442</v>
      </c>
    </row>
    <row r="454" spans="1:3">
      <c r="A454">
        <v>9102201986</v>
      </c>
    </row>
    <row r="455" spans="1:3">
      <c r="A455">
        <v>326563288</v>
      </c>
      <c r="B455" t="s">
        <v>5480</v>
      </c>
      <c r="C455" t="s">
        <v>5480</v>
      </c>
    </row>
    <row r="456" spans="1:3">
      <c r="A456">
        <v>4632200234</v>
      </c>
      <c r="B456" t="s">
        <v>5481</v>
      </c>
      <c r="C456" t="s">
        <v>5481</v>
      </c>
    </row>
    <row r="457" spans="1:3">
      <c r="A457">
        <v>9703045548</v>
      </c>
      <c r="B457" t="s">
        <v>5482</v>
      </c>
      <c r="C457" t="s">
        <v>5483</v>
      </c>
    </row>
    <row r="458" spans="1:3">
      <c r="A458">
        <v>1655422277</v>
      </c>
      <c r="B458" t="s">
        <v>5484</v>
      </c>
      <c r="C458" t="s">
        <v>5485</v>
      </c>
    </row>
    <row r="459" spans="1:3">
      <c r="A459">
        <v>5024204901</v>
      </c>
      <c r="B459" t="s">
        <v>5486</v>
      </c>
      <c r="C459" t="s">
        <v>5486</v>
      </c>
    </row>
    <row r="460" spans="1:3">
      <c r="A460">
        <v>7728833297</v>
      </c>
      <c r="B460" t="s">
        <v>5487</v>
      </c>
      <c r="C460" t="s">
        <v>5487</v>
      </c>
    </row>
    <row r="461" spans="1:3">
      <c r="A461">
        <v>2311308754</v>
      </c>
      <c r="B461" t="s">
        <v>5488</v>
      </c>
      <c r="C461" t="s">
        <v>5488</v>
      </c>
    </row>
    <row r="462" spans="1:3">
      <c r="A462">
        <v>2130225249</v>
      </c>
      <c r="B462" t="s">
        <v>5489</v>
      </c>
      <c r="C462" t="s">
        <v>5489</v>
      </c>
    </row>
    <row r="463" spans="1:3">
      <c r="A463">
        <v>9728016108</v>
      </c>
      <c r="B463" t="s">
        <v>5490</v>
      </c>
      <c r="C463" t="s">
        <v>5490</v>
      </c>
    </row>
    <row r="464" spans="1:3">
      <c r="A464">
        <v>300015086</v>
      </c>
      <c r="B464" t="s">
        <v>5490</v>
      </c>
      <c r="C464" t="s">
        <v>5490</v>
      </c>
    </row>
    <row r="465" spans="1:3">
      <c r="A465">
        <v>2117003208</v>
      </c>
      <c r="B465" t="s">
        <v>5491</v>
      </c>
      <c r="C465" t="s">
        <v>5491</v>
      </c>
    </row>
    <row r="466" spans="1:3">
      <c r="A466">
        <v>7100025192</v>
      </c>
      <c r="B466" t="s">
        <v>5492</v>
      </c>
      <c r="C466" t="s">
        <v>5493</v>
      </c>
    </row>
    <row r="467" spans="1:3">
      <c r="A467">
        <v>8602285887</v>
      </c>
      <c r="B467" t="s">
        <v>5494</v>
      </c>
      <c r="C467" t="s">
        <v>5494</v>
      </c>
    </row>
    <row r="468" spans="1:3">
      <c r="A468">
        <v>1831193931</v>
      </c>
      <c r="B468" t="s">
        <v>5495</v>
      </c>
      <c r="C468" t="s">
        <v>5496</v>
      </c>
    </row>
    <row r="469" spans="1:3">
      <c r="A469">
        <v>7714938194</v>
      </c>
      <c r="B469" t="s">
        <v>5497</v>
      </c>
      <c r="C469" t="s">
        <v>5498</v>
      </c>
    </row>
    <row r="470" spans="1:3">
      <c r="A470">
        <v>5042122070</v>
      </c>
      <c r="B470" t="s">
        <v>5499</v>
      </c>
      <c r="C470" t="s">
        <v>5499</v>
      </c>
    </row>
    <row r="471" spans="1:3">
      <c r="A471">
        <v>3250532162</v>
      </c>
      <c r="B471" t="s">
        <v>5500</v>
      </c>
      <c r="C471" t="s">
        <v>4851</v>
      </c>
    </row>
    <row r="472" spans="1:3">
      <c r="A472">
        <v>9725071502</v>
      </c>
      <c r="B472" t="s">
        <v>5501</v>
      </c>
      <c r="C472" t="s">
        <v>5501</v>
      </c>
    </row>
    <row r="473" spans="1:3">
      <c r="A473">
        <v>6166094406</v>
      </c>
      <c r="B473" t="s">
        <v>5502</v>
      </c>
      <c r="C473" t="s">
        <v>5502</v>
      </c>
    </row>
    <row r="474" spans="1:3">
      <c r="A474">
        <v>7841071972</v>
      </c>
      <c r="B474" t="s">
        <v>5503</v>
      </c>
      <c r="C474" t="s">
        <v>5503</v>
      </c>
    </row>
    <row r="475" spans="1:3">
      <c r="A475">
        <v>6168064037</v>
      </c>
      <c r="B475" t="s">
        <v>5406</v>
      </c>
      <c r="C475" t="s">
        <v>5406</v>
      </c>
    </row>
    <row r="476" spans="1:3">
      <c r="A476">
        <v>5017123610</v>
      </c>
      <c r="B476" t="s">
        <v>5504</v>
      </c>
      <c r="C476" t="s">
        <v>5505</v>
      </c>
    </row>
    <row r="477" spans="1:3">
      <c r="A477">
        <v>2311322999</v>
      </c>
      <c r="B477" t="s">
        <v>5506</v>
      </c>
      <c r="C477" t="s">
        <v>5506</v>
      </c>
    </row>
    <row r="478" spans="1:3">
      <c r="A478">
        <v>9703030100</v>
      </c>
      <c r="B478" t="s">
        <v>5507</v>
      </c>
      <c r="C478" t="s">
        <v>5508</v>
      </c>
    </row>
    <row r="479" spans="1:3">
      <c r="A479">
        <v>1701060338</v>
      </c>
      <c r="B479" t="s">
        <v>5509</v>
      </c>
      <c r="C479" t="s">
        <v>5510</v>
      </c>
    </row>
    <row r="480" spans="1:3">
      <c r="A480">
        <v>276118240</v>
      </c>
      <c r="B480" t="s">
        <v>5509</v>
      </c>
      <c r="C480" t="s">
        <v>5510</v>
      </c>
    </row>
    <row r="481" spans="1:3">
      <c r="A481">
        <v>1103012673</v>
      </c>
      <c r="B481" t="s">
        <v>5511</v>
      </c>
      <c r="C481" t="s">
        <v>5512</v>
      </c>
    </row>
    <row r="482" spans="1:3">
      <c r="A482">
        <v>1660244037</v>
      </c>
      <c r="B482" t="s">
        <v>5513</v>
      </c>
      <c r="C482" t="s">
        <v>5514</v>
      </c>
    </row>
    <row r="483" spans="1:3">
      <c r="A483">
        <v>5406836892</v>
      </c>
      <c r="B483" t="s">
        <v>5515</v>
      </c>
      <c r="C483" t="s">
        <v>5515</v>
      </c>
    </row>
    <row r="484" spans="1:3">
      <c r="A484">
        <v>7725848489</v>
      </c>
      <c r="B484" t="s">
        <v>5516</v>
      </c>
      <c r="C484" t="s">
        <v>5516</v>
      </c>
    </row>
    <row r="485" spans="1:3">
      <c r="A485">
        <v>2312143061</v>
      </c>
      <c r="B485" t="s">
        <v>5517</v>
      </c>
      <c r="C485" t="s">
        <v>5518</v>
      </c>
    </row>
    <row r="486" spans="1:3">
      <c r="A486">
        <v>4029062021</v>
      </c>
      <c r="B486" t="s">
        <v>5519</v>
      </c>
      <c r="C486" t="s">
        <v>5520</v>
      </c>
    </row>
    <row r="487" spans="1:3">
      <c r="A487">
        <v>5410147743</v>
      </c>
      <c r="B487" t="s">
        <v>5521</v>
      </c>
      <c r="C487" t="s">
        <v>5522</v>
      </c>
    </row>
    <row r="488" spans="1:3">
      <c r="A488">
        <v>6154560469</v>
      </c>
      <c r="B488" t="s">
        <v>5523</v>
      </c>
      <c r="C488" t="s">
        <v>5523</v>
      </c>
    </row>
    <row r="489" spans="1:3">
      <c r="A489">
        <v>6450085277</v>
      </c>
      <c r="B489" t="s">
        <v>5524</v>
      </c>
      <c r="C489" t="s">
        <v>5525</v>
      </c>
    </row>
    <row r="490" spans="1:3">
      <c r="A490">
        <v>573013480</v>
      </c>
      <c r="B490" t="s">
        <v>5524</v>
      </c>
      <c r="C490" t="s">
        <v>5525</v>
      </c>
    </row>
    <row r="491" spans="1:3">
      <c r="A491">
        <v>6671357634</v>
      </c>
      <c r="B491" t="s">
        <v>5526</v>
      </c>
      <c r="C491" t="s">
        <v>5526</v>
      </c>
    </row>
    <row r="492" spans="1:3">
      <c r="A492">
        <v>7727237125</v>
      </c>
      <c r="B492" t="s">
        <v>5527</v>
      </c>
      <c r="C492" t="s">
        <v>5527</v>
      </c>
    </row>
    <row r="493" spans="1:3">
      <c r="A493">
        <v>3128149962</v>
      </c>
      <c r="B493" t="s">
        <v>5528</v>
      </c>
      <c r="C493" t="s">
        <v>5528</v>
      </c>
    </row>
    <row r="494" spans="1:3">
      <c r="A494">
        <v>4205205863</v>
      </c>
      <c r="B494" t="s">
        <v>5529</v>
      </c>
      <c r="C494" t="s">
        <v>5530</v>
      </c>
    </row>
    <row r="495" spans="1:3">
      <c r="A495">
        <v>6500011347</v>
      </c>
      <c r="B495" t="s">
        <v>5531</v>
      </c>
      <c r="C495" t="s">
        <v>5532</v>
      </c>
    </row>
    <row r="496" spans="1:3">
      <c r="A496">
        <v>7735174895</v>
      </c>
      <c r="B496" t="s">
        <v>5533</v>
      </c>
      <c r="C496" t="s">
        <v>5534</v>
      </c>
    </row>
    <row r="497" spans="1:3">
      <c r="A497">
        <v>5407980426</v>
      </c>
      <c r="B497" t="s">
        <v>5535</v>
      </c>
      <c r="C497" t="s">
        <v>5535</v>
      </c>
    </row>
    <row r="498" spans="1:3">
      <c r="A498">
        <v>9723118667</v>
      </c>
      <c r="B498" t="s">
        <v>5536</v>
      </c>
      <c r="C498" t="s">
        <v>5536</v>
      </c>
    </row>
    <row r="499" spans="1:3">
      <c r="A499">
        <v>7813484544</v>
      </c>
      <c r="B499" t="s">
        <v>5537</v>
      </c>
      <c r="C499" t="s">
        <v>5538</v>
      </c>
    </row>
    <row r="500" spans="1:3">
      <c r="A500">
        <v>6686116656</v>
      </c>
      <c r="B500" t="s">
        <v>5539</v>
      </c>
      <c r="C500" t="s">
        <v>5539</v>
      </c>
    </row>
    <row r="501" spans="1:3">
      <c r="A501">
        <v>7722466428</v>
      </c>
      <c r="B501" t="s">
        <v>5540</v>
      </c>
      <c r="C501" t="s">
        <v>5540</v>
      </c>
    </row>
    <row r="502" spans="1:3">
      <c r="A502">
        <v>3702724465</v>
      </c>
    </row>
    <row r="503" spans="1:3">
      <c r="A503">
        <v>3443147600</v>
      </c>
      <c r="B503" t="s">
        <v>5541</v>
      </c>
      <c r="C503" t="s">
        <v>5542</v>
      </c>
    </row>
    <row r="504" spans="1:3">
      <c r="A504">
        <v>7810450515</v>
      </c>
    </row>
    <row r="505" spans="1:3">
      <c r="A505">
        <v>4027143645</v>
      </c>
      <c r="B505" t="s">
        <v>5543</v>
      </c>
      <c r="C505" t="s">
        <v>5544</v>
      </c>
    </row>
    <row r="506" spans="1:3">
      <c r="A506">
        <v>7736602060</v>
      </c>
    </row>
    <row r="507" spans="1:3">
      <c r="A507">
        <v>7717777530</v>
      </c>
    </row>
    <row r="508" spans="1:3">
      <c r="A508">
        <v>5038126322</v>
      </c>
      <c r="B508" t="s">
        <v>5545</v>
      </c>
      <c r="C508" t="s">
        <v>5546</v>
      </c>
    </row>
    <row r="509" spans="1:3">
      <c r="A509">
        <v>2130218594</v>
      </c>
    </row>
    <row r="510" spans="1:3">
      <c r="A510">
        <v>7813286084</v>
      </c>
    </row>
    <row r="511" spans="1:3">
      <c r="A511">
        <v>4101167155</v>
      </c>
      <c r="B511" t="s">
        <v>5547</v>
      </c>
      <c r="C511" t="s">
        <v>5548</v>
      </c>
    </row>
    <row r="512" spans="1:3">
      <c r="A512">
        <v>3444279776</v>
      </c>
      <c r="B512" t="s">
        <v>5549</v>
      </c>
      <c r="C512" t="s">
        <v>5549</v>
      </c>
    </row>
    <row r="513" spans="1:3">
      <c r="A513">
        <v>572032070</v>
      </c>
      <c r="B513" t="s">
        <v>5549</v>
      </c>
      <c r="C513" t="s">
        <v>5549</v>
      </c>
    </row>
    <row r="514" spans="1:3">
      <c r="A514">
        <v>9705066046</v>
      </c>
      <c r="B514" t="s">
        <v>5550</v>
      </c>
      <c r="C514" t="s">
        <v>5551</v>
      </c>
    </row>
    <row r="515" spans="1:3">
      <c r="A515">
        <v>3123458484</v>
      </c>
    </row>
    <row r="516" spans="1:3">
      <c r="A516">
        <v>9704047900</v>
      </c>
    </row>
    <row r="517" spans="1:3">
      <c r="A517">
        <v>2130222826</v>
      </c>
      <c r="B517" t="s">
        <v>5552</v>
      </c>
      <c r="C517" t="s">
        <v>5552</v>
      </c>
    </row>
    <row r="518" spans="1:3">
      <c r="A518">
        <v>1841056860</v>
      </c>
      <c r="B518" t="s">
        <v>5553</v>
      </c>
      <c r="C518" t="s">
        <v>5553</v>
      </c>
    </row>
    <row r="519" spans="1:3">
      <c r="A519">
        <v>6165226716</v>
      </c>
      <c r="B519" t="s">
        <v>5554</v>
      </c>
      <c r="C519" t="s">
        <v>5555</v>
      </c>
    </row>
    <row r="520" spans="1:3">
      <c r="A520">
        <v>6455031846</v>
      </c>
      <c r="B520" t="s">
        <v>5556</v>
      </c>
      <c r="C520" t="s">
        <v>5556</v>
      </c>
    </row>
    <row r="521" spans="1:3">
      <c r="A521">
        <v>274941112</v>
      </c>
      <c r="B521" t="s">
        <v>5556</v>
      </c>
      <c r="C521" t="s">
        <v>5556</v>
      </c>
    </row>
    <row r="522" spans="1:3">
      <c r="A522">
        <v>3444279945</v>
      </c>
      <c r="B522" t="s">
        <v>5557</v>
      </c>
      <c r="C522" t="s">
        <v>5557</v>
      </c>
    </row>
    <row r="523" spans="1:3">
      <c r="A523">
        <v>1657079792</v>
      </c>
      <c r="B523" t="s">
        <v>5558</v>
      </c>
      <c r="C523" t="s">
        <v>5558</v>
      </c>
    </row>
    <row r="524" spans="1:3">
      <c r="A524">
        <v>7733894231</v>
      </c>
      <c r="B524" t="s">
        <v>5559</v>
      </c>
      <c r="C524" t="s">
        <v>5560</v>
      </c>
    </row>
    <row r="525" spans="1:3">
      <c r="A525">
        <v>800010907</v>
      </c>
      <c r="B525" t="s">
        <v>5559</v>
      </c>
      <c r="C525" t="s">
        <v>5560</v>
      </c>
    </row>
    <row r="526" spans="1:3">
      <c r="A526">
        <v>7734477671</v>
      </c>
      <c r="B526" t="s">
        <v>5561</v>
      </c>
      <c r="C526" t="s">
        <v>5561</v>
      </c>
    </row>
    <row r="527" spans="1:3">
      <c r="A527">
        <v>9731115437</v>
      </c>
      <c r="B527" t="s">
        <v>5562</v>
      </c>
      <c r="C527" t="s">
        <v>5562</v>
      </c>
    </row>
    <row r="528" spans="1:3">
      <c r="A528">
        <v>8602214460</v>
      </c>
      <c r="B528" t="s">
        <v>5563</v>
      </c>
      <c r="C528" t="s">
        <v>5564</v>
      </c>
    </row>
    <row r="529" spans="1:3">
      <c r="A529">
        <v>3328459231</v>
      </c>
      <c r="B529" t="s">
        <v>5565</v>
      </c>
      <c r="C529" t="s">
        <v>5566</v>
      </c>
    </row>
    <row r="530" spans="1:3">
      <c r="A530">
        <v>9715202234</v>
      </c>
      <c r="B530" t="s">
        <v>5567</v>
      </c>
      <c r="C530" t="s">
        <v>5568</v>
      </c>
    </row>
    <row r="531" spans="1:3">
      <c r="A531">
        <v>7722378570</v>
      </c>
      <c r="B531" t="s">
        <v>5569</v>
      </c>
      <c r="C531" t="s">
        <v>5569</v>
      </c>
    </row>
    <row r="532" spans="1:3">
      <c r="A532">
        <v>3906380188</v>
      </c>
      <c r="B532" t="s">
        <v>5570</v>
      </c>
      <c r="C532" t="s">
        <v>5570</v>
      </c>
    </row>
    <row r="533" spans="1:3">
      <c r="A533">
        <v>5261080970</v>
      </c>
      <c r="B533" t="s">
        <v>5571</v>
      </c>
      <c r="C533" t="s">
        <v>5571</v>
      </c>
    </row>
    <row r="534" spans="1:3">
      <c r="A534">
        <v>7811785088</v>
      </c>
      <c r="B534" t="s">
        <v>5572</v>
      </c>
      <c r="C534" t="s">
        <v>5572</v>
      </c>
    </row>
    <row r="535" spans="1:3">
      <c r="A535">
        <v>6324029025</v>
      </c>
      <c r="B535" t="s">
        <v>5573</v>
      </c>
      <c r="C535" t="s">
        <v>5573</v>
      </c>
    </row>
    <row r="536" spans="1:3">
      <c r="A536">
        <v>7706462338</v>
      </c>
      <c r="B536" t="s">
        <v>5574</v>
      </c>
      <c r="C536" t="s">
        <v>5574</v>
      </c>
    </row>
    <row r="537" spans="1:3">
      <c r="A537">
        <v>7727439837</v>
      </c>
      <c r="B537" t="s">
        <v>5575</v>
      </c>
      <c r="C537" t="s">
        <v>5575</v>
      </c>
    </row>
    <row r="538" spans="1:3">
      <c r="A538">
        <v>3801148029</v>
      </c>
      <c r="B538" t="s">
        <v>5576</v>
      </c>
      <c r="C538" t="s">
        <v>5577</v>
      </c>
    </row>
    <row r="539" spans="1:3">
      <c r="A539">
        <v>9102220668</v>
      </c>
      <c r="B539" t="s">
        <v>5405</v>
      </c>
      <c r="C539" t="s">
        <v>5405</v>
      </c>
    </row>
    <row r="540" spans="1:3">
      <c r="A540">
        <v>7724017756</v>
      </c>
      <c r="B540" t="s">
        <v>5578</v>
      </c>
      <c r="C540" t="s">
        <v>5579</v>
      </c>
    </row>
    <row r="541" spans="1:3">
      <c r="A541">
        <v>9102202041</v>
      </c>
      <c r="B541" t="s">
        <v>5580</v>
      </c>
      <c r="C541" t="s">
        <v>5580</v>
      </c>
    </row>
    <row r="542" spans="1:3">
      <c r="A542">
        <v>6164300903</v>
      </c>
      <c r="B542" t="s">
        <v>5502</v>
      </c>
      <c r="C542" t="s">
        <v>5502</v>
      </c>
    </row>
    <row r="543" spans="1:3">
      <c r="A543">
        <v>6950085733</v>
      </c>
      <c r="B543" t="s">
        <v>5581</v>
      </c>
      <c r="C543" t="s">
        <v>5582</v>
      </c>
    </row>
    <row r="544" spans="1:3">
      <c r="A544">
        <v>5257198753</v>
      </c>
      <c r="B544" t="s">
        <v>5583</v>
      </c>
      <c r="C544" t="s">
        <v>5583</v>
      </c>
    </row>
    <row r="545" spans="1:3">
      <c r="A545">
        <v>7404075364</v>
      </c>
      <c r="B545" t="s">
        <v>5584</v>
      </c>
      <c r="C545" t="s">
        <v>5584</v>
      </c>
    </row>
    <row r="546" spans="1:3">
      <c r="A546">
        <v>1840104688</v>
      </c>
      <c r="B546" t="s">
        <v>5585</v>
      </c>
      <c r="C546" t="s">
        <v>5586</v>
      </c>
    </row>
    <row r="547" spans="1:3">
      <c r="A547">
        <v>5406610327</v>
      </c>
      <c r="B547" t="s">
        <v>5587</v>
      </c>
      <c r="C547" t="s">
        <v>5588</v>
      </c>
    </row>
    <row r="548" spans="1:3">
      <c r="A548">
        <v>3025031831</v>
      </c>
      <c r="B548" t="s">
        <v>5589</v>
      </c>
      <c r="C548" t="s">
        <v>5590</v>
      </c>
    </row>
    <row r="549" spans="1:3">
      <c r="A549">
        <v>7841447135</v>
      </c>
      <c r="B549" t="s">
        <v>673</v>
      </c>
      <c r="C549" t="s">
        <v>673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D1222-3327-42BA-AA7A-4FB122DB7D09}">
  <sheetPr codeName="Лист15"/>
  <dimension ref="A1:KF88"/>
  <sheetViews>
    <sheetView workbookViewId="0"/>
  </sheetViews>
  <sheetFormatPr defaultRowHeight="15"/>
  <cols>
    <col min="3" max="80" width="0" hidden="1" customWidth="1"/>
    <col min="81" max="82" width="15.42578125" hidden="1" customWidth="1"/>
    <col min="83" max="83" width="7" bestFit="1" customWidth="1"/>
    <col min="84" max="85" width="10.42578125" bestFit="1" customWidth="1"/>
    <col min="86" max="87" width="14.42578125" bestFit="1" customWidth="1"/>
    <col min="88" max="88" width="9" bestFit="1" customWidth="1"/>
    <col min="89" max="90" width="32.140625" hidden="1" customWidth="1"/>
    <col min="91" max="92" width="33.28515625" hidden="1" customWidth="1"/>
    <col min="93" max="94" width="37" hidden="1" customWidth="1"/>
    <col min="95" max="96" width="31.42578125" hidden="1" customWidth="1"/>
    <col min="97" max="98" width="27.140625" hidden="1" customWidth="1"/>
    <col min="99" max="100" width="24.140625" hidden="1" customWidth="1"/>
    <col min="101" max="102" width="24.7109375" hidden="1" customWidth="1"/>
    <col min="103" max="104" width="47.42578125" hidden="1" customWidth="1"/>
    <col min="105" max="106" width="26.140625" hidden="1" customWidth="1"/>
    <col min="107" max="108" width="32.7109375" hidden="1" customWidth="1"/>
    <col min="109" max="110" width="39.7109375" hidden="1" customWidth="1"/>
    <col min="111" max="112" width="39.140625" hidden="1" customWidth="1"/>
    <col min="113" max="114" width="51.7109375" hidden="1" customWidth="1"/>
    <col min="115" max="116" width="17" hidden="1" customWidth="1"/>
    <col min="117" max="118" width="31.42578125" hidden="1" customWidth="1"/>
    <col min="119" max="120" width="34.5703125" hidden="1" customWidth="1"/>
    <col min="121" max="121" width="14.5703125" customWidth="1"/>
  </cols>
  <sheetData>
    <row r="1" spans="1:292" ht="15.75" customHeight="1">
      <c r="A1">
        <v>0</v>
      </c>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c r="AL1">
        <v>37</v>
      </c>
      <c r="AM1">
        <v>38</v>
      </c>
      <c r="AN1">
        <v>39</v>
      </c>
      <c r="AO1">
        <v>40</v>
      </c>
      <c r="AP1">
        <v>41</v>
      </c>
      <c r="AQ1">
        <v>42</v>
      </c>
      <c r="AR1">
        <v>43</v>
      </c>
      <c r="AS1">
        <v>44</v>
      </c>
      <c r="AT1">
        <v>45</v>
      </c>
      <c r="AU1">
        <v>46</v>
      </c>
      <c r="AV1">
        <v>47</v>
      </c>
      <c r="AW1">
        <v>48</v>
      </c>
      <c r="AX1">
        <v>49</v>
      </c>
      <c r="AY1">
        <v>50</v>
      </c>
      <c r="AZ1">
        <v>51</v>
      </c>
      <c r="BA1">
        <v>52</v>
      </c>
      <c r="BB1">
        <v>53</v>
      </c>
      <c r="BC1">
        <v>54</v>
      </c>
      <c r="BD1">
        <v>55</v>
      </c>
      <c r="BE1">
        <v>56</v>
      </c>
      <c r="BF1">
        <v>57</v>
      </c>
      <c r="BG1">
        <v>58</v>
      </c>
      <c r="BH1">
        <v>59</v>
      </c>
      <c r="BI1">
        <v>60</v>
      </c>
      <c r="BJ1">
        <v>61</v>
      </c>
      <c r="BK1">
        <v>62</v>
      </c>
      <c r="BL1">
        <v>63</v>
      </c>
      <c r="BM1">
        <v>64</v>
      </c>
      <c r="BN1">
        <v>65</v>
      </c>
      <c r="BO1">
        <v>66</v>
      </c>
      <c r="BP1">
        <v>67</v>
      </c>
      <c r="BQ1">
        <v>68</v>
      </c>
      <c r="BR1">
        <v>69</v>
      </c>
      <c r="BS1">
        <v>70</v>
      </c>
      <c r="BT1">
        <v>71</v>
      </c>
      <c r="BU1">
        <v>72</v>
      </c>
      <c r="BV1">
        <v>73</v>
      </c>
      <c r="BW1">
        <v>74</v>
      </c>
      <c r="BX1">
        <v>75</v>
      </c>
      <c r="BY1">
        <v>76</v>
      </c>
      <c r="BZ1">
        <v>77</v>
      </c>
      <c r="CA1">
        <v>78</v>
      </c>
      <c r="CB1">
        <v>79</v>
      </c>
      <c r="CC1">
        <v>80</v>
      </c>
      <c r="CD1">
        <v>81</v>
      </c>
      <c r="CE1">
        <v>82</v>
      </c>
      <c r="CF1">
        <v>83</v>
      </c>
      <c r="CG1">
        <v>84</v>
      </c>
      <c r="CH1">
        <v>85</v>
      </c>
      <c r="CI1">
        <v>86</v>
      </c>
      <c r="CJ1">
        <v>87</v>
      </c>
      <c r="CK1">
        <v>88</v>
      </c>
      <c r="CL1">
        <v>89</v>
      </c>
      <c r="CM1">
        <v>90</v>
      </c>
      <c r="CN1">
        <v>91</v>
      </c>
      <c r="CO1">
        <v>92</v>
      </c>
      <c r="CP1">
        <v>93</v>
      </c>
      <c r="CQ1">
        <v>94</v>
      </c>
      <c r="CR1">
        <v>95</v>
      </c>
      <c r="CS1">
        <v>96</v>
      </c>
      <c r="CT1">
        <v>97</v>
      </c>
      <c r="CU1">
        <v>98</v>
      </c>
      <c r="CV1">
        <v>99</v>
      </c>
      <c r="CW1">
        <v>100</v>
      </c>
      <c r="CX1">
        <v>101</v>
      </c>
      <c r="CY1">
        <v>102</v>
      </c>
      <c r="CZ1">
        <v>103</v>
      </c>
      <c r="DA1">
        <v>104</v>
      </c>
      <c r="DB1">
        <v>105</v>
      </c>
      <c r="DC1">
        <v>106</v>
      </c>
      <c r="DD1">
        <v>107</v>
      </c>
      <c r="DE1">
        <v>108</v>
      </c>
      <c r="DF1">
        <v>109</v>
      </c>
      <c r="DG1">
        <v>110</v>
      </c>
      <c r="DH1">
        <v>111</v>
      </c>
      <c r="DI1">
        <v>112</v>
      </c>
      <c r="DJ1">
        <v>113</v>
      </c>
      <c r="DK1">
        <v>114</v>
      </c>
      <c r="DL1">
        <v>115</v>
      </c>
      <c r="DM1">
        <v>116</v>
      </c>
      <c r="DN1">
        <v>117</v>
      </c>
      <c r="DO1">
        <v>118</v>
      </c>
      <c r="DP1">
        <v>119</v>
      </c>
      <c r="DQ1">
        <v>120</v>
      </c>
      <c r="DR1">
        <v>121</v>
      </c>
      <c r="DS1">
        <v>122</v>
      </c>
      <c r="DT1">
        <v>123</v>
      </c>
      <c r="DU1">
        <v>124</v>
      </c>
      <c r="DV1">
        <v>125</v>
      </c>
      <c r="DW1">
        <v>126</v>
      </c>
      <c r="DX1">
        <v>127</v>
      </c>
      <c r="DY1">
        <v>128</v>
      </c>
      <c r="DZ1">
        <v>129</v>
      </c>
      <c r="EA1">
        <v>130</v>
      </c>
      <c r="EB1">
        <v>131</v>
      </c>
      <c r="EC1">
        <v>132</v>
      </c>
      <c r="ED1">
        <v>133</v>
      </c>
      <c r="EE1">
        <v>134</v>
      </c>
      <c r="EF1">
        <v>135</v>
      </c>
      <c r="EG1">
        <v>136</v>
      </c>
      <c r="EH1">
        <v>137</v>
      </c>
      <c r="EI1">
        <v>138</v>
      </c>
      <c r="EJ1">
        <v>139</v>
      </c>
      <c r="EK1">
        <v>140</v>
      </c>
      <c r="EL1">
        <v>141</v>
      </c>
      <c r="EM1">
        <v>142</v>
      </c>
      <c r="EN1">
        <v>143</v>
      </c>
      <c r="EO1">
        <v>144</v>
      </c>
      <c r="EP1">
        <v>145</v>
      </c>
      <c r="EQ1">
        <v>146</v>
      </c>
      <c r="ER1">
        <v>147</v>
      </c>
      <c r="ES1">
        <v>148</v>
      </c>
      <c r="ET1">
        <v>149</v>
      </c>
      <c r="EU1">
        <v>150</v>
      </c>
      <c r="EV1">
        <v>151</v>
      </c>
      <c r="EW1">
        <v>152</v>
      </c>
      <c r="EX1">
        <v>153</v>
      </c>
      <c r="EY1">
        <v>154</v>
      </c>
      <c r="EZ1">
        <v>155</v>
      </c>
      <c r="FA1">
        <v>156</v>
      </c>
      <c r="FB1">
        <v>157</v>
      </c>
      <c r="FC1">
        <v>158</v>
      </c>
      <c r="FD1">
        <v>159</v>
      </c>
      <c r="FE1">
        <v>160</v>
      </c>
      <c r="FF1">
        <v>161</v>
      </c>
      <c r="FG1">
        <v>162</v>
      </c>
      <c r="FH1">
        <v>163</v>
      </c>
      <c r="FI1">
        <v>164</v>
      </c>
      <c r="FJ1">
        <v>165</v>
      </c>
      <c r="FK1">
        <v>166</v>
      </c>
      <c r="FL1">
        <v>167</v>
      </c>
      <c r="FM1">
        <v>168</v>
      </c>
      <c r="FN1">
        <v>169</v>
      </c>
      <c r="FO1">
        <v>170</v>
      </c>
      <c r="FP1">
        <v>171</v>
      </c>
      <c r="FQ1">
        <v>172</v>
      </c>
      <c r="FR1">
        <v>173</v>
      </c>
      <c r="FS1">
        <v>174</v>
      </c>
      <c r="FT1">
        <v>175</v>
      </c>
      <c r="FU1">
        <v>176</v>
      </c>
      <c r="FV1">
        <v>177</v>
      </c>
      <c r="FW1">
        <v>178</v>
      </c>
      <c r="FX1">
        <v>179</v>
      </c>
      <c r="FY1">
        <v>180</v>
      </c>
      <c r="FZ1">
        <v>181</v>
      </c>
      <c r="GA1">
        <v>182</v>
      </c>
      <c r="GB1">
        <v>183</v>
      </c>
      <c r="GC1">
        <v>184</v>
      </c>
      <c r="GD1">
        <v>185</v>
      </c>
      <c r="GE1">
        <v>186</v>
      </c>
      <c r="GF1">
        <v>187</v>
      </c>
      <c r="GG1">
        <v>188</v>
      </c>
      <c r="GH1">
        <v>189</v>
      </c>
      <c r="GI1">
        <v>190</v>
      </c>
      <c r="GJ1">
        <v>191</v>
      </c>
      <c r="GK1">
        <v>192</v>
      </c>
      <c r="GL1">
        <v>193</v>
      </c>
      <c r="GM1">
        <v>194</v>
      </c>
      <c r="GN1">
        <v>195</v>
      </c>
      <c r="GO1">
        <v>196</v>
      </c>
      <c r="GP1">
        <v>197</v>
      </c>
      <c r="GQ1">
        <v>198</v>
      </c>
      <c r="GR1">
        <v>199</v>
      </c>
      <c r="GS1">
        <v>200</v>
      </c>
      <c r="GT1">
        <v>201</v>
      </c>
      <c r="GU1">
        <v>202</v>
      </c>
      <c r="GV1">
        <v>203</v>
      </c>
      <c r="GW1">
        <v>204</v>
      </c>
      <c r="GX1">
        <v>205</v>
      </c>
      <c r="GY1">
        <v>206</v>
      </c>
      <c r="GZ1">
        <v>207</v>
      </c>
      <c r="HA1">
        <v>208</v>
      </c>
      <c r="HB1">
        <v>209</v>
      </c>
      <c r="HC1">
        <v>210</v>
      </c>
      <c r="HD1">
        <v>211</v>
      </c>
      <c r="HE1">
        <v>212</v>
      </c>
    </row>
    <row r="2" spans="1:292">
      <c r="A2" s="4" t="s">
        <v>3639</v>
      </c>
      <c r="B2" s="4" t="s">
        <v>0</v>
      </c>
      <c r="C2" s="4" t="s">
        <v>3640</v>
      </c>
      <c r="D2" s="4" t="s">
        <v>3641</v>
      </c>
      <c r="E2" s="4" t="s">
        <v>3642</v>
      </c>
      <c r="F2" s="4" t="s">
        <v>3643</v>
      </c>
      <c r="G2" s="4" t="s">
        <v>3644</v>
      </c>
      <c r="H2" s="4" t="s">
        <v>3645</v>
      </c>
      <c r="I2" s="4" t="s">
        <v>3646</v>
      </c>
      <c r="J2" s="4" t="s">
        <v>3647</v>
      </c>
      <c r="K2" s="4" t="s">
        <v>3648</v>
      </c>
      <c r="L2" s="4" t="s">
        <v>3649</v>
      </c>
      <c r="M2" s="4" t="s">
        <v>3650</v>
      </c>
      <c r="N2" s="4" t="s">
        <v>3651</v>
      </c>
      <c r="O2" s="4" t="s">
        <v>3652</v>
      </c>
      <c r="P2" s="4" t="s">
        <v>3653</v>
      </c>
      <c r="Q2" s="4" t="s">
        <v>3654</v>
      </c>
      <c r="R2" s="4" t="s">
        <v>3655</v>
      </c>
      <c r="S2" s="4" t="s">
        <v>3656</v>
      </c>
      <c r="T2" s="4" t="s">
        <v>3657</v>
      </c>
      <c r="U2" s="4" t="s">
        <v>3658</v>
      </c>
      <c r="V2" s="4" t="s">
        <v>3659</v>
      </c>
      <c r="W2" s="4" t="s">
        <v>3660</v>
      </c>
      <c r="X2" s="4" t="s">
        <v>3661</v>
      </c>
      <c r="Y2" s="4" t="s">
        <v>3662</v>
      </c>
      <c r="Z2" s="4" t="s">
        <v>3663</v>
      </c>
      <c r="AA2" s="4" t="s">
        <v>3664</v>
      </c>
      <c r="AB2" s="4" t="s">
        <v>3665</v>
      </c>
      <c r="AC2" s="4" t="s">
        <v>3666</v>
      </c>
      <c r="AD2" s="4" t="s">
        <v>3667</v>
      </c>
      <c r="AE2" s="4" t="s">
        <v>3668</v>
      </c>
      <c r="AF2" s="4" t="s">
        <v>3669</v>
      </c>
      <c r="AG2" s="4" t="s">
        <v>3670</v>
      </c>
      <c r="AH2" s="4" t="s">
        <v>3671</v>
      </c>
      <c r="AI2" s="4" t="s">
        <v>3672</v>
      </c>
      <c r="AJ2" s="4" t="s">
        <v>3673</v>
      </c>
      <c r="AK2" s="4" t="s">
        <v>3674</v>
      </c>
      <c r="AL2" s="4" t="s">
        <v>3675</v>
      </c>
      <c r="AM2" s="4" t="s">
        <v>3676</v>
      </c>
      <c r="AN2" s="4" t="s">
        <v>3677</v>
      </c>
      <c r="AO2" s="4" t="s">
        <v>3678</v>
      </c>
      <c r="AP2" s="4" t="s">
        <v>3679</v>
      </c>
      <c r="AQ2" s="4" t="s">
        <v>3680</v>
      </c>
      <c r="AR2" s="4" t="s">
        <v>3681</v>
      </c>
      <c r="AS2" s="4" t="s">
        <v>3682</v>
      </c>
      <c r="AT2" s="4" t="s">
        <v>3683</v>
      </c>
      <c r="AU2" s="4" t="s">
        <v>3684</v>
      </c>
      <c r="AV2" s="4" t="s">
        <v>3685</v>
      </c>
      <c r="AW2" s="4" t="s">
        <v>3686</v>
      </c>
      <c r="AX2" s="4" t="s">
        <v>3687</v>
      </c>
      <c r="AY2" s="4" t="s">
        <v>3688</v>
      </c>
      <c r="AZ2" s="4" t="s">
        <v>3689</v>
      </c>
      <c r="BA2" s="4" t="s">
        <v>3690</v>
      </c>
      <c r="BB2" s="4" t="s">
        <v>3691</v>
      </c>
      <c r="BC2" s="4" t="s">
        <v>3692</v>
      </c>
      <c r="BD2" s="4" t="s">
        <v>3693</v>
      </c>
      <c r="BE2" s="4" t="s">
        <v>3694</v>
      </c>
      <c r="BF2" s="4" t="s">
        <v>3695</v>
      </c>
      <c r="BG2" s="4" t="s">
        <v>3696</v>
      </c>
      <c r="BH2" s="4" t="s">
        <v>3697</v>
      </c>
      <c r="BI2" s="4" t="s">
        <v>3698</v>
      </c>
      <c r="BJ2" s="4" t="s">
        <v>3699</v>
      </c>
      <c r="BK2" s="4" t="s">
        <v>3700</v>
      </c>
      <c r="BL2" s="4" t="s">
        <v>3701</v>
      </c>
      <c r="BM2" s="4" t="s">
        <v>3702</v>
      </c>
      <c r="BN2" s="4" t="s">
        <v>3703</v>
      </c>
      <c r="BO2" s="4" t="s">
        <v>3704</v>
      </c>
      <c r="BP2" s="4" t="s">
        <v>3705</v>
      </c>
      <c r="BQ2" s="4" t="s">
        <v>3706</v>
      </c>
      <c r="BR2" s="4" t="s">
        <v>3707</v>
      </c>
      <c r="BS2" s="4" t="s">
        <v>3708</v>
      </c>
      <c r="BT2" s="4" t="s">
        <v>3709</v>
      </c>
      <c r="BU2" s="4" t="s">
        <v>3710</v>
      </c>
      <c r="BV2" s="4" t="s">
        <v>3711</v>
      </c>
      <c r="BW2" s="4" t="s">
        <v>3712</v>
      </c>
      <c r="BX2" s="4" t="s">
        <v>3713</v>
      </c>
      <c r="BY2" s="4" t="s">
        <v>3714</v>
      </c>
      <c r="BZ2" s="4" t="s">
        <v>3715</v>
      </c>
      <c r="CA2" s="4" t="s">
        <v>3716</v>
      </c>
      <c r="CB2" s="4" t="s">
        <v>3717</v>
      </c>
      <c r="CC2" s="4" t="s">
        <v>3718</v>
      </c>
      <c r="CD2" s="4" t="s">
        <v>3719</v>
      </c>
      <c r="CE2" s="4" t="s">
        <v>11</v>
      </c>
      <c r="CF2" s="4" t="s">
        <v>3720</v>
      </c>
      <c r="CG2" s="4" t="s">
        <v>3721</v>
      </c>
      <c r="CH2" s="4" t="s">
        <v>3722</v>
      </c>
      <c r="CI2" s="4" t="s">
        <v>3723</v>
      </c>
      <c r="CJ2" s="4" t="s">
        <v>3724</v>
      </c>
      <c r="CK2" s="4" t="s">
        <v>3860</v>
      </c>
      <c r="CL2" s="4" t="s">
        <v>3861</v>
      </c>
      <c r="CM2" s="4" t="s">
        <v>3725</v>
      </c>
      <c r="CN2" s="4" t="s">
        <v>3726</v>
      </c>
      <c r="CO2" s="4" t="s">
        <v>3727</v>
      </c>
      <c r="CP2" s="4" t="s">
        <v>3728</v>
      </c>
      <c r="CQ2" s="4" t="s">
        <v>3729</v>
      </c>
      <c r="CR2" s="4" t="s">
        <v>3730</v>
      </c>
      <c r="CS2" s="4" t="s">
        <v>3731</v>
      </c>
      <c r="CT2" s="4" t="s">
        <v>3732</v>
      </c>
      <c r="CU2" s="4" t="s">
        <v>3733</v>
      </c>
      <c r="CV2" s="4" t="s">
        <v>3734</v>
      </c>
      <c r="CW2" s="4" t="s">
        <v>3735</v>
      </c>
      <c r="CX2" s="4" t="s">
        <v>3736</v>
      </c>
      <c r="CY2" s="4" t="s">
        <v>3737</v>
      </c>
      <c r="CZ2" s="4" t="s">
        <v>3738</v>
      </c>
      <c r="DA2" s="4" t="s">
        <v>3739</v>
      </c>
      <c r="DB2" s="4" t="s">
        <v>3740</v>
      </c>
      <c r="DC2" s="4" t="s">
        <v>3741</v>
      </c>
      <c r="DD2" s="4" t="s">
        <v>3742</v>
      </c>
      <c r="DE2" s="4" t="s">
        <v>3743</v>
      </c>
      <c r="DF2" s="4" t="s">
        <v>3744</v>
      </c>
      <c r="DG2" s="4" t="s">
        <v>3852</v>
      </c>
      <c r="DH2" s="4" t="s">
        <v>3853</v>
      </c>
      <c r="DI2" s="4" t="s">
        <v>3745</v>
      </c>
      <c r="DJ2" s="4" t="s">
        <v>3746</v>
      </c>
      <c r="DK2" s="4" t="s">
        <v>3747</v>
      </c>
      <c r="DL2" s="4" t="s">
        <v>3748</v>
      </c>
      <c r="DM2" s="4" t="s">
        <v>3749</v>
      </c>
      <c r="DN2" s="4" t="s">
        <v>3750</v>
      </c>
      <c r="DO2" s="4" t="s">
        <v>3751</v>
      </c>
      <c r="DP2" s="4" t="s">
        <v>3752</v>
      </c>
      <c r="DQ2" s="4" t="s">
        <v>3632</v>
      </c>
      <c r="DR2" s="4" t="s">
        <v>3753</v>
      </c>
      <c r="DS2" s="4" t="s">
        <v>3754</v>
      </c>
      <c r="DT2" s="4" t="s">
        <v>3755</v>
      </c>
      <c r="DU2" s="4" t="s">
        <v>3756</v>
      </c>
      <c r="DV2" s="4" t="s">
        <v>3757</v>
      </c>
      <c r="DW2" s="4" t="s">
        <v>3758</v>
      </c>
      <c r="DX2" s="4" t="s">
        <v>3854</v>
      </c>
      <c r="DY2" s="4" t="s">
        <v>3760</v>
      </c>
      <c r="DZ2" s="4" t="s">
        <v>3761</v>
      </c>
      <c r="EA2" s="4" t="s">
        <v>3762</v>
      </c>
      <c r="EB2" s="4" t="s">
        <v>3763</v>
      </c>
      <c r="EC2" s="4" t="s">
        <v>3764</v>
      </c>
      <c r="ED2" s="4" t="s">
        <v>3765</v>
      </c>
      <c r="EE2" s="4" t="s">
        <v>3766</v>
      </c>
      <c r="EF2" s="4" t="s">
        <v>3772</v>
      </c>
      <c r="EG2" s="4" t="s">
        <v>3855</v>
      </c>
      <c r="EH2" s="4" t="s">
        <v>3774</v>
      </c>
      <c r="EI2" s="4" t="s">
        <v>3775</v>
      </c>
      <c r="EJ2" s="4" t="s">
        <v>3779</v>
      </c>
      <c r="EK2" s="4" t="s">
        <v>3780</v>
      </c>
      <c r="EL2" s="4" t="s">
        <v>3781</v>
      </c>
      <c r="EM2" s="4" t="s">
        <v>3858</v>
      </c>
      <c r="EN2" s="4" t="s">
        <v>3859</v>
      </c>
      <c r="EO2" s="4" t="s">
        <v>3784</v>
      </c>
      <c r="EP2" s="4" t="s">
        <v>3856</v>
      </c>
      <c r="EQ2" s="4" t="s">
        <v>3786</v>
      </c>
      <c r="ER2" s="4" t="s">
        <v>3787</v>
      </c>
      <c r="ES2" s="4" t="s">
        <v>3788</v>
      </c>
      <c r="ET2" s="4" t="s">
        <v>3789</v>
      </c>
      <c r="EU2" s="4" t="s">
        <v>3790</v>
      </c>
      <c r="EV2" s="4" t="s">
        <v>3791</v>
      </c>
      <c r="EW2" s="4" t="s">
        <v>3792</v>
      </c>
      <c r="EX2" s="4" t="s">
        <v>3793</v>
      </c>
      <c r="EY2" s="4" t="s">
        <v>3794</v>
      </c>
      <c r="EZ2" s="4" t="s">
        <v>3795</v>
      </c>
      <c r="FA2" s="4" t="s">
        <v>3796</v>
      </c>
      <c r="FB2" s="4" t="s">
        <v>3797</v>
      </c>
      <c r="FC2" s="4" t="s">
        <v>3798</v>
      </c>
      <c r="FD2" s="4" t="s">
        <v>3799</v>
      </c>
      <c r="FE2" s="4" t="s">
        <v>3800</v>
      </c>
      <c r="FF2" s="4" t="s">
        <v>3801</v>
      </c>
      <c r="FG2" s="4" t="s">
        <v>3802</v>
      </c>
      <c r="FH2" s="4" t="s">
        <v>3803</v>
      </c>
      <c r="FI2" s="4" t="s">
        <v>3804</v>
      </c>
      <c r="FJ2" s="4" t="s">
        <v>3805</v>
      </c>
      <c r="FK2" s="4" t="s">
        <v>3806</v>
      </c>
      <c r="FL2" s="4" t="s">
        <v>3807</v>
      </c>
      <c r="FM2" s="4" t="s">
        <v>3808</v>
      </c>
      <c r="FN2" s="4" t="s">
        <v>3809</v>
      </c>
      <c r="FO2" s="4" t="s">
        <v>3810</v>
      </c>
      <c r="FP2" s="4" t="s">
        <v>3811</v>
      </c>
      <c r="FQ2" s="4" t="s">
        <v>3812</v>
      </c>
      <c r="FR2" s="4" t="s">
        <v>3813</v>
      </c>
      <c r="FS2" s="4" t="s">
        <v>3814</v>
      </c>
      <c r="FT2" s="4" t="s">
        <v>3815</v>
      </c>
      <c r="FU2" s="4" t="s">
        <v>3816</v>
      </c>
      <c r="FV2" s="4" t="s">
        <v>3817</v>
      </c>
      <c r="FW2" s="4" t="s">
        <v>3818</v>
      </c>
      <c r="FX2" s="4" t="s">
        <v>3819</v>
      </c>
      <c r="FY2" s="4" t="s">
        <v>3820</v>
      </c>
      <c r="FZ2" s="4" t="s">
        <v>3851</v>
      </c>
      <c r="GA2" s="4" t="s">
        <v>3821</v>
      </c>
      <c r="GB2" s="4" t="s">
        <v>3822</v>
      </c>
      <c r="GC2" s="4" t="s">
        <v>3823</v>
      </c>
      <c r="GD2" s="4" t="s">
        <v>3824</v>
      </c>
      <c r="GE2" s="4" t="s">
        <v>3825</v>
      </c>
      <c r="GF2" s="4" t="s">
        <v>3826</v>
      </c>
      <c r="GG2" s="4" t="s">
        <v>3827</v>
      </c>
      <c r="GH2" s="4" t="s">
        <v>3828</v>
      </c>
      <c r="GI2" s="4" t="s">
        <v>3829</v>
      </c>
      <c r="GJ2" s="4" t="s">
        <v>3830</v>
      </c>
      <c r="GK2" s="4" t="s">
        <v>3831</v>
      </c>
      <c r="GL2" s="4" t="s">
        <v>3832</v>
      </c>
      <c r="GM2" s="4" t="s">
        <v>3835</v>
      </c>
      <c r="GN2" s="4" t="s">
        <v>3836</v>
      </c>
      <c r="GO2" s="4" t="s">
        <v>3837</v>
      </c>
      <c r="GP2" s="4" t="s">
        <v>3838</v>
      </c>
      <c r="GQ2" s="4" t="s">
        <v>3839</v>
      </c>
      <c r="GR2" s="4" t="s">
        <v>3840</v>
      </c>
      <c r="GS2" s="4" t="s">
        <v>3841</v>
      </c>
      <c r="GT2" s="4" t="s">
        <v>3842</v>
      </c>
      <c r="GU2" s="4" t="s">
        <v>3843</v>
      </c>
      <c r="GV2" s="4" t="s">
        <v>3844</v>
      </c>
      <c r="GW2" s="4" t="s">
        <v>3847</v>
      </c>
      <c r="GX2" s="4" t="s">
        <v>3917</v>
      </c>
      <c r="GY2" s="4" t="s">
        <v>3848</v>
      </c>
      <c r="GZ2" s="4" t="s">
        <v>3918</v>
      </c>
      <c r="HA2" s="4" t="s">
        <v>3767</v>
      </c>
      <c r="HB2" s="4" t="s">
        <v>3768</v>
      </c>
      <c r="HC2" s="4" t="s">
        <v>3769</v>
      </c>
      <c r="HD2" s="4" t="s">
        <v>3770</v>
      </c>
      <c r="HE2" s="4" t="s">
        <v>3771</v>
      </c>
      <c r="HF2" s="4" t="s">
        <v>3776</v>
      </c>
      <c r="HG2" s="4" t="s">
        <v>3777</v>
      </c>
      <c r="HH2" s="4" t="s">
        <v>3778</v>
      </c>
      <c r="HI2" s="4" t="s">
        <v>3782</v>
      </c>
      <c r="HJ2" s="4" t="s">
        <v>3783</v>
      </c>
      <c r="HK2" s="4" t="s">
        <v>3888</v>
      </c>
      <c r="HL2" s="4" t="s">
        <v>3913</v>
      </c>
      <c r="HM2" s="4" t="s">
        <v>3833</v>
      </c>
      <c r="HN2" s="4" t="s">
        <v>3834</v>
      </c>
      <c r="HO2" s="4" t="s">
        <v>3759</v>
      </c>
      <c r="HP2" s="4" t="s">
        <v>3773</v>
      </c>
      <c r="HQ2" s="4" t="s">
        <v>3785</v>
      </c>
      <c r="HR2" s="4" t="s">
        <v>3889</v>
      </c>
      <c r="HS2" s="4" t="s">
        <v>3914</v>
      </c>
      <c r="HT2" s="4" t="s">
        <v>3845</v>
      </c>
      <c r="HU2" s="4" t="s">
        <v>3846</v>
      </c>
      <c r="HV2" s="4" t="s">
        <v>3849</v>
      </c>
      <c r="HW2" s="4" t="s">
        <v>3850</v>
      </c>
      <c r="HX2" s="4" t="s">
        <v>3857</v>
      </c>
      <c r="HY2" s="4" t="s">
        <v>3862</v>
      </c>
      <c r="HZ2" s="4" t="s">
        <v>3863</v>
      </c>
      <c r="IA2" s="4" t="s">
        <v>3864</v>
      </c>
      <c r="IB2" s="4" t="s">
        <v>3865</v>
      </c>
      <c r="IC2" s="4" t="s">
        <v>3866</v>
      </c>
      <c r="ID2" s="4" t="s">
        <v>3867</v>
      </c>
      <c r="IE2" s="4" t="s">
        <v>3868</v>
      </c>
      <c r="IF2" s="4" t="s">
        <v>3869</v>
      </c>
      <c r="IG2" s="4" t="s">
        <v>3870</v>
      </c>
      <c r="IH2" s="4" t="s">
        <v>3871</v>
      </c>
      <c r="II2" s="4" t="s">
        <v>3872</v>
      </c>
      <c r="IJ2" s="4" t="s">
        <v>3873</v>
      </c>
      <c r="IK2" s="4" t="s">
        <v>3874</v>
      </c>
      <c r="IL2" s="4" t="s">
        <v>3875</v>
      </c>
      <c r="IM2" s="4" t="s">
        <v>3876</v>
      </c>
      <c r="IN2" s="4" t="s">
        <v>3877</v>
      </c>
      <c r="IO2" s="4" t="s">
        <v>3878</v>
      </c>
      <c r="IP2" s="4" t="s">
        <v>3879</v>
      </c>
      <c r="IQ2" s="4" t="s">
        <v>3880</v>
      </c>
      <c r="IR2" s="4" t="s">
        <v>3881</v>
      </c>
      <c r="IS2" s="4" t="s">
        <v>3882</v>
      </c>
      <c r="IT2" s="4" t="s">
        <v>3883</v>
      </c>
      <c r="IU2" s="4" t="s">
        <v>3884</v>
      </c>
      <c r="IV2" s="4" t="s">
        <v>3885</v>
      </c>
      <c r="IW2" s="4" t="s">
        <v>3886</v>
      </c>
      <c r="IX2" s="4" t="s">
        <v>3887</v>
      </c>
      <c r="IY2" s="4" t="s">
        <v>3890</v>
      </c>
      <c r="IZ2" s="4" t="s">
        <v>3891</v>
      </c>
      <c r="JA2" s="4" t="s">
        <v>3892</v>
      </c>
      <c r="JB2" s="4" t="s">
        <v>3893</v>
      </c>
      <c r="JC2" s="4" t="s">
        <v>3894</v>
      </c>
      <c r="JD2" s="4" t="s">
        <v>3895</v>
      </c>
      <c r="JE2" s="4" t="s">
        <v>3896</v>
      </c>
      <c r="JF2" s="4" t="s">
        <v>3897</v>
      </c>
      <c r="JG2" s="4" t="s">
        <v>3898</v>
      </c>
      <c r="JH2" s="4" t="s">
        <v>3899</v>
      </c>
      <c r="JI2" s="4" t="s">
        <v>3900</v>
      </c>
      <c r="JJ2" s="4" t="s">
        <v>3901</v>
      </c>
      <c r="JK2" s="4" t="s">
        <v>3902</v>
      </c>
      <c r="JL2" s="4" t="s">
        <v>3903</v>
      </c>
      <c r="JM2" s="4" t="s">
        <v>3904</v>
      </c>
      <c r="JN2" s="4" t="s">
        <v>3905</v>
      </c>
      <c r="JO2" s="4" t="s">
        <v>3906</v>
      </c>
      <c r="JP2" s="4" t="s">
        <v>3907</v>
      </c>
      <c r="JQ2" s="4" t="s">
        <v>3908</v>
      </c>
      <c r="JR2" s="4" t="s">
        <v>3909</v>
      </c>
      <c r="JS2" s="4" t="s">
        <v>3910</v>
      </c>
      <c r="JT2" s="4" t="s">
        <v>3911</v>
      </c>
      <c r="JU2" s="4" t="s">
        <v>3912</v>
      </c>
      <c r="JV2" s="4" t="s">
        <v>3915</v>
      </c>
      <c r="JW2" s="4" t="s">
        <v>3916</v>
      </c>
      <c r="JX2" s="4" t="s">
        <v>3919</v>
      </c>
      <c r="JY2" s="4" t="s">
        <v>3920</v>
      </c>
      <c r="JZ2" s="4" t="s">
        <v>3921</v>
      </c>
      <c r="KA2" s="4" t="s">
        <v>3922</v>
      </c>
      <c r="KB2" s="4" t="s">
        <v>3923</v>
      </c>
      <c r="KC2" s="4" t="s">
        <v>3924</v>
      </c>
      <c r="KD2" s="4" t="s">
        <v>3925</v>
      </c>
      <c r="KE2" s="4" t="s">
        <v>3926</v>
      </c>
      <c r="KF2" s="4" t="s">
        <v>3927</v>
      </c>
    </row>
    <row r="3" spans="1:292">
      <c r="A3" t="s">
        <v>4206</v>
      </c>
      <c r="B3">
        <v>6672302726</v>
      </c>
      <c r="C3" t="s">
        <v>4207</v>
      </c>
      <c r="D3" t="s">
        <v>2542</v>
      </c>
      <c r="E3" t="s">
        <v>3936</v>
      </c>
      <c r="F3" t="s">
        <v>3931</v>
      </c>
      <c r="G3" t="s">
        <v>3932</v>
      </c>
      <c r="H3" t="s">
        <v>4208</v>
      </c>
      <c r="W3">
        <v>7815493</v>
      </c>
      <c r="X3">
        <v>8010651</v>
      </c>
      <c r="Y3">
        <v>212</v>
      </c>
      <c r="Z3">
        <v>10</v>
      </c>
      <c r="AC3">
        <v>7815705</v>
      </c>
      <c r="AD3">
        <v>8010661</v>
      </c>
      <c r="AE3">
        <v>1368</v>
      </c>
      <c r="AF3">
        <v>4</v>
      </c>
      <c r="AK3">
        <v>1483189</v>
      </c>
      <c r="AL3">
        <v>1415320</v>
      </c>
      <c r="AM3">
        <v>768088</v>
      </c>
      <c r="AN3">
        <v>506612</v>
      </c>
      <c r="AO3">
        <v>30596</v>
      </c>
      <c r="AP3">
        <v>26171</v>
      </c>
      <c r="AQ3">
        <v>99</v>
      </c>
      <c r="AR3">
        <v>10</v>
      </c>
      <c r="AS3">
        <v>2283340</v>
      </c>
      <c r="AT3">
        <v>1948117</v>
      </c>
      <c r="AU3">
        <v>10</v>
      </c>
      <c r="AV3">
        <v>10</v>
      </c>
      <c r="BC3">
        <v>2</v>
      </c>
      <c r="BD3">
        <v>2</v>
      </c>
      <c r="BE3">
        <v>-684</v>
      </c>
      <c r="BF3">
        <v>85479</v>
      </c>
      <c r="BG3">
        <v>-672</v>
      </c>
      <c r="BH3">
        <v>85491</v>
      </c>
      <c r="BK3">
        <v>10012498</v>
      </c>
      <c r="BL3">
        <v>7290969</v>
      </c>
      <c r="BO3">
        <v>847</v>
      </c>
      <c r="BP3">
        <v>1673</v>
      </c>
      <c r="BS3">
        <v>10012498</v>
      </c>
      <c r="BT3">
        <v>8798838</v>
      </c>
      <c r="BU3">
        <v>0</v>
      </c>
      <c r="BV3">
        <v>1054535</v>
      </c>
      <c r="BW3">
        <v>86372</v>
      </c>
      <c r="BX3">
        <v>18241</v>
      </c>
      <c r="CA3">
        <v>87219</v>
      </c>
      <c r="CB3">
        <v>1074449</v>
      </c>
      <c r="CC3">
        <v>10099045</v>
      </c>
      <c r="CD3">
        <v>9958778</v>
      </c>
      <c r="CE3">
        <v>10</v>
      </c>
      <c r="CF3">
        <v>8583581</v>
      </c>
      <c r="CG3">
        <v>8517263</v>
      </c>
      <c r="CH3">
        <v>1483189</v>
      </c>
      <c r="CI3">
        <v>1415320</v>
      </c>
      <c r="CJ3">
        <v>10012498</v>
      </c>
      <c r="CK3">
        <v>0</v>
      </c>
      <c r="CL3">
        <v>0</v>
      </c>
      <c r="CM3">
        <v>55355</v>
      </c>
      <c r="CN3">
        <v>35553</v>
      </c>
      <c r="CO3">
        <v>969475</v>
      </c>
      <c r="CP3">
        <v>890532</v>
      </c>
      <c r="CQ3">
        <v>79285</v>
      </c>
      <c r="CR3">
        <v>27123</v>
      </c>
      <c r="CS3">
        <v>1010987</v>
      </c>
      <c r="CT3">
        <v>809634</v>
      </c>
      <c r="CU3">
        <v>112003</v>
      </c>
      <c r="CV3">
        <v>5044125</v>
      </c>
      <c r="CW3">
        <v>236140</v>
      </c>
      <c r="CX3">
        <v>5130332</v>
      </c>
      <c r="CY3">
        <v>-86364</v>
      </c>
      <c r="CZ3">
        <v>21814</v>
      </c>
      <c r="DA3">
        <v>202</v>
      </c>
      <c r="DB3">
        <v>-4407</v>
      </c>
      <c r="DC3">
        <v>-86162</v>
      </c>
      <c r="DD3">
        <v>17407</v>
      </c>
      <c r="DE3">
        <v>0</v>
      </c>
      <c r="DF3">
        <v>4232</v>
      </c>
      <c r="DG3">
        <v>202</v>
      </c>
      <c r="DH3">
        <v>-175</v>
      </c>
      <c r="DI3">
        <v>-86162</v>
      </c>
      <c r="DJ3">
        <v>17407</v>
      </c>
      <c r="DK3">
        <v>1282239</v>
      </c>
      <c r="DL3">
        <v>1199351</v>
      </c>
      <c r="DM3">
        <v>257409</v>
      </c>
      <c r="DN3">
        <v>273266</v>
      </c>
      <c r="DO3">
        <v>1024830</v>
      </c>
      <c r="DP3">
        <v>926085</v>
      </c>
      <c r="DQ3">
        <v>1394242</v>
      </c>
      <c r="DR3">
        <v>493549</v>
      </c>
      <c r="DS3">
        <v>-86162</v>
      </c>
      <c r="DT3">
        <v>6243476</v>
      </c>
      <c r="DU3">
        <v>5403598</v>
      </c>
      <c r="DV3">
        <v>17407</v>
      </c>
      <c r="DW3">
        <v>10</v>
      </c>
      <c r="DX3">
        <v>2</v>
      </c>
      <c r="DY3">
        <v>68071</v>
      </c>
      <c r="DZ3">
        <v>68083</v>
      </c>
      <c r="EA3">
        <v>0</v>
      </c>
      <c r="EB3">
        <v>17407</v>
      </c>
      <c r="EC3">
        <v>17407</v>
      </c>
      <c r="ED3">
        <v>17407</v>
      </c>
      <c r="EE3">
        <v>17407</v>
      </c>
      <c r="EF3">
        <v>10</v>
      </c>
      <c r="EG3">
        <v>2</v>
      </c>
      <c r="EH3">
        <v>85479</v>
      </c>
      <c r="EI3">
        <v>85491</v>
      </c>
      <c r="EJ3">
        <v>0</v>
      </c>
      <c r="EK3">
        <v>86163</v>
      </c>
      <c r="EL3">
        <v>86163</v>
      </c>
      <c r="EM3">
        <v>86163</v>
      </c>
      <c r="EN3">
        <v>86163</v>
      </c>
      <c r="EO3">
        <v>10</v>
      </c>
      <c r="EP3">
        <v>2</v>
      </c>
      <c r="EQ3">
        <v>-684</v>
      </c>
      <c r="ER3">
        <v>-672</v>
      </c>
      <c r="ES3">
        <v>17407</v>
      </c>
      <c r="ET3">
        <v>0</v>
      </c>
      <c r="EU3">
        <v>85491</v>
      </c>
      <c r="EV3">
        <v>17407</v>
      </c>
      <c r="EW3">
        <v>0</v>
      </c>
      <c r="EX3">
        <v>85491</v>
      </c>
      <c r="EY3">
        <v>17407</v>
      </c>
      <c r="EZ3">
        <v>0</v>
      </c>
      <c r="FA3">
        <v>85479</v>
      </c>
      <c r="FB3">
        <v>17407</v>
      </c>
      <c r="FC3">
        <v>0</v>
      </c>
      <c r="FD3">
        <v>85479</v>
      </c>
      <c r="FE3">
        <v>-672</v>
      </c>
      <c r="FF3">
        <v>85491</v>
      </c>
      <c r="FG3">
        <v>0</v>
      </c>
      <c r="FH3">
        <v>206000</v>
      </c>
      <c r="FI3">
        <v>6533</v>
      </c>
      <c r="FJ3">
        <v>0</v>
      </c>
      <c r="FK3">
        <v>0</v>
      </c>
      <c r="FL3">
        <v>435210</v>
      </c>
      <c r="FM3">
        <v>3461</v>
      </c>
      <c r="FN3">
        <v>353</v>
      </c>
      <c r="FO3">
        <v>438893</v>
      </c>
      <c r="FP3">
        <v>537174</v>
      </c>
      <c r="FQ3">
        <v>51223</v>
      </c>
      <c r="FR3">
        <v>35666</v>
      </c>
      <c r="FS3">
        <v>47390</v>
      </c>
      <c r="FT3">
        <v>49500</v>
      </c>
      <c r="FU3">
        <v>412968</v>
      </c>
      <c r="FV3">
        <v>433738</v>
      </c>
      <c r="FW3">
        <v>0</v>
      </c>
      <c r="FX3">
        <v>5492</v>
      </c>
      <c r="FY3">
        <v>0</v>
      </c>
      <c r="FZ3">
        <v>88465</v>
      </c>
      <c r="GA3">
        <v>-606053</v>
      </c>
      <c r="GB3">
        <v>-200326</v>
      </c>
      <c r="GC3">
        <v>1450565</v>
      </c>
      <c r="GD3">
        <v>1749946</v>
      </c>
      <c r="GE3">
        <v>4398</v>
      </c>
      <c r="GF3">
        <v>9024</v>
      </c>
      <c r="GG3">
        <v>405592</v>
      </c>
      <c r="GH3">
        <v>1228546</v>
      </c>
      <c r="GI3">
        <v>1049371</v>
      </c>
      <c r="GJ3">
        <v>530424</v>
      </c>
      <c r="GK3">
        <v>0</v>
      </c>
      <c r="GL3">
        <v>206000</v>
      </c>
      <c r="GM3">
        <v>438893</v>
      </c>
      <c r="GN3">
        <v>448709</v>
      </c>
      <c r="GO3">
        <v>-438893</v>
      </c>
      <c r="GP3">
        <v>-331174</v>
      </c>
      <c r="GQ3">
        <v>4425</v>
      </c>
      <c r="GR3">
        <v>-1076</v>
      </c>
      <c r="GS3">
        <v>26171</v>
      </c>
      <c r="GT3">
        <v>27247</v>
      </c>
      <c r="GU3">
        <v>30596</v>
      </c>
      <c r="GV3">
        <v>26171</v>
      </c>
      <c r="GW3">
        <v>0</v>
      </c>
      <c r="GX3">
        <v>0</v>
      </c>
      <c r="GY3">
        <v>0</v>
      </c>
      <c r="GZ3">
        <v>0</v>
      </c>
    </row>
    <row r="4" spans="1:292">
      <c r="A4" t="s">
        <v>4190</v>
      </c>
      <c r="B4">
        <v>6315626402</v>
      </c>
      <c r="C4" t="s">
        <v>4191</v>
      </c>
      <c r="D4" t="s">
        <v>4192</v>
      </c>
      <c r="E4" t="s">
        <v>3960</v>
      </c>
      <c r="F4" t="s">
        <v>3931</v>
      </c>
      <c r="G4" t="s">
        <v>3932</v>
      </c>
      <c r="H4" t="s">
        <v>4193</v>
      </c>
      <c r="K4">
        <v>3877</v>
      </c>
      <c r="L4">
        <v>190</v>
      </c>
      <c r="S4">
        <v>95398</v>
      </c>
      <c r="T4">
        <v>64841</v>
      </c>
      <c r="Y4">
        <v>46120</v>
      </c>
      <c r="Z4">
        <v>23842</v>
      </c>
      <c r="AA4">
        <v>164</v>
      </c>
      <c r="AB4">
        <v>5850</v>
      </c>
      <c r="AC4">
        <v>145559</v>
      </c>
      <c r="AD4">
        <v>94723</v>
      </c>
      <c r="AE4">
        <v>1836</v>
      </c>
      <c r="AF4">
        <v>15</v>
      </c>
      <c r="AI4">
        <v>14</v>
      </c>
      <c r="AK4">
        <v>149199</v>
      </c>
      <c r="AL4">
        <v>176870</v>
      </c>
      <c r="AM4">
        <v>1175885</v>
      </c>
      <c r="AN4">
        <v>830364</v>
      </c>
      <c r="AO4">
        <v>36423</v>
      </c>
      <c r="AP4">
        <v>35657</v>
      </c>
      <c r="AQ4">
        <v>5125</v>
      </c>
      <c r="AR4">
        <v>68517</v>
      </c>
      <c r="AS4">
        <v>1368482</v>
      </c>
      <c r="AT4">
        <v>1111423</v>
      </c>
      <c r="AU4">
        <v>216547</v>
      </c>
      <c r="AV4">
        <v>216547</v>
      </c>
      <c r="BE4">
        <v>166530</v>
      </c>
      <c r="BF4">
        <v>547126</v>
      </c>
      <c r="BG4">
        <v>383077</v>
      </c>
      <c r="BH4">
        <v>763673</v>
      </c>
      <c r="BK4">
        <v>812000</v>
      </c>
      <c r="BL4">
        <v>75000</v>
      </c>
      <c r="BM4">
        <v>26153</v>
      </c>
      <c r="BN4">
        <v>6060</v>
      </c>
      <c r="BO4">
        <v>15126</v>
      </c>
      <c r="BP4">
        <v>15638</v>
      </c>
      <c r="BQ4">
        <v>16570</v>
      </c>
      <c r="BS4">
        <v>895053</v>
      </c>
      <c r="BT4">
        <v>99349</v>
      </c>
      <c r="BU4">
        <v>25000</v>
      </c>
      <c r="BV4">
        <v>25175</v>
      </c>
      <c r="BW4">
        <v>179215</v>
      </c>
      <c r="BX4">
        <v>302311</v>
      </c>
      <c r="CA4">
        <v>235911</v>
      </c>
      <c r="CB4">
        <v>343124</v>
      </c>
      <c r="CC4">
        <v>1514041</v>
      </c>
      <c r="CD4">
        <v>1206146</v>
      </c>
      <c r="CE4">
        <v>216547</v>
      </c>
      <c r="CF4">
        <v>1175885</v>
      </c>
      <c r="CG4">
        <v>830364</v>
      </c>
      <c r="CH4">
        <v>149199</v>
      </c>
      <c r="CI4">
        <v>176870</v>
      </c>
      <c r="CJ4">
        <v>837000</v>
      </c>
      <c r="CM4">
        <v>406275</v>
      </c>
      <c r="CN4">
        <v>811735</v>
      </c>
      <c r="CO4">
        <v>863861</v>
      </c>
      <c r="CP4">
        <v>1392739</v>
      </c>
      <c r="CQ4">
        <v>7732</v>
      </c>
      <c r="CR4">
        <v>41676</v>
      </c>
      <c r="CS4">
        <v>83421</v>
      </c>
      <c r="CT4">
        <v>2191</v>
      </c>
      <c r="CU4">
        <v>100906</v>
      </c>
      <c r="CV4">
        <v>129957</v>
      </c>
      <c r="CW4">
        <v>171180</v>
      </c>
      <c r="CX4">
        <v>144242</v>
      </c>
      <c r="CY4">
        <v>717898</v>
      </c>
      <c r="CZ4">
        <v>1417939</v>
      </c>
      <c r="DA4">
        <v>-148494</v>
      </c>
      <c r="DB4">
        <v>-287481</v>
      </c>
      <c r="DC4">
        <v>569404</v>
      </c>
      <c r="DD4">
        <v>1130458</v>
      </c>
      <c r="DE4">
        <v>150679</v>
      </c>
      <c r="DF4">
        <v>281334</v>
      </c>
      <c r="DG4">
        <v>2185</v>
      </c>
      <c r="DH4">
        <v>-6146</v>
      </c>
      <c r="DI4">
        <v>569404</v>
      </c>
      <c r="DJ4">
        <v>1130458</v>
      </c>
      <c r="DK4">
        <v>1510557</v>
      </c>
      <c r="DL4">
        <v>2566221</v>
      </c>
      <c r="DM4">
        <v>240421</v>
      </c>
      <c r="DN4">
        <v>361747</v>
      </c>
      <c r="DO4">
        <v>1270136</v>
      </c>
      <c r="DP4">
        <v>2204474</v>
      </c>
      <c r="DQ4">
        <v>1611463</v>
      </c>
      <c r="DR4">
        <v>411601</v>
      </c>
      <c r="DS4">
        <v>569404</v>
      </c>
      <c r="DT4">
        <v>2696178</v>
      </c>
      <c r="DU4">
        <v>505989</v>
      </c>
      <c r="DV4">
        <v>1130458</v>
      </c>
      <c r="DW4">
        <v>216547</v>
      </c>
      <c r="DY4">
        <v>1923630</v>
      </c>
      <c r="DZ4">
        <v>2140177</v>
      </c>
      <c r="EA4">
        <v>0</v>
      </c>
      <c r="EB4">
        <v>1130595</v>
      </c>
      <c r="EC4">
        <v>1130595</v>
      </c>
      <c r="ED4">
        <v>569404</v>
      </c>
      <c r="EE4">
        <v>569404</v>
      </c>
      <c r="EF4">
        <v>216547</v>
      </c>
      <c r="EH4">
        <v>547126</v>
      </c>
      <c r="EI4">
        <v>763673</v>
      </c>
      <c r="EJ4">
        <v>0</v>
      </c>
      <c r="EK4">
        <v>950000</v>
      </c>
      <c r="EL4">
        <v>950000</v>
      </c>
      <c r="EO4">
        <v>216547</v>
      </c>
      <c r="EQ4">
        <v>166530</v>
      </c>
      <c r="ER4">
        <v>383077</v>
      </c>
      <c r="FE4">
        <v>383076</v>
      </c>
      <c r="FF4">
        <v>763673</v>
      </c>
      <c r="FG4">
        <v>1157000</v>
      </c>
      <c r="FH4">
        <v>100000</v>
      </c>
      <c r="FI4">
        <v>71453</v>
      </c>
      <c r="FJ4">
        <v>274294</v>
      </c>
      <c r="FK4">
        <v>0</v>
      </c>
      <c r="FL4">
        <v>578093</v>
      </c>
      <c r="FM4">
        <v>15745</v>
      </c>
      <c r="FO4">
        <v>1489187</v>
      </c>
      <c r="FP4">
        <v>2407100</v>
      </c>
      <c r="FQ4">
        <v>116038</v>
      </c>
      <c r="FR4">
        <v>384470</v>
      </c>
      <c r="FS4">
        <v>323406</v>
      </c>
      <c r="FT4">
        <v>444143</v>
      </c>
      <c r="FU4">
        <v>79171</v>
      </c>
      <c r="FW4">
        <v>185136</v>
      </c>
      <c r="FX4">
        <v>244073</v>
      </c>
      <c r="FY4">
        <v>19187</v>
      </c>
      <c r="FZ4">
        <v>22896</v>
      </c>
      <c r="GA4">
        <v>335517</v>
      </c>
      <c r="GB4">
        <v>1430226</v>
      </c>
      <c r="GI4">
        <v>-2564</v>
      </c>
      <c r="GJ4">
        <v>-97390</v>
      </c>
      <c r="GK4">
        <v>1157000</v>
      </c>
      <c r="GL4">
        <v>100000</v>
      </c>
      <c r="GM4">
        <v>420000</v>
      </c>
      <c r="GO4">
        <v>-332187</v>
      </c>
      <c r="GP4">
        <v>-2307100</v>
      </c>
      <c r="GQ4">
        <v>766</v>
      </c>
      <c r="GR4">
        <v>-974264</v>
      </c>
      <c r="GS4">
        <v>35657</v>
      </c>
      <c r="GT4">
        <v>1009921</v>
      </c>
      <c r="GU4">
        <v>36423</v>
      </c>
      <c r="GV4">
        <v>35657</v>
      </c>
      <c r="GW4">
        <v>0</v>
      </c>
      <c r="GY4">
        <v>0</v>
      </c>
      <c r="HA4">
        <v>0</v>
      </c>
      <c r="HB4">
        <v>2507100</v>
      </c>
      <c r="HC4">
        <v>2507100</v>
      </c>
      <c r="HD4">
        <v>2507100</v>
      </c>
      <c r="HE4">
        <v>2507100</v>
      </c>
      <c r="HF4">
        <v>0</v>
      </c>
      <c r="HG4">
        <v>569404</v>
      </c>
      <c r="HH4">
        <v>569404</v>
      </c>
      <c r="HI4">
        <v>950000</v>
      </c>
      <c r="HJ4">
        <v>950000</v>
      </c>
      <c r="HK4">
        <v>2564</v>
      </c>
      <c r="HL4">
        <v>97390</v>
      </c>
      <c r="HM4">
        <v>1050000</v>
      </c>
      <c r="HN4">
        <v>2407100</v>
      </c>
    </row>
    <row r="5" spans="1:292">
      <c r="A5" t="s">
        <v>4194</v>
      </c>
      <c r="B5">
        <v>7727844641</v>
      </c>
      <c r="C5" t="s">
        <v>3943</v>
      </c>
      <c r="D5" t="s">
        <v>2147</v>
      </c>
      <c r="E5" t="s">
        <v>3978</v>
      </c>
      <c r="F5" t="s">
        <v>3931</v>
      </c>
      <c r="G5" t="s">
        <v>3932</v>
      </c>
      <c r="H5" t="s">
        <v>4195</v>
      </c>
      <c r="S5">
        <v>328614</v>
      </c>
      <c r="T5">
        <v>54540</v>
      </c>
      <c r="W5">
        <v>16625</v>
      </c>
      <c r="X5">
        <v>225</v>
      </c>
      <c r="Y5">
        <v>4184</v>
      </c>
      <c r="Z5">
        <v>199</v>
      </c>
      <c r="AC5">
        <v>349423</v>
      </c>
      <c r="AD5">
        <v>54964</v>
      </c>
      <c r="AI5">
        <v>51865</v>
      </c>
      <c r="AK5">
        <v>143816</v>
      </c>
      <c r="AL5">
        <v>26529</v>
      </c>
      <c r="AM5">
        <v>1746047</v>
      </c>
      <c r="AN5">
        <v>1193033</v>
      </c>
      <c r="AO5">
        <v>39166</v>
      </c>
      <c r="AP5">
        <v>91008</v>
      </c>
      <c r="AQ5">
        <v>329</v>
      </c>
      <c r="AR5">
        <v>12</v>
      </c>
      <c r="AS5">
        <v>1981223</v>
      </c>
      <c r="AT5">
        <v>1310582</v>
      </c>
      <c r="AU5">
        <v>3000</v>
      </c>
      <c r="AV5">
        <v>3000</v>
      </c>
      <c r="BA5">
        <v>54000</v>
      </c>
      <c r="BB5">
        <v>54000</v>
      </c>
      <c r="BC5">
        <v>450</v>
      </c>
      <c r="BD5">
        <v>450</v>
      </c>
      <c r="BE5">
        <v>1985150</v>
      </c>
      <c r="BF5">
        <v>1216723</v>
      </c>
      <c r="BG5">
        <v>2042600</v>
      </c>
      <c r="BH5">
        <v>1274173</v>
      </c>
      <c r="BK5">
        <v>200000</v>
      </c>
      <c r="BL5">
        <v>34000</v>
      </c>
      <c r="BM5">
        <v>3760</v>
      </c>
      <c r="BN5">
        <v>160</v>
      </c>
      <c r="BO5">
        <v>2336</v>
      </c>
      <c r="BP5">
        <v>994</v>
      </c>
      <c r="BS5">
        <v>218160</v>
      </c>
      <c r="BT5">
        <v>34160</v>
      </c>
      <c r="BU5">
        <v>34000</v>
      </c>
      <c r="BV5">
        <v>35000</v>
      </c>
      <c r="BW5">
        <v>33549</v>
      </c>
      <c r="BX5">
        <v>21219</v>
      </c>
      <c r="CA5">
        <v>69885</v>
      </c>
      <c r="CB5">
        <v>57213</v>
      </c>
      <c r="CC5">
        <v>2330645</v>
      </c>
      <c r="CD5">
        <v>1365546</v>
      </c>
      <c r="CE5">
        <v>3000</v>
      </c>
      <c r="CF5">
        <v>1762672</v>
      </c>
      <c r="CG5">
        <v>1193258</v>
      </c>
      <c r="CH5">
        <v>143816</v>
      </c>
      <c r="CI5">
        <v>26529</v>
      </c>
      <c r="CJ5">
        <v>234000</v>
      </c>
      <c r="CO5">
        <v>1178152</v>
      </c>
      <c r="CP5">
        <v>-140655</v>
      </c>
      <c r="CQ5">
        <v>9218</v>
      </c>
      <c r="CS5">
        <v>34850</v>
      </c>
      <c r="CT5">
        <v>24889</v>
      </c>
      <c r="CU5">
        <v>23991</v>
      </c>
      <c r="CV5">
        <v>1541251</v>
      </c>
      <c r="CW5">
        <v>215556</v>
      </c>
      <c r="CX5">
        <v>492165</v>
      </c>
      <c r="CY5">
        <v>960955</v>
      </c>
      <c r="CZ5">
        <v>883542</v>
      </c>
      <c r="DA5">
        <v>-192527</v>
      </c>
      <c r="DB5">
        <v>-176320</v>
      </c>
      <c r="DC5">
        <v>768428</v>
      </c>
      <c r="DD5">
        <v>707222</v>
      </c>
      <c r="DE5">
        <v>192912</v>
      </c>
      <c r="DF5">
        <v>176296</v>
      </c>
      <c r="DG5">
        <v>385</v>
      </c>
      <c r="DH5">
        <v>-24</v>
      </c>
      <c r="DI5">
        <v>768428</v>
      </c>
      <c r="DJ5">
        <v>707222</v>
      </c>
      <c r="DK5">
        <v>2389741</v>
      </c>
      <c r="DM5">
        <v>1211589</v>
      </c>
      <c r="DN5">
        <v>140655</v>
      </c>
      <c r="DO5">
        <v>1178152</v>
      </c>
      <c r="DP5">
        <v>-140655</v>
      </c>
      <c r="DQ5">
        <v>2413732</v>
      </c>
      <c r="DR5">
        <v>1427145</v>
      </c>
      <c r="DS5">
        <v>768428</v>
      </c>
      <c r="DT5">
        <v>1541251</v>
      </c>
      <c r="DU5">
        <v>632820</v>
      </c>
      <c r="DV5">
        <v>707222</v>
      </c>
      <c r="DW5">
        <v>3000</v>
      </c>
      <c r="DX5">
        <v>450</v>
      </c>
      <c r="DY5">
        <v>511430</v>
      </c>
      <c r="DZ5">
        <v>568880</v>
      </c>
      <c r="EA5">
        <v>0</v>
      </c>
      <c r="EB5">
        <v>705293</v>
      </c>
      <c r="EC5">
        <v>705293</v>
      </c>
      <c r="ED5">
        <v>768427</v>
      </c>
      <c r="EE5">
        <v>768427</v>
      </c>
      <c r="EF5">
        <v>3000</v>
      </c>
      <c r="EG5">
        <v>450</v>
      </c>
      <c r="EH5">
        <v>1216723</v>
      </c>
      <c r="EI5">
        <v>1274173</v>
      </c>
      <c r="EO5">
        <v>3000</v>
      </c>
      <c r="EP5">
        <v>450</v>
      </c>
      <c r="EQ5">
        <v>1985150</v>
      </c>
      <c r="ER5">
        <v>2042600</v>
      </c>
      <c r="ES5">
        <v>705293</v>
      </c>
      <c r="ET5">
        <v>0</v>
      </c>
      <c r="EU5">
        <v>1274173</v>
      </c>
      <c r="EV5">
        <v>705293</v>
      </c>
      <c r="EW5">
        <v>0</v>
      </c>
      <c r="EX5">
        <v>1274173</v>
      </c>
      <c r="EY5">
        <v>705293</v>
      </c>
      <c r="EZ5">
        <v>0</v>
      </c>
      <c r="FA5">
        <v>1216723</v>
      </c>
      <c r="FB5">
        <v>705293</v>
      </c>
      <c r="FC5">
        <v>0</v>
      </c>
      <c r="FD5">
        <v>1216723</v>
      </c>
      <c r="FE5">
        <v>2042600</v>
      </c>
      <c r="FF5">
        <v>1274173</v>
      </c>
      <c r="FG5">
        <v>254000</v>
      </c>
      <c r="FH5">
        <v>35523</v>
      </c>
      <c r="FI5">
        <v>40</v>
      </c>
      <c r="FJ5">
        <v>1</v>
      </c>
      <c r="FK5">
        <v>6</v>
      </c>
      <c r="FM5">
        <v>0</v>
      </c>
      <c r="FN5">
        <v>523</v>
      </c>
      <c r="FO5">
        <v>89000</v>
      </c>
      <c r="FP5">
        <v>142689</v>
      </c>
      <c r="FQ5">
        <v>599379</v>
      </c>
      <c r="FR5">
        <v>103071</v>
      </c>
      <c r="FS5">
        <v>27814</v>
      </c>
      <c r="FT5">
        <v>15368</v>
      </c>
      <c r="FU5">
        <v>34850</v>
      </c>
      <c r="FW5">
        <v>0</v>
      </c>
      <c r="FX5">
        <v>181508</v>
      </c>
      <c r="FY5">
        <v>7144</v>
      </c>
      <c r="FZ5">
        <v>4790</v>
      </c>
      <c r="GA5">
        <v>-1201849</v>
      </c>
      <c r="GB5">
        <v>-488350</v>
      </c>
      <c r="GC5">
        <v>2464119</v>
      </c>
      <c r="GD5">
        <v>1563120</v>
      </c>
      <c r="GE5">
        <v>13742</v>
      </c>
      <c r="GG5">
        <v>1485710</v>
      </c>
      <c r="GH5">
        <v>953277</v>
      </c>
      <c r="GI5">
        <v>985007</v>
      </c>
      <c r="GJ5">
        <v>604828</v>
      </c>
      <c r="GK5">
        <v>254000</v>
      </c>
      <c r="GL5">
        <v>35000</v>
      </c>
      <c r="GM5">
        <v>89000</v>
      </c>
      <c r="GN5">
        <v>142689</v>
      </c>
      <c r="GO5">
        <v>165000</v>
      </c>
      <c r="GP5">
        <v>-107166</v>
      </c>
      <c r="GQ5">
        <v>-51842</v>
      </c>
      <c r="GR5">
        <v>9312</v>
      </c>
      <c r="GS5">
        <v>91008</v>
      </c>
      <c r="GT5">
        <v>81695</v>
      </c>
      <c r="GU5">
        <v>39166</v>
      </c>
      <c r="GV5">
        <v>91007</v>
      </c>
      <c r="GW5">
        <v>0</v>
      </c>
      <c r="GY5">
        <v>0</v>
      </c>
      <c r="HF5">
        <v>0</v>
      </c>
      <c r="HG5">
        <v>768427</v>
      </c>
      <c r="HH5">
        <v>768427</v>
      </c>
      <c r="HO5">
        <v>54000</v>
      </c>
      <c r="HP5">
        <v>54000</v>
      </c>
      <c r="HQ5">
        <v>54000</v>
      </c>
      <c r="HR5">
        <v>0</v>
      </c>
      <c r="HS5">
        <v>225</v>
      </c>
    </row>
    <row r="6" spans="1:292">
      <c r="A6" t="s">
        <v>4196</v>
      </c>
      <c r="B6">
        <v>7806253521</v>
      </c>
      <c r="C6" t="s">
        <v>4197</v>
      </c>
      <c r="D6" t="s">
        <v>4198</v>
      </c>
      <c r="E6" t="s">
        <v>3936</v>
      </c>
      <c r="F6" t="s">
        <v>3931</v>
      </c>
      <c r="G6" t="s">
        <v>3932</v>
      </c>
      <c r="H6" t="s">
        <v>4199</v>
      </c>
      <c r="S6">
        <v>1463</v>
      </c>
      <c r="T6">
        <v>1576</v>
      </c>
      <c r="Y6">
        <v>1478</v>
      </c>
      <c r="Z6">
        <v>13</v>
      </c>
      <c r="AC6">
        <v>2941</v>
      </c>
      <c r="AD6">
        <v>1589</v>
      </c>
      <c r="AE6">
        <v>399</v>
      </c>
      <c r="AF6">
        <v>462</v>
      </c>
      <c r="AI6">
        <v>24</v>
      </c>
      <c r="AJ6">
        <v>24</v>
      </c>
      <c r="AK6">
        <v>1252719</v>
      </c>
      <c r="AL6">
        <v>1190465</v>
      </c>
      <c r="AM6">
        <v>2152864</v>
      </c>
      <c r="AN6">
        <v>1877581</v>
      </c>
      <c r="AO6">
        <v>24522</v>
      </c>
      <c r="AP6">
        <v>2171</v>
      </c>
      <c r="AS6">
        <v>3430528</v>
      </c>
      <c r="AT6">
        <v>3070703</v>
      </c>
      <c r="AU6">
        <v>10</v>
      </c>
      <c r="AV6">
        <v>10</v>
      </c>
      <c r="BA6">
        <v>11000</v>
      </c>
      <c r="BB6">
        <v>11000</v>
      </c>
      <c r="BE6">
        <v>12215</v>
      </c>
      <c r="BF6">
        <v>9725</v>
      </c>
      <c r="BG6">
        <v>23225</v>
      </c>
      <c r="BH6">
        <v>20735</v>
      </c>
      <c r="BK6">
        <v>62206</v>
      </c>
      <c r="BL6">
        <v>3280</v>
      </c>
      <c r="BM6">
        <v>1724</v>
      </c>
      <c r="BN6">
        <v>50</v>
      </c>
      <c r="BS6">
        <v>63930</v>
      </c>
      <c r="BT6">
        <v>3330</v>
      </c>
      <c r="BU6">
        <v>17442</v>
      </c>
      <c r="BV6">
        <v>25675</v>
      </c>
      <c r="BW6">
        <v>3328872</v>
      </c>
      <c r="BX6">
        <v>3022552</v>
      </c>
      <c r="CA6">
        <v>3346314</v>
      </c>
      <c r="CB6">
        <v>3048227</v>
      </c>
      <c r="CC6">
        <v>3433469</v>
      </c>
      <c r="CD6">
        <v>3072292</v>
      </c>
      <c r="CE6">
        <v>10</v>
      </c>
      <c r="CF6">
        <v>2152864</v>
      </c>
      <c r="CG6">
        <v>1877581</v>
      </c>
      <c r="CH6">
        <v>1252719</v>
      </c>
      <c r="CI6">
        <v>1190465</v>
      </c>
      <c r="CJ6">
        <v>79648</v>
      </c>
      <c r="CO6">
        <v>-96939</v>
      </c>
      <c r="CP6">
        <v>-80314</v>
      </c>
      <c r="CS6">
        <v>8113</v>
      </c>
      <c r="CT6">
        <v>5295</v>
      </c>
      <c r="CU6">
        <v>1370900</v>
      </c>
      <c r="CV6">
        <v>1501180</v>
      </c>
      <c r="CW6">
        <v>1262313</v>
      </c>
      <c r="CX6">
        <v>1410906</v>
      </c>
      <c r="CY6">
        <v>3535</v>
      </c>
      <c r="CZ6">
        <v>4665</v>
      </c>
      <c r="DA6">
        <v>-1045</v>
      </c>
      <c r="DB6">
        <v>-956</v>
      </c>
      <c r="DC6">
        <v>2490</v>
      </c>
      <c r="DD6">
        <v>3709</v>
      </c>
      <c r="DE6">
        <v>837</v>
      </c>
      <c r="DF6">
        <v>979</v>
      </c>
      <c r="DG6">
        <v>-208</v>
      </c>
      <c r="DH6">
        <v>23</v>
      </c>
      <c r="DI6">
        <v>2490</v>
      </c>
      <c r="DJ6">
        <v>3709</v>
      </c>
      <c r="DK6">
        <v>4</v>
      </c>
      <c r="DM6">
        <v>96943</v>
      </c>
      <c r="DN6">
        <v>80314</v>
      </c>
      <c r="DO6">
        <v>-96939</v>
      </c>
      <c r="DP6">
        <v>-80314</v>
      </c>
      <c r="DQ6">
        <v>1370904</v>
      </c>
      <c r="DR6">
        <v>1359256</v>
      </c>
      <c r="DS6">
        <v>2490</v>
      </c>
      <c r="DT6">
        <v>1501180</v>
      </c>
      <c r="DU6">
        <v>1491220</v>
      </c>
      <c r="DV6">
        <v>3709</v>
      </c>
      <c r="DW6">
        <v>10</v>
      </c>
      <c r="DY6">
        <v>6016</v>
      </c>
      <c r="DZ6">
        <v>17026</v>
      </c>
      <c r="EA6">
        <v>0</v>
      </c>
      <c r="EB6">
        <v>3709</v>
      </c>
      <c r="EC6">
        <v>3709</v>
      </c>
      <c r="ED6">
        <v>2490</v>
      </c>
      <c r="EE6">
        <v>2490</v>
      </c>
      <c r="EF6">
        <v>10</v>
      </c>
      <c r="EH6">
        <v>9725</v>
      </c>
      <c r="EI6">
        <v>20735</v>
      </c>
      <c r="EO6">
        <v>10</v>
      </c>
      <c r="EQ6">
        <v>12215</v>
      </c>
      <c r="ER6">
        <v>23225</v>
      </c>
      <c r="ES6">
        <v>3709</v>
      </c>
      <c r="ET6">
        <v>0</v>
      </c>
      <c r="EU6">
        <v>20735</v>
      </c>
      <c r="EV6">
        <v>3709</v>
      </c>
      <c r="EW6">
        <v>0</v>
      </c>
      <c r="EX6">
        <v>20735</v>
      </c>
      <c r="EY6">
        <v>3709</v>
      </c>
      <c r="EZ6">
        <v>0</v>
      </c>
      <c r="FA6">
        <v>9725</v>
      </c>
      <c r="FB6">
        <v>3709</v>
      </c>
      <c r="FC6">
        <v>0</v>
      </c>
      <c r="FD6">
        <v>9725</v>
      </c>
      <c r="FE6">
        <v>23225</v>
      </c>
      <c r="FF6">
        <v>20735</v>
      </c>
      <c r="FG6">
        <v>2272693</v>
      </c>
      <c r="FH6">
        <v>1211535</v>
      </c>
      <c r="FO6">
        <v>2250342</v>
      </c>
      <c r="FP6">
        <v>1215328</v>
      </c>
      <c r="FQ6">
        <v>62654</v>
      </c>
      <c r="FR6">
        <v>60032</v>
      </c>
      <c r="FS6">
        <v>32100</v>
      </c>
      <c r="FT6">
        <v>24801</v>
      </c>
      <c r="FW6">
        <v>423</v>
      </c>
      <c r="FX6">
        <v>669</v>
      </c>
      <c r="FY6">
        <v>2155165</v>
      </c>
      <c r="FZ6">
        <v>1129826</v>
      </c>
      <c r="GA6">
        <v>22351</v>
      </c>
      <c r="GB6">
        <v>-3793</v>
      </c>
      <c r="GQ6">
        <v>22351</v>
      </c>
      <c r="GR6">
        <v>-3793</v>
      </c>
      <c r="GS6">
        <v>2171</v>
      </c>
      <c r="GT6">
        <v>5964</v>
      </c>
      <c r="GU6">
        <v>24522</v>
      </c>
      <c r="GV6">
        <v>2171</v>
      </c>
      <c r="GW6">
        <v>0</v>
      </c>
      <c r="GY6">
        <v>0</v>
      </c>
      <c r="HF6">
        <v>0</v>
      </c>
      <c r="HG6">
        <v>2490</v>
      </c>
      <c r="HH6">
        <v>2490</v>
      </c>
      <c r="HO6">
        <v>11000</v>
      </c>
      <c r="HP6">
        <v>11000</v>
      </c>
      <c r="HQ6">
        <v>11000</v>
      </c>
    </row>
    <row r="7" spans="1:292">
      <c r="A7" t="s">
        <v>3928</v>
      </c>
      <c r="B7">
        <v>7720498833</v>
      </c>
      <c r="C7" t="s">
        <v>3929</v>
      </c>
      <c r="D7" t="s">
        <v>2160</v>
      </c>
      <c r="E7" t="s">
        <v>3930</v>
      </c>
      <c r="F7" t="s">
        <v>3931</v>
      </c>
      <c r="G7" t="s">
        <v>3932</v>
      </c>
      <c r="H7" t="s">
        <v>3933</v>
      </c>
      <c r="S7">
        <v>1947</v>
      </c>
      <c r="T7">
        <v>3492</v>
      </c>
      <c r="AC7">
        <v>1947</v>
      </c>
      <c r="AD7">
        <v>3492</v>
      </c>
      <c r="AE7">
        <v>26582</v>
      </c>
      <c r="AF7">
        <v>3579</v>
      </c>
      <c r="AI7">
        <v>0</v>
      </c>
      <c r="AJ7">
        <v>437</v>
      </c>
      <c r="AK7">
        <v>175406</v>
      </c>
      <c r="AL7">
        <v>184509</v>
      </c>
      <c r="AM7">
        <v>887718</v>
      </c>
      <c r="AN7">
        <v>926352</v>
      </c>
      <c r="AO7">
        <v>9919</v>
      </c>
      <c r="AP7">
        <v>23999</v>
      </c>
      <c r="AQ7">
        <v>348</v>
      </c>
      <c r="AR7">
        <v>227</v>
      </c>
      <c r="AS7">
        <v>1099973</v>
      </c>
      <c r="AT7">
        <v>1139103</v>
      </c>
      <c r="AU7">
        <v>10</v>
      </c>
      <c r="AV7">
        <v>10</v>
      </c>
      <c r="BA7">
        <v>13245</v>
      </c>
      <c r="BB7">
        <v>13245</v>
      </c>
      <c r="BE7">
        <v>83382</v>
      </c>
      <c r="BF7">
        <v>198085</v>
      </c>
      <c r="BG7">
        <v>96637</v>
      </c>
      <c r="BH7">
        <v>211340</v>
      </c>
      <c r="BK7">
        <v>124800</v>
      </c>
      <c r="BL7">
        <v>124800</v>
      </c>
      <c r="BS7">
        <v>124800</v>
      </c>
      <c r="BT7">
        <v>124800</v>
      </c>
      <c r="BU7">
        <v>860757</v>
      </c>
      <c r="BV7">
        <v>783402</v>
      </c>
      <c r="BW7">
        <v>19726</v>
      </c>
      <c r="BX7">
        <v>23054</v>
      </c>
      <c r="CA7">
        <v>880483</v>
      </c>
      <c r="CB7">
        <v>806456</v>
      </c>
      <c r="CC7">
        <v>1101920</v>
      </c>
      <c r="CD7">
        <v>1142595</v>
      </c>
      <c r="CE7">
        <v>10</v>
      </c>
      <c r="CF7">
        <v>887718</v>
      </c>
      <c r="CG7">
        <v>926352</v>
      </c>
      <c r="CH7">
        <v>175406</v>
      </c>
      <c r="CI7">
        <v>184509</v>
      </c>
      <c r="CJ7">
        <v>985557</v>
      </c>
      <c r="CM7">
        <v>111597</v>
      </c>
      <c r="CN7">
        <v>131641</v>
      </c>
      <c r="CO7">
        <v>5073</v>
      </c>
      <c r="CP7">
        <v>83904</v>
      </c>
      <c r="CQ7">
        <v>2198</v>
      </c>
      <c r="CR7">
        <v>2382</v>
      </c>
      <c r="CS7">
        <v>60917</v>
      </c>
      <c r="CT7">
        <v>44061</v>
      </c>
      <c r="CU7">
        <v>371392</v>
      </c>
      <c r="CV7">
        <v>376936</v>
      </c>
      <c r="CW7">
        <v>279270</v>
      </c>
      <c r="CX7">
        <v>357060</v>
      </c>
      <c r="CY7">
        <v>38476</v>
      </c>
      <c r="CZ7">
        <v>62101</v>
      </c>
      <c r="DA7">
        <v>-8077</v>
      </c>
      <c r="DB7">
        <v>-33636</v>
      </c>
      <c r="DC7">
        <v>30399</v>
      </c>
      <c r="DD7">
        <v>28465</v>
      </c>
      <c r="DE7">
        <v>8077</v>
      </c>
      <c r="DF7">
        <v>33636</v>
      </c>
      <c r="DI7">
        <v>30399</v>
      </c>
      <c r="DJ7">
        <v>28465</v>
      </c>
      <c r="DK7">
        <v>261672</v>
      </c>
      <c r="DL7">
        <v>264362</v>
      </c>
      <c r="DM7">
        <v>145002</v>
      </c>
      <c r="DN7">
        <v>48817</v>
      </c>
      <c r="DO7">
        <v>116670</v>
      </c>
      <c r="DP7">
        <v>215545</v>
      </c>
      <c r="DQ7">
        <v>633064</v>
      </c>
      <c r="DR7">
        <v>424272</v>
      </c>
      <c r="DS7">
        <v>30399</v>
      </c>
      <c r="DT7">
        <v>641298</v>
      </c>
      <c r="DU7">
        <v>405877</v>
      </c>
      <c r="DV7">
        <v>28465</v>
      </c>
      <c r="DW7">
        <v>10</v>
      </c>
      <c r="DY7">
        <v>179718</v>
      </c>
      <c r="DZ7">
        <v>192973</v>
      </c>
      <c r="EA7">
        <v>0</v>
      </c>
      <c r="EB7">
        <v>28724</v>
      </c>
      <c r="EC7">
        <v>28724</v>
      </c>
      <c r="ED7">
        <v>30400</v>
      </c>
      <c r="EE7">
        <v>30400</v>
      </c>
      <c r="EF7">
        <v>10</v>
      </c>
      <c r="EH7">
        <v>198085</v>
      </c>
      <c r="EI7">
        <v>211340</v>
      </c>
      <c r="EJ7">
        <v>0</v>
      </c>
      <c r="EK7">
        <v>145103</v>
      </c>
      <c r="EL7">
        <v>145103</v>
      </c>
      <c r="EO7">
        <v>10</v>
      </c>
      <c r="EQ7">
        <v>83382</v>
      </c>
      <c r="ER7">
        <v>96637</v>
      </c>
      <c r="ES7">
        <v>28725</v>
      </c>
      <c r="ET7">
        <v>-10358</v>
      </c>
      <c r="EU7">
        <v>211340</v>
      </c>
      <c r="EV7">
        <v>28725</v>
      </c>
      <c r="EW7">
        <v>-10358</v>
      </c>
      <c r="EX7">
        <v>211340</v>
      </c>
      <c r="EY7">
        <v>28725</v>
      </c>
      <c r="EZ7">
        <v>-10358</v>
      </c>
      <c r="FA7">
        <v>198085</v>
      </c>
      <c r="FB7">
        <v>28725</v>
      </c>
      <c r="FC7">
        <v>-10358</v>
      </c>
      <c r="FD7">
        <v>198085</v>
      </c>
      <c r="FE7">
        <v>96637</v>
      </c>
      <c r="FF7">
        <v>211340</v>
      </c>
      <c r="FG7">
        <v>1574398</v>
      </c>
      <c r="FH7">
        <v>2279159</v>
      </c>
      <c r="FI7">
        <v>267931</v>
      </c>
      <c r="FJ7">
        <v>294806</v>
      </c>
      <c r="FK7">
        <v>0</v>
      </c>
      <c r="FL7">
        <v>166984</v>
      </c>
      <c r="FM7">
        <v>17923998</v>
      </c>
      <c r="FN7">
        <v>11893</v>
      </c>
      <c r="FO7">
        <v>1636644</v>
      </c>
      <c r="FP7">
        <v>1583510</v>
      </c>
      <c r="FQ7">
        <v>93441</v>
      </c>
      <c r="FR7">
        <v>80034</v>
      </c>
      <c r="FS7">
        <v>94567</v>
      </c>
      <c r="FT7">
        <v>115823</v>
      </c>
      <c r="FU7">
        <v>98991</v>
      </c>
      <c r="FV7">
        <v>56161</v>
      </c>
      <c r="FW7">
        <v>0</v>
      </c>
      <c r="FX7">
        <v>35986</v>
      </c>
      <c r="FY7">
        <v>18246197</v>
      </c>
      <c r="GA7">
        <v>-341267</v>
      </c>
      <c r="GB7">
        <v>13572348</v>
      </c>
      <c r="GC7">
        <v>331257</v>
      </c>
      <c r="GD7">
        <v>181146</v>
      </c>
      <c r="GE7">
        <v>666</v>
      </c>
      <c r="GF7">
        <v>8469</v>
      </c>
      <c r="GG7">
        <v>0</v>
      </c>
      <c r="GH7">
        <v>14454695</v>
      </c>
      <c r="GI7">
        <v>331923</v>
      </c>
      <c r="GJ7">
        <v>-14265080</v>
      </c>
      <c r="GK7">
        <v>1574398</v>
      </c>
      <c r="GL7">
        <v>2279159</v>
      </c>
      <c r="GM7">
        <v>1513206</v>
      </c>
      <c r="GN7">
        <v>1573152</v>
      </c>
      <c r="GO7">
        <v>-62246</v>
      </c>
      <c r="GP7">
        <v>695649</v>
      </c>
      <c r="GQ7">
        <v>-71590</v>
      </c>
      <c r="GR7">
        <v>2917</v>
      </c>
      <c r="GS7">
        <v>23999</v>
      </c>
      <c r="GT7">
        <v>20426</v>
      </c>
      <c r="GU7">
        <v>-47554</v>
      </c>
      <c r="GV7">
        <v>23469</v>
      </c>
      <c r="GW7">
        <v>0</v>
      </c>
      <c r="GY7">
        <v>0</v>
      </c>
      <c r="HA7">
        <v>0</v>
      </c>
      <c r="HB7">
        <v>10358</v>
      </c>
      <c r="HC7">
        <v>10358</v>
      </c>
      <c r="HD7">
        <v>10358</v>
      </c>
      <c r="HE7">
        <v>10358</v>
      </c>
      <c r="HF7">
        <v>0</v>
      </c>
      <c r="HG7">
        <v>30400</v>
      </c>
      <c r="HH7">
        <v>30400</v>
      </c>
      <c r="HI7">
        <v>145103</v>
      </c>
      <c r="HJ7">
        <v>145103</v>
      </c>
      <c r="HM7">
        <v>123438</v>
      </c>
      <c r="HN7">
        <v>10358</v>
      </c>
      <c r="HO7">
        <v>13245</v>
      </c>
      <c r="HP7">
        <v>13245</v>
      </c>
      <c r="HQ7">
        <v>13245</v>
      </c>
      <c r="HT7">
        <v>37</v>
      </c>
      <c r="HU7">
        <v>126</v>
      </c>
    </row>
    <row r="8" spans="1:292">
      <c r="A8" t="s">
        <v>3934</v>
      </c>
      <c r="B8">
        <v>7716932938</v>
      </c>
      <c r="C8" t="s">
        <v>3935</v>
      </c>
      <c r="D8" t="s">
        <v>3308</v>
      </c>
      <c r="E8" t="s">
        <v>3936</v>
      </c>
      <c r="F8" t="s">
        <v>3931</v>
      </c>
      <c r="G8" t="s">
        <v>3932</v>
      </c>
      <c r="H8" t="s">
        <v>3937</v>
      </c>
      <c r="M8">
        <v>5345</v>
      </c>
      <c r="S8">
        <v>0</v>
      </c>
      <c r="T8">
        <v>177</v>
      </c>
      <c r="W8">
        <v>0</v>
      </c>
      <c r="AC8">
        <v>5345</v>
      </c>
      <c r="AD8">
        <v>177</v>
      </c>
      <c r="AK8">
        <v>70874</v>
      </c>
      <c r="AL8">
        <v>12214</v>
      </c>
      <c r="AM8">
        <v>1006527</v>
      </c>
      <c r="AN8">
        <v>190190</v>
      </c>
      <c r="AO8">
        <v>124996</v>
      </c>
      <c r="AP8">
        <v>15334</v>
      </c>
      <c r="AQ8">
        <v>43</v>
      </c>
      <c r="AS8">
        <v>1202440</v>
      </c>
      <c r="AT8">
        <v>217738</v>
      </c>
      <c r="AU8">
        <v>500000</v>
      </c>
      <c r="AV8">
        <v>30000</v>
      </c>
      <c r="BE8">
        <v>58382</v>
      </c>
      <c r="BF8">
        <v>31233</v>
      </c>
      <c r="BG8">
        <v>558382</v>
      </c>
      <c r="BH8">
        <v>61233</v>
      </c>
      <c r="BK8">
        <v>114120</v>
      </c>
      <c r="BL8">
        <v>7645</v>
      </c>
      <c r="BO8">
        <v>451</v>
      </c>
      <c r="BP8">
        <v>502</v>
      </c>
      <c r="BS8">
        <v>114120</v>
      </c>
      <c r="BT8">
        <v>7645</v>
      </c>
      <c r="BU8">
        <v>228645</v>
      </c>
      <c r="BV8">
        <v>139060</v>
      </c>
      <c r="BW8">
        <v>306187</v>
      </c>
      <c r="BX8">
        <v>9475</v>
      </c>
      <c r="CA8">
        <v>535283</v>
      </c>
      <c r="CB8">
        <v>149037</v>
      </c>
      <c r="CC8">
        <v>1207785</v>
      </c>
      <c r="CD8">
        <v>217915</v>
      </c>
      <c r="CE8">
        <v>500000</v>
      </c>
      <c r="CF8">
        <v>1006527</v>
      </c>
      <c r="CG8">
        <v>190190</v>
      </c>
      <c r="CH8">
        <v>70874</v>
      </c>
      <c r="CI8">
        <v>12214</v>
      </c>
      <c r="CJ8">
        <v>342765</v>
      </c>
      <c r="CM8">
        <v>68049</v>
      </c>
      <c r="CN8">
        <v>42003</v>
      </c>
      <c r="CO8">
        <v>-64380</v>
      </c>
      <c r="CP8">
        <v>-40632</v>
      </c>
      <c r="CQ8">
        <v>145989</v>
      </c>
      <c r="CR8">
        <v>29803</v>
      </c>
      <c r="CS8">
        <v>94140</v>
      </c>
      <c r="CT8">
        <v>5929</v>
      </c>
      <c r="CU8">
        <v>48738</v>
      </c>
      <c r="CV8">
        <v>39742</v>
      </c>
      <c r="CW8">
        <v>7079</v>
      </c>
      <c r="CX8">
        <v>5010</v>
      </c>
      <c r="CY8">
        <v>29128</v>
      </c>
      <c r="CZ8">
        <v>17974</v>
      </c>
      <c r="DA8">
        <v>-1979</v>
      </c>
      <c r="DB8">
        <v>-1131</v>
      </c>
      <c r="DC8">
        <v>27149</v>
      </c>
      <c r="DD8">
        <v>12011</v>
      </c>
      <c r="DE8">
        <v>1979</v>
      </c>
      <c r="DF8">
        <v>1131</v>
      </c>
      <c r="DI8">
        <v>27149</v>
      </c>
      <c r="DJ8">
        <v>12011</v>
      </c>
      <c r="DK8">
        <v>405359</v>
      </c>
      <c r="DL8">
        <v>251660</v>
      </c>
      <c r="DM8">
        <v>401690</v>
      </c>
      <c r="DN8">
        <v>250289</v>
      </c>
      <c r="DO8">
        <v>3669</v>
      </c>
      <c r="DP8">
        <v>1371</v>
      </c>
      <c r="DQ8">
        <v>454097</v>
      </c>
      <c r="DR8">
        <v>408769</v>
      </c>
      <c r="DS8">
        <v>27149</v>
      </c>
      <c r="DT8">
        <v>291402</v>
      </c>
      <c r="DU8">
        <v>255299</v>
      </c>
      <c r="DV8">
        <v>12011</v>
      </c>
      <c r="DW8">
        <v>100</v>
      </c>
      <c r="DY8">
        <v>19222</v>
      </c>
      <c r="DZ8">
        <v>19322</v>
      </c>
      <c r="EA8">
        <v>29900</v>
      </c>
      <c r="EB8">
        <v>12011</v>
      </c>
      <c r="EC8">
        <v>41911</v>
      </c>
      <c r="ED8">
        <v>27149</v>
      </c>
      <c r="EE8">
        <v>27149</v>
      </c>
      <c r="EF8">
        <v>30000</v>
      </c>
      <c r="EH8">
        <v>31233</v>
      </c>
      <c r="EI8">
        <v>61233</v>
      </c>
      <c r="EO8">
        <v>500000</v>
      </c>
      <c r="EQ8">
        <v>58382</v>
      </c>
      <c r="ER8">
        <v>558382</v>
      </c>
      <c r="FE8">
        <v>558382</v>
      </c>
      <c r="FF8">
        <v>61233</v>
      </c>
      <c r="FG8">
        <v>1185815</v>
      </c>
      <c r="FH8">
        <v>224446</v>
      </c>
      <c r="FI8">
        <v>2958</v>
      </c>
      <c r="FJ8">
        <v>28786</v>
      </c>
      <c r="FK8">
        <v>215507</v>
      </c>
      <c r="FL8">
        <v>183428</v>
      </c>
      <c r="FM8">
        <v>145548</v>
      </c>
      <c r="FN8">
        <v>9521</v>
      </c>
      <c r="FO8">
        <v>215179</v>
      </c>
      <c r="FP8">
        <v>41432</v>
      </c>
      <c r="FQ8">
        <v>61250</v>
      </c>
      <c r="FR8">
        <v>34976</v>
      </c>
      <c r="FS8">
        <v>12732</v>
      </c>
      <c r="FT8">
        <v>5607</v>
      </c>
      <c r="FU8">
        <v>86660</v>
      </c>
      <c r="FV8">
        <v>3034</v>
      </c>
      <c r="FW8">
        <v>6037</v>
      </c>
      <c r="FY8">
        <v>276216</v>
      </c>
      <c r="FZ8">
        <v>8498</v>
      </c>
      <c r="GA8">
        <v>-860975</v>
      </c>
      <c r="GB8">
        <v>-175736</v>
      </c>
      <c r="GK8">
        <v>1185815</v>
      </c>
      <c r="GL8">
        <v>224446</v>
      </c>
      <c r="GM8">
        <v>214163</v>
      </c>
      <c r="GN8">
        <v>41432</v>
      </c>
      <c r="GO8">
        <v>970636</v>
      </c>
      <c r="GP8">
        <v>183014</v>
      </c>
      <c r="GQ8">
        <v>109661</v>
      </c>
      <c r="GR8">
        <v>7278</v>
      </c>
      <c r="GS8">
        <v>15334</v>
      </c>
      <c r="GT8">
        <v>8056</v>
      </c>
      <c r="GU8">
        <v>124995</v>
      </c>
      <c r="GV8">
        <v>15334</v>
      </c>
      <c r="HF8">
        <v>470000</v>
      </c>
      <c r="HG8">
        <v>27149</v>
      </c>
      <c r="HH8">
        <v>497149</v>
      </c>
      <c r="HV8">
        <v>0</v>
      </c>
      <c r="HW8">
        <v>-4832</v>
      </c>
    </row>
    <row r="9" spans="1:292">
      <c r="A9" t="s">
        <v>3938</v>
      </c>
      <c r="B9">
        <v>8602183821</v>
      </c>
      <c r="C9" t="s">
        <v>3939</v>
      </c>
      <c r="D9" t="s">
        <v>3940</v>
      </c>
      <c r="E9" t="s">
        <v>3936</v>
      </c>
      <c r="F9" t="s">
        <v>3931</v>
      </c>
      <c r="G9" t="s">
        <v>3932</v>
      </c>
      <c r="H9" t="s">
        <v>3941</v>
      </c>
      <c r="S9">
        <v>737</v>
      </c>
      <c r="T9">
        <v>1066</v>
      </c>
      <c r="W9">
        <v>57</v>
      </c>
      <c r="X9">
        <v>30</v>
      </c>
      <c r="AE9">
        <v>0</v>
      </c>
      <c r="AK9">
        <v>26228</v>
      </c>
      <c r="AL9">
        <v>60238</v>
      </c>
      <c r="AO9">
        <v>97954</v>
      </c>
      <c r="AP9">
        <v>92331</v>
      </c>
      <c r="BG9">
        <v>35663</v>
      </c>
      <c r="BH9">
        <v>70326</v>
      </c>
      <c r="BW9">
        <v>89313</v>
      </c>
      <c r="BX9">
        <v>83339</v>
      </c>
      <c r="CC9">
        <v>124976</v>
      </c>
      <c r="CD9">
        <v>153665</v>
      </c>
      <c r="CE9">
        <v>0</v>
      </c>
      <c r="CF9">
        <v>57</v>
      </c>
      <c r="CG9">
        <v>30</v>
      </c>
      <c r="CH9">
        <v>26228</v>
      </c>
      <c r="CI9">
        <v>60238</v>
      </c>
      <c r="CJ9">
        <v>0</v>
      </c>
      <c r="CU9">
        <v>108708</v>
      </c>
      <c r="CV9">
        <v>126540</v>
      </c>
      <c r="CW9">
        <v>6344</v>
      </c>
      <c r="CX9">
        <v>30925</v>
      </c>
      <c r="DA9">
        <v>15205</v>
      </c>
      <c r="DB9">
        <v>22259</v>
      </c>
      <c r="DC9">
        <v>95444</v>
      </c>
      <c r="DD9">
        <v>162979</v>
      </c>
      <c r="DK9">
        <v>101056</v>
      </c>
      <c r="DL9">
        <v>120074</v>
      </c>
      <c r="DM9">
        <v>92771</v>
      </c>
      <c r="DN9">
        <v>30451</v>
      </c>
      <c r="DQ9">
        <v>209764</v>
      </c>
      <c r="DR9">
        <v>99115</v>
      </c>
      <c r="DS9">
        <v>95444</v>
      </c>
      <c r="DT9">
        <v>246614</v>
      </c>
      <c r="DU9">
        <v>61376</v>
      </c>
      <c r="DV9">
        <v>162979</v>
      </c>
    </row>
    <row r="10" spans="1:292">
      <c r="A10" t="s">
        <v>3942</v>
      </c>
      <c r="B10">
        <v>7704464202</v>
      </c>
      <c r="C10" t="s">
        <v>3943</v>
      </c>
      <c r="D10" t="s">
        <v>3944</v>
      </c>
      <c r="E10" t="s">
        <v>3936</v>
      </c>
      <c r="F10" t="s">
        <v>3931</v>
      </c>
      <c r="G10" t="s">
        <v>3932</v>
      </c>
      <c r="H10" t="s">
        <v>3945</v>
      </c>
      <c r="W10">
        <v>0</v>
      </c>
      <c r="AE10">
        <v>202771</v>
      </c>
      <c r="AF10">
        <v>187500</v>
      </c>
      <c r="AK10">
        <v>576623</v>
      </c>
      <c r="AL10">
        <v>515201</v>
      </c>
      <c r="AO10">
        <v>3220</v>
      </c>
      <c r="AP10">
        <v>3015</v>
      </c>
      <c r="BG10">
        <v>-41874</v>
      </c>
      <c r="BH10">
        <v>-12457</v>
      </c>
      <c r="BK10">
        <v>445485</v>
      </c>
      <c r="BL10">
        <v>362417</v>
      </c>
      <c r="BU10">
        <v>124405</v>
      </c>
      <c r="BV10">
        <v>78349</v>
      </c>
      <c r="BW10">
        <v>254598</v>
      </c>
      <c r="BX10">
        <v>277407</v>
      </c>
      <c r="CC10">
        <v>782614</v>
      </c>
      <c r="CD10">
        <v>705716</v>
      </c>
      <c r="CE10">
        <v>0</v>
      </c>
      <c r="CF10">
        <v>0</v>
      </c>
      <c r="CG10">
        <v>0</v>
      </c>
      <c r="CH10">
        <v>576623</v>
      </c>
      <c r="CI10">
        <v>515201</v>
      </c>
      <c r="CJ10">
        <v>569890</v>
      </c>
      <c r="CU10">
        <v>23291</v>
      </c>
      <c r="CV10">
        <v>55202</v>
      </c>
      <c r="CW10">
        <v>65319</v>
      </c>
      <c r="CX10">
        <v>61336</v>
      </c>
      <c r="DA10">
        <v>1453</v>
      </c>
      <c r="DB10">
        <v>1666</v>
      </c>
      <c r="DC10">
        <v>-29417</v>
      </c>
      <c r="DD10">
        <v>307</v>
      </c>
      <c r="DK10">
        <v>65625</v>
      </c>
      <c r="DL10">
        <v>111781</v>
      </c>
      <c r="DM10">
        <v>51561</v>
      </c>
      <c r="DN10">
        <v>103674</v>
      </c>
      <c r="DQ10">
        <v>88916</v>
      </c>
      <c r="DR10">
        <v>116880</v>
      </c>
      <c r="DS10">
        <v>-29417</v>
      </c>
      <c r="DT10">
        <v>166983</v>
      </c>
      <c r="DU10">
        <v>165010</v>
      </c>
      <c r="DV10">
        <v>307</v>
      </c>
    </row>
    <row r="11" spans="1:292">
      <c r="A11" t="s">
        <v>3946</v>
      </c>
      <c r="B11">
        <v>7718846561</v>
      </c>
      <c r="C11" t="s">
        <v>3947</v>
      </c>
      <c r="D11" t="s">
        <v>3948</v>
      </c>
      <c r="E11" t="s">
        <v>3936</v>
      </c>
      <c r="F11" t="s">
        <v>3931</v>
      </c>
      <c r="G11" t="s">
        <v>3932</v>
      </c>
      <c r="H11" t="s">
        <v>3949</v>
      </c>
      <c r="AK11">
        <v>111042</v>
      </c>
      <c r="AL11">
        <v>132308</v>
      </c>
      <c r="AO11">
        <v>3767</v>
      </c>
      <c r="AP11">
        <v>1688</v>
      </c>
      <c r="BG11">
        <v>112927</v>
      </c>
      <c r="BH11">
        <v>104082</v>
      </c>
      <c r="BU11">
        <v>0</v>
      </c>
      <c r="BV11">
        <v>28418</v>
      </c>
      <c r="BW11">
        <v>1882</v>
      </c>
      <c r="BX11">
        <v>1496</v>
      </c>
      <c r="CC11">
        <v>114809</v>
      </c>
      <c r="CD11">
        <v>133996</v>
      </c>
      <c r="CE11">
        <v>0</v>
      </c>
      <c r="CF11">
        <v>0</v>
      </c>
      <c r="CG11">
        <v>0</v>
      </c>
      <c r="CH11">
        <v>111042</v>
      </c>
      <c r="CI11">
        <v>132308</v>
      </c>
      <c r="CJ11">
        <v>0</v>
      </c>
      <c r="CS11">
        <v>833</v>
      </c>
      <c r="CT11">
        <v>689</v>
      </c>
      <c r="CU11">
        <v>173</v>
      </c>
      <c r="CV11">
        <v>632</v>
      </c>
      <c r="CW11">
        <v>1949</v>
      </c>
      <c r="CX11">
        <v>2409</v>
      </c>
      <c r="DA11">
        <v>4031</v>
      </c>
      <c r="DB11">
        <v>4422</v>
      </c>
      <c r="DC11">
        <v>58755</v>
      </c>
      <c r="DD11">
        <v>82883</v>
      </c>
      <c r="DK11">
        <v>134183</v>
      </c>
      <c r="DL11">
        <v>146569</v>
      </c>
      <c r="DM11">
        <v>68788</v>
      </c>
      <c r="DN11">
        <v>56798</v>
      </c>
      <c r="DQ11">
        <v>134356</v>
      </c>
      <c r="DR11">
        <v>70737</v>
      </c>
      <c r="DS11">
        <v>58755</v>
      </c>
      <c r="DT11">
        <v>147201</v>
      </c>
      <c r="DU11">
        <v>59207</v>
      </c>
      <c r="DV11">
        <v>82883</v>
      </c>
    </row>
    <row r="12" spans="1:292">
      <c r="A12" t="s">
        <v>3950</v>
      </c>
      <c r="B12">
        <v>7606066933</v>
      </c>
      <c r="C12" t="s">
        <v>3943</v>
      </c>
      <c r="D12" t="s">
        <v>3951</v>
      </c>
      <c r="E12" t="s">
        <v>3936</v>
      </c>
      <c r="F12" t="s">
        <v>3931</v>
      </c>
      <c r="G12" t="s">
        <v>3932</v>
      </c>
      <c r="H12" t="s">
        <v>3952</v>
      </c>
      <c r="W12">
        <v>13</v>
      </c>
      <c r="X12">
        <v>13</v>
      </c>
      <c r="AK12">
        <v>507391</v>
      </c>
      <c r="AL12">
        <v>690625</v>
      </c>
      <c r="AO12">
        <v>183</v>
      </c>
      <c r="AP12">
        <v>744</v>
      </c>
      <c r="BG12">
        <v>305312</v>
      </c>
      <c r="BH12">
        <v>223788</v>
      </c>
      <c r="BK12">
        <v>72364</v>
      </c>
      <c r="BL12">
        <v>65388</v>
      </c>
      <c r="BQ12">
        <v>67083</v>
      </c>
      <c r="BR12">
        <v>346017</v>
      </c>
      <c r="BU12">
        <v>16002</v>
      </c>
      <c r="BV12">
        <v>9464</v>
      </c>
      <c r="BW12">
        <v>46826</v>
      </c>
      <c r="BX12">
        <v>46725</v>
      </c>
      <c r="CC12">
        <v>507587</v>
      </c>
      <c r="CD12">
        <v>691382</v>
      </c>
      <c r="CE12">
        <v>0</v>
      </c>
      <c r="CF12">
        <v>13</v>
      </c>
      <c r="CG12">
        <v>13</v>
      </c>
      <c r="CH12">
        <v>507391</v>
      </c>
      <c r="CI12">
        <v>690625</v>
      </c>
      <c r="CJ12">
        <v>88366</v>
      </c>
      <c r="CS12">
        <v>7128</v>
      </c>
      <c r="CT12">
        <v>3164</v>
      </c>
      <c r="CU12">
        <v>130659</v>
      </c>
      <c r="CV12">
        <v>173508</v>
      </c>
      <c r="CW12">
        <v>34541</v>
      </c>
      <c r="CX12">
        <v>20846</v>
      </c>
      <c r="DA12">
        <v>4138</v>
      </c>
      <c r="DB12">
        <v>5180</v>
      </c>
      <c r="DC12">
        <v>81523</v>
      </c>
      <c r="DD12">
        <v>121466</v>
      </c>
      <c r="DM12">
        <v>3329</v>
      </c>
      <c r="DN12">
        <v>22852</v>
      </c>
      <c r="DQ12">
        <v>130659</v>
      </c>
      <c r="DR12">
        <v>37870</v>
      </c>
      <c r="DS12">
        <v>81523</v>
      </c>
      <c r="DT12">
        <v>173508</v>
      </c>
      <c r="DU12">
        <v>43698</v>
      </c>
      <c r="DV12">
        <v>121466</v>
      </c>
    </row>
    <row r="13" spans="1:292">
      <c r="A13" t="s">
        <v>3953</v>
      </c>
      <c r="B13">
        <v>274941112</v>
      </c>
      <c r="C13" t="s">
        <v>3954</v>
      </c>
      <c r="D13" t="s">
        <v>1924</v>
      </c>
      <c r="E13" t="s">
        <v>3955</v>
      </c>
      <c r="F13" t="s">
        <v>3931</v>
      </c>
      <c r="G13" t="s">
        <v>3932</v>
      </c>
      <c r="H13" t="s">
        <v>3956</v>
      </c>
      <c r="CC13">
        <v>0</v>
      </c>
      <c r="CD13">
        <v>0</v>
      </c>
      <c r="CE13">
        <v>0</v>
      </c>
      <c r="CF13">
        <v>0</v>
      </c>
      <c r="CG13">
        <v>0</v>
      </c>
      <c r="CH13">
        <v>0</v>
      </c>
      <c r="CI13">
        <v>0</v>
      </c>
      <c r="CJ13">
        <v>0</v>
      </c>
      <c r="DQ13">
        <v>0</v>
      </c>
      <c r="DR13">
        <v>0</v>
      </c>
      <c r="DS13">
        <v>0</v>
      </c>
      <c r="DT13">
        <v>0</v>
      </c>
      <c r="DU13">
        <v>0</v>
      </c>
      <c r="DV13">
        <v>0</v>
      </c>
    </row>
    <row r="14" spans="1:292">
      <c r="A14" t="s">
        <v>3957</v>
      </c>
      <c r="B14">
        <v>3444279945</v>
      </c>
      <c r="C14" t="s">
        <v>3958</v>
      </c>
      <c r="D14" t="s">
        <v>3959</v>
      </c>
      <c r="E14" t="s">
        <v>3960</v>
      </c>
      <c r="F14" t="s">
        <v>3931</v>
      </c>
      <c r="G14" t="s">
        <v>3932</v>
      </c>
      <c r="H14" t="s">
        <v>3961</v>
      </c>
      <c r="AC14">
        <v>0</v>
      </c>
      <c r="AD14">
        <v>0</v>
      </c>
      <c r="AK14">
        <v>117552</v>
      </c>
      <c r="AL14">
        <v>118439</v>
      </c>
      <c r="AO14">
        <v>327</v>
      </c>
      <c r="AP14">
        <v>374</v>
      </c>
      <c r="AS14">
        <v>117879</v>
      </c>
      <c r="AT14">
        <v>118813</v>
      </c>
      <c r="AU14">
        <v>10</v>
      </c>
      <c r="AV14">
        <v>10</v>
      </c>
      <c r="BE14">
        <v>108760</v>
      </c>
      <c r="BF14">
        <v>109677</v>
      </c>
      <c r="BG14">
        <v>108770</v>
      </c>
      <c r="BH14">
        <v>109687</v>
      </c>
      <c r="BU14">
        <v>9091</v>
      </c>
      <c r="BV14">
        <v>9125</v>
      </c>
      <c r="BW14">
        <v>18</v>
      </c>
      <c r="BX14">
        <v>1</v>
      </c>
      <c r="CA14">
        <v>9109</v>
      </c>
      <c r="CB14">
        <v>9126</v>
      </c>
      <c r="CC14">
        <v>117879</v>
      </c>
      <c r="CD14">
        <v>118813</v>
      </c>
      <c r="CE14">
        <v>10</v>
      </c>
      <c r="CF14">
        <v>0</v>
      </c>
      <c r="CG14">
        <v>0</v>
      </c>
      <c r="CH14">
        <v>117552</v>
      </c>
      <c r="CI14">
        <v>118439</v>
      </c>
      <c r="CJ14">
        <v>9091</v>
      </c>
      <c r="CM14">
        <v>844</v>
      </c>
      <c r="CN14">
        <v>26</v>
      </c>
      <c r="CO14">
        <v>-844</v>
      </c>
      <c r="CP14">
        <v>109683</v>
      </c>
      <c r="CW14">
        <v>28</v>
      </c>
      <c r="CX14">
        <v>5</v>
      </c>
      <c r="CY14">
        <v>-872</v>
      </c>
      <c r="CZ14">
        <v>109678</v>
      </c>
      <c r="DC14">
        <v>-917</v>
      </c>
      <c r="DD14">
        <v>109677</v>
      </c>
      <c r="DI14">
        <v>-917</v>
      </c>
      <c r="DJ14">
        <v>109677</v>
      </c>
      <c r="DK14">
        <v>0</v>
      </c>
      <c r="DL14">
        <v>118314</v>
      </c>
      <c r="DM14">
        <v>0</v>
      </c>
      <c r="DN14">
        <v>8605</v>
      </c>
      <c r="DO14">
        <v>0</v>
      </c>
      <c r="DP14">
        <v>109709</v>
      </c>
      <c r="DQ14">
        <v>0</v>
      </c>
      <c r="DR14">
        <v>28</v>
      </c>
      <c r="DS14">
        <v>-917</v>
      </c>
      <c r="DT14">
        <v>118314</v>
      </c>
      <c r="DU14">
        <v>8610</v>
      </c>
      <c r="DV14">
        <v>109677</v>
      </c>
      <c r="HV14">
        <v>-45</v>
      </c>
      <c r="HW14">
        <v>-1</v>
      </c>
    </row>
    <row r="15" spans="1:292">
      <c r="A15" t="s">
        <v>3962</v>
      </c>
      <c r="B15">
        <v>5403358084</v>
      </c>
      <c r="C15" t="s">
        <v>3963</v>
      </c>
      <c r="D15" t="s">
        <v>2366</v>
      </c>
      <c r="E15" t="s">
        <v>3936</v>
      </c>
      <c r="F15" t="s">
        <v>3931</v>
      </c>
      <c r="G15" t="s">
        <v>3932</v>
      </c>
      <c r="H15" t="s">
        <v>3964</v>
      </c>
      <c r="S15">
        <v>130</v>
      </c>
      <c r="T15">
        <v>817</v>
      </c>
      <c r="AK15">
        <v>546274</v>
      </c>
      <c r="AL15">
        <v>491829</v>
      </c>
      <c r="AO15">
        <v>6547</v>
      </c>
      <c r="AP15">
        <v>2145</v>
      </c>
      <c r="BG15">
        <v>39152</v>
      </c>
      <c r="BH15">
        <v>28310</v>
      </c>
      <c r="BQ15">
        <v>506231</v>
      </c>
      <c r="BR15">
        <v>458115</v>
      </c>
      <c r="BW15">
        <v>7568</v>
      </c>
      <c r="BX15">
        <v>8366</v>
      </c>
      <c r="CC15">
        <v>552951</v>
      </c>
      <c r="CD15">
        <v>494791</v>
      </c>
      <c r="CE15">
        <v>0</v>
      </c>
      <c r="CF15">
        <v>0</v>
      </c>
      <c r="CG15">
        <v>0</v>
      </c>
      <c r="CH15">
        <v>546274</v>
      </c>
      <c r="CI15">
        <v>491829</v>
      </c>
      <c r="CJ15">
        <v>0</v>
      </c>
      <c r="CU15">
        <v>315</v>
      </c>
      <c r="CV15">
        <v>59</v>
      </c>
      <c r="CW15">
        <v>5637</v>
      </c>
      <c r="CX15">
        <v>4272</v>
      </c>
      <c r="DA15">
        <v>4094</v>
      </c>
      <c r="DB15">
        <v>4419</v>
      </c>
      <c r="DC15">
        <v>48815</v>
      </c>
      <c r="DD15">
        <v>66337</v>
      </c>
      <c r="DK15">
        <v>78653</v>
      </c>
      <c r="DL15">
        <v>82751</v>
      </c>
      <c r="DM15">
        <v>20422</v>
      </c>
      <c r="DN15">
        <v>7782</v>
      </c>
      <c r="DQ15">
        <v>78968</v>
      </c>
      <c r="DR15">
        <v>26059</v>
      </c>
      <c r="DS15">
        <v>48815</v>
      </c>
      <c r="DT15">
        <v>82810</v>
      </c>
      <c r="DU15">
        <v>12054</v>
      </c>
      <c r="DV15">
        <v>66337</v>
      </c>
    </row>
    <row r="16" spans="1:292">
      <c r="A16" t="s">
        <v>3965</v>
      </c>
      <c r="B16">
        <v>6316201956</v>
      </c>
      <c r="C16" t="s">
        <v>3966</v>
      </c>
      <c r="D16" t="s">
        <v>591</v>
      </c>
      <c r="E16" t="s">
        <v>3960</v>
      </c>
      <c r="F16" t="s">
        <v>3931</v>
      </c>
      <c r="G16" t="s">
        <v>3932</v>
      </c>
      <c r="H16" t="s">
        <v>3967</v>
      </c>
      <c r="S16">
        <v>29435</v>
      </c>
      <c r="T16">
        <v>33524</v>
      </c>
      <c r="W16">
        <v>55</v>
      </c>
      <c r="X16">
        <v>80</v>
      </c>
      <c r="AK16">
        <v>137657</v>
      </c>
      <c r="AL16">
        <v>94222</v>
      </c>
      <c r="AO16">
        <v>11017</v>
      </c>
      <c r="AP16">
        <v>6897</v>
      </c>
      <c r="BG16">
        <v>151107</v>
      </c>
      <c r="BH16">
        <v>98973</v>
      </c>
      <c r="BK16">
        <v>0</v>
      </c>
      <c r="BL16">
        <v>4807</v>
      </c>
      <c r="BU16">
        <v>0</v>
      </c>
      <c r="BW16">
        <v>11861</v>
      </c>
      <c r="BX16">
        <v>1509</v>
      </c>
      <c r="CC16">
        <v>178164</v>
      </c>
      <c r="CD16">
        <v>134723</v>
      </c>
      <c r="CE16">
        <v>0</v>
      </c>
      <c r="CF16">
        <v>55</v>
      </c>
      <c r="CG16">
        <v>80</v>
      </c>
      <c r="CH16">
        <v>137657</v>
      </c>
      <c r="CI16">
        <v>94222</v>
      </c>
      <c r="CJ16">
        <v>0</v>
      </c>
      <c r="CS16">
        <v>989</v>
      </c>
      <c r="CT16">
        <v>521</v>
      </c>
      <c r="CU16">
        <v>191285</v>
      </c>
      <c r="CV16">
        <v>66523</v>
      </c>
      <c r="CW16">
        <v>24511</v>
      </c>
      <c r="CX16">
        <v>5626</v>
      </c>
      <c r="DA16">
        <v>13771</v>
      </c>
      <c r="DB16">
        <v>2670</v>
      </c>
      <c r="DC16">
        <v>111897</v>
      </c>
      <c r="DD16">
        <v>34253</v>
      </c>
      <c r="DK16">
        <v>16565</v>
      </c>
      <c r="DL16">
        <v>11678</v>
      </c>
      <c r="DM16">
        <v>56682</v>
      </c>
      <c r="DN16">
        <v>35131</v>
      </c>
      <c r="DQ16">
        <v>207850</v>
      </c>
      <c r="DR16">
        <v>81193</v>
      </c>
      <c r="DS16">
        <v>111897</v>
      </c>
      <c r="DT16">
        <v>78201</v>
      </c>
      <c r="DU16">
        <v>40757</v>
      </c>
      <c r="DV16">
        <v>34253</v>
      </c>
    </row>
    <row r="17" spans="1:234">
      <c r="A17" t="s">
        <v>3968</v>
      </c>
      <c r="B17">
        <v>7704860164</v>
      </c>
      <c r="C17" t="s">
        <v>3935</v>
      </c>
      <c r="D17" t="s">
        <v>3969</v>
      </c>
      <c r="E17" t="s">
        <v>3936</v>
      </c>
      <c r="F17" t="s">
        <v>3931</v>
      </c>
      <c r="G17" t="s">
        <v>3932</v>
      </c>
      <c r="H17" t="s">
        <v>3970</v>
      </c>
      <c r="S17">
        <v>15151</v>
      </c>
      <c r="T17">
        <v>22026</v>
      </c>
      <c r="AE17">
        <v>0</v>
      </c>
      <c r="AK17">
        <v>380818</v>
      </c>
      <c r="AL17">
        <v>192729</v>
      </c>
      <c r="AO17">
        <v>2099</v>
      </c>
      <c r="AP17">
        <v>3867</v>
      </c>
      <c r="BG17">
        <v>187307</v>
      </c>
      <c r="BH17">
        <v>84735</v>
      </c>
      <c r="BK17">
        <v>120088</v>
      </c>
      <c r="BL17">
        <v>17000</v>
      </c>
      <c r="BU17">
        <v>2687</v>
      </c>
      <c r="BV17">
        <v>2392</v>
      </c>
      <c r="BW17">
        <v>87987</v>
      </c>
      <c r="BX17">
        <v>114495</v>
      </c>
      <c r="CC17">
        <v>398069</v>
      </c>
      <c r="CD17">
        <v>218622</v>
      </c>
      <c r="CE17">
        <v>0</v>
      </c>
      <c r="CF17">
        <v>0</v>
      </c>
      <c r="CG17">
        <v>0</v>
      </c>
      <c r="CH17">
        <v>380818</v>
      </c>
      <c r="CI17">
        <v>192729</v>
      </c>
      <c r="CJ17">
        <v>122775</v>
      </c>
      <c r="CS17">
        <v>305</v>
      </c>
      <c r="CU17">
        <v>8381</v>
      </c>
      <c r="CV17">
        <v>54961</v>
      </c>
      <c r="CW17">
        <v>2522</v>
      </c>
      <c r="CX17">
        <v>30935</v>
      </c>
      <c r="DA17">
        <v>1974</v>
      </c>
      <c r="DB17">
        <v>861</v>
      </c>
      <c r="DC17">
        <v>102572</v>
      </c>
      <c r="DD17">
        <v>11054</v>
      </c>
      <c r="DK17">
        <v>121619</v>
      </c>
      <c r="DL17">
        <v>16344</v>
      </c>
      <c r="DM17">
        <v>22627</v>
      </c>
      <c r="DN17">
        <v>28455</v>
      </c>
      <c r="DQ17">
        <v>130000</v>
      </c>
      <c r="DR17">
        <v>25149</v>
      </c>
      <c r="DS17">
        <v>102572</v>
      </c>
      <c r="DT17">
        <v>71305</v>
      </c>
      <c r="DU17">
        <v>59390</v>
      </c>
      <c r="DV17">
        <v>11054</v>
      </c>
    </row>
    <row r="18" spans="1:234">
      <c r="A18" t="s">
        <v>3971</v>
      </c>
      <c r="B18">
        <v>7721851353</v>
      </c>
      <c r="C18" t="s">
        <v>3943</v>
      </c>
      <c r="D18" t="s">
        <v>3972</v>
      </c>
      <c r="E18" t="s">
        <v>3936</v>
      </c>
      <c r="F18" t="s">
        <v>3973</v>
      </c>
      <c r="G18" t="s">
        <v>3932</v>
      </c>
      <c r="H18" t="s">
        <v>3974</v>
      </c>
      <c r="K18">
        <v>0</v>
      </c>
      <c r="S18">
        <v>0</v>
      </c>
      <c r="T18">
        <v>104</v>
      </c>
      <c r="W18">
        <v>49773</v>
      </c>
      <c r="X18">
        <v>50575</v>
      </c>
      <c r="Y18">
        <v>170</v>
      </c>
      <c r="Z18">
        <v>273</v>
      </c>
      <c r="AA18">
        <v>0</v>
      </c>
      <c r="AC18">
        <v>49943</v>
      </c>
      <c r="AD18">
        <v>50952</v>
      </c>
      <c r="AE18">
        <v>0</v>
      </c>
      <c r="AK18">
        <v>7324</v>
      </c>
      <c r="AL18">
        <v>8817</v>
      </c>
      <c r="AM18">
        <v>181993</v>
      </c>
      <c r="AN18">
        <v>185464</v>
      </c>
      <c r="AO18">
        <v>159</v>
      </c>
      <c r="AP18">
        <v>1928</v>
      </c>
      <c r="AQ18">
        <v>13</v>
      </c>
      <c r="AR18">
        <v>13</v>
      </c>
      <c r="AS18">
        <v>189489</v>
      </c>
      <c r="AT18">
        <v>196222</v>
      </c>
      <c r="AU18">
        <v>596</v>
      </c>
      <c r="AV18">
        <v>596</v>
      </c>
      <c r="BA18">
        <v>57366</v>
      </c>
      <c r="BB18">
        <v>57366</v>
      </c>
      <c r="BC18">
        <v>30</v>
      </c>
      <c r="BD18">
        <v>30</v>
      </c>
      <c r="BE18">
        <v>10284</v>
      </c>
      <c r="BF18">
        <v>9950</v>
      </c>
      <c r="BG18">
        <v>68276</v>
      </c>
      <c r="BH18">
        <v>67942</v>
      </c>
      <c r="BK18">
        <v>136917</v>
      </c>
      <c r="BL18">
        <v>136917</v>
      </c>
      <c r="BM18">
        <v>0</v>
      </c>
      <c r="BN18">
        <v>21</v>
      </c>
      <c r="BO18">
        <v>499</v>
      </c>
      <c r="BP18">
        <v>568</v>
      </c>
      <c r="BS18">
        <v>136920</v>
      </c>
      <c r="BT18">
        <v>137162</v>
      </c>
      <c r="BU18">
        <v>29136</v>
      </c>
      <c r="BV18">
        <v>15523</v>
      </c>
      <c r="BW18">
        <v>4601</v>
      </c>
      <c r="BX18">
        <v>25979</v>
      </c>
      <c r="CA18">
        <v>34236</v>
      </c>
      <c r="CB18">
        <v>42070</v>
      </c>
      <c r="CC18">
        <v>239432</v>
      </c>
      <c r="CD18">
        <v>247174</v>
      </c>
      <c r="CE18">
        <v>596</v>
      </c>
      <c r="CF18">
        <v>231766</v>
      </c>
      <c r="CG18">
        <v>236039</v>
      </c>
      <c r="CH18">
        <v>7324</v>
      </c>
      <c r="CI18">
        <v>8817</v>
      </c>
      <c r="CJ18">
        <v>166053</v>
      </c>
      <c r="CM18">
        <v>15031</v>
      </c>
      <c r="CN18">
        <v>34791</v>
      </c>
      <c r="CO18">
        <v>-8453</v>
      </c>
      <c r="CP18">
        <v>-15556</v>
      </c>
      <c r="CQ18">
        <v>2399</v>
      </c>
      <c r="CR18">
        <v>3515</v>
      </c>
      <c r="CS18">
        <v>1323</v>
      </c>
      <c r="CT18">
        <v>264</v>
      </c>
      <c r="CU18">
        <v>16620</v>
      </c>
      <c r="CV18">
        <v>40065</v>
      </c>
      <c r="CW18">
        <v>8821</v>
      </c>
      <c r="CX18">
        <v>27579</v>
      </c>
      <c r="CY18">
        <v>422</v>
      </c>
      <c r="CZ18">
        <v>181</v>
      </c>
      <c r="DA18">
        <v>-88</v>
      </c>
      <c r="DB18">
        <v>91</v>
      </c>
      <c r="DC18">
        <v>334</v>
      </c>
      <c r="DD18">
        <v>272</v>
      </c>
      <c r="DE18">
        <v>6</v>
      </c>
      <c r="DG18">
        <v>-83</v>
      </c>
      <c r="DH18">
        <v>91</v>
      </c>
      <c r="DI18">
        <v>334</v>
      </c>
      <c r="DJ18">
        <v>272</v>
      </c>
      <c r="DK18">
        <v>6578</v>
      </c>
      <c r="DL18">
        <v>20946</v>
      </c>
      <c r="DM18">
        <v>0</v>
      </c>
      <c r="DN18">
        <v>1711</v>
      </c>
      <c r="DO18">
        <v>6578</v>
      </c>
      <c r="DP18">
        <v>19235</v>
      </c>
      <c r="DQ18">
        <v>23198</v>
      </c>
      <c r="DR18">
        <v>8821</v>
      </c>
      <c r="DS18">
        <v>334</v>
      </c>
      <c r="DT18">
        <v>61011</v>
      </c>
      <c r="DU18">
        <v>29290</v>
      </c>
      <c r="DV18">
        <v>272</v>
      </c>
      <c r="DW18">
        <v>596</v>
      </c>
      <c r="DX18">
        <v>30</v>
      </c>
      <c r="DY18">
        <v>9678</v>
      </c>
      <c r="DZ18">
        <v>67670</v>
      </c>
      <c r="EA18">
        <v>0</v>
      </c>
      <c r="EB18">
        <v>272</v>
      </c>
      <c r="EC18">
        <v>272</v>
      </c>
      <c r="ED18">
        <v>334</v>
      </c>
      <c r="EE18">
        <v>334</v>
      </c>
      <c r="EF18">
        <v>596</v>
      </c>
      <c r="EG18">
        <v>30</v>
      </c>
      <c r="EH18">
        <v>9950</v>
      </c>
      <c r="EI18">
        <v>67942</v>
      </c>
      <c r="EO18">
        <v>596</v>
      </c>
      <c r="EP18">
        <v>30</v>
      </c>
      <c r="EQ18">
        <v>10284</v>
      </c>
      <c r="ER18">
        <v>68276</v>
      </c>
      <c r="FE18">
        <v>68276</v>
      </c>
      <c r="FF18">
        <v>67942</v>
      </c>
      <c r="FG18">
        <v>1068</v>
      </c>
      <c r="FH18">
        <v>8700</v>
      </c>
      <c r="FI18">
        <v>6062</v>
      </c>
      <c r="FJ18">
        <v>8181</v>
      </c>
      <c r="FM18">
        <v>0</v>
      </c>
      <c r="FN18">
        <v>85</v>
      </c>
      <c r="FO18">
        <v>8823</v>
      </c>
      <c r="FP18">
        <v>8786</v>
      </c>
      <c r="FQ18">
        <v>2729</v>
      </c>
      <c r="FR18">
        <v>8924</v>
      </c>
      <c r="FS18">
        <v>11610</v>
      </c>
      <c r="FT18">
        <v>26273</v>
      </c>
      <c r="FU18">
        <v>7</v>
      </c>
      <c r="FW18">
        <v>0</v>
      </c>
      <c r="FX18">
        <v>881</v>
      </c>
      <c r="FY18">
        <v>552</v>
      </c>
      <c r="FZ18">
        <v>4647</v>
      </c>
      <c r="GA18">
        <v>7733</v>
      </c>
      <c r="GB18">
        <v>9398</v>
      </c>
      <c r="GC18">
        <v>2650</v>
      </c>
      <c r="GD18">
        <v>8700</v>
      </c>
      <c r="GG18">
        <v>4845</v>
      </c>
      <c r="GH18">
        <v>8560</v>
      </c>
      <c r="GI18">
        <v>-1747</v>
      </c>
      <c r="GJ18">
        <v>140</v>
      </c>
      <c r="GK18">
        <v>1068</v>
      </c>
      <c r="GM18">
        <v>8823</v>
      </c>
      <c r="GN18">
        <v>8786</v>
      </c>
      <c r="GO18">
        <v>-7755</v>
      </c>
      <c r="GP18">
        <v>-8786</v>
      </c>
      <c r="GQ18">
        <v>-1769</v>
      </c>
      <c r="GR18">
        <v>752</v>
      </c>
      <c r="GS18">
        <v>1928</v>
      </c>
      <c r="GT18">
        <v>1176</v>
      </c>
      <c r="GU18">
        <v>159</v>
      </c>
      <c r="GV18">
        <v>1928</v>
      </c>
      <c r="GW18">
        <v>0</v>
      </c>
      <c r="GY18">
        <v>0</v>
      </c>
      <c r="HF18">
        <v>0</v>
      </c>
      <c r="HG18">
        <v>334</v>
      </c>
      <c r="HH18">
        <v>334</v>
      </c>
      <c r="HO18">
        <v>57366</v>
      </c>
      <c r="HP18">
        <v>57366</v>
      </c>
      <c r="HQ18">
        <v>57366</v>
      </c>
      <c r="HX18">
        <v>1000</v>
      </c>
    </row>
    <row r="19" spans="1:234">
      <c r="A19" t="s">
        <v>3975</v>
      </c>
      <c r="B19">
        <v>7716228295</v>
      </c>
      <c r="C19" t="s">
        <v>3976</v>
      </c>
      <c r="D19" t="s">
        <v>3977</v>
      </c>
      <c r="E19" t="s">
        <v>3978</v>
      </c>
      <c r="F19" t="s">
        <v>3931</v>
      </c>
      <c r="G19" t="s">
        <v>3932</v>
      </c>
      <c r="H19" t="s">
        <v>3979</v>
      </c>
      <c r="AE19">
        <v>0</v>
      </c>
      <c r="AF19">
        <v>8</v>
      </c>
      <c r="AK19">
        <v>21853</v>
      </c>
      <c r="AL19">
        <v>44078</v>
      </c>
      <c r="AO19">
        <v>30077</v>
      </c>
      <c r="AP19">
        <v>46316</v>
      </c>
      <c r="BG19">
        <v>50852</v>
      </c>
      <c r="BH19">
        <v>65654</v>
      </c>
      <c r="BW19">
        <v>1078</v>
      </c>
      <c r="BX19">
        <v>24748</v>
      </c>
      <c r="CC19">
        <v>51930</v>
      </c>
      <c r="CD19">
        <v>90402</v>
      </c>
      <c r="CE19">
        <v>0</v>
      </c>
      <c r="CF19">
        <v>0</v>
      </c>
      <c r="CG19">
        <v>0</v>
      </c>
      <c r="CH19">
        <v>21853</v>
      </c>
      <c r="CI19">
        <v>44078</v>
      </c>
      <c r="CJ19">
        <v>0</v>
      </c>
      <c r="CU19">
        <v>27114</v>
      </c>
      <c r="CV19">
        <v>26395</v>
      </c>
      <c r="CW19">
        <v>305</v>
      </c>
      <c r="CX19">
        <v>3640</v>
      </c>
      <c r="DA19">
        <v>1094</v>
      </c>
      <c r="DB19">
        <v>1451</v>
      </c>
      <c r="DC19">
        <v>10980</v>
      </c>
      <c r="DD19">
        <v>23768</v>
      </c>
      <c r="DK19">
        <v>12276</v>
      </c>
      <c r="DL19">
        <v>32394</v>
      </c>
      <c r="DM19">
        <v>27011</v>
      </c>
      <c r="DN19">
        <v>29930</v>
      </c>
      <c r="DQ19">
        <v>39390</v>
      </c>
      <c r="DR19">
        <v>27316</v>
      </c>
      <c r="DS19">
        <v>10980</v>
      </c>
      <c r="DT19">
        <v>58789</v>
      </c>
      <c r="DU19">
        <v>33570</v>
      </c>
      <c r="DV19">
        <v>23768</v>
      </c>
    </row>
    <row r="20" spans="1:234">
      <c r="A20" t="s">
        <v>3980</v>
      </c>
      <c r="B20">
        <v>6829117690</v>
      </c>
      <c r="C20" t="s">
        <v>3981</v>
      </c>
      <c r="D20" t="s">
        <v>3982</v>
      </c>
      <c r="E20" t="s">
        <v>3936</v>
      </c>
      <c r="F20" t="s">
        <v>3931</v>
      </c>
      <c r="G20" t="s">
        <v>3932</v>
      </c>
      <c r="H20" t="s">
        <v>3983</v>
      </c>
      <c r="AE20">
        <v>2598</v>
      </c>
      <c r="AF20">
        <v>3088</v>
      </c>
      <c r="AK20">
        <v>100863</v>
      </c>
      <c r="AL20">
        <v>73981</v>
      </c>
      <c r="AO20">
        <v>1590</v>
      </c>
      <c r="AP20">
        <v>5277</v>
      </c>
      <c r="BG20">
        <v>74224</v>
      </c>
      <c r="BH20">
        <v>51848</v>
      </c>
      <c r="BK20">
        <v>1867</v>
      </c>
      <c r="BL20">
        <v>2716</v>
      </c>
      <c r="BU20">
        <v>4</v>
      </c>
      <c r="BV20">
        <v>4</v>
      </c>
      <c r="BW20">
        <v>28956</v>
      </c>
      <c r="BX20">
        <v>27778</v>
      </c>
      <c r="CC20">
        <v>105051</v>
      </c>
      <c r="CD20">
        <v>82346</v>
      </c>
      <c r="CE20">
        <v>0</v>
      </c>
      <c r="CF20">
        <v>0</v>
      </c>
      <c r="CG20">
        <v>0</v>
      </c>
      <c r="CH20">
        <v>100863</v>
      </c>
      <c r="CI20">
        <v>73981</v>
      </c>
      <c r="CJ20">
        <v>1871</v>
      </c>
      <c r="CU20">
        <v>0</v>
      </c>
      <c r="CV20">
        <v>62</v>
      </c>
      <c r="CW20">
        <v>16777</v>
      </c>
      <c r="CX20">
        <v>17898</v>
      </c>
      <c r="DA20">
        <v>1809</v>
      </c>
      <c r="DB20">
        <v>1198</v>
      </c>
      <c r="DC20">
        <v>18458</v>
      </c>
      <c r="DD20">
        <v>3642</v>
      </c>
      <c r="DK20">
        <v>55902</v>
      </c>
      <c r="DL20">
        <v>44351</v>
      </c>
      <c r="DM20">
        <v>18858</v>
      </c>
      <c r="DN20">
        <v>21675</v>
      </c>
      <c r="DQ20">
        <v>55902</v>
      </c>
      <c r="DR20">
        <v>35635</v>
      </c>
      <c r="DS20">
        <v>18458</v>
      </c>
      <c r="DT20">
        <v>44413</v>
      </c>
      <c r="DU20">
        <v>39573</v>
      </c>
      <c r="DV20">
        <v>3642</v>
      </c>
    </row>
    <row r="21" spans="1:234">
      <c r="A21" t="s">
        <v>3984</v>
      </c>
      <c r="B21">
        <v>5407969670</v>
      </c>
      <c r="C21" t="s">
        <v>3985</v>
      </c>
      <c r="D21" t="s">
        <v>1247</v>
      </c>
      <c r="E21" t="s">
        <v>3936</v>
      </c>
      <c r="F21" t="s">
        <v>3931</v>
      </c>
      <c r="G21" t="s">
        <v>3932</v>
      </c>
      <c r="H21" t="s">
        <v>3986</v>
      </c>
      <c r="S21">
        <v>0</v>
      </c>
      <c r="AA21">
        <v>0</v>
      </c>
      <c r="AC21">
        <v>0</v>
      </c>
      <c r="AD21">
        <v>0</v>
      </c>
      <c r="AK21">
        <v>71351</v>
      </c>
      <c r="AL21">
        <v>64928</v>
      </c>
      <c r="AM21">
        <v>38845</v>
      </c>
      <c r="AN21">
        <v>36385</v>
      </c>
      <c r="AO21">
        <v>5428</v>
      </c>
      <c r="AP21">
        <v>1504</v>
      </c>
      <c r="AQ21">
        <v>0</v>
      </c>
      <c r="AR21">
        <v>2318</v>
      </c>
      <c r="AS21">
        <v>115624</v>
      </c>
      <c r="AT21">
        <v>105135</v>
      </c>
      <c r="AU21">
        <v>10000</v>
      </c>
      <c r="AV21">
        <v>10000</v>
      </c>
      <c r="BE21">
        <v>-8664</v>
      </c>
      <c r="BF21">
        <v>-791</v>
      </c>
      <c r="BG21">
        <v>1336</v>
      </c>
      <c r="BH21">
        <v>9209</v>
      </c>
      <c r="BK21">
        <v>37530</v>
      </c>
      <c r="BL21">
        <v>48198</v>
      </c>
      <c r="BS21">
        <v>37530</v>
      </c>
      <c r="BT21">
        <v>48198</v>
      </c>
      <c r="BU21">
        <v>0</v>
      </c>
      <c r="BV21">
        <v>256</v>
      </c>
      <c r="BW21">
        <v>32738</v>
      </c>
      <c r="BX21">
        <v>1945</v>
      </c>
      <c r="BY21">
        <v>44020</v>
      </c>
      <c r="BZ21">
        <v>45527</v>
      </c>
      <c r="CA21">
        <v>76758</v>
      </c>
      <c r="CB21">
        <v>47728</v>
      </c>
      <c r="CC21">
        <v>115624</v>
      </c>
      <c r="CD21">
        <v>105135</v>
      </c>
      <c r="CE21">
        <v>10000</v>
      </c>
      <c r="CF21">
        <v>38845</v>
      </c>
      <c r="CG21">
        <v>36385</v>
      </c>
      <c r="CH21">
        <v>71351</v>
      </c>
      <c r="CI21">
        <v>64928</v>
      </c>
      <c r="CJ21">
        <v>37530</v>
      </c>
      <c r="CO21">
        <v>-917</v>
      </c>
      <c r="CP21">
        <v>-4140</v>
      </c>
      <c r="CS21">
        <v>8031</v>
      </c>
      <c r="CU21">
        <v>1732</v>
      </c>
      <c r="CV21">
        <v>24406</v>
      </c>
      <c r="CW21">
        <v>522</v>
      </c>
      <c r="CX21">
        <v>4002</v>
      </c>
      <c r="CY21">
        <v>-7738</v>
      </c>
      <c r="CZ21">
        <v>16264</v>
      </c>
      <c r="DA21">
        <v>-135</v>
      </c>
      <c r="DB21">
        <v>-769</v>
      </c>
      <c r="DC21">
        <v>-7873</v>
      </c>
      <c r="DD21">
        <v>15495</v>
      </c>
      <c r="DE21">
        <v>135</v>
      </c>
      <c r="DF21">
        <v>769</v>
      </c>
      <c r="DI21">
        <v>-7873</v>
      </c>
      <c r="DJ21">
        <v>15495</v>
      </c>
      <c r="DK21">
        <v>13486</v>
      </c>
      <c r="DL21">
        <v>18602</v>
      </c>
      <c r="DM21">
        <v>14403</v>
      </c>
      <c r="DN21">
        <v>22742</v>
      </c>
      <c r="DO21">
        <v>-917</v>
      </c>
      <c r="DP21">
        <v>-4140</v>
      </c>
      <c r="DQ21">
        <v>15218</v>
      </c>
      <c r="DR21">
        <v>14925</v>
      </c>
      <c r="DS21">
        <v>-7873</v>
      </c>
      <c r="DT21">
        <v>43008</v>
      </c>
      <c r="DU21">
        <v>26744</v>
      </c>
      <c r="DV21">
        <v>15495</v>
      </c>
      <c r="DW21">
        <v>10000</v>
      </c>
      <c r="DY21">
        <v>-16286</v>
      </c>
      <c r="DZ21">
        <v>-6286</v>
      </c>
      <c r="EA21">
        <v>0</v>
      </c>
      <c r="EB21">
        <v>15495</v>
      </c>
      <c r="EC21">
        <v>15495</v>
      </c>
      <c r="ED21">
        <v>15495</v>
      </c>
      <c r="EE21">
        <v>15495</v>
      </c>
      <c r="EF21">
        <v>10000</v>
      </c>
      <c r="EH21">
        <v>-791</v>
      </c>
      <c r="EI21">
        <v>9209</v>
      </c>
      <c r="EJ21">
        <v>0</v>
      </c>
      <c r="EK21">
        <v>7873</v>
      </c>
      <c r="EL21">
        <v>7873</v>
      </c>
      <c r="EM21">
        <v>7873</v>
      </c>
      <c r="EN21">
        <v>7873</v>
      </c>
      <c r="EO21">
        <v>10000</v>
      </c>
      <c r="EQ21">
        <v>-8664</v>
      </c>
      <c r="ER21">
        <v>1336</v>
      </c>
      <c r="ES21">
        <v>15495</v>
      </c>
      <c r="ET21">
        <v>0</v>
      </c>
      <c r="EU21">
        <v>9209</v>
      </c>
      <c r="EV21">
        <v>15495</v>
      </c>
      <c r="EW21">
        <v>0</v>
      </c>
      <c r="EX21">
        <v>9209</v>
      </c>
      <c r="EY21">
        <v>15495</v>
      </c>
      <c r="EZ21">
        <v>0</v>
      </c>
      <c r="FA21">
        <v>-791</v>
      </c>
      <c r="FB21">
        <v>15495</v>
      </c>
      <c r="FC21">
        <v>0</v>
      </c>
      <c r="FD21">
        <v>-791</v>
      </c>
      <c r="FE21">
        <v>1337</v>
      </c>
      <c r="FF21">
        <v>9209</v>
      </c>
      <c r="FG21">
        <v>0</v>
      </c>
      <c r="FH21">
        <v>200</v>
      </c>
      <c r="FM21">
        <v>65762</v>
      </c>
      <c r="FN21">
        <v>125418</v>
      </c>
      <c r="FO21">
        <v>10668</v>
      </c>
      <c r="FP21">
        <v>7150</v>
      </c>
      <c r="FQ21">
        <v>8094</v>
      </c>
      <c r="FR21">
        <v>17398</v>
      </c>
      <c r="FS21">
        <v>6189</v>
      </c>
      <c r="FT21">
        <v>5938</v>
      </c>
      <c r="FU21">
        <v>7102</v>
      </c>
      <c r="FV21">
        <v>3052</v>
      </c>
      <c r="FW21">
        <v>104</v>
      </c>
      <c r="FX21">
        <v>841</v>
      </c>
      <c r="FY21">
        <v>29681</v>
      </c>
      <c r="FZ21">
        <v>91139</v>
      </c>
      <c r="GA21">
        <v>14592</v>
      </c>
      <c r="GB21">
        <v>7050</v>
      </c>
      <c r="GK21">
        <v>0</v>
      </c>
      <c r="GL21">
        <v>200</v>
      </c>
      <c r="GM21">
        <v>10668</v>
      </c>
      <c r="GN21">
        <v>7150</v>
      </c>
      <c r="GO21">
        <v>-10668</v>
      </c>
      <c r="GP21">
        <v>-6950</v>
      </c>
      <c r="GQ21">
        <v>3924</v>
      </c>
      <c r="GR21">
        <v>100</v>
      </c>
      <c r="GS21">
        <v>1504</v>
      </c>
      <c r="GT21">
        <v>1404</v>
      </c>
      <c r="GU21">
        <v>5428</v>
      </c>
      <c r="GV21">
        <v>1504</v>
      </c>
      <c r="GW21">
        <v>0</v>
      </c>
      <c r="GY21">
        <v>0</v>
      </c>
    </row>
    <row r="22" spans="1:234">
      <c r="A22" t="s">
        <v>3987</v>
      </c>
      <c r="B22">
        <v>6659210466</v>
      </c>
      <c r="C22" t="s">
        <v>3988</v>
      </c>
      <c r="D22" t="s">
        <v>3989</v>
      </c>
      <c r="E22" t="s">
        <v>3936</v>
      </c>
      <c r="F22" t="s">
        <v>3931</v>
      </c>
      <c r="G22" t="s">
        <v>3932</v>
      </c>
      <c r="H22" t="s">
        <v>3990</v>
      </c>
      <c r="W22">
        <v>27916</v>
      </c>
      <c r="X22">
        <v>24602</v>
      </c>
      <c r="AK22">
        <v>14155</v>
      </c>
      <c r="AL22">
        <v>17010</v>
      </c>
      <c r="AO22">
        <v>54</v>
      </c>
      <c r="AP22">
        <v>33</v>
      </c>
      <c r="BG22">
        <v>41765</v>
      </c>
      <c r="BH22">
        <v>41240</v>
      </c>
      <c r="BU22">
        <v>0</v>
      </c>
      <c r="BW22">
        <v>360</v>
      </c>
      <c r="BX22">
        <v>405</v>
      </c>
      <c r="CC22">
        <v>42125</v>
      </c>
      <c r="CD22">
        <v>41645</v>
      </c>
      <c r="CE22">
        <v>0</v>
      </c>
      <c r="CF22">
        <v>27916</v>
      </c>
      <c r="CG22">
        <v>24602</v>
      </c>
      <c r="CH22">
        <v>14155</v>
      </c>
      <c r="CI22">
        <v>17010</v>
      </c>
      <c r="CJ22">
        <v>0</v>
      </c>
      <c r="CW22">
        <v>0</v>
      </c>
      <c r="CX22">
        <v>2283</v>
      </c>
      <c r="DA22">
        <v>265</v>
      </c>
      <c r="DB22">
        <v>405</v>
      </c>
      <c r="DC22">
        <v>1260</v>
      </c>
      <c r="DD22">
        <v>5380</v>
      </c>
      <c r="DK22">
        <v>26469</v>
      </c>
      <c r="DL22">
        <v>39931</v>
      </c>
      <c r="DM22">
        <v>24944</v>
      </c>
      <c r="DN22">
        <v>31863</v>
      </c>
      <c r="DQ22">
        <v>26469</v>
      </c>
      <c r="DR22">
        <v>24944</v>
      </c>
      <c r="DS22">
        <v>1260</v>
      </c>
      <c r="DT22">
        <v>39931</v>
      </c>
      <c r="DU22">
        <v>34146</v>
      </c>
      <c r="DV22">
        <v>5380</v>
      </c>
    </row>
    <row r="23" spans="1:234">
      <c r="A23" t="s">
        <v>3991</v>
      </c>
      <c r="B23">
        <v>1831177672</v>
      </c>
      <c r="C23" t="s">
        <v>3992</v>
      </c>
      <c r="D23" t="s">
        <v>1195</v>
      </c>
      <c r="E23" t="s">
        <v>3936</v>
      </c>
      <c r="F23" t="s">
        <v>3931</v>
      </c>
      <c r="G23" t="s">
        <v>3932</v>
      </c>
      <c r="H23" t="s">
        <v>3993</v>
      </c>
      <c r="AE23">
        <v>0</v>
      </c>
      <c r="AK23">
        <v>41257</v>
      </c>
      <c r="AL23">
        <v>48989</v>
      </c>
      <c r="AO23">
        <v>272</v>
      </c>
      <c r="AP23">
        <v>75</v>
      </c>
      <c r="BG23">
        <v>33909</v>
      </c>
      <c r="BH23">
        <v>28588</v>
      </c>
      <c r="BK23">
        <v>1531</v>
      </c>
      <c r="BL23">
        <v>18363</v>
      </c>
      <c r="BQ23">
        <v>5592</v>
      </c>
      <c r="BU23">
        <v>248</v>
      </c>
      <c r="BV23">
        <v>1956</v>
      </c>
      <c r="BW23">
        <v>249</v>
      </c>
      <c r="BX23">
        <v>157</v>
      </c>
      <c r="CC23">
        <v>41529</v>
      </c>
      <c r="CD23">
        <v>49064</v>
      </c>
      <c r="CE23">
        <v>0</v>
      </c>
      <c r="CF23">
        <v>0</v>
      </c>
      <c r="CG23">
        <v>0</v>
      </c>
      <c r="CH23">
        <v>41257</v>
      </c>
      <c r="CI23">
        <v>48989</v>
      </c>
      <c r="CJ23">
        <v>1779</v>
      </c>
      <c r="CW23">
        <v>2154</v>
      </c>
      <c r="CX23">
        <v>143</v>
      </c>
      <c r="DA23">
        <v>1791</v>
      </c>
      <c r="DB23">
        <v>1588</v>
      </c>
      <c r="DC23">
        <v>5321</v>
      </c>
      <c r="DD23">
        <v>6550</v>
      </c>
      <c r="DK23">
        <v>44829</v>
      </c>
      <c r="DL23">
        <v>37822</v>
      </c>
      <c r="DM23">
        <v>35563</v>
      </c>
      <c r="DN23">
        <v>29541</v>
      </c>
      <c r="DQ23">
        <v>44829</v>
      </c>
      <c r="DR23">
        <v>37717</v>
      </c>
      <c r="DS23">
        <v>5321</v>
      </c>
      <c r="DT23">
        <v>37822</v>
      </c>
      <c r="DU23">
        <v>29684</v>
      </c>
      <c r="DV23">
        <v>6550</v>
      </c>
    </row>
    <row r="24" spans="1:234">
      <c r="A24" t="s">
        <v>3994</v>
      </c>
      <c r="B24">
        <v>7804630189</v>
      </c>
      <c r="C24" t="s">
        <v>3995</v>
      </c>
      <c r="D24" t="s">
        <v>3996</v>
      </c>
      <c r="E24" t="s">
        <v>3936</v>
      </c>
      <c r="F24" t="s">
        <v>3931</v>
      </c>
      <c r="G24" t="s">
        <v>3932</v>
      </c>
      <c r="H24" t="s">
        <v>3997</v>
      </c>
      <c r="S24">
        <v>93103</v>
      </c>
      <c r="T24">
        <v>140</v>
      </c>
      <c r="W24">
        <v>0</v>
      </c>
      <c r="X24">
        <v>4355</v>
      </c>
      <c r="AE24">
        <v>651</v>
      </c>
      <c r="AF24">
        <v>651</v>
      </c>
      <c r="AK24">
        <v>8142</v>
      </c>
      <c r="AL24">
        <v>30389</v>
      </c>
      <c r="AO24">
        <v>8315</v>
      </c>
      <c r="AP24">
        <v>4897</v>
      </c>
      <c r="BG24">
        <v>81081</v>
      </c>
      <c r="BH24">
        <v>26201</v>
      </c>
      <c r="BK24">
        <v>10350</v>
      </c>
      <c r="BL24">
        <v>10864</v>
      </c>
      <c r="BW24">
        <v>18780</v>
      </c>
      <c r="BX24">
        <v>3367</v>
      </c>
      <c r="CC24">
        <v>110211</v>
      </c>
      <c r="CD24">
        <v>40432</v>
      </c>
      <c r="CE24">
        <v>0</v>
      </c>
      <c r="CF24">
        <v>0</v>
      </c>
      <c r="CG24">
        <v>4355</v>
      </c>
      <c r="CH24">
        <v>8142</v>
      </c>
      <c r="CI24">
        <v>30389</v>
      </c>
      <c r="CJ24">
        <v>10350</v>
      </c>
      <c r="CU24">
        <v>0</v>
      </c>
      <c r="CV24">
        <v>8</v>
      </c>
      <c r="CW24">
        <v>568</v>
      </c>
      <c r="CX24">
        <v>370</v>
      </c>
      <c r="DA24">
        <v>20</v>
      </c>
      <c r="DB24">
        <v>18</v>
      </c>
      <c r="DC24">
        <v>76201</v>
      </c>
      <c r="DD24">
        <v>7071</v>
      </c>
      <c r="DK24">
        <v>102065</v>
      </c>
      <c r="DL24">
        <v>37385</v>
      </c>
      <c r="DM24">
        <v>25276</v>
      </c>
      <c r="DN24">
        <v>29934</v>
      </c>
      <c r="DQ24">
        <v>102065</v>
      </c>
      <c r="DR24">
        <v>25844</v>
      </c>
      <c r="DS24">
        <v>76201</v>
      </c>
      <c r="DT24">
        <v>37393</v>
      </c>
      <c r="DU24">
        <v>30304</v>
      </c>
      <c r="DV24">
        <v>7071</v>
      </c>
    </row>
    <row r="25" spans="1:234">
      <c r="A25" t="s">
        <v>3998</v>
      </c>
      <c r="B25">
        <v>2130213500</v>
      </c>
      <c r="C25" t="s">
        <v>3999</v>
      </c>
      <c r="D25" t="s">
        <v>2007</v>
      </c>
      <c r="E25" t="s">
        <v>3936</v>
      </c>
      <c r="F25" t="s">
        <v>3931</v>
      </c>
      <c r="G25" t="s">
        <v>3932</v>
      </c>
      <c r="H25" t="s">
        <v>4000</v>
      </c>
      <c r="AK25">
        <v>16379</v>
      </c>
      <c r="AL25">
        <v>13747</v>
      </c>
      <c r="AO25">
        <v>32</v>
      </c>
      <c r="AP25">
        <v>340</v>
      </c>
      <c r="BG25">
        <v>15522</v>
      </c>
      <c r="BH25">
        <v>11676</v>
      </c>
      <c r="BK25">
        <v>0</v>
      </c>
      <c r="BL25">
        <v>1000</v>
      </c>
      <c r="BU25">
        <v>34</v>
      </c>
      <c r="BV25">
        <v>34</v>
      </c>
      <c r="BW25">
        <v>855</v>
      </c>
      <c r="BX25">
        <v>1377</v>
      </c>
      <c r="CC25">
        <v>16411</v>
      </c>
      <c r="CD25">
        <v>14087</v>
      </c>
      <c r="CE25">
        <v>0</v>
      </c>
      <c r="CF25">
        <v>0</v>
      </c>
      <c r="CG25">
        <v>0</v>
      </c>
      <c r="CH25">
        <v>16379</v>
      </c>
      <c r="CI25">
        <v>13747</v>
      </c>
      <c r="CJ25">
        <v>34</v>
      </c>
      <c r="CU25">
        <v>4680</v>
      </c>
      <c r="CV25">
        <v>5657</v>
      </c>
      <c r="CW25">
        <v>24943</v>
      </c>
      <c r="CX25">
        <v>28904</v>
      </c>
      <c r="DA25">
        <v>1319</v>
      </c>
      <c r="DB25">
        <v>2205</v>
      </c>
      <c r="DC25">
        <v>2927</v>
      </c>
      <c r="DD25">
        <v>-2704</v>
      </c>
      <c r="DK25">
        <v>39436</v>
      </c>
      <c r="DL25">
        <v>31637</v>
      </c>
      <c r="DM25">
        <v>14927</v>
      </c>
      <c r="DN25">
        <v>8889</v>
      </c>
      <c r="DQ25">
        <v>44116</v>
      </c>
      <c r="DR25">
        <v>39870</v>
      </c>
      <c r="DS25">
        <v>2927</v>
      </c>
      <c r="DT25">
        <v>37294</v>
      </c>
      <c r="DU25">
        <v>37793</v>
      </c>
      <c r="DV25">
        <v>-2704</v>
      </c>
    </row>
    <row r="26" spans="1:234">
      <c r="A26" t="s">
        <v>4001</v>
      </c>
      <c r="B26">
        <v>5260456250</v>
      </c>
      <c r="C26" t="s">
        <v>4002</v>
      </c>
      <c r="D26" t="s">
        <v>1579</v>
      </c>
      <c r="E26" t="s">
        <v>3936</v>
      </c>
      <c r="F26" t="s">
        <v>3931</v>
      </c>
      <c r="G26" t="s">
        <v>3932</v>
      </c>
      <c r="H26" t="s">
        <v>4003</v>
      </c>
      <c r="S26">
        <v>13381</v>
      </c>
      <c r="T26">
        <v>7733</v>
      </c>
      <c r="AC26">
        <v>13381</v>
      </c>
      <c r="AD26">
        <v>7733</v>
      </c>
      <c r="AK26">
        <v>17151</v>
      </c>
      <c r="AL26">
        <v>20851</v>
      </c>
      <c r="AM26">
        <v>36800</v>
      </c>
      <c r="AN26">
        <v>24505</v>
      </c>
      <c r="AO26">
        <v>557</v>
      </c>
      <c r="AP26">
        <v>546</v>
      </c>
      <c r="AS26">
        <v>54508</v>
      </c>
      <c r="AT26">
        <v>45902</v>
      </c>
      <c r="AU26">
        <v>10</v>
      </c>
      <c r="AV26">
        <v>10</v>
      </c>
      <c r="BE26">
        <v>37571</v>
      </c>
      <c r="BF26">
        <v>33897</v>
      </c>
      <c r="BG26">
        <v>37581</v>
      </c>
      <c r="BH26">
        <v>33907</v>
      </c>
      <c r="BU26">
        <v>42</v>
      </c>
      <c r="BV26">
        <v>42</v>
      </c>
      <c r="BW26">
        <v>30267</v>
      </c>
      <c r="BX26">
        <v>19686</v>
      </c>
      <c r="CA26">
        <v>30309</v>
      </c>
      <c r="CB26">
        <v>19728</v>
      </c>
      <c r="CC26">
        <v>67890</v>
      </c>
      <c r="CD26">
        <v>53635</v>
      </c>
      <c r="CE26">
        <v>10</v>
      </c>
      <c r="CF26">
        <v>36800</v>
      </c>
      <c r="CG26">
        <v>24505</v>
      </c>
      <c r="CH26">
        <v>17151</v>
      </c>
      <c r="CI26">
        <v>20851</v>
      </c>
      <c r="CJ26">
        <v>42</v>
      </c>
      <c r="CK26">
        <v>21</v>
      </c>
      <c r="CL26">
        <v>15</v>
      </c>
      <c r="CO26">
        <v>1508</v>
      </c>
      <c r="CP26">
        <v>25077</v>
      </c>
      <c r="CQ26">
        <v>0</v>
      </c>
      <c r="CR26">
        <v>276</v>
      </c>
      <c r="CU26">
        <v>289</v>
      </c>
      <c r="CV26">
        <v>31</v>
      </c>
      <c r="CW26">
        <v>576</v>
      </c>
      <c r="CX26">
        <v>597</v>
      </c>
      <c r="CY26">
        <v>1221</v>
      </c>
      <c r="CZ26">
        <v>24787</v>
      </c>
      <c r="DA26">
        <v>-1289</v>
      </c>
      <c r="DB26">
        <v>-1033</v>
      </c>
      <c r="DC26">
        <v>-68</v>
      </c>
      <c r="DD26">
        <v>23754</v>
      </c>
      <c r="DE26">
        <v>1289</v>
      </c>
      <c r="DF26">
        <v>1033</v>
      </c>
      <c r="DI26">
        <v>-68</v>
      </c>
      <c r="DJ26">
        <v>23754</v>
      </c>
      <c r="DK26">
        <v>41400</v>
      </c>
      <c r="DL26">
        <v>34370</v>
      </c>
      <c r="DM26">
        <v>39871</v>
      </c>
      <c r="DN26">
        <v>9278</v>
      </c>
      <c r="DO26">
        <v>1529</v>
      </c>
      <c r="DP26">
        <v>25092</v>
      </c>
      <c r="DQ26">
        <v>41689</v>
      </c>
      <c r="DR26">
        <v>40447</v>
      </c>
      <c r="DS26">
        <v>-68</v>
      </c>
      <c r="DT26">
        <v>34401</v>
      </c>
      <c r="DU26">
        <v>9875</v>
      </c>
      <c r="DV26">
        <v>23754</v>
      </c>
      <c r="DW26">
        <v>10</v>
      </c>
      <c r="DY26">
        <v>28803</v>
      </c>
      <c r="DZ26">
        <v>28813</v>
      </c>
      <c r="EF26">
        <v>10</v>
      </c>
      <c r="EH26">
        <v>33897</v>
      </c>
      <c r="EI26">
        <v>33907</v>
      </c>
      <c r="EJ26">
        <v>0</v>
      </c>
      <c r="EK26">
        <v>3674</v>
      </c>
      <c r="EL26">
        <v>3674</v>
      </c>
      <c r="EM26">
        <v>3674</v>
      </c>
      <c r="EN26">
        <v>3674</v>
      </c>
      <c r="EO26">
        <v>10</v>
      </c>
      <c r="EQ26">
        <v>37571</v>
      </c>
      <c r="ER26">
        <v>37581</v>
      </c>
      <c r="ES26">
        <v>-950</v>
      </c>
      <c r="ET26">
        <v>0</v>
      </c>
      <c r="EU26">
        <v>19454</v>
      </c>
      <c r="EV26">
        <v>-950</v>
      </c>
      <c r="EW26">
        <v>0</v>
      </c>
      <c r="EX26">
        <v>19454</v>
      </c>
      <c r="EY26">
        <v>-950</v>
      </c>
      <c r="EZ26">
        <v>0</v>
      </c>
      <c r="FA26">
        <v>19444</v>
      </c>
      <c r="FB26">
        <v>-950</v>
      </c>
      <c r="FC26">
        <v>0</v>
      </c>
      <c r="FD26">
        <v>19444</v>
      </c>
      <c r="FE26">
        <v>37581</v>
      </c>
      <c r="FF26">
        <v>33907</v>
      </c>
      <c r="FG26">
        <v>0</v>
      </c>
      <c r="FH26">
        <v>44969</v>
      </c>
      <c r="FI26">
        <v>0</v>
      </c>
      <c r="FJ26">
        <v>31445</v>
      </c>
      <c r="FM26">
        <v>0</v>
      </c>
      <c r="FN26">
        <v>429</v>
      </c>
      <c r="FO26">
        <v>39812</v>
      </c>
      <c r="FP26">
        <v>42414</v>
      </c>
      <c r="FQ26">
        <v>15989</v>
      </c>
      <c r="FR26">
        <v>25159</v>
      </c>
      <c r="FS26">
        <v>8512</v>
      </c>
      <c r="FT26">
        <v>14084</v>
      </c>
      <c r="FY26">
        <v>15311</v>
      </c>
      <c r="FZ26">
        <v>3171</v>
      </c>
      <c r="GA26">
        <v>-39812</v>
      </c>
      <c r="GB26">
        <v>-10540</v>
      </c>
      <c r="GC26">
        <v>0</v>
      </c>
      <c r="GD26">
        <v>44969</v>
      </c>
      <c r="GI26">
        <v>0</v>
      </c>
      <c r="GJ26">
        <v>44969</v>
      </c>
      <c r="GQ26">
        <v>-39812</v>
      </c>
      <c r="GR26">
        <v>34429</v>
      </c>
      <c r="GS26">
        <v>1072</v>
      </c>
      <c r="GT26">
        <v>3519</v>
      </c>
      <c r="GU26">
        <v>-38740</v>
      </c>
      <c r="GV26">
        <v>37948</v>
      </c>
      <c r="GW26">
        <v>0</v>
      </c>
      <c r="GY26">
        <v>0</v>
      </c>
      <c r="HA26">
        <v>0</v>
      </c>
      <c r="HB26">
        <v>5094</v>
      </c>
      <c r="HC26">
        <v>5094</v>
      </c>
      <c r="HY26">
        <v>5094</v>
      </c>
      <c r="HZ26">
        <v>5094</v>
      </c>
    </row>
    <row r="27" spans="1:234">
      <c r="A27" t="s">
        <v>4004</v>
      </c>
      <c r="B27">
        <v>7728718713</v>
      </c>
      <c r="C27" t="s">
        <v>4005</v>
      </c>
      <c r="D27" t="s">
        <v>498</v>
      </c>
      <c r="E27" t="s">
        <v>3960</v>
      </c>
      <c r="F27" t="s">
        <v>3931</v>
      </c>
      <c r="G27" t="s">
        <v>3932</v>
      </c>
      <c r="H27" t="s">
        <v>4006</v>
      </c>
      <c r="S27">
        <v>153</v>
      </c>
      <c r="T27">
        <v>200</v>
      </c>
      <c r="W27">
        <v>87256</v>
      </c>
      <c r="X27">
        <v>72591</v>
      </c>
      <c r="AE27">
        <v>0</v>
      </c>
      <c r="AK27">
        <v>93</v>
      </c>
      <c r="AL27">
        <v>93</v>
      </c>
      <c r="AO27">
        <v>88</v>
      </c>
      <c r="AP27">
        <v>8148</v>
      </c>
      <c r="BG27">
        <v>81307</v>
      </c>
      <c r="BH27">
        <v>81024</v>
      </c>
      <c r="BK27">
        <v>0</v>
      </c>
      <c r="BQ27">
        <v>0</v>
      </c>
      <c r="BW27">
        <v>6283</v>
      </c>
      <c r="BX27">
        <v>8</v>
      </c>
      <c r="CC27">
        <v>87590</v>
      </c>
      <c r="CD27">
        <v>81032</v>
      </c>
      <c r="CE27">
        <v>0</v>
      </c>
      <c r="CF27">
        <v>87256</v>
      </c>
      <c r="CG27">
        <v>72591</v>
      </c>
      <c r="CH27">
        <v>93</v>
      </c>
      <c r="CI27">
        <v>93</v>
      </c>
      <c r="CJ27">
        <v>0</v>
      </c>
      <c r="CS27">
        <v>0</v>
      </c>
      <c r="CU27">
        <v>17407</v>
      </c>
      <c r="CV27">
        <v>11142</v>
      </c>
      <c r="CW27">
        <v>6993</v>
      </c>
      <c r="CX27">
        <v>10808</v>
      </c>
      <c r="DA27">
        <v>0</v>
      </c>
      <c r="DB27">
        <v>742</v>
      </c>
      <c r="DC27">
        <v>283</v>
      </c>
      <c r="DD27">
        <v>855</v>
      </c>
      <c r="DK27">
        <v>1101</v>
      </c>
      <c r="DL27">
        <v>18354</v>
      </c>
      <c r="DM27">
        <v>11232</v>
      </c>
      <c r="DN27">
        <v>17091</v>
      </c>
      <c r="DQ27">
        <v>18508</v>
      </c>
      <c r="DR27">
        <v>18225</v>
      </c>
      <c r="DS27">
        <v>283</v>
      </c>
      <c r="DT27">
        <v>29496</v>
      </c>
      <c r="DU27">
        <v>27899</v>
      </c>
      <c r="DV27">
        <v>855</v>
      </c>
    </row>
    <row r="28" spans="1:234">
      <c r="A28" t="s">
        <v>4007</v>
      </c>
      <c r="B28">
        <v>2465340050</v>
      </c>
      <c r="C28" t="s">
        <v>4008</v>
      </c>
      <c r="D28" t="s">
        <v>2615</v>
      </c>
      <c r="E28" t="s">
        <v>3936</v>
      </c>
      <c r="F28" t="s">
        <v>3931</v>
      </c>
      <c r="G28" t="s">
        <v>3932</v>
      </c>
      <c r="H28" t="s">
        <v>4009</v>
      </c>
      <c r="S28">
        <v>190</v>
      </c>
      <c r="AE28">
        <v>208</v>
      </c>
      <c r="AF28">
        <v>106</v>
      </c>
      <c r="AK28">
        <v>58004</v>
      </c>
      <c r="AL28">
        <v>50698</v>
      </c>
      <c r="AO28">
        <v>283</v>
      </c>
      <c r="AP28">
        <v>4576</v>
      </c>
      <c r="BG28">
        <v>28607</v>
      </c>
      <c r="BH28">
        <v>32371</v>
      </c>
      <c r="BK28">
        <v>20000</v>
      </c>
      <c r="BL28">
        <v>14746</v>
      </c>
      <c r="BU28">
        <v>0</v>
      </c>
      <c r="BV28">
        <v>63</v>
      </c>
      <c r="BW28">
        <v>10078</v>
      </c>
      <c r="BX28">
        <v>8201</v>
      </c>
      <c r="CC28">
        <v>58685</v>
      </c>
      <c r="CD28">
        <v>55381</v>
      </c>
      <c r="CE28">
        <v>0</v>
      </c>
      <c r="CF28">
        <v>0</v>
      </c>
      <c r="CG28">
        <v>0</v>
      </c>
      <c r="CH28">
        <v>58004</v>
      </c>
      <c r="CI28">
        <v>50698</v>
      </c>
      <c r="CJ28">
        <v>20000</v>
      </c>
      <c r="CS28">
        <v>3256</v>
      </c>
      <c r="CT28">
        <v>71</v>
      </c>
      <c r="CU28">
        <v>299</v>
      </c>
      <c r="CV28">
        <v>7967</v>
      </c>
      <c r="CW28">
        <v>31830</v>
      </c>
      <c r="CX28">
        <v>26400</v>
      </c>
      <c r="DA28">
        <v>2671</v>
      </c>
      <c r="DB28">
        <v>2100</v>
      </c>
      <c r="DC28">
        <v>3237</v>
      </c>
      <c r="DD28">
        <v>3463</v>
      </c>
      <c r="DK28">
        <v>47621</v>
      </c>
      <c r="DL28">
        <v>26264</v>
      </c>
      <c r="DM28">
        <v>6926</v>
      </c>
      <c r="DN28">
        <v>2197</v>
      </c>
      <c r="DQ28">
        <v>47920</v>
      </c>
      <c r="DR28">
        <v>38756</v>
      </c>
      <c r="DS28">
        <v>3237</v>
      </c>
      <c r="DT28">
        <v>34231</v>
      </c>
      <c r="DU28">
        <v>28597</v>
      </c>
      <c r="DV28">
        <v>3463</v>
      </c>
    </row>
    <row r="29" spans="1:234">
      <c r="A29" t="s">
        <v>4010</v>
      </c>
      <c r="B29">
        <v>1657079792</v>
      </c>
      <c r="C29" t="s">
        <v>4011</v>
      </c>
      <c r="D29" t="s">
        <v>1465</v>
      </c>
      <c r="E29" t="s">
        <v>3936</v>
      </c>
      <c r="F29" t="s">
        <v>3931</v>
      </c>
      <c r="G29" t="s">
        <v>3932</v>
      </c>
      <c r="H29" t="s">
        <v>4012</v>
      </c>
      <c r="S29">
        <v>0</v>
      </c>
      <c r="AC29">
        <v>0</v>
      </c>
      <c r="AD29">
        <v>0</v>
      </c>
      <c r="AE29">
        <v>2380</v>
      </c>
      <c r="AF29">
        <v>1721</v>
      </c>
      <c r="AK29">
        <v>1003</v>
      </c>
      <c r="AL29">
        <v>14882</v>
      </c>
      <c r="AM29">
        <v>31285</v>
      </c>
      <c r="AN29">
        <v>26660</v>
      </c>
      <c r="AO29">
        <v>2431</v>
      </c>
      <c r="AP29">
        <v>3376</v>
      </c>
      <c r="AQ29">
        <v>350</v>
      </c>
      <c r="AR29">
        <v>128</v>
      </c>
      <c r="AS29">
        <v>37450</v>
      </c>
      <c r="AT29">
        <v>46767</v>
      </c>
      <c r="AU29">
        <v>15</v>
      </c>
      <c r="AV29">
        <v>15</v>
      </c>
      <c r="BE29">
        <v>4300</v>
      </c>
      <c r="BF29">
        <v>23825</v>
      </c>
      <c r="BG29">
        <v>4315</v>
      </c>
      <c r="BH29">
        <v>23840</v>
      </c>
      <c r="BK29">
        <v>417</v>
      </c>
      <c r="BL29">
        <v>1341</v>
      </c>
      <c r="BS29">
        <v>417</v>
      </c>
      <c r="BT29">
        <v>1341</v>
      </c>
      <c r="BU29">
        <v>-283</v>
      </c>
      <c r="BV29">
        <v>162</v>
      </c>
      <c r="BW29">
        <v>33002</v>
      </c>
      <c r="BX29">
        <v>21424</v>
      </c>
      <c r="CA29">
        <v>32718</v>
      </c>
      <c r="CB29">
        <v>21586</v>
      </c>
      <c r="CC29">
        <v>37450</v>
      </c>
      <c r="CD29">
        <v>46767</v>
      </c>
      <c r="CE29">
        <v>15</v>
      </c>
      <c r="CF29">
        <v>31285</v>
      </c>
      <c r="CG29">
        <v>26660</v>
      </c>
      <c r="CH29">
        <v>1003</v>
      </c>
      <c r="CI29">
        <v>14882</v>
      </c>
      <c r="CJ29">
        <v>134</v>
      </c>
      <c r="CM29">
        <v>0</v>
      </c>
      <c r="CN29">
        <v>8206</v>
      </c>
      <c r="CO29">
        <v>-14842</v>
      </c>
      <c r="CP29">
        <v>-15658</v>
      </c>
      <c r="CQ29">
        <v>7</v>
      </c>
      <c r="CU29">
        <v>0</v>
      </c>
      <c r="CV29">
        <v>27259</v>
      </c>
      <c r="CW29">
        <v>2827</v>
      </c>
      <c r="CX29">
        <v>407</v>
      </c>
      <c r="CY29">
        <v>-17662</v>
      </c>
      <c r="CZ29">
        <v>11194</v>
      </c>
      <c r="DA29">
        <v>-1359</v>
      </c>
      <c r="DB29">
        <v>-1464</v>
      </c>
      <c r="DC29">
        <v>-19021</v>
      </c>
      <c r="DD29">
        <v>9730</v>
      </c>
      <c r="DI29">
        <v>-19021</v>
      </c>
      <c r="DJ29">
        <v>9730</v>
      </c>
      <c r="DM29">
        <v>14842</v>
      </c>
      <c r="DN29">
        <v>7452</v>
      </c>
      <c r="DO29">
        <v>-14842</v>
      </c>
      <c r="DP29">
        <v>-7452</v>
      </c>
      <c r="DQ29">
        <v>0</v>
      </c>
      <c r="DR29">
        <v>17669</v>
      </c>
      <c r="DS29">
        <v>-19021</v>
      </c>
      <c r="DT29">
        <v>27259</v>
      </c>
      <c r="DU29">
        <v>7859</v>
      </c>
      <c r="DV29">
        <v>9730</v>
      </c>
    </row>
    <row r="30" spans="1:234">
      <c r="A30" t="s">
        <v>4013</v>
      </c>
      <c r="B30">
        <v>1832032790</v>
      </c>
      <c r="C30" t="s">
        <v>4014</v>
      </c>
      <c r="D30" t="s">
        <v>1727</v>
      </c>
      <c r="E30" t="s">
        <v>3936</v>
      </c>
      <c r="F30" t="s">
        <v>3931</v>
      </c>
      <c r="G30" t="s">
        <v>3932</v>
      </c>
      <c r="H30" t="s">
        <v>4015</v>
      </c>
      <c r="S30">
        <v>1223</v>
      </c>
      <c r="T30">
        <v>2445</v>
      </c>
      <c r="AC30">
        <v>1223</v>
      </c>
      <c r="AD30">
        <v>2445</v>
      </c>
      <c r="AE30">
        <v>617</v>
      </c>
      <c r="AF30">
        <v>796</v>
      </c>
      <c r="AK30">
        <v>267696</v>
      </c>
      <c r="AL30">
        <v>272720</v>
      </c>
      <c r="AM30">
        <v>9705</v>
      </c>
      <c r="AN30">
        <v>9708</v>
      </c>
      <c r="AO30">
        <v>268</v>
      </c>
      <c r="AP30">
        <v>891</v>
      </c>
      <c r="AQ30">
        <v>4</v>
      </c>
      <c r="AS30">
        <v>278290</v>
      </c>
      <c r="AT30">
        <v>284115</v>
      </c>
      <c r="AU30">
        <v>10</v>
      </c>
      <c r="AV30">
        <v>10</v>
      </c>
      <c r="BE30">
        <v>278632</v>
      </c>
      <c r="BF30">
        <v>285703</v>
      </c>
      <c r="BG30">
        <v>278642</v>
      </c>
      <c r="BH30">
        <v>285713</v>
      </c>
      <c r="BU30">
        <v>0</v>
      </c>
      <c r="BW30">
        <v>871</v>
      </c>
      <c r="BX30">
        <v>847</v>
      </c>
      <c r="CA30">
        <v>871</v>
      </c>
      <c r="CB30">
        <v>847</v>
      </c>
      <c r="CC30">
        <v>279513</v>
      </c>
      <c r="CD30">
        <v>286560</v>
      </c>
      <c r="CE30">
        <v>10</v>
      </c>
      <c r="CF30">
        <v>9705</v>
      </c>
      <c r="CG30">
        <v>9708</v>
      </c>
      <c r="CH30">
        <v>267696</v>
      </c>
      <c r="CI30">
        <v>272720</v>
      </c>
      <c r="CJ30">
        <v>0</v>
      </c>
      <c r="CM30">
        <v>8378</v>
      </c>
      <c r="CN30">
        <v>7937</v>
      </c>
      <c r="CO30">
        <v>-6574</v>
      </c>
      <c r="CP30">
        <v>15175</v>
      </c>
      <c r="CQ30">
        <v>0</v>
      </c>
      <c r="CR30">
        <v>2402</v>
      </c>
      <c r="CS30">
        <v>0</v>
      </c>
      <c r="CT30">
        <v>9</v>
      </c>
      <c r="CU30">
        <v>20901</v>
      </c>
      <c r="CV30">
        <v>2840</v>
      </c>
      <c r="CW30">
        <v>20717</v>
      </c>
      <c r="CX30">
        <v>23282</v>
      </c>
      <c r="CY30">
        <v>-6390</v>
      </c>
      <c r="CZ30">
        <v>-2874</v>
      </c>
      <c r="DA30">
        <v>-681</v>
      </c>
      <c r="DB30">
        <v>-695</v>
      </c>
      <c r="DC30">
        <v>-7071</v>
      </c>
      <c r="DD30">
        <v>-3569</v>
      </c>
      <c r="DI30">
        <v>-7071</v>
      </c>
      <c r="DJ30">
        <v>-3569</v>
      </c>
      <c r="DK30">
        <v>1804</v>
      </c>
      <c r="DL30">
        <v>23136</v>
      </c>
      <c r="DM30">
        <v>0</v>
      </c>
      <c r="DN30">
        <v>24</v>
      </c>
      <c r="DO30">
        <v>1804</v>
      </c>
      <c r="DP30">
        <v>23112</v>
      </c>
      <c r="DQ30">
        <v>22705</v>
      </c>
      <c r="DR30">
        <v>20717</v>
      </c>
      <c r="DS30">
        <v>-7071</v>
      </c>
      <c r="DT30">
        <v>25976</v>
      </c>
      <c r="DU30">
        <v>23306</v>
      </c>
      <c r="DV30">
        <v>-3569</v>
      </c>
    </row>
    <row r="31" spans="1:234">
      <c r="A31" t="s">
        <v>4016</v>
      </c>
      <c r="B31">
        <v>9725041272</v>
      </c>
      <c r="C31" t="s">
        <v>4017</v>
      </c>
      <c r="D31" t="s">
        <v>4209</v>
      </c>
      <c r="E31" t="s">
        <v>3936</v>
      </c>
      <c r="F31" t="s">
        <v>4019</v>
      </c>
      <c r="G31" t="s">
        <v>3932</v>
      </c>
      <c r="H31" t="s">
        <v>4020</v>
      </c>
      <c r="S31">
        <v>0</v>
      </c>
      <c r="W31">
        <v>0</v>
      </c>
      <c r="X31">
        <v>78</v>
      </c>
      <c r="AE31">
        <v>5700</v>
      </c>
      <c r="AF31">
        <v>33037</v>
      </c>
      <c r="AK31">
        <v>65702</v>
      </c>
      <c r="AL31">
        <v>28786</v>
      </c>
      <c r="AO31">
        <v>522</v>
      </c>
      <c r="AP31">
        <v>217</v>
      </c>
      <c r="BG31">
        <v>10418</v>
      </c>
      <c r="BH31">
        <v>17840</v>
      </c>
      <c r="BK31">
        <v>0</v>
      </c>
      <c r="BQ31">
        <v>0</v>
      </c>
      <c r="BU31">
        <v>58634</v>
      </c>
      <c r="BV31">
        <v>41761</v>
      </c>
      <c r="BW31">
        <v>2872</v>
      </c>
      <c r="BX31">
        <v>2517</v>
      </c>
      <c r="CC31">
        <v>71924</v>
      </c>
      <c r="CD31">
        <v>62118</v>
      </c>
      <c r="CE31">
        <v>0</v>
      </c>
      <c r="CF31">
        <v>0</v>
      </c>
      <c r="CG31">
        <v>78</v>
      </c>
      <c r="CH31">
        <v>65702</v>
      </c>
      <c r="CI31">
        <v>28786</v>
      </c>
      <c r="CJ31">
        <v>58634</v>
      </c>
      <c r="CS31">
        <v>17562</v>
      </c>
      <c r="CT31">
        <v>14841</v>
      </c>
      <c r="CU31">
        <v>33251</v>
      </c>
      <c r="CV31">
        <v>110</v>
      </c>
      <c r="CW31">
        <v>1710</v>
      </c>
      <c r="CX31">
        <v>643</v>
      </c>
      <c r="DA31">
        <v>537</v>
      </c>
      <c r="DB31">
        <v>792</v>
      </c>
      <c r="DC31">
        <v>100</v>
      </c>
      <c r="DD31">
        <v>8</v>
      </c>
      <c r="DK31">
        <v>17038</v>
      </c>
      <c r="DL31">
        <v>25636</v>
      </c>
      <c r="DM31">
        <v>30380</v>
      </c>
      <c r="DN31">
        <v>9462</v>
      </c>
      <c r="DQ31">
        <v>50289</v>
      </c>
      <c r="DR31">
        <v>32090</v>
      </c>
      <c r="DS31">
        <v>100</v>
      </c>
      <c r="DT31">
        <v>25746</v>
      </c>
      <c r="DU31">
        <v>10105</v>
      </c>
      <c r="DV31">
        <v>8</v>
      </c>
    </row>
    <row r="32" spans="1:234">
      <c r="A32" t="s">
        <v>4021</v>
      </c>
      <c r="B32">
        <v>7733894231</v>
      </c>
      <c r="C32" t="s">
        <v>4022</v>
      </c>
      <c r="D32" t="s">
        <v>4023</v>
      </c>
      <c r="E32" t="s">
        <v>3936</v>
      </c>
      <c r="F32" t="s">
        <v>3931</v>
      </c>
      <c r="G32" t="s">
        <v>3932</v>
      </c>
      <c r="H32" t="s">
        <v>4024</v>
      </c>
      <c r="CC32">
        <v>0</v>
      </c>
      <c r="CD32">
        <v>0</v>
      </c>
      <c r="CE32">
        <v>0</v>
      </c>
      <c r="CF32">
        <v>0</v>
      </c>
      <c r="CG32">
        <v>0</v>
      </c>
      <c r="CH32">
        <v>0</v>
      </c>
      <c r="CI32">
        <v>0</v>
      </c>
      <c r="CJ32">
        <v>0</v>
      </c>
      <c r="DQ32">
        <v>0</v>
      </c>
      <c r="DR32">
        <v>0</v>
      </c>
      <c r="DS32">
        <v>0</v>
      </c>
      <c r="DT32">
        <v>0</v>
      </c>
      <c r="DU32">
        <v>0</v>
      </c>
      <c r="DV32">
        <v>0</v>
      </c>
    </row>
    <row r="33" spans="1:263">
      <c r="A33" t="s">
        <v>4025</v>
      </c>
      <c r="B33">
        <v>6658536641</v>
      </c>
      <c r="C33" t="s">
        <v>3988</v>
      </c>
      <c r="D33" t="s">
        <v>2927</v>
      </c>
      <c r="E33" t="s">
        <v>3936</v>
      </c>
      <c r="F33" t="s">
        <v>3931</v>
      </c>
      <c r="G33" t="s">
        <v>3932</v>
      </c>
      <c r="H33" t="s">
        <v>4026</v>
      </c>
      <c r="W33">
        <v>32443</v>
      </c>
      <c r="X33">
        <v>20218</v>
      </c>
      <c r="AK33">
        <v>1300</v>
      </c>
      <c r="AL33">
        <v>1094</v>
      </c>
      <c r="AO33">
        <v>5371</v>
      </c>
      <c r="AP33">
        <v>6163</v>
      </c>
      <c r="BG33">
        <v>25239</v>
      </c>
      <c r="BH33">
        <v>18138</v>
      </c>
      <c r="BK33">
        <v>3875</v>
      </c>
      <c r="BW33">
        <v>10000</v>
      </c>
      <c r="BX33">
        <v>9337</v>
      </c>
      <c r="CC33">
        <v>39114</v>
      </c>
      <c r="CD33">
        <v>27475</v>
      </c>
      <c r="CE33">
        <v>0</v>
      </c>
      <c r="CF33">
        <v>32443</v>
      </c>
      <c r="CG33">
        <v>20218</v>
      </c>
      <c r="CH33">
        <v>1300</v>
      </c>
      <c r="CI33">
        <v>1094</v>
      </c>
      <c r="CJ33">
        <v>3875</v>
      </c>
      <c r="CU33">
        <v>323</v>
      </c>
      <c r="CW33">
        <v>0</v>
      </c>
      <c r="CX33">
        <v>458</v>
      </c>
      <c r="DA33">
        <v>151</v>
      </c>
      <c r="DB33">
        <v>248</v>
      </c>
      <c r="DC33">
        <v>-6756</v>
      </c>
      <c r="DD33">
        <v>2843</v>
      </c>
      <c r="DK33">
        <v>14826</v>
      </c>
      <c r="DL33">
        <v>14816</v>
      </c>
      <c r="DM33">
        <v>21754</v>
      </c>
      <c r="DN33">
        <v>11267</v>
      </c>
      <c r="DQ33">
        <v>15149</v>
      </c>
      <c r="DR33">
        <v>21754</v>
      </c>
      <c r="DS33">
        <v>-6756</v>
      </c>
      <c r="DT33">
        <v>14816</v>
      </c>
      <c r="DU33">
        <v>11725</v>
      </c>
      <c r="DV33">
        <v>2843</v>
      </c>
    </row>
    <row r="34" spans="1:263">
      <c r="A34" t="s">
        <v>4027</v>
      </c>
      <c r="B34">
        <v>3702258398</v>
      </c>
      <c r="C34" t="s">
        <v>4028</v>
      </c>
      <c r="D34" t="s">
        <v>4029</v>
      </c>
      <c r="E34" t="s">
        <v>3936</v>
      </c>
      <c r="F34" t="s">
        <v>4030</v>
      </c>
      <c r="G34" t="s">
        <v>3932</v>
      </c>
      <c r="H34" t="s">
        <v>4031</v>
      </c>
      <c r="S34">
        <v>736</v>
      </c>
      <c r="T34">
        <v>814</v>
      </c>
      <c r="AE34">
        <v>576</v>
      </c>
      <c r="AF34">
        <v>402</v>
      </c>
      <c r="AK34">
        <v>14783</v>
      </c>
      <c r="AL34">
        <v>14971</v>
      </c>
      <c r="AO34">
        <v>215</v>
      </c>
      <c r="AP34">
        <v>191</v>
      </c>
      <c r="BG34">
        <v>14526</v>
      </c>
      <c r="BH34">
        <v>14161</v>
      </c>
      <c r="BW34">
        <v>1784</v>
      </c>
      <c r="BX34">
        <v>2217</v>
      </c>
      <c r="CC34">
        <v>16310</v>
      </c>
      <c r="CD34">
        <v>16378</v>
      </c>
      <c r="CE34">
        <v>0</v>
      </c>
      <c r="CF34">
        <v>0</v>
      </c>
      <c r="CG34">
        <v>0</v>
      </c>
      <c r="CH34">
        <v>14783</v>
      </c>
      <c r="CI34">
        <v>14971</v>
      </c>
      <c r="CJ34">
        <v>0</v>
      </c>
      <c r="DA34">
        <v>84</v>
      </c>
      <c r="DB34">
        <v>107</v>
      </c>
      <c r="DC34">
        <v>1515</v>
      </c>
      <c r="DD34">
        <v>1931</v>
      </c>
      <c r="DK34">
        <v>17398</v>
      </c>
      <c r="DL34">
        <v>18746</v>
      </c>
      <c r="DM34">
        <v>15799</v>
      </c>
      <c r="DN34">
        <v>16708</v>
      </c>
      <c r="DQ34">
        <v>17398</v>
      </c>
      <c r="DR34">
        <v>15799</v>
      </c>
      <c r="DS34">
        <v>1515</v>
      </c>
      <c r="DT34">
        <v>18746</v>
      </c>
      <c r="DU34">
        <v>16708</v>
      </c>
      <c r="DV34">
        <v>1931</v>
      </c>
    </row>
    <row r="35" spans="1:263">
      <c r="A35" t="s">
        <v>4032</v>
      </c>
      <c r="B35">
        <v>9725071502</v>
      </c>
      <c r="C35" t="s">
        <v>4033</v>
      </c>
      <c r="D35" t="s">
        <v>2975</v>
      </c>
      <c r="E35" t="s">
        <v>3936</v>
      </c>
      <c r="F35" t="s">
        <v>3931</v>
      </c>
      <c r="G35" t="s">
        <v>3932</v>
      </c>
      <c r="H35" t="s">
        <v>4034</v>
      </c>
      <c r="AE35">
        <v>0</v>
      </c>
      <c r="AF35">
        <v>74</v>
      </c>
      <c r="AK35">
        <v>51731</v>
      </c>
      <c r="AL35">
        <v>16436</v>
      </c>
      <c r="AM35">
        <v>61815</v>
      </c>
      <c r="AN35">
        <v>64189</v>
      </c>
      <c r="AO35">
        <v>699</v>
      </c>
      <c r="AP35">
        <v>50</v>
      </c>
      <c r="AQ35">
        <v>208</v>
      </c>
      <c r="AR35">
        <v>208</v>
      </c>
      <c r="AS35">
        <v>114453</v>
      </c>
      <c r="AT35">
        <v>80957</v>
      </c>
      <c r="AU35">
        <v>3500</v>
      </c>
      <c r="AV35">
        <v>3500</v>
      </c>
      <c r="AY35">
        <v>23506</v>
      </c>
      <c r="AZ35">
        <v>16707</v>
      </c>
      <c r="BE35">
        <v>9594</v>
      </c>
      <c r="BF35">
        <v>-1513</v>
      </c>
      <c r="BG35">
        <v>36600</v>
      </c>
      <c r="BH35">
        <v>18694</v>
      </c>
      <c r="BK35">
        <v>5967</v>
      </c>
      <c r="BL35">
        <v>20895</v>
      </c>
      <c r="BS35">
        <v>5967</v>
      </c>
      <c r="BT35">
        <v>20895</v>
      </c>
      <c r="BW35">
        <v>71886</v>
      </c>
      <c r="BX35">
        <v>41368</v>
      </c>
      <c r="CA35">
        <v>71886</v>
      </c>
      <c r="CB35">
        <v>41368</v>
      </c>
      <c r="CC35">
        <v>114453</v>
      </c>
      <c r="CD35">
        <v>80957</v>
      </c>
      <c r="CE35">
        <v>3500</v>
      </c>
      <c r="CF35">
        <v>61815</v>
      </c>
      <c r="CG35">
        <v>64189</v>
      </c>
      <c r="CH35">
        <v>51731</v>
      </c>
      <c r="CI35">
        <v>16436</v>
      </c>
      <c r="CJ35">
        <v>5967</v>
      </c>
      <c r="CO35">
        <v>381</v>
      </c>
      <c r="CP35">
        <v>-1075</v>
      </c>
      <c r="CU35">
        <v>0</v>
      </c>
      <c r="CV35">
        <v>1929</v>
      </c>
      <c r="CW35">
        <v>345</v>
      </c>
      <c r="CX35">
        <v>1916</v>
      </c>
      <c r="CY35">
        <v>36</v>
      </c>
      <c r="CZ35">
        <v>-1062</v>
      </c>
      <c r="DA35">
        <v>-2</v>
      </c>
      <c r="DB35">
        <v>-557</v>
      </c>
      <c r="DC35">
        <v>34</v>
      </c>
      <c r="DD35">
        <v>-1619</v>
      </c>
      <c r="DI35">
        <v>6834</v>
      </c>
      <c r="DJ35">
        <v>-1328</v>
      </c>
      <c r="DK35">
        <v>758</v>
      </c>
      <c r="DL35">
        <v>16700</v>
      </c>
      <c r="DM35">
        <v>377</v>
      </c>
      <c r="DN35">
        <v>17775</v>
      </c>
      <c r="DO35">
        <v>381</v>
      </c>
      <c r="DP35">
        <v>-1075</v>
      </c>
      <c r="DQ35">
        <v>758</v>
      </c>
      <c r="DR35">
        <v>722</v>
      </c>
      <c r="DS35">
        <v>34</v>
      </c>
      <c r="DT35">
        <v>18629</v>
      </c>
      <c r="DU35">
        <v>19691</v>
      </c>
      <c r="DV35">
        <v>-1619</v>
      </c>
      <c r="DW35">
        <v>3500</v>
      </c>
      <c r="DY35">
        <v>106</v>
      </c>
      <c r="DZ35">
        <v>20021</v>
      </c>
      <c r="EA35">
        <v>0</v>
      </c>
      <c r="EC35">
        <v>292</v>
      </c>
      <c r="ED35">
        <v>34</v>
      </c>
      <c r="EE35">
        <v>34</v>
      </c>
      <c r="EF35">
        <v>3500</v>
      </c>
      <c r="EH35">
        <v>-1513</v>
      </c>
      <c r="EI35">
        <v>18694</v>
      </c>
      <c r="EN35">
        <v>0</v>
      </c>
      <c r="EO35">
        <v>3500</v>
      </c>
      <c r="EQ35">
        <v>9594</v>
      </c>
      <c r="ER35">
        <v>36600</v>
      </c>
      <c r="ES35">
        <v>-1618</v>
      </c>
      <c r="ET35">
        <v>290</v>
      </c>
      <c r="EU35">
        <v>18693</v>
      </c>
      <c r="EV35">
        <v>-1618</v>
      </c>
      <c r="EW35">
        <v>290</v>
      </c>
      <c r="EX35">
        <v>18693</v>
      </c>
      <c r="EY35">
        <v>-1618</v>
      </c>
      <c r="EZ35">
        <v>-1</v>
      </c>
      <c r="FA35">
        <v>-1513</v>
      </c>
      <c r="FB35">
        <v>-1618</v>
      </c>
      <c r="FC35">
        <v>-1</v>
      </c>
      <c r="FD35">
        <v>-1513</v>
      </c>
      <c r="FE35">
        <v>36600</v>
      </c>
      <c r="FF35">
        <v>18693</v>
      </c>
      <c r="GQ35">
        <v>0</v>
      </c>
      <c r="GS35">
        <v>50</v>
      </c>
      <c r="GT35">
        <v>1</v>
      </c>
      <c r="GU35">
        <v>50</v>
      </c>
      <c r="GV35">
        <v>1</v>
      </c>
      <c r="GW35">
        <v>0</v>
      </c>
      <c r="GY35">
        <v>0</v>
      </c>
      <c r="HA35">
        <v>0</v>
      </c>
      <c r="HB35">
        <v>1619</v>
      </c>
      <c r="HC35">
        <v>1619</v>
      </c>
      <c r="HF35">
        <v>0</v>
      </c>
      <c r="HG35">
        <v>11107</v>
      </c>
      <c r="HH35">
        <v>17906</v>
      </c>
      <c r="HO35">
        <v>16415</v>
      </c>
      <c r="HP35">
        <v>16707</v>
      </c>
      <c r="HQ35">
        <v>23506</v>
      </c>
      <c r="HY35">
        <v>1619</v>
      </c>
      <c r="HZ35">
        <v>1619</v>
      </c>
      <c r="IA35">
        <v>6800</v>
      </c>
      <c r="IB35">
        <v>291</v>
      </c>
      <c r="IC35">
        <v>292</v>
      </c>
      <c r="ID35">
        <v>6766</v>
      </c>
      <c r="IE35">
        <v>6766</v>
      </c>
      <c r="IF35">
        <v>6799</v>
      </c>
    </row>
    <row r="36" spans="1:263">
      <c r="A36" t="s">
        <v>4035</v>
      </c>
      <c r="B36">
        <v>3664214573</v>
      </c>
      <c r="C36" t="s">
        <v>4036</v>
      </c>
      <c r="D36" t="s">
        <v>4037</v>
      </c>
      <c r="E36" t="s">
        <v>3936</v>
      </c>
      <c r="F36" t="s">
        <v>3931</v>
      </c>
      <c r="G36" t="s">
        <v>3932</v>
      </c>
      <c r="H36" t="s">
        <v>4038</v>
      </c>
      <c r="K36">
        <v>0</v>
      </c>
      <c r="M36">
        <v>0</v>
      </c>
      <c r="O36">
        <v>0</v>
      </c>
      <c r="Q36">
        <v>0</v>
      </c>
      <c r="S36">
        <v>2991</v>
      </c>
      <c r="T36">
        <v>4273</v>
      </c>
      <c r="U36">
        <v>0</v>
      </c>
      <c r="W36">
        <v>0</v>
      </c>
      <c r="Y36">
        <v>0</v>
      </c>
      <c r="AA36">
        <v>0</v>
      </c>
      <c r="AC36">
        <v>2991</v>
      </c>
      <c r="AD36">
        <v>4273</v>
      </c>
      <c r="AE36">
        <v>2368</v>
      </c>
      <c r="AF36">
        <v>5026</v>
      </c>
      <c r="AI36">
        <v>0</v>
      </c>
      <c r="AJ36">
        <v>586</v>
      </c>
      <c r="AK36">
        <v>3604</v>
      </c>
      <c r="AL36">
        <v>2874</v>
      </c>
      <c r="AM36">
        <v>11345</v>
      </c>
      <c r="AN36">
        <v>9600</v>
      </c>
      <c r="AO36">
        <v>509</v>
      </c>
      <c r="AP36">
        <v>421</v>
      </c>
      <c r="AQ36">
        <v>0</v>
      </c>
      <c r="AS36">
        <v>17826</v>
      </c>
      <c r="AT36">
        <v>18507</v>
      </c>
      <c r="AU36">
        <v>250</v>
      </c>
      <c r="AV36">
        <v>250</v>
      </c>
      <c r="AW36">
        <v>0</v>
      </c>
      <c r="AY36">
        <v>0</v>
      </c>
      <c r="BA36">
        <v>0</v>
      </c>
      <c r="BC36">
        <v>0</v>
      </c>
      <c r="BE36">
        <v>630</v>
      </c>
      <c r="BF36">
        <v>577</v>
      </c>
      <c r="BG36">
        <v>880</v>
      </c>
      <c r="BH36">
        <v>827</v>
      </c>
      <c r="BK36">
        <v>0</v>
      </c>
      <c r="BM36">
        <v>0</v>
      </c>
      <c r="BO36">
        <v>0</v>
      </c>
      <c r="BQ36">
        <v>0</v>
      </c>
      <c r="BS36">
        <v>0</v>
      </c>
      <c r="BT36">
        <v>0</v>
      </c>
      <c r="BU36">
        <v>500</v>
      </c>
      <c r="BV36">
        <v>200</v>
      </c>
      <c r="BW36">
        <v>19437</v>
      </c>
      <c r="BX36">
        <v>21753</v>
      </c>
      <c r="BY36">
        <v>0</v>
      </c>
      <c r="CA36">
        <v>19937</v>
      </c>
      <c r="CB36">
        <v>21953</v>
      </c>
      <c r="CC36">
        <v>20817</v>
      </c>
      <c r="CD36">
        <v>22780</v>
      </c>
      <c r="CE36">
        <v>250</v>
      </c>
      <c r="CF36">
        <v>11345</v>
      </c>
      <c r="CG36">
        <v>9600</v>
      </c>
      <c r="CH36">
        <v>3604</v>
      </c>
      <c r="CI36">
        <v>2874</v>
      </c>
      <c r="CJ36">
        <v>500</v>
      </c>
      <c r="CK36">
        <v>4871</v>
      </c>
      <c r="CL36">
        <v>2994</v>
      </c>
      <c r="CM36">
        <v>306</v>
      </c>
      <c r="CN36">
        <v>2165</v>
      </c>
      <c r="CO36">
        <v>66</v>
      </c>
      <c r="CP36">
        <v>3153</v>
      </c>
      <c r="CQ36">
        <v>0</v>
      </c>
      <c r="CS36">
        <v>0</v>
      </c>
      <c r="CU36">
        <v>0</v>
      </c>
      <c r="CW36">
        <v>0</v>
      </c>
      <c r="CX36">
        <v>3038</v>
      </c>
      <c r="CY36">
        <v>66</v>
      </c>
      <c r="CZ36">
        <v>115</v>
      </c>
      <c r="DA36">
        <v>-13</v>
      </c>
      <c r="DB36">
        <v>-23</v>
      </c>
      <c r="DC36">
        <v>53</v>
      </c>
      <c r="DD36">
        <v>92</v>
      </c>
      <c r="DE36">
        <v>0</v>
      </c>
      <c r="DF36">
        <v>23</v>
      </c>
      <c r="DG36">
        <v>0</v>
      </c>
      <c r="DI36">
        <v>53</v>
      </c>
      <c r="DJ36">
        <v>92</v>
      </c>
      <c r="DK36">
        <v>5243</v>
      </c>
      <c r="DL36">
        <v>8312</v>
      </c>
      <c r="DM36">
        <v>0</v>
      </c>
      <c r="DO36">
        <v>5243</v>
      </c>
      <c r="DP36">
        <v>8312</v>
      </c>
      <c r="DQ36">
        <v>5243</v>
      </c>
      <c r="DR36">
        <v>0</v>
      </c>
      <c r="DS36">
        <v>53</v>
      </c>
      <c r="DT36">
        <v>8312</v>
      </c>
      <c r="DU36">
        <v>3038</v>
      </c>
      <c r="DV36">
        <v>92</v>
      </c>
      <c r="DW36">
        <v>250</v>
      </c>
      <c r="DY36">
        <v>462</v>
      </c>
      <c r="DZ36">
        <v>712</v>
      </c>
      <c r="EA36">
        <v>0</v>
      </c>
      <c r="EB36">
        <v>115</v>
      </c>
      <c r="EC36">
        <v>115</v>
      </c>
      <c r="ED36">
        <v>53</v>
      </c>
      <c r="EE36">
        <v>53</v>
      </c>
      <c r="EF36">
        <v>250</v>
      </c>
      <c r="EH36">
        <v>577</v>
      </c>
      <c r="EI36">
        <v>827</v>
      </c>
      <c r="EJ36">
        <v>0</v>
      </c>
      <c r="EL36">
        <v>0</v>
      </c>
      <c r="EN36">
        <v>0</v>
      </c>
      <c r="EO36">
        <v>250</v>
      </c>
      <c r="EQ36">
        <v>630</v>
      </c>
      <c r="ER36">
        <v>880</v>
      </c>
      <c r="FE36">
        <v>0</v>
      </c>
      <c r="FF36">
        <v>827</v>
      </c>
      <c r="FG36">
        <v>0</v>
      </c>
      <c r="FH36">
        <v>70203</v>
      </c>
      <c r="FI36">
        <v>0</v>
      </c>
      <c r="FJ36">
        <v>69953</v>
      </c>
      <c r="FK36">
        <v>0</v>
      </c>
      <c r="FM36">
        <v>0</v>
      </c>
      <c r="FO36">
        <v>0</v>
      </c>
      <c r="FP36">
        <v>71473</v>
      </c>
      <c r="FQ36">
        <v>0</v>
      </c>
      <c r="FR36">
        <v>13401</v>
      </c>
      <c r="FS36">
        <v>0</v>
      </c>
      <c r="FT36">
        <v>2165</v>
      </c>
      <c r="FU36">
        <v>0</v>
      </c>
      <c r="FW36">
        <v>0</v>
      </c>
      <c r="FX36">
        <v>23</v>
      </c>
      <c r="FY36">
        <v>0</v>
      </c>
      <c r="FZ36">
        <v>55884</v>
      </c>
      <c r="GA36">
        <v>0</v>
      </c>
      <c r="GB36">
        <v>-1270</v>
      </c>
      <c r="GC36">
        <v>0</v>
      </c>
      <c r="GE36">
        <v>0</v>
      </c>
      <c r="GG36">
        <v>0</v>
      </c>
      <c r="GI36">
        <v>0</v>
      </c>
      <c r="GK36">
        <v>0</v>
      </c>
      <c r="GM36">
        <v>0</v>
      </c>
      <c r="GO36">
        <v>0</v>
      </c>
      <c r="GQ36">
        <v>0</v>
      </c>
      <c r="GR36">
        <v>-1270</v>
      </c>
      <c r="GS36">
        <v>0</v>
      </c>
      <c r="GT36">
        <v>1691</v>
      </c>
      <c r="GU36">
        <v>0</v>
      </c>
      <c r="GV36">
        <v>421</v>
      </c>
      <c r="HF36">
        <v>0</v>
      </c>
      <c r="HG36">
        <v>53</v>
      </c>
      <c r="HH36">
        <v>53</v>
      </c>
      <c r="HJ36">
        <v>0</v>
      </c>
      <c r="HK36">
        <v>0</v>
      </c>
      <c r="HM36">
        <v>0</v>
      </c>
      <c r="HR36">
        <v>0</v>
      </c>
      <c r="HV36">
        <v>0</v>
      </c>
      <c r="HX36">
        <v>0</v>
      </c>
      <c r="IA36">
        <v>0</v>
      </c>
      <c r="IE36">
        <v>0</v>
      </c>
      <c r="IG36">
        <v>0</v>
      </c>
      <c r="IH36">
        <v>0</v>
      </c>
      <c r="II36">
        <v>0</v>
      </c>
      <c r="IJ36">
        <v>0</v>
      </c>
      <c r="IK36">
        <v>0</v>
      </c>
      <c r="IL36">
        <v>0</v>
      </c>
      <c r="IM36">
        <v>0</v>
      </c>
      <c r="IN36">
        <v>0</v>
      </c>
      <c r="IO36">
        <v>0</v>
      </c>
      <c r="IP36">
        <v>0</v>
      </c>
      <c r="IQ36">
        <v>0</v>
      </c>
      <c r="IR36">
        <v>0</v>
      </c>
      <c r="IS36">
        <v>0</v>
      </c>
      <c r="IT36">
        <v>0</v>
      </c>
      <c r="IU36">
        <v>0</v>
      </c>
      <c r="IV36">
        <v>0</v>
      </c>
      <c r="IW36">
        <v>250</v>
      </c>
      <c r="IX36">
        <v>0</v>
      </c>
      <c r="IY36">
        <v>0</v>
      </c>
      <c r="IZ36">
        <v>0</v>
      </c>
      <c r="JA36">
        <v>0</v>
      </c>
      <c r="JB36">
        <v>0</v>
      </c>
      <c r="JC36">
        <v>0</v>
      </c>
    </row>
    <row r="37" spans="1:263">
      <c r="A37" t="s">
        <v>4039</v>
      </c>
      <c r="B37">
        <v>7736551151</v>
      </c>
      <c r="C37" t="s">
        <v>4040</v>
      </c>
      <c r="D37" t="s">
        <v>4041</v>
      </c>
      <c r="E37" t="s">
        <v>3936</v>
      </c>
      <c r="F37" t="s">
        <v>3931</v>
      </c>
      <c r="G37" t="s">
        <v>3932</v>
      </c>
      <c r="H37" t="s">
        <v>4042</v>
      </c>
      <c r="AK37">
        <v>39986</v>
      </c>
      <c r="AL37">
        <v>40361</v>
      </c>
      <c r="AO37">
        <v>25277</v>
      </c>
      <c r="AP37">
        <v>3537</v>
      </c>
      <c r="BG37">
        <v>15799</v>
      </c>
      <c r="BH37">
        <v>16400</v>
      </c>
      <c r="BK37">
        <v>-2142</v>
      </c>
      <c r="BL37">
        <v>-2142</v>
      </c>
      <c r="BU37">
        <v>-8</v>
      </c>
      <c r="BV37">
        <v>-8</v>
      </c>
      <c r="BW37">
        <v>51614</v>
      </c>
      <c r="BX37">
        <v>29648</v>
      </c>
      <c r="CC37">
        <v>65263</v>
      </c>
      <c r="CD37">
        <v>43898</v>
      </c>
      <c r="CE37">
        <v>0</v>
      </c>
      <c r="CF37">
        <v>0</v>
      </c>
      <c r="CG37">
        <v>0</v>
      </c>
      <c r="CH37">
        <v>39986</v>
      </c>
      <c r="CI37">
        <v>40361</v>
      </c>
      <c r="CJ37">
        <v>-2150</v>
      </c>
      <c r="CU37">
        <v>4047</v>
      </c>
      <c r="CV37">
        <v>5757</v>
      </c>
      <c r="CW37">
        <v>3389</v>
      </c>
      <c r="CX37">
        <v>3325</v>
      </c>
      <c r="DA37">
        <v>976</v>
      </c>
      <c r="DB37">
        <v>875</v>
      </c>
      <c r="DC37">
        <v>81</v>
      </c>
      <c r="DD37">
        <v>2662</v>
      </c>
      <c r="DK37">
        <v>97601</v>
      </c>
      <c r="DL37">
        <v>98253</v>
      </c>
      <c r="DM37">
        <v>97202</v>
      </c>
      <c r="DN37">
        <v>97148</v>
      </c>
      <c r="DQ37">
        <v>101648</v>
      </c>
      <c r="DR37">
        <v>100591</v>
      </c>
      <c r="DS37">
        <v>81</v>
      </c>
      <c r="DT37">
        <v>104010</v>
      </c>
      <c r="DU37">
        <v>100473</v>
      </c>
      <c r="DV37">
        <v>2662</v>
      </c>
    </row>
    <row r="38" spans="1:263">
      <c r="A38" t="s">
        <v>4043</v>
      </c>
      <c r="B38">
        <v>5948053468</v>
      </c>
      <c r="C38" t="s">
        <v>4044</v>
      </c>
      <c r="D38" t="s">
        <v>4045</v>
      </c>
      <c r="E38" t="s">
        <v>3936</v>
      </c>
      <c r="F38" t="s">
        <v>3931</v>
      </c>
      <c r="G38" t="s">
        <v>3932</v>
      </c>
      <c r="H38" t="s">
        <v>4046</v>
      </c>
      <c r="S38">
        <v>48</v>
      </c>
      <c r="T38">
        <v>80</v>
      </c>
      <c r="AK38">
        <v>16339</v>
      </c>
      <c r="AL38">
        <v>17466</v>
      </c>
      <c r="AO38">
        <v>637</v>
      </c>
      <c r="AP38">
        <v>632</v>
      </c>
      <c r="BG38">
        <v>13664</v>
      </c>
      <c r="BH38">
        <v>13737</v>
      </c>
      <c r="BK38">
        <v>2785</v>
      </c>
      <c r="BL38">
        <v>3869</v>
      </c>
      <c r="BU38">
        <v>0</v>
      </c>
      <c r="BV38">
        <v>0</v>
      </c>
      <c r="BW38">
        <v>575</v>
      </c>
      <c r="BX38">
        <v>572</v>
      </c>
      <c r="CC38">
        <v>17024</v>
      </c>
      <c r="CD38">
        <v>18178</v>
      </c>
      <c r="CE38">
        <v>0</v>
      </c>
      <c r="CF38">
        <v>0</v>
      </c>
      <c r="CG38">
        <v>0</v>
      </c>
      <c r="CH38">
        <v>16339</v>
      </c>
      <c r="CI38">
        <v>17466</v>
      </c>
      <c r="CJ38">
        <v>2785</v>
      </c>
      <c r="CS38">
        <v>0</v>
      </c>
      <c r="CT38">
        <v>0</v>
      </c>
      <c r="CU38">
        <v>139</v>
      </c>
      <c r="CV38">
        <v>0</v>
      </c>
      <c r="CW38">
        <v>5160</v>
      </c>
      <c r="CX38">
        <v>9242</v>
      </c>
      <c r="DA38">
        <v>330</v>
      </c>
      <c r="DB38">
        <v>397</v>
      </c>
      <c r="DC38">
        <v>-73</v>
      </c>
      <c r="DD38">
        <v>-927</v>
      </c>
      <c r="DK38">
        <v>9439</v>
      </c>
      <c r="DL38">
        <v>14562</v>
      </c>
      <c r="DM38">
        <v>4161</v>
      </c>
      <c r="DN38">
        <v>5850</v>
      </c>
      <c r="DQ38">
        <v>9578</v>
      </c>
      <c r="DR38">
        <v>9321</v>
      </c>
      <c r="DS38">
        <v>-73</v>
      </c>
      <c r="DT38">
        <v>14562</v>
      </c>
      <c r="DU38">
        <v>15092</v>
      </c>
      <c r="DV38">
        <v>-927</v>
      </c>
    </row>
    <row r="39" spans="1:263">
      <c r="A39" t="s">
        <v>4047</v>
      </c>
      <c r="B39">
        <v>9710116140</v>
      </c>
      <c r="C39" t="s">
        <v>4048</v>
      </c>
      <c r="D39" t="s">
        <v>3493</v>
      </c>
      <c r="E39" t="s">
        <v>3936</v>
      </c>
      <c r="F39" t="s">
        <v>3931</v>
      </c>
      <c r="G39" t="s">
        <v>3932</v>
      </c>
      <c r="S39">
        <v>140</v>
      </c>
      <c r="T39">
        <v>140</v>
      </c>
      <c r="AC39">
        <v>140</v>
      </c>
      <c r="AD39">
        <v>140</v>
      </c>
      <c r="AE39">
        <v>231</v>
      </c>
      <c r="AF39">
        <v>93</v>
      </c>
      <c r="AK39">
        <v>30516</v>
      </c>
      <c r="AL39">
        <v>14781</v>
      </c>
      <c r="AM39">
        <v>3369</v>
      </c>
      <c r="AN39">
        <v>3011</v>
      </c>
      <c r="AO39">
        <v>22</v>
      </c>
      <c r="AP39">
        <v>787</v>
      </c>
      <c r="AS39">
        <v>34138</v>
      </c>
      <c r="AT39">
        <v>18672</v>
      </c>
      <c r="AU39">
        <v>1000</v>
      </c>
      <c r="AV39">
        <v>1000</v>
      </c>
      <c r="BA39">
        <v>5522</v>
      </c>
      <c r="BB39">
        <v>5394</v>
      </c>
      <c r="BE39">
        <v>27581</v>
      </c>
      <c r="BF39">
        <v>12348</v>
      </c>
      <c r="BG39">
        <v>34103</v>
      </c>
      <c r="BH39">
        <v>18742</v>
      </c>
      <c r="BW39">
        <v>175</v>
      </c>
      <c r="BX39">
        <v>70</v>
      </c>
      <c r="CA39">
        <v>175</v>
      </c>
      <c r="CB39">
        <v>70</v>
      </c>
      <c r="CC39">
        <v>34278</v>
      </c>
      <c r="CD39">
        <v>18812</v>
      </c>
      <c r="CE39">
        <v>1000</v>
      </c>
      <c r="CF39">
        <v>3369</v>
      </c>
      <c r="CG39">
        <v>3011</v>
      </c>
      <c r="CH39">
        <v>30516</v>
      </c>
      <c r="CI39">
        <v>14781</v>
      </c>
      <c r="CJ39">
        <v>0</v>
      </c>
      <c r="CK39">
        <v>0</v>
      </c>
      <c r="CL39">
        <v>33</v>
      </c>
      <c r="CO39">
        <v>13774</v>
      </c>
      <c r="CP39">
        <v>12944</v>
      </c>
      <c r="CQ39">
        <v>1466</v>
      </c>
      <c r="CR39">
        <v>164</v>
      </c>
      <c r="CU39">
        <v>9</v>
      </c>
      <c r="CV39">
        <v>12</v>
      </c>
      <c r="CW39">
        <v>4</v>
      </c>
      <c r="CX39">
        <v>702</v>
      </c>
      <c r="CY39">
        <v>15245</v>
      </c>
      <c r="CZ39">
        <v>12418</v>
      </c>
      <c r="DA39">
        <v>-12</v>
      </c>
      <c r="DB39">
        <v>-70</v>
      </c>
      <c r="DC39">
        <v>15233</v>
      </c>
      <c r="DD39">
        <v>12348</v>
      </c>
      <c r="DI39">
        <v>15233</v>
      </c>
      <c r="DJ39">
        <v>12348</v>
      </c>
      <c r="DK39">
        <v>14827</v>
      </c>
      <c r="DL39">
        <v>13196</v>
      </c>
      <c r="DM39">
        <v>1053</v>
      </c>
      <c r="DN39">
        <v>219</v>
      </c>
      <c r="DO39">
        <v>13774</v>
      </c>
      <c r="DP39">
        <v>12977</v>
      </c>
      <c r="DQ39">
        <v>14836</v>
      </c>
      <c r="DR39">
        <v>1057</v>
      </c>
      <c r="DS39">
        <v>15233</v>
      </c>
      <c r="DT39">
        <v>13208</v>
      </c>
      <c r="DU39">
        <v>921</v>
      </c>
      <c r="DV39">
        <v>12348</v>
      </c>
      <c r="DW39">
        <v>0</v>
      </c>
      <c r="DZ39">
        <v>0</v>
      </c>
      <c r="EA39">
        <v>1000</v>
      </c>
      <c r="EB39">
        <v>12348</v>
      </c>
      <c r="EC39">
        <v>12348</v>
      </c>
      <c r="ED39">
        <v>15233</v>
      </c>
      <c r="EE39">
        <v>15233</v>
      </c>
      <c r="EF39">
        <v>1000</v>
      </c>
      <c r="EH39">
        <v>12348</v>
      </c>
      <c r="EI39">
        <v>18742</v>
      </c>
      <c r="EO39">
        <v>1000</v>
      </c>
      <c r="EQ39">
        <v>27581</v>
      </c>
      <c r="ER39">
        <v>34103</v>
      </c>
      <c r="ES39">
        <v>0</v>
      </c>
      <c r="ET39">
        <v>0</v>
      </c>
      <c r="EU39">
        <v>0</v>
      </c>
      <c r="EV39">
        <v>0</v>
      </c>
      <c r="EW39">
        <v>0</v>
      </c>
      <c r="EX39">
        <v>0</v>
      </c>
      <c r="EY39">
        <v>0</v>
      </c>
      <c r="EZ39">
        <v>0</v>
      </c>
      <c r="FA39">
        <v>0</v>
      </c>
      <c r="FB39">
        <v>0</v>
      </c>
      <c r="FC39">
        <v>0</v>
      </c>
      <c r="FD39">
        <v>0</v>
      </c>
      <c r="FE39">
        <v>34103</v>
      </c>
      <c r="FF39">
        <v>18742</v>
      </c>
      <c r="GW39">
        <v>0</v>
      </c>
      <c r="GY39">
        <v>0</v>
      </c>
      <c r="HF39">
        <v>0</v>
      </c>
      <c r="HG39">
        <v>15233</v>
      </c>
      <c r="HH39">
        <v>15361</v>
      </c>
      <c r="HP39">
        <v>5394</v>
      </c>
      <c r="HQ39">
        <v>5522</v>
      </c>
      <c r="IC39">
        <v>5394</v>
      </c>
      <c r="IF39">
        <v>128</v>
      </c>
    </row>
    <row r="40" spans="1:263">
      <c r="A40" t="s">
        <v>4049</v>
      </c>
      <c r="B40">
        <v>2105005264</v>
      </c>
      <c r="C40" t="s">
        <v>3999</v>
      </c>
      <c r="D40" t="s">
        <v>4050</v>
      </c>
      <c r="E40" t="s">
        <v>3936</v>
      </c>
      <c r="F40" t="s">
        <v>3931</v>
      </c>
      <c r="G40" t="s">
        <v>3932</v>
      </c>
      <c r="H40" t="s">
        <v>4051</v>
      </c>
      <c r="S40">
        <v>1009</v>
      </c>
      <c r="T40">
        <v>199</v>
      </c>
      <c r="AE40">
        <v>453</v>
      </c>
      <c r="AF40">
        <v>10</v>
      </c>
      <c r="AK40">
        <v>33055</v>
      </c>
      <c r="AL40">
        <v>41999</v>
      </c>
      <c r="AO40">
        <v>1343</v>
      </c>
      <c r="AP40">
        <v>499</v>
      </c>
      <c r="BG40">
        <v>35849</v>
      </c>
      <c r="BH40">
        <v>38592</v>
      </c>
      <c r="BK40">
        <v>0</v>
      </c>
      <c r="BL40">
        <v>3947</v>
      </c>
      <c r="BW40">
        <v>11</v>
      </c>
      <c r="BX40">
        <v>168</v>
      </c>
      <c r="CC40">
        <v>35860</v>
      </c>
      <c r="CD40">
        <v>42707</v>
      </c>
      <c r="CE40">
        <v>0</v>
      </c>
      <c r="CF40">
        <v>0</v>
      </c>
      <c r="CG40">
        <v>0</v>
      </c>
      <c r="CH40">
        <v>33055</v>
      </c>
      <c r="CI40">
        <v>41999</v>
      </c>
      <c r="CJ40">
        <v>0</v>
      </c>
      <c r="CU40">
        <v>0</v>
      </c>
      <c r="CV40">
        <v>4942</v>
      </c>
      <c r="CW40">
        <v>90</v>
      </c>
      <c r="CX40">
        <v>1433</v>
      </c>
      <c r="DA40">
        <v>537</v>
      </c>
      <c r="DB40">
        <v>354</v>
      </c>
      <c r="DC40">
        <v>6805</v>
      </c>
      <c r="DD40">
        <v>11127</v>
      </c>
      <c r="DK40">
        <v>8948</v>
      </c>
      <c r="DL40">
        <v>9534</v>
      </c>
      <c r="DM40">
        <v>1516</v>
      </c>
      <c r="DN40">
        <v>1562</v>
      </c>
      <c r="DQ40">
        <v>8948</v>
      </c>
      <c r="DR40">
        <v>1606</v>
      </c>
      <c r="DS40">
        <v>6805</v>
      </c>
      <c r="DT40">
        <v>14476</v>
      </c>
      <c r="DU40">
        <v>2995</v>
      </c>
      <c r="DV40">
        <v>11127</v>
      </c>
    </row>
    <row r="41" spans="1:263">
      <c r="A41" t="s">
        <v>4052</v>
      </c>
      <c r="B41">
        <v>4345384394</v>
      </c>
      <c r="C41" t="s">
        <v>4053</v>
      </c>
      <c r="D41" t="s">
        <v>1486</v>
      </c>
      <c r="E41" t="s">
        <v>3936</v>
      </c>
      <c r="F41" t="s">
        <v>3931</v>
      </c>
      <c r="G41" t="s">
        <v>3932</v>
      </c>
      <c r="H41" t="s">
        <v>4054</v>
      </c>
      <c r="S41">
        <v>2732</v>
      </c>
      <c r="T41">
        <v>2575</v>
      </c>
      <c r="AC41">
        <v>2732</v>
      </c>
      <c r="AD41">
        <v>2575</v>
      </c>
      <c r="AK41">
        <v>1211</v>
      </c>
      <c r="AL41">
        <v>21547</v>
      </c>
      <c r="AM41">
        <v>37411</v>
      </c>
      <c r="AN41">
        <v>11587</v>
      </c>
      <c r="AO41">
        <v>1223</v>
      </c>
      <c r="AP41">
        <v>1241</v>
      </c>
      <c r="AS41">
        <v>39845</v>
      </c>
      <c r="AT41">
        <v>34375</v>
      </c>
      <c r="AU41">
        <v>10</v>
      </c>
      <c r="AV41">
        <v>10</v>
      </c>
      <c r="BE41">
        <v>38375</v>
      </c>
      <c r="BF41">
        <v>36940</v>
      </c>
      <c r="BG41">
        <v>38385</v>
      </c>
      <c r="BH41">
        <v>36950</v>
      </c>
      <c r="BK41">
        <v>0</v>
      </c>
      <c r="BS41">
        <v>0</v>
      </c>
      <c r="BT41">
        <v>0</v>
      </c>
      <c r="BW41">
        <v>4192</v>
      </c>
      <c r="CA41">
        <v>4192</v>
      </c>
      <c r="CB41">
        <v>0</v>
      </c>
      <c r="CC41">
        <v>42577</v>
      </c>
      <c r="CD41">
        <v>36950</v>
      </c>
      <c r="CE41">
        <v>10</v>
      </c>
      <c r="CF41">
        <v>37411</v>
      </c>
      <c r="CG41">
        <v>11587</v>
      </c>
      <c r="CH41">
        <v>1211</v>
      </c>
      <c r="CI41">
        <v>21547</v>
      </c>
      <c r="CJ41">
        <v>0</v>
      </c>
      <c r="CO41">
        <v>6306</v>
      </c>
      <c r="CP41">
        <v>12761</v>
      </c>
      <c r="CW41">
        <v>4871</v>
      </c>
      <c r="CX41">
        <v>3664</v>
      </c>
      <c r="CY41">
        <v>1435</v>
      </c>
      <c r="CZ41">
        <v>9097</v>
      </c>
      <c r="DC41">
        <v>1435</v>
      </c>
      <c r="DD41">
        <v>9097</v>
      </c>
      <c r="DI41">
        <v>1435</v>
      </c>
      <c r="DJ41">
        <v>9097</v>
      </c>
      <c r="DK41">
        <v>6306</v>
      </c>
      <c r="DL41">
        <v>12761</v>
      </c>
      <c r="DO41">
        <v>6306</v>
      </c>
      <c r="DP41">
        <v>12761</v>
      </c>
      <c r="DQ41">
        <v>6306</v>
      </c>
      <c r="DR41">
        <v>4871</v>
      </c>
      <c r="DS41">
        <v>1435</v>
      </c>
      <c r="DT41">
        <v>12761</v>
      </c>
      <c r="DU41">
        <v>3664</v>
      </c>
      <c r="DV41">
        <v>9097</v>
      </c>
    </row>
    <row r="42" spans="1:263">
      <c r="A42" t="s">
        <v>4055</v>
      </c>
      <c r="B42">
        <v>800010907</v>
      </c>
      <c r="C42" t="s">
        <v>4056</v>
      </c>
      <c r="D42" t="s">
        <v>4057</v>
      </c>
      <c r="E42" t="s">
        <v>3978</v>
      </c>
      <c r="F42" t="s">
        <v>3931</v>
      </c>
      <c r="G42" t="s">
        <v>3932</v>
      </c>
      <c r="AK42">
        <v>12212</v>
      </c>
      <c r="AL42">
        <v>12146</v>
      </c>
      <c r="AO42">
        <v>15</v>
      </c>
      <c r="BG42">
        <v>11836</v>
      </c>
      <c r="BH42">
        <v>11875</v>
      </c>
      <c r="BK42">
        <v>391</v>
      </c>
      <c r="BL42">
        <v>271</v>
      </c>
      <c r="CC42">
        <v>12227</v>
      </c>
      <c r="CD42">
        <v>12146</v>
      </c>
      <c r="CE42">
        <v>0</v>
      </c>
      <c r="CF42">
        <v>0</v>
      </c>
      <c r="CG42">
        <v>0</v>
      </c>
      <c r="CH42">
        <v>12212</v>
      </c>
      <c r="CI42">
        <v>12146</v>
      </c>
      <c r="CJ42">
        <v>391</v>
      </c>
      <c r="CW42">
        <v>12</v>
      </c>
      <c r="CX42">
        <v>3</v>
      </c>
      <c r="DC42">
        <v>-39</v>
      </c>
      <c r="DD42">
        <v>11865</v>
      </c>
      <c r="DK42">
        <v>0</v>
      </c>
      <c r="DL42">
        <v>12146</v>
      </c>
      <c r="DM42">
        <v>27</v>
      </c>
      <c r="DN42">
        <v>278</v>
      </c>
      <c r="DQ42">
        <v>0</v>
      </c>
      <c r="DR42">
        <v>39</v>
      </c>
      <c r="DS42">
        <v>-39</v>
      </c>
      <c r="DT42">
        <v>12146</v>
      </c>
      <c r="DU42">
        <v>281</v>
      </c>
      <c r="DV42">
        <v>11865</v>
      </c>
    </row>
    <row r="43" spans="1:263">
      <c r="A43" t="s">
        <v>4058</v>
      </c>
      <c r="B43">
        <v>7716956819</v>
      </c>
      <c r="C43" t="s">
        <v>3976</v>
      </c>
      <c r="D43" t="s">
        <v>4059</v>
      </c>
      <c r="E43" t="s">
        <v>3936</v>
      </c>
      <c r="F43" t="s">
        <v>3931</v>
      </c>
      <c r="G43" t="s">
        <v>3932</v>
      </c>
      <c r="H43" t="s">
        <v>4060</v>
      </c>
      <c r="K43">
        <v>3823</v>
      </c>
      <c r="L43">
        <v>5134</v>
      </c>
      <c r="S43">
        <v>10096</v>
      </c>
      <c r="T43">
        <v>10096</v>
      </c>
      <c r="AC43">
        <v>13919</v>
      </c>
      <c r="AD43">
        <v>15230</v>
      </c>
      <c r="AK43">
        <v>1107</v>
      </c>
      <c r="AL43">
        <v>238</v>
      </c>
      <c r="AO43">
        <v>24</v>
      </c>
      <c r="AP43">
        <v>1</v>
      </c>
      <c r="AQ43">
        <v>0</v>
      </c>
      <c r="AR43">
        <v>29</v>
      </c>
      <c r="AS43">
        <v>1131</v>
      </c>
      <c r="AT43">
        <v>268</v>
      </c>
      <c r="AU43">
        <v>10106</v>
      </c>
      <c r="AV43">
        <v>10106</v>
      </c>
      <c r="BE43">
        <v>4125</v>
      </c>
      <c r="BF43">
        <v>3732</v>
      </c>
      <c r="BG43">
        <v>14231</v>
      </c>
      <c r="BH43">
        <v>13838</v>
      </c>
      <c r="BU43">
        <v>615</v>
      </c>
      <c r="BV43">
        <v>1223</v>
      </c>
      <c r="BW43">
        <v>204</v>
      </c>
      <c r="BX43">
        <v>438</v>
      </c>
      <c r="CA43">
        <v>819</v>
      </c>
      <c r="CB43">
        <v>1661</v>
      </c>
      <c r="CC43">
        <v>15050</v>
      </c>
      <c r="CD43">
        <v>15498</v>
      </c>
      <c r="CE43">
        <v>10106</v>
      </c>
      <c r="CF43">
        <v>0</v>
      </c>
      <c r="CG43">
        <v>0</v>
      </c>
      <c r="CH43">
        <v>1107</v>
      </c>
      <c r="CI43">
        <v>238</v>
      </c>
      <c r="CJ43">
        <v>615</v>
      </c>
      <c r="CO43">
        <v>520</v>
      </c>
      <c r="CP43">
        <v>4290</v>
      </c>
      <c r="CW43">
        <v>36</v>
      </c>
      <c r="CX43">
        <v>190</v>
      </c>
      <c r="CY43">
        <v>484</v>
      </c>
      <c r="CZ43">
        <v>4100</v>
      </c>
      <c r="DA43">
        <v>-90</v>
      </c>
      <c r="DB43">
        <v>-349</v>
      </c>
      <c r="DC43">
        <v>394</v>
      </c>
      <c r="DD43">
        <v>3751</v>
      </c>
      <c r="DI43">
        <v>394</v>
      </c>
      <c r="DJ43">
        <v>3751</v>
      </c>
      <c r="DK43">
        <v>2704</v>
      </c>
      <c r="DL43">
        <v>11841</v>
      </c>
      <c r="DM43">
        <v>2184</v>
      </c>
      <c r="DN43">
        <v>7551</v>
      </c>
      <c r="DO43">
        <v>520</v>
      </c>
      <c r="DP43">
        <v>4290</v>
      </c>
      <c r="DQ43">
        <v>2704</v>
      </c>
      <c r="DR43">
        <v>2220</v>
      </c>
      <c r="DS43">
        <v>394</v>
      </c>
      <c r="DT43">
        <v>11841</v>
      </c>
      <c r="DU43">
        <v>7741</v>
      </c>
      <c r="DV43">
        <v>3751</v>
      </c>
      <c r="DW43">
        <v>10106</v>
      </c>
      <c r="DY43">
        <v>-19</v>
      </c>
      <c r="DZ43">
        <v>10087</v>
      </c>
      <c r="EA43">
        <v>0</v>
      </c>
      <c r="EB43">
        <v>3751</v>
      </c>
      <c r="EC43">
        <v>3751</v>
      </c>
      <c r="ED43">
        <v>393</v>
      </c>
      <c r="EE43">
        <v>393</v>
      </c>
      <c r="EF43">
        <v>10106</v>
      </c>
      <c r="EH43">
        <v>3732</v>
      </c>
      <c r="EI43">
        <v>13838</v>
      </c>
      <c r="EO43">
        <v>10106</v>
      </c>
      <c r="EQ43">
        <v>4125</v>
      </c>
      <c r="ER43">
        <v>14231</v>
      </c>
      <c r="ES43">
        <v>3751</v>
      </c>
      <c r="ET43">
        <v>0</v>
      </c>
      <c r="EU43">
        <v>13838</v>
      </c>
      <c r="EV43">
        <v>3751</v>
      </c>
      <c r="EW43">
        <v>0</v>
      </c>
      <c r="EX43">
        <v>13838</v>
      </c>
      <c r="EY43">
        <v>3751</v>
      </c>
      <c r="EZ43">
        <v>0</v>
      </c>
      <c r="FA43">
        <v>3732</v>
      </c>
      <c r="FB43">
        <v>3751</v>
      </c>
      <c r="FC43">
        <v>0</v>
      </c>
      <c r="FD43">
        <v>3732</v>
      </c>
      <c r="FE43">
        <v>14231</v>
      </c>
      <c r="FF43">
        <v>13838</v>
      </c>
      <c r="FG43">
        <v>3342</v>
      </c>
      <c r="FH43">
        <v>11729</v>
      </c>
      <c r="FI43">
        <v>3040</v>
      </c>
      <c r="FJ43">
        <v>11729</v>
      </c>
      <c r="FM43">
        <v>302</v>
      </c>
      <c r="FO43">
        <v>707</v>
      </c>
      <c r="FP43">
        <v>5279</v>
      </c>
      <c r="FQ43">
        <v>905</v>
      </c>
      <c r="FR43">
        <v>2553</v>
      </c>
      <c r="FS43">
        <v>603</v>
      </c>
      <c r="FT43">
        <v>3350</v>
      </c>
      <c r="FY43">
        <v>1214</v>
      </c>
      <c r="FZ43">
        <v>551</v>
      </c>
      <c r="GA43">
        <v>620</v>
      </c>
      <c r="GB43">
        <v>5275</v>
      </c>
      <c r="GM43">
        <v>707</v>
      </c>
      <c r="GN43">
        <v>5279</v>
      </c>
      <c r="GO43">
        <v>-707</v>
      </c>
      <c r="GP43">
        <v>-5279</v>
      </c>
      <c r="GQ43">
        <v>-87</v>
      </c>
      <c r="GR43">
        <v>-4</v>
      </c>
      <c r="GS43">
        <v>1</v>
      </c>
      <c r="GT43">
        <v>4</v>
      </c>
      <c r="GU43">
        <v>-86</v>
      </c>
      <c r="GV43">
        <v>0</v>
      </c>
      <c r="GW43">
        <v>0</v>
      </c>
      <c r="GY43">
        <v>0</v>
      </c>
      <c r="HF43">
        <v>0</v>
      </c>
      <c r="HG43">
        <v>393</v>
      </c>
      <c r="HH43">
        <v>393</v>
      </c>
    </row>
    <row r="44" spans="1:263">
      <c r="A44" t="s">
        <v>4061</v>
      </c>
      <c r="B44">
        <v>7714634848</v>
      </c>
      <c r="C44" t="s">
        <v>4062</v>
      </c>
      <c r="D44" t="s">
        <v>143</v>
      </c>
      <c r="E44" t="s">
        <v>3978</v>
      </c>
      <c r="F44" t="s">
        <v>3931</v>
      </c>
      <c r="G44" t="s">
        <v>3932</v>
      </c>
      <c r="H44" t="s">
        <v>4063</v>
      </c>
      <c r="K44">
        <v>0</v>
      </c>
      <c r="S44">
        <v>45</v>
      </c>
      <c r="T44">
        <v>50</v>
      </c>
      <c r="W44">
        <v>0</v>
      </c>
      <c r="Y44">
        <v>0</v>
      </c>
      <c r="AC44">
        <v>45</v>
      </c>
      <c r="AD44">
        <v>50</v>
      </c>
      <c r="AI44">
        <v>140</v>
      </c>
      <c r="AJ44">
        <v>250</v>
      </c>
      <c r="AK44">
        <v>247244</v>
      </c>
      <c r="AL44">
        <v>213321</v>
      </c>
      <c r="AM44">
        <v>588511</v>
      </c>
      <c r="AN44">
        <v>582398</v>
      </c>
      <c r="AO44">
        <v>197</v>
      </c>
      <c r="AP44">
        <v>224</v>
      </c>
      <c r="AQ44">
        <v>2</v>
      </c>
      <c r="AR44">
        <v>2</v>
      </c>
      <c r="AS44">
        <v>836094</v>
      </c>
      <c r="AT44">
        <v>796194</v>
      </c>
      <c r="AU44">
        <v>9800</v>
      </c>
      <c r="AV44">
        <v>9800</v>
      </c>
      <c r="BE44">
        <v>6439</v>
      </c>
      <c r="BF44">
        <v>8216</v>
      </c>
      <c r="BG44">
        <v>16239</v>
      </c>
      <c r="BH44">
        <v>18016</v>
      </c>
      <c r="BK44">
        <v>-4922</v>
      </c>
      <c r="BS44">
        <v>-4922</v>
      </c>
      <c r="BT44">
        <v>0</v>
      </c>
      <c r="BU44">
        <v>3950</v>
      </c>
      <c r="BW44">
        <v>820872</v>
      </c>
      <c r="BX44">
        <v>778228</v>
      </c>
      <c r="CA44">
        <v>824822</v>
      </c>
      <c r="CB44">
        <v>778228</v>
      </c>
      <c r="CC44">
        <v>836139</v>
      </c>
      <c r="CD44">
        <v>796244</v>
      </c>
      <c r="CE44">
        <v>9800</v>
      </c>
      <c r="CF44">
        <v>588511</v>
      </c>
      <c r="CG44">
        <v>582398</v>
      </c>
      <c r="CH44">
        <v>247244</v>
      </c>
      <c r="CI44">
        <v>213321</v>
      </c>
      <c r="CJ44">
        <v>-972</v>
      </c>
      <c r="CM44">
        <v>12195</v>
      </c>
      <c r="CN44">
        <v>10230</v>
      </c>
      <c r="CO44">
        <v>-3783</v>
      </c>
      <c r="CP44">
        <v>1478</v>
      </c>
      <c r="CU44">
        <v>2646</v>
      </c>
      <c r="CV44">
        <v>22546</v>
      </c>
      <c r="CW44">
        <v>637</v>
      </c>
      <c r="CX44">
        <v>23839</v>
      </c>
      <c r="CY44">
        <v>-1774</v>
      </c>
      <c r="CZ44">
        <v>185</v>
      </c>
      <c r="DA44">
        <v>0</v>
      </c>
      <c r="DB44">
        <v>-36</v>
      </c>
      <c r="DC44">
        <v>-1774</v>
      </c>
      <c r="DD44">
        <v>149</v>
      </c>
      <c r="DE44">
        <v>0</v>
      </c>
      <c r="DF44">
        <v>36</v>
      </c>
      <c r="DI44">
        <v>-1774</v>
      </c>
      <c r="DJ44">
        <v>149</v>
      </c>
      <c r="DK44">
        <v>8412</v>
      </c>
      <c r="DL44">
        <v>11708</v>
      </c>
      <c r="DO44">
        <v>8412</v>
      </c>
      <c r="DP44">
        <v>11708</v>
      </c>
      <c r="DQ44">
        <v>11058</v>
      </c>
      <c r="DR44">
        <v>637</v>
      </c>
      <c r="DS44">
        <v>-1774</v>
      </c>
      <c r="DT44">
        <v>34254</v>
      </c>
      <c r="DU44">
        <v>23839</v>
      </c>
      <c r="DV44">
        <v>149</v>
      </c>
      <c r="DW44">
        <v>9800</v>
      </c>
      <c r="DY44">
        <v>8066</v>
      </c>
      <c r="DZ44">
        <v>17866</v>
      </c>
      <c r="EA44">
        <v>0</v>
      </c>
      <c r="EB44">
        <v>150</v>
      </c>
      <c r="EC44">
        <v>150</v>
      </c>
      <c r="ED44">
        <v>150</v>
      </c>
      <c r="EE44">
        <v>150</v>
      </c>
      <c r="EF44">
        <v>9800</v>
      </c>
      <c r="EH44">
        <v>8216</v>
      </c>
      <c r="EI44">
        <v>18016</v>
      </c>
      <c r="EJ44">
        <v>0</v>
      </c>
      <c r="EK44">
        <v>1777</v>
      </c>
      <c r="EL44">
        <v>1777</v>
      </c>
      <c r="EM44">
        <v>1777</v>
      </c>
      <c r="EN44">
        <v>1777</v>
      </c>
      <c r="EO44">
        <v>9800</v>
      </c>
      <c r="EQ44">
        <v>6439</v>
      </c>
      <c r="ER44">
        <v>16239</v>
      </c>
      <c r="ES44">
        <v>150</v>
      </c>
      <c r="ET44">
        <v>0</v>
      </c>
      <c r="EU44">
        <v>18016</v>
      </c>
      <c r="EV44">
        <v>150</v>
      </c>
      <c r="EW44">
        <v>0</v>
      </c>
      <c r="EX44">
        <v>18016</v>
      </c>
      <c r="EY44">
        <v>150</v>
      </c>
      <c r="EZ44">
        <v>0</v>
      </c>
      <c r="FA44">
        <v>8216</v>
      </c>
      <c r="FB44">
        <v>150</v>
      </c>
      <c r="FC44">
        <v>0</v>
      </c>
      <c r="FD44">
        <v>8216</v>
      </c>
      <c r="FE44">
        <v>16239</v>
      </c>
      <c r="FF44">
        <v>18016</v>
      </c>
      <c r="FG44">
        <v>19124</v>
      </c>
      <c r="FH44">
        <v>97071</v>
      </c>
      <c r="FI44">
        <v>30448</v>
      </c>
      <c r="FJ44">
        <v>843</v>
      </c>
      <c r="FM44">
        <v>5606</v>
      </c>
      <c r="FN44">
        <v>96228</v>
      </c>
      <c r="FO44">
        <v>115318</v>
      </c>
      <c r="FP44">
        <v>1018352</v>
      </c>
      <c r="FQ44">
        <v>9356</v>
      </c>
      <c r="FR44">
        <v>6476</v>
      </c>
      <c r="FS44">
        <v>1852</v>
      </c>
      <c r="FT44">
        <v>2825</v>
      </c>
      <c r="FW44">
        <v>0</v>
      </c>
      <c r="FX44">
        <v>83</v>
      </c>
      <c r="FY44">
        <v>89023</v>
      </c>
      <c r="FZ44">
        <v>1018352</v>
      </c>
      <c r="GA44">
        <v>-887</v>
      </c>
      <c r="GB44">
        <v>81066</v>
      </c>
      <c r="GG44">
        <v>2900</v>
      </c>
      <c r="GH44">
        <v>109050</v>
      </c>
      <c r="GI44">
        <v>-2900</v>
      </c>
      <c r="GJ44">
        <v>-109050</v>
      </c>
      <c r="GK44">
        <v>19124</v>
      </c>
      <c r="GM44">
        <v>26295</v>
      </c>
      <c r="GO44">
        <v>-96194</v>
      </c>
      <c r="GP44">
        <v>-1018352</v>
      </c>
      <c r="GQ44">
        <v>-99981</v>
      </c>
      <c r="GR44">
        <v>-1046336</v>
      </c>
      <c r="GS44">
        <v>224</v>
      </c>
      <c r="GT44">
        <v>885</v>
      </c>
      <c r="GU44">
        <v>-99757</v>
      </c>
      <c r="GV44">
        <v>-1045451</v>
      </c>
      <c r="GW44">
        <v>0</v>
      </c>
      <c r="GY44">
        <v>0</v>
      </c>
    </row>
    <row r="45" spans="1:263">
      <c r="A45" t="s">
        <v>4064</v>
      </c>
      <c r="B45">
        <v>7734477671</v>
      </c>
      <c r="C45" t="s">
        <v>4005</v>
      </c>
      <c r="D45" t="s">
        <v>3191</v>
      </c>
      <c r="E45" t="s">
        <v>3936</v>
      </c>
      <c r="F45" t="s">
        <v>3931</v>
      </c>
      <c r="G45" t="s">
        <v>3932</v>
      </c>
      <c r="AK45">
        <v>12409</v>
      </c>
      <c r="AL45">
        <v>12376</v>
      </c>
      <c r="BG45">
        <v>12074</v>
      </c>
      <c r="BH45">
        <v>12077</v>
      </c>
      <c r="BU45">
        <v>335</v>
      </c>
      <c r="BV45">
        <v>299</v>
      </c>
      <c r="CC45">
        <v>12409</v>
      </c>
      <c r="CD45">
        <v>12377</v>
      </c>
      <c r="CE45">
        <v>0</v>
      </c>
      <c r="CF45">
        <v>0</v>
      </c>
      <c r="CG45">
        <v>0</v>
      </c>
      <c r="CH45">
        <v>12409</v>
      </c>
      <c r="CI45">
        <v>12376</v>
      </c>
      <c r="CJ45">
        <v>335</v>
      </c>
      <c r="CW45">
        <v>3</v>
      </c>
      <c r="CX45">
        <v>4</v>
      </c>
      <c r="DC45">
        <v>-3</v>
      </c>
      <c r="DD45">
        <v>11677</v>
      </c>
      <c r="DK45">
        <v>0</v>
      </c>
      <c r="DL45">
        <v>11681</v>
      </c>
      <c r="DQ45">
        <v>0</v>
      </c>
      <c r="DR45">
        <v>3</v>
      </c>
      <c r="DS45">
        <v>-3</v>
      </c>
      <c r="DT45">
        <v>11681</v>
      </c>
      <c r="DU45">
        <v>4</v>
      </c>
      <c r="DV45">
        <v>11677</v>
      </c>
    </row>
    <row r="46" spans="1:263">
      <c r="A46" t="s">
        <v>4065</v>
      </c>
      <c r="B46">
        <v>9731115437</v>
      </c>
      <c r="C46" t="s">
        <v>4066</v>
      </c>
      <c r="D46" t="s">
        <v>4067</v>
      </c>
      <c r="E46" t="s">
        <v>3936</v>
      </c>
      <c r="F46" t="s">
        <v>3931</v>
      </c>
      <c r="G46" t="s">
        <v>3932</v>
      </c>
      <c r="AK46">
        <v>12667</v>
      </c>
      <c r="AL46">
        <v>12089</v>
      </c>
      <c r="AO46">
        <v>0</v>
      </c>
      <c r="AP46">
        <v>2</v>
      </c>
      <c r="BG46">
        <v>11782</v>
      </c>
      <c r="BH46">
        <v>11799</v>
      </c>
      <c r="BK46">
        <v>230</v>
      </c>
      <c r="BU46">
        <v>647</v>
      </c>
      <c r="BV46">
        <v>292</v>
      </c>
      <c r="BW46">
        <v>8</v>
      </c>
      <c r="CC46">
        <v>12667</v>
      </c>
      <c r="CD46">
        <v>12091</v>
      </c>
      <c r="CE46">
        <v>0</v>
      </c>
      <c r="CF46">
        <v>0</v>
      </c>
      <c r="CG46">
        <v>0</v>
      </c>
      <c r="CH46">
        <v>12667</v>
      </c>
      <c r="CI46">
        <v>12089</v>
      </c>
      <c r="CJ46">
        <v>877</v>
      </c>
      <c r="CW46">
        <v>17</v>
      </c>
      <c r="CX46">
        <v>1</v>
      </c>
      <c r="DC46">
        <v>-17</v>
      </c>
      <c r="DD46">
        <v>11499</v>
      </c>
      <c r="DK46">
        <v>0</v>
      </c>
      <c r="DL46">
        <v>11500</v>
      </c>
      <c r="DQ46">
        <v>0</v>
      </c>
      <c r="DR46">
        <v>17</v>
      </c>
      <c r="DS46">
        <v>-17</v>
      </c>
      <c r="DT46">
        <v>11500</v>
      </c>
      <c r="DU46">
        <v>1</v>
      </c>
      <c r="DV46">
        <v>11499</v>
      </c>
    </row>
    <row r="47" spans="1:263">
      <c r="A47" t="s">
        <v>4068</v>
      </c>
      <c r="B47">
        <v>3702593710</v>
      </c>
      <c r="C47" t="s">
        <v>4028</v>
      </c>
      <c r="D47" t="s">
        <v>4069</v>
      </c>
      <c r="E47" t="s">
        <v>3936</v>
      </c>
      <c r="F47" t="s">
        <v>3931</v>
      </c>
      <c r="G47" t="s">
        <v>3932</v>
      </c>
      <c r="H47" t="s">
        <v>4070</v>
      </c>
      <c r="AK47">
        <v>16833</v>
      </c>
      <c r="AL47">
        <v>20073</v>
      </c>
      <c r="AO47">
        <v>5</v>
      </c>
      <c r="AP47">
        <v>249</v>
      </c>
      <c r="BG47">
        <v>13623</v>
      </c>
      <c r="BH47">
        <v>13493</v>
      </c>
      <c r="BU47">
        <v>2072</v>
      </c>
      <c r="BV47">
        <v>2242</v>
      </c>
      <c r="BW47">
        <v>1143</v>
      </c>
      <c r="BX47">
        <v>4587</v>
      </c>
      <c r="CC47">
        <v>16838</v>
      </c>
      <c r="CD47">
        <v>20322</v>
      </c>
      <c r="CE47">
        <v>0</v>
      </c>
      <c r="CF47">
        <v>0</v>
      </c>
      <c r="CG47">
        <v>0</v>
      </c>
      <c r="CH47">
        <v>16833</v>
      </c>
      <c r="CI47">
        <v>20073</v>
      </c>
      <c r="CJ47">
        <v>2072</v>
      </c>
      <c r="CU47">
        <v>81</v>
      </c>
      <c r="CW47">
        <v>47</v>
      </c>
      <c r="CX47">
        <v>152</v>
      </c>
      <c r="DA47">
        <v>210</v>
      </c>
      <c r="DB47">
        <v>59</v>
      </c>
      <c r="DC47">
        <v>130</v>
      </c>
      <c r="DD47">
        <v>151</v>
      </c>
      <c r="DK47">
        <v>8429</v>
      </c>
      <c r="DL47">
        <v>9798</v>
      </c>
      <c r="DM47">
        <v>8123</v>
      </c>
      <c r="DN47">
        <v>9436</v>
      </c>
      <c r="DQ47">
        <v>8510</v>
      </c>
      <c r="DR47">
        <v>8170</v>
      </c>
      <c r="DS47">
        <v>130</v>
      </c>
      <c r="DT47">
        <v>9798</v>
      </c>
      <c r="DU47">
        <v>9588</v>
      </c>
      <c r="DV47">
        <v>151</v>
      </c>
    </row>
    <row r="48" spans="1:263">
      <c r="A48" t="s">
        <v>4071</v>
      </c>
      <c r="B48">
        <v>1327029000</v>
      </c>
      <c r="C48" t="s">
        <v>4072</v>
      </c>
      <c r="D48" t="s">
        <v>2074</v>
      </c>
      <c r="E48" t="s">
        <v>3936</v>
      </c>
      <c r="F48" t="s">
        <v>3931</v>
      </c>
      <c r="G48" t="s">
        <v>3932</v>
      </c>
      <c r="H48" t="s">
        <v>4073</v>
      </c>
      <c r="S48">
        <v>883</v>
      </c>
      <c r="T48">
        <v>913</v>
      </c>
      <c r="AC48">
        <v>883</v>
      </c>
      <c r="AD48">
        <v>913</v>
      </c>
      <c r="AK48">
        <v>2524</v>
      </c>
      <c r="AL48">
        <v>2850</v>
      </c>
      <c r="AM48">
        <v>1999</v>
      </c>
      <c r="AN48">
        <v>8441</v>
      </c>
      <c r="AO48">
        <v>10765</v>
      </c>
      <c r="AP48">
        <v>11993</v>
      </c>
      <c r="AS48">
        <v>15288</v>
      </c>
      <c r="AT48">
        <v>23284</v>
      </c>
      <c r="AU48">
        <v>10</v>
      </c>
      <c r="AV48">
        <v>10</v>
      </c>
      <c r="BC48">
        <v>10121</v>
      </c>
      <c r="BD48">
        <v>10121</v>
      </c>
      <c r="BE48">
        <v>1694</v>
      </c>
      <c r="BF48">
        <v>1239</v>
      </c>
      <c r="BG48">
        <v>11825</v>
      </c>
      <c r="BH48">
        <v>11370</v>
      </c>
      <c r="BU48">
        <v>3870</v>
      </c>
      <c r="BV48">
        <v>12786</v>
      </c>
      <c r="BW48">
        <v>476</v>
      </c>
      <c r="BX48">
        <v>41</v>
      </c>
      <c r="CA48">
        <v>4346</v>
      </c>
      <c r="CB48">
        <v>12827</v>
      </c>
      <c r="CC48">
        <v>16171</v>
      </c>
      <c r="CD48">
        <v>24197</v>
      </c>
      <c r="CE48">
        <v>10</v>
      </c>
      <c r="CF48">
        <v>1999</v>
      </c>
      <c r="CG48">
        <v>8441</v>
      </c>
      <c r="CH48">
        <v>2524</v>
      </c>
      <c r="CI48">
        <v>2850</v>
      </c>
      <c r="CJ48">
        <v>3870</v>
      </c>
      <c r="CM48">
        <v>0</v>
      </c>
      <c r="CN48">
        <v>3189</v>
      </c>
      <c r="CO48">
        <v>1195</v>
      </c>
      <c r="CP48">
        <v>6458</v>
      </c>
      <c r="CQ48">
        <v>0</v>
      </c>
      <c r="CR48">
        <v>15</v>
      </c>
      <c r="CS48">
        <v>72</v>
      </c>
      <c r="CT48">
        <v>29</v>
      </c>
      <c r="CU48">
        <v>90</v>
      </c>
      <c r="CW48">
        <v>98</v>
      </c>
      <c r="CX48">
        <v>5621</v>
      </c>
      <c r="CY48">
        <v>1115</v>
      </c>
      <c r="CZ48">
        <v>823</v>
      </c>
      <c r="DA48">
        <v>-660</v>
      </c>
      <c r="DB48">
        <v>-192</v>
      </c>
      <c r="DC48">
        <v>455</v>
      </c>
      <c r="DD48">
        <v>631</v>
      </c>
      <c r="DE48">
        <v>660</v>
      </c>
      <c r="DF48">
        <v>192</v>
      </c>
      <c r="DI48">
        <v>455</v>
      </c>
      <c r="DJ48">
        <v>631</v>
      </c>
      <c r="DK48">
        <v>13874</v>
      </c>
      <c r="DL48">
        <v>9647</v>
      </c>
      <c r="DM48">
        <v>12679</v>
      </c>
      <c r="DO48">
        <v>1195</v>
      </c>
      <c r="DP48">
        <v>9647</v>
      </c>
      <c r="DQ48">
        <v>13964</v>
      </c>
      <c r="DR48">
        <v>12777</v>
      </c>
      <c r="DS48">
        <v>455</v>
      </c>
      <c r="DT48">
        <v>9647</v>
      </c>
      <c r="DU48">
        <v>5621</v>
      </c>
      <c r="DV48">
        <v>631</v>
      </c>
      <c r="DW48">
        <v>10</v>
      </c>
      <c r="DX48">
        <v>10121</v>
      </c>
      <c r="DY48">
        <v>608</v>
      </c>
      <c r="DZ48">
        <v>10739</v>
      </c>
      <c r="EA48">
        <v>0</v>
      </c>
      <c r="EB48">
        <v>631</v>
      </c>
      <c r="EC48">
        <v>631</v>
      </c>
      <c r="ED48">
        <v>455</v>
      </c>
      <c r="EE48">
        <v>455</v>
      </c>
      <c r="EF48">
        <v>10</v>
      </c>
      <c r="EG48">
        <v>10121</v>
      </c>
      <c r="EH48">
        <v>1239</v>
      </c>
      <c r="EI48">
        <v>11370</v>
      </c>
      <c r="EO48">
        <v>10</v>
      </c>
      <c r="EP48">
        <v>10121</v>
      </c>
      <c r="EQ48">
        <v>1694</v>
      </c>
      <c r="ER48">
        <v>11825</v>
      </c>
      <c r="ES48">
        <v>631</v>
      </c>
      <c r="ET48">
        <v>0</v>
      </c>
      <c r="EU48">
        <v>11370</v>
      </c>
      <c r="EV48">
        <v>631</v>
      </c>
      <c r="EW48">
        <v>0</v>
      </c>
      <c r="EX48">
        <v>11370</v>
      </c>
      <c r="EY48">
        <v>631</v>
      </c>
      <c r="EZ48">
        <v>0</v>
      </c>
      <c r="FA48">
        <v>1239</v>
      </c>
      <c r="FB48">
        <v>631</v>
      </c>
      <c r="FC48">
        <v>0</v>
      </c>
      <c r="FD48">
        <v>1239</v>
      </c>
      <c r="FE48">
        <v>11825</v>
      </c>
      <c r="FF48">
        <v>11370</v>
      </c>
      <c r="FG48">
        <v>3305</v>
      </c>
      <c r="FH48">
        <v>13604</v>
      </c>
      <c r="FI48">
        <v>4984</v>
      </c>
      <c r="FJ48">
        <v>4338</v>
      </c>
      <c r="FM48">
        <v>6636</v>
      </c>
      <c r="FN48">
        <v>2440</v>
      </c>
      <c r="FO48">
        <v>6825</v>
      </c>
      <c r="FP48">
        <v>2824</v>
      </c>
      <c r="FQ48">
        <v>3281</v>
      </c>
      <c r="FR48">
        <v>16064</v>
      </c>
      <c r="FS48">
        <v>352</v>
      </c>
      <c r="FT48">
        <v>335</v>
      </c>
      <c r="FU48">
        <v>72</v>
      </c>
      <c r="FV48">
        <v>29</v>
      </c>
      <c r="FY48">
        <v>2004</v>
      </c>
      <c r="FZ48">
        <v>130</v>
      </c>
      <c r="GA48">
        <v>2292</v>
      </c>
      <c r="GB48">
        <v>-10508</v>
      </c>
      <c r="GC48">
        <v>0</v>
      </c>
      <c r="GD48">
        <v>765</v>
      </c>
      <c r="GE48">
        <v>0</v>
      </c>
      <c r="GF48">
        <v>15</v>
      </c>
      <c r="GI48">
        <v>0</v>
      </c>
      <c r="GJ48">
        <v>780</v>
      </c>
      <c r="GK48">
        <v>3305</v>
      </c>
      <c r="GL48">
        <v>13604</v>
      </c>
      <c r="GM48">
        <v>4821</v>
      </c>
      <c r="GN48">
        <v>2694</v>
      </c>
      <c r="GO48">
        <v>-3520</v>
      </c>
      <c r="GP48">
        <v>10780</v>
      </c>
      <c r="GQ48">
        <v>-1228</v>
      </c>
      <c r="GR48">
        <v>1052</v>
      </c>
      <c r="GS48">
        <v>11993</v>
      </c>
      <c r="GT48">
        <v>10941</v>
      </c>
      <c r="GU48">
        <v>10765</v>
      </c>
      <c r="GV48">
        <v>11993</v>
      </c>
      <c r="HF48">
        <v>0</v>
      </c>
      <c r="HG48">
        <v>455</v>
      </c>
      <c r="HH48">
        <v>455</v>
      </c>
    </row>
    <row r="49" spans="1:283">
      <c r="A49" t="s">
        <v>4074</v>
      </c>
      <c r="B49">
        <v>7719492957</v>
      </c>
      <c r="C49" t="s">
        <v>4005</v>
      </c>
      <c r="D49" t="s">
        <v>1770</v>
      </c>
      <c r="E49" t="s">
        <v>3936</v>
      </c>
      <c r="F49" t="s">
        <v>3931</v>
      </c>
      <c r="G49" t="s">
        <v>3932</v>
      </c>
      <c r="H49" t="s">
        <v>4075</v>
      </c>
      <c r="S49">
        <v>0</v>
      </c>
      <c r="Y49">
        <v>1662</v>
      </c>
      <c r="AC49">
        <v>1662</v>
      </c>
      <c r="AD49">
        <v>0</v>
      </c>
      <c r="AE49">
        <v>386</v>
      </c>
      <c r="AF49">
        <v>29</v>
      </c>
      <c r="AI49">
        <v>239</v>
      </c>
      <c r="AJ49">
        <v>93</v>
      </c>
      <c r="AK49">
        <v>5786</v>
      </c>
      <c r="AL49">
        <v>5679</v>
      </c>
      <c r="AM49">
        <v>18901</v>
      </c>
      <c r="AN49">
        <v>21711</v>
      </c>
      <c r="AO49">
        <v>118</v>
      </c>
      <c r="AP49">
        <v>2109</v>
      </c>
      <c r="AS49">
        <v>25430</v>
      </c>
      <c r="AT49">
        <v>29621</v>
      </c>
      <c r="AU49">
        <v>10</v>
      </c>
      <c r="AV49">
        <v>10</v>
      </c>
      <c r="BA49">
        <v>10246</v>
      </c>
      <c r="BB49">
        <v>10246</v>
      </c>
      <c r="BE49">
        <v>2527</v>
      </c>
      <c r="BF49">
        <v>9287</v>
      </c>
      <c r="BG49">
        <v>12783</v>
      </c>
      <c r="BH49">
        <v>19543</v>
      </c>
      <c r="BM49">
        <v>1</v>
      </c>
      <c r="BN49">
        <v>2</v>
      </c>
      <c r="BO49">
        <v>18</v>
      </c>
      <c r="BP49">
        <v>66</v>
      </c>
      <c r="BS49">
        <v>1</v>
      </c>
      <c r="BT49">
        <v>2</v>
      </c>
      <c r="BW49">
        <v>14290</v>
      </c>
      <c r="BX49">
        <v>10010</v>
      </c>
      <c r="CA49">
        <v>14308</v>
      </c>
      <c r="CB49">
        <v>10076</v>
      </c>
      <c r="CC49">
        <v>27092</v>
      </c>
      <c r="CD49">
        <v>29621</v>
      </c>
      <c r="CE49">
        <v>10</v>
      </c>
      <c r="CF49">
        <v>18901</v>
      </c>
      <c r="CG49">
        <v>21711</v>
      </c>
      <c r="CH49">
        <v>5786</v>
      </c>
      <c r="CI49">
        <v>5679</v>
      </c>
      <c r="CJ49">
        <v>0</v>
      </c>
      <c r="CM49">
        <v>0</v>
      </c>
      <c r="CN49">
        <v>577</v>
      </c>
      <c r="CO49">
        <v>-9349</v>
      </c>
      <c r="CP49">
        <v>-3326</v>
      </c>
      <c r="CQ49">
        <v>1338</v>
      </c>
      <c r="CR49">
        <v>7120</v>
      </c>
      <c r="CS49">
        <v>0</v>
      </c>
      <c r="CT49">
        <v>659</v>
      </c>
      <c r="CU49">
        <v>84</v>
      </c>
      <c r="CV49">
        <v>7728</v>
      </c>
      <c r="CW49">
        <v>498</v>
      </c>
      <c r="CX49">
        <v>7670</v>
      </c>
      <c r="CY49">
        <v>-8425</v>
      </c>
      <c r="CZ49">
        <v>3193</v>
      </c>
      <c r="DA49">
        <v>1663</v>
      </c>
      <c r="DB49">
        <v>-639</v>
      </c>
      <c r="DC49">
        <v>-6762</v>
      </c>
      <c r="DD49">
        <v>2554</v>
      </c>
      <c r="DE49">
        <v>0</v>
      </c>
      <c r="DF49">
        <v>640</v>
      </c>
      <c r="DG49">
        <v>1663</v>
      </c>
      <c r="DH49">
        <v>1</v>
      </c>
      <c r="DI49">
        <v>-6762</v>
      </c>
      <c r="DJ49">
        <v>2554</v>
      </c>
      <c r="DK49">
        <v>3292</v>
      </c>
      <c r="DL49">
        <v>1410</v>
      </c>
      <c r="DM49">
        <v>12641</v>
      </c>
      <c r="DN49">
        <v>4159</v>
      </c>
      <c r="DO49">
        <v>-9349</v>
      </c>
      <c r="DP49">
        <v>-2749</v>
      </c>
      <c r="DQ49">
        <v>3376</v>
      </c>
      <c r="DR49">
        <v>13139</v>
      </c>
      <c r="DS49">
        <v>-6762</v>
      </c>
      <c r="DT49">
        <v>9138</v>
      </c>
      <c r="DU49">
        <v>11829</v>
      </c>
      <c r="DV49">
        <v>2554</v>
      </c>
    </row>
    <row r="50" spans="1:283">
      <c r="A50" t="s">
        <v>4076</v>
      </c>
      <c r="B50">
        <v>6678094769</v>
      </c>
      <c r="C50" t="s">
        <v>4077</v>
      </c>
      <c r="D50" t="s">
        <v>4078</v>
      </c>
      <c r="E50" t="s">
        <v>3936</v>
      </c>
      <c r="F50" t="s">
        <v>3931</v>
      </c>
      <c r="G50" t="s">
        <v>3932</v>
      </c>
      <c r="H50" t="s">
        <v>4079</v>
      </c>
      <c r="S50">
        <v>0</v>
      </c>
      <c r="T50">
        <v>38</v>
      </c>
      <c r="AC50">
        <v>0</v>
      </c>
      <c r="AD50">
        <v>38</v>
      </c>
      <c r="AE50">
        <v>1835</v>
      </c>
      <c r="AK50">
        <v>4179</v>
      </c>
      <c r="AL50">
        <v>5626</v>
      </c>
      <c r="AM50">
        <v>6254</v>
      </c>
      <c r="AN50">
        <v>6254</v>
      </c>
      <c r="AO50">
        <v>673</v>
      </c>
      <c r="AP50">
        <v>222</v>
      </c>
      <c r="AQ50">
        <v>56</v>
      </c>
      <c r="AR50">
        <v>103</v>
      </c>
      <c r="AS50">
        <v>12997</v>
      </c>
      <c r="AT50">
        <v>12205</v>
      </c>
      <c r="AU50">
        <v>10000</v>
      </c>
      <c r="AV50">
        <v>10000</v>
      </c>
      <c r="BE50">
        <v>2431</v>
      </c>
      <c r="BF50">
        <v>1479</v>
      </c>
      <c r="BG50">
        <v>12431</v>
      </c>
      <c r="BH50">
        <v>11479</v>
      </c>
      <c r="BU50">
        <v>265</v>
      </c>
      <c r="BV50">
        <v>205</v>
      </c>
      <c r="BW50">
        <v>301</v>
      </c>
      <c r="BX50">
        <v>559</v>
      </c>
      <c r="CA50">
        <v>566</v>
      </c>
      <c r="CB50">
        <v>764</v>
      </c>
      <c r="CC50">
        <v>12997</v>
      </c>
      <c r="CD50">
        <v>12243</v>
      </c>
      <c r="CE50">
        <v>10000</v>
      </c>
      <c r="CF50">
        <v>6254</v>
      </c>
      <c r="CG50">
        <v>6254</v>
      </c>
      <c r="CH50">
        <v>4179</v>
      </c>
      <c r="CI50">
        <v>5626</v>
      </c>
      <c r="CJ50">
        <v>265</v>
      </c>
      <c r="CK50">
        <v>0</v>
      </c>
      <c r="CL50">
        <v>0</v>
      </c>
      <c r="CM50">
        <v>0</v>
      </c>
      <c r="CN50">
        <v>0</v>
      </c>
      <c r="CO50">
        <v>1661</v>
      </c>
      <c r="CP50">
        <v>936</v>
      </c>
      <c r="CS50">
        <v>0</v>
      </c>
      <c r="CT50">
        <v>0</v>
      </c>
      <c r="CW50">
        <v>127</v>
      </c>
      <c r="CX50">
        <v>94</v>
      </c>
      <c r="CY50">
        <v>1534</v>
      </c>
      <c r="CZ50">
        <v>842</v>
      </c>
      <c r="DC50">
        <v>1412</v>
      </c>
      <c r="DD50">
        <v>763</v>
      </c>
      <c r="DE50">
        <v>0</v>
      </c>
      <c r="DF50">
        <v>0</v>
      </c>
      <c r="DI50">
        <v>1412</v>
      </c>
      <c r="DJ50">
        <v>763</v>
      </c>
      <c r="DK50">
        <v>9488</v>
      </c>
      <c r="DL50">
        <v>7652</v>
      </c>
      <c r="DM50">
        <v>7827</v>
      </c>
      <c r="DN50">
        <v>6716</v>
      </c>
      <c r="DO50">
        <v>1661</v>
      </c>
      <c r="DP50">
        <v>936</v>
      </c>
      <c r="DQ50">
        <v>9488</v>
      </c>
      <c r="DR50">
        <v>7954</v>
      </c>
      <c r="DS50">
        <v>1412</v>
      </c>
      <c r="DT50">
        <v>7652</v>
      </c>
      <c r="DU50">
        <v>6810</v>
      </c>
      <c r="DV50">
        <v>763</v>
      </c>
      <c r="DW50">
        <v>10000</v>
      </c>
      <c r="DY50">
        <v>716</v>
      </c>
      <c r="DZ50">
        <v>10716</v>
      </c>
      <c r="EA50">
        <v>0</v>
      </c>
      <c r="EB50">
        <v>763</v>
      </c>
      <c r="EC50">
        <v>763</v>
      </c>
      <c r="ED50">
        <v>1412</v>
      </c>
      <c r="EE50">
        <v>1412</v>
      </c>
      <c r="EF50">
        <v>10000</v>
      </c>
      <c r="EG50">
        <v>0</v>
      </c>
      <c r="EH50">
        <v>1479</v>
      </c>
      <c r="EI50">
        <v>11479</v>
      </c>
      <c r="EJ50">
        <v>0</v>
      </c>
      <c r="EK50">
        <v>460</v>
      </c>
      <c r="EL50">
        <v>460</v>
      </c>
      <c r="EM50">
        <v>0</v>
      </c>
      <c r="EN50">
        <v>0</v>
      </c>
      <c r="EO50">
        <v>10000</v>
      </c>
      <c r="EP50">
        <v>0</v>
      </c>
      <c r="EQ50">
        <v>2431</v>
      </c>
      <c r="ER50">
        <v>12431</v>
      </c>
      <c r="FE50">
        <v>12431</v>
      </c>
      <c r="FF50">
        <v>11479</v>
      </c>
      <c r="FG50">
        <v>0</v>
      </c>
      <c r="FH50">
        <v>0</v>
      </c>
      <c r="FI50">
        <v>7628</v>
      </c>
      <c r="FJ50">
        <v>6844</v>
      </c>
      <c r="FM50">
        <v>3112</v>
      </c>
      <c r="FN50">
        <v>1018</v>
      </c>
      <c r="FO50">
        <v>0</v>
      </c>
      <c r="FP50">
        <v>1000</v>
      </c>
      <c r="FQ50">
        <v>4898</v>
      </c>
      <c r="FR50">
        <v>1844</v>
      </c>
      <c r="FS50">
        <v>2213</v>
      </c>
      <c r="FT50">
        <v>1728</v>
      </c>
      <c r="FU50">
        <v>0</v>
      </c>
      <c r="FV50">
        <v>0</v>
      </c>
      <c r="FW50">
        <v>0</v>
      </c>
      <c r="FX50">
        <v>0</v>
      </c>
      <c r="FY50">
        <v>0</v>
      </c>
      <c r="FZ50">
        <v>0</v>
      </c>
      <c r="GA50">
        <v>451</v>
      </c>
      <c r="GB50">
        <v>-9</v>
      </c>
      <c r="GG50">
        <v>0</v>
      </c>
      <c r="GH50">
        <v>0</v>
      </c>
      <c r="GI50">
        <v>0</v>
      </c>
      <c r="GJ50">
        <v>0</v>
      </c>
      <c r="GK50">
        <v>0</v>
      </c>
      <c r="GL50">
        <v>0</v>
      </c>
      <c r="GM50">
        <v>0</v>
      </c>
      <c r="GN50">
        <v>1000</v>
      </c>
      <c r="GO50">
        <v>0</v>
      </c>
      <c r="GP50">
        <v>-1000</v>
      </c>
      <c r="GQ50">
        <v>451</v>
      </c>
      <c r="GR50">
        <v>-1009</v>
      </c>
      <c r="GS50">
        <v>222</v>
      </c>
      <c r="GT50">
        <v>1231</v>
      </c>
      <c r="GU50">
        <v>673</v>
      </c>
      <c r="GV50">
        <v>222</v>
      </c>
      <c r="GW50">
        <v>0</v>
      </c>
      <c r="GX50">
        <v>0</v>
      </c>
      <c r="GY50">
        <v>0</v>
      </c>
      <c r="GZ50">
        <v>0</v>
      </c>
      <c r="HA50">
        <v>0</v>
      </c>
      <c r="HC50">
        <v>0</v>
      </c>
      <c r="HF50">
        <v>0</v>
      </c>
      <c r="HG50">
        <v>1412</v>
      </c>
      <c r="HH50">
        <v>1412</v>
      </c>
      <c r="HI50">
        <v>460</v>
      </c>
      <c r="HJ50">
        <v>460</v>
      </c>
      <c r="HK50">
        <v>0</v>
      </c>
      <c r="HL50">
        <v>0</v>
      </c>
      <c r="HM50">
        <v>0</v>
      </c>
      <c r="HN50">
        <v>0</v>
      </c>
      <c r="HP50">
        <v>0</v>
      </c>
      <c r="HQ50">
        <v>0</v>
      </c>
      <c r="HR50">
        <v>0</v>
      </c>
      <c r="HS50">
        <v>0</v>
      </c>
      <c r="HV50">
        <v>-122</v>
      </c>
      <c r="HW50">
        <v>-79</v>
      </c>
      <c r="HY50">
        <v>0</v>
      </c>
      <c r="HZ50">
        <v>0</v>
      </c>
      <c r="IN50">
        <v>0</v>
      </c>
      <c r="IO50">
        <v>0</v>
      </c>
      <c r="IP50">
        <v>0</v>
      </c>
      <c r="IQ50">
        <v>0</v>
      </c>
      <c r="IR50">
        <v>0</v>
      </c>
      <c r="IS50">
        <v>0</v>
      </c>
      <c r="IY50">
        <v>0</v>
      </c>
      <c r="JC50">
        <v>0</v>
      </c>
      <c r="JD50">
        <v>0</v>
      </c>
      <c r="JE50">
        <v>0</v>
      </c>
      <c r="JF50">
        <v>0</v>
      </c>
      <c r="JG50">
        <v>0</v>
      </c>
      <c r="JH50">
        <v>0</v>
      </c>
      <c r="JI50">
        <v>0</v>
      </c>
      <c r="JJ50">
        <v>0</v>
      </c>
      <c r="JK50">
        <v>0</v>
      </c>
      <c r="JL50">
        <v>0</v>
      </c>
      <c r="JM50">
        <v>0</v>
      </c>
      <c r="JN50">
        <v>0</v>
      </c>
      <c r="JO50">
        <v>0</v>
      </c>
      <c r="JP50">
        <v>0</v>
      </c>
      <c r="JQ50">
        <v>0</v>
      </c>
      <c r="JR50">
        <v>0</v>
      </c>
      <c r="JS50">
        <v>0</v>
      </c>
      <c r="JT50">
        <v>0</v>
      </c>
      <c r="JU50">
        <v>0</v>
      </c>
      <c r="JV50">
        <v>0</v>
      </c>
      <c r="JW50">
        <v>0</v>
      </c>
    </row>
    <row r="51" spans="1:283">
      <c r="A51" t="s">
        <v>4080</v>
      </c>
      <c r="B51">
        <v>9729013879</v>
      </c>
      <c r="C51" t="s">
        <v>4081</v>
      </c>
      <c r="D51" t="s">
        <v>1542</v>
      </c>
      <c r="E51" t="s">
        <v>3936</v>
      </c>
      <c r="F51" t="s">
        <v>3931</v>
      </c>
      <c r="G51" t="s">
        <v>3932</v>
      </c>
      <c r="S51">
        <v>0</v>
      </c>
      <c r="AK51">
        <v>38828</v>
      </c>
      <c r="AL51">
        <v>31856</v>
      </c>
      <c r="AO51">
        <v>1472</v>
      </c>
      <c r="AP51">
        <v>221</v>
      </c>
      <c r="BG51">
        <v>18220</v>
      </c>
      <c r="BH51">
        <v>21410</v>
      </c>
      <c r="BK51">
        <v>18618</v>
      </c>
      <c r="BL51">
        <v>10248</v>
      </c>
      <c r="BW51">
        <v>3462</v>
      </c>
      <c r="BX51">
        <v>420</v>
      </c>
      <c r="CC51">
        <v>40300</v>
      </c>
      <c r="CD51">
        <v>32077</v>
      </c>
      <c r="CE51">
        <v>0</v>
      </c>
      <c r="CF51">
        <v>0</v>
      </c>
      <c r="CG51">
        <v>0</v>
      </c>
      <c r="CH51">
        <v>38828</v>
      </c>
      <c r="CI51">
        <v>31856</v>
      </c>
      <c r="CJ51">
        <v>18618</v>
      </c>
      <c r="CU51">
        <v>74</v>
      </c>
      <c r="CV51">
        <v>184</v>
      </c>
      <c r="CW51">
        <v>6290</v>
      </c>
      <c r="CX51">
        <v>391</v>
      </c>
      <c r="DA51">
        <v>493</v>
      </c>
      <c r="DB51">
        <v>252</v>
      </c>
      <c r="DC51">
        <v>1560</v>
      </c>
      <c r="DD51">
        <v>4042</v>
      </c>
      <c r="DK51">
        <v>10500</v>
      </c>
      <c r="DL51">
        <v>6709</v>
      </c>
      <c r="DM51">
        <v>2231</v>
      </c>
      <c r="DN51">
        <v>2208</v>
      </c>
      <c r="DQ51">
        <v>10574</v>
      </c>
      <c r="DR51">
        <v>8521</v>
      </c>
      <c r="DS51">
        <v>1560</v>
      </c>
      <c r="DT51">
        <v>6893</v>
      </c>
      <c r="DU51">
        <v>2599</v>
      </c>
      <c r="DV51">
        <v>4042</v>
      </c>
    </row>
    <row r="52" spans="1:283">
      <c r="A52" t="s">
        <v>4082</v>
      </c>
      <c r="B52">
        <v>8602214460</v>
      </c>
      <c r="C52" t="s">
        <v>3939</v>
      </c>
      <c r="D52" t="s">
        <v>1107</v>
      </c>
      <c r="E52" t="s">
        <v>3936</v>
      </c>
      <c r="F52" t="s">
        <v>3931</v>
      </c>
      <c r="G52" t="s">
        <v>3932</v>
      </c>
      <c r="H52" t="s">
        <v>4083</v>
      </c>
      <c r="S52">
        <v>0</v>
      </c>
      <c r="AK52">
        <v>13124</v>
      </c>
      <c r="AL52">
        <v>13039</v>
      </c>
      <c r="AO52">
        <v>3507</v>
      </c>
      <c r="AP52">
        <v>3639</v>
      </c>
      <c r="BG52">
        <v>14930</v>
      </c>
      <c r="BH52">
        <v>15053</v>
      </c>
      <c r="BK52">
        <v>110</v>
      </c>
      <c r="BL52">
        <v>110</v>
      </c>
      <c r="BW52">
        <v>1591</v>
      </c>
      <c r="BX52">
        <v>1515</v>
      </c>
      <c r="CC52">
        <v>16631</v>
      </c>
      <c r="CD52">
        <v>16678</v>
      </c>
      <c r="CE52">
        <v>0</v>
      </c>
      <c r="CF52">
        <v>0</v>
      </c>
      <c r="CG52">
        <v>0</v>
      </c>
      <c r="CH52">
        <v>13124</v>
      </c>
      <c r="CI52">
        <v>13039</v>
      </c>
      <c r="CJ52">
        <v>110</v>
      </c>
      <c r="CU52">
        <v>0</v>
      </c>
      <c r="CV52">
        <v>1</v>
      </c>
      <c r="CW52">
        <v>32</v>
      </c>
      <c r="CX52">
        <v>71</v>
      </c>
      <c r="DA52">
        <v>91</v>
      </c>
      <c r="DB52">
        <v>462</v>
      </c>
      <c r="DC52">
        <v>-123</v>
      </c>
      <c r="DD52">
        <v>4782</v>
      </c>
      <c r="DK52">
        <v>0</v>
      </c>
      <c r="DL52">
        <v>6797</v>
      </c>
      <c r="DM52">
        <v>0</v>
      </c>
      <c r="DN52">
        <v>1483</v>
      </c>
      <c r="DQ52">
        <v>0</v>
      </c>
      <c r="DR52">
        <v>32</v>
      </c>
      <c r="DS52">
        <v>-123</v>
      </c>
      <c r="DT52">
        <v>6798</v>
      </c>
      <c r="DU52">
        <v>1554</v>
      </c>
      <c r="DV52">
        <v>4782</v>
      </c>
    </row>
    <row r="53" spans="1:283">
      <c r="A53" t="s">
        <v>4084</v>
      </c>
      <c r="B53">
        <v>7453284280</v>
      </c>
      <c r="C53" t="s">
        <v>4085</v>
      </c>
      <c r="D53" t="s">
        <v>4086</v>
      </c>
      <c r="E53" t="s">
        <v>3936</v>
      </c>
      <c r="F53" t="s">
        <v>3931</v>
      </c>
      <c r="G53" t="s">
        <v>3932</v>
      </c>
      <c r="AE53">
        <v>0</v>
      </c>
      <c r="AK53">
        <v>2200</v>
      </c>
      <c r="AL53">
        <v>2228</v>
      </c>
      <c r="AO53">
        <v>76</v>
      </c>
      <c r="AP53">
        <v>76</v>
      </c>
      <c r="AS53">
        <v>2276</v>
      </c>
      <c r="AT53">
        <v>2304</v>
      </c>
      <c r="AU53">
        <v>2200</v>
      </c>
      <c r="AV53">
        <v>2200</v>
      </c>
      <c r="BE53">
        <v>76</v>
      </c>
      <c r="BF53">
        <v>104</v>
      </c>
      <c r="BG53">
        <v>2276</v>
      </c>
      <c r="BH53">
        <v>2304</v>
      </c>
      <c r="BQ53">
        <v>0</v>
      </c>
      <c r="CA53">
        <v>0</v>
      </c>
      <c r="CB53">
        <v>0</v>
      </c>
      <c r="CC53">
        <v>2276</v>
      </c>
      <c r="CD53">
        <v>2304</v>
      </c>
      <c r="CE53">
        <v>2200</v>
      </c>
      <c r="CF53">
        <v>0</v>
      </c>
      <c r="CG53">
        <v>0</v>
      </c>
      <c r="CH53">
        <v>2200</v>
      </c>
      <c r="CI53">
        <v>2228</v>
      </c>
      <c r="CJ53">
        <v>0</v>
      </c>
      <c r="CM53">
        <v>2282</v>
      </c>
      <c r="CN53">
        <v>6133</v>
      </c>
      <c r="CO53">
        <v>3535</v>
      </c>
      <c r="CP53">
        <v>297</v>
      </c>
      <c r="CU53">
        <v>171</v>
      </c>
      <c r="CW53">
        <v>3295</v>
      </c>
      <c r="CY53">
        <v>411</v>
      </c>
      <c r="CZ53">
        <v>297</v>
      </c>
      <c r="DA53">
        <v>-335</v>
      </c>
      <c r="DB53">
        <v>-193</v>
      </c>
      <c r="DC53">
        <v>76</v>
      </c>
      <c r="DD53">
        <v>104</v>
      </c>
      <c r="DI53">
        <v>76</v>
      </c>
      <c r="DJ53">
        <v>104</v>
      </c>
      <c r="DK53">
        <v>5817</v>
      </c>
      <c r="DL53">
        <v>6430</v>
      </c>
      <c r="DO53">
        <v>5817</v>
      </c>
      <c r="DP53">
        <v>6430</v>
      </c>
      <c r="DQ53">
        <v>5988</v>
      </c>
      <c r="DR53">
        <v>3295</v>
      </c>
      <c r="DS53">
        <v>76</v>
      </c>
      <c r="DT53">
        <v>6430</v>
      </c>
      <c r="DU53">
        <v>0</v>
      </c>
      <c r="DV53">
        <v>104</v>
      </c>
    </row>
    <row r="54" spans="1:283">
      <c r="A54" t="s">
        <v>4087</v>
      </c>
      <c r="B54">
        <v>4345383175</v>
      </c>
      <c r="C54" t="s">
        <v>4053</v>
      </c>
      <c r="D54" t="s">
        <v>1379</v>
      </c>
      <c r="E54" t="s">
        <v>3936</v>
      </c>
      <c r="F54" t="s">
        <v>3931</v>
      </c>
      <c r="G54" t="s">
        <v>3932</v>
      </c>
      <c r="H54" t="s">
        <v>4088</v>
      </c>
      <c r="S54">
        <v>5320</v>
      </c>
      <c r="T54">
        <v>7232</v>
      </c>
      <c r="W54">
        <v>0</v>
      </c>
      <c r="X54">
        <v>29482</v>
      </c>
      <c r="AE54">
        <v>0</v>
      </c>
      <c r="AF54">
        <v>52</v>
      </c>
      <c r="AK54">
        <v>187810</v>
      </c>
      <c r="AL54">
        <v>218225</v>
      </c>
      <c r="AO54">
        <v>59437</v>
      </c>
      <c r="AP54">
        <v>36106</v>
      </c>
      <c r="BG54">
        <v>236722</v>
      </c>
      <c r="BH54">
        <v>273047</v>
      </c>
      <c r="BK54">
        <v>11150</v>
      </c>
      <c r="BL54">
        <v>11150</v>
      </c>
      <c r="BQ54">
        <v>0</v>
      </c>
      <c r="BU54">
        <v>0</v>
      </c>
      <c r="BW54">
        <v>1205</v>
      </c>
      <c r="BX54">
        <v>1106</v>
      </c>
      <c r="CC54">
        <v>252567</v>
      </c>
      <c r="CD54">
        <v>291097</v>
      </c>
      <c r="CE54">
        <v>0</v>
      </c>
      <c r="CF54">
        <v>0</v>
      </c>
      <c r="CG54">
        <v>29482</v>
      </c>
      <c r="CH54">
        <v>187810</v>
      </c>
      <c r="CI54">
        <v>218225</v>
      </c>
      <c r="CJ54">
        <v>11150</v>
      </c>
      <c r="CS54">
        <v>0</v>
      </c>
      <c r="CT54">
        <v>188</v>
      </c>
      <c r="CU54">
        <v>4479</v>
      </c>
      <c r="CV54">
        <v>4987</v>
      </c>
      <c r="CW54">
        <v>37224</v>
      </c>
      <c r="CX54">
        <v>8993</v>
      </c>
      <c r="DA54">
        <v>278</v>
      </c>
      <c r="DB54">
        <v>658</v>
      </c>
      <c r="DC54">
        <v>-36325</v>
      </c>
      <c r="DD54">
        <v>-10171</v>
      </c>
      <c r="DM54">
        <v>3302</v>
      </c>
      <c r="DN54">
        <v>5319</v>
      </c>
      <c r="DQ54">
        <v>4479</v>
      </c>
      <c r="DR54">
        <v>40526</v>
      </c>
      <c r="DS54">
        <v>-36325</v>
      </c>
      <c r="DT54">
        <v>4987</v>
      </c>
      <c r="DU54">
        <v>14312</v>
      </c>
      <c r="DV54">
        <v>-10171</v>
      </c>
    </row>
    <row r="55" spans="1:283">
      <c r="A55" t="s">
        <v>4089</v>
      </c>
      <c r="B55">
        <v>9703030100</v>
      </c>
      <c r="C55" t="s">
        <v>4090</v>
      </c>
      <c r="D55" t="s">
        <v>4091</v>
      </c>
      <c r="E55" t="s">
        <v>3936</v>
      </c>
      <c r="F55" t="s">
        <v>3931</v>
      </c>
      <c r="G55" t="s">
        <v>3932</v>
      </c>
      <c r="H55" t="s">
        <v>4092</v>
      </c>
      <c r="S55">
        <v>32000</v>
      </c>
      <c r="T55">
        <v>30147</v>
      </c>
      <c r="AE55">
        <v>5</v>
      </c>
      <c r="AF55">
        <v>5</v>
      </c>
      <c r="AK55">
        <v>44204</v>
      </c>
      <c r="AL55">
        <v>46281</v>
      </c>
      <c r="AO55">
        <v>7</v>
      </c>
      <c r="AP55">
        <v>9</v>
      </c>
      <c r="BG55">
        <v>12863</v>
      </c>
      <c r="BH55">
        <v>12069</v>
      </c>
      <c r="BK55">
        <v>32782</v>
      </c>
      <c r="BL55">
        <v>32364</v>
      </c>
      <c r="BW55">
        <v>30572</v>
      </c>
      <c r="BX55">
        <v>32009</v>
      </c>
      <c r="CC55">
        <v>76216</v>
      </c>
      <c r="CD55">
        <v>76442</v>
      </c>
      <c r="CE55">
        <v>0</v>
      </c>
      <c r="CF55">
        <v>0</v>
      </c>
      <c r="CG55">
        <v>0</v>
      </c>
      <c r="CH55">
        <v>44204</v>
      </c>
      <c r="CI55">
        <v>46281</v>
      </c>
      <c r="CJ55">
        <v>32782</v>
      </c>
      <c r="CU55">
        <v>1853</v>
      </c>
      <c r="CW55">
        <v>1138</v>
      </c>
      <c r="CX55">
        <v>176</v>
      </c>
      <c r="DA55">
        <v>9</v>
      </c>
      <c r="DB55">
        <v>9</v>
      </c>
      <c r="DC55">
        <v>777</v>
      </c>
      <c r="DD55">
        <v>-1001</v>
      </c>
      <c r="DK55">
        <v>614</v>
      </c>
      <c r="DL55">
        <v>949</v>
      </c>
      <c r="DM55">
        <v>543</v>
      </c>
      <c r="DN55">
        <v>1765</v>
      </c>
      <c r="DQ55">
        <v>2467</v>
      </c>
      <c r="DR55">
        <v>1681</v>
      </c>
      <c r="DS55">
        <v>777</v>
      </c>
      <c r="DT55">
        <v>949</v>
      </c>
      <c r="DU55">
        <v>1941</v>
      </c>
      <c r="DV55">
        <v>-1001</v>
      </c>
    </row>
    <row r="56" spans="1:283">
      <c r="A56" t="s">
        <v>4093</v>
      </c>
      <c r="B56">
        <v>3328459231</v>
      </c>
      <c r="C56" t="s">
        <v>4094</v>
      </c>
      <c r="D56" t="s">
        <v>4095</v>
      </c>
      <c r="E56" t="s">
        <v>3936</v>
      </c>
      <c r="F56" t="s">
        <v>3931</v>
      </c>
      <c r="G56" t="s">
        <v>3932</v>
      </c>
      <c r="H56" t="s">
        <v>4096</v>
      </c>
      <c r="AE56">
        <v>1825</v>
      </c>
      <c r="AF56">
        <v>310</v>
      </c>
      <c r="AK56">
        <v>7131</v>
      </c>
      <c r="AL56">
        <v>8369</v>
      </c>
      <c r="AM56">
        <v>12082</v>
      </c>
      <c r="AN56">
        <v>9705</v>
      </c>
      <c r="AO56">
        <v>114</v>
      </c>
      <c r="AP56">
        <v>742</v>
      </c>
      <c r="AS56">
        <v>21152</v>
      </c>
      <c r="AT56">
        <v>19126</v>
      </c>
      <c r="AU56">
        <v>5040</v>
      </c>
      <c r="AV56">
        <v>5040</v>
      </c>
      <c r="BE56">
        <v>15882</v>
      </c>
      <c r="BF56">
        <v>13174</v>
      </c>
      <c r="BG56">
        <v>20922</v>
      </c>
      <c r="BH56">
        <v>18214</v>
      </c>
      <c r="BW56">
        <v>230</v>
      </c>
      <c r="BX56">
        <v>912</v>
      </c>
      <c r="CA56">
        <v>230</v>
      </c>
      <c r="CB56">
        <v>912</v>
      </c>
      <c r="CC56">
        <v>21152</v>
      </c>
      <c r="CD56">
        <v>19126</v>
      </c>
      <c r="CE56">
        <v>5040</v>
      </c>
      <c r="CF56">
        <v>12082</v>
      </c>
      <c r="CG56">
        <v>9705</v>
      </c>
      <c r="CH56">
        <v>7131</v>
      </c>
      <c r="CI56">
        <v>8369</v>
      </c>
      <c r="CJ56">
        <v>0</v>
      </c>
      <c r="DQ56">
        <v>0</v>
      </c>
      <c r="DR56">
        <v>0</v>
      </c>
      <c r="DS56">
        <v>0</v>
      </c>
      <c r="DT56">
        <v>0</v>
      </c>
      <c r="DU56">
        <v>0</v>
      </c>
      <c r="DV56">
        <v>0</v>
      </c>
    </row>
    <row r="57" spans="1:283">
      <c r="A57" t="s">
        <v>4097</v>
      </c>
      <c r="B57">
        <v>9728016108</v>
      </c>
      <c r="C57" t="s">
        <v>4098</v>
      </c>
      <c r="D57" t="s">
        <v>2338</v>
      </c>
      <c r="E57" t="s">
        <v>3936</v>
      </c>
      <c r="F57" t="s">
        <v>3931</v>
      </c>
      <c r="G57" t="s">
        <v>3932</v>
      </c>
      <c r="H57" t="s">
        <v>4099</v>
      </c>
      <c r="S57">
        <v>0</v>
      </c>
      <c r="AK57">
        <v>13942</v>
      </c>
      <c r="AL57">
        <v>13513</v>
      </c>
      <c r="AO57">
        <v>327</v>
      </c>
      <c r="AP57">
        <v>188</v>
      </c>
      <c r="BG57">
        <v>14152</v>
      </c>
      <c r="BH57">
        <v>13598</v>
      </c>
      <c r="BK57">
        <v>0</v>
      </c>
      <c r="BW57">
        <v>117</v>
      </c>
      <c r="BX57">
        <v>103</v>
      </c>
      <c r="CC57">
        <v>14269</v>
      </c>
      <c r="CD57">
        <v>13701</v>
      </c>
      <c r="CE57">
        <v>0</v>
      </c>
      <c r="CF57">
        <v>0</v>
      </c>
      <c r="CG57">
        <v>0</v>
      </c>
      <c r="CH57">
        <v>13942</v>
      </c>
      <c r="CI57">
        <v>13513</v>
      </c>
      <c r="CJ57">
        <v>0</v>
      </c>
      <c r="CW57">
        <v>67</v>
      </c>
      <c r="CX57">
        <v>75</v>
      </c>
      <c r="DA57">
        <v>37</v>
      </c>
      <c r="DB57">
        <v>136</v>
      </c>
      <c r="DC57">
        <v>554</v>
      </c>
      <c r="DD57">
        <v>2465</v>
      </c>
      <c r="DK57">
        <v>1237</v>
      </c>
      <c r="DL57">
        <v>3492</v>
      </c>
      <c r="DM57">
        <v>579</v>
      </c>
      <c r="DN57">
        <v>816</v>
      </c>
      <c r="DQ57">
        <v>1237</v>
      </c>
      <c r="DR57">
        <v>646</v>
      </c>
      <c r="DS57">
        <v>554</v>
      </c>
      <c r="DT57">
        <v>3492</v>
      </c>
      <c r="DU57">
        <v>891</v>
      </c>
      <c r="DV57">
        <v>2465</v>
      </c>
    </row>
    <row r="58" spans="1:283">
      <c r="A58" t="s">
        <v>4100</v>
      </c>
      <c r="B58">
        <v>5837082086</v>
      </c>
      <c r="C58" t="s">
        <v>4101</v>
      </c>
      <c r="D58" t="s">
        <v>3027</v>
      </c>
      <c r="E58" t="s">
        <v>3936</v>
      </c>
      <c r="F58" t="s">
        <v>3931</v>
      </c>
      <c r="G58" t="s">
        <v>3932</v>
      </c>
      <c r="AE58">
        <v>925</v>
      </c>
      <c r="AK58">
        <v>71786</v>
      </c>
      <c r="AL58">
        <v>34911</v>
      </c>
      <c r="AO58">
        <v>3383</v>
      </c>
      <c r="AP58">
        <v>158</v>
      </c>
      <c r="BG58">
        <v>25809</v>
      </c>
      <c r="BH58">
        <v>-647</v>
      </c>
      <c r="BK58">
        <v>28617</v>
      </c>
      <c r="BL58">
        <v>29358</v>
      </c>
      <c r="BQ58">
        <v>636</v>
      </c>
      <c r="BU58">
        <v>11493</v>
      </c>
      <c r="BV58">
        <v>4119</v>
      </c>
      <c r="BW58">
        <v>9539</v>
      </c>
      <c r="BX58">
        <v>2239</v>
      </c>
      <c r="CC58">
        <v>76094</v>
      </c>
      <c r="CD58">
        <v>35069</v>
      </c>
      <c r="CE58">
        <v>0</v>
      </c>
      <c r="CF58">
        <v>0</v>
      </c>
      <c r="CG58">
        <v>0</v>
      </c>
      <c r="CH58">
        <v>71786</v>
      </c>
      <c r="CI58">
        <v>34911</v>
      </c>
      <c r="CJ58">
        <v>40110</v>
      </c>
      <c r="CS58">
        <v>358</v>
      </c>
      <c r="CT58">
        <v>171</v>
      </c>
      <c r="CW58">
        <v>36</v>
      </c>
      <c r="CX58">
        <v>4</v>
      </c>
      <c r="DA58">
        <v>1814</v>
      </c>
      <c r="DB58">
        <v>141</v>
      </c>
      <c r="DC58">
        <v>16066</v>
      </c>
      <c r="DD58">
        <v>-1020</v>
      </c>
      <c r="DK58">
        <v>27948</v>
      </c>
      <c r="DL58">
        <v>2024</v>
      </c>
      <c r="DM58">
        <v>9674</v>
      </c>
      <c r="DN58">
        <v>2728</v>
      </c>
      <c r="DQ58">
        <v>27948</v>
      </c>
      <c r="DR58">
        <v>9710</v>
      </c>
      <c r="DS58">
        <v>16066</v>
      </c>
      <c r="DT58">
        <v>2024</v>
      </c>
      <c r="DU58">
        <v>2732</v>
      </c>
      <c r="DV58">
        <v>-1020</v>
      </c>
    </row>
    <row r="59" spans="1:283">
      <c r="A59" t="s">
        <v>4102</v>
      </c>
      <c r="B59">
        <v>9715202234</v>
      </c>
      <c r="C59" t="s">
        <v>4103</v>
      </c>
      <c r="D59" t="s">
        <v>4104</v>
      </c>
      <c r="E59" t="s">
        <v>3978</v>
      </c>
      <c r="F59" t="s">
        <v>3931</v>
      </c>
      <c r="G59" t="s">
        <v>3932</v>
      </c>
      <c r="H59" t="s">
        <v>4105</v>
      </c>
      <c r="S59">
        <v>10</v>
      </c>
      <c r="T59">
        <v>10</v>
      </c>
      <c r="BG59">
        <v>10</v>
      </c>
      <c r="BH59">
        <v>10</v>
      </c>
      <c r="CC59">
        <v>10</v>
      </c>
      <c r="CD59">
        <v>10</v>
      </c>
      <c r="CE59">
        <v>0</v>
      </c>
      <c r="CF59">
        <v>0</v>
      </c>
      <c r="CG59">
        <v>0</v>
      </c>
      <c r="CH59">
        <v>0</v>
      </c>
      <c r="CI59">
        <v>0</v>
      </c>
      <c r="CJ59">
        <v>0</v>
      </c>
      <c r="DQ59">
        <v>0</v>
      </c>
      <c r="DR59">
        <v>0</v>
      </c>
      <c r="DS59">
        <v>0</v>
      </c>
      <c r="DT59">
        <v>0</v>
      </c>
      <c r="DU59">
        <v>0</v>
      </c>
      <c r="DV59">
        <v>0</v>
      </c>
    </row>
    <row r="60" spans="1:283">
      <c r="A60" t="s">
        <v>4106</v>
      </c>
      <c r="B60">
        <v>7722378570</v>
      </c>
      <c r="C60" t="s">
        <v>4107</v>
      </c>
      <c r="D60" t="s">
        <v>793</v>
      </c>
      <c r="E60" t="s">
        <v>3936</v>
      </c>
      <c r="F60" t="s">
        <v>3931</v>
      </c>
      <c r="G60" t="s">
        <v>3932</v>
      </c>
      <c r="H60" t="s">
        <v>4108</v>
      </c>
      <c r="S60">
        <v>41264</v>
      </c>
      <c r="T60">
        <v>41264</v>
      </c>
      <c r="AC60">
        <v>41264</v>
      </c>
      <c r="AD60">
        <v>41264</v>
      </c>
      <c r="AI60">
        <v>1079</v>
      </c>
      <c r="AJ60">
        <v>1079</v>
      </c>
      <c r="AK60">
        <v>177428</v>
      </c>
      <c r="AL60">
        <v>177428</v>
      </c>
      <c r="AM60">
        <v>525404</v>
      </c>
      <c r="AN60">
        <v>525404</v>
      </c>
      <c r="AO60">
        <v>17</v>
      </c>
      <c r="AP60">
        <v>17</v>
      </c>
      <c r="AS60">
        <v>703928</v>
      </c>
      <c r="AT60">
        <v>703928</v>
      </c>
      <c r="AU60">
        <v>630</v>
      </c>
      <c r="AV60">
        <v>630</v>
      </c>
      <c r="BA60">
        <v>15000</v>
      </c>
      <c r="BB60">
        <v>15000</v>
      </c>
      <c r="BE60">
        <v>10301</v>
      </c>
      <c r="BF60">
        <v>10301</v>
      </c>
      <c r="BG60">
        <v>25931</v>
      </c>
      <c r="BH60">
        <v>25931</v>
      </c>
      <c r="BK60">
        <v>141194</v>
      </c>
      <c r="BL60">
        <v>141194</v>
      </c>
      <c r="BS60">
        <v>141194</v>
      </c>
      <c r="BT60">
        <v>141194</v>
      </c>
      <c r="BU60">
        <v>66091</v>
      </c>
      <c r="BV60">
        <v>66091</v>
      </c>
      <c r="BW60">
        <v>511976</v>
      </c>
      <c r="BX60">
        <v>511976</v>
      </c>
      <c r="CA60">
        <v>578067</v>
      </c>
      <c r="CB60">
        <v>578067</v>
      </c>
      <c r="CC60">
        <v>745192</v>
      </c>
      <c r="CD60">
        <v>745192</v>
      </c>
      <c r="CE60">
        <v>630</v>
      </c>
      <c r="CF60">
        <v>525404</v>
      </c>
      <c r="CG60">
        <v>525404</v>
      </c>
      <c r="CH60">
        <v>177428</v>
      </c>
      <c r="CI60">
        <v>177428</v>
      </c>
      <c r="CJ60">
        <v>207285</v>
      </c>
      <c r="CO60">
        <v>0</v>
      </c>
      <c r="CP60">
        <v>-822</v>
      </c>
      <c r="CQ60">
        <v>14153</v>
      </c>
      <c r="CR60">
        <v>14076</v>
      </c>
      <c r="CS60">
        <v>14153</v>
      </c>
      <c r="CT60">
        <v>13254</v>
      </c>
      <c r="CU60">
        <v>0</v>
      </c>
      <c r="CV60">
        <v>196</v>
      </c>
      <c r="CW60">
        <v>0</v>
      </c>
      <c r="CX60">
        <v>196</v>
      </c>
      <c r="DM60">
        <v>0</v>
      </c>
      <c r="DN60">
        <v>822</v>
      </c>
      <c r="DO60">
        <v>0</v>
      </c>
      <c r="DP60">
        <v>-822</v>
      </c>
      <c r="DQ60">
        <v>0</v>
      </c>
      <c r="DR60">
        <v>0</v>
      </c>
      <c r="DS60">
        <v>0</v>
      </c>
      <c r="DT60">
        <v>196</v>
      </c>
      <c r="DU60">
        <v>1018</v>
      </c>
      <c r="DV60">
        <v>0</v>
      </c>
    </row>
    <row r="61" spans="1:283">
      <c r="A61" t="s">
        <v>4109</v>
      </c>
      <c r="B61">
        <v>3906380188</v>
      </c>
      <c r="C61" t="s">
        <v>4110</v>
      </c>
      <c r="D61" t="s">
        <v>4111</v>
      </c>
      <c r="E61" t="s">
        <v>3936</v>
      </c>
      <c r="F61" t="s">
        <v>3931</v>
      </c>
      <c r="G61" t="s">
        <v>3932</v>
      </c>
      <c r="H61" t="s">
        <v>4112</v>
      </c>
      <c r="AK61">
        <v>10000</v>
      </c>
      <c r="AL61">
        <v>10018</v>
      </c>
      <c r="AO61">
        <v>0</v>
      </c>
      <c r="AP61">
        <v>0</v>
      </c>
      <c r="BG61">
        <v>9837</v>
      </c>
      <c r="BH61">
        <v>9855</v>
      </c>
      <c r="BK61">
        <v>0</v>
      </c>
      <c r="BL61">
        <v>0</v>
      </c>
      <c r="BW61">
        <v>163</v>
      </c>
      <c r="BX61">
        <v>163</v>
      </c>
      <c r="CC61">
        <v>10000</v>
      </c>
      <c r="CD61">
        <v>10018</v>
      </c>
      <c r="CE61">
        <v>0</v>
      </c>
      <c r="CF61">
        <v>0</v>
      </c>
      <c r="CG61">
        <v>0</v>
      </c>
      <c r="CH61">
        <v>10000</v>
      </c>
      <c r="CI61">
        <v>10018</v>
      </c>
      <c r="CJ61">
        <v>0</v>
      </c>
      <c r="CU61">
        <v>0</v>
      </c>
      <c r="CV61">
        <v>75</v>
      </c>
      <c r="CW61">
        <v>0</v>
      </c>
      <c r="CX61">
        <v>5</v>
      </c>
      <c r="DC61">
        <v>-18</v>
      </c>
      <c r="DD61">
        <v>-10</v>
      </c>
      <c r="DM61">
        <v>18</v>
      </c>
      <c r="DN61">
        <v>80</v>
      </c>
      <c r="DQ61">
        <v>0</v>
      </c>
      <c r="DR61">
        <v>18</v>
      </c>
      <c r="DS61">
        <v>-18</v>
      </c>
      <c r="DT61">
        <v>75</v>
      </c>
      <c r="DU61">
        <v>85</v>
      </c>
      <c r="DV61">
        <v>-10</v>
      </c>
    </row>
    <row r="62" spans="1:283">
      <c r="A62" t="s">
        <v>4113</v>
      </c>
      <c r="B62">
        <v>5261080970</v>
      </c>
      <c r="C62" t="s">
        <v>4114</v>
      </c>
      <c r="D62" t="s">
        <v>646</v>
      </c>
      <c r="E62" t="s">
        <v>3960</v>
      </c>
      <c r="F62" t="s">
        <v>3931</v>
      </c>
      <c r="G62" t="s">
        <v>3932</v>
      </c>
      <c r="H62" t="s">
        <v>4115</v>
      </c>
      <c r="AK62">
        <v>129390</v>
      </c>
      <c r="AL62">
        <v>129394</v>
      </c>
      <c r="AO62">
        <v>7</v>
      </c>
      <c r="AP62">
        <v>3</v>
      </c>
      <c r="BG62">
        <v>120000</v>
      </c>
      <c r="BH62">
        <v>120000</v>
      </c>
      <c r="BW62">
        <v>9397</v>
      </c>
      <c r="BX62">
        <v>9397</v>
      </c>
      <c r="CC62">
        <v>129397</v>
      </c>
      <c r="CD62">
        <v>129397</v>
      </c>
      <c r="CE62">
        <v>0</v>
      </c>
      <c r="CF62">
        <v>0</v>
      </c>
      <c r="CG62">
        <v>0</v>
      </c>
      <c r="CH62">
        <v>129390</v>
      </c>
      <c r="CI62">
        <v>129394</v>
      </c>
      <c r="CJ62">
        <v>0</v>
      </c>
      <c r="CW62">
        <v>27</v>
      </c>
      <c r="CX62">
        <v>25</v>
      </c>
      <c r="DA62">
        <v>0</v>
      </c>
      <c r="DB62">
        <v>6</v>
      </c>
      <c r="DC62">
        <v>-27</v>
      </c>
      <c r="DD62">
        <v>-309</v>
      </c>
      <c r="DK62">
        <v>0</v>
      </c>
      <c r="DL62">
        <v>63</v>
      </c>
      <c r="DM62">
        <v>0</v>
      </c>
      <c r="DN62">
        <v>341</v>
      </c>
      <c r="DQ62">
        <v>0</v>
      </c>
      <c r="DR62">
        <v>27</v>
      </c>
      <c r="DS62">
        <v>-27</v>
      </c>
      <c r="DT62">
        <v>63</v>
      </c>
      <c r="DU62">
        <v>366</v>
      </c>
      <c r="DV62">
        <v>-309</v>
      </c>
    </row>
    <row r="63" spans="1:283">
      <c r="A63" t="s">
        <v>4116</v>
      </c>
      <c r="B63">
        <v>7811785088</v>
      </c>
      <c r="C63" t="s">
        <v>4117</v>
      </c>
      <c r="D63" t="s">
        <v>3219</v>
      </c>
      <c r="E63" t="s">
        <v>3936</v>
      </c>
      <c r="F63" t="s">
        <v>3931</v>
      </c>
      <c r="G63" t="s">
        <v>3932</v>
      </c>
      <c r="H63" t="s">
        <v>4118</v>
      </c>
      <c r="AE63">
        <v>0</v>
      </c>
      <c r="AF63">
        <v>166</v>
      </c>
      <c r="AK63">
        <v>4130</v>
      </c>
      <c r="AL63">
        <v>4139</v>
      </c>
      <c r="AO63">
        <v>19</v>
      </c>
      <c r="AP63">
        <v>116</v>
      </c>
      <c r="BG63">
        <v>-1773</v>
      </c>
      <c r="BH63">
        <v>-919</v>
      </c>
      <c r="BK63">
        <v>1758</v>
      </c>
      <c r="BL63">
        <v>2650</v>
      </c>
      <c r="BW63">
        <v>4164</v>
      </c>
      <c r="BX63">
        <v>2690</v>
      </c>
      <c r="CC63">
        <v>4149</v>
      </c>
      <c r="CD63">
        <v>4421</v>
      </c>
      <c r="CE63">
        <v>0</v>
      </c>
      <c r="CF63">
        <v>0</v>
      </c>
      <c r="CG63">
        <v>0</v>
      </c>
      <c r="CH63">
        <v>4130</v>
      </c>
      <c r="CI63">
        <v>4139</v>
      </c>
      <c r="CJ63">
        <v>1758</v>
      </c>
      <c r="CW63">
        <v>71</v>
      </c>
      <c r="CX63">
        <v>108</v>
      </c>
      <c r="DA63">
        <v>49</v>
      </c>
      <c r="DB63">
        <v>43</v>
      </c>
      <c r="DC63">
        <v>-854</v>
      </c>
      <c r="DD63">
        <v>-919</v>
      </c>
      <c r="DK63">
        <v>0</v>
      </c>
      <c r="DL63">
        <v>60</v>
      </c>
      <c r="DM63">
        <v>734</v>
      </c>
      <c r="DN63">
        <v>828</v>
      </c>
      <c r="DQ63">
        <v>0</v>
      </c>
      <c r="DR63">
        <v>805</v>
      </c>
      <c r="DS63">
        <v>-854</v>
      </c>
      <c r="DT63">
        <v>60</v>
      </c>
      <c r="DU63">
        <v>936</v>
      </c>
      <c r="DV63">
        <v>-919</v>
      </c>
    </row>
    <row r="64" spans="1:283">
      <c r="A64" t="s">
        <v>4119</v>
      </c>
      <c r="B64">
        <v>6324029025</v>
      </c>
      <c r="C64" t="s">
        <v>3966</v>
      </c>
      <c r="D64" t="s">
        <v>781</v>
      </c>
      <c r="E64" t="s">
        <v>3936</v>
      </c>
      <c r="F64" t="s">
        <v>3931</v>
      </c>
      <c r="G64" t="s">
        <v>3932</v>
      </c>
      <c r="H64" t="s">
        <v>4120</v>
      </c>
      <c r="AK64">
        <v>29791</v>
      </c>
      <c r="AL64">
        <v>32065</v>
      </c>
      <c r="AO64">
        <v>3</v>
      </c>
      <c r="AP64">
        <v>20</v>
      </c>
      <c r="BG64">
        <v>29794</v>
      </c>
      <c r="BH64">
        <v>32085</v>
      </c>
      <c r="BQ64">
        <v>0</v>
      </c>
      <c r="BW64">
        <v>0</v>
      </c>
      <c r="CC64">
        <v>29794</v>
      </c>
      <c r="CD64">
        <v>32085</v>
      </c>
      <c r="CE64">
        <v>0</v>
      </c>
      <c r="CF64">
        <v>0</v>
      </c>
      <c r="CG64">
        <v>0</v>
      </c>
      <c r="CH64">
        <v>29791</v>
      </c>
      <c r="CI64">
        <v>32065</v>
      </c>
      <c r="CJ64">
        <v>0</v>
      </c>
      <c r="CW64">
        <v>2291</v>
      </c>
      <c r="CX64">
        <v>3826</v>
      </c>
      <c r="DC64">
        <v>-2291</v>
      </c>
      <c r="DD64">
        <v>-6166</v>
      </c>
      <c r="DK64">
        <v>0</v>
      </c>
      <c r="DL64">
        <v>8</v>
      </c>
      <c r="DM64">
        <v>0</v>
      </c>
      <c r="DN64">
        <v>2348</v>
      </c>
      <c r="DQ64">
        <v>0</v>
      </c>
      <c r="DR64">
        <v>2291</v>
      </c>
      <c r="DS64">
        <v>-2291</v>
      </c>
      <c r="DT64">
        <v>8</v>
      </c>
      <c r="DU64">
        <v>6174</v>
      </c>
      <c r="DV64">
        <v>-6166</v>
      </c>
    </row>
    <row r="65" spans="1:292">
      <c r="A65" t="s">
        <v>4121</v>
      </c>
      <c r="B65">
        <v>7706462338</v>
      </c>
      <c r="C65" t="s">
        <v>4098</v>
      </c>
      <c r="D65" t="s">
        <v>4122</v>
      </c>
      <c r="E65" t="s">
        <v>3936</v>
      </c>
      <c r="F65" t="s">
        <v>3931</v>
      </c>
      <c r="G65" t="s">
        <v>3932</v>
      </c>
      <c r="H65" t="s">
        <v>4123</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I65">
        <v>0</v>
      </c>
      <c r="AJ65">
        <v>0</v>
      </c>
      <c r="AK65">
        <v>104</v>
      </c>
      <c r="AL65">
        <v>166</v>
      </c>
      <c r="AM65">
        <v>31144</v>
      </c>
      <c r="AN65">
        <v>27038</v>
      </c>
      <c r="AO65">
        <v>5</v>
      </c>
      <c r="AP65">
        <v>15</v>
      </c>
      <c r="AQ65">
        <v>1621</v>
      </c>
      <c r="AR65">
        <v>909</v>
      </c>
      <c r="AS65">
        <v>32874</v>
      </c>
      <c r="AT65">
        <v>28128</v>
      </c>
      <c r="AU65">
        <v>25000</v>
      </c>
      <c r="AV65">
        <v>25000</v>
      </c>
      <c r="AW65">
        <v>0</v>
      </c>
      <c r="AX65">
        <v>0</v>
      </c>
      <c r="AY65">
        <v>0</v>
      </c>
      <c r="AZ65">
        <v>0</v>
      </c>
      <c r="BA65">
        <v>0</v>
      </c>
      <c r="BB65">
        <v>0</v>
      </c>
      <c r="BC65">
        <v>0</v>
      </c>
      <c r="BD65">
        <v>0</v>
      </c>
      <c r="BE65">
        <v>-929</v>
      </c>
      <c r="BF65">
        <v>-929</v>
      </c>
      <c r="BG65">
        <v>24071</v>
      </c>
      <c r="BH65">
        <v>24071</v>
      </c>
      <c r="BK65">
        <v>7325</v>
      </c>
      <c r="BL65">
        <v>2580</v>
      </c>
      <c r="BM65">
        <v>0</v>
      </c>
      <c r="BN65">
        <v>0</v>
      </c>
      <c r="BO65">
        <v>0</v>
      </c>
      <c r="BP65">
        <v>0</v>
      </c>
      <c r="BQ65">
        <v>0</v>
      </c>
      <c r="BR65">
        <v>0</v>
      </c>
      <c r="BS65">
        <v>7325</v>
      </c>
      <c r="BT65">
        <v>2580</v>
      </c>
      <c r="BU65">
        <v>0</v>
      </c>
      <c r="BV65">
        <v>0</v>
      </c>
      <c r="BW65">
        <v>1478</v>
      </c>
      <c r="BX65">
        <v>1477</v>
      </c>
      <c r="BY65">
        <v>0</v>
      </c>
      <c r="BZ65">
        <v>0</v>
      </c>
      <c r="CA65">
        <v>1478</v>
      </c>
      <c r="CB65">
        <v>1477</v>
      </c>
      <c r="CC65">
        <v>32874</v>
      </c>
      <c r="CD65">
        <v>28128</v>
      </c>
      <c r="CE65">
        <v>25000</v>
      </c>
      <c r="CF65">
        <v>31144</v>
      </c>
      <c r="CG65">
        <v>27038</v>
      </c>
      <c r="CH65">
        <v>104</v>
      </c>
      <c r="CI65">
        <v>166</v>
      </c>
      <c r="CJ65">
        <v>7325</v>
      </c>
      <c r="CK65">
        <v>0</v>
      </c>
      <c r="CL65">
        <v>0</v>
      </c>
      <c r="CM65">
        <v>0</v>
      </c>
      <c r="CN65">
        <v>0</v>
      </c>
      <c r="CO65">
        <v>0</v>
      </c>
      <c r="CP65">
        <v>0</v>
      </c>
      <c r="CQ65">
        <v>0</v>
      </c>
      <c r="CR65">
        <v>0</v>
      </c>
      <c r="CS65">
        <v>0</v>
      </c>
      <c r="CT65">
        <v>0</v>
      </c>
      <c r="CU65">
        <v>0</v>
      </c>
      <c r="CV65">
        <v>0</v>
      </c>
      <c r="CW65">
        <v>0</v>
      </c>
      <c r="CX65">
        <v>-7</v>
      </c>
      <c r="CY65">
        <v>0</v>
      </c>
      <c r="CZ65">
        <v>-7</v>
      </c>
      <c r="DA65">
        <v>0</v>
      </c>
      <c r="DB65">
        <v>0</v>
      </c>
      <c r="DC65">
        <v>0</v>
      </c>
      <c r="DD65">
        <v>-7</v>
      </c>
      <c r="DE65">
        <v>0</v>
      </c>
      <c r="DF65">
        <v>0</v>
      </c>
      <c r="DG65">
        <v>0</v>
      </c>
      <c r="DH65">
        <v>0</v>
      </c>
      <c r="DI65">
        <v>0</v>
      </c>
      <c r="DJ65">
        <v>-7</v>
      </c>
      <c r="DK65">
        <v>0</v>
      </c>
      <c r="DL65">
        <v>0</v>
      </c>
      <c r="DM65">
        <v>0</v>
      </c>
      <c r="DN65">
        <v>0</v>
      </c>
      <c r="DO65">
        <v>0</v>
      </c>
      <c r="DP65">
        <v>0</v>
      </c>
      <c r="DQ65">
        <v>0</v>
      </c>
      <c r="DR65">
        <v>0</v>
      </c>
      <c r="DS65">
        <v>0</v>
      </c>
      <c r="DT65">
        <v>0</v>
      </c>
      <c r="DU65">
        <v>-7</v>
      </c>
      <c r="DV65">
        <v>-7</v>
      </c>
      <c r="HV65">
        <v>0</v>
      </c>
      <c r="HW65">
        <v>0</v>
      </c>
      <c r="IG65">
        <v>0</v>
      </c>
      <c r="JX65">
        <v>0</v>
      </c>
    </row>
    <row r="66" spans="1:292">
      <c r="A66" t="s">
        <v>1489</v>
      </c>
      <c r="B66">
        <v>3123447980</v>
      </c>
      <c r="C66" t="s">
        <v>4124</v>
      </c>
      <c r="D66" t="s">
        <v>1493</v>
      </c>
      <c r="E66" t="s">
        <v>3936</v>
      </c>
      <c r="F66" t="s">
        <v>3931</v>
      </c>
      <c r="G66" t="s">
        <v>3932</v>
      </c>
      <c r="H66" t="s">
        <v>4125</v>
      </c>
      <c r="AK66">
        <v>317986</v>
      </c>
      <c r="AL66">
        <v>315996</v>
      </c>
      <c r="AO66">
        <v>9116</v>
      </c>
      <c r="AP66">
        <v>4134</v>
      </c>
      <c r="AS66">
        <v>327102</v>
      </c>
      <c r="AT66">
        <v>320130</v>
      </c>
      <c r="AU66">
        <v>10</v>
      </c>
      <c r="AV66">
        <v>10</v>
      </c>
      <c r="BA66">
        <v>0</v>
      </c>
      <c r="BE66">
        <v>297948</v>
      </c>
      <c r="BF66">
        <v>305818</v>
      </c>
      <c r="BG66">
        <v>297958</v>
      </c>
      <c r="BH66">
        <v>305828</v>
      </c>
      <c r="BK66">
        <v>0</v>
      </c>
      <c r="BS66">
        <v>0</v>
      </c>
      <c r="BT66">
        <v>0</v>
      </c>
      <c r="BW66">
        <v>29144</v>
      </c>
      <c r="BX66">
        <v>14302</v>
      </c>
      <c r="CA66">
        <v>29144</v>
      </c>
      <c r="CB66">
        <v>14302</v>
      </c>
      <c r="CC66">
        <v>327102</v>
      </c>
      <c r="CD66">
        <v>320130</v>
      </c>
      <c r="CE66">
        <v>10</v>
      </c>
      <c r="CF66">
        <v>0</v>
      </c>
      <c r="CG66">
        <v>0</v>
      </c>
      <c r="CH66">
        <v>317986</v>
      </c>
      <c r="CI66">
        <v>315996</v>
      </c>
      <c r="CJ66">
        <v>0</v>
      </c>
      <c r="CK66">
        <v>57837</v>
      </c>
      <c r="CO66">
        <v>-7870</v>
      </c>
      <c r="CP66">
        <v>39152</v>
      </c>
      <c r="CY66">
        <v>-7870</v>
      </c>
      <c r="CZ66">
        <v>39152</v>
      </c>
      <c r="DC66">
        <v>-7870</v>
      </c>
      <c r="DD66">
        <v>36901</v>
      </c>
      <c r="DE66">
        <v>2998</v>
      </c>
      <c r="DF66">
        <v>2251</v>
      </c>
      <c r="DI66">
        <v>-7870</v>
      </c>
      <c r="DJ66">
        <v>36901</v>
      </c>
      <c r="DK66">
        <v>49967</v>
      </c>
      <c r="DL66">
        <v>39152</v>
      </c>
      <c r="DO66">
        <v>49967</v>
      </c>
      <c r="DP66">
        <v>39152</v>
      </c>
      <c r="DQ66">
        <v>49967</v>
      </c>
      <c r="DR66">
        <v>0</v>
      </c>
      <c r="DS66">
        <v>-7870</v>
      </c>
      <c r="DT66">
        <v>39152</v>
      </c>
      <c r="DU66">
        <v>0</v>
      </c>
      <c r="DV66">
        <v>36901</v>
      </c>
      <c r="DW66">
        <v>10</v>
      </c>
      <c r="DY66">
        <v>268917</v>
      </c>
      <c r="DZ66">
        <v>268927</v>
      </c>
      <c r="EA66">
        <v>0</v>
      </c>
      <c r="EB66">
        <v>36901</v>
      </c>
      <c r="EC66">
        <v>36901</v>
      </c>
      <c r="ED66">
        <v>36901</v>
      </c>
      <c r="EE66">
        <v>36901</v>
      </c>
      <c r="EF66">
        <v>10</v>
      </c>
      <c r="EH66">
        <v>305818</v>
      </c>
      <c r="EI66">
        <v>305828</v>
      </c>
      <c r="EJ66">
        <v>0</v>
      </c>
      <c r="EK66">
        <v>7870</v>
      </c>
      <c r="EL66">
        <v>7870</v>
      </c>
      <c r="EM66">
        <v>7870</v>
      </c>
      <c r="EN66">
        <v>7870</v>
      </c>
      <c r="EO66">
        <v>10</v>
      </c>
      <c r="EQ66">
        <v>297948</v>
      </c>
      <c r="ER66">
        <v>297958</v>
      </c>
      <c r="FE66">
        <v>297958</v>
      </c>
      <c r="FF66">
        <v>305828</v>
      </c>
      <c r="HV66">
        <v>0</v>
      </c>
      <c r="HW66">
        <v>-2251</v>
      </c>
    </row>
    <row r="67" spans="1:292">
      <c r="A67" t="s">
        <v>4126</v>
      </c>
      <c r="B67">
        <v>7727439837</v>
      </c>
      <c r="C67" t="s">
        <v>3943</v>
      </c>
      <c r="D67" t="s">
        <v>2154</v>
      </c>
      <c r="E67" t="s">
        <v>3936</v>
      </c>
      <c r="F67" t="s">
        <v>3931</v>
      </c>
      <c r="G67" t="s">
        <v>3932</v>
      </c>
      <c r="H67" t="s">
        <v>4127</v>
      </c>
      <c r="AE67">
        <v>65</v>
      </c>
      <c r="AF67">
        <v>65</v>
      </c>
      <c r="AK67">
        <v>11262</v>
      </c>
      <c r="AL67">
        <v>11262</v>
      </c>
      <c r="AO67">
        <v>18</v>
      </c>
      <c r="AP67">
        <v>18</v>
      </c>
      <c r="BK67">
        <v>623</v>
      </c>
      <c r="BL67">
        <v>623</v>
      </c>
      <c r="BQ67">
        <v>8233</v>
      </c>
      <c r="BR67">
        <v>8233</v>
      </c>
      <c r="BW67">
        <v>2489</v>
      </c>
      <c r="BX67">
        <v>2489</v>
      </c>
      <c r="CC67">
        <v>11345</v>
      </c>
      <c r="CD67">
        <v>11345</v>
      </c>
      <c r="CE67">
        <v>0</v>
      </c>
      <c r="CF67">
        <v>0</v>
      </c>
      <c r="CG67">
        <v>0</v>
      </c>
      <c r="CH67">
        <v>11262</v>
      </c>
      <c r="CI67">
        <v>11262</v>
      </c>
      <c r="CJ67">
        <v>623</v>
      </c>
      <c r="DQ67">
        <v>0</v>
      </c>
      <c r="DR67">
        <v>0</v>
      </c>
      <c r="DS67">
        <v>0</v>
      </c>
      <c r="DT67">
        <v>0</v>
      </c>
      <c r="DU67">
        <v>0</v>
      </c>
      <c r="DV67">
        <v>0</v>
      </c>
    </row>
    <row r="68" spans="1:292">
      <c r="A68" t="s">
        <v>4128</v>
      </c>
      <c r="B68">
        <v>3801148029</v>
      </c>
      <c r="C68" t="s">
        <v>4129</v>
      </c>
      <c r="D68" t="s">
        <v>4130</v>
      </c>
      <c r="E68" t="s">
        <v>3936</v>
      </c>
      <c r="F68" t="s">
        <v>3931</v>
      </c>
      <c r="G68" t="s">
        <v>3932</v>
      </c>
      <c r="H68" t="s">
        <v>4131</v>
      </c>
      <c r="AK68">
        <v>26992</v>
      </c>
      <c r="AL68">
        <v>28370</v>
      </c>
      <c r="AM68">
        <v>6922</v>
      </c>
      <c r="AN68">
        <v>7043</v>
      </c>
      <c r="AO68">
        <v>146</v>
      </c>
      <c r="AP68">
        <v>226</v>
      </c>
      <c r="AS68">
        <v>34060</v>
      </c>
      <c r="AT68">
        <v>35639</v>
      </c>
      <c r="AU68">
        <v>14980</v>
      </c>
      <c r="AV68">
        <v>14980</v>
      </c>
      <c r="BE68">
        <v>18871</v>
      </c>
      <c r="BF68">
        <v>20521</v>
      </c>
      <c r="BG68">
        <v>33851</v>
      </c>
      <c r="BH68">
        <v>35501</v>
      </c>
      <c r="BW68">
        <v>209</v>
      </c>
      <c r="BX68">
        <v>138</v>
      </c>
      <c r="CA68">
        <v>209</v>
      </c>
      <c r="CB68">
        <v>138</v>
      </c>
      <c r="CC68">
        <v>34060</v>
      </c>
      <c r="CD68">
        <v>35639</v>
      </c>
      <c r="CE68">
        <v>14980</v>
      </c>
      <c r="CF68">
        <v>6922</v>
      </c>
      <c r="CG68">
        <v>7043</v>
      </c>
      <c r="CH68">
        <v>26992</v>
      </c>
      <c r="CI68">
        <v>28370</v>
      </c>
      <c r="CJ68">
        <v>0</v>
      </c>
      <c r="CO68">
        <v>-1569</v>
      </c>
      <c r="CP68">
        <v>-389</v>
      </c>
      <c r="CW68">
        <v>38</v>
      </c>
      <c r="CX68">
        <v>12</v>
      </c>
      <c r="CY68">
        <v>-1607</v>
      </c>
      <c r="CZ68">
        <v>-401</v>
      </c>
      <c r="DA68">
        <v>-43</v>
      </c>
      <c r="DB68">
        <v>-43</v>
      </c>
      <c r="DC68">
        <v>-1650</v>
      </c>
      <c r="DD68">
        <v>-444</v>
      </c>
      <c r="DI68">
        <v>-1650</v>
      </c>
      <c r="DJ68">
        <v>-444</v>
      </c>
      <c r="DM68">
        <v>1569</v>
      </c>
      <c r="DN68">
        <v>389</v>
      </c>
      <c r="DO68">
        <v>-1569</v>
      </c>
      <c r="DP68">
        <v>-389</v>
      </c>
      <c r="DQ68">
        <v>0</v>
      </c>
      <c r="DR68">
        <v>1607</v>
      </c>
      <c r="DS68">
        <v>-1650</v>
      </c>
      <c r="DT68">
        <v>0</v>
      </c>
      <c r="DU68">
        <v>401</v>
      </c>
      <c r="DV68">
        <v>-444</v>
      </c>
      <c r="DW68">
        <v>14980</v>
      </c>
      <c r="DY68">
        <v>21665</v>
      </c>
      <c r="DZ68">
        <v>36645</v>
      </c>
      <c r="EF68">
        <v>14980</v>
      </c>
      <c r="EH68">
        <v>20521</v>
      </c>
      <c r="EI68">
        <v>35501</v>
      </c>
      <c r="EJ68">
        <v>0</v>
      </c>
      <c r="EK68">
        <v>1650</v>
      </c>
      <c r="EL68">
        <v>1650</v>
      </c>
      <c r="EM68">
        <v>1650</v>
      </c>
      <c r="EN68">
        <v>1650</v>
      </c>
      <c r="EO68">
        <v>14980</v>
      </c>
      <c r="EQ68">
        <v>18871</v>
      </c>
      <c r="ER68">
        <v>33851</v>
      </c>
      <c r="ES68">
        <v>-444</v>
      </c>
      <c r="ET68">
        <v>-700</v>
      </c>
      <c r="EU68">
        <v>35501</v>
      </c>
      <c r="EV68">
        <v>-444</v>
      </c>
      <c r="EW68">
        <v>-700</v>
      </c>
      <c r="EX68">
        <v>35501</v>
      </c>
      <c r="EY68">
        <v>-444</v>
      </c>
      <c r="EZ68">
        <v>-700</v>
      </c>
      <c r="FA68">
        <v>20521</v>
      </c>
      <c r="FB68">
        <v>-444</v>
      </c>
      <c r="FC68">
        <v>-700</v>
      </c>
      <c r="FD68">
        <v>20521</v>
      </c>
      <c r="FE68">
        <v>33851</v>
      </c>
      <c r="FF68">
        <v>35501</v>
      </c>
      <c r="FG68">
        <v>1435</v>
      </c>
      <c r="FH68">
        <v>1258</v>
      </c>
      <c r="FI68">
        <v>1435</v>
      </c>
      <c r="FJ68">
        <v>1257</v>
      </c>
      <c r="FM68">
        <v>0</v>
      </c>
      <c r="FN68">
        <v>1</v>
      </c>
      <c r="FO68">
        <v>0</v>
      </c>
      <c r="FP68">
        <v>91</v>
      </c>
      <c r="FQ68">
        <v>193</v>
      </c>
      <c r="FR68">
        <v>168</v>
      </c>
      <c r="FS68">
        <v>840</v>
      </c>
      <c r="FT68">
        <v>791</v>
      </c>
      <c r="FY68">
        <v>482</v>
      </c>
      <c r="FZ68">
        <v>77</v>
      </c>
      <c r="GA68">
        <v>-80</v>
      </c>
      <c r="GB68">
        <v>222</v>
      </c>
      <c r="GO68">
        <v>0</v>
      </c>
      <c r="GP68">
        <v>-91</v>
      </c>
      <c r="GQ68">
        <v>-80</v>
      </c>
      <c r="GR68">
        <v>131</v>
      </c>
      <c r="GS68">
        <v>226</v>
      </c>
      <c r="GT68">
        <v>95</v>
      </c>
      <c r="GU68">
        <v>146</v>
      </c>
      <c r="GV68">
        <v>226</v>
      </c>
      <c r="GW68">
        <v>0</v>
      </c>
      <c r="GY68">
        <v>0</v>
      </c>
      <c r="HA68">
        <v>0</v>
      </c>
      <c r="HB68">
        <v>1144</v>
      </c>
      <c r="HC68">
        <v>1144</v>
      </c>
      <c r="HD68">
        <v>700</v>
      </c>
      <c r="HE68">
        <v>700</v>
      </c>
      <c r="HM68">
        <v>0</v>
      </c>
      <c r="HN68">
        <v>91</v>
      </c>
      <c r="HY68">
        <v>444</v>
      </c>
      <c r="HZ68">
        <v>444</v>
      </c>
    </row>
    <row r="69" spans="1:292">
      <c r="A69" t="s">
        <v>4132</v>
      </c>
      <c r="B69">
        <v>9102220668</v>
      </c>
      <c r="C69" t="s">
        <v>4133</v>
      </c>
      <c r="D69" t="s">
        <v>504</v>
      </c>
      <c r="E69" t="s">
        <v>3936</v>
      </c>
      <c r="F69" t="s">
        <v>3931</v>
      </c>
      <c r="G69" t="s">
        <v>3932</v>
      </c>
      <c r="H69" t="s">
        <v>4134</v>
      </c>
      <c r="S69">
        <v>493</v>
      </c>
      <c r="T69">
        <v>850</v>
      </c>
      <c r="AC69">
        <v>493</v>
      </c>
      <c r="AD69">
        <v>850</v>
      </c>
      <c r="AK69">
        <v>14672</v>
      </c>
      <c r="AL69">
        <v>10205</v>
      </c>
      <c r="AM69">
        <v>46132</v>
      </c>
      <c r="AN69">
        <v>46292</v>
      </c>
      <c r="AO69">
        <v>210</v>
      </c>
      <c r="AP69">
        <v>98</v>
      </c>
      <c r="AQ69">
        <v>0</v>
      </c>
      <c r="AR69">
        <v>11</v>
      </c>
      <c r="AS69">
        <v>61014</v>
      </c>
      <c r="AT69">
        <v>56606</v>
      </c>
      <c r="AU69">
        <v>10</v>
      </c>
      <c r="AV69">
        <v>10</v>
      </c>
      <c r="BE69">
        <v>61465</v>
      </c>
      <c r="BF69">
        <v>57281</v>
      </c>
      <c r="BG69">
        <v>61475</v>
      </c>
      <c r="BH69">
        <v>57291</v>
      </c>
      <c r="BW69">
        <v>32</v>
      </c>
      <c r="BX69">
        <v>165</v>
      </c>
      <c r="CA69">
        <v>32</v>
      </c>
      <c r="CB69">
        <v>165</v>
      </c>
      <c r="CC69">
        <v>61507</v>
      </c>
      <c r="CD69">
        <v>57456</v>
      </c>
      <c r="CE69">
        <v>10</v>
      </c>
      <c r="CF69">
        <v>46132</v>
      </c>
      <c r="CG69">
        <v>46292</v>
      </c>
      <c r="CH69">
        <v>14672</v>
      </c>
      <c r="CI69">
        <v>10205</v>
      </c>
      <c r="CJ69">
        <v>0</v>
      </c>
      <c r="CM69">
        <v>1788</v>
      </c>
      <c r="CN69">
        <v>8548</v>
      </c>
      <c r="CO69">
        <v>-2215</v>
      </c>
      <c r="CP69">
        <v>-11011</v>
      </c>
      <c r="CQ69">
        <v>8324</v>
      </c>
      <c r="CR69">
        <v>4132</v>
      </c>
      <c r="CW69">
        <v>1861</v>
      </c>
      <c r="CX69">
        <v>521</v>
      </c>
      <c r="CY69">
        <v>4248</v>
      </c>
      <c r="CZ69">
        <v>-7400</v>
      </c>
      <c r="DA69">
        <v>-64</v>
      </c>
      <c r="DB69">
        <v>-1287</v>
      </c>
      <c r="DC69">
        <v>4184</v>
      </c>
      <c r="DD69">
        <v>-8687</v>
      </c>
      <c r="DI69">
        <v>4184</v>
      </c>
      <c r="DJ69">
        <v>-8687</v>
      </c>
      <c r="DM69">
        <v>427</v>
      </c>
      <c r="DN69">
        <v>2463</v>
      </c>
      <c r="DO69">
        <v>-427</v>
      </c>
      <c r="DP69">
        <v>-2463</v>
      </c>
      <c r="DQ69">
        <v>0</v>
      </c>
      <c r="DR69">
        <v>2288</v>
      </c>
      <c r="DS69">
        <v>4184</v>
      </c>
      <c r="DT69">
        <v>0</v>
      </c>
      <c r="DU69">
        <v>2984</v>
      </c>
      <c r="DV69">
        <v>-8687</v>
      </c>
    </row>
    <row r="70" spans="1:292">
      <c r="A70" t="s">
        <v>4135</v>
      </c>
      <c r="B70">
        <v>7724017756</v>
      </c>
      <c r="C70" t="s">
        <v>4136</v>
      </c>
      <c r="D70" t="s">
        <v>1647</v>
      </c>
      <c r="E70" t="s">
        <v>3936</v>
      </c>
      <c r="F70" t="s">
        <v>3931</v>
      </c>
      <c r="G70" t="s">
        <v>3932</v>
      </c>
      <c r="H70" t="s">
        <v>4137</v>
      </c>
      <c r="BG70">
        <v>0</v>
      </c>
      <c r="BH70">
        <v>0</v>
      </c>
      <c r="CC70">
        <v>0</v>
      </c>
      <c r="CD70">
        <v>0</v>
      </c>
      <c r="CE70">
        <v>0</v>
      </c>
      <c r="CF70">
        <v>0</v>
      </c>
      <c r="CG70">
        <v>0</v>
      </c>
      <c r="CH70">
        <v>0</v>
      </c>
      <c r="CI70">
        <v>0</v>
      </c>
      <c r="CJ70">
        <v>0</v>
      </c>
      <c r="DC70">
        <v>0</v>
      </c>
      <c r="DD70">
        <v>0</v>
      </c>
      <c r="DI70">
        <v>0</v>
      </c>
      <c r="DQ70">
        <v>0</v>
      </c>
      <c r="DR70">
        <v>0</v>
      </c>
      <c r="DS70">
        <v>0</v>
      </c>
      <c r="DT70">
        <v>0</v>
      </c>
      <c r="DU70">
        <v>0</v>
      </c>
      <c r="DV70">
        <v>0</v>
      </c>
      <c r="GQ70">
        <v>0</v>
      </c>
      <c r="GS70">
        <v>0</v>
      </c>
      <c r="GU70">
        <v>0</v>
      </c>
    </row>
    <row r="71" spans="1:292">
      <c r="A71" t="s">
        <v>4138</v>
      </c>
      <c r="B71">
        <v>9102202041</v>
      </c>
      <c r="C71" t="s">
        <v>4056</v>
      </c>
      <c r="D71" t="s">
        <v>401</v>
      </c>
      <c r="E71" t="s">
        <v>4139</v>
      </c>
      <c r="F71" t="s">
        <v>3931</v>
      </c>
      <c r="G71" t="s">
        <v>3932</v>
      </c>
      <c r="H71" t="s">
        <v>4140</v>
      </c>
      <c r="AK71">
        <v>32668</v>
      </c>
      <c r="AL71">
        <v>27167</v>
      </c>
      <c r="AM71">
        <v>31009</v>
      </c>
      <c r="AN71">
        <v>31229</v>
      </c>
      <c r="AO71">
        <v>12776</v>
      </c>
      <c r="AP71">
        <v>13776</v>
      </c>
      <c r="AQ71">
        <v>0</v>
      </c>
      <c r="AR71">
        <v>5</v>
      </c>
      <c r="AS71">
        <v>76453</v>
      </c>
      <c r="AT71">
        <v>72177</v>
      </c>
      <c r="AU71">
        <v>10</v>
      </c>
      <c r="AV71">
        <v>10</v>
      </c>
      <c r="BE71">
        <v>74822</v>
      </c>
      <c r="BF71">
        <v>70500</v>
      </c>
      <c r="BG71">
        <v>74832</v>
      </c>
      <c r="BH71">
        <v>70510</v>
      </c>
      <c r="BU71">
        <v>1598</v>
      </c>
      <c r="BV71">
        <v>1598</v>
      </c>
      <c r="BW71">
        <v>23</v>
      </c>
      <c r="BX71">
        <v>69</v>
      </c>
      <c r="CA71">
        <v>1621</v>
      </c>
      <c r="CB71">
        <v>1667</v>
      </c>
      <c r="CC71">
        <v>76453</v>
      </c>
      <c r="CD71">
        <v>72177</v>
      </c>
      <c r="CE71">
        <v>10</v>
      </c>
      <c r="CF71">
        <v>31009</v>
      </c>
      <c r="CG71">
        <v>31229</v>
      </c>
      <c r="CH71">
        <v>32668</v>
      </c>
      <c r="CI71">
        <v>27167</v>
      </c>
      <c r="CJ71">
        <v>1598</v>
      </c>
      <c r="CM71">
        <v>1220</v>
      </c>
      <c r="CN71">
        <v>3631</v>
      </c>
      <c r="CO71">
        <v>-1220</v>
      </c>
      <c r="CP71">
        <v>17369</v>
      </c>
      <c r="CQ71">
        <v>5567</v>
      </c>
      <c r="CR71">
        <v>1365</v>
      </c>
      <c r="CU71">
        <v>0</v>
      </c>
      <c r="CV71">
        <v>10</v>
      </c>
      <c r="CW71">
        <v>25</v>
      </c>
      <c r="CX71">
        <v>46</v>
      </c>
      <c r="CY71">
        <v>4322</v>
      </c>
      <c r="CZ71">
        <v>18698</v>
      </c>
      <c r="DC71">
        <v>4322</v>
      </c>
      <c r="DD71">
        <v>18593</v>
      </c>
      <c r="DI71">
        <v>4322</v>
      </c>
      <c r="DJ71">
        <v>18593</v>
      </c>
      <c r="DK71">
        <v>0</v>
      </c>
      <c r="DL71">
        <v>21000</v>
      </c>
      <c r="DO71">
        <v>0</v>
      </c>
      <c r="DP71">
        <v>21000</v>
      </c>
      <c r="DQ71">
        <v>0</v>
      </c>
      <c r="DR71">
        <v>25</v>
      </c>
      <c r="DS71">
        <v>4322</v>
      </c>
      <c r="DT71">
        <v>21010</v>
      </c>
      <c r="DU71">
        <v>46</v>
      </c>
      <c r="DV71">
        <v>18593</v>
      </c>
      <c r="HV71">
        <v>0</v>
      </c>
      <c r="HW71">
        <v>-105</v>
      </c>
    </row>
    <row r="72" spans="1:292">
      <c r="A72" t="s">
        <v>4141</v>
      </c>
      <c r="B72">
        <v>6164300903</v>
      </c>
      <c r="C72" t="s">
        <v>4142</v>
      </c>
      <c r="D72" t="s">
        <v>761</v>
      </c>
      <c r="E72" t="s">
        <v>3978</v>
      </c>
      <c r="F72" t="s">
        <v>3931</v>
      </c>
      <c r="G72" t="s">
        <v>3932</v>
      </c>
      <c r="H72" t="s">
        <v>4143</v>
      </c>
      <c r="CC72">
        <v>0</v>
      </c>
      <c r="CD72">
        <v>0</v>
      </c>
      <c r="CE72">
        <v>0</v>
      </c>
      <c r="CF72">
        <v>0</v>
      </c>
      <c r="CG72">
        <v>0</v>
      </c>
      <c r="CH72">
        <v>0</v>
      </c>
      <c r="CI72">
        <v>0</v>
      </c>
      <c r="CJ72">
        <v>0</v>
      </c>
      <c r="DQ72">
        <v>0</v>
      </c>
      <c r="DR72">
        <v>0</v>
      </c>
      <c r="DS72">
        <v>0</v>
      </c>
      <c r="DT72">
        <v>0</v>
      </c>
      <c r="DU72">
        <v>0</v>
      </c>
      <c r="DV72">
        <v>0</v>
      </c>
    </row>
    <row r="73" spans="1:292">
      <c r="A73" t="s">
        <v>4144</v>
      </c>
      <c r="B73">
        <v>6950085733</v>
      </c>
      <c r="C73" t="s">
        <v>4145</v>
      </c>
      <c r="D73" t="s">
        <v>896</v>
      </c>
      <c r="E73" t="s">
        <v>3936</v>
      </c>
      <c r="F73" t="s">
        <v>3931</v>
      </c>
      <c r="G73" t="s">
        <v>3932</v>
      </c>
      <c r="H73" t="s">
        <v>4146</v>
      </c>
      <c r="AK73">
        <v>24243</v>
      </c>
      <c r="AL73">
        <v>24536</v>
      </c>
      <c r="AO73">
        <v>0</v>
      </c>
      <c r="AP73">
        <v>15</v>
      </c>
      <c r="BG73">
        <v>23583</v>
      </c>
      <c r="BH73">
        <v>23891</v>
      </c>
      <c r="BW73">
        <v>660</v>
      </c>
      <c r="BX73">
        <v>660</v>
      </c>
      <c r="CC73">
        <v>24243</v>
      </c>
      <c r="CD73">
        <v>24551</v>
      </c>
      <c r="CE73">
        <v>0</v>
      </c>
      <c r="CF73">
        <v>0</v>
      </c>
      <c r="CG73">
        <v>0</v>
      </c>
      <c r="CH73">
        <v>24243</v>
      </c>
      <c r="CI73">
        <v>24536</v>
      </c>
      <c r="CJ73">
        <v>0</v>
      </c>
      <c r="CW73">
        <v>11</v>
      </c>
      <c r="CX73">
        <v>11</v>
      </c>
      <c r="DA73">
        <v>0</v>
      </c>
      <c r="DB73">
        <v>1</v>
      </c>
      <c r="DC73">
        <v>-308</v>
      </c>
      <c r="DD73">
        <v>-440</v>
      </c>
      <c r="DM73">
        <v>297</v>
      </c>
      <c r="DN73">
        <v>428</v>
      </c>
      <c r="DQ73">
        <v>0</v>
      </c>
      <c r="DR73">
        <v>308</v>
      </c>
      <c r="DS73">
        <v>-308</v>
      </c>
      <c r="DT73">
        <v>0</v>
      </c>
      <c r="DU73">
        <v>439</v>
      </c>
      <c r="DV73">
        <v>-440</v>
      </c>
    </row>
    <row r="74" spans="1:292">
      <c r="A74" t="s">
        <v>4147</v>
      </c>
      <c r="B74">
        <v>5257198753</v>
      </c>
      <c r="C74" t="s">
        <v>4148</v>
      </c>
      <c r="D74" t="s">
        <v>2294</v>
      </c>
      <c r="E74" t="s">
        <v>3936</v>
      </c>
      <c r="F74" t="s">
        <v>3931</v>
      </c>
      <c r="G74" t="s">
        <v>3932</v>
      </c>
      <c r="H74" t="s">
        <v>4149</v>
      </c>
      <c r="S74">
        <v>15338</v>
      </c>
      <c r="T74">
        <v>16043</v>
      </c>
      <c r="AC74">
        <v>15338</v>
      </c>
      <c r="AD74">
        <v>16043</v>
      </c>
      <c r="AK74">
        <v>13</v>
      </c>
      <c r="AL74">
        <v>14</v>
      </c>
      <c r="AO74">
        <v>7</v>
      </c>
      <c r="AP74">
        <v>8</v>
      </c>
      <c r="AQ74">
        <v>5</v>
      </c>
      <c r="AS74">
        <v>25</v>
      </c>
      <c r="AT74">
        <v>22</v>
      </c>
      <c r="AU74">
        <v>18345</v>
      </c>
      <c r="AV74">
        <v>18345</v>
      </c>
      <c r="BE74">
        <v>-4986</v>
      </c>
      <c r="BF74">
        <v>-4015</v>
      </c>
      <c r="BG74">
        <v>13359</v>
      </c>
      <c r="BH74">
        <v>14330</v>
      </c>
      <c r="BK74">
        <v>1695</v>
      </c>
      <c r="BL74">
        <v>1499</v>
      </c>
      <c r="BS74">
        <v>1695</v>
      </c>
      <c r="BT74">
        <v>1499</v>
      </c>
      <c r="BU74">
        <v>309</v>
      </c>
      <c r="BV74">
        <v>196</v>
      </c>
      <c r="BW74">
        <v>0</v>
      </c>
      <c r="BX74">
        <v>40</v>
      </c>
      <c r="CA74">
        <v>309</v>
      </c>
      <c r="CB74">
        <v>236</v>
      </c>
      <c r="CC74">
        <v>15363</v>
      </c>
      <c r="CD74">
        <v>16065</v>
      </c>
      <c r="CE74">
        <v>18345</v>
      </c>
      <c r="CF74">
        <v>0</v>
      </c>
      <c r="CG74">
        <v>0</v>
      </c>
      <c r="CH74">
        <v>13</v>
      </c>
      <c r="CI74">
        <v>14</v>
      </c>
      <c r="CJ74">
        <v>2004</v>
      </c>
      <c r="CO74">
        <v>-960</v>
      </c>
      <c r="CP74">
        <v>-944</v>
      </c>
      <c r="CW74">
        <v>11</v>
      </c>
      <c r="CX74">
        <v>12</v>
      </c>
      <c r="CY74">
        <v>-971</v>
      </c>
      <c r="CZ74">
        <v>-956</v>
      </c>
      <c r="DC74">
        <v>-971</v>
      </c>
      <c r="DD74">
        <v>-956</v>
      </c>
      <c r="DI74">
        <v>-971</v>
      </c>
      <c r="DJ74">
        <v>-956</v>
      </c>
      <c r="DM74">
        <v>960</v>
      </c>
      <c r="DN74">
        <v>944</v>
      </c>
      <c r="DO74">
        <v>-960</v>
      </c>
      <c r="DP74">
        <v>-944</v>
      </c>
      <c r="DQ74">
        <v>0</v>
      </c>
      <c r="DR74">
        <v>971</v>
      </c>
      <c r="DS74">
        <v>-971</v>
      </c>
      <c r="DT74">
        <v>0</v>
      </c>
      <c r="DU74">
        <v>956</v>
      </c>
      <c r="DV74">
        <v>-956</v>
      </c>
      <c r="DW74">
        <v>18345</v>
      </c>
      <c r="DY74">
        <v>-3059</v>
      </c>
      <c r="DZ74">
        <v>15286</v>
      </c>
      <c r="EF74">
        <v>18345</v>
      </c>
      <c r="EH74">
        <v>-4015</v>
      </c>
      <c r="EI74">
        <v>14330</v>
      </c>
      <c r="EJ74">
        <v>0</v>
      </c>
      <c r="EK74">
        <v>971</v>
      </c>
      <c r="EL74">
        <v>971</v>
      </c>
      <c r="EM74">
        <v>971</v>
      </c>
      <c r="EN74">
        <v>971</v>
      </c>
      <c r="EO74">
        <v>18345</v>
      </c>
      <c r="EQ74">
        <v>-4986</v>
      </c>
      <c r="ER74">
        <v>13359</v>
      </c>
      <c r="ES74">
        <v>-956</v>
      </c>
      <c r="ET74">
        <v>1</v>
      </c>
      <c r="EU74">
        <v>14331</v>
      </c>
      <c r="EV74">
        <v>-956</v>
      </c>
      <c r="EW74">
        <v>1</v>
      </c>
      <c r="EX74">
        <v>14331</v>
      </c>
      <c r="EY74">
        <v>-956</v>
      </c>
      <c r="EZ74">
        <v>1</v>
      </c>
      <c r="FA74">
        <v>-4014</v>
      </c>
      <c r="FB74">
        <v>-956</v>
      </c>
      <c r="FC74">
        <v>1</v>
      </c>
      <c r="FD74">
        <v>-4014</v>
      </c>
      <c r="FE74">
        <v>13359</v>
      </c>
      <c r="FF74">
        <v>14330</v>
      </c>
      <c r="FG74">
        <v>309</v>
      </c>
      <c r="FH74">
        <v>196</v>
      </c>
      <c r="FO74">
        <v>310</v>
      </c>
      <c r="FP74">
        <v>251</v>
      </c>
      <c r="FQ74">
        <v>295</v>
      </c>
      <c r="FR74">
        <v>239</v>
      </c>
      <c r="FY74">
        <v>15</v>
      </c>
      <c r="FZ74">
        <v>12</v>
      </c>
      <c r="GA74">
        <v>-310</v>
      </c>
      <c r="GB74">
        <v>-251</v>
      </c>
      <c r="GK74">
        <v>309</v>
      </c>
      <c r="GL74">
        <v>196</v>
      </c>
      <c r="GO74">
        <v>309</v>
      </c>
      <c r="GP74">
        <v>196</v>
      </c>
      <c r="GQ74">
        <v>-1</v>
      </c>
      <c r="GR74">
        <v>-55</v>
      </c>
      <c r="GS74">
        <v>8</v>
      </c>
      <c r="GT74">
        <v>63</v>
      </c>
      <c r="GU74">
        <v>7</v>
      </c>
      <c r="GV74">
        <v>8</v>
      </c>
      <c r="GW74">
        <v>0</v>
      </c>
      <c r="GY74">
        <v>0</v>
      </c>
      <c r="HA74">
        <v>0</v>
      </c>
      <c r="HB74">
        <v>956</v>
      </c>
      <c r="HC74">
        <v>956</v>
      </c>
      <c r="HY74">
        <v>956</v>
      </c>
      <c r="HZ74">
        <v>956</v>
      </c>
    </row>
    <row r="75" spans="1:292">
      <c r="A75" t="s">
        <v>4150</v>
      </c>
      <c r="B75">
        <v>7404075364</v>
      </c>
      <c r="C75" t="s">
        <v>4151</v>
      </c>
      <c r="D75" t="s">
        <v>3274</v>
      </c>
      <c r="E75" t="s">
        <v>3936</v>
      </c>
      <c r="F75" t="s">
        <v>3931</v>
      </c>
      <c r="G75" t="s">
        <v>3932</v>
      </c>
      <c r="H75" t="s">
        <v>4152</v>
      </c>
      <c r="AE75">
        <v>107</v>
      </c>
      <c r="AF75">
        <v>88</v>
      </c>
      <c r="AK75">
        <v>13842</v>
      </c>
      <c r="AL75">
        <v>13367</v>
      </c>
      <c r="AO75">
        <v>3</v>
      </c>
      <c r="AP75">
        <v>2</v>
      </c>
      <c r="BG75">
        <v>12315</v>
      </c>
      <c r="BH75">
        <v>12835</v>
      </c>
      <c r="BK75">
        <v>1636</v>
      </c>
      <c r="BL75">
        <v>620</v>
      </c>
      <c r="BW75">
        <v>0</v>
      </c>
      <c r="BX75">
        <v>1</v>
      </c>
      <c r="CC75">
        <v>13951</v>
      </c>
      <c r="CD75">
        <v>13456</v>
      </c>
      <c r="CE75">
        <v>0</v>
      </c>
      <c r="CF75">
        <v>0</v>
      </c>
      <c r="CG75">
        <v>0</v>
      </c>
      <c r="CH75">
        <v>13842</v>
      </c>
      <c r="CI75">
        <v>13367</v>
      </c>
      <c r="CJ75">
        <v>1636</v>
      </c>
      <c r="CW75">
        <v>0</v>
      </c>
      <c r="CX75">
        <v>10</v>
      </c>
      <c r="DC75">
        <v>0</v>
      </c>
      <c r="DD75">
        <v>-176</v>
      </c>
      <c r="DM75">
        <v>0</v>
      </c>
      <c r="DN75">
        <v>166</v>
      </c>
      <c r="DQ75">
        <v>0</v>
      </c>
      <c r="DR75">
        <v>0</v>
      </c>
      <c r="DS75">
        <v>0</v>
      </c>
      <c r="DT75">
        <v>0</v>
      </c>
      <c r="DU75">
        <v>176</v>
      </c>
      <c r="DV75">
        <v>-176</v>
      </c>
    </row>
    <row r="76" spans="1:292">
      <c r="A76" t="s">
        <v>4210</v>
      </c>
      <c r="B76">
        <v>3444279776</v>
      </c>
      <c r="C76" t="s">
        <v>4056</v>
      </c>
      <c r="D76" t="s">
        <v>3335</v>
      </c>
      <c r="E76" t="s">
        <v>3936</v>
      </c>
      <c r="F76" t="s">
        <v>3931</v>
      </c>
      <c r="G76" t="s">
        <v>3932</v>
      </c>
      <c r="W76">
        <v>110</v>
      </c>
      <c r="X76">
        <v>6</v>
      </c>
      <c r="AK76">
        <v>13760</v>
      </c>
      <c r="AL76">
        <v>10549</v>
      </c>
      <c r="AO76">
        <v>137</v>
      </c>
      <c r="AP76">
        <v>4232</v>
      </c>
      <c r="BG76">
        <v>13121</v>
      </c>
      <c r="BH76">
        <v>14351</v>
      </c>
      <c r="BW76">
        <v>886</v>
      </c>
      <c r="BX76">
        <v>436</v>
      </c>
      <c r="CC76">
        <v>14007</v>
      </c>
      <c r="CD76">
        <v>14787</v>
      </c>
      <c r="CE76">
        <v>0</v>
      </c>
      <c r="CF76">
        <v>110</v>
      </c>
      <c r="CG76">
        <v>6</v>
      </c>
      <c r="CH76">
        <v>13760</v>
      </c>
      <c r="CI76">
        <v>10549</v>
      </c>
      <c r="CJ76">
        <v>0</v>
      </c>
      <c r="CU76">
        <v>47</v>
      </c>
      <c r="CV76">
        <v>17186</v>
      </c>
      <c r="CW76">
        <v>43</v>
      </c>
      <c r="CX76">
        <v>1548</v>
      </c>
      <c r="DA76">
        <v>0</v>
      </c>
      <c r="DB76">
        <v>435</v>
      </c>
      <c r="DC76">
        <v>-1231</v>
      </c>
      <c r="DD76">
        <v>14341</v>
      </c>
      <c r="DM76">
        <v>1235</v>
      </c>
      <c r="DN76">
        <v>862</v>
      </c>
      <c r="DQ76">
        <v>47</v>
      </c>
      <c r="DR76">
        <v>1278</v>
      </c>
      <c r="DS76">
        <v>-1231</v>
      </c>
      <c r="DT76">
        <v>17186</v>
      </c>
      <c r="DU76">
        <v>2410</v>
      </c>
      <c r="DV76">
        <v>14341</v>
      </c>
    </row>
    <row r="77" spans="1:292">
      <c r="A77" t="s">
        <v>4153</v>
      </c>
      <c r="B77">
        <v>5402045635</v>
      </c>
      <c r="C77" t="s">
        <v>4154</v>
      </c>
      <c r="D77" t="s">
        <v>4155</v>
      </c>
      <c r="E77" t="s">
        <v>3936</v>
      </c>
      <c r="F77" t="s">
        <v>3931</v>
      </c>
      <c r="G77" t="s">
        <v>3932</v>
      </c>
      <c r="H77" t="s">
        <v>4156</v>
      </c>
      <c r="AE77">
        <v>75</v>
      </c>
      <c r="AF77">
        <v>75</v>
      </c>
      <c r="AK77">
        <v>165</v>
      </c>
      <c r="AL77">
        <v>574</v>
      </c>
      <c r="AM77">
        <v>13708</v>
      </c>
      <c r="AN77">
        <v>1535</v>
      </c>
      <c r="AO77">
        <v>146</v>
      </c>
      <c r="AP77">
        <v>9308</v>
      </c>
      <c r="AQ77">
        <v>0</v>
      </c>
      <c r="AR77">
        <v>210</v>
      </c>
      <c r="AS77">
        <v>14094</v>
      </c>
      <c r="AT77">
        <v>11702</v>
      </c>
      <c r="AU77">
        <v>10</v>
      </c>
      <c r="AV77">
        <v>10</v>
      </c>
      <c r="BA77">
        <v>10200</v>
      </c>
      <c r="BB77">
        <v>10200</v>
      </c>
      <c r="BE77">
        <v>1378</v>
      </c>
      <c r="BF77">
        <v>1492</v>
      </c>
      <c r="BG77">
        <v>11588</v>
      </c>
      <c r="BH77">
        <v>11702</v>
      </c>
      <c r="BK77">
        <v>0</v>
      </c>
      <c r="BS77">
        <v>0</v>
      </c>
      <c r="BT77">
        <v>0</v>
      </c>
      <c r="BU77">
        <v>2494</v>
      </c>
      <c r="BW77">
        <v>12</v>
      </c>
      <c r="CA77">
        <v>2506</v>
      </c>
      <c r="CB77">
        <v>0</v>
      </c>
      <c r="CC77">
        <v>14094</v>
      </c>
      <c r="CD77">
        <v>11702</v>
      </c>
      <c r="CE77">
        <v>10</v>
      </c>
      <c r="CF77">
        <v>13708</v>
      </c>
      <c r="CG77">
        <v>1535</v>
      </c>
      <c r="CH77">
        <v>165</v>
      </c>
      <c r="CI77">
        <v>574</v>
      </c>
      <c r="CJ77">
        <v>2494</v>
      </c>
      <c r="CM77">
        <v>228</v>
      </c>
      <c r="CN77">
        <v>2</v>
      </c>
      <c r="CO77">
        <v>-228</v>
      </c>
      <c r="CP77">
        <v>-2</v>
      </c>
      <c r="CU77">
        <v>566</v>
      </c>
      <c r="CW77">
        <v>76</v>
      </c>
      <c r="CX77">
        <v>7</v>
      </c>
      <c r="CY77">
        <v>262</v>
      </c>
      <c r="CZ77">
        <v>-9</v>
      </c>
      <c r="DA77">
        <v>-376</v>
      </c>
      <c r="DC77">
        <v>-114</v>
      </c>
      <c r="DD77">
        <v>-9</v>
      </c>
      <c r="DE77">
        <v>376</v>
      </c>
      <c r="DI77">
        <v>-114</v>
      </c>
      <c r="DJ77">
        <v>-9</v>
      </c>
      <c r="DK77">
        <v>5702</v>
      </c>
      <c r="DM77">
        <v>5702</v>
      </c>
      <c r="DO77">
        <v>0</v>
      </c>
      <c r="DQ77">
        <v>6268</v>
      </c>
      <c r="DR77">
        <v>5778</v>
      </c>
      <c r="DS77">
        <v>-114</v>
      </c>
      <c r="DT77">
        <v>0</v>
      </c>
      <c r="DU77">
        <v>7</v>
      </c>
      <c r="DV77">
        <v>-9</v>
      </c>
    </row>
    <row r="78" spans="1:292">
      <c r="A78" t="s">
        <v>4211</v>
      </c>
      <c r="B78">
        <v>572032070</v>
      </c>
      <c r="C78" t="s">
        <v>4212</v>
      </c>
      <c r="D78" t="s">
        <v>4213</v>
      </c>
      <c r="E78" t="s">
        <v>3936</v>
      </c>
      <c r="F78" t="s">
        <v>3931</v>
      </c>
      <c r="G78" t="s">
        <v>3932</v>
      </c>
      <c r="S78">
        <v>51</v>
      </c>
      <c r="T78">
        <v>81</v>
      </c>
      <c r="W78">
        <v>181</v>
      </c>
      <c r="X78">
        <v>181</v>
      </c>
      <c r="AE78">
        <v>1</v>
      </c>
      <c r="AF78">
        <v>1</v>
      </c>
      <c r="AK78">
        <v>59434</v>
      </c>
      <c r="AL78">
        <v>34906</v>
      </c>
      <c r="AO78">
        <v>2190</v>
      </c>
      <c r="AP78">
        <v>2288</v>
      </c>
      <c r="BG78">
        <v>58767</v>
      </c>
      <c r="BH78">
        <v>12143</v>
      </c>
      <c r="BK78">
        <v>116</v>
      </c>
      <c r="BU78">
        <v>0</v>
      </c>
      <c r="BV78">
        <v>23096</v>
      </c>
      <c r="BW78">
        <v>2974</v>
      </c>
      <c r="BX78">
        <v>2218</v>
      </c>
      <c r="CC78">
        <v>61857</v>
      </c>
      <c r="CD78">
        <v>37457</v>
      </c>
      <c r="CE78">
        <v>0</v>
      </c>
      <c r="CF78">
        <v>181</v>
      </c>
      <c r="CG78">
        <v>181</v>
      </c>
      <c r="CH78">
        <v>59434</v>
      </c>
      <c r="CI78">
        <v>34906</v>
      </c>
      <c r="CJ78">
        <v>116</v>
      </c>
      <c r="CU78">
        <v>157217</v>
      </c>
      <c r="CV78">
        <v>16543</v>
      </c>
      <c r="CW78">
        <v>106773</v>
      </c>
      <c r="CX78">
        <v>940</v>
      </c>
      <c r="DA78">
        <v>1588</v>
      </c>
      <c r="DB78">
        <v>100</v>
      </c>
      <c r="DC78">
        <v>46624</v>
      </c>
      <c r="DD78">
        <v>12134</v>
      </c>
      <c r="DM78">
        <v>2232</v>
      </c>
      <c r="DN78">
        <v>3369</v>
      </c>
      <c r="DQ78">
        <v>157217</v>
      </c>
      <c r="DR78">
        <v>109005</v>
      </c>
      <c r="DS78">
        <v>46624</v>
      </c>
      <c r="DT78">
        <v>16543</v>
      </c>
      <c r="DU78">
        <v>4309</v>
      </c>
      <c r="DV78">
        <v>12134</v>
      </c>
    </row>
    <row r="79" spans="1:292">
      <c r="A79" t="s">
        <v>4157</v>
      </c>
      <c r="B79">
        <v>1840104688</v>
      </c>
      <c r="C79" t="s">
        <v>4158</v>
      </c>
      <c r="D79" t="s">
        <v>3500</v>
      </c>
      <c r="E79" t="s">
        <v>3936</v>
      </c>
      <c r="F79" t="s">
        <v>3931</v>
      </c>
      <c r="G79" t="s">
        <v>3932</v>
      </c>
      <c r="H79" t="s">
        <v>4159</v>
      </c>
      <c r="AE79">
        <v>68</v>
      </c>
      <c r="AK79">
        <v>551</v>
      </c>
      <c r="AL79">
        <v>79</v>
      </c>
      <c r="AM79">
        <v>17290</v>
      </c>
      <c r="AN79">
        <v>17290</v>
      </c>
      <c r="AO79">
        <v>526</v>
      </c>
      <c r="AP79">
        <v>286</v>
      </c>
      <c r="AQ79">
        <v>14930</v>
      </c>
      <c r="AR79">
        <v>2706</v>
      </c>
      <c r="AS79">
        <v>33365</v>
      </c>
      <c r="AT79">
        <v>20361</v>
      </c>
      <c r="AU79">
        <v>10404</v>
      </c>
      <c r="AV79">
        <v>10404</v>
      </c>
      <c r="AY79">
        <v>5839</v>
      </c>
      <c r="AZ79">
        <v>5839</v>
      </c>
      <c r="BE79">
        <v>0</v>
      </c>
      <c r="BG79">
        <v>16243</v>
      </c>
      <c r="BH79">
        <v>16243</v>
      </c>
      <c r="BK79">
        <v>13756</v>
      </c>
      <c r="BL79">
        <v>3364</v>
      </c>
      <c r="BS79">
        <v>13756</v>
      </c>
      <c r="BT79">
        <v>3364</v>
      </c>
      <c r="BW79">
        <v>3366</v>
      </c>
      <c r="BX79">
        <v>754</v>
      </c>
      <c r="CA79">
        <v>3366</v>
      </c>
      <c r="CB79">
        <v>754</v>
      </c>
      <c r="CC79">
        <v>33365</v>
      </c>
      <c r="CD79">
        <v>20361</v>
      </c>
      <c r="CE79">
        <v>10404</v>
      </c>
      <c r="CF79">
        <v>17290</v>
      </c>
      <c r="CG79">
        <v>17290</v>
      </c>
      <c r="CH79">
        <v>551</v>
      </c>
      <c r="CI79">
        <v>79</v>
      </c>
      <c r="CJ79">
        <v>13756</v>
      </c>
      <c r="CO79">
        <v>-11268</v>
      </c>
      <c r="CP79">
        <v>-987</v>
      </c>
      <c r="CW79">
        <v>1632</v>
      </c>
      <c r="CX79">
        <v>12</v>
      </c>
      <c r="CY79">
        <v>-12900</v>
      </c>
      <c r="CZ79">
        <v>-999</v>
      </c>
      <c r="DA79">
        <v>-33</v>
      </c>
      <c r="DC79">
        <v>-122</v>
      </c>
      <c r="DD79">
        <v>0</v>
      </c>
      <c r="DI79">
        <v>-122</v>
      </c>
      <c r="DJ79">
        <v>5839</v>
      </c>
      <c r="DM79">
        <v>11268</v>
      </c>
      <c r="DN79">
        <v>987</v>
      </c>
      <c r="DO79">
        <v>-11268</v>
      </c>
      <c r="DP79">
        <v>-987</v>
      </c>
      <c r="DQ79">
        <v>0</v>
      </c>
      <c r="DR79">
        <v>12900</v>
      </c>
      <c r="DS79">
        <v>-122</v>
      </c>
      <c r="DT79">
        <v>0</v>
      </c>
      <c r="DU79">
        <v>999</v>
      </c>
      <c r="DV79">
        <v>0</v>
      </c>
      <c r="HV79">
        <v>12811</v>
      </c>
      <c r="HW79">
        <v>999</v>
      </c>
      <c r="IA79">
        <v>0</v>
      </c>
      <c r="IB79">
        <v>5839</v>
      </c>
    </row>
    <row r="80" spans="1:292">
      <c r="A80" t="s">
        <v>4160</v>
      </c>
      <c r="B80">
        <v>5406610327</v>
      </c>
      <c r="C80" t="s">
        <v>4161</v>
      </c>
      <c r="D80" t="s">
        <v>4162</v>
      </c>
      <c r="E80" t="s">
        <v>3936</v>
      </c>
      <c r="F80" t="s">
        <v>3931</v>
      </c>
      <c r="G80" t="s">
        <v>3932</v>
      </c>
      <c r="H80" t="s">
        <v>4163</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I80">
        <v>0</v>
      </c>
      <c r="AJ80">
        <v>0</v>
      </c>
      <c r="AK80">
        <v>332100</v>
      </c>
      <c r="AL80">
        <v>332100</v>
      </c>
      <c r="AM80">
        <v>0</v>
      </c>
      <c r="AN80">
        <v>0</v>
      </c>
      <c r="AO80">
        <v>0</v>
      </c>
      <c r="AP80">
        <v>0</v>
      </c>
      <c r="AQ80">
        <v>0</v>
      </c>
      <c r="AR80">
        <v>0</v>
      </c>
      <c r="AS80">
        <v>332100</v>
      </c>
      <c r="AT80">
        <v>332100</v>
      </c>
      <c r="AU80">
        <v>332100</v>
      </c>
      <c r="AV80">
        <v>332100</v>
      </c>
      <c r="AW80">
        <v>0</v>
      </c>
      <c r="AX80">
        <v>0</v>
      </c>
      <c r="AY80">
        <v>0</v>
      </c>
      <c r="AZ80">
        <v>0</v>
      </c>
      <c r="BA80">
        <v>0</v>
      </c>
      <c r="BB80">
        <v>0</v>
      </c>
      <c r="BC80">
        <v>0</v>
      </c>
      <c r="BD80">
        <v>0</v>
      </c>
      <c r="BE80">
        <v>0</v>
      </c>
      <c r="BF80">
        <v>0</v>
      </c>
      <c r="BG80">
        <v>332100</v>
      </c>
      <c r="BH80">
        <v>332100</v>
      </c>
      <c r="BK80">
        <v>0</v>
      </c>
      <c r="BL80">
        <v>0</v>
      </c>
      <c r="BM80">
        <v>0</v>
      </c>
      <c r="BN80">
        <v>0</v>
      </c>
      <c r="BO80">
        <v>0</v>
      </c>
      <c r="BP80">
        <v>0</v>
      </c>
      <c r="BQ80">
        <v>0</v>
      </c>
      <c r="BR80">
        <v>0</v>
      </c>
      <c r="BS80">
        <v>0</v>
      </c>
      <c r="BT80">
        <v>0</v>
      </c>
      <c r="BU80">
        <v>0</v>
      </c>
      <c r="BV80">
        <v>0</v>
      </c>
      <c r="BW80">
        <v>0</v>
      </c>
      <c r="BX80">
        <v>0</v>
      </c>
      <c r="BY80">
        <v>0</v>
      </c>
      <c r="BZ80">
        <v>0</v>
      </c>
      <c r="CA80">
        <v>0</v>
      </c>
      <c r="CB80">
        <v>0</v>
      </c>
      <c r="CC80">
        <v>332100</v>
      </c>
      <c r="CD80">
        <v>332100</v>
      </c>
      <c r="CE80">
        <v>332100</v>
      </c>
      <c r="CF80">
        <v>0</v>
      </c>
      <c r="CG80">
        <v>0</v>
      </c>
      <c r="CH80">
        <v>332100</v>
      </c>
      <c r="CI80">
        <v>332100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HV80">
        <v>0</v>
      </c>
      <c r="HW80">
        <v>0</v>
      </c>
      <c r="IA80">
        <v>0</v>
      </c>
      <c r="IB80">
        <v>0</v>
      </c>
      <c r="IG80">
        <v>0</v>
      </c>
      <c r="JX80">
        <v>0</v>
      </c>
      <c r="JY80">
        <v>0</v>
      </c>
      <c r="JZ80">
        <v>0</v>
      </c>
      <c r="KA80">
        <v>0</v>
      </c>
      <c r="KB80">
        <v>0</v>
      </c>
      <c r="KC80">
        <v>0</v>
      </c>
      <c r="KD80">
        <v>0</v>
      </c>
      <c r="KE80">
        <v>0</v>
      </c>
      <c r="KF80">
        <v>0</v>
      </c>
    </row>
    <row r="81" spans="1:234">
      <c r="A81" t="s">
        <v>4164</v>
      </c>
      <c r="B81">
        <v>3625013023</v>
      </c>
      <c r="C81" t="s">
        <v>4165</v>
      </c>
      <c r="D81" t="s">
        <v>4166</v>
      </c>
      <c r="E81" t="s">
        <v>3936</v>
      </c>
      <c r="F81" t="s">
        <v>3931</v>
      </c>
      <c r="G81" t="s">
        <v>3932</v>
      </c>
      <c r="H81" t="s">
        <v>4167</v>
      </c>
      <c r="S81">
        <v>11579</v>
      </c>
      <c r="T81">
        <v>1648</v>
      </c>
      <c r="W81">
        <v>4</v>
      </c>
      <c r="AE81">
        <v>0</v>
      </c>
      <c r="AF81">
        <v>10566</v>
      </c>
      <c r="AK81">
        <v>17209</v>
      </c>
      <c r="AL81">
        <v>20269</v>
      </c>
      <c r="AO81">
        <v>241</v>
      </c>
      <c r="AP81">
        <v>433</v>
      </c>
      <c r="BG81">
        <v>10083</v>
      </c>
      <c r="BH81">
        <v>10709</v>
      </c>
      <c r="BK81">
        <v>2954</v>
      </c>
      <c r="BU81">
        <v>8185</v>
      </c>
      <c r="BV81">
        <v>8185</v>
      </c>
      <c r="BW81">
        <v>7811</v>
      </c>
      <c r="BX81">
        <v>13550</v>
      </c>
      <c r="CC81">
        <v>29033</v>
      </c>
      <c r="CD81">
        <v>32915</v>
      </c>
      <c r="CE81">
        <v>0</v>
      </c>
      <c r="CF81">
        <v>4</v>
      </c>
      <c r="CG81">
        <v>0</v>
      </c>
      <c r="CH81">
        <v>17209</v>
      </c>
      <c r="CI81">
        <v>20269</v>
      </c>
      <c r="CJ81">
        <v>11139</v>
      </c>
      <c r="CS81">
        <v>0</v>
      </c>
      <c r="CT81">
        <v>203</v>
      </c>
      <c r="CU81">
        <v>3904</v>
      </c>
      <c r="CV81">
        <v>11473</v>
      </c>
      <c r="CW81">
        <v>3960</v>
      </c>
      <c r="CX81">
        <v>20480</v>
      </c>
      <c r="DA81">
        <v>500</v>
      </c>
      <c r="DB81">
        <v>620</v>
      </c>
      <c r="DC81">
        <v>-1640</v>
      </c>
      <c r="DD81">
        <v>-12803</v>
      </c>
      <c r="DK81">
        <v>550</v>
      </c>
      <c r="DL81">
        <v>4141</v>
      </c>
      <c r="DM81">
        <v>1634</v>
      </c>
      <c r="DN81">
        <v>7114</v>
      </c>
      <c r="DQ81">
        <v>4454</v>
      </c>
      <c r="DR81">
        <v>5594</v>
      </c>
      <c r="DS81">
        <v>-1640</v>
      </c>
      <c r="DT81">
        <v>15614</v>
      </c>
      <c r="DU81">
        <v>27594</v>
      </c>
      <c r="DV81">
        <v>-12803</v>
      </c>
    </row>
    <row r="82" spans="1:234">
      <c r="A82" t="s">
        <v>4168</v>
      </c>
      <c r="B82">
        <v>3025031831</v>
      </c>
      <c r="C82" t="s">
        <v>4169</v>
      </c>
      <c r="D82" t="s">
        <v>1241</v>
      </c>
      <c r="E82" t="s">
        <v>3936</v>
      </c>
      <c r="F82" t="s">
        <v>3931</v>
      </c>
      <c r="G82" t="s">
        <v>3932</v>
      </c>
      <c r="H82" t="s">
        <v>4170</v>
      </c>
      <c r="AA82">
        <v>29064</v>
      </c>
      <c r="AB82">
        <v>29064</v>
      </c>
      <c r="AC82">
        <v>29064</v>
      </c>
      <c r="AD82">
        <v>29064</v>
      </c>
      <c r="AU82">
        <v>10</v>
      </c>
      <c r="AV82">
        <v>10</v>
      </c>
      <c r="BE82">
        <v>-1246</v>
      </c>
      <c r="BF82">
        <v>-1246</v>
      </c>
      <c r="BG82">
        <v>-1236</v>
      </c>
      <c r="BH82">
        <v>-1236</v>
      </c>
      <c r="BK82">
        <v>3893</v>
      </c>
      <c r="BL82">
        <v>3893</v>
      </c>
      <c r="BS82">
        <v>3893</v>
      </c>
      <c r="BT82">
        <v>3893</v>
      </c>
      <c r="BU82">
        <v>93</v>
      </c>
      <c r="BV82">
        <v>93</v>
      </c>
      <c r="BW82">
        <v>26314</v>
      </c>
      <c r="BX82">
        <v>26314</v>
      </c>
      <c r="CA82">
        <v>26407</v>
      </c>
      <c r="CB82">
        <v>26407</v>
      </c>
      <c r="CC82">
        <v>29064</v>
      </c>
      <c r="CD82">
        <v>29064</v>
      </c>
      <c r="CE82">
        <v>10</v>
      </c>
      <c r="CF82">
        <v>0</v>
      </c>
      <c r="CG82">
        <v>0</v>
      </c>
      <c r="CH82">
        <v>0</v>
      </c>
      <c r="CI82">
        <v>0</v>
      </c>
      <c r="CJ82">
        <v>3986</v>
      </c>
      <c r="DI82">
        <v>0</v>
      </c>
      <c r="DQ82">
        <v>0</v>
      </c>
      <c r="DR82">
        <v>0</v>
      </c>
      <c r="DS82">
        <v>0</v>
      </c>
      <c r="DT82">
        <v>0</v>
      </c>
      <c r="DU82">
        <v>0</v>
      </c>
      <c r="DV82">
        <v>0</v>
      </c>
    </row>
    <row r="83" spans="1:234">
      <c r="A83" t="s">
        <v>4171</v>
      </c>
      <c r="B83">
        <v>7841447135</v>
      </c>
      <c r="C83" t="s">
        <v>4172</v>
      </c>
      <c r="D83" t="s">
        <v>4173</v>
      </c>
      <c r="E83" t="s">
        <v>3936</v>
      </c>
      <c r="F83" t="s">
        <v>3931</v>
      </c>
      <c r="G83" t="s">
        <v>3932</v>
      </c>
      <c r="H83" t="s">
        <v>4174</v>
      </c>
      <c r="S83">
        <v>27288</v>
      </c>
      <c r="T83">
        <v>27288</v>
      </c>
      <c r="AE83">
        <v>2524</v>
      </c>
      <c r="AK83">
        <v>9740</v>
      </c>
      <c r="AL83">
        <v>7265</v>
      </c>
      <c r="AO83">
        <v>182</v>
      </c>
      <c r="AP83">
        <v>3</v>
      </c>
      <c r="BG83">
        <v>10775</v>
      </c>
      <c r="BH83">
        <v>11433</v>
      </c>
      <c r="BK83">
        <v>28804</v>
      </c>
      <c r="BL83">
        <v>22975</v>
      </c>
      <c r="BW83">
        <v>155</v>
      </c>
      <c r="BX83">
        <v>148</v>
      </c>
      <c r="CC83">
        <v>39734</v>
      </c>
      <c r="CD83">
        <v>34556</v>
      </c>
      <c r="CE83">
        <v>0</v>
      </c>
      <c r="CF83">
        <v>0</v>
      </c>
      <c r="CG83">
        <v>0</v>
      </c>
      <c r="CH83">
        <v>9740</v>
      </c>
      <c r="CI83">
        <v>7265</v>
      </c>
      <c r="CJ83">
        <v>28804</v>
      </c>
      <c r="CS83">
        <v>242</v>
      </c>
      <c r="CW83">
        <v>178</v>
      </c>
      <c r="DC83">
        <v>-658</v>
      </c>
      <c r="DD83">
        <v>-168</v>
      </c>
      <c r="DM83">
        <v>238</v>
      </c>
      <c r="DN83">
        <v>168</v>
      </c>
      <c r="DQ83">
        <v>0</v>
      </c>
      <c r="DR83">
        <v>416</v>
      </c>
      <c r="DS83">
        <v>-658</v>
      </c>
      <c r="DT83">
        <v>0</v>
      </c>
      <c r="DU83">
        <v>168</v>
      </c>
      <c r="DV83">
        <v>-168</v>
      </c>
    </row>
    <row r="84" spans="1:234">
      <c r="A84" t="s">
        <v>4175</v>
      </c>
      <c r="B84">
        <v>2635209961</v>
      </c>
      <c r="C84" t="s">
        <v>4176</v>
      </c>
      <c r="D84" t="s">
        <v>4177</v>
      </c>
      <c r="E84" t="s">
        <v>3978</v>
      </c>
      <c r="F84" t="s">
        <v>3931</v>
      </c>
      <c r="G84" t="s">
        <v>3932</v>
      </c>
      <c r="H84" t="s">
        <v>4178</v>
      </c>
      <c r="S84">
        <v>32000</v>
      </c>
      <c r="T84">
        <v>32000</v>
      </c>
      <c r="AE84">
        <v>0</v>
      </c>
      <c r="AF84">
        <v>0</v>
      </c>
      <c r="AK84">
        <v>35786</v>
      </c>
      <c r="AL84">
        <v>27178</v>
      </c>
      <c r="AO84">
        <v>2047</v>
      </c>
      <c r="AP84">
        <v>264</v>
      </c>
      <c r="BG84">
        <v>69833</v>
      </c>
      <c r="BH84">
        <v>59442</v>
      </c>
      <c r="CC84">
        <v>69833</v>
      </c>
      <c r="CD84">
        <v>59442</v>
      </c>
      <c r="CE84">
        <v>0</v>
      </c>
      <c r="CF84">
        <v>0</v>
      </c>
      <c r="CG84">
        <v>0</v>
      </c>
      <c r="CH84">
        <v>35786</v>
      </c>
      <c r="CI84">
        <v>27178</v>
      </c>
      <c r="CJ84">
        <v>0</v>
      </c>
      <c r="DA84">
        <v>3010</v>
      </c>
      <c r="DB84">
        <v>556</v>
      </c>
      <c r="DC84">
        <v>10391</v>
      </c>
      <c r="DD84">
        <v>14978</v>
      </c>
      <c r="DK84">
        <v>50172</v>
      </c>
      <c r="DL84">
        <v>55608</v>
      </c>
      <c r="DM84">
        <v>36771</v>
      </c>
      <c r="DN84">
        <v>40074</v>
      </c>
      <c r="DQ84">
        <v>50172</v>
      </c>
      <c r="DR84">
        <v>36771</v>
      </c>
      <c r="DS84">
        <v>10391</v>
      </c>
      <c r="DT84">
        <v>55608</v>
      </c>
      <c r="DU84">
        <v>40074</v>
      </c>
      <c r="DV84">
        <v>14978</v>
      </c>
    </row>
    <row r="85" spans="1:234">
      <c r="A85" t="s">
        <v>4179</v>
      </c>
      <c r="B85">
        <v>2130222826</v>
      </c>
      <c r="C85" t="s">
        <v>3999</v>
      </c>
      <c r="D85" t="s">
        <v>3373</v>
      </c>
      <c r="E85" t="s">
        <v>3936</v>
      </c>
      <c r="F85" t="s">
        <v>3931</v>
      </c>
      <c r="G85" t="s">
        <v>3932</v>
      </c>
      <c r="H85" t="s">
        <v>4180</v>
      </c>
      <c r="BG85">
        <v>0</v>
      </c>
      <c r="BH85">
        <v>0</v>
      </c>
      <c r="CC85">
        <v>0</v>
      </c>
      <c r="CD85">
        <v>0</v>
      </c>
      <c r="CE85">
        <v>0</v>
      </c>
      <c r="CF85">
        <v>0</v>
      </c>
      <c r="CG85">
        <v>0</v>
      </c>
      <c r="CH85">
        <v>0</v>
      </c>
      <c r="CI85">
        <v>0</v>
      </c>
      <c r="CJ85">
        <v>0</v>
      </c>
      <c r="DI85">
        <v>0</v>
      </c>
      <c r="DQ85">
        <v>0</v>
      </c>
      <c r="DR85">
        <v>0</v>
      </c>
      <c r="DS85">
        <v>0</v>
      </c>
      <c r="DT85">
        <v>0</v>
      </c>
      <c r="DU85">
        <v>0</v>
      </c>
      <c r="DV85">
        <v>0</v>
      </c>
    </row>
    <row r="86" spans="1:234">
      <c r="A86" t="s">
        <v>4181</v>
      </c>
      <c r="B86">
        <v>1841056860</v>
      </c>
      <c r="C86" t="s">
        <v>4182</v>
      </c>
      <c r="D86" t="s">
        <v>4183</v>
      </c>
      <c r="E86" t="s">
        <v>3936</v>
      </c>
      <c r="F86" t="s">
        <v>3931</v>
      </c>
      <c r="G86" t="s">
        <v>3932</v>
      </c>
      <c r="AA86">
        <v>25</v>
      </c>
      <c r="AC86">
        <v>25</v>
      </c>
      <c r="AD86">
        <v>0</v>
      </c>
      <c r="AE86">
        <v>2</v>
      </c>
      <c r="AK86">
        <v>9739</v>
      </c>
      <c r="AO86">
        <v>551</v>
      </c>
      <c r="AP86">
        <v>25</v>
      </c>
      <c r="AS86">
        <v>10292</v>
      </c>
      <c r="AT86">
        <v>25</v>
      </c>
      <c r="AU86">
        <v>9715</v>
      </c>
      <c r="AV86">
        <v>25</v>
      </c>
      <c r="BE86">
        <v>602</v>
      </c>
      <c r="BG86">
        <v>10317</v>
      </c>
      <c r="BH86">
        <v>25</v>
      </c>
      <c r="CC86">
        <v>10317</v>
      </c>
      <c r="CD86">
        <v>25</v>
      </c>
      <c r="CE86">
        <v>9715</v>
      </c>
      <c r="CF86">
        <v>0</v>
      </c>
      <c r="CG86">
        <v>0</v>
      </c>
      <c r="CH86">
        <v>9739</v>
      </c>
      <c r="CI86">
        <v>0</v>
      </c>
      <c r="CJ86">
        <v>0</v>
      </c>
      <c r="CM86">
        <v>25</v>
      </c>
      <c r="CO86">
        <v>845</v>
      </c>
      <c r="CW86">
        <v>2</v>
      </c>
      <c r="CY86">
        <v>843</v>
      </c>
      <c r="CZ86">
        <v>0</v>
      </c>
      <c r="DC86">
        <v>843</v>
      </c>
      <c r="DD86">
        <v>0</v>
      </c>
      <c r="DI86">
        <v>843</v>
      </c>
      <c r="DK86">
        <v>870</v>
      </c>
      <c r="DO86">
        <v>870</v>
      </c>
      <c r="DQ86">
        <v>870</v>
      </c>
      <c r="DR86">
        <v>2</v>
      </c>
      <c r="DS86">
        <v>843</v>
      </c>
      <c r="DT86">
        <v>0</v>
      </c>
      <c r="DU86">
        <v>0</v>
      </c>
      <c r="DV86">
        <v>0</v>
      </c>
    </row>
    <row r="87" spans="1:234">
      <c r="A87" t="s">
        <v>4184</v>
      </c>
      <c r="B87">
        <v>6165226716</v>
      </c>
      <c r="C87" t="s">
        <v>4185</v>
      </c>
      <c r="D87" t="s">
        <v>2569</v>
      </c>
      <c r="E87" t="s">
        <v>3936</v>
      </c>
      <c r="F87" t="s">
        <v>3931</v>
      </c>
      <c r="G87" t="s">
        <v>3932</v>
      </c>
      <c r="H87" t="s">
        <v>4186</v>
      </c>
      <c r="S87">
        <v>10473</v>
      </c>
      <c r="T87">
        <v>10487</v>
      </c>
      <c r="AC87">
        <v>10473</v>
      </c>
      <c r="AD87">
        <v>10487</v>
      </c>
      <c r="AE87">
        <v>329</v>
      </c>
      <c r="AF87">
        <v>389</v>
      </c>
      <c r="AK87">
        <v>43568</v>
      </c>
      <c r="AL87">
        <v>51359</v>
      </c>
      <c r="AM87">
        <v>283</v>
      </c>
      <c r="AN87">
        <v>60</v>
      </c>
      <c r="AO87">
        <v>0</v>
      </c>
      <c r="AP87">
        <v>7</v>
      </c>
      <c r="AS87">
        <v>44180</v>
      </c>
      <c r="AT87">
        <v>51815</v>
      </c>
      <c r="AU87">
        <v>10483</v>
      </c>
      <c r="AV87">
        <v>10483</v>
      </c>
      <c r="BE87">
        <v>39800</v>
      </c>
      <c r="BF87">
        <v>44119</v>
      </c>
      <c r="BG87">
        <v>50283</v>
      </c>
      <c r="BH87">
        <v>54602</v>
      </c>
      <c r="BK87">
        <v>4090</v>
      </c>
      <c r="BL87">
        <v>7595</v>
      </c>
      <c r="BS87">
        <v>4090</v>
      </c>
      <c r="BT87">
        <v>7595</v>
      </c>
      <c r="BW87">
        <v>280</v>
      </c>
      <c r="BX87">
        <v>105</v>
      </c>
      <c r="CA87">
        <v>280</v>
      </c>
      <c r="CB87">
        <v>105</v>
      </c>
      <c r="CC87">
        <v>54653</v>
      </c>
      <c r="CD87">
        <v>62302</v>
      </c>
      <c r="CE87">
        <v>10483</v>
      </c>
      <c r="CF87">
        <v>283</v>
      </c>
      <c r="CG87">
        <v>60</v>
      </c>
      <c r="CH87">
        <v>43568</v>
      </c>
      <c r="CI87">
        <v>51359</v>
      </c>
      <c r="CJ87">
        <v>4090</v>
      </c>
      <c r="CM87">
        <v>17</v>
      </c>
      <c r="CN87">
        <v>17</v>
      </c>
      <c r="CO87">
        <v>-4137</v>
      </c>
      <c r="CP87">
        <v>19982</v>
      </c>
      <c r="CU87">
        <v>39</v>
      </c>
      <c r="CV87">
        <v>17</v>
      </c>
      <c r="CW87">
        <v>61</v>
      </c>
      <c r="CX87">
        <v>51</v>
      </c>
      <c r="CY87">
        <v>-4159</v>
      </c>
      <c r="CZ87">
        <v>19948</v>
      </c>
      <c r="DA87">
        <v>-165</v>
      </c>
      <c r="DB87">
        <v>-128</v>
      </c>
      <c r="DC87">
        <v>-4324</v>
      </c>
      <c r="DD87">
        <v>19820</v>
      </c>
      <c r="DI87">
        <v>-4324</v>
      </c>
      <c r="DJ87">
        <v>19820</v>
      </c>
      <c r="DK87">
        <v>-2460</v>
      </c>
      <c r="DL87">
        <v>26713</v>
      </c>
      <c r="DM87">
        <v>1660</v>
      </c>
      <c r="DN87">
        <v>6714</v>
      </c>
      <c r="DO87">
        <v>-4120</v>
      </c>
      <c r="DP87">
        <v>19999</v>
      </c>
      <c r="DQ87">
        <v>-2421</v>
      </c>
      <c r="DR87">
        <v>1721</v>
      </c>
      <c r="DS87">
        <v>-4324</v>
      </c>
      <c r="DT87">
        <v>26730</v>
      </c>
      <c r="DU87">
        <v>6765</v>
      </c>
      <c r="DV87">
        <v>19820</v>
      </c>
      <c r="DW87">
        <v>10483</v>
      </c>
      <c r="DY87">
        <v>24280</v>
      </c>
      <c r="DZ87">
        <v>34763</v>
      </c>
      <c r="EA87">
        <v>0</v>
      </c>
      <c r="EB87">
        <v>19839</v>
      </c>
      <c r="EC87">
        <v>19839</v>
      </c>
      <c r="ED87">
        <v>19839</v>
      </c>
      <c r="EE87">
        <v>19839</v>
      </c>
      <c r="EF87">
        <v>10483</v>
      </c>
      <c r="EH87">
        <v>44119</v>
      </c>
      <c r="EI87">
        <v>54602</v>
      </c>
      <c r="EJ87">
        <v>0</v>
      </c>
      <c r="EK87">
        <v>4319</v>
      </c>
      <c r="EL87">
        <v>4319</v>
      </c>
      <c r="EM87">
        <v>4319</v>
      </c>
      <c r="EN87">
        <v>4319</v>
      </c>
      <c r="EO87">
        <v>10483</v>
      </c>
      <c r="EQ87">
        <v>39800</v>
      </c>
      <c r="ER87">
        <v>50283</v>
      </c>
      <c r="ES87">
        <v>19817</v>
      </c>
      <c r="ET87">
        <v>23</v>
      </c>
      <c r="EU87">
        <v>54602</v>
      </c>
      <c r="EV87">
        <v>19817</v>
      </c>
      <c r="EW87">
        <v>23</v>
      </c>
      <c r="EX87">
        <v>54602</v>
      </c>
      <c r="EY87">
        <v>19817</v>
      </c>
      <c r="EZ87">
        <v>23</v>
      </c>
      <c r="FA87">
        <v>44119</v>
      </c>
      <c r="FB87">
        <v>19817</v>
      </c>
      <c r="FC87">
        <v>23</v>
      </c>
      <c r="FD87">
        <v>44119</v>
      </c>
      <c r="FE87">
        <v>50283</v>
      </c>
      <c r="FF87">
        <v>54602</v>
      </c>
      <c r="FG87">
        <v>10</v>
      </c>
      <c r="FH87">
        <v>5196</v>
      </c>
      <c r="FI87">
        <v>5533</v>
      </c>
      <c r="FJ87">
        <v>4275</v>
      </c>
      <c r="FO87">
        <v>4424</v>
      </c>
      <c r="FP87">
        <v>2419</v>
      </c>
      <c r="FQ87">
        <v>356</v>
      </c>
      <c r="FR87">
        <v>753</v>
      </c>
      <c r="FS87">
        <v>916</v>
      </c>
      <c r="FT87">
        <v>645</v>
      </c>
      <c r="FY87">
        <v>5</v>
      </c>
      <c r="FZ87">
        <v>273</v>
      </c>
      <c r="GA87">
        <v>4256</v>
      </c>
      <c r="GB87">
        <v>2604</v>
      </c>
      <c r="GK87">
        <v>10</v>
      </c>
      <c r="GL87">
        <v>5196</v>
      </c>
      <c r="GM87">
        <v>4424</v>
      </c>
      <c r="GN87">
        <v>2419</v>
      </c>
      <c r="GO87">
        <v>-4414</v>
      </c>
      <c r="GP87">
        <v>2777</v>
      </c>
      <c r="GQ87">
        <v>-158</v>
      </c>
      <c r="GR87">
        <v>5381</v>
      </c>
      <c r="GS87">
        <v>7</v>
      </c>
      <c r="GT87">
        <v>37</v>
      </c>
      <c r="GU87">
        <v>-151</v>
      </c>
      <c r="GV87">
        <v>5418</v>
      </c>
      <c r="GW87">
        <v>0</v>
      </c>
      <c r="GY87">
        <v>0</v>
      </c>
      <c r="HA87">
        <v>0</v>
      </c>
      <c r="HB87">
        <v>0</v>
      </c>
      <c r="HC87">
        <v>0</v>
      </c>
      <c r="HY87">
        <v>0</v>
      </c>
      <c r="HZ87">
        <v>0</v>
      </c>
    </row>
    <row r="88" spans="1:234">
      <c r="A88" t="s">
        <v>4187</v>
      </c>
      <c r="B88">
        <v>6455031846</v>
      </c>
      <c r="C88" t="s">
        <v>4188</v>
      </c>
      <c r="D88" t="s">
        <v>2380</v>
      </c>
      <c r="E88" t="s">
        <v>3936</v>
      </c>
      <c r="F88" t="s">
        <v>3931</v>
      </c>
      <c r="G88" t="s">
        <v>3932</v>
      </c>
      <c r="H88" t="s">
        <v>4189</v>
      </c>
      <c r="S88">
        <v>204</v>
      </c>
      <c r="AK88">
        <v>66898</v>
      </c>
      <c r="AL88">
        <v>83333</v>
      </c>
      <c r="AO88">
        <v>58</v>
      </c>
      <c r="AP88">
        <v>82</v>
      </c>
      <c r="BG88">
        <v>69353</v>
      </c>
      <c r="BH88">
        <v>84267</v>
      </c>
      <c r="BU88">
        <v>-3441</v>
      </c>
      <c r="BV88">
        <v>-2484</v>
      </c>
      <c r="BW88">
        <v>1248</v>
      </c>
      <c r="BX88">
        <v>1632</v>
      </c>
      <c r="CC88">
        <v>67160</v>
      </c>
      <c r="CD88">
        <v>83415</v>
      </c>
      <c r="CE88">
        <v>0</v>
      </c>
      <c r="CF88">
        <v>0</v>
      </c>
      <c r="CG88">
        <v>0</v>
      </c>
      <c r="CH88">
        <v>66898</v>
      </c>
      <c r="CI88">
        <v>83333</v>
      </c>
      <c r="CJ88">
        <v>-3441</v>
      </c>
      <c r="CU88">
        <v>-11804</v>
      </c>
      <c r="CV88">
        <v>257</v>
      </c>
      <c r="CW88">
        <v>48</v>
      </c>
      <c r="CX88">
        <v>150</v>
      </c>
      <c r="DA88">
        <v>117</v>
      </c>
      <c r="DB88">
        <v>164</v>
      </c>
      <c r="DC88">
        <v>-14927</v>
      </c>
      <c r="DD88">
        <v>-1152</v>
      </c>
      <c r="DM88">
        <v>2958</v>
      </c>
      <c r="DN88">
        <v>1095</v>
      </c>
      <c r="DQ88">
        <v>-11804</v>
      </c>
      <c r="DR88">
        <v>3006</v>
      </c>
      <c r="DS88">
        <v>-14927</v>
      </c>
      <c r="DT88">
        <v>257</v>
      </c>
      <c r="DU88">
        <v>1245</v>
      </c>
      <c r="DV88">
        <v>-1152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59DC8-9E9D-4D1B-A4ED-E7553EA8CE73}">
  <sheetPr codeName="Лист16"/>
  <dimension ref="A1:D548"/>
  <sheetViews>
    <sheetView workbookViewId="0"/>
  </sheetViews>
  <sheetFormatPr defaultRowHeight="15"/>
  <cols>
    <col min="1" max="1" width="19.7109375" customWidth="1"/>
    <col min="2" max="2" width="61.140625" customWidth="1"/>
    <col min="3" max="3" width="18.28515625" customWidth="1"/>
    <col min="4" max="4" width="13.85546875" customWidth="1"/>
  </cols>
  <sheetData>
    <row r="1" spans="1:4">
      <c r="A1" t="s">
        <v>0</v>
      </c>
      <c r="B1" t="s">
        <v>4</v>
      </c>
      <c r="C1" t="s">
        <v>15</v>
      </c>
      <c r="D1" t="s">
        <v>3637</v>
      </c>
    </row>
    <row r="2" spans="1:4">
      <c r="A2">
        <v>2723115222</v>
      </c>
      <c r="B2" t="s">
        <v>56</v>
      </c>
      <c r="C2">
        <v>12765053</v>
      </c>
      <c r="D2">
        <v>1</v>
      </c>
    </row>
    <row r="3" spans="1:4">
      <c r="A3">
        <v>7713793524</v>
      </c>
      <c r="B3" t="s">
        <v>176</v>
      </c>
      <c r="C3">
        <v>12291051</v>
      </c>
      <c r="D3">
        <v>2</v>
      </c>
    </row>
    <row r="4" spans="1:4">
      <c r="A4">
        <v>7714704125</v>
      </c>
      <c r="B4" t="s">
        <v>304</v>
      </c>
      <c r="C4">
        <v>11043025</v>
      </c>
      <c r="D4">
        <v>3</v>
      </c>
    </row>
    <row r="5" spans="1:4">
      <c r="A5">
        <v>7706450420</v>
      </c>
      <c r="B5" t="s">
        <v>1657</v>
      </c>
      <c r="C5">
        <v>8536698</v>
      </c>
      <c r="D5">
        <v>4</v>
      </c>
    </row>
    <row r="6" spans="1:4">
      <c r="A6">
        <v>7730233723</v>
      </c>
      <c r="B6" t="s">
        <v>934</v>
      </c>
      <c r="C6">
        <v>8331391</v>
      </c>
      <c r="D6">
        <v>5</v>
      </c>
    </row>
    <row r="7" spans="1:4">
      <c r="A7">
        <v>6672302726</v>
      </c>
      <c r="B7" t="s">
        <v>2539</v>
      </c>
      <c r="C7">
        <v>6243476</v>
      </c>
      <c r="D7">
        <v>6</v>
      </c>
    </row>
    <row r="8" spans="1:4">
      <c r="A8">
        <v>7707782563</v>
      </c>
      <c r="B8" t="s">
        <v>550</v>
      </c>
      <c r="C8">
        <v>5276121</v>
      </c>
      <c r="D8">
        <v>7</v>
      </c>
    </row>
    <row r="9" spans="1:4">
      <c r="A9">
        <v>7841430420</v>
      </c>
      <c r="B9" t="s">
        <v>134</v>
      </c>
      <c r="C9">
        <v>4799034</v>
      </c>
      <c r="D9">
        <v>8</v>
      </c>
    </row>
    <row r="10" spans="1:4">
      <c r="A10">
        <v>5407973997</v>
      </c>
      <c r="B10" t="s">
        <v>1902</v>
      </c>
      <c r="C10">
        <v>4627147</v>
      </c>
      <c r="D10">
        <v>9</v>
      </c>
    </row>
    <row r="11" spans="1:4">
      <c r="A11">
        <v>7730592401</v>
      </c>
      <c r="B11" t="s">
        <v>1307</v>
      </c>
      <c r="C11">
        <v>3768972</v>
      </c>
      <c r="D11">
        <v>10</v>
      </c>
    </row>
    <row r="12" spans="1:4">
      <c r="A12">
        <v>3801084488</v>
      </c>
      <c r="B12" t="s">
        <v>104</v>
      </c>
      <c r="C12">
        <v>3241552</v>
      </c>
      <c r="D12">
        <v>11</v>
      </c>
    </row>
    <row r="13" spans="1:4">
      <c r="A13">
        <v>6315626402</v>
      </c>
      <c r="B13" t="s">
        <v>40</v>
      </c>
      <c r="C13">
        <v>2696180</v>
      </c>
      <c r="D13">
        <v>12</v>
      </c>
    </row>
    <row r="14" spans="1:4">
      <c r="A14">
        <v>7736659589</v>
      </c>
      <c r="B14" t="s">
        <v>49</v>
      </c>
      <c r="C14">
        <v>2352629</v>
      </c>
      <c r="D14">
        <v>13</v>
      </c>
    </row>
    <row r="15" spans="1:4">
      <c r="A15">
        <v>7726626680</v>
      </c>
      <c r="B15" t="s">
        <v>84</v>
      </c>
      <c r="C15">
        <v>2301202</v>
      </c>
      <c r="D15">
        <v>14</v>
      </c>
    </row>
    <row r="16" spans="1:4">
      <c r="A16">
        <v>7805646537</v>
      </c>
      <c r="B16" t="s">
        <v>595</v>
      </c>
      <c r="C16">
        <v>2104307</v>
      </c>
      <c r="D16">
        <v>15</v>
      </c>
    </row>
    <row r="17" spans="1:4">
      <c r="A17">
        <v>7717528291</v>
      </c>
      <c r="B17" t="s">
        <v>154</v>
      </c>
      <c r="C17">
        <v>2090358</v>
      </c>
      <c r="D17">
        <v>16</v>
      </c>
    </row>
    <row r="18" spans="1:4">
      <c r="A18">
        <v>7727844641</v>
      </c>
      <c r="B18" t="s">
        <v>2144</v>
      </c>
      <c r="C18">
        <v>1539322</v>
      </c>
      <c r="D18">
        <v>17</v>
      </c>
    </row>
    <row r="19" spans="1:4">
      <c r="A19">
        <v>7806253521</v>
      </c>
      <c r="B19" t="s">
        <v>1234</v>
      </c>
      <c r="C19">
        <v>1501180</v>
      </c>
      <c r="D19">
        <v>18</v>
      </c>
    </row>
    <row r="20" spans="1:4">
      <c r="A20">
        <v>7841019595</v>
      </c>
      <c r="B20" t="s">
        <v>744</v>
      </c>
      <c r="C20">
        <v>1469015</v>
      </c>
      <c r="D20">
        <v>19</v>
      </c>
    </row>
    <row r="21" spans="1:4">
      <c r="A21">
        <v>1657199916</v>
      </c>
      <c r="B21" t="s">
        <v>899</v>
      </c>
      <c r="C21">
        <v>1373573</v>
      </c>
      <c r="D21">
        <v>20</v>
      </c>
    </row>
    <row r="22" spans="1:4">
      <c r="A22">
        <v>3801109213</v>
      </c>
      <c r="B22" t="s">
        <v>117</v>
      </c>
      <c r="C22">
        <v>1252507</v>
      </c>
      <c r="D22">
        <v>21</v>
      </c>
    </row>
    <row r="23" spans="1:4">
      <c r="A23">
        <v>7735145855</v>
      </c>
      <c r="B23" t="s">
        <v>630</v>
      </c>
      <c r="C23">
        <v>1148409</v>
      </c>
      <c r="D23">
        <v>22</v>
      </c>
    </row>
    <row r="24" spans="1:4">
      <c r="A24">
        <v>5611067262</v>
      </c>
      <c r="B24" t="s">
        <v>1781</v>
      </c>
      <c r="C24">
        <v>1097668</v>
      </c>
      <c r="D24">
        <v>23</v>
      </c>
    </row>
    <row r="25" spans="1:4">
      <c r="A25">
        <v>7734455653</v>
      </c>
      <c r="B25" t="s">
        <v>3188</v>
      </c>
      <c r="C25">
        <v>1037617</v>
      </c>
      <c r="D25">
        <v>24</v>
      </c>
    </row>
    <row r="26" spans="1:4">
      <c r="A26">
        <v>9702030161</v>
      </c>
      <c r="B26" t="s">
        <v>2669</v>
      </c>
      <c r="C26">
        <v>944874</v>
      </c>
      <c r="D26">
        <v>25</v>
      </c>
    </row>
    <row r="27" spans="1:4">
      <c r="A27">
        <v>7735174895</v>
      </c>
      <c r="B27" t="s">
        <v>2479</v>
      </c>
      <c r="C27">
        <v>829409</v>
      </c>
      <c r="D27">
        <v>26</v>
      </c>
    </row>
    <row r="28" spans="1:4">
      <c r="A28">
        <v>3702239395</v>
      </c>
      <c r="B28" t="s">
        <v>2277</v>
      </c>
      <c r="C28">
        <v>781162</v>
      </c>
      <c r="D28">
        <v>27</v>
      </c>
    </row>
    <row r="29" spans="1:4">
      <c r="A29">
        <v>7705680245</v>
      </c>
      <c r="B29" t="s">
        <v>927</v>
      </c>
      <c r="C29">
        <v>752672</v>
      </c>
      <c r="D29">
        <v>28</v>
      </c>
    </row>
    <row r="30" spans="1:4">
      <c r="A30">
        <v>7727551797</v>
      </c>
      <c r="B30" t="s">
        <v>62</v>
      </c>
      <c r="C30">
        <v>752563</v>
      </c>
      <c r="D30">
        <v>29</v>
      </c>
    </row>
    <row r="31" spans="1:4">
      <c r="A31">
        <v>7707790885</v>
      </c>
      <c r="B31" t="s">
        <v>169</v>
      </c>
      <c r="C31">
        <v>713679</v>
      </c>
      <c r="D31">
        <v>30</v>
      </c>
    </row>
    <row r="32" spans="1:4">
      <c r="A32">
        <v>7704527702</v>
      </c>
      <c r="B32" t="s">
        <v>69</v>
      </c>
      <c r="C32">
        <v>686798</v>
      </c>
      <c r="D32">
        <v>31</v>
      </c>
    </row>
    <row r="33" spans="1:4">
      <c r="A33">
        <v>7720498833</v>
      </c>
      <c r="B33" t="s">
        <v>2157</v>
      </c>
      <c r="C33">
        <v>641298</v>
      </c>
      <c r="D33">
        <v>32</v>
      </c>
    </row>
    <row r="34" spans="1:4">
      <c r="A34">
        <v>1659180290</v>
      </c>
      <c r="B34" t="s">
        <v>691</v>
      </c>
      <c r="C34">
        <v>634272</v>
      </c>
      <c r="D34">
        <v>33</v>
      </c>
    </row>
    <row r="35" spans="1:4">
      <c r="A35">
        <v>1650308002</v>
      </c>
      <c r="B35" t="s">
        <v>803</v>
      </c>
      <c r="C35">
        <v>583089</v>
      </c>
      <c r="D35">
        <v>34</v>
      </c>
    </row>
    <row r="36" spans="1:4">
      <c r="A36">
        <v>7702814010</v>
      </c>
      <c r="B36" t="s">
        <v>490</v>
      </c>
      <c r="C36">
        <v>562623</v>
      </c>
      <c r="D36">
        <v>35</v>
      </c>
    </row>
    <row r="37" spans="1:4">
      <c r="A37">
        <v>2225130330</v>
      </c>
      <c r="B37" t="s">
        <v>1650</v>
      </c>
      <c r="C37">
        <v>558677</v>
      </c>
      <c r="D37">
        <v>36</v>
      </c>
    </row>
    <row r="38" spans="1:4">
      <c r="A38">
        <v>6230085345</v>
      </c>
      <c r="B38" t="s">
        <v>536</v>
      </c>
      <c r="C38">
        <v>550947</v>
      </c>
      <c r="D38">
        <v>37</v>
      </c>
    </row>
    <row r="39" spans="1:4">
      <c r="A39">
        <v>5407973637</v>
      </c>
      <c r="B39" t="s">
        <v>2111</v>
      </c>
      <c r="C39">
        <v>522072</v>
      </c>
      <c r="D39">
        <v>38</v>
      </c>
    </row>
    <row r="40" spans="1:4">
      <c r="A40">
        <v>3128149962</v>
      </c>
      <c r="B40" t="s">
        <v>2767</v>
      </c>
      <c r="C40">
        <v>496273</v>
      </c>
      <c r="D40">
        <v>39</v>
      </c>
    </row>
    <row r="41" spans="1:4">
      <c r="A41">
        <v>4632281610</v>
      </c>
      <c r="B41" t="s">
        <v>2822</v>
      </c>
      <c r="C41">
        <v>496104</v>
      </c>
      <c r="D41">
        <v>40</v>
      </c>
    </row>
    <row r="42" spans="1:4">
      <c r="A42">
        <v>6164139228</v>
      </c>
      <c r="B42" t="s">
        <v>3174</v>
      </c>
      <c r="C42">
        <v>471460</v>
      </c>
      <c r="D42">
        <v>41</v>
      </c>
    </row>
    <row r="43" spans="1:4">
      <c r="A43">
        <v>6685187140</v>
      </c>
      <c r="B43" t="s">
        <v>2774</v>
      </c>
      <c r="C43">
        <v>431808</v>
      </c>
      <c r="D43">
        <v>42</v>
      </c>
    </row>
    <row r="44" spans="1:4">
      <c r="A44">
        <v>7704724468</v>
      </c>
      <c r="B44" t="s">
        <v>147</v>
      </c>
      <c r="C44">
        <v>428400</v>
      </c>
      <c r="D44">
        <v>43</v>
      </c>
    </row>
    <row r="45" spans="1:4">
      <c r="A45">
        <v>6685168732</v>
      </c>
      <c r="B45" t="s">
        <v>2418</v>
      </c>
      <c r="C45">
        <v>425762</v>
      </c>
      <c r="D45">
        <v>44</v>
      </c>
    </row>
    <row r="46" spans="1:4">
      <c r="A46">
        <v>5407977286</v>
      </c>
      <c r="B46" t="s">
        <v>2270</v>
      </c>
      <c r="C46">
        <v>404847</v>
      </c>
      <c r="D46">
        <v>45</v>
      </c>
    </row>
    <row r="47" spans="1:4">
      <c r="A47">
        <v>5260410400</v>
      </c>
      <c r="B47" t="s">
        <v>483</v>
      </c>
      <c r="C47">
        <v>401434</v>
      </c>
      <c r="D47">
        <v>46</v>
      </c>
    </row>
    <row r="48" spans="1:4">
      <c r="A48">
        <v>3801128449</v>
      </c>
      <c r="B48" t="s">
        <v>111</v>
      </c>
      <c r="C48">
        <v>379503</v>
      </c>
      <c r="D48">
        <v>47</v>
      </c>
    </row>
    <row r="49" spans="1:4">
      <c r="A49">
        <v>7716764909</v>
      </c>
      <c r="B49" t="s">
        <v>183</v>
      </c>
      <c r="C49">
        <v>371405</v>
      </c>
      <c r="D49">
        <v>48</v>
      </c>
    </row>
    <row r="50" spans="1:4">
      <c r="A50">
        <v>7718931947</v>
      </c>
      <c r="B50" t="s">
        <v>1397</v>
      </c>
      <c r="C50">
        <v>369435</v>
      </c>
      <c r="D50">
        <v>49</v>
      </c>
    </row>
    <row r="51" spans="1:4">
      <c r="A51">
        <v>3801108273</v>
      </c>
      <c r="B51" t="s">
        <v>122</v>
      </c>
      <c r="C51">
        <v>352502</v>
      </c>
      <c r="D51">
        <v>50</v>
      </c>
    </row>
    <row r="52" spans="1:4">
      <c r="A52">
        <v>2465304196</v>
      </c>
      <c r="B52" t="s">
        <v>1206</v>
      </c>
      <c r="C52">
        <v>350182</v>
      </c>
      <c r="D52">
        <v>51</v>
      </c>
    </row>
    <row r="53" spans="1:4">
      <c r="A53">
        <v>1655364579</v>
      </c>
      <c r="B53" t="s">
        <v>2632</v>
      </c>
      <c r="C53">
        <v>341533</v>
      </c>
      <c r="D53">
        <v>52</v>
      </c>
    </row>
    <row r="54" spans="1:4">
      <c r="A54">
        <v>7806547391</v>
      </c>
      <c r="B54" t="s">
        <v>1355</v>
      </c>
      <c r="C54">
        <v>328407</v>
      </c>
      <c r="D54">
        <v>53</v>
      </c>
    </row>
    <row r="55" spans="1:4">
      <c r="A55">
        <v>9705138572</v>
      </c>
      <c r="B55" t="s">
        <v>1959</v>
      </c>
      <c r="C55">
        <v>308943</v>
      </c>
      <c r="D55">
        <v>54</v>
      </c>
    </row>
    <row r="56" spans="1:4">
      <c r="A56">
        <v>5032094681</v>
      </c>
      <c r="B56" t="s">
        <v>161</v>
      </c>
      <c r="C56">
        <v>307702</v>
      </c>
      <c r="D56">
        <v>55</v>
      </c>
    </row>
    <row r="57" spans="1:4">
      <c r="A57">
        <v>7716932938</v>
      </c>
      <c r="B57" t="s">
        <v>3305</v>
      </c>
      <c r="C57">
        <v>291729</v>
      </c>
      <c r="D57">
        <v>56</v>
      </c>
    </row>
    <row r="58" spans="1:4">
      <c r="A58">
        <v>6671280460</v>
      </c>
      <c r="B58" t="s">
        <v>3376</v>
      </c>
      <c r="C58">
        <v>285812</v>
      </c>
      <c r="D58">
        <v>57</v>
      </c>
    </row>
    <row r="59" spans="1:4">
      <c r="A59">
        <v>5902160058</v>
      </c>
      <c r="B59" t="s">
        <v>190</v>
      </c>
      <c r="C59">
        <v>283795</v>
      </c>
      <c r="D59">
        <v>58</v>
      </c>
    </row>
    <row r="60" spans="1:4">
      <c r="A60">
        <v>3123458484</v>
      </c>
      <c r="B60" t="s">
        <v>1994</v>
      </c>
      <c r="C60">
        <v>273097</v>
      </c>
      <c r="D60">
        <v>59</v>
      </c>
    </row>
    <row r="61" spans="1:4">
      <c r="A61">
        <v>7840502513</v>
      </c>
      <c r="B61" t="s">
        <v>231</v>
      </c>
      <c r="C61">
        <v>271692</v>
      </c>
      <c r="D61">
        <v>60</v>
      </c>
    </row>
    <row r="62" spans="1:4">
      <c r="A62">
        <v>1655459196</v>
      </c>
      <c r="B62" t="s">
        <v>2716</v>
      </c>
      <c r="C62">
        <v>270242</v>
      </c>
      <c r="D62">
        <v>61</v>
      </c>
    </row>
    <row r="63" spans="1:4">
      <c r="A63">
        <v>7734387354</v>
      </c>
      <c r="B63" t="s">
        <v>1300</v>
      </c>
      <c r="C63">
        <v>254123</v>
      </c>
      <c r="D63">
        <v>62</v>
      </c>
    </row>
    <row r="64" spans="1:4">
      <c r="A64">
        <v>6161095357</v>
      </c>
      <c r="B64" t="s">
        <v>2864</v>
      </c>
      <c r="C64">
        <v>250238</v>
      </c>
      <c r="D64">
        <v>63</v>
      </c>
    </row>
    <row r="65" spans="1:4">
      <c r="A65">
        <v>9725088961</v>
      </c>
      <c r="B65" t="s">
        <v>3135</v>
      </c>
      <c r="C65">
        <v>250151</v>
      </c>
      <c r="D65">
        <v>64</v>
      </c>
    </row>
    <row r="66" spans="1:4">
      <c r="A66">
        <v>7327093648</v>
      </c>
      <c r="B66" t="s">
        <v>1987</v>
      </c>
      <c r="C66">
        <v>249725</v>
      </c>
      <c r="D66">
        <v>65</v>
      </c>
    </row>
    <row r="67" spans="1:4">
      <c r="A67">
        <v>8602183821</v>
      </c>
      <c r="B67" t="s">
        <v>574</v>
      </c>
      <c r="C67">
        <v>246614</v>
      </c>
      <c r="D67">
        <v>66</v>
      </c>
    </row>
    <row r="68" spans="1:4">
      <c r="A68">
        <v>4345197098</v>
      </c>
      <c r="B68" t="s">
        <v>837</v>
      </c>
      <c r="C68">
        <v>245769</v>
      </c>
      <c r="D68">
        <v>67</v>
      </c>
    </row>
    <row r="69" spans="1:4">
      <c r="A69">
        <v>6164244208</v>
      </c>
      <c r="B69" t="s">
        <v>237</v>
      </c>
      <c r="C69">
        <v>236156</v>
      </c>
      <c r="D69">
        <v>68</v>
      </c>
    </row>
    <row r="70" spans="1:4">
      <c r="A70">
        <v>9704047900</v>
      </c>
      <c r="B70" t="s">
        <v>2639</v>
      </c>
      <c r="C70">
        <v>233367</v>
      </c>
      <c r="D70">
        <v>69</v>
      </c>
    </row>
    <row r="71" spans="1:4">
      <c r="A71">
        <v>3123387280</v>
      </c>
      <c r="B71" t="s">
        <v>1691</v>
      </c>
      <c r="C71">
        <v>221517</v>
      </c>
      <c r="D71">
        <v>70</v>
      </c>
    </row>
    <row r="72" spans="1:4">
      <c r="A72">
        <v>7716859501</v>
      </c>
      <c r="B72" t="s">
        <v>973</v>
      </c>
      <c r="C72">
        <v>217653</v>
      </c>
      <c r="D72">
        <v>71</v>
      </c>
    </row>
    <row r="73" spans="1:4">
      <c r="A73">
        <v>5406805083</v>
      </c>
      <c r="B73" t="s">
        <v>2258</v>
      </c>
      <c r="C73">
        <v>215248</v>
      </c>
      <c r="D73">
        <v>72</v>
      </c>
    </row>
    <row r="74" spans="1:4">
      <c r="A74">
        <v>1831167427</v>
      </c>
      <c r="B74" t="s">
        <v>1172</v>
      </c>
      <c r="C74">
        <v>210100</v>
      </c>
      <c r="D74">
        <v>73</v>
      </c>
    </row>
    <row r="75" spans="1:4">
      <c r="A75">
        <v>6658506936</v>
      </c>
      <c r="B75" t="s">
        <v>1262</v>
      </c>
      <c r="C75">
        <v>204583</v>
      </c>
      <c r="D75">
        <v>74</v>
      </c>
    </row>
    <row r="76" spans="1:4">
      <c r="A76">
        <v>6161090133</v>
      </c>
      <c r="B76" t="s">
        <v>2496</v>
      </c>
      <c r="C76">
        <v>203394</v>
      </c>
      <c r="D76">
        <v>75</v>
      </c>
    </row>
    <row r="77" spans="1:4">
      <c r="A77">
        <v>5402038765</v>
      </c>
      <c r="B77" t="s">
        <v>1251</v>
      </c>
      <c r="C77">
        <v>202182</v>
      </c>
      <c r="D77">
        <v>76</v>
      </c>
    </row>
    <row r="78" spans="1:4">
      <c r="A78">
        <v>7325135420</v>
      </c>
      <c r="B78" t="s">
        <v>291</v>
      </c>
      <c r="C78">
        <v>199971</v>
      </c>
      <c r="D78">
        <v>77</v>
      </c>
    </row>
    <row r="79" spans="1:4">
      <c r="A79">
        <v>6449066167</v>
      </c>
      <c r="B79" t="s">
        <v>543</v>
      </c>
      <c r="C79">
        <v>199546</v>
      </c>
      <c r="D79">
        <v>78</v>
      </c>
    </row>
    <row r="80" spans="1:4">
      <c r="A80">
        <v>7743908123</v>
      </c>
      <c r="B80" t="s">
        <v>664</v>
      </c>
      <c r="C80">
        <v>198393</v>
      </c>
      <c r="D80">
        <v>79</v>
      </c>
    </row>
    <row r="81" spans="1:4">
      <c r="A81">
        <v>7717795970</v>
      </c>
      <c r="B81" t="s">
        <v>2025</v>
      </c>
      <c r="C81">
        <v>196476</v>
      </c>
      <c r="D81">
        <v>80</v>
      </c>
    </row>
    <row r="82" spans="1:4">
      <c r="A82">
        <v>5050123462</v>
      </c>
      <c r="B82" t="s">
        <v>1410</v>
      </c>
      <c r="C82">
        <v>194453</v>
      </c>
      <c r="D82">
        <v>81</v>
      </c>
    </row>
    <row r="83" spans="1:4">
      <c r="A83">
        <v>7810716571</v>
      </c>
      <c r="B83" t="s">
        <v>1220</v>
      </c>
      <c r="C83">
        <v>187854</v>
      </c>
      <c r="D83">
        <v>82</v>
      </c>
    </row>
    <row r="84" spans="1:4">
      <c r="A84">
        <v>4632195224</v>
      </c>
      <c r="B84" t="s">
        <v>1110</v>
      </c>
      <c r="C84">
        <v>185710</v>
      </c>
      <c r="D84">
        <v>83</v>
      </c>
    </row>
    <row r="85" spans="1:4">
      <c r="A85">
        <v>6685099905</v>
      </c>
      <c r="B85" t="s">
        <v>522</v>
      </c>
      <c r="C85">
        <v>181695</v>
      </c>
      <c r="D85">
        <v>84</v>
      </c>
    </row>
    <row r="86" spans="1:4">
      <c r="A86">
        <v>3664227526</v>
      </c>
      <c r="B86" t="s">
        <v>948</v>
      </c>
      <c r="C86">
        <v>180680</v>
      </c>
      <c r="D86">
        <v>85</v>
      </c>
    </row>
    <row r="87" spans="1:4">
      <c r="A87">
        <v>5260478969</v>
      </c>
      <c r="B87" t="s">
        <v>2836</v>
      </c>
      <c r="C87">
        <v>180411</v>
      </c>
      <c r="D87">
        <v>86</v>
      </c>
    </row>
    <row r="88" spans="1:4">
      <c r="A88">
        <v>1831191109</v>
      </c>
      <c r="B88" t="s">
        <v>1320</v>
      </c>
      <c r="C88">
        <v>175550</v>
      </c>
      <c r="D88">
        <v>87</v>
      </c>
    </row>
    <row r="89" spans="1:4">
      <c r="A89">
        <v>8601038645</v>
      </c>
      <c r="B89" t="s">
        <v>515</v>
      </c>
      <c r="C89">
        <v>170971</v>
      </c>
      <c r="D89">
        <v>88</v>
      </c>
    </row>
    <row r="90" spans="1:4">
      <c r="A90">
        <v>5446015412</v>
      </c>
      <c r="B90" t="s">
        <v>1552</v>
      </c>
      <c r="C90">
        <v>170126</v>
      </c>
      <c r="D90">
        <v>89</v>
      </c>
    </row>
    <row r="91" spans="1:4">
      <c r="A91">
        <v>9102200252</v>
      </c>
      <c r="B91" t="s">
        <v>392</v>
      </c>
      <c r="C91">
        <v>168952</v>
      </c>
      <c r="D91">
        <v>90</v>
      </c>
    </row>
    <row r="92" spans="1:4">
      <c r="A92">
        <v>2635227255</v>
      </c>
      <c r="B92" t="s">
        <v>851</v>
      </c>
      <c r="C92">
        <v>167581</v>
      </c>
      <c r="D92">
        <v>91</v>
      </c>
    </row>
    <row r="93" spans="1:4">
      <c r="A93">
        <v>7704464202</v>
      </c>
      <c r="B93" t="s">
        <v>2284</v>
      </c>
      <c r="C93">
        <v>166983</v>
      </c>
      <c r="D93">
        <v>92</v>
      </c>
    </row>
    <row r="94" spans="1:4">
      <c r="A94">
        <v>1831193931</v>
      </c>
      <c r="B94" t="s">
        <v>1750</v>
      </c>
      <c r="C94">
        <v>165824</v>
      </c>
      <c r="D94">
        <v>93</v>
      </c>
    </row>
    <row r="95" spans="1:4">
      <c r="A95">
        <v>5406606578</v>
      </c>
      <c r="B95" t="s">
        <v>1816</v>
      </c>
      <c r="C95">
        <v>165195</v>
      </c>
      <c r="D95">
        <v>94</v>
      </c>
    </row>
    <row r="96" spans="1:4">
      <c r="A96">
        <v>7723706312</v>
      </c>
      <c r="B96" t="s">
        <v>418</v>
      </c>
      <c r="C96">
        <v>164935</v>
      </c>
      <c r="D96">
        <v>95</v>
      </c>
    </row>
    <row r="97" spans="1:4">
      <c r="A97">
        <v>7203492939</v>
      </c>
      <c r="B97" t="s">
        <v>2244</v>
      </c>
      <c r="C97">
        <v>163057</v>
      </c>
      <c r="D97">
        <v>96</v>
      </c>
    </row>
    <row r="98" spans="1:4">
      <c r="A98">
        <v>6316276246</v>
      </c>
      <c r="B98" t="s">
        <v>3095</v>
      </c>
      <c r="C98">
        <v>162020</v>
      </c>
      <c r="D98">
        <v>97</v>
      </c>
    </row>
    <row r="99" spans="1:4">
      <c r="A99">
        <v>5650011464</v>
      </c>
      <c r="B99" t="s">
        <v>1455</v>
      </c>
      <c r="C99">
        <v>160749</v>
      </c>
      <c r="D99">
        <v>98</v>
      </c>
    </row>
    <row r="100" spans="1:4">
      <c r="A100">
        <v>5650011464</v>
      </c>
      <c r="B100" t="s">
        <v>1455</v>
      </c>
      <c r="C100">
        <v>160749</v>
      </c>
      <c r="D100">
        <v>99</v>
      </c>
    </row>
    <row r="101" spans="1:4">
      <c r="A101">
        <v>3461064925</v>
      </c>
      <c r="B101" t="s">
        <v>2321</v>
      </c>
      <c r="C101">
        <v>157892</v>
      </c>
      <c r="D101">
        <v>100</v>
      </c>
    </row>
    <row r="102" spans="1:4">
      <c r="A102">
        <v>7709957219</v>
      </c>
      <c r="B102" t="s">
        <v>2233</v>
      </c>
      <c r="C102">
        <v>157140</v>
      </c>
      <c r="D102">
        <v>101</v>
      </c>
    </row>
    <row r="103" spans="1:4">
      <c r="A103">
        <v>9705066046</v>
      </c>
      <c r="B103" t="s">
        <v>637</v>
      </c>
      <c r="C103">
        <v>155398</v>
      </c>
      <c r="D103">
        <v>102</v>
      </c>
    </row>
    <row r="104" spans="1:4">
      <c r="A104">
        <v>7709824836</v>
      </c>
      <c r="B104" t="s">
        <v>297</v>
      </c>
      <c r="C104">
        <v>148542</v>
      </c>
      <c r="D104">
        <v>103</v>
      </c>
    </row>
    <row r="105" spans="1:4">
      <c r="A105">
        <v>7715831246</v>
      </c>
      <c r="B105" t="s">
        <v>810</v>
      </c>
      <c r="C105">
        <v>148464</v>
      </c>
      <c r="D105">
        <v>104</v>
      </c>
    </row>
    <row r="106" spans="1:4">
      <c r="A106">
        <v>5836658948</v>
      </c>
      <c r="B106" t="s">
        <v>796</v>
      </c>
      <c r="C106">
        <v>148431</v>
      </c>
      <c r="D106">
        <v>105</v>
      </c>
    </row>
    <row r="107" spans="1:4">
      <c r="A107">
        <v>6166087617</v>
      </c>
      <c r="B107" t="s">
        <v>671</v>
      </c>
      <c r="C107">
        <v>147576</v>
      </c>
      <c r="D107">
        <v>106</v>
      </c>
    </row>
    <row r="108" spans="1:4">
      <c r="A108">
        <v>7536126992</v>
      </c>
      <c r="B108" t="s">
        <v>2703</v>
      </c>
      <c r="C108">
        <v>147472</v>
      </c>
      <c r="D108">
        <v>107</v>
      </c>
    </row>
    <row r="109" spans="1:4">
      <c r="A109">
        <v>7727465322</v>
      </c>
      <c r="B109" t="s">
        <v>2709</v>
      </c>
      <c r="C109">
        <v>147285</v>
      </c>
      <c r="D109">
        <v>108</v>
      </c>
    </row>
    <row r="110" spans="1:4">
      <c r="A110">
        <v>7718846561</v>
      </c>
      <c r="B110" t="s">
        <v>318</v>
      </c>
      <c r="C110">
        <v>147201</v>
      </c>
      <c r="D110">
        <v>109</v>
      </c>
    </row>
    <row r="111" spans="1:4">
      <c r="A111">
        <v>7714365867</v>
      </c>
      <c r="B111" t="s">
        <v>817</v>
      </c>
      <c r="C111">
        <v>146383</v>
      </c>
      <c r="D111">
        <v>110</v>
      </c>
    </row>
    <row r="112" spans="1:4">
      <c r="A112">
        <v>2310197022</v>
      </c>
      <c r="B112" t="s">
        <v>3048</v>
      </c>
      <c r="C112">
        <v>143971</v>
      </c>
      <c r="D112">
        <v>111</v>
      </c>
    </row>
    <row r="113" spans="1:4">
      <c r="A113">
        <v>7730611414</v>
      </c>
      <c r="B113" t="s">
        <v>1623</v>
      </c>
      <c r="C113">
        <v>142406</v>
      </c>
      <c r="D113">
        <v>112</v>
      </c>
    </row>
    <row r="114" spans="1:4">
      <c r="A114">
        <v>1841013546</v>
      </c>
      <c r="B114" t="s">
        <v>724</v>
      </c>
      <c r="C114">
        <v>141939</v>
      </c>
      <c r="D114">
        <v>113</v>
      </c>
    </row>
    <row r="115" spans="1:4">
      <c r="A115">
        <v>6168114626</v>
      </c>
      <c r="B115" t="s">
        <v>2761</v>
      </c>
      <c r="C115">
        <v>141693</v>
      </c>
      <c r="D115">
        <v>114</v>
      </c>
    </row>
    <row r="116" spans="1:4">
      <c r="A116">
        <v>9102201009</v>
      </c>
      <c r="B116" t="s">
        <v>404</v>
      </c>
      <c r="C116">
        <v>140041</v>
      </c>
      <c r="D116">
        <v>115</v>
      </c>
    </row>
    <row r="117" spans="1:4">
      <c r="A117">
        <v>274970586</v>
      </c>
      <c r="B117" t="s">
        <v>3031</v>
      </c>
      <c r="C117">
        <v>139311</v>
      </c>
      <c r="D117">
        <v>116</v>
      </c>
    </row>
    <row r="118" spans="1:4">
      <c r="A118">
        <v>7606066933</v>
      </c>
      <c r="B118" t="s">
        <v>657</v>
      </c>
      <c r="C118">
        <v>136437</v>
      </c>
      <c r="D118">
        <v>117</v>
      </c>
    </row>
    <row r="119" spans="1:4">
      <c r="A119">
        <v>7719446380</v>
      </c>
      <c r="B119" t="s">
        <v>1390</v>
      </c>
      <c r="C119">
        <v>135727</v>
      </c>
      <c r="D119">
        <v>118</v>
      </c>
    </row>
    <row r="120" spans="1:4">
      <c r="A120">
        <v>5609065998</v>
      </c>
      <c r="B120" t="s">
        <v>345</v>
      </c>
      <c r="C120">
        <v>129347</v>
      </c>
      <c r="D120">
        <v>119</v>
      </c>
    </row>
    <row r="121" spans="1:4">
      <c r="A121">
        <v>6672274395</v>
      </c>
      <c r="B121" t="s">
        <v>357</v>
      </c>
      <c r="C121">
        <v>128502</v>
      </c>
      <c r="D121">
        <v>120</v>
      </c>
    </row>
    <row r="122" spans="1:4">
      <c r="A122">
        <v>1901107255</v>
      </c>
      <c r="B122" t="s">
        <v>2676</v>
      </c>
      <c r="C122">
        <v>123735</v>
      </c>
      <c r="D122">
        <v>121</v>
      </c>
    </row>
    <row r="123" spans="1:4">
      <c r="A123">
        <v>274941112</v>
      </c>
      <c r="B123" t="s">
        <v>1923</v>
      </c>
      <c r="C123">
        <v>120868</v>
      </c>
      <c r="D123">
        <v>122</v>
      </c>
    </row>
    <row r="124" spans="1:4">
      <c r="A124">
        <v>2536275392</v>
      </c>
      <c r="B124" t="s">
        <v>251</v>
      </c>
      <c r="C124">
        <v>119975</v>
      </c>
      <c r="D124">
        <v>123</v>
      </c>
    </row>
    <row r="125" spans="1:4">
      <c r="A125">
        <v>6501281184</v>
      </c>
      <c r="B125" t="s">
        <v>469</v>
      </c>
      <c r="C125">
        <v>119271</v>
      </c>
      <c r="D125">
        <v>124</v>
      </c>
    </row>
    <row r="126" spans="1:4">
      <c r="A126">
        <v>7842168078</v>
      </c>
      <c r="B126" t="s">
        <v>1774</v>
      </c>
      <c r="C126">
        <v>118934</v>
      </c>
      <c r="D126">
        <v>125</v>
      </c>
    </row>
    <row r="127" spans="1:4">
      <c r="A127">
        <v>7743165125</v>
      </c>
      <c r="B127" t="s">
        <v>3061</v>
      </c>
      <c r="C127">
        <v>118706</v>
      </c>
      <c r="D127">
        <v>126</v>
      </c>
    </row>
    <row r="128" spans="1:4">
      <c r="A128">
        <v>3444279945</v>
      </c>
      <c r="B128" t="s">
        <v>3352</v>
      </c>
      <c r="C128">
        <v>118314</v>
      </c>
      <c r="D128">
        <v>127</v>
      </c>
    </row>
    <row r="129" spans="1:4">
      <c r="A129">
        <v>9709079818</v>
      </c>
      <c r="B129" t="s">
        <v>3010</v>
      </c>
      <c r="C129">
        <v>110183</v>
      </c>
      <c r="D129">
        <v>128</v>
      </c>
    </row>
    <row r="130" spans="1:4">
      <c r="A130">
        <v>5406972623</v>
      </c>
      <c r="B130" t="s">
        <v>1185</v>
      </c>
      <c r="C130">
        <v>109568</v>
      </c>
      <c r="D130">
        <v>129</v>
      </c>
    </row>
    <row r="131" spans="1:4">
      <c r="A131">
        <v>7709653027</v>
      </c>
      <c r="B131" t="s">
        <v>602</v>
      </c>
      <c r="C131">
        <v>107910</v>
      </c>
      <c r="D131">
        <v>130</v>
      </c>
    </row>
    <row r="132" spans="1:4">
      <c r="A132">
        <v>2130168738</v>
      </c>
      <c r="B132" t="s">
        <v>920</v>
      </c>
      <c r="C132">
        <v>107630</v>
      </c>
      <c r="D132">
        <v>131</v>
      </c>
    </row>
    <row r="133" spans="1:4">
      <c r="A133">
        <v>7736551151</v>
      </c>
      <c r="B133" t="s">
        <v>508</v>
      </c>
      <c r="C133">
        <v>104010</v>
      </c>
      <c r="D133">
        <v>132</v>
      </c>
    </row>
    <row r="134" spans="1:4">
      <c r="A134">
        <v>1001219735</v>
      </c>
      <c r="B134" t="s">
        <v>374</v>
      </c>
      <c r="C134">
        <v>103936</v>
      </c>
      <c r="D134">
        <v>133</v>
      </c>
    </row>
    <row r="135" spans="1:4">
      <c r="A135">
        <v>1831161312</v>
      </c>
      <c r="B135" t="s">
        <v>1341</v>
      </c>
      <c r="C135">
        <v>103728</v>
      </c>
      <c r="D135">
        <v>134</v>
      </c>
    </row>
    <row r="136" spans="1:4">
      <c r="A136">
        <v>7702686930</v>
      </c>
      <c r="B136" t="s">
        <v>434</v>
      </c>
      <c r="C136">
        <v>98809</v>
      </c>
      <c r="D136">
        <v>135</v>
      </c>
    </row>
    <row r="137" spans="1:4">
      <c r="A137">
        <v>7604326142</v>
      </c>
      <c r="B137" t="s">
        <v>2655</v>
      </c>
      <c r="C137">
        <v>98071</v>
      </c>
      <c r="D137">
        <v>136</v>
      </c>
    </row>
    <row r="138" spans="1:4">
      <c r="A138">
        <v>7710496844</v>
      </c>
      <c r="B138" t="s">
        <v>1273</v>
      </c>
      <c r="C138">
        <v>97647</v>
      </c>
      <c r="D138">
        <v>137</v>
      </c>
    </row>
    <row r="139" spans="1:4">
      <c r="A139">
        <v>7203326272</v>
      </c>
      <c r="B139" t="s">
        <v>1424</v>
      </c>
      <c r="C139">
        <v>96027</v>
      </c>
      <c r="D139">
        <v>138</v>
      </c>
    </row>
    <row r="140" spans="1:4">
      <c r="A140">
        <v>5904144541</v>
      </c>
      <c r="B140" t="s">
        <v>197</v>
      </c>
      <c r="C140">
        <v>96015</v>
      </c>
      <c r="D140">
        <v>139</v>
      </c>
    </row>
    <row r="141" spans="1:4">
      <c r="A141">
        <v>2130008501</v>
      </c>
      <c r="B141" t="s">
        <v>717</v>
      </c>
      <c r="C141">
        <v>94570</v>
      </c>
      <c r="D141">
        <v>140</v>
      </c>
    </row>
    <row r="142" spans="1:4">
      <c r="A142">
        <v>5406796664</v>
      </c>
      <c r="B142" t="s">
        <v>441</v>
      </c>
      <c r="C142">
        <v>94221</v>
      </c>
      <c r="D142">
        <v>141</v>
      </c>
    </row>
    <row r="143" spans="1:4">
      <c r="A143">
        <v>4632245370</v>
      </c>
      <c r="B143" t="s">
        <v>2391</v>
      </c>
      <c r="C143">
        <v>92554</v>
      </c>
      <c r="D143">
        <v>142</v>
      </c>
    </row>
    <row r="144" spans="1:4">
      <c r="A144">
        <v>7627053269</v>
      </c>
      <c r="B144" t="s">
        <v>2342</v>
      </c>
      <c r="C144">
        <v>92304</v>
      </c>
      <c r="D144">
        <v>143</v>
      </c>
    </row>
    <row r="145" spans="1:4">
      <c r="A145">
        <v>7715695240</v>
      </c>
      <c r="B145" t="s">
        <v>1637</v>
      </c>
      <c r="C145">
        <v>90435</v>
      </c>
      <c r="D145">
        <v>144</v>
      </c>
    </row>
    <row r="146" spans="1:4">
      <c r="A146">
        <v>7725321396</v>
      </c>
      <c r="B146" t="s">
        <v>3121</v>
      </c>
      <c r="C146">
        <v>89439</v>
      </c>
      <c r="D146">
        <v>145</v>
      </c>
    </row>
    <row r="147" spans="1:4">
      <c r="A147">
        <v>8602219436</v>
      </c>
      <c r="B147" t="s">
        <v>529</v>
      </c>
      <c r="C147">
        <v>88984</v>
      </c>
      <c r="D147">
        <v>146</v>
      </c>
    </row>
    <row r="148" spans="1:4">
      <c r="A148">
        <v>3702118432</v>
      </c>
      <c r="B148" t="s">
        <v>623</v>
      </c>
      <c r="C148">
        <v>88165</v>
      </c>
      <c r="D148">
        <v>147</v>
      </c>
    </row>
    <row r="149" spans="1:4">
      <c r="A149">
        <v>3123478956</v>
      </c>
      <c r="B149" t="s">
        <v>2952</v>
      </c>
      <c r="C149">
        <v>87829</v>
      </c>
      <c r="D149">
        <v>148</v>
      </c>
    </row>
    <row r="150" spans="1:4">
      <c r="A150">
        <v>5904335578</v>
      </c>
      <c r="B150" t="s">
        <v>913</v>
      </c>
      <c r="C150">
        <v>85864</v>
      </c>
      <c r="D150">
        <v>149</v>
      </c>
    </row>
    <row r="151" spans="1:4">
      <c r="A151">
        <v>3444273894</v>
      </c>
      <c r="B151" t="s">
        <v>2064</v>
      </c>
      <c r="C151">
        <v>85792</v>
      </c>
      <c r="D151">
        <v>150</v>
      </c>
    </row>
    <row r="152" spans="1:4">
      <c r="A152">
        <v>5403358084</v>
      </c>
      <c r="B152" t="s">
        <v>2363</v>
      </c>
      <c r="C152">
        <v>82810</v>
      </c>
      <c r="D152">
        <v>151</v>
      </c>
    </row>
    <row r="153" spans="1:4">
      <c r="A153">
        <v>6658408512</v>
      </c>
      <c r="B153" t="s">
        <v>650</v>
      </c>
      <c r="C153">
        <v>82361</v>
      </c>
      <c r="D153">
        <v>152</v>
      </c>
    </row>
    <row r="154" spans="1:4">
      <c r="A154">
        <v>2310214574</v>
      </c>
      <c r="B154" t="s">
        <v>2625</v>
      </c>
      <c r="C154">
        <v>81448</v>
      </c>
      <c r="D154">
        <v>153</v>
      </c>
    </row>
    <row r="155" spans="1:4">
      <c r="A155">
        <v>6168074571</v>
      </c>
      <c r="B155" t="s">
        <v>1099</v>
      </c>
      <c r="C155">
        <v>78552</v>
      </c>
      <c r="D155">
        <v>154</v>
      </c>
    </row>
    <row r="156" spans="1:4">
      <c r="A156">
        <v>6316201956</v>
      </c>
      <c r="B156" t="s">
        <v>588</v>
      </c>
      <c r="C156">
        <v>78201</v>
      </c>
      <c r="D156">
        <v>155</v>
      </c>
    </row>
    <row r="157" spans="1:4">
      <c r="A157">
        <v>7627051864</v>
      </c>
      <c r="B157" t="s">
        <v>1916</v>
      </c>
      <c r="C157">
        <v>76158</v>
      </c>
      <c r="D157">
        <v>156</v>
      </c>
    </row>
    <row r="158" spans="1:4">
      <c r="A158">
        <v>6671077740</v>
      </c>
      <c r="B158" t="s">
        <v>980</v>
      </c>
      <c r="C158">
        <v>75618</v>
      </c>
      <c r="D158">
        <v>157</v>
      </c>
    </row>
    <row r="159" spans="1:4">
      <c r="A159">
        <v>7751268808</v>
      </c>
      <c r="B159" t="s">
        <v>3525</v>
      </c>
      <c r="C159">
        <v>74996</v>
      </c>
      <c r="D159">
        <v>158</v>
      </c>
    </row>
    <row r="160" spans="1:4">
      <c r="A160">
        <v>2130212835</v>
      </c>
      <c r="B160" t="s">
        <v>2132</v>
      </c>
      <c r="C160">
        <v>73915</v>
      </c>
      <c r="D160">
        <v>159</v>
      </c>
    </row>
    <row r="161" spans="1:4">
      <c r="A161">
        <v>5024184814</v>
      </c>
      <c r="B161" t="s">
        <v>1362</v>
      </c>
      <c r="C161">
        <v>73328</v>
      </c>
      <c r="D161">
        <v>160</v>
      </c>
    </row>
    <row r="162" spans="1:4">
      <c r="A162">
        <v>7727806036</v>
      </c>
      <c r="B162" t="s">
        <v>1348</v>
      </c>
      <c r="C162">
        <v>72160</v>
      </c>
      <c r="D162">
        <v>161</v>
      </c>
    </row>
    <row r="163" spans="1:4">
      <c r="A163">
        <v>7704860164</v>
      </c>
      <c r="B163" t="s">
        <v>1045</v>
      </c>
      <c r="C163">
        <v>71305</v>
      </c>
      <c r="D163">
        <v>162</v>
      </c>
    </row>
    <row r="164" spans="1:4">
      <c r="A164">
        <v>7820326919</v>
      </c>
      <c r="B164" t="s">
        <v>338</v>
      </c>
      <c r="C164">
        <v>69741</v>
      </c>
      <c r="D164">
        <v>163</v>
      </c>
    </row>
    <row r="165" spans="1:4">
      <c r="A165">
        <v>7734449219</v>
      </c>
      <c r="B165" t="s">
        <v>2931</v>
      </c>
      <c r="C165">
        <v>66851</v>
      </c>
      <c r="D165">
        <v>164</v>
      </c>
    </row>
    <row r="166" spans="1:4">
      <c r="A166">
        <v>9102201986</v>
      </c>
      <c r="B166" t="s">
        <v>380</v>
      </c>
      <c r="C166">
        <v>66711</v>
      </c>
      <c r="D166">
        <v>165</v>
      </c>
    </row>
    <row r="167" spans="1:4">
      <c r="A167">
        <v>2901305805</v>
      </c>
      <c r="B167" t="s">
        <v>2877</v>
      </c>
      <c r="C167">
        <v>66594</v>
      </c>
      <c r="D167">
        <v>166</v>
      </c>
    </row>
    <row r="168" spans="1:4">
      <c r="A168">
        <v>7708750910</v>
      </c>
      <c r="B168" t="s">
        <v>1227</v>
      </c>
      <c r="C168">
        <v>66200</v>
      </c>
      <c r="D168">
        <v>167</v>
      </c>
    </row>
    <row r="169" spans="1:4">
      <c r="A169">
        <v>5405034430</v>
      </c>
      <c r="B169" t="s">
        <v>1671</v>
      </c>
      <c r="C169">
        <v>66190</v>
      </c>
      <c r="D169">
        <v>168</v>
      </c>
    </row>
    <row r="170" spans="1:4">
      <c r="A170">
        <v>7736602060</v>
      </c>
      <c r="B170" t="s">
        <v>78</v>
      </c>
      <c r="C170">
        <v>64790</v>
      </c>
      <c r="D170">
        <v>169</v>
      </c>
    </row>
    <row r="171" spans="1:4">
      <c r="A171">
        <v>5908998590</v>
      </c>
      <c r="B171" t="s">
        <v>1079</v>
      </c>
      <c r="C171">
        <v>64444</v>
      </c>
      <c r="D171">
        <v>170</v>
      </c>
    </row>
    <row r="172" spans="1:4">
      <c r="A172">
        <v>7731324349</v>
      </c>
      <c r="B172" t="s">
        <v>879</v>
      </c>
      <c r="C172">
        <v>62697</v>
      </c>
      <c r="D172">
        <v>171</v>
      </c>
    </row>
    <row r="173" spans="1:4">
      <c r="A173">
        <v>5404048840</v>
      </c>
      <c r="B173" t="s">
        <v>941</v>
      </c>
      <c r="C173">
        <v>62583</v>
      </c>
      <c r="D173">
        <v>172</v>
      </c>
    </row>
    <row r="174" spans="1:4">
      <c r="A174">
        <v>7606119487</v>
      </c>
      <c r="B174" t="s">
        <v>1521</v>
      </c>
      <c r="C174">
        <v>62161</v>
      </c>
      <c r="D174">
        <v>173</v>
      </c>
    </row>
    <row r="175" spans="1:4">
      <c r="A175">
        <v>5260402511</v>
      </c>
      <c r="B175" t="s">
        <v>1178</v>
      </c>
      <c r="C175">
        <v>61121</v>
      </c>
      <c r="D175">
        <v>174</v>
      </c>
    </row>
    <row r="176" spans="1:4">
      <c r="A176">
        <v>7721851353</v>
      </c>
      <c r="B176" t="s">
        <v>731</v>
      </c>
      <c r="C176">
        <v>61011</v>
      </c>
      <c r="D176">
        <v>175</v>
      </c>
    </row>
    <row r="177" spans="1:4">
      <c r="A177">
        <v>7709864388</v>
      </c>
      <c r="B177" t="s">
        <v>2507</v>
      </c>
      <c r="C177">
        <v>58894</v>
      </c>
      <c r="D177">
        <v>176</v>
      </c>
    </row>
    <row r="178" spans="1:4">
      <c r="A178">
        <v>7716228295</v>
      </c>
      <c r="B178" t="s">
        <v>427</v>
      </c>
      <c r="C178">
        <v>58789</v>
      </c>
      <c r="D178">
        <v>177</v>
      </c>
    </row>
    <row r="179" spans="1:4">
      <c r="A179">
        <v>7743344357</v>
      </c>
      <c r="B179" t="s">
        <v>3446</v>
      </c>
      <c r="C179">
        <v>58472</v>
      </c>
      <c r="D179">
        <v>178</v>
      </c>
    </row>
    <row r="180" spans="1:4">
      <c r="A180">
        <v>6316220412</v>
      </c>
      <c r="B180" t="s">
        <v>455</v>
      </c>
      <c r="C180">
        <v>57766</v>
      </c>
      <c r="D180">
        <v>179</v>
      </c>
    </row>
    <row r="181" spans="1:4">
      <c r="A181">
        <v>9725016460</v>
      </c>
      <c r="B181" t="s">
        <v>3081</v>
      </c>
      <c r="C181">
        <v>56579</v>
      </c>
      <c r="D181">
        <v>180</v>
      </c>
    </row>
    <row r="182" spans="1:4">
      <c r="A182">
        <v>6449096161</v>
      </c>
      <c r="B182" t="s">
        <v>2045</v>
      </c>
      <c r="C182">
        <v>56576</v>
      </c>
      <c r="D182">
        <v>181</v>
      </c>
    </row>
    <row r="183" spans="1:4">
      <c r="A183">
        <v>5024189682</v>
      </c>
      <c r="B183" t="s">
        <v>3128</v>
      </c>
      <c r="C183">
        <v>56016</v>
      </c>
      <c r="D183">
        <v>182</v>
      </c>
    </row>
    <row r="184" spans="1:4">
      <c r="A184">
        <v>7725399508</v>
      </c>
      <c r="B184" t="s">
        <v>1469</v>
      </c>
      <c r="C184">
        <v>55478</v>
      </c>
      <c r="D184">
        <v>183</v>
      </c>
    </row>
    <row r="185" spans="1:4">
      <c r="A185">
        <v>9715385482</v>
      </c>
      <c r="B185" t="s">
        <v>2459</v>
      </c>
      <c r="C185">
        <v>55290</v>
      </c>
      <c r="D185">
        <v>184</v>
      </c>
    </row>
    <row r="186" spans="1:4">
      <c r="A186">
        <v>3327104074</v>
      </c>
      <c r="B186" t="s">
        <v>1809</v>
      </c>
      <c r="C186">
        <v>55249</v>
      </c>
      <c r="D186">
        <v>185</v>
      </c>
    </row>
    <row r="187" spans="1:4">
      <c r="A187">
        <v>7801289355</v>
      </c>
      <c r="B187" t="s">
        <v>1404</v>
      </c>
      <c r="C187">
        <v>54869</v>
      </c>
      <c r="D187">
        <v>186</v>
      </c>
    </row>
    <row r="188" spans="1:4">
      <c r="A188">
        <v>7811653557</v>
      </c>
      <c r="B188" t="s">
        <v>872</v>
      </c>
      <c r="C188">
        <v>53814</v>
      </c>
      <c r="D188">
        <v>187</v>
      </c>
    </row>
    <row r="189" spans="1:4">
      <c r="A189">
        <v>7722862647</v>
      </c>
      <c r="B189" t="s">
        <v>2288</v>
      </c>
      <c r="C189">
        <v>53144</v>
      </c>
      <c r="D189">
        <v>188</v>
      </c>
    </row>
    <row r="190" spans="1:4">
      <c r="A190">
        <v>1656113306</v>
      </c>
      <c r="B190" t="s">
        <v>3101</v>
      </c>
      <c r="C190">
        <v>51826</v>
      </c>
      <c r="D190">
        <v>189</v>
      </c>
    </row>
    <row r="191" spans="1:4">
      <c r="A191">
        <v>276137789</v>
      </c>
      <c r="B191" t="s">
        <v>3591</v>
      </c>
      <c r="C191">
        <v>51547</v>
      </c>
      <c r="D191">
        <v>190</v>
      </c>
    </row>
    <row r="192" spans="1:4">
      <c r="A192">
        <v>3662252862</v>
      </c>
      <c r="B192" t="s">
        <v>1031</v>
      </c>
      <c r="C192">
        <v>50759</v>
      </c>
      <c r="D192">
        <v>191</v>
      </c>
    </row>
    <row r="193" spans="1:4">
      <c r="A193">
        <v>6659101869</v>
      </c>
      <c r="B193" t="s">
        <v>844</v>
      </c>
      <c r="C193">
        <v>48944</v>
      </c>
      <c r="D193">
        <v>192</v>
      </c>
    </row>
    <row r="194" spans="1:4">
      <c r="A194">
        <v>3448045000</v>
      </c>
      <c r="B194" t="s">
        <v>1073</v>
      </c>
      <c r="C194">
        <v>48601</v>
      </c>
      <c r="D194">
        <v>193</v>
      </c>
    </row>
    <row r="195" spans="1:4">
      <c r="A195">
        <v>7726478287</v>
      </c>
      <c r="B195" t="s">
        <v>2991</v>
      </c>
      <c r="C195">
        <v>47523</v>
      </c>
      <c r="D195">
        <v>194</v>
      </c>
    </row>
    <row r="196" spans="1:4">
      <c r="A196">
        <v>2465128720</v>
      </c>
      <c r="B196" t="s">
        <v>1124</v>
      </c>
      <c r="C196">
        <v>46478</v>
      </c>
      <c r="D196">
        <v>195</v>
      </c>
    </row>
    <row r="197" spans="1:4">
      <c r="A197">
        <v>5257185200</v>
      </c>
      <c r="B197" t="s">
        <v>1583</v>
      </c>
      <c r="C197">
        <v>46452</v>
      </c>
      <c r="D197">
        <v>196</v>
      </c>
    </row>
    <row r="198" spans="1:4">
      <c r="A198">
        <v>7726453892</v>
      </c>
      <c r="B198" t="s">
        <v>3298</v>
      </c>
      <c r="C198">
        <v>46176</v>
      </c>
      <c r="D198">
        <v>197</v>
      </c>
    </row>
    <row r="199" spans="1:4">
      <c r="A199">
        <v>1215217189</v>
      </c>
      <c r="B199" t="s">
        <v>2018</v>
      </c>
      <c r="C199">
        <v>45986</v>
      </c>
      <c r="D199">
        <v>198</v>
      </c>
    </row>
    <row r="200" spans="1:4">
      <c r="A200">
        <v>2130134993</v>
      </c>
      <c r="B200" t="s">
        <v>1630</v>
      </c>
      <c r="C200">
        <v>45845</v>
      </c>
      <c r="D200">
        <v>199</v>
      </c>
    </row>
    <row r="201" spans="1:4">
      <c r="A201">
        <v>9709065653</v>
      </c>
      <c r="B201" t="s">
        <v>2328</v>
      </c>
      <c r="C201">
        <v>44961</v>
      </c>
      <c r="D201">
        <v>200</v>
      </c>
    </row>
    <row r="202" spans="1:4">
      <c r="A202">
        <v>6829117690</v>
      </c>
      <c r="B202" t="s">
        <v>858</v>
      </c>
      <c r="C202">
        <v>44413</v>
      </c>
      <c r="D202">
        <v>201</v>
      </c>
    </row>
    <row r="203" spans="1:4">
      <c r="A203">
        <v>2308269294</v>
      </c>
      <c r="B203" t="s">
        <v>1966</v>
      </c>
      <c r="C203">
        <v>44034</v>
      </c>
      <c r="D203">
        <v>202</v>
      </c>
    </row>
    <row r="204" spans="1:4">
      <c r="A204">
        <v>7536168865</v>
      </c>
      <c r="B204" t="s">
        <v>1875</v>
      </c>
      <c r="C204">
        <v>43817</v>
      </c>
      <c r="D204">
        <v>203</v>
      </c>
    </row>
    <row r="205" spans="1:4">
      <c r="A205">
        <v>3461065100</v>
      </c>
      <c r="B205" t="s">
        <v>2118</v>
      </c>
      <c r="C205">
        <v>43713</v>
      </c>
      <c r="D205">
        <v>204</v>
      </c>
    </row>
    <row r="206" spans="1:4">
      <c r="A206">
        <v>5260181171</v>
      </c>
      <c r="B206" t="s">
        <v>244</v>
      </c>
      <c r="C206">
        <v>43281</v>
      </c>
      <c r="D206">
        <v>205</v>
      </c>
    </row>
    <row r="207" spans="1:4">
      <c r="A207">
        <v>7731563442</v>
      </c>
      <c r="B207" t="s">
        <v>325</v>
      </c>
      <c r="C207">
        <v>43273</v>
      </c>
      <c r="D207">
        <v>206</v>
      </c>
    </row>
    <row r="208" spans="1:4">
      <c r="A208">
        <v>7733298863</v>
      </c>
      <c r="B208" t="s">
        <v>1138</v>
      </c>
      <c r="C208">
        <v>43249</v>
      </c>
      <c r="D208">
        <v>207</v>
      </c>
    </row>
    <row r="209" spans="1:4">
      <c r="A209">
        <v>5407969670</v>
      </c>
      <c r="B209" t="s">
        <v>1244</v>
      </c>
      <c r="C209">
        <v>43008</v>
      </c>
      <c r="D209">
        <v>208</v>
      </c>
    </row>
    <row r="210" spans="1:4">
      <c r="A210">
        <v>5042094666</v>
      </c>
      <c r="B210" t="s">
        <v>127</v>
      </c>
      <c r="C210">
        <v>41955</v>
      </c>
      <c r="D210">
        <v>209</v>
      </c>
    </row>
    <row r="211" spans="1:4">
      <c r="A211">
        <v>5902065220</v>
      </c>
      <c r="B211" t="s">
        <v>3229</v>
      </c>
      <c r="C211">
        <v>41796</v>
      </c>
      <c r="D211">
        <v>210</v>
      </c>
    </row>
    <row r="212" spans="1:4">
      <c r="A212">
        <v>7813286084</v>
      </c>
      <c r="B212" t="s">
        <v>1451</v>
      </c>
      <c r="C212">
        <v>41399</v>
      </c>
      <c r="D212">
        <v>211</v>
      </c>
    </row>
    <row r="213" spans="1:4">
      <c r="A213">
        <v>9706025860</v>
      </c>
      <c r="B213" t="s">
        <v>3161</v>
      </c>
      <c r="C213">
        <v>40931</v>
      </c>
      <c r="D213">
        <v>212</v>
      </c>
    </row>
    <row r="214" spans="1:4">
      <c r="A214">
        <v>7724737722</v>
      </c>
      <c r="B214" t="s">
        <v>1059</v>
      </c>
      <c r="C214">
        <v>40859</v>
      </c>
      <c r="D214">
        <v>213</v>
      </c>
    </row>
    <row r="215" spans="1:4">
      <c r="A215">
        <v>6449088107</v>
      </c>
      <c r="B215" t="s">
        <v>997</v>
      </c>
      <c r="C215">
        <v>40140</v>
      </c>
      <c r="D215">
        <v>214</v>
      </c>
    </row>
    <row r="216" spans="1:4">
      <c r="A216">
        <v>6659210466</v>
      </c>
      <c r="B216" t="s">
        <v>1684</v>
      </c>
      <c r="C216">
        <v>39931</v>
      </c>
      <c r="D216">
        <v>215</v>
      </c>
    </row>
    <row r="217" spans="1:4">
      <c r="A217">
        <v>5257119624</v>
      </c>
      <c r="B217" t="s">
        <v>462</v>
      </c>
      <c r="C217">
        <v>39869</v>
      </c>
      <c r="D217">
        <v>216</v>
      </c>
    </row>
    <row r="218" spans="1:4">
      <c r="A218">
        <v>7606096399</v>
      </c>
      <c r="B218" t="s">
        <v>705</v>
      </c>
      <c r="C218">
        <v>38638</v>
      </c>
      <c r="D218">
        <v>217</v>
      </c>
    </row>
    <row r="219" spans="1:4">
      <c r="A219">
        <v>3666100821</v>
      </c>
      <c r="B219" t="s">
        <v>1151</v>
      </c>
      <c r="C219">
        <v>38021</v>
      </c>
      <c r="D219">
        <v>218</v>
      </c>
    </row>
    <row r="220" spans="1:4">
      <c r="A220">
        <v>1831177672</v>
      </c>
      <c r="B220" t="s">
        <v>1192</v>
      </c>
      <c r="C220">
        <v>37822</v>
      </c>
      <c r="D220">
        <v>219</v>
      </c>
    </row>
    <row r="221" spans="1:4">
      <c r="A221">
        <v>7801720701</v>
      </c>
      <c r="B221" t="s">
        <v>3195</v>
      </c>
      <c r="C221">
        <v>37815</v>
      </c>
      <c r="D221">
        <v>220</v>
      </c>
    </row>
    <row r="222" spans="1:4">
      <c r="A222">
        <v>7804630189</v>
      </c>
      <c r="B222" t="s">
        <v>2199</v>
      </c>
      <c r="C222">
        <v>37393</v>
      </c>
      <c r="D222">
        <v>221</v>
      </c>
    </row>
    <row r="223" spans="1:4">
      <c r="A223">
        <v>2130213500</v>
      </c>
      <c r="B223" t="s">
        <v>2004</v>
      </c>
      <c r="C223">
        <v>37294</v>
      </c>
      <c r="D223">
        <v>222</v>
      </c>
    </row>
    <row r="224" spans="1:4">
      <c r="A224">
        <v>5433198695</v>
      </c>
      <c r="B224" t="s">
        <v>2370</v>
      </c>
      <c r="C224">
        <v>36888</v>
      </c>
      <c r="D224">
        <v>223</v>
      </c>
    </row>
    <row r="225" spans="1:4">
      <c r="A225">
        <v>3620014866</v>
      </c>
      <c r="B225" t="s">
        <v>2032</v>
      </c>
      <c r="C225">
        <v>36675</v>
      </c>
      <c r="D225">
        <v>224</v>
      </c>
    </row>
    <row r="226" spans="1:4">
      <c r="A226">
        <v>5036150841</v>
      </c>
      <c r="B226" t="s">
        <v>678</v>
      </c>
      <c r="C226">
        <v>36471</v>
      </c>
      <c r="D226">
        <v>225</v>
      </c>
    </row>
    <row r="227" spans="1:4">
      <c r="A227">
        <v>5503096629</v>
      </c>
      <c r="B227" t="s">
        <v>1327</v>
      </c>
      <c r="C227">
        <v>36218</v>
      </c>
      <c r="D227">
        <v>226</v>
      </c>
    </row>
    <row r="228" spans="1:4">
      <c r="A228">
        <v>3444214786</v>
      </c>
      <c r="B228" t="s">
        <v>1938</v>
      </c>
      <c r="C228">
        <v>35976</v>
      </c>
      <c r="D228">
        <v>227</v>
      </c>
    </row>
    <row r="229" spans="1:4">
      <c r="A229">
        <v>6449099613</v>
      </c>
      <c r="B229" t="s">
        <v>2619</v>
      </c>
      <c r="C229">
        <v>35963</v>
      </c>
      <c r="D229">
        <v>228</v>
      </c>
    </row>
    <row r="230" spans="1:4">
      <c r="A230">
        <v>276114446</v>
      </c>
      <c r="B230" t="s">
        <v>557</v>
      </c>
      <c r="C230">
        <v>35855</v>
      </c>
      <c r="D230">
        <v>229</v>
      </c>
    </row>
    <row r="231" spans="1:4">
      <c r="A231">
        <v>2801146767</v>
      </c>
      <c r="B231" t="s">
        <v>906</v>
      </c>
      <c r="C231">
        <v>35801</v>
      </c>
      <c r="D231">
        <v>230</v>
      </c>
    </row>
    <row r="232" spans="1:4">
      <c r="A232">
        <v>7707778366</v>
      </c>
      <c r="B232" t="s">
        <v>97</v>
      </c>
      <c r="C232">
        <v>35670</v>
      </c>
      <c r="D232">
        <v>231</v>
      </c>
    </row>
    <row r="233" spans="1:4">
      <c r="A233">
        <v>6908019416</v>
      </c>
      <c r="B233" t="s">
        <v>3181</v>
      </c>
      <c r="C233">
        <v>35436</v>
      </c>
      <c r="D233">
        <v>232</v>
      </c>
    </row>
    <row r="234" spans="1:4">
      <c r="A234">
        <v>5921031594</v>
      </c>
      <c r="B234" t="s">
        <v>737</v>
      </c>
      <c r="C234">
        <v>35302</v>
      </c>
      <c r="D234">
        <v>233</v>
      </c>
    </row>
    <row r="235" spans="1:4">
      <c r="A235">
        <v>7727834940</v>
      </c>
      <c r="B235" t="s">
        <v>411</v>
      </c>
      <c r="C235">
        <v>34899</v>
      </c>
      <c r="D235">
        <v>234</v>
      </c>
    </row>
    <row r="236" spans="1:4">
      <c r="A236">
        <v>7804581580</v>
      </c>
      <c r="B236" t="s">
        <v>698</v>
      </c>
      <c r="C236">
        <v>34566</v>
      </c>
      <c r="D236">
        <v>235</v>
      </c>
    </row>
    <row r="237" spans="1:4">
      <c r="A237">
        <v>2124046971</v>
      </c>
      <c r="B237" t="s">
        <v>2085</v>
      </c>
      <c r="C237">
        <v>34483</v>
      </c>
      <c r="D237">
        <v>236</v>
      </c>
    </row>
    <row r="238" spans="1:4">
      <c r="A238">
        <v>5260456250</v>
      </c>
      <c r="B238" t="s">
        <v>1576</v>
      </c>
      <c r="C238">
        <v>34461</v>
      </c>
      <c r="D238">
        <v>237</v>
      </c>
    </row>
    <row r="239" spans="1:4">
      <c r="A239">
        <v>7714634848</v>
      </c>
      <c r="B239" t="s">
        <v>140</v>
      </c>
      <c r="C239">
        <v>34254</v>
      </c>
      <c r="D239">
        <v>238</v>
      </c>
    </row>
    <row r="240" spans="1:4">
      <c r="A240">
        <v>2465340050</v>
      </c>
      <c r="B240" t="s">
        <v>2612</v>
      </c>
      <c r="C240">
        <v>34231</v>
      </c>
      <c r="D240">
        <v>239</v>
      </c>
    </row>
    <row r="241" spans="1:4">
      <c r="A241">
        <v>1901104600</v>
      </c>
      <c r="B241" t="s">
        <v>284</v>
      </c>
      <c r="C241">
        <v>33896</v>
      </c>
      <c r="D241">
        <v>240</v>
      </c>
    </row>
    <row r="242" spans="1:4">
      <c r="A242">
        <v>1650286567</v>
      </c>
      <c r="B242" t="s">
        <v>2104</v>
      </c>
      <c r="C242">
        <v>33644</v>
      </c>
      <c r="D242">
        <v>241</v>
      </c>
    </row>
    <row r="243" spans="1:4">
      <c r="A243">
        <v>6671021289</v>
      </c>
      <c r="B243" t="s">
        <v>1802</v>
      </c>
      <c r="C243">
        <v>33581</v>
      </c>
      <c r="D243">
        <v>242</v>
      </c>
    </row>
    <row r="244" spans="1:4">
      <c r="A244">
        <v>7701410819</v>
      </c>
      <c r="B244" t="s">
        <v>886</v>
      </c>
      <c r="C244">
        <v>33377</v>
      </c>
      <c r="D244">
        <v>243</v>
      </c>
    </row>
    <row r="245" spans="1:4">
      <c r="A245">
        <v>7107129634</v>
      </c>
      <c r="B245" t="s">
        <v>1705</v>
      </c>
      <c r="C245">
        <v>33154</v>
      </c>
      <c r="D245">
        <v>244</v>
      </c>
    </row>
    <row r="246" spans="1:4">
      <c r="A246">
        <v>5027185213</v>
      </c>
      <c r="B246" t="s">
        <v>1698</v>
      </c>
      <c r="C246">
        <v>32520</v>
      </c>
      <c r="D246">
        <v>245</v>
      </c>
    </row>
    <row r="247" spans="1:4">
      <c r="A247">
        <v>6451008162</v>
      </c>
      <c r="B247" t="s">
        <v>1888</v>
      </c>
      <c r="C247">
        <v>32508</v>
      </c>
      <c r="D247">
        <v>246</v>
      </c>
    </row>
    <row r="248" spans="1:4">
      <c r="A248">
        <v>2130067786</v>
      </c>
      <c r="B248" t="s">
        <v>1868</v>
      </c>
      <c r="C248">
        <v>31920</v>
      </c>
      <c r="D248">
        <v>247</v>
      </c>
    </row>
    <row r="249" spans="1:4">
      <c r="A249">
        <v>7701903564</v>
      </c>
      <c r="B249" t="s">
        <v>2297</v>
      </c>
      <c r="C249">
        <v>31883</v>
      </c>
      <c r="D249">
        <v>248</v>
      </c>
    </row>
    <row r="250" spans="1:4">
      <c r="A250">
        <v>7430028307</v>
      </c>
      <c r="B250" t="s">
        <v>2984</v>
      </c>
      <c r="C250">
        <v>31432</v>
      </c>
      <c r="D250">
        <v>249</v>
      </c>
    </row>
    <row r="251" spans="1:4">
      <c r="A251">
        <v>2100005567</v>
      </c>
      <c r="B251" t="s">
        <v>3222</v>
      </c>
      <c r="C251">
        <v>31068</v>
      </c>
      <c r="D251">
        <v>250</v>
      </c>
    </row>
    <row r="252" spans="1:4">
      <c r="A252">
        <v>7604381915</v>
      </c>
      <c r="B252" t="s">
        <v>2904</v>
      </c>
      <c r="C252">
        <v>30883</v>
      </c>
      <c r="D252">
        <v>251</v>
      </c>
    </row>
    <row r="253" spans="1:4">
      <c r="A253">
        <v>5406973190</v>
      </c>
      <c r="B253" t="s">
        <v>2749</v>
      </c>
      <c r="C253">
        <v>30023</v>
      </c>
      <c r="D253">
        <v>252</v>
      </c>
    </row>
    <row r="254" spans="1:4">
      <c r="A254">
        <v>278124947</v>
      </c>
      <c r="B254" t="s">
        <v>1518</v>
      </c>
      <c r="C254">
        <v>29526</v>
      </c>
      <c r="D254">
        <v>253</v>
      </c>
    </row>
    <row r="255" spans="1:4">
      <c r="A255">
        <v>7728718713</v>
      </c>
      <c r="B255" t="s">
        <v>495</v>
      </c>
      <c r="C255">
        <v>29496</v>
      </c>
      <c r="D255">
        <v>254</v>
      </c>
    </row>
    <row r="256" spans="1:4">
      <c r="A256">
        <v>7707707982</v>
      </c>
      <c r="B256" t="s">
        <v>1052</v>
      </c>
      <c r="C256">
        <v>29459</v>
      </c>
      <c r="D256">
        <v>255</v>
      </c>
    </row>
    <row r="257" spans="1:4">
      <c r="A257">
        <v>3250532162</v>
      </c>
      <c r="B257" t="s">
        <v>2052</v>
      </c>
      <c r="C257">
        <v>29259</v>
      </c>
      <c r="D257">
        <v>256</v>
      </c>
    </row>
    <row r="258" spans="1:4">
      <c r="A258">
        <v>2311252460</v>
      </c>
      <c r="B258" t="s">
        <v>1199</v>
      </c>
      <c r="C258">
        <v>27929</v>
      </c>
      <c r="D258">
        <v>257</v>
      </c>
    </row>
    <row r="259" spans="1:4">
      <c r="A259">
        <v>9715208490</v>
      </c>
      <c r="B259" t="s">
        <v>3088</v>
      </c>
      <c r="C259">
        <v>27818</v>
      </c>
      <c r="D259">
        <v>258</v>
      </c>
    </row>
    <row r="260" spans="1:4">
      <c r="A260">
        <v>7701720659</v>
      </c>
      <c r="B260" t="s">
        <v>1738</v>
      </c>
      <c r="C260">
        <v>27269</v>
      </c>
      <c r="D260">
        <v>259</v>
      </c>
    </row>
    <row r="261" spans="1:4">
      <c r="A261">
        <v>1657079792</v>
      </c>
      <c r="B261" t="s">
        <v>1462</v>
      </c>
      <c r="C261">
        <v>27259</v>
      </c>
      <c r="D261">
        <v>260</v>
      </c>
    </row>
    <row r="262" spans="1:4">
      <c r="A262">
        <v>7536127121</v>
      </c>
      <c r="B262" t="s">
        <v>1004</v>
      </c>
      <c r="C262">
        <v>27121</v>
      </c>
      <c r="D262">
        <v>261</v>
      </c>
    </row>
    <row r="263" spans="1:4">
      <c r="A263">
        <v>6165226716</v>
      </c>
      <c r="B263" t="s">
        <v>2566</v>
      </c>
      <c r="C263">
        <v>26730</v>
      </c>
      <c r="D263">
        <v>262</v>
      </c>
    </row>
    <row r="264" spans="1:4">
      <c r="A264">
        <v>1832032790</v>
      </c>
      <c r="B264" t="s">
        <v>1724</v>
      </c>
      <c r="C264">
        <v>25976</v>
      </c>
      <c r="D264">
        <v>263</v>
      </c>
    </row>
    <row r="265" spans="1:4">
      <c r="A265">
        <v>6316228122</v>
      </c>
      <c r="B265" t="s">
        <v>1528</v>
      </c>
      <c r="C265">
        <v>25921</v>
      </c>
      <c r="D265">
        <v>264</v>
      </c>
    </row>
    <row r="266" spans="1:4">
      <c r="A266">
        <v>3443124314</v>
      </c>
      <c r="B266" t="s">
        <v>1604</v>
      </c>
      <c r="C266">
        <v>25801</v>
      </c>
      <c r="D266">
        <v>265</v>
      </c>
    </row>
    <row r="267" spans="1:4">
      <c r="A267">
        <v>9725041272</v>
      </c>
      <c r="B267" t="s">
        <v>2579</v>
      </c>
      <c r="C267">
        <v>25746</v>
      </c>
      <c r="D267">
        <v>266</v>
      </c>
    </row>
    <row r="268" spans="1:4">
      <c r="A268">
        <v>6685165403</v>
      </c>
      <c r="B268" t="s">
        <v>2788</v>
      </c>
      <c r="C268">
        <v>25699</v>
      </c>
      <c r="D268">
        <v>267</v>
      </c>
    </row>
    <row r="269" spans="1:4">
      <c r="A269">
        <v>5260474996</v>
      </c>
      <c r="B269" t="s">
        <v>2452</v>
      </c>
      <c r="C269">
        <v>25668</v>
      </c>
      <c r="D269">
        <v>268</v>
      </c>
    </row>
    <row r="270" spans="1:4">
      <c r="A270">
        <v>5903116703</v>
      </c>
      <c r="B270" t="s">
        <v>711</v>
      </c>
      <c r="C270">
        <v>25568</v>
      </c>
      <c r="D270">
        <v>269</v>
      </c>
    </row>
    <row r="271" spans="1:4">
      <c r="A271">
        <v>4706056997</v>
      </c>
      <c r="B271" t="s">
        <v>3318</v>
      </c>
      <c r="C271">
        <v>25365</v>
      </c>
      <c r="D271">
        <v>270</v>
      </c>
    </row>
    <row r="272" spans="1:4">
      <c r="A272">
        <v>7728665652</v>
      </c>
      <c r="B272" t="s">
        <v>966</v>
      </c>
      <c r="C272">
        <v>25204</v>
      </c>
      <c r="D272">
        <v>271</v>
      </c>
    </row>
    <row r="273" spans="1:4">
      <c r="A273">
        <v>7733894231</v>
      </c>
      <c r="B273" t="s">
        <v>1590</v>
      </c>
      <c r="C273">
        <v>25162</v>
      </c>
      <c r="D273">
        <v>272</v>
      </c>
    </row>
    <row r="274" spans="1:4">
      <c r="A274">
        <v>3443117300</v>
      </c>
      <c r="B274" t="s">
        <v>1788</v>
      </c>
      <c r="C274">
        <v>24633</v>
      </c>
      <c r="D274">
        <v>273</v>
      </c>
    </row>
    <row r="275" spans="1:4">
      <c r="A275">
        <v>2312280830</v>
      </c>
      <c r="B275" t="s">
        <v>1678</v>
      </c>
      <c r="C275">
        <v>24498</v>
      </c>
      <c r="D275">
        <v>274</v>
      </c>
    </row>
    <row r="276" spans="1:4">
      <c r="A276">
        <v>1831191162</v>
      </c>
      <c r="B276" t="s">
        <v>2398</v>
      </c>
      <c r="C276">
        <v>24292</v>
      </c>
      <c r="D276">
        <v>275</v>
      </c>
    </row>
    <row r="277" spans="1:4">
      <c r="A277">
        <v>1660162659</v>
      </c>
      <c r="B277" t="s">
        <v>3518</v>
      </c>
      <c r="C277">
        <v>24079</v>
      </c>
      <c r="D277">
        <v>276</v>
      </c>
    </row>
    <row r="278" spans="1:4">
      <c r="A278">
        <v>9728074741</v>
      </c>
      <c r="B278" t="s">
        <v>3154</v>
      </c>
      <c r="C278">
        <v>23929</v>
      </c>
      <c r="D278">
        <v>277</v>
      </c>
    </row>
    <row r="279" spans="1:4">
      <c r="A279">
        <v>6168004398</v>
      </c>
      <c r="B279" t="s">
        <v>1863</v>
      </c>
      <c r="C279">
        <v>23672</v>
      </c>
      <c r="D279">
        <v>278</v>
      </c>
    </row>
    <row r="280" spans="1:4">
      <c r="A280">
        <v>3444279198</v>
      </c>
      <c r="B280" t="s">
        <v>3243</v>
      </c>
      <c r="C280">
        <v>23513</v>
      </c>
      <c r="D280">
        <v>279</v>
      </c>
    </row>
    <row r="281" spans="1:4">
      <c r="A281">
        <v>7725848489</v>
      </c>
      <c r="B281" t="s">
        <v>3609</v>
      </c>
      <c r="C281">
        <v>23178</v>
      </c>
      <c r="D281">
        <v>280</v>
      </c>
    </row>
    <row r="282" spans="1:4">
      <c r="A282">
        <v>1655390040</v>
      </c>
      <c r="B282" t="s">
        <v>1895</v>
      </c>
      <c r="C282">
        <v>23100</v>
      </c>
      <c r="D282">
        <v>281</v>
      </c>
    </row>
    <row r="283" spans="1:4">
      <c r="A283">
        <v>4345493869</v>
      </c>
      <c r="B283" t="s">
        <v>1823</v>
      </c>
      <c r="C283">
        <v>23034</v>
      </c>
      <c r="D283">
        <v>282</v>
      </c>
    </row>
    <row r="284" spans="1:4">
      <c r="A284">
        <v>2456001967</v>
      </c>
      <c r="B284" t="s">
        <v>1018</v>
      </c>
      <c r="C284">
        <v>23007</v>
      </c>
      <c r="D284">
        <v>283</v>
      </c>
    </row>
    <row r="285" spans="1:4">
      <c r="A285">
        <v>6821000354</v>
      </c>
      <c r="B285" t="s">
        <v>1504</v>
      </c>
      <c r="C285">
        <v>22851</v>
      </c>
      <c r="D285">
        <v>284</v>
      </c>
    </row>
    <row r="286" spans="1:4">
      <c r="A286">
        <v>5904369714</v>
      </c>
      <c r="B286" t="s">
        <v>1497</v>
      </c>
      <c r="C286">
        <v>22728</v>
      </c>
      <c r="D286">
        <v>285</v>
      </c>
    </row>
    <row r="287" spans="1:4">
      <c r="A287">
        <v>6685140617</v>
      </c>
      <c r="B287" t="s">
        <v>2689</v>
      </c>
      <c r="C287">
        <v>22504</v>
      </c>
      <c r="D287">
        <v>286</v>
      </c>
    </row>
    <row r="288" spans="1:4">
      <c r="A288">
        <v>7713743435</v>
      </c>
      <c r="B288" t="s">
        <v>2965</v>
      </c>
      <c r="C288">
        <v>22162</v>
      </c>
      <c r="D288">
        <v>287</v>
      </c>
    </row>
    <row r="289" spans="1:4">
      <c r="A289">
        <v>7813280879</v>
      </c>
      <c r="B289" t="s">
        <v>959</v>
      </c>
      <c r="C289">
        <v>21737</v>
      </c>
      <c r="D289">
        <v>288</v>
      </c>
    </row>
    <row r="290" spans="1:4">
      <c r="A290">
        <v>7802560095</v>
      </c>
      <c r="B290" t="s">
        <v>217</v>
      </c>
      <c r="C290">
        <v>21369</v>
      </c>
      <c r="D290">
        <v>289</v>
      </c>
    </row>
    <row r="291" spans="1:4">
      <c r="A291">
        <v>2130208814</v>
      </c>
      <c r="B291" t="s">
        <v>1557</v>
      </c>
      <c r="C291">
        <v>21350</v>
      </c>
      <c r="D291">
        <v>290</v>
      </c>
    </row>
    <row r="292" spans="1:4">
      <c r="A292">
        <v>7606125346</v>
      </c>
      <c r="B292" t="s">
        <v>2884</v>
      </c>
      <c r="C292">
        <v>21096</v>
      </c>
      <c r="D292">
        <v>291</v>
      </c>
    </row>
    <row r="293" spans="1:4">
      <c r="A293">
        <v>9102202041</v>
      </c>
      <c r="B293" t="s">
        <v>398</v>
      </c>
      <c r="C293">
        <v>21010</v>
      </c>
      <c r="D293">
        <v>292</v>
      </c>
    </row>
    <row r="294" spans="1:4">
      <c r="A294">
        <v>6168073264</v>
      </c>
      <c r="B294" t="s">
        <v>1564</v>
      </c>
      <c r="C294">
        <v>20607</v>
      </c>
      <c r="D294">
        <v>293</v>
      </c>
    </row>
    <row r="295" spans="1:4">
      <c r="A295">
        <v>5837081420</v>
      </c>
      <c r="B295" t="s">
        <v>3041</v>
      </c>
      <c r="C295">
        <v>20393</v>
      </c>
      <c r="D295">
        <v>294</v>
      </c>
    </row>
    <row r="296" spans="1:4">
      <c r="A296">
        <v>6455047081</v>
      </c>
      <c r="B296" t="s">
        <v>448</v>
      </c>
      <c r="C296">
        <v>20011</v>
      </c>
      <c r="D296">
        <v>295</v>
      </c>
    </row>
    <row r="297" spans="1:4">
      <c r="A297">
        <v>5907998189</v>
      </c>
      <c r="B297" t="s">
        <v>332</v>
      </c>
      <c r="C297">
        <v>19986</v>
      </c>
      <c r="D297">
        <v>296</v>
      </c>
    </row>
    <row r="298" spans="1:4">
      <c r="A298">
        <v>9705144752</v>
      </c>
      <c r="B298" t="s">
        <v>2425</v>
      </c>
      <c r="C298">
        <v>19516</v>
      </c>
      <c r="D298">
        <v>297</v>
      </c>
    </row>
    <row r="299" spans="1:4">
      <c r="A299">
        <v>7842355430</v>
      </c>
      <c r="B299" t="s">
        <v>258</v>
      </c>
      <c r="C299">
        <v>19356</v>
      </c>
      <c r="D299">
        <v>298</v>
      </c>
    </row>
    <row r="300" spans="1:4">
      <c r="A300">
        <v>7603071727</v>
      </c>
      <c r="B300" t="s">
        <v>2737</v>
      </c>
      <c r="C300">
        <v>19222</v>
      </c>
      <c r="D300">
        <v>299</v>
      </c>
    </row>
    <row r="301" spans="1:4">
      <c r="A301">
        <v>6950094350</v>
      </c>
      <c r="B301" t="s">
        <v>364</v>
      </c>
      <c r="C301">
        <v>18985</v>
      </c>
      <c r="D301">
        <v>300</v>
      </c>
    </row>
    <row r="302" spans="1:4">
      <c r="A302">
        <v>3702258398</v>
      </c>
      <c r="B302" t="s">
        <v>2870</v>
      </c>
      <c r="C302">
        <v>18746</v>
      </c>
      <c r="D302">
        <v>301</v>
      </c>
    </row>
    <row r="303" spans="1:4">
      <c r="A303">
        <v>2629012893</v>
      </c>
      <c r="B303" t="s">
        <v>2097</v>
      </c>
      <c r="C303">
        <v>18743</v>
      </c>
      <c r="D303">
        <v>302</v>
      </c>
    </row>
    <row r="304" spans="1:4">
      <c r="A304">
        <v>3459079025</v>
      </c>
      <c r="B304" t="s">
        <v>1882</v>
      </c>
      <c r="C304">
        <v>18646</v>
      </c>
      <c r="D304">
        <v>303</v>
      </c>
    </row>
    <row r="305" spans="1:4">
      <c r="A305">
        <v>7733244339</v>
      </c>
      <c r="B305" t="s">
        <v>2559</v>
      </c>
      <c r="C305">
        <v>18609</v>
      </c>
      <c r="D305">
        <v>304</v>
      </c>
    </row>
    <row r="306" spans="1:4">
      <c r="A306">
        <v>9725071502</v>
      </c>
      <c r="B306" t="s">
        <v>2972</v>
      </c>
      <c r="C306">
        <v>18587</v>
      </c>
      <c r="D306">
        <v>305</v>
      </c>
    </row>
    <row r="307" spans="1:4">
      <c r="A307">
        <v>7715895257</v>
      </c>
      <c r="B307" t="s">
        <v>3383</v>
      </c>
      <c r="C307">
        <v>17868</v>
      </c>
      <c r="D307">
        <v>306</v>
      </c>
    </row>
    <row r="308" spans="1:4">
      <c r="A308">
        <v>7810944190</v>
      </c>
      <c r="B308" t="s">
        <v>3034</v>
      </c>
      <c r="C308">
        <v>17744</v>
      </c>
      <c r="D308">
        <v>307</v>
      </c>
    </row>
    <row r="309" spans="1:4">
      <c r="A309">
        <v>4029062021</v>
      </c>
      <c r="B309" t="s">
        <v>2696</v>
      </c>
      <c r="C309">
        <v>17679</v>
      </c>
      <c r="D309">
        <v>308</v>
      </c>
    </row>
    <row r="310" spans="1:4">
      <c r="A310">
        <v>9726053295</v>
      </c>
      <c r="B310" t="s">
        <v>3396</v>
      </c>
      <c r="C310">
        <v>17666</v>
      </c>
      <c r="D310">
        <v>309</v>
      </c>
    </row>
    <row r="311" spans="1:4">
      <c r="A311">
        <v>6670505449</v>
      </c>
      <c r="B311" t="s">
        <v>2938</v>
      </c>
      <c r="C311">
        <v>17531</v>
      </c>
      <c r="D311">
        <v>310</v>
      </c>
    </row>
    <row r="312" spans="1:4">
      <c r="A312">
        <v>7728488121</v>
      </c>
      <c r="B312" t="s">
        <v>1932</v>
      </c>
      <c r="C312">
        <v>17267</v>
      </c>
      <c r="D312">
        <v>311</v>
      </c>
    </row>
    <row r="313" spans="1:4">
      <c r="A313">
        <v>3444279776</v>
      </c>
      <c r="B313" t="s">
        <v>3332</v>
      </c>
      <c r="C313">
        <v>17186</v>
      </c>
      <c r="D313">
        <v>312</v>
      </c>
    </row>
    <row r="314" spans="1:4">
      <c r="A314">
        <v>7328084572</v>
      </c>
      <c r="B314" t="s">
        <v>2078</v>
      </c>
      <c r="C314">
        <v>17170</v>
      </c>
      <c r="D314">
        <v>313</v>
      </c>
    </row>
    <row r="315" spans="1:4">
      <c r="A315">
        <v>1435312504</v>
      </c>
      <c r="B315" t="s">
        <v>1038</v>
      </c>
      <c r="C315">
        <v>17140</v>
      </c>
      <c r="D315">
        <v>314</v>
      </c>
    </row>
    <row r="316" spans="1:4">
      <c r="A316">
        <v>9710048701</v>
      </c>
      <c r="B316" t="s">
        <v>3597</v>
      </c>
      <c r="C316">
        <v>17129</v>
      </c>
      <c r="D316">
        <v>315</v>
      </c>
    </row>
    <row r="317" spans="1:4">
      <c r="A317">
        <v>5407950809</v>
      </c>
      <c r="B317" t="s">
        <v>987</v>
      </c>
      <c r="C317">
        <v>16957</v>
      </c>
      <c r="D317">
        <v>316</v>
      </c>
    </row>
    <row r="318" spans="1:4">
      <c r="A318">
        <v>7704849509</v>
      </c>
      <c r="B318" t="s">
        <v>1417</v>
      </c>
      <c r="C318">
        <v>16852</v>
      </c>
      <c r="D318">
        <v>317</v>
      </c>
    </row>
    <row r="319" spans="1:4">
      <c r="A319">
        <v>7734389898</v>
      </c>
      <c r="B319" t="s">
        <v>1256</v>
      </c>
      <c r="C319">
        <v>16545</v>
      </c>
      <c r="D319">
        <v>318</v>
      </c>
    </row>
    <row r="320" spans="1:4">
      <c r="A320">
        <v>572032070</v>
      </c>
      <c r="B320" t="s">
        <v>3443</v>
      </c>
      <c r="C320">
        <v>16543</v>
      </c>
      <c r="D320">
        <v>319</v>
      </c>
    </row>
    <row r="321" spans="1:4">
      <c r="A321">
        <v>9726023244</v>
      </c>
      <c r="B321" t="s">
        <v>3346</v>
      </c>
      <c r="C321">
        <v>16531</v>
      </c>
      <c r="D321">
        <v>320</v>
      </c>
    </row>
    <row r="322" spans="1:4">
      <c r="A322">
        <v>9727003956</v>
      </c>
      <c r="B322" t="s">
        <v>3067</v>
      </c>
      <c r="C322">
        <v>16360</v>
      </c>
      <c r="D322">
        <v>321</v>
      </c>
    </row>
    <row r="323" spans="1:4">
      <c r="A323">
        <v>2014015480</v>
      </c>
      <c r="B323" t="s">
        <v>1743</v>
      </c>
      <c r="C323">
        <v>16056</v>
      </c>
      <c r="D323">
        <v>322</v>
      </c>
    </row>
    <row r="324" spans="1:4">
      <c r="A324">
        <v>7456045628</v>
      </c>
      <c r="B324" t="s">
        <v>2307</v>
      </c>
      <c r="C324">
        <v>15697</v>
      </c>
      <c r="D324">
        <v>323</v>
      </c>
    </row>
    <row r="325" spans="1:4">
      <c r="A325">
        <v>3625013023</v>
      </c>
      <c r="B325" t="s">
        <v>1166</v>
      </c>
      <c r="C325">
        <v>15614</v>
      </c>
      <c r="D325">
        <v>324</v>
      </c>
    </row>
    <row r="326" spans="1:4">
      <c r="A326">
        <v>6658536641</v>
      </c>
      <c r="B326" t="s">
        <v>2924</v>
      </c>
      <c r="C326">
        <v>14816</v>
      </c>
      <c r="D326">
        <v>325</v>
      </c>
    </row>
    <row r="327" spans="1:4">
      <c r="A327">
        <v>1831181333</v>
      </c>
      <c r="B327" t="s">
        <v>1092</v>
      </c>
      <c r="C327">
        <v>14629</v>
      </c>
      <c r="D327">
        <v>326</v>
      </c>
    </row>
    <row r="328" spans="1:4">
      <c r="A328">
        <v>3906411936</v>
      </c>
      <c r="B328" t="s">
        <v>3264</v>
      </c>
      <c r="C328">
        <v>14619</v>
      </c>
      <c r="D328">
        <v>327</v>
      </c>
    </row>
    <row r="329" spans="1:4">
      <c r="A329">
        <v>5906015326</v>
      </c>
      <c r="B329" t="s">
        <v>1369</v>
      </c>
      <c r="C329">
        <v>14567</v>
      </c>
      <c r="D329">
        <v>328</v>
      </c>
    </row>
    <row r="330" spans="1:4">
      <c r="A330">
        <v>5948053468</v>
      </c>
      <c r="B330" t="s">
        <v>764</v>
      </c>
      <c r="C330">
        <v>14562</v>
      </c>
      <c r="D330">
        <v>329</v>
      </c>
    </row>
    <row r="331" spans="1:4">
      <c r="A331">
        <v>2105005264</v>
      </c>
      <c r="B331" t="s">
        <v>2527</v>
      </c>
      <c r="C331">
        <v>14476</v>
      </c>
      <c r="D331">
        <v>330</v>
      </c>
    </row>
    <row r="332" spans="1:4">
      <c r="A332">
        <v>7203323338</v>
      </c>
      <c r="B332" t="s">
        <v>1849</v>
      </c>
      <c r="C332">
        <v>14224</v>
      </c>
      <c r="D332">
        <v>331</v>
      </c>
    </row>
    <row r="333" spans="1:4">
      <c r="A333">
        <v>4205405157</v>
      </c>
      <c r="B333" t="s">
        <v>3017</v>
      </c>
      <c r="C333">
        <v>13907</v>
      </c>
      <c r="D333">
        <v>332</v>
      </c>
    </row>
    <row r="334" spans="1:4">
      <c r="A334">
        <v>2312143512</v>
      </c>
      <c r="B334" t="s">
        <v>567</v>
      </c>
      <c r="C334">
        <v>13730</v>
      </c>
      <c r="D334">
        <v>333</v>
      </c>
    </row>
    <row r="335" spans="1:4">
      <c r="A335">
        <v>3255049294</v>
      </c>
      <c r="B335" t="s">
        <v>2219</v>
      </c>
      <c r="C335">
        <v>13690</v>
      </c>
      <c r="D335">
        <v>334</v>
      </c>
    </row>
    <row r="336" spans="1:4">
      <c r="A336">
        <v>3443130766</v>
      </c>
      <c r="B336" t="s">
        <v>616</v>
      </c>
      <c r="C336">
        <v>13529</v>
      </c>
      <c r="D336">
        <v>335</v>
      </c>
    </row>
    <row r="337" spans="1:4">
      <c r="A337">
        <v>9102201601</v>
      </c>
      <c r="B337" t="s">
        <v>387</v>
      </c>
      <c r="C337">
        <v>13475</v>
      </c>
      <c r="D337">
        <v>336</v>
      </c>
    </row>
    <row r="338" spans="1:4">
      <c r="A338">
        <v>9102201601</v>
      </c>
      <c r="B338" t="s">
        <v>387</v>
      </c>
      <c r="C338">
        <v>13475</v>
      </c>
      <c r="D338">
        <v>337</v>
      </c>
    </row>
    <row r="339" spans="1:4">
      <c r="A339">
        <v>9710116140</v>
      </c>
      <c r="B339" t="s">
        <v>3490</v>
      </c>
      <c r="C339">
        <v>13207</v>
      </c>
      <c r="D339">
        <v>338</v>
      </c>
    </row>
    <row r="340" spans="1:4">
      <c r="A340">
        <v>6658459228</v>
      </c>
      <c r="B340" t="s">
        <v>581</v>
      </c>
      <c r="C340">
        <v>13148</v>
      </c>
      <c r="D340">
        <v>339</v>
      </c>
    </row>
    <row r="341" spans="1:4">
      <c r="A341">
        <v>5836652784</v>
      </c>
      <c r="B341" t="s">
        <v>265</v>
      </c>
      <c r="C341">
        <v>12861</v>
      </c>
      <c r="D341">
        <v>340</v>
      </c>
    </row>
    <row r="342" spans="1:4">
      <c r="A342">
        <v>4345384394</v>
      </c>
      <c r="B342" t="s">
        <v>1483</v>
      </c>
      <c r="C342">
        <v>12761</v>
      </c>
      <c r="D342">
        <v>341</v>
      </c>
    </row>
    <row r="343" spans="1:4">
      <c r="A343">
        <v>916009139</v>
      </c>
      <c r="B343" t="s">
        <v>424</v>
      </c>
      <c r="C343">
        <v>12482</v>
      </c>
      <c r="D343">
        <v>342</v>
      </c>
    </row>
    <row r="344" spans="1:4">
      <c r="A344">
        <v>5257193554</v>
      </c>
      <c r="B344" t="s">
        <v>1952</v>
      </c>
      <c r="C344">
        <v>12221</v>
      </c>
      <c r="D344">
        <v>343</v>
      </c>
    </row>
    <row r="345" spans="1:4">
      <c r="A345">
        <v>2130221558</v>
      </c>
      <c r="B345" t="s">
        <v>2445</v>
      </c>
      <c r="C345">
        <v>12216</v>
      </c>
      <c r="D345">
        <v>344</v>
      </c>
    </row>
    <row r="346" spans="1:4">
      <c r="A346">
        <v>800010907</v>
      </c>
      <c r="B346" t="s">
        <v>3460</v>
      </c>
      <c r="C346">
        <v>12146</v>
      </c>
      <c r="D346">
        <v>345</v>
      </c>
    </row>
    <row r="347" spans="1:4">
      <c r="A347">
        <v>800010872</v>
      </c>
      <c r="B347" t="s">
        <v>3464</v>
      </c>
      <c r="C347">
        <v>12140</v>
      </c>
      <c r="D347">
        <v>346</v>
      </c>
    </row>
    <row r="348" spans="1:4">
      <c r="A348">
        <v>7727237125</v>
      </c>
      <c r="B348" t="s">
        <v>91</v>
      </c>
      <c r="C348">
        <v>12001</v>
      </c>
      <c r="D348">
        <v>347</v>
      </c>
    </row>
    <row r="349" spans="1:4">
      <c r="A349">
        <v>7716956819</v>
      </c>
      <c r="B349" t="s">
        <v>2829</v>
      </c>
      <c r="C349">
        <v>11841</v>
      </c>
      <c r="D349">
        <v>348</v>
      </c>
    </row>
    <row r="350" spans="1:4">
      <c r="A350">
        <v>7708716965</v>
      </c>
      <c r="B350" t="s">
        <v>1293</v>
      </c>
      <c r="C350">
        <v>11830</v>
      </c>
      <c r="D350">
        <v>349</v>
      </c>
    </row>
    <row r="351" spans="1:4">
      <c r="A351">
        <v>7203382407</v>
      </c>
      <c r="B351" t="s">
        <v>1973</v>
      </c>
      <c r="C351">
        <v>11825</v>
      </c>
      <c r="D351">
        <v>350</v>
      </c>
    </row>
    <row r="352" spans="1:4">
      <c r="A352">
        <v>7734477671</v>
      </c>
      <c r="B352" t="s">
        <v>3359</v>
      </c>
      <c r="C352">
        <v>11681</v>
      </c>
      <c r="D352">
        <v>351</v>
      </c>
    </row>
    <row r="353" spans="1:4">
      <c r="A353">
        <v>5401994091</v>
      </c>
      <c r="B353" t="s">
        <v>2743</v>
      </c>
      <c r="C353">
        <v>11654</v>
      </c>
      <c r="D353">
        <v>352</v>
      </c>
    </row>
    <row r="354" spans="1:4">
      <c r="A354">
        <v>9731115437</v>
      </c>
      <c r="B354" t="s">
        <v>3364</v>
      </c>
      <c r="C354">
        <v>11500</v>
      </c>
      <c r="D354">
        <v>353</v>
      </c>
    </row>
    <row r="355" spans="1:4">
      <c r="A355">
        <v>1841062617</v>
      </c>
      <c r="B355" t="s">
        <v>1445</v>
      </c>
      <c r="C355">
        <v>11280</v>
      </c>
      <c r="D355">
        <v>354</v>
      </c>
    </row>
    <row r="356" spans="1:4">
      <c r="A356">
        <v>1841045690</v>
      </c>
      <c r="B356" t="s">
        <v>2432</v>
      </c>
      <c r="C356">
        <v>11185</v>
      </c>
      <c r="D356">
        <v>355</v>
      </c>
    </row>
    <row r="357" spans="1:4">
      <c r="A357">
        <v>1655335916</v>
      </c>
      <c r="B357" t="s">
        <v>1476</v>
      </c>
      <c r="C357">
        <v>11031</v>
      </c>
      <c r="D357">
        <v>356</v>
      </c>
    </row>
    <row r="358" spans="1:4">
      <c r="A358">
        <v>1701061236</v>
      </c>
      <c r="B358" t="s">
        <v>1945</v>
      </c>
      <c r="C358">
        <v>10963</v>
      </c>
      <c r="D358">
        <v>357</v>
      </c>
    </row>
    <row r="359" spans="1:4">
      <c r="A359">
        <v>1101169887</v>
      </c>
      <c r="B359" t="s">
        <v>2405</v>
      </c>
      <c r="C359">
        <v>10784</v>
      </c>
      <c r="D359">
        <v>358</v>
      </c>
    </row>
    <row r="360" spans="1:4">
      <c r="A360">
        <v>1901132653</v>
      </c>
      <c r="B360" t="s">
        <v>2251</v>
      </c>
      <c r="C360">
        <v>10713</v>
      </c>
      <c r="D360">
        <v>359</v>
      </c>
    </row>
    <row r="361" spans="1:4">
      <c r="A361">
        <v>7715936506</v>
      </c>
      <c r="B361" t="s">
        <v>224</v>
      </c>
      <c r="C361">
        <v>10617</v>
      </c>
      <c r="D361">
        <v>360</v>
      </c>
    </row>
    <row r="362" spans="1:4">
      <c r="A362">
        <v>326554597</v>
      </c>
      <c r="B362" t="s">
        <v>994</v>
      </c>
      <c r="C362">
        <v>10614</v>
      </c>
      <c r="D362">
        <v>361</v>
      </c>
    </row>
    <row r="363" spans="1:4">
      <c r="A363">
        <v>7724810411</v>
      </c>
      <c r="B363" t="s">
        <v>2585</v>
      </c>
      <c r="C363">
        <v>10443</v>
      </c>
      <c r="D363">
        <v>362</v>
      </c>
    </row>
    <row r="364" spans="1:4">
      <c r="A364">
        <v>3015115352</v>
      </c>
      <c r="B364" t="s">
        <v>1856</v>
      </c>
      <c r="C364">
        <v>10348</v>
      </c>
      <c r="D364">
        <v>363</v>
      </c>
    </row>
    <row r="365" spans="1:4">
      <c r="A365">
        <v>5042122070</v>
      </c>
      <c r="B365" t="s">
        <v>277</v>
      </c>
      <c r="C365">
        <v>10302</v>
      </c>
      <c r="D365">
        <v>364</v>
      </c>
    </row>
    <row r="366" spans="1:4">
      <c r="A366">
        <v>5405074715</v>
      </c>
      <c r="B366" t="s">
        <v>3108</v>
      </c>
      <c r="C366">
        <v>10233</v>
      </c>
      <c r="D366">
        <v>365</v>
      </c>
    </row>
    <row r="367" spans="1:4">
      <c r="A367">
        <v>7726461766</v>
      </c>
      <c r="B367" t="s">
        <v>2959</v>
      </c>
      <c r="C367">
        <v>10016</v>
      </c>
      <c r="D367">
        <v>366</v>
      </c>
    </row>
    <row r="368" spans="1:4">
      <c r="A368">
        <v>5507257404</v>
      </c>
      <c r="B368" t="s">
        <v>1836</v>
      </c>
      <c r="C368">
        <v>9853</v>
      </c>
      <c r="D368">
        <v>367</v>
      </c>
    </row>
    <row r="369" spans="1:4">
      <c r="A369">
        <v>4205384683</v>
      </c>
      <c r="B369" t="s">
        <v>2011</v>
      </c>
      <c r="C369">
        <v>9801</v>
      </c>
      <c r="D369">
        <v>368</v>
      </c>
    </row>
    <row r="370" spans="1:4">
      <c r="A370">
        <v>3702593710</v>
      </c>
      <c r="B370" t="s">
        <v>476</v>
      </c>
      <c r="C370">
        <v>9798</v>
      </c>
      <c r="D370">
        <v>369</v>
      </c>
    </row>
    <row r="371" spans="1:4">
      <c r="A371">
        <v>2543091389</v>
      </c>
      <c r="B371" t="s">
        <v>1788</v>
      </c>
      <c r="C371">
        <v>9774</v>
      </c>
      <c r="D371">
        <v>370</v>
      </c>
    </row>
    <row r="372" spans="1:4">
      <c r="A372">
        <v>1327029000</v>
      </c>
      <c r="B372" t="s">
        <v>2071</v>
      </c>
      <c r="C372">
        <v>9647</v>
      </c>
      <c r="D372">
        <v>371</v>
      </c>
    </row>
    <row r="373" spans="1:4">
      <c r="A373">
        <v>5259100410</v>
      </c>
      <c r="B373" t="s">
        <v>1131</v>
      </c>
      <c r="C373">
        <v>9621</v>
      </c>
      <c r="D373">
        <v>372</v>
      </c>
    </row>
    <row r="374" spans="1:4">
      <c r="A374">
        <v>5612165093</v>
      </c>
      <c r="B374" t="s">
        <v>2226</v>
      </c>
      <c r="C374">
        <v>9620</v>
      </c>
      <c r="D374">
        <v>373</v>
      </c>
    </row>
    <row r="375" spans="1:4">
      <c r="A375">
        <v>3702742986</v>
      </c>
      <c r="B375" t="s">
        <v>1712</v>
      </c>
      <c r="C375">
        <v>9138</v>
      </c>
      <c r="D375">
        <v>374</v>
      </c>
    </row>
    <row r="376" spans="1:4">
      <c r="A376">
        <v>2222787939</v>
      </c>
      <c r="B376" t="s">
        <v>1383</v>
      </c>
      <c r="C376">
        <v>9110</v>
      </c>
      <c r="D376">
        <v>375</v>
      </c>
    </row>
    <row r="377" spans="1:4">
      <c r="A377">
        <v>326510261</v>
      </c>
      <c r="B377" t="s">
        <v>1757</v>
      </c>
      <c r="C377">
        <v>8936</v>
      </c>
      <c r="D377">
        <v>376</v>
      </c>
    </row>
    <row r="378" spans="1:4">
      <c r="A378">
        <v>6168064037</v>
      </c>
      <c r="B378" t="s">
        <v>352</v>
      </c>
      <c r="C378">
        <v>8920</v>
      </c>
      <c r="D378">
        <v>377</v>
      </c>
    </row>
    <row r="379" spans="1:4">
      <c r="A379">
        <v>6678089423</v>
      </c>
      <c r="B379" t="s">
        <v>2998</v>
      </c>
      <c r="C379">
        <v>8630</v>
      </c>
      <c r="D379">
        <v>378</v>
      </c>
    </row>
    <row r="380" spans="1:4">
      <c r="A380">
        <v>7728312015</v>
      </c>
      <c r="B380" t="s">
        <v>865</v>
      </c>
      <c r="C380">
        <v>8498</v>
      </c>
      <c r="D380">
        <v>379</v>
      </c>
    </row>
    <row r="381" spans="1:4">
      <c r="A381">
        <v>6629013284</v>
      </c>
      <c r="B381" t="s">
        <v>2263</v>
      </c>
      <c r="C381">
        <v>8497</v>
      </c>
      <c r="D381">
        <v>380</v>
      </c>
    </row>
    <row r="382" spans="1:4">
      <c r="A382">
        <v>3664214573</v>
      </c>
      <c r="B382" t="s">
        <v>1066</v>
      </c>
      <c r="C382">
        <v>8312</v>
      </c>
      <c r="D382">
        <v>381</v>
      </c>
    </row>
    <row r="383" spans="1:4">
      <c r="A383">
        <v>1101150188</v>
      </c>
      <c r="B383" t="s">
        <v>2125</v>
      </c>
      <c r="C383">
        <v>8245</v>
      </c>
      <c r="D383">
        <v>382</v>
      </c>
    </row>
    <row r="384" spans="1:4">
      <c r="A384">
        <v>2311284630</v>
      </c>
      <c r="B384" t="s">
        <v>1997</v>
      </c>
      <c r="C384">
        <v>8196</v>
      </c>
      <c r="D384">
        <v>383</v>
      </c>
    </row>
    <row r="385" spans="1:4">
      <c r="A385">
        <v>9706004571</v>
      </c>
      <c r="B385" t="s">
        <v>2178</v>
      </c>
      <c r="C385">
        <v>8139</v>
      </c>
      <c r="D385">
        <v>384</v>
      </c>
    </row>
    <row r="386" spans="1:4">
      <c r="A386">
        <v>2224163527</v>
      </c>
      <c r="B386" t="s">
        <v>2171</v>
      </c>
      <c r="C386">
        <v>8067</v>
      </c>
      <c r="D386">
        <v>385</v>
      </c>
    </row>
    <row r="387" spans="1:4">
      <c r="A387">
        <v>1840014201</v>
      </c>
      <c r="B387" t="s">
        <v>2302</v>
      </c>
      <c r="C387">
        <v>7924</v>
      </c>
      <c r="D387">
        <v>386</v>
      </c>
    </row>
    <row r="388" spans="1:4">
      <c r="A388">
        <v>2632814015</v>
      </c>
      <c r="B388" t="s">
        <v>1024</v>
      </c>
      <c r="C388">
        <v>7834</v>
      </c>
      <c r="D388">
        <v>387</v>
      </c>
    </row>
    <row r="389" spans="1:4">
      <c r="A389">
        <v>7719492957</v>
      </c>
      <c r="B389" t="s">
        <v>1767</v>
      </c>
      <c r="C389">
        <v>7742</v>
      </c>
      <c r="D389">
        <v>388</v>
      </c>
    </row>
    <row r="390" spans="1:4">
      <c r="A390">
        <v>6678094769</v>
      </c>
      <c r="B390" t="s">
        <v>2520</v>
      </c>
      <c r="C390">
        <v>7652</v>
      </c>
      <c r="D390">
        <v>389</v>
      </c>
    </row>
    <row r="391" spans="1:4">
      <c r="A391">
        <v>1435307582</v>
      </c>
      <c r="B391" t="s">
        <v>3483</v>
      </c>
      <c r="C391">
        <v>7650</v>
      </c>
      <c r="D391">
        <v>390</v>
      </c>
    </row>
    <row r="392" spans="1:4">
      <c r="A392">
        <v>7449007276</v>
      </c>
      <c r="B392" t="s">
        <v>1011</v>
      </c>
      <c r="C392">
        <v>7490</v>
      </c>
      <c r="D392">
        <v>391</v>
      </c>
    </row>
    <row r="393" spans="1:4">
      <c r="A393">
        <v>3666223446</v>
      </c>
      <c r="B393" t="s">
        <v>1086</v>
      </c>
      <c r="C393">
        <v>7300</v>
      </c>
      <c r="D393">
        <v>392</v>
      </c>
    </row>
    <row r="394" spans="1:4">
      <c r="A394">
        <v>6501314383</v>
      </c>
      <c r="B394" t="s">
        <v>2850</v>
      </c>
      <c r="C394">
        <v>7268</v>
      </c>
      <c r="D394">
        <v>393</v>
      </c>
    </row>
    <row r="395" spans="1:4">
      <c r="A395">
        <v>7805761120</v>
      </c>
      <c r="B395" t="s">
        <v>2137</v>
      </c>
      <c r="C395">
        <v>7039</v>
      </c>
      <c r="D395">
        <v>394</v>
      </c>
    </row>
    <row r="396" spans="1:4">
      <c r="A396">
        <v>7709851710</v>
      </c>
      <c r="B396" t="s">
        <v>3603</v>
      </c>
      <c r="C396">
        <v>6917</v>
      </c>
      <c r="D396">
        <v>395</v>
      </c>
    </row>
    <row r="397" spans="1:4">
      <c r="A397">
        <v>9729013879</v>
      </c>
      <c r="B397" t="s">
        <v>1539</v>
      </c>
      <c r="C397">
        <v>6893</v>
      </c>
      <c r="D397">
        <v>396</v>
      </c>
    </row>
    <row r="398" spans="1:4">
      <c r="A398">
        <v>7451274751</v>
      </c>
      <c r="B398" t="s">
        <v>609</v>
      </c>
      <c r="C398">
        <v>6871</v>
      </c>
      <c r="D398">
        <v>397</v>
      </c>
    </row>
    <row r="399" spans="1:4">
      <c r="A399">
        <v>1435346165</v>
      </c>
      <c r="B399" t="s">
        <v>2466</v>
      </c>
      <c r="C399">
        <v>6835</v>
      </c>
      <c r="D399">
        <v>398</v>
      </c>
    </row>
    <row r="400" spans="1:4">
      <c r="A400">
        <v>1656107334</v>
      </c>
      <c r="B400" t="s">
        <v>1760</v>
      </c>
      <c r="C400">
        <v>6821</v>
      </c>
      <c r="D400">
        <v>399</v>
      </c>
    </row>
    <row r="401" spans="1:4">
      <c r="A401">
        <v>8602214460</v>
      </c>
      <c r="B401" t="s">
        <v>1104</v>
      </c>
      <c r="C401">
        <v>6798</v>
      </c>
      <c r="D401">
        <v>400</v>
      </c>
    </row>
    <row r="402" spans="1:4">
      <c r="A402">
        <v>5904379790</v>
      </c>
      <c r="B402" t="s">
        <v>2057</v>
      </c>
      <c r="C402">
        <v>6751</v>
      </c>
      <c r="D402">
        <v>401</v>
      </c>
    </row>
    <row r="403" spans="1:4">
      <c r="A403">
        <v>2632109422</v>
      </c>
      <c r="B403" t="s">
        <v>1313</v>
      </c>
      <c r="C403">
        <v>6647</v>
      </c>
      <c r="D403">
        <v>402</v>
      </c>
    </row>
    <row r="404" spans="1:4">
      <c r="A404">
        <v>6316272629</v>
      </c>
      <c r="B404" t="s">
        <v>3141</v>
      </c>
      <c r="C404">
        <v>6586</v>
      </c>
      <c r="D404">
        <v>403</v>
      </c>
    </row>
    <row r="405" spans="1:4">
      <c r="A405">
        <v>5258150585</v>
      </c>
      <c r="B405" t="s">
        <v>2592</v>
      </c>
      <c r="C405">
        <v>6565</v>
      </c>
      <c r="D405">
        <v>404</v>
      </c>
    </row>
    <row r="406" spans="1:4">
      <c r="A406">
        <v>2465265116</v>
      </c>
      <c r="B406" t="s">
        <v>2486</v>
      </c>
      <c r="C406">
        <v>6498</v>
      </c>
      <c r="D406">
        <v>405</v>
      </c>
    </row>
    <row r="407" spans="1:4">
      <c r="A407">
        <v>7841467565</v>
      </c>
      <c r="B407" t="s">
        <v>2723</v>
      </c>
      <c r="C407">
        <v>6494</v>
      </c>
      <c r="D407">
        <v>406</v>
      </c>
    </row>
    <row r="408" spans="1:4">
      <c r="A408">
        <v>7453284280</v>
      </c>
      <c r="B408" t="s">
        <v>2473</v>
      </c>
      <c r="C408">
        <v>6430</v>
      </c>
      <c r="D408">
        <v>407</v>
      </c>
    </row>
    <row r="409" spans="1:4">
      <c r="A409">
        <v>2634105423</v>
      </c>
      <c r="B409" t="s">
        <v>1980</v>
      </c>
      <c r="C409">
        <v>6340</v>
      </c>
      <c r="D409">
        <v>408</v>
      </c>
    </row>
    <row r="410" spans="1:4">
      <c r="A410">
        <v>2221220819</v>
      </c>
      <c r="B410" t="s">
        <v>1909</v>
      </c>
      <c r="C410">
        <v>6307</v>
      </c>
      <c r="D410">
        <v>409</v>
      </c>
    </row>
    <row r="411" spans="1:4">
      <c r="A411">
        <v>2462226285</v>
      </c>
      <c r="B411" t="s">
        <v>560</v>
      </c>
      <c r="C411">
        <v>6266</v>
      </c>
      <c r="D411">
        <v>410</v>
      </c>
    </row>
    <row r="412" spans="1:4">
      <c r="A412">
        <v>8602285887</v>
      </c>
      <c r="B412" t="s">
        <v>1280</v>
      </c>
      <c r="C412">
        <v>6082</v>
      </c>
      <c r="D412">
        <v>411</v>
      </c>
    </row>
    <row r="413" spans="1:4">
      <c r="A413">
        <v>1101170931</v>
      </c>
      <c r="B413" t="s">
        <v>2573</v>
      </c>
      <c r="C413">
        <v>5937</v>
      </c>
      <c r="D413">
        <v>412</v>
      </c>
    </row>
    <row r="414" spans="1:4">
      <c r="A414">
        <v>7719420624</v>
      </c>
      <c r="B414" t="s">
        <v>751</v>
      </c>
      <c r="C414">
        <v>5918</v>
      </c>
      <c r="D414">
        <v>413</v>
      </c>
    </row>
    <row r="415" spans="1:4">
      <c r="A415">
        <v>6450113735</v>
      </c>
      <c r="B415" t="s">
        <v>2795</v>
      </c>
      <c r="C415">
        <v>5913</v>
      </c>
      <c r="D415">
        <v>414</v>
      </c>
    </row>
    <row r="416" spans="1:4">
      <c r="A416">
        <v>2721204357</v>
      </c>
      <c r="B416" t="s">
        <v>1719</v>
      </c>
      <c r="C416">
        <v>5833</v>
      </c>
      <c r="D416">
        <v>415</v>
      </c>
    </row>
    <row r="417" spans="1:4">
      <c r="A417">
        <v>9704214076</v>
      </c>
      <c r="B417" t="s">
        <v>3578</v>
      </c>
      <c r="C417">
        <v>5691</v>
      </c>
      <c r="D417">
        <v>416</v>
      </c>
    </row>
    <row r="418" spans="1:4">
      <c r="A418">
        <v>2207010288</v>
      </c>
      <c r="B418" t="s">
        <v>1511</v>
      </c>
      <c r="C418">
        <v>5191</v>
      </c>
      <c r="D418">
        <v>417</v>
      </c>
    </row>
    <row r="419" spans="1:4">
      <c r="A419">
        <v>2130233698</v>
      </c>
      <c r="B419" t="s">
        <v>3074</v>
      </c>
      <c r="C419">
        <v>5046</v>
      </c>
      <c r="D419">
        <v>418</v>
      </c>
    </row>
    <row r="420" spans="1:4">
      <c r="A420">
        <v>4345383175</v>
      </c>
      <c r="B420" t="s">
        <v>1376</v>
      </c>
      <c r="C420">
        <v>4987</v>
      </c>
      <c r="D420">
        <v>419</v>
      </c>
    </row>
    <row r="421" spans="1:4">
      <c r="A421">
        <v>4027113714</v>
      </c>
      <c r="B421" t="s">
        <v>1731</v>
      </c>
      <c r="C421">
        <v>4880</v>
      </c>
      <c r="D421">
        <v>420</v>
      </c>
    </row>
    <row r="422" spans="1:4">
      <c r="A422">
        <v>9723118667</v>
      </c>
      <c r="B422" t="s">
        <v>2755</v>
      </c>
      <c r="C422">
        <v>4800</v>
      </c>
      <c r="D422">
        <v>421</v>
      </c>
    </row>
    <row r="423" spans="1:4">
      <c r="A423">
        <v>6670510671</v>
      </c>
      <c r="B423" t="s">
        <v>3114</v>
      </c>
      <c r="C423">
        <v>4791</v>
      </c>
      <c r="D423">
        <v>422</v>
      </c>
    </row>
    <row r="424" spans="1:4">
      <c r="A424">
        <v>3328459231</v>
      </c>
      <c r="B424" t="s">
        <v>2917</v>
      </c>
      <c r="C424">
        <v>4590</v>
      </c>
      <c r="D424">
        <v>423</v>
      </c>
    </row>
    <row r="425" spans="1:4">
      <c r="A425">
        <v>2635258239</v>
      </c>
      <c r="B425" t="s">
        <v>3565</v>
      </c>
      <c r="C425">
        <v>4496</v>
      </c>
      <c r="D425">
        <v>424</v>
      </c>
    </row>
    <row r="426" spans="1:4">
      <c r="A426">
        <v>7723908284</v>
      </c>
      <c r="B426" t="s">
        <v>771</v>
      </c>
      <c r="C426">
        <v>4387</v>
      </c>
      <c r="D426">
        <v>425</v>
      </c>
    </row>
    <row r="427" spans="1:4">
      <c r="A427">
        <v>5407980426</v>
      </c>
      <c r="B427" t="s">
        <v>2649</v>
      </c>
      <c r="C427">
        <v>4384</v>
      </c>
      <c r="D427">
        <v>426</v>
      </c>
    </row>
    <row r="428" spans="1:4">
      <c r="A428">
        <v>6670056296</v>
      </c>
      <c r="B428" t="s">
        <v>3532</v>
      </c>
      <c r="C428">
        <v>4347</v>
      </c>
      <c r="D428">
        <v>427</v>
      </c>
    </row>
    <row r="429" spans="1:4">
      <c r="A429">
        <v>2014010500</v>
      </c>
      <c r="B429" t="s">
        <v>1926</v>
      </c>
      <c r="C429">
        <v>4331</v>
      </c>
      <c r="D429">
        <v>428</v>
      </c>
    </row>
    <row r="430" spans="1:4">
      <c r="A430">
        <v>4826108534</v>
      </c>
      <c r="B430" t="s">
        <v>1830</v>
      </c>
      <c r="C430">
        <v>4287</v>
      </c>
      <c r="D430">
        <v>429</v>
      </c>
    </row>
    <row r="431" spans="1:4">
      <c r="A431">
        <v>3459011764</v>
      </c>
      <c r="B431" t="s">
        <v>2314</v>
      </c>
      <c r="C431">
        <v>4159</v>
      </c>
      <c r="D431">
        <v>430</v>
      </c>
    </row>
    <row r="432" spans="1:4">
      <c r="A432">
        <v>9725038110</v>
      </c>
      <c r="B432" t="s">
        <v>2546</v>
      </c>
      <c r="C432">
        <v>4140</v>
      </c>
      <c r="D432">
        <v>431</v>
      </c>
    </row>
    <row r="433" spans="1:4">
      <c r="A433">
        <v>1655422277</v>
      </c>
      <c r="B433" t="s">
        <v>2349</v>
      </c>
      <c r="C433">
        <v>4028</v>
      </c>
      <c r="D433">
        <v>432</v>
      </c>
    </row>
    <row r="434" spans="1:4">
      <c r="A434">
        <v>2536276999</v>
      </c>
      <c r="B434" t="s">
        <v>1117</v>
      </c>
      <c r="C434">
        <v>4005</v>
      </c>
      <c r="D434">
        <v>433</v>
      </c>
    </row>
    <row r="435" spans="1:4">
      <c r="A435">
        <v>3327131529</v>
      </c>
      <c r="B435" t="s">
        <v>3546</v>
      </c>
      <c r="C435">
        <v>3991</v>
      </c>
      <c r="D435">
        <v>434</v>
      </c>
    </row>
    <row r="436" spans="1:4">
      <c r="A436">
        <v>7813484544</v>
      </c>
      <c r="B436" t="s">
        <v>1213</v>
      </c>
      <c r="C436">
        <v>3988</v>
      </c>
      <c r="D436">
        <v>435</v>
      </c>
    </row>
    <row r="437" spans="1:4">
      <c r="A437">
        <v>7104085442</v>
      </c>
      <c r="B437" t="s">
        <v>2945</v>
      </c>
      <c r="C437">
        <v>3879</v>
      </c>
      <c r="D437">
        <v>436</v>
      </c>
    </row>
    <row r="438" spans="1:4">
      <c r="A438">
        <v>1650245810</v>
      </c>
      <c r="B438" t="s">
        <v>3209</v>
      </c>
      <c r="C438">
        <v>3828</v>
      </c>
      <c r="D438">
        <v>437</v>
      </c>
    </row>
    <row r="439" spans="1:4">
      <c r="A439">
        <v>1659216290</v>
      </c>
      <c r="B439" t="s">
        <v>3585</v>
      </c>
      <c r="C439">
        <v>3659</v>
      </c>
      <c r="D439">
        <v>438</v>
      </c>
    </row>
    <row r="440" spans="1:4">
      <c r="A440">
        <v>1660244037</v>
      </c>
      <c r="B440" t="s">
        <v>1334</v>
      </c>
      <c r="C440">
        <v>3587</v>
      </c>
      <c r="D440">
        <v>439</v>
      </c>
    </row>
    <row r="441" spans="1:4">
      <c r="A441">
        <v>5919030473</v>
      </c>
      <c r="B441" t="s">
        <v>2164</v>
      </c>
      <c r="C441">
        <v>3499</v>
      </c>
      <c r="D441">
        <v>440</v>
      </c>
    </row>
    <row r="442" spans="1:4">
      <c r="A442">
        <v>3702193020</v>
      </c>
      <c r="B442" t="s">
        <v>1795</v>
      </c>
      <c r="C442">
        <v>3492</v>
      </c>
      <c r="D442">
        <v>441</v>
      </c>
    </row>
    <row r="443" spans="1:4">
      <c r="A443">
        <v>9728016108</v>
      </c>
      <c r="B443" t="s">
        <v>2335</v>
      </c>
      <c r="C443">
        <v>3492</v>
      </c>
      <c r="D443">
        <v>442</v>
      </c>
    </row>
    <row r="444" spans="1:4">
      <c r="A444">
        <v>6671071890</v>
      </c>
      <c r="B444" t="s">
        <v>1546</v>
      </c>
      <c r="C444">
        <v>3449</v>
      </c>
      <c r="D444">
        <v>443</v>
      </c>
    </row>
    <row r="445" spans="1:4">
      <c r="A445">
        <v>2902077051</v>
      </c>
      <c r="B445" t="s">
        <v>3257</v>
      </c>
      <c r="C445">
        <v>3337</v>
      </c>
      <c r="D445">
        <v>444</v>
      </c>
    </row>
    <row r="446" spans="1:4">
      <c r="A446">
        <v>6102064540</v>
      </c>
      <c r="B446" t="s">
        <v>2802</v>
      </c>
      <c r="C446">
        <v>3314</v>
      </c>
      <c r="D446">
        <v>445</v>
      </c>
    </row>
    <row r="447" spans="1:4">
      <c r="A447">
        <v>9703045548</v>
      </c>
      <c r="B447" t="s">
        <v>2843</v>
      </c>
      <c r="C447">
        <v>3221</v>
      </c>
      <c r="D447">
        <v>446</v>
      </c>
    </row>
    <row r="448" spans="1:4">
      <c r="A448">
        <v>5017123578</v>
      </c>
      <c r="B448" t="s">
        <v>2384</v>
      </c>
      <c r="C448">
        <v>3127</v>
      </c>
      <c r="D448">
        <v>447</v>
      </c>
    </row>
    <row r="449" spans="1:4">
      <c r="A449">
        <v>1660288940</v>
      </c>
      <c r="B449" t="s">
        <v>831</v>
      </c>
      <c r="C449">
        <v>3110</v>
      </c>
      <c r="D449">
        <v>448</v>
      </c>
    </row>
    <row r="450" spans="1:4">
      <c r="A450">
        <v>5609184233</v>
      </c>
      <c r="B450" t="s">
        <v>2730</v>
      </c>
      <c r="C450">
        <v>2989</v>
      </c>
      <c r="D450">
        <v>449</v>
      </c>
    </row>
    <row r="451" spans="1:4">
      <c r="A451">
        <v>4632200234</v>
      </c>
      <c r="B451" t="s">
        <v>1159</v>
      </c>
      <c r="C451">
        <v>2942</v>
      </c>
      <c r="D451">
        <v>450</v>
      </c>
    </row>
    <row r="452" spans="1:4">
      <c r="A452">
        <v>7811001255</v>
      </c>
      <c r="B452" t="s">
        <v>1438</v>
      </c>
      <c r="C452">
        <v>2908</v>
      </c>
      <c r="D452">
        <v>451</v>
      </c>
    </row>
    <row r="453" spans="1:4">
      <c r="A453">
        <v>2130228345</v>
      </c>
      <c r="B453" t="s">
        <v>2815</v>
      </c>
      <c r="C453">
        <v>2837</v>
      </c>
      <c r="D453">
        <v>452</v>
      </c>
    </row>
    <row r="454" spans="1:4">
      <c r="A454">
        <v>6686116656</v>
      </c>
      <c r="B454" t="s">
        <v>2439</v>
      </c>
      <c r="C454">
        <v>2810</v>
      </c>
      <c r="D454">
        <v>453</v>
      </c>
    </row>
    <row r="455" spans="1:4">
      <c r="A455">
        <v>9705047854</v>
      </c>
      <c r="B455" t="s">
        <v>1617</v>
      </c>
      <c r="C455">
        <v>2784</v>
      </c>
      <c r="D455">
        <v>454</v>
      </c>
    </row>
    <row r="456" spans="1:4">
      <c r="A456">
        <v>2536317839</v>
      </c>
      <c r="B456" t="s">
        <v>2192</v>
      </c>
      <c r="C456">
        <v>2504</v>
      </c>
      <c r="D456">
        <v>455</v>
      </c>
    </row>
    <row r="457" spans="1:4">
      <c r="A457">
        <v>7722466428</v>
      </c>
      <c r="B457" t="s">
        <v>1611</v>
      </c>
      <c r="C457">
        <v>2381</v>
      </c>
      <c r="D457">
        <v>456</v>
      </c>
    </row>
    <row r="458" spans="1:4">
      <c r="A458">
        <v>1841021272</v>
      </c>
      <c r="B458" t="s">
        <v>1664</v>
      </c>
      <c r="C458">
        <v>2209</v>
      </c>
      <c r="D458">
        <v>457</v>
      </c>
    </row>
    <row r="459" spans="1:4">
      <c r="A459">
        <v>5904291793</v>
      </c>
      <c r="B459" t="s">
        <v>3291</v>
      </c>
      <c r="C459">
        <v>2174</v>
      </c>
      <c r="D459">
        <v>458</v>
      </c>
    </row>
    <row r="460" spans="1:4">
      <c r="A460">
        <v>5190095134</v>
      </c>
      <c r="B460" t="s">
        <v>3416</v>
      </c>
      <c r="C460">
        <v>2140</v>
      </c>
      <c r="D460">
        <v>459</v>
      </c>
    </row>
    <row r="461" spans="1:4">
      <c r="A461">
        <v>7714938194</v>
      </c>
      <c r="B461" t="s">
        <v>211</v>
      </c>
      <c r="C461">
        <v>2041</v>
      </c>
      <c r="D461">
        <v>460</v>
      </c>
    </row>
    <row r="462" spans="1:4">
      <c r="A462">
        <v>5837082086</v>
      </c>
      <c r="B462" t="s">
        <v>3024</v>
      </c>
      <c r="C462">
        <v>2024</v>
      </c>
      <c r="D462">
        <v>461</v>
      </c>
    </row>
    <row r="463" spans="1:4">
      <c r="A463">
        <v>6952009752</v>
      </c>
      <c r="B463" t="s">
        <v>2091</v>
      </c>
      <c r="C463">
        <v>2012</v>
      </c>
      <c r="D463">
        <v>462</v>
      </c>
    </row>
    <row r="464" spans="1:4">
      <c r="A464">
        <v>9715202234</v>
      </c>
      <c r="B464" t="s">
        <v>311</v>
      </c>
      <c r="C464">
        <v>1739</v>
      </c>
      <c r="D464">
        <v>463</v>
      </c>
    </row>
    <row r="465" spans="1:4">
      <c r="A465">
        <v>2130225249</v>
      </c>
      <c r="B465" t="s">
        <v>2643</v>
      </c>
      <c r="C465">
        <v>1662</v>
      </c>
      <c r="D465">
        <v>464</v>
      </c>
    </row>
    <row r="466" spans="1:4">
      <c r="A466">
        <v>2117003208</v>
      </c>
      <c r="B466" t="s">
        <v>2206</v>
      </c>
      <c r="C466">
        <v>1641</v>
      </c>
      <c r="D466">
        <v>465</v>
      </c>
    </row>
    <row r="467" spans="1:4">
      <c r="A467">
        <v>9703031707</v>
      </c>
      <c r="B467" t="s">
        <v>2662</v>
      </c>
      <c r="C467">
        <v>1562</v>
      </c>
      <c r="D467">
        <v>466</v>
      </c>
    </row>
    <row r="468" spans="1:4">
      <c r="A468">
        <v>2311322999</v>
      </c>
      <c r="B468" t="s">
        <v>2898</v>
      </c>
      <c r="C468">
        <v>1454</v>
      </c>
      <c r="D468">
        <v>467</v>
      </c>
    </row>
    <row r="469" spans="1:4">
      <c r="A469">
        <v>2225153627</v>
      </c>
      <c r="B469" t="s">
        <v>3621</v>
      </c>
      <c r="C469">
        <v>1422</v>
      </c>
      <c r="D469">
        <v>468</v>
      </c>
    </row>
    <row r="470" spans="1:4">
      <c r="A470">
        <v>5024204901</v>
      </c>
      <c r="B470" t="s">
        <v>2212</v>
      </c>
      <c r="C470">
        <v>1401</v>
      </c>
      <c r="D470">
        <v>469</v>
      </c>
    </row>
    <row r="471" spans="1:4">
      <c r="A471">
        <v>6166094406</v>
      </c>
      <c r="B471" t="s">
        <v>1571</v>
      </c>
      <c r="C471">
        <v>1282</v>
      </c>
      <c r="D471">
        <v>470</v>
      </c>
    </row>
    <row r="472" spans="1:4">
      <c r="A472">
        <v>7841071972</v>
      </c>
      <c r="B472" t="s">
        <v>1286</v>
      </c>
      <c r="C472">
        <v>1160</v>
      </c>
      <c r="D472">
        <v>471</v>
      </c>
    </row>
    <row r="473" spans="1:4">
      <c r="A473">
        <v>7728833297</v>
      </c>
      <c r="B473" t="s">
        <v>1843</v>
      </c>
      <c r="C473">
        <v>1150</v>
      </c>
      <c r="D473">
        <v>472</v>
      </c>
    </row>
    <row r="474" spans="1:4">
      <c r="A474">
        <v>2635257732</v>
      </c>
      <c r="B474" t="s">
        <v>3572</v>
      </c>
      <c r="C474">
        <v>1128</v>
      </c>
      <c r="D474">
        <v>473</v>
      </c>
    </row>
    <row r="475" spans="1:4">
      <c r="A475">
        <v>326563288</v>
      </c>
      <c r="B475" t="s">
        <v>2493</v>
      </c>
      <c r="C475">
        <v>1120</v>
      </c>
      <c r="D475">
        <v>474</v>
      </c>
    </row>
    <row r="476" spans="1:4">
      <c r="A476">
        <v>2312287049</v>
      </c>
      <c r="B476" t="s">
        <v>2857</v>
      </c>
      <c r="C476">
        <v>1116</v>
      </c>
      <c r="D476">
        <v>475</v>
      </c>
    </row>
    <row r="477" spans="1:4">
      <c r="A477">
        <v>573013480</v>
      </c>
      <c r="B477" t="s">
        <v>3005</v>
      </c>
      <c r="C477">
        <v>1091</v>
      </c>
      <c r="D477">
        <v>476</v>
      </c>
    </row>
    <row r="478" spans="1:4">
      <c r="A478">
        <v>5074070442</v>
      </c>
      <c r="B478" t="s">
        <v>2891</v>
      </c>
      <c r="C478">
        <v>1055</v>
      </c>
      <c r="D478">
        <v>477</v>
      </c>
    </row>
    <row r="479" spans="1:4">
      <c r="A479">
        <v>9703030100</v>
      </c>
      <c r="B479" t="s">
        <v>2552</v>
      </c>
      <c r="C479">
        <v>949</v>
      </c>
      <c r="D479">
        <v>478</v>
      </c>
    </row>
    <row r="480" spans="1:4">
      <c r="A480">
        <v>6449105426</v>
      </c>
      <c r="B480" t="s">
        <v>3325</v>
      </c>
      <c r="C480">
        <v>870</v>
      </c>
      <c r="D480">
        <v>479</v>
      </c>
    </row>
    <row r="481" spans="1:4">
      <c r="A481">
        <v>5262389030</v>
      </c>
      <c r="B481" t="s">
        <v>3167</v>
      </c>
      <c r="C481">
        <v>860</v>
      </c>
      <c r="D481">
        <v>480</v>
      </c>
    </row>
    <row r="482" spans="1:4">
      <c r="A482">
        <v>1701060338</v>
      </c>
      <c r="B482" t="s">
        <v>2185</v>
      </c>
      <c r="C482">
        <v>857</v>
      </c>
      <c r="D482">
        <v>481</v>
      </c>
    </row>
    <row r="483" spans="1:4">
      <c r="A483">
        <v>2312143061</v>
      </c>
      <c r="B483" t="s">
        <v>1532</v>
      </c>
      <c r="C483">
        <v>838</v>
      </c>
      <c r="D483">
        <v>482</v>
      </c>
    </row>
    <row r="484" spans="1:4">
      <c r="A484">
        <v>7751201553</v>
      </c>
      <c r="B484" t="s">
        <v>3055</v>
      </c>
      <c r="C484">
        <v>813</v>
      </c>
      <c r="D484">
        <v>483</v>
      </c>
    </row>
    <row r="485" spans="1:4">
      <c r="A485">
        <v>2124048263</v>
      </c>
      <c r="B485" t="s">
        <v>2781</v>
      </c>
      <c r="C485">
        <v>725</v>
      </c>
      <c r="D485">
        <v>484</v>
      </c>
    </row>
    <row r="486" spans="1:4">
      <c r="A486">
        <v>1103012673</v>
      </c>
      <c r="B486" t="s">
        <v>3539</v>
      </c>
      <c r="C486">
        <v>653</v>
      </c>
      <c r="D486">
        <v>485</v>
      </c>
    </row>
    <row r="487" spans="1:4">
      <c r="A487">
        <v>6450085277</v>
      </c>
      <c r="B487" t="s">
        <v>3202</v>
      </c>
      <c r="C487">
        <v>627</v>
      </c>
      <c r="D487">
        <v>486</v>
      </c>
    </row>
    <row r="488" spans="1:4">
      <c r="A488">
        <v>5032353255</v>
      </c>
      <c r="B488" t="s">
        <v>3236</v>
      </c>
      <c r="C488">
        <v>570</v>
      </c>
      <c r="D488">
        <v>487</v>
      </c>
    </row>
    <row r="489" spans="1:4">
      <c r="A489">
        <v>4800007806</v>
      </c>
      <c r="B489" t="s">
        <v>3436</v>
      </c>
      <c r="C489">
        <v>515</v>
      </c>
      <c r="D489">
        <v>488</v>
      </c>
    </row>
    <row r="490" spans="1:4">
      <c r="A490">
        <v>9714008058</v>
      </c>
      <c r="B490" t="s">
        <v>3339</v>
      </c>
      <c r="C490">
        <v>496</v>
      </c>
      <c r="D490">
        <v>489</v>
      </c>
    </row>
    <row r="491" spans="1:4">
      <c r="A491">
        <v>276118240</v>
      </c>
      <c r="B491" t="s">
        <v>371</v>
      </c>
      <c r="C491">
        <v>452</v>
      </c>
      <c r="D491">
        <v>490</v>
      </c>
    </row>
    <row r="492" spans="1:4">
      <c r="A492">
        <v>3702724465</v>
      </c>
      <c r="B492" t="s">
        <v>272</v>
      </c>
      <c r="C492">
        <v>371</v>
      </c>
      <c r="D492">
        <v>491</v>
      </c>
    </row>
    <row r="493" spans="1:4">
      <c r="A493">
        <v>5017123610</v>
      </c>
      <c r="B493" t="s">
        <v>2513</v>
      </c>
      <c r="C493">
        <v>370</v>
      </c>
      <c r="D493">
        <v>492</v>
      </c>
    </row>
    <row r="494" spans="1:4">
      <c r="A494">
        <v>7724866608</v>
      </c>
      <c r="B494" t="s">
        <v>824</v>
      </c>
      <c r="C494">
        <v>334</v>
      </c>
      <c r="D494">
        <v>493</v>
      </c>
    </row>
    <row r="495" spans="1:4">
      <c r="A495">
        <v>9709093097</v>
      </c>
      <c r="B495" t="s">
        <v>3250</v>
      </c>
      <c r="C495">
        <v>303</v>
      </c>
      <c r="D495">
        <v>494</v>
      </c>
    </row>
    <row r="496" spans="1:4">
      <c r="A496">
        <v>3443147600</v>
      </c>
      <c r="B496" t="s">
        <v>2809</v>
      </c>
      <c r="C496">
        <v>269</v>
      </c>
      <c r="D496">
        <v>495</v>
      </c>
    </row>
    <row r="497" spans="1:4">
      <c r="A497">
        <v>6455031846</v>
      </c>
      <c r="B497" t="s">
        <v>2377</v>
      </c>
      <c r="C497">
        <v>257</v>
      </c>
      <c r="D497">
        <v>496</v>
      </c>
    </row>
    <row r="498" spans="1:4">
      <c r="A498">
        <v>6154560469</v>
      </c>
      <c r="B498" t="s">
        <v>204</v>
      </c>
      <c r="C498">
        <v>237</v>
      </c>
      <c r="D498">
        <v>497</v>
      </c>
    </row>
    <row r="499" spans="1:4">
      <c r="A499">
        <v>7722378570</v>
      </c>
      <c r="B499" t="s">
        <v>790</v>
      </c>
      <c r="C499">
        <v>196</v>
      </c>
      <c r="D499">
        <v>498</v>
      </c>
    </row>
    <row r="500" spans="1:4">
      <c r="A500">
        <v>7460024758</v>
      </c>
      <c r="B500" t="s">
        <v>3615</v>
      </c>
      <c r="C500">
        <v>84</v>
      </c>
      <c r="D500">
        <v>499</v>
      </c>
    </row>
    <row r="501" spans="1:4">
      <c r="A501">
        <v>3906380188</v>
      </c>
      <c r="B501" t="s">
        <v>2039</v>
      </c>
      <c r="C501">
        <v>75</v>
      </c>
      <c r="D501">
        <v>500</v>
      </c>
    </row>
    <row r="502" spans="1:4">
      <c r="A502">
        <v>5261080970</v>
      </c>
      <c r="B502" t="s">
        <v>643</v>
      </c>
      <c r="C502">
        <v>63</v>
      </c>
      <c r="D502">
        <v>501</v>
      </c>
    </row>
    <row r="503" spans="1:4">
      <c r="A503">
        <v>7811785088</v>
      </c>
      <c r="B503" t="s">
        <v>3216</v>
      </c>
      <c r="C503">
        <v>60</v>
      </c>
      <c r="D503">
        <v>502</v>
      </c>
    </row>
    <row r="504" spans="1:4">
      <c r="A504">
        <v>9102196550</v>
      </c>
      <c r="B504" t="s">
        <v>2979</v>
      </c>
      <c r="C504">
        <v>42</v>
      </c>
      <c r="D504">
        <v>503</v>
      </c>
    </row>
    <row r="505" spans="1:4">
      <c r="A505">
        <v>7810450515</v>
      </c>
      <c r="B505" t="s">
        <v>1269</v>
      </c>
      <c r="C505">
        <v>12</v>
      </c>
      <c r="D505">
        <v>504</v>
      </c>
    </row>
    <row r="506" spans="1:4">
      <c r="A506">
        <v>6324029025</v>
      </c>
      <c r="B506" t="s">
        <v>778</v>
      </c>
      <c r="C506">
        <v>8</v>
      </c>
      <c r="D506">
        <v>505</v>
      </c>
    </row>
    <row r="507" spans="1:4">
      <c r="A507">
        <v>7100025192</v>
      </c>
      <c r="B507" t="s">
        <v>3422</v>
      </c>
      <c r="C507">
        <v>8</v>
      </c>
      <c r="D507">
        <v>506</v>
      </c>
    </row>
    <row r="508" spans="1:4">
      <c r="A508">
        <v>4027143645</v>
      </c>
      <c r="B508" t="s">
        <v>2356</v>
      </c>
      <c r="C508">
        <v>4</v>
      </c>
      <c r="D508">
        <v>507</v>
      </c>
    </row>
    <row r="509" spans="1:4">
      <c r="A509">
        <v>5410147743</v>
      </c>
      <c r="B509" t="s">
        <v>3511</v>
      </c>
      <c r="C509">
        <v>3</v>
      </c>
      <c r="D509">
        <v>508</v>
      </c>
    </row>
    <row r="510" spans="1:4">
      <c r="A510">
        <v>2463123589</v>
      </c>
      <c r="B510" t="s">
        <v>2911</v>
      </c>
      <c r="C510">
        <v>1</v>
      </c>
      <c r="D510">
        <v>509</v>
      </c>
    </row>
    <row r="511" spans="1:4">
      <c r="A511">
        <v>6311196251</v>
      </c>
      <c r="B511" t="s">
        <v>3476</v>
      </c>
      <c r="C511">
        <v>1</v>
      </c>
      <c r="D511">
        <v>510</v>
      </c>
    </row>
    <row r="512" spans="1:4">
      <c r="A512">
        <v>4205205863</v>
      </c>
      <c r="B512" t="s">
        <v>2599</v>
      </c>
      <c r="C512">
        <v>0</v>
      </c>
      <c r="D512">
        <v>511</v>
      </c>
    </row>
    <row r="513" spans="1:4">
      <c r="A513">
        <v>1838016040</v>
      </c>
      <c r="B513" t="s">
        <v>3469</v>
      </c>
      <c r="C513">
        <v>0</v>
      </c>
      <c r="D513">
        <v>512</v>
      </c>
    </row>
    <row r="514" spans="1:4">
      <c r="A514">
        <v>7717777530</v>
      </c>
      <c r="B514" t="s">
        <v>955</v>
      </c>
      <c r="C514">
        <v>0</v>
      </c>
      <c r="D514">
        <v>513</v>
      </c>
    </row>
    <row r="515" spans="1:4">
      <c r="A515">
        <v>7706462338</v>
      </c>
      <c r="B515" t="s">
        <v>1431</v>
      </c>
      <c r="C515">
        <v>0</v>
      </c>
      <c r="D515">
        <v>514</v>
      </c>
    </row>
    <row r="516" spans="1:4">
      <c r="A516">
        <v>5038126322</v>
      </c>
      <c r="B516" t="s">
        <v>784</v>
      </c>
      <c r="C516">
        <v>0</v>
      </c>
      <c r="D516">
        <v>515</v>
      </c>
    </row>
    <row r="517" spans="1:4">
      <c r="A517">
        <v>3123447980</v>
      </c>
      <c r="B517" t="s">
        <v>1490</v>
      </c>
      <c r="C517">
        <v>0</v>
      </c>
      <c r="D517">
        <v>516</v>
      </c>
    </row>
    <row r="518" spans="1:4">
      <c r="A518">
        <v>7727439837</v>
      </c>
      <c r="B518" t="s">
        <v>2151</v>
      </c>
      <c r="C518">
        <v>0</v>
      </c>
      <c r="D518">
        <v>517</v>
      </c>
    </row>
    <row r="519" spans="1:4">
      <c r="A519">
        <v>2130218594</v>
      </c>
      <c r="B519" t="s">
        <v>2240</v>
      </c>
      <c r="C519">
        <v>0</v>
      </c>
      <c r="D519">
        <v>518</v>
      </c>
    </row>
    <row r="520" spans="1:4">
      <c r="A520">
        <v>6671357634</v>
      </c>
      <c r="B520" t="s">
        <v>685</v>
      </c>
      <c r="C520">
        <v>0</v>
      </c>
      <c r="D520">
        <v>519</v>
      </c>
    </row>
    <row r="521" spans="1:4">
      <c r="A521">
        <v>3801148029</v>
      </c>
      <c r="B521" t="s">
        <v>1597</v>
      </c>
      <c r="C521">
        <v>0</v>
      </c>
      <c r="D521">
        <v>520</v>
      </c>
    </row>
    <row r="522" spans="1:4">
      <c r="A522">
        <v>9102220668</v>
      </c>
      <c r="B522" t="s">
        <v>502</v>
      </c>
      <c r="C522">
        <v>0</v>
      </c>
      <c r="D522">
        <v>521</v>
      </c>
    </row>
    <row r="523" spans="1:4">
      <c r="A523">
        <v>7724017756</v>
      </c>
      <c r="B523" t="s">
        <v>1644</v>
      </c>
      <c r="C523">
        <v>0</v>
      </c>
      <c r="D523">
        <v>522</v>
      </c>
    </row>
    <row r="524" spans="1:4">
      <c r="A524">
        <v>6164300903</v>
      </c>
      <c r="B524" t="s">
        <v>758</v>
      </c>
      <c r="C524">
        <v>0</v>
      </c>
      <c r="D524">
        <v>523</v>
      </c>
    </row>
    <row r="525" spans="1:4">
      <c r="A525">
        <v>6950085733</v>
      </c>
      <c r="B525" t="s">
        <v>893</v>
      </c>
      <c r="C525">
        <v>0</v>
      </c>
      <c r="D525">
        <v>524</v>
      </c>
    </row>
    <row r="526" spans="1:4">
      <c r="A526">
        <v>5257198753</v>
      </c>
      <c r="B526" t="s">
        <v>2293</v>
      </c>
      <c r="C526">
        <v>0</v>
      </c>
      <c r="D526">
        <v>525</v>
      </c>
    </row>
    <row r="527" spans="1:4">
      <c r="A527">
        <v>2311308754</v>
      </c>
      <c r="B527" t="s">
        <v>2533</v>
      </c>
      <c r="C527">
        <v>0</v>
      </c>
      <c r="D527">
        <v>526</v>
      </c>
    </row>
    <row r="528" spans="1:4">
      <c r="A528">
        <v>4101167155</v>
      </c>
      <c r="B528" t="s">
        <v>2606</v>
      </c>
      <c r="C528">
        <v>0</v>
      </c>
      <c r="D528">
        <v>527</v>
      </c>
    </row>
    <row r="529" spans="1:4">
      <c r="A529">
        <v>5903139443</v>
      </c>
      <c r="B529" t="s">
        <v>2682</v>
      </c>
      <c r="C529">
        <v>0</v>
      </c>
      <c r="D529">
        <v>528</v>
      </c>
    </row>
    <row r="530" spans="1:4">
      <c r="A530">
        <v>7604376792</v>
      </c>
      <c r="B530" t="s">
        <v>3147</v>
      </c>
      <c r="C530">
        <v>0</v>
      </c>
      <c r="D530">
        <v>529</v>
      </c>
    </row>
    <row r="531" spans="1:4">
      <c r="A531">
        <v>7404075364</v>
      </c>
      <c r="B531" t="s">
        <v>3271</v>
      </c>
      <c r="C531">
        <v>0</v>
      </c>
      <c r="D531">
        <v>530</v>
      </c>
    </row>
    <row r="532" spans="1:4">
      <c r="A532">
        <v>5837081290</v>
      </c>
      <c r="B532" t="s">
        <v>3278</v>
      </c>
      <c r="C532">
        <v>0</v>
      </c>
      <c r="D532">
        <v>531</v>
      </c>
    </row>
    <row r="533" spans="1:4">
      <c r="A533">
        <v>7627058108</v>
      </c>
      <c r="B533" t="s">
        <v>3312</v>
      </c>
      <c r="C533">
        <v>0</v>
      </c>
      <c r="D533">
        <v>532</v>
      </c>
    </row>
    <row r="534" spans="1:4">
      <c r="A534">
        <v>5402045635</v>
      </c>
      <c r="B534" t="s">
        <v>3389</v>
      </c>
      <c r="C534">
        <v>0</v>
      </c>
      <c r="D534">
        <v>533</v>
      </c>
    </row>
    <row r="535" spans="1:4">
      <c r="A535">
        <v>6316284222</v>
      </c>
      <c r="B535" t="s">
        <v>3409</v>
      </c>
      <c r="C535">
        <v>0</v>
      </c>
      <c r="D535">
        <v>534</v>
      </c>
    </row>
    <row r="536" spans="1:4">
      <c r="A536">
        <v>7300023241</v>
      </c>
      <c r="B536" t="s">
        <v>3429</v>
      </c>
      <c r="C536">
        <v>0</v>
      </c>
      <c r="D536">
        <v>535</v>
      </c>
    </row>
    <row r="537" spans="1:4">
      <c r="A537">
        <v>1800001206</v>
      </c>
      <c r="B537" t="s">
        <v>3453</v>
      </c>
      <c r="C537">
        <v>0</v>
      </c>
      <c r="D537">
        <v>536</v>
      </c>
    </row>
    <row r="538" spans="1:4">
      <c r="A538">
        <v>1840104688</v>
      </c>
      <c r="B538" t="s">
        <v>3497</v>
      </c>
      <c r="C538">
        <v>0</v>
      </c>
      <c r="D538">
        <v>537</v>
      </c>
    </row>
    <row r="539" spans="1:4">
      <c r="A539">
        <v>6500011347</v>
      </c>
      <c r="B539" t="s">
        <v>3504</v>
      </c>
      <c r="C539">
        <v>0</v>
      </c>
      <c r="D539">
        <v>538</v>
      </c>
    </row>
    <row r="540" spans="1:4">
      <c r="A540">
        <v>300015086</v>
      </c>
      <c r="B540" t="s">
        <v>3551</v>
      </c>
      <c r="C540">
        <v>0</v>
      </c>
      <c r="D540">
        <v>539</v>
      </c>
    </row>
    <row r="541" spans="1:4">
      <c r="A541">
        <v>5406836892</v>
      </c>
      <c r="B541" t="s">
        <v>3558</v>
      </c>
      <c r="C541">
        <v>0</v>
      </c>
      <c r="D541">
        <v>540</v>
      </c>
    </row>
    <row r="542" spans="1:4">
      <c r="A542">
        <v>5406610327</v>
      </c>
      <c r="B542" t="s">
        <v>1145</v>
      </c>
      <c r="C542">
        <v>0</v>
      </c>
      <c r="D542">
        <v>541</v>
      </c>
    </row>
    <row r="543" spans="1:4">
      <c r="A543">
        <v>3025031831</v>
      </c>
      <c r="B543" t="s">
        <v>1238</v>
      </c>
      <c r="C543">
        <v>0</v>
      </c>
      <c r="D543">
        <v>542</v>
      </c>
    </row>
    <row r="544" spans="1:4">
      <c r="A544">
        <v>7841447135</v>
      </c>
      <c r="B544" t="s">
        <v>2503</v>
      </c>
      <c r="C544">
        <v>0</v>
      </c>
      <c r="D544">
        <v>543</v>
      </c>
    </row>
    <row r="545" spans="1:4">
      <c r="A545">
        <v>2635209961</v>
      </c>
      <c r="B545" t="s">
        <v>3285</v>
      </c>
      <c r="C545">
        <v>0</v>
      </c>
      <c r="D545">
        <v>544</v>
      </c>
    </row>
    <row r="546" spans="1:4">
      <c r="A546">
        <v>2130222826</v>
      </c>
      <c r="B546" t="s">
        <v>3370</v>
      </c>
      <c r="C546">
        <v>0</v>
      </c>
      <c r="D546">
        <v>545</v>
      </c>
    </row>
    <row r="547" spans="1:4">
      <c r="A547">
        <v>5611085180</v>
      </c>
      <c r="B547" t="s">
        <v>3403</v>
      </c>
      <c r="C547">
        <v>0</v>
      </c>
      <c r="D547">
        <v>546</v>
      </c>
    </row>
    <row r="548" spans="1:4">
      <c r="A548">
        <v>1841056860</v>
      </c>
      <c r="B548" t="s">
        <v>3627</v>
      </c>
      <c r="C548">
        <v>0</v>
      </c>
      <c r="D548">
        <v>547</v>
      </c>
    </row>
  </sheetData>
  <autoFilter ref="A1:D1" xr:uid="{2852CF93-921B-4DDB-BCBB-E569E6D743AB}">
    <sortState xmlns:xlrd2="http://schemas.microsoft.com/office/spreadsheetml/2017/richdata2" ref="A2:D548">
      <sortCondition descending="1" ref="C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E88B2F7-A882-44E8-A342-45CAA43F1E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23</vt:i4>
      </vt:variant>
    </vt:vector>
  </HeadingPairs>
  <TitlesOfParts>
    <vt:vector size="23" baseType="lpstr">
      <vt:lpstr>old</vt:lpstr>
      <vt:lpstr>old_Расчет</vt:lpstr>
      <vt:lpstr>2023</vt:lpstr>
      <vt:lpstr>main</vt:lpstr>
      <vt:lpstr>main_Расчет</vt:lpstr>
      <vt:lpstr>исключены из реестра</vt:lpstr>
      <vt:lpstr>изменения_неделя</vt:lpstr>
      <vt:lpstr>УК</vt:lpstr>
      <vt:lpstr>НАПКА</vt:lpstr>
      <vt:lpstr>риски</vt:lpstr>
      <vt:lpstr>Гендиры и даты</vt:lpstr>
      <vt:lpstr>Гендиры и даты_new</vt:lpstr>
      <vt:lpstr>Реест</vt:lpstr>
      <vt:lpstr>2024-2023</vt:lpstr>
      <vt:lpstr>Лист1</vt:lpstr>
      <vt:lpstr>огрн</vt:lpstr>
      <vt:lpstr>2022-2021</vt:lpstr>
      <vt:lpstr>2020-2019</vt:lpstr>
      <vt:lpstr>Остальные данные</vt:lpstr>
      <vt:lpstr>2024</vt:lpstr>
      <vt:lpstr>гендир</vt:lpstr>
      <vt:lpstr>Лист2</vt:lpstr>
      <vt:lpstr>Лист3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TBG</dc:creator>
  <cp:lastModifiedBy>TBG</cp:lastModifiedBy>
  <dcterms:created xsi:type="dcterms:W3CDTF">2015-06-05T18:19:34Z</dcterms:created>
  <dcterms:modified xsi:type="dcterms:W3CDTF">2026-03-24T08:26:25Z</dcterms:modified>
</cp:coreProperties>
</file>